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3CDA5C8A-7334-468E-84F0-D9938F5EC549}" xr6:coauthVersionLast="47" xr6:coauthVersionMax="47" xr10:uidLastSave="{00000000-0000-0000-0000-000000000000}"/>
  <bookViews>
    <workbookView xWindow="-108" yWindow="-108" windowWidth="23256" windowHeight="12456" activeTab="2" xr2:uid="{3BAFC56C-36F1-4731-B82C-004C9B6B0987}"/>
  </bookViews>
  <sheets>
    <sheet name="JUNTOS" sheetId="21" r:id="rId1"/>
    <sheet name="Calculo Ros-Esc" sheetId="23" state="hidden" r:id="rId2"/>
    <sheet name="ROS_ESC" sheetId="24" r:id="rId3"/>
    <sheet name="NUM_DUR" sheetId="16" r:id="rId4"/>
    <sheet name="AMP_SUP" sheetId="22" r:id="rId5"/>
    <sheet name="ESCENAS" sheetId="1" state="hidden" r:id="rId6"/>
    <sheet name="PASIVAMENTE" sheetId="3" state="hidden" r:id="rId7"/>
    <sheet name="ROSTROS" sheetId="2" state="hidden" r:id="rId8"/>
    <sheet name="NUM_FIJ" sheetId="5" state="hidden" r:id="rId9"/>
    <sheet name="DUR_FIJ" sheetId="6" state="hidden" r:id="rId10"/>
    <sheet name="IDS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N3" i="23" l="1"/>
  <c r="EN4" i="23"/>
  <c r="EN5" i="23"/>
  <c r="EN6" i="23"/>
  <c r="EN7" i="23"/>
  <c r="EN8" i="23"/>
  <c r="EN9" i="23"/>
  <c r="EN10" i="23"/>
  <c r="EN11" i="23"/>
  <c r="EN12" i="23"/>
  <c r="EN13" i="23"/>
  <c r="EN14" i="23"/>
  <c r="EN15" i="23"/>
  <c r="EN16" i="23"/>
  <c r="EN17" i="23"/>
  <c r="EN18" i="23"/>
  <c r="EN19" i="23"/>
  <c r="EN20" i="23"/>
  <c r="EN21" i="23"/>
  <c r="EN22" i="23"/>
  <c r="EN23" i="23"/>
  <c r="EN24" i="23"/>
  <c r="EN25" i="23"/>
  <c r="EN26" i="23"/>
  <c r="EN27" i="23"/>
  <c r="EN28" i="23"/>
  <c r="EN29" i="23"/>
  <c r="EN30" i="23"/>
  <c r="EN31" i="23"/>
  <c r="EN32" i="23"/>
  <c r="EN33" i="23"/>
  <c r="EN34" i="23"/>
  <c r="EN35" i="23"/>
  <c r="EN36" i="23"/>
  <c r="EN37" i="23"/>
  <c r="EN38" i="23"/>
  <c r="EN39" i="23"/>
  <c r="EN40" i="23"/>
  <c r="EN41" i="23"/>
  <c r="EN42" i="23"/>
  <c r="EN43" i="23"/>
  <c r="EN44" i="23"/>
  <c r="EN45" i="23"/>
  <c r="EN46" i="23"/>
  <c r="EN47" i="23"/>
  <c r="EN48" i="23"/>
  <c r="EN49" i="23"/>
  <c r="EN50" i="23"/>
  <c r="EN51" i="23"/>
  <c r="EN52" i="23"/>
  <c r="EN53" i="23"/>
  <c r="EN54" i="23"/>
  <c r="EN55" i="23"/>
  <c r="EN56" i="23"/>
  <c r="EN57" i="23"/>
  <c r="EN58" i="23"/>
  <c r="EN59" i="23"/>
  <c r="EN60" i="23"/>
  <c r="EN61" i="23"/>
  <c r="EN62" i="23"/>
  <c r="EN63" i="23"/>
  <c r="EN64" i="23"/>
  <c r="EN65" i="23"/>
  <c r="EN66" i="23"/>
  <c r="EN67" i="23"/>
  <c r="EN68" i="23"/>
  <c r="EN69" i="23"/>
  <c r="EN70" i="23"/>
  <c r="EN71" i="23"/>
  <c r="EN72" i="23"/>
  <c r="EN73" i="23"/>
  <c r="EN74" i="23"/>
  <c r="EN75" i="23"/>
  <c r="EN76" i="23"/>
  <c r="EN77" i="23"/>
  <c r="EN78" i="23"/>
  <c r="EN79" i="23"/>
  <c r="EN80" i="23"/>
  <c r="EN81" i="23"/>
  <c r="EN82" i="23"/>
  <c r="EN83" i="23"/>
  <c r="EN84" i="23"/>
  <c r="EN85" i="23"/>
  <c r="EN86" i="23"/>
  <c r="EN87" i="23"/>
  <c r="EN88" i="23"/>
  <c r="EN89" i="23"/>
  <c r="EN90" i="23"/>
  <c r="EN91" i="23"/>
  <c r="EN92" i="23"/>
  <c r="EN93" i="23"/>
  <c r="EN94" i="23"/>
  <c r="EN95" i="23"/>
  <c r="EN96" i="23"/>
  <c r="EN97" i="23"/>
  <c r="EN98" i="23"/>
  <c r="EN99" i="23"/>
  <c r="EN100" i="23"/>
  <c r="EN101" i="23"/>
  <c r="EN102" i="23"/>
  <c r="EN103" i="23"/>
  <c r="EN104" i="23"/>
  <c r="EN105" i="23"/>
  <c r="EN106" i="23"/>
  <c r="EN107" i="23"/>
  <c r="EN108" i="23"/>
  <c r="EN109" i="23"/>
  <c r="EN110" i="23"/>
  <c r="EN111" i="23"/>
  <c r="EN112" i="23"/>
  <c r="EN113" i="23"/>
  <c r="EN114" i="23"/>
  <c r="EN115" i="23"/>
  <c r="EN116" i="23"/>
  <c r="EN117" i="23"/>
  <c r="EN118" i="23"/>
  <c r="EN119" i="23"/>
  <c r="EN120" i="23"/>
  <c r="EN121" i="23"/>
  <c r="EN122" i="23"/>
  <c r="EN123" i="23"/>
  <c r="EN124" i="23"/>
  <c r="EN125" i="23"/>
  <c r="EN126" i="23"/>
  <c r="EN127" i="23"/>
  <c r="EN128" i="23"/>
  <c r="EN129" i="23"/>
  <c r="EN130" i="23"/>
  <c r="EN131" i="23"/>
  <c r="EN132" i="23"/>
  <c r="EN133" i="23"/>
  <c r="EN134" i="23"/>
  <c r="EN135" i="23"/>
  <c r="EN136" i="23"/>
  <c r="EN137" i="23"/>
  <c r="EN138" i="23"/>
  <c r="EN139" i="23"/>
  <c r="EN140" i="23"/>
  <c r="EN141" i="23"/>
  <c r="EN142" i="23"/>
  <c r="EN143" i="23"/>
  <c r="EN144" i="23"/>
  <c r="EN145" i="23"/>
  <c r="EN146" i="23"/>
  <c r="EN147" i="23"/>
  <c r="EN148" i="23"/>
  <c r="EN149" i="23"/>
  <c r="EN150" i="23"/>
  <c r="EN151" i="23"/>
  <c r="EN152" i="23"/>
  <c r="EN153" i="23"/>
  <c r="EN154" i="23"/>
  <c r="EN155" i="23"/>
  <c r="EN156" i="23"/>
  <c r="EN157" i="23"/>
  <c r="EN158" i="23"/>
  <c r="EN159" i="23"/>
  <c r="EN160" i="23"/>
  <c r="EN161" i="23"/>
  <c r="EN162" i="23"/>
  <c r="EN163" i="23"/>
  <c r="EN164" i="23"/>
  <c r="EN165" i="23"/>
  <c r="EN166" i="23"/>
  <c r="EN167" i="23"/>
  <c r="EN168" i="23"/>
  <c r="EN169" i="23"/>
  <c r="EN170" i="23"/>
  <c r="EN171" i="23"/>
  <c r="EN172" i="23"/>
  <c r="EN173" i="23"/>
  <c r="EN174" i="23"/>
  <c r="EN175" i="23"/>
  <c r="EN176" i="23"/>
  <c r="EN177" i="23"/>
  <c r="EN178" i="23"/>
  <c r="EN179" i="23"/>
  <c r="EN180" i="23"/>
  <c r="EN181" i="23"/>
  <c r="EN182" i="23"/>
  <c r="EN183" i="23"/>
  <c r="EN184" i="23"/>
  <c r="EN185" i="23"/>
  <c r="EN186" i="23"/>
  <c r="EN187" i="23"/>
  <c r="EN188" i="23"/>
  <c r="EN189" i="23"/>
  <c r="EN190" i="23"/>
  <c r="EN191" i="23"/>
  <c r="EN192" i="23"/>
  <c r="EN193" i="23"/>
  <c r="EN194" i="23"/>
  <c r="EN195" i="23"/>
  <c r="EN196" i="23"/>
  <c r="EN197" i="23"/>
  <c r="EN198" i="23"/>
  <c r="EN199" i="23"/>
  <c r="EN200" i="23"/>
  <c r="EN201" i="23"/>
  <c r="EN202" i="23"/>
  <c r="EN203" i="23"/>
  <c r="EN204" i="23"/>
  <c r="EN205" i="23"/>
  <c r="EN206" i="23"/>
  <c r="EN207" i="23"/>
  <c r="EN208" i="23"/>
  <c r="EN209" i="23"/>
  <c r="EN210" i="23"/>
  <c r="EN211" i="23"/>
  <c r="EN212" i="23"/>
  <c r="EN213" i="23"/>
  <c r="EN214" i="23"/>
  <c r="EN215" i="23"/>
  <c r="EN216" i="23"/>
  <c r="EN217" i="23"/>
  <c r="EN218" i="23"/>
  <c r="EN219" i="23"/>
  <c r="EN220" i="23"/>
  <c r="EN221" i="23"/>
  <c r="EN222" i="23"/>
  <c r="EN223" i="23"/>
  <c r="EN224" i="23"/>
  <c r="EN225" i="23"/>
  <c r="EN226" i="23"/>
  <c r="EN227" i="23"/>
  <c r="EN228" i="23"/>
  <c r="EN229" i="23"/>
  <c r="EN230" i="23"/>
  <c r="EN231" i="23"/>
  <c r="EN232" i="23"/>
  <c r="EN233" i="23"/>
  <c r="EN234" i="23"/>
  <c r="EN235" i="23"/>
  <c r="EN236" i="23"/>
  <c r="EN237" i="23"/>
  <c r="EN238" i="23"/>
  <c r="EN239" i="23"/>
  <c r="EM3" i="23"/>
  <c r="EM4" i="23"/>
  <c r="EM5" i="23"/>
  <c r="EM6" i="23"/>
  <c r="EM7" i="23"/>
  <c r="EM8" i="23"/>
  <c r="EM9" i="23"/>
  <c r="EM10" i="23"/>
  <c r="EM11" i="23"/>
  <c r="EM12" i="23"/>
  <c r="EM13" i="23"/>
  <c r="EM14" i="23"/>
  <c r="EM15" i="23"/>
  <c r="EM16" i="23"/>
  <c r="EM17" i="23"/>
  <c r="EM18" i="23"/>
  <c r="EM19" i="23"/>
  <c r="EM20" i="23"/>
  <c r="EM21" i="23"/>
  <c r="EM22" i="23"/>
  <c r="EM23" i="23"/>
  <c r="EM24" i="23"/>
  <c r="EM25" i="23"/>
  <c r="EM26" i="23"/>
  <c r="EM27" i="23"/>
  <c r="EM28" i="23"/>
  <c r="EM29" i="23"/>
  <c r="EM30" i="23"/>
  <c r="EM31" i="23"/>
  <c r="EM32" i="23"/>
  <c r="EM33" i="23"/>
  <c r="EM34" i="23"/>
  <c r="EM35" i="23"/>
  <c r="EM36" i="23"/>
  <c r="EM37" i="23"/>
  <c r="EM38" i="23"/>
  <c r="EM39" i="23"/>
  <c r="EM40" i="23"/>
  <c r="EM41" i="23"/>
  <c r="EM42" i="23"/>
  <c r="EM43" i="23"/>
  <c r="EM44" i="23"/>
  <c r="EM45" i="23"/>
  <c r="EM46" i="23"/>
  <c r="EM47" i="23"/>
  <c r="EM48" i="23"/>
  <c r="EM49" i="23"/>
  <c r="EM50" i="23"/>
  <c r="EM51" i="23"/>
  <c r="EM52" i="23"/>
  <c r="EM53" i="23"/>
  <c r="EM54" i="23"/>
  <c r="EM55" i="23"/>
  <c r="EM56" i="23"/>
  <c r="EM57" i="23"/>
  <c r="EM58" i="23"/>
  <c r="EM59" i="23"/>
  <c r="EM60" i="23"/>
  <c r="EM61" i="23"/>
  <c r="EM62" i="23"/>
  <c r="EM63" i="23"/>
  <c r="EM64" i="23"/>
  <c r="EM65" i="23"/>
  <c r="EM66" i="23"/>
  <c r="EM67" i="23"/>
  <c r="EM68" i="23"/>
  <c r="EM69" i="23"/>
  <c r="EM70" i="23"/>
  <c r="EM71" i="23"/>
  <c r="EM72" i="23"/>
  <c r="EM73" i="23"/>
  <c r="EM74" i="23"/>
  <c r="EM75" i="23"/>
  <c r="EM76" i="23"/>
  <c r="EM77" i="23"/>
  <c r="EM78" i="23"/>
  <c r="EM79" i="23"/>
  <c r="EM80" i="23"/>
  <c r="EM81" i="23"/>
  <c r="EM82" i="23"/>
  <c r="EM83" i="23"/>
  <c r="EM84" i="23"/>
  <c r="EM85" i="23"/>
  <c r="EM86" i="23"/>
  <c r="EM87" i="23"/>
  <c r="EM88" i="23"/>
  <c r="EM89" i="23"/>
  <c r="EM90" i="23"/>
  <c r="EM91" i="23"/>
  <c r="EM92" i="23"/>
  <c r="EM93" i="23"/>
  <c r="EM94" i="23"/>
  <c r="EM95" i="23"/>
  <c r="EM96" i="23"/>
  <c r="EM97" i="23"/>
  <c r="EM98" i="23"/>
  <c r="EM99" i="23"/>
  <c r="EM100" i="23"/>
  <c r="EM101" i="23"/>
  <c r="EM102" i="23"/>
  <c r="EM103" i="23"/>
  <c r="EM104" i="23"/>
  <c r="EM105" i="23"/>
  <c r="EM106" i="23"/>
  <c r="EM107" i="23"/>
  <c r="EM108" i="23"/>
  <c r="EM109" i="23"/>
  <c r="EM110" i="23"/>
  <c r="EM111" i="23"/>
  <c r="EM112" i="23"/>
  <c r="EM113" i="23"/>
  <c r="EM114" i="23"/>
  <c r="EM115" i="23"/>
  <c r="EM116" i="23"/>
  <c r="EM117" i="23"/>
  <c r="EM118" i="23"/>
  <c r="EM119" i="23"/>
  <c r="EM120" i="23"/>
  <c r="EM121" i="23"/>
  <c r="EM122" i="23"/>
  <c r="EM123" i="23"/>
  <c r="EM124" i="23"/>
  <c r="EM125" i="23"/>
  <c r="EM126" i="23"/>
  <c r="EM127" i="23"/>
  <c r="EM128" i="23"/>
  <c r="EM129" i="23"/>
  <c r="EM130" i="23"/>
  <c r="EM131" i="23"/>
  <c r="EM132" i="23"/>
  <c r="EM133" i="23"/>
  <c r="EM134" i="23"/>
  <c r="EM135" i="23"/>
  <c r="EM136" i="23"/>
  <c r="EM137" i="23"/>
  <c r="EM138" i="23"/>
  <c r="EM139" i="23"/>
  <c r="EM140" i="23"/>
  <c r="EM141" i="23"/>
  <c r="EM142" i="23"/>
  <c r="EM143" i="23"/>
  <c r="EM144" i="23"/>
  <c r="EM145" i="23"/>
  <c r="EM146" i="23"/>
  <c r="EM147" i="23"/>
  <c r="EM148" i="23"/>
  <c r="EM149" i="23"/>
  <c r="EM150" i="23"/>
  <c r="EM151" i="23"/>
  <c r="EM152" i="23"/>
  <c r="EM153" i="23"/>
  <c r="EM154" i="23"/>
  <c r="EM155" i="23"/>
  <c r="EM156" i="23"/>
  <c r="EM157" i="23"/>
  <c r="EM158" i="23"/>
  <c r="EM159" i="23"/>
  <c r="EM160" i="23"/>
  <c r="EM161" i="23"/>
  <c r="EM162" i="23"/>
  <c r="EM163" i="23"/>
  <c r="EM164" i="23"/>
  <c r="EM165" i="23"/>
  <c r="EM166" i="23"/>
  <c r="EM167" i="23"/>
  <c r="EM168" i="23"/>
  <c r="EM169" i="23"/>
  <c r="EM170" i="23"/>
  <c r="EM171" i="23"/>
  <c r="EM172" i="23"/>
  <c r="EM173" i="23"/>
  <c r="EM174" i="23"/>
  <c r="EM175" i="23"/>
  <c r="EM176" i="23"/>
  <c r="EM177" i="23"/>
  <c r="EM178" i="23"/>
  <c r="EM179" i="23"/>
  <c r="EM180" i="23"/>
  <c r="EM181" i="23"/>
  <c r="EM182" i="23"/>
  <c r="EM183" i="23"/>
  <c r="EM184" i="23"/>
  <c r="EM185" i="23"/>
  <c r="EM186" i="23"/>
  <c r="EM187" i="23"/>
  <c r="EM188" i="23"/>
  <c r="EM189" i="23"/>
  <c r="EM190" i="23"/>
  <c r="EM191" i="23"/>
  <c r="EM192" i="23"/>
  <c r="EM193" i="23"/>
  <c r="EM194" i="23"/>
  <c r="EM195" i="23"/>
  <c r="EM196" i="23"/>
  <c r="EM197" i="23"/>
  <c r="EM198" i="23"/>
  <c r="EM199" i="23"/>
  <c r="EM200" i="23"/>
  <c r="EM201" i="23"/>
  <c r="EM202" i="23"/>
  <c r="EM203" i="23"/>
  <c r="EM204" i="23"/>
  <c r="EM205" i="23"/>
  <c r="EM206" i="23"/>
  <c r="EM207" i="23"/>
  <c r="EM208" i="23"/>
  <c r="EM209" i="23"/>
  <c r="EM210" i="23"/>
  <c r="EM211" i="23"/>
  <c r="EM212" i="23"/>
  <c r="EM213" i="23"/>
  <c r="EM214" i="23"/>
  <c r="EM215" i="23"/>
  <c r="EM216" i="23"/>
  <c r="EM217" i="23"/>
  <c r="EM218" i="23"/>
  <c r="EM219" i="23"/>
  <c r="EM220" i="23"/>
  <c r="EM221" i="23"/>
  <c r="EM222" i="23"/>
  <c r="EM223" i="23"/>
  <c r="EM224" i="23"/>
  <c r="EM225" i="23"/>
  <c r="EM226" i="23"/>
  <c r="EM227" i="23"/>
  <c r="EM228" i="23"/>
  <c r="EM229" i="23"/>
  <c r="EM230" i="23"/>
  <c r="EM231" i="23"/>
  <c r="EM232" i="23"/>
  <c r="EM233" i="23"/>
  <c r="EM234" i="23"/>
  <c r="EM235" i="23"/>
  <c r="EM236" i="23"/>
  <c r="EM237" i="23"/>
  <c r="EM238" i="23"/>
  <c r="EM239" i="23"/>
  <c r="EL3" i="23"/>
  <c r="EL4" i="23"/>
  <c r="EL5" i="23"/>
  <c r="EL6" i="23"/>
  <c r="EL7" i="23"/>
  <c r="EL8" i="23"/>
  <c r="EL9" i="23"/>
  <c r="EL10" i="23"/>
  <c r="EL11" i="23"/>
  <c r="EL12" i="23"/>
  <c r="EL13" i="23"/>
  <c r="EL14" i="23"/>
  <c r="EL15" i="23"/>
  <c r="EL16" i="23"/>
  <c r="EL17" i="23"/>
  <c r="EL18" i="23"/>
  <c r="EL19" i="23"/>
  <c r="EL20" i="23"/>
  <c r="EL21" i="23"/>
  <c r="EL22" i="23"/>
  <c r="EL23" i="23"/>
  <c r="EL24" i="23"/>
  <c r="EL25" i="23"/>
  <c r="EL26" i="23"/>
  <c r="EL27" i="23"/>
  <c r="EL28" i="23"/>
  <c r="EL29" i="23"/>
  <c r="EL30" i="23"/>
  <c r="EL31" i="23"/>
  <c r="EL32" i="23"/>
  <c r="EL33" i="23"/>
  <c r="EL34" i="23"/>
  <c r="EL35" i="23"/>
  <c r="EL36" i="23"/>
  <c r="EL37" i="23"/>
  <c r="EL38" i="23"/>
  <c r="EL39" i="23"/>
  <c r="EL40" i="23"/>
  <c r="EL41" i="23"/>
  <c r="EL42" i="23"/>
  <c r="EL43" i="23"/>
  <c r="EL44" i="23"/>
  <c r="EL45" i="23"/>
  <c r="EL46" i="23"/>
  <c r="EL47" i="23"/>
  <c r="EL48" i="23"/>
  <c r="EL49" i="23"/>
  <c r="EL50" i="23"/>
  <c r="EL51" i="23"/>
  <c r="EL52" i="23"/>
  <c r="EL53" i="23"/>
  <c r="EL54" i="23"/>
  <c r="EL55" i="23"/>
  <c r="EL56" i="23"/>
  <c r="EL57" i="23"/>
  <c r="EL58" i="23"/>
  <c r="EL59" i="23"/>
  <c r="EL60" i="23"/>
  <c r="EL61" i="23"/>
  <c r="EL62" i="23"/>
  <c r="EL63" i="23"/>
  <c r="EL64" i="23"/>
  <c r="EL65" i="23"/>
  <c r="EL66" i="23"/>
  <c r="EL67" i="23"/>
  <c r="EL68" i="23"/>
  <c r="EL69" i="23"/>
  <c r="EL70" i="23"/>
  <c r="EL71" i="23"/>
  <c r="EL72" i="23"/>
  <c r="EL73" i="23"/>
  <c r="EL74" i="23"/>
  <c r="EL75" i="23"/>
  <c r="EL76" i="23"/>
  <c r="EL77" i="23"/>
  <c r="EL78" i="23"/>
  <c r="EL79" i="23"/>
  <c r="EL80" i="23"/>
  <c r="EL81" i="23"/>
  <c r="EL82" i="23"/>
  <c r="EL83" i="23"/>
  <c r="EL84" i="23"/>
  <c r="EL85" i="23"/>
  <c r="EL86" i="23"/>
  <c r="EL87" i="23"/>
  <c r="EL88" i="23"/>
  <c r="EL89" i="23"/>
  <c r="EL90" i="23"/>
  <c r="EL91" i="23"/>
  <c r="EL92" i="23"/>
  <c r="EL93" i="23"/>
  <c r="EL94" i="23"/>
  <c r="EL95" i="23"/>
  <c r="EL96" i="23"/>
  <c r="EL97" i="23"/>
  <c r="EL98" i="23"/>
  <c r="EL99" i="23"/>
  <c r="EL100" i="23"/>
  <c r="EL101" i="23"/>
  <c r="EL102" i="23"/>
  <c r="EL103" i="23"/>
  <c r="EL104" i="23"/>
  <c r="EL105" i="23"/>
  <c r="EL106" i="23"/>
  <c r="EL107" i="23"/>
  <c r="EL108" i="23"/>
  <c r="EL109" i="23"/>
  <c r="EL110" i="23"/>
  <c r="EL111" i="23"/>
  <c r="EL112" i="23"/>
  <c r="EL113" i="23"/>
  <c r="EL114" i="23"/>
  <c r="EL115" i="23"/>
  <c r="EL116" i="23"/>
  <c r="EL117" i="23"/>
  <c r="EL118" i="23"/>
  <c r="EL119" i="23"/>
  <c r="EL120" i="23"/>
  <c r="EL121" i="23"/>
  <c r="EL122" i="23"/>
  <c r="EL123" i="23"/>
  <c r="EL124" i="23"/>
  <c r="EL125" i="23"/>
  <c r="EL126" i="23"/>
  <c r="EL127" i="23"/>
  <c r="EL128" i="23"/>
  <c r="EL129" i="23"/>
  <c r="EL130" i="23"/>
  <c r="EL131" i="23"/>
  <c r="EL132" i="23"/>
  <c r="EL133" i="23"/>
  <c r="EL134" i="23"/>
  <c r="EL135" i="23"/>
  <c r="EL136" i="23"/>
  <c r="EL137" i="23"/>
  <c r="EL138" i="23"/>
  <c r="EL139" i="23"/>
  <c r="EL140" i="23"/>
  <c r="EL141" i="23"/>
  <c r="EL142" i="23"/>
  <c r="EL143" i="23"/>
  <c r="EL144" i="23"/>
  <c r="EL145" i="23"/>
  <c r="EL146" i="23"/>
  <c r="EL147" i="23"/>
  <c r="EL148" i="23"/>
  <c r="EL149" i="23"/>
  <c r="EL150" i="23"/>
  <c r="EL151" i="23"/>
  <c r="EL152" i="23"/>
  <c r="EL153" i="23"/>
  <c r="EL154" i="23"/>
  <c r="EL155" i="23"/>
  <c r="EL156" i="23"/>
  <c r="EL157" i="23"/>
  <c r="EL158" i="23"/>
  <c r="EL159" i="23"/>
  <c r="EL160" i="23"/>
  <c r="EL161" i="23"/>
  <c r="EL162" i="23"/>
  <c r="EL163" i="23"/>
  <c r="EL164" i="23"/>
  <c r="EL165" i="23"/>
  <c r="EL166" i="23"/>
  <c r="EL167" i="23"/>
  <c r="EL168" i="23"/>
  <c r="EL169" i="23"/>
  <c r="EL170" i="23"/>
  <c r="EL171" i="23"/>
  <c r="EL172" i="23"/>
  <c r="EL173" i="23"/>
  <c r="EL174" i="23"/>
  <c r="EL175" i="23"/>
  <c r="EL176" i="23"/>
  <c r="EL177" i="23"/>
  <c r="EL178" i="23"/>
  <c r="EL179" i="23"/>
  <c r="EL180" i="23"/>
  <c r="EL181" i="23"/>
  <c r="EL182" i="23"/>
  <c r="EL183" i="23"/>
  <c r="EL184" i="23"/>
  <c r="EL185" i="23"/>
  <c r="EL186" i="23"/>
  <c r="EL187" i="23"/>
  <c r="EL188" i="23"/>
  <c r="EL189" i="23"/>
  <c r="EL190" i="23"/>
  <c r="EL191" i="23"/>
  <c r="EL192" i="23"/>
  <c r="EL193" i="23"/>
  <c r="EL194" i="23"/>
  <c r="EL195" i="23"/>
  <c r="EL196" i="23"/>
  <c r="EL197" i="23"/>
  <c r="EL198" i="23"/>
  <c r="EL199" i="23"/>
  <c r="EL200" i="23"/>
  <c r="EL201" i="23"/>
  <c r="EL202" i="23"/>
  <c r="EL203" i="23"/>
  <c r="EL204" i="23"/>
  <c r="EL205" i="23"/>
  <c r="EL206" i="23"/>
  <c r="EL207" i="23"/>
  <c r="EL208" i="23"/>
  <c r="EL209" i="23"/>
  <c r="EL210" i="23"/>
  <c r="EL211" i="23"/>
  <c r="EL212" i="23"/>
  <c r="EL213" i="23"/>
  <c r="EL214" i="23"/>
  <c r="EL215" i="23"/>
  <c r="EL216" i="23"/>
  <c r="EL217" i="23"/>
  <c r="EL218" i="23"/>
  <c r="EL219" i="23"/>
  <c r="EL220" i="23"/>
  <c r="EL221" i="23"/>
  <c r="EL222" i="23"/>
  <c r="EL223" i="23"/>
  <c r="EL224" i="23"/>
  <c r="EL225" i="23"/>
  <c r="EL226" i="23"/>
  <c r="EL227" i="23"/>
  <c r="EL228" i="23"/>
  <c r="EL229" i="23"/>
  <c r="EL230" i="23"/>
  <c r="EL231" i="23"/>
  <c r="EL232" i="23"/>
  <c r="EL233" i="23"/>
  <c r="EL234" i="23"/>
  <c r="EL235" i="23"/>
  <c r="EL236" i="23"/>
  <c r="EL237" i="23"/>
  <c r="EL238" i="23"/>
  <c r="EL239" i="23"/>
  <c r="EK3" i="23"/>
  <c r="EK4" i="23"/>
  <c r="EK5" i="23"/>
  <c r="EK6" i="23"/>
  <c r="EK7" i="23"/>
  <c r="EK8" i="23"/>
  <c r="EK9" i="23"/>
  <c r="EK10" i="23"/>
  <c r="EK11" i="23"/>
  <c r="EK12" i="23"/>
  <c r="EK13" i="23"/>
  <c r="EK14" i="23"/>
  <c r="EK15" i="23"/>
  <c r="EK16" i="23"/>
  <c r="EK17" i="23"/>
  <c r="EK18" i="23"/>
  <c r="EK19" i="23"/>
  <c r="EK20" i="23"/>
  <c r="EK21" i="23"/>
  <c r="EK22" i="23"/>
  <c r="EK23" i="23"/>
  <c r="EK24" i="23"/>
  <c r="EK25" i="23"/>
  <c r="EK26" i="23"/>
  <c r="EK27" i="23"/>
  <c r="EK28" i="23"/>
  <c r="EK29" i="23"/>
  <c r="EK30" i="23"/>
  <c r="EK31" i="23"/>
  <c r="EK32" i="23"/>
  <c r="EK33" i="23"/>
  <c r="EK34" i="23"/>
  <c r="EK35" i="23"/>
  <c r="EK36" i="23"/>
  <c r="EK37" i="23"/>
  <c r="EK38" i="23"/>
  <c r="EK39" i="23"/>
  <c r="EK40" i="23"/>
  <c r="EK41" i="23"/>
  <c r="EK42" i="23"/>
  <c r="EK43" i="23"/>
  <c r="EK44" i="23"/>
  <c r="EK45" i="23"/>
  <c r="EK46" i="23"/>
  <c r="EK47" i="23"/>
  <c r="EK48" i="23"/>
  <c r="EK49" i="23"/>
  <c r="EK50" i="23"/>
  <c r="EK51" i="23"/>
  <c r="EK52" i="23"/>
  <c r="EK53" i="23"/>
  <c r="EK54" i="23"/>
  <c r="EK55" i="23"/>
  <c r="EK56" i="23"/>
  <c r="EK57" i="23"/>
  <c r="EK58" i="23"/>
  <c r="EK59" i="23"/>
  <c r="EK60" i="23"/>
  <c r="EK61" i="23"/>
  <c r="EK62" i="23"/>
  <c r="EK63" i="23"/>
  <c r="EK64" i="23"/>
  <c r="EK65" i="23"/>
  <c r="EK66" i="23"/>
  <c r="EK67" i="23"/>
  <c r="EK68" i="23"/>
  <c r="EK69" i="23"/>
  <c r="EK70" i="23"/>
  <c r="EK71" i="23"/>
  <c r="EK72" i="23"/>
  <c r="EK73" i="23"/>
  <c r="EK74" i="23"/>
  <c r="EK75" i="23"/>
  <c r="EK76" i="23"/>
  <c r="EK77" i="23"/>
  <c r="EK78" i="23"/>
  <c r="EK79" i="23"/>
  <c r="EK80" i="23"/>
  <c r="EK81" i="23"/>
  <c r="EK82" i="23"/>
  <c r="EK83" i="23"/>
  <c r="EK84" i="23"/>
  <c r="EK85" i="23"/>
  <c r="EK86" i="23"/>
  <c r="EK87" i="23"/>
  <c r="EK88" i="23"/>
  <c r="EK89" i="23"/>
  <c r="EK90" i="23"/>
  <c r="EK91" i="23"/>
  <c r="EK92" i="23"/>
  <c r="EK93" i="23"/>
  <c r="EK94" i="23"/>
  <c r="EK95" i="23"/>
  <c r="EK96" i="23"/>
  <c r="EK97" i="23"/>
  <c r="EK98" i="23"/>
  <c r="EK99" i="23"/>
  <c r="EK100" i="23"/>
  <c r="EK101" i="23"/>
  <c r="EK102" i="23"/>
  <c r="EK103" i="23"/>
  <c r="EK104" i="23"/>
  <c r="EK105" i="23"/>
  <c r="EK106" i="23"/>
  <c r="EK107" i="23"/>
  <c r="EK108" i="23"/>
  <c r="EK109" i="23"/>
  <c r="EK110" i="23"/>
  <c r="EK111" i="23"/>
  <c r="EK112" i="23"/>
  <c r="EK113" i="23"/>
  <c r="EK114" i="23"/>
  <c r="EK115" i="23"/>
  <c r="EK116" i="23"/>
  <c r="EK117" i="23"/>
  <c r="EK118" i="23"/>
  <c r="EK119" i="23"/>
  <c r="EK120" i="23"/>
  <c r="EK121" i="23"/>
  <c r="EK122" i="23"/>
  <c r="EK123" i="23"/>
  <c r="EK124" i="23"/>
  <c r="EK125" i="23"/>
  <c r="EK126" i="23"/>
  <c r="EK127" i="23"/>
  <c r="EK128" i="23"/>
  <c r="EK129" i="23"/>
  <c r="EK130" i="23"/>
  <c r="EK131" i="23"/>
  <c r="EK132" i="23"/>
  <c r="EK133" i="23"/>
  <c r="EK134" i="23"/>
  <c r="EK135" i="23"/>
  <c r="EK136" i="23"/>
  <c r="EK137" i="23"/>
  <c r="EK138" i="23"/>
  <c r="EK139" i="23"/>
  <c r="EK140" i="23"/>
  <c r="EK141" i="23"/>
  <c r="EK142" i="23"/>
  <c r="EK143" i="23"/>
  <c r="EK144" i="23"/>
  <c r="EK145" i="23"/>
  <c r="EK146" i="23"/>
  <c r="EK147" i="23"/>
  <c r="EK148" i="23"/>
  <c r="EK149" i="23"/>
  <c r="EK150" i="23"/>
  <c r="EK151" i="23"/>
  <c r="EK152" i="23"/>
  <c r="EK153" i="23"/>
  <c r="EK154" i="23"/>
  <c r="EK155" i="23"/>
  <c r="EK156" i="23"/>
  <c r="EK157" i="23"/>
  <c r="EK158" i="23"/>
  <c r="EK159" i="23"/>
  <c r="EK160" i="23"/>
  <c r="EK161" i="23"/>
  <c r="EK162" i="23"/>
  <c r="EK163" i="23"/>
  <c r="EK164" i="23"/>
  <c r="EK165" i="23"/>
  <c r="EK166" i="23"/>
  <c r="EK167" i="23"/>
  <c r="EK168" i="23"/>
  <c r="EK169" i="23"/>
  <c r="EK170" i="23"/>
  <c r="EK171" i="23"/>
  <c r="EK172" i="23"/>
  <c r="EK173" i="23"/>
  <c r="EK174" i="23"/>
  <c r="EK175" i="23"/>
  <c r="EK176" i="23"/>
  <c r="EK177" i="23"/>
  <c r="EK178" i="23"/>
  <c r="EK179" i="23"/>
  <c r="EK180" i="23"/>
  <c r="EK181" i="23"/>
  <c r="EK182" i="23"/>
  <c r="EK183" i="23"/>
  <c r="EK184" i="23"/>
  <c r="EK185" i="23"/>
  <c r="EK186" i="23"/>
  <c r="EK187" i="23"/>
  <c r="EK188" i="23"/>
  <c r="EK189" i="23"/>
  <c r="EK190" i="23"/>
  <c r="EK191" i="23"/>
  <c r="EK192" i="23"/>
  <c r="EK193" i="23"/>
  <c r="EK194" i="23"/>
  <c r="EK195" i="23"/>
  <c r="EK196" i="23"/>
  <c r="EK197" i="23"/>
  <c r="EK198" i="23"/>
  <c r="EK199" i="23"/>
  <c r="EK200" i="23"/>
  <c r="EK201" i="23"/>
  <c r="EK202" i="23"/>
  <c r="EK203" i="23"/>
  <c r="EK204" i="23"/>
  <c r="EK205" i="23"/>
  <c r="EK206" i="23"/>
  <c r="EK207" i="23"/>
  <c r="EK208" i="23"/>
  <c r="EK209" i="23"/>
  <c r="EK210" i="23"/>
  <c r="EK211" i="23"/>
  <c r="EK212" i="23"/>
  <c r="EK213" i="23"/>
  <c r="EK214" i="23"/>
  <c r="EK215" i="23"/>
  <c r="EK216" i="23"/>
  <c r="EK217" i="23"/>
  <c r="EK218" i="23"/>
  <c r="EK219" i="23"/>
  <c r="EK220" i="23"/>
  <c r="EK221" i="23"/>
  <c r="EK222" i="23"/>
  <c r="EK223" i="23"/>
  <c r="EK224" i="23"/>
  <c r="EK225" i="23"/>
  <c r="EK226" i="23"/>
  <c r="EK227" i="23"/>
  <c r="EK228" i="23"/>
  <c r="EK229" i="23"/>
  <c r="EK230" i="23"/>
  <c r="EK231" i="23"/>
  <c r="EK232" i="23"/>
  <c r="EK233" i="23"/>
  <c r="EK234" i="23"/>
  <c r="EK235" i="23"/>
  <c r="EK236" i="23"/>
  <c r="EK237" i="23"/>
  <c r="EK238" i="23"/>
  <c r="EK239" i="23"/>
  <c r="EJ3" i="23"/>
  <c r="EJ4" i="23"/>
  <c r="EJ5" i="23"/>
  <c r="EJ6" i="23"/>
  <c r="EJ7" i="23"/>
  <c r="EJ8" i="23"/>
  <c r="EJ9" i="23"/>
  <c r="EJ10" i="23"/>
  <c r="EJ11" i="23"/>
  <c r="EJ12" i="23"/>
  <c r="EJ13" i="23"/>
  <c r="EJ14" i="23"/>
  <c r="EJ15" i="23"/>
  <c r="EJ16" i="23"/>
  <c r="EJ17" i="23"/>
  <c r="EJ18" i="23"/>
  <c r="EJ19" i="23"/>
  <c r="EJ20" i="23"/>
  <c r="EJ21" i="23"/>
  <c r="EJ22" i="23"/>
  <c r="EJ23" i="23"/>
  <c r="EJ24" i="23"/>
  <c r="EJ25" i="23"/>
  <c r="EJ26" i="23"/>
  <c r="EJ27" i="23"/>
  <c r="EJ28" i="23"/>
  <c r="EJ29" i="23"/>
  <c r="EJ30" i="23"/>
  <c r="EJ31" i="23"/>
  <c r="EJ32" i="23"/>
  <c r="EJ33" i="23"/>
  <c r="EJ34" i="23"/>
  <c r="EJ35" i="23"/>
  <c r="EJ36" i="23"/>
  <c r="EJ37" i="23"/>
  <c r="EJ38" i="23"/>
  <c r="EJ39" i="23"/>
  <c r="EJ40" i="23"/>
  <c r="EJ41" i="23"/>
  <c r="EJ42" i="23"/>
  <c r="EJ43" i="23"/>
  <c r="EJ44" i="23"/>
  <c r="EJ45" i="23"/>
  <c r="EJ46" i="23"/>
  <c r="EJ47" i="23"/>
  <c r="EJ48" i="23"/>
  <c r="EJ49" i="23"/>
  <c r="EJ50" i="23"/>
  <c r="EJ51" i="23"/>
  <c r="EJ52" i="23"/>
  <c r="EJ53" i="23"/>
  <c r="EJ54" i="23"/>
  <c r="EJ55" i="23"/>
  <c r="EJ56" i="23"/>
  <c r="EJ57" i="23"/>
  <c r="EJ58" i="23"/>
  <c r="EJ59" i="23"/>
  <c r="EJ60" i="23"/>
  <c r="EJ61" i="23"/>
  <c r="EJ62" i="23"/>
  <c r="EJ63" i="23"/>
  <c r="EJ64" i="23"/>
  <c r="EJ65" i="23"/>
  <c r="EJ66" i="23"/>
  <c r="EJ67" i="23"/>
  <c r="EJ68" i="23"/>
  <c r="EJ69" i="23"/>
  <c r="EJ70" i="23"/>
  <c r="EJ71" i="23"/>
  <c r="EJ72" i="23"/>
  <c r="EJ73" i="23"/>
  <c r="EJ74" i="23"/>
  <c r="EJ75" i="23"/>
  <c r="EJ76" i="23"/>
  <c r="EJ77" i="23"/>
  <c r="EJ78" i="23"/>
  <c r="EJ79" i="23"/>
  <c r="EJ80" i="23"/>
  <c r="EJ81" i="23"/>
  <c r="EJ82" i="23"/>
  <c r="EJ83" i="23"/>
  <c r="EJ84" i="23"/>
  <c r="EJ85" i="23"/>
  <c r="EJ86" i="23"/>
  <c r="EJ87" i="23"/>
  <c r="EJ88" i="23"/>
  <c r="EJ89" i="23"/>
  <c r="EJ90" i="23"/>
  <c r="EJ91" i="23"/>
  <c r="EJ92" i="23"/>
  <c r="EJ93" i="23"/>
  <c r="EJ94" i="23"/>
  <c r="EJ95" i="23"/>
  <c r="EJ96" i="23"/>
  <c r="EJ97" i="23"/>
  <c r="EJ98" i="23"/>
  <c r="EJ99" i="23"/>
  <c r="EJ100" i="23"/>
  <c r="EJ101" i="23"/>
  <c r="EJ102" i="23"/>
  <c r="EJ103" i="23"/>
  <c r="EJ104" i="23"/>
  <c r="EJ105" i="23"/>
  <c r="EJ106" i="23"/>
  <c r="EJ107" i="23"/>
  <c r="EJ108" i="23"/>
  <c r="EJ109" i="23"/>
  <c r="EJ110" i="23"/>
  <c r="EJ111" i="23"/>
  <c r="EJ112" i="23"/>
  <c r="EJ113" i="23"/>
  <c r="EJ114" i="23"/>
  <c r="EJ115" i="23"/>
  <c r="EJ116" i="23"/>
  <c r="EJ117" i="23"/>
  <c r="EJ118" i="23"/>
  <c r="EJ119" i="23"/>
  <c r="EJ120" i="23"/>
  <c r="EJ121" i="23"/>
  <c r="EJ122" i="23"/>
  <c r="EJ123" i="23"/>
  <c r="EJ124" i="23"/>
  <c r="EJ125" i="23"/>
  <c r="EJ126" i="23"/>
  <c r="EJ127" i="23"/>
  <c r="EJ128" i="23"/>
  <c r="EJ129" i="23"/>
  <c r="EJ130" i="23"/>
  <c r="EJ131" i="23"/>
  <c r="EJ132" i="23"/>
  <c r="EJ133" i="23"/>
  <c r="EJ134" i="23"/>
  <c r="EJ135" i="23"/>
  <c r="EJ136" i="23"/>
  <c r="EJ137" i="23"/>
  <c r="EJ138" i="23"/>
  <c r="EJ139" i="23"/>
  <c r="EJ140" i="23"/>
  <c r="EJ141" i="23"/>
  <c r="EJ142" i="23"/>
  <c r="EJ143" i="23"/>
  <c r="EJ144" i="23"/>
  <c r="EJ145" i="23"/>
  <c r="EJ146" i="23"/>
  <c r="EJ147" i="23"/>
  <c r="EJ148" i="23"/>
  <c r="EJ149" i="23"/>
  <c r="EJ150" i="23"/>
  <c r="EJ151" i="23"/>
  <c r="EJ152" i="23"/>
  <c r="EJ153" i="23"/>
  <c r="EJ154" i="23"/>
  <c r="EJ155" i="23"/>
  <c r="EJ156" i="23"/>
  <c r="EJ157" i="23"/>
  <c r="EJ158" i="23"/>
  <c r="EJ159" i="23"/>
  <c r="EJ160" i="23"/>
  <c r="EJ161" i="23"/>
  <c r="EJ162" i="23"/>
  <c r="EJ163" i="23"/>
  <c r="EJ164" i="23"/>
  <c r="EJ165" i="23"/>
  <c r="EJ166" i="23"/>
  <c r="EJ167" i="23"/>
  <c r="EJ168" i="23"/>
  <c r="EJ169" i="23"/>
  <c r="EJ170" i="23"/>
  <c r="EJ171" i="23"/>
  <c r="EJ172" i="23"/>
  <c r="EJ173" i="23"/>
  <c r="EJ174" i="23"/>
  <c r="EJ175" i="23"/>
  <c r="EJ176" i="23"/>
  <c r="EJ177" i="23"/>
  <c r="EJ178" i="23"/>
  <c r="EJ179" i="23"/>
  <c r="EJ180" i="23"/>
  <c r="EJ181" i="23"/>
  <c r="EJ182" i="23"/>
  <c r="EJ183" i="23"/>
  <c r="EJ184" i="23"/>
  <c r="EJ185" i="23"/>
  <c r="EJ186" i="23"/>
  <c r="EJ187" i="23"/>
  <c r="EJ188" i="23"/>
  <c r="EJ189" i="23"/>
  <c r="EJ190" i="23"/>
  <c r="EJ191" i="23"/>
  <c r="EJ192" i="23"/>
  <c r="EJ193" i="23"/>
  <c r="EJ194" i="23"/>
  <c r="EJ195" i="23"/>
  <c r="EJ196" i="23"/>
  <c r="EJ197" i="23"/>
  <c r="EJ198" i="23"/>
  <c r="EJ199" i="23"/>
  <c r="EJ200" i="23"/>
  <c r="EJ201" i="23"/>
  <c r="EJ202" i="23"/>
  <c r="EJ203" i="23"/>
  <c r="EJ204" i="23"/>
  <c r="EJ205" i="23"/>
  <c r="EJ206" i="23"/>
  <c r="EJ207" i="23"/>
  <c r="EJ208" i="23"/>
  <c r="EJ209" i="23"/>
  <c r="EJ210" i="23"/>
  <c r="EJ211" i="23"/>
  <c r="EJ212" i="23"/>
  <c r="EJ213" i="23"/>
  <c r="EJ214" i="23"/>
  <c r="EJ215" i="23"/>
  <c r="EJ216" i="23"/>
  <c r="EJ217" i="23"/>
  <c r="EJ218" i="23"/>
  <c r="EJ219" i="23"/>
  <c r="EJ220" i="23"/>
  <c r="EJ221" i="23"/>
  <c r="EJ222" i="23"/>
  <c r="EJ223" i="23"/>
  <c r="EJ224" i="23"/>
  <c r="EJ225" i="23"/>
  <c r="EJ226" i="23"/>
  <c r="EJ227" i="23"/>
  <c r="EJ228" i="23"/>
  <c r="EJ229" i="23"/>
  <c r="EJ230" i="23"/>
  <c r="EJ231" i="23"/>
  <c r="EJ232" i="23"/>
  <c r="EJ233" i="23"/>
  <c r="EJ234" i="23"/>
  <c r="EJ235" i="23"/>
  <c r="EJ236" i="23"/>
  <c r="EJ237" i="23"/>
  <c r="EJ238" i="23"/>
  <c r="EJ239" i="23"/>
  <c r="EI3" i="23"/>
  <c r="EI4" i="23"/>
  <c r="EI5" i="23"/>
  <c r="EI6" i="23"/>
  <c r="EI7" i="23"/>
  <c r="EI8" i="23"/>
  <c r="EI9" i="23"/>
  <c r="EI10" i="23"/>
  <c r="EI11" i="23"/>
  <c r="EI12" i="23"/>
  <c r="EI13" i="23"/>
  <c r="EI14" i="23"/>
  <c r="EI15" i="23"/>
  <c r="EI16" i="23"/>
  <c r="EI17" i="23"/>
  <c r="EI18" i="23"/>
  <c r="EI19" i="23"/>
  <c r="EI20" i="23"/>
  <c r="EI21" i="23"/>
  <c r="EI22" i="23"/>
  <c r="EI23" i="23"/>
  <c r="EI24" i="23"/>
  <c r="EI25" i="23"/>
  <c r="EI26" i="23"/>
  <c r="EI27" i="23"/>
  <c r="EI28" i="23"/>
  <c r="EI29" i="23"/>
  <c r="EI30" i="23"/>
  <c r="EI31" i="23"/>
  <c r="EI32" i="23"/>
  <c r="EI33" i="23"/>
  <c r="EI34" i="23"/>
  <c r="EI35" i="23"/>
  <c r="EI36" i="23"/>
  <c r="EI37" i="23"/>
  <c r="EI38" i="23"/>
  <c r="EI39" i="23"/>
  <c r="EI40" i="23"/>
  <c r="EI41" i="23"/>
  <c r="EI42" i="23"/>
  <c r="EI43" i="23"/>
  <c r="EI44" i="23"/>
  <c r="EI45" i="23"/>
  <c r="EI46" i="23"/>
  <c r="EI47" i="23"/>
  <c r="EI48" i="23"/>
  <c r="EI49" i="23"/>
  <c r="EI50" i="23"/>
  <c r="EI51" i="23"/>
  <c r="EI52" i="23"/>
  <c r="EI53" i="23"/>
  <c r="EI54" i="23"/>
  <c r="EI55" i="23"/>
  <c r="EI56" i="23"/>
  <c r="EI57" i="23"/>
  <c r="EI58" i="23"/>
  <c r="EI59" i="23"/>
  <c r="EI60" i="23"/>
  <c r="EI61" i="23"/>
  <c r="EI62" i="23"/>
  <c r="EI63" i="23"/>
  <c r="EI64" i="23"/>
  <c r="EI65" i="23"/>
  <c r="EI66" i="23"/>
  <c r="EI67" i="23"/>
  <c r="EI68" i="23"/>
  <c r="EI69" i="23"/>
  <c r="EI70" i="23"/>
  <c r="EI71" i="23"/>
  <c r="EI72" i="23"/>
  <c r="EI73" i="23"/>
  <c r="EI74" i="23"/>
  <c r="EI75" i="23"/>
  <c r="EI76" i="23"/>
  <c r="EI77" i="23"/>
  <c r="EI78" i="23"/>
  <c r="EI79" i="23"/>
  <c r="EI80" i="23"/>
  <c r="EI81" i="23"/>
  <c r="EI82" i="23"/>
  <c r="EI83" i="23"/>
  <c r="EI84" i="23"/>
  <c r="EI85" i="23"/>
  <c r="EI86" i="23"/>
  <c r="EI87" i="23"/>
  <c r="EI88" i="23"/>
  <c r="EI89" i="23"/>
  <c r="EI90" i="23"/>
  <c r="EI91" i="23"/>
  <c r="EI92" i="23"/>
  <c r="EI93" i="23"/>
  <c r="EI94" i="23"/>
  <c r="EI95" i="23"/>
  <c r="EI96" i="23"/>
  <c r="EI97" i="23"/>
  <c r="EI98" i="23"/>
  <c r="EI99" i="23"/>
  <c r="EI100" i="23"/>
  <c r="EI101" i="23"/>
  <c r="EI102" i="23"/>
  <c r="EI103" i="23"/>
  <c r="EI104" i="23"/>
  <c r="EI105" i="23"/>
  <c r="EI106" i="23"/>
  <c r="EI107" i="23"/>
  <c r="EI108" i="23"/>
  <c r="EI109" i="23"/>
  <c r="EI110" i="23"/>
  <c r="EI111" i="23"/>
  <c r="EI112" i="23"/>
  <c r="EI113" i="23"/>
  <c r="EI114" i="23"/>
  <c r="EI115" i="23"/>
  <c r="EI116" i="23"/>
  <c r="EI117" i="23"/>
  <c r="EI118" i="23"/>
  <c r="EI119" i="23"/>
  <c r="EI120" i="23"/>
  <c r="EI121" i="23"/>
  <c r="EI122" i="23"/>
  <c r="EI123" i="23"/>
  <c r="EI124" i="23"/>
  <c r="EI125" i="23"/>
  <c r="EI126" i="23"/>
  <c r="EI127" i="23"/>
  <c r="EI128" i="23"/>
  <c r="EI129" i="23"/>
  <c r="EI130" i="23"/>
  <c r="EI131" i="23"/>
  <c r="EI132" i="23"/>
  <c r="EI133" i="23"/>
  <c r="EI134" i="23"/>
  <c r="EI135" i="23"/>
  <c r="EI136" i="23"/>
  <c r="EI137" i="23"/>
  <c r="EI138" i="23"/>
  <c r="EI139" i="23"/>
  <c r="EI140" i="23"/>
  <c r="EI141" i="23"/>
  <c r="EI142" i="23"/>
  <c r="EI143" i="23"/>
  <c r="EI144" i="23"/>
  <c r="EI145" i="23"/>
  <c r="EI146" i="23"/>
  <c r="EI147" i="23"/>
  <c r="EI148" i="23"/>
  <c r="EI149" i="23"/>
  <c r="EI150" i="23"/>
  <c r="EI151" i="23"/>
  <c r="EI152" i="23"/>
  <c r="EI153" i="23"/>
  <c r="EI154" i="23"/>
  <c r="EI155" i="23"/>
  <c r="EI156" i="23"/>
  <c r="EI157" i="23"/>
  <c r="EI158" i="23"/>
  <c r="EI159" i="23"/>
  <c r="EI160" i="23"/>
  <c r="EI161" i="23"/>
  <c r="EI162" i="23"/>
  <c r="EI163" i="23"/>
  <c r="EI164" i="23"/>
  <c r="EI165" i="23"/>
  <c r="EI166" i="23"/>
  <c r="EI167" i="23"/>
  <c r="EI168" i="23"/>
  <c r="EI169" i="23"/>
  <c r="EI170" i="23"/>
  <c r="EI171" i="23"/>
  <c r="EI172" i="23"/>
  <c r="EI173" i="23"/>
  <c r="EI174" i="23"/>
  <c r="EI175" i="23"/>
  <c r="EI176" i="23"/>
  <c r="EI177" i="23"/>
  <c r="EI178" i="23"/>
  <c r="EI179" i="23"/>
  <c r="EI180" i="23"/>
  <c r="EI181" i="23"/>
  <c r="EI182" i="23"/>
  <c r="EI183" i="23"/>
  <c r="EI184" i="23"/>
  <c r="EI185" i="23"/>
  <c r="EI186" i="23"/>
  <c r="EI187" i="23"/>
  <c r="EI188" i="23"/>
  <c r="EI189" i="23"/>
  <c r="EI190" i="23"/>
  <c r="EI191" i="23"/>
  <c r="EI192" i="23"/>
  <c r="EI193" i="23"/>
  <c r="EI194" i="23"/>
  <c r="EI195" i="23"/>
  <c r="EI196" i="23"/>
  <c r="EI197" i="23"/>
  <c r="EI198" i="23"/>
  <c r="EI199" i="23"/>
  <c r="EI200" i="23"/>
  <c r="EI201" i="23"/>
  <c r="EI202" i="23"/>
  <c r="EI203" i="23"/>
  <c r="EI204" i="23"/>
  <c r="EI205" i="23"/>
  <c r="EI206" i="23"/>
  <c r="EI207" i="23"/>
  <c r="EI208" i="23"/>
  <c r="EI209" i="23"/>
  <c r="EI210" i="23"/>
  <c r="EI211" i="23"/>
  <c r="EI212" i="23"/>
  <c r="EI213" i="23"/>
  <c r="EI214" i="23"/>
  <c r="EI215" i="23"/>
  <c r="EI216" i="23"/>
  <c r="EI217" i="23"/>
  <c r="EI218" i="23"/>
  <c r="EI219" i="23"/>
  <c r="EI220" i="23"/>
  <c r="EI221" i="23"/>
  <c r="EI222" i="23"/>
  <c r="EI223" i="23"/>
  <c r="EI224" i="23"/>
  <c r="EI225" i="23"/>
  <c r="EI226" i="23"/>
  <c r="EI227" i="23"/>
  <c r="EI228" i="23"/>
  <c r="EI229" i="23"/>
  <c r="EI230" i="23"/>
  <c r="EI231" i="23"/>
  <c r="EI232" i="23"/>
  <c r="EI233" i="23"/>
  <c r="EI234" i="23"/>
  <c r="EI235" i="23"/>
  <c r="EI236" i="23"/>
  <c r="EI237" i="23"/>
  <c r="EI238" i="23"/>
  <c r="EI239" i="23"/>
  <c r="EH3" i="23"/>
  <c r="EH4" i="23"/>
  <c r="EH5" i="23"/>
  <c r="EH6" i="23"/>
  <c r="EH7" i="23"/>
  <c r="EH8" i="23"/>
  <c r="EH9" i="23"/>
  <c r="EH10" i="23"/>
  <c r="EH11" i="23"/>
  <c r="EH12" i="23"/>
  <c r="EH13" i="23"/>
  <c r="EH14" i="23"/>
  <c r="EH15" i="23"/>
  <c r="EH16" i="23"/>
  <c r="EH17" i="23"/>
  <c r="EH18" i="23"/>
  <c r="EH19" i="23"/>
  <c r="EH20" i="23"/>
  <c r="EH21" i="23"/>
  <c r="EH22" i="23"/>
  <c r="EH23" i="23"/>
  <c r="EH24" i="23"/>
  <c r="EH25" i="23"/>
  <c r="EH26" i="23"/>
  <c r="EH27" i="23"/>
  <c r="EH28" i="23"/>
  <c r="EH29" i="23"/>
  <c r="EH30" i="23"/>
  <c r="EH31" i="23"/>
  <c r="EH32" i="23"/>
  <c r="EH33" i="23"/>
  <c r="EH34" i="23"/>
  <c r="EH35" i="23"/>
  <c r="EH36" i="23"/>
  <c r="EH37" i="23"/>
  <c r="EH38" i="23"/>
  <c r="EH39" i="23"/>
  <c r="EH40" i="23"/>
  <c r="EH41" i="23"/>
  <c r="EH42" i="23"/>
  <c r="EH43" i="23"/>
  <c r="EH44" i="23"/>
  <c r="EH45" i="23"/>
  <c r="EH46" i="23"/>
  <c r="EH47" i="23"/>
  <c r="EH48" i="23"/>
  <c r="EH49" i="23"/>
  <c r="EH50" i="23"/>
  <c r="EH51" i="23"/>
  <c r="EH52" i="23"/>
  <c r="EH53" i="23"/>
  <c r="EH54" i="23"/>
  <c r="EH55" i="23"/>
  <c r="EH56" i="23"/>
  <c r="EH57" i="23"/>
  <c r="EH58" i="23"/>
  <c r="EH59" i="23"/>
  <c r="EH60" i="23"/>
  <c r="EH61" i="23"/>
  <c r="EH62" i="23"/>
  <c r="EH63" i="23"/>
  <c r="EH64" i="23"/>
  <c r="EH65" i="23"/>
  <c r="EH66" i="23"/>
  <c r="EH67" i="23"/>
  <c r="EH68" i="23"/>
  <c r="EH69" i="23"/>
  <c r="EH70" i="23"/>
  <c r="EH71" i="23"/>
  <c r="EH72" i="23"/>
  <c r="EH73" i="23"/>
  <c r="EH74" i="23"/>
  <c r="EH75" i="23"/>
  <c r="EH76" i="23"/>
  <c r="EH77" i="23"/>
  <c r="EH78" i="23"/>
  <c r="EH79" i="23"/>
  <c r="EH80" i="23"/>
  <c r="EH81" i="23"/>
  <c r="EH82" i="23"/>
  <c r="EH83" i="23"/>
  <c r="EH84" i="23"/>
  <c r="EH85" i="23"/>
  <c r="EH86" i="23"/>
  <c r="EH87" i="23"/>
  <c r="EH88" i="23"/>
  <c r="EH89" i="23"/>
  <c r="EH90" i="23"/>
  <c r="EH91" i="23"/>
  <c r="EH92" i="23"/>
  <c r="EH93" i="23"/>
  <c r="EH94" i="23"/>
  <c r="EH95" i="23"/>
  <c r="EH96" i="23"/>
  <c r="EH97" i="23"/>
  <c r="EH98" i="23"/>
  <c r="EH99" i="23"/>
  <c r="EH100" i="23"/>
  <c r="EH101" i="23"/>
  <c r="EH102" i="23"/>
  <c r="EH103" i="23"/>
  <c r="EH104" i="23"/>
  <c r="EH105" i="23"/>
  <c r="EH106" i="23"/>
  <c r="EH107" i="23"/>
  <c r="EH108" i="23"/>
  <c r="EH109" i="23"/>
  <c r="EH110" i="23"/>
  <c r="EH111" i="23"/>
  <c r="EH112" i="23"/>
  <c r="EH113" i="23"/>
  <c r="EH114" i="23"/>
  <c r="EH115" i="23"/>
  <c r="EH116" i="23"/>
  <c r="EH117" i="23"/>
  <c r="EH118" i="23"/>
  <c r="EH119" i="23"/>
  <c r="EH120" i="23"/>
  <c r="EH121" i="23"/>
  <c r="EH122" i="23"/>
  <c r="EH123" i="23"/>
  <c r="EH124" i="23"/>
  <c r="EH125" i="23"/>
  <c r="EH126" i="23"/>
  <c r="EH127" i="23"/>
  <c r="EH128" i="23"/>
  <c r="EH129" i="23"/>
  <c r="EH130" i="23"/>
  <c r="EH131" i="23"/>
  <c r="EH132" i="23"/>
  <c r="EH133" i="23"/>
  <c r="EH134" i="23"/>
  <c r="EH135" i="23"/>
  <c r="EH136" i="23"/>
  <c r="EH137" i="23"/>
  <c r="EH138" i="23"/>
  <c r="EH139" i="23"/>
  <c r="EH140" i="23"/>
  <c r="EH141" i="23"/>
  <c r="EH142" i="23"/>
  <c r="EH143" i="23"/>
  <c r="EH144" i="23"/>
  <c r="EH145" i="23"/>
  <c r="EH146" i="23"/>
  <c r="EH147" i="23"/>
  <c r="EH148" i="23"/>
  <c r="EH149" i="23"/>
  <c r="EH150" i="23"/>
  <c r="EH151" i="23"/>
  <c r="EH152" i="23"/>
  <c r="EH153" i="23"/>
  <c r="EH154" i="23"/>
  <c r="EH155" i="23"/>
  <c r="EH156" i="23"/>
  <c r="EH157" i="23"/>
  <c r="EH158" i="23"/>
  <c r="EH159" i="23"/>
  <c r="EH160" i="23"/>
  <c r="EH161" i="23"/>
  <c r="EH162" i="23"/>
  <c r="EH163" i="23"/>
  <c r="EH164" i="23"/>
  <c r="EH165" i="23"/>
  <c r="EH166" i="23"/>
  <c r="EH167" i="23"/>
  <c r="EH168" i="23"/>
  <c r="EH169" i="23"/>
  <c r="EH170" i="23"/>
  <c r="EH171" i="23"/>
  <c r="EH172" i="23"/>
  <c r="EH173" i="23"/>
  <c r="EH174" i="23"/>
  <c r="EH175" i="23"/>
  <c r="EH176" i="23"/>
  <c r="EH177" i="23"/>
  <c r="EH178" i="23"/>
  <c r="EH179" i="23"/>
  <c r="EH180" i="23"/>
  <c r="EH181" i="23"/>
  <c r="EH182" i="23"/>
  <c r="EH183" i="23"/>
  <c r="EH184" i="23"/>
  <c r="EH185" i="23"/>
  <c r="EH186" i="23"/>
  <c r="EH187" i="23"/>
  <c r="EH188" i="23"/>
  <c r="EH189" i="23"/>
  <c r="EH190" i="23"/>
  <c r="EH191" i="23"/>
  <c r="EH192" i="23"/>
  <c r="EH193" i="23"/>
  <c r="EH194" i="23"/>
  <c r="EH195" i="23"/>
  <c r="EH196" i="23"/>
  <c r="EH197" i="23"/>
  <c r="EH198" i="23"/>
  <c r="EH199" i="23"/>
  <c r="EH200" i="23"/>
  <c r="EH201" i="23"/>
  <c r="EH202" i="23"/>
  <c r="EH203" i="23"/>
  <c r="EH204" i="23"/>
  <c r="EH205" i="23"/>
  <c r="EH206" i="23"/>
  <c r="EH207" i="23"/>
  <c r="EH208" i="23"/>
  <c r="EH209" i="23"/>
  <c r="EH210" i="23"/>
  <c r="EH211" i="23"/>
  <c r="EH212" i="23"/>
  <c r="EH213" i="23"/>
  <c r="EH214" i="23"/>
  <c r="EH215" i="23"/>
  <c r="EH216" i="23"/>
  <c r="EH217" i="23"/>
  <c r="EH218" i="23"/>
  <c r="EH219" i="23"/>
  <c r="EH220" i="23"/>
  <c r="EH221" i="23"/>
  <c r="EH222" i="23"/>
  <c r="EH223" i="23"/>
  <c r="EH224" i="23"/>
  <c r="EH225" i="23"/>
  <c r="EH226" i="23"/>
  <c r="EH227" i="23"/>
  <c r="EH228" i="23"/>
  <c r="EH229" i="23"/>
  <c r="EH230" i="23"/>
  <c r="EH231" i="23"/>
  <c r="EH232" i="23"/>
  <c r="EH233" i="23"/>
  <c r="EH234" i="23"/>
  <c r="EH235" i="23"/>
  <c r="EH236" i="23"/>
  <c r="EH237" i="23"/>
  <c r="EH238" i="23"/>
  <c r="EH239" i="23"/>
  <c r="EG3" i="23"/>
  <c r="EG4" i="23"/>
  <c r="EG5" i="23"/>
  <c r="EG6" i="23"/>
  <c r="EG7" i="23"/>
  <c r="EG8" i="23"/>
  <c r="EG9" i="23"/>
  <c r="EG10" i="23"/>
  <c r="EG11" i="23"/>
  <c r="EG12" i="23"/>
  <c r="EG13" i="23"/>
  <c r="EG14" i="23"/>
  <c r="EG15" i="23"/>
  <c r="EG16" i="23"/>
  <c r="EG17" i="23"/>
  <c r="EG18" i="23"/>
  <c r="EG19" i="23"/>
  <c r="EG20" i="23"/>
  <c r="EG21" i="23"/>
  <c r="EG22" i="23"/>
  <c r="EG23" i="23"/>
  <c r="EG24" i="23"/>
  <c r="EG25" i="23"/>
  <c r="EG26" i="23"/>
  <c r="EG27" i="23"/>
  <c r="EG28" i="23"/>
  <c r="EG29" i="23"/>
  <c r="EG30" i="23"/>
  <c r="EG31" i="23"/>
  <c r="EG32" i="23"/>
  <c r="EG33" i="23"/>
  <c r="EG34" i="23"/>
  <c r="EG35" i="23"/>
  <c r="EG36" i="23"/>
  <c r="EG37" i="23"/>
  <c r="EG38" i="23"/>
  <c r="EG39" i="23"/>
  <c r="EG40" i="23"/>
  <c r="EG41" i="23"/>
  <c r="EG42" i="23"/>
  <c r="EG43" i="23"/>
  <c r="EG44" i="23"/>
  <c r="EG45" i="23"/>
  <c r="EG46" i="23"/>
  <c r="EG47" i="23"/>
  <c r="EG48" i="23"/>
  <c r="EG49" i="23"/>
  <c r="EG50" i="23"/>
  <c r="EG51" i="23"/>
  <c r="EG52" i="23"/>
  <c r="EG53" i="23"/>
  <c r="EG54" i="23"/>
  <c r="EG55" i="23"/>
  <c r="EG56" i="23"/>
  <c r="EG57" i="23"/>
  <c r="EG58" i="23"/>
  <c r="EG59" i="23"/>
  <c r="EG60" i="23"/>
  <c r="EG61" i="23"/>
  <c r="EG62" i="23"/>
  <c r="EG63" i="23"/>
  <c r="EG64" i="23"/>
  <c r="EG65" i="23"/>
  <c r="EG66" i="23"/>
  <c r="EG67" i="23"/>
  <c r="EG68" i="23"/>
  <c r="EG69" i="23"/>
  <c r="EG70" i="23"/>
  <c r="EG71" i="23"/>
  <c r="EG72" i="23"/>
  <c r="EG73" i="23"/>
  <c r="EG74" i="23"/>
  <c r="EG75" i="23"/>
  <c r="EG76" i="23"/>
  <c r="EG77" i="23"/>
  <c r="EG78" i="23"/>
  <c r="EG79" i="23"/>
  <c r="EG80" i="23"/>
  <c r="EG81" i="23"/>
  <c r="EG82" i="23"/>
  <c r="EG83" i="23"/>
  <c r="EG84" i="23"/>
  <c r="EG85" i="23"/>
  <c r="EG86" i="23"/>
  <c r="EG87" i="23"/>
  <c r="EG88" i="23"/>
  <c r="EG89" i="23"/>
  <c r="EG90" i="23"/>
  <c r="EG91" i="23"/>
  <c r="EG92" i="23"/>
  <c r="EG93" i="23"/>
  <c r="EG94" i="23"/>
  <c r="EG95" i="23"/>
  <c r="EG96" i="23"/>
  <c r="EG97" i="23"/>
  <c r="EG98" i="23"/>
  <c r="EG99" i="23"/>
  <c r="EG100" i="23"/>
  <c r="EG101" i="23"/>
  <c r="EG102" i="23"/>
  <c r="EG103" i="23"/>
  <c r="EG104" i="23"/>
  <c r="EG105" i="23"/>
  <c r="EG106" i="23"/>
  <c r="EG107" i="23"/>
  <c r="EG108" i="23"/>
  <c r="EG109" i="23"/>
  <c r="EG110" i="23"/>
  <c r="EG111" i="23"/>
  <c r="EG112" i="23"/>
  <c r="EG113" i="23"/>
  <c r="EG114" i="23"/>
  <c r="EG115" i="23"/>
  <c r="EG116" i="23"/>
  <c r="EG117" i="23"/>
  <c r="EG118" i="23"/>
  <c r="EG119" i="23"/>
  <c r="EG120" i="23"/>
  <c r="EG121" i="23"/>
  <c r="EG122" i="23"/>
  <c r="EG123" i="23"/>
  <c r="EG124" i="23"/>
  <c r="EG125" i="23"/>
  <c r="EG126" i="23"/>
  <c r="EG127" i="23"/>
  <c r="EG128" i="23"/>
  <c r="EG129" i="23"/>
  <c r="EG130" i="23"/>
  <c r="EG131" i="23"/>
  <c r="EG132" i="23"/>
  <c r="EG133" i="23"/>
  <c r="EG134" i="23"/>
  <c r="EG135" i="23"/>
  <c r="EG136" i="23"/>
  <c r="EG137" i="23"/>
  <c r="EG138" i="23"/>
  <c r="EG139" i="23"/>
  <c r="EG140" i="23"/>
  <c r="EG141" i="23"/>
  <c r="EG142" i="23"/>
  <c r="EG143" i="23"/>
  <c r="EG144" i="23"/>
  <c r="EG145" i="23"/>
  <c r="EG146" i="23"/>
  <c r="EG147" i="23"/>
  <c r="EG148" i="23"/>
  <c r="EG149" i="23"/>
  <c r="EG150" i="23"/>
  <c r="EG151" i="23"/>
  <c r="EG152" i="23"/>
  <c r="EG153" i="23"/>
  <c r="EG154" i="23"/>
  <c r="EG155" i="23"/>
  <c r="EG156" i="23"/>
  <c r="EG157" i="23"/>
  <c r="EG158" i="23"/>
  <c r="EG159" i="23"/>
  <c r="EG160" i="23"/>
  <c r="EG161" i="23"/>
  <c r="EG162" i="23"/>
  <c r="EG163" i="23"/>
  <c r="EG164" i="23"/>
  <c r="EG165" i="23"/>
  <c r="EG166" i="23"/>
  <c r="EG167" i="23"/>
  <c r="EG168" i="23"/>
  <c r="EG169" i="23"/>
  <c r="EG170" i="23"/>
  <c r="EG171" i="23"/>
  <c r="EG172" i="23"/>
  <c r="EG173" i="23"/>
  <c r="EG174" i="23"/>
  <c r="EG175" i="23"/>
  <c r="EG176" i="23"/>
  <c r="EG177" i="23"/>
  <c r="EG178" i="23"/>
  <c r="EG179" i="23"/>
  <c r="EG180" i="23"/>
  <c r="EG181" i="23"/>
  <c r="EG182" i="23"/>
  <c r="EG183" i="23"/>
  <c r="EG184" i="23"/>
  <c r="EG185" i="23"/>
  <c r="EG186" i="23"/>
  <c r="EG187" i="23"/>
  <c r="EG188" i="23"/>
  <c r="EG189" i="23"/>
  <c r="EG190" i="23"/>
  <c r="EG191" i="23"/>
  <c r="EG192" i="23"/>
  <c r="EG193" i="23"/>
  <c r="EG194" i="23"/>
  <c r="EG195" i="23"/>
  <c r="EG196" i="23"/>
  <c r="EG197" i="23"/>
  <c r="EG198" i="23"/>
  <c r="EG199" i="23"/>
  <c r="EG200" i="23"/>
  <c r="EG201" i="23"/>
  <c r="EG202" i="23"/>
  <c r="EG203" i="23"/>
  <c r="EG204" i="23"/>
  <c r="EG205" i="23"/>
  <c r="EG206" i="23"/>
  <c r="EG207" i="23"/>
  <c r="EG208" i="23"/>
  <c r="EG209" i="23"/>
  <c r="EG210" i="23"/>
  <c r="EG211" i="23"/>
  <c r="EG212" i="23"/>
  <c r="EG213" i="23"/>
  <c r="EG214" i="23"/>
  <c r="EG215" i="23"/>
  <c r="EG216" i="23"/>
  <c r="EG217" i="23"/>
  <c r="EG218" i="23"/>
  <c r="EG219" i="23"/>
  <c r="EG220" i="23"/>
  <c r="EG221" i="23"/>
  <c r="EG222" i="23"/>
  <c r="EG223" i="23"/>
  <c r="EG224" i="23"/>
  <c r="EG225" i="23"/>
  <c r="EG226" i="23"/>
  <c r="EG227" i="23"/>
  <c r="EG228" i="23"/>
  <c r="EG229" i="23"/>
  <c r="EG230" i="23"/>
  <c r="EG231" i="23"/>
  <c r="EG232" i="23"/>
  <c r="EG233" i="23"/>
  <c r="EG234" i="23"/>
  <c r="EG235" i="23"/>
  <c r="EG236" i="23"/>
  <c r="EG237" i="23"/>
  <c r="EG238" i="23"/>
  <c r="EG239" i="23"/>
  <c r="EF3" i="23"/>
  <c r="EF4" i="23"/>
  <c r="EF5" i="23"/>
  <c r="EF6" i="23"/>
  <c r="EF7" i="23"/>
  <c r="EF8" i="23"/>
  <c r="EF9" i="23"/>
  <c r="EF10" i="23"/>
  <c r="EF11" i="23"/>
  <c r="EF12" i="23"/>
  <c r="EF13" i="23"/>
  <c r="EF14" i="23"/>
  <c r="EF15" i="23"/>
  <c r="EF16" i="23"/>
  <c r="EF17" i="23"/>
  <c r="EF18" i="23"/>
  <c r="EF19" i="23"/>
  <c r="EF20" i="23"/>
  <c r="EF21" i="23"/>
  <c r="EF22" i="23"/>
  <c r="EF23" i="23"/>
  <c r="EF24" i="23"/>
  <c r="EF25" i="23"/>
  <c r="EF26" i="23"/>
  <c r="EF27" i="23"/>
  <c r="EF28" i="23"/>
  <c r="EF29" i="23"/>
  <c r="EF30" i="23"/>
  <c r="EF31" i="23"/>
  <c r="EF32" i="23"/>
  <c r="EF33" i="23"/>
  <c r="EF34" i="23"/>
  <c r="EF35" i="23"/>
  <c r="EF36" i="23"/>
  <c r="EF37" i="23"/>
  <c r="EF38" i="23"/>
  <c r="EF39" i="23"/>
  <c r="EF40" i="23"/>
  <c r="EF41" i="23"/>
  <c r="EF42" i="23"/>
  <c r="EF43" i="23"/>
  <c r="EF44" i="23"/>
  <c r="EF45" i="23"/>
  <c r="EF46" i="23"/>
  <c r="EF47" i="23"/>
  <c r="EF48" i="23"/>
  <c r="EF49" i="23"/>
  <c r="EF50" i="23"/>
  <c r="EF51" i="23"/>
  <c r="EF52" i="23"/>
  <c r="EF53" i="23"/>
  <c r="EF54" i="23"/>
  <c r="EF55" i="23"/>
  <c r="EF56" i="23"/>
  <c r="EF57" i="23"/>
  <c r="EF58" i="23"/>
  <c r="EF59" i="23"/>
  <c r="EF60" i="23"/>
  <c r="EF61" i="23"/>
  <c r="EF62" i="23"/>
  <c r="EF63" i="23"/>
  <c r="EF64" i="23"/>
  <c r="EF65" i="23"/>
  <c r="EF66" i="23"/>
  <c r="EF67" i="23"/>
  <c r="EF68" i="23"/>
  <c r="EF69" i="23"/>
  <c r="EF70" i="23"/>
  <c r="EF71" i="23"/>
  <c r="EF72" i="23"/>
  <c r="EF73" i="23"/>
  <c r="EF74" i="23"/>
  <c r="EF75" i="23"/>
  <c r="EF76" i="23"/>
  <c r="EF77" i="23"/>
  <c r="EF78" i="23"/>
  <c r="EF79" i="23"/>
  <c r="EF80" i="23"/>
  <c r="EF81" i="23"/>
  <c r="EF82" i="23"/>
  <c r="EF83" i="23"/>
  <c r="EF84" i="23"/>
  <c r="EF85" i="23"/>
  <c r="EF86" i="23"/>
  <c r="EF87" i="23"/>
  <c r="EF88" i="23"/>
  <c r="EF89" i="23"/>
  <c r="EF90" i="23"/>
  <c r="EF91" i="23"/>
  <c r="EF92" i="23"/>
  <c r="EF93" i="23"/>
  <c r="EF94" i="23"/>
  <c r="EF95" i="23"/>
  <c r="EF96" i="23"/>
  <c r="EF97" i="23"/>
  <c r="EF98" i="23"/>
  <c r="EF99" i="23"/>
  <c r="EF100" i="23"/>
  <c r="EF101" i="23"/>
  <c r="EF102" i="23"/>
  <c r="EF103" i="23"/>
  <c r="EF104" i="23"/>
  <c r="EF105" i="23"/>
  <c r="EF106" i="23"/>
  <c r="EF107" i="23"/>
  <c r="EF108" i="23"/>
  <c r="EF109" i="23"/>
  <c r="EF110" i="23"/>
  <c r="EF111" i="23"/>
  <c r="EF112" i="23"/>
  <c r="EF113" i="23"/>
  <c r="EF114" i="23"/>
  <c r="EF115" i="23"/>
  <c r="EF116" i="23"/>
  <c r="EF117" i="23"/>
  <c r="EF118" i="23"/>
  <c r="EF119" i="23"/>
  <c r="EF120" i="23"/>
  <c r="EF121" i="23"/>
  <c r="EF122" i="23"/>
  <c r="EF123" i="23"/>
  <c r="EF124" i="23"/>
  <c r="EF125" i="23"/>
  <c r="EF126" i="23"/>
  <c r="EF127" i="23"/>
  <c r="EF128" i="23"/>
  <c r="EF129" i="23"/>
  <c r="EF130" i="23"/>
  <c r="EF131" i="23"/>
  <c r="EF132" i="23"/>
  <c r="EF133" i="23"/>
  <c r="EF134" i="23"/>
  <c r="EF135" i="23"/>
  <c r="EF136" i="23"/>
  <c r="EF137" i="23"/>
  <c r="EF138" i="23"/>
  <c r="EF139" i="23"/>
  <c r="EF140" i="23"/>
  <c r="EF141" i="23"/>
  <c r="EF142" i="23"/>
  <c r="EF143" i="23"/>
  <c r="EF144" i="23"/>
  <c r="EF145" i="23"/>
  <c r="EF146" i="23"/>
  <c r="EF147" i="23"/>
  <c r="EF148" i="23"/>
  <c r="EF149" i="23"/>
  <c r="EF150" i="23"/>
  <c r="EF151" i="23"/>
  <c r="EF152" i="23"/>
  <c r="EF153" i="23"/>
  <c r="EF154" i="23"/>
  <c r="EF155" i="23"/>
  <c r="EF156" i="23"/>
  <c r="EF157" i="23"/>
  <c r="EF158" i="23"/>
  <c r="EF159" i="23"/>
  <c r="EF160" i="23"/>
  <c r="EF161" i="23"/>
  <c r="EF162" i="23"/>
  <c r="EF163" i="23"/>
  <c r="EF164" i="23"/>
  <c r="EF165" i="23"/>
  <c r="EF166" i="23"/>
  <c r="EF167" i="23"/>
  <c r="EF168" i="23"/>
  <c r="EF169" i="23"/>
  <c r="EF170" i="23"/>
  <c r="EF171" i="23"/>
  <c r="EF172" i="23"/>
  <c r="EF173" i="23"/>
  <c r="EF174" i="23"/>
  <c r="EF175" i="23"/>
  <c r="EF176" i="23"/>
  <c r="EF177" i="23"/>
  <c r="EF178" i="23"/>
  <c r="EF179" i="23"/>
  <c r="EF180" i="23"/>
  <c r="EF181" i="23"/>
  <c r="EF182" i="23"/>
  <c r="EF183" i="23"/>
  <c r="EF184" i="23"/>
  <c r="EF185" i="23"/>
  <c r="EF186" i="23"/>
  <c r="EF187" i="23"/>
  <c r="EF188" i="23"/>
  <c r="EF189" i="23"/>
  <c r="EF190" i="23"/>
  <c r="EF191" i="23"/>
  <c r="EF192" i="23"/>
  <c r="EF193" i="23"/>
  <c r="EF194" i="23"/>
  <c r="EF195" i="23"/>
  <c r="EF196" i="23"/>
  <c r="EF197" i="23"/>
  <c r="EF198" i="23"/>
  <c r="EF199" i="23"/>
  <c r="EF200" i="23"/>
  <c r="EF201" i="23"/>
  <c r="EF202" i="23"/>
  <c r="EF203" i="23"/>
  <c r="EF204" i="23"/>
  <c r="EF205" i="23"/>
  <c r="EF206" i="23"/>
  <c r="EF207" i="23"/>
  <c r="EF208" i="23"/>
  <c r="EF209" i="23"/>
  <c r="EF210" i="23"/>
  <c r="EF211" i="23"/>
  <c r="EF212" i="23"/>
  <c r="EF213" i="23"/>
  <c r="EF214" i="23"/>
  <c r="EF215" i="23"/>
  <c r="EF216" i="23"/>
  <c r="EF217" i="23"/>
  <c r="EF218" i="23"/>
  <c r="EF219" i="23"/>
  <c r="EF220" i="23"/>
  <c r="EF221" i="23"/>
  <c r="EF222" i="23"/>
  <c r="EF223" i="23"/>
  <c r="EF224" i="23"/>
  <c r="EF225" i="23"/>
  <c r="EF226" i="23"/>
  <c r="EF227" i="23"/>
  <c r="EF228" i="23"/>
  <c r="EF229" i="23"/>
  <c r="EF230" i="23"/>
  <c r="EF231" i="23"/>
  <c r="EF232" i="23"/>
  <c r="EF233" i="23"/>
  <c r="EF234" i="23"/>
  <c r="EF235" i="23"/>
  <c r="EF236" i="23"/>
  <c r="EF237" i="23"/>
  <c r="EF238" i="23"/>
  <c r="EF239" i="23"/>
  <c r="EE3" i="23"/>
  <c r="EE4" i="23"/>
  <c r="EE5" i="23"/>
  <c r="EE6" i="23"/>
  <c r="EE7" i="23"/>
  <c r="EE8" i="23"/>
  <c r="EE9" i="23"/>
  <c r="EE10" i="23"/>
  <c r="EE11" i="23"/>
  <c r="EE12" i="23"/>
  <c r="EE13" i="23"/>
  <c r="EE14" i="23"/>
  <c r="EE15" i="23"/>
  <c r="EE16" i="23"/>
  <c r="EE17" i="23"/>
  <c r="EE18" i="23"/>
  <c r="EE19" i="23"/>
  <c r="EE20" i="23"/>
  <c r="EE21" i="23"/>
  <c r="EE22" i="23"/>
  <c r="EE23" i="23"/>
  <c r="EE24" i="23"/>
  <c r="EE25" i="23"/>
  <c r="EE26" i="23"/>
  <c r="EE27" i="23"/>
  <c r="EE28" i="23"/>
  <c r="EE29" i="23"/>
  <c r="EE30" i="23"/>
  <c r="EE31" i="23"/>
  <c r="EE32" i="23"/>
  <c r="EE33" i="23"/>
  <c r="EE34" i="23"/>
  <c r="EE35" i="23"/>
  <c r="EE36" i="23"/>
  <c r="EE37" i="23"/>
  <c r="EE38" i="23"/>
  <c r="EE39" i="23"/>
  <c r="EE40" i="23"/>
  <c r="EE41" i="23"/>
  <c r="EE42" i="23"/>
  <c r="EE43" i="23"/>
  <c r="EE44" i="23"/>
  <c r="EE45" i="23"/>
  <c r="EE46" i="23"/>
  <c r="EE47" i="23"/>
  <c r="EE48" i="23"/>
  <c r="EE49" i="23"/>
  <c r="EE50" i="23"/>
  <c r="EE51" i="23"/>
  <c r="EE52" i="23"/>
  <c r="EE53" i="23"/>
  <c r="EE54" i="23"/>
  <c r="EE55" i="23"/>
  <c r="EE56" i="23"/>
  <c r="EE57" i="23"/>
  <c r="EE58" i="23"/>
  <c r="EE59" i="23"/>
  <c r="EE60" i="23"/>
  <c r="EE61" i="23"/>
  <c r="EE62" i="23"/>
  <c r="EE63" i="23"/>
  <c r="EE64" i="23"/>
  <c r="EE65" i="23"/>
  <c r="EE66" i="23"/>
  <c r="EE67" i="23"/>
  <c r="EE68" i="23"/>
  <c r="EE69" i="23"/>
  <c r="EE70" i="23"/>
  <c r="EE71" i="23"/>
  <c r="EE72" i="23"/>
  <c r="EE73" i="23"/>
  <c r="EE74" i="23"/>
  <c r="EE75" i="23"/>
  <c r="EE76" i="23"/>
  <c r="EE77" i="23"/>
  <c r="EE78" i="23"/>
  <c r="EE79" i="23"/>
  <c r="EE80" i="23"/>
  <c r="EE81" i="23"/>
  <c r="EE82" i="23"/>
  <c r="EE83" i="23"/>
  <c r="EE84" i="23"/>
  <c r="EE85" i="23"/>
  <c r="EE86" i="23"/>
  <c r="EE87" i="23"/>
  <c r="EE88" i="23"/>
  <c r="EE89" i="23"/>
  <c r="EE90" i="23"/>
  <c r="EE91" i="23"/>
  <c r="EE92" i="23"/>
  <c r="EE93" i="23"/>
  <c r="EE94" i="23"/>
  <c r="EE95" i="23"/>
  <c r="EE96" i="23"/>
  <c r="EE97" i="23"/>
  <c r="EE98" i="23"/>
  <c r="EE99" i="23"/>
  <c r="EE100" i="23"/>
  <c r="EE101" i="23"/>
  <c r="EE102" i="23"/>
  <c r="EE103" i="23"/>
  <c r="EE104" i="23"/>
  <c r="EE105" i="23"/>
  <c r="EE106" i="23"/>
  <c r="EE107" i="23"/>
  <c r="EE108" i="23"/>
  <c r="EE109" i="23"/>
  <c r="EE110" i="23"/>
  <c r="EE111" i="23"/>
  <c r="EE112" i="23"/>
  <c r="EE113" i="23"/>
  <c r="EE114" i="23"/>
  <c r="EE115" i="23"/>
  <c r="EE116" i="23"/>
  <c r="EE117" i="23"/>
  <c r="EE118" i="23"/>
  <c r="EE119" i="23"/>
  <c r="EE120" i="23"/>
  <c r="EE121" i="23"/>
  <c r="EE122" i="23"/>
  <c r="EE123" i="23"/>
  <c r="EE124" i="23"/>
  <c r="EE125" i="23"/>
  <c r="EE126" i="23"/>
  <c r="EE127" i="23"/>
  <c r="EE128" i="23"/>
  <c r="EE129" i="23"/>
  <c r="EE130" i="23"/>
  <c r="EE131" i="23"/>
  <c r="EE132" i="23"/>
  <c r="EE133" i="23"/>
  <c r="EE134" i="23"/>
  <c r="EE135" i="23"/>
  <c r="EE136" i="23"/>
  <c r="EE137" i="23"/>
  <c r="EE138" i="23"/>
  <c r="EE139" i="23"/>
  <c r="EE140" i="23"/>
  <c r="EE141" i="23"/>
  <c r="EE142" i="23"/>
  <c r="EE143" i="23"/>
  <c r="EE144" i="23"/>
  <c r="EE145" i="23"/>
  <c r="EE146" i="23"/>
  <c r="EE147" i="23"/>
  <c r="EE148" i="23"/>
  <c r="EE149" i="23"/>
  <c r="EE150" i="23"/>
  <c r="EE151" i="23"/>
  <c r="EE152" i="23"/>
  <c r="EE153" i="23"/>
  <c r="EE154" i="23"/>
  <c r="EE155" i="23"/>
  <c r="EE156" i="23"/>
  <c r="EE157" i="23"/>
  <c r="EE158" i="23"/>
  <c r="EE159" i="23"/>
  <c r="EE160" i="23"/>
  <c r="EE161" i="23"/>
  <c r="EE162" i="23"/>
  <c r="EE163" i="23"/>
  <c r="EE164" i="23"/>
  <c r="EE165" i="23"/>
  <c r="EE166" i="23"/>
  <c r="EE167" i="23"/>
  <c r="EE168" i="23"/>
  <c r="EE169" i="23"/>
  <c r="EE170" i="23"/>
  <c r="EE171" i="23"/>
  <c r="EE172" i="23"/>
  <c r="EE173" i="23"/>
  <c r="EE174" i="23"/>
  <c r="EE175" i="23"/>
  <c r="EE176" i="23"/>
  <c r="EE177" i="23"/>
  <c r="EE178" i="23"/>
  <c r="EE179" i="23"/>
  <c r="EE180" i="23"/>
  <c r="EE181" i="23"/>
  <c r="EE182" i="23"/>
  <c r="EE183" i="23"/>
  <c r="EE184" i="23"/>
  <c r="EE185" i="23"/>
  <c r="EE186" i="23"/>
  <c r="EE187" i="23"/>
  <c r="EE188" i="23"/>
  <c r="EE189" i="23"/>
  <c r="EE190" i="23"/>
  <c r="EE191" i="23"/>
  <c r="EE192" i="23"/>
  <c r="EE193" i="23"/>
  <c r="EE194" i="23"/>
  <c r="EE195" i="23"/>
  <c r="EE196" i="23"/>
  <c r="EE197" i="23"/>
  <c r="EE198" i="23"/>
  <c r="EE199" i="23"/>
  <c r="EE200" i="23"/>
  <c r="EE201" i="23"/>
  <c r="EE202" i="23"/>
  <c r="EE203" i="23"/>
  <c r="EE204" i="23"/>
  <c r="EE205" i="23"/>
  <c r="EE206" i="23"/>
  <c r="EE207" i="23"/>
  <c r="EE208" i="23"/>
  <c r="EE209" i="23"/>
  <c r="EE210" i="23"/>
  <c r="EE211" i="23"/>
  <c r="EE212" i="23"/>
  <c r="EE213" i="23"/>
  <c r="EE214" i="23"/>
  <c r="EE215" i="23"/>
  <c r="EE216" i="23"/>
  <c r="EE217" i="23"/>
  <c r="EE218" i="23"/>
  <c r="EE219" i="23"/>
  <c r="EE220" i="23"/>
  <c r="EE221" i="23"/>
  <c r="EE222" i="23"/>
  <c r="EE223" i="23"/>
  <c r="EE224" i="23"/>
  <c r="EE225" i="23"/>
  <c r="EE226" i="23"/>
  <c r="EE227" i="23"/>
  <c r="EE228" i="23"/>
  <c r="EE229" i="23"/>
  <c r="EE230" i="23"/>
  <c r="EE231" i="23"/>
  <c r="EE232" i="23"/>
  <c r="EE233" i="23"/>
  <c r="EE234" i="23"/>
  <c r="EE235" i="23"/>
  <c r="EE236" i="23"/>
  <c r="EE237" i="23"/>
  <c r="EE238" i="23"/>
  <c r="EE239" i="23"/>
  <c r="ED3" i="23"/>
  <c r="ED4" i="23"/>
  <c r="ED5" i="23"/>
  <c r="ED6" i="23"/>
  <c r="ED7" i="23"/>
  <c r="ED8" i="23"/>
  <c r="ED9" i="23"/>
  <c r="ED10" i="23"/>
  <c r="ED11" i="23"/>
  <c r="ED12" i="23"/>
  <c r="ED13" i="23"/>
  <c r="ED14" i="23"/>
  <c r="ED15" i="23"/>
  <c r="ED16" i="23"/>
  <c r="ED17" i="23"/>
  <c r="ED18" i="23"/>
  <c r="ED19" i="23"/>
  <c r="ED20" i="23"/>
  <c r="ED21" i="23"/>
  <c r="ED22" i="23"/>
  <c r="ED23" i="23"/>
  <c r="ED24" i="23"/>
  <c r="ED25" i="23"/>
  <c r="ED26" i="23"/>
  <c r="ED27" i="23"/>
  <c r="ED28" i="23"/>
  <c r="ED29" i="23"/>
  <c r="ED30" i="23"/>
  <c r="ED31" i="23"/>
  <c r="ED32" i="23"/>
  <c r="ED33" i="23"/>
  <c r="ED34" i="23"/>
  <c r="ED35" i="23"/>
  <c r="ED36" i="23"/>
  <c r="ED37" i="23"/>
  <c r="ED38" i="23"/>
  <c r="ED39" i="23"/>
  <c r="ED40" i="23"/>
  <c r="ED41" i="23"/>
  <c r="ED42" i="23"/>
  <c r="ED43" i="23"/>
  <c r="ED44" i="23"/>
  <c r="ED45" i="23"/>
  <c r="ED46" i="23"/>
  <c r="ED47" i="23"/>
  <c r="ED48" i="23"/>
  <c r="ED49" i="23"/>
  <c r="ED50" i="23"/>
  <c r="ED51" i="23"/>
  <c r="ED52" i="23"/>
  <c r="ED53" i="23"/>
  <c r="ED54" i="23"/>
  <c r="ED55" i="23"/>
  <c r="ED56" i="23"/>
  <c r="ED57" i="23"/>
  <c r="ED58" i="23"/>
  <c r="ED59" i="23"/>
  <c r="ED60" i="23"/>
  <c r="ED61" i="23"/>
  <c r="ED62" i="23"/>
  <c r="ED63" i="23"/>
  <c r="ED64" i="23"/>
  <c r="ED65" i="23"/>
  <c r="ED66" i="23"/>
  <c r="ED67" i="23"/>
  <c r="ED68" i="23"/>
  <c r="ED69" i="23"/>
  <c r="ED70" i="23"/>
  <c r="ED71" i="23"/>
  <c r="ED72" i="23"/>
  <c r="ED73" i="23"/>
  <c r="ED74" i="23"/>
  <c r="ED75" i="23"/>
  <c r="ED76" i="23"/>
  <c r="ED77" i="23"/>
  <c r="ED78" i="23"/>
  <c r="ED79" i="23"/>
  <c r="ED80" i="23"/>
  <c r="ED81" i="23"/>
  <c r="ED82" i="23"/>
  <c r="ED83" i="23"/>
  <c r="ED84" i="23"/>
  <c r="ED85" i="23"/>
  <c r="ED86" i="23"/>
  <c r="ED87" i="23"/>
  <c r="ED88" i="23"/>
  <c r="ED89" i="23"/>
  <c r="ED90" i="23"/>
  <c r="ED91" i="23"/>
  <c r="ED92" i="23"/>
  <c r="ED93" i="23"/>
  <c r="ED94" i="23"/>
  <c r="ED95" i="23"/>
  <c r="ED96" i="23"/>
  <c r="ED97" i="23"/>
  <c r="ED98" i="23"/>
  <c r="ED99" i="23"/>
  <c r="ED100" i="23"/>
  <c r="ED101" i="23"/>
  <c r="ED102" i="23"/>
  <c r="ED103" i="23"/>
  <c r="ED104" i="23"/>
  <c r="ED105" i="23"/>
  <c r="ED106" i="23"/>
  <c r="ED107" i="23"/>
  <c r="ED108" i="23"/>
  <c r="ED109" i="23"/>
  <c r="ED110" i="23"/>
  <c r="ED111" i="23"/>
  <c r="ED112" i="23"/>
  <c r="ED113" i="23"/>
  <c r="ED114" i="23"/>
  <c r="ED115" i="23"/>
  <c r="ED116" i="23"/>
  <c r="ED117" i="23"/>
  <c r="ED118" i="23"/>
  <c r="ED119" i="23"/>
  <c r="ED120" i="23"/>
  <c r="ED121" i="23"/>
  <c r="ED122" i="23"/>
  <c r="ED123" i="23"/>
  <c r="ED124" i="23"/>
  <c r="ED125" i="23"/>
  <c r="ED126" i="23"/>
  <c r="ED127" i="23"/>
  <c r="ED128" i="23"/>
  <c r="ED129" i="23"/>
  <c r="ED130" i="23"/>
  <c r="ED131" i="23"/>
  <c r="ED132" i="23"/>
  <c r="ED133" i="23"/>
  <c r="ED134" i="23"/>
  <c r="ED135" i="23"/>
  <c r="ED136" i="23"/>
  <c r="ED137" i="23"/>
  <c r="ED138" i="23"/>
  <c r="ED139" i="23"/>
  <c r="ED140" i="23"/>
  <c r="ED141" i="23"/>
  <c r="ED142" i="23"/>
  <c r="ED143" i="23"/>
  <c r="ED144" i="23"/>
  <c r="ED145" i="23"/>
  <c r="ED146" i="23"/>
  <c r="ED147" i="23"/>
  <c r="ED148" i="23"/>
  <c r="ED149" i="23"/>
  <c r="ED150" i="23"/>
  <c r="ED151" i="23"/>
  <c r="ED152" i="23"/>
  <c r="ED153" i="23"/>
  <c r="ED154" i="23"/>
  <c r="ED155" i="23"/>
  <c r="ED156" i="23"/>
  <c r="ED157" i="23"/>
  <c r="ED158" i="23"/>
  <c r="ED159" i="23"/>
  <c r="ED160" i="23"/>
  <c r="ED161" i="23"/>
  <c r="ED162" i="23"/>
  <c r="ED163" i="23"/>
  <c r="ED164" i="23"/>
  <c r="ED165" i="23"/>
  <c r="ED166" i="23"/>
  <c r="ED167" i="23"/>
  <c r="ED168" i="23"/>
  <c r="ED169" i="23"/>
  <c r="ED170" i="23"/>
  <c r="ED171" i="23"/>
  <c r="ED172" i="23"/>
  <c r="ED173" i="23"/>
  <c r="ED174" i="23"/>
  <c r="ED175" i="23"/>
  <c r="ED176" i="23"/>
  <c r="ED177" i="23"/>
  <c r="ED178" i="23"/>
  <c r="ED179" i="23"/>
  <c r="ED180" i="23"/>
  <c r="ED181" i="23"/>
  <c r="ED182" i="23"/>
  <c r="ED183" i="23"/>
  <c r="ED184" i="23"/>
  <c r="ED185" i="23"/>
  <c r="ED186" i="23"/>
  <c r="ED187" i="23"/>
  <c r="ED188" i="23"/>
  <c r="ED189" i="23"/>
  <c r="ED190" i="23"/>
  <c r="ED191" i="23"/>
  <c r="ED192" i="23"/>
  <c r="ED193" i="23"/>
  <c r="ED194" i="23"/>
  <c r="ED195" i="23"/>
  <c r="ED196" i="23"/>
  <c r="ED197" i="23"/>
  <c r="ED198" i="23"/>
  <c r="ED199" i="23"/>
  <c r="ED200" i="23"/>
  <c r="ED201" i="23"/>
  <c r="ED202" i="23"/>
  <c r="ED203" i="23"/>
  <c r="ED204" i="23"/>
  <c r="ED205" i="23"/>
  <c r="ED206" i="23"/>
  <c r="ED207" i="23"/>
  <c r="ED208" i="23"/>
  <c r="ED209" i="23"/>
  <c r="ED210" i="23"/>
  <c r="ED211" i="23"/>
  <c r="ED212" i="23"/>
  <c r="ED213" i="23"/>
  <c r="ED214" i="23"/>
  <c r="ED215" i="23"/>
  <c r="ED216" i="23"/>
  <c r="ED217" i="23"/>
  <c r="ED218" i="23"/>
  <c r="ED219" i="23"/>
  <c r="ED220" i="23"/>
  <c r="ED221" i="23"/>
  <c r="ED222" i="23"/>
  <c r="ED223" i="23"/>
  <c r="ED224" i="23"/>
  <c r="ED225" i="23"/>
  <c r="ED226" i="23"/>
  <c r="ED227" i="23"/>
  <c r="ED228" i="23"/>
  <c r="ED229" i="23"/>
  <c r="ED230" i="23"/>
  <c r="ED231" i="23"/>
  <c r="ED232" i="23"/>
  <c r="ED233" i="23"/>
  <c r="ED234" i="23"/>
  <c r="ED235" i="23"/>
  <c r="ED236" i="23"/>
  <c r="ED237" i="23"/>
  <c r="ED238" i="23"/>
  <c r="ED239" i="23"/>
  <c r="EC3" i="23"/>
  <c r="EC4" i="23"/>
  <c r="EC5" i="23"/>
  <c r="EC6" i="23"/>
  <c r="EC7" i="23"/>
  <c r="EC8" i="23"/>
  <c r="EC9" i="23"/>
  <c r="EC10" i="23"/>
  <c r="EC11" i="23"/>
  <c r="EC12" i="23"/>
  <c r="EC13" i="23"/>
  <c r="EC14" i="23"/>
  <c r="EC15" i="23"/>
  <c r="EC16" i="23"/>
  <c r="EC17" i="23"/>
  <c r="EC18" i="23"/>
  <c r="EC19" i="23"/>
  <c r="EC20" i="23"/>
  <c r="EC21" i="23"/>
  <c r="EC22" i="23"/>
  <c r="EC23" i="23"/>
  <c r="EC24" i="23"/>
  <c r="EC25" i="23"/>
  <c r="EC26" i="23"/>
  <c r="EC27" i="23"/>
  <c r="EC28" i="23"/>
  <c r="EC29" i="23"/>
  <c r="EC30" i="23"/>
  <c r="EC31" i="23"/>
  <c r="EC32" i="23"/>
  <c r="EC33" i="23"/>
  <c r="EC34" i="23"/>
  <c r="EC35" i="23"/>
  <c r="EC36" i="23"/>
  <c r="EC37" i="23"/>
  <c r="EC38" i="23"/>
  <c r="EC39" i="23"/>
  <c r="EC40" i="23"/>
  <c r="EC41" i="23"/>
  <c r="EC42" i="23"/>
  <c r="EC43" i="23"/>
  <c r="EC44" i="23"/>
  <c r="EC45" i="23"/>
  <c r="EC46" i="23"/>
  <c r="EC47" i="23"/>
  <c r="EC48" i="23"/>
  <c r="EC49" i="23"/>
  <c r="EC50" i="23"/>
  <c r="EC51" i="23"/>
  <c r="EC52" i="23"/>
  <c r="EC53" i="23"/>
  <c r="EC54" i="23"/>
  <c r="EC55" i="23"/>
  <c r="EC56" i="23"/>
  <c r="EC57" i="23"/>
  <c r="EC58" i="23"/>
  <c r="EC59" i="23"/>
  <c r="EC60" i="23"/>
  <c r="EC61" i="23"/>
  <c r="EC62" i="23"/>
  <c r="EC63" i="23"/>
  <c r="EC64" i="23"/>
  <c r="EC65" i="23"/>
  <c r="EC66" i="23"/>
  <c r="EC67" i="23"/>
  <c r="EC68" i="23"/>
  <c r="EC69" i="23"/>
  <c r="EC70" i="23"/>
  <c r="EC71" i="23"/>
  <c r="EC72" i="23"/>
  <c r="EC73" i="23"/>
  <c r="EC74" i="23"/>
  <c r="EC75" i="23"/>
  <c r="EC76" i="23"/>
  <c r="EC77" i="23"/>
  <c r="EC78" i="23"/>
  <c r="EC79" i="23"/>
  <c r="EC80" i="23"/>
  <c r="EC81" i="23"/>
  <c r="EC82" i="23"/>
  <c r="EC83" i="23"/>
  <c r="EC84" i="23"/>
  <c r="EC85" i="23"/>
  <c r="EC86" i="23"/>
  <c r="EC87" i="23"/>
  <c r="EC88" i="23"/>
  <c r="EC89" i="23"/>
  <c r="EC90" i="23"/>
  <c r="EC91" i="23"/>
  <c r="EC92" i="23"/>
  <c r="EC93" i="23"/>
  <c r="EC94" i="23"/>
  <c r="EC95" i="23"/>
  <c r="EC96" i="23"/>
  <c r="EC97" i="23"/>
  <c r="EC98" i="23"/>
  <c r="EC99" i="23"/>
  <c r="EC100" i="23"/>
  <c r="EC101" i="23"/>
  <c r="EC102" i="23"/>
  <c r="EC103" i="23"/>
  <c r="EC104" i="23"/>
  <c r="EC105" i="23"/>
  <c r="EC106" i="23"/>
  <c r="EC107" i="23"/>
  <c r="EC108" i="23"/>
  <c r="EC109" i="23"/>
  <c r="EC110" i="23"/>
  <c r="EC111" i="23"/>
  <c r="EC112" i="23"/>
  <c r="EC113" i="23"/>
  <c r="EC114" i="23"/>
  <c r="EC115" i="23"/>
  <c r="EC116" i="23"/>
  <c r="EC117" i="23"/>
  <c r="EC118" i="23"/>
  <c r="EC119" i="23"/>
  <c r="EC120" i="23"/>
  <c r="EC121" i="23"/>
  <c r="EC122" i="23"/>
  <c r="EC123" i="23"/>
  <c r="EC124" i="23"/>
  <c r="EC125" i="23"/>
  <c r="EC126" i="23"/>
  <c r="EC127" i="23"/>
  <c r="EC128" i="23"/>
  <c r="EC129" i="23"/>
  <c r="EC130" i="23"/>
  <c r="EC131" i="23"/>
  <c r="EC132" i="23"/>
  <c r="EC133" i="23"/>
  <c r="EC134" i="23"/>
  <c r="EC135" i="23"/>
  <c r="EC136" i="23"/>
  <c r="EC137" i="23"/>
  <c r="EC138" i="23"/>
  <c r="EC139" i="23"/>
  <c r="EC140" i="23"/>
  <c r="EC141" i="23"/>
  <c r="EC142" i="23"/>
  <c r="EC143" i="23"/>
  <c r="EC144" i="23"/>
  <c r="EC145" i="23"/>
  <c r="EC146" i="23"/>
  <c r="EC147" i="23"/>
  <c r="EC148" i="23"/>
  <c r="EC149" i="23"/>
  <c r="EC150" i="23"/>
  <c r="EC151" i="23"/>
  <c r="EC152" i="23"/>
  <c r="EC153" i="23"/>
  <c r="EC154" i="23"/>
  <c r="EC155" i="23"/>
  <c r="EC156" i="23"/>
  <c r="EC157" i="23"/>
  <c r="EC158" i="23"/>
  <c r="EC159" i="23"/>
  <c r="EC160" i="23"/>
  <c r="EC161" i="23"/>
  <c r="EC162" i="23"/>
  <c r="EC163" i="23"/>
  <c r="EC164" i="23"/>
  <c r="EC165" i="23"/>
  <c r="EC166" i="23"/>
  <c r="EC167" i="23"/>
  <c r="EC168" i="23"/>
  <c r="EC169" i="23"/>
  <c r="EC170" i="23"/>
  <c r="EC171" i="23"/>
  <c r="EC172" i="23"/>
  <c r="EC173" i="23"/>
  <c r="EC174" i="23"/>
  <c r="EC175" i="23"/>
  <c r="EC176" i="23"/>
  <c r="EC177" i="23"/>
  <c r="EC178" i="23"/>
  <c r="EC179" i="23"/>
  <c r="EC180" i="23"/>
  <c r="EC181" i="23"/>
  <c r="EC182" i="23"/>
  <c r="EC183" i="23"/>
  <c r="EC184" i="23"/>
  <c r="EC185" i="23"/>
  <c r="EC186" i="23"/>
  <c r="EC187" i="23"/>
  <c r="EC188" i="23"/>
  <c r="EC189" i="23"/>
  <c r="EC190" i="23"/>
  <c r="EC191" i="23"/>
  <c r="EC192" i="23"/>
  <c r="EC193" i="23"/>
  <c r="EC194" i="23"/>
  <c r="EC195" i="23"/>
  <c r="EC196" i="23"/>
  <c r="EC197" i="23"/>
  <c r="EC198" i="23"/>
  <c r="EC199" i="23"/>
  <c r="EC200" i="23"/>
  <c r="EC201" i="23"/>
  <c r="EC202" i="23"/>
  <c r="EC203" i="23"/>
  <c r="EC204" i="23"/>
  <c r="EC205" i="23"/>
  <c r="EC206" i="23"/>
  <c r="EC207" i="23"/>
  <c r="EC208" i="23"/>
  <c r="EC209" i="23"/>
  <c r="EC210" i="23"/>
  <c r="EC211" i="23"/>
  <c r="EC212" i="23"/>
  <c r="EC213" i="23"/>
  <c r="EC214" i="23"/>
  <c r="EC215" i="23"/>
  <c r="EC216" i="23"/>
  <c r="EC217" i="23"/>
  <c r="EC218" i="23"/>
  <c r="EC219" i="23"/>
  <c r="EC220" i="23"/>
  <c r="EC221" i="23"/>
  <c r="EC222" i="23"/>
  <c r="EC223" i="23"/>
  <c r="EC224" i="23"/>
  <c r="EC225" i="23"/>
  <c r="EC226" i="23"/>
  <c r="EC227" i="23"/>
  <c r="EC228" i="23"/>
  <c r="EC229" i="23"/>
  <c r="EC230" i="23"/>
  <c r="EC231" i="23"/>
  <c r="EC232" i="23"/>
  <c r="EC233" i="23"/>
  <c r="EC234" i="23"/>
  <c r="EC235" i="23"/>
  <c r="EC236" i="23"/>
  <c r="EC237" i="23"/>
  <c r="EC238" i="23"/>
  <c r="EC239" i="23"/>
  <c r="EL2" i="23"/>
  <c r="EM2" i="23"/>
  <c r="EN2" i="23"/>
  <c r="EK2" i="23"/>
  <c r="EH2" i="23"/>
  <c r="EI2" i="23"/>
  <c r="EJ2" i="23"/>
  <c r="EG2" i="23"/>
  <c r="ED2" i="23"/>
  <c r="EE2" i="23"/>
  <c r="EF2" i="23"/>
  <c r="EC2" i="23"/>
  <c r="OC211" i="21"/>
  <c r="OD211" i="21"/>
  <c r="OE211" i="21"/>
  <c r="OF211" i="21"/>
  <c r="OG211" i="21"/>
  <c r="OH211" i="21"/>
  <c r="OI211" i="21"/>
  <c r="OJ211" i="21"/>
  <c r="OK211" i="21"/>
  <c r="OL211" i="21"/>
  <c r="OM211" i="21"/>
  <c r="ON211" i="21"/>
  <c r="OO211" i="21"/>
  <c r="OP211" i="21"/>
  <c r="OC212" i="21"/>
  <c r="OD212" i="21"/>
  <c r="OE212" i="21"/>
  <c r="OF212" i="21"/>
  <c r="OG212" i="21"/>
  <c r="OH212" i="21"/>
  <c r="OI212" i="21"/>
  <c r="OJ212" i="21"/>
  <c r="OK212" i="21"/>
  <c r="OL212" i="21"/>
  <c r="OM212" i="21"/>
  <c r="ON212" i="21"/>
  <c r="OO212" i="21"/>
  <c r="OP212" i="21"/>
  <c r="OC213" i="21"/>
  <c r="OD213" i="21"/>
  <c r="OE213" i="21"/>
  <c r="OF213" i="21"/>
  <c r="OG213" i="21"/>
  <c r="OH213" i="21"/>
  <c r="OI213" i="21"/>
  <c r="OJ213" i="21"/>
  <c r="OK213" i="21"/>
  <c r="OL213" i="21"/>
  <c r="OM213" i="21"/>
  <c r="ON213" i="21"/>
  <c r="OO213" i="21"/>
  <c r="OP213" i="21"/>
  <c r="OC214" i="21"/>
  <c r="OD214" i="21"/>
  <c r="OE214" i="21"/>
  <c r="OF214" i="21"/>
  <c r="OG214" i="21"/>
  <c r="OH214" i="21"/>
  <c r="OI214" i="21"/>
  <c r="OJ214" i="21"/>
  <c r="OK214" i="21"/>
  <c r="OL214" i="21"/>
  <c r="OM214" i="21"/>
  <c r="ON214" i="21"/>
  <c r="OO214" i="21"/>
  <c r="OP214" i="21"/>
  <c r="OC215" i="21"/>
  <c r="OD215" i="21"/>
  <c r="OE215" i="21"/>
  <c r="OF215" i="21"/>
  <c r="OG215" i="21"/>
  <c r="OH215" i="21"/>
  <c r="OI215" i="21"/>
  <c r="OJ215" i="21"/>
  <c r="OK215" i="21"/>
  <c r="OL215" i="21"/>
  <c r="OM215" i="21"/>
  <c r="ON215" i="21"/>
  <c r="OO215" i="21"/>
  <c r="OP215" i="21"/>
  <c r="OC216" i="21"/>
  <c r="OD216" i="21"/>
  <c r="OE216" i="21"/>
  <c r="OF216" i="21"/>
  <c r="OG216" i="21"/>
  <c r="OH216" i="21"/>
  <c r="OI216" i="21"/>
  <c r="OJ216" i="21"/>
  <c r="OK216" i="21"/>
  <c r="OL216" i="21"/>
  <c r="OM216" i="21"/>
  <c r="ON216" i="21"/>
  <c r="OO216" i="21"/>
  <c r="OP216" i="21"/>
  <c r="OC217" i="21"/>
  <c r="OD217" i="21"/>
  <c r="OE217" i="21"/>
  <c r="OF217" i="21"/>
  <c r="OG217" i="21"/>
  <c r="OH217" i="21"/>
  <c r="OI217" i="21"/>
  <c r="OJ217" i="21"/>
  <c r="OK217" i="21"/>
  <c r="OL217" i="21"/>
  <c r="OM217" i="21"/>
  <c r="ON217" i="21"/>
  <c r="OO217" i="21"/>
  <c r="OP217" i="21"/>
  <c r="OC218" i="21"/>
  <c r="OD218" i="21"/>
  <c r="OE218" i="21"/>
  <c r="OF218" i="21"/>
  <c r="OG218" i="21"/>
  <c r="OH218" i="21"/>
  <c r="OI218" i="21"/>
  <c r="OJ218" i="21"/>
  <c r="OK218" i="21"/>
  <c r="OL218" i="21"/>
  <c r="OM218" i="21"/>
  <c r="ON218" i="21"/>
  <c r="OO218" i="21"/>
  <c r="OP218" i="21"/>
  <c r="OC219" i="21"/>
  <c r="OD219" i="21"/>
  <c r="OE219" i="21"/>
  <c r="OF219" i="21"/>
  <c r="OG219" i="21"/>
  <c r="OH219" i="21"/>
  <c r="OI219" i="21"/>
  <c r="OJ219" i="21"/>
  <c r="OK219" i="21"/>
  <c r="OL219" i="21"/>
  <c r="OM219" i="21"/>
  <c r="ON219" i="21"/>
  <c r="OO219" i="21"/>
  <c r="OP219" i="21"/>
  <c r="OC220" i="21"/>
  <c r="OD220" i="21"/>
  <c r="OE220" i="21"/>
  <c r="OF220" i="21"/>
  <c r="OG220" i="21"/>
  <c r="OH220" i="21"/>
  <c r="OI220" i="21"/>
  <c r="OJ220" i="21"/>
  <c r="OK220" i="21"/>
  <c r="OL220" i="21"/>
  <c r="OM220" i="21"/>
  <c r="ON220" i="21"/>
  <c r="OO220" i="21"/>
  <c r="OP220" i="21"/>
  <c r="OC221" i="21"/>
  <c r="OD221" i="21"/>
  <c r="OE221" i="21"/>
  <c r="OF221" i="21"/>
  <c r="OG221" i="21"/>
  <c r="OH221" i="21"/>
  <c r="OI221" i="21"/>
  <c r="OJ221" i="21"/>
  <c r="OK221" i="21"/>
  <c r="OL221" i="21"/>
  <c r="OM221" i="21"/>
  <c r="ON221" i="21"/>
  <c r="OO221" i="21"/>
  <c r="OP221" i="21"/>
  <c r="OC222" i="21"/>
  <c r="OD222" i="21"/>
  <c r="OE222" i="21"/>
  <c r="OF222" i="21"/>
  <c r="OG222" i="21"/>
  <c r="OH222" i="21"/>
  <c r="OI222" i="21"/>
  <c r="OJ222" i="21"/>
  <c r="OK222" i="21"/>
  <c r="OL222" i="21"/>
  <c r="OM222" i="21"/>
  <c r="ON222" i="21"/>
  <c r="OO222" i="21"/>
  <c r="OP222" i="21"/>
  <c r="OC223" i="21"/>
  <c r="OD223" i="21"/>
  <c r="OE223" i="21"/>
  <c r="OF223" i="21"/>
  <c r="OG223" i="21"/>
  <c r="OH223" i="21"/>
  <c r="OI223" i="21"/>
  <c r="OJ223" i="21"/>
  <c r="OK223" i="21"/>
  <c r="OL223" i="21"/>
  <c r="OM223" i="21"/>
  <c r="ON223" i="21"/>
  <c r="OO223" i="21"/>
  <c r="OP223" i="21"/>
  <c r="OC224" i="21"/>
  <c r="OD224" i="21"/>
  <c r="OE224" i="21"/>
  <c r="OF224" i="21"/>
  <c r="OG224" i="21"/>
  <c r="OH224" i="21"/>
  <c r="OI224" i="21"/>
  <c r="OJ224" i="21"/>
  <c r="OK224" i="21"/>
  <c r="OL224" i="21"/>
  <c r="OM224" i="21"/>
  <c r="ON224" i="21"/>
  <c r="OO224" i="21"/>
  <c r="OP224" i="21"/>
  <c r="OC225" i="21"/>
  <c r="OD225" i="21"/>
  <c r="OE225" i="21"/>
  <c r="OF225" i="21"/>
  <c r="OG225" i="21"/>
  <c r="OH225" i="21"/>
  <c r="OI225" i="21"/>
  <c r="OJ225" i="21"/>
  <c r="OK225" i="21"/>
  <c r="OL225" i="21"/>
  <c r="OM225" i="21"/>
  <c r="ON225" i="21"/>
  <c r="OO225" i="21"/>
  <c r="OP225" i="21"/>
  <c r="OC226" i="21"/>
  <c r="OD226" i="21"/>
  <c r="OE226" i="21"/>
  <c r="OF226" i="21"/>
  <c r="OG226" i="21"/>
  <c r="OH226" i="21"/>
  <c r="OI226" i="21"/>
  <c r="OJ226" i="21"/>
  <c r="OK226" i="21"/>
  <c r="OL226" i="21"/>
  <c r="OM226" i="21"/>
  <c r="ON226" i="21"/>
  <c r="OO226" i="21"/>
  <c r="OP226" i="21"/>
  <c r="OC227" i="21"/>
  <c r="OD227" i="21"/>
  <c r="OE227" i="21"/>
  <c r="OF227" i="21"/>
  <c r="OG227" i="21"/>
  <c r="OH227" i="21"/>
  <c r="OI227" i="21"/>
  <c r="OJ227" i="21"/>
  <c r="OK227" i="21"/>
  <c r="OL227" i="21"/>
  <c r="OM227" i="21"/>
  <c r="ON227" i="21"/>
  <c r="OO227" i="21"/>
  <c r="OP227" i="21"/>
  <c r="OC228" i="21"/>
  <c r="OD228" i="21"/>
  <c r="OE228" i="21"/>
  <c r="OF228" i="21"/>
  <c r="OG228" i="21"/>
  <c r="OH228" i="21"/>
  <c r="OI228" i="21"/>
  <c r="OJ228" i="21"/>
  <c r="OK228" i="21"/>
  <c r="OL228" i="21"/>
  <c r="OM228" i="21"/>
  <c r="ON228" i="21"/>
  <c r="OO228" i="21"/>
  <c r="OP228" i="21"/>
  <c r="OC229" i="21"/>
  <c r="OD229" i="21"/>
  <c r="OE229" i="21"/>
  <c r="OF229" i="21"/>
  <c r="OG229" i="21"/>
  <c r="OH229" i="21"/>
  <c r="OI229" i="21"/>
  <c r="OJ229" i="21"/>
  <c r="OK229" i="21"/>
  <c r="OL229" i="21"/>
  <c r="OM229" i="21"/>
  <c r="ON229" i="21"/>
  <c r="OO229" i="21"/>
  <c r="OP229" i="21"/>
  <c r="OC230" i="21"/>
  <c r="OD230" i="21"/>
  <c r="OE230" i="21"/>
  <c r="OF230" i="21"/>
  <c r="OG230" i="21"/>
  <c r="OH230" i="21"/>
  <c r="OI230" i="21"/>
  <c r="OJ230" i="21"/>
  <c r="OK230" i="21"/>
  <c r="OL230" i="21"/>
  <c r="OM230" i="21"/>
  <c r="ON230" i="21"/>
  <c r="OO230" i="21"/>
  <c r="OP230" i="21"/>
  <c r="OC231" i="21"/>
  <c r="OD231" i="21"/>
  <c r="OE231" i="21"/>
  <c r="OF231" i="21"/>
  <c r="OG231" i="21"/>
  <c r="OH231" i="21"/>
  <c r="OI231" i="21"/>
  <c r="OJ231" i="21"/>
  <c r="OK231" i="21"/>
  <c r="OL231" i="21"/>
  <c r="OM231" i="21"/>
  <c r="ON231" i="21"/>
  <c r="OO231" i="21"/>
  <c r="OP231" i="21"/>
  <c r="OC232" i="21"/>
  <c r="OD232" i="21"/>
  <c r="OE232" i="21"/>
  <c r="OF232" i="21"/>
  <c r="OG232" i="21"/>
  <c r="OH232" i="21"/>
  <c r="OI232" i="21"/>
  <c r="OJ232" i="21"/>
  <c r="OK232" i="21"/>
  <c r="OL232" i="21"/>
  <c r="OM232" i="21"/>
  <c r="ON232" i="21"/>
  <c r="OO232" i="21"/>
  <c r="OP232" i="21"/>
  <c r="OC233" i="21"/>
  <c r="OD233" i="21"/>
  <c r="OE233" i="21"/>
  <c r="OF233" i="21"/>
  <c r="OG233" i="21"/>
  <c r="OH233" i="21"/>
  <c r="OI233" i="21"/>
  <c r="OJ233" i="21"/>
  <c r="OK233" i="21"/>
  <c r="OL233" i="21"/>
  <c r="OM233" i="21"/>
  <c r="ON233" i="21"/>
  <c r="OO233" i="21"/>
  <c r="OP233" i="21"/>
  <c r="OC234" i="21"/>
  <c r="OD234" i="21"/>
  <c r="OE234" i="21"/>
  <c r="OF234" i="21"/>
  <c r="OG234" i="21"/>
  <c r="OH234" i="21"/>
  <c r="OI234" i="21"/>
  <c r="OJ234" i="21"/>
  <c r="OK234" i="21"/>
  <c r="OL234" i="21"/>
  <c r="OM234" i="21"/>
  <c r="ON234" i="21"/>
  <c r="OO234" i="21"/>
  <c r="OP234" i="21"/>
  <c r="OC235" i="21"/>
  <c r="OD235" i="21"/>
  <c r="OE235" i="21"/>
  <c r="OF235" i="21"/>
  <c r="OG235" i="21"/>
  <c r="OH235" i="21"/>
  <c r="OI235" i="21"/>
  <c r="OJ235" i="21"/>
  <c r="OK235" i="21"/>
  <c r="OL235" i="21"/>
  <c r="OM235" i="21"/>
  <c r="ON235" i="21"/>
  <c r="OO235" i="21"/>
  <c r="OP235" i="21"/>
  <c r="OC236" i="21"/>
  <c r="OD236" i="21"/>
  <c r="OE236" i="21"/>
  <c r="OF236" i="21"/>
  <c r="OG236" i="21"/>
  <c r="OH236" i="21"/>
  <c r="OI236" i="21"/>
  <c r="OJ236" i="21"/>
  <c r="OK236" i="21"/>
  <c r="OL236" i="21"/>
  <c r="OM236" i="21"/>
  <c r="ON236" i="21"/>
  <c r="OO236" i="21"/>
  <c r="OP236" i="21"/>
  <c r="OC237" i="21"/>
  <c r="OD237" i="21"/>
  <c r="OE237" i="21"/>
  <c r="OF237" i="21"/>
  <c r="OG237" i="21"/>
  <c r="OH237" i="21"/>
  <c r="OI237" i="21"/>
  <c r="OJ237" i="21"/>
  <c r="OK237" i="21"/>
  <c r="OL237" i="21"/>
  <c r="OM237" i="21"/>
  <c r="ON237" i="21"/>
  <c r="OO237" i="21"/>
  <c r="OP237" i="21"/>
  <c r="OC238" i="21"/>
  <c r="OD238" i="21"/>
  <c r="OE238" i="21"/>
  <c r="OF238" i="21"/>
  <c r="OG238" i="21"/>
  <c r="OH238" i="21"/>
  <c r="OI238" i="21"/>
  <c r="OJ238" i="21"/>
  <c r="OK238" i="21"/>
  <c r="OL238" i="21"/>
  <c r="OM238" i="21"/>
  <c r="ON238" i="21"/>
  <c r="OO238" i="21"/>
  <c r="OP238" i="21"/>
  <c r="OC239" i="21"/>
  <c r="OD239" i="21"/>
  <c r="OE239" i="21"/>
  <c r="OF239" i="21"/>
  <c r="OG239" i="21"/>
  <c r="OH239" i="21"/>
  <c r="OI239" i="21"/>
  <c r="OJ239" i="21"/>
  <c r="OK239" i="21"/>
  <c r="OL239" i="21"/>
  <c r="OM239" i="21"/>
  <c r="ON239" i="21"/>
  <c r="OO239" i="21"/>
  <c r="OP239" i="21"/>
  <c r="OB211" i="21"/>
  <c r="OB212" i="21"/>
  <c r="OB213" i="21"/>
  <c r="OB214" i="21"/>
  <c r="OB215" i="21"/>
  <c r="OB216" i="21"/>
  <c r="OB217" i="21"/>
  <c r="OB218" i="21"/>
  <c r="OB219" i="21"/>
  <c r="OB220" i="21"/>
  <c r="OB221" i="21"/>
  <c r="OB222" i="21"/>
  <c r="OB223" i="21"/>
  <c r="OB224" i="21"/>
  <c r="OB225" i="21"/>
  <c r="OB226" i="21"/>
  <c r="OB227" i="21"/>
  <c r="OB228" i="21"/>
  <c r="OB229" i="21"/>
  <c r="OB230" i="21"/>
  <c r="OB231" i="21"/>
  <c r="OB232" i="21"/>
  <c r="OB233" i="21"/>
  <c r="OB234" i="21"/>
  <c r="OB235" i="21"/>
  <c r="OB236" i="21"/>
  <c r="OB237" i="21"/>
  <c r="OB238" i="21"/>
  <c r="OB239" i="21"/>
  <c r="OP3" i="21"/>
  <c r="OP4" i="21"/>
  <c r="OP5" i="21"/>
  <c r="OP6" i="21"/>
  <c r="OP7" i="21"/>
  <c r="OP8" i="21"/>
  <c r="OP9" i="21"/>
  <c r="OP10" i="21"/>
  <c r="OP11" i="21"/>
  <c r="OP12" i="21"/>
  <c r="OP13" i="21"/>
  <c r="OP14" i="21"/>
  <c r="OP15" i="21"/>
  <c r="OP16" i="21"/>
  <c r="OP17" i="21"/>
  <c r="OP18" i="21"/>
  <c r="OP19" i="21"/>
  <c r="OP20" i="21"/>
  <c r="OP21" i="21"/>
  <c r="OP22" i="21"/>
  <c r="OP23" i="21"/>
  <c r="OP24" i="21"/>
  <c r="OP25" i="21"/>
  <c r="OP26" i="21"/>
  <c r="OP27" i="21"/>
  <c r="OP28" i="21"/>
  <c r="OP29" i="21"/>
  <c r="OP30" i="21"/>
  <c r="OP31" i="21"/>
  <c r="OP32" i="21"/>
  <c r="OP33" i="21"/>
  <c r="OP34" i="21"/>
  <c r="OP35" i="21"/>
  <c r="OP36" i="21"/>
  <c r="OP37" i="21"/>
  <c r="OP38" i="21"/>
  <c r="OP39" i="21"/>
  <c r="OP40" i="21"/>
  <c r="OP41" i="21"/>
  <c r="OP42" i="21"/>
  <c r="OP43" i="21"/>
  <c r="OP44" i="21"/>
  <c r="OP45" i="21"/>
  <c r="OP46" i="21"/>
  <c r="OP47" i="21"/>
  <c r="OP48" i="21"/>
  <c r="OP49" i="21"/>
  <c r="OP50" i="21"/>
  <c r="OP51" i="21"/>
  <c r="OP52" i="21"/>
  <c r="OP53" i="21"/>
  <c r="OP54" i="21"/>
  <c r="OP55" i="21"/>
  <c r="OP56" i="21"/>
  <c r="OP57" i="21"/>
  <c r="OP58" i="21"/>
  <c r="OP59" i="21"/>
  <c r="OP60" i="21"/>
  <c r="OP61" i="21"/>
  <c r="OP62" i="21"/>
  <c r="OP63" i="21"/>
  <c r="OP64" i="21"/>
  <c r="OP65" i="21"/>
  <c r="OP66" i="21"/>
  <c r="OP67" i="21"/>
  <c r="OP68" i="21"/>
  <c r="OP69" i="21"/>
  <c r="OP70" i="21"/>
  <c r="OP71" i="21"/>
  <c r="OP72" i="21"/>
  <c r="OP73" i="21"/>
  <c r="OP74" i="21"/>
  <c r="OP75" i="21"/>
  <c r="OP76" i="21"/>
  <c r="OP77" i="21"/>
  <c r="OP78" i="21"/>
  <c r="OP79" i="21"/>
  <c r="OP80" i="21"/>
  <c r="OP81" i="21"/>
  <c r="OP82" i="21"/>
  <c r="OP83" i="21"/>
  <c r="OP84" i="21"/>
  <c r="OP85" i="21"/>
  <c r="OP86" i="21"/>
  <c r="OP87" i="21"/>
  <c r="OP88" i="21"/>
  <c r="OP89" i="21"/>
  <c r="OP90" i="21"/>
  <c r="OP91" i="21"/>
  <c r="OP92" i="21"/>
  <c r="OP93" i="21"/>
  <c r="OP94" i="21"/>
  <c r="OP95" i="21"/>
  <c r="OP96" i="21"/>
  <c r="OP97" i="21"/>
  <c r="OP98" i="21"/>
  <c r="OP99" i="21"/>
  <c r="OP100" i="21"/>
  <c r="OP101" i="21"/>
  <c r="OP102" i="21"/>
  <c r="OP103" i="21"/>
  <c r="OP104" i="21"/>
  <c r="OP105" i="21"/>
  <c r="OP106" i="21"/>
  <c r="OP107" i="21"/>
  <c r="OP108" i="21"/>
  <c r="OP109" i="21"/>
  <c r="OP110" i="21"/>
  <c r="OP111" i="21"/>
  <c r="OP112" i="21"/>
  <c r="OP113" i="21"/>
  <c r="OP114" i="21"/>
  <c r="OP115" i="21"/>
  <c r="OP116" i="21"/>
  <c r="OP117" i="21"/>
  <c r="OP118" i="21"/>
  <c r="OP119" i="21"/>
  <c r="OP120" i="21"/>
  <c r="OP121" i="21"/>
  <c r="OP122" i="21"/>
  <c r="OP123" i="21"/>
  <c r="OP124" i="21"/>
  <c r="OP125" i="21"/>
  <c r="OP126" i="21"/>
  <c r="OP127" i="21"/>
  <c r="OP128" i="21"/>
  <c r="OP129" i="21"/>
  <c r="OP130" i="21"/>
  <c r="OP131" i="21"/>
  <c r="OP132" i="21"/>
  <c r="OP133" i="21"/>
  <c r="OP134" i="21"/>
  <c r="OP135" i="21"/>
  <c r="OP136" i="21"/>
  <c r="OP137" i="21"/>
  <c r="OP138" i="21"/>
  <c r="OP139" i="21"/>
  <c r="OP140" i="21"/>
  <c r="OP141" i="21"/>
  <c r="OP142" i="21"/>
  <c r="OP143" i="21"/>
  <c r="OP144" i="21"/>
  <c r="OP145" i="21"/>
  <c r="OP146" i="21"/>
  <c r="OP147" i="21"/>
  <c r="OP148" i="21"/>
  <c r="OP149" i="21"/>
  <c r="OP150" i="21"/>
  <c r="OP151" i="21"/>
  <c r="OP152" i="21"/>
  <c r="OP153" i="21"/>
  <c r="OP154" i="21"/>
  <c r="OP155" i="21"/>
  <c r="OP156" i="21"/>
  <c r="OP157" i="21"/>
  <c r="OP158" i="21"/>
  <c r="OP159" i="21"/>
  <c r="OP160" i="21"/>
  <c r="OP161" i="21"/>
  <c r="OP162" i="21"/>
  <c r="OP163" i="21"/>
  <c r="OP164" i="21"/>
  <c r="OP165" i="21"/>
  <c r="OP166" i="21"/>
  <c r="OP167" i="21"/>
  <c r="OP168" i="21"/>
  <c r="OP169" i="21"/>
  <c r="OP170" i="21"/>
  <c r="OP171" i="21"/>
  <c r="OP172" i="21"/>
  <c r="OP173" i="21"/>
  <c r="OP174" i="21"/>
  <c r="OP175" i="21"/>
  <c r="OP176" i="21"/>
  <c r="OP177" i="21"/>
  <c r="OP178" i="21"/>
  <c r="OP179" i="21"/>
  <c r="OP180" i="21"/>
  <c r="OP181" i="21"/>
  <c r="OP182" i="21"/>
  <c r="OP183" i="21"/>
  <c r="OP184" i="21"/>
  <c r="OP185" i="21"/>
  <c r="OP186" i="21"/>
  <c r="OP187" i="21"/>
  <c r="OP188" i="21"/>
  <c r="OP189" i="21"/>
  <c r="OP190" i="21"/>
  <c r="OP191" i="21"/>
  <c r="OP192" i="21"/>
  <c r="OP193" i="21"/>
  <c r="OP194" i="21"/>
  <c r="OP195" i="21"/>
  <c r="OP196" i="21"/>
  <c r="OP197" i="21"/>
  <c r="OP198" i="21"/>
  <c r="OP199" i="21"/>
  <c r="OP200" i="21"/>
  <c r="OP201" i="21"/>
  <c r="OP202" i="21"/>
  <c r="OP203" i="21"/>
  <c r="OP204" i="21"/>
  <c r="OP205" i="21"/>
  <c r="OP206" i="21"/>
  <c r="OP207" i="21"/>
  <c r="OP208" i="21"/>
  <c r="OP209" i="21"/>
  <c r="OP210" i="21"/>
  <c r="OO3" i="21"/>
  <c r="OO4" i="21"/>
  <c r="OO5" i="21"/>
  <c r="OO6" i="21"/>
  <c r="OO7" i="21"/>
  <c r="OO8" i="21"/>
  <c r="OO9" i="21"/>
  <c r="OO10" i="21"/>
  <c r="OO11" i="21"/>
  <c r="OO12" i="21"/>
  <c r="OO13" i="21"/>
  <c r="OO14" i="21"/>
  <c r="OO15" i="21"/>
  <c r="OO16" i="21"/>
  <c r="OO17" i="21"/>
  <c r="OO18" i="21"/>
  <c r="OO19" i="21"/>
  <c r="OO20" i="21"/>
  <c r="OO21" i="21"/>
  <c r="OO22" i="21"/>
  <c r="OO23" i="21"/>
  <c r="OO24" i="21"/>
  <c r="OO25" i="21"/>
  <c r="OO26" i="21"/>
  <c r="OO27" i="21"/>
  <c r="OO28" i="21"/>
  <c r="OO29" i="21"/>
  <c r="OO30" i="21"/>
  <c r="OO31" i="21"/>
  <c r="OO32" i="21"/>
  <c r="OO33" i="21"/>
  <c r="OO34" i="21"/>
  <c r="OO35" i="21"/>
  <c r="OO36" i="21"/>
  <c r="OO37" i="21"/>
  <c r="OO38" i="21"/>
  <c r="OO39" i="21"/>
  <c r="OO40" i="21"/>
  <c r="OO41" i="21"/>
  <c r="OO42" i="21"/>
  <c r="OO43" i="21"/>
  <c r="OO44" i="21"/>
  <c r="OO45" i="21"/>
  <c r="OO46" i="21"/>
  <c r="OO47" i="21"/>
  <c r="OO48" i="21"/>
  <c r="OO49" i="21"/>
  <c r="OO50" i="21"/>
  <c r="OO51" i="21"/>
  <c r="OO52" i="21"/>
  <c r="OO53" i="21"/>
  <c r="OO54" i="21"/>
  <c r="OO55" i="21"/>
  <c r="OO56" i="21"/>
  <c r="OO57" i="21"/>
  <c r="OO58" i="21"/>
  <c r="OO59" i="21"/>
  <c r="OO60" i="21"/>
  <c r="OO61" i="21"/>
  <c r="OO62" i="21"/>
  <c r="OO63" i="21"/>
  <c r="OO64" i="21"/>
  <c r="OO65" i="21"/>
  <c r="OO66" i="21"/>
  <c r="OO67" i="21"/>
  <c r="OO68" i="21"/>
  <c r="OO69" i="21"/>
  <c r="OO70" i="21"/>
  <c r="OO71" i="21"/>
  <c r="OO72" i="21"/>
  <c r="OO73" i="21"/>
  <c r="OO74" i="21"/>
  <c r="OO75" i="21"/>
  <c r="OO76" i="21"/>
  <c r="OO77" i="21"/>
  <c r="OO78" i="21"/>
  <c r="OO79" i="21"/>
  <c r="OO80" i="21"/>
  <c r="OO81" i="21"/>
  <c r="OO82" i="21"/>
  <c r="OO83" i="21"/>
  <c r="OO84" i="21"/>
  <c r="OO85" i="21"/>
  <c r="OO86" i="21"/>
  <c r="OO87" i="21"/>
  <c r="OO88" i="21"/>
  <c r="OO89" i="21"/>
  <c r="OO90" i="21"/>
  <c r="OO91" i="21"/>
  <c r="OO92" i="21"/>
  <c r="OO93" i="21"/>
  <c r="OO94" i="21"/>
  <c r="OO95" i="21"/>
  <c r="OO96" i="21"/>
  <c r="OO97" i="21"/>
  <c r="OO98" i="21"/>
  <c r="OO99" i="21"/>
  <c r="OO100" i="21"/>
  <c r="OO101" i="21"/>
  <c r="OO102" i="21"/>
  <c r="OO103" i="21"/>
  <c r="OO104" i="21"/>
  <c r="OO105" i="21"/>
  <c r="OO106" i="21"/>
  <c r="OO107" i="21"/>
  <c r="OO108" i="21"/>
  <c r="OO109" i="21"/>
  <c r="OO110" i="21"/>
  <c r="OO111" i="21"/>
  <c r="OO112" i="21"/>
  <c r="OO113" i="21"/>
  <c r="OO114" i="21"/>
  <c r="OO115" i="21"/>
  <c r="OO116" i="21"/>
  <c r="OO117" i="21"/>
  <c r="OO118" i="21"/>
  <c r="OO119" i="21"/>
  <c r="OO120" i="21"/>
  <c r="OO121" i="21"/>
  <c r="OO122" i="21"/>
  <c r="OO123" i="21"/>
  <c r="OO124" i="21"/>
  <c r="OO125" i="21"/>
  <c r="OO126" i="21"/>
  <c r="OO127" i="21"/>
  <c r="OO128" i="21"/>
  <c r="OO129" i="21"/>
  <c r="OO130" i="21"/>
  <c r="OO131" i="21"/>
  <c r="OO132" i="21"/>
  <c r="OO133" i="21"/>
  <c r="OO134" i="21"/>
  <c r="OO135" i="21"/>
  <c r="OO136" i="21"/>
  <c r="OO137" i="21"/>
  <c r="OO138" i="21"/>
  <c r="OO139" i="21"/>
  <c r="OO140" i="21"/>
  <c r="OO141" i="21"/>
  <c r="OO142" i="21"/>
  <c r="OO143" i="21"/>
  <c r="OO144" i="21"/>
  <c r="OO145" i="21"/>
  <c r="OO146" i="21"/>
  <c r="OO147" i="21"/>
  <c r="OO148" i="21"/>
  <c r="OO149" i="21"/>
  <c r="OO150" i="21"/>
  <c r="OO151" i="21"/>
  <c r="OO152" i="21"/>
  <c r="OO153" i="21"/>
  <c r="OO154" i="21"/>
  <c r="OO155" i="21"/>
  <c r="OO156" i="21"/>
  <c r="OO157" i="21"/>
  <c r="OO158" i="21"/>
  <c r="OO159" i="21"/>
  <c r="OO160" i="21"/>
  <c r="OO161" i="21"/>
  <c r="OO162" i="21"/>
  <c r="OO163" i="21"/>
  <c r="OO164" i="21"/>
  <c r="OO165" i="21"/>
  <c r="OO166" i="21"/>
  <c r="OO167" i="21"/>
  <c r="OO168" i="21"/>
  <c r="OO169" i="21"/>
  <c r="OO170" i="21"/>
  <c r="OO171" i="21"/>
  <c r="OO172" i="21"/>
  <c r="OO173" i="21"/>
  <c r="OO174" i="21"/>
  <c r="OO175" i="21"/>
  <c r="OO176" i="21"/>
  <c r="OO177" i="21"/>
  <c r="OO178" i="21"/>
  <c r="OO179" i="21"/>
  <c r="OO180" i="21"/>
  <c r="OO181" i="21"/>
  <c r="OO182" i="21"/>
  <c r="OO183" i="21"/>
  <c r="OO184" i="21"/>
  <c r="OO185" i="21"/>
  <c r="OO186" i="21"/>
  <c r="OO187" i="21"/>
  <c r="OO188" i="21"/>
  <c r="OO189" i="21"/>
  <c r="OO190" i="21"/>
  <c r="OO191" i="21"/>
  <c r="OO192" i="21"/>
  <c r="OO193" i="21"/>
  <c r="OO194" i="21"/>
  <c r="OO195" i="21"/>
  <c r="OO196" i="21"/>
  <c r="OO197" i="21"/>
  <c r="OO198" i="21"/>
  <c r="OO199" i="21"/>
  <c r="OO200" i="21"/>
  <c r="OO201" i="21"/>
  <c r="OO202" i="21"/>
  <c r="OO203" i="21"/>
  <c r="OO204" i="21"/>
  <c r="OO205" i="21"/>
  <c r="OO206" i="21"/>
  <c r="OO207" i="21"/>
  <c r="OO208" i="21"/>
  <c r="OO209" i="21"/>
  <c r="OO210" i="21"/>
  <c r="ON3" i="21"/>
  <c r="ON4" i="21"/>
  <c r="ON5" i="21"/>
  <c r="ON6" i="21"/>
  <c r="ON7" i="21"/>
  <c r="ON8" i="21"/>
  <c r="ON9" i="21"/>
  <c r="ON10" i="21"/>
  <c r="ON11" i="21"/>
  <c r="ON12" i="21"/>
  <c r="ON13" i="21"/>
  <c r="ON14" i="21"/>
  <c r="ON15" i="21"/>
  <c r="ON16" i="21"/>
  <c r="ON17" i="21"/>
  <c r="ON18" i="21"/>
  <c r="ON19" i="21"/>
  <c r="ON20" i="21"/>
  <c r="ON21" i="21"/>
  <c r="ON22" i="21"/>
  <c r="ON23" i="21"/>
  <c r="ON24" i="21"/>
  <c r="ON25" i="21"/>
  <c r="ON26" i="21"/>
  <c r="ON27" i="21"/>
  <c r="ON28" i="21"/>
  <c r="ON29" i="21"/>
  <c r="ON30" i="21"/>
  <c r="ON31" i="21"/>
  <c r="ON32" i="21"/>
  <c r="ON33" i="21"/>
  <c r="ON34" i="21"/>
  <c r="ON35" i="21"/>
  <c r="ON36" i="21"/>
  <c r="ON37" i="21"/>
  <c r="ON38" i="21"/>
  <c r="ON39" i="21"/>
  <c r="ON40" i="21"/>
  <c r="ON41" i="21"/>
  <c r="ON42" i="21"/>
  <c r="ON43" i="21"/>
  <c r="ON44" i="21"/>
  <c r="ON45" i="21"/>
  <c r="ON46" i="21"/>
  <c r="ON47" i="21"/>
  <c r="ON48" i="21"/>
  <c r="ON49" i="21"/>
  <c r="ON50" i="21"/>
  <c r="ON51" i="21"/>
  <c r="ON52" i="21"/>
  <c r="ON53" i="21"/>
  <c r="ON54" i="21"/>
  <c r="ON55" i="21"/>
  <c r="ON56" i="21"/>
  <c r="ON57" i="21"/>
  <c r="ON58" i="21"/>
  <c r="ON59" i="21"/>
  <c r="ON60" i="21"/>
  <c r="ON61" i="21"/>
  <c r="ON62" i="21"/>
  <c r="ON63" i="21"/>
  <c r="ON64" i="21"/>
  <c r="ON65" i="21"/>
  <c r="ON66" i="21"/>
  <c r="ON67" i="21"/>
  <c r="ON68" i="21"/>
  <c r="ON69" i="21"/>
  <c r="ON70" i="21"/>
  <c r="ON71" i="21"/>
  <c r="ON72" i="21"/>
  <c r="ON73" i="21"/>
  <c r="ON74" i="21"/>
  <c r="ON75" i="21"/>
  <c r="ON76" i="21"/>
  <c r="ON77" i="21"/>
  <c r="ON78" i="21"/>
  <c r="ON79" i="21"/>
  <c r="ON80" i="21"/>
  <c r="ON81" i="21"/>
  <c r="ON82" i="21"/>
  <c r="ON83" i="21"/>
  <c r="ON84" i="21"/>
  <c r="ON85" i="21"/>
  <c r="ON86" i="21"/>
  <c r="ON87" i="21"/>
  <c r="ON88" i="21"/>
  <c r="ON89" i="21"/>
  <c r="ON90" i="21"/>
  <c r="ON91" i="21"/>
  <c r="ON92" i="21"/>
  <c r="ON93" i="21"/>
  <c r="ON94" i="21"/>
  <c r="ON95" i="21"/>
  <c r="ON96" i="21"/>
  <c r="ON97" i="21"/>
  <c r="ON98" i="21"/>
  <c r="ON99" i="21"/>
  <c r="ON100" i="21"/>
  <c r="ON101" i="21"/>
  <c r="ON102" i="21"/>
  <c r="ON103" i="21"/>
  <c r="ON104" i="21"/>
  <c r="ON105" i="21"/>
  <c r="ON106" i="21"/>
  <c r="ON107" i="21"/>
  <c r="ON108" i="21"/>
  <c r="ON109" i="21"/>
  <c r="ON110" i="21"/>
  <c r="ON111" i="21"/>
  <c r="ON112" i="21"/>
  <c r="ON113" i="21"/>
  <c r="ON114" i="21"/>
  <c r="ON115" i="21"/>
  <c r="ON116" i="21"/>
  <c r="ON117" i="21"/>
  <c r="ON118" i="21"/>
  <c r="ON119" i="21"/>
  <c r="ON120" i="21"/>
  <c r="ON121" i="21"/>
  <c r="ON122" i="21"/>
  <c r="ON123" i="21"/>
  <c r="ON124" i="21"/>
  <c r="ON125" i="21"/>
  <c r="ON126" i="21"/>
  <c r="ON127" i="21"/>
  <c r="ON128" i="21"/>
  <c r="ON129" i="21"/>
  <c r="ON130" i="21"/>
  <c r="ON131" i="21"/>
  <c r="ON132" i="21"/>
  <c r="ON133" i="21"/>
  <c r="ON134" i="21"/>
  <c r="ON135" i="21"/>
  <c r="ON136" i="21"/>
  <c r="ON137" i="21"/>
  <c r="ON138" i="21"/>
  <c r="ON139" i="21"/>
  <c r="ON140" i="21"/>
  <c r="ON141" i="21"/>
  <c r="ON142" i="21"/>
  <c r="ON143" i="21"/>
  <c r="ON144" i="21"/>
  <c r="ON145" i="21"/>
  <c r="ON146" i="21"/>
  <c r="ON147" i="21"/>
  <c r="ON148" i="21"/>
  <c r="ON149" i="21"/>
  <c r="ON150" i="21"/>
  <c r="ON151" i="21"/>
  <c r="ON152" i="21"/>
  <c r="ON153" i="21"/>
  <c r="ON154" i="21"/>
  <c r="ON155" i="21"/>
  <c r="ON156" i="21"/>
  <c r="ON157" i="21"/>
  <c r="ON158" i="21"/>
  <c r="ON159" i="21"/>
  <c r="ON160" i="21"/>
  <c r="ON161" i="21"/>
  <c r="ON162" i="21"/>
  <c r="ON163" i="21"/>
  <c r="ON164" i="21"/>
  <c r="ON165" i="21"/>
  <c r="ON166" i="21"/>
  <c r="ON167" i="21"/>
  <c r="ON168" i="21"/>
  <c r="ON169" i="21"/>
  <c r="ON170" i="21"/>
  <c r="ON171" i="21"/>
  <c r="ON172" i="21"/>
  <c r="ON173" i="21"/>
  <c r="ON174" i="21"/>
  <c r="ON175" i="21"/>
  <c r="ON176" i="21"/>
  <c r="ON177" i="21"/>
  <c r="ON178" i="21"/>
  <c r="ON179" i="21"/>
  <c r="ON180" i="21"/>
  <c r="ON181" i="21"/>
  <c r="ON182" i="21"/>
  <c r="ON183" i="21"/>
  <c r="ON184" i="21"/>
  <c r="ON185" i="21"/>
  <c r="ON186" i="21"/>
  <c r="ON187" i="21"/>
  <c r="ON188" i="21"/>
  <c r="ON189" i="21"/>
  <c r="ON190" i="21"/>
  <c r="ON191" i="21"/>
  <c r="ON192" i="21"/>
  <c r="ON193" i="21"/>
  <c r="ON194" i="21"/>
  <c r="ON195" i="21"/>
  <c r="ON196" i="21"/>
  <c r="ON197" i="21"/>
  <c r="ON198" i="21"/>
  <c r="ON199" i="21"/>
  <c r="ON200" i="21"/>
  <c r="ON201" i="21"/>
  <c r="ON202" i="21"/>
  <c r="ON203" i="21"/>
  <c r="ON204" i="21"/>
  <c r="ON205" i="21"/>
  <c r="ON206" i="21"/>
  <c r="ON207" i="21"/>
  <c r="ON208" i="21"/>
  <c r="ON209" i="21"/>
  <c r="ON210" i="21"/>
  <c r="OM3" i="21"/>
  <c r="OM4" i="21"/>
  <c r="OM5" i="21"/>
  <c r="OM6" i="21"/>
  <c r="OM7" i="21"/>
  <c r="OM8" i="21"/>
  <c r="OM9" i="21"/>
  <c r="OM10" i="21"/>
  <c r="OM11" i="21"/>
  <c r="OM12" i="21"/>
  <c r="OM13" i="21"/>
  <c r="OM14" i="21"/>
  <c r="OM15" i="21"/>
  <c r="OM16" i="21"/>
  <c r="OM17" i="21"/>
  <c r="OM18" i="21"/>
  <c r="OM19" i="21"/>
  <c r="OM20" i="21"/>
  <c r="OM21" i="21"/>
  <c r="OM22" i="21"/>
  <c r="OM23" i="21"/>
  <c r="OM24" i="21"/>
  <c r="OM25" i="21"/>
  <c r="OM26" i="21"/>
  <c r="OM27" i="21"/>
  <c r="OM28" i="21"/>
  <c r="OM29" i="21"/>
  <c r="OM30" i="21"/>
  <c r="OM31" i="21"/>
  <c r="OM32" i="21"/>
  <c r="OM33" i="21"/>
  <c r="OM34" i="21"/>
  <c r="OM35" i="21"/>
  <c r="OM36" i="21"/>
  <c r="OM37" i="21"/>
  <c r="OM38" i="21"/>
  <c r="OM39" i="21"/>
  <c r="OM40" i="21"/>
  <c r="OM41" i="21"/>
  <c r="OM42" i="21"/>
  <c r="OM43" i="21"/>
  <c r="OM44" i="21"/>
  <c r="OM45" i="21"/>
  <c r="OM46" i="21"/>
  <c r="OM47" i="21"/>
  <c r="OM48" i="21"/>
  <c r="OM49" i="21"/>
  <c r="OM50" i="21"/>
  <c r="OM51" i="21"/>
  <c r="OM52" i="21"/>
  <c r="OM53" i="21"/>
  <c r="OM54" i="21"/>
  <c r="OM55" i="21"/>
  <c r="OM56" i="21"/>
  <c r="OM57" i="21"/>
  <c r="OM58" i="21"/>
  <c r="OM59" i="21"/>
  <c r="OM60" i="21"/>
  <c r="OM61" i="21"/>
  <c r="OM62" i="21"/>
  <c r="OM63" i="21"/>
  <c r="OM64" i="21"/>
  <c r="OM65" i="21"/>
  <c r="OM66" i="21"/>
  <c r="OM67" i="21"/>
  <c r="OM68" i="21"/>
  <c r="OM69" i="21"/>
  <c r="OM70" i="21"/>
  <c r="OM71" i="21"/>
  <c r="OM72" i="21"/>
  <c r="OM73" i="21"/>
  <c r="OM74" i="21"/>
  <c r="OM75" i="21"/>
  <c r="OM76" i="21"/>
  <c r="OM77" i="21"/>
  <c r="OM78" i="21"/>
  <c r="OM79" i="21"/>
  <c r="OM80" i="21"/>
  <c r="OM81" i="21"/>
  <c r="OM82" i="21"/>
  <c r="OM83" i="21"/>
  <c r="OM84" i="21"/>
  <c r="OM85" i="21"/>
  <c r="OM86" i="21"/>
  <c r="OM87" i="21"/>
  <c r="OM88" i="21"/>
  <c r="OM89" i="21"/>
  <c r="OM90" i="21"/>
  <c r="OM91" i="21"/>
  <c r="OM92" i="21"/>
  <c r="OM93" i="21"/>
  <c r="OM94" i="21"/>
  <c r="OM95" i="21"/>
  <c r="OM96" i="21"/>
  <c r="OM97" i="21"/>
  <c r="OM98" i="21"/>
  <c r="OM99" i="21"/>
  <c r="OM100" i="21"/>
  <c r="OM101" i="21"/>
  <c r="OM102" i="21"/>
  <c r="OM103" i="21"/>
  <c r="OM104" i="21"/>
  <c r="OM105" i="21"/>
  <c r="OM106" i="21"/>
  <c r="OM107" i="21"/>
  <c r="OM108" i="21"/>
  <c r="OM109" i="21"/>
  <c r="OM110" i="21"/>
  <c r="OM111" i="21"/>
  <c r="OM112" i="21"/>
  <c r="OM113" i="21"/>
  <c r="OM114" i="21"/>
  <c r="OM115" i="21"/>
  <c r="OM116" i="21"/>
  <c r="OM117" i="21"/>
  <c r="OM118" i="21"/>
  <c r="OM119" i="21"/>
  <c r="OM120" i="21"/>
  <c r="OM121" i="21"/>
  <c r="OM122" i="21"/>
  <c r="OM123" i="21"/>
  <c r="OM124" i="21"/>
  <c r="OM125" i="21"/>
  <c r="OM126" i="21"/>
  <c r="OM127" i="21"/>
  <c r="OM128" i="21"/>
  <c r="OM129" i="21"/>
  <c r="OM130" i="21"/>
  <c r="OM131" i="21"/>
  <c r="OM132" i="21"/>
  <c r="OM133" i="21"/>
  <c r="OM134" i="21"/>
  <c r="OM135" i="21"/>
  <c r="OM136" i="21"/>
  <c r="OM137" i="21"/>
  <c r="OM138" i="21"/>
  <c r="OM139" i="21"/>
  <c r="OM140" i="21"/>
  <c r="OM141" i="21"/>
  <c r="OM142" i="21"/>
  <c r="OM143" i="21"/>
  <c r="OM144" i="21"/>
  <c r="OM145" i="21"/>
  <c r="OM146" i="21"/>
  <c r="OM147" i="21"/>
  <c r="OM148" i="21"/>
  <c r="OM149" i="21"/>
  <c r="OM150" i="21"/>
  <c r="OM151" i="21"/>
  <c r="OM152" i="21"/>
  <c r="OM153" i="21"/>
  <c r="OM154" i="21"/>
  <c r="OM155" i="21"/>
  <c r="OM156" i="21"/>
  <c r="OM157" i="21"/>
  <c r="OM158" i="21"/>
  <c r="OM159" i="21"/>
  <c r="OM160" i="21"/>
  <c r="OM161" i="21"/>
  <c r="OM162" i="21"/>
  <c r="OM163" i="21"/>
  <c r="OM164" i="21"/>
  <c r="OM165" i="21"/>
  <c r="OM166" i="21"/>
  <c r="OM167" i="21"/>
  <c r="OM168" i="21"/>
  <c r="OM169" i="21"/>
  <c r="OM170" i="21"/>
  <c r="OM171" i="21"/>
  <c r="OM172" i="21"/>
  <c r="OM173" i="21"/>
  <c r="OM174" i="21"/>
  <c r="OM175" i="21"/>
  <c r="OM176" i="21"/>
  <c r="OM177" i="21"/>
  <c r="OM178" i="21"/>
  <c r="OM179" i="21"/>
  <c r="OM180" i="21"/>
  <c r="OM181" i="21"/>
  <c r="OM182" i="21"/>
  <c r="OM183" i="21"/>
  <c r="OM184" i="21"/>
  <c r="OM185" i="21"/>
  <c r="OM186" i="21"/>
  <c r="OM187" i="21"/>
  <c r="OM188" i="21"/>
  <c r="OM189" i="21"/>
  <c r="OM190" i="21"/>
  <c r="OM191" i="21"/>
  <c r="OM192" i="21"/>
  <c r="OM193" i="21"/>
  <c r="OM194" i="21"/>
  <c r="OM195" i="21"/>
  <c r="OM196" i="21"/>
  <c r="OM197" i="21"/>
  <c r="OM198" i="21"/>
  <c r="OM199" i="21"/>
  <c r="OM200" i="21"/>
  <c r="OM201" i="21"/>
  <c r="OM202" i="21"/>
  <c r="OM203" i="21"/>
  <c r="OM204" i="21"/>
  <c r="OM205" i="21"/>
  <c r="OM206" i="21"/>
  <c r="OM207" i="21"/>
  <c r="OM208" i="21"/>
  <c r="OM209" i="21"/>
  <c r="OM210" i="21"/>
  <c r="OL3" i="21"/>
  <c r="OL4" i="21"/>
  <c r="OL5" i="21"/>
  <c r="OL6" i="21"/>
  <c r="OL7" i="21"/>
  <c r="OL8" i="21"/>
  <c r="OL9" i="21"/>
  <c r="OL10" i="21"/>
  <c r="OL11" i="21"/>
  <c r="OL12" i="21"/>
  <c r="OL13" i="21"/>
  <c r="OL14" i="21"/>
  <c r="OL15" i="21"/>
  <c r="OL16" i="21"/>
  <c r="OL17" i="21"/>
  <c r="OL18" i="21"/>
  <c r="OL19" i="21"/>
  <c r="OL20" i="21"/>
  <c r="OL21" i="21"/>
  <c r="OL22" i="21"/>
  <c r="OL23" i="21"/>
  <c r="OL24" i="21"/>
  <c r="OL25" i="21"/>
  <c r="OL26" i="21"/>
  <c r="OL27" i="21"/>
  <c r="OL28" i="21"/>
  <c r="OL29" i="21"/>
  <c r="OL30" i="21"/>
  <c r="OL31" i="21"/>
  <c r="OL32" i="21"/>
  <c r="OL33" i="21"/>
  <c r="OL34" i="21"/>
  <c r="OL35" i="21"/>
  <c r="OL36" i="21"/>
  <c r="OL37" i="21"/>
  <c r="OL38" i="21"/>
  <c r="OL39" i="21"/>
  <c r="OL40" i="21"/>
  <c r="OL41" i="21"/>
  <c r="OL42" i="21"/>
  <c r="OL43" i="21"/>
  <c r="OL44" i="21"/>
  <c r="OL45" i="21"/>
  <c r="OL46" i="21"/>
  <c r="OL47" i="21"/>
  <c r="OL48" i="21"/>
  <c r="OL49" i="21"/>
  <c r="OL50" i="21"/>
  <c r="OL51" i="21"/>
  <c r="OL52" i="21"/>
  <c r="OL53" i="21"/>
  <c r="OL54" i="21"/>
  <c r="OL55" i="21"/>
  <c r="OL56" i="21"/>
  <c r="OL57" i="21"/>
  <c r="OL58" i="21"/>
  <c r="OL59" i="21"/>
  <c r="OL60" i="21"/>
  <c r="OL61" i="21"/>
  <c r="OL62" i="21"/>
  <c r="OL63" i="21"/>
  <c r="OL64" i="21"/>
  <c r="OL65" i="21"/>
  <c r="OL66" i="21"/>
  <c r="OL67" i="21"/>
  <c r="OL68" i="21"/>
  <c r="OL69" i="21"/>
  <c r="OL70" i="21"/>
  <c r="OL71" i="21"/>
  <c r="OL72" i="21"/>
  <c r="OL73" i="21"/>
  <c r="OL74" i="21"/>
  <c r="OL75" i="21"/>
  <c r="OL76" i="21"/>
  <c r="OL77" i="21"/>
  <c r="OL78" i="21"/>
  <c r="OL79" i="21"/>
  <c r="OL80" i="21"/>
  <c r="OL81" i="21"/>
  <c r="OL82" i="21"/>
  <c r="OL83" i="21"/>
  <c r="OL84" i="21"/>
  <c r="OL85" i="21"/>
  <c r="OL86" i="21"/>
  <c r="OL87" i="21"/>
  <c r="OL88" i="21"/>
  <c r="OL89" i="21"/>
  <c r="OL90" i="21"/>
  <c r="OL91" i="21"/>
  <c r="OL92" i="21"/>
  <c r="OL93" i="21"/>
  <c r="OL94" i="21"/>
  <c r="OL95" i="21"/>
  <c r="OL96" i="21"/>
  <c r="OL97" i="21"/>
  <c r="OL98" i="21"/>
  <c r="OL99" i="21"/>
  <c r="OL100" i="21"/>
  <c r="OL101" i="21"/>
  <c r="OL102" i="21"/>
  <c r="OL103" i="21"/>
  <c r="OL104" i="21"/>
  <c r="OL105" i="21"/>
  <c r="OL106" i="21"/>
  <c r="OL107" i="21"/>
  <c r="OL108" i="21"/>
  <c r="OL109" i="21"/>
  <c r="OL110" i="21"/>
  <c r="OL111" i="21"/>
  <c r="OL112" i="21"/>
  <c r="OL113" i="21"/>
  <c r="OL114" i="21"/>
  <c r="OL115" i="21"/>
  <c r="OL116" i="21"/>
  <c r="OL117" i="21"/>
  <c r="OL118" i="21"/>
  <c r="OL119" i="21"/>
  <c r="OL120" i="21"/>
  <c r="OL121" i="21"/>
  <c r="OL122" i="21"/>
  <c r="OL123" i="21"/>
  <c r="OL124" i="21"/>
  <c r="OL125" i="21"/>
  <c r="OL126" i="21"/>
  <c r="OL127" i="21"/>
  <c r="OL128" i="21"/>
  <c r="OL129" i="21"/>
  <c r="OL130" i="21"/>
  <c r="OL131" i="21"/>
  <c r="OL132" i="21"/>
  <c r="OL133" i="21"/>
  <c r="OL134" i="21"/>
  <c r="OL135" i="21"/>
  <c r="OL136" i="21"/>
  <c r="OL137" i="21"/>
  <c r="OL138" i="21"/>
  <c r="OL139" i="21"/>
  <c r="OL140" i="21"/>
  <c r="OL141" i="21"/>
  <c r="OL142" i="21"/>
  <c r="OL143" i="21"/>
  <c r="OL144" i="21"/>
  <c r="OL145" i="21"/>
  <c r="OL146" i="21"/>
  <c r="OL147" i="21"/>
  <c r="OL148" i="21"/>
  <c r="OL149" i="21"/>
  <c r="OL150" i="21"/>
  <c r="OL151" i="21"/>
  <c r="OL152" i="21"/>
  <c r="OL153" i="21"/>
  <c r="OL154" i="21"/>
  <c r="OL155" i="21"/>
  <c r="OL156" i="21"/>
  <c r="OL157" i="21"/>
  <c r="OL158" i="21"/>
  <c r="OL159" i="21"/>
  <c r="OL160" i="21"/>
  <c r="OL161" i="21"/>
  <c r="OL162" i="21"/>
  <c r="OL163" i="21"/>
  <c r="OL164" i="21"/>
  <c r="OL165" i="21"/>
  <c r="OL166" i="21"/>
  <c r="OL167" i="21"/>
  <c r="OL168" i="21"/>
  <c r="OL169" i="21"/>
  <c r="OL170" i="21"/>
  <c r="OL171" i="21"/>
  <c r="OL172" i="21"/>
  <c r="OL173" i="21"/>
  <c r="OL174" i="21"/>
  <c r="OL175" i="21"/>
  <c r="OL176" i="21"/>
  <c r="OL177" i="21"/>
  <c r="OL178" i="21"/>
  <c r="OL179" i="21"/>
  <c r="OL180" i="21"/>
  <c r="OL181" i="21"/>
  <c r="OL182" i="21"/>
  <c r="OL183" i="21"/>
  <c r="OL184" i="21"/>
  <c r="OL185" i="21"/>
  <c r="OL186" i="21"/>
  <c r="OL187" i="21"/>
  <c r="OL188" i="21"/>
  <c r="OL189" i="21"/>
  <c r="OL190" i="21"/>
  <c r="OL191" i="21"/>
  <c r="OL192" i="21"/>
  <c r="OL193" i="21"/>
  <c r="OL194" i="21"/>
  <c r="OL195" i="21"/>
  <c r="OL196" i="21"/>
  <c r="OL197" i="21"/>
  <c r="OL198" i="21"/>
  <c r="OL199" i="21"/>
  <c r="OL200" i="21"/>
  <c r="OL201" i="21"/>
  <c r="OL202" i="21"/>
  <c r="OL203" i="21"/>
  <c r="OL204" i="21"/>
  <c r="OL205" i="21"/>
  <c r="OL206" i="21"/>
  <c r="OL207" i="21"/>
  <c r="OL208" i="21"/>
  <c r="OL209" i="21"/>
  <c r="OL210" i="21"/>
  <c r="OK3" i="21"/>
  <c r="OK4" i="21"/>
  <c r="OK5" i="21"/>
  <c r="OK6" i="21"/>
  <c r="OK7" i="21"/>
  <c r="OK8" i="21"/>
  <c r="OK9" i="21"/>
  <c r="OK10" i="21"/>
  <c r="OK11" i="21"/>
  <c r="OK12" i="21"/>
  <c r="OK13" i="21"/>
  <c r="OK14" i="21"/>
  <c r="OK15" i="21"/>
  <c r="OK16" i="21"/>
  <c r="OK17" i="21"/>
  <c r="OK18" i="21"/>
  <c r="OK19" i="21"/>
  <c r="OK20" i="21"/>
  <c r="OK21" i="21"/>
  <c r="OK22" i="21"/>
  <c r="OK23" i="21"/>
  <c r="OK24" i="21"/>
  <c r="OK25" i="21"/>
  <c r="OK26" i="21"/>
  <c r="OK27" i="21"/>
  <c r="OK28" i="21"/>
  <c r="OK29" i="21"/>
  <c r="OK30" i="21"/>
  <c r="OK31" i="21"/>
  <c r="OK32" i="21"/>
  <c r="OK33" i="21"/>
  <c r="OK34" i="21"/>
  <c r="OK35" i="21"/>
  <c r="OK36" i="21"/>
  <c r="OK37" i="21"/>
  <c r="OK38" i="21"/>
  <c r="OK39" i="21"/>
  <c r="OK40" i="21"/>
  <c r="OK41" i="21"/>
  <c r="OK42" i="21"/>
  <c r="OK43" i="21"/>
  <c r="OK44" i="21"/>
  <c r="OK45" i="21"/>
  <c r="OK46" i="21"/>
  <c r="OK47" i="21"/>
  <c r="OK48" i="21"/>
  <c r="OK49" i="21"/>
  <c r="OK50" i="21"/>
  <c r="OK51" i="21"/>
  <c r="OK52" i="21"/>
  <c r="OK53" i="21"/>
  <c r="OK54" i="21"/>
  <c r="OK55" i="21"/>
  <c r="OK56" i="21"/>
  <c r="OK57" i="21"/>
  <c r="OK58" i="21"/>
  <c r="OK59" i="21"/>
  <c r="OK60" i="21"/>
  <c r="OK61" i="21"/>
  <c r="OK62" i="21"/>
  <c r="OK63" i="21"/>
  <c r="OK64" i="21"/>
  <c r="OK65" i="21"/>
  <c r="OK66" i="21"/>
  <c r="OK67" i="21"/>
  <c r="OK68" i="21"/>
  <c r="OK69" i="21"/>
  <c r="OK70" i="21"/>
  <c r="OK71" i="21"/>
  <c r="OK72" i="21"/>
  <c r="OK73" i="21"/>
  <c r="OK74" i="21"/>
  <c r="OK75" i="21"/>
  <c r="OK76" i="21"/>
  <c r="OK77" i="21"/>
  <c r="OK78" i="21"/>
  <c r="OK79" i="21"/>
  <c r="OK80" i="21"/>
  <c r="OK81" i="21"/>
  <c r="OK82" i="21"/>
  <c r="OK83" i="21"/>
  <c r="OK84" i="21"/>
  <c r="OK85" i="21"/>
  <c r="OK86" i="21"/>
  <c r="OK87" i="21"/>
  <c r="OK88" i="21"/>
  <c r="OK89" i="21"/>
  <c r="OK90" i="21"/>
  <c r="OK91" i="21"/>
  <c r="OK92" i="21"/>
  <c r="OK93" i="21"/>
  <c r="OK94" i="21"/>
  <c r="OK95" i="21"/>
  <c r="OK96" i="21"/>
  <c r="OK97" i="21"/>
  <c r="OK98" i="21"/>
  <c r="OK99" i="21"/>
  <c r="OK100" i="21"/>
  <c r="OK101" i="21"/>
  <c r="OK102" i="21"/>
  <c r="OK103" i="21"/>
  <c r="OK104" i="21"/>
  <c r="OK105" i="21"/>
  <c r="OK106" i="21"/>
  <c r="OK107" i="21"/>
  <c r="OK108" i="21"/>
  <c r="OK109" i="21"/>
  <c r="OK110" i="21"/>
  <c r="OK111" i="21"/>
  <c r="OK112" i="21"/>
  <c r="OK113" i="21"/>
  <c r="OK114" i="21"/>
  <c r="OK115" i="21"/>
  <c r="OK116" i="21"/>
  <c r="OK117" i="21"/>
  <c r="OK118" i="21"/>
  <c r="OK119" i="21"/>
  <c r="OK120" i="21"/>
  <c r="OK121" i="21"/>
  <c r="OK122" i="21"/>
  <c r="OK123" i="21"/>
  <c r="OK124" i="21"/>
  <c r="OK125" i="21"/>
  <c r="OK126" i="21"/>
  <c r="OK127" i="21"/>
  <c r="OK128" i="21"/>
  <c r="OK129" i="21"/>
  <c r="OK130" i="21"/>
  <c r="OK131" i="21"/>
  <c r="OK132" i="21"/>
  <c r="OK133" i="21"/>
  <c r="OK134" i="21"/>
  <c r="OK135" i="21"/>
  <c r="OK136" i="21"/>
  <c r="OK137" i="21"/>
  <c r="OK138" i="21"/>
  <c r="OK139" i="21"/>
  <c r="OK140" i="21"/>
  <c r="OK141" i="21"/>
  <c r="OK142" i="21"/>
  <c r="OK143" i="21"/>
  <c r="OK144" i="21"/>
  <c r="OK145" i="21"/>
  <c r="OK146" i="21"/>
  <c r="OK147" i="21"/>
  <c r="OK148" i="21"/>
  <c r="OK149" i="21"/>
  <c r="OK150" i="21"/>
  <c r="OK151" i="21"/>
  <c r="OK152" i="21"/>
  <c r="OK153" i="21"/>
  <c r="OK154" i="21"/>
  <c r="OK155" i="21"/>
  <c r="OK156" i="21"/>
  <c r="OK157" i="21"/>
  <c r="OK158" i="21"/>
  <c r="OK159" i="21"/>
  <c r="OK160" i="21"/>
  <c r="OK161" i="21"/>
  <c r="OK162" i="21"/>
  <c r="OK163" i="21"/>
  <c r="OK164" i="21"/>
  <c r="OK165" i="21"/>
  <c r="OK166" i="21"/>
  <c r="OK167" i="21"/>
  <c r="OK168" i="21"/>
  <c r="OK169" i="21"/>
  <c r="OK170" i="21"/>
  <c r="OK171" i="21"/>
  <c r="OK172" i="21"/>
  <c r="OK173" i="21"/>
  <c r="OK174" i="21"/>
  <c r="OK175" i="21"/>
  <c r="OK176" i="21"/>
  <c r="OK177" i="21"/>
  <c r="OK178" i="21"/>
  <c r="OK179" i="21"/>
  <c r="OK180" i="21"/>
  <c r="OK181" i="21"/>
  <c r="OK182" i="21"/>
  <c r="OK183" i="21"/>
  <c r="OK184" i="21"/>
  <c r="OK185" i="21"/>
  <c r="OK186" i="21"/>
  <c r="OK187" i="21"/>
  <c r="OK188" i="21"/>
  <c r="OK189" i="21"/>
  <c r="OK190" i="21"/>
  <c r="OK191" i="21"/>
  <c r="OK192" i="21"/>
  <c r="OK193" i="21"/>
  <c r="OK194" i="21"/>
  <c r="OK195" i="21"/>
  <c r="OK196" i="21"/>
  <c r="OK197" i="21"/>
  <c r="OK198" i="21"/>
  <c r="OK199" i="21"/>
  <c r="OK200" i="21"/>
  <c r="OK201" i="21"/>
  <c r="OK202" i="21"/>
  <c r="OK203" i="21"/>
  <c r="OK204" i="21"/>
  <c r="OK205" i="21"/>
  <c r="OK206" i="21"/>
  <c r="OK207" i="21"/>
  <c r="OK208" i="21"/>
  <c r="OK209" i="21"/>
  <c r="OK210" i="21"/>
  <c r="OJ3" i="21"/>
  <c r="OJ4" i="21"/>
  <c r="OJ5" i="21"/>
  <c r="OJ6" i="21"/>
  <c r="OJ7" i="21"/>
  <c r="OJ8" i="21"/>
  <c r="OJ9" i="21"/>
  <c r="OJ10" i="21"/>
  <c r="OJ11" i="21"/>
  <c r="OJ12" i="21"/>
  <c r="OJ13" i="21"/>
  <c r="OJ14" i="21"/>
  <c r="OJ15" i="21"/>
  <c r="OJ16" i="21"/>
  <c r="OJ17" i="21"/>
  <c r="OJ18" i="21"/>
  <c r="OJ19" i="21"/>
  <c r="OJ20" i="21"/>
  <c r="OJ21" i="21"/>
  <c r="OJ22" i="21"/>
  <c r="OJ23" i="21"/>
  <c r="OJ24" i="21"/>
  <c r="OJ25" i="21"/>
  <c r="OJ26" i="21"/>
  <c r="OJ27" i="21"/>
  <c r="OJ28" i="21"/>
  <c r="OJ29" i="21"/>
  <c r="OJ30" i="21"/>
  <c r="OJ31" i="21"/>
  <c r="OJ32" i="21"/>
  <c r="OJ33" i="21"/>
  <c r="OJ34" i="21"/>
  <c r="OJ35" i="21"/>
  <c r="OJ36" i="21"/>
  <c r="OJ37" i="21"/>
  <c r="OJ38" i="21"/>
  <c r="OJ39" i="21"/>
  <c r="OJ40" i="21"/>
  <c r="OJ41" i="21"/>
  <c r="OJ42" i="21"/>
  <c r="OJ43" i="21"/>
  <c r="OJ44" i="21"/>
  <c r="OJ45" i="21"/>
  <c r="OJ46" i="21"/>
  <c r="OJ47" i="21"/>
  <c r="OJ48" i="21"/>
  <c r="OJ49" i="21"/>
  <c r="OJ50" i="21"/>
  <c r="OJ51" i="21"/>
  <c r="OJ52" i="21"/>
  <c r="OJ53" i="21"/>
  <c r="OJ54" i="21"/>
  <c r="OJ55" i="21"/>
  <c r="OJ56" i="21"/>
  <c r="OJ57" i="21"/>
  <c r="OJ58" i="21"/>
  <c r="OJ59" i="21"/>
  <c r="OJ60" i="21"/>
  <c r="OJ61" i="21"/>
  <c r="OJ62" i="21"/>
  <c r="OJ63" i="21"/>
  <c r="OJ64" i="21"/>
  <c r="OJ65" i="21"/>
  <c r="OJ66" i="21"/>
  <c r="OJ67" i="21"/>
  <c r="OJ68" i="21"/>
  <c r="OJ69" i="21"/>
  <c r="OJ70" i="21"/>
  <c r="OJ71" i="21"/>
  <c r="OJ72" i="21"/>
  <c r="OJ73" i="21"/>
  <c r="OJ74" i="21"/>
  <c r="OJ75" i="21"/>
  <c r="OJ76" i="21"/>
  <c r="OJ77" i="21"/>
  <c r="OJ78" i="21"/>
  <c r="OJ79" i="21"/>
  <c r="OJ80" i="21"/>
  <c r="OJ81" i="21"/>
  <c r="OJ82" i="21"/>
  <c r="OJ83" i="21"/>
  <c r="OJ84" i="21"/>
  <c r="OJ85" i="21"/>
  <c r="OJ86" i="21"/>
  <c r="OJ87" i="21"/>
  <c r="OJ88" i="21"/>
  <c r="OJ89" i="21"/>
  <c r="OJ90" i="21"/>
  <c r="OJ91" i="21"/>
  <c r="OJ92" i="21"/>
  <c r="OJ93" i="21"/>
  <c r="OJ94" i="21"/>
  <c r="OJ95" i="21"/>
  <c r="OJ96" i="21"/>
  <c r="OJ97" i="21"/>
  <c r="OJ98" i="21"/>
  <c r="OJ99" i="21"/>
  <c r="OJ100" i="21"/>
  <c r="OJ101" i="21"/>
  <c r="OJ102" i="21"/>
  <c r="OJ103" i="21"/>
  <c r="OJ104" i="21"/>
  <c r="OJ105" i="21"/>
  <c r="OJ106" i="21"/>
  <c r="OJ107" i="21"/>
  <c r="OJ108" i="21"/>
  <c r="OJ109" i="21"/>
  <c r="OJ110" i="21"/>
  <c r="OJ111" i="21"/>
  <c r="OJ112" i="21"/>
  <c r="OJ113" i="21"/>
  <c r="OJ114" i="21"/>
  <c r="OJ115" i="21"/>
  <c r="OJ116" i="21"/>
  <c r="OJ117" i="21"/>
  <c r="OJ118" i="21"/>
  <c r="OJ119" i="21"/>
  <c r="OJ120" i="21"/>
  <c r="OJ121" i="21"/>
  <c r="OJ122" i="21"/>
  <c r="OJ123" i="21"/>
  <c r="OJ124" i="21"/>
  <c r="OJ125" i="21"/>
  <c r="OJ126" i="21"/>
  <c r="OJ127" i="21"/>
  <c r="OJ128" i="21"/>
  <c r="OJ129" i="21"/>
  <c r="OJ130" i="21"/>
  <c r="OJ131" i="21"/>
  <c r="OJ132" i="21"/>
  <c r="OJ133" i="21"/>
  <c r="OJ134" i="21"/>
  <c r="OJ135" i="21"/>
  <c r="OJ136" i="21"/>
  <c r="OJ137" i="21"/>
  <c r="OJ138" i="21"/>
  <c r="OJ139" i="21"/>
  <c r="OJ140" i="21"/>
  <c r="OJ141" i="21"/>
  <c r="OJ142" i="21"/>
  <c r="OJ143" i="21"/>
  <c r="OJ144" i="21"/>
  <c r="OJ145" i="21"/>
  <c r="OJ146" i="21"/>
  <c r="OJ147" i="21"/>
  <c r="OJ148" i="21"/>
  <c r="OJ149" i="21"/>
  <c r="OJ150" i="21"/>
  <c r="OJ151" i="21"/>
  <c r="OJ152" i="21"/>
  <c r="OJ153" i="21"/>
  <c r="OJ154" i="21"/>
  <c r="OJ155" i="21"/>
  <c r="OJ156" i="21"/>
  <c r="OJ157" i="21"/>
  <c r="OJ158" i="21"/>
  <c r="OJ159" i="21"/>
  <c r="OJ160" i="21"/>
  <c r="OJ161" i="21"/>
  <c r="OJ162" i="21"/>
  <c r="OJ163" i="21"/>
  <c r="OJ164" i="21"/>
  <c r="OJ165" i="21"/>
  <c r="OJ166" i="21"/>
  <c r="OJ167" i="21"/>
  <c r="OJ168" i="21"/>
  <c r="OJ169" i="21"/>
  <c r="OJ170" i="21"/>
  <c r="OJ171" i="21"/>
  <c r="OJ172" i="21"/>
  <c r="OJ173" i="21"/>
  <c r="OJ174" i="21"/>
  <c r="OJ175" i="21"/>
  <c r="OJ176" i="21"/>
  <c r="OJ177" i="21"/>
  <c r="OJ178" i="21"/>
  <c r="OJ179" i="21"/>
  <c r="OJ180" i="21"/>
  <c r="OJ181" i="21"/>
  <c r="OJ182" i="21"/>
  <c r="OJ183" i="21"/>
  <c r="OJ184" i="21"/>
  <c r="OJ185" i="21"/>
  <c r="OJ186" i="21"/>
  <c r="OJ187" i="21"/>
  <c r="OJ188" i="21"/>
  <c r="OJ189" i="21"/>
  <c r="OJ190" i="21"/>
  <c r="OJ191" i="21"/>
  <c r="OJ192" i="21"/>
  <c r="OJ193" i="21"/>
  <c r="OJ194" i="21"/>
  <c r="OJ195" i="21"/>
  <c r="OJ196" i="21"/>
  <c r="OJ197" i="21"/>
  <c r="OJ198" i="21"/>
  <c r="OJ199" i="21"/>
  <c r="OJ200" i="21"/>
  <c r="OJ201" i="21"/>
  <c r="OJ202" i="21"/>
  <c r="OJ203" i="21"/>
  <c r="OJ204" i="21"/>
  <c r="OJ205" i="21"/>
  <c r="OJ206" i="21"/>
  <c r="OJ207" i="21"/>
  <c r="OJ208" i="21"/>
  <c r="OJ209" i="21"/>
  <c r="OJ210" i="21"/>
  <c r="OI3" i="21"/>
  <c r="OI4" i="21"/>
  <c r="OI5" i="21"/>
  <c r="OI6" i="21"/>
  <c r="OI7" i="21"/>
  <c r="OI8" i="21"/>
  <c r="OI9" i="21"/>
  <c r="OI10" i="21"/>
  <c r="OI11" i="21"/>
  <c r="OI12" i="21"/>
  <c r="OI13" i="21"/>
  <c r="OI14" i="21"/>
  <c r="OI15" i="21"/>
  <c r="OI16" i="21"/>
  <c r="OI17" i="21"/>
  <c r="OI18" i="21"/>
  <c r="OI19" i="21"/>
  <c r="OI20" i="21"/>
  <c r="OI21" i="21"/>
  <c r="OI22" i="21"/>
  <c r="OI23" i="21"/>
  <c r="OI24" i="21"/>
  <c r="OI25" i="21"/>
  <c r="OI26" i="21"/>
  <c r="OI27" i="21"/>
  <c r="OI28" i="21"/>
  <c r="OI29" i="21"/>
  <c r="OI30" i="21"/>
  <c r="OI31" i="21"/>
  <c r="OI32" i="21"/>
  <c r="OI33" i="21"/>
  <c r="OI34" i="21"/>
  <c r="OI35" i="21"/>
  <c r="OI36" i="21"/>
  <c r="OI37" i="21"/>
  <c r="OI38" i="21"/>
  <c r="OI39" i="21"/>
  <c r="OI40" i="21"/>
  <c r="OI41" i="21"/>
  <c r="OI42" i="21"/>
  <c r="OI43" i="21"/>
  <c r="OI44" i="21"/>
  <c r="OI45" i="21"/>
  <c r="OI46" i="21"/>
  <c r="OI47" i="21"/>
  <c r="OI48" i="21"/>
  <c r="OI49" i="21"/>
  <c r="OI50" i="21"/>
  <c r="OI51" i="21"/>
  <c r="OI52" i="21"/>
  <c r="OI53" i="21"/>
  <c r="OI54" i="21"/>
  <c r="OI55" i="21"/>
  <c r="OI56" i="21"/>
  <c r="OI57" i="21"/>
  <c r="OI58" i="21"/>
  <c r="OI59" i="21"/>
  <c r="OI60" i="21"/>
  <c r="OI61" i="21"/>
  <c r="OI62" i="21"/>
  <c r="OI63" i="21"/>
  <c r="OI64" i="21"/>
  <c r="OI65" i="21"/>
  <c r="OI66" i="21"/>
  <c r="OI67" i="21"/>
  <c r="OI68" i="21"/>
  <c r="OI69" i="21"/>
  <c r="OI70" i="21"/>
  <c r="OI71" i="21"/>
  <c r="OI72" i="21"/>
  <c r="OI73" i="21"/>
  <c r="OI74" i="21"/>
  <c r="OI75" i="21"/>
  <c r="OI76" i="21"/>
  <c r="OI77" i="21"/>
  <c r="OI78" i="21"/>
  <c r="OI79" i="21"/>
  <c r="OI80" i="21"/>
  <c r="OI81" i="21"/>
  <c r="OI82" i="21"/>
  <c r="OI83" i="21"/>
  <c r="OI84" i="21"/>
  <c r="OI85" i="21"/>
  <c r="OI86" i="21"/>
  <c r="OI87" i="21"/>
  <c r="OI88" i="21"/>
  <c r="OI89" i="21"/>
  <c r="OI90" i="21"/>
  <c r="OI91" i="21"/>
  <c r="OI92" i="21"/>
  <c r="OI93" i="21"/>
  <c r="OI94" i="21"/>
  <c r="OI95" i="21"/>
  <c r="OI96" i="21"/>
  <c r="OI97" i="21"/>
  <c r="OI98" i="21"/>
  <c r="OI99" i="21"/>
  <c r="OI100" i="21"/>
  <c r="OI101" i="21"/>
  <c r="OI102" i="21"/>
  <c r="OI103" i="21"/>
  <c r="OI104" i="21"/>
  <c r="OI105" i="21"/>
  <c r="OI106" i="21"/>
  <c r="OI107" i="21"/>
  <c r="OI108" i="21"/>
  <c r="OI109" i="21"/>
  <c r="OI110" i="21"/>
  <c r="OI111" i="21"/>
  <c r="OI112" i="21"/>
  <c r="OI113" i="21"/>
  <c r="OI114" i="21"/>
  <c r="OI115" i="21"/>
  <c r="OI116" i="21"/>
  <c r="OI117" i="21"/>
  <c r="OI118" i="21"/>
  <c r="OI119" i="21"/>
  <c r="OI120" i="21"/>
  <c r="OI121" i="21"/>
  <c r="OI122" i="21"/>
  <c r="OI123" i="21"/>
  <c r="OI124" i="21"/>
  <c r="OI125" i="21"/>
  <c r="OI126" i="21"/>
  <c r="OI127" i="21"/>
  <c r="OI128" i="21"/>
  <c r="OI129" i="21"/>
  <c r="OI130" i="21"/>
  <c r="OI131" i="21"/>
  <c r="OI132" i="21"/>
  <c r="OI133" i="21"/>
  <c r="OI134" i="21"/>
  <c r="OI135" i="21"/>
  <c r="OI136" i="21"/>
  <c r="OI137" i="21"/>
  <c r="OI138" i="21"/>
  <c r="OI139" i="21"/>
  <c r="OI140" i="21"/>
  <c r="OI141" i="21"/>
  <c r="OI142" i="21"/>
  <c r="OI143" i="21"/>
  <c r="OI144" i="21"/>
  <c r="OI145" i="21"/>
  <c r="OI146" i="21"/>
  <c r="OI147" i="21"/>
  <c r="OI148" i="21"/>
  <c r="OI149" i="21"/>
  <c r="OI150" i="21"/>
  <c r="OI151" i="21"/>
  <c r="OI152" i="21"/>
  <c r="OI153" i="21"/>
  <c r="OI154" i="21"/>
  <c r="OI155" i="21"/>
  <c r="OI156" i="21"/>
  <c r="OI157" i="21"/>
  <c r="OI158" i="21"/>
  <c r="OI159" i="21"/>
  <c r="OI160" i="21"/>
  <c r="OI161" i="21"/>
  <c r="OI162" i="21"/>
  <c r="OI163" i="21"/>
  <c r="OI164" i="21"/>
  <c r="OI165" i="21"/>
  <c r="OI166" i="21"/>
  <c r="OI167" i="21"/>
  <c r="OI168" i="21"/>
  <c r="OI169" i="21"/>
  <c r="OI170" i="21"/>
  <c r="OI171" i="21"/>
  <c r="OI172" i="21"/>
  <c r="OI173" i="21"/>
  <c r="OI174" i="21"/>
  <c r="OI175" i="21"/>
  <c r="OI176" i="21"/>
  <c r="OI177" i="21"/>
  <c r="OI178" i="21"/>
  <c r="OI179" i="21"/>
  <c r="OI180" i="21"/>
  <c r="OI181" i="21"/>
  <c r="OI182" i="21"/>
  <c r="OI183" i="21"/>
  <c r="OI184" i="21"/>
  <c r="OI185" i="21"/>
  <c r="OI186" i="21"/>
  <c r="OI187" i="21"/>
  <c r="OI188" i="21"/>
  <c r="OI189" i="21"/>
  <c r="OI190" i="21"/>
  <c r="OI191" i="21"/>
  <c r="OI192" i="21"/>
  <c r="OI193" i="21"/>
  <c r="OI194" i="21"/>
  <c r="OI195" i="21"/>
  <c r="OI196" i="21"/>
  <c r="OI197" i="21"/>
  <c r="OI198" i="21"/>
  <c r="OI199" i="21"/>
  <c r="OI200" i="21"/>
  <c r="OI201" i="21"/>
  <c r="OI202" i="21"/>
  <c r="OI203" i="21"/>
  <c r="OI204" i="21"/>
  <c r="OI205" i="21"/>
  <c r="OI206" i="21"/>
  <c r="OI207" i="21"/>
  <c r="OI208" i="21"/>
  <c r="OI209" i="21"/>
  <c r="OI210" i="21"/>
  <c r="OH3" i="21"/>
  <c r="OH4" i="21"/>
  <c r="OH5" i="21"/>
  <c r="OH6" i="21"/>
  <c r="OH7" i="21"/>
  <c r="OH8" i="21"/>
  <c r="OH9" i="21"/>
  <c r="OH10" i="21"/>
  <c r="OH11" i="21"/>
  <c r="OH12" i="21"/>
  <c r="OH13" i="21"/>
  <c r="OH14" i="21"/>
  <c r="OH15" i="21"/>
  <c r="OH16" i="21"/>
  <c r="OH17" i="21"/>
  <c r="OH18" i="21"/>
  <c r="OH19" i="21"/>
  <c r="OH20" i="21"/>
  <c r="OH21" i="21"/>
  <c r="OH22" i="21"/>
  <c r="OH23" i="21"/>
  <c r="OH24" i="21"/>
  <c r="OH25" i="21"/>
  <c r="OH26" i="21"/>
  <c r="OH27" i="21"/>
  <c r="OH28" i="21"/>
  <c r="OH29" i="21"/>
  <c r="OH30" i="21"/>
  <c r="OH31" i="21"/>
  <c r="OH32" i="21"/>
  <c r="OH33" i="21"/>
  <c r="OH34" i="21"/>
  <c r="OH35" i="21"/>
  <c r="OH36" i="21"/>
  <c r="OH37" i="21"/>
  <c r="OH38" i="21"/>
  <c r="OH39" i="21"/>
  <c r="OH40" i="21"/>
  <c r="OH41" i="21"/>
  <c r="OH42" i="21"/>
  <c r="OH43" i="21"/>
  <c r="OH44" i="21"/>
  <c r="OH45" i="21"/>
  <c r="OH46" i="21"/>
  <c r="OH47" i="21"/>
  <c r="OH48" i="21"/>
  <c r="OH49" i="21"/>
  <c r="OH50" i="21"/>
  <c r="OH51" i="21"/>
  <c r="OH52" i="21"/>
  <c r="OH53" i="21"/>
  <c r="OH54" i="21"/>
  <c r="OH55" i="21"/>
  <c r="OH56" i="21"/>
  <c r="OH57" i="21"/>
  <c r="OH58" i="21"/>
  <c r="OH59" i="21"/>
  <c r="OH60" i="21"/>
  <c r="OH61" i="21"/>
  <c r="OH62" i="21"/>
  <c r="OH63" i="21"/>
  <c r="OH64" i="21"/>
  <c r="OH65" i="21"/>
  <c r="OH66" i="21"/>
  <c r="OH67" i="21"/>
  <c r="OH68" i="21"/>
  <c r="OH69" i="21"/>
  <c r="OH70" i="21"/>
  <c r="OH71" i="21"/>
  <c r="OH72" i="21"/>
  <c r="OH73" i="21"/>
  <c r="OH74" i="21"/>
  <c r="OH75" i="21"/>
  <c r="OH76" i="21"/>
  <c r="OH77" i="21"/>
  <c r="OH78" i="21"/>
  <c r="OH79" i="21"/>
  <c r="OH80" i="21"/>
  <c r="OH81" i="21"/>
  <c r="OH82" i="21"/>
  <c r="OH83" i="21"/>
  <c r="OH84" i="21"/>
  <c r="OH85" i="21"/>
  <c r="OH86" i="21"/>
  <c r="OH87" i="21"/>
  <c r="OH88" i="21"/>
  <c r="OH89" i="21"/>
  <c r="OH90" i="21"/>
  <c r="OH91" i="21"/>
  <c r="OH92" i="21"/>
  <c r="OH93" i="21"/>
  <c r="OH94" i="21"/>
  <c r="OH95" i="21"/>
  <c r="OH96" i="21"/>
  <c r="OH97" i="21"/>
  <c r="OH98" i="21"/>
  <c r="OH99" i="21"/>
  <c r="OH100" i="21"/>
  <c r="OH101" i="21"/>
  <c r="OH102" i="21"/>
  <c r="OH103" i="21"/>
  <c r="OH104" i="21"/>
  <c r="OH105" i="21"/>
  <c r="OH106" i="21"/>
  <c r="OH107" i="21"/>
  <c r="OH108" i="21"/>
  <c r="OH109" i="21"/>
  <c r="OH110" i="21"/>
  <c r="OH111" i="21"/>
  <c r="OH112" i="21"/>
  <c r="OH113" i="21"/>
  <c r="OH114" i="21"/>
  <c r="OH115" i="21"/>
  <c r="OH116" i="21"/>
  <c r="OH117" i="21"/>
  <c r="OH118" i="21"/>
  <c r="OH119" i="21"/>
  <c r="OH120" i="21"/>
  <c r="OH121" i="21"/>
  <c r="OH122" i="21"/>
  <c r="OH123" i="21"/>
  <c r="OH124" i="21"/>
  <c r="OH125" i="21"/>
  <c r="OH126" i="21"/>
  <c r="OH127" i="21"/>
  <c r="OH128" i="21"/>
  <c r="OH129" i="21"/>
  <c r="OH130" i="21"/>
  <c r="OH131" i="21"/>
  <c r="OH132" i="21"/>
  <c r="OH133" i="21"/>
  <c r="OH134" i="21"/>
  <c r="OH135" i="21"/>
  <c r="OH136" i="21"/>
  <c r="OH137" i="21"/>
  <c r="OH138" i="21"/>
  <c r="OH139" i="21"/>
  <c r="OH140" i="21"/>
  <c r="OH141" i="21"/>
  <c r="OH142" i="21"/>
  <c r="OH143" i="21"/>
  <c r="OH144" i="21"/>
  <c r="OH145" i="21"/>
  <c r="OH146" i="21"/>
  <c r="OH147" i="21"/>
  <c r="OH148" i="21"/>
  <c r="OH149" i="21"/>
  <c r="OH150" i="21"/>
  <c r="OH151" i="21"/>
  <c r="OH152" i="21"/>
  <c r="OH153" i="21"/>
  <c r="OH154" i="21"/>
  <c r="OH155" i="21"/>
  <c r="OH156" i="21"/>
  <c r="OH157" i="21"/>
  <c r="OH158" i="21"/>
  <c r="OH159" i="21"/>
  <c r="OH160" i="21"/>
  <c r="OH161" i="21"/>
  <c r="OH162" i="21"/>
  <c r="OH163" i="21"/>
  <c r="OH164" i="21"/>
  <c r="OH165" i="21"/>
  <c r="OH166" i="21"/>
  <c r="OH167" i="21"/>
  <c r="OH168" i="21"/>
  <c r="OH169" i="21"/>
  <c r="OH170" i="21"/>
  <c r="OH171" i="21"/>
  <c r="OH172" i="21"/>
  <c r="OH173" i="21"/>
  <c r="OH174" i="21"/>
  <c r="OH175" i="21"/>
  <c r="OH176" i="21"/>
  <c r="OH177" i="21"/>
  <c r="OH178" i="21"/>
  <c r="OH179" i="21"/>
  <c r="OH180" i="21"/>
  <c r="OH181" i="21"/>
  <c r="OH182" i="21"/>
  <c r="OH183" i="21"/>
  <c r="OH184" i="21"/>
  <c r="OH185" i="21"/>
  <c r="OH186" i="21"/>
  <c r="OH187" i="21"/>
  <c r="OH188" i="21"/>
  <c r="OH189" i="21"/>
  <c r="OH190" i="21"/>
  <c r="OH191" i="21"/>
  <c r="OH192" i="21"/>
  <c r="OH193" i="21"/>
  <c r="OH194" i="21"/>
  <c r="OH195" i="21"/>
  <c r="OH196" i="21"/>
  <c r="OH197" i="21"/>
  <c r="OH198" i="21"/>
  <c r="OH199" i="21"/>
  <c r="OH200" i="21"/>
  <c r="OH201" i="21"/>
  <c r="OH202" i="21"/>
  <c r="OH203" i="21"/>
  <c r="OH204" i="21"/>
  <c r="OH205" i="21"/>
  <c r="OH206" i="21"/>
  <c r="OH207" i="21"/>
  <c r="OH208" i="21"/>
  <c r="OH209" i="21"/>
  <c r="OH210" i="21"/>
  <c r="OG3" i="21"/>
  <c r="OG4" i="21"/>
  <c r="OG5" i="21"/>
  <c r="OG6" i="21"/>
  <c r="OG7" i="21"/>
  <c r="OG8" i="21"/>
  <c r="OG9" i="21"/>
  <c r="OG10" i="21"/>
  <c r="OG11" i="21"/>
  <c r="OG12" i="21"/>
  <c r="OG13" i="21"/>
  <c r="OG14" i="21"/>
  <c r="OG15" i="21"/>
  <c r="OG16" i="21"/>
  <c r="OG17" i="21"/>
  <c r="OG18" i="21"/>
  <c r="OG19" i="21"/>
  <c r="OG20" i="21"/>
  <c r="OG21" i="21"/>
  <c r="OG22" i="21"/>
  <c r="OG23" i="21"/>
  <c r="OG24" i="21"/>
  <c r="OG25" i="21"/>
  <c r="OG26" i="21"/>
  <c r="OG27" i="21"/>
  <c r="OG28" i="21"/>
  <c r="OG29" i="21"/>
  <c r="OG30" i="21"/>
  <c r="OG31" i="21"/>
  <c r="OG32" i="21"/>
  <c r="OG33" i="21"/>
  <c r="OG34" i="21"/>
  <c r="OG35" i="21"/>
  <c r="OG36" i="21"/>
  <c r="OG37" i="21"/>
  <c r="OG38" i="21"/>
  <c r="OG39" i="21"/>
  <c r="OG40" i="21"/>
  <c r="OG41" i="21"/>
  <c r="OG42" i="21"/>
  <c r="OG43" i="21"/>
  <c r="OG44" i="21"/>
  <c r="OG45" i="21"/>
  <c r="OG46" i="21"/>
  <c r="OG47" i="21"/>
  <c r="OG48" i="21"/>
  <c r="OG49" i="21"/>
  <c r="OG50" i="21"/>
  <c r="OG51" i="21"/>
  <c r="OG52" i="21"/>
  <c r="OG53" i="21"/>
  <c r="OG54" i="21"/>
  <c r="OG55" i="21"/>
  <c r="OG56" i="21"/>
  <c r="OG57" i="21"/>
  <c r="OG58" i="21"/>
  <c r="OG59" i="21"/>
  <c r="OG60" i="21"/>
  <c r="OG61" i="21"/>
  <c r="OG62" i="21"/>
  <c r="OG63" i="21"/>
  <c r="OG64" i="21"/>
  <c r="OG65" i="21"/>
  <c r="OG66" i="21"/>
  <c r="OG67" i="21"/>
  <c r="OG68" i="21"/>
  <c r="OG69" i="21"/>
  <c r="OG70" i="21"/>
  <c r="OG71" i="21"/>
  <c r="OG72" i="21"/>
  <c r="OG73" i="21"/>
  <c r="OG74" i="21"/>
  <c r="OG75" i="21"/>
  <c r="OG76" i="21"/>
  <c r="OG77" i="21"/>
  <c r="OG78" i="21"/>
  <c r="OG79" i="21"/>
  <c r="OG80" i="21"/>
  <c r="OG81" i="21"/>
  <c r="OG82" i="21"/>
  <c r="OG83" i="21"/>
  <c r="OG84" i="21"/>
  <c r="OG85" i="21"/>
  <c r="OG86" i="21"/>
  <c r="OG87" i="21"/>
  <c r="OG88" i="21"/>
  <c r="OG89" i="21"/>
  <c r="OG90" i="21"/>
  <c r="OG91" i="21"/>
  <c r="OG92" i="21"/>
  <c r="OG93" i="21"/>
  <c r="OG94" i="21"/>
  <c r="OG95" i="21"/>
  <c r="OG96" i="21"/>
  <c r="OG97" i="21"/>
  <c r="OG98" i="21"/>
  <c r="OG99" i="21"/>
  <c r="OG100" i="21"/>
  <c r="OG101" i="21"/>
  <c r="OG102" i="21"/>
  <c r="OG103" i="21"/>
  <c r="OG104" i="21"/>
  <c r="OG105" i="21"/>
  <c r="OG106" i="21"/>
  <c r="OG107" i="21"/>
  <c r="OG108" i="21"/>
  <c r="OG109" i="21"/>
  <c r="OG110" i="21"/>
  <c r="OG111" i="21"/>
  <c r="OG112" i="21"/>
  <c r="OG113" i="21"/>
  <c r="OG114" i="21"/>
  <c r="OG115" i="21"/>
  <c r="OG116" i="21"/>
  <c r="OG117" i="21"/>
  <c r="OG118" i="21"/>
  <c r="OG119" i="21"/>
  <c r="OG120" i="21"/>
  <c r="OG121" i="21"/>
  <c r="OG122" i="21"/>
  <c r="OG123" i="21"/>
  <c r="OG124" i="21"/>
  <c r="OG125" i="21"/>
  <c r="OG126" i="21"/>
  <c r="OG127" i="21"/>
  <c r="OG128" i="21"/>
  <c r="OG129" i="21"/>
  <c r="OG130" i="21"/>
  <c r="OG131" i="21"/>
  <c r="OG132" i="21"/>
  <c r="OG133" i="21"/>
  <c r="OG134" i="21"/>
  <c r="OG135" i="21"/>
  <c r="OG136" i="21"/>
  <c r="OG137" i="21"/>
  <c r="OG138" i="21"/>
  <c r="OG139" i="21"/>
  <c r="OG140" i="21"/>
  <c r="OG141" i="21"/>
  <c r="OG142" i="21"/>
  <c r="OG143" i="21"/>
  <c r="OG144" i="21"/>
  <c r="OG145" i="21"/>
  <c r="OG146" i="21"/>
  <c r="OG147" i="21"/>
  <c r="OG148" i="21"/>
  <c r="OG149" i="21"/>
  <c r="OG150" i="21"/>
  <c r="OG151" i="21"/>
  <c r="OG152" i="21"/>
  <c r="OG153" i="21"/>
  <c r="OG154" i="21"/>
  <c r="OG155" i="21"/>
  <c r="OG156" i="21"/>
  <c r="OG157" i="21"/>
  <c r="OG158" i="21"/>
  <c r="OG159" i="21"/>
  <c r="OG160" i="21"/>
  <c r="OG161" i="21"/>
  <c r="OG162" i="21"/>
  <c r="OG163" i="21"/>
  <c r="OG164" i="21"/>
  <c r="OG165" i="21"/>
  <c r="OG166" i="21"/>
  <c r="OG167" i="21"/>
  <c r="OG168" i="21"/>
  <c r="OG169" i="21"/>
  <c r="OG170" i="21"/>
  <c r="OG171" i="21"/>
  <c r="OG172" i="21"/>
  <c r="OG173" i="21"/>
  <c r="OG174" i="21"/>
  <c r="OG175" i="21"/>
  <c r="OG176" i="21"/>
  <c r="OG177" i="21"/>
  <c r="OG178" i="21"/>
  <c r="OG179" i="21"/>
  <c r="OG180" i="21"/>
  <c r="OG181" i="21"/>
  <c r="OG182" i="21"/>
  <c r="OG183" i="21"/>
  <c r="OG184" i="21"/>
  <c r="OG185" i="21"/>
  <c r="OG186" i="21"/>
  <c r="OG187" i="21"/>
  <c r="OG188" i="21"/>
  <c r="OG189" i="21"/>
  <c r="OG190" i="21"/>
  <c r="OG191" i="21"/>
  <c r="OG192" i="21"/>
  <c r="OG193" i="21"/>
  <c r="OG194" i="21"/>
  <c r="OG195" i="21"/>
  <c r="OG196" i="21"/>
  <c r="OG197" i="21"/>
  <c r="OG198" i="21"/>
  <c r="OG199" i="21"/>
  <c r="OG200" i="21"/>
  <c r="OG201" i="21"/>
  <c r="OG202" i="21"/>
  <c r="OG203" i="21"/>
  <c r="OG204" i="21"/>
  <c r="OG205" i="21"/>
  <c r="OG206" i="21"/>
  <c r="OG207" i="21"/>
  <c r="OG208" i="21"/>
  <c r="OG209" i="21"/>
  <c r="OG210" i="21"/>
  <c r="OF3" i="21"/>
  <c r="OF4" i="21"/>
  <c r="OF5" i="21"/>
  <c r="OF6" i="21"/>
  <c r="OF7" i="21"/>
  <c r="OF8" i="21"/>
  <c r="OF9" i="21"/>
  <c r="OF10" i="21"/>
  <c r="OF11" i="21"/>
  <c r="OF12" i="21"/>
  <c r="OF13" i="21"/>
  <c r="OF14" i="21"/>
  <c r="OF15" i="21"/>
  <c r="OF16" i="21"/>
  <c r="OF17" i="21"/>
  <c r="OF18" i="21"/>
  <c r="OF19" i="21"/>
  <c r="OF20" i="21"/>
  <c r="OF21" i="21"/>
  <c r="OF22" i="21"/>
  <c r="OF23" i="21"/>
  <c r="OF24" i="21"/>
  <c r="OF25" i="21"/>
  <c r="OF26" i="21"/>
  <c r="OF27" i="21"/>
  <c r="OF28" i="21"/>
  <c r="OF29" i="21"/>
  <c r="OF30" i="21"/>
  <c r="OF31" i="21"/>
  <c r="OF32" i="21"/>
  <c r="OF33" i="21"/>
  <c r="OF34" i="21"/>
  <c r="OF35" i="21"/>
  <c r="OF36" i="21"/>
  <c r="OF37" i="21"/>
  <c r="OF38" i="21"/>
  <c r="OF39" i="21"/>
  <c r="OF40" i="21"/>
  <c r="OF41" i="21"/>
  <c r="OF42" i="21"/>
  <c r="OF43" i="21"/>
  <c r="OF44" i="21"/>
  <c r="OF45" i="21"/>
  <c r="OF46" i="21"/>
  <c r="OF47" i="21"/>
  <c r="OF48" i="21"/>
  <c r="OF49" i="21"/>
  <c r="OF50" i="21"/>
  <c r="OF51" i="21"/>
  <c r="OF52" i="21"/>
  <c r="OF53" i="21"/>
  <c r="OF54" i="21"/>
  <c r="OF55" i="21"/>
  <c r="OF56" i="21"/>
  <c r="OF57" i="21"/>
  <c r="OF58" i="21"/>
  <c r="OF59" i="21"/>
  <c r="OF60" i="21"/>
  <c r="OF61" i="21"/>
  <c r="OF62" i="21"/>
  <c r="OF63" i="21"/>
  <c r="OF64" i="21"/>
  <c r="OF65" i="21"/>
  <c r="OF66" i="21"/>
  <c r="OF67" i="21"/>
  <c r="OF68" i="21"/>
  <c r="OF69" i="21"/>
  <c r="OF70" i="21"/>
  <c r="OF71" i="21"/>
  <c r="OF72" i="21"/>
  <c r="OF73" i="21"/>
  <c r="OF74" i="21"/>
  <c r="OF75" i="21"/>
  <c r="OF76" i="21"/>
  <c r="OF77" i="21"/>
  <c r="OF78" i="21"/>
  <c r="OF79" i="21"/>
  <c r="OF80" i="21"/>
  <c r="OF81" i="21"/>
  <c r="OF82" i="21"/>
  <c r="OF83" i="21"/>
  <c r="OF84" i="21"/>
  <c r="OF85" i="21"/>
  <c r="OF86" i="21"/>
  <c r="OF87" i="21"/>
  <c r="OF88" i="21"/>
  <c r="OF89" i="21"/>
  <c r="OF90" i="21"/>
  <c r="OF91" i="21"/>
  <c r="OF92" i="21"/>
  <c r="OF93" i="21"/>
  <c r="OF94" i="21"/>
  <c r="OF95" i="21"/>
  <c r="OF96" i="21"/>
  <c r="OF97" i="21"/>
  <c r="OF98" i="21"/>
  <c r="OF99" i="21"/>
  <c r="OF100" i="21"/>
  <c r="OF101" i="21"/>
  <c r="OF102" i="21"/>
  <c r="OF103" i="21"/>
  <c r="OF104" i="21"/>
  <c r="OF105" i="21"/>
  <c r="OF106" i="21"/>
  <c r="OF107" i="21"/>
  <c r="OF108" i="21"/>
  <c r="OF109" i="21"/>
  <c r="OF110" i="21"/>
  <c r="OF111" i="21"/>
  <c r="OF112" i="21"/>
  <c r="OF113" i="21"/>
  <c r="OF114" i="21"/>
  <c r="OF115" i="21"/>
  <c r="OF116" i="21"/>
  <c r="OF117" i="21"/>
  <c r="OF118" i="21"/>
  <c r="OF119" i="21"/>
  <c r="OF120" i="21"/>
  <c r="OF121" i="21"/>
  <c r="OF122" i="21"/>
  <c r="OF123" i="21"/>
  <c r="OF124" i="21"/>
  <c r="OF125" i="21"/>
  <c r="OF126" i="21"/>
  <c r="OF127" i="21"/>
  <c r="OF128" i="21"/>
  <c r="OF129" i="21"/>
  <c r="OF130" i="21"/>
  <c r="OF131" i="21"/>
  <c r="OF132" i="21"/>
  <c r="OF133" i="21"/>
  <c r="OF134" i="21"/>
  <c r="OF135" i="21"/>
  <c r="OF136" i="21"/>
  <c r="OF137" i="21"/>
  <c r="OF138" i="21"/>
  <c r="OF139" i="21"/>
  <c r="OF140" i="21"/>
  <c r="OF141" i="21"/>
  <c r="OF142" i="21"/>
  <c r="OF143" i="21"/>
  <c r="OF144" i="21"/>
  <c r="OF145" i="21"/>
  <c r="OF146" i="21"/>
  <c r="OF147" i="21"/>
  <c r="OF148" i="21"/>
  <c r="OF149" i="21"/>
  <c r="OF150" i="21"/>
  <c r="OF151" i="21"/>
  <c r="OF152" i="21"/>
  <c r="OF153" i="21"/>
  <c r="OF154" i="21"/>
  <c r="OF155" i="21"/>
  <c r="OF156" i="21"/>
  <c r="OF157" i="21"/>
  <c r="OF158" i="21"/>
  <c r="OF159" i="21"/>
  <c r="OF160" i="21"/>
  <c r="OF161" i="21"/>
  <c r="OF162" i="21"/>
  <c r="OF163" i="21"/>
  <c r="OF164" i="21"/>
  <c r="OF165" i="21"/>
  <c r="OF166" i="21"/>
  <c r="OF167" i="21"/>
  <c r="OF168" i="21"/>
  <c r="OF169" i="21"/>
  <c r="OF170" i="21"/>
  <c r="OF171" i="21"/>
  <c r="OF172" i="21"/>
  <c r="OF173" i="21"/>
  <c r="OF174" i="21"/>
  <c r="OF175" i="21"/>
  <c r="OF176" i="21"/>
  <c r="OF177" i="21"/>
  <c r="OF178" i="21"/>
  <c r="OF179" i="21"/>
  <c r="OF180" i="21"/>
  <c r="OF181" i="21"/>
  <c r="OF182" i="21"/>
  <c r="OF183" i="21"/>
  <c r="OF184" i="21"/>
  <c r="OF185" i="21"/>
  <c r="OF186" i="21"/>
  <c r="OF187" i="21"/>
  <c r="OF188" i="21"/>
  <c r="OF189" i="21"/>
  <c r="OF190" i="21"/>
  <c r="OF191" i="21"/>
  <c r="OF192" i="21"/>
  <c r="OF193" i="21"/>
  <c r="OF194" i="21"/>
  <c r="OF195" i="21"/>
  <c r="OF196" i="21"/>
  <c r="OF197" i="21"/>
  <c r="OF198" i="21"/>
  <c r="OF199" i="21"/>
  <c r="OF200" i="21"/>
  <c r="OF201" i="21"/>
  <c r="OF202" i="21"/>
  <c r="OF203" i="21"/>
  <c r="OF204" i="21"/>
  <c r="OF205" i="21"/>
  <c r="OF206" i="21"/>
  <c r="OF207" i="21"/>
  <c r="OF208" i="21"/>
  <c r="OF209" i="21"/>
  <c r="OF210" i="21"/>
  <c r="OE3" i="21"/>
  <c r="OE4" i="21"/>
  <c r="OE5" i="21"/>
  <c r="OE6" i="21"/>
  <c r="OE7" i="21"/>
  <c r="OE8" i="21"/>
  <c r="OE9" i="21"/>
  <c r="OE10" i="21"/>
  <c r="OE11" i="21"/>
  <c r="OE12" i="21"/>
  <c r="OE13" i="21"/>
  <c r="OE14" i="21"/>
  <c r="OE15" i="21"/>
  <c r="OE16" i="21"/>
  <c r="OE17" i="21"/>
  <c r="OE18" i="21"/>
  <c r="OE19" i="21"/>
  <c r="OE20" i="21"/>
  <c r="OE21" i="21"/>
  <c r="OE22" i="21"/>
  <c r="OE23" i="21"/>
  <c r="OE24" i="21"/>
  <c r="OE25" i="21"/>
  <c r="OE26" i="21"/>
  <c r="OE27" i="21"/>
  <c r="OE28" i="21"/>
  <c r="OE29" i="21"/>
  <c r="OE30" i="21"/>
  <c r="OE31" i="21"/>
  <c r="OE32" i="21"/>
  <c r="OE33" i="21"/>
  <c r="OE34" i="21"/>
  <c r="OE35" i="21"/>
  <c r="OE36" i="21"/>
  <c r="OE37" i="21"/>
  <c r="OE38" i="21"/>
  <c r="OE39" i="21"/>
  <c r="OE40" i="21"/>
  <c r="OE41" i="21"/>
  <c r="OE42" i="21"/>
  <c r="OE43" i="21"/>
  <c r="OE44" i="21"/>
  <c r="OE45" i="21"/>
  <c r="OE46" i="21"/>
  <c r="OE47" i="21"/>
  <c r="OE48" i="21"/>
  <c r="OE49" i="21"/>
  <c r="OE50" i="21"/>
  <c r="OE51" i="21"/>
  <c r="OE52" i="21"/>
  <c r="OE53" i="21"/>
  <c r="OE54" i="21"/>
  <c r="OE55" i="21"/>
  <c r="OE56" i="21"/>
  <c r="OE57" i="21"/>
  <c r="OE58" i="21"/>
  <c r="OE59" i="21"/>
  <c r="OE60" i="21"/>
  <c r="OE61" i="21"/>
  <c r="OE62" i="21"/>
  <c r="OE63" i="21"/>
  <c r="OE64" i="21"/>
  <c r="OE65" i="21"/>
  <c r="OE66" i="21"/>
  <c r="OE67" i="21"/>
  <c r="OE68" i="21"/>
  <c r="OE69" i="21"/>
  <c r="OE70" i="21"/>
  <c r="OE71" i="21"/>
  <c r="OE72" i="21"/>
  <c r="OE73" i="21"/>
  <c r="OE74" i="21"/>
  <c r="OE75" i="21"/>
  <c r="OE76" i="21"/>
  <c r="OE77" i="21"/>
  <c r="OE78" i="21"/>
  <c r="OE79" i="21"/>
  <c r="OE80" i="21"/>
  <c r="OE81" i="21"/>
  <c r="OE82" i="21"/>
  <c r="OE83" i="21"/>
  <c r="OE84" i="21"/>
  <c r="OE85" i="21"/>
  <c r="OE86" i="21"/>
  <c r="OE87" i="21"/>
  <c r="OE88" i="21"/>
  <c r="OE89" i="21"/>
  <c r="OE90" i="21"/>
  <c r="OE91" i="21"/>
  <c r="OE92" i="21"/>
  <c r="OE93" i="21"/>
  <c r="OE94" i="21"/>
  <c r="OE95" i="21"/>
  <c r="OE96" i="21"/>
  <c r="OE97" i="21"/>
  <c r="OE98" i="21"/>
  <c r="OE99" i="21"/>
  <c r="OE100" i="21"/>
  <c r="OE101" i="21"/>
  <c r="OE102" i="21"/>
  <c r="OE103" i="21"/>
  <c r="OE104" i="21"/>
  <c r="OE105" i="21"/>
  <c r="OE106" i="21"/>
  <c r="OE107" i="21"/>
  <c r="OE108" i="21"/>
  <c r="OE109" i="21"/>
  <c r="OE110" i="21"/>
  <c r="OE111" i="21"/>
  <c r="OE112" i="21"/>
  <c r="OE113" i="21"/>
  <c r="OE114" i="21"/>
  <c r="OE115" i="21"/>
  <c r="OE116" i="21"/>
  <c r="OE117" i="21"/>
  <c r="OE118" i="21"/>
  <c r="OE119" i="21"/>
  <c r="OE120" i="21"/>
  <c r="OE121" i="21"/>
  <c r="OE122" i="21"/>
  <c r="OE123" i="21"/>
  <c r="OE124" i="21"/>
  <c r="OE125" i="21"/>
  <c r="OE126" i="21"/>
  <c r="OE127" i="21"/>
  <c r="OE128" i="21"/>
  <c r="OE129" i="21"/>
  <c r="OE130" i="21"/>
  <c r="OE131" i="21"/>
  <c r="OE132" i="21"/>
  <c r="OE133" i="21"/>
  <c r="OE134" i="21"/>
  <c r="OE135" i="21"/>
  <c r="OE136" i="21"/>
  <c r="OE137" i="21"/>
  <c r="OE138" i="21"/>
  <c r="OE139" i="21"/>
  <c r="OE140" i="21"/>
  <c r="OE141" i="21"/>
  <c r="OE142" i="21"/>
  <c r="OE143" i="21"/>
  <c r="OE144" i="21"/>
  <c r="OE145" i="21"/>
  <c r="OE146" i="21"/>
  <c r="OE147" i="21"/>
  <c r="OE148" i="21"/>
  <c r="OE149" i="21"/>
  <c r="OE150" i="21"/>
  <c r="OE151" i="21"/>
  <c r="OE152" i="21"/>
  <c r="OE153" i="21"/>
  <c r="OE154" i="21"/>
  <c r="OE155" i="21"/>
  <c r="OE156" i="21"/>
  <c r="OE157" i="21"/>
  <c r="OE158" i="21"/>
  <c r="OE159" i="21"/>
  <c r="OE160" i="21"/>
  <c r="OE161" i="21"/>
  <c r="OE162" i="21"/>
  <c r="OE163" i="21"/>
  <c r="OE164" i="21"/>
  <c r="OE165" i="21"/>
  <c r="OE166" i="21"/>
  <c r="OE167" i="21"/>
  <c r="OE168" i="21"/>
  <c r="OE169" i="21"/>
  <c r="OE170" i="21"/>
  <c r="OE171" i="21"/>
  <c r="OE172" i="21"/>
  <c r="OE173" i="21"/>
  <c r="OE174" i="21"/>
  <c r="OE175" i="21"/>
  <c r="OE176" i="21"/>
  <c r="OE177" i="21"/>
  <c r="OE178" i="21"/>
  <c r="OE179" i="21"/>
  <c r="OE180" i="21"/>
  <c r="OE181" i="21"/>
  <c r="OE182" i="21"/>
  <c r="OE183" i="21"/>
  <c r="OE184" i="21"/>
  <c r="OE185" i="21"/>
  <c r="OE186" i="21"/>
  <c r="OE187" i="21"/>
  <c r="OE188" i="21"/>
  <c r="OE189" i="21"/>
  <c r="OE190" i="21"/>
  <c r="OE191" i="21"/>
  <c r="OE192" i="21"/>
  <c r="OE193" i="21"/>
  <c r="OE194" i="21"/>
  <c r="OE195" i="21"/>
  <c r="OE196" i="21"/>
  <c r="OE197" i="21"/>
  <c r="OE198" i="21"/>
  <c r="OE199" i="21"/>
  <c r="OE200" i="21"/>
  <c r="OE201" i="21"/>
  <c r="OE202" i="21"/>
  <c r="OE203" i="21"/>
  <c r="OE204" i="21"/>
  <c r="OE205" i="21"/>
  <c r="OE206" i="21"/>
  <c r="OE207" i="21"/>
  <c r="OE208" i="21"/>
  <c r="OE209" i="21"/>
  <c r="OE210" i="21"/>
  <c r="OD3" i="21"/>
  <c r="OD4" i="21"/>
  <c r="OD5" i="21"/>
  <c r="OD6" i="21"/>
  <c r="OD7" i="21"/>
  <c r="OD8" i="21"/>
  <c r="OD9" i="21"/>
  <c r="OD10" i="21"/>
  <c r="OD11" i="21"/>
  <c r="OD12" i="21"/>
  <c r="OD13" i="21"/>
  <c r="OD14" i="21"/>
  <c r="OD15" i="21"/>
  <c r="OD16" i="21"/>
  <c r="OD17" i="21"/>
  <c r="OD18" i="21"/>
  <c r="OD19" i="21"/>
  <c r="OD20" i="21"/>
  <c r="OD21" i="21"/>
  <c r="OD22" i="21"/>
  <c r="OD23" i="21"/>
  <c r="OD24" i="21"/>
  <c r="OD25" i="21"/>
  <c r="OD26" i="21"/>
  <c r="OD27" i="21"/>
  <c r="OD28" i="21"/>
  <c r="OD29" i="21"/>
  <c r="OD30" i="21"/>
  <c r="OD31" i="21"/>
  <c r="OD32" i="21"/>
  <c r="OD33" i="21"/>
  <c r="OD34" i="21"/>
  <c r="OD35" i="21"/>
  <c r="OD36" i="21"/>
  <c r="OD37" i="21"/>
  <c r="OD38" i="21"/>
  <c r="OD39" i="21"/>
  <c r="OD40" i="21"/>
  <c r="OD41" i="21"/>
  <c r="OD42" i="21"/>
  <c r="OD43" i="21"/>
  <c r="OD44" i="21"/>
  <c r="OD45" i="21"/>
  <c r="OD46" i="21"/>
  <c r="OD47" i="21"/>
  <c r="OD48" i="21"/>
  <c r="OD49" i="21"/>
  <c r="OD50" i="21"/>
  <c r="OD51" i="21"/>
  <c r="OD52" i="21"/>
  <c r="OD53" i="21"/>
  <c r="OD54" i="21"/>
  <c r="OD55" i="21"/>
  <c r="OD56" i="21"/>
  <c r="OD57" i="21"/>
  <c r="OD58" i="21"/>
  <c r="OD59" i="21"/>
  <c r="OD60" i="21"/>
  <c r="OD61" i="21"/>
  <c r="OD62" i="21"/>
  <c r="OD63" i="21"/>
  <c r="OD64" i="21"/>
  <c r="OD65" i="21"/>
  <c r="OD66" i="21"/>
  <c r="OD67" i="21"/>
  <c r="OD68" i="21"/>
  <c r="OD69" i="21"/>
  <c r="OD70" i="21"/>
  <c r="OD71" i="21"/>
  <c r="OD72" i="21"/>
  <c r="OD73" i="21"/>
  <c r="OD74" i="21"/>
  <c r="OD75" i="21"/>
  <c r="OD76" i="21"/>
  <c r="OD77" i="21"/>
  <c r="OD78" i="21"/>
  <c r="OD79" i="21"/>
  <c r="OD80" i="21"/>
  <c r="OD81" i="21"/>
  <c r="OD82" i="21"/>
  <c r="OD83" i="21"/>
  <c r="OD84" i="21"/>
  <c r="OD85" i="21"/>
  <c r="OD86" i="21"/>
  <c r="OD87" i="21"/>
  <c r="OD88" i="21"/>
  <c r="OD89" i="21"/>
  <c r="OD90" i="21"/>
  <c r="OD91" i="21"/>
  <c r="OD92" i="21"/>
  <c r="OD93" i="21"/>
  <c r="OD94" i="21"/>
  <c r="OD95" i="21"/>
  <c r="OD96" i="21"/>
  <c r="OD97" i="21"/>
  <c r="OD98" i="21"/>
  <c r="OD99" i="21"/>
  <c r="OD100" i="21"/>
  <c r="OD101" i="21"/>
  <c r="OD102" i="21"/>
  <c r="OD103" i="21"/>
  <c r="OD104" i="21"/>
  <c r="OD105" i="21"/>
  <c r="OD106" i="21"/>
  <c r="OD107" i="21"/>
  <c r="OD108" i="21"/>
  <c r="OD109" i="21"/>
  <c r="OD110" i="21"/>
  <c r="OD111" i="21"/>
  <c r="OD112" i="21"/>
  <c r="OD113" i="21"/>
  <c r="OD114" i="21"/>
  <c r="OD115" i="21"/>
  <c r="OD116" i="21"/>
  <c r="OD117" i="21"/>
  <c r="OD118" i="21"/>
  <c r="OD119" i="21"/>
  <c r="OD120" i="21"/>
  <c r="OD121" i="21"/>
  <c r="OD122" i="21"/>
  <c r="OD123" i="21"/>
  <c r="OD124" i="21"/>
  <c r="OD125" i="21"/>
  <c r="OD126" i="21"/>
  <c r="OD127" i="21"/>
  <c r="OD128" i="21"/>
  <c r="OD129" i="21"/>
  <c r="OD130" i="21"/>
  <c r="OD131" i="21"/>
  <c r="OD132" i="21"/>
  <c r="OD133" i="21"/>
  <c r="OD134" i="21"/>
  <c r="OD135" i="21"/>
  <c r="OD136" i="21"/>
  <c r="OD137" i="21"/>
  <c r="OD138" i="21"/>
  <c r="OD139" i="21"/>
  <c r="OD140" i="21"/>
  <c r="OD141" i="21"/>
  <c r="OD142" i="21"/>
  <c r="OD143" i="21"/>
  <c r="OD144" i="21"/>
  <c r="OD145" i="21"/>
  <c r="OD146" i="21"/>
  <c r="OD147" i="21"/>
  <c r="OD148" i="21"/>
  <c r="OD149" i="21"/>
  <c r="OD150" i="21"/>
  <c r="OD151" i="21"/>
  <c r="OD152" i="21"/>
  <c r="OD153" i="21"/>
  <c r="OD154" i="21"/>
  <c r="OD155" i="21"/>
  <c r="OD156" i="21"/>
  <c r="OD157" i="21"/>
  <c r="OD158" i="21"/>
  <c r="OD159" i="21"/>
  <c r="OD160" i="21"/>
  <c r="OD161" i="21"/>
  <c r="OD162" i="21"/>
  <c r="OD163" i="21"/>
  <c r="OD164" i="21"/>
  <c r="OD165" i="21"/>
  <c r="OD166" i="21"/>
  <c r="OD167" i="21"/>
  <c r="OD168" i="21"/>
  <c r="OD169" i="21"/>
  <c r="OD170" i="21"/>
  <c r="OD171" i="21"/>
  <c r="OD172" i="21"/>
  <c r="OD173" i="21"/>
  <c r="OD174" i="21"/>
  <c r="OD175" i="21"/>
  <c r="OD176" i="21"/>
  <c r="OD177" i="21"/>
  <c r="OD178" i="21"/>
  <c r="OD179" i="21"/>
  <c r="OD180" i="21"/>
  <c r="OD181" i="21"/>
  <c r="OD182" i="21"/>
  <c r="OD183" i="21"/>
  <c r="OD184" i="21"/>
  <c r="OD185" i="21"/>
  <c r="OD186" i="21"/>
  <c r="OD187" i="21"/>
  <c r="OD188" i="21"/>
  <c r="OD189" i="21"/>
  <c r="OD190" i="21"/>
  <c r="OD191" i="21"/>
  <c r="OD192" i="21"/>
  <c r="OD193" i="21"/>
  <c r="OD194" i="21"/>
  <c r="OD195" i="21"/>
  <c r="OD196" i="21"/>
  <c r="OD197" i="21"/>
  <c r="OD198" i="21"/>
  <c r="OD199" i="21"/>
  <c r="OD200" i="21"/>
  <c r="OD201" i="21"/>
  <c r="OD202" i="21"/>
  <c r="OD203" i="21"/>
  <c r="OD204" i="21"/>
  <c r="OD205" i="21"/>
  <c r="OD206" i="21"/>
  <c r="OD207" i="21"/>
  <c r="OD208" i="21"/>
  <c r="OD209" i="21"/>
  <c r="OD210" i="21"/>
  <c r="OC3" i="21"/>
  <c r="OC4" i="21"/>
  <c r="OC5" i="21"/>
  <c r="OC6" i="21"/>
  <c r="OC7" i="21"/>
  <c r="OC8" i="21"/>
  <c r="OC9" i="21"/>
  <c r="OC10" i="21"/>
  <c r="OC11" i="21"/>
  <c r="OC12" i="21"/>
  <c r="OC13" i="21"/>
  <c r="OC14" i="21"/>
  <c r="OC15" i="21"/>
  <c r="OC16" i="21"/>
  <c r="OC17" i="21"/>
  <c r="OC18" i="21"/>
  <c r="OC19" i="21"/>
  <c r="OC20" i="21"/>
  <c r="OC21" i="21"/>
  <c r="OC22" i="21"/>
  <c r="OC23" i="21"/>
  <c r="OC24" i="21"/>
  <c r="OC25" i="21"/>
  <c r="OC26" i="21"/>
  <c r="OC27" i="21"/>
  <c r="OC28" i="21"/>
  <c r="OC29" i="21"/>
  <c r="OC30" i="21"/>
  <c r="OC31" i="21"/>
  <c r="OC32" i="21"/>
  <c r="OC33" i="21"/>
  <c r="OC34" i="21"/>
  <c r="OC35" i="21"/>
  <c r="OC36" i="21"/>
  <c r="OC37" i="21"/>
  <c r="OC38" i="21"/>
  <c r="OC39" i="21"/>
  <c r="OC40" i="21"/>
  <c r="OC41" i="21"/>
  <c r="OC42" i="21"/>
  <c r="OC43" i="21"/>
  <c r="OC44" i="21"/>
  <c r="OC45" i="21"/>
  <c r="OC46" i="21"/>
  <c r="OC47" i="21"/>
  <c r="OC48" i="21"/>
  <c r="OC49" i="21"/>
  <c r="OC50" i="21"/>
  <c r="OC51" i="21"/>
  <c r="OC52" i="21"/>
  <c r="OC53" i="21"/>
  <c r="OC54" i="21"/>
  <c r="OC55" i="21"/>
  <c r="OC56" i="21"/>
  <c r="OC57" i="21"/>
  <c r="OC58" i="21"/>
  <c r="OC59" i="21"/>
  <c r="OC60" i="21"/>
  <c r="OC61" i="21"/>
  <c r="OC62" i="21"/>
  <c r="OC63" i="21"/>
  <c r="OC64" i="21"/>
  <c r="OC65" i="21"/>
  <c r="OC66" i="21"/>
  <c r="OC67" i="21"/>
  <c r="OC68" i="21"/>
  <c r="OC69" i="21"/>
  <c r="OC70" i="21"/>
  <c r="OC71" i="21"/>
  <c r="OC72" i="21"/>
  <c r="OC73" i="21"/>
  <c r="OC74" i="21"/>
  <c r="OC75" i="21"/>
  <c r="OC76" i="21"/>
  <c r="OC77" i="21"/>
  <c r="OC78" i="21"/>
  <c r="OC79" i="21"/>
  <c r="OC80" i="21"/>
  <c r="OC81" i="21"/>
  <c r="OC82" i="21"/>
  <c r="OC83" i="21"/>
  <c r="OC84" i="21"/>
  <c r="OC85" i="21"/>
  <c r="OC86" i="21"/>
  <c r="OC87" i="21"/>
  <c r="OC88" i="21"/>
  <c r="OC89" i="21"/>
  <c r="OC90" i="21"/>
  <c r="OC91" i="21"/>
  <c r="OC92" i="21"/>
  <c r="OC93" i="21"/>
  <c r="OC94" i="21"/>
  <c r="OC95" i="21"/>
  <c r="OC96" i="21"/>
  <c r="OC97" i="21"/>
  <c r="OC98" i="21"/>
  <c r="OC99" i="21"/>
  <c r="OC100" i="21"/>
  <c r="OC101" i="21"/>
  <c r="OC102" i="21"/>
  <c r="OC103" i="21"/>
  <c r="OC104" i="21"/>
  <c r="OC105" i="21"/>
  <c r="OC106" i="21"/>
  <c r="OC107" i="21"/>
  <c r="OC108" i="21"/>
  <c r="OC109" i="21"/>
  <c r="OC110" i="21"/>
  <c r="OC111" i="21"/>
  <c r="OC112" i="21"/>
  <c r="OC113" i="21"/>
  <c r="OC114" i="21"/>
  <c r="OC115" i="21"/>
  <c r="OC116" i="21"/>
  <c r="OC117" i="21"/>
  <c r="OC118" i="21"/>
  <c r="OC119" i="21"/>
  <c r="OC120" i="21"/>
  <c r="OC121" i="21"/>
  <c r="OC122" i="21"/>
  <c r="OC123" i="21"/>
  <c r="OC124" i="21"/>
  <c r="OC125" i="21"/>
  <c r="OC126" i="21"/>
  <c r="OC127" i="21"/>
  <c r="OC128" i="21"/>
  <c r="OC129" i="21"/>
  <c r="OC130" i="21"/>
  <c r="OC131" i="21"/>
  <c r="OC132" i="21"/>
  <c r="OC133" i="21"/>
  <c r="OC134" i="21"/>
  <c r="OC135" i="21"/>
  <c r="OC136" i="21"/>
  <c r="OC137" i="21"/>
  <c r="OC138" i="21"/>
  <c r="OC139" i="21"/>
  <c r="OC140" i="21"/>
  <c r="OC141" i="21"/>
  <c r="OC142" i="21"/>
  <c r="OC143" i="21"/>
  <c r="OC144" i="21"/>
  <c r="OC145" i="21"/>
  <c r="OC146" i="21"/>
  <c r="OC147" i="21"/>
  <c r="OC148" i="21"/>
  <c r="OC149" i="21"/>
  <c r="OC150" i="21"/>
  <c r="OC151" i="21"/>
  <c r="OC152" i="21"/>
  <c r="OC153" i="21"/>
  <c r="OC154" i="21"/>
  <c r="OC155" i="21"/>
  <c r="OC156" i="21"/>
  <c r="OC157" i="21"/>
  <c r="OC158" i="21"/>
  <c r="OC159" i="21"/>
  <c r="OC160" i="21"/>
  <c r="OC161" i="21"/>
  <c r="OC162" i="21"/>
  <c r="OC163" i="21"/>
  <c r="OC164" i="21"/>
  <c r="OC165" i="21"/>
  <c r="OC166" i="21"/>
  <c r="OC167" i="21"/>
  <c r="OC168" i="21"/>
  <c r="OC169" i="21"/>
  <c r="OC170" i="21"/>
  <c r="OC171" i="21"/>
  <c r="OC172" i="21"/>
  <c r="OC173" i="21"/>
  <c r="OC174" i="21"/>
  <c r="OC175" i="21"/>
  <c r="OC176" i="21"/>
  <c r="OC177" i="21"/>
  <c r="OC178" i="21"/>
  <c r="OC179" i="21"/>
  <c r="OC180" i="21"/>
  <c r="OC181" i="21"/>
  <c r="OC182" i="21"/>
  <c r="OC183" i="21"/>
  <c r="OC184" i="21"/>
  <c r="OC185" i="21"/>
  <c r="OC186" i="21"/>
  <c r="OC187" i="21"/>
  <c r="OC188" i="21"/>
  <c r="OC189" i="21"/>
  <c r="OC190" i="21"/>
  <c r="OC191" i="21"/>
  <c r="OC192" i="21"/>
  <c r="OC193" i="21"/>
  <c r="OC194" i="21"/>
  <c r="OC195" i="21"/>
  <c r="OC196" i="21"/>
  <c r="OC197" i="21"/>
  <c r="OC198" i="21"/>
  <c r="OC199" i="21"/>
  <c r="OC200" i="21"/>
  <c r="OC201" i="21"/>
  <c r="OC202" i="21"/>
  <c r="OC203" i="21"/>
  <c r="OC204" i="21"/>
  <c r="OC205" i="21"/>
  <c r="OC206" i="21"/>
  <c r="OC207" i="21"/>
  <c r="OC208" i="21"/>
  <c r="OC209" i="21"/>
  <c r="OC210" i="21"/>
  <c r="OB3" i="21"/>
  <c r="OB4" i="21"/>
  <c r="OB5" i="21"/>
  <c r="OB6" i="21"/>
  <c r="OB7" i="21"/>
  <c r="OB8" i="21"/>
  <c r="OB9" i="21"/>
  <c r="OB10" i="21"/>
  <c r="OB11" i="21"/>
  <c r="OB12" i="21"/>
  <c r="OB13" i="21"/>
  <c r="OB14" i="21"/>
  <c r="OB15" i="21"/>
  <c r="OB16" i="21"/>
  <c r="OB17" i="21"/>
  <c r="OB18" i="21"/>
  <c r="OB19" i="21"/>
  <c r="OB20" i="21"/>
  <c r="OB21" i="21"/>
  <c r="OB22" i="21"/>
  <c r="OB23" i="21"/>
  <c r="OB24" i="21"/>
  <c r="OB25" i="21"/>
  <c r="OB26" i="21"/>
  <c r="OB27" i="21"/>
  <c r="OB28" i="21"/>
  <c r="OB29" i="21"/>
  <c r="OB30" i="21"/>
  <c r="OB31" i="21"/>
  <c r="OB32" i="21"/>
  <c r="OB33" i="21"/>
  <c r="OB34" i="21"/>
  <c r="OB35" i="21"/>
  <c r="OB36" i="21"/>
  <c r="OB37" i="21"/>
  <c r="OB38" i="21"/>
  <c r="OB39" i="21"/>
  <c r="OB40" i="21"/>
  <c r="OB41" i="21"/>
  <c r="OB42" i="21"/>
  <c r="OB43" i="21"/>
  <c r="OB44" i="21"/>
  <c r="OB45" i="21"/>
  <c r="OB46" i="21"/>
  <c r="OB47" i="21"/>
  <c r="OB48" i="21"/>
  <c r="OB49" i="21"/>
  <c r="OB50" i="21"/>
  <c r="OB51" i="21"/>
  <c r="OB52" i="21"/>
  <c r="OB53" i="21"/>
  <c r="OB54" i="21"/>
  <c r="OB55" i="21"/>
  <c r="OB56" i="21"/>
  <c r="OB57" i="21"/>
  <c r="OB58" i="21"/>
  <c r="OB59" i="21"/>
  <c r="OB60" i="21"/>
  <c r="OB61" i="21"/>
  <c r="OB62" i="21"/>
  <c r="OB63" i="21"/>
  <c r="OB64" i="21"/>
  <c r="OB65" i="21"/>
  <c r="OB66" i="21"/>
  <c r="OB67" i="21"/>
  <c r="OB68" i="21"/>
  <c r="OB69" i="21"/>
  <c r="OB70" i="21"/>
  <c r="OB71" i="21"/>
  <c r="OB72" i="21"/>
  <c r="OB73" i="21"/>
  <c r="OB74" i="21"/>
  <c r="OB75" i="21"/>
  <c r="OB76" i="21"/>
  <c r="OB77" i="21"/>
  <c r="OB78" i="21"/>
  <c r="OB79" i="21"/>
  <c r="OB80" i="21"/>
  <c r="OB81" i="21"/>
  <c r="OB82" i="21"/>
  <c r="OB83" i="21"/>
  <c r="OB84" i="21"/>
  <c r="OB85" i="21"/>
  <c r="OB86" i="21"/>
  <c r="OB87" i="21"/>
  <c r="OB88" i="21"/>
  <c r="OB89" i="21"/>
  <c r="OB90" i="21"/>
  <c r="OB91" i="21"/>
  <c r="OB92" i="21"/>
  <c r="OB93" i="21"/>
  <c r="OB94" i="21"/>
  <c r="OB95" i="21"/>
  <c r="OB96" i="21"/>
  <c r="OB97" i="21"/>
  <c r="OB98" i="21"/>
  <c r="OB99" i="21"/>
  <c r="OB100" i="21"/>
  <c r="OB101" i="21"/>
  <c r="OB102" i="21"/>
  <c r="OB103" i="21"/>
  <c r="OB104" i="21"/>
  <c r="OB105" i="21"/>
  <c r="OB106" i="21"/>
  <c r="OB107" i="21"/>
  <c r="OB108" i="21"/>
  <c r="OB109" i="21"/>
  <c r="OB110" i="21"/>
  <c r="OB111" i="21"/>
  <c r="OB112" i="21"/>
  <c r="OB113" i="21"/>
  <c r="OB114" i="21"/>
  <c r="OB115" i="21"/>
  <c r="OB116" i="21"/>
  <c r="OB117" i="21"/>
  <c r="OB118" i="21"/>
  <c r="OB119" i="21"/>
  <c r="OB120" i="21"/>
  <c r="OB121" i="21"/>
  <c r="OB122" i="21"/>
  <c r="OB123" i="21"/>
  <c r="OB124" i="21"/>
  <c r="OB125" i="21"/>
  <c r="OB126" i="21"/>
  <c r="OB127" i="21"/>
  <c r="OB128" i="21"/>
  <c r="OB129" i="21"/>
  <c r="OB130" i="21"/>
  <c r="OB131" i="21"/>
  <c r="OB132" i="21"/>
  <c r="OB133" i="21"/>
  <c r="OB134" i="21"/>
  <c r="OB135" i="21"/>
  <c r="OB136" i="21"/>
  <c r="OB137" i="21"/>
  <c r="OB138" i="21"/>
  <c r="OB139" i="21"/>
  <c r="OB140" i="21"/>
  <c r="OB141" i="21"/>
  <c r="OB142" i="21"/>
  <c r="OB143" i="21"/>
  <c r="OB144" i="21"/>
  <c r="OB145" i="21"/>
  <c r="OB146" i="21"/>
  <c r="OB147" i="21"/>
  <c r="OB148" i="21"/>
  <c r="OB149" i="21"/>
  <c r="OB150" i="21"/>
  <c r="OB151" i="21"/>
  <c r="OB152" i="21"/>
  <c r="OB153" i="21"/>
  <c r="OB154" i="21"/>
  <c r="OB155" i="21"/>
  <c r="OB156" i="21"/>
  <c r="OB157" i="21"/>
  <c r="OB158" i="21"/>
  <c r="OB159" i="21"/>
  <c r="OB160" i="21"/>
  <c r="OB161" i="21"/>
  <c r="OB162" i="21"/>
  <c r="OB163" i="21"/>
  <c r="OB164" i="21"/>
  <c r="OB165" i="21"/>
  <c r="OB166" i="21"/>
  <c r="OB167" i="21"/>
  <c r="OB168" i="21"/>
  <c r="OB169" i="21"/>
  <c r="OB170" i="21"/>
  <c r="OB171" i="21"/>
  <c r="OB172" i="21"/>
  <c r="OB173" i="21"/>
  <c r="OB174" i="21"/>
  <c r="OB175" i="21"/>
  <c r="OB176" i="21"/>
  <c r="OB177" i="21"/>
  <c r="OB178" i="21"/>
  <c r="OB179" i="21"/>
  <c r="OB180" i="21"/>
  <c r="OB181" i="21"/>
  <c r="OB182" i="21"/>
  <c r="OB183" i="21"/>
  <c r="OB184" i="21"/>
  <c r="OB185" i="21"/>
  <c r="OB186" i="21"/>
  <c r="OB187" i="21"/>
  <c r="OB188" i="21"/>
  <c r="OB189" i="21"/>
  <c r="OB190" i="21"/>
  <c r="OB191" i="21"/>
  <c r="OB192" i="21"/>
  <c r="OB193" i="21"/>
  <c r="OB194" i="21"/>
  <c r="OB195" i="21"/>
  <c r="OB196" i="21"/>
  <c r="OB197" i="21"/>
  <c r="OB198" i="21"/>
  <c r="OB199" i="21"/>
  <c r="OB200" i="21"/>
  <c r="OB201" i="21"/>
  <c r="OB202" i="21"/>
  <c r="OB203" i="21"/>
  <c r="OB204" i="21"/>
  <c r="OB205" i="21"/>
  <c r="OB206" i="21"/>
  <c r="OB207" i="21"/>
  <c r="OB208" i="21"/>
  <c r="OB209" i="21"/>
  <c r="OB210" i="21"/>
  <c r="OP2" i="21"/>
  <c r="OO2" i="21"/>
  <c r="ON2" i="21"/>
  <c r="OM2" i="21"/>
  <c r="OL2" i="21"/>
  <c r="OK2" i="21"/>
  <c r="OJ2" i="21"/>
  <c r="OI2" i="21"/>
  <c r="OH2" i="21"/>
  <c r="OG2" i="21"/>
  <c r="OF2" i="21"/>
  <c r="OE2" i="21"/>
  <c r="OD2" i="21"/>
  <c r="OC2" i="21"/>
  <c r="OB2" i="21"/>
  <c r="OA3" i="21"/>
  <c r="OA4" i="21"/>
  <c r="OA5" i="21"/>
  <c r="OA6" i="21"/>
  <c r="OA7" i="21"/>
  <c r="OA8" i="21"/>
  <c r="OA9" i="21"/>
  <c r="OA10" i="21"/>
  <c r="OA11" i="21"/>
  <c r="OA12" i="21"/>
  <c r="OA13" i="21"/>
  <c r="OA14" i="21"/>
  <c r="OA15" i="21"/>
  <c r="OA16" i="21"/>
  <c r="OA17" i="21"/>
  <c r="OA18" i="21"/>
  <c r="OA19" i="21"/>
  <c r="OA20" i="21"/>
  <c r="OA21" i="21"/>
  <c r="OA22" i="21"/>
  <c r="OA23" i="21"/>
  <c r="OA24" i="21"/>
  <c r="OA25" i="21"/>
  <c r="OA26" i="21"/>
  <c r="OA27" i="21"/>
  <c r="OA28" i="21"/>
  <c r="OA29" i="21"/>
  <c r="OA30" i="21"/>
  <c r="OA31" i="21"/>
  <c r="OA32" i="21"/>
  <c r="OA33" i="21"/>
  <c r="OA34" i="21"/>
  <c r="OA35" i="21"/>
  <c r="OA36" i="21"/>
  <c r="OA37" i="21"/>
  <c r="OA38" i="21"/>
  <c r="OA39" i="21"/>
  <c r="OA40" i="21"/>
  <c r="OA41" i="21"/>
  <c r="OA42" i="21"/>
  <c r="OA43" i="21"/>
  <c r="OA44" i="21"/>
  <c r="OA45" i="21"/>
  <c r="OA46" i="21"/>
  <c r="OA47" i="21"/>
  <c r="OA48" i="21"/>
  <c r="OA49" i="21"/>
  <c r="OA50" i="21"/>
  <c r="OA51" i="21"/>
  <c r="OA52" i="21"/>
  <c r="OA53" i="21"/>
  <c r="OA54" i="21"/>
  <c r="OA55" i="21"/>
  <c r="OA56" i="21"/>
  <c r="OA57" i="21"/>
  <c r="OA58" i="21"/>
  <c r="OA59" i="21"/>
  <c r="OA60" i="21"/>
  <c r="OA61" i="21"/>
  <c r="OA62" i="21"/>
  <c r="OA63" i="21"/>
  <c r="OA64" i="21"/>
  <c r="OA65" i="21"/>
  <c r="OA66" i="21"/>
  <c r="OA67" i="21"/>
  <c r="OA68" i="21"/>
  <c r="OA69" i="21"/>
  <c r="OA70" i="21"/>
  <c r="OA71" i="21"/>
  <c r="OA72" i="21"/>
  <c r="OA73" i="21"/>
  <c r="OA74" i="21"/>
  <c r="OA75" i="21"/>
  <c r="OA76" i="21"/>
  <c r="OA77" i="21"/>
  <c r="OA78" i="21"/>
  <c r="OA79" i="21"/>
  <c r="OA80" i="21"/>
  <c r="OA81" i="21"/>
  <c r="OA82" i="21"/>
  <c r="OA83" i="21"/>
  <c r="OA84" i="21"/>
  <c r="OA85" i="21"/>
  <c r="OA86" i="21"/>
  <c r="OA87" i="21"/>
  <c r="OA88" i="21"/>
  <c r="OA89" i="21"/>
  <c r="OA90" i="21"/>
  <c r="OA91" i="21"/>
  <c r="OA92" i="21"/>
  <c r="OA93" i="21"/>
  <c r="OA94" i="21"/>
  <c r="OA95" i="21"/>
  <c r="OA96" i="21"/>
  <c r="OA97" i="21"/>
  <c r="OA98" i="21"/>
  <c r="OA99" i="21"/>
  <c r="OA100" i="21"/>
  <c r="OA101" i="21"/>
  <c r="OA102" i="21"/>
  <c r="OA103" i="21"/>
  <c r="OA104" i="21"/>
  <c r="OA105" i="21"/>
  <c r="OA106" i="21"/>
  <c r="OA107" i="21"/>
  <c r="OA108" i="21"/>
  <c r="OA109" i="21"/>
  <c r="OA110" i="21"/>
  <c r="OA111" i="21"/>
  <c r="OA112" i="21"/>
  <c r="OA113" i="21"/>
  <c r="OA114" i="21"/>
  <c r="OA115" i="21"/>
  <c r="OA116" i="21"/>
  <c r="OA117" i="21"/>
  <c r="OA118" i="21"/>
  <c r="OA119" i="21"/>
  <c r="OA120" i="21"/>
  <c r="OA121" i="21"/>
  <c r="OA122" i="21"/>
  <c r="OA123" i="21"/>
  <c r="OA124" i="21"/>
  <c r="OA125" i="21"/>
  <c r="OA126" i="21"/>
  <c r="OA127" i="21"/>
  <c r="OA128" i="21"/>
  <c r="OA129" i="21"/>
  <c r="OA130" i="21"/>
  <c r="OA131" i="21"/>
  <c r="OA132" i="21"/>
  <c r="OA133" i="21"/>
  <c r="OA134" i="21"/>
  <c r="OA135" i="21"/>
  <c r="OA136" i="21"/>
  <c r="OA137" i="21"/>
  <c r="OA138" i="21"/>
  <c r="OA139" i="21"/>
  <c r="OA140" i="21"/>
  <c r="OA141" i="21"/>
  <c r="OA142" i="21"/>
  <c r="OA143" i="21"/>
  <c r="OA144" i="21"/>
  <c r="OA145" i="21"/>
  <c r="OA146" i="21"/>
  <c r="OA147" i="21"/>
  <c r="OA148" i="21"/>
  <c r="OA149" i="21"/>
  <c r="OA150" i="21"/>
  <c r="OA151" i="21"/>
  <c r="OA152" i="21"/>
  <c r="OA153" i="21"/>
  <c r="OA154" i="21"/>
  <c r="OA155" i="21"/>
  <c r="OA156" i="21"/>
  <c r="OA157" i="21"/>
  <c r="OA158" i="21"/>
  <c r="OA159" i="21"/>
  <c r="OA160" i="21"/>
  <c r="OA161" i="21"/>
  <c r="OA162" i="21"/>
  <c r="OA163" i="21"/>
  <c r="OA164" i="21"/>
  <c r="OA165" i="21"/>
  <c r="OA166" i="21"/>
  <c r="OA167" i="21"/>
  <c r="OA168" i="21"/>
  <c r="OA169" i="21"/>
  <c r="OA170" i="21"/>
  <c r="OA171" i="21"/>
  <c r="OA172" i="21"/>
  <c r="OA173" i="21"/>
  <c r="OA174" i="21"/>
  <c r="OA175" i="21"/>
  <c r="OA176" i="21"/>
  <c r="OA177" i="21"/>
  <c r="OA178" i="21"/>
  <c r="OA179" i="21"/>
  <c r="OA180" i="21"/>
  <c r="OA181" i="21"/>
  <c r="OA182" i="21"/>
  <c r="OA183" i="21"/>
  <c r="OA184" i="21"/>
  <c r="OA185" i="21"/>
  <c r="OA186" i="21"/>
  <c r="OA187" i="21"/>
  <c r="OA188" i="21"/>
  <c r="OA189" i="21"/>
  <c r="OA190" i="21"/>
  <c r="OA191" i="21"/>
  <c r="OA192" i="21"/>
  <c r="OA193" i="21"/>
  <c r="OA194" i="21"/>
  <c r="OA195" i="21"/>
  <c r="OA196" i="21"/>
  <c r="OA197" i="21"/>
  <c r="OA198" i="21"/>
  <c r="OA199" i="21"/>
  <c r="OA200" i="21"/>
  <c r="OA201" i="21"/>
  <c r="OA202" i="21"/>
  <c r="OA203" i="21"/>
  <c r="OA204" i="21"/>
  <c r="OA205" i="21"/>
  <c r="OA206" i="21"/>
  <c r="OA207" i="21"/>
  <c r="OA208" i="21"/>
  <c r="OA209" i="21"/>
  <c r="OA210" i="21"/>
  <c r="OA211" i="21"/>
  <c r="OA212" i="21"/>
  <c r="OA213" i="21"/>
  <c r="OA214" i="21"/>
  <c r="OA215" i="21"/>
  <c r="OA216" i="21"/>
  <c r="OA217" i="21"/>
  <c r="OA218" i="21"/>
  <c r="OA219" i="21"/>
  <c r="OA220" i="21"/>
  <c r="OA221" i="21"/>
  <c r="OA222" i="21"/>
  <c r="OA223" i="21"/>
  <c r="OA224" i="21"/>
  <c r="OA225" i="21"/>
  <c r="OA226" i="21"/>
  <c r="OA227" i="21"/>
  <c r="OA228" i="21"/>
  <c r="OA229" i="21"/>
  <c r="OA230" i="21"/>
  <c r="OA231" i="21"/>
  <c r="OA232" i="21"/>
  <c r="OA233" i="21"/>
  <c r="OA234" i="21"/>
  <c r="OA235" i="21"/>
  <c r="OA236" i="21"/>
  <c r="OA237" i="21"/>
  <c r="OA238" i="21"/>
  <c r="OA239" i="21"/>
  <c r="OA2" i="21"/>
  <c r="NC2" i="16"/>
  <c r="NR3" i="16"/>
  <c r="NR4" i="16"/>
  <c r="NR5" i="16"/>
  <c r="NR6" i="16"/>
  <c r="NR7" i="16"/>
  <c r="NR8" i="16"/>
  <c r="NR9" i="16"/>
  <c r="NR10" i="16"/>
  <c r="NR11" i="16"/>
  <c r="NR12" i="16"/>
  <c r="NR13" i="16"/>
  <c r="NR14" i="16"/>
  <c r="NR15" i="16"/>
  <c r="NR16" i="16"/>
  <c r="NR17" i="16"/>
  <c r="NR18" i="16"/>
  <c r="NR19" i="16"/>
  <c r="NR20" i="16"/>
  <c r="NR21" i="16"/>
  <c r="NR22" i="16"/>
  <c r="NR23" i="16"/>
  <c r="NR24" i="16"/>
  <c r="NR25" i="16"/>
  <c r="NR26" i="16"/>
  <c r="NR27" i="16"/>
  <c r="NR28" i="16"/>
  <c r="NR29" i="16"/>
  <c r="NR30" i="16"/>
  <c r="NR31" i="16"/>
  <c r="NR32" i="16"/>
  <c r="NR33" i="16"/>
  <c r="NR34" i="16"/>
  <c r="NR35" i="16"/>
  <c r="NR36" i="16"/>
  <c r="NR37" i="16"/>
  <c r="NR38" i="16"/>
  <c r="NR39" i="16"/>
  <c r="NR40" i="16"/>
  <c r="NR41" i="16"/>
  <c r="NR42" i="16"/>
  <c r="NR43" i="16"/>
  <c r="NR44" i="16"/>
  <c r="NR45" i="16"/>
  <c r="NR46" i="16"/>
  <c r="NR47" i="16"/>
  <c r="NR48" i="16"/>
  <c r="NR49" i="16"/>
  <c r="NR50" i="16"/>
  <c r="NR51" i="16"/>
  <c r="NR52" i="16"/>
  <c r="NR53" i="16"/>
  <c r="NR54" i="16"/>
  <c r="NR55" i="16"/>
  <c r="NR56" i="16"/>
  <c r="NR57" i="16"/>
  <c r="NR58" i="16"/>
  <c r="NR59" i="16"/>
  <c r="NR60" i="16"/>
  <c r="NR61" i="16"/>
  <c r="NR62" i="16"/>
  <c r="NR63" i="16"/>
  <c r="NR64" i="16"/>
  <c r="NR65" i="16"/>
  <c r="NR66" i="16"/>
  <c r="NR67" i="16"/>
  <c r="NR68" i="16"/>
  <c r="NR69" i="16"/>
  <c r="NR70" i="16"/>
  <c r="NR71" i="16"/>
  <c r="NR72" i="16"/>
  <c r="NR73" i="16"/>
  <c r="NR74" i="16"/>
  <c r="NR75" i="16"/>
  <c r="NR76" i="16"/>
  <c r="NR77" i="16"/>
  <c r="NR78" i="16"/>
  <c r="NR79" i="16"/>
  <c r="NR80" i="16"/>
  <c r="NR81" i="16"/>
  <c r="NR82" i="16"/>
  <c r="NR83" i="16"/>
  <c r="NR84" i="16"/>
  <c r="NR85" i="16"/>
  <c r="NR86" i="16"/>
  <c r="NR87" i="16"/>
  <c r="NR88" i="16"/>
  <c r="NR89" i="16"/>
  <c r="NR90" i="16"/>
  <c r="NR91" i="16"/>
  <c r="NR92" i="16"/>
  <c r="NR93" i="16"/>
  <c r="NR94" i="16"/>
  <c r="NR95" i="16"/>
  <c r="NR96" i="16"/>
  <c r="NR97" i="16"/>
  <c r="NR98" i="16"/>
  <c r="NR99" i="16"/>
  <c r="NR100" i="16"/>
  <c r="NR101" i="16"/>
  <c r="NR102" i="16"/>
  <c r="NR103" i="16"/>
  <c r="NR104" i="16"/>
  <c r="NR105" i="16"/>
  <c r="NR106" i="16"/>
  <c r="NR107" i="16"/>
  <c r="NR108" i="16"/>
  <c r="NR109" i="16"/>
  <c r="NR110" i="16"/>
  <c r="NR111" i="16"/>
  <c r="NR112" i="16"/>
  <c r="NR113" i="16"/>
  <c r="NR114" i="16"/>
  <c r="NR115" i="16"/>
  <c r="NR116" i="16"/>
  <c r="NR117" i="16"/>
  <c r="NR118" i="16"/>
  <c r="NR119" i="16"/>
  <c r="NR120" i="16"/>
  <c r="NR121" i="16"/>
  <c r="NR122" i="16"/>
  <c r="NR123" i="16"/>
  <c r="NR124" i="16"/>
  <c r="NR125" i="16"/>
  <c r="NR126" i="16"/>
  <c r="NR127" i="16"/>
  <c r="NR128" i="16"/>
  <c r="NR129" i="16"/>
  <c r="NR130" i="16"/>
  <c r="NR131" i="16"/>
  <c r="NR132" i="16"/>
  <c r="NR133" i="16"/>
  <c r="NR134" i="16"/>
  <c r="NR135" i="16"/>
  <c r="NR136" i="16"/>
  <c r="NR137" i="16"/>
  <c r="NR138" i="16"/>
  <c r="NR139" i="16"/>
  <c r="NR140" i="16"/>
  <c r="NR141" i="16"/>
  <c r="NR142" i="16"/>
  <c r="NR143" i="16"/>
  <c r="NR144" i="16"/>
  <c r="NR145" i="16"/>
  <c r="NR146" i="16"/>
  <c r="NR147" i="16"/>
  <c r="NR148" i="16"/>
  <c r="NR149" i="16"/>
  <c r="NR150" i="16"/>
  <c r="NR151" i="16"/>
  <c r="NR152" i="16"/>
  <c r="NR153" i="16"/>
  <c r="NR154" i="16"/>
  <c r="NR155" i="16"/>
  <c r="NR156" i="16"/>
  <c r="NR157" i="16"/>
  <c r="NR158" i="16"/>
  <c r="NR159" i="16"/>
  <c r="NR160" i="16"/>
  <c r="NR161" i="16"/>
  <c r="NR162" i="16"/>
  <c r="NR163" i="16"/>
  <c r="NR164" i="16"/>
  <c r="NR165" i="16"/>
  <c r="NR166" i="16"/>
  <c r="NR167" i="16"/>
  <c r="NR168" i="16"/>
  <c r="NR169" i="16"/>
  <c r="NR170" i="16"/>
  <c r="NR171" i="16"/>
  <c r="NR172" i="16"/>
  <c r="NR173" i="16"/>
  <c r="NR174" i="16"/>
  <c r="NR175" i="16"/>
  <c r="NR176" i="16"/>
  <c r="NR177" i="16"/>
  <c r="NR178" i="16"/>
  <c r="NR179" i="16"/>
  <c r="NR180" i="16"/>
  <c r="NR181" i="16"/>
  <c r="NR182" i="16"/>
  <c r="NR183" i="16"/>
  <c r="NR184" i="16"/>
  <c r="NR185" i="16"/>
  <c r="NR186" i="16"/>
  <c r="NR187" i="16"/>
  <c r="NR188" i="16"/>
  <c r="NR189" i="16"/>
  <c r="NR190" i="16"/>
  <c r="NR191" i="16"/>
  <c r="NR192" i="16"/>
  <c r="NR193" i="16"/>
  <c r="NR194" i="16"/>
  <c r="NR195" i="16"/>
  <c r="NR196" i="16"/>
  <c r="NR197" i="16"/>
  <c r="NR198" i="16"/>
  <c r="NR199" i="16"/>
  <c r="NR200" i="16"/>
  <c r="NR201" i="16"/>
  <c r="NR202" i="16"/>
  <c r="NR203" i="16"/>
  <c r="NR204" i="16"/>
  <c r="NR205" i="16"/>
  <c r="NR206" i="16"/>
  <c r="NR207" i="16"/>
  <c r="NR208" i="16"/>
  <c r="NR209" i="16"/>
  <c r="NR210" i="16"/>
  <c r="NQ3" i="16"/>
  <c r="NQ4" i="16"/>
  <c r="NQ5" i="16"/>
  <c r="NQ6" i="16"/>
  <c r="NQ7" i="16"/>
  <c r="NQ8" i="16"/>
  <c r="NQ9" i="16"/>
  <c r="NQ10" i="16"/>
  <c r="NQ11" i="16"/>
  <c r="NQ12" i="16"/>
  <c r="NQ13" i="16"/>
  <c r="NQ14" i="16"/>
  <c r="NQ15" i="16"/>
  <c r="NQ16" i="16"/>
  <c r="NQ17" i="16"/>
  <c r="NQ18" i="16"/>
  <c r="NQ19" i="16"/>
  <c r="NQ20" i="16"/>
  <c r="NQ21" i="16"/>
  <c r="NQ22" i="16"/>
  <c r="NQ23" i="16"/>
  <c r="NQ24" i="16"/>
  <c r="NQ25" i="16"/>
  <c r="NQ26" i="16"/>
  <c r="NQ27" i="16"/>
  <c r="NQ28" i="16"/>
  <c r="NQ29" i="16"/>
  <c r="NQ30" i="16"/>
  <c r="NQ31" i="16"/>
  <c r="NQ32" i="16"/>
  <c r="NQ33" i="16"/>
  <c r="NQ34" i="16"/>
  <c r="NQ35" i="16"/>
  <c r="NQ36" i="16"/>
  <c r="NQ37" i="16"/>
  <c r="NQ38" i="16"/>
  <c r="NQ39" i="16"/>
  <c r="NQ40" i="16"/>
  <c r="NQ41" i="16"/>
  <c r="NQ42" i="16"/>
  <c r="NQ43" i="16"/>
  <c r="NQ44" i="16"/>
  <c r="NQ45" i="16"/>
  <c r="NQ46" i="16"/>
  <c r="NQ47" i="16"/>
  <c r="NQ48" i="16"/>
  <c r="NQ49" i="16"/>
  <c r="NQ50" i="16"/>
  <c r="NQ51" i="16"/>
  <c r="NQ52" i="16"/>
  <c r="NQ53" i="16"/>
  <c r="NQ54" i="16"/>
  <c r="NQ55" i="16"/>
  <c r="NQ56" i="16"/>
  <c r="NQ57" i="16"/>
  <c r="NQ58" i="16"/>
  <c r="NQ59" i="16"/>
  <c r="NQ60" i="16"/>
  <c r="NQ61" i="16"/>
  <c r="NQ62" i="16"/>
  <c r="NQ63" i="16"/>
  <c r="NQ64" i="16"/>
  <c r="NQ65" i="16"/>
  <c r="NQ66" i="16"/>
  <c r="NQ67" i="16"/>
  <c r="NQ68" i="16"/>
  <c r="NQ69" i="16"/>
  <c r="NQ70" i="16"/>
  <c r="NQ71" i="16"/>
  <c r="NQ72" i="16"/>
  <c r="NQ73" i="16"/>
  <c r="NQ74" i="16"/>
  <c r="NQ75" i="16"/>
  <c r="NQ76" i="16"/>
  <c r="NQ77" i="16"/>
  <c r="NQ78" i="16"/>
  <c r="NQ79" i="16"/>
  <c r="NQ80" i="16"/>
  <c r="NQ81" i="16"/>
  <c r="NQ82" i="16"/>
  <c r="NQ83" i="16"/>
  <c r="NQ84" i="16"/>
  <c r="NQ85" i="16"/>
  <c r="NQ86" i="16"/>
  <c r="NQ87" i="16"/>
  <c r="NQ88" i="16"/>
  <c r="NQ89" i="16"/>
  <c r="NQ90" i="16"/>
  <c r="NQ91" i="16"/>
  <c r="NQ92" i="16"/>
  <c r="NQ93" i="16"/>
  <c r="NQ94" i="16"/>
  <c r="NQ95" i="16"/>
  <c r="NQ96" i="16"/>
  <c r="NQ97" i="16"/>
  <c r="NQ98" i="16"/>
  <c r="NQ99" i="16"/>
  <c r="NQ100" i="16"/>
  <c r="NQ101" i="16"/>
  <c r="NQ102" i="16"/>
  <c r="NQ103" i="16"/>
  <c r="NQ104" i="16"/>
  <c r="NQ105" i="16"/>
  <c r="NQ106" i="16"/>
  <c r="NQ107" i="16"/>
  <c r="NQ108" i="16"/>
  <c r="NQ109" i="16"/>
  <c r="NQ110" i="16"/>
  <c r="NQ111" i="16"/>
  <c r="NQ112" i="16"/>
  <c r="NQ113" i="16"/>
  <c r="NQ114" i="16"/>
  <c r="NQ115" i="16"/>
  <c r="NQ116" i="16"/>
  <c r="NQ117" i="16"/>
  <c r="NQ118" i="16"/>
  <c r="NQ119" i="16"/>
  <c r="NQ120" i="16"/>
  <c r="NQ121" i="16"/>
  <c r="NQ122" i="16"/>
  <c r="NQ123" i="16"/>
  <c r="NQ124" i="16"/>
  <c r="NQ125" i="16"/>
  <c r="NQ126" i="16"/>
  <c r="NQ127" i="16"/>
  <c r="NQ128" i="16"/>
  <c r="NQ129" i="16"/>
  <c r="NQ130" i="16"/>
  <c r="NQ131" i="16"/>
  <c r="NQ132" i="16"/>
  <c r="NQ133" i="16"/>
  <c r="NQ134" i="16"/>
  <c r="NQ135" i="16"/>
  <c r="NQ136" i="16"/>
  <c r="NQ137" i="16"/>
  <c r="NQ138" i="16"/>
  <c r="NQ139" i="16"/>
  <c r="NQ140" i="16"/>
  <c r="NQ141" i="16"/>
  <c r="NQ142" i="16"/>
  <c r="NQ143" i="16"/>
  <c r="NQ144" i="16"/>
  <c r="NQ145" i="16"/>
  <c r="NQ146" i="16"/>
  <c r="NQ147" i="16"/>
  <c r="NQ148" i="16"/>
  <c r="NQ149" i="16"/>
  <c r="NQ150" i="16"/>
  <c r="NQ151" i="16"/>
  <c r="NQ152" i="16"/>
  <c r="NQ153" i="16"/>
  <c r="NQ154" i="16"/>
  <c r="NQ155" i="16"/>
  <c r="NQ156" i="16"/>
  <c r="NQ157" i="16"/>
  <c r="NQ158" i="16"/>
  <c r="NQ159" i="16"/>
  <c r="NQ160" i="16"/>
  <c r="NQ161" i="16"/>
  <c r="NQ162" i="16"/>
  <c r="NQ163" i="16"/>
  <c r="NQ164" i="16"/>
  <c r="NQ165" i="16"/>
  <c r="NQ166" i="16"/>
  <c r="NQ167" i="16"/>
  <c r="NQ168" i="16"/>
  <c r="NQ169" i="16"/>
  <c r="NQ170" i="16"/>
  <c r="NQ171" i="16"/>
  <c r="NQ172" i="16"/>
  <c r="NQ173" i="16"/>
  <c r="NQ174" i="16"/>
  <c r="NQ175" i="16"/>
  <c r="NQ176" i="16"/>
  <c r="NQ177" i="16"/>
  <c r="NQ178" i="16"/>
  <c r="NQ179" i="16"/>
  <c r="NQ180" i="16"/>
  <c r="NQ181" i="16"/>
  <c r="NQ182" i="16"/>
  <c r="NQ183" i="16"/>
  <c r="NQ184" i="16"/>
  <c r="NQ185" i="16"/>
  <c r="NQ186" i="16"/>
  <c r="NQ187" i="16"/>
  <c r="NQ188" i="16"/>
  <c r="NQ189" i="16"/>
  <c r="NQ190" i="16"/>
  <c r="NQ191" i="16"/>
  <c r="NQ192" i="16"/>
  <c r="NQ193" i="16"/>
  <c r="NQ194" i="16"/>
  <c r="NQ195" i="16"/>
  <c r="NQ196" i="16"/>
  <c r="NQ197" i="16"/>
  <c r="NQ198" i="16"/>
  <c r="NQ199" i="16"/>
  <c r="NQ200" i="16"/>
  <c r="NQ201" i="16"/>
  <c r="NQ202" i="16"/>
  <c r="NQ203" i="16"/>
  <c r="NQ204" i="16"/>
  <c r="NQ205" i="16"/>
  <c r="NQ206" i="16"/>
  <c r="NQ207" i="16"/>
  <c r="NQ208" i="16"/>
  <c r="NQ209" i="16"/>
  <c r="NQ210" i="16"/>
  <c r="NP3" i="16"/>
  <c r="NP4" i="16"/>
  <c r="NP5" i="16"/>
  <c r="NP6" i="16"/>
  <c r="NP7" i="16"/>
  <c r="NP8" i="16"/>
  <c r="NP9" i="16"/>
  <c r="NP10" i="16"/>
  <c r="NP11" i="16"/>
  <c r="NP12" i="16"/>
  <c r="NP13" i="16"/>
  <c r="NP14" i="16"/>
  <c r="NP15" i="16"/>
  <c r="NP16" i="16"/>
  <c r="NP17" i="16"/>
  <c r="NP18" i="16"/>
  <c r="NP19" i="16"/>
  <c r="NP20" i="16"/>
  <c r="NP21" i="16"/>
  <c r="NP22" i="16"/>
  <c r="NP23" i="16"/>
  <c r="NP24" i="16"/>
  <c r="NP25" i="16"/>
  <c r="NP26" i="16"/>
  <c r="NP27" i="16"/>
  <c r="NP28" i="16"/>
  <c r="NP29" i="16"/>
  <c r="NP30" i="16"/>
  <c r="NP31" i="16"/>
  <c r="NP32" i="16"/>
  <c r="NP33" i="16"/>
  <c r="NP34" i="16"/>
  <c r="NP35" i="16"/>
  <c r="NP36" i="16"/>
  <c r="NP37" i="16"/>
  <c r="NP38" i="16"/>
  <c r="NP39" i="16"/>
  <c r="NP40" i="16"/>
  <c r="NP41" i="16"/>
  <c r="NP42" i="16"/>
  <c r="NP43" i="16"/>
  <c r="NP44" i="16"/>
  <c r="NP45" i="16"/>
  <c r="NP46" i="16"/>
  <c r="NP47" i="16"/>
  <c r="NP48" i="16"/>
  <c r="NP49" i="16"/>
  <c r="NP50" i="16"/>
  <c r="NP51" i="16"/>
  <c r="NP52" i="16"/>
  <c r="NP53" i="16"/>
  <c r="NP54" i="16"/>
  <c r="NP55" i="16"/>
  <c r="NP56" i="16"/>
  <c r="NP57" i="16"/>
  <c r="NP58" i="16"/>
  <c r="NP59" i="16"/>
  <c r="NP60" i="16"/>
  <c r="NP61" i="16"/>
  <c r="NP62" i="16"/>
  <c r="NP63" i="16"/>
  <c r="NP64" i="16"/>
  <c r="NP65" i="16"/>
  <c r="NP66" i="16"/>
  <c r="NP67" i="16"/>
  <c r="NP68" i="16"/>
  <c r="NP69" i="16"/>
  <c r="NP70" i="16"/>
  <c r="NP71" i="16"/>
  <c r="NP72" i="16"/>
  <c r="NP73" i="16"/>
  <c r="NP74" i="16"/>
  <c r="NP75" i="16"/>
  <c r="NP76" i="16"/>
  <c r="NP77" i="16"/>
  <c r="NP78" i="16"/>
  <c r="NP79" i="16"/>
  <c r="NP80" i="16"/>
  <c r="NP81" i="16"/>
  <c r="NP82" i="16"/>
  <c r="NP83" i="16"/>
  <c r="NP84" i="16"/>
  <c r="NP85" i="16"/>
  <c r="NP86" i="16"/>
  <c r="NP87" i="16"/>
  <c r="NP88" i="16"/>
  <c r="NP89" i="16"/>
  <c r="NP90" i="16"/>
  <c r="NP91" i="16"/>
  <c r="NP92" i="16"/>
  <c r="NP93" i="16"/>
  <c r="NP94" i="16"/>
  <c r="NP95" i="16"/>
  <c r="NP96" i="16"/>
  <c r="NP97" i="16"/>
  <c r="NP98" i="16"/>
  <c r="NP99" i="16"/>
  <c r="NP100" i="16"/>
  <c r="NP101" i="16"/>
  <c r="NP102" i="16"/>
  <c r="NP103" i="16"/>
  <c r="NP104" i="16"/>
  <c r="NP105" i="16"/>
  <c r="NP106" i="16"/>
  <c r="NP107" i="16"/>
  <c r="NP108" i="16"/>
  <c r="NP109" i="16"/>
  <c r="NP110" i="16"/>
  <c r="NP111" i="16"/>
  <c r="NP112" i="16"/>
  <c r="NP113" i="16"/>
  <c r="NP114" i="16"/>
  <c r="NP115" i="16"/>
  <c r="NP116" i="16"/>
  <c r="NP117" i="16"/>
  <c r="NP118" i="16"/>
  <c r="NP119" i="16"/>
  <c r="NP120" i="16"/>
  <c r="NP121" i="16"/>
  <c r="NP122" i="16"/>
  <c r="NP123" i="16"/>
  <c r="NP124" i="16"/>
  <c r="NP125" i="16"/>
  <c r="NP126" i="16"/>
  <c r="NP127" i="16"/>
  <c r="NP128" i="16"/>
  <c r="NP129" i="16"/>
  <c r="NP130" i="16"/>
  <c r="NP131" i="16"/>
  <c r="NP132" i="16"/>
  <c r="NP133" i="16"/>
  <c r="NP134" i="16"/>
  <c r="NP135" i="16"/>
  <c r="NP136" i="16"/>
  <c r="NP137" i="16"/>
  <c r="NP138" i="16"/>
  <c r="NP139" i="16"/>
  <c r="NP140" i="16"/>
  <c r="NP141" i="16"/>
  <c r="NP142" i="16"/>
  <c r="NP143" i="16"/>
  <c r="NP144" i="16"/>
  <c r="NP145" i="16"/>
  <c r="NP146" i="16"/>
  <c r="NP147" i="16"/>
  <c r="NP148" i="16"/>
  <c r="NP149" i="16"/>
  <c r="NP150" i="16"/>
  <c r="NP151" i="16"/>
  <c r="NP152" i="16"/>
  <c r="NP153" i="16"/>
  <c r="NP154" i="16"/>
  <c r="NP155" i="16"/>
  <c r="NP156" i="16"/>
  <c r="NP157" i="16"/>
  <c r="NP158" i="16"/>
  <c r="NP159" i="16"/>
  <c r="NP160" i="16"/>
  <c r="NP161" i="16"/>
  <c r="NP162" i="16"/>
  <c r="NP163" i="16"/>
  <c r="NP164" i="16"/>
  <c r="NP165" i="16"/>
  <c r="NP166" i="16"/>
  <c r="NP167" i="16"/>
  <c r="NP168" i="16"/>
  <c r="NP169" i="16"/>
  <c r="NP170" i="16"/>
  <c r="NP171" i="16"/>
  <c r="NP172" i="16"/>
  <c r="NP173" i="16"/>
  <c r="NP174" i="16"/>
  <c r="NP175" i="16"/>
  <c r="NP176" i="16"/>
  <c r="NP177" i="16"/>
  <c r="NP178" i="16"/>
  <c r="NP179" i="16"/>
  <c r="NP180" i="16"/>
  <c r="NP181" i="16"/>
  <c r="NP182" i="16"/>
  <c r="NP183" i="16"/>
  <c r="NP184" i="16"/>
  <c r="NP185" i="16"/>
  <c r="NP186" i="16"/>
  <c r="NP187" i="16"/>
  <c r="NP188" i="16"/>
  <c r="NP189" i="16"/>
  <c r="NP190" i="16"/>
  <c r="NP191" i="16"/>
  <c r="NP192" i="16"/>
  <c r="NP193" i="16"/>
  <c r="NP194" i="16"/>
  <c r="NP195" i="16"/>
  <c r="NP196" i="16"/>
  <c r="NP197" i="16"/>
  <c r="NP198" i="16"/>
  <c r="NP199" i="16"/>
  <c r="NP200" i="16"/>
  <c r="NP201" i="16"/>
  <c r="NP202" i="16"/>
  <c r="NP203" i="16"/>
  <c r="NP204" i="16"/>
  <c r="NP205" i="16"/>
  <c r="NP206" i="16"/>
  <c r="NP207" i="16"/>
  <c r="NP208" i="16"/>
  <c r="NP209" i="16"/>
  <c r="NP210" i="16"/>
  <c r="NO3" i="16"/>
  <c r="NO4" i="16"/>
  <c r="NO5" i="16"/>
  <c r="NO6" i="16"/>
  <c r="NO7" i="16"/>
  <c r="NO8" i="16"/>
  <c r="NO9" i="16"/>
  <c r="NO10" i="16"/>
  <c r="NO11" i="16"/>
  <c r="NO12" i="16"/>
  <c r="NO13" i="16"/>
  <c r="NO14" i="16"/>
  <c r="NO15" i="16"/>
  <c r="NO16" i="16"/>
  <c r="NO17" i="16"/>
  <c r="NO18" i="16"/>
  <c r="NO19" i="16"/>
  <c r="NO20" i="16"/>
  <c r="NO21" i="16"/>
  <c r="NO22" i="16"/>
  <c r="NO23" i="16"/>
  <c r="NO24" i="16"/>
  <c r="NO25" i="16"/>
  <c r="NO26" i="16"/>
  <c r="NO27" i="16"/>
  <c r="NO28" i="16"/>
  <c r="NO29" i="16"/>
  <c r="NO30" i="16"/>
  <c r="NO31" i="16"/>
  <c r="NO32" i="16"/>
  <c r="NO33" i="16"/>
  <c r="NO34" i="16"/>
  <c r="NO35" i="16"/>
  <c r="NO36" i="16"/>
  <c r="NO37" i="16"/>
  <c r="NO38" i="16"/>
  <c r="NO39" i="16"/>
  <c r="NO40" i="16"/>
  <c r="NO41" i="16"/>
  <c r="NO42" i="16"/>
  <c r="NO43" i="16"/>
  <c r="NO44" i="16"/>
  <c r="NO45" i="16"/>
  <c r="NO46" i="16"/>
  <c r="NO47" i="16"/>
  <c r="NO48" i="16"/>
  <c r="NO49" i="16"/>
  <c r="NO50" i="16"/>
  <c r="NO51" i="16"/>
  <c r="NO52" i="16"/>
  <c r="NO53" i="16"/>
  <c r="NO54" i="16"/>
  <c r="NO55" i="16"/>
  <c r="NO56" i="16"/>
  <c r="NO57" i="16"/>
  <c r="NO58" i="16"/>
  <c r="NO59" i="16"/>
  <c r="NO60" i="16"/>
  <c r="NO61" i="16"/>
  <c r="NO62" i="16"/>
  <c r="NO63" i="16"/>
  <c r="NO64" i="16"/>
  <c r="NO65" i="16"/>
  <c r="NO66" i="16"/>
  <c r="NO67" i="16"/>
  <c r="NO68" i="16"/>
  <c r="NO69" i="16"/>
  <c r="NO70" i="16"/>
  <c r="NO71" i="16"/>
  <c r="NO72" i="16"/>
  <c r="NO73" i="16"/>
  <c r="NO74" i="16"/>
  <c r="NO75" i="16"/>
  <c r="NO76" i="16"/>
  <c r="NO77" i="16"/>
  <c r="NO78" i="16"/>
  <c r="NO79" i="16"/>
  <c r="NO80" i="16"/>
  <c r="NO81" i="16"/>
  <c r="NO82" i="16"/>
  <c r="NO83" i="16"/>
  <c r="NO84" i="16"/>
  <c r="NO85" i="16"/>
  <c r="NO86" i="16"/>
  <c r="NO87" i="16"/>
  <c r="NO88" i="16"/>
  <c r="NO89" i="16"/>
  <c r="NO90" i="16"/>
  <c r="NO91" i="16"/>
  <c r="NO92" i="16"/>
  <c r="NO93" i="16"/>
  <c r="NO94" i="16"/>
  <c r="NO95" i="16"/>
  <c r="NO96" i="16"/>
  <c r="NO97" i="16"/>
  <c r="NO98" i="16"/>
  <c r="NO99" i="16"/>
  <c r="NO100" i="16"/>
  <c r="NO101" i="16"/>
  <c r="NO102" i="16"/>
  <c r="NO103" i="16"/>
  <c r="NO104" i="16"/>
  <c r="NO105" i="16"/>
  <c r="NO106" i="16"/>
  <c r="NO107" i="16"/>
  <c r="NO108" i="16"/>
  <c r="NO109" i="16"/>
  <c r="NO110" i="16"/>
  <c r="NO111" i="16"/>
  <c r="NO112" i="16"/>
  <c r="NO113" i="16"/>
  <c r="NO114" i="16"/>
  <c r="NO115" i="16"/>
  <c r="NO116" i="16"/>
  <c r="NO117" i="16"/>
  <c r="NO118" i="16"/>
  <c r="NO119" i="16"/>
  <c r="NO120" i="16"/>
  <c r="NO121" i="16"/>
  <c r="NO122" i="16"/>
  <c r="NO123" i="16"/>
  <c r="NO124" i="16"/>
  <c r="NO125" i="16"/>
  <c r="NO126" i="16"/>
  <c r="NO127" i="16"/>
  <c r="NO128" i="16"/>
  <c r="NO129" i="16"/>
  <c r="NO130" i="16"/>
  <c r="NO131" i="16"/>
  <c r="NO132" i="16"/>
  <c r="NO133" i="16"/>
  <c r="NO134" i="16"/>
  <c r="NO135" i="16"/>
  <c r="NO136" i="16"/>
  <c r="NO137" i="16"/>
  <c r="NO138" i="16"/>
  <c r="NO139" i="16"/>
  <c r="NO140" i="16"/>
  <c r="NO141" i="16"/>
  <c r="NO142" i="16"/>
  <c r="NO143" i="16"/>
  <c r="NO144" i="16"/>
  <c r="NO145" i="16"/>
  <c r="NO146" i="16"/>
  <c r="NO147" i="16"/>
  <c r="NO148" i="16"/>
  <c r="NO149" i="16"/>
  <c r="NO150" i="16"/>
  <c r="NO151" i="16"/>
  <c r="NO152" i="16"/>
  <c r="NO153" i="16"/>
  <c r="NO154" i="16"/>
  <c r="NO155" i="16"/>
  <c r="NO156" i="16"/>
  <c r="NO157" i="16"/>
  <c r="NO158" i="16"/>
  <c r="NO159" i="16"/>
  <c r="NO160" i="16"/>
  <c r="NO161" i="16"/>
  <c r="NO162" i="16"/>
  <c r="NO163" i="16"/>
  <c r="NO164" i="16"/>
  <c r="NO165" i="16"/>
  <c r="NO166" i="16"/>
  <c r="NO167" i="16"/>
  <c r="NO168" i="16"/>
  <c r="NO169" i="16"/>
  <c r="NO170" i="16"/>
  <c r="NO171" i="16"/>
  <c r="NO172" i="16"/>
  <c r="NO173" i="16"/>
  <c r="NO174" i="16"/>
  <c r="NO175" i="16"/>
  <c r="NO176" i="16"/>
  <c r="NO177" i="16"/>
  <c r="NO178" i="16"/>
  <c r="NO179" i="16"/>
  <c r="NO180" i="16"/>
  <c r="NO181" i="16"/>
  <c r="NO182" i="16"/>
  <c r="NO183" i="16"/>
  <c r="NO184" i="16"/>
  <c r="NO185" i="16"/>
  <c r="NO186" i="16"/>
  <c r="NO187" i="16"/>
  <c r="NO188" i="16"/>
  <c r="NO189" i="16"/>
  <c r="NO190" i="16"/>
  <c r="NO191" i="16"/>
  <c r="NO192" i="16"/>
  <c r="NO193" i="16"/>
  <c r="NO194" i="16"/>
  <c r="NO195" i="16"/>
  <c r="NO196" i="16"/>
  <c r="NO197" i="16"/>
  <c r="NO198" i="16"/>
  <c r="NO199" i="16"/>
  <c r="NO200" i="16"/>
  <c r="NO201" i="16"/>
  <c r="NO202" i="16"/>
  <c r="NO203" i="16"/>
  <c r="NO204" i="16"/>
  <c r="NO205" i="16"/>
  <c r="NO206" i="16"/>
  <c r="NO207" i="16"/>
  <c r="NO208" i="16"/>
  <c r="NO209" i="16"/>
  <c r="NO210" i="16"/>
  <c r="NN3" i="16"/>
  <c r="NN4" i="16"/>
  <c r="NN5" i="16"/>
  <c r="NN6" i="16"/>
  <c r="NN7" i="16"/>
  <c r="NN8" i="16"/>
  <c r="NN9" i="16"/>
  <c r="NN10" i="16"/>
  <c r="NN11" i="16"/>
  <c r="NN12" i="16"/>
  <c r="NN13" i="16"/>
  <c r="NN14" i="16"/>
  <c r="NN15" i="16"/>
  <c r="NN16" i="16"/>
  <c r="NN17" i="16"/>
  <c r="NN18" i="16"/>
  <c r="NN19" i="16"/>
  <c r="NN20" i="16"/>
  <c r="NN21" i="16"/>
  <c r="NN22" i="16"/>
  <c r="NN23" i="16"/>
  <c r="NN24" i="16"/>
  <c r="NN25" i="16"/>
  <c r="NN26" i="16"/>
  <c r="NN27" i="16"/>
  <c r="NN28" i="16"/>
  <c r="NN29" i="16"/>
  <c r="NN30" i="16"/>
  <c r="NN31" i="16"/>
  <c r="NN32" i="16"/>
  <c r="NN33" i="16"/>
  <c r="NN34" i="16"/>
  <c r="NN35" i="16"/>
  <c r="NN36" i="16"/>
  <c r="NN37" i="16"/>
  <c r="NN38" i="16"/>
  <c r="NN39" i="16"/>
  <c r="NN40" i="16"/>
  <c r="NN41" i="16"/>
  <c r="NN42" i="16"/>
  <c r="NN43" i="16"/>
  <c r="NN44" i="16"/>
  <c r="NN45" i="16"/>
  <c r="NN46" i="16"/>
  <c r="NN47" i="16"/>
  <c r="NN48" i="16"/>
  <c r="NN49" i="16"/>
  <c r="NN50" i="16"/>
  <c r="NN51" i="16"/>
  <c r="NN52" i="16"/>
  <c r="NN53" i="16"/>
  <c r="NN54" i="16"/>
  <c r="NN55" i="16"/>
  <c r="NN56" i="16"/>
  <c r="NN57" i="16"/>
  <c r="NN58" i="16"/>
  <c r="NN59" i="16"/>
  <c r="NN60" i="16"/>
  <c r="NN61" i="16"/>
  <c r="NN62" i="16"/>
  <c r="NN63" i="16"/>
  <c r="NN64" i="16"/>
  <c r="NN65" i="16"/>
  <c r="NN66" i="16"/>
  <c r="NN67" i="16"/>
  <c r="NN68" i="16"/>
  <c r="NN69" i="16"/>
  <c r="NN70" i="16"/>
  <c r="NN71" i="16"/>
  <c r="NN72" i="16"/>
  <c r="NN73" i="16"/>
  <c r="NN74" i="16"/>
  <c r="NN75" i="16"/>
  <c r="NN76" i="16"/>
  <c r="NN77" i="16"/>
  <c r="NN78" i="16"/>
  <c r="NN79" i="16"/>
  <c r="NN80" i="16"/>
  <c r="NN81" i="16"/>
  <c r="NN82" i="16"/>
  <c r="NN83" i="16"/>
  <c r="NN84" i="16"/>
  <c r="NN85" i="16"/>
  <c r="NN86" i="16"/>
  <c r="NN87" i="16"/>
  <c r="NN88" i="16"/>
  <c r="NN89" i="16"/>
  <c r="NN90" i="16"/>
  <c r="NN91" i="16"/>
  <c r="NN92" i="16"/>
  <c r="NN93" i="16"/>
  <c r="NN94" i="16"/>
  <c r="NN95" i="16"/>
  <c r="NN96" i="16"/>
  <c r="NN97" i="16"/>
  <c r="NN98" i="16"/>
  <c r="NN99" i="16"/>
  <c r="NN100" i="16"/>
  <c r="NN101" i="16"/>
  <c r="NN102" i="16"/>
  <c r="NN103" i="16"/>
  <c r="NN104" i="16"/>
  <c r="NN105" i="16"/>
  <c r="NN106" i="16"/>
  <c r="NN107" i="16"/>
  <c r="NN108" i="16"/>
  <c r="NN109" i="16"/>
  <c r="NN110" i="16"/>
  <c r="NN111" i="16"/>
  <c r="NN112" i="16"/>
  <c r="NN113" i="16"/>
  <c r="NN114" i="16"/>
  <c r="NN115" i="16"/>
  <c r="NN116" i="16"/>
  <c r="NN117" i="16"/>
  <c r="NN118" i="16"/>
  <c r="NN119" i="16"/>
  <c r="NN120" i="16"/>
  <c r="NN121" i="16"/>
  <c r="NN122" i="16"/>
  <c r="NN123" i="16"/>
  <c r="NN124" i="16"/>
  <c r="NN125" i="16"/>
  <c r="NN126" i="16"/>
  <c r="NN127" i="16"/>
  <c r="NN128" i="16"/>
  <c r="NN129" i="16"/>
  <c r="NN130" i="16"/>
  <c r="NN131" i="16"/>
  <c r="NN132" i="16"/>
  <c r="NN133" i="16"/>
  <c r="NN134" i="16"/>
  <c r="NN135" i="16"/>
  <c r="NN136" i="16"/>
  <c r="NN137" i="16"/>
  <c r="NN138" i="16"/>
  <c r="NN139" i="16"/>
  <c r="NN140" i="16"/>
  <c r="NN141" i="16"/>
  <c r="NN142" i="16"/>
  <c r="NN143" i="16"/>
  <c r="NN144" i="16"/>
  <c r="NN145" i="16"/>
  <c r="NN146" i="16"/>
  <c r="NN147" i="16"/>
  <c r="NN148" i="16"/>
  <c r="NN149" i="16"/>
  <c r="NN150" i="16"/>
  <c r="NN151" i="16"/>
  <c r="NN152" i="16"/>
  <c r="NN153" i="16"/>
  <c r="NN154" i="16"/>
  <c r="NN155" i="16"/>
  <c r="NN156" i="16"/>
  <c r="NN157" i="16"/>
  <c r="NN158" i="16"/>
  <c r="NN159" i="16"/>
  <c r="NN160" i="16"/>
  <c r="NN161" i="16"/>
  <c r="NN162" i="16"/>
  <c r="NN163" i="16"/>
  <c r="NN164" i="16"/>
  <c r="NN165" i="16"/>
  <c r="NN166" i="16"/>
  <c r="NN167" i="16"/>
  <c r="NN168" i="16"/>
  <c r="NN169" i="16"/>
  <c r="NN170" i="16"/>
  <c r="NN171" i="16"/>
  <c r="NN172" i="16"/>
  <c r="NN173" i="16"/>
  <c r="NN174" i="16"/>
  <c r="NN175" i="16"/>
  <c r="NN176" i="16"/>
  <c r="NN177" i="16"/>
  <c r="NN178" i="16"/>
  <c r="NN179" i="16"/>
  <c r="NN180" i="16"/>
  <c r="NN181" i="16"/>
  <c r="NN182" i="16"/>
  <c r="NN183" i="16"/>
  <c r="NN184" i="16"/>
  <c r="NN185" i="16"/>
  <c r="NN186" i="16"/>
  <c r="NN187" i="16"/>
  <c r="NN188" i="16"/>
  <c r="NN189" i="16"/>
  <c r="NN190" i="16"/>
  <c r="NN191" i="16"/>
  <c r="NN192" i="16"/>
  <c r="NN193" i="16"/>
  <c r="NN194" i="16"/>
  <c r="NN195" i="16"/>
  <c r="NN196" i="16"/>
  <c r="NN197" i="16"/>
  <c r="NN198" i="16"/>
  <c r="NN199" i="16"/>
  <c r="NN200" i="16"/>
  <c r="NN201" i="16"/>
  <c r="NN202" i="16"/>
  <c r="NN203" i="16"/>
  <c r="NN204" i="16"/>
  <c r="NN205" i="16"/>
  <c r="NN206" i="16"/>
  <c r="NN207" i="16"/>
  <c r="NN208" i="16"/>
  <c r="NN209" i="16"/>
  <c r="NN210" i="16"/>
  <c r="NM3" i="16"/>
  <c r="NM4" i="16"/>
  <c r="NM5" i="16"/>
  <c r="NM6" i="16"/>
  <c r="NM7" i="16"/>
  <c r="NM8" i="16"/>
  <c r="NM9" i="16"/>
  <c r="NM10" i="16"/>
  <c r="NM11" i="16"/>
  <c r="NM12" i="16"/>
  <c r="NM13" i="16"/>
  <c r="NM14" i="16"/>
  <c r="NM15" i="16"/>
  <c r="NM16" i="16"/>
  <c r="NM17" i="16"/>
  <c r="NM18" i="16"/>
  <c r="NM19" i="16"/>
  <c r="NM20" i="16"/>
  <c r="NM21" i="16"/>
  <c r="NM22" i="16"/>
  <c r="NM23" i="16"/>
  <c r="NM24" i="16"/>
  <c r="NM25" i="16"/>
  <c r="NM26" i="16"/>
  <c r="NM27" i="16"/>
  <c r="NM28" i="16"/>
  <c r="NM29" i="16"/>
  <c r="NM30" i="16"/>
  <c r="NM31" i="16"/>
  <c r="NM32" i="16"/>
  <c r="NM33" i="16"/>
  <c r="NM34" i="16"/>
  <c r="NM35" i="16"/>
  <c r="NM36" i="16"/>
  <c r="NM37" i="16"/>
  <c r="NM38" i="16"/>
  <c r="NM39" i="16"/>
  <c r="NM40" i="16"/>
  <c r="NM41" i="16"/>
  <c r="NM42" i="16"/>
  <c r="NM43" i="16"/>
  <c r="NM44" i="16"/>
  <c r="NM45" i="16"/>
  <c r="NM46" i="16"/>
  <c r="NM47" i="16"/>
  <c r="NM48" i="16"/>
  <c r="NM49" i="16"/>
  <c r="NM50" i="16"/>
  <c r="NM51" i="16"/>
  <c r="NM52" i="16"/>
  <c r="NM53" i="16"/>
  <c r="NM54" i="16"/>
  <c r="NM55" i="16"/>
  <c r="NM56" i="16"/>
  <c r="NM57" i="16"/>
  <c r="NM58" i="16"/>
  <c r="NM59" i="16"/>
  <c r="NM60" i="16"/>
  <c r="NM61" i="16"/>
  <c r="NM62" i="16"/>
  <c r="NM63" i="16"/>
  <c r="NM64" i="16"/>
  <c r="NM65" i="16"/>
  <c r="NM66" i="16"/>
  <c r="NM67" i="16"/>
  <c r="NM68" i="16"/>
  <c r="NM69" i="16"/>
  <c r="NM70" i="16"/>
  <c r="NM71" i="16"/>
  <c r="NM72" i="16"/>
  <c r="NM73" i="16"/>
  <c r="NM74" i="16"/>
  <c r="NM75" i="16"/>
  <c r="NM76" i="16"/>
  <c r="NM77" i="16"/>
  <c r="NM78" i="16"/>
  <c r="NM79" i="16"/>
  <c r="NM80" i="16"/>
  <c r="NM81" i="16"/>
  <c r="NM82" i="16"/>
  <c r="NM83" i="16"/>
  <c r="NM84" i="16"/>
  <c r="NM85" i="16"/>
  <c r="NM86" i="16"/>
  <c r="NM87" i="16"/>
  <c r="NM88" i="16"/>
  <c r="NM89" i="16"/>
  <c r="NM90" i="16"/>
  <c r="NM91" i="16"/>
  <c r="NM92" i="16"/>
  <c r="NM93" i="16"/>
  <c r="NM94" i="16"/>
  <c r="NM95" i="16"/>
  <c r="NM96" i="16"/>
  <c r="NM97" i="16"/>
  <c r="NM98" i="16"/>
  <c r="NM99" i="16"/>
  <c r="NM100" i="16"/>
  <c r="NM101" i="16"/>
  <c r="NM102" i="16"/>
  <c r="NM103" i="16"/>
  <c r="NM104" i="16"/>
  <c r="NM105" i="16"/>
  <c r="NM106" i="16"/>
  <c r="NM107" i="16"/>
  <c r="NM108" i="16"/>
  <c r="NM109" i="16"/>
  <c r="NM110" i="16"/>
  <c r="NM111" i="16"/>
  <c r="NM112" i="16"/>
  <c r="NM113" i="16"/>
  <c r="NM114" i="16"/>
  <c r="NM115" i="16"/>
  <c r="NM116" i="16"/>
  <c r="NM117" i="16"/>
  <c r="NM118" i="16"/>
  <c r="NM119" i="16"/>
  <c r="NM120" i="16"/>
  <c r="NM121" i="16"/>
  <c r="NM122" i="16"/>
  <c r="NM123" i="16"/>
  <c r="NM124" i="16"/>
  <c r="NM125" i="16"/>
  <c r="NM126" i="16"/>
  <c r="NM127" i="16"/>
  <c r="NM128" i="16"/>
  <c r="NM129" i="16"/>
  <c r="NM130" i="16"/>
  <c r="NM131" i="16"/>
  <c r="NM132" i="16"/>
  <c r="NM133" i="16"/>
  <c r="NM134" i="16"/>
  <c r="NM135" i="16"/>
  <c r="NM136" i="16"/>
  <c r="NM137" i="16"/>
  <c r="NM138" i="16"/>
  <c r="NM139" i="16"/>
  <c r="NM140" i="16"/>
  <c r="NM141" i="16"/>
  <c r="NM142" i="16"/>
  <c r="NM143" i="16"/>
  <c r="NM144" i="16"/>
  <c r="NM145" i="16"/>
  <c r="NM146" i="16"/>
  <c r="NM147" i="16"/>
  <c r="NM148" i="16"/>
  <c r="NM149" i="16"/>
  <c r="NM150" i="16"/>
  <c r="NM151" i="16"/>
  <c r="NM152" i="16"/>
  <c r="NM153" i="16"/>
  <c r="NM154" i="16"/>
  <c r="NM155" i="16"/>
  <c r="NM156" i="16"/>
  <c r="NM157" i="16"/>
  <c r="NM158" i="16"/>
  <c r="NM159" i="16"/>
  <c r="NM160" i="16"/>
  <c r="NM161" i="16"/>
  <c r="NM162" i="16"/>
  <c r="NM163" i="16"/>
  <c r="NM164" i="16"/>
  <c r="NM165" i="16"/>
  <c r="NM166" i="16"/>
  <c r="NM167" i="16"/>
  <c r="NM168" i="16"/>
  <c r="NM169" i="16"/>
  <c r="NM170" i="16"/>
  <c r="NM171" i="16"/>
  <c r="NM172" i="16"/>
  <c r="NM173" i="16"/>
  <c r="NM174" i="16"/>
  <c r="NM175" i="16"/>
  <c r="NM176" i="16"/>
  <c r="NM177" i="16"/>
  <c r="NM178" i="16"/>
  <c r="NM179" i="16"/>
  <c r="NM180" i="16"/>
  <c r="NM181" i="16"/>
  <c r="NM182" i="16"/>
  <c r="NM183" i="16"/>
  <c r="NM184" i="16"/>
  <c r="NM185" i="16"/>
  <c r="NM186" i="16"/>
  <c r="NM187" i="16"/>
  <c r="NM188" i="16"/>
  <c r="NM189" i="16"/>
  <c r="NM190" i="16"/>
  <c r="NM191" i="16"/>
  <c r="NM192" i="16"/>
  <c r="NM193" i="16"/>
  <c r="NM194" i="16"/>
  <c r="NM195" i="16"/>
  <c r="NM196" i="16"/>
  <c r="NM197" i="16"/>
  <c r="NM198" i="16"/>
  <c r="NM199" i="16"/>
  <c r="NM200" i="16"/>
  <c r="NM201" i="16"/>
  <c r="NM202" i="16"/>
  <c r="NM203" i="16"/>
  <c r="NM204" i="16"/>
  <c r="NM205" i="16"/>
  <c r="NM206" i="16"/>
  <c r="NM207" i="16"/>
  <c r="NM208" i="16"/>
  <c r="NM209" i="16"/>
  <c r="NM210" i="16"/>
  <c r="NL3" i="16"/>
  <c r="NL4" i="16"/>
  <c r="NL5" i="16"/>
  <c r="NL6" i="16"/>
  <c r="NL7" i="16"/>
  <c r="NL8" i="16"/>
  <c r="NL9" i="16"/>
  <c r="NL10" i="16"/>
  <c r="NL11" i="16"/>
  <c r="NL12" i="16"/>
  <c r="NL13" i="16"/>
  <c r="NL14" i="16"/>
  <c r="NL15" i="16"/>
  <c r="NL16" i="16"/>
  <c r="NL17" i="16"/>
  <c r="NL18" i="16"/>
  <c r="NL19" i="16"/>
  <c r="NL20" i="16"/>
  <c r="NL21" i="16"/>
  <c r="NL22" i="16"/>
  <c r="NL23" i="16"/>
  <c r="NL24" i="16"/>
  <c r="NL25" i="16"/>
  <c r="NL26" i="16"/>
  <c r="NL27" i="16"/>
  <c r="NL28" i="16"/>
  <c r="NL29" i="16"/>
  <c r="NL30" i="16"/>
  <c r="NL31" i="16"/>
  <c r="NL32" i="16"/>
  <c r="NL33" i="16"/>
  <c r="NL34" i="16"/>
  <c r="NL35" i="16"/>
  <c r="NL36" i="16"/>
  <c r="NL37" i="16"/>
  <c r="NL38" i="16"/>
  <c r="NL39" i="16"/>
  <c r="NL40" i="16"/>
  <c r="NL41" i="16"/>
  <c r="NL42" i="16"/>
  <c r="NL43" i="16"/>
  <c r="NL44" i="16"/>
  <c r="NL45" i="16"/>
  <c r="NL46" i="16"/>
  <c r="NL47" i="16"/>
  <c r="NL48" i="16"/>
  <c r="NL49" i="16"/>
  <c r="NL50" i="16"/>
  <c r="NL51" i="16"/>
  <c r="NL52" i="16"/>
  <c r="NL53" i="16"/>
  <c r="NL54" i="16"/>
  <c r="NL55" i="16"/>
  <c r="NL56" i="16"/>
  <c r="NL57" i="16"/>
  <c r="NL58" i="16"/>
  <c r="NL59" i="16"/>
  <c r="NL60" i="16"/>
  <c r="NL61" i="16"/>
  <c r="NL62" i="16"/>
  <c r="NL63" i="16"/>
  <c r="NL64" i="16"/>
  <c r="NL65" i="16"/>
  <c r="NL66" i="16"/>
  <c r="NL67" i="16"/>
  <c r="NL68" i="16"/>
  <c r="NL69" i="16"/>
  <c r="NL70" i="16"/>
  <c r="NL71" i="16"/>
  <c r="NL72" i="16"/>
  <c r="NL73" i="16"/>
  <c r="NL74" i="16"/>
  <c r="NL75" i="16"/>
  <c r="NL76" i="16"/>
  <c r="NL77" i="16"/>
  <c r="NL78" i="16"/>
  <c r="NL79" i="16"/>
  <c r="NL80" i="16"/>
  <c r="NL81" i="16"/>
  <c r="NL82" i="16"/>
  <c r="NL83" i="16"/>
  <c r="NL84" i="16"/>
  <c r="NL85" i="16"/>
  <c r="NL86" i="16"/>
  <c r="NL87" i="16"/>
  <c r="NL88" i="16"/>
  <c r="NL89" i="16"/>
  <c r="NL90" i="16"/>
  <c r="NL91" i="16"/>
  <c r="NL92" i="16"/>
  <c r="NL93" i="16"/>
  <c r="NL94" i="16"/>
  <c r="NL95" i="16"/>
  <c r="NL96" i="16"/>
  <c r="NL97" i="16"/>
  <c r="NL98" i="16"/>
  <c r="NL99" i="16"/>
  <c r="NL100" i="16"/>
  <c r="NL101" i="16"/>
  <c r="NL102" i="16"/>
  <c r="NL103" i="16"/>
  <c r="NL104" i="16"/>
  <c r="NL105" i="16"/>
  <c r="NL106" i="16"/>
  <c r="NL107" i="16"/>
  <c r="NL108" i="16"/>
  <c r="NL109" i="16"/>
  <c r="NL110" i="16"/>
  <c r="NL111" i="16"/>
  <c r="NL112" i="16"/>
  <c r="NL113" i="16"/>
  <c r="NL114" i="16"/>
  <c r="NL115" i="16"/>
  <c r="NL116" i="16"/>
  <c r="NL117" i="16"/>
  <c r="NL118" i="16"/>
  <c r="NL119" i="16"/>
  <c r="NL120" i="16"/>
  <c r="NL121" i="16"/>
  <c r="NL122" i="16"/>
  <c r="NL123" i="16"/>
  <c r="NL124" i="16"/>
  <c r="NL125" i="16"/>
  <c r="NL126" i="16"/>
  <c r="NL127" i="16"/>
  <c r="NL128" i="16"/>
  <c r="NL129" i="16"/>
  <c r="NL130" i="16"/>
  <c r="NL131" i="16"/>
  <c r="NL132" i="16"/>
  <c r="NL133" i="16"/>
  <c r="NL134" i="16"/>
  <c r="NL135" i="16"/>
  <c r="NL136" i="16"/>
  <c r="NL137" i="16"/>
  <c r="NL138" i="16"/>
  <c r="NL139" i="16"/>
  <c r="NL140" i="16"/>
  <c r="NL141" i="16"/>
  <c r="NL142" i="16"/>
  <c r="NL143" i="16"/>
  <c r="NL144" i="16"/>
  <c r="NL145" i="16"/>
  <c r="NL146" i="16"/>
  <c r="NL147" i="16"/>
  <c r="NL148" i="16"/>
  <c r="NL149" i="16"/>
  <c r="NL150" i="16"/>
  <c r="NL151" i="16"/>
  <c r="NL152" i="16"/>
  <c r="NL153" i="16"/>
  <c r="NL154" i="16"/>
  <c r="NL155" i="16"/>
  <c r="NL156" i="16"/>
  <c r="NL157" i="16"/>
  <c r="NL158" i="16"/>
  <c r="NL159" i="16"/>
  <c r="NL160" i="16"/>
  <c r="NL161" i="16"/>
  <c r="NL162" i="16"/>
  <c r="NL163" i="16"/>
  <c r="NL164" i="16"/>
  <c r="NL165" i="16"/>
  <c r="NL166" i="16"/>
  <c r="NL167" i="16"/>
  <c r="NL168" i="16"/>
  <c r="NL169" i="16"/>
  <c r="NL170" i="16"/>
  <c r="NL171" i="16"/>
  <c r="NL172" i="16"/>
  <c r="NL173" i="16"/>
  <c r="NL174" i="16"/>
  <c r="NL175" i="16"/>
  <c r="NL176" i="16"/>
  <c r="NL177" i="16"/>
  <c r="NL178" i="16"/>
  <c r="NL179" i="16"/>
  <c r="NL180" i="16"/>
  <c r="NL181" i="16"/>
  <c r="NL182" i="16"/>
  <c r="NL183" i="16"/>
  <c r="NL184" i="16"/>
  <c r="NL185" i="16"/>
  <c r="NL186" i="16"/>
  <c r="NL187" i="16"/>
  <c r="NL188" i="16"/>
  <c r="NL189" i="16"/>
  <c r="NL190" i="16"/>
  <c r="NL191" i="16"/>
  <c r="NL192" i="16"/>
  <c r="NL193" i="16"/>
  <c r="NL194" i="16"/>
  <c r="NL195" i="16"/>
  <c r="NL196" i="16"/>
  <c r="NL197" i="16"/>
  <c r="NL198" i="16"/>
  <c r="NL199" i="16"/>
  <c r="NL200" i="16"/>
  <c r="NL201" i="16"/>
  <c r="NL202" i="16"/>
  <c r="NL203" i="16"/>
  <c r="NL204" i="16"/>
  <c r="NL205" i="16"/>
  <c r="NL206" i="16"/>
  <c r="NL207" i="16"/>
  <c r="NL208" i="16"/>
  <c r="NL209" i="16"/>
  <c r="NL210" i="16"/>
  <c r="NK3" i="16"/>
  <c r="NK4" i="16"/>
  <c r="NK5" i="16"/>
  <c r="NK6" i="16"/>
  <c r="NK7" i="16"/>
  <c r="NK8" i="16"/>
  <c r="NK9" i="16"/>
  <c r="NK10" i="16"/>
  <c r="NK11" i="16"/>
  <c r="NK12" i="16"/>
  <c r="NK13" i="16"/>
  <c r="NK14" i="16"/>
  <c r="NK15" i="16"/>
  <c r="NK16" i="16"/>
  <c r="NK17" i="16"/>
  <c r="NK18" i="16"/>
  <c r="NK19" i="16"/>
  <c r="NK20" i="16"/>
  <c r="NK21" i="16"/>
  <c r="NK22" i="16"/>
  <c r="NK23" i="16"/>
  <c r="NK24" i="16"/>
  <c r="NK25" i="16"/>
  <c r="NK26" i="16"/>
  <c r="NK27" i="16"/>
  <c r="NK28" i="16"/>
  <c r="NK29" i="16"/>
  <c r="NK30" i="16"/>
  <c r="NK31" i="16"/>
  <c r="NK32" i="16"/>
  <c r="NK33" i="16"/>
  <c r="NK34" i="16"/>
  <c r="NK35" i="16"/>
  <c r="NK36" i="16"/>
  <c r="NK37" i="16"/>
  <c r="NK38" i="16"/>
  <c r="NK39" i="16"/>
  <c r="NK40" i="16"/>
  <c r="NK41" i="16"/>
  <c r="NK42" i="16"/>
  <c r="NK43" i="16"/>
  <c r="NK44" i="16"/>
  <c r="NK45" i="16"/>
  <c r="NK46" i="16"/>
  <c r="NK47" i="16"/>
  <c r="NK48" i="16"/>
  <c r="NK49" i="16"/>
  <c r="NK50" i="16"/>
  <c r="NK51" i="16"/>
  <c r="NK52" i="16"/>
  <c r="NK53" i="16"/>
  <c r="NK54" i="16"/>
  <c r="NK55" i="16"/>
  <c r="NK56" i="16"/>
  <c r="NK57" i="16"/>
  <c r="NK58" i="16"/>
  <c r="NK59" i="16"/>
  <c r="NK60" i="16"/>
  <c r="NK61" i="16"/>
  <c r="NK62" i="16"/>
  <c r="NK63" i="16"/>
  <c r="NK64" i="16"/>
  <c r="NK65" i="16"/>
  <c r="NK66" i="16"/>
  <c r="NK67" i="16"/>
  <c r="NK68" i="16"/>
  <c r="NK69" i="16"/>
  <c r="NK70" i="16"/>
  <c r="NK71" i="16"/>
  <c r="NK72" i="16"/>
  <c r="NK73" i="16"/>
  <c r="NK74" i="16"/>
  <c r="NK75" i="16"/>
  <c r="NK76" i="16"/>
  <c r="NK77" i="16"/>
  <c r="NK78" i="16"/>
  <c r="NK79" i="16"/>
  <c r="NK80" i="16"/>
  <c r="NK81" i="16"/>
  <c r="NK82" i="16"/>
  <c r="NK83" i="16"/>
  <c r="NK84" i="16"/>
  <c r="NK85" i="16"/>
  <c r="NK86" i="16"/>
  <c r="NK87" i="16"/>
  <c r="NK88" i="16"/>
  <c r="NK89" i="16"/>
  <c r="NK90" i="16"/>
  <c r="NK91" i="16"/>
  <c r="NK92" i="16"/>
  <c r="NK93" i="16"/>
  <c r="NK94" i="16"/>
  <c r="NK95" i="16"/>
  <c r="NK96" i="16"/>
  <c r="NK97" i="16"/>
  <c r="NK98" i="16"/>
  <c r="NK99" i="16"/>
  <c r="NK100" i="16"/>
  <c r="NK101" i="16"/>
  <c r="NK102" i="16"/>
  <c r="NK103" i="16"/>
  <c r="NK104" i="16"/>
  <c r="NK105" i="16"/>
  <c r="NK106" i="16"/>
  <c r="NK107" i="16"/>
  <c r="NK108" i="16"/>
  <c r="NK109" i="16"/>
  <c r="NK110" i="16"/>
  <c r="NK111" i="16"/>
  <c r="NK112" i="16"/>
  <c r="NK113" i="16"/>
  <c r="NK114" i="16"/>
  <c r="NK115" i="16"/>
  <c r="NK116" i="16"/>
  <c r="NK117" i="16"/>
  <c r="NK118" i="16"/>
  <c r="NK119" i="16"/>
  <c r="NK120" i="16"/>
  <c r="NK121" i="16"/>
  <c r="NK122" i="16"/>
  <c r="NK123" i="16"/>
  <c r="NK124" i="16"/>
  <c r="NK125" i="16"/>
  <c r="NK126" i="16"/>
  <c r="NK127" i="16"/>
  <c r="NK128" i="16"/>
  <c r="NK129" i="16"/>
  <c r="NK130" i="16"/>
  <c r="NK131" i="16"/>
  <c r="NK132" i="16"/>
  <c r="NK133" i="16"/>
  <c r="NK134" i="16"/>
  <c r="NK135" i="16"/>
  <c r="NK136" i="16"/>
  <c r="NK137" i="16"/>
  <c r="NK138" i="16"/>
  <c r="NK139" i="16"/>
  <c r="NK140" i="16"/>
  <c r="NK141" i="16"/>
  <c r="NK142" i="16"/>
  <c r="NK143" i="16"/>
  <c r="NK144" i="16"/>
  <c r="NK145" i="16"/>
  <c r="NK146" i="16"/>
  <c r="NK147" i="16"/>
  <c r="NK148" i="16"/>
  <c r="NK149" i="16"/>
  <c r="NK150" i="16"/>
  <c r="NK151" i="16"/>
  <c r="NK152" i="16"/>
  <c r="NK153" i="16"/>
  <c r="NK154" i="16"/>
  <c r="NK155" i="16"/>
  <c r="NK156" i="16"/>
  <c r="NK157" i="16"/>
  <c r="NK158" i="16"/>
  <c r="NK159" i="16"/>
  <c r="NK160" i="16"/>
  <c r="NK161" i="16"/>
  <c r="NK162" i="16"/>
  <c r="NK163" i="16"/>
  <c r="NK164" i="16"/>
  <c r="NK165" i="16"/>
  <c r="NK166" i="16"/>
  <c r="NK167" i="16"/>
  <c r="NK168" i="16"/>
  <c r="NK169" i="16"/>
  <c r="NK170" i="16"/>
  <c r="NK171" i="16"/>
  <c r="NK172" i="16"/>
  <c r="NK173" i="16"/>
  <c r="NK174" i="16"/>
  <c r="NK175" i="16"/>
  <c r="NK176" i="16"/>
  <c r="NK177" i="16"/>
  <c r="NK178" i="16"/>
  <c r="NK179" i="16"/>
  <c r="NK180" i="16"/>
  <c r="NK181" i="16"/>
  <c r="NK182" i="16"/>
  <c r="NK183" i="16"/>
  <c r="NK184" i="16"/>
  <c r="NK185" i="16"/>
  <c r="NK186" i="16"/>
  <c r="NK187" i="16"/>
  <c r="NK188" i="16"/>
  <c r="NK189" i="16"/>
  <c r="NK190" i="16"/>
  <c r="NK191" i="16"/>
  <c r="NK192" i="16"/>
  <c r="NK193" i="16"/>
  <c r="NK194" i="16"/>
  <c r="NK195" i="16"/>
  <c r="NK196" i="16"/>
  <c r="NK197" i="16"/>
  <c r="NK198" i="16"/>
  <c r="NK199" i="16"/>
  <c r="NK200" i="16"/>
  <c r="NK201" i="16"/>
  <c r="NK202" i="16"/>
  <c r="NK203" i="16"/>
  <c r="NK204" i="16"/>
  <c r="NK205" i="16"/>
  <c r="NK206" i="16"/>
  <c r="NK207" i="16"/>
  <c r="NK208" i="16"/>
  <c r="NK209" i="16"/>
  <c r="NK210" i="16"/>
  <c r="NJ3" i="16"/>
  <c r="NJ4" i="16"/>
  <c r="NJ5" i="16"/>
  <c r="NJ6" i="16"/>
  <c r="NJ7" i="16"/>
  <c r="NJ8" i="16"/>
  <c r="NJ9" i="16"/>
  <c r="NJ10" i="16"/>
  <c r="NJ11" i="16"/>
  <c r="NJ12" i="16"/>
  <c r="NJ13" i="16"/>
  <c r="NJ14" i="16"/>
  <c r="NJ15" i="16"/>
  <c r="NJ16" i="16"/>
  <c r="NJ17" i="16"/>
  <c r="NJ18" i="16"/>
  <c r="NJ19" i="16"/>
  <c r="NJ20" i="16"/>
  <c r="NJ21" i="16"/>
  <c r="NJ22" i="16"/>
  <c r="NJ23" i="16"/>
  <c r="NJ24" i="16"/>
  <c r="NJ25" i="16"/>
  <c r="NJ26" i="16"/>
  <c r="NJ27" i="16"/>
  <c r="NJ28" i="16"/>
  <c r="NJ29" i="16"/>
  <c r="NJ30" i="16"/>
  <c r="NJ31" i="16"/>
  <c r="NJ32" i="16"/>
  <c r="NJ33" i="16"/>
  <c r="NJ34" i="16"/>
  <c r="NJ35" i="16"/>
  <c r="NJ36" i="16"/>
  <c r="NJ37" i="16"/>
  <c r="NJ38" i="16"/>
  <c r="NJ39" i="16"/>
  <c r="NJ40" i="16"/>
  <c r="NJ41" i="16"/>
  <c r="NJ42" i="16"/>
  <c r="NJ43" i="16"/>
  <c r="NJ44" i="16"/>
  <c r="NJ45" i="16"/>
  <c r="NJ46" i="16"/>
  <c r="NJ47" i="16"/>
  <c r="NJ48" i="16"/>
  <c r="NJ49" i="16"/>
  <c r="NJ50" i="16"/>
  <c r="NJ51" i="16"/>
  <c r="NJ52" i="16"/>
  <c r="NJ53" i="16"/>
  <c r="NJ54" i="16"/>
  <c r="NJ55" i="16"/>
  <c r="NJ56" i="16"/>
  <c r="NJ57" i="16"/>
  <c r="NJ58" i="16"/>
  <c r="NJ59" i="16"/>
  <c r="NJ60" i="16"/>
  <c r="NJ61" i="16"/>
  <c r="NJ62" i="16"/>
  <c r="NJ63" i="16"/>
  <c r="NJ64" i="16"/>
  <c r="NJ65" i="16"/>
  <c r="NJ66" i="16"/>
  <c r="NJ67" i="16"/>
  <c r="NJ68" i="16"/>
  <c r="NJ69" i="16"/>
  <c r="NJ70" i="16"/>
  <c r="NJ71" i="16"/>
  <c r="NJ72" i="16"/>
  <c r="NJ73" i="16"/>
  <c r="NJ74" i="16"/>
  <c r="NJ75" i="16"/>
  <c r="NJ76" i="16"/>
  <c r="NJ77" i="16"/>
  <c r="NJ78" i="16"/>
  <c r="NJ79" i="16"/>
  <c r="NJ80" i="16"/>
  <c r="NJ81" i="16"/>
  <c r="NJ82" i="16"/>
  <c r="NJ83" i="16"/>
  <c r="NJ84" i="16"/>
  <c r="NJ85" i="16"/>
  <c r="NJ86" i="16"/>
  <c r="NJ87" i="16"/>
  <c r="NJ88" i="16"/>
  <c r="NJ89" i="16"/>
  <c r="NJ90" i="16"/>
  <c r="NJ91" i="16"/>
  <c r="NJ92" i="16"/>
  <c r="NJ93" i="16"/>
  <c r="NJ94" i="16"/>
  <c r="NJ95" i="16"/>
  <c r="NJ96" i="16"/>
  <c r="NJ97" i="16"/>
  <c r="NJ98" i="16"/>
  <c r="NJ99" i="16"/>
  <c r="NJ100" i="16"/>
  <c r="NJ101" i="16"/>
  <c r="NJ102" i="16"/>
  <c r="NJ103" i="16"/>
  <c r="NJ104" i="16"/>
  <c r="NJ105" i="16"/>
  <c r="NJ106" i="16"/>
  <c r="NJ107" i="16"/>
  <c r="NJ108" i="16"/>
  <c r="NJ109" i="16"/>
  <c r="NJ110" i="16"/>
  <c r="NJ111" i="16"/>
  <c r="NJ112" i="16"/>
  <c r="NJ113" i="16"/>
  <c r="NJ114" i="16"/>
  <c r="NJ115" i="16"/>
  <c r="NJ116" i="16"/>
  <c r="NJ117" i="16"/>
  <c r="NJ118" i="16"/>
  <c r="NJ119" i="16"/>
  <c r="NJ120" i="16"/>
  <c r="NJ121" i="16"/>
  <c r="NJ122" i="16"/>
  <c r="NJ123" i="16"/>
  <c r="NJ124" i="16"/>
  <c r="NJ125" i="16"/>
  <c r="NJ126" i="16"/>
  <c r="NJ127" i="16"/>
  <c r="NJ128" i="16"/>
  <c r="NJ129" i="16"/>
  <c r="NJ130" i="16"/>
  <c r="NJ131" i="16"/>
  <c r="NJ132" i="16"/>
  <c r="NJ133" i="16"/>
  <c r="NJ134" i="16"/>
  <c r="NJ135" i="16"/>
  <c r="NJ136" i="16"/>
  <c r="NJ137" i="16"/>
  <c r="NJ138" i="16"/>
  <c r="NJ139" i="16"/>
  <c r="NJ140" i="16"/>
  <c r="NJ141" i="16"/>
  <c r="NJ142" i="16"/>
  <c r="NJ143" i="16"/>
  <c r="NJ144" i="16"/>
  <c r="NJ145" i="16"/>
  <c r="NJ146" i="16"/>
  <c r="NJ147" i="16"/>
  <c r="NJ148" i="16"/>
  <c r="NJ149" i="16"/>
  <c r="NJ150" i="16"/>
  <c r="NJ151" i="16"/>
  <c r="NJ152" i="16"/>
  <c r="NJ153" i="16"/>
  <c r="NJ154" i="16"/>
  <c r="NJ155" i="16"/>
  <c r="NJ156" i="16"/>
  <c r="NJ157" i="16"/>
  <c r="NJ158" i="16"/>
  <c r="NJ159" i="16"/>
  <c r="NJ160" i="16"/>
  <c r="NJ161" i="16"/>
  <c r="NJ162" i="16"/>
  <c r="NJ163" i="16"/>
  <c r="NJ164" i="16"/>
  <c r="NJ165" i="16"/>
  <c r="NJ166" i="16"/>
  <c r="NJ167" i="16"/>
  <c r="NJ168" i="16"/>
  <c r="NJ169" i="16"/>
  <c r="NJ170" i="16"/>
  <c r="NJ171" i="16"/>
  <c r="NJ172" i="16"/>
  <c r="NJ173" i="16"/>
  <c r="NJ174" i="16"/>
  <c r="NJ175" i="16"/>
  <c r="NJ176" i="16"/>
  <c r="NJ177" i="16"/>
  <c r="NJ178" i="16"/>
  <c r="NJ179" i="16"/>
  <c r="NJ180" i="16"/>
  <c r="NJ181" i="16"/>
  <c r="NJ182" i="16"/>
  <c r="NJ183" i="16"/>
  <c r="NJ184" i="16"/>
  <c r="NJ185" i="16"/>
  <c r="NJ186" i="16"/>
  <c r="NJ187" i="16"/>
  <c r="NJ188" i="16"/>
  <c r="NJ189" i="16"/>
  <c r="NJ190" i="16"/>
  <c r="NJ191" i="16"/>
  <c r="NJ192" i="16"/>
  <c r="NJ193" i="16"/>
  <c r="NJ194" i="16"/>
  <c r="NJ195" i="16"/>
  <c r="NJ196" i="16"/>
  <c r="NJ197" i="16"/>
  <c r="NJ198" i="16"/>
  <c r="NJ199" i="16"/>
  <c r="NJ200" i="16"/>
  <c r="NJ201" i="16"/>
  <c r="NJ202" i="16"/>
  <c r="NJ203" i="16"/>
  <c r="NJ204" i="16"/>
  <c r="NJ205" i="16"/>
  <c r="NJ206" i="16"/>
  <c r="NJ207" i="16"/>
  <c r="NJ208" i="16"/>
  <c r="NJ209" i="16"/>
  <c r="NJ210" i="16"/>
  <c r="NI3" i="16"/>
  <c r="NI4" i="16"/>
  <c r="NI5" i="16"/>
  <c r="NI6" i="16"/>
  <c r="NI7" i="16"/>
  <c r="NI8" i="16"/>
  <c r="NI9" i="16"/>
  <c r="NI10" i="16"/>
  <c r="NI11" i="16"/>
  <c r="NI12" i="16"/>
  <c r="NI13" i="16"/>
  <c r="NI14" i="16"/>
  <c r="NI15" i="16"/>
  <c r="NI16" i="16"/>
  <c r="NI17" i="16"/>
  <c r="NI18" i="16"/>
  <c r="NI19" i="16"/>
  <c r="NI20" i="16"/>
  <c r="NI21" i="16"/>
  <c r="NI22" i="16"/>
  <c r="NI23" i="16"/>
  <c r="NI24" i="16"/>
  <c r="NI25" i="16"/>
  <c r="NI26" i="16"/>
  <c r="NI27" i="16"/>
  <c r="NI28" i="16"/>
  <c r="NI29" i="16"/>
  <c r="NI30" i="16"/>
  <c r="NI31" i="16"/>
  <c r="NI32" i="16"/>
  <c r="NI33" i="16"/>
  <c r="NI34" i="16"/>
  <c r="NI35" i="16"/>
  <c r="NI36" i="16"/>
  <c r="NI37" i="16"/>
  <c r="NI38" i="16"/>
  <c r="NI39" i="16"/>
  <c r="NI40" i="16"/>
  <c r="NI41" i="16"/>
  <c r="NI42" i="16"/>
  <c r="NI43" i="16"/>
  <c r="NI44" i="16"/>
  <c r="NI45" i="16"/>
  <c r="NI46" i="16"/>
  <c r="NI47" i="16"/>
  <c r="NI48" i="16"/>
  <c r="NI49" i="16"/>
  <c r="NI50" i="16"/>
  <c r="NI51" i="16"/>
  <c r="NI52" i="16"/>
  <c r="NI53" i="16"/>
  <c r="NI54" i="16"/>
  <c r="NI55" i="16"/>
  <c r="NI56" i="16"/>
  <c r="NI57" i="16"/>
  <c r="NI58" i="16"/>
  <c r="NI59" i="16"/>
  <c r="NI60" i="16"/>
  <c r="NI61" i="16"/>
  <c r="NI62" i="16"/>
  <c r="NI63" i="16"/>
  <c r="NI64" i="16"/>
  <c r="NI65" i="16"/>
  <c r="NI66" i="16"/>
  <c r="NI67" i="16"/>
  <c r="NI68" i="16"/>
  <c r="NI69" i="16"/>
  <c r="NI70" i="16"/>
  <c r="NI71" i="16"/>
  <c r="NI72" i="16"/>
  <c r="NI73" i="16"/>
  <c r="NI74" i="16"/>
  <c r="NI75" i="16"/>
  <c r="NI76" i="16"/>
  <c r="NI77" i="16"/>
  <c r="NI78" i="16"/>
  <c r="NI79" i="16"/>
  <c r="NI80" i="16"/>
  <c r="NI81" i="16"/>
  <c r="NI82" i="16"/>
  <c r="NI83" i="16"/>
  <c r="NI84" i="16"/>
  <c r="NI85" i="16"/>
  <c r="NI86" i="16"/>
  <c r="NI87" i="16"/>
  <c r="NI88" i="16"/>
  <c r="NI89" i="16"/>
  <c r="NI90" i="16"/>
  <c r="NI91" i="16"/>
  <c r="NI92" i="16"/>
  <c r="NI93" i="16"/>
  <c r="NI94" i="16"/>
  <c r="NI95" i="16"/>
  <c r="NI96" i="16"/>
  <c r="NI97" i="16"/>
  <c r="NI98" i="16"/>
  <c r="NI99" i="16"/>
  <c r="NI100" i="16"/>
  <c r="NI101" i="16"/>
  <c r="NI102" i="16"/>
  <c r="NI103" i="16"/>
  <c r="NI104" i="16"/>
  <c r="NI105" i="16"/>
  <c r="NI106" i="16"/>
  <c r="NI107" i="16"/>
  <c r="NI108" i="16"/>
  <c r="NI109" i="16"/>
  <c r="NI110" i="16"/>
  <c r="NI111" i="16"/>
  <c r="NI112" i="16"/>
  <c r="NI113" i="16"/>
  <c r="NI114" i="16"/>
  <c r="NI115" i="16"/>
  <c r="NI116" i="16"/>
  <c r="NI117" i="16"/>
  <c r="NI118" i="16"/>
  <c r="NI119" i="16"/>
  <c r="NI120" i="16"/>
  <c r="NI121" i="16"/>
  <c r="NI122" i="16"/>
  <c r="NI123" i="16"/>
  <c r="NI124" i="16"/>
  <c r="NI125" i="16"/>
  <c r="NI126" i="16"/>
  <c r="NI127" i="16"/>
  <c r="NI128" i="16"/>
  <c r="NI129" i="16"/>
  <c r="NI130" i="16"/>
  <c r="NI131" i="16"/>
  <c r="NI132" i="16"/>
  <c r="NI133" i="16"/>
  <c r="NI134" i="16"/>
  <c r="NI135" i="16"/>
  <c r="NI136" i="16"/>
  <c r="NI137" i="16"/>
  <c r="NI138" i="16"/>
  <c r="NI139" i="16"/>
  <c r="NI140" i="16"/>
  <c r="NI141" i="16"/>
  <c r="NI142" i="16"/>
  <c r="NI143" i="16"/>
  <c r="NI144" i="16"/>
  <c r="NI145" i="16"/>
  <c r="NI146" i="16"/>
  <c r="NI147" i="16"/>
  <c r="NI148" i="16"/>
  <c r="NI149" i="16"/>
  <c r="NI150" i="16"/>
  <c r="NI151" i="16"/>
  <c r="NI152" i="16"/>
  <c r="NI153" i="16"/>
  <c r="NI154" i="16"/>
  <c r="NI155" i="16"/>
  <c r="NI156" i="16"/>
  <c r="NI157" i="16"/>
  <c r="NI158" i="16"/>
  <c r="NI159" i="16"/>
  <c r="NI160" i="16"/>
  <c r="NI161" i="16"/>
  <c r="NI162" i="16"/>
  <c r="NI163" i="16"/>
  <c r="NI164" i="16"/>
  <c r="NI165" i="16"/>
  <c r="NI166" i="16"/>
  <c r="NI167" i="16"/>
  <c r="NI168" i="16"/>
  <c r="NI169" i="16"/>
  <c r="NI170" i="16"/>
  <c r="NI171" i="16"/>
  <c r="NI172" i="16"/>
  <c r="NI173" i="16"/>
  <c r="NI174" i="16"/>
  <c r="NI175" i="16"/>
  <c r="NI176" i="16"/>
  <c r="NI177" i="16"/>
  <c r="NI178" i="16"/>
  <c r="NI179" i="16"/>
  <c r="NI180" i="16"/>
  <c r="NI181" i="16"/>
  <c r="NI182" i="16"/>
  <c r="NI183" i="16"/>
  <c r="NI184" i="16"/>
  <c r="NI185" i="16"/>
  <c r="NI186" i="16"/>
  <c r="NI187" i="16"/>
  <c r="NI188" i="16"/>
  <c r="NI189" i="16"/>
  <c r="NI190" i="16"/>
  <c r="NI191" i="16"/>
  <c r="NI192" i="16"/>
  <c r="NI193" i="16"/>
  <c r="NI194" i="16"/>
  <c r="NI195" i="16"/>
  <c r="NI196" i="16"/>
  <c r="NI197" i="16"/>
  <c r="NI198" i="16"/>
  <c r="NI199" i="16"/>
  <c r="NI200" i="16"/>
  <c r="NI201" i="16"/>
  <c r="NI202" i="16"/>
  <c r="NI203" i="16"/>
  <c r="NI204" i="16"/>
  <c r="NI205" i="16"/>
  <c r="NI206" i="16"/>
  <c r="NI207" i="16"/>
  <c r="NI208" i="16"/>
  <c r="NI209" i="16"/>
  <c r="NI210" i="16"/>
  <c r="NH3" i="16"/>
  <c r="NH4" i="16"/>
  <c r="NH5" i="16"/>
  <c r="NH6" i="16"/>
  <c r="NH7" i="16"/>
  <c r="NH8" i="16"/>
  <c r="NH9" i="16"/>
  <c r="NH10" i="16"/>
  <c r="NH11" i="16"/>
  <c r="NH12" i="16"/>
  <c r="NH13" i="16"/>
  <c r="NH14" i="16"/>
  <c r="NH15" i="16"/>
  <c r="NH16" i="16"/>
  <c r="NH17" i="16"/>
  <c r="NH18" i="16"/>
  <c r="NH19" i="16"/>
  <c r="NH20" i="16"/>
  <c r="NH21" i="16"/>
  <c r="NH22" i="16"/>
  <c r="NH23" i="16"/>
  <c r="NH24" i="16"/>
  <c r="NH25" i="16"/>
  <c r="NH26" i="16"/>
  <c r="NH27" i="16"/>
  <c r="NH28" i="16"/>
  <c r="NH29" i="16"/>
  <c r="NH30" i="16"/>
  <c r="NH31" i="16"/>
  <c r="NH32" i="16"/>
  <c r="NH33" i="16"/>
  <c r="NH34" i="16"/>
  <c r="NH35" i="16"/>
  <c r="NH36" i="16"/>
  <c r="NH37" i="16"/>
  <c r="NH38" i="16"/>
  <c r="NH39" i="16"/>
  <c r="NH40" i="16"/>
  <c r="NH41" i="16"/>
  <c r="NH42" i="16"/>
  <c r="NH43" i="16"/>
  <c r="NH44" i="16"/>
  <c r="NH45" i="16"/>
  <c r="NH46" i="16"/>
  <c r="NH47" i="16"/>
  <c r="NH48" i="16"/>
  <c r="NH49" i="16"/>
  <c r="NH50" i="16"/>
  <c r="NH51" i="16"/>
  <c r="NH52" i="16"/>
  <c r="NH53" i="16"/>
  <c r="NH54" i="16"/>
  <c r="NH55" i="16"/>
  <c r="NH56" i="16"/>
  <c r="NH57" i="16"/>
  <c r="NH58" i="16"/>
  <c r="NH59" i="16"/>
  <c r="NH60" i="16"/>
  <c r="NH61" i="16"/>
  <c r="NH62" i="16"/>
  <c r="NH63" i="16"/>
  <c r="NH64" i="16"/>
  <c r="NH65" i="16"/>
  <c r="NH66" i="16"/>
  <c r="NH67" i="16"/>
  <c r="NH68" i="16"/>
  <c r="NH69" i="16"/>
  <c r="NH70" i="16"/>
  <c r="NH71" i="16"/>
  <c r="NH72" i="16"/>
  <c r="NH73" i="16"/>
  <c r="NH74" i="16"/>
  <c r="NH75" i="16"/>
  <c r="NH76" i="16"/>
  <c r="NH77" i="16"/>
  <c r="NH78" i="16"/>
  <c r="NH79" i="16"/>
  <c r="NH80" i="16"/>
  <c r="NH81" i="16"/>
  <c r="NH82" i="16"/>
  <c r="NH83" i="16"/>
  <c r="NH84" i="16"/>
  <c r="NH85" i="16"/>
  <c r="NH86" i="16"/>
  <c r="NH87" i="16"/>
  <c r="NH88" i="16"/>
  <c r="NH89" i="16"/>
  <c r="NH90" i="16"/>
  <c r="NH91" i="16"/>
  <c r="NH92" i="16"/>
  <c r="NH93" i="16"/>
  <c r="NH94" i="16"/>
  <c r="NH95" i="16"/>
  <c r="NH96" i="16"/>
  <c r="NH97" i="16"/>
  <c r="NH98" i="16"/>
  <c r="NH99" i="16"/>
  <c r="NH100" i="16"/>
  <c r="NH101" i="16"/>
  <c r="NH102" i="16"/>
  <c r="NH103" i="16"/>
  <c r="NH104" i="16"/>
  <c r="NH105" i="16"/>
  <c r="NH106" i="16"/>
  <c r="NH107" i="16"/>
  <c r="NH108" i="16"/>
  <c r="NH109" i="16"/>
  <c r="NH110" i="16"/>
  <c r="NH111" i="16"/>
  <c r="NH112" i="16"/>
  <c r="NH113" i="16"/>
  <c r="NH114" i="16"/>
  <c r="NH115" i="16"/>
  <c r="NH116" i="16"/>
  <c r="NH117" i="16"/>
  <c r="NH118" i="16"/>
  <c r="NH119" i="16"/>
  <c r="NH120" i="16"/>
  <c r="NH121" i="16"/>
  <c r="NH122" i="16"/>
  <c r="NH123" i="16"/>
  <c r="NH124" i="16"/>
  <c r="NH125" i="16"/>
  <c r="NH126" i="16"/>
  <c r="NH127" i="16"/>
  <c r="NH128" i="16"/>
  <c r="NH129" i="16"/>
  <c r="NH130" i="16"/>
  <c r="NH131" i="16"/>
  <c r="NH132" i="16"/>
  <c r="NH133" i="16"/>
  <c r="NH134" i="16"/>
  <c r="NH135" i="16"/>
  <c r="NH136" i="16"/>
  <c r="NH137" i="16"/>
  <c r="NH138" i="16"/>
  <c r="NH139" i="16"/>
  <c r="NH140" i="16"/>
  <c r="NH141" i="16"/>
  <c r="NH142" i="16"/>
  <c r="NH143" i="16"/>
  <c r="NH144" i="16"/>
  <c r="NH145" i="16"/>
  <c r="NH146" i="16"/>
  <c r="NH147" i="16"/>
  <c r="NH148" i="16"/>
  <c r="NH149" i="16"/>
  <c r="NH150" i="16"/>
  <c r="NH151" i="16"/>
  <c r="NH152" i="16"/>
  <c r="NH153" i="16"/>
  <c r="NH154" i="16"/>
  <c r="NH155" i="16"/>
  <c r="NH156" i="16"/>
  <c r="NH157" i="16"/>
  <c r="NH158" i="16"/>
  <c r="NH159" i="16"/>
  <c r="NH160" i="16"/>
  <c r="NH161" i="16"/>
  <c r="NH162" i="16"/>
  <c r="NH163" i="16"/>
  <c r="NH164" i="16"/>
  <c r="NH165" i="16"/>
  <c r="NH166" i="16"/>
  <c r="NH167" i="16"/>
  <c r="NH168" i="16"/>
  <c r="NH169" i="16"/>
  <c r="NH170" i="16"/>
  <c r="NH171" i="16"/>
  <c r="NH172" i="16"/>
  <c r="NH173" i="16"/>
  <c r="NH174" i="16"/>
  <c r="NH175" i="16"/>
  <c r="NH176" i="16"/>
  <c r="NH177" i="16"/>
  <c r="NH178" i="16"/>
  <c r="NH179" i="16"/>
  <c r="NH180" i="16"/>
  <c r="NH181" i="16"/>
  <c r="NH182" i="16"/>
  <c r="NH183" i="16"/>
  <c r="NH184" i="16"/>
  <c r="NH185" i="16"/>
  <c r="NH186" i="16"/>
  <c r="NH187" i="16"/>
  <c r="NH188" i="16"/>
  <c r="NH189" i="16"/>
  <c r="NH190" i="16"/>
  <c r="NH191" i="16"/>
  <c r="NH192" i="16"/>
  <c r="NH193" i="16"/>
  <c r="NH194" i="16"/>
  <c r="NH195" i="16"/>
  <c r="NH196" i="16"/>
  <c r="NH197" i="16"/>
  <c r="NH198" i="16"/>
  <c r="NH199" i="16"/>
  <c r="NH200" i="16"/>
  <c r="NH201" i="16"/>
  <c r="NH202" i="16"/>
  <c r="NH203" i="16"/>
  <c r="NH204" i="16"/>
  <c r="NH205" i="16"/>
  <c r="NH206" i="16"/>
  <c r="NH207" i="16"/>
  <c r="NH208" i="16"/>
  <c r="NH209" i="16"/>
  <c r="NH210" i="16"/>
  <c r="NG3" i="16"/>
  <c r="NG4" i="16"/>
  <c r="NG5" i="16"/>
  <c r="NG6" i="16"/>
  <c r="NG7" i="16"/>
  <c r="NG8" i="16"/>
  <c r="NG9" i="16"/>
  <c r="NG10" i="16"/>
  <c r="NG11" i="16"/>
  <c r="NG12" i="16"/>
  <c r="NG13" i="16"/>
  <c r="NG14" i="16"/>
  <c r="NG15" i="16"/>
  <c r="NG16" i="16"/>
  <c r="NG17" i="16"/>
  <c r="NG18" i="16"/>
  <c r="NG19" i="16"/>
  <c r="NG20" i="16"/>
  <c r="NG21" i="16"/>
  <c r="NG22" i="16"/>
  <c r="NG23" i="16"/>
  <c r="NG24" i="16"/>
  <c r="NG25" i="16"/>
  <c r="NG26" i="16"/>
  <c r="NG27" i="16"/>
  <c r="NG28" i="16"/>
  <c r="NG29" i="16"/>
  <c r="NG30" i="16"/>
  <c r="NG31" i="16"/>
  <c r="NG32" i="16"/>
  <c r="NG33" i="16"/>
  <c r="NG34" i="16"/>
  <c r="NG35" i="16"/>
  <c r="NG36" i="16"/>
  <c r="NG37" i="16"/>
  <c r="NG38" i="16"/>
  <c r="NG39" i="16"/>
  <c r="NG40" i="16"/>
  <c r="NG41" i="16"/>
  <c r="NG42" i="16"/>
  <c r="NG43" i="16"/>
  <c r="NG44" i="16"/>
  <c r="NG45" i="16"/>
  <c r="NG46" i="16"/>
  <c r="NG47" i="16"/>
  <c r="NG48" i="16"/>
  <c r="NG49" i="16"/>
  <c r="NG50" i="16"/>
  <c r="NG51" i="16"/>
  <c r="NG52" i="16"/>
  <c r="NG53" i="16"/>
  <c r="NG54" i="16"/>
  <c r="NG55" i="16"/>
  <c r="NG56" i="16"/>
  <c r="NG57" i="16"/>
  <c r="NG58" i="16"/>
  <c r="NG59" i="16"/>
  <c r="NG60" i="16"/>
  <c r="NG61" i="16"/>
  <c r="NG62" i="16"/>
  <c r="NG63" i="16"/>
  <c r="NG64" i="16"/>
  <c r="NG65" i="16"/>
  <c r="NG66" i="16"/>
  <c r="NG67" i="16"/>
  <c r="NG68" i="16"/>
  <c r="NG69" i="16"/>
  <c r="NG70" i="16"/>
  <c r="NG71" i="16"/>
  <c r="NG72" i="16"/>
  <c r="NG73" i="16"/>
  <c r="NG74" i="16"/>
  <c r="NG75" i="16"/>
  <c r="NG76" i="16"/>
  <c r="NG77" i="16"/>
  <c r="NG78" i="16"/>
  <c r="NG79" i="16"/>
  <c r="NG80" i="16"/>
  <c r="NG81" i="16"/>
  <c r="NG82" i="16"/>
  <c r="NG83" i="16"/>
  <c r="NG84" i="16"/>
  <c r="NG85" i="16"/>
  <c r="NG86" i="16"/>
  <c r="NG87" i="16"/>
  <c r="NG88" i="16"/>
  <c r="NG89" i="16"/>
  <c r="NG90" i="16"/>
  <c r="NG91" i="16"/>
  <c r="NG92" i="16"/>
  <c r="NG93" i="16"/>
  <c r="NG94" i="16"/>
  <c r="NG95" i="16"/>
  <c r="NG96" i="16"/>
  <c r="NG97" i="16"/>
  <c r="NG98" i="16"/>
  <c r="NG99" i="16"/>
  <c r="NG100" i="16"/>
  <c r="NG101" i="16"/>
  <c r="NG102" i="16"/>
  <c r="NG103" i="16"/>
  <c r="NG104" i="16"/>
  <c r="NG105" i="16"/>
  <c r="NG106" i="16"/>
  <c r="NG107" i="16"/>
  <c r="NG108" i="16"/>
  <c r="NG109" i="16"/>
  <c r="NG110" i="16"/>
  <c r="NG111" i="16"/>
  <c r="NG112" i="16"/>
  <c r="NG113" i="16"/>
  <c r="NG114" i="16"/>
  <c r="NG115" i="16"/>
  <c r="NG116" i="16"/>
  <c r="NG117" i="16"/>
  <c r="NG118" i="16"/>
  <c r="NG119" i="16"/>
  <c r="NG120" i="16"/>
  <c r="NG121" i="16"/>
  <c r="NG122" i="16"/>
  <c r="NG123" i="16"/>
  <c r="NG124" i="16"/>
  <c r="NG125" i="16"/>
  <c r="NG126" i="16"/>
  <c r="NG127" i="16"/>
  <c r="NG128" i="16"/>
  <c r="NG129" i="16"/>
  <c r="NG130" i="16"/>
  <c r="NG131" i="16"/>
  <c r="NG132" i="16"/>
  <c r="NG133" i="16"/>
  <c r="NG134" i="16"/>
  <c r="NG135" i="16"/>
  <c r="NG136" i="16"/>
  <c r="NG137" i="16"/>
  <c r="NG138" i="16"/>
  <c r="NG139" i="16"/>
  <c r="NG140" i="16"/>
  <c r="NG141" i="16"/>
  <c r="NG142" i="16"/>
  <c r="NG143" i="16"/>
  <c r="NG144" i="16"/>
  <c r="NG145" i="16"/>
  <c r="NG146" i="16"/>
  <c r="NG147" i="16"/>
  <c r="NG148" i="16"/>
  <c r="NG149" i="16"/>
  <c r="NG150" i="16"/>
  <c r="NG151" i="16"/>
  <c r="NG152" i="16"/>
  <c r="NG153" i="16"/>
  <c r="NG154" i="16"/>
  <c r="NG155" i="16"/>
  <c r="NG156" i="16"/>
  <c r="NG157" i="16"/>
  <c r="NG158" i="16"/>
  <c r="NG159" i="16"/>
  <c r="NG160" i="16"/>
  <c r="NG161" i="16"/>
  <c r="NG162" i="16"/>
  <c r="NG163" i="16"/>
  <c r="NG164" i="16"/>
  <c r="NG165" i="16"/>
  <c r="NG166" i="16"/>
  <c r="NG167" i="16"/>
  <c r="NG168" i="16"/>
  <c r="NG169" i="16"/>
  <c r="NG170" i="16"/>
  <c r="NG171" i="16"/>
  <c r="NG172" i="16"/>
  <c r="NG173" i="16"/>
  <c r="NG174" i="16"/>
  <c r="NG175" i="16"/>
  <c r="NG176" i="16"/>
  <c r="NG177" i="16"/>
  <c r="NG178" i="16"/>
  <c r="NG179" i="16"/>
  <c r="NG180" i="16"/>
  <c r="NG181" i="16"/>
  <c r="NG182" i="16"/>
  <c r="NG183" i="16"/>
  <c r="NG184" i="16"/>
  <c r="NG185" i="16"/>
  <c r="NG186" i="16"/>
  <c r="NG187" i="16"/>
  <c r="NG188" i="16"/>
  <c r="NG189" i="16"/>
  <c r="NG190" i="16"/>
  <c r="NG191" i="16"/>
  <c r="NG192" i="16"/>
  <c r="NG193" i="16"/>
  <c r="NG194" i="16"/>
  <c r="NG195" i="16"/>
  <c r="NG196" i="16"/>
  <c r="NG197" i="16"/>
  <c r="NG198" i="16"/>
  <c r="NG199" i="16"/>
  <c r="NG200" i="16"/>
  <c r="NG201" i="16"/>
  <c r="NG202" i="16"/>
  <c r="NG203" i="16"/>
  <c r="NG204" i="16"/>
  <c r="NG205" i="16"/>
  <c r="NG206" i="16"/>
  <c r="NG207" i="16"/>
  <c r="NG208" i="16"/>
  <c r="NG209" i="16"/>
  <c r="NG210" i="16"/>
  <c r="NF3" i="16"/>
  <c r="NF4" i="16"/>
  <c r="NF5" i="16"/>
  <c r="NF6" i="16"/>
  <c r="NF7" i="16"/>
  <c r="NF8" i="16"/>
  <c r="NF9" i="16"/>
  <c r="NF10" i="16"/>
  <c r="NF11" i="16"/>
  <c r="NF12" i="16"/>
  <c r="NF13" i="16"/>
  <c r="NF14" i="16"/>
  <c r="NF15" i="16"/>
  <c r="NF16" i="16"/>
  <c r="NF17" i="16"/>
  <c r="NF18" i="16"/>
  <c r="NF19" i="16"/>
  <c r="NF20" i="16"/>
  <c r="NF21" i="16"/>
  <c r="NF22" i="16"/>
  <c r="NF23" i="16"/>
  <c r="NF24" i="16"/>
  <c r="NF25" i="16"/>
  <c r="NF26" i="16"/>
  <c r="NF27" i="16"/>
  <c r="NF28" i="16"/>
  <c r="NF29" i="16"/>
  <c r="NF30" i="16"/>
  <c r="NF31" i="16"/>
  <c r="NF32" i="16"/>
  <c r="NF33" i="16"/>
  <c r="NF34" i="16"/>
  <c r="NF35" i="16"/>
  <c r="NF36" i="16"/>
  <c r="NF37" i="16"/>
  <c r="NF38" i="16"/>
  <c r="NF39" i="16"/>
  <c r="NF40" i="16"/>
  <c r="NF41" i="16"/>
  <c r="NF42" i="16"/>
  <c r="NF43" i="16"/>
  <c r="NF44" i="16"/>
  <c r="NF45" i="16"/>
  <c r="NF46" i="16"/>
  <c r="NF47" i="16"/>
  <c r="NF48" i="16"/>
  <c r="NF49" i="16"/>
  <c r="NF50" i="16"/>
  <c r="NF51" i="16"/>
  <c r="NF52" i="16"/>
  <c r="NF53" i="16"/>
  <c r="NF54" i="16"/>
  <c r="NF55" i="16"/>
  <c r="NF56" i="16"/>
  <c r="NF57" i="16"/>
  <c r="NF58" i="16"/>
  <c r="NF59" i="16"/>
  <c r="NF60" i="16"/>
  <c r="NF61" i="16"/>
  <c r="NF62" i="16"/>
  <c r="NF63" i="16"/>
  <c r="NF64" i="16"/>
  <c r="NF65" i="16"/>
  <c r="NF66" i="16"/>
  <c r="NF67" i="16"/>
  <c r="NF68" i="16"/>
  <c r="NF69" i="16"/>
  <c r="NF70" i="16"/>
  <c r="NF71" i="16"/>
  <c r="NF72" i="16"/>
  <c r="NF73" i="16"/>
  <c r="NF74" i="16"/>
  <c r="NF75" i="16"/>
  <c r="NF76" i="16"/>
  <c r="NF77" i="16"/>
  <c r="NF78" i="16"/>
  <c r="NF79" i="16"/>
  <c r="NF80" i="16"/>
  <c r="NF81" i="16"/>
  <c r="NF82" i="16"/>
  <c r="NF83" i="16"/>
  <c r="NF84" i="16"/>
  <c r="NF85" i="16"/>
  <c r="NF86" i="16"/>
  <c r="NF87" i="16"/>
  <c r="NF88" i="16"/>
  <c r="NF89" i="16"/>
  <c r="NF90" i="16"/>
  <c r="NF91" i="16"/>
  <c r="NF92" i="16"/>
  <c r="NF93" i="16"/>
  <c r="NF94" i="16"/>
  <c r="NF95" i="16"/>
  <c r="NF96" i="16"/>
  <c r="NF97" i="16"/>
  <c r="NF98" i="16"/>
  <c r="NF99" i="16"/>
  <c r="NF100" i="16"/>
  <c r="NF101" i="16"/>
  <c r="NF102" i="16"/>
  <c r="NF103" i="16"/>
  <c r="NF104" i="16"/>
  <c r="NF105" i="16"/>
  <c r="NF106" i="16"/>
  <c r="NF107" i="16"/>
  <c r="NF108" i="16"/>
  <c r="NF109" i="16"/>
  <c r="NF110" i="16"/>
  <c r="NF111" i="16"/>
  <c r="NF112" i="16"/>
  <c r="NF113" i="16"/>
  <c r="NF114" i="16"/>
  <c r="NF115" i="16"/>
  <c r="NF116" i="16"/>
  <c r="NF117" i="16"/>
  <c r="NF118" i="16"/>
  <c r="NF119" i="16"/>
  <c r="NF120" i="16"/>
  <c r="NF121" i="16"/>
  <c r="NF122" i="16"/>
  <c r="NF123" i="16"/>
  <c r="NF124" i="16"/>
  <c r="NF125" i="16"/>
  <c r="NF126" i="16"/>
  <c r="NF127" i="16"/>
  <c r="NF128" i="16"/>
  <c r="NF129" i="16"/>
  <c r="NF130" i="16"/>
  <c r="NF131" i="16"/>
  <c r="NF132" i="16"/>
  <c r="NF133" i="16"/>
  <c r="NF134" i="16"/>
  <c r="NF135" i="16"/>
  <c r="NF136" i="16"/>
  <c r="NF137" i="16"/>
  <c r="NF138" i="16"/>
  <c r="NF139" i="16"/>
  <c r="NF140" i="16"/>
  <c r="NF141" i="16"/>
  <c r="NF142" i="16"/>
  <c r="NF143" i="16"/>
  <c r="NF144" i="16"/>
  <c r="NF145" i="16"/>
  <c r="NF146" i="16"/>
  <c r="NF147" i="16"/>
  <c r="NF148" i="16"/>
  <c r="NF149" i="16"/>
  <c r="NF150" i="16"/>
  <c r="NF151" i="16"/>
  <c r="NF152" i="16"/>
  <c r="NF153" i="16"/>
  <c r="NF154" i="16"/>
  <c r="NF155" i="16"/>
  <c r="NF156" i="16"/>
  <c r="NF157" i="16"/>
  <c r="NF158" i="16"/>
  <c r="NF159" i="16"/>
  <c r="NF160" i="16"/>
  <c r="NF161" i="16"/>
  <c r="NF162" i="16"/>
  <c r="NF163" i="16"/>
  <c r="NF164" i="16"/>
  <c r="NF165" i="16"/>
  <c r="NF166" i="16"/>
  <c r="NF167" i="16"/>
  <c r="NF168" i="16"/>
  <c r="NF169" i="16"/>
  <c r="NF170" i="16"/>
  <c r="NF171" i="16"/>
  <c r="NF172" i="16"/>
  <c r="NF173" i="16"/>
  <c r="NF174" i="16"/>
  <c r="NF175" i="16"/>
  <c r="NF176" i="16"/>
  <c r="NF177" i="16"/>
  <c r="NF178" i="16"/>
  <c r="NF179" i="16"/>
  <c r="NF180" i="16"/>
  <c r="NF181" i="16"/>
  <c r="NF182" i="16"/>
  <c r="NF183" i="16"/>
  <c r="NF184" i="16"/>
  <c r="NF185" i="16"/>
  <c r="NF186" i="16"/>
  <c r="NF187" i="16"/>
  <c r="NF188" i="16"/>
  <c r="NF189" i="16"/>
  <c r="NF190" i="16"/>
  <c r="NF191" i="16"/>
  <c r="NF192" i="16"/>
  <c r="NF193" i="16"/>
  <c r="NF194" i="16"/>
  <c r="NF195" i="16"/>
  <c r="NF196" i="16"/>
  <c r="NF197" i="16"/>
  <c r="NF198" i="16"/>
  <c r="NF199" i="16"/>
  <c r="NF200" i="16"/>
  <c r="NF201" i="16"/>
  <c r="NF202" i="16"/>
  <c r="NF203" i="16"/>
  <c r="NF204" i="16"/>
  <c r="NF205" i="16"/>
  <c r="NF206" i="16"/>
  <c r="NF207" i="16"/>
  <c r="NF208" i="16"/>
  <c r="NF209" i="16"/>
  <c r="NF210" i="16"/>
  <c r="NE3" i="16"/>
  <c r="NE4" i="16"/>
  <c r="NE5" i="16"/>
  <c r="NE6" i="16"/>
  <c r="NE7" i="16"/>
  <c r="NE8" i="16"/>
  <c r="NE9" i="16"/>
  <c r="NE10" i="16"/>
  <c r="NE11" i="16"/>
  <c r="NE12" i="16"/>
  <c r="NE13" i="16"/>
  <c r="NE14" i="16"/>
  <c r="NE15" i="16"/>
  <c r="NE16" i="16"/>
  <c r="NE17" i="16"/>
  <c r="NE18" i="16"/>
  <c r="NE19" i="16"/>
  <c r="NE20" i="16"/>
  <c r="NE21" i="16"/>
  <c r="NE22" i="16"/>
  <c r="NE23" i="16"/>
  <c r="NE24" i="16"/>
  <c r="NE25" i="16"/>
  <c r="NE26" i="16"/>
  <c r="NE27" i="16"/>
  <c r="NE28" i="16"/>
  <c r="NE29" i="16"/>
  <c r="NE30" i="16"/>
  <c r="NE31" i="16"/>
  <c r="NE32" i="16"/>
  <c r="NE33" i="16"/>
  <c r="NE34" i="16"/>
  <c r="NE35" i="16"/>
  <c r="NE36" i="16"/>
  <c r="NE37" i="16"/>
  <c r="NE38" i="16"/>
  <c r="NE39" i="16"/>
  <c r="NE40" i="16"/>
  <c r="NE41" i="16"/>
  <c r="NE42" i="16"/>
  <c r="NE43" i="16"/>
  <c r="NE44" i="16"/>
  <c r="NE45" i="16"/>
  <c r="NE46" i="16"/>
  <c r="NE47" i="16"/>
  <c r="NE48" i="16"/>
  <c r="NE49" i="16"/>
  <c r="NE50" i="16"/>
  <c r="NE51" i="16"/>
  <c r="NE52" i="16"/>
  <c r="NE53" i="16"/>
  <c r="NE54" i="16"/>
  <c r="NE55" i="16"/>
  <c r="NE56" i="16"/>
  <c r="NE57" i="16"/>
  <c r="NE58" i="16"/>
  <c r="NE59" i="16"/>
  <c r="NE60" i="16"/>
  <c r="NE61" i="16"/>
  <c r="NE62" i="16"/>
  <c r="NE63" i="16"/>
  <c r="NE64" i="16"/>
  <c r="NE65" i="16"/>
  <c r="NE66" i="16"/>
  <c r="NE67" i="16"/>
  <c r="NE68" i="16"/>
  <c r="NE69" i="16"/>
  <c r="NE70" i="16"/>
  <c r="NE71" i="16"/>
  <c r="NE72" i="16"/>
  <c r="NE73" i="16"/>
  <c r="NE74" i="16"/>
  <c r="NE75" i="16"/>
  <c r="NE76" i="16"/>
  <c r="NE77" i="16"/>
  <c r="NE78" i="16"/>
  <c r="NE79" i="16"/>
  <c r="NE80" i="16"/>
  <c r="NE81" i="16"/>
  <c r="NE82" i="16"/>
  <c r="NE83" i="16"/>
  <c r="NE84" i="16"/>
  <c r="NE85" i="16"/>
  <c r="NE86" i="16"/>
  <c r="NE87" i="16"/>
  <c r="NE88" i="16"/>
  <c r="NE89" i="16"/>
  <c r="NE90" i="16"/>
  <c r="NE91" i="16"/>
  <c r="NE92" i="16"/>
  <c r="NE93" i="16"/>
  <c r="NE94" i="16"/>
  <c r="NE95" i="16"/>
  <c r="NE96" i="16"/>
  <c r="NE97" i="16"/>
  <c r="NE98" i="16"/>
  <c r="NE99" i="16"/>
  <c r="NE100" i="16"/>
  <c r="NE101" i="16"/>
  <c r="NE102" i="16"/>
  <c r="NE103" i="16"/>
  <c r="NE104" i="16"/>
  <c r="NE105" i="16"/>
  <c r="NE106" i="16"/>
  <c r="NE107" i="16"/>
  <c r="NE108" i="16"/>
  <c r="NE109" i="16"/>
  <c r="NE110" i="16"/>
  <c r="NE111" i="16"/>
  <c r="NE112" i="16"/>
  <c r="NE113" i="16"/>
  <c r="NE114" i="16"/>
  <c r="NE115" i="16"/>
  <c r="NE116" i="16"/>
  <c r="NE117" i="16"/>
  <c r="NE118" i="16"/>
  <c r="NE119" i="16"/>
  <c r="NE120" i="16"/>
  <c r="NE121" i="16"/>
  <c r="NE122" i="16"/>
  <c r="NE123" i="16"/>
  <c r="NE124" i="16"/>
  <c r="NE125" i="16"/>
  <c r="NE126" i="16"/>
  <c r="NE127" i="16"/>
  <c r="NE128" i="16"/>
  <c r="NE129" i="16"/>
  <c r="NE130" i="16"/>
  <c r="NE131" i="16"/>
  <c r="NE132" i="16"/>
  <c r="NE133" i="16"/>
  <c r="NE134" i="16"/>
  <c r="NE135" i="16"/>
  <c r="NE136" i="16"/>
  <c r="NE137" i="16"/>
  <c r="NE138" i="16"/>
  <c r="NE139" i="16"/>
  <c r="NE140" i="16"/>
  <c r="NE141" i="16"/>
  <c r="NE142" i="16"/>
  <c r="NE143" i="16"/>
  <c r="NE144" i="16"/>
  <c r="NE145" i="16"/>
  <c r="NE146" i="16"/>
  <c r="NE147" i="16"/>
  <c r="NE148" i="16"/>
  <c r="NE149" i="16"/>
  <c r="NE150" i="16"/>
  <c r="NE151" i="16"/>
  <c r="NE152" i="16"/>
  <c r="NE153" i="16"/>
  <c r="NE154" i="16"/>
  <c r="NE155" i="16"/>
  <c r="NE156" i="16"/>
  <c r="NE157" i="16"/>
  <c r="NE158" i="16"/>
  <c r="NE159" i="16"/>
  <c r="NE160" i="16"/>
  <c r="NE161" i="16"/>
  <c r="NE162" i="16"/>
  <c r="NE163" i="16"/>
  <c r="NE164" i="16"/>
  <c r="NE165" i="16"/>
  <c r="NE166" i="16"/>
  <c r="NE167" i="16"/>
  <c r="NE168" i="16"/>
  <c r="NE169" i="16"/>
  <c r="NE170" i="16"/>
  <c r="NE171" i="16"/>
  <c r="NE172" i="16"/>
  <c r="NE173" i="16"/>
  <c r="NE174" i="16"/>
  <c r="NE175" i="16"/>
  <c r="NE176" i="16"/>
  <c r="NE177" i="16"/>
  <c r="NE178" i="16"/>
  <c r="NE179" i="16"/>
  <c r="NE180" i="16"/>
  <c r="NE181" i="16"/>
  <c r="NE182" i="16"/>
  <c r="NE183" i="16"/>
  <c r="NE184" i="16"/>
  <c r="NE185" i="16"/>
  <c r="NE186" i="16"/>
  <c r="NE187" i="16"/>
  <c r="NE188" i="16"/>
  <c r="NE189" i="16"/>
  <c r="NE190" i="16"/>
  <c r="NE191" i="16"/>
  <c r="NE192" i="16"/>
  <c r="NE193" i="16"/>
  <c r="NE194" i="16"/>
  <c r="NE195" i="16"/>
  <c r="NE196" i="16"/>
  <c r="NE197" i="16"/>
  <c r="NE198" i="16"/>
  <c r="NE199" i="16"/>
  <c r="NE200" i="16"/>
  <c r="NE201" i="16"/>
  <c r="NE202" i="16"/>
  <c r="NE203" i="16"/>
  <c r="NE204" i="16"/>
  <c r="NE205" i="16"/>
  <c r="NE206" i="16"/>
  <c r="NE207" i="16"/>
  <c r="NE208" i="16"/>
  <c r="NE209" i="16"/>
  <c r="NE210" i="16"/>
  <c r="ND3" i="16"/>
  <c r="ND4" i="16"/>
  <c r="ND5" i="16"/>
  <c r="ND6" i="16"/>
  <c r="ND7" i="16"/>
  <c r="ND8" i="16"/>
  <c r="ND9" i="16"/>
  <c r="ND10" i="16"/>
  <c r="ND11" i="16"/>
  <c r="ND12" i="16"/>
  <c r="ND13" i="16"/>
  <c r="ND14" i="16"/>
  <c r="ND15" i="16"/>
  <c r="ND16" i="16"/>
  <c r="ND17" i="16"/>
  <c r="ND18" i="16"/>
  <c r="ND19" i="16"/>
  <c r="ND20" i="16"/>
  <c r="ND21" i="16"/>
  <c r="ND22" i="16"/>
  <c r="ND23" i="16"/>
  <c r="ND24" i="16"/>
  <c r="ND25" i="16"/>
  <c r="ND26" i="16"/>
  <c r="ND27" i="16"/>
  <c r="ND28" i="16"/>
  <c r="ND29" i="16"/>
  <c r="ND30" i="16"/>
  <c r="ND31" i="16"/>
  <c r="ND32" i="16"/>
  <c r="ND33" i="16"/>
  <c r="ND34" i="16"/>
  <c r="ND35" i="16"/>
  <c r="ND36" i="16"/>
  <c r="ND37" i="16"/>
  <c r="ND38" i="16"/>
  <c r="ND39" i="16"/>
  <c r="ND40" i="16"/>
  <c r="ND41" i="16"/>
  <c r="ND42" i="16"/>
  <c r="ND43" i="16"/>
  <c r="ND44" i="16"/>
  <c r="ND45" i="16"/>
  <c r="ND46" i="16"/>
  <c r="ND47" i="16"/>
  <c r="ND48" i="16"/>
  <c r="ND49" i="16"/>
  <c r="ND50" i="16"/>
  <c r="ND51" i="16"/>
  <c r="ND52" i="16"/>
  <c r="ND53" i="16"/>
  <c r="ND54" i="16"/>
  <c r="ND55" i="16"/>
  <c r="ND56" i="16"/>
  <c r="ND57" i="16"/>
  <c r="ND58" i="16"/>
  <c r="ND59" i="16"/>
  <c r="ND60" i="16"/>
  <c r="ND61" i="16"/>
  <c r="ND62" i="16"/>
  <c r="ND63" i="16"/>
  <c r="ND64" i="16"/>
  <c r="ND65" i="16"/>
  <c r="ND66" i="16"/>
  <c r="ND67" i="16"/>
  <c r="ND68" i="16"/>
  <c r="ND69" i="16"/>
  <c r="ND70" i="16"/>
  <c r="ND71" i="16"/>
  <c r="ND72" i="16"/>
  <c r="ND73" i="16"/>
  <c r="ND74" i="16"/>
  <c r="ND75" i="16"/>
  <c r="ND76" i="16"/>
  <c r="ND77" i="16"/>
  <c r="ND78" i="16"/>
  <c r="ND79" i="16"/>
  <c r="ND80" i="16"/>
  <c r="ND81" i="16"/>
  <c r="ND82" i="16"/>
  <c r="ND83" i="16"/>
  <c r="ND84" i="16"/>
  <c r="ND85" i="16"/>
  <c r="ND86" i="16"/>
  <c r="ND87" i="16"/>
  <c r="ND88" i="16"/>
  <c r="ND89" i="16"/>
  <c r="ND90" i="16"/>
  <c r="ND91" i="16"/>
  <c r="ND92" i="16"/>
  <c r="ND93" i="16"/>
  <c r="ND94" i="16"/>
  <c r="ND95" i="16"/>
  <c r="ND96" i="16"/>
  <c r="ND97" i="16"/>
  <c r="ND98" i="16"/>
  <c r="ND99" i="16"/>
  <c r="ND100" i="16"/>
  <c r="ND101" i="16"/>
  <c r="ND102" i="16"/>
  <c r="ND103" i="16"/>
  <c r="ND104" i="16"/>
  <c r="ND105" i="16"/>
  <c r="ND106" i="16"/>
  <c r="ND107" i="16"/>
  <c r="ND108" i="16"/>
  <c r="ND109" i="16"/>
  <c r="ND110" i="16"/>
  <c r="ND111" i="16"/>
  <c r="ND112" i="16"/>
  <c r="ND113" i="16"/>
  <c r="ND114" i="16"/>
  <c r="ND115" i="16"/>
  <c r="ND116" i="16"/>
  <c r="ND117" i="16"/>
  <c r="ND118" i="16"/>
  <c r="ND119" i="16"/>
  <c r="ND120" i="16"/>
  <c r="ND121" i="16"/>
  <c r="ND122" i="16"/>
  <c r="ND123" i="16"/>
  <c r="ND124" i="16"/>
  <c r="ND125" i="16"/>
  <c r="ND126" i="16"/>
  <c r="ND127" i="16"/>
  <c r="ND128" i="16"/>
  <c r="ND129" i="16"/>
  <c r="ND130" i="16"/>
  <c r="ND131" i="16"/>
  <c r="ND132" i="16"/>
  <c r="ND133" i="16"/>
  <c r="ND134" i="16"/>
  <c r="ND135" i="16"/>
  <c r="ND136" i="16"/>
  <c r="ND137" i="16"/>
  <c r="ND138" i="16"/>
  <c r="ND139" i="16"/>
  <c r="ND140" i="16"/>
  <c r="ND141" i="16"/>
  <c r="ND142" i="16"/>
  <c r="ND143" i="16"/>
  <c r="ND144" i="16"/>
  <c r="ND145" i="16"/>
  <c r="ND146" i="16"/>
  <c r="ND147" i="16"/>
  <c r="ND148" i="16"/>
  <c r="ND149" i="16"/>
  <c r="ND150" i="16"/>
  <c r="ND151" i="16"/>
  <c r="ND152" i="16"/>
  <c r="ND153" i="16"/>
  <c r="ND154" i="16"/>
  <c r="ND155" i="16"/>
  <c r="ND156" i="16"/>
  <c r="ND157" i="16"/>
  <c r="ND158" i="16"/>
  <c r="ND159" i="16"/>
  <c r="ND160" i="16"/>
  <c r="ND161" i="16"/>
  <c r="ND162" i="16"/>
  <c r="ND163" i="16"/>
  <c r="ND164" i="16"/>
  <c r="ND165" i="16"/>
  <c r="ND166" i="16"/>
  <c r="ND167" i="16"/>
  <c r="ND168" i="16"/>
  <c r="ND169" i="16"/>
  <c r="ND170" i="16"/>
  <c r="ND171" i="16"/>
  <c r="ND172" i="16"/>
  <c r="ND173" i="16"/>
  <c r="ND174" i="16"/>
  <c r="ND175" i="16"/>
  <c r="ND176" i="16"/>
  <c r="ND177" i="16"/>
  <c r="ND178" i="16"/>
  <c r="ND179" i="16"/>
  <c r="ND180" i="16"/>
  <c r="ND181" i="16"/>
  <c r="ND182" i="16"/>
  <c r="ND183" i="16"/>
  <c r="ND184" i="16"/>
  <c r="ND185" i="16"/>
  <c r="ND186" i="16"/>
  <c r="ND187" i="16"/>
  <c r="ND188" i="16"/>
  <c r="ND189" i="16"/>
  <c r="ND190" i="16"/>
  <c r="ND191" i="16"/>
  <c r="ND192" i="16"/>
  <c r="ND193" i="16"/>
  <c r="ND194" i="16"/>
  <c r="ND195" i="16"/>
  <c r="ND196" i="16"/>
  <c r="ND197" i="16"/>
  <c r="ND198" i="16"/>
  <c r="ND199" i="16"/>
  <c r="ND200" i="16"/>
  <c r="ND201" i="16"/>
  <c r="ND202" i="16"/>
  <c r="ND203" i="16"/>
  <c r="ND204" i="16"/>
  <c r="ND205" i="16"/>
  <c r="ND206" i="16"/>
  <c r="ND207" i="16"/>
  <c r="ND208" i="16"/>
  <c r="ND209" i="16"/>
  <c r="ND210" i="16"/>
  <c r="NC3" i="16"/>
  <c r="NC4" i="16"/>
  <c r="NC5" i="16"/>
  <c r="NC6" i="16"/>
  <c r="NC7" i="16"/>
  <c r="NC8" i="16"/>
  <c r="NC9" i="16"/>
  <c r="NC10" i="16"/>
  <c r="NC11" i="16"/>
  <c r="NC12" i="16"/>
  <c r="NC13" i="16"/>
  <c r="NC14" i="16"/>
  <c r="NC15" i="16"/>
  <c r="NC16" i="16"/>
  <c r="NC17" i="16"/>
  <c r="NC18" i="16"/>
  <c r="NC19" i="16"/>
  <c r="NC20" i="16"/>
  <c r="NC21" i="16"/>
  <c r="NC22" i="16"/>
  <c r="NC23" i="16"/>
  <c r="NC24" i="16"/>
  <c r="NC25" i="16"/>
  <c r="NC26" i="16"/>
  <c r="NC27" i="16"/>
  <c r="NC28" i="16"/>
  <c r="NC29" i="16"/>
  <c r="NC30" i="16"/>
  <c r="NC31" i="16"/>
  <c r="NC32" i="16"/>
  <c r="NC33" i="16"/>
  <c r="NC34" i="16"/>
  <c r="NC35" i="16"/>
  <c r="NC36" i="16"/>
  <c r="NC37" i="16"/>
  <c r="NC38" i="16"/>
  <c r="NC39" i="16"/>
  <c r="NC40" i="16"/>
  <c r="NC41" i="16"/>
  <c r="NC42" i="16"/>
  <c r="NC43" i="16"/>
  <c r="NC44" i="16"/>
  <c r="NC45" i="16"/>
  <c r="NC46" i="16"/>
  <c r="NC47" i="16"/>
  <c r="NC48" i="16"/>
  <c r="NC49" i="16"/>
  <c r="NC50" i="16"/>
  <c r="NC51" i="16"/>
  <c r="NC52" i="16"/>
  <c r="NC53" i="16"/>
  <c r="NC54" i="16"/>
  <c r="NC55" i="16"/>
  <c r="NC56" i="16"/>
  <c r="NC57" i="16"/>
  <c r="NC58" i="16"/>
  <c r="NC59" i="16"/>
  <c r="NC60" i="16"/>
  <c r="NC61" i="16"/>
  <c r="NC62" i="16"/>
  <c r="NC63" i="16"/>
  <c r="NC64" i="16"/>
  <c r="NC65" i="16"/>
  <c r="NC66" i="16"/>
  <c r="NC67" i="16"/>
  <c r="NC68" i="16"/>
  <c r="NC69" i="16"/>
  <c r="NC70" i="16"/>
  <c r="NC71" i="16"/>
  <c r="NC72" i="16"/>
  <c r="NC73" i="16"/>
  <c r="NC74" i="16"/>
  <c r="NC75" i="16"/>
  <c r="NC76" i="16"/>
  <c r="NC77" i="16"/>
  <c r="NC78" i="16"/>
  <c r="NC79" i="16"/>
  <c r="NC80" i="16"/>
  <c r="NC81" i="16"/>
  <c r="NC82" i="16"/>
  <c r="NC83" i="16"/>
  <c r="NC84" i="16"/>
  <c r="NC85" i="16"/>
  <c r="NC86" i="16"/>
  <c r="NC87" i="16"/>
  <c r="NC88" i="16"/>
  <c r="NC89" i="16"/>
  <c r="NC90" i="16"/>
  <c r="NC91" i="16"/>
  <c r="NC92" i="16"/>
  <c r="NC93" i="16"/>
  <c r="NC94" i="16"/>
  <c r="NC95" i="16"/>
  <c r="NC96" i="16"/>
  <c r="NC97" i="16"/>
  <c r="NC98" i="16"/>
  <c r="NC99" i="16"/>
  <c r="NC100" i="16"/>
  <c r="NC101" i="16"/>
  <c r="NC102" i="16"/>
  <c r="NC103" i="16"/>
  <c r="NC104" i="16"/>
  <c r="NC105" i="16"/>
  <c r="NC106" i="16"/>
  <c r="NC107" i="16"/>
  <c r="NC108" i="16"/>
  <c r="NC109" i="16"/>
  <c r="NC110" i="16"/>
  <c r="NC111" i="16"/>
  <c r="NC112" i="16"/>
  <c r="NC113" i="16"/>
  <c r="NC114" i="16"/>
  <c r="NC115" i="16"/>
  <c r="NC116" i="16"/>
  <c r="NC117" i="16"/>
  <c r="NC118" i="16"/>
  <c r="NC119" i="16"/>
  <c r="NC120" i="16"/>
  <c r="NC121" i="16"/>
  <c r="NC122" i="16"/>
  <c r="NC123" i="16"/>
  <c r="NC124" i="16"/>
  <c r="NC125" i="16"/>
  <c r="NC126" i="16"/>
  <c r="NC127" i="16"/>
  <c r="NC128" i="16"/>
  <c r="NC129" i="16"/>
  <c r="NC130" i="16"/>
  <c r="NC131" i="16"/>
  <c r="NC132" i="16"/>
  <c r="NC133" i="16"/>
  <c r="NC134" i="16"/>
  <c r="NC135" i="16"/>
  <c r="NC136" i="16"/>
  <c r="NC137" i="16"/>
  <c r="NC138" i="16"/>
  <c r="NC139" i="16"/>
  <c r="NC140" i="16"/>
  <c r="NC141" i="16"/>
  <c r="NC142" i="16"/>
  <c r="NC143" i="16"/>
  <c r="NC144" i="16"/>
  <c r="NC145" i="16"/>
  <c r="NC146" i="16"/>
  <c r="NC147" i="16"/>
  <c r="NC148" i="16"/>
  <c r="NC149" i="16"/>
  <c r="NC150" i="16"/>
  <c r="NC151" i="16"/>
  <c r="NC152" i="16"/>
  <c r="NC153" i="16"/>
  <c r="NC154" i="16"/>
  <c r="NC155" i="16"/>
  <c r="NC156" i="16"/>
  <c r="NC157" i="16"/>
  <c r="NC158" i="16"/>
  <c r="NC159" i="16"/>
  <c r="NC160" i="16"/>
  <c r="NC161" i="16"/>
  <c r="NC162" i="16"/>
  <c r="NC163" i="16"/>
  <c r="NC164" i="16"/>
  <c r="NC165" i="16"/>
  <c r="NC166" i="16"/>
  <c r="NC167" i="16"/>
  <c r="NC168" i="16"/>
  <c r="NC169" i="16"/>
  <c r="NC170" i="16"/>
  <c r="NC171" i="16"/>
  <c r="NC172" i="16"/>
  <c r="NC173" i="16"/>
  <c r="NC174" i="16"/>
  <c r="NC175" i="16"/>
  <c r="NC176" i="16"/>
  <c r="NC177" i="16"/>
  <c r="NC178" i="16"/>
  <c r="NC179" i="16"/>
  <c r="NC180" i="16"/>
  <c r="NC181" i="16"/>
  <c r="NC182" i="16"/>
  <c r="NC183" i="16"/>
  <c r="NC184" i="16"/>
  <c r="NC185" i="16"/>
  <c r="NC186" i="16"/>
  <c r="NC187" i="16"/>
  <c r="NC188" i="16"/>
  <c r="NC189" i="16"/>
  <c r="NC190" i="16"/>
  <c r="NC191" i="16"/>
  <c r="NC192" i="16"/>
  <c r="NC193" i="16"/>
  <c r="NC194" i="16"/>
  <c r="NC195" i="16"/>
  <c r="NC196" i="16"/>
  <c r="NC197" i="16"/>
  <c r="NC198" i="16"/>
  <c r="NC199" i="16"/>
  <c r="NC200" i="16"/>
  <c r="NC201" i="16"/>
  <c r="NC202" i="16"/>
  <c r="NC203" i="16"/>
  <c r="NC204" i="16"/>
  <c r="NC205" i="16"/>
  <c r="NC206" i="16"/>
  <c r="NC207" i="16"/>
  <c r="NC208" i="16"/>
  <c r="NC209" i="16"/>
  <c r="NC210" i="16"/>
  <c r="NL2" i="16"/>
  <c r="NM2" i="16"/>
  <c r="NN2" i="16"/>
  <c r="NO2" i="16"/>
  <c r="NP2" i="16"/>
  <c r="NQ2" i="16"/>
  <c r="NR2" i="16"/>
  <c r="NK2" i="16"/>
  <c r="ND2" i="16"/>
  <c r="NE2" i="16"/>
  <c r="NF2" i="16"/>
  <c r="NG2" i="16"/>
  <c r="NH2" i="16"/>
  <c r="NI2" i="16"/>
  <c r="NJ2" i="16"/>
  <c r="NB239" i="21" l="1"/>
  <c r="NA239" i="21"/>
  <c r="MZ239" i="21"/>
  <c r="MY239" i="21"/>
  <c r="MX239" i="21"/>
  <c r="MW239" i="21"/>
  <c r="MV239" i="21"/>
  <c r="MU239" i="21"/>
  <c r="MT239" i="21"/>
  <c r="MS239" i="21"/>
  <c r="MR239" i="21"/>
  <c r="MQ239" i="21"/>
  <c r="MP239" i="21"/>
  <c r="MO239" i="21"/>
  <c r="MN239" i="21"/>
  <c r="MM239" i="21"/>
  <c r="ML239" i="21"/>
  <c r="MK239" i="21"/>
  <c r="MJ239" i="21"/>
  <c r="MI239" i="21"/>
  <c r="MH239" i="21"/>
  <c r="MG239" i="21"/>
  <c r="MF239" i="21"/>
  <c r="ME239" i="21"/>
  <c r="NB238" i="21"/>
  <c r="NA238" i="21"/>
  <c r="MZ238" i="21"/>
  <c r="MY238" i="21"/>
  <c r="MX238" i="21"/>
  <c r="MW238" i="21"/>
  <c r="MV238" i="21"/>
  <c r="MU238" i="21"/>
  <c r="MT238" i="21"/>
  <c r="MS238" i="21"/>
  <c r="MR238" i="21"/>
  <c r="MQ238" i="21"/>
  <c r="MP238" i="21"/>
  <c r="MO238" i="21"/>
  <c r="MN238" i="21"/>
  <c r="MM238" i="21"/>
  <c r="ML238" i="21"/>
  <c r="MK238" i="21"/>
  <c r="MJ238" i="21"/>
  <c r="MI238" i="21"/>
  <c r="MH238" i="21"/>
  <c r="MG238" i="21"/>
  <c r="MF238" i="21"/>
  <c r="ME238" i="21"/>
  <c r="NB237" i="21"/>
  <c r="NA237" i="21"/>
  <c r="MZ237" i="21"/>
  <c r="MY237" i="21"/>
  <c r="MX237" i="21"/>
  <c r="MW237" i="21"/>
  <c r="MV237" i="21"/>
  <c r="MU237" i="21"/>
  <c r="MT237" i="21"/>
  <c r="MS237" i="21"/>
  <c r="MR237" i="21"/>
  <c r="MQ237" i="21"/>
  <c r="MP237" i="21"/>
  <c r="MO237" i="21"/>
  <c r="MN237" i="21"/>
  <c r="MM237" i="21"/>
  <c r="ML237" i="21"/>
  <c r="MK237" i="21"/>
  <c r="MJ237" i="21"/>
  <c r="MI237" i="21"/>
  <c r="MH237" i="21"/>
  <c r="MG237" i="21"/>
  <c r="MF237" i="21"/>
  <c r="ME237" i="21"/>
  <c r="NB236" i="21"/>
  <c r="NA236" i="21"/>
  <c r="MZ236" i="21"/>
  <c r="MY236" i="21"/>
  <c r="MX236" i="21"/>
  <c r="MW236" i="21"/>
  <c r="MV236" i="21"/>
  <c r="MU236" i="21"/>
  <c r="MT236" i="21"/>
  <c r="MS236" i="21"/>
  <c r="MR236" i="21"/>
  <c r="MQ236" i="21"/>
  <c r="MP236" i="21"/>
  <c r="MO236" i="21"/>
  <c r="MN236" i="21"/>
  <c r="MM236" i="21"/>
  <c r="ML236" i="21"/>
  <c r="MK236" i="21"/>
  <c r="MJ236" i="21"/>
  <c r="MI236" i="21"/>
  <c r="MH236" i="21"/>
  <c r="MG236" i="21"/>
  <c r="MF236" i="21"/>
  <c r="ME236" i="21"/>
  <c r="NB235" i="21"/>
  <c r="NA235" i="21"/>
  <c r="MZ235" i="21"/>
  <c r="MY235" i="21"/>
  <c r="MX235" i="21"/>
  <c r="MW235" i="21"/>
  <c r="MV235" i="21"/>
  <c r="MU235" i="21"/>
  <c r="MT235" i="21"/>
  <c r="MS235" i="21"/>
  <c r="MR235" i="21"/>
  <c r="MQ235" i="21"/>
  <c r="MP235" i="21"/>
  <c r="MO235" i="21"/>
  <c r="MN235" i="21"/>
  <c r="MM235" i="21"/>
  <c r="ML235" i="21"/>
  <c r="MK235" i="21"/>
  <c r="MJ235" i="21"/>
  <c r="MI235" i="21"/>
  <c r="MH235" i="21"/>
  <c r="MG235" i="21"/>
  <c r="MF235" i="21"/>
  <c r="ME235" i="21"/>
  <c r="NB234" i="21"/>
  <c r="NA234" i="21"/>
  <c r="MZ234" i="21"/>
  <c r="MY234" i="21"/>
  <c r="MX234" i="21"/>
  <c r="MW234" i="21"/>
  <c r="MV234" i="21"/>
  <c r="MU234" i="21"/>
  <c r="MT234" i="21"/>
  <c r="MS234" i="21"/>
  <c r="MR234" i="21"/>
  <c r="MQ234" i="21"/>
  <c r="MP234" i="21"/>
  <c r="MO234" i="21"/>
  <c r="MN234" i="21"/>
  <c r="MM234" i="21"/>
  <c r="ML234" i="21"/>
  <c r="MK234" i="21"/>
  <c r="MJ234" i="21"/>
  <c r="MI234" i="21"/>
  <c r="MH234" i="21"/>
  <c r="MG234" i="21"/>
  <c r="MF234" i="21"/>
  <c r="ME234" i="21"/>
  <c r="NB233" i="21"/>
  <c r="NA233" i="21"/>
  <c r="MZ233" i="21"/>
  <c r="MY233" i="21"/>
  <c r="MX233" i="21"/>
  <c r="MW233" i="21"/>
  <c r="MV233" i="21"/>
  <c r="MU233" i="21"/>
  <c r="MT233" i="21"/>
  <c r="MS233" i="21"/>
  <c r="MR233" i="21"/>
  <c r="MQ233" i="21"/>
  <c r="MP233" i="21"/>
  <c r="MO233" i="21"/>
  <c r="MN233" i="21"/>
  <c r="MM233" i="21"/>
  <c r="ML233" i="21"/>
  <c r="MK233" i="21"/>
  <c r="MJ233" i="21"/>
  <c r="MI233" i="21"/>
  <c r="MH233" i="21"/>
  <c r="MG233" i="21"/>
  <c r="MF233" i="21"/>
  <c r="ME233" i="21"/>
  <c r="NB232" i="21"/>
  <c r="NA232" i="21"/>
  <c r="MZ232" i="21"/>
  <c r="MY232" i="21"/>
  <c r="MX232" i="21"/>
  <c r="MW232" i="21"/>
  <c r="MV232" i="21"/>
  <c r="MU232" i="21"/>
  <c r="MT232" i="21"/>
  <c r="MS232" i="21"/>
  <c r="MR232" i="21"/>
  <c r="MQ232" i="21"/>
  <c r="MP232" i="21"/>
  <c r="MO232" i="21"/>
  <c r="MN232" i="21"/>
  <c r="MM232" i="21"/>
  <c r="ML232" i="21"/>
  <c r="MK232" i="21"/>
  <c r="MJ232" i="21"/>
  <c r="MI232" i="21"/>
  <c r="MH232" i="21"/>
  <c r="MG232" i="21"/>
  <c r="MF232" i="21"/>
  <c r="ME232" i="21"/>
  <c r="NB231" i="21"/>
  <c r="NA231" i="21"/>
  <c r="MZ231" i="21"/>
  <c r="MY231" i="21"/>
  <c r="MX231" i="21"/>
  <c r="MW231" i="21"/>
  <c r="MV231" i="21"/>
  <c r="MU231" i="21"/>
  <c r="MT231" i="21"/>
  <c r="MS231" i="21"/>
  <c r="MR231" i="21"/>
  <c r="MQ231" i="21"/>
  <c r="MP231" i="21"/>
  <c r="MO231" i="21"/>
  <c r="MN231" i="21"/>
  <c r="MM231" i="21"/>
  <c r="ML231" i="21"/>
  <c r="MK231" i="21"/>
  <c r="MJ231" i="21"/>
  <c r="MI231" i="21"/>
  <c r="MH231" i="21"/>
  <c r="MG231" i="21"/>
  <c r="MF231" i="21"/>
  <c r="ME231" i="21"/>
  <c r="NB230" i="21"/>
  <c r="NA230" i="21"/>
  <c r="MZ230" i="21"/>
  <c r="MY230" i="21"/>
  <c r="MX230" i="21"/>
  <c r="MW230" i="21"/>
  <c r="MV230" i="21"/>
  <c r="MU230" i="21"/>
  <c r="MT230" i="21"/>
  <c r="MS230" i="21"/>
  <c r="MR230" i="21"/>
  <c r="MQ230" i="21"/>
  <c r="MP230" i="21"/>
  <c r="MO230" i="21"/>
  <c r="MN230" i="21"/>
  <c r="MM230" i="21"/>
  <c r="ML230" i="21"/>
  <c r="MK230" i="21"/>
  <c r="MJ230" i="21"/>
  <c r="MI230" i="21"/>
  <c r="MH230" i="21"/>
  <c r="MG230" i="21"/>
  <c r="MF230" i="21"/>
  <c r="ME230" i="21"/>
  <c r="NB229" i="21"/>
  <c r="NA229" i="21"/>
  <c r="MZ229" i="21"/>
  <c r="MY229" i="21"/>
  <c r="MX229" i="21"/>
  <c r="MW229" i="21"/>
  <c r="MV229" i="21"/>
  <c r="MU229" i="21"/>
  <c r="MT229" i="21"/>
  <c r="MS229" i="21"/>
  <c r="MR229" i="21"/>
  <c r="MQ229" i="21"/>
  <c r="MP229" i="21"/>
  <c r="MO229" i="21"/>
  <c r="MN229" i="21"/>
  <c r="MM229" i="21"/>
  <c r="ML229" i="21"/>
  <c r="MK229" i="21"/>
  <c r="MJ229" i="21"/>
  <c r="MI229" i="21"/>
  <c r="MH229" i="21"/>
  <c r="MG229" i="21"/>
  <c r="MF229" i="21"/>
  <c r="ME229" i="21"/>
  <c r="NB228" i="21"/>
  <c r="NA228" i="21"/>
  <c r="MZ228" i="21"/>
  <c r="MY228" i="21"/>
  <c r="MX228" i="21"/>
  <c r="MW228" i="21"/>
  <c r="MV228" i="21"/>
  <c r="MU228" i="21"/>
  <c r="MT228" i="21"/>
  <c r="MS228" i="21"/>
  <c r="MR228" i="21"/>
  <c r="MQ228" i="21"/>
  <c r="MP228" i="21"/>
  <c r="MO228" i="21"/>
  <c r="MN228" i="21"/>
  <c r="MM228" i="21"/>
  <c r="ML228" i="21"/>
  <c r="MK228" i="21"/>
  <c r="MJ228" i="21"/>
  <c r="MI228" i="21"/>
  <c r="MH228" i="21"/>
  <c r="MG228" i="21"/>
  <c r="MF228" i="21"/>
  <c r="ME228" i="21"/>
  <c r="NB227" i="21"/>
  <c r="NA227" i="21"/>
  <c r="MZ227" i="21"/>
  <c r="MY227" i="21"/>
  <c r="MX227" i="21"/>
  <c r="MW227" i="21"/>
  <c r="MV227" i="21"/>
  <c r="MU227" i="21"/>
  <c r="MT227" i="21"/>
  <c r="MS227" i="21"/>
  <c r="MR227" i="21"/>
  <c r="MQ227" i="21"/>
  <c r="MP227" i="21"/>
  <c r="MO227" i="21"/>
  <c r="MN227" i="21"/>
  <c r="MM227" i="21"/>
  <c r="ML227" i="21"/>
  <c r="MK227" i="21"/>
  <c r="MJ227" i="21"/>
  <c r="MI227" i="21"/>
  <c r="MH227" i="21"/>
  <c r="MG227" i="21"/>
  <c r="MF227" i="21"/>
  <c r="ME227" i="21"/>
  <c r="NB226" i="21"/>
  <c r="NA226" i="21"/>
  <c r="MZ226" i="21"/>
  <c r="MY226" i="21"/>
  <c r="MX226" i="21"/>
  <c r="MW226" i="21"/>
  <c r="MV226" i="21"/>
  <c r="MU226" i="21"/>
  <c r="MT226" i="21"/>
  <c r="MS226" i="21"/>
  <c r="MR226" i="21"/>
  <c r="MQ226" i="21"/>
  <c r="MP226" i="21"/>
  <c r="MO226" i="21"/>
  <c r="MN226" i="21"/>
  <c r="MM226" i="21"/>
  <c r="ML226" i="21"/>
  <c r="MK226" i="21"/>
  <c r="MJ226" i="21"/>
  <c r="MI226" i="21"/>
  <c r="MH226" i="21"/>
  <c r="MG226" i="21"/>
  <c r="MF226" i="21"/>
  <c r="ME226" i="21"/>
  <c r="NB225" i="21"/>
  <c r="NA225" i="21"/>
  <c r="MZ225" i="21"/>
  <c r="MY225" i="21"/>
  <c r="MX225" i="21"/>
  <c r="MW225" i="21"/>
  <c r="MV225" i="21"/>
  <c r="MU225" i="21"/>
  <c r="MT225" i="21"/>
  <c r="MS225" i="21"/>
  <c r="MR225" i="21"/>
  <c r="MQ225" i="21"/>
  <c r="MP225" i="21"/>
  <c r="MO225" i="21"/>
  <c r="MN225" i="21"/>
  <c r="MM225" i="21"/>
  <c r="ML225" i="21"/>
  <c r="MK225" i="21"/>
  <c r="MJ225" i="21"/>
  <c r="MI225" i="21"/>
  <c r="MH225" i="21"/>
  <c r="MG225" i="21"/>
  <c r="MF225" i="21"/>
  <c r="ME225" i="21"/>
  <c r="NB224" i="21"/>
  <c r="NA224" i="21"/>
  <c r="MZ224" i="21"/>
  <c r="MY224" i="21"/>
  <c r="MX224" i="21"/>
  <c r="MW224" i="21"/>
  <c r="MV224" i="21"/>
  <c r="MU224" i="21"/>
  <c r="MT224" i="21"/>
  <c r="MS224" i="21"/>
  <c r="MR224" i="21"/>
  <c r="MQ224" i="21"/>
  <c r="MP224" i="21"/>
  <c r="MO224" i="21"/>
  <c r="MN224" i="21"/>
  <c r="MM224" i="21"/>
  <c r="ML224" i="21"/>
  <c r="MK224" i="21"/>
  <c r="MJ224" i="21"/>
  <c r="MI224" i="21"/>
  <c r="MH224" i="21"/>
  <c r="MG224" i="21"/>
  <c r="MF224" i="21"/>
  <c r="ME224" i="21"/>
  <c r="NB223" i="21"/>
  <c r="NA223" i="21"/>
  <c r="MZ223" i="21"/>
  <c r="MY223" i="21"/>
  <c r="MX223" i="21"/>
  <c r="MW223" i="21"/>
  <c r="MV223" i="21"/>
  <c r="MU223" i="21"/>
  <c r="MT223" i="21"/>
  <c r="MS223" i="21"/>
  <c r="MR223" i="21"/>
  <c r="MQ223" i="21"/>
  <c r="MP223" i="21"/>
  <c r="MO223" i="21"/>
  <c r="MN223" i="21"/>
  <c r="MM223" i="21"/>
  <c r="ML223" i="21"/>
  <c r="MK223" i="21"/>
  <c r="MJ223" i="21"/>
  <c r="MI223" i="21"/>
  <c r="MH223" i="21"/>
  <c r="MG223" i="21"/>
  <c r="MF223" i="21"/>
  <c r="ME223" i="21"/>
  <c r="NB222" i="21"/>
  <c r="NA222" i="21"/>
  <c r="MZ222" i="21"/>
  <c r="MY222" i="21"/>
  <c r="MX222" i="21"/>
  <c r="MW222" i="21"/>
  <c r="MV222" i="21"/>
  <c r="MU222" i="21"/>
  <c r="MT222" i="21"/>
  <c r="MS222" i="21"/>
  <c r="MR222" i="21"/>
  <c r="MQ222" i="21"/>
  <c r="MP222" i="21"/>
  <c r="MO222" i="21"/>
  <c r="MN222" i="21"/>
  <c r="MM222" i="21"/>
  <c r="ML222" i="21"/>
  <c r="MK222" i="21"/>
  <c r="MJ222" i="21"/>
  <c r="MI222" i="21"/>
  <c r="MH222" i="21"/>
  <c r="MG222" i="21"/>
  <c r="MF222" i="21"/>
  <c r="ME222" i="21"/>
  <c r="NB221" i="21"/>
  <c r="NA221" i="21"/>
  <c r="MZ221" i="21"/>
  <c r="MY221" i="21"/>
  <c r="MX221" i="21"/>
  <c r="MW221" i="21"/>
  <c r="MV221" i="21"/>
  <c r="MU221" i="21"/>
  <c r="MT221" i="21"/>
  <c r="MS221" i="21"/>
  <c r="MR221" i="21"/>
  <c r="MQ221" i="21"/>
  <c r="MP221" i="21"/>
  <c r="MO221" i="21"/>
  <c r="MN221" i="21"/>
  <c r="MM221" i="21"/>
  <c r="ML221" i="21"/>
  <c r="MK221" i="21"/>
  <c r="MJ221" i="21"/>
  <c r="MI221" i="21"/>
  <c r="MH221" i="21"/>
  <c r="MG221" i="21"/>
  <c r="MF221" i="21"/>
  <c r="ME221" i="21"/>
  <c r="NB220" i="21"/>
  <c r="NA220" i="21"/>
  <c r="MZ220" i="21"/>
  <c r="MY220" i="21"/>
  <c r="MX220" i="21"/>
  <c r="MW220" i="21"/>
  <c r="MV220" i="21"/>
  <c r="MU220" i="21"/>
  <c r="MT220" i="21"/>
  <c r="MS220" i="21"/>
  <c r="MR220" i="21"/>
  <c r="MQ220" i="21"/>
  <c r="MP220" i="21"/>
  <c r="MO220" i="21"/>
  <c r="MN220" i="21"/>
  <c r="MM220" i="21"/>
  <c r="ML220" i="21"/>
  <c r="MK220" i="21"/>
  <c r="MJ220" i="21"/>
  <c r="MI220" i="21"/>
  <c r="MH220" i="21"/>
  <c r="MG220" i="21"/>
  <c r="MF220" i="21"/>
  <c r="ME220" i="21"/>
  <c r="NB219" i="21"/>
  <c r="NA219" i="21"/>
  <c r="MZ219" i="21"/>
  <c r="MY219" i="21"/>
  <c r="MX219" i="21"/>
  <c r="MW219" i="21"/>
  <c r="MV219" i="21"/>
  <c r="MU219" i="21"/>
  <c r="MT219" i="21"/>
  <c r="MS219" i="21"/>
  <c r="MR219" i="21"/>
  <c r="MQ219" i="21"/>
  <c r="MP219" i="21"/>
  <c r="MO219" i="21"/>
  <c r="MN219" i="21"/>
  <c r="MM219" i="21"/>
  <c r="ML219" i="21"/>
  <c r="MK219" i="21"/>
  <c r="MJ219" i="21"/>
  <c r="MI219" i="21"/>
  <c r="MH219" i="21"/>
  <c r="MG219" i="21"/>
  <c r="MF219" i="21"/>
  <c r="ME219" i="21"/>
  <c r="NB218" i="21"/>
  <c r="NA218" i="21"/>
  <c r="MZ218" i="21"/>
  <c r="MY218" i="21"/>
  <c r="MX218" i="21"/>
  <c r="MW218" i="21"/>
  <c r="MV218" i="21"/>
  <c r="MU218" i="21"/>
  <c r="MT218" i="21"/>
  <c r="MS218" i="21"/>
  <c r="MR218" i="21"/>
  <c r="MQ218" i="21"/>
  <c r="MP218" i="21"/>
  <c r="MO218" i="21"/>
  <c r="MN218" i="21"/>
  <c r="MM218" i="21"/>
  <c r="ML218" i="21"/>
  <c r="MK218" i="21"/>
  <c r="MJ218" i="21"/>
  <c r="MI218" i="21"/>
  <c r="MH218" i="21"/>
  <c r="MG218" i="21"/>
  <c r="MF218" i="21"/>
  <c r="ME218" i="21"/>
  <c r="NB217" i="21"/>
  <c r="NA217" i="21"/>
  <c r="MZ217" i="21"/>
  <c r="MY217" i="21"/>
  <c r="MX217" i="21"/>
  <c r="MW217" i="21"/>
  <c r="MV217" i="21"/>
  <c r="MU217" i="21"/>
  <c r="MT217" i="21"/>
  <c r="MS217" i="21"/>
  <c r="MR217" i="21"/>
  <c r="MQ217" i="21"/>
  <c r="MP217" i="21"/>
  <c r="MO217" i="21"/>
  <c r="MN217" i="21"/>
  <c r="MM217" i="21"/>
  <c r="ML217" i="21"/>
  <c r="MK217" i="21"/>
  <c r="MJ217" i="21"/>
  <c r="MI217" i="21"/>
  <c r="MH217" i="21"/>
  <c r="MG217" i="21"/>
  <c r="MF217" i="21"/>
  <c r="ME217" i="21"/>
  <c r="NB216" i="21"/>
  <c r="NA216" i="21"/>
  <c r="MZ216" i="21"/>
  <c r="MY216" i="21"/>
  <c r="MX216" i="21"/>
  <c r="MW216" i="21"/>
  <c r="MV216" i="21"/>
  <c r="MU216" i="21"/>
  <c r="MT216" i="21"/>
  <c r="MS216" i="21"/>
  <c r="MR216" i="21"/>
  <c r="MQ216" i="21"/>
  <c r="MP216" i="21"/>
  <c r="MO216" i="21"/>
  <c r="MN216" i="21"/>
  <c r="MM216" i="21"/>
  <c r="ML216" i="21"/>
  <c r="MK216" i="21"/>
  <c r="MJ216" i="21"/>
  <c r="MI216" i="21"/>
  <c r="MH216" i="21"/>
  <c r="MG216" i="21"/>
  <c r="MF216" i="21"/>
  <c r="ME216" i="21"/>
  <c r="NB215" i="21"/>
  <c r="NA215" i="21"/>
  <c r="MZ215" i="21"/>
  <c r="MY215" i="21"/>
  <c r="MX215" i="21"/>
  <c r="MW215" i="21"/>
  <c r="MV215" i="21"/>
  <c r="MU215" i="21"/>
  <c r="MT215" i="21"/>
  <c r="MS215" i="21"/>
  <c r="MR215" i="21"/>
  <c r="MQ215" i="21"/>
  <c r="MP215" i="21"/>
  <c r="MO215" i="21"/>
  <c r="MN215" i="21"/>
  <c r="MM215" i="21"/>
  <c r="ML215" i="21"/>
  <c r="MK215" i="21"/>
  <c r="MJ215" i="21"/>
  <c r="MI215" i="21"/>
  <c r="MH215" i="21"/>
  <c r="MG215" i="21"/>
  <c r="MF215" i="21"/>
  <c r="ME215" i="21"/>
  <c r="NB214" i="21"/>
  <c r="NA214" i="21"/>
  <c r="MZ214" i="21"/>
  <c r="MY214" i="21"/>
  <c r="MX214" i="21"/>
  <c r="MW214" i="21"/>
  <c r="MV214" i="21"/>
  <c r="MU214" i="21"/>
  <c r="MT214" i="21"/>
  <c r="MS214" i="21"/>
  <c r="MR214" i="21"/>
  <c r="MQ214" i="21"/>
  <c r="MP214" i="21"/>
  <c r="MO214" i="21"/>
  <c r="MN214" i="21"/>
  <c r="MM214" i="21"/>
  <c r="ML214" i="21"/>
  <c r="MK214" i="21"/>
  <c r="MJ214" i="21"/>
  <c r="MI214" i="21"/>
  <c r="MH214" i="21"/>
  <c r="MG214" i="21"/>
  <c r="MF214" i="21"/>
  <c r="ME214" i="21"/>
  <c r="NB213" i="21"/>
  <c r="NA213" i="21"/>
  <c r="MZ213" i="21"/>
  <c r="MY213" i="21"/>
  <c r="MX213" i="21"/>
  <c r="MW213" i="21"/>
  <c r="MV213" i="21"/>
  <c r="MU213" i="21"/>
  <c r="MT213" i="21"/>
  <c r="MS213" i="21"/>
  <c r="MR213" i="21"/>
  <c r="MQ213" i="21"/>
  <c r="MP213" i="21"/>
  <c r="MO213" i="21"/>
  <c r="MN213" i="21"/>
  <c r="MM213" i="21"/>
  <c r="ML213" i="21"/>
  <c r="MK213" i="21"/>
  <c r="MJ213" i="21"/>
  <c r="MI213" i="21"/>
  <c r="MH213" i="21"/>
  <c r="MG213" i="21"/>
  <c r="MF213" i="21"/>
  <c r="ME213" i="21"/>
  <c r="NB212" i="21"/>
  <c r="NA212" i="21"/>
  <c r="MZ212" i="21"/>
  <c r="MY212" i="21"/>
  <c r="MX212" i="21"/>
  <c r="MW212" i="21"/>
  <c r="MV212" i="21"/>
  <c r="MU212" i="21"/>
  <c r="MT212" i="21"/>
  <c r="MS212" i="21"/>
  <c r="MR212" i="21"/>
  <c r="MQ212" i="21"/>
  <c r="MP212" i="21"/>
  <c r="MO212" i="21"/>
  <c r="MN212" i="21"/>
  <c r="MM212" i="21"/>
  <c r="ML212" i="21"/>
  <c r="MK212" i="21"/>
  <c r="MJ212" i="21"/>
  <c r="MI212" i="21"/>
  <c r="MH212" i="21"/>
  <c r="MG212" i="21"/>
  <c r="MF212" i="21"/>
  <c r="ME212" i="21"/>
  <c r="NB211" i="21"/>
  <c r="NA211" i="21"/>
  <c r="MZ211" i="21"/>
  <c r="MY211" i="21"/>
  <c r="MX211" i="21"/>
  <c r="MW211" i="21"/>
  <c r="MV211" i="21"/>
  <c r="MU211" i="21"/>
  <c r="MT211" i="21"/>
  <c r="MS211" i="21"/>
  <c r="MR211" i="21"/>
  <c r="MQ211" i="21"/>
  <c r="MP211" i="21"/>
  <c r="MO211" i="21"/>
  <c r="MN211" i="21"/>
  <c r="MM211" i="21"/>
  <c r="ML211" i="21"/>
  <c r="MK211" i="21"/>
  <c r="MJ211" i="21"/>
  <c r="MI211" i="21"/>
  <c r="MH211" i="21"/>
  <c r="MG211" i="21"/>
  <c r="MF211" i="21"/>
  <c r="ME211" i="21"/>
  <c r="NB210" i="21"/>
  <c r="NA210" i="21"/>
  <c r="MZ210" i="21"/>
  <c r="MY210" i="21"/>
  <c r="MX210" i="21"/>
  <c r="MW210" i="21"/>
  <c r="MV210" i="21"/>
  <c r="MU210" i="21"/>
  <c r="MT210" i="21"/>
  <c r="MS210" i="21"/>
  <c r="MR210" i="21"/>
  <c r="MQ210" i="21"/>
  <c r="MP210" i="21"/>
  <c r="MO210" i="21"/>
  <c r="MN210" i="21"/>
  <c r="MM210" i="21"/>
  <c r="ML210" i="21"/>
  <c r="MK210" i="21"/>
  <c r="MJ210" i="21"/>
  <c r="MI210" i="21"/>
  <c r="MH210" i="21"/>
  <c r="MG210" i="21"/>
  <c r="MF210" i="21"/>
  <c r="ME210" i="21"/>
  <c r="NB209" i="21"/>
  <c r="NA209" i="21"/>
  <c r="MZ209" i="21"/>
  <c r="MY209" i="21"/>
  <c r="MX209" i="21"/>
  <c r="MW209" i="21"/>
  <c r="MV209" i="21"/>
  <c r="MU209" i="21"/>
  <c r="MT209" i="21"/>
  <c r="MS209" i="21"/>
  <c r="MR209" i="21"/>
  <c r="MQ209" i="21"/>
  <c r="MP209" i="21"/>
  <c r="MO209" i="21"/>
  <c r="MN209" i="21"/>
  <c r="MM209" i="21"/>
  <c r="ML209" i="21"/>
  <c r="MK209" i="21"/>
  <c r="MJ209" i="21"/>
  <c r="MI209" i="21"/>
  <c r="MH209" i="21"/>
  <c r="MG209" i="21"/>
  <c r="MF209" i="21"/>
  <c r="ME209" i="21"/>
  <c r="NB208" i="21"/>
  <c r="NA208" i="21"/>
  <c r="MZ208" i="21"/>
  <c r="MY208" i="21"/>
  <c r="MX208" i="21"/>
  <c r="MW208" i="21"/>
  <c r="MV208" i="21"/>
  <c r="MU208" i="21"/>
  <c r="MT208" i="21"/>
  <c r="MS208" i="21"/>
  <c r="MR208" i="21"/>
  <c r="MQ208" i="21"/>
  <c r="MP208" i="21"/>
  <c r="MO208" i="21"/>
  <c r="MN208" i="21"/>
  <c r="MM208" i="21"/>
  <c r="ML208" i="21"/>
  <c r="MK208" i="21"/>
  <c r="MJ208" i="21"/>
  <c r="MI208" i="21"/>
  <c r="MH208" i="21"/>
  <c r="MG208" i="21"/>
  <c r="MF208" i="21"/>
  <c r="ME208" i="21"/>
  <c r="NB207" i="21"/>
  <c r="NA207" i="21"/>
  <c r="MZ207" i="21"/>
  <c r="MY207" i="21"/>
  <c r="MX207" i="21"/>
  <c r="MW207" i="21"/>
  <c r="MV207" i="21"/>
  <c r="MU207" i="21"/>
  <c r="MT207" i="21"/>
  <c r="MS207" i="21"/>
  <c r="MR207" i="21"/>
  <c r="MQ207" i="21"/>
  <c r="MP207" i="21"/>
  <c r="MO207" i="21"/>
  <c r="MN207" i="21"/>
  <c r="MM207" i="21"/>
  <c r="ML207" i="21"/>
  <c r="MK207" i="21"/>
  <c r="MJ207" i="21"/>
  <c r="MI207" i="21"/>
  <c r="MH207" i="21"/>
  <c r="MG207" i="21"/>
  <c r="MF207" i="21"/>
  <c r="ME207" i="21"/>
  <c r="NB206" i="21"/>
  <c r="NA206" i="21"/>
  <c r="MZ206" i="21"/>
  <c r="MY206" i="21"/>
  <c r="MX206" i="21"/>
  <c r="MW206" i="21"/>
  <c r="MV206" i="21"/>
  <c r="MU206" i="21"/>
  <c r="MT206" i="21"/>
  <c r="MS206" i="21"/>
  <c r="MR206" i="21"/>
  <c r="MQ206" i="21"/>
  <c r="MP206" i="21"/>
  <c r="MO206" i="21"/>
  <c r="MN206" i="21"/>
  <c r="MM206" i="21"/>
  <c r="ML206" i="21"/>
  <c r="MK206" i="21"/>
  <c r="MJ206" i="21"/>
  <c r="MI206" i="21"/>
  <c r="MH206" i="21"/>
  <c r="MG206" i="21"/>
  <c r="MF206" i="21"/>
  <c r="ME206" i="21"/>
  <c r="NB205" i="21"/>
  <c r="NA205" i="21"/>
  <c r="MZ205" i="21"/>
  <c r="MY205" i="21"/>
  <c r="MX205" i="21"/>
  <c r="MW205" i="21"/>
  <c r="MV205" i="21"/>
  <c r="MU205" i="21"/>
  <c r="MT205" i="21"/>
  <c r="MS205" i="21"/>
  <c r="MR205" i="21"/>
  <c r="MQ205" i="21"/>
  <c r="MP205" i="21"/>
  <c r="MO205" i="21"/>
  <c r="MN205" i="21"/>
  <c r="MM205" i="21"/>
  <c r="ML205" i="21"/>
  <c r="MK205" i="21"/>
  <c r="MJ205" i="21"/>
  <c r="MI205" i="21"/>
  <c r="MH205" i="21"/>
  <c r="MG205" i="21"/>
  <c r="MF205" i="21"/>
  <c r="ME205" i="21"/>
  <c r="NB204" i="21"/>
  <c r="NA204" i="21"/>
  <c r="MZ204" i="21"/>
  <c r="MY204" i="21"/>
  <c r="MX204" i="21"/>
  <c r="MW204" i="21"/>
  <c r="MV204" i="21"/>
  <c r="MU204" i="21"/>
  <c r="MT204" i="21"/>
  <c r="MS204" i="21"/>
  <c r="MR204" i="21"/>
  <c r="MQ204" i="21"/>
  <c r="MP204" i="21"/>
  <c r="MO204" i="21"/>
  <c r="MN204" i="21"/>
  <c r="MM204" i="21"/>
  <c r="ML204" i="21"/>
  <c r="MK204" i="21"/>
  <c r="MJ204" i="21"/>
  <c r="MI204" i="21"/>
  <c r="MH204" i="21"/>
  <c r="MG204" i="21"/>
  <c r="MF204" i="21"/>
  <c r="ME204" i="21"/>
  <c r="NB203" i="21"/>
  <c r="NA203" i="21"/>
  <c r="MZ203" i="21"/>
  <c r="MY203" i="21"/>
  <c r="MX203" i="21"/>
  <c r="MW203" i="21"/>
  <c r="MV203" i="21"/>
  <c r="MU203" i="21"/>
  <c r="MT203" i="21"/>
  <c r="MS203" i="21"/>
  <c r="MR203" i="21"/>
  <c r="MQ203" i="21"/>
  <c r="MP203" i="21"/>
  <c r="MO203" i="21"/>
  <c r="MN203" i="21"/>
  <c r="MM203" i="21"/>
  <c r="ML203" i="21"/>
  <c r="MK203" i="21"/>
  <c r="MJ203" i="21"/>
  <c r="MI203" i="21"/>
  <c r="MH203" i="21"/>
  <c r="MG203" i="21"/>
  <c r="MF203" i="21"/>
  <c r="ME203" i="21"/>
  <c r="NB202" i="21"/>
  <c r="NA202" i="21"/>
  <c r="MZ202" i="21"/>
  <c r="MY202" i="21"/>
  <c r="MX202" i="21"/>
  <c r="MW202" i="21"/>
  <c r="MV202" i="21"/>
  <c r="MU202" i="21"/>
  <c r="MT202" i="21"/>
  <c r="MS202" i="21"/>
  <c r="MR202" i="21"/>
  <c r="MQ202" i="21"/>
  <c r="MP202" i="21"/>
  <c r="MO202" i="21"/>
  <c r="MN202" i="21"/>
  <c r="MM202" i="21"/>
  <c r="ML202" i="21"/>
  <c r="MK202" i="21"/>
  <c r="MJ202" i="21"/>
  <c r="MI202" i="21"/>
  <c r="MH202" i="21"/>
  <c r="MG202" i="21"/>
  <c r="MF202" i="21"/>
  <c r="ME202" i="21"/>
  <c r="NB201" i="21"/>
  <c r="NA201" i="21"/>
  <c r="MZ201" i="21"/>
  <c r="MY201" i="21"/>
  <c r="MX201" i="21"/>
  <c r="MW201" i="21"/>
  <c r="MV201" i="21"/>
  <c r="MU201" i="21"/>
  <c r="MT201" i="21"/>
  <c r="MS201" i="21"/>
  <c r="MR201" i="21"/>
  <c r="MQ201" i="21"/>
  <c r="MP201" i="21"/>
  <c r="MO201" i="21"/>
  <c r="MN201" i="21"/>
  <c r="MM201" i="21"/>
  <c r="ML201" i="21"/>
  <c r="MK201" i="21"/>
  <c r="MJ201" i="21"/>
  <c r="MI201" i="21"/>
  <c r="MH201" i="21"/>
  <c r="MG201" i="21"/>
  <c r="MF201" i="21"/>
  <c r="ME201" i="21"/>
  <c r="NB200" i="21"/>
  <c r="NA200" i="21"/>
  <c r="MZ200" i="21"/>
  <c r="MY200" i="21"/>
  <c r="MX200" i="21"/>
  <c r="MW200" i="21"/>
  <c r="MV200" i="21"/>
  <c r="MU200" i="21"/>
  <c r="MT200" i="21"/>
  <c r="MS200" i="21"/>
  <c r="MR200" i="21"/>
  <c r="MQ200" i="21"/>
  <c r="MP200" i="21"/>
  <c r="MO200" i="21"/>
  <c r="MN200" i="21"/>
  <c r="MM200" i="21"/>
  <c r="ML200" i="21"/>
  <c r="MK200" i="21"/>
  <c r="MJ200" i="21"/>
  <c r="MI200" i="21"/>
  <c r="MH200" i="21"/>
  <c r="MG200" i="21"/>
  <c r="MF200" i="21"/>
  <c r="ME200" i="21"/>
  <c r="NB199" i="21"/>
  <c r="NA199" i="21"/>
  <c r="MZ199" i="21"/>
  <c r="MY199" i="21"/>
  <c r="MX199" i="21"/>
  <c r="MW199" i="21"/>
  <c r="MV199" i="21"/>
  <c r="MU199" i="21"/>
  <c r="MT199" i="21"/>
  <c r="MS199" i="21"/>
  <c r="MR199" i="21"/>
  <c r="MQ199" i="21"/>
  <c r="MP199" i="21"/>
  <c r="MO199" i="21"/>
  <c r="MN199" i="21"/>
  <c r="MM199" i="21"/>
  <c r="ML199" i="21"/>
  <c r="MK199" i="21"/>
  <c r="MJ199" i="21"/>
  <c r="MI199" i="21"/>
  <c r="MH199" i="21"/>
  <c r="MG199" i="21"/>
  <c r="MF199" i="21"/>
  <c r="ME199" i="21"/>
  <c r="NB198" i="21"/>
  <c r="NA198" i="21"/>
  <c r="MZ198" i="21"/>
  <c r="MY198" i="21"/>
  <c r="MX198" i="21"/>
  <c r="MW198" i="21"/>
  <c r="MV198" i="21"/>
  <c r="MU198" i="21"/>
  <c r="MT198" i="21"/>
  <c r="MS198" i="21"/>
  <c r="MR198" i="21"/>
  <c r="MQ198" i="21"/>
  <c r="MP198" i="21"/>
  <c r="MO198" i="21"/>
  <c r="MN198" i="21"/>
  <c r="MM198" i="21"/>
  <c r="ML198" i="21"/>
  <c r="MK198" i="21"/>
  <c r="MJ198" i="21"/>
  <c r="MI198" i="21"/>
  <c r="MH198" i="21"/>
  <c r="MG198" i="21"/>
  <c r="MF198" i="21"/>
  <c r="ME198" i="21"/>
  <c r="NB197" i="21"/>
  <c r="NA197" i="21"/>
  <c r="MZ197" i="21"/>
  <c r="MY197" i="21"/>
  <c r="MX197" i="21"/>
  <c r="MW197" i="21"/>
  <c r="MV197" i="21"/>
  <c r="MU197" i="21"/>
  <c r="MT197" i="21"/>
  <c r="MS197" i="21"/>
  <c r="MR197" i="21"/>
  <c r="MQ197" i="21"/>
  <c r="MP197" i="21"/>
  <c r="MO197" i="21"/>
  <c r="MN197" i="21"/>
  <c r="MM197" i="21"/>
  <c r="ML197" i="21"/>
  <c r="MK197" i="21"/>
  <c r="MJ197" i="21"/>
  <c r="MI197" i="21"/>
  <c r="MH197" i="21"/>
  <c r="MG197" i="21"/>
  <c r="MF197" i="21"/>
  <c r="ME197" i="21"/>
  <c r="NB196" i="21"/>
  <c r="NA196" i="21"/>
  <c r="MZ196" i="21"/>
  <c r="MY196" i="21"/>
  <c r="MX196" i="21"/>
  <c r="MW196" i="21"/>
  <c r="MV196" i="21"/>
  <c r="MU196" i="21"/>
  <c r="MT196" i="21"/>
  <c r="MS196" i="21"/>
  <c r="MR196" i="21"/>
  <c r="MQ196" i="21"/>
  <c r="MP196" i="21"/>
  <c r="MO196" i="21"/>
  <c r="MN196" i="21"/>
  <c r="MM196" i="21"/>
  <c r="ML196" i="21"/>
  <c r="MK196" i="21"/>
  <c r="MJ196" i="21"/>
  <c r="MI196" i="21"/>
  <c r="MH196" i="21"/>
  <c r="MG196" i="21"/>
  <c r="MF196" i="21"/>
  <c r="ME196" i="21"/>
  <c r="NB195" i="21"/>
  <c r="NA195" i="21"/>
  <c r="MZ195" i="21"/>
  <c r="MY195" i="21"/>
  <c r="MX195" i="21"/>
  <c r="MW195" i="21"/>
  <c r="MV195" i="21"/>
  <c r="MU195" i="21"/>
  <c r="MT195" i="21"/>
  <c r="MS195" i="21"/>
  <c r="MR195" i="21"/>
  <c r="MQ195" i="21"/>
  <c r="MP195" i="21"/>
  <c r="MO195" i="21"/>
  <c r="MN195" i="21"/>
  <c r="MM195" i="21"/>
  <c r="ML195" i="21"/>
  <c r="MK195" i="21"/>
  <c r="MJ195" i="21"/>
  <c r="MI195" i="21"/>
  <c r="MH195" i="21"/>
  <c r="MG195" i="21"/>
  <c r="MF195" i="21"/>
  <c r="ME195" i="21"/>
  <c r="NB194" i="21"/>
  <c r="NA194" i="21"/>
  <c r="MZ194" i="21"/>
  <c r="MY194" i="21"/>
  <c r="MX194" i="21"/>
  <c r="MW194" i="21"/>
  <c r="MV194" i="21"/>
  <c r="MU194" i="21"/>
  <c r="MT194" i="21"/>
  <c r="MS194" i="21"/>
  <c r="MR194" i="21"/>
  <c r="MQ194" i="21"/>
  <c r="MP194" i="21"/>
  <c r="MO194" i="21"/>
  <c r="MN194" i="21"/>
  <c r="MM194" i="21"/>
  <c r="ML194" i="21"/>
  <c r="MK194" i="21"/>
  <c r="MJ194" i="21"/>
  <c r="MI194" i="21"/>
  <c r="MH194" i="21"/>
  <c r="MG194" i="21"/>
  <c r="MF194" i="21"/>
  <c r="ME194" i="21"/>
  <c r="NB193" i="21"/>
  <c r="NA193" i="21"/>
  <c r="MZ193" i="21"/>
  <c r="MY193" i="21"/>
  <c r="MX193" i="21"/>
  <c r="MW193" i="21"/>
  <c r="MV193" i="21"/>
  <c r="MU193" i="21"/>
  <c r="MT193" i="21"/>
  <c r="MS193" i="21"/>
  <c r="MR193" i="21"/>
  <c r="MQ193" i="21"/>
  <c r="MP193" i="21"/>
  <c r="MO193" i="21"/>
  <c r="MN193" i="21"/>
  <c r="MM193" i="21"/>
  <c r="ML193" i="21"/>
  <c r="MK193" i="21"/>
  <c r="MJ193" i="21"/>
  <c r="MI193" i="21"/>
  <c r="MH193" i="21"/>
  <c r="MG193" i="21"/>
  <c r="MF193" i="21"/>
  <c r="ME193" i="21"/>
  <c r="NB192" i="21"/>
  <c r="NA192" i="21"/>
  <c r="MZ192" i="21"/>
  <c r="MY192" i="21"/>
  <c r="MX192" i="21"/>
  <c r="MW192" i="21"/>
  <c r="MV192" i="21"/>
  <c r="MU192" i="21"/>
  <c r="MT192" i="21"/>
  <c r="MS192" i="21"/>
  <c r="MR192" i="21"/>
  <c r="MQ192" i="21"/>
  <c r="MP192" i="21"/>
  <c r="MO192" i="21"/>
  <c r="MN192" i="21"/>
  <c r="MM192" i="21"/>
  <c r="ML192" i="21"/>
  <c r="MK192" i="21"/>
  <c r="MJ192" i="21"/>
  <c r="MI192" i="21"/>
  <c r="MH192" i="21"/>
  <c r="MG192" i="21"/>
  <c r="MF192" i="21"/>
  <c r="ME192" i="21"/>
  <c r="NB191" i="21"/>
  <c r="NA191" i="21"/>
  <c r="MZ191" i="21"/>
  <c r="MY191" i="21"/>
  <c r="MX191" i="21"/>
  <c r="MW191" i="21"/>
  <c r="MV191" i="21"/>
  <c r="MU191" i="21"/>
  <c r="MT191" i="21"/>
  <c r="MS191" i="21"/>
  <c r="MR191" i="21"/>
  <c r="MQ191" i="21"/>
  <c r="MP191" i="21"/>
  <c r="MO191" i="21"/>
  <c r="MN191" i="21"/>
  <c r="MM191" i="21"/>
  <c r="ML191" i="21"/>
  <c r="MK191" i="21"/>
  <c r="MJ191" i="21"/>
  <c r="MI191" i="21"/>
  <c r="MH191" i="21"/>
  <c r="MG191" i="21"/>
  <c r="MF191" i="21"/>
  <c r="ME191" i="21"/>
  <c r="NB190" i="21"/>
  <c r="NA190" i="21"/>
  <c r="MZ190" i="21"/>
  <c r="MY190" i="21"/>
  <c r="MX190" i="21"/>
  <c r="MW190" i="21"/>
  <c r="MV190" i="21"/>
  <c r="MU190" i="21"/>
  <c r="MT190" i="21"/>
  <c r="MS190" i="21"/>
  <c r="MR190" i="21"/>
  <c r="MQ190" i="21"/>
  <c r="MP190" i="21"/>
  <c r="MO190" i="21"/>
  <c r="MN190" i="21"/>
  <c r="MM190" i="21"/>
  <c r="ML190" i="21"/>
  <c r="MK190" i="21"/>
  <c r="MJ190" i="21"/>
  <c r="MI190" i="21"/>
  <c r="MH190" i="21"/>
  <c r="MG190" i="21"/>
  <c r="MF190" i="21"/>
  <c r="ME190" i="21"/>
  <c r="NB189" i="21"/>
  <c r="NA189" i="21"/>
  <c r="MZ189" i="21"/>
  <c r="MY189" i="21"/>
  <c r="MX189" i="21"/>
  <c r="MW189" i="21"/>
  <c r="MV189" i="21"/>
  <c r="MU189" i="21"/>
  <c r="MT189" i="21"/>
  <c r="MS189" i="21"/>
  <c r="MR189" i="21"/>
  <c r="MQ189" i="21"/>
  <c r="MP189" i="21"/>
  <c r="MO189" i="21"/>
  <c r="MN189" i="21"/>
  <c r="MM189" i="21"/>
  <c r="ML189" i="21"/>
  <c r="MK189" i="21"/>
  <c r="MJ189" i="21"/>
  <c r="MI189" i="21"/>
  <c r="MH189" i="21"/>
  <c r="MG189" i="21"/>
  <c r="MF189" i="21"/>
  <c r="ME189" i="21"/>
  <c r="NB188" i="21"/>
  <c r="NA188" i="21"/>
  <c r="MZ188" i="21"/>
  <c r="MY188" i="21"/>
  <c r="MX188" i="21"/>
  <c r="MW188" i="21"/>
  <c r="MV188" i="21"/>
  <c r="MU188" i="21"/>
  <c r="MT188" i="21"/>
  <c r="MS188" i="21"/>
  <c r="MR188" i="21"/>
  <c r="MQ188" i="21"/>
  <c r="MP188" i="21"/>
  <c r="MO188" i="21"/>
  <c r="MN188" i="21"/>
  <c r="MM188" i="21"/>
  <c r="ML188" i="21"/>
  <c r="MK188" i="21"/>
  <c r="MJ188" i="21"/>
  <c r="MI188" i="21"/>
  <c r="MH188" i="21"/>
  <c r="MG188" i="21"/>
  <c r="MF188" i="21"/>
  <c r="ME188" i="21"/>
  <c r="NB187" i="21"/>
  <c r="NA187" i="21"/>
  <c r="MZ187" i="21"/>
  <c r="MY187" i="21"/>
  <c r="MX187" i="21"/>
  <c r="MW187" i="21"/>
  <c r="MV187" i="21"/>
  <c r="MU187" i="21"/>
  <c r="MT187" i="21"/>
  <c r="MS187" i="21"/>
  <c r="MR187" i="21"/>
  <c r="MQ187" i="21"/>
  <c r="MP187" i="21"/>
  <c r="MO187" i="21"/>
  <c r="MN187" i="21"/>
  <c r="MM187" i="21"/>
  <c r="ML187" i="21"/>
  <c r="MK187" i="21"/>
  <c r="MJ187" i="21"/>
  <c r="MI187" i="21"/>
  <c r="MH187" i="21"/>
  <c r="MG187" i="21"/>
  <c r="MF187" i="21"/>
  <c r="ME187" i="21"/>
  <c r="NB186" i="21"/>
  <c r="NA186" i="21"/>
  <c r="MZ186" i="21"/>
  <c r="MY186" i="21"/>
  <c r="MX186" i="21"/>
  <c r="MW186" i="21"/>
  <c r="MV186" i="21"/>
  <c r="MU186" i="21"/>
  <c r="MT186" i="21"/>
  <c r="MS186" i="21"/>
  <c r="MR186" i="21"/>
  <c r="MQ186" i="21"/>
  <c r="MP186" i="21"/>
  <c r="MO186" i="21"/>
  <c r="MN186" i="21"/>
  <c r="MM186" i="21"/>
  <c r="ML186" i="21"/>
  <c r="MK186" i="21"/>
  <c r="MJ186" i="21"/>
  <c r="MI186" i="21"/>
  <c r="MH186" i="21"/>
  <c r="MG186" i="21"/>
  <c r="MF186" i="21"/>
  <c r="ME186" i="21"/>
  <c r="NB185" i="21"/>
  <c r="NA185" i="21"/>
  <c r="MZ185" i="21"/>
  <c r="MY185" i="21"/>
  <c r="MX185" i="21"/>
  <c r="MW185" i="21"/>
  <c r="MV185" i="21"/>
  <c r="MU185" i="21"/>
  <c r="MT185" i="21"/>
  <c r="MS185" i="21"/>
  <c r="MR185" i="21"/>
  <c r="MQ185" i="21"/>
  <c r="MP185" i="21"/>
  <c r="MO185" i="21"/>
  <c r="MN185" i="21"/>
  <c r="MM185" i="21"/>
  <c r="ML185" i="21"/>
  <c r="MK185" i="21"/>
  <c r="MJ185" i="21"/>
  <c r="MI185" i="21"/>
  <c r="MH185" i="21"/>
  <c r="MG185" i="21"/>
  <c r="MF185" i="21"/>
  <c r="ME185" i="21"/>
  <c r="NB184" i="21"/>
  <c r="NA184" i="21"/>
  <c r="MZ184" i="21"/>
  <c r="MY184" i="21"/>
  <c r="MX184" i="21"/>
  <c r="MW184" i="21"/>
  <c r="MV184" i="21"/>
  <c r="MU184" i="21"/>
  <c r="MT184" i="21"/>
  <c r="MS184" i="21"/>
  <c r="MR184" i="21"/>
  <c r="MQ184" i="21"/>
  <c r="MP184" i="21"/>
  <c r="MO184" i="21"/>
  <c r="MN184" i="21"/>
  <c r="MM184" i="21"/>
  <c r="ML184" i="21"/>
  <c r="MK184" i="21"/>
  <c r="MJ184" i="21"/>
  <c r="MI184" i="21"/>
  <c r="MH184" i="21"/>
  <c r="MG184" i="21"/>
  <c r="MF184" i="21"/>
  <c r="ME184" i="21"/>
  <c r="NB183" i="21"/>
  <c r="NA183" i="21"/>
  <c r="MZ183" i="21"/>
  <c r="MY183" i="21"/>
  <c r="MX183" i="21"/>
  <c r="MW183" i="21"/>
  <c r="MV183" i="21"/>
  <c r="MU183" i="21"/>
  <c r="MT183" i="21"/>
  <c r="MS183" i="21"/>
  <c r="MR183" i="21"/>
  <c r="MQ183" i="21"/>
  <c r="MP183" i="21"/>
  <c r="MO183" i="21"/>
  <c r="MN183" i="21"/>
  <c r="MM183" i="21"/>
  <c r="ML183" i="21"/>
  <c r="MK183" i="21"/>
  <c r="MJ183" i="21"/>
  <c r="MI183" i="21"/>
  <c r="MH183" i="21"/>
  <c r="MG183" i="21"/>
  <c r="MF183" i="21"/>
  <c r="ME183" i="21"/>
  <c r="NB182" i="21"/>
  <c r="NA182" i="21"/>
  <c r="MZ182" i="21"/>
  <c r="MY182" i="21"/>
  <c r="MX182" i="21"/>
  <c r="MW182" i="21"/>
  <c r="MV182" i="21"/>
  <c r="MU182" i="21"/>
  <c r="MT182" i="21"/>
  <c r="MS182" i="21"/>
  <c r="MR182" i="21"/>
  <c r="MQ182" i="21"/>
  <c r="MP182" i="21"/>
  <c r="MO182" i="21"/>
  <c r="MN182" i="21"/>
  <c r="MM182" i="21"/>
  <c r="ML182" i="21"/>
  <c r="MK182" i="21"/>
  <c r="MJ182" i="21"/>
  <c r="MI182" i="21"/>
  <c r="MH182" i="21"/>
  <c r="MG182" i="21"/>
  <c r="MF182" i="21"/>
  <c r="ME182" i="21"/>
  <c r="NB181" i="21"/>
  <c r="NA181" i="21"/>
  <c r="MZ181" i="21"/>
  <c r="MY181" i="21"/>
  <c r="MX181" i="21"/>
  <c r="MW181" i="21"/>
  <c r="MV181" i="21"/>
  <c r="MU181" i="21"/>
  <c r="MT181" i="21"/>
  <c r="MS181" i="21"/>
  <c r="MR181" i="21"/>
  <c r="MQ181" i="21"/>
  <c r="MP181" i="21"/>
  <c r="MO181" i="21"/>
  <c r="MN181" i="21"/>
  <c r="MM181" i="21"/>
  <c r="ML181" i="21"/>
  <c r="MK181" i="21"/>
  <c r="MJ181" i="21"/>
  <c r="MI181" i="21"/>
  <c r="MH181" i="21"/>
  <c r="MG181" i="21"/>
  <c r="MF181" i="21"/>
  <c r="ME181" i="21"/>
  <c r="NB180" i="21"/>
  <c r="NA180" i="21"/>
  <c r="MZ180" i="21"/>
  <c r="MY180" i="21"/>
  <c r="MX180" i="21"/>
  <c r="MW180" i="21"/>
  <c r="MV180" i="21"/>
  <c r="MU180" i="21"/>
  <c r="MT180" i="21"/>
  <c r="MS180" i="21"/>
  <c r="MR180" i="21"/>
  <c r="MQ180" i="21"/>
  <c r="MP180" i="21"/>
  <c r="MO180" i="21"/>
  <c r="MN180" i="21"/>
  <c r="MM180" i="21"/>
  <c r="ML180" i="21"/>
  <c r="MK180" i="21"/>
  <c r="MJ180" i="21"/>
  <c r="MI180" i="21"/>
  <c r="MH180" i="21"/>
  <c r="MG180" i="21"/>
  <c r="MF180" i="21"/>
  <c r="ME180" i="21"/>
  <c r="NB179" i="21"/>
  <c r="NA179" i="21"/>
  <c r="MZ179" i="21"/>
  <c r="MY179" i="21"/>
  <c r="MX179" i="21"/>
  <c r="MW179" i="21"/>
  <c r="MV179" i="21"/>
  <c r="MU179" i="21"/>
  <c r="MT179" i="21"/>
  <c r="MS179" i="21"/>
  <c r="MR179" i="21"/>
  <c r="MQ179" i="21"/>
  <c r="MP179" i="21"/>
  <c r="MO179" i="21"/>
  <c r="MN179" i="21"/>
  <c r="MM179" i="21"/>
  <c r="ML179" i="21"/>
  <c r="MK179" i="21"/>
  <c r="MJ179" i="21"/>
  <c r="MI179" i="21"/>
  <c r="MH179" i="21"/>
  <c r="MG179" i="21"/>
  <c r="MF179" i="21"/>
  <c r="ME179" i="21"/>
  <c r="NB178" i="21"/>
  <c r="NA178" i="21"/>
  <c r="MZ178" i="21"/>
  <c r="MY178" i="21"/>
  <c r="MX178" i="21"/>
  <c r="MW178" i="21"/>
  <c r="MV178" i="21"/>
  <c r="MU178" i="21"/>
  <c r="MT178" i="21"/>
  <c r="MS178" i="21"/>
  <c r="MR178" i="21"/>
  <c r="MQ178" i="21"/>
  <c r="MP178" i="21"/>
  <c r="MO178" i="21"/>
  <c r="MN178" i="21"/>
  <c r="MM178" i="21"/>
  <c r="ML178" i="21"/>
  <c r="MK178" i="21"/>
  <c r="MJ178" i="21"/>
  <c r="MI178" i="21"/>
  <c r="MH178" i="21"/>
  <c r="MG178" i="21"/>
  <c r="MF178" i="21"/>
  <c r="ME178" i="21"/>
  <c r="NB177" i="21"/>
  <c r="NA177" i="21"/>
  <c r="MZ177" i="21"/>
  <c r="MY177" i="21"/>
  <c r="MX177" i="21"/>
  <c r="MW177" i="21"/>
  <c r="MV177" i="21"/>
  <c r="MU177" i="21"/>
  <c r="MT177" i="21"/>
  <c r="MS177" i="21"/>
  <c r="MR177" i="21"/>
  <c r="MQ177" i="21"/>
  <c r="MP177" i="21"/>
  <c r="MO177" i="21"/>
  <c r="MN177" i="21"/>
  <c r="MM177" i="21"/>
  <c r="ML177" i="21"/>
  <c r="MK177" i="21"/>
  <c r="MJ177" i="21"/>
  <c r="MI177" i="21"/>
  <c r="MH177" i="21"/>
  <c r="MG177" i="21"/>
  <c r="MF177" i="21"/>
  <c r="ME177" i="21"/>
  <c r="NB176" i="21"/>
  <c r="NA176" i="21"/>
  <c r="MZ176" i="21"/>
  <c r="MY176" i="21"/>
  <c r="MX176" i="21"/>
  <c r="MW176" i="21"/>
  <c r="MV176" i="21"/>
  <c r="MU176" i="21"/>
  <c r="MT176" i="21"/>
  <c r="MS176" i="21"/>
  <c r="MR176" i="21"/>
  <c r="MQ176" i="21"/>
  <c r="MP176" i="21"/>
  <c r="MO176" i="21"/>
  <c r="MN176" i="21"/>
  <c r="MM176" i="21"/>
  <c r="ML176" i="21"/>
  <c r="MK176" i="21"/>
  <c r="MJ176" i="21"/>
  <c r="MI176" i="21"/>
  <c r="MH176" i="21"/>
  <c r="MG176" i="21"/>
  <c r="MF176" i="21"/>
  <c r="ME176" i="21"/>
  <c r="NB175" i="21"/>
  <c r="NA175" i="21"/>
  <c r="MZ175" i="21"/>
  <c r="MY175" i="21"/>
  <c r="MX175" i="21"/>
  <c r="MW175" i="21"/>
  <c r="MV175" i="21"/>
  <c r="MU175" i="21"/>
  <c r="MT175" i="21"/>
  <c r="MS175" i="21"/>
  <c r="MR175" i="21"/>
  <c r="MQ175" i="21"/>
  <c r="MP175" i="21"/>
  <c r="MO175" i="21"/>
  <c r="MN175" i="21"/>
  <c r="MM175" i="21"/>
  <c r="ML175" i="21"/>
  <c r="MK175" i="21"/>
  <c r="MJ175" i="21"/>
  <c r="MI175" i="21"/>
  <c r="MH175" i="21"/>
  <c r="MG175" i="21"/>
  <c r="MF175" i="21"/>
  <c r="ME175" i="21"/>
  <c r="NB174" i="21"/>
  <c r="NA174" i="21"/>
  <c r="MZ174" i="21"/>
  <c r="MY174" i="21"/>
  <c r="MX174" i="21"/>
  <c r="MW174" i="21"/>
  <c r="MV174" i="21"/>
  <c r="MU174" i="21"/>
  <c r="MT174" i="21"/>
  <c r="MS174" i="21"/>
  <c r="MR174" i="21"/>
  <c r="MQ174" i="21"/>
  <c r="MP174" i="21"/>
  <c r="MO174" i="21"/>
  <c r="MN174" i="21"/>
  <c r="MM174" i="21"/>
  <c r="ML174" i="21"/>
  <c r="MK174" i="21"/>
  <c r="MJ174" i="21"/>
  <c r="MI174" i="21"/>
  <c r="MH174" i="21"/>
  <c r="MG174" i="21"/>
  <c r="MF174" i="21"/>
  <c r="ME174" i="21"/>
  <c r="NB173" i="21"/>
  <c r="NA173" i="21"/>
  <c r="MZ173" i="21"/>
  <c r="MY173" i="21"/>
  <c r="MX173" i="21"/>
  <c r="MW173" i="21"/>
  <c r="MV173" i="21"/>
  <c r="MU173" i="21"/>
  <c r="MT173" i="21"/>
  <c r="MS173" i="21"/>
  <c r="MR173" i="21"/>
  <c r="MQ173" i="21"/>
  <c r="MP173" i="21"/>
  <c r="MO173" i="21"/>
  <c r="MN173" i="21"/>
  <c r="MM173" i="21"/>
  <c r="ML173" i="21"/>
  <c r="MK173" i="21"/>
  <c r="MJ173" i="21"/>
  <c r="MI173" i="21"/>
  <c r="MH173" i="21"/>
  <c r="MG173" i="21"/>
  <c r="MF173" i="21"/>
  <c r="ME173" i="21"/>
  <c r="NB172" i="21"/>
  <c r="NA172" i="21"/>
  <c r="MZ172" i="21"/>
  <c r="MY172" i="21"/>
  <c r="MX172" i="21"/>
  <c r="MW172" i="21"/>
  <c r="MV172" i="21"/>
  <c r="MU172" i="21"/>
  <c r="MT172" i="21"/>
  <c r="MS172" i="21"/>
  <c r="MR172" i="21"/>
  <c r="MQ172" i="21"/>
  <c r="MP172" i="21"/>
  <c r="MO172" i="21"/>
  <c r="MN172" i="21"/>
  <c r="MM172" i="21"/>
  <c r="ML172" i="21"/>
  <c r="MK172" i="21"/>
  <c r="MJ172" i="21"/>
  <c r="MI172" i="21"/>
  <c r="MH172" i="21"/>
  <c r="MG172" i="21"/>
  <c r="MF172" i="21"/>
  <c r="ME172" i="21"/>
  <c r="NB171" i="21"/>
  <c r="NA171" i="21"/>
  <c r="MZ171" i="21"/>
  <c r="MY171" i="21"/>
  <c r="MX171" i="21"/>
  <c r="MW171" i="21"/>
  <c r="MV171" i="21"/>
  <c r="MU171" i="21"/>
  <c r="MT171" i="21"/>
  <c r="MS171" i="21"/>
  <c r="MR171" i="21"/>
  <c r="MQ171" i="21"/>
  <c r="MP171" i="21"/>
  <c r="MO171" i="21"/>
  <c r="MN171" i="21"/>
  <c r="MM171" i="21"/>
  <c r="ML171" i="21"/>
  <c r="MK171" i="21"/>
  <c r="MJ171" i="21"/>
  <c r="MI171" i="21"/>
  <c r="MH171" i="21"/>
  <c r="MG171" i="21"/>
  <c r="MF171" i="21"/>
  <c r="ME171" i="21"/>
  <c r="NB170" i="21"/>
  <c r="NA170" i="21"/>
  <c r="MZ170" i="21"/>
  <c r="MY170" i="21"/>
  <c r="MX170" i="21"/>
  <c r="MW170" i="21"/>
  <c r="MV170" i="21"/>
  <c r="MU170" i="21"/>
  <c r="MT170" i="21"/>
  <c r="MS170" i="21"/>
  <c r="MR170" i="21"/>
  <c r="MQ170" i="21"/>
  <c r="MP170" i="21"/>
  <c r="MO170" i="21"/>
  <c r="MN170" i="21"/>
  <c r="MM170" i="21"/>
  <c r="ML170" i="21"/>
  <c r="MK170" i="21"/>
  <c r="MJ170" i="21"/>
  <c r="MI170" i="21"/>
  <c r="MH170" i="21"/>
  <c r="MG170" i="21"/>
  <c r="MF170" i="21"/>
  <c r="ME170" i="21"/>
  <c r="NB169" i="21"/>
  <c r="NA169" i="21"/>
  <c r="MZ169" i="21"/>
  <c r="MY169" i="21"/>
  <c r="MX169" i="21"/>
  <c r="MW169" i="21"/>
  <c r="MV169" i="21"/>
  <c r="MU169" i="21"/>
  <c r="MT169" i="21"/>
  <c r="MS169" i="21"/>
  <c r="MR169" i="21"/>
  <c r="MQ169" i="21"/>
  <c r="MP169" i="21"/>
  <c r="MO169" i="21"/>
  <c r="MN169" i="21"/>
  <c r="MM169" i="21"/>
  <c r="ML169" i="21"/>
  <c r="MK169" i="21"/>
  <c r="MJ169" i="21"/>
  <c r="MI169" i="21"/>
  <c r="MH169" i="21"/>
  <c r="MG169" i="21"/>
  <c r="MF169" i="21"/>
  <c r="ME169" i="21"/>
  <c r="NB168" i="21"/>
  <c r="NA168" i="21"/>
  <c r="MZ168" i="21"/>
  <c r="MY168" i="21"/>
  <c r="MX168" i="21"/>
  <c r="MW168" i="21"/>
  <c r="MV168" i="21"/>
  <c r="MU168" i="21"/>
  <c r="MT168" i="21"/>
  <c r="MS168" i="21"/>
  <c r="MR168" i="21"/>
  <c r="MQ168" i="21"/>
  <c r="MP168" i="21"/>
  <c r="MO168" i="21"/>
  <c r="MN168" i="21"/>
  <c r="MM168" i="21"/>
  <c r="ML168" i="21"/>
  <c r="MK168" i="21"/>
  <c r="MJ168" i="21"/>
  <c r="MI168" i="21"/>
  <c r="MH168" i="21"/>
  <c r="MG168" i="21"/>
  <c r="MF168" i="21"/>
  <c r="ME168" i="21"/>
  <c r="NB167" i="21"/>
  <c r="NA167" i="21"/>
  <c r="MZ167" i="21"/>
  <c r="MY167" i="21"/>
  <c r="MX167" i="21"/>
  <c r="MW167" i="21"/>
  <c r="MV167" i="21"/>
  <c r="MU167" i="21"/>
  <c r="MT167" i="21"/>
  <c r="MS167" i="21"/>
  <c r="MR167" i="21"/>
  <c r="MQ167" i="21"/>
  <c r="MP167" i="21"/>
  <c r="MO167" i="21"/>
  <c r="MN167" i="21"/>
  <c r="MM167" i="21"/>
  <c r="ML167" i="21"/>
  <c r="MK167" i="21"/>
  <c r="MJ167" i="21"/>
  <c r="MI167" i="21"/>
  <c r="MH167" i="21"/>
  <c r="MG167" i="21"/>
  <c r="MF167" i="21"/>
  <c r="ME167" i="21"/>
  <c r="NB166" i="21"/>
  <c r="NA166" i="21"/>
  <c r="MZ166" i="21"/>
  <c r="MY166" i="21"/>
  <c r="MX166" i="21"/>
  <c r="MW166" i="21"/>
  <c r="MV166" i="21"/>
  <c r="MU166" i="21"/>
  <c r="MT166" i="21"/>
  <c r="MS166" i="21"/>
  <c r="MR166" i="21"/>
  <c r="MQ166" i="21"/>
  <c r="MP166" i="21"/>
  <c r="MO166" i="21"/>
  <c r="MN166" i="21"/>
  <c r="MM166" i="21"/>
  <c r="ML166" i="21"/>
  <c r="MK166" i="21"/>
  <c r="MJ166" i="21"/>
  <c r="MI166" i="21"/>
  <c r="MH166" i="21"/>
  <c r="MG166" i="21"/>
  <c r="MF166" i="21"/>
  <c r="ME166" i="21"/>
  <c r="NB165" i="21"/>
  <c r="NA165" i="21"/>
  <c r="MZ165" i="21"/>
  <c r="MY165" i="21"/>
  <c r="MX165" i="21"/>
  <c r="MW165" i="21"/>
  <c r="MV165" i="21"/>
  <c r="MU165" i="21"/>
  <c r="MT165" i="21"/>
  <c r="MS165" i="21"/>
  <c r="MR165" i="21"/>
  <c r="MQ165" i="21"/>
  <c r="MP165" i="21"/>
  <c r="MO165" i="21"/>
  <c r="MN165" i="21"/>
  <c r="MM165" i="21"/>
  <c r="ML165" i="21"/>
  <c r="MK165" i="21"/>
  <c r="MJ165" i="21"/>
  <c r="MI165" i="21"/>
  <c r="MH165" i="21"/>
  <c r="MG165" i="21"/>
  <c r="MF165" i="21"/>
  <c r="ME165" i="21"/>
  <c r="NB164" i="21"/>
  <c r="NA164" i="21"/>
  <c r="MZ164" i="21"/>
  <c r="MY164" i="21"/>
  <c r="MX164" i="21"/>
  <c r="MW164" i="21"/>
  <c r="MV164" i="21"/>
  <c r="MU164" i="21"/>
  <c r="MT164" i="21"/>
  <c r="MS164" i="21"/>
  <c r="MR164" i="21"/>
  <c r="MQ164" i="21"/>
  <c r="MP164" i="21"/>
  <c r="MO164" i="21"/>
  <c r="MN164" i="21"/>
  <c r="MM164" i="21"/>
  <c r="ML164" i="21"/>
  <c r="MK164" i="21"/>
  <c r="MJ164" i="21"/>
  <c r="MI164" i="21"/>
  <c r="MH164" i="21"/>
  <c r="MG164" i="21"/>
  <c r="MF164" i="21"/>
  <c r="ME164" i="21"/>
  <c r="NB163" i="21"/>
  <c r="NA163" i="21"/>
  <c r="MZ163" i="21"/>
  <c r="MY163" i="21"/>
  <c r="MX163" i="21"/>
  <c r="MW163" i="21"/>
  <c r="MV163" i="21"/>
  <c r="MU163" i="21"/>
  <c r="MT163" i="21"/>
  <c r="MS163" i="21"/>
  <c r="MR163" i="21"/>
  <c r="MQ163" i="21"/>
  <c r="MP163" i="21"/>
  <c r="MO163" i="21"/>
  <c r="MN163" i="21"/>
  <c r="MM163" i="21"/>
  <c r="ML163" i="21"/>
  <c r="MK163" i="21"/>
  <c r="MJ163" i="21"/>
  <c r="MI163" i="21"/>
  <c r="MH163" i="21"/>
  <c r="MG163" i="21"/>
  <c r="MF163" i="21"/>
  <c r="ME163" i="21"/>
  <c r="NB162" i="21"/>
  <c r="NA162" i="21"/>
  <c r="MZ162" i="21"/>
  <c r="MY162" i="21"/>
  <c r="MX162" i="21"/>
  <c r="MW162" i="21"/>
  <c r="MV162" i="21"/>
  <c r="MU162" i="21"/>
  <c r="MT162" i="21"/>
  <c r="MS162" i="21"/>
  <c r="MR162" i="21"/>
  <c r="MQ162" i="21"/>
  <c r="MP162" i="21"/>
  <c r="MO162" i="21"/>
  <c r="MN162" i="21"/>
  <c r="MM162" i="21"/>
  <c r="ML162" i="21"/>
  <c r="MK162" i="21"/>
  <c r="MJ162" i="21"/>
  <c r="MI162" i="21"/>
  <c r="MH162" i="21"/>
  <c r="MG162" i="21"/>
  <c r="MF162" i="21"/>
  <c r="ME162" i="21"/>
  <c r="NB161" i="21"/>
  <c r="NA161" i="21"/>
  <c r="MZ161" i="21"/>
  <c r="MY161" i="21"/>
  <c r="MX161" i="21"/>
  <c r="MW161" i="21"/>
  <c r="MV161" i="21"/>
  <c r="MU161" i="21"/>
  <c r="MT161" i="21"/>
  <c r="MS161" i="21"/>
  <c r="MR161" i="21"/>
  <c r="MQ161" i="21"/>
  <c r="MP161" i="21"/>
  <c r="MO161" i="21"/>
  <c r="MN161" i="21"/>
  <c r="MM161" i="21"/>
  <c r="ML161" i="21"/>
  <c r="MK161" i="21"/>
  <c r="MJ161" i="21"/>
  <c r="MI161" i="21"/>
  <c r="MH161" i="21"/>
  <c r="MG161" i="21"/>
  <c r="MF161" i="21"/>
  <c r="ME161" i="21"/>
  <c r="NB160" i="21"/>
  <c r="NA160" i="21"/>
  <c r="MZ160" i="21"/>
  <c r="MY160" i="21"/>
  <c r="MX160" i="21"/>
  <c r="MW160" i="21"/>
  <c r="MV160" i="21"/>
  <c r="MU160" i="21"/>
  <c r="MT160" i="21"/>
  <c r="MS160" i="21"/>
  <c r="MR160" i="21"/>
  <c r="MQ160" i="21"/>
  <c r="MP160" i="21"/>
  <c r="MO160" i="21"/>
  <c r="MN160" i="21"/>
  <c r="MM160" i="21"/>
  <c r="ML160" i="21"/>
  <c r="MK160" i="21"/>
  <c r="MJ160" i="21"/>
  <c r="MI160" i="21"/>
  <c r="MH160" i="21"/>
  <c r="MG160" i="21"/>
  <c r="MF160" i="21"/>
  <c r="ME160" i="21"/>
  <c r="NB159" i="21"/>
  <c r="NA159" i="21"/>
  <c r="MZ159" i="21"/>
  <c r="MY159" i="21"/>
  <c r="MX159" i="21"/>
  <c r="MW159" i="21"/>
  <c r="MV159" i="21"/>
  <c r="MU159" i="21"/>
  <c r="MT159" i="21"/>
  <c r="MS159" i="21"/>
  <c r="MR159" i="21"/>
  <c r="MQ159" i="21"/>
  <c r="MP159" i="21"/>
  <c r="MO159" i="21"/>
  <c r="MN159" i="21"/>
  <c r="MM159" i="21"/>
  <c r="ML159" i="21"/>
  <c r="MK159" i="21"/>
  <c r="MJ159" i="21"/>
  <c r="MI159" i="21"/>
  <c r="MH159" i="21"/>
  <c r="MG159" i="21"/>
  <c r="MF159" i="21"/>
  <c r="ME159" i="21"/>
  <c r="NB158" i="21"/>
  <c r="NA158" i="21"/>
  <c r="MZ158" i="21"/>
  <c r="MY158" i="21"/>
  <c r="MX158" i="21"/>
  <c r="MW158" i="21"/>
  <c r="MV158" i="21"/>
  <c r="MU158" i="21"/>
  <c r="MT158" i="21"/>
  <c r="MS158" i="21"/>
  <c r="MR158" i="21"/>
  <c r="MQ158" i="21"/>
  <c r="MP158" i="21"/>
  <c r="MO158" i="21"/>
  <c r="MN158" i="21"/>
  <c r="MM158" i="21"/>
  <c r="ML158" i="21"/>
  <c r="MK158" i="21"/>
  <c r="MJ158" i="21"/>
  <c r="MI158" i="21"/>
  <c r="MH158" i="21"/>
  <c r="MG158" i="21"/>
  <c r="MF158" i="21"/>
  <c r="ME158" i="21"/>
  <c r="NB157" i="21"/>
  <c r="NA157" i="21"/>
  <c r="MZ157" i="21"/>
  <c r="MY157" i="21"/>
  <c r="MX157" i="21"/>
  <c r="MW157" i="21"/>
  <c r="MV157" i="21"/>
  <c r="MU157" i="21"/>
  <c r="MT157" i="21"/>
  <c r="MS157" i="21"/>
  <c r="MR157" i="21"/>
  <c r="MQ157" i="21"/>
  <c r="MP157" i="21"/>
  <c r="MO157" i="21"/>
  <c r="MN157" i="21"/>
  <c r="MM157" i="21"/>
  <c r="ML157" i="21"/>
  <c r="MK157" i="21"/>
  <c r="MJ157" i="21"/>
  <c r="MI157" i="21"/>
  <c r="MH157" i="21"/>
  <c r="MG157" i="21"/>
  <c r="MF157" i="21"/>
  <c r="ME157" i="21"/>
  <c r="NB156" i="21"/>
  <c r="NA156" i="21"/>
  <c r="MZ156" i="21"/>
  <c r="MY156" i="21"/>
  <c r="MX156" i="21"/>
  <c r="MW156" i="21"/>
  <c r="MV156" i="21"/>
  <c r="MU156" i="21"/>
  <c r="MT156" i="21"/>
  <c r="MS156" i="21"/>
  <c r="MR156" i="21"/>
  <c r="MQ156" i="21"/>
  <c r="MP156" i="21"/>
  <c r="MO156" i="21"/>
  <c r="MN156" i="21"/>
  <c r="MM156" i="21"/>
  <c r="ML156" i="21"/>
  <c r="MK156" i="21"/>
  <c r="MJ156" i="21"/>
  <c r="MI156" i="21"/>
  <c r="MH156" i="21"/>
  <c r="MG156" i="21"/>
  <c r="MF156" i="21"/>
  <c r="ME156" i="21"/>
  <c r="NB155" i="21"/>
  <c r="NA155" i="21"/>
  <c r="MZ155" i="21"/>
  <c r="MY155" i="21"/>
  <c r="MX155" i="21"/>
  <c r="MW155" i="21"/>
  <c r="MV155" i="21"/>
  <c r="MU155" i="21"/>
  <c r="MT155" i="21"/>
  <c r="MS155" i="21"/>
  <c r="MR155" i="21"/>
  <c r="MQ155" i="21"/>
  <c r="MP155" i="21"/>
  <c r="MO155" i="21"/>
  <c r="MN155" i="21"/>
  <c r="MM155" i="21"/>
  <c r="ML155" i="21"/>
  <c r="MK155" i="21"/>
  <c r="MJ155" i="21"/>
  <c r="MI155" i="21"/>
  <c r="MH155" i="21"/>
  <c r="MG155" i="21"/>
  <c r="MF155" i="21"/>
  <c r="ME155" i="21"/>
  <c r="NB154" i="21"/>
  <c r="NA154" i="21"/>
  <c r="MZ154" i="21"/>
  <c r="MY154" i="21"/>
  <c r="MX154" i="21"/>
  <c r="MW154" i="21"/>
  <c r="MV154" i="21"/>
  <c r="MU154" i="21"/>
  <c r="MT154" i="21"/>
  <c r="MS154" i="21"/>
  <c r="MR154" i="21"/>
  <c r="MQ154" i="21"/>
  <c r="MP154" i="21"/>
  <c r="MO154" i="21"/>
  <c r="MN154" i="21"/>
  <c r="MM154" i="21"/>
  <c r="ML154" i="21"/>
  <c r="MK154" i="21"/>
  <c r="MJ154" i="21"/>
  <c r="MI154" i="21"/>
  <c r="MH154" i="21"/>
  <c r="MG154" i="21"/>
  <c r="MF154" i="21"/>
  <c r="ME154" i="21"/>
  <c r="NB153" i="21"/>
  <c r="NA153" i="21"/>
  <c r="MZ153" i="21"/>
  <c r="MY153" i="21"/>
  <c r="MX153" i="21"/>
  <c r="MW153" i="21"/>
  <c r="MV153" i="21"/>
  <c r="MU153" i="21"/>
  <c r="MT153" i="21"/>
  <c r="MS153" i="21"/>
  <c r="MR153" i="21"/>
  <c r="MQ153" i="21"/>
  <c r="MP153" i="21"/>
  <c r="MO153" i="21"/>
  <c r="MN153" i="21"/>
  <c r="MM153" i="21"/>
  <c r="ML153" i="21"/>
  <c r="MK153" i="21"/>
  <c r="MJ153" i="21"/>
  <c r="MI153" i="21"/>
  <c r="MH153" i="21"/>
  <c r="MG153" i="21"/>
  <c r="MF153" i="21"/>
  <c r="ME153" i="21"/>
  <c r="NB152" i="21"/>
  <c r="NA152" i="21"/>
  <c r="MZ152" i="21"/>
  <c r="MY152" i="21"/>
  <c r="MX152" i="21"/>
  <c r="MW152" i="21"/>
  <c r="MV152" i="21"/>
  <c r="MU152" i="21"/>
  <c r="MT152" i="21"/>
  <c r="MS152" i="21"/>
  <c r="MR152" i="21"/>
  <c r="MQ152" i="21"/>
  <c r="MP152" i="21"/>
  <c r="MO152" i="21"/>
  <c r="MN152" i="21"/>
  <c r="MM152" i="21"/>
  <c r="ML152" i="21"/>
  <c r="MK152" i="21"/>
  <c r="MJ152" i="21"/>
  <c r="MI152" i="21"/>
  <c r="MH152" i="21"/>
  <c r="MG152" i="21"/>
  <c r="MF152" i="21"/>
  <c r="ME152" i="21"/>
  <c r="NB151" i="21"/>
  <c r="NA151" i="21"/>
  <c r="MZ151" i="21"/>
  <c r="MY151" i="21"/>
  <c r="MX151" i="21"/>
  <c r="MW151" i="21"/>
  <c r="MV151" i="21"/>
  <c r="MU151" i="21"/>
  <c r="MT151" i="21"/>
  <c r="MS151" i="21"/>
  <c r="MR151" i="21"/>
  <c r="MQ151" i="21"/>
  <c r="MP151" i="21"/>
  <c r="MO151" i="21"/>
  <c r="MN151" i="21"/>
  <c r="MM151" i="21"/>
  <c r="ML151" i="21"/>
  <c r="MK151" i="21"/>
  <c r="MJ151" i="21"/>
  <c r="MI151" i="21"/>
  <c r="MH151" i="21"/>
  <c r="MG151" i="21"/>
  <c r="MF151" i="21"/>
  <c r="ME151" i="21"/>
  <c r="NB150" i="21"/>
  <c r="NA150" i="21"/>
  <c r="MZ150" i="21"/>
  <c r="MY150" i="21"/>
  <c r="MX150" i="21"/>
  <c r="MW150" i="21"/>
  <c r="MV150" i="21"/>
  <c r="MU150" i="21"/>
  <c r="MT150" i="21"/>
  <c r="MS150" i="21"/>
  <c r="MR150" i="21"/>
  <c r="MQ150" i="21"/>
  <c r="MP150" i="21"/>
  <c r="MO150" i="21"/>
  <c r="MN150" i="21"/>
  <c r="MM150" i="21"/>
  <c r="ML150" i="21"/>
  <c r="MK150" i="21"/>
  <c r="MJ150" i="21"/>
  <c r="MI150" i="21"/>
  <c r="MH150" i="21"/>
  <c r="MG150" i="21"/>
  <c r="MF150" i="21"/>
  <c r="ME150" i="21"/>
  <c r="NB149" i="21"/>
  <c r="NA149" i="21"/>
  <c r="MZ149" i="21"/>
  <c r="MY149" i="21"/>
  <c r="MX149" i="21"/>
  <c r="MW149" i="21"/>
  <c r="MV149" i="21"/>
  <c r="MU149" i="21"/>
  <c r="MT149" i="21"/>
  <c r="MS149" i="21"/>
  <c r="MR149" i="21"/>
  <c r="MQ149" i="21"/>
  <c r="MP149" i="21"/>
  <c r="MO149" i="21"/>
  <c r="MN149" i="21"/>
  <c r="MM149" i="21"/>
  <c r="ML149" i="21"/>
  <c r="MK149" i="21"/>
  <c r="MJ149" i="21"/>
  <c r="MI149" i="21"/>
  <c r="MH149" i="21"/>
  <c r="MG149" i="21"/>
  <c r="MF149" i="21"/>
  <c r="ME149" i="21"/>
  <c r="NB148" i="21"/>
  <c r="NA148" i="21"/>
  <c r="MZ148" i="21"/>
  <c r="MY148" i="21"/>
  <c r="MX148" i="21"/>
  <c r="MW148" i="21"/>
  <c r="MV148" i="21"/>
  <c r="MU148" i="21"/>
  <c r="MT148" i="21"/>
  <c r="MS148" i="21"/>
  <c r="MR148" i="21"/>
  <c r="MQ148" i="21"/>
  <c r="MP148" i="21"/>
  <c r="MO148" i="21"/>
  <c r="MN148" i="21"/>
  <c r="MM148" i="21"/>
  <c r="ML148" i="21"/>
  <c r="MK148" i="21"/>
  <c r="MJ148" i="21"/>
  <c r="MI148" i="21"/>
  <c r="MH148" i="21"/>
  <c r="MG148" i="21"/>
  <c r="MF148" i="21"/>
  <c r="ME148" i="21"/>
  <c r="NB147" i="21"/>
  <c r="NA147" i="21"/>
  <c r="MZ147" i="21"/>
  <c r="MY147" i="21"/>
  <c r="MX147" i="21"/>
  <c r="MW147" i="21"/>
  <c r="MV147" i="21"/>
  <c r="MU147" i="21"/>
  <c r="MT147" i="21"/>
  <c r="MS147" i="21"/>
  <c r="MR147" i="21"/>
  <c r="MQ147" i="21"/>
  <c r="MP147" i="21"/>
  <c r="MO147" i="21"/>
  <c r="MN147" i="21"/>
  <c r="MM147" i="21"/>
  <c r="ML147" i="21"/>
  <c r="MK147" i="21"/>
  <c r="MJ147" i="21"/>
  <c r="MI147" i="21"/>
  <c r="MH147" i="21"/>
  <c r="MG147" i="21"/>
  <c r="MF147" i="21"/>
  <c r="ME147" i="21"/>
  <c r="NB146" i="21"/>
  <c r="NA146" i="21"/>
  <c r="MZ146" i="21"/>
  <c r="MY146" i="21"/>
  <c r="MX146" i="21"/>
  <c r="MW146" i="21"/>
  <c r="MV146" i="21"/>
  <c r="MU146" i="21"/>
  <c r="MT146" i="21"/>
  <c r="MS146" i="21"/>
  <c r="MR146" i="21"/>
  <c r="MQ146" i="21"/>
  <c r="MP146" i="21"/>
  <c r="MO146" i="21"/>
  <c r="MN146" i="21"/>
  <c r="MM146" i="21"/>
  <c r="ML146" i="21"/>
  <c r="MK146" i="21"/>
  <c r="MJ146" i="21"/>
  <c r="MI146" i="21"/>
  <c r="MH146" i="21"/>
  <c r="MG146" i="21"/>
  <c r="MF146" i="21"/>
  <c r="ME146" i="21"/>
  <c r="NB145" i="21"/>
  <c r="NA145" i="21"/>
  <c r="MZ145" i="21"/>
  <c r="MY145" i="21"/>
  <c r="MX145" i="21"/>
  <c r="MW145" i="21"/>
  <c r="MV145" i="21"/>
  <c r="MU145" i="21"/>
  <c r="MT145" i="21"/>
  <c r="MS145" i="21"/>
  <c r="MR145" i="21"/>
  <c r="MQ145" i="21"/>
  <c r="MP145" i="21"/>
  <c r="MO145" i="21"/>
  <c r="MN145" i="21"/>
  <c r="MM145" i="21"/>
  <c r="ML145" i="21"/>
  <c r="MK145" i="21"/>
  <c r="MJ145" i="21"/>
  <c r="MI145" i="21"/>
  <c r="MH145" i="21"/>
  <c r="MG145" i="21"/>
  <c r="MF145" i="21"/>
  <c r="ME145" i="21"/>
  <c r="NB144" i="21"/>
  <c r="NA144" i="21"/>
  <c r="MZ144" i="21"/>
  <c r="MY144" i="21"/>
  <c r="MX144" i="21"/>
  <c r="MW144" i="21"/>
  <c r="MV144" i="21"/>
  <c r="MU144" i="21"/>
  <c r="MT144" i="21"/>
  <c r="MS144" i="21"/>
  <c r="MR144" i="21"/>
  <c r="MQ144" i="21"/>
  <c r="MP144" i="21"/>
  <c r="MO144" i="21"/>
  <c r="MN144" i="21"/>
  <c r="MM144" i="21"/>
  <c r="ML144" i="21"/>
  <c r="MK144" i="21"/>
  <c r="MJ144" i="21"/>
  <c r="MI144" i="21"/>
  <c r="MH144" i="21"/>
  <c r="MG144" i="21"/>
  <c r="MF144" i="21"/>
  <c r="ME144" i="21"/>
  <c r="NB143" i="21"/>
  <c r="NA143" i="21"/>
  <c r="MZ143" i="21"/>
  <c r="MY143" i="21"/>
  <c r="MX143" i="21"/>
  <c r="MW143" i="21"/>
  <c r="MV143" i="21"/>
  <c r="MU143" i="21"/>
  <c r="MT143" i="21"/>
  <c r="MS143" i="21"/>
  <c r="MR143" i="21"/>
  <c r="MQ143" i="21"/>
  <c r="MP143" i="21"/>
  <c r="MO143" i="21"/>
  <c r="MN143" i="21"/>
  <c r="MM143" i="21"/>
  <c r="ML143" i="21"/>
  <c r="MK143" i="21"/>
  <c r="MJ143" i="21"/>
  <c r="MI143" i="21"/>
  <c r="MH143" i="21"/>
  <c r="MG143" i="21"/>
  <c r="MF143" i="21"/>
  <c r="ME143" i="21"/>
  <c r="NB142" i="21"/>
  <c r="NA142" i="21"/>
  <c r="MZ142" i="21"/>
  <c r="MY142" i="21"/>
  <c r="MX142" i="21"/>
  <c r="MW142" i="21"/>
  <c r="MV142" i="21"/>
  <c r="MU142" i="21"/>
  <c r="MT142" i="21"/>
  <c r="MS142" i="21"/>
  <c r="MR142" i="21"/>
  <c r="MQ142" i="21"/>
  <c r="MP142" i="21"/>
  <c r="MO142" i="21"/>
  <c r="MN142" i="21"/>
  <c r="MM142" i="21"/>
  <c r="ML142" i="21"/>
  <c r="MK142" i="21"/>
  <c r="MJ142" i="21"/>
  <c r="MI142" i="21"/>
  <c r="MH142" i="21"/>
  <c r="MG142" i="21"/>
  <c r="MF142" i="21"/>
  <c r="ME142" i="21"/>
  <c r="NB141" i="21"/>
  <c r="NA141" i="21"/>
  <c r="MZ141" i="21"/>
  <c r="MY141" i="21"/>
  <c r="MX141" i="21"/>
  <c r="MW141" i="21"/>
  <c r="MV141" i="21"/>
  <c r="MU141" i="21"/>
  <c r="MT141" i="21"/>
  <c r="MS141" i="21"/>
  <c r="MR141" i="21"/>
  <c r="MQ141" i="21"/>
  <c r="MP141" i="21"/>
  <c r="MO141" i="21"/>
  <c r="MN141" i="21"/>
  <c r="MM141" i="21"/>
  <c r="ML141" i="21"/>
  <c r="MK141" i="21"/>
  <c r="MJ141" i="21"/>
  <c r="MI141" i="21"/>
  <c r="MH141" i="21"/>
  <c r="MG141" i="21"/>
  <c r="MF141" i="21"/>
  <c r="ME141" i="21"/>
  <c r="NB140" i="21"/>
  <c r="NA140" i="21"/>
  <c r="MZ140" i="21"/>
  <c r="MY140" i="21"/>
  <c r="MX140" i="21"/>
  <c r="MW140" i="21"/>
  <c r="MV140" i="21"/>
  <c r="MU140" i="21"/>
  <c r="MT140" i="21"/>
  <c r="MS140" i="21"/>
  <c r="MR140" i="21"/>
  <c r="MQ140" i="21"/>
  <c r="MP140" i="21"/>
  <c r="MO140" i="21"/>
  <c r="MN140" i="21"/>
  <c r="MM140" i="21"/>
  <c r="ML140" i="21"/>
  <c r="MK140" i="21"/>
  <c r="MJ140" i="21"/>
  <c r="MI140" i="21"/>
  <c r="MH140" i="21"/>
  <c r="MG140" i="21"/>
  <c r="MF140" i="21"/>
  <c r="ME140" i="21"/>
  <c r="NB139" i="21"/>
  <c r="NA139" i="21"/>
  <c r="MZ139" i="21"/>
  <c r="MY139" i="21"/>
  <c r="MX139" i="21"/>
  <c r="MW139" i="21"/>
  <c r="MV139" i="21"/>
  <c r="MU139" i="21"/>
  <c r="MT139" i="21"/>
  <c r="MS139" i="21"/>
  <c r="MR139" i="21"/>
  <c r="MQ139" i="21"/>
  <c r="MP139" i="21"/>
  <c r="MO139" i="21"/>
  <c r="MN139" i="21"/>
  <c r="MM139" i="21"/>
  <c r="ML139" i="21"/>
  <c r="MK139" i="21"/>
  <c r="MJ139" i="21"/>
  <c r="MI139" i="21"/>
  <c r="MH139" i="21"/>
  <c r="MG139" i="21"/>
  <c r="MF139" i="21"/>
  <c r="ME139" i="21"/>
  <c r="NB138" i="21"/>
  <c r="NA138" i="21"/>
  <c r="MZ138" i="21"/>
  <c r="MY138" i="21"/>
  <c r="MX138" i="21"/>
  <c r="MW138" i="21"/>
  <c r="MV138" i="21"/>
  <c r="MU138" i="21"/>
  <c r="MT138" i="21"/>
  <c r="MS138" i="21"/>
  <c r="MR138" i="21"/>
  <c r="MQ138" i="21"/>
  <c r="MP138" i="21"/>
  <c r="MO138" i="21"/>
  <c r="MN138" i="21"/>
  <c r="MM138" i="21"/>
  <c r="ML138" i="21"/>
  <c r="MK138" i="21"/>
  <c r="MJ138" i="21"/>
  <c r="MI138" i="21"/>
  <c r="MH138" i="21"/>
  <c r="MG138" i="21"/>
  <c r="MF138" i="21"/>
  <c r="ME138" i="21"/>
  <c r="NB137" i="21"/>
  <c r="NA137" i="21"/>
  <c r="MZ137" i="21"/>
  <c r="MY137" i="21"/>
  <c r="MX137" i="21"/>
  <c r="MW137" i="21"/>
  <c r="MV137" i="21"/>
  <c r="MU137" i="21"/>
  <c r="MT137" i="21"/>
  <c r="MS137" i="21"/>
  <c r="MR137" i="21"/>
  <c r="MQ137" i="21"/>
  <c r="MP137" i="21"/>
  <c r="MO137" i="21"/>
  <c r="MN137" i="21"/>
  <c r="MM137" i="21"/>
  <c r="ML137" i="21"/>
  <c r="MK137" i="21"/>
  <c r="MJ137" i="21"/>
  <c r="MI137" i="21"/>
  <c r="MH137" i="21"/>
  <c r="MG137" i="21"/>
  <c r="MF137" i="21"/>
  <c r="ME137" i="21"/>
  <c r="NB136" i="21"/>
  <c r="NA136" i="21"/>
  <c r="MZ136" i="21"/>
  <c r="MY136" i="21"/>
  <c r="MX136" i="21"/>
  <c r="MW136" i="21"/>
  <c r="MV136" i="21"/>
  <c r="MU136" i="21"/>
  <c r="MT136" i="21"/>
  <c r="MS136" i="21"/>
  <c r="MR136" i="21"/>
  <c r="MQ136" i="21"/>
  <c r="MP136" i="21"/>
  <c r="MO136" i="21"/>
  <c r="MN136" i="21"/>
  <c r="MM136" i="21"/>
  <c r="ML136" i="21"/>
  <c r="MK136" i="21"/>
  <c r="MJ136" i="21"/>
  <c r="MI136" i="21"/>
  <c r="MH136" i="21"/>
  <c r="MG136" i="21"/>
  <c r="MF136" i="21"/>
  <c r="ME136" i="21"/>
  <c r="NB135" i="21"/>
  <c r="NA135" i="21"/>
  <c r="MZ135" i="21"/>
  <c r="MY135" i="21"/>
  <c r="MX135" i="21"/>
  <c r="MW135" i="21"/>
  <c r="MV135" i="21"/>
  <c r="MU135" i="21"/>
  <c r="MT135" i="21"/>
  <c r="MS135" i="21"/>
  <c r="MR135" i="21"/>
  <c r="MQ135" i="21"/>
  <c r="MP135" i="21"/>
  <c r="MO135" i="21"/>
  <c r="MN135" i="21"/>
  <c r="MM135" i="21"/>
  <c r="ML135" i="21"/>
  <c r="MK135" i="21"/>
  <c r="MJ135" i="21"/>
  <c r="MI135" i="21"/>
  <c r="MH135" i="21"/>
  <c r="MG135" i="21"/>
  <c r="MF135" i="21"/>
  <c r="ME135" i="21"/>
  <c r="NB134" i="21"/>
  <c r="NA134" i="21"/>
  <c r="MZ134" i="21"/>
  <c r="MY134" i="21"/>
  <c r="MX134" i="21"/>
  <c r="MW134" i="21"/>
  <c r="MV134" i="21"/>
  <c r="MU134" i="21"/>
  <c r="MT134" i="21"/>
  <c r="MS134" i="21"/>
  <c r="MR134" i="21"/>
  <c r="MQ134" i="21"/>
  <c r="MP134" i="21"/>
  <c r="MO134" i="21"/>
  <c r="MN134" i="21"/>
  <c r="MM134" i="21"/>
  <c r="ML134" i="21"/>
  <c r="MK134" i="21"/>
  <c r="MJ134" i="21"/>
  <c r="MI134" i="21"/>
  <c r="MH134" i="21"/>
  <c r="MG134" i="21"/>
  <c r="MF134" i="21"/>
  <c r="ME134" i="21"/>
  <c r="NB133" i="21"/>
  <c r="NA133" i="21"/>
  <c r="MZ133" i="21"/>
  <c r="MY133" i="21"/>
  <c r="MX133" i="21"/>
  <c r="MW133" i="21"/>
  <c r="MV133" i="21"/>
  <c r="MU133" i="21"/>
  <c r="MT133" i="21"/>
  <c r="MS133" i="21"/>
  <c r="MR133" i="21"/>
  <c r="MQ133" i="21"/>
  <c r="MP133" i="21"/>
  <c r="MO133" i="21"/>
  <c r="MN133" i="21"/>
  <c r="MM133" i="21"/>
  <c r="ML133" i="21"/>
  <c r="MK133" i="21"/>
  <c r="MJ133" i="21"/>
  <c r="MI133" i="21"/>
  <c r="MH133" i="21"/>
  <c r="MG133" i="21"/>
  <c r="MF133" i="21"/>
  <c r="ME133" i="21"/>
  <c r="NB132" i="21"/>
  <c r="NA132" i="21"/>
  <c r="MZ132" i="21"/>
  <c r="MY132" i="21"/>
  <c r="MX132" i="21"/>
  <c r="MW132" i="21"/>
  <c r="MV132" i="21"/>
  <c r="MU132" i="21"/>
  <c r="MT132" i="21"/>
  <c r="MS132" i="21"/>
  <c r="MR132" i="21"/>
  <c r="MQ132" i="21"/>
  <c r="MP132" i="21"/>
  <c r="MO132" i="21"/>
  <c r="MN132" i="21"/>
  <c r="MM132" i="21"/>
  <c r="ML132" i="21"/>
  <c r="MK132" i="21"/>
  <c r="MJ132" i="21"/>
  <c r="MI132" i="21"/>
  <c r="MH132" i="21"/>
  <c r="MG132" i="21"/>
  <c r="MF132" i="21"/>
  <c r="ME132" i="21"/>
  <c r="NB131" i="21"/>
  <c r="NA131" i="21"/>
  <c r="MZ131" i="21"/>
  <c r="MY131" i="21"/>
  <c r="MX131" i="21"/>
  <c r="MW131" i="21"/>
  <c r="MV131" i="21"/>
  <c r="MU131" i="21"/>
  <c r="MT131" i="21"/>
  <c r="MS131" i="21"/>
  <c r="MR131" i="21"/>
  <c r="MQ131" i="21"/>
  <c r="MP131" i="21"/>
  <c r="MO131" i="21"/>
  <c r="MN131" i="21"/>
  <c r="MM131" i="21"/>
  <c r="ML131" i="21"/>
  <c r="MK131" i="21"/>
  <c r="MJ131" i="21"/>
  <c r="MI131" i="21"/>
  <c r="MH131" i="21"/>
  <c r="MG131" i="21"/>
  <c r="MF131" i="21"/>
  <c r="ME131" i="21"/>
  <c r="NB130" i="21"/>
  <c r="NA130" i="21"/>
  <c r="MZ130" i="21"/>
  <c r="MY130" i="21"/>
  <c r="MX130" i="21"/>
  <c r="MW130" i="21"/>
  <c r="MV130" i="21"/>
  <c r="MU130" i="21"/>
  <c r="MT130" i="21"/>
  <c r="MS130" i="21"/>
  <c r="MR130" i="21"/>
  <c r="MQ130" i="21"/>
  <c r="MP130" i="21"/>
  <c r="MO130" i="21"/>
  <c r="MN130" i="21"/>
  <c r="MM130" i="21"/>
  <c r="ML130" i="21"/>
  <c r="MK130" i="21"/>
  <c r="MJ130" i="21"/>
  <c r="MI130" i="21"/>
  <c r="MH130" i="21"/>
  <c r="MG130" i="21"/>
  <c r="MF130" i="21"/>
  <c r="ME130" i="21"/>
  <c r="NB129" i="21"/>
  <c r="NA129" i="21"/>
  <c r="MZ129" i="21"/>
  <c r="MY129" i="21"/>
  <c r="MX129" i="21"/>
  <c r="MW129" i="21"/>
  <c r="MV129" i="21"/>
  <c r="MU129" i="21"/>
  <c r="MT129" i="21"/>
  <c r="MS129" i="21"/>
  <c r="MR129" i="21"/>
  <c r="MQ129" i="21"/>
  <c r="MP129" i="21"/>
  <c r="MO129" i="21"/>
  <c r="MN129" i="21"/>
  <c r="MM129" i="21"/>
  <c r="ML129" i="21"/>
  <c r="MK129" i="21"/>
  <c r="MJ129" i="21"/>
  <c r="MI129" i="21"/>
  <c r="MH129" i="21"/>
  <c r="MG129" i="21"/>
  <c r="MF129" i="21"/>
  <c r="ME129" i="21"/>
  <c r="NB128" i="21"/>
  <c r="NA128" i="21"/>
  <c r="MZ128" i="21"/>
  <c r="MY128" i="21"/>
  <c r="MX128" i="21"/>
  <c r="MW128" i="21"/>
  <c r="MV128" i="21"/>
  <c r="MU128" i="21"/>
  <c r="MT128" i="21"/>
  <c r="MS128" i="21"/>
  <c r="MR128" i="21"/>
  <c r="MQ128" i="21"/>
  <c r="MP128" i="21"/>
  <c r="MO128" i="21"/>
  <c r="MN128" i="21"/>
  <c r="MM128" i="21"/>
  <c r="ML128" i="21"/>
  <c r="MK128" i="21"/>
  <c r="MJ128" i="21"/>
  <c r="MI128" i="21"/>
  <c r="MH128" i="21"/>
  <c r="MG128" i="21"/>
  <c r="MF128" i="21"/>
  <c r="ME128" i="21"/>
  <c r="NB127" i="21"/>
  <c r="NA127" i="21"/>
  <c r="MZ127" i="21"/>
  <c r="MY127" i="21"/>
  <c r="MX127" i="21"/>
  <c r="MW127" i="21"/>
  <c r="MV127" i="21"/>
  <c r="MU127" i="21"/>
  <c r="MT127" i="21"/>
  <c r="MS127" i="21"/>
  <c r="MR127" i="21"/>
  <c r="MQ127" i="21"/>
  <c r="MP127" i="21"/>
  <c r="MO127" i="21"/>
  <c r="MN127" i="21"/>
  <c r="MM127" i="21"/>
  <c r="ML127" i="21"/>
  <c r="MK127" i="21"/>
  <c r="MJ127" i="21"/>
  <c r="MI127" i="21"/>
  <c r="MH127" i="21"/>
  <c r="MG127" i="21"/>
  <c r="MF127" i="21"/>
  <c r="ME127" i="21"/>
  <c r="NB126" i="21"/>
  <c r="NA126" i="21"/>
  <c r="MZ126" i="21"/>
  <c r="MY126" i="21"/>
  <c r="MX126" i="21"/>
  <c r="MW126" i="21"/>
  <c r="MV126" i="21"/>
  <c r="MU126" i="21"/>
  <c r="MT126" i="21"/>
  <c r="MS126" i="21"/>
  <c r="MR126" i="21"/>
  <c r="MQ126" i="21"/>
  <c r="MP126" i="21"/>
  <c r="MO126" i="21"/>
  <c r="MN126" i="21"/>
  <c r="MM126" i="21"/>
  <c r="ML126" i="21"/>
  <c r="MK126" i="21"/>
  <c r="MJ126" i="21"/>
  <c r="MI126" i="21"/>
  <c r="MH126" i="21"/>
  <c r="MG126" i="21"/>
  <c r="MF126" i="21"/>
  <c r="ME126" i="21"/>
  <c r="NB125" i="21"/>
  <c r="NA125" i="21"/>
  <c r="MZ125" i="21"/>
  <c r="MY125" i="21"/>
  <c r="MX125" i="21"/>
  <c r="MW125" i="21"/>
  <c r="MV125" i="21"/>
  <c r="MU125" i="21"/>
  <c r="MT125" i="21"/>
  <c r="MS125" i="21"/>
  <c r="MR125" i="21"/>
  <c r="MQ125" i="21"/>
  <c r="MP125" i="21"/>
  <c r="MO125" i="21"/>
  <c r="MN125" i="21"/>
  <c r="MM125" i="21"/>
  <c r="ML125" i="21"/>
  <c r="MK125" i="21"/>
  <c r="MJ125" i="21"/>
  <c r="MI125" i="21"/>
  <c r="MH125" i="21"/>
  <c r="MG125" i="21"/>
  <c r="MF125" i="21"/>
  <c r="ME125" i="21"/>
  <c r="NB124" i="21"/>
  <c r="NA124" i="21"/>
  <c r="MZ124" i="21"/>
  <c r="MY124" i="21"/>
  <c r="MX124" i="21"/>
  <c r="MW124" i="21"/>
  <c r="MV124" i="21"/>
  <c r="MU124" i="21"/>
  <c r="MT124" i="21"/>
  <c r="MS124" i="21"/>
  <c r="MR124" i="21"/>
  <c r="MQ124" i="21"/>
  <c r="MP124" i="21"/>
  <c r="MO124" i="21"/>
  <c r="MN124" i="21"/>
  <c r="MM124" i="21"/>
  <c r="ML124" i="21"/>
  <c r="MK124" i="21"/>
  <c r="MJ124" i="21"/>
  <c r="MI124" i="21"/>
  <c r="MH124" i="21"/>
  <c r="MG124" i="21"/>
  <c r="MF124" i="21"/>
  <c r="ME124" i="21"/>
  <c r="NB123" i="21"/>
  <c r="NA123" i="21"/>
  <c r="MZ123" i="21"/>
  <c r="MY123" i="21"/>
  <c r="MX123" i="21"/>
  <c r="MW123" i="21"/>
  <c r="MV123" i="21"/>
  <c r="MU123" i="21"/>
  <c r="MT123" i="21"/>
  <c r="MS123" i="21"/>
  <c r="MR123" i="21"/>
  <c r="MQ123" i="21"/>
  <c r="MP123" i="21"/>
  <c r="MO123" i="21"/>
  <c r="MN123" i="21"/>
  <c r="MM123" i="21"/>
  <c r="ML123" i="21"/>
  <c r="MK123" i="21"/>
  <c r="MJ123" i="21"/>
  <c r="MI123" i="21"/>
  <c r="MH123" i="21"/>
  <c r="MG123" i="21"/>
  <c r="MF123" i="21"/>
  <c r="ME123" i="21"/>
  <c r="NB122" i="21"/>
  <c r="NA122" i="21"/>
  <c r="MZ122" i="21"/>
  <c r="MY122" i="21"/>
  <c r="MX122" i="21"/>
  <c r="MW122" i="21"/>
  <c r="MV122" i="21"/>
  <c r="MU122" i="21"/>
  <c r="MT122" i="21"/>
  <c r="MS122" i="21"/>
  <c r="MR122" i="21"/>
  <c r="MQ122" i="21"/>
  <c r="MP122" i="21"/>
  <c r="MO122" i="21"/>
  <c r="MN122" i="21"/>
  <c r="MM122" i="21"/>
  <c r="ML122" i="21"/>
  <c r="MK122" i="21"/>
  <c r="MJ122" i="21"/>
  <c r="MI122" i="21"/>
  <c r="MH122" i="21"/>
  <c r="MG122" i="21"/>
  <c r="MF122" i="21"/>
  <c r="ME122" i="21"/>
  <c r="NB121" i="21"/>
  <c r="NA121" i="21"/>
  <c r="MZ121" i="21"/>
  <c r="MY121" i="21"/>
  <c r="MX121" i="21"/>
  <c r="MW121" i="21"/>
  <c r="MV121" i="21"/>
  <c r="MU121" i="21"/>
  <c r="MT121" i="21"/>
  <c r="MS121" i="21"/>
  <c r="MR121" i="21"/>
  <c r="MQ121" i="21"/>
  <c r="MP121" i="21"/>
  <c r="MO121" i="21"/>
  <c r="MN121" i="21"/>
  <c r="MM121" i="21"/>
  <c r="ML121" i="21"/>
  <c r="MK121" i="21"/>
  <c r="MJ121" i="21"/>
  <c r="MI121" i="21"/>
  <c r="MH121" i="21"/>
  <c r="MG121" i="21"/>
  <c r="MF121" i="21"/>
  <c r="ME121" i="21"/>
  <c r="NB120" i="21"/>
  <c r="NA120" i="21"/>
  <c r="MZ120" i="21"/>
  <c r="MY120" i="21"/>
  <c r="MX120" i="21"/>
  <c r="MW120" i="21"/>
  <c r="MV120" i="21"/>
  <c r="MU120" i="21"/>
  <c r="MT120" i="21"/>
  <c r="MS120" i="21"/>
  <c r="MR120" i="21"/>
  <c r="MQ120" i="21"/>
  <c r="MP120" i="21"/>
  <c r="MO120" i="21"/>
  <c r="MN120" i="21"/>
  <c r="MM120" i="21"/>
  <c r="ML120" i="21"/>
  <c r="MK120" i="21"/>
  <c r="MJ120" i="21"/>
  <c r="MI120" i="21"/>
  <c r="MH120" i="21"/>
  <c r="MG120" i="21"/>
  <c r="MF120" i="21"/>
  <c r="ME120" i="21"/>
  <c r="NB119" i="21"/>
  <c r="NA119" i="21"/>
  <c r="MZ119" i="21"/>
  <c r="MY119" i="21"/>
  <c r="MX119" i="21"/>
  <c r="MW119" i="21"/>
  <c r="MV119" i="21"/>
  <c r="MU119" i="21"/>
  <c r="MT119" i="21"/>
  <c r="MS119" i="21"/>
  <c r="MR119" i="21"/>
  <c r="MQ119" i="21"/>
  <c r="MP119" i="21"/>
  <c r="MO119" i="21"/>
  <c r="MN119" i="21"/>
  <c r="MM119" i="21"/>
  <c r="ML119" i="21"/>
  <c r="MK119" i="21"/>
  <c r="MJ119" i="21"/>
  <c r="MI119" i="21"/>
  <c r="MH119" i="21"/>
  <c r="MG119" i="21"/>
  <c r="MF119" i="21"/>
  <c r="ME119" i="21"/>
  <c r="NB118" i="21"/>
  <c r="NA118" i="21"/>
  <c r="MZ118" i="21"/>
  <c r="MY118" i="21"/>
  <c r="MX118" i="21"/>
  <c r="MW118" i="21"/>
  <c r="MV118" i="21"/>
  <c r="MU118" i="21"/>
  <c r="MT118" i="21"/>
  <c r="MS118" i="21"/>
  <c r="MR118" i="21"/>
  <c r="MQ118" i="21"/>
  <c r="MP118" i="21"/>
  <c r="MO118" i="21"/>
  <c r="MN118" i="21"/>
  <c r="MM118" i="21"/>
  <c r="ML118" i="21"/>
  <c r="MK118" i="21"/>
  <c r="MJ118" i="21"/>
  <c r="MI118" i="21"/>
  <c r="MH118" i="21"/>
  <c r="MG118" i="21"/>
  <c r="MF118" i="21"/>
  <c r="ME118" i="21"/>
  <c r="NB117" i="21"/>
  <c r="NA117" i="21"/>
  <c r="MZ117" i="21"/>
  <c r="MY117" i="21"/>
  <c r="MX117" i="21"/>
  <c r="MW117" i="21"/>
  <c r="MV117" i="21"/>
  <c r="MU117" i="21"/>
  <c r="MT117" i="21"/>
  <c r="MS117" i="21"/>
  <c r="MR117" i="21"/>
  <c r="MQ117" i="21"/>
  <c r="MP117" i="21"/>
  <c r="MO117" i="21"/>
  <c r="MN117" i="21"/>
  <c r="MM117" i="21"/>
  <c r="ML117" i="21"/>
  <c r="MK117" i="21"/>
  <c r="MJ117" i="21"/>
  <c r="MI117" i="21"/>
  <c r="MH117" i="21"/>
  <c r="MG117" i="21"/>
  <c r="MF117" i="21"/>
  <c r="ME117" i="21"/>
  <c r="NB116" i="21"/>
  <c r="NA116" i="21"/>
  <c r="MZ116" i="21"/>
  <c r="MY116" i="21"/>
  <c r="MX116" i="21"/>
  <c r="MW116" i="21"/>
  <c r="MV116" i="21"/>
  <c r="MU116" i="21"/>
  <c r="MT116" i="21"/>
  <c r="MS116" i="21"/>
  <c r="MR116" i="21"/>
  <c r="MQ116" i="21"/>
  <c r="MP116" i="21"/>
  <c r="MO116" i="21"/>
  <c r="MN116" i="21"/>
  <c r="MM116" i="21"/>
  <c r="ML116" i="21"/>
  <c r="MK116" i="21"/>
  <c r="MJ116" i="21"/>
  <c r="MI116" i="21"/>
  <c r="MH116" i="21"/>
  <c r="MG116" i="21"/>
  <c r="MF116" i="21"/>
  <c r="ME116" i="21"/>
  <c r="NB115" i="21"/>
  <c r="NA115" i="21"/>
  <c r="MZ115" i="21"/>
  <c r="MY115" i="21"/>
  <c r="MX115" i="21"/>
  <c r="MW115" i="21"/>
  <c r="MV115" i="21"/>
  <c r="MU115" i="21"/>
  <c r="MT115" i="21"/>
  <c r="MS115" i="21"/>
  <c r="MR115" i="21"/>
  <c r="MQ115" i="21"/>
  <c r="MP115" i="21"/>
  <c r="MO115" i="21"/>
  <c r="MN115" i="21"/>
  <c r="MM115" i="21"/>
  <c r="ML115" i="21"/>
  <c r="MK115" i="21"/>
  <c r="MJ115" i="21"/>
  <c r="MI115" i="21"/>
  <c r="MH115" i="21"/>
  <c r="MG115" i="21"/>
  <c r="MF115" i="21"/>
  <c r="ME115" i="21"/>
  <c r="NB114" i="21"/>
  <c r="NA114" i="21"/>
  <c r="MZ114" i="21"/>
  <c r="MY114" i="21"/>
  <c r="MX114" i="21"/>
  <c r="MW114" i="21"/>
  <c r="MV114" i="21"/>
  <c r="MU114" i="21"/>
  <c r="MT114" i="21"/>
  <c r="MS114" i="21"/>
  <c r="MR114" i="21"/>
  <c r="MQ114" i="21"/>
  <c r="MP114" i="21"/>
  <c r="MO114" i="21"/>
  <c r="MN114" i="21"/>
  <c r="MM114" i="21"/>
  <c r="ML114" i="21"/>
  <c r="MK114" i="21"/>
  <c r="MJ114" i="21"/>
  <c r="MI114" i="21"/>
  <c r="MH114" i="21"/>
  <c r="MG114" i="21"/>
  <c r="MF114" i="21"/>
  <c r="ME114" i="21"/>
  <c r="NB113" i="21"/>
  <c r="NA113" i="21"/>
  <c r="MZ113" i="21"/>
  <c r="MY113" i="21"/>
  <c r="MX113" i="21"/>
  <c r="MW113" i="21"/>
  <c r="MV113" i="21"/>
  <c r="MU113" i="21"/>
  <c r="MT113" i="21"/>
  <c r="MS113" i="21"/>
  <c r="MR113" i="21"/>
  <c r="MQ113" i="21"/>
  <c r="MP113" i="21"/>
  <c r="MO113" i="21"/>
  <c r="MN113" i="21"/>
  <c r="MM113" i="21"/>
  <c r="ML113" i="21"/>
  <c r="MK113" i="21"/>
  <c r="MJ113" i="21"/>
  <c r="MI113" i="21"/>
  <c r="MH113" i="21"/>
  <c r="MG113" i="21"/>
  <c r="MF113" i="21"/>
  <c r="ME113" i="21"/>
  <c r="NB112" i="21"/>
  <c r="NA112" i="21"/>
  <c r="MZ112" i="21"/>
  <c r="MY112" i="21"/>
  <c r="MX112" i="21"/>
  <c r="MW112" i="21"/>
  <c r="MV112" i="21"/>
  <c r="MU112" i="21"/>
  <c r="MT112" i="21"/>
  <c r="MS112" i="21"/>
  <c r="MR112" i="21"/>
  <c r="MQ112" i="21"/>
  <c r="MP112" i="21"/>
  <c r="MO112" i="21"/>
  <c r="MN112" i="21"/>
  <c r="MM112" i="21"/>
  <c r="ML112" i="21"/>
  <c r="MK112" i="21"/>
  <c r="MJ112" i="21"/>
  <c r="MI112" i="21"/>
  <c r="MH112" i="21"/>
  <c r="MG112" i="21"/>
  <c r="MF112" i="21"/>
  <c r="ME112" i="21"/>
  <c r="NB111" i="21"/>
  <c r="NA111" i="21"/>
  <c r="MZ111" i="21"/>
  <c r="MY111" i="21"/>
  <c r="MX111" i="21"/>
  <c r="MW111" i="21"/>
  <c r="MV111" i="21"/>
  <c r="MU111" i="21"/>
  <c r="MT111" i="21"/>
  <c r="MS111" i="21"/>
  <c r="MR111" i="21"/>
  <c r="MQ111" i="21"/>
  <c r="MP111" i="21"/>
  <c r="MO111" i="21"/>
  <c r="MN111" i="21"/>
  <c r="MM111" i="21"/>
  <c r="ML111" i="21"/>
  <c r="MK111" i="21"/>
  <c r="MJ111" i="21"/>
  <c r="MI111" i="21"/>
  <c r="MH111" i="21"/>
  <c r="MG111" i="21"/>
  <c r="MF111" i="21"/>
  <c r="ME111" i="21"/>
  <c r="NB110" i="21"/>
  <c r="NA110" i="21"/>
  <c r="MZ110" i="21"/>
  <c r="MY110" i="21"/>
  <c r="MX110" i="21"/>
  <c r="MW110" i="21"/>
  <c r="MV110" i="21"/>
  <c r="MU110" i="21"/>
  <c r="MT110" i="21"/>
  <c r="MS110" i="21"/>
  <c r="MR110" i="21"/>
  <c r="MQ110" i="21"/>
  <c r="MP110" i="21"/>
  <c r="MO110" i="21"/>
  <c r="MN110" i="21"/>
  <c r="MM110" i="21"/>
  <c r="ML110" i="21"/>
  <c r="MK110" i="21"/>
  <c r="MJ110" i="21"/>
  <c r="MI110" i="21"/>
  <c r="MH110" i="21"/>
  <c r="MG110" i="21"/>
  <c r="MF110" i="21"/>
  <c r="ME110" i="21"/>
  <c r="NB109" i="21"/>
  <c r="NA109" i="21"/>
  <c r="MZ109" i="21"/>
  <c r="MY109" i="21"/>
  <c r="MX109" i="21"/>
  <c r="MW109" i="21"/>
  <c r="MV109" i="21"/>
  <c r="MU109" i="21"/>
  <c r="MT109" i="21"/>
  <c r="MS109" i="21"/>
  <c r="MR109" i="21"/>
  <c r="MQ109" i="21"/>
  <c r="MP109" i="21"/>
  <c r="MO109" i="21"/>
  <c r="MN109" i="21"/>
  <c r="MM109" i="21"/>
  <c r="ML109" i="21"/>
  <c r="MK109" i="21"/>
  <c r="MJ109" i="21"/>
  <c r="MI109" i="21"/>
  <c r="MH109" i="21"/>
  <c r="MG109" i="21"/>
  <c r="MF109" i="21"/>
  <c r="ME109" i="21"/>
  <c r="NB108" i="21"/>
  <c r="NA108" i="21"/>
  <c r="MZ108" i="21"/>
  <c r="MY108" i="21"/>
  <c r="MX108" i="21"/>
  <c r="MW108" i="21"/>
  <c r="MV108" i="21"/>
  <c r="MU108" i="21"/>
  <c r="MT108" i="21"/>
  <c r="MS108" i="21"/>
  <c r="MR108" i="21"/>
  <c r="MQ108" i="21"/>
  <c r="MP108" i="21"/>
  <c r="MO108" i="21"/>
  <c r="MN108" i="21"/>
  <c r="MM108" i="21"/>
  <c r="ML108" i="21"/>
  <c r="MK108" i="21"/>
  <c r="MJ108" i="21"/>
  <c r="MI108" i="21"/>
  <c r="MH108" i="21"/>
  <c r="MG108" i="21"/>
  <c r="MF108" i="21"/>
  <c r="ME108" i="21"/>
  <c r="NB107" i="21"/>
  <c r="NA107" i="21"/>
  <c r="MZ107" i="21"/>
  <c r="MY107" i="21"/>
  <c r="MX107" i="21"/>
  <c r="MW107" i="21"/>
  <c r="MV107" i="21"/>
  <c r="MU107" i="21"/>
  <c r="MT107" i="21"/>
  <c r="MS107" i="21"/>
  <c r="MR107" i="21"/>
  <c r="MQ107" i="21"/>
  <c r="MP107" i="21"/>
  <c r="MO107" i="21"/>
  <c r="MN107" i="21"/>
  <c r="MM107" i="21"/>
  <c r="ML107" i="21"/>
  <c r="MK107" i="21"/>
  <c r="MJ107" i="21"/>
  <c r="MI107" i="21"/>
  <c r="MH107" i="21"/>
  <c r="MG107" i="21"/>
  <c r="MF107" i="21"/>
  <c r="ME107" i="21"/>
  <c r="NB106" i="21"/>
  <c r="NA106" i="21"/>
  <c r="MZ106" i="21"/>
  <c r="MY106" i="21"/>
  <c r="MX106" i="21"/>
  <c r="MW106" i="21"/>
  <c r="MV106" i="21"/>
  <c r="MU106" i="21"/>
  <c r="MT106" i="21"/>
  <c r="MS106" i="21"/>
  <c r="MR106" i="21"/>
  <c r="MQ106" i="21"/>
  <c r="MP106" i="21"/>
  <c r="MO106" i="21"/>
  <c r="MN106" i="21"/>
  <c r="MM106" i="21"/>
  <c r="ML106" i="21"/>
  <c r="MK106" i="21"/>
  <c r="MJ106" i="21"/>
  <c r="MI106" i="21"/>
  <c r="MH106" i="21"/>
  <c r="MG106" i="21"/>
  <c r="MF106" i="21"/>
  <c r="ME106" i="21"/>
  <c r="NB105" i="21"/>
  <c r="NA105" i="21"/>
  <c r="MZ105" i="21"/>
  <c r="MY105" i="21"/>
  <c r="MX105" i="21"/>
  <c r="MW105" i="21"/>
  <c r="MV105" i="21"/>
  <c r="MU105" i="21"/>
  <c r="MT105" i="21"/>
  <c r="MS105" i="21"/>
  <c r="MR105" i="21"/>
  <c r="MQ105" i="21"/>
  <c r="MP105" i="21"/>
  <c r="MO105" i="21"/>
  <c r="MN105" i="21"/>
  <c r="MM105" i="21"/>
  <c r="ML105" i="21"/>
  <c r="MK105" i="21"/>
  <c r="MJ105" i="21"/>
  <c r="MI105" i="21"/>
  <c r="MH105" i="21"/>
  <c r="MG105" i="21"/>
  <c r="MF105" i="21"/>
  <c r="ME105" i="21"/>
  <c r="NB104" i="21"/>
  <c r="NA104" i="21"/>
  <c r="MZ104" i="21"/>
  <c r="MY104" i="21"/>
  <c r="MX104" i="21"/>
  <c r="MW104" i="21"/>
  <c r="MV104" i="21"/>
  <c r="MU104" i="21"/>
  <c r="MT104" i="21"/>
  <c r="MS104" i="21"/>
  <c r="MR104" i="21"/>
  <c r="MQ104" i="21"/>
  <c r="MP104" i="21"/>
  <c r="MO104" i="21"/>
  <c r="MN104" i="21"/>
  <c r="MM104" i="21"/>
  <c r="ML104" i="21"/>
  <c r="MK104" i="21"/>
  <c r="MJ104" i="21"/>
  <c r="MI104" i="21"/>
  <c r="MH104" i="21"/>
  <c r="MG104" i="21"/>
  <c r="MF104" i="21"/>
  <c r="ME104" i="21"/>
  <c r="NB103" i="21"/>
  <c r="NA103" i="21"/>
  <c r="MZ103" i="21"/>
  <c r="MY103" i="21"/>
  <c r="MX103" i="21"/>
  <c r="MW103" i="21"/>
  <c r="MV103" i="21"/>
  <c r="MU103" i="21"/>
  <c r="MT103" i="21"/>
  <c r="MS103" i="21"/>
  <c r="MR103" i="21"/>
  <c r="MQ103" i="21"/>
  <c r="MP103" i="21"/>
  <c r="MO103" i="21"/>
  <c r="MN103" i="21"/>
  <c r="MM103" i="21"/>
  <c r="ML103" i="21"/>
  <c r="MK103" i="21"/>
  <c r="MJ103" i="21"/>
  <c r="MI103" i="21"/>
  <c r="MH103" i="21"/>
  <c r="MG103" i="21"/>
  <c r="MF103" i="21"/>
  <c r="ME103" i="21"/>
  <c r="NB102" i="21"/>
  <c r="NA102" i="21"/>
  <c r="MZ102" i="21"/>
  <c r="MY102" i="21"/>
  <c r="MX102" i="21"/>
  <c r="MW102" i="21"/>
  <c r="MV102" i="21"/>
  <c r="MU102" i="21"/>
  <c r="MT102" i="21"/>
  <c r="MS102" i="21"/>
  <c r="MR102" i="21"/>
  <c r="MQ102" i="21"/>
  <c r="MP102" i="21"/>
  <c r="MO102" i="21"/>
  <c r="MN102" i="21"/>
  <c r="MM102" i="21"/>
  <c r="ML102" i="21"/>
  <c r="MK102" i="21"/>
  <c r="MJ102" i="21"/>
  <c r="MI102" i="21"/>
  <c r="MH102" i="21"/>
  <c r="MG102" i="21"/>
  <c r="MF102" i="21"/>
  <c r="ME102" i="21"/>
  <c r="NB101" i="21"/>
  <c r="NA101" i="21"/>
  <c r="MZ101" i="21"/>
  <c r="MY101" i="21"/>
  <c r="MX101" i="21"/>
  <c r="MW101" i="21"/>
  <c r="MV101" i="21"/>
  <c r="MU101" i="21"/>
  <c r="MT101" i="21"/>
  <c r="MS101" i="21"/>
  <c r="MR101" i="21"/>
  <c r="MQ101" i="21"/>
  <c r="MP101" i="21"/>
  <c r="MO101" i="21"/>
  <c r="MN101" i="21"/>
  <c r="MM101" i="21"/>
  <c r="ML101" i="21"/>
  <c r="MK101" i="21"/>
  <c r="MJ101" i="21"/>
  <c r="MI101" i="21"/>
  <c r="MH101" i="21"/>
  <c r="MG101" i="21"/>
  <c r="MF101" i="21"/>
  <c r="ME101" i="21"/>
  <c r="NB100" i="21"/>
  <c r="NA100" i="21"/>
  <c r="MZ100" i="21"/>
  <c r="MY100" i="21"/>
  <c r="MX100" i="21"/>
  <c r="MW100" i="21"/>
  <c r="MV100" i="21"/>
  <c r="MU100" i="21"/>
  <c r="MT100" i="21"/>
  <c r="MS100" i="21"/>
  <c r="MR100" i="21"/>
  <c r="MQ100" i="21"/>
  <c r="MP100" i="21"/>
  <c r="MO100" i="21"/>
  <c r="MN100" i="21"/>
  <c r="MM100" i="21"/>
  <c r="ML100" i="21"/>
  <c r="MK100" i="21"/>
  <c r="MJ100" i="21"/>
  <c r="MI100" i="21"/>
  <c r="MH100" i="21"/>
  <c r="MG100" i="21"/>
  <c r="MF100" i="21"/>
  <c r="ME100" i="21"/>
  <c r="NB99" i="21"/>
  <c r="NA99" i="21"/>
  <c r="MZ99" i="21"/>
  <c r="MY99" i="21"/>
  <c r="MX99" i="21"/>
  <c r="MW99" i="21"/>
  <c r="MV99" i="21"/>
  <c r="MU99" i="21"/>
  <c r="MT99" i="21"/>
  <c r="MS99" i="21"/>
  <c r="MR99" i="21"/>
  <c r="MQ99" i="21"/>
  <c r="MP99" i="21"/>
  <c r="MO99" i="21"/>
  <c r="MN99" i="21"/>
  <c r="MM99" i="21"/>
  <c r="ML99" i="21"/>
  <c r="MK99" i="21"/>
  <c r="MJ99" i="21"/>
  <c r="MI99" i="21"/>
  <c r="MH99" i="21"/>
  <c r="MG99" i="21"/>
  <c r="MF99" i="21"/>
  <c r="ME99" i="21"/>
  <c r="NB98" i="21"/>
  <c r="NA98" i="21"/>
  <c r="MZ98" i="21"/>
  <c r="MY98" i="21"/>
  <c r="MX98" i="21"/>
  <c r="MW98" i="21"/>
  <c r="MV98" i="21"/>
  <c r="MU98" i="21"/>
  <c r="MT98" i="21"/>
  <c r="MS98" i="21"/>
  <c r="MR98" i="21"/>
  <c r="MQ98" i="21"/>
  <c r="MP98" i="21"/>
  <c r="MO98" i="21"/>
  <c r="MN98" i="21"/>
  <c r="MM98" i="21"/>
  <c r="ML98" i="21"/>
  <c r="MK98" i="21"/>
  <c r="MJ98" i="21"/>
  <c r="MI98" i="21"/>
  <c r="MH98" i="21"/>
  <c r="MG98" i="21"/>
  <c r="MF98" i="21"/>
  <c r="ME98" i="21"/>
  <c r="NB97" i="21"/>
  <c r="NA97" i="21"/>
  <c r="MZ97" i="21"/>
  <c r="MY97" i="21"/>
  <c r="MX97" i="21"/>
  <c r="MW97" i="21"/>
  <c r="MV97" i="21"/>
  <c r="MU97" i="21"/>
  <c r="MT97" i="21"/>
  <c r="MS97" i="21"/>
  <c r="MR97" i="21"/>
  <c r="MQ97" i="21"/>
  <c r="MP97" i="21"/>
  <c r="MO97" i="21"/>
  <c r="MN97" i="21"/>
  <c r="MM97" i="21"/>
  <c r="ML97" i="21"/>
  <c r="MK97" i="21"/>
  <c r="MJ97" i="21"/>
  <c r="MI97" i="21"/>
  <c r="MH97" i="21"/>
  <c r="MG97" i="21"/>
  <c r="MF97" i="21"/>
  <c r="ME97" i="21"/>
  <c r="NB96" i="21"/>
  <c r="NA96" i="21"/>
  <c r="MZ96" i="21"/>
  <c r="MY96" i="21"/>
  <c r="MX96" i="21"/>
  <c r="MW96" i="21"/>
  <c r="MV96" i="21"/>
  <c r="MU96" i="21"/>
  <c r="MT96" i="21"/>
  <c r="MS96" i="21"/>
  <c r="MR96" i="21"/>
  <c r="MQ96" i="21"/>
  <c r="MP96" i="21"/>
  <c r="MO96" i="21"/>
  <c r="MN96" i="21"/>
  <c r="MM96" i="21"/>
  <c r="ML96" i="21"/>
  <c r="MK96" i="21"/>
  <c r="MJ96" i="21"/>
  <c r="MI96" i="21"/>
  <c r="MH96" i="21"/>
  <c r="MG96" i="21"/>
  <c r="MF96" i="21"/>
  <c r="ME96" i="21"/>
  <c r="NB95" i="21"/>
  <c r="NA95" i="21"/>
  <c r="MZ95" i="21"/>
  <c r="MY95" i="21"/>
  <c r="MX95" i="21"/>
  <c r="MW95" i="21"/>
  <c r="MV95" i="21"/>
  <c r="MU95" i="21"/>
  <c r="MT95" i="21"/>
  <c r="MS95" i="21"/>
  <c r="MR95" i="21"/>
  <c r="MQ95" i="21"/>
  <c r="MP95" i="21"/>
  <c r="MO95" i="21"/>
  <c r="MN95" i="21"/>
  <c r="MM95" i="21"/>
  <c r="ML95" i="21"/>
  <c r="MK95" i="21"/>
  <c r="MJ95" i="21"/>
  <c r="MI95" i="21"/>
  <c r="MH95" i="21"/>
  <c r="MG95" i="21"/>
  <c r="MF95" i="21"/>
  <c r="ME95" i="21"/>
  <c r="NB94" i="21"/>
  <c r="NA94" i="21"/>
  <c r="MZ94" i="21"/>
  <c r="MY94" i="21"/>
  <c r="MX94" i="21"/>
  <c r="MW94" i="21"/>
  <c r="MV94" i="21"/>
  <c r="MU94" i="21"/>
  <c r="MT94" i="21"/>
  <c r="MS94" i="21"/>
  <c r="MR94" i="21"/>
  <c r="MQ94" i="21"/>
  <c r="MP94" i="21"/>
  <c r="MO94" i="21"/>
  <c r="MN94" i="21"/>
  <c r="MM94" i="21"/>
  <c r="ML94" i="21"/>
  <c r="MK94" i="21"/>
  <c r="MJ94" i="21"/>
  <c r="MI94" i="21"/>
  <c r="MH94" i="21"/>
  <c r="MG94" i="21"/>
  <c r="MF94" i="21"/>
  <c r="ME94" i="21"/>
  <c r="NB93" i="21"/>
  <c r="NA93" i="21"/>
  <c r="MZ93" i="21"/>
  <c r="MY93" i="21"/>
  <c r="MX93" i="21"/>
  <c r="MW93" i="21"/>
  <c r="MV93" i="21"/>
  <c r="MU93" i="21"/>
  <c r="MT93" i="21"/>
  <c r="MS93" i="21"/>
  <c r="MR93" i="21"/>
  <c r="MQ93" i="21"/>
  <c r="MP93" i="21"/>
  <c r="MO93" i="21"/>
  <c r="MN93" i="21"/>
  <c r="MM93" i="21"/>
  <c r="ML93" i="21"/>
  <c r="MK93" i="21"/>
  <c r="MJ93" i="21"/>
  <c r="MI93" i="21"/>
  <c r="MH93" i="21"/>
  <c r="MG93" i="21"/>
  <c r="MF93" i="21"/>
  <c r="ME93" i="21"/>
  <c r="NB92" i="21"/>
  <c r="NA92" i="21"/>
  <c r="MZ92" i="21"/>
  <c r="MY92" i="21"/>
  <c r="MX92" i="21"/>
  <c r="MW92" i="21"/>
  <c r="MV92" i="21"/>
  <c r="MU92" i="21"/>
  <c r="MT92" i="21"/>
  <c r="MS92" i="21"/>
  <c r="MR92" i="21"/>
  <c r="MQ92" i="21"/>
  <c r="MP92" i="21"/>
  <c r="MO92" i="21"/>
  <c r="MN92" i="21"/>
  <c r="MM92" i="21"/>
  <c r="ML92" i="21"/>
  <c r="MK92" i="21"/>
  <c r="MJ92" i="21"/>
  <c r="MI92" i="21"/>
  <c r="MH92" i="21"/>
  <c r="MG92" i="21"/>
  <c r="MF92" i="21"/>
  <c r="ME92" i="21"/>
  <c r="NB91" i="21"/>
  <c r="NA91" i="21"/>
  <c r="MZ91" i="21"/>
  <c r="MY91" i="21"/>
  <c r="MX91" i="21"/>
  <c r="MW91" i="21"/>
  <c r="MV91" i="21"/>
  <c r="MU91" i="21"/>
  <c r="MT91" i="21"/>
  <c r="MS91" i="21"/>
  <c r="MR91" i="21"/>
  <c r="MQ91" i="21"/>
  <c r="MP91" i="21"/>
  <c r="MO91" i="21"/>
  <c r="MN91" i="21"/>
  <c r="MM91" i="21"/>
  <c r="ML91" i="21"/>
  <c r="MK91" i="21"/>
  <c r="MJ91" i="21"/>
  <c r="MI91" i="21"/>
  <c r="MH91" i="21"/>
  <c r="MG91" i="21"/>
  <c r="MF91" i="21"/>
  <c r="ME91" i="21"/>
  <c r="NB90" i="21"/>
  <c r="NA90" i="21"/>
  <c r="MZ90" i="21"/>
  <c r="MY90" i="21"/>
  <c r="MX90" i="21"/>
  <c r="MW90" i="21"/>
  <c r="MV90" i="21"/>
  <c r="MU90" i="21"/>
  <c r="MT90" i="21"/>
  <c r="MS90" i="21"/>
  <c r="MR90" i="21"/>
  <c r="MQ90" i="21"/>
  <c r="MP90" i="21"/>
  <c r="MO90" i="21"/>
  <c r="MN90" i="21"/>
  <c r="MM90" i="21"/>
  <c r="ML90" i="21"/>
  <c r="MK90" i="21"/>
  <c r="MJ90" i="21"/>
  <c r="MI90" i="21"/>
  <c r="MH90" i="21"/>
  <c r="MG90" i="21"/>
  <c r="MF90" i="21"/>
  <c r="ME90" i="21"/>
  <c r="NB89" i="21"/>
  <c r="NA89" i="21"/>
  <c r="MZ89" i="21"/>
  <c r="MY89" i="21"/>
  <c r="MX89" i="21"/>
  <c r="MW89" i="21"/>
  <c r="MV89" i="21"/>
  <c r="MU89" i="21"/>
  <c r="MT89" i="21"/>
  <c r="MS89" i="21"/>
  <c r="MR89" i="21"/>
  <c r="MQ89" i="21"/>
  <c r="MP89" i="21"/>
  <c r="MO89" i="21"/>
  <c r="MN89" i="21"/>
  <c r="MM89" i="21"/>
  <c r="ML89" i="21"/>
  <c r="MK89" i="21"/>
  <c r="MJ89" i="21"/>
  <c r="MI89" i="21"/>
  <c r="MH89" i="21"/>
  <c r="MG89" i="21"/>
  <c r="MF89" i="21"/>
  <c r="ME89" i="21"/>
  <c r="NB88" i="21"/>
  <c r="NA88" i="21"/>
  <c r="MZ88" i="21"/>
  <c r="MY88" i="21"/>
  <c r="MX88" i="21"/>
  <c r="MW88" i="21"/>
  <c r="MV88" i="21"/>
  <c r="MU88" i="21"/>
  <c r="MT88" i="21"/>
  <c r="MS88" i="21"/>
  <c r="MR88" i="21"/>
  <c r="MQ88" i="21"/>
  <c r="MP88" i="21"/>
  <c r="MO88" i="21"/>
  <c r="MN88" i="21"/>
  <c r="MM88" i="21"/>
  <c r="ML88" i="21"/>
  <c r="MK88" i="21"/>
  <c r="MJ88" i="21"/>
  <c r="MI88" i="21"/>
  <c r="MH88" i="21"/>
  <c r="MG88" i="21"/>
  <c r="MF88" i="21"/>
  <c r="ME88" i="21"/>
  <c r="NB87" i="21"/>
  <c r="NA87" i="21"/>
  <c r="MZ87" i="21"/>
  <c r="MY87" i="21"/>
  <c r="MX87" i="21"/>
  <c r="MW87" i="21"/>
  <c r="MV87" i="21"/>
  <c r="MU87" i="21"/>
  <c r="MT87" i="21"/>
  <c r="MS87" i="21"/>
  <c r="MR87" i="21"/>
  <c r="MQ87" i="21"/>
  <c r="MP87" i="21"/>
  <c r="MO87" i="21"/>
  <c r="MN87" i="21"/>
  <c r="MM87" i="21"/>
  <c r="ML87" i="21"/>
  <c r="MK87" i="21"/>
  <c r="MJ87" i="21"/>
  <c r="MI87" i="21"/>
  <c r="MH87" i="21"/>
  <c r="MG87" i="21"/>
  <c r="MF87" i="21"/>
  <c r="ME87" i="21"/>
  <c r="NB86" i="21"/>
  <c r="NA86" i="21"/>
  <c r="MZ86" i="21"/>
  <c r="MY86" i="21"/>
  <c r="MX86" i="21"/>
  <c r="MW86" i="21"/>
  <c r="MV86" i="21"/>
  <c r="MU86" i="21"/>
  <c r="MT86" i="21"/>
  <c r="MS86" i="21"/>
  <c r="MR86" i="21"/>
  <c r="MQ86" i="21"/>
  <c r="MP86" i="21"/>
  <c r="MO86" i="21"/>
  <c r="MN86" i="21"/>
  <c r="MM86" i="21"/>
  <c r="ML86" i="21"/>
  <c r="MK86" i="21"/>
  <c r="MJ86" i="21"/>
  <c r="MI86" i="21"/>
  <c r="MH86" i="21"/>
  <c r="MG86" i="21"/>
  <c r="MF86" i="21"/>
  <c r="ME86" i="21"/>
  <c r="NB85" i="21"/>
  <c r="NA85" i="21"/>
  <c r="MZ85" i="21"/>
  <c r="MY85" i="21"/>
  <c r="MX85" i="21"/>
  <c r="MW85" i="21"/>
  <c r="MV85" i="21"/>
  <c r="MU85" i="21"/>
  <c r="MT85" i="21"/>
  <c r="MS85" i="21"/>
  <c r="MR85" i="21"/>
  <c r="MQ85" i="21"/>
  <c r="MP85" i="21"/>
  <c r="MO85" i="21"/>
  <c r="MN85" i="21"/>
  <c r="MM85" i="21"/>
  <c r="ML85" i="21"/>
  <c r="MK85" i="21"/>
  <c r="MJ85" i="21"/>
  <c r="MI85" i="21"/>
  <c r="MH85" i="21"/>
  <c r="MG85" i="21"/>
  <c r="MF85" i="21"/>
  <c r="ME85" i="21"/>
  <c r="NB84" i="21"/>
  <c r="NA84" i="21"/>
  <c r="MZ84" i="21"/>
  <c r="MY84" i="21"/>
  <c r="MX84" i="21"/>
  <c r="MW84" i="21"/>
  <c r="MV84" i="21"/>
  <c r="MU84" i="21"/>
  <c r="MT84" i="21"/>
  <c r="MS84" i="21"/>
  <c r="MR84" i="21"/>
  <c r="MQ84" i="21"/>
  <c r="MP84" i="21"/>
  <c r="MO84" i="21"/>
  <c r="MN84" i="21"/>
  <c r="MM84" i="21"/>
  <c r="ML84" i="21"/>
  <c r="MK84" i="21"/>
  <c r="MJ84" i="21"/>
  <c r="MI84" i="21"/>
  <c r="MH84" i="21"/>
  <c r="MG84" i="21"/>
  <c r="MF84" i="21"/>
  <c r="ME84" i="21"/>
  <c r="NB83" i="21"/>
  <c r="NA83" i="21"/>
  <c r="MZ83" i="21"/>
  <c r="MY83" i="21"/>
  <c r="MX83" i="21"/>
  <c r="MW83" i="21"/>
  <c r="MV83" i="21"/>
  <c r="MU83" i="21"/>
  <c r="MT83" i="21"/>
  <c r="MS83" i="21"/>
  <c r="MR83" i="21"/>
  <c r="MQ83" i="21"/>
  <c r="MP83" i="21"/>
  <c r="MO83" i="21"/>
  <c r="MN83" i="21"/>
  <c r="MM83" i="21"/>
  <c r="ML83" i="21"/>
  <c r="MK83" i="21"/>
  <c r="MJ83" i="21"/>
  <c r="MI83" i="21"/>
  <c r="MH83" i="21"/>
  <c r="MG83" i="21"/>
  <c r="MF83" i="21"/>
  <c r="ME83" i="21"/>
  <c r="NB82" i="21"/>
  <c r="NA82" i="21"/>
  <c r="MZ82" i="21"/>
  <c r="MY82" i="21"/>
  <c r="MX82" i="21"/>
  <c r="MW82" i="21"/>
  <c r="MV82" i="21"/>
  <c r="MU82" i="21"/>
  <c r="MT82" i="21"/>
  <c r="MS82" i="21"/>
  <c r="MR82" i="21"/>
  <c r="MQ82" i="21"/>
  <c r="MP82" i="21"/>
  <c r="MO82" i="21"/>
  <c r="MN82" i="21"/>
  <c r="MM82" i="21"/>
  <c r="ML82" i="21"/>
  <c r="MK82" i="21"/>
  <c r="MJ82" i="21"/>
  <c r="MI82" i="21"/>
  <c r="MH82" i="21"/>
  <c r="MG82" i="21"/>
  <c r="MF82" i="21"/>
  <c r="ME82" i="21"/>
  <c r="NB81" i="21"/>
  <c r="NA81" i="21"/>
  <c r="MZ81" i="21"/>
  <c r="MY81" i="21"/>
  <c r="MX81" i="21"/>
  <c r="MW81" i="21"/>
  <c r="MV81" i="21"/>
  <c r="MU81" i="21"/>
  <c r="MT81" i="21"/>
  <c r="MS81" i="21"/>
  <c r="MR81" i="21"/>
  <c r="MQ81" i="21"/>
  <c r="MP81" i="21"/>
  <c r="MO81" i="21"/>
  <c r="MN81" i="21"/>
  <c r="MM81" i="21"/>
  <c r="ML81" i="21"/>
  <c r="MK81" i="21"/>
  <c r="MJ81" i="21"/>
  <c r="MI81" i="21"/>
  <c r="MH81" i="21"/>
  <c r="MG81" i="21"/>
  <c r="MF81" i="21"/>
  <c r="ME81" i="21"/>
  <c r="NB80" i="21"/>
  <c r="NA80" i="21"/>
  <c r="MZ80" i="21"/>
  <c r="MY80" i="21"/>
  <c r="MX80" i="21"/>
  <c r="MW80" i="21"/>
  <c r="MV80" i="21"/>
  <c r="MU80" i="21"/>
  <c r="MT80" i="21"/>
  <c r="MS80" i="21"/>
  <c r="MR80" i="21"/>
  <c r="MQ80" i="21"/>
  <c r="MP80" i="21"/>
  <c r="MO80" i="21"/>
  <c r="MN80" i="21"/>
  <c r="MM80" i="21"/>
  <c r="ML80" i="21"/>
  <c r="MK80" i="21"/>
  <c r="MJ80" i="21"/>
  <c r="MI80" i="21"/>
  <c r="MH80" i="21"/>
  <c r="MG80" i="21"/>
  <c r="MF80" i="21"/>
  <c r="ME80" i="21"/>
  <c r="NB79" i="21"/>
  <c r="NA79" i="21"/>
  <c r="MZ79" i="21"/>
  <c r="MY79" i="21"/>
  <c r="MX79" i="21"/>
  <c r="MW79" i="21"/>
  <c r="MV79" i="21"/>
  <c r="MU79" i="21"/>
  <c r="MT79" i="21"/>
  <c r="MS79" i="21"/>
  <c r="MR79" i="21"/>
  <c r="MQ79" i="21"/>
  <c r="MP79" i="21"/>
  <c r="MO79" i="21"/>
  <c r="MN79" i="21"/>
  <c r="MM79" i="21"/>
  <c r="ML79" i="21"/>
  <c r="MK79" i="21"/>
  <c r="MJ79" i="21"/>
  <c r="MI79" i="21"/>
  <c r="MH79" i="21"/>
  <c r="MG79" i="21"/>
  <c r="MF79" i="21"/>
  <c r="ME79" i="21"/>
  <c r="NB78" i="21"/>
  <c r="NA78" i="21"/>
  <c r="MZ78" i="21"/>
  <c r="MY78" i="21"/>
  <c r="MX78" i="21"/>
  <c r="MW78" i="21"/>
  <c r="MV78" i="21"/>
  <c r="MU78" i="21"/>
  <c r="MT78" i="21"/>
  <c r="MS78" i="21"/>
  <c r="MR78" i="21"/>
  <c r="MQ78" i="21"/>
  <c r="MP78" i="21"/>
  <c r="MO78" i="21"/>
  <c r="MN78" i="21"/>
  <c r="MM78" i="21"/>
  <c r="ML78" i="21"/>
  <c r="MK78" i="21"/>
  <c r="MJ78" i="21"/>
  <c r="MI78" i="21"/>
  <c r="MH78" i="21"/>
  <c r="MG78" i="21"/>
  <c r="MF78" i="21"/>
  <c r="ME78" i="21"/>
  <c r="NB77" i="21"/>
  <c r="NA77" i="21"/>
  <c r="MZ77" i="21"/>
  <c r="MY77" i="21"/>
  <c r="MX77" i="21"/>
  <c r="MW77" i="21"/>
  <c r="MV77" i="21"/>
  <c r="MU77" i="21"/>
  <c r="MT77" i="21"/>
  <c r="MS77" i="21"/>
  <c r="MR77" i="21"/>
  <c r="MQ77" i="21"/>
  <c r="MP77" i="21"/>
  <c r="MO77" i="21"/>
  <c r="MN77" i="21"/>
  <c r="MM77" i="21"/>
  <c r="ML77" i="21"/>
  <c r="MK77" i="21"/>
  <c r="MJ77" i="21"/>
  <c r="MI77" i="21"/>
  <c r="MH77" i="21"/>
  <c r="MG77" i="21"/>
  <c r="MF77" i="21"/>
  <c r="ME77" i="21"/>
  <c r="NB76" i="21"/>
  <c r="NA76" i="21"/>
  <c r="MZ76" i="21"/>
  <c r="MY76" i="21"/>
  <c r="MX76" i="21"/>
  <c r="MW76" i="21"/>
  <c r="MV76" i="21"/>
  <c r="MU76" i="21"/>
  <c r="MT76" i="21"/>
  <c r="MS76" i="21"/>
  <c r="MR76" i="21"/>
  <c r="MQ76" i="21"/>
  <c r="MP76" i="21"/>
  <c r="MO76" i="21"/>
  <c r="MN76" i="21"/>
  <c r="MM76" i="21"/>
  <c r="ML76" i="21"/>
  <c r="MK76" i="21"/>
  <c r="MJ76" i="21"/>
  <c r="MI76" i="21"/>
  <c r="MH76" i="21"/>
  <c r="MG76" i="21"/>
  <c r="MF76" i="21"/>
  <c r="ME76" i="21"/>
  <c r="NB75" i="21"/>
  <c r="NA75" i="21"/>
  <c r="MZ75" i="21"/>
  <c r="MY75" i="21"/>
  <c r="MX75" i="21"/>
  <c r="MW75" i="21"/>
  <c r="MV75" i="21"/>
  <c r="MU75" i="21"/>
  <c r="MT75" i="21"/>
  <c r="MS75" i="21"/>
  <c r="MR75" i="21"/>
  <c r="MQ75" i="21"/>
  <c r="MP75" i="21"/>
  <c r="MO75" i="21"/>
  <c r="MN75" i="21"/>
  <c r="MM75" i="21"/>
  <c r="ML75" i="21"/>
  <c r="MK75" i="21"/>
  <c r="MJ75" i="21"/>
  <c r="MI75" i="21"/>
  <c r="MH75" i="21"/>
  <c r="MG75" i="21"/>
  <c r="MF75" i="21"/>
  <c r="ME75" i="21"/>
  <c r="NB74" i="21"/>
  <c r="NA74" i="21"/>
  <c r="MZ74" i="21"/>
  <c r="MY74" i="21"/>
  <c r="MX74" i="21"/>
  <c r="MW74" i="21"/>
  <c r="MV74" i="21"/>
  <c r="MU74" i="21"/>
  <c r="MT74" i="21"/>
  <c r="MS74" i="21"/>
  <c r="MR74" i="21"/>
  <c r="MQ74" i="21"/>
  <c r="MP74" i="21"/>
  <c r="MO74" i="21"/>
  <c r="MN74" i="21"/>
  <c r="MM74" i="21"/>
  <c r="ML74" i="21"/>
  <c r="MK74" i="21"/>
  <c r="MJ74" i="21"/>
  <c r="MI74" i="21"/>
  <c r="MH74" i="21"/>
  <c r="MG74" i="21"/>
  <c r="MF74" i="21"/>
  <c r="ME74" i="21"/>
  <c r="NB73" i="21"/>
  <c r="NA73" i="21"/>
  <c r="MZ73" i="21"/>
  <c r="MY73" i="21"/>
  <c r="MX73" i="21"/>
  <c r="MW73" i="21"/>
  <c r="MV73" i="21"/>
  <c r="MU73" i="21"/>
  <c r="MT73" i="21"/>
  <c r="MS73" i="21"/>
  <c r="MR73" i="21"/>
  <c r="MQ73" i="21"/>
  <c r="MP73" i="21"/>
  <c r="MO73" i="21"/>
  <c r="MN73" i="21"/>
  <c r="MM73" i="21"/>
  <c r="ML73" i="21"/>
  <c r="MK73" i="21"/>
  <c r="MJ73" i="21"/>
  <c r="MI73" i="21"/>
  <c r="MH73" i="21"/>
  <c r="MG73" i="21"/>
  <c r="MF73" i="21"/>
  <c r="ME73" i="21"/>
  <c r="NB72" i="21"/>
  <c r="NA72" i="21"/>
  <c r="MZ72" i="21"/>
  <c r="MY72" i="21"/>
  <c r="MX72" i="21"/>
  <c r="MW72" i="21"/>
  <c r="MV72" i="21"/>
  <c r="MU72" i="21"/>
  <c r="MT72" i="21"/>
  <c r="MS72" i="21"/>
  <c r="MR72" i="21"/>
  <c r="MQ72" i="21"/>
  <c r="MP72" i="21"/>
  <c r="MO72" i="21"/>
  <c r="MN72" i="21"/>
  <c r="MM72" i="21"/>
  <c r="ML72" i="21"/>
  <c r="MK72" i="21"/>
  <c r="MJ72" i="21"/>
  <c r="MI72" i="21"/>
  <c r="MH72" i="21"/>
  <c r="MG72" i="21"/>
  <c r="MF72" i="21"/>
  <c r="ME72" i="21"/>
  <c r="NB71" i="21"/>
  <c r="NA71" i="21"/>
  <c r="MZ71" i="21"/>
  <c r="MY71" i="21"/>
  <c r="MX71" i="21"/>
  <c r="MW71" i="21"/>
  <c r="MV71" i="21"/>
  <c r="MU71" i="21"/>
  <c r="MT71" i="21"/>
  <c r="MS71" i="21"/>
  <c r="MR71" i="21"/>
  <c r="MQ71" i="21"/>
  <c r="MP71" i="21"/>
  <c r="MO71" i="21"/>
  <c r="MN71" i="21"/>
  <c r="MM71" i="21"/>
  <c r="ML71" i="21"/>
  <c r="MK71" i="21"/>
  <c r="MJ71" i="21"/>
  <c r="MI71" i="21"/>
  <c r="MH71" i="21"/>
  <c r="MG71" i="21"/>
  <c r="MF71" i="21"/>
  <c r="ME71" i="21"/>
  <c r="NB70" i="21"/>
  <c r="NA70" i="21"/>
  <c r="MZ70" i="21"/>
  <c r="MY70" i="21"/>
  <c r="MX70" i="21"/>
  <c r="MW70" i="21"/>
  <c r="MV70" i="21"/>
  <c r="MU70" i="21"/>
  <c r="MT70" i="21"/>
  <c r="MS70" i="21"/>
  <c r="MR70" i="21"/>
  <c r="MQ70" i="21"/>
  <c r="MP70" i="21"/>
  <c r="MO70" i="21"/>
  <c r="MN70" i="21"/>
  <c r="MM70" i="21"/>
  <c r="ML70" i="21"/>
  <c r="MK70" i="21"/>
  <c r="MJ70" i="21"/>
  <c r="MI70" i="21"/>
  <c r="MH70" i="21"/>
  <c r="MG70" i="21"/>
  <c r="MF70" i="21"/>
  <c r="ME70" i="21"/>
  <c r="NB69" i="21"/>
  <c r="NA69" i="21"/>
  <c r="MZ69" i="21"/>
  <c r="MY69" i="21"/>
  <c r="MX69" i="21"/>
  <c r="MW69" i="21"/>
  <c r="MV69" i="21"/>
  <c r="MU69" i="21"/>
  <c r="MT69" i="21"/>
  <c r="MS69" i="21"/>
  <c r="MR69" i="21"/>
  <c r="MQ69" i="21"/>
  <c r="MP69" i="21"/>
  <c r="MO69" i="21"/>
  <c r="MN69" i="21"/>
  <c r="MM69" i="21"/>
  <c r="ML69" i="21"/>
  <c r="MK69" i="21"/>
  <c r="MJ69" i="21"/>
  <c r="MI69" i="21"/>
  <c r="MH69" i="21"/>
  <c r="MG69" i="21"/>
  <c r="MF69" i="21"/>
  <c r="ME69" i="21"/>
  <c r="NB68" i="21"/>
  <c r="NA68" i="21"/>
  <c r="MZ68" i="21"/>
  <c r="MY68" i="21"/>
  <c r="MX68" i="21"/>
  <c r="MW68" i="21"/>
  <c r="MV68" i="21"/>
  <c r="MU68" i="21"/>
  <c r="MT68" i="21"/>
  <c r="MS68" i="21"/>
  <c r="MR68" i="21"/>
  <c r="MQ68" i="21"/>
  <c r="MP68" i="21"/>
  <c r="MO68" i="21"/>
  <c r="MN68" i="21"/>
  <c r="MM68" i="21"/>
  <c r="ML68" i="21"/>
  <c r="MK68" i="21"/>
  <c r="MJ68" i="21"/>
  <c r="MI68" i="21"/>
  <c r="MH68" i="21"/>
  <c r="MG68" i="21"/>
  <c r="MF68" i="21"/>
  <c r="ME68" i="21"/>
  <c r="NB67" i="21"/>
  <c r="NA67" i="21"/>
  <c r="MZ67" i="21"/>
  <c r="MY67" i="21"/>
  <c r="MX67" i="21"/>
  <c r="MW67" i="21"/>
  <c r="MV67" i="21"/>
  <c r="MU67" i="21"/>
  <c r="MT67" i="21"/>
  <c r="MS67" i="21"/>
  <c r="MR67" i="21"/>
  <c r="MQ67" i="21"/>
  <c r="MP67" i="21"/>
  <c r="MO67" i="21"/>
  <c r="MN67" i="21"/>
  <c r="MM67" i="21"/>
  <c r="ML67" i="21"/>
  <c r="MK67" i="21"/>
  <c r="MJ67" i="21"/>
  <c r="MI67" i="21"/>
  <c r="MH67" i="21"/>
  <c r="MG67" i="21"/>
  <c r="MF67" i="21"/>
  <c r="ME67" i="21"/>
  <c r="NB66" i="21"/>
  <c r="NA66" i="21"/>
  <c r="MZ66" i="21"/>
  <c r="MY66" i="21"/>
  <c r="MX66" i="21"/>
  <c r="MW66" i="21"/>
  <c r="MV66" i="21"/>
  <c r="MU66" i="21"/>
  <c r="MT66" i="21"/>
  <c r="MS66" i="21"/>
  <c r="MR66" i="21"/>
  <c r="MQ66" i="21"/>
  <c r="MP66" i="21"/>
  <c r="MO66" i="21"/>
  <c r="MN66" i="21"/>
  <c r="MM66" i="21"/>
  <c r="ML66" i="21"/>
  <c r="MK66" i="21"/>
  <c r="MJ66" i="21"/>
  <c r="MI66" i="21"/>
  <c r="MH66" i="21"/>
  <c r="MG66" i="21"/>
  <c r="MF66" i="21"/>
  <c r="ME66" i="21"/>
  <c r="NB65" i="21"/>
  <c r="NA65" i="21"/>
  <c r="MZ65" i="21"/>
  <c r="MY65" i="21"/>
  <c r="MX65" i="21"/>
  <c r="MW65" i="21"/>
  <c r="MV65" i="21"/>
  <c r="MU65" i="21"/>
  <c r="MT65" i="21"/>
  <c r="MS65" i="21"/>
  <c r="MR65" i="21"/>
  <c r="MQ65" i="21"/>
  <c r="MP65" i="21"/>
  <c r="MO65" i="21"/>
  <c r="MN65" i="21"/>
  <c r="MM65" i="21"/>
  <c r="ML65" i="21"/>
  <c r="MK65" i="21"/>
  <c r="MJ65" i="21"/>
  <c r="MI65" i="21"/>
  <c r="MH65" i="21"/>
  <c r="MG65" i="21"/>
  <c r="MF65" i="21"/>
  <c r="ME65" i="21"/>
  <c r="NB64" i="21"/>
  <c r="NA64" i="21"/>
  <c r="MZ64" i="21"/>
  <c r="MY64" i="21"/>
  <c r="MX64" i="21"/>
  <c r="MW64" i="21"/>
  <c r="MV64" i="21"/>
  <c r="MU64" i="21"/>
  <c r="MT64" i="21"/>
  <c r="MS64" i="21"/>
  <c r="MR64" i="21"/>
  <c r="MQ64" i="21"/>
  <c r="MP64" i="21"/>
  <c r="MO64" i="21"/>
  <c r="MN64" i="21"/>
  <c r="MM64" i="21"/>
  <c r="ML64" i="21"/>
  <c r="MK64" i="21"/>
  <c r="MJ64" i="21"/>
  <c r="MI64" i="21"/>
  <c r="MH64" i="21"/>
  <c r="MG64" i="21"/>
  <c r="MF64" i="21"/>
  <c r="ME64" i="21"/>
  <c r="NB63" i="21"/>
  <c r="NA63" i="21"/>
  <c r="MZ63" i="21"/>
  <c r="MY63" i="21"/>
  <c r="MX63" i="21"/>
  <c r="MW63" i="21"/>
  <c r="MV63" i="21"/>
  <c r="MU63" i="21"/>
  <c r="MT63" i="21"/>
  <c r="MS63" i="21"/>
  <c r="MR63" i="21"/>
  <c r="MQ63" i="21"/>
  <c r="MP63" i="21"/>
  <c r="MO63" i="21"/>
  <c r="MN63" i="21"/>
  <c r="MM63" i="21"/>
  <c r="ML63" i="21"/>
  <c r="MK63" i="21"/>
  <c r="MJ63" i="21"/>
  <c r="MI63" i="21"/>
  <c r="MH63" i="21"/>
  <c r="MG63" i="21"/>
  <c r="MF63" i="21"/>
  <c r="ME63" i="21"/>
  <c r="NB62" i="21"/>
  <c r="NA62" i="21"/>
  <c r="MZ62" i="21"/>
  <c r="MY62" i="21"/>
  <c r="MX62" i="21"/>
  <c r="MW62" i="21"/>
  <c r="MV62" i="21"/>
  <c r="MU62" i="21"/>
  <c r="MT62" i="21"/>
  <c r="MS62" i="21"/>
  <c r="MR62" i="21"/>
  <c r="MQ62" i="21"/>
  <c r="MP62" i="21"/>
  <c r="MO62" i="21"/>
  <c r="MN62" i="21"/>
  <c r="MM62" i="21"/>
  <c r="ML62" i="21"/>
  <c r="MK62" i="21"/>
  <c r="MJ62" i="21"/>
  <c r="MI62" i="21"/>
  <c r="MH62" i="21"/>
  <c r="MG62" i="21"/>
  <c r="MF62" i="21"/>
  <c r="ME62" i="21"/>
  <c r="NB61" i="21"/>
  <c r="NA61" i="21"/>
  <c r="MZ61" i="21"/>
  <c r="MY61" i="21"/>
  <c r="MX61" i="21"/>
  <c r="MW61" i="21"/>
  <c r="MV61" i="21"/>
  <c r="MU61" i="21"/>
  <c r="MT61" i="21"/>
  <c r="MS61" i="21"/>
  <c r="MR61" i="21"/>
  <c r="MQ61" i="21"/>
  <c r="MP61" i="21"/>
  <c r="MO61" i="21"/>
  <c r="MN61" i="21"/>
  <c r="MM61" i="21"/>
  <c r="ML61" i="21"/>
  <c r="MK61" i="21"/>
  <c r="MJ61" i="21"/>
  <c r="MI61" i="21"/>
  <c r="MH61" i="21"/>
  <c r="MG61" i="21"/>
  <c r="MF61" i="21"/>
  <c r="ME61" i="21"/>
  <c r="NB60" i="21"/>
  <c r="NA60" i="21"/>
  <c r="MZ60" i="21"/>
  <c r="MY60" i="21"/>
  <c r="MX60" i="21"/>
  <c r="MW60" i="21"/>
  <c r="MV60" i="21"/>
  <c r="MU60" i="21"/>
  <c r="MT60" i="21"/>
  <c r="MS60" i="21"/>
  <c r="MR60" i="21"/>
  <c r="MQ60" i="21"/>
  <c r="MP60" i="21"/>
  <c r="MO60" i="21"/>
  <c r="MN60" i="21"/>
  <c r="MM60" i="21"/>
  <c r="ML60" i="21"/>
  <c r="MK60" i="21"/>
  <c r="MJ60" i="21"/>
  <c r="MI60" i="21"/>
  <c r="MH60" i="21"/>
  <c r="MG60" i="21"/>
  <c r="MF60" i="21"/>
  <c r="ME60" i="21"/>
  <c r="NB59" i="21"/>
  <c r="NA59" i="21"/>
  <c r="MZ59" i="21"/>
  <c r="MY59" i="21"/>
  <c r="MX59" i="21"/>
  <c r="MW59" i="21"/>
  <c r="MV59" i="21"/>
  <c r="MU59" i="21"/>
  <c r="MT59" i="21"/>
  <c r="MS59" i="21"/>
  <c r="MR59" i="21"/>
  <c r="MQ59" i="21"/>
  <c r="MP59" i="21"/>
  <c r="MO59" i="21"/>
  <c r="MN59" i="21"/>
  <c r="MM59" i="21"/>
  <c r="ML59" i="21"/>
  <c r="MK59" i="21"/>
  <c r="MJ59" i="21"/>
  <c r="MI59" i="21"/>
  <c r="MH59" i="21"/>
  <c r="MG59" i="21"/>
  <c r="MF59" i="21"/>
  <c r="ME59" i="21"/>
  <c r="NB58" i="21"/>
  <c r="NA58" i="21"/>
  <c r="MZ58" i="21"/>
  <c r="MY58" i="21"/>
  <c r="MX58" i="21"/>
  <c r="MW58" i="21"/>
  <c r="MV58" i="21"/>
  <c r="MU58" i="21"/>
  <c r="MT58" i="21"/>
  <c r="MS58" i="21"/>
  <c r="MR58" i="21"/>
  <c r="MQ58" i="21"/>
  <c r="MP58" i="21"/>
  <c r="MO58" i="21"/>
  <c r="MN58" i="21"/>
  <c r="MM58" i="21"/>
  <c r="ML58" i="21"/>
  <c r="MK58" i="21"/>
  <c r="MJ58" i="21"/>
  <c r="MI58" i="21"/>
  <c r="MH58" i="21"/>
  <c r="MG58" i="21"/>
  <c r="MF58" i="21"/>
  <c r="ME58" i="21"/>
  <c r="NB57" i="21"/>
  <c r="NA57" i="21"/>
  <c r="MZ57" i="21"/>
  <c r="MY57" i="21"/>
  <c r="MX57" i="21"/>
  <c r="MW57" i="21"/>
  <c r="MV57" i="21"/>
  <c r="MU57" i="21"/>
  <c r="MT57" i="21"/>
  <c r="MS57" i="21"/>
  <c r="MR57" i="21"/>
  <c r="MQ57" i="21"/>
  <c r="MP57" i="21"/>
  <c r="MO57" i="21"/>
  <c r="MN57" i="21"/>
  <c r="MM57" i="21"/>
  <c r="ML57" i="21"/>
  <c r="MK57" i="21"/>
  <c r="MJ57" i="21"/>
  <c r="MI57" i="21"/>
  <c r="MH57" i="21"/>
  <c r="MG57" i="21"/>
  <c r="MF57" i="21"/>
  <c r="ME57" i="21"/>
  <c r="NB56" i="21"/>
  <c r="NA56" i="21"/>
  <c r="MZ56" i="21"/>
  <c r="MY56" i="21"/>
  <c r="MX56" i="21"/>
  <c r="MW56" i="21"/>
  <c r="MV56" i="21"/>
  <c r="MU56" i="21"/>
  <c r="MT56" i="21"/>
  <c r="MS56" i="21"/>
  <c r="MR56" i="21"/>
  <c r="MQ56" i="21"/>
  <c r="MP56" i="21"/>
  <c r="MO56" i="21"/>
  <c r="MN56" i="21"/>
  <c r="MM56" i="21"/>
  <c r="ML56" i="21"/>
  <c r="MK56" i="21"/>
  <c r="MJ56" i="21"/>
  <c r="MI56" i="21"/>
  <c r="MH56" i="21"/>
  <c r="MG56" i="21"/>
  <c r="MF56" i="21"/>
  <c r="ME56" i="21"/>
  <c r="NB55" i="21"/>
  <c r="NA55" i="21"/>
  <c r="MZ55" i="21"/>
  <c r="MY55" i="21"/>
  <c r="MX55" i="21"/>
  <c r="MW55" i="21"/>
  <c r="MV55" i="21"/>
  <c r="MU55" i="21"/>
  <c r="MT55" i="21"/>
  <c r="MS55" i="21"/>
  <c r="MR55" i="21"/>
  <c r="MQ55" i="21"/>
  <c r="MP55" i="21"/>
  <c r="MO55" i="21"/>
  <c r="MN55" i="21"/>
  <c r="MM55" i="21"/>
  <c r="ML55" i="21"/>
  <c r="MK55" i="21"/>
  <c r="MJ55" i="21"/>
  <c r="MI55" i="21"/>
  <c r="MH55" i="21"/>
  <c r="MG55" i="21"/>
  <c r="MF55" i="21"/>
  <c r="ME55" i="21"/>
  <c r="NB54" i="21"/>
  <c r="NA54" i="21"/>
  <c r="MZ54" i="21"/>
  <c r="MY54" i="21"/>
  <c r="MX54" i="21"/>
  <c r="MW54" i="21"/>
  <c r="MV54" i="21"/>
  <c r="MU54" i="21"/>
  <c r="MT54" i="21"/>
  <c r="MS54" i="21"/>
  <c r="MR54" i="21"/>
  <c r="MQ54" i="21"/>
  <c r="MP54" i="21"/>
  <c r="MO54" i="21"/>
  <c r="MN54" i="21"/>
  <c r="MM54" i="21"/>
  <c r="ML54" i="21"/>
  <c r="MK54" i="21"/>
  <c r="MJ54" i="21"/>
  <c r="MI54" i="21"/>
  <c r="MH54" i="21"/>
  <c r="MG54" i="21"/>
  <c r="MF54" i="21"/>
  <c r="ME54" i="21"/>
  <c r="NB53" i="21"/>
  <c r="NA53" i="21"/>
  <c r="MZ53" i="21"/>
  <c r="MY53" i="21"/>
  <c r="MX53" i="21"/>
  <c r="MW53" i="21"/>
  <c r="MV53" i="21"/>
  <c r="MU53" i="21"/>
  <c r="MT53" i="21"/>
  <c r="MS53" i="21"/>
  <c r="MR53" i="21"/>
  <c r="MQ53" i="21"/>
  <c r="MP53" i="21"/>
  <c r="MO53" i="21"/>
  <c r="MN53" i="21"/>
  <c r="MM53" i="21"/>
  <c r="ML53" i="21"/>
  <c r="MK53" i="21"/>
  <c r="MJ53" i="21"/>
  <c r="MI53" i="21"/>
  <c r="MH53" i="21"/>
  <c r="MG53" i="21"/>
  <c r="MF53" i="21"/>
  <c r="ME53" i="21"/>
  <c r="NB52" i="21"/>
  <c r="NA52" i="21"/>
  <c r="MZ52" i="21"/>
  <c r="MY52" i="21"/>
  <c r="MX52" i="21"/>
  <c r="MW52" i="21"/>
  <c r="MV52" i="21"/>
  <c r="MU52" i="21"/>
  <c r="MT52" i="21"/>
  <c r="MS52" i="21"/>
  <c r="MR52" i="21"/>
  <c r="MQ52" i="21"/>
  <c r="MP52" i="21"/>
  <c r="MO52" i="21"/>
  <c r="MN52" i="21"/>
  <c r="MM52" i="21"/>
  <c r="ML52" i="21"/>
  <c r="MK52" i="21"/>
  <c r="MJ52" i="21"/>
  <c r="MI52" i="21"/>
  <c r="MH52" i="21"/>
  <c r="MG52" i="21"/>
  <c r="MF52" i="21"/>
  <c r="ME52" i="21"/>
  <c r="NB51" i="21"/>
  <c r="NA51" i="21"/>
  <c r="MZ51" i="21"/>
  <c r="MY51" i="21"/>
  <c r="MX51" i="21"/>
  <c r="MW51" i="21"/>
  <c r="MV51" i="21"/>
  <c r="MU51" i="21"/>
  <c r="MT51" i="21"/>
  <c r="MS51" i="21"/>
  <c r="MR51" i="21"/>
  <c r="MQ51" i="21"/>
  <c r="MP51" i="21"/>
  <c r="MO51" i="21"/>
  <c r="MN51" i="21"/>
  <c r="MM51" i="21"/>
  <c r="ML51" i="21"/>
  <c r="MK51" i="21"/>
  <c r="MJ51" i="21"/>
  <c r="MI51" i="21"/>
  <c r="MH51" i="21"/>
  <c r="MG51" i="21"/>
  <c r="MF51" i="21"/>
  <c r="ME51" i="21"/>
  <c r="NB50" i="21"/>
  <c r="NA50" i="21"/>
  <c r="MZ50" i="21"/>
  <c r="MY50" i="21"/>
  <c r="MX50" i="21"/>
  <c r="MW50" i="21"/>
  <c r="MV50" i="21"/>
  <c r="MU50" i="21"/>
  <c r="MT50" i="21"/>
  <c r="MS50" i="21"/>
  <c r="MR50" i="21"/>
  <c r="MQ50" i="21"/>
  <c r="MP50" i="21"/>
  <c r="MO50" i="21"/>
  <c r="MN50" i="21"/>
  <c r="MM50" i="21"/>
  <c r="ML50" i="21"/>
  <c r="MK50" i="21"/>
  <c r="MJ50" i="21"/>
  <c r="MI50" i="21"/>
  <c r="MH50" i="21"/>
  <c r="MG50" i="21"/>
  <c r="MF50" i="21"/>
  <c r="ME50" i="21"/>
  <c r="NB49" i="21"/>
  <c r="NA49" i="21"/>
  <c r="MZ49" i="21"/>
  <c r="MY49" i="21"/>
  <c r="MX49" i="21"/>
  <c r="MW49" i="21"/>
  <c r="MV49" i="21"/>
  <c r="MU49" i="21"/>
  <c r="MT49" i="21"/>
  <c r="MS49" i="21"/>
  <c r="MR49" i="21"/>
  <c r="MQ49" i="21"/>
  <c r="MP49" i="21"/>
  <c r="MO49" i="21"/>
  <c r="MN49" i="21"/>
  <c r="MM49" i="21"/>
  <c r="ML49" i="21"/>
  <c r="MK49" i="21"/>
  <c r="MJ49" i="21"/>
  <c r="MI49" i="21"/>
  <c r="MH49" i="21"/>
  <c r="MG49" i="21"/>
  <c r="MF49" i="21"/>
  <c r="ME49" i="21"/>
  <c r="NB48" i="21"/>
  <c r="NA48" i="21"/>
  <c r="MZ48" i="21"/>
  <c r="MY48" i="21"/>
  <c r="MX48" i="21"/>
  <c r="MW48" i="21"/>
  <c r="MV48" i="21"/>
  <c r="MU48" i="21"/>
  <c r="MT48" i="21"/>
  <c r="MS48" i="21"/>
  <c r="MR48" i="21"/>
  <c r="MQ48" i="21"/>
  <c r="MP48" i="21"/>
  <c r="MO48" i="21"/>
  <c r="MN48" i="21"/>
  <c r="MM48" i="21"/>
  <c r="ML48" i="21"/>
  <c r="MK48" i="21"/>
  <c r="MJ48" i="21"/>
  <c r="MI48" i="21"/>
  <c r="MH48" i="21"/>
  <c r="MG48" i="21"/>
  <c r="MF48" i="21"/>
  <c r="ME48" i="21"/>
  <c r="NB47" i="21"/>
  <c r="NA47" i="21"/>
  <c r="MZ47" i="21"/>
  <c r="MY47" i="21"/>
  <c r="MX47" i="21"/>
  <c r="MW47" i="21"/>
  <c r="MV47" i="21"/>
  <c r="MU47" i="21"/>
  <c r="MT47" i="21"/>
  <c r="MS47" i="21"/>
  <c r="MR47" i="21"/>
  <c r="MQ47" i="21"/>
  <c r="MP47" i="21"/>
  <c r="MO47" i="21"/>
  <c r="MN47" i="21"/>
  <c r="MM47" i="21"/>
  <c r="ML47" i="21"/>
  <c r="MK47" i="21"/>
  <c r="MJ47" i="21"/>
  <c r="MI47" i="21"/>
  <c r="MH47" i="21"/>
  <c r="MG47" i="21"/>
  <c r="MF47" i="21"/>
  <c r="ME47" i="21"/>
  <c r="NB46" i="21"/>
  <c r="NA46" i="21"/>
  <c r="MZ46" i="21"/>
  <c r="MY46" i="21"/>
  <c r="MX46" i="21"/>
  <c r="MW46" i="21"/>
  <c r="MV46" i="21"/>
  <c r="MU46" i="21"/>
  <c r="MT46" i="21"/>
  <c r="MS46" i="21"/>
  <c r="MR46" i="21"/>
  <c r="MQ46" i="21"/>
  <c r="MP46" i="21"/>
  <c r="MO46" i="21"/>
  <c r="MN46" i="21"/>
  <c r="MM46" i="21"/>
  <c r="ML46" i="21"/>
  <c r="MK46" i="21"/>
  <c r="MJ46" i="21"/>
  <c r="MI46" i="21"/>
  <c r="MH46" i="21"/>
  <c r="MG46" i="21"/>
  <c r="MF46" i="21"/>
  <c r="ME46" i="21"/>
  <c r="NB45" i="21"/>
  <c r="NA45" i="21"/>
  <c r="MZ45" i="21"/>
  <c r="MY45" i="21"/>
  <c r="MX45" i="21"/>
  <c r="MW45" i="21"/>
  <c r="MV45" i="21"/>
  <c r="MU45" i="21"/>
  <c r="MT45" i="21"/>
  <c r="MS45" i="21"/>
  <c r="MR45" i="21"/>
  <c r="MQ45" i="21"/>
  <c r="MP45" i="21"/>
  <c r="MO45" i="21"/>
  <c r="MN45" i="21"/>
  <c r="MM45" i="21"/>
  <c r="ML45" i="21"/>
  <c r="MK45" i="21"/>
  <c r="MJ45" i="21"/>
  <c r="MI45" i="21"/>
  <c r="MH45" i="21"/>
  <c r="MG45" i="21"/>
  <c r="MF45" i="21"/>
  <c r="ME45" i="21"/>
  <c r="NB44" i="21"/>
  <c r="NA44" i="21"/>
  <c r="MZ44" i="21"/>
  <c r="MY44" i="21"/>
  <c r="MX44" i="21"/>
  <c r="MW44" i="21"/>
  <c r="MV44" i="21"/>
  <c r="MU44" i="21"/>
  <c r="MT44" i="21"/>
  <c r="MS44" i="21"/>
  <c r="MR44" i="21"/>
  <c r="MQ44" i="21"/>
  <c r="MP44" i="21"/>
  <c r="MO44" i="21"/>
  <c r="MN44" i="21"/>
  <c r="MM44" i="21"/>
  <c r="ML44" i="21"/>
  <c r="MK44" i="21"/>
  <c r="MJ44" i="21"/>
  <c r="MI44" i="21"/>
  <c r="MH44" i="21"/>
  <c r="MG44" i="21"/>
  <c r="MF44" i="21"/>
  <c r="ME44" i="21"/>
  <c r="NB43" i="21"/>
  <c r="NA43" i="21"/>
  <c r="MZ43" i="21"/>
  <c r="MY43" i="21"/>
  <c r="MX43" i="21"/>
  <c r="MW43" i="21"/>
  <c r="MV43" i="21"/>
  <c r="MU43" i="21"/>
  <c r="MT43" i="21"/>
  <c r="MS43" i="21"/>
  <c r="MR43" i="21"/>
  <c r="MQ43" i="21"/>
  <c r="MP43" i="21"/>
  <c r="MO43" i="21"/>
  <c r="MN43" i="21"/>
  <c r="MM43" i="21"/>
  <c r="ML43" i="21"/>
  <c r="MK43" i="21"/>
  <c r="MJ43" i="21"/>
  <c r="MI43" i="21"/>
  <c r="MH43" i="21"/>
  <c r="MG43" i="21"/>
  <c r="MF43" i="21"/>
  <c r="ME43" i="21"/>
  <c r="NB42" i="21"/>
  <c r="NA42" i="21"/>
  <c r="MZ42" i="21"/>
  <c r="MY42" i="21"/>
  <c r="MX42" i="21"/>
  <c r="MW42" i="21"/>
  <c r="MV42" i="21"/>
  <c r="MU42" i="21"/>
  <c r="MT42" i="21"/>
  <c r="MS42" i="21"/>
  <c r="MR42" i="21"/>
  <c r="MQ42" i="21"/>
  <c r="MP42" i="21"/>
  <c r="MO42" i="21"/>
  <c r="MN42" i="21"/>
  <c r="MM42" i="21"/>
  <c r="ML42" i="21"/>
  <c r="MK42" i="21"/>
  <c r="MJ42" i="21"/>
  <c r="MI42" i="21"/>
  <c r="MH42" i="21"/>
  <c r="MG42" i="21"/>
  <c r="MF42" i="21"/>
  <c r="ME42" i="21"/>
  <c r="NB41" i="21"/>
  <c r="NA41" i="21"/>
  <c r="MZ41" i="21"/>
  <c r="MY41" i="21"/>
  <c r="MX41" i="21"/>
  <c r="MW41" i="21"/>
  <c r="MV41" i="21"/>
  <c r="MU41" i="21"/>
  <c r="MT41" i="21"/>
  <c r="MS41" i="21"/>
  <c r="MR41" i="21"/>
  <c r="MQ41" i="21"/>
  <c r="MP41" i="21"/>
  <c r="MO41" i="21"/>
  <c r="MN41" i="21"/>
  <c r="MM41" i="21"/>
  <c r="ML41" i="21"/>
  <c r="MK41" i="21"/>
  <c r="MJ41" i="21"/>
  <c r="MI41" i="21"/>
  <c r="MH41" i="21"/>
  <c r="MG41" i="21"/>
  <c r="MF41" i="21"/>
  <c r="ME41" i="21"/>
  <c r="NB40" i="21"/>
  <c r="NA40" i="21"/>
  <c r="MZ40" i="21"/>
  <c r="MY40" i="21"/>
  <c r="MX40" i="21"/>
  <c r="MW40" i="21"/>
  <c r="MV40" i="21"/>
  <c r="MU40" i="21"/>
  <c r="MT40" i="21"/>
  <c r="MS40" i="21"/>
  <c r="MR40" i="21"/>
  <c r="MQ40" i="21"/>
  <c r="MP40" i="21"/>
  <c r="MO40" i="21"/>
  <c r="MN40" i="21"/>
  <c r="MM40" i="21"/>
  <c r="ML40" i="21"/>
  <c r="MK40" i="21"/>
  <c r="MJ40" i="21"/>
  <c r="MI40" i="21"/>
  <c r="MH40" i="21"/>
  <c r="MG40" i="21"/>
  <c r="MF40" i="21"/>
  <c r="ME40" i="21"/>
  <c r="NB39" i="21"/>
  <c r="NA39" i="21"/>
  <c r="MZ39" i="21"/>
  <c r="MY39" i="21"/>
  <c r="MX39" i="21"/>
  <c r="MW39" i="21"/>
  <c r="MV39" i="21"/>
  <c r="MU39" i="21"/>
  <c r="MT39" i="21"/>
  <c r="MS39" i="21"/>
  <c r="MR39" i="21"/>
  <c r="MQ39" i="21"/>
  <c r="MP39" i="21"/>
  <c r="MO39" i="21"/>
  <c r="MN39" i="21"/>
  <c r="MM39" i="21"/>
  <c r="ML39" i="21"/>
  <c r="MK39" i="21"/>
  <c r="MJ39" i="21"/>
  <c r="MI39" i="21"/>
  <c r="MH39" i="21"/>
  <c r="MG39" i="21"/>
  <c r="MF39" i="21"/>
  <c r="ME39" i="21"/>
  <c r="NB38" i="21"/>
  <c r="NA38" i="21"/>
  <c r="MZ38" i="21"/>
  <c r="MY38" i="21"/>
  <c r="MX38" i="21"/>
  <c r="MW38" i="21"/>
  <c r="MV38" i="21"/>
  <c r="MU38" i="21"/>
  <c r="MT38" i="21"/>
  <c r="MS38" i="21"/>
  <c r="MR38" i="21"/>
  <c r="MQ38" i="21"/>
  <c r="MP38" i="21"/>
  <c r="MO38" i="21"/>
  <c r="MN38" i="21"/>
  <c r="MM38" i="21"/>
  <c r="ML38" i="21"/>
  <c r="MK38" i="21"/>
  <c r="MJ38" i="21"/>
  <c r="MI38" i="21"/>
  <c r="MH38" i="21"/>
  <c r="MG38" i="21"/>
  <c r="MF38" i="21"/>
  <c r="ME38" i="21"/>
  <c r="NB37" i="21"/>
  <c r="NA37" i="21"/>
  <c r="MZ37" i="21"/>
  <c r="MY37" i="21"/>
  <c r="MX37" i="21"/>
  <c r="MW37" i="21"/>
  <c r="MV37" i="21"/>
  <c r="MU37" i="21"/>
  <c r="MT37" i="21"/>
  <c r="MS37" i="21"/>
  <c r="MR37" i="21"/>
  <c r="MQ37" i="21"/>
  <c r="MP37" i="21"/>
  <c r="MO37" i="21"/>
  <c r="MN37" i="21"/>
  <c r="MM37" i="21"/>
  <c r="ML37" i="21"/>
  <c r="MK37" i="21"/>
  <c r="MJ37" i="21"/>
  <c r="MI37" i="21"/>
  <c r="MH37" i="21"/>
  <c r="MG37" i="21"/>
  <c r="MF37" i="21"/>
  <c r="ME37" i="21"/>
  <c r="NB36" i="21"/>
  <c r="NA36" i="21"/>
  <c r="MZ36" i="21"/>
  <c r="MY36" i="21"/>
  <c r="MX36" i="21"/>
  <c r="MW36" i="21"/>
  <c r="MV36" i="21"/>
  <c r="MU36" i="21"/>
  <c r="MT36" i="21"/>
  <c r="MS36" i="21"/>
  <c r="MR36" i="21"/>
  <c r="MQ36" i="21"/>
  <c r="MP36" i="21"/>
  <c r="MO36" i="21"/>
  <c r="MN36" i="21"/>
  <c r="MM36" i="21"/>
  <c r="ML36" i="21"/>
  <c r="MK36" i="21"/>
  <c r="MJ36" i="21"/>
  <c r="MI36" i="21"/>
  <c r="MH36" i="21"/>
  <c r="MG36" i="21"/>
  <c r="MF36" i="21"/>
  <c r="ME36" i="21"/>
  <c r="NB35" i="21"/>
  <c r="NA35" i="21"/>
  <c r="MZ35" i="21"/>
  <c r="MY35" i="21"/>
  <c r="MX35" i="21"/>
  <c r="MW35" i="21"/>
  <c r="MV35" i="21"/>
  <c r="MU35" i="21"/>
  <c r="MT35" i="21"/>
  <c r="MS35" i="21"/>
  <c r="MR35" i="21"/>
  <c r="MQ35" i="21"/>
  <c r="MP35" i="21"/>
  <c r="MO35" i="21"/>
  <c r="MN35" i="21"/>
  <c r="MM35" i="21"/>
  <c r="ML35" i="21"/>
  <c r="MK35" i="21"/>
  <c r="MJ35" i="21"/>
  <c r="MI35" i="21"/>
  <c r="MH35" i="21"/>
  <c r="MG35" i="21"/>
  <c r="MF35" i="21"/>
  <c r="ME35" i="21"/>
  <c r="NB34" i="21"/>
  <c r="NA34" i="21"/>
  <c r="MZ34" i="21"/>
  <c r="MY34" i="21"/>
  <c r="MX34" i="21"/>
  <c r="MW34" i="21"/>
  <c r="MV34" i="21"/>
  <c r="MU34" i="21"/>
  <c r="MT34" i="21"/>
  <c r="MS34" i="21"/>
  <c r="MR34" i="21"/>
  <c r="MQ34" i="21"/>
  <c r="MP34" i="21"/>
  <c r="MO34" i="21"/>
  <c r="MN34" i="21"/>
  <c r="MM34" i="21"/>
  <c r="ML34" i="21"/>
  <c r="MK34" i="21"/>
  <c r="MJ34" i="21"/>
  <c r="MI34" i="21"/>
  <c r="MH34" i="21"/>
  <c r="MG34" i="21"/>
  <c r="MF34" i="21"/>
  <c r="ME34" i="21"/>
  <c r="NB33" i="21"/>
  <c r="NA33" i="21"/>
  <c r="MZ33" i="21"/>
  <c r="MY33" i="21"/>
  <c r="MX33" i="21"/>
  <c r="MW33" i="21"/>
  <c r="MV33" i="21"/>
  <c r="MU33" i="21"/>
  <c r="MT33" i="21"/>
  <c r="MS33" i="21"/>
  <c r="MR33" i="21"/>
  <c r="MQ33" i="21"/>
  <c r="MP33" i="21"/>
  <c r="MO33" i="21"/>
  <c r="MN33" i="21"/>
  <c r="MM33" i="21"/>
  <c r="ML33" i="21"/>
  <c r="MK33" i="21"/>
  <c r="MJ33" i="21"/>
  <c r="MI33" i="21"/>
  <c r="MH33" i="21"/>
  <c r="MG33" i="21"/>
  <c r="MF33" i="21"/>
  <c r="ME33" i="21"/>
  <c r="NB32" i="21"/>
  <c r="NA32" i="21"/>
  <c r="MZ32" i="21"/>
  <c r="MY32" i="21"/>
  <c r="MX32" i="21"/>
  <c r="MW32" i="21"/>
  <c r="MV32" i="21"/>
  <c r="MU32" i="21"/>
  <c r="MT32" i="21"/>
  <c r="MS32" i="21"/>
  <c r="MR32" i="21"/>
  <c r="MQ32" i="21"/>
  <c r="MP32" i="21"/>
  <c r="MO32" i="21"/>
  <c r="MN32" i="21"/>
  <c r="MM32" i="21"/>
  <c r="ML32" i="21"/>
  <c r="MK32" i="21"/>
  <c r="MJ32" i="21"/>
  <c r="MI32" i="21"/>
  <c r="MH32" i="21"/>
  <c r="MG32" i="21"/>
  <c r="MF32" i="21"/>
  <c r="ME32" i="21"/>
  <c r="NB31" i="21"/>
  <c r="NA31" i="21"/>
  <c r="MZ31" i="21"/>
  <c r="MY31" i="21"/>
  <c r="MX31" i="21"/>
  <c r="MW31" i="21"/>
  <c r="MV31" i="21"/>
  <c r="MU31" i="21"/>
  <c r="MT31" i="21"/>
  <c r="MS31" i="21"/>
  <c r="MR31" i="21"/>
  <c r="MQ31" i="21"/>
  <c r="MP31" i="21"/>
  <c r="MO31" i="21"/>
  <c r="MN31" i="21"/>
  <c r="MM31" i="21"/>
  <c r="ML31" i="21"/>
  <c r="MK31" i="21"/>
  <c r="MJ31" i="21"/>
  <c r="MI31" i="21"/>
  <c r="MH31" i="21"/>
  <c r="MG31" i="21"/>
  <c r="MF31" i="21"/>
  <c r="ME31" i="21"/>
  <c r="NB30" i="21"/>
  <c r="NA30" i="21"/>
  <c r="MZ30" i="21"/>
  <c r="MY30" i="21"/>
  <c r="MX30" i="21"/>
  <c r="MW30" i="21"/>
  <c r="MV30" i="21"/>
  <c r="MU30" i="21"/>
  <c r="MT30" i="21"/>
  <c r="MS30" i="21"/>
  <c r="MR30" i="21"/>
  <c r="MQ30" i="21"/>
  <c r="MP30" i="21"/>
  <c r="MO30" i="21"/>
  <c r="MN30" i="21"/>
  <c r="MM30" i="21"/>
  <c r="ML30" i="21"/>
  <c r="MK30" i="21"/>
  <c r="MJ30" i="21"/>
  <c r="MI30" i="21"/>
  <c r="MH30" i="21"/>
  <c r="MG30" i="21"/>
  <c r="MF30" i="21"/>
  <c r="ME30" i="21"/>
  <c r="NB29" i="21"/>
  <c r="NA29" i="21"/>
  <c r="MZ29" i="21"/>
  <c r="MY29" i="21"/>
  <c r="MX29" i="21"/>
  <c r="MW29" i="21"/>
  <c r="MV29" i="21"/>
  <c r="MU29" i="21"/>
  <c r="MT29" i="21"/>
  <c r="MS29" i="21"/>
  <c r="MR29" i="21"/>
  <c r="MQ29" i="21"/>
  <c r="MP29" i="21"/>
  <c r="MO29" i="21"/>
  <c r="MN29" i="21"/>
  <c r="MM29" i="21"/>
  <c r="ML29" i="21"/>
  <c r="MK29" i="21"/>
  <c r="MJ29" i="21"/>
  <c r="MI29" i="21"/>
  <c r="MH29" i="21"/>
  <c r="MG29" i="21"/>
  <c r="MF29" i="21"/>
  <c r="ME29" i="21"/>
  <c r="NB28" i="21"/>
  <c r="NA28" i="21"/>
  <c r="MZ28" i="21"/>
  <c r="MY28" i="21"/>
  <c r="MX28" i="21"/>
  <c r="MW28" i="21"/>
  <c r="MV28" i="21"/>
  <c r="MU28" i="21"/>
  <c r="MT28" i="21"/>
  <c r="MS28" i="21"/>
  <c r="MR28" i="21"/>
  <c r="MQ28" i="21"/>
  <c r="MP28" i="21"/>
  <c r="MO28" i="21"/>
  <c r="MN28" i="21"/>
  <c r="MM28" i="21"/>
  <c r="ML28" i="21"/>
  <c r="MK28" i="21"/>
  <c r="MJ28" i="21"/>
  <c r="MI28" i="21"/>
  <c r="MH28" i="21"/>
  <c r="MG28" i="21"/>
  <c r="MF28" i="21"/>
  <c r="ME28" i="21"/>
  <c r="NB27" i="21"/>
  <c r="NA27" i="21"/>
  <c r="MZ27" i="21"/>
  <c r="MY27" i="21"/>
  <c r="MX27" i="21"/>
  <c r="MW27" i="21"/>
  <c r="MV27" i="21"/>
  <c r="MU27" i="21"/>
  <c r="MT27" i="21"/>
  <c r="MS27" i="21"/>
  <c r="MR27" i="21"/>
  <c r="MQ27" i="21"/>
  <c r="MP27" i="21"/>
  <c r="MO27" i="21"/>
  <c r="MN27" i="21"/>
  <c r="MM27" i="21"/>
  <c r="ML27" i="21"/>
  <c r="MK27" i="21"/>
  <c r="MJ27" i="21"/>
  <c r="MI27" i="21"/>
  <c r="MH27" i="21"/>
  <c r="MG27" i="21"/>
  <c r="MF27" i="21"/>
  <c r="ME27" i="21"/>
  <c r="NB26" i="21"/>
  <c r="NA26" i="21"/>
  <c r="MZ26" i="21"/>
  <c r="MY26" i="21"/>
  <c r="MX26" i="21"/>
  <c r="MW26" i="21"/>
  <c r="MV26" i="21"/>
  <c r="MU26" i="21"/>
  <c r="MT26" i="21"/>
  <c r="MS26" i="21"/>
  <c r="MR26" i="21"/>
  <c r="MQ26" i="21"/>
  <c r="MP26" i="21"/>
  <c r="MO26" i="21"/>
  <c r="MN26" i="21"/>
  <c r="MM26" i="21"/>
  <c r="ML26" i="21"/>
  <c r="MK26" i="21"/>
  <c r="MJ26" i="21"/>
  <c r="MI26" i="21"/>
  <c r="MH26" i="21"/>
  <c r="MG26" i="21"/>
  <c r="MF26" i="21"/>
  <c r="ME26" i="21"/>
  <c r="NB25" i="21"/>
  <c r="NA25" i="21"/>
  <c r="MZ25" i="21"/>
  <c r="MY25" i="21"/>
  <c r="MX25" i="21"/>
  <c r="MW25" i="21"/>
  <c r="MV25" i="21"/>
  <c r="MU25" i="21"/>
  <c r="MT25" i="21"/>
  <c r="MS25" i="21"/>
  <c r="MR25" i="21"/>
  <c r="MQ25" i="21"/>
  <c r="MP25" i="21"/>
  <c r="MO25" i="21"/>
  <c r="MN25" i="21"/>
  <c r="MM25" i="21"/>
  <c r="ML25" i="21"/>
  <c r="MK25" i="21"/>
  <c r="MJ25" i="21"/>
  <c r="MI25" i="21"/>
  <c r="MH25" i="21"/>
  <c r="MG25" i="21"/>
  <c r="MF25" i="21"/>
  <c r="ME25" i="21"/>
  <c r="NB24" i="21"/>
  <c r="NA24" i="21"/>
  <c r="MZ24" i="21"/>
  <c r="MY24" i="21"/>
  <c r="MX24" i="21"/>
  <c r="MW24" i="21"/>
  <c r="MV24" i="21"/>
  <c r="MU24" i="21"/>
  <c r="MT24" i="21"/>
  <c r="MS24" i="21"/>
  <c r="MR24" i="21"/>
  <c r="MQ24" i="21"/>
  <c r="MP24" i="21"/>
  <c r="MO24" i="21"/>
  <c r="MN24" i="21"/>
  <c r="MM24" i="21"/>
  <c r="ML24" i="21"/>
  <c r="MK24" i="21"/>
  <c r="MJ24" i="21"/>
  <c r="MI24" i="21"/>
  <c r="MH24" i="21"/>
  <c r="MG24" i="21"/>
  <c r="MF24" i="21"/>
  <c r="ME24" i="21"/>
  <c r="NB23" i="21"/>
  <c r="NA23" i="21"/>
  <c r="MZ23" i="21"/>
  <c r="MY23" i="21"/>
  <c r="MX23" i="21"/>
  <c r="MW23" i="21"/>
  <c r="MV23" i="21"/>
  <c r="MU23" i="21"/>
  <c r="MT23" i="21"/>
  <c r="MS23" i="21"/>
  <c r="MR23" i="21"/>
  <c r="MQ23" i="21"/>
  <c r="MP23" i="21"/>
  <c r="MO23" i="21"/>
  <c r="MN23" i="21"/>
  <c r="MM23" i="21"/>
  <c r="ML23" i="21"/>
  <c r="MK23" i="21"/>
  <c r="MJ23" i="21"/>
  <c r="MI23" i="21"/>
  <c r="MH23" i="21"/>
  <c r="MG23" i="21"/>
  <c r="MF23" i="21"/>
  <c r="ME23" i="21"/>
  <c r="NB22" i="21"/>
  <c r="NA22" i="21"/>
  <c r="MZ22" i="21"/>
  <c r="MY22" i="21"/>
  <c r="MX22" i="21"/>
  <c r="MW22" i="21"/>
  <c r="MV22" i="21"/>
  <c r="MU22" i="21"/>
  <c r="MT22" i="21"/>
  <c r="MS22" i="21"/>
  <c r="MR22" i="21"/>
  <c r="MQ22" i="21"/>
  <c r="MP22" i="21"/>
  <c r="MO22" i="21"/>
  <c r="MN22" i="21"/>
  <c r="MM22" i="21"/>
  <c r="ML22" i="21"/>
  <c r="MK22" i="21"/>
  <c r="MJ22" i="21"/>
  <c r="MI22" i="21"/>
  <c r="MH22" i="21"/>
  <c r="MG22" i="21"/>
  <c r="MF22" i="21"/>
  <c r="ME22" i="21"/>
  <c r="NB21" i="21"/>
  <c r="NA21" i="21"/>
  <c r="MZ21" i="21"/>
  <c r="MY21" i="21"/>
  <c r="MX21" i="21"/>
  <c r="MW21" i="21"/>
  <c r="MV21" i="21"/>
  <c r="MU21" i="21"/>
  <c r="MT21" i="21"/>
  <c r="MS21" i="21"/>
  <c r="MR21" i="21"/>
  <c r="MQ21" i="21"/>
  <c r="MP21" i="21"/>
  <c r="MO21" i="21"/>
  <c r="MN21" i="21"/>
  <c r="MM21" i="21"/>
  <c r="ML21" i="21"/>
  <c r="MK21" i="21"/>
  <c r="MJ21" i="21"/>
  <c r="MI21" i="21"/>
  <c r="MH21" i="21"/>
  <c r="MG21" i="21"/>
  <c r="MF21" i="21"/>
  <c r="ME21" i="21"/>
  <c r="NB20" i="21"/>
  <c r="NA20" i="21"/>
  <c r="MZ20" i="21"/>
  <c r="MY20" i="21"/>
  <c r="MX20" i="21"/>
  <c r="MW20" i="21"/>
  <c r="MV20" i="21"/>
  <c r="MU20" i="21"/>
  <c r="MT20" i="21"/>
  <c r="MS20" i="21"/>
  <c r="MR20" i="21"/>
  <c r="MQ20" i="21"/>
  <c r="MP20" i="21"/>
  <c r="MO20" i="21"/>
  <c r="MN20" i="21"/>
  <c r="MM20" i="21"/>
  <c r="ML20" i="21"/>
  <c r="MK20" i="21"/>
  <c r="MJ20" i="21"/>
  <c r="MI20" i="21"/>
  <c r="MH20" i="21"/>
  <c r="MG20" i="21"/>
  <c r="MF20" i="21"/>
  <c r="ME20" i="21"/>
  <c r="NB19" i="21"/>
  <c r="NA19" i="21"/>
  <c r="MZ19" i="21"/>
  <c r="MY19" i="21"/>
  <c r="MX19" i="21"/>
  <c r="MW19" i="21"/>
  <c r="MV19" i="21"/>
  <c r="MU19" i="21"/>
  <c r="MT19" i="21"/>
  <c r="MS19" i="21"/>
  <c r="MR19" i="21"/>
  <c r="MQ19" i="21"/>
  <c r="MP19" i="21"/>
  <c r="MO19" i="21"/>
  <c r="MN19" i="21"/>
  <c r="MM19" i="21"/>
  <c r="ML19" i="21"/>
  <c r="MK19" i="21"/>
  <c r="MJ19" i="21"/>
  <c r="MI19" i="21"/>
  <c r="MH19" i="21"/>
  <c r="MG19" i="21"/>
  <c r="MF19" i="21"/>
  <c r="ME19" i="21"/>
  <c r="NB18" i="21"/>
  <c r="NA18" i="21"/>
  <c r="MZ18" i="21"/>
  <c r="MY18" i="21"/>
  <c r="MX18" i="21"/>
  <c r="MW18" i="21"/>
  <c r="MV18" i="21"/>
  <c r="MU18" i="21"/>
  <c r="MT18" i="21"/>
  <c r="MS18" i="21"/>
  <c r="MR18" i="21"/>
  <c r="MQ18" i="21"/>
  <c r="MP18" i="21"/>
  <c r="MO18" i="21"/>
  <c r="MN18" i="21"/>
  <c r="MM18" i="21"/>
  <c r="ML18" i="21"/>
  <c r="MK18" i="21"/>
  <c r="MJ18" i="21"/>
  <c r="MI18" i="21"/>
  <c r="MH18" i="21"/>
  <c r="MG18" i="21"/>
  <c r="MF18" i="21"/>
  <c r="ME18" i="21"/>
  <c r="NB17" i="21"/>
  <c r="NA17" i="21"/>
  <c r="MZ17" i="21"/>
  <c r="MY17" i="21"/>
  <c r="MX17" i="21"/>
  <c r="MW17" i="21"/>
  <c r="MV17" i="21"/>
  <c r="MU17" i="21"/>
  <c r="MT17" i="21"/>
  <c r="MS17" i="21"/>
  <c r="MR17" i="21"/>
  <c r="MQ17" i="21"/>
  <c r="MP17" i="21"/>
  <c r="MO17" i="21"/>
  <c r="MN17" i="21"/>
  <c r="MM17" i="21"/>
  <c r="ML17" i="21"/>
  <c r="MK17" i="21"/>
  <c r="MJ17" i="21"/>
  <c r="MI17" i="21"/>
  <c r="MH17" i="21"/>
  <c r="MG17" i="21"/>
  <c r="MF17" i="21"/>
  <c r="ME17" i="21"/>
  <c r="NB16" i="21"/>
  <c r="NA16" i="21"/>
  <c r="MZ16" i="21"/>
  <c r="MY16" i="21"/>
  <c r="MX16" i="21"/>
  <c r="MW16" i="21"/>
  <c r="MV16" i="21"/>
  <c r="MU16" i="21"/>
  <c r="MT16" i="21"/>
  <c r="MS16" i="21"/>
  <c r="MR16" i="21"/>
  <c r="MQ16" i="21"/>
  <c r="MP16" i="21"/>
  <c r="MO16" i="21"/>
  <c r="MN16" i="21"/>
  <c r="MM16" i="21"/>
  <c r="ML16" i="21"/>
  <c r="MK16" i="21"/>
  <c r="MJ16" i="21"/>
  <c r="MI16" i="21"/>
  <c r="MH16" i="21"/>
  <c r="MG16" i="21"/>
  <c r="MF16" i="21"/>
  <c r="ME16" i="21"/>
  <c r="NB15" i="21"/>
  <c r="NA15" i="21"/>
  <c r="MZ15" i="21"/>
  <c r="MY15" i="21"/>
  <c r="MX15" i="21"/>
  <c r="MW15" i="21"/>
  <c r="MV15" i="21"/>
  <c r="MU15" i="21"/>
  <c r="MT15" i="21"/>
  <c r="MS15" i="21"/>
  <c r="MR15" i="21"/>
  <c r="MQ15" i="21"/>
  <c r="MP15" i="21"/>
  <c r="MO15" i="21"/>
  <c r="MN15" i="21"/>
  <c r="MM15" i="21"/>
  <c r="ML15" i="21"/>
  <c r="MK15" i="21"/>
  <c r="MJ15" i="21"/>
  <c r="MI15" i="21"/>
  <c r="MH15" i="21"/>
  <c r="MG15" i="21"/>
  <c r="MF15" i="21"/>
  <c r="ME15" i="21"/>
  <c r="NB14" i="21"/>
  <c r="NA14" i="21"/>
  <c r="MZ14" i="21"/>
  <c r="MY14" i="21"/>
  <c r="MX14" i="21"/>
  <c r="MW14" i="21"/>
  <c r="MV14" i="21"/>
  <c r="MU14" i="21"/>
  <c r="MT14" i="21"/>
  <c r="MS14" i="21"/>
  <c r="MR14" i="21"/>
  <c r="MQ14" i="21"/>
  <c r="MP14" i="21"/>
  <c r="MO14" i="21"/>
  <c r="MN14" i="21"/>
  <c r="MM14" i="21"/>
  <c r="ML14" i="21"/>
  <c r="MK14" i="21"/>
  <c r="MJ14" i="21"/>
  <c r="MI14" i="21"/>
  <c r="MH14" i="21"/>
  <c r="MG14" i="21"/>
  <c r="MF14" i="21"/>
  <c r="ME14" i="21"/>
  <c r="NB13" i="21"/>
  <c r="NA13" i="21"/>
  <c r="MZ13" i="21"/>
  <c r="MY13" i="21"/>
  <c r="MX13" i="21"/>
  <c r="MW13" i="21"/>
  <c r="MV13" i="21"/>
  <c r="MU13" i="21"/>
  <c r="MT13" i="21"/>
  <c r="MS13" i="21"/>
  <c r="MR13" i="21"/>
  <c r="MQ13" i="21"/>
  <c r="MP13" i="21"/>
  <c r="MO13" i="21"/>
  <c r="MN13" i="21"/>
  <c r="MM13" i="21"/>
  <c r="ML13" i="21"/>
  <c r="MK13" i="21"/>
  <c r="MJ13" i="21"/>
  <c r="MI13" i="21"/>
  <c r="MH13" i="21"/>
  <c r="MG13" i="21"/>
  <c r="MF13" i="21"/>
  <c r="ME13" i="21"/>
  <c r="NB12" i="21"/>
  <c r="NA12" i="21"/>
  <c r="MZ12" i="21"/>
  <c r="MY12" i="21"/>
  <c r="MX12" i="21"/>
  <c r="MW12" i="21"/>
  <c r="MV12" i="21"/>
  <c r="MU12" i="21"/>
  <c r="MT12" i="21"/>
  <c r="MS12" i="21"/>
  <c r="MR12" i="21"/>
  <c r="MQ12" i="21"/>
  <c r="MP12" i="21"/>
  <c r="MO12" i="21"/>
  <c r="MN12" i="21"/>
  <c r="MM12" i="21"/>
  <c r="ML12" i="21"/>
  <c r="MK12" i="21"/>
  <c r="MJ12" i="21"/>
  <c r="MI12" i="21"/>
  <c r="MH12" i="21"/>
  <c r="MG12" i="21"/>
  <c r="MF12" i="21"/>
  <c r="ME12" i="21"/>
  <c r="NB11" i="21"/>
  <c r="NA11" i="21"/>
  <c r="MZ11" i="21"/>
  <c r="MY11" i="21"/>
  <c r="MX11" i="21"/>
  <c r="MW11" i="21"/>
  <c r="MV11" i="21"/>
  <c r="MU11" i="21"/>
  <c r="MT11" i="21"/>
  <c r="MS11" i="21"/>
  <c r="MR11" i="21"/>
  <c r="MQ11" i="21"/>
  <c r="MP11" i="21"/>
  <c r="MO11" i="21"/>
  <c r="MN11" i="21"/>
  <c r="MM11" i="21"/>
  <c r="ML11" i="21"/>
  <c r="MK11" i="21"/>
  <c r="MJ11" i="21"/>
  <c r="MI11" i="21"/>
  <c r="MH11" i="21"/>
  <c r="MG11" i="21"/>
  <c r="MF11" i="21"/>
  <c r="ME11" i="21"/>
  <c r="NB10" i="21"/>
  <c r="NA10" i="21"/>
  <c r="MZ10" i="21"/>
  <c r="MY10" i="21"/>
  <c r="MX10" i="21"/>
  <c r="MW10" i="21"/>
  <c r="MV10" i="21"/>
  <c r="MU10" i="21"/>
  <c r="MT10" i="21"/>
  <c r="MS10" i="21"/>
  <c r="MR10" i="21"/>
  <c r="MQ10" i="21"/>
  <c r="MP10" i="21"/>
  <c r="MO10" i="21"/>
  <c r="MN10" i="21"/>
  <c r="MM10" i="21"/>
  <c r="ML10" i="21"/>
  <c r="MK10" i="21"/>
  <c r="MJ10" i="21"/>
  <c r="MI10" i="21"/>
  <c r="MH10" i="21"/>
  <c r="MG10" i="21"/>
  <c r="MF10" i="21"/>
  <c r="ME10" i="21"/>
  <c r="NB9" i="21"/>
  <c r="NA9" i="21"/>
  <c r="MZ9" i="21"/>
  <c r="MY9" i="21"/>
  <c r="MX9" i="21"/>
  <c r="MW9" i="21"/>
  <c r="MV9" i="21"/>
  <c r="MU9" i="21"/>
  <c r="MT9" i="21"/>
  <c r="MS9" i="21"/>
  <c r="MR9" i="21"/>
  <c r="MQ9" i="21"/>
  <c r="MP9" i="21"/>
  <c r="MO9" i="21"/>
  <c r="MN9" i="21"/>
  <c r="MM9" i="21"/>
  <c r="ML9" i="21"/>
  <c r="MK9" i="21"/>
  <c r="MJ9" i="21"/>
  <c r="MI9" i="21"/>
  <c r="MH9" i="21"/>
  <c r="MG9" i="21"/>
  <c r="MF9" i="21"/>
  <c r="ME9" i="21"/>
  <c r="NB8" i="21"/>
  <c r="NA8" i="21"/>
  <c r="MZ8" i="21"/>
  <c r="MY8" i="21"/>
  <c r="MX8" i="21"/>
  <c r="MW8" i="21"/>
  <c r="MV8" i="21"/>
  <c r="MU8" i="21"/>
  <c r="MT8" i="21"/>
  <c r="MS8" i="21"/>
  <c r="MR8" i="21"/>
  <c r="MQ8" i="21"/>
  <c r="MP8" i="21"/>
  <c r="MO8" i="21"/>
  <c r="MN8" i="21"/>
  <c r="MM8" i="21"/>
  <c r="ML8" i="21"/>
  <c r="MK8" i="21"/>
  <c r="MJ8" i="21"/>
  <c r="MI8" i="21"/>
  <c r="MH8" i="21"/>
  <c r="MG8" i="21"/>
  <c r="MF8" i="21"/>
  <c r="ME8" i="21"/>
  <c r="NB7" i="21"/>
  <c r="NA7" i="21"/>
  <c r="MZ7" i="21"/>
  <c r="MY7" i="21"/>
  <c r="MX7" i="21"/>
  <c r="MW7" i="21"/>
  <c r="MV7" i="21"/>
  <c r="MU7" i="21"/>
  <c r="MT7" i="21"/>
  <c r="MS7" i="21"/>
  <c r="MR7" i="21"/>
  <c r="MQ7" i="21"/>
  <c r="MP7" i="21"/>
  <c r="MO7" i="21"/>
  <c r="MN7" i="21"/>
  <c r="MM7" i="21"/>
  <c r="ML7" i="21"/>
  <c r="MK7" i="21"/>
  <c r="MJ7" i="21"/>
  <c r="MI7" i="21"/>
  <c r="MH7" i="21"/>
  <c r="MG7" i="21"/>
  <c r="MF7" i="21"/>
  <c r="ME7" i="21"/>
  <c r="NB6" i="21"/>
  <c r="NA6" i="21"/>
  <c r="MZ6" i="21"/>
  <c r="MY6" i="21"/>
  <c r="MX6" i="21"/>
  <c r="MW6" i="21"/>
  <c r="MV6" i="21"/>
  <c r="MU6" i="21"/>
  <c r="MT6" i="21"/>
  <c r="MS6" i="21"/>
  <c r="MR6" i="21"/>
  <c r="MQ6" i="21"/>
  <c r="MP6" i="21"/>
  <c r="MO6" i="21"/>
  <c r="MN6" i="21"/>
  <c r="MM6" i="21"/>
  <c r="ML6" i="21"/>
  <c r="MK6" i="21"/>
  <c r="MJ6" i="21"/>
  <c r="MI6" i="21"/>
  <c r="MH6" i="21"/>
  <c r="MG6" i="21"/>
  <c r="MF6" i="21"/>
  <c r="ME6" i="21"/>
  <c r="NB5" i="21"/>
  <c r="NA5" i="21"/>
  <c r="MZ5" i="21"/>
  <c r="MY5" i="21"/>
  <c r="MX5" i="21"/>
  <c r="MW5" i="21"/>
  <c r="MV5" i="21"/>
  <c r="MU5" i="21"/>
  <c r="MT5" i="21"/>
  <c r="MS5" i="21"/>
  <c r="MR5" i="21"/>
  <c r="MQ5" i="21"/>
  <c r="MP5" i="21"/>
  <c r="MO5" i="21"/>
  <c r="MN5" i="21"/>
  <c r="MM5" i="21"/>
  <c r="ML5" i="21"/>
  <c r="MK5" i="21"/>
  <c r="MJ5" i="21"/>
  <c r="MI5" i="21"/>
  <c r="MH5" i="21"/>
  <c r="MG5" i="21"/>
  <c r="MF5" i="21"/>
  <c r="ME5" i="21"/>
  <c r="NB4" i="21"/>
  <c r="NA4" i="21"/>
  <c r="MZ4" i="21"/>
  <c r="MY4" i="21"/>
  <c r="MX4" i="21"/>
  <c r="MW4" i="21"/>
  <c r="MV4" i="21"/>
  <c r="MU4" i="21"/>
  <c r="MT4" i="21"/>
  <c r="MS4" i="21"/>
  <c r="MR4" i="21"/>
  <c r="MQ4" i="21"/>
  <c r="MP4" i="21"/>
  <c r="MO4" i="21"/>
  <c r="MN4" i="21"/>
  <c r="MM4" i="21"/>
  <c r="ML4" i="21"/>
  <c r="MK4" i="21"/>
  <c r="MJ4" i="21"/>
  <c r="MI4" i="21"/>
  <c r="MH4" i="21"/>
  <c r="MG4" i="21"/>
  <c r="MF4" i="21"/>
  <c r="ME4" i="21"/>
  <c r="NB3" i="21"/>
  <c r="NA3" i="21"/>
  <c r="MZ3" i="21"/>
  <c r="MY3" i="21"/>
  <c r="MX3" i="21"/>
  <c r="MW3" i="21"/>
  <c r="MV3" i="21"/>
  <c r="MU3" i="21"/>
  <c r="MT3" i="21"/>
  <c r="MS3" i="21"/>
  <c r="MR3" i="21"/>
  <c r="MQ3" i="21"/>
  <c r="MP3" i="21"/>
  <c r="MO3" i="21"/>
  <c r="MN3" i="21"/>
  <c r="MM3" i="21"/>
  <c r="ML3" i="21"/>
  <c r="MK3" i="21"/>
  <c r="MJ3" i="21"/>
  <c r="MI3" i="21"/>
  <c r="MH3" i="21"/>
  <c r="MG3" i="21"/>
  <c r="MF3" i="21"/>
  <c r="ME3" i="21"/>
  <c r="NB2" i="21"/>
  <c r="NA2" i="21"/>
  <c r="MZ2" i="21"/>
  <c r="MY2" i="21"/>
  <c r="MX2" i="21"/>
  <c r="MW2" i="21"/>
  <c r="MV2" i="21"/>
  <c r="MU2" i="21"/>
  <c r="MT2" i="21"/>
  <c r="MS2" i="21"/>
  <c r="MR2" i="21"/>
  <c r="MQ2" i="21"/>
  <c r="MP2" i="21"/>
  <c r="MO2" i="21"/>
  <c r="MN2" i="21"/>
  <c r="MM2" i="21"/>
  <c r="ML2" i="21"/>
  <c r="MK2" i="21"/>
  <c r="MJ2" i="21"/>
  <c r="MI2" i="21"/>
  <c r="MH2" i="21"/>
  <c r="MG2" i="21"/>
  <c r="MF2" i="21"/>
  <c r="ME2" i="21"/>
  <c r="DD3" i="23"/>
  <c r="DD4" i="23"/>
  <c r="DD5" i="23"/>
  <c r="DD6" i="23"/>
  <c r="DD7" i="23"/>
  <c r="DD8" i="23"/>
  <c r="DD9" i="23"/>
  <c r="DD10" i="23"/>
  <c r="DD11" i="23"/>
  <c r="DD12" i="23"/>
  <c r="DD13" i="23"/>
  <c r="DD14" i="23"/>
  <c r="DD15" i="23"/>
  <c r="DD16" i="23"/>
  <c r="DD17" i="23"/>
  <c r="DD18" i="23"/>
  <c r="DD19" i="23"/>
  <c r="DD20" i="23"/>
  <c r="DD21" i="23"/>
  <c r="DD22" i="23"/>
  <c r="DD23" i="23"/>
  <c r="DD24" i="23"/>
  <c r="DD25" i="23"/>
  <c r="DD26" i="23"/>
  <c r="DD27" i="23"/>
  <c r="DD28" i="23"/>
  <c r="DD29" i="23"/>
  <c r="DD30" i="23"/>
  <c r="DD31" i="23"/>
  <c r="DD32" i="23"/>
  <c r="DD33" i="23"/>
  <c r="DD34" i="23"/>
  <c r="DD35" i="23"/>
  <c r="DD36" i="23"/>
  <c r="DD37" i="23"/>
  <c r="DD38" i="23"/>
  <c r="DD39" i="23"/>
  <c r="DD40" i="23"/>
  <c r="DD41" i="23"/>
  <c r="DD42" i="23"/>
  <c r="DD43" i="23"/>
  <c r="DD44" i="23"/>
  <c r="DD45" i="23"/>
  <c r="DD46" i="23"/>
  <c r="DD47" i="23"/>
  <c r="DD48" i="23"/>
  <c r="DD49" i="23"/>
  <c r="DD50" i="23"/>
  <c r="DD51" i="23"/>
  <c r="DD52" i="23"/>
  <c r="DD53" i="23"/>
  <c r="DD54" i="23"/>
  <c r="DD55" i="23"/>
  <c r="DD56" i="23"/>
  <c r="DD57" i="23"/>
  <c r="DD58" i="23"/>
  <c r="DD59" i="23"/>
  <c r="DD60" i="23"/>
  <c r="DD61" i="23"/>
  <c r="DD62" i="23"/>
  <c r="DD63" i="23"/>
  <c r="DD64" i="23"/>
  <c r="DD65" i="23"/>
  <c r="DD66" i="23"/>
  <c r="DD67" i="23"/>
  <c r="DD68" i="23"/>
  <c r="DD69" i="23"/>
  <c r="DD70" i="23"/>
  <c r="DD71" i="23"/>
  <c r="DD72" i="23"/>
  <c r="DD73" i="23"/>
  <c r="DD74" i="23"/>
  <c r="DD75" i="23"/>
  <c r="DD76" i="23"/>
  <c r="DD77" i="23"/>
  <c r="DD78" i="23"/>
  <c r="DD79" i="23"/>
  <c r="DD80" i="23"/>
  <c r="DD81" i="23"/>
  <c r="DD82" i="23"/>
  <c r="DD83" i="23"/>
  <c r="DD84" i="23"/>
  <c r="DD85" i="23"/>
  <c r="DD86" i="23"/>
  <c r="DD87" i="23"/>
  <c r="DD88" i="23"/>
  <c r="DD89" i="23"/>
  <c r="DD90" i="23"/>
  <c r="DD91" i="23"/>
  <c r="DD92" i="23"/>
  <c r="DD93" i="23"/>
  <c r="DD94" i="23"/>
  <c r="DD95" i="23"/>
  <c r="DD96" i="23"/>
  <c r="DD97" i="23"/>
  <c r="DD98" i="23"/>
  <c r="DD99" i="23"/>
  <c r="DD100" i="23"/>
  <c r="DD101" i="23"/>
  <c r="DD102" i="23"/>
  <c r="DD103" i="23"/>
  <c r="DD104" i="23"/>
  <c r="DD105" i="23"/>
  <c r="DD106" i="23"/>
  <c r="DD107" i="23"/>
  <c r="DD108" i="23"/>
  <c r="DD109" i="23"/>
  <c r="DD110" i="23"/>
  <c r="DD111" i="23"/>
  <c r="DD112" i="23"/>
  <c r="DD113" i="23"/>
  <c r="DD114" i="23"/>
  <c r="DD115" i="23"/>
  <c r="DD116" i="23"/>
  <c r="DD117" i="23"/>
  <c r="DD118" i="23"/>
  <c r="DD119" i="23"/>
  <c r="DD120" i="23"/>
  <c r="DD121" i="23"/>
  <c r="DD122" i="23"/>
  <c r="DD123" i="23"/>
  <c r="DD124" i="23"/>
  <c r="DD125" i="23"/>
  <c r="DD126" i="23"/>
  <c r="DD127" i="23"/>
  <c r="DD128" i="23"/>
  <c r="DD129" i="23"/>
  <c r="DD130" i="23"/>
  <c r="DD131" i="23"/>
  <c r="DD132" i="23"/>
  <c r="DD133" i="23"/>
  <c r="DD134" i="23"/>
  <c r="DD135" i="23"/>
  <c r="DD136" i="23"/>
  <c r="DD137" i="23"/>
  <c r="DD138" i="23"/>
  <c r="DD139" i="23"/>
  <c r="DD140" i="23"/>
  <c r="DD141" i="23"/>
  <c r="DD142" i="23"/>
  <c r="DD143" i="23"/>
  <c r="DD144" i="23"/>
  <c r="DD145" i="23"/>
  <c r="DD146" i="23"/>
  <c r="DD147" i="23"/>
  <c r="DD148" i="23"/>
  <c r="DD149" i="23"/>
  <c r="DD150" i="23"/>
  <c r="DD151" i="23"/>
  <c r="DD152" i="23"/>
  <c r="DD153" i="23"/>
  <c r="DD154" i="23"/>
  <c r="DD155" i="23"/>
  <c r="DD156" i="23"/>
  <c r="DD157" i="23"/>
  <c r="DD158" i="23"/>
  <c r="DD159" i="23"/>
  <c r="DD160" i="23"/>
  <c r="DD161" i="23"/>
  <c r="DD162" i="23"/>
  <c r="DD163" i="23"/>
  <c r="DD164" i="23"/>
  <c r="DD165" i="23"/>
  <c r="DD166" i="23"/>
  <c r="DD167" i="23"/>
  <c r="DD168" i="23"/>
  <c r="DD169" i="23"/>
  <c r="DD170" i="23"/>
  <c r="DD171" i="23"/>
  <c r="DD172" i="23"/>
  <c r="DD173" i="23"/>
  <c r="DD174" i="23"/>
  <c r="DD175" i="23"/>
  <c r="DD176" i="23"/>
  <c r="DD177" i="23"/>
  <c r="DD178" i="23"/>
  <c r="DD179" i="23"/>
  <c r="DD180" i="23"/>
  <c r="DD181" i="23"/>
  <c r="DD182" i="23"/>
  <c r="DD183" i="23"/>
  <c r="DD184" i="23"/>
  <c r="DD185" i="23"/>
  <c r="DD186" i="23"/>
  <c r="DD187" i="23"/>
  <c r="DD188" i="23"/>
  <c r="DD189" i="23"/>
  <c r="DD190" i="23"/>
  <c r="DD191" i="23"/>
  <c r="DD192" i="23"/>
  <c r="DD193" i="23"/>
  <c r="DD194" i="23"/>
  <c r="DD195" i="23"/>
  <c r="DD196" i="23"/>
  <c r="DD197" i="23"/>
  <c r="DD198" i="23"/>
  <c r="DD199" i="23"/>
  <c r="DD200" i="23"/>
  <c r="DD201" i="23"/>
  <c r="DD202" i="23"/>
  <c r="DD203" i="23"/>
  <c r="DD204" i="23"/>
  <c r="DD205" i="23"/>
  <c r="DD206" i="23"/>
  <c r="DD207" i="23"/>
  <c r="DD208" i="23"/>
  <c r="DD209" i="23"/>
  <c r="DD210" i="23"/>
  <c r="DD211" i="23"/>
  <c r="DD212" i="23"/>
  <c r="DD213" i="23"/>
  <c r="DD214" i="23"/>
  <c r="DD215" i="23"/>
  <c r="DD216" i="23"/>
  <c r="DD217" i="23"/>
  <c r="DD218" i="23"/>
  <c r="DD219" i="23"/>
  <c r="DD220" i="23"/>
  <c r="DD221" i="23"/>
  <c r="DD222" i="23"/>
  <c r="DD223" i="23"/>
  <c r="DD224" i="23"/>
  <c r="DD225" i="23"/>
  <c r="DD226" i="23"/>
  <c r="DD227" i="23"/>
  <c r="DD228" i="23"/>
  <c r="DD229" i="23"/>
  <c r="DD230" i="23"/>
  <c r="DD231" i="23"/>
  <c r="DD232" i="23"/>
  <c r="DD233" i="23"/>
  <c r="DD234" i="23"/>
  <c r="DD235" i="23"/>
  <c r="DD236" i="23"/>
  <c r="DD237" i="23"/>
  <c r="DD238" i="23"/>
  <c r="DD239" i="23"/>
  <c r="DC3" i="23"/>
  <c r="DC4" i="23"/>
  <c r="DC5" i="23"/>
  <c r="DC6" i="23"/>
  <c r="DC7" i="23"/>
  <c r="DC8" i="23"/>
  <c r="DC9" i="23"/>
  <c r="DC10" i="23"/>
  <c r="DC11" i="23"/>
  <c r="DC12" i="23"/>
  <c r="DC13" i="23"/>
  <c r="DC14" i="23"/>
  <c r="DC15" i="23"/>
  <c r="DC16" i="23"/>
  <c r="DC17" i="23"/>
  <c r="DC18" i="23"/>
  <c r="DC19" i="23"/>
  <c r="DC20" i="23"/>
  <c r="DC21" i="23"/>
  <c r="DC22" i="23"/>
  <c r="DC23" i="23"/>
  <c r="DC24" i="23"/>
  <c r="DC25" i="23"/>
  <c r="DC26" i="23"/>
  <c r="DC27" i="23"/>
  <c r="DC28" i="23"/>
  <c r="DC29" i="23"/>
  <c r="DC30" i="23"/>
  <c r="DC31" i="23"/>
  <c r="DC32" i="23"/>
  <c r="DC33" i="23"/>
  <c r="DC34" i="23"/>
  <c r="DC35" i="23"/>
  <c r="DC36" i="23"/>
  <c r="DC37" i="23"/>
  <c r="DC38" i="23"/>
  <c r="DC39" i="23"/>
  <c r="DC40" i="23"/>
  <c r="DC41" i="23"/>
  <c r="DC42" i="23"/>
  <c r="DC43" i="23"/>
  <c r="DC44" i="23"/>
  <c r="DC45" i="23"/>
  <c r="DC46" i="23"/>
  <c r="DC47" i="23"/>
  <c r="DC48" i="23"/>
  <c r="DC49" i="23"/>
  <c r="DC50" i="23"/>
  <c r="DC51" i="23"/>
  <c r="DC52" i="23"/>
  <c r="DC53" i="23"/>
  <c r="DC54" i="23"/>
  <c r="DC55" i="23"/>
  <c r="DC56" i="23"/>
  <c r="DC57" i="23"/>
  <c r="DC58" i="23"/>
  <c r="DC59" i="23"/>
  <c r="DC60" i="23"/>
  <c r="DC61" i="23"/>
  <c r="DC62" i="23"/>
  <c r="DC63" i="23"/>
  <c r="DC64" i="23"/>
  <c r="DC65" i="23"/>
  <c r="DC66" i="23"/>
  <c r="DC67" i="23"/>
  <c r="DC68" i="23"/>
  <c r="DC69" i="23"/>
  <c r="DC70" i="23"/>
  <c r="DC71" i="23"/>
  <c r="DC72" i="23"/>
  <c r="DC73" i="23"/>
  <c r="DC74" i="23"/>
  <c r="DC75" i="23"/>
  <c r="DC76" i="23"/>
  <c r="DC77" i="23"/>
  <c r="DC78" i="23"/>
  <c r="DC79" i="23"/>
  <c r="DC80" i="23"/>
  <c r="DC81" i="23"/>
  <c r="DC82" i="23"/>
  <c r="DC83" i="23"/>
  <c r="DC84" i="23"/>
  <c r="DC85" i="23"/>
  <c r="DC86" i="23"/>
  <c r="DC87" i="23"/>
  <c r="DC88" i="23"/>
  <c r="DC89" i="23"/>
  <c r="DC90" i="23"/>
  <c r="DC91" i="23"/>
  <c r="DC92" i="23"/>
  <c r="DC93" i="23"/>
  <c r="DC94" i="23"/>
  <c r="DC95" i="23"/>
  <c r="DC96" i="23"/>
  <c r="DC97" i="23"/>
  <c r="DC98" i="23"/>
  <c r="DC99" i="23"/>
  <c r="DC100" i="23"/>
  <c r="DC101" i="23"/>
  <c r="DC102" i="23"/>
  <c r="DC103" i="23"/>
  <c r="DC104" i="23"/>
  <c r="DC105" i="23"/>
  <c r="DC106" i="23"/>
  <c r="DC107" i="23"/>
  <c r="DC108" i="23"/>
  <c r="DC109" i="23"/>
  <c r="DC110" i="23"/>
  <c r="DC111" i="23"/>
  <c r="DC112" i="23"/>
  <c r="DC113" i="23"/>
  <c r="DC114" i="23"/>
  <c r="DC115" i="23"/>
  <c r="DC116" i="23"/>
  <c r="DC117" i="23"/>
  <c r="DC118" i="23"/>
  <c r="DC119" i="23"/>
  <c r="DC120" i="23"/>
  <c r="DC121" i="23"/>
  <c r="DC122" i="23"/>
  <c r="DC123" i="23"/>
  <c r="DC124" i="23"/>
  <c r="DC125" i="23"/>
  <c r="DC126" i="23"/>
  <c r="DC127" i="23"/>
  <c r="DC128" i="23"/>
  <c r="DC129" i="23"/>
  <c r="DC130" i="23"/>
  <c r="DC131" i="23"/>
  <c r="DC132" i="23"/>
  <c r="DC133" i="23"/>
  <c r="DC134" i="23"/>
  <c r="DC135" i="23"/>
  <c r="DC136" i="23"/>
  <c r="DC137" i="23"/>
  <c r="DC138" i="23"/>
  <c r="DC139" i="23"/>
  <c r="DC140" i="23"/>
  <c r="DC141" i="23"/>
  <c r="DC142" i="23"/>
  <c r="DC143" i="23"/>
  <c r="DC144" i="23"/>
  <c r="DC145" i="23"/>
  <c r="DC146" i="23"/>
  <c r="DC147" i="23"/>
  <c r="DC148" i="23"/>
  <c r="DC149" i="23"/>
  <c r="DC150" i="23"/>
  <c r="DC151" i="23"/>
  <c r="DC152" i="23"/>
  <c r="DC153" i="23"/>
  <c r="DC154" i="23"/>
  <c r="DC155" i="23"/>
  <c r="DC156" i="23"/>
  <c r="DC157" i="23"/>
  <c r="DC158" i="23"/>
  <c r="DC159" i="23"/>
  <c r="DC160" i="23"/>
  <c r="DC161" i="23"/>
  <c r="DC162" i="23"/>
  <c r="DC163" i="23"/>
  <c r="DC164" i="23"/>
  <c r="DC165" i="23"/>
  <c r="DC166" i="23"/>
  <c r="DC167" i="23"/>
  <c r="DC168" i="23"/>
  <c r="DC169" i="23"/>
  <c r="DC170" i="23"/>
  <c r="DC171" i="23"/>
  <c r="DC172" i="23"/>
  <c r="DC173" i="23"/>
  <c r="DC174" i="23"/>
  <c r="DC175" i="23"/>
  <c r="DC176" i="23"/>
  <c r="DC177" i="23"/>
  <c r="DC178" i="23"/>
  <c r="DC179" i="23"/>
  <c r="DC180" i="23"/>
  <c r="DC181" i="23"/>
  <c r="DC182" i="23"/>
  <c r="DC183" i="23"/>
  <c r="DC184" i="23"/>
  <c r="DC185" i="23"/>
  <c r="DC186" i="23"/>
  <c r="DC187" i="23"/>
  <c r="DC188" i="23"/>
  <c r="DC189" i="23"/>
  <c r="DC190" i="23"/>
  <c r="DC191" i="23"/>
  <c r="DC192" i="23"/>
  <c r="DC193" i="23"/>
  <c r="DC194" i="23"/>
  <c r="DC195" i="23"/>
  <c r="DC196" i="23"/>
  <c r="DC197" i="23"/>
  <c r="DC198" i="23"/>
  <c r="DC199" i="23"/>
  <c r="DC200" i="23"/>
  <c r="DC201" i="23"/>
  <c r="DC202" i="23"/>
  <c r="DC203" i="23"/>
  <c r="DC204" i="23"/>
  <c r="DC205" i="23"/>
  <c r="DC206" i="23"/>
  <c r="DC207" i="23"/>
  <c r="DC208" i="23"/>
  <c r="DC209" i="23"/>
  <c r="DC210" i="23"/>
  <c r="DC211" i="23"/>
  <c r="DC212" i="23"/>
  <c r="DC213" i="23"/>
  <c r="DC214" i="23"/>
  <c r="DC215" i="23"/>
  <c r="DC216" i="23"/>
  <c r="DC217" i="23"/>
  <c r="DC218" i="23"/>
  <c r="DC219" i="23"/>
  <c r="DC220" i="23"/>
  <c r="DC221" i="23"/>
  <c r="DC222" i="23"/>
  <c r="DC223" i="23"/>
  <c r="DC224" i="23"/>
  <c r="DC225" i="23"/>
  <c r="DC226" i="23"/>
  <c r="DC227" i="23"/>
  <c r="DC228" i="23"/>
  <c r="DC229" i="23"/>
  <c r="DC230" i="23"/>
  <c r="DC231" i="23"/>
  <c r="DC232" i="23"/>
  <c r="DC233" i="23"/>
  <c r="DC234" i="23"/>
  <c r="DC235" i="23"/>
  <c r="DC236" i="23"/>
  <c r="DC237" i="23"/>
  <c r="DC238" i="23"/>
  <c r="DC239" i="23"/>
  <c r="DB3" i="23"/>
  <c r="DB4" i="23"/>
  <c r="DB5" i="23"/>
  <c r="DB6" i="23"/>
  <c r="DB7" i="23"/>
  <c r="DB8" i="23"/>
  <c r="DB9" i="23"/>
  <c r="DB10" i="23"/>
  <c r="DB11" i="23"/>
  <c r="DB12" i="23"/>
  <c r="DB13" i="23"/>
  <c r="DB14" i="23"/>
  <c r="DB15" i="23"/>
  <c r="DB16" i="23"/>
  <c r="DB17" i="23"/>
  <c r="DB18" i="23"/>
  <c r="DB19" i="23"/>
  <c r="DB20" i="23"/>
  <c r="DB21" i="23"/>
  <c r="DB22" i="23"/>
  <c r="DB23" i="23"/>
  <c r="DB24" i="23"/>
  <c r="DB25" i="23"/>
  <c r="DB26" i="23"/>
  <c r="DB27" i="23"/>
  <c r="DB28" i="23"/>
  <c r="DB29" i="23"/>
  <c r="DB30" i="23"/>
  <c r="DB31" i="23"/>
  <c r="DB32" i="23"/>
  <c r="DB33" i="23"/>
  <c r="DB34" i="23"/>
  <c r="DB35" i="23"/>
  <c r="DB36" i="23"/>
  <c r="DB37" i="23"/>
  <c r="DB38" i="23"/>
  <c r="DB39" i="23"/>
  <c r="DB40" i="23"/>
  <c r="DB41" i="23"/>
  <c r="DB42" i="23"/>
  <c r="DB43" i="23"/>
  <c r="DB44" i="23"/>
  <c r="DB45" i="23"/>
  <c r="DB46" i="23"/>
  <c r="DB47" i="23"/>
  <c r="DB48" i="23"/>
  <c r="DB49" i="23"/>
  <c r="DB50" i="23"/>
  <c r="DB51" i="23"/>
  <c r="DB52" i="23"/>
  <c r="DB53" i="23"/>
  <c r="DB54" i="23"/>
  <c r="DB55" i="23"/>
  <c r="DB56" i="23"/>
  <c r="DB57" i="23"/>
  <c r="DB58" i="23"/>
  <c r="DB59" i="23"/>
  <c r="DB60" i="23"/>
  <c r="DB61" i="23"/>
  <c r="DB62" i="23"/>
  <c r="DB63" i="23"/>
  <c r="DB64" i="23"/>
  <c r="DB65" i="23"/>
  <c r="DB66" i="23"/>
  <c r="DB67" i="23"/>
  <c r="DB68" i="23"/>
  <c r="DB69" i="23"/>
  <c r="DB70" i="23"/>
  <c r="DB71" i="23"/>
  <c r="DB72" i="23"/>
  <c r="DB73" i="23"/>
  <c r="DB74" i="23"/>
  <c r="DB75" i="23"/>
  <c r="DB76" i="23"/>
  <c r="DB77" i="23"/>
  <c r="DB78" i="23"/>
  <c r="DB79" i="23"/>
  <c r="DB80" i="23"/>
  <c r="DB81" i="23"/>
  <c r="DB82" i="23"/>
  <c r="DB83" i="23"/>
  <c r="DB84" i="23"/>
  <c r="DB85" i="23"/>
  <c r="DB86" i="23"/>
  <c r="DB87" i="23"/>
  <c r="DB88" i="23"/>
  <c r="DB89" i="23"/>
  <c r="DB90" i="23"/>
  <c r="DB91" i="23"/>
  <c r="DB92" i="23"/>
  <c r="DB93" i="23"/>
  <c r="DB94" i="23"/>
  <c r="DB95" i="23"/>
  <c r="DB96" i="23"/>
  <c r="DB97" i="23"/>
  <c r="DB98" i="23"/>
  <c r="DB99" i="23"/>
  <c r="DB100" i="23"/>
  <c r="DB101" i="23"/>
  <c r="DB102" i="23"/>
  <c r="DB103" i="23"/>
  <c r="DB104" i="23"/>
  <c r="DB105" i="23"/>
  <c r="DB106" i="23"/>
  <c r="DB107" i="23"/>
  <c r="DB108" i="23"/>
  <c r="DB109" i="23"/>
  <c r="DB110" i="23"/>
  <c r="DB111" i="23"/>
  <c r="DB112" i="23"/>
  <c r="DB113" i="23"/>
  <c r="DB114" i="23"/>
  <c r="DB115" i="23"/>
  <c r="DB116" i="23"/>
  <c r="DB117" i="23"/>
  <c r="DB118" i="23"/>
  <c r="DB119" i="23"/>
  <c r="DB120" i="23"/>
  <c r="DB121" i="23"/>
  <c r="DB122" i="23"/>
  <c r="DB123" i="23"/>
  <c r="DB124" i="23"/>
  <c r="DB125" i="23"/>
  <c r="DB126" i="23"/>
  <c r="DB127" i="23"/>
  <c r="DB128" i="23"/>
  <c r="DB129" i="23"/>
  <c r="DB130" i="23"/>
  <c r="DB131" i="23"/>
  <c r="DB132" i="23"/>
  <c r="DB133" i="23"/>
  <c r="DB134" i="23"/>
  <c r="DB135" i="23"/>
  <c r="DB136" i="23"/>
  <c r="DB137" i="23"/>
  <c r="DB138" i="23"/>
  <c r="DB139" i="23"/>
  <c r="DB140" i="23"/>
  <c r="DB141" i="23"/>
  <c r="DB142" i="23"/>
  <c r="DB143" i="23"/>
  <c r="DB144" i="23"/>
  <c r="DB145" i="23"/>
  <c r="DB146" i="23"/>
  <c r="DB147" i="23"/>
  <c r="DB148" i="23"/>
  <c r="DB149" i="23"/>
  <c r="DB150" i="23"/>
  <c r="DB151" i="23"/>
  <c r="DB152" i="23"/>
  <c r="DB153" i="23"/>
  <c r="DB154" i="23"/>
  <c r="DB155" i="23"/>
  <c r="DB156" i="23"/>
  <c r="DB157" i="23"/>
  <c r="DB158" i="23"/>
  <c r="DB159" i="23"/>
  <c r="DB160" i="23"/>
  <c r="DB161" i="23"/>
  <c r="DB162" i="23"/>
  <c r="DB163" i="23"/>
  <c r="DB164" i="23"/>
  <c r="DB165" i="23"/>
  <c r="DB166" i="23"/>
  <c r="DB167" i="23"/>
  <c r="DB168" i="23"/>
  <c r="DB169" i="23"/>
  <c r="DB170" i="23"/>
  <c r="DB171" i="23"/>
  <c r="DB172" i="23"/>
  <c r="DB173" i="23"/>
  <c r="DB174" i="23"/>
  <c r="DB175" i="23"/>
  <c r="DB176" i="23"/>
  <c r="DB177" i="23"/>
  <c r="DB178" i="23"/>
  <c r="DB179" i="23"/>
  <c r="DB180" i="23"/>
  <c r="DB181" i="23"/>
  <c r="DB182" i="23"/>
  <c r="DB183" i="23"/>
  <c r="DB184" i="23"/>
  <c r="DB185" i="23"/>
  <c r="DB186" i="23"/>
  <c r="DB187" i="23"/>
  <c r="DB188" i="23"/>
  <c r="DB189" i="23"/>
  <c r="DB190" i="23"/>
  <c r="DB191" i="23"/>
  <c r="DB192" i="23"/>
  <c r="DB193" i="23"/>
  <c r="DB194" i="23"/>
  <c r="DB195" i="23"/>
  <c r="DB196" i="23"/>
  <c r="DB197" i="23"/>
  <c r="DB198" i="23"/>
  <c r="DB199" i="23"/>
  <c r="DB200" i="23"/>
  <c r="DB201" i="23"/>
  <c r="DB202" i="23"/>
  <c r="DB203" i="23"/>
  <c r="DB204" i="23"/>
  <c r="DB205" i="23"/>
  <c r="DB206" i="23"/>
  <c r="DB207" i="23"/>
  <c r="DB208" i="23"/>
  <c r="DB209" i="23"/>
  <c r="DB210" i="23"/>
  <c r="DB211" i="23"/>
  <c r="DB212" i="23"/>
  <c r="DB213" i="23"/>
  <c r="DB214" i="23"/>
  <c r="DB215" i="23"/>
  <c r="DB216" i="23"/>
  <c r="DB217" i="23"/>
  <c r="DB218" i="23"/>
  <c r="DB219" i="23"/>
  <c r="DB220" i="23"/>
  <c r="DB221" i="23"/>
  <c r="DB222" i="23"/>
  <c r="DB223" i="23"/>
  <c r="DB224" i="23"/>
  <c r="DB225" i="23"/>
  <c r="DB226" i="23"/>
  <c r="DB227" i="23"/>
  <c r="DB228" i="23"/>
  <c r="DB229" i="23"/>
  <c r="DB230" i="23"/>
  <c r="DB231" i="23"/>
  <c r="DB232" i="23"/>
  <c r="DB233" i="23"/>
  <c r="DB234" i="23"/>
  <c r="DB235" i="23"/>
  <c r="DB236" i="23"/>
  <c r="DB237" i="23"/>
  <c r="DB238" i="23"/>
  <c r="DB239" i="23"/>
  <c r="DA3" i="23"/>
  <c r="DA4" i="23"/>
  <c r="DA5" i="23"/>
  <c r="DA6" i="23"/>
  <c r="DA7" i="23"/>
  <c r="DA8" i="23"/>
  <c r="DA9" i="23"/>
  <c r="DA10" i="23"/>
  <c r="DA11" i="23"/>
  <c r="DA12" i="23"/>
  <c r="DA13" i="23"/>
  <c r="DA14" i="23"/>
  <c r="DA15" i="23"/>
  <c r="DA16" i="23"/>
  <c r="DA17" i="23"/>
  <c r="DA18" i="23"/>
  <c r="DA19" i="23"/>
  <c r="DA20" i="23"/>
  <c r="DA21" i="23"/>
  <c r="DA22" i="23"/>
  <c r="DA23" i="23"/>
  <c r="DA24" i="23"/>
  <c r="DA25" i="23"/>
  <c r="DA26" i="23"/>
  <c r="DA27" i="23"/>
  <c r="DA28" i="23"/>
  <c r="DA29" i="23"/>
  <c r="DA30" i="23"/>
  <c r="DA31" i="23"/>
  <c r="DA32" i="23"/>
  <c r="DA33" i="23"/>
  <c r="DA34" i="23"/>
  <c r="DA35" i="23"/>
  <c r="DA36" i="23"/>
  <c r="DA37" i="23"/>
  <c r="DA38" i="23"/>
  <c r="DA39" i="23"/>
  <c r="DA40" i="23"/>
  <c r="DA41" i="23"/>
  <c r="DA42" i="23"/>
  <c r="DA43" i="23"/>
  <c r="DA44" i="23"/>
  <c r="DA45" i="23"/>
  <c r="DA46" i="23"/>
  <c r="DA47" i="23"/>
  <c r="DA48" i="23"/>
  <c r="DA49" i="23"/>
  <c r="DA50" i="23"/>
  <c r="DA51" i="23"/>
  <c r="DA52" i="23"/>
  <c r="DA53" i="23"/>
  <c r="DA54" i="23"/>
  <c r="DA55" i="23"/>
  <c r="DA56" i="23"/>
  <c r="DA57" i="23"/>
  <c r="DA58" i="23"/>
  <c r="DA59" i="23"/>
  <c r="DA60" i="23"/>
  <c r="DA61" i="23"/>
  <c r="DA62" i="23"/>
  <c r="DA63" i="23"/>
  <c r="DA64" i="23"/>
  <c r="DA65" i="23"/>
  <c r="DA66" i="23"/>
  <c r="DA67" i="23"/>
  <c r="DA68" i="23"/>
  <c r="DA69" i="23"/>
  <c r="DA70" i="23"/>
  <c r="DA71" i="23"/>
  <c r="DA72" i="23"/>
  <c r="DA73" i="23"/>
  <c r="DA74" i="23"/>
  <c r="DA75" i="23"/>
  <c r="DA76" i="23"/>
  <c r="DA77" i="23"/>
  <c r="DA78" i="23"/>
  <c r="DA79" i="23"/>
  <c r="DA80" i="23"/>
  <c r="DA81" i="23"/>
  <c r="DA82" i="23"/>
  <c r="DA83" i="23"/>
  <c r="DA84" i="23"/>
  <c r="DA85" i="23"/>
  <c r="DA86" i="23"/>
  <c r="DA87" i="23"/>
  <c r="DA88" i="23"/>
  <c r="DA89" i="23"/>
  <c r="DA90" i="23"/>
  <c r="DA91" i="23"/>
  <c r="DA92" i="23"/>
  <c r="DA93" i="23"/>
  <c r="DA94" i="23"/>
  <c r="DA95" i="23"/>
  <c r="DA96" i="23"/>
  <c r="DA97" i="23"/>
  <c r="DA98" i="23"/>
  <c r="DA99" i="23"/>
  <c r="DA100" i="23"/>
  <c r="DA101" i="23"/>
  <c r="DA102" i="23"/>
  <c r="DA103" i="23"/>
  <c r="DA104" i="23"/>
  <c r="DA105" i="23"/>
  <c r="DA106" i="23"/>
  <c r="DA107" i="23"/>
  <c r="DA108" i="23"/>
  <c r="DA109" i="23"/>
  <c r="DA110" i="23"/>
  <c r="DA111" i="23"/>
  <c r="DA112" i="23"/>
  <c r="DA113" i="23"/>
  <c r="DA114" i="23"/>
  <c r="DA115" i="23"/>
  <c r="DA116" i="23"/>
  <c r="DA117" i="23"/>
  <c r="DA118" i="23"/>
  <c r="DA119" i="23"/>
  <c r="DA120" i="23"/>
  <c r="DA121" i="23"/>
  <c r="DA122" i="23"/>
  <c r="DA123" i="23"/>
  <c r="DA124" i="23"/>
  <c r="DA125" i="23"/>
  <c r="DA126" i="23"/>
  <c r="DA127" i="23"/>
  <c r="DA128" i="23"/>
  <c r="DA129" i="23"/>
  <c r="DA130" i="23"/>
  <c r="DA131" i="23"/>
  <c r="DA132" i="23"/>
  <c r="DA133" i="23"/>
  <c r="DA134" i="23"/>
  <c r="DA135" i="23"/>
  <c r="DA136" i="23"/>
  <c r="DA137" i="23"/>
  <c r="DA138" i="23"/>
  <c r="DA139" i="23"/>
  <c r="DA140" i="23"/>
  <c r="DA141" i="23"/>
  <c r="DA142" i="23"/>
  <c r="DA143" i="23"/>
  <c r="DA144" i="23"/>
  <c r="DA145" i="23"/>
  <c r="DA146" i="23"/>
  <c r="DA147" i="23"/>
  <c r="DA148" i="23"/>
  <c r="DA149" i="23"/>
  <c r="DA150" i="23"/>
  <c r="DA151" i="23"/>
  <c r="DA152" i="23"/>
  <c r="DA153" i="23"/>
  <c r="DA154" i="23"/>
  <c r="DA155" i="23"/>
  <c r="DA156" i="23"/>
  <c r="DA157" i="23"/>
  <c r="DA158" i="23"/>
  <c r="DA159" i="23"/>
  <c r="DA160" i="23"/>
  <c r="DA161" i="23"/>
  <c r="DA162" i="23"/>
  <c r="DA163" i="23"/>
  <c r="DA164" i="23"/>
  <c r="DA165" i="23"/>
  <c r="DA166" i="23"/>
  <c r="DA167" i="23"/>
  <c r="DA168" i="23"/>
  <c r="DA169" i="23"/>
  <c r="DA170" i="23"/>
  <c r="DA171" i="23"/>
  <c r="DA172" i="23"/>
  <c r="DA173" i="23"/>
  <c r="DA174" i="23"/>
  <c r="DA175" i="23"/>
  <c r="DA176" i="23"/>
  <c r="DA177" i="23"/>
  <c r="DA178" i="23"/>
  <c r="DA179" i="23"/>
  <c r="DA180" i="23"/>
  <c r="DA181" i="23"/>
  <c r="DA182" i="23"/>
  <c r="DA183" i="23"/>
  <c r="DA184" i="23"/>
  <c r="DA185" i="23"/>
  <c r="DA186" i="23"/>
  <c r="DA187" i="23"/>
  <c r="DA188" i="23"/>
  <c r="DA189" i="23"/>
  <c r="DA190" i="23"/>
  <c r="DA191" i="23"/>
  <c r="DA192" i="23"/>
  <c r="DA193" i="23"/>
  <c r="DA194" i="23"/>
  <c r="DA195" i="23"/>
  <c r="DA196" i="23"/>
  <c r="DA197" i="23"/>
  <c r="DA198" i="23"/>
  <c r="DA199" i="23"/>
  <c r="DA200" i="23"/>
  <c r="DA201" i="23"/>
  <c r="DA202" i="23"/>
  <c r="DA203" i="23"/>
  <c r="DA204" i="23"/>
  <c r="DA205" i="23"/>
  <c r="DA206" i="23"/>
  <c r="DA207" i="23"/>
  <c r="DA208" i="23"/>
  <c r="DA209" i="23"/>
  <c r="DA210" i="23"/>
  <c r="DA211" i="23"/>
  <c r="DA212" i="23"/>
  <c r="DA213" i="23"/>
  <c r="DA214" i="23"/>
  <c r="DA215" i="23"/>
  <c r="DA216" i="23"/>
  <c r="DA217" i="23"/>
  <c r="DA218" i="23"/>
  <c r="DA219" i="23"/>
  <c r="DA220" i="23"/>
  <c r="DA221" i="23"/>
  <c r="DA222" i="23"/>
  <c r="DA223" i="23"/>
  <c r="DA224" i="23"/>
  <c r="DA225" i="23"/>
  <c r="DA226" i="23"/>
  <c r="DA227" i="23"/>
  <c r="DA228" i="23"/>
  <c r="DA229" i="23"/>
  <c r="DA230" i="23"/>
  <c r="DA231" i="23"/>
  <c r="DA232" i="23"/>
  <c r="DA233" i="23"/>
  <c r="DA234" i="23"/>
  <c r="DA235" i="23"/>
  <c r="DA236" i="23"/>
  <c r="DA237" i="23"/>
  <c r="DA238" i="23"/>
  <c r="DA239" i="23"/>
  <c r="CZ3" i="23"/>
  <c r="CZ4" i="23"/>
  <c r="CZ5" i="23"/>
  <c r="CZ6" i="23"/>
  <c r="CZ7" i="23"/>
  <c r="CZ8" i="23"/>
  <c r="CZ9" i="23"/>
  <c r="CZ10" i="23"/>
  <c r="CZ11" i="23"/>
  <c r="CZ12" i="23"/>
  <c r="CZ13" i="23"/>
  <c r="CZ14" i="23"/>
  <c r="CZ15" i="23"/>
  <c r="CZ16" i="23"/>
  <c r="CZ17" i="23"/>
  <c r="CZ18" i="23"/>
  <c r="CZ19" i="23"/>
  <c r="CZ20" i="23"/>
  <c r="CZ21" i="23"/>
  <c r="CZ22" i="23"/>
  <c r="CZ23" i="23"/>
  <c r="CZ24" i="23"/>
  <c r="CZ25" i="23"/>
  <c r="CZ26" i="23"/>
  <c r="CZ27" i="23"/>
  <c r="CZ28" i="23"/>
  <c r="CZ29" i="23"/>
  <c r="CZ30" i="23"/>
  <c r="CZ31" i="23"/>
  <c r="CZ32" i="23"/>
  <c r="CZ33" i="23"/>
  <c r="CZ34" i="23"/>
  <c r="CZ35" i="23"/>
  <c r="CZ36" i="23"/>
  <c r="CZ37" i="23"/>
  <c r="CZ38" i="23"/>
  <c r="CZ39" i="23"/>
  <c r="CZ40" i="23"/>
  <c r="CZ41" i="23"/>
  <c r="CZ42" i="23"/>
  <c r="CZ43" i="23"/>
  <c r="CZ44" i="23"/>
  <c r="CZ45" i="23"/>
  <c r="CZ46" i="23"/>
  <c r="CZ47" i="23"/>
  <c r="CZ48" i="23"/>
  <c r="CZ49" i="23"/>
  <c r="CZ50" i="23"/>
  <c r="CZ51" i="23"/>
  <c r="CZ52" i="23"/>
  <c r="CZ53" i="23"/>
  <c r="CZ54" i="23"/>
  <c r="CZ55" i="23"/>
  <c r="CZ56" i="23"/>
  <c r="CZ57" i="23"/>
  <c r="CZ58" i="23"/>
  <c r="CZ59" i="23"/>
  <c r="CZ60" i="23"/>
  <c r="CZ61" i="23"/>
  <c r="CZ62" i="23"/>
  <c r="CZ63" i="23"/>
  <c r="CZ64" i="23"/>
  <c r="CZ65" i="23"/>
  <c r="CZ66" i="23"/>
  <c r="CZ67" i="23"/>
  <c r="CZ68" i="23"/>
  <c r="CZ69" i="23"/>
  <c r="CZ70" i="23"/>
  <c r="CZ71" i="23"/>
  <c r="CZ72" i="23"/>
  <c r="CZ73" i="23"/>
  <c r="CZ74" i="23"/>
  <c r="CZ75" i="23"/>
  <c r="CZ76" i="23"/>
  <c r="CZ77" i="23"/>
  <c r="CZ78" i="23"/>
  <c r="CZ79" i="23"/>
  <c r="CZ80" i="23"/>
  <c r="CZ81" i="23"/>
  <c r="CZ82" i="23"/>
  <c r="CZ83" i="23"/>
  <c r="CZ84" i="23"/>
  <c r="CZ85" i="23"/>
  <c r="CZ86" i="23"/>
  <c r="CZ87" i="23"/>
  <c r="CZ88" i="23"/>
  <c r="CZ89" i="23"/>
  <c r="CZ90" i="23"/>
  <c r="CZ91" i="23"/>
  <c r="CZ92" i="23"/>
  <c r="CZ93" i="23"/>
  <c r="CZ94" i="23"/>
  <c r="CZ95" i="23"/>
  <c r="CZ96" i="23"/>
  <c r="CZ97" i="23"/>
  <c r="CZ98" i="23"/>
  <c r="CZ99" i="23"/>
  <c r="CZ100" i="23"/>
  <c r="CZ101" i="23"/>
  <c r="CZ102" i="23"/>
  <c r="CZ103" i="23"/>
  <c r="CZ104" i="23"/>
  <c r="CZ105" i="23"/>
  <c r="CZ106" i="23"/>
  <c r="CZ107" i="23"/>
  <c r="CZ108" i="23"/>
  <c r="CZ109" i="23"/>
  <c r="CZ110" i="23"/>
  <c r="CZ111" i="23"/>
  <c r="CZ112" i="23"/>
  <c r="CZ113" i="23"/>
  <c r="CZ114" i="23"/>
  <c r="CZ115" i="23"/>
  <c r="CZ116" i="23"/>
  <c r="CZ117" i="23"/>
  <c r="CZ118" i="23"/>
  <c r="CZ119" i="23"/>
  <c r="CZ120" i="23"/>
  <c r="CZ121" i="23"/>
  <c r="CZ122" i="23"/>
  <c r="CZ123" i="23"/>
  <c r="CZ124" i="23"/>
  <c r="CZ125" i="23"/>
  <c r="CZ126" i="23"/>
  <c r="CZ127" i="23"/>
  <c r="CZ128" i="23"/>
  <c r="CZ129" i="23"/>
  <c r="CZ130" i="23"/>
  <c r="CZ131" i="23"/>
  <c r="CZ132" i="23"/>
  <c r="CZ133" i="23"/>
  <c r="CZ134" i="23"/>
  <c r="CZ135" i="23"/>
  <c r="CZ136" i="23"/>
  <c r="CZ137" i="23"/>
  <c r="CZ138" i="23"/>
  <c r="CZ139" i="23"/>
  <c r="CZ140" i="23"/>
  <c r="CZ141" i="23"/>
  <c r="CZ142" i="23"/>
  <c r="CZ143" i="23"/>
  <c r="CZ144" i="23"/>
  <c r="CZ145" i="23"/>
  <c r="CZ146" i="23"/>
  <c r="CZ147" i="23"/>
  <c r="CZ148" i="23"/>
  <c r="CZ149" i="23"/>
  <c r="CZ150" i="23"/>
  <c r="CZ151" i="23"/>
  <c r="CZ152" i="23"/>
  <c r="CZ153" i="23"/>
  <c r="CZ154" i="23"/>
  <c r="CZ155" i="23"/>
  <c r="CZ156" i="23"/>
  <c r="CZ157" i="23"/>
  <c r="CZ158" i="23"/>
  <c r="CZ159" i="23"/>
  <c r="CZ160" i="23"/>
  <c r="CZ161" i="23"/>
  <c r="CZ162" i="23"/>
  <c r="CZ163" i="23"/>
  <c r="CZ164" i="23"/>
  <c r="CZ165" i="23"/>
  <c r="CZ166" i="23"/>
  <c r="CZ167" i="23"/>
  <c r="CZ168" i="23"/>
  <c r="CZ169" i="23"/>
  <c r="CZ170" i="23"/>
  <c r="CZ171" i="23"/>
  <c r="CZ172" i="23"/>
  <c r="CZ173" i="23"/>
  <c r="CZ174" i="23"/>
  <c r="CZ175" i="23"/>
  <c r="CZ176" i="23"/>
  <c r="CZ177" i="23"/>
  <c r="CZ178" i="23"/>
  <c r="CZ179" i="23"/>
  <c r="CZ180" i="23"/>
  <c r="CZ181" i="23"/>
  <c r="CZ182" i="23"/>
  <c r="CZ183" i="23"/>
  <c r="CZ184" i="23"/>
  <c r="CZ185" i="23"/>
  <c r="CZ186" i="23"/>
  <c r="CZ187" i="23"/>
  <c r="CZ188" i="23"/>
  <c r="CZ189" i="23"/>
  <c r="CZ190" i="23"/>
  <c r="CZ191" i="23"/>
  <c r="CZ192" i="23"/>
  <c r="CZ193" i="23"/>
  <c r="CZ194" i="23"/>
  <c r="CZ195" i="23"/>
  <c r="CZ196" i="23"/>
  <c r="CZ197" i="23"/>
  <c r="CZ198" i="23"/>
  <c r="CZ199" i="23"/>
  <c r="CZ200" i="23"/>
  <c r="CZ201" i="23"/>
  <c r="CZ202" i="23"/>
  <c r="CZ203" i="23"/>
  <c r="CZ204" i="23"/>
  <c r="CZ205" i="23"/>
  <c r="CZ206" i="23"/>
  <c r="CZ207" i="23"/>
  <c r="CZ208" i="23"/>
  <c r="CZ209" i="23"/>
  <c r="CZ210" i="23"/>
  <c r="CZ211" i="23"/>
  <c r="CZ212" i="23"/>
  <c r="CZ213" i="23"/>
  <c r="CZ214" i="23"/>
  <c r="CZ215" i="23"/>
  <c r="CZ216" i="23"/>
  <c r="CZ217" i="23"/>
  <c r="CZ218" i="23"/>
  <c r="CZ219" i="23"/>
  <c r="CZ220" i="23"/>
  <c r="CZ221" i="23"/>
  <c r="CZ222" i="23"/>
  <c r="CZ223" i="23"/>
  <c r="CZ224" i="23"/>
  <c r="CZ225" i="23"/>
  <c r="CZ226" i="23"/>
  <c r="CZ227" i="23"/>
  <c r="CZ228" i="23"/>
  <c r="CZ229" i="23"/>
  <c r="CZ230" i="23"/>
  <c r="CZ231" i="23"/>
  <c r="CZ232" i="23"/>
  <c r="CZ233" i="23"/>
  <c r="CZ234" i="23"/>
  <c r="CZ235" i="23"/>
  <c r="CZ236" i="23"/>
  <c r="CZ237" i="23"/>
  <c r="CZ238" i="23"/>
  <c r="CZ239" i="23"/>
  <c r="CY3" i="23"/>
  <c r="CY4" i="23"/>
  <c r="CY5" i="23"/>
  <c r="CY6" i="23"/>
  <c r="CY7" i="23"/>
  <c r="CY8" i="23"/>
  <c r="CY9" i="23"/>
  <c r="CY10" i="23"/>
  <c r="CY11" i="23"/>
  <c r="CY12" i="23"/>
  <c r="CY13" i="23"/>
  <c r="CY14" i="23"/>
  <c r="CY15" i="23"/>
  <c r="CY16" i="23"/>
  <c r="CY17" i="23"/>
  <c r="CY18" i="23"/>
  <c r="CY19" i="23"/>
  <c r="CY20" i="23"/>
  <c r="CY21" i="23"/>
  <c r="CY22" i="23"/>
  <c r="CY23" i="23"/>
  <c r="CY24" i="23"/>
  <c r="CY25" i="23"/>
  <c r="CY26" i="23"/>
  <c r="CY27" i="23"/>
  <c r="CY28" i="23"/>
  <c r="CY29" i="23"/>
  <c r="CY30" i="23"/>
  <c r="CY31" i="23"/>
  <c r="CY32" i="23"/>
  <c r="CY33" i="23"/>
  <c r="CY34" i="23"/>
  <c r="CY35" i="23"/>
  <c r="CY36" i="23"/>
  <c r="CY37" i="23"/>
  <c r="CY38" i="23"/>
  <c r="CY39" i="23"/>
  <c r="CY40" i="23"/>
  <c r="CY41" i="23"/>
  <c r="CY42" i="23"/>
  <c r="CY43" i="23"/>
  <c r="CY44" i="23"/>
  <c r="CY45" i="23"/>
  <c r="CY46" i="23"/>
  <c r="CY47" i="23"/>
  <c r="CY48" i="23"/>
  <c r="CY49" i="23"/>
  <c r="CY50" i="23"/>
  <c r="CY51" i="23"/>
  <c r="CY52" i="23"/>
  <c r="CY53" i="23"/>
  <c r="CY54" i="23"/>
  <c r="CY55" i="23"/>
  <c r="CY56" i="23"/>
  <c r="CY57" i="23"/>
  <c r="CY58" i="23"/>
  <c r="CY59" i="23"/>
  <c r="CY60" i="23"/>
  <c r="CY61" i="23"/>
  <c r="CY62" i="23"/>
  <c r="CY63" i="23"/>
  <c r="CY64" i="23"/>
  <c r="CY65" i="23"/>
  <c r="CY66" i="23"/>
  <c r="CY67" i="23"/>
  <c r="CY68" i="23"/>
  <c r="CY69" i="23"/>
  <c r="CY70" i="23"/>
  <c r="CY71" i="23"/>
  <c r="CY72" i="23"/>
  <c r="CY73" i="23"/>
  <c r="CY74" i="23"/>
  <c r="CY75" i="23"/>
  <c r="CY76" i="23"/>
  <c r="CY77" i="23"/>
  <c r="CY78" i="23"/>
  <c r="CY79" i="23"/>
  <c r="CY80" i="23"/>
  <c r="CY81" i="23"/>
  <c r="CY82" i="23"/>
  <c r="CY83" i="23"/>
  <c r="CY84" i="23"/>
  <c r="CY85" i="23"/>
  <c r="CY86" i="23"/>
  <c r="CY87" i="23"/>
  <c r="CY88" i="23"/>
  <c r="CY89" i="23"/>
  <c r="CY90" i="23"/>
  <c r="CY91" i="23"/>
  <c r="CY92" i="23"/>
  <c r="CY93" i="23"/>
  <c r="CY94" i="23"/>
  <c r="CY95" i="23"/>
  <c r="CY96" i="23"/>
  <c r="CY97" i="23"/>
  <c r="CY98" i="23"/>
  <c r="CY99" i="23"/>
  <c r="CY100" i="23"/>
  <c r="CY101" i="23"/>
  <c r="CY102" i="23"/>
  <c r="CY103" i="23"/>
  <c r="CY104" i="23"/>
  <c r="CY105" i="23"/>
  <c r="CY106" i="23"/>
  <c r="CY107" i="23"/>
  <c r="CY108" i="23"/>
  <c r="CY109" i="23"/>
  <c r="CY110" i="23"/>
  <c r="CY111" i="23"/>
  <c r="CY112" i="23"/>
  <c r="CY113" i="23"/>
  <c r="CY114" i="23"/>
  <c r="CY115" i="23"/>
  <c r="CY116" i="23"/>
  <c r="CY117" i="23"/>
  <c r="CY118" i="23"/>
  <c r="CY119" i="23"/>
  <c r="CY120" i="23"/>
  <c r="CY121" i="23"/>
  <c r="CY122" i="23"/>
  <c r="CY123" i="23"/>
  <c r="CY124" i="23"/>
  <c r="CY125" i="23"/>
  <c r="CY126" i="23"/>
  <c r="CY127" i="23"/>
  <c r="CY128" i="23"/>
  <c r="CY129" i="23"/>
  <c r="CY130" i="23"/>
  <c r="CY131" i="23"/>
  <c r="CY132" i="23"/>
  <c r="CY133" i="23"/>
  <c r="CY134" i="23"/>
  <c r="CY135" i="23"/>
  <c r="CY136" i="23"/>
  <c r="CY137" i="23"/>
  <c r="CY138" i="23"/>
  <c r="CY139" i="23"/>
  <c r="CY140" i="23"/>
  <c r="CY141" i="23"/>
  <c r="CY142" i="23"/>
  <c r="CY143" i="23"/>
  <c r="CY144" i="23"/>
  <c r="CY145" i="23"/>
  <c r="CY146" i="23"/>
  <c r="CY147" i="23"/>
  <c r="CY148" i="23"/>
  <c r="CY149" i="23"/>
  <c r="CY150" i="23"/>
  <c r="CY151" i="23"/>
  <c r="CY152" i="23"/>
  <c r="CY153" i="23"/>
  <c r="CY154" i="23"/>
  <c r="CY155" i="23"/>
  <c r="CY156" i="23"/>
  <c r="CY157" i="23"/>
  <c r="CY158" i="23"/>
  <c r="CY159" i="23"/>
  <c r="CY160" i="23"/>
  <c r="CY161" i="23"/>
  <c r="CY162" i="23"/>
  <c r="CY163" i="23"/>
  <c r="CY164" i="23"/>
  <c r="CY165" i="23"/>
  <c r="CY166" i="23"/>
  <c r="CY167" i="23"/>
  <c r="CY168" i="23"/>
  <c r="CY169" i="23"/>
  <c r="CY170" i="23"/>
  <c r="CY171" i="23"/>
  <c r="CY172" i="23"/>
  <c r="CY173" i="23"/>
  <c r="CY174" i="23"/>
  <c r="CY175" i="23"/>
  <c r="CY176" i="23"/>
  <c r="CY177" i="23"/>
  <c r="CY178" i="23"/>
  <c r="CY179" i="23"/>
  <c r="CY180" i="23"/>
  <c r="CY181" i="23"/>
  <c r="CY182" i="23"/>
  <c r="CY183" i="23"/>
  <c r="CY184" i="23"/>
  <c r="CY185" i="23"/>
  <c r="CY186" i="23"/>
  <c r="CY187" i="23"/>
  <c r="CY188" i="23"/>
  <c r="CY189" i="23"/>
  <c r="CY190" i="23"/>
  <c r="CY191" i="23"/>
  <c r="CY192" i="23"/>
  <c r="CY193" i="23"/>
  <c r="CY194" i="23"/>
  <c r="CY195" i="23"/>
  <c r="CY196" i="23"/>
  <c r="CY197" i="23"/>
  <c r="CY198" i="23"/>
  <c r="CY199" i="23"/>
  <c r="CY200" i="23"/>
  <c r="CY201" i="23"/>
  <c r="CY202" i="23"/>
  <c r="CY203" i="23"/>
  <c r="CY204" i="23"/>
  <c r="CY205" i="23"/>
  <c r="CY206" i="23"/>
  <c r="CY207" i="23"/>
  <c r="CY208" i="23"/>
  <c r="CY209" i="23"/>
  <c r="CY210" i="23"/>
  <c r="CY211" i="23"/>
  <c r="CY212" i="23"/>
  <c r="CY213" i="23"/>
  <c r="CY214" i="23"/>
  <c r="CY215" i="23"/>
  <c r="CY216" i="23"/>
  <c r="CY217" i="23"/>
  <c r="CY218" i="23"/>
  <c r="CY219" i="23"/>
  <c r="CY220" i="23"/>
  <c r="CY221" i="23"/>
  <c r="CY222" i="23"/>
  <c r="CY223" i="23"/>
  <c r="CY224" i="23"/>
  <c r="CY225" i="23"/>
  <c r="CY226" i="23"/>
  <c r="CY227" i="23"/>
  <c r="CY228" i="23"/>
  <c r="CY229" i="23"/>
  <c r="CY230" i="23"/>
  <c r="CY231" i="23"/>
  <c r="CY232" i="23"/>
  <c r="CY233" i="23"/>
  <c r="CY234" i="23"/>
  <c r="CY235" i="23"/>
  <c r="CY236" i="23"/>
  <c r="CY237" i="23"/>
  <c r="CY238" i="23"/>
  <c r="CY239" i="23"/>
  <c r="CX3" i="23"/>
  <c r="CX4" i="23"/>
  <c r="CX5" i="23"/>
  <c r="CX6" i="23"/>
  <c r="CX7" i="23"/>
  <c r="CX8" i="23"/>
  <c r="CX9" i="23"/>
  <c r="CX10" i="23"/>
  <c r="CX11" i="23"/>
  <c r="CX12" i="23"/>
  <c r="CX13" i="23"/>
  <c r="CX14" i="23"/>
  <c r="CX15" i="23"/>
  <c r="CX16" i="23"/>
  <c r="CX17" i="23"/>
  <c r="CX18" i="23"/>
  <c r="CX19" i="23"/>
  <c r="CX20" i="23"/>
  <c r="CX21" i="23"/>
  <c r="CX22" i="23"/>
  <c r="CX23" i="23"/>
  <c r="CX24" i="23"/>
  <c r="CX25" i="23"/>
  <c r="CX26" i="23"/>
  <c r="CX27" i="23"/>
  <c r="CX28" i="23"/>
  <c r="CX29" i="23"/>
  <c r="CX30" i="23"/>
  <c r="CX31" i="23"/>
  <c r="CX32" i="23"/>
  <c r="CX33" i="23"/>
  <c r="CX34" i="23"/>
  <c r="CX35" i="23"/>
  <c r="CX36" i="23"/>
  <c r="CX37" i="23"/>
  <c r="CX38" i="23"/>
  <c r="CX39" i="23"/>
  <c r="CX40" i="23"/>
  <c r="CX41" i="23"/>
  <c r="CX42" i="23"/>
  <c r="CX43" i="23"/>
  <c r="CX44" i="23"/>
  <c r="CX45" i="23"/>
  <c r="CX46" i="23"/>
  <c r="CX47" i="23"/>
  <c r="CX48" i="23"/>
  <c r="CX49" i="23"/>
  <c r="CX50" i="23"/>
  <c r="CX51" i="23"/>
  <c r="CX52" i="23"/>
  <c r="CX53" i="23"/>
  <c r="CX54" i="23"/>
  <c r="CX55" i="23"/>
  <c r="CX56" i="23"/>
  <c r="CX57" i="23"/>
  <c r="CX58" i="23"/>
  <c r="CX59" i="23"/>
  <c r="CX60" i="23"/>
  <c r="CX61" i="23"/>
  <c r="CX62" i="23"/>
  <c r="CX63" i="23"/>
  <c r="CX64" i="23"/>
  <c r="CX65" i="23"/>
  <c r="CX66" i="23"/>
  <c r="CX67" i="23"/>
  <c r="CX68" i="23"/>
  <c r="CX69" i="23"/>
  <c r="CX70" i="23"/>
  <c r="CX71" i="23"/>
  <c r="CX72" i="23"/>
  <c r="CX73" i="23"/>
  <c r="CX74" i="23"/>
  <c r="CX75" i="23"/>
  <c r="CX76" i="23"/>
  <c r="CX77" i="23"/>
  <c r="CX78" i="23"/>
  <c r="CX79" i="23"/>
  <c r="CX80" i="23"/>
  <c r="CX81" i="23"/>
  <c r="CX82" i="23"/>
  <c r="CX83" i="23"/>
  <c r="CX84" i="23"/>
  <c r="CX85" i="23"/>
  <c r="CX86" i="23"/>
  <c r="CX87" i="23"/>
  <c r="CX88" i="23"/>
  <c r="CX89" i="23"/>
  <c r="CX90" i="23"/>
  <c r="CX91" i="23"/>
  <c r="CX92" i="23"/>
  <c r="CX93" i="23"/>
  <c r="CX94" i="23"/>
  <c r="CX95" i="23"/>
  <c r="CX96" i="23"/>
  <c r="CX97" i="23"/>
  <c r="CX98" i="23"/>
  <c r="CX99" i="23"/>
  <c r="CX100" i="23"/>
  <c r="CX101" i="23"/>
  <c r="CX102" i="23"/>
  <c r="CX103" i="23"/>
  <c r="CX104" i="23"/>
  <c r="CX105" i="23"/>
  <c r="CX106" i="23"/>
  <c r="CX107" i="23"/>
  <c r="CX108" i="23"/>
  <c r="CX109" i="23"/>
  <c r="CX110" i="23"/>
  <c r="CX111" i="23"/>
  <c r="CX112" i="23"/>
  <c r="CX113" i="23"/>
  <c r="CX114" i="23"/>
  <c r="CX115" i="23"/>
  <c r="CX116" i="23"/>
  <c r="CX117" i="23"/>
  <c r="CX118" i="23"/>
  <c r="CX119" i="23"/>
  <c r="CX120" i="23"/>
  <c r="CX121" i="23"/>
  <c r="CX122" i="23"/>
  <c r="CX123" i="23"/>
  <c r="CX124" i="23"/>
  <c r="CX125" i="23"/>
  <c r="CX126" i="23"/>
  <c r="CX127" i="23"/>
  <c r="CX128" i="23"/>
  <c r="CX129" i="23"/>
  <c r="CX130" i="23"/>
  <c r="CX131" i="23"/>
  <c r="CX132" i="23"/>
  <c r="CX133" i="23"/>
  <c r="CX134" i="23"/>
  <c r="CX135" i="23"/>
  <c r="CX136" i="23"/>
  <c r="CX137" i="23"/>
  <c r="CX138" i="23"/>
  <c r="CX139" i="23"/>
  <c r="CX140" i="23"/>
  <c r="CX141" i="23"/>
  <c r="CX142" i="23"/>
  <c r="CX143" i="23"/>
  <c r="CX144" i="23"/>
  <c r="CX145" i="23"/>
  <c r="CX146" i="23"/>
  <c r="CX147" i="23"/>
  <c r="CX148" i="23"/>
  <c r="CX149" i="23"/>
  <c r="CX150" i="23"/>
  <c r="CX151" i="23"/>
  <c r="CX152" i="23"/>
  <c r="CX153" i="23"/>
  <c r="CX154" i="23"/>
  <c r="CX155" i="23"/>
  <c r="CX156" i="23"/>
  <c r="CX157" i="23"/>
  <c r="CX158" i="23"/>
  <c r="CX159" i="23"/>
  <c r="CX160" i="23"/>
  <c r="CX161" i="23"/>
  <c r="CX162" i="23"/>
  <c r="CX163" i="23"/>
  <c r="CX164" i="23"/>
  <c r="CX165" i="23"/>
  <c r="CX166" i="23"/>
  <c r="CX167" i="23"/>
  <c r="CX168" i="23"/>
  <c r="CX169" i="23"/>
  <c r="CX170" i="23"/>
  <c r="CX171" i="23"/>
  <c r="CX172" i="23"/>
  <c r="CX173" i="23"/>
  <c r="CX174" i="23"/>
  <c r="CX175" i="23"/>
  <c r="CX176" i="23"/>
  <c r="CX177" i="23"/>
  <c r="CX178" i="23"/>
  <c r="CX179" i="23"/>
  <c r="CX180" i="23"/>
  <c r="CX181" i="23"/>
  <c r="CX182" i="23"/>
  <c r="CX183" i="23"/>
  <c r="CX184" i="23"/>
  <c r="CX185" i="23"/>
  <c r="CX186" i="23"/>
  <c r="CX187" i="23"/>
  <c r="CX188" i="23"/>
  <c r="CX189" i="23"/>
  <c r="CX190" i="23"/>
  <c r="CX191" i="23"/>
  <c r="CX192" i="23"/>
  <c r="CX193" i="23"/>
  <c r="CX194" i="23"/>
  <c r="CX195" i="23"/>
  <c r="CX196" i="23"/>
  <c r="CX197" i="23"/>
  <c r="CX198" i="23"/>
  <c r="CX199" i="23"/>
  <c r="CX200" i="23"/>
  <c r="CX201" i="23"/>
  <c r="CX202" i="23"/>
  <c r="CX203" i="23"/>
  <c r="CX204" i="23"/>
  <c r="CX205" i="23"/>
  <c r="CX206" i="23"/>
  <c r="CX207" i="23"/>
  <c r="CX208" i="23"/>
  <c r="CX209" i="23"/>
  <c r="CX210" i="23"/>
  <c r="CX211" i="23"/>
  <c r="CX212" i="23"/>
  <c r="CX213" i="23"/>
  <c r="CX214" i="23"/>
  <c r="CX215" i="23"/>
  <c r="CX216" i="23"/>
  <c r="CX217" i="23"/>
  <c r="CX218" i="23"/>
  <c r="CX219" i="23"/>
  <c r="CX220" i="23"/>
  <c r="CX221" i="23"/>
  <c r="CX222" i="23"/>
  <c r="CX223" i="23"/>
  <c r="CX224" i="23"/>
  <c r="CX225" i="23"/>
  <c r="CX226" i="23"/>
  <c r="CX227" i="23"/>
  <c r="CX228" i="23"/>
  <c r="CX229" i="23"/>
  <c r="CX230" i="23"/>
  <c r="CX231" i="23"/>
  <c r="CX232" i="23"/>
  <c r="CX233" i="23"/>
  <c r="CX234" i="23"/>
  <c r="CX235" i="23"/>
  <c r="CX236" i="23"/>
  <c r="CX237" i="23"/>
  <c r="CX238" i="23"/>
  <c r="CX239" i="23"/>
  <c r="CW3" i="23"/>
  <c r="CW4" i="23"/>
  <c r="CW5" i="23"/>
  <c r="CW6" i="23"/>
  <c r="CW7" i="23"/>
  <c r="CW8" i="23"/>
  <c r="CW9" i="23"/>
  <c r="CW10" i="23"/>
  <c r="CW11" i="23"/>
  <c r="CW12" i="23"/>
  <c r="CW13" i="23"/>
  <c r="CW14" i="23"/>
  <c r="CW15" i="23"/>
  <c r="CW16" i="23"/>
  <c r="CW17" i="23"/>
  <c r="CW18" i="23"/>
  <c r="CW19" i="23"/>
  <c r="CW20" i="23"/>
  <c r="CW21" i="23"/>
  <c r="CW22" i="23"/>
  <c r="CW23" i="23"/>
  <c r="CW24" i="23"/>
  <c r="CW25" i="23"/>
  <c r="CW26" i="23"/>
  <c r="CW27" i="23"/>
  <c r="CW28" i="23"/>
  <c r="CW29" i="23"/>
  <c r="CW30" i="23"/>
  <c r="CW31" i="23"/>
  <c r="CW32" i="23"/>
  <c r="CW33" i="23"/>
  <c r="CW34" i="23"/>
  <c r="CW35" i="23"/>
  <c r="CW36" i="23"/>
  <c r="CW37" i="23"/>
  <c r="CW38" i="23"/>
  <c r="CW39" i="23"/>
  <c r="CW40" i="23"/>
  <c r="CW41" i="23"/>
  <c r="CW42" i="23"/>
  <c r="CW43" i="23"/>
  <c r="CW44" i="23"/>
  <c r="CW45" i="23"/>
  <c r="CW46" i="23"/>
  <c r="CW47" i="23"/>
  <c r="CW48" i="23"/>
  <c r="CW49" i="23"/>
  <c r="CW50" i="23"/>
  <c r="CW51" i="23"/>
  <c r="CW52" i="23"/>
  <c r="CW53" i="23"/>
  <c r="CW54" i="23"/>
  <c r="CW55" i="23"/>
  <c r="CW56" i="23"/>
  <c r="CW57" i="23"/>
  <c r="CW58" i="23"/>
  <c r="CW59" i="23"/>
  <c r="CW60" i="23"/>
  <c r="CW61" i="23"/>
  <c r="CW62" i="23"/>
  <c r="CW63" i="23"/>
  <c r="CW64" i="23"/>
  <c r="CW65" i="23"/>
  <c r="CW66" i="23"/>
  <c r="CW67" i="23"/>
  <c r="CW68" i="23"/>
  <c r="CW69" i="23"/>
  <c r="CW70" i="23"/>
  <c r="CW71" i="23"/>
  <c r="CW72" i="23"/>
  <c r="CW73" i="23"/>
  <c r="CW74" i="23"/>
  <c r="CW75" i="23"/>
  <c r="CW76" i="23"/>
  <c r="CW77" i="23"/>
  <c r="CW78" i="23"/>
  <c r="CW79" i="23"/>
  <c r="CW80" i="23"/>
  <c r="CW81" i="23"/>
  <c r="CW82" i="23"/>
  <c r="CW83" i="23"/>
  <c r="CW84" i="23"/>
  <c r="CW85" i="23"/>
  <c r="CW86" i="23"/>
  <c r="CW87" i="23"/>
  <c r="CW88" i="23"/>
  <c r="CW89" i="23"/>
  <c r="CW90" i="23"/>
  <c r="CW91" i="23"/>
  <c r="CW92" i="23"/>
  <c r="CW93" i="23"/>
  <c r="CW94" i="23"/>
  <c r="CW95" i="23"/>
  <c r="CW96" i="23"/>
  <c r="CW97" i="23"/>
  <c r="CW98" i="23"/>
  <c r="CW99" i="23"/>
  <c r="CW100" i="23"/>
  <c r="CW101" i="23"/>
  <c r="CW102" i="23"/>
  <c r="CW103" i="23"/>
  <c r="CW104" i="23"/>
  <c r="CW105" i="23"/>
  <c r="CW106" i="23"/>
  <c r="CW107" i="23"/>
  <c r="CW108" i="23"/>
  <c r="CW109" i="23"/>
  <c r="CW110" i="23"/>
  <c r="CW111" i="23"/>
  <c r="CW112" i="23"/>
  <c r="CW113" i="23"/>
  <c r="CW114" i="23"/>
  <c r="CW115" i="23"/>
  <c r="CW116" i="23"/>
  <c r="CW117" i="23"/>
  <c r="CW118" i="23"/>
  <c r="CW119" i="23"/>
  <c r="CW120" i="23"/>
  <c r="CW121" i="23"/>
  <c r="CW122" i="23"/>
  <c r="CW123" i="23"/>
  <c r="CW124" i="23"/>
  <c r="CW125" i="23"/>
  <c r="CW126" i="23"/>
  <c r="CW127" i="23"/>
  <c r="CW128" i="23"/>
  <c r="CW129" i="23"/>
  <c r="CW130" i="23"/>
  <c r="CW131" i="23"/>
  <c r="CW132" i="23"/>
  <c r="CW133" i="23"/>
  <c r="CW134" i="23"/>
  <c r="CW135" i="23"/>
  <c r="CW136" i="23"/>
  <c r="CW137" i="23"/>
  <c r="CW138" i="23"/>
  <c r="CW139" i="23"/>
  <c r="CW140" i="23"/>
  <c r="CW141" i="23"/>
  <c r="CW142" i="23"/>
  <c r="CW143" i="23"/>
  <c r="CW144" i="23"/>
  <c r="CW145" i="23"/>
  <c r="CW146" i="23"/>
  <c r="CW147" i="23"/>
  <c r="CW148" i="23"/>
  <c r="CW149" i="23"/>
  <c r="CW150" i="23"/>
  <c r="CW151" i="23"/>
  <c r="CW152" i="23"/>
  <c r="CW153" i="23"/>
  <c r="CW154" i="23"/>
  <c r="CW155" i="23"/>
  <c r="CW156" i="23"/>
  <c r="CW157" i="23"/>
  <c r="CW158" i="23"/>
  <c r="CW159" i="23"/>
  <c r="CW160" i="23"/>
  <c r="CW161" i="23"/>
  <c r="CW162" i="23"/>
  <c r="CW163" i="23"/>
  <c r="CW164" i="23"/>
  <c r="CW165" i="23"/>
  <c r="CW166" i="23"/>
  <c r="CW167" i="23"/>
  <c r="CW168" i="23"/>
  <c r="CW169" i="23"/>
  <c r="CW170" i="23"/>
  <c r="CW171" i="23"/>
  <c r="CW172" i="23"/>
  <c r="CW173" i="23"/>
  <c r="CW174" i="23"/>
  <c r="CW175" i="23"/>
  <c r="CW176" i="23"/>
  <c r="CW177" i="23"/>
  <c r="CW178" i="23"/>
  <c r="CW179" i="23"/>
  <c r="CW180" i="23"/>
  <c r="CW181" i="23"/>
  <c r="CW182" i="23"/>
  <c r="CW183" i="23"/>
  <c r="CW184" i="23"/>
  <c r="CW185" i="23"/>
  <c r="CW186" i="23"/>
  <c r="CW187" i="23"/>
  <c r="CW188" i="23"/>
  <c r="CW189" i="23"/>
  <c r="CW190" i="23"/>
  <c r="CW191" i="23"/>
  <c r="CW192" i="23"/>
  <c r="CW193" i="23"/>
  <c r="CW194" i="23"/>
  <c r="CW195" i="23"/>
  <c r="CW196" i="23"/>
  <c r="CW197" i="23"/>
  <c r="CW198" i="23"/>
  <c r="CW199" i="23"/>
  <c r="CW200" i="23"/>
  <c r="CW201" i="23"/>
  <c r="CW202" i="23"/>
  <c r="CW203" i="23"/>
  <c r="CW204" i="23"/>
  <c r="CW205" i="23"/>
  <c r="CW206" i="23"/>
  <c r="CW207" i="23"/>
  <c r="CW208" i="23"/>
  <c r="CW209" i="23"/>
  <c r="CW210" i="23"/>
  <c r="CW211" i="23"/>
  <c r="CW212" i="23"/>
  <c r="CW213" i="23"/>
  <c r="CW214" i="23"/>
  <c r="CW215" i="23"/>
  <c r="CW216" i="23"/>
  <c r="CW217" i="23"/>
  <c r="CW218" i="23"/>
  <c r="CW219" i="23"/>
  <c r="CW220" i="23"/>
  <c r="CW221" i="23"/>
  <c r="CW222" i="23"/>
  <c r="CW223" i="23"/>
  <c r="CW224" i="23"/>
  <c r="CW225" i="23"/>
  <c r="CW226" i="23"/>
  <c r="CW227" i="23"/>
  <c r="CW228" i="23"/>
  <c r="CW229" i="23"/>
  <c r="CW230" i="23"/>
  <c r="CW231" i="23"/>
  <c r="CW232" i="23"/>
  <c r="CW233" i="23"/>
  <c r="CW234" i="23"/>
  <c r="CW235" i="23"/>
  <c r="CW236" i="23"/>
  <c r="CW237" i="23"/>
  <c r="CW238" i="23"/>
  <c r="CW239" i="23"/>
  <c r="CV3" i="23"/>
  <c r="CV4" i="23"/>
  <c r="CV5" i="23"/>
  <c r="CV6" i="23"/>
  <c r="CV7" i="23"/>
  <c r="CV8" i="23"/>
  <c r="CV9" i="23"/>
  <c r="CV10" i="23"/>
  <c r="CV11" i="23"/>
  <c r="CV12" i="23"/>
  <c r="CV13" i="23"/>
  <c r="CV14" i="23"/>
  <c r="CV15" i="23"/>
  <c r="CV16" i="23"/>
  <c r="CV17" i="23"/>
  <c r="CV18" i="23"/>
  <c r="CV19" i="23"/>
  <c r="CV20" i="23"/>
  <c r="CV21" i="23"/>
  <c r="CV22" i="23"/>
  <c r="CV23" i="23"/>
  <c r="CV24" i="23"/>
  <c r="CV25" i="23"/>
  <c r="CV26" i="23"/>
  <c r="CV27" i="23"/>
  <c r="CV28" i="23"/>
  <c r="CV29" i="23"/>
  <c r="CV30" i="23"/>
  <c r="CV31" i="23"/>
  <c r="CV32" i="23"/>
  <c r="CV33" i="23"/>
  <c r="CV34" i="23"/>
  <c r="CV35" i="23"/>
  <c r="CV36" i="23"/>
  <c r="CV37" i="23"/>
  <c r="CV38" i="23"/>
  <c r="CV39" i="23"/>
  <c r="CV40" i="23"/>
  <c r="CV41" i="23"/>
  <c r="CV42" i="23"/>
  <c r="CV43" i="23"/>
  <c r="CV44" i="23"/>
  <c r="CV45" i="23"/>
  <c r="CV46" i="23"/>
  <c r="CV47" i="23"/>
  <c r="CV48" i="23"/>
  <c r="CV49" i="23"/>
  <c r="CV50" i="23"/>
  <c r="CV51" i="23"/>
  <c r="CV52" i="23"/>
  <c r="CV53" i="23"/>
  <c r="CV54" i="23"/>
  <c r="CV55" i="23"/>
  <c r="CV56" i="23"/>
  <c r="CV57" i="23"/>
  <c r="CV58" i="23"/>
  <c r="CV59" i="23"/>
  <c r="CV60" i="23"/>
  <c r="CV61" i="23"/>
  <c r="CV62" i="23"/>
  <c r="CV63" i="23"/>
  <c r="CV64" i="23"/>
  <c r="CV65" i="23"/>
  <c r="CV66" i="23"/>
  <c r="CV67" i="23"/>
  <c r="CV68" i="23"/>
  <c r="CV69" i="23"/>
  <c r="CV70" i="23"/>
  <c r="CV71" i="23"/>
  <c r="CV72" i="23"/>
  <c r="CV73" i="23"/>
  <c r="CV74" i="23"/>
  <c r="CV75" i="23"/>
  <c r="CV76" i="23"/>
  <c r="CV77" i="23"/>
  <c r="CV78" i="23"/>
  <c r="CV79" i="23"/>
  <c r="CV80" i="23"/>
  <c r="CV81" i="23"/>
  <c r="CV82" i="23"/>
  <c r="CV83" i="23"/>
  <c r="CV84" i="23"/>
  <c r="CV85" i="23"/>
  <c r="CV86" i="23"/>
  <c r="CV87" i="23"/>
  <c r="CV88" i="23"/>
  <c r="CV89" i="23"/>
  <c r="CV90" i="23"/>
  <c r="CV91" i="23"/>
  <c r="CV92" i="23"/>
  <c r="CV93" i="23"/>
  <c r="CV94" i="23"/>
  <c r="CV95" i="23"/>
  <c r="CV96" i="23"/>
  <c r="CV97" i="23"/>
  <c r="CV98" i="23"/>
  <c r="CV99" i="23"/>
  <c r="CV100" i="23"/>
  <c r="CV101" i="23"/>
  <c r="CV102" i="23"/>
  <c r="CV103" i="23"/>
  <c r="CV104" i="23"/>
  <c r="CV105" i="23"/>
  <c r="CV106" i="23"/>
  <c r="CV107" i="23"/>
  <c r="CV108" i="23"/>
  <c r="CV109" i="23"/>
  <c r="CV110" i="23"/>
  <c r="CV111" i="23"/>
  <c r="CV112" i="23"/>
  <c r="CV113" i="23"/>
  <c r="CV114" i="23"/>
  <c r="CV115" i="23"/>
  <c r="CV116" i="23"/>
  <c r="CV117" i="23"/>
  <c r="CV118" i="23"/>
  <c r="CV119" i="23"/>
  <c r="CV120" i="23"/>
  <c r="CV121" i="23"/>
  <c r="CV122" i="23"/>
  <c r="CV123" i="23"/>
  <c r="CV124" i="23"/>
  <c r="CV125" i="23"/>
  <c r="CV126" i="23"/>
  <c r="CV127" i="23"/>
  <c r="CV128" i="23"/>
  <c r="CV129" i="23"/>
  <c r="CV130" i="23"/>
  <c r="CV131" i="23"/>
  <c r="CV132" i="23"/>
  <c r="CV133" i="23"/>
  <c r="CV134" i="23"/>
  <c r="CV135" i="23"/>
  <c r="CV136" i="23"/>
  <c r="CV137" i="23"/>
  <c r="CV138" i="23"/>
  <c r="CV139" i="23"/>
  <c r="CV140" i="23"/>
  <c r="CV141" i="23"/>
  <c r="CV142" i="23"/>
  <c r="CV143" i="23"/>
  <c r="CV144" i="23"/>
  <c r="CV145" i="23"/>
  <c r="CV146" i="23"/>
  <c r="CV147" i="23"/>
  <c r="CV148" i="23"/>
  <c r="CV149" i="23"/>
  <c r="CV150" i="23"/>
  <c r="CV151" i="23"/>
  <c r="CV152" i="23"/>
  <c r="CV153" i="23"/>
  <c r="CV154" i="23"/>
  <c r="CV155" i="23"/>
  <c r="CV156" i="23"/>
  <c r="CV157" i="23"/>
  <c r="CV158" i="23"/>
  <c r="CV159" i="23"/>
  <c r="CV160" i="23"/>
  <c r="CV161" i="23"/>
  <c r="CV162" i="23"/>
  <c r="CV163" i="23"/>
  <c r="CV164" i="23"/>
  <c r="CV165" i="23"/>
  <c r="CV166" i="23"/>
  <c r="CV167" i="23"/>
  <c r="CV168" i="23"/>
  <c r="CV169" i="23"/>
  <c r="CV170" i="23"/>
  <c r="CV171" i="23"/>
  <c r="CV172" i="23"/>
  <c r="CV173" i="23"/>
  <c r="CV174" i="23"/>
  <c r="CV175" i="23"/>
  <c r="CV176" i="23"/>
  <c r="CV177" i="23"/>
  <c r="CV178" i="23"/>
  <c r="CV179" i="23"/>
  <c r="CV180" i="23"/>
  <c r="CV181" i="23"/>
  <c r="CV182" i="23"/>
  <c r="CV183" i="23"/>
  <c r="CV184" i="23"/>
  <c r="CV185" i="23"/>
  <c r="CV186" i="23"/>
  <c r="CV187" i="23"/>
  <c r="CV188" i="23"/>
  <c r="CV189" i="23"/>
  <c r="CV190" i="23"/>
  <c r="CV191" i="23"/>
  <c r="CV192" i="23"/>
  <c r="CV193" i="23"/>
  <c r="CV194" i="23"/>
  <c r="CV195" i="23"/>
  <c r="CV196" i="23"/>
  <c r="CV197" i="23"/>
  <c r="CV198" i="23"/>
  <c r="CV199" i="23"/>
  <c r="CV200" i="23"/>
  <c r="CV201" i="23"/>
  <c r="CV202" i="23"/>
  <c r="CV203" i="23"/>
  <c r="CV204" i="23"/>
  <c r="CV205" i="23"/>
  <c r="CV206" i="23"/>
  <c r="CV207" i="23"/>
  <c r="CV208" i="23"/>
  <c r="CV209" i="23"/>
  <c r="CV210" i="23"/>
  <c r="CV211" i="23"/>
  <c r="CV212" i="23"/>
  <c r="CV213" i="23"/>
  <c r="CV214" i="23"/>
  <c r="CV215" i="23"/>
  <c r="CV216" i="23"/>
  <c r="CV217" i="23"/>
  <c r="CV218" i="23"/>
  <c r="CV219" i="23"/>
  <c r="CV220" i="23"/>
  <c r="CV221" i="23"/>
  <c r="CV222" i="23"/>
  <c r="CV223" i="23"/>
  <c r="CV224" i="23"/>
  <c r="CV225" i="23"/>
  <c r="CV226" i="23"/>
  <c r="CV227" i="23"/>
  <c r="CV228" i="23"/>
  <c r="CV229" i="23"/>
  <c r="CV230" i="23"/>
  <c r="CV231" i="23"/>
  <c r="CV232" i="23"/>
  <c r="CV233" i="23"/>
  <c r="CV234" i="23"/>
  <c r="CV235" i="23"/>
  <c r="CV236" i="23"/>
  <c r="CV237" i="23"/>
  <c r="CV238" i="23"/>
  <c r="CV239" i="23"/>
  <c r="CU3" i="23"/>
  <c r="CU4" i="23"/>
  <c r="CU5" i="23"/>
  <c r="CU6" i="23"/>
  <c r="CU7" i="23"/>
  <c r="CU8" i="23"/>
  <c r="CU9" i="23"/>
  <c r="CU10" i="23"/>
  <c r="CU11" i="23"/>
  <c r="CU12" i="23"/>
  <c r="CU13" i="23"/>
  <c r="CU14" i="23"/>
  <c r="CU15" i="23"/>
  <c r="CU16" i="23"/>
  <c r="CU17" i="23"/>
  <c r="CU18" i="23"/>
  <c r="CU19" i="23"/>
  <c r="CU20" i="23"/>
  <c r="CU21" i="23"/>
  <c r="CU22" i="23"/>
  <c r="CU23" i="23"/>
  <c r="CU24" i="23"/>
  <c r="CU25" i="23"/>
  <c r="CU26" i="23"/>
  <c r="CU27" i="23"/>
  <c r="CU28" i="23"/>
  <c r="CU29" i="23"/>
  <c r="CU30" i="23"/>
  <c r="CU31" i="23"/>
  <c r="CU32" i="23"/>
  <c r="CU33" i="23"/>
  <c r="CU34" i="23"/>
  <c r="CU35" i="23"/>
  <c r="CU36" i="23"/>
  <c r="CU37" i="23"/>
  <c r="CU38" i="23"/>
  <c r="CU39" i="23"/>
  <c r="CU40" i="23"/>
  <c r="CU41" i="23"/>
  <c r="CU42" i="23"/>
  <c r="CU43" i="23"/>
  <c r="CU44" i="23"/>
  <c r="CU45" i="23"/>
  <c r="CU46" i="23"/>
  <c r="CU47" i="23"/>
  <c r="CU48" i="23"/>
  <c r="CU49" i="23"/>
  <c r="CU50" i="23"/>
  <c r="CU51" i="23"/>
  <c r="CU52" i="23"/>
  <c r="CU53" i="23"/>
  <c r="CU54" i="23"/>
  <c r="CU55" i="23"/>
  <c r="CU56" i="23"/>
  <c r="CU57" i="23"/>
  <c r="CU58" i="23"/>
  <c r="CU59" i="23"/>
  <c r="CU60" i="23"/>
  <c r="CU61" i="23"/>
  <c r="CU62" i="23"/>
  <c r="CU63" i="23"/>
  <c r="CU64" i="23"/>
  <c r="CU65" i="23"/>
  <c r="CU66" i="23"/>
  <c r="CU67" i="23"/>
  <c r="CU68" i="23"/>
  <c r="CU69" i="23"/>
  <c r="CU70" i="23"/>
  <c r="CU71" i="23"/>
  <c r="CU72" i="23"/>
  <c r="CU73" i="23"/>
  <c r="CU74" i="23"/>
  <c r="CU75" i="23"/>
  <c r="CU76" i="23"/>
  <c r="CU77" i="23"/>
  <c r="CU78" i="23"/>
  <c r="CU79" i="23"/>
  <c r="CU80" i="23"/>
  <c r="CU81" i="23"/>
  <c r="CU82" i="23"/>
  <c r="CU83" i="23"/>
  <c r="CU84" i="23"/>
  <c r="CU85" i="23"/>
  <c r="CU86" i="23"/>
  <c r="CU87" i="23"/>
  <c r="CU88" i="23"/>
  <c r="CU89" i="23"/>
  <c r="CU90" i="23"/>
  <c r="CU91" i="23"/>
  <c r="CU92" i="23"/>
  <c r="CU93" i="23"/>
  <c r="CU94" i="23"/>
  <c r="CU95" i="23"/>
  <c r="CU96" i="23"/>
  <c r="CU97" i="23"/>
  <c r="CU98" i="23"/>
  <c r="CU99" i="23"/>
  <c r="CU100" i="23"/>
  <c r="CU101" i="23"/>
  <c r="CU102" i="23"/>
  <c r="CU103" i="23"/>
  <c r="CU104" i="23"/>
  <c r="CU105" i="23"/>
  <c r="CU106" i="23"/>
  <c r="CU107" i="23"/>
  <c r="CU108" i="23"/>
  <c r="CU109" i="23"/>
  <c r="CU110" i="23"/>
  <c r="CU111" i="23"/>
  <c r="CU112" i="23"/>
  <c r="CU113" i="23"/>
  <c r="CU114" i="23"/>
  <c r="CU115" i="23"/>
  <c r="CU116" i="23"/>
  <c r="CU117" i="23"/>
  <c r="CU118" i="23"/>
  <c r="CU119" i="23"/>
  <c r="CU120" i="23"/>
  <c r="CU121" i="23"/>
  <c r="CU122" i="23"/>
  <c r="CU123" i="23"/>
  <c r="CU124" i="23"/>
  <c r="CU125" i="23"/>
  <c r="CU126" i="23"/>
  <c r="CU127" i="23"/>
  <c r="CU128" i="23"/>
  <c r="CU129" i="23"/>
  <c r="CU130" i="23"/>
  <c r="CU131" i="23"/>
  <c r="CU132" i="23"/>
  <c r="CU133" i="23"/>
  <c r="CU134" i="23"/>
  <c r="CU135" i="23"/>
  <c r="CU136" i="23"/>
  <c r="CU137" i="23"/>
  <c r="CU138" i="23"/>
  <c r="CU139" i="23"/>
  <c r="CU140" i="23"/>
  <c r="CU141" i="23"/>
  <c r="CU142" i="23"/>
  <c r="CU143" i="23"/>
  <c r="CU144" i="23"/>
  <c r="CU145" i="23"/>
  <c r="CU146" i="23"/>
  <c r="CU147" i="23"/>
  <c r="CU148" i="23"/>
  <c r="CU149" i="23"/>
  <c r="CU150" i="23"/>
  <c r="CU151" i="23"/>
  <c r="CU152" i="23"/>
  <c r="CU153" i="23"/>
  <c r="CU154" i="23"/>
  <c r="CU155" i="23"/>
  <c r="CU156" i="23"/>
  <c r="CU157" i="23"/>
  <c r="CU158" i="23"/>
  <c r="CU159" i="23"/>
  <c r="CU160" i="23"/>
  <c r="CU161" i="23"/>
  <c r="CU162" i="23"/>
  <c r="CU163" i="23"/>
  <c r="CU164" i="23"/>
  <c r="CU165" i="23"/>
  <c r="CU166" i="23"/>
  <c r="CU167" i="23"/>
  <c r="CU168" i="23"/>
  <c r="CU169" i="23"/>
  <c r="CU170" i="23"/>
  <c r="CU171" i="23"/>
  <c r="CU172" i="23"/>
  <c r="CU173" i="23"/>
  <c r="CU174" i="23"/>
  <c r="CU175" i="23"/>
  <c r="CU176" i="23"/>
  <c r="CU177" i="23"/>
  <c r="CU178" i="23"/>
  <c r="CU179" i="23"/>
  <c r="CU180" i="23"/>
  <c r="CU181" i="23"/>
  <c r="CU182" i="23"/>
  <c r="CU183" i="23"/>
  <c r="CU184" i="23"/>
  <c r="CU185" i="23"/>
  <c r="CU186" i="23"/>
  <c r="CU187" i="23"/>
  <c r="CU188" i="23"/>
  <c r="CU189" i="23"/>
  <c r="CU190" i="23"/>
  <c r="CU191" i="23"/>
  <c r="CU192" i="23"/>
  <c r="CU193" i="23"/>
  <c r="CU194" i="23"/>
  <c r="CU195" i="23"/>
  <c r="CU196" i="23"/>
  <c r="CU197" i="23"/>
  <c r="CU198" i="23"/>
  <c r="CU199" i="23"/>
  <c r="CU200" i="23"/>
  <c r="CU201" i="23"/>
  <c r="CU202" i="23"/>
  <c r="CU203" i="23"/>
  <c r="CU204" i="23"/>
  <c r="CU205" i="23"/>
  <c r="CU206" i="23"/>
  <c r="CU207" i="23"/>
  <c r="CU208" i="23"/>
  <c r="CU209" i="23"/>
  <c r="CU210" i="23"/>
  <c r="CU211" i="23"/>
  <c r="CU212" i="23"/>
  <c r="CU213" i="23"/>
  <c r="CU214" i="23"/>
  <c r="CU215" i="23"/>
  <c r="CU216" i="23"/>
  <c r="CU217" i="23"/>
  <c r="CU218" i="23"/>
  <c r="CU219" i="23"/>
  <c r="CU220" i="23"/>
  <c r="CU221" i="23"/>
  <c r="CU222" i="23"/>
  <c r="CU223" i="23"/>
  <c r="CU224" i="23"/>
  <c r="CU225" i="23"/>
  <c r="CU226" i="23"/>
  <c r="CU227" i="23"/>
  <c r="CU228" i="23"/>
  <c r="CU229" i="23"/>
  <c r="CU230" i="23"/>
  <c r="CU231" i="23"/>
  <c r="CU232" i="23"/>
  <c r="CU233" i="23"/>
  <c r="CU234" i="23"/>
  <c r="CU235" i="23"/>
  <c r="CU236" i="23"/>
  <c r="CU237" i="23"/>
  <c r="CU238" i="23"/>
  <c r="CU239" i="23"/>
  <c r="CT3" i="23"/>
  <c r="CT4" i="23"/>
  <c r="CT5" i="23"/>
  <c r="CT6" i="23"/>
  <c r="CT7" i="23"/>
  <c r="CT8" i="23"/>
  <c r="CT9" i="23"/>
  <c r="CT10" i="23"/>
  <c r="CT11" i="23"/>
  <c r="CT12" i="23"/>
  <c r="CT13" i="23"/>
  <c r="CT14" i="23"/>
  <c r="CT15" i="23"/>
  <c r="CT16" i="23"/>
  <c r="CT17" i="23"/>
  <c r="CT18" i="23"/>
  <c r="CT19" i="23"/>
  <c r="CT20" i="23"/>
  <c r="CT21" i="23"/>
  <c r="CT22" i="23"/>
  <c r="CT23" i="23"/>
  <c r="CT24" i="23"/>
  <c r="CT25" i="23"/>
  <c r="CT26" i="23"/>
  <c r="CT27" i="23"/>
  <c r="CT28" i="23"/>
  <c r="CT29" i="23"/>
  <c r="CT30" i="23"/>
  <c r="CT31" i="23"/>
  <c r="CT32" i="23"/>
  <c r="CT33" i="23"/>
  <c r="CT34" i="23"/>
  <c r="CT35" i="23"/>
  <c r="CT36" i="23"/>
  <c r="CT37" i="23"/>
  <c r="CT38" i="23"/>
  <c r="CT39" i="23"/>
  <c r="CT40" i="23"/>
  <c r="CT41" i="23"/>
  <c r="CT42" i="23"/>
  <c r="CT43" i="23"/>
  <c r="CT44" i="23"/>
  <c r="CT45" i="23"/>
  <c r="CT46" i="23"/>
  <c r="CT47" i="23"/>
  <c r="CT48" i="23"/>
  <c r="CT49" i="23"/>
  <c r="CT50" i="23"/>
  <c r="CT51" i="23"/>
  <c r="CT52" i="23"/>
  <c r="CT53" i="23"/>
  <c r="CT54" i="23"/>
  <c r="CT55" i="23"/>
  <c r="CT56" i="23"/>
  <c r="CT57" i="23"/>
  <c r="CT58" i="23"/>
  <c r="CT59" i="23"/>
  <c r="CT60" i="23"/>
  <c r="CT61" i="23"/>
  <c r="CT62" i="23"/>
  <c r="CT63" i="23"/>
  <c r="CT64" i="23"/>
  <c r="CT65" i="23"/>
  <c r="CT66" i="23"/>
  <c r="CT67" i="23"/>
  <c r="CT68" i="23"/>
  <c r="CT69" i="23"/>
  <c r="CT70" i="23"/>
  <c r="CT71" i="23"/>
  <c r="CT72" i="23"/>
  <c r="CT73" i="23"/>
  <c r="CT74" i="23"/>
  <c r="CT75" i="23"/>
  <c r="CT76" i="23"/>
  <c r="CT77" i="23"/>
  <c r="CT78" i="23"/>
  <c r="CT79" i="23"/>
  <c r="CT80" i="23"/>
  <c r="CT81" i="23"/>
  <c r="CT82" i="23"/>
  <c r="CT83" i="23"/>
  <c r="CT84" i="23"/>
  <c r="CT85" i="23"/>
  <c r="CT86" i="23"/>
  <c r="CT87" i="23"/>
  <c r="CT88" i="23"/>
  <c r="CT89" i="23"/>
  <c r="CT90" i="23"/>
  <c r="CT91" i="23"/>
  <c r="CT92" i="23"/>
  <c r="CT93" i="23"/>
  <c r="CT94" i="23"/>
  <c r="CT95" i="23"/>
  <c r="CT96" i="23"/>
  <c r="CT97" i="23"/>
  <c r="CT98" i="23"/>
  <c r="CT99" i="23"/>
  <c r="CT100" i="23"/>
  <c r="CT101" i="23"/>
  <c r="CT102" i="23"/>
  <c r="CT103" i="23"/>
  <c r="CT104" i="23"/>
  <c r="CT105" i="23"/>
  <c r="CT106" i="23"/>
  <c r="CT107" i="23"/>
  <c r="CT108" i="23"/>
  <c r="CT109" i="23"/>
  <c r="CT110" i="23"/>
  <c r="CT111" i="23"/>
  <c r="CT112" i="23"/>
  <c r="CT113" i="23"/>
  <c r="CT114" i="23"/>
  <c r="CT115" i="23"/>
  <c r="CT116" i="23"/>
  <c r="CT117" i="23"/>
  <c r="CT118" i="23"/>
  <c r="CT119" i="23"/>
  <c r="CT120" i="23"/>
  <c r="CT121" i="23"/>
  <c r="CT122" i="23"/>
  <c r="CT123" i="23"/>
  <c r="CT124" i="23"/>
  <c r="CT125" i="23"/>
  <c r="CT126" i="23"/>
  <c r="CT127" i="23"/>
  <c r="CT128" i="23"/>
  <c r="CT129" i="23"/>
  <c r="CT130" i="23"/>
  <c r="CT131" i="23"/>
  <c r="CT132" i="23"/>
  <c r="CT133" i="23"/>
  <c r="CT134" i="23"/>
  <c r="CT135" i="23"/>
  <c r="CT136" i="23"/>
  <c r="CT137" i="23"/>
  <c r="CT138" i="23"/>
  <c r="CT139" i="23"/>
  <c r="CT140" i="23"/>
  <c r="CT141" i="23"/>
  <c r="CT142" i="23"/>
  <c r="CT143" i="23"/>
  <c r="CT144" i="23"/>
  <c r="CT145" i="23"/>
  <c r="CT146" i="23"/>
  <c r="CT147" i="23"/>
  <c r="CT148" i="23"/>
  <c r="CT149" i="23"/>
  <c r="CT150" i="23"/>
  <c r="CT151" i="23"/>
  <c r="CT152" i="23"/>
  <c r="CT153" i="23"/>
  <c r="CT154" i="23"/>
  <c r="CT155" i="23"/>
  <c r="CT156" i="23"/>
  <c r="CT157" i="23"/>
  <c r="CT158" i="23"/>
  <c r="CT159" i="23"/>
  <c r="CT160" i="23"/>
  <c r="CT161" i="23"/>
  <c r="CT162" i="23"/>
  <c r="CT163" i="23"/>
  <c r="CT164" i="23"/>
  <c r="CT165" i="23"/>
  <c r="CT166" i="23"/>
  <c r="CT167" i="23"/>
  <c r="CT168" i="23"/>
  <c r="CT169" i="23"/>
  <c r="CT170" i="23"/>
  <c r="CT171" i="23"/>
  <c r="CT172" i="23"/>
  <c r="CT173" i="23"/>
  <c r="CT174" i="23"/>
  <c r="CT175" i="23"/>
  <c r="CT176" i="23"/>
  <c r="CT177" i="23"/>
  <c r="CT178" i="23"/>
  <c r="CT179" i="23"/>
  <c r="CT180" i="23"/>
  <c r="CT181" i="23"/>
  <c r="CT182" i="23"/>
  <c r="CT183" i="23"/>
  <c r="CT184" i="23"/>
  <c r="CT185" i="23"/>
  <c r="CT186" i="23"/>
  <c r="CT187" i="23"/>
  <c r="CT188" i="23"/>
  <c r="CT189" i="23"/>
  <c r="CT190" i="23"/>
  <c r="CT191" i="23"/>
  <c r="CT192" i="23"/>
  <c r="CT193" i="23"/>
  <c r="CT194" i="23"/>
  <c r="CT195" i="23"/>
  <c r="CT196" i="23"/>
  <c r="CT197" i="23"/>
  <c r="CT198" i="23"/>
  <c r="CT199" i="23"/>
  <c r="CT200" i="23"/>
  <c r="CT201" i="23"/>
  <c r="CT202" i="23"/>
  <c r="CT203" i="23"/>
  <c r="CT204" i="23"/>
  <c r="CT205" i="23"/>
  <c r="CT206" i="23"/>
  <c r="CT207" i="23"/>
  <c r="CT208" i="23"/>
  <c r="CT209" i="23"/>
  <c r="CT210" i="23"/>
  <c r="CT211" i="23"/>
  <c r="CT212" i="23"/>
  <c r="CT213" i="23"/>
  <c r="CT214" i="23"/>
  <c r="CT215" i="23"/>
  <c r="CT216" i="23"/>
  <c r="CT217" i="23"/>
  <c r="CT218" i="23"/>
  <c r="CT219" i="23"/>
  <c r="CT220" i="23"/>
  <c r="CT221" i="23"/>
  <c r="CT222" i="23"/>
  <c r="CT223" i="23"/>
  <c r="CT224" i="23"/>
  <c r="CT225" i="23"/>
  <c r="CT226" i="23"/>
  <c r="CT227" i="23"/>
  <c r="CT228" i="23"/>
  <c r="CT229" i="23"/>
  <c r="CT230" i="23"/>
  <c r="CT231" i="23"/>
  <c r="CT232" i="23"/>
  <c r="CT233" i="23"/>
  <c r="CT234" i="23"/>
  <c r="CT235" i="23"/>
  <c r="CT236" i="23"/>
  <c r="CT237" i="23"/>
  <c r="CT238" i="23"/>
  <c r="CT239" i="23"/>
  <c r="CS3" i="23"/>
  <c r="CS4" i="23"/>
  <c r="CS5" i="23"/>
  <c r="CS6" i="23"/>
  <c r="CS7" i="23"/>
  <c r="CS8" i="23"/>
  <c r="CS9" i="23"/>
  <c r="CS10" i="23"/>
  <c r="CS11" i="23"/>
  <c r="CS12" i="23"/>
  <c r="CS13" i="23"/>
  <c r="CS14" i="23"/>
  <c r="CS15" i="23"/>
  <c r="CS16" i="23"/>
  <c r="CS17" i="23"/>
  <c r="CS18" i="23"/>
  <c r="CS19" i="23"/>
  <c r="CS20" i="23"/>
  <c r="CS21" i="23"/>
  <c r="CS22" i="23"/>
  <c r="CS23" i="23"/>
  <c r="CS24" i="23"/>
  <c r="CS25" i="23"/>
  <c r="CS26" i="23"/>
  <c r="CS27" i="23"/>
  <c r="CS28" i="23"/>
  <c r="CS29" i="23"/>
  <c r="CS30" i="23"/>
  <c r="CS31" i="23"/>
  <c r="CS32" i="23"/>
  <c r="CS33" i="23"/>
  <c r="CS34" i="23"/>
  <c r="CS35" i="23"/>
  <c r="CS36" i="23"/>
  <c r="CS37" i="23"/>
  <c r="CS38" i="23"/>
  <c r="CS39" i="23"/>
  <c r="CS40" i="23"/>
  <c r="CS41" i="23"/>
  <c r="CS42" i="23"/>
  <c r="CS43" i="23"/>
  <c r="CS44" i="23"/>
  <c r="CS45" i="23"/>
  <c r="CS46" i="23"/>
  <c r="CS47" i="23"/>
  <c r="CS48" i="23"/>
  <c r="CS49" i="23"/>
  <c r="CS50" i="23"/>
  <c r="CS51" i="23"/>
  <c r="CS52" i="23"/>
  <c r="CS53" i="23"/>
  <c r="CS54" i="23"/>
  <c r="CS55" i="23"/>
  <c r="CS56" i="23"/>
  <c r="CS57" i="23"/>
  <c r="CS58" i="23"/>
  <c r="CS59" i="23"/>
  <c r="CS60" i="23"/>
  <c r="CS61" i="23"/>
  <c r="CS62" i="23"/>
  <c r="CS63" i="23"/>
  <c r="CS64" i="23"/>
  <c r="CS65" i="23"/>
  <c r="CS66" i="23"/>
  <c r="CS67" i="23"/>
  <c r="CS68" i="23"/>
  <c r="CS69" i="23"/>
  <c r="CS70" i="23"/>
  <c r="CS71" i="23"/>
  <c r="CS72" i="23"/>
  <c r="CS73" i="23"/>
  <c r="CS74" i="23"/>
  <c r="CS75" i="23"/>
  <c r="CS76" i="23"/>
  <c r="CS77" i="23"/>
  <c r="CS78" i="23"/>
  <c r="CS79" i="23"/>
  <c r="CS80" i="23"/>
  <c r="CS81" i="23"/>
  <c r="CS82" i="23"/>
  <c r="CS83" i="23"/>
  <c r="CS84" i="23"/>
  <c r="CS85" i="23"/>
  <c r="CS86" i="23"/>
  <c r="CS87" i="23"/>
  <c r="CS88" i="23"/>
  <c r="CS89" i="23"/>
  <c r="CS90" i="23"/>
  <c r="CS91" i="23"/>
  <c r="CS92" i="23"/>
  <c r="CS93" i="23"/>
  <c r="CS94" i="23"/>
  <c r="CS95" i="23"/>
  <c r="CS96" i="23"/>
  <c r="CS97" i="23"/>
  <c r="CS98" i="23"/>
  <c r="CS99" i="23"/>
  <c r="CS100" i="23"/>
  <c r="CS101" i="23"/>
  <c r="CS102" i="23"/>
  <c r="CS103" i="23"/>
  <c r="CS104" i="23"/>
  <c r="CS105" i="23"/>
  <c r="CS106" i="23"/>
  <c r="CS107" i="23"/>
  <c r="CS108" i="23"/>
  <c r="CS109" i="23"/>
  <c r="CS110" i="23"/>
  <c r="CS111" i="23"/>
  <c r="CS112" i="23"/>
  <c r="CS113" i="23"/>
  <c r="CS114" i="23"/>
  <c r="CS115" i="23"/>
  <c r="CS116" i="23"/>
  <c r="CS117" i="23"/>
  <c r="CS118" i="23"/>
  <c r="CS119" i="23"/>
  <c r="CS120" i="23"/>
  <c r="CS121" i="23"/>
  <c r="CS122" i="23"/>
  <c r="CS123" i="23"/>
  <c r="CS124" i="23"/>
  <c r="CS125" i="23"/>
  <c r="CS126" i="23"/>
  <c r="CS127" i="23"/>
  <c r="CS128" i="23"/>
  <c r="CS129" i="23"/>
  <c r="CS130" i="23"/>
  <c r="CS131" i="23"/>
  <c r="CS132" i="23"/>
  <c r="CS133" i="23"/>
  <c r="CS134" i="23"/>
  <c r="CS135" i="23"/>
  <c r="CS136" i="23"/>
  <c r="CS137" i="23"/>
  <c r="CS138" i="23"/>
  <c r="CS139" i="23"/>
  <c r="CS140" i="23"/>
  <c r="CS141" i="23"/>
  <c r="CS142" i="23"/>
  <c r="CS143" i="23"/>
  <c r="CS144" i="23"/>
  <c r="CS145" i="23"/>
  <c r="CS146" i="23"/>
  <c r="CS147" i="23"/>
  <c r="CS148" i="23"/>
  <c r="CS149" i="23"/>
  <c r="CS150" i="23"/>
  <c r="CS151" i="23"/>
  <c r="CS152" i="23"/>
  <c r="CS153" i="23"/>
  <c r="CS154" i="23"/>
  <c r="CS155" i="23"/>
  <c r="CS156" i="23"/>
  <c r="CS157" i="23"/>
  <c r="CS158" i="23"/>
  <c r="CS159" i="23"/>
  <c r="CS160" i="23"/>
  <c r="CS161" i="23"/>
  <c r="CS162" i="23"/>
  <c r="CS163" i="23"/>
  <c r="CS164" i="23"/>
  <c r="CS165" i="23"/>
  <c r="CS166" i="23"/>
  <c r="CS167" i="23"/>
  <c r="CS168" i="23"/>
  <c r="CS169" i="23"/>
  <c r="CS170" i="23"/>
  <c r="CS171" i="23"/>
  <c r="CS172" i="23"/>
  <c r="CS173" i="23"/>
  <c r="CS174" i="23"/>
  <c r="CS175" i="23"/>
  <c r="CS176" i="23"/>
  <c r="CS177" i="23"/>
  <c r="CS178" i="23"/>
  <c r="CS179" i="23"/>
  <c r="CS180" i="23"/>
  <c r="CS181" i="23"/>
  <c r="CS182" i="23"/>
  <c r="CS183" i="23"/>
  <c r="CS184" i="23"/>
  <c r="CS185" i="23"/>
  <c r="CS186" i="23"/>
  <c r="CS187" i="23"/>
  <c r="CS188" i="23"/>
  <c r="CS189" i="23"/>
  <c r="CS190" i="23"/>
  <c r="CS191" i="23"/>
  <c r="CS192" i="23"/>
  <c r="CS193" i="23"/>
  <c r="CS194" i="23"/>
  <c r="CS195" i="23"/>
  <c r="CS196" i="23"/>
  <c r="CS197" i="23"/>
  <c r="CS198" i="23"/>
  <c r="CS199" i="23"/>
  <c r="CS200" i="23"/>
  <c r="CS201" i="23"/>
  <c r="CS202" i="23"/>
  <c r="CS203" i="23"/>
  <c r="CS204" i="23"/>
  <c r="CS205" i="23"/>
  <c r="CS206" i="23"/>
  <c r="CS207" i="23"/>
  <c r="CS208" i="23"/>
  <c r="CS209" i="23"/>
  <c r="CS210" i="23"/>
  <c r="CS211" i="23"/>
  <c r="CS212" i="23"/>
  <c r="CS213" i="23"/>
  <c r="CS214" i="23"/>
  <c r="CS215" i="23"/>
  <c r="CS216" i="23"/>
  <c r="CS217" i="23"/>
  <c r="CS218" i="23"/>
  <c r="CS219" i="23"/>
  <c r="CS220" i="23"/>
  <c r="CS221" i="23"/>
  <c r="CS222" i="23"/>
  <c r="CS223" i="23"/>
  <c r="CS224" i="23"/>
  <c r="CS225" i="23"/>
  <c r="CS226" i="23"/>
  <c r="CS227" i="23"/>
  <c r="CS228" i="23"/>
  <c r="CS229" i="23"/>
  <c r="CS230" i="23"/>
  <c r="CS231" i="23"/>
  <c r="CS232" i="23"/>
  <c r="CS233" i="23"/>
  <c r="CS234" i="23"/>
  <c r="CS235" i="23"/>
  <c r="CS236" i="23"/>
  <c r="CS237" i="23"/>
  <c r="CS238" i="23"/>
  <c r="CS239" i="23"/>
  <c r="CR3" i="23"/>
  <c r="CR4" i="23"/>
  <c r="CR5" i="23"/>
  <c r="CR6" i="23"/>
  <c r="CR7" i="23"/>
  <c r="CR8" i="23"/>
  <c r="CR9" i="23"/>
  <c r="CR10" i="23"/>
  <c r="CR11" i="23"/>
  <c r="CR12" i="23"/>
  <c r="CR13" i="23"/>
  <c r="CR14" i="23"/>
  <c r="CR15" i="23"/>
  <c r="CR16" i="23"/>
  <c r="CR17" i="23"/>
  <c r="CR18" i="23"/>
  <c r="CR19" i="23"/>
  <c r="CR20" i="23"/>
  <c r="CR21" i="23"/>
  <c r="CR22" i="23"/>
  <c r="CR23" i="23"/>
  <c r="CR24" i="23"/>
  <c r="CR25" i="23"/>
  <c r="CR26" i="23"/>
  <c r="CR27" i="23"/>
  <c r="CR28" i="23"/>
  <c r="CR29" i="23"/>
  <c r="CR30" i="23"/>
  <c r="CR31" i="23"/>
  <c r="CR32" i="23"/>
  <c r="CR33" i="23"/>
  <c r="CR34" i="23"/>
  <c r="CR35" i="23"/>
  <c r="CR36" i="23"/>
  <c r="CR37" i="23"/>
  <c r="CR38" i="23"/>
  <c r="CR39" i="23"/>
  <c r="CR40" i="23"/>
  <c r="CR41" i="23"/>
  <c r="CR42" i="23"/>
  <c r="CR43" i="23"/>
  <c r="CR44" i="23"/>
  <c r="CR45" i="23"/>
  <c r="CR46" i="23"/>
  <c r="CR47" i="23"/>
  <c r="CR48" i="23"/>
  <c r="CR49" i="23"/>
  <c r="CR50" i="23"/>
  <c r="CR51" i="23"/>
  <c r="CR52" i="23"/>
  <c r="CR53" i="23"/>
  <c r="CR54" i="23"/>
  <c r="CR55" i="23"/>
  <c r="CR56" i="23"/>
  <c r="CR57" i="23"/>
  <c r="CR58" i="23"/>
  <c r="CR59" i="23"/>
  <c r="CR60" i="23"/>
  <c r="CR61" i="23"/>
  <c r="CR62" i="23"/>
  <c r="CR63" i="23"/>
  <c r="CR64" i="23"/>
  <c r="CR65" i="23"/>
  <c r="CR66" i="23"/>
  <c r="CR67" i="23"/>
  <c r="CR68" i="23"/>
  <c r="CR69" i="23"/>
  <c r="CR70" i="23"/>
  <c r="CR71" i="23"/>
  <c r="CR72" i="23"/>
  <c r="CR73" i="23"/>
  <c r="CR74" i="23"/>
  <c r="CR75" i="23"/>
  <c r="CR76" i="23"/>
  <c r="CR77" i="23"/>
  <c r="CR78" i="23"/>
  <c r="CR79" i="23"/>
  <c r="CR80" i="23"/>
  <c r="CR81" i="23"/>
  <c r="CR82" i="23"/>
  <c r="CR83" i="23"/>
  <c r="CR84" i="23"/>
  <c r="CR85" i="23"/>
  <c r="CR86" i="23"/>
  <c r="CR87" i="23"/>
  <c r="CR88" i="23"/>
  <c r="CR89" i="23"/>
  <c r="CR90" i="23"/>
  <c r="CR91" i="23"/>
  <c r="CR92" i="23"/>
  <c r="CR93" i="23"/>
  <c r="CR94" i="23"/>
  <c r="CR95" i="23"/>
  <c r="CR96" i="23"/>
  <c r="CR97" i="23"/>
  <c r="CR98" i="23"/>
  <c r="CR99" i="23"/>
  <c r="CR100" i="23"/>
  <c r="CR101" i="23"/>
  <c r="CR102" i="23"/>
  <c r="CR103" i="23"/>
  <c r="CR104" i="23"/>
  <c r="CR105" i="23"/>
  <c r="CR106" i="23"/>
  <c r="CR107" i="23"/>
  <c r="CR108" i="23"/>
  <c r="CR109" i="23"/>
  <c r="CR110" i="23"/>
  <c r="CR111" i="23"/>
  <c r="CR112" i="23"/>
  <c r="CR113" i="23"/>
  <c r="CR114" i="23"/>
  <c r="CR115" i="23"/>
  <c r="CR116" i="23"/>
  <c r="CR117" i="23"/>
  <c r="CR118" i="23"/>
  <c r="CR119" i="23"/>
  <c r="CR120" i="23"/>
  <c r="CR121" i="23"/>
  <c r="CR122" i="23"/>
  <c r="CR123" i="23"/>
  <c r="CR124" i="23"/>
  <c r="CR125" i="23"/>
  <c r="CR126" i="23"/>
  <c r="CR127" i="23"/>
  <c r="CR128" i="23"/>
  <c r="CR129" i="23"/>
  <c r="CR130" i="23"/>
  <c r="CR131" i="23"/>
  <c r="CR132" i="23"/>
  <c r="CR133" i="23"/>
  <c r="CR134" i="23"/>
  <c r="CR135" i="23"/>
  <c r="CR136" i="23"/>
  <c r="CR137" i="23"/>
  <c r="CR138" i="23"/>
  <c r="CR139" i="23"/>
  <c r="CR140" i="23"/>
  <c r="CR141" i="23"/>
  <c r="CR142" i="23"/>
  <c r="CR143" i="23"/>
  <c r="CR144" i="23"/>
  <c r="CR145" i="23"/>
  <c r="CR146" i="23"/>
  <c r="CR147" i="23"/>
  <c r="CR148" i="23"/>
  <c r="CR149" i="23"/>
  <c r="CR150" i="23"/>
  <c r="CR151" i="23"/>
  <c r="CR152" i="23"/>
  <c r="CR153" i="23"/>
  <c r="CR154" i="23"/>
  <c r="CR155" i="23"/>
  <c r="CR156" i="23"/>
  <c r="CR157" i="23"/>
  <c r="CR158" i="23"/>
  <c r="CR159" i="23"/>
  <c r="CR160" i="23"/>
  <c r="CR161" i="23"/>
  <c r="CR162" i="23"/>
  <c r="CR163" i="23"/>
  <c r="CR164" i="23"/>
  <c r="CR165" i="23"/>
  <c r="CR166" i="23"/>
  <c r="CR167" i="23"/>
  <c r="CR168" i="23"/>
  <c r="CR169" i="23"/>
  <c r="CR170" i="23"/>
  <c r="CR171" i="23"/>
  <c r="CR172" i="23"/>
  <c r="CR173" i="23"/>
  <c r="CR174" i="23"/>
  <c r="CR175" i="23"/>
  <c r="CR176" i="23"/>
  <c r="CR177" i="23"/>
  <c r="CR178" i="23"/>
  <c r="CR179" i="23"/>
  <c r="CR180" i="23"/>
  <c r="CR181" i="23"/>
  <c r="CR182" i="23"/>
  <c r="CR183" i="23"/>
  <c r="CR184" i="23"/>
  <c r="CR185" i="23"/>
  <c r="CR186" i="23"/>
  <c r="CR187" i="23"/>
  <c r="CR188" i="23"/>
  <c r="CR189" i="23"/>
  <c r="CR190" i="23"/>
  <c r="CR191" i="23"/>
  <c r="CR192" i="23"/>
  <c r="CR193" i="23"/>
  <c r="CR194" i="23"/>
  <c r="CR195" i="23"/>
  <c r="CR196" i="23"/>
  <c r="CR197" i="23"/>
  <c r="CR198" i="23"/>
  <c r="CR199" i="23"/>
  <c r="CR200" i="23"/>
  <c r="CR201" i="23"/>
  <c r="CR202" i="23"/>
  <c r="CR203" i="23"/>
  <c r="CR204" i="23"/>
  <c r="CR205" i="23"/>
  <c r="CR206" i="23"/>
  <c r="CR207" i="23"/>
  <c r="CR208" i="23"/>
  <c r="CR209" i="23"/>
  <c r="CR210" i="23"/>
  <c r="CR211" i="23"/>
  <c r="CR212" i="23"/>
  <c r="CR213" i="23"/>
  <c r="CR214" i="23"/>
  <c r="CR215" i="23"/>
  <c r="CR216" i="23"/>
  <c r="CR217" i="23"/>
  <c r="CR218" i="23"/>
  <c r="CR219" i="23"/>
  <c r="CR220" i="23"/>
  <c r="CR221" i="23"/>
  <c r="CR222" i="23"/>
  <c r="CR223" i="23"/>
  <c r="CR224" i="23"/>
  <c r="CR225" i="23"/>
  <c r="CR226" i="23"/>
  <c r="CR227" i="23"/>
  <c r="CR228" i="23"/>
  <c r="CR229" i="23"/>
  <c r="CR230" i="23"/>
  <c r="CR231" i="23"/>
  <c r="CR232" i="23"/>
  <c r="CR233" i="23"/>
  <c r="CR234" i="23"/>
  <c r="CR235" i="23"/>
  <c r="CR236" i="23"/>
  <c r="CR237" i="23"/>
  <c r="CR238" i="23"/>
  <c r="CR239" i="23"/>
  <c r="CQ3" i="23"/>
  <c r="CQ4" i="23"/>
  <c r="CQ5" i="23"/>
  <c r="CQ6" i="23"/>
  <c r="CQ7" i="23"/>
  <c r="CQ8" i="23"/>
  <c r="CQ9" i="23"/>
  <c r="CQ10" i="23"/>
  <c r="CQ11" i="23"/>
  <c r="CQ12" i="23"/>
  <c r="CQ13" i="23"/>
  <c r="CQ14" i="23"/>
  <c r="CQ15" i="23"/>
  <c r="CQ16" i="23"/>
  <c r="CQ17" i="23"/>
  <c r="CQ18" i="23"/>
  <c r="CQ19" i="23"/>
  <c r="CQ20" i="23"/>
  <c r="CQ21" i="23"/>
  <c r="CQ22" i="23"/>
  <c r="CQ23" i="23"/>
  <c r="CQ24" i="23"/>
  <c r="CQ25" i="23"/>
  <c r="CQ26" i="23"/>
  <c r="CQ27" i="23"/>
  <c r="CQ28" i="23"/>
  <c r="CQ29" i="23"/>
  <c r="CQ30" i="23"/>
  <c r="CQ31" i="23"/>
  <c r="CQ32" i="23"/>
  <c r="CQ33" i="23"/>
  <c r="CQ34" i="23"/>
  <c r="CQ35" i="23"/>
  <c r="CQ36" i="23"/>
  <c r="CQ37" i="23"/>
  <c r="CQ38" i="23"/>
  <c r="CQ39" i="23"/>
  <c r="CQ40" i="23"/>
  <c r="CQ41" i="23"/>
  <c r="CQ42" i="23"/>
  <c r="CQ43" i="23"/>
  <c r="CQ44" i="23"/>
  <c r="CQ45" i="23"/>
  <c r="CQ46" i="23"/>
  <c r="CQ47" i="23"/>
  <c r="CQ48" i="23"/>
  <c r="CQ49" i="23"/>
  <c r="CQ50" i="23"/>
  <c r="CQ51" i="23"/>
  <c r="CQ52" i="23"/>
  <c r="CQ53" i="23"/>
  <c r="CQ54" i="23"/>
  <c r="CQ55" i="23"/>
  <c r="CQ56" i="23"/>
  <c r="CQ57" i="23"/>
  <c r="CQ58" i="23"/>
  <c r="CQ59" i="23"/>
  <c r="CQ60" i="23"/>
  <c r="CQ61" i="23"/>
  <c r="CQ62" i="23"/>
  <c r="CQ63" i="23"/>
  <c r="CQ64" i="23"/>
  <c r="CQ65" i="23"/>
  <c r="CQ66" i="23"/>
  <c r="CQ67" i="23"/>
  <c r="CQ68" i="23"/>
  <c r="CQ69" i="23"/>
  <c r="CQ70" i="23"/>
  <c r="CQ71" i="23"/>
  <c r="CQ72" i="23"/>
  <c r="CQ73" i="23"/>
  <c r="CQ74" i="23"/>
  <c r="CQ75" i="23"/>
  <c r="CQ76" i="23"/>
  <c r="CQ77" i="23"/>
  <c r="CQ78" i="23"/>
  <c r="CQ79" i="23"/>
  <c r="CQ80" i="23"/>
  <c r="CQ81" i="23"/>
  <c r="CQ82" i="23"/>
  <c r="CQ83" i="23"/>
  <c r="CQ84" i="23"/>
  <c r="CQ85" i="23"/>
  <c r="CQ86" i="23"/>
  <c r="CQ87" i="23"/>
  <c r="CQ88" i="23"/>
  <c r="CQ89" i="23"/>
  <c r="CQ90" i="23"/>
  <c r="CQ91" i="23"/>
  <c r="CQ92" i="23"/>
  <c r="CQ93" i="23"/>
  <c r="CQ94" i="23"/>
  <c r="CQ95" i="23"/>
  <c r="CQ96" i="23"/>
  <c r="CQ97" i="23"/>
  <c r="CQ98" i="23"/>
  <c r="CQ99" i="23"/>
  <c r="CQ100" i="23"/>
  <c r="CQ101" i="23"/>
  <c r="CQ102" i="23"/>
  <c r="CQ103" i="23"/>
  <c r="CQ104" i="23"/>
  <c r="CQ105" i="23"/>
  <c r="CQ106" i="23"/>
  <c r="CQ107" i="23"/>
  <c r="CQ108" i="23"/>
  <c r="CQ109" i="23"/>
  <c r="CQ110" i="23"/>
  <c r="CQ111" i="23"/>
  <c r="CQ112" i="23"/>
  <c r="CQ113" i="23"/>
  <c r="CQ114" i="23"/>
  <c r="CQ115" i="23"/>
  <c r="CQ116" i="23"/>
  <c r="CQ117" i="23"/>
  <c r="CQ118" i="23"/>
  <c r="CQ119" i="23"/>
  <c r="CQ120" i="23"/>
  <c r="CQ121" i="23"/>
  <c r="CQ122" i="23"/>
  <c r="CQ123" i="23"/>
  <c r="CQ124" i="23"/>
  <c r="CQ125" i="23"/>
  <c r="CQ126" i="23"/>
  <c r="CQ127" i="23"/>
  <c r="CQ128" i="23"/>
  <c r="CQ129" i="23"/>
  <c r="CQ130" i="23"/>
  <c r="CQ131" i="23"/>
  <c r="CQ132" i="23"/>
  <c r="CQ133" i="23"/>
  <c r="CQ134" i="23"/>
  <c r="CQ135" i="23"/>
  <c r="CQ136" i="23"/>
  <c r="CQ137" i="23"/>
  <c r="CQ138" i="23"/>
  <c r="CQ139" i="23"/>
  <c r="CQ140" i="23"/>
  <c r="CQ141" i="23"/>
  <c r="CQ142" i="23"/>
  <c r="CQ143" i="23"/>
  <c r="CQ144" i="23"/>
  <c r="CQ145" i="23"/>
  <c r="CQ146" i="23"/>
  <c r="CQ147" i="23"/>
  <c r="CQ148" i="23"/>
  <c r="CQ149" i="23"/>
  <c r="CQ150" i="23"/>
  <c r="CQ151" i="23"/>
  <c r="CQ152" i="23"/>
  <c r="CQ153" i="23"/>
  <c r="CQ154" i="23"/>
  <c r="CQ155" i="23"/>
  <c r="CQ156" i="23"/>
  <c r="CQ157" i="23"/>
  <c r="CQ158" i="23"/>
  <c r="CQ159" i="23"/>
  <c r="CQ160" i="23"/>
  <c r="CQ161" i="23"/>
  <c r="CQ162" i="23"/>
  <c r="CQ163" i="23"/>
  <c r="CQ164" i="23"/>
  <c r="CQ165" i="23"/>
  <c r="CQ166" i="23"/>
  <c r="CQ167" i="23"/>
  <c r="CQ168" i="23"/>
  <c r="CQ169" i="23"/>
  <c r="CQ170" i="23"/>
  <c r="CQ171" i="23"/>
  <c r="CQ172" i="23"/>
  <c r="CQ173" i="23"/>
  <c r="CQ174" i="23"/>
  <c r="CQ175" i="23"/>
  <c r="CQ176" i="23"/>
  <c r="CQ177" i="23"/>
  <c r="CQ178" i="23"/>
  <c r="CQ179" i="23"/>
  <c r="CQ180" i="23"/>
  <c r="CQ181" i="23"/>
  <c r="CQ182" i="23"/>
  <c r="CQ183" i="23"/>
  <c r="CQ184" i="23"/>
  <c r="CQ185" i="23"/>
  <c r="CQ186" i="23"/>
  <c r="CQ187" i="23"/>
  <c r="CQ188" i="23"/>
  <c r="CQ189" i="23"/>
  <c r="CQ190" i="23"/>
  <c r="CQ191" i="23"/>
  <c r="CQ192" i="23"/>
  <c r="CQ193" i="23"/>
  <c r="CQ194" i="23"/>
  <c r="CQ195" i="23"/>
  <c r="CQ196" i="23"/>
  <c r="CQ197" i="23"/>
  <c r="CQ198" i="23"/>
  <c r="CQ199" i="23"/>
  <c r="CQ200" i="23"/>
  <c r="CQ201" i="23"/>
  <c r="CQ202" i="23"/>
  <c r="CQ203" i="23"/>
  <c r="CQ204" i="23"/>
  <c r="CQ205" i="23"/>
  <c r="CQ206" i="23"/>
  <c r="CQ207" i="23"/>
  <c r="CQ208" i="23"/>
  <c r="CQ209" i="23"/>
  <c r="CQ210" i="23"/>
  <c r="CQ211" i="23"/>
  <c r="CQ212" i="23"/>
  <c r="CQ213" i="23"/>
  <c r="CQ214" i="23"/>
  <c r="CQ215" i="23"/>
  <c r="CQ216" i="23"/>
  <c r="CQ217" i="23"/>
  <c r="CQ218" i="23"/>
  <c r="CQ219" i="23"/>
  <c r="CQ220" i="23"/>
  <c r="CQ221" i="23"/>
  <c r="CQ222" i="23"/>
  <c r="CQ223" i="23"/>
  <c r="CQ224" i="23"/>
  <c r="CQ225" i="23"/>
  <c r="CQ226" i="23"/>
  <c r="CQ227" i="23"/>
  <c r="CQ228" i="23"/>
  <c r="CQ229" i="23"/>
  <c r="CQ230" i="23"/>
  <c r="CQ231" i="23"/>
  <c r="CQ232" i="23"/>
  <c r="CQ233" i="23"/>
  <c r="CQ234" i="23"/>
  <c r="CQ235" i="23"/>
  <c r="CQ236" i="23"/>
  <c r="CQ237" i="23"/>
  <c r="CQ238" i="23"/>
  <c r="CQ239" i="23"/>
  <c r="CP3" i="23"/>
  <c r="CP4" i="23"/>
  <c r="CP5" i="23"/>
  <c r="CP6" i="23"/>
  <c r="CP7" i="23"/>
  <c r="CP8" i="23"/>
  <c r="CP9" i="23"/>
  <c r="CP10" i="23"/>
  <c r="CP11" i="23"/>
  <c r="CP12" i="23"/>
  <c r="CP13" i="23"/>
  <c r="CP14" i="23"/>
  <c r="CP15" i="23"/>
  <c r="CP16" i="23"/>
  <c r="CP17" i="23"/>
  <c r="CP18" i="23"/>
  <c r="CP19" i="23"/>
  <c r="CP20" i="23"/>
  <c r="CP21" i="23"/>
  <c r="CP22" i="23"/>
  <c r="CP23" i="23"/>
  <c r="CP24" i="23"/>
  <c r="CP25" i="23"/>
  <c r="CP26" i="23"/>
  <c r="CP27" i="23"/>
  <c r="CP28" i="23"/>
  <c r="CP29" i="23"/>
  <c r="CP30" i="23"/>
  <c r="CP31" i="23"/>
  <c r="CP32" i="23"/>
  <c r="CP33" i="23"/>
  <c r="CP34" i="23"/>
  <c r="CP35" i="23"/>
  <c r="CP36" i="23"/>
  <c r="CP37" i="23"/>
  <c r="CP38" i="23"/>
  <c r="CP39" i="23"/>
  <c r="CP40" i="23"/>
  <c r="CP41" i="23"/>
  <c r="CP42" i="23"/>
  <c r="CP43" i="23"/>
  <c r="CP44" i="23"/>
  <c r="CP45" i="23"/>
  <c r="CP46" i="23"/>
  <c r="CP47" i="23"/>
  <c r="CP48" i="23"/>
  <c r="CP49" i="23"/>
  <c r="CP50" i="23"/>
  <c r="CP51" i="23"/>
  <c r="CP52" i="23"/>
  <c r="CP53" i="23"/>
  <c r="CP54" i="23"/>
  <c r="CP55" i="23"/>
  <c r="CP56" i="23"/>
  <c r="CP57" i="23"/>
  <c r="CP58" i="23"/>
  <c r="CP59" i="23"/>
  <c r="CP60" i="23"/>
  <c r="CP61" i="23"/>
  <c r="CP62" i="23"/>
  <c r="CP63" i="23"/>
  <c r="CP64" i="23"/>
  <c r="CP65" i="23"/>
  <c r="CP66" i="23"/>
  <c r="CP67" i="23"/>
  <c r="CP68" i="23"/>
  <c r="CP69" i="23"/>
  <c r="CP70" i="23"/>
  <c r="CP71" i="23"/>
  <c r="CP72" i="23"/>
  <c r="CP73" i="23"/>
  <c r="CP74" i="23"/>
  <c r="CP75" i="23"/>
  <c r="CP76" i="23"/>
  <c r="CP77" i="23"/>
  <c r="CP78" i="23"/>
  <c r="CP79" i="23"/>
  <c r="CP80" i="23"/>
  <c r="CP81" i="23"/>
  <c r="CP82" i="23"/>
  <c r="CP83" i="23"/>
  <c r="CP84" i="23"/>
  <c r="CP85" i="23"/>
  <c r="CP86" i="23"/>
  <c r="CP87" i="23"/>
  <c r="CP88" i="23"/>
  <c r="CP89" i="23"/>
  <c r="CP90" i="23"/>
  <c r="CP91" i="23"/>
  <c r="CP92" i="23"/>
  <c r="CP93" i="23"/>
  <c r="CP94" i="23"/>
  <c r="CP95" i="23"/>
  <c r="CP96" i="23"/>
  <c r="CP97" i="23"/>
  <c r="CP98" i="23"/>
  <c r="CP99" i="23"/>
  <c r="CP100" i="23"/>
  <c r="CP101" i="23"/>
  <c r="CP102" i="23"/>
  <c r="CP103" i="23"/>
  <c r="CP104" i="23"/>
  <c r="CP105" i="23"/>
  <c r="CP106" i="23"/>
  <c r="CP107" i="23"/>
  <c r="CP108" i="23"/>
  <c r="CP109" i="23"/>
  <c r="CP110" i="23"/>
  <c r="CP111" i="23"/>
  <c r="CP112" i="23"/>
  <c r="CP113" i="23"/>
  <c r="CP114" i="23"/>
  <c r="CP115" i="23"/>
  <c r="CP116" i="23"/>
  <c r="CP117" i="23"/>
  <c r="CP118" i="23"/>
  <c r="CP119" i="23"/>
  <c r="CP120" i="23"/>
  <c r="CP121" i="23"/>
  <c r="CP122" i="23"/>
  <c r="CP123" i="23"/>
  <c r="CP124" i="23"/>
  <c r="CP125" i="23"/>
  <c r="CP126" i="23"/>
  <c r="CP127" i="23"/>
  <c r="CP128" i="23"/>
  <c r="CP129" i="23"/>
  <c r="CP130" i="23"/>
  <c r="CP131" i="23"/>
  <c r="CP132" i="23"/>
  <c r="CP133" i="23"/>
  <c r="CP134" i="23"/>
  <c r="CP135" i="23"/>
  <c r="CP136" i="23"/>
  <c r="CP137" i="23"/>
  <c r="CP138" i="23"/>
  <c r="CP139" i="23"/>
  <c r="CP140" i="23"/>
  <c r="CP141" i="23"/>
  <c r="CP142" i="23"/>
  <c r="CP143" i="23"/>
  <c r="CP144" i="23"/>
  <c r="CP145" i="23"/>
  <c r="CP146" i="23"/>
  <c r="CP147" i="23"/>
  <c r="CP148" i="23"/>
  <c r="CP149" i="23"/>
  <c r="CP150" i="23"/>
  <c r="CP151" i="23"/>
  <c r="CP152" i="23"/>
  <c r="CP153" i="23"/>
  <c r="CP154" i="23"/>
  <c r="CP155" i="23"/>
  <c r="CP156" i="23"/>
  <c r="CP157" i="23"/>
  <c r="CP158" i="23"/>
  <c r="CP159" i="23"/>
  <c r="CP160" i="23"/>
  <c r="CP161" i="23"/>
  <c r="CP162" i="23"/>
  <c r="CP163" i="23"/>
  <c r="CP164" i="23"/>
  <c r="CP165" i="23"/>
  <c r="CP166" i="23"/>
  <c r="CP167" i="23"/>
  <c r="CP168" i="23"/>
  <c r="CP169" i="23"/>
  <c r="CP170" i="23"/>
  <c r="CP171" i="23"/>
  <c r="CP172" i="23"/>
  <c r="CP173" i="23"/>
  <c r="CP174" i="23"/>
  <c r="CP175" i="23"/>
  <c r="CP176" i="23"/>
  <c r="CP177" i="23"/>
  <c r="CP178" i="23"/>
  <c r="CP179" i="23"/>
  <c r="CP180" i="23"/>
  <c r="CP181" i="23"/>
  <c r="CP182" i="23"/>
  <c r="CP183" i="23"/>
  <c r="CP184" i="23"/>
  <c r="CP185" i="23"/>
  <c r="CP186" i="23"/>
  <c r="CP187" i="23"/>
  <c r="CP188" i="23"/>
  <c r="CP189" i="23"/>
  <c r="CP190" i="23"/>
  <c r="CP191" i="23"/>
  <c r="CP192" i="23"/>
  <c r="CP193" i="23"/>
  <c r="CP194" i="23"/>
  <c r="CP195" i="23"/>
  <c r="CP196" i="23"/>
  <c r="CP197" i="23"/>
  <c r="CP198" i="23"/>
  <c r="CP199" i="23"/>
  <c r="CP200" i="23"/>
  <c r="CP201" i="23"/>
  <c r="CP202" i="23"/>
  <c r="CP203" i="23"/>
  <c r="CP204" i="23"/>
  <c r="CP205" i="23"/>
  <c r="CP206" i="23"/>
  <c r="CP207" i="23"/>
  <c r="CP208" i="23"/>
  <c r="CP209" i="23"/>
  <c r="CP210" i="23"/>
  <c r="CP211" i="23"/>
  <c r="CP212" i="23"/>
  <c r="CP213" i="23"/>
  <c r="CP214" i="23"/>
  <c r="CP215" i="23"/>
  <c r="CP216" i="23"/>
  <c r="CP217" i="23"/>
  <c r="CP218" i="23"/>
  <c r="CP219" i="23"/>
  <c r="CP220" i="23"/>
  <c r="CP221" i="23"/>
  <c r="CP222" i="23"/>
  <c r="CP223" i="23"/>
  <c r="CP224" i="23"/>
  <c r="CP225" i="23"/>
  <c r="CP226" i="23"/>
  <c r="CP227" i="23"/>
  <c r="CP228" i="23"/>
  <c r="CP229" i="23"/>
  <c r="CP230" i="23"/>
  <c r="CP231" i="23"/>
  <c r="CP232" i="23"/>
  <c r="CP233" i="23"/>
  <c r="CP234" i="23"/>
  <c r="CP235" i="23"/>
  <c r="CP236" i="23"/>
  <c r="CP237" i="23"/>
  <c r="CP238" i="23"/>
  <c r="CP239" i="23"/>
  <c r="CO3" i="23"/>
  <c r="CO4" i="23"/>
  <c r="CO5" i="23"/>
  <c r="CO6" i="23"/>
  <c r="CO7" i="23"/>
  <c r="CO8" i="23"/>
  <c r="CO9" i="23"/>
  <c r="CO10" i="23"/>
  <c r="CO11" i="23"/>
  <c r="CO12" i="23"/>
  <c r="CO13" i="23"/>
  <c r="CO14" i="23"/>
  <c r="CO15" i="23"/>
  <c r="CO16" i="23"/>
  <c r="CO17" i="23"/>
  <c r="CO18" i="23"/>
  <c r="CO19" i="23"/>
  <c r="CO20" i="23"/>
  <c r="CO21" i="23"/>
  <c r="CO22" i="23"/>
  <c r="CO23" i="23"/>
  <c r="CO24" i="23"/>
  <c r="CO25" i="23"/>
  <c r="CO26" i="23"/>
  <c r="CO27" i="23"/>
  <c r="CO28" i="23"/>
  <c r="CO29" i="23"/>
  <c r="CO30" i="23"/>
  <c r="CO31" i="23"/>
  <c r="CO32" i="23"/>
  <c r="CO33" i="23"/>
  <c r="CO34" i="23"/>
  <c r="CO35" i="23"/>
  <c r="CO36" i="23"/>
  <c r="CO37" i="23"/>
  <c r="CO38" i="23"/>
  <c r="CO39" i="23"/>
  <c r="CO40" i="23"/>
  <c r="CO41" i="23"/>
  <c r="CO42" i="23"/>
  <c r="CO43" i="23"/>
  <c r="CO44" i="23"/>
  <c r="CO45" i="23"/>
  <c r="CO46" i="23"/>
  <c r="CO47" i="23"/>
  <c r="CO48" i="23"/>
  <c r="CO49" i="23"/>
  <c r="CO50" i="23"/>
  <c r="CO51" i="23"/>
  <c r="CO52" i="23"/>
  <c r="CO53" i="23"/>
  <c r="CO54" i="23"/>
  <c r="CO55" i="23"/>
  <c r="CO56" i="23"/>
  <c r="CO57" i="23"/>
  <c r="CO58" i="23"/>
  <c r="CO59" i="23"/>
  <c r="CO60" i="23"/>
  <c r="CO61" i="23"/>
  <c r="CO62" i="23"/>
  <c r="CO63" i="23"/>
  <c r="CO64" i="23"/>
  <c r="CO65" i="23"/>
  <c r="CO66" i="23"/>
  <c r="CO67" i="23"/>
  <c r="CO68" i="23"/>
  <c r="CO69" i="23"/>
  <c r="CO70" i="23"/>
  <c r="CO71" i="23"/>
  <c r="CO72" i="23"/>
  <c r="CO73" i="23"/>
  <c r="CO74" i="23"/>
  <c r="CO75" i="23"/>
  <c r="CO76" i="23"/>
  <c r="CO77" i="23"/>
  <c r="CO78" i="23"/>
  <c r="CO79" i="23"/>
  <c r="CO80" i="23"/>
  <c r="CO81" i="23"/>
  <c r="CO82" i="23"/>
  <c r="CO83" i="23"/>
  <c r="CO84" i="23"/>
  <c r="CO85" i="23"/>
  <c r="CO86" i="23"/>
  <c r="CO87" i="23"/>
  <c r="CO88" i="23"/>
  <c r="CO89" i="23"/>
  <c r="CO90" i="23"/>
  <c r="CO91" i="23"/>
  <c r="CO92" i="23"/>
  <c r="CO93" i="23"/>
  <c r="CO94" i="23"/>
  <c r="CO95" i="23"/>
  <c r="CO96" i="23"/>
  <c r="CO97" i="23"/>
  <c r="CO98" i="23"/>
  <c r="CO99" i="23"/>
  <c r="CO100" i="23"/>
  <c r="CO101" i="23"/>
  <c r="CO102" i="23"/>
  <c r="CO103" i="23"/>
  <c r="CO104" i="23"/>
  <c r="CO105" i="23"/>
  <c r="CO106" i="23"/>
  <c r="CO107" i="23"/>
  <c r="CO108" i="23"/>
  <c r="CO109" i="23"/>
  <c r="CO110" i="23"/>
  <c r="CO111" i="23"/>
  <c r="CO112" i="23"/>
  <c r="CO113" i="23"/>
  <c r="CO114" i="23"/>
  <c r="CO115" i="23"/>
  <c r="CO116" i="23"/>
  <c r="CO117" i="23"/>
  <c r="CO118" i="23"/>
  <c r="CO119" i="23"/>
  <c r="CO120" i="23"/>
  <c r="CO121" i="23"/>
  <c r="CO122" i="23"/>
  <c r="CO123" i="23"/>
  <c r="CO124" i="23"/>
  <c r="CO125" i="23"/>
  <c r="CO126" i="23"/>
  <c r="CO127" i="23"/>
  <c r="CO128" i="23"/>
  <c r="CO129" i="23"/>
  <c r="CO130" i="23"/>
  <c r="CO131" i="23"/>
  <c r="CO132" i="23"/>
  <c r="CO133" i="23"/>
  <c r="CO134" i="23"/>
  <c r="CO135" i="23"/>
  <c r="CO136" i="23"/>
  <c r="CO137" i="23"/>
  <c r="CO138" i="23"/>
  <c r="CO139" i="23"/>
  <c r="CO140" i="23"/>
  <c r="CO141" i="23"/>
  <c r="CO142" i="23"/>
  <c r="CO143" i="23"/>
  <c r="CO144" i="23"/>
  <c r="CO145" i="23"/>
  <c r="CO146" i="23"/>
  <c r="CO147" i="23"/>
  <c r="CO148" i="23"/>
  <c r="CO149" i="23"/>
  <c r="CO150" i="23"/>
  <c r="CO151" i="23"/>
  <c r="CO152" i="23"/>
  <c r="CO153" i="23"/>
  <c r="CO154" i="23"/>
  <c r="CO155" i="23"/>
  <c r="CO156" i="23"/>
  <c r="CO157" i="23"/>
  <c r="CO158" i="23"/>
  <c r="CO159" i="23"/>
  <c r="CO160" i="23"/>
  <c r="CO161" i="23"/>
  <c r="CO162" i="23"/>
  <c r="CO163" i="23"/>
  <c r="CO164" i="23"/>
  <c r="CO165" i="23"/>
  <c r="CO166" i="23"/>
  <c r="CO167" i="23"/>
  <c r="CO168" i="23"/>
  <c r="CO169" i="23"/>
  <c r="CO170" i="23"/>
  <c r="CO171" i="23"/>
  <c r="CO172" i="23"/>
  <c r="CO173" i="23"/>
  <c r="CO174" i="23"/>
  <c r="CO175" i="23"/>
  <c r="CO176" i="23"/>
  <c r="CO177" i="23"/>
  <c r="CO178" i="23"/>
  <c r="CO179" i="23"/>
  <c r="CO180" i="23"/>
  <c r="CO181" i="23"/>
  <c r="CO182" i="23"/>
  <c r="CO183" i="23"/>
  <c r="CO184" i="23"/>
  <c r="CO185" i="23"/>
  <c r="CO186" i="23"/>
  <c r="CO187" i="23"/>
  <c r="CO188" i="23"/>
  <c r="CO189" i="23"/>
  <c r="CO190" i="23"/>
  <c r="CO191" i="23"/>
  <c r="CO192" i="23"/>
  <c r="CO193" i="23"/>
  <c r="CO194" i="23"/>
  <c r="CO195" i="23"/>
  <c r="CO196" i="23"/>
  <c r="CO197" i="23"/>
  <c r="CO198" i="23"/>
  <c r="CO199" i="23"/>
  <c r="CO200" i="23"/>
  <c r="CO201" i="23"/>
  <c r="CO202" i="23"/>
  <c r="CO203" i="23"/>
  <c r="CO204" i="23"/>
  <c r="CO205" i="23"/>
  <c r="CO206" i="23"/>
  <c r="CO207" i="23"/>
  <c r="CO208" i="23"/>
  <c r="CO209" i="23"/>
  <c r="CO210" i="23"/>
  <c r="CO211" i="23"/>
  <c r="CO212" i="23"/>
  <c r="CO213" i="23"/>
  <c r="CO214" i="23"/>
  <c r="CO215" i="23"/>
  <c r="CO216" i="23"/>
  <c r="CO217" i="23"/>
  <c r="CO218" i="23"/>
  <c r="CO219" i="23"/>
  <c r="CO220" i="23"/>
  <c r="CO221" i="23"/>
  <c r="CO222" i="23"/>
  <c r="CO223" i="23"/>
  <c r="CO224" i="23"/>
  <c r="CO225" i="23"/>
  <c r="CO226" i="23"/>
  <c r="CO227" i="23"/>
  <c r="CO228" i="23"/>
  <c r="CO229" i="23"/>
  <c r="CO230" i="23"/>
  <c r="CO231" i="23"/>
  <c r="CO232" i="23"/>
  <c r="CO233" i="23"/>
  <c r="CO234" i="23"/>
  <c r="CO235" i="23"/>
  <c r="CO236" i="23"/>
  <c r="CO237" i="23"/>
  <c r="CO238" i="23"/>
  <c r="CO239" i="23"/>
  <c r="CN3" i="23"/>
  <c r="CN4" i="23"/>
  <c r="CN5" i="23"/>
  <c r="CN6" i="23"/>
  <c r="CN7" i="23"/>
  <c r="CN8" i="23"/>
  <c r="CN9" i="23"/>
  <c r="CN10" i="23"/>
  <c r="CN11" i="23"/>
  <c r="CN12" i="23"/>
  <c r="CN13" i="23"/>
  <c r="CN14" i="23"/>
  <c r="CN15" i="23"/>
  <c r="CN16" i="23"/>
  <c r="CN17" i="23"/>
  <c r="CN18" i="23"/>
  <c r="CN19" i="23"/>
  <c r="CN20" i="23"/>
  <c r="CN21" i="23"/>
  <c r="CN22" i="23"/>
  <c r="CN23" i="23"/>
  <c r="CN24" i="23"/>
  <c r="CN25" i="23"/>
  <c r="CN26" i="23"/>
  <c r="CN27" i="23"/>
  <c r="CN28" i="23"/>
  <c r="CN29" i="23"/>
  <c r="CN30" i="23"/>
  <c r="CN31" i="23"/>
  <c r="CN32" i="23"/>
  <c r="CN33" i="23"/>
  <c r="CN34" i="23"/>
  <c r="CN35" i="23"/>
  <c r="CN36" i="23"/>
  <c r="CN37" i="23"/>
  <c r="CN38" i="23"/>
  <c r="CN39" i="23"/>
  <c r="CN40" i="23"/>
  <c r="CN41" i="23"/>
  <c r="CN42" i="23"/>
  <c r="CN43" i="23"/>
  <c r="CN44" i="23"/>
  <c r="CN45" i="23"/>
  <c r="CN46" i="23"/>
  <c r="CN47" i="23"/>
  <c r="CN48" i="23"/>
  <c r="CN49" i="23"/>
  <c r="CN50" i="23"/>
  <c r="CN51" i="23"/>
  <c r="CN52" i="23"/>
  <c r="CN53" i="23"/>
  <c r="CN54" i="23"/>
  <c r="CN55" i="23"/>
  <c r="CN56" i="23"/>
  <c r="CN57" i="23"/>
  <c r="CN58" i="23"/>
  <c r="CN59" i="23"/>
  <c r="CN60" i="23"/>
  <c r="CN61" i="23"/>
  <c r="CN62" i="23"/>
  <c r="CN63" i="23"/>
  <c r="CN64" i="23"/>
  <c r="CN65" i="23"/>
  <c r="CN66" i="23"/>
  <c r="CN67" i="23"/>
  <c r="CN68" i="23"/>
  <c r="CN69" i="23"/>
  <c r="CN70" i="23"/>
  <c r="CN71" i="23"/>
  <c r="CN72" i="23"/>
  <c r="CN73" i="23"/>
  <c r="CN74" i="23"/>
  <c r="CN75" i="23"/>
  <c r="CN76" i="23"/>
  <c r="CN77" i="23"/>
  <c r="CN78" i="23"/>
  <c r="CN79" i="23"/>
  <c r="CN80" i="23"/>
  <c r="CN81" i="23"/>
  <c r="CN82" i="23"/>
  <c r="CN83" i="23"/>
  <c r="CN84" i="23"/>
  <c r="CN85" i="23"/>
  <c r="CN86" i="23"/>
  <c r="CN87" i="23"/>
  <c r="CN88" i="23"/>
  <c r="CN89" i="23"/>
  <c r="CN90" i="23"/>
  <c r="CN91" i="23"/>
  <c r="CN92" i="23"/>
  <c r="CN93" i="23"/>
  <c r="CN94" i="23"/>
  <c r="CN95" i="23"/>
  <c r="CN96" i="23"/>
  <c r="CN97" i="23"/>
  <c r="CN98" i="23"/>
  <c r="CN99" i="23"/>
  <c r="CN100" i="23"/>
  <c r="CN101" i="23"/>
  <c r="CN102" i="23"/>
  <c r="CN103" i="23"/>
  <c r="CN104" i="23"/>
  <c r="CN105" i="23"/>
  <c r="CN106" i="23"/>
  <c r="CN107" i="23"/>
  <c r="CN108" i="23"/>
  <c r="CN109" i="23"/>
  <c r="CN110" i="23"/>
  <c r="CN111" i="23"/>
  <c r="CN112" i="23"/>
  <c r="CN113" i="23"/>
  <c r="CN114" i="23"/>
  <c r="CN115" i="23"/>
  <c r="CN116" i="23"/>
  <c r="CN117" i="23"/>
  <c r="CN118" i="23"/>
  <c r="CN119" i="23"/>
  <c r="CN120" i="23"/>
  <c r="CN121" i="23"/>
  <c r="CN122" i="23"/>
  <c r="CN123" i="23"/>
  <c r="CN124" i="23"/>
  <c r="CN125" i="23"/>
  <c r="CN126" i="23"/>
  <c r="CN127" i="23"/>
  <c r="CN128" i="23"/>
  <c r="CN129" i="23"/>
  <c r="CN130" i="23"/>
  <c r="CN131" i="23"/>
  <c r="CN132" i="23"/>
  <c r="CN133" i="23"/>
  <c r="CN134" i="23"/>
  <c r="CN135" i="23"/>
  <c r="CN136" i="23"/>
  <c r="CN137" i="23"/>
  <c r="CN138" i="23"/>
  <c r="CN139" i="23"/>
  <c r="CN140" i="23"/>
  <c r="CN141" i="23"/>
  <c r="CN142" i="23"/>
  <c r="CN143" i="23"/>
  <c r="CN144" i="23"/>
  <c r="CN145" i="23"/>
  <c r="CN146" i="23"/>
  <c r="CN147" i="23"/>
  <c r="CN148" i="23"/>
  <c r="CN149" i="23"/>
  <c r="CN150" i="23"/>
  <c r="CN151" i="23"/>
  <c r="CN152" i="23"/>
  <c r="CN153" i="23"/>
  <c r="CN154" i="23"/>
  <c r="CN155" i="23"/>
  <c r="CN156" i="23"/>
  <c r="CN157" i="23"/>
  <c r="CN158" i="23"/>
  <c r="CN159" i="23"/>
  <c r="CN160" i="23"/>
  <c r="CN161" i="23"/>
  <c r="CN162" i="23"/>
  <c r="CN163" i="23"/>
  <c r="CN164" i="23"/>
  <c r="CN165" i="23"/>
  <c r="CN166" i="23"/>
  <c r="CN167" i="23"/>
  <c r="CN168" i="23"/>
  <c r="CN169" i="23"/>
  <c r="CN170" i="23"/>
  <c r="CN171" i="23"/>
  <c r="CN172" i="23"/>
  <c r="CN173" i="23"/>
  <c r="CN174" i="23"/>
  <c r="CN175" i="23"/>
  <c r="CN176" i="23"/>
  <c r="CN177" i="23"/>
  <c r="CN178" i="23"/>
  <c r="CN179" i="23"/>
  <c r="CN180" i="23"/>
  <c r="CN181" i="23"/>
  <c r="CN182" i="23"/>
  <c r="CN183" i="23"/>
  <c r="CN184" i="23"/>
  <c r="CN185" i="23"/>
  <c r="CN186" i="23"/>
  <c r="CN187" i="23"/>
  <c r="CN188" i="23"/>
  <c r="CN189" i="23"/>
  <c r="CN190" i="23"/>
  <c r="CN191" i="23"/>
  <c r="CN192" i="23"/>
  <c r="CN193" i="23"/>
  <c r="CN194" i="23"/>
  <c r="CN195" i="23"/>
  <c r="CN196" i="23"/>
  <c r="CN197" i="23"/>
  <c r="CN198" i="23"/>
  <c r="CN199" i="23"/>
  <c r="CN200" i="23"/>
  <c r="CN201" i="23"/>
  <c r="CN202" i="23"/>
  <c r="CN203" i="23"/>
  <c r="CN204" i="23"/>
  <c r="CN205" i="23"/>
  <c r="CN206" i="23"/>
  <c r="CN207" i="23"/>
  <c r="CN208" i="23"/>
  <c r="CN209" i="23"/>
  <c r="CN210" i="23"/>
  <c r="CN211" i="23"/>
  <c r="CN212" i="23"/>
  <c r="CN213" i="23"/>
  <c r="CN214" i="23"/>
  <c r="CN215" i="23"/>
  <c r="CN216" i="23"/>
  <c r="CN217" i="23"/>
  <c r="CN218" i="23"/>
  <c r="CN219" i="23"/>
  <c r="CN220" i="23"/>
  <c r="CN221" i="23"/>
  <c r="CN222" i="23"/>
  <c r="CN223" i="23"/>
  <c r="CN224" i="23"/>
  <c r="CN225" i="23"/>
  <c r="CN226" i="23"/>
  <c r="CN227" i="23"/>
  <c r="CN228" i="23"/>
  <c r="CN229" i="23"/>
  <c r="CN230" i="23"/>
  <c r="CN231" i="23"/>
  <c r="CN232" i="23"/>
  <c r="CN233" i="23"/>
  <c r="CN234" i="23"/>
  <c r="CN235" i="23"/>
  <c r="CN236" i="23"/>
  <c r="CN237" i="23"/>
  <c r="CN238" i="23"/>
  <c r="CN239" i="23"/>
  <c r="CM3" i="23"/>
  <c r="CM4" i="23"/>
  <c r="CM5" i="23"/>
  <c r="CM6" i="23"/>
  <c r="CM7" i="23"/>
  <c r="CM8" i="23"/>
  <c r="CM9" i="23"/>
  <c r="CM10" i="23"/>
  <c r="CM11" i="23"/>
  <c r="CM12" i="23"/>
  <c r="CM13" i="23"/>
  <c r="CM14" i="23"/>
  <c r="CM15" i="23"/>
  <c r="CM16" i="23"/>
  <c r="CM17" i="23"/>
  <c r="CM18" i="23"/>
  <c r="CM19" i="23"/>
  <c r="CM20" i="23"/>
  <c r="CM21" i="23"/>
  <c r="CM22" i="23"/>
  <c r="CM23" i="23"/>
  <c r="CM24" i="23"/>
  <c r="CM25" i="23"/>
  <c r="CM26" i="23"/>
  <c r="CM27" i="23"/>
  <c r="CM28" i="23"/>
  <c r="CM29" i="23"/>
  <c r="CM30" i="23"/>
  <c r="CM31" i="23"/>
  <c r="CM32" i="23"/>
  <c r="CM33" i="23"/>
  <c r="CM34" i="23"/>
  <c r="CM35" i="23"/>
  <c r="CM36" i="23"/>
  <c r="CM37" i="23"/>
  <c r="CM38" i="23"/>
  <c r="CM39" i="23"/>
  <c r="CM40" i="23"/>
  <c r="CM41" i="23"/>
  <c r="CM42" i="23"/>
  <c r="CM43" i="23"/>
  <c r="CM44" i="23"/>
  <c r="CM45" i="23"/>
  <c r="CM46" i="23"/>
  <c r="CM47" i="23"/>
  <c r="CM48" i="23"/>
  <c r="CM49" i="23"/>
  <c r="CM50" i="23"/>
  <c r="CM51" i="23"/>
  <c r="CM52" i="23"/>
  <c r="CM53" i="23"/>
  <c r="CM54" i="23"/>
  <c r="CM55" i="23"/>
  <c r="CM56" i="23"/>
  <c r="CM57" i="23"/>
  <c r="CM58" i="23"/>
  <c r="CM59" i="23"/>
  <c r="CM60" i="23"/>
  <c r="CM61" i="23"/>
  <c r="CM62" i="23"/>
  <c r="CM63" i="23"/>
  <c r="CM64" i="23"/>
  <c r="CM65" i="23"/>
  <c r="CM66" i="23"/>
  <c r="CM67" i="23"/>
  <c r="CM68" i="23"/>
  <c r="CM69" i="23"/>
  <c r="CM70" i="23"/>
  <c r="CM71" i="23"/>
  <c r="CM72" i="23"/>
  <c r="CM73" i="23"/>
  <c r="CM74" i="23"/>
  <c r="CM75" i="23"/>
  <c r="CM76" i="23"/>
  <c r="CM77" i="23"/>
  <c r="CM78" i="23"/>
  <c r="CM79" i="23"/>
  <c r="CM80" i="23"/>
  <c r="CM81" i="23"/>
  <c r="CM82" i="23"/>
  <c r="CM83" i="23"/>
  <c r="CM84" i="23"/>
  <c r="CM85" i="23"/>
  <c r="CM86" i="23"/>
  <c r="CM87" i="23"/>
  <c r="CM88" i="23"/>
  <c r="CM89" i="23"/>
  <c r="CM90" i="23"/>
  <c r="CM91" i="23"/>
  <c r="CM92" i="23"/>
  <c r="CM93" i="23"/>
  <c r="CM94" i="23"/>
  <c r="CM95" i="23"/>
  <c r="CM96" i="23"/>
  <c r="CM97" i="23"/>
  <c r="CM98" i="23"/>
  <c r="CM99" i="23"/>
  <c r="CM100" i="23"/>
  <c r="CM101" i="23"/>
  <c r="CM102" i="23"/>
  <c r="CM103" i="23"/>
  <c r="CM104" i="23"/>
  <c r="CM105" i="23"/>
  <c r="CM106" i="23"/>
  <c r="CM107" i="23"/>
  <c r="CM108" i="23"/>
  <c r="CM109" i="23"/>
  <c r="CM110" i="23"/>
  <c r="CM111" i="23"/>
  <c r="CM112" i="23"/>
  <c r="CM113" i="23"/>
  <c r="CM114" i="23"/>
  <c r="CM115" i="23"/>
  <c r="CM116" i="23"/>
  <c r="CM117" i="23"/>
  <c r="CM118" i="23"/>
  <c r="CM119" i="23"/>
  <c r="CM120" i="23"/>
  <c r="CM121" i="23"/>
  <c r="CM122" i="23"/>
  <c r="CM123" i="23"/>
  <c r="CM124" i="23"/>
  <c r="CM125" i="23"/>
  <c r="CM126" i="23"/>
  <c r="CM127" i="23"/>
  <c r="CM128" i="23"/>
  <c r="CM129" i="23"/>
  <c r="CM130" i="23"/>
  <c r="CM131" i="23"/>
  <c r="CM132" i="23"/>
  <c r="CM133" i="23"/>
  <c r="CM134" i="23"/>
  <c r="CM135" i="23"/>
  <c r="CM136" i="23"/>
  <c r="CM137" i="23"/>
  <c r="CM138" i="23"/>
  <c r="CM139" i="23"/>
  <c r="CM140" i="23"/>
  <c r="CM141" i="23"/>
  <c r="CM142" i="23"/>
  <c r="CM143" i="23"/>
  <c r="CM144" i="23"/>
  <c r="CM145" i="23"/>
  <c r="CM146" i="23"/>
  <c r="CM147" i="23"/>
  <c r="CM148" i="23"/>
  <c r="CM149" i="23"/>
  <c r="CM150" i="23"/>
  <c r="CM151" i="23"/>
  <c r="CM152" i="23"/>
  <c r="CM153" i="23"/>
  <c r="CM154" i="23"/>
  <c r="CM155" i="23"/>
  <c r="CM156" i="23"/>
  <c r="CM157" i="23"/>
  <c r="CM158" i="23"/>
  <c r="CM159" i="23"/>
  <c r="CM160" i="23"/>
  <c r="CM161" i="23"/>
  <c r="CM162" i="23"/>
  <c r="CM163" i="23"/>
  <c r="CM164" i="23"/>
  <c r="CM165" i="23"/>
  <c r="CM166" i="23"/>
  <c r="CM167" i="23"/>
  <c r="CM168" i="23"/>
  <c r="CM169" i="23"/>
  <c r="CM170" i="23"/>
  <c r="CM171" i="23"/>
  <c r="CM172" i="23"/>
  <c r="CM173" i="23"/>
  <c r="CM174" i="23"/>
  <c r="CM175" i="23"/>
  <c r="CM176" i="23"/>
  <c r="CM177" i="23"/>
  <c r="CM178" i="23"/>
  <c r="CM179" i="23"/>
  <c r="CM180" i="23"/>
  <c r="CM181" i="23"/>
  <c r="CM182" i="23"/>
  <c r="CM183" i="23"/>
  <c r="CM184" i="23"/>
  <c r="CM185" i="23"/>
  <c r="CM186" i="23"/>
  <c r="CM187" i="23"/>
  <c r="CM188" i="23"/>
  <c r="CM189" i="23"/>
  <c r="CM190" i="23"/>
  <c r="CM191" i="23"/>
  <c r="CM192" i="23"/>
  <c r="CM193" i="23"/>
  <c r="CM194" i="23"/>
  <c r="CM195" i="23"/>
  <c r="CM196" i="23"/>
  <c r="CM197" i="23"/>
  <c r="CM198" i="23"/>
  <c r="CM199" i="23"/>
  <c r="CM200" i="23"/>
  <c r="CM201" i="23"/>
  <c r="CM202" i="23"/>
  <c r="CM203" i="23"/>
  <c r="CM204" i="23"/>
  <c r="CM205" i="23"/>
  <c r="CM206" i="23"/>
  <c r="CM207" i="23"/>
  <c r="CM208" i="23"/>
  <c r="CM209" i="23"/>
  <c r="CM210" i="23"/>
  <c r="CM211" i="23"/>
  <c r="CM212" i="23"/>
  <c r="CM213" i="23"/>
  <c r="CM214" i="23"/>
  <c r="CM215" i="23"/>
  <c r="CM216" i="23"/>
  <c r="CM217" i="23"/>
  <c r="CM218" i="23"/>
  <c r="CM219" i="23"/>
  <c r="CM220" i="23"/>
  <c r="CM221" i="23"/>
  <c r="CM222" i="23"/>
  <c r="CM223" i="23"/>
  <c r="CM224" i="23"/>
  <c r="CM225" i="23"/>
  <c r="CM226" i="23"/>
  <c r="CM227" i="23"/>
  <c r="CM228" i="23"/>
  <c r="CM229" i="23"/>
  <c r="CM230" i="23"/>
  <c r="CM231" i="23"/>
  <c r="CM232" i="23"/>
  <c r="CM233" i="23"/>
  <c r="CM234" i="23"/>
  <c r="CM235" i="23"/>
  <c r="CM236" i="23"/>
  <c r="CM237" i="23"/>
  <c r="CM238" i="23"/>
  <c r="CM239" i="23"/>
  <c r="CL3" i="23"/>
  <c r="CL4" i="23"/>
  <c r="CL5" i="23"/>
  <c r="CL6" i="23"/>
  <c r="CL7" i="23"/>
  <c r="CL8" i="23"/>
  <c r="CL9" i="23"/>
  <c r="CL10" i="23"/>
  <c r="CL11" i="23"/>
  <c r="CL12" i="23"/>
  <c r="CL13" i="23"/>
  <c r="CL14" i="23"/>
  <c r="CL15" i="23"/>
  <c r="CL16" i="23"/>
  <c r="CL17" i="23"/>
  <c r="CL18" i="23"/>
  <c r="CL19" i="23"/>
  <c r="CL20" i="23"/>
  <c r="CL21" i="23"/>
  <c r="CL22" i="23"/>
  <c r="CL23" i="23"/>
  <c r="CL24" i="23"/>
  <c r="CL25" i="23"/>
  <c r="CL26" i="23"/>
  <c r="CL27" i="23"/>
  <c r="CL28" i="23"/>
  <c r="CL29" i="23"/>
  <c r="CL30" i="23"/>
  <c r="CL31" i="23"/>
  <c r="CL32" i="23"/>
  <c r="CL33" i="23"/>
  <c r="CL34" i="23"/>
  <c r="CL35" i="23"/>
  <c r="CL36" i="23"/>
  <c r="CL37" i="23"/>
  <c r="CL38" i="23"/>
  <c r="CL39" i="23"/>
  <c r="CL40" i="23"/>
  <c r="CL41" i="23"/>
  <c r="CL42" i="23"/>
  <c r="CL43" i="23"/>
  <c r="CL44" i="23"/>
  <c r="CL45" i="23"/>
  <c r="CL46" i="23"/>
  <c r="CL47" i="23"/>
  <c r="CL48" i="23"/>
  <c r="CL49" i="23"/>
  <c r="CL50" i="23"/>
  <c r="CL51" i="23"/>
  <c r="CL52" i="23"/>
  <c r="CL53" i="23"/>
  <c r="CL54" i="23"/>
  <c r="CL55" i="23"/>
  <c r="CL56" i="23"/>
  <c r="CL57" i="23"/>
  <c r="CL58" i="23"/>
  <c r="CL59" i="23"/>
  <c r="CL60" i="23"/>
  <c r="CL61" i="23"/>
  <c r="CL62" i="23"/>
  <c r="CL63" i="23"/>
  <c r="CL64" i="23"/>
  <c r="CL65" i="23"/>
  <c r="CL66" i="23"/>
  <c r="CL67" i="23"/>
  <c r="CL68" i="23"/>
  <c r="CL69" i="23"/>
  <c r="CL70" i="23"/>
  <c r="CL71" i="23"/>
  <c r="CL72" i="23"/>
  <c r="CL73" i="23"/>
  <c r="CL74" i="23"/>
  <c r="CL75" i="23"/>
  <c r="CL76" i="23"/>
  <c r="CL77" i="23"/>
  <c r="CL78" i="23"/>
  <c r="CL79" i="23"/>
  <c r="CL80" i="23"/>
  <c r="CL81" i="23"/>
  <c r="CL82" i="23"/>
  <c r="CL83" i="23"/>
  <c r="CL84" i="23"/>
  <c r="CL85" i="23"/>
  <c r="CL86" i="23"/>
  <c r="CL87" i="23"/>
  <c r="CL88" i="23"/>
  <c r="CL89" i="23"/>
  <c r="CL90" i="23"/>
  <c r="CL91" i="23"/>
  <c r="CL92" i="23"/>
  <c r="CL93" i="23"/>
  <c r="CL94" i="23"/>
  <c r="CL95" i="23"/>
  <c r="CL96" i="23"/>
  <c r="CL97" i="23"/>
  <c r="CL98" i="23"/>
  <c r="CL99" i="23"/>
  <c r="CL100" i="23"/>
  <c r="CL101" i="23"/>
  <c r="CL102" i="23"/>
  <c r="CL103" i="23"/>
  <c r="CL104" i="23"/>
  <c r="CL105" i="23"/>
  <c r="CL106" i="23"/>
  <c r="CL107" i="23"/>
  <c r="CL108" i="23"/>
  <c r="CL109" i="23"/>
  <c r="CL110" i="23"/>
  <c r="CL111" i="23"/>
  <c r="CL112" i="23"/>
  <c r="CL113" i="23"/>
  <c r="CL114" i="23"/>
  <c r="CL115" i="23"/>
  <c r="CL116" i="23"/>
  <c r="CL117" i="23"/>
  <c r="CL118" i="23"/>
  <c r="CL119" i="23"/>
  <c r="CL120" i="23"/>
  <c r="CL121" i="23"/>
  <c r="CL122" i="23"/>
  <c r="CL123" i="23"/>
  <c r="CL124" i="23"/>
  <c r="CL125" i="23"/>
  <c r="CL126" i="23"/>
  <c r="CL127" i="23"/>
  <c r="CL128" i="23"/>
  <c r="CL129" i="23"/>
  <c r="CL130" i="23"/>
  <c r="CL131" i="23"/>
  <c r="CL132" i="23"/>
  <c r="CL133" i="23"/>
  <c r="CL134" i="23"/>
  <c r="CL135" i="23"/>
  <c r="CL136" i="23"/>
  <c r="CL137" i="23"/>
  <c r="CL138" i="23"/>
  <c r="CL139" i="23"/>
  <c r="CL140" i="23"/>
  <c r="CL141" i="23"/>
  <c r="CL142" i="23"/>
  <c r="CL143" i="23"/>
  <c r="CL144" i="23"/>
  <c r="CL145" i="23"/>
  <c r="CL146" i="23"/>
  <c r="CL147" i="23"/>
  <c r="CL148" i="23"/>
  <c r="CL149" i="23"/>
  <c r="CL150" i="23"/>
  <c r="CL151" i="23"/>
  <c r="CL152" i="23"/>
  <c r="CL153" i="23"/>
  <c r="CL154" i="23"/>
  <c r="CL155" i="23"/>
  <c r="CL156" i="23"/>
  <c r="CL157" i="23"/>
  <c r="CL158" i="23"/>
  <c r="CL159" i="23"/>
  <c r="CL160" i="23"/>
  <c r="CL161" i="23"/>
  <c r="CL162" i="23"/>
  <c r="CL163" i="23"/>
  <c r="CL164" i="23"/>
  <c r="CL165" i="23"/>
  <c r="CL166" i="23"/>
  <c r="CL167" i="23"/>
  <c r="CL168" i="23"/>
  <c r="CL169" i="23"/>
  <c r="CL170" i="23"/>
  <c r="CL171" i="23"/>
  <c r="CL172" i="23"/>
  <c r="CL173" i="23"/>
  <c r="CL174" i="23"/>
  <c r="CL175" i="23"/>
  <c r="CL176" i="23"/>
  <c r="CL177" i="23"/>
  <c r="CL178" i="23"/>
  <c r="CL179" i="23"/>
  <c r="CL180" i="23"/>
  <c r="CL181" i="23"/>
  <c r="CL182" i="23"/>
  <c r="CL183" i="23"/>
  <c r="CL184" i="23"/>
  <c r="CL185" i="23"/>
  <c r="CL186" i="23"/>
  <c r="CL187" i="23"/>
  <c r="CL188" i="23"/>
  <c r="CL189" i="23"/>
  <c r="CL190" i="23"/>
  <c r="CL191" i="23"/>
  <c r="CL192" i="23"/>
  <c r="CL193" i="23"/>
  <c r="CL194" i="23"/>
  <c r="CL195" i="23"/>
  <c r="CL196" i="23"/>
  <c r="CL197" i="23"/>
  <c r="CL198" i="23"/>
  <c r="CL199" i="23"/>
  <c r="CL200" i="23"/>
  <c r="CL201" i="23"/>
  <c r="CL202" i="23"/>
  <c r="CL203" i="23"/>
  <c r="CL204" i="23"/>
  <c r="CL205" i="23"/>
  <c r="CL206" i="23"/>
  <c r="CL207" i="23"/>
  <c r="CL208" i="23"/>
  <c r="CL209" i="23"/>
  <c r="CL210" i="23"/>
  <c r="CL211" i="23"/>
  <c r="CL212" i="23"/>
  <c r="CL213" i="23"/>
  <c r="CL214" i="23"/>
  <c r="CL215" i="23"/>
  <c r="CL216" i="23"/>
  <c r="CL217" i="23"/>
  <c r="CL218" i="23"/>
  <c r="CL219" i="23"/>
  <c r="CL220" i="23"/>
  <c r="CL221" i="23"/>
  <c r="CL222" i="23"/>
  <c r="CL223" i="23"/>
  <c r="CL224" i="23"/>
  <c r="CL225" i="23"/>
  <c r="CL226" i="23"/>
  <c r="CL227" i="23"/>
  <c r="CL228" i="23"/>
  <c r="CL229" i="23"/>
  <c r="CL230" i="23"/>
  <c r="CL231" i="23"/>
  <c r="CL232" i="23"/>
  <c r="CL233" i="23"/>
  <c r="CL234" i="23"/>
  <c r="CL235" i="23"/>
  <c r="CL236" i="23"/>
  <c r="CL237" i="23"/>
  <c r="CL238" i="23"/>
  <c r="CL239" i="23"/>
  <c r="CK3" i="23"/>
  <c r="CK4" i="23"/>
  <c r="CK5" i="23"/>
  <c r="CK6" i="23"/>
  <c r="CK7" i="23"/>
  <c r="CK8" i="23"/>
  <c r="CK9" i="23"/>
  <c r="CK10" i="23"/>
  <c r="CK11" i="23"/>
  <c r="CK12" i="23"/>
  <c r="CK13" i="23"/>
  <c r="CK14" i="23"/>
  <c r="CK15" i="23"/>
  <c r="CK16" i="23"/>
  <c r="CK17" i="23"/>
  <c r="CK18" i="23"/>
  <c r="CK19" i="23"/>
  <c r="CK20" i="23"/>
  <c r="CK21" i="23"/>
  <c r="CK22" i="23"/>
  <c r="CK23" i="23"/>
  <c r="CK24" i="23"/>
  <c r="CK25" i="23"/>
  <c r="CK26" i="23"/>
  <c r="CK27" i="23"/>
  <c r="CK28" i="23"/>
  <c r="CK29" i="23"/>
  <c r="CK30" i="23"/>
  <c r="CK31" i="23"/>
  <c r="CK32" i="23"/>
  <c r="CK33" i="23"/>
  <c r="CK34" i="23"/>
  <c r="CK35" i="23"/>
  <c r="CK36" i="23"/>
  <c r="CK37" i="23"/>
  <c r="CK38" i="23"/>
  <c r="CK39" i="23"/>
  <c r="CK40" i="23"/>
  <c r="CK41" i="23"/>
  <c r="CK42" i="23"/>
  <c r="CK43" i="23"/>
  <c r="CK44" i="23"/>
  <c r="CK45" i="23"/>
  <c r="CK46" i="23"/>
  <c r="CK47" i="23"/>
  <c r="CK48" i="23"/>
  <c r="CK49" i="23"/>
  <c r="CK50" i="23"/>
  <c r="CK51" i="23"/>
  <c r="CK52" i="23"/>
  <c r="CK53" i="23"/>
  <c r="CK54" i="23"/>
  <c r="CK55" i="23"/>
  <c r="CK56" i="23"/>
  <c r="CK57" i="23"/>
  <c r="CK58" i="23"/>
  <c r="CK59" i="23"/>
  <c r="CK60" i="23"/>
  <c r="CK61" i="23"/>
  <c r="CK62" i="23"/>
  <c r="CK63" i="23"/>
  <c r="CK64" i="23"/>
  <c r="CK65" i="23"/>
  <c r="CK66" i="23"/>
  <c r="CK67" i="23"/>
  <c r="CK68" i="23"/>
  <c r="CK69" i="23"/>
  <c r="CK70" i="23"/>
  <c r="CK71" i="23"/>
  <c r="CK72" i="23"/>
  <c r="CK73" i="23"/>
  <c r="CK74" i="23"/>
  <c r="CK75" i="23"/>
  <c r="CK76" i="23"/>
  <c r="CK77" i="23"/>
  <c r="CK78" i="23"/>
  <c r="CK79" i="23"/>
  <c r="CK80" i="23"/>
  <c r="CK81" i="23"/>
  <c r="CK82" i="23"/>
  <c r="CK83" i="23"/>
  <c r="CK84" i="23"/>
  <c r="CK85" i="23"/>
  <c r="CK86" i="23"/>
  <c r="CK87" i="23"/>
  <c r="CK88" i="23"/>
  <c r="CK89" i="23"/>
  <c r="CK90" i="23"/>
  <c r="CK91" i="23"/>
  <c r="CK92" i="23"/>
  <c r="CK93" i="23"/>
  <c r="CK94" i="23"/>
  <c r="CK95" i="23"/>
  <c r="CK96" i="23"/>
  <c r="CK97" i="23"/>
  <c r="CK98" i="23"/>
  <c r="CK99" i="23"/>
  <c r="CK100" i="23"/>
  <c r="CK101" i="23"/>
  <c r="CK102" i="23"/>
  <c r="CK103" i="23"/>
  <c r="CK104" i="23"/>
  <c r="CK105" i="23"/>
  <c r="CK106" i="23"/>
  <c r="CK107" i="23"/>
  <c r="CK108" i="23"/>
  <c r="CK109" i="23"/>
  <c r="CK110" i="23"/>
  <c r="CK111" i="23"/>
  <c r="CK112" i="23"/>
  <c r="CK113" i="23"/>
  <c r="CK114" i="23"/>
  <c r="CK115" i="23"/>
  <c r="CK116" i="23"/>
  <c r="CK117" i="23"/>
  <c r="CK118" i="23"/>
  <c r="CK119" i="23"/>
  <c r="CK120" i="23"/>
  <c r="CK121" i="23"/>
  <c r="CK122" i="23"/>
  <c r="CK123" i="23"/>
  <c r="CK124" i="23"/>
  <c r="CK125" i="23"/>
  <c r="CK126" i="23"/>
  <c r="CK127" i="23"/>
  <c r="CK128" i="23"/>
  <c r="CK129" i="23"/>
  <c r="CK130" i="23"/>
  <c r="CK131" i="23"/>
  <c r="CK132" i="23"/>
  <c r="CK133" i="23"/>
  <c r="CK134" i="23"/>
  <c r="CK135" i="23"/>
  <c r="CK136" i="23"/>
  <c r="CK137" i="23"/>
  <c r="CK138" i="23"/>
  <c r="CK139" i="23"/>
  <c r="CK140" i="23"/>
  <c r="CK141" i="23"/>
  <c r="CK142" i="23"/>
  <c r="CK143" i="23"/>
  <c r="CK144" i="23"/>
  <c r="CK145" i="23"/>
  <c r="CK146" i="23"/>
  <c r="CK147" i="23"/>
  <c r="CK148" i="23"/>
  <c r="CK149" i="23"/>
  <c r="CK150" i="23"/>
  <c r="CK151" i="23"/>
  <c r="CK152" i="23"/>
  <c r="CK153" i="23"/>
  <c r="CK154" i="23"/>
  <c r="CK155" i="23"/>
  <c r="CK156" i="23"/>
  <c r="CK157" i="23"/>
  <c r="CK158" i="23"/>
  <c r="CK159" i="23"/>
  <c r="CK160" i="23"/>
  <c r="CK161" i="23"/>
  <c r="CK162" i="23"/>
  <c r="CK163" i="23"/>
  <c r="CK164" i="23"/>
  <c r="CK165" i="23"/>
  <c r="CK166" i="23"/>
  <c r="CK167" i="23"/>
  <c r="CK168" i="23"/>
  <c r="CK169" i="23"/>
  <c r="CK170" i="23"/>
  <c r="CK171" i="23"/>
  <c r="CK172" i="23"/>
  <c r="CK173" i="23"/>
  <c r="CK174" i="23"/>
  <c r="CK175" i="23"/>
  <c r="CK176" i="23"/>
  <c r="CK177" i="23"/>
  <c r="CK178" i="23"/>
  <c r="CK179" i="23"/>
  <c r="CK180" i="23"/>
  <c r="CK181" i="23"/>
  <c r="CK182" i="23"/>
  <c r="CK183" i="23"/>
  <c r="CK184" i="23"/>
  <c r="CK185" i="23"/>
  <c r="CK186" i="23"/>
  <c r="CK187" i="23"/>
  <c r="CK188" i="23"/>
  <c r="CK189" i="23"/>
  <c r="CK190" i="23"/>
  <c r="CK191" i="23"/>
  <c r="CK192" i="23"/>
  <c r="CK193" i="23"/>
  <c r="CK194" i="23"/>
  <c r="CK195" i="23"/>
  <c r="CK196" i="23"/>
  <c r="CK197" i="23"/>
  <c r="CK198" i="23"/>
  <c r="CK199" i="23"/>
  <c r="CK200" i="23"/>
  <c r="CK201" i="23"/>
  <c r="CK202" i="23"/>
  <c r="CK203" i="23"/>
  <c r="CK204" i="23"/>
  <c r="CK205" i="23"/>
  <c r="CK206" i="23"/>
  <c r="CK207" i="23"/>
  <c r="CK208" i="23"/>
  <c r="CK209" i="23"/>
  <c r="CK210" i="23"/>
  <c r="CK211" i="23"/>
  <c r="CK212" i="23"/>
  <c r="CK213" i="23"/>
  <c r="CK214" i="23"/>
  <c r="CK215" i="23"/>
  <c r="CK216" i="23"/>
  <c r="CK217" i="23"/>
  <c r="CK218" i="23"/>
  <c r="CK219" i="23"/>
  <c r="CK220" i="23"/>
  <c r="CK221" i="23"/>
  <c r="CK222" i="23"/>
  <c r="CK223" i="23"/>
  <c r="CK224" i="23"/>
  <c r="CK225" i="23"/>
  <c r="CK226" i="23"/>
  <c r="CK227" i="23"/>
  <c r="CK228" i="23"/>
  <c r="CK229" i="23"/>
  <c r="CK230" i="23"/>
  <c r="CK231" i="23"/>
  <c r="CK232" i="23"/>
  <c r="CK233" i="23"/>
  <c r="CK234" i="23"/>
  <c r="CK235" i="23"/>
  <c r="CK236" i="23"/>
  <c r="CK237" i="23"/>
  <c r="CK238" i="23"/>
  <c r="CK239" i="23"/>
  <c r="CJ3" i="23"/>
  <c r="CJ4" i="23"/>
  <c r="CJ5" i="23"/>
  <c r="CJ6" i="23"/>
  <c r="CJ7" i="23"/>
  <c r="CJ8" i="23"/>
  <c r="CJ9" i="23"/>
  <c r="CJ10" i="23"/>
  <c r="CJ11" i="23"/>
  <c r="CJ12" i="23"/>
  <c r="CJ13" i="23"/>
  <c r="CJ14" i="23"/>
  <c r="CJ15" i="23"/>
  <c r="CJ16" i="23"/>
  <c r="CJ17" i="23"/>
  <c r="CJ18" i="23"/>
  <c r="CJ19" i="23"/>
  <c r="CJ20" i="23"/>
  <c r="CJ21" i="23"/>
  <c r="CJ22" i="23"/>
  <c r="CJ23" i="23"/>
  <c r="CJ24" i="23"/>
  <c r="CJ25" i="23"/>
  <c r="CJ26" i="23"/>
  <c r="CJ27" i="23"/>
  <c r="CJ28" i="23"/>
  <c r="CJ29" i="23"/>
  <c r="CJ30" i="23"/>
  <c r="CJ31" i="23"/>
  <c r="CJ32" i="23"/>
  <c r="CJ33" i="23"/>
  <c r="CJ34" i="23"/>
  <c r="CJ35" i="23"/>
  <c r="CJ36" i="23"/>
  <c r="CJ37" i="23"/>
  <c r="CJ38" i="23"/>
  <c r="CJ39" i="23"/>
  <c r="CJ40" i="23"/>
  <c r="CJ41" i="23"/>
  <c r="CJ42" i="23"/>
  <c r="CJ43" i="23"/>
  <c r="CJ44" i="23"/>
  <c r="CJ45" i="23"/>
  <c r="CJ46" i="23"/>
  <c r="CJ47" i="23"/>
  <c r="CJ48" i="23"/>
  <c r="CJ49" i="23"/>
  <c r="CJ50" i="23"/>
  <c r="CJ51" i="23"/>
  <c r="CJ52" i="23"/>
  <c r="CJ53" i="23"/>
  <c r="CJ54" i="23"/>
  <c r="CJ55" i="23"/>
  <c r="CJ56" i="23"/>
  <c r="CJ57" i="23"/>
  <c r="CJ58" i="23"/>
  <c r="CJ59" i="23"/>
  <c r="CJ60" i="23"/>
  <c r="CJ61" i="23"/>
  <c r="CJ62" i="23"/>
  <c r="CJ63" i="23"/>
  <c r="CJ64" i="23"/>
  <c r="CJ65" i="23"/>
  <c r="CJ66" i="23"/>
  <c r="CJ67" i="23"/>
  <c r="CJ68" i="23"/>
  <c r="CJ69" i="23"/>
  <c r="CJ70" i="23"/>
  <c r="CJ71" i="23"/>
  <c r="CJ72" i="23"/>
  <c r="CJ73" i="23"/>
  <c r="CJ74" i="23"/>
  <c r="CJ75" i="23"/>
  <c r="CJ76" i="23"/>
  <c r="CJ77" i="23"/>
  <c r="CJ78" i="23"/>
  <c r="CJ79" i="23"/>
  <c r="CJ80" i="23"/>
  <c r="CJ81" i="23"/>
  <c r="CJ82" i="23"/>
  <c r="CJ83" i="23"/>
  <c r="CJ84" i="23"/>
  <c r="CJ85" i="23"/>
  <c r="CJ86" i="23"/>
  <c r="CJ87" i="23"/>
  <c r="CJ88" i="23"/>
  <c r="CJ89" i="23"/>
  <c r="CJ90" i="23"/>
  <c r="CJ91" i="23"/>
  <c r="CJ92" i="23"/>
  <c r="CJ93" i="23"/>
  <c r="CJ94" i="23"/>
  <c r="CJ95" i="23"/>
  <c r="CJ96" i="23"/>
  <c r="CJ97" i="23"/>
  <c r="CJ98" i="23"/>
  <c r="CJ99" i="23"/>
  <c r="CJ100" i="23"/>
  <c r="CJ101" i="23"/>
  <c r="CJ102" i="23"/>
  <c r="CJ103" i="23"/>
  <c r="CJ104" i="23"/>
  <c r="CJ105" i="23"/>
  <c r="CJ106" i="23"/>
  <c r="CJ107" i="23"/>
  <c r="CJ108" i="23"/>
  <c r="CJ109" i="23"/>
  <c r="CJ110" i="23"/>
  <c r="CJ111" i="23"/>
  <c r="CJ112" i="23"/>
  <c r="CJ113" i="23"/>
  <c r="CJ114" i="23"/>
  <c r="CJ115" i="23"/>
  <c r="CJ116" i="23"/>
  <c r="CJ117" i="23"/>
  <c r="CJ118" i="23"/>
  <c r="CJ119" i="23"/>
  <c r="CJ120" i="23"/>
  <c r="CJ121" i="23"/>
  <c r="CJ122" i="23"/>
  <c r="CJ123" i="23"/>
  <c r="CJ124" i="23"/>
  <c r="CJ125" i="23"/>
  <c r="CJ126" i="23"/>
  <c r="CJ127" i="23"/>
  <c r="CJ128" i="23"/>
  <c r="CJ129" i="23"/>
  <c r="CJ130" i="23"/>
  <c r="CJ131" i="23"/>
  <c r="CJ132" i="23"/>
  <c r="CJ133" i="23"/>
  <c r="CJ134" i="23"/>
  <c r="CJ135" i="23"/>
  <c r="CJ136" i="23"/>
  <c r="CJ137" i="23"/>
  <c r="CJ138" i="23"/>
  <c r="CJ139" i="23"/>
  <c r="CJ140" i="23"/>
  <c r="CJ141" i="23"/>
  <c r="CJ142" i="23"/>
  <c r="CJ143" i="23"/>
  <c r="CJ144" i="23"/>
  <c r="CJ145" i="23"/>
  <c r="CJ146" i="23"/>
  <c r="CJ147" i="23"/>
  <c r="CJ148" i="23"/>
  <c r="CJ149" i="23"/>
  <c r="CJ150" i="23"/>
  <c r="CJ151" i="23"/>
  <c r="CJ152" i="23"/>
  <c r="CJ153" i="23"/>
  <c r="CJ154" i="23"/>
  <c r="CJ155" i="23"/>
  <c r="CJ156" i="23"/>
  <c r="CJ157" i="23"/>
  <c r="CJ158" i="23"/>
  <c r="CJ159" i="23"/>
  <c r="CJ160" i="23"/>
  <c r="CJ161" i="23"/>
  <c r="CJ162" i="23"/>
  <c r="CJ163" i="23"/>
  <c r="CJ164" i="23"/>
  <c r="CJ165" i="23"/>
  <c r="CJ166" i="23"/>
  <c r="CJ167" i="23"/>
  <c r="CJ168" i="23"/>
  <c r="CJ169" i="23"/>
  <c r="CJ170" i="23"/>
  <c r="CJ171" i="23"/>
  <c r="CJ172" i="23"/>
  <c r="CJ173" i="23"/>
  <c r="CJ174" i="23"/>
  <c r="CJ175" i="23"/>
  <c r="CJ176" i="23"/>
  <c r="CJ177" i="23"/>
  <c r="CJ178" i="23"/>
  <c r="CJ179" i="23"/>
  <c r="CJ180" i="23"/>
  <c r="CJ181" i="23"/>
  <c r="CJ182" i="23"/>
  <c r="CJ183" i="23"/>
  <c r="CJ184" i="23"/>
  <c r="CJ185" i="23"/>
  <c r="CJ186" i="23"/>
  <c r="CJ187" i="23"/>
  <c r="CJ188" i="23"/>
  <c r="CJ189" i="23"/>
  <c r="CJ190" i="23"/>
  <c r="CJ191" i="23"/>
  <c r="CJ192" i="23"/>
  <c r="CJ193" i="23"/>
  <c r="CJ194" i="23"/>
  <c r="CJ195" i="23"/>
  <c r="CJ196" i="23"/>
  <c r="CJ197" i="23"/>
  <c r="CJ198" i="23"/>
  <c r="CJ199" i="23"/>
  <c r="CJ200" i="23"/>
  <c r="CJ201" i="23"/>
  <c r="CJ202" i="23"/>
  <c r="CJ203" i="23"/>
  <c r="CJ204" i="23"/>
  <c r="CJ205" i="23"/>
  <c r="CJ206" i="23"/>
  <c r="CJ207" i="23"/>
  <c r="CJ208" i="23"/>
  <c r="CJ209" i="23"/>
  <c r="CJ210" i="23"/>
  <c r="CJ211" i="23"/>
  <c r="CJ212" i="23"/>
  <c r="CJ213" i="23"/>
  <c r="CJ214" i="23"/>
  <c r="CJ215" i="23"/>
  <c r="CJ216" i="23"/>
  <c r="CJ217" i="23"/>
  <c r="CJ218" i="23"/>
  <c r="CJ219" i="23"/>
  <c r="CJ220" i="23"/>
  <c r="CJ221" i="23"/>
  <c r="CJ222" i="23"/>
  <c r="CJ223" i="23"/>
  <c r="CJ224" i="23"/>
  <c r="CJ225" i="23"/>
  <c r="CJ226" i="23"/>
  <c r="CJ227" i="23"/>
  <c r="CJ228" i="23"/>
  <c r="CJ229" i="23"/>
  <c r="CJ230" i="23"/>
  <c r="CJ231" i="23"/>
  <c r="CJ232" i="23"/>
  <c r="CJ233" i="23"/>
  <c r="CJ234" i="23"/>
  <c r="CJ235" i="23"/>
  <c r="CJ236" i="23"/>
  <c r="CJ237" i="23"/>
  <c r="CJ238" i="23"/>
  <c r="CJ239" i="23"/>
  <c r="CI3" i="23"/>
  <c r="CI4" i="23"/>
  <c r="CI5" i="23"/>
  <c r="CI6" i="23"/>
  <c r="CI7" i="23"/>
  <c r="CI8" i="23"/>
  <c r="CI9" i="23"/>
  <c r="CI10" i="23"/>
  <c r="CI11" i="23"/>
  <c r="CI12" i="23"/>
  <c r="CI13" i="23"/>
  <c r="CI14" i="23"/>
  <c r="CI15" i="23"/>
  <c r="CI16" i="23"/>
  <c r="CI17" i="23"/>
  <c r="CI18" i="23"/>
  <c r="CI19" i="23"/>
  <c r="CI20" i="23"/>
  <c r="CI21" i="23"/>
  <c r="CI22" i="23"/>
  <c r="CI23" i="23"/>
  <c r="CI24" i="23"/>
  <c r="CI25" i="23"/>
  <c r="CI26" i="23"/>
  <c r="CI27" i="23"/>
  <c r="CI28" i="23"/>
  <c r="CI29" i="23"/>
  <c r="CI30" i="23"/>
  <c r="CI31" i="23"/>
  <c r="CI32" i="23"/>
  <c r="CI33" i="23"/>
  <c r="CI34" i="23"/>
  <c r="CI35" i="23"/>
  <c r="CI36" i="23"/>
  <c r="CI37" i="23"/>
  <c r="CI38" i="23"/>
  <c r="CI39" i="23"/>
  <c r="CI40" i="23"/>
  <c r="CI41" i="23"/>
  <c r="CI42" i="23"/>
  <c r="CI43" i="23"/>
  <c r="CI44" i="23"/>
  <c r="CI45" i="23"/>
  <c r="CI46" i="23"/>
  <c r="CI47" i="23"/>
  <c r="CI48" i="23"/>
  <c r="CI49" i="23"/>
  <c r="CI50" i="23"/>
  <c r="CI51" i="23"/>
  <c r="CI52" i="23"/>
  <c r="CI53" i="23"/>
  <c r="CI54" i="23"/>
  <c r="CI55" i="23"/>
  <c r="CI56" i="23"/>
  <c r="CI57" i="23"/>
  <c r="CI58" i="23"/>
  <c r="CI59" i="23"/>
  <c r="CI60" i="23"/>
  <c r="CI61" i="23"/>
  <c r="CI62" i="23"/>
  <c r="CI63" i="23"/>
  <c r="CI64" i="23"/>
  <c r="CI65" i="23"/>
  <c r="CI66" i="23"/>
  <c r="CI67" i="23"/>
  <c r="CI68" i="23"/>
  <c r="CI69" i="23"/>
  <c r="CI70" i="23"/>
  <c r="CI71" i="23"/>
  <c r="CI72" i="23"/>
  <c r="CI73" i="23"/>
  <c r="CI74" i="23"/>
  <c r="CI75" i="23"/>
  <c r="CI76" i="23"/>
  <c r="CI77" i="23"/>
  <c r="CI78" i="23"/>
  <c r="CI79" i="23"/>
  <c r="CI80" i="23"/>
  <c r="CI81" i="23"/>
  <c r="CI82" i="23"/>
  <c r="CI83" i="23"/>
  <c r="CI84" i="23"/>
  <c r="CI85" i="23"/>
  <c r="CI86" i="23"/>
  <c r="CI87" i="23"/>
  <c r="CI88" i="23"/>
  <c r="CI89" i="23"/>
  <c r="CI90" i="23"/>
  <c r="CI91" i="23"/>
  <c r="CI92" i="23"/>
  <c r="CI93" i="23"/>
  <c r="CI94" i="23"/>
  <c r="CI95" i="23"/>
  <c r="CI96" i="23"/>
  <c r="CI97" i="23"/>
  <c r="CI98" i="23"/>
  <c r="CI99" i="23"/>
  <c r="CI100" i="23"/>
  <c r="CI101" i="23"/>
  <c r="CI102" i="23"/>
  <c r="CI103" i="23"/>
  <c r="CI104" i="23"/>
  <c r="CI105" i="23"/>
  <c r="CI106" i="23"/>
  <c r="CI107" i="23"/>
  <c r="CI108" i="23"/>
  <c r="CI109" i="23"/>
  <c r="CI110" i="23"/>
  <c r="CI111" i="23"/>
  <c r="CI112" i="23"/>
  <c r="CI113" i="23"/>
  <c r="CI114" i="23"/>
  <c r="CI115" i="23"/>
  <c r="CI116" i="23"/>
  <c r="CI117" i="23"/>
  <c r="CI118" i="23"/>
  <c r="CI119" i="23"/>
  <c r="CI120" i="23"/>
  <c r="CI121" i="23"/>
  <c r="CI122" i="23"/>
  <c r="CI123" i="23"/>
  <c r="CI124" i="23"/>
  <c r="CI125" i="23"/>
  <c r="CI126" i="23"/>
  <c r="CI127" i="23"/>
  <c r="CI128" i="23"/>
  <c r="CI129" i="23"/>
  <c r="CI130" i="23"/>
  <c r="CI131" i="23"/>
  <c r="CI132" i="23"/>
  <c r="CI133" i="23"/>
  <c r="CI134" i="23"/>
  <c r="CI135" i="23"/>
  <c r="CI136" i="23"/>
  <c r="CI137" i="23"/>
  <c r="CI138" i="23"/>
  <c r="CI139" i="23"/>
  <c r="CI140" i="23"/>
  <c r="CI141" i="23"/>
  <c r="CI142" i="23"/>
  <c r="CI143" i="23"/>
  <c r="CI144" i="23"/>
  <c r="CI145" i="23"/>
  <c r="CI146" i="23"/>
  <c r="CI147" i="23"/>
  <c r="CI148" i="23"/>
  <c r="CI149" i="23"/>
  <c r="CI150" i="23"/>
  <c r="CI151" i="23"/>
  <c r="CI152" i="23"/>
  <c r="CI153" i="23"/>
  <c r="CI154" i="23"/>
  <c r="CI155" i="23"/>
  <c r="CI156" i="23"/>
  <c r="CI157" i="23"/>
  <c r="CI158" i="23"/>
  <c r="CI159" i="23"/>
  <c r="CI160" i="23"/>
  <c r="CI161" i="23"/>
  <c r="CI162" i="23"/>
  <c r="CI163" i="23"/>
  <c r="CI164" i="23"/>
  <c r="CI165" i="23"/>
  <c r="CI166" i="23"/>
  <c r="CI167" i="23"/>
  <c r="CI168" i="23"/>
  <c r="CI169" i="23"/>
  <c r="CI170" i="23"/>
  <c r="CI171" i="23"/>
  <c r="CI172" i="23"/>
  <c r="CI173" i="23"/>
  <c r="CI174" i="23"/>
  <c r="CI175" i="23"/>
  <c r="CI176" i="23"/>
  <c r="CI177" i="23"/>
  <c r="CI178" i="23"/>
  <c r="CI179" i="23"/>
  <c r="CI180" i="23"/>
  <c r="CI181" i="23"/>
  <c r="CI182" i="23"/>
  <c r="CI183" i="23"/>
  <c r="CI184" i="23"/>
  <c r="CI185" i="23"/>
  <c r="CI186" i="23"/>
  <c r="CI187" i="23"/>
  <c r="CI188" i="23"/>
  <c r="CI189" i="23"/>
  <c r="CI190" i="23"/>
  <c r="CI191" i="23"/>
  <c r="CI192" i="23"/>
  <c r="CI193" i="23"/>
  <c r="CI194" i="23"/>
  <c r="CI195" i="23"/>
  <c r="CI196" i="23"/>
  <c r="CI197" i="23"/>
  <c r="CI198" i="23"/>
  <c r="CI199" i="23"/>
  <c r="CI200" i="23"/>
  <c r="CI201" i="23"/>
  <c r="CI202" i="23"/>
  <c r="CI203" i="23"/>
  <c r="CI204" i="23"/>
  <c r="CI205" i="23"/>
  <c r="CI206" i="23"/>
  <c r="CI207" i="23"/>
  <c r="CI208" i="23"/>
  <c r="CI209" i="23"/>
  <c r="CI210" i="23"/>
  <c r="CI211" i="23"/>
  <c r="CI212" i="23"/>
  <c r="CI213" i="23"/>
  <c r="CI214" i="23"/>
  <c r="CI215" i="23"/>
  <c r="CI216" i="23"/>
  <c r="CI217" i="23"/>
  <c r="CI218" i="23"/>
  <c r="CI219" i="23"/>
  <c r="CI220" i="23"/>
  <c r="CI221" i="23"/>
  <c r="CI222" i="23"/>
  <c r="CI223" i="23"/>
  <c r="CI224" i="23"/>
  <c r="CI225" i="23"/>
  <c r="CI226" i="23"/>
  <c r="CI227" i="23"/>
  <c r="CI228" i="23"/>
  <c r="CI229" i="23"/>
  <c r="CI230" i="23"/>
  <c r="CI231" i="23"/>
  <c r="CI232" i="23"/>
  <c r="CI233" i="23"/>
  <c r="CI234" i="23"/>
  <c r="CI235" i="23"/>
  <c r="CI236" i="23"/>
  <c r="CI237" i="23"/>
  <c r="CI238" i="23"/>
  <c r="CI239" i="23"/>
  <c r="CH3" i="23"/>
  <c r="CH4" i="23"/>
  <c r="CH5" i="23"/>
  <c r="CH6" i="23"/>
  <c r="CH7" i="23"/>
  <c r="CH8" i="23"/>
  <c r="CH9" i="23"/>
  <c r="CH10" i="23"/>
  <c r="CH11" i="23"/>
  <c r="CH12" i="23"/>
  <c r="CH13" i="23"/>
  <c r="CH14" i="23"/>
  <c r="CH15" i="23"/>
  <c r="CH16" i="23"/>
  <c r="CH17" i="23"/>
  <c r="CH18" i="23"/>
  <c r="CH19" i="23"/>
  <c r="CH20" i="23"/>
  <c r="CH21" i="23"/>
  <c r="CH22" i="23"/>
  <c r="CH23" i="23"/>
  <c r="CH24" i="23"/>
  <c r="CH25" i="23"/>
  <c r="CH26" i="23"/>
  <c r="CH27" i="23"/>
  <c r="CH28" i="23"/>
  <c r="CH29" i="23"/>
  <c r="CH30" i="23"/>
  <c r="CH31" i="23"/>
  <c r="CH32" i="23"/>
  <c r="CH33" i="23"/>
  <c r="CH34" i="23"/>
  <c r="CH35" i="23"/>
  <c r="CH36" i="23"/>
  <c r="CH37" i="23"/>
  <c r="CH38" i="23"/>
  <c r="CH39" i="23"/>
  <c r="CH40" i="23"/>
  <c r="CH41" i="23"/>
  <c r="CH42" i="23"/>
  <c r="CH43" i="23"/>
  <c r="CH44" i="23"/>
  <c r="CH45" i="23"/>
  <c r="CH46" i="23"/>
  <c r="CH47" i="23"/>
  <c r="CH48" i="23"/>
  <c r="CH49" i="23"/>
  <c r="CH50" i="23"/>
  <c r="CH51" i="23"/>
  <c r="CH52" i="23"/>
  <c r="CH53" i="23"/>
  <c r="CH54" i="23"/>
  <c r="CH55" i="23"/>
  <c r="CH56" i="23"/>
  <c r="CH57" i="23"/>
  <c r="CH58" i="23"/>
  <c r="CH59" i="23"/>
  <c r="CH60" i="23"/>
  <c r="CH61" i="23"/>
  <c r="CH62" i="23"/>
  <c r="CH63" i="23"/>
  <c r="CH64" i="23"/>
  <c r="CH65" i="23"/>
  <c r="CH66" i="23"/>
  <c r="CH67" i="23"/>
  <c r="CH68" i="23"/>
  <c r="CH69" i="23"/>
  <c r="CH70" i="23"/>
  <c r="CH71" i="23"/>
  <c r="CH72" i="23"/>
  <c r="CH73" i="23"/>
  <c r="CH74" i="23"/>
  <c r="CH75" i="23"/>
  <c r="CH76" i="23"/>
  <c r="CH77" i="23"/>
  <c r="CH78" i="23"/>
  <c r="CH79" i="23"/>
  <c r="CH80" i="23"/>
  <c r="CH81" i="23"/>
  <c r="CH82" i="23"/>
  <c r="CH83" i="23"/>
  <c r="CH84" i="23"/>
  <c r="CH85" i="23"/>
  <c r="CH86" i="23"/>
  <c r="CH87" i="23"/>
  <c r="CH88" i="23"/>
  <c r="CH89" i="23"/>
  <c r="CH90" i="23"/>
  <c r="CH91" i="23"/>
  <c r="CH92" i="23"/>
  <c r="CH93" i="23"/>
  <c r="CH94" i="23"/>
  <c r="CH95" i="23"/>
  <c r="CH96" i="23"/>
  <c r="CH97" i="23"/>
  <c r="CH98" i="23"/>
  <c r="CH99" i="23"/>
  <c r="CH100" i="23"/>
  <c r="CH101" i="23"/>
  <c r="CH102" i="23"/>
  <c r="CH103" i="23"/>
  <c r="CH104" i="23"/>
  <c r="CH105" i="23"/>
  <c r="CH106" i="23"/>
  <c r="CH107" i="23"/>
  <c r="CH108" i="23"/>
  <c r="CH109" i="23"/>
  <c r="CH110" i="23"/>
  <c r="CH111" i="23"/>
  <c r="CH112" i="23"/>
  <c r="CH113" i="23"/>
  <c r="CH114" i="23"/>
  <c r="CH115" i="23"/>
  <c r="CH116" i="23"/>
  <c r="CH117" i="23"/>
  <c r="CH118" i="23"/>
  <c r="CH119" i="23"/>
  <c r="CH120" i="23"/>
  <c r="CH121" i="23"/>
  <c r="CH122" i="23"/>
  <c r="CH123" i="23"/>
  <c r="CH124" i="23"/>
  <c r="CH125" i="23"/>
  <c r="CH126" i="23"/>
  <c r="CH127" i="23"/>
  <c r="CH128" i="23"/>
  <c r="CH129" i="23"/>
  <c r="CH130" i="23"/>
  <c r="CH131" i="23"/>
  <c r="CH132" i="23"/>
  <c r="CH133" i="23"/>
  <c r="CH134" i="23"/>
  <c r="CH135" i="23"/>
  <c r="CH136" i="23"/>
  <c r="CH137" i="23"/>
  <c r="CH138" i="23"/>
  <c r="CH139" i="23"/>
  <c r="CH140" i="23"/>
  <c r="CH141" i="23"/>
  <c r="CH142" i="23"/>
  <c r="CH143" i="23"/>
  <c r="CH144" i="23"/>
  <c r="CH145" i="23"/>
  <c r="CH146" i="23"/>
  <c r="CH147" i="23"/>
  <c r="CH148" i="23"/>
  <c r="CH149" i="23"/>
  <c r="CH150" i="23"/>
  <c r="CH151" i="23"/>
  <c r="CH152" i="23"/>
  <c r="CH153" i="23"/>
  <c r="CH154" i="23"/>
  <c r="CH155" i="23"/>
  <c r="CH156" i="23"/>
  <c r="CH157" i="23"/>
  <c r="CH158" i="23"/>
  <c r="CH159" i="23"/>
  <c r="CH160" i="23"/>
  <c r="CH161" i="23"/>
  <c r="CH162" i="23"/>
  <c r="CH163" i="23"/>
  <c r="CH164" i="23"/>
  <c r="CH165" i="23"/>
  <c r="CH166" i="23"/>
  <c r="CH167" i="23"/>
  <c r="CH168" i="23"/>
  <c r="CH169" i="23"/>
  <c r="CH170" i="23"/>
  <c r="CH171" i="23"/>
  <c r="CH172" i="23"/>
  <c r="CH173" i="23"/>
  <c r="CH174" i="23"/>
  <c r="CH175" i="23"/>
  <c r="CH176" i="23"/>
  <c r="CH177" i="23"/>
  <c r="CH178" i="23"/>
  <c r="CH179" i="23"/>
  <c r="CH180" i="23"/>
  <c r="CH181" i="23"/>
  <c r="CH182" i="23"/>
  <c r="CH183" i="23"/>
  <c r="CH184" i="23"/>
  <c r="CH185" i="23"/>
  <c r="CH186" i="23"/>
  <c r="CH187" i="23"/>
  <c r="CH188" i="23"/>
  <c r="CH189" i="23"/>
  <c r="CH190" i="23"/>
  <c r="CH191" i="23"/>
  <c r="CH192" i="23"/>
  <c r="CH193" i="23"/>
  <c r="CH194" i="23"/>
  <c r="CH195" i="23"/>
  <c r="CH196" i="23"/>
  <c r="CH197" i="23"/>
  <c r="CH198" i="23"/>
  <c r="CH199" i="23"/>
  <c r="CH200" i="23"/>
  <c r="CH201" i="23"/>
  <c r="CH202" i="23"/>
  <c r="CH203" i="23"/>
  <c r="CH204" i="23"/>
  <c r="CH205" i="23"/>
  <c r="CH206" i="23"/>
  <c r="CH207" i="23"/>
  <c r="CH208" i="23"/>
  <c r="CH209" i="23"/>
  <c r="CH210" i="23"/>
  <c r="CH211" i="23"/>
  <c r="CH212" i="23"/>
  <c r="CH213" i="23"/>
  <c r="CH214" i="23"/>
  <c r="CH215" i="23"/>
  <c r="CH216" i="23"/>
  <c r="CH217" i="23"/>
  <c r="CH218" i="23"/>
  <c r="CH219" i="23"/>
  <c r="CH220" i="23"/>
  <c r="CH221" i="23"/>
  <c r="CH222" i="23"/>
  <c r="CH223" i="23"/>
  <c r="CH224" i="23"/>
  <c r="CH225" i="23"/>
  <c r="CH226" i="23"/>
  <c r="CH227" i="23"/>
  <c r="CH228" i="23"/>
  <c r="CH229" i="23"/>
  <c r="CH230" i="23"/>
  <c r="CH231" i="23"/>
  <c r="CH232" i="23"/>
  <c r="CH233" i="23"/>
  <c r="CH234" i="23"/>
  <c r="CH235" i="23"/>
  <c r="CH236" i="23"/>
  <c r="CH237" i="23"/>
  <c r="CH238" i="23"/>
  <c r="CH239" i="23"/>
  <c r="CG3" i="23"/>
  <c r="CG4" i="23"/>
  <c r="CG5" i="23"/>
  <c r="CG6" i="23"/>
  <c r="CG7" i="23"/>
  <c r="CG8" i="23"/>
  <c r="CG9" i="23"/>
  <c r="CG10" i="23"/>
  <c r="CG11" i="23"/>
  <c r="CG12" i="23"/>
  <c r="CG13" i="23"/>
  <c r="CG14" i="23"/>
  <c r="CG15" i="23"/>
  <c r="CG16" i="23"/>
  <c r="CG17" i="23"/>
  <c r="CG18" i="23"/>
  <c r="CG19" i="23"/>
  <c r="CG20" i="23"/>
  <c r="CG21" i="23"/>
  <c r="CG22" i="23"/>
  <c r="CG23" i="23"/>
  <c r="CG24" i="23"/>
  <c r="CG25" i="23"/>
  <c r="CG26" i="23"/>
  <c r="CG27" i="23"/>
  <c r="CG28" i="23"/>
  <c r="CG29" i="23"/>
  <c r="CG30" i="23"/>
  <c r="CG31" i="23"/>
  <c r="CG32" i="23"/>
  <c r="CG33" i="23"/>
  <c r="CG34" i="23"/>
  <c r="CG35" i="23"/>
  <c r="CG36" i="23"/>
  <c r="CG37" i="23"/>
  <c r="CG38" i="23"/>
  <c r="CG39" i="23"/>
  <c r="CG40" i="23"/>
  <c r="CG41" i="23"/>
  <c r="CG42" i="23"/>
  <c r="CG43" i="23"/>
  <c r="CG44" i="23"/>
  <c r="CG45" i="23"/>
  <c r="CG46" i="23"/>
  <c r="CG47" i="23"/>
  <c r="CG48" i="23"/>
  <c r="CG49" i="23"/>
  <c r="CG50" i="23"/>
  <c r="CG51" i="23"/>
  <c r="CG52" i="23"/>
  <c r="CG53" i="23"/>
  <c r="CG54" i="23"/>
  <c r="CG55" i="23"/>
  <c r="CG56" i="23"/>
  <c r="CG57" i="23"/>
  <c r="CG58" i="23"/>
  <c r="CG59" i="23"/>
  <c r="CG60" i="23"/>
  <c r="CG61" i="23"/>
  <c r="CG62" i="23"/>
  <c r="CG63" i="23"/>
  <c r="CG64" i="23"/>
  <c r="CG65" i="23"/>
  <c r="CG66" i="23"/>
  <c r="CG67" i="23"/>
  <c r="CG68" i="23"/>
  <c r="CG69" i="23"/>
  <c r="CG70" i="23"/>
  <c r="CG71" i="23"/>
  <c r="CG72" i="23"/>
  <c r="CG73" i="23"/>
  <c r="CG74" i="23"/>
  <c r="CG75" i="23"/>
  <c r="CG76" i="23"/>
  <c r="CG77" i="23"/>
  <c r="CG78" i="23"/>
  <c r="CG79" i="23"/>
  <c r="CG80" i="23"/>
  <c r="CG81" i="23"/>
  <c r="CG82" i="23"/>
  <c r="CG83" i="23"/>
  <c r="CG84" i="23"/>
  <c r="CG85" i="23"/>
  <c r="CG86" i="23"/>
  <c r="CG87" i="23"/>
  <c r="CG88" i="23"/>
  <c r="CG89" i="23"/>
  <c r="CG90" i="23"/>
  <c r="CG91" i="23"/>
  <c r="CG92" i="23"/>
  <c r="CG93" i="23"/>
  <c r="CG94" i="23"/>
  <c r="CG95" i="23"/>
  <c r="CG96" i="23"/>
  <c r="CG97" i="23"/>
  <c r="CG98" i="23"/>
  <c r="CG99" i="23"/>
  <c r="CG100" i="23"/>
  <c r="CG101" i="23"/>
  <c r="CG102" i="23"/>
  <c r="CG103" i="23"/>
  <c r="CG104" i="23"/>
  <c r="CG105" i="23"/>
  <c r="CG106" i="23"/>
  <c r="CG107" i="23"/>
  <c r="CG108" i="23"/>
  <c r="CG109" i="23"/>
  <c r="CG110" i="23"/>
  <c r="CG111" i="23"/>
  <c r="CG112" i="23"/>
  <c r="CG113" i="23"/>
  <c r="CG114" i="23"/>
  <c r="CG115" i="23"/>
  <c r="CG116" i="23"/>
  <c r="CG117" i="23"/>
  <c r="CG118" i="23"/>
  <c r="CG119" i="23"/>
  <c r="CG120" i="23"/>
  <c r="CG121" i="23"/>
  <c r="CG122" i="23"/>
  <c r="CG123" i="23"/>
  <c r="CG124" i="23"/>
  <c r="CG125" i="23"/>
  <c r="CG126" i="23"/>
  <c r="CG127" i="23"/>
  <c r="CG128" i="23"/>
  <c r="CG129" i="23"/>
  <c r="CG130" i="23"/>
  <c r="CG131" i="23"/>
  <c r="CG132" i="23"/>
  <c r="CG133" i="23"/>
  <c r="CG134" i="23"/>
  <c r="CG135" i="23"/>
  <c r="CG136" i="23"/>
  <c r="CG137" i="23"/>
  <c r="CG138" i="23"/>
  <c r="CG139" i="23"/>
  <c r="CG140" i="23"/>
  <c r="CG141" i="23"/>
  <c r="CG142" i="23"/>
  <c r="CG143" i="23"/>
  <c r="CG144" i="23"/>
  <c r="CG145" i="23"/>
  <c r="CG146" i="23"/>
  <c r="CG147" i="23"/>
  <c r="CG148" i="23"/>
  <c r="CG149" i="23"/>
  <c r="CG150" i="23"/>
  <c r="CG151" i="23"/>
  <c r="CG152" i="23"/>
  <c r="CG153" i="23"/>
  <c r="CG154" i="23"/>
  <c r="CG155" i="23"/>
  <c r="CG156" i="23"/>
  <c r="CG157" i="23"/>
  <c r="CG158" i="23"/>
  <c r="CG159" i="23"/>
  <c r="CG160" i="23"/>
  <c r="CG161" i="23"/>
  <c r="CG162" i="23"/>
  <c r="CG163" i="23"/>
  <c r="CG164" i="23"/>
  <c r="CG165" i="23"/>
  <c r="CG166" i="23"/>
  <c r="CG167" i="23"/>
  <c r="CG168" i="23"/>
  <c r="CG169" i="23"/>
  <c r="CG170" i="23"/>
  <c r="CG171" i="23"/>
  <c r="CG172" i="23"/>
  <c r="CG173" i="23"/>
  <c r="CG174" i="23"/>
  <c r="CG175" i="23"/>
  <c r="CG176" i="23"/>
  <c r="CG177" i="23"/>
  <c r="CG178" i="23"/>
  <c r="CG179" i="23"/>
  <c r="CG180" i="23"/>
  <c r="CG181" i="23"/>
  <c r="CG182" i="23"/>
  <c r="CG183" i="23"/>
  <c r="CG184" i="23"/>
  <c r="CG185" i="23"/>
  <c r="CG186" i="23"/>
  <c r="CG187" i="23"/>
  <c r="CG188" i="23"/>
  <c r="CG189" i="23"/>
  <c r="CG190" i="23"/>
  <c r="CG191" i="23"/>
  <c r="CG192" i="23"/>
  <c r="CG193" i="23"/>
  <c r="CG194" i="23"/>
  <c r="CG195" i="23"/>
  <c r="CG196" i="23"/>
  <c r="CG197" i="23"/>
  <c r="CG198" i="23"/>
  <c r="CG199" i="23"/>
  <c r="CG200" i="23"/>
  <c r="CG201" i="23"/>
  <c r="CG202" i="23"/>
  <c r="CG203" i="23"/>
  <c r="CG204" i="23"/>
  <c r="CG205" i="23"/>
  <c r="CG206" i="23"/>
  <c r="CG207" i="23"/>
  <c r="CG208" i="23"/>
  <c r="CG209" i="23"/>
  <c r="CG210" i="23"/>
  <c r="CG211" i="23"/>
  <c r="CG212" i="23"/>
  <c r="CG213" i="23"/>
  <c r="CG214" i="23"/>
  <c r="CG215" i="23"/>
  <c r="CG216" i="23"/>
  <c r="CG217" i="23"/>
  <c r="CG218" i="23"/>
  <c r="CG219" i="23"/>
  <c r="CG220" i="23"/>
  <c r="CG221" i="23"/>
  <c r="CG222" i="23"/>
  <c r="CG223" i="23"/>
  <c r="CG224" i="23"/>
  <c r="CG225" i="23"/>
  <c r="CG226" i="23"/>
  <c r="CG227" i="23"/>
  <c r="CG228" i="23"/>
  <c r="CG229" i="23"/>
  <c r="CG230" i="23"/>
  <c r="CG231" i="23"/>
  <c r="CG232" i="23"/>
  <c r="CG233" i="23"/>
  <c r="CG234" i="23"/>
  <c r="CG235" i="23"/>
  <c r="CG236" i="23"/>
  <c r="CG237" i="23"/>
  <c r="CG238" i="23"/>
  <c r="CG239" i="23"/>
  <c r="DD2" i="23"/>
  <c r="DC2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BL3" i="23"/>
  <c r="BL4" i="23"/>
  <c r="BL5" i="23"/>
  <c r="BL6" i="23"/>
  <c r="BL7" i="23"/>
  <c r="BL8" i="23"/>
  <c r="BL9" i="23"/>
  <c r="BL10" i="23"/>
  <c r="BL11" i="23"/>
  <c r="BL12" i="23"/>
  <c r="BL13" i="23"/>
  <c r="BL14" i="23"/>
  <c r="BL15" i="23"/>
  <c r="BL16" i="23"/>
  <c r="BL17" i="23"/>
  <c r="BL18" i="23"/>
  <c r="BL19" i="23"/>
  <c r="BL20" i="23"/>
  <c r="BL21" i="23"/>
  <c r="BL22" i="23"/>
  <c r="BL23" i="23"/>
  <c r="BL24" i="23"/>
  <c r="BL25" i="23"/>
  <c r="BL26" i="23"/>
  <c r="BL27" i="23"/>
  <c r="BL28" i="23"/>
  <c r="BL29" i="23"/>
  <c r="BL30" i="23"/>
  <c r="BL31" i="23"/>
  <c r="BL32" i="23"/>
  <c r="BL33" i="23"/>
  <c r="BL34" i="23"/>
  <c r="BL35" i="23"/>
  <c r="BL36" i="23"/>
  <c r="BL37" i="23"/>
  <c r="BL38" i="23"/>
  <c r="BL39" i="23"/>
  <c r="BL40" i="23"/>
  <c r="BL41" i="23"/>
  <c r="BL42" i="23"/>
  <c r="BL43" i="23"/>
  <c r="BL44" i="23"/>
  <c r="BL45" i="23"/>
  <c r="BL46" i="23"/>
  <c r="BL47" i="23"/>
  <c r="BL48" i="23"/>
  <c r="BL49" i="23"/>
  <c r="BL50" i="23"/>
  <c r="BL51" i="23"/>
  <c r="BL52" i="23"/>
  <c r="BL53" i="23"/>
  <c r="BL54" i="23"/>
  <c r="BL55" i="23"/>
  <c r="BL56" i="23"/>
  <c r="BL57" i="23"/>
  <c r="BL58" i="23"/>
  <c r="BL59" i="23"/>
  <c r="BL60" i="23"/>
  <c r="BL61" i="23"/>
  <c r="BL62" i="23"/>
  <c r="BL63" i="23"/>
  <c r="BL64" i="23"/>
  <c r="BL65" i="23"/>
  <c r="BL66" i="23"/>
  <c r="BL67" i="23"/>
  <c r="BL68" i="23"/>
  <c r="BL69" i="23"/>
  <c r="BL70" i="23"/>
  <c r="BL71" i="23"/>
  <c r="BL72" i="23"/>
  <c r="BL73" i="23"/>
  <c r="BL74" i="23"/>
  <c r="BL75" i="23"/>
  <c r="BL76" i="23"/>
  <c r="BL77" i="23"/>
  <c r="BL78" i="23"/>
  <c r="BL79" i="23"/>
  <c r="BL80" i="23"/>
  <c r="BL81" i="23"/>
  <c r="BL82" i="23"/>
  <c r="BL83" i="23"/>
  <c r="BL84" i="23"/>
  <c r="BL85" i="23"/>
  <c r="BL86" i="23"/>
  <c r="BL87" i="23"/>
  <c r="BL88" i="23"/>
  <c r="BL89" i="23"/>
  <c r="BL90" i="23"/>
  <c r="BL91" i="23"/>
  <c r="BL92" i="23"/>
  <c r="BL93" i="23"/>
  <c r="BL94" i="23"/>
  <c r="BL95" i="23"/>
  <c r="BL96" i="23"/>
  <c r="BL97" i="23"/>
  <c r="BL98" i="23"/>
  <c r="BL99" i="23"/>
  <c r="BL100" i="23"/>
  <c r="BL101" i="23"/>
  <c r="BL102" i="23"/>
  <c r="BL103" i="23"/>
  <c r="BL104" i="23"/>
  <c r="BL105" i="23"/>
  <c r="BL106" i="23"/>
  <c r="BL107" i="23"/>
  <c r="BL108" i="23"/>
  <c r="BL109" i="23"/>
  <c r="BL110" i="23"/>
  <c r="BL111" i="23"/>
  <c r="BL112" i="23"/>
  <c r="BL113" i="23"/>
  <c r="BL114" i="23"/>
  <c r="BL115" i="23"/>
  <c r="BL116" i="23"/>
  <c r="BL117" i="23"/>
  <c r="BL118" i="23"/>
  <c r="BL119" i="23"/>
  <c r="BL120" i="23"/>
  <c r="BL121" i="23"/>
  <c r="BL122" i="23"/>
  <c r="BL123" i="23"/>
  <c r="BL124" i="23"/>
  <c r="BL125" i="23"/>
  <c r="BL126" i="23"/>
  <c r="BL127" i="23"/>
  <c r="BL128" i="23"/>
  <c r="BL129" i="23"/>
  <c r="BL130" i="23"/>
  <c r="BL131" i="23"/>
  <c r="BL132" i="23"/>
  <c r="BL133" i="23"/>
  <c r="BL134" i="23"/>
  <c r="BL135" i="23"/>
  <c r="BL136" i="23"/>
  <c r="BL137" i="23"/>
  <c r="BL138" i="23"/>
  <c r="BL139" i="23"/>
  <c r="BL140" i="23"/>
  <c r="BL141" i="23"/>
  <c r="BL142" i="23"/>
  <c r="BL143" i="23"/>
  <c r="BL144" i="23"/>
  <c r="BL145" i="23"/>
  <c r="BL146" i="23"/>
  <c r="BL147" i="23"/>
  <c r="BL148" i="23"/>
  <c r="BL149" i="23"/>
  <c r="BL150" i="23"/>
  <c r="BL151" i="23"/>
  <c r="BL152" i="23"/>
  <c r="BL153" i="23"/>
  <c r="BL154" i="23"/>
  <c r="BL155" i="23"/>
  <c r="BL156" i="23"/>
  <c r="BL157" i="23"/>
  <c r="BL158" i="23"/>
  <c r="BL159" i="23"/>
  <c r="BL160" i="23"/>
  <c r="BL161" i="23"/>
  <c r="BL162" i="23"/>
  <c r="BL163" i="23"/>
  <c r="BL164" i="23"/>
  <c r="BL165" i="23"/>
  <c r="BL166" i="23"/>
  <c r="BL167" i="23"/>
  <c r="BL168" i="23"/>
  <c r="BL169" i="23"/>
  <c r="BL170" i="23"/>
  <c r="BL171" i="23"/>
  <c r="BL172" i="23"/>
  <c r="BL173" i="23"/>
  <c r="BL174" i="23"/>
  <c r="BL175" i="23"/>
  <c r="BL176" i="23"/>
  <c r="BL177" i="23"/>
  <c r="BL178" i="23"/>
  <c r="BL179" i="23"/>
  <c r="BL180" i="23"/>
  <c r="BL181" i="23"/>
  <c r="BL182" i="23"/>
  <c r="BL183" i="23"/>
  <c r="BL184" i="23"/>
  <c r="BL185" i="23"/>
  <c r="BL186" i="23"/>
  <c r="BL187" i="23"/>
  <c r="BL188" i="23"/>
  <c r="BL189" i="23"/>
  <c r="BL190" i="23"/>
  <c r="BL191" i="23"/>
  <c r="BL192" i="23"/>
  <c r="BL193" i="23"/>
  <c r="BL194" i="23"/>
  <c r="BL195" i="23"/>
  <c r="BL196" i="23"/>
  <c r="BL197" i="23"/>
  <c r="BL198" i="23"/>
  <c r="BL199" i="23"/>
  <c r="BL200" i="23"/>
  <c r="BL201" i="23"/>
  <c r="BL202" i="23"/>
  <c r="BL203" i="23"/>
  <c r="BL204" i="23"/>
  <c r="BL205" i="23"/>
  <c r="BL206" i="23"/>
  <c r="BL207" i="23"/>
  <c r="BL208" i="23"/>
  <c r="BL209" i="23"/>
  <c r="BL210" i="23"/>
  <c r="BL211" i="23"/>
  <c r="BL212" i="23"/>
  <c r="BL213" i="23"/>
  <c r="BL214" i="23"/>
  <c r="BL215" i="23"/>
  <c r="BL216" i="23"/>
  <c r="BL217" i="23"/>
  <c r="BL218" i="23"/>
  <c r="BL219" i="23"/>
  <c r="BL220" i="23"/>
  <c r="BL221" i="23"/>
  <c r="BL222" i="23"/>
  <c r="BL223" i="23"/>
  <c r="BL224" i="23"/>
  <c r="BL225" i="23"/>
  <c r="BL226" i="23"/>
  <c r="BL227" i="23"/>
  <c r="BL228" i="23"/>
  <c r="BL229" i="23"/>
  <c r="BL230" i="23"/>
  <c r="BL231" i="23"/>
  <c r="BL232" i="23"/>
  <c r="BL233" i="23"/>
  <c r="BL234" i="23"/>
  <c r="BL235" i="23"/>
  <c r="BL236" i="23"/>
  <c r="BL237" i="23"/>
  <c r="BL238" i="23"/>
  <c r="BL239" i="23"/>
  <c r="BL2" i="23"/>
  <c r="BA2" i="23"/>
  <c r="CF239" i="23"/>
  <c r="CE239" i="23"/>
  <c r="CD239" i="23"/>
  <c r="CC239" i="23"/>
  <c r="CB239" i="23"/>
  <c r="CA239" i="23"/>
  <c r="BZ239" i="23"/>
  <c r="BY239" i="23"/>
  <c r="BX239" i="23"/>
  <c r="BW239" i="23"/>
  <c r="BV239" i="23"/>
  <c r="BU239" i="23"/>
  <c r="BT239" i="23"/>
  <c r="BS239" i="23"/>
  <c r="BR239" i="23"/>
  <c r="BQ239" i="23"/>
  <c r="BP239" i="23"/>
  <c r="BO239" i="23"/>
  <c r="BN239" i="23"/>
  <c r="BM239" i="23"/>
  <c r="BK239" i="23"/>
  <c r="BJ239" i="23"/>
  <c r="BI239" i="23"/>
  <c r="BH239" i="23"/>
  <c r="BG239" i="23"/>
  <c r="BF239" i="23"/>
  <c r="BE239" i="23"/>
  <c r="BD239" i="23"/>
  <c r="BC239" i="23"/>
  <c r="BB239" i="23"/>
  <c r="BA239" i="23"/>
  <c r="CF238" i="23"/>
  <c r="CE238" i="23"/>
  <c r="CD238" i="23"/>
  <c r="CC238" i="23"/>
  <c r="CB238" i="23"/>
  <c r="CA238" i="23"/>
  <c r="BZ238" i="23"/>
  <c r="BY238" i="23"/>
  <c r="BX238" i="23"/>
  <c r="BW238" i="23"/>
  <c r="BV238" i="23"/>
  <c r="BU238" i="23"/>
  <c r="BT238" i="23"/>
  <c r="BS238" i="23"/>
  <c r="BR238" i="23"/>
  <c r="BQ238" i="23"/>
  <c r="BP238" i="23"/>
  <c r="BO238" i="23"/>
  <c r="BN238" i="23"/>
  <c r="BM238" i="23"/>
  <c r="BK238" i="23"/>
  <c r="BJ238" i="23"/>
  <c r="BI238" i="23"/>
  <c r="BH238" i="23"/>
  <c r="BG238" i="23"/>
  <c r="BF238" i="23"/>
  <c r="BE238" i="23"/>
  <c r="BD238" i="23"/>
  <c r="BC238" i="23"/>
  <c r="BB238" i="23"/>
  <c r="BA238" i="23"/>
  <c r="CF237" i="23"/>
  <c r="CE237" i="23"/>
  <c r="CD237" i="23"/>
  <c r="CC237" i="23"/>
  <c r="CB237" i="23"/>
  <c r="CA237" i="23"/>
  <c r="BZ237" i="23"/>
  <c r="BY237" i="23"/>
  <c r="BX237" i="23"/>
  <c r="BW237" i="23"/>
  <c r="BV237" i="23"/>
  <c r="BU237" i="23"/>
  <c r="BT237" i="23"/>
  <c r="BS237" i="23"/>
  <c r="BR237" i="23"/>
  <c r="BQ237" i="23"/>
  <c r="BP237" i="23"/>
  <c r="BO237" i="23"/>
  <c r="BN237" i="23"/>
  <c r="BM237" i="23"/>
  <c r="BK237" i="23"/>
  <c r="BJ237" i="23"/>
  <c r="BI237" i="23"/>
  <c r="BH237" i="23"/>
  <c r="BG237" i="23"/>
  <c r="BF237" i="23"/>
  <c r="BE237" i="23"/>
  <c r="BD237" i="23"/>
  <c r="BC237" i="23"/>
  <c r="BB237" i="23"/>
  <c r="BA237" i="23"/>
  <c r="CF236" i="23"/>
  <c r="CE236" i="23"/>
  <c r="CD236" i="23"/>
  <c r="CC236" i="23"/>
  <c r="CB236" i="23"/>
  <c r="CA236" i="23"/>
  <c r="BZ236" i="23"/>
  <c r="BY236" i="23"/>
  <c r="BX236" i="23"/>
  <c r="BW236" i="23"/>
  <c r="BV236" i="23"/>
  <c r="BU236" i="23"/>
  <c r="BT236" i="23"/>
  <c r="BS236" i="23"/>
  <c r="BR236" i="23"/>
  <c r="BQ236" i="23"/>
  <c r="BP236" i="23"/>
  <c r="BO236" i="23"/>
  <c r="BN236" i="23"/>
  <c r="BM236" i="23"/>
  <c r="BK236" i="23"/>
  <c r="BJ236" i="23"/>
  <c r="BI236" i="23"/>
  <c r="BH236" i="23"/>
  <c r="BG236" i="23"/>
  <c r="BF236" i="23"/>
  <c r="BE236" i="23"/>
  <c r="BD236" i="23"/>
  <c r="BC236" i="23"/>
  <c r="BB236" i="23"/>
  <c r="BA236" i="23"/>
  <c r="CF235" i="23"/>
  <c r="CE235" i="23"/>
  <c r="CD235" i="23"/>
  <c r="CC235" i="23"/>
  <c r="CB235" i="23"/>
  <c r="CA235" i="23"/>
  <c r="BZ235" i="23"/>
  <c r="BY235" i="23"/>
  <c r="BX235" i="23"/>
  <c r="BW235" i="23"/>
  <c r="BV235" i="23"/>
  <c r="BU235" i="23"/>
  <c r="BT235" i="23"/>
  <c r="BS235" i="23"/>
  <c r="BR235" i="23"/>
  <c r="BQ235" i="23"/>
  <c r="BP235" i="23"/>
  <c r="BO235" i="23"/>
  <c r="BN235" i="23"/>
  <c r="BM235" i="23"/>
  <c r="BK235" i="23"/>
  <c r="BJ235" i="23"/>
  <c r="BI235" i="23"/>
  <c r="BH235" i="23"/>
  <c r="BG235" i="23"/>
  <c r="BF235" i="23"/>
  <c r="BE235" i="23"/>
  <c r="BD235" i="23"/>
  <c r="BC235" i="23"/>
  <c r="BB235" i="23"/>
  <c r="BA235" i="23"/>
  <c r="CF234" i="23"/>
  <c r="CE234" i="23"/>
  <c r="CD234" i="23"/>
  <c r="CC234" i="23"/>
  <c r="CB234" i="23"/>
  <c r="CA234" i="23"/>
  <c r="BZ234" i="23"/>
  <c r="BY234" i="23"/>
  <c r="BX234" i="23"/>
  <c r="BW234" i="23"/>
  <c r="BV234" i="23"/>
  <c r="BU234" i="23"/>
  <c r="BT234" i="23"/>
  <c r="BS234" i="23"/>
  <c r="BR234" i="23"/>
  <c r="BQ234" i="23"/>
  <c r="BP234" i="23"/>
  <c r="BO234" i="23"/>
  <c r="BN234" i="23"/>
  <c r="BM234" i="23"/>
  <c r="BK234" i="23"/>
  <c r="BJ234" i="23"/>
  <c r="BI234" i="23"/>
  <c r="BH234" i="23"/>
  <c r="BG234" i="23"/>
  <c r="BF234" i="23"/>
  <c r="BE234" i="23"/>
  <c r="BD234" i="23"/>
  <c r="BC234" i="23"/>
  <c r="BB234" i="23"/>
  <c r="BA234" i="23"/>
  <c r="CF233" i="23"/>
  <c r="CE233" i="23"/>
  <c r="CD233" i="23"/>
  <c r="CC233" i="23"/>
  <c r="CB233" i="23"/>
  <c r="CA233" i="23"/>
  <c r="BZ233" i="23"/>
  <c r="BY233" i="23"/>
  <c r="BX233" i="23"/>
  <c r="BW233" i="23"/>
  <c r="BV233" i="23"/>
  <c r="BU233" i="23"/>
  <c r="BT233" i="23"/>
  <c r="BS233" i="23"/>
  <c r="BR233" i="23"/>
  <c r="BQ233" i="23"/>
  <c r="BP233" i="23"/>
  <c r="BO233" i="23"/>
  <c r="BN233" i="23"/>
  <c r="BM233" i="23"/>
  <c r="BK233" i="23"/>
  <c r="BJ233" i="23"/>
  <c r="BI233" i="23"/>
  <c r="BH233" i="23"/>
  <c r="BG233" i="23"/>
  <c r="BF233" i="23"/>
  <c r="BE233" i="23"/>
  <c r="BD233" i="23"/>
  <c r="BC233" i="23"/>
  <c r="BB233" i="23"/>
  <c r="BA233" i="23"/>
  <c r="CF232" i="23"/>
  <c r="CE232" i="23"/>
  <c r="CD232" i="23"/>
  <c r="CC232" i="23"/>
  <c r="CB232" i="23"/>
  <c r="CA232" i="23"/>
  <c r="BZ232" i="23"/>
  <c r="BY232" i="23"/>
  <c r="BX232" i="23"/>
  <c r="BW232" i="23"/>
  <c r="BV232" i="23"/>
  <c r="BU232" i="23"/>
  <c r="BT232" i="23"/>
  <c r="BS232" i="23"/>
  <c r="BR232" i="23"/>
  <c r="BQ232" i="23"/>
  <c r="BP232" i="23"/>
  <c r="BO232" i="23"/>
  <c r="BN232" i="23"/>
  <c r="BM232" i="23"/>
  <c r="BK232" i="23"/>
  <c r="BJ232" i="23"/>
  <c r="BI232" i="23"/>
  <c r="BH232" i="23"/>
  <c r="BG232" i="23"/>
  <c r="BF232" i="23"/>
  <c r="BE232" i="23"/>
  <c r="BD232" i="23"/>
  <c r="BC232" i="23"/>
  <c r="BB232" i="23"/>
  <c r="BA232" i="23"/>
  <c r="CF231" i="23"/>
  <c r="CE231" i="23"/>
  <c r="CD231" i="23"/>
  <c r="CC231" i="23"/>
  <c r="CB231" i="23"/>
  <c r="CA231" i="23"/>
  <c r="BZ231" i="23"/>
  <c r="BY231" i="23"/>
  <c r="BX231" i="23"/>
  <c r="BW231" i="23"/>
  <c r="BV231" i="23"/>
  <c r="BU231" i="23"/>
  <c r="BT231" i="23"/>
  <c r="BS231" i="23"/>
  <c r="BR231" i="23"/>
  <c r="BQ231" i="23"/>
  <c r="BP231" i="23"/>
  <c r="BO231" i="23"/>
  <c r="BN231" i="23"/>
  <c r="BM231" i="23"/>
  <c r="BK231" i="23"/>
  <c r="BJ231" i="23"/>
  <c r="BI231" i="23"/>
  <c r="BH231" i="23"/>
  <c r="BG231" i="23"/>
  <c r="BF231" i="23"/>
  <c r="BE231" i="23"/>
  <c r="BD231" i="23"/>
  <c r="BC231" i="23"/>
  <c r="BB231" i="23"/>
  <c r="BA231" i="23"/>
  <c r="CF230" i="23"/>
  <c r="CE230" i="23"/>
  <c r="CD230" i="23"/>
  <c r="CC230" i="23"/>
  <c r="CB230" i="23"/>
  <c r="CA230" i="23"/>
  <c r="BZ230" i="23"/>
  <c r="BY230" i="23"/>
  <c r="BX230" i="23"/>
  <c r="BW230" i="23"/>
  <c r="BV230" i="23"/>
  <c r="BU230" i="23"/>
  <c r="BT230" i="23"/>
  <c r="BS230" i="23"/>
  <c r="BR230" i="23"/>
  <c r="BQ230" i="23"/>
  <c r="BP230" i="23"/>
  <c r="BO230" i="23"/>
  <c r="BN230" i="23"/>
  <c r="BM230" i="23"/>
  <c r="BK230" i="23"/>
  <c r="BJ230" i="23"/>
  <c r="BI230" i="23"/>
  <c r="BH230" i="23"/>
  <c r="BG230" i="23"/>
  <c r="BF230" i="23"/>
  <c r="BE230" i="23"/>
  <c r="BD230" i="23"/>
  <c r="BC230" i="23"/>
  <c r="BB230" i="23"/>
  <c r="BA230" i="23"/>
  <c r="CF229" i="23"/>
  <c r="CE229" i="23"/>
  <c r="CD229" i="23"/>
  <c r="CC229" i="23"/>
  <c r="CB229" i="23"/>
  <c r="CA229" i="23"/>
  <c r="BZ229" i="23"/>
  <c r="BY229" i="23"/>
  <c r="BX229" i="23"/>
  <c r="BW229" i="23"/>
  <c r="BV229" i="23"/>
  <c r="BU229" i="23"/>
  <c r="BT229" i="23"/>
  <c r="BS229" i="23"/>
  <c r="BR229" i="23"/>
  <c r="BQ229" i="23"/>
  <c r="BP229" i="23"/>
  <c r="BO229" i="23"/>
  <c r="BN229" i="23"/>
  <c r="BM229" i="23"/>
  <c r="BK229" i="23"/>
  <c r="BJ229" i="23"/>
  <c r="BI229" i="23"/>
  <c r="BH229" i="23"/>
  <c r="BG229" i="23"/>
  <c r="BF229" i="23"/>
  <c r="BE229" i="23"/>
  <c r="BD229" i="23"/>
  <c r="BC229" i="23"/>
  <c r="BB229" i="23"/>
  <c r="BA229" i="23"/>
  <c r="CF228" i="23"/>
  <c r="CE228" i="23"/>
  <c r="CD228" i="23"/>
  <c r="CC228" i="23"/>
  <c r="CB228" i="23"/>
  <c r="CA228" i="23"/>
  <c r="BZ228" i="23"/>
  <c r="BY228" i="23"/>
  <c r="BX228" i="23"/>
  <c r="BW228" i="23"/>
  <c r="BV228" i="23"/>
  <c r="BU228" i="23"/>
  <c r="BT228" i="23"/>
  <c r="BS228" i="23"/>
  <c r="BR228" i="23"/>
  <c r="BQ228" i="23"/>
  <c r="BP228" i="23"/>
  <c r="BO228" i="23"/>
  <c r="BN228" i="23"/>
  <c r="BM228" i="23"/>
  <c r="BK228" i="23"/>
  <c r="BJ228" i="23"/>
  <c r="BI228" i="23"/>
  <c r="BH228" i="23"/>
  <c r="BG228" i="23"/>
  <c r="BF228" i="23"/>
  <c r="BE228" i="23"/>
  <c r="BD228" i="23"/>
  <c r="BC228" i="23"/>
  <c r="BB228" i="23"/>
  <c r="BA228" i="23"/>
  <c r="CF227" i="23"/>
  <c r="CE227" i="23"/>
  <c r="CD227" i="23"/>
  <c r="CC227" i="23"/>
  <c r="CB227" i="23"/>
  <c r="CA227" i="23"/>
  <c r="BZ227" i="23"/>
  <c r="BY227" i="23"/>
  <c r="BX227" i="23"/>
  <c r="BW227" i="23"/>
  <c r="BV227" i="23"/>
  <c r="BU227" i="23"/>
  <c r="BT227" i="23"/>
  <c r="BS227" i="23"/>
  <c r="BR227" i="23"/>
  <c r="BQ227" i="23"/>
  <c r="BP227" i="23"/>
  <c r="BO227" i="23"/>
  <c r="BN227" i="23"/>
  <c r="BM227" i="23"/>
  <c r="BK227" i="23"/>
  <c r="BJ227" i="23"/>
  <c r="BI227" i="23"/>
  <c r="BH227" i="23"/>
  <c r="BG227" i="23"/>
  <c r="BF227" i="23"/>
  <c r="BE227" i="23"/>
  <c r="BD227" i="23"/>
  <c r="BC227" i="23"/>
  <c r="BB227" i="23"/>
  <c r="BA227" i="23"/>
  <c r="CF226" i="23"/>
  <c r="CE226" i="23"/>
  <c r="CD226" i="23"/>
  <c r="CC226" i="23"/>
  <c r="CB226" i="23"/>
  <c r="CA226" i="23"/>
  <c r="BZ226" i="23"/>
  <c r="BY226" i="23"/>
  <c r="BX226" i="23"/>
  <c r="BW226" i="23"/>
  <c r="BV226" i="23"/>
  <c r="BU226" i="23"/>
  <c r="BT226" i="23"/>
  <c r="BS226" i="23"/>
  <c r="BR226" i="23"/>
  <c r="BQ226" i="23"/>
  <c r="BP226" i="23"/>
  <c r="BO226" i="23"/>
  <c r="BN226" i="23"/>
  <c r="BM226" i="23"/>
  <c r="BK226" i="23"/>
  <c r="BJ226" i="23"/>
  <c r="BI226" i="23"/>
  <c r="BH226" i="23"/>
  <c r="BG226" i="23"/>
  <c r="BF226" i="23"/>
  <c r="BE226" i="23"/>
  <c r="BD226" i="23"/>
  <c r="BC226" i="23"/>
  <c r="BB226" i="23"/>
  <c r="BA226" i="23"/>
  <c r="CF225" i="23"/>
  <c r="CE225" i="23"/>
  <c r="CD225" i="23"/>
  <c r="CC225" i="23"/>
  <c r="CB225" i="23"/>
  <c r="CA225" i="23"/>
  <c r="BZ225" i="23"/>
  <c r="BY225" i="23"/>
  <c r="BX225" i="23"/>
  <c r="BW225" i="23"/>
  <c r="BV225" i="23"/>
  <c r="BU225" i="23"/>
  <c r="BT225" i="23"/>
  <c r="BS225" i="23"/>
  <c r="BR225" i="23"/>
  <c r="BQ225" i="23"/>
  <c r="BP225" i="23"/>
  <c r="BO225" i="23"/>
  <c r="BN225" i="23"/>
  <c r="BM225" i="23"/>
  <c r="BK225" i="23"/>
  <c r="BJ225" i="23"/>
  <c r="BI225" i="23"/>
  <c r="BH225" i="23"/>
  <c r="BG225" i="23"/>
  <c r="BF225" i="23"/>
  <c r="BE225" i="23"/>
  <c r="BD225" i="23"/>
  <c r="BC225" i="23"/>
  <c r="BB225" i="23"/>
  <c r="BA225" i="23"/>
  <c r="CF224" i="23"/>
  <c r="CE224" i="23"/>
  <c r="CD224" i="23"/>
  <c r="CC224" i="23"/>
  <c r="CB224" i="23"/>
  <c r="CA224" i="23"/>
  <c r="BZ224" i="23"/>
  <c r="BY224" i="23"/>
  <c r="BX224" i="23"/>
  <c r="BW224" i="23"/>
  <c r="BV224" i="23"/>
  <c r="BU224" i="23"/>
  <c r="BT224" i="23"/>
  <c r="BS224" i="23"/>
  <c r="BR224" i="23"/>
  <c r="BQ224" i="23"/>
  <c r="BP224" i="23"/>
  <c r="BO224" i="23"/>
  <c r="BN224" i="23"/>
  <c r="BM224" i="23"/>
  <c r="BK224" i="23"/>
  <c r="BJ224" i="23"/>
  <c r="BI224" i="23"/>
  <c r="BH224" i="23"/>
  <c r="BG224" i="23"/>
  <c r="BF224" i="23"/>
  <c r="BE224" i="23"/>
  <c r="BD224" i="23"/>
  <c r="BC224" i="23"/>
  <c r="BB224" i="23"/>
  <c r="BA224" i="23"/>
  <c r="CF223" i="23"/>
  <c r="CE223" i="23"/>
  <c r="CD223" i="23"/>
  <c r="CC223" i="23"/>
  <c r="CB223" i="23"/>
  <c r="CA223" i="23"/>
  <c r="BZ223" i="23"/>
  <c r="BY223" i="23"/>
  <c r="BX223" i="23"/>
  <c r="BW223" i="23"/>
  <c r="BV223" i="23"/>
  <c r="BU223" i="23"/>
  <c r="BT223" i="23"/>
  <c r="BS223" i="23"/>
  <c r="BR223" i="23"/>
  <c r="BQ223" i="23"/>
  <c r="BP223" i="23"/>
  <c r="BO223" i="23"/>
  <c r="BN223" i="23"/>
  <c r="BM223" i="23"/>
  <c r="BK223" i="23"/>
  <c r="BJ223" i="23"/>
  <c r="BI223" i="23"/>
  <c r="BH223" i="23"/>
  <c r="BG223" i="23"/>
  <c r="BF223" i="23"/>
  <c r="BE223" i="23"/>
  <c r="BD223" i="23"/>
  <c r="BC223" i="23"/>
  <c r="BB223" i="23"/>
  <c r="BA223" i="23"/>
  <c r="CF222" i="23"/>
  <c r="CE222" i="23"/>
  <c r="CD222" i="23"/>
  <c r="CC222" i="23"/>
  <c r="CB222" i="23"/>
  <c r="CA222" i="23"/>
  <c r="BZ222" i="23"/>
  <c r="BY222" i="23"/>
  <c r="BX222" i="23"/>
  <c r="BW222" i="23"/>
  <c r="BV222" i="23"/>
  <c r="BU222" i="23"/>
  <c r="BT222" i="23"/>
  <c r="BS222" i="23"/>
  <c r="BR222" i="23"/>
  <c r="BQ222" i="23"/>
  <c r="BP222" i="23"/>
  <c r="BO222" i="23"/>
  <c r="BN222" i="23"/>
  <c r="BM222" i="23"/>
  <c r="BK222" i="23"/>
  <c r="BJ222" i="23"/>
  <c r="BI222" i="23"/>
  <c r="BH222" i="23"/>
  <c r="BG222" i="23"/>
  <c r="BF222" i="23"/>
  <c r="BE222" i="23"/>
  <c r="BD222" i="23"/>
  <c r="BC222" i="23"/>
  <c r="BB222" i="23"/>
  <c r="BA222" i="23"/>
  <c r="CF221" i="23"/>
  <c r="CE221" i="23"/>
  <c r="CD221" i="23"/>
  <c r="CC221" i="23"/>
  <c r="CB221" i="23"/>
  <c r="CA221" i="23"/>
  <c r="BZ221" i="23"/>
  <c r="BY221" i="23"/>
  <c r="BX221" i="23"/>
  <c r="BW221" i="23"/>
  <c r="BV221" i="23"/>
  <c r="BU221" i="23"/>
  <c r="BT221" i="23"/>
  <c r="BS221" i="23"/>
  <c r="BR221" i="23"/>
  <c r="BQ221" i="23"/>
  <c r="BP221" i="23"/>
  <c r="BO221" i="23"/>
  <c r="BN221" i="23"/>
  <c r="BM221" i="23"/>
  <c r="BK221" i="23"/>
  <c r="BJ221" i="23"/>
  <c r="BI221" i="23"/>
  <c r="BH221" i="23"/>
  <c r="BG221" i="23"/>
  <c r="BF221" i="23"/>
  <c r="BE221" i="23"/>
  <c r="BD221" i="23"/>
  <c r="BC221" i="23"/>
  <c r="BB221" i="23"/>
  <c r="BA221" i="23"/>
  <c r="CF220" i="23"/>
  <c r="CE220" i="23"/>
  <c r="CD220" i="23"/>
  <c r="CC220" i="23"/>
  <c r="CB220" i="23"/>
  <c r="CA220" i="23"/>
  <c r="BZ220" i="23"/>
  <c r="BY220" i="23"/>
  <c r="BX220" i="23"/>
  <c r="BW220" i="23"/>
  <c r="BV220" i="23"/>
  <c r="BU220" i="23"/>
  <c r="BT220" i="23"/>
  <c r="BS220" i="23"/>
  <c r="BR220" i="23"/>
  <c r="BQ220" i="23"/>
  <c r="BP220" i="23"/>
  <c r="BO220" i="23"/>
  <c r="BN220" i="23"/>
  <c r="BM220" i="23"/>
  <c r="BK220" i="23"/>
  <c r="BJ220" i="23"/>
  <c r="BI220" i="23"/>
  <c r="BH220" i="23"/>
  <c r="BG220" i="23"/>
  <c r="BF220" i="23"/>
  <c r="BE220" i="23"/>
  <c r="BD220" i="23"/>
  <c r="BC220" i="23"/>
  <c r="BB220" i="23"/>
  <c r="BA220" i="23"/>
  <c r="CF219" i="23"/>
  <c r="CE219" i="23"/>
  <c r="CD219" i="23"/>
  <c r="CC219" i="23"/>
  <c r="CB219" i="23"/>
  <c r="CA219" i="23"/>
  <c r="BZ219" i="23"/>
  <c r="BY219" i="23"/>
  <c r="BX219" i="23"/>
  <c r="BW219" i="23"/>
  <c r="BV219" i="23"/>
  <c r="BU219" i="23"/>
  <c r="BT219" i="23"/>
  <c r="BS219" i="23"/>
  <c r="BR219" i="23"/>
  <c r="BQ219" i="23"/>
  <c r="BP219" i="23"/>
  <c r="BO219" i="23"/>
  <c r="BN219" i="23"/>
  <c r="BM219" i="23"/>
  <c r="BK219" i="23"/>
  <c r="BJ219" i="23"/>
  <c r="BI219" i="23"/>
  <c r="BH219" i="23"/>
  <c r="BG219" i="23"/>
  <c r="BF219" i="23"/>
  <c r="BE219" i="23"/>
  <c r="BD219" i="23"/>
  <c r="BC219" i="23"/>
  <c r="BB219" i="23"/>
  <c r="BA219" i="23"/>
  <c r="CF218" i="23"/>
  <c r="CE218" i="23"/>
  <c r="CD218" i="23"/>
  <c r="CC218" i="23"/>
  <c r="CB218" i="23"/>
  <c r="CA218" i="23"/>
  <c r="BZ218" i="23"/>
  <c r="BY218" i="23"/>
  <c r="BX218" i="23"/>
  <c r="BW218" i="23"/>
  <c r="BV218" i="23"/>
  <c r="BU218" i="23"/>
  <c r="BT218" i="23"/>
  <c r="BS218" i="23"/>
  <c r="BR218" i="23"/>
  <c r="BQ218" i="23"/>
  <c r="BP218" i="23"/>
  <c r="BO218" i="23"/>
  <c r="BN218" i="23"/>
  <c r="BM218" i="23"/>
  <c r="BK218" i="23"/>
  <c r="BJ218" i="23"/>
  <c r="BI218" i="23"/>
  <c r="BH218" i="23"/>
  <c r="BG218" i="23"/>
  <c r="BF218" i="23"/>
  <c r="BE218" i="23"/>
  <c r="BD218" i="23"/>
  <c r="BC218" i="23"/>
  <c r="BB218" i="23"/>
  <c r="BA218" i="23"/>
  <c r="CF217" i="23"/>
  <c r="CE217" i="23"/>
  <c r="CD217" i="23"/>
  <c r="CC217" i="23"/>
  <c r="CB217" i="23"/>
  <c r="CA217" i="23"/>
  <c r="BZ217" i="23"/>
  <c r="BY217" i="23"/>
  <c r="BX217" i="23"/>
  <c r="BW217" i="23"/>
  <c r="BV217" i="23"/>
  <c r="BU217" i="23"/>
  <c r="BT217" i="23"/>
  <c r="BS217" i="23"/>
  <c r="BR217" i="23"/>
  <c r="BQ217" i="23"/>
  <c r="BP217" i="23"/>
  <c r="BO217" i="23"/>
  <c r="BN217" i="23"/>
  <c r="BM217" i="23"/>
  <c r="BK217" i="23"/>
  <c r="BJ217" i="23"/>
  <c r="BI217" i="23"/>
  <c r="BH217" i="23"/>
  <c r="BG217" i="23"/>
  <c r="BF217" i="23"/>
  <c r="BE217" i="23"/>
  <c r="BD217" i="23"/>
  <c r="BC217" i="23"/>
  <c r="BB217" i="23"/>
  <c r="BA217" i="23"/>
  <c r="CF216" i="23"/>
  <c r="CE216" i="23"/>
  <c r="CD216" i="23"/>
  <c r="CC216" i="23"/>
  <c r="CB216" i="23"/>
  <c r="CA216" i="23"/>
  <c r="BZ216" i="23"/>
  <c r="BY216" i="23"/>
  <c r="BX216" i="23"/>
  <c r="BW216" i="23"/>
  <c r="BV216" i="23"/>
  <c r="BU216" i="23"/>
  <c r="BT216" i="23"/>
  <c r="BS216" i="23"/>
  <c r="BR216" i="23"/>
  <c r="BQ216" i="23"/>
  <c r="BP216" i="23"/>
  <c r="BO216" i="23"/>
  <c r="BN216" i="23"/>
  <c r="BM216" i="23"/>
  <c r="BK216" i="23"/>
  <c r="BJ216" i="23"/>
  <c r="BI216" i="23"/>
  <c r="BH216" i="23"/>
  <c r="BG216" i="23"/>
  <c r="BF216" i="23"/>
  <c r="BE216" i="23"/>
  <c r="BD216" i="23"/>
  <c r="BC216" i="23"/>
  <c r="BB216" i="23"/>
  <c r="BA216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CF214" i="23"/>
  <c r="CE214" i="23"/>
  <c r="CD214" i="23"/>
  <c r="CC214" i="23"/>
  <c r="CB214" i="23"/>
  <c r="CA214" i="23"/>
  <c r="BZ214" i="23"/>
  <c r="BY214" i="23"/>
  <c r="BX214" i="23"/>
  <c r="BW214" i="23"/>
  <c r="BV214" i="23"/>
  <c r="BU214" i="23"/>
  <c r="BT214" i="23"/>
  <c r="BS214" i="23"/>
  <c r="BR214" i="23"/>
  <c r="BQ214" i="23"/>
  <c r="BP214" i="23"/>
  <c r="BO214" i="23"/>
  <c r="BN214" i="23"/>
  <c r="BM214" i="23"/>
  <c r="BK214" i="23"/>
  <c r="BJ214" i="23"/>
  <c r="BI214" i="23"/>
  <c r="BH214" i="23"/>
  <c r="BG214" i="23"/>
  <c r="BF214" i="23"/>
  <c r="BE214" i="23"/>
  <c r="BD214" i="23"/>
  <c r="BC214" i="23"/>
  <c r="BB214" i="23"/>
  <c r="BA214" i="23"/>
  <c r="CF213" i="23"/>
  <c r="CE213" i="23"/>
  <c r="CD213" i="23"/>
  <c r="CC213" i="23"/>
  <c r="CB213" i="23"/>
  <c r="CA213" i="23"/>
  <c r="BZ213" i="23"/>
  <c r="BY213" i="23"/>
  <c r="BX213" i="23"/>
  <c r="BW213" i="23"/>
  <c r="BV213" i="23"/>
  <c r="BU213" i="23"/>
  <c r="BT213" i="23"/>
  <c r="BS213" i="23"/>
  <c r="BR213" i="23"/>
  <c r="BQ213" i="23"/>
  <c r="BP213" i="23"/>
  <c r="BO213" i="23"/>
  <c r="BN213" i="23"/>
  <c r="BM213" i="23"/>
  <c r="BK213" i="23"/>
  <c r="BJ213" i="23"/>
  <c r="BI213" i="23"/>
  <c r="BH213" i="23"/>
  <c r="BG213" i="23"/>
  <c r="BF213" i="23"/>
  <c r="BE213" i="23"/>
  <c r="BD213" i="23"/>
  <c r="BC213" i="23"/>
  <c r="BB213" i="23"/>
  <c r="BA213" i="23"/>
  <c r="CF212" i="23"/>
  <c r="CE212" i="23"/>
  <c r="CD212" i="23"/>
  <c r="CC212" i="23"/>
  <c r="CB212" i="23"/>
  <c r="CA212" i="23"/>
  <c r="BZ212" i="23"/>
  <c r="BY212" i="23"/>
  <c r="BX212" i="23"/>
  <c r="BW212" i="23"/>
  <c r="BV212" i="23"/>
  <c r="BU212" i="23"/>
  <c r="BT212" i="23"/>
  <c r="BS212" i="23"/>
  <c r="BR212" i="23"/>
  <c r="BQ212" i="23"/>
  <c r="BP212" i="23"/>
  <c r="BO212" i="23"/>
  <c r="BN212" i="23"/>
  <c r="BM212" i="23"/>
  <c r="BK212" i="23"/>
  <c r="BJ212" i="23"/>
  <c r="BI212" i="23"/>
  <c r="BH212" i="23"/>
  <c r="BG212" i="23"/>
  <c r="BF212" i="23"/>
  <c r="BE212" i="23"/>
  <c r="BD212" i="23"/>
  <c r="BC212" i="23"/>
  <c r="BB212" i="23"/>
  <c r="BA212" i="23"/>
  <c r="CF211" i="23"/>
  <c r="CE211" i="23"/>
  <c r="CD211" i="23"/>
  <c r="CC211" i="23"/>
  <c r="CB211" i="23"/>
  <c r="CA211" i="23"/>
  <c r="BZ211" i="23"/>
  <c r="BY211" i="23"/>
  <c r="BX211" i="23"/>
  <c r="BW211" i="23"/>
  <c r="BV211" i="23"/>
  <c r="BU211" i="23"/>
  <c r="BT211" i="23"/>
  <c r="BS211" i="23"/>
  <c r="BR211" i="23"/>
  <c r="BQ211" i="23"/>
  <c r="BP211" i="23"/>
  <c r="BO211" i="23"/>
  <c r="BN211" i="23"/>
  <c r="BM211" i="23"/>
  <c r="BK211" i="23"/>
  <c r="BJ211" i="23"/>
  <c r="BI211" i="23"/>
  <c r="BH211" i="23"/>
  <c r="BG211" i="23"/>
  <c r="BF211" i="23"/>
  <c r="BE211" i="23"/>
  <c r="BD211" i="23"/>
  <c r="BC211" i="23"/>
  <c r="BB211" i="23"/>
  <c r="BA211" i="23"/>
  <c r="CF210" i="23"/>
  <c r="CE210" i="23"/>
  <c r="CD210" i="23"/>
  <c r="CC210" i="23"/>
  <c r="CB210" i="23"/>
  <c r="CA210" i="23"/>
  <c r="BZ210" i="23"/>
  <c r="BY210" i="23"/>
  <c r="BX210" i="23"/>
  <c r="BW210" i="23"/>
  <c r="BV210" i="23"/>
  <c r="BU210" i="23"/>
  <c r="BT210" i="23"/>
  <c r="BS210" i="23"/>
  <c r="BR210" i="23"/>
  <c r="BQ210" i="23"/>
  <c r="BP210" i="23"/>
  <c r="BO210" i="23"/>
  <c r="BN210" i="23"/>
  <c r="BM210" i="23"/>
  <c r="BK210" i="23"/>
  <c r="BJ210" i="23"/>
  <c r="BI210" i="23"/>
  <c r="BH210" i="23"/>
  <c r="BG210" i="23"/>
  <c r="BF210" i="23"/>
  <c r="BE210" i="23"/>
  <c r="BD210" i="23"/>
  <c r="BC210" i="23"/>
  <c r="BB210" i="23"/>
  <c r="BA210" i="23"/>
  <c r="CF209" i="23"/>
  <c r="CE209" i="23"/>
  <c r="CD209" i="23"/>
  <c r="CC209" i="23"/>
  <c r="CB209" i="23"/>
  <c r="CA209" i="23"/>
  <c r="BZ209" i="23"/>
  <c r="BY209" i="23"/>
  <c r="BX209" i="23"/>
  <c r="BW209" i="23"/>
  <c r="BV209" i="23"/>
  <c r="BU209" i="23"/>
  <c r="BT209" i="23"/>
  <c r="BS209" i="23"/>
  <c r="BR209" i="23"/>
  <c r="BQ209" i="23"/>
  <c r="BP209" i="23"/>
  <c r="BO209" i="23"/>
  <c r="BN209" i="23"/>
  <c r="BM209" i="23"/>
  <c r="BK209" i="23"/>
  <c r="BJ209" i="23"/>
  <c r="BI209" i="23"/>
  <c r="BH209" i="23"/>
  <c r="BG209" i="23"/>
  <c r="BF209" i="23"/>
  <c r="BE209" i="23"/>
  <c r="BD209" i="23"/>
  <c r="BC209" i="23"/>
  <c r="BB209" i="23"/>
  <c r="BA209" i="23"/>
  <c r="CF208" i="23"/>
  <c r="CE208" i="23"/>
  <c r="CD208" i="23"/>
  <c r="CC208" i="23"/>
  <c r="CB208" i="23"/>
  <c r="CA208" i="23"/>
  <c r="BZ208" i="23"/>
  <c r="BY208" i="23"/>
  <c r="BX208" i="23"/>
  <c r="BW208" i="23"/>
  <c r="BV208" i="23"/>
  <c r="BU208" i="23"/>
  <c r="BT208" i="23"/>
  <c r="BS208" i="23"/>
  <c r="BR208" i="23"/>
  <c r="BQ208" i="23"/>
  <c r="BP208" i="23"/>
  <c r="BO208" i="23"/>
  <c r="BN208" i="23"/>
  <c r="BM208" i="23"/>
  <c r="BK208" i="23"/>
  <c r="BJ208" i="23"/>
  <c r="BI208" i="23"/>
  <c r="BH208" i="23"/>
  <c r="BG208" i="23"/>
  <c r="BF208" i="23"/>
  <c r="BE208" i="23"/>
  <c r="BD208" i="23"/>
  <c r="BC208" i="23"/>
  <c r="BB208" i="23"/>
  <c r="BA208" i="23"/>
  <c r="CF207" i="23"/>
  <c r="CE207" i="23"/>
  <c r="CD207" i="23"/>
  <c r="CC207" i="23"/>
  <c r="CB207" i="23"/>
  <c r="CA207" i="23"/>
  <c r="BZ207" i="23"/>
  <c r="BY207" i="23"/>
  <c r="BX207" i="23"/>
  <c r="BW207" i="23"/>
  <c r="BV207" i="23"/>
  <c r="BU207" i="23"/>
  <c r="BT207" i="23"/>
  <c r="BS207" i="23"/>
  <c r="BR207" i="23"/>
  <c r="BQ207" i="23"/>
  <c r="BP207" i="23"/>
  <c r="BO207" i="23"/>
  <c r="BN207" i="23"/>
  <c r="BM207" i="23"/>
  <c r="BK207" i="23"/>
  <c r="BJ207" i="23"/>
  <c r="BI207" i="23"/>
  <c r="BH207" i="23"/>
  <c r="BG207" i="23"/>
  <c r="BF207" i="23"/>
  <c r="BE207" i="23"/>
  <c r="BD207" i="23"/>
  <c r="BC207" i="23"/>
  <c r="BB207" i="23"/>
  <c r="BA207" i="23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CF205" i="23"/>
  <c r="CE205" i="23"/>
  <c r="CD205" i="23"/>
  <c r="CC205" i="23"/>
  <c r="CB205" i="23"/>
  <c r="CA205" i="23"/>
  <c r="BZ205" i="23"/>
  <c r="BY205" i="23"/>
  <c r="BX205" i="23"/>
  <c r="BW205" i="23"/>
  <c r="BV205" i="23"/>
  <c r="BU205" i="23"/>
  <c r="BT205" i="23"/>
  <c r="BS205" i="23"/>
  <c r="BR205" i="23"/>
  <c r="BQ205" i="23"/>
  <c r="BP205" i="23"/>
  <c r="BO205" i="23"/>
  <c r="BN205" i="23"/>
  <c r="BM205" i="23"/>
  <c r="BK205" i="23"/>
  <c r="BJ205" i="23"/>
  <c r="BI205" i="23"/>
  <c r="BH205" i="23"/>
  <c r="BG205" i="23"/>
  <c r="BF205" i="23"/>
  <c r="BE205" i="23"/>
  <c r="BD205" i="23"/>
  <c r="BC205" i="23"/>
  <c r="BB205" i="23"/>
  <c r="BA205" i="23"/>
  <c r="CF204" i="23"/>
  <c r="CE204" i="23"/>
  <c r="CD204" i="23"/>
  <c r="CC204" i="23"/>
  <c r="CB204" i="23"/>
  <c r="CA204" i="23"/>
  <c r="BZ204" i="23"/>
  <c r="BY204" i="23"/>
  <c r="BX204" i="23"/>
  <c r="BW204" i="23"/>
  <c r="BV204" i="23"/>
  <c r="BU204" i="23"/>
  <c r="BT204" i="23"/>
  <c r="BS204" i="23"/>
  <c r="BR204" i="23"/>
  <c r="BQ204" i="23"/>
  <c r="BP204" i="23"/>
  <c r="BO204" i="23"/>
  <c r="BN204" i="23"/>
  <c r="BM204" i="23"/>
  <c r="BK204" i="23"/>
  <c r="BJ204" i="23"/>
  <c r="BI204" i="23"/>
  <c r="BH204" i="23"/>
  <c r="BG204" i="23"/>
  <c r="BF204" i="23"/>
  <c r="BE204" i="23"/>
  <c r="BD204" i="23"/>
  <c r="BC204" i="23"/>
  <c r="BB204" i="23"/>
  <c r="BA204" i="23"/>
  <c r="CF203" i="23"/>
  <c r="CE203" i="23"/>
  <c r="CD203" i="23"/>
  <c r="CC203" i="23"/>
  <c r="CB203" i="23"/>
  <c r="CA203" i="23"/>
  <c r="BZ203" i="23"/>
  <c r="BY203" i="23"/>
  <c r="BX203" i="23"/>
  <c r="BW203" i="23"/>
  <c r="BV203" i="23"/>
  <c r="BU203" i="23"/>
  <c r="BT203" i="23"/>
  <c r="BS203" i="23"/>
  <c r="BR203" i="23"/>
  <c r="BQ203" i="23"/>
  <c r="BP203" i="23"/>
  <c r="BO203" i="23"/>
  <c r="BN203" i="23"/>
  <c r="BM203" i="23"/>
  <c r="BK203" i="23"/>
  <c r="BJ203" i="23"/>
  <c r="BI203" i="23"/>
  <c r="BH203" i="23"/>
  <c r="BG203" i="23"/>
  <c r="BF203" i="23"/>
  <c r="BE203" i="23"/>
  <c r="BD203" i="23"/>
  <c r="BC203" i="23"/>
  <c r="BB203" i="23"/>
  <c r="BA203" i="23"/>
  <c r="CF202" i="23"/>
  <c r="CE202" i="23"/>
  <c r="CD202" i="23"/>
  <c r="CC202" i="23"/>
  <c r="CB202" i="23"/>
  <c r="CA202" i="23"/>
  <c r="BZ202" i="23"/>
  <c r="BY202" i="23"/>
  <c r="BX202" i="23"/>
  <c r="BW202" i="23"/>
  <c r="BV202" i="23"/>
  <c r="BU202" i="23"/>
  <c r="BT202" i="23"/>
  <c r="BS202" i="23"/>
  <c r="BR202" i="23"/>
  <c r="BQ202" i="23"/>
  <c r="BP202" i="23"/>
  <c r="BO202" i="23"/>
  <c r="BN202" i="23"/>
  <c r="BM202" i="23"/>
  <c r="BK202" i="23"/>
  <c r="BJ202" i="23"/>
  <c r="BI202" i="23"/>
  <c r="BH202" i="23"/>
  <c r="BG202" i="23"/>
  <c r="BF202" i="23"/>
  <c r="BE202" i="23"/>
  <c r="BD202" i="23"/>
  <c r="BC202" i="23"/>
  <c r="BB202" i="23"/>
  <c r="BA202" i="23"/>
  <c r="CF201" i="23"/>
  <c r="CE201" i="23"/>
  <c r="CD201" i="23"/>
  <c r="CC201" i="23"/>
  <c r="CB201" i="23"/>
  <c r="CA201" i="23"/>
  <c r="BZ201" i="23"/>
  <c r="BY201" i="23"/>
  <c r="BX201" i="23"/>
  <c r="BW201" i="23"/>
  <c r="BV201" i="23"/>
  <c r="BU201" i="23"/>
  <c r="BT201" i="23"/>
  <c r="BS201" i="23"/>
  <c r="BR201" i="23"/>
  <c r="BQ201" i="23"/>
  <c r="BP201" i="23"/>
  <c r="BO201" i="23"/>
  <c r="BN201" i="23"/>
  <c r="BM201" i="23"/>
  <c r="BK201" i="23"/>
  <c r="BJ201" i="23"/>
  <c r="BI201" i="23"/>
  <c r="BH201" i="23"/>
  <c r="BG201" i="23"/>
  <c r="BF201" i="23"/>
  <c r="BE201" i="23"/>
  <c r="BD201" i="23"/>
  <c r="BC201" i="23"/>
  <c r="BB201" i="23"/>
  <c r="BA201" i="23"/>
  <c r="CF200" i="23"/>
  <c r="CE200" i="23"/>
  <c r="CD200" i="23"/>
  <c r="CC200" i="23"/>
  <c r="CB200" i="23"/>
  <c r="CA200" i="23"/>
  <c r="BZ200" i="23"/>
  <c r="BY200" i="23"/>
  <c r="BX200" i="23"/>
  <c r="BW200" i="23"/>
  <c r="BV200" i="23"/>
  <c r="BU200" i="23"/>
  <c r="BT200" i="23"/>
  <c r="BS200" i="23"/>
  <c r="BR200" i="23"/>
  <c r="BQ200" i="23"/>
  <c r="BP200" i="23"/>
  <c r="BO200" i="23"/>
  <c r="BN200" i="23"/>
  <c r="BM200" i="23"/>
  <c r="BK200" i="23"/>
  <c r="BJ200" i="23"/>
  <c r="BI200" i="23"/>
  <c r="BH200" i="23"/>
  <c r="BG200" i="23"/>
  <c r="BF200" i="23"/>
  <c r="BE200" i="23"/>
  <c r="BD200" i="23"/>
  <c r="BC200" i="23"/>
  <c r="BB200" i="23"/>
  <c r="BA200" i="23"/>
  <c r="CF199" i="23"/>
  <c r="CE199" i="23"/>
  <c r="CD199" i="23"/>
  <c r="CC199" i="23"/>
  <c r="CB199" i="23"/>
  <c r="CA199" i="23"/>
  <c r="BZ199" i="23"/>
  <c r="BY199" i="23"/>
  <c r="BX199" i="23"/>
  <c r="BW199" i="23"/>
  <c r="BV199" i="23"/>
  <c r="BU199" i="23"/>
  <c r="BT199" i="23"/>
  <c r="BS199" i="23"/>
  <c r="BR199" i="23"/>
  <c r="BQ199" i="23"/>
  <c r="BP199" i="23"/>
  <c r="BO199" i="23"/>
  <c r="BN199" i="23"/>
  <c r="BM199" i="23"/>
  <c r="BK199" i="23"/>
  <c r="BJ199" i="23"/>
  <c r="BI199" i="23"/>
  <c r="BH199" i="23"/>
  <c r="BG199" i="23"/>
  <c r="BF199" i="23"/>
  <c r="BE199" i="23"/>
  <c r="BD199" i="23"/>
  <c r="BC199" i="23"/>
  <c r="BB199" i="23"/>
  <c r="BA199" i="23"/>
  <c r="CF198" i="23"/>
  <c r="CE198" i="23"/>
  <c r="CD198" i="23"/>
  <c r="CC198" i="23"/>
  <c r="CB198" i="23"/>
  <c r="CA198" i="23"/>
  <c r="BZ198" i="23"/>
  <c r="BY198" i="23"/>
  <c r="BX198" i="23"/>
  <c r="BW198" i="23"/>
  <c r="BV198" i="23"/>
  <c r="BU198" i="23"/>
  <c r="BT198" i="23"/>
  <c r="BS198" i="23"/>
  <c r="BR198" i="23"/>
  <c r="BQ198" i="23"/>
  <c r="BP198" i="23"/>
  <c r="BO198" i="23"/>
  <c r="BN198" i="23"/>
  <c r="BM198" i="23"/>
  <c r="BK198" i="23"/>
  <c r="BJ198" i="23"/>
  <c r="BI198" i="23"/>
  <c r="BH198" i="23"/>
  <c r="BG198" i="23"/>
  <c r="BF198" i="23"/>
  <c r="BE198" i="23"/>
  <c r="BD198" i="23"/>
  <c r="BC198" i="23"/>
  <c r="BB198" i="23"/>
  <c r="BA198" i="23"/>
  <c r="CF197" i="23"/>
  <c r="CE197" i="23"/>
  <c r="CD197" i="23"/>
  <c r="CC197" i="23"/>
  <c r="CB197" i="23"/>
  <c r="CA197" i="23"/>
  <c r="BZ197" i="23"/>
  <c r="BY197" i="23"/>
  <c r="BX197" i="23"/>
  <c r="BW197" i="23"/>
  <c r="BV197" i="23"/>
  <c r="BU197" i="23"/>
  <c r="BT197" i="23"/>
  <c r="BS197" i="23"/>
  <c r="BR197" i="23"/>
  <c r="BQ197" i="23"/>
  <c r="BP197" i="23"/>
  <c r="BO197" i="23"/>
  <c r="BN197" i="23"/>
  <c r="BM197" i="23"/>
  <c r="BK197" i="23"/>
  <c r="BJ197" i="23"/>
  <c r="BI197" i="23"/>
  <c r="BH197" i="23"/>
  <c r="BG197" i="23"/>
  <c r="BF197" i="23"/>
  <c r="BE197" i="23"/>
  <c r="BD197" i="23"/>
  <c r="BC197" i="23"/>
  <c r="BB197" i="23"/>
  <c r="BA197" i="23"/>
  <c r="CF196" i="23"/>
  <c r="CE196" i="23"/>
  <c r="CD196" i="23"/>
  <c r="CC196" i="23"/>
  <c r="CB196" i="23"/>
  <c r="CA196" i="23"/>
  <c r="BZ196" i="23"/>
  <c r="BY196" i="23"/>
  <c r="BX196" i="23"/>
  <c r="BW196" i="23"/>
  <c r="BV196" i="23"/>
  <c r="BU196" i="23"/>
  <c r="BT196" i="23"/>
  <c r="BS196" i="23"/>
  <c r="BR196" i="23"/>
  <c r="BQ196" i="23"/>
  <c r="BP196" i="23"/>
  <c r="BO196" i="23"/>
  <c r="BN196" i="23"/>
  <c r="BM196" i="23"/>
  <c r="BK196" i="23"/>
  <c r="BJ196" i="23"/>
  <c r="BI196" i="23"/>
  <c r="BH196" i="23"/>
  <c r="BG196" i="23"/>
  <c r="BF196" i="23"/>
  <c r="BE196" i="23"/>
  <c r="BD196" i="23"/>
  <c r="BC196" i="23"/>
  <c r="BB196" i="23"/>
  <c r="BA196" i="23"/>
  <c r="CF195" i="23"/>
  <c r="CE195" i="23"/>
  <c r="CD195" i="23"/>
  <c r="CC195" i="23"/>
  <c r="CB195" i="23"/>
  <c r="CA195" i="23"/>
  <c r="BZ195" i="23"/>
  <c r="BY195" i="23"/>
  <c r="BX195" i="23"/>
  <c r="BW195" i="23"/>
  <c r="BV195" i="23"/>
  <c r="BU195" i="23"/>
  <c r="BT195" i="23"/>
  <c r="BS195" i="23"/>
  <c r="BR195" i="23"/>
  <c r="BQ195" i="23"/>
  <c r="BP195" i="23"/>
  <c r="BO195" i="23"/>
  <c r="BN195" i="23"/>
  <c r="BM195" i="23"/>
  <c r="BK195" i="23"/>
  <c r="BJ195" i="23"/>
  <c r="BI195" i="23"/>
  <c r="BH195" i="23"/>
  <c r="BG195" i="23"/>
  <c r="BF195" i="23"/>
  <c r="BE195" i="23"/>
  <c r="BD195" i="23"/>
  <c r="BC195" i="23"/>
  <c r="BB195" i="23"/>
  <c r="BA195" i="23"/>
  <c r="CF194" i="23"/>
  <c r="CE194" i="23"/>
  <c r="CD194" i="23"/>
  <c r="CC194" i="23"/>
  <c r="CB194" i="23"/>
  <c r="CA194" i="23"/>
  <c r="BZ194" i="23"/>
  <c r="BY194" i="23"/>
  <c r="BX194" i="23"/>
  <c r="BW194" i="23"/>
  <c r="BV194" i="23"/>
  <c r="BU194" i="23"/>
  <c r="BT194" i="23"/>
  <c r="BS194" i="23"/>
  <c r="BR194" i="23"/>
  <c r="BQ194" i="23"/>
  <c r="BP194" i="23"/>
  <c r="BO194" i="23"/>
  <c r="BN194" i="23"/>
  <c r="BM194" i="23"/>
  <c r="BK194" i="23"/>
  <c r="BJ194" i="23"/>
  <c r="BI194" i="23"/>
  <c r="BH194" i="23"/>
  <c r="BG194" i="23"/>
  <c r="BF194" i="23"/>
  <c r="BE194" i="23"/>
  <c r="BD194" i="23"/>
  <c r="BC194" i="23"/>
  <c r="BB194" i="23"/>
  <c r="BA194" i="23"/>
  <c r="CF193" i="23"/>
  <c r="CE193" i="23"/>
  <c r="CD193" i="23"/>
  <c r="CC193" i="23"/>
  <c r="CB193" i="23"/>
  <c r="CA193" i="23"/>
  <c r="BZ193" i="23"/>
  <c r="BY193" i="23"/>
  <c r="BX193" i="23"/>
  <c r="BW193" i="23"/>
  <c r="BV193" i="23"/>
  <c r="BU193" i="23"/>
  <c r="BT193" i="23"/>
  <c r="BS193" i="23"/>
  <c r="BR193" i="23"/>
  <c r="BQ193" i="23"/>
  <c r="BP193" i="23"/>
  <c r="BO193" i="23"/>
  <c r="BN193" i="23"/>
  <c r="BM193" i="23"/>
  <c r="BK193" i="23"/>
  <c r="BJ193" i="23"/>
  <c r="BI193" i="23"/>
  <c r="BH193" i="23"/>
  <c r="BG193" i="23"/>
  <c r="BF193" i="23"/>
  <c r="BE193" i="23"/>
  <c r="BD193" i="23"/>
  <c r="BC193" i="23"/>
  <c r="BB193" i="23"/>
  <c r="BA193" i="23"/>
  <c r="CF192" i="23"/>
  <c r="CE192" i="23"/>
  <c r="CD192" i="23"/>
  <c r="CC192" i="23"/>
  <c r="CB192" i="23"/>
  <c r="CA192" i="23"/>
  <c r="BZ192" i="23"/>
  <c r="BY192" i="23"/>
  <c r="BX192" i="23"/>
  <c r="BW192" i="23"/>
  <c r="BV192" i="23"/>
  <c r="BU192" i="23"/>
  <c r="BT192" i="23"/>
  <c r="BS192" i="23"/>
  <c r="BR192" i="23"/>
  <c r="BQ192" i="23"/>
  <c r="BP192" i="23"/>
  <c r="BO192" i="23"/>
  <c r="BN192" i="23"/>
  <c r="BM192" i="23"/>
  <c r="BK192" i="23"/>
  <c r="BJ192" i="23"/>
  <c r="BI192" i="23"/>
  <c r="BH192" i="23"/>
  <c r="BG192" i="23"/>
  <c r="BF192" i="23"/>
  <c r="BE192" i="23"/>
  <c r="BD192" i="23"/>
  <c r="BC192" i="23"/>
  <c r="BB192" i="23"/>
  <c r="BA192" i="23"/>
  <c r="CF191" i="23"/>
  <c r="CE191" i="23"/>
  <c r="CD191" i="23"/>
  <c r="CC191" i="23"/>
  <c r="CB191" i="23"/>
  <c r="CA191" i="23"/>
  <c r="BZ191" i="23"/>
  <c r="BY191" i="23"/>
  <c r="BX191" i="23"/>
  <c r="BW191" i="23"/>
  <c r="BV191" i="23"/>
  <c r="BU191" i="23"/>
  <c r="BT191" i="23"/>
  <c r="BS191" i="23"/>
  <c r="BR191" i="23"/>
  <c r="BQ191" i="23"/>
  <c r="BP191" i="23"/>
  <c r="BO191" i="23"/>
  <c r="BN191" i="23"/>
  <c r="BM191" i="23"/>
  <c r="BK191" i="23"/>
  <c r="BJ191" i="23"/>
  <c r="BI191" i="23"/>
  <c r="BH191" i="23"/>
  <c r="BG191" i="23"/>
  <c r="BF191" i="23"/>
  <c r="BE191" i="23"/>
  <c r="BD191" i="23"/>
  <c r="BC191" i="23"/>
  <c r="BB191" i="23"/>
  <c r="BA191" i="23"/>
  <c r="CF190" i="23"/>
  <c r="CE190" i="23"/>
  <c r="CD190" i="23"/>
  <c r="CC190" i="23"/>
  <c r="CB190" i="23"/>
  <c r="CA190" i="23"/>
  <c r="BZ190" i="23"/>
  <c r="BY190" i="23"/>
  <c r="BX190" i="23"/>
  <c r="BW190" i="23"/>
  <c r="BV190" i="23"/>
  <c r="BU190" i="23"/>
  <c r="BT190" i="23"/>
  <c r="BS190" i="23"/>
  <c r="BR190" i="23"/>
  <c r="BQ190" i="23"/>
  <c r="BP190" i="23"/>
  <c r="BO190" i="23"/>
  <c r="BN190" i="23"/>
  <c r="BM190" i="23"/>
  <c r="BK190" i="23"/>
  <c r="BJ190" i="23"/>
  <c r="BI190" i="23"/>
  <c r="BH190" i="23"/>
  <c r="BG190" i="23"/>
  <c r="BF190" i="23"/>
  <c r="BE190" i="23"/>
  <c r="BD190" i="23"/>
  <c r="BC190" i="23"/>
  <c r="BB190" i="23"/>
  <c r="BA190" i="23"/>
  <c r="CF189" i="23"/>
  <c r="CE189" i="23"/>
  <c r="CD189" i="23"/>
  <c r="CC189" i="23"/>
  <c r="CB189" i="23"/>
  <c r="CA189" i="23"/>
  <c r="BZ189" i="23"/>
  <c r="BY189" i="23"/>
  <c r="BX189" i="23"/>
  <c r="BW189" i="23"/>
  <c r="BV189" i="23"/>
  <c r="BU189" i="23"/>
  <c r="BT189" i="23"/>
  <c r="BS189" i="23"/>
  <c r="BR189" i="23"/>
  <c r="BQ189" i="23"/>
  <c r="BP189" i="23"/>
  <c r="BO189" i="23"/>
  <c r="BN189" i="23"/>
  <c r="BM189" i="23"/>
  <c r="BK189" i="23"/>
  <c r="BJ189" i="23"/>
  <c r="BI189" i="23"/>
  <c r="BH189" i="23"/>
  <c r="BG189" i="23"/>
  <c r="BF189" i="23"/>
  <c r="BE189" i="23"/>
  <c r="BD189" i="23"/>
  <c r="BC189" i="23"/>
  <c r="BB189" i="23"/>
  <c r="BA189" i="23"/>
  <c r="CF188" i="23"/>
  <c r="CE188" i="23"/>
  <c r="CD188" i="23"/>
  <c r="CC188" i="23"/>
  <c r="CB188" i="23"/>
  <c r="CA188" i="23"/>
  <c r="BZ188" i="23"/>
  <c r="BY188" i="23"/>
  <c r="BX188" i="23"/>
  <c r="BW188" i="23"/>
  <c r="BV188" i="23"/>
  <c r="BU188" i="23"/>
  <c r="BT188" i="23"/>
  <c r="BS188" i="23"/>
  <c r="BR188" i="23"/>
  <c r="BQ188" i="23"/>
  <c r="BP188" i="23"/>
  <c r="BO188" i="23"/>
  <c r="BN188" i="23"/>
  <c r="BM188" i="23"/>
  <c r="BK188" i="23"/>
  <c r="BJ188" i="23"/>
  <c r="BI188" i="23"/>
  <c r="BH188" i="23"/>
  <c r="BG188" i="23"/>
  <c r="BF188" i="23"/>
  <c r="BE188" i="23"/>
  <c r="BD188" i="23"/>
  <c r="BC188" i="23"/>
  <c r="BB188" i="23"/>
  <c r="BA188" i="23"/>
  <c r="CF187" i="23"/>
  <c r="CE187" i="23"/>
  <c r="CD187" i="23"/>
  <c r="CC187" i="23"/>
  <c r="CB187" i="23"/>
  <c r="CA187" i="23"/>
  <c r="BZ187" i="23"/>
  <c r="BY187" i="23"/>
  <c r="BX187" i="23"/>
  <c r="BW187" i="23"/>
  <c r="BV187" i="23"/>
  <c r="BU187" i="23"/>
  <c r="BT187" i="23"/>
  <c r="BS187" i="23"/>
  <c r="BR187" i="23"/>
  <c r="BQ187" i="23"/>
  <c r="BP187" i="23"/>
  <c r="BO187" i="23"/>
  <c r="BN187" i="23"/>
  <c r="BM187" i="23"/>
  <c r="BK187" i="23"/>
  <c r="BJ187" i="23"/>
  <c r="BI187" i="23"/>
  <c r="BH187" i="23"/>
  <c r="BG187" i="23"/>
  <c r="BF187" i="23"/>
  <c r="BE187" i="23"/>
  <c r="BD187" i="23"/>
  <c r="BC187" i="23"/>
  <c r="BB187" i="23"/>
  <c r="BA187" i="23"/>
  <c r="CF186" i="23"/>
  <c r="CE186" i="23"/>
  <c r="CD186" i="23"/>
  <c r="CC186" i="23"/>
  <c r="CB186" i="23"/>
  <c r="CA186" i="23"/>
  <c r="BZ186" i="23"/>
  <c r="BY186" i="23"/>
  <c r="BX186" i="23"/>
  <c r="BW186" i="23"/>
  <c r="BV186" i="23"/>
  <c r="BU186" i="23"/>
  <c r="BT186" i="23"/>
  <c r="BS186" i="23"/>
  <c r="BR186" i="23"/>
  <c r="BQ186" i="23"/>
  <c r="BP186" i="23"/>
  <c r="BO186" i="23"/>
  <c r="BN186" i="23"/>
  <c r="BM186" i="23"/>
  <c r="BK186" i="23"/>
  <c r="BJ186" i="23"/>
  <c r="BI186" i="23"/>
  <c r="BH186" i="23"/>
  <c r="BG186" i="23"/>
  <c r="BF186" i="23"/>
  <c r="BE186" i="23"/>
  <c r="BD186" i="23"/>
  <c r="BC186" i="23"/>
  <c r="BB186" i="23"/>
  <c r="BA186" i="23"/>
  <c r="CF185" i="23"/>
  <c r="CE185" i="23"/>
  <c r="CD185" i="23"/>
  <c r="CC185" i="23"/>
  <c r="CB185" i="23"/>
  <c r="CA185" i="23"/>
  <c r="BZ185" i="23"/>
  <c r="BY185" i="23"/>
  <c r="BX185" i="23"/>
  <c r="BW185" i="23"/>
  <c r="BV185" i="23"/>
  <c r="BU185" i="23"/>
  <c r="BT185" i="23"/>
  <c r="BS185" i="23"/>
  <c r="BR185" i="23"/>
  <c r="BQ185" i="23"/>
  <c r="BP185" i="23"/>
  <c r="BO185" i="23"/>
  <c r="BN185" i="23"/>
  <c r="BM185" i="23"/>
  <c r="BK185" i="23"/>
  <c r="BJ185" i="23"/>
  <c r="BI185" i="23"/>
  <c r="BH185" i="23"/>
  <c r="BG185" i="23"/>
  <c r="BF185" i="23"/>
  <c r="BE185" i="23"/>
  <c r="BD185" i="23"/>
  <c r="BC185" i="23"/>
  <c r="BB185" i="23"/>
  <c r="BA185" i="23"/>
  <c r="CF184" i="23"/>
  <c r="CE184" i="23"/>
  <c r="CD184" i="23"/>
  <c r="CC184" i="23"/>
  <c r="CB184" i="23"/>
  <c r="CA184" i="23"/>
  <c r="BZ184" i="23"/>
  <c r="BY184" i="23"/>
  <c r="BX184" i="23"/>
  <c r="BW184" i="23"/>
  <c r="BV184" i="23"/>
  <c r="BU184" i="23"/>
  <c r="BT184" i="23"/>
  <c r="BS184" i="23"/>
  <c r="BR184" i="23"/>
  <c r="BQ184" i="23"/>
  <c r="BP184" i="23"/>
  <c r="BO184" i="23"/>
  <c r="BN184" i="23"/>
  <c r="BM184" i="23"/>
  <c r="BK184" i="23"/>
  <c r="BJ184" i="23"/>
  <c r="BI184" i="23"/>
  <c r="BH184" i="23"/>
  <c r="BG184" i="23"/>
  <c r="BF184" i="23"/>
  <c r="BE184" i="23"/>
  <c r="BD184" i="23"/>
  <c r="BC184" i="23"/>
  <c r="BB184" i="23"/>
  <c r="BA184" i="23"/>
  <c r="CF183" i="23"/>
  <c r="CE183" i="23"/>
  <c r="CD183" i="23"/>
  <c r="CC183" i="23"/>
  <c r="CB183" i="23"/>
  <c r="CA183" i="23"/>
  <c r="BZ183" i="23"/>
  <c r="BY183" i="23"/>
  <c r="BX183" i="23"/>
  <c r="BW183" i="23"/>
  <c r="BV183" i="23"/>
  <c r="BU183" i="23"/>
  <c r="BT183" i="23"/>
  <c r="BS183" i="23"/>
  <c r="BR183" i="23"/>
  <c r="BQ183" i="23"/>
  <c r="BP183" i="23"/>
  <c r="BO183" i="23"/>
  <c r="BN183" i="23"/>
  <c r="BM183" i="23"/>
  <c r="BK183" i="23"/>
  <c r="BJ183" i="23"/>
  <c r="BI183" i="23"/>
  <c r="BH183" i="23"/>
  <c r="BG183" i="23"/>
  <c r="BF183" i="23"/>
  <c r="BE183" i="23"/>
  <c r="BD183" i="23"/>
  <c r="BC183" i="23"/>
  <c r="BB183" i="23"/>
  <c r="BA183" i="23"/>
  <c r="CF182" i="23"/>
  <c r="CE182" i="23"/>
  <c r="CD182" i="23"/>
  <c r="CC182" i="23"/>
  <c r="CB182" i="23"/>
  <c r="CA182" i="23"/>
  <c r="BZ182" i="23"/>
  <c r="BY182" i="23"/>
  <c r="BX182" i="23"/>
  <c r="BW182" i="23"/>
  <c r="BV182" i="23"/>
  <c r="BU182" i="23"/>
  <c r="BT182" i="23"/>
  <c r="BS182" i="23"/>
  <c r="BR182" i="23"/>
  <c r="BQ182" i="23"/>
  <c r="BP182" i="23"/>
  <c r="BO182" i="23"/>
  <c r="BN182" i="23"/>
  <c r="BM182" i="23"/>
  <c r="BK182" i="23"/>
  <c r="BJ182" i="23"/>
  <c r="BI182" i="23"/>
  <c r="BH182" i="23"/>
  <c r="BG182" i="23"/>
  <c r="BF182" i="23"/>
  <c r="BE182" i="23"/>
  <c r="BD182" i="23"/>
  <c r="BC182" i="23"/>
  <c r="BB182" i="23"/>
  <c r="BA182" i="23"/>
  <c r="CF181" i="23"/>
  <c r="CE181" i="23"/>
  <c r="CD181" i="23"/>
  <c r="CC181" i="23"/>
  <c r="CB181" i="23"/>
  <c r="CA181" i="23"/>
  <c r="BZ181" i="23"/>
  <c r="BY181" i="23"/>
  <c r="BX181" i="23"/>
  <c r="BW181" i="23"/>
  <c r="BV181" i="23"/>
  <c r="BU181" i="23"/>
  <c r="BT181" i="23"/>
  <c r="BS181" i="23"/>
  <c r="BR181" i="23"/>
  <c r="BQ181" i="23"/>
  <c r="BP181" i="23"/>
  <c r="BO181" i="23"/>
  <c r="BN181" i="23"/>
  <c r="BM181" i="23"/>
  <c r="BK181" i="23"/>
  <c r="BJ181" i="23"/>
  <c r="BI181" i="23"/>
  <c r="BH181" i="23"/>
  <c r="BG181" i="23"/>
  <c r="BF181" i="23"/>
  <c r="BE181" i="23"/>
  <c r="BD181" i="23"/>
  <c r="BC181" i="23"/>
  <c r="BB181" i="23"/>
  <c r="BA181" i="23"/>
  <c r="CF180" i="23"/>
  <c r="CE180" i="23"/>
  <c r="CD180" i="23"/>
  <c r="CC180" i="23"/>
  <c r="CB180" i="23"/>
  <c r="CA180" i="23"/>
  <c r="BZ180" i="23"/>
  <c r="BY180" i="23"/>
  <c r="BX180" i="23"/>
  <c r="BW180" i="23"/>
  <c r="BV180" i="23"/>
  <c r="BU180" i="23"/>
  <c r="BT180" i="23"/>
  <c r="BS180" i="23"/>
  <c r="BR180" i="23"/>
  <c r="BQ180" i="23"/>
  <c r="BP180" i="23"/>
  <c r="BO180" i="23"/>
  <c r="BN180" i="23"/>
  <c r="BM180" i="23"/>
  <c r="BK180" i="23"/>
  <c r="BJ180" i="23"/>
  <c r="BI180" i="23"/>
  <c r="BH180" i="23"/>
  <c r="BG180" i="23"/>
  <c r="BF180" i="23"/>
  <c r="BE180" i="23"/>
  <c r="BD180" i="23"/>
  <c r="BC180" i="23"/>
  <c r="BB180" i="23"/>
  <c r="BA180" i="23"/>
  <c r="CF179" i="23"/>
  <c r="CE179" i="23"/>
  <c r="CD179" i="23"/>
  <c r="CC179" i="23"/>
  <c r="CB179" i="23"/>
  <c r="CA179" i="23"/>
  <c r="BZ179" i="23"/>
  <c r="BY179" i="23"/>
  <c r="BX179" i="23"/>
  <c r="BW179" i="23"/>
  <c r="BV179" i="23"/>
  <c r="BU179" i="23"/>
  <c r="BT179" i="23"/>
  <c r="BS179" i="23"/>
  <c r="BR179" i="23"/>
  <c r="BQ179" i="23"/>
  <c r="BP179" i="23"/>
  <c r="BO179" i="23"/>
  <c r="BN179" i="23"/>
  <c r="BM179" i="23"/>
  <c r="BK179" i="23"/>
  <c r="BJ179" i="23"/>
  <c r="BI179" i="23"/>
  <c r="BH179" i="23"/>
  <c r="BG179" i="23"/>
  <c r="BF179" i="23"/>
  <c r="BE179" i="23"/>
  <c r="BD179" i="23"/>
  <c r="BC179" i="23"/>
  <c r="BB179" i="23"/>
  <c r="BA179" i="23"/>
  <c r="CF178" i="23"/>
  <c r="CE178" i="23"/>
  <c r="CD178" i="23"/>
  <c r="CC178" i="23"/>
  <c r="CB178" i="23"/>
  <c r="CA178" i="23"/>
  <c r="BZ178" i="23"/>
  <c r="BY178" i="23"/>
  <c r="BX178" i="23"/>
  <c r="BW178" i="23"/>
  <c r="BV178" i="23"/>
  <c r="BU178" i="23"/>
  <c r="BT178" i="23"/>
  <c r="BS178" i="23"/>
  <c r="BR178" i="23"/>
  <c r="BQ178" i="23"/>
  <c r="BP178" i="23"/>
  <c r="BO178" i="23"/>
  <c r="BN178" i="23"/>
  <c r="BM178" i="23"/>
  <c r="BK178" i="23"/>
  <c r="BJ178" i="23"/>
  <c r="BI178" i="23"/>
  <c r="BH178" i="23"/>
  <c r="BG178" i="23"/>
  <c r="BF178" i="23"/>
  <c r="BE178" i="23"/>
  <c r="BD178" i="23"/>
  <c r="BC178" i="23"/>
  <c r="BB178" i="23"/>
  <c r="BA178" i="23"/>
  <c r="CF177" i="23"/>
  <c r="CE177" i="23"/>
  <c r="CD177" i="23"/>
  <c r="CC177" i="23"/>
  <c r="CB177" i="23"/>
  <c r="CA177" i="23"/>
  <c r="BZ177" i="23"/>
  <c r="BY177" i="23"/>
  <c r="BX177" i="23"/>
  <c r="BW177" i="23"/>
  <c r="BV177" i="23"/>
  <c r="BU177" i="23"/>
  <c r="BT177" i="23"/>
  <c r="BS177" i="23"/>
  <c r="BR177" i="23"/>
  <c r="BQ177" i="23"/>
  <c r="BP177" i="23"/>
  <c r="BO177" i="23"/>
  <c r="BN177" i="23"/>
  <c r="BM177" i="23"/>
  <c r="BK177" i="23"/>
  <c r="BJ177" i="23"/>
  <c r="BI177" i="23"/>
  <c r="BH177" i="23"/>
  <c r="BG177" i="23"/>
  <c r="BF177" i="23"/>
  <c r="BE177" i="23"/>
  <c r="BD177" i="23"/>
  <c r="BC177" i="23"/>
  <c r="BB177" i="23"/>
  <c r="BA177" i="23"/>
  <c r="CF176" i="23"/>
  <c r="CE176" i="23"/>
  <c r="CD176" i="23"/>
  <c r="CC176" i="23"/>
  <c r="CB176" i="23"/>
  <c r="CA176" i="23"/>
  <c r="BZ176" i="23"/>
  <c r="BY176" i="23"/>
  <c r="BX176" i="23"/>
  <c r="BW176" i="23"/>
  <c r="BV176" i="23"/>
  <c r="BU176" i="23"/>
  <c r="BT176" i="23"/>
  <c r="BS176" i="23"/>
  <c r="BR176" i="23"/>
  <c r="BQ176" i="23"/>
  <c r="BP176" i="23"/>
  <c r="BO176" i="23"/>
  <c r="BN176" i="23"/>
  <c r="BM176" i="23"/>
  <c r="BK176" i="23"/>
  <c r="BJ176" i="23"/>
  <c r="BI176" i="23"/>
  <c r="BH176" i="23"/>
  <c r="BG176" i="23"/>
  <c r="BF176" i="23"/>
  <c r="BE176" i="23"/>
  <c r="BD176" i="23"/>
  <c r="BC176" i="23"/>
  <c r="BB176" i="23"/>
  <c r="BA176" i="23"/>
  <c r="CF175" i="23"/>
  <c r="CE175" i="23"/>
  <c r="CD175" i="23"/>
  <c r="CC175" i="23"/>
  <c r="CB175" i="23"/>
  <c r="CA175" i="23"/>
  <c r="BZ175" i="23"/>
  <c r="BY175" i="23"/>
  <c r="BX175" i="23"/>
  <c r="BW175" i="23"/>
  <c r="BV175" i="23"/>
  <c r="BU175" i="23"/>
  <c r="BT175" i="23"/>
  <c r="BS175" i="23"/>
  <c r="BR175" i="23"/>
  <c r="BQ175" i="23"/>
  <c r="BP175" i="23"/>
  <c r="BO175" i="23"/>
  <c r="BN175" i="23"/>
  <c r="BM175" i="23"/>
  <c r="BK175" i="23"/>
  <c r="BJ175" i="23"/>
  <c r="BI175" i="23"/>
  <c r="BH175" i="23"/>
  <c r="BG175" i="23"/>
  <c r="BF175" i="23"/>
  <c r="BE175" i="23"/>
  <c r="BD175" i="23"/>
  <c r="BC175" i="23"/>
  <c r="BB175" i="23"/>
  <c r="BA175" i="23"/>
  <c r="CF174" i="23"/>
  <c r="CE174" i="23"/>
  <c r="CD174" i="23"/>
  <c r="CC174" i="23"/>
  <c r="CB174" i="23"/>
  <c r="CA174" i="23"/>
  <c r="BZ174" i="23"/>
  <c r="BY174" i="23"/>
  <c r="BX174" i="23"/>
  <c r="BW174" i="23"/>
  <c r="BV174" i="23"/>
  <c r="BU174" i="23"/>
  <c r="BT174" i="23"/>
  <c r="BS174" i="23"/>
  <c r="BR174" i="23"/>
  <c r="BQ174" i="23"/>
  <c r="BP174" i="23"/>
  <c r="BO174" i="23"/>
  <c r="BN174" i="23"/>
  <c r="BM174" i="23"/>
  <c r="BK174" i="23"/>
  <c r="BJ174" i="23"/>
  <c r="BI174" i="23"/>
  <c r="BH174" i="23"/>
  <c r="BG174" i="23"/>
  <c r="BF174" i="23"/>
  <c r="BE174" i="23"/>
  <c r="BD174" i="23"/>
  <c r="BC174" i="23"/>
  <c r="BB174" i="23"/>
  <c r="BA174" i="23"/>
  <c r="CF173" i="23"/>
  <c r="CE173" i="23"/>
  <c r="CD173" i="23"/>
  <c r="CC173" i="23"/>
  <c r="CB173" i="23"/>
  <c r="CA173" i="23"/>
  <c r="BZ173" i="23"/>
  <c r="BY173" i="23"/>
  <c r="BX173" i="23"/>
  <c r="BW173" i="23"/>
  <c r="BV173" i="23"/>
  <c r="BU173" i="23"/>
  <c r="BT173" i="23"/>
  <c r="BS173" i="23"/>
  <c r="BR173" i="23"/>
  <c r="BQ173" i="23"/>
  <c r="BP173" i="23"/>
  <c r="BO173" i="23"/>
  <c r="BN173" i="23"/>
  <c r="BM173" i="23"/>
  <c r="BK173" i="23"/>
  <c r="BJ173" i="23"/>
  <c r="BI173" i="23"/>
  <c r="BH173" i="23"/>
  <c r="BG173" i="23"/>
  <c r="BF173" i="23"/>
  <c r="BE173" i="23"/>
  <c r="BD173" i="23"/>
  <c r="BC173" i="23"/>
  <c r="BB173" i="23"/>
  <c r="BA173" i="23"/>
  <c r="CF172" i="23"/>
  <c r="CE172" i="23"/>
  <c r="CD172" i="23"/>
  <c r="CC172" i="23"/>
  <c r="CB172" i="23"/>
  <c r="CA172" i="23"/>
  <c r="BZ172" i="23"/>
  <c r="BY172" i="23"/>
  <c r="BX172" i="23"/>
  <c r="BW172" i="23"/>
  <c r="BV172" i="23"/>
  <c r="BU172" i="23"/>
  <c r="BT172" i="23"/>
  <c r="BS172" i="23"/>
  <c r="BR172" i="23"/>
  <c r="BQ172" i="23"/>
  <c r="BP172" i="23"/>
  <c r="BO172" i="23"/>
  <c r="BN172" i="23"/>
  <c r="BM172" i="23"/>
  <c r="BK172" i="23"/>
  <c r="BJ172" i="23"/>
  <c r="BI172" i="23"/>
  <c r="BH172" i="23"/>
  <c r="BG172" i="23"/>
  <c r="BF172" i="23"/>
  <c r="BE172" i="23"/>
  <c r="BD172" i="23"/>
  <c r="BC172" i="23"/>
  <c r="BB172" i="23"/>
  <c r="BA172" i="23"/>
  <c r="CF171" i="23"/>
  <c r="CE171" i="23"/>
  <c r="CD171" i="23"/>
  <c r="CC171" i="23"/>
  <c r="CB171" i="23"/>
  <c r="CA171" i="23"/>
  <c r="BZ171" i="23"/>
  <c r="BY171" i="23"/>
  <c r="BX171" i="23"/>
  <c r="BW171" i="23"/>
  <c r="BV171" i="23"/>
  <c r="BU171" i="23"/>
  <c r="BT171" i="23"/>
  <c r="BS171" i="23"/>
  <c r="BR171" i="23"/>
  <c r="BQ171" i="23"/>
  <c r="BP171" i="23"/>
  <c r="BO171" i="23"/>
  <c r="BN171" i="23"/>
  <c r="BM171" i="23"/>
  <c r="BK171" i="23"/>
  <c r="BJ171" i="23"/>
  <c r="BI171" i="23"/>
  <c r="BH171" i="23"/>
  <c r="BG171" i="23"/>
  <c r="BF171" i="23"/>
  <c r="BE171" i="23"/>
  <c r="BD171" i="23"/>
  <c r="BC171" i="23"/>
  <c r="BB171" i="23"/>
  <c r="BA171" i="23"/>
  <c r="CF170" i="23"/>
  <c r="CE170" i="23"/>
  <c r="CD170" i="23"/>
  <c r="CC170" i="23"/>
  <c r="CB170" i="23"/>
  <c r="CA170" i="23"/>
  <c r="BZ170" i="23"/>
  <c r="BY170" i="23"/>
  <c r="BX170" i="23"/>
  <c r="BW170" i="23"/>
  <c r="BV170" i="23"/>
  <c r="BU170" i="23"/>
  <c r="BT170" i="23"/>
  <c r="BS170" i="23"/>
  <c r="BR170" i="23"/>
  <c r="BQ170" i="23"/>
  <c r="BP170" i="23"/>
  <c r="BO170" i="23"/>
  <c r="BN170" i="23"/>
  <c r="BM170" i="23"/>
  <c r="BK170" i="23"/>
  <c r="BJ170" i="23"/>
  <c r="BI170" i="23"/>
  <c r="BH170" i="23"/>
  <c r="BG170" i="23"/>
  <c r="BF170" i="23"/>
  <c r="BE170" i="23"/>
  <c r="BD170" i="23"/>
  <c r="BC170" i="23"/>
  <c r="BB170" i="23"/>
  <c r="BA170" i="23"/>
  <c r="CF169" i="23"/>
  <c r="CE169" i="23"/>
  <c r="CD169" i="23"/>
  <c r="CC169" i="23"/>
  <c r="CB169" i="23"/>
  <c r="CA169" i="23"/>
  <c r="BZ169" i="23"/>
  <c r="BY169" i="23"/>
  <c r="BX169" i="23"/>
  <c r="BW169" i="23"/>
  <c r="BV169" i="23"/>
  <c r="BU169" i="23"/>
  <c r="BT169" i="23"/>
  <c r="BS169" i="23"/>
  <c r="BR169" i="23"/>
  <c r="BQ169" i="23"/>
  <c r="BP169" i="23"/>
  <c r="BO169" i="23"/>
  <c r="BN169" i="23"/>
  <c r="BM169" i="23"/>
  <c r="BK169" i="23"/>
  <c r="BJ169" i="23"/>
  <c r="BI169" i="23"/>
  <c r="BH169" i="23"/>
  <c r="BG169" i="23"/>
  <c r="BF169" i="23"/>
  <c r="BE169" i="23"/>
  <c r="BD169" i="23"/>
  <c r="BC169" i="23"/>
  <c r="BB169" i="23"/>
  <c r="BA169" i="23"/>
  <c r="CF168" i="23"/>
  <c r="CE168" i="23"/>
  <c r="CD168" i="23"/>
  <c r="CC168" i="23"/>
  <c r="CB168" i="23"/>
  <c r="CA168" i="23"/>
  <c r="BZ168" i="23"/>
  <c r="BY168" i="23"/>
  <c r="BX168" i="23"/>
  <c r="BW168" i="23"/>
  <c r="BV168" i="23"/>
  <c r="BU168" i="23"/>
  <c r="BT168" i="23"/>
  <c r="BS168" i="23"/>
  <c r="BR168" i="23"/>
  <c r="BQ168" i="23"/>
  <c r="BP168" i="23"/>
  <c r="BO168" i="23"/>
  <c r="BN168" i="23"/>
  <c r="BM168" i="23"/>
  <c r="BK168" i="23"/>
  <c r="BJ168" i="23"/>
  <c r="BI168" i="23"/>
  <c r="BH168" i="23"/>
  <c r="BG168" i="23"/>
  <c r="BF168" i="23"/>
  <c r="BE168" i="23"/>
  <c r="BD168" i="23"/>
  <c r="BC168" i="23"/>
  <c r="BB168" i="23"/>
  <c r="BA168" i="23"/>
  <c r="CF167" i="23"/>
  <c r="CE167" i="23"/>
  <c r="CD167" i="23"/>
  <c r="CC167" i="23"/>
  <c r="CB167" i="23"/>
  <c r="CA167" i="23"/>
  <c r="BZ167" i="23"/>
  <c r="BY167" i="23"/>
  <c r="BX167" i="23"/>
  <c r="BW167" i="23"/>
  <c r="BV167" i="23"/>
  <c r="BU167" i="23"/>
  <c r="BT167" i="23"/>
  <c r="BS167" i="23"/>
  <c r="BR167" i="23"/>
  <c r="BQ167" i="23"/>
  <c r="BP167" i="23"/>
  <c r="BO167" i="23"/>
  <c r="BN167" i="23"/>
  <c r="BM167" i="23"/>
  <c r="BK167" i="23"/>
  <c r="BJ167" i="23"/>
  <c r="BI167" i="23"/>
  <c r="BH167" i="23"/>
  <c r="BG167" i="23"/>
  <c r="BF167" i="23"/>
  <c r="BE167" i="23"/>
  <c r="BD167" i="23"/>
  <c r="BC167" i="23"/>
  <c r="BB167" i="23"/>
  <c r="BA167" i="23"/>
  <c r="CF166" i="23"/>
  <c r="CE166" i="23"/>
  <c r="CD166" i="23"/>
  <c r="CC166" i="23"/>
  <c r="CB166" i="23"/>
  <c r="CA166" i="23"/>
  <c r="BZ166" i="23"/>
  <c r="BY166" i="23"/>
  <c r="BX166" i="23"/>
  <c r="BW166" i="23"/>
  <c r="BV166" i="23"/>
  <c r="BU166" i="23"/>
  <c r="BT166" i="23"/>
  <c r="BS166" i="23"/>
  <c r="BR166" i="23"/>
  <c r="BQ166" i="23"/>
  <c r="BP166" i="23"/>
  <c r="BO166" i="23"/>
  <c r="BN166" i="23"/>
  <c r="BM166" i="23"/>
  <c r="BK166" i="23"/>
  <c r="BJ166" i="23"/>
  <c r="BI166" i="23"/>
  <c r="BH166" i="23"/>
  <c r="BG166" i="23"/>
  <c r="BF166" i="23"/>
  <c r="BE166" i="23"/>
  <c r="BD166" i="23"/>
  <c r="BC166" i="23"/>
  <c r="BB166" i="23"/>
  <c r="BA166" i="23"/>
  <c r="CF165" i="23"/>
  <c r="CE165" i="23"/>
  <c r="CD165" i="23"/>
  <c r="CC165" i="23"/>
  <c r="CB165" i="23"/>
  <c r="CA165" i="23"/>
  <c r="BZ165" i="23"/>
  <c r="BY165" i="23"/>
  <c r="BX165" i="23"/>
  <c r="BW165" i="23"/>
  <c r="BV165" i="23"/>
  <c r="BU165" i="23"/>
  <c r="BT165" i="23"/>
  <c r="BS165" i="23"/>
  <c r="BR165" i="23"/>
  <c r="BQ165" i="23"/>
  <c r="BP165" i="23"/>
  <c r="BO165" i="23"/>
  <c r="BN165" i="23"/>
  <c r="BM165" i="23"/>
  <c r="BK165" i="23"/>
  <c r="BJ165" i="23"/>
  <c r="BI165" i="23"/>
  <c r="BH165" i="23"/>
  <c r="BG165" i="23"/>
  <c r="BF165" i="23"/>
  <c r="BE165" i="23"/>
  <c r="BD165" i="23"/>
  <c r="BC165" i="23"/>
  <c r="BB165" i="23"/>
  <c r="BA165" i="23"/>
  <c r="CF164" i="23"/>
  <c r="CE164" i="23"/>
  <c r="CD164" i="23"/>
  <c r="CC164" i="23"/>
  <c r="CB164" i="23"/>
  <c r="CA164" i="23"/>
  <c r="BZ164" i="23"/>
  <c r="BY164" i="23"/>
  <c r="BX164" i="23"/>
  <c r="BW164" i="23"/>
  <c r="BV164" i="23"/>
  <c r="BU164" i="23"/>
  <c r="BT164" i="23"/>
  <c r="BS164" i="23"/>
  <c r="BR164" i="23"/>
  <c r="BQ164" i="23"/>
  <c r="BP164" i="23"/>
  <c r="BO164" i="23"/>
  <c r="BN164" i="23"/>
  <c r="BM164" i="23"/>
  <c r="BK164" i="23"/>
  <c r="BJ164" i="23"/>
  <c r="BI164" i="23"/>
  <c r="BH164" i="23"/>
  <c r="BG164" i="23"/>
  <c r="BF164" i="23"/>
  <c r="BE164" i="23"/>
  <c r="BD164" i="23"/>
  <c r="BC164" i="23"/>
  <c r="BB164" i="23"/>
  <c r="BA164" i="23"/>
  <c r="CF163" i="23"/>
  <c r="CE163" i="23"/>
  <c r="CD163" i="23"/>
  <c r="CC163" i="23"/>
  <c r="CB163" i="23"/>
  <c r="CA163" i="23"/>
  <c r="BZ163" i="23"/>
  <c r="BY163" i="23"/>
  <c r="BX163" i="23"/>
  <c r="BW163" i="23"/>
  <c r="BV163" i="23"/>
  <c r="BU163" i="23"/>
  <c r="BT163" i="23"/>
  <c r="BS163" i="23"/>
  <c r="BR163" i="23"/>
  <c r="BQ163" i="23"/>
  <c r="BP163" i="23"/>
  <c r="BO163" i="23"/>
  <c r="BN163" i="23"/>
  <c r="BM163" i="23"/>
  <c r="BK163" i="23"/>
  <c r="BJ163" i="23"/>
  <c r="BI163" i="23"/>
  <c r="BH163" i="23"/>
  <c r="BG163" i="23"/>
  <c r="BF163" i="23"/>
  <c r="BE163" i="23"/>
  <c r="BD163" i="23"/>
  <c r="BC163" i="23"/>
  <c r="BB163" i="23"/>
  <c r="BA163" i="23"/>
  <c r="CF162" i="23"/>
  <c r="CE162" i="23"/>
  <c r="CD162" i="23"/>
  <c r="CC162" i="23"/>
  <c r="CB162" i="23"/>
  <c r="CA162" i="23"/>
  <c r="BZ162" i="23"/>
  <c r="BY162" i="23"/>
  <c r="BX162" i="23"/>
  <c r="BW162" i="23"/>
  <c r="BV162" i="23"/>
  <c r="BU162" i="23"/>
  <c r="BT162" i="23"/>
  <c r="BS162" i="23"/>
  <c r="BR162" i="23"/>
  <c r="BQ162" i="23"/>
  <c r="BP162" i="23"/>
  <c r="BO162" i="23"/>
  <c r="BN162" i="23"/>
  <c r="BM162" i="23"/>
  <c r="BK162" i="23"/>
  <c r="BJ162" i="23"/>
  <c r="BI162" i="23"/>
  <c r="BH162" i="23"/>
  <c r="BG162" i="23"/>
  <c r="BF162" i="23"/>
  <c r="BE162" i="23"/>
  <c r="BD162" i="23"/>
  <c r="BC162" i="23"/>
  <c r="BB162" i="23"/>
  <c r="BA162" i="23"/>
  <c r="CF161" i="23"/>
  <c r="CE161" i="23"/>
  <c r="CD161" i="23"/>
  <c r="CC161" i="23"/>
  <c r="CB161" i="23"/>
  <c r="CA161" i="23"/>
  <c r="BZ161" i="23"/>
  <c r="BY161" i="23"/>
  <c r="BX161" i="23"/>
  <c r="BW161" i="23"/>
  <c r="BV161" i="23"/>
  <c r="BU161" i="23"/>
  <c r="BT161" i="23"/>
  <c r="BS161" i="23"/>
  <c r="BR161" i="23"/>
  <c r="BQ161" i="23"/>
  <c r="BP161" i="23"/>
  <c r="BO161" i="23"/>
  <c r="BN161" i="23"/>
  <c r="BM161" i="23"/>
  <c r="BK161" i="23"/>
  <c r="BJ161" i="23"/>
  <c r="BI161" i="23"/>
  <c r="BH161" i="23"/>
  <c r="BG161" i="23"/>
  <c r="BF161" i="23"/>
  <c r="BE161" i="23"/>
  <c r="BD161" i="23"/>
  <c r="BC161" i="23"/>
  <c r="BB161" i="23"/>
  <c r="BA161" i="23"/>
  <c r="CF160" i="23"/>
  <c r="CE160" i="23"/>
  <c r="CD160" i="23"/>
  <c r="CC160" i="23"/>
  <c r="CB160" i="23"/>
  <c r="CA160" i="23"/>
  <c r="BZ160" i="23"/>
  <c r="BY160" i="23"/>
  <c r="BX160" i="23"/>
  <c r="BW160" i="23"/>
  <c r="BV160" i="23"/>
  <c r="BU160" i="23"/>
  <c r="BT160" i="23"/>
  <c r="BS160" i="23"/>
  <c r="BR160" i="23"/>
  <c r="BQ160" i="23"/>
  <c r="BP160" i="23"/>
  <c r="BO160" i="23"/>
  <c r="BN160" i="23"/>
  <c r="BM160" i="23"/>
  <c r="BK160" i="23"/>
  <c r="BJ160" i="23"/>
  <c r="BI160" i="23"/>
  <c r="BH160" i="23"/>
  <c r="BG160" i="23"/>
  <c r="BF160" i="23"/>
  <c r="BE160" i="23"/>
  <c r="BD160" i="23"/>
  <c r="BC160" i="23"/>
  <c r="BB160" i="23"/>
  <c r="BA160" i="23"/>
  <c r="CF159" i="23"/>
  <c r="CE159" i="23"/>
  <c r="CD159" i="23"/>
  <c r="CC159" i="23"/>
  <c r="CB159" i="23"/>
  <c r="CA159" i="23"/>
  <c r="BZ159" i="23"/>
  <c r="BY159" i="23"/>
  <c r="BX159" i="23"/>
  <c r="BW159" i="23"/>
  <c r="BV159" i="23"/>
  <c r="BU159" i="23"/>
  <c r="BT159" i="23"/>
  <c r="BS159" i="23"/>
  <c r="BR159" i="23"/>
  <c r="BQ159" i="23"/>
  <c r="BP159" i="23"/>
  <c r="BO159" i="23"/>
  <c r="BN159" i="23"/>
  <c r="BM159" i="23"/>
  <c r="BK159" i="23"/>
  <c r="BJ159" i="23"/>
  <c r="BI159" i="23"/>
  <c r="BH159" i="23"/>
  <c r="BG159" i="23"/>
  <c r="BF159" i="23"/>
  <c r="BE159" i="23"/>
  <c r="BD159" i="23"/>
  <c r="BC159" i="23"/>
  <c r="BB159" i="23"/>
  <c r="BA159" i="23"/>
  <c r="CF158" i="23"/>
  <c r="CE158" i="23"/>
  <c r="CD158" i="23"/>
  <c r="CC158" i="23"/>
  <c r="CB158" i="23"/>
  <c r="CA158" i="23"/>
  <c r="BZ158" i="23"/>
  <c r="BY158" i="23"/>
  <c r="BX158" i="23"/>
  <c r="BW158" i="23"/>
  <c r="BV158" i="23"/>
  <c r="BU158" i="23"/>
  <c r="BT158" i="23"/>
  <c r="BS158" i="23"/>
  <c r="BR158" i="23"/>
  <c r="BQ158" i="23"/>
  <c r="BP158" i="23"/>
  <c r="BO158" i="23"/>
  <c r="BN158" i="23"/>
  <c r="BM158" i="23"/>
  <c r="BK158" i="23"/>
  <c r="BJ158" i="23"/>
  <c r="BI158" i="23"/>
  <c r="BH158" i="23"/>
  <c r="BG158" i="23"/>
  <c r="BF158" i="23"/>
  <c r="BE158" i="23"/>
  <c r="BD158" i="23"/>
  <c r="BC158" i="23"/>
  <c r="BB158" i="23"/>
  <c r="BA158" i="23"/>
  <c r="CF157" i="23"/>
  <c r="CE157" i="23"/>
  <c r="CD157" i="23"/>
  <c r="CC157" i="23"/>
  <c r="CB157" i="23"/>
  <c r="CA157" i="23"/>
  <c r="BZ157" i="23"/>
  <c r="BY157" i="23"/>
  <c r="BX157" i="23"/>
  <c r="BW157" i="23"/>
  <c r="BV157" i="23"/>
  <c r="BU157" i="23"/>
  <c r="BT157" i="23"/>
  <c r="BS157" i="23"/>
  <c r="BR157" i="23"/>
  <c r="BQ157" i="23"/>
  <c r="BP157" i="23"/>
  <c r="BO157" i="23"/>
  <c r="BN157" i="23"/>
  <c r="BM157" i="23"/>
  <c r="BK157" i="23"/>
  <c r="BJ157" i="23"/>
  <c r="BI157" i="23"/>
  <c r="BH157" i="23"/>
  <c r="BG157" i="23"/>
  <c r="BF157" i="23"/>
  <c r="BE157" i="23"/>
  <c r="BD157" i="23"/>
  <c r="BC157" i="23"/>
  <c r="BB157" i="23"/>
  <c r="BA157" i="23"/>
  <c r="CF156" i="23"/>
  <c r="CE156" i="23"/>
  <c r="CD156" i="23"/>
  <c r="CC156" i="23"/>
  <c r="CB156" i="23"/>
  <c r="CA156" i="23"/>
  <c r="BZ156" i="23"/>
  <c r="BY156" i="23"/>
  <c r="BX156" i="23"/>
  <c r="BW156" i="23"/>
  <c r="BV156" i="23"/>
  <c r="BU156" i="23"/>
  <c r="BT156" i="23"/>
  <c r="BS156" i="23"/>
  <c r="BR156" i="23"/>
  <c r="BQ156" i="23"/>
  <c r="BP156" i="23"/>
  <c r="BO156" i="23"/>
  <c r="BN156" i="23"/>
  <c r="BM156" i="23"/>
  <c r="BK156" i="23"/>
  <c r="BJ156" i="23"/>
  <c r="BI156" i="23"/>
  <c r="BH156" i="23"/>
  <c r="BG156" i="23"/>
  <c r="BF156" i="23"/>
  <c r="BE156" i="23"/>
  <c r="BD156" i="23"/>
  <c r="BC156" i="23"/>
  <c r="BB156" i="23"/>
  <c r="BA156" i="23"/>
  <c r="CF155" i="23"/>
  <c r="CE155" i="23"/>
  <c r="CD155" i="23"/>
  <c r="CC155" i="23"/>
  <c r="CB155" i="23"/>
  <c r="CA155" i="23"/>
  <c r="BZ155" i="23"/>
  <c r="BY155" i="23"/>
  <c r="BX155" i="23"/>
  <c r="BW155" i="23"/>
  <c r="BV155" i="23"/>
  <c r="BU155" i="23"/>
  <c r="BT155" i="23"/>
  <c r="BS155" i="23"/>
  <c r="BR155" i="23"/>
  <c r="BQ155" i="23"/>
  <c r="BP155" i="23"/>
  <c r="BO155" i="23"/>
  <c r="BN155" i="23"/>
  <c r="BM155" i="23"/>
  <c r="BK155" i="23"/>
  <c r="BJ155" i="23"/>
  <c r="BI155" i="23"/>
  <c r="BH155" i="23"/>
  <c r="BG155" i="23"/>
  <c r="BF155" i="23"/>
  <c r="BE155" i="23"/>
  <c r="BD155" i="23"/>
  <c r="BC155" i="23"/>
  <c r="BB155" i="23"/>
  <c r="BA155" i="23"/>
  <c r="CF154" i="23"/>
  <c r="CE154" i="23"/>
  <c r="CD154" i="23"/>
  <c r="CC154" i="23"/>
  <c r="CB154" i="23"/>
  <c r="CA154" i="23"/>
  <c r="BZ154" i="23"/>
  <c r="BY154" i="23"/>
  <c r="BX154" i="23"/>
  <c r="BW154" i="23"/>
  <c r="BV154" i="23"/>
  <c r="BU154" i="23"/>
  <c r="BT154" i="23"/>
  <c r="BS154" i="23"/>
  <c r="BR154" i="23"/>
  <c r="BQ154" i="23"/>
  <c r="BP154" i="23"/>
  <c r="BO154" i="23"/>
  <c r="BN154" i="23"/>
  <c r="BM154" i="23"/>
  <c r="BK154" i="23"/>
  <c r="BJ154" i="23"/>
  <c r="BI154" i="23"/>
  <c r="BH154" i="23"/>
  <c r="BG154" i="23"/>
  <c r="BF154" i="23"/>
  <c r="BE154" i="23"/>
  <c r="BD154" i="23"/>
  <c r="BC154" i="23"/>
  <c r="BB154" i="23"/>
  <c r="BA154" i="23"/>
  <c r="CF153" i="23"/>
  <c r="CE153" i="23"/>
  <c r="CD153" i="23"/>
  <c r="CC153" i="23"/>
  <c r="CB153" i="23"/>
  <c r="CA153" i="23"/>
  <c r="BZ153" i="23"/>
  <c r="BY153" i="23"/>
  <c r="BX153" i="23"/>
  <c r="BW153" i="23"/>
  <c r="BV153" i="23"/>
  <c r="BU153" i="23"/>
  <c r="BT153" i="23"/>
  <c r="BS153" i="23"/>
  <c r="BR153" i="23"/>
  <c r="BQ153" i="23"/>
  <c r="BP153" i="23"/>
  <c r="BO153" i="23"/>
  <c r="BN153" i="23"/>
  <c r="BM153" i="23"/>
  <c r="BK153" i="23"/>
  <c r="BJ153" i="23"/>
  <c r="BI153" i="23"/>
  <c r="BH153" i="23"/>
  <c r="BG153" i="23"/>
  <c r="BF153" i="23"/>
  <c r="BE153" i="23"/>
  <c r="BD153" i="23"/>
  <c r="BC153" i="23"/>
  <c r="BB153" i="23"/>
  <c r="BA153" i="23"/>
  <c r="CF152" i="23"/>
  <c r="CE152" i="23"/>
  <c r="CD152" i="23"/>
  <c r="CC152" i="23"/>
  <c r="CB152" i="23"/>
  <c r="CA152" i="23"/>
  <c r="BZ152" i="23"/>
  <c r="BY152" i="23"/>
  <c r="BX152" i="23"/>
  <c r="BW152" i="23"/>
  <c r="BV152" i="23"/>
  <c r="BU152" i="23"/>
  <c r="BT152" i="23"/>
  <c r="BS152" i="23"/>
  <c r="BR152" i="23"/>
  <c r="BQ152" i="23"/>
  <c r="BP152" i="23"/>
  <c r="BO152" i="23"/>
  <c r="BN152" i="23"/>
  <c r="BM152" i="23"/>
  <c r="BK152" i="23"/>
  <c r="BJ152" i="23"/>
  <c r="BI152" i="23"/>
  <c r="BH152" i="23"/>
  <c r="BG152" i="23"/>
  <c r="BF152" i="23"/>
  <c r="BE152" i="23"/>
  <c r="BD152" i="23"/>
  <c r="BC152" i="23"/>
  <c r="BB152" i="23"/>
  <c r="BA152" i="23"/>
  <c r="CF151" i="23"/>
  <c r="CE151" i="23"/>
  <c r="CD151" i="23"/>
  <c r="CC151" i="23"/>
  <c r="CB151" i="23"/>
  <c r="CA151" i="23"/>
  <c r="BZ151" i="23"/>
  <c r="BY151" i="23"/>
  <c r="BX151" i="23"/>
  <c r="BW151" i="23"/>
  <c r="BV151" i="23"/>
  <c r="BU151" i="23"/>
  <c r="BT151" i="23"/>
  <c r="BS151" i="23"/>
  <c r="BR151" i="23"/>
  <c r="BQ151" i="23"/>
  <c r="BP151" i="23"/>
  <c r="BO151" i="23"/>
  <c r="BN151" i="23"/>
  <c r="BM151" i="23"/>
  <c r="BK151" i="23"/>
  <c r="BJ151" i="23"/>
  <c r="BI151" i="23"/>
  <c r="BH151" i="23"/>
  <c r="BG151" i="23"/>
  <c r="BF151" i="23"/>
  <c r="BE151" i="23"/>
  <c r="BD151" i="23"/>
  <c r="BC151" i="23"/>
  <c r="BB151" i="23"/>
  <c r="BA151" i="23"/>
  <c r="CF150" i="23"/>
  <c r="CE150" i="23"/>
  <c r="CD150" i="23"/>
  <c r="CC150" i="23"/>
  <c r="CB150" i="23"/>
  <c r="CA150" i="23"/>
  <c r="BZ150" i="23"/>
  <c r="BY150" i="23"/>
  <c r="BX150" i="23"/>
  <c r="BW150" i="23"/>
  <c r="BV150" i="23"/>
  <c r="BU150" i="23"/>
  <c r="BT150" i="23"/>
  <c r="BS150" i="23"/>
  <c r="BR150" i="23"/>
  <c r="BQ150" i="23"/>
  <c r="BP150" i="23"/>
  <c r="BO150" i="23"/>
  <c r="BN150" i="23"/>
  <c r="BM150" i="23"/>
  <c r="BK150" i="23"/>
  <c r="BJ150" i="23"/>
  <c r="BI150" i="23"/>
  <c r="BH150" i="23"/>
  <c r="BG150" i="23"/>
  <c r="BF150" i="23"/>
  <c r="BE150" i="23"/>
  <c r="BD150" i="23"/>
  <c r="BC150" i="23"/>
  <c r="BB150" i="23"/>
  <c r="BA150" i="23"/>
  <c r="CF149" i="23"/>
  <c r="CE149" i="23"/>
  <c r="CD149" i="23"/>
  <c r="CC149" i="23"/>
  <c r="CB149" i="23"/>
  <c r="CA149" i="23"/>
  <c r="BZ149" i="23"/>
  <c r="BY149" i="23"/>
  <c r="BX149" i="23"/>
  <c r="BW149" i="23"/>
  <c r="BV149" i="23"/>
  <c r="BU149" i="23"/>
  <c r="BT149" i="23"/>
  <c r="BS149" i="23"/>
  <c r="BR149" i="23"/>
  <c r="BQ149" i="23"/>
  <c r="BP149" i="23"/>
  <c r="BO149" i="23"/>
  <c r="BN149" i="23"/>
  <c r="BM149" i="23"/>
  <c r="BK149" i="23"/>
  <c r="BJ149" i="23"/>
  <c r="BI149" i="23"/>
  <c r="BH149" i="23"/>
  <c r="BG149" i="23"/>
  <c r="BF149" i="23"/>
  <c r="BE149" i="23"/>
  <c r="BD149" i="23"/>
  <c r="BC149" i="23"/>
  <c r="BB149" i="23"/>
  <c r="BA149" i="23"/>
  <c r="CF148" i="23"/>
  <c r="CE148" i="23"/>
  <c r="CD148" i="23"/>
  <c r="CC148" i="23"/>
  <c r="CB148" i="23"/>
  <c r="CA148" i="23"/>
  <c r="BZ148" i="23"/>
  <c r="BY148" i="23"/>
  <c r="BX148" i="23"/>
  <c r="BW148" i="23"/>
  <c r="BV148" i="23"/>
  <c r="BU148" i="23"/>
  <c r="BT148" i="23"/>
  <c r="BS148" i="23"/>
  <c r="BR148" i="23"/>
  <c r="BQ148" i="23"/>
  <c r="BP148" i="23"/>
  <c r="BO148" i="23"/>
  <c r="BN148" i="23"/>
  <c r="BM148" i="23"/>
  <c r="BK148" i="23"/>
  <c r="BJ148" i="23"/>
  <c r="BI148" i="23"/>
  <c r="BH148" i="23"/>
  <c r="BG148" i="23"/>
  <c r="BF148" i="23"/>
  <c r="BE148" i="23"/>
  <c r="BD148" i="23"/>
  <c r="BC148" i="23"/>
  <c r="BB148" i="23"/>
  <c r="BA148" i="23"/>
  <c r="CF147" i="23"/>
  <c r="CE147" i="23"/>
  <c r="CD147" i="23"/>
  <c r="CC147" i="23"/>
  <c r="CB147" i="23"/>
  <c r="CA147" i="23"/>
  <c r="BZ147" i="23"/>
  <c r="BY147" i="23"/>
  <c r="BX147" i="23"/>
  <c r="BW147" i="23"/>
  <c r="BV147" i="23"/>
  <c r="BU147" i="23"/>
  <c r="BT147" i="23"/>
  <c r="BS147" i="23"/>
  <c r="BR147" i="23"/>
  <c r="BQ147" i="23"/>
  <c r="BP147" i="23"/>
  <c r="BO147" i="23"/>
  <c r="BN147" i="23"/>
  <c r="BM147" i="23"/>
  <c r="BK147" i="23"/>
  <c r="BJ147" i="23"/>
  <c r="BI147" i="23"/>
  <c r="BH147" i="23"/>
  <c r="BG147" i="23"/>
  <c r="BF147" i="23"/>
  <c r="BE147" i="23"/>
  <c r="BD147" i="23"/>
  <c r="BC147" i="23"/>
  <c r="BB147" i="23"/>
  <c r="BA147" i="23"/>
  <c r="CF146" i="23"/>
  <c r="CE146" i="23"/>
  <c r="CD146" i="23"/>
  <c r="CC146" i="23"/>
  <c r="CB146" i="23"/>
  <c r="CA146" i="23"/>
  <c r="BZ146" i="23"/>
  <c r="BY146" i="23"/>
  <c r="BX146" i="23"/>
  <c r="BW146" i="23"/>
  <c r="BV146" i="23"/>
  <c r="BU146" i="23"/>
  <c r="BT146" i="23"/>
  <c r="BS146" i="23"/>
  <c r="BR146" i="23"/>
  <c r="BQ146" i="23"/>
  <c r="BP146" i="23"/>
  <c r="BO146" i="23"/>
  <c r="BN146" i="23"/>
  <c r="BM146" i="23"/>
  <c r="BK146" i="23"/>
  <c r="BJ146" i="23"/>
  <c r="BI146" i="23"/>
  <c r="BH146" i="23"/>
  <c r="BG146" i="23"/>
  <c r="BF146" i="23"/>
  <c r="BE146" i="23"/>
  <c r="BD146" i="23"/>
  <c r="BC146" i="23"/>
  <c r="BB146" i="23"/>
  <c r="BA146" i="23"/>
  <c r="CF145" i="23"/>
  <c r="CE145" i="23"/>
  <c r="CD145" i="23"/>
  <c r="CC145" i="23"/>
  <c r="CB145" i="23"/>
  <c r="CA145" i="23"/>
  <c r="BZ145" i="23"/>
  <c r="BY145" i="23"/>
  <c r="BX145" i="23"/>
  <c r="BW145" i="23"/>
  <c r="BV145" i="23"/>
  <c r="BU145" i="23"/>
  <c r="BT145" i="23"/>
  <c r="BS145" i="23"/>
  <c r="BR145" i="23"/>
  <c r="BQ145" i="23"/>
  <c r="BP145" i="23"/>
  <c r="BO145" i="23"/>
  <c r="BN145" i="23"/>
  <c r="BM145" i="23"/>
  <c r="BK145" i="23"/>
  <c r="BJ145" i="23"/>
  <c r="BI145" i="23"/>
  <c r="BH145" i="23"/>
  <c r="BG145" i="23"/>
  <c r="BF145" i="23"/>
  <c r="BE145" i="23"/>
  <c r="BD145" i="23"/>
  <c r="BC145" i="23"/>
  <c r="BB145" i="23"/>
  <c r="BA145" i="23"/>
  <c r="CF144" i="23"/>
  <c r="CE144" i="23"/>
  <c r="CD144" i="23"/>
  <c r="CC144" i="23"/>
  <c r="CB144" i="23"/>
  <c r="CA144" i="23"/>
  <c r="BZ144" i="23"/>
  <c r="BY144" i="23"/>
  <c r="BX144" i="23"/>
  <c r="BW144" i="23"/>
  <c r="BV144" i="23"/>
  <c r="BU144" i="23"/>
  <c r="BT144" i="23"/>
  <c r="BS144" i="23"/>
  <c r="BR144" i="23"/>
  <c r="BQ144" i="23"/>
  <c r="BP144" i="23"/>
  <c r="BO144" i="23"/>
  <c r="BN144" i="23"/>
  <c r="BM144" i="23"/>
  <c r="BK144" i="23"/>
  <c r="BJ144" i="23"/>
  <c r="BI144" i="23"/>
  <c r="BH144" i="23"/>
  <c r="BG144" i="23"/>
  <c r="BF144" i="23"/>
  <c r="BE144" i="23"/>
  <c r="BD144" i="23"/>
  <c r="BC144" i="23"/>
  <c r="BB144" i="23"/>
  <c r="BA144" i="23"/>
  <c r="CF143" i="23"/>
  <c r="CE143" i="23"/>
  <c r="CD143" i="23"/>
  <c r="CC143" i="23"/>
  <c r="CB143" i="23"/>
  <c r="CA143" i="23"/>
  <c r="BZ143" i="23"/>
  <c r="BY143" i="23"/>
  <c r="BX143" i="23"/>
  <c r="BW143" i="23"/>
  <c r="BV143" i="23"/>
  <c r="BU143" i="23"/>
  <c r="BT143" i="23"/>
  <c r="BS143" i="23"/>
  <c r="BR143" i="23"/>
  <c r="BQ143" i="23"/>
  <c r="BP143" i="23"/>
  <c r="BO143" i="23"/>
  <c r="BN143" i="23"/>
  <c r="BM143" i="23"/>
  <c r="BK143" i="23"/>
  <c r="BJ143" i="23"/>
  <c r="BI143" i="23"/>
  <c r="BH143" i="23"/>
  <c r="BG143" i="23"/>
  <c r="BF143" i="23"/>
  <c r="BE143" i="23"/>
  <c r="BD143" i="23"/>
  <c r="BC143" i="23"/>
  <c r="BB143" i="23"/>
  <c r="BA143" i="23"/>
  <c r="CF142" i="23"/>
  <c r="CE142" i="23"/>
  <c r="CD142" i="23"/>
  <c r="CC142" i="23"/>
  <c r="CB142" i="23"/>
  <c r="CA142" i="23"/>
  <c r="BZ142" i="23"/>
  <c r="BY142" i="23"/>
  <c r="BX142" i="23"/>
  <c r="BW142" i="23"/>
  <c r="BV142" i="23"/>
  <c r="BU142" i="23"/>
  <c r="BT142" i="23"/>
  <c r="BS142" i="23"/>
  <c r="BR142" i="23"/>
  <c r="BQ142" i="23"/>
  <c r="BP142" i="23"/>
  <c r="BO142" i="23"/>
  <c r="BN142" i="23"/>
  <c r="BM142" i="23"/>
  <c r="BK142" i="23"/>
  <c r="BJ142" i="23"/>
  <c r="BI142" i="23"/>
  <c r="BH142" i="23"/>
  <c r="BG142" i="23"/>
  <c r="BF142" i="23"/>
  <c r="BE142" i="23"/>
  <c r="BD142" i="23"/>
  <c r="BC142" i="23"/>
  <c r="BB142" i="23"/>
  <c r="BA142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CF140" i="23"/>
  <c r="CE140" i="23"/>
  <c r="CD140" i="23"/>
  <c r="CC140" i="23"/>
  <c r="CB140" i="23"/>
  <c r="CA140" i="23"/>
  <c r="BZ140" i="23"/>
  <c r="BY140" i="23"/>
  <c r="BX140" i="23"/>
  <c r="BW140" i="23"/>
  <c r="BV140" i="23"/>
  <c r="BU140" i="23"/>
  <c r="BT140" i="23"/>
  <c r="BS140" i="23"/>
  <c r="BR140" i="23"/>
  <c r="BQ140" i="23"/>
  <c r="BP140" i="23"/>
  <c r="BO140" i="23"/>
  <c r="BN140" i="23"/>
  <c r="BM140" i="23"/>
  <c r="BK140" i="23"/>
  <c r="BJ140" i="23"/>
  <c r="BI140" i="23"/>
  <c r="BH140" i="23"/>
  <c r="BG140" i="23"/>
  <c r="BF140" i="23"/>
  <c r="BE140" i="23"/>
  <c r="BD140" i="23"/>
  <c r="BC140" i="23"/>
  <c r="BB140" i="23"/>
  <c r="BA140" i="23"/>
  <c r="CF139" i="23"/>
  <c r="CE139" i="23"/>
  <c r="CD139" i="23"/>
  <c r="CC139" i="23"/>
  <c r="CB139" i="23"/>
  <c r="CA139" i="23"/>
  <c r="BZ139" i="23"/>
  <c r="BY139" i="23"/>
  <c r="BX139" i="23"/>
  <c r="BW139" i="23"/>
  <c r="BV139" i="23"/>
  <c r="BU139" i="23"/>
  <c r="BT139" i="23"/>
  <c r="BS139" i="23"/>
  <c r="BR139" i="23"/>
  <c r="BQ139" i="23"/>
  <c r="BP139" i="23"/>
  <c r="BO139" i="23"/>
  <c r="BN139" i="23"/>
  <c r="BM139" i="23"/>
  <c r="BK139" i="23"/>
  <c r="BJ139" i="23"/>
  <c r="BI139" i="23"/>
  <c r="BH139" i="23"/>
  <c r="BG139" i="23"/>
  <c r="BF139" i="23"/>
  <c r="BE139" i="23"/>
  <c r="BD139" i="23"/>
  <c r="BC139" i="23"/>
  <c r="BB139" i="23"/>
  <c r="BA139" i="23"/>
  <c r="CF138" i="23"/>
  <c r="CE138" i="23"/>
  <c r="CD138" i="23"/>
  <c r="CC138" i="23"/>
  <c r="CB138" i="23"/>
  <c r="CA138" i="23"/>
  <c r="BZ138" i="23"/>
  <c r="BY138" i="23"/>
  <c r="BX138" i="23"/>
  <c r="BW138" i="23"/>
  <c r="BV138" i="23"/>
  <c r="BU138" i="23"/>
  <c r="BT138" i="23"/>
  <c r="BS138" i="23"/>
  <c r="BR138" i="23"/>
  <c r="BQ138" i="23"/>
  <c r="BP138" i="23"/>
  <c r="BO138" i="23"/>
  <c r="BN138" i="23"/>
  <c r="BM138" i="23"/>
  <c r="BK138" i="23"/>
  <c r="BJ138" i="23"/>
  <c r="BI138" i="23"/>
  <c r="BH138" i="23"/>
  <c r="BG138" i="23"/>
  <c r="BF138" i="23"/>
  <c r="BE138" i="23"/>
  <c r="BD138" i="23"/>
  <c r="BC138" i="23"/>
  <c r="BB138" i="23"/>
  <c r="BA138" i="23"/>
  <c r="CF137" i="23"/>
  <c r="CE137" i="23"/>
  <c r="CD137" i="23"/>
  <c r="CC137" i="23"/>
  <c r="CB137" i="23"/>
  <c r="CA137" i="23"/>
  <c r="BZ137" i="23"/>
  <c r="BY137" i="23"/>
  <c r="BX137" i="23"/>
  <c r="BW137" i="23"/>
  <c r="BV137" i="23"/>
  <c r="BU137" i="23"/>
  <c r="BT137" i="23"/>
  <c r="BS137" i="23"/>
  <c r="BR137" i="23"/>
  <c r="BQ137" i="23"/>
  <c r="BP137" i="23"/>
  <c r="BO137" i="23"/>
  <c r="BN137" i="23"/>
  <c r="BM137" i="23"/>
  <c r="BK137" i="23"/>
  <c r="BJ137" i="23"/>
  <c r="BI137" i="23"/>
  <c r="BH137" i="23"/>
  <c r="BG137" i="23"/>
  <c r="BF137" i="23"/>
  <c r="BE137" i="23"/>
  <c r="BD137" i="23"/>
  <c r="BC137" i="23"/>
  <c r="BB137" i="23"/>
  <c r="BA137" i="23"/>
  <c r="CF136" i="23"/>
  <c r="CE136" i="23"/>
  <c r="CD136" i="23"/>
  <c r="CC136" i="23"/>
  <c r="CB136" i="23"/>
  <c r="CA136" i="23"/>
  <c r="BZ136" i="23"/>
  <c r="BY136" i="23"/>
  <c r="BX136" i="23"/>
  <c r="BW136" i="23"/>
  <c r="BV136" i="23"/>
  <c r="BU136" i="23"/>
  <c r="BT136" i="23"/>
  <c r="BS136" i="23"/>
  <c r="BR136" i="23"/>
  <c r="BQ136" i="23"/>
  <c r="BP136" i="23"/>
  <c r="BO136" i="23"/>
  <c r="BN136" i="23"/>
  <c r="BM136" i="23"/>
  <c r="BK136" i="23"/>
  <c r="BJ136" i="23"/>
  <c r="BI136" i="23"/>
  <c r="BH136" i="23"/>
  <c r="BG136" i="23"/>
  <c r="BF136" i="23"/>
  <c r="BE136" i="23"/>
  <c r="BD136" i="23"/>
  <c r="BC136" i="23"/>
  <c r="BB136" i="23"/>
  <c r="BA136" i="23"/>
  <c r="CF135" i="23"/>
  <c r="CE135" i="23"/>
  <c r="CD135" i="23"/>
  <c r="CC135" i="23"/>
  <c r="CB135" i="23"/>
  <c r="CA135" i="23"/>
  <c r="BZ135" i="23"/>
  <c r="BY135" i="23"/>
  <c r="BX135" i="23"/>
  <c r="BW135" i="23"/>
  <c r="BV135" i="23"/>
  <c r="BU135" i="23"/>
  <c r="BT135" i="23"/>
  <c r="BS135" i="23"/>
  <c r="BR135" i="23"/>
  <c r="BQ135" i="23"/>
  <c r="BP135" i="23"/>
  <c r="BO135" i="23"/>
  <c r="BN135" i="23"/>
  <c r="BM135" i="23"/>
  <c r="BK135" i="23"/>
  <c r="BJ135" i="23"/>
  <c r="BI135" i="23"/>
  <c r="BH135" i="23"/>
  <c r="BG135" i="23"/>
  <c r="BF135" i="23"/>
  <c r="BE135" i="23"/>
  <c r="BD135" i="23"/>
  <c r="BC135" i="23"/>
  <c r="BB135" i="23"/>
  <c r="BA135" i="23"/>
  <c r="CF134" i="23"/>
  <c r="CE134" i="23"/>
  <c r="CD134" i="23"/>
  <c r="CC134" i="23"/>
  <c r="CB134" i="23"/>
  <c r="CA134" i="23"/>
  <c r="BZ134" i="23"/>
  <c r="BY134" i="23"/>
  <c r="BX134" i="23"/>
  <c r="BW134" i="23"/>
  <c r="BV134" i="23"/>
  <c r="BU134" i="23"/>
  <c r="BT134" i="23"/>
  <c r="BS134" i="23"/>
  <c r="BR134" i="23"/>
  <c r="BQ134" i="23"/>
  <c r="BP134" i="23"/>
  <c r="BO134" i="23"/>
  <c r="BN134" i="23"/>
  <c r="BM134" i="23"/>
  <c r="BK134" i="23"/>
  <c r="BJ134" i="23"/>
  <c r="BI134" i="23"/>
  <c r="BH134" i="23"/>
  <c r="BG134" i="23"/>
  <c r="BF134" i="23"/>
  <c r="BE134" i="23"/>
  <c r="BD134" i="23"/>
  <c r="BC134" i="23"/>
  <c r="BB134" i="23"/>
  <c r="BA134" i="23"/>
  <c r="CF133" i="23"/>
  <c r="CE133" i="23"/>
  <c r="CD133" i="23"/>
  <c r="CC133" i="23"/>
  <c r="CB133" i="23"/>
  <c r="CA133" i="23"/>
  <c r="BZ133" i="23"/>
  <c r="BY133" i="23"/>
  <c r="BX133" i="23"/>
  <c r="BW133" i="23"/>
  <c r="BV133" i="23"/>
  <c r="BU133" i="23"/>
  <c r="BT133" i="23"/>
  <c r="BS133" i="23"/>
  <c r="BR133" i="23"/>
  <c r="BQ133" i="23"/>
  <c r="BP133" i="23"/>
  <c r="BO133" i="23"/>
  <c r="BN133" i="23"/>
  <c r="BM133" i="23"/>
  <c r="BK133" i="23"/>
  <c r="BJ133" i="23"/>
  <c r="BI133" i="23"/>
  <c r="BH133" i="23"/>
  <c r="BG133" i="23"/>
  <c r="BF133" i="23"/>
  <c r="BE133" i="23"/>
  <c r="BD133" i="23"/>
  <c r="BC133" i="23"/>
  <c r="BB133" i="23"/>
  <c r="BA133" i="23"/>
  <c r="CF132" i="23"/>
  <c r="CE132" i="23"/>
  <c r="CD132" i="23"/>
  <c r="CC132" i="23"/>
  <c r="CB132" i="23"/>
  <c r="CA132" i="23"/>
  <c r="BZ132" i="23"/>
  <c r="BY132" i="23"/>
  <c r="BX132" i="23"/>
  <c r="BW132" i="23"/>
  <c r="BV132" i="23"/>
  <c r="BU132" i="23"/>
  <c r="BT132" i="23"/>
  <c r="BS132" i="23"/>
  <c r="BR132" i="23"/>
  <c r="BQ132" i="23"/>
  <c r="BP132" i="23"/>
  <c r="BO132" i="23"/>
  <c r="BN132" i="23"/>
  <c r="BM132" i="23"/>
  <c r="BK132" i="23"/>
  <c r="BJ132" i="23"/>
  <c r="BI132" i="23"/>
  <c r="BH132" i="23"/>
  <c r="BG132" i="23"/>
  <c r="BF132" i="23"/>
  <c r="BE132" i="23"/>
  <c r="BD132" i="23"/>
  <c r="BC132" i="23"/>
  <c r="BB132" i="23"/>
  <c r="BA132" i="23"/>
  <c r="CF131" i="23"/>
  <c r="CE131" i="23"/>
  <c r="CD131" i="23"/>
  <c r="CC131" i="23"/>
  <c r="CB131" i="23"/>
  <c r="CA131" i="23"/>
  <c r="BZ131" i="23"/>
  <c r="BY131" i="23"/>
  <c r="BX131" i="23"/>
  <c r="BW131" i="23"/>
  <c r="BV131" i="23"/>
  <c r="BU131" i="23"/>
  <c r="BT131" i="23"/>
  <c r="BS131" i="23"/>
  <c r="BR131" i="23"/>
  <c r="BQ131" i="23"/>
  <c r="BP131" i="23"/>
  <c r="BO131" i="23"/>
  <c r="BN131" i="23"/>
  <c r="BM131" i="23"/>
  <c r="BK131" i="23"/>
  <c r="BJ131" i="23"/>
  <c r="BI131" i="23"/>
  <c r="BH131" i="23"/>
  <c r="BG131" i="23"/>
  <c r="BF131" i="23"/>
  <c r="BE131" i="23"/>
  <c r="BD131" i="23"/>
  <c r="BC131" i="23"/>
  <c r="BB131" i="23"/>
  <c r="BA131" i="23"/>
  <c r="CF130" i="23"/>
  <c r="CE130" i="23"/>
  <c r="CD130" i="23"/>
  <c r="CC130" i="23"/>
  <c r="CB130" i="23"/>
  <c r="CA130" i="23"/>
  <c r="BZ130" i="23"/>
  <c r="BY130" i="23"/>
  <c r="BX130" i="23"/>
  <c r="BW130" i="23"/>
  <c r="BV130" i="23"/>
  <c r="BU130" i="23"/>
  <c r="BT130" i="23"/>
  <c r="BS130" i="23"/>
  <c r="BR130" i="23"/>
  <c r="BQ130" i="23"/>
  <c r="BP130" i="23"/>
  <c r="BO130" i="23"/>
  <c r="BN130" i="23"/>
  <c r="BM130" i="23"/>
  <c r="BK130" i="23"/>
  <c r="BJ130" i="23"/>
  <c r="BI130" i="23"/>
  <c r="BH130" i="23"/>
  <c r="BG130" i="23"/>
  <c r="BF130" i="23"/>
  <c r="BE130" i="23"/>
  <c r="BD130" i="23"/>
  <c r="BC130" i="23"/>
  <c r="BB130" i="23"/>
  <c r="BA130" i="23"/>
  <c r="CF129" i="23"/>
  <c r="CE129" i="23"/>
  <c r="CD129" i="23"/>
  <c r="CC129" i="23"/>
  <c r="CB129" i="23"/>
  <c r="CA129" i="23"/>
  <c r="BZ129" i="23"/>
  <c r="BY129" i="23"/>
  <c r="BX129" i="23"/>
  <c r="BW129" i="23"/>
  <c r="BV129" i="23"/>
  <c r="BU129" i="23"/>
  <c r="BT129" i="23"/>
  <c r="BS129" i="23"/>
  <c r="BR129" i="23"/>
  <c r="BQ129" i="23"/>
  <c r="BP129" i="23"/>
  <c r="BO129" i="23"/>
  <c r="BN129" i="23"/>
  <c r="BM129" i="23"/>
  <c r="BK129" i="23"/>
  <c r="BJ129" i="23"/>
  <c r="BI129" i="23"/>
  <c r="BH129" i="23"/>
  <c r="BG129" i="23"/>
  <c r="BF129" i="23"/>
  <c r="BE129" i="23"/>
  <c r="BD129" i="23"/>
  <c r="BC129" i="23"/>
  <c r="BB129" i="23"/>
  <c r="BA129" i="23"/>
  <c r="CF128" i="23"/>
  <c r="CE128" i="23"/>
  <c r="CD128" i="23"/>
  <c r="CC128" i="23"/>
  <c r="CB128" i="23"/>
  <c r="CA128" i="23"/>
  <c r="BZ128" i="23"/>
  <c r="BY128" i="23"/>
  <c r="BX128" i="23"/>
  <c r="BW128" i="23"/>
  <c r="BV128" i="23"/>
  <c r="BU128" i="23"/>
  <c r="BT128" i="23"/>
  <c r="BS128" i="23"/>
  <c r="BR128" i="23"/>
  <c r="BQ128" i="23"/>
  <c r="BP128" i="23"/>
  <c r="BO128" i="23"/>
  <c r="BN128" i="23"/>
  <c r="BM128" i="23"/>
  <c r="BK128" i="23"/>
  <c r="BJ128" i="23"/>
  <c r="BI128" i="23"/>
  <c r="BH128" i="23"/>
  <c r="BG128" i="23"/>
  <c r="BF128" i="23"/>
  <c r="BE128" i="23"/>
  <c r="BD128" i="23"/>
  <c r="BC128" i="23"/>
  <c r="BB128" i="23"/>
  <c r="BA128" i="23"/>
  <c r="CF127" i="23"/>
  <c r="CE127" i="23"/>
  <c r="CD127" i="23"/>
  <c r="CC127" i="23"/>
  <c r="CB127" i="23"/>
  <c r="CA127" i="23"/>
  <c r="BZ127" i="23"/>
  <c r="BY127" i="23"/>
  <c r="BX127" i="23"/>
  <c r="BW127" i="23"/>
  <c r="BV127" i="23"/>
  <c r="BU127" i="23"/>
  <c r="BT127" i="23"/>
  <c r="BS127" i="23"/>
  <c r="BR127" i="23"/>
  <c r="BQ127" i="23"/>
  <c r="BP127" i="23"/>
  <c r="BO127" i="23"/>
  <c r="BN127" i="23"/>
  <c r="BM127" i="23"/>
  <c r="BK127" i="23"/>
  <c r="BJ127" i="23"/>
  <c r="BI127" i="23"/>
  <c r="BH127" i="23"/>
  <c r="BG127" i="23"/>
  <c r="BF127" i="23"/>
  <c r="BE127" i="23"/>
  <c r="BD127" i="23"/>
  <c r="BC127" i="23"/>
  <c r="BB127" i="23"/>
  <c r="BA127" i="23"/>
  <c r="CF126" i="23"/>
  <c r="CE126" i="23"/>
  <c r="CD126" i="23"/>
  <c r="CC126" i="23"/>
  <c r="CB126" i="23"/>
  <c r="CA126" i="23"/>
  <c r="BZ126" i="23"/>
  <c r="BY126" i="23"/>
  <c r="BX126" i="23"/>
  <c r="BW126" i="23"/>
  <c r="BV126" i="23"/>
  <c r="BU126" i="23"/>
  <c r="BT126" i="23"/>
  <c r="BS126" i="23"/>
  <c r="BR126" i="23"/>
  <c r="BQ126" i="23"/>
  <c r="BP126" i="23"/>
  <c r="BO126" i="23"/>
  <c r="BN126" i="23"/>
  <c r="BM126" i="23"/>
  <c r="BK126" i="23"/>
  <c r="BJ126" i="23"/>
  <c r="BI126" i="23"/>
  <c r="BH126" i="23"/>
  <c r="BG126" i="23"/>
  <c r="BF126" i="23"/>
  <c r="BE126" i="23"/>
  <c r="BD126" i="23"/>
  <c r="BC126" i="23"/>
  <c r="BB126" i="23"/>
  <c r="BA126" i="23"/>
  <c r="CF125" i="23"/>
  <c r="CE125" i="23"/>
  <c r="CD125" i="23"/>
  <c r="CC125" i="23"/>
  <c r="CB125" i="23"/>
  <c r="CA125" i="23"/>
  <c r="BZ125" i="23"/>
  <c r="BY125" i="23"/>
  <c r="BX125" i="23"/>
  <c r="BW125" i="23"/>
  <c r="BV125" i="23"/>
  <c r="BU125" i="23"/>
  <c r="BT125" i="23"/>
  <c r="BS125" i="23"/>
  <c r="BR125" i="23"/>
  <c r="BQ125" i="23"/>
  <c r="BP125" i="23"/>
  <c r="BO125" i="23"/>
  <c r="BN125" i="23"/>
  <c r="BM125" i="23"/>
  <c r="BK125" i="23"/>
  <c r="BJ125" i="23"/>
  <c r="BI125" i="23"/>
  <c r="BH125" i="23"/>
  <c r="BG125" i="23"/>
  <c r="BF125" i="23"/>
  <c r="BE125" i="23"/>
  <c r="BD125" i="23"/>
  <c r="BC125" i="23"/>
  <c r="BB125" i="23"/>
  <c r="BA125" i="23"/>
  <c r="CF124" i="23"/>
  <c r="CE124" i="23"/>
  <c r="CD124" i="23"/>
  <c r="CC124" i="23"/>
  <c r="CB124" i="23"/>
  <c r="CA124" i="23"/>
  <c r="BZ124" i="23"/>
  <c r="BY124" i="23"/>
  <c r="BX124" i="23"/>
  <c r="BW124" i="23"/>
  <c r="BV124" i="23"/>
  <c r="BU124" i="23"/>
  <c r="BT124" i="23"/>
  <c r="BS124" i="23"/>
  <c r="BR124" i="23"/>
  <c r="BQ124" i="23"/>
  <c r="BP124" i="23"/>
  <c r="BO124" i="23"/>
  <c r="BN124" i="23"/>
  <c r="BM124" i="23"/>
  <c r="BK124" i="23"/>
  <c r="BJ124" i="23"/>
  <c r="BI124" i="23"/>
  <c r="BH124" i="23"/>
  <c r="BG124" i="23"/>
  <c r="BF124" i="23"/>
  <c r="BE124" i="23"/>
  <c r="BD124" i="23"/>
  <c r="BC124" i="23"/>
  <c r="BB124" i="23"/>
  <c r="BA124" i="23"/>
  <c r="CF123" i="23"/>
  <c r="CE123" i="23"/>
  <c r="CD123" i="23"/>
  <c r="CC123" i="23"/>
  <c r="CB123" i="23"/>
  <c r="CA123" i="23"/>
  <c r="BZ123" i="23"/>
  <c r="BY123" i="23"/>
  <c r="BX123" i="23"/>
  <c r="BW123" i="23"/>
  <c r="BV123" i="23"/>
  <c r="BU123" i="23"/>
  <c r="BT123" i="23"/>
  <c r="BS123" i="23"/>
  <c r="BR123" i="23"/>
  <c r="BQ123" i="23"/>
  <c r="BP123" i="23"/>
  <c r="BO123" i="23"/>
  <c r="BN123" i="23"/>
  <c r="BM123" i="23"/>
  <c r="BK123" i="23"/>
  <c r="BJ123" i="23"/>
  <c r="BI123" i="23"/>
  <c r="BH123" i="23"/>
  <c r="BG123" i="23"/>
  <c r="BF123" i="23"/>
  <c r="BE123" i="23"/>
  <c r="BD123" i="23"/>
  <c r="BC123" i="23"/>
  <c r="BB123" i="23"/>
  <c r="BA123" i="23"/>
  <c r="CF122" i="23"/>
  <c r="CE122" i="23"/>
  <c r="CD122" i="23"/>
  <c r="CC122" i="23"/>
  <c r="CB122" i="23"/>
  <c r="CA122" i="23"/>
  <c r="BZ122" i="23"/>
  <c r="BY122" i="23"/>
  <c r="BX122" i="23"/>
  <c r="BW122" i="23"/>
  <c r="BV122" i="23"/>
  <c r="BU122" i="23"/>
  <c r="BT122" i="23"/>
  <c r="BS122" i="23"/>
  <c r="BR122" i="23"/>
  <c r="BQ122" i="23"/>
  <c r="BP122" i="23"/>
  <c r="BO122" i="23"/>
  <c r="BN122" i="23"/>
  <c r="BM122" i="23"/>
  <c r="BK122" i="23"/>
  <c r="BJ122" i="23"/>
  <c r="BI122" i="23"/>
  <c r="BH122" i="23"/>
  <c r="BG122" i="23"/>
  <c r="BF122" i="23"/>
  <c r="BE122" i="23"/>
  <c r="BD122" i="23"/>
  <c r="BC122" i="23"/>
  <c r="BB122" i="23"/>
  <c r="BA122" i="23"/>
  <c r="CF121" i="23"/>
  <c r="CE121" i="23"/>
  <c r="CD121" i="23"/>
  <c r="CC121" i="23"/>
  <c r="CB121" i="23"/>
  <c r="CA121" i="23"/>
  <c r="BZ121" i="23"/>
  <c r="BY121" i="23"/>
  <c r="BX121" i="23"/>
  <c r="BW121" i="23"/>
  <c r="BV121" i="23"/>
  <c r="BU121" i="23"/>
  <c r="BT121" i="23"/>
  <c r="BS121" i="23"/>
  <c r="BR121" i="23"/>
  <c r="BQ121" i="23"/>
  <c r="BP121" i="23"/>
  <c r="BO121" i="23"/>
  <c r="BN121" i="23"/>
  <c r="BM121" i="23"/>
  <c r="BK121" i="23"/>
  <c r="BJ121" i="23"/>
  <c r="BI121" i="23"/>
  <c r="BH121" i="23"/>
  <c r="BG121" i="23"/>
  <c r="BF121" i="23"/>
  <c r="BE121" i="23"/>
  <c r="BD121" i="23"/>
  <c r="BC121" i="23"/>
  <c r="BB121" i="23"/>
  <c r="BA121" i="23"/>
  <c r="CF120" i="23"/>
  <c r="CE120" i="23"/>
  <c r="CD120" i="23"/>
  <c r="CC120" i="23"/>
  <c r="CB120" i="23"/>
  <c r="CA120" i="23"/>
  <c r="BZ120" i="23"/>
  <c r="BY120" i="23"/>
  <c r="BX120" i="23"/>
  <c r="BW120" i="23"/>
  <c r="BV120" i="23"/>
  <c r="BU120" i="23"/>
  <c r="BT120" i="23"/>
  <c r="BS120" i="23"/>
  <c r="BR120" i="23"/>
  <c r="BQ120" i="23"/>
  <c r="BP120" i="23"/>
  <c r="BO120" i="23"/>
  <c r="BN120" i="23"/>
  <c r="BM120" i="23"/>
  <c r="BK120" i="23"/>
  <c r="BJ120" i="23"/>
  <c r="BI120" i="23"/>
  <c r="BH120" i="23"/>
  <c r="BG120" i="23"/>
  <c r="BF120" i="23"/>
  <c r="BE120" i="23"/>
  <c r="BD120" i="23"/>
  <c r="BC120" i="23"/>
  <c r="BB120" i="23"/>
  <c r="BA120" i="23"/>
  <c r="CF119" i="23"/>
  <c r="CE119" i="23"/>
  <c r="CD119" i="23"/>
  <c r="CC119" i="23"/>
  <c r="CB119" i="23"/>
  <c r="CA119" i="23"/>
  <c r="BZ119" i="23"/>
  <c r="BY119" i="23"/>
  <c r="BX119" i="23"/>
  <c r="BW119" i="23"/>
  <c r="BV119" i="23"/>
  <c r="BU119" i="23"/>
  <c r="BT119" i="23"/>
  <c r="BS119" i="23"/>
  <c r="BR119" i="23"/>
  <c r="BQ119" i="23"/>
  <c r="BP119" i="23"/>
  <c r="BO119" i="23"/>
  <c r="BN119" i="23"/>
  <c r="BM119" i="23"/>
  <c r="BK119" i="23"/>
  <c r="BJ119" i="23"/>
  <c r="BI119" i="23"/>
  <c r="BH119" i="23"/>
  <c r="BG119" i="23"/>
  <c r="BF119" i="23"/>
  <c r="BE119" i="23"/>
  <c r="BD119" i="23"/>
  <c r="BC119" i="23"/>
  <c r="BB119" i="23"/>
  <c r="BA119" i="23"/>
  <c r="CF118" i="23"/>
  <c r="CE118" i="23"/>
  <c r="CD118" i="23"/>
  <c r="CC118" i="23"/>
  <c r="CB118" i="23"/>
  <c r="CA118" i="23"/>
  <c r="BZ118" i="23"/>
  <c r="BY118" i="23"/>
  <c r="BX118" i="23"/>
  <c r="BW118" i="23"/>
  <c r="BV118" i="23"/>
  <c r="BU118" i="23"/>
  <c r="BT118" i="23"/>
  <c r="BS118" i="23"/>
  <c r="BR118" i="23"/>
  <c r="BQ118" i="23"/>
  <c r="BP118" i="23"/>
  <c r="BO118" i="23"/>
  <c r="BN118" i="23"/>
  <c r="BM118" i="23"/>
  <c r="BK118" i="23"/>
  <c r="BJ118" i="23"/>
  <c r="BI118" i="23"/>
  <c r="BH118" i="23"/>
  <c r="BG118" i="23"/>
  <c r="BF118" i="23"/>
  <c r="BE118" i="23"/>
  <c r="BD118" i="23"/>
  <c r="BC118" i="23"/>
  <c r="BB118" i="23"/>
  <c r="BA118" i="23"/>
  <c r="CF117" i="23"/>
  <c r="CE117" i="23"/>
  <c r="CD117" i="23"/>
  <c r="CC117" i="23"/>
  <c r="CB117" i="23"/>
  <c r="CA117" i="23"/>
  <c r="BZ117" i="23"/>
  <c r="BY117" i="23"/>
  <c r="BX117" i="23"/>
  <c r="BW117" i="23"/>
  <c r="BV117" i="23"/>
  <c r="BU117" i="23"/>
  <c r="BT117" i="23"/>
  <c r="BS117" i="23"/>
  <c r="BR117" i="23"/>
  <c r="BQ117" i="23"/>
  <c r="BP117" i="23"/>
  <c r="BO117" i="23"/>
  <c r="BN117" i="23"/>
  <c r="BM117" i="23"/>
  <c r="BK117" i="23"/>
  <c r="BJ117" i="23"/>
  <c r="BI117" i="23"/>
  <c r="BH117" i="23"/>
  <c r="BG117" i="23"/>
  <c r="BF117" i="23"/>
  <c r="BE117" i="23"/>
  <c r="BD117" i="23"/>
  <c r="BC117" i="23"/>
  <c r="BB117" i="23"/>
  <c r="BA117" i="23"/>
  <c r="CF116" i="23"/>
  <c r="CE116" i="23"/>
  <c r="CD116" i="23"/>
  <c r="CC116" i="23"/>
  <c r="CB116" i="23"/>
  <c r="CA116" i="23"/>
  <c r="BZ116" i="23"/>
  <c r="BY116" i="23"/>
  <c r="BX116" i="23"/>
  <c r="BW116" i="23"/>
  <c r="BV116" i="23"/>
  <c r="BU116" i="23"/>
  <c r="BT116" i="23"/>
  <c r="BS116" i="23"/>
  <c r="BR116" i="23"/>
  <c r="BQ116" i="23"/>
  <c r="BP116" i="23"/>
  <c r="BO116" i="23"/>
  <c r="BN116" i="23"/>
  <c r="BM116" i="23"/>
  <c r="BK116" i="23"/>
  <c r="BJ116" i="23"/>
  <c r="BI116" i="23"/>
  <c r="BH116" i="23"/>
  <c r="BG116" i="23"/>
  <c r="BF116" i="23"/>
  <c r="BE116" i="23"/>
  <c r="BD116" i="23"/>
  <c r="BC116" i="23"/>
  <c r="BB116" i="23"/>
  <c r="BA116" i="23"/>
  <c r="CF115" i="23"/>
  <c r="CE115" i="23"/>
  <c r="CD115" i="23"/>
  <c r="CC115" i="23"/>
  <c r="CB115" i="23"/>
  <c r="CA115" i="23"/>
  <c r="BZ115" i="23"/>
  <c r="BY115" i="23"/>
  <c r="BX115" i="23"/>
  <c r="BW115" i="23"/>
  <c r="BV115" i="23"/>
  <c r="BU115" i="23"/>
  <c r="BT115" i="23"/>
  <c r="BS115" i="23"/>
  <c r="BR115" i="23"/>
  <c r="BQ115" i="23"/>
  <c r="BP115" i="23"/>
  <c r="BO115" i="23"/>
  <c r="BN115" i="23"/>
  <c r="BM115" i="23"/>
  <c r="BK115" i="23"/>
  <c r="BJ115" i="23"/>
  <c r="BI115" i="23"/>
  <c r="BH115" i="23"/>
  <c r="BG115" i="23"/>
  <c r="BF115" i="23"/>
  <c r="BE115" i="23"/>
  <c r="BD115" i="23"/>
  <c r="BC115" i="23"/>
  <c r="BB115" i="23"/>
  <c r="BA115" i="23"/>
  <c r="CF114" i="23"/>
  <c r="CE114" i="23"/>
  <c r="CD114" i="23"/>
  <c r="CC114" i="23"/>
  <c r="CB114" i="23"/>
  <c r="CA114" i="23"/>
  <c r="BZ114" i="23"/>
  <c r="BY114" i="23"/>
  <c r="BX114" i="23"/>
  <c r="BW114" i="23"/>
  <c r="BV114" i="23"/>
  <c r="BU114" i="23"/>
  <c r="BT114" i="23"/>
  <c r="BS114" i="23"/>
  <c r="BR114" i="23"/>
  <c r="BQ114" i="23"/>
  <c r="BP114" i="23"/>
  <c r="BO114" i="23"/>
  <c r="BN114" i="23"/>
  <c r="BM114" i="23"/>
  <c r="BK114" i="23"/>
  <c r="BJ114" i="23"/>
  <c r="BI114" i="23"/>
  <c r="BH114" i="23"/>
  <c r="BG114" i="23"/>
  <c r="BF114" i="23"/>
  <c r="BE114" i="23"/>
  <c r="BD114" i="23"/>
  <c r="BC114" i="23"/>
  <c r="BB114" i="23"/>
  <c r="BA114" i="23"/>
  <c r="CF113" i="23"/>
  <c r="CE113" i="23"/>
  <c r="CD113" i="23"/>
  <c r="CC113" i="23"/>
  <c r="CB113" i="23"/>
  <c r="CA113" i="23"/>
  <c r="BZ113" i="23"/>
  <c r="BY113" i="23"/>
  <c r="BX113" i="23"/>
  <c r="BW113" i="23"/>
  <c r="BV113" i="23"/>
  <c r="BU113" i="23"/>
  <c r="BT113" i="23"/>
  <c r="BS113" i="23"/>
  <c r="BR113" i="23"/>
  <c r="BQ113" i="23"/>
  <c r="BP113" i="23"/>
  <c r="BO113" i="23"/>
  <c r="BN113" i="23"/>
  <c r="BM113" i="23"/>
  <c r="BK113" i="23"/>
  <c r="BJ113" i="23"/>
  <c r="BI113" i="23"/>
  <c r="BH113" i="23"/>
  <c r="BG113" i="23"/>
  <c r="BF113" i="23"/>
  <c r="BE113" i="23"/>
  <c r="BD113" i="23"/>
  <c r="BC113" i="23"/>
  <c r="BB113" i="23"/>
  <c r="BA113" i="23"/>
  <c r="CF112" i="23"/>
  <c r="CE112" i="23"/>
  <c r="CD112" i="23"/>
  <c r="CC112" i="23"/>
  <c r="CB112" i="23"/>
  <c r="CA112" i="23"/>
  <c r="BZ112" i="23"/>
  <c r="BY112" i="23"/>
  <c r="BX112" i="23"/>
  <c r="BW112" i="23"/>
  <c r="BV112" i="23"/>
  <c r="BU112" i="23"/>
  <c r="BT112" i="23"/>
  <c r="BS112" i="23"/>
  <c r="BR112" i="23"/>
  <c r="BQ112" i="23"/>
  <c r="BP112" i="23"/>
  <c r="BO112" i="23"/>
  <c r="BN112" i="23"/>
  <c r="BM112" i="23"/>
  <c r="BK112" i="23"/>
  <c r="BJ112" i="23"/>
  <c r="BI112" i="23"/>
  <c r="BH112" i="23"/>
  <c r="BG112" i="23"/>
  <c r="BF112" i="23"/>
  <c r="BE112" i="23"/>
  <c r="BD112" i="23"/>
  <c r="BC112" i="23"/>
  <c r="BB112" i="23"/>
  <c r="BA112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CF109" i="23"/>
  <c r="CE109" i="23"/>
  <c r="CD109" i="23"/>
  <c r="CC109" i="23"/>
  <c r="CB109" i="23"/>
  <c r="CA109" i="23"/>
  <c r="BZ109" i="23"/>
  <c r="BY109" i="23"/>
  <c r="BX109" i="23"/>
  <c r="BW109" i="23"/>
  <c r="BV109" i="23"/>
  <c r="BU109" i="23"/>
  <c r="BT109" i="23"/>
  <c r="BS109" i="23"/>
  <c r="BR109" i="23"/>
  <c r="BQ109" i="23"/>
  <c r="BP109" i="23"/>
  <c r="BO109" i="23"/>
  <c r="BN109" i="23"/>
  <c r="BM109" i="23"/>
  <c r="BK109" i="23"/>
  <c r="BJ109" i="23"/>
  <c r="BI109" i="23"/>
  <c r="BH109" i="23"/>
  <c r="BG109" i="23"/>
  <c r="BF109" i="23"/>
  <c r="BE109" i="23"/>
  <c r="BD109" i="23"/>
  <c r="BC109" i="23"/>
  <c r="BB109" i="23"/>
  <c r="BA109" i="23"/>
  <c r="CF108" i="23"/>
  <c r="CE108" i="23"/>
  <c r="CD108" i="23"/>
  <c r="CC108" i="23"/>
  <c r="CB108" i="23"/>
  <c r="CA108" i="23"/>
  <c r="BZ108" i="23"/>
  <c r="BY108" i="23"/>
  <c r="BX108" i="23"/>
  <c r="BW108" i="23"/>
  <c r="BV108" i="23"/>
  <c r="BU108" i="23"/>
  <c r="BT108" i="23"/>
  <c r="BS108" i="23"/>
  <c r="BR108" i="23"/>
  <c r="BQ108" i="23"/>
  <c r="BP108" i="23"/>
  <c r="BO108" i="23"/>
  <c r="BN108" i="23"/>
  <c r="BM108" i="23"/>
  <c r="BK108" i="23"/>
  <c r="BJ108" i="23"/>
  <c r="BI108" i="23"/>
  <c r="BH108" i="23"/>
  <c r="BG108" i="23"/>
  <c r="BF108" i="23"/>
  <c r="BE108" i="23"/>
  <c r="BD108" i="23"/>
  <c r="BC108" i="23"/>
  <c r="BB108" i="23"/>
  <c r="BA108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CF106" i="23"/>
  <c r="CE106" i="23"/>
  <c r="CD106" i="23"/>
  <c r="CC106" i="23"/>
  <c r="CB106" i="23"/>
  <c r="CA106" i="23"/>
  <c r="BZ106" i="23"/>
  <c r="BY106" i="23"/>
  <c r="BX106" i="23"/>
  <c r="BW106" i="23"/>
  <c r="BV106" i="23"/>
  <c r="BU106" i="23"/>
  <c r="BT106" i="23"/>
  <c r="BS106" i="23"/>
  <c r="BR106" i="23"/>
  <c r="BQ106" i="23"/>
  <c r="BP106" i="23"/>
  <c r="BO106" i="23"/>
  <c r="BN106" i="23"/>
  <c r="BM106" i="23"/>
  <c r="BK106" i="23"/>
  <c r="BJ106" i="23"/>
  <c r="BI106" i="23"/>
  <c r="BH106" i="23"/>
  <c r="BG106" i="23"/>
  <c r="BF106" i="23"/>
  <c r="BE106" i="23"/>
  <c r="BD106" i="23"/>
  <c r="BC106" i="23"/>
  <c r="BB106" i="23"/>
  <c r="BA106" i="23"/>
  <c r="CF105" i="23"/>
  <c r="CE105" i="23"/>
  <c r="CD105" i="23"/>
  <c r="CC105" i="23"/>
  <c r="CB105" i="23"/>
  <c r="CA105" i="23"/>
  <c r="BZ105" i="23"/>
  <c r="BY105" i="23"/>
  <c r="BX105" i="23"/>
  <c r="BW105" i="23"/>
  <c r="BV105" i="23"/>
  <c r="BU105" i="23"/>
  <c r="BT105" i="23"/>
  <c r="BS105" i="23"/>
  <c r="BR105" i="23"/>
  <c r="BQ105" i="23"/>
  <c r="BP105" i="23"/>
  <c r="BO105" i="23"/>
  <c r="BN105" i="23"/>
  <c r="BM105" i="23"/>
  <c r="BK105" i="23"/>
  <c r="BJ105" i="23"/>
  <c r="BI105" i="23"/>
  <c r="BH105" i="23"/>
  <c r="BG105" i="23"/>
  <c r="BF105" i="23"/>
  <c r="BE105" i="23"/>
  <c r="BD105" i="23"/>
  <c r="BC105" i="23"/>
  <c r="BB105" i="23"/>
  <c r="BA105" i="23"/>
  <c r="CF104" i="23"/>
  <c r="CE104" i="23"/>
  <c r="CD104" i="23"/>
  <c r="CC104" i="23"/>
  <c r="CB104" i="23"/>
  <c r="CA104" i="23"/>
  <c r="BZ104" i="23"/>
  <c r="BY104" i="23"/>
  <c r="BX104" i="23"/>
  <c r="BW104" i="23"/>
  <c r="BV104" i="23"/>
  <c r="BU104" i="23"/>
  <c r="BT104" i="23"/>
  <c r="BS104" i="23"/>
  <c r="BR104" i="23"/>
  <c r="BQ104" i="23"/>
  <c r="BP104" i="23"/>
  <c r="BO104" i="23"/>
  <c r="BN104" i="23"/>
  <c r="BM104" i="23"/>
  <c r="BK104" i="23"/>
  <c r="BJ104" i="23"/>
  <c r="BI104" i="23"/>
  <c r="BH104" i="23"/>
  <c r="BG104" i="23"/>
  <c r="BF104" i="23"/>
  <c r="BE104" i="23"/>
  <c r="BD104" i="23"/>
  <c r="BC104" i="23"/>
  <c r="BB104" i="23"/>
  <c r="BA104" i="23"/>
  <c r="CF103" i="23"/>
  <c r="CE103" i="23"/>
  <c r="CD103" i="23"/>
  <c r="CC103" i="23"/>
  <c r="CB103" i="23"/>
  <c r="CA103" i="23"/>
  <c r="BZ103" i="23"/>
  <c r="BY103" i="23"/>
  <c r="BX103" i="23"/>
  <c r="BW103" i="23"/>
  <c r="BV103" i="23"/>
  <c r="BU103" i="23"/>
  <c r="BT103" i="23"/>
  <c r="BS103" i="23"/>
  <c r="BR103" i="23"/>
  <c r="BQ103" i="23"/>
  <c r="BP103" i="23"/>
  <c r="BO103" i="23"/>
  <c r="BN103" i="23"/>
  <c r="BM103" i="23"/>
  <c r="BK103" i="23"/>
  <c r="BJ103" i="23"/>
  <c r="BI103" i="23"/>
  <c r="BH103" i="23"/>
  <c r="BG103" i="23"/>
  <c r="BF103" i="23"/>
  <c r="BE103" i="23"/>
  <c r="BD103" i="23"/>
  <c r="BC103" i="23"/>
  <c r="BB103" i="23"/>
  <c r="BA103" i="23"/>
  <c r="CF102" i="23"/>
  <c r="CE102" i="23"/>
  <c r="CD102" i="23"/>
  <c r="CC102" i="23"/>
  <c r="CB102" i="23"/>
  <c r="CA102" i="23"/>
  <c r="BZ102" i="23"/>
  <c r="BY102" i="23"/>
  <c r="BX102" i="23"/>
  <c r="BW102" i="23"/>
  <c r="BV102" i="23"/>
  <c r="BU102" i="23"/>
  <c r="BT102" i="23"/>
  <c r="BS102" i="23"/>
  <c r="BR102" i="23"/>
  <c r="BQ102" i="23"/>
  <c r="BP102" i="23"/>
  <c r="BO102" i="23"/>
  <c r="BN102" i="23"/>
  <c r="BM102" i="23"/>
  <c r="BK102" i="23"/>
  <c r="BJ102" i="23"/>
  <c r="BI102" i="23"/>
  <c r="BH102" i="23"/>
  <c r="BG102" i="23"/>
  <c r="BF102" i="23"/>
  <c r="BE102" i="23"/>
  <c r="BD102" i="23"/>
  <c r="BC102" i="23"/>
  <c r="BB102" i="23"/>
  <c r="BA102" i="23"/>
  <c r="CF101" i="23"/>
  <c r="CE101" i="23"/>
  <c r="CD101" i="23"/>
  <c r="CC101" i="23"/>
  <c r="CB101" i="23"/>
  <c r="CA101" i="23"/>
  <c r="BZ101" i="23"/>
  <c r="BY101" i="23"/>
  <c r="BX101" i="23"/>
  <c r="BW101" i="23"/>
  <c r="BV101" i="23"/>
  <c r="BU101" i="23"/>
  <c r="BT101" i="23"/>
  <c r="BS101" i="23"/>
  <c r="BR101" i="23"/>
  <c r="BQ101" i="23"/>
  <c r="BP101" i="23"/>
  <c r="BO101" i="23"/>
  <c r="BN101" i="23"/>
  <c r="BM101" i="23"/>
  <c r="BK101" i="23"/>
  <c r="BJ101" i="23"/>
  <c r="BI101" i="23"/>
  <c r="BH101" i="23"/>
  <c r="BG101" i="23"/>
  <c r="BF101" i="23"/>
  <c r="BE101" i="23"/>
  <c r="BD101" i="23"/>
  <c r="BC101" i="23"/>
  <c r="BB101" i="23"/>
  <c r="BA101" i="23"/>
  <c r="CF100" i="23"/>
  <c r="CE100" i="23"/>
  <c r="CD100" i="23"/>
  <c r="CC100" i="23"/>
  <c r="CB100" i="23"/>
  <c r="CA100" i="23"/>
  <c r="BZ100" i="23"/>
  <c r="BY100" i="23"/>
  <c r="BX100" i="23"/>
  <c r="BW100" i="23"/>
  <c r="BV100" i="23"/>
  <c r="BU100" i="23"/>
  <c r="BT100" i="23"/>
  <c r="BS100" i="23"/>
  <c r="BR100" i="23"/>
  <c r="BQ100" i="23"/>
  <c r="BP100" i="23"/>
  <c r="BO100" i="23"/>
  <c r="BN100" i="23"/>
  <c r="BM100" i="23"/>
  <c r="BK100" i="23"/>
  <c r="BJ100" i="23"/>
  <c r="BI100" i="23"/>
  <c r="BH100" i="23"/>
  <c r="BG100" i="23"/>
  <c r="BF100" i="23"/>
  <c r="BE100" i="23"/>
  <c r="BD100" i="23"/>
  <c r="BC100" i="23"/>
  <c r="BB100" i="23"/>
  <c r="BA100" i="23"/>
  <c r="CF99" i="23"/>
  <c r="CE99" i="23"/>
  <c r="CD99" i="23"/>
  <c r="CC99" i="23"/>
  <c r="CB99" i="23"/>
  <c r="CA99" i="23"/>
  <c r="BZ99" i="23"/>
  <c r="BY99" i="23"/>
  <c r="BX99" i="23"/>
  <c r="BW99" i="23"/>
  <c r="BV99" i="23"/>
  <c r="BU99" i="23"/>
  <c r="BT99" i="23"/>
  <c r="BS99" i="23"/>
  <c r="BR99" i="23"/>
  <c r="BQ99" i="23"/>
  <c r="BP99" i="23"/>
  <c r="BO99" i="23"/>
  <c r="BN99" i="23"/>
  <c r="BM99" i="23"/>
  <c r="BK99" i="23"/>
  <c r="BJ99" i="23"/>
  <c r="BI99" i="23"/>
  <c r="BH99" i="23"/>
  <c r="BG99" i="23"/>
  <c r="BF99" i="23"/>
  <c r="BE99" i="23"/>
  <c r="BD99" i="23"/>
  <c r="BC99" i="23"/>
  <c r="BB99" i="23"/>
  <c r="BA99" i="23"/>
  <c r="CF98" i="23"/>
  <c r="CE98" i="23"/>
  <c r="CD98" i="23"/>
  <c r="CC98" i="23"/>
  <c r="CB98" i="23"/>
  <c r="CA98" i="23"/>
  <c r="BZ98" i="23"/>
  <c r="BY98" i="23"/>
  <c r="BX98" i="23"/>
  <c r="BW98" i="23"/>
  <c r="BV98" i="23"/>
  <c r="BU98" i="23"/>
  <c r="BT98" i="23"/>
  <c r="BS98" i="23"/>
  <c r="BR98" i="23"/>
  <c r="BQ98" i="23"/>
  <c r="BP98" i="23"/>
  <c r="BO98" i="23"/>
  <c r="BN98" i="23"/>
  <c r="BM98" i="23"/>
  <c r="BK98" i="23"/>
  <c r="BJ98" i="23"/>
  <c r="BI98" i="23"/>
  <c r="BH98" i="23"/>
  <c r="BG98" i="23"/>
  <c r="BF98" i="23"/>
  <c r="BE98" i="23"/>
  <c r="BD98" i="23"/>
  <c r="BC98" i="23"/>
  <c r="BB98" i="23"/>
  <c r="BA98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K97" i="23"/>
  <c r="BJ97" i="23"/>
  <c r="BI97" i="23"/>
  <c r="BH97" i="23"/>
  <c r="BG97" i="23"/>
  <c r="BF97" i="23"/>
  <c r="BE97" i="23"/>
  <c r="BD97" i="23"/>
  <c r="BC97" i="23"/>
  <c r="BB97" i="23"/>
  <c r="BA97" i="23"/>
  <c r="CF96" i="23"/>
  <c r="CE96" i="23"/>
  <c r="CD96" i="23"/>
  <c r="CC96" i="23"/>
  <c r="CB96" i="23"/>
  <c r="CA96" i="23"/>
  <c r="BZ96" i="23"/>
  <c r="BY96" i="23"/>
  <c r="BX96" i="23"/>
  <c r="BW96" i="23"/>
  <c r="BV96" i="23"/>
  <c r="BU96" i="23"/>
  <c r="BT96" i="23"/>
  <c r="BS96" i="23"/>
  <c r="BR96" i="23"/>
  <c r="BQ96" i="23"/>
  <c r="BP96" i="23"/>
  <c r="BO96" i="23"/>
  <c r="BN96" i="23"/>
  <c r="BM96" i="23"/>
  <c r="BK96" i="23"/>
  <c r="BJ96" i="23"/>
  <c r="BI96" i="23"/>
  <c r="BH96" i="23"/>
  <c r="BG96" i="23"/>
  <c r="BF96" i="23"/>
  <c r="BE96" i="23"/>
  <c r="BD96" i="23"/>
  <c r="BC96" i="23"/>
  <c r="BB96" i="23"/>
  <c r="BA96" i="23"/>
  <c r="CF95" i="23"/>
  <c r="CE95" i="23"/>
  <c r="CD95" i="23"/>
  <c r="CC95" i="23"/>
  <c r="CB95" i="23"/>
  <c r="CA95" i="23"/>
  <c r="BZ95" i="23"/>
  <c r="BY95" i="23"/>
  <c r="BX95" i="23"/>
  <c r="BW95" i="23"/>
  <c r="BV95" i="23"/>
  <c r="BU95" i="23"/>
  <c r="BT95" i="23"/>
  <c r="BS95" i="23"/>
  <c r="BR95" i="23"/>
  <c r="BQ95" i="23"/>
  <c r="BP95" i="23"/>
  <c r="BO95" i="23"/>
  <c r="BN95" i="23"/>
  <c r="BM95" i="23"/>
  <c r="BK95" i="23"/>
  <c r="BJ95" i="23"/>
  <c r="BI95" i="23"/>
  <c r="BH95" i="23"/>
  <c r="BG95" i="23"/>
  <c r="BF95" i="23"/>
  <c r="BE95" i="23"/>
  <c r="BD95" i="23"/>
  <c r="BC95" i="23"/>
  <c r="BB95" i="23"/>
  <c r="BA95" i="23"/>
  <c r="CF94" i="23"/>
  <c r="CE94" i="23"/>
  <c r="CD94" i="23"/>
  <c r="CC94" i="23"/>
  <c r="CB94" i="23"/>
  <c r="CA94" i="23"/>
  <c r="BZ94" i="23"/>
  <c r="BY94" i="23"/>
  <c r="BX94" i="23"/>
  <c r="BW94" i="23"/>
  <c r="BV94" i="23"/>
  <c r="BU94" i="23"/>
  <c r="BT94" i="23"/>
  <c r="BS94" i="23"/>
  <c r="BR94" i="23"/>
  <c r="BQ94" i="23"/>
  <c r="BP94" i="23"/>
  <c r="BO94" i="23"/>
  <c r="BN94" i="23"/>
  <c r="BM94" i="23"/>
  <c r="BK94" i="23"/>
  <c r="BJ94" i="23"/>
  <c r="BI94" i="23"/>
  <c r="BH94" i="23"/>
  <c r="BG94" i="23"/>
  <c r="BF94" i="23"/>
  <c r="BE94" i="23"/>
  <c r="BD94" i="23"/>
  <c r="BC94" i="23"/>
  <c r="BB94" i="23"/>
  <c r="BA94" i="23"/>
  <c r="CF93" i="23"/>
  <c r="CE93" i="23"/>
  <c r="CD93" i="23"/>
  <c r="CC93" i="23"/>
  <c r="CB93" i="23"/>
  <c r="CA93" i="23"/>
  <c r="BZ93" i="23"/>
  <c r="BY93" i="23"/>
  <c r="BX93" i="23"/>
  <c r="BW93" i="23"/>
  <c r="BV93" i="23"/>
  <c r="BU93" i="23"/>
  <c r="BT93" i="23"/>
  <c r="BS93" i="23"/>
  <c r="BR93" i="23"/>
  <c r="BQ93" i="23"/>
  <c r="BP93" i="23"/>
  <c r="BO93" i="23"/>
  <c r="BN93" i="23"/>
  <c r="BM93" i="23"/>
  <c r="BK93" i="23"/>
  <c r="BJ93" i="23"/>
  <c r="BI93" i="23"/>
  <c r="BH93" i="23"/>
  <c r="BG93" i="23"/>
  <c r="BF93" i="23"/>
  <c r="BE93" i="23"/>
  <c r="BD93" i="23"/>
  <c r="BC93" i="23"/>
  <c r="BB93" i="23"/>
  <c r="BA93" i="23"/>
  <c r="CF92" i="23"/>
  <c r="CE92" i="23"/>
  <c r="CD92" i="23"/>
  <c r="CC92" i="23"/>
  <c r="CB92" i="23"/>
  <c r="CA92" i="23"/>
  <c r="BZ92" i="23"/>
  <c r="BY92" i="23"/>
  <c r="BX92" i="23"/>
  <c r="BW92" i="23"/>
  <c r="BV92" i="23"/>
  <c r="BU92" i="23"/>
  <c r="BT92" i="23"/>
  <c r="BS92" i="23"/>
  <c r="BR92" i="23"/>
  <c r="BQ92" i="23"/>
  <c r="BP92" i="23"/>
  <c r="BO92" i="23"/>
  <c r="BN92" i="23"/>
  <c r="BM92" i="23"/>
  <c r="BK92" i="23"/>
  <c r="BJ92" i="23"/>
  <c r="BI92" i="23"/>
  <c r="BH92" i="23"/>
  <c r="BG92" i="23"/>
  <c r="BF92" i="23"/>
  <c r="BE92" i="23"/>
  <c r="BD92" i="23"/>
  <c r="BC92" i="23"/>
  <c r="BB92" i="23"/>
  <c r="BA92" i="23"/>
  <c r="CF91" i="23"/>
  <c r="CE91" i="23"/>
  <c r="CD91" i="23"/>
  <c r="CC91" i="23"/>
  <c r="CB91" i="23"/>
  <c r="CA91" i="23"/>
  <c r="BZ91" i="23"/>
  <c r="BY91" i="23"/>
  <c r="BX91" i="23"/>
  <c r="BW91" i="23"/>
  <c r="BV91" i="23"/>
  <c r="BU91" i="23"/>
  <c r="BT91" i="23"/>
  <c r="BS91" i="23"/>
  <c r="BR91" i="23"/>
  <c r="BQ91" i="23"/>
  <c r="BP91" i="23"/>
  <c r="BO91" i="23"/>
  <c r="BN91" i="23"/>
  <c r="BM91" i="23"/>
  <c r="BK91" i="23"/>
  <c r="BJ91" i="23"/>
  <c r="BI91" i="23"/>
  <c r="BH91" i="23"/>
  <c r="BG91" i="23"/>
  <c r="BF91" i="23"/>
  <c r="BE91" i="23"/>
  <c r="BD91" i="23"/>
  <c r="BC91" i="23"/>
  <c r="BB91" i="23"/>
  <c r="BA91" i="23"/>
  <c r="CF90" i="23"/>
  <c r="CE90" i="23"/>
  <c r="CD90" i="23"/>
  <c r="CC90" i="23"/>
  <c r="CB90" i="23"/>
  <c r="CA90" i="23"/>
  <c r="BZ90" i="23"/>
  <c r="BY90" i="23"/>
  <c r="BX90" i="23"/>
  <c r="BW90" i="23"/>
  <c r="BV90" i="23"/>
  <c r="BU90" i="23"/>
  <c r="BT90" i="23"/>
  <c r="BS90" i="23"/>
  <c r="BR90" i="23"/>
  <c r="BQ90" i="23"/>
  <c r="BP90" i="23"/>
  <c r="BO90" i="23"/>
  <c r="BN90" i="23"/>
  <c r="BM90" i="23"/>
  <c r="BK90" i="23"/>
  <c r="BJ90" i="23"/>
  <c r="BI90" i="23"/>
  <c r="BH90" i="23"/>
  <c r="BG90" i="23"/>
  <c r="BF90" i="23"/>
  <c r="BE90" i="23"/>
  <c r="BD90" i="23"/>
  <c r="BC90" i="23"/>
  <c r="BB90" i="23"/>
  <c r="BA90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K89" i="23"/>
  <c r="BJ89" i="23"/>
  <c r="BI89" i="23"/>
  <c r="BH89" i="23"/>
  <c r="BG89" i="23"/>
  <c r="BF89" i="23"/>
  <c r="BE89" i="23"/>
  <c r="BD89" i="23"/>
  <c r="BC89" i="23"/>
  <c r="BB89" i="23"/>
  <c r="BA89" i="23"/>
  <c r="CF88" i="23"/>
  <c r="CE88" i="23"/>
  <c r="CD88" i="23"/>
  <c r="CC88" i="23"/>
  <c r="CB88" i="23"/>
  <c r="CA88" i="23"/>
  <c r="BZ88" i="23"/>
  <c r="BY88" i="23"/>
  <c r="BX88" i="23"/>
  <c r="BW88" i="23"/>
  <c r="BV88" i="23"/>
  <c r="BU88" i="23"/>
  <c r="BT88" i="23"/>
  <c r="BS88" i="23"/>
  <c r="BR88" i="23"/>
  <c r="BQ88" i="23"/>
  <c r="BP88" i="23"/>
  <c r="BO88" i="23"/>
  <c r="BN88" i="23"/>
  <c r="BM88" i="23"/>
  <c r="BK88" i="23"/>
  <c r="BJ88" i="23"/>
  <c r="BI88" i="23"/>
  <c r="BH88" i="23"/>
  <c r="BG88" i="23"/>
  <c r="BF88" i="23"/>
  <c r="BE88" i="23"/>
  <c r="BD88" i="23"/>
  <c r="BC88" i="23"/>
  <c r="BB88" i="23"/>
  <c r="BA88" i="23"/>
  <c r="CF87" i="23"/>
  <c r="CE87" i="23"/>
  <c r="CD87" i="23"/>
  <c r="CC87" i="23"/>
  <c r="CB87" i="23"/>
  <c r="CA87" i="23"/>
  <c r="BZ87" i="23"/>
  <c r="BY87" i="23"/>
  <c r="BX87" i="23"/>
  <c r="BW87" i="23"/>
  <c r="BV87" i="23"/>
  <c r="BU87" i="23"/>
  <c r="BT87" i="23"/>
  <c r="BS87" i="23"/>
  <c r="BR87" i="23"/>
  <c r="BQ87" i="23"/>
  <c r="BP87" i="23"/>
  <c r="BO87" i="23"/>
  <c r="BN87" i="23"/>
  <c r="BM87" i="23"/>
  <c r="BK87" i="23"/>
  <c r="BJ87" i="23"/>
  <c r="BI87" i="23"/>
  <c r="BH87" i="23"/>
  <c r="BG87" i="23"/>
  <c r="BF87" i="23"/>
  <c r="BE87" i="23"/>
  <c r="BD87" i="23"/>
  <c r="BC87" i="23"/>
  <c r="BB87" i="23"/>
  <c r="BA87" i="23"/>
  <c r="CF86" i="23"/>
  <c r="CE86" i="23"/>
  <c r="CD86" i="23"/>
  <c r="CC86" i="23"/>
  <c r="CB86" i="23"/>
  <c r="CA86" i="23"/>
  <c r="BZ86" i="23"/>
  <c r="BY86" i="23"/>
  <c r="BX86" i="23"/>
  <c r="BW86" i="23"/>
  <c r="BV86" i="23"/>
  <c r="BU86" i="23"/>
  <c r="BT86" i="23"/>
  <c r="BS86" i="23"/>
  <c r="BR86" i="23"/>
  <c r="BQ86" i="23"/>
  <c r="BP86" i="23"/>
  <c r="BO86" i="23"/>
  <c r="BN86" i="23"/>
  <c r="BM86" i="23"/>
  <c r="BK86" i="23"/>
  <c r="BJ86" i="23"/>
  <c r="BI86" i="23"/>
  <c r="BH86" i="23"/>
  <c r="BG86" i="23"/>
  <c r="BF86" i="23"/>
  <c r="BE86" i="23"/>
  <c r="BD86" i="23"/>
  <c r="BC86" i="23"/>
  <c r="BB86" i="23"/>
  <c r="BA86" i="23"/>
  <c r="CF85" i="23"/>
  <c r="CE85" i="23"/>
  <c r="CD85" i="23"/>
  <c r="CC85" i="23"/>
  <c r="CB85" i="23"/>
  <c r="CA85" i="23"/>
  <c r="BZ85" i="23"/>
  <c r="BY85" i="23"/>
  <c r="BX85" i="23"/>
  <c r="BW85" i="23"/>
  <c r="BV85" i="23"/>
  <c r="BU85" i="23"/>
  <c r="BT85" i="23"/>
  <c r="BS85" i="23"/>
  <c r="BR85" i="23"/>
  <c r="BQ85" i="23"/>
  <c r="BP85" i="23"/>
  <c r="BO85" i="23"/>
  <c r="BN85" i="23"/>
  <c r="BM85" i="23"/>
  <c r="BK85" i="23"/>
  <c r="BJ85" i="23"/>
  <c r="BI85" i="23"/>
  <c r="BH85" i="23"/>
  <c r="BG85" i="23"/>
  <c r="BF85" i="23"/>
  <c r="BE85" i="23"/>
  <c r="BD85" i="23"/>
  <c r="BC85" i="23"/>
  <c r="BB85" i="23"/>
  <c r="BA85" i="23"/>
  <c r="CF84" i="23"/>
  <c r="CE84" i="23"/>
  <c r="CD84" i="23"/>
  <c r="CC84" i="23"/>
  <c r="CB84" i="23"/>
  <c r="CA84" i="23"/>
  <c r="BZ84" i="23"/>
  <c r="BY84" i="23"/>
  <c r="BX84" i="23"/>
  <c r="BW84" i="23"/>
  <c r="BV84" i="23"/>
  <c r="BU84" i="23"/>
  <c r="BT84" i="23"/>
  <c r="BS84" i="23"/>
  <c r="BR84" i="23"/>
  <c r="BQ84" i="23"/>
  <c r="BP84" i="23"/>
  <c r="BO84" i="23"/>
  <c r="BN84" i="23"/>
  <c r="BM84" i="23"/>
  <c r="BK84" i="23"/>
  <c r="BJ84" i="23"/>
  <c r="BI84" i="23"/>
  <c r="BH84" i="23"/>
  <c r="BG84" i="23"/>
  <c r="BF84" i="23"/>
  <c r="BE84" i="23"/>
  <c r="BD84" i="23"/>
  <c r="BC84" i="23"/>
  <c r="BB84" i="23"/>
  <c r="BA84" i="23"/>
  <c r="CF83" i="23"/>
  <c r="CE83" i="23"/>
  <c r="CD83" i="23"/>
  <c r="CC83" i="23"/>
  <c r="CB83" i="23"/>
  <c r="CA83" i="23"/>
  <c r="BZ83" i="23"/>
  <c r="BY83" i="23"/>
  <c r="BX83" i="23"/>
  <c r="BW83" i="23"/>
  <c r="BV83" i="23"/>
  <c r="BU83" i="23"/>
  <c r="BT83" i="23"/>
  <c r="BS83" i="23"/>
  <c r="BR83" i="23"/>
  <c r="BQ83" i="23"/>
  <c r="BP83" i="23"/>
  <c r="BO83" i="23"/>
  <c r="BN83" i="23"/>
  <c r="BM83" i="23"/>
  <c r="BK83" i="23"/>
  <c r="BJ83" i="23"/>
  <c r="BI83" i="23"/>
  <c r="BH83" i="23"/>
  <c r="BG83" i="23"/>
  <c r="BF83" i="23"/>
  <c r="BE83" i="23"/>
  <c r="BD83" i="23"/>
  <c r="BC83" i="23"/>
  <c r="BB83" i="23"/>
  <c r="BA83" i="23"/>
  <c r="CF82" i="23"/>
  <c r="CE82" i="23"/>
  <c r="CD82" i="23"/>
  <c r="CC82" i="23"/>
  <c r="CB82" i="23"/>
  <c r="CA82" i="23"/>
  <c r="BZ82" i="23"/>
  <c r="BY82" i="23"/>
  <c r="BX82" i="23"/>
  <c r="BW82" i="23"/>
  <c r="BV82" i="23"/>
  <c r="BU82" i="23"/>
  <c r="BT82" i="23"/>
  <c r="BS82" i="23"/>
  <c r="BR82" i="23"/>
  <c r="BQ82" i="23"/>
  <c r="BP82" i="23"/>
  <c r="BO82" i="23"/>
  <c r="BN82" i="23"/>
  <c r="BM82" i="23"/>
  <c r="BK82" i="23"/>
  <c r="BJ82" i="23"/>
  <c r="BI82" i="23"/>
  <c r="BH82" i="23"/>
  <c r="BG82" i="23"/>
  <c r="BF82" i="23"/>
  <c r="BE82" i="23"/>
  <c r="BD82" i="23"/>
  <c r="BC82" i="23"/>
  <c r="BB82" i="23"/>
  <c r="BA82" i="23"/>
  <c r="CF81" i="23"/>
  <c r="CE81" i="23"/>
  <c r="CD81" i="23"/>
  <c r="CC81" i="23"/>
  <c r="CB81" i="23"/>
  <c r="CA81" i="23"/>
  <c r="BZ81" i="23"/>
  <c r="BY81" i="23"/>
  <c r="BX81" i="23"/>
  <c r="BW81" i="23"/>
  <c r="BV81" i="23"/>
  <c r="BU81" i="23"/>
  <c r="BT81" i="23"/>
  <c r="BS81" i="23"/>
  <c r="BR81" i="23"/>
  <c r="BQ81" i="23"/>
  <c r="BP81" i="23"/>
  <c r="BO81" i="23"/>
  <c r="BN81" i="23"/>
  <c r="BM81" i="23"/>
  <c r="BK81" i="23"/>
  <c r="BJ81" i="23"/>
  <c r="BI81" i="23"/>
  <c r="BH81" i="23"/>
  <c r="BG81" i="23"/>
  <c r="BF81" i="23"/>
  <c r="BE81" i="23"/>
  <c r="BD81" i="23"/>
  <c r="BC81" i="23"/>
  <c r="BB81" i="23"/>
  <c r="BA81" i="23"/>
  <c r="CF80" i="23"/>
  <c r="CE80" i="23"/>
  <c r="CD80" i="23"/>
  <c r="CC80" i="23"/>
  <c r="CB80" i="23"/>
  <c r="CA80" i="23"/>
  <c r="BZ80" i="23"/>
  <c r="BY80" i="23"/>
  <c r="BX80" i="23"/>
  <c r="BW80" i="23"/>
  <c r="BV80" i="23"/>
  <c r="BU80" i="23"/>
  <c r="BT80" i="23"/>
  <c r="BS80" i="23"/>
  <c r="BR80" i="23"/>
  <c r="BQ80" i="23"/>
  <c r="BP80" i="23"/>
  <c r="BO80" i="23"/>
  <c r="BN80" i="23"/>
  <c r="BM80" i="23"/>
  <c r="BK80" i="23"/>
  <c r="BJ80" i="23"/>
  <c r="BI80" i="23"/>
  <c r="BH80" i="23"/>
  <c r="BG80" i="23"/>
  <c r="BF80" i="23"/>
  <c r="BE80" i="23"/>
  <c r="BD80" i="23"/>
  <c r="BC80" i="23"/>
  <c r="BB80" i="23"/>
  <c r="BA80" i="23"/>
  <c r="CF79" i="23"/>
  <c r="CE79" i="23"/>
  <c r="CD79" i="23"/>
  <c r="CC79" i="23"/>
  <c r="CB79" i="23"/>
  <c r="CA79" i="23"/>
  <c r="BZ79" i="23"/>
  <c r="BY79" i="23"/>
  <c r="BX79" i="23"/>
  <c r="BW79" i="23"/>
  <c r="BV79" i="23"/>
  <c r="BU79" i="23"/>
  <c r="BT79" i="23"/>
  <c r="BS79" i="23"/>
  <c r="BR79" i="23"/>
  <c r="BQ79" i="23"/>
  <c r="BP79" i="23"/>
  <c r="BO79" i="23"/>
  <c r="BN79" i="23"/>
  <c r="BM79" i="23"/>
  <c r="BK79" i="23"/>
  <c r="BJ79" i="23"/>
  <c r="BI79" i="23"/>
  <c r="BH79" i="23"/>
  <c r="BG79" i="23"/>
  <c r="BF79" i="23"/>
  <c r="BE79" i="23"/>
  <c r="BD79" i="23"/>
  <c r="BC79" i="23"/>
  <c r="BB79" i="23"/>
  <c r="BA79" i="23"/>
  <c r="CF78" i="23"/>
  <c r="CE78" i="23"/>
  <c r="CD78" i="23"/>
  <c r="CC78" i="23"/>
  <c r="CB78" i="23"/>
  <c r="CA78" i="23"/>
  <c r="BZ78" i="23"/>
  <c r="BY78" i="23"/>
  <c r="BX78" i="23"/>
  <c r="BW78" i="23"/>
  <c r="BV78" i="23"/>
  <c r="BU78" i="23"/>
  <c r="BT78" i="23"/>
  <c r="BS78" i="23"/>
  <c r="BR78" i="23"/>
  <c r="BQ78" i="23"/>
  <c r="BP78" i="23"/>
  <c r="BO78" i="23"/>
  <c r="BN78" i="23"/>
  <c r="BM78" i="23"/>
  <c r="BK78" i="23"/>
  <c r="BJ78" i="23"/>
  <c r="BI78" i="23"/>
  <c r="BH78" i="23"/>
  <c r="BG78" i="23"/>
  <c r="BF78" i="23"/>
  <c r="BE78" i="23"/>
  <c r="BD78" i="23"/>
  <c r="BC78" i="23"/>
  <c r="BB78" i="23"/>
  <c r="BA78" i="23"/>
  <c r="CF77" i="23"/>
  <c r="CE77" i="23"/>
  <c r="CD77" i="23"/>
  <c r="CC77" i="23"/>
  <c r="CB77" i="23"/>
  <c r="CA77" i="23"/>
  <c r="BZ77" i="23"/>
  <c r="BY77" i="23"/>
  <c r="BX77" i="23"/>
  <c r="BW77" i="23"/>
  <c r="BV77" i="23"/>
  <c r="BU77" i="23"/>
  <c r="BT77" i="23"/>
  <c r="BS77" i="23"/>
  <c r="BR77" i="23"/>
  <c r="BQ77" i="23"/>
  <c r="BP77" i="23"/>
  <c r="BO77" i="23"/>
  <c r="BN77" i="23"/>
  <c r="BM77" i="23"/>
  <c r="BK77" i="23"/>
  <c r="BJ77" i="23"/>
  <c r="BI77" i="23"/>
  <c r="BH77" i="23"/>
  <c r="BG77" i="23"/>
  <c r="BF77" i="23"/>
  <c r="BE77" i="23"/>
  <c r="BD77" i="23"/>
  <c r="BC77" i="23"/>
  <c r="BB77" i="23"/>
  <c r="BA77" i="23"/>
  <c r="CF76" i="23"/>
  <c r="CE76" i="23"/>
  <c r="CD76" i="23"/>
  <c r="CC76" i="23"/>
  <c r="CB76" i="23"/>
  <c r="CA76" i="23"/>
  <c r="BZ76" i="23"/>
  <c r="BY76" i="23"/>
  <c r="BX76" i="23"/>
  <c r="BW76" i="23"/>
  <c r="BV76" i="23"/>
  <c r="BU76" i="23"/>
  <c r="BT76" i="23"/>
  <c r="BS76" i="23"/>
  <c r="BR76" i="23"/>
  <c r="BQ76" i="23"/>
  <c r="BP76" i="23"/>
  <c r="BO76" i="23"/>
  <c r="BN76" i="23"/>
  <c r="BM76" i="23"/>
  <c r="BK76" i="23"/>
  <c r="BJ76" i="23"/>
  <c r="BI76" i="23"/>
  <c r="BH76" i="23"/>
  <c r="BG76" i="23"/>
  <c r="BF76" i="23"/>
  <c r="BE76" i="23"/>
  <c r="BD76" i="23"/>
  <c r="BC76" i="23"/>
  <c r="BB76" i="23"/>
  <c r="BA76" i="23"/>
  <c r="CF75" i="23"/>
  <c r="CE75" i="23"/>
  <c r="CD75" i="23"/>
  <c r="CC75" i="23"/>
  <c r="CB75" i="23"/>
  <c r="CA75" i="23"/>
  <c r="BZ75" i="23"/>
  <c r="BY75" i="23"/>
  <c r="BX75" i="23"/>
  <c r="BW75" i="23"/>
  <c r="BV75" i="23"/>
  <c r="BU75" i="23"/>
  <c r="BT75" i="23"/>
  <c r="BS75" i="23"/>
  <c r="BR75" i="23"/>
  <c r="BQ75" i="23"/>
  <c r="BP75" i="23"/>
  <c r="BO75" i="23"/>
  <c r="BN75" i="23"/>
  <c r="BM75" i="23"/>
  <c r="BK75" i="23"/>
  <c r="BJ75" i="23"/>
  <c r="BI75" i="23"/>
  <c r="BH75" i="23"/>
  <c r="BG75" i="23"/>
  <c r="BF75" i="23"/>
  <c r="BE75" i="23"/>
  <c r="BD75" i="23"/>
  <c r="BC75" i="23"/>
  <c r="BB75" i="23"/>
  <c r="BA75" i="23"/>
  <c r="CF74" i="23"/>
  <c r="CE74" i="23"/>
  <c r="CD74" i="23"/>
  <c r="CC74" i="23"/>
  <c r="CB74" i="23"/>
  <c r="CA74" i="23"/>
  <c r="BZ74" i="23"/>
  <c r="BY74" i="23"/>
  <c r="BX74" i="23"/>
  <c r="BW74" i="23"/>
  <c r="BV74" i="23"/>
  <c r="BU74" i="23"/>
  <c r="BT74" i="23"/>
  <c r="BS74" i="23"/>
  <c r="BR74" i="23"/>
  <c r="BQ74" i="23"/>
  <c r="BP74" i="23"/>
  <c r="BO74" i="23"/>
  <c r="BN74" i="23"/>
  <c r="BM74" i="23"/>
  <c r="BK74" i="23"/>
  <c r="BJ74" i="23"/>
  <c r="BI74" i="23"/>
  <c r="BH74" i="23"/>
  <c r="BG74" i="23"/>
  <c r="BF74" i="23"/>
  <c r="BE74" i="23"/>
  <c r="BD74" i="23"/>
  <c r="BC74" i="23"/>
  <c r="BB74" i="23"/>
  <c r="BA74" i="23"/>
  <c r="CF73" i="23"/>
  <c r="CE73" i="23"/>
  <c r="CD73" i="23"/>
  <c r="CC73" i="23"/>
  <c r="CB73" i="23"/>
  <c r="CA73" i="23"/>
  <c r="BZ73" i="23"/>
  <c r="BY73" i="23"/>
  <c r="BX73" i="23"/>
  <c r="BW73" i="23"/>
  <c r="BV73" i="23"/>
  <c r="BU73" i="23"/>
  <c r="BT73" i="23"/>
  <c r="BS73" i="23"/>
  <c r="BR73" i="23"/>
  <c r="BQ73" i="23"/>
  <c r="BP73" i="23"/>
  <c r="BO73" i="23"/>
  <c r="BN73" i="23"/>
  <c r="BM73" i="23"/>
  <c r="BK73" i="23"/>
  <c r="BJ73" i="23"/>
  <c r="BI73" i="23"/>
  <c r="BH73" i="23"/>
  <c r="BG73" i="23"/>
  <c r="BF73" i="23"/>
  <c r="BE73" i="23"/>
  <c r="BD73" i="23"/>
  <c r="BC73" i="23"/>
  <c r="BB73" i="23"/>
  <c r="BA73" i="23"/>
  <c r="CF72" i="23"/>
  <c r="CE72" i="23"/>
  <c r="CD72" i="23"/>
  <c r="CC72" i="23"/>
  <c r="CB72" i="23"/>
  <c r="CA72" i="23"/>
  <c r="BZ72" i="23"/>
  <c r="BY72" i="23"/>
  <c r="BX72" i="23"/>
  <c r="BW72" i="23"/>
  <c r="BV72" i="23"/>
  <c r="BU72" i="23"/>
  <c r="BT72" i="23"/>
  <c r="BS72" i="23"/>
  <c r="BR72" i="23"/>
  <c r="BQ72" i="23"/>
  <c r="BP72" i="23"/>
  <c r="BO72" i="23"/>
  <c r="BN72" i="23"/>
  <c r="BM72" i="23"/>
  <c r="BK72" i="23"/>
  <c r="BJ72" i="23"/>
  <c r="BI72" i="23"/>
  <c r="BH72" i="23"/>
  <c r="BG72" i="23"/>
  <c r="BF72" i="23"/>
  <c r="BE72" i="23"/>
  <c r="BD72" i="23"/>
  <c r="BC72" i="23"/>
  <c r="BB72" i="23"/>
  <c r="BA72" i="23"/>
  <c r="CF71" i="23"/>
  <c r="CE71" i="23"/>
  <c r="CD71" i="23"/>
  <c r="CC71" i="23"/>
  <c r="CB71" i="23"/>
  <c r="CA71" i="23"/>
  <c r="BZ71" i="23"/>
  <c r="BY71" i="23"/>
  <c r="BX71" i="23"/>
  <c r="BW71" i="23"/>
  <c r="BV71" i="23"/>
  <c r="BU71" i="23"/>
  <c r="BT71" i="23"/>
  <c r="BS71" i="23"/>
  <c r="BR71" i="23"/>
  <c r="BQ71" i="23"/>
  <c r="BP71" i="23"/>
  <c r="BO71" i="23"/>
  <c r="BN71" i="23"/>
  <c r="BM71" i="23"/>
  <c r="BK71" i="23"/>
  <c r="BJ71" i="23"/>
  <c r="BI71" i="23"/>
  <c r="BH71" i="23"/>
  <c r="BG71" i="23"/>
  <c r="BF71" i="23"/>
  <c r="BE71" i="23"/>
  <c r="BD71" i="23"/>
  <c r="BC71" i="23"/>
  <c r="BB71" i="23"/>
  <c r="BA71" i="23"/>
  <c r="CF70" i="23"/>
  <c r="CE70" i="23"/>
  <c r="CD70" i="23"/>
  <c r="CC70" i="23"/>
  <c r="CB70" i="23"/>
  <c r="CA70" i="23"/>
  <c r="BZ70" i="23"/>
  <c r="BY70" i="23"/>
  <c r="BX70" i="23"/>
  <c r="BW70" i="23"/>
  <c r="BV70" i="23"/>
  <c r="BU70" i="23"/>
  <c r="BT70" i="23"/>
  <c r="BS70" i="23"/>
  <c r="BR70" i="23"/>
  <c r="BQ70" i="23"/>
  <c r="BP70" i="23"/>
  <c r="BO70" i="23"/>
  <c r="BN70" i="23"/>
  <c r="BM70" i="23"/>
  <c r="BK70" i="23"/>
  <c r="BJ70" i="23"/>
  <c r="BI70" i="23"/>
  <c r="BH70" i="23"/>
  <c r="BG70" i="23"/>
  <c r="BF70" i="23"/>
  <c r="BE70" i="23"/>
  <c r="BD70" i="23"/>
  <c r="BC70" i="23"/>
  <c r="BB70" i="23"/>
  <c r="BA70" i="23"/>
  <c r="CF69" i="23"/>
  <c r="CE69" i="23"/>
  <c r="CD69" i="23"/>
  <c r="CC69" i="23"/>
  <c r="CB69" i="23"/>
  <c r="CA69" i="23"/>
  <c r="BZ69" i="23"/>
  <c r="BY69" i="23"/>
  <c r="BX69" i="23"/>
  <c r="BW69" i="23"/>
  <c r="BV69" i="23"/>
  <c r="BU69" i="23"/>
  <c r="BT69" i="23"/>
  <c r="BS69" i="23"/>
  <c r="BR69" i="23"/>
  <c r="BQ69" i="23"/>
  <c r="BP69" i="23"/>
  <c r="BO69" i="23"/>
  <c r="BN69" i="23"/>
  <c r="BM69" i="23"/>
  <c r="BK69" i="23"/>
  <c r="BJ69" i="23"/>
  <c r="BI69" i="23"/>
  <c r="BH69" i="23"/>
  <c r="BG69" i="23"/>
  <c r="BF69" i="23"/>
  <c r="BE69" i="23"/>
  <c r="BD69" i="23"/>
  <c r="BC69" i="23"/>
  <c r="BB69" i="23"/>
  <c r="BA69" i="23"/>
  <c r="CF68" i="23"/>
  <c r="CE68" i="23"/>
  <c r="CD68" i="23"/>
  <c r="CC68" i="23"/>
  <c r="CB68" i="23"/>
  <c r="CA68" i="23"/>
  <c r="BZ68" i="23"/>
  <c r="BY68" i="23"/>
  <c r="BX68" i="23"/>
  <c r="BW68" i="23"/>
  <c r="BV68" i="23"/>
  <c r="BU68" i="23"/>
  <c r="BT68" i="23"/>
  <c r="BS68" i="23"/>
  <c r="BR68" i="23"/>
  <c r="BQ68" i="23"/>
  <c r="BP68" i="23"/>
  <c r="BO68" i="23"/>
  <c r="BN68" i="23"/>
  <c r="BM68" i="23"/>
  <c r="BK68" i="23"/>
  <c r="BJ68" i="23"/>
  <c r="BI68" i="23"/>
  <c r="BH68" i="23"/>
  <c r="BG68" i="23"/>
  <c r="BF68" i="23"/>
  <c r="BE68" i="23"/>
  <c r="BD68" i="23"/>
  <c r="BC68" i="23"/>
  <c r="BB68" i="23"/>
  <c r="BA68" i="23"/>
  <c r="CF67" i="23"/>
  <c r="CE67" i="23"/>
  <c r="CD67" i="23"/>
  <c r="CC67" i="23"/>
  <c r="CB67" i="23"/>
  <c r="CA67" i="23"/>
  <c r="BZ67" i="23"/>
  <c r="BY67" i="23"/>
  <c r="BX67" i="23"/>
  <c r="BW67" i="23"/>
  <c r="BV67" i="23"/>
  <c r="BU67" i="23"/>
  <c r="BT67" i="23"/>
  <c r="BS67" i="23"/>
  <c r="BR67" i="23"/>
  <c r="BQ67" i="23"/>
  <c r="BP67" i="23"/>
  <c r="BO67" i="23"/>
  <c r="BN67" i="23"/>
  <c r="BM67" i="23"/>
  <c r="BK67" i="23"/>
  <c r="BJ67" i="23"/>
  <c r="BI67" i="23"/>
  <c r="BH67" i="23"/>
  <c r="BG67" i="23"/>
  <c r="BF67" i="23"/>
  <c r="BE67" i="23"/>
  <c r="BD67" i="23"/>
  <c r="BC67" i="23"/>
  <c r="BB67" i="23"/>
  <c r="BA67" i="23"/>
  <c r="CF66" i="23"/>
  <c r="CE66" i="23"/>
  <c r="CD66" i="23"/>
  <c r="CC66" i="23"/>
  <c r="CB66" i="23"/>
  <c r="CA66" i="23"/>
  <c r="BZ66" i="23"/>
  <c r="BY66" i="23"/>
  <c r="BX66" i="23"/>
  <c r="BW66" i="23"/>
  <c r="BV66" i="23"/>
  <c r="BU66" i="23"/>
  <c r="BT66" i="23"/>
  <c r="BS66" i="23"/>
  <c r="BR66" i="23"/>
  <c r="BQ66" i="23"/>
  <c r="BP66" i="23"/>
  <c r="BO66" i="23"/>
  <c r="BN66" i="23"/>
  <c r="BM66" i="23"/>
  <c r="BK66" i="23"/>
  <c r="BJ66" i="23"/>
  <c r="BI66" i="23"/>
  <c r="BH66" i="23"/>
  <c r="BG66" i="23"/>
  <c r="BF66" i="23"/>
  <c r="BE66" i="23"/>
  <c r="BD66" i="23"/>
  <c r="BC66" i="23"/>
  <c r="BB66" i="23"/>
  <c r="BA66" i="23"/>
  <c r="CF65" i="23"/>
  <c r="CE65" i="23"/>
  <c r="CD65" i="23"/>
  <c r="CC65" i="23"/>
  <c r="CB65" i="23"/>
  <c r="CA65" i="23"/>
  <c r="BZ65" i="23"/>
  <c r="BY65" i="23"/>
  <c r="BX65" i="23"/>
  <c r="BW65" i="23"/>
  <c r="BV65" i="23"/>
  <c r="BU65" i="23"/>
  <c r="BT65" i="23"/>
  <c r="BS65" i="23"/>
  <c r="BR65" i="23"/>
  <c r="BQ65" i="23"/>
  <c r="BP65" i="23"/>
  <c r="BO65" i="23"/>
  <c r="BN65" i="23"/>
  <c r="BM65" i="23"/>
  <c r="BK65" i="23"/>
  <c r="BJ65" i="23"/>
  <c r="BI65" i="23"/>
  <c r="BH65" i="23"/>
  <c r="BG65" i="23"/>
  <c r="BF65" i="23"/>
  <c r="BE65" i="23"/>
  <c r="BD65" i="23"/>
  <c r="BC65" i="23"/>
  <c r="BB65" i="23"/>
  <c r="BA65" i="23"/>
  <c r="CF64" i="23"/>
  <c r="CE64" i="23"/>
  <c r="CD64" i="23"/>
  <c r="CC64" i="23"/>
  <c r="CB64" i="23"/>
  <c r="CA64" i="23"/>
  <c r="BZ64" i="23"/>
  <c r="BY64" i="23"/>
  <c r="BX64" i="23"/>
  <c r="BW64" i="23"/>
  <c r="BV64" i="23"/>
  <c r="BU64" i="23"/>
  <c r="BT64" i="23"/>
  <c r="BS64" i="23"/>
  <c r="BR64" i="23"/>
  <c r="BQ64" i="23"/>
  <c r="BP64" i="23"/>
  <c r="BO64" i="23"/>
  <c r="BN64" i="23"/>
  <c r="BM64" i="23"/>
  <c r="BK64" i="23"/>
  <c r="BJ64" i="23"/>
  <c r="BI64" i="23"/>
  <c r="BH64" i="23"/>
  <c r="BG64" i="23"/>
  <c r="BF64" i="23"/>
  <c r="BE64" i="23"/>
  <c r="BD64" i="23"/>
  <c r="BC64" i="23"/>
  <c r="BB64" i="23"/>
  <c r="BA64" i="23"/>
  <c r="CF63" i="23"/>
  <c r="CE63" i="23"/>
  <c r="CD63" i="23"/>
  <c r="CC63" i="23"/>
  <c r="CB63" i="23"/>
  <c r="CA63" i="23"/>
  <c r="BZ63" i="23"/>
  <c r="BY63" i="23"/>
  <c r="BX63" i="23"/>
  <c r="BW63" i="23"/>
  <c r="BV63" i="23"/>
  <c r="BU63" i="23"/>
  <c r="BT63" i="23"/>
  <c r="BS63" i="23"/>
  <c r="BR63" i="23"/>
  <c r="BQ63" i="23"/>
  <c r="BP63" i="23"/>
  <c r="BO63" i="23"/>
  <c r="BN63" i="23"/>
  <c r="BM63" i="23"/>
  <c r="BK63" i="23"/>
  <c r="BJ63" i="23"/>
  <c r="BI63" i="23"/>
  <c r="BH63" i="23"/>
  <c r="BG63" i="23"/>
  <c r="BF63" i="23"/>
  <c r="BE63" i="23"/>
  <c r="BD63" i="23"/>
  <c r="BC63" i="23"/>
  <c r="BB63" i="23"/>
  <c r="BA63" i="23"/>
  <c r="CF62" i="23"/>
  <c r="CE62" i="23"/>
  <c r="CD62" i="23"/>
  <c r="CC62" i="23"/>
  <c r="CB62" i="23"/>
  <c r="CA62" i="23"/>
  <c r="BZ62" i="23"/>
  <c r="BY62" i="23"/>
  <c r="BX62" i="23"/>
  <c r="BW62" i="23"/>
  <c r="BV62" i="23"/>
  <c r="BU62" i="23"/>
  <c r="BT62" i="23"/>
  <c r="BS62" i="23"/>
  <c r="BR62" i="23"/>
  <c r="BQ62" i="23"/>
  <c r="BP62" i="23"/>
  <c r="BO62" i="23"/>
  <c r="BN62" i="23"/>
  <c r="BM62" i="23"/>
  <c r="BK62" i="23"/>
  <c r="BJ62" i="23"/>
  <c r="BI62" i="23"/>
  <c r="BH62" i="23"/>
  <c r="BG62" i="23"/>
  <c r="BF62" i="23"/>
  <c r="BE62" i="23"/>
  <c r="BD62" i="23"/>
  <c r="BC62" i="23"/>
  <c r="BB62" i="23"/>
  <c r="BA62" i="23"/>
  <c r="CF61" i="23"/>
  <c r="CE61" i="23"/>
  <c r="CD61" i="23"/>
  <c r="CC61" i="23"/>
  <c r="CB61" i="23"/>
  <c r="CA61" i="23"/>
  <c r="BZ61" i="23"/>
  <c r="BY61" i="23"/>
  <c r="BX61" i="23"/>
  <c r="BW61" i="23"/>
  <c r="BV61" i="23"/>
  <c r="BU61" i="23"/>
  <c r="BT61" i="23"/>
  <c r="BS61" i="23"/>
  <c r="BR61" i="23"/>
  <c r="BQ61" i="23"/>
  <c r="BP61" i="23"/>
  <c r="BO61" i="23"/>
  <c r="BN61" i="23"/>
  <c r="BM61" i="23"/>
  <c r="BK61" i="23"/>
  <c r="BJ61" i="23"/>
  <c r="BI61" i="23"/>
  <c r="BH61" i="23"/>
  <c r="BG61" i="23"/>
  <c r="BF61" i="23"/>
  <c r="BE61" i="23"/>
  <c r="BD61" i="23"/>
  <c r="BC61" i="23"/>
  <c r="BB61" i="23"/>
  <c r="BA61" i="23"/>
  <c r="CF60" i="23"/>
  <c r="CE60" i="23"/>
  <c r="CD60" i="23"/>
  <c r="CC60" i="23"/>
  <c r="CB60" i="23"/>
  <c r="CA60" i="23"/>
  <c r="BZ60" i="23"/>
  <c r="BY60" i="23"/>
  <c r="BX60" i="23"/>
  <c r="BW60" i="23"/>
  <c r="BV60" i="23"/>
  <c r="BU60" i="23"/>
  <c r="BT60" i="23"/>
  <c r="BS60" i="23"/>
  <c r="BR60" i="23"/>
  <c r="BQ60" i="23"/>
  <c r="BP60" i="23"/>
  <c r="BO60" i="23"/>
  <c r="BN60" i="23"/>
  <c r="BM60" i="23"/>
  <c r="BK60" i="23"/>
  <c r="BJ60" i="23"/>
  <c r="BI60" i="23"/>
  <c r="BH60" i="23"/>
  <c r="BG60" i="23"/>
  <c r="BF60" i="23"/>
  <c r="BE60" i="23"/>
  <c r="BD60" i="23"/>
  <c r="BC60" i="23"/>
  <c r="BB60" i="23"/>
  <c r="BA60" i="23"/>
  <c r="CF59" i="23"/>
  <c r="CE59" i="23"/>
  <c r="CD59" i="23"/>
  <c r="CC59" i="23"/>
  <c r="CB59" i="23"/>
  <c r="CA59" i="23"/>
  <c r="BZ59" i="23"/>
  <c r="BY59" i="23"/>
  <c r="BX59" i="23"/>
  <c r="BW59" i="23"/>
  <c r="BV59" i="23"/>
  <c r="BU59" i="23"/>
  <c r="BT59" i="23"/>
  <c r="BS59" i="23"/>
  <c r="BR59" i="23"/>
  <c r="BQ59" i="23"/>
  <c r="BP59" i="23"/>
  <c r="BO59" i="23"/>
  <c r="BN59" i="23"/>
  <c r="BM59" i="23"/>
  <c r="BK59" i="23"/>
  <c r="BJ59" i="23"/>
  <c r="BI59" i="23"/>
  <c r="BH59" i="23"/>
  <c r="BG59" i="23"/>
  <c r="BF59" i="23"/>
  <c r="BE59" i="23"/>
  <c r="BD59" i="23"/>
  <c r="BC59" i="23"/>
  <c r="BB59" i="23"/>
  <c r="BA59" i="23"/>
  <c r="CF58" i="23"/>
  <c r="CE58" i="23"/>
  <c r="CD58" i="23"/>
  <c r="CC58" i="23"/>
  <c r="CB58" i="23"/>
  <c r="CA58" i="23"/>
  <c r="BZ58" i="23"/>
  <c r="BY58" i="23"/>
  <c r="BX58" i="23"/>
  <c r="BW58" i="23"/>
  <c r="BV58" i="23"/>
  <c r="BU58" i="23"/>
  <c r="BT58" i="23"/>
  <c r="BS58" i="23"/>
  <c r="BR58" i="23"/>
  <c r="BQ58" i="23"/>
  <c r="BP58" i="23"/>
  <c r="BO58" i="23"/>
  <c r="BN58" i="23"/>
  <c r="BM58" i="23"/>
  <c r="BK58" i="23"/>
  <c r="BJ58" i="23"/>
  <c r="BI58" i="23"/>
  <c r="BH58" i="23"/>
  <c r="BG58" i="23"/>
  <c r="BF58" i="23"/>
  <c r="BE58" i="23"/>
  <c r="BD58" i="23"/>
  <c r="BC58" i="23"/>
  <c r="BB58" i="23"/>
  <c r="BA58" i="23"/>
  <c r="CF57" i="23"/>
  <c r="CE57" i="23"/>
  <c r="CD57" i="23"/>
  <c r="CC57" i="23"/>
  <c r="CB57" i="23"/>
  <c r="CA57" i="23"/>
  <c r="BZ57" i="23"/>
  <c r="BY57" i="23"/>
  <c r="BX57" i="23"/>
  <c r="BW57" i="23"/>
  <c r="BV57" i="23"/>
  <c r="BU57" i="23"/>
  <c r="BT57" i="23"/>
  <c r="BS57" i="23"/>
  <c r="BR57" i="23"/>
  <c r="BQ57" i="23"/>
  <c r="BP57" i="23"/>
  <c r="BO57" i="23"/>
  <c r="BN57" i="23"/>
  <c r="BM57" i="23"/>
  <c r="BK57" i="23"/>
  <c r="BJ57" i="23"/>
  <c r="BI57" i="23"/>
  <c r="BH57" i="23"/>
  <c r="BG57" i="23"/>
  <c r="BF57" i="23"/>
  <c r="BE57" i="23"/>
  <c r="BD57" i="23"/>
  <c r="BC57" i="23"/>
  <c r="BB57" i="23"/>
  <c r="BA57" i="23"/>
  <c r="CF56" i="23"/>
  <c r="CE56" i="23"/>
  <c r="CD56" i="23"/>
  <c r="CC56" i="23"/>
  <c r="CB56" i="23"/>
  <c r="CA56" i="23"/>
  <c r="BZ56" i="23"/>
  <c r="BY56" i="23"/>
  <c r="BX56" i="23"/>
  <c r="BW56" i="23"/>
  <c r="BV56" i="23"/>
  <c r="BU56" i="23"/>
  <c r="BT56" i="23"/>
  <c r="BS56" i="23"/>
  <c r="BR56" i="23"/>
  <c r="BQ56" i="23"/>
  <c r="BP56" i="23"/>
  <c r="BO56" i="23"/>
  <c r="BN56" i="23"/>
  <c r="BM56" i="23"/>
  <c r="BK56" i="23"/>
  <c r="BJ56" i="23"/>
  <c r="BI56" i="23"/>
  <c r="BH56" i="23"/>
  <c r="BG56" i="23"/>
  <c r="BF56" i="23"/>
  <c r="BE56" i="23"/>
  <c r="BD56" i="23"/>
  <c r="BC56" i="23"/>
  <c r="BB56" i="23"/>
  <c r="BA56" i="23"/>
  <c r="CF55" i="23"/>
  <c r="CE55" i="23"/>
  <c r="CD55" i="23"/>
  <c r="CC55" i="23"/>
  <c r="CB55" i="23"/>
  <c r="CA55" i="23"/>
  <c r="BZ55" i="23"/>
  <c r="BY55" i="23"/>
  <c r="BX55" i="23"/>
  <c r="BW55" i="23"/>
  <c r="BV55" i="23"/>
  <c r="BU55" i="23"/>
  <c r="BT55" i="23"/>
  <c r="BS55" i="23"/>
  <c r="BR55" i="23"/>
  <c r="BQ55" i="23"/>
  <c r="BP55" i="23"/>
  <c r="BO55" i="23"/>
  <c r="BN55" i="23"/>
  <c r="BM55" i="23"/>
  <c r="BK55" i="23"/>
  <c r="BJ55" i="23"/>
  <c r="BI55" i="23"/>
  <c r="BH55" i="23"/>
  <c r="BG55" i="23"/>
  <c r="BF55" i="23"/>
  <c r="BE55" i="23"/>
  <c r="BD55" i="23"/>
  <c r="BC55" i="23"/>
  <c r="BB55" i="23"/>
  <c r="BA55" i="23"/>
  <c r="CF54" i="23"/>
  <c r="CE54" i="23"/>
  <c r="CD54" i="23"/>
  <c r="CC54" i="23"/>
  <c r="CB54" i="23"/>
  <c r="CA54" i="23"/>
  <c r="BZ54" i="23"/>
  <c r="BY54" i="23"/>
  <c r="BX54" i="23"/>
  <c r="BW54" i="23"/>
  <c r="BV54" i="23"/>
  <c r="BU54" i="23"/>
  <c r="BT54" i="23"/>
  <c r="BS54" i="23"/>
  <c r="BR54" i="23"/>
  <c r="BQ54" i="23"/>
  <c r="BP54" i="23"/>
  <c r="BO54" i="23"/>
  <c r="BN54" i="23"/>
  <c r="BM54" i="23"/>
  <c r="BK54" i="23"/>
  <c r="BJ54" i="23"/>
  <c r="BI54" i="23"/>
  <c r="BH54" i="23"/>
  <c r="BG54" i="23"/>
  <c r="BF54" i="23"/>
  <c r="BE54" i="23"/>
  <c r="BD54" i="23"/>
  <c r="BC54" i="23"/>
  <c r="BB54" i="23"/>
  <c r="BA54" i="23"/>
  <c r="CF53" i="23"/>
  <c r="CE53" i="23"/>
  <c r="CD53" i="23"/>
  <c r="CC53" i="23"/>
  <c r="CB53" i="23"/>
  <c r="CA53" i="23"/>
  <c r="BZ53" i="23"/>
  <c r="BY53" i="23"/>
  <c r="BX53" i="23"/>
  <c r="BW53" i="23"/>
  <c r="BV53" i="23"/>
  <c r="BU53" i="23"/>
  <c r="BT53" i="23"/>
  <c r="BS53" i="23"/>
  <c r="BR53" i="23"/>
  <c r="BQ53" i="23"/>
  <c r="BP53" i="23"/>
  <c r="BO53" i="23"/>
  <c r="BN53" i="23"/>
  <c r="BM53" i="23"/>
  <c r="BK53" i="23"/>
  <c r="BJ53" i="23"/>
  <c r="BI53" i="23"/>
  <c r="BH53" i="23"/>
  <c r="BG53" i="23"/>
  <c r="BF53" i="23"/>
  <c r="BE53" i="23"/>
  <c r="BD53" i="23"/>
  <c r="BC53" i="23"/>
  <c r="BB53" i="23"/>
  <c r="BA53" i="23"/>
  <c r="CF52" i="23"/>
  <c r="CE52" i="23"/>
  <c r="CD52" i="23"/>
  <c r="CC52" i="23"/>
  <c r="CB52" i="23"/>
  <c r="CA52" i="23"/>
  <c r="BZ52" i="23"/>
  <c r="BY52" i="23"/>
  <c r="BX52" i="23"/>
  <c r="BW52" i="23"/>
  <c r="BV52" i="23"/>
  <c r="BU52" i="23"/>
  <c r="BT52" i="23"/>
  <c r="BS52" i="23"/>
  <c r="BR52" i="23"/>
  <c r="BQ52" i="23"/>
  <c r="BP52" i="23"/>
  <c r="BO52" i="23"/>
  <c r="BN52" i="23"/>
  <c r="BM52" i="23"/>
  <c r="BK52" i="23"/>
  <c r="BJ52" i="23"/>
  <c r="BI52" i="23"/>
  <c r="BH52" i="23"/>
  <c r="BG52" i="23"/>
  <c r="BF52" i="23"/>
  <c r="BE52" i="23"/>
  <c r="BD52" i="23"/>
  <c r="BC52" i="23"/>
  <c r="BB52" i="23"/>
  <c r="BA52" i="23"/>
  <c r="CF51" i="23"/>
  <c r="CE51" i="23"/>
  <c r="CD51" i="23"/>
  <c r="CC51" i="23"/>
  <c r="CB51" i="23"/>
  <c r="CA51" i="23"/>
  <c r="BZ51" i="23"/>
  <c r="BY51" i="23"/>
  <c r="BX51" i="23"/>
  <c r="BW51" i="23"/>
  <c r="BV51" i="23"/>
  <c r="BU51" i="23"/>
  <c r="BT51" i="23"/>
  <c r="BS51" i="23"/>
  <c r="BR51" i="23"/>
  <c r="BQ51" i="23"/>
  <c r="BP51" i="23"/>
  <c r="BO51" i="23"/>
  <c r="BN51" i="23"/>
  <c r="BM51" i="23"/>
  <c r="BK51" i="23"/>
  <c r="BJ51" i="23"/>
  <c r="BI51" i="23"/>
  <c r="BH51" i="23"/>
  <c r="BG51" i="23"/>
  <c r="BF51" i="23"/>
  <c r="BE51" i="23"/>
  <c r="BD51" i="23"/>
  <c r="BC51" i="23"/>
  <c r="BB51" i="23"/>
  <c r="BA51" i="23"/>
  <c r="CF50" i="23"/>
  <c r="CE50" i="23"/>
  <c r="CD50" i="23"/>
  <c r="CC50" i="23"/>
  <c r="CB50" i="23"/>
  <c r="CA50" i="23"/>
  <c r="BZ50" i="23"/>
  <c r="BY50" i="23"/>
  <c r="BX50" i="23"/>
  <c r="BW50" i="23"/>
  <c r="BV50" i="23"/>
  <c r="BU50" i="23"/>
  <c r="BT50" i="23"/>
  <c r="BS50" i="23"/>
  <c r="BR50" i="23"/>
  <c r="BQ50" i="23"/>
  <c r="BP50" i="23"/>
  <c r="BO50" i="23"/>
  <c r="BN50" i="23"/>
  <c r="BM50" i="23"/>
  <c r="BK50" i="23"/>
  <c r="BJ50" i="23"/>
  <c r="BI50" i="23"/>
  <c r="BH50" i="23"/>
  <c r="BG50" i="23"/>
  <c r="BF50" i="23"/>
  <c r="BE50" i="23"/>
  <c r="BD50" i="23"/>
  <c r="BC50" i="23"/>
  <c r="BB50" i="23"/>
  <c r="BA50" i="23"/>
  <c r="CF49" i="23"/>
  <c r="CE49" i="23"/>
  <c r="CD49" i="23"/>
  <c r="CC49" i="23"/>
  <c r="CB49" i="23"/>
  <c r="CA49" i="23"/>
  <c r="BZ49" i="23"/>
  <c r="BY49" i="23"/>
  <c r="BX49" i="23"/>
  <c r="BW49" i="23"/>
  <c r="BV49" i="23"/>
  <c r="BU49" i="23"/>
  <c r="BT49" i="23"/>
  <c r="BS49" i="23"/>
  <c r="BR49" i="23"/>
  <c r="BQ49" i="23"/>
  <c r="BP49" i="23"/>
  <c r="BO49" i="23"/>
  <c r="BN49" i="23"/>
  <c r="BM49" i="23"/>
  <c r="BK49" i="23"/>
  <c r="BJ49" i="23"/>
  <c r="BI49" i="23"/>
  <c r="BH49" i="23"/>
  <c r="BG49" i="23"/>
  <c r="BF49" i="23"/>
  <c r="BE49" i="23"/>
  <c r="BD49" i="23"/>
  <c r="BC49" i="23"/>
  <c r="BB49" i="23"/>
  <c r="BA49" i="23"/>
  <c r="CF48" i="23"/>
  <c r="CE48" i="23"/>
  <c r="CD48" i="23"/>
  <c r="CC48" i="23"/>
  <c r="CB48" i="23"/>
  <c r="CA48" i="23"/>
  <c r="BZ48" i="23"/>
  <c r="BY48" i="23"/>
  <c r="BX48" i="23"/>
  <c r="BW48" i="23"/>
  <c r="BV48" i="23"/>
  <c r="BU48" i="23"/>
  <c r="BT48" i="23"/>
  <c r="BS48" i="23"/>
  <c r="BR48" i="23"/>
  <c r="BQ48" i="23"/>
  <c r="BP48" i="23"/>
  <c r="BO48" i="23"/>
  <c r="BN48" i="23"/>
  <c r="BM48" i="23"/>
  <c r="BK48" i="23"/>
  <c r="BJ48" i="23"/>
  <c r="BI48" i="23"/>
  <c r="BH48" i="23"/>
  <c r="BG48" i="23"/>
  <c r="BF48" i="23"/>
  <c r="BE48" i="23"/>
  <c r="BD48" i="23"/>
  <c r="BC48" i="23"/>
  <c r="BB48" i="23"/>
  <c r="BA48" i="23"/>
  <c r="CF47" i="23"/>
  <c r="CE47" i="23"/>
  <c r="CD47" i="23"/>
  <c r="CC47" i="23"/>
  <c r="CB47" i="23"/>
  <c r="CA47" i="23"/>
  <c r="BZ47" i="23"/>
  <c r="BY47" i="23"/>
  <c r="BX47" i="23"/>
  <c r="BW47" i="23"/>
  <c r="BV47" i="23"/>
  <c r="BU47" i="23"/>
  <c r="BT47" i="23"/>
  <c r="BS47" i="23"/>
  <c r="BR47" i="23"/>
  <c r="BQ47" i="23"/>
  <c r="BP47" i="23"/>
  <c r="BO47" i="23"/>
  <c r="BN47" i="23"/>
  <c r="BM47" i="23"/>
  <c r="BK47" i="23"/>
  <c r="BJ47" i="23"/>
  <c r="BI47" i="23"/>
  <c r="BH47" i="23"/>
  <c r="BG47" i="23"/>
  <c r="BF47" i="23"/>
  <c r="BE47" i="23"/>
  <c r="BD47" i="23"/>
  <c r="BC47" i="23"/>
  <c r="BB47" i="23"/>
  <c r="BA47" i="23"/>
  <c r="CF46" i="23"/>
  <c r="CE46" i="23"/>
  <c r="CD46" i="23"/>
  <c r="CC46" i="23"/>
  <c r="CB46" i="23"/>
  <c r="CA46" i="23"/>
  <c r="BZ46" i="23"/>
  <c r="BY46" i="23"/>
  <c r="BX46" i="23"/>
  <c r="BW46" i="23"/>
  <c r="BV46" i="23"/>
  <c r="BU46" i="23"/>
  <c r="BT46" i="23"/>
  <c r="BS46" i="23"/>
  <c r="BR46" i="23"/>
  <c r="BQ46" i="23"/>
  <c r="BP46" i="23"/>
  <c r="BO46" i="23"/>
  <c r="BN46" i="23"/>
  <c r="BM46" i="23"/>
  <c r="BK46" i="23"/>
  <c r="BJ46" i="23"/>
  <c r="BI46" i="23"/>
  <c r="BH46" i="23"/>
  <c r="BG46" i="23"/>
  <c r="BF46" i="23"/>
  <c r="BE46" i="23"/>
  <c r="BD46" i="23"/>
  <c r="BC46" i="23"/>
  <c r="BB46" i="23"/>
  <c r="BA46" i="23"/>
  <c r="CF45" i="23"/>
  <c r="CE45" i="23"/>
  <c r="CD45" i="23"/>
  <c r="CC45" i="23"/>
  <c r="CB45" i="23"/>
  <c r="CA45" i="23"/>
  <c r="BZ45" i="23"/>
  <c r="BY45" i="23"/>
  <c r="BX45" i="23"/>
  <c r="BW45" i="23"/>
  <c r="BV45" i="23"/>
  <c r="BU45" i="23"/>
  <c r="BT45" i="23"/>
  <c r="BS45" i="23"/>
  <c r="BR45" i="23"/>
  <c r="BQ45" i="23"/>
  <c r="BP45" i="23"/>
  <c r="BO45" i="23"/>
  <c r="BN45" i="23"/>
  <c r="BM45" i="23"/>
  <c r="BK45" i="23"/>
  <c r="BJ45" i="23"/>
  <c r="BI45" i="23"/>
  <c r="BH45" i="23"/>
  <c r="BG45" i="23"/>
  <c r="BF45" i="23"/>
  <c r="BE45" i="23"/>
  <c r="BD45" i="23"/>
  <c r="BC45" i="23"/>
  <c r="BB45" i="23"/>
  <c r="BA45" i="23"/>
  <c r="CF44" i="23"/>
  <c r="CE44" i="23"/>
  <c r="CD44" i="23"/>
  <c r="CC44" i="23"/>
  <c r="CB44" i="23"/>
  <c r="CA44" i="23"/>
  <c r="BZ44" i="23"/>
  <c r="BY44" i="23"/>
  <c r="BX44" i="23"/>
  <c r="BW44" i="23"/>
  <c r="BV44" i="23"/>
  <c r="BU44" i="23"/>
  <c r="BT44" i="23"/>
  <c r="BS44" i="23"/>
  <c r="BR44" i="23"/>
  <c r="BQ44" i="23"/>
  <c r="BP44" i="23"/>
  <c r="BO44" i="23"/>
  <c r="BN44" i="23"/>
  <c r="BM44" i="23"/>
  <c r="BK44" i="23"/>
  <c r="BJ44" i="23"/>
  <c r="BI44" i="23"/>
  <c r="BH44" i="23"/>
  <c r="BG44" i="23"/>
  <c r="BF44" i="23"/>
  <c r="BE44" i="23"/>
  <c r="BD44" i="23"/>
  <c r="BC44" i="23"/>
  <c r="BB44" i="23"/>
  <c r="BA44" i="23"/>
  <c r="CF43" i="23"/>
  <c r="CE43" i="23"/>
  <c r="CD43" i="23"/>
  <c r="CC43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BP43" i="23"/>
  <c r="BO43" i="23"/>
  <c r="BN43" i="23"/>
  <c r="BM43" i="23"/>
  <c r="BK43" i="23"/>
  <c r="BJ43" i="23"/>
  <c r="BI43" i="23"/>
  <c r="BH43" i="23"/>
  <c r="BG43" i="23"/>
  <c r="BF43" i="23"/>
  <c r="BE43" i="23"/>
  <c r="BD43" i="23"/>
  <c r="BC43" i="23"/>
  <c r="BB43" i="23"/>
  <c r="BA43" i="23"/>
  <c r="CF42" i="23"/>
  <c r="CE42" i="23"/>
  <c r="CD42" i="23"/>
  <c r="CC42" i="23"/>
  <c r="CB42" i="23"/>
  <c r="CA42" i="23"/>
  <c r="BZ42" i="23"/>
  <c r="BY42" i="23"/>
  <c r="BX42" i="23"/>
  <c r="BW42" i="23"/>
  <c r="BV42" i="23"/>
  <c r="BU42" i="23"/>
  <c r="BT42" i="23"/>
  <c r="BS42" i="23"/>
  <c r="BR42" i="23"/>
  <c r="BQ42" i="23"/>
  <c r="BP42" i="23"/>
  <c r="BO42" i="23"/>
  <c r="BN42" i="23"/>
  <c r="BM42" i="23"/>
  <c r="BK42" i="23"/>
  <c r="BJ42" i="23"/>
  <c r="BI42" i="23"/>
  <c r="BH42" i="23"/>
  <c r="BG42" i="23"/>
  <c r="BF42" i="23"/>
  <c r="BE42" i="23"/>
  <c r="BD42" i="23"/>
  <c r="BC42" i="23"/>
  <c r="BB42" i="23"/>
  <c r="BA42" i="23"/>
  <c r="CF41" i="23"/>
  <c r="CE41" i="23"/>
  <c r="CD41" i="23"/>
  <c r="CC41" i="23"/>
  <c r="CB41" i="23"/>
  <c r="CA41" i="23"/>
  <c r="BZ41" i="23"/>
  <c r="BY41" i="23"/>
  <c r="BX41" i="23"/>
  <c r="BW41" i="23"/>
  <c r="BV41" i="23"/>
  <c r="BU41" i="23"/>
  <c r="BT41" i="23"/>
  <c r="BS41" i="23"/>
  <c r="BR41" i="23"/>
  <c r="BQ41" i="23"/>
  <c r="BP41" i="23"/>
  <c r="BO41" i="23"/>
  <c r="BN41" i="23"/>
  <c r="BM41" i="23"/>
  <c r="BK41" i="23"/>
  <c r="BJ41" i="23"/>
  <c r="BI41" i="23"/>
  <c r="BH41" i="23"/>
  <c r="BG41" i="23"/>
  <c r="BF41" i="23"/>
  <c r="BE41" i="23"/>
  <c r="BD41" i="23"/>
  <c r="BC41" i="23"/>
  <c r="BB41" i="23"/>
  <c r="BA41" i="23"/>
  <c r="CF40" i="23"/>
  <c r="CE40" i="23"/>
  <c r="CD40" i="23"/>
  <c r="CC40" i="23"/>
  <c r="CB40" i="23"/>
  <c r="CA40" i="23"/>
  <c r="BZ40" i="23"/>
  <c r="BY40" i="23"/>
  <c r="BX40" i="23"/>
  <c r="BW40" i="23"/>
  <c r="BV40" i="23"/>
  <c r="BU40" i="23"/>
  <c r="BT40" i="23"/>
  <c r="BS40" i="23"/>
  <c r="BR40" i="23"/>
  <c r="BQ40" i="23"/>
  <c r="BP40" i="23"/>
  <c r="BO40" i="23"/>
  <c r="BN40" i="23"/>
  <c r="BM40" i="23"/>
  <c r="BK40" i="23"/>
  <c r="BJ40" i="23"/>
  <c r="BI40" i="23"/>
  <c r="BH40" i="23"/>
  <c r="BG40" i="23"/>
  <c r="BF40" i="23"/>
  <c r="BE40" i="23"/>
  <c r="BD40" i="23"/>
  <c r="BC40" i="23"/>
  <c r="BB40" i="23"/>
  <c r="BA40" i="23"/>
  <c r="CF39" i="23"/>
  <c r="CE39" i="23"/>
  <c r="CD39" i="23"/>
  <c r="CC39" i="23"/>
  <c r="CB39" i="23"/>
  <c r="CA39" i="23"/>
  <c r="BZ39" i="23"/>
  <c r="BY39" i="23"/>
  <c r="BX39" i="23"/>
  <c r="BW39" i="23"/>
  <c r="BV39" i="23"/>
  <c r="BU39" i="23"/>
  <c r="BT39" i="23"/>
  <c r="BS39" i="23"/>
  <c r="BR39" i="23"/>
  <c r="BQ39" i="23"/>
  <c r="BP39" i="23"/>
  <c r="BO39" i="23"/>
  <c r="BN39" i="23"/>
  <c r="BM39" i="23"/>
  <c r="BK39" i="23"/>
  <c r="BJ39" i="23"/>
  <c r="BI39" i="23"/>
  <c r="BH39" i="23"/>
  <c r="BG39" i="23"/>
  <c r="BF39" i="23"/>
  <c r="BE39" i="23"/>
  <c r="BD39" i="23"/>
  <c r="BC39" i="23"/>
  <c r="BB39" i="23"/>
  <c r="BA39" i="23"/>
  <c r="CF38" i="23"/>
  <c r="CE38" i="23"/>
  <c r="CD38" i="23"/>
  <c r="CC38" i="23"/>
  <c r="CB38" i="23"/>
  <c r="CA38" i="23"/>
  <c r="BZ38" i="23"/>
  <c r="BY38" i="23"/>
  <c r="BX38" i="23"/>
  <c r="BW38" i="23"/>
  <c r="BV38" i="23"/>
  <c r="BU38" i="23"/>
  <c r="BT38" i="23"/>
  <c r="BS38" i="23"/>
  <c r="BR38" i="23"/>
  <c r="BQ38" i="23"/>
  <c r="BP38" i="23"/>
  <c r="BO38" i="23"/>
  <c r="BN38" i="23"/>
  <c r="BM38" i="23"/>
  <c r="BK38" i="23"/>
  <c r="BJ38" i="23"/>
  <c r="BI38" i="23"/>
  <c r="BH38" i="23"/>
  <c r="BG38" i="23"/>
  <c r="BF38" i="23"/>
  <c r="BE38" i="23"/>
  <c r="BD38" i="23"/>
  <c r="BC38" i="23"/>
  <c r="BB38" i="23"/>
  <c r="BA38" i="23"/>
  <c r="CF37" i="23"/>
  <c r="CE37" i="23"/>
  <c r="CD37" i="23"/>
  <c r="CC37" i="23"/>
  <c r="CB37" i="23"/>
  <c r="CA37" i="23"/>
  <c r="BZ37" i="23"/>
  <c r="BY37" i="23"/>
  <c r="BX37" i="23"/>
  <c r="BW37" i="23"/>
  <c r="BV37" i="23"/>
  <c r="BU37" i="23"/>
  <c r="BT37" i="23"/>
  <c r="BS37" i="23"/>
  <c r="BR37" i="23"/>
  <c r="BQ37" i="23"/>
  <c r="BP37" i="23"/>
  <c r="BO37" i="23"/>
  <c r="BN37" i="23"/>
  <c r="BM37" i="23"/>
  <c r="BK37" i="23"/>
  <c r="BJ37" i="23"/>
  <c r="BI37" i="23"/>
  <c r="BH37" i="23"/>
  <c r="BG37" i="23"/>
  <c r="BF37" i="23"/>
  <c r="BE37" i="23"/>
  <c r="BD37" i="23"/>
  <c r="BC37" i="23"/>
  <c r="BB37" i="23"/>
  <c r="BA37" i="23"/>
  <c r="CF36" i="23"/>
  <c r="CE36" i="23"/>
  <c r="CD36" i="23"/>
  <c r="CC36" i="23"/>
  <c r="CB36" i="23"/>
  <c r="CA36" i="23"/>
  <c r="BZ36" i="23"/>
  <c r="BY36" i="23"/>
  <c r="BX36" i="23"/>
  <c r="BW36" i="23"/>
  <c r="BV36" i="23"/>
  <c r="BU36" i="23"/>
  <c r="BT36" i="23"/>
  <c r="BS36" i="23"/>
  <c r="BR36" i="23"/>
  <c r="BQ36" i="23"/>
  <c r="BP36" i="23"/>
  <c r="BO36" i="23"/>
  <c r="BN36" i="23"/>
  <c r="BM36" i="23"/>
  <c r="BK36" i="23"/>
  <c r="BJ36" i="23"/>
  <c r="BI36" i="23"/>
  <c r="BH36" i="23"/>
  <c r="BG36" i="23"/>
  <c r="BF36" i="23"/>
  <c r="BE36" i="23"/>
  <c r="BD36" i="23"/>
  <c r="BC36" i="23"/>
  <c r="BB36" i="23"/>
  <c r="BA36" i="23"/>
  <c r="CF35" i="23"/>
  <c r="CE35" i="23"/>
  <c r="CD35" i="23"/>
  <c r="CC35" i="23"/>
  <c r="CB35" i="23"/>
  <c r="CA35" i="23"/>
  <c r="BZ35" i="23"/>
  <c r="BY35" i="23"/>
  <c r="BX35" i="23"/>
  <c r="BW35" i="23"/>
  <c r="BV35" i="23"/>
  <c r="BU35" i="23"/>
  <c r="BT35" i="23"/>
  <c r="BS35" i="23"/>
  <c r="BR35" i="23"/>
  <c r="BQ35" i="23"/>
  <c r="BP35" i="23"/>
  <c r="BO35" i="23"/>
  <c r="BN35" i="23"/>
  <c r="BM35" i="23"/>
  <c r="BK35" i="23"/>
  <c r="BJ35" i="23"/>
  <c r="BI35" i="23"/>
  <c r="BH35" i="23"/>
  <c r="BG35" i="23"/>
  <c r="BF35" i="23"/>
  <c r="BE35" i="23"/>
  <c r="BD35" i="23"/>
  <c r="BC35" i="23"/>
  <c r="BB35" i="23"/>
  <c r="BA35" i="23"/>
  <c r="CF34" i="23"/>
  <c r="CE34" i="23"/>
  <c r="CD34" i="23"/>
  <c r="CC34" i="23"/>
  <c r="CB34" i="23"/>
  <c r="CA34" i="23"/>
  <c r="BZ34" i="23"/>
  <c r="BY34" i="23"/>
  <c r="BX34" i="23"/>
  <c r="BW34" i="23"/>
  <c r="BV34" i="23"/>
  <c r="BU34" i="23"/>
  <c r="BT34" i="23"/>
  <c r="BS34" i="23"/>
  <c r="BR34" i="23"/>
  <c r="BQ34" i="23"/>
  <c r="BP34" i="23"/>
  <c r="BO34" i="23"/>
  <c r="BN34" i="23"/>
  <c r="BM34" i="23"/>
  <c r="BK34" i="23"/>
  <c r="BJ34" i="23"/>
  <c r="BI34" i="23"/>
  <c r="BH34" i="23"/>
  <c r="BG34" i="23"/>
  <c r="BF34" i="23"/>
  <c r="BE34" i="23"/>
  <c r="BD34" i="23"/>
  <c r="BC34" i="23"/>
  <c r="BB34" i="23"/>
  <c r="BA34" i="23"/>
  <c r="CF33" i="23"/>
  <c r="CE33" i="23"/>
  <c r="CD33" i="23"/>
  <c r="CC33" i="23"/>
  <c r="CB33" i="23"/>
  <c r="CA33" i="23"/>
  <c r="BZ33" i="23"/>
  <c r="BY33" i="23"/>
  <c r="BX33" i="23"/>
  <c r="BW33" i="23"/>
  <c r="BV33" i="23"/>
  <c r="BU33" i="23"/>
  <c r="BT33" i="23"/>
  <c r="BS33" i="23"/>
  <c r="BR33" i="23"/>
  <c r="BQ33" i="23"/>
  <c r="BP33" i="23"/>
  <c r="BO33" i="23"/>
  <c r="BN33" i="23"/>
  <c r="BM33" i="23"/>
  <c r="BK33" i="23"/>
  <c r="BJ33" i="23"/>
  <c r="BI33" i="23"/>
  <c r="BH33" i="23"/>
  <c r="BG33" i="23"/>
  <c r="BF33" i="23"/>
  <c r="BE33" i="23"/>
  <c r="BD33" i="23"/>
  <c r="BC33" i="23"/>
  <c r="BB33" i="23"/>
  <c r="BA33" i="23"/>
  <c r="CF32" i="23"/>
  <c r="CE32" i="23"/>
  <c r="CD32" i="23"/>
  <c r="CC32" i="23"/>
  <c r="CB32" i="23"/>
  <c r="CA32" i="23"/>
  <c r="BZ32" i="23"/>
  <c r="BY32" i="23"/>
  <c r="BX32" i="23"/>
  <c r="BW32" i="23"/>
  <c r="BV32" i="23"/>
  <c r="BU32" i="23"/>
  <c r="BT32" i="23"/>
  <c r="BS32" i="23"/>
  <c r="BR32" i="23"/>
  <c r="BQ32" i="23"/>
  <c r="BP32" i="23"/>
  <c r="BO32" i="23"/>
  <c r="BN32" i="23"/>
  <c r="BM32" i="23"/>
  <c r="BK32" i="23"/>
  <c r="BJ32" i="23"/>
  <c r="BI32" i="23"/>
  <c r="BH32" i="23"/>
  <c r="BG32" i="23"/>
  <c r="BF32" i="23"/>
  <c r="BE32" i="23"/>
  <c r="BD32" i="23"/>
  <c r="BC32" i="23"/>
  <c r="BB32" i="23"/>
  <c r="BA32" i="23"/>
  <c r="CF31" i="23"/>
  <c r="CE31" i="23"/>
  <c r="CD31" i="23"/>
  <c r="CC31" i="23"/>
  <c r="CB31" i="23"/>
  <c r="CA31" i="23"/>
  <c r="BZ31" i="23"/>
  <c r="BY31" i="23"/>
  <c r="BX31" i="23"/>
  <c r="BW31" i="23"/>
  <c r="BV31" i="23"/>
  <c r="BU31" i="23"/>
  <c r="BT31" i="23"/>
  <c r="BS31" i="23"/>
  <c r="BR31" i="23"/>
  <c r="BQ31" i="23"/>
  <c r="BP31" i="23"/>
  <c r="BO31" i="23"/>
  <c r="BN31" i="23"/>
  <c r="BM31" i="23"/>
  <c r="BK31" i="23"/>
  <c r="BJ31" i="23"/>
  <c r="BI31" i="23"/>
  <c r="BH31" i="23"/>
  <c r="BG31" i="23"/>
  <c r="BF31" i="23"/>
  <c r="BE31" i="23"/>
  <c r="BD31" i="23"/>
  <c r="BC31" i="23"/>
  <c r="BB31" i="23"/>
  <c r="BA31" i="23"/>
  <c r="CF30" i="23"/>
  <c r="CE30" i="23"/>
  <c r="CD30" i="23"/>
  <c r="CC30" i="23"/>
  <c r="CB30" i="23"/>
  <c r="CA30" i="23"/>
  <c r="BZ30" i="23"/>
  <c r="BY30" i="23"/>
  <c r="BX30" i="23"/>
  <c r="BW30" i="23"/>
  <c r="BV30" i="23"/>
  <c r="BU30" i="23"/>
  <c r="BT30" i="23"/>
  <c r="BS30" i="23"/>
  <c r="BR30" i="23"/>
  <c r="BQ30" i="23"/>
  <c r="BP30" i="23"/>
  <c r="BO30" i="23"/>
  <c r="BN30" i="23"/>
  <c r="BM30" i="23"/>
  <c r="BK30" i="23"/>
  <c r="BJ30" i="23"/>
  <c r="BI30" i="23"/>
  <c r="BH30" i="23"/>
  <c r="BG30" i="23"/>
  <c r="BF30" i="23"/>
  <c r="BE30" i="23"/>
  <c r="BD30" i="23"/>
  <c r="BC30" i="23"/>
  <c r="BB30" i="23"/>
  <c r="BA30" i="23"/>
  <c r="CF29" i="23"/>
  <c r="CE29" i="23"/>
  <c r="CD29" i="23"/>
  <c r="CC29" i="23"/>
  <c r="CB29" i="23"/>
  <c r="CA29" i="23"/>
  <c r="BZ29" i="23"/>
  <c r="BY29" i="23"/>
  <c r="BX29" i="23"/>
  <c r="BW29" i="23"/>
  <c r="BV29" i="23"/>
  <c r="BU29" i="23"/>
  <c r="BT29" i="23"/>
  <c r="BS29" i="23"/>
  <c r="BR29" i="23"/>
  <c r="BQ29" i="23"/>
  <c r="BP29" i="23"/>
  <c r="BO29" i="23"/>
  <c r="BN29" i="23"/>
  <c r="BM29" i="23"/>
  <c r="BK29" i="23"/>
  <c r="BJ29" i="23"/>
  <c r="BI29" i="23"/>
  <c r="BH29" i="23"/>
  <c r="BG29" i="23"/>
  <c r="BF29" i="23"/>
  <c r="BE29" i="23"/>
  <c r="BD29" i="23"/>
  <c r="BC29" i="23"/>
  <c r="BB29" i="23"/>
  <c r="BA29" i="23"/>
  <c r="CF28" i="23"/>
  <c r="CE28" i="23"/>
  <c r="CD28" i="23"/>
  <c r="CC28" i="23"/>
  <c r="CB28" i="23"/>
  <c r="CA28" i="23"/>
  <c r="BZ28" i="23"/>
  <c r="BY28" i="23"/>
  <c r="BX28" i="23"/>
  <c r="BW28" i="23"/>
  <c r="BV28" i="23"/>
  <c r="BU28" i="23"/>
  <c r="BT28" i="23"/>
  <c r="BS28" i="23"/>
  <c r="BR28" i="23"/>
  <c r="BQ28" i="23"/>
  <c r="BP28" i="23"/>
  <c r="BO28" i="23"/>
  <c r="BN28" i="23"/>
  <c r="BM28" i="23"/>
  <c r="BK28" i="23"/>
  <c r="BJ28" i="23"/>
  <c r="BI28" i="23"/>
  <c r="BH28" i="23"/>
  <c r="BG28" i="23"/>
  <c r="BF28" i="23"/>
  <c r="BE28" i="23"/>
  <c r="BD28" i="23"/>
  <c r="BC28" i="23"/>
  <c r="BB28" i="23"/>
  <c r="BA28" i="23"/>
  <c r="CF27" i="23"/>
  <c r="CE27" i="23"/>
  <c r="CD27" i="23"/>
  <c r="CC27" i="23"/>
  <c r="CB27" i="23"/>
  <c r="CA27" i="23"/>
  <c r="BZ27" i="23"/>
  <c r="BY27" i="23"/>
  <c r="BX27" i="23"/>
  <c r="BW27" i="23"/>
  <c r="BV27" i="23"/>
  <c r="BU27" i="23"/>
  <c r="BT27" i="23"/>
  <c r="BS27" i="23"/>
  <c r="BR27" i="23"/>
  <c r="BQ27" i="23"/>
  <c r="BP27" i="23"/>
  <c r="BO27" i="23"/>
  <c r="BN27" i="23"/>
  <c r="BM27" i="23"/>
  <c r="BK27" i="23"/>
  <c r="BJ27" i="23"/>
  <c r="BI27" i="23"/>
  <c r="BH27" i="23"/>
  <c r="BG27" i="23"/>
  <c r="BF27" i="23"/>
  <c r="BE27" i="23"/>
  <c r="BD27" i="23"/>
  <c r="BC27" i="23"/>
  <c r="BB27" i="23"/>
  <c r="BA27" i="23"/>
  <c r="CF26" i="23"/>
  <c r="CE26" i="23"/>
  <c r="CD26" i="23"/>
  <c r="CC26" i="23"/>
  <c r="CB26" i="23"/>
  <c r="CA26" i="23"/>
  <c r="BZ26" i="23"/>
  <c r="BY26" i="23"/>
  <c r="BX26" i="23"/>
  <c r="BW26" i="23"/>
  <c r="BV26" i="23"/>
  <c r="BU26" i="23"/>
  <c r="BT26" i="23"/>
  <c r="BS26" i="23"/>
  <c r="BR26" i="23"/>
  <c r="BQ26" i="23"/>
  <c r="BP26" i="23"/>
  <c r="BO26" i="23"/>
  <c r="BN26" i="23"/>
  <c r="BM26" i="23"/>
  <c r="BK26" i="23"/>
  <c r="BJ26" i="23"/>
  <c r="BI26" i="23"/>
  <c r="BH26" i="23"/>
  <c r="BG26" i="23"/>
  <c r="BF26" i="23"/>
  <c r="BE26" i="23"/>
  <c r="BD26" i="23"/>
  <c r="BC26" i="23"/>
  <c r="BB26" i="23"/>
  <c r="BA26" i="23"/>
  <c r="CF25" i="23"/>
  <c r="CE25" i="23"/>
  <c r="CD25" i="23"/>
  <c r="CC25" i="23"/>
  <c r="CB25" i="23"/>
  <c r="CA25" i="23"/>
  <c r="BZ25" i="23"/>
  <c r="BY25" i="23"/>
  <c r="BX25" i="23"/>
  <c r="BW25" i="23"/>
  <c r="BV25" i="23"/>
  <c r="BU25" i="23"/>
  <c r="BT25" i="23"/>
  <c r="BS25" i="23"/>
  <c r="BR25" i="23"/>
  <c r="BQ25" i="23"/>
  <c r="BP25" i="23"/>
  <c r="BO25" i="23"/>
  <c r="BN25" i="23"/>
  <c r="BM25" i="23"/>
  <c r="BK25" i="23"/>
  <c r="BJ25" i="23"/>
  <c r="BI25" i="23"/>
  <c r="BH25" i="23"/>
  <c r="BG25" i="23"/>
  <c r="BF25" i="23"/>
  <c r="BE25" i="23"/>
  <c r="BD25" i="23"/>
  <c r="BC25" i="23"/>
  <c r="BB25" i="23"/>
  <c r="BA25" i="23"/>
  <c r="CF24" i="23"/>
  <c r="CE24" i="23"/>
  <c r="CD24" i="23"/>
  <c r="CC24" i="23"/>
  <c r="CB24" i="23"/>
  <c r="CA24" i="23"/>
  <c r="BZ24" i="23"/>
  <c r="BY24" i="23"/>
  <c r="BX24" i="23"/>
  <c r="BW24" i="23"/>
  <c r="BV24" i="23"/>
  <c r="BU24" i="23"/>
  <c r="BT24" i="23"/>
  <c r="BS24" i="23"/>
  <c r="BR24" i="23"/>
  <c r="BQ24" i="23"/>
  <c r="BP24" i="23"/>
  <c r="BO24" i="23"/>
  <c r="BN24" i="23"/>
  <c r="BM24" i="23"/>
  <c r="BK24" i="23"/>
  <c r="BJ24" i="23"/>
  <c r="BI24" i="23"/>
  <c r="BH24" i="23"/>
  <c r="BG24" i="23"/>
  <c r="BF24" i="23"/>
  <c r="BE24" i="23"/>
  <c r="BD24" i="23"/>
  <c r="BC24" i="23"/>
  <c r="BB24" i="23"/>
  <c r="BA24" i="23"/>
  <c r="CF23" i="23"/>
  <c r="CE23" i="23"/>
  <c r="CD23" i="23"/>
  <c r="CC23" i="23"/>
  <c r="CB23" i="23"/>
  <c r="CA23" i="23"/>
  <c r="BZ23" i="23"/>
  <c r="BY23" i="23"/>
  <c r="BX23" i="23"/>
  <c r="BW23" i="23"/>
  <c r="BV23" i="23"/>
  <c r="BU23" i="23"/>
  <c r="BT23" i="23"/>
  <c r="BS23" i="23"/>
  <c r="BR23" i="23"/>
  <c r="BQ23" i="23"/>
  <c r="BP23" i="23"/>
  <c r="BO23" i="23"/>
  <c r="BN23" i="23"/>
  <c r="BM23" i="23"/>
  <c r="BK23" i="23"/>
  <c r="BJ23" i="23"/>
  <c r="BI23" i="23"/>
  <c r="BH23" i="23"/>
  <c r="BG23" i="23"/>
  <c r="BF23" i="23"/>
  <c r="BE23" i="23"/>
  <c r="BD23" i="23"/>
  <c r="BC23" i="23"/>
  <c r="BB23" i="23"/>
  <c r="BA23" i="23"/>
  <c r="CF22" i="23"/>
  <c r="CE22" i="23"/>
  <c r="CD22" i="23"/>
  <c r="CC22" i="23"/>
  <c r="CB22" i="23"/>
  <c r="CA22" i="23"/>
  <c r="BZ22" i="23"/>
  <c r="BY22" i="23"/>
  <c r="BX22" i="23"/>
  <c r="BW22" i="23"/>
  <c r="BV22" i="23"/>
  <c r="BU22" i="23"/>
  <c r="BT22" i="23"/>
  <c r="BS22" i="23"/>
  <c r="BR22" i="23"/>
  <c r="BQ22" i="23"/>
  <c r="BP22" i="23"/>
  <c r="BO22" i="23"/>
  <c r="BN22" i="23"/>
  <c r="BM22" i="23"/>
  <c r="BK22" i="23"/>
  <c r="BJ22" i="23"/>
  <c r="BI22" i="23"/>
  <c r="BH22" i="23"/>
  <c r="BG22" i="23"/>
  <c r="BF22" i="23"/>
  <c r="BE22" i="23"/>
  <c r="BD22" i="23"/>
  <c r="BC22" i="23"/>
  <c r="BB22" i="23"/>
  <c r="BA22" i="23"/>
  <c r="CF21" i="23"/>
  <c r="CE21" i="23"/>
  <c r="CD21" i="23"/>
  <c r="CC21" i="23"/>
  <c r="CB21" i="23"/>
  <c r="CA21" i="23"/>
  <c r="BZ21" i="23"/>
  <c r="BY21" i="23"/>
  <c r="BX21" i="23"/>
  <c r="BW21" i="23"/>
  <c r="BV21" i="23"/>
  <c r="BU21" i="23"/>
  <c r="BT21" i="23"/>
  <c r="BS21" i="23"/>
  <c r="BR21" i="23"/>
  <c r="BQ21" i="23"/>
  <c r="BP21" i="23"/>
  <c r="BO21" i="23"/>
  <c r="BN21" i="23"/>
  <c r="BM21" i="23"/>
  <c r="BK21" i="23"/>
  <c r="BJ21" i="23"/>
  <c r="BI21" i="23"/>
  <c r="BH21" i="23"/>
  <c r="BG21" i="23"/>
  <c r="BF21" i="23"/>
  <c r="BE21" i="23"/>
  <c r="BD21" i="23"/>
  <c r="BC21" i="23"/>
  <c r="BB21" i="23"/>
  <c r="BA21" i="23"/>
  <c r="CF20" i="23"/>
  <c r="CE20" i="23"/>
  <c r="CD20" i="23"/>
  <c r="CC20" i="23"/>
  <c r="CB20" i="23"/>
  <c r="CA20" i="23"/>
  <c r="BZ20" i="23"/>
  <c r="BY20" i="23"/>
  <c r="BX20" i="23"/>
  <c r="BW20" i="23"/>
  <c r="BV20" i="23"/>
  <c r="BU20" i="23"/>
  <c r="BT20" i="23"/>
  <c r="BS20" i="23"/>
  <c r="BR20" i="23"/>
  <c r="BQ20" i="23"/>
  <c r="BP20" i="23"/>
  <c r="BO20" i="23"/>
  <c r="BN20" i="23"/>
  <c r="BM20" i="23"/>
  <c r="BK20" i="23"/>
  <c r="BJ20" i="23"/>
  <c r="BI20" i="23"/>
  <c r="BH20" i="23"/>
  <c r="BG20" i="23"/>
  <c r="BF20" i="23"/>
  <c r="BE20" i="23"/>
  <c r="BD20" i="23"/>
  <c r="BC20" i="23"/>
  <c r="BB20" i="23"/>
  <c r="BA20" i="23"/>
  <c r="CF19" i="23"/>
  <c r="CE19" i="23"/>
  <c r="CD19" i="23"/>
  <c r="CC19" i="23"/>
  <c r="CB19" i="23"/>
  <c r="CA19" i="23"/>
  <c r="BZ19" i="23"/>
  <c r="BY19" i="23"/>
  <c r="BX19" i="23"/>
  <c r="BW19" i="23"/>
  <c r="BV19" i="23"/>
  <c r="BU19" i="23"/>
  <c r="BT19" i="23"/>
  <c r="BS19" i="23"/>
  <c r="BR19" i="23"/>
  <c r="BQ19" i="23"/>
  <c r="BP19" i="23"/>
  <c r="BO19" i="23"/>
  <c r="BN19" i="23"/>
  <c r="BM19" i="23"/>
  <c r="BK19" i="23"/>
  <c r="BJ19" i="23"/>
  <c r="BI19" i="23"/>
  <c r="BH19" i="23"/>
  <c r="BG19" i="23"/>
  <c r="BF19" i="23"/>
  <c r="BE19" i="23"/>
  <c r="BD19" i="23"/>
  <c r="BC19" i="23"/>
  <c r="BB19" i="23"/>
  <c r="BA19" i="23"/>
  <c r="CF18" i="23"/>
  <c r="CE18" i="23"/>
  <c r="CD18" i="23"/>
  <c r="CC18" i="23"/>
  <c r="CB18" i="23"/>
  <c r="CA18" i="23"/>
  <c r="BZ18" i="23"/>
  <c r="BY18" i="23"/>
  <c r="BX18" i="23"/>
  <c r="BW18" i="23"/>
  <c r="BV18" i="23"/>
  <c r="BU18" i="23"/>
  <c r="BT18" i="23"/>
  <c r="BS18" i="23"/>
  <c r="BR18" i="23"/>
  <c r="BQ18" i="23"/>
  <c r="BP18" i="23"/>
  <c r="BO18" i="23"/>
  <c r="BN18" i="23"/>
  <c r="BM18" i="23"/>
  <c r="BK18" i="23"/>
  <c r="BJ18" i="23"/>
  <c r="BI18" i="23"/>
  <c r="BH18" i="23"/>
  <c r="BG18" i="23"/>
  <c r="BF18" i="23"/>
  <c r="BE18" i="23"/>
  <c r="BD18" i="23"/>
  <c r="BC18" i="23"/>
  <c r="BB18" i="23"/>
  <c r="BA18" i="23"/>
  <c r="CF17" i="23"/>
  <c r="CE17" i="23"/>
  <c r="CD17" i="23"/>
  <c r="CC17" i="23"/>
  <c r="CB17" i="23"/>
  <c r="CA17" i="23"/>
  <c r="BZ17" i="23"/>
  <c r="BY17" i="23"/>
  <c r="BX17" i="23"/>
  <c r="BW17" i="23"/>
  <c r="BV17" i="23"/>
  <c r="BU17" i="23"/>
  <c r="BT17" i="23"/>
  <c r="BS17" i="23"/>
  <c r="BR17" i="23"/>
  <c r="BQ17" i="23"/>
  <c r="BP17" i="23"/>
  <c r="BO17" i="23"/>
  <c r="BN17" i="23"/>
  <c r="BM17" i="23"/>
  <c r="BK17" i="23"/>
  <c r="BJ17" i="23"/>
  <c r="BI17" i="23"/>
  <c r="BH17" i="23"/>
  <c r="BG17" i="23"/>
  <c r="BF17" i="23"/>
  <c r="BE17" i="23"/>
  <c r="BD17" i="23"/>
  <c r="BC17" i="23"/>
  <c r="BB17" i="23"/>
  <c r="BA17" i="23"/>
  <c r="CF16" i="23"/>
  <c r="CE16" i="23"/>
  <c r="CD16" i="23"/>
  <c r="CC16" i="23"/>
  <c r="CB16" i="23"/>
  <c r="CA16" i="23"/>
  <c r="BZ16" i="23"/>
  <c r="BY16" i="23"/>
  <c r="BX16" i="23"/>
  <c r="BW16" i="23"/>
  <c r="BV16" i="23"/>
  <c r="BU16" i="23"/>
  <c r="BT16" i="23"/>
  <c r="BS16" i="23"/>
  <c r="BR16" i="23"/>
  <c r="BQ16" i="23"/>
  <c r="BP16" i="23"/>
  <c r="BO16" i="23"/>
  <c r="BN16" i="23"/>
  <c r="BM16" i="23"/>
  <c r="BK16" i="23"/>
  <c r="BJ16" i="23"/>
  <c r="BI16" i="23"/>
  <c r="BH16" i="23"/>
  <c r="BG16" i="23"/>
  <c r="BF16" i="23"/>
  <c r="BE16" i="23"/>
  <c r="BD16" i="23"/>
  <c r="BC16" i="23"/>
  <c r="BB16" i="23"/>
  <c r="BA16" i="23"/>
  <c r="CF15" i="23"/>
  <c r="CE15" i="23"/>
  <c r="CD15" i="23"/>
  <c r="CC15" i="23"/>
  <c r="CB15" i="23"/>
  <c r="CA15" i="23"/>
  <c r="BZ15" i="23"/>
  <c r="BY15" i="23"/>
  <c r="BX15" i="23"/>
  <c r="BW15" i="23"/>
  <c r="BV15" i="23"/>
  <c r="BU15" i="23"/>
  <c r="BT15" i="23"/>
  <c r="BS15" i="23"/>
  <c r="BR15" i="23"/>
  <c r="BQ15" i="23"/>
  <c r="BP15" i="23"/>
  <c r="BO15" i="23"/>
  <c r="BN15" i="23"/>
  <c r="BM15" i="23"/>
  <c r="BK15" i="23"/>
  <c r="BJ15" i="23"/>
  <c r="BI15" i="23"/>
  <c r="BH15" i="23"/>
  <c r="BG15" i="23"/>
  <c r="BF15" i="23"/>
  <c r="BE15" i="23"/>
  <c r="BD15" i="23"/>
  <c r="BC15" i="23"/>
  <c r="BB15" i="23"/>
  <c r="BA15" i="23"/>
  <c r="CF14" i="23"/>
  <c r="CE14" i="23"/>
  <c r="CD14" i="23"/>
  <c r="CC14" i="23"/>
  <c r="CB14" i="23"/>
  <c r="CA14" i="23"/>
  <c r="BZ14" i="23"/>
  <c r="BY14" i="23"/>
  <c r="BX14" i="23"/>
  <c r="BW14" i="23"/>
  <c r="BV14" i="23"/>
  <c r="BU14" i="23"/>
  <c r="BT14" i="23"/>
  <c r="BS14" i="23"/>
  <c r="BR14" i="23"/>
  <c r="BQ14" i="23"/>
  <c r="BP14" i="23"/>
  <c r="BO14" i="23"/>
  <c r="BN14" i="23"/>
  <c r="BM14" i="23"/>
  <c r="BK14" i="23"/>
  <c r="BJ14" i="23"/>
  <c r="BI14" i="23"/>
  <c r="BH14" i="23"/>
  <c r="BG14" i="23"/>
  <c r="BF14" i="23"/>
  <c r="BE14" i="23"/>
  <c r="BD14" i="23"/>
  <c r="BC14" i="23"/>
  <c r="BB14" i="23"/>
  <c r="BA14" i="23"/>
  <c r="CF13" i="23"/>
  <c r="CE13" i="23"/>
  <c r="CD13" i="23"/>
  <c r="CC13" i="23"/>
  <c r="CB13" i="23"/>
  <c r="CA13" i="23"/>
  <c r="BZ13" i="23"/>
  <c r="BY13" i="23"/>
  <c r="BX13" i="23"/>
  <c r="BW13" i="23"/>
  <c r="BV13" i="23"/>
  <c r="BU13" i="23"/>
  <c r="BT13" i="23"/>
  <c r="BS13" i="23"/>
  <c r="BR13" i="23"/>
  <c r="BQ13" i="23"/>
  <c r="BP13" i="23"/>
  <c r="BO13" i="23"/>
  <c r="BN13" i="23"/>
  <c r="BM13" i="23"/>
  <c r="BK13" i="23"/>
  <c r="BJ13" i="23"/>
  <c r="BI13" i="23"/>
  <c r="BH13" i="23"/>
  <c r="BG13" i="23"/>
  <c r="BF13" i="23"/>
  <c r="BE13" i="23"/>
  <c r="BD13" i="23"/>
  <c r="BC13" i="23"/>
  <c r="BB13" i="23"/>
  <c r="BA13" i="23"/>
  <c r="CF12" i="23"/>
  <c r="CE12" i="23"/>
  <c r="CD12" i="23"/>
  <c r="CC12" i="23"/>
  <c r="CB12" i="23"/>
  <c r="CA12" i="23"/>
  <c r="BZ12" i="23"/>
  <c r="BY12" i="23"/>
  <c r="BX12" i="23"/>
  <c r="BW12" i="23"/>
  <c r="BV12" i="23"/>
  <c r="BU12" i="23"/>
  <c r="BT12" i="23"/>
  <c r="BS12" i="23"/>
  <c r="BR12" i="23"/>
  <c r="BQ12" i="23"/>
  <c r="BP12" i="23"/>
  <c r="BO12" i="23"/>
  <c r="BN12" i="23"/>
  <c r="BM12" i="23"/>
  <c r="BK12" i="23"/>
  <c r="BJ12" i="23"/>
  <c r="BI12" i="23"/>
  <c r="BH12" i="23"/>
  <c r="BG12" i="23"/>
  <c r="BF12" i="23"/>
  <c r="BE12" i="23"/>
  <c r="BD12" i="23"/>
  <c r="BC12" i="23"/>
  <c r="BB12" i="23"/>
  <c r="BA12" i="23"/>
  <c r="CF11" i="23"/>
  <c r="CE11" i="23"/>
  <c r="CD11" i="23"/>
  <c r="CC11" i="23"/>
  <c r="CB11" i="23"/>
  <c r="CA11" i="23"/>
  <c r="BZ11" i="23"/>
  <c r="BY11" i="23"/>
  <c r="BX11" i="23"/>
  <c r="BW11" i="23"/>
  <c r="BV11" i="23"/>
  <c r="BU11" i="23"/>
  <c r="BT11" i="23"/>
  <c r="BS11" i="23"/>
  <c r="BR11" i="23"/>
  <c r="BQ11" i="23"/>
  <c r="BP11" i="23"/>
  <c r="BO11" i="23"/>
  <c r="BN11" i="23"/>
  <c r="BM11" i="23"/>
  <c r="BK11" i="23"/>
  <c r="BJ11" i="23"/>
  <c r="BI11" i="23"/>
  <c r="BH11" i="23"/>
  <c r="BG11" i="23"/>
  <c r="BF11" i="23"/>
  <c r="BE11" i="23"/>
  <c r="BD11" i="23"/>
  <c r="BC11" i="23"/>
  <c r="BB11" i="23"/>
  <c r="BA11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T10" i="23"/>
  <c r="BS10" i="23"/>
  <c r="BR10" i="23"/>
  <c r="BQ10" i="23"/>
  <c r="BP10" i="23"/>
  <c r="BO10" i="23"/>
  <c r="BN10" i="23"/>
  <c r="BM10" i="23"/>
  <c r="BK10" i="23"/>
  <c r="BJ10" i="23"/>
  <c r="BI10" i="23"/>
  <c r="BH10" i="23"/>
  <c r="BG10" i="23"/>
  <c r="BF10" i="23"/>
  <c r="BE10" i="23"/>
  <c r="BD10" i="23"/>
  <c r="BC10" i="23"/>
  <c r="BB10" i="23"/>
  <c r="BA10" i="23"/>
  <c r="CF9" i="23"/>
  <c r="CE9" i="23"/>
  <c r="CD9" i="23"/>
  <c r="CC9" i="23"/>
  <c r="CB9" i="23"/>
  <c r="CA9" i="23"/>
  <c r="BZ9" i="23"/>
  <c r="BY9" i="23"/>
  <c r="BX9" i="23"/>
  <c r="BW9" i="23"/>
  <c r="BV9" i="23"/>
  <c r="BU9" i="23"/>
  <c r="BT9" i="23"/>
  <c r="BS9" i="23"/>
  <c r="BR9" i="23"/>
  <c r="BQ9" i="23"/>
  <c r="BP9" i="23"/>
  <c r="BO9" i="23"/>
  <c r="BN9" i="23"/>
  <c r="BM9" i="23"/>
  <c r="BK9" i="23"/>
  <c r="BJ9" i="23"/>
  <c r="BI9" i="23"/>
  <c r="BH9" i="23"/>
  <c r="BG9" i="23"/>
  <c r="BF9" i="23"/>
  <c r="BE9" i="23"/>
  <c r="BD9" i="23"/>
  <c r="BC9" i="23"/>
  <c r="BB9" i="23"/>
  <c r="BA9" i="23"/>
  <c r="CF8" i="23"/>
  <c r="CE8" i="23"/>
  <c r="CD8" i="23"/>
  <c r="CC8" i="23"/>
  <c r="CB8" i="23"/>
  <c r="CA8" i="23"/>
  <c r="BZ8" i="23"/>
  <c r="BY8" i="23"/>
  <c r="BX8" i="23"/>
  <c r="BW8" i="23"/>
  <c r="BV8" i="23"/>
  <c r="BU8" i="23"/>
  <c r="BT8" i="23"/>
  <c r="BS8" i="23"/>
  <c r="BR8" i="23"/>
  <c r="BQ8" i="23"/>
  <c r="BP8" i="23"/>
  <c r="BO8" i="23"/>
  <c r="BN8" i="23"/>
  <c r="BM8" i="23"/>
  <c r="BK8" i="23"/>
  <c r="BJ8" i="23"/>
  <c r="BI8" i="23"/>
  <c r="BH8" i="23"/>
  <c r="BG8" i="23"/>
  <c r="BF8" i="23"/>
  <c r="BE8" i="23"/>
  <c r="BD8" i="23"/>
  <c r="BC8" i="23"/>
  <c r="BB8" i="23"/>
  <c r="BA8" i="23"/>
  <c r="CF7" i="23"/>
  <c r="CE7" i="23"/>
  <c r="CD7" i="23"/>
  <c r="CC7" i="23"/>
  <c r="CB7" i="23"/>
  <c r="CA7" i="23"/>
  <c r="BZ7" i="23"/>
  <c r="BY7" i="23"/>
  <c r="BX7" i="23"/>
  <c r="BW7" i="23"/>
  <c r="BV7" i="23"/>
  <c r="BU7" i="23"/>
  <c r="BT7" i="23"/>
  <c r="BS7" i="23"/>
  <c r="BR7" i="23"/>
  <c r="BQ7" i="23"/>
  <c r="BP7" i="23"/>
  <c r="BO7" i="23"/>
  <c r="BN7" i="23"/>
  <c r="BM7" i="23"/>
  <c r="BK7" i="23"/>
  <c r="BJ7" i="23"/>
  <c r="BI7" i="23"/>
  <c r="BH7" i="23"/>
  <c r="BG7" i="23"/>
  <c r="BF7" i="23"/>
  <c r="BE7" i="23"/>
  <c r="BD7" i="23"/>
  <c r="BC7" i="23"/>
  <c r="BB7" i="23"/>
  <c r="BA7" i="23"/>
  <c r="CF6" i="23"/>
  <c r="CE6" i="23"/>
  <c r="CD6" i="23"/>
  <c r="CC6" i="23"/>
  <c r="CB6" i="23"/>
  <c r="CA6" i="23"/>
  <c r="BZ6" i="23"/>
  <c r="BY6" i="23"/>
  <c r="BX6" i="23"/>
  <c r="BW6" i="23"/>
  <c r="BV6" i="23"/>
  <c r="BU6" i="23"/>
  <c r="BT6" i="23"/>
  <c r="BS6" i="23"/>
  <c r="BR6" i="23"/>
  <c r="BQ6" i="23"/>
  <c r="BP6" i="23"/>
  <c r="BO6" i="23"/>
  <c r="BN6" i="23"/>
  <c r="BM6" i="23"/>
  <c r="BK6" i="23"/>
  <c r="BJ6" i="23"/>
  <c r="BI6" i="23"/>
  <c r="BH6" i="23"/>
  <c r="BG6" i="23"/>
  <c r="BF6" i="23"/>
  <c r="BE6" i="23"/>
  <c r="BD6" i="23"/>
  <c r="BC6" i="23"/>
  <c r="BB6" i="23"/>
  <c r="BA6" i="23"/>
  <c r="CF5" i="23"/>
  <c r="CE5" i="23"/>
  <c r="CD5" i="23"/>
  <c r="CC5" i="23"/>
  <c r="CB5" i="23"/>
  <c r="CA5" i="23"/>
  <c r="BZ5" i="23"/>
  <c r="BY5" i="23"/>
  <c r="BX5" i="23"/>
  <c r="BW5" i="23"/>
  <c r="BV5" i="23"/>
  <c r="BU5" i="23"/>
  <c r="BT5" i="23"/>
  <c r="BS5" i="23"/>
  <c r="BR5" i="23"/>
  <c r="BQ5" i="23"/>
  <c r="BP5" i="23"/>
  <c r="BO5" i="23"/>
  <c r="BN5" i="23"/>
  <c r="BM5" i="23"/>
  <c r="BK5" i="23"/>
  <c r="BJ5" i="23"/>
  <c r="BI5" i="23"/>
  <c r="BH5" i="23"/>
  <c r="BG5" i="23"/>
  <c r="BF5" i="23"/>
  <c r="BE5" i="23"/>
  <c r="BD5" i="23"/>
  <c r="BC5" i="23"/>
  <c r="BB5" i="23"/>
  <c r="BA5" i="23"/>
  <c r="CF4" i="23"/>
  <c r="CE4" i="23"/>
  <c r="CD4" i="23"/>
  <c r="CC4" i="23"/>
  <c r="CB4" i="23"/>
  <c r="CA4" i="23"/>
  <c r="BZ4" i="23"/>
  <c r="BY4" i="23"/>
  <c r="BX4" i="23"/>
  <c r="BW4" i="23"/>
  <c r="BV4" i="23"/>
  <c r="BU4" i="23"/>
  <c r="BT4" i="23"/>
  <c r="BS4" i="23"/>
  <c r="BR4" i="23"/>
  <c r="BQ4" i="23"/>
  <c r="BP4" i="23"/>
  <c r="BO4" i="23"/>
  <c r="BN4" i="23"/>
  <c r="BM4" i="23"/>
  <c r="BK4" i="23"/>
  <c r="BJ4" i="23"/>
  <c r="BI4" i="23"/>
  <c r="BH4" i="23"/>
  <c r="BG4" i="23"/>
  <c r="BF4" i="23"/>
  <c r="BE4" i="23"/>
  <c r="BD4" i="23"/>
  <c r="BC4" i="23"/>
  <c r="BB4" i="23"/>
  <c r="BA4" i="23"/>
  <c r="CF3" i="23"/>
  <c r="CE3" i="23"/>
  <c r="CD3" i="23"/>
  <c r="CC3" i="23"/>
  <c r="CB3" i="23"/>
  <c r="CA3" i="23"/>
  <c r="BZ3" i="23"/>
  <c r="BY3" i="23"/>
  <c r="BX3" i="23"/>
  <c r="BW3" i="23"/>
  <c r="BV3" i="23"/>
  <c r="BU3" i="23"/>
  <c r="BT3" i="23"/>
  <c r="BS3" i="23"/>
  <c r="BR3" i="23"/>
  <c r="BQ3" i="23"/>
  <c r="BP3" i="23"/>
  <c r="BO3" i="23"/>
  <c r="BN3" i="23"/>
  <c r="BM3" i="23"/>
  <c r="BK3" i="23"/>
  <c r="BJ3" i="23"/>
  <c r="BI3" i="23"/>
  <c r="BH3" i="23"/>
  <c r="BG3" i="23"/>
  <c r="BF3" i="23"/>
  <c r="BE3" i="23"/>
  <c r="BD3" i="23"/>
  <c r="BC3" i="23"/>
  <c r="BB3" i="23"/>
  <c r="BA3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K2" i="23"/>
  <c r="BJ2" i="23"/>
  <c r="BI2" i="23"/>
  <c r="BH2" i="23"/>
  <c r="BG2" i="23"/>
  <c r="BF2" i="23"/>
  <c r="BE2" i="23"/>
  <c r="BD2" i="23"/>
  <c r="BC2" i="23"/>
  <c r="BB2" i="23"/>
  <c r="MD210" i="16"/>
  <c r="MC210" i="16"/>
  <c r="MB210" i="16"/>
  <c r="MA210" i="16"/>
  <c r="LZ210" i="16"/>
  <c r="LY210" i="16"/>
  <c r="LX210" i="16"/>
  <c r="LW210" i="16"/>
  <c r="LV210" i="16"/>
  <c r="LU210" i="16"/>
  <c r="LT210" i="16"/>
  <c r="LS210" i="16"/>
  <c r="LR210" i="16"/>
  <c r="LQ210" i="16"/>
  <c r="LP210" i="16"/>
  <c r="LO210" i="16"/>
  <c r="LN210" i="16"/>
  <c r="LM210" i="16"/>
  <c r="LL210" i="16"/>
  <c r="LK210" i="16"/>
  <c r="LJ210" i="16"/>
  <c r="LI210" i="16"/>
  <c r="LH210" i="16"/>
  <c r="LG210" i="16"/>
  <c r="LF210" i="16"/>
  <c r="LE210" i="16"/>
  <c r="LD210" i="16"/>
  <c r="LC210" i="16"/>
  <c r="LB210" i="16"/>
  <c r="LA210" i="16"/>
  <c r="KZ210" i="16"/>
  <c r="KY210" i="16"/>
  <c r="MD209" i="16"/>
  <c r="MC209" i="16"/>
  <c r="MB209" i="16"/>
  <c r="MA209" i="16"/>
  <c r="LZ209" i="16"/>
  <c r="LY209" i="16"/>
  <c r="LX209" i="16"/>
  <c r="LW209" i="16"/>
  <c r="LV209" i="16"/>
  <c r="LU209" i="16"/>
  <c r="LT209" i="16"/>
  <c r="LS209" i="16"/>
  <c r="LR209" i="16"/>
  <c r="LQ209" i="16"/>
  <c r="LP209" i="16"/>
  <c r="LO209" i="16"/>
  <c r="LN209" i="16"/>
  <c r="LM209" i="16"/>
  <c r="LL209" i="16"/>
  <c r="LK209" i="16"/>
  <c r="LJ209" i="16"/>
  <c r="LI209" i="16"/>
  <c r="LH209" i="16"/>
  <c r="LG209" i="16"/>
  <c r="LF209" i="16"/>
  <c r="LE209" i="16"/>
  <c r="LD209" i="16"/>
  <c r="LC209" i="16"/>
  <c r="LB209" i="16"/>
  <c r="LA209" i="16"/>
  <c r="KZ209" i="16"/>
  <c r="KY209" i="16"/>
  <c r="MD208" i="16"/>
  <c r="MC208" i="16"/>
  <c r="MB208" i="16"/>
  <c r="MA208" i="16"/>
  <c r="LZ208" i="16"/>
  <c r="LY208" i="16"/>
  <c r="LX208" i="16"/>
  <c r="LW208" i="16"/>
  <c r="LV208" i="16"/>
  <c r="LU208" i="16"/>
  <c r="LT208" i="16"/>
  <c r="LS208" i="16"/>
  <c r="LR208" i="16"/>
  <c r="LQ208" i="16"/>
  <c r="LP208" i="16"/>
  <c r="LO208" i="16"/>
  <c r="LN208" i="16"/>
  <c r="LM208" i="16"/>
  <c r="LL208" i="16"/>
  <c r="LK208" i="16"/>
  <c r="LJ208" i="16"/>
  <c r="LI208" i="16"/>
  <c r="LH208" i="16"/>
  <c r="LG208" i="16"/>
  <c r="LF208" i="16"/>
  <c r="LE208" i="16"/>
  <c r="LD208" i="16"/>
  <c r="LC208" i="16"/>
  <c r="LB208" i="16"/>
  <c r="LA208" i="16"/>
  <c r="KZ208" i="16"/>
  <c r="KY208" i="16"/>
  <c r="MD207" i="16"/>
  <c r="MC207" i="16"/>
  <c r="MB207" i="16"/>
  <c r="MA207" i="16"/>
  <c r="LZ207" i="16"/>
  <c r="LY207" i="16"/>
  <c r="LX207" i="16"/>
  <c r="LW207" i="16"/>
  <c r="LV207" i="16"/>
  <c r="LU207" i="16"/>
  <c r="LT207" i="16"/>
  <c r="LS207" i="16"/>
  <c r="LR207" i="16"/>
  <c r="LQ207" i="16"/>
  <c r="LP207" i="16"/>
  <c r="LO207" i="16"/>
  <c r="LN207" i="16"/>
  <c r="LM207" i="16"/>
  <c r="LL207" i="16"/>
  <c r="LK207" i="16"/>
  <c r="LJ207" i="16"/>
  <c r="LI207" i="16"/>
  <c r="LH207" i="16"/>
  <c r="LG207" i="16"/>
  <c r="LF207" i="16"/>
  <c r="LE207" i="16"/>
  <c r="LD207" i="16"/>
  <c r="LC207" i="16"/>
  <c r="LB207" i="16"/>
  <c r="LA207" i="16"/>
  <c r="KZ207" i="16"/>
  <c r="KY207" i="16"/>
  <c r="MD206" i="16"/>
  <c r="MC206" i="16"/>
  <c r="MB206" i="16"/>
  <c r="MA206" i="16"/>
  <c r="LZ206" i="16"/>
  <c r="LY206" i="16"/>
  <c r="LX206" i="16"/>
  <c r="LW206" i="16"/>
  <c r="LV206" i="16"/>
  <c r="LU206" i="16"/>
  <c r="LT206" i="16"/>
  <c r="LS206" i="16"/>
  <c r="LR206" i="16"/>
  <c r="LQ206" i="16"/>
  <c r="LP206" i="16"/>
  <c r="LO206" i="16"/>
  <c r="LN206" i="16"/>
  <c r="LM206" i="16"/>
  <c r="LL206" i="16"/>
  <c r="LK206" i="16"/>
  <c r="LJ206" i="16"/>
  <c r="LI206" i="16"/>
  <c r="LH206" i="16"/>
  <c r="LG206" i="16"/>
  <c r="LF206" i="16"/>
  <c r="LE206" i="16"/>
  <c r="LD206" i="16"/>
  <c r="LC206" i="16"/>
  <c r="LB206" i="16"/>
  <c r="LA206" i="16"/>
  <c r="KZ206" i="16"/>
  <c r="KY206" i="16"/>
  <c r="MD205" i="16"/>
  <c r="MC205" i="16"/>
  <c r="MB205" i="16"/>
  <c r="MA205" i="16"/>
  <c r="LZ205" i="16"/>
  <c r="LY205" i="16"/>
  <c r="LX205" i="16"/>
  <c r="LW205" i="16"/>
  <c r="LV205" i="16"/>
  <c r="LU205" i="16"/>
  <c r="LT205" i="16"/>
  <c r="LS205" i="16"/>
  <c r="LR205" i="16"/>
  <c r="LQ205" i="16"/>
  <c r="LP205" i="16"/>
  <c r="LO205" i="16"/>
  <c r="LN205" i="16"/>
  <c r="LM205" i="16"/>
  <c r="LL205" i="16"/>
  <c r="LK205" i="16"/>
  <c r="LJ205" i="16"/>
  <c r="LI205" i="16"/>
  <c r="LH205" i="16"/>
  <c r="LG205" i="16"/>
  <c r="LF205" i="16"/>
  <c r="LE205" i="16"/>
  <c r="LD205" i="16"/>
  <c r="LC205" i="16"/>
  <c r="LB205" i="16"/>
  <c r="LA205" i="16"/>
  <c r="KZ205" i="16"/>
  <c r="KY205" i="16"/>
  <c r="MD204" i="16"/>
  <c r="MC204" i="16"/>
  <c r="MB204" i="16"/>
  <c r="MA204" i="16"/>
  <c r="LZ204" i="16"/>
  <c r="LY204" i="16"/>
  <c r="LX204" i="16"/>
  <c r="LW204" i="16"/>
  <c r="LV204" i="16"/>
  <c r="LU204" i="16"/>
  <c r="LT204" i="16"/>
  <c r="LS204" i="16"/>
  <c r="LR204" i="16"/>
  <c r="LQ204" i="16"/>
  <c r="LP204" i="16"/>
  <c r="LO204" i="16"/>
  <c r="LN204" i="16"/>
  <c r="LM204" i="16"/>
  <c r="LL204" i="16"/>
  <c r="LK204" i="16"/>
  <c r="LJ204" i="16"/>
  <c r="LI204" i="16"/>
  <c r="LH204" i="16"/>
  <c r="LG204" i="16"/>
  <c r="LF204" i="16"/>
  <c r="LE204" i="16"/>
  <c r="LD204" i="16"/>
  <c r="LC204" i="16"/>
  <c r="LB204" i="16"/>
  <c r="LA204" i="16"/>
  <c r="KZ204" i="16"/>
  <c r="KY204" i="16"/>
  <c r="MD203" i="16"/>
  <c r="MC203" i="16"/>
  <c r="MB203" i="16"/>
  <c r="MA203" i="16"/>
  <c r="LZ203" i="16"/>
  <c r="LY203" i="16"/>
  <c r="LX203" i="16"/>
  <c r="LW203" i="16"/>
  <c r="LV203" i="16"/>
  <c r="LU203" i="16"/>
  <c r="LT203" i="16"/>
  <c r="LS203" i="16"/>
  <c r="LR203" i="16"/>
  <c r="LQ203" i="16"/>
  <c r="LP203" i="16"/>
  <c r="LO203" i="16"/>
  <c r="LN203" i="16"/>
  <c r="LM203" i="16"/>
  <c r="LL203" i="16"/>
  <c r="LK203" i="16"/>
  <c r="LJ203" i="16"/>
  <c r="LI203" i="16"/>
  <c r="LH203" i="16"/>
  <c r="LG203" i="16"/>
  <c r="LF203" i="16"/>
  <c r="LE203" i="16"/>
  <c r="LD203" i="16"/>
  <c r="LC203" i="16"/>
  <c r="LB203" i="16"/>
  <c r="LA203" i="16"/>
  <c r="KZ203" i="16"/>
  <c r="KY203" i="16"/>
  <c r="MD202" i="16"/>
  <c r="MC202" i="16"/>
  <c r="MB202" i="16"/>
  <c r="MA202" i="16"/>
  <c r="LZ202" i="16"/>
  <c r="LY202" i="16"/>
  <c r="LX202" i="16"/>
  <c r="LW202" i="16"/>
  <c r="LV202" i="16"/>
  <c r="LU202" i="16"/>
  <c r="LT202" i="16"/>
  <c r="LS202" i="16"/>
  <c r="LR202" i="16"/>
  <c r="LQ202" i="16"/>
  <c r="LP202" i="16"/>
  <c r="LO202" i="16"/>
  <c r="LN202" i="16"/>
  <c r="LM202" i="16"/>
  <c r="LL202" i="16"/>
  <c r="LK202" i="16"/>
  <c r="LJ202" i="16"/>
  <c r="LI202" i="16"/>
  <c r="LH202" i="16"/>
  <c r="LG202" i="16"/>
  <c r="LF202" i="16"/>
  <c r="LE202" i="16"/>
  <c r="LD202" i="16"/>
  <c r="LC202" i="16"/>
  <c r="LB202" i="16"/>
  <c r="LA202" i="16"/>
  <c r="KZ202" i="16"/>
  <c r="KY202" i="16"/>
  <c r="MD201" i="16"/>
  <c r="MC201" i="16"/>
  <c r="MB201" i="16"/>
  <c r="MA201" i="16"/>
  <c r="LZ201" i="16"/>
  <c r="LY201" i="16"/>
  <c r="LX201" i="16"/>
  <c r="LW201" i="16"/>
  <c r="LV201" i="16"/>
  <c r="LU201" i="16"/>
  <c r="LT201" i="16"/>
  <c r="LS201" i="16"/>
  <c r="LR201" i="16"/>
  <c r="LQ201" i="16"/>
  <c r="LP201" i="16"/>
  <c r="LO201" i="16"/>
  <c r="LN201" i="16"/>
  <c r="LM201" i="16"/>
  <c r="LL201" i="16"/>
  <c r="LK201" i="16"/>
  <c r="LJ201" i="16"/>
  <c r="LI201" i="16"/>
  <c r="LH201" i="16"/>
  <c r="LG201" i="16"/>
  <c r="LF201" i="16"/>
  <c r="LE201" i="16"/>
  <c r="LD201" i="16"/>
  <c r="LC201" i="16"/>
  <c r="LB201" i="16"/>
  <c r="LA201" i="16"/>
  <c r="KZ201" i="16"/>
  <c r="KY201" i="16"/>
  <c r="MD200" i="16"/>
  <c r="MC200" i="16"/>
  <c r="MB200" i="16"/>
  <c r="MA200" i="16"/>
  <c r="LZ200" i="16"/>
  <c r="LY200" i="16"/>
  <c r="LX200" i="16"/>
  <c r="LW200" i="16"/>
  <c r="LV200" i="16"/>
  <c r="LU200" i="16"/>
  <c r="LT200" i="16"/>
  <c r="LS200" i="16"/>
  <c r="LR200" i="16"/>
  <c r="LQ200" i="16"/>
  <c r="LP200" i="16"/>
  <c r="LO200" i="16"/>
  <c r="LN200" i="16"/>
  <c r="LM200" i="16"/>
  <c r="LL200" i="16"/>
  <c r="LK200" i="16"/>
  <c r="LJ200" i="16"/>
  <c r="LI200" i="16"/>
  <c r="LH200" i="16"/>
  <c r="LG200" i="16"/>
  <c r="LF200" i="16"/>
  <c r="LE200" i="16"/>
  <c r="LD200" i="16"/>
  <c r="LC200" i="16"/>
  <c r="LB200" i="16"/>
  <c r="LA200" i="16"/>
  <c r="KZ200" i="16"/>
  <c r="KY200" i="16"/>
  <c r="MD199" i="16"/>
  <c r="MC199" i="16"/>
  <c r="MB199" i="16"/>
  <c r="MA199" i="16"/>
  <c r="LZ199" i="16"/>
  <c r="LY199" i="16"/>
  <c r="LX199" i="16"/>
  <c r="LW199" i="16"/>
  <c r="LV199" i="16"/>
  <c r="LU199" i="16"/>
  <c r="LT199" i="16"/>
  <c r="LS199" i="16"/>
  <c r="LR199" i="16"/>
  <c r="LQ199" i="16"/>
  <c r="LP199" i="16"/>
  <c r="LO199" i="16"/>
  <c r="LN199" i="16"/>
  <c r="LM199" i="16"/>
  <c r="LL199" i="16"/>
  <c r="LK199" i="16"/>
  <c r="LJ199" i="16"/>
  <c r="LI199" i="16"/>
  <c r="LH199" i="16"/>
  <c r="LG199" i="16"/>
  <c r="LF199" i="16"/>
  <c r="LE199" i="16"/>
  <c r="LD199" i="16"/>
  <c r="LC199" i="16"/>
  <c r="LB199" i="16"/>
  <c r="LA199" i="16"/>
  <c r="KZ199" i="16"/>
  <c r="KY199" i="16"/>
  <c r="MD198" i="16"/>
  <c r="MC198" i="16"/>
  <c r="MB198" i="16"/>
  <c r="MA198" i="16"/>
  <c r="LZ198" i="16"/>
  <c r="LY198" i="16"/>
  <c r="LX198" i="16"/>
  <c r="LW198" i="16"/>
  <c r="LV198" i="16"/>
  <c r="LU198" i="16"/>
  <c r="LT198" i="16"/>
  <c r="LS198" i="16"/>
  <c r="LR198" i="16"/>
  <c r="LQ198" i="16"/>
  <c r="LP198" i="16"/>
  <c r="LO198" i="16"/>
  <c r="LN198" i="16"/>
  <c r="LM198" i="16"/>
  <c r="LL198" i="16"/>
  <c r="LK198" i="16"/>
  <c r="LJ198" i="16"/>
  <c r="LI198" i="16"/>
  <c r="LH198" i="16"/>
  <c r="LG198" i="16"/>
  <c r="LF198" i="16"/>
  <c r="LE198" i="16"/>
  <c r="LD198" i="16"/>
  <c r="LC198" i="16"/>
  <c r="LB198" i="16"/>
  <c r="LA198" i="16"/>
  <c r="KZ198" i="16"/>
  <c r="KY198" i="16"/>
  <c r="MD197" i="16"/>
  <c r="MC197" i="16"/>
  <c r="MB197" i="16"/>
  <c r="MA197" i="16"/>
  <c r="LZ197" i="16"/>
  <c r="LY197" i="16"/>
  <c r="LX197" i="16"/>
  <c r="LW197" i="16"/>
  <c r="LV197" i="16"/>
  <c r="LU197" i="16"/>
  <c r="LT197" i="16"/>
  <c r="LS197" i="16"/>
  <c r="LR197" i="16"/>
  <c r="LQ197" i="16"/>
  <c r="LP197" i="16"/>
  <c r="LO197" i="16"/>
  <c r="LN197" i="16"/>
  <c r="LM197" i="16"/>
  <c r="LL197" i="16"/>
  <c r="LK197" i="16"/>
  <c r="LJ197" i="16"/>
  <c r="LI197" i="16"/>
  <c r="LH197" i="16"/>
  <c r="LG197" i="16"/>
  <c r="LF197" i="16"/>
  <c r="LE197" i="16"/>
  <c r="LD197" i="16"/>
  <c r="LC197" i="16"/>
  <c r="LB197" i="16"/>
  <c r="LA197" i="16"/>
  <c r="KZ197" i="16"/>
  <c r="KY197" i="16"/>
  <c r="MD196" i="16"/>
  <c r="MC196" i="16"/>
  <c r="MB196" i="16"/>
  <c r="MA196" i="16"/>
  <c r="LZ196" i="16"/>
  <c r="LY196" i="16"/>
  <c r="LX196" i="16"/>
  <c r="LW196" i="16"/>
  <c r="LV196" i="16"/>
  <c r="LU196" i="16"/>
  <c r="LT196" i="16"/>
  <c r="LS196" i="16"/>
  <c r="LR196" i="16"/>
  <c r="LQ196" i="16"/>
  <c r="LP196" i="16"/>
  <c r="LO196" i="16"/>
  <c r="LN196" i="16"/>
  <c r="LM196" i="16"/>
  <c r="LL196" i="16"/>
  <c r="LK196" i="16"/>
  <c r="LJ196" i="16"/>
  <c r="LI196" i="16"/>
  <c r="LH196" i="16"/>
  <c r="LG196" i="16"/>
  <c r="LF196" i="16"/>
  <c r="LE196" i="16"/>
  <c r="LD196" i="16"/>
  <c r="LC196" i="16"/>
  <c r="LB196" i="16"/>
  <c r="LA196" i="16"/>
  <c r="KZ196" i="16"/>
  <c r="KY196" i="16"/>
  <c r="MD195" i="16"/>
  <c r="MC195" i="16"/>
  <c r="MB195" i="16"/>
  <c r="MA195" i="16"/>
  <c r="LZ195" i="16"/>
  <c r="LY195" i="16"/>
  <c r="LX195" i="16"/>
  <c r="LW195" i="16"/>
  <c r="LV195" i="16"/>
  <c r="LU195" i="16"/>
  <c r="LT195" i="16"/>
  <c r="LS195" i="16"/>
  <c r="LR195" i="16"/>
  <c r="LQ195" i="16"/>
  <c r="LP195" i="16"/>
  <c r="LO195" i="16"/>
  <c r="LN195" i="16"/>
  <c r="LM195" i="16"/>
  <c r="LL195" i="16"/>
  <c r="LK195" i="16"/>
  <c r="LJ195" i="16"/>
  <c r="LI195" i="16"/>
  <c r="LH195" i="16"/>
  <c r="LG195" i="16"/>
  <c r="LF195" i="16"/>
  <c r="LE195" i="16"/>
  <c r="LD195" i="16"/>
  <c r="LC195" i="16"/>
  <c r="LB195" i="16"/>
  <c r="LA195" i="16"/>
  <c r="KZ195" i="16"/>
  <c r="KY195" i="16"/>
  <c r="MD194" i="16"/>
  <c r="MC194" i="16"/>
  <c r="MB194" i="16"/>
  <c r="MA194" i="16"/>
  <c r="LZ194" i="16"/>
  <c r="LY194" i="16"/>
  <c r="LX194" i="16"/>
  <c r="LW194" i="16"/>
  <c r="LV194" i="16"/>
  <c r="LU194" i="16"/>
  <c r="LT194" i="16"/>
  <c r="LS194" i="16"/>
  <c r="LR194" i="16"/>
  <c r="LQ194" i="16"/>
  <c r="LP194" i="16"/>
  <c r="LO194" i="16"/>
  <c r="LN194" i="16"/>
  <c r="LM194" i="16"/>
  <c r="LL194" i="16"/>
  <c r="LK194" i="16"/>
  <c r="LJ194" i="16"/>
  <c r="LI194" i="16"/>
  <c r="LH194" i="16"/>
  <c r="LG194" i="16"/>
  <c r="LF194" i="16"/>
  <c r="LE194" i="16"/>
  <c r="LD194" i="16"/>
  <c r="LC194" i="16"/>
  <c r="LB194" i="16"/>
  <c r="LA194" i="16"/>
  <c r="KZ194" i="16"/>
  <c r="KY194" i="16"/>
  <c r="MD193" i="16"/>
  <c r="MC193" i="16"/>
  <c r="MB193" i="16"/>
  <c r="MA193" i="16"/>
  <c r="LZ193" i="16"/>
  <c r="LY193" i="16"/>
  <c r="LX193" i="16"/>
  <c r="LW193" i="16"/>
  <c r="LV193" i="16"/>
  <c r="LU193" i="16"/>
  <c r="LT193" i="16"/>
  <c r="LS193" i="16"/>
  <c r="LR193" i="16"/>
  <c r="LQ193" i="16"/>
  <c r="LP193" i="16"/>
  <c r="LO193" i="16"/>
  <c r="LN193" i="16"/>
  <c r="LM193" i="16"/>
  <c r="LL193" i="16"/>
  <c r="LK193" i="16"/>
  <c r="LJ193" i="16"/>
  <c r="LI193" i="16"/>
  <c r="LH193" i="16"/>
  <c r="LG193" i="16"/>
  <c r="LF193" i="16"/>
  <c r="LE193" i="16"/>
  <c r="LD193" i="16"/>
  <c r="LC193" i="16"/>
  <c r="LB193" i="16"/>
  <c r="LA193" i="16"/>
  <c r="KZ193" i="16"/>
  <c r="KY193" i="16"/>
  <c r="MD192" i="16"/>
  <c r="MC192" i="16"/>
  <c r="MB192" i="16"/>
  <c r="MA192" i="16"/>
  <c r="LZ192" i="16"/>
  <c r="LY192" i="16"/>
  <c r="LX192" i="16"/>
  <c r="LW192" i="16"/>
  <c r="LV192" i="16"/>
  <c r="LU192" i="16"/>
  <c r="LT192" i="16"/>
  <c r="LS192" i="16"/>
  <c r="LR192" i="16"/>
  <c r="LQ192" i="16"/>
  <c r="LP192" i="16"/>
  <c r="LO192" i="16"/>
  <c r="LN192" i="16"/>
  <c r="LM192" i="16"/>
  <c r="LL192" i="16"/>
  <c r="LK192" i="16"/>
  <c r="LJ192" i="16"/>
  <c r="LI192" i="16"/>
  <c r="LH192" i="16"/>
  <c r="LG192" i="16"/>
  <c r="LF192" i="16"/>
  <c r="LE192" i="16"/>
  <c r="LD192" i="16"/>
  <c r="LC192" i="16"/>
  <c r="LB192" i="16"/>
  <c r="LA192" i="16"/>
  <c r="KZ192" i="16"/>
  <c r="KY192" i="16"/>
  <c r="MD191" i="16"/>
  <c r="MC191" i="16"/>
  <c r="MB191" i="16"/>
  <c r="MA191" i="16"/>
  <c r="LZ191" i="16"/>
  <c r="LY191" i="16"/>
  <c r="LX191" i="16"/>
  <c r="LW191" i="16"/>
  <c r="LV191" i="16"/>
  <c r="LU191" i="16"/>
  <c r="LT191" i="16"/>
  <c r="LS191" i="16"/>
  <c r="LR191" i="16"/>
  <c r="LQ191" i="16"/>
  <c r="LP191" i="16"/>
  <c r="LO191" i="16"/>
  <c r="LN191" i="16"/>
  <c r="LM191" i="16"/>
  <c r="LL191" i="16"/>
  <c r="LK191" i="16"/>
  <c r="LJ191" i="16"/>
  <c r="LI191" i="16"/>
  <c r="LH191" i="16"/>
  <c r="LG191" i="16"/>
  <c r="LF191" i="16"/>
  <c r="LE191" i="16"/>
  <c r="LD191" i="16"/>
  <c r="LC191" i="16"/>
  <c r="LB191" i="16"/>
  <c r="LA191" i="16"/>
  <c r="KZ191" i="16"/>
  <c r="KY191" i="16"/>
  <c r="MD190" i="16"/>
  <c r="MC190" i="16"/>
  <c r="MB190" i="16"/>
  <c r="MA190" i="16"/>
  <c r="LZ190" i="16"/>
  <c r="LY190" i="16"/>
  <c r="LX190" i="16"/>
  <c r="LW190" i="16"/>
  <c r="LV190" i="16"/>
  <c r="LU190" i="16"/>
  <c r="LT190" i="16"/>
  <c r="LS190" i="16"/>
  <c r="LR190" i="16"/>
  <c r="LQ190" i="16"/>
  <c r="LP190" i="16"/>
  <c r="LO190" i="16"/>
  <c r="LN190" i="16"/>
  <c r="LM190" i="16"/>
  <c r="LL190" i="16"/>
  <c r="LK190" i="16"/>
  <c r="LJ190" i="16"/>
  <c r="LI190" i="16"/>
  <c r="LH190" i="16"/>
  <c r="LG190" i="16"/>
  <c r="LF190" i="16"/>
  <c r="LE190" i="16"/>
  <c r="LD190" i="16"/>
  <c r="LC190" i="16"/>
  <c r="LB190" i="16"/>
  <c r="LA190" i="16"/>
  <c r="KZ190" i="16"/>
  <c r="KY190" i="16"/>
  <c r="MD189" i="16"/>
  <c r="MC189" i="16"/>
  <c r="MB189" i="16"/>
  <c r="MA189" i="16"/>
  <c r="LZ189" i="16"/>
  <c r="LY189" i="16"/>
  <c r="LX189" i="16"/>
  <c r="LW189" i="16"/>
  <c r="LV189" i="16"/>
  <c r="LU189" i="16"/>
  <c r="LT189" i="16"/>
  <c r="LS189" i="16"/>
  <c r="LR189" i="16"/>
  <c r="LQ189" i="16"/>
  <c r="LP189" i="16"/>
  <c r="LO189" i="16"/>
  <c r="LN189" i="16"/>
  <c r="LM189" i="16"/>
  <c r="LL189" i="16"/>
  <c r="LK189" i="16"/>
  <c r="LJ189" i="16"/>
  <c r="LI189" i="16"/>
  <c r="LH189" i="16"/>
  <c r="LG189" i="16"/>
  <c r="LF189" i="16"/>
  <c r="LE189" i="16"/>
  <c r="LD189" i="16"/>
  <c r="LC189" i="16"/>
  <c r="LB189" i="16"/>
  <c r="LA189" i="16"/>
  <c r="KZ189" i="16"/>
  <c r="KY189" i="16"/>
  <c r="MD188" i="16"/>
  <c r="MC188" i="16"/>
  <c r="MB188" i="16"/>
  <c r="MA188" i="16"/>
  <c r="LZ188" i="16"/>
  <c r="LY188" i="16"/>
  <c r="LX188" i="16"/>
  <c r="LW188" i="16"/>
  <c r="LV188" i="16"/>
  <c r="LU188" i="16"/>
  <c r="LT188" i="16"/>
  <c r="LS188" i="16"/>
  <c r="LR188" i="16"/>
  <c r="LQ188" i="16"/>
  <c r="LP188" i="16"/>
  <c r="LO188" i="16"/>
  <c r="LN188" i="16"/>
  <c r="LM188" i="16"/>
  <c r="LL188" i="16"/>
  <c r="LK188" i="16"/>
  <c r="LJ188" i="16"/>
  <c r="LI188" i="16"/>
  <c r="LH188" i="16"/>
  <c r="LG188" i="16"/>
  <c r="LF188" i="16"/>
  <c r="LE188" i="16"/>
  <c r="LD188" i="16"/>
  <c r="LC188" i="16"/>
  <c r="LB188" i="16"/>
  <c r="LA188" i="16"/>
  <c r="KZ188" i="16"/>
  <c r="KY188" i="16"/>
  <c r="MD187" i="16"/>
  <c r="MC187" i="16"/>
  <c r="MB187" i="16"/>
  <c r="MA187" i="16"/>
  <c r="LZ187" i="16"/>
  <c r="LY187" i="16"/>
  <c r="LX187" i="16"/>
  <c r="LW187" i="16"/>
  <c r="LV187" i="16"/>
  <c r="LU187" i="16"/>
  <c r="LT187" i="16"/>
  <c r="LS187" i="16"/>
  <c r="LR187" i="16"/>
  <c r="LQ187" i="16"/>
  <c r="LP187" i="16"/>
  <c r="LO187" i="16"/>
  <c r="LN187" i="16"/>
  <c r="LM187" i="16"/>
  <c r="LL187" i="16"/>
  <c r="LK187" i="16"/>
  <c r="LJ187" i="16"/>
  <c r="LI187" i="16"/>
  <c r="LH187" i="16"/>
  <c r="LG187" i="16"/>
  <c r="LF187" i="16"/>
  <c r="LE187" i="16"/>
  <c r="LD187" i="16"/>
  <c r="LC187" i="16"/>
  <c r="LB187" i="16"/>
  <c r="LA187" i="16"/>
  <c r="KZ187" i="16"/>
  <c r="KY187" i="16"/>
  <c r="MD186" i="16"/>
  <c r="MC186" i="16"/>
  <c r="MB186" i="16"/>
  <c r="MA186" i="16"/>
  <c r="LZ186" i="16"/>
  <c r="LY186" i="16"/>
  <c r="LX186" i="16"/>
  <c r="LW186" i="16"/>
  <c r="LV186" i="16"/>
  <c r="LU186" i="16"/>
  <c r="LT186" i="16"/>
  <c r="LS186" i="16"/>
  <c r="LR186" i="16"/>
  <c r="LQ186" i="16"/>
  <c r="LP186" i="16"/>
  <c r="LO186" i="16"/>
  <c r="LN186" i="16"/>
  <c r="LM186" i="16"/>
  <c r="LL186" i="16"/>
  <c r="LK186" i="16"/>
  <c r="LJ186" i="16"/>
  <c r="LI186" i="16"/>
  <c r="LH186" i="16"/>
  <c r="LG186" i="16"/>
  <c r="LF186" i="16"/>
  <c r="LE186" i="16"/>
  <c r="LD186" i="16"/>
  <c r="LC186" i="16"/>
  <c r="LB186" i="16"/>
  <c r="LA186" i="16"/>
  <c r="KZ186" i="16"/>
  <c r="KY186" i="16"/>
  <c r="MD185" i="16"/>
  <c r="MC185" i="16"/>
  <c r="MB185" i="16"/>
  <c r="MA185" i="16"/>
  <c r="LZ185" i="16"/>
  <c r="LY185" i="16"/>
  <c r="LX185" i="16"/>
  <c r="LW185" i="16"/>
  <c r="LV185" i="16"/>
  <c r="LU185" i="16"/>
  <c r="LT185" i="16"/>
  <c r="LS185" i="16"/>
  <c r="LR185" i="16"/>
  <c r="LQ185" i="16"/>
  <c r="LP185" i="16"/>
  <c r="LO185" i="16"/>
  <c r="LN185" i="16"/>
  <c r="LM185" i="16"/>
  <c r="LL185" i="16"/>
  <c r="LK185" i="16"/>
  <c r="LJ185" i="16"/>
  <c r="LI185" i="16"/>
  <c r="LH185" i="16"/>
  <c r="LG185" i="16"/>
  <c r="LF185" i="16"/>
  <c r="LE185" i="16"/>
  <c r="LD185" i="16"/>
  <c r="LC185" i="16"/>
  <c r="LB185" i="16"/>
  <c r="LA185" i="16"/>
  <c r="KZ185" i="16"/>
  <c r="KY185" i="16"/>
  <c r="MD184" i="16"/>
  <c r="MC184" i="16"/>
  <c r="MB184" i="16"/>
  <c r="MA184" i="16"/>
  <c r="LZ184" i="16"/>
  <c r="LY184" i="16"/>
  <c r="LX184" i="16"/>
  <c r="LW184" i="16"/>
  <c r="LV184" i="16"/>
  <c r="LU184" i="16"/>
  <c r="LT184" i="16"/>
  <c r="LS184" i="16"/>
  <c r="LR184" i="16"/>
  <c r="LQ184" i="16"/>
  <c r="LP184" i="16"/>
  <c r="LO184" i="16"/>
  <c r="LN184" i="16"/>
  <c r="LM184" i="16"/>
  <c r="LL184" i="16"/>
  <c r="LK184" i="16"/>
  <c r="LJ184" i="16"/>
  <c r="LI184" i="16"/>
  <c r="LH184" i="16"/>
  <c r="LG184" i="16"/>
  <c r="LF184" i="16"/>
  <c r="LE184" i="16"/>
  <c r="LD184" i="16"/>
  <c r="LC184" i="16"/>
  <c r="LB184" i="16"/>
  <c r="LA184" i="16"/>
  <c r="KZ184" i="16"/>
  <c r="KY184" i="16"/>
  <c r="MD183" i="16"/>
  <c r="MC183" i="16"/>
  <c r="MB183" i="16"/>
  <c r="MA183" i="16"/>
  <c r="LZ183" i="16"/>
  <c r="LY183" i="16"/>
  <c r="LX183" i="16"/>
  <c r="LW183" i="16"/>
  <c r="LV183" i="16"/>
  <c r="LU183" i="16"/>
  <c r="LT183" i="16"/>
  <c r="LS183" i="16"/>
  <c r="LR183" i="16"/>
  <c r="LQ183" i="16"/>
  <c r="LP183" i="16"/>
  <c r="LO183" i="16"/>
  <c r="LN183" i="16"/>
  <c r="LM183" i="16"/>
  <c r="LL183" i="16"/>
  <c r="LK183" i="16"/>
  <c r="LJ183" i="16"/>
  <c r="LI183" i="16"/>
  <c r="LH183" i="16"/>
  <c r="LG183" i="16"/>
  <c r="LF183" i="16"/>
  <c r="LE183" i="16"/>
  <c r="LD183" i="16"/>
  <c r="LC183" i="16"/>
  <c r="LB183" i="16"/>
  <c r="LA183" i="16"/>
  <c r="KZ183" i="16"/>
  <c r="KY183" i="16"/>
  <c r="MD182" i="16"/>
  <c r="MC182" i="16"/>
  <c r="MB182" i="16"/>
  <c r="MA182" i="16"/>
  <c r="LZ182" i="16"/>
  <c r="LY182" i="16"/>
  <c r="LX182" i="16"/>
  <c r="LW182" i="16"/>
  <c r="LV182" i="16"/>
  <c r="LU182" i="16"/>
  <c r="LT182" i="16"/>
  <c r="LS182" i="16"/>
  <c r="LR182" i="16"/>
  <c r="LQ182" i="16"/>
  <c r="LP182" i="16"/>
  <c r="LO182" i="16"/>
  <c r="LN182" i="16"/>
  <c r="LM182" i="16"/>
  <c r="LL182" i="16"/>
  <c r="LK182" i="16"/>
  <c r="LJ182" i="16"/>
  <c r="LI182" i="16"/>
  <c r="LH182" i="16"/>
  <c r="LG182" i="16"/>
  <c r="LF182" i="16"/>
  <c r="LE182" i="16"/>
  <c r="LD182" i="16"/>
  <c r="LC182" i="16"/>
  <c r="LB182" i="16"/>
  <c r="LA182" i="16"/>
  <c r="KZ182" i="16"/>
  <c r="KY182" i="16"/>
  <c r="MD181" i="16"/>
  <c r="MC181" i="16"/>
  <c r="MB181" i="16"/>
  <c r="MA181" i="16"/>
  <c r="LZ181" i="16"/>
  <c r="LY181" i="16"/>
  <c r="LX181" i="16"/>
  <c r="LW181" i="16"/>
  <c r="LV181" i="16"/>
  <c r="LU181" i="16"/>
  <c r="LT181" i="16"/>
  <c r="LS181" i="16"/>
  <c r="LR181" i="16"/>
  <c r="LQ181" i="16"/>
  <c r="LP181" i="16"/>
  <c r="LO181" i="16"/>
  <c r="LN181" i="16"/>
  <c r="LM181" i="16"/>
  <c r="LL181" i="16"/>
  <c r="LK181" i="16"/>
  <c r="LJ181" i="16"/>
  <c r="LI181" i="16"/>
  <c r="LH181" i="16"/>
  <c r="LG181" i="16"/>
  <c r="LF181" i="16"/>
  <c r="LE181" i="16"/>
  <c r="LD181" i="16"/>
  <c r="LC181" i="16"/>
  <c r="LB181" i="16"/>
  <c r="LA181" i="16"/>
  <c r="KZ181" i="16"/>
  <c r="KY181" i="16"/>
  <c r="MD180" i="16"/>
  <c r="MC180" i="16"/>
  <c r="MB180" i="16"/>
  <c r="MA180" i="16"/>
  <c r="LZ180" i="16"/>
  <c r="LY180" i="16"/>
  <c r="LX180" i="16"/>
  <c r="LW180" i="16"/>
  <c r="LV180" i="16"/>
  <c r="LU180" i="16"/>
  <c r="LT180" i="16"/>
  <c r="LS180" i="16"/>
  <c r="LR180" i="16"/>
  <c r="LQ180" i="16"/>
  <c r="LP180" i="16"/>
  <c r="LO180" i="16"/>
  <c r="LN180" i="16"/>
  <c r="LM180" i="16"/>
  <c r="LL180" i="16"/>
  <c r="LK180" i="16"/>
  <c r="LJ180" i="16"/>
  <c r="LI180" i="16"/>
  <c r="LH180" i="16"/>
  <c r="LG180" i="16"/>
  <c r="LF180" i="16"/>
  <c r="LE180" i="16"/>
  <c r="LD180" i="16"/>
  <c r="LC180" i="16"/>
  <c r="LB180" i="16"/>
  <c r="LA180" i="16"/>
  <c r="KZ180" i="16"/>
  <c r="KY180" i="16"/>
  <c r="MD179" i="16"/>
  <c r="MC179" i="16"/>
  <c r="MB179" i="16"/>
  <c r="MA179" i="16"/>
  <c r="LZ179" i="16"/>
  <c r="LY179" i="16"/>
  <c r="LX179" i="16"/>
  <c r="LW179" i="16"/>
  <c r="LV179" i="16"/>
  <c r="LU179" i="16"/>
  <c r="LT179" i="16"/>
  <c r="LS179" i="16"/>
  <c r="LR179" i="16"/>
  <c r="LQ179" i="16"/>
  <c r="LP179" i="16"/>
  <c r="LO179" i="16"/>
  <c r="LN179" i="16"/>
  <c r="LM179" i="16"/>
  <c r="LL179" i="16"/>
  <c r="LK179" i="16"/>
  <c r="LJ179" i="16"/>
  <c r="LI179" i="16"/>
  <c r="LH179" i="16"/>
  <c r="LG179" i="16"/>
  <c r="LF179" i="16"/>
  <c r="LE179" i="16"/>
  <c r="LD179" i="16"/>
  <c r="LC179" i="16"/>
  <c r="LB179" i="16"/>
  <c r="LA179" i="16"/>
  <c r="KZ179" i="16"/>
  <c r="KY179" i="16"/>
  <c r="MD178" i="16"/>
  <c r="MC178" i="16"/>
  <c r="MB178" i="16"/>
  <c r="MA178" i="16"/>
  <c r="LZ178" i="16"/>
  <c r="LY178" i="16"/>
  <c r="LX178" i="16"/>
  <c r="LW178" i="16"/>
  <c r="LV178" i="16"/>
  <c r="LU178" i="16"/>
  <c r="LT178" i="16"/>
  <c r="LS178" i="16"/>
  <c r="LR178" i="16"/>
  <c r="LQ178" i="16"/>
  <c r="LP178" i="16"/>
  <c r="LO178" i="16"/>
  <c r="LN178" i="16"/>
  <c r="LM178" i="16"/>
  <c r="LL178" i="16"/>
  <c r="LK178" i="16"/>
  <c r="LJ178" i="16"/>
  <c r="LI178" i="16"/>
  <c r="LH178" i="16"/>
  <c r="LG178" i="16"/>
  <c r="LF178" i="16"/>
  <c r="LE178" i="16"/>
  <c r="LD178" i="16"/>
  <c r="LC178" i="16"/>
  <c r="LB178" i="16"/>
  <c r="LA178" i="16"/>
  <c r="KZ178" i="16"/>
  <c r="KY178" i="16"/>
  <c r="MD177" i="16"/>
  <c r="MC177" i="16"/>
  <c r="MB177" i="16"/>
  <c r="MA177" i="16"/>
  <c r="LZ177" i="16"/>
  <c r="LY177" i="16"/>
  <c r="LX177" i="16"/>
  <c r="LW177" i="16"/>
  <c r="LV177" i="16"/>
  <c r="LU177" i="16"/>
  <c r="LT177" i="16"/>
  <c r="LS177" i="16"/>
  <c r="LR177" i="16"/>
  <c r="LQ177" i="16"/>
  <c r="LP177" i="16"/>
  <c r="LO177" i="16"/>
  <c r="LN177" i="16"/>
  <c r="LM177" i="16"/>
  <c r="LL177" i="16"/>
  <c r="LK177" i="16"/>
  <c r="LJ177" i="16"/>
  <c r="LI177" i="16"/>
  <c r="LH177" i="16"/>
  <c r="LG177" i="16"/>
  <c r="LF177" i="16"/>
  <c r="LE177" i="16"/>
  <c r="LD177" i="16"/>
  <c r="LC177" i="16"/>
  <c r="LB177" i="16"/>
  <c r="LA177" i="16"/>
  <c r="KZ177" i="16"/>
  <c r="KY177" i="16"/>
  <c r="MD176" i="16"/>
  <c r="MC176" i="16"/>
  <c r="MB176" i="16"/>
  <c r="MA176" i="16"/>
  <c r="LZ176" i="16"/>
  <c r="LY176" i="16"/>
  <c r="LX176" i="16"/>
  <c r="LW176" i="16"/>
  <c r="LV176" i="16"/>
  <c r="LU176" i="16"/>
  <c r="LT176" i="16"/>
  <c r="LS176" i="16"/>
  <c r="LR176" i="16"/>
  <c r="LQ176" i="16"/>
  <c r="LP176" i="16"/>
  <c r="LO176" i="16"/>
  <c r="LN176" i="16"/>
  <c r="LM176" i="16"/>
  <c r="LL176" i="16"/>
  <c r="LK176" i="16"/>
  <c r="LJ176" i="16"/>
  <c r="LI176" i="16"/>
  <c r="LH176" i="16"/>
  <c r="LG176" i="16"/>
  <c r="LF176" i="16"/>
  <c r="LE176" i="16"/>
  <c r="LD176" i="16"/>
  <c r="LC176" i="16"/>
  <c r="LB176" i="16"/>
  <c r="LA176" i="16"/>
  <c r="KZ176" i="16"/>
  <c r="KY176" i="16"/>
  <c r="MD175" i="16"/>
  <c r="MC175" i="16"/>
  <c r="MB175" i="16"/>
  <c r="MA175" i="16"/>
  <c r="LZ175" i="16"/>
  <c r="LY175" i="16"/>
  <c r="LX175" i="16"/>
  <c r="LW175" i="16"/>
  <c r="LV175" i="16"/>
  <c r="LU175" i="16"/>
  <c r="LT175" i="16"/>
  <c r="LS175" i="16"/>
  <c r="LR175" i="16"/>
  <c r="LQ175" i="16"/>
  <c r="LP175" i="16"/>
  <c r="LO175" i="16"/>
  <c r="LN175" i="16"/>
  <c r="LM175" i="16"/>
  <c r="LL175" i="16"/>
  <c r="LK175" i="16"/>
  <c r="LJ175" i="16"/>
  <c r="LI175" i="16"/>
  <c r="LH175" i="16"/>
  <c r="LG175" i="16"/>
  <c r="LF175" i="16"/>
  <c r="LE175" i="16"/>
  <c r="LD175" i="16"/>
  <c r="LC175" i="16"/>
  <c r="LB175" i="16"/>
  <c r="LA175" i="16"/>
  <c r="KZ175" i="16"/>
  <c r="KY175" i="16"/>
  <c r="MD174" i="16"/>
  <c r="MC174" i="16"/>
  <c r="MB174" i="16"/>
  <c r="MA174" i="16"/>
  <c r="LZ174" i="16"/>
  <c r="LY174" i="16"/>
  <c r="LX174" i="16"/>
  <c r="LW174" i="16"/>
  <c r="LV174" i="16"/>
  <c r="LU174" i="16"/>
  <c r="LT174" i="16"/>
  <c r="LS174" i="16"/>
  <c r="LR174" i="16"/>
  <c r="LQ174" i="16"/>
  <c r="LP174" i="16"/>
  <c r="LO174" i="16"/>
  <c r="LN174" i="16"/>
  <c r="LM174" i="16"/>
  <c r="LL174" i="16"/>
  <c r="LK174" i="16"/>
  <c r="LJ174" i="16"/>
  <c r="LI174" i="16"/>
  <c r="LH174" i="16"/>
  <c r="LG174" i="16"/>
  <c r="LF174" i="16"/>
  <c r="LE174" i="16"/>
  <c r="LD174" i="16"/>
  <c r="LC174" i="16"/>
  <c r="LB174" i="16"/>
  <c r="LA174" i="16"/>
  <c r="KZ174" i="16"/>
  <c r="KY174" i="16"/>
  <c r="MD173" i="16"/>
  <c r="MC173" i="16"/>
  <c r="MB173" i="16"/>
  <c r="MA173" i="16"/>
  <c r="LZ173" i="16"/>
  <c r="LY173" i="16"/>
  <c r="LX173" i="16"/>
  <c r="LW173" i="16"/>
  <c r="LV173" i="16"/>
  <c r="LU173" i="16"/>
  <c r="LT173" i="16"/>
  <c r="LS173" i="16"/>
  <c r="LR173" i="16"/>
  <c r="LQ173" i="16"/>
  <c r="LP173" i="16"/>
  <c r="LO173" i="16"/>
  <c r="LN173" i="16"/>
  <c r="LM173" i="16"/>
  <c r="LL173" i="16"/>
  <c r="LK173" i="16"/>
  <c r="LJ173" i="16"/>
  <c r="LI173" i="16"/>
  <c r="LH173" i="16"/>
  <c r="LG173" i="16"/>
  <c r="LF173" i="16"/>
  <c r="LE173" i="16"/>
  <c r="LD173" i="16"/>
  <c r="LC173" i="16"/>
  <c r="LB173" i="16"/>
  <c r="LA173" i="16"/>
  <c r="KZ173" i="16"/>
  <c r="KY173" i="16"/>
  <c r="MD172" i="16"/>
  <c r="MC172" i="16"/>
  <c r="MB172" i="16"/>
  <c r="MA172" i="16"/>
  <c r="LZ172" i="16"/>
  <c r="LY172" i="16"/>
  <c r="LX172" i="16"/>
  <c r="LW172" i="16"/>
  <c r="LV172" i="16"/>
  <c r="LU172" i="16"/>
  <c r="LT172" i="16"/>
  <c r="LS172" i="16"/>
  <c r="LR172" i="16"/>
  <c r="LQ172" i="16"/>
  <c r="LP172" i="16"/>
  <c r="LO172" i="16"/>
  <c r="LN172" i="16"/>
  <c r="LM172" i="16"/>
  <c r="LL172" i="16"/>
  <c r="LK172" i="16"/>
  <c r="LJ172" i="16"/>
  <c r="LI172" i="16"/>
  <c r="LH172" i="16"/>
  <c r="LG172" i="16"/>
  <c r="LF172" i="16"/>
  <c r="LE172" i="16"/>
  <c r="LD172" i="16"/>
  <c r="LC172" i="16"/>
  <c r="LB172" i="16"/>
  <c r="LA172" i="16"/>
  <c r="KZ172" i="16"/>
  <c r="KY172" i="16"/>
  <c r="MD171" i="16"/>
  <c r="MC171" i="16"/>
  <c r="MB171" i="16"/>
  <c r="MA171" i="16"/>
  <c r="LZ171" i="16"/>
  <c r="LY171" i="16"/>
  <c r="LX171" i="16"/>
  <c r="LW171" i="16"/>
  <c r="LV171" i="16"/>
  <c r="LU171" i="16"/>
  <c r="LT171" i="16"/>
  <c r="LS171" i="16"/>
  <c r="LR171" i="16"/>
  <c r="LQ171" i="16"/>
  <c r="LP171" i="16"/>
  <c r="LO171" i="16"/>
  <c r="LN171" i="16"/>
  <c r="LM171" i="16"/>
  <c r="LL171" i="16"/>
  <c r="LK171" i="16"/>
  <c r="LJ171" i="16"/>
  <c r="LI171" i="16"/>
  <c r="LH171" i="16"/>
  <c r="LG171" i="16"/>
  <c r="LF171" i="16"/>
  <c r="LE171" i="16"/>
  <c r="LD171" i="16"/>
  <c r="LC171" i="16"/>
  <c r="LB171" i="16"/>
  <c r="LA171" i="16"/>
  <c r="KZ171" i="16"/>
  <c r="KY171" i="16"/>
  <c r="MD170" i="16"/>
  <c r="MC170" i="16"/>
  <c r="MB170" i="16"/>
  <c r="MA170" i="16"/>
  <c r="LZ170" i="16"/>
  <c r="LY170" i="16"/>
  <c r="LX170" i="16"/>
  <c r="LW170" i="16"/>
  <c r="LV170" i="16"/>
  <c r="LU170" i="16"/>
  <c r="LT170" i="16"/>
  <c r="LS170" i="16"/>
  <c r="LR170" i="16"/>
  <c r="LQ170" i="16"/>
  <c r="LP170" i="16"/>
  <c r="LO170" i="16"/>
  <c r="LN170" i="16"/>
  <c r="LM170" i="16"/>
  <c r="LL170" i="16"/>
  <c r="LK170" i="16"/>
  <c r="LJ170" i="16"/>
  <c r="LI170" i="16"/>
  <c r="LH170" i="16"/>
  <c r="LG170" i="16"/>
  <c r="LF170" i="16"/>
  <c r="LE170" i="16"/>
  <c r="LD170" i="16"/>
  <c r="LC170" i="16"/>
  <c r="LB170" i="16"/>
  <c r="LA170" i="16"/>
  <c r="KZ170" i="16"/>
  <c r="KY170" i="16"/>
  <c r="MD169" i="16"/>
  <c r="MC169" i="16"/>
  <c r="MB169" i="16"/>
  <c r="MA169" i="16"/>
  <c r="LZ169" i="16"/>
  <c r="LY169" i="16"/>
  <c r="LX169" i="16"/>
  <c r="LW169" i="16"/>
  <c r="LV169" i="16"/>
  <c r="LU169" i="16"/>
  <c r="LT169" i="16"/>
  <c r="LS169" i="16"/>
  <c r="LR169" i="16"/>
  <c r="LQ169" i="16"/>
  <c r="LP169" i="16"/>
  <c r="LO169" i="16"/>
  <c r="LN169" i="16"/>
  <c r="LM169" i="16"/>
  <c r="LL169" i="16"/>
  <c r="LK169" i="16"/>
  <c r="LJ169" i="16"/>
  <c r="LI169" i="16"/>
  <c r="LH169" i="16"/>
  <c r="LG169" i="16"/>
  <c r="LF169" i="16"/>
  <c r="LE169" i="16"/>
  <c r="LD169" i="16"/>
  <c r="LC169" i="16"/>
  <c r="LB169" i="16"/>
  <c r="LA169" i="16"/>
  <c r="KZ169" i="16"/>
  <c r="KY169" i="16"/>
  <c r="MD168" i="16"/>
  <c r="MC168" i="16"/>
  <c r="MB168" i="16"/>
  <c r="MA168" i="16"/>
  <c r="LZ168" i="16"/>
  <c r="LY168" i="16"/>
  <c r="LX168" i="16"/>
  <c r="LW168" i="16"/>
  <c r="LV168" i="16"/>
  <c r="LU168" i="16"/>
  <c r="LT168" i="16"/>
  <c r="LS168" i="16"/>
  <c r="LR168" i="16"/>
  <c r="LQ168" i="16"/>
  <c r="LP168" i="16"/>
  <c r="LO168" i="16"/>
  <c r="LN168" i="16"/>
  <c r="LM168" i="16"/>
  <c r="LL168" i="16"/>
  <c r="LK168" i="16"/>
  <c r="LJ168" i="16"/>
  <c r="LI168" i="16"/>
  <c r="LH168" i="16"/>
  <c r="LG168" i="16"/>
  <c r="LF168" i="16"/>
  <c r="LE168" i="16"/>
  <c r="LD168" i="16"/>
  <c r="LC168" i="16"/>
  <c r="LB168" i="16"/>
  <c r="LA168" i="16"/>
  <c r="KZ168" i="16"/>
  <c r="KY168" i="16"/>
  <c r="MD167" i="16"/>
  <c r="MC167" i="16"/>
  <c r="MB167" i="16"/>
  <c r="MA167" i="16"/>
  <c r="LZ167" i="16"/>
  <c r="LY167" i="16"/>
  <c r="LX167" i="16"/>
  <c r="LW167" i="16"/>
  <c r="LV167" i="16"/>
  <c r="LU167" i="16"/>
  <c r="LT167" i="16"/>
  <c r="LS167" i="16"/>
  <c r="LR167" i="16"/>
  <c r="LQ167" i="16"/>
  <c r="LP167" i="16"/>
  <c r="LO167" i="16"/>
  <c r="LN167" i="16"/>
  <c r="LM167" i="16"/>
  <c r="LL167" i="16"/>
  <c r="LK167" i="16"/>
  <c r="LJ167" i="16"/>
  <c r="LI167" i="16"/>
  <c r="LH167" i="16"/>
  <c r="LG167" i="16"/>
  <c r="LF167" i="16"/>
  <c r="LE167" i="16"/>
  <c r="LD167" i="16"/>
  <c r="LC167" i="16"/>
  <c r="LB167" i="16"/>
  <c r="LA167" i="16"/>
  <c r="KZ167" i="16"/>
  <c r="KY167" i="16"/>
  <c r="MD166" i="16"/>
  <c r="MC166" i="16"/>
  <c r="MB166" i="16"/>
  <c r="MA166" i="16"/>
  <c r="LZ166" i="16"/>
  <c r="LY166" i="16"/>
  <c r="LX166" i="16"/>
  <c r="LW166" i="16"/>
  <c r="LV166" i="16"/>
  <c r="LU166" i="16"/>
  <c r="LT166" i="16"/>
  <c r="LS166" i="16"/>
  <c r="LR166" i="16"/>
  <c r="LQ166" i="16"/>
  <c r="LP166" i="16"/>
  <c r="LO166" i="16"/>
  <c r="LN166" i="16"/>
  <c r="LM166" i="16"/>
  <c r="LL166" i="16"/>
  <c r="LK166" i="16"/>
  <c r="LJ166" i="16"/>
  <c r="LI166" i="16"/>
  <c r="LH166" i="16"/>
  <c r="LG166" i="16"/>
  <c r="LF166" i="16"/>
  <c r="LE166" i="16"/>
  <c r="LD166" i="16"/>
  <c r="LC166" i="16"/>
  <c r="LB166" i="16"/>
  <c r="LA166" i="16"/>
  <c r="KZ166" i="16"/>
  <c r="KY166" i="16"/>
  <c r="MD165" i="16"/>
  <c r="MC165" i="16"/>
  <c r="MB165" i="16"/>
  <c r="MA165" i="16"/>
  <c r="LZ165" i="16"/>
  <c r="LY165" i="16"/>
  <c r="LX165" i="16"/>
  <c r="LW165" i="16"/>
  <c r="LV165" i="16"/>
  <c r="LU165" i="16"/>
  <c r="LT165" i="16"/>
  <c r="LS165" i="16"/>
  <c r="LR165" i="16"/>
  <c r="LQ165" i="16"/>
  <c r="LP165" i="16"/>
  <c r="LO165" i="16"/>
  <c r="LN165" i="16"/>
  <c r="LM165" i="16"/>
  <c r="LL165" i="16"/>
  <c r="LK165" i="16"/>
  <c r="LJ165" i="16"/>
  <c r="LI165" i="16"/>
  <c r="LH165" i="16"/>
  <c r="LG165" i="16"/>
  <c r="LF165" i="16"/>
  <c r="LE165" i="16"/>
  <c r="LD165" i="16"/>
  <c r="LC165" i="16"/>
  <c r="LB165" i="16"/>
  <c r="LA165" i="16"/>
  <c r="KZ165" i="16"/>
  <c r="KY165" i="16"/>
  <c r="MD164" i="16"/>
  <c r="MC164" i="16"/>
  <c r="MB164" i="16"/>
  <c r="MA164" i="16"/>
  <c r="LZ164" i="16"/>
  <c r="LY164" i="16"/>
  <c r="LX164" i="16"/>
  <c r="LW164" i="16"/>
  <c r="LV164" i="16"/>
  <c r="LU164" i="16"/>
  <c r="LT164" i="16"/>
  <c r="LS164" i="16"/>
  <c r="LR164" i="16"/>
  <c r="LQ164" i="16"/>
  <c r="LP164" i="16"/>
  <c r="LO164" i="16"/>
  <c r="LN164" i="16"/>
  <c r="LM164" i="16"/>
  <c r="LL164" i="16"/>
  <c r="LK164" i="16"/>
  <c r="LJ164" i="16"/>
  <c r="LI164" i="16"/>
  <c r="LH164" i="16"/>
  <c r="LG164" i="16"/>
  <c r="LF164" i="16"/>
  <c r="LE164" i="16"/>
  <c r="LD164" i="16"/>
  <c r="LC164" i="16"/>
  <c r="LB164" i="16"/>
  <c r="LA164" i="16"/>
  <c r="KZ164" i="16"/>
  <c r="KY164" i="16"/>
  <c r="MD163" i="16"/>
  <c r="MC163" i="16"/>
  <c r="MB163" i="16"/>
  <c r="MA163" i="16"/>
  <c r="LZ163" i="16"/>
  <c r="LY163" i="16"/>
  <c r="LX163" i="16"/>
  <c r="LW163" i="16"/>
  <c r="LV163" i="16"/>
  <c r="LU163" i="16"/>
  <c r="LT163" i="16"/>
  <c r="LS163" i="16"/>
  <c r="LR163" i="16"/>
  <c r="LQ163" i="16"/>
  <c r="LP163" i="16"/>
  <c r="LO163" i="16"/>
  <c r="LN163" i="16"/>
  <c r="LM163" i="16"/>
  <c r="LL163" i="16"/>
  <c r="LK163" i="16"/>
  <c r="LJ163" i="16"/>
  <c r="LI163" i="16"/>
  <c r="LH163" i="16"/>
  <c r="LG163" i="16"/>
  <c r="LF163" i="16"/>
  <c r="LE163" i="16"/>
  <c r="LD163" i="16"/>
  <c r="LC163" i="16"/>
  <c r="LB163" i="16"/>
  <c r="LA163" i="16"/>
  <c r="KZ163" i="16"/>
  <c r="KY163" i="16"/>
  <c r="MD162" i="16"/>
  <c r="MC162" i="16"/>
  <c r="MB162" i="16"/>
  <c r="MA162" i="16"/>
  <c r="LZ162" i="16"/>
  <c r="LY162" i="16"/>
  <c r="LX162" i="16"/>
  <c r="LW162" i="16"/>
  <c r="LV162" i="16"/>
  <c r="LU162" i="16"/>
  <c r="LT162" i="16"/>
  <c r="LS162" i="16"/>
  <c r="LR162" i="16"/>
  <c r="LQ162" i="16"/>
  <c r="LP162" i="16"/>
  <c r="LO162" i="16"/>
  <c r="LN162" i="16"/>
  <c r="LM162" i="16"/>
  <c r="LL162" i="16"/>
  <c r="LK162" i="16"/>
  <c r="LJ162" i="16"/>
  <c r="LI162" i="16"/>
  <c r="LH162" i="16"/>
  <c r="LG162" i="16"/>
  <c r="LF162" i="16"/>
  <c r="LE162" i="16"/>
  <c r="LD162" i="16"/>
  <c r="LC162" i="16"/>
  <c r="LB162" i="16"/>
  <c r="LA162" i="16"/>
  <c r="KZ162" i="16"/>
  <c r="KY162" i="16"/>
  <c r="MD161" i="16"/>
  <c r="MC161" i="16"/>
  <c r="MB161" i="16"/>
  <c r="MA161" i="16"/>
  <c r="LZ161" i="16"/>
  <c r="LY161" i="16"/>
  <c r="LX161" i="16"/>
  <c r="LW161" i="16"/>
  <c r="LV161" i="16"/>
  <c r="LU161" i="16"/>
  <c r="LT161" i="16"/>
  <c r="LS161" i="16"/>
  <c r="LR161" i="16"/>
  <c r="LQ161" i="16"/>
  <c r="LP161" i="16"/>
  <c r="LO161" i="16"/>
  <c r="LN161" i="16"/>
  <c r="LM161" i="16"/>
  <c r="LL161" i="16"/>
  <c r="LK161" i="16"/>
  <c r="LJ161" i="16"/>
  <c r="LI161" i="16"/>
  <c r="LH161" i="16"/>
  <c r="LG161" i="16"/>
  <c r="LF161" i="16"/>
  <c r="LE161" i="16"/>
  <c r="LD161" i="16"/>
  <c r="LC161" i="16"/>
  <c r="LB161" i="16"/>
  <c r="LA161" i="16"/>
  <c r="KZ161" i="16"/>
  <c r="KY161" i="16"/>
  <c r="MD160" i="16"/>
  <c r="MC160" i="16"/>
  <c r="MB160" i="16"/>
  <c r="MA160" i="16"/>
  <c r="LZ160" i="16"/>
  <c r="LY160" i="16"/>
  <c r="LX160" i="16"/>
  <c r="LW160" i="16"/>
  <c r="LV160" i="16"/>
  <c r="LU160" i="16"/>
  <c r="LT160" i="16"/>
  <c r="LS160" i="16"/>
  <c r="LR160" i="16"/>
  <c r="LQ160" i="16"/>
  <c r="LP160" i="16"/>
  <c r="LO160" i="16"/>
  <c r="LN160" i="16"/>
  <c r="LM160" i="16"/>
  <c r="LL160" i="16"/>
  <c r="LK160" i="16"/>
  <c r="LJ160" i="16"/>
  <c r="LI160" i="16"/>
  <c r="LH160" i="16"/>
  <c r="LG160" i="16"/>
  <c r="LF160" i="16"/>
  <c r="LE160" i="16"/>
  <c r="LD160" i="16"/>
  <c r="LC160" i="16"/>
  <c r="LB160" i="16"/>
  <c r="LA160" i="16"/>
  <c r="KZ160" i="16"/>
  <c r="KY160" i="16"/>
  <c r="MD159" i="16"/>
  <c r="MC159" i="16"/>
  <c r="MB159" i="16"/>
  <c r="MA159" i="16"/>
  <c r="LZ159" i="16"/>
  <c r="LY159" i="16"/>
  <c r="LX159" i="16"/>
  <c r="LW159" i="16"/>
  <c r="LV159" i="16"/>
  <c r="LU159" i="16"/>
  <c r="LT159" i="16"/>
  <c r="LS159" i="16"/>
  <c r="LR159" i="16"/>
  <c r="LQ159" i="16"/>
  <c r="LP159" i="16"/>
  <c r="LO159" i="16"/>
  <c r="LN159" i="16"/>
  <c r="LM159" i="16"/>
  <c r="LL159" i="16"/>
  <c r="LK159" i="16"/>
  <c r="LJ159" i="16"/>
  <c r="LI159" i="16"/>
  <c r="LH159" i="16"/>
  <c r="LG159" i="16"/>
  <c r="LF159" i="16"/>
  <c r="LE159" i="16"/>
  <c r="LD159" i="16"/>
  <c r="LC159" i="16"/>
  <c r="LB159" i="16"/>
  <c r="LA159" i="16"/>
  <c r="KZ159" i="16"/>
  <c r="KY159" i="16"/>
  <c r="MD158" i="16"/>
  <c r="MC158" i="16"/>
  <c r="MB158" i="16"/>
  <c r="MA158" i="16"/>
  <c r="LZ158" i="16"/>
  <c r="LY158" i="16"/>
  <c r="LX158" i="16"/>
  <c r="LW158" i="16"/>
  <c r="LV158" i="16"/>
  <c r="LU158" i="16"/>
  <c r="LT158" i="16"/>
  <c r="LS158" i="16"/>
  <c r="LR158" i="16"/>
  <c r="LQ158" i="16"/>
  <c r="LP158" i="16"/>
  <c r="LO158" i="16"/>
  <c r="LN158" i="16"/>
  <c r="LM158" i="16"/>
  <c r="LL158" i="16"/>
  <c r="LK158" i="16"/>
  <c r="LJ158" i="16"/>
  <c r="LI158" i="16"/>
  <c r="LH158" i="16"/>
  <c r="LG158" i="16"/>
  <c r="LF158" i="16"/>
  <c r="LE158" i="16"/>
  <c r="LD158" i="16"/>
  <c r="LC158" i="16"/>
  <c r="LB158" i="16"/>
  <c r="LA158" i="16"/>
  <c r="KZ158" i="16"/>
  <c r="KY158" i="16"/>
  <c r="MD157" i="16"/>
  <c r="MC157" i="16"/>
  <c r="MB157" i="16"/>
  <c r="MA157" i="16"/>
  <c r="LZ157" i="16"/>
  <c r="LY157" i="16"/>
  <c r="LX157" i="16"/>
  <c r="LW157" i="16"/>
  <c r="LV157" i="16"/>
  <c r="LU157" i="16"/>
  <c r="LT157" i="16"/>
  <c r="LS157" i="16"/>
  <c r="LR157" i="16"/>
  <c r="LQ157" i="16"/>
  <c r="LP157" i="16"/>
  <c r="LO157" i="16"/>
  <c r="LN157" i="16"/>
  <c r="LM157" i="16"/>
  <c r="LL157" i="16"/>
  <c r="LK157" i="16"/>
  <c r="LJ157" i="16"/>
  <c r="LI157" i="16"/>
  <c r="LH157" i="16"/>
  <c r="LG157" i="16"/>
  <c r="LF157" i="16"/>
  <c r="LE157" i="16"/>
  <c r="LD157" i="16"/>
  <c r="LC157" i="16"/>
  <c r="LB157" i="16"/>
  <c r="LA157" i="16"/>
  <c r="KZ157" i="16"/>
  <c r="KY157" i="16"/>
  <c r="MD156" i="16"/>
  <c r="MC156" i="16"/>
  <c r="MB156" i="16"/>
  <c r="MA156" i="16"/>
  <c r="LZ156" i="16"/>
  <c r="LY156" i="16"/>
  <c r="LX156" i="16"/>
  <c r="LW156" i="16"/>
  <c r="LV156" i="16"/>
  <c r="LU156" i="16"/>
  <c r="LT156" i="16"/>
  <c r="LS156" i="16"/>
  <c r="LR156" i="16"/>
  <c r="LQ156" i="16"/>
  <c r="LP156" i="16"/>
  <c r="LO156" i="16"/>
  <c r="LN156" i="16"/>
  <c r="LM156" i="16"/>
  <c r="LL156" i="16"/>
  <c r="LK156" i="16"/>
  <c r="LJ156" i="16"/>
  <c r="LI156" i="16"/>
  <c r="LH156" i="16"/>
  <c r="LG156" i="16"/>
  <c r="LF156" i="16"/>
  <c r="LE156" i="16"/>
  <c r="LD156" i="16"/>
  <c r="LC156" i="16"/>
  <c r="LB156" i="16"/>
  <c r="LA156" i="16"/>
  <c r="KZ156" i="16"/>
  <c r="KY156" i="16"/>
  <c r="MD155" i="16"/>
  <c r="MC155" i="16"/>
  <c r="MB155" i="16"/>
  <c r="MA155" i="16"/>
  <c r="LZ155" i="16"/>
  <c r="LY155" i="16"/>
  <c r="LX155" i="16"/>
  <c r="LW155" i="16"/>
  <c r="LV155" i="16"/>
  <c r="LU155" i="16"/>
  <c r="LT155" i="16"/>
  <c r="LS155" i="16"/>
  <c r="LR155" i="16"/>
  <c r="LQ155" i="16"/>
  <c r="LP155" i="16"/>
  <c r="LO155" i="16"/>
  <c r="LN155" i="16"/>
  <c r="LM155" i="16"/>
  <c r="LL155" i="16"/>
  <c r="LK155" i="16"/>
  <c r="LJ155" i="16"/>
  <c r="LI155" i="16"/>
  <c r="LH155" i="16"/>
  <c r="LG155" i="16"/>
  <c r="LF155" i="16"/>
  <c r="LE155" i="16"/>
  <c r="LD155" i="16"/>
  <c r="LC155" i="16"/>
  <c r="LB155" i="16"/>
  <c r="LA155" i="16"/>
  <c r="KZ155" i="16"/>
  <c r="KY155" i="16"/>
  <c r="MD154" i="16"/>
  <c r="MC154" i="16"/>
  <c r="MB154" i="16"/>
  <c r="MA154" i="16"/>
  <c r="LZ154" i="16"/>
  <c r="LY154" i="16"/>
  <c r="LX154" i="16"/>
  <c r="LW154" i="16"/>
  <c r="LV154" i="16"/>
  <c r="LU154" i="16"/>
  <c r="LT154" i="16"/>
  <c r="LS154" i="16"/>
  <c r="LR154" i="16"/>
  <c r="LQ154" i="16"/>
  <c r="LP154" i="16"/>
  <c r="LO154" i="16"/>
  <c r="LN154" i="16"/>
  <c r="LM154" i="16"/>
  <c r="LL154" i="16"/>
  <c r="LK154" i="16"/>
  <c r="LJ154" i="16"/>
  <c r="LI154" i="16"/>
  <c r="LH154" i="16"/>
  <c r="LG154" i="16"/>
  <c r="LF154" i="16"/>
  <c r="LE154" i="16"/>
  <c r="LD154" i="16"/>
  <c r="LC154" i="16"/>
  <c r="LB154" i="16"/>
  <c r="LA154" i="16"/>
  <c r="KZ154" i="16"/>
  <c r="KY154" i="16"/>
  <c r="MD153" i="16"/>
  <c r="MC153" i="16"/>
  <c r="MB153" i="16"/>
  <c r="MA153" i="16"/>
  <c r="LZ153" i="16"/>
  <c r="LY153" i="16"/>
  <c r="LX153" i="16"/>
  <c r="LW153" i="16"/>
  <c r="LV153" i="16"/>
  <c r="LU153" i="16"/>
  <c r="LT153" i="16"/>
  <c r="LS153" i="16"/>
  <c r="LR153" i="16"/>
  <c r="LQ153" i="16"/>
  <c r="LP153" i="16"/>
  <c r="LO153" i="16"/>
  <c r="LN153" i="16"/>
  <c r="LM153" i="16"/>
  <c r="LL153" i="16"/>
  <c r="LK153" i="16"/>
  <c r="LJ153" i="16"/>
  <c r="LI153" i="16"/>
  <c r="LH153" i="16"/>
  <c r="LG153" i="16"/>
  <c r="LF153" i="16"/>
  <c r="LE153" i="16"/>
  <c r="LD153" i="16"/>
  <c r="LC153" i="16"/>
  <c r="LB153" i="16"/>
  <c r="LA153" i="16"/>
  <c r="KZ153" i="16"/>
  <c r="KY153" i="16"/>
  <c r="MD152" i="16"/>
  <c r="MC152" i="16"/>
  <c r="MB152" i="16"/>
  <c r="MA152" i="16"/>
  <c r="LZ152" i="16"/>
  <c r="LY152" i="16"/>
  <c r="LX152" i="16"/>
  <c r="LW152" i="16"/>
  <c r="LV152" i="16"/>
  <c r="LU152" i="16"/>
  <c r="LT152" i="16"/>
  <c r="LS152" i="16"/>
  <c r="LR152" i="16"/>
  <c r="LQ152" i="16"/>
  <c r="LP152" i="16"/>
  <c r="LO152" i="16"/>
  <c r="LN152" i="16"/>
  <c r="LM152" i="16"/>
  <c r="LL152" i="16"/>
  <c r="LK152" i="16"/>
  <c r="LJ152" i="16"/>
  <c r="LI152" i="16"/>
  <c r="LH152" i="16"/>
  <c r="LG152" i="16"/>
  <c r="LF152" i="16"/>
  <c r="LE152" i="16"/>
  <c r="LD152" i="16"/>
  <c r="LC152" i="16"/>
  <c r="LB152" i="16"/>
  <c r="LA152" i="16"/>
  <c r="KZ152" i="16"/>
  <c r="KY152" i="16"/>
  <c r="MD151" i="16"/>
  <c r="MC151" i="16"/>
  <c r="MB151" i="16"/>
  <c r="MA151" i="16"/>
  <c r="LZ151" i="16"/>
  <c r="LY151" i="16"/>
  <c r="LX151" i="16"/>
  <c r="LW151" i="16"/>
  <c r="LV151" i="16"/>
  <c r="LU151" i="16"/>
  <c r="LT151" i="16"/>
  <c r="LS151" i="16"/>
  <c r="LR151" i="16"/>
  <c r="LQ151" i="16"/>
  <c r="LP151" i="16"/>
  <c r="LO151" i="16"/>
  <c r="LN151" i="16"/>
  <c r="LM151" i="16"/>
  <c r="LL151" i="16"/>
  <c r="LK151" i="16"/>
  <c r="LJ151" i="16"/>
  <c r="LI151" i="16"/>
  <c r="LH151" i="16"/>
  <c r="LG151" i="16"/>
  <c r="LF151" i="16"/>
  <c r="LE151" i="16"/>
  <c r="LD151" i="16"/>
  <c r="LC151" i="16"/>
  <c r="LB151" i="16"/>
  <c r="LA151" i="16"/>
  <c r="KZ151" i="16"/>
  <c r="KY151" i="16"/>
  <c r="MD150" i="16"/>
  <c r="MC150" i="16"/>
  <c r="MB150" i="16"/>
  <c r="MA150" i="16"/>
  <c r="LZ150" i="16"/>
  <c r="LY150" i="16"/>
  <c r="LX150" i="16"/>
  <c r="LW150" i="16"/>
  <c r="LV150" i="16"/>
  <c r="LU150" i="16"/>
  <c r="LT150" i="16"/>
  <c r="LS150" i="16"/>
  <c r="LR150" i="16"/>
  <c r="LQ150" i="16"/>
  <c r="LP150" i="16"/>
  <c r="LO150" i="16"/>
  <c r="LN150" i="16"/>
  <c r="LM150" i="16"/>
  <c r="LL150" i="16"/>
  <c r="LK150" i="16"/>
  <c r="LJ150" i="16"/>
  <c r="LI150" i="16"/>
  <c r="LH150" i="16"/>
  <c r="LG150" i="16"/>
  <c r="LF150" i="16"/>
  <c r="LE150" i="16"/>
  <c r="LD150" i="16"/>
  <c r="LC150" i="16"/>
  <c r="LB150" i="16"/>
  <c r="LA150" i="16"/>
  <c r="KZ150" i="16"/>
  <c r="KY150" i="16"/>
  <c r="MD149" i="16"/>
  <c r="MC149" i="16"/>
  <c r="MB149" i="16"/>
  <c r="MA149" i="16"/>
  <c r="LZ149" i="16"/>
  <c r="LY149" i="16"/>
  <c r="LX149" i="16"/>
  <c r="LW149" i="16"/>
  <c r="LV149" i="16"/>
  <c r="LU149" i="16"/>
  <c r="LT149" i="16"/>
  <c r="LS149" i="16"/>
  <c r="LR149" i="16"/>
  <c r="LQ149" i="16"/>
  <c r="LP149" i="16"/>
  <c r="LO149" i="16"/>
  <c r="LN149" i="16"/>
  <c r="LM149" i="16"/>
  <c r="LL149" i="16"/>
  <c r="LK149" i="16"/>
  <c r="LJ149" i="16"/>
  <c r="LI149" i="16"/>
  <c r="LH149" i="16"/>
  <c r="LG149" i="16"/>
  <c r="LF149" i="16"/>
  <c r="LE149" i="16"/>
  <c r="LD149" i="16"/>
  <c r="LC149" i="16"/>
  <c r="LB149" i="16"/>
  <c r="LA149" i="16"/>
  <c r="KZ149" i="16"/>
  <c r="KY149" i="16"/>
  <c r="MD148" i="16"/>
  <c r="MC148" i="16"/>
  <c r="MB148" i="16"/>
  <c r="MA148" i="16"/>
  <c r="LZ148" i="16"/>
  <c r="LY148" i="16"/>
  <c r="LX148" i="16"/>
  <c r="LW148" i="16"/>
  <c r="LV148" i="16"/>
  <c r="LU148" i="16"/>
  <c r="LT148" i="16"/>
  <c r="LS148" i="16"/>
  <c r="LR148" i="16"/>
  <c r="LQ148" i="16"/>
  <c r="LP148" i="16"/>
  <c r="LO148" i="16"/>
  <c r="LN148" i="16"/>
  <c r="LM148" i="16"/>
  <c r="LL148" i="16"/>
  <c r="LK148" i="16"/>
  <c r="LJ148" i="16"/>
  <c r="LI148" i="16"/>
  <c r="LH148" i="16"/>
  <c r="LG148" i="16"/>
  <c r="LF148" i="16"/>
  <c r="LE148" i="16"/>
  <c r="LD148" i="16"/>
  <c r="LC148" i="16"/>
  <c r="LB148" i="16"/>
  <c r="LA148" i="16"/>
  <c r="KZ148" i="16"/>
  <c r="KY148" i="16"/>
  <c r="MD147" i="16"/>
  <c r="MC147" i="16"/>
  <c r="MB147" i="16"/>
  <c r="MA147" i="16"/>
  <c r="LZ147" i="16"/>
  <c r="LY147" i="16"/>
  <c r="LX147" i="16"/>
  <c r="LW147" i="16"/>
  <c r="LV147" i="16"/>
  <c r="LU147" i="16"/>
  <c r="LT147" i="16"/>
  <c r="LS147" i="16"/>
  <c r="LR147" i="16"/>
  <c r="LQ147" i="16"/>
  <c r="LP147" i="16"/>
  <c r="LO147" i="16"/>
  <c r="LN147" i="16"/>
  <c r="LM147" i="16"/>
  <c r="LL147" i="16"/>
  <c r="LK147" i="16"/>
  <c r="LJ147" i="16"/>
  <c r="LI147" i="16"/>
  <c r="LH147" i="16"/>
  <c r="LG147" i="16"/>
  <c r="LF147" i="16"/>
  <c r="LE147" i="16"/>
  <c r="LD147" i="16"/>
  <c r="LC147" i="16"/>
  <c r="LB147" i="16"/>
  <c r="LA147" i="16"/>
  <c r="KZ147" i="16"/>
  <c r="KY147" i="16"/>
  <c r="MD146" i="16"/>
  <c r="MC146" i="16"/>
  <c r="MB146" i="16"/>
  <c r="MA146" i="16"/>
  <c r="LZ146" i="16"/>
  <c r="LY146" i="16"/>
  <c r="LX146" i="16"/>
  <c r="LW146" i="16"/>
  <c r="LV146" i="16"/>
  <c r="LU146" i="16"/>
  <c r="LT146" i="16"/>
  <c r="LS146" i="16"/>
  <c r="LR146" i="16"/>
  <c r="LQ146" i="16"/>
  <c r="LP146" i="16"/>
  <c r="LO146" i="16"/>
  <c r="LN146" i="16"/>
  <c r="LM146" i="16"/>
  <c r="LL146" i="16"/>
  <c r="LK146" i="16"/>
  <c r="LJ146" i="16"/>
  <c r="LI146" i="16"/>
  <c r="LH146" i="16"/>
  <c r="LG146" i="16"/>
  <c r="LF146" i="16"/>
  <c r="LE146" i="16"/>
  <c r="LD146" i="16"/>
  <c r="LC146" i="16"/>
  <c r="LB146" i="16"/>
  <c r="LA146" i="16"/>
  <c r="KZ146" i="16"/>
  <c r="KY146" i="16"/>
  <c r="MD145" i="16"/>
  <c r="MC145" i="16"/>
  <c r="MB145" i="16"/>
  <c r="MA145" i="16"/>
  <c r="LZ145" i="16"/>
  <c r="LY145" i="16"/>
  <c r="LX145" i="16"/>
  <c r="LW145" i="16"/>
  <c r="LV145" i="16"/>
  <c r="LU145" i="16"/>
  <c r="LT145" i="16"/>
  <c r="LS145" i="16"/>
  <c r="LR145" i="16"/>
  <c r="LQ145" i="16"/>
  <c r="LP145" i="16"/>
  <c r="LO145" i="16"/>
  <c r="LN145" i="16"/>
  <c r="LM145" i="16"/>
  <c r="LL145" i="16"/>
  <c r="LK145" i="16"/>
  <c r="LJ145" i="16"/>
  <c r="LI145" i="16"/>
  <c r="LH145" i="16"/>
  <c r="LG145" i="16"/>
  <c r="LF145" i="16"/>
  <c r="LE145" i="16"/>
  <c r="LD145" i="16"/>
  <c r="LC145" i="16"/>
  <c r="LB145" i="16"/>
  <c r="LA145" i="16"/>
  <c r="KZ145" i="16"/>
  <c r="KY145" i="16"/>
  <c r="MD144" i="16"/>
  <c r="MC144" i="16"/>
  <c r="MB144" i="16"/>
  <c r="MA144" i="16"/>
  <c r="LZ144" i="16"/>
  <c r="LY144" i="16"/>
  <c r="LX144" i="16"/>
  <c r="LW144" i="16"/>
  <c r="LV144" i="16"/>
  <c r="LU144" i="16"/>
  <c r="LT144" i="16"/>
  <c r="LS144" i="16"/>
  <c r="LR144" i="16"/>
  <c r="LQ144" i="16"/>
  <c r="LP144" i="16"/>
  <c r="LO144" i="16"/>
  <c r="LN144" i="16"/>
  <c r="LM144" i="16"/>
  <c r="LL144" i="16"/>
  <c r="LK144" i="16"/>
  <c r="LJ144" i="16"/>
  <c r="LI144" i="16"/>
  <c r="LH144" i="16"/>
  <c r="LG144" i="16"/>
  <c r="LF144" i="16"/>
  <c r="LE144" i="16"/>
  <c r="LD144" i="16"/>
  <c r="LC144" i="16"/>
  <c r="LB144" i="16"/>
  <c r="LA144" i="16"/>
  <c r="KZ144" i="16"/>
  <c r="KY144" i="16"/>
  <c r="MD143" i="16"/>
  <c r="MC143" i="16"/>
  <c r="MB143" i="16"/>
  <c r="MA143" i="16"/>
  <c r="LZ143" i="16"/>
  <c r="LY143" i="16"/>
  <c r="LX143" i="16"/>
  <c r="LW143" i="16"/>
  <c r="LV143" i="16"/>
  <c r="LU143" i="16"/>
  <c r="LT143" i="16"/>
  <c r="LS143" i="16"/>
  <c r="LR143" i="16"/>
  <c r="LQ143" i="16"/>
  <c r="LP143" i="16"/>
  <c r="LO143" i="16"/>
  <c r="LN143" i="16"/>
  <c r="LM143" i="16"/>
  <c r="LL143" i="16"/>
  <c r="LK143" i="16"/>
  <c r="LJ143" i="16"/>
  <c r="LI143" i="16"/>
  <c r="LH143" i="16"/>
  <c r="LG143" i="16"/>
  <c r="LF143" i="16"/>
  <c r="LE143" i="16"/>
  <c r="LD143" i="16"/>
  <c r="LC143" i="16"/>
  <c r="LB143" i="16"/>
  <c r="LA143" i="16"/>
  <c r="KZ143" i="16"/>
  <c r="KY143" i="16"/>
  <c r="MD142" i="16"/>
  <c r="MC142" i="16"/>
  <c r="MB142" i="16"/>
  <c r="MA142" i="16"/>
  <c r="LZ142" i="16"/>
  <c r="LY142" i="16"/>
  <c r="LX142" i="16"/>
  <c r="LW142" i="16"/>
  <c r="LV142" i="16"/>
  <c r="LU142" i="16"/>
  <c r="LT142" i="16"/>
  <c r="LS142" i="16"/>
  <c r="LR142" i="16"/>
  <c r="LQ142" i="16"/>
  <c r="LP142" i="16"/>
  <c r="LO142" i="16"/>
  <c r="LN142" i="16"/>
  <c r="LM142" i="16"/>
  <c r="LL142" i="16"/>
  <c r="LK142" i="16"/>
  <c r="LJ142" i="16"/>
  <c r="LI142" i="16"/>
  <c r="LH142" i="16"/>
  <c r="LG142" i="16"/>
  <c r="LF142" i="16"/>
  <c r="LE142" i="16"/>
  <c r="LD142" i="16"/>
  <c r="LC142" i="16"/>
  <c r="LB142" i="16"/>
  <c r="LA142" i="16"/>
  <c r="KZ142" i="16"/>
  <c r="KY142" i="16"/>
  <c r="MD141" i="16"/>
  <c r="MC141" i="16"/>
  <c r="MB141" i="16"/>
  <c r="MA141" i="16"/>
  <c r="LZ141" i="16"/>
  <c r="LY141" i="16"/>
  <c r="LX141" i="16"/>
  <c r="LW141" i="16"/>
  <c r="LV141" i="16"/>
  <c r="LU141" i="16"/>
  <c r="LT141" i="16"/>
  <c r="LS141" i="16"/>
  <c r="LR141" i="16"/>
  <c r="LQ141" i="16"/>
  <c r="LP141" i="16"/>
  <c r="LO141" i="16"/>
  <c r="LN141" i="16"/>
  <c r="LM141" i="16"/>
  <c r="LL141" i="16"/>
  <c r="LK141" i="16"/>
  <c r="LJ141" i="16"/>
  <c r="LI141" i="16"/>
  <c r="LH141" i="16"/>
  <c r="LG141" i="16"/>
  <c r="LF141" i="16"/>
  <c r="LE141" i="16"/>
  <c r="LD141" i="16"/>
  <c r="LC141" i="16"/>
  <c r="LB141" i="16"/>
  <c r="LA141" i="16"/>
  <c r="KZ141" i="16"/>
  <c r="KY141" i="16"/>
  <c r="MD140" i="16"/>
  <c r="MC140" i="16"/>
  <c r="MB140" i="16"/>
  <c r="MA140" i="16"/>
  <c r="LZ140" i="16"/>
  <c r="LY140" i="16"/>
  <c r="LX140" i="16"/>
  <c r="LW140" i="16"/>
  <c r="LV140" i="16"/>
  <c r="LU140" i="16"/>
  <c r="LT140" i="16"/>
  <c r="LS140" i="16"/>
  <c r="LR140" i="16"/>
  <c r="LQ140" i="16"/>
  <c r="LP140" i="16"/>
  <c r="LO140" i="16"/>
  <c r="LN140" i="16"/>
  <c r="LM140" i="16"/>
  <c r="LL140" i="16"/>
  <c r="LK140" i="16"/>
  <c r="LJ140" i="16"/>
  <c r="LI140" i="16"/>
  <c r="LH140" i="16"/>
  <c r="LG140" i="16"/>
  <c r="LF140" i="16"/>
  <c r="LE140" i="16"/>
  <c r="LD140" i="16"/>
  <c r="LC140" i="16"/>
  <c r="LB140" i="16"/>
  <c r="LA140" i="16"/>
  <c r="KZ140" i="16"/>
  <c r="KY140" i="16"/>
  <c r="MD139" i="16"/>
  <c r="MC139" i="16"/>
  <c r="MB139" i="16"/>
  <c r="MA139" i="16"/>
  <c r="LZ139" i="16"/>
  <c r="LY139" i="16"/>
  <c r="LX139" i="16"/>
  <c r="LW139" i="16"/>
  <c r="LV139" i="16"/>
  <c r="LU139" i="16"/>
  <c r="LT139" i="16"/>
  <c r="LS139" i="16"/>
  <c r="LR139" i="16"/>
  <c r="LQ139" i="16"/>
  <c r="LP139" i="16"/>
  <c r="LO139" i="16"/>
  <c r="LN139" i="16"/>
  <c r="LM139" i="16"/>
  <c r="LL139" i="16"/>
  <c r="LK139" i="16"/>
  <c r="LJ139" i="16"/>
  <c r="LI139" i="16"/>
  <c r="LH139" i="16"/>
  <c r="LG139" i="16"/>
  <c r="LF139" i="16"/>
  <c r="LE139" i="16"/>
  <c r="LD139" i="16"/>
  <c r="LC139" i="16"/>
  <c r="LB139" i="16"/>
  <c r="LA139" i="16"/>
  <c r="KZ139" i="16"/>
  <c r="KY139" i="16"/>
  <c r="MD138" i="16"/>
  <c r="MC138" i="16"/>
  <c r="MB138" i="16"/>
  <c r="MA138" i="16"/>
  <c r="LZ138" i="16"/>
  <c r="LY138" i="16"/>
  <c r="LX138" i="16"/>
  <c r="LW138" i="16"/>
  <c r="LV138" i="16"/>
  <c r="LU138" i="16"/>
  <c r="LT138" i="16"/>
  <c r="LS138" i="16"/>
  <c r="LR138" i="16"/>
  <c r="LQ138" i="16"/>
  <c r="LP138" i="16"/>
  <c r="LO138" i="16"/>
  <c r="LN138" i="16"/>
  <c r="LM138" i="16"/>
  <c r="LL138" i="16"/>
  <c r="LK138" i="16"/>
  <c r="LJ138" i="16"/>
  <c r="LI138" i="16"/>
  <c r="LH138" i="16"/>
  <c r="LG138" i="16"/>
  <c r="LF138" i="16"/>
  <c r="LE138" i="16"/>
  <c r="LD138" i="16"/>
  <c r="LC138" i="16"/>
  <c r="LB138" i="16"/>
  <c r="LA138" i="16"/>
  <c r="KZ138" i="16"/>
  <c r="KY138" i="16"/>
  <c r="MD137" i="16"/>
  <c r="MC137" i="16"/>
  <c r="MB137" i="16"/>
  <c r="MA137" i="16"/>
  <c r="LZ137" i="16"/>
  <c r="LY137" i="16"/>
  <c r="LX137" i="16"/>
  <c r="LW137" i="16"/>
  <c r="LV137" i="16"/>
  <c r="LU137" i="16"/>
  <c r="LT137" i="16"/>
  <c r="LS137" i="16"/>
  <c r="LR137" i="16"/>
  <c r="LQ137" i="16"/>
  <c r="LP137" i="16"/>
  <c r="LO137" i="16"/>
  <c r="LN137" i="16"/>
  <c r="LM137" i="16"/>
  <c r="LL137" i="16"/>
  <c r="LK137" i="16"/>
  <c r="LJ137" i="16"/>
  <c r="LI137" i="16"/>
  <c r="LH137" i="16"/>
  <c r="LG137" i="16"/>
  <c r="LF137" i="16"/>
  <c r="LE137" i="16"/>
  <c r="LD137" i="16"/>
  <c r="LC137" i="16"/>
  <c r="LB137" i="16"/>
  <c r="LA137" i="16"/>
  <c r="KZ137" i="16"/>
  <c r="KY137" i="16"/>
  <c r="MD136" i="16"/>
  <c r="MC136" i="16"/>
  <c r="MB136" i="16"/>
  <c r="MA136" i="16"/>
  <c r="LZ136" i="16"/>
  <c r="LY136" i="16"/>
  <c r="LX136" i="16"/>
  <c r="LW136" i="16"/>
  <c r="LV136" i="16"/>
  <c r="LU136" i="16"/>
  <c r="LT136" i="16"/>
  <c r="LS136" i="16"/>
  <c r="LR136" i="16"/>
  <c r="LQ136" i="16"/>
  <c r="LP136" i="16"/>
  <c r="LO136" i="16"/>
  <c r="LN136" i="16"/>
  <c r="LM136" i="16"/>
  <c r="LL136" i="16"/>
  <c r="LK136" i="16"/>
  <c r="LJ136" i="16"/>
  <c r="LI136" i="16"/>
  <c r="LH136" i="16"/>
  <c r="LG136" i="16"/>
  <c r="LF136" i="16"/>
  <c r="LE136" i="16"/>
  <c r="LD136" i="16"/>
  <c r="LC136" i="16"/>
  <c r="LB136" i="16"/>
  <c r="LA136" i="16"/>
  <c r="KZ136" i="16"/>
  <c r="KY136" i="16"/>
  <c r="MD135" i="16"/>
  <c r="MC135" i="16"/>
  <c r="MB135" i="16"/>
  <c r="MA135" i="16"/>
  <c r="LZ135" i="16"/>
  <c r="LY135" i="16"/>
  <c r="LX135" i="16"/>
  <c r="LW135" i="16"/>
  <c r="LV135" i="16"/>
  <c r="LU135" i="16"/>
  <c r="LT135" i="16"/>
  <c r="LS135" i="16"/>
  <c r="LR135" i="16"/>
  <c r="LQ135" i="16"/>
  <c r="LP135" i="16"/>
  <c r="LO135" i="16"/>
  <c r="LN135" i="16"/>
  <c r="LM135" i="16"/>
  <c r="LL135" i="16"/>
  <c r="LK135" i="16"/>
  <c r="LJ135" i="16"/>
  <c r="LI135" i="16"/>
  <c r="LH135" i="16"/>
  <c r="LG135" i="16"/>
  <c r="LF135" i="16"/>
  <c r="LE135" i="16"/>
  <c r="LD135" i="16"/>
  <c r="LC135" i="16"/>
  <c r="LB135" i="16"/>
  <c r="LA135" i="16"/>
  <c r="KZ135" i="16"/>
  <c r="KY135" i="16"/>
  <c r="MD134" i="16"/>
  <c r="MC134" i="16"/>
  <c r="MB134" i="16"/>
  <c r="MA134" i="16"/>
  <c r="LZ134" i="16"/>
  <c r="LY134" i="16"/>
  <c r="LX134" i="16"/>
  <c r="LW134" i="16"/>
  <c r="LV134" i="16"/>
  <c r="LU134" i="16"/>
  <c r="LT134" i="16"/>
  <c r="LS134" i="16"/>
  <c r="LR134" i="16"/>
  <c r="LQ134" i="16"/>
  <c r="LP134" i="16"/>
  <c r="LO134" i="16"/>
  <c r="LN134" i="16"/>
  <c r="LM134" i="16"/>
  <c r="LL134" i="16"/>
  <c r="LK134" i="16"/>
  <c r="LJ134" i="16"/>
  <c r="LI134" i="16"/>
  <c r="LH134" i="16"/>
  <c r="LG134" i="16"/>
  <c r="LF134" i="16"/>
  <c r="LE134" i="16"/>
  <c r="LD134" i="16"/>
  <c r="LC134" i="16"/>
  <c r="LB134" i="16"/>
  <c r="LA134" i="16"/>
  <c r="KZ134" i="16"/>
  <c r="KY134" i="16"/>
  <c r="MD133" i="16"/>
  <c r="MC133" i="16"/>
  <c r="MB133" i="16"/>
  <c r="MA133" i="16"/>
  <c r="LZ133" i="16"/>
  <c r="LY133" i="16"/>
  <c r="LX133" i="16"/>
  <c r="LW133" i="16"/>
  <c r="LV133" i="16"/>
  <c r="LU133" i="16"/>
  <c r="LT133" i="16"/>
  <c r="LS133" i="16"/>
  <c r="LR133" i="16"/>
  <c r="LQ133" i="16"/>
  <c r="LP133" i="16"/>
  <c r="LO133" i="16"/>
  <c r="LN133" i="16"/>
  <c r="LM133" i="16"/>
  <c r="LL133" i="16"/>
  <c r="LK133" i="16"/>
  <c r="LJ133" i="16"/>
  <c r="LI133" i="16"/>
  <c r="LH133" i="16"/>
  <c r="LG133" i="16"/>
  <c r="LF133" i="16"/>
  <c r="LE133" i="16"/>
  <c r="LD133" i="16"/>
  <c r="LC133" i="16"/>
  <c r="LB133" i="16"/>
  <c r="LA133" i="16"/>
  <c r="KZ133" i="16"/>
  <c r="KY133" i="16"/>
  <c r="MD132" i="16"/>
  <c r="MC132" i="16"/>
  <c r="MB132" i="16"/>
  <c r="MA132" i="16"/>
  <c r="LZ132" i="16"/>
  <c r="LY132" i="16"/>
  <c r="LX132" i="16"/>
  <c r="LW132" i="16"/>
  <c r="LV132" i="16"/>
  <c r="LU132" i="16"/>
  <c r="LT132" i="16"/>
  <c r="LS132" i="16"/>
  <c r="LR132" i="16"/>
  <c r="LQ132" i="16"/>
  <c r="LP132" i="16"/>
  <c r="LO132" i="16"/>
  <c r="LN132" i="16"/>
  <c r="LM132" i="16"/>
  <c r="LL132" i="16"/>
  <c r="LK132" i="16"/>
  <c r="LJ132" i="16"/>
  <c r="LI132" i="16"/>
  <c r="LH132" i="16"/>
  <c r="LG132" i="16"/>
  <c r="LF132" i="16"/>
  <c r="LE132" i="16"/>
  <c r="LD132" i="16"/>
  <c r="LC132" i="16"/>
  <c r="LB132" i="16"/>
  <c r="LA132" i="16"/>
  <c r="KZ132" i="16"/>
  <c r="KY132" i="16"/>
  <c r="MD131" i="16"/>
  <c r="MC131" i="16"/>
  <c r="MB131" i="16"/>
  <c r="MA131" i="16"/>
  <c r="LZ131" i="16"/>
  <c r="LY131" i="16"/>
  <c r="LX131" i="16"/>
  <c r="LW131" i="16"/>
  <c r="LV131" i="16"/>
  <c r="LU131" i="16"/>
  <c r="LT131" i="16"/>
  <c r="LS131" i="16"/>
  <c r="LR131" i="16"/>
  <c r="LQ131" i="16"/>
  <c r="LP131" i="16"/>
  <c r="LO131" i="16"/>
  <c r="LN131" i="16"/>
  <c r="LM131" i="16"/>
  <c r="LL131" i="16"/>
  <c r="LK131" i="16"/>
  <c r="LJ131" i="16"/>
  <c r="LI131" i="16"/>
  <c r="LH131" i="16"/>
  <c r="LG131" i="16"/>
  <c r="LF131" i="16"/>
  <c r="LE131" i="16"/>
  <c r="LD131" i="16"/>
  <c r="LC131" i="16"/>
  <c r="LB131" i="16"/>
  <c r="LA131" i="16"/>
  <c r="KZ131" i="16"/>
  <c r="KY131" i="16"/>
  <c r="MD130" i="16"/>
  <c r="MC130" i="16"/>
  <c r="MB130" i="16"/>
  <c r="MA130" i="16"/>
  <c r="LZ130" i="16"/>
  <c r="LY130" i="16"/>
  <c r="LX130" i="16"/>
  <c r="LW130" i="16"/>
  <c r="LV130" i="16"/>
  <c r="LU130" i="16"/>
  <c r="LT130" i="16"/>
  <c r="LS130" i="16"/>
  <c r="LR130" i="16"/>
  <c r="LQ130" i="16"/>
  <c r="LP130" i="16"/>
  <c r="LO130" i="16"/>
  <c r="LN130" i="16"/>
  <c r="LM130" i="16"/>
  <c r="LL130" i="16"/>
  <c r="LK130" i="16"/>
  <c r="LJ130" i="16"/>
  <c r="LI130" i="16"/>
  <c r="LH130" i="16"/>
  <c r="LG130" i="16"/>
  <c r="LF130" i="16"/>
  <c r="LE130" i="16"/>
  <c r="LD130" i="16"/>
  <c r="LC130" i="16"/>
  <c r="LB130" i="16"/>
  <c r="LA130" i="16"/>
  <c r="KZ130" i="16"/>
  <c r="KY130" i="16"/>
  <c r="MD129" i="16"/>
  <c r="MC129" i="16"/>
  <c r="MB129" i="16"/>
  <c r="MA129" i="16"/>
  <c r="LZ129" i="16"/>
  <c r="LY129" i="16"/>
  <c r="LX129" i="16"/>
  <c r="LW129" i="16"/>
  <c r="LV129" i="16"/>
  <c r="LU129" i="16"/>
  <c r="LT129" i="16"/>
  <c r="LS129" i="16"/>
  <c r="LR129" i="16"/>
  <c r="LQ129" i="16"/>
  <c r="LP129" i="16"/>
  <c r="LO129" i="16"/>
  <c r="LN129" i="16"/>
  <c r="LM129" i="16"/>
  <c r="LL129" i="16"/>
  <c r="LK129" i="16"/>
  <c r="LJ129" i="16"/>
  <c r="LI129" i="16"/>
  <c r="LH129" i="16"/>
  <c r="LG129" i="16"/>
  <c r="LF129" i="16"/>
  <c r="LE129" i="16"/>
  <c r="LD129" i="16"/>
  <c r="LC129" i="16"/>
  <c r="LB129" i="16"/>
  <c r="LA129" i="16"/>
  <c r="KZ129" i="16"/>
  <c r="KY129" i="16"/>
  <c r="MD128" i="16"/>
  <c r="MC128" i="16"/>
  <c r="MB128" i="16"/>
  <c r="MA128" i="16"/>
  <c r="LZ128" i="16"/>
  <c r="LY128" i="16"/>
  <c r="LX128" i="16"/>
  <c r="LW128" i="16"/>
  <c r="LV128" i="16"/>
  <c r="LU128" i="16"/>
  <c r="LT128" i="16"/>
  <c r="LS128" i="16"/>
  <c r="LR128" i="16"/>
  <c r="LQ128" i="16"/>
  <c r="LP128" i="16"/>
  <c r="LO128" i="16"/>
  <c r="LN128" i="16"/>
  <c r="LM128" i="16"/>
  <c r="LL128" i="16"/>
  <c r="LK128" i="16"/>
  <c r="LJ128" i="16"/>
  <c r="LI128" i="16"/>
  <c r="LH128" i="16"/>
  <c r="LG128" i="16"/>
  <c r="LF128" i="16"/>
  <c r="LE128" i="16"/>
  <c r="LD128" i="16"/>
  <c r="LC128" i="16"/>
  <c r="LB128" i="16"/>
  <c r="LA128" i="16"/>
  <c r="KZ128" i="16"/>
  <c r="KY128" i="16"/>
  <c r="MD127" i="16"/>
  <c r="MC127" i="16"/>
  <c r="MB127" i="16"/>
  <c r="MA127" i="16"/>
  <c r="LZ127" i="16"/>
  <c r="LY127" i="16"/>
  <c r="LX127" i="16"/>
  <c r="LW127" i="16"/>
  <c r="LV127" i="16"/>
  <c r="LU127" i="16"/>
  <c r="LT127" i="16"/>
  <c r="LS127" i="16"/>
  <c r="LR127" i="16"/>
  <c r="LQ127" i="16"/>
  <c r="LP127" i="16"/>
  <c r="LO127" i="16"/>
  <c r="LN127" i="16"/>
  <c r="LM127" i="16"/>
  <c r="LL127" i="16"/>
  <c r="LK127" i="16"/>
  <c r="LJ127" i="16"/>
  <c r="LI127" i="16"/>
  <c r="LH127" i="16"/>
  <c r="LG127" i="16"/>
  <c r="LF127" i="16"/>
  <c r="LE127" i="16"/>
  <c r="LD127" i="16"/>
  <c r="LC127" i="16"/>
  <c r="LB127" i="16"/>
  <c r="LA127" i="16"/>
  <c r="KZ127" i="16"/>
  <c r="KY127" i="16"/>
  <c r="MD126" i="16"/>
  <c r="MC126" i="16"/>
  <c r="MB126" i="16"/>
  <c r="MA126" i="16"/>
  <c r="LZ126" i="16"/>
  <c r="LY126" i="16"/>
  <c r="LX126" i="16"/>
  <c r="LW126" i="16"/>
  <c r="LV126" i="16"/>
  <c r="LU126" i="16"/>
  <c r="LT126" i="16"/>
  <c r="LS126" i="16"/>
  <c r="LR126" i="16"/>
  <c r="LQ126" i="16"/>
  <c r="LP126" i="16"/>
  <c r="LO126" i="16"/>
  <c r="LN126" i="16"/>
  <c r="LM126" i="16"/>
  <c r="LL126" i="16"/>
  <c r="LK126" i="16"/>
  <c r="LJ126" i="16"/>
  <c r="LI126" i="16"/>
  <c r="LH126" i="16"/>
  <c r="LG126" i="16"/>
  <c r="LF126" i="16"/>
  <c r="LE126" i="16"/>
  <c r="LD126" i="16"/>
  <c r="LC126" i="16"/>
  <c r="LB126" i="16"/>
  <c r="LA126" i="16"/>
  <c r="KZ126" i="16"/>
  <c r="KY126" i="16"/>
  <c r="MD125" i="16"/>
  <c r="MC125" i="16"/>
  <c r="MB125" i="16"/>
  <c r="MA125" i="16"/>
  <c r="LZ125" i="16"/>
  <c r="LY125" i="16"/>
  <c r="LX125" i="16"/>
  <c r="LW125" i="16"/>
  <c r="LV125" i="16"/>
  <c r="LU125" i="16"/>
  <c r="LT125" i="16"/>
  <c r="LS125" i="16"/>
  <c r="LR125" i="16"/>
  <c r="LQ125" i="16"/>
  <c r="LP125" i="16"/>
  <c r="LO125" i="16"/>
  <c r="LN125" i="16"/>
  <c r="LM125" i="16"/>
  <c r="LL125" i="16"/>
  <c r="LK125" i="16"/>
  <c r="LJ125" i="16"/>
  <c r="LI125" i="16"/>
  <c r="LH125" i="16"/>
  <c r="LG125" i="16"/>
  <c r="LF125" i="16"/>
  <c r="LE125" i="16"/>
  <c r="LD125" i="16"/>
  <c r="LC125" i="16"/>
  <c r="LB125" i="16"/>
  <c r="LA125" i="16"/>
  <c r="KZ125" i="16"/>
  <c r="KY125" i="16"/>
  <c r="MD124" i="16"/>
  <c r="MC124" i="16"/>
  <c r="MB124" i="16"/>
  <c r="MA124" i="16"/>
  <c r="LZ124" i="16"/>
  <c r="LY124" i="16"/>
  <c r="LX124" i="16"/>
  <c r="LW124" i="16"/>
  <c r="LV124" i="16"/>
  <c r="LU124" i="16"/>
  <c r="LT124" i="16"/>
  <c r="LS124" i="16"/>
  <c r="LR124" i="16"/>
  <c r="LQ124" i="16"/>
  <c r="LP124" i="16"/>
  <c r="LO124" i="16"/>
  <c r="LN124" i="16"/>
  <c r="LM124" i="16"/>
  <c r="LL124" i="16"/>
  <c r="LK124" i="16"/>
  <c r="LJ124" i="16"/>
  <c r="LI124" i="16"/>
  <c r="LH124" i="16"/>
  <c r="LG124" i="16"/>
  <c r="LF124" i="16"/>
  <c r="LE124" i="16"/>
  <c r="LD124" i="16"/>
  <c r="LC124" i="16"/>
  <c r="LB124" i="16"/>
  <c r="LA124" i="16"/>
  <c r="KZ124" i="16"/>
  <c r="KY124" i="16"/>
  <c r="MD123" i="16"/>
  <c r="MC123" i="16"/>
  <c r="MB123" i="16"/>
  <c r="MA123" i="16"/>
  <c r="LZ123" i="16"/>
  <c r="LY123" i="16"/>
  <c r="LX123" i="16"/>
  <c r="LW123" i="16"/>
  <c r="LV123" i="16"/>
  <c r="LU123" i="16"/>
  <c r="LT123" i="16"/>
  <c r="LS123" i="16"/>
  <c r="LR123" i="16"/>
  <c r="LQ123" i="16"/>
  <c r="LP123" i="16"/>
  <c r="LO123" i="16"/>
  <c r="LN123" i="16"/>
  <c r="LM123" i="16"/>
  <c r="LL123" i="16"/>
  <c r="LK123" i="16"/>
  <c r="LJ123" i="16"/>
  <c r="LI123" i="16"/>
  <c r="LH123" i="16"/>
  <c r="LG123" i="16"/>
  <c r="LF123" i="16"/>
  <c r="LE123" i="16"/>
  <c r="LD123" i="16"/>
  <c r="LC123" i="16"/>
  <c r="LB123" i="16"/>
  <c r="LA123" i="16"/>
  <c r="KZ123" i="16"/>
  <c r="KY123" i="16"/>
  <c r="MD122" i="16"/>
  <c r="MC122" i="16"/>
  <c r="MB122" i="16"/>
  <c r="MA122" i="16"/>
  <c r="LZ122" i="16"/>
  <c r="LY122" i="16"/>
  <c r="LX122" i="16"/>
  <c r="LW122" i="16"/>
  <c r="LV122" i="16"/>
  <c r="LU122" i="16"/>
  <c r="LT122" i="16"/>
  <c r="LS122" i="16"/>
  <c r="LR122" i="16"/>
  <c r="LQ122" i="16"/>
  <c r="LP122" i="16"/>
  <c r="LO122" i="16"/>
  <c r="LN122" i="16"/>
  <c r="LM122" i="16"/>
  <c r="LL122" i="16"/>
  <c r="LK122" i="16"/>
  <c r="LJ122" i="16"/>
  <c r="LI122" i="16"/>
  <c r="LH122" i="16"/>
  <c r="LG122" i="16"/>
  <c r="LF122" i="16"/>
  <c r="LE122" i="16"/>
  <c r="LD122" i="16"/>
  <c r="LC122" i="16"/>
  <c r="LB122" i="16"/>
  <c r="LA122" i="16"/>
  <c r="KZ122" i="16"/>
  <c r="KY122" i="16"/>
  <c r="MD121" i="16"/>
  <c r="MC121" i="16"/>
  <c r="MB121" i="16"/>
  <c r="MA121" i="16"/>
  <c r="LZ121" i="16"/>
  <c r="LY121" i="16"/>
  <c r="LX121" i="16"/>
  <c r="LW121" i="16"/>
  <c r="LV121" i="16"/>
  <c r="LU121" i="16"/>
  <c r="LT121" i="16"/>
  <c r="LS121" i="16"/>
  <c r="LR121" i="16"/>
  <c r="LQ121" i="16"/>
  <c r="LP121" i="16"/>
  <c r="LO121" i="16"/>
  <c r="LN121" i="16"/>
  <c r="LM121" i="16"/>
  <c r="LL121" i="16"/>
  <c r="LK121" i="16"/>
  <c r="LJ121" i="16"/>
  <c r="LI121" i="16"/>
  <c r="LH121" i="16"/>
  <c r="LG121" i="16"/>
  <c r="LF121" i="16"/>
  <c r="LE121" i="16"/>
  <c r="LD121" i="16"/>
  <c r="LC121" i="16"/>
  <c r="LB121" i="16"/>
  <c r="LA121" i="16"/>
  <c r="KZ121" i="16"/>
  <c r="KY121" i="16"/>
  <c r="MD120" i="16"/>
  <c r="MC120" i="16"/>
  <c r="MB120" i="16"/>
  <c r="MA120" i="16"/>
  <c r="LZ120" i="16"/>
  <c r="LY120" i="16"/>
  <c r="LX120" i="16"/>
  <c r="LW120" i="16"/>
  <c r="LV120" i="16"/>
  <c r="LU120" i="16"/>
  <c r="LT120" i="16"/>
  <c r="LS120" i="16"/>
  <c r="LR120" i="16"/>
  <c r="LQ120" i="16"/>
  <c r="LP120" i="16"/>
  <c r="LO120" i="16"/>
  <c r="LN120" i="16"/>
  <c r="LM120" i="16"/>
  <c r="LL120" i="16"/>
  <c r="LK120" i="16"/>
  <c r="LJ120" i="16"/>
  <c r="LI120" i="16"/>
  <c r="LH120" i="16"/>
  <c r="LG120" i="16"/>
  <c r="LF120" i="16"/>
  <c r="LE120" i="16"/>
  <c r="LD120" i="16"/>
  <c r="LC120" i="16"/>
  <c r="LB120" i="16"/>
  <c r="LA120" i="16"/>
  <c r="KZ120" i="16"/>
  <c r="KY120" i="16"/>
  <c r="MD119" i="16"/>
  <c r="MC119" i="16"/>
  <c r="MB119" i="16"/>
  <c r="MA119" i="16"/>
  <c r="LZ119" i="16"/>
  <c r="LY119" i="16"/>
  <c r="LX119" i="16"/>
  <c r="LW119" i="16"/>
  <c r="LV119" i="16"/>
  <c r="LU119" i="16"/>
  <c r="LT119" i="16"/>
  <c r="LS119" i="16"/>
  <c r="LR119" i="16"/>
  <c r="LQ119" i="16"/>
  <c r="LP119" i="16"/>
  <c r="LO119" i="16"/>
  <c r="LN119" i="16"/>
  <c r="LM119" i="16"/>
  <c r="LL119" i="16"/>
  <c r="LK119" i="16"/>
  <c r="LJ119" i="16"/>
  <c r="LI119" i="16"/>
  <c r="LH119" i="16"/>
  <c r="LG119" i="16"/>
  <c r="LF119" i="16"/>
  <c r="LE119" i="16"/>
  <c r="LD119" i="16"/>
  <c r="LC119" i="16"/>
  <c r="LB119" i="16"/>
  <c r="LA119" i="16"/>
  <c r="KZ119" i="16"/>
  <c r="KY119" i="16"/>
  <c r="MD118" i="16"/>
  <c r="MC118" i="16"/>
  <c r="MB118" i="16"/>
  <c r="MA118" i="16"/>
  <c r="LZ118" i="16"/>
  <c r="LY118" i="16"/>
  <c r="LX118" i="16"/>
  <c r="LW118" i="16"/>
  <c r="LV118" i="16"/>
  <c r="LU118" i="16"/>
  <c r="LT118" i="16"/>
  <c r="LS118" i="16"/>
  <c r="LR118" i="16"/>
  <c r="LQ118" i="16"/>
  <c r="LP118" i="16"/>
  <c r="LO118" i="16"/>
  <c r="LN118" i="16"/>
  <c r="LM118" i="16"/>
  <c r="LL118" i="16"/>
  <c r="LK118" i="16"/>
  <c r="LJ118" i="16"/>
  <c r="LI118" i="16"/>
  <c r="LH118" i="16"/>
  <c r="LG118" i="16"/>
  <c r="LF118" i="16"/>
  <c r="LE118" i="16"/>
  <c r="LD118" i="16"/>
  <c r="LC118" i="16"/>
  <c r="LB118" i="16"/>
  <c r="LA118" i="16"/>
  <c r="KZ118" i="16"/>
  <c r="KY118" i="16"/>
  <c r="MD117" i="16"/>
  <c r="MC117" i="16"/>
  <c r="MB117" i="16"/>
  <c r="MA117" i="16"/>
  <c r="LZ117" i="16"/>
  <c r="LY117" i="16"/>
  <c r="LX117" i="16"/>
  <c r="LW117" i="16"/>
  <c r="LV117" i="16"/>
  <c r="LU117" i="16"/>
  <c r="LT117" i="16"/>
  <c r="LS117" i="16"/>
  <c r="LR117" i="16"/>
  <c r="LQ117" i="16"/>
  <c r="LP117" i="16"/>
  <c r="LO117" i="16"/>
  <c r="LN117" i="16"/>
  <c r="LM117" i="16"/>
  <c r="LL117" i="16"/>
  <c r="LK117" i="16"/>
  <c r="LJ117" i="16"/>
  <c r="LI117" i="16"/>
  <c r="LH117" i="16"/>
  <c r="LG117" i="16"/>
  <c r="LF117" i="16"/>
  <c r="LE117" i="16"/>
  <c r="LD117" i="16"/>
  <c r="LC117" i="16"/>
  <c r="LB117" i="16"/>
  <c r="LA117" i="16"/>
  <c r="KZ117" i="16"/>
  <c r="KY117" i="16"/>
  <c r="MD116" i="16"/>
  <c r="MC116" i="16"/>
  <c r="MB116" i="16"/>
  <c r="MA116" i="16"/>
  <c r="LZ116" i="16"/>
  <c r="LY116" i="16"/>
  <c r="LX116" i="16"/>
  <c r="LW116" i="16"/>
  <c r="LV116" i="16"/>
  <c r="LU116" i="16"/>
  <c r="LT116" i="16"/>
  <c r="LS116" i="16"/>
  <c r="LR116" i="16"/>
  <c r="LQ116" i="16"/>
  <c r="LP116" i="16"/>
  <c r="LO116" i="16"/>
  <c r="LN116" i="16"/>
  <c r="LM116" i="16"/>
  <c r="LL116" i="16"/>
  <c r="LK116" i="16"/>
  <c r="LJ116" i="16"/>
  <c r="LI116" i="16"/>
  <c r="LH116" i="16"/>
  <c r="LG116" i="16"/>
  <c r="LF116" i="16"/>
  <c r="LE116" i="16"/>
  <c r="LD116" i="16"/>
  <c r="LC116" i="16"/>
  <c r="LB116" i="16"/>
  <c r="LA116" i="16"/>
  <c r="KZ116" i="16"/>
  <c r="KY116" i="16"/>
  <c r="MD115" i="16"/>
  <c r="MC115" i="16"/>
  <c r="MB115" i="16"/>
  <c r="MA115" i="16"/>
  <c r="LZ115" i="16"/>
  <c r="LY115" i="16"/>
  <c r="LX115" i="16"/>
  <c r="LW115" i="16"/>
  <c r="LV115" i="16"/>
  <c r="LU115" i="16"/>
  <c r="LT115" i="16"/>
  <c r="LS115" i="16"/>
  <c r="LR115" i="16"/>
  <c r="LQ115" i="16"/>
  <c r="LP115" i="16"/>
  <c r="LO115" i="16"/>
  <c r="LN115" i="16"/>
  <c r="LM115" i="16"/>
  <c r="LL115" i="16"/>
  <c r="LK115" i="16"/>
  <c r="LJ115" i="16"/>
  <c r="LI115" i="16"/>
  <c r="LH115" i="16"/>
  <c r="LG115" i="16"/>
  <c r="LF115" i="16"/>
  <c r="LE115" i="16"/>
  <c r="LD115" i="16"/>
  <c r="LC115" i="16"/>
  <c r="LB115" i="16"/>
  <c r="LA115" i="16"/>
  <c r="KZ115" i="16"/>
  <c r="KY115" i="16"/>
  <c r="MD114" i="16"/>
  <c r="MC114" i="16"/>
  <c r="MB114" i="16"/>
  <c r="MA114" i="16"/>
  <c r="LZ114" i="16"/>
  <c r="LY114" i="16"/>
  <c r="LX114" i="16"/>
  <c r="LW114" i="16"/>
  <c r="LV114" i="16"/>
  <c r="LU114" i="16"/>
  <c r="LT114" i="16"/>
  <c r="LS114" i="16"/>
  <c r="LR114" i="16"/>
  <c r="LQ114" i="16"/>
  <c r="LP114" i="16"/>
  <c r="LO114" i="16"/>
  <c r="LN114" i="16"/>
  <c r="LM114" i="16"/>
  <c r="LL114" i="16"/>
  <c r="LK114" i="16"/>
  <c r="LJ114" i="16"/>
  <c r="LI114" i="16"/>
  <c r="LH114" i="16"/>
  <c r="LG114" i="16"/>
  <c r="LF114" i="16"/>
  <c r="LE114" i="16"/>
  <c r="LD114" i="16"/>
  <c r="LC114" i="16"/>
  <c r="LB114" i="16"/>
  <c r="LA114" i="16"/>
  <c r="KZ114" i="16"/>
  <c r="KY114" i="16"/>
  <c r="MD113" i="16"/>
  <c r="MC113" i="16"/>
  <c r="MB113" i="16"/>
  <c r="MA113" i="16"/>
  <c r="LZ113" i="16"/>
  <c r="LY113" i="16"/>
  <c r="LX113" i="16"/>
  <c r="LW113" i="16"/>
  <c r="LV113" i="16"/>
  <c r="LU113" i="16"/>
  <c r="LT113" i="16"/>
  <c r="LS113" i="16"/>
  <c r="LR113" i="16"/>
  <c r="LQ113" i="16"/>
  <c r="LP113" i="16"/>
  <c r="LO113" i="16"/>
  <c r="LN113" i="16"/>
  <c r="LM113" i="16"/>
  <c r="LL113" i="16"/>
  <c r="LK113" i="16"/>
  <c r="LJ113" i="16"/>
  <c r="LI113" i="16"/>
  <c r="LH113" i="16"/>
  <c r="LG113" i="16"/>
  <c r="LF113" i="16"/>
  <c r="LE113" i="16"/>
  <c r="LD113" i="16"/>
  <c r="LC113" i="16"/>
  <c r="LB113" i="16"/>
  <c r="LA113" i="16"/>
  <c r="KZ113" i="16"/>
  <c r="KY113" i="16"/>
  <c r="MD112" i="16"/>
  <c r="MC112" i="16"/>
  <c r="MB112" i="16"/>
  <c r="MA112" i="16"/>
  <c r="LZ112" i="16"/>
  <c r="LY112" i="16"/>
  <c r="LX112" i="16"/>
  <c r="LW112" i="16"/>
  <c r="LV112" i="16"/>
  <c r="LU112" i="16"/>
  <c r="LT112" i="16"/>
  <c r="LS112" i="16"/>
  <c r="LR112" i="16"/>
  <c r="LQ112" i="16"/>
  <c r="LP112" i="16"/>
  <c r="LO112" i="16"/>
  <c r="LN112" i="16"/>
  <c r="LM112" i="16"/>
  <c r="LL112" i="16"/>
  <c r="LK112" i="16"/>
  <c r="LJ112" i="16"/>
  <c r="LI112" i="16"/>
  <c r="LH112" i="16"/>
  <c r="LG112" i="16"/>
  <c r="LF112" i="16"/>
  <c r="LE112" i="16"/>
  <c r="LD112" i="16"/>
  <c r="LC112" i="16"/>
  <c r="LB112" i="16"/>
  <c r="LA112" i="16"/>
  <c r="KZ112" i="16"/>
  <c r="KY112" i="16"/>
  <c r="MD111" i="16"/>
  <c r="MC111" i="16"/>
  <c r="MB111" i="16"/>
  <c r="MA111" i="16"/>
  <c r="LZ111" i="16"/>
  <c r="LY111" i="16"/>
  <c r="LX111" i="16"/>
  <c r="LW111" i="16"/>
  <c r="LV111" i="16"/>
  <c r="LU111" i="16"/>
  <c r="LT111" i="16"/>
  <c r="LS111" i="16"/>
  <c r="LR111" i="16"/>
  <c r="LQ111" i="16"/>
  <c r="LP111" i="16"/>
  <c r="LO111" i="16"/>
  <c r="LN111" i="16"/>
  <c r="LM111" i="16"/>
  <c r="LL111" i="16"/>
  <c r="LK111" i="16"/>
  <c r="LJ111" i="16"/>
  <c r="LI111" i="16"/>
  <c r="LH111" i="16"/>
  <c r="LG111" i="16"/>
  <c r="LF111" i="16"/>
  <c r="LE111" i="16"/>
  <c r="LD111" i="16"/>
  <c r="LC111" i="16"/>
  <c r="LB111" i="16"/>
  <c r="LA111" i="16"/>
  <c r="KZ111" i="16"/>
  <c r="KY111" i="16"/>
  <c r="MD110" i="16"/>
  <c r="MC110" i="16"/>
  <c r="MB110" i="16"/>
  <c r="MA110" i="16"/>
  <c r="LZ110" i="16"/>
  <c r="LY110" i="16"/>
  <c r="LX110" i="16"/>
  <c r="LW110" i="16"/>
  <c r="LV110" i="16"/>
  <c r="LU110" i="16"/>
  <c r="LT110" i="16"/>
  <c r="LS110" i="16"/>
  <c r="LR110" i="16"/>
  <c r="LQ110" i="16"/>
  <c r="LP110" i="16"/>
  <c r="LO110" i="16"/>
  <c r="LN110" i="16"/>
  <c r="LM110" i="16"/>
  <c r="LL110" i="16"/>
  <c r="LK110" i="16"/>
  <c r="LJ110" i="16"/>
  <c r="LI110" i="16"/>
  <c r="LH110" i="16"/>
  <c r="LG110" i="16"/>
  <c r="LF110" i="16"/>
  <c r="LE110" i="16"/>
  <c r="LD110" i="16"/>
  <c r="LC110" i="16"/>
  <c r="LB110" i="16"/>
  <c r="LA110" i="16"/>
  <c r="KZ110" i="16"/>
  <c r="KY110" i="16"/>
  <c r="MD109" i="16"/>
  <c r="MC109" i="16"/>
  <c r="MB109" i="16"/>
  <c r="MA109" i="16"/>
  <c r="LZ109" i="16"/>
  <c r="LY109" i="16"/>
  <c r="LX109" i="16"/>
  <c r="LW109" i="16"/>
  <c r="LV109" i="16"/>
  <c r="LU109" i="16"/>
  <c r="LT109" i="16"/>
  <c r="LS109" i="16"/>
  <c r="LR109" i="16"/>
  <c r="LQ109" i="16"/>
  <c r="LP109" i="16"/>
  <c r="LO109" i="16"/>
  <c r="LN109" i="16"/>
  <c r="LM109" i="16"/>
  <c r="LL109" i="16"/>
  <c r="LK109" i="16"/>
  <c r="LJ109" i="16"/>
  <c r="LI109" i="16"/>
  <c r="LH109" i="16"/>
  <c r="LG109" i="16"/>
  <c r="LF109" i="16"/>
  <c r="LE109" i="16"/>
  <c r="LD109" i="16"/>
  <c r="LC109" i="16"/>
  <c r="LB109" i="16"/>
  <c r="LA109" i="16"/>
  <c r="KZ109" i="16"/>
  <c r="KY109" i="16"/>
  <c r="MD108" i="16"/>
  <c r="MC108" i="16"/>
  <c r="MB108" i="16"/>
  <c r="MA108" i="16"/>
  <c r="LZ108" i="16"/>
  <c r="LY108" i="16"/>
  <c r="LX108" i="16"/>
  <c r="LW108" i="16"/>
  <c r="LV108" i="16"/>
  <c r="LU108" i="16"/>
  <c r="LT108" i="16"/>
  <c r="LS108" i="16"/>
  <c r="LR108" i="16"/>
  <c r="LQ108" i="16"/>
  <c r="LP108" i="16"/>
  <c r="LO108" i="16"/>
  <c r="LN108" i="16"/>
  <c r="LM108" i="16"/>
  <c r="LL108" i="16"/>
  <c r="LK108" i="16"/>
  <c r="LJ108" i="16"/>
  <c r="LI108" i="16"/>
  <c r="LH108" i="16"/>
  <c r="LG108" i="16"/>
  <c r="LF108" i="16"/>
  <c r="LE108" i="16"/>
  <c r="LD108" i="16"/>
  <c r="LC108" i="16"/>
  <c r="LB108" i="16"/>
  <c r="LA108" i="16"/>
  <c r="KZ108" i="16"/>
  <c r="KY108" i="16"/>
  <c r="MD107" i="16"/>
  <c r="MC107" i="16"/>
  <c r="MB107" i="16"/>
  <c r="MA107" i="16"/>
  <c r="LZ107" i="16"/>
  <c r="LY107" i="16"/>
  <c r="LX107" i="16"/>
  <c r="LW107" i="16"/>
  <c r="LV107" i="16"/>
  <c r="LU107" i="16"/>
  <c r="LT107" i="16"/>
  <c r="LS107" i="16"/>
  <c r="LR107" i="16"/>
  <c r="LQ107" i="16"/>
  <c r="LP107" i="16"/>
  <c r="LO107" i="16"/>
  <c r="LN107" i="16"/>
  <c r="LM107" i="16"/>
  <c r="LL107" i="16"/>
  <c r="LK107" i="16"/>
  <c r="LJ107" i="16"/>
  <c r="LI107" i="16"/>
  <c r="LH107" i="16"/>
  <c r="LG107" i="16"/>
  <c r="LF107" i="16"/>
  <c r="LE107" i="16"/>
  <c r="LD107" i="16"/>
  <c r="LC107" i="16"/>
  <c r="LB107" i="16"/>
  <c r="LA107" i="16"/>
  <c r="KZ107" i="16"/>
  <c r="KY107" i="16"/>
  <c r="MD106" i="16"/>
  <c r="MC106" i="16"/>
  <c r="MB106" i="16"/>
  <c r="MA106" i="16"/>
  <c r="LZ106" i="16"/>
  <c r="LY106" i="16"/>
  <c r="LX106" i="16"/>
  <c r="LW106" i="16"/>
  <c r="LV106" i="16"/>
  <c r="LU106" i="16"/>
  <c r="LT106" i="16"/>
  <c r="LS106" i="16"/>
  <c r="LR106" i="16"/>
  <c r="LQ106" i="16"/>
  <c r="LP106" i="16"/>
  <c r="LO106" i="16"/>
  <c r="LN106" i="16"/>
  <c r="LM106" i="16"/>
  <c r="LL106" i="16"/>
  <c r="LK106" i="16"/>
  <c r="LJ106" i="16"/>
  <c r="LI106" i="16"/>
  <c r="LH106" i="16"/>
  <c r="LG106" i="16"/>
  <c r="LF106" i="16"/>
  <c r="LE106" i="16"/>
  <c r="LD106" i="16"/>
  <c r="LC106" i="16"/>
  <c r="LB106" i="16"/>
  <c r="LA106" i="16"/>
  <c r="KZ106" i="16"/>
  <c r="KY106" i="16"/>
  <c r="MD105" i="16"/>
  <c r="MC105" i="16"/>
  <c r="MB105" i="16"/>
  <c r="MA105" i="16"/>
  <c r="LZ105" i="16"/>
  <c r="LY105" i="16"/>
  <c r="LX105" i="16"/>
  <c r="LW105" i="16"/>
  <c r="LV105" i="16"/>
  <c r="LU105" i="16"/>
  <c r="LT105" i="16"/>
  <c r="LS105" i="16"/>
  <c r="LR105" i="16"/>
  <c r="LQ105" i="16"/>
  <c r="LP105" i="16"/>
  <c r="LO105" i="16"/>
  <c r="LN105" i="16"/>
  <c r="LM105" i="16"/>
  <c r="LL105" i="16"/>
  <c r="LK105" i="16"/>
  <c r="LJ105" i="16"/>
  <c r="LI105" i="16"/>
  <c r="LH105" i="16"/>
  <c r="LG105" i="16"/>
  <c r="LF105" i="16"/>
  <c r="LE105" i="16"/>
  <c r="LD105" i="16"/>
  <c r="LC105" i="16"/>
  <c r="LB105" i="16"/>
  <c r="LA105" i="16"/>
  <c r="KZ105" i="16"/>
  <c r="KY105" i="16"/>
  <c r="MD104" i="16"/>
  <c r="MC104" i="16"/>
  <c r="MB104" i="16"/>
  <c r="MA104" i="16"/>
  <c r="LZ104" i="16"/>
  <c r="LY104" i="16"/>
  <c r="LX104" i="16"/>
  <c r="LW104" i="16"/>
  <c r="LV104" i="16"/>
  <c r="LU104" i="16"/>
  <c r="LT104" i="16"/>
  <c r="LS104" i="16"/>
  <c r="LR104" i="16"/>
  <c r="LQ104" i="16"/>
  <c r="LP104" i="16"/>
  <c r="LO104" i="16"/>
  <c r="LN104" i="16"/>
  <c r="LM104" i="16"/>
  <c r="LL104" i="16"/>
  <c r="LK104" i="16"/>
  <c r="LJ104" i="16"/>
  <c r="LI104" i="16"/>
  <c r="LH104" i="16"/>
  <c r="LG104" i="16"/>
  <c r="LF104" i="16"/>
  <c r="LE104" i="16"/>
  <c r="LD104" i="16"/>
  <c r="LC104" i="16"/>
  <c r="LB104" i="16"/>
  <c r="LA104" i="16"/>
  <c r="KZ104" i="16"/>
  <c r="KY104" i="16"/>
  <c r="MD103" i="16"/>
  <c r="MC103" i="16"/>
  <c r="MB103" i="16"/>
  <c r="MA103" i="16"/>
  <c r="LZ103" i="16"/>
  <c r="LY103" i="16"/>
  <c r="LX103" i="16"/>
  <c r="LW103" i="16"/>
  <c r="LV103" i="16"/>
  <c r="LU103" i="16"/>
  <c r="LT103" i="16"/>
  <c r="LS103" i="16"/>
  <c r="LR103" i="16"/>
  <c r="LQ103" i="16"/>
  <c r="LP103" i="16"/>
  <c r="LO103" i="16"/>
  <c r="LN103" i="16"/>
  <c r="LM103" i="16"/>
  <c r="LL103" i="16"/>
  <c r="LK103" i="16"/>
  <c r="LJ103" i="16"/>
  <c r="LI103" i="16"/>
  <c r="LH103" i="16"/>
  <c r="LG103" i="16"/>
  <c r="LF103" i="16"/>
  <c r="LE103" i="16"/>
  <c r="LD103" i="16"/>
  <c r="LC103" i="16"/>
  <c r="LB103" i="16"/>
  <c r="LA103" i="16"/>
  <c r="KZ103" i="16"/>
  <c r="KY103" i="16"/>
  <c r="MD102" i="16"/>
  <c r="MC102" i="16"/>
  <c r="MB102" i="16"/>
  <c r="MA102" i="16"/>
  <c r="LZ102" i="16"/>
  <c r="LY102" i="16"/>
  <c r="LX102" i="16"/>
  <c r="LW102" i="16"/>
  <c r="LV102" i="16"/>
  <c r="LU102" i="16"/>
  <c r="LT102" i="16"/>
  <c r="LS102" i="16"/>
  <c r="LR102" i="16"/>
  <c r="LQ102" i="16"/>
  <c r="LP102" i="16"/>
  <c r="LO102" i="16"/>
  <c r="LN102" i="16"/>
  <c r="LM102" i="16"/>
  <c r="LL102" i="16"/>
  <c r="LK102" i="16"/>
  <c r="LJ102" i="16"/>
  <c r="LI102" i="16"/>
  <c r="LH102" i="16"/>
  <c r="LG102" i="16"/>
  <c r="LF102" i="16"/>
  <c r="LE102" i="16"/>
  <c r="LD102" i="16"/>
  <c r="LC102" i="16"/>
  <c r="LB102" i="16"/>
  <c r="LA102" i="16"/>
  <c r="KZ102" i="16"/>
  <c r="KY102" i="16"/>
  <c r="MD101" i="16"/>
  <c r="MC101" i="16"/>
  <c r="MB101" i="16"/>
  <c r="MA101" i="16"/>
  <c r="LZ101" i="16"/>
  <c r="LY101" i="16"/>
  <c r="LX101" i="16"/>
  <c r="LW101" i="16"/>
  <c r="LV101" i="16"/>
  <c r="LU101" i="16"/>
  <c r="LT101" i="16"/>
  <c r="LS101" i="16"/>
  <c r="LR101" i="16"/>
  <c r="LQ101" i="16"/>
  <c r="LP101" i="16"/>
  <c r="LO101" i="16"/>
  <c r="LN101" i="16"/>
  <c r="LM101" i="16"/>
  <c r="LL101" i="16"/>
  <c r="LK101" i="16"/>
  <c r="LJ101" i="16"/>
  <c r="LI101" i="16"/>
  <c r="LH101" i="16"/>
  <c r="LG101" i="16"/>
  <c r="LF101" i="16"/>
  <c r="LE101" i="16"/>
  <c r="LD101" i="16"/>
  <c r="LC101" i="16"/>
  <c r="LB101" i="16"/>
  <c r="LA101" i="16"/>
  <c r="KZ101" i="16"/>
  <c r="KY101" i="16"/>
  <c r="MD100" i="16"/>
  <c r="MC100" i="16"/>
  <c r="MB100" i="16"/>
  <c r="MA100" i="16"/>
  <c r="LZ100" i="16"/>
  <c r="LY100" i="16"/>
  <c r="LX100" i="16"/>
  <c r="LW100" i="16"/>
  <c r="LV100" i="16"/>
  <c r="LU100" i="16"/>
  <c r="LT100" i="16"/>
  <c r="LS100" i="16"/>
  <c r="LR100" i="16"/>
  <c r="LQ100" i="16"/>
  <c r="LP100" i="16"/>
  <c r="LO100" i="16"/>
  <c r="LN100" i="16"/>
  <c r="LM100" i="16"/>
  <c r="LL100" i="16"/>
  <c r="LK100" i="16"/>
  <c r="LJ100" i="16"/>
  <c r="LI100" i="16"/>
  <c r="LH100" i="16"/>
  <c r="LG100" i="16"/>
  <c r="LF100" i="16"/>
  <c r="LE100" i="16"/>
  <c r="LD100" i="16"/>
  <c r="LC100" i="16"/>
  <c r="LB100" i="16"/>
  <c r="LA100" i="16"/>
  <c r="KZ100" i="16"/>
  <c r="KY100" i="16"/>
  <c r="MD99" i="16"/>
  <c r="MC99" i="16"/>
  <c r="MB99" i="16"/>
  <c r="MA99" i="16"/>
  <c r="LZ99" i="16"/>
  <c r="LY99" i="16"/>
  <c r="LX99" i="16"/>
  <c r="LW99" i="16"/>
  <c r="LV99" i="16"/>
  <c r="LU99" i="16"/>
  <c r="LT99" i="16"/>
  <c r="LS99" i="16"/>
  <c r="LR99" i="16"/>
  <c r="LQ99" i="16"/>
  <c r="LP99" i="16"/>
  <c r="LO99" i="16"/>
  <c r="LN99" i="16"/>
  <c r="LM99" i="16"/>
  <c r="LL99" i="16"/>
  <c r="LK99" i="16"/>
  <c r="LJ99" i="16"/>
  <c r="LI99" i="16"/>
  <c r="LH99" i="16"/>
  <c r="LG99" i="16"/>
  <c r="LF99" i="16"/>
  <c r="LE99" i="16"/>
  <c r="LD99" i="16"/>
  <c r="LC99" i="16"/>
  <c r="LB99" i="16"/>
  <c r="LA99" i="16"/>
  <c r="KZ99" i="16"/>
  <c r="KY99" i="16"/>
  <c r="MD98" i="16"/>
  <c r="MC98" i="16"/>
  <c r="MB98" i="16"/>
  <c r="MA98" i="16"/>
  <c r="LZ98" i="16"/>
  <c r="LY98" i="16"/>
  <c r="LX98" i="16"/>
  <c r="LW98" i="16"/>
  <c r="LV98" i="16"/>
  <c r="LU98" i="16"/>
  <c r="LT98" i="16"/>
  <c r="LS98" i="16"/>
  <c r="LR98" i="16"/>
  <c r="LQ98" i="16"/>
  <c r="LP98" i="16"/>
  <c r="LO98" i="16"/>
  <c r="LN98" i="16"/>
  <c r="LM98" i="16"/>
  <c r="LL98" i="16"/>
  <c r="LK98" i="16"/>
  <c r="LJ98" i="16"/>
  <c r="LI98" i="16"/>
  <c r="LH98" i="16"/>
  <c r="LG98" i="16"/>
  <c r="LF98" i="16"/>
  <c r="LE98" i="16"/>
  <c r="LD98" i="16"/>
  <c r="LC98" i="16"/>
  <c r="LB98" i="16"/>
  <c r="LA98" i="16"/>
  <c r="KZ98" i="16"/>
  <c r="KY98" i="16"/>
  <c r="MD97" i="16"/>
  <c r="MC97" i="16"/>
  <c r="MB97" i="16"/>
  <c r="MA97" i="16"/>
  <c r="LZ97" i="16"/>
  <c r="LY97" i="16"/>
  <c r="LX97" i="16"/>
  <c r="LW97" i="16"/>
  <c r="LV97" i="16"/>
  <c r="LU97" i="16"/>
  <c r="LT97" i="16"/>
  <c r="LS97" i="16"/>
  <c r="LR97" i="16"/>
  <c r="LQ97" i="16"/>
  <c r="LP97" i="16"/>
  <c r="LO97" i="16"/>
  <c r="LN97" i="16"/>
  <c r="LM97" i="16"/>
  <c r="LL97" i="16"/>
  <c r="LK97" i="16"/>
  <c r="LJ97" i="16"/>
  <c r="LI97" i="16"/>
  <c r="LH97" i="16"/>
  <c r="LG97" i="16"/>
  <c r="LF97" i="16"/>
  <c r="LE97" i="16"/>
  <c r="LD97" i="16"/>
  <c r="LC97" i="16"/>
  <c r="LB97" i="16"/>
  <c r="LA97" i="16"/>
  <c r="KZ97" i="16"/>
  <c r="KY97" i="16"/>
  <c r="MD96" i="16"/>
  <c r="MC96" i="16"/>
  <c r="MB96" i="16"/>
  <c r="MA96" i="16"/>
  <c r="LZ96" i="16"/>
  <c r="LY96" i="16"/>
  <c r="LX96" i="16"/>
  <c r="LW96" i="16"/>
  <c r="LV96" i="16"/>
  <c r="LU96" i="16"/>
  <c r="LT96" i="16"/>
  <c r="LS96" i="16"/>
  <c r="LR96" i="16"/>
  <c r="LQ96" i="16"/>
  <c r="LP96" i="16"/>
  <c r="LO96" i="16"/>
  <c r="LN96" i="16"/>
  <c r="LM96" i="16"/>
  <c r="LL96" i="16"/>
  <c r="LK96" i="16"/>
  <c r="LJ96" i="16"/>
  <c r="LI96" i="16"/>
  <c r="LH96" i="16"/>
  <c r="LG96" i="16"/>
  <c r="LF96" i="16"/>
  <c r="LE96" i="16"/>
  <c r="LD96" i="16"/>
  <c r="LC96" i="16"/>
  <c r="LB96" i="16"/>
  <c r="LA96" i="16"/>
  <c r="KZ96" i="16"/>
  <c r="KY96" i="16"/>
  <c r="MD95" i="16"/>
  <c r="MC95" i="16"/>
  <c r="MB95" i="16"/>
  <c r="MA95" i="16"/>
  <c r="LZ95" i="16"/>
  <c r="LY95" i="16"/>
  <c r="LX95" i="16"/>
  <c r="LW95" i="16"/>
  <c r="LV95" i="16"/>
  <c r="LU95" i="16"/>
  <c r="LT95" i="16"/>
  <c r="LS95" i="16"/>
  <c r="LR95" i="16"/>
  <c r="LQ95" i="16"/>
  <c r="LP95" i="16"/>
  <c r="LO95" i="16"/>
  <c r="LN95" i="16"/>
  <c r="LM95" i="16"/>
  <c r="LL95" i="16"/>
  <c r="LK95" i="16"/>
  <c r="LJ95" i="16"/>
  <c r="LI95" i="16"/>
  <c r="LH95" i="16"/>
  <c r="LG95" i="16"/>
  <c r="LF95" i="16"/>
  <c r="LE95" i="16"/>
  <c r="LD95" i="16"/>
  <c r="LC95" i="16"/>
  <c r="LB95" i="16"/>
  <c r="LA95" i="16"/>
  <c r="KZ95" i="16"/>
  <c r="KY95" i="16"/>
  <c r="MD94" i="16"/>
  <c r="MC94" i="16"/>
  <c r="MB94" i="16"/>
  <c r="MA94" i="16"/>
  <c r="LZ94" i="16"/>
  <c r="LY94" i="16"/>
  <c r="LX94" i="16"/>
  <c r="LW94" i="16"/>
  <c r="LV94" i="16"/>
  <c r="LU94" i="16"/>
  <c r="LT94" i="16"/>
  <c r="LS94" i="16"/>
  <c r="LR94" i="16"/>
  <c r="LQ94" i="16"/>
  <c r="LP94" i="16"/>
  <c r="LO94" i="16"/>
  <c r="LN94" i="16"/>
  <c r="LM94" i="16"/>
  <c r="LL94" i="16"/>
  <c r="LK94" i="16"/>
  <c r="LJ94" i="16"/>
  <c r="LI94" i="16"/>
  <c r="LH94" i="16"/>
  <c r="LG94" i="16"/>
  <c r="LF94" i="16"/>
  <c r="LE94" i="16"/>
  <c r="LD94" i="16"/>
  <c r="LC94" i="16"/>
  <c r="LB94" i="16"/>
  <c r="LA94" i="16"/>
  <c r="KZ94" i="16"/>
  <c r="KY94" i="16"/>
  <c r="MD93" i="16"/>
  <c r="MC93" i="16"/>
  <c r="MB93" i="16"/>
  <c r="MA93" i="16"/>
  <c r="LZ93" i="16"/>
  <c r="LY93" i="16"/>
  <c r="LX93" i="16"/>
  <c r="LW93" i="16"/>
  <c r="LV93" i="16"/>
  <c r="LU93" i="16"/>
  <c r="LT93" i="16"/>
  <c r="LS93" i="16"/>
  <c r="LR93" i="16"/>
  <c r="LQ93" i="16"/>
  <c r="LP93" i="16"/>
  <c r="LO93" i="16"/>
  <c r="LN93" i="16"/>
  <c r="LM93" i="16"/>
  <c r="LL93" i="16"/>
  <c r="LK93" i="16"/>
  <c r="LJ93" i="16"/>
  <c r="LI93" i="16"/>
  <c r="LH93" i="16"/>
  <c r="LG93" i="16"/>
  <c r="LF93" i="16"/>
  <c r="LE93" i="16"/>
  <c r="LD93" i="16"/>
  <c r="LC93" i="16"/>
  <c r="LB93" i="16"/>
  <c r="LA93" i="16"/>
  <c r="KZ93" i="16"/>
  <c r="KY93" i="16"/>
  <c r="MD92" i="16"/>
  <c r="MC92" i="16"/>
  <c r="MB92" i="16"/>
  <c r="MA92" i="16"/>
  <c r="LZ92" i="16"/>
  <c r="LY92" i="16"/>
  <c r="LX92" i="16"/>
  <c r="LW92" i="16"/>
  <c r="LV92" i="16"/>
  <c r="LU92" i="16"/>
  <c r="LT92" i="16"/>
  <c r="LS92" i="16"/>
  <c r="LR92" i="16"/>
  <c r="LQ92" i="16"/>
  <c r="LP92" i="16"/>
  <c r="LO92" i="16"/>
  <c r="LN92" i="16"/>
  <c r="LM92" i="16"/>
  <c r="LL92" i="16"/>
  <c r="LK92" i="16"/>
  <c r="LJ92" i="16"/>
  <c r="LI92" i="16"/>
  <c r="LH92" i="16"/>
  <c r="LG92" i="16"/>
  <c r="LF92" i="16"/>
  <c r="LE92" i="16"/>
  <c r="LD92" i="16"/>
  <c r="LC92" i="16"/>
  <c r="LB92" i="16"/>
  <c r="LA92" i="16"/>
  <c r="KZ92" i="16"/>
  <c r="KY92" i="16"/>
  <c r="MD91" i="16"/>
  <c r="MC91" i="16"/>
  <c r="MB91" i="16"/>
  <c r="MA91" i="16"/>
  <c r="LZ91" i="16"/>
  <c r="LY91" i="16"/>
  <c r="LX91" i="16"/>
  <c r="LW91" i="16"/>
  <c r="LV91" i="16"/>
  <c r="LU91" i="16"/>
  <c r="LT91" i="16"/>
  <c r="LS91" i="16"/>
  <c r="LR91" i="16"/>
  <c r="LQ91" i="16"/>
  <c r="LP91" i="16"/>
  <c r="LO91" i="16"/>
  <c r="LN91" i="16"/>
  <c r="LM91" i="16"/>
  <c r="LL91" i="16"/>
  <c r="LK91" i="16"/>
  <c r="LJ91" i="16"/>
  <c r="LI91" i="16"/>
  <c r="LH91" i="16"/>
  <c r="LG91" i="16"/>
  <c r="LF91" i="16"/>
  <c r="LE91" i="16"/>
  <c r="LD91" i="16"/>
  <c r="LC91" i="16"/>
  <c r="LB91" i="16"/>
  <c r="LA91" i="16"/>
  <c r="KZ91" i="16"/>
  <c r="KY91" i="16"/>
  <c r="MD90" i="16"/>
  <c r="MC90" i="16"/>
  <c r="MB90" i="16"/>
  <c r="MA90" i="16"/>
  <c r="LZ90" i="16"/>
  <c r="LY90" i="16"/>
  <c r="LX90" i="16"/>
  <c r="LW90" i="16"/>
  <c r="LV90" i="16"/>
  <c r="LU90" i="16"/>
  <c r="LT90" i="16"/>
  <c r="LS90" i="16"/>
  <c r="LR90" i="16"/>
  <c r="LQ90" i="16"/>
  <c r="LP90" i="16"/>
  <c r="LO90" i="16"/>
  <c r="LN90" i="16"/>
  <c r="LM90" i="16"/>
  <c r="LL90" i="16"/>
  <c r="LK90" i="16"/>
  <c r="LJ90" i="16"/>
  <c r="LI90" i="16"/>
  <c r="LH90" i="16"/>
  <c r="LG90" i="16"/>
  <c r="LF90" i="16"/>
  <c r="LE90" i="16"/>
  <c r="LD90" i="16"/>
  <c r="LC90" i="16"/>
  <c r="LB90" i="16"/>
  <c r="LA90" i="16"/>
  <c r="KZ90" i="16"/>
  <c r="KY90" i="16"/>
  <c r="MD89" i="16"/>
  <c r="MC89" i="16"/>
  <c r="MB89" i="16"/>
  <c r="MA89" i="16"/>
  <c r="LZ89" i="16"/>
  <c r="LY89" i="16"/>
  <c r="LX89" i="16"/>
  <c r="LW89" i="16"/>
  <c r="LV89" i="16"/>
  <c r="LU89" i="16"/>
  <c r="LT89" i="16"/>
  <c r="LS89" i="16"/>
  <c r="LR89" i="16"/>
  <c r="LQ89" i="16"/>
  <c r="LP89" i="16"/>
  <c r="LO89" i="16"/>
  <c r="LN89" i="16"/>
  <c r="LM89" i="16"/>
  <c r="LL89" i="16"/>
  <c r="LK89" i="16"/>
  <c r="LJ89" i="16"/>
  <c r="LI89" i="16"/>
  <c r="LH89" i="16"/>
  <c r="LG89" i="16"/>
  <c r="LF89" i="16"/>
  <c r="LE89" i="16"/>
  <c r="LD89" i="16"/>
  <c r="LC89" i="16"/>
  <c r="LB89" i="16"/>
  <c r="LA89" i="16"/>
  <c r="KZ89" i="16"/>
  <c r="KY89" i="16"/>
  <c r="MD88" i="16"/>
  <c r="MC88" i="16"/>
  <c r="MB88" i="16"/>
  <c r="MA88" i="16"/>
  <c r="LZ88" i="16"/>
  <c r="LY88" i="16"/>
  <c r="LX88" i="16"/>
  <c r="LW88" i="16"/>
  <c r="LV88" i="16"/>
  <c r="LU88" i="16"/>
  <c r="LT88" i="16"/>
  <c r="LS88" i="16"/>
  <c r="LR88" i="16"/>
  <c r="LQ88" i="16"/>
  <c r="LP88" i="16"/>
  <c r="LO88" i="16"/>
  <c r="LN88" i="16"/>
  <c r="LM88" i="16"/>
  <c r="LL88" i="16"/>
  <c r="LK88" i="16"/>
  <c r="LJ88" i="16"/>
  <c r="LI88" i="16"/>
  <c r="LH88" i="16"/>
  <c r="LG88" i="16"/>
  <c r="LF88" i="16"/>
  <c r="LE88" i="16"/>
  <c r="LD88" i="16"/>
  <c r="LC88" i="16"/>
  <c r="LB88" i="16"/>
  <c r="LA88" i="16"/>
  <c r="KZ88" i="16"/>
  <c r="KY88" i="16"/>
  <c r="MD87" i="16"/>
  <c r="MC87" i="16"/>
  <c r="MB87" i="16"/>
  <c r="MA87" i="16"/>
  <c r="LZ87" i="16"/>
  <c r="LY87" i="16"/>
  <c r="LX87" i="16"/>
  <c r="LW87" i="16"/>
  <c r="LV87" i="16"/>
  <c r="LU87" i="16"/>
  <c r="LT87" i="16"/>
  <c r="LS87" i="16"/>
  <c r="LR87" i="16"/>
  <c r="LQ87" i="16"/>
  <c r="LP87" i="16"/>
  <c r="LO87" i="16"/>
  <c r="LN87" i="16"/>
  <c r="LM87" i="16"/>
  <c r="LL87" i="16"/>
  <c r="LK87" i="16"/>
  <c r="LJ87" i="16"/>
  <c r="LI87" i="16"/>
  <c r="LH87" i="16"/>
  <c r="LG87" i="16"/>
  <c r="LF87" i="16"/>
  <c r="LE87" i="16"/>
  <c r="LD87" i="16"/>
  <c r="LC87" i="16"/>
  <c r="LB87" i="16"/>
  <c r="LA87" i="16"/>
  <c r="KZ87" i="16"/>
  <c r="KY87" i="16"/>
  <c r="MD86" i="16"/>
  <c r="MC86" i="16"/>
  <c r="MB86" i="16"/>
  <c r="MA86" i="16"/>
  <c r="LZ86" i="16"/>
  <c r="LY86" i="16"/>
  <c r="LX86" i="16"/>
  <c r="LW86" i="16"/>
  <c r="LV86" i="16"/>
  <c r="LU86" i="16"/>
  <c r="LT86" i="16"/>
  <c r="LS86" i="16"/>
  <c r="LR86" i="16"/>
  <c r="LQ86" i="16"/>
  <c r="LP86" i="16"/>
  <c r="LO86" i="16"/>
  <c r="LN86" i="16"/>
  <c r="LM86" i="16"/>
  <c r="LL86" i="16"/>
  <c r="LK86" i="16"/>
  <c r="LJ86" i="16"/>
  <c r="LI86" i="16"/>
  <c r="LH86" i="16"/>
  <c r="LG86" i="16"/>
  <c r="LF86" i="16"/>
  <c r="LE86" i="16"/>
  <c r="LD86" i="16"/>
  <c r="LC86" i="16"/>
  <c r="LB86" i="16"/>
  <c r="LA86" i="16"/>
  <c r="KZ86" i="16"/>
  <c r="KY86" i="16"/>
  <c r="MD85" i="16"/>
  <c r="MC85" i="16"/>
  <c r="MB85" i="16"/>
  <c r="MA85" i="16"/>
  <c r="LZ85" i="16"/>
  <c r="LY85" i="16"/>
  <c r="LX85" i="16"/>
  <c r="LW85" i="16"/>
  <c r="LV85" i="16"/>
  <c r="LU85" i="16"/>
  <c r="LT85" i="16"/>
  <c r="LS85" i="16"/>
  <c r="LR85" i="16"/>
  <c r="LQ85" i="16"/>
  <c r="LP85" i="16"/>
  <c r="LO85" i="16"/>
  <c r="LN85" i="16"/>
  <c r="LM85" i="16"/>
  <c r="LL85" i="16"/>
  <c r="LK85" i="16"/>
  <c r="LJ85" i="16"/>
  <c r="LI85" i="16"/>
  <c r="LH85" i="16"/>
  <c r="LG85" i="16"/>
  <c r="LF85" i="16"/>
  <c r="LE85" i="16"/>
  <c r="LD85" i="16"/>
  <c r="LC85" i="16"/>
  <c r="LB85" i="16"/>
  <c r="LA85" i="16"/>
  <c r="KZ85" i="16"/>
  <c r="KY85" i="16"/>
  <c r="MD84" i="16"/>
  <c r="MC84" i="16"/>
  <c r="MB84" i="16"/>
  <c r="MA84" i="16"/>
  <c r="LZ84" i="16"/>
  <c r="LY84" i="16"/>
  <c r="LX84" i="16"/>
  <c r="LW84" i="16"/>
  <c r="LV84" i="16"/>
  <c r="LU84" i="16"/>
  <c r="LT84" i="16"/>
  <c r="LS84" i="16"/>
  <c r="LR84" i="16"/>
  <c r="LQ84" i="16"/>
  <c r="LP84" i="16"/>
  <c r="LO84" i="16"/>
  <c r="LN84" i="16"/>
  <c r="LM84" i="16"/>
  <c r="LL84" i="16"/>
  <c r="LK84" i="16"/>
  <c r="LJ84" i="16"/>
  <c r="LI84" i="16"/>
  <c r="LH84" i="16"/>
  <c r="LG84" i="16"/>
  <c r="LF84" i="16"/>
  <c r="LE84" i="16"/>
  <c r="LD84" i="16"/>
  <c r="LC84" i="16"/>
  <c r="LB84" i="16"/>
  <c r="LA84" i="16"/>
  <c r="KZ84" i="16"/>
  <c r="KY84" i="16"/>
  <c r="MD83" i="16"/>
  <c r="MC83" i="16"/>
  <c r="MB83" i="16"/>
  <c r="MA83" i="16"/>
  <c r="LZ83" i="16"/>
  <c r="LY83" i="16"/>
  <c r="LX83" i="16"/>
  <c r="LW83" i="16"/>
  <c r="LV83" i="16"/>
  <c r="LU83" i="16"/>
  <c r="LT83" i="16"/>
  <c r="LS83" i="16"/>
  <c r="LR83" i="16"/>
  <c r="LQ83" i="16"/>
  <c r="LP83" i="16"/>
  <c r="LO83" i="16"/>
  <c r="LN83" i="16"/>
  <c r="LM83" i="16"/>
  <c r="LL83" i="16"/>
  <c r="LK83" i="16"/>
  <c r="LJ83" i="16"/>
  <c r="LI83" i="16"/>
  <c r="LH83" i="16"/>
  <c r="LG83" i="16"/>
  <c r="LF83" i="16"/>
  <c r="LE83" i="16"/>
  <c r="LD83" i="16"/>
  <c r="LC83" i="16"/>
  <c r="LB83" i="16"/>
  <c r="LA83" i="16"/>
  <c r="KZ83" i="16"/>
  <c r="KY83" i="16"/>
  <c r="MD82" i="16"/>
  <c r="MC82" i="16"/>
  <c r="MB82" i="16"/>
  <c r="MA82" i="16"/>
  <c r="LZ82" i="16"/>
  <c r="LY82" i="16"/>
  <c r="LX82" i="16"/>
  <c r="LW82" i="16"/>
  <c r="LV82" i="16"/>
  <c r="LU82" i="16"/>
  <c r="LT82" i="16"/>
  <c r="LS82" i="16"/>
  <c r="LR82" i="16"/>
  <c r="LQ82" i="16"/>
  <c r="LP82" i="16"/>
  <c r="LO82" i="16"/>
  <c r="LN82" i="16"/>
  <c r="LM82" i="16"/>
  <c r="LL82" i="16"/>
  <c r="LK82" i="16"/>
  <c r="LJ82" i="16"/>
  <c r="LI82" i="16"/>
  <c r="LH82" i="16"/>
  <c r="LG82" i="16"/>
  <c r="LF82" i="16"/>
  <c r="LE82" i="16"/>
  <c r="LD82" i="16"/>
  <c r="LC82" i="16"/>
  <c r="LB82" i="16"/>
  <c r="LA82" i="16"/>
  <c r="KZ82" i="16"/>
  <c r="KY82" i="16"/>
  <c r="MD81" i="16"/>
  <c r="MC81" i="16"/>
  <c r="MB81" i="16"/>
  <c r="MA81" i="16"/>
  <c r="LZ81" i="16"/>
  <c r="LY81" i="16"/>
  <c r="LX81" i="16"/>
  <c r="LW81" i="16"/>
  <c r="LV81" i="16"/>
  <c r="LU81" i="16"/>
  <c r="LT81" i="16"/>
  <c r="LS81" i="16"/>
  <c r="LR81" i="16"/>
  <c r="LQ81" i="16"/>
  <c r="LP81" i="16"/>
  <c r="LO81" i="16"/>
  <c r="LN81" i="16"/>
  <c r="LM81" i="16"/>
  <c r="LL81" i="16"/>
  <c r="LK81" i="16"/>
  <c r="LJ81" i="16"/>
  <c r="LI81" i="16"/>
  <c r="LH81" i="16"/>
  <c r="LG81" i="16"/>
  <c r="LF81" i="16"/>
  <c r="LE81" i="16"/>
  <c r="LD81" i="16"/>
  <c r="LC81" i="16"/>
  <c r="LB81" i="16"/>
  <c r="LA81" i="16"/>
  <c r="KZ81" i="16"/>
  <c r="KY81" i="16"/>
  <c r="MD80" i="16"/>
  <c r="MC80" i="16"/>
  <c r="MB80" i="16"/>
  <c r="MA80" i="16"/>
  <c r="LZ80" i="16"/>
  <c r="LY80" i="16"/>
  <c r="LX80" i="16"/>
  <c r="LW80" i="16"/>
  <c r="LV80" i="16"/>
  <c r="LU80" i="16"/>
  <c r="LT80" i="16"/>
  <c r="LS80" i="16"/>
  <c r="LR80" i="16"/>
  <c r="LQ80" i="16"/>
  <c r="LP80" i="16"/>
  <c r="LO80" i="16"/>
  <c r="LN80" i="16"/>
  <c r="LM80" i="16"/>
  <c r="LL80" i="16"/>
  <c r="LK80" i="16"/>
  <c r="LJ80" i="16"/>
  <c r="LI80" i="16"/>
  <c r="LH80" i="16"/>
  <c r="LG80" i="16"/>
  <c r="LF80" i="16"/>
  <c r="LE80" i="16"/>
  <c r="LD80" i="16"/>
  <c r="LC80" i="16"/>
  <c r="LB80" i="16"/>
  <c r="LA80" i="16"/>
  <c r="KZ80" i="16"/>
  <c r="KY80" i="16"/>
  <c r="MD79" i="16"/>
  <c r="MC79" i="16"/>
  <c r="MB79" i="16"/>
  <c r="MA79" i="16"/>
  <c r="LZ79" i="16"/>
  <c r="LY79" i="16"/>
  <c r="LX79" i="16"/>
  <c r="LW79" i="16"/>
  <c r="LV79" i="16"/>
  <c r="LU79" i="16"/>
  <c r="LT79" i="16"/>
  <c r="LS79" i="16"/>
  <c r="LR79" i="16"/>
  <c r="LQ79" i="16"/>
  <c r="LP79" i="16"/>
  <c r="LO79" i="16"/>
  <c r="LN79" i="16"/>
  <c r="LM79" i="16"/>
  <c r="LL79" i="16"/>
  <c r="LK79" i="16"/>
  <c r="LJ79" i="16"/>
  <c r="LI79" i="16"/>
  <c r="LH79" i="16"/>
  <c r="LG79" i="16"/>
  <c r="LF79" i="16"/>
  <c r="LE79" i="16"/>
  <c r="LD79" i="16"/>
  <c r="LC79" i="16"/>
  <c r="LB79" i="16"/>
  <c r="LA79" i="16"/>
  <c r="KZ79" i="16"/>
  <c r="KY79" i="16"/>
  <c r="MD78" i="16"/>
  <c r="MC78" i="16"/>
  <c r="MB78" i="16"/>
  <c r="MA78" i="16"/>
  <c r="LZ78" i="16"/>
  <c r="LY78" i="16"/>
  <c r="LX78" i="16"/>
  <c r="LW78" i="16"/>
  <c r="LV78" i="16"/>
  <c r="LU78" i="16"/>
  <c r="LT78" i="16"/>
  <c r="LS78" i="16"/>
  <c r="LR78" i="16"/>
  <c r="LQ78" i="16"/>
  <c r="LP78" i="16"/>
  <c r="LO78" i="16"/>
  <c r="LN78" i="16"/>
  <c r="LM78" i="16"/>
  <c r="LL78" i="16"/>
  <c r="LK78" i="16"/>
  <c r="LJ78" i="16"/>
  <c r="LI78" i="16"/>
  <c r="LH78" i="16"/>
  <c r="LG78" i="16"/>
  <c r="LF78" i="16"/>
  <c r="LE78" i="16"/>
  <c r="LD78" i="16"/>
  <c r="LC78" i="16"/>
  <c r="LB78" i="16"/>
  <c r="LA78" i="16"/>
  <c r="KZ78" i="16"/>
  <c r="KY78" i="16"/>
  <c r="MD77" i="16"/>
  <c r="MC77" i="16"/>
  <c r="MB77" i="16"/>
  <c r="MA77" i="16"/>
  <c r="LZ77" i="16"/>
  <c r="LY77" i="16"/>
  <c r="LX77" i="16"/>
  <c r="LW77" i="16"/>
  <c r="LV77" i="16"/>
  <c r="LU77" i="16"/>
  <c r="LT77" i="16"/>
  <c r="LS77" i="16"/>
  <c r="LR77" i="16"/>
  <c r="LQ77" i="16"/>
  <c r="LP77" i="16"/>
  <c r="LO77" i="16"/>
  <c r="LN77" i="16"/>
  <c r="LM77" i="16"/>
  <c r="LL77" i="16"/>
  <c r="LK77" i="16"/>
  <c r="LJ77" i="16"/>
  <c r="LI77" i="16"/>
  <c r="LH77" i="16"/>
  <c r="LG77" i="16"/>
  <c r="LF77" i="16"/>
  <c r="LE77" i="16"/>
  <c r="LD77" i="16"/>
  <c r="LC77" i="16"/>
  <c r="LB77" i="16"/>
  <c r="LA77" i="16"/>
  <c r="KZ77" i="16"/>
  <c r="KY77" i="16"/>
  <c r="MD76" i="16"/>
  <c r="MC76" i="16"/>
  <c r="MB76" i="16"/>
  <c r="MA76" i="16"/>
  <c r="LZ76" i="16"/>
  <c r="LY76" i="16"/>
  <c r="LX76" i="16"/>
  <c r="LW76" i="16"/>
  <c r="LV76" i="16"/>
  <c r="LU76" i="16"/>
  <c r="LT76" i="16"/>
  <c r="LS76" i="16"/>
  <c r="LR76" i="16"/>
  <c r="LQ76" i="16"/>
  <c r="LP76" i="16"/>
  <c r="LO76" i="16"/>
  <c r="LN76" i="16"/>
  <c r="LM76" i="16"/>
  <c r="LL76" i="16"/>
  <c r="LK76" i="16"/>
  <c r="LJ76" i="16"/>
  <c r="LI76" i="16"/>
  <c r="LH76" i="16"/>
  <c r="LG76" i="16"/>
  <c r="LF76" i="16"/>
  <c r="LE76" i="16"/>
  <c r="LD76" i="16"/>
  <c r="LC76" i="16"/>
  <c r="LB76" i="16"/>
  <c r="LA76" i="16"/>
  <c r="KZ76" i="16"/>
  <c r="KY76" i="16"/>
  <c r="MD75" i="16"/>
  <c r="MC75" i="16"/>
  <c r="MB75" i="16"/>
  <c r="MA75" i="16"/>
  <c r="LZ75" i="16"/>
  <c r="LY75" i="16"/>
  <c r="LX75" i="16"/>
  <c r="LW75" i="16"/>
  <c r="LV75" i="16"/>
  <c r="LU75" i="16"/>
  <c r="LT75" i="16"/>
  <c r="LS75" i="16"/>
  <c r="LR75" i="16"/>
  <c r="LQ75" i="16"/>
  <c r="LP75" i="16"/>
  <c r="LO75" i="16"/>
  <c r="LN75" i="16"/>
  <c r="LM75" i="16"/>
  <c r="LL75" i="16"/>
  <c r="LK75" i="16"/>
  <c r="LJ75" i="16"/>
  <c r="LI75" i="16"/>
  <c r="LH75" i="16"/>
  <c r="LG75" i="16"/>
  <c r="LF75" i="16"/>
  <c r="LE75" i="16"/>
  <c r="LD75" i="16"/>
  <c r="LC75" i="16"/>
  <c r="LB75" i="16"/>
  <c r="LA75" i="16"/>
  <c r="KZ75" i="16"/>
  <c r="KY75" i="16"/>
  <c r="MD74" i="16"/>
  <c r="MC74" i="16"/>
  <c r="MB74" i="16"/>
  <c r="MA74" i="16"/>
  <c r="LZ74" i="16"/>
  <c r="LY74" i="16"/>
  <c r="LX74" i="16"/>
  <c r="LW74" i="16"/>
  <c r="LV74" i="16"/>
  <c r="LU74" i="16"/>
  <c r="LT74" i="16"/>
  <c r="LS74" i="16"/>
  <c r="LR74" i="16"/>
  <c r="LQ74" i="16"/>
  <c r="LP74" i="16"/>
  <c r="LO74" i="16"/>
  <c r="LN74" i="16"/>
  <c r="LM74" i="16"/>
  <c r="LL74" i="16"/>
  <c r="LK74" i="16"/>
  <c r="LJ74" i="16"/>
  <c r="LI74" i="16"/>
  <c r="LH74" i="16"/>
  <c r="LG74" i="16"/>
  <c r="LF74" i="16"/>
  <c r="LE74" i="16"/>
  <c r="LD74" i="16"/>
  <c r="LC74" i="16"/>
  <c r="LB74" i="16"/>
  <c r="LA74" i="16"/>
  <c r="KZ74" i="16"/>
  <c r="KY74" i="16"/>
  <c r="MD73" i="16"/>
  <c r="MC73" i="16"/>
  <c r="MB73" i="16"/>
  <c r="MA73" i="16"/>
  <c r="LZ73" i="16"/>
  <c r="LY73" i="16"/>
  <c r="LX73" i="16"/>
  <c r="LW73" i="16"/>
  <c r="LV73" i="16"/>
  <c r="LU73" i="16"/>
  <c r="LT73" i="16"/>
  <c r="LS73" i="16"/>
  <c r="LR73" i="16"/>
  <c r="LQ73" i="16"/>
  <c r="LP73" i="16"/>
  <c r="LO73" i="16"/>
  <c r="LN73" i="16"/>
  <c r="LM73" i="16"/>
  <c r="LL73" i="16"/>
  <c r="LK73" i="16"/>
  <c r="LJ73" i="16"/>
  <c r="LI73" i="16"/>
  <c r="LH73" i="16"/>
  <c r="LG73" i="16"/>
  <c r="LF73" i="16"/>
  <c r="LE73" i="16"/>
  <c r="LD73" i="16"/>
  <c r="LC73" i="16"/>
  <c r="LB73" i="16"/>
  <c r="LA73" i="16"/>
  <c r="KZ73" i="16"/>
  <c r="KY73" i="16"/>
  <c r="MD72" i="16"/>
  <c r="MC72" i="16"/>
  <c r="MB72" i="16"/>
  <c r="MA72" i="16"/>
  <c r="LZ72" i="16"/>
  <c r="LY72" i="16"/>
  <c r="LX72" i="16"/>
  <c r="LW72" i="16"/>
  <c r="LV72" i="16"/>
  <c r="LU72" i="16"/>
  <c r="LT72" i="16"/>
  <c r="LS72" i="16"/>
  <c r="LR72" i="16"/>
  <c r="LQ72" i="16"/>
  <c r="LP72" i="16"/>
  <c r="LO72" i="16"/>
  <c r="LN72" i="16"/>
  <c r="LM72" i="16"/>
  <c r="LL72" i="16"/>
  <c r="LK72" i="16"/>
  <c r="LJ72" i="16"/>
  <c r="LI72" i="16"/>
  <c r="LH72" i="16"/>
  <c r="LG72" i="16"/>
  <c r="LF72" i="16"/>
  <c r="LE72" i="16"/>
  <c r="LD72" i="16"/>
  <c r="LC72" i="16"/>
  <c r="LB72" i="16"/>
  <c r="LA72" i="16"/>
  <c r="KZ72" i="16"/>
  <c r="KY72" i="16"/>
  <c r="MD71" i="16"/>
  <c r="MC71" i="16"/>
  <c r="MB71" i="16"/>
  <c r="MA71" i="16"/>
  <c r="LZ71" i="16"/>
  <c r="LY71" i="16"/>
  <c r="LX71" i="16"/>
  <c r="LW71" i="16"/>
  <c r="LV71" i="16"/>
  <c r="LU71" i="16"/>
  <c r="LT71" i="16"/>
  <c r="LS71" i="16"/>
  <c r="LR71" i="16"/>
  <c r="LQ71" i="16"/>
  <c r="LP71" i="16"/>
  <c r="LO71" i="16"/>
  <c r="LN71" i="16"/>
  <c r="LM71" i="16"/>
  <c r="LL71" i="16"/>
  <c r="LK71" i="16"/>
  <c r="LJ71" i="16"/>
  <c r="LI71" i="16"/>
  <c r="LH71" i="16"/>
  <c r="LG71" i="16"/>
  <c r="LF71" i="16"/>
  <c r="LE71" i="16"/>
  <c r="LD71" i="16"/>
  <c r="LC71" i="16"/>
  <c r="LB71" i="16"/>
  <c r="LA71" i="16"/>
  <c r="KZ71" i="16"/>
  <c r="KY71" i="16"/>
  <c r="MD70" i="16"/>
  <c r="MC70" i="16"/>
  <c r="MB70" i="16"/>
  <c r="MA70" i="16"/>
  <c r="LZ70" i="16"/>
  <c r="LY70" i="16"/>
  <c r="LX70" i="16"/>
  <c r="LW70" i="16"/>
  <c r="LV70" i="16"/>
  <c r="LU70" i="16"/>
  <c r="LT70" i="16"/>
  <c r="LS70" i="16"/>
  <c r="LR70" i="16"/>
  <c r="LQ70" i="16"/>
  <c r="LP70" i="16"/>
  <c r="LO70" i="16"/>
  <c r="LN70" i="16"/>
  <c r="LM70" i="16"/>
  <c r="LL70" i="16"/>
  <c r="LK70" i="16"/>
  <c r="LJ70" i="16"/>
  <c r="LI70" i="16"/>
  <c r="LH70" i="16"/>
  <c r="LG70" i="16"/>
  <c r="LF70" i="16"/>
  <c r="LE70" i="16"/>
  <c r="LD70" i="16"/>
  <c r="LC70" i="16"/>
  <c r="LB70" i="16"/>
  <c r="LA70" i="16"/>
  <c r="KZ70" i="16"/>
  <c r="KY70" i="16"/>
  <c r="MD69" i="16"/>
  <c r="MC69" i="16"/>
  <c r="MB69" i="16"/>
  <c r="MA69" i="16"/>
  <c r="LZ69" i="16"/>
  <c r="LY69" i="16"/>
  <c r="LX69" i="16"/>
  <c r="LW69" i="16"/>
  <c r="LV69" i="16"/>
  <c r="LU69" i="16"/>
  <c r="LT69" i="16"/>
  <c r="LS69" i="16"/>
  <c r="LR69" i="16"/>
  <c r="LQ69" i="16"/>
  <c r="LP69" i="16"/>
  <c r="LO69" i="16"/>
  <c r="LN69" i="16"/>
  <c r="LM69" i="16"/>
  <c r="LL69" i="16"/>
  <c r="LK69" i="16"/>
  <c r="LJ69" i="16"/>
  <c r="LI69" i="16"/>
  <c r="LH69" i="16"/>
  <c r="LG69" i="16"/>
  <c r="LF69" i="16"/>
  <c r="LE69" i="16"/>
  <c r="LD69" i="16"/>
  <c r="LC69" i="16"/>
  <c r="LB69" i="16"/>
  <c r="LA69" i="16"/>
  <c r="KZ69" i="16"/>
  <c r="KY69" i="16"/>
  <c r="MD68" i="16"/>
  <c r="MC68" i="16"/>
  <c r="MB68" i="16"/>
  <c r="MA68" i="16"/>
  <c r="LZ68" i="16"/>
  <c r="LY68" i="16"/>
  <c r="LX68" i="16"/>
  <c r="LW68" i="16"/>
  <c r="LV68" i="16"/>
  <c r="LU68" i="16"/>
  <c r="LT68" i="16"/>
  <c r="LS68" i="16"/>
  <c r="LR68" i="16"/>
  <c r="LQ68" i="16"/>
  <c r="LP68" i="16"/>
  <c r="LO68" i="16"/>
  <c r="LN68" i="16"/>
  <c r="LM68" i="16"/>
  <c r="LL68" i="16"/>
  <c r="LK68" i="16"/>
  <c r="LJ68" i="16"/>
  <c r="LI68" i="16"/>
  <c r="LH68" i="16"/>
  <c r="LG68" i="16"/>
  <c r="LF68" i="16"/>
  <c r="LE68" i="16"/>
  <c r="LD68" i="16"/>
  <c r="LC68" i="16"/>
  <c r="LB68" i="16"/>
  <c r="LA68" i="16"/>
  <c r="KZ68" i="16"/>
  <c r="KY68" i="16"/>
  <c r="MD67" i="16"/>
  <c r="MC67" i="16"/>
  <c r="MB67" i="16"/>
  <c r="MA67" i="16"/>
  <c r="LZ67" i="16"/>
  <c r="LY67" i="16"/>
  <c r="LX67" i="16"/>
  <c r="LW67" i="16"/>
  <c r="LV67" i="16"/>
  <c r="LU67" i="16"/>
  <c r="LT67" i="16"/>
  <c r="LS67" i="16"/>
  <c r="LR67" i="16"/>
  <c r="LQ67" i="16"/>
  <c r="LP67" i="16"/>
  <c r="LO67" i="16"/>
  <c r="LN67" i="16"/>
  <c r="LM67" i="16"/>
  <c r="LL67" i="16"/>
  <c r="LK67" i="16"/>
  <c r="LJ67" i="16"/>
  <c r="LI67" i="16"/>
  <c r="LH67" i="16"/>
  <c r="LG67" i="16"/>
  <c r="LF67" i="16"/>
  <c r="LE67" i="16"/>
  <c r="LD67" i="16"/>
  <c r="LC67" i="16"/>
  <c r="LB67" i="16"/>
  <c r="LA67" i="16"/>
  <c r="KZ67" i="16"/>
  <c r="KY67" i="16"/>
  <c r="MD66" i="16"/>
  <c r="MC66" i="16"/>
  <c r="MB66" i="16"/>
  <c r="MA66" i="16"/>
  <c r="LZ66" i="16"/>
  <c r="LY66" i="16"/>
  <c r="LX66" i="16"/>
  <c r="LW66" i="16"/>
  <c r="LV66" i="16"/>
  <c r="LU66" i="16"/>
  <c r="LT66" i="16"/>
  <c r="LS66" i="16"/>
  <c r="LR66" i="16"/>
  <c r="LQ66" i="16"/>
  <c r="LP66" i="16"/>
  <c r="LO66" i="16"/>
  <c r="LN66" i="16"/>
  <c r="LM66" i="16"/>
  <c r="LL66" i="16"/>
  <c r="LK66" i="16"/>
  <c r="LJ66" i="16"/>
  <c r="LI66" i="16"/>
  <c r="LH66" i="16"/>
  <c r="LG66" i="16"/>
  <c r="LF66" i="16"/>
  <c r="LE66" i="16"/>
  <c r="LD66" i="16"/>
  <c r="LC66" i="16"/>
  <c r="LB66" i="16"/>
  <c r="LA66" i="16"/>
  <c r="KZ66" i="16"/>
  <c r="KY66" i="16"/>
  <c r="MD65" i="16"/>
  <c r="MC65" i="16"/>
  <c r="MB65" i="16"/>
  <c r="MA65" i="16"/>
  <c r="LZ65" i="16"/>
  <c r="LY65" i="16"/>
  <c r="LX65" i="16"/>
  <c r="LW65" i="16"/>
  <c r="LV65" i="16"/>
  <c r="LU65" i="16"/>
  <c r="LT65" i="16"/>
  <c r="LS65" i="16"/>
  <c r="LR65" i="16"/>
  <c r="LQ65" i="16"/>
  <c r="LP65" i="16"/>
  <c r="LO65" i="16"/>
  <c r="LN65" i="16"/>
  <c r="LM65" i="16"/>
  <c r="LL65" i="16"/>
  <c r="LK65" i="16"/>
  <c r="LJ65" i="16"/>
  <c r="LI65" i="16"/>
  <c r="LH65" i="16"/>
  <c r="LG65" i="16"/>
  <c r="LF65" i="16"/>
  <c r="LE65" i="16"/>
  <c r="LD65" i="16"/>
  <c r="LC65" i="16"/>
  <c r="LB65" i="16"/>
  <c r="LA65" i="16"/>
  <c r="KZ65" i="16"/>
  <c r="KY65" i="16"/>
  <c r="MD64" i="16"/>
  <c r="MC64" i="16"/>
  <c r="MB64" i="16"/>
  <c r="MA64" i="16"/>
  <c r="LZ64" i="16"/>
  <c r="LY64" i="16"/>
  <c r="LX64" i="16"/>
  <c r="LW64" i="16"/>
  <c r="LV64" i="16"/>
  <c r="LU64" i="16"/>
  <c r="LT64" i="16"/>
  <c r="LS64" i="16"/>
  <c r="LR64" i="16"/>
  <c r="LQ64" i="16"/>
  <c r="LP64" i="16"/>
  <c r="LO64" i="16"/>
  <c r="LN64" i="16"/>
  <c r="LM64" i="16"/>
  <c r="LL64" i="16"/>
  <c r="LK64" i="16"/>
  <c r="LJ64" i="16"/>
  <c r="LI64" i="16"/>
  <c r="LH64" i="16"/>
  <c r="LG64" i="16"/>
  <c r="LF64" i="16"/>
  <c r="LE64" i="16"/>
  <c r="LD64" i="16"/>
  <c r="LC64" i="16"/>
  <c r="LB64" i="16"/>
  <c r="LA64" i="16"/>
  <c r="KZ64" i="16"/>
  <c r="KY64" i="16"/>
  <c r="MD63" i="16"/>
  <c r="MC63" i="16"/>
  <c r="MB63" i="16"/>
  <c r="MA63" i="16"/>
  <c r="LZ63" i="16"/>
  <c r="LY63" i="16"/>
  <c r="LX63" i="16"/>
  <c r="LW63" i="16"/>
  <c r="LV63" i="16"/>
  <c r="LU63" i="16"/>
  <c r="LT63" i="16"/>
  <c r="LS63" i="16"/>
  <c r="LR63" i="16"/>
  <c r="LQ63" i="16"/>
  <c r="LP63" i="16"/>
  <c r="LO63" i="16"/>
  <c r="LN63" i="16"/>
  <c r="LM63" i="16"/>
  <c r="LL63" i="16"/>
  <c r="LK63" i="16"/>
  <c r="LJ63" i="16"/>
  <c r="LI63" i="16"/>
  <c r="LH63" i="16"/>
  <c r="LG63" i="16"/>
  <c r="LF63" i="16"/>
  <c r="LE63" i="16"/>
  <c r="LD63" i="16"/>
  <c r="LC63" i="16"/>
  <c r="LB63" i="16"/>
  <c r="LA63" i="16"/>
  <c r="KZ63" i="16"/>
  <c r="KY63" i="16"/>
  <c r="MD62" i="16"/>
  <c r="MC62" i="16"/>
  <c r="MB62" i="16"/>
  <c r="MA62" i="16"/>
  <c r="LZ62" i="16"/>
  <c r="LY62" i="16"/>
  <c r="LX62" i="16"/>
  <c r="LW62" i="16"/>
  <c r="LV62" i="16"/>
  <c r="LU62" i="16"/>
  <c r="LT62" i="16"/>
  <c r="LS62" i="16"/>
  <c r="LR62" i="16"/>
  <c r="LQ62" i="16"/>
  <c r="LP62" i="16"/>
  <c r="LO62" i="16"/>
  <c r="LN62" i="16"/>
  <c r="LM62" i="16"/>
  <c r="LL62" i="16"/>
  <c r="LK62" i="16"/>
  <c r="LJ62" i="16"/>
  <c r="LI62" i="16"/>
  <c r="LH62" i="16"/>
  <c r="LG62" i="16"/>
  <c r="LF62" i="16"/>
  <c r="LE62" i="16"/>
  <c r="LD62" i="16"/>
  <c r="LC62" i="16"/>
  <c r="LB62" i="16"/>
  <c r="LA62" i="16"/>
  <c r="KZ62" i="16"/>
  <c r="KY62" i="16"/>
  <c r="MD61" i="16"/>
  <c r="MC61" i="16"/>
  <c r="MB61" i="16"/>
  <c r="MA61" i="16"/>
  <c r="LZ61" i="16"/>
  <c r="LY61" i="16"/>
  <c r="LX61" i="16"/>
  <c r="LW61" i="16"/>
  <c r="LV61" i="16"/>
  <c r="LU61" i="16"/>
  <c r="LT61" i="16"/>
  <c r="LS61" i="16"/>
  <c r="LR61" i="16"/>
  <c r="LQ61" i="16"/>
  <c r="LP61" i="16"/>
  <c r="LO61" i="16"/>
  <c r="LN61" i="16"/>
  <c r="LM61" i="16"/>
  <c r="LL61" i="16"/>
  <c r="LK61" i="16"/>
  <c r="LJ61" i="16"/>
  <c r="LI61" i="16"/>
  <c r="LH61" i="16"/>
  <c r="LG61" i="16"/>
  <c r="LF61" i="16"/>
  <c r="LE61" i="16"/>
  <c r="LD61" i="16"/>
  <c r="LC61" i="16"/>
  <c r="LB61" i="16"/>
  <c r="LA61" i="16"/>
  <c r="KZ61" i="16"/>
  <c r="KY61" i="16"/>
  <c r="MD60" i="16"/>
  <c r="MC60" i="16"/>
  <c r="MB60" i="16"/>
  <c r="MA60" i="16"/>
  <c r="LZ60" i="16"/>
  <c r="LY60" i="16"/>
  <c r="LX60" i="16"/>
  <c r="LW60" i="16"/>
  <c r="LV60" i="16"/>
  <c r="LU60" i="16"/>
  <c r="LT60" i="16"/>
  <c r="LS60" i="16"/>
  <c r="LR60" i="16"/>
  <c r="LQ60" i="16"/>
  <c r="LP60" i="16"/>
  <c r="LO60" i="16"/>
  <c r="LN60" i="16"/>
  <c r="LM60" i="16"/>
  <c r="LL60" i="16"/>
  <c r="LK60" i="16"/>
  <c r="LJ60" i="16"/>
  <c r="LI60" i="16"/>
  <c r="LH60" i="16"/>
  <c r="LG60" i="16"/>
  <c r="LF60" i="16"/>
  <c r="LE60" i="16"/>
  <c r="LD60" i="16"/>
  <c r="LC60" i="16"/>
  <c r="LB60" i="16"/>
  <c r="LA60" i="16"/>
  <c r="KZ60" i="16"/>
  <c r="KY60" i="16"/>
  <c r="MD59" i="16"/>
  <c r="MC59" i="16"/>
  <c r="MB59" i="16"/>
  <c r="MA59" i="16"/>
  <c r="LZ59" i="16"/>
  <c r="LY59" i="16"/>
  <c r="LX59" i="16"/>
  <c r="LW59" i="16"/>
  <c r="LV59" i="16"/>
  <c r="LU59" i="16"/>
  <c r="LT59" i="16"/>
  <c r="LS59" i="16"/>
  <c r="LR59" i="16"/>
  <c r="LQ59" i="16"/>
  <c r="LP59" i="16"/>
  <c r="LO59" i="16"/>
  <c r="LN59" i="16"/>
  <c r="LM59" i="16"/>
  <c r="LL59" i="16"/>
  <c r="LK59" i="16"/>
  <c r="LJ59" i="16"/>
  <c r="LI59" i="16"/>
  <c r="LH59" i="16"/>
  <c r="LG59" i="16"/>
  <c r="LF59" i="16"/>
  <c r="LE59" i="16"/>
  <c r="LD59" i="16"/>
  <c r="LC59" i="16"/>
  <c r="LB59" i="16"/>
  <c r="LA59" i="16"/>
  <c r="KZ59" i="16"/>
  <c r="KY59" i="16"/>
  <c r="MD58" i="16"/>
  <c r="MC58" i="16"/>
  <c r="MB58" i="16"/>
  <c r="MA58" i="16"/>
  <c r="LZ58" i="16"/>
  <c r="LY58" i="16"/>
  <c r="LX58" i="16"/>
  <c r="LW58" i="16"/>
  <c r="LV58" i="16"/>
  <c r="LU58" i="16"/>
  <c r="LT58" i="16"/>
  <c r="LS58" i="16"/>
  <c r="LR58" i="16"/>
  <c r="LQ58" i="16"/>
  <c r="LP58" i="16"/>
  <c r="LO58" i="16"/>
  <c r="LN58" i="16"/>
  <c r="LM58" i="16"/>
  <c r="LL58" i="16"/>
  <c r="LK58" i="16"/>
  <c r="LJ58" i="16"/>
  <c r="LI58" i="16"/>
  <c r="LH58" i="16"/>
  <c r="LG58" i="16"/>
  <c r="LF58" i="16"/>
  <c r="LE58" i="16"/>
  <c r="LD58" i="16"/>
  <c r="LC58" i="16"/>
  <c r="LB58" i="16"/>
  <c r="LA58" i="16"/>
  <c r="KZ58" i="16"/>
  <c r="KY58" i="16"/>
  <c r="MD57" i="16"/>
  <c r="MC57" i="16"/>
  <c r="MB57" i="16"/>
  <c r="MA57" i="16"/>
  <c r="LZ57" i="16"/>
  <c r="LY57" i="16"/>
  <c r="LX57" i="16"/>
  <c r="LW57" i="16"/>
  <c r="LV57" i="16"/>
  <c r="LU57" i="16"/>
  <c r="LT57" i="16"/>
  <c r="LS57" i="16"/>
  <c r="LR57" i="16"/>
  <c r="LQ57" i="16"/>
  <c r="LP57" i="16"/>
  <c r="LO57" i="16"/>
  <c r="LN57" i="16"/>
  <c r="LM57" i="16"/>
  <c r="LL57" i="16"/>
  <c r="LK57" i="16"/>
  <c r="LJ57" i="16"/>
  <c r="LI57" i="16"/>
  <c r="LH57" i="16"/>
  <c r="LG57" i="16"/>
  <c r="LF57" i="16"/>
  <c r="LE57" i="16"/>
  <c r="LD57" i="16"/>
  <c r="LC57" i="16"/>
  <c r="LB57" i="16"/>
  <c r="LA57" i="16"/>
  <c r="KZ57" i="16"/>
  <c r="KY57" i="16"/>
  <c r="MD56" i="16"/>
  <c r="MC56" i="16"/>
  <c r="MB56" i="16"/>
  <c r="MA56" i="16"/>
  <c r="LZ56" i="16"/>
  <c r="LY56" i="16"/>
  <c r="LX56" i="16"/>
  <c r="LW56" i="16"/>
  <c r="LV56" i="16"/>
  <c r="LU56" i="16"/>
  <c r="LT56" i="16"/>
  <c r="LS56" i="16"/>
  <c r="LR56" i="16"/>
  <c r="LQ56" i="16"/>
  <c r="LP56" i="16"/>
  <c r="LO56" i="16"/>
  <c r="LN56" i="16"/>
  <c r="LM56" i="16"/>
  <c r="LL56" i="16"/>
  <c r="LK56" i="16"/>
  <c r="LJ56" i="16"/>
  <c r="LI56" i="16"/>
  <c r="LH56" i="16"/>
  <c r="LG56" i="16"/>
  <c r="LF56" i="16"/>
  <c r="LE56" i="16"/>
  <c r="LD56" i="16"/>
  <c r="LC56" i="16"/>
  <c r="LB56" i="16"/>
  <c r="LA56" i="16"/>
  <c r="KZ56" i="16"/>
  <c r="KY56" i="16"/>
  <c r="MD55" i="16"/>
  <c r="MC55" i="16"/>
  <c r="MB55" i="16"/>
  <c r="MA55" i="16"/>
  <c r="LZ55" i="16"/>
  <c r="LY55" i="16"/>
  <c r="LX55" i="16"/>
  <c r="LW55" i="16"/>
  <c r="LV55" i="16"/>
  <c r="LU55" i="16"/>
  <c r="LT55" i="16"/>
  <c r="LS55" i="16"/>
  <c r="LR55" i="16"/>
  <c r="LQ55" i="16"/>
  <c r="LP55" i="16"/>
  <c r="LO55" i="16"/>
  <c r="LN55" i="16"/>
  <c r="LM55" i="16"/>
  <c r="LL55" i="16"/>
  <c r="LK55" i="16"/>
  <c r="LJ55" i="16"/>
  <c r="LI55" i="16"/>
  <c r="LH55" i="16"/>
  <c r="LG55" i="16"/>
  <c r="LF55" i="16"/>
  <c r="LE55" i="16"/>
  <c r="LD55" i="16"/>
  <c r="LC55" i="16"/>
  <c r="LB55" i="16"/>
  <c r="LA55" i="16"/>
  <c r="KZ55" i="16"/>
  <c r="KY55" i="16"/>
  <c r="MD54" i="16"/>
  <c r="MC54" i="16"/>
  <c r="MB54" i="16"/>
  <c r="MA54" i="16"/>
  <c r="LZ54" i="16"/>
  <c r="LY54" i="16"/>
  <c r="LX54" i="16"/>
  <c r="LW54" i="16"/>
  <c r="LV54" i="16"/>
  <c r="LU54" i="16"/>
  <c r="LT54" i="16"/>
  <c r="LS54" i="16"/>
  <c r="LR54" i="16"/>
  <c r="LQ54" i="16"/>
  <c r="LP54" i="16"/>
  <c r="LO54" i="16"/>
  <c r="LN54" i="16"/>
  <c r="LM54" i="16"/>
  <c r="LL54" i="16"/>
  <c r="LK54" i="16"/>
  <c r="LJ54" i="16"/>
  <c r="LI54" i="16"/>
  <c r="LH54" i="16"/>
  <c r="LG54" i="16"/>
  <c r="LF54" i="16"/>
  <c r="LE54" i="16"/>
  <c r="LD54" i="16"/>
  <c r="LC54" i="16"/>
  <c r="LB54" i="16"/>
  <c r="LA54" i="16"/>
  <c r="KZ54" i="16"/>
  <c r="KY54" i="16"/>
  <c r="MD53" i="16"/>
  <c r="MC53" i="16"/>
  <c r="MB53" i="16"/>
  <c r="MA53" i="16"/>
  <c r="LZ53" i="16"/>
  <c r="LY53" i="16"/>
  <c r="LX53" i="16"/>
  <c r="LW53" i="16"/>
  <c r="LV53" i="16"/>
  <c r="LU53" i="16"/>
  <c r="LT53" i="16"/>
  <c r="LS53" i="16"/>
  <c r="LR53" i="16"/>
  <c r="LQ53" i="16"/>
  <c r="LP53" i="16"/>
  <c r="LO53" i="16"/>
  <c r="LN53" i="16"/>
  <c r="LM53" i="16"/>
  <c r="LL53" i="16"/>
  <c r="LK53" i="16"/>
  <c r="LJ53" i="16"/>
  <c r="LI53" i="16"/>
  <c r="LH53" i="16"/>
  <c r="LG53" i="16"/>
  <c r="LF53" i="16"/>
  <c r="LE53" i="16"/>
  <c r="LD53" i="16"/>
  <c r="LC53" i="16"/>
  <c r="LB53" i="16"/>
  <c r="LA53" i="16"/>
  <c r="KZ53" i="16"/>
  <c r="KY53" i="16"/>
  <c r="MD52" i="16"/>
  <c r="MC52" i="16"/>
  <c r="MB52" i="16"/>
  <c r="MA52" i="16"/>
  <c r="LZ52" i="16"/>
  <c r="LY52" i="16"/>
  <c r="LX52" i="16"/>
  <c r="LW52" i="16"/>
  <c r="LV52" i="16"/>
  <c r="LU52" i="16"/>
  <c r="LT52" i="16"/>
  <c r="LS52" i="16"/>
  <c r="LR52" i="16"/>
  <c r="LQ52" i="16"/>
  <c r="LP52" i="16"/>
  <c r="LO52" i="16"/>
  <c r="LN52" i="16"/>
  <c r="LM52" i="16"/>
  <c r="LL52" i="16"/>
  <c r="LK52" i="16"/>
  <c r="LJ52" i="16"/>
  <c r="LI52" i="16"/>
  <c r="LH52" i="16"/>
  <c r="LG52" i="16"/>
  <c r="LF52" i="16"/>
  <c r="LE52" i="16"/>
  <c r="LD52" i="16"/>
  <c r="LC52" i="16"/>
  <c r="LB52" i="16"/>
  <c r="LA52" i="16"/>
  <c r="KZ52" i="16"/>
  <c r="KY52" i="16"/>
  <c r="MD51" i="16"/>
  <c r="MC51" i="16"/>
  <c r="MB51" i="16"/>
  <c r="MA51" i="16"/>
  <c r="LZ51" i="16"/>
  <c r="LY51" i="16"/>
  <c r="LX51" i="16"/>
  <c r="LW51" i="16"/>
  <c r="LV51" i="16"/>
  <c r="LU51" i="16"/>
  <c r="LT51" i="16"/>
  <c r="LS51" i="16"/>
  <c r="LR51" i="16"/>
  <c r="LQ51" i="16"/>
  <c r="LP51" i="16"/>
  <c r="LO51" i="16"/>
  <c r="LN51" i="16"/>
  <c r="LM51" i="16"/>
  <c r="LL51" i="16"/>
  <c r="LK51" i="16"/>
  <c r="LJ51" i="16"/>
  <c r="LI51" i="16"/>
  <c r="LH51" i="16"/>
  <c r="LG51" i="16"/>
  <c r="LF51" i="16"/>
  <c r="LE51" i="16"/>
  <c r="LD51" i="16"/>
  <c r="LC51" i="16"/>
  <c r="LB51" i="16"/>
  <c r="LA51" i="16"/>
  <c r="KZ51" i="16"/>
  <c r="KY51" i="16"/>
  <c r="MD50" i="16"/>
  <c r="MC50" i="16"/>
  <c r="MB50" i="16"/>
  <c r="MA50" i="16"/>
  <c r="LZ50" i="16"/>
  <c r="LY50" i="16"/>
  <c r="LX50" i="16"/>
  <c r="LW50" i="16"/>
  <c r="LV50" i="16"/>
  <c r="LU50" i="16"/>
  <c r="LT50" i="16"/>
  <c r="LS50" i="16"/>
  <c r="LR50" i="16"/>
  <c r="LQ50" i="16"/>
  <c r="LP50" i="16"/>
  <c r="LO50" i="16"/>
  <c r="LN50" i="16"/>
  <c r="LM50" i="16"/>
  <c r="LL50" i="16"/>
  <c r="LK50" i="16"/>
  <c r="LJ50" i="16"/>
  <c r="LI50" i="16"/>
  <c r="LH50" i="16"/>
  <c r="LG50" i="16"/>
  <c r="LF50" i="16"/>
  <c r="LE50" i="16"/>
  <c r="LD50" i="16"/>
  <c r="LC50" i="16"/>
  <c r="LB50" i="16"/>
  <c r="LA50" i="16"/>
  <c r="KZ50" i="16"/>
  <c r="KY50" i="16"/>
  <c r="MD49" i="16"/>
  <c r="MC49" i="16"/>
  <c r="MB49" i="16"/>
  <c r="MA49" i="16"/>
  <c r="LZ49" i="16"/>
  <c r="LY49" i="16"/>
  <c r="LX49" i="16"/>
  <c r="LW49" i="16"/>
  <c r="LV49" i="16"/>
  <c r="LU49" i="16"/>
  <c r="LT49" i="16"/>
  <c r="LS49" i="16"/>
  <c r="LR49" i="16"/>
  <c r="LQ49" i="16"/>
  <c r="LP49" i="16"/>
  <c r="LO49" i="16"/>
  <c r="LN49" i="16"/>
  <c r="LM49" i="16"/>
  <c r="LL49" i="16"/>
  <c r="LK49" i="16"/>
  <c r="LJ49" i="16"/>
  <c r="LI49" i="16"/>
  <c r="LH49" i="16"/>
  <c r="LG49" i="16"/>
  <c r="LF49" i="16"/>
  <c r="LE49" i="16"/>
  <c r="LD49" i="16"/>
  <c r="LC49" i="16"/>
  <c r="LB49" i="16"/>
  <c r="LA49" i="16"/>
  <c r="KZ49" i="16"/>
  <c r="KY49" i="16"/>
  <c r="MD48" i="16"/>
  <c r="MC48" i="16"/>
  <c r="MB48" i="16"/>
  <c r="MA48" i="16"/>
  <c r="LZ48" i="16"/>
  <c r="LY48" i="16"/>
  <c r="LX48" i="16"/>
  <c r="LW48" i="16"/>
  <c r="LV48" i="16"/>
  <c r="LU48" i="16"/>
  <c r="LT48" i="16"/>
  <c r="LS48" i="16"/>
  <c r="LR48" i="16"/>
  <c r="LQ48" i="16"/>
  <c r="LP48" i="16"/>
  <c r="LO48" i="16"/>
  <c r="LN48" i="16"/>
  <c r="LM48" i="16"/>
  <c r="LL48" i="16"/>
  <c r="LK48" i="16"/>
  <c r="LJ48" i="16"/>
  <c r="LI48" i="16"/>
  <c r="LH48" i="16"/>
  <c r="LG48" i="16"/>
  <c r="LF48" i="16"/>
  <c r="LE48" i="16"/>
  <c r="LD48" i="16"/>
  <c r="LC48" i="16"/>
  <c r="LB48" i="16"/>
  <c r="LA48" i="16"/>
  <c r="KZ48" i="16"/>
  <c r="KY48" i="16"/>
  <c r="MD47" i="16"/>
  <c r="MC47" i="16"/>
  <c r="MB47" i="16"/>
  <c r="MA47" i="16"/>
  <c r="LZ47" i="16"/>
  <c r="LY47" i="16"/>
  <c r="LX47" i="16"/>
  <c r="LW47" i="16"/>
  <c r="LV47" i="16"/>
  <c r="LU47" i="16"/>
  <c r="LT47" i="16"/>
  <c r="LS47" i="16"/>
  <c r="LR47" i="16"/>
  <c r="LQ47" i="16"/>
  <c r="LP47" i="16"/>
  <c r="LO47" i="16"/>
  <c r="LN47" i="16"/>
  <c r="LM47" i="16"/>
  <c r="LL47" i="16"/>
  <c r="LK47" i="16"/>
  <c r="LJ47" i="16"/>
  <c r="LI47" i="16"/>
  <c r="LH47" i="16"/>
  <c r="LG47" i="16"/>
  <c r="LF47" i="16"/>
  <c r="LE47" i="16"/>
  <c r="LD47" i="16"/>
  <c r="LC47" i="16"/>
  <c r="LB47" i="16"/>
  <c r="LA47" i="16"/>
  <c r="KZ47" i="16"/>
  <c r="KY47" i="16"/>
  <c r="MD46" i="16"/>
  <c r="MC46" i="16"/>
  <c r="MB46" i="16"/>
  <c r="MA46" i="16"/>
  <c r="LZ46" i="16"/>
  <c r="LY46" i="16"/>
  <c r="LX46" i="16"/>
  <c r="LW46" i="16"/>
  <c r="LV46" i="16"/>
  <c r="LU46" i="16"/>
  <c r="LT46" i="16"/>
  <c r="LS46" i="16"/>
  <c r="LR46" i="16"/>
  <c r="LQ46" i="16"/>
  <c r="LP46" i="16"/>
  <c r="LO46" i="16"/>
  <c r="LN46" i="16"/>
  <c r="LM46" i="16"/>
  <c r="LL46" i="16"/>
  <c r="LK46" i="16"/>
  <c r="LJ46" i="16"/>
  <c r="LI46" i="16"/>
  <c r="LH46" i="16"/>
  <c r="LG46" i="16"/>
  <c r="LF46" i="16"/>
  <c r="LE46" i="16"/>
  <c r="LD46" i="16"/>
  <c r="LC46" i="16"/>
  <c r="LB46" i="16"/>
  <c r="LA46" i="16"/>
  <c r="KZ46" i="16"/>
  <c r="KY46" i="16"/>
  <c r="MD45" i="16"/>
  <c r="MC45" i="16"/>
  <c r="MB45" i="16"/>
  <c r="MA45" i="16"/>
  <c r="LZ45" i="16"/>
  <c r="LY45" i="16"/>
  <c r="LX45" i="16"/>
  <c r="LW45" i="16"/>
  <c r="LV45" i="16"/>
  <c r="LU45" i="16"/>
  <c r="LT45" i="16"/>
  <c r="LS45" i="16"/>
  <c r="LR45" i="16"/>
  <c r="LQ45" i="16"/>
  <c r="LP45" i="16"/>
  <c r="LO45" i="16"/>
  <c r="LN45" i="16"/>
  <c r="LM45" i="16"/>
  <c r="LL45" i="16"/>
  <c r="LK45" i="16"/>
  <c r="LJ45" i="16"/>
  <c r="LI45" i="16"/>
  <c r="LH45" i="16"/>
  <c r="LG45" i="16"/>
  <c r="LF45" i="16"/>
  <c r="LE45" i="16"/>
  <c r="LD45" i="16"/>
  <c r="LC45" i="16"/>
  <c r="LB45" i="16"/>
  <c r="LA45" i="16"/>
  <c r="KZ45" i="16"/>
  <c r="KY45" i="16"/>
  <c r="MD44" i="16"/>
  <c r="MC44" i="16"/>
  <c r="MB44" i="16"/>
  <c r="MA44" i="16"/>
  <c r="LZ44" i="16"/>
  <c r="LY44" i="16"/>
  <c r="LX44" i="16"/>
  <c r="LW44" i="16"/>
  <c r="LV44" i="16"/>
  <c r="LU44" i="16"/>
  <c r="LT44" i="16"/>
  <c r="LS44" i="16"/>
  <c r="LR44" i="16"/>
  <c r="LQ44" i="16"/>
  <c r="LP44" i="16"/>
  <c r="LO44" i="16"/>
  <c r="LN44" i="16"/>
  <c r="LM44" i="16"/>
  <c r="LL44" i="16"/>
  <c r="LK44" i="16"/>
  <c r="LJ44" i="16"/>
  <c r="LI44" i="16"/>
  <c r="LH44" i="16"/>
  <c r="LG44" i="16"/>
  <c r="LF44" i="16"/>
  <c r="LE44" i="16"/>
  <c r="LD44" i="16"/>
  <c r="LC44" i="16"/>
  <c r="LB44" i="16"/>
  <c r="LA44" i="16"/>
  <c r="KZ44" i="16"/>
  <c r="KY44" i="16"/>
  <c r="MD43" i="16"/>
  <c r="MC43" i="16"/>
  <c r="MB43" i="16"/>
  <c r="MA43" i="16"/>
  <c r="LZ43" i="16"/>
  <c r="LY43" i="16"/>
  <c r="LX43" i="16"/>
  <c r="LW43" i="16"/>
  <c r="LV43" i="16"/>
  <c r="LU43" i="16"/>
  <c r="LT43" i="16"/>
  <c r="LS43" i="16"/>
  <c r="LR43" i="16"/>
  <c r="LQ43" i="16"/>
  <c r="LP43" i="16"/>
  <c r="LO43" i="16"/>
  <c r="LN43" i="16"/>
  <c r="LM43" i="16"/>
  <c r="LL43" i="16"/>
  <c r="LK43" i="16"/>
  <c r="LJ43" i="16"/>
  <c r="LI43" i="16"/>
  <c r="LH43" i="16"/>
  <c r="LG43" i="16"/>
  <c r="LF43" i="16"/>
  <c r="LE43" i="16"/>
  <c r="LD43" i="16"/>
  <c r="LC43" i="16"/>
  <c r="LB43" i="16"/>
  <c r="LA43" i="16"/>
  <c r="KZ43" i="16"/>
  <c r="KY43" i="16"/>
  <c r="MD42" i="16"/>
  <c r="MC42" i="16"/>
  <c r="MB42" i="16"/>
  <c r="MA42" i="16"/>
  <c r="LZ42" i="16"/>
  <c r="LY42" i="16"/>
  <c r="LX42" i="16"/>
  <c r="LW42" i="16"/>
  <c r="LV42" i="16"/>
  <c r="LU42" i="16"/>
  <c r="LT42" i="16"/>
  <c r="LS42" i="16"/>
  <c r="LR42" i="16"/>
  <c r="LQ42" i="16"/>
  <c r="LP42" i="16"/>
  <c r="LO42" i="16"/>
  <c r="LN42" i="16"/>
  <c r="LM42" i="16"/>
  <c r="LL42" i="16"/>
  <c r="LK42" i="16"/>
  <c r="LJ42" i="16"/>
  <c r="LI42" i="16"/>
  <c r="LH42" i="16"/>
  <c r="LG42" i="16"/>
  <c r="LF42" i="16"/>
  <c r="LE42" i="16"/>
  <c r="LD42" i="16"/>
  <c r="LC42" i="16"/>
  <c r="LB42" i="16"/>
  <c r="LA42" i="16"/>
  <c r="KZ42" i="16"/>
  <c r="KY42" i="16"/>
  <c r="MD41" i="16"/>
  <c r="MC41" i="16"/>
  <c r="MB41" i="16"/>
  <c r="MA41" i="16"/>
  <c r="LZ41" i="16"/>
  <c r="LY41" i="16"/>
  <c r="LX41" i="16"/>
  <c r="LW41" i="16"/>
  <c r="LV41" i="16"/>
  <c r="LU41" i="16"/>
  <c r="LT41" i="16"/>
  <c r="LS41" i="16"/>
  <c r="LR41" i="16"/>
  <c r="LQ41" i="16"/>
  <c r="LP41" i="16"/>
  <c r="LO41" i="16"/>
  <c r="LN41" i="16"/>
  <c r="LM41" i="16"/>
  <c r="LL41" i="16"/>
  <c r="LK41" i="16"/>
  <c r="LJ41" i="16"/>
  <c r="LI41" i="16"/>
  <c r="LH41" i="16"/>
  <c r="LG41" i="16"/>
  <c r="LF41" i="16"/>
  <c r="LE41" i="16"/>
  <c r="LD41" i="16"/>
  <c r="LC41" i="16"/>
  <c r="LB41" i="16"/>
  <c r="LA41" i="16"/>
  <c r="KZ41" i="16"/>
  <c r="KY41" i="16"/>
  <c r="MD40" i="16"/>
  <c r="MC40" i="16"/>
  <c r="MB40" i="16"/>
  <c r="MA40" i="16"/>
  <c r="LZ40" i="16"/>
  <c r="LY40" i="16"/>
  <c r="LX40" i="16"/>
  <c r="LW40" i="16"/>
  <c r="LV40" i="16"/>
  <c r="LU40" i="16"/>
  <c r="LT40" i="16"/>
  <c r="LS40" i="16"/>
  <c r="LR40" i="16"/>
  <c r="LQ40" i="16"/>
  <c r="LP40" i="16"/>
  <c r="LO40" i="16"/>
  <c r="LN40" i="16"/>
  <c r="LM40" i="16"/>
  <c r="LL40" i="16"/>
  <c r="LK40" i="16"/>
  <c r="LJ40" i="16"/>
  <c r="LI40" i="16"/>
  <c r="LH40" i="16"/>
  <c r="LG40" i="16"/>
  <c r="LF40" i="16"/>
  <c r="LE40" i="16"/>
  <c r="LD40" i="16"/>
  <c r="LC40" i="16"/>
  <c r="LB40" i="16"/>
  <c r="LA40" i="16"/>
  <c r="KZ40" i="16"/>
  <c r="KY40" i="16"/>
  <c r="MD39" i="16"/>
  <c r="MC39" i="16"/>
  <c r="MB39" i="16"/>
  <c r="MA39" i="16"/>
  <c r="LZ39" i="16"/>
  <c r="LY39" i="16"/>
  <c r="LX39" i="16"/>
  <c r="LW39" i="16"/>
  <c r="LV39" i="16"/>
  <c r="LU39" i="16"/>
  <c r="LT39" i="16"/>
  <c r="LS39" i="16"/>
  <c r="LR39" i="16"/>
  <c r="LQ39" i="16"/>
  <c r="LP39" i="16"/>
  <c r="LO39" i="16"/>
  <c r="LN39" i="16"/>
  <c r="LM39" i="16"/>
  <c r="LL39" i="16"/>
  <c r="LK39" i="16"/>
  <c r="LJ39" i="16"/>
  <c r="LI39" i="16"/>
  <c r="LH39" i="16"/>
  <c r="LG39" i="16"/>
  <c r="LF39" i="16"/>
  <c r="LE39" i="16"/>
  <c r="LD39" i="16"/>
  <c r="LC39" i="16"/>
  <c r="LB39" i="16"/>
  <c r="LA39" i="16"/>
  <c r="KZ39" i="16"/>
  <c r="KY39" i="16"/>
  <c r="MD38" i="16"/>
  <c r="MC38" i="16"/>
  <c r="MB38" i="16"/>
  <c r="MA38" i="16"/>
  <c r="LZ38" i="16"/>
  <c r="LY38" i="16"/>
  <c r="LX38" i="16"/>
  <c r="LW38" i="16"/>
  <c r="LV38" i="16"/>
  <c r="LU38" i="16"/>
  <c r="LT38" i="16"/>
  <c r="LS38" i="16"/>
  <c r="LR38" i="16"/>
  <c r="LQ38" i="16"/>
  <c r="LP38" i="16"/>
  <c r="LO38" i="16"/>
  <c r="LN38" i="16"/>
  <c r="LM38" i="16"/>
  <c r="LL38" i="16"/>
  <c r="LK38" i="16"/>
  <c r="LJ38" i="16"/>
  <c r="LI38" i="16"/>
  <c r="LH38" i="16"/>
  <c r="LG38" i="16"/>
  <c r="LF38" i="16"/>
  <c r="LE38" i="16"/>
  <c r="LD38" i="16"/>
  <c r="LC38" i="16"/>
  <c r="LB38" i="16"/>
  <c r="LA38" i="16"/>
  <c r="KZ38" i="16"/>
  <c r="KY38" i="16"/>
  <c r="MD37" i="16"/>
  <c r="MC37" i="16"/>
  <c r="MB37" i="16"/>
  <c r="MA37" i="16"/>
  <c r="LZ37" i="16"/>
  <c r="LY37" i="16"/>
  <c r="LX37" i="16"/>
  <c r="LW37" i="16"/>
  <c r="LV37" i="16"/>
  <c r="LU37" i="16"/>
  <c r="LT37" i="16"/>
  <c r="LS37" i="16"/>
  <c r="LR37" i="16"/>
  <c r="LQ37" i="16"/>
  <c r="LP37" i="16"/>
  <c r="LO37" i="16"/>
  <c r="LN37" i="16"/>
  <c r="LM37" i="16"/>
  <c r="LL37" i="16"/>
  <c r="LK37" i="16"/>
  <c r="LJ37" i="16"/>
  <c r="LI37" i="16"/>
  <c r="LH37" i="16"/>
  <c r="LG37" i="16"/>
  <c r="LF37" i="16"/>
  <c r="LE37" i="16"/>
  <c r="LD37" i="16"/>
  <c r="LC37" i="16"/>
  <c r="LB37" i="16"/>
  <c r="LA37" i="16"/>
  <c r="KZ37" i="16"/>
  <c r="KY37" i="16"/>
  <c r="MD36" i="16"/>
  <c r="MC36" i="16"/>
  <c r="MB36" i="16"/>
  <c r="MA36" i="16"/>
  <c r="LZ36" i="16"/>
  <c r="LY36" i="16"/>
  <c r="LX36" i="16"/>
  <c r="LW36" i="16"/>
  <c r="LV36" i="16"/>
  <c r="LU36" i="16"/>
  <c r="LT36" i="16"/>
  <c r="LS36" i="16"/>
  <c r="LR36" i="16"/>
  <c r="LQ36" i="16"/>
  <c r="LP36" i="16"/>
  <c r="LO36" i="16"/>
  <c r="LN36" i="16"/>
  <c r="LM36" i="16"/>
  <c r="LL36" i="16"/>
  <c r="LK36" i="16"/>
  <c r="LJ36" i="16"/>
  <c r="LI36" i="16"/>
  <c r="LH36" i="16"/>
  <c r="LG36" i="16"/>
  <c r="LF36" i="16"/>
  <c r="LE36" i="16"/>
  <c r="LD36" i="16"/>
  <c r="LC36" i="16"/>
  <c r="LB36" i="16"/>
  <c r="LA36" i="16"/>
  <c r="KZ36" i="16"/>
  <c r="KY36" i="16"/>
  <c r="MD35" i="16"/>
  <c r="MC35" i="16"/>
  <c r="MB35" i="16"/>
  <c r="MA35" i="16"/>
  <c r="LZ35" i="16"/>
  <c r="LY35" i="16"/>
  <c r="LX35" i="16"/>
  <c r="LW35" i="16"/>
  <c r="LV35" i="16"/>
  <c r="LU35" i="16"/>
  <c r="LT35" i="16"/>
  <c r="LS35" i="16"/>
  <c r="LR35" i="16"/>
  <c r="LQ35" i="16"/>
  <c r="LP35" i="16"/>
  <c r="LO35" i="16"/>
  <c r="LN35" i="16"/>
  <c r="LM35" i="16"/>
  <c r="LL35" i="16"/>
  <c r="LK35" i="16"/>
  <c r="LJ35" i="16"/>
  <c r="LI35" i="16"/>
  <c r="LH35" i="16"/>
  <c r="LG35" i="16"/>
  <c r="LF35" i="16"/>
  <c r="LE35" i="16"/>
  <c r="LD35" i="16"/>
  <c r="LC35" i="16"/>
  <c r="LB35" i="16"/>
  <c r="LA35" i="16"/>
  <c r="KZ35" i="16"/>
  <c r="KY35" i="16"/>
  <c r="MD34" i="16"/>
  <c r="MC34" i="16"/>
  <c r="MB34" i="16"/>
  <c r="MA34" i="16"/>
  <c r="LZ34" i="16"/>
  <c r="LY34" i="16"/>
  <c r="LX34" i="16"/>
  <c r="LW34" i="16"/>
  <c r="LV34" i="16"/>
  <c r="LU34" i="16"/>
  <c r="LT34" i="16"/>
  <c r="LS34" i="16"/>
  <c r="LR34" i="16"/>
  <c r="LQ34" i="16"/>
  <c r="LP34" i="16"/>
  <c r="LO34" i="16"/>
  <c r="LN34" i="16"/>
  <c r="LM34" i="16"/>
  <c r="LL34" i="16"/>
  <c r="LK34" i="16"/>
  <c r="LJ34" i="16"/>
  <c r="LI34" i="16"/>
  <c r="LH34" i="16"/>
  <c r="LG34" i="16"/>
  <c r="LF34" i="16"/>
  <c r="LE34" i="16"/>
  <c r="LD34" i="16"/>
  <c r="LC34" i="16"/>
  <c r="LB34" i="16"/>
  <c r="LA34" i="16"/>
  <c r="KZ34" i="16"/>
  <c r="KY34" i="16"/>
  <c r="MD33" i="16"/>
  <c r="MC33" i="16"/>
  <c r="MB33" i="16"/>
  <c r="MA33" i="16"/>
  <c r="LZ33" i="16"/>
  <c r="LY33" i="16"/>
  <c r="LX33" i="16"/>
  <c r="LW33" i="16"/>
  <c r="LV33" i="16"/>
  <c r="LU33" i="16"/>
  <c r="LT33" i="16"/>
  <c r="LS33" i="16"/>
  <c r="LR33" i="16"/>
  <c r="LQ33" i="16"/>
  <c r="LP33" i="16"/>
  <c r="LO33" i="16"/>
  <c r="LN33" i="16"/>
  <c r="LM33" i="16"/>
  <c r="LL33" i="16"/>
  <c r="LK33" i="16"/>
  <c r="LJ33" i="16"/>
  <c r="LI33" i="16"/>
  <c r="LH33" i="16"/>
  <c r="LG33" i="16"/>
  <c r="LF33" i="16"/>
  <c r="LE33" i="16"/>
  <c r="LD33" i="16"/>
  <c r="LC33" i="16"/>
  <c r="LB33" i="16"/>
  <c r="LA33" i="16"/>
  <c r="KZ33" i="16"/>
  <c r="KY33" i="16"/>
  <c r="MD32" i="16"/>
  <c r="MC32" i="16"/>
  <c r="MB32" i="16"/>
  <c r="MA32" i="16"/>
  <c r="LZ32" i="16"/>
  <c r="LY32" i="16"/>
  <c r="LX32" i="16"/>
  <c r="LW32" i="16"/>
  <c r="LV32" i="16"/>
  <c r="LU32" i="16"/>
  <c r="LT32" i="16"/>
  <c r="LS32" i="16"/>
  <c r="LR32" i="16"/>
  <c r="LQ32" i="16"/>
  <c r="LP32" i="16"/>
  <c r="LO32" i="16"/>
  <c r="LN32" i="16"/>
  <c r="LM32" i="16"/>
  <c r="LL32" i="16"/>
  <c r="LK32" i="16"/>
  <c r="LJ32" i="16"/>
  <c r="LI32" i="16"/>
  <c r="LH32" i="16"/>
  <c r="LG32" i="16"/>
  <c r="LF32" i="16"/>
  <c r="LE32" i="16"/>
  <c r="LD32" i="16"/>
  <c r="LC32" i="16"/>
  <c r="LB32" i="16"/>
  <c r="LA32" i="16"/>
  <c r="KZ32" i="16"/>
  <c r="KY32" i="16"/>
  <c r="MD31" i="16"/>
  <c r="MC31" i="16"/>
  <c r="MB31" i="16"/>
  <c r="MA31" i="16"/>
  <c r="LZ31" i="16"/>
  <c r="LY31" i="16"/>
  <c r="LX31" i="16"/>
  <c r="LW31" i="16"/>
  <c r="LV31" i="16"/>
  <c r="LU31" i="16"/>
  <c r="LT31" i="16"/>
  <c r="LS31" i="16"/>
  <c r="LR31" i="16"/>
  <c r="LQ31" i="16"/>
  <c r="LP31" i="16"/>
  <c r="LO31" i="16"/>
  <c r="LN31" i="16"/>
  <c r="LM31" i="16"/>
  <c r="LL31" i="16"/>
  <c r="LK31" i="16"/>
  <c r="LJ31" i="16"/>
  <c r="LI31" i="16"/>
  <c r="LH31" i="16"/>
  <c r="LG31" i="16"/>
  <c r="LF31" i="16"/>
  <c r="LE31" i="16"/>
  <c r="LD31" i="16"/>
  <c r="LC31" i="16"/>
  <c r="LB31" i="16"/>
  <c r="LA31" i="16"/>
  <c r="KZ31" i="16"/>
  <c r="KY31" i="16"/>
  <c r="MD30" i="16"/>
  <c r="MC30" i="16"/>
  <c r="MB30" i="16"/>
  <c r="MA30" i="16"/>
  <c r="LZ30" i="16"/>
  <c r="LY30" i="16"/>
  <c r="LX30" i="16"/>
  <c r="LW30" i="16"/>
  <c r="LV30" i="16"/>
  <c r="LU30" i="16"/>
  <c r="LT30" i="16"/>
  <c r="LS30" i="16"/>
  <c r="LR30" i="16"/>
  <c r="LQ30" i="16"/>
  <c r="LP30" i="16"/>
  <c r="LO30" i="16"/>
  <c r="LN30" i="16"/>
  <c r="LM30" i="16"/>
  <c r="LL30" i="16"/>
  <c r="LK30" i="16"/>
  <c r="LJ30" i="16"/>
  <c r="LI30" i="16"/>
  <c r="LH30" i="16"/>
  <c r="LG30" i="16"/>
  <c r="LF30" i="16"/>
  <c r="LE30" i="16"/>
  <c r="LD30" i="16"/>
  <c r="LC30" i="16"/>
  <c r="LB30" i="16"/>
  <c r="LA30" i="16"/>
  <c r="KZ30" i="16"/>
  <c r="KY30" i="16"/>
  <c r="MD29" i="16"/>
  <c r="MC29" i="16"/>
  <c r="MB29" i="16"/>
  <c r="MA29" i="16"/>
  <c r="LZ29" i="16"/>
  <c r="LY29" i="16"/>
  <c r="LX29" i="16"/>
  <c r="LW29" i="16"/>
  <c r="LV29" i="16"/>
  <c r="LU29" i="16"/>
  <c r="LT29" i="16"/>
  <c r="LS29" i="16"/>
  <c r="LR29" i="16"/>
  <c r="LQ29" i="16"/>
  <c r="LP29" i="16"/>
  <c r="LO29" i="16"/>
  <c r="LN29" i="16"/>
  <c r="LM29" i="16"/>
  <c r="LL29" i="16"/>
  <c r="LK29" i="16"/>
  <c r="LJ29" i="16"/>
  <c r="LI29" i="16"/>
  <c r="LH29" i="16"/>
  <c r="LG29" i="16"/>
  <c r="LF29" i="16"/>
  <c r="LE29" i="16"/>
  <c r="LD29" i="16"/>
  <c r="LC29" i="16"/>
  <c r="LB29" i="16"/>
  <c r="LA29" i="16"/>
  <c r="KZ29" i="16"/>
  <c r="KY29" i="16"/>
  <c r="MD28" i="16"/>
  <c r="MC28" i="16"/>
  <c r="MB28" i="16"/>
  <c r="MA28" i="16"/>
  <c r="LZ28" i="16"/>
  <c r="LY28" i="16"/>
  <c r="LX28" i="16"/>
  <c r="LW28" i="16"/>
  <c r="LV28" i="16"/>
  <c r="LU28" i="16"/>
  <c r="LT28" i="16"/>
  <c r="LS28" i="16"/>
  <c r="LR28" i="16"/>
  <c r="LQ28" i="16"/>
  <c r="LP28" i="16"/>
  <c r="LO28" i="16"/>
  <c r="LN28" i="16"/>
  <c r="LM28" i="16"/>
  <c r="LL28" i="16"/>
  <c r="LK28" i="16"/>
  <c r="LJ28" i="16"/>
  <c r="LI28" i="16"/>
  <c r="LH28" i="16"/>
  <c r="LG28" i="16"/>
  <c r="LF28" i="16"/>
  <c r="LE28" i="16"/>
  <c r="LD28" i="16"/>
  <c r="LC28" i="16"/>
  <c r="LB28" i="16"/>
  <c r="LA28" i="16"/>
  <c r="KZ28" i="16"/>
  <c r="KY28" i="16"/>
  <c r="MD27" i="16"/>
  <c r="MC27" i="16"/>
  <c r="MB27" i="16"/>
  <c r="MA27" i="16"/>
  <c r="LZ27" i="16"/>
  <c r="LY27" i="16"/>
  <c r="LX27" i="16"/>
  <c r="LW27" i="16"/>
  <c r="LV27" i="16"/>
  <c r="LU27" i="16"/>
  <c r="LT27" i="16"/>
  <c r="LS27" i="16"/>
  <c r="LR27" i="16"/>
  <c r="LQ27" i="16"/>
  <c r="LP27" i="16"/>
  <c r="LO27" i="16"/>
  <c r="LN27" i="16"/>
  <c r="LM27" i="16"/>
  <c r="LL27" i="16"/>
  <c r="LK27" i="16"/>
  <c r="LJ27" i="16"/>
  <c r="LI27" i="16"/>
  <c r="LH27" i="16"/>
  <c r="LG27" i="16"/>
  <c r="LF27" i="16"/>
  <c r="LE27" i="16"/>
  <c r="LD27" i="16"/>
  <c r="LC27" i="16"/>
  <c r="LB27" i="16"/>
  <c r="LA27" i="16"/>
  <c r="KZ27" i="16"/>
  <c r="KY27" i="16"/>
  <c r="MD26" i="16"/>
  <c r="MC26" i="16"/>
  <c r="MB26" i="16"/>
  <c r="MA26" i="16"/>
  <c r="LZ26" i="16"/>
  <c r="LY26" i="16"/>
  <c r="LX26" i="16"/>
  <c r="LW26" i="16"/>
  <c r="LV26" i="16"/>
  <c r="LU26" i="16"/>
  <c r="LT26" i="16"/>
  <c r="LS26" i="16"/>
  <c r="LR26" i="16"/>
  <c r="LQ26" i="16"/>
  <c r="LP26" i="16"/>
  <c r="LO26" i="16"/>
  <c r="LN26" i="16"/>
  <c r="LM26" i="16"/>
  <c r="LL26" i="16"/>
  <c r="LK26" i="16"/>
  <c r="LJ26" i="16"/>
  <c r="LI26" i="16"/>
  <c r="LH26" i="16"/>
  <c r="LG26" i="16"/>
  <c r="LF26" i="16"/>
  <c r="LE26" i="16"/>
  <c r="LD26" i="16"/>
  <c r="LC26" i="16"/>
  <c r="LB26" i="16"/>
  <c r="LA26" i="16"/>
  <c r="KZ26" i="16"/>
  <c r="KY26" i="16"/>
  <c r="MD25" i="16"/>
  <c r="MC25" i="16"/>
  <c r="MB25" i="16"/>
  <c r="MA25" i="16"/>
  <c r="LZ25" i="16"/>
  <c r="LY25" i="16"/>
  <c r="LX25" i="16"/>
  <c r="LW25" i="16"/>
  <c r="LV25" i="16"/>
  <c r="LU25" i="16"/>
  <c r="LT25" i="16"/>
  <c r="LS25" i="16"/>
  <c r="LR25" i="16"/>
  <c r="LQ25" i="16"/>
  <c r="LP25" i="16"/>
  <c r="LO25" i="16"/>
  <c r="LN25" i="16"/>
  <c r="LM25" i="16"/>
  <c r="LL25" i="16"/>
  <c r="LK25" i="16"/>
  <c r="LJ25" i="16"/>
  <c r="LI25" i="16"/>
  <c r="LH25" i="16"/>
  <c r="LG25" i="16"/>
  <c r="LF25" i="16"/>
  <c r="LE25" i="16"/>
  <c r="LD25" i="16"/>
  <c r="LC25" i="16"/>
  <c r="LB25" i="16"/>
  <c r="LA25" i="16"/>
  <c r="KZ25" i="16"/>
  <c r="KY25" i="16"/>
  <c r="MD24" i="16"/>
  <c r="MC24" i="16"/>
  <c r="MB24" i="16"/>
  <c r="MA24" i="16"/>
  <c r="LZ24" i="16"/>
  <c r="LY24" i="16"/>
  <c r="LX24" i="16"/>
  <c r="LW24" i="16"/>
  <c r="LV24" i="16"/>
  <c r="LU24" i="16"/>
  <c r="LT24" i="16"/>
  <c r="LS24" i="16"/>
  <c r="LR24" i="16"/>
  <c r="LQ24" i="16"/>
  <c r="LP24" i="16"/>
  <c r="LO24" i="16"/>
  <c r="LN24" i="16"/>
  <c r="LM24" i="16"/>
  <c r="LL24" i="16"/>
  <c r="LK24" i="16"/>
  <c r="LJ24" i="16"/>
  <c r="LI24" i="16"/>
  <c r="LH24" i="16"/>
  <c r="LG24" i="16"/>
  <c r="LF24" i="16"/>
  <c r="LE24" i="16"/>
  <c r="LD24" i="16"/>
  <c r="LC24" i="16"/>
  <c r="LB24" i="16"/>
  <c r="LA24" i="16"/>
  <c r="KZ24" i="16"/>
  <c r="KY24" i="16"/>
  <c r="MD23" i="16"/>
  <c r="MC23" i="16"/>
  <c r="MB23" i="16"/>
  <c r="MA23" i="16"/>
  <c r="LZ23" i="16"/>
  <c r="LY23" i="16"/>
  <c r="LX23" i="16"/>
  <c r="LW23" i="16"/>
  <c r="LV23" i="16"/>
  <c r="LU23" i="16"/>
  <c r="LT23" i="16"/>
  <c r="LS23" i="16"/>
  <c r="LR23" i="16"/>
  <c r="LQ23" i="16"/>
  <c r="LP23" i="16"/>
  <c r="LO23" i="16"/>
  <c r="LN23" i="16"/>
  <c r="LM23" i="16"/>
  <c r="LL23" i="16"/>
  <c r="LK23" i="16"/>
  <c r="LJ23" i="16"/>
  <c r="LI23" i="16"/>
  <c r="LH23" i="16"/>
  <c r="LG23" i="16"/>
  <c r="LF23" i="16"/>
  <c r="LE23" i="16"/>
  <c r="LD23" i="16"/>
  <c r="LC23" i="16"/>
  <c r="LB23" i="16"/>
  <c r="LA23" i="16"/>
  <c r="KZ23" i="16"/>
  <c r="KY23" i="16"/>
  <c r="MD22" i="16"/>
  <c r="MC22" i="16"/>
  <c r="MB22" i="16"/>
  <c r="MA22" i="16"/>
  <c r="LZ22" i="16"/>
  <c r="LY22" i="16"/>
  <c r="LX22" i="16"/>
  <c r="LW22" i="16"/>
  <c r="LV22" i="16"/>
  <c r="LU22" i="16"/>
  <c r="LT22" i="16"/>
  <c r="LS22" i="16"/>
  <c r="LR22" i="16"/>
  <c r="LQ22" i="16"/>
  <c r="LP22" i="16"/>
  <c r="LO22" i="16"/>
  <c r="LN22" i="16"/>
  <c r="LM22" i="16"/>
  <c r="LL22" i="16"/>
  <c r="LK22" i="16"/>
  <c r="LJ22" i="16"/>
  <c r="LI22" i="16"/>
  <c r="LH22" i="16"/>
  <c r="LG22" i="16"/>
  <c r="LF22" i="16"/>
  <c r="LE22" i="16"/>
  <c r="LD22" i="16"/>
  <c r="LC22" i="16"/>
  <c r="LB22" i="16"/>
  <c r="LA22" i="16"/>
  <c r="KZ22" i="16"/>
  <c r="KY22" i="16"/>
  <c r="MD21" i="16"/>
  <c r="MC21" i="16"/>
  <c r="MB21" i="16"/>
  <c r="MA21" i="16"/>
  <c r="LZ21" i="16"/>
  <c r="LY21" i="16"/>
  <c r="LX21" i="16"/>
  <c r="LW21" i="16"/>
  <c r="LV21" i="16"/>
  <c r="LU21" i="16"/>
  <c r="LT21" i="16"/>
  <c r="LS21" i="16"/>
  <c r="LR21" i="16"/>
  <c r="LQ21" i="16"/>
  <c r="LP21" i="16"/>
  <c r="LO21" i="16"/>
  <c r="LN21" i="16"/>
  <c r="LM21" i="16"/>
  <c r="LL21" i="16"/>
  <c r="LK21" i="16"/>
  <c r="LJ21" i="16"/>
  <c r="LI21" i="16"/>
  <c r="LH21" i="16"/>
  <c r="LG21" i="16"/>
  <c r="LF21" i="16"/>
  <c r="LE21" i="16"/>
  <c r="LD21" i="16"/>
  <c r="LC21" i="16"/>
  <c r="LB21" i="16"/>
  <c r="LA21" i="16"/>
  <c r="KZ21" i="16"/>
  <c r="KY21" i="16"/>
  <c r="MD20" i="16"/>
  <c r="MC20" i="16"/>
  <c r="MB20" i="16"/>
  <c r="MA20" i="16"/>
  <c r="LZ20" i="16"/>
  <c r="LY20" i="16"/>
  <c r="LX20" i="16"/>
  <c r="LW20" i="16"/>
  <c r="LV20" i="16"/>
  <c r="LU20" i="16"/>
  <c r="LT20" i="16"/>
  <c r="LS20" i="16"/>
  <c r="LR20" i="16"/>
  <c r="LQ20" i="16"/>
  <c r="LP20" i="16"/>
  <c r="LO20" i="16"/>
  <c r="LN20" i="16"/>
  <c r="LM20" i="16"/>
  <c r="LL20" i="16"/>
  <c r="LK20" i="16"/>
  <c r="LJ20" i="16"/>
  <c r="LI20" i="16"/>
  <c r="LH20" i="16"/>
  <c r="LG20" i="16"/>
  <c r="LF20" i="16"/>
  <c r="LE20" i="16"/>
  <c r="LD20" i="16"/>
  <c r="LC20" i="16"/>
  <c r="LB20" i="16"/>
  <c r="LA20" i="16"/>
  <c r="KZ20" i="16"/>
  <c r="KY20" i="16"/>
  <c r="MD19" i="16"/>
  <c r="MC19" i="16"/>
  <c r="MB19" i="16"/>
  <c r="MA19" i="16"/>
  <c r="LZ19" i="16"/>
  <c r="LY19" i="16"/>
  <c r="LX19" i="16"/>
  <c r="LW19" i="16"/>
  <c r="LV19" i="16"/>
  <c r="LU19" i="16"/>
  <c r="LT19" i="16"/>
  <c r="LS19" i="16"/>
  <c r="LR19" i="16"/>
  <c r="LQ19" i="16"/>
  <c r="LP19" i="16"/>
  <c r="LO19" i="16"/>
  <c r="LN19" i="16"/>
  <c r="LM19" i="16"/>
  <c r="LL19" i="16"/>
  <c r="LK19" i="16"/>
  <c r="LJ19" i="16"/>
  <c r="LI19" i="16"/>
  <c r="LH19" i="16"/>
  <c r="LG19" i="16"/>
  <c r="LF19" i="16"/>
  <c r="LE19" i="16"/>
  <c r="LD19" i="16"/>
  <c r="LC19" i="16"/>
  <c r="LB19" i="16"/>
  <c r="LA19" i="16"/>
  <c r="KZ19" i="16"/>
  <c r="KY19" i="16"/>
  <c r="MD18" i="16"/>
  <c r="MC18" i="16"/>
  <c r="MB18" i="16"/>
  <c r="MA18" i="16"/>
  <c r="LZ18" i="16"/>
  <c r="LY18" i="16"/>
  <c r="LX18" i="16"/>
  <c r="LW18" i="16"/>
  <c r="LV18" i="16"/>
  <c r="LU18" i="16"/>
  <c r="LT18" i="16"/>
  <c r="LS18" i="16"/>
  <c r="LR18" i="16"/>
  <c r="LQ18" i="16"/>
  <c r="LP18" i="16"/>
  <c r="LO18" i="16"/>
  <c r="LN18" i="16"/>
  <c r="LM18" i="16"/>
  <c r="LL18" i="16"/>
  <c r="LK18" i="16"/>
  <c r="LJ18" i="16"/>
  <c r="LI18" i="16"/>
  <c r="LH18" i="16"/>
  <c r="LG18" i="16"/>
  <c r="LF18" i="16"/>
  <c r="LE18" i="16"/>
  <c r="LD18" i="16"/>
  <c r="LC18" i="16"/>
  <c r="LB18" i="16"/>
  <c r="LA18" i="16"/>
  <c r="KZ18" i="16"/>
  <c r="KY18" i="16"/>
  <c r="MD17" i="16"/>
  <c r="MC17" i="16"/>
  <c r="MB17" i="16"/>
  <c r="MA17" i="16"/>
  <c r="LZ17" i="16"/>
  <c r="LY17" i="16"/>
  <c r="LX17" i="16"/>
  <c r="LW17" i="16"/>
  <c r="LV17" i="16"/>
  <c r="LU17" i="16"/>
  <c r="LT17" i="16"/>
  <c r="LS17" i="16"/>
  <c r="LR17" i="16"/>
  <c r="LQ17" i="16"/>
  <c r="LP17" i="16"/>
  <c r="LO17" i="16"/>
  <c r="LN17" i="16"/>
  <c r="LM17" i="16"/>
  <c r="LL17" i="16"/>
  <c r="LK17" i="16"/>
  <c r="LJ17" i="16"/>
  <c r="LI17" i="16"/>
  <c r="LH17" i="16"/>
  <c r="LG17" i="16"/>
  <c r="LF17" i="16"/>
  <c r="LE17" i="16"/>
  <c r="LD17" i="16"/>
  <c r="LC17" i="16"/>
  <c r="LB17" i="16"/>
  <c r="LA17" i="16"/>
  <c r="KZ17" i="16"/>
  <c r="KY17" i="16"/>
  <c r="MD16" i="16"/>
  <c r="MC16" i="16"/>
  <c r="MB16" i="16"/>
  <c r="MA16" i="16"/>
  <c r="LZ16" i="16"/>
  <c r="LY16" i="16"/>
  <c r="LX16" i="16"/>
  <c r="LW16" i="16"/>
  <c r="LV16" i="16"/>
  <c r="LU16" i="16"/>
  <c r="LT16" i="16"/>
  <c r="LS16" i="16"/>
  <c r="LR16" i="16"/>
  <c r="LQ16" i="16"/>
  <c r="LP16" i="16"/>
  <c r="LO16" i="16"/>
  <c r="LN16" i="16"/>
  <c r="LM16" i="16"/>
  <c r="LL16" i="16"/>
  <c r="LK16" i="16"/>
  <c r="LJ16" i="16"/>
  <c r="LI16" i="16"/>
  <c r="LH16" i="16"/>
  <c r="LG16" i="16"/>
  <c r="LF16" i="16"/>
  <c r="LE16" i="16"/>
  <c r="LD16" i="16"/>
  <c r="LC16" i="16"/>
  <c r="LB16" i="16"/>
  <c r="LA16" i="16"/>
  <c r="KZ16" i="16"/>
  <c r="KY16" i="16"/>
  <c r="MD15" i="16"/>
  <c r="MC15" i="16"/>
  <c r="MB15" i="16"/>
  <c r="MA15" i="16"/>
  <c r="LZ15" i="16"/>
  <c r="LY15" i="16"/>
  <c r="LX15" i="16"/>
  <c r="LW15" i="16"/>
  <c r="LV15" i="16"/>
  <c r="LU15" i="16"/>
  <c r="LT15" i="16"/>
  <c r="LS15" i="16"/>
  <c r="LR15" i="16"/>
  <c r="LQ15" i="16"/>
  <c r="LP15" i="16"/>
  <c r="LO15" i="16"/>
  <c r="LN15" i="16"/>
  <c r="LM15" i="16"/>
  <c r="LL15" i="16"/>
  <c r="LK15" i="16"/>
  <c r="LJ15" i="16"/>
  <c r="LI15" i="16"/>
  <c r="LH15" i="16"/>
  <c r="LG15" i="16"/>
  <c r="LF15" i="16"/>
  <c r="LE15" i="16"/>
  <c r="LD15" i="16"/>
  <c r="LC15" i="16"/>
  <c r="LB15" i="16"/>
  <c r="LA15" i="16"/>
  <c r="KZ15" i="16"/>
  <c r="KY15" i="16"/>
  <c r="MD14" i="16"/>
  <c r="MC14" i="16"/>
  <c r="MB14" i="16"/>
  <c r="MA14" i="16"/>
  <c r="LZ14" i="16"/>
  <c r="LY14" i="16"/>
  <c r="LX14" i="16"/>
  <c r="LW14" i="16"/>
  <c r="LV14" i="16"/>
  <c r="LU14" i="16"/>
  <c r="LT14" i="16"/>
  <c r="LS14" i="16"/>
  <c r="LR14" i="16"/>
  <c r="LQ14" i="16"/>
  <c r="LP14" i="16"/>
  <c r="LO14" i="16"/>
  <c r="LN14" i="16"/>
  <c r="LM14" i="16"/>
  <c r="LL14" i="16"/>
  <c r="LK14" i="16"/>
  <c r="LJ14" i="16"/>
  <c r="LI14" i="16"/>
  <c r="LH14" i="16"/>
  <c r="LG14" i="16"/>
  <c r="LF14" i="16"/>
  <c r="LE14" i="16"/>
  <c r="LD14" i="16"/>
  <c r="LC14" i="16"/>
  <c r="LB14" i="16"/>
  <c r="LA14" i="16"/>
  <c r="KZ14" i="16"/>
  <c r="KY14" i="16"/>
  <c r="MD13" i="16"/>
  <c r="MC13" i="16"/>
  <c r="MB13" i="16"/>
  <c r="MA13" i="16"/>
  <c r="LZ13" i="16"/>
  <c r="LY13" i="16"/>
  <c r="LX13" i="16"/>
  <c r="LW13" i="16"/>
  <c r="LV13" i="16"/>
  <c r="LU13" i="16"/>
  <c r="LT13" i="16"/>
  <c r="LS13" i="16"/>
  <c r="LR13" i="16"/>
  <c r="LQ13" i="16"/>
  <c r="LP13" i="16"/>
  <c r="LO13" i="16"/>
  <c r="LN13" i="16"/>
  <c r="LM13" i="16"/>
  <c r="LL13" i="16"/>
  <c r="LK13" i="16"/>
  <c r="LJ13" i="16"/>
  <c r="LI13" i="16"/>
  <c r="LH13" i="16"/>
  <c r="LG13" i="16"/>
  <c r="LF13" i="16"/>
  <c r="LE13" i="16"/>
  <c r="LD13" i="16"/>
  <c r="LC13" i="16"/>
  <c r="LB13" i="16"/>
  <c r="LA13" i="16"/>
  <c r="KZ13" i="16"/>
  <c r="KY13" i="16"/>
  <c r="MD12" i="16"/>
  <c r="MC12" i="16"/>
  <c r="MB12" i="16"/>
  <c r="MA12" i="16"/>
  <c r="LZ12" i="16"/>
  <c r="LY12" i="16"/>
  <c r="LX12" i="16"/>
  <c r="LW12" i="16"/>
  <c r="LV12" i="16"/>
  <c r="LU12" i="16"/>
  <c r="LT12" i="16"/>
  <c r="LS12" i="16"/>
  <c r="LR12" i="16"/>
  <c r="LQ12" i="16"/>
  <c r="LP12" i="16"/>
  <c r="LO12" i="16"/>
  <c r="LN12" i="16"/>
  <c r="LM12" i="16"/>
  <c r="LL12" i="16"/>
  <c r="LK12" i="16"/>
  <c r="LJ12" i="16"/>
  <c r="LI12" i="16"/>
  <c r="LH12" i="16"/>
  <c r="LG12" i="16"/>
  <c r="LF12" i="16"/>
  <c r="LE12" i="16"/>
  <c r="LD12" i="16"/>
  <c r="LC12" i="16"/>
  <c r="LB12" i="16"/>
  <c r="LA12" i="16"/>
  <c r="KZ12" i="16"/>
  <c r="KY12" i="16"/>
  <c r="MD11" i="16"/>
  <c r="MC11" i="16"/>
  <c r="MB11" i="16"/>
  <c r="MA11" i="16"/>
  <c r="LZ11" i="16"/>
  <c r="LY11" i="16"/>
  <c r="LX11" i="16"/>
  <c r="LW11" i="16"/>
  <c r="LV11" i="16"/>
  <c r="LU11" i="16"/>
  <c r="LT11" i="16"/>
  <c r="LS11" i="16"/>
  <c r="LR11" i="16"/>
  <c r="LQ11" i="16"/>
  <c r="LP11" i="16"/>
  <c r="LO11" i="16"/>
  <c r="LN11" i="16"/>
  <c r="LM11" i="16"/>
  <c r="LL11" i="16"/>
  <c r="LK11" i="16"/>
  <c r="LJ11" i="16"/>
  <c r="LI11" i="16"/>
  <c r="LH11" i="16"/>
  <c r="LG11" i="16"/>
  <c r="LF11" i="16"/>
  <c r="LE11" i="16"/>
  <c r="LD11" i="16"/>
  <c r="LC11" i="16"/>
  <c r="LB11" i="16"/>
  <c r="LA11" i="16"/>
  <c r="KZ11" i="16"/>
  <c r="KY11" i="16"/>
  <c r="MD10" i="16"/>
  <c r="MC10" i="16"/>
  <c r="MB10" i="16"/>
  <c r="MA10" i="16"/>
  <c r="LZ10" i="16"/>
  <c r="LY10" i="16"/>
  <c r="LX10" i="16"/>
  <c r="LW10" i="16"/>
  <c r="LV10" i="16"/>
  <c r="LU10" i="16"/>
  <c r="LT10" i="16"/>
  <c r="LS10" i="16"/>
  <c r="LR10" i="16"/>
  <c r="LQ10" i="16"/>
  <c r="LP10" i="16"/>
  <c r="LO10" i="16"/>
  <c r="LN10" i="16"/>
  <c r="LM10" i="16"/>
  <c r="LL10" i="16"/>
  <c r="LK10" i="16"/>
  <c r="LJ10" i="16"/>
  <c r="LI10" i="16"/>
  <c r="LH10" i="16"/>
  <c r="LG10" i="16"/>
  <c r="LF10" i="16"/>
  <c r="LE10" i="16"/>
  <c r="LD10" i="16"/>
  <c r="LC10" i="16"/>
  <c r="LB10" i="16"/>
  <c r="LA10" i="16"/>
  <c r="KZ10" i="16"/>
  <c r="KY10" i="16"/>
  <c r="MD9" i="16"/>
  <c r="MC9" i="16"/>
  <c r="MB9" i="16"/>
  <c r="MA9" i="16"/>
  <c r="LZ9" i="16"/>
  <c r="LY9" i="16"/>
  <c r="LX9" i="16"/>
  <c r="LW9" i="16"/>
  <c r="LV9" i="16"/>
  <c r="LU9" i="16"/>
  <c r="LT9" i="16"/>
  <c r="LS9" i="16"/>
  <c r="LR9" i="16"/>
  <c r="LQ9" i="16"/>
  <c r="LP9" i="16"/>
  <c r="LO9" i="16"/>
  <c r="LN9" i="16"/>
  <c r="LM9" i="16"/>
  <c r="LL9" i="16"/>
  <c r="LK9" i="16"/>
  <c r="LJ9" i="16"/>
  <c r="LI9" i="16"/>
  <c r="LH9" i="16"/>
  <c r="LG9" i="16"/>
  <c r="LF9" i="16"/>
  <c r="LE9" i="16"/>
  <c r="LD9" i="16"/>
  <c r="LC9" i="16"/>
  <c r="LB9" i="16"/>
  <c r="LA9" i="16"/>
  <c r="KZ9" i="16"/>
  <c r="KY9" i="16"/>
  <c r="MD8" i="16"/>
  <c r="MC8" i="16"/>
  <c r="MB8" i="16"/>
  <c r="MA8" i="16"/>
  <c r="LZ8" i="16"/>
  <c r="LY8" i="16"/>
  <c r="LX8" i="16"/>
  <c r="LW8" i="16"/>
  <c r="LV8" i="16"/>
  <c r="LU8" i="16"/>
  <c r="LT8" i="16"/>
  <c r="LS8" i="16"/>
  <c r="LR8" i="16"/>
  <c r="LQ8" i="16"/>
  <c r="LP8" i="16"/>
  <c r="LO8" i="16"/>
  <c r="LN8" i="16"/>
  <c r="LM8" i="16"/>
  <c r="LL8" i="16"/>
  <c r="LK8" i="16"/>
  <c r="LJ8" i="16"/>
  <c r="LI8" i="16"/>
  <c r="LH8" i="16"/>
  <c r="LG8" i="16"/>
  <c r="LF8" i="16"/>
  <c r="LE8" i="16"/>
  <c r="LD8" i="16"/>
  <c r="LC8" i="16"/>
  <c r="LB8" i="16"/>
  <c r="LA8" i="16"/>
  <c r="KZ8" i="16"/>
  <c r="KY8" i="16"/>
  <c r="MD7" i="16"/>
  <c r="MC7" i="16"/>
  <c r="MB7" i="16"/>
  <c r="MA7" i="16"/>
  <c r="LZ7" i="16"/>
  <c r="LY7" i="16"/>
  <c r="LX7" i="16"/>
  <c r="LW7" i="16"/>
  <c r="LV7" i="16"/>
  <c r="LU7" i="16"/>
  <c r="LT7" i="16"/>
  <c r="LS7" i="16"/>
  <c r="LR7" i="16"/>
  <c r="LQ7" i="16"/>
  <c r="LP7" i="16"/>
  <c r="LO7" i="16"/>
  <c r="LN7" i="16"/>
  <c r="LM7" i="16"/>
  <c r="LL7" i="16"/>
  <c r="LK7" i="16"/>
  <c r="LJ7" i="16"/>
  <c r="LI7" i="16"/>
  <c r="LH7" i="16"/>
  <c r="LG7" i="16"/>
  <c r="LF7" i="16"/>
  <c r="LE7" i="16"/>
  <c r="LD7" i="16"/>
  <c r="LC7" i="16"/>
  <c r="LB7" i="16"/>
  <c r="LA7" i="16"/>
  <c r="KZ7" i="16"/>
  <c r="KY7" i="16"/>
  <c r="MD6" i="16"/>
  <c r="MC6" i="16"/>
  <c r="MB6" i="16"/>
  <c r="MA6" i="16"/>
  <c r="LZ6" i="16"/>
  <c r="LY6" i="16"/>
  <c r="LX6" i="16"/>
  <c r="LW6" i="16"/>
  <c r="LV6" i="16"/>
  <c r="LU6" i="16"/>
  <c r="LT6" i="16"/>
  <c r="LS6" i="16"/>
  <c r="LR6" i="16"/>
  <c r="LQ6" i="16"/>
  <c r="LP6" i="16"/>
  <c r="LO6" i="16"/>
  <c r="LN6" i="16"/>
  <c r="LM6" i="16"/>
  <c r="LL6" i="16"/>
  <c r="LK6" i="16"/>
  <c r="LJ6" i="16"/>
  <c r="LI6" i="16"/>
  <c r="LH6" i="16"/>
  <c r="LG6" i="16"/>
  <c r="LF6" i="16"/>
  <c r="LE6" i="16"/>
  <c r="LD6" i="16"/>
  <c r="LC6" i="16"/>
  <c r="LB6" i="16"/>
  <c r="LA6" i="16"/>
  <c r="KZ6" i="16"/>
  <c r="KY6" i="16"/>
  <c r="MD5" i="16"/>
  <c r="MC5" i="16"/>
  <c r="MB5" i="16"/>
  <c r="MA5" i="16"/>
  <c r="LZ5" i="16"/>
  <c r="LY5" i="16"/>
  <c r="LX5" i="16"/>
  <c r="LW5" i="16"/>
  <c r="LV5" i="16"/>
  <c r="LU5" i="16"/>
  <c r="LT5" i="16"/>
  <c r="LS5" i="16"/>
  <c r="LR5" i="16"/>
  <c r="LQ5" i="16"/>
  <c r="LP5" i="16"/>
  <c r="LO5" i="16"/>
  <c r="LN5" i="16"/>
  <c r="LM5" i="16"/>
  <c r="LL5" i="16"/>
  <c r="LK5" i="16"/>
  <c r="LJ5" i="16"/>
  <c r="LI5" i="16"/>
  <c r="LH5" i="16"/>
  <c r="LG5" i="16"/>
  <c r="LF5" i="16"/>
  <c r="LE5" i="16"/>
  <c r="LD5" i="16"/>
  <c r="LC5" i="16"/>
  <c r="LB5" i="16"/>
  <c r="LA5" i="16"/>
  <c r="KZ5" i="16"/>
  <c r="KY5" i="16"/>
  <c r="MD4" i="16"/>
  <c r="MC4" i="16"/>
  <c r="MB4" i="16"/>
  <c r="MA4" i="16"/>
  <c r="LZ4" i="16"/>
  <c r="LY4" i="16"/>
  <c r="LX4" i="16"/>
  <c r="LW4" i="16"/>
  <c r="LV4" i="16"/>
  <c r="LU4" i="16"/>
  <c r="LT4" i="16"/>
  <c r="LS4" i="16"/>
  <c r="LR4" i="16"/>
  <c r="LQ4" i="16"/>
  <c r="LP4" i="16"/>
  <c r="LO4" i="16"/>
  <c r="LN4" i="16"/>
  <c r="LM4" i="16"/>
  <c r="LL4" i="16"/>
  <c r="LK4" i="16"/>
  <c r="LJ4" i="16"/>
  <c r="LI4" i="16"/>
  <c r="LH4" i="16"/>
  <c r="LG4" i="16"/>
  <c r="LF4" i="16"/>
  <c r="LE4" i="16"/>
  <c r="LD4" i="16"/>
  <c r="LC4" i="16"/>
  <c r="LB4" i="16"/>
  <c r="LA4" i="16"/>
  <c r="KZ4" i="16"/>
  <c r="KY4" i="16"/>
  <c r="MD3" i="16"/>
  <c r="MC3" i="16"/>
  <c r="MB3" i="16"/>
  <c r="MA3" i="16"/>
  <c r="LZ3" i="16"/>
  <c r="LY3" i="16"/>
  <c r="LX3" i="16"/>
  <c r="LW3" i="16"/>
  <c r="LV3" i="16"/>
  <c r="LU3" i="16"/>
  <c r="LT3" i="16"/>
  <c r="LS3" i="16"/>
  <c r="LR3" i="16"/>
  <c r="LQ3" i="16"/>
  <c r="LP3" i="16"/>
  <c r="LO3" i="16"/>
  <c r="LN3" i="16"/>
  <c r="LM3" i="16"/>
  <c r="LL3" i="16"/>
  <c r="LK3" i="16"/>
  <c r="LJ3" i="16"/>
  <c r="LI3" i="16"/>
  <c r="LH3" i="16"/>
  <c r="LG3" i="16"/>
  <c r="LF3" i="16"/>
  <c r="LE3" i="16"/>
  <c r="LD3" i="16"/>
  <c r="LC3" i="16"/>
  <c r="LB3" i="16"/>
  <c r="LA3" i="16"/>
  <c r="KZ3" i="16"/>
  <c r="KY3" i="16"/>
  <c r="MD2" i="16"/>
  <c r="MC2" i="16"/>
  <c r="MB2" i="16"/>
  <c r="MA2" i="16"/>
  <c r="LZ2" i="16"/>
  <c r="LY2" i="16"/>
  <c r="LX2" i="16"/>
  <c r="LW2" i="16"/>
  <c r="LV2" i="16"/>
  <c r="LU2" i="16"/>
  <c r="LT2" i="16"/>
  <c r="LS2" i="16"/>
  <c r="LR2" i="16"/>
  <c r="LQ2" i="16"/>
  <c r="LP2" i="16"/>
  <c r="LO2" i="16"/>
  <c r="LN2" i="16"/>
  <c r="LM2" i="16"/>
  <c r="LL2" i="16"/>
  <c r="LK2" i="16"/>
  <c r="LJ2" i="16"/>
  <c r="LI2" i="16"/>
  <c r="LH2" i="16"/>
  <c r="LG2" i="16"/>
  <c r="LF2" i="16"/>
  <c r="LE2" i="16"/>
  <c r="LD2" i="16"/>
  <c r="LC2" i="16"/>
  <c r="LB2" i="16"/>
  <c r="LA2" i="16"/>
  <c r="KZ2" i="16"/>
  <c r="KY2" i="16"/>
  <c r="MD211" i="21"/>
  <c r="MD212" i="21"/>
  <c r="MD213" i="21"/>
  <c r="MD214" i="21"/>
  <c r="MD215" i="21"/>
  <c r="MD216" i="21"/>
  <c r="MD217" i="21"/>
  <c r="MD218" i="21"/>
  <c r="MD219" i="21"/>
  <c r="MD220" i="21"/>
  <c r="MD221" i="21"/>
  <c r="MD222" i="21"/>
  <c r="MD223" i="21"/>
  <c r="MD224" i="21"/>
  <c r="MD225" i="21"/>
  <c r="MD226" i="21"/>
  <c r="MD227" i="21"/>
  <c r="MD228" i="21"/>
  <c r="MD229" i="21"/>
  <c r="MD230" i="21"/>
  <c r="MD231" i="21"/>
  <c r="MD232" i="21"/>
  <c r="MD233" i="21"/>
  <c r="MD234" i="21"/>
  <c r="MD235" i="21"/>
  <c r="MD236" i="21"/>
  <c r="MD237" i="21"/>
  <c r="MD238" i="21"/>
  <c r="MD239" i="21"/>
  <c r="MC211" i="21"/>
  <c r="MC212" i="21"/>
  <c r="MC213" i="21"/>
  <c r="MC214" i="21"/>
  <c r="MC215" i="21"/>
  <c r="MC216" i="21"/>
  <c r="MC217" i="21"/>
  <c r="MC218" i="21"/>
  <c r="MC219" i="21"/>
  <c r="MC220" i="21"/>
  <c r="MC221" i="21"/>
  <c r="MC222" i="21"/>
  <c r="MC223" i="21"/>
  <c r="MC224" i="21"/>
  <c r="MC225" i="21"/>
  <c r="MC226" i="21"/>
  <c r="MC227" i="21"/>
  <c r="MC228" i="21"/>
  <c r="MC229" i="21"/>
  <c r="MC230" i="21"/>
  <c r="MC231" i="21"/>
  <c r="MC232" i="21"/>
  <c r="MC233" i="21"/>
  <c r="MC234" i="21"/>
  <c r="MC235" i="21"/>
  <c r="MC236" i="21"/>
  <c r="MC237" i="21"/>
  <c r="MC238" i="21"/>
  <c r="MC239" i="21"/>
  <c r="MB211" i="21"/>
  <c r="MB212" i="21"/>
  <c r="MB213" i="21"/>
  <c r="MB214" i="21"/>
  <c r="MB215" i="21"/>
  <c r="MB216" i="21"/>
  <c r="MB217" i="21"/>
  <c r="MB218" i="21"/>
  <c r="MB219" i="21"/>
  <c r="MB220" i="21"/>
  <c r="MB221" i="21"/>
  <c r="MB222" i="21"/>
  <c r="MB223" i="21"/>
  <c r="MB224" i="21"/>
  <c r="MB225" i="21"/>
  <c r="MB226" i="21"/>
  <c r="MB227" i="21"/>
  <c r="MB228" i="21"/>
  <c r="MB229" i="21"/>
  <c r="MB230" i="21"/>
  <c r="MB231" i="21"/>
  <c r="MB232" i="21"/>
  <c r="MB233" i="21"/>
  <c r="MB234" i="21"/>
  <c r="MB235" i="21"/>
  <c r="MB236" i="21"/>
  <c r="MB237" i="21"/>
  <c r="MB238" i="21"/>
  <c r="MB239" i="21"/>
  <c r="MA211" i="21"/>
  <c r="MA212" i="21"/>
  <c r="MA213" i="21"/>
  <c r="MA214" i="21"/>
  <c r="MA215" i="21"/>
  <c r="MA216" i="21"/>
  <c r="MA217" i="21"/>
  <c r="MA218" i="21"/>
  <c r="MA219" i="21"/>
  <c r="MA220" i="21"/>
  <c r="MA221" i="21"/>
  <c r="MA222" i="21"/>
  <c r="MA223" i="21"/>
  <c r="MA224" i="21"/>
  <c r="MA225" i="21"/>
  <c r="MA226" i="21"/>
  <c r="MA227" i="21"/>
  <c r="MA228" i="21"/>
  <c r="MA229" i="21"/>
  <c r="MA230" i="21"/>
  <c r="MA231" i="21"/>
  <c r="MA232" i="21"/>
  <c r="MA233" i="21"/>
  <c r="MA234" i="21"/>
  <c r="MA235" i="21"/>
  <c r="MA236" i="21"/>
  <c r="MA237" i="21"/>
  <c r="MA238" i="21"/>
  <c r="MA239" i="21"/>
  <c r="LZ211" i="21"/>
  <c r="LZ212" i="21"/>
  <c r="LZ213" i="21"/>
  <c r="LZ214" i="21"/>
  <c r="LZ215" i="21"/>
  <c r="LZ216" i="21"/>
  <c r="LZ217" i="21"/>
  <c r="LZ218" i="21"/>
  <c r="LZ219" i="21"/>
  <c r="LZ220" i="21"/>
  <c r="LZ221" i="21"/>
  <c r="LZ222" i="21"/>
  <c r="LZ223" i="21"/>
  <c r="LZ224" i="21"/>
  <c r="LZ225" i="21"/>
  <c r="LZ226" i="21"/>
  <c r="LZ227" i="21"/>
  <c r="LZ228" i="21"/>
  <c r="LZ229" i="21"/>
  <c r="LZ230" i="21"/>
  <c r="LZ231" i="21"/>
  <c r="LZ232" i="21"/>
  <c r="LZ233" i="21"/>
  <c r="LZ234" i="21"/>
  <c r="LZ235" i="21"/>
  <c r="LZ236" i="21"/>
  <c r="LZ237" i="21"/>
  <c r="LZ238" i="21"/>
  <c r="LZ239" i="21"/>
  <c r="LY211" i="21"/>
  <c r="LY212" i="21"/>
  <c r="LY213" i="21"/>
  <c r="LY214" i="21"/>
  <c r="LY215" i="21"/>
  <c r="LY216" i="21"/>
  <c r="LY217" i="21"/>
  <c r="LY218" i="21"/>
  <c r="LY219" i="21"/>
  <c r="LY220" i="21"/>
  <c r="LY221" i="21"/>
  <c r="LY222" i="21"/>
  <c r="LY223" i="21"/>
  <c r="LY224" i="21"/>
  <c r="LY225" i="21"/>
  <c r="LY226" i="21"/>
  <c r="LY227" i="21"/>
  <c r="LY228" i="21"/>
  <c r="LY229" i="21"/>
  <c r="LY230" i="21"/>
  <c r="LY231" i="21"/>
  <c r="LY232" i="21"/>
  <c r="LY233" i="21"/>
  <c r="LY234" i="21"/>
  <c r="LY235" i="21"/>
  <c r="LY236" i="21"/>
  <c r="LY237" i="21"/>
  <c r="LY238" i="21"/>
  <c r="LY239" i="21"/>
  <c r="LX211" i="21"/>
  <c r="LX212" i="21"/>
  <c r="LX213" i="21"/>
  <c r="LX214" i="21"/>
  <c r="LX215" i="21"/>
  <c r="LX216" i="21"/>
  <c r="LX217" i="21"/>
  <c r="LX218" i="21"/>
  <c r="LX219" i="21"/>
  <c r="LX220" i="21"/>
  <c r="LX221" i="21"/>
  <c r="LX222" i="21"/>
  <c r="LX223" i="21"/>
  <c r="LX224" i="21"/>
  <c r="LX225" i="21"/>
  <c r="LX226" i="21"/>
  <c r="LX227" i="21"/>
  <c r="LX228" i="21"/>
  <c r="LX229" i="21"/>
  <c r="LX230" i="21"/>
  <c r="LX231" i="21"/>
  <c r="LX232" i="21"/>
  <c r="LX233" i="21"/>
  <c r="LX234" i="21"/>
  <c r="LX235" i="21"/>
  <c r="LX236" i="21"/>
  <c r="LX237" i="21"/>
  <c r="LX238" i="21"/>
  <c r="LX239" i="21"/>
  <c r="LW211" i="21"/>
  <c r="LW212" i="21"/>
  <c r="LW213" i="21"/>
  <c r="LW214" i="21"/>
  <c r="LW215" i="21"/>
  <c r="LW216" i="21"/>
  <c r="LW217" i="21"/>
  <c r="LW218" i="21"/>
  <c r="LW219" i="21"/>
  <c r="LW220" i="21"/>
  <c r="LW221" i="21"/>
  <c r="LW222" i="21"/>
  <c r="LW223" i="21"/>
  <c r="LW224" i="21"/>
  <c r="LW225" i="21"/>
  <c r="LW226" i="21"/>
  <c r="LW227" i="21"/>
  <c r="LW228" i="21"/>
  <c r="LW229" i="21"/>
  <c r="LW230" i="21"/>
  <c r="LW231" i="21"/>
  <c r="LW232" i="21"/>
  <c r="LW233" i="21"/>
  <c r="LW234" i="21"/>
  <c r="LW235" i="21"/>
  <c r="LW236" i="21"/>
  <c r="LW237" i="21"/>
  <c r="LW238" i="21"/>
  <c r="LW239" i="21"/>
  <c r="LV211" i="21"/>
  <c r="LV212" i="21"/>
  <c r="LV213" i="21"/>
  <c r="LV214" i="21"/>
  <c r="LV215" i="21"/>
  <c r="LV216" i="21"/>
  <c r="LV217" i="21"/>
  <c r="LV218" i="21"/>
  <c r="LV219" i="21"/>
  <c r="LV220" i="21"/>
  <c r="LV221" i="21"/>
  <c r="LV222" i="21"/>
  <c r="LV223" i="21"/>
  <c r="LV224" i="21"/>
  <c r="LV225" i="21"/>
  <c r="LV226" i="21"/>
  <c r="LV227" i="21"/>
  <c r="LV228" i="21"/>
  <c r="LV229" i="21"/>
  <c r="LV230" i="21"/>
  <c r="LV231" i="21"/>
  <c r="LV232" i="21"/>
  <c r="LV233" i="21"/>
  <c r="LV234" i="21"/>
  <c r="LV235" i="21"/>
  <c r="LV236" i="21"/>
  <c r="LV237" i="21"/>
  <c r="LV238" i="21"/>
  <c r="LV239" i="21"/>
  <c r="LU211" i="21"/>
  <c r="LU212" i="21"/>
  <c r="LU213" i="21"/>
  <c r="LU214" i="21"/>
  <c r="LU215" i="21"/>
  <c r="LU216" i="21"/>
  <c r="LU217" i="21"/>
  <c r="LU218" i="21"/>
  <c r="LU219" i="21"/>
  <c r="LU220" i="21"/>
  <c r="LU221" i="21"/>
  <c r="LU222" i="21"/>
  <c r="LU223" i="21"/>
  <c r="LU224" i="21"/>
  <c r="LU225" i="21"/>
  <c r="LU226" i="21"/>
  <c r="LU227" i="21"/>
  <c r="LU228" i="21"/>
  <c r="LU229" i="21"/>
  <c r="LU230" i="21"/>
  <c r="LU231" i="21"/>
  <c r="LU232" i="21"/>
  <c r="LU233" i="21"/>
  <c r="LU234" i="21"/>
  <c r="LU235" i="21"/>
  <c r="LU236" i="21"/>
  <c r="LU237" i="21"/>
  <c r="LU238" i="21"/>
  <c r="LU239" i="21"/>
  <c r="LT211" i="21"/>
  <c r="LT212" i="21"/>
  <c r="LT213" i="21"/>
  <c r="LT214" i="21"/>
  <c r="LT215" i="21"/>
  <c r="LT216" i="21"/>
  <c r="LT217" i="21"/>
  <c r="LT218" i="21"/>
  <c r="LT219" i="21"/>
  <c r="LT220" i="21"/>
  <c r="LT221" i="21"/>
  <c r="LT222" i="21"/>
  <c r="LT223" i="21"/>
  <c r="LT224" i="21"/>
  <c r="LT225" i="21"/>
  <c r="LT226" i="21"/>
  <c r="LT227" i="21"/>
  <c r="LT228" i="21"/>
  <c r="LT229" i="21"/>
  <c r="LT230" i="21"/>
  <c r="LT231" i="21"/>
  <c r="LT232" i="21"/>
  <c r="LT233" i="21"/>
  <c r="LT234" i="21"/>
  <c r="LT235" i="21"/>
  <c r="LT236" i="21"/>
  <c r="LT237" i="21"/>
  <c r="LT238" i="21"/>
  <c r="LT239" i="21"/>
  <c r="LS211" i="21"/>
  <c r="LS212" i="21"/>
  <c r="LS213" i="21"/>
  <c r="LS214" i="21"/>
  <c r="LS215" i="21"/>
  <c r="LS216" i="21"/>
  <c r="LS217" i="21"/>
  <c r="LS218" i="21"/>
  <c r="LS219" i="21"/>
  <c r="LS220" i="21"/>
  <c r="LS221" i="21"/>
  <c r="LS222" i="21"/>
  <c r="LS223" i="21"/>
  <c r="LS224" i="21"/>
  <c r="LS225" i="21"/>
  <c r="LS226" i="21"/>
  <c r="LS227" i="21"/>
  <c r="LS228" i="21"/>
  <c r="LS229" i="21"/>
  <c r="LS230" i="21"/>
  <c r="LS231" i="21"/>
  <c r="LS232" i="21"/>
  <c r="LS233" i="21"/>
  <c r="LS234" i="21"/>
  <c r="LS235" i="21"/>
  <c r="LS236" i="21"/>
  <c r="LS237" i="21"/>
  <c r="LS238" i="21"/>
  <c r="LS239" i="21"/>
  <c r="LR211" i="21"/>
  <c r="LR212" i="21"/>
  <c r="LR213" i="21"/>
  <c r="LR214" i="21"/>
  <c r="LR215" i="21"/>
  <c r="LR216" i="21"/>
  <c r="LR217" i="21"/>
  <c r="LR218" i="21"/>
  <c r="LR219" i="21"/>
  <c r="LR220" i="21"/>
  <c r="LR221" i="21"/>
  <c r="LR222" i="21"/>
  <c r="LR223" i="21"/>
  <c r="LR224" i="21"/>
  <c r="LR225" i="21"/>
  <c r="LR226" i="21"/>
  <c r="LR227" i="21"/>
  <c r="LR228" i="21"/>
  <c r="LR229" i="21"/>
  <c r="LR230" i="21"/>
  <c r="LR231" i="21"/>
  <c r="LR232" i="21"/>
  <c r="LR233" i="21"/>
  <c r="LR234" i="21"/>
  <c r="LR235" i="21"/>
  <c r="LR236" i="21"/>
  <c r="LR237" i="21"/>
  <c r="LR238" i="21"/>
  <c r="LR239" i="21"/>
  <c r="LQ211" i="21"/>
  <c r="LQ212" i="21"/>
  <c r="LQ213" i="21"/>
  <c r="LQ214" i="21"/>
  <c r="LQ215" i="21"/>
  <c r="LQ216" i="21"/>
  <c r="LQ217" i="21"/>
  <c r="LQ218" i="21"/>
  <c r="LQ219" i="21"/>
  <c r="LQ220" i="21"/>
  <c r="LQ221" i="21"/>
  <c r="LQ222" i="21"/>
  <c r="LQ223" i="21"/>
  <c r="LQ224" i="21"/>
  <c r="LQ225" i="21"/>
  <c r="LQ226" i="21"/>
  <c r="LQ227" i="21"/>
  <c r="LQ228" i="21"/>
  <c r="LQ229" i="21"/>
  <c r="LQ230" i="21"/>
  <c r="LQ231" i="21"/>
  <c r="LQ232" i="21"/>
  <c r="LQ233" i="21"/>
  <c r="LQ234" i="21"/>
  <c r="LQ235" i="21"/>
  <c r="LQ236" i="21"/>
  <c r="LQ237" i="21"/>
  <c r="LQ238" i="21"/>
  <c r="LQ239" i="21"/>
  <c r="LP211" i="21"/>
  <c r="LP212" i="21"/>
  <c r="LP213" i="21"/>
  <c r="LP214" i="21"/>
  <c r="LP215" i="21"/>
  <c r="LP216" i="21"/>
  <c r="LP217" i="21"/>
  <c r="LP218" i="21"/>
  <c r="LP219" i="21"/>
  <c r="LP220" i="21"/>
  <c r="LP221" i="21"/>
  <c r="LP222" i="21"/>
  <c r="LP223" i="21"/>
  <c r="LP224" i="21"/>
  <c r="LP225" i="21"/>
  <c r="LP226" i="21"/>
  <c r="LP227" i="21"/>
  <c r="LP228" i="21"/>
  <c r="LP229" i="21"/>
  <c r="LP230" i="21"/>
  <c r="LP231" i="21"/>
  <c r="LP232" i="21"/>
  <c r="LP233" i="21"/>
  <c r="LP234" i="21"/>
  <c r="LP235" i="21"/>
  <c r="LP236" i="21"/>
  <c r="LP237" i="21"/>
  <c r="LP238" i="21"/>
  <c r="LP239" i="21"/>
  <c r="LO211" i="21"/>
  <c r="LO212" i="21"/>
  <c r="LO213" i="21"/>
  <c r="LO214" i="21"/>
  <c r="LO215" i="21"/>
  <c r="LO216" i="21"/>
  <c r="LO217" i="21"/>
  <c r="LO218" i="21"/>
  <c r="LO219" i="21"/>
  <c r="LO220" i="21"/>
  <c r="LO221" i="21"/>
  <c r="LO222" i="21"/>
  <c r="LO223" i="21"/>
  <c r="LO224" i="21"/>
  <c r="LO225" i="21"/>
  <c r="LO226" i="21"/>
  <c r="LO227" i="21"/>
  <c r="LO228" i="21"/>
  <c r="LO229" i="21"/>
  <c r="LO230" i="21"/>
  <c r="LO231" i="21"/>
  <c r="LO232" i="21"/>
  <c r="LO233" i="21"/>
  <c r="LO234" i="21"/>
  <c r="LO235" i="21"/>
  <c r="LO236" i="21"/>
  <c r="LO237" i="21"/>
  <c r="LO238" i="21"/>
  <c r="LO239" i="21"/>
  <c r="LN211" i="21"/>
  <c r="LN212" i="21"/>
  <c r="LN213" i="21"/>
  <c r="LN214" i="21"/>
  <c r="LN215" i="21"/>
  <c r="LN216" i="21"/>
  <c r="LN217" i="21"/>
  <c r="LN218" i="21"/>
  <c r="LN219" i="21"/>
  <c r="LN220" i="21"/>
  <c r="LN221" i="21"/>
  <c r="LN222" i="21"/>
  <c r="LN223" i="21"/>
  <c r="LN224" i="21"/>
  <c r="LN225" i="21"/>
  <c r="LN226" i="21"/>
  <c r="LN227" i="21"/>
  <c r="LN228" i="21"/>
  <c r="LN229" i="21"/>
  <c r="LN230" i="21"/>
  <c r="LN231" i="21"/>
  <c r="LN232" i="21"/>
  <c r="LN233" i="21"/>
  <c r="LN234" i="21"/>
  <c r="LN235" i="21"/>
  <c r="LN236" i="21"/>
  <c r="LN237" i="21"/>
  <c r="LN238" i="21"/>
  <c r="LN239" i="21"/>
  <c r="LM211" i="21"/>
  <c r="LM212" i="21"/>
  <c r="LM213" i="21"/>
  <c r="LM214" i="21"/>
  <c r="LM215" i="21"/>
  <c r="LM216" i="21"/>
  <c r="LM217" i="21"/>
  <c r="LM218" i="21"/>
  <c r="LM219" i="21"/>
  <c r="LM220" i="21"/>
  <c r="LM221" i="21"/>
  <c r="LM222" i="21"/>
  <c r="LM223" i="21"/>
  <c r="LM224" i="21"/>
  <c r="LM225" i="21"/>
  <c r="LM226" i="21"/>
  <c r="LM227" i="21"/>
  <c r="LM228" i="21"/>
  <c r="LM229" i="21"/>
  <c r="LM230" i="21"/>
  <c r="LM231" i="21"/>
  <c r="LM232" i="21"/>
  <c r="LM233" i="21"/>
  <c r="LM234" i="21"/>
  <c r="LM235" i="21"/>
  <c r="LM236" i="21"/>
  <c r="LM237" i="21"/>
  <c r="LM238" i="21"/>
  <c r="LM239" i="21"/>
  <c r="LL211" i="21"/>
  <c r="LL212" i="21"/>
  <c r="LL213" i="21"/>
  <c r="LL214" i="21"/>
  <c r="LL215" i="21"/>
  <c r="LL216" i="21"/>
  <c r="LL217" i="21"/>
  <c r="LL218" i="21"/>
  <c r="LL219" i="21"/>
  <c r="LL220" i="21"/>
  <c r="LL221" i="21"/>
  <c r="LL222" i="21"/>
  <c r="LL223" i="21"/>
  <c r="LL224" i="21"/>
  <c r="LL225" i="21"/>
  <c r="LL226" i="21"/>
  <c r="LL227" i="21"/>
  <c r="LL228" i="21"/>
  <c r="LL229" i="21"/>
  <c r="LL230" i="21"/>
  <c r="LL231" i="21"/>
  <c r="LL232" i="21"/>
  <c r="LL233" i="21"/>
  <c r="LL234" i="21"/>
  <c r="LL235" i="21"/>
  <c r="LL236" i="21"/>
  <c r="LL237" i="21"/>
  <c r="LL238" i="21"/>
  <c r="LL239" i="21"/>
  <c r="LK211" i="21"/>
  <c r="LK212" i="21"/>
  <c r="LK213" i="21"/>
  <c r="LK214" i="21"/>
  <c r="LK215" i="21"/>
  <c r="LK216" i="21"/>
  <c r="LK217" i="21"/>
  <c r="LK218" i="21"/>
  <c r="LK219" i="21"/>
  <c r="LK220" i="21"/>
  <c r="LK221" i="21"/>
  <c r="LK222" i="21"/>
  <c r="LK223" i="21"/>
  <c r="LK224" i="21"/>
  <c r="LK225" i="21"/>
  <c r="LK226" i="21"/>
  <c r="LK227" i="21"/>
  <c r="LK228" i="21"/>
  <c r="LK229" i="21"/>
  <c r="LK230" i="21"/>
  <c r="LK231" i="21"/>
  <c r="LK232" i="21"/>
  <c r="LK233" i="21"/>
  <c r="LK234" i="21"/>
  <c r="LK235" i="21"/>
  <c r="LK236" i="21"/>
  <c r="LK237" i="21"/>
  <c r="LK238" i="21"/>
  <c r="LK239" i="21"/>
  <c r="LJ211" i="21"/>
  <c r="LJ212" i="21"/>
  <c r="LJ213" i="21"/>
  <c r="LJ214" i="21"/>
  <c r="LJ215" i="21"/>
  <c r="LJ216" i="21"/>
  <c r="LJ217" i="21"/>
  <c r="LJ218" i="21"/>
  <c r="LJ219" i="21"/>
  <c r="LJ220" i="21"/>
  <c r="LJ221" i="21"/>
  <c r="LJ222" i="21"/>
  <c r="LJ223" i="21"/>
  <c r="LJ224" i="21"/>
  <c r="LJ225" i="21"/>
  <c r="LJ226" i="21"/>
  <c r="LJ227" i="21"/>
  <c r="LJ228" i="21"/>
  <c r="LJ229" i="21"/>
  <c r="LJ230" i="21"/>
  <c r="LJ231" i="21"/>
  <c r="LJ232" i="21"/>
  <c r="LJ233" i="21"/>
  <c r="LJ234" i="21"/>
  <c r="LJ235" i="21"/>
  <c r="LJ236" i="21"/>
  <c r="LJ237" i="21"/>
  <c r="LJ238" i="21"/>
  <c r="LJ239" i="21"/>
  <c r="LI211" i="21"/>
  <c r="LI212" i="21"/>
  <c r="LI213" i="21"/>
  <c r="LI214" i="21"/>
  <c r="LI215" i="21"/>
  <c r="LI216" i="21"/>
  <c r="LI217" i="21"/>
  <c r="LI218" i="21"/>
  <c r="LI219" i="21"/>
  <c r="LI220" i="21"/>
  <c r="LI221" i="21"/>
  <c r="LI222" i="21"/>
  <c r="LI223" i="21"/>
  <c r="LI224" i="21"/>
  <c r="LI225" i="21"/>
  <c r="LI226" i="21"/>
  <c r="LI227" i="21"/>
  <c r="LI228" i="21"/>
  <c r="LI229" i="21"/>
  <c r="LI230" i="21"/>
  <c r="LI231" i="21"/>
  <c r="LI232" i="21"/>
  <c r="LI233" i="21"/>
  <c r="LI234" i="21"/>
  <c r="LI235" i="21"/>
  <c r="LI236" i="21"/>
  <c r="LI237" i="21"/>
  <c r="LI238" i="21"/>
  <c r="LI239" i="21"/>
  <c r="LH211" i="21"/>
  <c r="LH212" i="21"/>
  <c r="LH213" i="21"/>
  <c r="LH214" i="21"/>
  <c r="LH215" i="21"/>
  <c r="LH216" i="21"/>
  <c r="LH217" i="21"/>
  <c r="LH218" i="21"/>
  <c r="LH219" i="21"/>
  <c r="LH220" i="21"/>
  <c r="LH221" i="21"/>
  <c r="LH222" i="21"/>
  <c r="LH223" i="21"/>
  <c r="LH224" i="21"/>
  <c r="LH225" i="21"/>
  <c r="LH226" i="21"/>
  <c r="LH227" i="21"/>
  <c r="LH228" i="21"/>
  <c r="LH229" i="21"/>
  <c r="LH230" i="21"/>
  <c r="LH231" i="21"/>
  <c r="LH232" i="21"/>
  <c r="LH233" i="21"/>
  <c r="LH234" i="21"/>
  <c r="LH235" i="21"/>
  <c r="LH236" i="21"/>
  <c r="LH237" i="21"/>
  <c r="LH238" i="21"/>
  <c r="LH239" i="21"/>
  <c r="LG211" i="21"/>
  <c r="LG212" i="21"/>
  <c r="LG213" i="21"/>
  <c r="LG214" i="21"/>
  <c r="LG215" i="21"/>
  <c r="LG216" i="21"/>
  <c r="LG217" i="21"/>
  <c r="LG218" i="21"/>
  <c r="LG219" i="21"/>
  <c r="LG220" i="21"/>
  <c r="LG221" i="21"/>
  <c r="LG222" i="21"/>
  <c r="LG223" i="21"/>
  <c r="LG224" i="21"/>
  <c r="LG225" i="21"/>
  <c r="LG226" i="21"/>
  <c r="LG227" i="21"/>
  <c r="LG228" i="21"/>
  <c r="LG229" i="21"/>
  <c r="LG230" i="21"/>
  <c r="LG231" i="21"/>
  <c r="LG232" i="21"/>
  <c r="LG233" i="21"/>
  <c r="LG234" i="21"/>
  <c r="LG235" i="21"/>
  <c r="LG236" i="21"/>
  <c r="LG237" i="21"/>
  <c r="LG238" i="21"/>
  <c r="LG239" i="21"/>
  <c r="LF211" i="21"/>
  <c r="LF212" i="21"/>
  <c r="LF213" i="21"/>
  <c r="LF214" i="21"/>
  <c r="LF215" i="21"/>
  <c r="LF216" i="21"/>
  <c r="LF217" i="21"/>
  <c r="LF218" i="21"/>
  <c r="LF219" i="21"/>
  <c r="LF220" i="21"/>
  <c r="LF221" i="21"/>
  <c r="LF222" i="21"/>
  <c r="LF223" i="21"/>
  <c r="LF224" i="21"/>
  <c r="LF225" i="21"/>
  <c r="LF226" i="21"/>
  <c r="LF227" i="21"/>
  <c r="LF228" i="21"/>
  <c r="LF229" i="21"/>
  <c r="LF230" i="21"/>
  <c r="LF231" i="21"/>
  <c r="LF232" i="21"/>
  <c r="LF233" i="21"/>
  <c r="LF234" i="21"/>
  <c r="LF235" i="21"/>
  <c r="LF236" i="21"/>
  <c r="LF237" i="21"/>
  <c r="LF238" i="21"/>
  <c r="LF239" i="21"/>
  <c r="LE211" i="21"/>
  <c r="LE212" i="21"/>
  <c r="LE213" i="21"/>
  <c r="LE214" i="21"/>
  <c r="LE215" i="21"/>
  <c r="LE216" i="21"/>
  <c r="LE217" i="21"/>
  <c r="LE218" i="21"/>
  <c r="LE219" i="21"/>
  <c r="LE220" i="21"/>
  <c r="LE221" i="21"/>
  <c r="LE222" i="21"/>
  <c r="LE223" i="21"/>
  <c r="LE224" i="21"/>
  <c r="LE225" i="21"/>
  <c r="LE226" i="21"/>
  <c r="LE227" i="21"/>
  <c r="LE228" i="21"/>
  <c r="LE229" i="21"/>
  <c r="LE230" i="21"/>
  <c r="LE231" i="21"/>
  <c r="LE232" i="21"/>
  <c r="LE233" i="21"/>
  <c r="LE234" i="21"/>
  <c r="LE235" i="21"/>
  <c r="LE236" i="21"/>
  <c r="LE237" i="21"/>
  <c r="LE238" i="21"/>
  <c r="LE239" i="21"/>
  <c r="LD211" i="21"/>
  <c r="LD212" i="21"/>
  <c r="LD213" i="21"/>
  <c r="LD214" i="21"/>
  <c r="LD215" i="21"/>
  <c r="LD216" i="21"/>
  <c r="LD217" i="21"/>
  <c r="LD218" i="21"/>
  <c r="LD219" i="21"/>
  <c r="LD220" i="21"/>
  <c r="LD221" i="21"/>
  <c r="LD222" i="21"/>
  <c r="LD223" i="21"/>
  <c r="LD224" i="21"/>
  <c r="LD225" i="21"/>
  <c r="LD226" i="21"/>
  <c r="LD227" i="21"/>
  <c r="LD228" i="21"/>
  <c r="LD229" i="21"/>
  <c r="LD230" i="21"/>
  <c r="LD231" i="21"/>
  <c r="LD232" i="21"/>
  <c r="LD233" i="21"/>
  <c r="LD234" i="21"/>
  <c r="LD235" i="21"/>
  <c r="LD236" i="21"/>
  <c r="LD237" i="21"/>
  <c r="LD238" i="21"/>
  <c r="LD239" i="21"/>
  <c r="LC211" i="21"/>
  <c r="LC212" i="21"/>
  <c r="LC213" i="21"/>
  <c r="LC214" i="21"/>
  <c r="LC215" i="21"/>
  <c r="LC216" i="21"/>
  <c r="LC217" i="21"/>
  <c r="LC218" i="21"/>
  <c r="LC219" i="21"/>
  <c r="LC220" i="21"/>
  <c r="LC221" i="21"/>
  <c r="LC222" i="21"/>
  <c r="LC223" i="21"/>
  <c r="LC224" i="21"/>
  <c r="LC225" i="21"/>
  <c r="LC226" i="21"/>
  <c r="LC227" i="21"/>
  <c r="LC228" i="21"/>
  <c r="LC229" i="21"/>
  <c r="LC230" i="21"/>
  <c r="LC231" i="21"/>
  <c r="LC232" i="21"/>
  <c r="LC233" i="21"/>
  <c r="LC234" i="21"/>
  <c r="LC235" i="21"/>
  <c r="LC236" i="21"/>
  <c r="LC237" i="21"/>
  <c r="LC238" i="21"/>
  <c r="LC239" i="21"/>
  <c r="LB211" i="21"/>
  <c r="LB212" i="21"/>
  <c r="LB213" i="21"/>
  <c r="LB214" i="21"/>
  <c r="LB215" i="21"/>
  <c r="LB216" i="21"/>
  <c r="LB217" i="21"/>
  <c r="LB218" i="21"/>
  <c r="LB219" i="21"/>
  <c r="LB220" i="21"/>
  <c r="LB221" i="21"/>
  <c r="LB222" i="21"/>
  <c r="LB223" i="21"/>
  <c r="LB224" i="21"/>
  <c r="LB225" i="21"/>
  <c r="LB226" i="21"/>
  <c r="LB227" i="21"/>
  <c r="LB228" i="21"/>
  <c r="LB229" i="21"/>
  <c r="LB230" i="21"/>
  <c r="LB231" i="21"/>
  <c r="LB232" i="21"/>
  <c r="LB233" i="21"/>
  <c r="LB234" i="21"/>
  <c r="LB235" i="21"/>
  <c r="LB236" i="21"/>
  <c r="LB237" i="21"/>
  <c r="LB238" i="21"/>
  <c r="LB239" i="21"/>
  <c r="LA211" i="21"/>
  <c r="LA212" i="21"/>
  <c r="LA213" i="21"/>
  <c r="LA214" i="21"/>
  <c r="LA215" i="21"/>
  <c r="LA216" i="21"/>
  <c r="LA217" i="21"/>
  <c r="LA218" i="21"/>
  <c r="LA219" i="21"/>
  <c r="LA220" i="21"/>
  <c r="LA221" i="21"/>
  <c r="LA222" i="21"/>
  <c r="LA223" i="21"/>
  <c r="LA224" i="21"/>
  <c r="LA225" i="21"/>
  <c r="LA226" i="21"/>
  <c r="LA227" i="21"/>
  <c r="LA228" i="21"/>
  <c r="LA229" i="21"/>
  <c r="LA230" i="21"/>
  <c r="LA231" i="21"/>
  <c r="LA232" i="21"/>
  <c r="LA233" i="21"/>
  <c r="LA234" i="21"/>
  <c r="LA235" i="21"/>
  <c r="LA236" i="21"/>
  <c r="LA237" i="21"/>
  <c r="LA238" i="21"/>
  <c r="LA239" i="21"/>
  <c r="MD3" i="21"/>
  <c r="MD4" i="21"/>
  <c r="MD5" i="21"/>
  <c r="MD6" i="21"/>
  <c r="MD7" i="21"/>
  <c r="MD8" i="21"/>
  <c r="MD9" i="21"/>
  <c r="MD10" i="21"/>
  <c r="MD11" i="21"/>
  <c r="MD12" i="21"/>
  <c r="MD13" i="21"/>
  <c r="MD14" i="21"/>
  <c r="MD15" i="21"/>
  <c r="MD16" i="21"/>
  <c r="MD17" i="21"/>
  <c r="MD18" i="21"/>
  <c r="MD19" i="21"/>
  <c r="MD20" i="21"/>
  <c r="MD21" i="21"/>
  <c r="MD22" i="21"/>
  <c r="MD23" i="21"/>
  <c r="MD24" i="21"/>
  <c r="MD25" i="21"/>
  <c r="MD26" i="21"/>
  <c r="MD27" i="21"/>
  <c r="MD28" i="21"/>
  <c r="MD29" i="21"/>
  <c r="MD30" i="21"/>
  <c r="MD31" i="21"/>
  <c r="MD32" i="21"/>
  <c r="MD33" i="21"/>
  <c r="MD34" i="21"/>
  <c r="MD35" i="21"/>
  <c r="MD36" i="21"/>
  <c r="MD37" i="21"/>
  <c r="MD38" i="21"/>
  <c r="MD39" i="21"/>
  <c r="MD40" i="21"/>
  <c r="MD41" i="21"/>
  <c r="MD42" i="21"/>
  <c r="MD43" i="21"/>
  <c r="MD44" i="21"/>
  <c r="MD45" i="21"/>
  <c r="MD46" i="21"/>
  <c r="MD47" i="21"/>
  <c r="MD48" i="21"/>
  <c r="MD49" i="21"/>
  <c r="MD50" i="21"/>
  <c r="MD51" i="21"/>
  <c r="MD52" i="21"/>
  <c r="MD53" i="21"/>
  <c r="MD54" i="21"/>
  <c r="MD55" i="21"/>
  <c r="MD56" i="21"/>
  <c r="MD57" i="21"/>
  <c r="MD58" i="21"/>
  <c r="MD59" i="21"/>
  <c r="MD60" i="21"/>
  <c r="MD61" i="21"/>
  <c r="MD62" i="21"/>
  <c r="MD63" i="21"/>
  <c r="MD64" i="21"/>
  <c r="MD65" i="21"/>
  <c r="MD66" i="21"/>
  <c r="MD67" i="21"/>
  <c r="MD68" i="21"/>
  <c r="MD69" i="21"/>
  <c r="MD70" i="21"/>
  <c r="MD71" i="21"/>
  <c r="MD72" i="21"/>
  <c r="MD73" i="21"/>
  <c r="MD74" i="21"/>
  <c r="MD75" i="21"/>
  <c r="MD76" i="21"/>
  <c r="MD77" i="21"/>
  <c r="MD78" i="21"/>
  <c r="MD79" i="21"/>
  <c r="MD80" i="21"/>
  <c r="MD81" i="21"/>
  <c r="MD82" i="21"/>
  <c r="MD83" i="21"/>
  <c r="MD84" i="21"/>
  <c r="MD85" i="21"/>
  <c r="MD86" i="21"/>
  <c r="MD87" i="21"/>
  <c r="MD88" i="21"/>
  <c r="MD89" i="21"/>
  <c r="MD90" i="21"/>
  <c r="MD91" i="21"/>
  <c r="MD92" i="21"/>
  <c r="MD93" i="21"/>
  <c r="MD94" i="21"/>
  <c r="MD95" i="21"/>
  <c r="MD96" i="21"/>
  <c r="MD97" i="21"/>
  <c r="MD98" i="21"/>
  <c r="MD99" i="21"/>
  <c r="MD100" i="21"/>
  <c r="MD101" i="21"/>
  <c r="MD102" i="21"/>
  <c r="MD103" i="21"/>
  <c r="MD104" i="21"/>
  <c r="MD105" i="21"/>
  <c r="MD106" i="21"/>
  <c r="MD107" i="21"/>
  <c r="MD108" i="21"/>
  <c r="MD109" i="21"/>
  <c r="MD110" i="21"/>
  <c r="MD111" i="21"/>
  <c r="MD112" i="21"/>
  <c r="MD113" i="21"/>
  <c r="MD114" i="21"/>
  <c r="MD115" i="21"/>
  <c r="MD116" i="21"/>
  <c r="MD117" i="21"/>
  <c r="MD118" i="21"/>
  <c r="MD119" i="21"/>
  <c r="MD120" i="21"/>
  <c r="MD121" i="21"/>
  <c r="MD122" i="21"/>
  <c r="MD123" i="21"/>
  <c r="MD124" i="21"/>
  <c r="MD125" i="21"/>
  <c r="MD126" i="21"/>
  <c r="MD127" i="21"/>
  <c r="MD128" i="21"/>
  <c r="MD129" i="21"/>
  <c r="MD130" i="21"/>
  <c r="MD131" i="21"/>
  <c r="MD132" i="21"/>
  <c r="MD133" i="21"/>
  <c r="MD134" i="21"/>
  <c r="MD135" i="21"/>
  <c r="MD136" i="21"/>
  <c r="MD137" i="21"/>
  <c r="MD138" i="21"/>
  <c r="MD139" i="21"/>
  <c r="MD140" i="21"/>
  <c r="MD141" i="21"/>
  <c r="MD142" i="21"/>
  <c r="MD143" i="21"/>
  <c r="MD144" i="21"/>
  <c r="MD145" i="21"/>
  <c r="MD146" i="21"/>
  <c r="MD147" i="21"/>
  <c r="MD148" i="21"/>
  <c r="MD149" i="21"/>
  <c r="MD150" i="21"/>
  <c r="MD151" i="21"/>
  <c r="MD152" i="21"/>
  <c r="MD153" i="21"/>
  <c r="MD154" i="21"/>
  <c r="MD155" i="21"/>
  <c r="MD156" i="21"/>
  <c r="MD157" i="21"/>
  <c r="MD158" i="21"/>
  <c r="MD159" i="21"/>
  <c r="MD160" i="21"/>
  <c r="MD161" i="21"/>
  <c r="MD162" i="21"/>
  <c r="MD163" i="21"/>
  <c r="MD164" i="21"/>
  <c r="MD165" i="21"/>
  <c r="MD166" i="21"/>
  <c r="MD167" i="21"/>
  <c r="MD168" i="21"/>
  <c r="MD169" i="21"/>
  <c r="MD170" i="21"/>
  <c r="MD171" i="21"/>
  <c r="MD172" i="21"/>
  <c r="MD173" i="21"/>
  <c r="MD174" i="21"/>
  <c r="MD175" i="21"/>
  <c r="MD176" i="21"/>
  <c r="MD177" i="21"/>
  <c r="MD178" i="21"/>
  <c r="MD179" i="21"/>
  <c r="MD180" i="21"/>
  <c r="MD181" i="21"/>
  <c r="MD182" i="21"/>
  <c r="MD183" i="21"/>
  <c r="MD184" i="21"/>
  <c r="MD185" i="21"/>
  <c r="MD186" i="21"/>
  <c r="MD187" i="21"/>
  <c r="MD188" i="21"/>
  <c r="MD189" i="21"/>
  <c r="MD190" i="21"/>
  <c r="MD191" i="21"/>
  <c r="MD192" i="21"/>
  <c r="MD193" i="21"/>
  <c r="MD194" i="21"/>
  <c r="MD195" i="21"/>
  <c r="MD196" i="21"/>
  <c r="MD197" i="21"/>
  <c r="MD198" i="21"/>
  <c r="MD199" i="21"/>
  <c r="MD200" i="21"/>
  <c r="MD201" i="21"/>
  <c r="MD202" i="21"/>
  <c r="MD203" i="21"/>
  <c r="MD204" i="21"/>
  <c r="MD205" i="21"/>
  <c r="MD206" i="21"/>
  <c r="MD207" i="21"/>
  <c r="MD208" i="21"/>
  <c r="MD209" i="21"/>
  <c r="MD210" i="21"/>
  <c r="MC3" i="21"/>
  <c r="MC4" i="21"/>
  <c r="MC5" i="21"/>
  <c r="MC6" i="21"/>
  <c r="MC7" i="21"/>
  <c r="MC8" i="21"/>
  <c r="MC9" i="21"/>
  <c r="MC10" i="21"/>
  <c r="MC11" i="21"/>
  <c r="MC12" i="21"/>
  <c r="MC13" i="21"/>
  <c r="MC14" i="21"/>
  <c r="MC15" i="21"/>
  <c r="MC16" i="21"/>
  <c r="MC17" i="21"/>
  <c r="MC18" i="21"/>
  <c r="MC19" i="21"/>
  <c r="MC20" i="21"/>
  <c r="MC21" i="21"/>
  <c r="MC22" i="21"/>
  <c r="MC23" i="21"/>
  <c r="MC24" i="21"/>
  <c r="MC25" i="21"/>
  <c r="MC26" i="21"/>
  <c r="MC27" i="21"/>
  <c r="MC28" i="21"/>
  <c r="MC29" i="21"/>
  <c r="MC30" i="21"/>
  <c r="MC31" i="21"/>
  <c r="MC32" i="21"/>
  <c r="MC33" i="21"/>
  <c r="MC34" i="21"/>
  <c r="MC35" i="21"/>
  <c r="MC36" i="21"/>
  <c r="MC37" i="21"/>
  <c r="MC38" i="21"/>
  <c r="MC39" i="21"/>
  <c r="MC40" i="21"/>
  <c r="MC41" i="21"/>
  <c r="MC42" i="21"/>
  <c r="MC43" i="21"/>
  <c r="MC44" i="21"/>
  <c r="MC45" i="21"/>
  <c r="MC46" i="21"/>
  <c r="MC47" i="21"/>
  <c r="MC48" i="21"/>
  <c r="MC49" i="21"/>
  <c r="MC50" i="21"/>
  <c r="MC51" i="21"/>
  <c r="MC52" i="21"/>
  <c r="MC53" i="21"/>
  <c r="MC54" i="21"/>
  <c r="MC55" i="21"/>
  <c r="MC56" i="21"/>
  <c r="MC57" i="21"/>
  <c r="MC58" i="21"/>
  <c r="MC59" i="21"/>
  <c r="MC60" i="21"/>
  <c r="MC61" i="21"/>
  <c r="MC62" i="21"/>
  <c r="MC63" i="21"/>
  <c r="MC64" i="21"/>
  <c r="MC65" i="21"/>
  <c r="MC66" i="21"/>
  <c r="MC67" i="21"/>
  <c r="MC68" i="21"/>
  <c r="MC69" i="21"/>
  <c r="MC70" i="21"/>
  <c r="MC71" i="21"/>
  <c r="MC72" i="21"/>
  <c r="MC73" i="21"/>
  <c r="MC74" i="21"/>
  <c r="MC75" i="21"/>
  <c r="MC76" i="21"/>
  <c r="MC77" i="21"/>
  <c r="MC78" i="21"/>
  <c r="MC79" i="21"/>
  <c r="MC80" i="21"/>
  <c r="MC81" i="21"/>
  <c r="MC82" i="21"/>
  <c r="MC83" i="21"/>
  <c r="MC84" i="21"/>
  <c r="MC85" i="21"/>
  <c r="MC86" i="21"/>
  <c r="MC87" i="21"/>
  <c r="MC88" i="21"/>
  <c r="MC89" i="21"/>
  <c r="MC90" i="21"/>
  <c r="MC91" i="21"/>
  <c r="MC92" i="21"/>
  <c r="MC93" i="21"/>
  <c r="MC94" i="21"/>
  <c r="MC95" i="21"/>
  <c r="MC96" i="21"/>
  <c r="MC97" i="21"/>
  <c r="MC98" i="21"/>
  <c r="MC99" i="21"/>
  <c r="MC100" i="21"/>
  <c r="MC101" i="21"/>
  <c r="MC102" i="21"/>
  <c r="MC103" i="21"/>
  <c r="MC104" i="21"/>
  <c r="MC105" i="21"/>
  <c r="MC106" i="21"/>
  <c r="MC107" i="21"/>
  <c r="MC108" i="21"/>
  <c r="MC109" i="21"/>
  <c r="MC110" i="21"/>
  <c r="MC111" i="21"/>
  <c r="MC112" i="21"/>
  <c r="MC113" i="21"/>
  <c r="MC114" i="21"/>
  <c r="MC115" i="21"/>
  <c r="MC116" i="21"/>
  <c r="MC117" i="21"/>
  <c r="MC118" i="21"/>
  <c r="MC119" i="21"/>
  <c r="MC120" i="21"/>
  <c r="MC121" i="21"/>
  <c r="MC122" i="21"/>
  <c r="MC123" i="21"/>
  <c r="MC124" i="21"/>
  <c r="MC125" i="21"/>
  <c r="MC126" i="21"/>
  <c r="MC127" i="21"/>
  <c r="MC128" i="21"/>
  <c r="MC129" i="21"/>
  <c r="MC130" i="21"/>
  <c r="MC131" i="21"/>
  <c r="MC132" i="21"/>
  <c r="MC133" i="21"/>
  <c r="MC134" i="21"/>
  <c r="MC135" i="21"/>
  <c r="MC136" i="21"/>
  <c r="MC137" i="21"/>
  <c r="MC138" i="21"/>
  <c r="MC139" i="21"/>
  <c r="MC140" i="21"/>
  <c r="MC141" i="21"/>
  <c r="MC142" i="21"/>
  <c r="MC143" i="21"/>
  <c r="MC144" i="21"/>
  <c r="MC145" i="21"/>
  <c r="MC146" i="21"/>
  <c r="MC147" i="21"/>
  <c r="MC148" i="21"/>
  <c r="MC149" i="21"/>
  <c r="MC150" i="21"/>
  <c r="MC151" i="21"/>
  <c r="MC152" i="21"/>
  <c r="MC153" i="21"/>
  <c r="MC154" i="21"/>
  <c r="MC155" i="21"/>
  <c r="MC156" i="21"/>
  <c r="MC157" i="21"/>
  <c r="MC158" i="21"/>
  <c r="MC159" i="21"/>
  <c r="MC160" i="21"/>
  <c r="MC161" i="21"/>
  <c r="MC162" i="21"/>
  <c r="MC163" i="21"/>
  <c r="MC164" i="21"/>
  <c r="MC165" i="21"/>
  <c r="MC166" i="21"/>
  <c r="MC167" i="21"/>
  <c r="MC168" i="21"/>
  <c r="MC169" i="21"/>
  <c r="MC170" i="21"/>
  <c r="MC171" i="21"/>
  <c r="MC172" i="21"/>
  <c r="MC173" i="21"/>
  <c r="MC174" i="21"/>
  <c r="MC175" i="21"/>
  <c r="MC176" i="21"/>
  <c r="MC177" i="21"/>
  <c r="MC178" i="21"/>
  <c r="MC179" i="21"/>
  <c r="MC180" i="21"/>
  <c r="MC181" i="21"/>
  <c r="MC182" i="21"/>
  <c r="MC183" i="21"/>
  <c r="MC184" i="21"/>
  <c r="MC185" i="21"/>
  <c r="MC186" i="21"/>
  <c r="MC187" i="21"/>
  <c r="MC188" i="21"/>
  <c r="MC189" i="21"/>
  <c r="MC190" i="21"/>
  <c r="MC191" i="21"/>
  <c r="MC192" i="21"/>
  <c r="MC193" i="21"/>
  <c r="MC194" i="21"/>
  <c r="MC195" i="21"/>
  <c r="MC196" i="21"/>
  <c r="MC197" i="21"/>
  <c r="MC198" i="21"/>
  <c r="MC199" i="21"/>
  <c r="MC200" i="21"/>
  <c r="MC201" i="21"/>
  <c r="MC202" i="21"/>
  <c r="MC203" i="21"/>
  <c r="MC204" i="21"/>
  <c r="MC205" i="21"/>
  <c r="MC206" i="21"/>
  <c r="MC207" i="21"/>
  <c r="MC208" i="21"/>
  <c r="MC209" i="21"/>
  <c r="MC210" i="21"/>
  <c r="MB3" i="21"/>
  <c r="MB4" i="21"/>
  <c r="MB5" i="21"/>
  <c r="MB6" i="21"/>
  <c r="MB7" i="21"/>
  <c r="MB8" i="21"/>
  <c r="MB9" i="21"/>
  <c r="MB10" i="21"/>
  <c r="MB11" i="21"/>
  <c r="MB12" i="21"/>
  <c r="MB13" i="21"/>
  <c r="MB14" i="21"/>
  <c r="MB15" i="21"/>
  <c r="MB16" i="21"/>
  <c r="MB17" i="21"/>
  <c r="MB18" i="21"/>
  <c r="MB19" i="21"/>
  <c r="MB20" i="21"/>
  <c r="MB21" i="21"/>
  <c r="MB22" i="21"/>
  <c r="MB23" i="21"/>
  <c r="MB24" i="21"/>
  <c r="MB25" i="21"/>
  <c r="MB26" i="21"/>
  <c r="MB27" i="21"/>
  <c r="MB28" i="21"/>
  <c r="MB29" i="21"/>
  <c r="MB30" i="21"/>
  <c r="MB31" i="21"/>
  <c r="MB32" i="21"/>
  <c r="MB33" i="21"/>
  <c r="MB34" i="21"/>
  <c r="MB35" i="21"/>
  <c r="MB36" i="21"/>
  <c r="MB37" i="21"/>
  <c r="MB38" i="21"/>
  <c r="MB39" i="21"/>
  <c r="MB40" i="21"/>
  <c r="MB41" i="21"/>
  <c r="MB42" i="21"/>
  <c r="MB43" i="21"/>
  <c r="MB44" i="21"/>
  <c r="MB45" i="21"/>
  <c r="MB46" i="21"/>
  <c r="MB47" i="21"/>
  <c r="MB48" i="21"/>
  <c r="MB49" i="21"/>
  <c r="MB50" i="21"/>
  <c r="MB51" i="21"/>
  <c r="MB52" i="21"/>
  <c r="MB53" i="21"/>
  <c r="MB54" i="21"/>
  <c r="MB55" i="21"/>
  <c r="MB56" i="21"/>
  <c r="MB57" i="21"/>
  <c r="MB58" i="21"/>
  <c r="MB59" i="21"/>
  <c r="MB60" i="21"/>
  <c r="MB61" i="21"/>
  <c r="MB62" i="21"/>
  <c r="MB63" i="21"/>
  <c r="MB64" i="21"/>
  <c r="MB65" i="21"/>
  <c r="MB66" i="21"/>
  <c r="MB67" i="21"/>
  <c r="MB68" i="21"/>
  <c r="MB69" i="21"/>
  <c r="MB70" i="21"/>
  <c r="MB71" i="21"/>
  <c r="MB72" i="21"/>
  <c r="MB73" i="21"/>
  <c r="MB74" i="21"/>
  <c r="MB75" i="21"/>
  <c r="MB76" i="21"/>
  <c r="MB77" i="21"/>
  <c r="MB78" i="21"/>
  <c r="MB79" i="21"/>
  <c r="MB80" i="21"/>
  <c r="MB81" i="21"/>
  <c r="MB82" i="21"/>
  <c r="MB83" i="21"/>
  <c r="MB84" i="21"/>
  <c r="MB85" i="21"/>
  <c r="MB86" i="21"/>
  <c r="MB87" i="21"/>
  <c r="MB88" i="21"/>
  <c r="MB89" i="21"/>
  <c r="MB90" i="21"/>
  <c r="MB91" i="21"/>
  <c r="MB92" i="21"/>
  <c r="MB93" i="21"/>
  <c r="MB94" i="21"/>
  <c r="MB95" i="21"/>
  <c r="MB96" i="21"/>
  <c r="MB97" i="21"/>
  <c r="MB98" i="21"/>
  <c r="MB99" i="21"/>
  <c r="MB100" i="21"/>
  <c r="MB101" i="21"/>
  <c r="MB102" i="21"/>
  <c r="MB103" i="21"/>
  <c r="MB104" i="21"/>
  <c r="MB105" i="21"/>
  <c r="MB106" i="21"/>
  <c r="MB107" i="21"/>
  <c r="MB108" i="21"/>
  <c r="MB109" i="21"/>
  <c r="MB110" i="21"/>
  <c r="MB111" i="21"/>
  <c r="MB112" i="21"/>
  <c r="MB113" i="21"/>
  <c r="MB114" i="21"/>
  <c r="MB115" i="21"/>
  <c r="MB116" i="21"/>
  <c r="MB117" i="21"/>
  <c r="MB118" i="21"/>
  <c r="MB119" i="21"/>
  <c r="MB120" i="21"/>
  <c r="MB121" i="21"/>
  <c r="MB122" i="21"/>
  <c r="MB123" i="21"/>
  <c r="MB124" i="21"/>
  <c r="MB125" i="21"/>
  <c r="MB126" i="21"/>
  <c r="MB127" i="21"/>
  <c r="MB128" i="21"/>
  <c r="MB129" i="21"/>
  <c r="MB130" i="21"/>
  <c r="MB131" i="21"/>
  <c r="MB132" i="21"/>
  <c r="MB133" i="21"/>
  <c r="MB134" i="21"/>
  <c r="MB135" i="21"/>
  <c r="MB136" i="21"/>
  <c r="MB137" i="21"/>
  <c r="MB138" i="21"/>
  <c r="MB139" i="21"/>
  <c r="MB140" i="21"/>
  <c r="MB141" i="21"/>
  <c r="MB142" i="21"/>
  <c r="MB143" i="21"/>
  <c r="MB144" i="21"/>
  <c r="MB145" i="21"/>
  <c r="MB146" i="21"/>
  <c r="MB147" i="21"/>
  <c r="MB148" i="21"/>
  <c r="MB149" i="21"/>
  <c r="MB150" i="21"/>
  <c r="MB151" i="21"/>
  <c r="MB152" i="21"/>
  <c r="MB153" i="21"/>
  <c r="MB154" i="21"/>
  <c r="MB155" i="21"/>
  <c r="MB156" i="21"/>
  <c r="MB157" i="21"/>
  <c r="MB158" i="21"/>
  <c r="MB159" i="21"/>
  <c r="MB160" i="21"/>
  <c r="MB161" i="21"/>
  <c r="MB162" i="21"/>
  <c r="MB163" i="21"/>
  <c r="MB164" i="21"/>
  <c r="MB165" i="21"/>
  <c r="MB166" i="21"/>
  <c r="MB167" i="21"/>
  <c r="MB168" i="21"/>
  <c r="MB169" i="21"/>
  <c r="MB170" i="21"/>
  <c r="MB171" i="21"/>
  <c r="MB172" i="21"/>
  <c r="MB173" i="21"/>
  <c r="MB174" i="21"/>
  <c r="MB175" i="21"/>
  <c r="MB176" i="21"/>
  <c r="MB177" i="21"/>
  <c r="MB178" i="21"/>
  <c r="MB179" i="21"/>
  <c r="MB180" i="21"/>
  <c r="MB181" i="21"/>
  <c r="MB182" i="21"/>
  <c r="MB183" i="21"/>
  <c r="MB184" i="21"/>
  <c r="MB185" i="21"/>
  <c r="MB186" i="21"/>
  <c r="MB187" i="21"/>
  <c r="MB188" i="21"/>
  <c r="MB189" i="21"/>
  <c r="MB190" i="21"/>
  <c r="MB191" i="21"/>
  <c r="MB192" i="21"/>
  <c r="MB193" i="21"/>
  <c r="MB194" i="21"/>
  <c r="MB195" i="21"/>
  <c r="MB196" i="21"/>
  <c r="MB197" i="21"/>
  <c r="MB198" i="21"/>
  <c r="MB199" i="21"/>
  <c r="MB200" i="21"/>
  <c r="MB201" i="21"/>
  <c r="MB202" i="21"/>
  <c r="MB203" i="21"/>
  <c r="MB204" i="21"/>
  <c r="MB205" i="21"/>
  <c r="MB206" i="21"/>
  <c r="MB207" i="21"/>
  <c r="MB208" i="21"/>
  <c r="MB209" i="21"/>
  <c r="MB210" i="21"/>
  <c r="MA3" i="21"/>
  <c r="MA4" i="21"/>
  <c r="MA5" i="21"/>
  <c r="MA6" i="21"/>
  <c r="MA7" i="21"/>
  <c r="MA8" i="21"/>
  <c r="MA9" i="21"/>
  <c r="MA10" i="21"/>
  <c r="MA11" i="21"/>
  <c r="MA12" i="21"/>
  <c r="MA13" i="21"/>
  <c r="MA14" i="21"/>
  <c r="MA15" i="21"/>
  <c r="MA16" i="21"/>
  <c r="MA17" i="21"/>
  <c r="MA18" i="21"/>
  <c r="MA19" i="21"/>
  <c r="MA20" i="21"/>
  <c r="MA21" i="21"/>
  <c r="MA22" i="21"/>
  <c r="MA23" i="21"/>
  <c r="MA24" i="21"/>
  <c r="MA25" i="21"/>
  <c r="MA26" i="21"/>
  <c r="MA27" i="21"/>
  <c r="MA28" i="21"/>
  <c r="MA29" i="21"/>
  <c r="MA30" i="21"/>
  <c r="MA31" i="21"/>
  <c r="MA32" i="21"/>
  <c r="MA33" i="21"/>
  <c r="MA34" i="21"/>
  <c r="MA35" i="21"/>
  <c r="MA36" i="21"/>
  <c r="MA37" i="21"/>
  <c r="MA38" i="21"/>
  <c r="MA39" i="21"/>
  <c r="MA40" i="21"/>
  <c r="MA41" i="21"/>
  <c r="MA42" i="21"/>
  <c r="MA43" i="21"/>
  <c r="MA44" i="21"/>
  <c r="MA45" i="21"/>
  <c r="MA46" i="21"/>
  <c r="MA47" i="21"/>
  <c r="MA48" i="21"/>
  <c r="MA49" i="21"/>
  <c r="MA50" i="21"/>
  <c r="MA51" i="21"/>
  <c r="MA52" i="21"/>
  <c r="MA53" i="21"/>
  <c r="MA54" i="21"/>
  <c r="MA55" i="21"/>
  <c r="MA56" i="21"/>
  <c r="MA57" i="21"/>
  <c r="MA58" i="21"/>
  <c r="MA59" i="21"/>
  <c r="MA60" i="21"/>
  <c r="MA61" i="21"/>
  <c r="MA62" i="21"/>
  <c r="MA63" i="21"/>
  <c r="MA64" i="21"/>
  <c r="MA65" i="21"/>
  <c r="MA66" i="21"/>
  <c r="MA67" i="21"/>
  <c r="MA68" i="21"/>
  <c r="MA69" i="21"/>
  <c r="MA70" i="21"/>
  <c r="MA71" i="21"/>
  <c r="MA72" i="21"/>
  <c r="MA73" i="21"/>
  <c r="MA74" i="21"/>
  <c r="MA75" i="21"/>
  <c r="MA76" i="21"/>
  <c r="MA77" i="21"/>
  <c r="MA78" i="21"/>
  <c r="MA79" i="21"/>
  <c r="MA80" i="21"/>
  <c r="MA81" i="21"/>
  <c r="MA82" i="21"/>
  <c r="MA83" i="21"/>
  <c r="MA84" i="21"/>
  <c r="MA85" i="21"/>
  <c r="MA86" i="21"/>
  <c r="MA87" i="21"/>
  <c r="MA88" i="21"/>
  <c r="MA89" i="21"/>
  <c r="MA90" i="21"/>
  <c r="MA91" i="21"/>
  <c r="MA92" i="21"/>
  <c r="MA93" i="21"/>
  <c r="MA94" i="21"/>
  <c r="MA95" i="21"/>
  <c r="MA96" i="21"/>
  <c r="MA97" i="21"/>
  <c r="MA98" i="21"/>
  <c r="MA99" i="21"/>
  <c r="MA100" i="21"/>
  <c r="MA101" i="21"/>
  <c r="MA102" i="21"/>
  <c r="MA103" i="21"/>
  <c r="MA104" i="21"/>
  <c r="MA105" i="21"/>
  <c r="MA106" i="21"/>
  <c r="MA107" i="21"/>
  <c r="MA108" i="21"/>
  <c r="MA109" i="21"/>
  <c r="MA110" i="21"/>
  <c r="MA111" i="21"/>
  <c r="MA112" i="21"/>
  <c r="MA113" i="21"/>
  <c r="MA114" i="21"/>
  <c r="MA115" i="21"/>
  <c r="MA116" i="21"/>
  <c r="MA117" i="21"/>
  <c r="MA118" i="21"/>
  <c r="MA119" i="21"/>
  <c r="MA120" i="21"/>
  <c r="MA121" i="21"/>
  <c r="MA122" i="21"/>
  <c r="MA123" i="21"/>
  <c r="MA124" i="21"/>
  <c r="MA125" i="21"/>
  <c r="MA126" i="21"/>
  <c r="MA127" i="21"/>
  <c r="MA128" i="21"/>
  <c r="MA129" i="21"/>
  <c r="MA130" i="21"/>
  <c r="MA131" i="21"/>
  <c r="MA132" i="21"/>
  <c r="MA133" i="21"/>
  <c r="MA134" i="21"/>
  <c r="MA135" i="21"/>
  <c r="MA136" i="21"/>
  <c r="MA137" i="21"/>
  <c r="MA138" i="21"/>
  <c r="MA139" i="21"/>
  <c r="MA140" i="21"/>
  <c r="MA141" i="21"/>
  <c r="MA142" i="21"/>
  <c r="MA143" i="21"/>
  <c r="MA144" i="21"/>
  <c r="MA145" i="21"/>
  <c r="MA146" i="21"/>
  <c r="MA147" i="21"/>
  <c r="MA148" i="21"/>
  <c r="MA149" i="21"/>
  <c r="MA150" i="21"/>
  <c r="MA151" i="21"/>
  <c r="MA152" i="21"/>
  <c r="MA153" i="21"/>
  <c r="MA154" i="21"/>
  <c r="MA155" i="21"/>
  <c r="MA156" i="21"/>
  <c r="MA157" i="21"/>
  <c r="MA158" i="21"/>
  <c r="MA159" i="21"/>
  <c r="MA160" i="21"/>
  <c r="MA161" i="21"/>
  <c r="MA162" i="21"/>
  <c r="MA163" i="21"/>
  <c r="MA164" i="21"/>
  <c r="MA165" i="21"/>
  <c r="MA166" i="21"/>
  <c r="MA167" i="21"/>
  <c r="MA168" i="21"/>
  <c r="MA169" i="21"/>
  <c r="MA170" i="21"/>
  <c r="MA171" i="21"/>
  <c r="MA172" i="21"/>
  <c r="MA173" i="21"/>
  <c r="MA174" i="21"/>
  <c r="MA175" i="21"/>
  <c r="MA176" i="21"/>
  <c r="MA177" i="21"/>
  <c r="MA178" i="21"/>
  <c r="MA179" i="21"/>
  <c r="MA180" i="21"/>
  <c r="MA181" i="21"/>
  <c r="MA182" i="21"/>
  <c r="MA183" i="21"/>
  <c r="MA184" i="21"/>
  <c r="MA185" i="21"/>
  <c r="MA186" i="21"/>
  <c r="MA187" i="21"/>
  <c r="MA188" i="21"/>
  <c r="MA189" i="21"/>
  <c r="MA190" i="21"/>
  <c r="MA191" i="21"/>
  <c r="MA192" i="21"/>
  <c r="MA193" i="21"/>
  <c r="MA194" i="21"/>
  <c r="MA195" i="21"/>
  <c r="MA196" i="21"/>
  <c r="MA197" i="21"/>
  <c r="MA198" i="21"/>
  <c r="MA199" i="21"/>
  <c r="MA200" i="21"/>
  <c r="MA201" i="21"/>
  <c r="MA202" i="21"/>
  <c r="MA203" i="21"/>
  <c r="MA204" i="21"/>
  <c r="MA205" i="21"/>
  <c r="MA206" i="21"/>
  <c r="MA207" i="21"/>
  <c r="MA208" i="21"/>
  <c r="MA209" i="21"/>
  <c r="MA210" i="21"/>
  <c r="LZ3" i="21"/>
  <c r="LZ4" i="21"/>
  <c r="LZ5" i="21"/>
  <c r="LZ6" i="21"/>
  <c r="LZ7" i="21"/>
  <c r="LZ8" i="21"/>
  <c r="LZ9" i="21"/>
  <c r="LZ10" i="21"/>
  <c r="LZ11" i="21"/>
  <c r="LZ12" i="21"/>
  <c r="LZ13" i="21"/>
  <c r="LZ14" i="21"/>
  <c r="LZ15" i="21"/>
  <c r="LZ16" i="21"/>
  <c r="LZ17" i="21"/>
  <c r="LZ18" i="21"/>
  <c r="LZ19" i="21"/>
  <c r="LZ20" i="21"/>
  <c r="LZ21" i="21"/>
  <c r="LZ22" i="21"/>
  <c r="LZ23" i="21"/>
  <c r="LZ24" i="21"/>
  <c r="LZ25" i="21"/>
  <c r="LZ26" i="21"/>
  <c r="LZ27" i="21"/>
  <c r="LZ28" i="21"/>
  <c r="LZ29" i="21"/>
  <c r="LZ30" i="21"/>
  <c r="LZ31" i="21"/>
  <c r="LZ32" i="21"/>
  <c r="LZ33" i="21"/>
  <c r="LZ34" i="21"/>
  <c r="LZ35" i="21"/>
  <c r="LZ36" i="21"/>
  <c r="LZ37" i="21"/>
  <c r="LZ38" i="21"/>
  <c r="LZ39" i="21"/>
  <c r="LZ40" i="21"/>
  <c r="LZ41" i="21"/>
  <c r="LZ42" i="21"/>
  <c r="LZ43" i="21"/>
  <c r="LZ44" i="21"/>
  <c r="LZ45" i="21"/>
  <c r="LZ46" i="21"/>
  <c r="LZ47" i="21"/>
  <c r="LZ48" i="21"/>
  <c r="LZ49" i="21"/>
  <c r="LZ50" i="21"/>
  <c r="LZ51" i="21"/>
  <c r="LZ52" i="21"/>
  <c r="LZ53" i="21"/>
  <c r="LZ54" i="21"/>
  <c r="LZ55" i="21"/>
  <c r="LZ56" i="21"/>
  <c r="LZ57" i="21"/>
  <c r="LZ58" i="21"/>
  <c r="LZ59" i="21"/>
  <c r="LZ60" i="21"/>
  <c r="LZ61" i="21"/>
  <c r="LZ62" i="21"/>
  <c r="LZ63" i="21"/>
  <c r="LZ64" i="21"/>
  <c r="LZ65" i="21"/>
  <c r="LZ66" i="21"/>
  <c r="LZ67" i="21"/>
  <c r="LZ68" i="21"/>
  <c r="LZ69" i="21"/>
  <c r="LZ70" i="21"/>
  <c r="LZ71" i="21"/>
  <c r="LZ72" i="21"/>
  <c r="LZ73" i="21"/>
  <c r="LZ74" i="21"/>
  <c r="LZ75" i="21"/>
  <c r="LZ76" i="21"/>
  <c r="LZ77" i="21"/>
  <c r="LZ78" i="21"/>
  <c r="LZ79" i="21"/>
  <c r="LZ80" i="21"/>
  <c r="LZ81" i="21"/>
  <c r="LZ82" i="21"/>
  <c r="LZ83" i="21"/>
  <c r="LZ84" i="21"/>
  <c r="LZ85" i="21"/>
  <c r="LZ86" i="21"/>
  <c r="LZ87" i="21"/>
  <c r="LZ88" i="21"/>
  <c r="LZ89" i="21"/>
  <c r="LZ90" i="21"/>
  <c r="LZ91" i="21"/>
  <c r="LZ92" i="21"/>
  <c r="LZ93" i="21"/>
  <c r="LZ94" i="21"/>
  <c r="LZ95" i="21"/>
  <c r="LZ96" i="21"/>
  <c r="LZ97" i="21"/>
  <c r="LZ98" i="21"/>
  <c r="LZ99" i="21"/>
  <c r="LZ100" i="21"/>
  <c r="LZ101" i="21"/>
  <c r="LZ102" i="21"/>
  <c r="LZ103" i="21"/>
  <c r="LZ104" i="21"/>
  <c r="LZ105" i="21"/>
  <c r="LZ106" i="21"/>
  <c r="LZ107" i="21"/>
  <c r="LZ108" i="21"/>
  <c r="LZ109" i="21"/>
  <c r="LZ110" i="21"/>
  <c r="LZ111" i="21"/>
  <c r="LZ112" i="21"/>
  <c r="LZ113" i="21"/>
  <c r="LZ114" i="21"/>
  <c r="LZ115" i="21"/>
  <c r="LZ116" i="21"/>
  <c r="LZ117" i="21"/>
  <c r="LZ118" i="21"/>
  <c r="LZ119" i="21"/>
  <c r="LZ120" i="21"/>
  <c r="LZ121" i="21"/>
  <c r="LZ122" i="21"/>
  <c r="LZ123" i="21"/>
  <c r="LZ124" i="21"/>
  <c r="LZ125" i="21"/>
  <c r="LZ126" i="21"/>
  <c r="LZ127" i="21"/>
  <c r="LZ128" i="21"/>
  <c r="LZ129" i="21"/>
  <c r="LZ130" i="21"/>
  <c r="LZ131" i="21"/>
  <c r="LZ132" i="21"/>
  <c r="LZ133" i="21"/>
  <c r="LZ134" i="21"/>
  <c r="LZ135" i="21"/>
  <c r="LZ136" i="21"/>
  <c r="LZ137" i="21"/>
  <c r="LZ138" i="21"/>
  <c r="LZ139" i="21"/>
  <c r="LZ140" i="21"/>
  <c r="LZ141" i="21"/>
  <c r="LZ142" i="21"/>
  <c r="LZ143" i="21"/>
  <c r="LZ144" i="21"/>
  <c r="LZ145" i="21"/>
  <c r="LZ146" i="21"/>
  <c r="LZ147" i="21"/>
  <c r="LZ148" i="21"/>
  <c r="LZ149" i="21"/>
  <c r="LZ150" i="21"/>
  <c r="LZ151" i="21"/>
  <c r="LZ152" i="21"/>
  <c r="LZ153" i="21"/>
  <c r="LZ154" i="21"/>
  <c r="LZ155" i="21"/>
  <c r="LZ156" i="21"/>
  <c r="LZ157" i="21"/>
  <c r="LZ158" i="21"/>
  <c r="LZ159" i="21"/>
  <c r="LZ160" i="21"/>
  <c r="LZ161" i="21"/>
  <c r="LZ162" i="21"/>
  <c r="LZ163" i="21"/>
  <c r="LZ164" i="21"/>
  <c r="LZ165" i="21"/>
  <c r="LZ166" i="21"/>
  <c r="LZ167" i="21"/>
  <c r="LZ168" i="21"/>
  <c r="LZ169" i="21"/>
  <c r="LZ170" i="21"/>
  <c r="LZ171" i="21"/>
  <c r="LZ172" i="21"/>
  <c r="LZ173" i="21"/>
  <c r="LZ174" i="21"/>
  <c r="LZ175" i="21"/>
  <c r="LZ176" i="21"/>
  <c r="LZ177" i="21"/>
  <c r="LZ178" i="21"/>
  <c r="LZ179" i="21"/>
  <c r="LZ180" i="21"/>
  <c r="LZ181" i="21"/>
  <c r="LZ182" i="21"/>
  <c r="LZ183" i="21"/>
  <c r="LZ184" i="21"/>
  <c r="LZ185" i="21"/>
  <c r="LZ186" i="21"/>
  <c r="LZ187" i="21"/>
  <c r="LZ188" i="21"/>
  <c r="LZ189" i="21"/>
  <c r="LZ190" i="21"/>
  <c r="LZ191" i="21"/>
  <c r="LZ192" i="21"/>
  <c r="LZ193" i="21"/>
  <c r="LZ194" i="21"/>
  <c r="LZ195" i="21"/>
  <c r="LZ196" i="21"/>
  <c r="LZ197" i="21"/>
  <c r="LZ198" i="21"/>
  <c r="LZ199" i="21"/>
  <c r="LZ200" i="21"/>
  <c r="LZ201" i="21"/>
  <c r="LZ202" i="21"/>
  <c r="LZ203" i="21"/>
  <c r="LZ204" i="21"/>
  <c r="LZ205" i="21"/>
  <c r="LZ206" i="21"/>
  <c r="LZ207" i="21"/>
  <c r="LZ208" i="21"/>
  <c r="LZ209" i="21"/>
  <c r="LZ210" i="21"/>
  <c r="LY3" i="21"/>
  <c r="LY4" i="21"/>
  <c r="LY5" i="21"/>
  <c r="LY6" i="21"/>
  <c r="LY7" i="21"/>
  <c r="LY8" i="21"/>
  <c r="LY9" i="21"/>
  <c r="LY10" i="21"/>
  <c r="LY11" i="21"/>
  <c r="LY12" i="21"/>
  <c r="LY13" i="21"/>
  <c r="LY14" i="21"/>
  <c r="LY15" i="21"/>
  <c r="LY16" i="21"/>
  <c r="LY17" i="21"/>
  <c r="LY18" i="21"/>
  <c r="LY19" i="21"/>
  <c r="LY20" i="21"/>
  <c r="LY21" i="21"/>
  <c r="LY22" i="21"/>
  <c r="LY23" i="21"/>
  <c r="LY24" i="21"/>
  <c r="LY25" i="21"/>
  <c r="LY26" i="21"/>
  <c r="LY27" i="21"/>
  <c r="LY28" i="21"/>
  <c r="LY29" i="21"/>
  <c r="LY30" i="21"/>
  <c r="LY31" i="21"/>
  <c r="LY32" i="21"/>
  <c r="LY33" i="21"/>
  <c r="LY34" i="21"/>
  <c r="LY35" i="21"/>
  <c r="LY36" i="21"/>
  <c r="LY37" i="21"/>
  <c r="LY38" i="21"/>
  <c r="LY39" i="21"/>
  <c r="LY40" i="21"/>
  <c r="LY41" i="21"/>
  <c r="LY42" i="21"/>
  <c r="LY43" i="21"/>
  <c r="LY44" i="21"/>
  <c r="LY45" i="21"/>
  <c r="LY46" i="21"/>
  <c r="LY47" i="21"/>
  <c r="LY48" i="21"/>
  <c r="LY49" i="21"/>
  <c r="LY50" i="21"/>
  <c r="LY51" i="21"/>
  <c r="LY52" i="21"/>
  <c r="LY53" i="21"/>
  <c r="LY54" i="21"/>
  <c r="LY55" i="21"/>
  <c r="LY56" i="21"/>
  <c r="LY57" i="21"/>
  <c r="LY58" i="21"/>
  <c r="LY59" i="21"/>
  <c r="LY60" i="21"/>
  <c r="LY61" i="21"/>
  <c r="LY62" i="21"/>
  <c r="LY63" i="21"/>
  <c r="LY64" i="21"/>
  <c r="LY65" i="21"/>
  <c r="LY66" i="21"/>
  <c r="LY67" i="21"/>
  <c r="LY68" i="21"/>
  <c r="LY69" i="21"/>
  <c r="LY70" i="21"/>
  <c r="LY71" i="21"/>
  <c r="LY72" i="21"/>
  <c r="LY73" i="21"/>
  <c r="LY74" i="21"/>
  <c r="LY75" i="21"/>
  <c r="LY76" i="21"/>
  <c r="LY77" i="21"/>
  <c r="LY78" i="21"/>
  <c r="LY79" i="21"/>
  <c r="LY80" i="21"/>
  <c r="LY81" i="21"/>
  <c r="LY82" i="21"/>
  <c r="LY83" i="21"/>
  <c r="LY84" i="21"/>
  <c r="LY85" i="21"/>
  <c r="LY86" i="21"/>
  <c r="LY87" i="21"/>
  <c r="LY88" i="21"/>
  <c r="LY89" i="21"/>
  <c r="LY90" i="21"/>
  <c r="LY91" i="21"/>
  <c r="LY92" i="21"/>
  <c r="LY93" i="21"/>
  <c r="LY94" i="21"/>
  <c r="LY95" i="21"/>
  <c r="LY96" i="21"/>
  <c r="LY97" i="21"/>
  <c r="LY98" i="21"/>
  <c r="LY99" i="21"/>
  <c r="LY100" i="21"/>
  <c r="LY101" i="21"/>
  <c r="LY102" i="21"/>
  <c r="LY103" i="21"/>
  <c r="LY104" i="21"/>
  <c r="LY105" i="21"/>
  <c r="LY106" i="21"/>
  <c r="LY107" i="21"/>
  <c r="LY108" i="21"/>
  <c r="LY109" i="21"/>
  <c r="LY110" i="21"/>
  <c r="LY111" i="21"/>
  <c r="LY112" i="21"/>
  <c r="LY113" i="21"/>
  <c r="LY114" i="21"/>
  <c r="LY115" i="21"/>
  <c r="LY116" i="21"/>
  <c r="LY117" i="21"/>
  <c r="LY118" i="21"/>
  <c r="LY119" i="21"/>
  <c r="LY120" i="21"/>
  <c r="LY121" i="21"/>
  <c r="LY122" i="21"/>
  <c r="LY123" i="21"/>
  <c r="LY124" i="21"/>
  <c r="LY125" i="21"/>
  <c r="LY126" i="21"/>
  <c r="LY127" i="21"/>
  <c r="LY128" i="21"/>
  <c r="LY129" i="21"/>
  <c r="LY130" i="21"/>
  <c r="LY131" i="21"/>
  <c r="LY132" i="21"/>
  <c r="LY133" i="21"/>
  <c r="LY134" i="21"/>
  <c r="LY135" i="21"/>
  <c r="LY136" i="21"/>
  <c r="LY137" i="21"/>
  <c r="LY138" i="21"/>
  <c r="LY139" i="21"/>
  <c r="LY140" i="21"/>
  <c r="LY141" i="21"/>
  <c r="LY142" i="21"/>
  <c r="LY143" i="21"/>
  <c r="LY144" i="21"/>
  <c r="LY145" i="21"/>
  <c r="LY146" i="21"/>
  <c r="LY147" i="21"/>
  <c r="LY148" i="21"/>
  <c r="LY149" i="21"/>
  <c r="LY150" i="21"/>
  <c r="LY151" i="21"/>
  <c r="LY152" i="21"/>
  <c r="LY153" i="21"/>
  <c r="LY154" i="21"/>
  <c r="LY155" i="21"/>
  <c r="LY156" i="21"/>
  <c r="LY157" i="21"/>
  <c r="LY158" i="21"/>
  <c r="LY159" i="21"/>
  <c r="LY160" i="21"/>
  <c r="LY161" i="21"/>
  <c r="LY162" i="21"/>
  <c r="LY163" i="21"/>
  <c r="LY164" i="21"/>
  <c r="LY165" i="21"/>
  <c r="LY166" i="21"/>
  <c r="LY167" i="21"/>
  <c r="LY168" i="21"/>
  <c r="LY169" i="21"/>
  <c r="LY170" i="21"/>
  <c r="LY171" i="21"/>
  <c r="LY172" i="21"/>
  <c r="LY173" i="21"/>
  <c r="LY174" i="21"/>
  <c r="LY175" i="21"/>
  <c r="LY176" i="21"/>
  <c r="LY177" i="21"/>
  <c r="LY178" i="21"/>
  <c r="LY179" i="21"/>
  <c r="LY180" i="21"/>
  <c r="LY181" i="21"/>
  <c r="LY182" i="21"/>
  <c r="LY183" i="21"/>
  <c r="LY184" i="21"/>
  <c r="LY185" i="21"/>
  <c r="LY186" i="21"/>
  <c r="LY187" i="21"/>
  <c r="LY188" i="21"/>
  <c r="LY189" i="21"/>
  <c r="LY190" i="21"/>
  <c r="LY191" i="21"/>
  <c r="LY192" i="21"/>
  <c r="LY193" i="21"/>
  <c r="LY194" i="21"/>
  <c r="LY195" i="21"/>
  <c r="LY196" i="21"/>
  <c r="LY197" i="21"/>
  <c r="LY198" i="21"/>
  <c r="LY199" i="21"/>
  <c r="LY200" i="21"/>
  <c r="LY201" i="21"/>
  <c r="LY202" i="21"/>
  <c r="LY203" i="21"/>
  <c r="LY204" i="21"/>
  <c r="LY205" i="21"/>
  <c r="LY206" i="21"/>
  <c r="LY207" i="21"/>
  <c r="LY208" i="21"/>
  <c r="LY209" i="21"/>
  <c r="LY210" i="21"/>
  <c r="LX3" i="21"/>
  <c r="LX4" i="21"/>
  <c r="LX5" i="21"/>
  <c r="LX6" i="21"/>
  <c r="LX7" i="21"/>
  <c r="LX8" i="21"/>
  <c r="LX9" i="21"/>
  <c r="LX10" i="21"/>
  <c r="LX11" i="21"/>
  <c r="LX12" i="21"/>
  <c r="LX13" i="21"/>
  <c r="LX14" i="21"/>
  <c r="LX15" i="21"/>
  <c r="LX16" i="21"/>
  <c r="LX17" i="21"/>
  <c r="LX18" i="21"/>
  <c r="LX19" i="21"/>
  <c r="LX20" i="21"/>
  <c r="LX21" i="21"/>
  <c r="LX22" i="21"/>
  <c r="LX23" i="21"/>
  <c r="LX24" i="21"/>
  <c r="LX25" i="21"/>
  <c r="LX26" i="21"/>
  <c r="LX27" i="21"/>
  <c r="LX28" i="21"/>
  <c r="LX29" i="21"/>
  <c r="LX30" i="21"/>
  <c r="LX31" i="21"/>
  <c r="LX32" i="21"/>
  <c r="LX33" i="21"/>
  <c r="LX34" i="21"/>
  <c r="LX35" i="21"/>
  <c r="LX36" i="21"/>
  <c r="LX37" i="21"/>
  <c r="LX38" i="21"/>
  <c r="LX39" i="21"/>
  <c r="LX40" i="21"/>
  <c r="LX41" i="21"/>
  <c r="LX42" i="21"/>
  <c r="LX43" i="21"/>
  <c r="LX44" i="21"/>
  <c r="LX45" i="21"/>
  <c r="LX46" i="21"/>
  <c r="LX47" i="21"/>
  <c r="LX48" i="21"/>
  <c r="LX49" i="21"/>
  <c r="LX50" i="21"/>
  <c r="LX51" i="21"/>
  <c r="LX52" i="21"/>
  <c r="LX53" i="21"/>
  <c r="LX54" i="21"/>
  <c r="LX55" i="21"/>
  <c r="LX56" i="21"/>
  <c r="LX57" i="21"/>
  <c r="LX58" i="21"/>
  <c r="LX59" i="21"/>
  <c r="LX60" i="21"/>
  <c r="LX61" i="21"/>
  <c r="LX62" i="21"/>
  <c r="LX63" i="21"/>
  <c r="LX64" i="21"/>
  <c r="LX65" i="21"/>
  <c r="LX66" i="21"/>
  <c r="LX67" i="21"/>
  <c r="LX68" i="21"/>
  <c r="LX69" i="21"/>
  <c r="LX70" i="21"/>
  <c r="LX71" i="21"/>
  <c r="LX72" i="21"/>
  <c r="LX73" i="21"/>
  <c r="LX74" i="21"/>
  <c r="LX75" i="21"/>
  <c r="LX76" i="21"/>
  <c r="LX77" i="21"/>
  <c r="LX78" i="21"/>
  <c r="LX79" i="21"/>
  <c r="LX80" i="21"/>
  <c r="LX81" i="21"/>
  <c r="LX82" i="21"/>
  <c r="LX83" i="21"/>
  <c r="LX84" i="21"/>
  <c r="LX85" i="21"/>
  <c r="LX86" i="21"/>
  <c r="LX87" i="21"/>
  <c r="LX88" i="21"/>
  <c r="LX89" i="21"/>
  <c r="LX90" i="21"/>
  <c r="LX91" i="21"/>
  <c r="LX92" i="21"/>
  <c r="LX93" i="21"/>
  <c r="LX94" i="21"/>
  <c r="LX95" i="21"/>
  <c r="LX96" i="21"/>
  <c r="LX97" i="21"/>
  <c r="LX98" i="21"/>
  <c r="LX99" i="21"/>
  <c r="LX100" i="21"/>
  <c r="LX101" i="21"/>
  <c r="LX102" i="21"/>
  <c r="LX103" i="21"/>
  <c r="LX104" i="21"/>
  <c r="LX105" i="21"/>
  <c r="LX106" i="21"/>
  <c r="LX107" i="21"/>
  <c r="LX108" i="21"/>
  <c r="LX109" i="21"/>
  <c r="LX110" i="21"/>
  <c r="LX111" i="21"/>
  <c r="LX112" i="21"/>
  <c r="LX113" i="21"/>
  <c r="LX114" i="21"/>
  <c r="LX115" i="21"/>
  <c r="LX116" i="21"/>
  <c r="LX117" i="21"/>
  <c r="LX118" i="21"/>
  <c r="LX119" i="21"/>
  <c r="LX120" i="21"/>
  <c r="LX121" i="21"/>
  <c r="LX122" i="21"/>
  <c r="LX123" i="21"/>
  <c r="LX124" i="21"/>
  <c r="LX125" i="21"/>
  <c r="LX126" i="21"/>
  <c r="LX127" i="21"/>
  <c r="LX128" i="21"/>
  <c r="LX129" i="21"/>
  <c r="LX130" i="21"/>
  <c r="LX131" i="21"/>
  <c r="LX132" i="21"/>
  <c r="LX133" i="21"/>
  <c r="LX134" i="21"/>
  <c r="LX135" i="21"/>
  <c r="LX136" i="21"/>
  <c r="LX137" i="21"/>
  <c r="LX138" i="21"/>
  <c r="LX139" i="21"/>
  <c r="LX140" i="21"/>
  <c r="LX141" i="21"/>
  <c r="LX142" i="21"/>
  <c r="LX143" i="21"/>
  <c r="LX144" i="21"/>
  <c r="LX145" i="21"/>
  <c r="LX146" i="21"/>
  <c r="LX147" i="21"/>
  <c r="LX148" i="21"/>
  <c r="LX149" i="21"/>
  <c r="LX150" i="21"/>
  <c r="LX151" i="21"/>
  <c r="LX152" i="21"/>
  <c r="LX153" i="21"/>
  <c r="LX154" i="21"/>
  <c r="LX155" i="21"/>
  <c r="LX156" i="21"/>
  <c r="LX157" i="21"/>
  <c r="LX158" i="21"/>
  <c r="LX159" i="21"/>
  <c r="LX160" i="21"/>
  <c r="LX161" i="21"/>
  <c r="LX162" i="21"/>
  <c r="LX163" i="21"/>
  <c r="LX164" i="21"/>
  <c r="LX165" i="21"/>
  <c r="LX166" i="21"/>
  <c r="LX167" i="21"/>
  <c r="LX168" i="21"/>
  <c r="LX169" i="21"/>
  <c r="LX170" i="21"/>
  <c r="LX171" i="21"/>
  <c r="LX172" i="21"/>
  <c r="LX173" i="21"/>
  <c r="LX174" i="21"/>
  <c r="LX175" i="21"/>
  <c r="LX176" i="21"/>
  <c r="LX177" i="21"/>
  <c r="LX178" i="21"/>
  <c r="LX179" i="21"/>
  <c r="LX180" i="21"/>
  <c r="LX181" i="21"/>
  <c r="LX182" i="21"/>
  <c r="LX183" i="21"/>
  <c r="LX184" i="21"/>
  <c r="LX185" i="21"/>
  <c r="LX186" i="21"/>
  <c r="LX187" i="21"/>
  <c r="LX188" i="21"/>
  <c r="LX189" i="21"/>
  <c r="LX190" i="21"/>
  <c r="LX191" i="21"/>
  <c r="LX192" i="21"/>
  <c r="LX193" i="21"/>
  <c r="LX194" i="21"/>
  <c r="LX195" i="21"/>
  <c r="LX196" i="21"/>
  <c r="LX197" i="21"/>
  <c r="LX198" i="21"/>
  <c r="LX199" i="21"/>
  <c r="LX200" i="21"/>
  <c r="LX201" i="21"/>
  <c r="LX202" i="21"/>
  <c r="LX203" i="21"/>
  <c r="LX204" i="21"/>
  <c r="LX205" i="21"/>
  <c r="LX206" i="21"/>
  <c r="LX207" i="21"/>
  <c r="LX208" i="21"/>
  <c r="LX209" i="21"/>
  <c r="LX210" i="21"/>
  <c r="LW3" i="21"/>
  <c r="LW4" i="21"/>
  <c r="LW5" i="21"/>
  <c r="LW6" i="21"/>
  <c r="LW7" i="21"/>
  <c r="LW8" i="21"/>
  <c r="LW9" i="21"/>
  <c r="LW10" i="21"/>
  <c r="LW11" i="21"/>
  <c r="LW12" i="21"/>
  <c r="LW13" i="21"/>
  <c r="LW14" i="21"/>
  <c r="LW15" i="21"/>
  <c r="LW16" i="21"/>
  <c r="LW17" i="21"/>
  <c r="LW18" i="21"/>
  <c r="LW19" i="21"/>
  <c r="LW20" i="21"/>
  <c r="LW21" i="21"/>
  <c r="LW22" i="21"/>
  <c r="LW23" i="21"/>
  <c r="LW24" i="21"/>
  <c r="LW25" i="21"/>
  <c r="LW26" i="21"/>
  <c r="LW27" i="21"/>
  <c r="LW28" i="21"/>
  <c r="LW29" i="21"/>
  <c r="LW30" i="21"/>
  <c r="LW31" i="21"/>
  <c r="LW32" i="21"/>
  <c r="LW33" i="21"/>
  <c r="LW34" i="21"/>
  <c r="LW35" i="21"/>
  <c r="LW36" i="21"/>
  <c r="LW37" i="21"/>
  <c r="LW38" i="21"/>
  <c r="LW39" i="21"/>
  <c r="LW40" i="21"/>
  <c r="LW41" i="21"/>
  <c r="LW42" i="21"/>
  <c r="LW43" i="21"/>
  <c r="LW44" i="21"/>
  <c r="LW45" i="21"/>
  <c r="LW46" i="21"/>
  <c r="LW47" i="21"/>
  <c r="LW48" i="21"/>
  <c r="LW49" i="21"/>
  <c r="LW50" i="21"/>
  <c r="LW51" i="21"/>
  <c r="LW52" i="21"/>
  <c r="LW53" i="21"/>
  <c r="LW54" i="21"/>
  <c r="LW55" i="21"/>
  <c r="LW56" i="21"/>
  <c r="LW57" i="21"/>
  <c r="LW58" i="21"/>
  <c r="LW59" i="21"/>
  <c r="LW60" i="21"/>
  <c r="LW61" i="21"/>
  <c r="LW62" i="21"/>
  <c r="LW63" i="21"/>
  <c r="LW64" i="21"/>
  <c r="LW65" i="21"/>
  <c r="LW66" i="21"/>
  <c r="LW67" i="21"/>
  <c r="LW68" i="21"/>
  <c r="LW69" i="21"/>
  <c r="LW70" i="21"/>
  <c r="LW71" i="21"/>
  <c r="LW72" i="21"/>
  <c r="LW73" i="21"/>
  <c r="LW74" i="21"/>
  <c r="LW75" i="21"/>
  <c r="LW76" i="21"/>
  <c r="LW77" i="21"/>
  <c r="LW78" i="21"/>
  <c r="LW79" i="21"/>
  <c r="LW80" i="21"/>
  <c r="LW81" i="21"/>
  <c r="LW82" i="21"/>
  <c r="LW83" i="21"/>
  <c r="LW84" i="21"/>
  <c r="LW85" i="21"/>
  <c r="LW86" i="21"/>
  <c r="LW87" i="21"/>
  <c r="LW88" i="21"/>
  <c r="LW89" i="21"/>
  <c r="LW90" i="21"/>
  <c r="LW91" i="21"/>
  <c r="LW92" i="21"/>
  <c r="LW93" i="21"/>
  <c r="LW94" i="21"/>
  <c r="LW95" i="21"/>
  <c r="LW96" i="21"/>
  <c r="LW97" i="21"/>
  <c r="LW98" i="21"/>
  <c r="LW99" i="21"/>
  <c r="LW100" i="21"/>
  <c r="LW101" i="21"/>
  <c r="LW102" i="21"/>
  <c r="LW103" i="21"/>
  <c r="LW104" i="21"/>
  <c r="LW105" i="21"/>
  <c r="LW106" i="21"/>
  <c r="LW107" i="21"/>
  <c r="LW108" i="21"/>
  <c r="LW109" i="21"/>
  <c r="LW110" i="21"/>
  <c r="LW111" i="21"/>
  <c r="LW112" i="21"/>
  <c r="LW113" i="21"/>
  <c r="LW114" i="21"/>
  <c r="LW115" i="21"/>
  <c r="LW116" i="21"/>
  <c r="LW117" i="21"/>
  <c r="LW118" i="21"/>
  <c r="LW119" i="21"/>
  <c r="LW120" i="21"/>
  <c r="LW121" i="21"/>
  <c r="LW122" i="21"/>
  <c r="LW123" i="21"/>
  <c r="LW124" i="21"/>
  <c r="LW125" i="21"/>
  <c r="LW126" i="21"/>
  <c r="LW127" i="21"/>
  <c r="LW128" i="21"/>
  <c r="LW129" i="21"/>
  <c r="LW130" i="21"/>
  <c r="LW131" i="21"/>
  <c r="LW132" i="21"/>
  <c r="LW133" i="21"/>
  <c r="LW134" i="21"/>
  <c r="LW135" i="21"/>
  <c r="LW136" i="21"/>
  <c r="LW137" i="21"/>
  <c r="LW138" i="21"/>
  <c r="LW139" i="21"/>
  <c r="LW140" i="21"/>
  <c r="LW141" i="21"/>
  <c r="LW142" i="21"/>
  <c r="LW143" i="21"/>
  <c r="LW144" i="21"/>
  <c r="LW145" i="21"/>
  <c r="LW146" i="21"/>
  <c r="LW147" i="21"/>
  <c r="LW148" i="21"/>
  <c r="LW149" i="21"/>
  <c r="LW150" i="21"/>
  <c r="LW151" i="21"/>
  <c r="LW152" i="21"/>
  <c r="LW153" i="21"/>
  <c r="LW154" i="21"/>
  <c r="LW155" i="21"/>
  <c r="LW156" i="21"/>
  <c r="LW157" i="21"/>
  <c r="LW158" i="21"/>
  <c r="LW159" i="21"/>
  <c r="LW160" i="21"/>
  <c r="LW161" i="21"/>
  <c r="LW162" i="21"/>
  <c r="LW163" i="21"/>
  <c r="LW164" i="21"/>
  <c r="LW165" i="21"/>
  <c r="LW166" i="21"/>
  <c r="LW167" i="21"/>
  <c r="LW168" i="21"/>
  <c r="LW169" i="21"/>
  <c r="LW170" i="21"/>
  <c r="LW171" i="21"/>
  <c r="LW172" i="21"/>
  <c r="LW173" i="21"/>
  <c r="LW174" i="21"/>
  <c r="LW175" i="21"/>
  <c r="LW176" i="21"/>
  <c r="LW177" i="21"/>
  <c r="LW178" i="21"/>
  <c r="LW179" i="21"/>
  <c r="LW180" i="21"/>
  <c r="LW181" i="21"/>
  <c r="LW182" i="21"/>
  <c r="LW183" i="21"/>
  <c r="LW184" i="21"/>
  <c r="LW185" i="21"/>
  <c r="LW186" i="21"/>
  <c r="LW187" i="21"/>
  <c r="LW188" i="21"/>
  <c r="LW189" i="21"/>
  <c r="LW190" i="21"/>
  <c r="LW191" i="21"/>
  <c r="LW192" i="21"/>
  <c r="LW193" i="21"/>
  <c r="LW194" i="21"/>
  <c r="LW195" i="21"/>
  <c r="LW196" i="21"/>
  <c r="LW197" i="21"/>
  <c r="LW198" i="21"/>
  <c r="LW199" i="21"/>
  <c r="LW200" i="21"/>
  <c r="LW201" i="21"/>
  <c r="LW202" i="21"/>
  <c r="LW203" i="21"/>
  <c r="LW204" i="21"/>
  <c r="LW205" i="21"/>
  <c r="LW206" i="21"/>
  <c r="LW207" i="21"/>
  <c r="LW208" i="21"/>
  <c r="LW209" i="21"/>
  <c r="LW210" i="21"/>
  <c r="LV3" i="21"/>
  <c r="LV4" i="21"/>
  <c r="LV5" i="21"/>
  <c r="LV6" i="21"/>
  <c r="LV7" i="21"/>
  <c r="LV8" i="21"/>
  <c r="LV9" i="21"/>
  <c r="LV10" i="21"/>
  <c r="LV11" i="21"/>
  <c r="LV12" i="21"/>
  <c r="LV13" i="21"/>
  <c r="LV14" i="21"/>
  <c r="LV15" i="21"/>
  <c r="LV16" i="21"/>
  <c r="LV17" i="21"/>
  <c r="LV18" i="21"/>
  <c r="LV19" i="21"/>
  <c r="LV20" i="21"/>
  <c r="LV21" i="21"/>
  <c r="LV22" i="21"/>
  <c r="LV23" i="21"/>
  <c r="LV24" i="21"/>
  <c r="LV25" i="21"/>
  <c r="LV26" i="21"/>
  <c r="LV27" i="21"/>
  <c r="LV28" i="21"/>
  <c r="LV29" i="21"/>
  <c r="LV30" i="21"/>
  <c r="LV31" i="21"/>
  <c r="LV32" i="21"/>
  <c r="LV33" i="21"/>
  <c r="LV34" i="21"/>
  <c r="LV35" i="21"/>
  <c r="LV36" i="21"/>
  <c r="LV37" i="21"/>
  <c r="LV38" i="21"/>
  <c r="LV39" i="21"/>
  <c r="LV40" i="21"/>
  <c r="LV41" i="21"/>
  <c r="LV42" i="21"/>
  <c r="LV43" i="21"/>
  <c r="LV44" i="21"/>
  <c r="LV45" i="21"/>
  <c r="LV46" i="21"/>
  <c r="LV47" i="21"/>
  <c r="LV48" i="21"/>
  <c r="LV49" i="21"/>
  <c r="LV50" i="21"/>
  <c r="LV51" i="21"/>
  <c r="LV52" i="21"/>
  <c r="LV53" i="21"/>
  <c r="LV54" i="21"/>
  <c r="LV55" i="21"/>
  <c r="LV56" i="21"/>
  <c r="LV57" i="21"/>
  <c r="LV58" i="21"/>
  <c r="LV59" i="21"/>
  <c r="LV60" i="21"/>
  <c r="LV61" i="21"/>
  <c r="LV62" i="21"/>
  <c r="LV63" i="21"/>
  <c r="LV64" i="21"/>
  <c r="LV65" i="21"/>
  <c r="LV66" i="21"/>
  <c r="LV67" i="21"/>
  <c r="LV68" i="21"/>
  <c r="LV69" i="21"/>
  <c r="LV70" i="21"/>
  <c r="LV71" i="21"/>
  <c r="LV72" i="21"/>
  <c r="LV73" i="21"/>
  <c r="LV74" i="21"/>
  <c r="LV75" i="21"/>
  <c r="LV76" i="21"/>
  <c r="LV77" i="21"/>
  <c r="LV78" i="21"/>
  <c r="LV79" i="21"/>
  <c r="LV80" i="21"/>
  <c r="LV81" i="21"/>
  <c r="LV82" i="21"/>
  <c r="LV83" i="21"/>
  <c r="LV84" i="21"/>
  <c r="LV85" i="21"/>
  <c r="LV86" i="21"/>
  <c r="LV87" i="21"/>
  <c r="LV88" i="21"/>
  <c r="LV89" i="21"/>
  <c r="LV90" i="21"/>
  <c r="LV91" i="21"/>
  <c r="LV92" i="21"/>
  <c r="LV93" i="21"/>
  <c r="LV94" i="21"/>
  <c r="LV95" i="21"/>
  <c r="LV96" i="21"/>
  <c r="LV97" i="21"/>
  <c r="LV98" i="21"/>
  <c r="LV99" i="21"/>
  <c r="LV100" i="21"/>
  <c r="LV101" i="21"/>
  <c r="LV102" i="21"/>
  <c r="LV103" i="21"/>
  <c r="LV104" i="21"/>
  <c r="LV105" i="21"/>
  <c r="LV106" i="21"/>
  <c r="LV107" i="21"/>
  <c r="LV108" i="21"/>
  <c r="LV109" i="21"/>
  <c r="LV110" i="21"/>
  <c r="LV111" i="21"/>
  <c r="LV112" i="21"/>
  <c r="LV113" i="21"/>
  <c r="LV114" i="21"/>
  <c r="LV115" i="21"/>
  <c r="LV116" i="21"/>
  <c r="LV117" i="21"/>
  <c r="LV118" i="21"/>
  <c r="LV119" i="21"/>
  <c r="LV120" i="21"/>
  <c r="LV121" i="21"/>
  <c r="LV122" i="21"/>
  <c r="LV123" i="21"/>
  <c r="LV124" i="21"/>
  <c r="LV125" i="21"/>
  <c r="LV126" i="21"/>
  <c r="LV127" i="21"/>
  <c r="LV128" i="21"/>
  <c r="LV129" i="21"/>
  <c r="LV130" i="21"/>
  <c r="LV131" i="21"/>
  <c r="LV132" i="21"/>
  <c r="LV133" i="21"/>
  <c r="LV134" i="21"/>
  <c r="LV135" i="21"/>
  <c r="LV136" i="21"/>
  <c r="LV137" i="21"/>
  <c r="LV138" i="21"/>
  <c r="LV139" i="21"/>
  <c r="LV140" i="21"/>
  <c r="LV141" i="21"/>
  <c r="LV142" i="21"/>
  <c r="LV143" i="21"/>
  <c r="LV144" i="21"/>
  <c r="LV145" i="21"/>
  <c r="LV146" i="21"/>
  <c r="LV147" i="21"/>
  <c r="LV148" i="21"/>
  <c r="LV149" i="21"/>
  <c r="LV150" i="21"/>
  <c r="LV151" i="21"/>
  <c r="LV152" i="21"/>
  <c r="LV153" i="21"/>
  <c r="LV154" i="21"/>
  <c r="LV155" i="21"/>
  <c r="LV156" i="21"/>
  <c r="LV157" i="21"/>
  <c r="LV158" i="21"/>
  <c r="LV159" i="21"/>
  <c r="LV160" i="21"/>
  <c r="LV161" i="21"/>
  <c r="LV162" i="21"/>
  <c r="LV163" i="21"/>
  <c r="LV164" i="21"/>
  <c r="LV165" i="21"/>
  <c r="LV166" i="21"/>
  <c r="LV167" i="21"/>
  <c r="LV168" i="21"/>
  <c r="LV169" i="21"/>
  <c r="LV170" i="21"/>
  <c r="LV171" i="21"/>
  <c r="LV172" i="21"/>
  <c r="LV173" i="21"/>
  <c r="LV174" i="21"/>
  <c r="LV175" i="21"/>
  <c r="LV176" i="21"/>
  <c r="LV177" i="21"/>
  <c r="LV178" i="21"/>
  <c r="LV179" i="21"/>
  <c r="LV180" i="21"/>
  <c r="LV181" i="21"/>
  <c r="LV182" i="21"/>
  <c r="LV183" i="21"/>
  <c r="LV184" i="21"/>
  <c r="LV185" i="21"/>
  <c r="LV186" i="21"/>
  <c r="LV187" i="21"/>
  <c r="LV188" i="21"/>
  <c r="LV189" i="21"/>
  <c r="LV190" i="21"/>
  <c r="LV191" i="21"/>
  <c r="LV192" i="21"/>
  <c r="LV193" i="21"/>
  <c r="LV194" i="21"/>
  <c r="LV195" i="21"/>
  <c r="LV196" i="21"/>
  <c r="LV197" i="21"/>
  <c r="LV198" i="21"/>
  <c r="LV199" i="21"/>
  <c r="LV200" i="21"/>
  <c r="LV201" i="21"/>
  <c r="LV202" i="21"/>
  <c r="LV203" i="21"/>
  <c r="LV204" i="21"/>
  <c r="LV205" i="21"/>
  <c r="LV206" i="21"/>
  <c r="LV207" i="21"/>
  <c r="LV208" i="21"/>
  <c r="LV209" i="21"/>
  <c r="LV210" i="21"/>
  <c r="LU3" i="21"/>
  <c r="LU4" i="21"/>
  <c r="LU5" i="21"/>
  <c r="LU6" i="21"/>
  <c r="LU7" i="21"/>
  <c r="LU8" i="21"/>
  <c r="LU9" i="21"/>
  <c r="LU10" i="21"/>
  <c r="LU11" i="21"/>
  <c r="LU12" i="21"/>
  <c r="LU13" i="21"/>
  <c r="LU14" i="21"/>
  <c r="LU15" i="21"/>
  <c r="LU16" i="21"/>
  <c r="LU17" i="21"/>
  <c r="LU18" i="21"/>
  <c r="LU19" i="21"/>
  <c r="LU20" i="21"/>
  <c r="LU21" i="21"/>
  <c r="LU22" i="21"/>
  <c r="LU23" i="21"/>
  <c r="LU24" i="21"/>
  <c r="LU25" i="21"/>
  <c r="LU26" i="21"/>
  <c r="LU27" i="21"/>
  <c r="LU28" i="21"/>
  <c r="LU29" i="21"/>
  <c r="LU30" i="21"/>
  <c r="LU31" i="21"/>
  <c r="LU32" i="21"/>
  <c r="LU33" i="21"/>
  <c r="LU34" i="21"/>
  <c r="LU35" i="21"/>
  <c r="LU36" i="21"/>
  <c r="LU37" i="21"/>
  <c r="LU38" i="21"/>
  <c r="LU39" i="21"/>
  <c r="LU40" i="21"/>
  <c r="LU41" i="21"/>
  <c r="LU42" i="21"/>
  <c r="LU43" i="21"/>
  <c r="LU44" i="21"/>
  <c r="LU45" i="21"/>
  <c r="LU46" i="21"/>
  <c r="LU47" i="21"/>
  <c r="LU48" i="21"/>
  <c r="LU49" i="21"/>
  <c r="LU50" i="21"/>
  <c r="LU51" i="21"/>
  <c r="LU52" i="21"/>
  <c r="LU53" i="21"/>
  <c r="LU54" i="21"/>
  <c r="LU55" i="21"/>
  <c r="LU56" i="21"/>
  <c r="LU57" i="21"/>
  <c r="LU58" i="21"/>
  <c r="LU59" i="21"/>
  <c r="LU60" i="21"/>
  <c r="LU61" i="21"/>
  <c r="LU62" i="21"/>
  <c r="LU63" i="21"/>
  <c r="LU64" i="21"/>
  <c r="LU65" i="21"/>
  <c r="LU66" i="21"/>
  <c r="LU67" i="21"/>
  <c r="LU68" i="21"/>
  <c r="LU69" i="21"/>
  <c r="LU70" i="21"/>
  <c r="LU71" i="21"/>
  <c r="LU72" i="21"/>
  <c r="LU73" i="21"/>
  <c r="LU74" i="21"/>
  <c r="LU75" i="21"/>
  <c r="LU76" i="21"/>
  <c r="LU77" i="21"/>
  <c r="LU78" i="21"/>
  <c r="LU79" i="21"/>
  <c r="LU80" i="21"/>
  <c r="LU81" i="21"/>
  <c r="LU82" i="21"/>
  <c r="LU83" i="21"/>
  <c r="LU84" i="21"/>
  <c r="LU85" i="21"/>
  <c r="LU86" i="21"/>
  <c r="LU87" i="21"/>
  <c r="LU88" i="21"/>
  <c r="LU89" i="21"/>
  <c r="LU90" i="21"/>
  <c r="LU91" i="21"/>
  <c r="LU92" i="21"/>
  <c r="LU93" i="21"/>
  <c r="LU94" i="21"/>
  <c r="LU95" i="21"/>
  <c r="LU96" i="21"/>
  <c r="LU97" i="21"/>
  <c r="LU98" i="21"/>
  <c r="LU99" i="21"/>
  <c r="LU100" i="21"/>
  <c r="LU101" i="21"/>
  <c r="LU102" i="21"/>
  <c r="LU103" i="21"/>
  <c r="LU104" i="21"/>
  <c r="LU105" i="21"/>
  <c r="LU106" i="21"/>
  <c r="LU107" i="21"/>
  <c r="LU108" i="21"/>
  <c r="LU109" i="21"/>
  <c r="LU110" i="21"/>
  <c r="LU111" i="21"/>
  <c r="LU112" i="21"/>
  <c r="LU113" i="21"/>
  <c r="LU114" i="21"/>
  <c r="LU115" i="21"/>
  <c r="LU116" i="21"/>
  <c r="LU117" i="21"/>
  <c r="LU118" i="21"/>
  <c r="LU119" i="21"/>
  <c r="LU120" i="21"/>
  <c r="LU121" i="21"/>
  <c r="LU122" i="21"/>
  <c r="LU123" i="21"/>
  <c r="LU124" i="21"/>
  <c r="LU125" i="21"/>
  <c r="LU126" i="21"/>
  <c r="LU127" i="21"/>
  <c r="LU128" i="21"/>
  <c r="LU129" i="21"/>
  <c r="LU130" i="21"/>
  <c r="LU131" i="21"/>
  <c r="LU132" i="21"/>
  <c r="LU133" i="21"/>
  <c r="LU134" i="21"/>
  <c r="LU135" i="21"/>
  <c r="LU136" i="21"/>
  <c r="LU137" i="21"/>
  <c r="LU138" i="21"/>
  <c r="LU139" i="21"/>
  <c r="LU140" i="21"/>
  <c r="LU141" i="21"/>
  <c r="LU142" i="21"/>
  <c r="LU143" i="21"/>
  <c r="LU144" i="21"/>
  <c r="LU145" i="21"/>
  <c r="LU146" i="21"/>
  <c r="LU147" i="21"/>
  <c r="LU148" i="21"/>
  <c r="LU149" i="21"/>
  <c r="LU150" i="21"/>
  <c r="LU151" i="21"/>
  <c r="LU152" i="21"/>
  <c r="LU153" i="21"/>
  <c r="LU154" i="21"/>
  <c r="LU155" i="21"/>
  <c r="LU156" i="21"/>
  <c r="LU157" i="21"/>
  <c r="LU158" i="21"/>
  <c r="LU159" i="21"/>
  <c r="LU160" i="21"/>
  <c r="LU161" i="21"/>
  <c r="LU162" i="21"/>
  <c r="LU163" i="21"/>
  <c r="LU164" i="21"/>
  <c r="LU165" i="21"/>
  <c r="LU166" i="21"/>
  <c r="LU167" i="21"/>
  <c r="LU168" i="21"/>
  <c r="LU169" i="21"/>
  <c r="LU170" i="21"/>
  <c r="LU171" i="21"/>
  <c r="LU172" i="21"/>
  <c r="LU173" i="21"/>
  <c r="LU174" i="21"/>
  <c r="LU175" i="21"/>
  <c r="LU176" i="21"/>
  <c r="LU177" i="21"/>
  <c r="LU178" i="21"/>
  <c r="LU179" i="21"/>
  <c r="LU180" i="21"/>
  <c r="LU181" i="21"/>
  <c r="LU182" i="21"/>
  <c r="LU183" i="21"/>
  <c r="LU184" i="21"/>
  <c r="LU185" i="21"/>
  <c r="LU186" i="21"/>
  <c r="LU187" i="21"/>
  <c r="LU188" i="21"/>
  <c r="LU189" i="21"/>
  <c r="LU190" i="21"/>
  <c r="LU191" i="21"/>
  <c r="LU192" i="21"/>
  <c r="LU193" i="21"/>
  <c r="LU194" i="21"/>
  <c r="LU195" i="21"/>
  <c r="LU196" i="21"/>
  <c r="LU197" i="21"/>
  <c r="LU198" i="21"/>
  <c r="LU199" i="21"/>
  <c r="LU200" i="21"/>
  <c r="LU201" i="21"/>
  <c r="LU202" i="21"/>
  <c r="LU203" i="21"/>
  <c r="LU204" i="21"/>
  <c r="LU205" i="21"/>
  <c r="LU206" i="21"/>
  <c r="LU207" i="21"/>
  <c r="LU208" i="21"/>
  <c r="LU209" i="21"/>
  <c r="LU210" i="21"/>
  <c r="LT3" i="21"/>
  <c r="LT4" i="21"/>
  <c r="LT5" i="21"/>
  <c r="LT6" i="21"/>
  <c r="LT7" i="21"/>
  <c r="LT8" i="21"/>
  <c r="LT9" i="21"/>
  <c r="LT10" i="21"/>
  <c r="LT11" i="21"/>
  <c r="LT12" i="21"/>
  <c r="LT13" i="21"/>
  <c r="LT14" i="21"/>
  <c r="LT15" i="21"/>
  <c r="LT16" i="21"/>
  <c r="LT17" i="21"/>
  <c r="LT18" i="21"/>
  <c r="LT19" i="21"/>
  <c r="LT20" i="21"/>
  <c r="LT21" i="21"/>
  <c r="LT22" i="21"/>
  <c r="LT23" i="21"/>
  <c r="LT24" i="21"/>
  <c r="LT25" i="21"/>
  <c r="LT26" i="21"/>
  <c r="LT27" i="21"/>
  <c r="LT28" i="21"/>
  <c r="LT29" i="21"/>
  <c r="LT30" i="21"/>
  <c r="LT31" i="21"/>
  <c r="LT32" i="21"/>
  <c r="LT33" i="21"/>
  <c r="LT34" i="21"/>
  <c r="LT35" i="21"/>
  <c r="LT36" i="21"/>
  <c r="LT37" i="21"/>
  <c r="LT38" i="21"/>
  <c r="LT39" i="21"/>
  <c r="LT40" i="21"/>
  <c r="LT41" i="21"/>
  <c r="LT42" i="21"/>
  <c r="LT43" i="21"/>
  <c r="LT44" i="21"/>
  <c r="LT45" i="21"/>
  <c r="LT46" i="21"/>
  <c r="LT47" i="21"/>
  <c r="LT48" i="21"/>
  <c r="LT49" i="21"/>
  <c r="LT50" i="21"/>
  <c r="LT51" i="21"/>
  <c r="LT52" i="21"/>
  <c r="LT53" i="21"/>
  <c r="LT54" i="21"/>
  <c r="LT55" i="21"/>
  <c r="LT56" i="21"/>
  <c r="LT57" i="21"/>
  <c r="LT58" i="21"/>
  <c r="LT59" i="21"/>
  <c r="LT60" i="21"/>
  <c r="LT61" i="21"/>
  <c r="LT62" i="21"/>
  <c r="LT63" i="21"/>
  <c r="LT64" i="21"/>
  <c r="LT65" i="21"/>
  <c r="LT66" i="21"/>
  <c r="LT67" i="21"/>
  <c r="LT68" i="21"/>
  <c r="LT69" i="21"/>
  <c r="LT70" i="21"/>
  <c r="LT71" i="21"/>
  <c r="LT72" i="21"/>
  <c r="LT73" i="21"/>
  <c r="LT74" i="21"/>
  <c r="LT75" i="21"/>
  <c r="LT76" i="21"/>
  <c r="LT77" i="21"/>
  <c r="LT78" i="21"/>
  <c r="LT79" i="21"/>
  <c r="LT80" i="21"/>
  <c r="LT81" i="21"/>
  <c r="LT82" i="21"/>
  <c r="LT83" i="21"/>
  <c r="LT84" i="21"/>
  <c r="LT85" i="21"/>
  <c r="LT86" i="21"/>
  <c r="LT87" i="21"/>
  <c r="LT88" i="21"/>
  <c r="LT89" i="21"/>
  <c r="LT90" i="21"/>
  <c r="LT91" i="21"/>
  <c r="LT92" i="21"/>
  <c r="LT93" i="21"/>
  <c r="LT94" i="21"/>
  <c r="LT95" i="21"/>
  <c r="LT96" i="21"/>
  <c r="LT97" i="21"/>
  <c r="LT98" i="21"/>
  <c r="LT99" i="21"/>
  <c r="LT100" i="21"/>
  <c r="LT101" i="21"/>
  <c r="LT102" i="21"/>
  <c r="LT103" i="21"/>
  <c r="LT104" i="21"/>
  <c r="LT105" i="21"/>
  <c r="LT106" i="21"/>
  <c r="LT107" i="21"/>
  <c r="LT108" i="21"/>
  <c r="LT109" i="21"/>
  <c r="LT110" i="21"/>
  <c r="LT111" i="21"/>
  <c r="LT112" i="21"/>
  <c r="LT113" i="21"/>
  <c r="LT114" i="21"/>
  <c r="LT115" i="21"/>
  <c r="LT116" i="21"/>
  <c r="LT117" i="21"/>
  <c r="LT118" i="21"/>
  <c r="LT119" i="21"/>
  <c r="LT120" i="21"/>
  <c r="LT121" i="21"/>
  <c r="LT122" i="21"/>
  <c r="LT123" i="21"/>
  <c r="LT124" i="21"/>
  <c r="LT125" i="21"/>
  <c r="LT126" i="21"/>
  <c r="LT127" i="21"/>
  <c r="LT128" i="21"/>
  <c r="LT129" i="21"/>
  <c r="LT130" i="21"/>
  <c r="LT131" i="21"/>
  <c r="LT132" i="21"/>
  <c r="LT133" i="21"/>
  <c r="LT134" i="21"/>
  <c r="LT135" i="21"/>
  <c r="LT136" i="21"/>
  <c r="LT137" i="21"/>
  <c r="LT138" i="21"/>
  <c r="LT139" i="21"/>
  <c r="LT140" i="21"/>
  <c r="LT141" i="21"/>
  <c r="LT142" i="21"/>
  <c r="LT143" i="21"/>
  <c r="LT144" i="21"/>
  <c r="LT145" i="21"/>
  <c r="LT146" i="21"/>
  <c r="LT147" i="21"/>
  <c r="LT148" i="21"/>
  <c r="LT149" i="21"/>
  <c r="LT150" i="21"/>
  <c r="LT151" i="21"/>
  <c r="LT152" i="21"/>
  <c r="LT153" i="21"/>
  <c r="LT154" i="21"/>
  <c r="LT155" i="21"/>
  <c r="LT156" i="21"/>
  <c r="LT157" i="21"/>
  <c r="LT158" i="21"/>
  <c r="LT159" i="21"/>
  <c r="LT160" i="21"/>
  <c r="LT161" i="21"/>
  <c r="LT162" i="21"/>
  <c r="LT163" i="21"/>
  <c r="LT164" i="21"/>
  <c r="LT165" i="21"/>
  <c r="LT166" i="21"/>
  <c r="LT167" i="21"/>
  <c r="LT168" i="21"/>
  <c r="LT169" i="21"/>
  <c r="LT170" i="21"/>
  <c r="LT171" i="21"/>
  <c r="LT172" i="21"/>
  <c r="LT173" i="21"/>
  <c r="LT174" i="21"/>
  <c r="LT175" i="21"/>
  <c r="LT176" i="21"/>
  <c r="LT177" i="21"/>
  <c r="LT178" i="21"/>
  <c r="LT179" i="21"/>
  <c r="LT180" i="21"/>
  <c r="LT181" i="21"/>
  <c r="LT182" i="21"/>
  <c r="LT183" i="21"/>
  <c r="LT184" i="21"/>
  <c r="LT185" i="21"/>
  <c r="LT186" i="21"/>
  <c r="LT187" i="21"/>
  <c r="LT188" i="21"/>
  <c r="LT189" i="21"/>
  <c r="LT190" i="21"/>
  <c r="LT191" i="21"/>
  <c r="LT192" i="21"/>
  <c r="LT193" i="21"/>
  <c r="LT194" i="21"/>
  <c r="LT195" i="21"/>
  <c r="LT196" i="21"/>
  <c r="LT197" i="21"/>
  <c r="LT198" i="21"/>
  <c r="LT199" i="21"/>
  <c r="LT200" i="21"/>
  <c r="LT201" i="21"/>
  <c r="LT202" i="21"/>
  <c r="LT203" i="21"/>
  <c r="LT204" i="21"/>
  <c r="LT205" i="21"/>
  <c r="LT206" i="21"/>
  <c r="LT207" i="21"/>
  <c r="LT208" i="21"/>
  <c r="LT209" i="21"/>
  <c r="LT210" i="21"/>
  <c r="LS3" i="21"/>
  <c r="LS4" i="21"/>
  <c r="LS5" i="21"/>
  <c r="LS6" i="21"/>
  <c r="LS7" i="21"/>
  <c r="LS8" i="21"/>
  <c r="LS9" i="21"/>
  <c r="LS10" i="21"/>
  <c r="LS11" i="21"/>
  <c r="LS12" i="21"/>
  <c r="LS13" i="21"/>
  <c r="LS14" i="21"/>
  <c r="LS15" i="21"/>
  <c r="LS16" i="21"/>
  <c r="LS17" i="21"/>
  <c r="LS18" i="21"/>
  <c r="LS19" i="21"/>
  <c r="LS20" i="21"/>
  <c r="LS21" i="21"/>
  <c r="LS22" i="21"/>
  <c r="LS23" i="21"/>
  <c r="LS24" i="21"/>
  <c r="LS25" i="21"/>
  <c r="LS26" i="21"/>
  <c r="LS27" i="21"/>
  <c r="LS28" i="21"/>
  <c r="LS29" i="21"/>
  <c r="LS30" i="21"/>
  <c r="LS31" i="21"/>
  <c r="LS32" i="21"/>
  <c r="LS33" i="21"/>
  <c r="LS34" i="21"/>
  <c r="LS35" i="21"/>
  <c r="LS36" i="21"/>
  <c r="LS37" i="21"/>
  <c r="LS38" i="21"/>
  <c r="LS39" i="21"/>
  <c r="LS40" i="21"/>
  <c r="LS41" i="21"/>
  <c r="LS42" i="21"/>
  <c r="LS43" i="21"/>
  <c r="LS44" i="21"/>
  <c r="LS45" i="21"/>
  <c r="LS46" i="21"/>
  <c r="LS47" i="21"/>
  <c r="LS48" i="21"/>
  <c r="LS49" i="21"/>
  <c r="LS50" i="21"/>
  <c r="LS51" i="21"/>
  <c r="LS52" i="21"/>
  <c r="LS53" i="21"/>
  <c r="LS54" i="21"/>
  <c r="LS55" i="21"/>
  <c r="LS56" i="21"/>
  <c r="LS57" i="21"/>
  <c r="LS58" i="21"/>
  <c r="LS59" i="21"/>
  <c r="LS60" i="21"/>
  <c r="LS61" i="21"/>
  <c r="LS62" i="21"/>
  <c r="LS63" i="21"/>
  <c r="LS64" i="21"/>
  <c r="LS65" i="21"/>
  <c r="LS66" i="21"/>
  <c r="LS67" i="21"/>
  <c r="LS68" i="21"/>
  <c r="LS69" i="21"/>
  <c r="LS70" i="21"/>
  <c r="LS71" i="21"/>
  <c r="LS72" i="21"/>
  <c r="LS73" i="21"/>
  <c r="LS74" i="21"/>
  <c r="LS75" i="21"/>
  <c r="LS76" i="21"/>
  <c r="LS77" i="21"/>
  <c r="LS78" i="21"/>
  <c r="LS79" i="21"/>
  <c r="LS80" i="21"/>
  <c r="LS81" i="21"/>
  <c r="LS82" i="21"/>
  <c r="LS83" i="21"/>
  <c r="LS84" i="21"/>
  <c r="LS85" i="21"/>
  <c r="LS86" i="21"/>
  <c r="LS87" i="21"/>
  <c r="LS88" i="21"/>
  <c r="LS89" i="21"/>
  <c r="LS90" i="21"/>
  <c r="LS91" i="21"/>
  <c r="LS92" i="21"/>
  <c r="LS93" i="21"/>
  <c r="LS94" i="21"/>
  <c r="LS95" i="21"/>
  <c r="LS96" i="21"/>
  <c r="LS97" i="21"/>
  <c r="LS98" i="21"/>
  <c r="LS99" i="21"/>
  <c r="LS100" i="21"/>
  <c r="LS101" i="21"/>
  <c r="LS102" i="21"/>
  <c r="LS103" i="21"/>
  <c r="LS104" i="21"/>
  <c r="LS105" i="21"/>
  <c r="LS106" i="21"/>
  <c r="LS107" i="21"/>
  <c r="LS108" i="21"/>
  <c r="LS109" i="21"/>
  <c r="LS110" i="21"/>
  <c r="LS111" i="21"/>
  <c r="LS112" i="21"/>
  <c r="LS113" i="21"/>
  <c r="LS114" i="21"/>
  <c r="LS115" i="21"/>
  <c r="LS116" i="21"/>
  <c r="LS117" i="21"/>
  <c r="LS118" i="21"/>
  <c r="LS119" i="21"/>
  <c r="LS120" i="21"/>
  <c r="LS121" i="21"/>
  <c r="LS122" i="21"/>
  <c r="LS123" i="21"/>
  <c r="LS124" i="21"/>
  <c r="LS125" i="21"/>
  <c r="LS126" i="21"/>
  <c r="LS127" i="21"/>
  <c r="LS128" i="21"/>
  <c r="LS129" i="21"/>
  <c r="LS130" i="21"/>
  <c r="LS131" i="21"/>
  <c r="LS132" i="21"/>
  <c r="LS133" i="21"/>
  <c r="LS134" i="21"/>
  <c r="LS135" i="21"/>
  <c r="LS136" i="21"/>
  <c r="LS137" i="21"/>
  <c r="LS138" i="21"/>
  <c r="LS139" i="21"/>
  <c r="LS140" i="21"/>
  <c r="LS141" i="21"/>
  <c r="LS142" i="21"/>
  <c r="LS143" i="21"/>
  <c r="LS144" i="21"/>
  <c r="LS145" i="21"/>
  <c r="LS146" i="21"/>
  <c r="LS147" i="21"/>
  <c r="LS148" i="21"/>
  <c r="LS149" i="21"/>
  <c r="LS150" i="21"/>
  <c r="LS151" i="21"/>
  <c r="LS152" i="21"/>
  <c r="LS153" i="21"/>
  <c r="LS154" i="21"/>
  <c r="LS155" i="21"/>
  <c r="LS156" i="21"/>
  <c r="LS157" i="21"/>
  <c r="LS158" i="21"/>
  <c r="LS159" i="21"/>
  <c r="LS160" i="21"/>
  <c r="LS161" i="21"/>
  <c r="LS162" i="21"/>
  <c r="LS163" i="21"/>
  <c r="LS164" i="21"/>
  <c r="LS165" i="21"/>
  <c r="LS166" i="21"/>
  <c r="LS167" i="21"/>
  <c r="LS168" i="21"/>
  <c r="LS169" i="21"/>
  <c r="LS170" i="21"/>
  <c r="LS171" i="21"/>
  <c r="LS172" i="21"/>
  <c r="LS173" i="21"/>
  <c r="LS174" i="21"/>
  <c r="LS175" i="21"/>
  <c r="LS176" i="21"/>
  <c r="LS177" i="21"/>
  <c r="LS178" i="21"/>
  <c r="LS179" i="21"/>
  <c r="LS180" i="21"/>
  <c r="LS181" i="21"/>
  <c r="LS182" i="21"/>
  <c r="LS183" i="21"/>
  <c r="LS184" i="21"/>
  <c r="LS185" i="21"/>
  <c r="LS186" i="21"/>
  <c r="LS187" i="21"/>
  <c r="LS188" i="21"/>
  <c r="LS189" i="21"/>
  <c r="LS190" i="21"/>
  <c r="LS191" i="21"/>
  <c r="LS192" i="21"/>
  <c r="LS193" i="21"/>
  <c r="LS194" i="21"/>
  <c r="LS195" i="21"/>
  <c r="LS196" i="21"/>
  <c r="LS197" i="21"/>
  <c r="LS198" i="21"/>
  <c r="LS199" i="21"/>
  <c r="LS200" i="21"/>
  <c r="LS201" i="21"/>
  <c r="LS202" i="21"/>
  <c r="LS203" i="21"/>
  <c r="LS204" i="21"/>
  <c r="LS205" i="21"/>
  <c r="LS206" i="21"/>
  <c r="LS207" i="21"/>
  <c r="LS208" i="21"/>
  <c r="LS209" i="21"/>
  <c r="LS210" i="21"/>
  <c r="LR3" i="21"/>
  <c r="LR4" i="21"/>
  <c r="LR5" i="21"/>
  <c r="LR6" i="21"/>
  <c r="LR7" i="21"/>
  <c r="LR8" i="21"/>
  <c r="LR9" i="21"/>
  <c r="LR10" i="21"/>
  <c r="LR11" i="21"/>
  <c r="LR12" i="21"/>
  <c r="LR13" i="21"/>
  <c r="LR14" i="21"/>
  <c r="LR15" i="21"/>
  <c r="LR16" i="21"/>
  <c r="LR17" i="21"/>
  <c r="LR18" i="21"/>
  <c r="LR19" i="21"/>
  <c r="LR20" i="21"/>
  <c r="LR21" i="21"/>
  <c r="LR22" i="21"/>
  <c r="LR23" i="21"/>
  <c r="LR24" i="21"/>
  <c r="LR25" i="21"/>
  <c r="LR26" i="21"/>
  <c r="LR27" i="21"/>
  <c r="LR28" i="21"/>
  <c r="LR29" i="21"/>
  <c r="LR30" i="21"/>
  <c r="LR31" i="21"/>
  <c r="LR32" i="21"/>
  <c r="LR33" i="21"/>
  <c r="LR34" i="21"/>
  <c r="LR35" i="21"/>
  <c r="LR36" i="21"/>
  <c r="LR37" i="21"/>
  <c r="LR38" i="21"/>
  <c r="LR39" i="21"/>
  <c r="LR40" i="21"/>
  <c r="LR41" i="21"/>
  <c r="LR42" i="21"/>
  <c r="LR43" i="21"/>
  <c r="LR44" i="21"/>
  <c r="LR45" i="21"/>
  <c r="LR46" i="21"/>
  <c r="LR47" i="21"/>
  <c r="LR48" i="21"/>
  <c r="LR49" i="21"/>
  <c r="LR50" i="21"/>
  <c r="LR51" i="21"/>
  <c r="LR52" i="21"/>
  <c r="LR53" i="21"/>
  <c r="LR54" i="21"/>
  <c r="LR55" i="21"/>
  <c r="LR56" i="21"/>
  <c r="LR57" i="21"/>
  <c r="LR58" i="21"/>
  <c r="LR59" i="21"/>
  <c r="LR60" i="21"/>
  <c r="LR61" i="21"/>
  <c r="LR62" i="21"/>
  <c r="LR63" i="21"/>
  <c r="LR64" i="21"/>
  <c r="LR65" i="21"/>
  <c r="LR66" i="21"/>
  <c r="LR67" i="21"/>
  <c r="LR68" i="21"/>
  <c r="LR69" i="21"/>
  <c r="LR70" i="21"/>
  <c r="LR71" i="21"/>
  <c r="LR72" i="21"/>
  <c r="LR73" i="21"/>
  <c r="LR74" i="21"/>
  <c r="LR75" i="21"/>
  <c r="LR76" i="21"/>
  <c r="LR77" i="21"/>
  <c r="LR78" i="21"/>
  <c r="LR79" i="21"/>
  <c r="LR80" i="21"/>
  <c r="LR81" i="21"/>
  <c r="LR82" i="21"/>
  <c r="LR83" i="21"/>
  <c r="LR84" i="21"/>
  <c r="LR85" i="21"/>
  <c r="LR86" i="21"/>
  <c r="LR87" i="21"/>
  <c r="LR88" i="21"/>
  <c r="LR89" i="21"/>
  <c r="LR90" i="21"/>
  <c r="LR91" i="21"/>
  <c r="LR92" i="21"/>
  <c r="LR93" i="21"/>
  <c r="LR94" i="21"/>
  <c r="LR95" i="21"/>
  <c r="LR96" i="21"/>
  <c r="LR97" i="21"/>
  <c r="LR98" i="21"/>
  <c r="LR99" i="21"/>
  <c r="LR100" i="21"/>
  <c r="LR101" i="21"/>
  <c r="LR102" i="21"/>
  <c r="LR103" i="21"/>
  <c r="LR104" i="21"/>
  <c r="LR105" i="21"/>
  <c r="LR106" i="21"/>
  <c r="LR107" i="21"/>
  <c r="LR108" i="21"/>
  <c r="LR109" i="21"/>
  <c r="LR110" i="21"/>
  <c r="LR111" i="21"/>
  <c r="LR112" i="21"/>
  <c r="LR113" i="21"/>
  <c r="LR114" i="21"/>
  <c r="LR115" i="21"/>
  <c r="LR116" i="21"/>
  <c r="LR117" i="21"/>
  <c r="LR118" i="21"/>
  <c r="LR119" i="21"/>
  <c r="LR120" i="21"/>
  <c r="LR121" i="21"/>
  <c r="LR122" i="21"/>
  <c r="LR123" i="21"/>
  <c r="LR124" i="21"/>
  <c r="LR125" i="21"/>
  <c r="LR126" i="21"/>
  <c r="LR127" i="21"/>
  <c r="LR128" i="21"/>
  <c r="LR129" i="21"/>
  <c r="LR130" i="21"/>
  <c r="LR131" i="21"/>
  <c r="LR132" i="21"/>
  <c r="LR133" i="21"/>
  <c r="LR134" i="21"/>
  <c r="LR135" i="21"/>
  <c r="LR136" i="21"/>
  <c r="LR137" i="21"/>
  <c r="LR138" i="21"/>
  <c r="LR139" i="21"/>
  <c r="LR140" i="21"/>
  <c r="LR141" i="21"/>
  <c r="LR142" i="21"/>
  <c r="LR143" i="21"/>
  <c r="LR144" i="21"/>
  <c r="LR145" i="21"/>
  <c r="LR146" i="21"/>
  <c r="LR147" i="21"/>
  <c r="LR148" i="21"/>
  <c r="LR149" i="21"/>
  <c r="LR150" i="21"/>
  <c r="LR151" i="21"/>
  <c r="LR152" i="21"/>
  <c r="LR153" i="21"/>
  <c r="LR154" i="21"/>
  <c r="LR155" i="21"/>
  <c r="LR156" i="21"/>
  <c r="LR157" i="21"/>
  <c r="LR158" i="21"/>
  <c r="LR159" i="21"/>
  <c r="LR160" i="21"/>
  <c r="LR161" i="21"/>
  <c r="LR162" i="21"/>
  <c r="LR163" i="21"/>
  <c r="LR164" i="21"/>
  <c r="LR165" i="21"/>
  <c r="LR166" i="21"/>
  <c r="LR167" i="21"/>
  <c r="LR168" i="21"/>
  <c r="LR169" i="21"/>
  <c r="LR170" i="21"/>
  <c r="LR171" i="21"/>
  <c r="LR172" i="21"/>
  <c r="LR173" i="21"/>
  <c r="LR174" i="21"/>
  <c r="LR175" i="21"/>
  <c r="LR176" i="21"/>
  <c r="LR177" i="21"/>
  <c r="LR178" i="21"/>
  <c r="LR179" i="21"/>
  <c r="LR180" i="21"/>
  <c r="LR181" i="21"/>
  <c r="LR182" i="21"/>
  <c r="LR183" i="21"/>
  <c r="LR184" i="21"/>
  <c r="LR185" i="21"/>
  <c r="LR186" i="21"/>
  <c r="LR187" i="21"/>
  <c r="LR188" i="21"/>
  <c r="LR189" i="21"/>
  <c r="LR190" i="21"/>
  <c r="LR191" i="21"/>
  <c r="LR192" i="21"/>
  <c r="LR193" i="21"/>
  <c r="LR194" i="21"/>
  <c r="LR195" i="21"/>
  <c r="LR196" i="21"/>
  <c r="LR197" i="21"/>
  <c r="LR198" i="21"/>
  <c r="LR199" i="21"/>
  <c r="LR200" i="21"/>
  <c r="LR201" i="21"/>
  <c r="LR202" i="21"/>
  <c r="LR203" i="21"/>
  <c r="LR204" i="21"/>
  <c r="LR205" i="21"/>
  <c r="LR206" i="21"/>
  <c r="LR207" i="21"/>
  <c r="LR208" i="21"/>
  <c r="LR209" i="21"/>
  <c r="LR210" i="21"/>
  <c r="LQ3" i="21"/>
  <c r="LQ4" i="21"/>
  <c r="LQ5" i="21"/>
  <c r="LQ6" i="21"/>
  <c r="LQ7" i="21"/>
  <c r="LQ8" i="21"/>
  <c r="LQ9" i="21"/>
  <c r="LQ10" i="21"/>
  <c r="LQ11" i="21"/>
  <c r="LQ12" i="21"/>
  <c r="LQ13" i="21"/>
  <c r="LQ14" i="21"/>
  <c r="LQ15" i="21"/>
  <c r="LQ16" i="21"/>
  <c r="LQ17" i="21"/>
  <c r="LQ18" i="21"/>
  <c r="LQ19" i="21"/>
  <c r="LQ20" i="21"/>
  <c r="LQ21" i="21"/>
  <c r="LQ22" i="21"/>
  <c r="LQ23" i="21"/>
  <c r="LQ24" i="21"/>
  <c r="LQ25" i="21"/>
  <c r="LQ26" i="21"/>
  <c r="LQ27" i="21"/>
  <c r="LQ28" i="21"/>
  <c r="LQ29" i="21"/>
  <c r="LQ30" i="21"/>
  <c r="LQ31" i="21"/>
  <c r="LQ32" i="21"/>
  <c r="LQ33" i="21"/>
  <c r="LQ34" i="21"/>
  <c r="LQ35" i="21"/>
  <c r="LQ36" i="21"/>
  <c r="LQ37" i="21"/>
  <c r="LQ38" i="21"/>
  <c r="LQ39" i="21"/>
  <c r="LQ40" i="21"/>
  <c r="LQ41" i="21"/>
  <c r="LQ42" i="21"/>
  <c r="LQ43" i="21"/>
  <c r="LQ44" i="21"/>
  <c r="LQ45" i="21"/>
  <c r="LQ46" i="21"/>
  <c r="LQ47" i="21"/>
  <c r="LQ48" i="21"/>
  <c r="LQ49" i="21"/>
  <c r="LQ50" i="21"/>
  <c r="LQ51" i="21"/>
  <c r="LQ52" i="21"/>
  <c r="LQ53" i="21"/>
  <c r="LQ54" i="21"/>
  <c r="LQ55" i="21"/>
  <c r="LQ56" i="21"/>
  <c r="LQ57" i="21"/>
  <c r="LQ58" i="21"/>
  <c r="LQ59" i="21"/>
  <c r="LQ60" i="21"/>
  <c r="LQ61" i="21"/>
  <c r="LQ62" i="21"/>
  <c r="LQ63" i="21"/>
  <c r="LQ64" i="21"/>
  <c r="LQ65" i="21"/>
  <c r="LQ66" i="21"/>
  <c r="LQ67" i="21"/>
  <c r="LQ68" i="21"/>
  <c r="LQ69" i="21"/>
  <c r="LQ70" i="21"/>
  <c r="LQ71" i="21"/>
  <c r="LQ72" i="21"/>
  <c r="LQ73" i="21"/>
  <c r="LQ74" i="21"/>
  <c r="LQ75" i="21"/>
  <c r="LQ76" i="21"/>
  <c r="LQ77" i="21"/>
  <c r="LQ78" i="21"/>
  <c r="LQ79" i="21"/>
  <c r="LQ80" i="21"/>
  <c r="LQ81" i="21"/>
  <c r="LQ82" i="21"/>
  <c r="LQ83" i="21"/>
  <c r="LQ84" i="21"/>
  <c r="LQ85" i="21"/>
  <c r="LQ86" i="21"/>
  <c r="LQ87" i="21"/>
  <c r="LQ88" i="21"/>
  <c r="LQ89" i="21"/>
  <c r="LQ90" i="21"/>
  <c r="LQ91" i="21"/>
  <c r="LQ92" i="21"/>
  <c r="LQ93" i="21"/>
  <c r="LQ94" i="21"/>
  <c r="LQ95" i="21"/>
  <c r="LQ96" i="21"/>
  <c r="LQ97" i="21"/>
  <c r="LQ98" i="21"/>
  <c r="LQ99" i="21"/>
  <c r="LQ100" i="21"/>
  <c r="LQ101" i="21"/>
  <c r="LQ102" i="21"/>
  <c r="LQ103" i="21"/>
  <c r="LQ104" i="21"/>
  <c r="LQ105" i="21"/>
  <c r="LQ106" i="21"/>
  <c r="LQ107" i="21"/>
  <c r="LQ108" i="21"/>
  <c r="LQ109" i="21"/>
  <c r="LQ110" i="21"/>
  <c r="LQ111" i="21"/>
  <c r="LQ112" i="21"/>
  <c r="LQ113" i="21"/>
  <c r="LQ114" i="21"/>
  <c r="LQ115" i="21"/>
  <c r="LQ116" i="21"/>
  <c r="LQ117" i="21"/>
  <c r="LQ118" i="21"/>
  <c r="LQ119" i="21"/>
  <c r="LQ120" i="21"/>
  <c r="LQ121" i="21"/>
  <c r="LQ122" i="21"/>
  <c r="LQ123" i="21"/>
  <c r="LQ124" i="21"/>
  <c r="LQ125" i="21"/>
  <c r="LQ126" i="21"/>
  <c r="LQ127" i="21"/>
  <c r="LQ128" i="21"/>
  <c r="LQ129" i="21"/>
  <c r="LQ130" i="21"/>
  <c r="LQ131" i="21"/>
  <c r="LQ132" i="21"/>
  <c r="LQ133" i="21"/>
  <c r="LQ134" i="21"/>
  <c r="LQ135" i="21"/>
  <c r="LQ136" i="21"/>
  <c r="LQ137" i="21"/>
  <c r="LQ138" i="21"/>
  <c r="LQ139" i="21"/>
  <c r="LQ140" i="21"/>
  <c r="LQ141" i="21"/>
  <c r="LQ142" i="21"/>
  <c r="LQ143" i="21"/>
  <c r="LQ144" i="21"/>
  <c r="LQ145" i="21"/>
  <c r="LQ146" i="21"/>
  <c r="LQ147" i="21"/>
  <c r="LQ148" i="21"/>
  <c r="LQ149" i="21"/>
  <c r="LQ150" i="21"/>
  <c r="LQ151" i="21"/>
  <c r="LQ152" i="21"/>
  <c r="LQ153" i="21"/>
  <c r="LQ154" i="21"/>
  <c r="LQ155" i="21"/>
  <c r="LQ156" i="21"/>
  <c r="LQ157" i="21"/>
  <c r="LQ158" i="21"/>
  <c r="LQ159" i="21"/>
  <c r="LQ160" i="21"/>
  <c r="LQ161" i="21"/>
  <c r="LQ162" i="21"/>
  <c r="LQ163" i="21"/>
  <c r="LQ164" i="21"/>
  <c r="LQ165" i="21"/>
  <c r="LQ166" i="21"/>
  <c r="LQ167" i="21"/>
  <c r="LQ168" i="21"/>
  <c r="LQ169" i="21"/>
  <c r="LQ170" i="21"/>
  <c r="LQ171" i="21"/>
  <c r="LQ172" i="21"/>
  <c r="LQ173" i="21"/>
  <c r="LQ174" i="21"/>
  <c r="LQ175" i="21"/>
  <c r="LQ176" i="21"/>
  <c r="LQ177" i="21"/>
  <c r="LQ178" i="21"/>
  <c r="LQ179" i="21"/>
  <c r="LQ180" i="21"/>
  <c r="LQ181" i="21"/>
  <c r="LQ182" i="21"/>
  <c r="LQ183" i="21"/>
  <c r="LQ184" i="21"/>
  <c r="LQ185" i="21"/>
  <c r="LQ186" i="21"/>
  <c r="LQ187" i="21"/>
  <c r="LQ188" i="21"/>
  <c r="LQ189" i="21"/>
  <c r="LQ190" i="21"/>
  <c r="LQ191" i="21"/>
  <c r="LQ192" i="21"/>
  <c r="LQ193" i="21"/>
  <c r="LQ194" i="21"/>
  <c r="LQ195" i="21"/>
  <c r="LQ196" i="21"/>
  <c r="LQ197" i="21"/>
  <c r="LQ198" i="21"/>
  <c r="LQ199" i="21"/>
  <c r="LQ200" i="21"/>
  <c r="LQ201" i="21"/>
  <c r="LQ202" i="21"/>
  <c r="LQ203" i="21"/>
  <c r="LQ204" i="21"/>
  <c r="LQ205" i="21"/>
  <c r="LQ206" i="21"/>
  <c r="LQ207" i="21"/>
  <c r="LQ208" i="21"/>
  <c r="LQ209" i="21"/>
  <c r="LQ210" i="21"/>
  <c r="LP3" i="21"/>
  <c r="LP4" i="21"/>
  <c r="LP5" i="21"/>
  <c r="LP6" i="21"/>
  <c r="LP7" i="21"/>
  <c r="LP8" i="21"/>
  <c r="LP9" i="21"/>
  <c r="LP10" i="21"/>
  <c r="LP11" i="21"/>
  <c r="LP12" i="21"/>
  <c r="LP13" i="21"/>
  <c r="LP14" i="21"/>
  <c r="LP15" i="21"/>
  <c r="LP16" i="21"/>
  <c r="LP17" i="21"/>
  <c r="LP18" i="21"/>
  <c r="LP19" i="21"/>
  <c r="LP20" i="21"/>
  <c r="LP21" i="21"/>
  <c r="LP22" i="21"/>
  <c r="LP23" i="21"/>
  <c r="LP24" i="21"/>
  <c r="LP25" i="21"/>
  <c r="LP26" i="21"/>
  <c r="LP27" i="21"/>
  <c r="LP28" i="21"/>
  <c r="LP29" i="21"/>
  <c r="LP30" i="21"/>
  <c r="LP31" i="21"/>
  <c r="LP32" i="21"/>
  <c r="LP33" i="21"/>
  <c r="LP34" i="21"/>
  <c r="LP35" i="21"/>
  <c r="LP36" i="21"/>
  <c r="LP37" i="21"/>
  <c r="LP38" i="21"/>
  <c r="LP39" i="21"/>
  <c r="LP40" i="21"/>
  <c r="LP41" i="21"/>
  <c r="LP42" i="21"/>
  <c r="LP43" i="21"/>
  <c r="LP44" i="21"/>
  <c r="LP45" i="21"/>
  <c r="LP46" i="21"/>
  <c r="LP47" i="21"/>
  <c r="LP48" i="21"/>
  <c r="LP49" i="21"/>
  <c r="LP50" i="21"/>
  <c r="LP51" i="21"/>
  <c r="LP52" i="21"/>
  <c r="LP53" i="21"/>
  <c r="LP54" i="21"/>
  <c r="LP55" i="21"/>
  <c r="LP56" i="21"/>
  <c r="LP57" i="21"/>
  <c r="LP58" i="21"/>
  <c r="LP59" i="21"/>
  <c r="LP60" i="21"/>
  <c r="LP61" i="21"/>
  <c r="LP62" i="21"/>
  <c r="LP63" i="21"/>
  <c r="LP64" i="21"/>
  <c r="LP65" i="21"/>
  <c r="LP66" i="21"/>
  <c r="LP67" i="21"/>
  <c r="LP68" i="21"/>
  <c r="LP69" i="21"/>
  <c r="LP70" i="21"/>
  <c r="LP71" i="21"/>
  <c r="LP72" i="21"/>
  <c r="LP73" i="21"/>
  <c r="LP74" i="21"/>
  <c r="LP75" i="21"/>
  <c r="LP76" i="21"/>
  <c r="LP77" i="21"/>
  <c r="LP78" i="21"/>
  <c r="LP79" i="21"/>
  <c r="LP80" i="21"/>
  <c r="LP81" i="21"/>
  <c r="LP82" i="21"/>
  <c r="LP83" i="21"/>
  <c r="LP84" i="21"/>
  <c r="LP85" i="21"/>
  <c r="LP86" i="21"/>
  <c r="LP87" i="21"/>
  <c r="LP88" i="21"/>
  <c r="LP89" i="21"/>
  <c r="LP90" i="21"/>
  <c r="LP91" i="21"/>
  <c r="LP92" i="21"/>
  <c r="LP93" i="21"/>
  <c r="LP94" i="21"/>
  <c r="LP95" i="21"/>
  <c r="LP96" i="21"/>
  <c r="LP97" i="21"/>
  <c r="LP98" i="21"/>
  <c r="LP99" i="21"/>
  <c r="LP100" i="21"/>
  <c r="LP101" i="21"/>
  <c r="LP102" i="21"/>
  <c r="LP103" i="21"/>
  <c r="LP104" i="21"/>
  <c r="LP105" i="21"/>
  <c r="LP106" i="21"/>
  <c r="LP107" i="21"/>
  <c r="LP108" i="21"/>
  <c r="LP109" i="21"/>
  <c r="LP110" i="21"/>
  <c r="LP111" i="21"/>
  <c r="LP112" i="21"/>
  <c r="LP113" i="21"/>
  <c r="LP114" i="21"/>
  <c r="LP115" i="21"/>
  <c r="LP116" i="21"/>
  <c r="LP117" i="21"/>
  <c r="LP118" i="21"/>
  <c r="LP119" i="21"/>
  <c r="LP120" i="21"/>
  <c r="LP121" i="21"/>
  <c r="LP122" i="21"/>
  <c r="LP123" i="21"/>
  <c r="LP124" i="21"/>
  <c r="LP125" i="21"/>
  <c r="LP126" i="21"/>
  <c r="LP127" i="21"/>
  <c r="LP128" i="21"/>
  <c r="LP129" i="21"/>
  <c r="LP130" i="21"/>
  <c r="LP131" i="21"/>
  <c r="LP132" i="21"/>
  <c r="LP133" i="21"/>
  <c r="LP134" i="21"/>
  <c r="LP135" i="21"/>
  <c r="LP136" i="21"/>
  <c r="LP137" i="21"/>
  <c r="LP138" i="21"/>
  <c r="LP139" i="21"/>
  <c r="LP140" i="21"/>
  <c r="LP141" i="21"/>
  <c r="LP142" i="21"/>
  <c r="LP143" i="21"/>
  <c r="LP144" i="21"/>
  <c r="LP145" i="21"/>
  <c r="LP146" i="21"/>
  <c r="LP147" i="21"/>
  <c r="LP148" i="21"/>
  <c r="LP149" i="21"/>
  <c r="LP150" i="21"/>
  <c r="LP151" i="21"/>
  <c r="LP152" i="21"/>
  <c r="LP153" i="21"/>
  <c r="LP154" i="21"/>
  <c r="LP155" i="21"/>
  <c r="LP156" i="21"/>
  <c r="LP157" i="21"/>
  <c r="LP158" i="21"/>
  <c r="LP159" i="21"/>
  <c r="LP160" i="21"/>
  <c r="LP161" i="21"/>
  <c r="LP162" i="21"/>
  <c r="LP163" i="21"/>
  <c r="LP164" i="21"/>
  <c r="LP165" i="21"/>
  <c r="LP166" i="21"/>
  <c r="LP167" i="21"/>
  <c r="LP168" i="21"/>
  <c r="LP169" i="21"/>
  <c r="LP170" i="21"/>
  <c r="LP171" i="21"/>
  <c r="LP172" i="21"/>
  <c r="LP173" i="21"/>
  <c r="LP174" i="21"/>
  <c r="LP175" i="21"/>
  <c r="LP176" i="21"/>
  <c r="LP177" i="21"/>
  <c r="LP178" i="21"/>
  <c r="LP179" i="21"/>
  <c r="LP180" i="21"/>
  <c r="LP181" i="21"/>
  <c r="LP182" i="21"/>
  <c r="LP183" i="21"/>
  <c r="LP184" i="21"/>
  <c r="LP185" i="21"/>
  <c r="LP186" i="21"/>
  <c r="LP187" i="21"/>
  <c r="LP188" i="21"/>
  <c r="LP189" i="21"/>
  <c r="LP190" i="21"/>
  <c r="LP191" i="21"/>
  <c r="LP192" i="21"/>
  <c r="LP193" i="21"/>
  <c r="LP194" i="21"/>
  <c r="LP195" i="21"/>
  <c r="LP196" i="21"/>
  <c r="LP197" i="21"/>
  <c r="LP198" i="21"/>
  <c r="LP199" i="21"/>
  <c r="LP200" i="21"/>
  <c r="LP201" i="21"/>
  <c r="LP202" i="21"/>
  <c r="LP203" i="21"/>
  <c r="LP204" i="21"/>
  <c r="LP205" i="21"/>
  <c r="LP206" i="21"/>
  <c r="LP207" i="21"/>
  <c r="LP208" i="21"/>
  <c r="LP209" i="21"/>
  <c r="LP210" i="21"/>
  <c r="LO3" i="21"/>
  <c r="LO4" i="21"/>
  <c r="LO5" i="21"/>
  <c r="LO6" i="21"/>
  <c r="LO7" i="21"/>
  <c r="LO8" i="21"/>
  <c r="LO9" i="21"/>
  <c r="LO10" i="21"/>
  <c r="LO11" i="21"/>
  <c r="LO12" i="21"/>
  <c r="LO13" i="21"/>
  <c r="LO14" i="21"/>
  <c r="LO15" i="21"/>
  <c r="LO16" i="21"/>
  <c r="LO17" i="21"/>
  <c r="LO18" i="21"/>
  <c r="LO19" i="21"/>
  <c r="LO20" i="21"/>
  <c r="LO21" i="21"/>
  <c r="LO22" i="21"/>
  <c r="LO23" i="21"/>
  <c r="LO24" i="21"/>
  <c r="LO25" i="21"/>
  <c r="LO26" i="21"/>
  <c r="LO27" i="21"/>
  <c r="LO28" i="21"/>
  <c r="LO29" i="21"/>
  <c r="LO30" i="21"/>
  <c r="LO31" i="21"/>
  <c r="LO32" i="21"/>
  <c r="LO33" i="21"/>
  <c r="LO34" i="21"/>
  <c r="LO35" i="21"/>
  <c r="LO36" i="21"/>
  <c r="LO37" i="21"/>
  <c r="LO38" i="21"/>
  <c r="LO39" i="21"/>
  <c r="LO40" i="21"/>
  <c r="LO41" i="21"/>
  <c r="LO42" i="21"/>
  <c r="LO43" i="21"/>
  <c r="LO44" i="21"/>
  <c r="LO45" i="21"/>
  <c r="LO46" i="21"/>
  <c r="LO47" i="21"/>
  <c r="LO48" i="21"/>
  <c r="LO49" i="21"/>
  <c r="LO50" i="21"/>
  <c r="LO51" i="21"/>
  <c r="LO52" i="21"/>
  <c r="LO53" i="21"/>
  <c r="LO54" i="21"/>
  <c r="LO55" i="21"/>
  <c r="LO56" i="21"/>
  <c r="LO57" i="21"/>
  <c r="LO58" i="21"/>
  <c r="LO59" i="21"/>
  <c r="LO60" i="21"/>
  <c r="LO61" i="21"/>
  <c r="LO62" i="21"/>
  <c r="LO63" i="21"/>
  <c r="LO64" i="21"/>
  <c r="LO65" i="21"/>
  <c r="LO66" i="21"/>
  <c r="LO67" i="21"/>
  <c r="LO68" i="21"/>
  <c r="LO69" i="21"/>
  <c r="LO70" i="21"/>
  <c r="LO71" i="21"/>
  <c r="LO72" i="21"/>
  <c r="LO73" i="21"/>
  <c r="LO74" i="21"/>
  <c r="LO75" i="21"/>
  <c r="LO76" i="21"/>
  <c r="LO77" i="21"/>
  <c r="LO78" i="21"/>
  <c r="LO79" i="21"/>
  <c r="LO80" i="21"/>
  <c r="LO81" i="21"/>
  <c r="LO82" i="21"/>
  <c r="LO83" i="21"/>
  <c r="LO84" i="21"/>
  <c r="LO85" i="21"/>
  <c r="LO86" i="21"/>
  <c r="LO87" i="21"/>
  <c r="LO88" i="21"/>
  <c r="LO89" i="21"/>
  <c r="LO90" i="21"/>
  <c r="LO91" i="21"/>
  <c r="LO92" i="21"/>
  <c r="LO93" i="21"/>
  <c r="LO94" i="21"/>
  <c r="LO95" i="21"/>
  <c r="LO96" i="21"/>
  <c r="LO97" i="21"/>
  <c r="LO98" i="21"/>
  <c r="LO99" i="21"/>
  <c r="LO100" i="21"/>
  <c r="LO101" i="21"/>
  <c r="LO102" i="21"/>
  <c r="LO103" i="21"/>
  <c r="LO104" i="21"/>
  <c r="LO105" i="21"/>
  <c r="LO106" i="21"/>
  <c r="LO107" i="21"/>
  <c r="LO108" i="21"/>
  <c r="LO109" i="21"/>
  <c r="LO110" i="21"/>
  <c r="LO111" i="21"/>
  <c r="LO112" i="21"/>
  <c r="LO113" i="21"/>
  <c r="LO114" i="21"/>
  <c r="LO115" i="21"/>
  <c r="LO116" i="21"/>
  <c r="LO117" i="21"/>
  <c r="LO118" i="21"/>
  <c r="LO119" i="21"/>
  <c r="LO120" i="21"/>
  <c r="LO121" i="21"/>
  <c r="LO122" i="21"/>
  <c r="LO123" i="21"/>
  <c r="LO124" i="21"/>
  <c r="LO125" i="21"/>
  <c r="LO126" i="21"/>
  <c r="LO127" i="21"/>
  <c r="LO128" i="21"/>
  <c r="LO129" i="21"/>
  <c r="LO130" i="21"/>
  <c r="LO131" i="21"/>
  <c r="LO132" i="21"/>
  <c r="LO133" i="21"/>
  <c r="LO134" i="21"/>
  <c r="LO135" i="21"/>
  <c r="LO136" i="21"/>
  <c r="LO137" i="21"/>
  <c r="LO138" i="21"/>
  <c r="LO139" i="21"/>
  <c r="LO140" i="21"/>
  <c r="LO141" i="21"/>
  <c r="LO142" i="21"/>
  <c r="LO143" i="21"/>
  <c r="LO144" i="21"/>
  <c r="LO145" i="21"/>
  <c r="LO146" i="21"/>
  <c r="LO147" i="21"/>
  <c r="LO148" i="21"/>
  <c r="LO149" i="21"/>
  <c r="LO150" i="21"/>
  <c r="LO151" i="21"/>
  <c r="LO152" i="21"/>
  <c r="LO153" i="21"/>
  <c r="LO154" i="21"/>
  <c r="LO155" i="21"/>
  <c r="LO156" i="21"/>
  <c r="LO157" i="21"/>
  <c r="LO158" i="21"/>
  <c r="LO159" i="21"/>
  <c r="LO160" i="21"/>
  <c r="LO161" i="21"/>
  <c r="LO162" i="21"/>
  <c r="LO163" i="21"/>
  <c r="LO164" i="21"/>
  <c r="LO165" i="21"/>
  <c r="LO166" i="21"/>
  <c r="LO167" i="21"/>
  <c r="LO168" i="21"/>
  <c r="LO169" i="21"/>
  <c r="LO170" i="21"/>
  <c r="LO171" i="21"/>
  <c r="LO172" i="21"/>
  <c r="LO173" i="21"/>
  <c r="LO174" i="21"/>
  <c r="LO175" i="21"/>
  <c r="LO176" i="21"/>
  <c r="LO177" i="21"/>
  <c r="LO178" i="21"/>
  <c r="LO179" i="21"/>
  <c r="LO180" i="21"/>
  <c r="LO181" i="21"/>
  <c r="LO182" i="21"/>
  <c r="LO183" i="21"/>
  <c r="LO184" i="21"/>
  <c r="LO185" i="21"/>
  <c r="LO186" i="21"/>
  <c r="LO187" i="21"/>
  <c r="LO188" i="21"/>
  <c r="LO189" i="21"/>
  <c r="LO190" i="21"/>
  <c r="LO191" i="21"/>
  <c r="LO192" i="21"/>
  <c r="LO193" i="21"/>
  <c r="LO194" i="21"/>
  <c r="LO195" i="21"/>
  <c r="LO196" i="21"/>
  <c r="LO197" i="21"/>
  <c r="LO198" i="21"/>
  <c r="LO199" i="21"/>
  <c r="LO200" i="21"/>
  <c r="LO201" i="21"/>
  <c r="LO202" i="21"/>
  <c r="LO203" i="21"/>
  <c r="LO204" i="21"/>
  <c r="LO205" i="21"/>
  <c r="LO206" i="21"/>
  <c r="LO207" i="21"/>
  <c r="LO208" i="21"/>
  <c r="LO209" i="21"/>
  <c r="LO210" i="21"/>
  <c r="MD2" i="21"/>
  <c r="MC2" i="21"/>
  <c r="MB2" i="21"/>
  <c r="MA2" i="21"/>
  <c r="LZ2" i="21"/>
  <c r="LY2" i="21"/>
  <c r="LX2" i="21"/>
  <c r="LW2" i="21"/>
  <c r="LV2" i="21"/>
  <c r="LU2" i="21"/>
  <c r="LT2" i="21"/>
  <c r="LS2" i="21"/>
  <c r="LR2" i="21"/>
  <c r="LQ2" i="21"/>
  <c r="LP2" i="21"/>
  <c r="LO2" i="21"/>
  <c r="LN3" i="21"/>
  <c r="LN4" i="21"/>
  <c r="LN5" i="21"/>
  <c r="LN6" i="21"/>
  <c r="LN7" i="21"/>
  <c r="LN8" i="21"/>
  <c r="LN9" i="21"/>
  <c r="LN10" i="21"/>
  <c r="LN11" i="21"/>
  <c r="LN12" i="21"/>
  <c r="LN13" i="21"/>
  <c r="LN14" i="21"/>
  <c r="LN15" i="21"/>
  <c r="LN16" i="21"/>
  <c r="LN17" i="21"/>
  <c r="LN18" i="21"/>
  <c r="LN19" i="21"/>
  <c r="LN20" i="21"/>
  <c r="LN21" i="21"/>
  <c r="LN22" i="21"/>
  <c r="LN23" i="21"/>
  <c r="LN24" i="21"/>
  <c r="LN25" i="21"/>
  <c r="LN26" i="21"/>
  <c r="LN27" i="21"/>
  <c r="LN28" i="21"/>
  <c r="LN29" i="21"/>
  <c r="LN30" i="21"/>
  <c r="LN31" i="21"/>
  <c r="LN32" i="21"/>
  <c r="LN33" i="21"/>
  <c r="LN34" i="21"/>
  <c r="LN35" i="21"/>
  <c r="LN36" i="21"/>
  <c r="LN37" i="21"/>
  <c r="LN38" i="21"/>
  <c r="LN39" i="21"/>
  <c r="LN40" i="21"/>
  <c r="LN41" i="21"/>
  <c r="LN42" i="21"/>
  <c r="LN43" i="21"/>
  <c r="LN44" i="21"/>
  <c r="LN45" i="21"/>
  <c r="LN46" i="21"/>
  <c r="LN47" i="21"/>
  <c r="LN48" i="21"/>
  <c r="LN49" i="21"/>
  <c r="LN50" i="21"/>
  <c r="LN51" i="21"/>
  <c r="LN52" i="21"/>
  <c r="LN53" i="21"/>
  <c r="LN54" i="21"/>
  <c r="LN55" i="21"/>
  <c r="LN56" i="21"/>
  <c r="LN57" i="21"/>
  <c r="LN58" i="21"/>
  <c r="LN59" i="21"/>
  <c r="LN60" i="21"/>
  <c r="LN61" i="21"/>
  <c r="LN62" i="21"/>
  <c r="LN63" i="21"/>
  <c r="LN64" i="21"/>
  <c r="LN65" i="21"/>
  <c r="LN66" i="21"/>
  <c r="LN67" i="21"/>
  <c r="LN68" i="21"/>
  <c r="LN69" i="21"/>
  <c r="LN70" i="21"/>
  <c r="LN71" i="21"/>
  <c r="LN72" i="21"/>
  <c r="LN73" i="21"/>
  <c r="LN74" i="21"/>
  <c r="LN75" i="21"/>
  <c r="LN76" i="21"/>
  <c r="LN77" i="21"/>
  <c r="LN78" i="21"/>
  <c r="LN79" i="21"/>
  <c r="LN80" i="21"/>
  <c r="LN81" i="21"/>
  <c r="LN82" i="21"/>
  <c r="LN83" i="21"/>
  <c r="LN84" i="21"/>
  <c r="LN85" i="21"/>
  <c r="LN86" i="21"/>
  <c r="LN87" i="21"/>
  <c r="LN88" i="21"/>
  <c r="LN89" i="21"/>
  <c r="LN90" i="21"/>
  <c r="LN91" i="21"/>
  <c r="LN92" i="21"/>
  <c r="LN93" i="21"/>
  <c r="LN94" i="21"/>
  <c r="LN95" i="21"/>
  <c r="LN96" i="21"/>
  <c r="LN97" i="21"/>
  <c r="LN98" i="21"/>
  <c r="LN99" i="21"/>
  <c r="LN100" i="21"/>
  <c r="LN101" i="21"/>
  <c r="LN102" i="21"/>
  <c r="LN103" i="21"/>
  <c r="LN104" i="21"/>
  <c r="LN105" i="21"/>
  <c r="LN106" i="21"/>
  <c r="LN107" i="21"/>
  <c r="LN108" i="21"/>
  <c r="LN109" i="21"/>
  <c r="LN110" i="21"/>
  <c r="LN111" i="21"/>
  <c r="LN112" i="21"/>
  <c r="LN113" i="21"/>
  <c r="LN114" i="21"/>
  <c r="LN115" i="21"/>
  <c r="LN116" i="21"/>
  <c r="LN117" i="21"/>
  <c r="LN118" i="21"/>
  <c r="LN119" i="21"/>
  <c r="LN120" i="21"/>
  <c r="LN121" i="21"/>
  <c r="LN122" i="21"/>
  <c r="LN123" i="21"/>
  <c r="LN124" i="21"/>
  <c r="LN125" i="21"/>
  <c r="LN126" i="21"/>
  <c r="LN127" i="21"/>
  <c r="LN128" i="21"/>
  <c r="LN129" i="21"/>
  <c r="LN130" i="21"/>
  <c r="LN131" i="21"/>
  <c r="LN132" i="21"/>
  <c r="LN133" i="21"/>
  <c r="LN134" i="21"/>
  <c r="LN135" i="21"/>
  <c r="LN136" i="21"/>
  <c r="LN137" i="21"/>
  <c r="LN138" i="21"/>
  <c r="LN139" i="21"/>
  <c r="LN140" i="21"/>
  <c r="LN141" i="21"/>
  <c r="LN142" i="21"/>
  <c r="LN143" i="21"/>
  <c r="LN144" i="21"/>
  <c r="LN145" i="21"/>
  <c r="LN146" i="21"/>
  <c r="LN147" i="21"/>
  <c r="LN148" i="21"/>
  <c r="LN149" i="21"/>
  <c r="LN150" i="21"/>
  <c r="LN151" i="21"/>
  <c r="LN152" i="21"/>
  <c r="LN153" i="21"/>
  <c r="LN154" i="21"/>
  <c r="LN155" i="21"/>
  <c r="LN156" i="21"/>
  <c r="LN157" i="21"/>
  <c r="LN158" i="21"/>
  <c r="LN159" i="21"/>
  <c r="LN160" i="21"/>
  <c r="LN161" i="21"/>
  <c r="LN162" i="21"/>
  <c r="LN163" i="21"/>
  <c r="LN164" i="21"/>
  <c r="LN165" i="21"/>
  <c r="LN166" i="21"/>
  <c r="LN167" i="21"/>
  <c r="LN168" i="21"/>
  <c r="LN169" i="21"/>
  <c r="LN170" i="21"/>
  <c r="LN171" i="21"/>
  <c r="LN172" i="21"/>
  <c r="LN173" i="21"/>
  <c r="LN174" i="21"/>
  <c r="LN175" i="21"/>
  <c r="LN176" i="21"/>
  <c r="LN177" i="21"/>
  <c r="LN178" i="21"/>
  <c r="LN179" i="21"/>
  <c r="LN180" i="21"/>
  <c r="LN181" i="21"/>
  <c r="LN182" i="21"/>
  <c r="LN183" i="21"/>
  <c r="LN184" i="21"/>
  <c r="LN185" i="21"/>
  <c r="LN186" i="21"/>
  <c r="LN187" i="21"/>
  <c r="LN188" i="21"/>
  <c r="LN189" i="21"/>
  <c r="LN190" i="21"/>
  <c r="LN191" i="21"/>
  <c r="LN192" i="21"/>
  <c r="LN193" i="21"/>
  <c r="LN194" i="21"/>
  <c r="LN195" i="21"/>
  <c r="LN196" i="21"/>
  <c r="LN197" i="21"/>
  <c r="LN198" i="21"/>
  <c r="LN199" i="21"/>
  <c r="LN200" i="21"/>
  <c r="LN201" i="21"/>
  <c r="LN202" i="21"/>
  <c r="LN203" i="21"/>
  <c r="LN204" i="21"/>
  <c r="LN205" i="21"/>
  <c r="LN206" i="21"/>
  <c r="LN207" i="21"/>
  <c r="LN208" i="21"/>
  <c r="LN209" i="21"/>
  <c r="LN210" i="21"/>
  <c r="LM3" i="21"/>
  <c r="LM4" i="21"/>
  <c r="LM5" i="21"/>
  <c r="LM6" i="21"/>
  <c r="LM7" i="21"/>
  <c r="LM8" i="21"/>
  <c r="LM9" i="21"/>
  <c r="LM10" i="21"/>
  <c r="LM11" i="21"/>
  <c r="LM12" i="21"/>
  <c r="LM13" i="21"/>
  <c r="LM14" i="21"/>
  <c r="LM15" i="21"/>
  <c r="LM16" i="21"/>
  <c r="LM17" i="21"/>
  <c r="LM18" i="21"/>
  <c r="LM19" i="21"/>
  <c r="LM20" i="21"/>
  <c r="LM21" i="21"/>
  <c r="LM22" i="21"/>
  <c r="LM23" i="21"/>
  <c r="LM24" i="21"/>
  <c r="LM25" i="21"/>
  <c r="LM26" i="21"/>
  <c r="LM27" i="21"/>
  <c r="LM28" i="21"/>
  <c r="LM29" i="21"/>
  <c r="LM30" i="21"/>
  <c r="LM31" i="21"/>
  <c r="LM32" i="21"/>
  <c r="LM33" i="21"/>
  <c r="LM34" i="21"/>
  <c r="LM35" i="21"/>
  <c r="LM36" i="21"/>
  <c r="LM37" i="21"/>
  <c r="LM38" i="21"/>
  <c r="LM39" i="21"/>
  <c r="LM40" i="21"/>
  <c r="LM41" i="21"/>
  <c r="LM42" i="21"/>
  <c r="LM43" i="21"/>
  <c r="LM44" i="21"/>
  <c r="LM45" i="21"/>
  <c r="LM46" i="21"/>
  <c r="LM47" i="21"/>
  <c r="LM48" i="21"/>
  <c r="LM49" i="21"/>
  <c r="LM50" i="21"/>
  <c r="LM51" i="21"/>
  <c r="LM52" i="21"/>
  <c r="LM53" i="21"/>
  <c r="LM54" i="21"/>
  <c r="LM55" i="21"/>
  <c r="LM56" i="21"/>
  <c r="LM57" i="21"/>
  <c r="LM58" i="21"/>
  <c r="LM59" i="21"/>
  <c r="LM60" i="21"/>
  <c r="LM61" i="21"/>
  <c r="LM62" i="21"/>
  <c r="LM63" i="21"/>
  <c r="LM64" i="21"/>
  <c r="LM65" i="21"/>
  <c r="LM66" i="21"/>
  <c r="LM67" i="21"/>
  <c r="LM68" i="21"/>
  <c r="LM69" i="21"/>
  <c r="LM70" i="21"/>
  <c r="LM71" i="21"/>
  <c r="LM72" i="21"/>
  <c r="LM73" i="21"/>
  <c r="LM74" i="21"/>
  <c r="LM75" i="21"/>
  <c r="LM76" i="21"/>
  <c r="LM77" i="21"/>
  <c r="LM78" i="21"/>
  <c r="LM79" i="21"/>
  <c r="LM80" i="21"/>
  <c r="LM81" i="21"/>
  <c r="LM82" i="21"/>
  <c r="LM83" i="21"/>
  <c r="LM84" i="21"/>
  <c r="LM85" i="21"/>
  <c r="LM86" i="21"/>
  <c r="LM87" i="21"/>
  <c r="LM88" i="21"/>
  <c r="LM89" i="21"/>
  <c r="LM90" i="21"/>
  <c r="LM91" i="21"/>
  <c r="LM92" i="21"/>
  <c r="LM93" i="21"/>
  <c r="LM94" i="21"/>
  <c r="LM95" i="21"/>
  <c r="LM96" i="21"/>
  <c r="LM97" i="21"/>
  <c r="LM98" i="21"/>
  <c r="LM99" i="21"/>
  <c r="LM100" i="21"/>
  <c r="LM101" i="21"/>
  <c r="LM102" i="21"/>
  <c r="LM103" i="21"/>
  <c r="LM104" i="21"/>
  <c r="LM105" i="21"/>
  <c r="LM106" i="21"/>
  <c r="LM107" i="21"/>
  <c r="LM108" i="21"/>
  <c r="LM109" i="21"/>
  <c r="LM110" i="21"/>
  <c r="LM111" i="21"/>
  <c r="LM112" i="21"/>
  <c r="LM113" i="21"/>
  <c r="LM114" i="21"/>
  <c r="LM115" i="21"/>
  <c r="LM116" i="21"/>
  <c r="LM117" i="21"/>
  <c r="LM118" i="21"/>
  <c r="LM119" i="21"/>
  <c r="LM120" i="21"/>
  <c r="LM121" i="21"/>
  <c r="LM122" i="21"/>
  <c r="LM123" i="21"/>
  <c r="LM124" i="21"/>
  <c r="LM125" i="21"/>
  <c r="LM126" i="21"/>
  <c r="LM127" i="21"/>
  <c r="LM128" i="21"/>
  <c r="LM129" i="21"/>
  <c r="LM130" i="21"/>
  <c r="LM131" i="21"/>
  <c r="LM132" i="21"/>
  <c r="LM133" i="21"/>
  <c r="LM134" i="21"/>
  <c r="LM135" i="21"/>
  <c r="LM136" i="21"/>
  <c r="LM137" i="21"/>
  <c r="LM138" i="21"/>
  <c r="LM139" i="21"/>
  <c r="LM140" i="21"/>
  <c r="LM141" i="21"/>
  <c r="LM142" i="21"/>
  <c r="LM143" i="21"/>
  <c r="LM144" i="21"/>
  <c r="LM145" i="21"/>
  <c r="LM146" i="21"/>
  <c r="LM147" i="21"/>
  <c r="LM148" i="21"/>
  <c r="LM149" i="21"/>
  <c r="LM150" i="21"/>
  <c r="LM151" i="21"/>
  <c r="LM152" i="21"/>
  <c r="LM153" i="21"/>
  <c r="LM154" i="21"/>
  <c r="LM155" i="21"/>
  <c r="LM156" i="21"/>
  <c r="LM157" i="21"/>
  <c r="LM158" i="21"/>
  <c r="LM159" i="21"/>
  <c r="LM160" i="21"/>
  <c r="LM161" i="21"/>
  <c r="LM162" i="21"/>
  <c r="LM163" i="21"/>
  <c r="LM164" i="21"/>
  <c r="LM165" i="21"/>
  <c r="LM166" i="21"/>
  <c r="LM167" i="21"/>
  <c r="LM168" i="21"/>
  <c r="LM169" i="21"/>
  <c r="LM170" i="21"/>
  <c r="LM171" i="21"/>
  <c r="LM172" i="21"/>
  <c r="LM173" i="21"/>
  <c r="LM174" i="21"/>
  <c r="LM175" i="21"/>
  <c r="LM176" i="21"/>
  <c r="LM177" i="21"/>
  <c r="LM178" i="21"/>
  <c r="LM179" i="21"/>
  <c r="LM180" i="21"/>
  <c r="LM181" i="21"/>
  <c r="LM182" i="21"/>
  <c r="LM183" i="21"/>
  <c r="LM184" i="21"/>
  <c r="LM185" i="21"/>
  <c r="LM186" i="21"/>
  <c r="LM187" i="21"/>
  <c r="LM188" i="21"/>
  <c r="LM189" i="21"/>
  <c r="LM190" i="21"/>
  <c r="LM191" i="21"/>
  <c r="LM192" i="21"/>
  <c r="LM193" i="21"/>
  <c r="LM194" i="21"/>
  <c r="LM195" i="21"/>
  <c r="LM196" i="21"/>
  <c r="LM197" i="21"/>
  <c r="LM198" i="21"/>
  <c r="LM199" i="21"/>
  <c r="LM200" i="21"/>
  <c r="LM201" i="21"/>
  <c r="LM202" i="21"/>
  <c r="LM203" i="21"/>
  <c r="LM204" i="21"/>
  <c r="LM205" i="21"/>
  <c r="LM206" i="21"/>
  <c r="LM207" i="21"/>
  <c r="LM208" i="21"/>
  <c r="LM209" i="21"/>
  <c r="LM210" i="21"/>
  <c r="LL3" i="21"/>
  <c r="LL4" i="21"/>
  <c r="LL5" i="21"/>
  <c r="LL6" i="21"/>
  <c r="LL7" i="21"/>
  <c r="LL8" i="21"/>
  <c r="LL9" i="21"/>
  <c r="LL10" i="21"/>
  <c r="LL11" i="21"/>
  <c r="LL12" i="21"/>
  <c r="LL13" i="21"/>
  <c r="LL14" i="21"/>
  <c r="LL15" i="21"/>
  <c r="LL16" i="21"/>
  <c r="LL17" i="21"/>
  <c r="LL18" i="21"/>
  <c r="LL19" i="21"/>
  <c r="LL20" i="21"/>
  <c r="LL21" i="21"/>
  <c r="LL22" i="21"/>
  <c r="LL23" i="21"/>
  <c r="LL24" i="21"/>
  <c r="LL25" i="21"/>
  <c r="LL26" i="21"/>
  <c r="LL27" i="21"/>
  <c r="LL28" i="21"/>
  <c r="LL29" i="21"/>
  <c r="LL30" i="21"/>
  <c r="LL31" i="21"/>
  <c r="LL32" i="21"/>
  <c r="LL33" i="21"/>
  <c r="LL34" i="21"/>
  <c r="LL35" i="21"/>
  <c r="LL36" i="21"/>
  <c r="LL37" i="21"/>
  <c r="LL38" i="21"/>
  <c r="LL39" i="21"/>
  <c r="LL40" i="21"/>
  <c r="LL41" i="21"/>
  <c r="LL42" i="21"/>
  <c r="LL43" i="21"/>
  <c r="LL44" i="21"/>
  <c r="LL45" i="21"/>
  <c r="LL46" i="21"/>
  <c r="LL47" i="21"/>
  <c r="LL48" i="21"/>
  <c r="LL49" i="21"/>
  <c r="LL50" i="21"/>
  <c r="LL51" i="21"/>
  <c r="LL52" i="21"/>
  <c r="LL53" i="21"/>
  <c r="LL54" i="21"/>
  <c r="LL55" i="21"/>
  <c r="LL56" i="21"/>
  <c r="LL57" i="21"/>
  <c r="LL58" i="21"/>
  <c r="LL59" i="21"/>
  <c r="LL60" i="21"/>
  <c r="LL61" i="21"/>
  <c r="LL62" i="21"/>
  <c r="LL63" i="21"/>
  <c r="LL64" i="21"/>
  <c r="LL65" i="21"/>
  <c r="LL66" i="21"/>
  <c r="LL67" i="21"/>
  <c r="LL68" i="21"/>
  <c r="LL69" i="21"/>
  <c r="LL70" i="21"/>
  <c r="LL71" i="21"/>
  <c r="LL72" i="21"/>
  <c r="LL73" i="21"/>
  <c r="LL74" i="21"/>
  <c r="LL75" i="21"/>
  <c r="LL76" i="21"/>
  <c r="LL77" i="21"/>
  <c r="LL78" i="21"/>
  <c r="LL79" i="21"/>
  <c r="LL80" i="21"/>
  <c r="LL81" i="21"/>
  <c r="LL82" i="21"/>
  <c r="LL83" i="21"/>
  <c r="LL84" i="21"/>
  <c r="LL85" i="21"/>
  <c r="LL86" i="21"/>
  <c r="LL87" i="21"/>
  <c r="LL88" i="21"/>
  <c r="LL89" i="21"/>
  <c r="LL90" i="21"/>
  <c r="LL91" i="21"/>
  <c r="LL92" i="21"/>
  <c r="LL93" i="21"/>
  <c r="LL94" i="21"/>
  <c r="LL95" i="21"/>
  <c r="LL96" i="21"/>
  <c r="LL97" i="21"/>
  <c r="LL98" i="21"/>
  <c r="LL99" i="21"/>
  <c r="LL100" i="21"/>
  <c r="LL101" i="21"/>
  <c r="LL102" i="21"/>
  <c r="LL103" i="21"/>
  <c r="LL104" i="21"/>
  <c r="LL105" i="21"/>
  <c r="LL106" i="21"/>
  <c r="LL107" i="21"/>
  <c r="LL108" i="21"/>
  <c r="LL109" i="21"/>
  <c r="LL110" i="21"/>
  <c r="LL111" i="21"/>
  <c r="LL112" i="21"/>
  <c r="LL113" i="21"/>
  <c r="LL114" i="21"/>
  <c r="LL115" i="21"/>
  <c r="LL116" i="21"/>
  <c r="LL117" i="21"/>
  <c r="LL118" i="21"/>
  <c r="LL119" i="21"/>
  <c r="LL120" i="21"/>
  <c r="LL121" i="21"/>
  <c r="LL122" i="21"/>
  <c r="LL123" i="21"/>
  <c r="LL124" i="21"/>
  <c r="LL125" i="21"/>
  <c r="LL126" i="21"/>
  <c r="LL127" i="21"/>
  <c r="LL128" i="21"/>
  <c r="LL129" i="21"/>
  <c r="LL130" i="21"/>
  <c r="LL131" i="21"/>
  <c r="LL132" i="21"/>
  <c r="LL133" i="21"/>
  <c r="LL134" i="21"/>
  <c r="LL135" i="21"/>
  <c r="LL136" i="21"/>
  <c r="LL137" i="21"/>
  <c r="LL138" i="21"/>
  <c r="LL139" i="21"/>
  <c r="LL140" i="21"/>
  <c r="LL141" i="21"/>
  <c r="LL142" i="21"/>
  <c r="LL143" i="21"/>
  <c r="LL144" i="21"/>
  <c r="LL145" i="21"/>
  <c r="LL146" i="21"/>
  <c r="LL147" i="21"/>
  <c r="LL148" i="21"/>
  <c r="LL149" i="21"/>
  <c r="LL150" i="21"/>
  <c r="LL151" i="21"/>
  <c r="LL152" i="21"/>
  <c r="LL153" i="21"/>
  <c r="LL154" i="21"/>
  <c r="LL155" i="21"/>
  <c r="LL156" i="21"/>
  <c r="LL157" i="21"/>
  <c r="LL158" i="21"/>
  <c r="LL159" i="21"/>
  <c r="LL160" i="21"/>
  <c r="LL161" i="21"/>
  <c r="LL162" i="21"/>
  <c r="LL163" i="21"/>
  <c r="LL164" i="21"/>
  <c r="LL165" i="21"/>
  <c r="LL166" i="21"/>
  <c r="LL167" i="21"/>
  <c r="LL168" i="21"/>
  <c r="LL169" i="21"/>
  <c r="LL170" i="21"/>
  <c r="LL171" i="21"/>
  <c r="LL172" i="21"/>
  <c r="LL173" i="21"/>
  <c r="LL174" i="21"/>
  <c r="LL175" i="21"/>
  <c r="LL176" i="21"/>
  <c r="LL177" i="21"/>
  <c r="LL178" i="21"/>
  <c r="LL179" i="21"/>
  <c r="LL180" i="21"/>
  <c r="LL181" i="21"/>
  <c r="LL182" i="21"/>
  <c r="LL183" i="21"/>
  <c r="LL184" i="21"/>
  <c r="LL185" i="21"/>
  <c r="LL186" i="21"/>
  <c r="LL187" i="21"/>
  <c r="LL188" i="21"/>
  <c r="LL189" i="21"/>
  <c r="LL190" i="21"/>
  <c r="LL191" i="21"/>
  <c r="LL192" i="21"/>
  <c r="LL193" i="21"/>
  <c r="LL194" i="21"/>
  <c r="LL195" i="21"/>
  <c r="LL196" i="21"/>
  <c r="LL197" i="21"/>
  <c r="LL198" i="21"/>
  <c r="LL199" i="21"/>
  <c r="LL200" i="21"/>
  <c r="LL201" i="21"/>
  <c r="LL202" i="21"/>
  <c r="LL203" i="21"/>
  <c r="LL204" i="21"/>
  <c r="LL205" i="21"/>
  <c r="LL206" i="21"/>
  <c r="LL207" i="21"/>
  <c r="LL208" i="21"/>
  <c r="LL209" i="21"/>
  <c r="LL210" i="21"/>
  <c r="LK3" i="21"/>
  <c r="LK4" i="21"/>
  <c r="LK5" i="21"/>
  <c r="LK6" i="21"/>
  <c r="LK7" i="21"/>
  <c r="LK8" i="21"/>
  <c r="LK9" i="21"/>
  <c r="LK10" i="21"/>
  <c r="LK11" i="21"/>
  <c r="LK12" i="21"/>
  <c r="LK13" i="21"/>
  <c r="LK14" i="21"/>
  <c r="LK15" i="21"/>
  <c r="LK16" i="21"/>
  <c r="LK17" i="21"/>
  <c r="LK18" i="21"/>
  <c r="LK19" i="21"/>
  <c r="LK20" i="21"/>
  <c r="LK21" i="21"/>
  <c r="LK22" i="21"/>
  <c r="LK23" i="21"/>
  <c r="LK24" i="21"/>
  <c r="LK25" i="21"/>
  <c r="LK26" i="21"/>
  <c r="LK27" i="21"/>
  <c r="LK28" i="21"/>
  <c r="LK29" i="21"/>
  <c r="LK30" i="21"/>
  <c r="LK31" i="21"/>
  <c r="LK32" i="21"/>
  <c r="LK33" i="21"/>
  <c r="LK34" i="21"/>
  <c r="LK35" i="21"/>
  <c r="LK36" i="21"/>
  <c r="LK37" i="21"/>
  <c r="LK38" i="21"/>
  <c r="LK39" i="21"/>
  <c r="LK40" i="21"/>
  <c r="LK41" i="21"/>
  <c r="LK42" i="21"/>
  <c r="LK43" i="21"/>
  <c r="LK44" i="21"/>
  <c r="LK45" i="21"/>
  <c r="LK46" i="21"/>
  <c r="LK47" i="21"/>
  <c r="LK48" i="21"/>
  <c r="LK49" i="21"/>
  <c r="LK50" i="21"/>
  <c r="LK51" i="21"/>
  <c r="LK52" i="21"/>
  <c r="LK53" i="21"/>
  <c r="LK54" i="21"/>
  <c r="LK55" i="21"/>
  <c r="LK56" i="21"/>
  <c r="LK57" i="21"/>
  <c r="LK58" i="21"/>
  <c r="LK59" i="21"/>
  <c r="LK60" i="21"/>
  <c r="LK61" i="21"/>
  <c r="LK62" i="21"/>
  <c r="LK63" i="21"/>
  <c r="LK64" i="21"/>
  <c r="LK65" i="21"/>
  <c r="LK66" i="21"/>
  <c r="LK67" i="21"/>
  <c r="LK68" i="21"/>
  <c r="LK69" i="21"/>
  <c r="LK70" i="21"/>
  <c r="LK71" i="21"/>
  <c r="LK72" i="21"/>
  <c r="LK73" i="21"/>
  <c r="LK74" i="21"/>
  <c r="LK75" i="21"/>
  <c r="LK76" i="21"/>
  <c r="LK77" i="21"/>
  <c r="LK78" i="21"/>
  <c r="LK79" i="21"/>
  <c r="LK80" i="21"/>
  <c r="LK81" i="21"/>
  <c r="LK82" i="21"/>
  <c r="LK83" i="21"/>
  <c r="LK84" i="21"/>
  <c r="LK85" i="21"/>
  <c r="LK86" i="21"/>
  <c r="LK87" i="21"/>
  <c r="LK88" i="21"/>
  <c r="LK89" i="21"/>
  <c r="LK90" i="21"/>
  <c r="LK91" i="21"/>
  <c r="LK92" i="21"/>
  <c r="LK93" i="21"/>
  <c r="LK94" i="21"/>
  <c r="LK95" i="21"/>
  <c r="LK96" i="21"/>
  <c r="LK97" i="21"/>
  <c r="LK98" i="21"/>
  <c r="LK99" i="21"/>
  <c r="LK100" i="21"/>
  <c r="LK101" i="21"/>
  <c r="LK102" i="21"/>
  <c r="LK103" i="21"/>
  <c r="LK104" i="21"/>
  <c r="LK105" i="21"/>
  <c r="LK106" i="21"/>
  <c r="LK107" i="21"/>
  <c r="LK108" i="21"/>
  <c r="LK109" i="21"/>
  <c r="LK110" i="21"/>
  <c r="LK111" i="21"/>
  <c r="LK112" i="21"/>
  <c r="LK113" i="21"/>
  <c r="LK114" i="21"/>
  <c r="LK115" i="21"/>
  <c r="LK116" i="21"/>
  <c r="LK117" i="21"/>
  <c r="LK118" i="21"/>
  <c r="LK119" i="21"/>
  <c r="LK120" i="21"/>
  <c r="LK121" i="21"/>
  <c r="LK122" i="21"/>
  <c r="LK123" i="21"/>
  <c r="LK124" i="21"/>
  <c r="LK125" i="21"/>
  <c r="LK126" i="21"/>
  <c r="LK127" i="21"/>
  <c r="LK128" i="21"/>
  <c r="LK129" i="21"/>
  <c r="LK130" i="21"/>
  <c r="LK131" i="21"/>
  <c r="LK132" i="21"/>
  <c r="LK133" i="21"/>
  <c r="LK134" i="21"/>
  <c r="LK135" i="21"/>
  <c r="LK136" i="21"/>
  <c r="LK137" i="21"/>
  <c r="LK138" i="21"/>
  <c r="LK139" i="21"/>
  <c r="LK140" i="21"/>
  <c r="LK141" i="21"/>
  <c r="LK142" i="21"/>
  <c r="LK143" i="21"/>
  <c r="LK144" i="21"/>
  <c r="LK145" i="21"/>
  <c r="LK146" i="21"/>
  <c r="LK147" i="21"/>
  <c r="LK148" i="21"/>
  <c r="LK149" i="21"/>
  <c r="LK150" i="21"/>
  <c r="LK151" i="21"/>
  <c r="LK152" i="21"/>
  <c r="LK153" i="21"/>
  <c r="LK154" i="21"/>
  <c r="LK155" i="21"/>
  <c r="LK156" i="21"/>
  <c r="LK157" i="21"/>
  <c r="LK158" i="21"/>
  <c r="LK159" i="21"/>
  <c r="LK160" i="21"/>
  <c r="LK161" i="21"/>
  <c r="LK162" i="21"/>
  <c r="LK163" i="21"/>
  <c r="LK164" i="21"/>
  <c r="LK165" i="21"/>
  <c r="LK166" i="21"/>
  <c r="LK167" i="21"/>
  <c r="LK168" i="21"/>
  <c r="LK169" i="21"/>
  <c r="LK170" i="21"/>
  <c r="LK171" i="21"/>
  <c r="LK172" i="21"/>
  <c r="LK173" i="21"/>
  <c r="LK174" i="21"/>
  <c r="LK175" i="21"/>
  <c r="LK176" i="21"/>
  <c r="LK177" i="21"/>
  <c r="LK178" i="21"/>
  <c r="LK179" i="21"/>
  <c r="LK180" i="21"/>
  <c r="LK181" i="21"/>
  <c r="LK182" i="21"/>
  <c r="LK183" i="21"/>
  <c r="LK184" i="21"/>
  <c r="LK185" i="21"/>
  <c r="LK186" i="21"/>
  <c r="LK187" i="21"/>
  <c r="LK188" i="21"/>
  <c r="LK189" i="21"/>
  <c r="LK190" i="21"/>
  <c r="LK191" i="21"/>
  <c r="LK192" i="21"/>
  <c r="LK193" i="21"/>
  <c r="LK194" i="21"/>
  <c r="LK195" i="21"/>
  <c r="LK196" i="21"/>
  <c r="LK197" i="21"/>
  <c r="LK198" i="21"/>
  <c r="LK199" i="21"/>
  <c r="LK200" i="21"/>
  <c r="LK201" i="21"/>
  <c r="LK202" i="21"/>
  <c r="LK203" i="21"/>
  <c r="LK204" i="21"/>
  <c r="LK205" i="21"/>
  <c r="LK206" i="21"/>
  <c r="LK207" i="21"/>
  <c r="LK208" i="21"/>
  <c r="LK209" i="21"/>
  <c r="LK210" i="21"/>
  <c r="LJ3" i="21"/>
  <c r="LJ4" i="21"/>
  <c r="LJ5" i="21"/>
  <c r="LJ6" i="21"/>
  <c r="LJ7" i="21"/>
  <c r="LJ8" i="21"/>
  <c r="LJ9" i="21"/>
  <c r="LJ10" i="21"/>
  <c r="LJ11" i="21"/>
  <c r="LJ12" i="21"/>
  <c r="LJ13" i="21"/>
  <c r="LJ14" i="21"/>
  <c r="LJ15" i="21"/>
  <c r="LJ16" i="21"/>
  <c r="LJ17" i="21"/>
  <c r="LJ18" i="21"/>
  <c r="LJ19" i="21"/>
  <c r="LJ20" i="21"/>
  <c r="LJ21" i="21"/>
  <c r="LJ22" i="21"/>
  <c r="LJ23" i="21"/>
  <c r="LJ24" i="21"/>
  <c r="LJ25" i="21"/>
  <c r="LJ26" i="21"/>
  <c r="LJ27" i="21"/>
  <c r="LJ28" i="21"/>
  <c r="LJ29" i="21"/>
  <c r="LJ30" i="21"/>
  <c r="LJ31" i="21"/>
  <c r="LJ32" i="21"/>
  <c r="LJ33" i="21"/>
  <c r="LJ34" i="21"/>
  <c r="LJ35" i="21"/>
  <c r="LJ36" i="21"/>
  <c r="LJ37" i="21"/>
  <c r="LJ38" i="21"/>
  <c r="LJ39" i="21"/>
  <c r="LJ40" i="21"/>
  <c r="LJ41" i="21"/>
  <c r="LJ42" i="21"/>
  <c r="LJ43" i="21"/>
  <c r="LJ44" i="21"/>
  <c r="LJ45" i="21"/>
  <c r="LJ46" i="21"/>
  <c r="LJ47" i="21"/>
  <c r="LJ48" i="21"/>
  <c r="LJ49" i="21"/>
  <c r="LJ50" i="21"/>
  <c r="LJ51" i="21"/>
  <c r="LJ52" i="21"/>
  <c r="LJ53" i="21"/>
  <c r="LJ54" i="21"/>
  <c r="LJ55" i="21"/>
  <c r="LJ56" i="21"/>
  <c r="LJ57" i="21"/>
  <c r="LJ58" i="21"/>
  <c r="LJ59" i="21"/>
  <c r="LJ60" i="21"/>
  <c r="LJ61" i="21"/>
  <c r="LJ62" i="21"/>
  <c r="LJ63" i="21"/>
  <c r="LJ64" i="21"/>
  <c r="LJ65" i="21"/>
  <c r="LJ66" i="21"/>
  <c r="LJ67" i="21"/>
  <c r="LJ68" i="21"/>
  <c r="LJ69" i="21"/>
  <c r="LJ70" i="21"/>
  <c r="LJ71" i="21"/>
  <c r="LJ72" i="21"/>
  <c r="LJ73" i="21"/>
  <c r="LJ74" i="21"/>
  <c r="LJ75" i="21"/>
  <c r="LJ76" i="21"/>
  <c r="LJ77" i="21"/>
  <c r="LJ78" i="21"/>
  <c r="LJ79" i="21"/>
  <c r="LJ80" i="21"/>
  <c r="LJ81" i="21"/>
  <c r="LJ82" i="21"/>
  <c r="LJ83" i="21"/>
  <c r="LJ84" i="21"/>
  <c r="LJ85" i="21"/>
  <c r="LJ86" i="21"/>
  <c r="LJ87" i="21"/>
  <c r="LJ88" i="21"/>
  <c r="LJ89" i="21"/>
  <c r="LJ90" i="21"/>
  <c r="LJ91" i="21"/>
  <c r="LJ92" i="21"/>
  <c r="LJ93" i="21"/>
  <c r="LJ94" i="21"/>
  <c r="LJ95" i="21"/>
  <c r="LJ96" i="21"/>
  <c r="LJ97" i="21"/>
  <c r="LJ98" i="21"/>
  <c r="LJ99" i="21"/>
  <c r="LJ100" i="21"/>
  <c r="LJ101" i="21"/>
  <c r="LJ102" i="21"/>
  <c r="LJ103" i="21"/>
  <c r="LJ104" i="21"/>
  <c r="LJ105" i="21"/>
  <c r="LJ106" i="21"/>
  <c r="LJ107" i="21"/>
  <c r="LJ108" i="21"/>
  <c r="LJ109" i="21"/>
  <c r="LJ110" i="21"/>
  <c r="LJ111" i="21"/>
  <c r="LJ112" i="21"/>
  <c r="LJ113" i="21"/>
  <c r="LJ114" i="21"/>
  <c r="LJ115" i="21"/>
  <c r="LJ116" i="21"/>
  <c r="LJ117" i="21"/>
  <c r="LJ118" i="21"/>
  <c r="LJ119" i="21"/>
  <c r="LJ120" i="21"/>
  <c r="LJ121" i="21"/>
  <c r="LJ122" i="21"/>
  <c r="LJ123" i="21"/>
  <c r="LJ124" i="21"/>
  <c r="LJ125" i="21"/>
  <c r="LJ126" i="21"/>
  <c r="LJ127" i="21"/>
  <c r="LJ128" i="21"/>
  <c r="LJ129" i="21"/>
  <c r="LJ130" i="21"/>
  <c r="LJ131" i="21"/>
  <c r="LJ132" i="21"/>
  <c r="LJ133" i="21"/>
  <c r="LJ134" i="21"/>
  <c r="LJ135" i="21"/>
  <c r="LJ136" i="21"/>
  <c r="LJ137" i="21"/>
  <c r="LJ138" i="21"/>
  <c r="LJ139" i="21"/>
  <c r="LJ140" i="21"/>
  <c r="LJ141" i="21"/>
  <c r="LJ142" i="21"/>
  <c r="LJ143" i="21"/>
  <c r="LJ144" i="21"/>
  <c r="LJ145" i="21"/>
  <c r="LJ146" i="21"/>
  <c r="LJ147" i="21"/>
  <c r="LJ148" i="21"/>
  <c r="LJ149" i="21"/>
  <c r="LJ150" i="21"/>
  <c r="LJ151" i="21"/>
  <c r="LJ152" i="21"/>
  <c r="LJ153" i="21"/>
  <c r="LJ154" i="21"/>
  <c r="LJ155" i="21"/>
  <c r="LJ156" i="21"/>
  <c r="LJ157" i="21"/>
  <c r="LJ158" i="21"/>
  <c r="LJ159" i="21"/>
  <c r="LJ160" i="21"/>
  <c r="LJ161" i="21"/>
  <c r="LJ162" i="21"/>
  <c r="LJ163" i="21"/>
  <c r="LJ164" i="21"/>
  <c r="LJ165" i="21"/>
  <c r="LJ166" i="21"/>
  <c r="LJ167" i="21"/>
  <c r="LJ168" i="21"/>
  <c r="LJ169" i="21"/>
  <c r="LJ170" i="21"/>
  <c r="LJ171" i="21"/>
  <c r="LJ172" i="21"/>
  <c r="LJ173" i="21"/>
  <c r="LJ174" i="21"/>
  <c r="LJ175" i="21"/>
  <c r="LJ176" i="21"/>
  <c r="LJ177" i="21"/>
  <c r="LJ178" i="21"/>
  <c r="LJ179" i="21"/>
  <c r="LJ180" i="21"/>
  <c r="LJ181" i="21"/>
  <c r="LJ182" i="21"/>
  <c r="LJ183" i="21"/>
  <c r="LJ184" i="21"/>
  <c r="LJ185" i="21"/>
  <c r="LJ186" i="21"/>
  <c r="LJ187" i="21"/>
  <c r="LJ188" i="21"/>
  <c r="LJ189" i="21"/>
  <c r="LJ190" i="21"/>
  <c r="LJ191" i="21"/>
  <c r="LJ192" i="21"/>
  <c r="LJ193" i="21"/>
  <c r="LJ194" i="21"/>
  <c r="LJ195" i="21"/>
  <c r="LJ196" i="21"/>
  <c r="LJ197" i="21"/>
  <c r="LJ198" i="21"/>
  <c r="LJ199" i="21"/>
  <c r="LJ200" i="21"/>
  <c r="LJ201" i="21"/>
  <c r="LJ202" i="21"/>
  <c r="LJ203" i="21"/>
  <c r="LJ204" i="21"/>
  <c r="LJ205" i="21"/>
  <c r="LJ206" i="21"/>
  <c r="LJ207" i="21"/>
  <c r="LJ208" i="21"/>
  <c r="LJ209" i="21"/>
  <c r="LJ210" i="21"/>
  <c r="LI3" i="21"/>
  <c r="LI4" i="21"/>
  <c r="LI5" i="21"/>
  <c r="LI6" i="21"/>
  <c r="LI7" i="21"/>
  <c r="LI8" i="21"/>
  <c r="LI9" i="21"/>
  <c r="LI10" i="21"/>
  <c r="LI11" i="21"/>
  <c r="LI12" i="21"/>
  <c r="LI13" i="21"/>
  <c r="LI14" i="21"/>
  <c r="LI15" i="21"/>
  <c r="LI16" i="21"/>
  <c r="LI17" i="21"/>
  <c r="LI18" i="21"/>
  <c r="LI19" i="21"/>
  <c r="LI20" i="21"/>
  <c r="LI21" i="21"/>
  <c r="LI22" i="21"/>
  <c r="LI23" i="21"/>
  <c r="LI24" i="21"/>
  <c r="LI25" i="21"/>
  <c r="LI26" i="21"/>
  <c r="LI27" i="21"/>
  <c r="LI28" i="21"/>
  <c r="LI29" i="21"/>
  <c r="LI30" i="21"/>
  <c r="LI31" i="21"/>
  <c r="LI32" i="21"/>
  <c r="LI33" i="21"/>
  <c r="LI34" i="21"/>
  <c r="LI35" i="21"/>
  <c r="LI36" i="21"/>
  <c r="LI37" i="21"/>
  <c r="LI38" i="21"/>
  <c r="LI39" i="21"/>
  <c r="LI40" i="21"/>
  <c r="LI41" i="21"/>
  <c r="LI42" i="21"/>
  <c r="LI43" i="21"/>
  <c r="LI44" i="21"/>
  <c r="LI45" i="21"/>
  <c r="LI46" i="21"/>
  <c r="LI47" i="21"/>
  <c r="LI48" i="21"/>
  <c r="LI49" i="21"/>
  <c r="LI50" i="21"/>
  <c r="LI51" i="21"/>
  <c r="LI52" i="21"/>
  <c r="LI53" i="21"/>
  <c r="LI54" i="21"/>
  <c r="LI55" i="21"/>
  <c r="LI56" i="21"/>
  <c r="LI57" i="21"/>
  <c r="LI58" i="21"/>
  <c r="LI59" i="21"/>
  <c r="LI60" i="21"/>
  <c r="LI61" i="21"/>
  <c r="LI62" i="21"/>
  <c r="LI63" i="21"/>
  <c r="LI64" i="21"/>
  <c r="LI65" i="21"/>
  <c r="LI66" i="21"/>
  <c r="LI67" i="21"/>
  <c r="LI68" i="21"/>
  <c r="LI69" i="21"/>
  <c r="LI70" i="21"/>
  <c r="LI71" i="21"/>
  <c r="LI72" i="21"/>
  <c r="LI73" i="21"/>
  <c r="LI74" i="21"/>
  <c r="LI75" i="21"/>
  <c r="LI76" i="21"/>
  <c r="LI77" i="21"/>
  <c r="LI78" i="21"/>
  <c r="LI79" i="21"/>
  <c r="LI80" i="21"/>
  <c r="LI81" i="21"/>
  <c r="LI82" i="21"/>
  <c r="LI83" i="21"/>
  <c r="LI84" i="21"/>
  <c r="LI85" i="21"/>
  <c r="LI86" i="21"/>
  <c r="LI87" i="21"/>
  <c r="LI88" i="21"/>
  <c r="LI89" i="21"/>
  <c r="LI90" i="21"/>
  <c r="LI91" i="21"/>
  <c r="LI92" i="21"/>
  <c r="LI93" i="21"/>
  <c r="LI94" i="21"/>
  <c r="LI95" i="21"/>
  <c r="LI96" i="21"/>
  <c r="LI97" i="21"/>
  <c r="LI98" i="21"/>
  <c r="LI99" i="21"/>
  <c r="LI100" i="21"/>
  <c r="LI101" i="21"/>
  <c r="LI102" i="21"/>
  <c r="LI103" i="21"/>
  <c r="LI104" i="21"/>
  <c r="LI105" i="21"/>
  <c r="LI106" i="21"/>
  <c r="LI107" i="21"/>
  <c r="LI108" i="21"/>
  <c r="LI109" i="21"/>
  <c r="LI110" i="21"/>
  <c r="LI111" i="21"/>
  <c r="LI112" i="21"/>
  <c r="LI113" i="21"/>
  <c r="LI114" i="21"/>
  <c r="LI115" i="21"/>
  <c r="LI116" i="21"/>
  <c r="LI117" i="21"/>
  <c r="LI118" i="21"/>
  <c r="LI119" i="21"/>
  <c r="LI120" i="21"/>
  <c r="LI121" i="21"/>
  <c r="LI122" i="21"/>
  <c r="LI123" i="21"/>
  <c r="LI124" i="21"/>
  <c r="LI125" i="21"/>
  <c r="LI126" i="21"/>
  <c r="LI127" i="21"/>
  <c r="LI128" i="21"/>
  <c r="LI129" i="21"/>
  <c r="LI130" i="21"/>
  <c r="LI131" i="21"/>
  <c r="LI132" i="21"/>
  <c r="LI133" i="21"/>
  <c r="LI134" i="21"/>
  <c r="LI135" i="21"/>
  <c r="LI136" i="21"/>
  <c r="LI137" i="21"/>
  <c r="LI138" i="21"/>
  <c r="LI139" i="21"/>
  <c r="LI140" i="21"/>
  <c r="LI141" i="21"/>
  <c r="LI142" i="21"/>
  <c r="LI143" i="21"/>
  <c r="LI144" i="21"/>
  <c r="LI145" i="21"/>
  <c r="LI146" i="21"/>
  <c r="LI147" i="21"/>
  <c r="LI148" i="21"/>
  <c r="LI149" i="21"/>
  <c r="LI150" i="21"/>
  <c r="LI151" i="21"/>
  <c r="LI152" i="21"/>
  <c r="LI153" i="21"/>
  <c r="LI154" i="21"/>
  <c r="LI155" i="21"/>
  <c r="LI156" i="21"/>
  <c r="LI157" i="21"/>
  <c r="LI158" i="21"/>
  <c r="LI159" i="21"/>
  <c r="LI160" i="21"/>
  <c r="LI161" i="21"/>
  <c r="LI162" i="21"/>
  <c r="LI163" i="21"/>
  <c r="LI164" i="21"/>
  <c r="LI165" i="21"/>
  <c r="LI166" i="21"/>
  <c r="LI167" i="21"/>
  <c r="LI168" i="21"/>
  <c r="LI169" i="21"/>
  <c r="LI170" i="21"/>
  <c r="LI171" i="21"/>
  <c r="LI172" i="21"/>
  <c r="LI173" i="21"/>
  <c r="LI174" i="21"/>
  <c r="LI175" i="21"/>
  <c r="LI176" i="21"/>
  <c r="LI177" i="21"/>
  <c r="LI178" i="21"/>
  <c r="LI179" i="21"/>
  <c r="LI180" i="21"/>
  <c r="LI181" i="21"/>
  <c r="LI182" i="21"/>
  <c r="LI183" i="21"/>
  <c r="LI184" i="21"/>
  <c r="LI185" i="21"/>
  <c r="LI186" i="21"/>
  <c r="LI187" i="21"/>
  <c r="LI188" i="21"/>
  <c r="LI189" i="21"/>
  <c r="LI190" i="21"/>
  <c r="LI191" i="21"/>
  <c r="LI192" i="21"/>
  <c r="LI193" i="21"/>
  <c r="LI194" i="21"/>
  <c r="LI195" i="21"/>
  <c r="LI196" i="21"/>
  <c r="LI197" i="21"/>
  <c r="LI198" i="21"/>
  <c r="LI199" i="21"/>
  <c r="LI200" i="21"/>
  <c r="LI201" i="21"/>
  <c r="LI202" i="21"/>
  <c r="LI203" i="21"/>
  <c r="LI204" i="21"/>
  <c r="LI205" i="21"/>
  <c r="LI206" i="21"/>
  <c r="LI207" i="21"/>
  <c r="LI208" i="21"/>
  <c r="LI209" i="21"/>
  <c r="LI210" i="21"/>
  <c r="LH3" i="21"/>
  <c r="LH4" i="21"/>
  <c r="LH5" i="21"/>
  <c r="LH6" i="21"/>
  <c r="LH7" i="21"/>
  <c r="LH8" i="21"/>
  <c r="LH9" i="21"/>
  <c r="LH10" i="21"/>
  <c r="LH11" i="21"/>
  <c r="LH12" i="21"/>
  <c r="LH13" i="21"/>
  <c r="LH14" i="21"/>
  <c r="LH15" i="21"/>
  <c r="LH16" i="21"/>
  <c r="LH17" i="21"/>
  <c r="LH18" i="21"/>
  <c r="LH19" i="21"/>
  <c r="LH20" i="21"/>
  <c r="LH21" i="21"/>
  <c r="LH22" i="21"/>
  <c r="LH23" i="21"/>
  <c r="LH24" i="21"/>
  <c r="LH25" i="21"/>
  <c r="LH26" i="21"/>
  <c r="LH27" i="21"/>
  <c r="LH28" i="21"/>
  <c r="LH29" i="21"/>
  <c r="LH30" i="21"/>
  <c r="LH31" i="21"/>
  <c r="LH32" i="21"/>
  <c r="LH33" i="21"/>
  <c r="LH34" i="21"/>
  <c r="LH35" i="21"/>
  <c r="LH36" i="21"/>
  <c r="LH37" i="21"/>
  <c r="LH38" i="21"/>
  <c r="LH39" i="21"/>
  <c r="LH40" i="21"/>
  <c r="LH41" i="21"/>
  <c r="LH42" i="21"/>
  <c r="LH43" i="21"/>
  <c r="LH44" i="21"/>
  <c r="LH45" i="21"/>
  <c r="LH46" i="21"/>
  <c r="LH47" i="21"/>
  <c r="LH48" i="21"/>
  <c r="LH49" i="21"/>
  <c r="LH50" i="21"/>
  <c r="LH51" i="21"/>
  <c r="LH52" i="21"/>
  <c r="LH53" i="21"/>
  <c r="LH54" i="21"/>
  <c r="LH55" i="21"/>
  <c r="LH56" i="21"/>
  <c r="LH57" i="21"/>
  <c r="LH58" i="21"/>
  <c r="LH59" i="21"/>
  <c r="LH60" i="21"/>
  <c r="LH61" i="21"/>
  <c r="LH62" i="21"/>
  <c r="LH63" i="21"/>
  <c r="LH64" i="21"/>
  <c r="LH65" i="21"/>
  <c r="LH66" i="21"/>
  <c r="LH67" i="21"/>
  <c r="LH68" i="21"/>
  <c r="LH69" i="21"/>
  <c r="LH70" i="21"/>
  <c r="LH71" i="21"/>
  <c r="LH72" i="21"/>
  <c r="LH73" i="21"/>
  <c r="LH74" i="21"/>
  <c r="LH75" i="21"/>
  <c r="LH76" i="21"/>
  <c r="LH77" i="21"/>
  <c r="LH78" i="21"/>
  <c r="LH79" i="21"/>
  <c r="LH80" i="21"/>
  <c r="LH81" i="21"/>
  <c r="LH82" i="21"/>
  <c r="LH83" i="21"/>
  <c r="LH84" i="21"/>
  <c r="LH85" i="21"/>
  <c r="LH86" i="21"/>
  <c r="LH87" i="21"/>
  <c r="LH88" i="21"/>
  <c r="LH89" i="21"/>
  <c r="LH90" i="21"/>
  <c r="LH91" i="21"/>
  <c r="LH92" i="21"/>
  <c r="LH93" i="21"/>
  <c r="LH94" i="21"/>
  <c r="LH95" i="21"/>
  <c r="LH96" i="21"/>
  <c r="LH97" i="21"/>
  <c r="LH98" i="21"/>
  <c r="LH99" i="21"/>
  <c r="LH100" i="21"/>
  <c r="LH101" i="21"/>
  <c r="LH102" i="21"/>
  <c r="LH103" i="21"/>
  <c r="LH104" i="21"/>
  <c r="LH105" i="21"/>
  <c r="LH106" i="21"/>
  <c r="LH107" i="21"/>
  <c r="LH108" i="21"/>
  <c r="LH109" i="21"/>
  <c r="LH110" i="21"/>
  <c r="LH111" i="21"/>
  <c r="LH112" i="21"/>
  <c r="LH113" i="21"/>
  <c r="LH114" i="21"/>
  <c r="LH115" i="21"/>
  <c r="LH116" i="21"/>
  <c r="LH117" i="21"/>
  <c r="LH118" i="21"/>
  <c r="LH119" i="21"/>
  <c r="LH120" i="21"/>
  <c r="LH121" i="21"/>
  <c r="LH122" i="21"/>
  <c r="LH123" i="21"/>
  <c r="LH124" i="21"/>
  <c r="LH125" i="21"/>
  <c r="LH126" i="21"/>
  <c r="LH127" i="21"/>
  <c r="LH128" i="21"/>
  <c r="LH129" i="21"/>
  <c r="LH130" i="21"/>
  <c r="LH131" i="21"/>
  <c r="LH132" i="21"/>
  <c r="LH133" i="21"/>
  <c r="LH134" i="21"/>
  <c r="LH135" i="21"/>
  <c r="LH136" i="21"/>
  <c r="LH137" i="21"/>
  <c r="LH138" i="21"/>
  <c r="LH139" i="21"/>
  <c r="LH140" i="21"/>
  <c r="LH141" i="21"/>
  <c r="LH142" i="21"/>
  <c r="LH143" i="21"/>
  <c r="LH144" i="21"/>
  <c r="LH145" i="21"/>
  <c r="LH146" i="21"/>
  <c r="LH147" i="21"/>
  <c r="LH148" i="21"/>
  <c r="LH149" i="21"/>
  <c r="LH150" i="21"/>
  <c r="LH151" i="21"/>
  <c r="LH152" i="21"/>
  <c r="LH153" i="21"/>
  <c r="LH154" i="21"/>
  <c r="LH155" i="21"/>
  <c r="LH156" i="21"/>
  <c r="LH157" i="21"/>
  <c r="LH158" i="21"/>
  <c r="LH159" i="21"/>
  <c r="LH160" i="21"/>
  <c r="LH161" i="21"/>
  <c r="LH162" i="21"/>
  <c r="LH163" i="21"/>
  <c r="LH164" i="21"/>
  <c r="LH165" i="21"/>
  <c r="LH166" i="21"/>
  <c r="LH167" i="21"/>
  <c r="LH168" i="21"/>
  <c r="LH169" i="21"/>
  <c r="LH170" i="21"/>
  <c r="LH171" i="21"/>
  <c r="LH172" i="21"/>
  <c r="LH173" i="21"/>
  <c r="LH174" i="21"/>
  <c r="LH175" i="21"/>
  <c r="LH176" i="21"/>
  <c r="LH177" i="21"/>
  <c r="LH178" i="21"/>
  <c r="LH179" i="21"/>
  <c r="LH180" i="21"/>
  <c r="LH181" i="21"/>
  <c r="LH182" i="21"/>
  <c r="LH183" i="21"/>
  <c r="LH184" i="21"/>
  <c r="LH185" i="21"/>
  <c r="LH186" i="21"/>
  <c r="LH187" i="21"/>
  <c r="LH188" i="21"/>
  <c r="LH189" i="21"/>
  <c r="LH190" i="21"/>
  <c r="LH191" i="21"/>
  <c r="LH192" i="21"/>
  <c r="LH193" i="21"/>
  <c r="LH194" i="21"/>
  <c r="LH195" i="21"/>
  <c r="LH196" i="21"/>
  <c r="LH197" i="21"/>
  <c r="LH198" i="21"/>
  <c r="LH199" i="21"/>
  <c r="LH200" i="21"/>
  <c r="LH201" i="21"/>
  <c r="LH202" i="21"/>
  <c r="LH203" i="21"/>
  <c r="LH204" i="21"/>
  <c r="LH205" i="21"/>
  <c r="LH206" i="21"/>
  <c r="LH207" i="21"/>
  <c r="LH208" i="21"/>
  <c r="LH209" i="21"/>
  <c r="LH210" i="21"/>
  <c r="LG3" i="21"/>
  <c r="LG4" i="21"/>
  <c r="LG5" i="21"/>
  <c r="LG6" i="21"/>
  <c r="LG7" i="21"/>
  <c r="LG8" i="21"/>
  <c r="LG9" i="21"/>
  <c r="LG10" i="21"/>
  <c r="LG11" i="21"/>
  <c r="LG12" i="21"/>
  <c r="LG13" i="21"/>
  <c r="LG14" i="21"/>
  <c r="LG15" i="21"/>
  <c r="LG16" i="21"/>
  <c r="LG17" i="21"/>
  <c r="LG18" i="21"/>
  <c r="LG19" i="21"/>
  <c r="LG20" i="21"/>
  <c r="LG21" i="21"/>
  <c r="LG22" i="21"/>
  <c r="LG23" i="21"/>
  <c r="LG24" i="21"/>
  <c r="LG25" i="21"/>
  <c r="LG26" i="21"/>
  <c r="LG27" i="21"/>
  <c r="LG28" i="21"/>
  <c r="LG29" i="21"/>
  <c r="LG30" i="21"/>
  <c r="LG31" i="21"/>
  <c r="LG32" i="21"/>
  <c r="LG33" i="21"/>
  <c r="LG34" i="21"/>
  <c r="LG35" i="21"/>
  <c r="LG36" i="21"/>
  <c r="LG37" i="21"/>
  <c r="LG38" i="21"/>
  <c r="LG39" i="21"/>
  <c r="LG40" i="21"/>
  <c r="LG41" i="21"/>
  <c r="LG42" i="21"/>
  <c r="LG43" i="21"/>
  <c r="LG44" i="21"/>
  <c r="LG45" i="21"/>
  <c r="LG46" i="21"/>
  <c r="LG47" i="21"/>
  <c r="LG48" i="21"/>
  <c r="LG49" i="21"/>
  <c r="LG50" i="21"/>
  <c r="LG51" i="21"/>
  <c r="LG52" i="21"/>
  <c r="LG53" i="21"/>
  <c r="LG54" i="21"/>
  <c r="LG55" i="21"/>
  <c r="LG56" i="21"/>
  <c r="LG57" i="21"/>
  <c r="LG58" i="21"/>
  <c r="LG59" i="21"/>
  <c r="LG60" i="21"/>
  <c r="LG61" i="21"/>
  <c r="LG62" i="21"/>
  <c r="LG63" i="21"/>
  <c r="LG64" i="21"/>
  <c r="LG65" i="21"/>
  <c r="LG66" i="21"/>
  <c r="LG67" i="21"/>
  <c r="LG68" i="21"/>
  <c r="LG69" i="21"/>
  <c r="LG70" i="21"/>
  <c r="LG71" i="21"/>
  <c r="LG72" i="21"/>
  <c r="LG73" i="21"/>
  <c r="LG74" i="21"/>
  <c r="LG75" i="21"/>
  <c r="LG76" i="21"/>
  <c r="LG77" i="21"/>
  <c r="LG78" i="21"/>
  <c r="LG79" i="21"/>
  <c r="LG80" i="21"/>
  <c r="LG81" i="21"/>
  <c r="LG82" i="21"/>
  <c r="LG83" i="21"/>
  <c r="LG84" i="21"/>
  <c r="LG85" i="21"/>
  <c r="LG86" i="21"/>
  <c r="LG87" i="21"/>
  <c r="LG88" i="21"/>
  <c r="LG89" i="21"/>
  <c r="LG90" i="21"/>
  <c r="LG91" i="21"/>
  <c r="LG92" i="21"/>
  <c r="LG93" i="21"/>
  <c r="LG94" i="21"/>
  <c r="LG95" i="21"/>
  <c r="LG96" i="21"/>
  <c r="LG97" i="21"/>
  <c r="LG98" i="21"/>
  <c r="LG99" i="21"/>
  <c r="LG100" i="21"/>
  <c r="LG101" i="21"/>
  <c r="LG102" i="21"/>
  <c r="LG103" i="21"/>
  <c r="LG104" i="21"/>
  <c r="LG105" i="21"/>
  <c r="LG106" i="21"/>
  <c r="LG107" i="21"/>
  <c r="LG108" i="21"/>
  <c r="LG109" i="21"/>
  <c r="LG110" i="21"/>
  <c r="LG111" i="21"/>
  <c r="LG112" i="21"/>
  <c r="LG113" i="21"/>
  <c r="LG114" i="21"/>
  <c r="LG115" i="21"/>
  <c r="LG116" i="21"/>
  <c r="LG117" i="21"/>
  <c r="LG118" i="21"/>
  <c r="LG119" i="21"/>
  <c r="LG120" i="21"/>
  <c r="LG121" i="21"/>
  <c r="LG122" i="21"/>
  <c r="LG123" i="21"/>
  <c r="LG124" i="21"/>
  <c r="LG125" i="21"/>
  <c r="LG126" i="21"/>
  <c r="LG127" i="21"/>
  <c r="LG128" i="21"/>
  <c r="LG129" i="21"/>
  <c r="LG130" i="21"/>
  <c r="LG131" i="21"/>
  <c r="LG132" i="21"/>
  <c r="LG133" i="21"/>
  <c r="LG134" i="21"/>
  <c r="LG135" i="21"/>
  <c r="LG136" i="21"/>
  <c r="LG137" i="21"/>
  <c r="LG138" i="21"/>
  <c r="LG139" i="21"/>
  <c r="LG140" i="21"/>
  <c r="LG141" i="21"/>
  <c r="LG142" i="21"/>
  <c r="LG143" i="21"/>
  <c r="LG144" i="21"/>
  <c r="LG145" i="21"/>
  <c r="LG146" i="21"/>
  <c r="LG147" i="21"/>
  <c r="LG148" i="21"/>
  <c r="LG149" i="21"/>
  <c r="LG150" i="21"/>
  <c r="LG151" i="21"/>
  <c r="LG152" i="21"/>
  <c r="LG153" i="21"/>
  <c r="LG154" i="21"/>
  <c r="LG155" i="21"/>
  <c r="LG156" i="21"/>
  <c r="LG157" i="21"/>
  <c r="LG158" i="21"/>
  <c r="LG159" i="21"/>
  <c r="LG160" i="21"/>
  <c r="LG161" i="21"/>
  <c r="LG162" i="21"/>
  <c r="LG163" i="21"/>
  <c r="LG164" i="21"/>
  <c r="LG165" i="21"/>
  <c r="LG166" i="21"/>
  <c r="LG167" i="21"/>
  <c r="LG168" i="21"/>
  <c r="LG169" i="21"/>
  <c r="LG170" i="21"/>
  <c r="LG171" i="21"/>
  <c r="LG172" i="21"/>
  <c r="LG173" i="21"/>
  <c r="LG174" i="21"/>
  <c r="LG175" i="21"/>
  <c r="LG176" i="21"/>
  <c r="LG177" i="21"/>
  <c r="LG178" i="21"/>
  <c r="LG179" i="21"/>
  <c r="LG180" i="21"/>
  <c r="LG181" i="21"/>
  <c r="LG182" i="21"/>
  <c r="LG183" i="21"/>
  <c r="LG184" i="21"/>
  <c r="LG185" i="21"/>
  <c r="LG186" i="21"/>
  <c r="LG187" i="21"/>
  <c r="LG188" i="21"/>
  <c r="LG189" i="21"/>
  <c r="LG190" i="21"/>
  <c r="LG191" i="21"/>
  <c r="LG192" i="21"/>
  <c r="LG193" i="21"/>
  <c r="LG194" i="21"/>
  <c r="LG195" i="21"/>
  <c r="LG196" i="21"/>
  <c r="LG197" i="21"/>
  <c r="LG198" i="21"/>
  <c r="LG199" i="21"/>
  <c r="LG200" i="21"/>
  <c r="LG201" i="21"/>
  <c r="LG202" i="21"/>
  <c r="LG203" i="21"/>
  <c r="LG204" i="21"/>
  <c r="LG205" i="21"/>
  <c r="LG206" i="21"/>
  <c r="LG207" i="21"/>
  <c r="LG208" i="21"/>
  <c r="LG209" i="21"/>
  <c r="LG210" i="21"/>
  <c r="LF3" i="21"/>
  <c r="LF4" i="21"/>
  <c r="LF5" i="21"/>
  <c r="LF6" i="21"/>
  <c r="LF7" i="21"/>
  <c r="LF8" i="21"/>
  <c r="LF9" i="21"/>
  <c r="LF10" i="21"/>
  <c r="LF11" i="21"/>
  <c r="LF12" i="21"/>
  <c r="LF13" i="21"/>
  <c r="LF14" i="21"/>
  <c r="LF15" i="21"/>
  <c r="LF16" i="21"/>
  <c r="LF17" i="21"/>
  <c r="LF18" i="21"/>
  <c r="LF19" i="21"/>
  <c r="LF20" i="21"/>
  <c r="LF21" i="21"/>
  <c r="LF22" i="21"/>
  <c r="LF23" i="21"/>
  <c r="LF24" i="21"/>
  <c r="LF25" i="21"/>
  <c r="LF26" i="21"/>
  <c r="LF27" i="21"/>
  <c r="LF28" i="21"/>
  <c r="LF29" i="21"/>
  <c r="LF30" i="21"/>
  <c r="LF31" i="21"/>
  <c r="LF32" i="21"/>
  <c r="LF33" i="21"/>
  <c r="LF34" i="21"/>
  <c r="LF35" i="21"/>
  <c r="LF36" i="21"/>
  <c r="LF37" i="21"/>
  <c r="LF38" i="21"/>
  <c r="LF39" i="21"/>
  <c r="LF40" i="21"/>
  <c r="LF41" i="21"/>
  <c r="LF42" i="21"/>
  <c r="LF43" i="21"/>
  <c r="LF44" i="21"/>
  <c r="LF45" i="21"/>
  <c r="LF46" i="21"/>
  <c r="LF47" i="21"/>
  <c r="LF48" i="21"/>
  <c r="LF49" i="21"/>
  <c r="LF50" i="21"/>
  <c r="LF51" i="21"/>
  <c r="LF52" i="21"/>
  <c r="LF53" i="21"/>
  <c r="LF54" i="21"/>
  <c r="LF55" i="21"/>
  <c r="LF56" i="21"/>
  <c r="LF57" i="21"/>
  <c r="LF58" i="21"/>
  <c r="LF59" i="21"/>
  <c r="LF60" i="21"/>
  <c r="LF61" i="21"/>
  <c r="LF62" i="21"/>
  <c r="LF63" i="21"/>
  <c r="LF64" i="21"/>
  <c r="LF65" i="21"/>
  <c r="LF66" i="21"/>
  <c r="LF67" i="21"/>
  <c r="LF68" i="21"/>
  <c r="LF69" i="21"/>
  <c r="LF70" i="21"/>
  <c r="LF71" i="21"/>
  <c r="LF72" i="21"/>
  <c r="LF73" i="21"/>
  <c r="LF74" i="21"/>
  <c r="LF75" i="21"/>
  <c r="LF76" i="21"/>
  <c r="LF77" i="21"/>
  <c r="LF78" i="21"/>
  <c r="LF79" i="21"/>
  <c r="LF80" i="21"/>
  <c r="LF81" i="21"/>
  <c r="LF82" i="21"/>
  <c r="LF83" i="21"/>
  <c r="LF84" i="21"/>
  <c r="LF85" i="21"/>
  <c r="LF86" i="21"/>
  <c r="LF87" i="21"/>
  <c r="LF88" i="21"/>
  <c r="LF89" i="21"/>
  <c r="LF90" i="21"/>
  <c r="LF91" i="21"/>
  <c r="LF92" i="21"/>
  <c r="LF93" i="21"/>
  <c r="LF94" i="21"/>
  <c r="LF95" i="21"/>
  <c r="LF96" i="21"/>
  <c r="LF97" i="21"/>
  <c r="LF98" i="21"/>
  <c r="LF99" i="21"/>
  <c r="LF100" i="21"/>
  <c r="LF101" i="21"/>
  <c r="LF102" i="21"/>
  <c r="LF103" i="21"/>
  <c r="LF104" i="21"/>
  <c r="LF105" i="21"/>
  <c r="LF106" i="21"/>
  <c r="LF107" i="21"/>
  <c r="LF108" i="21"/>
  <c r="LF109" i="21"/>
  <c r="LF110" i="21"/>
  <c r="LF111" i="21"/>
  <c r="LF112" i="21"/>
  <c r="LF113" i="21"/>
  <c r="LF114" i="21"/>
  <c r="LF115" i="21"/>
  <c r="LF116" i="21"/>
  <c r="LF117" i="21"/>
  <c r="LF118" i="21"/>
  <c r="LF119" i="21"/>
  <c r="LF120" i="21"/>
  <c r="LF121" i="21"/>
  <c r="LF122" i="21"/>
  <c r="LF123" i="21"/>
  <c r="LF124" i="21"/>
  <c r="LF125" i="21"/>
  <c r="LF126" i="21"/>
  <c r="LF127" i="21"/>
  <c r="LF128" i="21"/>
  <c r="LF129" i="21"/>
  <c r="LF130" i="21"/>
  <c r="LF131" i="21"/>
  <c r="LF132" i="21"/>
  <c r="LF133" i="21"/>
  <c r="LF134" i="21"/>
  <c r="LF135" i="21"/>
  <c r="LF136" i="21"/>
  <c r="LF137" i="21"/>
  <c r="LF138" i="21"/>
  <c r="LF139" i="21"/>
  <c r="LF140" i="21"/>
  <c r="LF141" i="21"/>
  <c r="LF142" i="21"/>
  <c r="LF143" i="21"/>
  <c r="LF144" i="21"/>
  <c r="LF145" i="21"/>
  <c r="LF146" i="21"/>
  <c r="LF147" i="21"/>
  <c r="LF148" i="21"/>
  <c r="LF149" i="21"/>
  <c r="LF150" i="21"/>
  <c r="LF151" i="21"/>
  <c r="LF152" i="21"/>
  <c r="LF153" i="21"/>
  <c r="LF154" i="21"/>
  <c r="LF155" i="21"/>
  <c r="LF156" i="21"/>
  <c r="LF157" i="21"/>
  <c r="LF158" i="21"/>
  <c r="LF159" i="21"/>
  <c r="LF160" i="21"/>
  <c r="LF161" i="21"/>
  <c r="LF162" i="21"/>
  <c r="LF163" i="21"/>
  <c r="LF164" i="21"/>
  <c r="LF165" i="21"/>
  <c r="LF166" i="21"/>
  <c r="LF167" i="21"/>
  <c r="LF168" i="21"/>
  <c r="LF169" i="21"/>
  <c r="LF170" i="21"/>
  <c r="LF171" i="21"/>
  <c r="LF172" i="21"/>
  <c r="LF173" i="21"/>
  <c r="LF174" i="21"/>
  <c r="LF175" i="21"/>
  <c r="LF176" i="21"/>
  <c r="LF177" i="21"/>
  <c r="LF178" i="21"/>
  <c r="LF179" i="21"/>
  <c r="LF180" i="21"/>
  <c r="LF181" i="21"/>
  <c r="LF182" i="21"/>
  <c r="LF183" i="21"/>
  <c r="LF184" i="21"/>
  <c r="LF185" i="21"/>
  <c r="LF186" i="21"/>
  <c r="LF187" i="21"/>
  <c r="LF188" i="21"/>
  <c r="LF189" i="21"/>
  <c r="LF190" i="21"/>
  <c r="LF191" i="21"/>
  <c r="LF192" i="21"/>
  <c r="LF193" i="21"/>
  <c r="LF194" i="21"/>
  <c r="LF195" i="21"/>
  <c r="LF196" i="21"/>
  <c r="LF197" i="21"/>
  <c r="LF198" i="21"/>
  <c r="LF199" i="21"/>
  <c r="LF200" i="21"/>
  <c r="LF201" i="21"/>
  <c r="LF202" i="21"/>
  <c r="LF203" i="21"/>
  <c r="LF204" i="21"/>
  <c r="LF205" i="21"/>
  <c r="LF206" i="21"/>
  <c r="LF207" i="21"/>
  <c r="LF208" i="21"/>
  <c r="LF209" i="21"/>
  <c r="LF210" i="21"/>
  <c r="LE3" i="21"/>
  <c r="LE4" i="21"/>
  <c r="LE5" i="21"/>
  <c r="LE6" i="21"/>
  <c r="LE7" i="21"/>
  <c r="LE8" i="21"/>
  <c r="LE9" i="21"/>
  <c r="LE10" i="21"/>
  <c r="LE11" i="21"/>
  <c r="LE12" i="21"/>
  <c r="LE13" i="21"/>
  <c r="LE14" i="21"/>
  <c r="LE15" i="21"/>
  <c r="LE16" i="21"/>
  <c r="LE17" i="21"/>
  <c r="LE18" i="21"/>
  <c r="LE19" i="21"/>
  <c r="LE20" i="21"/>
  <c r="LE21" i="21"/>
  <c r="LE22" i="21"/>
  <c r="LE23" i="21"/>
  <c r="LE24" i="21"/>
  <c r="LE25" i="21"/>
  <c r="LE26" i="21"/>
  <c r="LE27" i="21"/>
  <c r="LE28" i="21"/>
  <c r="LE29" i="21"/>
  <c r="LE30" i="21"/>
  <c r="LE31" i="21"/>
  <c r="LE32" i="21"/>
  <c r="LE33" i="21"/>
  <c r="LE34" i="21"/>
  <c r="LE35" i="21"/>
  <c r="LE36" i="21"/>
  <c r="LE37" i="21"/>
  <c r="LE38" i="21"/>
  <c r="LE39" i="21"/>
  <c r="LE40" i="21"/>
  <c r="LE41" i="21"/>
  <c r="LE42" i="21"/>
  <c r="LE43" i="21"/>
  <c r="LE44" i="21"/>
  <c r="LE45" i="21"/>
  <c r="LE46" i="21"/>
  <c r="LE47" i="21"/>
  <c r="LE48" i="21"/>
  <c r="LE49" i="21"/>
  <c r="LE50" i="21"/>
  <c r="LE51" i="21"/>
  <c r="LE52" i="21"/>
  <c r="LE53" i="21"/>
  <c r="LE54" i="21"/>
  <c r="LE55" i="21"/>
  <c r="LE56" i="21"/>
  <c r="LE57" i="21"/>
  <c r="LE58" i="21"/>
  <c r="LE59" i="21"/>
  <c r="LE60" i="21"/>
  <c r="LE61" i="21"/>
  <c r="LE62" i="21"/>
  <c r="LE63" i="21"/>
  <c r="LE64" i="21"/>
  <c r="LE65" i="21"/>
  <c r="LE66" i="21"/>
  <c r="LE67" i="21"/>
  <c r="LE68" i="21"/>
  <c r="LE69" i="21"/>
  <c r="LE70" i="21"/>
  <c r="LE71" i="21"/>
  <c r="LE72" i="21"/>
  <c r="LE73" i="21"/>
  <c r="LE74" i="21"/>
  <c r="LE75" i="21"/>
  <c r="LE76" i="21"/>
  <c r="LE77" i="21"/>
  <c r="LE78" i="21"/>
  <c r="LE79" i="21"/>
  <c r="LE80" i="21"/>
  <c r="LE81" i="21"/>
  <c r="LE82" i="21"/>
  <c r="LE83" i="21"/>
  <c r="LE84" i="21"/>
  <c r="LE85" i="21"/>
  <c r="LE86" i="21"/>
  <c r="LE87" i="21"/>
  <c r="LE88" i="21"/>
  <c r="LE89" i="21"/>
  <c r="LE90" i="21"/>
  <c r="LE91" i="21"/>
  <c r="LE92" i="21"/>
  <c r="LE93" i="21"/>
  <c r="LE94" i="21"/>
  <c r="LE95" i="21"/>
  <c r="LE96" i="21"/>
  <c r="LE97" i="21"/>
  <c r="LE98" i="21"/>
  <c r="LE99" i="21"/>
  <c r="LE100" i="21"/>
  <c r="LE101" i="21"/>
  <c r="LE102" i="21"/>
  <c r="LE103" i="21"/>
  <c r="LE104" i="21"/>
  <c r="LE105" i="21"/>
  <c r="LE106" i="21"/>
  <c r="LE107" i="21"/>
  <c r="LE108" i="21"/>
  <c r="LE109" i="21"/>
  <c r="LE110" i="21"/>
  <c r="LE111" i="21"/>
  <c r="LE112" i="21"/>
  <c r="LE113" i="21"/>
  <c r="LE114" i="21"/>
  <c r="LE115" i="21"/>
  <c r="LE116" i="21"/>
  <c r="LE117" i="21"/>
  <c r="LE118" i="21"/>
  <c r="LE119" i="21"/>
  <c r="LE120" i="21"/>
  <c r="LE121" i="21"/>
  <c r="LE122" i="21"/>
  <c r="LE123" i="21"/>
  <c r="LE124" i="21"/>
  <c r="LE125" i="21"/>
  <c r="LE126" i="21"/>
  <c r="LE127" i="21"/>
  <c r="LE128" i="21"/>
  <c r="LE129" i="21"/>
  <c r="LE130" i="21"/>
  <c r="LE131" i="21"/>
  <c r="LE132" i="21"/>
  <c r="LE133" i="21"/>
  <c r="LE134" i="21"/>
  <c r="LE135" i="21"/>
  <c r="LE136" i="21"/>
  <c r="LE137" i="21"/>
  <c r="LE138" i="21"/>
  <c r="LE139" i="21"/>
  <c r="LE140" i="21"/>
  <c r="LE141" i="21"/>
  <c r="LE142" i="21"/>
  <c r="LE143" i="21"/>
  <c r="LE144" i="21"/>
  <c r="LE145" i="21"/>
  <c r="LE146" i="21"/>
  <c r="LE147" i="21"/>
  <c r="LE148" i="21"/>
  <c r="LE149" i="21"/>
  <c r="LE150" i="21"/>
  <c r="LE151" i="21"/>
  <c r="LE152" i="21"/>
  <c r="LE153" i="21"/>
  <c r="LE154" i="21"/>
  <c r="LE155" i="21"/>
  <c r="LE156" i="21"/>
  <c r="LE157" i="21"/>
  <c r="LE158" i="21"/>
  <c r="LE159" i="21"/>
  <c r="LE160" i="21"/>
  <c r="LE161" i="21"/>
  <c r="LE162" i="21"/>
  <c r="LE163" i="21"/>
  <c r="LE164" i="21"/>
  <c r="LE165" i="21"/>
  <c r="LE166" i="21"/>
  <c r="LE167" i="21"/>
  <c r="LE168" i="21"/>
  <c r="LE169" i="21"/>
  <c r="LE170" i="21"/>
  <c r="LE171" i="21"/>
  <c r="LE172" i="21"/>
  <c r="LE173" i="21"/>
  <c r="LE174" i="21"/>
  <c r="LE175" i="21"/>
  <c r="LE176" i="21"/>
  <c r="LE177" i="21"/>
  <c r="LE178" i="21"/>
  <c r="LE179" i="21"/>
  <c r="LE180" i="21"/>
  <c r="LE181" i="21"/>
  <c r="LE182" i="21"/>
  <c r="LE183" i="21"/>
  <c r="LE184" i="21"/>
  <c r="LE185" i="21"/>
  <c r="LE186" i="21"/>
  <c r="LE187" i="21"/>
  <c r="LE188" i="21"/>
  <c r="LE189" i="21"/>
  <c r="LE190" i="21"/>
  <c r="LE191" i="21"/>
  <c r="LE192" i="21"/>
  <c r="LE193" i="21"/>
  <c r="LE194" i="21"/>
  <c r="LE195" i="21"/>
  <c r="LE196" i="21"/>
  <c r="LE197" i="21"/>
  <c r="LE198" i="21"/>
  <c r="LE199" i="21"/>
  <c r="LE200" i="21"/>
  <c r="LE201" i="21"/>
  <c r="LE202" i="21"/>
  <c r="LE203" i="21"/>
  <c r="LE204" i="21"/>
  <c r="LE205" i="21"/>
  <c r="LE206" i="21"/>
  <c r="LE207" i="21"/>
  <c r="LE208" i="21"/>
  <c r="LE209" i="21"/>
  <c r="LE210" i="21"/>
  <c r="LD3" i="21"/>
  <c r="LD4" i="21"/>
  <c r="LD5" i="21"/>
  <c r="LD6" i="21"/>
  <c r="LD7" i="21"/>
  <c r="LD8" i="21"/>
  <c r="LD9" i="21"/>
  <c r="LD10" i="21"/>
  <c r="LD11" i="21"/>
  <c r="LD12" i="21"/>
  <c r="LD13" i="21"/>
  <c r="LD14" i="21"/>
  <c r="LD15" i="21"/>
  <c r="LD16" i="21"/>
  <c r="LD17" i="21"/>
  <c r="LD18" i="21"/>
  <c r="LD19" i="21"/>
  <c r="LD20" i="21"/>
  <c r="LD21" i="21"/>
  <c r="LD22" i="21"/>
  <c r="LD23" i="21"/>
  <c r="LD24" i="21"/>
  <c r="LD25" i="21"/>
  <c r="LD26" i="21"/>
  <c r="LD27" i="21"/>
  <c r="LD28" i="21"/>
  <c r="LD29" i="21"/>
  <c r="LD30" i="21"/>
  <c r="LD31" i="21"/>
  <c r="LD32" i="21"/>
  <c r="LD33" i="21"/>
  <c r="LD34" i="21"/>
  <c r="LD35" i="21"/>
  <c r="LD36" i="21"/>
  <c r="LD37" i="21"/>
  <c r="LD38" i="21"/>
  <c r="LD39" i="21"/>
  <c r="LD40" i="21"/>
  <c r="LD41" i="21"/>
  <c r="LD42" i="21"/>
  <c r="LD43" i="21"/>
  <c r="LD44" i="21"/>
  <c r="LD45" i="21"/>
  <c r="LD46" i="21"/>
  <c r="LD47" i="21"/>
  <c r="LD48" i="21"/>
  <c r="LD49" i="21"/>
  <c r="LD50" i="21"/>
  <c r="LD51" i="21"/>
  <c r="LD52" i="21"/>
  <c r="LD53" i="21"/>
  <c r="LD54" i="21"/>
  <c r="LD55" i="21"/>
  <c r="LD56" i="21"/>
  <c r="LD57" i="21"/>
  <c r="LD58" i="21"/>
  <c r="LD59" i="21"/>
  <c r="LD60" i="21"/>
  <c r="LD61" i="21"/>
  <c r="LD62" i="21"/>
  <c r="LD63" i="21"/>
  <c r="LD64" i="21"/>
  <c r="LD65" i="21"/>
  <c r="LD66" i="21"/>
  <c r="LD67" i="21"/>
  <c r="LD68" i="21"/>
  <c r="LD69" i="21"/>
  <c r="LD70" i="21"/>
  <c r="LD71" i="21"/>
  <c r="LD72" i="21"/>
  <c r="LD73" i="21"/>
  <c r="LD74" i="21"/>
  <c r="LD75" i="21"/>
  <c r="LD76" i="21"/>
  <c r="LD77" i="21"/>
  <c r="LD78" i="21"/>
  <c r="LD79" i="21"/>
  <c r="LD80" i="21"/>
  <c r="LD81" i="21"/>
  <c r="LD82" i="21"/>
  <c r="LD83" i="21"/>
  <c r="LD84" i="21"/>
  <c r="LD85" i="21"/>
  <c r="LD86" i="21"/>
  <c r="LD87" i="21"/>
  <c r="LD88" i="21"/>
  <c r="LD89" i="21"/>
  <c r="LD90" i="21"/>
  <c r="LD91" i="21"/>
  <c r="LD92" i="21"/>
  <c r="LD93" i="21"/>
  <c r="LD94" i="21"/>
  <c r="LD95" i="21"/>
  <c r="LD96" i="21"/>
  <c r="LD97" i="21"/>
  <c r="LD98" i="21"/>
  <c r="LD99" i="21"/>
  <c r="LD100" i="21"/>
  <c r="LD101" i="21"/>
  <c r="LD102" i="21"/>
  <c r="LD103" i="21"/>
  <c r="LD104" i="21"/>
  <c r="LD105" i="21"/>
  <c r="LD106" i="21"/>
  <c r="LD107" i="21"/>
  <c r="LD108" i="21"/>
  <c r="LD109" i="21"/>
  <c r="LD110" i="21"/>
  <c r="LD111" i="21"/>
  <c r="LD112" i="21"/>
  <c r="LD113" i="21"/>
  <c r="LD114" i="21"/>
  <c r="LD115" i="21"/>
  <c r="LD116" i="21"/>
  <c r="LD117" i="21"/>
  <c r="LD118" i="21"/>
  <c r="LD119" i="21"/>
  <c r="LD120" i="21"/>
  <c r="LD121" i="21"/>
  <c r="LD122" i="21"/>
  <c r="LD123" i="21"/>
  <c r="LD124" i="21"/>
  <c r="LD125" i="21"/>
  <c r="LD126" i="21"/>
  <c r="LD127" i="21"/>
  <c r="LD128" i="21"/>
  <c r="LD129" i="21"/>
  <c r="LD130" i="21"/>
  <c r="LD131" i="21"/>
  <c r="LD132" i="21"/>
  <c r="LD133" i="21"/>
  <c r="LD134" i="21"/>
  <c r="LD135" i="21"/>
  <c r="LD136" i="21"/>
  <c r="LD137" i="21"/>
  <c r="LD138" i="21"/>
  <c r="LD139" i="21"/>
  <c r="LD140" i="21"/>
  <c r="LD141" i="21"/>
  <c r="LD142" i="21"/>
  <c r="LD143" i="21"/>
  <c r="LD144" i="21"/>
  <c r="LD145" i="21"/>
  <c r="LD146" i="21"/>
  <c r="LD147" i="21"/>
  <c r="LD148" i="21"/>
  <c r="LD149" i="21"/>
  <c r="LD150" i="21"/>
  <c r="LD151" i="21"/>
  <c r="LD152" i="21"/>
  <c r="LD153" i="21"/>
  <c r="LD154" i="21"/>
  <c r="LD155" i="21"/>
  <c r="LD156" i="21"/>
  <c r="LD157" i="21"/>
  <c r="LD158" i="21"/>
  <c r="LD159" i="21"/>
  <c r="LD160" i="21"/>
  <c r="LD161" i="21"/>
  <c r="LD162" i="21"/>
  <c r="LD163" i="21"/>
  <c r="LD164" i="21"/>
  <c r="LD165" i="21"/>
  <c r="LD166" i="21"/>
  <c r="LD167" i="21"/>
  <c r="LD168" i="21"/>
  <c r="LD169" i="21"/>
  <c r="LD170" i="21"/>
  <c r="LD171" i="21"/>
  <c r="LD172" i="21"/>
  <c r="LD173" i="21"/>
  <c r="LD174" i="21"/>
  <c r="LD175" i="21"/>
  <c r="LD176" i="21"/>
  <c r="LD177" i="21"/>
  <c r="LD178" i="21"/>
  <c r="LD179" i="21"/>
  <c r="LD180" i="21"/>
  <c r="LD181" i="21"/>
  <c r="LD182" i="21"/>
  <c r="LD183" i="21"/>
  <c r="LD184" i="21"/>
  <c r="LD185" i="21"/>
  <c r="LD186" i="21"/>
  <c r="LD187" i="21"/>
  <c r="LD188" i="21"/>
  <c r="LD189" i="21"/>
  <c r="LD190" i="21"/>
  <c r="LD191" i="21"/>
  <c r="LD192" i="21"/>
  <c r="LD193" i="21"/>
  <c r="LD194" i="21"/>
  <c r="LD195" i="21"/>
  <c r="LD196" i="21"/>
  <c r="LD197" i="21"/>
  <c r="LD198" i="21"/>
  <c r="LD199" i="21"/>
  <c r="LD200" i="21"/>
  <c r="LD201" i="21"/>
  <c r="LD202" i="21"/>
  <c r="LD203" i="21"/>
  <c r="LD204" i="21"/>
  <c r="LD205" i="21"/>
  <c r="LD206" i="21"/>
  <c r="LD207" i="21"/>
  <c r="LD208" i="21"/>
  <c r="LD209" i="21"/>
  <c r="LD210" i="21"/>
  <c r="LC3" i="21"/>
  <c r="LC4" i="21"/>
  <c r="LC5" i="21"/>
  <c r="LC6" i="21"/>
  <c r="LC7" i="21"/>
  <c r="LC8" i="21"/>
  <c r="LC9" i="21"/>
  <c r="LC10" i="21"/>
  <c r="LC11" i="21"/>
  <c r="LC12" i="21"/>
  <c r="LC13" i="21"/>
  <c r="LC14" i="21"/>
  <c r="LC15" i="21"/>
  <c r="LC16" i="21"/>
  <c r="LC17" i="21"/>
  <c r="LC18" i="21"/>
  <c r="LC19" i="21"/>
  <c r="LC20" i="21"/>
  <c r="LC21" i="21"/>
  <c r="LC22" i="21"/>
  <c r="LC23" i="21"/>
  <c r="LC24" i="21"/>
  <c r="LC25" i="21"/>
  <c r="LC26" i="21"/>
  <c r="LC27" i="21"/>
  <c r="LC28" i="21"/>
  <c r="LC29" i="21"/>
  <c r="LC30" i="21"/>
  <c r="LC31" i="21"/>
  <c r="LC32" i="21"/>
  <c r="LC33" i="21"/>
  <c r="LC34" i="21"/>
  <c r="LC35" i="21"/>
  <c r="LC36" i="21"/>
  <c r="LC37" i="21"/>
  <c r="LC38" i="21"/>
  <c r="LC39" i="21"/>
  <c r="LC40" i="21"/>
  <c r="LC41" i="21"/>
  <c r="LC42" i="21"/>
  <c r="LC43" i="21"/>
  <c r="LC44" i="21"/>
  <c r="LC45" i="21"/>
  <c r="LC46" i="21"/>
  <c r="LC47" i="21"/>
  <c r="LC48" i="21"/>
  <c r="LC49" i="21"/>
  <c r="LC50" i="21"/>
  <c r="LC51" i="21"/>
  <c r="LC52" i="21"/>
  <c r="LC53" i="21"/>
  <c r="LC54" i="21"/>
  <c r="LC55" i="21"/>
  <c r="LC56" i="21"/>
  <c r="LC57" i="21"/>
  <c r="LC58" i="21"/>
  <c r="LC59" i="21"/>
  <c r="LC60" i="21"/>
  <c r="LC61" i="21"/>
  <c r="LC62" i="21"/>
  <c r="LC63" i="21"/>
  <c r="LC64" i="21"/>
  <c r="LC65" i="21"/>
  <c r="LC66" i="21"/>
  <c r="LC67" i="21"/>
  <c r="LC68" i="21"/>
  <c r="LC69" i="21"/>
  <c r="LC70" i="21"/>
  <c r="LC71" i="21"/>
  <c r="LC72" i="21"/>
  <c r="LC73" i="21"/>
  <c r="LC74" i="21"/>
  <c r="LC75" i="21"/>
  <c r="LC76" i="21"/>
  <c r="LC77" i="21"/>
  <c r="LC78" i="21"/>
  <c r="LC79" i="21"/>
  <c r="LC80" i="21"/>
  <c r="LC81" i="21"/>
  <c r="LC82" i="21"/>
  <c r="LC83" i="21"/>
  <c r="LC84" i="21"/>
  <c r="LC85" i="21"/>
  <c r="LC86" i="21"/>
  <c r="LC87" i="21"/>
  <c r="LC88" i="21"/>
  <c r="LC89" i="21"/>
  <c r="LC90" i="21"/>
  <c r="LC91" i="21"/>
  <c r="LC92" i="21"/>
  <c r="LC93" i="21"/>
  <c r="LC94" i="21"/>
  <c r="LC95" i="21"/>
  <c r="LC96" i="21"/>
  <c r="LC97" i="21"/>
  <c r="LC98" i="21"/>
  <c r="LC99" i="21"/>
  <c r="LC100" i="21"/>
  <c r="LC101" i="21"/>
  <c r="LC102" i="21"/>
  <c r="LC103" i="21"/>
  <c r="LC104" i="21"/>
  <c r="LC105" i="21"/>
  <c r="LC106" i="21"/>
  <c r="LC107" i="21"/>
  <c r="LC108" i="21"/>
  <c r="LC109" i="21"/>
  <c r="LC110" i="21"/>
  <c r="LC111" i="21"/>
  <c r="LC112" i="21"/>
  <c r="LC113" i="21"/>
  <c r="LC114" i="21"/>
  <c r="LC115" i="21"/>
  <c r="LC116" i="21"/>
  <c r="LC117" i="21"/>
  <c r="LC118" i="21"/>
  <c r="LC119" i="21"/>
  <c r="LC120" i="21"/>
  <c r="LC121" i="21"/>
  <c r="LC122" i="21"/>
  <c r="LC123" i="21"/>
  <c r="LC124" i="21"/>
  <c r="LC125" i="21"/>
  <c r="LC126" i="21"/>
  <c r="LC127" i="21"/>
  <c r="LC128" i="21"/>
  <c r="LC129" i="21"/>
  <c r="LC130" i="21"/>
  <c r="LC131" i="21"/>
  <c r="LC132" i="21"/>
  <c r="LC133" i="21"/>
  <c r="LC134" i="21"/>
  <c r="LC135" i="21"/>
  <c r="LC136" i="21"/>
  <c r="LC137" i="21"/>
  <c r="LC138" i="21"/>
  <c r="LC139" i="21"/>
  <c r="LC140" i="21"/>
  <c r="LC141" i="21"/>
  <c r="LC142" i="21"/>
  <c r="LC143" i="21"/>
  <c r="LC144" i="21"/>
  <c r="LC145" i="21"/>
  <c r="LC146" i="21"/>
  <c r="LC147" i="21"/>
  <c r="LC148" i="21"/>
  <c r="LC149" i="21"/>
  <c r="LC150" i="21"/>
  <c r="LC151" i="21"/>
  <c r="LC152" i="21"/>
  <c r="LC153" i="21"/>
  <c r="LC154" i="21"/>
  <c r="LC155" i="21"/>
  <c r="LC156" i="21"/>
  <c r="LC157" i="21"/>
  <c r="LC158" i="21"/>
  <c r="LC159" i="21"/>
  <c r="LC160" i="21"/>
  <c r="LC161" i="21"/>
  <c r="LC162" i="21"/>
  <c r="LC163" i="21"/>
  <c r="LC164" i="21"/>
  <c r="LC165" i="21"/>
  <c r="LC166" i="21"/>
  <c r="LC167" i="21"/>
  <c r="LC168" i="21"/>
  <c r="LC169" i="21"/>
  <c r="LC170" i="21"/>
  <c r="LC171" i="21"/>
  <c r="LC172" i="21"/>
  <c r="LC173" i="21"/>
  <c r="LC174" i="21"/>
  <c r="LC175" i="21"/>
  <c r="LC176" i="21"/>
  <c r="LC177" i="21"/>
  <c r="LC178" i="21"/>
  <c r="LC179" i="21"/>
  <c r="LC180" i="21"/>
  <c r="LC181" i="21"/>
  <c r="LC182" i="21"/>
  <c r="LC183" i="21"/>
  <c r="LC184" i="21"/>
  <c r="LC185" i="21"/>
  <c r="LC186" i="21"/>
  <c r="LC187" i="21"/>
  <c r="LC188" i="21"/>
  <c r="LC189" i="21"/>
  <c r="LC190" i="21"/>
  <c r="LC191" i="21"/>
  <c r="LC192" i="21"/>
  <c r="LC193" i="21"/>
  <c r="LC194" i="21"/>
  <c r="LC195" i="21"/>
  <c r="LC196" i="21"/>
  <c r="LC197" i="21"/>
  <c r="LC198" i="21"/>
  <c r="LC199" i="21"/>
  <c r="LC200" i="21"/>
  <c r="LC201" i="21"/>
  <c r="LC202" i="21"/>
  <c r="LC203" i="21"/>
  <c r="LC204" i="21"/>
  <c r="LC205" i="21"/>
  <c r="LC206" i="21"/>
  <c r="LC207" i="21"/>
  <c r="LC208" i="21"/>
  <c r="LC209" i="21"/>
  <c r="LC210" i="21"/>
  <c r="LB3" i="21"/>
  <c r="LB4" i="21"/>
  <c r="LB5" i="21"/>
  <c r="LB6" i="21"/>
  <c r="LB7" i="21"/>
  <c r="LB8" i="21"/>
  <c r="LB9" i="21"/>
  <c r="LB10" i="21"/>
  <c r="LB11" i="21"/>
  <c r="LB12" i="21"/>
  <c r="LB13" i="21"/>
  <c r="LB14" i="21"/>
  <c r="LB15" i="21"/>
  <c r="LB16" i="21"/>
  <c r="LB17" i="21"/>
  <c r="LB18" i="21"/>
  <c r="LB19" i="21"/>
  <c r="LB20" i="21"/>
  <c r="LB21" i="21"/>
  <c r="LB22" i="21"/>
  <c r="LB23" i="21"/>
  <c r="LB24" i="21"/>
  <c r="LB25" i="21"/>
  <c r="LB26" i="21"/>
  <c r="LB27" i="21"/>
  <c r="LB28" i="21"/>
  <c r="LB29" i="21"/>
  <c r="LB30" i="21"/>
  <c r="LB31" i="21"/>
  <c r="LB32" i="21"/>
  <c r="LB33" i="21"/>
  <c r="LB34" i="21"/>
  <c r="LB35" i="21"/>
  <c r="LB36" i="21"/>
  <c r="LB37" i="21"/>
  <c r="LB38" i="21"/>
  <c r="LB39" i="21"/>
  <c r="LB40" i="21"/>
  <c r="LB41" i="21"/>
  <c r="LB42" i="21"/>
  <c r="LB43" i="21"/>
  <c r="LB44" i="21"/>
  <c r="LB45" i="21"/>
  <c r="LB46" i="21"/>
  <c r="LB47" i="21"/>
  <c r="LB48" i="21"/>
  <c r="LB49" i="21"/>
  <c r="LB50" i="21"/>
  <c r="LB51" i="21"/>
  <c r="LB52" i="21"/>
  <c r="LB53" i="21"/>
  <c r="LB54" i="21"/>
  <c r="LB55" i="21"/>
  <c r="LB56" i="21"/>
  <c r="LB57" i="21"/>
  <c r="LB58" i="21"/>
  <c r="LB59" i="21"/>
  <c r="LB60" i="21"/>
  <c r="LB61" i="21"/>
  <c r="LB62" i="21"/>
  <c r="LB63" i="21"/>
  <c r="LB64" i="21"/>
  <c r="LB65" i="21"/>
  <c r="LB66" i="21"/>
  <c r="LB67" i="21"/>
  <c r="LB68" i="21"/>
  <c r="LB69" i="21"/>
  <c r="LB70" i="21"/>
  <c r="LB71" i="21"/>
  <c r="LB72" i="21"/>
  <c r="LB73" i="21"/>
  <c r="LB74" i="21"/>
  <c r="LB75" i="21"/>
  <c r="LB76" i="21"/>
  <c r="LB77" i="21"/>
  <c r="LB78" i="21"/>
  <c r="LB79" i="21"/>
  <c r="LB80" i="21"/>
  <c r="LB81" i="21"/>
  <c r="LB82" i="21"/>
  <c r="LB83" i="21"/>
  <c r="LB84" i="21"/>
  <c r="LB85" i="21"/>
  <c r="LB86" i="21"/>
  <c r="LB87" i="21"/>
  <c r="LB88" i="21"/>
  <c r="LB89" i="21"/>
  <c r="LB90" i="21"/>
  <c r="LB91" i="21"/>
  <c r="LB92" i="21"/>
  <c r="LB93" i="21"/>
  <c r="LB94" i="21"/>
  <c r="LB95" i="21"/>
  <c r="LB96" i="21"/>
  <c r="LB97" i="21"/>
  <c r="LB98" i="21"/>
  <c r="LB99" i="21"/>
  <c r="LB100" i="21"/>
  <c r="LB101" i="21"/>
  <c r="LB102" i="21"/>
  <c r="LB103" i="21"/>
  <c r="LB104" i="21"/>
  <c r="LB105" i="21"/>
  <c r="LB106" i="21"/>
  <c r="LB107" i="21"/>
  <c r="LB108" i="21"/>
  <c r="LB109" i="21"/>
  <c r="LB110" i="21"/>
  <c r="LB111" i="21"/>
  <c r="LB112" i="21"/>
  <c r="LB113" i="21"/>
  <c r="LB114" i="21"/>
  <c r="LB115" i="21"/>
  <c r="LB116" i="21"/>
  <c r="LB117" i="21"/>
  <c r="LB118" i="21"/>
  <c r="LB119" i="21"/>
  <c r="LB120" i="21"/>
  <c r="LB121" i="21"/>
  <c r="LB122" i="21"/>
  <c r="LB123" i="21"/>
  <c r="LB124" i="21"/>
  <c r="LB125" i="21"/>
  <c r="LB126" i="21"/>
  <c r="LB127" i="21"/>
  <c r="LB128" i="21"/>
  <c r="LB129" i="21"/>
  <c r="LB130" i="21"/>
  <c r="LB131" i="21"/>
  <c r="LB132" i="21"/>
  <c r="LB133" i="21"/>
  <c r="LB134" i="21"/>
  <c r="LB135" i="21"/>
  <c r="LB136" i="21"/>
  <c r="LB137" i="21"/>
  <c r="LB138" i="21"/>
  <c r="LB139" i="21"/>
  <c r="LB140" i="21"/>
  <c r="LB141" i="21"/>
  <c r="LB142" i="21"/>
  <c r="LB143" i="21"/>
  <c r="LB144" i="21"/>
  <c r="LB145" i="21"/>
  <c r="LB146" i="21"/>
  <c r="LB147" i="21"/>
  <c r="LB148" i="21"/>
  <c r="LB149" i="21"/>
  <c r="LB150" i="21"/>
  <c r="LB151" i="21"/>
  <c r="LB152" i="21"/>
  <c r="LB153" i="21"/>
  <c r="LB154" i="21"/>
  <c r="LB155" i="21"/>
  <c r="LB156" i="21"/>
  <c r="LB157" i="21"/>
  <c r="LB158" i="21"/>
  <c r="LB159" i="21"/>
  <c r="LB160" i="21"/>
  <c r="LB161" i="21"/>
  <c r="LB162" i="21"/>
  <c r="LB163" i="21"/>
  <c r="LB164" i="21"/>
  <c r="LB165" i="21"/>
  <c r="LB166" i="21"/>
  <c r="LB167" i="21"/>
  <c r="LB168" i="21"/>
  <c r="LB169" i="21"/>
  <c r="LB170" i="21"/>
  <c r="LB171" i="21"/>
  <c r="LB172" i="21"/>
  <c r="LB173" i="21"/>
  <c r="LB174" i="21"/>
  <c r="LB175" i="21"/>
  <c r="LB176" i="21"/>
  <c r="LB177" i="21"/>
  <c r="LB178" i="21"/>
  <c r="LB179" i="21"/>
  <c r="LB180" i="21"/>
  <c r="LB181" i="21"/>
  <c r="LB182" i="21"/>
  <c r="LB183" i="21"/>
  <c r="LB184" i="21"/>
  <c r="LB185" i="21"/>
  <c r="LB186" i="21"/>
  <c r="LB187" i="21"/>
  <c r="LB188" i="21"/>
  <c r="LB189" i="21"/>
  <c r="LB190" i="21"/>
  <c r="LB191" i="21"/>
  <c r="LB192" i="21"/>
  <c r="LB193" i="21"/>
  <c r="LB194" i="21"/>
  <c r="LB195" i="21"/>
  <c r="LB196" i="21"/>
  <c r="LB197" i="21"/>
  <c r="LB198" i="21"/>
  <c r="LB199" i="21"/>
  <c r="LB200" i="21"/>
  <c r="LB201" i="21"/>
  <c r="LB202" i="21"/>
  <c r="LB203" i="21"/>
  <c r="LB204" i="21"/>
  <c r="LB205" i="21"/>
  <c r="LB206" i="21"/>
  <c r="LB207" i="21"/>
  <c r="LB208" i="21"/>
  <c r="LB209" i="21"/>
  <c r="LB210" i="21"/>
  <c r="LA3" i="21"/>
  <c r="LA4" i="21"/>
  <c r="LA5" i="21"/>
  <c r="LA6" i="21"/>
  <c r="LA7" i="21"/>
  <c r="LA8" i="21"/>
  <c r="LA9" i="21"/>
  <c r="LA10" i="21"/>
  <c r="LA11" i="21"/>
  <c r="LA12" i="21"/>
  <c r="LA13" i="21"/>
  <c r="LA14" i="21"/>
  <c r="LA15" i="21"/>
  <c r="LA16" i="21"/>
  <c r="LA17" i="21"/>
  <c r="LA18" i="21"/>
  <c r="LA19" i="21"/>
  <c r="LA20" i="21"/>
  <c r="LA21" i="21"/>
  <c r="LA22" i="21"/>
  <c r="LA23" i="21"/>
  <c r="LA24" i="21"/>
  <c r="LA25" i="21"/>
  <c r="LA26" i="21"/>
  <c r="LA27" i="21"/>
  <c r="LA28" i="21"/>
  <c r="LA29" i="21"/>
  <c r="LA30" i="21"/>
  <c r="LA31" i="21"/>
  <c r="LA32" i="21"/>
  <c r="LA33" i="21"/>
  <c r="LA34" i="21"/>
  <c r="LA35" i="21"/>
  <c r="LA36" i="21"/>
  <c r="LA37" i="21"/>
  <c r="LA38" i="21"/>
  <c r="LA39" i="21"/>
  <c r="LA40" i="21"/>
  <c r="LA41" i="21"/>
  <c r="LA42" i="21"/>
  <c r="LA43" i="21"/>
  <c r="LA44" i="21"/>
  <c r="LA45" i="21"/>
  <c r="LA46" i="21"/>
  <c r="LA47" i="21"/>
  <c r="LA48" i="21"/>
  <c r="LA49" i="21"/>
  <c r="LA50" i="21"/>
  <c r="LA51" i="21"/>
  <c r="LA52" i="21"/>
  <c r="LA53" i="21"/>
  <c r="LA54" i="21"/>
  <c r="LA55" i="21"/>
  <c r="LA56" i="21"/>
  <c r="LA57" i="21"/>
  <c r="LA58" i="21"/>
  <c r="LA59" i="21"/>
  <c r="LA60" i="21"/>
  <c r="LA61" i="21"/>
  <c r="LA62" i="21"/>
  <c r="LA63" i="21"/>
  <c r="LA64" i="21"/>
  <c r="LA65" i="21"/>
  <c r="LA66" i="21"/>
  <c r="LA67" i="21"/>
  <c r="LA68" i="21"/>
  <c r="LA69" i="21"/>
  <c r="LA70" i="21"/>
  <c r="LA71" i="21"/>
  <c r="LA72" i="21"/>
  <c r="LA73" i="21"/>
  <c r="LA74" i="21"/>
  <c r="LA75" i="21"/>
  <c r="LA76" i="21"/>
  <c r="LA77" i="21"/>
  <c r="LA78" i="21"/>
  <c r="LA79" i="21"/>
  <c r="LA80" i="21"/>
  <c r="LA81" i="21"/>
  <c r="LA82" i="21"/>
  <c r="LA83" i="21"/>
  <c r="LA84" i="21"/>
  <c r="LA85" i="21"/>
  <c r="LA86" i="21"/>
  <c r="LA87" i="21"/>
  <c r="LA88" i="21"/>
  <c r="LA89" i="21"/>
  <c r="LA90" i="21"/>
  <c r="LA91" i="21"/>
  <c r="LA92" i="21"/>
  <c r="LA93" i="21"/>
  <c r="LA94" i="21"/>
  <c r="LA95" i="21"/>
  <c r="LA96" i="21"/>
  <c r="LA97" i="21"/>
  <c r="LA98" i="21"/>
  <c r="LA99" i="21"/>
  <c r="LA100" i="21"/>
  <c r="LA101" i="21"/>
  <c r="LA102" i="21"/>
  <c r="LA103" i="21"/>
  <c r="LA104" i="21"/>
  <c r="LA105" i="21"/>
  <c r="LA106" i="21"/>
  <c r="LA107" i="21"/>
  <c r="LA108" i="21"/>
  <c r="LA109" i="21"/>
  <c r="LA110" i="21"/>
  <c r="LA111" i="21"/>
  <c r="LA112" i="21"/>
  <c r="LA113" i="21"/>
  <c r="LA114" i="21"/>
  <c r="LA115" i="21"/>
  <c r="LA116" i="21"/>
  <c r="LA117" i="21"/>
  <c r="LA118" i="21"/>
  <c r="LA119" i="21"/>
  <c r="LA120" i="21"/>
  <c r="LA121" i="21"/>
  <c r="LA122" i="21"/>
  <c r="LA123" i="21"/>
  <c r="LA124" i="21"/>
  <c r="LA125" i="21"/>
  <c r="LA126" i="21"/>
  <c r="LA127" i="21"/>
  <c r="LA128" i="21"/>
  <c r="LA129" i="21"/>
  <c r="LA130" i="21"/>
  <c r="LA131" i="21"/>
  <c r="LA132" i="21"/>
  <c r="LA133" i="21"/>
  <c r="LA134" i="21"/>
  <c r="LA135" i="21"/>
  <c r="LA136" i="21"/>
  <c r="LA137" i="21"/>
  <c r="LA138" i="21"/>
  <c r="LA139" i="21"/>
  <c r="LA140" i="21"/>
  <c r="LA141" i="21"/>
  <c r="LA142" i="21"/>
  <c r="LA143" i="21"/>
  <c r="LA144" i="21"/>
  <c r="LA145" i="21"/>
  <c r="LA146" i="21"/>
  <c r="LA147" i="21"/>
  <c r="LA148" i="21"/>
  <c r="LA149" i="21"/>
  <c r="LA150" i="21"/>
  <c r="LA151" i="21"/>
  <c r="LA152" i="21"/>
  <c r="LA153" i="21"/>
  <c r="LA154" i="21"/>
  <c r="LA155" i="21"/>
  <c r="LA156" i="21"/>
  <c r="LA157" i="21"/>
  <c r="LA158" i="21"/>
  <c r="LA159" i="21"/>
  <c r="LA160" i="21"/>
  <c r="LA161" i="21"/>
  <c r="LA162" i="21"/>
  <c r="LA163" i="21"/>
  <c r="LA164" i="21"/>
  <c r="LA165" i="21"/>
  <c r="LA166" i="21"/>
  <c r="LA167" i="21"/>
  <c r="LA168" i="21"/>
  <c r="LA169" i="21"/>
  <c r="LA170" i="21"/>
  <c r="LA171" i="21"/>
  <c r="LA172" i="21"/>
  <c r="LA173" i="21"/>
  <c r="LA174" i="21"/>
  <c r="LA175" i="21"/>
  <c r="LA176" i="21"/>
  <c r="LA177" i="21"/>
  <c r="LA178" i="21"/>
  <c r="LA179" i="21"/>
  <c r="LA180" i="21"/>
  <c r="LA181" i="21"/>
  <c r="LA182" i="21"/>
  <c r="LA183" i="21"/>
  <c r="LA184" i="21"/>
  <c r="LA185" i="21"/>
  <c r="LA186" i="21"/>
  <c r="LA187" i="21"/>
  <c r="LA188" i="21"/>
  <c r="LA189" i="21"/>
  <c r="LA190" i="21"/>
  <c r="LA191" i="21"/>
  <c r="LA192" i="21"/>
  <c r="LA193" i="21"/>
  <c r="LA194" i="21"/>
  <c r="LA195" i="21"/>
  <c r="LA196" i="21"/>
  <c r="LA197" i="21"/>
  <c r="LA198" i="21"/>
  <c r="LA199" i="21"/>
  <c r="LA200" i="21"/>
  <c r="LA201" i="21"/>
  <c r="LA202" i="21"/>
  <c r="LA203" i="21"/>
  <c r="LA204" i="21"/>
  <c r="LA205" i="21"/>
  <c r="LA206" i="21"/>
  <c r="LA207" i="21"/>
  <c r="LA208" i="21"/>
  <c r="LA209" i="21"/>
  <c r="LA210" i="21"/>
  <c r="KZ211" i="21"/>
  <c r="KZ212" i="21"/>
  <c r="KZ213" i="21"/>
  <c r="KZ214" i="21"/>
  <c r="KZ215" i="21"/>
  <c r="KZ216" i="21"/>
  <c r="KZ217" i="21"/>
  <c r="KZ218" i="21"/>
  <c r="KZ219" i="21"/>
  <c r="KZ220" i="21"/>
  <c r="KZ221" i="21"/>
  <c r="KZ222" i="21"/>
  <c r="KZ223" i="21"/>
  <c r="KZ224" i="21"/>
  <c r="KZ225" i="21"/>
  <c r="KZ226" i="21"/>
  <c r="KZ227" i="21"/>
  <c r="KZ228" i="21"/>
  <c r="KZ229" i="21"/>
  <c r="KZ230" i="21"/>
  <c r="KZ231" i="21"/>
  <c r="KZ232" i="21"/>
  <c r="KZ233" i="21"/>
  <c r="KZ234" i="21"/>
  <c r="KZ235" i="21"/>
  <c r="KZ236" i="21"/>
  <c r="KZ237" i="21"/>
  <c r="KZ238" i="21"/>
  <c r="KZ239" i="21"/>
  <c r="KZ3" i="21"/>
  <c r="KZ4" i="21"/>
  <c r="KZ5" i="21"/>
  <c r="KZ6" i="21"/>
  <c r="KZ7" i="21"/>
  <c r="KZ8" i="21"/>
  <c r="KZ9" i="21"/>
  <c r="KZ10" i="21"/>
  <c r="KZ11" i="21"/>
  <c r="KZ12" i="21"/>
  <c r="KZ13" i="21"/>
  <c r="KZ14" i="21"/>
  <c r="KZ15" i="21"/>
  <c r="KZ16" i="21"/>
  <c r="KZ17" i="21"/>
  <c r="KZ18" i="21"/>
  <c r="KZ19" i="21"/>
  <c r="KZ20" i="21"/>
  <c r="KZ21" i="21"/>
  <c r="KZ22" i="21"/>
  <c r="KZ23" i="21"/>
  <c r="KZ24" i="21"/>
  <c r="KZ25" i="21"/>
  <c r="KZ26" i="21"/>
  <c r="KZ27" i="21"/>
  <c r="KZ28" i="21"/>
  <c r="KZ29" i="21"/>
  <c r="KZ30" i="21"/>
  <c r="KZ31" i="21"/>
  <c r="KZ32" i="21"/>
  <c r="KZ33" i="21"/>
  <c r="KZ34" i="21"/>
  <c r="KZ35" i="21"/>
  <c r="KZ36" i="21"/>
  <c r="KZ37" i="21"/>
  <c r="KZ38" i="21"/>
  <c r="KZ39" i="21"/>
  <c r="KZ40" i="21"/>
  <c r="KZ41" i="21"/>
  <c r="KZ42" i="21"/>
  <c r="KZ43" i="21"/>
  <c r="KZ44" i="21"/>
  <c r="KZ45" i="21"/>
  <c r="KZ46" i="21"/>
  <c r="KZ47" i="21"/>
  <c r="KZ48" i="21"/>
  <c r="KZ49" i="21"/>
  <c r="KZ50" i="21"/>
  <c r="KZ51" i="21"/>
  <c r="KZ52" i="21"/>
  <c r="KZ53" i="21"/>
  <c r="KZ54" i="21"/>
  <c r="KZ55" i="21"/>
  <c r="KZ56" i="21"/>
  <c r="KZ57" i="21"/>
  <c r="KZ58" i="21"/>
  <c r="KZ59" i="21"/>
  <c r="KZ60" i="21"/>
  <c r="KZ61" i="21"/>
  <c r="KZ62" i="21"/>
  <c r="KZ63" i="21"/>
  <c r="KZ64" i="21"/>
  <c r="KZ65" i="21"/>
  <c r="KZ66" i="21"/>
  <c r="KZ67" i="21"/>
  <c r="KZ68" i="21"/>
  <c r="KZ69" i="21"/>
  <c r="KZ70" i="21"/>
  <c r="KZ71" i="21"/>
  <c r="KZ72" i="21"/>
  <c r="KZ73" i="21"/>
  <c r="KZ74" i="21"/>
  <c r="KZ75" i="21"/>
  <c r="KZ76" i="21"/>
  <c r="KZ77" i="21"/>
  <c r="KZ78" i="21"/>
  <c r="KZ79" i="21"/>
  <c r="KZ80" i="21"/>
  <c r="KZ81" i="21"/>
  <c r="KZ82" i="21"/>
  <c r="KZ83" i="21"/>
  <c r="KZ84" i="21"/>
  <c r="KZ85" i="21"/>
  <c r="KZ86" i="21"/>
  <c r="KZ87" i="21"/>
  <c r="KZ88" i="21"/>
  <c r="KZ89" i="21"/>
  <c r="KZ90" i="21"/>
  <c r="KZ91" i="21"/>
  <c r="KZ92" i="21"/>
  <c r="KZ93" i="21"/>
  <c r="KZ94" i="21"/>
  <c r="KZ95" i="21"/>
  <c r="KZ96" i="21"/>
  <c r="KZ97" i="21"/>
  <c r="KZ98" i="21"/>
  <c r="KZ99" i="21"/>
  <c r="KZ100" i="21"/>
  <c r="KZ101" i="21"/>
  <c r="KZ102" i="21"/>
  <c r="KZ103" i="21"/>
  <c r="KZ104" i="21"/>
  <c r="KZ105" i="21"/>
  <c r="KZ106" i="21"/>
  <c r="KZ107" i="21"/>
  <c r="KZ108" i="21"/>
  <c r="KZ109" i="21"/>
  <c r="KZ110" i="21"/>
  <c r="KZ111" i="21"/>
  <c r="KZ112" i="21"/>
  <c r="KZ113" i="21"/>
  <c r="KZ114" i="21"/>
  <c r="KZ115" i="21"/>
  <c r="KZ116" i="21"/>
  <c r="KZ117" i="21"/>
  <c r="KZ118" i="21"/>
  <c r="KZ119" i="21"/>
  <c r="KZ120" i="21"/>
  <c r="KZ121" i="21"/>
  <c r="KZ122" i="21"/>
  <c r="KZ123" i="21"/>
  <c r="KZ124" i="21"/>
  <c r="KZ125" i="21"/>
  <c r="KZ126" i="21"/>
  <c r="KZ127" i="21"/>
  <c r="KZ128" i="21"/>
  <c r="KZ129" i="21"/>
  <c r="KZ130" i="21"/>
  <c r="KZ131" i="21"/>
  <c r="KZ132" i="21"/>
  <c r="KZ133" i="21"/>
  <c r="KZ134" i="21"/>
  <c r="KZ135" i="21"/>
  <c r="KZ136" i="21"/>
  <c r="KZ137" i="21"/>
  <c r="KZ138" i="21"/>
  <c r="KZ139" i="21"/>
  <c r="KZ140" i="21"/>
  <c r="KZ141" i="21"/>
  <c r="KZ142" i="21"/>
  <c r="KZ143" i="21"/>
  <c r="KZ144" i="21"/>
  <c r="KZ145" i="21"/>
  <c r="KZ146" i="21"/>
  <c r="KZ147" i="21"/>
  <c r="KZ148" i="21"/>
  <c r="KZ149" i="21"/>
  <c r="KZ150" i="21"/>
  <c r="KZ151" i="21"/>
  <c r="KZ152" i="21"/>
  <c r="KZ153" i="21"/>
  <c r="KZ154" i="21"/>
  <c r="KZ155" i="21"/>
  <c r="KZ156" i="21"/>
  <c r="KZ157" i="21"/>
  <c r="KZ158" i="21"/>
  <c r="KZ159" i="21"/>
  <c r="KZ160" i="21"/>
  <c r="KZ161" i="21"/>
  <c r="KZ162" i="21"/>
  <c r="KZ163" i="21"/>
  <c r="KZ164" i="21"/>
  <c r="KZ165" i="21"/>
  <c r="KZ166" i="21"/>
  <c r="KZ167" i="21"/>
  <c r="KZ168" i="21"/>
  <c r="KZ169" i="21"/>
  <c r="KZ170" i="21"/>
  <c r="KZ171" i="21"/>
  <c r="KZ172" i="21"/>
  <c r="KZ173" i="21"/>
  <c r="KZ174" i="21"/>
  <c r="KZ175" i="21"/>
  <c r="KZ176" i="21"/>
  <c r="KZ177" i="21"/>
  <c r="KZ178" i="21"/>
  <c r="KZ179" i="21"/>
  <c r="KZ180" i="21"/>
  <c r="KZ181" i="21"/>
  <c r="KZ182" i="21"/>
  <c r="KZ183" i="21"/>
  <c r="KZ184" i="21"/>
  <c r="KZ185" i="21"/>
  <c r="KZ186" i="21"/>
  <c r="KZ187" i="21"/>
  <c r="KZ188" i="21"/>
  <c r="KZ189" i="21"/>
  <c r="KZ190" i="21"/>
  <c r="KZ191" i="21"/>
  <c r="KZ192" i="21"/>
  <c r="KZ193" i="21"/>
  <c r="KZ194" i="21"/>
  <c r="KZ195" i="21"/>
  <c r="KZ196" i="21"/>
  <c r="KZ197" i="21"/>
  <c r="KZ198" i="21"/>
  <c r="KZ199" i="21"/>
  <c r="KZ200" i="21"/>
  <c r="KZ201" i="21"/>
  <c r="KZ202" i="21"/>
  <c r="KZ203" i="21"/>
  <c r="KZ204" i="21"/>
  <c r="KZ205" i="21"/>
  <c r="KZ206" i="21"/>
  <c r="KZ207" i="21"/>
  <c r="KZ208" i="21"/>
  <c r="KZ209" i="21"/>
  <c r="KZ210" i="21"/>
  <c r="LN2" i="21"/>
  <c r="LM2" i="21"/>
  <c r="LL2" i="21"/>
  <c r="LK2" i="21"/>
  <c r="LJ2" i="21"/>
  <c r="LI2" i="21"/>
  <c r="LH2" i="21"/>
  <c r="LG2" i="21"/>
  <c r="LF2" i="21"/>
  <c r="LE2" i="21"/>
  <c r="LD2" i="21"/>
  <c r="LC2" i="21"/>
  <c r="LB2" i="21"/>
  <c r="LA2" i="21"/>
  <c r="KZ2" i="21"/>
  <c r="KY239" i="21"/>
  <c r="KY211" i="21"/>
  <c r="KY212" i="21"/>
  <c r="KY213" i="21"/>
  <c r="KY214" i="21"/>
  <c r="KY215" i="21"/>
  <c r="KY216" i="21"/>
  <c r="KY217" i="21"/>
  <c r="KY218" i="21"/>
  <c r="KY219" i="21"/>
  <c r="KY220" i="21"/>
  <c r="KY221" i="21"/>
  <c r="KY222" i="21"/>
  <c r="KY223" i="21"/>
  <c r="KY224" i="21"/>
  <c r="KY225" i="21"/>
  <c r="KY226" i="21"/>
  <c r="KY227" i="21"/>
  <c r="KY228" i="21"/>
  <c r="KY229" i="21"/>
  <c r="KY230" i="21"/>
  <c r="KY231" i="21"/>
  <c r="KY232" i="21"/>
  <c r="KY233" i="21"/>
  <c r="KY234" i="21"/>
  <c r="KY235" i="21"/>
  <c r="KY236" i="21"/>
  <c r="KY237" i="21"/>
  <c r="KY238" i="21"/>
  <c r="KY3" i="21"/>
  <c r="KY4" i="21"/>
  <c r="KY5" i="21"/>
  <c r="KY6" i="21"/>
  <c r="KY7" i="21"/>
  <c r="KY8" i="21"/>
  <c r="KY9" i="21"/>
  <c r="KY10" i="21"/>
  <c r="KY11" i="21"/>
  <c r="KY12" i="21"/>
  <c r="KY13" i="21"/>
  <c r="KY14" i="21"/>
  <c r="KY15" i="21"/>
  <c r="KY16" i="21"/>
  <c r="KY17" i="21"/>
  <c r="KY18" i="21"/>
  <c r="KY19" i="21"/>
  <c r="KY20" i="21"/>
  <c r="KY21" i="21"/>
  <c r="KY22" i="21"/>
  <c r="KY23" i="21"/>
  <c r="KY24" i="21"/>
  <c r="KY25" i="21"/>
  <c r="KY26" i="21"/>
  <c r="KY27" i="21"/>
  <c r="KY28" i="21"/>
  <c r="KY29" i="21"/>
  <c r="KY30" i="21"/>
  <c r="KY31" i="21"/>
  <c r="KY32" i="21"/>
  <c r="KY33" i="21"/>
  <c r="KY34" i="21"/>
  <c r="KY35" i="21"/>
  <c r="KY36" i="21"/>
  <c r="KY37" i="21"/>
  <c r="KY38" i="21"/>
  <c r="KY39" i="21"/>
  <c r="KY40" i="21"/>
  <c r="KY41" i="21"/>
  <c r="KY42" i="21"/>
  <c r="KY43" i="21"/>
  <c r="KY44" i="21"/>
  <c r="KY45" i="21"/>
  <c r="KY46" i="21"/>
  <c r="KY47" i="21"/>
  <c r="KY48" i="21"/>
  <c r="KY49" i="21"/>
  <c r="KY50" i="21"/>
  <c r="KY51" i="21"/>
  <c r="KY52" i="21"/>
  <c r="KY53" i="21"/>
  <c r="KY54" i="21"/>
  <c r="KY55" i="21"/>
  <c r="KY56" i="21"/>
  <c r="KY57" i="21"/>
  <c r="KY58" i="21"/>
  <c r="KY59" i="21"/>
  <c r="KY60" i="21"/>
  <c r="KY61" i="21"/>
  <c r="KY62" i="21"/>
  <c r="KY63" i="21"/>
  <c r="KY64" i="21"/>
  <c r="KY65" i="21"/>
  <c r="KY66" i="21"/>
  <c r="KY67" i="21"/>
  <c r="KY68" i="21"/>
  <c r="KY69" i="21"/>
  <c r="KY70" i="21"/>
  <c r="KY71" i="21"/>
  <c r="KY72" i="21"/>
  <c r="KY73" i="21"/>
  <c r="KY74" i="21"/>
  <c r="KY75" i="21"/>
  <c r="KY76" i="21"/>
  <c r="KY77" i="21"/>
  <c r="KY78" i="21"/>
  <c r="KY79" i="21"/>
  <c r="KY80" i="21"/>
  <c r="KY81" i="21"/>
  <c r="KY82" i="21"/>
  <c r="KY83" i="21"/>
  <c r="KY84" i="21"/>
  <c r="KY85" i="21"/>
  <c r="KY86" i="21"/>
  <c r="KY87" i="21"/>
  <c r="KY88" i="21"/>
  <c r="KY89" i="21"/>
  <c r="KY90" i="21"/>
  <c r="KY91" i="21"/>
  <c r="KY92" i="21"/>
  <c r="KY93" i="21"/>
  <c r="KY94" i="21"/>
  <c r="KY95" i="21"/>
  <c r="KY96" i="21"/>
  <c r="KY97" i="21"/>
  <c r="KY98" i="21"/>
  <c r="KY99" i="21"/>
  <c r="KY100" i="21"/>
  <c r="KY101" i="21"/>
  <c r="KY102" i="21"/>
  <c r="KY103" i="21"/>
  <c r="KY104" i="21"/>
  <c r="KY105" i="21"/>
  <c r="KY106" i="21"/>
  <c r="KY107" i="21"/>
  <c r="KY108" i="21"/>
  <c r="KY109" i="21"/>
  <c r="KY110" i="21"/>
  <c r="KY111" i="21"/>
  <c r="KY112" i="21"/>
  <c r="KY113" i="21"/>
  <c r="KY114" i="21"/>
  <c r="KY115" i="21"/>
  <c r="KY116" i="21"/>
  <c r="KY117" i="21"/>
  <c r="KY118" i="21"/>
  <c r="KY119" i="21"/>
  <c r="KY120" i="21"/>
  <c r="KY121" i="21"/>
  <c r="KY122" i="21"/>
  <c r="KY123" i="21"/>
  <c r="KY124" i="21"/>
  <c r="KY125" i="21"/>
  <c r="KY126" i="21"/>
  <c r="KY127" i="21"/>
  <c r="KY128" i="21"/>
  <c r="KY129" i="21"/>
  <c r="KY130" i="21"/>
  <c r="KY131" i="21"/>
  <c r="KY132" i="21"/>
  <c r="KY133" i="21"/>
  <c r="KY134" i="21"/>
  <c r="KY135" i="21"/>
  <c r="KY136" i="21"/>
  <c r="KY137" i="21"/>
  <c r="KY138" i="21"/>
  <c r="KY139" i="21"/>
  <c r="KY140" i="21"/>
  <c r="KY141" i="21"/>
  <c r="KY142" i="21"/>
  <c r="KY143" i="21"/>
  <c r="KY144" i="21"/>
  <c r="KY145" i="21"/>
  <c r="KY146" i="21"/>
  <c r="KY147" i="21"/>
  <c r="KY148" i="21"/>
  <c r="KY149" i="21"/>
  <c r="KY150" i="21"/>
  <c r="KY151" i="21"/>
  <c r="KY152" i="21"/>
  <c r="KY153" i="21"/>
  <c r="KY154" i="21"/>
  <c r="KY155" i="21"/>
  <c r="KY156" i="21"/>
  <c r="KY157" i="21"/>
  <c r="KY158" i="21"/>
  <c r="KY159" i="21"/>
  <c r="KY160" i="21"/>
  <c r="KY161" i="21"/>
  <c r="KY162" i="21"/>
  <c r="KY163" i="21"/>
  <c r="KY164" i="21"/>
  <c r="KY165" i="21"/>
  <c r="KY166" i="21"/>
  <c r="KY167" i="21"/>
  <c r="KY168" i="21"/>
  <c r="KY169" i="21"/>
  <c r="KY170" i="21"/>
  <c r="KY171" i="21"/>
  <c r="KY172" i="21"/>
  <c r="KY173" i="21"/>
  <c r="KY174" i="21"/>
  <c r="KY175" i="21"/>
  <c r="KY176" i="21"/>
  <c r="KY177" i="21"/>
  <c r="KY178" i="21"/>
  <c r="KY179" i="21"/>
  <c r="KY180" i="21"/>
  <c r="KY181" i="21"/>
  <c r="KY182" i="21"/>
  <c r="KY183" i="21"/>
  <c r="KY184" i="21"/>
  <c r="KY185" i="21"/>
  <c r="KY186" i="21"/>
  <c r="KY187" i="21"/>
  <c r="KY188" i="21"/>
  <c r="KY189" i="21"/>
  <c r="KY190" i="21"/>
  <c r="KY191" i="21"/>
  <c r="KY192" i="21"/>
  <c r="KY193" i="21"/>
  <c r="KY194" i="21"/>
  <c r="KY195" i="21"/>
  <c r="KY196" i="21"/>
  <c r="KY197" i="21"/>
  <c r="KY198" i="21"/>
  <c r="KY199" i="21"/>
  <c r="KY200" i="21"/>
  <c r="KY201" i="21"/>
  <c r="KY202" i="21"/>
  <c r="KY203" i="21"/>
  <c r="KY204" i="21"/>
  <c r="KY205" i="21"/>
  <c r="KY206" i="21"/>
  <c r="KY207" i="21"/>
  <c r="KY208" i="21"/>
  <c r="KY209" i="21"/>
  <c r="KY210" i="21"/>
  <c r="KY2" i="21"/>
  <c r="F230" i="4" l="1"/>
  <c r="F231" i="4"/>
  <c r="F232" i="4"/>
  <c r="F233" i="4"/>
  <c r="F234" i="4"/>
  <c r="F235" i="4"/>
  <c r="F236" i="4"/>
  <c r="F237" i="4"/>
  <c r="F238" i="4"/>
  <c r="F239" i="4"/>
  <c r="D230" i="4"/>
  <c r="D231" i="4"/>
  <c r="D232" i="4"/>
  <c r="D233" i="4"/>
  <c r="D234" i="4"/>
  <c r="D235" i="4"/>
  <c r="D236" i="4"/>
  <c r="D237" i="4"/>
  <c r="D238" i="4"/>
  <c r="D23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F2" i="4"/>
  <c r="E2" i="4"/>
  <c r="D2" i="4"/>
</calcChain>
</file>

<file path=xl/sharedStrings.xml><?xml version="1.0" encoding="utf-8"?>
<sst xmlns="http://schemas.openxmlformats.org/spreadsheetml/2006/main" count="5675" uniqueCount="679">
  <si>
    <t>20-1-001</t>
  </si>
  <si>
    <t>20-1-002</t>
  </si>
  <si>
    <t>20-1-003</t>
  </si>
  <si>
    <t>20-1-004</t>
  </si>
  <si>
    <t>20-1-005</t>
  </si>
  <si>
    <t>20-1-006</t>
  </si>
  <si>
    <t>20-1-007</t>
  </si>
  <si>
    <t>20-1-008</t>
  </si>
  <si>
    <t>20-1-009</t>
  </si>
  <si>
    <t>20-1-010</t>
  </si>
  <si>
    <t>20-1-011</t>
  </si>
  <si>
    <t>20-1-012</t>
  </si>
  <si>
    <t>20-1-013</t>
  </si>
  <si>
    <t>20-1-014</t>
  </si>
  <si>
    <t>20-1-015</t>
  </si>
  <si>
    <t>20-1-016</t>
  </si>
  <si>
    <t>20-1-018</t>
  </si>
  <si>
    <t>20-1-019</t>
  </si>
  <si>
    <t>20-1-020</t>
  </si>
  <si>
    <t>20-1-021</t>
  </si>
  <si>
    <t>20-1-022</t>
  </si>
  <si>
    <t>20-1-023</t>
  </si>
  <si>
    <t>20-1-024</t>
  </si>
  <si>
    <t>20-1-026</t>
  </si>
  <si>
    <t>20-2-001</t>
  </si>
  <si>
    <t>20-2-002</t>
  </si>
  <si>
    <t>20-2-003</t>
  </si>
  <si>
    <t>20-2-004</t>
  </si>
  <si>
    <t>20-2-005</t>
  </si>
  <si>
    <t>20-2-006</t>
  </si>
  <si>
    <t>20-2-007</t>
  </si>
  <si>
    <t>20-2-008</t>
  </si>
  <si>
    <t>20-2-010</t>
  </si>
  <si>
    <t>20-2-011</t>
  </si>
  <si>
    <t>20-2-012</t>
  </si>
  <si>
    <t>20-2-014</t>
  </si>
  <si>
    <t>20-2-015</t>
  </si>
  <si>
    <t>20-2-016</t>
  </si>
  <si>
    <t>20-2-017</t>
  </si>
  <si>
    <t>20-2-018</t>
  </si>
  <si>
    <t>20-2-019</t>
  </si>
  <si>
    <t>20-2-020</t>
  </si>
  <si>
    <t>20-2-021</t>
  </si>
  <si>
    <t>20-2-022</t>
  </si>
  <si>
    <t>20-2-023</t>
  </si>
  <si>
    <t>20-2-024</t>
  </si>
  <si>
    <t>20-2-025</t>
  </si>
  <si>
    <t>20-2-026</t>
  </si>
  <si>
    <t>20-2-027</t>
  </si>
  <si>
    <t>20-2-028</t>
  </si>
  <si>
    <t>20-2-029</t>
  </si>
  <si>
    <t>30-1-001</t>
  </si>
  <si>
    <t>30-1-002</t>
  </si>
  <si>
    <t>30-1-004</t>
  </si>
  <si>
    <t>30-1-007</t>
  </si>
  <si>
    <t>30-1-008</t>
  </si>
  <si>
    <t>30-1-009</t>
  </si>
  <si>
    <t>30-1-010</t>
  </si>
  <si>
    <t>30-1-011</t>
  </si>
  <si>
    <t>30-1-013</t>
  </si>
  <si>
    <t>30-1-014</t>
  </si>
  <si>
    <t>30-1-016</t>
  </si>
  <si>
    <t>30-1-017</t>
  </si>
  <si>
    <t>30-1-018</t>
  </si>
  <si>
    <t>30-1-019</t>
  </si>
  <si>
    <t>30-1-020</t>
  </si>
  <si>
    <t>30-1-021</t>
  </si>
  <si>
    <t>30-1-022</t>
  </si>
  <si>
    <t>30-1-023</t>
  </si>
  <si>
    <t>30-1-026</t>
  </si>
  <si>
    <t>30-1-027</t>
  </si>
  <si>
    <t>30-1-028</t>
  </si>
  <si>
    <t>30-2-001</t>
  </si>
  <si>
    <t>30-2-002</t>
  </si>
  <si>
    <t>30-2-003</t>
  </si>
  <si>
    <t>30-2-004</t>
  </si>
  <si>
    <t>30-2-005</t>
  </si>
  <si>
    <t>30-2-006</t>
  </si>
  <si>
    <t>30-2-007</t>
  </si>
  <si>
    <t>30-2-008</t>
  </si>
  <si>
    <t>30-2-009</t>
  </si>
  <si>
    <t>30-2-010</t>
  </si>
  <si>
    <t>30-2-011</t>
  </si>
  <si>
    <t>30-2-012</t>
  </si>
  <si>
    <t>30-2-013</t>
  </si>
  <si>
    <t>30-2-014</t>
  </si>
  <si>
    <t>30-2-015</t>
  </si>
  <si>
    <t>30-2-016</t>
  </si>
  <si>
    <t>30-2-018</t>
  </si>
  <si>
    <t>30-2-019</t>
  </si>
  <si>
    <t>30-2-020</t>
  </si>
  <si>
    <t>30-2-021</t>
  </si>
  <si>
    <t>30-2-022</t>
  </si>
  <si>
    <t>30-2-023</t>
  </si>
  <si>
    <t>30-2-024</t>
  </si>
  <si>
    <t>30-2-025</t>
  </si>
  <si>
    <t>30-2-026</t>
  </si>
  <si>
    <t>30-2-028</t>
  </si>
  <si>
    <t>40-1-001</t>
  </si>
  <si>
    <t>40-1-002</t>
  </si>
  <si>
    <t>40-1-003</t>
  </si>
  <si>
    <t>40-1-004</t>
  </si>
  <si>
    <t>40-1-005</t>
  </si>
  <si>
    <t>40-1-006</t>
  </si>
  <si>
    <t>40-1-007</t>
  </si>
  <si>
    <t>40-1-008</t>
  </si>
  <si>
    <t>40-1-009</t>
  </si>
  <si>
    <t>40-1-010</t>
  </si>
  <si>
    <t>40-1-011</t>
  </si>
  <si>
    <t>40-1-012</t>
  </si>
  <si>
    <t>40-1-013</t>
  </si>
  <si>
    <t>40-1-014</t>
  </si>
  <si>
    <t>40-1-015</t>
  </si>
  <si>
    <t>40-1-016</t>
  </si>
  <si>
    <t>40-1-017</t>
  </si>
  <si>
    <t>40-1-018</t>
  </si>
  <si>
    <t>40-1-019</t>
  </si>
  <si>
    <t>40-1-021</t>
  </si>
  <si>
    <t>40-1-022</t>
  </si>
  <si>
    <t>40-1-023</t>
  </si>
  <si>
    <t>40-2-001</t>
  </si>
  <si>
    <t>40-2-002</t>
  </si>
  <si>
    <t>40-2-003</t>
  </si>
  <si>
    <t>40-2-004</t>
  </si>
  <si>
    <t>40-2-005</t>
  </si>
  <si>
    <t>40-2-006</t>
  </si>
  <si>
    <t>40-2-008</t>
  </si>
  <si>
    <t>40-2-009</t>
  </si>
  <si>
    <t>40-2-010</t>
  </si>
  <si>
    <t>40-2-012</t>
  </si>
  <si>
    <t>40-2-013</t>
  </si>
  <si>
    <t>40-2-014</t>
  </si>
  <si>
    <t>40-2-015</t>
  </si>
  <si>
    <t>40-2-016</t>
  </si>
  <si>
    <t>40-2-017</t>
  </si>
  <si>
    <t>40-2-018</t>
  </si>
  <si>
    <t>40-2-019</t>
  </si>
  <si>
    <t>40-2-022</t>
  </si>
  <si>
    <t>40-2-023</t>
  </si>
  <si>
    <t>40-2-024</t>
  </si>
  <si>
    <t>40-2-025</t>
  </si>
  <si>
    <t>40-2-028</t>
  </si>
  <si>
    <t>40-2-029</t>
  </si>
  <si>
    <t>40-2-030</t>
  </si>
  <si>
    <t>40-2-031</t>
  </si>
  <si>
    <t>50-1-001</t>
  </si>
  <si>
    <t>50-1-002</t>
  </si>
  <si>
    <t>50-1-003</t>
  </si>
  <si>
    <t>50-1-004</t>
  </si>
  <si>
    <t>50-1-005</t>
  </si>
  <si>
    <t>50-1-006</t>
  </si>
  <si>
    <t>50-1-007</t>
  </si>
  <si>
    <t>50-1-008</t>
  </si>
  <si>
    <t>50-1-009</t>
  </si>
  <si>
    <t>50-1-010</t>
  </si>
  <si>
    <t>50-1-011</t>
  </si>
  <si>
    <t>50-1-013</t>
  </si>
  <si>
    <t>50-1-014</t>
  </si>
  <si>
    <t>50-1-015</t>
  </si>
  <si>
    <t>50-1-016</t>
  </si>
  <si>
    <t>50-1-017</t>
  </si>
  <si>
    <t>50-1-018</t>
  </si>
  <si>
    <t>50-1-019</t>
  </si>
  <si>
    <t>50-1-020</t>
  </si>
  <si>
    <t>50-1-021</t>
  </si>
  <si>
    <t>50-1-022</t>
  </si>
  <si>
    <t>50-1-023</t>
  </si>
  <si>
    <t>50-2-001</t>
  </si>
  <si>
    <t>50-2-002</t>
  </si>
  <si>
    <t>50-2-003</t>
  </si>
  <si>
    <t>50-2-004</t>
  </si>
  <si>
    <t>50-2-005</t>
  </si>
  <si>
    <t>50-2-006</t>
  </si>
  <si>
    <t>50-2-007</t>
  </si>
  <si>
    <t>50-2-008</t>
  </si>
  <si>
    <t>50-2-009</t>
  </si>
  <si>
    <t>50-2-010</t>
  </si>
  <si>
    <t>50-2-011</t>
  </si>
  <si>
    <t>50-2-012</t>
  </si>
  <si>
    <t>50-2-014</t>
  </si>
  <si>
    <t>50-2-015</t>
  </si>
  <si>
    <t>50-2-016</t>
  </si>
  <si>
    <t>50-2-017</t>
  </si>
  <si>
    <t>50-2-018</t>
  </si>
  <si>
    <t>50-2-019</t>
  </si>
  <si>
    <t>50-2-020</t>
  </si>
  <si>
    <t>50-2-023</t>
  </si>
  <si>
    <t>50-2-024</t>
  </si>
  <si>
    <t>50-2-025</t>
  </si>
  <si>
    <t>50-2-026</t>
  </si>
  <si>
    <t>50-2-027</t>
  </si>
  <si>
    <t>50-2-028</t>
  </si>
  <si>
    <t>50-2-029</t>
  </si>
  <si>
    <t>50-2-032</t>
  </si>
  <si>
    <t>50-2-034</t>
  </si>
  <si>
    <t>60-1-001</t>
  </si>
  <si>
    <t>60-1-002</t>
  </si>
  <si>
    <t>60-1-003</t>
  </si>
  <si>
    <t>60-1-005</t>
  </si>
  <si>
    <t>60-1-006</t>
  </si>
  <si>
    <t>60-1-007</t>
  </si>
  <si>
    <t>60-1-008</t>
  </si>
  <si>
    <t>60-1-009</t>
  </si>
  <si>
    <t>60-1-010</t>
  </si>
  <si>
    <t>60-2-001</t>
  </si>
  <si>
    <t>60-2-002</t>
  </si>
  <si>
    <t>60-2-004</t>
  </si>
  <si>
    <t>60-2-005</t>
  </si>
  <si>
    <t>60-2-007</t>
  </si>
  <si>
    <t>60-2-008</t>
  </si>
  <si>
    <t>60-2-009</t>
  </si>
  <si>
    <t>60-2-010</t>
  </si>
  <si>
    <t>60-2-011</t>
  </si>
  <si>
    <t>60-2-012</t>
  </si>
  <si>
    <t>60-2-013</t>
  </si>
  <si>
    <t>60-2-014</t>
  </si>
  <si>
    <t>60-2-015</t>
  </si>
  <si>
    <t>60-2-016</t>
  </si>
  <si>
    <t>60-2-018</t>
  </si>
  <si>
    <t>60-2-019</t>
  </si>
  <si>
    <t>60-2-020</t>
  </si>
  <si>
    <t>60-2-021</t>
  </si>
  <si>
    <t>60-2-022</t>
  </si>
  <si>
    <t>60-2-023</t>
  </si>
  <si>
    <t>60-2-024</t>
  </si>
  <si>
    <t>60-2-025</t>
  </si>
  <si>
    <t>70-1-001</t>
  </si>
  <si>
    <t>70-1-002</t>
  </si>
  <si>
    <t>70-1-003</t>
  </si>
  <si>
    <t>70-1-004</t>
  </si>
  <si>
    <t>70-2-001</t>
  </si>
  <si>
    <t>70-2-002</t>
  </si>
  <si>
    <t>70-2-003</t>
  </si>
  <si>
    <t>70-2-004</t>
  </si>
  <si>
    <t>70-2-005</t>
  </si>
  <si>
    <t>70-2-006</t>
  </si>
  <si>
    <t>70-2-007</t>
  </si>
  <si>
    <t>60-1-004</t>
  </si>
  <si>
    <t>ID</t>
  </si>
  <si>
    <t>ESCENAS</t>
  </si>
  <si>
    <t>ROSTROS</t>
  </si>
  <si>
    <t>PASIV</t>
  </si>
  <si>
    <t>E-R</t>
  </si>
  <si>
    <t>E-P</t>
  </si>
  <si>
    <t>R-P</t>
  </si>
  <si>
    <t>ID REAL</t>
  </si>
  <si>
    <t>DECADA</t>
  </si>
  <si>
    <t>SEXO</t>
  </si>
  <si>
    <t>EDAD</t>
  </si>
  <si>
    <t>ESC_NUM_COR_COD_ESC_NT_NEG</t>
  </si>
  <si>
    <t>ESC_NUM_COR_COD_ESC_NT_NEU</t>
  </si>
  <si>
    <t>ESC_NUM_COR_COD_ESC_NT_POS</t>
  </si>
  <si>
    <t>ESC_NUM_COR_COD_ESC_NT_TOT</t>
  </si>
  <si>
    <t>ESC_NUM_COR_COD_ESC_TG_NEG</t>
  </si>
  <si>
    <t>ESC_NUM_COR_COD_ESC_TG_NEU</t>
  </si>
  <si>
    <t>ESC_NUM_COR_COD_ESC_TG_POS</t>
  </si>
  <si>
    <t>ESC_NUM_COR_COD_ESC_TG_TOT</t>
  </si>
  <si>
    <t>ESC_DUR_COR_COD_ESC_TG_NEG</t>
  </si>
  <si>
    <t>ESC_DUR_COR_COD_ESC_NT_NEG</t>
  </si>
  <si>
    <t>ESC_DUR_COR_COD_ESC_NT_NEU</t>
  </si>
  <si>
    <t>ESC_DUR_COR_COD_ESC_NT_POS</t>
  </si>
  <si>
    <t>ESC_DUR_COR_COD_ESC_NT_TOT</t>
  </si>
  <si>
    <t>ESC_DUR_COR_COD_ESC_TG_NEU</t>
  </si>
  <si>
    <t>ESC_DUR_COR_COD_ESC_TG_POS</t>
  </si>
  <si>
    <t>ESC_DUR_COR_COD_ESC_TG_TOT</t>
  </si>
  <si>
    <t>ESC_DUR_COR_COD_ESC_TO_TOT</t>
  </si>
  <si>
    <t>ESC_NUM_COR_COD_ESC_TO_TOT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</si>
  <si>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</si>
  <si>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</si>
  <si>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</si>
  <si>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</si>
  <si>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</si>
  <si>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</si>
  <si>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</si>
  <si>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</si>
  <si>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</si>
  <si>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</si>
  <si>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</si>
  <si>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</si>
  <si>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</si>
  <si>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</si>
  <si>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</si>
  <si>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</si>
  <si>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</si>
  <si>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</si>
  <si>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</si>
  <si>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</si>
  <si>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</si>
  <si>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</si>
  <si>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</si>
  <si>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</si>
  <si>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</si>
  <si>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</si>
  <si>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</si>
  <si>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</si>
  <si>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</si>
  <si>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</si>
  <si>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</si>
  <si>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</si>
  <si>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ESC_DUR_COR_REC_ESC_TG_TOT</t>
  </si>
  <si>
    <t>ESC_NUM_COR_REC_ESC_TG_TOT</t>
  </si>
  <si>
    <t>ESC_NUM_COR_REC_ESC_TO_TOT</t>
  </si>
  <si>
    <t>ESC_DUR_COR_REC_ESC_TO_TOT</t>
  </si>
  <si>
    <t>ESC_DUR_COR_COD_TOT_TO_TOT</t>
  </si>
  <si>
    <t>ESC_NUM_COR_COD_TOT_TO_TOT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</si>
  <si>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</si>
  <si>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</si>
  <si>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</si>
  <si>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</si>
  <si>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</si>
  <si>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</si>
  <si>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</si>
  <si>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</si>
  <si>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</si>
  <si>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</si>
  <si>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</si>
  <si>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</si>
  <si>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</si>
  <si>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</si>
  <si>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</si>
  <si>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</si>
  <si>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</si>
  <si>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</si>
  <si>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</si>
  <si>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</si>
  <si>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</si>
  <si>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</si>
  <si>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</si>
  <si>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</si>
  <si>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</si>
  <si>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</si>
  <si>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</si>
  <si>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</si>
  <si>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</si>
  <si>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</si>
  <si>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</si>
  <si>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</si>
  <si>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</si>
  <si>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</si>
  <si>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</si>
  <si>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</si>
  <si>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</si>
  <si>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</si>
  <si>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</si>
  <si>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</si>
  <si>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</si>
  <si>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</si>
  <si>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</si>
  <si>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</si>
  <si>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</si>
  <si>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</si>
  <si>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</si>
  <si>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</si>
  <si>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</si>
  <si>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</si>
  <si>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</si>
  <si>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</si>
  <si>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</si>
  <si>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</si>
  <si>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</si>
  <si>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</si>
  <si>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</si>
  <si>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</si>
  <si>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</si>
  <si>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</si>
  <si>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</si>
  <si>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</si>
  <si>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</si>
  <si>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</si>
  <si>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</si>
  <si>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</si>
  <si>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ESC_NUM_COR_REC_FLE_TG_NEG</t>
  </si>
  <si>
    <t>ESC_NUM_COR_REC_FLE_TG_NEU</t>
  </si>
  <si>
    <t>ESC_NUM_COR_REC_FLE_TG_POS</t>
  </si>
  <si>
    <t>ESC_DUR_COR_REC_FLE_TG_NEG</t>
  </si>
  <si>
    <t>ESC_DUR_COR_REC_FLE_TG_NEU</t>
  </si>
  <si>
    <t>ESC_DUR_COR_REC_FLE_TG_POS</t>
  </si>
  <si>
    <t>ESC_NUM_COR_REC_FLE_TO_TOT</t>
  </si>
  <si>
    <t>ESC_DUR_COR_REC_FLE_TO_TOT</t>
  </si>
  <si>
    <t>ESC_NUM_INC_REC_FLE_TG_NEG</t>
  </si>
  <si>
    <t>ESC_DUR_INC_REC_FLE_TG_NEG</t>
  </si>
  <si>
    <t>ESC_NUM_INC_REC_FLE_TG_NEU</t>
  </si>
  <si>
    <t>ESC_DUR_INC_REC_FLE_TG_NEU</t>
  </si>
  <si>
    <t>ESC_NUM_INC_REC_FLE_TG_POS</t>
  </si>
  <si>
    <t>ESC_DUR_INC_REC_FLE_TG_POS</t>
  </si>
  <si>
    <t>ESC_NUM_INC_REC_FLE_TO_TOT</t>
  </si>
  <si>
    <t>ESC_DUR_INC_REC_FLE_TO_TOT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</si>
  <si>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</si>
  <si>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</si>
  <si>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</si>
  <si>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</si>
  <si>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</si>
  <si>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</si>
  <si>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</si>
  <si>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</si>
  <si>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</si>
  <si>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</si>
  <si>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</si>
  <si>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</si>
  <si>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</si>
  <si>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</si>
  <si>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</si>
  <si>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</si>
  <si>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</si>
  <si>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</si>
  <si>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</si>
  <si>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</si>
  <si>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</si>
  <si>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</si>
  <si>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</si>
  <si>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</si>
  <si>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</si>
  <si>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</si>
  <si>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</si>
  <si>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</si>
  <si>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</si>
  <si>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</si>
  <si>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</si>
  <si>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</si>
  <si>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</si>
  <si>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</si>
  <si>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</si>
  <si>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</si>
  <si>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</si>
  <si>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</si>
  <si>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</si>
  <si>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</si>
  <si>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</si>
  <si>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</si>
  <si>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</si>
  <si>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</si>
  <si>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</si>
  <si>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</si>
  <si>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</si>
  <si>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</si>
  <si>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</si>
  <si>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</si>
  <si>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</si>
  <si>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</si>
  <si>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</si>
  <si>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</si>
  <si>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</si>
  <si>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</si>
  <si>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</si>
  <si>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</si>
  <si>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</si>
  <si>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</si>
  <si>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</si>
  <si>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</si>
  <si>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</si>
  <si>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</si>
  <si>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</si>
  <si>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</si>
  <si>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</si>
  <si>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</si>
  <si>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</si>
  <si>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</si>
  <si>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</si>
  <si>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</si>
  <si>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</si>
  <si>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</si>
  <si>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</si>
  <si>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</si>
  <si>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</si>
  <si>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</si>
  <si>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</si>
  <si>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</si>
  <si>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</si>
  <si>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</si>
  <si>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</si>
  <si>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</si>
  <si>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</si>
  <si>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</si>
  <si>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</si>
  <si>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</si>
  <si>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</si>
  <si>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</si>
  <si>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</si>
  <si>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</si>
  <si>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</si>
  <si>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</si>
  <si>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</si>
  <si>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</si>
  <si>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</si>
  <si>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</si>
  <si>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</si>
  <si>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</si>
  <si>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</si>
  <si>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</si>
  <si>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</si>
  <si>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</si>
  <si>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</si>
  <si>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</si>
  <si>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</si>
  <si>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</si>
  <si>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</si>
  <si>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</si>
  <si>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</si>
  <si>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</si>
  <si>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</si>
  <si>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</si>
  <si>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</si>
  <si>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</si>
  <si>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</si>
  <si>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</si>
  <si>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</si>
  <si>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</si>
  <si>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</si>
  <si>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</si>
  <si>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</si>
  <si>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</si>
  <si>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</si>
  <si>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</si>
  <si>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</si>
  <si>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</si>
  <si>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</si>
  <si>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</si>
  <si>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</si>
  <si>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</si>
  <si>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</si>
  <si>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</si>
  <si>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</si>
  <si>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</si>
  <si>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</si>
  <si>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</si>
  <si>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</si>
  <si>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</si>
  <si>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</si>
  <si>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</si>
  <si>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</si>
  <si>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</si>
  <si>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</si>
  <si>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</si>
  <si>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</si>
  <si>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</si>
  <si>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</si>
  <si>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</si>
  <si>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</si>
  <si>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</si>
  <si>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</si>
  <si>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</si>
  <si>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</si>
  <si>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</si>
  <si>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</si>
  <si>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</si>
  <si>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</si>
  <si>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</si>
  <si>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</si>
  <si>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</si>
  <si>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AMP_NUM_COR_COD_ROS_TG_TOT</t>
  </si>
  <si>
    <t>AMP_DUR_COR_COD_ROS_TG_TOT</t>
  </si>
  <si>
    <t>AMP_NUM_COR_COD_ESC_TG_TOT</t>
  </si>
  <si>
    <t>AMP_DUR_COR_COD_ESC_TG_TOT</t>
  </si>
  <si>
    <t>SUP_NUM_COR_COD_ROS_TG_TOT</t>
  </si>
  <si>
    <t>SUP_DUR_COR_COD_ROS_TG_TOT</t>
  </si>
  <si>
    <t>SUP_NUM_COR_COD_ESC_TG_TOT</t>
  </si>
  <si>
    <t>SUP_DUR_COR_COD_ESC_TG_TOT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</si>
  <si>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</si>
  <si>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</si>
  <si>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</si>
  <si>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</si>
  <si>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</si>
  <si>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</si>
  <si>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</si>
  <si>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</si>
  <si>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</si>
  <si>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</si>
  <si>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</si>
  <si>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</si>
  <si>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</si>
  <si>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</si>
  <si>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</si>
  <si>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</si>
  <si>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</si>
  <si>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</si>
  <si>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</si>
  <si>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</si>
  <si>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</si>
  <si>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</si>
  <si>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</si>
  <si>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</si>
  <si>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</si>
  <si>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</si>
  <si>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</si>
  <si>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</si>
  <si>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</si>
  <si>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</si>
  <si>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</si>
  <si>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</si>
  <si>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</si>
  <si>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</si>
  <si>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</si>
  <si>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</si>
  <si>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</si>
  <si>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</si>
  <si>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</si>
  <si>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</si>
  <si>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</si>
  <si>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</si>
  <si>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</si>
  <si>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</si>
  <si>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</si>
  <si>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</si>
  <si>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</si>
  <si>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</si>
  <si>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</si>
  <si>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</si>
  <si>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</si>
  <si>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</si>
  <si>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</si>
  <si>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</si>
  <si>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</si>
  <si>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</si>
  <si>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</si>
  <si>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</si>
  <si>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</si>
  <si>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</si>
  <si>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</si>
  <si>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</si>
  <si>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</si>
  <si>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</si>
  <si>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</si>
  <si>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</si>
  <si>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</si>
  <si>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</si>
  <si>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</si>
  <si>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</si>
  <si>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ESC_1DU_COR_COD_ROS_TG_NEG</t>
  </si>
  <si>
    <t>ESC_1DU_COR_COD_ROS_TG_NEU</t>
  </si>
  <si>
    <t>ESC_1DU_COR_COD_ROS_TG_POS</t>
  </si>
  <si>
    <t>ESC_1DU_COR_COD_ROS_TG_TOT</t>
  </si>
  <si>
    <t>PAS_1DU_COR_COD_ROS_TG_NEG</t>
  </si>
  <si>
    <t>PAS_1DU_COR_COD_ROS_TG_NEU</t>
  </si>
  <si>
    <t>PAS_1DU_COR_COD_ROS_TG_POS</t>
  </si>
  <si>
    <t>PAS_1DU_COR_COD_ROS_TG_TOT</t>
  </si>
  <si>
    <t>ROS_1DU_COR_COD_ROS_TG_NEG</t>
  </si>
  <si>
    <t>ROS_1DU_COR_COD_ROS_TG_NEU</t>
  </si>
  <si>
    <t>ROS_1DU_COR_COD_ROS_TG_POS</t>
  </si>
  <si>
    <t>ROS_1DU_COR_COD_ROS_TG_TOT</t>
  </si>
  <si>
    <t>ESC_1DU_COR_COD_ESC_TG_NEG</t>
  </si>
  <si>
    <t>ESC_1DU_COR_COD_ESC_TG_NEU</t>
  </si>
  <si>
    <t>ESC_1DU_COR_COD_ESC_TG_POS</t>
  </si>
  <si>
    <t>ESC_1DU_COR_COD_ESC_TG_TOT</t>
  </si>
  <si>
    <t>ROS_1DU_COR_COD_ESC_TG_NEG</t>
  </si>
  <si>
    <t>ROS_1DU_COR_COD_ESC_TG_NEU</t>
  </si>
  <si>
    <t>ROS_1DU_COR_COD_ESC_TG_POS</t>
  </si>
  <si>
    <t>ROS_1DU_COR_COD_ESC_TG_TOT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</si>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</sst>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 tint="-0.14999847407452621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theme="0" tint="-0.1499984740745262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0" tint="-0.14999847407452621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 style="thin">
        <color theme="1"/>
      </right>
      <top/>
      <bottom/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1" fillId="2" borderId="0" xfId="0" applyFont="1" applyFill="1"/>
    <xf numFmtId="0" fontId="0" fillId="3" borderId="0" xfId="0" applyFill="1" applyAlignment="1">
      <alignment horizontal="left"/>
    </xf>
    <xf numFmtId="0" fontId="1" fillId="0" borderId="1" xfId="0" applyFont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" fillId="0" borderId="0" xfId="0" applyFont="1"/>
    <xf numFmtId="0" fontId="1" fillId="5" borderId="0" xfId="0" applyFont="1" applyFill="1"/>
    <xf numFmtId="0" fontId="0" fillId="7" borderId="0" xfId="0" applyFill="1"/>
    <xf numFmtId="0" fontId="1" fillId="6" borderId="0" xfId="0" applyFont="1" applyFill="1"/>
    <xf numFmtId="0" fontId="1" fillId="7" borderId="0" xfId="0" applyFont="1" applyFill="1"/>
    <xf numFmtId="0" fontId="0" fillId="10" borderId="3" xfId="0" applyFill="1" applyBorder="1"/>
    <xf numFmtId="0" fontId="1" fillId="8" borderId="2" xfId="0" applyFont="1" applyFill="1" applyBorder="1"/>
    <xf numFmtId="0" fontId="1" fillId="9" borderId="2" xfId="0" applyFont="1" applyFill="1" applyBorder="1"/>
    <xf numFmtId="0" fontId="1" fillId="11" borderId="1" xfId="0" applyFont="1" applyFill="1" applyBorder="1"/>
    <xf numFmtId="0" fontId="0" fillId="11" borderId="0" xfId="0" applyFill="1"/>
    <xf numFmtId="0" fontId="1" fillId="12" borderId="1" xfId="0" applyFont="1" applyFill="1" applyBorder="1"/>
    <xf numFmtId="0" fontId="0" fillId="12" borderId="0" xfId="0" applyFill="1"/>
    <xf numFmtId="0" fontId="0" fillId="13" borderId="0" xfId="0" applyFill="1"/>
    <xf numFmtId="0" fontId="1" fillId="14" borderId="1" xfId="0" applyFont="1" applyFill="1" applyBorder="1"/>
    <xf numFmtId="0" fontId="0" fillId="15" borderId="0" xfId="0" applyFill="1"/>
    <xf numFmtId="0" fontId="1" fillId="16" borderId="1" xfId="0" applyFont="1" applyFill="1" applyBorder="1"/>
    <xf numFmtId="0" fontId="0" fillId="16" borderId="0" xfId="0" applyFill="1"/>
    <xf numFmtId="0" fontId="1" fillId="17" borderId="1" xfId="0" applyFont="1" applyFill="1" applyBorder="1"/>
    <xf numFmtId="0" fontId="0" fillId="17" borderId="0" xfId="0" applyFill="1"/>
    <xf numFmtId="0" fontId="1" fillId="18" borderId="2" xfId="0" applyFont="1" applyFill="1" applyBorder="1"/>
    <xf numFmtId="0" fontId="0" fillId="19" borderId="3" xfId="0" applyFill="1" applyBorder="1"/>
    <xf numFmtId="0" fontId="0" fillId="18" borderId="0" xfId="0" applyFill="1"/>
    <xf numFmtId="0" fontId="1" fillId="20" borderId="2" xfId="0" applyFont="1" applyFill="1" applyBorder="1"/>
    <xf numFmtId="0" fontId="0" fillId="21" borderId="3" xfId="0" applyFill="1" applyBorder="1"/>
    <xf numFmtId="0" fontId="0" fillId="20" borderId="0" xfId="0" applyFill="1"/>
    <xf numFmtId="0" fontId="1" fillId="22" borderId="2" xfId="0" applyFont="1" applyFill="1" applyBorder="1"/>
    <xf numFmtId="0" fontId="0" fillId="23" borderId="3" xfId="0" applyFill="1" applyBorder="1"/>
    <xf numFmtId="0" fontId="0" fillId="22" borderId="0" xfId="0" applyFill="1"/>
    <xf numFmtId="0" fontId="1" fillId="24" borderId="2" xfId="0" applyFont="1" applyFill="1" applyBorder="1"/>
    <xf numFmtId="0" fontId="0" fillId="25" borderId="3" xfId="0" applyFill="1" applyBorder="1"/>
    <xf numFmtId="0" fontId="0" fillId="24" borderId="0" xfId="0" applyFill="1"/>
    <xf numFmtId="0" fontId="1" fillId="7" borderId="5" xfId="0" applyFont="1" applyFill="1" applyBorder="1"/>
    <xf numFmtId="0" fontId="0" fillId="7" borderId="4" xfId="0" applyFill="1" applyBorder="1"/>
    <xf numFmtId="0" fontId="1" fillId="5" borderId="5" xfId="0" applyFont="1" applyFill="1" applyBorder="1"/>
    <xf numFmtId="0" fontId="0" fillId="5" borderId="4" xfId="0" applyFill="1" applyBorder="1"/>
    <xf numFmtId="0" fontId="0" fillId="5" borderId="0" xfId="0" applyFill="1"/>
    <xf numFmtId="0" fontId="1" fillId="6" borderId="5" xfId="0" applyFont="1" applyFill="1" applyBorder="1"/>
    <xf numFmtId="0" fontId="0" fillId="6" borderId="4" xfId="0" applyFill="1" applyBorder="1"/>
    <xf numFmtId="0" fontId="0" fillId="6" borderId="0" xfId="0" applyFill="1"/>
    <xf numFmtId="0" fontId="1" fillId="26" borderId="1" xfId="0" applyFont="1" applyFill="1" applyBorder="1"/>
    <xf numFmtId="0" fontId="1" fillId="27" borderId="1" xfId="0" applyFont="1" applyFill="1" applyBorder="1"/>
    <xf numFmtId="0" fontId="1" fillId="28" borderId="0" xfId="0" applyFont="1" applyFill="1"/>
    <xf numFmtId="0" fontId="1" fillId="24" borderId="0" xfId="0" applyFont="1" applyFill="1"/>
    <xf numFmtId="0" fontId="1" fillId="29" borderId="0" xfId="0" applyFont="1" applyFill="1"/>
    <xf numFmtId="0" fontId="1" fillId="30" borderId="4" xfId="0" applyFont="1" applyFill="1" applyBorder="1"/>
    <xf numFmtId="0" fontId="1" fillId="30" borderId="0" xfId="0" applyFont="1" applyFill="1" applyBorder="1"/>
    <xf numFmtId="0" fontId="1" fillId="30" borderId="6" xfId="0" applyFont="1" applyFill="1" applyBorder="1"/>
    <xf numFmtId="0" fontId="0" fillId="30" borderId="5" xfId="0" applyFill="1" applyBorder="1"/>
    <xf numFmtId="0" fontId="1" fillId="31" borderId="4" xfId="0" applyFont="1" applyFill="1" applyBorder="1"/>
    <xf numFmtId="0" fontId="1" fillId="31" borderId="0" xfId="0" applyFont="1" applyFill="1" applyBorder="1"/>
    <xf numFmtId="0" fontId="1" fillId="31" borderId="6" xfId="0" applyFont="1" applyFill="1" applyBorder="1"/>
    <xf numFmtId="0" fontId="0" fillId="31" borderId="4" xfId="0" applyFill="1" applyBorder="1"/>
    <xf numFmtId="0" fontId="0" fillId="31" borderId="0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1" fillId="0" borderId="0" xfId="0" applyFont="1" applyBorder="1"/>
    <xf numFmtId="0" fontId="0" fillId="0" borderId="0" xfId="0" applyBorder="1"/>
  </cellXfs>
  <cellStyles count="1">
    <cellStyle name="Normal" xfId="0" builtinId="0"/>
  </cellStyles>
  <dxfs count="232">
    <dxf>
      <fill>
        <patternFill patternType="solid">
          <fgColor indexed="64"/>
          <bgColor theme="6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theme="6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theme="6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theme="6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theme="6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theme="6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theme="6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theme="6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theme="6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theme="6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theme="6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theme="6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theme="2" tint="-9.9978637043366805E-2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-0.249977111117893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92D05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diagonalUp="0" diagonalDown="0" outline="0">
        <left style="thin">
          <color theme="1"/>
        </left>
        <right/>
        <top/>
        <bottom/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00B0F0"/>
        </patternFill>
      </fill>
      <border outline="0">
        <left style="thin">
          <color theme="1"/>
        </left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</dxf>
    <dxf>
      <fill>
        <patternFill>
          <bgColor theme="8" tint="0.79998168889431442"/>
        </patternFill>
      </fill>
      <border outline="0">
        <right style="thin">
          <color theme="1"/>
        </right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92D05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00B0F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theme="1"/>
        </left>
        <right/>
        <top/>
        <bottom/>
        <vertical/>
        <horizontal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924D80-DA7A-4A3A-A877-540A19246259}" name="Tabla2" displayName="Tabla2" ref="A1:PB239" totalsRowShown="0" headerRowDxfId="231">
  <autoFilter ref="A1:PB239" xr:uid="{D2924D80-DA7A-4A3A-A877-540A19246259}"/>
  <tableColumns count="418">
    <tableColumn id="1" xr3:uid="{30F23536-6CB5-437B-B141-15B1A18591A9}" name="ID" dataDxfId="230"/>
    <tableColumn id="2" xr3:uid="{B5A3B80A-6EC5-4769-8805-0AE501691F4B}" name="DECADA" dataDxfId="229"/>
    <tableColumn id="3" xr3:uid="{7379A40E-5DA4-4A62-BF22-E45B77B20FA5}" name="SEXO" dataDxfId="228"/>
    <tableColumn id="4" xr3:uid="{2C3E185C-FCCC-4C7B-A0B2-B7A470B7C8AD}" name="EDAD" dataDxfId="227"/>
    <tableColumn id="5" xr3:uid="{09255642-C6B5-4CC1-B07B-764947706022}" name="PAS_NUM_COR_COD_ESC_TG_NEG"/>
    <tableColumn id="6" xr3:uid="{DD2EA8CE-A1B1-4BB3-8737-CD8089468716}" name="PAS_DUR_COR_COD_ESC_TG_NEG"/>
    <tableColumn id="7" xr3:uid="{746D047B-DFD9-4A58-B127-FB57A93F0B64}" name="PAS_NUM_COR_COD_ESC_TG_NEU"/>
    <tableColumn id="8" xr3:uid="{C771F060-E9E1-4DE8-9DB3-E34C4ECEBE04}" name="PAS_DUR_COR_COD_ESC_TG_NEU"/>
    <tableColumn id="9" xr3:uid="{762640BB-AE53-4445-84B9-5480096D49F6}" name="PAS_NUM_COR_COD_ESC_TG_POS"/>
    <tableColumn id="10" xr3:uid="{13198FBF-4733-4594-81DD-C2F51132F8FE}" name="PAS_DUR_COR_COD_ESC_TG_POS"/>
    <tableColumn id="11" xr3:uid="{F518548D-7A09-474B-B15A-74EFB076B245}" name="PAS_NUM_COR_COD_ESC_TG_TOT"/>
    <tableColumn id="12" xr3:uid="{38E70DE6-CBC1-433B-879E-A4AC3665B9A1}" name="PAS_DUR_COR_COD_ESC_TG_TOT"/>
    <tableColumn id="13" xr3:uid="{204F4D53-3768-4B0E-8FDF-90B9C8B61280}" name="PAS_NUM_COR_COD_ROS_TG_NEG"/>
    <tableColumn id="14" xr3:uid="{B6C05041-F29D-4089-90BF-CD3E6740D503}" name="PAS_DUR_COR_COD_ROS_TG_NEG"/>
    <tableColumn id="15" xr3:uid="{318BF45B-F575-4D47-BBD7-CE14E11613F5}" name="PAS_NUM_COR_COD_ROS_TG_NEU"/>
    <tableColumn id="16" xr3:uid="{8F23786F-534C-4EA9-9804-C6C89818A999}" name="PAS_DUR_COR_COD_ROS_TG_NEU"/>
    <tableColumn id="17" xr3:uid="{97ED1D32-111C-4205-AA2D-63C064EABED0}" name="PAS_NUM_COR_COD_ROS_TG_POS"/>
    <tableColumn id="18" xr3:uid="{14F81AAF-BA2D-43E1-925E-04AA87CE7965}" name="PAS_DUR_COR_COD_ROS_TG_POS"/>
    <tableColumn id="19" xr3:uid="{FE6F77E9-45D8-4DFA-A46C-6F5CF7385C4B}" name="PAS_NUM_COR_COD_ROS_TG_TOT"/>
    <tableColumn id="20" xr3:uid="{D8409E15-F01D-4527-84B7-7BC2AB0498A5}" name="PAS_DUR_COR_COD_ROS_TG_TOT"/>
    <tableColumn id="21" xr3:uid="{9C88DD0D-D89E-47E9-965E-2D7B8F7BC286}" name="PAS_NUM_COR_COD_TOT_TO_TOT"/>
    <tableColumn id="22" xr3:uid="{4D2D4F4C-4640-40A8-B68D-D062F03B6FD8}" name="PAS_DUR_COR_COD_TOT_TO_TOT"/>
    <tableColumn id="23" xr3:uid="{9B23B6B2-E656-426A-A9D1-C5956635FF1E}" name="PAS_NUM_COR_REC_FLE_TG_NEG"/>
    <tableColumn id="24" xr3:uid="{2AD2CB4C-FA41-4022-9CCB-30FED0971D3F}" name="PAS_DUR_COR_REC_FLE_TG_NEG"/>
    <tableColumn id="25" xr3:uid="{E90482F7-3D16-433C-ACCD-2A04D9C4BC16}" name="PAS_NUM_COR_REC_FLE_TG_NEU"/>
    <tableColumn id="26" xr3:uid="{AADE6359-C6CB-4368-91D7-051FDAA1EC1F}" name="PAS_DUR_COR_REC_FLE_TG_NEU"/>
    <tableColumn id="27" xr3:uid="{9D5D0329-A1A7-4987-BA4D-0D24182CF5D3}" name="PAS_NUM_COR_REC_FLE_TG_POS"/>
    <tableColumn id="28" xr3:uid="{1FCE53FC-246F-43EA-8A1A-51F1B1EB9C97}" name="PAS_DUR_COR_REC_FLE_TG_POS"/>
    <tableColumn id="29" xr3:uid="{CC273514-A4CC-4228-9D7A-2C6AE9CA7B2D}" name="PAS_NUM_COR_REC_FLE_TO_TOT"/>
    <tableColumn id="30" xr3:uid="{A26C58FE-3D54-4C2C-9F1F-C6B70F2B9558}" name="PAS_DUR_COR_REC_FLE_TO_TOT"/>
    <tableColumn id="31" xr3:uid="{22050AA8-D63A-4885-95D0-C1B7CF657E6A}" name="PAS_NUM_COR_REC_TOT_TO_TOT"/>
    <tableColumn id="32" xr3:uid="{01F0C2C1-AC46-4BC9-9BBE-2C7489B7661A}" name="PAS_DUR_COR_REC_TOT_TO_TOT"/>
    <tableColumn id="33" xr3:uid="{6CBBA2A5-2682-4C82-8C75-6E2A40517159}" name="PAS_NUM_COR_TOT_TOT_TO_TOT"/>
    <tableColumn id="34" xr3:uid="{44A1F346-8B26-4705-8856-0C6A8453027E}" name="PAS_DUR_COR_TOT_TOT_TO_TOT"/>
    <tableColumn id="35" xr3:uid="{7B4BD26A-B37E-417D-ACE2-0621B0C5DCCE}" name="PAS_NUM_INC_COD_ESC_TG_NEG"/>
    <tableColumn id="36" xr3:uid="{D8843A01-4A70-4628-B5A8-E6D5F4912AD5}" name="PAS_DUR_INC_COD_ESC_TG_NEG"/>
    <tableColumn id="37" xr3:uid="{B0C7EB1E-51B0-4DC3-8D8E-9DAFDF0E2D7B}" name="PAS_NUM_INC_COD_ESC_TG_NEU"/>
    <tableColumn id="38" xr3:uid="{58128028-DA9C-487A-B52E-684E6F4D76DF}" name="PAS_DUR_INC_COD_ESC_TG_NEU"/>
    <tableColumn id="39" xr3:uid="{2E0F29BF-FCD7-4BC5-917D-A116A2939878}" name="PAS_NUM_INC_COD_ESC_TG_POS"/>
    <tableColumn id="40" xr3:uid="{A85DF41B-947C-4181-8CF6-6C1925A9EE74}" name="PAS_DUR_INC_COD_ESC_TG_POS"/>
    <tableColumn id="41" xr3:uid="{90D8681F-1CE6-40C1-B995-AC05CA40B962}" name="PAS_NUM_INC_COD_ESC_TG_TOT"/>
    <tableColumn id="42" xr3:uid="{016A3D31-2189-44A6-8261-26259EBC4CD8}" name="PAS_DUR_INC_COD_ESC_TG_TOT"/>
    <tableColumn id="43" xr3:uid="{76F64F88-91B8-4B43-BEAD-EB7A561037A8}" name="PAS_NUM_INC_COD_ROS_TG_NEG"/>
    <tableColumn id="44" xr3:uid="{E1297C62-D79A-4A6B-915D-9547E5807A89}" name="PAS_DUR_INC_COD_ROS_TG_NEG"/>
    <tableColumn id="45" xr3:uid="{712B4731-807E-4EEF-9659-50750934B815}" name="PAS_NUM_INC_COD_ROS_TG_NEU"/>
    <tableColumn id="46" xr3:uid="{5BBF6F48-A626-49F7-92A3-BD1361085F0A}" name="PAS_DUR_INC_COD_ROS_TG_NEU"/>
    <tableColumn id="47" xr3:uid="{ED896020-D1AC-49E4-8D46-0DCF97D8C3B1}" name="PAS_NUM_INC_COD_ROS_TG_POS"/>
    <tableColumn id="48" xr3:uid="{9E00E522-2D11-424F-8C65-08E34AD7E2A0}" name="PAS_DUR_INC_COD_ROS_TG_POS"/>
    <tableColumn id="49" xr3:uid="{F4009DCB-160A-459E-97EF-767762A6664A}" name="PAS_NUM_INC_COD_ROS_TO_TOT"/>
    <tableColumn id="50" xr3:uid="{3FE458C8-C391-4B84-9843-542EA625CDAA}" name="PAS_DUR_INC_COD_ROS_TO_TOT"/>
    <tableColumn id="51" xr3:uid="{1A1B6075-27F0-4019-90CA-DE7CD8A18D87}" name="PAS_NUM_INC_COD_TOT_TO_TOT"/>
    <tableColumn id="52" xr3:uid="{56821124-2EB3-47D5-A348-618DCEB159FF}" name="PAS_DUR_INC_COD_TOT_TO_TOT"/>
    <tableColumn id="53" xr3:uid="{A9575925-D5DD-40AD-9B99-90BEE4B026C9}" name="PAS_NUM_INC_REC_FLE_TG_NEG"/>
    <tableColumn id="54" xr3:uid="{1638FC45-04F3-4753-8EB7-2059B6AAE95B}" name="PAS_DUR_INC_REC_FLE_TG_NEG"/>
    <tableColumn id="55" xr3:uid="{67682C36-EEA0-464D-9F90-FE65D6C813C2}" name="PAS_NUM_INC_REC_FLE_TG_NEU"/>
    <tableColumn id="56" xr3:uid="{CD950FBA-6F67-44FB-97B6-E695B597521A}" name="PAS_DUR_INC_REC_FLE_TG_NEU"/>
    <tableColumn id="57" xr3:uid="{371E933E-A854-4073-B450-9CD459C0E9D5}" name="PAS_NUM_INC_REC_FLE_TG_POS"/>
    <tableColumn id="58" xr3:uid="{05D98E62-2750-4CF7-9509-D69EB746B293}" name="PAS_DUR_INC_REC_FLE_TG_POS"/>
    <tableColumn id="59" xr3:uid="{C57BFFB9-0420-4489-AAC1-A8E75F68EC85}" name="PAS_NUM_INC_REC_FLE_TO_TOT"/>
    <tableColumn id="60" xr3:uid="{A4F3848D-A0E0-4113-976B-6D9F2AE486E4}" name="PAS_DUR_INC_REC_FLE_TO_TOT"/>
    <tableColumn id="61" xr3:uid="{60E62716-9A04-4975-B026-09AFF83FCCFE}" name="PAS_NUM_INC_REC_TOT_TO_TOT"/>
    <tableColumn id="62" xr3:uid="{6334B6C4-1D61-464F-A0D2-D45C668A9C92}" name="PAS_DUR_INC_REC_TOT_TO_TOT"/>
    <tableColumn id="63" xr3:uid="{C24FA362-13EE-44CA-B814-770137E596C4}" name="PAS_NUM_INC_TOT_TOT_TO_TOT"/>
    <tableColumn id="64" xr3:uid="{8F02DFC9-B13E-4884-92E9-F2AA8D4AFC66}" name="PAS_DUR_INC_TOT_TOT_TO_TOT"/>
    <tableColumn id="65" xr3:uid="{223204CD-00F7-476E-8313-C56E011C7543}" name="PAS_NUM_TOT_TOT_TOT_TO_TOT"/>
    <tableColumn id="66" xr3:uid="{B391A8A1-B3AA-4C38-AE96-EEE367CF7C4B}" name="PAS_DUR_TOT_TOT_TOT_TO_TOT"/>
    <tableColumn id="67" xr3:uid="{E4BCFF8E-CAFD-4C1C-B715-CC776A40FA35}" name="ESC_NUM_COR_COD_ESC_NT_NEG"/>
    <tableColumn id="68" xr3:uid="{F82F5A8E-4715-4E49-A741-AE826E4438E1}" name="ESC_DUR_COR_COD_ESC_NT_NEG"/>
    <tableColumn id="69" xr3:uid="{3AB2D101-0127-4F11-B657-C2860204B453}" name="ESC_NUM_COR_COD_ESC_NT_NEU"/>
    <tableColumn id="70" xr3:uid="{1F9B6580-D2DD-4891-A45B-7028803B0950}" name="ESC_DUR_COR_COD_ESC_NT_NEU"/>
    <tableColumn id="71" xr3:uid="{0AD2C62F-6EFD-4CCE-B1FB-C5246A4D3F6E}" name="ESC_NUM_COR_COD_ESC_NT_POS"/>
    <tableColumn id="72" xr3:uid="{A564FC3B-AEB3-42B8-8E6B-4AC442A0C87F}" name="ESC_DUR_COR_COD_ESC_NT_POS"/>
    <tableColumn id="73" xr3:uid="{F01867E1-A151-45F3-8A65-6EE32BBD6C5A}" name="ESC_NUM_COR_COD_ESC_NT_TOT"/>
    <tableColumn id="74" xr3:uid="{2E20FA35-D2FE-4402-8659-58C53692E6B4}" name="ESC_DUR_COR_COD_ESC_NT_TOT"/>
    <tableColumn id="75" xr3:uid="{D224D222-56AD-42C6-A7E3-222A4293398C}" name="ESC_NUM_COR_COD_ESC_TG_NEG"/>
    <tableColumn id="76" xr3:uid="{552EAE0A-06E3-4977-9DA0-2E4A4265FE28}" name="ESC_DUR_COR_COD_ESC_TG_NEG"/>
    <tableColumn id="77" xr3:uid="{CC625C10-78AC-4D61-8D17-E2D6E1A25F96}" name="ESC_NUM_COR_COD_ESC_TG_NEU"/>
    <tableColumn id="78" xr3:uid="{CE14326B-177B-4B76-9706-6CD88283ED95}" name="ESC_DUR_COR_COD_ESC_TG_NEU"/>
    <tableColumn id="79" xr3:uid="{5F39E030-12FA-40D5-8635-DE2D0BE8C217}" name="ESC_NUM_COR_COD_ESC_TG_POS"/>
    <tableColumn id="80" xr3:uid="{FA8624BF-36E7-4DA0-8EEF-11DFF49A103D}" name="ESC_DUR_COR_COD_ESC_TG_POS"/>
    <tableColumn id="81" xr3:uid="{EC042C4E-26AE-49B3-AA66-1E2F1461B053}" name="ESC_NUM_COR_COD_ESC_TG_TOT"/>
    <tableColumn id="82" xr3:uid="{43952D58-77AC-421E-A525-C8F6F35B2470}" name="ESC_DUR_COR_COD_ESC_TG_TOT"/>
    <tableColumn id="83" xr3:uid="{C7FEFA1A-24BC-42D7-B296-4920D80BCC12}" name="ESC_NUM_COR_COD_ESC_TO_TOT"/>
    <tableColumn id="84" xr3:uid="{18C1EBDF-1C45-4F1E-A4D2-4B0A50F67007}" name="ESC_DUR_COR_COD_ESC_TO_TOT"/>
    <tableColumn id="85" xr3:uid="{776007AD-352E-4C2A-9A52-1BEDE2C73D8F}" name="ESC_NUM_COR_COD_ROS_NT_NEG"/>
    <tableColumn id="86" xr3:uid="{2BCB1703-4BEA-46B6-B925-1891B82A0B25}" name="ESC_DUR_COR_COD_ROS_NT_NEG"/>
    <tableColumn id="87" xr3:uid="{C03F3EC2-E325-4DEE-AEBB-46F88AB5DBB7}" name="ESC_NUM_COR_COD_ROS_NT_NEU"/>
    <tableColumn id="88" xr3:uid="{8059DC52-FD0A-4B57-9D91-A25F61714E52}" name="ESC_DUR_COR_COD_ROS_NT_NEU"/>
    <tableColumn id="89" xr3:uid="{B1DF6DD9-505F-486A-AED8-C0C52FCFD1C1}" name="ESC_NUM_COR_COD_ROS_NT_POS"/>
    <tableColumn id="90" xr3:uid="{B7709755-4E43-42B5-BB11-32CDA4A5AB20}" name="ESC_DUR_COR_COD_ROS_NT_POS"/>
    <tableColumn id="91" xr3:uid="{7BB1130B-9272-4C53-92EB-6345E8AD1D23}" name="ESC_NUM_COR_COD_ROS_NT_TOT"/>
    <tableColumn id="92" xr3:uid="{93E4B00A-8589-4B8D-A3F9-CB26D10A5479}" name="ESC_DUR_COR_COD_ROS_NT_TOT"/>
    <tableColumn id="93" xr3:uid="{93250B81-FDD6-45F0-A3EF-FC8409E2E570}" name="ESC_NUM_COR_COD_ROS_TG_NEG"/>
    <tableColumn id="94" xr3:uid="{F914100C-935F-42A3-8604-E0FEF893AACA}" name="ESC_DUR_COR_COD_ROS_TG_NEG"/>
    <tableColumn id="95" xr3:uid="{95318BCF-BFA0-4C0A-8C8D-31F359064669}" name="ESC_NUM_COR_COD_ROS_TG_NEU"/>
    <tableColumn id="96" xr3:uid="{FA8DC72B-182A-4981-972B-44907B4C88F4}" name="ESC_DUR_COR_COD_ROS_TG_NEU"/>
    <tableColumn id="97" xr3:uid="{70EDDD00-66B7-446C-B898-DC8E7C342B04}" name="ESC_NUM_COR_COD_ROS_TG_POS"/>
    <tableColumn id="98" xr3:uid="{0B0D1A30-EF35-4CBB-9B4D-5DC7D50FE328}" name="ESC_DUR_COR_COD_ROS_TG_POS"/>
    <tableColumn id="99" xr3:uid="{07A70305-F9FE-4202-BD37-412FF9B520D2}" name="ESC_NUM_COR_COD_ROS_TG_TOT"/>
    <tableColumn id="100" xr3:uid="{D23F25B2-2E2A-46BC-9DC1-115601015BC4}" name="ESC_DUR_COR_COD_ROS_TG_TOT"/>
    <tableColumn id="101" xr3:uid="{46355B07-D737-4BB8-9E34-FC4B517AD534}" name="ESC_NUM_COR_COD_ROS_TO_TOT"/>
    <tableColumn id="102" xr3:uid="{FCBD7D8A-C9A6-4ECF-839C-55A40CBF85E4}" name="ESC_DUR_COR_COD_ROS_TO_TOT"/>
    <tableColumn id="103" xr3:uid="{4678461A-DB7C-41BE-83B3-209FFD457A10}" name="ESC_NUM_COR_COD_TOT_TO_TOT"/>
    <tableColumn id="104" xr3:uid="{5FDF53AF-A9F2-4076-9BC4-E6F803651D5E}" name="ESC_DUR_COR_COD_TOT_TO_TOT"/>
    <tableColumn id="105" xr3:uid="{8AAF9A3A-C6A1-43D8-B694-44DEF0D33F7A}" name="ESC_NUM_COR_REC_ESC_NT_NEG"/>
    <tableColumn id="106" xr3:uid="{90F938D7-66B5-4F25-A795-B493A63F5159}" name="ESC_DUR_COR_REC_ESC_NT_NEG"/>
    <tableColumn id="107" xr3:uid="{DF0FCB8B-9B1F-4DA6-8D86-D5970B904EB7}" name="ESC_NUM_COR_REC_ESC_NT_NEU"/>
    <tableColumn id="108" xr3:uid="{BCB5C8E8-E0D6-4CA1-B517-C46A1F29A15F}" name="ESC_DUR_COR_REC_ESC_NT_NEU"/>
    <tableColumn id="109" xr3:uid="{4D2DAB03-29DE-4199-93B3-19F34E6E7560}" name="ESC_NUM_COR_REC_ESC_NT_POS"/>
    <tableColumn id="110" xr3:uid="{4025E187-57BF-4218-9A8E-177836F17276}" name="ESC_DUR_COR_REC_ESC_NT_POS"/>
    <tableColumn id="111" xr3:uid="{552B3AD9-D042-4434-B774-9C57D7C45255}" name="ESC_NUM_COR_REC_ESC_NT_TOT"/>
    <tableColumn id="112" xr3:uid="{44549CC3-6772-477F-B205-778EA40C57A6}" name="ESC_DUR_COR_REC_ESC_NT_TOT"/>
    <tableColumn id="113" xr3:uid="{AE2685D2-5E09-4EDA-BF3A-AB5B85E20428}" name="ESC_NUM_COR_REC_ESC_TG_NEG"/>
    <tableColumn id="114" xr3:uid="{90AE22C4-2DFD-447F-A4C5-A9B40376BCC8}" name="ESC_DUR_COR_REC_ESC_TG_NEG"/>
    <tableColumn id="115" xr3:uid="{462E94A1-E4BF-41E4-9C9B-AE21F151D2C0}" name="ESC_NUM_COR_REC_ESC_TG_NEU"/>
    <tableColumn id="116" xr3:uid="{CDAA77EE-A114-4965-8E8E-A22F56625BE4}" name="ESC_DUR_COR_REC_ESC_TG_NEU"/>
    <tableColumn id="117" xr3:uid="{703771ED-E439-4269-883A-D0D599690724}" name="ESC_NUM_COR_REC_ESC_TG_POS"/>
    <tableColumn id="118" xr3:uid="{14F06D3B-65E8-4278-B1A5-D9637AA4DA3F}" name="ESC_DUR_COR_REC_ESC_TG_POS"/>
    <tableColumn id="119" xr3:uid="{E7416532-EFC7-4B60-AF3C-41E5DBEBC45F}" name="ESC_NUM_COR_REC_ESC_TG_TOT"/>
    <tableColumn id="120" xr3:uid="{2B92E636-E34D-476C-A0AB-93D48CE08E35}" name="ESC_DUR_COR_REC_ESC_TG_TOT"/>
    <tableColumn id="121" xr3:uid="{1E55724B-85E4-45B3-AC88-4ED8CD1F374D}" name="ESC_NUM_COR_REC_ESC_TO_TOT"/>
    <tableColumn id="122" xr3:uid="{D5BA7347-6A57-4851-85B7-15BD7A130A5E}" name="ESC_DUR_COR_REC_ESC_TO_TOT"/>
    <tableColumn id="123" xr3:uid="{F18CEF42-CFA5-4BE6-8A55-37AEF3F751D1}" name="ESC_NUM_COR_REC_TOT_TO_TOT"/>
    <tableColumn id="124" xr3:uid="{03808D1C-37AD-4A11-A8D9-5A55D8F562AA}" name="ESC_DUR_COR_REC_TOT_TO_TOT"/>
    <tableColumn id="125" xr3:uid="{A87023A8-07A9-4F7D-8480-2349F3389142}" name="ESC_NUM_COR_TOT_TOT_TO_TOT"/>
    <tableColumn id="126" xr3:uid="{640F21BD-3E4F-4D2A-94F4-58FCBBFC2098}" name="ESC_DUR_COR_TOT_TOT_TO_TOT"/>
    <tableColumn id="127" xr3:uid="{0D8B985B-9B82-4EA3-B7B7-D40F50D46D80}" name="ESC_NUM_INC_COD_ESC_NT_NEG"/>
    <tableColumn id="128" xr3:uid="{5277A86B-B5CB-411C-8C65-611FDA323C90}" name="ESC_DUR_INC_COD_ESC_NT_NEG"/>
    <tableColumn id="129" xr3:uid="{4C24C1ED-7DF1-4DCF-A65B-3F308E3152FD}" name="ESC_NUM_INC_COD_ESC_NT_NEU"/>
    <tableColumn id="130" xr3:uid="{403CC747-EDED-45DE-AF54-B2FA861CEBCD}" name="ESC_DUR_INC_COD_ESC_NT_NEU"/>
    <tableColumn id="131" xr3:uid="{089FD144-B843-4DEA-B44A-970E37AA98F8}" name="ESC_NUM_INC_COD_ESC_NT_POS"/>
    <tableColumn id="132" xr3:uid="{A77E7DCC-AE53-494E-97ED-AF48AEBB6847}" name="ESC_DUR_INC_COD_ESC_NT_POS"/>
    <tableColumn id="133" xr3:uid="{36140242-7CEE-465E-A697-05BCBE9BEE61}" name="ESC_NUM_INC_COD_ESC_NT_TOT"/>
    <tableColumn id="134" xr3:uid="{DA7CF3FC-B6FD-40C6-BB9F-EF6172BBC504}" name="ESC_DUR_INC_COD_ESC_NT_TOT"/>
    <tableColumn id="135" xr3:uid="{EB2D6058-EF7C-45B8-B747-E8AC6093AA16}" name="ESC_NUM_INC_COD_ESC_TG_NEG"/>
    <tableColumn id="136" xr3:uid="{7E79DAD7-E28E-4C7B-A9DE-695ACBD27D90}" name="ESC_DUR_INC_COD_ESC_TG_NEG"/>
    <tableColumn id="137" xr3:uid="{C2770508-92B1-41EE-AFBF-98BFA7EBF5EF}" name="ESC_NUM_INC_COD_ESC_TG_NEU"/>
    <tableColumn id="138" xr3:uid="{5AC1EF45-BA73-419A-BD1B-BA1CBFA4BCDF}" name="ESC_DUR_INC_COD_ESC_TG_NEU"/>
    <tableColumn id="139" xr3:uid="{D2ED8BE4-0566-4BBE-B2B7-7C9245B4C4A5}" name="ESC_NUM_INC_COD_ESC_TG_POS"/>
    <tableColumn id="140" xr3:uid="{36F7A27D-4AE3-4ECD-9DE1-C5F557EF7EC2}" name="ESC_DUR_INC_COD_ESC_TG_POS"/>
    <tableColumn id="141" xr3:uid="{D3401C28-61FB-4325-9621-AB3B6F3C1531}" name="ESC_NUM_INC_COD_ESC_TG_TOT"/>
    <tableColumn id="142" xr3:uid="{34AC0DA3-D197-43D9-A294-A16AB3D87F72}" name="ESC_DUR_INC_COD_ESC_TG_TOT"/>
    <tableColumn id="143" xr3:uid="{7C6A9F4A-D695-4237-B131-EE5BFC1B59B3}" name="ESC_NUM_INC_COD_ESC_TO_TOT"/>
    <tableColumn id="144" xr3:uid="{57902F39-4957-40E3-9D7C-8CC00CB25E42}" name="ESC_DUR_INC_COD_ESC_TO_TOT"/>
    <tableColumn id="145" xr3:uid="{923C51DD-2BE7-4755-BECD-F69BC36FEF31}" name="ESC_NUM_INC_COD_ROS_NT_NEG"/>
    <tableColumn id="146" xr3:uid="{B8D41863-2983-4F6C-BD18-00F3B4F29E63}" name="ESC_DUR_INC_COD_ROS_NT_NEG"/>
    <tableColumn id="147" xr3:uid="{47819AED-EEDA-46CD-A01D-891ABA8E38DE}" name="ESC_NUM_INC_COD_ROS_NT_NEU"/>
    <tableColumn id="148" xr3:uid="{BEF8009D-2935-465F-A24E-B5C75C69CAFB}" name="ESC_DUR_INC_COD_ROS_NT_NEU"/>
    <tableColumn id="149" xr3:uid="{725C56BF-69CE-4E41-BDE0-AF8C508A332C}" name="ESC_NUM_INC_COD_ROS_NT_POS"/>
    <tableColumn id="150" xr3:uid="{189CE4EB-86EA-4D3B-A42A-705B8D6FAE91}" name="ESC_DUR_INC_COD_ROS_NT_POS"/>
    <tableColumn id="151" xr3:uid="{AB42DBA5-284F-46FC-993E-09CF31FF6EFD}" name="ESC_NUM_INC_COD_ROS_NT_TOT"/>
    <tableColumn id="152" xr3:uid="{5AC96896-8723-4FDE-938E-94B8894D7356}" name="ESC_DUR_INC_COD_ROS_NT_TOT"/>
    <tableColumn id="153" xr3:uid="{3A7426FD-EC7F-4035-BB4D-022DD50A1065}" name="ESC_NUM_INC_COD_ROS_TG_NEG"/>
    <tableColumn id="154" xr3:uid="{27C52E62-BA53-4F19-93EA-A10EA714541A}" name="ESC_DUR_INC_COD_ROS_TG_NEG"/>
    <tableColumn id="155" xr3:uid="{6969D38F-D2EA-4643-B4DD-F9585EB2786F}" name="ESC_NUM_INC_COD_ROS_TG_NEU"/>
    <tableColumn id="156" xr3:uid="{C105531B-38EB-4BD3-B294-E82002EC8D3A}" name="ESC_DUR_INC_COD_ROS_TG_NEU"/>
    <tableColumn id="157" xr3:uid="{C4A671ED-C87E-43F5-93CF-6F1C71AA114B}" name="ESC_NUM_INC_COD_ROS_TG_POS"/>
    <tableColumn id="158" xr3:uid="{4794812E-0E6F-4166-A08F-1F6EBB56D9BB}" name="ESC_DUR_INC_COD_ROS_TG_POS"/>
    <tableColumn id="159" xr3:uid="{A3AF0C69-65D8-4535-A2AA-D5E2ED1AE007}" name="ESC_NUM_INC_COD_ROS_TG_TOT"/>
    <tableColumn id="160" xr3:uid="{5E647602-D2BA-42A7-8CA7-7196979D4CDB}" name="ESC_DUR_INC_COD_ROS_TG_TOT"/>
    <tableColumn id="161" xr3:uid="{AEA950F3-525A-40A4-8A9F-17211B164355}" name="ESC_NUM_INC_COD_ROS_TO_TOT"/>
    <tableColumn id="162" xr3:uid="{4FB58A3E-91D7-423B-8CFC-D87E5B1CE8EC}" name="ESC_DUR_INC_COD_ROS_TO_TOT"/>
    <tableColumn id="163" xr3:uid="{8612CB29-9098-4DD2-97C7-D5FA81450445}" name="ESC_NUM_INC_COD_TOT_TO_TOT"/>
    <tableColumn id="164" xr3:uid="{C3A42806-E21E-4734-943E-FD0B13D9E79D}" name="ESC_DUR_INC_COD_TOT_TO_TOT"/>
    <tableColumn id="165" xr3:uid="{99748A02-415E-427C-A156-137CCBBBAF79}" name="ESC_NUM_INC_REC_ESC_NT_NEG"/>
    <tableColumn id="166" xr3:uid="{26568719-741C-4C30-821E-F7F44DC055A0}" name="ESC_DUR_INC_REC_ESC_NT_NEG"/>
    <tableColumn id="167" xr3:uid="{F1D7C0F9-9EDA-495D-91E8-1AF9B71C0331}" name="ESC_NUM_INC_REC_ESC_NT_NEU"/>
    <tableColumn id="168" xr3:uid="{1FD9DA92-63A2-4CF3-8835-392FB842081A}" name="ESC_DUR_INC_REC_ESC_NT_NEU"/>
    <tableColumn id="169" xr3:uid="{EA37B32B-FF2E-458A-8CB0-954B6D563626}" name="ESC_NUM_INC_REC_ESC_NT_POS"/>
    <tableColumn id="170" xr3:uid="{5519E739-5A04-496E-A3CA-F6C4E7B011D3}" name="ESC_DUR_INC_REC_ESC_NT_POS"/>
    <tableColumn id="171" xr3:uid="{B6F86CE9-ED6A-4670-AB55-03167551F37C}" name="ESC_NUM_INC_REC_ESC_NT_TOT"/>
    <tableColumn id="172" xr3:uid="{F5BB5CEB-1314-4775-8EA7-D45B2656944F}" name="ESC_DUR_INC_REC_ESC_NT_TOT"/>
    <tableColumn id="173" xr3:uid="{A122DBE7-7DA3-4919-A8D3-D159FD7B8104}" name="ESC_NUM_INC_REC_ESC_TG_NEG"/>
    <tableColumn id="174" xr3:uid="{A312DB38-8B27-4AC1-A3BC-AD9CAB38B86B}" name="ESC_DUR_INC_REC_ESC_TG_NEG"/>
    <tableColumn id="175" xr3:uid="{99F8DC15-D20D-4894-84FA-0B8DC6FE34DA}" name="ESC_NUM_INC_REC_ESC_TG_NEU"/>
    <tableColumn id="176" xr3:uid="{47855574-5E63-42EA-88AE-4E3820A2FEF5}" name="ESC_DUR_INC_REC_ESC_TG_NEU"/>
    <tableColumn id="177" xr3:uid="{B6638854-9375-4872-B318-65E21CDA4B65}" name="ESC_NUM_INC_REC_ESC_TG_POS"/>
    <tableColumn id="178" xr3:uid="{67459218-EB9F-4536-8F0C-D8423F764EBD}" name="ESC_DUR_INC_REC_ESC_TG_POS"/>
    <tableColumn id="179" xr3:uid="{BF3D5682-DCCD-4259-8B13-D2974C207394}" name="ESC_NUM_INC_REC_ESC_TG_TOT"/>
    <tableColumn id="180" xr3:uid="{09347411-6BF9-4F3A-908F-A770ABA94DC6}" name="ESC_DUR_INC_REC_ESC_TG_TOT"/>
    <tableColumn id="181" xr3:uid="{054B8D04-F2A1-4B35-A3C0-2433605EED85}" name="ESC_NUM_INC_REC_ESC_TO_TOT"/>
    <tableColumn id="182" xr3:uid="{D3EF84A1-754C-457A-BF1B-659D86375300}" name="ESC_DUR_INC_REC_ESC_TO_TOT"/>
    <tableColumn id="183" xr3:uid="{84BD5D31-7BB0-4596-95E9-69FAE211F119}" name="ESC_NUM_INC_REC_TOT_TO_TOT"/>
    <tableColumn id="184" xr3:uid="{3EE7C848-9478-477C-8E62-B43021FE20E0}" name="ESC_DUR_INC_REC_TOT_TO_TOT"/>
    <tableColumn id="185" xr3:uid="{A4C1408F-0FD7-4DD1-9D08-2FEBE8AA26AB}" name="ESC_NUM_INC_TOT_TOT_TO_TOT"/>
    <tableColumn id="186" xr3:uid="{71BD59CD-C715-48DB-BFE8-EE2785075931}" name="ESC_DUR_INC_TOT_TOT_TO_TOT"/>
    <tableColumn id="187" xr3:uid="{77AD85F6-84AD-48D8-95A5-6313E41EE1E4}" name="ESC_NUM_TOT_TOT_TOT_TO_TOT"/>
    <tableColumn id="188" xr3:uid="{27F0ED9F-30E6-4053-BEAA-A52611A0506C}" name="ESC_DUR_TOT_TOT_TOT_TO_TOT"/>
    <tableColumn id="189" xr3:uid="{B07A6F42-0697-4CE0-8D5F-6B69890FEFD6}" name="ROS_NUM_COR_COD_ESC_NT_NEG"/>
    <tableColumn id="190" xr3:uid="{A21123C3-EA35-4CF0-8400-03106340B2B9}" name="ROS_DUR_COR_COD_ESC_NT_NEG"/>
    <tableColumn id="191" xr3:uid="{70DC1FC7-4BD7-4762-B338-F840886B8FBC}" name="ROS_NUM_COR_COD_ESC_NT_NEU"/>
    <tableColumn id="192" xr3:uid="{C4CFD84D-5C1F-47E7-8B04-FD82027F0E06}" name="ROS_DUR_COR_COD_ESC_NT_NEU"/>
    <tableColumn id="193" xr3:uid="{BD30E6DD-C7D4-41D8-BBB8-3F15846F5FE6}" name="ROS_NUM_COR_COD_ESC_NT_POS"/>
    <tableColumn id="194" xr3:uid="{621E3462-ECBF-4C85-A32D-46C046364439}" name="ROS_DUR_COR_COD_ESC_NT_POS"/>
    <tableColumn id="195" xr3:uid="{215300D0-F0FC-464F-82A7-AFCEA77153A5}" name="ROS_NUM_COR_COD_ESC_NT_TOT"/>
    <tableColumn id="196" xr3:uid="{B219DBA4-9800-4EF6-9ECB-4C8377F6DFB8}" name="ROS_DUR_COR_COD_ESC_NT_TOT"/>
    <tableColumn id="197" xr3:uid="{C412F27E-09CA-475D-87B5-BFEC0C2CEF6A}" name="ROS_NUM_COR_COD_ESC_TG_NEG"/>
    <tableColumn id="198" xr3:uid="{E87D486B-61A0-4AC9-84FB-D3A745FE4153}" name="ROS_DUR_COR_COD_ESC_TG_NEG"/>
    <tableColumn id="199" xr3:uid="{28628020-CFAA-4A02-B30E-04E74AAA2E49}" name="ROS_NUM_COR_COD_ESC_TG_NEU"/>
    <tableColumn id="200" xr3:uid="{3F0CDF08-E69F-4390-875F-53B8AA4D1F0A}" name="ROS_DUR_COR_COD_ESC_TG_NEU"/>
    <tableColumn id="201" xr3:uid="{9A2DF96A-7F38-4A0F-8410-E27EB4FE82B0}" name="ROS_NUM_COR_COD_ESC_TG_POS"/>
    <tableColumn id="202" xr3:uid="{4BF55365-D2A9-44C4-8C8F-1AF3E1DDB1B3}" name="ROS_DUR_COR_COD_ESC_TG_POS"/>
    <tableColumn id="203" xr3:uid="{B726F573-1CD0-4E06-ADD3-0B65C8DFC901}" name="ROS_NUM_COR_COD_ESC_TG_TOT"/>
    <tableColumn id="204" xr3:uid="{DCC90403-B7F1-413C-9759-4AF03C2FC493}" name="ROS_DUR_COR_COD_ESC_TG_TOT"/>
    <tableColumn id="205" xr3:uid="{61D122F1-2BB5-4052-8311-6946E0F0B34A}" name="ROS_NUM_COR_COD_ESC_TO_TOT"/>
    <tableColumn id="206" xr3:uid="{FDF72574-4665-4092-A636-CCDCA93E7F30}" name="ROS_DUR_COR_COD_ESC_TO_TOT"/>
    <tableColumn id="207" xr3:uid="{143588CE-45F2-4F57-B103-6481BE0F4A0D}" name="ROS_NUM_COR_COD_ROS_NT_NEG"/>
    <tableColumn id="208" xr3:uid="{FDF4E287-FC35-40E4-8335-EDE97F2D8B8B}" name="ROS_DUR_COR_COD_ROS_NT_NEG"/>
    <tableColumn id="209" xr3:uid="{11622E76-8E31-4D60-ABE1-EFD80F999FF3}" name="ROS_NUM_COR_COD_ROS_NT_NEU"/>
    <tableColumn id="210" xr3:uid="{95BD4685-C472-4825-AADC-482BEA0E38F3}" name="ROS_DUR_COR_COD_ROS_NT_NEU"/>
    <tableColumn id="211" xr3:uid="{E8C972F4-8E98-4125-A552-6E0AC75D3201}" name="ROS_NUM_COR_COD_ROS_NT_POS"/>
    <tableColumn id="212" xr3:uid="{5021BEB9-DB2F-41BE-A3BE-71C7E3D92F90}" name="ROS_DUR_COR_COD_ROS_NT_POS"/>
    <tableColumn id="213" xr3:uid="{29D35DE2-742D-4B30-B2B6-881C3ABADF6B}" name="ROS_NUM_COR_COD_ROS_NT_TOT"/>
    <tableColumn id="214" xr3:uid="{D89EBF18-5FC9-459A-BDB3-6A45200650F9}" name="ROS_DUR_COR_COD_ROS_NT_TOT"/>
    <tableColumn id="215" xr3:uid="{DEE10866-DB48-498F-A085-AF5712A0CD21}" name="ROS_NUM_COR_COD_ROS_TG_NEG"/>
    <tableColumn id="216" xr3:uid="{BE9F414C-335C-4584-914E-79EAD63D412D}" name="ROS_DUR_COR_COD_ROS_TG_NEG"/>
    <tableColumn id="217" xr3:uid="{D53CB074-4635-455E-8B8B-BE2A73AECB96}" name="ROS_NUM_COR_COD_ROS_TG_NEU"/>
    <tableColumn id="218" xr3:uid="{CDCF911E-15D6-4F38-BC3C-7E5496066122}" name="ROS_DUR_COR_COD_ROS_TG_NEU"/>
    <tableColumn id="219" xr3:uid="{A894B94A-A127-4F71-99C5-567A2A3E9FCC}" name="ROS_NUM_COR_COD_ROS_TG_POS"/>
    <tableColumn id="220" xr3:uid="{EF2FACAC-78DE-4906-857F-4AFC5C318A21}" name="ROS_DUR_COR_COD_ROS_TG_POS"/>
    <tableColumn id="221" xr3:uid="{C026A9AE-DF9B-499E-BAA6-F9B5F0A736A9}" name="ROS_NUM_COR_COD_ROS_TG_TOT"/>
    <tableColumn id="222" xr3:uid="{94052E57-61CF-460E-A864-81CFCA577407}" name="ROS_DUR_COR_COD_ROS_TG_TOT"/>
    <tableColumn id="223" xr3:uid="{F22DDC79-F682-48D8-9D22-011DF9748A74}" name="ROS_NUM_COR_COD_ROS_TO_TOT"/>
    <tableColumn id="224" xr3:uid="{AE631710-8C4A-479B-A618-2C1FE81C62F5}" name="ROS_DUR_COR_COD_ROS_TO_TOT"/>
    <tableColumn id="225" xr3:uid="{5FC2169E-8765-4F1C-9D95-10056E62F54A}" name="ROS_NUM_COR_COD_TOT_TO_TOT"/>
    <tableColumn id="226" xr3:uid="{23091967-492A-4261-877E-C5D32AEC4959}" name="ROS_DUR_COR_COD_TOT_TO_TOT"/>
    <tableColumn id="227" xr3:uid="{04A734D7-D61B-4709-A89D-2E1B50336A60}" name="ROS_NUM_COR_REC_ROS_NT_NEG"/>
    <tableColumn id="228" xr3:uid="{07A475DD-4C73-4456-87E1-3A13E3443A7E}" name="ROS_DUR_COR_REC_ROS_NT_NEG"/>
    <tableColumn id="229" xr3:uid="{D15F0FA2-7A59-4D7B-B639-6F26900550CD}" name="ROS_NUM_COR_REC_ROS_NT_NEU"/>
    <tableColumn id="230" xr3:uid="{B26AA229-CD8E-48A0-A328-831D48779947}" name="ROS_DUR_COR_REC_ROS_NT_NEU"/>
    <tableColumn id="231" xr3:uid="{91941C01-3877-4CED-B459-38B369B76103}" name="ROS_NUM_COR_REC_ROS_NT_POS"/>
    <tableColumn id="232" xr3:uid="{9A7D5765-988F-4463-A2A6-07523CCEDE8F}" name="ROS_DUR_COR_REC_ROS_NT_POS"/>
    <tableColumn id="233" xr3:uid="{0580413D-4DB0-41A4-AD9E-3B5383768A1E}" name="ROS_NUM_COR_REC_ROS_NT_TOT"/>
    <tableColumn id="234" xr3:uid="{E26DFBC2-C305-4D48-B3CD-38BF090B4CB2}" name="ROS_DUR_COR_REC_ROS_NT_TOT"/>
    <tableColumn id="235" xr3:uid="{2F48DC0D-2698-40E5-AA31-CCBF746AEC56}" name="ROS_NUM_COR_REC_ROS_TG_NEG"/>
    <tableColumn id="236" xr3:uid="{AD39FDE9-9BC7-46C6-B1A4-5DCDE3A7EC4F}" name="ROS_DUR_COR_REC_ROS_TG_NEG"/>
    <tableColumn id="237" xr3:uid="{7B134D6C-5B37-4A8C-9DB9-B686D595AD0B}" name="ROS_NUM_COR_REC_ROS_TG_NEU"/>
    <tableColumn id="238" xr3:uid="{707A523A-B891-4F80-82B4-B46A27731909}" name="ROS_DUR_COR_REC_ROS_TG_NEU"/>
    <tableColumn id="239" xr3:uid="{8922667F-AF35-4732-8DFC-FC5584C9AE55}" name="ROS_NUM_COR_REC_ROS_TG_POS"/>
    <tableColumn id="240" xr3:uid="{5D950369-CBAD-43A8-BD26-3FE33F2635BA}" name="ROS_DUR_COR_REC_ROS_TG_POS"/>
    <tableColumn id="241" xr3:uid="{14DBAFF4-408C-4C91-9DD8-7427F5B3576E}" name="ROS_NUM_COR_REC_ROS_TG_TOT"/>
    <tableColumn id="242" xr3:uid="{18B12DF6-A0D5-4E94-B8C5-F92BA6D288F0}" name="ROS_DUR_COR_REC_ROS_TG_TOT"/>
    <tableColumn id="243" xr3:uid="{0ADDBD5B-E911-485D-9E81-80953B1016C9}" name="ROS_NUM_COR_REC_ROS_TO_TOT"/>
    <tableColumn id="244" xr3:uid="{E3CA0B70-84DA-4533-86B5-532047AC3F5D}" name="ROS_DUR_COR_REC_ROS_TO_TOT"/>
    <tableColumn id="245" xr3:uid="{D7A13050-B72A-472D-99FE-4923D72FE6D9}" name="ROS_NUM_COR_REC_TOT_TO_TOT"/>
    <tableColumn id="246" xr3:uid="{FFBED75E-BF6B-400E-A352-5902CAD59D53}" name="ROS_DUR_COR_REC_TOT_TO_TOT"/>
    <tableColumn id="247" xr3:uid="{C240387B-A5D2-4027-9816-3D6E9E326712}" name="ROS_NUM_COR_TOT_TOT_TO_TOT"/>
    <tableColumn id="248" xr3:uid="{5D774FD7-A761-4674-9F44-F4E63AED1CF0}" name="ROS_DUR_COR_TOT_TOT_TO_TOT"/>
    <tableColumn id="249" xr3:uid="{C4105A70-5664-4B1B-A646-FF3786E32DD1}" name="ROS_NUM_INC_COD_ESC_NT_NEG"/>
    <tableColumn id="250" xr3:uid="{D5BF5009-7634-4645-BCFC-1A5DD103D5E2}" name="ROS_DUR_INC_COD_ESC_NT_NEG"/>
    <tableColumn id="251" xr3:uid="{A050C8DB-B4D0-446E-98BE-BFED0BC9F63A}" name="ROS_NUM_INC_COD_ESC_NT_NEU"/>
    <tableColumn id="252" xr3:uid="{B0A11D00-1733-4D3B-98B2-75A1AABF1903}" name="ROS_DUR_INC_COD_ESC_NT_NEU"/>
    <tableColumn id="253" xr3:uid="{4DA23D3B-3BBE-4165-BEBC-C38D3A79065E}" name="ROS_NUM_INC_COD_ESC_NT_POS"/>
    <tableColumn id="254" xr3:uid="{437FF2C0-70D5-4513-85EB-096BFE4D55D6}" name="ROS_DUR_INC_COD_ESC_NT_POS"/>
    <tableColumn id="255" xr3:uid="{E6FA8EF9-1FD6-45B8-9800-83340B7401D8}" name="ROS_NUM_INC_COD_ESC_NT_TOT"/>
    <tableColumn id="256" xr3:uid="{4D5552E8-4104-475D-8AD0-1172801F8785}" name="ROS_DUR_INC_COD_ESC_NT_TOT"/>
    <tableColumn id="257" xr3:uid="{A15ACAC2-7632-4230-A50A-685056C31A31}" name="ROS_NUM_INC_COD_ESC_TG_NEG"/>
    <tableColumn id="258" xr3:uid="{D1A4E071-8221-485C-8050-06002E36DEFA}" name="ROS_DUR_INC_COD_ESC_TG_NEG"/>
    <tableColumn id="259" xr3:uid="{0923005B-8953-4A1C-844A-9F9A2432D849}" name="ROS_NUM_INC_COD_ESC_TG_NEU"/>
    <tableColumn id="260" xr3:uid="{5372468A-8FE6-4D5B-865F-BB9375A7A628}" name="ROS_DUR_INC_COD_ESC_TG_NEU"/>
    <tableColumn id="261" xr3:uid="{6848C467-AE94-4C24-BAEC-3BD75C580DF3}" name="ROS_NUM_INC_COD_ESC_TG_POS"/>
    <tableColumn id="262" xr3:uid="{8EA8E764-763B-45AB-B7CF-6E4A7BC1D074}" name="ROS_DUR_INC_COD_ESC_TG_POS"/>
    <tableColumn id="263" xr3:uid="{D16C3977-8698-4239-9719-D548E93B88A9}" name="ROS_NUM_INC_COD_ESC_TG_TOT"/>
    <tableColumn id="264" xr3:uid="{B2865337-A948-4D43-A82C-17FFB2FE0ACA}" name="ROS_DUR_INC_COD_ESC_TG_TOT"/>
    <tableColumn id="265" xr3:uid="{1B9C8AC6-96F5-4A4B-BA27-9285EBA08423}" name="ROS_NUM_INC_COD_ESC_TO_TOT"/>
    <tableColumn id="266" xr3:uid="{45480FE8-ADA5-45E4-B819-B1C1DE622151}" name="ROS_DUR_INC_COD_ESC_TO_TOT"/>
    <tableColumn id="267" xr3:uid="{7E00DBEC-80B8-4EBA-8597-FA741DE6AD12}" name="ROS_NUM_INC_COD_ROS_NT_NEG"/>
    <tableColumn id="268" xr3:uid="{A84265AB-5AED-48A1-B9A7-2F40C28EE9AB}" name="ROS_DUR_INC_COD_ROS_NT_NEG"/>
    <tableColumn id="269" xr3:uid="{3551CC00-17EA-4093-85F9-676335619272}" name="ROS_NUM_INC_COD_ROS_NT_NEU"/>
    <tableColumn id="270" xr3:uid="{592B2C18-F18D-4242-AAE6-198575771012}" name="ROS_DUR_INC_COD_ROS_NT_NEU"/>
    <tableColumn id="271" xr3:uid="{41453CAC-5243-4668-AACE-F644E07BE1EE}" name="ROS_NUM_INC_COD_ROS_NT_POS"/>
    <tableColumn id="272" xr3:uid="{B0F74222-F575-4403-BA95-953170BE90FB}" name="ROS_DUR_INC_COD_ROS_NT_POS"/>
    <tableColumn id="273" xr3:uid="{E43278A1-685E-48DF-A280-AFC2A31C9E01}" name="ROS_NUM_INC_COD_ROS_NT_TOT"/>
    <tableColumn id="274" xr3:uid="{867F0C8D-D17E-4AFD-AC39-24F2D0B5D6C7}" name="ROS_DUR_INC_COD_ROS_NT_TOT"/>
    <tableColumn id="275" xr3:uid="{C765BF06-EB95-4CB0-A327-68C1A531CF75}" name="ROS_NUM_INC_COD_ROS_TG_NEG"/>
    <tableColumn id="276" xr3:uid="{44A683A2-987B-44AA-A38A-440A0AAB9C35}" name="ROS_DUR_INC_COD_ROS_TG_NEG"/>
    <tableColumn id="277" xr3:uid="{D2AC4B68-FEA1-42D7-84F8-3F4038BCFFEA}" name="ROS_NUM_INC_COD_ROS_TG_NEU"/>
    <tableColumn id="278" xr3:uid="{D73D64EE-2176-4ED5-A854-569965BD810B}" name="ROS_DUR_INC_COD_ROS_TG_NEU"/>
    <tableColumn id="279" xr3:uid="{2106DF7D-4D27-4689-947E-A48F1D496EA3}" name="ROS_NUM_INC_COD_ROS_TG_POS"/>
    <tableColumn id="280" xr3:uid="{2DE00810-68BC-4B14-BDAD-90E4348E1D46}" name="ROS_DUR_INC_COD_ROS_TG_POS"/>
    <tableColumn id="281" xr3:uid="{834656AB-8D4C-4CBB-AE46-046467538815}" name="ROS_NUM_INC_COD_ROS_TG_TOT"/>
    <tableColumn id="282" xr3:uid="{292BC094-0528-40D1-9B11-764C71CDA1FE}" name="ROS_DUR_INC_COD_ROS_TG_TOT"/>
    <tableColumn id="283" xr3:uid="{13A3F512-4AAD-45FF-A0D1-EB24F3F13766}" name="ROS_NUM_INC_COD_ROS_TO_TOT"/>
    <tableColumn id="284" xr3:uid="{93868DA6-D437-4ED6-87FB-55E50EDDD1D8}" name="ROS_DUR_INC_COD_ROS_TO_TOT"/>
    <tableColumn id="285" xr3:uid="{3C0C9480-2EA8-4B6F-9337-23494B0909E2}" name="ROS_NUM_INC_COD_TOT_TO_TOT"/>
    <tableColumn id="286" xr3:uid="{CEB22BE4-6488-402B-9675-0245AE281314}" name="ROS_DUR_INC_COD_TOT_TO_TOT"/>
    <tableColumn id="287" xr3:uid="{AA844CBF-0C1A-420A-A1CF-5AD2C54C866D}" name="ROS_NUM_INC_REC_ROS_NT_NEG"/>
    <tableColumn id="288" xr3:uid="{0B28606A-025B-4639-9745-3DC1F9FF4FB0}" name="ROS_DUR_INC_REC_ROS_NT_NEG"/>
    <tableColumn id="289" xr3:uid="{1151CEE9-CBD6-43A8-A1FF-8E6B91C9AE0F}" name="ROS_NUM_INC_REC_ROS_NT_NEU"/>
    <tableColumn id="290" xr3:uid="{B3246ECD-B3F6-419C-A8C5-87065AC5E3EE}" name="ROS_DUR_INC_REC_ROS_NT_NEU"/>
    <tableColumn id="291" xr3:uid="{BD149404-9F87-4CA5-ADFE-C16EC3A0E31F}" name="ROS_NUM_INC_REC_ROS_NT_POS"/>
    <tableColumn id="292" xr3:uid="{29A07830-186D-48EF-8F65-136ADA9EECBA}" name="ROS_DUR_INC_REC_ROS_NT_POS"/>
    <tableColumn id="293" xr3:uid="{6D5AA4B9-36BA-4A17-9E0E-C94A7E2E93F5}" name="ROS_NUM_INC_REC_ROS_NT_TOT"/>
    <tableColumn id="294" xr3:uid="{E6D88B74-2CE4-4798-BEE7-674C9728C622}" name="ROS_DUR_INC_REC_ROS_NT_TOT"/>
    <tableColumn id="295" xr3:uid="{8505853A-D0DE-4E7F-8843-2DB1B0689164}" name="ROS_NUM_INC_REC_ROS_TG_NEG"/>
    <tableColumn id="296" xr3:uid="{A014F8B6-0AC4-491C-84DF-6EDD35DC4DEC}" name="ROS_DUR_INC_REC_ROS_TG_NEG"/>
    <tableColumn id="297" xr3:uid="{6FF2F140-2032-4FBC-93CA-CC1C9C4824DF}" name="ROS_NUM_INC_REC_ROS_TG_NEU"/>
    <tableColumn id="298" xr3:uid="{CA3DEAB1-C8D7-4AA5-8646-1EF150CD6857}" name="ROS_DUR_INC_REC_ROS_TG_NEU"/>
    <tableColumn id="299" xr3:uid="{93F5A72A-BBBD-4C54-A205-158CAEAAD8AF}" name="ROS_NUM_INC_REC_ROS_TG_POS"/>
    <tableColumn id="300" xr3:uid="{4D8806E2-7352-4622-A2E4-F5BB245CD262}" name="ROS_DUR_INC_REC_ROS_TG_POS"/>
    <tableColumn id="301" xr3:uid="{FF2BB1B5-92B6-47A9-9C95-48FC8A07DCD1}" name="ROS_NUM_INC_REC_ROS_TG_TOT"/>
    <tableColumn id="302" xr3:uid="{661C90B3-3384-409A-B2C3-08A259325F8C}" name="ROS_DUR_INC_REC_ROS_TG_TOT"/>
    <tableColumn id="303" xr3:uid="{798FC4EC-B34C-459C-BE27-54A3811CEF3B}" name="ROS_NUM_INC_REC_ROS_TO_TOT"/>
    <tableColumn id="304" xr3:uid="{97E745FD-1940-4B34-8DB7-BFC2C6089B67}" name="ROS_DUR_INC_REC_ESC_TO_TOT"/>
    <tableColumn id="305" xr3:uid="{AD37C15D-DD61-4687-81E5-554794DC1C52}" name="ROS_NUM_INC_REC_TOT_TO_TOT"/>
    <tableColumn id="306" xr3:uid="{C39ACBAC-37C0-4F78-93F3-A5669346469D}" name="ROS_DUR_INC_REC_TOT_TO_TOT"/>
    <tableColumn id="307" xr3:uid="{4B60F980-A8FB-4758-BF5A-C5FF76A48250}" name="ROS_NUM_INC_TOT_TOT_TO_TOT"/>
    <tableColumn id="308" xr3:uid="{51805000-D830-40D0-B1BB-FC5886E4CEE4}" name="ROS_DUR_INC_TOT_TOT_TO_TOT"/>
    <tableColumn id="309" xr3:uid="{6DFBF184-F435-4C14-AEAB-92F01364F073}" name="ROS_NUM_TOT_TOT_TOT_TO_TOT"/>
    <tableColumn id="310" xr3:uid="{02D9B715-1D3F-4393-8A7A-C0B158537966}" name="ROS_DUR_TOT_TOT_TOT_TO_TOT"/>
    <tableColumn id="311" xr3:uid="{51216996-82ED-454C-BCAB-4D2CF8A95710}" name="AMP_NUM_COR_COD_ROS_TG_NEG">
      <calculatedColumnFormula>Tabla2[[#This Row],[ROS_NUM_COR_COD_ROS_TG_NEG]]-Tabla2[[#This Row],[PAS_NUM_COR_COD_ROS_TG_NEG]]</calculatedColumnFormula>
    </tableColumn>
    <tableColumn id="312" xr3:uid="{8F766FE5-257C-438B-A3B6-A596B57F21BC}" name="AMP_DUR_COR_COD_ROS_TG_NEG">
      <calculatedColumnFormula>Tabla2[[#This Row],[ROS_DUR_COR_COD_ROS_TG_NEG]]-Tabla2[[#This Row],[PAS_DUR_COR_COD_ROS_TG_NEG]]</calculatedColumnFormula>
    </tableColumn>
    <tableColumn id="313" xr3:uid="{BB01D1F8-848C-4EED-A67F-5D1AEFC5E9B8}" name="AMP_NUM_COR_COD_ROS_TG_NEU"/>
    <tableColumn id="314" xr3:uid="{7574A1F2-C714-4C2F-A3D8-D33F3AAE3D6E}" name="AMP_DUR_COR_COD_ROS_TG_NEU"/>
    <tableColumn id="315" xr3:uid="{11BA78D9-C683-428A-BBBB-BD49657BF247}" name="AMP_NUM_COR_COD_ROS_TG_POS"/>
    <tableColumn id="316" xr3:uid="{3B9225F1-C03D-486E-B065-3F8F57A8A684}" name="AMP_DUR_COR_COD_ROS_TG_POS"/>
    <tableColumn id="317" xr3:uid="{4C506290-A095-4962-9D75-EB0201E77720}" name="AMP_NUM_COR_COD_ROS_TG_TOT"/>
    <tableColumn id="318" xr3:uid="{D3524215-1279-4C72-BFC9-9964DF0F5557}" name="AMP_DUR_COR_COD_ROS_TG_TOT"/>
    <tableColumn id="319" xr3:uid="{D5B2A74A-13B2-4D59-8C0C-906ADDCA782D}" name="AMP_NUM_COR_COD_ESC_TG_NEG"/>
    <tableColumn id="320" xr3:uid="{70B1ACB9-E84A-456C-8313-B4DDA11EC17A}" name="AMP_DUR_COR_COD_ESC_TG_NEG"/>
    <tableColumn id="321" xr3:uid="{77C6ECF0-F4EA-4EC1-8B8E-43AD02EFFCB1}" name="AMP_NUM_COR_COD_ESC_TG_NEU"/>
    <tableColumn id="322" xr3:uid="{AC4108A8-DF0B-4FFA-8CA9-BFB82C7942D6}" name="AMP_DUR_COR_COD_ESC_TG_NEU"/>
    <tableColumn id="323" xr3:uid="{822101B8-EC7D-443E-AE5C-3D8A9BEA01A1}" name="AMP_NUM_COR_COD_ESC_TG_POS"/>
    <tableColumn id="324" xr3:uid="{82FD3C37-FAEA-4417-830A-3135A1EC2534}" name="AMP_DUR_COR_COD_ESC_TG_POS"/>
    <tableColumn id="325" xr3:uid="{E66FA5A1-27A7-42D3-ADFC-FD49BEA1AFCA}" name="AMP_NUM_COR_COD_ESC_TG_TOT"/>
    <tableColumn id="326" xr3:uid="{4850C9FC-870B-4E6C-B435-A1316F0840DE}" name="AMP_DUR_COR_COD_ESC_TG_TOT"/>
    <tableColumn id="327" xr3:uid="{C518FAAD-3F75-4280-9F83-4C63222B3A8D}" name="SUP_NUM_COR_COD_ROS_TG_NEG"/>
    <tableColumn id="328" xr3:uid="{791D30D4-67C9-49C0-91AF-836F39CAF950}" name="SUP_DUR_COR_COD_ROS_TG_NEG"/>
    <tableColumn id="329" xr3:uid="{D9474D7A-6D3F-4DB4-A4F5-1C0797F46167}" name="SUP_NUM_COR_COD_ROS_TG_NEU"/>
    <tableColumn id="330" xr3:uid="{04AAA39C-C601-413D-BEB3-7563734BE012}" name="SUP_DUR_COR_COD_ROS_TG_NEU"/>
    <tableColumn id="331" xr3:uid="{890250CA-03C8-45C0-AC28-8C4AB188222F}" name="SUP_NUM_COR_COD_ROS_TG_POS"/>
    <tableColumn id="332" xr3:uid="{02AACE53-72D1-4E59-A17B-EBF2FD1B2D13}" name="SUP_DUR_COR_COD_ROS_TG_POS"/>
    <tableColumn id="333" xr3:uid="{D657D6F7-4908-4CB4-9EC0-4F011F911BDE}" name="SUP_NUM_COR_COD_ROS_TG_TOT"/>
    <tableColumn id="334" xr3:uid="{BAAAC5B0-2C88-4037-B5C8-1426A93E7F67}" name="SUP_DUR_COR_COD_ROS_TG_TOT"/>
    <tableColumn id="335" xr3:uid="{0A5ED702-640D-453B-B373-08874CAD8A14}" name="SUP_NUM_COR_COD_ESC_TG_NEG"/>
    <tableColumn id="336" xr3:uid="{68AEB3F5-10A5-451E-98D9-917E8731E752}" name="SUP_DUR_COR_COD_ESC_TG_NEG"/>
    <tableColumn id="337" xr3:uid="{CA3071D1-9D03-4C77-B058-5C2734474C6A}" name="SUP_NUM_COR_COD_ESC_TG_NEU"/>
    <tableColumn id="338" xr3:uid="{53116D10-2FDB-4BE0-876E-4ABDC643EC12}" name="SUP_DUR_COR_COD_ESC_TG_NEU"/>
    <tableColumn id="339" xr3:uid="{6FA899DD-C236-4979-8F0A-B64F158E560E}" name="SUP_NUM_COR_COD_ESC_TG_POS"/>
    <tableColumn id="340" xr3:uid="{1E0CC652-15C2-4777-BD7C-0BE4FACAA4A7}" name="SUP_DUR_COR_COD_ESC_TG_POS"/>
    <tableColumn id="341" xr3:uid="{A96DA454-D630-4381-91E1-6D92C94D49D6}" name="SUP_NUM_COR_COD_ESC_TG_TOT"/>
    <tableColumn id="342" xr3:uid="{701F9F97-157D-4FFD-BC71-FB73399E9491}" name="SUP_DUR_COR_COD_ESC_TG_TOT"/>
    <tableColumn id="343" xr3:uid="{C4DEB668-53B9-4002-B438-42F3998482D5}" name="RAMP_NUM_PAS_NEG" dataDxfId="226">
      <calculatedColumnFormula>Tabla25[[#This Row],[PAS_NUM_COR_COD_ROS_TG_NEG]]-Tabla25[[#This Row],[PAS_NUM_COR_COD_ESC_TG_NEG]]</calculatedColumnFormula>
    </tableColumn>
    <tableColumn id="344" xr3:uid="{545A1D9A-4BBF-4606-9E4E-2D0ED5BD4C42}" name="RAMP_NUM_PAS_NEU" dataDxfId="225">
      <calculatedColumnFormula>Tabla25[[#This Row],[PAS_NUM_COR_COD_ROS_TG_NEU]]-Tabla25[[#This Row],[PAS_NUM_COR_COD_ESC_TG_NEU]]</calculatedColumnFormula>
    </tableColumn>
    <tableColumn id="345" xr3:uid="{ADB4B46C-9F17-4BD5-9E00-EEE1C159B73B}" name="RAMP_NUM_PAS_POS" dataDxfId="224">
      <calculatedColumnFormula>Tabla25[[#This Row],[PAS_NUM_COR_COD_ROS_TG_POS]]-Tabla25[[#This Row],[PAS_NUM_COR_COD_ESC_TG_POS]]</calculatedColumnFormula>
    </tableColumn>
    <tableColumn id="346" xr3:uid="{EE032A44-5A26-4AAB-8041-C477CFFBAAE3}" name="RAMP_NUM_PAS_TOT" dataDxfId="223">
      <calculatedColumnFormula>Tabla25[[#This Row],[PAS_NUM_COR_COD_ROS_TG_TOT]]-Tabla25[[#This Row],[PAS_NUM_COR_COD_ESC_TG_TOT]]</calculatedColumnFormula>
    </tableColumn>
    <tableColumn id="347" xr3:uid="{4E029C44-0A97-4E36-B30D-AD3BFFCBCF6A}" name="RAMP_DUR_PAS_NEG" dataDxfId="222">
      <calculatedColumnFormula>Tabla25[[#This Row],[PAS_DUR_COR_COD_ROS_TG_NEG]]-Tabla25[[#This Row],[PAS_DUR_COR_COD_ESC_TG_NEG]]</calculatedColumnFormula>
    </tableColumn>
    <tableColumn id="348" xr3:uid="{B5937A57-0529-4E55-BB31-6FA2D436BFC9}" name="RAMP_DUR_PAS_NEU" dataDxfId="221">
      <calculatedColumnFormula>Tabla25[[#This Row],[PAS_DUR_COR_COD_ROS_TG_NEU]]-Tabla25[[#This Row],[PAS_DUR_COR_COD_ESC_TG_NEU]]</calculatedColumnFormula>
    </tableColumn>
    <tableColumn id="349" xr3:uid="{D5C01456-9C76-4892-8181-15ACC43DF3D3}" name="RAMP_DUR_PAS_POS" dataDxfId="220">
      <calculatedColumnFormula>Tabla25[[#This Row],[PAS_DUR_COR_COD_ROS_TG_POS]]-Tabla25[[#This Row],[PAS_DUR_COR_COD_ESC_TG_POS]]</calculatedColumnFormula>
    </tableColumn>
    <tableColumn id="350" xr3:uid="{7BC97325-D5DC-4BA3-B415-0ECBB10D16D2}" name="RAMP_DUR_PAS_TOT" dataDxfId="219">
      <calculatedColumnFormula>Tabla25[[#This Row],[PAS_DUR_COR_COD_ROS_TG_TOT]]-Tabla25[[#This Row],[PAS_DUR_COR_COD_ESC_TG_TOT]]</calculatedColumnFormula>
    </tableColumn>
    <tableColumn id="351" xr3:uid="{F2EAA0B2-A803-4328-946A-E3CDC295F70A}" name="RAMP_NUM_ESC_NEG" dataDxfId="218">
      <calculatedColumnFormula>Tabla25[[#This Row],[ESC_NUM_COR_COD_ROS_TG_NEG]]-Tabla25[[#This Row],[ESC_NUM_COR_COD_ESC_TG_NEG]]</calculatedColumnFormula>
    </tableColumn>
    <tableColumn id="352" xr3:uid="{3A743079-C093-4C31-8E1E-64862AA9EE3A}" name="RAMP_NUM_ESC_NEU" dataDxfId="217">
      <calculatedColumnFormula>Tabla25[[#This Row],[ESC_NUM_COR_COD_ROS_TG_NEU]]-Tabla25[[#This Row],[ESC_NUM_COR_COD_ESC_TG_NEU]]</calculatedColumnFormula>
    </tableColumn>
    <tableColumn id="353" xr3:uid="{73966F4A-FC57-4449-A6C0-9D4A98474D24}" name="RAMP_NUM_ESC_POS" dataDxfId="216">
      <calculatedColumnFormula>Tabla25[[#This Row],[ESC_NUM_COR_COD_ROS_TG_POS]]-Tabla25[[#This Row],[ESC_NUM_COR_COD_ESC_TG_POS]]</calculatedColumnFormula>
    </tableColumn>
    <tableColumn id="354" xr3:uid="{2ADE4ECC-3C33-4B1D-91F8-08CFE3C47718}" name="RAMP_NUM_ESC_TOT" dataDxfId="215">
      <calculatedColumnFormula>Tabla25[[#This Row],[ESC_NUM_COR_COD_ROS_TG_TOT]]-Tabla25[[#This Row],[ESC_NUM_COR_COD_ESC_TG_TOT]]</calculatedColumnFormula>
    </tableColumn>
    <tableColumn id="355" xr3:uid="{8C185124-2061-403E-90BE-3406EBEF54FE}" name="RAMP_DUR_ESC_NEG" dataDxfId="214">
      <calculatedColumnFormula>Tabla25[[#This Row],[ESC_DUR_COR_COD_ROS_TG_NEG]]-Tabla25[[#This Row],[ESC_DUR_COR_COD_ESC_TG_NEG]]</calculatedColumnFormula>
    </tableColumn>
    <tableColumn id="356" xr3:uid="{46491BB1-CF5A-49A3-A4FB-B5DE44B1D1F7}" name="RAMP_DUR_ESC_NEU" dataDxfId="213">
      <calculatedColumnFormula>Tabla25[[#This Row],[ESC_DUR_COR_COD_ROS_TG_NEU]]-Tabla25[[#This Row],[ESC_DUR_COR_COD_ESC_TG_NEU]]</calculatedColumnFormula>
    </tableColumn>
    <tableColumn id="357" xr3:uid="{830CEA2C-D9D5-46AF-9008-367D487699F5}" name="RAMP_DUR_ESC_POS" dataDxfId="212">
      <calculatedColumnFormula>Tabla25[[#This Row],[ESC_DUR_COR_COD_ROS_TG_POS]]-Tabla25[[#This Row],[ESC_DUR_COR_COD_ESC_TG_POS]]</calculatedColumnFormula>
    </tableColumn>
    <tableColumn id="358" xr3:uid="{36525FAB-DEF2-4221-A23B-153E27FDD512}" name="RAMP_DUR_ESC_TOT" dataDxfId="211">
      <calculatedColumnFormula>Tabla25[[#This Row],[ESC_DUR_COR_COD_ROS_TG_TOT]]-Tabla25[[#This Row],[ESC_DUR_COR_COD_ESC_TG_TOT]]</calculatedColumnFormula>
    </tableColumn>
    <tableColumn id="359" xr3:uid="{F58FC901-5DC3-460E-B7BD-8A067CA963CC}" name="RAMP_NUM_ROS_NEG" dataDxfId="210">
      <calculatedColumnFormula>Tabla25[[#This Row],[ROS_NUM_COR_COD_ROS_TG_NEG]]-Tabla25[[#This Row],[ROS_NUM_COR_COD_ESC_TG_NEG]]</calculatedColumnFormula>
    </tableColumn>
    <tableColumn id="360" xr3:uid="{A77529BF-FFA4-4995-868D-7A880BC0E36A}" name="RAMP_NUM_ROS_NEU" dataDxfId="209">
      <calculatedColumnFormula>Tabla25[[#This Row],[ROS_NUM_COR_COD_ROS_TG_NEU]]-Tabla25[[#This Row],[ROS_NUM_COR_COD_ESC_TG_NEU]]</calculatedColumnFormula>
    </tableColumn>
    <tableColumn id="361" xr3:uid="{FA0318F7-8738-4EDE-BBC7-3303F09EB920}" name="RAMP_NUM_ROS_POS" dataDxfId="208">
      <calculatedColumnFormula>Tabla25[[#This Row],[ROS_NUM_COR_COD_ROS_TG_POS]]-Tabla25[[#This Row],[ROS_NUM_COR_COD_ESC_TG_POS]]</calculatedColumnFormula>
    </tableColumn>
    <tableColumn id="362" xr3:uid="{26635C39-30E0-46B7-B739-83E1D63EEFA7}" name="RAMP_NUM_ROS_TOT" dataDxfId="207">
      <calculatedColumnFormula>Tabla25[[#This Row],[ROS_NUM_COR_COD_ROS_TG_TOT]]-Tabla25[[#This Row],[ROS_NUM_COR_COD_ESC_TG_TOT]]</calculatedColumnFormula>
    </tableColumn>
    <tableColumn id="363" xr3:uid="{4745A821-256B-4AFE-8AD1-FE74C7C56FAF}" name="RAMP_DUR_ROS_NEG" dataDxfId="206">
      <calculatedColumnFormula>Tabla25[[#This Row],[ROS_DUR_COR_COD_ROS_TG_NEG]]-Tabla25[[#This Row],[ROS_DUR_COR_COD_ESC_TG_NEG]]</calculatedColumnFormula>
    </tableColumn>
    <tableColumn id="364" xr3:uid="{02FD8192-DF9D-4DE6-8882-5681C5FC76A4}" name="RAMP_DUR_ROS_NEU" dataDxfId="205">
      <calculatedColumnFormula>Tabla25[[#This Row],[ROS_DUR_COR_COD_ROS_TG_NEU]]-Tabla25[[#This Row],[ROS_DUR_COR_COD_ESC_TG_NEU]]</calculatedColumnFormula>
    </tableColumn>
    <tableColumn id="365" xr3:uid="{2F2E7DF8-7966-4745-9D3C-0B4730004389}" name="RAMP_DUR_ROS_POS" dataDxfId="204">
      <calculatedColumnFormula>Tabla25[[#This Row],[ROS_DUR_COR_COD_ROS_TG_POS]]-Tabla25[[#This Row],[ROS_DUR_COR_COD_ESC_TG_POS]]</calculatedColumnFormula>
    </tableColumn>
    <tableColumn id="366" xr3:uid="{4C32E73F-6E0A-4F9C-980B-CB22F748DAE2}" name="RAMP_DUR_ROS_TOT" dataDxfId="203">
      <calculatedColumnFormula>Tabla25[[#This Row],[ROS_DUR_COR_COD_ROS_TG_TOT]]-Tabla25[[#This Row],[ROS_DUR_COR_COD_ESC_TG_TOT]]</calculatedColumnFormula>
    </tableColumn>
    <tableColumn id="383" xr3:uid="{FBAAC6C2-1AEE-4463-B42A-83F01C0E40C1}" name="ROS_1DU_COR_COD_ROS_TG_NEG" dataDxfId="71"/>
    <tableColumn id="384" xr3:uid="{D052CABC-BC40-4E28-AD7C-99EFBB4DFE00}" name="ROS_1DU_COR_COD_ROS_TG_NEU" dataDxfId="70"/>
    <tableColumn id="385" xr3:uid="{5F9D74D7-D376-4506-9CC5-412AF9481EBB}" name="ROS_1DU_COR_COD_ROS_TG_POS" dataDxfId="69"/>
    <tableColumn id="386" xr3:uid="{2E8A6996-0F59-4BD5-A200-C7AEF5CF8497}" name="ROS_1DU_COR_COD_ROS_TG_TOT" dataDxfId="68"/>
    <tableColumn id="387" xr3:uid="{81BBF810-DE12-414B-B5CA-33AD9E8E2258}" name="ROS_1DU_COR_COD_ESC_TG_NEG" dataDxfId="67"/>
    <tableColumn id="388" xr3:uid="{8320959B-5EBF-4D71-806F-653B3D8B9BF3}" name="ROS_1DU_COR_COD_ESC_TG_NEU" dataDxfId="66"/>
    <tableColumn id="389" xr3:uid="{7AEBEA47-893D-4D2F-9A48-96A03F8CB412}" name="ROS_1DU_COR_COD_ESC_TG_POS" dataDxfId="65"/>
    <tableColumn id="390" xr3:uid="{CAD3EC17-A40B-417A-895D-20420E216A78}" name="ROS_1DU_COR_COD_ESC_TG_TOT" dataDxfId="64"/>
    <tableColumn id="391" xr3:uid="{BAFF5385-A20A-41A8-86DC-09D9462D301C}" name="ESC_1DU_COR_COD_ROS_TG_NEG" dataDxfId="63"/>
    <tableColumn id="392" xr3:uid="{46B30258-C9A7-4FC1-9FD9-72D95291D996}" name="ESC_1DU_COR_COD_ROS_TG_NEU" dataDxfId="62"/>
    <tableColumn id="393" xr3:uid="{F247649B-0C38-4B8F-8C66-72F7FCC94007}" name="ESC_1DU_COR_COD_ROS_TG_POS" dataDxfId="61"/>
    <tableColumn id="394" xr3:uid="{CA6D5B2F-E184-47C6-AC78-91710A51D192}" name="ESC_1DU_COR_COD_ROS_TG_TOT" dataDxfId="60"/>
    <tableColumn id="395" xr3:uid="{EC049765-D7A5-403C-9072-E4DD75DFACD1}" name="ESC_1DU_COR_COD_ESC_TG_NEG" dataDxfId="59"/>
    <tableColumn id="396" xr3:uid="{CC45C905-AE80-4631-AD97-23E51A3DAF51}" name="ESC_1DU_COR_COD_ESC_TG_NEU" dataDxfId="58"/>
    <tableColumn id="397" xr3:uid="{AE249BBD-B5AD-437A-ADB1-CD8E0E2EED18}" name="ESC_1DU_COR_COD_ESC_TG_POS" dataDxfId="57"/>
    <tableColumn id="398" xr3:uid="{15DFB81B-7125-4731-B9D8-B520B771B6BB}" name="ESC_1DU_COR_COD_ESC_TG_TOT" dataDxfId="56"/>
    <tableColumn id="399" xr3:uid="{B6E0EC98-AE53-4EF9-BA9E-274DA13EB4E2}" name="PAS_1DU_COR_COD_ROS_TG_NEG" dataDxfId="55"/>
    <tableColumn id="400" xr3:uid="{93B6CA84-D065-43AD-A56B-00000062AFAC}" name="PAS_1DU_COR_COD_ROS_TG_NEU" dataDxfId="54"/>
    <tableColumn id="401" xr3:uid="{0D41B380-0E9D-44D4-8DAF-A08C4DADA9B2}" name="PAS_1DU_COR_COD_ROS_TG_POS" dataDxfId="53"/>
    <tableColumn id="402" xr3:uid="{ED513B8A-0D8E-4550-BA1E-329B5E2F47BE}" name="PAS_1DU_COR_COD_ROS_TG_TOT" dataDxfId="52"/>
    <tableColumn id="403" xr3:uid="{2B40938B-CB36-4EB0-866D-3EE147C86291}" name="PAS_1DU_COR_COD_ESC_TG_NEG" dataDxfId="51"/>
    <tableColumn id="404" xr3:uid="{2B79D6C2-7023-419D-8B44-4068B7646FC6}" name="PAS_1DU_COR_COD_ESC_TG_NEU" dataDxfId="50"/>
    <tableColumn id="405" xr3:uid="{4565D416-3E6A-40F8-B3A4-91AF4D3D13F9}" name="PAS_1DU_COR_COD_ESC_TG_POS" dataDxfId="49"/>
    <tableColumn id="406" xr3:uid="{906A9CD6-5458-41D1-AE88-6DECB9BF13EC}" name="PAS_1DU_COR_COD_ESC_TG_TOT" dataDxfId="48"/>
    <tableColumn id="367" xr3:uid="{8C87D34F-D0B3-4C87-A20A-2B6C71C6771C}" name="AMP_1DU_COR_COD_ROS_TG_NEG" dataDxfId="87">
      <calculatedColumnFormula>Tabla2[[#This Row],[ROS_1DU_COR_COD_ROS_TG_NEG]]-Tabla2[[#This Row],[PAS_1DU_COR_COD_ROS_TG_NEG]]</calculatedColumnFormula>
    </tableColumn>
    <tableColumn id="368" xr3:uid="{D3F0507E-0584-4892-A0A9-CAAC25B5F9E3}" name="AMP_1DU_COR_COD_ROS_TG_NEU" dataDxfId="86"/>
    <tableColumn id="369" xr3:uid="{68CF6CB6-6451-4A80-8655-22F5D4A893E2}" name="AMP_1DU_COR_COD_ROS_TG_POS" dataDxfId="85"/>
    <tableColumn id="370" xr3:uid="{44ECDF36-E064-4D5E-A2CD-0978E228C128}" name="AMP_1DU_COR_COD_ROS_TG_TOT" dataDxfId="84"/>
    <tableColumn id="371" xr3:uid="{2CA4BBB2-A8BC-4786-B416-483B77FC9560}" name="AMP_1DU_COR_COD_ESC_TG_NEG" dataDxfId="83"/>
    <tableColumn id="372" xr3:uid="{01AB8513-0460-4B29-B42B-182CB1B700FE}" name="AMP_1DU_COR_COD_ESC_TG_NEU" dataDxfId="82"/>
    <tableColumn id="373" xr3:uid="{0738CC54-346D-4748-8BF5-890A72030F66}" name="AMP_1DU_COR_COD_ESC_TG_POS" dataDxfId="81"/>
    <tableColumn id="374" xr3:uid="{4923B8F2-F8B6-4E9E-BE0F-B49C61F78870}" name="AMP_1DU_COR_COD_ESC_TG_TOT" dataDxfId="80"/>
    <tableColumn id="375" xr3:uid="{EBBF364E-ED0E-4A81-AFD3-2CD7B00E8E17}" name="SUP_1DU_COR_COD_ROS_TG_NEG" dataDxfId="79"/>
    <tableColumn id="376" xr3:uid="{F5AFCE83-1A11-49FE-B744-EB17578CB4FC}" name="SUP_1DU_COR_COD_ROS_TG_NEU" dataDxfId="78"/>
    <tableColumn id="377" xr3:uid="{79C8BB8F-50DB-4113-B9D4-8A6BC78BDC77}" name="SUP_1DU_COR_COD_ROS_TG_POS" dataDxfId="77"/>
    <tableColumn id="378" xr3:uid="{6E7A8138-CF3F-4DF8-B54E-576183CD9B31}" name="SUP_1DU_COR_COD_ROS_TG_TOT" dataDxfId="76"/>
    <tableColumn id="379" xr3:uid="{C4206417-F2CD-4165-B9B0-B56DA0FF0806}" name="SUP_1DU_COR_COD_ESC_TG_NEG" dataDxfId="75"/>
    <tableColumn id="380" xr3:uid="{B767C585-A7C8-478F-8064-9425E5F7DAA7}" name="SUP_1DU_COR_COD_ESC_TG_NEU" dataDxfId="74"/>
    <tableColumn id="381" xr3:uid="{3029FE03-A2DF-4D74-AF2B-964CB3D39A29}" name="SUP_1DU_COR_COD_ESC_TG_POS" dataDxfId="73"/>
    <tableColumn id="382" xr3:uid="{AF0E8698-8DD2-47FF-A252-61644DE11C8A}" name="SUP_1DU_COR_COD_ESC_TG_TOT" dataDxfId="72"/>
    <tableColumn id="407" xr3:uid="{E7959F9B-3D28-40C8-9BD4-AA1AB2A32592}" name="RAMP_1DU_ROS_NEG" dataDxfId="11"/>
    <tableColumn id="408" xr3:uid="{97BC7FA6-C6F1-47A3-8ED2-EA691BFAEE88}" name="RAMP_1DU_ROS_NEU" dataDxfId="10"/>
    <tableColumn id="409" xr3:uid="{8D310276-7705-43F0-B449-A8D2A008394B}" name="RAMP_1DU_ROS_POS" dataDxfId="9"/>
    <tableColumn id="410" xr3:uid="{13018DF9-6D32-4948-BE40-1BE64CF2F599}" name="RAMP_1DU_ROS_TOT" dataDxfId="8"/>
    <tableColumn id="411" xr3:uid="{FE6ECBB9-E13D-4494-AB1F-F981082F330A}" name="RAMP_1DU_ESC_NEG" dataDxfId="7"/>
    <tableColumn id="412" xr3:uid="{072CC0DB-1880-433B-BAD2-BC07314955C0}" name="RAMP_1DU_ESC_NEU" dataDxfId="6"/>
    <tableColumn id="413" xr3:uid="{C6312C04-C679-49C2-916A-DD218CF7408B}" name="RAMP_1DU_ESC_POS" dataDxfId="5"/>
    <tableColumn id="414" xr3:uid="{CA403BDA-4852-44B8-8CB8-37F5B232C595}" name="RAMP_1DU_ESC_TOT" dataDxfId="4"/>
    <tableColumn id="415" xr3:uid="{1F6DE7F4-FF01-49BC-877E-89ACC00A469A}" name="RAMP_1DU_PAS_NEG" dataDxfId="3"/>
    <tableColumn id="416" xr3:uid="{0F81C246-88E0-46CC-84E0-3F8F8D06EE9D}" name="RAMP_1DU_PAS_NEU" dataDxfId="2"/>
    <tableColumn id="417" xr3:uid="{415046C7-15DC-4487-ABAE-DA0C25F49003}" name="RAMP_1DU_PAS_POS" dataDxfId="1"/>
    <tableColumn id="418" xr3:uid="{1A98D1D2-6258-4FD0-AC9E-9C8C380AC7F9}" name="RAMP_1DU_PAS_TOT" dataDxfId="0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78B83C-1112-4787-9FC5-A0E2EF8DF953}" name="Tabla25" displayName="Tabla25" ref="A1:EN239" totalsRowShown="0" headerRowDxfId="202">
  <autoFilter ref="A1:EN239" xr:uid="{E078B83C-1112-4787-9FC5-A0E2EF8DF953}"/>
  <tableColumns count="144">
    <tableColumn id="1" xr3:uid="{A474F41F-1A45-463A-B4D4-551B01E89FDB}" name="ID" dataDxfId="201"/>
    <tableColumn id="2" xr3:uid="{F101B45A-DEE2-438D-AE93-FEA2641A2FF0}" name="DECADA" dataDxfId="200"/>
    <tableColumn id="3" xr3:uid="{FF688012-C85E-4DFD-B906-60844333C3C0}" name="SEXO" dataDxfId="199"/>
    <tableColumn id="4" xr3:uid="{EDB2113E-5709-40F2-8766-5E8CEEEAD8CF}" name="EDAD" dataDxfId="198"/>
    <tableColumn id="5" xr3:uid="{29B55CA6-A278-4BBF-98CB-6C6FD527AAA0}" name="PAS_NUM_COR_COD_ESC_TG_NEG" dataDxfId="197"/>
    <tableColumn id="6" xr3:uid="{000FD301-9787-4FDD-AF68-D80020AE5FD3}" name="PAS_DUR_COR_COD_ESC_TG_NEG" dataDxfId="196"/>
    <tableColumn id="7" xr3:uid="{E418494F-5F87-41F9-BCF0-A3B4F87CE1FB}" name="PAS_NUM_COR_COD_ESC_TG_NEU" dataDxfId="195"/>
    <tableColumn id="8" xr3:uid="{8399EA19-52DB-4279-B199-01AD93B644F1}" name="PAS_DUR_COR_COD_ESC_TG_NEU" dataDxfId="194"/>
    <tableColumn id="9" xr3:uid="{53B4C1BD-1945-4F13-AB4A-EEA731D3B835}" name="PAS_NUM_COR_COD_ESC_TG_POS" dataDxfId="193"/>
    <tableColumn id="10" xr3:uid="{135537C6-B186-4195-8001-297D2912651B}" name="PAS_DUR_COR_COD_ESC_TG_POS" dataDxfId="192"/>
    <tableColumn id="11" xr3:uid="{7BE7DBE0-53C1-4F33-984E-A99472A27D13}" name="PAS_NUM_COR_COD_ESC_TG_TOT" dataDxfId="191"/>
    <tableColumn id="12" xr3:uid="{E68D7FE6-C329-4820-997F-AB46D07A41F9}" name="PAS_DUR_COR_COD_ESC_TG_TOT" dataDxfId="190"/>
    <tableColumn id="13" xr3:uid="{DB1147D9-C9CE-45FF-ADD3-CC81E692BDCA}" name="PAS_NUM_COR_COD_ROS_TG_NEG" dataDxfId="189"/>
    <tableColumn id="14" xr3:uid="{66EA805E-EF2F-4E4E-8284-C9E2E744ECCA}" name="PAS_DUR_COR_COD_ROS_TG_NEG" dataDxfId="188"/>
    <tableColumn id="15" xr3:uid="{9B4DB1BE-987B-4667-8641-079941B91EFA}" name="PAS_NUM_COR_COD_ROS_TG_NEU" dataDxfId="187"/>
    <tableColumn id="16" xr3:uid="{15A478A8-8993-4611-886A-CB0AA1CC244C}" name="PAS_DUR_COR_COD_ROS_TG_NEU" dataDxfId="186"/>
    <tableColumn id="17" xr3:uid="{76C4AE69-8AD7-4256-832D-AF6C36430DFB}" name="PAS_NUM_COR_COD_ROS_TG_POS" dataDxfId="185"/>
    <tableColumn id="18" xr3:uid="{618EAFA1-EEB3-47A7-B019-8AAA051BC1A6}" name="PAS_DUR_COR_COD_ROS_TG_POS" dataDxfId="184"/>
    <tableColumn id="19" xr3:uid="{9DC2955E-A25A-4FA3-9CF4-E183849D792B}" name="PAS_NUM_COR_COD_ROS_TG_TOT" dataDxfId="183"/>
    <tableColumn id="20" xr3:uid="{F00E843B-F96E-4F23-8B8D-3148B56E10DF}" name="PAS_DUR_COR_COD_ROS_TG_TOT" dataDxfId="182"/>
    <tableColumn id="75" xr3:uid="{357A542A-378F-4DB8-8DEA-8A87C9398FDD}" name="ESC_NUM_COR_COD_ESC_TG_NEG" dataDxfId="181"/>
    <tableColumn id="76" xr3:uid="{5D267A18-0E3D-4C16-B85F-1020CE670B03}" name="ESC_DUR_COR_COD_ESC_TG_NEG" dataDxfId="180"/>
    <tableColumn id="77" xr3:uid="{D4542B08-81DD-4AB5-869C-C806657BD1F0}" name="ESC_NUM_COR_COD_ESC_TG_NEU" dataDxfId="179"/>
    <tableColumn id="78" xr3:uid="{78CE95C5-BDC0-45CB-B8D9-BCD9C962D385}" name="ESC_DUR_COR_COD_ESC_TG_NEU" dataDxfId="178"/>
    <tableColumn id="79" xr3:uid="{44DFB404-29B6-4B8A-A72F-1E284D96BE1D}" name="ESC_NUM_COR_COD_ESC_TG_POS" dataDxfId="177"/>
    <tableColumn id="80" xr3:uid="{CACFE0AC-E05E-436E-98B1-1EC32AD60F51}" name="ESC_DUR_COR_COD_ESC_TG_POS" dataDxfId="176"/>
    <tableColumn id="81" xr3:uid="{1B4A54F4-0DE5-45D7-BF3E-1080CEF11571}" name="ESC_NUM_COR_COD_ESC_TG_TOT" dataDxfId="175"/>
    <tableColumn id="82" xr3:uid="{BAAF0FF8-8C74-4D38-99CF-8BECB0FEC22C}" name="ESC_DUR_COR_COD_ESC_TG_TOT" dataDxfId="174"/>
    <tableColumn id="93" xr3:uid="{A7AAD2C6-568B-41FA-9A9E-AA270EF74B60}" name="ESC_NUM_COR_COD_ROS_TG_NEG" dataDxfId="173"/>
    <tableColumn id="94" xr3:uid="{DE18D1A3-C9A0-46F1-A167-E5D2C4E12A90}" name="ESC_DUR_COR_COD_ROS_TG_NEG" dataDxfId="172"/>
    <tableColumn id="95" xr3:uid="{C13ED601-FEFC-4836-8FEE-20075FFC41EB}" name="ESC_NUM_COR_COD_ROS_TG_NEU" dataDxfId="171"/>
    <tableColumn id="96" xr3:uid="{D719959A-A12E-4A7A-92C5-934138AFA516}" name="ESC_DUR_COR_COD_ROS_TG_NEU" dataDxfId="170"/>
    <tableColumn id="97" xr3:uid="{BA31EFF6-59AF-4508-AA70-FB11D06C50E5}" name="ESC_NUM_COR_COD_ROS_TG_POS" dataDxfId="169"/>
    <tableColumn id="98" xr3:uid="{EE12B9AC-8FEB-4CFA-9E07-8072F022E776}" name="ESC_DUR_COR_COD_ROS_TG_POS" dataDxfId="168"/>
    <tableColumn id="99" xr3:uid="{73DA4071-8387-4BDE-8E76-E491B48AF5FE}" name="ESC_NUM_COR_COD_ROS_TG_TOT" dataDxfId="167"/>
    <tableColumn id="100" xr3:uid="{8D400CCC-7861-4483-A2E0-5DE42F5B1CE1}" name="ESC_DUR_COR_COD_ROS_TG_TOT" dataDxfId="166"/>
    <tableColumn id="197" xr3:uid="{1BF2C128-44A6-4E42-9067-18D7CF3650A7}" name="ROS_NUM_COR_COD_ESC_TG_NEG" dataDxfId="165"/>
    <tableColumn id="198" xr3:uid="{CDFB7A94-551E-4F08-A6E3-60B3268DC844}" name="ROS_DUR_COR_COD_ESC_TG_NEG" dataDxfId="164"/>
    <tableColumn id="199" xr3:uid="{ACA3DBC2-E014-4211-A825-EA925EF24572}" name="ROS_NUM_COR_COD_ESC_TG_NEU" dataDxfId="163"/>
    <tableColumn id="200" xr3:uid="{1A5C6937-D0BC-48A2-A54A-7213FE657FFA}" name="ROS_DUR_COR_COD_ESC_TG_NEU" dataDxfId="162"/>
    <tableColumn id="201" xr3:uid="{5418B921-B7EA-417F-A272-1F93574CB1B3}" name="ROS_NUM_COR_COD_ESC_TG_POS" dataDxfId="161"/>
    <tableColumn id="202" xr3:uid="{936DDB82-3A8E-4F42-9074-2B39ED5ACB9B}" name="ROS_DUR_COR_COD_ESC_TG_POS" dataDxfId="160"/>
    <tableColumn id="203" xr3:uid="{C850B1AC-5B2C-4671-B527-08D691E5CBED}" name="ROS_NUM_COR_COD_ESC_TG_TOT" dataDxfId="159"/>
    <tableColumn id="204" xr3:uid="{E7A76BDC-4FA4-466F-945A-56927848C675}" name="ROS_DUR_COR_COD_ESC_TG_TOT" dataDxfId="158"/>
    <tableColumn id="215" xr3:uid="{348F891F-0308-4128-B3D9-2A9886F7B8AA}" name="ROS_NUM_COR_COD_ROS_TG_NEG" dataDxfId="157"/>
    <tableColumn id="216" xr3:uid="{653EA765-C9CD-4062-B4A3-A99E90ECB893}" name="ROS_DUR_COR_COD_ROS_TG_NEG" dataDxfId="156"/>
    <tableColumn id="217" xr3:uid="{D8088867-A907-4CDA-BAD2-27DE2E95BDA8}" name="ROS_NUM_COR_COD_ROS_TG_NEU" dataDxfId="155"/>
    <tableColumn id="218" xr3:uid="{A49D3DED-1D00-410E-A90A-39900DD2B1A3}" name="ROS_DUR_COR_COD_ROS_TG_NEU" dataDxfId="154"/>
    <tableColumn id="219" xr3:uid="{6A01880F-F36B-48B8-9CFD-1126340C801A}" name="ROS_NUM_COR_COD_ROS_TG_POS" dataDxfId="153"/>
    <tableColumn id="220" xr3:uid="{7381336E-C0EF-4F80-A9EC-BC4BB383E495}" name="ROS_DUR_COR_COD_ROS_TG_POS" dataDxfId="152"/>
    <tableColumn id="221" xr3:uid="{E00321D7-EA70-40E6-A224-A8DEBD1942D5}" name="ROS_NUM_COR_COD_ROS_TG_TOT" dataDxfId="151"/>
    <tableColumn id="222" xr3:uid="{4CD7C9F6-A894-46F9-AC66-53B07B3362E8}" name="ROS_DUR_COR_COD_ROS_TG_TOT" dataDxfId="150"/>
    <tableColumn id="311" xr3:uid="{9FBC796F-E108-4975-B6E0-69B2CBFC00A4}" name="AMP_NUM_COR_COD_ROS_TG_NEG" dataDxfId="149">
      <calculatedColumnFormula>Tabla25[[#This Row],[ROS_NUM_COR_COD_ROS_TG_NEG]]-Tabla25[[#This Row],[PAS_NUM_COR_COD_ROS_TG_NEG]]</calculatedColumnFormula>
    </tableColumn>
    <tableColumn id="312" xr3:uid="{4E08909F-1C34-4746-BE68-D8DDA27162C7}" name="AMP_DUR_COR_COD_ROS_TG_NEG" dataDxfId="148">
      <calculatedColumnFormula>Tabla25[[#This Row],[ROS_DUR_COR_COD_ROS_TG_NEG]]-Tabla25[[#This Row],[PAS_DUR_COR_COD_ROS_TG_NEG]]</calculatedColumnFormula>
    </tableColumn>
    <tableColumn id="313" xr3:uid="{CC42AF60-6BB0-46EA-8DFF-8D7E820E4AD2}" name="AMP_NUM_COR_COD_ROS_TG_NEU" dataDxfId="147">
      <calculatedColumnFormula>Tabla25[[#This Row],[ROS_NUM_COR_COD_ROS_TG_NEU]]-Tabla25[[#This Row],[PAS_NUM_COR_COD_ROS_TG_NEU]]</calculatedColumnFormula>
    </tableColumn>
    <tableColumn id="314" xr3:uid="{A0240E20-8D04-4284-A8A2-696FA9C6C15B}" name="AMP_DUR_COR_COD_ROS_TG_NEU" dataDxfId="146">
      <calculatedColumnFormula>Tabla25[[#This Row],[ROS_DUR_COR_COD_ROS_TG_NEU]]-Tabla25[[#This Row],[PAS_DUR_COR_COD_ROS_TG_NEU]]</calculatedColumnFormula>
    </tableColumn>
    <tableColumn id="315" xr3:uid="{5B141081-3104-4716-9E28-64AAEF28E887}" name="AMP_NUM_COR_COD_ROS_TG_POS" dataDxfId="145">
      <calculatedColumnFormula>Tabla25[[#This Row],[ROS_NUM_COR_COD_ROS_TG_POS]]-Tabla25[[#This Row],[PAS_NUM_COR_COD_ROS_TG_POS]]</calculatedColumnFormula>
    </tableColumn>
    <tableColumn id="316" xr3:uid="{3C8B18BC-1E9C-4CCE-9C33-F403EFBA5220}" name="AMP_DUR_COR_COD_ROS_TG_POS" dataDxfId="144">
      <calculatedColumnFormula>Tabla25[[#This Row],[ROS_DUR_COR_COD_ROS_TG_POS]]-Tabla25[[#This Row],[PAS_DUR_COR_COD_ROS_TG_POS]]</calculatedColumnFormula>
    </tableColumn>
    <tableColumn id="317" xr3:uid="{269512B0-1111-4227-B8D3-731EEBD88E40}" name="AMP_NUM_COR_COD_ROS_TG_TOT" dataDxfId="143">
      <calculatedColumnFormula>Tabla25[[#This Row],[ROS_NUM_COR_COD_ROS_TG_TOT]]-Tabla25[[#This Row],[PAS_NUM_COR_COD_ROS_TG_TOT]]</calculatedColumnFormula>
    </tableColumn>
    <tableColumn id="318" xr3:uid="{945D7DDD-A567-4FFB-98D0-E4C974B563B8}" name="AMP_DUR_COR_COD_ROS_TG_TOT" dataDxfId="142">
      <calculatedColumnFormula>Tabla25[[#This Row],[ROS_DUR_COR_COD_ROS_TG_TOT]]-Tabla25[[#This Row],[PAS_DUR_COR_COD_ROS_TG_TOT]]</calculatedColumnFormula>
    </tableColumn>
    <tableColumn id="319" xr3:uid="{CE624E50-E4E6-4A0A-960F-D71B0E35557A}" name="AMP_NUM_COR_COD_ESC_TG_NEG" dataDxfId="141">
      <calculatedColumnFormula>Tabla25[[#This Row],[ROS_NUM_COR_COD_ESC_TG_NEG]]-Tabla25[[#This Row],[PAS_NUM_COR_COD_ESC_TG_NEG]]</calculatedColumnFormula>
    </tableColumn>
    <tableColumn id="320" xr3:uid="{6E4403FD-2645-466C-893A-A53EA93FCE62}" name="AMP_DUR_COR_COD_ESC_TG_NEG" dataDxfId="140">
      <calculatedColumnFormula>Tabla25[[#This Row],[ROS_DUR_COR_COD_ESC_TG_NEG]]-Tabla25[[#This Row],[PAS_DUR_COR_COD_ESC_TG_NEG]]</calculatedColumnFormula>
    </tableColumn>
    <tableColumn id="321" xr3:uid="{5436CE2F-EADC-4E66-841E-36A3B474FE01}" name="AMP_NUM_COR_COD_ESC_TG_NEU" dataDxfId="139">
      <calculatedColumnFormula>Tabla25[[#This Row],[ROS_NUM_COR_COD_ESC_TG_NEU]]-Tabla25[[#This Row],[PAS_NUM_COR_COD_ESC_TG_NEU]]</calculatedColumnFormula>
    </tableColumn>
    <tableColumn id="322" xr3:uid="{97EDB7E7-1520-4E3E-B104-914A53A5898C}" name="AMP_DUR_COR_COD_ESC_TG_NEU" dataDxfId="138">
      <calculatedColumnFormula>Tabla25[[#This Row],[ROS_DUR_COR_COD_ESC_TG_NEU]]-Tabla25[[#This Row],[PAS_DUR_COR_COD_ESC_TG_NEU]]</calculatedColumnFormula>
    </tableColumn>
    <tableColumn id="323" xr3:uid="{B53E587A-A202-4D8D-9ABF-1FE684949A6A}" name="AMP_NUM_COR_COD_ESC_TG_POS" dataDxfId="137">
      <calculatedColumnFormula>Tabla25[[#This Row],[ROS_NUM_COR_COD_ESC_TG_POS]]-Tabla25[[#This Row],[PAS_NUM_COR_COD_ESC_TG_POS]]</calculatedColumnFormula>
    </tableColumn>
    <tableColumn id="324" xr3:uid="{57B81755-9A1B-4F82-9C1B-F2D4D179B3B8}" name="AMP_DUR_COR_COD_ESC_TG_POS" dataDxfId="136">
      <calculatedColumnFormula>Tabla25[[#This Row],[ROS_DUR_COR_COD_ESC_TG_POS]]-Tabla25[[#This Row],[PAS_DUR_COR_COD_ESC_TG_POS]]</calculatedColumnFormula>
    </tableColumn>
    <tableColumn id="325" xr3:uid="{A7EB48B2-8E9C-450F-A6A5-52DAD294ECB1}" name="AMP_NUM_COR_COD_ESC_TG_TOT" dataDxfId="135">
      <calculatedColumnFormula>Tabla25[[#This Row],[ROS_NUM_COR_COD_ESC_TG_TOT]]-Tabla25[[#This Row],[PAS_NUM_COR_COD_ESC_TG_TOT]]</calculatedColumnFormula>
    </tableColumn>
    <tableColumn id="326" xr3:uid="{E96311C2-8853-4088-83D0-F595CA76234D}" name="AMP_DUR_COR_COD_ESC_TG_TOT" dataDxfId="134">
      <calculatedColumnFormula>Tabla25[[#This Row],[ROS_DUR_COR_COD_ESC_TG_TOT]]-Tabla25[[#This Row],[PAS_DUR_COR_COD_ESC_TG_TOT]]</calculatedColumnFormula>
    </tableColumn>
    <tableColumn id="327" xr3:uid="{510C22B1-971B-4136-81A2-3F3C3D2107D9}" name="SUP_NUM_COR_COD_ROS_TG_NEG" dataDxfId="133">
      <calculatedColumnFormula>Tabla25[[#This Row],[PAS_NUM_COR_COD_ROS_TG_NEG]]-Tabla25[[#This Row],[ESC_NUM_COR_COD_ROS_TG_NEG]]</calculatedColumnFormula>
    </tableColumn>
    <tableColumn id="328" xr3:uid="{AB0BDAC2-DFE9-431E-82DC-10FDF4DD99BC}" name="SUP_DUR_COR_COD_ROS_TG_NEG" dataDxfId="132">
      <calculatedColumnFormula>Tabla25[[#This Row],[PAS_DUR_COR_COD_ROS_TG_NEG]]-Tabla25[[#This Row],[ESC_DUR_COR_COD_ROS_TG_NEG]]</calculatedColumnFormula>
    </tableColumn>
    <tableColumn id="329" xr3:uid="{BDF7DEA0-9279-455D-B820-F9393351136B}" name="SUP_NUM_COR_COD_ROS_TG_NEU" dataDxfId="131">
      <calculatedColumnFormula>Tabla25[[#This Row],[PAS_NUM_COR_COD_ROS_TG_NEU]]-Tabla25[[#This Row],[ESC_NUM_COR_COD_ROS_TG_NEU]]</calculatedColumnFormula>
    </tableColumn>
    <tableColumn id="330" xr3:uid="{EFF66E19-74AF-4546-9E40-C47770B2D376}" name="SUP_DUR_COR_COD_ROS_TG_NEU" dataDxfId="130">
      <calculatedColumnFormula>Tabla25[[#This Row],[PAS_DUR_COR_COD_ROS_TG_NEU]]-Tabla25[[#This Row],[ESC_DUR_COR_COD_ROS_TG_NEU]]</calculatedColumnFormula>
    </tableColumn>
    <tableColumn id="331" xr3:uid="{D82E9B4E-3D7E-4CF2-AA23-567F5A0B2B6C}" name="SUP_NUM_COR_COD_ROS_TG_POS" dataDxfId="129">
      <calculatedColumnFormula>Tabla25[[#This Row],[PAS_NUM_COR_COD_ROS_TG_POS]]-Tabla25[[#This Row],[ESC_NUM_COR_COD_ROS_TG_POS]]</calculatedColumnFormula>
    </tableColumn>
    <tableColumn id="332" xr3:uid="{20AB74EB-F3E9-4CF1-AB83-72A6C88D2CEA}" name="SUP_DUR_COR_COD_ROS_TG_POS" dataDxfId="128">
      <calculatedColumnFormula>Tabla25[[#This Row],[PAS_DUR_COR_COD_ROS_TG_POS]]-Tabla25[[#This Row],[ESC_DUR_COR_COD_ROS_TG_POS]]</calculatedColumnFormula>
    </tableColumn>
    <tableColumn id="333" xr3:uid="{53C16E8D-E98B-4037-A3EA-A267B58CF783}" name="SUP_NUM_COR_COD_ROS_TG_TOT" dataDxfId="127">
      <calculatedColumnFormula>Tabla25[[#This Row],[PAS_NUM_COR_COD_ROS_TG_TOT]]-Tabla25[[#This Row],[ESC_NUM_COR_COD_ROS_TG_TOT]]</calculatedColumnFormula>
    </tableColumn>
    <tableColumn id="334" xr3:uid="{5BCEDBFB-FDB9-4640-A696-08A6FF5C2C41}" name="SUP_DUR_COR_COD_ROS_TG_TOT" dataDxfId="126">
      <calculatedColumnFormula>Tabla25[[#This Row],[PAS_DUR_COR_COD_ROS_TG_TOT]]-Tabla25[[#This Row],[ESC_DUR_COR_COD_ROS_TG_TOT]]</calculatedColumnFormula>
    </tableColumn>
    <tableColumn id="335" xr3:uid="{2D7ECB4D-021D-4248-B235-B3954782F042}" name="SUP_NUM_COR_COD_ESC_TG_NEG" dataDxfId="125">
      <calculatedColumnFormula>Tabla25[[#This Row],[PAS_NUM_COR_COD_ESC_TG_NEG]]-Tabla25[[#This Row],[ESC_NUM_COR_COD_ESC_TG_NEG]]</calculatedColumnFormula>
    </tableColumn>
    <tableColumn id="336" xr3:uid="{72A5979B-95CA-4971-9C43-BF6886896A94}" name="SUP_DUR_COR_COD_ESC_TG_NEG" dataDxfId="124">
      <calculatedColumnFormula>Tabla25[[#This Row],[PAS_DUR_COR_COD_ESC_TG_NEG]]-Tabla25[[#This Row],[ESC_DUR_COR_COD_ESC_TG_NEG]]</calculatedColumnFormula>
    </tableColumn>
    <tableColumn id="337" xr3:uid="{9519D817-E8E4-46B6-803A-6CDD96A15202}" name="SUP_NUM_COR_COD_ESC_TG_NEU" dataDxfId="123">
      <calculatedColumnFormula>Tabla25[[#This Row],[PAS_NUM_COR_COD_ESC_TG_NEU]]-Tabla25[[#This Row],[ESC_NUM_COR_COD_ESC_TG_NEU]]</calculatedColumnFormula>
    </tableColumn>
    <tableColumn id="338" xr3:uid="{E556EF99-B517-4BA0-9707-06C57EC7BB79}" name="SUP_DUR_COR_COD_ESC_TG_NEU" dataDxfId="122">
      <calculatedColumnFormula>Tabla25[[#This Row],[PAS_DUR_COR_COD_ESC_TG_NEU]]-Tabla25[[#This Row],[ESC_DUR_COR_COD_ESC_TG_NEU]]</calculatedColumnFormula>
    </tableColumn>
    <tableColumn id="339" xr3:uid="{4A8991CF-781A-4C88-9179-B072AFF944D0}" name="SUP_NUM_COR_COD_ESC_TG_POS" dataDxfId="121">
      <calculatedColumnFormula>Tabla25[[#This Row],[PAS_NUM_COR_COD_ESC_TG_POS]]-Tabla25[[#This Row],[ESC_NUM_COR_COD_ESC_TG_POS]]</calculatedColumnFormula>
    </tableColumn>
    <tableColumn id="340" xr3:uid="{D71399F1-E517-4E5D-AF9C-46A2C0275708}" name="SUP_DUR_COR_COD_ESC_TG_POS" dataDxfId="120">
      <calculatedColumnFormula>Tabla25[[#This Row],[PAS_DUR_COR_COD_ESC_TG_POS]]-Tabla25[[#This Row],[ESC_DUR_COR_COD_ESC_TG_POS]]</calculatedColumnFormula>
    </tableColumn>
    <tableColumn id="341" xr3:uid="{3D1F9054-929C-4791-8845-AFCFF7BFD538}" name="SUP_NUM_COR_COD_ESC_TG_TOT" dataDxfId="119">
      <calculatedColumnFormula>Tabla25[[#This Row],[PAS_NUM_COR_COD_ESC_TG_TOT]]-Tabla25[[#This Row],[ESC_NUM_COR_COD_ESC_TG_TOT]]</calculatedColumnFormula>
    </tableColumn>
    <tableColumn id="342" xr3:uid="{6EDB78C6-4876-4870-8A27-17BA380AD394}" name="SUP_DUR_COR_COD_ESC_TG_TOT" dataDxfId="118">
      <calculatedColumnFormula>Tabla25[[#This Row],[PAS_DUR_COR_COD_ESC_TG_TOT]]-Tabla25[[#This Row],[ESC_DUR_COR_COD_ESC_TG_TOT]]</calculatedColumnFormula>
    </tableColumn>
    <tableColumn id="21" xr3:uid="{EC1B63E2-E1B8-441C-9E25-A8375E3D424A}" name="RAMP_NUM_PAS_NEG" dataDxfId="117">
      <calculatedColumnFormula>Tabla25[[#This Row],[PAS_NUM_COR_COD_ROS_TG_NEG]]-Tabla25[[#This Row],[PAS_NUM_COR_COD_ESC_TG_NEG]]</calculatedColumnFormula>
    </tableColumn>
    <tableColumn id="22" xr3:uid="{93119932-1D80-490D-B39C-93E5402E5543}" name="RAMP_NUM_PAS_NEU" dataDxfId="116">
      <calculatedColumnFormula>Tabla25[[#This Row],[PAS_NUM_COR_COD_ROS_TG_NEU]]-Tabla25[[#This Row],[PAS_NUM_COR_COD_ESC_TG_NEU]]</calculatedColumnFormula>
    </tableColumn>
    <tableColumn id="23" xr3:uid="{7FE1A07C-FCB8-4D55-8E85-1E637EB88968}" name="RAMP_NUM_PAS_POS" dataDxfId="115">
      <calculatedColumnFormula>Tabla25[[#This Row],[PAS_NUM_COR_COD_ROS_TG_POS]]-Tabla25[[#This Row],[PAS_NUM_COR_COD_ESC_TG_POS]]</calculatedColumnFormula>
    </tableColumn>
    <tableColumn id="24" xr3:uid="{425D424C-F210-4433-AF0A-23C1E0CAD870}" name="RAMP_NUM_PAS_TOT" dataDxfId="114">
      <calculatedColumnFormula>Tabla25[[#This Row],[PAS_NUM_COR_COD_ROS_TG_TOT]]-Tabla25[[#This Row],[PAS_NUM_COR_COD_ESC_TG_TOT]]</calculatedColumnFormula>
    </tableColumn>
    <tableColumn id="36" xr3:uid="{3A71E65F-16EB-4442-9849-CEB7E667C310}" name="RAMP_DUR_PAS_NEG" dataDxfId="113">
      <calculatedColumnFormula>Tabla25[[#This Row],[PAS_DUR_COR_COD_ROS_TG_NEG]]-Tabla25[[#This Row],[PAS_DUR_COR_COD_ESC_TG_NEG]]</calculatedColumnFormula>
    </tableColumn>
    <tableColumn id="35" xr3:uid="{776F73E1-AB0F-4BAF-BE2F-50EAFB3F425D}" name="RAMP_DUR_PAS_NEU" dataDxfId="112">
      <calculatedColumnFormula>Tabla25[[#This Row],[PAS_DUR_COR_COD_ROS_TG_NEU]]-Tabla25[[#This Row],[PAS_DUR_COR_COD_ESC_TG_NEU]]</calculatedColumnFormula>
    </tableColumn>
    <tableColumn id="34" xr3:uid="{C05640F6-6B05-469D-B6CC-380F1ED79EEE}" name="RAMP_DUR_PAS_POS" dataDxfId="111">
      <calculatedColumnFormula>Tabla25[[#This Row],[PAS_DUR_COR_COD_ROS_TG_POS]]-Tabla25[[#This Row],[PAS_DUR_COR_COD_ESC_TG_POS]]</calculatedColumnFormula>
    </tableColumn>
    <tableColumn id="33" xr3:uid="{E2F9F225-8DC1-45A8-856E-B9F243DCE6AA}" name="RAMP_DUR_PAS_TOT" dataDxfId="110">
      <calculatedColumnFormula>Tabla25[[#This Row],[PAS_DUR_COR_COD_ROS_TG_TOT]]-Tabla25[[#This Row],[PAS_DUR_COR_COD_ESC_TG_TOT]]</calculatedColumnFormula>
    </tableColumn>
    <tableColumn id="25" xr3:uid="{90F2EC79-C2B0-453D-8450-2C44063775E0}" name="RAMP_NUM_ESC_NEG" dataDxfId="109">
      <calculatedColumnFormula>Tabla25[[#This Row],[ESC_NUM_COR_COD_ROS_TG_NEG]]-Tabla25[[#This Row],[ESC_NUM_COR_COD_ESC_TG_NEG]]</calculatedColumnFormula>
    </tableColumn>
    <tableColumn id="26" xr3:uid="{2371D9AE-C162-404B-AE6D-2C0812E820F4}" name="RAMP_NUM_ESC_NEU" dataDxfId="108">
      <calculatedColumnFormula>Tabla25[[#This Row],[ESC_NUM_COR_COD_ROS_TG_NEU]]-Tabla25[[#This Row],[ESC_NUM_COR_COD_ESC_TG_NEU]]</calculatedColumnFormula>
    </tableColumn>
    <tableColumn id="27" xr3:uid="{31EE8355-3437-40AA-B098-0D0C88651A6C}" name="RAMP_NUM_ESC_POS" dataDxfId="107">
      <calculatedColumnFormula>Tabla25[[#This Row],[ESC_NUM_COR_COD_ROS_TG_POS]]-Tabla25[[#This Row],[ESC_NUM_COR_COD_ESC_TG_POS]]</calculatedColumnFormula>
    </tableColumn>
    <tableColumn id="28" xr3:uid="{1A86003A-24A4-4E01-B61C-8CE6E4979F19}" name="RAMP_NUM_ESC_TOT" dataDxfId="106">
      <calculatedColumnFormula>Tabla25[[#This Row],[ESC_NUM_COR_COD_ROS_TG_TOT]]-Tabla25[[#This Row],[ESC_NUM_COR_COD_ESC_TG_TOT]]</calculatedColumnFormula>
    </tableColumn>
    <tableColumn id="40" xr3:uid="{BAF7815F-82BF-49BE-BABE-B74BBF190437}" name="RAMP_DUR_ESC_NEG" dataDxfId="105">
      <calculatedColumnFormula>Tabla25[[#This Row],[ESC_DUR_COR_COD_ROS_TG_NEG]]-Tabla25[[#This Row],[ESC_DUR_COR_COD_ESC_TG_NEG]]</calculatedColumnFormula>
    </tableColumn>
    <tableColumn id="39" xr3:uid="{FED2B664-FD01-4E21-9030-8A2DD235AD95}" name="RAMP_DUR_ESC_NEU" dataDxfId="104">
      <calculatedColumnFormula>Tabla25[[#This Row],[ESC_DUR_COR_COD_ROS_TG_NEU]]-Tabla25[[#This Row],[ESC_DUR_COR_COD_ESC_TG_NEU]]</calculatedColumnFormula>
    </tableColumn>
    <tableColumn id="38" xr3:uid="{BAF4BA23-93A1-44FD-A940-CA1E80E8A9C9}" name="RAMP_DUR_ESC_POS" dataDxfId="103">
      <calculatedColumnFormula>Tabla25[[#This Row],[ESC_DUR_COR_COD_ROS_TG_POS]]-Tabla25[[#This Row],[ESC_DUR_COR_COD_ESC_TG_POS]]</calculatedColumnFormula>
    </tableColumn>
    <tableColumn id="37" xr3:uid="{921EAB90-CD34-45D1-B3F4-9C0BE8405B61}" name="RAMP_DUR_ESC_TOT" dataDxfId="102">
      <calculatedColumnFormula>Tabla25[[#This Row],[ESC_DUR_COR_COD_ROS_TG_TOT]]-Tabla25[[#This Row],[ESC_DUR_COR_COD_ESC_TG_TOT]]</calculatedColumnFormula>
    </tableColumn>
    <tableColumn id="29" xr3:uid="{710FCE30-4E68-4D45-A210-4CC0426C2C36}" name="RAMP_NUM_ROS_NEG" dataDxfId="101">
      <calculatedColumnFormula>Tabla25[[#This Row],[ROS_NUM_COR_COD_ROS_TG_NEG]]-Tabla25[[#This Row],[ROS_NUM_COR_COD_ESC_TG_NEG]]</calculatedColumnFormula>
    </tableColumn>
    <tableColumn id="30" xr3:uid="{ADC23520-DAD0-4EE8-9C20-4D92EF19D3E3}" name="RAMP_NUM_ROS_NEU" dataDxfId="100">
      <calculatedColumnFormula>Tabla25[[#This Row],[ROS_NUM_COR_COD_ROS_TG_NEU]]-Tabla25[[#This Row],[ROS_NUM_COR_COD_ESC_TG_NEU]]</calculatedColumnFormula>
    </tableColumn>
    <tableColumn id="31" xr3:uid="{22A4FB74-6A69-4CC4-BE9E-5901C5ECE1FB}" name="RAMP_NUM_ROS_POS" dataDxfId="99">
      <calculatedColumnFormula>Tabla25[[#This Row],[ROS_NUM_COR_COD_ROS_TG_POS]]-Tabla25[[#This Row],[ROS_NUM_COR_COD_ESC_TG_POS]]</calculatedColumnFormula>
    </tableColumn>
    <tableColumn id="32" xr3:uid="{14BC1203-61DC-4374-B4DF-B021E62E5878}" name="RAMP_NUM_ROS_TOT" dataDxfId="98">
      <calculatedColumnFormula>Tabla25[[#This Row],[ROS_NUM_COR_COD_ROS_TG_TOT]]-Tabla25[[#This Row],[ROS_NUM_COR_COD_ESC_TG_TOT]]</calculatedColumnFormula>
    </tableColumn>
    <tableColumn id="41" xr3:uid="{BE6CA51C-E973-4F34-9C9D-332D67321D4A}" name="RAMP_DUR_ROS_NEG" dataDxfId="97">
      <calculatedColumnFormula>Tabla25[[#This Row],[ROS_DUR_COR_COD_ROS_TG_NEG]]-Tabla25[[#This Row],[ROS_DUR_COR_COD_ESC_TG_NEG]]</calculatedColumnFormula>
    </tableColumn>
    <tableColumn id="42" xr3:uid="{45281E07-30B3-44F7-AB3B-AB93E3F20B47}" name="RAMP_DUR_ROS_NEU" dataDxfId="96">
      <calculatedColumnFormula>Tabla25[[#This Row],[ROS_DUR_COR_COD_ROS_TG_NEU]]-Tabla25[[#This Row],[ROS_DUR_COR_COD_ESC_TG_NEU]]</calculatedColumnFormula>
    </tableColumn>
    <tableColumn id="43" xr3:uid="{71A66989-118E-4A4F-95A6-358B7E9CEA49}" name="RAMP_DUR_ROS_POS" dataDxfId="95">
      <calculatedColumnFormula>Tabla25[[#This Row],[ROS_DUR_COR_COD_ROS_TG_POS]]-Tabla25[[#This Row],[ROS_DUR_COR_COD_ESC_TG_POS]]</calculatedColumnFormula>
    </tableColumn>
    <tableColumn id="44" xr3:uid="{1D489670-1441-4D4A-89ED-B2D235147AAB}" name="RAMP_DUR_ROS_TOT" dataDxfId="94">
      <calculatedColumnFormula>Tabla25[[#This Row],[ROS_DUR_COR_COD_ROS_TG_TOT]]-Tabla25[[#This Row],[ROS_DUR_COR_COD_ESC_TG_TOT]]</calculatedColumnFormula>
    </tableColumn>
    <tableColumn id="45" xr3:uid="{D9EDF9F4-EE93-4929-85B0-778D13DE132C}" name="ROS_1DU_COR_COD_ROS_TG_NEG" dataDxfId="47"/>
    <tableColumn id="46" xr3:uid="{57BEF546-2345-4A77-A1FD-10596647572C}" name="ROS_1DU_COR_COD_ROS_TG_NEU" dataDxfId="46"/>
    <tableColumn id="47" xr3:uid="{46531747-FDF3-4F69-A9CE-4DE0D5DA0D17}" name="ROS_1DU_COR_COD_ROS_TG_POS" dataDxfId="45"/>
    <tableColumn id="48" xr3:uid="{F8DB4201-0BCA-4A22-8A35-97968E5F032F}" name="ROS_1DU_COR_COD_ROS_TG_TOT" dataDxfId="44"/>
    <tableColumn id="49" xr3:uid="{A2CDA90F-17A7-4A0B-AA54-8CCF9A1E6F6B}" name="ROS_1DU_COR_COD_ESC_TG_NEG" dataDxfId="43"/>
    <tableColumn id="50" xr3:uid="{D0A8E6F1-3C33-4D67-9446-F53CE42070F8}" name="ROS_1DU_COR_COD_ESC_TG_NEU" dataDxfId="42"/>
    <tableColumn id="51" xr3:uid="{B864F6C9-B2FB-4959-94FB-C76D185F2B8B}" name="ROS_1DU_COR_COD_ESC_TG_POS" dataDxfId="41"/>
    <tableColumn id="52" xr3:uid="{88567A44-F9A3-4A6D-AA4B-3C78B3C118E2}" name="ROS_1DU_COR_COD_ESC_TG_TOT" dataDxfId="40"/>
    <tableColumn id="53" xr3:uid="{9B1AD3E0-4913-40F1-A12F-269106C46E5A}" name="ESC_1DU_COR_COD_ROS_TG_NEG" dataDxfId="39"/>
    <tableColumn id="54" xr3:uid="{EE149397-A2DB-4A77-98F0-46A24DAFC84F}" name="ESC_1DU_COR_COD_ROS_TG_NEU" dataDxfId="38"/>
    <tableColumn id="55" xr3:uid="{C6E27479-4BBE-433E-8789-B1E5CDA8222B}" name="ESC_1DU_COR_COD_ROS_TG_POS" dataDxfId="37"/>
    <tableColumn id="56" xr3:uid="{3FDD19BC-5E90-42D8-8147-33FCD2D06FC6}" name="ESC_1DU_COR_COD_ROS_TG_TOT" dataDxfId="36"/>
    <tableColumn id="57" xr3:uid="{38ADD3D5-7DE6-4A85-A594-E10932B450BD}" name="ESC_1DU_COR_COD_ESC_TG_NEG" dataDxfId="35"/>
    <tableColumn id="58" xr3:uid="{37A404AD-B2D5-4EE2-9429-6DF288576420}" name="ESC_1DU_COR_COD_ESC_TG_NEU" dataDxfId="34"/>
    <tableColumn id="59" xr3:uid="{771F05D0-9844-4E08-AA5F-932D45923313}" name="ESC_1DU_COR_COD_ESC_TG_POS" dataDxfId="33"/>
    <tableColumn id="60" xr3:uid="{DBB55AB8-46D9-4C54-A4B6-5C98B1909BC2}" name="ESC_1DU_COR_COD_ESC_TG_TOT" dataDxfId="32"/>
    <tableColumn id="61" xr3:uid="{FEC49215-A55D-4C00-9AA3-6DAE927867BA}" name="PAS_1DU_COR_COD_ROS_TG_NEG" dataDxfId="31"/>
    <tableColumn id="62" xr3:uid="{EAF9EBAA-7D7E-4850-AE02-8F153AFE033F}" name="PAS_1DU_COR_COD_ROS_TG_NEU" dataDxfId="30"/>
    <tableColumn id="63" xr3:uid="{7C1CD903-28B9-4408-825A-7A36EFCAA593}" name="PAS_1DU_COR_COD_ROS_TG_POS" dataDxfId="29"/>
    <tableColumn id="64" xr3:uid="{D2B2C359-096C-4177-8783-8BF2FEB6BED4}" name="PAS_1DU_COR_COD_ROS_TG_TOT" dataDxfId="28"/>
    <tableColumn id="65" xr3:uid="{7116EB80-0176-426C-801A-8B5DDBCC09CF}" name="PAS_1DU_COR_COD_ESC_TG_NEG" dataDxfId="27"/>
    <tableColumn id="66" xr3:uid="{5CA672F6-FABB-440A-82D5-E4806A70B781}" name="PAS_1DU_COR_COD_ESC_TG_NEU" dataDxfId="26"/>
    <tableColumn id="67" xr3:uid="{689451AE-D3B2-4CE6-A2BD-EC561AC8E6FB}" name="PAS_1DU_COR_COD_ESC_TG_POS" dataDxfId="25"/>
    <tableColumn id="68" xr3:uid="{520A8A38-3451-47CB-9C44-3BF6B6136D12}" name="PAS_1DU_COR_COD_ESC_TG_TOT" dataDxfId="24"/>
    <tableColumn id="69" xr3:uid="{4F081BBE-C359-4D78-B816-BC9F0EA42CCD}" name="RAMP_1DU_ROS_NEG" dataDxfId="23">
      <calculatedColumnFormula>Tabla25[[#This Row],[ROS_1DU_COR_COD_ROS_TG_NEG]]-Tabla25[[#This Row],[ROS_1DU_COR_COD_ESC_TG_NEG]]</calculatedColumnFormula>
    </tableColumn>
    <tableColumn id="70" xr3:uid="{88CE5F5C-95CF-4510-B40E-B1B241AF73FB}" name="RAMP_1DU_ROS_NEU" dataDxfId="22">
      <calculatedColumnFormula>Tabla25[[#This Row],[ROS_1DU_COR_COD_ROS_TG_NEU]]-Tabla25[[#This Row],[ROS_1DU_COR_COD_ESC_TG_NEU]]</calculatedColumnFormula>
    </tableColumn>
    <tableColumn id="71" xr3:uid="{0631C9FA-7E58-4D62-BB89-78656E6C8FEC}" name="RAMP_1DU_ROS_POS" dataDxfId="21">
      <calculatedColumnFormula>Tabla25[[#This Row],[ROS_1DU_COR_COD_ROS_TG_POS]]-Tabla25[[#This Row],[ROS_1DU_COR_COD_ESC_TG_POS]]</calculatedColumnFormula>
    </tableColumn>
    <tableColumn id="72" xr3:uid="{5EC5D92F-4447-4D07-A553-572B2EE41F4A}" name="RAMP_1DU_ROS_TOT" dataDxfId="20">
      <calculatedColumnFormula>Tabla25[[#This Row],[ROS_1DU_COR_COD_ROS_TG_TOT]]-Tabla25[[#This Row],[ROS_1DU_COR_COD_ESC_TG_TOT]]</calculatedColumnFormula>
    </tableColumn>
    <tableColumn id="73" xr3:uid="{28590555-561D-45F9-BCBB-8BD904A75773}" name="RAMP_1DU_ESC_NEG" dataDxfId="19">
      <calculatedColumnFormula>Tabla25[[#This Row],[ESC_1DU_COR_COD_ROS_TG_NEG]]-Tabla25[[#This Row],[ESC_1DU_COR_COD_ESC_TG_NEG]]</calculatedColumnFormula>
    </tableColumn>
    <tableColumn id="74" xr3:uid="{A8220CBE-FC4B-4A77-91DB-913B7C8C6589}" name="RAMP_1DU_ESC_NEU" dataDxfId="18">
      <calculatedColumnFormula>Tabla25[[#This Row],[ESC_1DU_COR_COD_ROS_TG_NEU]]-Tabla25[[#This Row],[ESC_1DU_COR_COD_ESC_TG_NEU]]</calculatedColumnFormula>
    </tableColumn>
    <tableColumn id="83" xr3:uid="{006B3704-A036-43E3-AEE4-5E8896D13A54}" name="RAMP_1DU_ESC_POS" dataDxfId="17">
      <calculatedColumnFormula>Tabla25[[#This Row],[ESC_1DU_COR_COD_ROS_TG_POS]]-Tabla25[[#This Row],[ESC_1DU_COR_COD_ESC_TG_POS]]</calculatedColumnFormula>
    </tableColumn>
    <tableColumn id="84" xr3:uid="{D9FECB94-A441-4E9A-8494-5D20EFC7ADBC}" name="RAMP_1DU_ESC_TOT" dataDxfId="16">
      <calculatedColumnFormula>Tabla25[[#This Row],[ESC_1DU_COR_COD_ROS_TG_TOT]]-Tabla25[[#This Row],[ESC_1DU_COR_COD_ESC_TG_TOT]]</calculatedColumnFormula>
    </tableColumn>
    <tableColumn id="85" xr3:uid="{E3B6E16E-C883-44D3-86D9-BA9F81E6C6A9}" name="RAMP_1DU_PAS_NEG" dataDxfId="15">
      <calculatedColumnFormula>Tabla25[[#This Row],[PAS_1DU_COR_COD_ROS_TG_NEG]]-Tabla25[[#This Row],[PAS_1DU_COR_COD_ESC_TG_NEG]]</calculatedColumnFormula>
    </tableColumn>
    <tableColumn id="86" xr3:uid="{13C4EBC5-5AE5-49DA-B79E-3F0E2429B50B}" name="RAMP_1DU_PAS_NEU" dataDxfId="14">
      <calculatedColumnFormula>Tabla25[[#This Row],[PAS_1DU_COR_COD_ROS_TG_NEU]]-Tabla25[[#This Row],[PAS_1DU_COR_COD_ESC_TG_NEU]]</calculatedColumnFormula>
    </tableColumn>
    <tableColumn id="87" xr3:uid="{2000B289-914F-4119-8B46-D555E33AB2C1}" name="RAMP_1DU_PAS_POS" dataDxfId="13">
      <calculatedColumnFormula>Tabla25[[#This Row],[PAS_1DU_COR_COD_ROS_TG_POS]]-Tabla25[[#This Row],[PAS_1DU_COR_COD_ESC_TG_POS]]</calculatedColumnFormula>
    </tableColumn>
    <tableColumn id="88" xr3:uid="{FB19A02B-14F3-4A48-84F2-83E26821CE8D}" name="RAMP_1DU_PAS_TOT" dataDxfId="12">
      <calculatedColumnFormula>Tabla25[[#This Row],[PAS_1DU_COR_COD_ROS_TG_TOT]]-Tabla25[[#This Row],[PAS_1DU_COR_COD_ESC_TG_TOT]]</calculatedColumnFormula>
    </tableColumn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263C3B-0B3B-4E21-9A3D-08F22D17C06D}" name="Tabla24" displayName="Tabla24" ref="A1:MD210" totalsRowShown="0" headerRowDxfId="93">
  <autoFilter ref="A1:MD210" xr:uid="{B1263C3B-0B3B-4E21-9A3D-08F22D17C06D}"/>
  <tableColumns count="342">
    <tableColumn id="1" xr3:uid="{29BFAC79-A885-42CB-81D8-557DD52F390E}" name="ID" dataDxfId="92"/>
    <tableColumn id="2" xr3:uid="{1563EBDA-77C9-4CE0-A5DA-50A7894E2F12}" name="DECADA" dataDxfId="91"/>
    <tableColumn id="3" xr3:uid="{490A19BB-48D5-4703-B2ED-1107B8AB8AA1}" name="SEXO" dataDxfId="90"/>
    <tableColumn id="4" xr3:uid="{6395332C-4477-43C3-B3C4-3CE338DBF2C9}" name="EDAD" dataDxfId="89"/>
    <tableColumn id="5" xr3:uid="{A88641A1-8D9E-49D5-97C7-8A577340A07C}" name="PAS_NUM_COR_COD_ESC_TG_NEG"/>
    <tableColumn id="6" xr3:uid="{84EE9E0D-75FE-4085-A18A-C7F3645FEB7E}" name="PAS_DUR_COR_COD_ESC_TG_NEG"/>
    <tableColumn id="7" xr3:uid="{F8FC28EE-1EBF-4D04-BD98-AAAC0A8A3CDF}" name="PAS_NUM_COR_COD_ESC_TG_NEU"/>
    <tableColumn id="8" xr3:uid="{4E96842B-95A8-4732-BF6E-F6B4E18141CF}" name="PAS_DUR_COR_COD_ESC_TG_NEU"/>
    <tableColumn id="9" xr3:uid="{7538BE69-6B02-4CBB-A279-285F4CE1EFEF}" name="PAS_NUM_COR_COD_ESC_TG_POS"/>
    <tableColumn id="10" xr3:uid="{82F6E4F1-24CD-4D1D-8E72-F683A4DFF74E}" name="PAS_DUR_COR_COD_ESC_TG_POS"/>
    <tableColumn id="11" xr3:uid="{9454D585-5FE8-413A-9105-13D21BD8DBF4}" name="PAS_NUM_COR_COD_ESC_TG_TOT"/>
    <tableColumn id="12" xr3:uid="{567147B3-27AE-47EF-9E22-395DBFC8F432}" name="PAS_DUR_COR_COD_ESC_TG_TOT"/>
    <tableColumn id="13" xr3:uid="{F97C2505-0092-42AB-B917-DEA36C25BB7B}" name="PAS_NUM_COR_COD_ROS_TG_NEG"/>
    <tableColumn id="14" xr3:uid="{154B16CB-C6F9-41BF-B471-53FB304B4C56}" name="PAS_DUR_COR_COD_ROS_TG_NEG"/>
    <tableColumn id="15" xr3:uid="{6C8249BB-0D7E-41F0-AA64-49A616ACE002}" name="PAS_NUM_COR_COD_ROS_TG_NEU"/>
    <tableColumn id="16" xr3:uid="{7031437B-F9EB-41A5-99B2-F51F8BCD6859}" name="PAS_DUR_COR_COD_ROS_TG_NEU"/>
    <tableColumn id="17" xr3:uid="{95E44158-3994-42A1-9B10-11F9560CD5C3}" name="PAS_NUM_COR_COD_ROS_TG_POS"/>
    <tableColumn id="18" xr3:uid="{718CE848-DF33-4843-9C02-D82D1B39D192}" name="PAS_DUR_COR_COD_ROS_TG_POS"/>
    <tableColumn id="19" xr3:uid="{CB92EE3E-858A-4443-9BAB-4863B2FF32C8}" name="PAS_NUM_COR_COD_ROS_TG_TOT"/>
    <tableColumn id="20" xr3:uid="{107828FF-9393-45D3-A0EC-B4A959C43FDA}" name="PAS_DUR_COR_COD_ROS_TG_TOT"/>
    <tableColumn id="21" xr3:uid="{241A6803-8766-4D22-8E6B-C486FC654AE1}" name="PAS_NUM_COR_COD_TOT_TO_TOT"/>
    <tableColumn id="22" xr3:uid="{B539DA8B-AE7F-4FDB-9EE6-BC5D5BC0E644}" name="PAS_DUR_COR_COD_TOT_TO_TOT"/>
    <tableColumn id="23" xr3:uid="{9D9482D9-B177-4151-A211-F450957AC822}" name="PAS_NUM_COR_REC_FLE_TG_NEG"/>
    <tableColumn id="24" xr3:uid="{FC3ABB86-71AA-466E-B33E-78DBCA4D55F2}" name="PAS_DUR_COR_REC_FLE_TG_NEG"/>
    <tableColumn id="25" xr3:uid="{DF92D50A-0106-400C-9F13-D6603E1D6769}" name="PAS_NUM_COR_REC_FLE_TG_NEU"/>
    <tableColumn id="26" xr3:uid="{AC283A04-0EB2-44D5-AFC2-9A1C9D27561E}" name="PAS_DUR_COR_REC_FLE_TG_NEU"/>
    <tableColumn id="27" xr3:uid="{1B1D817B-47BF-478A-AE1D-1965702C6611}" name="PAS_NUM_COR_REC_FLE_TG_POS"/>
    <tableColumn id="28" xr3:uid="{B4EA158E-089F-49FC-8AD5-87FBD059EFD1}" name="PAS_DUR_COR_REC_FLE_TG_POS"/>
    <tableColumn id="29" xr3:uid="{A210E209-F34E-4A6D-B779-D2F14ACAC00F}" name="PAS_NUM_COR_REC_FLE_TO_TOT"/>
    <tableColumn id="30" xr3:uid="{42BE019F-DFF0-4F3D-955B-CE84A3725B26}" name="PAS_DUR_COR_REC_FLE_TO_TOT"/>
    <tableColumn id="31" xr3:uid="{6FF01278-603C-4654-BFEA-180D62A35B5D}" name="PAS_NUM_COR_REC_TOT_TO_TOT"/>
    <tableColumn id="32" xr3:uid="{553EB0CD-92EB-406D-B9E6-7EC90E82C493}" name="PAS_DUR_COR_REC_TOT_TO_TOT"/>
    <tableColumn id="33" xr3:uid="{6CD7F460-B7AF-421D-A01C-AEE3EB079C38}" name="PAS_NUM_COR_TOT_TOT_TO_TOT"/>
    <tableColumn id="34" xr3:uid="{1B7C381A-2779-4F65-AEED-5BA4EE3D4015}" name="PAS_DUR_COR_TOT_TOT_TO_TOT"/>
    <tableColumn id="35" xr3:uid="{04E66591-0CF9-4C01-B779-35A77F2D3397}" name="PAS_NUM_INC_COD_ESC_TG_NEG"/>
    <tableColumn id="36" xr3:uid="{D58DAC30-62BC-46AA-BB8E-E4A3BE7DF509}" name="PAS_DUR_INC_COD_ESC_TG_NEG"/>
    <tableColumn id="37" xr3:uid="{98C490E1-CC32-4ACA-A758-EBD31BC4E003}" name="PAS_NUM_INC_COD_ESC_TG_NEU"/>
    <tableColumn id="38" xr3:uid="{DBCC1BCD-F7AF-47D7-8E31-014BD296BB05}" name="PAS_DUR_INC_COD_ESC_TG_NEU"/>
    <tableColumn id="39" xr3:uid="{79E7ACA9-07E5-483B-AF10-CDFFDB4C8BBE}" name="PAS_NUM_INC_COD_ESC_TG_POS"/>
    <tableColumn id="40" xr3:uid="{3ED7EBD2-CBE4-4C6A-84BB-774279FE8580}" name="PAS_DUR_INC_COD_ESC_TG_POS"/>
    <tableColumn id="41" xr3:uid="{631FF916-DDFD-4392-91C4-7765D38E2C6D}" name="PAS_NUM_INC_COD_ESC_TG_TOT"/>
    <tableColumn id="42" xr3:uid="{22CA12BB-5D0D-43ED-99D5-25EABBA7CB91}" name="PAS_DUR_INC_COD_ESC_TG_TOT"/>
    <tableColumn id="43" xr3:uid="{DA2E315D-20A7-45D4-A15F-FAD41C888A2D}" name="PAS_NUM_INC_COD_ROS_TG_NEG"/>
    <tableColumn id="44" xr3:uid="{22795B90-40CD-4618-A17A-20C41CB3AA52}" name="PAS_DUR_INC_COD_ROS_TG_NEG"/>
    <tableColumn id="45" xr3:uid="{077A84DF-AE94-4236-B52F-5CFBC0AB6CBD}" name="PAS_NUM_INC_COD_ROS_TG_NEU"/>
    <tableColumn id="46" xr3:uid="{0EBDC29E-3B1D-4FE4-BC84-F5C8D6E9D738}" name="PAS_DUR_INC_COD_ROS_TG_NEU"/>
    <tableColumn id="47" xr3:uid="{619FE902-4633-460F-914B-81F6C37DD14B}" name="PAS_NUM_INC_COD_ROS_TG_POS"/>
    <tableColumn id="48" xr3:uid="{15CD2233-71D7-46B8-AC85-B4D0266BB7A9}" name="PAS_DUR_INC_COD_ROS_TG_POS"/>
    <tableColumn id="49" xr3:uid="{16CF9519-FC95-4112-945C-54B266C89A00}" name="PAS_NUM_INC_COD_ROS_TO_TOT"/>
    <tableColumn id="50" xr3:uid="{5F9C6C9E-A0CD-44A2-9ACD-859F71832731}" name="PAS_DUR_INC_COD_ROS_TO_TOT"/>
    <tableColumn id="51" xr3:uid="{3EB3EC10-693E-403D-BCFD-4494C30F2495}" name="PAS_NUM_INC_COD_TOT_TO_TOT"/>
    <tableColumn id="52" xr3:uid="{FA07142B-1CD0-4649-8161-C490B5D841A0}" name="PAS_DUR_INC_COD_TOT_TO_TOT"/>
    <tableColumn id="53" xr3:uid="{CFC61DFF-9686-4F6A-9E8B-96AA93275D10}" name="PAS_NUM_INC_REC_FLE_TG_NEG"/>
    <tableColumn id="54" xr3:uid="{6DF043D6-6082-485A-81F1-B216830A726D}" name="PAS_DUR_INC_REC_FLE_TG_NEG"/>
    <tableColumn id="55" xr3:uid="{81268578-D36D-461C-A0CD-E276BA86337B}" name="PAS_NUM_INC_REC_FLE_TG_NEU"/>
    <tableColumn id="56" xr3:uid="{001F4C1D-577A-443F-B45F-4025A022F2DF}" name="PAS_DUR_INC_REC_FLE_TG_NEU"/>
    <tableColumn id="57" xr3:uid="{209E2D63-A6C9-4BBA-88A3-64FCAEF6DA01}" name="PAS_NUM_INC_REC_FLE_TG_POS"/>
    <tableColumn id="58" xr3:uid="{2FB544A4-879E-4F63-953C-1E32AC252D0F}" name="PAS_DUR_INC_REC_FLE_TG_POS"/>
    <tableColumn id="59" xr3:uid="{C0FEB719-1A23-4CF4-9499-898BE315D30E}" name="PAS_NUM_INC_REC_FLE_TO_TOT"/>
    <tableColumn id="60" xr3:uid="{6DF9098C-5194-43DB-9F79-2A114E61B7A6}" name="PAS_DUR_INC_REC_FLE_TO_TOT"/>
    <tableColumn id="61" xr3:uid="{51CE2933-AD5B-49A6-9CC2-921C5392B7CB}" name="PAS_NUM_INC_REC_TOT_TO_TOT"/>
    <tableColumn id="62" xr3:uid="{C45FC072-48A4-416D-AF38-E14E35668FDC}" name="PAS_DUR_INC_REC_TOT_TO_TOT"/>
    <tableColumn id="63" xr3:uid="{CD43481F-4C0E-4D59-9FC0-487F27767FDC}" name="PAS_NUM_INC_TOT_TOT_TO_TOT"/>
    <tableColumn id="64" xr3:uid="{17171FB4-7FE1-4A60-8521-27F92C70A9D9}" name="PAS_DUR_INC_TOT_TOT_TO_TOT"/>
    <tableColumn id="65" xr3:uid="{37C73AF8-F8FC-4E52-A327-99BC9D629259}" name="PAS_NUM_TOT_TOT_TOT_TO_TOT"/>
    <tableColumn id="66" xr3:uid="{3B24E451-1148-4E0E-BA91-72F16CA765AA}" name="PAS_DUR_TOT_TOT_TOT_TO_TOT"/>
    <tableColumn id="67" xr3:uid="{328849FF-CAF3-43A0-B54C-0DC6A61BE6B4}" name="ESC_NUM_COR_COD_ESC_NT_NEG"/>
    <tableColumn id="68" xr3:uid="{48764545-1126-417B-86BF-794B3C9BA423}" name="ESC_DUR_COR_COD_ESC_NT_NEG"/>
    <tableColumn id="69" xr3:uid="{EE3692B3-3322-4DAC-A2E6-93809B024317}" name="ESC_NUM_COR_COD_ESC_NT_NEU"/>
    <tableColumn id="70" xr3:uid="{2B54CE73-1C19-4BE2-87B9-8A2248E4FC9A}" name="ESC_DUR_COR_COD_ESC_NT_NEU"/>
    <tableColumn id="71" xr3:uid="{BC4C328E-FE3A-47D1-8EC4-3B10B0E63805}" name="ESC_NUM_COR_COD_ESC_NT_POS"/>
    <tableColumn id="72" xr3:uid="{B59B6B07-7E39-4C4C-8CB1-6524F505BAE4}" name="ESC_DUR_COR_COD_ESC_NT_POS"/>
    <tableColumn id="73" xr3:uid="{014F8369-BA48-4D4E-8B19-9368C065A93E}" name="ESC_NUM_COR_COD_ESC_NT_TOT"/>
    <tableColumn id="74" xr3:uid="{1A3D58DA-52DA-4236-BE54-0CA1089DF23D}" name="ESC_DUR_COR_COD_ESC_NT_TOT"/>
    <tableColumn id="75" xr3:uid="{B1B4684D-83E1-4AC1-9146-603CE1548DE4}" name="ESC_NUM_COR_COD_ESC_TG_NEG"/>
    <tableColumn id="76" xr3:uid="{F9900C16-2013-4168-BE61-615741B0AD28}" name="ESC_DUR_COR_COD_ESC_TG_NEG"/>
    <tableColumn id="77" xr3:uid="{65F4CC28-43A3-44AB-921E-F85C39E75552}" name="ESC_NUM_COR_COD_ESC_TG_NEU"/>
    <tableColumn id="78" xr3:uid="{7CFC61CC-C643-45AB-9388-00F6B70757E8}" name="ESC_DUR_COR_COD_ESC_TG_NEU"/>
    <tableColumn id="79" xr3:uid="{3EB37C57-7D8F-4D50-8E80-77F54C57A53F}" name="ESC_NUM_COR_COD_ESC_TG_POS"/>
    <tableColumn id="80" xr3:uid="{0FC1C9C1-9F49-41C5-956D-0EB30C5CC964}" name="ESC_DUR_COR_COD_ESC_TG_POS"/>
    <tableColumn id="81" xr3:uid="{D33E253E-44FC-4698-8295-38537069315E}" name="ESC_NUM_COR_COD_ESC_TG_TOT"/>
    <tableColumn id="82" xr3:uid="{4A1DCA37-49D4-4F6C-B8A6-246847F500C5}" name="ESC_DUR_COR_COD_ESC_TG_TOT"/>
    <tableColumn id="83" xr3:uid="{71D33F9B-6F51-4642-82D5-B2BFB0A6ED6E}" name="ESC_NUM_COR_COD_ESC_TO_TOT"/>
    <tableColumn id="84" xr3:uid="{69513F4B-419A-44C1-874B-5AC3D43A8009}" name="ESC_DUR_COR_COD_ESC_TO_TOT"/>
    <tableColumn id="85" xr3:uid="{B659CB88-739C-4D76-824C-32F0FA986F42}" name="ESC_NUM_COR_COD_ROS_NT_NEG"/>
    <tableColumn id="86" xr3:uid="{16EB516E-8100-4620-A38B-26AB3EE218EB}" name="ESC_DUR_COR_COD_ROS_NT_NEG"/>
    <tableColumn id="87" xr3:uid="{E79F1569-550F-42D4-B0B2-D918F8A44C57}" name="ESC_NUM_COR_COD_ROS_NT_NEU"/>
    <tableColumn id="88" xr3:uid="{B74F362C-BD29-4D65-AA3A-15B6759216CA}" name="ESC_DUR_COR_COD_ROS_NT_NEU"/>
    <tableColumn id="89" xr3:uid="{C2135F39-E119-45F2-8F85-6C7835C7C7D8}" name="ESC_NUM_COR_COD_ROS_NT_POS"/>
    <tableColumn id="90" xr3:uid="{954BE97D-8080-4ACC-9569-05B93C493F09}" name="ESC_DUR_COR_COD_ROS_NT_POS"/>
    <tableColumn id="91" xr3:uid="{4403C3FA-D43B-4CB2-BD13-6C5EF970A8E8}" name="ESC_NUM_COR_COD_ROS_NT_TOT"/>
    <tableColumn id="92" xr3:uid="{13924812-87AB-41E2-9B82-4D57B922A10A}" name="ESC_DUR_COR_COD_ROS_NT_TOT"/>
    <tableColumn id="93" xr3:uid="{89D20F36-FDF5-41E1-BFA9-012EB4622B5C}" name="ESC_NUM_COR_COD_ROS_TG_NEG"/>
    <tableColumn id="94" xr3:uid="{6645698B-062B-405D-94EF-85E8D929E35F}" name="ESC_DUR_COR_COD_ROS_TG_NEG"/>
    <tableColumn id="95" xr3:uid="{6599661A-45D6-4CD0-BD7F-295FB05D821E}" name="ESC_NUM_COR_COD_ROS_TG_NEU"/>
    <tableColumn id="96" xr3:uid="{757EB124-AEFC-4885-8860-F3ED04A8839F}" name="ESC_DUR_COR_COD_ROS_TG_NEU"/>
    <tableColumn id="97" xr3:uid="{F8BFC533-A369-4917-8CB4-2867954DC907}" name="ESC_NUM_COR_COD_ROS_TG_POS"/>
    <tableColumn id="98" xr3:uid="{CBB8E055-4D69-4F5D-9999-00ADFE246744}" name="ESC_DUR_COR_COD_ROS_TG_POS"/>
    <tableColumn id="99" xr3:uid="{08EE9437-B549-4907-9709-E3C1DD6FC442}" name="ESC_NUM_COR_COD_ROS_TG_TOT"/>
    <tableColumn id="100" xr3:uid="{F7A53E01-5EBD-4C93-8E1B-B3B37C4A978C}" name="ESC_DUR_COR_COD_ROS_TG_TOT"/>
    <tableColumn id="101" xr3:uid="{F2BC5F2D-8CD5-4F06-9493-2D2FA8575340}" name="ESC_NUM_COR_COD_ROS_TO_TOT"/>
    <tableColumn id="102" xr3:uid="{515B23AE-70AA-4B5F-8A7F-1C4FC88AB91B}" name="ESC_DUR_COR_COD_ROS_TO_TOT"/>
    <tableColumn id="103" xr3:uid="{286C8041-7B25-4E2E-999E-3D68595694E3}" name="ESC_NUM_COR_COD_TOT_TO_TOT"/>
    <tableColumn id="104" xr3:uid="{D6D3AD02-F945-4AE5-AD17-3972AC038312}" name="ESC_DUR_COR_COD_TOT_TO_TOT"/>
    <tableColumn id="105" xr3:uid="{9F35DC8D-8130-4A0B-9EAE-8E45BE108686}" name="ESC_NUM_COR_REC_ESC_NT_NEG"/>
    <tableColumn id="106" xr3:uid="{EAFC8F2D-57CE-44CB-89CF-71BE693CADAB}" name="ESC_DUR_COR_REC_ESC_NT_NEG"/>
    <tableColumn id="107" xr3:uid="{BC16C0B3-847E-4395-BF1D-A476B892CC66}" name="ESC_NUM_COR_REC_ESC_NT_NEU"/>
    <tableColumn id="108" xr3:uid="{721C8891-31AC-4B8B-9D4C-22B119A6409B}" name="ESC_DUR_COR_REC_ESC_NT_NEU"/>
    <tableColumn id="109" xr3:uid="{6A5CA312-DA72-4025-8A9A-5AC0E6A1B26E}" name="ESC_NUM_COR_REC_ESC_NT_POS"/>
    <tableColumn id="110" xr3:uid="{EE2081E6-458D-40D7-9233-CFFB31D139D4}" name="ESC_DUR_COR_REC_ESC_NT_POS"/>
    <tableColumn id="111" xr3:uid="{2906D232-9165-4CDD-92C1-D7EEC33CFB7F}" name="ESC_NUM_COR_REC_ESC_NT_TOT"/>
    <tableColumn id="112" xr3:uid="{59C7E8C6-B7AC-44B3-8DD1-B8E41CFAD29A}" name="ESC_DUR_COR_REC_ESC_NT_TOT"/>
    <tableColumn id="113" xr3:uid="{D140783B-273A-4B91-ACF5-32952C286083}" name="ESC_NUM_COR_REC_ESC_TG_NEG"/>
    <tableColumn id="114" xr3:uid="{7DDDD9C3-8BB2-4A8A-A4D9-E82E0E83FAC6}" name="ESC_DUR_COR_REC_ESC_TG_NEG"/>
    <tableColumn id="115" xr3:uid="{DD599BE4-A8F0-4A1F-92A8-DD49F3006245}" name="ESC_NUM_COR_REC_ESC_TG_NEU"/>
    <tableColumn id="116" xr3:uid="{28F69618-0A80-48FC-A534-81847CA0C4F4}" name="ESC_DUR_COR_REC_ESC_TG_NEU"/>
    <tableColumn id="117" xr3:uid="{4679F3A3-C90D-479C-BE34-232563BF8502}" name="ESC_NUM_COR_REC_ESC_TG_POS"/>
    <tableColumn id="118" xr3:uid="{39F55B99-4293-40F7-A162-608D725CA650}" name="ESC_DUR_COR_REC_ESC_TG_POS"/>
    <tableColumn id="119" xr3:uid="{D617EC9E-0024-4D04-8914-BCB841CD26E6}" name="ESC_NUM_COR_REC_ESC_TG_TOT"/>
    <tableColumn id="120" xr3:uid="{E2BCFD6D-B4B1-472B-83D5-4168CD55B76D}" name="ESC_DUR_COR_REC_ESC_TG_TOT"/>
    <tableColumn id="121" xr3:uid="{9536AAFF-F02B-4CA3-955D-A4B80DFDDAC3}" name="ESC_NUM_COR_REC_ESC_TO_TOT"/>
    <tableColumn id="122" xr3:uid="{8C13B1AA-86A6-4151-B5C5-F2EDE014FCCE}" name="ESC_DUR_COR_REC_ESC_TO_TOT"/>
    <tableColumn id="123" xr3:uid="{AB025D68-8A35-4C59-B0AC-97FD944E5FB1}" name="ESC_NUM_COR_REC_TOT_TO_TOT"/>
    <tableColumn id="124" xr3:uid="{508B718C-FCEB-497E-A93B-4400E3EFC88C}" name="ESC_DUR_COR_REC_TOT_TO_TOT"/>
    <tableColumn id="125" xr3:uid="{E31BEFF1-1B0F-43E1-B40A-2C4BAB8CFD1A}" name="ESC_NUM_COR_TOT_TOT_TO_TOT"/>
    <tableColumn id="126" xr3:uid="{72EDD076-AEFC-46F6-8AB5-FA1C7C47F0B8}" name="ESC_DUR_COR_TOT_TOT_TO_TOT"/>
    <tableColumn id="127" xr3:uid="{D2B5AE74-397C-4F1C-8552-26D8E695670F}" name="ESC_NUM_INC_COD_ESC_NT_NEG"/>
    <tableColumn id="128" xr3:uid="{0241BCA1-6B39-45B1-AB0C-7773D3AC18EF}" name="ESC_DUR_INC_COD_ESC_NT_NEG"/>
    <tableColumn id="129" xr3:uid="{4AF80E9F-1B5C-46D0-AAF8-22CFC422E6F7}" name="ESC_NUM_INC_COD_ESC_NT_NEU"/>
    <tableColumn id="130" xr3:uid="{752280F6-11A9-4A6A-90DB-9C519D4BCAD9}" name="ESC_DUR_INC_COD_ESC_NT_NEU"/>
    <tableColumn id="131" xr3:uid="{9138FB57-28CC-4597-9A45-1DF7B5DE7369}" name="ESC_NUM_INC_COD_ESC_NT_POS"/>
    <tableColumn id="132" xr3:uid="{C1F34AF6-62DF-4B24-9CAE-E205335CA932}" name="ESC_DUR_INC_COD_ESC_NT_POS"/>
    <tableColumn id="133" xr3:uid="{E8CC202D-94A9-49AB-B05F-70D7307E9D25}" name="ESC_NUM_INC_COD_ESC_NT_TOT"/>
    <tableColumn id="134" xr3:uid="{97545809-FA58-41CD-ADE8-3BD2C07BB4B7}" name="ESC_DUR_INC_COD_ESC_NT_TOT"/>
    <tableColumn id="135" xr3:uid="{B3EA6C37-CFD9-4807-B002-E8D82879FAFA}" name="ESC_NUM_INC_COD_ESC_TG_NEG"/>
    <tableColumn id="136" xr3:uid="{F07C752C-E3EB-41D2-8134-C430AA52E7DE}" name="ESC_DUR_INC_COD_ESC_TG_NEG"/>
    <tableColumn id="137" xr3:uid="{BB5F517F-4FB6-421D-9583-AA4DB0ADDF5A}" name="ESC_NUM_INC_COD_ESC_TG_NEU"/>
    <tableColumn id="138" xr3:uid="{C3F49502-694C-4AAA-B3DF-A3404166276F}" name="ESC_DUR_INC_COD_ESC_TG_NEU"/>
    <tableColumn id="139" xr3:uid="{158F6BAC-6B5B-4B23-A14D-1442E87026E3}" name="ESC_NUM_INC_COD_ESC_TG_POS"/>
    <tableColumn id="140" xr3:uid="{29BFF6AD-F49B-4EB0-9E91-F0502A298103}" name="ESC_DUR_INC_COD_ESC_TG_POS"/>
    <tableColumn id="141" xr3:uid="{D2F3B3E1-0197-4B65-A1FC-0E46328ECA5B}" name="ESC_NUM_INC_COD_ESC_TG_TOT"/>
    <tableColumn id="142" xr3:uid="{D09B3619-2544-4DD7-B74A-909A9D09DE97}" name="ESC_DUR_INC_COD_ESC_TG_TOT"/>
    <tableColumn id="143" xr3:uid="{27FE62F3-BC85-4D30-AAAC-2F518FAEE236}" name="ESC_NUM_INC_COD_ESC_TO_TOT"/>
    <tableColumn id="144" xr3:uid="{3F5948C4-97D3-4A95-8E16-631D8B16BAE2}" name="ESC_DUR_INC_COD_ESC_TO_TOT"/>
    <tableColumn id="145" xr3:uid="{0FE8FB6F-88C1-45D3-B90B-4A318D7B6FA4}" name="ESC_NUM_INC_COD_ROS_NT_NEG"/>
    <tableColumn id="146" xr3:uid="{58084477-922B-4517-877D-2C850A9D2EAE}" name="ESC_DUR_INC_COD_ROS_NT_NEG"/>
    <tableColumn id="147" xr3:uid="{4BE96CF8-EF78-4E0B-9897-56FE985F5D9D}" name="ESC_NUM_INC_COD_ROS_NT_NEU"/>
    <tableColumn id="148" xr3:uid="{0683BE86-F991-4CFF-81F4-8571D021E638}" name="ESC_DUR_INC_COD_ROS_NT_NEU"/>
    <tableColumn id="149" xr3:uid="{5536331B-9B48-43D6-8AA8-F1CFEFF7ED10}" name="ESC_NUM_INC_COD_ROS_NT_POS"/>
    <tableColumn id="150" xr3:uid="{DE4D6FFF-201C-4327-81CC-A6831AE08A6C}" name="ESC_DUR_INC_COD_ROS_NT_POS"/>
    <tableColumn id="151" xr3:uid="{3D58A0EB-5905-4C1D-8866-563374E8D577}" name="ESC_NUM_INC_COD_ROS_NT_TOT"/>
    <tableColumn id="152" xr3:uid="{1990DBB6-1F19-4F2D-A638-80223382D810}" name="ESC_DUR_INC_COD_ROS_NT_TOT"/>
    <tableColumn id="153" xr3:uid="{9CFC92CB-00F9-4FFB-8686-E9E30F3CC1A9}" name="ESC_NUM_INC_COD_ROS_TG_NEG"/>
    <tableColumn id="154" xr3:uid="{724975DE-9D40-4B68-8A6E-23850DBB9A78}" name="ESC_DUR_INC_COD_ROS_TG_NEG"/>
    <tableColumn id="155" xr3:uid="{D6FB19C3-B6D5-426D-9C76-C831C4F94C1A}" name="ESC_NUM_INC_COD_ROS_TG_NEU"/>
    <tableColumn id="156" xr3:uid="{91D3DFF1-8321-494F-AEDB-66821C3FB6B6}" name="ESC_DUR_INC_COD_ROS_TG_NEU"/>
    <tableColumn id="157" xr3:uid="{D1E6E7BC-938B-438E-B0B8-2A27D283E392}" name="ESC_NUM_INC_COD_ROS_TG_POS"/>
    <tableColumn id="158" xr3:uid="{4F6449CB-BECF-4B38-B22B-47A7D94ACEE7}" name="ESC_DUR_INC_COD_ROS_TG_POS"/>
    <tableColumn id="159" xr3:uid="{1018D73E-F0C7-45E8-A847-F73D3B58D95A}" name="ESC_NUM_INC_COD_ROS_TG_TOT"/>
    <tableColumn id="160" xr3:uid="{683C561A-F86A-4B33-B837-F4CF7F2B3379}" name="ESC_DUR_INC_COD_ROS_TG_TOT"/>
    <tableColumn id="161" xr3:uid="{84A9F0FB-0CBD-4FA0-B838-B1F8AF838FF0}" name="ESC_NUM_INC_COD_ROS_TO_TOT"/>
    <tableColumn id="162" xr3:uid="{20F9C3B6-102C-44C2-9A37-E5331FD9A3B8}" name="ESC_DUR_INC_COD_ROS_TO_TOT"/>
    <tableColumn id="163" xr3:uid="{48FF9943-FE7D-47A2-BD55-299327AC5F71}" name="ESC_NUM_INC_COD_TOT_TO_TOT"/>
    <tableColumn id="164" xr3:uid="{EFC7123E-BF06-4993-A53C-DDD8880A6AAA}" name="ESC_DUR_INC_COD_TOT_TO_TOT"/>
    <tableColumn id="165" xr3:uid="{5DF59C1F-F9D1-4E9D-9AF6-4150CD7A732C}" name="ESC_NUM_INC_REC_ESC_NT_NEG"/>
    <tableColumn id="166" xr3:uid="{CAA4AE33-5FC1-4D62-A39F-CD09B51D7EC1}" name="ESC_DUR_INC_REC_ESC_NT_NEG"/>
    <tableColumn id="167" xr3:uid="{5F0B235B-D629-4C89-AF3E-45F889386855}" name="ESC_NUM_INC_REC_ESC_NT_NEU"/>
    <tableColumn id="168" xr3:uid="{47C09F80-CBE3-4AC0-B77F-7ABE0B2BB550}" name="ESC_DUR_INC_REC_ESC_NT_NEU"/>
    <tableColumn id="169" xr3:uid="{39A8F98F-D1D9-47B8-8A84-720E573F1409}" name="ESC_NUM_INC_REC_ESC_NT_POS"/>
    <tableColumn id="170" xr3:uid="{AB387D72-9127-47F5-BB5F-2390843A5D31}" name="ESC_DUR_INC_REC_ESC_NT_POS"/>
    <tableColumn id="171" xr3:uid="{EDA69B53-836F-4A44-AFCC-BF7C6AB72BA6}" name="ESC_NUM_INC_REC_ESC_NT_TOT"/>
    <tableColumn id="172" xr3:uid="{68878388-B207-477C-9791-31594B51C5F9}" name="ESC_DUR_INC_REC_ESC_NT_TOT"/>
    <tableColumn id="173" xr3:uid="{CAA6CA62-80CE-45CC-BF03-EC319308331B}" name="ESC_NUM_INC_REC_ESC_TG_NEG"/>
    <tableColumn id="174" xr3:uid="{0BAE0773-4972-4345-A12F-24B9C50D06ED}" name="ESC_DUR_INC_REC_ESC_TG_NEG"/>
    <tableColumn id="175" xr3:uid="{2CE17C78-A678-4005-9097-728AA30E7902}" name="ESC_NUM_INC_REC_ESC_TG_NEU"/>
    <tableColumn id="176" xr3:uid="{3E84E279-0E99-48B4-A5E7-E77CA7AFBF49}" name="ESC_DUR_INC_REC_ESC_TG_NEU"/>
    <tableColumn id="177" xr3:uid="{D1C0B206-6326-4A77-8BAE-926BF25E2EA1}" name="ESC_NUM_INC_REC_ESC_TG_POS"/>
    <tableColumn id="178" xr3:uid="{6ABA7912-965A-46C2-87CF-C191C42883AC}" name="ESC_DUR_INC_REC_ESC_TG_POS"/>
    <tableColumn id="179" xr3:uid="{FFE813E3-5B20-4E2F-8224-3582DEC8F2E2}" name="ESC_NUM_INC_REC_ESC_TG_TOT"/>
    <tableColumn id="180" xr3:uid="{F13A4111-5A2A-412F-8D5D-EE072FE84379}" name="ESC_DUR_INC_REC_ESC_TG_TOT"/>
    <tableColumn id="181" xr3:uid="{76524BCC-8253-49D0-949E-F754801490E8}" name="ESC_NUM_INC_REC_ESC_TO_TOT"/>
    <tableColumn id="182" xr3:uid="{6A8F1BC0-59DD-4816-952C-E6DD30D85D4B}" name="ESC_DUR_INC_REC_ESC_TO_TOT"/>
    <tableColumn id="183" xr3:uid="{84ACA501-5F05-4A21-AD74-BD12085A3203}" name="ESC_NUM_INC_REC_TOT_TO_TOT"/>
    <tableColumn id="184" xr3:uid="{B09C46B1-8380-4EB3-A4A8-64D457321F2D}" name="ESC_DUR_INC_REC_TOT_TO_TOT"/>
    <tableColumn id="185" xr3:uid="{0709D4AB-EE36-492B-87ED-08C6810D3ECF}" name="ESC_NUM_INC_TOT_TOT_TO_TOT"/>
    <tableColumn id="186" xr3:uid="{901EEA39-E629-47CC-89E4-78ACAA22692C}" name="ESC_DUR_INC_TOT_TOT_TO_TOT"/>
    <tableColumn id="187" xr3:uid="{60CEFFD4-B4B0-487E-ADB3-E9B20F19C5E6}" name="ESC_NUM_TOT_TOT_TOT_TO_TOT"/>
    <tableColumn id="188" xr3:uid="{06E39847-BEF8-458F-BB0A-3B283370A875}" name="ESC_DUR_TOT_TOT_TOT_TO_TOT"/>
    <tableColumn id="189" xr3:uid="{22791217-A1E8-4916-9BD1-DB6AC153891C}" name="ROS_NUM_COR_COD_ESC_NT_NEG"/>
    <tableColumn id="190" xr3:uid="{81665453-9FA4-43EF-91DB-526F07FEDF61}" name="ROS_DUR_COR_COD_ESC_NT_NEG"/>
    <tableColumn id="191" xr3:uid="{442A77EE-4915-4815-B13F-16CEC3B2B28F}" name="ROS_NUM_COR_COD_ESC_NT_NEU"/>
    <tableColumn id="192" xr3:uid="{776AA9D7-3B00-47AC-80ED-ADE203E36D3A}" name="ROS_DUR_COR_COD_ESC_NT_NEU"/>
    <tableColumn id="193" xr3:uid="{A34E5B58-853E-45B6-A05C-9463275E1384}" name="ROS_NUM_COR_COD_ESC_NT_POS"/>
    <tableColumn id="194" xr3:uid="{4D2E93EA-B298-4CC3-A7A5-A3C834071C5D}" name="ROS_DUR_COR_COD_ESC_NT_POS"/>
    <tableColumn id="195" xr3:uid="{5E10E3DE-C581-43FE-ACDD-E729CAC9E7EB}" name="ROS_NUM_COR_COD_ESC_NT_TOT"/>
    <tableColumn id="196" xr3:uid="{9E626FE0-339D-41CC-B9F5-AD810F792539}" name="ROS_DUR_COR_COD_ESC_NT_TOT"/>
    <tableColumn id="197" xr3:uid="{4EEBC211-8FE6-488C-AB84-8BF72AA7E428}" name="ROS_NUM_COR_COD_ESC_TG_NEG"/>
    <tableColumn id="198" xr3:uid="{B17194B4-3F70-4793-B613-1CAB05C8355D}" name="ROS_DUR_COR_COD_ESC_TG_NEG"/>
    <tableColumn id="199" xr3:uid="{FDD15307-57B3-4821-9E66-AB92E993E8D7}" name="ROS_NUM_COR_COD_ESC_TG_NEU"/>
    <tableColumn id="200" xr3:uid="{1BD89EF0-3C9A-4EA0-9135-7A892A35B4E7}" name="ROS_DUR_COR_COD_ESC_TG_NEU"/>
    <tableColumn id="201" xr3:uid="{183030CE-E6AA-4990-B39F-80CA97B58547}" name="ROS_NUM_COR_COD_ESC_TG_POS"/>
    <tableColumn id="202" xr3:uid="{358FB0CE-E2DE-498A-A599-A54FE3B04C61}" name="ROS_DUR_COR_COD_ESC_TG_POS"/>
    <tableColumn id="203" xr3:uid="{D8F6B80E-44B6-4382-B315-79A8461D1A7E}" name="ROS_NUM_COR_COD_ESC_TG_TOT"/>
    <tableColumn id="204" xr3:uid="{04AC194C-C194-4E95-9F72-DF3B47971ADD}" name="ROS_DUR_COR_COD_ESC_TG_TOT"/>
    <tableColumn id="205" xr3:uid="{254C96B3-1955-4F77-9CF2-B65DB79884E9}" name="ROS_NUM_COR_COD_ESC_TO_TOT"/>
    <tableColumn id="206" xr3:uid="{D2025B80-5926-43C7-A41A-80859CF2F87A}" name="ROS_DUR_COR_COD_ESC_TO_TOT"/>
    <tableColumn id="207" xr3:uid="{FF376C3E-7B59-478A-8E41-BB991ECB1868}" name="ROS_NUM_COR_COD_ROS_NT_NEG"/>
    <tableColumn id="208" xr3:uid="{5642E40A-52B2-4DB4-B34F-BC75E0A51044}" name="ROS_DUR_COR_COD_ROS_NT_NEG"/>
    <tableColumn id="209" xr3:uid="{AD0CB656-53ED-436A-B625-67E815D224CA}" name="ROS_NUM_COR_COD_ROS_NT_NEU"/>
    <tableColumn id="210" xr3:uid="{A4FC4D8D-B79C-4F69-BBBD-C33EEF9BA022}" name="ROS_DUR_COR_COD_ROS_NT_NEU"/>
    <tableColumn id="211" xr3:uid="{3E3A48C5-F126-4013-96ED-847D95FC6245}" name="ROS_NUM_COR_COD_ROS_NT_POS"/>
    <tableColumn id="212" xr3:uid="{6B522064-9308-4863-9275-2644BDC35EBE}" name="ROS_DUR_COR_COD_ROS_NT_POS"/>
    <tableColumn id="213" xr3:uid="{19DC10B9-1510-4FEC-A854-A56252A2BBAD}" name="ROS_NUM_COR_COD_ROS_NT_TOT"/>
    <tableColumn id="214" xr3:uid="{A469BE1C-CE92-4FCE-83DA-65F3101A7D46}" name="ROS_DUR_COR_COD_ROS_NT_TOT"/>
    <tableColumn id="215" xr3:uid="{5818D908-5251-455A-93AA-82B4FA6CB03C}" name="ROS_NUM_COR_COD_ROS_TG_NEG"/>
    <tableColumn id="216" xr3:uid="{F3368797-784E-4EAE-B7AD-EBC835DD2841}" name="ROS_DUR_COR_COD_ROS_TG_NEG"/>
    <tableColumn id="217" xr3:uid="{A47D0754-8729-439F-A0FF-0145B19A3976}" name="ROS_NUM_COR_COD_ROS_TG_NEU"/>
    <tableColumn id="218" xr3:uid="{79246416-BDE2-42C6-BFD9-9A65B1A47E20}" name="ROS_DUR_COR_COD_ROS_TG_NEU"/>
    <tableColumn id="219" xr3:uid="{735396AF-BB99-424F-A8F9-F171743E40A2}" name="ROS_NUM_COR_COD_ROS_TG_POS"/>
    <tableColumn id="220" xr3:uid="{DFF93947-58EF-4FFD-B01A-C4C0BED2DE05}" name="ROS_DUR_COR_COD_ROS_TG_POS"/>
    <tableColumn id="221" xr3:uid="{BC0AB161-72EE-4B3E-ACB7-D2069CFF415D}" name="ROS_NUM_COR_COD_ROS_TG_TOT"/>
    <tableColumn id="222" xr3:uid="{7881B1E2-71E5-4856-807C-B16C6AC1D9C0}" name="ROS_DUR_COR_COD_ROS_TG_TOT"/>
    <tableColumn id="223" xr3:uid="{15D260EF-5026-4885-9143-8AFBC85ED806}" name="ROS_NUM_COR_COD_ROS_TO_TOT"/>
    <tableColumn id="224" xr3:uid="{B5542BAB-DA2E-4AC6-8DFA-11F0A6F63272}" name="ROS_DUR_COR_COD_ROS_TO_TOT"/>
    <tableColumn id="225" xr3:uid="{AB2A2DDE-1F0F-4CD6-90C6-1A5573FD793C}" name="ROS_NUM_COR_COD_TOT_TO_TOT"/>
    <tableColumn id="226" xr3:uid="{CF789445-6A30-4EBC-9657-9B9A814310E4}" name="ROS_DUR_COR_COD_TOT_TO_TOT"/>
    <tableColumn id="227" xr3:uid="{0B146494-C494-4902-9923-C0A5FEB609D8}" name="ROS_NUM_COR_REC_ROS_NT_NEG"/>
    <tableColumn id="228" xr3:uid="{3F06CDD4-9F46-43B7-8E35-5E7CFAE333BF}" name="ROS_DUR_COR_REC_ROS_NT_NEG"/>
    <tableColumn id="229" xr3:uid="{F172F7BA-E275-4808-911F-B80F8F97336C}" name="ROS_NUM_COR_REC_ROS_NT_NEU"/>
    <tableColumn id="230" xr3:uid="{AA02CB7D-FAB2-420B-8574-AF627874D0F4}" name="ROS_DUR_COR_REC_ROS_NT_NEU"/>
    <tableColumn id="231" xr3:uid="{B968CD0D-FF9E-4E2C-8854-1403C9A51D8D}" name="ROS_NUM_COR_REC_ROS_NT_POS"/>
    <tableColumn id="232" xr3:uid="{7657A598-0430-4EF1-A30E-89112571AF47}" name="ROS_DUR_COR_REC_ROS_NT_POS"/>
    <tableColumn id="233" xr3:uid="{17456A2B-0AED-47CB-8B90-D6372B4EE740}" name="ROS_NUM_COR_REC_ROS_NT_TOT"/>
    <tableColumn id="234" xr3:uid="{5BF06639-398B-47A0-AF39-1DC21ADD56E2}" name="ROS_DUR_COR_REC_ROS_NT_TOT"/>
    <tableColumn id="235" xr3:uid="{3DB588A3-EF64-418D-A804-AD6D33FAA15D}" name="ROS_NUM_COR_REC_ROS_TG_NEG"/>
    <tableColumn id="236" xr3:uid="{73369A3D-8AC6-47BC-BE94-2E95C1ACE73D}" name="ROS_DUR_COR_REC_ROS_TG_NEG"/>
    <tableColumn id="237" xr3:uid="{386311D9-9606-4DB8-A1D9-EFBE15D544EF}" name="ROS_NUM_COR_REC_ROS_TG_NEU"/>
    <tableColumn id="238" xr3:uid="{9D27AAE9-C787-4FF9-8ED7-CA776A9E98B4}" name="ROS_DUR_COR_REC_ROS_TG_NEU"/>
    <tableColumn id="239" xr3:uid="{60E82F49-CE89-4985-9008-123DB3146198}" name="ROS_NUM_COR_REC_ROS_TG_POS"/>
    <tableColumn id="240" xr3:uid="{0BD403FB-E6B5-465B-9914-8E0638C08441}" name="ROS_DUR_COR_REC_ROS_TG_POS"/>
    <tableColumn id="241" xr3:uid="{073E6643-7A9C-4512-882F-D7A8CEDAD7BF}" name="ROS_NUM_COR_REC_ROS_TG_TOT"/>
    <tableColumn id="242" xr3:uid="{129DBD57-916F-4FEE-82A4-41F4BAF73420}" name="ROS_DUR_COR_REC_ROS_TG_TOT"/>
    <tableColumn id="243" xr3:uid="{118572B3-A7EE-4196-96B1-9CB04ADF110F}" name="ROS_NUM_COR_REC_ROS_TO_TOT"/>
    <tableColumn id="244" xr3:uid="{F7A22AAA-362D-4756-AA94-C82CD470B33C}" name="ROS_DUR_COR_REC_ROS_TO_TOT"/>
    <tableColumn id="245" xr3:uid="{CF0D6E62-DC62-4664-B087-B5E1356C300B}" name="ROS_NUM_COR_REC_TOT_TO_TOT"/>
    <tableColumn id="246" xr3:uid="{C81092B8-883D-43DA-B8E7-48A685FDAA8C}" name="ROS_DUR_COR_REC_TOT_TO_TOT"/>
    <tableColumn id="247" xr3:uid="{BA6580AD-4F78-4F58-8269-2465A71AA44A}" name="ROS_NUM_COR_TOT_TOT_TO_TOT"/>
    <tableColumn id="248" xr3:uid="{2F1A4121-94EE-4BC6-8DE7-2B87D9B63FA8}" name="ROS_DUR_COR_TOT_TOT_TO_TOT"/>
    <tableColumn id="249" xr3:uid="{2CD8CDD3-EBB6-44F7-A7CB-EF8189DF12EC}" name="ROS_NUM_INC_COD_ESC_NT_NEG"/>
    <tableColumn id="250" xr3:uid="{E25A6615-9643-4B7A-9046-454665B52128}" name="ROS_DUR_INC_COD_ESC_NT_NEG"/>
    <tableColumn id="251" xr3:uid="{70E2A517-A4CE-4928-A989-184CBBE27800}" name="ROS_NUM_INC_COD_ESC_NT_NEU"/>
    <tableColumn id="252" xr3:uid="{6102872E-F963-4190-81BE-C039138D2C1A}" name="ROS_DUR_INC_COD_ESC_NT_NEU"/>
    <tableColumn id="253" xr3:uid="{534E5F9D-A430-4F2A-8E5C-3867B0C4EBFD}" name="ROS_NUM_INC_COD_ESC_NT_POS"/>
    <tableColumn id="254" xr3:uid="{CAAA513D-46B5-46CC-85A3-BD223C3A6D1D}" name="ROS_DUR_INC_COD_ESC_NT_POS"/>
    <tableColumn id="255" xr3:uid="{34D8893B-497E-44D4-9FCA-169F3D3AC837}" name="ROS_NUM_INC_COD_ESC_NT_TOT"/>
    <tableColumn id="256" xr3:uid="{EA3413DB-4E6A-43BC-AF95-1DE28FF41CD6}" name="ROS_DUR_INC_COD_ESC_NT_TOT"/>
    <tableColumn id="257" xr3:uid="{443A60DB-DD8F-46D5-AD1F-C6E63534219D}" name="ROS_NUM_INC_COD_ESC_TG_NEG"/>
    <tableColumn id="258" xr3:uid="{692812E5-9D5A-4BF5-A82F-1FD92ADAFC1C}" name="ROS_DUR_INC_COD_ESC_TG_NEG"/>
    <tableColumn id="259" xr3:uid="{6B79E277-A199-4410-91A9-2FB43DB97372}" name="ROS_NUM_INC_COD_ESC_TG_NEU"/>
    <tableColumn id="260" xr3:uid="{207517BE-5219-4E2B-B185-E4C2248B61F6}" name="ROS_DUR_INC_COD_ESC_TG_NEU"/>
    <tableColumn id="261" xr3:uid="{8C58FCC6-F86D-476F-903F-79BF42E0B6D9}" name="ROS_NUM_INC_COD_ESC_TG_POS"/>
    <tableColumn id="262" xr3:uid="{11A7E8B1-B82C-4459-9FEF-A35B2321D674}" name="ROS_DUR_INC_COD_ESC_TG_POS"/>
    <tableColumn id="263" xr3:uid="{86EE5377-8244-431B-9F39-E1760E8AC149}" name="ROS_NUM_INC_COD_ESC_TG_TOT"/>
    <tableColumn id="264" xr3:uid="{4AAA07EC-6747-4A36-9075-76FA64BD497C}" name="ROS_DUR_INC_COD_ESC_TG_TOT"/>
    <tableColumn id="265" xr3:uid="{835440DD-3F9E-4675-ABCA-2C97467BDC04}" name="ROS_NUM_INC_COD_ESC_TO_TOT"/>
    <tableColumn id="266" xr3:uid="{477141D6-2E80-41D5-831B-E96B240300AD}" name="ROS_DUR_INC_COD_ESC_TO_TOT"/>
    <tableColumn id="267" xr3:uid="{CC8C114F-8878-471F-A009-B39057D057D0}" name="ROS_NUM_INC_COD_ROS_NT_NEG"/>
    <tableColumn id="268" xr3:uid="{E70DA25E-A60B-4F65-B5FC-BF1BC8010706}" name="ROS_DUR_INC_COD_ROS_NT_NEG"/>
    <tableColumn id="269" xr3:uid="{715B5C34-0E18-4532-8151-9844C7417ADB}" name="ROS_NUM_INC_COD_ROS_NT_NEU"/>
    <tableColumn id="270" xr3:uid="{204E5E25-E2AE-48D3-90F7-7780B957AA8E}" name="ROS_DUR_INC_COD_ROS_NT_NEU"/>
    <tableColumn id="271" xr3:uid="{9A82FD91-2C08-4D7C-8027-66A209BFA90C}" name="ROS_NUM_INC_COD_ROS_NT_POS"/>
    <tableColumn id="272" xr3:uid="{24ED0F26-7AB5-448A-BE3F-49D5F2D5D4FC}" name="ROS_DUR_INC_COD_ROS_NT_POS"/>
    <tableColumn id="273" xr3:uid="{76F09A3D-8E4A-46F2-BD9E-24E09FE94F24}" name="ROS_NUM_INC_COD_ROS_NT_TOT"/>
    <tableColumn id="274" xr3:uid="{17D5245C-D362-49EF-B6F3-AA006ABB9726}" name="ROS_DUR_INC_COD_ROS_NT_TOT"/>
    <tableColumn id="275" xr3:uid="{953734E8-E2E7-485D-B597-5E5C75F60C72}" name="ROS_NUM_INC_COD_ROS_TG_NEG"/>
    <tableColumn id="276" xr3:uid="{9762D597-E6EF-47A4-BAFC-53B3603D8A84}" name="ROS_DUR_INC_COD_ROS_TG_NEG"/>
    <tableColumn id="277" xr3:uid="{B010BBFE-AE34-4800-9601-074C482A1DB0}" name="ROS_NUM_INC_COD_ROS_TG_NEU"/>
    <tableColumn id="278" xr3:uid="{D29393CB-8534-49CF-B914-6A89AA88F1CB}" name="ROS_DUR_INC_COD_ROS_TG_NEU"/>
    <tableColumn id="279" xr3:uid="{EEC2FF29-7468-4448-922B-966238E3CCD8}" name="ROS_NUM_INC_COD_ROS_TG_POS"/>
    <tableColumn id="280" xr3:uid="{54A1C51E-E801-4343-AA9B-1B6694006777}" name="ROS_DUR_INC_COD_ROS_TG_POS"/>
    <tableColumn id="281" xr3:uid="{39A6BC12-AADA-4462-BC00-147021CE294B}" name="ROS_NUM_INC_COD_ROS_TG_TOT"/>
    <tableColumn id="282" xr3:uid="{A6FE3A1C-B3D7-4527-ADEB-1F7D70DDB342}" name="ROS_DUR_INC_COD_ROS_TG_TOT"/>
    <tableColumn id="283" xr3:uid="{45B8224E-E235-4185-84B6-8FD318AAD110}" name="ROS_NUM_INC_COD_ROS_TO_TOT"/>
    <tableColumn id="284" xr3:uid="{C24EBFF7-A3D4-4691-8250-D4DF2AC81FA8}" name="ROS_DUR_INC_COD_ROS_TO_TOT"/>
    <tableColumn id="285" xr3:uid="{C60EC84A-5103-4268-8997-A4D111E6C7A5}" name="ROS_NUM_INC_COD_TOT_TO_TOT"/>
    <tableColumn id="286" xr3:uid="{A3C9A6E1-7AD7-4AAA-9049-FA0E5048103A}" name="ROS_DUR_INC_COD_TOT_TO_TOT"/>
    <tableColumn id="287" xr3:uid="{9DE0FB2E-FFEA-41F0-89B5-136AD18E6F60}" name="ROS_NUM_INC_REC_ROS_NT_NEG"/>
    <tableColumn id="288" xr3:uid="{DE81C9A1-824D-4139-A3E4-D813F3D93332}" name="ROS_DUR_INC_REC_ROS_NT_NEG"/>
    <tableColumn id="289" xr3:uid="{4948ACD2-B38E-449D-B3CC-3BB257E41747}" name="ROS_NUM_INC_REC_ROS_NT_NEU"/>
    <tableColumn id="290" xr3:uid="{4755FCB7-5FD0-455C-89BB-80811B7A2E83}" name="ROS_DUR_INC_REC_ROS_NT_NEU"/>
    <tableColumn id="291" xr3:uid="{FE1D7FBF-EB0C-4D83-ABA2-C82FA976F21D}" name="ROS_NUM_INC_REC_ROS_NT_POS"/>
    <tableColumn id="292" xr3:uid="{07F56394-3D40-4016-B822-107E1BE6D16C}" name="ROS_DUR_INC_REC_ROS_NT_POS"/>
    <tableColumn id="293" xr3:uid="{4E7099D0-FD76-4536-9993-CD2291107BA4}" name="ROS_NUM_INC_REC_ROS_NT_TOT"/>
    <tableColumn id="294" xr3:uid="{4A8C6DF9-54AF-4F63-B547-BCCFED00D815}" name="ROS_DUR_INC_REC_ROS_NT_TOT"/>
    <tableColumn id="295" xr3:uid="{3F966A65-EF83-4862-8561-4F06A2688FE9}" name="ROS_NUM_INC_REC_ROS_TG_NEG"/>
    <tableColumn id="296" xr3:uid="{B1D79DBE-89FF-4F25-833E-0733F6852F7A}" name="ROS_DUR_INC_REC_ROS_TG_NEG"/>
    <tableColumn id="297" xr3:uid="{23008AC1-7090-4FB6-8E73-08CB8482DFC9}" name="ROS_NUM_INC_REC_ROS_TG_NEU"/>
    <tableColumn id="298" xr3:uid="{2AB17EE5-7B5E-4297-B2F5-D08B30D8D732}" name="ROS_DUR_INC_REC_ROS_TG_NEU"/>
    <tableColumn id="299" xr3:uid="{E3E7531B-A645-4A5E-AF34-AD103DD319A3}" name="ROS_NUM_INC_REC_ROS_TG_POS"/>
    <tableColumn id="300" xr3:uid="{36FB3794-C1F5-4362-8669-B40FF63488DC}" name="ROS_DUR_INC_REC_ROS_TG_POS"/>
    <tableColumn id="301" xr3:uid="{CC2EFB86-A696-4ED7-9ACD-EA5058A2B187}" name="ROS_NUM_INC_REC_ROS_TG_TOT"/>
    <tableColumn id="302" xr3:uid="{B2405B14-8A2E-4FAF-ADDC-F844ECE024F2}" name="ROS_DUR_INC_REC_ROS_TG_TOT"/>
    <tableColumn id="303" xr3:uid="{20578627-80CF-4F1C-A3EC-5675C5ACDB4A}" name="ROS_NUM_INC_REC_ROS_TO_TOT"/>
    <tableColumn id="304" xr3:uid="{CF0A6F1E-4411-48AB-AD59-7D551AD3A0EB}" name="ROS_DUR_INC_REC_ESC_TO_TOT"/>
    <tableColumn id="305" xr3:uid="{542F763B-BEF9-4D8F-87F5-1C43F40BD253}" name="ROS_NUM_INC_REC_TOT_TO_TOT"/>
    <tableColumn id="306" xr3:uid="{EFB66E31-2771-4484-A648-9C37FC4370DA}" name="ROS_DUR_INC_REC_TOT_TO_TOT"/>
    <tableColumn id="307" xr3:uid="{FE54505C-254B-4AE2-AC0D-FBFACCABC500}" name="ROS_NUM_INC_TOT_TOT_TO_TOT"/>
    <tableColumn id="308" xr3:uid="{A73EF233-38CD-42E1-9FC8-31AE083BCC36}" name="ROS_DUR_INC_TOT_TOT_TO_TOT"/>
    <tableColumn id="309" xr3:uid="{10D1B82A-BDBA-42E2-B1BA-E28EC41F46CA}" name="ROS_NUM_TOT_TOT_TOT_TO_TOT"/>
    <tableColumn id="310" xr3:uid="{A8D9F0A7-2220-4125-A5A0-B19D27564ED1}" name="ROS_DUR_TOT_TOT_TOT_TO_TOT"/>
    <tableColumn id="311" xr3:uid="{011CA944-0247-4526-A111-1817547BAFF1}" name="AMP_NUM_COR_COD_ROS_TG_NEG">
      <calculatedColumnFormula>Tabla24[[#This Row],[ROS_NUM_COR_COD_ROS_TG_NEG]]-Tabla24[[#This Row],[PAS_NUM_COR_COD_ROS_TG_NEG]]</calculatedColumnFormula>
    </tableColumn>
    <tableColumn id="312" xr3:uid="{1AB4F60C-EC2E-4725-9BCA-88D41501D5DD}" name="AMP_DUR_COR_COD_ROS_TG_NEG">
      <calculatedColumnFormula>Tabla24[[#This Row],[ROS_DUR_COR_COD_ROS_TG_NEG]]-Tabla24[[#This Row],[PAS_DUR_COR_COD_ROS_TG_NEG]]</calculatedColumnFormula>
    </tableColumn>
    <tableColumn id="313" xr3:uid="{A787F221-7A84-4254-94DB-3AF46149F691}" name="AMP_NUM_COR_COD_ROS_TG_NEU">
      <calculatedColumnFormula>Tabla24[[#This Row],[ROS_NUM_COR_COD_ROS_TG_NEU]]-Tabla24[[#This Row],[PAS_NUM_COR_COD_ROS_TG_NEU]]</calculatedColumnFormula>
    </tableColumn>
    <tableColumn id="314" xr3:uid="{579C4B9F-2A18-4288-A303-C2ED227A6CEF}" name="AMP_DUR_COR_COD_ROS_TG_NEU">
      <calculatedColumnFormula>Tabla24[[#This Row],[ROS_DUR_COR_COD_ROS_TG_NEU]]-Tabla24[[#This Row],[PAS_DUR_COR_COD_ROS_TG_NEU]]</calculatedColumnFormula>
    </tableColumn>
    <tableColumn id="315" xr3:uid="{48C8EB98-CA38-4F9A-9A9B-E909EAC65944}" name="AMP_NUM_COR_COD_ROS_TG_POS">
      <calculatedColumnFormula>Tabla24[[#This Row],[ROS_NUM_COR_COD_ROS_TG_POS]]-Tabla24[[#This Row],[PAS_NUM_COR_COD_ROS_TG_POS]]</calculatedColumnFormula>
    </tableColumn>
    <tableColumn id="316" xr3:uid="{19B45AB4-B181-46EF-836C-11834B2871FF}" name="AMP_DUR_COR_COD_ROS_TG_POS">
      <calculatedColumnFormula>Tabla24[[#This Row],[ROS_DUR_COR_COD_ROS_TG_POS]]-Tabla24[[#This Row],[PAS_DUR_COR_COD_ROS_TG_POS]]</calculatedColumnFormula>
    </tableColumn>
    <tableColumn id="317" xr3:uid="{4D0577C2-3FC2-46FE-9CD2-DF0EBCB43108}" name="AMP_NUM_COR_COD_ROS_TG_TOT">
      <calculatedColumnFormula>Tabla24[[#This Row],[ROS_NUM_COR_COD_ROS_TG_TOT]]-Tabla24[[#This Row],[PAS_NUM_COR_COD_ROS_TG_TOT]]</calculatedColumnFormula>
    </tableColumn>
    <tableColumn id="318" xr3:uid="{3247FC71-D693-4787-A65D-8C44013379DC}" name="AMP_DUR_COR_COD_ROS_TG_TOT">
      <calculatedColumnFormula>Tabla24[[#This Row],[ROS_DUR_COR_COD_ROS_TG_TOT]]-Tabla24[[#This Row],[PAS_DUR_COR_COD_ROS_TG_TOT]]</calculatedColumnFormula>
    </tableColumn>
    <tableColumn id="319" xr3:uid="{8B86AFCB-D5E4-48DF-B59B-C4C128AEEBB0}" name="AMP_NUM_COR_COD_ESC_TG_NEG">
      <calculatedColumnFormula>Tabla24[[#This Row],[ROS_NUM_COR_COD_ESC_TG_NEG]]-Tabla24[[#This Row],[PAS_NUM_COR_COD_ESC_TG_NEG]]</calculatedColumnFormula>
    </tableColumn>
    <tableColumn id="320" xr3:uid="{18885C6D-E863-46B7-A166-3DC147AE047F}" name="AMP_DUR_COR_COD_ESC_TG_NEG">
      <calculatedColumnFormula>Tabla24[[#This Row],[ROS_DUR_COR_COD_ESC_TG_NEG]]-Tabla24[[#This Row],[PAS_DUR_COR_COD_ESC_TG_NEG]]</calculatedColumnFormula>
    </tableColumn>
    <tableColumn id="321" xr3:uid="{03556DE2-928D-46E2-826C-44E4B8ADD096}" name="AMP_NUM_COR_COD_ESC_TG_NEU">
      <calculatedColumnFormula>Tabla24[[#This Row],[ROS_NUM_COR_COD_ESC_TG_NEU]]-Tabla24[[#This Row],[PAS_NUM_COR_COD_ESC_TG_NEU]]</calculatedColumnFormula>
    </tableColumn>
    <tableColumn id="322" xr3:uid="{45B26F3E-0E1E-41C0-AD50-154BE22AE16E}" name="AMP_DUR_COR_COD_ESC_TG_NEU">
      <calculatedColumnFormula>Tabla24[[#This Row],[ROS_NUM_COR_COD_ESC_TG_NEG]]-Tabla24[[#This Row],[PAS_NUM_COR_COD_ESC_TG_NEG]]</calculatedColumnFormula>
    </tableColumn>
    <tableColumn id="323" xr3:uid="{472F7F65-A787-47EB-92F7-4F2D17BCA1EC}" name="AMP_NUM_COR_COD_ESC_TG_POS">
      <calculatedColumnFormula>Tabla24[[#This Row],[ROS_NUM_COR_COD_ESC_TG_POS]]-Tabla24[[#This Row],[PAS_NUM_COR_COD_ESC_TG_POS]]</calculatedColumnFormula>
    </tableColumn>
    <tableColumn id="324" xr3:uid="{693C06F8-E9BE-4E5C-84D8-3E22B59A761E}" name="AMP_DUR_COR_COD_ESC_TG_POS">
      <calculatedColumnFormula>Tabla24[[#This Row],[ROS_DUR_COR_COD_ESC_TG_POS]]-Tabla24[[#This Row],[PAS_DUR_COR_COD_ESC_TG_POS]]</calculatedColumnFormula>
    </tableColumn>
    <tableColumn id="325" xr3:uid="{763F403A-D36B-4EBD-B6AC-20A15980721C}" name="AMP_NUM_COR_COD_ESC_TG_TOT">
      <calculatedColumnFormula>Tabla24[[#This Row],[ROS_NUM_COR_COD_ESC_TG_TOT]]-Tabla24[[#This Row],[PAS_NUM_COR_COD_ESC_TG_TOT]]</calculatedColumnFormula>
    </tableColumn>
    <tableColumn id="326" xr3:uid="{7D498299-79B4-4284-8D6C-6C9C4F468281}" name="AMP_DUR_COR_COD_ESC_TG_TOT">
      <calculatedColumnFormula>Tabla24[[#This Row],[ROS_DUR_COR_COD_ESC_TG_TOT]]-Tabla24[[#This Row],[PAS_DUR_COR_COD_ESC_TG_TOT]]</calculatedColumnFormula>
    </tableColumn>
    <tableColumn id="327" xr3:uid="{27054FB6-D90D-414A-BEC7-97F3093082F3}" name="SUP_NUM_COR_COD_ROS_TG_NEG">
      <calculatedColumnFormula>Tabla24[[#This Row],[PAS_NUM_COR_COD_ROS_TG_NEG]]-Tabla24[[#This Row],[ESC_NUM_COR_COD_ROS_TG_NEG]]</calculatedColumnFormula>
    </tableColumn>
    <tableColumn id="328" xr3:uid="{B14E9B71-86B4-4AE5-947E-FD840E665688}" name="SUP_DUR_COR_COD_ROS_TG_NEG">
      <calculatedColumnFormula>Tabla24[[#This Row],[PAS_DUR_COR_COD_ROS_TG_NEG]]-Tabla24[[#This Row],[ESC_DUR_COR_COD_ROS_TG_NEG]]</calculatedColumnFormula>
    </tableColumn>
    <tableColumn id="329" xr3:uid="{A4C2AC5B-3A75-468F-B197-22AA2C7A01C8}" name="SUP_NUM_COR_COD_ROS_TG_NEU">
      <calculatedColumnFormula>Tabla24[[#This Row],[PAS_NUM_COR_COD_ROS_TG_NEU]]-Tabla24[[#This Row],[ESC_NUM_COR_COD_ROS_TG_NEU]]</calculatedColumnFormula>
    </tableColumn>
    <tableColumn id="330" xr3:uid="{8EB8126E-A6BB-4907-9BE1-C14863DB9DD6}" name="SUP_DUR_COR_COD_ROS_TG_NEU">
      <calculatedColumnFormula>Tabla24[[#This Row],[PAS_DUR_COR_COD_ROS_TG_NEU]]-Tabla24[[#This Row],[ESC_DUR_COR_COD_ROS_TG_NEU]]</calculatedColumnFormula>
    </tableColumn>
    <tableColumn id="331" xr3:uid="{0B6B708B-FEA6-46C9-A3CD-F8713D79E393}" name="SUP_NUM_COR_COD_ROS_TG_POS">
      <calculatedColumnFormula>Tabla24[[#This Row],[PAS_NUM_COR_COD_ROS_TG_POS]]-Tabla24[[#This Row],[ESC_NUM_COR_COD_ROS_TG_POS]]</calculatedColumnFormula>
    </tableColumn>
    <tableColumn id="332" xr3:uid="{229C1F93-1164-4D00-9145-C979BE85F54B}" name="SUP_DUR_COR_COD_ROS_TG_POS">
      <calculatedColumnFormula>Tabla24[[#This Row],[PAS_DUR_COR_COD_ROS_TG_POS]]-Tabla24[[#This Row],[ESC_DUR_COR_COD_ROS_TG_POS]]</calculatedColumnFormula>
    </tableColumn>
    <tableColumn id="333" xr3:uid="{DAA9ECD8-3228-4F97-BC8B-98ED3EC03D49}" name="SUP_NUM_COR_COD_ROS_TG_TOT">
      <calculatedColumnFormula>Tabla24[[#This Row],[PAS_NUM_COR_COD_ROS_TG_TOT]]-Tabla24[[#This Row],[ESC_NUM_COR_COD_ROS_TG_TOT]]</calculatedColumnFormula>
    </tableColumn>
    <tableColumn id="334" xr3:uid="{7C741077-9028-4521-933C-99E9D17F0901}" name="SUP_DUR_COR_COD_ROS_TG_TOT">
      <calculatedColumnFormula>Tabla24[[#This Row],[PAS_DUR_COR_COD_ROS_TG_TOT]]-Tabla24[[#This Row],[ESC_DUR_COR_COD_ROS_TG_TOT]]</calculatedColumnFormula>
    </tableColumn>
    <tableColumn id="335" xr3:uid="{700A661F-7D55-46C4-8B9A-87A9AB08B560}" name="SUP_NUM_COR_COD_ESC_TG_NEG">
      <calculatedColumnFormula>Tabla24[[#This Row],[PAS_NUM_COR_COD_ESC_TG_NEG]]-Tabla24[[#This Row],[ESC_NUM_COR_COD_ESC_TG_NEG]]</calculatedColumnFormula>
    </tableColumn>
    <tableColumn id="336" xr3:uid="{EA4E4E21-CB03-49A7-9F5E-A964DE00CDFF}" name="SUP_DUR_COR_COD_ESC_TG_NEG">
      <calculatedColumnFormula>Tabla24[[#This Row],[PAS_DUR_COR_COD_ESC_TG_NEG]]-Tabla24[[#This Row],[ESC_DUR_COR_COD_ESC_TG_NEG]]</calculatedColumnFormula>
    </tableColumn>
    <tableColumn id="337" xr3:uid="{5D3E21BE-380B-487A-ADEE-7052463475D1}" name="SUP_NUM_COR_COD_ESC_TG_NEU">
      <calculatedColumnFormula>Tabla24[[#This Row],[PAS_NUM_COR_COD_ESC_TG_NEU]]-Tabla24[[#This Row],[ESC_NUM_COR_COD_ESC_TG_NEU]]</calculatedColumnFormula>
    </tableColumn>
    <tableColumn id="338" xr3:uid="{1F2E823A-26D6-4DD2-A740-EDBC669CC0EE}" name="SUP_DUR_COR_COD_ESC_TG_NEU">
      <calculatedColumnFormula>Tabla24[[#This Row],[PAS_DUR_COR_COD_ESC_TG_NEU]]-Tabla24[[#This Row],[ESC_DUR_COR_COD_ESC_TG_NEU]]</calculatedColumnFormula>
    </tableColumn>
    <tableColumn id="339" xr3:uid="{C08787FF-E9DB-499B-89C6-7D74C4413030}" name="SUP_NUM_COR_COD_ESC_TG_POS">
      <calculatedColumnFormula>Tabla24[[#This Row],[PAS_NUM_COR_COD_ESC_TG_POS]]-Tabla24[[#This Row],[ESC_NUM_COR_COD_ESC_TG_POS]]</calculatedColumnFormula>
    </tableColumn>
    <tableColumn id="340" xr3:uid="{41A7427E-E4E0-4470-A5C5-BB25A9FF0399}" name="SUP_DUR_COR_COD_ESC_TG_POS">
      <calculatedColumnFormula>Tabla24[[#This Row],[PAS_DUR_COR_COD_ESC_TG_POS]]-Tabla24[[#This Row],[ESC_DUR_COR_COD_ESC_TG_POS]]</calculatedColumnFormula>
    </tableColumn>
    <tableColumn id="341" xr3:uid="{CAA55A10-885F-4E77-9765-9FE48A75B63B}" name="SUP_NUM_COR_COD_ESC_TG_TOT">
      <calculatedColumnFormula>Tabla24[[#This Row],[PAS_NUM_COR_COD_ESC_TG_TOT]]-Tabla24[[#This Row],[ESC_NUM_COR_COD_ESC_TG_TOT]]</calculatedColumnFormula>
    </tableColumn>
    <tableColumn id="342" xr3:uid="{D48E3E73-23DF-4973-B679-9F8E25F7C6D5}" name="SUP_DUR_COR_COD_ESC_TG_TOT">
      <calculatedColumnFormula>Tabla24[[#This Row],[PAS_DUR_COR_COD_ESC_TG_TOT]]-Tabla24[[#This Row],[ESC_DUR_COR_COD_ESC_TG_TOT]]</calculatedColumnFormula>
    </tableColumn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22A4C9-CF72-4A73-B94C-43B160BBF3CE}" name="Tabla1" displayName="Tabla1" ref="ME1:NR210" totalsRowShown="0" headerRowDxfId="88">
  <autoFilter ref="ME1:NR210" xr:uid="{3922A4C9-CF72-4A73-B94C-43B160BBF3CE}"/>
  <tableColumns count="40">
    <tableColumn id="1" xr3:uid="{FD9916B8-C916-4653-92EB-6C5CAE1EFFB5}" name="ROS_1DU_COR_COD_ROS_TG_NEG"/>
    <tableColumn id="2" xr3:uid="{317FDA50-7CC4-4A53-AC3A-2F5DB8557DF8}" name="ROS_1DU_COR_COD_ROS_TG_NEU"/>
    <tableColumn id="3" xr3:uid="{A07EF16F-B637-4591-BEDE-B50E21AE6EBC}" name="ROS_1DU_COR_COD_ROS_TG_POS"/>
    <tableColumn id="4" xr3:uid="{327B0B78-A93D-42C9-AA93-16AF4DEB761A}" name="ROS_1DU_COR_COD_ROS_TG_TOT"/>
    <tableColumn id="5" xr3:uid="{F51E6A3D-887C-4648-8FA2-58FD6325510C}" name="ROS_1DU_COR_COD_ESC_TG_NEG"/>
    <tableColumn id="6" xr3:uid="{7C4707D1-F1FA-49CD-B77B-E263990D9957}" name="ROS_1DU_COR_COD_ESC_TG_NEU"/>
    <tableColumn id="7" xr3:uid="{BF9A8A95-8B9C-4E5E-986E-ACC1593FD1F0}" name="ROS_1DU_COR_COD_ESC_TG_POS"/>
    <tableColumn id="8" xr3:uid="{0FCEE1B9-1996-4ACB-B817-922CABC4B8BF}" name="ROS_1DU_COR_COD_ESC_TG_TOT"/>
    <tableColumn id="9" xr3:uid="{3F53F44C-1892-4791-9348-F301911A9F09}" name="ESC_1DU_COR_COD_ROS_TG_NEG"/>
    <tableColumn id="10" xr3:uid="{162E9524-58D7-45B4-B802-9A7E2D20E81C}" name="ESC_1DU_COR_COD_ROS_TG_NEU"/>
    <tableColumn id="11" xr3:uid="{985A8516-F036-4B3C-BC7E-C2D4EEF5F857}" name="ESC_1DU_COR_COD_ROS_TG_POS"/>
    <tableColumn id="12" xr3:uid="{1942362A-93D7-45EE-8632-CF0FD1733FAB}" name="ESC_1DU_COR_COD_ROS_TG_TOT"/>
    <tableColumn id="13" xr3:uid="{83609C6B-C4AA-441D-A089-DFE407CEFA41}" name="ESC_1DU_COR_COD_ESC_TG_NEG"/>
    <tableColumn id="14" xr3:uid="{AF5B77A3-7668-47CF-B993-B492495E29F4}" name="ESC_1DU_COR_COD_ESC_TG_NEU"/>
    <tableColumn id="15" xr3:uid="{381EF518-01EA-4714-811C-7B786D7FA8B9}" name="ESC_1DU_COR_COD_ESC_TG_POS"/>
    <tableColumn id="16" xr3:uid="{3F6145BE-2DA7-4156-991D-BF186A277FFC}" name="ESC_1DU_COR_COD_ESC_TG_TOT"/>
    <tableColumn id="17" xr3:uid="{8897D8AA-A8D2-462C-BF43-D61DBC486816}" name="PAS_1DU_COR_COD_ROS_TG_NEG"/>
    <tableColumn id="18" xr3:uid="{ED5CC91D-A1C1-4F4A-A399-0EFE458956CD}" name="PAS_1DU_COR_COD_ROS_TG_NEU"/>
    <tableColumn id="19" xr3:uid="{0AC8638A-F2F4-4B2F-AD0E-1E42D4B3AA4D}" name="PAS_1DU_COR_COD_ROS_TG_POS"/>
    <tableColumn id="20" xr3:uid="{EF31EB9D-A4AB-4520-8C9D-346CB3739AFD}" name="PAS_1DU_COR_COD_ROS_TG_TOT"/>
    <tableColumn id="21" xr3:uid="{DC0513C6-5185-4197-83FE-24651EC95918}" name="PAS_1DU_COR_COD_ESC_TG_NEG"/>
    <tableColumn id="22" xr3:uid="{AE552C2F-09D7-420A-A2BA-31461CAA99BE}" name="PAS_1DU_COR_COD_ESC_TG_NEU"/>
    <tableColumn id="23" xr3:uid="{B77BEB5A-D10B-4CB7-8D7E-7A0F7DF90909}" name="PAS_1DU_COR_COD_ESC_TG_POS"/>
    <tableColumn id="24" xr3:uid="{49B0C2AE-2B41-40A2-8E3B-521289456240}" name="PAS_1DU_COR_COD_ESC_TG_TOT"/>
    <tableColumn id="26" xr3:uid="{B3CBD534-7DDD-4710-B107-AE608A0CC9F2}" name="AMP_1DU_COR_COD_ROS_TG_NEG">
      <calculatedColumnFormula>Tabla1[[#This Row],[ROS_1DU_COR_COD_ROS_TG_NEG]]-Tabla1[[#This Row],[PAS_1DU_COR_COD_ROS_TG_NEG]]</calculatedColumnFormula>
    </tableColumn>
    <tableColumn id="28" xr3:uid="{D1671685-78FC-41B5-AEF6-35EEF12BB86F}" name="AMP_1DU_COR_COD_ROS_TG_NEU">
      <calculatedColumnFormula>Tabla1[[#This Row],[ROS_1DU_COR_COD_ROS_TG_NEU]]-Tabla1[[#This Row],[PAS_1DU_COR_COD_ROS_TG_NEU]]</calculatedColumnFormula>
    </tableColumn>
    <tableColumn id="30" xr3:uid="{355A7305-9407-4AEA-BD88-DE4A8AA44989}" name="AMP_1DU_COR_COD_ROS_TG_POS">
      <calculatedColumnFormula>Tabla1[[#This Row],[ROS_1DU_COR_COD_ROS_TG_POS]]-Tabla1[[#This Row],[PAS_1DU_COR_COD_ROS_TG_POS]]</calculatedColumnFormula>
    </tableColumn>
    <tableColumn id="32" xr3:uid="{E87C5862-7A70-4435-9E1A-789ED214089B}" name="AMP_1DU_COR_COD_ROS_TG_TOT">
      <calculatedColumnFormula>Tabla1[[#This Row],[ROS_1DU_COR_COD_ROS_TG_TOT]]-Tabla1[[#This Row],[PAS_1DU_COR_COD_ROS_TG_TOT]]</calculatedColumnFormula>
    </tableColumn>
    <tableColumn id="34" xr3:uid="{56DECE76-66EB-448F-BE18-022D1C3D3E1C}" name="AMP_1DU_COR_COD_ESC_TG_NEG">
      <calculatedColumnFormula>Tabla1[[#This Row],[ROS_1DU_COR_COD_ESC_TG_NEG]]-Tabla1[[#This Row],[PAS_1DU_COR_COD_ESC_TG_NEG]]</calculatedColumnFormula>
    </tableColumn>
    <tableColumn id="36" xr3:uid="{0A57BBA4-BAB3-413B-946C-3F8C9E350EB5}" name="AMP_1DU_COR_COD_ESC_TG_NEU">
      <calculatedColumnFormula>Tabla1[[#This Row],[ROS_1DU_COR_COD_ESC_TG_NEU]]-Tabla1[[#This Row],[PAS_1DU_COR_COD_ESC_TG_NEU]]</calculatedColumnFormula>
    </tableColumn>
    <tableColumn id="38" xr3:uid="{B004CBE0-5760-4997-90E9-1A328F605288}" name="AMP_1DU_COR_COD_ESC_TG_POS">
      <calculatedColumnFormula>Tabla1[[#This Row],[ROS_1DU_COR_COD_ESC_TG_POS]]-Tabla1[[#This Row],[PAS_1DU_COR_COD_ESC_TG_POS]]</calculatedColumnFormula>
    </tableColumn>
    <tableColumn id="40" xr3:uid="{74CEAA95-0ECA-4C2A-8504-76EF4D304897}" name="AMP_1DU_COR_COD_ESC_TG_TOT">
      <calculatedColumnFormula>Tabla1[[#This Row],[ROS_1DU_COR_COD_ESC_TG_TOT]]-Tabla1[[#This Row],[PAS_1DU_COR_COD_ESC_TG_TOT]]</calculatedColumnFormula>
    </tableColumn>
    <tableColumn id="42" xr3:uid="{194FD984-61C6-489E-9EB8-5C5E559B07A3}" name="SUP_1DU_COR_COD_ROS_TG_NEG">
      <calculatedColumnFormula>Tabla1[[#This Row],[PAS_1DU_COR_COD_ROS_TG_NEG]]-Tabla1[[#This Row],[ESC_1DU_COR_COD_ROS_TG_NEG]]</calculatedColumnFormula>
    </tableColumn>
    <tableColumn id="44" xr3:uid="{80AD84DD-83A3-4E17-BD1C-468E0C9A6B60}" name="SUP_1DU_COR_COD_ROS_TG_NEU">
      <calculatedColumnFormula>Tabla1[[#This Row],[PAS_1DU_COR_COD_ROS_TG_NEU]]-Tabla1[[#This Row],[ESC_1DU_COR_COD_ROS_TG_NEU]]</calculatedColumnFormula>
    </tableColumn>
    <tableColumn id="46" xr3:uid="{4B41094D-D51D-4942-96DF-66C49DAFB89E}" name="SUP_1DU_COR_COD_ROS_TG_POS">
      <calculatedColumnFormula>Tabla1[[#This Row],[PAS_1DU_COR_COD_ROS_TG_POS]]-Tabla1[[#This Row],[ESC_1DU_COR_COD_ROS_TG_POS]]</calculatedColumnFormula>
    </tableColumn>
    <tableColumn id="48" xr3:uid="{A8896E58-04B8-45C0-97FB-BF87F0A5E3B9}" name="SUP_1DU_COR_COD_ROS_TG_TOT">
      <calculatedColumnFormula>Tabla1[[#This Row],[PAS_1DU_COR_COD_ROS_TG_TOT]]-Tabla1[[#This Row],[ESC_1DU_COR_COD_ROS_TG_TOT]]</calculatedColumnFormula>
    </tableColumn>
    <tableColumn id="50" xr3:uid="{A4548FE0-A252-47CF-BB8E-4C8FF5DDF23B}" name="SUP_1DU_COR_COD_ESC_TG_NEG">
      <calculatedColumnFormula>Tabla1[[#This Row],[PAS_1DU_COR_COD_ESC_TG_NEG]]-Tabla1[[#This Row],[ESC_1DU_COR_COD_ESC_TG_NEG]]</calculatedColumnFormula>
    </tableColumn>
    <tableColumn id="52" xr3:uid="{B3FDC499-E376-4DA7-9921-BA5B49E14BC5}" name="SUP_1DU_COR_COD_ESC_TG_NEU">
      <calculatedColumnFormula>Tabla1[[#This Row],[PAS_1DU_COR_COD_ESC_TG_NEU]]-Tabla1[[#This Row],[ESC_1DU_COR_COD_ESC_TG_NEU]]</calculatedColumnFormula>
    </tableColumn>
    <tableColumn id="54" xr3:uid="{B87AE573-B14C-43BD-AEEA-52829A47BD3E}" name="SUP_1DU_COR_COD_ESC_TG_POS">
      <calculatedColumnFormula>Tabla1[[#This Row],[PAS_1DU_COR_COD_ESC_TG_POS]]-Tabla1[[#This Row],[ESC_1DU_COR_COD_ESC_TG_POS]]</calculatedColumnFormula>
    </tableColumn>
    <tableColumn id="56" xr3:uid="{010A7F98-7B1B-4A52-8908-9A9DF18D8CDF}" name="SUP_1DU_COR_COD_ESC_TG_TOT">
      <calculatedColumnFormula>Tabla1[[#This Row],[PAS_1DU_COR_COD_ESC_TG_TOT]]-Tabla1[[#This Row],[ESC_1DU_COR_COD_ESC_TG_TOT]]</calculatedColumnFormula>
    </tableColumn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052DC-CD36-4C8C-9F08-0A4FE2049CA0}">
  <dimension ref="A1:PB239"/>
  <sheetViews>
    <sheetView topLeftCell="OD201" zoomScale="70" zoomScaleNormal="70" workbookViewId="0">
      <selection activeCell="OG235" sqref="OG235"/>
    </sheetView>
  </sheetViews>
  <sheetFormatPr baseColWidth="10" defaultRowHeight="14.4" x14ac:dyDescent="0.3"/>
  <cols>
    <col min="5" max="5" width="32.5546875" customWidth="1"/>
    <col min="6" max="6" width="31.77734375" customWidth="1"/>
    <col min="7" max="7" width="32.6640625" customWidth="1"/>
    <col min="8" max="8" width="31.88671875" customWidth="1"/>
    <col min="9" max="9" width="32.44140625" customWidth="1"/>
    <col min="10" max="10" width="31.6640625" customWidth="1"/>
    <col min="11" max="11" width="32.33203125" customWidth="1"/>
    <col min="12" max="12" width="31.5546875" customWidth="1"/>
    <col min="13" max="13" width="32.88671875" customWidth="1"/>
    <col min="14" max="14" width="32.109375" customWidth="1"/>
    <col min="15" max="15" width="33" customWidth="1"/>
    <col min="16" max="16" width="32.21875" customWidth="1"/>
    <col min="17" max="17" width="32.77734375" customWidth="1"/>
    <col min="18" max="18" width="32" customWidth="1"/>
    <col min="19" max="19" width="32.6640625" customWidth="1"/>
    <col min="20" max="20" width="31.88671875" customWidth="1"/>
    <col min="21" max="21" width="32.6640625" customWidth="1"/>
    <col min="22" max="22" width="31.88671875" customWidth="1"/>
    <col min="23" max="23" width="31.77734375" customWidth="1"/>
    <col min="24" max="24" width="31" customWidth="1"/>
    <col min="25" max="25" width="31.88671875" customWidth="1"/>
    <col min="26" max="26" width="31.109375" customWidth="1"/>
    <col min="27" max="27" width="31.6640625" customWidth="1"/>
    <col min="28" max="28" width="30.88671875" customWidth="1"/>
    <col min="29" max="29" width="31.6640625" customWidth="1"/>
    <col min="30" max="30" width="30.88671875" customWidth="1"/>
    <col min="31" max="31" width="32.21875" customWidth="1"/>
    <col min="32" max="32" width="31.44140625" customWidth="1"/>
    <col min="33" max="33" width="32.33203125" customWidth="1"/>
    <col min="34" max="34" width="31.5546875" customWidth="1"/>
    <col min="35" max="35" width="32" customWidth="1"/>
    <col min="36" max="36" width="31.21875" customWidth="1"/>
    <col min="37" max="37" width="32.109375" customWidth="1"/>
    <col min="38" max="38" width="31.33203125" customWidth="1"/>
    <col min="39" max="39" width="31.88671875" customWidth="1"/>
    <col min="40" max="40" width="31.109375" customWidth="1"/>
    <col min="41" max="41" width="31.77734375" customWidth="1"/>
    <col min="42" max="42" width="31" customWidth="1"/>
    <col min="43" max="43" width="32.33203125" customWidth="1"/>
    <col min="44" max="44" width="31.5546875" customWidth="1"/>
    <col min="45" max="45" width="32.44140625" customWidth="1"/>
    <col min="46" max="46" width="31.6640625" customWidth="1"/>
    <col min="47" max="47" width="32.21875" customWidth="1"/>
    <col min="48" max="48" width="31.44140625" customWidth="1"/>
    <col min="49" max="49" width="32.21875" customWidth="1"/>
    <col min="50" max="50" width="31.44140625" customWidth="1"/>
    <col min="51" max="51" width="32.109375" customWidth="1"/>
    <col min="52" max="52" width="31.33203125" customWidth="1"/>
    <col min="53" max="53" width="31.21875" customWidth="1"/>
    <col min="54" max="54" width="30.44140625" customWidth="1"/>
    <col min="55" max="55" width="31.33203125" customWidth="1"/>
    <col min="56" max="56" width="30.5546875" customWidth="1"/>
    <col min="57" max="57" width="31.109375" customWidth="1"/>
    <col min="58" max="58" width="30.33203125" customWidth="1"/>
    <col min="59" max="59" width="31.109375" customWidth="1"/>
    <col min="60" max="60" width="30.33203125" customWidth="1"/>
    <col min="61" max="61" width="31.6640625" customWidth="1"/>
    <col min="62" max="62" width="30.88671875" customWidth="1"/>
    <col min="63" max="63" width="31.77734375" customWidth="1"/>
    <col min="64" max="64" width="31" customWidth="1"/>
    <col min="65" max="65" width="32.109375" customWidth="1"/>
    <col min="66" max="66" width="31.33203125" customWidth="1"/>
    <col min="67" max="67" width="32.6640625" customWidth="1"/>
    <col min="68" max="68" width="31.88671875" customWidth="1"/>
    <col min="69" max="69" width="32.77734375" customWidth="1"/>
    <col min="70" max="70" width="32" customWidth="1"/>
    <col min="71" max="71" width="32.5546875" customWidth="1"/>
    <col min="72" max="72" width="31.77734375" customWidth="1"/>
    <col min="73" max="73" width="32.44140625" customWidth="1"/>
    <col min="74" max="74" width="31.6640625" customWidth="1"/>
    <col min="75" max="75" width="33.5546875" customWidth="1"/>
    <col min="76" max="76" width="32.77734375" customWidth="1"/>
    <col min="77" max="77" width="33.6640625" customWidth="1"/>
    <col min="78" max="78" width="32.88671875" customWidth="1"/>
    <col min="79" max="79" width="33.44140625" customWidth="1"/>
    <col min="80" max="80" width="32.6640625" customWidth="1"/>
    <col min="81" max="81" width="33.33203125" customWidth="1"/>
    <col min="82" max="82" width="32.5546875" customWidth="1"/>
    <col min="83" max="83" width="32.44140625" customWidth="1"/>
    <col min="84" max="84" width="31.6640625" customWidth="1"/>
    <col min="85" max="85" width="33" customWidth="1"/>
    <col min="86" max="86" width="32.21875" customWidth="1"/>
    <col min="87" max="87" width="33.109375" customWidth="1"/>
    <col min="88" max="88" width="32.33203125" customWidth="1"/>
    <col min="89" max="89" width="32.88671875" customWidth="1"/>
    <col min="90" max="90" width="32.109375" customWidth="1"/>
    <col min="91" max="91" width="32.77734375" customWidth="1"/>
    <col min="92" max="92" width="32" customWidth="1"/>
    <col min="93" max="93" width="34.88671875" customWidth="1"/>
    <col min="94" max="94" width="34.109375" customWidth="1"/>
    <col min="95" max="95" width="35" customWidth="1"/>
    <col min="96" max="96" width="34.21875" customWidth="1"/>
    <col min="97" max="97" width="34.77734375" customWidth="1"/>
    <col min="98" max="98" width="34" customWidth="1"/>
    <col min="99" max="99" width="34.6640625" customWidth="1"/>
    <col min="100" max="100" width="33.88671875" customWidth="1"/>
    <col min="101" max="101" width="32.77734375" customWidth="1"/>
    <col min="102" max="102" width="32" customWidth="1"/>
    <col min="103" max="103" width="34.6640625" customWidth="1"/>
    <col min="104" max="104" width="33.88671875" customWidth="1"/>
    <col min="105" max="105" width="32.21875" customWidth="1"/>
    <col min="106" max="106" width="31.44140625" customWidth="1"/>
    <col min="107" max="107" width="32.33203125" customWidth="1"/>
    <col min="108" max="108" width="31.5546875" customWidth="1"/>
    <col min="109" max="109" width="32.109375" customWidth="1"/>
    <col min="110" max="110" width="31.33203125" customWidth="1"/>
    <col min="111" max="111" width="32" customWidth="1"/>
    <col min="112" max="112" width="31.21875" customWidth="1"/>
    <col min="113" max="113" width="32.109375" customWidth="1"/>
    <col min="114" max="114" width="31.33203125" customWidth="1"/>
    <col min="115" max="115" width="32.21875" customWidth="1"/>
    <col min="116" max="116" width="31.44140625" customWidth="1"/>
    <col min="117" max="117" width="32" customWidth="1"/>
    <col min="118" max="118" width="31.21875" customWidth="1"/>
    <col min="119" max="119" width="31.88671875" customWidth="1"/>
    <col min="120" max="120" width="31.109375" customWidth="1"/>
    <col min="121" max="121" width="32" customWidth="1"/>
    <col min="122" max="122" width="31.21875" customWidth="1"/>
    <col min="123" max="123" width="34.21875" customWidth="1"/>
    <col min="124" max="124" width="33.44140625" customWidth="1"/>
    <col min="125" max="125" width="34.33203125" customWidth="1"/>
    <col min="126" max="126" width="33.5546875" customWidth="1"/>
    <col min="127" max="127" width="32.109375" customWidth="1"/>
    <col min="128" max="128" width="31.33203125" customWidth="1"/>
    <col min="129" max="129" width="32.21875" customWidth="1"/>
    <col min="130" max="130" width="31.44140625" customWidth="1"/>
    <col min="131" max="131" width="32" customWidth="1"/>
    <col min="132" max="132" width="31.21875" customWidth="1"/>
    <col min="133" max="133" width="31.88671875" customWidth="1"/>
    <col min="134" max="134" width="31.109375" customWidth="1"/>
    <col min="135" max="135" width="34" customWidth="1"/>
    <col min="136" max="136" width="33.21875" customWidth="1"/>
    <col min="137" max="137" width="34.109375" customWidth="1"/>
    <col min="138" max="138" width="33.33203125" customWidth="1"/>
    <col min="139" max="139" width="33.88671875" customWidth="1"/>
    <col min="140" max="140" width="33.109375" customWidth="1"/>
    <col min="141" max="141" width="33.77734375" customWidth="1"/>
    <col min="142" max="142" width="33" customWidth="1"/>
    <col min="143" max="143" width="31.88671875" customWidth="1"/>
    <col min="144" max="144" width="31.109375" customWidth="1"/>
    <col min="145" max="145" width="32.44140625" customWidth="1"/>
    <col min="146" max="146" width="31.6640625" customWidth="1"/>
    <col min="147" max="147" width="32.5546875" customWidth="1"/>
    <col min="148" max="148" width="31.77734375" customWidth="1"/>
    <col min="149" max="149" width="32.33203125" customWidth="1"/>
    <col min="150" max="150" width="31.5546875" customWidth="1"/>
    <col min="151" max="151" width="32.21875" customWidth="1"/>
    <col min="152" max="152" width="31.44140625" customWidth="1"/>
    <col min="153" max="153" width="34.33203125" customWidth="1"/>
    <col min="154" max="154" width="33.5546875" customWidth="1"/>
    <col min="155" max="155" width="34.44140625" customWidth="1"/>
    <col min="156" max="156" width="33.6640625" customWidth="1"/>
    <col min="157" max="157" width="34.21875" customWidth="1"/>
    <col min="158" max="158" width="33.44140625" customWidth="1"/>
    <col min="159" max="159" width="32.109375" customWidth="1"/>
    <col min="160" max="160" width="31.33203125" customWidth="1"/>
    <col min="161" max="161" width="34.21875" customWidth="1"/>
    <col min="162" max="162" width="33.44140625" customWidth="1"/>
    <col min="163" max="163" width="34.109375" customWidth="1"/>
    <col min="164" max="164" width="33.33203125" customWidth="1"/>
    <col min="165" max="165" width="31.6640625" customWidth="1"/>
    <col min="166" max="166" width="30.88671875" customWidth="1"/>
    <col min="167" max="167" width="31.77734375" customWidth="1"/>
    <col min="168" max="168" width="31" customWidth="1"/>
    <col min="169" max="169" width="31.5546875" customWidth="1"/>
    <col min="170" max="170" width="30.77734375" customWidth="1"/>
    <col min="171" max="171" width="31.44140625" customWidth="1"/>
    <col min="172" max="172" width="30.6640625" customWidth="1"/>
    <col min="173" max="173" width="31.5546875" customWidth="1"/>
    <col min="174" max="174" width="30.77734375" customWidth="1"/>
    <col min="175" max="175" width="31.6640625" customWidth="1"/>
    <col min="176" max="176" width="30.88671875" customWidth="1"/>
    <col min="177" max="177" width="31.44140625" customWidth="1"/>
    <col min="178" max="178" width="30.6640625" customWidth="1"/>
    <col min="179" max="179" width="31.33203125" customWidth="1"/>
    <col min="180" max="180" width="30.5546875" customWidth="1"/>
    <col min="181" max="181" width="31.44140625" customWidth="1"/>
    <col min="182" max="182" width="30.6640625" customWidth="1"/>
    <col min="183" max="183" width="33.6640625" customWidth="1"/>
    <col min="184" max="184" width="32.88671875" customWidth="1"/>
    <col min="185" max="185" width="33.77734375" customWidth="1"/>
    <col min="186" max="186" width="33" customWidth="1"/>
    <col min="187" max="187" width="34.109375" customWidth="1"/>
    <col min="188" max="188" width="33.33203125" customWidth="1"/>
    <col min="189" max="189" width="33" customWidth="1"/>
    <col min="190" max="190" width="32.21875" customWidth="1"/>
    <col min="191" max="191" width="33.109375" customWidth="1"/>
    <col min="192" max="192" width="32.33203125" customWidth="1"/>
    <col min="193" max="193" width="32.88671875" customWidth="1"/>
    <col min="194" max="194" width="32.109375" customWidth="1"/>
    <col min="195" max="195" width="32.77734375" customWidth="1"/>
    <col min="196" max="196" width="32" customWidth="1"/>
    <col min="197" max="197" width="32.88671875" customWidth="1"/>
    <col min="198" max="198" width="32.109375" customWidth="1"/>
    <col min="199" max="199" width="33" customWidth="1"/>
    <col min="200" max="200" width="32.21875" customWidth="1"/>
    <col min="201" max="201" width="32.77734375" customWidth="1"/>
    <col min="202" max="202" width="32" customWidth="1"/>
    <col min="203" max="203" width="32.6640625" customWidth="1"/>
    <col min="204" max="204" width="31.88671875" customWidth="1"/>
    <col min="205" max="205" width="32.77734375" customWidth="1"/>
    <col min="206" max="206" width="32" customWidth="1"/>
    <col min="207" max="207" width="33.33203125" customWidth="1"/>
    <col min="208" max="208" width="32.5546875" customWidth="1"/>
    <col min="209" max="209" width="33.44140625" customWidth="1"/>
    <col min="210" max="210" width="32.6640625" customWidth="1"/>
    <col min="211" max="211" width="33.21875" customWidth="1"/>
    <col min="212" max="212" width="32.44140625" customWidth="1"/>
    <col min="213" max="213" width="33.109375" customWidth="1"/>
    <col min="214" max="214" width="32.33203125" customWidth="1"/>
    <col min="215" max="215" width="33.21875" customWidth="1"/>
    <col min="216" max="216" width="32.44140625" customWidth="1"/>
    <col min="217" max="217" width="33.33203125" customWidth="1"/>
    <col min="218" max="218" width="32.5546875" customWidth="1"/>
    <col min="219" max="219" width="33.109375" customWidth="1"/>
    <col min="220" max="220" width="32.33203125" customWidth="1"/>
    <col min="221" max="221" width="33" customWidth="1"/>
    <col min="222" max="222" width="32.21875" customWidth="1"/>
    <col min="223" max="223" width="33.109375" customWidth="1"/>
    <col min="224" max="224" width="32.33203125" customWidth="1"/>
    <col min="225" max="225" width="33" customWidth="1"/>
    <col min="226" max="226" width="32.21875" customWidth="1"/>
    <col min="227" max="227" width="32.88671875" customWidth="1"/>
    <col min="228" max="228" width="32.109375" customWidth="1"/>
    <col min="229" max="229" width="33" customWidth="1"/>
    <col min="230" max="230" width="32.21875" customWidth="1"/>
    <col min="231" max="231" width="32.77734375" customWidth="1"/>
    <col min="232" max="232" width="32" customWidth="1"/>
    <col min="233" max="233" width="32.6640625" customWidth="1"/>
    <col min="234" max="234" width="31.88671875" customWidth="1"/>
    <col min="235" max="235" width="32.77734375" customWidth="1"/>
    <col min="236" max="236" width="32" customWidth="1"/>
    <col min="237" max="237" width="32.88671875" customWidth="1"/>
    <col min="238" max="238" width="32.109375" customWidth="1"/>
    <col min="239" max="239" width="32.6640625" customWidth="1"/>
    <col min="240" max="240" width="31.88671875" customWidth="1"/>
    <col min="241" max="241" width="32.5546875" customWidth="1"/>
    <col min="242" max="242" width="31.77734375" customWidth="1"/>
    <col min="243" max="243" width="32.6640625" customWidth="1"/>
    <col min="244" max="244" width="31.88671875" customWidth="1"/>
    <col min="245" max="245" width="32.5546875" customWidth="1"/>
    <col min="246" max="246" width="31.77734375" customWidth="1"/>
    <col min="247" max="247" width="32.6640625" customWidth="1"/>
    <col min="248" max="248" width="31.88671875" customWidth="1"/>
    <col min="249" max="249" width="32.44140625" customWidth="1"/>
    <col min="250" max="250" width="31.6640625" customWidth="1"/>
    <col min="251" max="251" width="32.5546875" customWidth="1"/>
    <col min="252" max="252" width="31.77734375" customWidth="1"/>
    <col min="253" max="253" width="32.33203125" customWidth="1"/>
    <col min="254" max="254" width="31.5546875" customWidth="1"/>
    <col min="255" max="255" width="32.21875" customWidth="1"/>
    <col min="256" max="256" width="31.44140625" customWidth="1"/>
    <col min="257" max="257" width="32.33203125" customWidth="1"/>
    <col min="258" max="258" width="31.5546875" customWidth="1"/>
    <col min="259" max="259" width="32.44140625" customWidth="1"/>
    <col min="260" max="260" width="31.6640625" customWidth="1"/>
    <col min="261" max="261" width="32.21875" customWidth="1"/>
    <col min="262" max="262" width="31.44140625" customWidth="1"/>
    <col min="263" max="263" width="32.109375" customWidth="1"/>
    <col min="264" max="264" width="31.33203125" customWidth="1"/>
    <col min="265" max="265" width="32.21875" customWidth="1"/>
    <col min="266" max="266" width="31.44140625" customWidth="1"/>
    <col min="267" max="267" width="32.77734375" customWidth="1"/>
    <col min="268" max="268" width="32" customWidth="1"/>
    <col min="269" max="269" width="32.88671875" customWidth="1"/>
    <col min="270" max="270" width="32.109375" customWidth="1"/>
    <col min="271" max="271" width="32.6640625" customWidth="1"/>
    <col min="272" max="272" width="31.88671875" customWidth="1"/>
    <col min="273" max="273" width="32.5546875" customWidth="1"/>
    <col min="274" max="274" width="31.77734375" customWidth="1"/>
    <col min="275" max="275" width="32.6640625" customWidth="1"/>
    <col min="276" max="276" width="31.88671875" customWidth="1"/>
    <col min="277" max="277" width="32.77734375" customWidth="1"/>
    <col min="278" max="278" width="32" customWidth="1"/>
    <col min="279" max="279" width="32.5546875" customWidth="1"/>
    <col min="280" max="280" width="31.77734375" customWidth="1"/>
    <col min="281" max="281" width="32.44140625" customWidth="1"/>
    <col min="282" max="282" width="31.6640625" customWidth="1"/>
    <col min="283" max="283" width="32.5546875" customWidth="1"/>
    <col min="284" max="284" width="31.77734375" customWidth="1"/>
    <col min="285" max="285" width="32.44140625" customWidth="1"/>
    <col min="286" max="286" width="31.6640625" customWidth="1"/>
    <col min="287" max="287" width="32.33203125" customWidth="1"/>
    <col min="288" max="288" width="31.5546875" customWidth="1"/>
    <col min="289" max="289" width="32.44140625" customWidth="1"/>
    <col min="290" max="290" width="31.6640625" customWidth="1"/>
    <col min="291" max="291" width="32.21875" customWidth="1"/>
    <col min="292" max="292" width="31.44140625" customWidth="1"/>
    <col min="293" max="293" width="32.109375" customWidth="1"/>
    <col min="294" max="294" width="31.33203125" customWidth="1"/>
    <col min="295" max="295" width="32.21875" customWidth="1"/>
    <col min="296" max="296" width="31.44140625" customWidth="1"/>
    <col min="297" max="297" width="32.33203125" customWidth="1"/>
    <col min="298" max="298" width="31.5546875" customWidth="1"/>
    <col min="299" max="299" width="32.109375" customWidth="1"/>
    <col min="300" max="300" width="31.33203125" customWidth="1"/>
    <col min="301" max="301" width="32" customWidth="1"/>
    <col min="302" max="302" width="31.21875" customWidth="1"/>
    <col min="303" max="303" width="32.109375" customWidth="1"/>
    <col min="304" max="304" width="31" customWidth="1"/>
    <col min="305" max="305" width="32" customWidth="1"/>
    <col min="306" max="306" width="31.21875" customWidth="1"/>
    <col min="307" max="307" width="32.109375" customWidth="1"/>
    <col min="308" max="308" width="31.33203125" customWidth="1"/>
    <col min="309" max="309" width="32.44140625" customWidth="1"/>
    <col min="310" max="310" width="31.6640625" customWidth="1"/>
    <col min="311" max="311" width="33.88671875" customWidth="1"/>
    <col min="312" max="312" width="33.109375" customWidth="1"/>
    <col min="313" max="313" width="34" customWidth="1"/>
    <col min="314" max="314" width="33.21875" customWidth="1"/>
    <col min="315" max="315" width="33.77734375" customWidth="1"/>
    <col min="316" max="316" width="33" customWidth="1"/>
    <col min="317" max="317" width="33.6640625" customWidth="1"/>
    <col min="318" max="318" width="32.88671875" customWidth="1"/>
    <col min="319" max="319" width="33.5546875" customWidth="1"/>
    <col min="320" max="320" width="32.77734375" customWidth="1"/>
    <col min="321" max="321" width="33.6640625" customWidth="1"/>
    <col min="322" max="322" width="32.88671875" customWidth="1"/>
    <col min="323" max="323" width="33.44140625" customWidth="1"/>
    <col min="324" max="324" width="32.6640625" customWidth="1"/>
    <col min="325" max="325" width="33.33203125" customWidth="1"/>
    <col min="326" max="326" width="32.5546875" customWidth="1"/>
    <col min="327" max="327" width="33.21875" customWidth="1"/>
    <col min="328" max="328" width="32.44140625" customWidth="1"/>
    <col min="329" max="329" width="33.33203125" customWidth="1"/>
    <col min="330" max="330" width="32.5546875" customWidth="1"/>
    <col min="331" max="331" width="33.109375" customWidth="1"/>
    <col min="332" max="332" width="32.33203125" customWidth="1"/>
    <col min="333" max="333" width="33" customWidth="1"/>
    <col min="334" max="334" width="32.21875" customWidth="1"/>
    <col min="335" max="335" width="32.88671875" customWidth="1"/>
    <col min="336" max="336" width="32.109375" customWidth="1"/>
    <col min="337" max="337" width="33" customWidth="1"/>
    <col min="338" max="338" width="32.21875" customWidth="1"/>
    <col min="339" max="339" width="32.77734375" customWidth="1"/>
    <col min="340" max="340" width="32" customWidth="1"/>
    <col min="341" max="341" width="32.6640625" customWidth="1"/>
    <col min="342" max="342" width="31.88671875" customWidth="1"/>
  </cols>
  <sheetData>
    <row r="1" spans="1:418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9" t="s">
        <v>557</v>
      </c>
      <c r="V1" s="9" t="s">
        <v>558</v>
      </c>
      <c r="W1" s="9" t="s">
        <v>559</v>
      </c>
      <c r="X1" s="9" t="s">
        <v>560</v>
      </c>
      <c r="Y1" s="9" t="s">
        <v>561</v>
      </c>
      <c r="Z1" s="9" t="s">
        <v>562</v>
      </c>
      <c r="AA1" s="9" t="s">
        <v>563</v>
      </c>
      <c r="AB1" s="9" t="s">
        <v>564</v>
      </c>
      <c r="AC1" s="9" t="s">
        <v>565</v>
      </c>
      <c r="AD1" s="9" t="s">
        <v>566</v>
      </c>
      <c r="AE1" s="9" t="s">
        <v>567</v>
      </c>
      <c r="AF1" s="9" t="s">
        <v>568</v>
      </c>
      <c r="AG1" s="14" t="s">
        <v>569</v>
      </c>
      <c r="AH1" s="14" t="s">
        <v>570</v>
      </c>
      <c r="AI1" s="14" t="s">
        <v>571</v>
      </c>
      <c r="AJ1" s="14" t="s">
        <v>572</v>
      </c>
      <c r="AK1" s="14" t="s">
        <v>573</v>
      </c>
      <c r="AL1" s="14" t="s">
        <v>574</v>
      </c>
      <c r="AM1" s="14" t="s">
        <v>575</v>
      </c>
      <c r="AN1" s="14" t="s">
        <v>576</v>
      </c>
      <c r="AO1" s="14" t="s">
        <v>577</v>
      </c>
      <c r="AP1" s="14" t="s">
        <v>578</v>
      </c>
      <c r="AQ1" s="14" t="s">
        <v>579</v>
      </c>
      <c r="AR1" s="14" t="s">
        <v>580</v>
      </c>
      <c r="AS1" s="14" t="s">
        <v>581</v>
      </c>
      <c r="AT1" s="14" t="s">
        <v>582</v>
      </c>
      <c r="AU1" s="14" t="s">
        <v>583</v>
      </c>
      <c r="AV1" s="14" t="s">
        <v>584</v>
      </c>
      <c r="AW1" s="14" t="s">
        <v>585</v>
      </c>
      <c r="AX1" s="14" t="s">
        <v>586</v>
      </c>
      <c r="AY1" s="14" t="s">
        <v>587</v>
      </c>
      <c r="AZ1" s="14" t="s">
        <v>588</v>
      </c>
      <c r="BA1" s="14" t="s">
        <v>589</v>
      </c>
      <c r="BB1" s="14" t="s">
        <v>590</v>
      </c>
      <c r="BC1" s="14" t="s">
        <v>591</v>
      </c>
      <c r="BD1" s="14" t="s">
        <v>592</v>
      </c>
      <c r="BE1" s="14" t="s">
        <v>593</v>
      </c>
      <c r="BF1" s="14" t="s">
        <v>594</v>
      </c>
      <c r="BG1" s="14" t="s">
        <v>595</v>
      </c>
      <c r="BH1" s="14" t="s">
        <v>596</v>
      </c>
      <c r="BI1" s="14" t="s">
        <v>597</v>
      </c>
      <c r="BJ1" s="14" t="s">
        <v>598</v>
      </c>
      <c r="BK1" s="14" t="s">
        <v>599</v>
      </c>
      <c r="BL1" s="14" t="s">
        <v>600</v>
      </c>
      <c r="BM1" s="14" t="s">
        <v>601</v>
      </c>
      <c r="BN1" s="14" t="s">
        <v>602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  <c r="KY1" s="16" t="s">
        <v>509</v>
      </c>
      <c r="KZ1" s="16" t="s">
        <v>510</v>
      </c>
      <c r="LA1" s="16" t="s">
        <v>511</v>
      </c>
      <c r="LB1" s="16" t="s">
        <v>512</v>
      </c>
      <c r="LC1" s="16" t="s">
        <v>513</v>
      </c>
      <c r="LD1" s="16" t="s">
        <v>514</v>
      </c>
      <c r="LE1" s="16" t="s">
        <v>549</v>
      </c>
      <c r="LF1" s="16" t="s">
        <v>550</v>
      </c>
      <c r="LG1" s="16" t="s">
        <v>515</v>
      </c>
      <c r="LH1" s="16" t="s">
        <v>516</v>
      </c>
      <c r="LI1" s="16" t="s">
        <v>517</v>
      </c>
      <c r="LJ1" s="16" t="s">
        <v>518</v>
      </c>
      <c r="LK1" s="16" t="s">
        <v>519</v>
      </c>
      <c r="LL1" s="16" t="s">
        <v>520</v>
      </c>
      <c r="LM1" s="16" t="s">
        <v>551</v>
      </c>
      <c r="LN1" s="16" t="s">
        <v>552</v>
      </c>
      <c r="LO1" s="17" t="s">
        <v>521</v>
      </c>
      <c r="LP1" s="17" t="s">
        <v>522</v>
      </c>
      <c r="LQ1" s="17" t="s">
        <v>523</v>
      </c>
      <c r="LR1" s="17" t="s">
        <v>524</v>
      </c>
      <c r="LS1" s="17" t="s">
        <v>525</v>
      </c>
      <c r="LT1" s="17" t="s">
        <v>526</v>
      </c>
      <c r="LU1" s="17" t="s">
        <v>553</v>
      </c>
      <c r="LV1" s="17" t="s">
        <v>554</v>
      </c>
      <c r="LW1" s="17" t="s">
        <v>527</v>
      </c>
      <c r="LX1" s="17" t="s">
        <v>528</v>
      </c>
      <c r="LY1" s="17" t="s">
        <v>529</v>
      </c>
      <c r="LZ1" s="17" t="s">
        <v>530</v>
      </c>
      <c r="MA1" s="17" t="s">
        <v>531</v>
      </c>
      <c r="MB1" s="17" t="s">
        <v>532</v>
      </c>
      <c r="MC1" s="17" t="s">
        <v>555</v>
      </c>
      <c r="MD1" s="17" t="s">
        <v>556</v>
      </c>
      <c r="ME1" s="41" t="s">
        <v>603</v>
      </c>
      <c r="MF1" s="41" t="s">
        <v>604</v>
      </c>
      <c r="MG1" s="41" t="s">
        <v>605</v>
      </c>
      <c r="MH1" s="41" t="s">
        <v>606</v>
      </c>
      <c r="MI1" s="41" t="s">
        <v>607</v>
      </c>
      <c r="MJ1" s="41" t="s">
        <v>608</v>
      </c>
      <c r="MK1" s="41" t="s">
        <v>609</v>
      </c>
      <c r="ML1" s="41" t="s">
        <v>610</v>
      </c>
      <c r="MM1" s="43" t="s">
        <v>611</v>
      </c>
      <c r="MN1" s="43" t="s">
        <v>612</v>
      </c>
      <c r="MO1" s="43" t="s">
        <v>613</v>
      </c>
      <c r="MP1" s="43" t="s">
        <v>614</v>
      </c>
      <c r="MQ1" s="43" t="s">
        <v>615</v>
      </c>
      <c r="MR1" s="43" t="s">
        <v>616</v>
      </c>
      <c r="MS1" s="43" t="s">
        <v>617</v>
      </c>
      <c r="MT1" s="43" t="s">
        <v>618</v>
      </c>
      <c r="MU1" s="46" t="s">
        <v>619</v>
      </c>
      <c r="MV1" s="46" t="s">
        <v>620</v>
      </c>
      <c r="MW1" s="46" t="s">
        <v>621</v>
      </c>
      <c r="MX1" s="46" t="s">
        <v>622</v>
      </c>
      <c r="MY1" s="46" t="s">
        <v>623</v>
      </c>
      <c r="MZ1" s="46" t="s">
        <v>624</v>
      </c>
      <c r="NA1" s="46" t="s">
        <v>625</v>
      </c>
      <c r="NB1" s="46" t="s">
        <v>626</v>
      </c>
      <c r="NC1" s="49" t="s">
        <v>635</v>
      </c>
      <c r="ND1" s="49" t="s">
        <v>636</v>
      </c>
      <c r="NE1" s="49" t="s">
        <v>637</v>
      </c>
      <c r="NF1" s="49" t="s">
        <v>638</v>
      </c>
      <c r="NG1" s="49" t="s">
        <v>643</v>
      </c>
      <c r="NH1" s="49" t="s">
        <v>644</v>
      </c>
      <c r="NI1" s="49" t="s">
        <v>645</v>
      </c>
      <c r="NJ1" s="49" t="s">
        <v>646</v>
      </c>
      <c r="NK1" s="50" t="s">
        <v>627</v>
      </c>
      <c r="NL1" s="50" t="s">
        <v>628</v>
      </c>
      <c r="NM1" s="50" t="s">
        <v>629</v>
      </c>
      <c r="NN1" s="50" t="s">
        <v>630</v>
      </c>
      <c r="NO1" s="50" t="s">
        <v>639</v>
      </c>
      <c r="NP1" s="50" t="s">
        <v>640</v>
      </c>
      <c r="NQ1" s="50" t="s">
        <v>641</v>
      </c>
      <c r="NR1" s="50" t="s">
        <v>642</v>
      </c>
      <c r="NS1" s="51" t="s">
        <v>631</v>
      </c>
      <c r="NT1" s="51" t="s">
        <v>632</v>
      </c>
      <c r="NU1" s="51" t="s">
        <v>633</v>
      </c>
      <c r="NV1" s="51" t="s">
        <v>634</v>
      </c>
      <c r="NW1" s="51" t="s">
        <v>647</v>
      </c>
      <c r="NX1" s="51" t="s">
        <v>648</v>
      </c>
      <c r="NY1" s="51" t="s">
        <v>649</v>
      </c>
      <c r="NZ1" s="51" t="s">
        <v>650</v>
      </c>
      <c r="OA1" s="54" t="s">
        <v>651</v>
      </c>
      <c r="OB1" s="55" t="s">
        <v>652</v>
      </c>
      <c r="OC1" s="55" t="s">
        <v>653</v>
      </c>
      <c r="OD1" s="55" t="s">
        <v>654</v>
      </c>
      <c r="OE1" s="55" t="s">
        <v>655</v>
      </c>
      <c r="OF1" s="55" t="s">
        <v>656</v>
      </c>
      <c r="OG1" s="55" t="s">
        <v>657</v>
      </c>
      <c r="OH1" s="55" t="s">
        <v>658</v>
      </c>
      <c r="OI1" s="55" t="s">
        <v>659</v>
      </c>
      <c r="OJ1" s="55" t="s">
        <v>660</v>
      </c>
      <c r="OK1" s="55" t="s">
        <v>661</v>
      </c>
      <c r="OL1" s="55" t="s">
        <v>662</v>
      </c>
      <c r="OM1" s="55" t="s">
        <v>663</v>
      </c>
      <c r="ON1" s="55" t="s">
        <v>664</v>
      </c>
      <c r="OO1" s="55" t="s">
        <v>665</v>
      </c>
      <c r="OP1" s="56" t="s">
        <v>666</v>
      </c>
      <c r="OQ1" s="58" t="s">
        <v>667</v>
      </c>
      <c r="OR1" s="59" t="s">
        <v>668</v>
      </c>
      <c r="OS1" s="59" t="s">
        <v>669</v>
      </c>
      <c r="OT1" s="59" t="s">
        <v>670</v>
      </c>
      <c r="OU1" s="59" t="s">
        <v>671</v>
      </c>
      <c r="OV1" s="59" t="s">
        <v>672</v>
      </c>
      <c r="OW1" s="59" t="s">
        <v>673</v>
      </c>
      <c r="OX1" s="59" t="s">
        <v>674</v>
      </c>
      <c r="OY1" s="59" t="s">
        <v>675</v>
      </c>
      <c r="OZ1" s="59" t="s">
        <v>676</v>
      </c>
      <c r="PA1" s="59" t="s">
        <v>677</v>
      </c>
      <c r="PB1" s="60" t="s">
        <v>678</v>
      </c>
    </row>
    <row r="2" spans="1:418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  <c r="KY2" s="15">
        <f>Tabla2[[#This Row],[ROS_NUM_COR_COD_ROS_TG_NEG]]-Tabla2[[#This Row],[PAS_NUM_COR_COD_ROS_TG_NEG]]</f>
        <v>0.17499999999999982</v>
      </c>
      <c r="KZ2" s="15">
        <f>Tabla2[[#This Row],[ROS_DUR_COR_COD_ROS_TG_NEG]]-Tabla2[[#This Row],[PAS_DUR_COR_COD_ROS_TG_NEG]]</f>
        <v>-167.45833333333337</v>
      </c>
      <c r="LA2" s="15">
        <f>Tabla2[[#This Row],[ROS_NUM_COR_COD_ROS_TG_NEU]]-Tabla2[[#This Row],[PAS_NUM_COR_COD_ROS_TG_NEU]]</f>
        <v>-0.35555555555555518</v>
      </c>
      <c r="LB2" s="15">
        <f>Tabla2[[#This Row],[ROS_DUR_COR_COD_ROS_TG_NEU]]-Tabla2[[#This Row],[PAS_DUR_COR_COD_ROS_TG_NEU]]</f>
        <v>-303.82417582417577</v>
      </c>
      <c r="LC2" s="15">
        <f>Tabla2[[#This Row],[ROS_NUM_COR_COD_ROS_TG_POS]]-Tabla2[[#This Row],[PAS_NUM_COR_COD_ROS_TG_POS]]</f>
        <v>2.7499999999999996</v>
      </c>
      <c r="LD2" s="15">
        <f>Tabla2[[#This Row],[ROS_DUR_COR_COD_ROS_TG_POS]]-Tabla2[[#This Row],[PAS_DUR_COR_COD_ROS_TG_POS]]</f>
        <v>-97.811111111111131</v>
      </c>
      <c r="LE2" s="15">
        <f>Tabla2[[#This Row],[ROS_NUM_COR_COD_ROS_TG_TOT]]-Tabla2[[#This Row],[PAS_NUM_COR_COD_ROS_TG_TOT]]</f>
        <v>0.92037037037037051</v>
      </c>
      <c r="LF2" s="15">
        <f>Tabla2[[#This Row],[ROS_DUR_COR_COD_ROS_TG_TOT]]-Tabla2[[#This Row],[PAS_DUR_COR_COD_ROS_TG_TOT]]</f>
        <v>-133.19027027027016</v>
      </c>
      <c r="LG2" s="15">
        <f>Tabla2[[#This Row],[ROS_NUM_COR_COD_ESC_TG_NEG]]-Tabla2[[#This Row],[PAS_NUM_COR_COD_ESC_TG_NEG]]</f>
        <v>-1.9</v>
      </c>
      <c r="LH2" s="15">
        <f>Tabla2[[#This Row],[ROS_DUR_COR_COD_ESC_TG_NEG]]-Tabla2[[#This Row],[PAS_DUR_COR_COD_ESC_TG_NEG]]</f>
        <v>-732.16666666666674</v>
      </c>
      <c r="LI2" s="15">
        <f>Tabla2[[#This Row],[ROS_NUM_COR_COD_ESC_TG_NEU]]-Tabla2[[#This Row],[PAS_NUM_COR_COD_ESC_TG_NEU]]</f>
        <v>1.6666666666666607E-2</v>
      </c>
      <c r="LJ2" s="15">
        <f>Tabla2[[#This Row],[ROS_NUM_COR_COD_ESC_TG_NEG]]-Tabla2[[#This Row],[PAS_NUM_COR_COD_ESC_TG_NEG]]</f>
        <v>-1.9</v>
      </c>
      <c r="LK2" s="15">
        <f>Tabla2[[#This Row],[ROS_NUM_COR_COD_ESC_TG_POS]]-Tabla2[[#This Row],[PAS_NUM_COR_COD_ESC_TG_POS]]</f>
        <v>-1.2000000000000002</v>
      </c>
      <c r="LL2" s="15">
        <f>Tabla2[[#This Row],[ROS_DUR_COR_COD_ESC_TG_POS]]-Tabla2[[#This Row],[PAS_DUR_COR_COD_ESC_TG_POS]]</f>
        <v>-723.94017094017101</v>
      </c>
      <c r="LM2" s="15">
        <f>Tabla2[[#This Row],[ROS_NUM_COR_COD_ESC_TG_TOT]]-Tabla2[[#This Row],[PAS_NUM_COR_COD_ESC_TG_TOT]]</f>
        <v>-0.97222222222222188</v>
      </c>
      <c r="LN2" s="15">
        <f>Tabla2[[#This Row],[ROS_DUR_COR_COD_ESC_TG_TOT]]-Tabla2[[#This Row],[PAS_DUR_COR_COD_ESC_TG_TOT]]</f>
        <v>-475.8778467908902</v>
      </c>
      <c r="LO2" s="15">
        <f>Tabla2[[#This Row],[PAS_NUM_COR_COD_ROS_TG_NEG]]-Tabla2[[#This Row],[ESC_NUM_COR_COD_ROS_TG_NEG]]</f>
        <v>0.10000000000000009</v>
      </c>
      <c r="LP2" s="15">
        <f>Tabla2[[#This Row],[PAS_DUR_COR_COD_ROS_TG_NEG]]-Tabla2[[#This Row],[ESC_DUR_COR_COD_ROS_TG_NEG]]</f>
        <v>-55.041666666666629</v>
      </c>
      <c r="LQ2" s="15">
        <f>Tabla2[[#This Row],[PAS_NUM_COR_COD_ROS_TG_NEU]]-Tabla2[[#This Row],[ESC_NUM_COR_COD_ROS_TG_NEU]]</f>
        <v>-0.20000000000000018</v>
      </c>
      <c r="LR2" s="15">
        <f>Tabla2[[#This Row],[PAS_DUR_COR_COD_ROS_TG_NEU]]-Tabla2[[#This Row],[ESC_DUR_COR_COD_ROS_TG_NEU]]</f>
        <v>-65.461538461538566</v>
      </c>
      <c r="LS2" s="15">
        <f>Tabla2[[#This Row],[PAS_NUM_COR_COD_ROS_TG_POS]]-Tabla2[[#This Row],[ESC_NUM_COR_COD_ROS_TG_POS]]</f>
        <v>0.85000000000000009</v>
      </c>
      <c r="LT2" s="15">
        <f>Tabla2[[#This Row],[PAS_DUR_COR_COD_ROS_TG_POS]]-Tabla2[[#This Row],[ESC_DUR_COR_COD_ROS_TG_POS]]</f>
        <v>477.91111111111104</v>
      </c>
      <c r="LU2" s="15">
        <f>Tabla2[[#This Row],[PAS_NUM_COR_COD_ROS_TG_TOT]]-Tabla2[[#This Row],[ESC_NUM_COR_COD_ROS_TG_TOT]]</f>
        <v>0.26609195402298846</v>
      </c>
      <c r="LV2" s="15">
        <f>Tabla2[[#This Row],[PAS_DUR_COR_COD_ROS_TG_TOT]]-Tabla2[[#This Row],[ESC_DUR_COR_COD_ROS_TG_TOT]]</f>
        <v>72.520270270270203</v>
      </c>
      <c r="LW2" s="15">
        <f>Tabla2[[#This Row],[PAS_NUM_COR_COD_ESC_TG_NEG]]-Tabla2[[#This Row],[ESC_NUM_COR_COD_ESC_TG_NEG]]</f>
        <v>0.5</v>
      </c>
      <c r="LX2" s="15">
        <f>Tabla2[[#This Row],[PAS_DUR_COR_COD_ESC_TG_NEG]]-Tabla2[[#This Row],[ESC_DUR_COR_COD_ESC_TG_NEG]]</f>
        <v>210.75</v>
      </c>
      <c r="LY2" s="15">
        <f>Tabla2[[#This Row],[PAS_NUM_COR_COD_ESC_TG_NEU]]-Tabla2[[#This Row],[ESC_NUM_COR_COD_ESC_TG_NEU]]</f>
        <v>0.64999999999999991</v>
      </c>
      <c r="LZ2" s="15">
        <f>Tabla2[[#This Row],[PAS_DUR_COR_COD_ESC_TG_NEU]]-Tabla2[[#This Row],[ESC_DUR_COR_COD_ESC_TG_NEU]]</f>
        <v>214.66666666666674</v>
      </c>
      <c r="MA2" s="15">
        <f>Tabla2[[#This Row],[PAS_NUM_COR_COD_ESC_TG_POS]]-Tabla2[[#This Row],[ESC_NUM_COR_COD_ESC_TG_POS]]</f>
        <v>0.70000000000000018</v>
      </c>
      <c r="MB2" s="15">
        <f>Tabla2[[#This Row],[PAS_DUR_COR_COD_ESC_TG_POS]]-Tabla2[[#This Row],[ESC_DUR_COR_COD_ESC_TG_POS]]</f>
        <v>240.95604395604414</v>
      </c>
      <c r="MC2" s="15">
        <f>Tabla2[[#This Row],[PAS_NUM_COR_COD_ESC_TG_TOT]]-Tabla2[[#This Row],[ESC_NUM_COR_COD_ESC_TG_TOT]]</f>
        <v>0.62356321839080442</v>
      </c>
      <c r="MD2" s="15">
        <f>Tabla2[[#This Row],[PAS_DUR_COR_COD_ESC_TG_TOT]]-Tabla2[[#This Row],[ESC_DUR_COR_COD_ESC_TG_TOT]]</f>
        <v>226.95238095238096</v>
      </c>
      <c r="ME2" s="42">
        <f>Tabla25[[#This Row],[PAS_NUM_COR_COD_ROS_TG_NEG]]-Tabla25[[#This Row],[PAS_NUM_COR_COD_ESC_TG_NEG]]</f>
        <v>0.30000000000000027</v>
      </c>
      <c r="MF2" s="42">
        <f>Tabla25[[#This Row],[PAS_NUM_COR_COD_ROS_TG_NEU]]-Tabla25[[#This Row],[PAS_NUM_COR_COD_ESC_TG_NEU]]</f>
        <v>-0.85000000000000009</v>
      </c>
      <c r="MG2" s="42">
        <f>Tabla25[[#This Row],[PAS_NUM_COR_COD_ROS_TG_POS]]-Tabla25[[#This Row],[PAS_NUM_COR_COD_ESC_TG_POS]]</f>
        <v>-1.35</v>
      </c>
      <c r="MH2" s="42">
        <f>Tabla25[[#This Row],[PAS_NUM_COR_COD_ROS_TG_TOT]]-Tabla25[[#This Row],[PAS_NUM_COR_COD_ESC_TG_TOT]]</f>
        <v>-0.6333333333333333</v>
      </c>
      <c r="MI2" s="42">
        <f>Tabla25[[#This Row],[PAS_DUR_COR_COD_ROS_TG_NEG]]-Tabla25[[#This Row],[PAS_DUR_COR_COD_ESC_TG_NEG]]</f>
        <v>-71.666666666666629</v>
      </c>
      <c r="MJ2" s="42">
        <f>Tabla25[[#This Row],[PAS_DUR_COR_COD_ROS_TG_NEU]]-Tabla25[[#This Row],[PAS_DUR_COR_COD_ESC_TG_NEU]]</f>
        <v>-183.12820512820531</v>
      </c>
      <c r="MK2" s="42">
        <f>Tabla25[[#This Row],[PAS_DUR_COR_COD_ROS_TG_POS]]-Tabla25[[#This Row],[PAS_DUR_COR_COD_ESC_TG_POS]]</f>
        <v>-69.273504273504386</v>
      </c>
      <c r="ML2" s="42">
        <f>Tabla25[[#This Row],[PAS_DUR_COR_COD_ROS_TG_TOT]]-Tabla25[[#This Row],[PAS_DUR_COR_COD_ESC_TG_TOT]]</f>
        <v>-131.82496782496787</v>
      </c>
      <c r="MM2" s="44">
        <f>Tabla25[[#This Row],[ESC_NUM_COR_COD_ROS_TG_NEG]]-Tabla25[[#This Row],[ESC_NUM_COR_COD_ESC_TG_NEG]]</f>
        <v>0.70000000000000018</v>
      </c>
      <c r="MN2" s="44">
        <f>Tabla25[[#This Row],[ESC_NUM_COR_COD_ROS_TG_NEU]]-Tabla25[[#This Row],[ESC_NUM_COR_COD_ESC_TG_NEU]]</f>
        <v>0</v>
      </c>
      <c r="MO2" s="44">
        <f>Tabla25[[#This Row],[ESC_NUM_COR_COD_ROS_TG_POS]]-Tabla25[[#This Row],[ESC_NUM_COR_COD_ESC_TG_POS]]</f>
        <v>-1.5</v>
      </c>
      <c r="MP2" s="44">
        <f>Tabla25[[#This Row],[ESC_NUM_COR_COD_ROS_TG_TOT]]-Tabla25[[#This Row],[ESC_NUM_COR_COD_ESC_TG_TOT]]</f>
        <v>-0.27586206896551735</v>
      </c>
      <c r="MQ2" s="44">
        <f>Tabla25[[#This Row],[ESC_DUR_COR_COD_ROS_TG_NEG]]-Tabla25[[#This Row],[ESC_DUR_COR_COD_ESC_TG_NEG]]</f>
        <v>194.125</v>
      </c>
      <c r="MR2" s="44">
        <f>Tabla25[[#This Row],[ESC_DUR_COR_COD_ROS_TG_NEU]]-Tabla25[[#This Row],[ESC_DUR_COR_COD_ESC_TG_NEU]]</f>
        <v>97</v>
      </c>
      <c r="MS2" s="44">
        <f>Tabla25[[#This Row],[ESC_DUR_COR_COD_ROS_TG_POS]]-Tabla25[[#This Row],[ESC_DUR_COR_COD_ESC_TG_POS]]</f>
        <v>-306.22857142857129</v>
      </c>
      <c r="MT2" s="44">
        <f>Tabla25[[#This Row],[ESC_DUR_COR_COD_ROS_TG_TOT]]-Tabla25[[#This Row],[ESC_DUR_COR_COD_ESC_TG_TOT]]</f>
        <v>22.60714285714289</v>
      </c>
      <c r="MU2" s="47">
        <f>Tabla25[[#This Row],[ROS_NUM_COR_COD_ROS_TG_NEG]]-Tabla25[[#This Row],[ROS_NUM_COR_COD_ESC_TG_NEG]]</f>
        <v>2.375</v>
      </c>
      <c r="MV2" s="47">
        <f>Tabla25[[#This Row],[ROS_NUM_COR_COD_ROS_TG_NEU]]-Tabla25[[#This Row],[ROS_NUM_COR_COD_ESC_TG_NEU]]</f>
        <v>-1.2222222222222219</v>
      </c>
      <c r="MW2" s="47">
        <f>Tabla25[[#This Row],[ROS_NUM_COR_COD_ROS_TG_POS]]-Tabla25[[#This Row],[ROS_NUM_COR_COD_ESC_TG_POS]]</f>
        <v>2.5999999999999996</v>
      </c>
      <c r="MX2" s="47">
        <f>Tabla25[[#This Row],[ROS_NUM_COR_COD_ROS_TG_TOT]]-Tabla25[[#This Row],[ROS_NUM_COR_COD_ESC_TG_TOT]]</f>
        <v>1.2592592592592591</v>
      </c>
      <c r="MY2" s="47">
        <f>Tabla25[[#This Row],[ROS_DUR_COR_COD_ROS_TG_NEG]]-Tabla25[[#This Row],[ROS_DUR_COR_COD_ESC_TG_NEG]]</f>
        <v>493.04166666666669</v>
      </c>
      <c r="MZ2" s="47">
        <f>Tabla25[[#This Row],[ROS_DUR_COR_COD_ROS_TG_NEU]]-Tabla25[[#This Row],[ROS_DUR_COR_COD_ESC_TG_NEU]]</f>
        <v>-414.03571428571433</v>
      </c>
      <c r="NA2" s="47">
        <f>Tabla25[[#This Row],[ROS_DUR_COR_COD_ROS_TG_POS]]-Tabla25[[#This Row],[ROS_DUR_COR_COD_ESC_TG_POS]]</f>
        <v>556.8555555555555</v>
      </c>
      <c r="NB2" s="47">
        <f>Tabla25[[#This Row],[ROS_DUR_COR_COD_ROS_TG_TOT]]-Tabla25[[#This Row],[ROS_DUR_COR_COD_ESC_TG_TOT]]</f>
        <v>210.86260869565217</v>
      </c>
      <c r="NC2">
        <v>223.125</v>
      </c>
      <c r="ND2">
        <v>253.28571428571428</v>
      </c>
      <c r="NE2">
        <v>228.7</v>
      </c>
      <c r="NF2">
        <v>233.8</v>
      </c>
      <c r="NG2">
        <v>202.5</v>
      </c>
      <c r="NH2">
        <v>252.125</v>
      </c>
      <c r="NI2">
        <v>197.22222222222223</v>
      </c>
      <c r="NJ2">
        <v>217.69565217391303</v>
      </c>
      <c r="NK2">
        <v>306</v>
      </c>
      <c r="NL2">
        <v>330.85714285714283</v>
      </c>
      <c r="NM2">
        <v>351.4</v>
      </c>
      <c r="NN2">
        <v>326.05</v>
      </c>
      <c r="NO2">
        <v>286.5</v>
      </c>
      <c r="NP2">
        <v>250.5</v>
      </c>
      <c r="NQ2">
        <v>255.57142857142858</v>
      </c>
      <c r="NR2">
        <v>265.90476190476193</v>
      </c>
      <c r="NS2">
        <v>217</v>
      </c>
      <c r="NT2">
        <v>269.76923076923077</v>
      </c>
      <c r="NU2">
        <v>273.33333333333331</v>
      </c>
      <c r="NV2">
        <v>249.24324324324326</v>
      </c>
      <c r="NW2">
        <v>244.92857142857142</v>
      </c>
      <c r="NX2">
        <v>285.86666666666667</v>
      </c>
      <c r="NY2">
        <v>240.92307692307693</v>
      </c>
      <c r="NZ2">
        <v>258.3095238095238</v>
      </c>
      <c r="OA2" s="15">
        <f>Tabla2[[#This Row],[ROS_1DU_COR_COD_ROS_TG_NEG]]-Tabla2[[#This Row],[PAS_1DU_COR_COD_ROS_TG_NEG]]</f>
        <v>6.125</v>
      </c>
      <c r="OB2" s="15">
        <f>Tabla2[[#This Row],[ROS_1DU_COR_COD_ROS_TG_NEU]]-Tabla2[[#This Row],[PAS_1DU_COR_COD_ROS_TG_NEU]]</f>
        <v>-16.483516483516496</v>
      </c>
      <c r="OC2" s="15">
        <f>Tabla2[[#This Row],[ROS_1DU_COR_COD_ROS_TG_POS]]-Tabla2[[#This Row],[PAS_1DU_COR_COD_ROS_TG_POS]]</f>
        <v>-44.633333333333326</v>
      </c>
      <c r="OD2" s="15">
        <f>Tabla2[[#This Row],[ROS_1DU_COR_COD_ROS_TG_TOT]]-Tabla2[[#This Row],[PAS_1DU_COR_COD_ROS_TG_TOT]]</f>
        <v>-15.443243243243245</v>
      </c>
      <c r="OE2" s="15">
        <f>Tabla2[[#This Row],[ROS_1DU_COR_COD_ESC_TG_NEG]]-Tabla2[[#This Row],[PAS_1DU_COR_COD_ESC_TG_NEG]]</f>
        <v>-42.428571428571416</v>
      </c>
      <c r="OF2" s="15">
        <f>Tabla2[[#This Row],[ROS_1DU_COR_COD_ESC_TG_NEU]]-Tabla2[[#This Row],[PAS_1DU_COR_COD_ESC_TG_NEU]]</f>
        <v>-33.741666666666674</v>
      </c>
      <c r="OG2" s="15">
        <f>Tabla2[[#This Row],[ROS_1DU_COR_COD_ESC_TG_POS]]-Tabla2[[#This Row],[PAS_1DU_COR_COD_ESC_TG_POS]]</f>
        <v>-43.700854700854705</v>
      </c>
      <c r="OH2" s="15">
        <f>Tabla2[[#This Row],[ROS_1DU_COR_COD_ESC_TG_TOT]]-Tabla2[[#This Row],[PAS_1DU_COR_COD_ESC_TG_TOT]]</f>
        <v>-40.613871635610764</v>
      </c>
      <c r="OI2" s="15">
        <f>Tabla2[[#This Row],[PAS_1DU_COR_COD_ROS_TG_NEG]]-Tabla2[[#This Row],[ESC_1DU_COR_COD_ROS_TG_NEG]]</f>
        <v>-89</v>
      </c>
      <c r="OJ2" s="15">
        <f>Tabla2[[#This Row],[PAS_1DU_COR_COD_ROS_TG_NEU]]-Tabla2[[#This Row],[ESC_1DU_COR_COD_ROS_TG_NEU]]</f>
        <v>-61.087912087912059</v>
      </c>
      <c r="OK2" s="15">
        <f>Tabla2[[#This Row],[PAS_1DU_COR_COD_ROS_TG_POS]]-Tabla2[[#This Row],[ESC_1DU_COR_COD_ROS_TG_POS]]</f>
        <v>-78.066666666666663</v>
      </c>
      <c r="OL2" s="15">
        <f>Tabla2[[#This Row],[PAS_1DU_COR_COD_ROS_TG_TOT]]-Tabla2[[#This Row],[ESC_1DU_COR_COD_ROS_TG_TOT]]</f>
        <v>-76.806756756756755</v>
      </c>
      <c r="OM2" s="15">
        <f>Tabla2[[#This Row],[PAS_1DU_COR_COD_ESC_TG_NEG]]-Tabla2[[#This Row],[ESC_1DU_COR_COD_ESC_TG_NEG]]</f>
        <v>-41.571428571428584</v>
      </c>
      <c r="ON2" s="15">
        <f>Tabla2[[#This Row],[PAS_1DU_COR_COD_ESC_TG_NEU]]-Tabla2[[#This Row],[ESC_1DU_COR_COD_ESC_TG_NEU]]</f>
        <v>35.366666666666674</v>
      </c>
      <c r="OO2" s="15">
        <f>Tabla2[[#This Row],[PAS_1DU_COR_COD_ESC_TG_POS]]-Tabla2[[#This Row],[ESC_1DU_COR_COD_ESC_TG_POS]]</f>
        <v>-14.64835164835165</v>
      </c>
      <c r="OP2" s="15">
        <f>Tabla2[[#This Row],[PAS_1DU_COR_COD_ESC_TG_TOT]]-Tabla2[[#This Row],[ESC_1DU_COR_COD_ESC_TG_TOT]]</f>
        <v>-7.5952380952381304</v>
      </c>
      <c r="OQ2" s="61">
        <v>20.625</v>
      </c>
      <c r="OR2" s="62">
        <v>1.1607142857142776</v>
      </c>
      <c r="OS2" s="62">
        <v>31.47777777777776</v>
      </c>
      <c r="OT2" s="62">
        <v>16.104347826086979</v>
      </c>
      <c r="OU2" s="62">
        <v>19.5</v>
      </c>
      <c r="OV2" s="62">
        <v>80.357142857142833</v>
      </c>
      <c r="OW2" s="62">
        <v>95.828571428571394</v>
      </c>
      <c r="OX2" s="62">
        <v>60.145238095238085</v>
      </c>
      <c r="OY2" s="62">
        <v>-27.928571428571416</v>
      </c>
      <c r="OZ2" s="62">
        <v>-16.097435897435901</v>
      </c>
      <c r="PA2" s="62">
        <v>32.41025641025638</v>
      </c>
      <c r="PB2" s="62">
        <v>-9.0662805662805397</v>
      </c>
    </row>
    <row r="3" spans="1:418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  <c r="KY3" s="15">
        <f>Tabla2[[#This Row],[ROS_NUM_COR_COD_ROS_TG_NEG]]-Tabla2[[#This Row],[PAS_NUM_COR_COD_ROS_TG_NEG]]</f>
        <v>0.87719298245614041</v>
      </c>
      <c r="KZ3" s="15">
        <f>Tabla2[[#This Row],[ROS_DUR_COR_COD_ROS_TG_NEG]]-Tabla2[[#This Row],[PAS_DUR_COR_COD_ROS_TG_NEG]]</f>
        <v>165.07602339181267</v>
      </c>
      <c r="LA3" s="15">
        <f>Tabla2[[#This Row],[ROS_NUM_COR_COD_ROS_TG_NEU]]-Tabla2[[#This Row],[PAS_NUM_COR_COD_ROS_TG_NEU]]</f>
        <v>2.9777777777777779</v>
      </c>
      <c r="LB3" s="15">
        <f>Tabla2[[#This Row],[ROS_DUR_COR_COD_ROS_TG_NEU]]-Tabla2[[#This Row],[PAS_DUR_COR_COD_ROS_TG_NEU]]</f>
        <v>744.68333333333317</v>
      </c>
      <c r="LC3" s="15">
        <f>Tabla2[[#This Row],[ROS_NUM_COR_COD_ROS_TG_POS]]-Tabla2[[#This Row],[PAS_NUM_COR_COD_ROS_TG_POS]]</f>
        <v>1.5368421052631573</v>
      </c>
      <c r="LD3" s="15">
        <f>Tabla2[[#This Row],[ROS_DUR_COR_COD_ROS_TG_POS]]-Tabla2[[#This Row],[PAS_DUR_COR_COD_ROS_TG_POS]]</f>
        <v>399.43157894736839</v>
      </c>
      <c r="LE3" s="15">
        <f>Tabla2[[#This Row],[ROS_NUM_COR_COD_ROS_TG_TOT]]-Tabla2[[#This Row],[PAS_NUM_COR_COD_ROS_TG_TOT]]</f>
        <v>1.7721674876847295</v>
      </c>
      <c r="LF3" s="15">
        <f>Tabla2[[#This Row],[ROS_DUR_COR_COD_ROS_TG_TOT]]-Tabla2[[#This Row],[PAS_DUR_COR_COD_ROS_TG_TOT]]</f>
        <v>428.8460591133005</v>
      </c>
      <c r="LG3" s="15">
        <f>Tabla2[[#This Row],[ROS_NUM_COR_COD_ESC_TG_NEG]]-Tabla2[[#This Row],[PAS_NUM_COR_COD_ESC_TG_NEG]]</f>
        <v>-0.14035087719298245</v>
      </c>
      <c r="LH3" s="15">
        <f>Tabla2[[#This Row],[ROS_DUR_COR_COD_ESC_TG_NEG]]-Tabla2[[#This Row],[PAS_DUR_COR_COD_ESC_TG_NEG]]</f>
        <v>-14.430555555555543</v>
      </c>
      <c r="LI3" s="15">
        <f>Tabla2[[#This Row],[ROS_NUM_COR_COD_ESC_TG_NEU]]-Tabla2[[#This Row],[PAS_NUM_COR_COD_ESC_TG_NEU]]</f>
        <v>-2.15</v>
      </c>
      <c r="LJ3" s="15">
        <f>Tabla2[[#This Row],[ROS_NUM_COR_COD_ESC_TG_NEG]]-Tabla2[[#This Row],[PAS_NUM_COR_COD_ESC_TG_NEG]]</f>
        <v>-0.14035087719298245</v>
      </c>
      <c r="LK3" s="15">
        <f>Tabla2[[#This Row],[ROS_NUM_COR_COD_ESC_TG_POS]]-Tabla2[[#This Row],[PAS_NUM_COR_COD_ESC_TG_POS]]</f>
        <v>-1.1210526315789475</v>
      </c>
      <c r="LL3" s="15">
        <f>Tabla2[[#This Row],[ROS_DUR_COR_COD_ESC_TG_POS]]-Tabla2[[#This Row],[PAS_DUR_COR_COD_ESC_TG_POS]]</f>
        <v>-122.80952380952374</v>
      </c>
      <c r="LM3" s="15">
        <f>Tabla2[[#This Row],[ROS_NUM_COR_COD_ESC_TG_TOT]]-Tabla2[[#This Row],[PAS_NUM_COR_COD_ESC_TG_TOT]]</f>
        <v>-1.124384236453202</v>
      </c>
      <c r="LN3" s="15">
        <f>Tabla2[[#This Row],[ROS_DUR_COR_COD_ESC_TG_TOT]]-Tabla2[[#This Row],[PAS_DUR_COR_COD_ESC_TG_TOT]]</f>
        <v>-145.22200956937809</v>
      </c>
      <c r="LO3" s="15">
        <f>Tabla2[[#This Row],[PAS_NUM_COR_COD_ROS_TG_NEG]]-Tabla2[[#This Row],[ESC_NUM_COR_COD_ROS_TG_NEG]]</f>
        <v>2.3894736842105266</v>
      </c>
      <c r="LP3" s="15">
        <f>Tabla2[[#This Row],[PAS_DUR_COR_COD_ROS_TG_NEG]]-Tabla2[[#This Row],[ESC_DUR_COR_COD_ROS_TG_NEG]]</f>
        <v>620.61842105263167</v>
      </c>
      <c r="LQ3" s="15">
        <f>Tabla2[[#This Row],[PAS_NUM_COR_COD_ROS_TG_NEU]]-Tabla2[[#This Row],[ESC_NUM_COR_COD_ROS_TG_NEU]]</f>
        <v>2.9</v>
      </c>
      <c r="LR3" s="15">
        <f>Tabla2[[#This Row],[PAS_DUR_COR_COD_ROS_TG_NEU]]-Tabla2[[#This Row],[ESC_DUR_COR_COD_ROS_TG_NEU]]</f>
        <v>314.81666666666672</v>
      </c>
      <c r="LS3" s="15">
        <f>Tabla2[[#This Row],[PAS_NUM_COR_COD_ROS_TG_POS]]-Tabla2[[#This Row],[ESC_NUM_COR_COD_ROS_TG_POS]]</f>
        <v>1.1631578947368424</v>
      </c>
      <c r="LT3" s="15">
        <f>Tabla2[[#This Row],[PAS_DUR_COR_COD_ROS_TG_POS]]-Tabla2[[#This Row],[ESC_DUR_COR_COD_ROS_TG_POS]]</f>
        <v>263.46842105263158</v>
      </c>
      <c r="LU3" s="15">
        <f>Tabla2[[#This Row],[PAS_NUM_COR_COD_ROS_TG_TOT]]-Tabla2[[#This Row],[ESC_NUM_COR_COD_ROS_TG_TOT]]</f>
        <v>2.1540229885057469</v>
      </c>
      <c r="LV3" s="15">
        <f>Tabla2[[#This Row],[PAS_DUR_COR_COD_ROS_TG_TOT]]-Tabla2[[#This Row],[ESC_DUR_COR_COD_ROS_TG_TOT]]</f>
        <v>414.77298850574709</v>
      </c>
      <c r="LW3" s="15">
        <f>Tabla2[[#This Row],[PAS_NUM_COR_COD_ESC_TG_NEG]]-Tabla2[[#This Row],[ESC_NUM_COR_COD_ESC_TG_NEG]]</f>
        <v>-3.3263157894736839</v>
      </c>
      <c r="LX3" s="15">
        <f>Tabla2[[#This Row],[PAS_DUR_COR_COD_ESC_TG_NEG]]-Tabla2[[#This Row],[ESC_DUR_COR_COD_ESC_TG_NEG]]</f>
        <v>-789.44444444444446</v>
      </c>
      <c r="LY3" s="15">
        <f>Tabla2[[#This Row],[PAS_NUM_COR_COD_ESC_TG_NEU]]-Tabla2[[#This Row],[ESC_NUM_COR_COD_ESC_TG_NEU]]</f>
        <v>-2.9499999999999997</v>
      </c>
      <c r="LZ3" s="15">
        <f>Tabla2[[#This Row],[PAS_DUR_COR_COD_ESC_TG_NEU]]-Tabla2[[#This Row],[ESC_DUR_COR_COD_ESC_TG_NEU]]</f>
        <v>-553.66315789473697</v>
      </c>
      <c r="MA3" s="15">
        <f>Tabla2[[#This Row],[PAS_NUM_COR_COD_ESC_TG_POS]]-Tabla2[[#This Row],[ESC_NUM_COR_COD_ESC_TG_POS]]</f>
        <v>-1.8789473684210525</v>
      </c>
      <c r="MB3" s="15">
        <f>Tabla2[[#This Row],[PAS_DUR_COR_COD_ESC_TG_POS]]-Tabla2[[#This Row],[ESC_DUR_COR_COD_ESC_TG_POS]]</f>
        <v>-446.88888888888903</v>
      </c>
      <c r="MC3" s="15">
        <f>Tabla2[[#This Row],[PAS_NUM_COR_COD_ESC_TG_TOT]]-Tabla2[[#This Row],[ESC_NUM_COR_COD_ESC_TG_TOT]]</f>
        <v>-2.7160919540229886</v>
      </c>
      <c r="MD3" s="15">
        <f>Tabla2[[#This Row],[PAS_DUR_COR_COD_ESC_TG_TOT]]-Tabla2[[#This Row],[ESC_DUR_COR_COD_ESC_TG_TOT]]</f>
        <v>-597.74169278996862</v>
      </c>
      <c r="ME3" s="42">
        <f>Tabla25[[#This Row],[PAS_NUM_COR_COD_ROS_TG_NEG]]-Tabla25[[#This Row],[PAS_NUM_COR_COD_ESC_TG_NEG]]</f>
        <v>2.3157894736842106</v>
      </c>
      <c r="MF3" s="42">
        <f>Tabla25[[#This Row],[PAS_NUM_COR_COD_ROS_TG_NEU]]-Tabla25[[#This Row],[PAS_NUM_COR_COD_ESC_TG_NEU]]</f>
        <v>1.65</v>
      </c>
      <c r="MG3" s="42">
        <f>Tabla25[[#This Row],[PAS_NUM_COR_COD_ROS_TG_POS]]-Tabla25[[#This Row],[PAS_NUM_COR_COD_ESC_TG_POS]]</f>
        <v>0.84210526315789513</v>
      </c>
      <c r="MH3" s="42">
        <f>Tabla25[[#This Row],[PAS_NUM_COR_COD_ROS_TG_TOT]]-Tabla25[[#This Row],[PAS_NUM_COR_COD_ESC_TG_TOT]]</f>
        <v>1.603448275862069</v>
      </c>
      <c r="MI3" s="42">
        <f>Tabla25[[#This Row],[PAS_DUR_COR_COD_ROS_TG_NEG]]-Tabla25[[#This Row],[PAS_DUR_COR_COD_ESC_TG_NEG]]</f>
        <v>560.81286549707613</v>
      </c>
      <c r="MJ3" s="42">
        <f>Tabla25[[#This Row],[PAS_DUR_COR_COD_ROS_TG_NEU]]-Tabla25[[#This Row],[PAS_DUR_COR_COD_ESC_TG_NEU]]</f>
        <v>467.91315789473697</v>
      </c>
      <c r="MK3" s="42">
        <f>Tabla25[[#This Row],[PAS_DUR_COR_COD_ROS_TG_POS]]-Tabla25[[#This Row],[PAS_DUR_COR_COD_ESC_TG_POS]]</f>
        <v>133.70175438596493</v>
      </c>
      <c r="ML3" s="42">
        <f>Tabla25[[#This Row],[PAS_DUR_COR_COD_ROS_TG_TOT]]-Tabla25[[#This Row],[PAS_DUR_COR_COD_ESC_TG_TOT]]</f>
        <v>388.86238244514095</v>
      </c>
      <c r="MM3" s="44">
        <f>Tabla25[[#This Row],[ESC_NUM_COR_COD_ROS_TG_NEG]]-Tabla25[[#This Row],[ESC_NUM_COR_COD_ESC_TG_NEG]]</f>
        <v>-3.4</v>
      </c>
      <c r="MN3" s="44">
        <f>Tabla25[[#This Row],[ESC_NUM_COR_COD_ROS_TG_NEU]]-Tabla25[[#This Row],[ESC_NUM_COR_COD_ESC_TG_NEU]]</f>
        <v>-4.1999999999999993</v>
      </c>
      <c r="MO3" s="44">
        <f>Tabla25[[#This Row],[ESC_NUM_COR_COD_ROS_TG_POS]]-Tabla25[[#This Row],[ESC_NUM_COR_COD_ESC_TG_POS]]</f>
        <v>-2.1999999999999997</v>
      </c>
      <c r="MP3" s="44">
        <f>Tabla25[[#This Row],[ESC_NUM_COR_COD_ROS_TG_TOT]]-Tabla25[[#This Row],[ESC_NUM_COR_COD_ESC_TG_TOT]]</f>
        <v>-3.2666666666666666</v>
      </c>
      <c r="MQ3" s="44">
        <f>Tabla25[[#This Row],[ESC_DUR_COR_COD_ROS_TG_NEG]]-Tabla25[[#This Row],[ESC_DUR_COR_COD_ESC_TG_NEG]]</f>
        <v>-849.25</v>
      </c>
      <c r="MR3" s="44">
        <f>Tabla25[[#This Row],[ESC_DUR_COR_COD_ROS_TG_NEU]]-Tabla25[[#This Row],[ESC_DUR_COR_COD_ESC_TG_NEU]]</f>
        <v>-400.56666666666672</v>
      </c>
      <c r="MS3" s="44">
        <f>Tabla25[[#This Row],[ESC_DUR_COR_COD_ROS_TG_POS]]-Tabla25[[#This Row],[ESC_DUR_COR_COD_ESC_TG_POS]]</f>
        <v>-576.65555555555568</v>
      </c>
      <c r="MT3" s="44">
        <f>Tabla25[[#This Row],[ESC_DUR_COR_COD_ROS_TG_TOT]]-Tabla25[[#This Row],[ESC_DUR_COR_COD_ESC_TG_TOT]]</f>
        <v>-623.65229885057477</v>
      </c>
      <c r="MU3" s="47">
        <f>Tabla25[[#This Row],[ROS_NUM_COR_COD_ROS_TG_NEG]]-Tabla25[[#This Row],[ROS_NUM_COR_COD_ESC_TG_NEG]]</f>
        <v>3.3333333333333335</v>
      </c>
      <c r="MV3" s="47">
        <f>Tabla25[[#This Row],[ROS_NUM_COR_COD_ROS_TG_NEU]]-Tabla25[[#This Row],[ROS_NUM_COR_COD_ESC_TG_NEU]]</f>
        <v>6.7777777777777777</v>
      </c>
      <c r="MW3" s="47">
        <f>Tabla25[[#This Row],[ROS_NUM_COR_COD_ROS_TG_POS]]-Tabla25[[#This Row],[ROS_NUM_COR_COD_ESC_TG_POS]]</f>
        <v>3.5</v>
      </c>
      <c r="MX3" s="47">
        <f>Tabla25[[#This Row],[ROS_NUM_COR_COD_ROS_TG_TOT]]-Tabla25[[#This Row],[ROS_NUM_COR_COD_ESC_TG_TOT]]</f>
        <v>4.5</v>
      </c>
      <c r="MY3" s="47">
        <f>Tabla25[[#This Row],[ROS_DUR_COR_COD_ROS_TG_NEG]]-Tabla25[[#This Row],[ROS_DUR_COR_COD_ESC_TG_NEG]]</f>
        <v>740.31944444444434</v>
      </c>
      <c r="MZ3" s="47">
        <f>Tabla25[[#This Row],[ROS_DUR_COR_COD_ROS_TG_NEU]]-Tabla25[[#This Row],[ROS_DUR_COR_COD_ESC_TG_NEU]]</f>
        <v>1628.5833333333333</v>
      </c>
      <c r="NA3" s="47">
        <f>Tabla25[[#This Row],[ROS_DUR_COR_COD_ROS_TG_POS]]-Tabla25[[#This Row],[ROS_DUR_COR_COD_ESC_TG_POS]]</f>
        <v>655.94285714285706</v>
      </c>
      <c r="NB3" s="47">
        <f>Tabla25[[#This Row],[ROS_DUR_COR_COD_ROS_TG_TOT]]-Tabla25[[#This Row],[ROS_DUR_COR_COD_ESC_TG_TOT]]</f>
        <v>962.93045112781954</v>
      </c>
      <c r="NC3">
        <v>212.66666666666666</v>
      </c>
      <c r="ND3">
        <v>259.22222222222223</v>
      </c>
      <c r="NE3">
        <v>271</v>
      </c>
      <c r="NF3">
        <v>248.46428571428572</v>
      </c>
      <c r="NG3">
        <v>265.5</v>
      </c>
      <c r="NH3">
        <v>190</v>
      </c>
      <c r="NI3">
        <v>273.28571428571428</v>
      </c>
      <c r="NJ3">
        <v>252.47368421052633</v>
      </c>
      <c r="NK3">
        <v>147.875</v>
      </c>
      <c r="NL3">
        <v>288.16666666666669</v>
      </c>
      <c r="NM3">
        <v>274.89999999999998</v>
      </c>
      <c r="NN3">
        <v>235.875</v>
      </c>
      <c r="NO3">
        <v>279.10000000000002</v>
      </c>
      <c r="NP3">
        <v>255.9</v>
      </c>
      <c r="NQ3">
        <v>252.33333333333334</v>
      </c>
      <c r="NR3">
        <v>262.79310344827587</v>
      </c>
      <c r="NS3">
        <v>285.89473684210526</v>
      </c>
      <c r="NT3">
        <v>277.64999999999998</v>
      </c>
      <c r="NU3">
        <v>233.31578947368422</v>
      </c>
      <c r="NV3">
        <v>265.82758620689657</v>
      </c>
      <c r="NW3">
        <v>270.94444444444446</v>
      </c>
      <c r="NX3">
        <v>231.42105263157896</v>
      </c>
      <c r="NY3">
        <v>238.94444444444446</v>
      </c>
      <c r="NZ3">
        <v>246.81818181818181</v>
      </c>
      <c r="OA3" s="15">
        <f>Tabla2[[#This Row],[ROS_1DU_COR_COD_ROS_TG_NEG]]-Tabla2[[#This Row],[PAS_1DU_COR_COD_ROS_TG_NEG]]</f>
        <v>-73.228070175438603</v>
      </c>
      <c r="OB3" s="15">
        <f>Tabla2[[#This Row],[ROS_1DU_COR_COD_ROS_TG_NEU]]-Tabla2[[#This Row],[PAS_1DU_COR_COD_ROS_TG_NEU]]</f>
        <v>-18.427777777777749</v>
      </c>
      <c r="OC3" s="15">
        <f>Tabla2[[#This Row],[ROS_1DU_COR_COD_ROS_TG_POS]]-Tabla2[[#This Row],[PAS_1DU_COR_COD_ROS_TG_POS]]</f>
        <v>37.68421052631578</v>
      </c>
      <c r="OD3" s="15">
        <f>Tabla2[[#This Row],[ROS_1DU_COR_COD_ROS_TG_TOT]]-Tabla2[[#This Row],[PAS_1DU_COR_COD_ROS_TG_TOT]]</f>
        <v>-17.363300492610847</v>
      </c>
      <c r="OE3" s="15">
        <f>Tabla2[[#This Row],[ROS_1DU_COR_COD_ESC_TG_NEG]]-Tabla2[[#This Row],[PAS_1DU_COR_COD_ESC_TG_NEG]]</f>
        <v>-5.4444444444444571</v>
      </c>
      <c r="OF3" s="15">
        <f>Tabla2[[#This Row],[ROS_1DU_COR_COD_ESC_TG_NEU]]-Tabla2[[#This Row],[PAS_1DU_COR_COD_ESC_TG_NEU]]</f>
        <v>-41.421052631578959</v>
      </c>
      <c r="OG3" s="15">
        <f>Tabla2[[#This Row],[ROS_1DU_COR_COD_ESC_TG_POS]]-Tabla2[[#This Row],[PAS_1DU_COR_COD_ESC_TG_POS]]</f>
        <v>34.341269841269821</v>
      </c>
      <c r="OH3" s="15">
        <f>Tabla2[[#This Row],[ROS_1DU_COR_COD_ESC_TG_TOT]]-Tabla2[[#This Row],[PAS_1DU_COR_COD_ESC_TG_TOT]]</f>
        <v>5.6555023923445162</v>
      </c>
      <c r="OI3" s="15">
        <f>Tabla2[[#This Row],[PAS_1DU_COR_COD_ROS_TG_NEG]]-Tabla2[[#This Row],[ESC_1DU_COR_COD_ROS_TG_NEG]]</f>
        <v>138.01973684210526</v>
      </c>
      <c r="OJ3" s="15">
        <f>Tabla2[[#This Row],[PAS_1DU_COR_COD_ROS_TG_NEU]]-Tabla2[[#This Row],[ESC_1DU_COR_COD_ROS_TG_NEU]]</f>
        <v>-10.516666666666708</v>
      </c>
      <c r="OK3" s="15">
        <f>Tabla2[[#This Row],[PAS_1DU_COR_COD_ROS_TG_POS]]-Tabla2[[#This Row],[ESC_1DU_COR_COD_ROS_TG_POS]]</f>
        <v>-41.584210526315758</v>
      </c>
      <c r="OL3" s="15">
        <f>Tabla2[[#This Row],[PAS_1DU_COR_COD_ROS_TG_TOT]]-Tabla2[[#This Row],[ESC_1DU_COR_COD_ROS_TG_TOT]]</f>
        <v>29.952586206896569</v>
      </c>
      <c r="OM3" s="15">
        <f>Tabla2[[#This Row],[PAS_1DU_COR_COD_ESC_TG_NEG]]-Tabla2[[#This Row],[ESC_1DU_COR_COD_ESC_TG_NEG]]</f>
        <v>-8.1555555555555657</v>
      </c>
      <c r="ON3" s="15">
        <f>Tabla2[[#This Row],[PAS_1DU_COR_COD_ESC_TG_NEU]]-Tabla2[[#This Row],[ESC_1DU_COR_COD_ESC_TG_NEU]]</f>
        <v>-24.478947368421046</v>
      </c>
      <c r="OO3" s="15">
        <f>Tabla2[[#This Row],[PAS_1DU_COR_COD_ESC_TG_POS]]-Tabla2[[#This Row],[ESC_1DU_COR_COD_ESC_TG_POS]]</f>
        <v>-13.388888888888886</v>
      </c>
      <c r="OP3" s="15">
        <f>Tabla2[[#This Row],[PAS_1DU_COR_COD_ESC_TG_TOT]]-Tabla2[[#This Row],[ESC_1DU_COR_COD_ESC_TG_TOT]]</f>
        <v>-15.974921630094059</v>
      </c>
      <c r="OQ3" s="61">
        <v>-52.833333333333343</v>
      </c>
      <c r="OR3" s="62">
        <v>69.222222222222229</v>
      </c>
      <c r="OS3" s="62">
        <v>-2.2857142857142776</v>
      </c>
      <c r="OT3" s="62">
        <v>-4.0093984962406068</v>
      </c>
      <c r="OU3" s="62">
        <v>-131.22500000000002</v>
      </c>
      <c r="OV3" s="62">
        <v>32.26666666666668</v>
      </c>
      <c r="OW3" s="62">
        <v>22.566666666666634</v>
      </c>
      <c r="OX3" s="62">
        <v>-26.918103448275872</v>
      </c>
      <c r="OY3" s="62">
        <v>14.950292397660803</v>
      </c>
      <c r="OZ3" s="62">
        <v>46.228947368421018</v>
      </c>
      <c r="PA3" s="62">
        <v>-5.6286549707602376</v>
      </c>
      <c r="PB3" s="62">
        <v>19.009404388714756</v>
      </c>
    </row>
    <row r="4" spans="1:418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  <c r="KY4" s="15">
        <f>Tabla2[[#This Row],[ROS_NUM_COR_COD_ROS_TG_NEG]]-Tabla2[[#This Row],[PAS_NUM_COR_COD_ROS_TG_NEG]]</f>
        <v>-0.15000000000000036</v>
      </c>
      <c r="KZ4" s="15">
        <f>Tabla2[[#This Row],[ROS_DUR_COR_COD_ROS_TG_NEG]]-Tabla2[[#This Row],[PAS_DUR_COR_COD_ROS_TG_NEG]]</f>
        <v>334.85555555555561</v>
      </c>
      <c r="LA4" s="15">
        <f>Tabla2[[#This Row],[ROS_NUM_COR_COD_ROS_TG_NEU]]-Tabla2[[#This Row],[PAS_NUM_COR_COD_ROS_TG_NEU]]</f>
        <v>-1.3499999999999996</v>
      </c>
      <c r="LB4" s="15">
        <f>Tabla2[[#This Row],[ROS_DUR_COR_COD_ROS_TG_NEU]]-Tabla2[[#This Row],[PAS_DUR_COR_COD_ROS_TG_NEU]]</f>
        <v>515.49285714285702</v>
      </c>
      <c r="LC4" s="15">
        <f>Tabla2[[#This Row],[ROS_NUM_COR_COD_ROS_TG_POS]]-Tabla2[[#This Row],[PAS_NUM_COR_COD_ROS_TG_POS]]</f>
        <v>0.34999999999999964</v>
      </c>
      <c r="LD4" s="15">
        <f>Tabla2[[#This Row],[ROS_DUR_COR_COD_ROS_TG_POS]]-Tabla2[[#This Row],[PAS_DUR_COR_COD_ROS_TG_POS]]</f>
        <v>474.55555555555543</v>
      </c>
      <c r="LE4" s="15">
        <f>Tabla2[[#This Row],[ROS_NUM_COR_COD_ROS_TG_TOT]]-Tabla2[[#This Row],[PAS_NUM_COR_COD_ROS_TG_TOT]]</f>
        <v>-0.38333333333333375</v>
      </c>
      <c r="LF4" s="15">
        <f>Tabla2[[#This Row],[ROS_DUR_COR_COD_ROS_TG_TOT]]-Tabla2[[#This Row],[PAS_DUR_COR_COD_ROS_TG_TOT]]</f>
        <v>438.02413793103437</v>
      </c>
      <c r="LG4" s="15">
        <f>Tabla2[[#This Row],[ROS_NUM_COR_COD_ESC_TG_NEG]]-Tabla2[[#This Row],[PAS_NUM_COR_COD_ESC_TG_NEG]]</f>
        <v>-0.14999999999999991</v>
      </c>
      <c r="LH4" s="15">
        <f>Tabla2[[#This Row],[ROS_DUR_COR_COD_ESC_TG_NEG]]-Tabla2[[#This Row],[PAS_DUR_COR_COD_ESC_TG_NEG]]</f>
        <v>181.45833333333337</v>
      </c>
      <c r="LI4" s="15">
        <f>Tabla2[[#This Row],[ROS_NUM_COR_COD_ESC_TG_NEU]]-Tabla2[[#This Row],[PAS_NUM_COR_COD_ESC_TG_NEU]]</f>
        <v>-0.10000000000000009</v>
      </c>
      <c r="LJ4" s="15">
        <f>Tabla2[[#This Row],[ROS_NUM_COR_COD_ESC_TG_NEG]]-Tabla2[[#This Row],[PAS_NUM_COR_COD_ESC_TG_NEG]]</f>
        <v>-0.14999999999999991</v>
      </c>
      <c r="LK4" s="15">
        <f>Tabla2[[#This Row],[ROS_NUM_COR_COD_ESC_TG_POS]]-Tabla2[[#This Row],[PAS_NUM_COR_COD_ESC_TG_POS]]</f>
        <v>-0.69999999999999973</v>
      </c>
      <c r="LL4" s="15">
        <f>Tabla2[[#This Row],[ROS_DUR_COR_COD_ESC_TG_POS]]-Tabla2[[#This Row],[PAS_DUR_COR_COD_ESC_TG_POS]]</f>
        <v>225.76666666666677</v>
      </c>
      <c r="LM4" s="15">
        <f>Tabla2[[#This Row],[ROS_NUM_COR_COD_ESC_TG_TOT]]-Tabla2[[#This Row],[PAS_NUM_COR_COD_ESC_TG_TOT]]</f>
        <v>-0.31666666666666643</v>
      </c>
      <c r="LN4" s="15">
        <f>Tabla2[[#This Row],[ROS_DUR_COR_COD_ESC_TG_TOT]]-Tabla2[[#This Row],[PAS_DUR_COR_COD_ESC_TG_TOT]]</f>
        <v>365.20695970695965</v>
      </c>
      <c r="LO4" s="15">
        <f>Tabla2[[#This Row],[PAS_NUM_COR_COD_ROS_TG_NEG]]-Tabla2[[#This Row],[ESC_NUM_COR_COD_ROS_TG_NEG]]</f>
        <v>2.5500000000000003</v>
      </c>
      <c r="LP4" s="15">
        <f>Tabla2[[#This Row],[PAS_DUR_COR_COD_ROS_TG_NEG]]-Tabla2[[#This Row],[ESC_DUR_COR_COD_ROS_TG_NEG]]</f>
        <v>114.98571428571438</v>
      </c>
      <c r="LQ4" s="15">
        <f>Tabla2[[#This Row],[PAS_NUM_COR_COD_ROS_TG_NEU]]-Tabla2[[#This Row],[ESC_NUM_COR_COD_ROS_TG_NEU]]</f>
        <v>2.25</v>
      </c>
      <c r="LR4" s="15">
        <f>Tabla2[[#This Row],[PAS_DUR_COR_COD_ROS_TG_NEU]]-Tabla2[[#This Row],[ESC_DUR_COR_COD_ROS_TG_NEU]]</f>
        <v>252.36428571428576</v>
      </c>
      <c r="LS4" s="15">
        <f>Tabla2[[#This Row],[PAS_NUM_COR_COD_ROS_TG_POS]]-Tabla2[[#This Row],[ESC_NUM_COR_COD_ROS_TG_POS]]</f>
        <v>0.85000000000000053</v>
      </c>
      <c r="LT4" s="15">
        <f>Tabla2[[#This Row],[PAS_DUR_COR_COD_ROS_TG_POS]]-Tabla2[[#This Row],[ESC_DUR_COR_COD_ROS_TG_POS]]</f>
        <v>189.66666666666674</v>
      </c>
      <c r="LU4" s="15">
        <f>Tabla2[[#This Row],[PAS_NUM_COR_COD_ROS_TG_TOT]]-Tabla2[[#This Row],[ESC_NUM_COR_COD_ROS_TG_TOT]]</f>
        <v>1.8833333333333333</v>
      </c>
      <c r="LV4" s="15">
        <f>Tabla2[[#This Row],[PAS_DUR_COR_COD_ROS_TG_TOT]]-Tabla2[[#This Row],[ESC_DUR_COR_COD_ROS_TG_TOT]]</f>
        <v>181.42803598200908</v>
      </c>
      <c r="LW4" s="15">
        <f>Tabla2[[#This Row],[PAS_NUM_COR_COD_ESC_TG_NEG]]-Tabla2[[#This Row],[ESC_NUM_COR_COD_ESC_TG_NEG]]</f>
        <v>-2.4500000000000002</v>
      </c>
      <c r="LX4" s="15">
        <f>Tabla2[[#This Row],[PAS_DUR_COR_COD_ESC_TG_NEG]]-Tabla2[[#This Row],[ESC_DUR_COR_COD_ESC_TG_NEG]]</f>
        <v>-581.43333333333328</v>
      </c>
      <c r="LY4" s="15">
        <f>Tabla2[[#This Row],[PAS_NUM_COR_COD_ESC_TG_NEU]]-Tabla2[[#This Row],[ESC_NUM_COR_COD_ESC_TG_NEU]]</f>
        <v>-2.2000000000000002</v>
      </c>
      <c r="LZ4" s="15">
        <f>Tabla2[[#This Row],[PAS_DUR_COR_COD_ESC_TG_NEU]]-Tabla2[[#This Row],[ESC_DUR_COR_COD_ESC_TG_NEU]]</f>
        <v>-552.46315789473692</v>
      </c>
      <c r="MA4" s="15">
        <f>Tabla2[[#This Row],[PAS_NUM_COR_COD_ESC_TG_POS]]-Tabla2[[#This Row],[ESC_NUM_COR_COD_ESC_TG_POS]]</f>
        <v>-2.1999999999999997</v>
      </c>
      <c r="MB4" s="15">
        <f>Tabla2[[#This Row],[PAS_DUR_COR_COD_ESC_TG_POS]]-Tabla2[[#This Row],[ESC_DUR_COR_COD_ESC_TG_POS]]</f>
        <v>-389.26666666666677</v>
      </c>
      <c r="MC4" s="15">
        <f>Tabla2[[#This Row],[PAS_NUM_COR_COD_ESC_TG_TOT]]-Tabla2[[#This Row],[ESC_NUM_COR_COD_ESC_TG_TOT]]</f>
        <v>-2.2833333333333332</v>
      </c>
      <c r="MD4" s="15">
        <f>Tabla2[[#This Row],[PAS_DUR_COR_COD_ESC_TG_TOT]]-Tabla2[[#This Row],[ESC_DUR_COR_COD_ESC_TG_TOT]]</f>
        <v>-513.5238726790451</v>
      </c>
      <c r="ME4" s="42">
        <f>Tabla25[[#This Row],[PAS_NUM_COR_COD_ROS_TG_NEG]]-Tabla25[[#This Row],[PAS_NUM_COR_COD_ESC_TG_NEG]]</f>
        <v>2.4000000000000004</v>
      </c>
      <c r="MF4" s="42">
        <f>Tabla25[[#This Row],[PAS_NUM_COR_COD_ROS_TG_NEU]]-Tabla25[[#This Row],[PAS_NUM_COR_COD_ESC_TG_NEU]]</f>
        <v>1.5499999999999998</v>
      </c>
      <c r="MG4" s="42">
        <f>Tabla25[[#This Row],[PAS_NUM_COR_COD_ROS_TG_POS]]-Tabla25[[#This Row],[PAS_NUM_COR_COD_ESC_TG_POS]]</f>
        <v>1.7500000000000004</v>
      </c>
      <c r="MH4" s="42">
        <f>Tabla25[[#This Row],[PAS_NUM_COR_COD_ROS_TG_TOT]]-Tabla25[[#This Row],[PAS_NUM_COR_COD_ESC_TG_TOT]]</f>
        <v>1.9000000000000004</v>
      </c>
      <c r="MI4" s="42">
        <f>Tabla25[[#This Row],[PAS_DUR_COR_COD_ROS_TG_NEG]]-Tabla25[[#This Row],[PAS_DUR_COR_COD_ESC_TG_NEG]]</f>
        <v>366.03333333333342</v>
      </c>
      <c r="MJ4" s="42">
        <f>Tabla25[[#This Row],[PAS_DUR_COR_COD_ROS_TG_NEU]]-Tabla25[[#This Row],[PAS_DUR_COR_COD_ESC_TG_NEU]]</f>
        <v>298.91315789473697</v>
      </c>
      <c r="MK4" s="42">
        <f>Tabla25[[#This Row],[PAS_DUR_COR_COD_ROS_TG_POS]]-Tabla25[[#This Row],[PAS_DUR_COR_COD_ESC_TG_POS]]</f>
        <v>275.48888888888894</v>
      </c>
      <c r="ML4" s="42">
        <f>Tabla25[[#This Row],[PAS_DUR_COR_COD_ROS_TG_TOT]]-Tabla25[[#This Row],[PAS_DUR_COR_COD_ESC_TG_TOT]]</f>
        <v>316.50663129973486</v>
      </c>
      <c r="MM4" s="44">
        <f>Tabla25[[#This Row],[ESC_NUM_COR_COD_ROS_TG_NEG]]-Tabla25[[#This Row],[ESC_NUM_COR_COD_ESC_TG_NEG]]</f>
        <v>-2.6</v>
      </c>
      <c r="MN4" s="44">
        <f>Tabla25[[#This Row],[ESC_NUM_COR_COD_ROS_TG_NEU]]-Tabla25[[#This Row],[ESC_NUM_COR_COD_ESC_TG_NEU]]</f>
        <v>-2.9000000000000004</v>
      </c>
      <c r="MO4" s="44">
        <f>Tabla25[[#This Row],[ESC_NUM_COR_COD_ROS_TG_POS]]-Tabla25[[#This Row],[ESC_NUM_COR_COD_ESC_TG_POS]]</f>
        <v>-1.2999999999999998</v>
      </c>
      <c r="MP4" s="44">
        <f>Tabla25[[#This Row],[ESC_NUM_COR_COD_ROS_TG_TOT]]-Tabla25[[#This Row],[ESC_NUM_COR_COD_ESC_TG_TOT]]</f>
        <v>-2.2666666666666662</v>
      </c>
      <c r="MQ4" s="44">
        <f>Tabla25[[#This Row],[ESC_DUR_COR_COD_ROS_TG_NEG]]-Tabla25[[#This Row],[ESC_DUR_COR_COD_ESC_TG_NEG]]</f>
        <v>-330.38571428571424</v>
      </c>
      <c r="MR4" s="44">
        <f>Tabla25[[#This Row],[ESC_DUR_COR_COD_ROS_TG_NEU]]-Tabla25[[#This Row],[ESC_DUR_COR_COD_ESC_TG_NEU]]</f>
        <v>-505.91428571428571</v>
      </c>
      <c r="MS4" s="44">
        <f>Tabla25[[#This Row],[ESC_DUR_COR_COD_ROS_TG_POS]]-Tabla25[[#This Row],[ESC_DUR_COR_COD_ESC_TG_POS]]</f>
        <v>-303.44444444444457</v>
      </c>
      <c r="MT4" s="44">
        <f>Tabla25[[#This Row],[ESC_DUR_COR_COD_ROS_TG_TOT]]-Tabla25[[#This Row],[ESC_DUR_COR_COD_ESC_TG_TOT]]</f>
        <v>-378.44527736131931</v>
      </c>
      <c r="MU4" s="47">
        <f>Tabla25[[#This Row],[ROS_NUM_COR_COD_ROS_TG_NEG]]-Tabla25[[#This Row],[ROS_NUM_COR_COD_ESC_TG_NEG]]</f>
        <v>2.4</v>
      </c>
      <c r="MV4" s="47">
        <f>Tabla25[[#This Row],[ROS_NUM_COR_COD_ROS_TG_NEU]]-Tabla25[[#This Row],[ROS_NUM_COR_COD_ESC_TG_NEU]]</f>
        <v>0.30000000000000027</v>
      </c>
      <c r="MW4" s="47">
        <f>Tabla25[[#This Row],[ROS_NUM_COR_COD_ROS_TG_POS]]-Tabla25[[#This Row],[ROS_NUM_COR_COD_ESC_TG_POS]]</f>
        <v>2.8</v>
      </c>
      <c r="MX4" s="47">
        <f>Tabla25[[#This Row],[ROS_NUM_COR_COD_ROS_TG_TOT]]-Tabla25[[#This Row],[ROS_NUM_COR_COD_ESC_TG_TOT]]</f>
        <v>1.833333333333333</v>
      </c>
      <c r="MY4" s="47">
        <f>Tabla25[[#This Row],[ROS_DUR_COR_COD_ROS_TG_NEG]]-Tabla25[[#This Row],[ROS_DUR_COR_COD_ESC_TG_NEG]]</f>
        <v>519.43055555555566</v>
      </c>
      <c r="MZ4" s="47">
        <f>Tabla25[[#This Row],[ROS_DUR_COR_COD_ROS_TG_NEU]]-Tabla25[[#This Row],[ROS_DUR_COR_COD_ESC_TG_NEU]]</f>
        <v>110.71428571428578</v>
      </c>
      <c r="NA4" s="47">
        <f>Tabla25[[#This Row],[ROS_DUR_COR_COD_ROS_TG_POS]]-Tabla25[[#This Row],[ROS_DUR_COR_COD_ESC_TG_POS]]</f>
        <v>524.2777777777776</v>
      </c>
      <c r="NB4" s="47">
        <f>Tabla25[[#This Row],[ROS_DUR_COR_COD_ROS_TG_TOT]]-Tabla25[[#This Row],[ROS_DUR_COR_COD_ESC_TG_TOT]]</f>
        <v>389.32380952380959</v>
      </c>
      <c r="NC4">
        <v>263.88888888888891</v>
      </c>
      <c r="ND4">
        <v>309.57142857142856</v>
      </c>
      <c r="NE4">
        <v>300.66666666666669</v>
      </c>
      <c r="NF4">
        <v>289.92</v>
      </c>
      <c r="NG4">
        <v>258.25</v>
      </c>
      <c r="NH4">
        <v>322</v>
      </c>
      <c r="NI4">
        <v>301.66666666666669</v>
      </c>
      <c r="NJ4">
        <v>291.90476190476193</v>
      </c>
      <c r="NK4">
        <v>272.85714285714283</v>
      </c>
      <c r="NL4">
        <v>255.28571428571428</v>
      </c>
      <c r="NM4">
        <v>213.11111111111111</v>
      </c>
      <c r="NN4">
        <v>244.13043478260869</v>
      </c>
      <c r="NO4">
        <v>269.10000000000002</v>
      </c>
      <c r="NP4">
        <v>188.4</v>
      </c>
      <c r="NQ4">
        <v>275.77777777777777</v>
      </c>
      <c r="NR4">
        <v>243.34482758620689</v>
      </c>
      <c r="NS4">
        <v>199.3</v>
      </c>
      <c r="NT4">
        <v>240.2</v>
      </c>
      <c r="NU4">
        <v>197.94444444444446</v>
      </c>
      <c r="NV4">
        <v>212.98275862068965</v>
      </c>
      <c r="NW4">
        <v>217.66666666666666</v>
      </c>
      <c r="NX4">
        <v>260.78947368421052</v>
      </c>
      <c r="NY4">
        <v>207.46666666666667</v>
      </c>
      <c r="NZ4">
        <v>230.48076923076923</v>
      </c>
      <c r="OA4" s="15">
        <f>Tabla2[[#This Row],[ROS_1DU_COR_COD_ROS_TG_NEG]]-Tabla2[[#This Row],[PAS_1DU_COR_COD_ROS_TG_NEG]]</f>
        <v>64.588888888888903</v>
      </c>
      <c r="OB4" s="15">
        <f>Tabla2[[#This Row],[ROS_1DU_COR_COD_ROS_TG_NEU]]-Tabla2[[#This Row],[PAS_1DU_COR_COD_ROS_TG_NEU]]</f>
        <v>69.371428571428567</v>
      </c>
      <c r="OC4" s="15">
        <f>Tabla2[[#This Row],[ROS_1DU_COR_COD_ROS_TG_POS]]-Tabla2[[#This Row],[PAS_1DU_COR_COD_ROS_TG_POS]]</f>
        <v>102.72222222222223</v>
      </c>
      <c r="OD4" s="15">
        <f>Tabla2[[#This Row],[ROS_1DU_COR_COD_ROS_TG_TOT]]-Tabla2[[#This Row],[PAS_1DU_COR_COD_ROS_TG_TOT]]</f>
        <v>76.937241379310365</v>
      </c>
      <c r="OE4" s="15">
        <f>Tabla2[[#This Row],[ROS_1DU_COR_COD_ESC_TG_NEG]]-Tabla2[[#This Row],[PAS_1DU_COR_COD_ESC_TG_NEG]]</f>
        <v>40.583333333333343</v>
      </c>
      <c r="OF4" s="15">
        <f>Tabla2[[#This Row],[ROS_1DU_COR_COD_ESC_TG_NEU]]-Tabla2[[#This Row],[PAS_1DU_COR_COD_ESC_TG_NEU]]</f>
        <v>61.21052631578948</v>
      </c>
      <c r="OG4" s="15">
        <f>Tabla2[[#This Row],[ROS_1DU_COR_COD_ESC_TG_POS]]-Tabla2[[#This Row],[PAS_1DU_COR_COD_ESC_TG_POS]]</f>
        <v>94.200000000000017</v>
      </c>
      <c r="OH4" s="15">
        <f>Tabla2[[#This Row],[ROS_1DU_COR_COD_ESC_TG_TOT]]-Tabla2[[#This Row],[PAS_1DU_COR_COD_ESC_TG_TOT]]</f>
        <v>61.4239926739927</v>
      </c>
      <c r="OI4" s="15">
        <f>Tabla2[[#This Row],[PAS_1DU_COR_COD_ROS_TG_NEG]]-Tabla2[[#This Row],[ESC_1DU_COR_COD_ROS_TG_NEG]]</f>
        <v>-73.557142857142821</v>
      </c>
      <c r="OJ4" s="15">
        <f>Tabla2[[#This Row],[PAS_1DU_COR_COD_ROS_TG_NEU]]-Tabla2[[#This Row],[ESC_1DU_COR_COD_ROS_TG_NEU]]</f>
        <v>-15.085714285714289</v>
      </c>
      <c r="OK4" s="15">
        <f>Tabla2[[#This Row],[PAS_1DU_COR_COD_ROS_TG_POS]]-Tabla2[[#This Row],[ESC_1DU_COR_COD_ROS_TG_POS]]</f>
        <v>-15.166666666666657</v>
      </c>
      <c r="OL4" s="15">
        <f>Tabla2[[#This Row],[PAS_1DU_COR_COD_ROS_TG_TOT]]-Tabla2[[#This Row],[ESC_1DU_COR_COD_ROS_TG_TOT]]</f>
        <v>-31.147676161919037</v>
      </c>
      <c r="OM4" s="15">
        <f>Tabla2[[#This Row],[PAS_1DU_COR_COD_ESC_TG_NEG]]-Tabla2[[#This Row],[ESC_1DU_COR_COD_ESC_TG_NEG]]</f>
        <v>-51.433333333333366</v>
      </c>
      <c r="ON4" s="15">
        <f>Tabla2[[#This Row],[PAS_1DU_COR_COD_ESC_TG_NEU]]-Tabla2[[#This Row],[ESC_1DU_COR_COD_ESC_TG_NEU]]</f>
        <v>72.389473684210515</v>
      </c>
      <c r="OO4" s="15">
        <f>Tabla2[[#This Row],[PAS_1DU_COR_COD_ESC_TG_POS]]-Tabla2[[#This Row],[ESC_1DU_COR_COD_ESC_TG_POS]]</f>
        <v>-68.311111111111103</v>
      </c>
      <c r="OP4" s="15">
        <f>Tabla2[[#This Row],[PAS_1DU_COR_COD_ESC_TG_TOT]]-Tabla2[[#This Row],[ESC_1DU_COR_COD_ESC_TG_TOT]]</f>
        <v>-12.864058355437663</v>
      </c>
      <c r="OQ4" s="61">
        <v>5.6388888888889142</v>
      </c>
      <c r="OR4" s="62">
        <v>-12.428571428571445</v>
      </c>
      <c r="OS4" s="62">
        <v>-1</v>
      </c>
      <c r="OT4" s="62">
        <v>-1.9847619047619105</v>
      </c>
      <c r="OU4" s="62">
        <v>3.75714285714281</v>
      </c>
      <c r="OV4" s="62">
        <v>66.885714285714272</v>
      </c>
      <c r="OW4" s="62">
        <v>-62.666666666666657</v>
      </c>
      <c r="OX4" s="62">
        <v>0.78560719640179855</v>
      </c>
      <c r="OY4" s="62">
        <v>-18.366666666666646</v>
      </c>
      <c r="OZ4" s="62">
        <v>-20.589473684210532</v>
      </c>
      <c r="PA4" s="62">
        <v>-9.5222222222222115</v>
      </c>
      <c r="PB4" s="62">
        <v>-17.498010610079575</v>
      </c>
    </row>
    <row r="5" spans="1:418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  <c r="KY5" s="15">
        <f>Tabla2[[#This Row],[ROS_NUM_COR_COD_ROS_TG_NEG]]-Tabla2[[#This Row],[PAS_NUM_COR_COD_ROS_TG_NEG]]</f>
        <v>1.4111111111111105</v>
      </c>
      <c r="KZ5" s="15">
        <f>Tabla2[[#This Row],[ROS_DUR_COR_COD_ROS_TG_NEG]]-Tabla2[[#This Row],[PAS_DUR_COR_COD_ROS_TG_NEG]]</f>
        <v>295.22058823529414</v>
      </c>
      <c r="LA5" s="15">
        <f>Tabla2[[#This Row],[ROS_NUM_COR_COD_ROS_TG_NEU]]-Tabla2[[#This Row],[PAS_NUM_COR_COD_ROS_TG_NEU]]</f>
        <v>2.1</v>
      </c>
      <c r="LB5" s="15">
        <f>Tabla2[[#This Row],[ROS_DUR_COR_COD_ROS_TG_NEU]]-Tabla2[[#This Row],[PAS_DUR_COR_COD_ROS_TG_NEU]]</f>
        <v>316.25730994152059</v>
      </c>
      <c r="LC5" s="15">
        <f>Tabla2[[#This Row],[ROS_NUM_COR_COD_ROS_TG_POS]]-Tabla2[[#This Row],[PAS_NUM_COR_COD_ROS_TG_POS]]</f>
        <v>4.9999999999999822E-2</v>
      </c>
      <c r="LD5" s="15">
        <f>Tabla2[[#This Row],[ROS_DUR_COR_COD_ROS_TG_POS]]-Tabla2[[#This Row],[PAS_DUR_COR_COD_ROS_TG_POS]]</f>
        <v>-148.41666666666674</v>
      </c>
      <c r="LE5" s="15">
        <f>Tabla2[[#This Row],[ROS_NUM_COR_COD_ROS_TG_TOT]]-Tabla2[[#This Row],[PAS_NUM_COR_COD_ROS_TG_TOT]]</f>
        <v>1.2141025641025642</v>
      </c>
      <c r="LF5" s="15">
        <f>Tabla2[[#This Row],[ROS_DUR_COR_COD_ROS_TG_TOT]]-Tabla2[[#This Row],[PAS_DUR_COR_COD_ROS_TG_TOT]]</f>
        <v>158.0503703703705</v>
      </c>
      <c r="LG5" s="15">
        <f>Tabla2[[#This Row],[ROS_NUM_COR_COD_ESC_TG_NEG]]-Tabla2[[#This Row],[PAS_NUM_COR_COD_ESC_TG_NEG]]</f>
        <v>-1.0277777777777777</v>
      </c>
      <c r="LH5" s="15">
        <f>Tabla2[[#This Row],[ROS_DUR_COR_COD_ESC_TG_NEG]]-Tabla2[[#This Row],[PAS_DUR_COR_COD_ESC_TG_NEG]]</f>
        <v>-149.76315789473688</v>
      </c>
      <c r="LI5" s="15">
        <f>Tabla2[[#This Row],[ROS_NUM_COR_COD_ESC_TG_NEU]]-Tabla2[[#This Row],[PAS_NUM_COR_COD_ESC_TG_NEU]]</f>
        <v>-0.63888888888888884</v>
      </c>
      <c r="LJ5" s="15">
        <f>Tabla2[[#This Row],[ROS_NUM_COR_COD_ESC_TG_NEG]]-Tabla2[[#This Row],[PAS_NUM_COR_COD_ESC_TG_NEG]]</f>
        <v>-1.0277777777777777</v>
      </c>
      <c r="LK5" s="15">
        <f>Tabla2[[#This Row],[ROS_NUM_COR_COD_ESC_TG_POS]]-Tabla2[[#This Row],[PAS_NUM_COR_COD_ESC_TG_POS]]</f>
        <v>0.10000000000000009</v>
      </c>
      <c r="LL5" s="15">
        <f>Tabla2[[#This Row],[ROS_DUR_COR_COD_ESC_TG_POS]]-Tabla2[[#This Row],[PAS_DUR_COR_COD_ESC_TG_POS]]</f>
        <v>-86.714285714285779</v>
      </c>
      <c r="LM5" s="15">
        <f>Tabla2[[#This Row],[ROS_NUM_COR_COD_ESC_TG_TOT]]-Tabla2[[#This Row],[PAS_NUM_COR_COD_ESC_TG_TOT]]</f>
        <v>-0.52435897435897427</v>
      </c>
      <c r="LN5" s="15">
        <f>Tabla2[[#This Row],[ROS_DUR_COR_COD_ESC_TG_TOT]]-Tabla2[[#This Row],[PAS_DUR_COR_COD_ESC_TG_TOT]]</f>
        <v>-220.22715173025733</v>
      </c>
      <c r="LO5" s="15">
        <f>Tabla2[[#This Row],[PAS_NUM_COR_COD_ROS_TG_NEG]]-Tabla2[[#This Row],[ESC_NUM_COR_COD_ROS_TG_NEG]]</f>
        <v>1.7000000000000002</v>
      </c>
      <c r="LP5" s="15">
        <f>Tabla2[[#This Row],[PAS_DUR_COR_COD_ROS_TG_NEG]]-Tabla2[[#This Row],[ESC_DUR_COR_COD_ROS_TG_NEG]]</f>
        <v>417.81512605042019</v>
      </c>
      <c r="LQ5" s="15">
        <f>Tabla2[[#This Row],[PAS_NUM_COR_COD_ROS_TG_NEU]]-Tabla2[[#This Row],[ESC_NUM_COR_COD_ROS_TG_NEU]]</f>
        <v>1.6</v>
      </c>
      <c r="LR5" s="15">
        <f>Tabla2[[#This Row],[PAS_DUR_COR_COD_ROS_TG_NEU]]-Tabla2[[#This Row],[ESC_DUR_COR_COD_ROS_TG_NEU]]</f>
        <v>528.5315789473683</v>
      </c>
      <c r="LS5" s="15">
        <f>Tabla2[[#This Row],[PAS_NUM_COR_COD_ROS_TG_POS]]-Tabla2[[#This Row],[ESC_NUM_COR_COD_ROS_TG_POS]]</f>
        <v>3.6500000000000004</v>
      </c>
      <c r="LT5" s="15">
        <f>Tabla2[[#This Row],[PAS_DUR_COR_COD_ROS_TG_POS]]-Tabla2[[#This Row],[ESC_DUR_COR_COD_ROS_TG_POS]]</f>
        <v>1076.1666666666667</v>
      </c>
      <c r="LU5" s="15">
        <f>Tabla2[[#This Row],[PAS_NUM_COR_COD_ROS_TG_TOT]]-Tabla2[[#This Row],[ESC_NUM_COR_COD_ROS_TG_TOT]]</f>
        <v>2.3270114942528735</v>
      </c>
      <c r="LV5" s="15">
        <f>Tabla2[[#This Row],[PAS_DUR_COR_COD_ROS_TG_TOT]]-Tabla2[[#This Row],[ESC_DUR_COR_COD_ROS_TG_TOT]]</f>
        <v>667.79629629629619</v>
      </c>
      <c r="LW5" s="15">
        <f>Tabla2[[#This Row],[PAS_NUM_COR_COD_ESC_TG_NEG]]-Tabla2[[#This Row],[ESC_NUM_COR_COD_ESC_TG_NEG]]</f>
        <v>-0.75</v>
      </c>
      <c r="LX5" s="15">
        <f>Tabla2[[#This Row],[PAS_DUR_COR_COD_ESC_TG_NEG]]-Tabla2[[#This Row],[ESC_DUR_COR_COD_ESC_TG_NEG]]</f>
        <v>-523.95906432748529</v>
      </c>
      <c r="LY5" s="15">
        <f>Tabla2[[#This Row],[PAS_NUM_COR_COD_ESC_TG_NEU]]-Tabla2[[#This Row],[ESC_NUM_COR_COD_ESC_TG_NEU]]</f>
        <v>-1.1499999999999999</v>
      </c>
      <c r="LZ5" s="15">
        <f>Tabla2[[#This Row],[PAS_DUR_COR_COD_ESC_TG_NEU]]-Tabla2[[#This Row],[ESC_DUR_COR_COD_ESC_TG_NEU]]</f>
        <v>-359.42499999999995</v>
      </c>
      <c r="MA5" s="15">
        <f>Tabla2[[#This Row],[PAS_NUM_COR_COD_ESC_TG_POS]]-Tabla2[[#This Row],[ESC_NUM_COR_COD_ESC_TG_POS]]</f>
        <v>-3.5500000000000003</v>
      </c>
      <c r="MB5" s="15">
        <f>Tabla2[[#This Row],[PAS_DUR_COR_COD_ESC_TG_POS]]-Tabla2[[#This Row],[ESC_DUR_COR_COD_ESC_TG_POS]]</f>
        <v>-1033.242857142857</v>
      </c>
      <c r="MC5" s="15">
        <f>Tabla2[[#This Row],[PAS_NUM_COR_COD_ESC_TG_TOT]]-Tabla2[[#This Row],[ESC_NUM_COR_COD_ESC_TG_TOT]]</f>
        <v>-1.8350574712643679</v>
      </c>
      <c r="MD5" s="15">
        <f>Tabla2[[#This Row],[PAS_DUR_COR_COD_ESC_TG_TOT]]-Tabla2[[#This Row],[ESC_DUR_COR_COD_ESC_TG_TOT]]</f>
        <v>-639.02322308233647</v>
      </c>
      <c r="ME5" s="42">
        <f>Tabla25[[#This Row],[PAS_NUM_COR_COD_ROS_TG_NEG]]-Tabla25[[#This Row],[PAS_NUM_COR_COD_ESC_TG_NEG]]</f>
        <v>0.45000000000000018</v>
      </c>
      <c r="MF5" s="42">
        <f>Tabla25[[#This Row],[PAS_NUM_COR_COD_ROS_TG_NEU]]-Tabla25[[#This Row],[PAS_NUM_COR_COD_ESC_TG_NEU]]</f>
        <v>1.1499999999999999</v>
      </c>
      <c r="MG5" s="42">
        <f>Tabla25[[#This Row],[PAS_NUM_COR_COD_ROS_TG_POS]]-Tabla25[[#This Row],[PAS_NUM_COR_COD_ESC_TG_POS]]</f>
        <v>2.3000000000000003</v>
      </c>
      <c r="MH5" s="42">
        <f>Tabla25[[#This Row],[PAS_NUM_COR_COD_ROS_TG_TOT]]-Tabla25[[#This Row],[PAS_NUM_COR_COD_ESC_TG_TOT]]</f>
        <v>1.2999999999999998</v>
      </c>
      <c r="MI5" s="42">
        <f>Tabla25[[#This Row],[PAS_DUR_COR_COD_ROS_TG_NEG]]-Tabla25[[#This Row],[PAS_DUR_COR_COD_ESC_TG_NEG]]</f>
        <v>349.26625386996898</v>
      </c>
      <c r="MJ5" s="42">
        <f>Tabla25[[#This Row],[PAS_DUR_COR_COD_ROS_TG_NEU]]-Tabla25[[#This Row],[PAS_DUR_COR_COD_ESC_TG_NEU]]</f>
        <v>234.25657894736833</v>
      </c>
      <c r="MK5" s="42">
        <f>Tabla25[[#This Row],[PAS_DUR_COR_COD_ROS_TG_POS]]-Tabla25[[#This Row],[PAS_DUR_COR_COD_ESC_TG_POS]]</f>
        <v>584.30952380952385</v>
      </c>
      <c r="ML5" s="42">
        <f>Tabla25[[#This Row],[PAS_DUR_COR_COD_ROS_TG_TOT]]-Tabla25[[#This Row],[PAS_DUR_COR_COD_ESC_TG_TOT]]</f>
        <v>384.44595616024185</v>
      </c>
      <c r="MM5" s="44">
        <f>Tabla25[[#This Row],[ESC_NUM_COR_COD_ROS_TG_NEG]]-Tabla25[[#This Row],[ESC_NUM_COR_COD_ESC_TG_NEG]]</f>
        <v>-2</v>
      </c>
      <c r="MN5" s="44">
        <f>Tabla25[[#This Row],[ESC_NUM_COR_COD_ROS_TG_NEU]]-Tabla25[[#This Row],[ESC_NUM_COR_COD_ESC_TG_NEU]]</f>
        <v>-1.6</v>
      </c>
      <c r="MO5" s="44">
        <f>Tabla25[[#This Row],[ESC_NUM_COR_COD_ROS_TG_POS]]-Tabla25[[#This Row],[ESC_NUM_COR_COD_ESC_TG_POS]]</f>
        <v>-4.9000000000000004</v>
      </c>
      <c r="MP5" s="44">
        <f>Tabla25[[#This Row],[ESC_NUM_COR_COD_ROS_TG_TOT]]-Tabla25[[#This Row],[ESC_NUM_COR_COD_ESC_TG_TOT]]</f>
        <v>-2.8620689655172415</v>
      </c>
      <c r="MQ5" s="44">
        <f>Tabla25[[#This Row],[ESC_DUR_COR_COD_ROS_TG_NEG]]-Tabla25[[#This Row],[ESC_DUR_COR_COD_ESC_TG_NEG]]</f>
        <v>-592.50793650793651</v>
      </c>
      <c r="MR5" s="44">
        <f>Tabla25[[#This Row],[ESC_DUR_COR_COD_ROS_TG_NEU]]-Tabla25[[#This Row],[ESC_DUR_COR_COD_ESC_TG_NEU]]</f>
        <v>-653.69999999999993</v>
      </c>
      <c r="MS5" s="44">
        <f>Tabla25[[#This Row],[ESC_DUR_COR_COD_ROS_TG_POS]]-Tabla25[[#This Row],[ESC_DUR_COR_COD_ESC_TG_POS]]</f>
        <v>-1525.1</v>
      </c>
      <c r="MT5" s="44">
        <f>Tabla25[[#This Row],[ESC_DUR_COR_COD_ROS_TG_TOT]]-Tabla25[[#This Row],[ESC_DUR_COR_COD_ESC_TG_TOT]]</f>
        <v>-922.37356321839081</v>
      </c>
      <c r="MU5" s="47">
        <f>Tabla25[[#This Row],[ROS_NUM_COR_COD_ROS_TG_NEG]]-Tabla25[[#This Row],[ROS_NUM_COR_COD_ESC_TG_NEG]]</f>
        <v>2.8888888888888884</v>
      </c>
      <c r="MV5" s="47">
        <f>Tabla25[[#This Row],[ROS_NUM_COR_COD_ROS_TG_NEU]]-Tabla25[[#This Row],[ROS_NUM_COR_COD_ESC_TG_NEU]]</f>
        <v>3.8888888888888888</v>
      </c>
      <c r="MW5" s="47">
        <f>Tabla25[[#This Row],[ROS_NUM_COR_COD_ROS_TG_POS]]-Tabla25[[#This Row],[ROS_NUM_COR_COD_ESC_TG_POS]]</f>
        <v>2.25</v>
      </c>
      <c r="MX5" s="47">
        <f>Tabla25[[#This Row],[ROS_NUM_COR_COD_ROS_TG_TOT]]-Tabla25[[#This Row],[ROS_NUM_COR_COD_ESC_TG_TOT]]</f>
        <v>3.0384615384615383</v>
      </c>
      <c r="MY5" s="47">
        <f>Tabla25[[#This Row],[ROS_DUR_COR_COD_ROS_TG_NEG]]-Tabla25[[#This Row],[ROS_DUR_COR_COD_ESC_TG_NEG]]</f>
        <v>794.25</v>
      </c>
      <c r="MZ5" s="47">
        <f>Tabla25[[#This Row],[ROS_DUR_COR_COD_ROS_TG_NEU]]-Tabla25[[#This Row],[ROS_DUR_COR_COD_ESC_TG_NEU]]</f>
        <v>956.13888888888891</v>
      </c>
      <c r="NA5" s="47">
        <f>Tabla25[[#This Row],[ROS_DUR_COR_COD_ROS_TG_POS]]-Tabla25[[#This Row],[ROS_DUR_COR_COD_ESC_TG_POS]]</f>
        <v>522.60714285714289</v>
      </c>
      <c r="NB5" s="47">
        <f>Tabla25[[#This Row],[ROS_DUR_COR_COD_ROS_TG_TOT]]-Tabla25[[#This Row],[ROS_DUR_COR_COD_ESC_TG_TOT]]</f>
        <v>762.72347826086968</v>
      </c>
      <c r="NC5">
        <v>284.25</v>
      </c>
      <c r="ND5">
        <v>218</v>
      </c>
      <c r="NE5">
        <v>327.375</v>
      </c>
      <c r="NF5">
        <v>274.2</v>
      </c>
      <c r="NG5">
        <v>316</v>
      </c>
      <c r="NH5">
        <v>255</v>
      </c>
      <c r="NI5">
        <v>310.85714285714283</v>
      </c>
      <c r="NJ5">
        <v>293.21739130434781</v>
      </c>
      <c r="NK5">
        <v>274.14285714285717</v>
      </c>
      <c r="NL5">
        <v>319.8</v>
      </c>
      <c r="NM5">
        <v>290.57142857142856</v>
      </c>
      <c r="NN5">
        <v>297.95833333333331</v>
      </c>
      <c r="NO5">
        <v>330.77777777777777</v>
      </c>
      <c r="NP5">
        <v>315.89999999999998</v>
      </c>
      <c r="NQ5">
        <v>310</v>
      </c>
      <c r="NR5">
        <v>318.48275862068965</v>
      </c>
      <c r="NS5">
        <v>320.76470588235293</v>
      </c>
      <c r="NT5">
        <v>305.15789473684208</v>
      </c>
      <c r="NU5">
        <v>293.55555555555554</v>
      </c>
      <c r="NV5">
        <v>306.2037037037037</v>
      </c>
      <c r="NW5">
        <v>284.36842105263156</v>
      </c>
      <c r="NX5">
        <v>256.5</v>
      </c>
      <c r="NY5">
        <v>301.5</v>
      </c>
      <c r="NZ5">
        <v>280.16326530612247</v>
      </c>
      <c r="OA5" s="15">
        <f>Tabla2[[#This Row],[ROS_1DU_COR_COD_ROS_TG_NEG]]-Tabla2[[#This Row],[PAS_1DU_COR_COD_ROS_TG_NEG]]</f>
        <v>-36.514705882352928</v>
      </c>
      <c r="OB5" s="15">
        <f>Tabla2[[#This Row],[ROS_1DU_COR_COD_ROS_TG_NEU]]-Tabla2[[#This Row],[PAS_1DU_COR_COD_ROS_TG_NEU]]</f>
        <v>-87.157894736842081</v>
      </c>
      <c r="OC5" s="15">
        <f>Tabla2[[#This Row],[ROS_1DU_COR_COD_ROS_TG_POS]]-Tabla2[[#This Row],[PAS_1DU_COR_COD_ROS_TG_POS]]</f>
        <v>33.819444444444457</v>
      </c>
      <c r="OD5" s="15">
        <f>Tabla2[[#This Row],[ROS_1DU_COR_COD_ROS_TG_TOT]]-Tabla2[[#This Row],[PAS_1DU_COR_COD_ROS_TG_TOT]]</f>
        <v>-32.003703703703707</v>
      </c>
      <c r="OE5" s="15">
        <f>Tabla2[[#This Row],[ROS_1DU_COR_COD_ESC_TG_NEG]]-Tabla2[[#This Row],[PAS_1DU_COR_COD_ESC_TG_NEG]]</f>
        <v>31.631578947368439</v>
      </c>
      <c r="OF5" s="15">
        <f>Tabla2[[#This Row],[ROS_1DU_COR_COD_ESC_TG_NEU]]-Tabla2[[#This Row],[PAS_1DU_COR_COD_ESC_TG_NEU]]</f>
        <v>-1.5</v>
      </c>
      <c r="OG5" s="15">
        <f>Tabla2[[#This Row],[ROS_1DU_COR_COD_ESC_TG_POS]]-Tabla2[[#This Row],[PAS_1DU_COR_COD_ESC_TG_POS]]</f>
        <v>9.3571428571428328</v>
      </c>
      <c r="OH5" s="15">
        <f>Tabla2[[#This Row],[ROS_1DU_COR_COD_ESC_TG_TOT]]-Tabla2[[#This Row],[PAS_1DU_COR_COD_ESC_TG_TOT]]</f>
        <v>13.054125998225345</v>
      </c>
      <c r="OI5" s="15">
        <f>Tabla2[[#This Row],[PAS_1DU_COR_COD_ROS_TG_NEG]]-Tabla2[[#This Row],[ESC_1DU_COR_COD_ROS_TG_NEG]]</f>
        <v>46.621848739495761</v>
      </c>
      <c r="OJ5" s="15">
        <f>Tabla2[[#This Row],[PAS_1DU_COR_COD_ROS_TG_NEU]]-Tabla2[[#This Row],[ESC_1DU_COR_COD_ROS_TG_NEU]]</f>
        <v>-14.64210526315793</v>
      </c>
      <c r="OK5" s="15">
        <f>Tabla2[[#This Row],[PAS_1DU_COR_COD_ROS_TG_POS]]-Tabla2[[#This Row],[ESC_1DU_COR_COD_ROS_TG_POS]]</f>
        <v>2.9841269841269877</v>
      </c>
      <c r="OL5" s="15">
        <f>Tabla2[[#This Row],[PAS_1DU_COR_COD_ROS_TG_TOT]]-Tabla2[[#This Row],[ESC_1DU_COR_COD_ROS_TG_TOT]]</f>
        <v>8.2453703703703809</v>
      </c>
      <c r="OM5" s="15">
        <f>Tabla2[[#This Row],[PAS_1DU_COR_COD_ESC_TG_NEG]]-Tabla2[[#This Row],[ESC_1DU_COR_COD_ESC_TG_NEG]]</f>
        <v>-46.40935672514621</v>
      </c>
      <c r="ON5" s="15">
        <f>Tabla2[[#This Row],[PAS_1DU_COR_COD_ESC_TG_NEU]]-Tabla2[[#This Row],[ESC_1DU_COR_COD_ESC_TG_NEU]]</f>
        <v>-59.399999999999977</v>
      </c>
      <c r="OO5" s="15">
        <f>Tabla2[[#This Row],[PAS_1DU_COR_COD_ESC_TG_POS]]-Tabla2[[#This Row],[ESC_1DU_COR_COD_ESC_TG_POS]]</f>
        <v>-8.5</v>
      </c>
      <c r="OP5" s="15">
        <f>Tabla2[[#This Row],[PAS_1DU_COR_COD_ESC_TG_TOT]]-Tabla2[[#This Row],[ESC_1DU_COR_COD_ESC_TG_TOT]]</f>
        <v>-38.319493314567183</v>
      </c>
      <c r="OQ5" s="61">
        <v>-31.75</v>
      </c>
      <c r="OR5" s="62">
        <v>-37</v>
      </c>
      <c r="OS5" s="62">
        <v>16.517857142857167</v>
      </c>
      <c r="OT5" s="62">
        <v>-19.017391304347825</v>
      </c>
      <c r="OU5" s="62">
        <v>-56.634920634920604</v>
      </c>
      <c r="OV5" s="62">
        <v>3.9000000000000341</v>
      </c>
      <c r="OW5" s="62">
        <v>-19.428571428571445</v>
      </c>
      <c r="OX5" s="62">
        <v>-20.524425287356337</v>
      </c>
      <c r="OY5" s="62">
        <v>36.396284829721367</v>
      </c>
      <c r="OZ5" s="62">
        <v>48.657894736842081</v>
      </c>
      <c r="PA5" s="62">
        <v>-7.9444444444444571</v>
      </c>
      <c r="PB5" s="62">
        <v>26.040438397581227</v>
      </c>
    </row>
    <row r="6" spans="1:418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  <c r="KY6" s="15">
        <f>Tabla2[[#This Row],[ROS_NUM_COR_COD_ROS_TG_NEG]]-Tabla2[[#This Row],[PAS_NUM_COR_COD_ROS_TG_NEG]]</f>
        <v>2.1944444444444446</v>
      </c>
      <c r="KZ6" s="15">
        <f>Tabla2[[#This Row],[ROS_DUR_COR_COD_ROS_TG_NEG]]-Tabla2[[#This Row],[PAS_DUR_COR_COD_ROS_TG_NEG]]</f>
        <v>-63.717171717171595</v>
      </c>
      <c r="LA6" s="15">
        <f>Tabla2[[#This Row],[ROS_NUM_COR_COD_ROS_TG_NEU]]-Tabla2[[#This Row],[PAS_NUM_COR_COD_ROS_TG_NEU]]</f>
        <v>2.5500000000000003</v>
      </c>
      <c r="LB6" s="15">
        <f>Tabla2[[#This Row],[ROS_DUR_COR_COD_ROS_TG_NEU]]-Tabla2[[#This Row],[PAS_DUR_COR_COD_ROS_TG_NEU]]</f>
        <v>144.58181818181833</v>
      </c>
      <c r="LC6" s="15">
        <f>Tabla2[[#This Row],[ROS_NUM_COR_COD_ROS_TG_POS]]-Tabla2[[#This Row],[PAS_NUM_COR_COD_ROS_TG_POS]]</f>
        <v>2.2999999999999998</v>
      </c>
      <c r="LD6" s="15">
        <f>Tabla2[[#This Row],[ROS_DUR_COR_COD_ROS_TG_POS]]-Tabla2[[#This Row],[PAS_DUR_COR_COD_ROS_TG_POS]]</f>
        <v>-152.89999999999986</v>
      </c>
      <c r="LE6" s="15">
        <f>Tabla2[[#This Row],[ROS_NUM_COR_COD_ROS_TG_TOT]]-Tabla2[[#This Row],[PAS_NUM_COR_COD_ROS_TG_TOT]]</f>
        <v>2.3540229885057471</v>
      </c>
      <c r="LF6" s="15">
        <f>Tabla2[[#This Row],[ROS_DUR_COR_COD_ROS_TG_TOT]]-Tabla2[[#This Row],[PAS_DUR_COR_COD_ROS_TG_TOT]]</f>
        <v>-18.776939655172328</v>
      </c>
      <c r="LG6" s="15">
        <f>Tabla2[[#This Row],[ROS_NUM_COR_COD_ESC_TG_NEG]]-Tabla2[[#This Row],[PAS_NUM_COR_COD_ESC_TG_NEG]]</f>
        <v>-2.5444444444444443</v>
      </c>
      <c r="LH6" s="15">
        <f>Tabla2[[#This Row],[ROS_DUR_COR_COD_ESC_TG_NEG]]-Tabla2[[#This Row],[PAS_DUR_COR_COD_ESC_TG_NEG]]</f>
        <v>-1685.9</v>
      </c>
      <c r="LI6" s="15">
        <f>Tabla2[[#This Row],[ROS_NUM_COR_COD_ESC_TG_NEU]]-Tabla2[[#This Row],[PAS_NUM_COR_COD_ESC_TG_NEU]]</f>
        <v>-2.9</v>
      </c>
      <c r="LJ6" s="15">
        <f>Tabla2[[#This Row],[ROS_NUM_COR_COD_ESC_TG_NEG]]-Tabla2[[#This Row],[PAS_NUM_COR_COD_ESC_TG_NEG]]</f>
        <v>-2.5444444444444443</v>
      </c>
      <c r="LK6" s="15">
        <f>Tabla2[[#This Row],[ROS_NUM_COR_COD_ESC_TG_POS]]-Tabla2[[#This Row],[PAS_NUM_COR_COD_ESC_TG_POS]]</f>
        <v>-2.65</v>
      </c>
      <c r="LL6" s="15">
        <f>Tabla2[[#This Row],[ROS_DUR_COR_COD_ESC_TG_POS]]-Tabla2[[#This Row],[PAS_DUR_COR_COD_ESC_TG_POS]]</f>
        <v>-1397.3636363636363</v>
      </c>
      <c r="LM6" s="15">
        <f>Tabla2[[#This Row],[ROS_NUM_COR_COD_ESC_TG_TOT]]-Tabla2[[#This Row],[PAS_NUM_COR_COD_ESC_TG_TOT]]</f>
        <v>-2.699425287356322</v>
      </c>
      <c r="LN6" s="15">
        <f>Tabla2[[#This Row],[ROS_DUR_COR_COD_ESC_TG_TOT]]-Tabla2[[#This Row],[PAS_DUR_COR_COD_ESC_TG_TOT]]</f>
        <v>-1621.8043010752688</v>
      </c>
      <c r="LO6" s="15">
        <f>Tabla2[[#This Row],[PAS_NUM_COR_COD_ROS_TG_NEG]]-Tabla2[[#This Row],[ESC_NUM_COR_COD_ROS_TG_NEG]]</f>
        <v>2.15</v>
      </c>
      <c r="LP6" s="15">
        <f>Tabla2[[#This Row],[PAS_DUR_COR_COD_ROS_TG_NEG]]-Tabla2[[#This Row],[ESC_DUR_COR_COD_ROS_TG_NEG]]</f>
        <v>1348.4727272727273</v>
      </c>
      <c r="LQ6" s="15">
        <f>Tabla2[[#This Row],[PAS_NUM_COR_COD_ROS_TG_NEU]]-Tabla2[[#This Row],[ESC_NUM_COR_COD_ROS_TG_NEU]]</f>
        <v>2.75</v>
      </c>
      <c r="LR6" s="15">
        <f>Tabla2[[#This Row],[PAS_DUR_COR_COD_ROS_TG_NEU]]-Tabla2[[#This Row],[ESC_DUR_COR_COD_ROS_TG_NEU]]</f>
        <v>1422.0681818181818</v>
      </c>
      <c r="LS6" s="15">
        <f>Tabla2[[#This Row],[PAS_NUM_COR_COD_ROS_TG_POS]]-Tabla2[[#This Row],[ESC_NUM_COR_COD_ROS_TG_POS]]</f>
        <v>1.6</v>
      </c>
      <c r="LT6" s="15">
        <f>Tabla2[[#This Row],[PAS_DUR_COR_COD_ROS_TG_POS]]-Tabla2[[#This Row],[ESC_DUR_COR_COD_ROS_TG_POS]]</f>
        <v>1179.5999999999999</v>
      </c>
      <c r="LU6" s="15">
        <f>Tabla2[[#This Row],[PAS_NUM_COR_COD_ROS_TG_TOT]]-Tabla2[[#This Row],[ESC_NUM_COR_COD_ROS_TG_TOT]]</f>
        <v>2.1666666666666665</v>
      </c>
      <c r="LV6" s="15">
        <f>Tabla2[[#This Row],[PAS_DUR_COR_COD_ROS_TG_TOT]]-Tabla2[[#This Row],[ESC_DUR_COR_COD_ROS_TG_TOT]]</f>
        <v>1289.4895833333335</v>
      </c>
      <c r="LW6" s="15">
        <f>Tabla2[[#This Row],[PAS_NUM_COR_COD_ESC_TG_NEG]]-Tabla2[[#This Row],[ESC_NUM_COR_COD_ESC_TG_NEG]]</f>
        <v>-2.1</v>
      </c>
      <c r="LX6" s="15">
        <f>Tabla2[[#This Row],[PAS_DUR_COR_COD_ESC_TG_NEG]]-Tabla2[[#This Row],[ESC_DUR_COR_COD_ESC_TG_NEG]]</f>
        <v>461.90000000000009</v>
      </c>
      <c r="LY6" s="15">
        <f>Tabla2[[#This Row],[PAS_NUM_COR_COD_ESC_TG_NEU]]-Tabla2[[#This Row],[ESC_NUM_COR_COD_ESC_TG_NEU]]</f>
        <v>-2.2999999999999998</v>
      </c>
      <c r="LZ6" s="15">
        <f>Tabla2[[#This Row],[PAS_DUR_COR_COD_ESC_TG_NEU]]-Tabla2[[#This Row],[ESC_DUR_COR_COD_ESC_TG_NEU]]</f>
        <v>218.69999999999982</v>
      </c>
      <c r="MA6" s="15">
        <f>Tabla2[[#This Row],[PAS_NUM_COR_COD_ESC_TG_POS]]-Tabla2[[#This Row],[ESC_NUM_COR_COD_ESC_TG_POS]]</f>
        <v>-1.3499999999999996</v>
      </c>
      <c r="MB6" s="15">
        <f>Tabla2[[#This Row],[PAS_DUR_COR_COD_ESC_TG_POS]]-Tabla2[[#This Row],[ESC_DUR_COR_COD_ESC_TG_POS]]</f>
        <v>257.06363636363631</v>
      </c>
      <c r="MC6" s="15">
        <f>Tabla2[[#This Row],[PAS_NUM_COR_COD_ESC_TG_TOT]]-Tabla2[[#This Row],[ESC_NUM_COR_COD_ESC_TG_TOT]]</f>
        <v>-1.916666666666667</v>
      </c>
      <c r="MD6" s="15">
        <f>Tabla2[[#This Row],[PAS_DUR_COR_COD_ESC_TG_TOT]]-Tabla2[[#This Row],[ESC_DUR_COR_COD_ESC_TG_TOT]]</f>
        <v>305.73763440860193</v>
      </c>
      <c r="ME6" s="42">
        <f>Tabla25[[#This Row],[PAS_NUM_COR_COD_ROS_TG_NEG]]-Tabla25[[#This Row],[PAS_NUM_COR_COD_ESC_TG_NEG]]</f>
        <v>0.14999999999999991</v>
      </c>
      <c r="MF6" s="42">
        <f>Tabla25[[#This Row],[PAS_NUM_COR_COD_ROS_TG_NEU]]-Tabla25[[#This Row],[PAS_NUM_COR_COD_ESC_TG_NEU]]</f>
        <v>5.0000000000000266E-2</v>
      </c>
      <c r="MG6" s="42">
        <f>Tabla25[[#This Row],[PAS_NUM_COR_COD_ROS_TG_POS]]-Tabla25[[#This Row],[PAS_NUM_COR_COD_ESC_TG_POS]]</f>
        <v>-4.9999999999999822E-2</v>
      </c>
      <c r="MH6" s="42">
        <f>Tabla25[[#This Row],[PAS_NUM_COR_COD_ROS_TG_TOT]]-Tabla25[[#This Row],[PAS_NUM_COR_COD_ESC_TG_TOT]]</f>
        <v>4.9999999999999822E-2</v>
      </c>
      <c r="MI6" s="42">
        <f>Tabla25[[#This Row],[PAS_DUR_COR_COD_ROS_TG_NEG]]-Tabla25[[#This Row],[PAS_DUR_COR_COD_ESC_TG_NEG]]</f>
        <v>-130.22727272727275</v>
      </c>
      <c r="MJ6" s="42">
        <f>Tabla25[[#This Row],[PAS_DUR_COR_COD_ROS_TG_NEU]]-Tabla25[[#This Row],[PAS_DUR_COR_COD_ESC_TG_NEU]]</f>
        <v>-209.38181818181806</v>
      </c>
      <c r="MK6" s="42">
        <f>Tabla25[[#This Row],[PAS_DUR_COR_COD_ROS_TG_POS]]-Tabla25[[#This Row],[PAS_DUR_COR_COD_ESC_TG_POS]]</f>
        <v>270.73636363636365</v>
      </c>
      <c r="ML6" s="42">
        <f>Tabla25[[#This Row],[PAS_DUR_COR_COD_ROS_TG_TOT]]-Tabla25[[#This Row],[PAS_DUR_COR_COD_ESC_TG_TOT]]</f>
        <v>-18.714717741935374</v>
      </c>
      <c r="MM6" s="44">
        <f>Tabla25[[#This Row],[ESC_NUM_COR_COD_ROS_TG_NEG]]-Tabla25[[#This Row],[ESC_NUM_COR_COD_ESC_TG_NEG]]</f>
        <v>-4.0999999999999996</v>
      </c>
      <c r="MN6" s="44">
        <f>Tabla25[[#This Row],[ESC_NUM_COR_COD_ROS_TG_NEU]]-Tabla25[[#This Row],[ESC_NUM_COR_COD_ESC_TG_NEU]]</f>
        <v>-5</v>
      </c>
      <c r="MO6" s="44">
        <f>Tabla25[[#This Row],[ESC_NUM_COR_COD_ROS_TG_POS]]-Tabla25[[#This Row],[ESC_NUM_COR_COD_ESC_TG_POS]]</f>
        <v>-2.9999999999999996</v>
      </c>
      <c r="MP6" s="44">
        <f>Tabla25[[#This Row],[ESC_NUM_COR_COD_ROS_TG_TOT]]-Tabla25[[#This Row],[ESC_NUM_COR_COD_ESC_TG_TOT]]</f>
        <v>-4.0333333333333332</v>
      </c>
      <c r="MQ6" s="44">
        <f>Tabla25[[#This Row],[ESC_DUR_COR_COD_ROS_TG_NEG]]-Tabla25[[#This Row],[ESC_DUR_COR_COD_ESC_TG_NEG]]</f>
        <v>-1016.8</v>
      </c>
      <c r="MR6" s="44">
        <f>Tabla25[[#This Row],[ESC_DUR_COR_COD_ROS_TG_NEU]]-Tabla25[[#This Row],[ESC_DUR_COR_COD_ESC_TG_NEU]]</f>
        <v>-1412.75</v>
      </c>
      <c r="MS6" s="44">
        <f>Tabla25[[#This Row],[ESC_DUR_COR_COD_ROS_TG_POS]]-Tabla25[[#This Row],[ESC_DUR_COR_COD_ESC_TG_POS]]</f>
        <v>-651.79999999999995</v>
      </c>
      <c r="MT6" s="44">
        <f>Tabla25[[#This Row],[ESC_DUR_COR_COD_ROS_TG_TOT]]-Tabla25[[#This Row],[ESC_DUR_COR_COD_ESC_TG_TOT]]</f>
        <v>-1002.4666666666668</v>
      </c>
      <c r="MU6" s="47">
        <f>Tabla25[[#This Row],[ROS_NUM_COR_COD_ROS_TG_NEG]]-Tabla25[[#This Row],[ROS_NUM_COR_COD_ESC_TG_NEG]]</f>
        <v>4.8888888888888893</v>
      </c>
      <c r="MV6" s="47">
        <f>Tabla25[[#This Row],[ROS_NUM_COR_COD_ROS_TG_NEU]]-Tabla25[[#This Row],[ROS_NUM_COR_COD_ESC_TG_NEU]]</f>
        <v>5.5</v>
      </c>
      <c r="MW6" s="47">
        <f>Tabla25[[#This Row],[ROS_NUM_COR_COD_ROS_TG_POS]]-Tabla25[[#This Row],[ROS_NUM_COR_COD_ESC_TG_POS]]</f>
        <v>4.9000000000000004</v>
      </c>
      <c r="MX6" s="47">
        <f>Tabla25[[#This Row],[ROS_NUM_COR_COD_ROS_TG_TOT]]-Tabla25[[#This Row],[ROS_NUM_COR_COD_ESC_TG_TOT]]</f>
        <v>5.1034482758620685</v>
      </c>
      <c r="MY6" s="47">
        <f>Tabla25[[#This Row],[ROS_DUR_COR_COD_ROS_TG_NEG]]-Tabla25[[#This Row],[ROS_DUR_COR_COD_ESC_TG_NEG]]</f>
        <v>1491.9555555555557</v>
      </c>
      <c r="MZ6" s="47">
        <f>Tabla25[[#This Row],[ROS_DUR_COR_COD_ROS_TG_NEU]]-Tabla25[[#This Row],[ROS_DUR_COR_COD_ESC_TG_NEU]]</f>
        <v>1750.9</v>
      </c>
      <c r="NA6" s="47">
        <f>Tabla25[[#This Row],[ROS_DUR_COR_COD_ROS_TG_POS]]-Tabla25[[#This Row],[ROS_DUR_COR_COD_ESC_TG_POS]]</f>
        <v>1515.2</v>
      </c>
      <c r="NB6" s="47">
        <f>Tabla25[[#This Row],[ROS_DUR_COR_COD_ROS_TG_TOT]]-Tabla25[[#This Row],[ROS_DUR_COR_COD_ESC_TG_TOT]]</f>
        <v>1584.3126436781611</v>
      </c>
      <c r="NC6">
        <v>352.44444444444446</v>
      </c>
      <c r="ND6">
        <v>301.60000000000002</v>
      </c>
      <c r="NE6">
        <v>393.9</v>
      </c>
      <c r="NF6">
        <v>349.20689655172413</v>
      </c>
      <c r="NG6">
        <v>379.6</v>
      </c>
      <c r="NH6">
        <v>321.5</v>
      </c>
      <c r="NI6">
        <v>387</v>
      </c>
      <c r="NJ6">
        <v>367.06666666666666</v>
      </c>
      <c r="NK6">
        <v>236</v>
      </c>
      <c r="NL6">
        <v>314.5</v>
      </c>
      <c r="NM6">
        <v>283.66666666666669</v>
      </c>
      <c r="NN6">
        <v>276</v>
      </c>
      <c r="NO6">
        <v>304.39999999999998</v>
      </c>
      <c r="NP6">
        <v>338</v>
      </c>
      <c r="NQ6">
        <v>331</v>
      </c>
      <c r="NR6">
        <v>324.46666666666664</v>
      </c>
      <c r="NS6">
        <v>364</v>
      </c>
      <c r="NT6">
        <v>244.09090909090909</v>
      </c>
      <c r="NU6">
        <v>347.1</v>
      </c>
      <c r="NV6">
        <v>317.5</v>
      </c>
      <c r="NW6">
        <v>293.8</v>
      </c>
      <c r="NX6">
        <v>356.3</v>
      </c>
      <c r="NY6">
        <v>264.18181818181819</v>
      </c>
      <c r="NZ6">
        <v>303.45161290322579</v>
      </c>
      <c r="OA6" s="15">
        <f>Tabla2[[#This Row],[ROS_1DU_COR_COD_ROS_TG_NEG]]-Tabla2[[#This Row],[PAS_1DU_COR_COD_ROS_TG_NEG]]</f>
        <v>-11.555555555555543</v>
      </c>
      <c r="OB6" s="15">
        <f>Tabla2[[#This Row],[ROS_1DU_COR_COD_ROS_TG_NEU]]-Tabla2[[#This Row],[PAS_1DU_COR_COD_ROS_TG_NEU]]</f>
        <v>57.509090909090929</v>
      </c>
      <c r="OC6" s="15">
        <f>Tabla2[[#This Row],[ROS_1DU_COR_COD_ROS_TG_POS]]-Tabla2[[#This Row],[PAS_1DU_COR_COD_ROS_TG_POS]]</f>
        <v>46.799999999999955</v>
      </c>
      <c r="OD6" s="15">
        <f>Tabla2[[#This Row],[ROS_1DU_COR_COD_ROS_TG_TOT]]-Tabla2[[#This Row],[PAS_1DU_COR_COD_ROS_TG_TOT]]</f>
        <v>31.706896551724128</v>
      </c>
      <c r="OE6" s="15">
        <f>Tabla2[[#This Row],[ROS_1DU_COR_COD_ESC_TG_NEG]]-Tabla2[[#This Row],[PAS_1DU_COR_COD_ESC_TG_NEG]]</f>
        <v>85.800000000000011</v>
      </c>
      <c r="OF6" s="15">
        <f>Tabla2[[#This Row],[ROS_1DU_COR_COD_ESC_TG_NEU]]-Tabla2[[#This Row],[PAS_1DU_COR_COD_ESC_TG_NEU]]</f>
        <v>-34.800000000000011</v>
      </c>
      <c r="OG6" s="15">
        <f>Tabla2[[#This Row],[ROS_1DU_COR_COD_ESC_TG_POS]]-Tabla2[[#This Row],[PAS_1DU_COR_COD_ESC_TG_POS]]</f>
        <v>122.81818181818181</v>
      </c>
      <c r="OH6" s="15">
        <f>Tabla2[[#This Row],[ROS_1DU_COR_COD_ESC_TG_TOT]]-Tabla2[[#This Row],[PAS_1DU_COR_COD_ESC_TG_TOT]]</f>
        <v>63.615053763440869</v>
      </c>
      <c r="OI6" s="15">
        <f>Tabla2[[#This Row],[PAS_1DU_COR_COD_ROS_TG_NEG]]-Tabla2[[#This Row],[ESC_1DU_COR_COD_ROS_TG_NEG]]</f>
        <v>128</v>
      </c>
      <c r="OJ6" s="15">
        <f>Tabla2[[#This Row],[PAS_1DU_COR_COD_ROS_TG_NEU]]-Tabla2[[#This Row],[ESC_1DU_COR_COD_ROS_TG_NEU]]</f>
        <v>-70.409090909090907</v>
      </c>
      <c r="OK6" s="15">
        <f>Tabla2[[#This Row],[PAS_1DU_COR_COD_ROS_TG_POS]]-Tabla2[[#This Row],[ESC_1DU_COR_COD_ROS_TG_POS]]</f>
        <v>63.433333333333337</v>
      </c>
      <c r="OL6" s="15">
        <f>Tabla2[[#This Row],[PAS_1DU_COR_COD_ROS_TG_TOT]]-Tabla2[[#This Row],[ESC_1DU_COR_COD_ROS_TG_TOT]]</f>
        <v>41.5</v>
      </c>
      <c r="OM6" s="15">
        <f>Tabla2[[#This Row],[PAS_1DU_COR_COD_ESC_TG_NEG]]-Tabla2[[#This Row],[ESC_1DU_COR_COD_ESC_TG_NEG]]</f>
        <v>-10.599999999999966</v>
      </c>
      <c r="ON6" s="15">
        <f>Tabla2[[#This Row],[PAS_1DU_COR_COD_ESC_TG_NEU]]-Tabla2[[#This Row],[ESC_1DU_COR_COD_ESC_TG_NEU]]</f>
        <v>18.300000000000011</v>
      </c>
      <c r="OO6" s="15">
        <f>Tabla2[[#This Row],[PAS_1DU_COR_COD_ESC_TG_POS]]-Tabla2[[#This Row],[ESC_1DU_COR_COD_ESC_TG_POS]]</f>
        <v>-66.818181818181813</v>
      </c>
      <c r="OP6" s="15">
        <f>Tabla2[[#This Row],[PAS_1DU_COR_COD_ESC_TG_TOT]]-Tabla2[[#This Row],[ESC_1DU_COR_COD_ESC_TG_TOT]]</f>
        <v>-21.015053763440847</v>
      </c>
      <c r="OQ6" s="61">
        <v>-27.155555555555566</v>
      </c>
      <c r="OR6" s="62">
        <v>-19.899999999999977</v>
      </c>
      <c r="OS6" s="62">
        <v>6.8999999999999773</v>
      </c>
      <c r="OT6" s="62">
        <v>-17.859770114942535</v>
      </c>
      <c r="OU6" s="62">
        <v>-68.399999999999977</v>
      </c>
      <c r="OV6" s="62">
        <v>-23.5</v>
      </c>
      <c r="OW6" s="62">
        <v>-47.333333333333314</v>
      </c>
      <c r="OX6" s="62">
        <v>-48.46666666666664</v>
      </c>
      <c r="OY6" s="62">
        <v>70.199999999999989</v>
      </c>
      <c r="OZ6" s="62">
        <v>-112.20909090909092</v>
      </c>
      <c r="PA6" s="62">
        <v>82.918181818181836</v>
      </c>
      <c r="PB6" s="62">
        <v>14.048387096774206</v>
      </c>
    </row>
    <row r="7" spans="1:418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  <c r="KY7" s="15">
        <f>Tabla2[[#This Row],[ROS_NUM_COR_COD_ROS_TG_NEG]]-Tabla2[[#This Row],[PAS_NUM_COR_COD_ROS_TG_NEG]]</f>
        <v>-2.7277777777777779</v>
      </c>
      <c r="KZ7" s="15">
        <f>Tabla2[[#This Row],[ROS_DUR_COR_COD_ROS_TG_NEG]]-Tabla2[[#This Row],[PAS_DUR_COR_COD_ROS_TG_NEG]]</f>
        <v>-445.71052631578948</v>
      </c>
      <c r="LA7" s="15">
        <f>Tabla2[[#This Row],[ROS_NUM_COR_COD_ROS_TG_NEU]]-Tabla2[[#This Row],[PAS_NUM_COR_COD_ROS_TG_NEU]]</f>
        <v>-2.6</v>
      </c>
      <c r="LB7" s="15">
        <f>Tabla2[[#This Row],[ROS_DUR_COR_COD_ROS_TG_NEU]]-Tabla2[[#This Row],[PAS_DUR_COR_COD_ROS_TG_NEU]]</f>
        <v>-479.35294117647061</v>
      </c>
      <c r="LC7" s="15">
        <f>Tabla2[[#This Row],[ROS_NUM_COR_COD_ROS_TG_POS]]-Tabla2[[#This Row],[PAS_NUM_COR_COD_ROS_TG_POS]]</f>
        <v>-3.65</v>
      </c>
      <c r="LD7" s="15">
        <f>Tabla2[[#This Row],[ROS_DUR_COR_COD_ROS_TG_POS]]-Tabla2[[#This Row],[PAS_DUR_COR_COD_ROS_TG_POS]]</f>
        <v>-758.83333333333337</v>
      </c>
      <c r="LE7" s="15">
        <f>Tabla2[[#This Row],[ROS_NUM_COR_COD_ROS_TG_TOT]]-Tabla2[[#This Row],[PAS_NUM_COR_COD_ROS_TG_TOT]]</f>
        <v>-2.9880952380952381</v>
      </c>
      <c r="LF7" s="15">
        <f>Tabla2[[#This Row],[ROS_DUR_COR_COD_ROS_TG_TOT]]-Tabla2[[#This Row],[PAS_DUR_COR_COD_ROS_TG_TOT]]</f>
        <v>-491.0462962962963</v>
      </c>
      <c r="LG7" s="15">
        <f>Tabla2[[#This Row],[ROS_NUM_COR_COD_ESC_TG_NEG]]-Tabla2[[#This Row],[PAS_NUM_COR_COD_ESC_TG_NEG]]</f>
        <v>-2.3555555555555552</v>
      </c>
      <c r="LH7" s="15">
        <f>Tabla2[[#This Row],[ROS_DUR_COR_COD_ESC_TG_NEG]]-Tabla2[[#This Row],[PAS_DUR_COR_COD_ESC_TG_NEG]]</f>
        <v>-453.12280701754389</v>
      </c>
      <c r="LI7" s="15">
        <f>Tabla2[[#This Row],[ROS_NUM_COR_COD_ESC_TG_NEU]]-Tabla2[[#This Row],[PAS_NUM_COR_COD_ESC_TG_NEU]]</f>
        <v>-3.5</v>
      </c>
      <c r="LJ7" s="15">
        <f>Tabla2[[#This Row],[ROS_NUM_COR_COD_ESC_TG_NEG]]-Tabla2[[#This Row],[PAS_NUM_COR_COD_ESC_TG_NEG]]</f>
        <v>-2.3555555555555552</v>
      </c>
      <c r="LK7" s="15">
        <f>Tabla2[[#This Row],[ROS_NUM_COR_COD_ESC_TG_POS]]-Tabla2[[#This Row],[PAS_NUM_COR_COD_ESC_TG_POS]]</f>
        <v>-1.8944444444444446</v>
      </c>
      <c r="LL7" s="15">
        <f>Tabla2[[#This Row],[ROS_DUR_COR_COD_ESC_TG_POS]]-Tabla2[[#This Row],[PAS_DUR_COR_COD_ESC_TG_POS]]</f>
        <v>-309.6875</v>
      </c>
      <c r="LM7" s="15">
        <f>Tabla2[[#This Row],[ROS_NUM_COR_COD_ESC_TG_TOT]]-Tabla2[[#This Row],[PAS_NUM_COR_COD_ESC_TG_TOT]]</f>
        <v>-2.5904761904761906</v>
      </c>
      <c r="LN7" s="15">
        <f>Tabla2[[#This Row],[ROS_DUR_COR_COD_ESC_TG_TOT]]-Tabla2[[#This Row],[PAS_DUR_COR_COD_ESC_TG_TOT]]</f>
        <v>-503.61725067385441</v>
      </c>
      <c r="LO7" s="15">
        <f>Tabla2[[#This Row],[PAS_NUM_COR_COD_ROS_TG_NEG]]-Tabla2[[#This Row],[ESC_NUM_COR_COD_ROS_TG_NEG]]</f>
        <v>1.9500000000000002</v>
      </c>
      <c r="LP7" s="15">
        <f>Tabla2[[#This Row],[PAS_DUR_COR_COD_ROS_TG_NEG]]-Tabla2[[#This Row],[ESC_DUR_COR_COD_ROS_TG_NEG]]</f>
        <v>193.21052631578948</v>
      </c>
      <c r="LQ7" s="15">
        <f>Tabla2[[#This Row],[PAS_NUM_COR_COD_ROS_TG_NEU]]-Tabla2[[#This Row],[ESC_NUM_COR_COD_ROS_TG_NEU]]</f>
        <v>1.2999999999999998</v>
      </c>
      <c r="LR7" s="15">
        <f>Tabla2[[#This Row],[PAS_DUR_COR_COD_ROS_TG_NEU]]-Tabla2[[#This Row],[ESC_DUR_COR_COD_ROS_TG_NEU]]</f>
        <v>-71.447058823529346</v>
      </c>
      <c r="LS7" s="15">
        <f>Tabla2[[#This Row],[PAS_NUM_COR_COD_ROS_TG_POS]]-Tabla2[[#This Row],[ESC_NUM_COR_COD_ROS_TG_POS]]</f>
        <v>2.3499999999999996</v>
      </c>
      <c r="LT7" s="15">
        <f>Tabla2[[#This Row],[PAS_DUR_COR_COD_ROS_TG_POS]]-Tabla2[[#This Row],[ESC_DUR_COR_COD_ROS_TG_POS]]</f>
        <v>440.40476190476193</v>
      </c>
      <c r="LU7" s="15">
        <f>Tabla2[[#This Row],[PAS_NUM_COR_COD_ROS_TG_TOT]]-Tabla2[[#This Row],[ESC_NUM_COR_COD_ROS_TG_TOT]]</f>
        <v>1.8563218390804597</v>
      </c>
      <c r="LV7" s="15">
        <f>Tabla2[[#This Row],[PAS_DUR_COR_COD_ROS_TG_TOT]]-Tabla2[[#This Row],[ESC_DUR_COR_COD_ROS_TG_TOT]]</f>
        <v>209.00217864923746</v>
      </c>
      <c r="LW7" s="15">
        <f>Tabla2[[#This Row],[PAS_NUM_COR_COD_ESC_TG_NEG]]-Tabla2[[#This Row],[ESC_NUM_COR_COD_ESC_TG_NEG]]</f>
        <v>-0.75555555555555554</v>
      </c>
      <c r="LX7" s="15">
        <f>Tabla2[[#This Row],[PAS_DUR_COR_COD_ESC_TG_NEG]]-Tabla2[[#This Row],[ESC_DUR_COR_COD_ESC_TG_NEG]]</f>
        <v>-489.33552631578948</v>
      </c>
      <c r="LY7" s="15">
        <f>Tabla2[[#This Row],[PAS_NUM_COR_COD_ESC_TG_NEU]]-Tabla2[[#This Row],[ESC_NUM_COR_COD_ESC_TG_NEU]]</f>
        <v>0.20000000000000018</v>
      </c>
      <c r="LZ7" s="15">
        <f>Tabla2[[#This Row],[PAS_DUR_COR_COD_ESC_TG_NEU]]-Tabla2[[#This Row],[ESC_DUR_COR_COD_ESC_TG_NEU]]</f>
        <v>-9.1777777777778056</v>
      </c>
      <c r="MA7" s="15">
        <f>Tabla2[[#This Row],[PAS_NUM_COR_COD_ESC_TG_POS]]-Tabla2[[#This Row],[ESC_NUM_COR_COD_ESC_TG_POS]]</f>
        <v>-1.5499999999999998</v>
      </c>
      <c r="MB7" s="15">
        <f>Tabla2[[#This Row],[PAS_DUR_COR_COD_ESC_TG_POS]]-Tabla2[[#This Row],[ESC_DUR_COR_COD_ESC_TG_POS]]</f>
        <v>-433.36805555555566</v>
      </c>
      <c r="MC7" s="15">
        <f>Tabla2[[#This Row],[PAS_NUM_COR_COD_ESC_TG_TOT]]-Tabla2[[#This Row],[ESC_NUM_COR_COD_ESC_TG_TOT]]</f>
        <v>-0.70632183908045976</v>
      </c>
      <c r="MD7" s="15">
        <f>Tabla2[[#This Row],[PAS_DUR_COR_COD_ESC_TG_TOT]]-Tabla2[[#This Row],[ESC_DUR_COR_COD_ESC_TG_TOT]]</f>
        <v>-300.95946890286518</v>
      </c>
      <c r="ME7" s="42">
        <f>Tabla25[[#This Row],[PAS_NUM_COR_COD_ROS_TG_NEG]]-Tabla25[[#This Row],[PAS_NUM_COR_COD_ESC_TG_NEG]]</f>
        <v>0.15000000000000036</v>
      </c>
      <c r="MF7" s="42">
        <f>Tabla25[[#This Row],[PAS_NUM_COR_COD_ROS_TG_NEU]]-Tabla25[[#This Row],[PAS_NUM_COR_COD_ESC_TG_NEU]]</f>
        <v>-0.80000000000000027</v>
      </c>
      <c r="MG7" s="42">
        <f>Tabla25[[#This Row],[PAS_NUM_COR_COD_ROS_TG_POS]]-Tabla25[[#This Row],[PAS_NUM_COR_COD_ESC_TG_POS]]</f>
        <v>1.1999999999999997</v>
      </c>
      <c r="MH7" s="42">
        <f>Tabla25[[#This Row],[PAS_NUM_COR_COD_ROS_TG_TOT]]-Tabla25[[#This Row],[PAS_NUM_COR_COD_ESC_TG_TOT]]</f>
        <v>0.18333333333333313</v>
      </c>
      <c r="MI7" s="42">
        <f>Tabla25[[#This Row],[PAS_DUR_COR_COD_ROS_TG_NEG]]-Tabla25[[#This Row],[PAS_DUR_COR_COD_ESC_TG_NEG]]</f>
        <v>42.421052631578959</v>
      </c>
      <c r="MJ7" s="42">
        <f>Tabla25[[#This Row],[PAS_DUR_COR_COD_ROS_TG_NEU]]-Tabla25[[#This Row],[PAS_DUR_COR_COD_ESC_TG_NEU]]</f>
        <v>-130.36928104575156</v>
      </c>
      <c r="MK7" s="42">
        <f>Tabla25[[#This Row],[PAS_DUR_COR_COD_ROS_TG_POS]]-Tabla25[[#This Row],[PAS_DUR_COR_COD_ESC_TG_POS]]</f>
        <v>135.64583333333337</v>
      </c>
      <c r="ML7" s="42">
        <f>Tabla25[[#This Row],[PAS_DUR_COR_COD_ROS_TG_TOT]]-Tabla25[[#This Row],[PAS_DUR_COR_COD_ESC_TG_TOT]]</f>
        <v>14.107617051013335</v>
      </c>
      <c r="MM7" s="44">
        <f>Tabla25[[#This Row],[ESC_NUM_COR_COD_ROS_TG_NEG]]-Tabla25[[#This Row],[ESC_NUM_COR_COD_ESC_TG_NEG]]</f>
        <v>-2.5555555555555554</v>
      </c>
      <c r="MN7" s="44">
        <f>Tabla25[[#This Row],[ESC_NUM_COR_COD_ROS_TG_NEU]]-Tabla25[[#This Row],[ESC_NUM_COR_COD_ESC_TG_NEU]]</f>
        <v>-1.9</v>
      </c>
      <c r="MO7" s="44">
        <f>Tabla25[[#This Row],[ESC_NUM_COR_COD_ROS_TG_POS]]-Tabla25[[#This Row],[ESC_NUM_COR_COD_ESC_TG_POS]]</f>
        <v>-2.7</v>
      </c>
      <c r="MP7" s="44">
        <f>Tabla25[[#This Row],[ESC_NUM_COR_COD_ROS_TG_TOT]]-Tabla25[[#This Row],[ESC_NUM_COR_COD_ESC_TG_TOT]]</f>
        <v>-2.3793103448275863</v>
      </c>
      <c r="MQ7" s="44">
        <f>Tabla25[[#This Row],[ESC_DUR_COR_COD_ROS_TG_NEG]]-Tabla25[[#This Row],[ESC_DUR_COR_COD_ESC_TG_NEG]]</f>
        <v>-640.125</v>
      </c>
      <c r="MR7" s="44">
        <f>Tabla25[[#This Row],[ESC_DUR_COR_COD_ROS_TG_NEU]]-Tabla25[[#This Row],[ESC_DUR_COR_COD_ESC_TG_NEU]]</f>
        <v>-68.100000000000023</v>
      </c>
      <c r="MS7" s="44">
        <f>Tabla25[[#This Row],[ESC_DUR_COR_COD_ROS_TG_POS]]-Tabla25[[#This Row],[ESC_DUR_COR_COD_ESC_TG_POS]]</f>
        <v>-738.12698412698421</v>
      </c>
      <c r="MT7" s="44">
        <f>Tabla25[[#This Row],[ESC_DUR_COR_COD_ROS_TG_TOT]]-Tabla25[[#This Row],[ESC_DUR_COR_COD_ESC_TG_TOT]]</f>
        <v>-495.85403050108931</v>
      </c>
      <c r="MU7" s="47">
        <f>Tabla25[[#This Row],[ROS_NUM_COR_COD_ROS_TG_NEG]]-Tabla25[[#This Row],[ROS_NUM_COR_COD_ESC_TG_NEG]]</f>
        <v>-0.22222222222222221</v>
      </c>
      <c r="MV7" s="47">
        <f>Tabla25[[#This Row],[ROS_NUM_COR_COD_ROS_TG_NEU]]-Tabla25[[#This Row],[ROS_NUM_COR_COD_ESC_TG_NEU]]</f>
        <v>9.9999999999999978E-2</v>
      </c>
      <c r="MW7" s="47">
        <f>Tabla25[[#This Row],[ROS_NUM_COR_COD_ROS_TG_POS]]-Tabla25[[#This Row],[ROS_NUM_COR_COD_ESC_TG_POS]]</f>
        <v>-0.55555555555555558</v>
      </c>
      <c r="MX7" s="47">
        <f>Tabla25[[#This Row],[ROS_NUM_COR_COD_ROS_TG_TOT]]-Tabla25[[#This Row],[ROS_NUM_COR_COD_ESC_TG_TOT]]</f>
        <v>-0.21428571428571427</v>
      </c>
      <c r="MY7" s="47">
        <f>Tabla25[[#This Row],[ROS_DUR_COR_COD_ROS_TG_NEG]]-Tabla25[[#This Row],[ROS_DUR_COR_COD_ESC_TG_NEG]]</f>
        <v>49.833333333333343</v>
      </c>
      <c r="MZ7" s="47">
        <f>Tabla25[[#This Row],[ROS_DUR_COR_COD_ROS_TG_NEU]]-Tabla25[[#This Row],[ROS_DUR_COR_COD_ESC_TG_NEU]]</f>
        <v>117.5</v>
      </c>
      <c r="NA7" s="47">
        <f>Tabla25[[#This Row],[ROS_DUR_COR_COD_ROS_TG_POS]]-Tabla25[[#This Row],[ROS_DUR_COR_COD_ESC_TG_POS]]</f>
        <v>-313.5</v>
      </c>
      <c r="NB7" s="47">
        <f>Tabla25[[#This Row],[ROS_DUR_COR_COD_ROS_TG_TOT]]-Tabla25[[#This Row],[ROS_DUR_COR_COD_ESC_TG_TOT]]</f>
        <v>26.678571428571416</v>
      </c>
      <c r="NC7">
        <v>192.5</v>
      </c>
      <c r="ND7">
        <v>182</v>
      </c>
      <c r="NF7">
        <v>187.25</v>
      </c>
      <c r="NG7">
        <v>107.33333333333333</v>
      </c>
      <c r="NH7">
        <v>104.5</v>
      </c>
      <c r="NI7">
        <v>148.5</v>
      </c>
      <c r="NJ7">
        <v>118.28571428571429</v>
      </c>
      <c r="NK7">
        <v>264.2</v>
      </c>
      <c r="NL7">
        <v>276.8</v>
      </c>
      <c r="NM7">
        <v>175.42857142857142</v>
      </c>
      <c r="NN7">
        <v>231.35294117647058</v>
      </c>
      <c r="NO7">
        <v>296.125</v>
      </c>
      <c r="NP7">
        <v>266.10000000000002</v>
      </c>
      <c r="NQ7">
        <v>213.88888888888889</v>
      </c>
      <c r="NR7">
        <v>257.59259259259261</v>
      </c>
      <c r="NS7">
        <v>175.63157894736841</v>
      </c>
      <c r="NT7">
        <v>227.76470588235293</v>
      </c>
      <c r="NU7">
        <v>190.33333333333334</v>
      </c>
      <c r="NV7">
        <v>196.94444444444446</v>
      </c>
      <c r="NW7">
        <v>188.10526315789474</v>
      </c>
      <c r="NX7">
        <v>234.16666666666666</v>
      </c>
      <c r="NY7">
        <v>235.5</v>
      </c>
      <c r="NZ7">
        <v>218.0566037735849</v>
      </c>
      <c r="OA7" s="15">
        <f>Tabla2[[#This Row],[ROS_1DU_COR_COD_ROS_TG_NEG]]-Tabla2[[#This Row],[PAS_1DU_COR_COD_ROS_TG_NEG]]</f>
        <v>16.868421052631589</v>
      </c>
      <c r="OB7" s="15">
        <f>Tabla2[[#This Row],[ROS_1DU_COR_COD_ROS_TG_NEU]]-Tabla2[[#This Row],[PAS_1DU_COR_COD_ROS_TG_NEU]]</f>
        <v>-45.764705882352928</v>
      </c>
      <c r="OC7" s="15">
        <f>Tabla2[[#This Row],[ROS_1DU_COR_COD_ROS_TG_POS]]-Tabla2[[#This Row],[PAS_1DU_COR_COD_ROS_TG_POS]]</f>
        <v>-190.33333333333334</v>
      </c>
      <c r="OD7" s="15">
        <f>Tabla2[[#This Row],[ROS_1DU_COR_COD_ROS_TG_TOT]]-Tabla2[[#This Row],[PAS_1DU_COR_COD_ROS_TG_TOT]]</f>
        <v>-9.6944444444444571</v>
      </c>
      <c r="OE7" s="15">
        <f>Tabla2[[#This Row],[ROS_1DU_COR_COD_ESC_TG_NEG]]-Tabla2[[#This Row],[PAS_1DU_COR_COD_ESC_TG_NEG]]</f>
        <v>-80.771929824561411</v>
      </c>
      <c r="OF7" s="15">
        <f>Tabla2[[#This Row],[ROS_1DU_COR_COD_ESC_TG_NEU]]-Tabla2[[#This Row],[PAS_1DU_COR_COD_ESC_TG_NEU]]</f>
        <v>-129.66666666666666</v>
      </c>
      <c r="OG7" s="15">
        <f>Tabla2[[#This Row],[ROS_1DU_COR_COD_ESC_TG_POS]]-Tabla2[[#This Row],[PAS_1DU_COR_COD_ESC_TG_POS]]</f>
        <v>-87</v>
      </c>
      <c r="OH7" s="15">
        <f>Tabla2[[#This Row],[ROS_1DU_COR_COD_ESC_TG_TOT]]-Tabla2[[#This Row],[PAS_1DU_COR_COD_ESC_TG_TOT]]</f>
        <v>-99.770889487870605</v>
      </c>
      <c r="OI7" s="15">
        <f>Tabla2[[#This Row],[PAS_1DU_COR_COD_ROS_TG_NEG]]-Tabla2[[#This Row],[ESC_1DU_COR_COD_ROS_TG_NEG]]</f>
        <v>-88.568421052631578</v>
      </c>
      <c r="OJ7" s="15">
        <f>Tabla2[[#This Row],[PAS_1DU_COR_COD_ROS_TG_NEU]]-Tabla2[[#This Row],[ESC_1DU_COR_COD_ROS_TG_NEU]]</f>
        <v>-49.035294117647084</v>
      </c>
      <c r="OK7" s="15">
        <f>Tabla2[[#This Row],[PAS_1DU_COR_COD_ROS_TG_POS]]-Tabla2[[#This Row],[ESC_1DU_COR_COD_ROS_TG_POS]]</f>
        <v>14.904761904761926</v>
      </c>
      <c r="OL7" s="15">
        <f>Tabla2[[#This Row],[PAS_1DU_COR_COD_ROS_TG_TOT]]-Tabla2[[#This Row],[ESC_1DU_COR_COD_ROS_TG_TOT]]</f>
        <v>-34.408496732026123</v>
      </c>
      <c r="OM7" s="15">
        <f>Tabla2[[#This Row],[PAS_1DU_COR_COD_ESC_TG_NEG]]-Tabla2[[#This Row],[ESC_1DU_COR_COD_ESC_TG_NEG]]</f>
        <v>-108.01973684210526</v>
      </c>
      <c r="ON7" s="15">
        <f>Tabla2[[#This Row],[PAS_1DU_COR_COD_ESC_TG_NEU]]-Tabla2[[#This Row],[ESC_1DU_COR_COD_ESC_TG_NEU]]</f>
        <v>-31.933333333333366</v>
      </c>
      <c r="OO7" s="15">
        <f>Tabla2[[#This Row],[PAS_1DU_COR_COD_ESC_TG_POS]]-Tabla2[[#This Row],[ESC_1DU_COR_COD_ESC_TG_POS]]</f>
        <v>21.611111111111114</v>
      </c>
      <c r="OP7" s="15">
        <f>Tabla2[[#This Row],[PAS_1DU_COR_COD_ESC_TG_TOT]]-Tabla2[[#This Row],[ESC_1DU_COR_COD_ESC_TG_TOT]]</f>
        <v>-39.535988819007713</v>
      </c>
      <c r="OQ7" s="61">
        <v>85.166666666666671</v>
      </c>
      <c r="OR7" s="62">
        <v>77.5</v>
      </c>
      <c r="OS7" s="62">
        <v>-148.5</v>
      </c>
      <c r="OT7" s="62">
        <v>68.964285714285708</v>
      </c>
      <c r="OU7" s="62">
        <v>-31.925000000000011</v>
      </c>
      <c r="OV7" s="62">
        <v>10.699999999999989</v>
      </c>
      <c r="OW7" s="62">
        <v>-38.460317460317469</v>
      </c>
      <c r="OX7" s="62">
        <v>-26.23965141612203</v>
      </c>
      <c r="OY7" s="62">
        <v>-12.473684210526329</v>
      </c>
      <c r="OZ7" s="62">
        <v>-6.4019607843137294</v>
      </c>
      <c r="PA7" s="62">
        <v>-45.166666666666657</v>
      </c>
      <c r="PB7" s="62">
        <v>-21.112159329140439</v>
      </c>
    </row>
    <row r="8" spans="1:418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  <c r="KY8" s="15">
        <f>Tabla2[[#This Row],[ROS_NUM_COR_COD_ROS_TG_NEG]]-Tabla2[[#This Row],[PAS_NUM_COR_COD_ROS_TG_NEG]]</f>
        <v>0.69444444444444464</v>
      </c>
      <c r="KZ8" s="15">
        <f>Tabla2[[#This Row],[ROS_DUR_COR_COD_ROS_TG_NEG]]-Tabla2[[#This Row],[PAS_DUR_COR_COD_ROS_TG_NEG]]</f>
        <v>-140.51633986928096</v>
      </c>
      <c r="LA8" s="15">
        <f>Tabla2[[#This Row],[ROS_NUM_COR_COD_ROS_TG_NEU]]-Tabla2[[#This Row],[PAS_NUM_COR_COD_ROS_TG_NEU]]</f>
        <v>0.85000000000000009</v>
      </c>
      <c r="LB8" s="15">
        <f>Tabla2[[#This Row],[ROS_DUR_COR_COD_ROS_TG_NEU]]-Tabla2[[#This Row],[PAS_DUR_COR_COD_ROS_TG_NEU]]</f>
        <v>11.16339869281046</v>
      </c>
      <c r="LC8" s="15">
        <f>Tabla2[[#This Row],[ROS_NUM_COR_COD_ROS_TG_POS]]-Tabla2[[#This Row],[PAS_NUM_COR_COD_ROS_TG_POS]]</f>
        <v>-1.0499999999999998</v>
      </c>
      <c r="LD8" s="15">
        <f>Tabla2[[#This Row],[ROS_DUR_COR_COD_ROS_TG_POS]]-Tabla2[[#This Row],[PAS_DUR_COR_COD_ROS_TG_POS]]</f>
        <v>-455.72514619883054</v>
      </c>
      <c r="LE8" s="15">
        <f>Tabla2[[#This Row],[ROS_NUM_COR_COD_ROS_TG_TOT]]-Tabla2[[#This Row],[PAS_NUM_COR_COD_ROS_TG_TOT]]</f>
        <v>0.13620689655172402</v>
      </c>
      <c r="LF8" s="15">
        <f>Tabla2[[#This Row],[ROS_DUR_COR_COD_ROS_TG_TOT]]-Tabla2[[#This Row],[PAS_DUR_COR_COD_ROS_TG_TOT]]</f>
        <v>-195.57372466806441</v>
      </c>
      <c r="LG8" s="15">
        <f>Tabla2[[#This Row],[ROS_NUM_COR_COD_ESC_TG_NEG]]-Tabla2[[#This Row],[PAS_NUM_COR_COD_ESC_TG_NEG]]</f>
        <v>-0.49444444444444446</v>
      </c>
      <c r="LH8" s="15">
        <f>Tabla2[[#This Row],[ROS_DUR_COR_COD_ESC_TG_NEG]]-Tabla2[[#This Row],[PAS_DUR_COR_COD_ESC_TG_NEG]]</f>
        <v>-336.53676470588232</v>
      </c>
      <c r="LI8" s="15">
        <f>Tabla2[[#This Row],[ROS_NUM_COR_COD_ESC_TG_NEU]]-Tabla2[[#This Row],[PAS_NUM_COR_COD_ESC_TG_NEU]]</f>
        <v>-0.5</v>
      </c>
      <c r="LJ8" s="15">
        <f>Tabla2[[#This Row],[ROS_NUM_COR_COD_ESC_TG_NEG]]-Tabla2[[#This Row],[PAS_NUM_COR_COD_ESC_TG_NEG]]</f>
        <v>-0.49444444444444446</v>
      </c>
      <c r="LK8" s="15">
        <f>Tabla2[[#This Row],[ROS_NUM_COR_COD_ESC_TG_POS]]-Tabla2[[#This Row],[PAS_NUM_COR_COD_ESC_TG_POS]]</f>
        <v>0.34999999999999964</v>
      </c>
      <c r="LL8" s="15">
        <f>Tabla2[[#This Row],[ROS_DUR_COR_COD_ESC_TG_POS]]-Tabla2[[#This Row],[PAS_DUR_COR_COD_ESC_TG_POS]]</f>
        <v>399.45714285714291</v>
      </c>
      <c r="LM8" s="15">
        <f>Tabla2[[#This Row],[ROS_NUM_COR_COD_ESC_TG_TOT]]-Tabla2[[#This Row],[PAS_NUM_COR_COD_ESC_TG_TOT]]</f>
        <v>-0.20344827586206904</v>
      </c>
      <c r="LN8" s="15">
        <f>Tabla2[[#This Row],[ROS_DUR_COR_COD_ESC_TG_TOT]]-Tabla2[[#This Row],[PAS_DUR_COR_COD_ESC_TG_TOT]]</f>
        <v>-133.22916666666663</v>
      </c>
      <c r="LO8" s="15">
        <f>Tabla2[[#This Row],[PAS_NUM_COR_COD_ROS_TG_NEG]]-Tabla2[[#This Row],[ESC_NUM_COR_COD_ROS_TG_NEG]]</f>
        <v>1.5499999999999998</v>
      </c>
      <c r="LP8" s="15">
        <f>Tabla2[[#This Row],[PAS_DUR_COR_COD_ROS_TG_NEG]]-Tabla2[[#This Row],[ESC_DUR_COR_COD_ROS_TG_NEG]]</f>
        <v>626.12745098039215</v>
      </c>
      <c r="LQ8" s="15">
        <f>Tabla2[[#This Row],[PAS_NUM_COR_COD_ROS_TG_NEU]]-Tabla2[[#This Row],[ESC_NUM_COR_COD_ROS_TG_NEU]]</f>
        <v>5.0000000000000266E-2</v>
      </c>
      <c r="LR8" s="15">
        <f>Tabla2[[#This Row],[PAS_DUR_COR_COD_ROS_TG_NEU]]-Tabla2[[#This Row],[ESC_DUR_COR_COD_ROS_TG_NEU]]</f>
        <v>267.1699346405228</v>
      </c>
      <c r="LS8" s="15">
        <f>Tabla2[[#This Row],[PAS_NUM_COR_COD_ROS_TG_POS]]-Tabla2[[#This Row],[ESC_NUM_COR_COD_ROS_TG_POS]]</f>
        <v>3.35</v>
      </c>
      <c r="LT8" s="15">
        <f>Tabla2[[#This Row],[PAS_DUR_COR_COD_ROS_TG_POS]]-Tabla2[[#This Row],[ESC_DUR_COR_COD_ROS_TG_POS]]</f>
        <v>952.94736842105272</v>
      </c>
      <c r="LU8" s="15">
        <f>Tabla2[[#This Row],[PAS_NUM_COR_COD_ROS_TG_TOT]]-Tabla2[[#This Row],[ESC_NUM_COR_COD_ROS_TG_TOT]]</f>
        <v>1.6500000000000004</v>
      </c>
      <c r="LV8" s="15">
        <f>Tabla2[[#This Row],[PAS_DUR_COR_COD_ROS_TG_TOT]]-Tabla2[[#This Row],[ESC_DUR_COR_COD_ROS_TG_TOT]]</f>
        <v>587.83827493261469</v>
      </c>
      <c r="LW8" s="15">
        <f>Tabla2[[#This Row],[PAS_NUM_COR_COD_ESC_TG_NEG]]-Tabla2[[#This Row],[ESC_NUM_COR_COD_ESC_TG_NEG]]</f>
        <v>-1.9500000000000002</v>
      </c>
      <c r="LX8" s="15">
        <f>Tabla2[[#This Row],[PAS_DUR_COR_COD_ESC_TG_NEG]]-Tabla2[[#This Row],[ESC_DUR_COR_COD_ESC_TG_NEG]]</f>
        <v>-178.18823529411759</v>
      </c>
      <c r="LY8" s="15">
        <f>Tabla2[[#This Row],[PAS_NUM_COR_COD_ESC_TG_NEU]]-Tabla2[[#This Row],[ESC_NUM_COR_COD_ESC_TG_NEU]]</f>
        <v>-0.20000000000000018</v>
      </c>
      <c r="LZ8" s="15">
        <f>Tabla2[[#This Row],[PAS_DUR_COR_COD_ESC_TG_NEU]]-Tabla2[[#This Row],[ESC_DUR_COR_COD_ESC_TG_NEU]]</f>
        <v>259.35416666666663</v>
      </c>
      <c r="MA8" s="15">
        <f>Tabla2[[#This Row],[PAS_NUM_COR_COD_ESC_TG_POS]]-Tabla2[[#This Row],[ESC_NUM_COR_COD_ESC_TG_POS]]</f>
        <v>-2.5499999999999998</v>
      </c>
      <c r="MB8" s="15">
        <f>Tabla2[[#This Row],[PAS_DUR_COR_COD_ESC_TG_POS]]-Tabla2[[#This Row],[ESC_DUR_COR_COD_ESC_TG_POS]]</f>
        <v>-417.50000000000011</v>
      </c>
      <c r="MC8" s="15">
        <f>Tabla2[[#This Row],[PAS_NUM_COR_COD_ESC_TG_TOT]]-Tabla2[[#This Row],[ESC_NUM_COR_COD_ESC_TG_TOT]]</f>
        <v>-1.5666666666666669</v>
      </c>
      <c r="MD8" s="15">
        <f>Tabla2[[#This Row],[PAS_DUR_COR_COD_ESC_TG_TOT]]-Tabla2[[#This Row],[ESC_DUR_COR_COD_ESC_TG_TOT]]</f>
        <v>-116.94468390804604</v>
      </c>
      <c r="ME8" s="42">
        <f>Tabla25[[#This Row],[PAS_NUM_COR_COD_ROS_TG_NEG]]-Tabla25[[#This Row],[PAS_NUM_COR_COD_ESC_TG_NEG]]</f>
        <v>1.7000000000000002</v>
      </c>
      <c r="MF8" s="42">
        <f>Tabla25[[#This Row],[PAS_NUM_COR_COD_ROS_TG_NEU]]-Tabla25[[#This Row],[PAS_NUM_COR_COD_ESC_TG_NEU]]</f>
        <v>0.55000000000000027</v>
      </c>
      <c r="MG8" s="42">
        <f>Tabla25[[#This Row],[PAS_NUM_COR_COD_ROS_TG_POS]]-Tabla25[[#This Row],[PAS_NUM_COR_COD_ESC_TG_POS]]</f>
        <v>1.7999999999999998</v>
      </c>
      <c r="MH8" s="42">
        <f>Tabla25[[#This Row],[PAS_NUM_COR_COD_ROS_TG_TOT]]-Tabla25[[#This Row],[PAS_NUM_COR_COD_ESC_TG_TOT]]</f>
        <v>1.35</v>
      </c>
      <c r="MI8" s="42">
        <f>Tabla25[[#This Row],[PAS_DUR_COR_COD_ROS_TG_NEG]]-Tabla25[[#This Row],[PAS_DUR_COR_COD_ESC_TG_NEG]]</f>
        <v>626.88235294117646</v>
      </c>
      <c r="MJ8" s="42">
        <f>Tabla25[[#This Row],[PAS_DUR_COR_COD_ROS_TG_NEU]]-Tabla25[[#This Row],[PAS_DUR_COR_COD_ESC_TG_NEU]]</f>
        <v>49.371323529411711</v>
      </c>
      <c r="MK8" s="42">
        <f>Tabla25[[#This Row],[PAS_DUR_COR_COD_ROS_TG_POS]]-Tabla25[[#This Row],[PAS_DUR_COR_COD_ESC_TG_POS]]</f>
        <v>545.54736842105274</v>
      </c>
      <c r="ML8" s="42">
        <f>Tabla25[[#This Row],[PAS_DUR_COR_COD_ROS_TG_TOT]]-Tabla25[[#This Row],[PAS_DUR_COR_COD_ESC_TG_TOT]]</f>
        <v>406.96029874213855</v>
      </c>
      <c r="MM8" s="44">
        <f>Tabla25[[#This Row],[ESC_NUM_COR_COD_ROS_TG_NEG]]-Tabla25[[#This Row],[ESC_NUM_COR_COD_ESC_TG_NEG]]</f>
        <v>-1.7999999999999998</v>
      </c>
      <c r="MN8" s="44">
        <f>Tabla25[[#This Row],[ESC_NUM_COR_COD_ROS_TG_NEU]]-Tabla25[[#This Row],[ESC_NUM_COR_COD_ESC_TG_NEU]]</f>
        <v>0.29999999999999982</v>
      </c>
      <c r="MO8" s="44">
        <f>Tabla25[[#This Row],[ESC_NUM_COR_COD_ROS_TG_POS]]-Tabla25[[#This Row],[ESC_NUM_COR_COD_ESC_TG_POS]]</f>
        <v>-4.0999999999999996</v>
      </c>
      <c r="MP8" s="44">
        <f>Tabla25[[#This Row],[ESC_NUM_COR_COD_ROS_TG_TOT]]-Tabla25[[#This Row],[ESC_NUM_COR_COD_ESC_TG_TOT]]</f>
        <v>-1.8666666666666671</v>
      </c>
      <c r="MQ8" s="44">
        <f>Tabla25[[#This Row],[ESC_DUR_COR_COD_ROS_TG_NEG]]-Tabla25[[#This Row],[ESC_DUR_COR_COD_ESC_TG_NEG]]</f>
        <v>-177.43333333333328</v>
      </c>
      <c r="MR8" s="44">
        <f>Tabla25[[#This Row],[ESC_DUR_COR_COD_ROS_TG_NEU]]-Tabla25[[#This Row],[ESC_DUR_COR_COD_ESC_TG_NEU]]</f>
        <v>41.555555555555543</v>
      </c>
      <c r="MS8" s="44">
        <f>Tabla25[[#This Row],[ESC_DUR_COR_COD_ROS_TG_POS]]-Tabla25[[#This Row],[ESC_DUR_COR_COD_ESC_TG_POS]]</f>
        <v>-824.90000000000009</v>
      </c>
      <c r="MT8" s="44">
        <f>Tabla25[[#This Row],[ESC_DUR_COR_COD_ROS_TG_TOT]]-Tabla25[[#This Row],[ESC_DUR_COR_COD_ESC_TG_TOT]]</f>
        <v>-297.82266009852219</v>
      </c>
      <c r="MU8" s="47">
        <f>Tabla25[[#This Row],[ROS_NUM_COR_COD_ROS_TG_NEG]]-Tabla25[[#This Row],[ROS_NUM_COR_COD_ESC_TG_NEG]]</f>
        <v>2.8888888888888893</v>
      </c>
      <c r="MV8" s="47">
        <f>Tabla25[[#This Row],[ROS_NUM_COR_COD_ROS_TG_NEU]]-Tabla25[[#This Row],[ROS_NUM_COR_COD_ESC_TG_NEU]]</f>
        <v>1.9000000000000004</v>
      </c>
      <c r="MW8" s="47">
        <f>Tabla25[[#This Row],[ROS_NUM_COR_COD_ROS_TG_POS]]-Tabla25[[#This Row],[ROS_NUM_COR_COD_ESC_TG_POS]]</f>
        <v>0.40000000000000036</v>
      </c>
      <c r="MX8" s="47">
        <f>Tabla25[[#This Row],[ROS_NUM_COR_COD_ROS_TG_TOT]]-Tabla25[[#This Row],[ROS_NUM_COR_COD_ESC_TG_TOT]]</f>
        <v>1.6896551724137931</v>
      </c>
      <c r="MY8" s="47">
        <f>Tabla25[[#This Row],[ROS_DUR_COR_COD_ROS_TG_NEG]]-Tabla25[[#This Row],[ROS_DUR_COR_COD_ESC_TG_NEG]]</f>
        <v>822.90277777777783</v>
      </c>
      <c r="MZ8" s="47">
        <f>Tabla25[[#This Row],[ROS_DUR_COR_COD_ROS_TG_NEU]]-Tabla25[[#This Row],[ROS_DUR_COR_COD_ESC_TG_NEU]]</f>
        <v>461.77777777777771</v>
      </c>
      <c r="NA8" s="47">
        <f>Tabla25[[#This Row],[ROS_DUR_COR_COD_ROS_TG_POS]]-Tabla25[[#This Row],[ROS_DUR_COR_COD_ESC_TG_POS]]</f>
        <v>-309.63492063492072</v>
      </c>
      <c r="NB8" s="47">
        <f>Tabla25[[#This Row],[ROS_DUR_COR_COD_ROS_TG_TOT]]-Tabla25[[#This Row],[ROS_DUR_COR_COD_ESC_TG_TOT]]</f>
        <v>344.61574074074076</v>
      </c>
      <c r="NC8">
        <v>326.66666666666669</v>
      </c>
      <c r="ND8">
        <v>234.22222222222223</v>
      </c>
      <c r="NE8">
        <v>282.66666666666669</v>
      </c>
      <c r="NF8">
        <v>281.18518518518516</v>
      </c>
      <c r="NG8">
        <v>222.375</v>
      </c>
      <c r="NH8">
        <v>262.66666666666669</v>
      </c>
      <c r="NI8">
        <v>228.14285714285714</v>
      </c>
      <c r="NJ8">
        <v>239.16666666666666</v>
      </c>
      <c r="NK8">
        <v>254.16666666666666</v>
      </c>
      <c r="NL8">
        <v>249.88888888888889</v>
      </c>
      <c r="NM8">
        <v>262.16666666666669</v>
      </c>
      <c r="NN8">
        <v>254.61904761904762</v>
      </c>
      <c r="NO8">
        <v>191.4</v>
      </c>
      <c r="NP8">
        <v>253.11111111111111</v>
      </c>
      <c r="NQ8">
        <v>244.2</v>
      </c>
      <c r="NR8">
        <v>228.75862068965517</v>
      </c>
      <c r="NS8">
        <v>288.94117647058823</v>
      </c>
      <c r="NT8">
        <v>250.23529411764707</v>
      </c>
      <c r="NU8">
        <v>275.31578947368422</v>
      </c>
      <c r="NV8">
        <v>271.64150943396226</v>
      </c>
      <c r="NW8">
        <v>254.47058823529412</v>
      </c>
      <c r="NX8">
        <v>329.5625</v>
      </c>
      <c r="NY8">
        <v>239.93333333333334</v>
      </c>
      <c r="NZ8">
        <v>274.95833333333331</v>
      </c>
      <c r="OA8" s="15">
        <f>Tabla2[[#This Row],[ROS_1DU_COR_COD_ROS_TG_NEG]]-Tabla2[[#This Row],[PAS_1DU_COR_COD_ROS_TG_NEG]]</f>
        <v>37.725490196078454</v>
      </c>
      <c r="OB8" s="15">
        <f>Tabla2[[#This Row],[ROS_1DU_COR_COD_ROS_TG_NEU]]-Tabla2[[#This Row],[PAS_1DU_COR_COD_ROS_TG_NEU]]</f>
        <v>-16.013071895424844</v>
      </c>
      <c r="OC8" s="15">
        <f>Tabla2[[#This Row],[ROS_1DU_COR_COD_ROS_TG_POS]]-Tabla2[[#This Row],[PAS_1DU_COR_COD_ROS_TG_POS]]</f>
        <v>7.3508771929824661</v>
      </c>
      <c r="OD8" s="15">
        <f>Tabla2[[#This Row],[ROS_1DU_COR_COD_ROS_TG_TOT]]-Tabla2[[#This Row],[PAS_1DU_COR_COD_ROS_TG_TOT]]</f>
        <v>9.5436757512229065</v>
      </c>
      <c r="OE8" s="15">
        <f>Tabla2[[#This Row],[ROS_1DU_COR_COD_ESC_TG_NEG]]-Tabla2[[#This Row],[PAS_1DU_COR_COD_ESC_TG_NEG]]</f>
        <v>-32.095588235294116</v>
      </c>
      <c r="OF8" s="15">
        <f>Tabla2[[#This Row],[ROS_1DU_COR_COD_ESC_TG_NEU]]-Tabla2[[#This Row],[PAS_1DU_COR_COD_ESC_TG_NEU]]</f>
        <v>-66.895833333333314</v>
      </c>
      <c r="OG8" s="15">
        <f>Tabla2[[#This Row],[ROS_1DU_COR_COD_ESC_TG_POS]]-Tabla2[[#This Row],[PAS_1DU_COR_COD_ESC_TG_POS]]</f>
        <v>-11.790476190476198</v>
      </c>
      <c r="OH8" s="15">
        <f>Tabla2[[#This Row],[ROS_1DU_COR_COD_ESC_TG_TOT]]-Tabla2[[#This Row],[PAS_1DU_COR_COD_ESC_TG_TOT]]</f>
        <v>-35.791666666666657</v>
      </c>
      <c r="OI8" s="15">
        <f>Tabla2[[#This Row],[PAS_1DU_COR_COD_ROS_TG_NEG]]-Tabla2[[#This Row],[ESC_1DU_COR_COD_ROS_TG_NEG]]</f>
        <v>34.774509803921575</v>
      </c>
      <c r="OJ8" s="15">
        <f>Tabla2[[#This Row],[PAS_1DU_COR_COD_ROS_TG_NEU]]-Tabla2[[#This Row],[ESC_1DU_COR_COD_ROS_TG_NEU]]</f>
        <v>0.34640522875818647</v>
      </c>
      <c r="OK8" s="15">
        <f>Tabla2[[#This Row],[PAS_1DU_COR_COD_ROS_TG_POS]]-Tabla2[[#This Row],[ESC_1DU_COR_COD_ROS_TG_POS]]</f>
        <v>13.149122807017534</v>
      </c>
      <c r="OL8" s="15">
        <f>Tabla2[[#This Row],[PAS_1DU_COR_COD_ROS_TG_TOT]]-Tabla2[[#This Row],[ESC_1DU_COR_COD_ROS_TG_TOT]]</f>
        <v>17.022461814914635</v>
      </c>
      <c r="OM8" s="15">
        <f>Tabla2[[#This Row],[PAS_1DU_COR_COD_ESC_TG_NEG]]-Tabla2[[#This Row],[ESC_1DU_COR_COD_ESC_TG_NEG]]</f>
        <v>63.07058823529411</v>
      </c>
      <c r="ON8" s="15">
        <f>Tabla2[[#This Row],[PAS_1DU_COR_COD_ESC_TG_NEU]]-Tabla2[[#This Row],[ESC_1DU_COR_COD_ESC_TG_NEU]]</f>
        <v>76.451388888888886</v>
      </c>
      <c r="OO8" s="15">
        <f>Tabla2[[#This Row],[PAS_1DU_COR_COD_ESC_TG_POS]]-Tabla2[[#This Row],[ESC_1DU_COR_COD_ESC_TG_POS]]</f>
        <v>-4.2666666666666515</v>
      </c>
      <c r="OP8" s="15">
        <f>Tabla2[[#This Row],[PAS_1DU_COR_COD_ESC_TG_TOT]]-Tabla2[[#This Row],[ESC_1DU_COR_COD_ESC_TG_TOT]]</f>
        <v>46.19971264367814</v>
      </c>
      <c r="OQ8" s="61">
        <v>104.29166666666669</v>
      </c>
      <c r="OR8" s="62">
        <v>-28.444444444444457</v>
      </c>
      <c r="OS8" s="62">
        <v>54.523809523809547</v>
      </c>
      <c r="OT8" s="62">
        <v>42.018518518518505</v>
      </c>
      <c r="OU8" s="62">
        <v>62.766666666666652</v>
      </c>
      <c r="OV8" s="62">
        <v>-3.2222222222222285</v>
      </c>
      <c r="OW8" s="62">
        <v>17.966666666666697</v>
      </c>
      <c r="OX8" s="62">
        <v>25.860426929392446</v>
      </c>
      <c r="OY8" s="62">
        <v>34.470588235294116</v>
      </c>
      <c r="OZ8" s="62">
        <v>-79.327205882352928</v>
      </c>
      <c r="PA8" s="62">
        <v>35.382456140350882</v>
      </c>
      <c r="PB8" s="62">
        <v>-3.3168238993710588</v>
      </c>
    </row>
    <row r="9" spans="1:418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  <c r="KY9" s="15">
        <f>Tabla2[[#This Row],[ROS_NUM_COR_COD_ROS_TG_NEG]]-Tabla2[[#This Row],[PAS_NUM_COR_COD_ROS_TG_NEG]]</f>
        <v>0.85000000000000009</v>
      </c>
      <c r="KZ9" s="15">
        <f>Tabla2[[#This Row],[ROS_DUR_COR_COD_ROS_TG_NEG]]-Tabla2[[#This Row],[PAS_DUR_COR_COD_ROS_TG_NEG]]</f>
        <v>185.75</v>
      </c>
      <c r="LA9" s="15">
        <f>Tabla2[[#This Row],[ROS_NUM_COR_COD_ROS_TG_NEU]]-Tabla2[[#This Row],[PAS_NUM_COR_COD_ROS_TG_NEU]]</f>
        <v>1.3250000000000002</v>
      </c>
      <c r="LB9" s="15">
        <f>Tabla2[[#This Row],[ROS_DUR_COR_COD_ROS_TG_NEU]]-Tabla2[[#This Row],[PAS_DUR_COR_COD_ROS_TG_NEU]]</f>
        <v>361.34722222222217</v>
      </c>
      <c r="LC9" s="15">
        <f>Tabla2[[#This Row],[ROS_NUM_COR_COD_ROS_TG_POS]]-Tabla2[[#This Row],[PAS_NUM_COR_COD_ROS_TG_POS]]</f>
        <v>1.3472222222222223</v>
      </c>
      <c r="LD9" s="15">
        <f>Tabla2[[#This Row],[ROS_DUR_COR_COD_ROS_TG_POS]]-Tabla2[[#This Row],[PAS_DUR_COR_COD_ROS_TG_POS]]</f>
        <v>294.7833333333333</v>
      </c>
      <c r="LE9" s="15">
        <f>Tabla2[[#This Row],[ROS_NUM_COR_COD_ROS_TG_TOT]]-Tabla2[[#This Row],[PAS_NUM_COR_COD_ROS_TG_TOT]]</f>
        <v>1.1609195402298846</v>
      </c>
      <c r="LF9" s="15">
        <f>Tabla2[[#This Row],[ROS_DUR_COR_COD_ROS_TG_TOT]]-Tabla2[[#This Row],[PAS_DUR_COR_COD_ROS_TG_TOT]]</f>
        <v>278.71768707483011</v>
      </c>
      <c r="LG9" s="15">
        <f>Tabla2[[#This Row],[ROS_NUM_COR_COD_ESC_TG_NEG]]-Tabla2[[#This Row],[PAS_NUM_COR_COD_ESC_TG_NEG]]</f>
        <v>-0.89999999999999991</v>
      </c>
      <c r="LH9" s="15">
        <f>Tabla2[[#This Row],[ROS_DUR_COR_COD_ESC_TG_NEG]]-Tabla2[[#This Row],[PAS_DUR_COR_COD_ESC_TG_NEG]]</f>
        <v>-369.79166666666674</v>
      </c>
      <c r="LI9" s="15">
        <f>Tabla2[[#This Row],[ROS_NUM_COR_COD_ESC_TG_NEU]]-Tabla2[[#This Row],[PAS_NUM_COR_COD_ESC_TG_NEU]]</f>
        <v>-1.75</v>
      </c>
      <c r="LJ9" s="15">
        <f>Tabla2[[#This Row],[ROS_NUM_COR_COD_ESC_TG_NEG]]-Tabla2[[#This Row],[PAS_NUM_COR_COD_ESC_TG_NEG]]</f>
        <v>-0.89999999999999991</v>
      </c>
      <c r="LK9" s="15">
        <f>Tabla2[[#This Row],[ROS_NUM_COR_COD_ESC_TG_POS]]-Tabla2[[#This Row],[PAS_NUM_COR_COD_ESC_TG_POS]]</f>
        <v>-1.5833333333333335</v>
      </c>
      <c r="LL9" s="15">
        <f>Tabla2[[#This Row],[ROS_DUR_COR_COD_ESC_TG_POS]]-Tabla2[[#This Row],[PAS_DUR_COR_COD_ESC_TG_POS]]</f>
        <v>-596.87254901960785</v>
      </c>
      <c r="LM9" s="15">
        <f>Tabla2[[#This Row],[ROS_NUM_COR_COD_ESC_TG_TOT]]-Tabla2[[#This Row],[PAS_NUM_COR_COD_ESC_TG_TOT]]</f>
        <v>-1.4109195402298851</v>
      </c>
      <c r="LN9" s="15">
        <f>Tabla2[[#This Row],[ROS_DUR_COR_COD_ESC_TG_TOT]]-Tabla2[[#This Row],[PAS_DUR_COR_COD_ESC_TG_TOT]]</f>
        <v>-452.91037735849068</v>
      </c>
      <c r="LO9" s="15">
        <f>Tabla2[[#This Row],[PAS_NUM_COR_COD_ROS_TG_NEG]]-Tabla2[[#This Row],[ESC_NUM_COR_COD_ROS_TG_NEG]]</f>
        <v>2.4999999999999911E-2</v>
      </c>
      <c r="LP9" s="15">
        <f>Tabla2[[#This Row],[PAS_DUR_COR_COD_ROS_TG_NEG]]-Tabla2[[#This Row],[ESC_DUR_COR_COD_ROS_TG_NEG]]</f>
        <v>134.20833333333337</v>
      </c>
      <c r="LQ9" s="15">
        <f>Tabla2[[#This Row],[PAS_NUM_COR_COD_ROS_TG_NEU]]-Tabla2[[#This Row],[ESC_NUM_COR_COD_ROS_TG_NEU]]</f>
        <v>1.157142857142857</v>
      </c>
      <c r="LR9" s="15">
        <f>Tabla2[[#This Row],[PAS_DUR_COR_COD_ROS_TG_NEU]]-Tabla2[[#This Row],[ESC_DUR_COR_COD_ROS_TG_NEU]]</f>
        <v>-232.38888888888891</v>
      </c>
      <c r="LS9" s="15">
        <f>Tabla2[[#This Row],[PAS_NUM_COR_COD_ROS_TG_POS]]-Tabla2[[#This Row],[ESC_NUM_COR_COD_ROS_TG_POS]]</f>
        <v>-0.12222222222222223</v>
      </c>
      <c r="LT9" s="15">
        <f>Tabla2[[#This Row],[PAS_DUR_COR_COD_ROS_TG_POS]]-Tabla2[[#This Row],[ESC_DUR_COR_COD_ROS_TG_POS]]</f>
        <v>336.91111111111115</v>
      </c>
      <c r="LU9" s="15">
        <f>Tabla2[[#This Row],[PAS_NUM_COR_COD_ROS_TG_TOT]]-Tabla2[[#This Row],[ESC_NUM_COR_COD_ROS_TG_TOT]]</f>
        <v>0.33241379310344854</v>
      </c>
      <c r="LV9" s="15">
        <f>Tabla2[[#This Row],[PAS_DUR_COR_COD_ROS_TG_TOT]]-Tabla2[[#This Row],[ESC_DUR_COR_COD_ROS_TG_TOT]]</f>
        <v>189.50453514739218</v>
      </c>
      <c r="LW9" s="15">
        <f>Tabla2[[#This Row],[PAS_NUM_COR_COD_ESC_TG_NEG]]-Tabla2[[#This Row],[ESC_NUM_COR_COD_ESC_TG_NEG]]</f>
        <v>0.52499999999999991</v>
      </c>
      <c r="LX9" s="15">
        <f>Tabla2[[#This Row],[PAS_DUR_COR_COD_ESC_TG_NEG]]-Tabla2[[#This Row],[ESC_DUR_COR_COD_ESC_TG_NEG]]</f>
        <v>312.38095238095241</v>
      </c>
      <c r="LY9" s="15">
        <f>Tabla2[[#This Row],[PAS_NUM_COR_COD_ESC_TG_NEU]]-Tabla2[[#This Row],[ESC_NUM_COR_COD_ESC_TG_NEU]]</f>
        <v>-0.10714285714285721</v>
      </c>
      <c r="LZ9" s="15">
        <f>Tabla2[[#This Row],[PAS_DUR_COR_COD_ESC_TG_NEU]]-Tabla2[[#This Row],[ESC_DUR_COR_COD_ESC_TG_NEU]]</f>
        <v>22.444444444444343</v>
      </c>
      <c r="MA9" s="15">
        <f>Tabla2[[#This Row],[PAS_NUM_COR_COD_ESC_TG_POS]]-Tabla2[[#This Row],[ESC_NUM_COR_COD_ESC_TG_POS]]</f>
        <v>0.73333333333333339</v>
      </c>
      <c r="MB9" s="15">
        <f>Tabla2[[#This Row],[PAS_DUR_COR_COD_ESC_TG_POS]]-Tabla2[[#This Row],[ESC_DUR_COR_COD_ESC_TG_POS]]</f>
        <v>529.92810457516339</v>
      </c>
      <c r="MC9" s="15">
        <f>Tabla2[[#This Row],[PAS_NUM_COR_COD_ESC_TG_TOT]]-Tabla2[[#This Row],[ESC_NUM_COR_COD_ESC_TG_TOT]]</f>
        <v>0.42758620689655169</v>
      </c>
      <c r="MD9" s="15">
        <f>Tabla2[[#This Row],[PAS_DUR_COR_COD_ESC_TG_TOT]]-Tabla2[[#This Row],[ESC_DUR_COR_COD_ESC_TG_TOT]]</f>
        <v>315.2512864493998</v>
      </c>
      <c r="ME9" s="42">
        <f>Tabla25[[#This Row],[PAS_NUM_COR_COD_ROS_TG_NEG]]-Tabla25[[#This Row],[PAS_NUM_COR_COD_ESC_TG_NEG]]</f>
        <v>-0.5</v>
      </c>
      <c r="MF9" s="42">
        <f>Tabla25[[#This Row],[PAS_NUM_COR_COD_ROS_TG_NEU]]-Tabla25[[#This Row],[PAS_NUM_COR_COD_ESC_TG_NEU]]</f>
        <v>-0.45000000000000018</v>
      </c>
      <c r="MG9" s="42">
        <f>Tabla25[[#This Row],[PAS_NUM_COR_COD_ROS_TG_POS]]-Tabla25[[#This Row],[PAS_NUM_COR_COD_ESC_TG_POS]]</f>
        <v>-1.0555555555555558</v>
      </c>
      <c r="MH9" s="42">
        <f>Tabla25[[#This Row],[PAS_NUM_COR_COD_ROS_TG_TOT]]-Tabla25[[#This Row],[PAS_NUM_COR_COD_ESC_TG_TOT]]</f>
        <v>-0.6551724137931032</v>
      </c>
      <c r="MI9" s="42">
        <f>Tabla25[[#This Row],[PAS_DUR_COR_COD_ROS_TG_NEG]]-Tabla25[[#This Row],[PAS_DUR_COR_COD_ESC_TG_NEG]]</f>
        <v>-73.791666666666742</v>
      </c>
      <c r="MJ9" s="42">
        <f>Tabla25[[#This Row],[PAS_DUR_COR_COD_ROS_TG_NEU]]-Tabla25[[#This Row],[PAS_DUR_COR_COD_ESC_TG_NEU]]</f>
        <v>-90.166666666666515</v>
      </c>
      <c r="MK9" s="42">
        <f>Tabla25[[#This Row],[PAS_DUR_COR_COD_ROS_TG_POS]]-Tabla25[[#This Row],[PAS_DUR_COR_COD_ESC_TG_POS]]</f>
        <v>-253.23921568627452</v>
      </c>
      <c r="ML9" s="42">
        <f>Tabla25[[#This Row],[PAS_DUR_COR_COD_ROS_TG_TOT]]-Tabla25[[#This Row],[PAS_DUR_COR_COD_ESC_TG_TOT]]</f>
        <v>-136.21139776665404</v>
      </c>
      <c r="MM9" s="44">
        <f>Tabla25[[#This Row],[ESC_NUM_COR_COD_ROS_TG_NEG]]-Tabla25[[#This Row],[ESC_NUM_COR_COD_ESC_TG_NEG]]</f>
        <v>0</v>
      </c>
      <c r="MN9" s="44">
        <f>Tabla25[[#This Row],[ESC_NUM_COR_COD_ROS_TG_NEU]]-Tabla25[[#This Row],[ESC_NUM_COR_COD_ESC_TG_NEU]]</f>
        <v>-1.7142857142857144</v>
      </c>
      <c r="MO9" s="44">
        <f>Tabla25[[#This Row],[ESC_NUM_COR_COD_ROS_TG_POS]]-Tabla25[[#This Row],[ESC_NUM_COR_COD_ESC_TG_POS]]</f>
        <v>-0.20000000000000018</v>
      </c>
      <c r="MP9" s="44">
        <f>Tabla25[[#This Row],[ESC_NUM_COR_COD_ROS_TG_TOT]]-Tabla25[[#This Row],[ESC_NUM_COR_COD_ESC_TG_TOT]]</f>
        <v>-0.56000000000000005</v>
      </c>
      <c r="MQ9" s="44">
        <f>Tabla25[[#This Row],[ESC_DUR_COR_COD_ROS_TG_NEG]]-Tabla25[[#This Row],[ESC_DUR_COR_COD_ESC_TG_NEG]]</f>
        <v>104.38095238095229</v>
      </c>
      <c r="MR9" s="44">
        <f>Tabla25[[#This Row],[ESC_DUR_COR_COD_ROS_TG_NEU]]-Tabla25[[#This Row],[ESC_DUR_COR_COD_ESC_TG_NEU]]</f>
        <v>164.66666666666674</v>
      </c>
      <c r="MS9" s="44">
        <f>Tabla25[[#This Row],[ESC_DUR_COR_COD_ROS_TG_POS]]-Tabla25[[#This Row],[ESC_DUR_COR_COD_ESC_TG_POS]]</f>
        <v>-60.222222222222285</v>
      </c>
      <c r="MT9" s="44">
        <f>Tabla25[[#This Row],[ESC_DUR_COR_COD_ROS_TG_TOT]]-Tabla25[[#This Row],[ESC_DUR_COR_COD_ESC_TG_TOT]]</f>
        <v>-10.464646464646421</v>
      </c>
      <c r="MU9" s="47">
        <f>Tabla25[[#This Row],[ROS_NUM_COR_COD_ROS_TG_NEG]]-Tabla25[[#This Row],[ROS_NUM_COR_COD_ESC_TG_NEG]]</f>
        <v>1.25</v>
      </c>
      <c r="MV9" s="47">
        <f>Tabla25[[#This Row],[ROS_NUM_COR_COD_ROS_TG_NEU]]-Tabla25[[#This Row],[ROS_NUM_COR_COD_ESC_TG_NEU]]</f>
        <v>2.625</v>
      </c>
      <c r="MW9" s="47">
        <f>Tabla25[[#This Row],[ROS_NUM_COR_COD_ROS_TG_POS]]-Tabla25[[#This Row],[ROS_NUM_COR_COD_ESC_TG_POS]]</f>
        <v>1.875</v>
      </c>
      <c r="MX9" s="47">
        <f>Tabla25[[#This Row],[ROS_NUM_COR_COD_ROS_TG_TOT]]-Tabla25[[#This Row],[ROS_NUM_COR_COD_ESC_TG_TOT]]</f>
        <v>1.9166666666666665</v>
      </c>
      <c r="MY9" s="47">
        <f>Tabla25[[#This Row],[ROS_DUR_COR_COD_ROS_TG_NEG]]-Tabla25[[#This Row],[ROS_DUR_COR_COD_ESC_TG_NEG]]</f>
        <v>481.75</v>
      </c>
      <c r="MZ9" s="47">
        <f>Tabla25[[#This Row],[ROS_DUR_COR_COD_ROS_TG_NEU]]-Tabla25[[#This Row],[ROS_DUR_COR_COD_ESC_TG_NEU]]</f>
        <v>688.79166666666663</v>
      </c>
      <c r="NA9" s="47">
        <f>Tabla25[[#This Row],[ROS_DUR_COR_COD_ROS_TG_POS]]-Tabla25[[#This Row],[ROS_DUR_COR_COD_ESC_TG_POS]]</f>
        <v>638.41666666666663</v>
      </c>
      <c r="NB9" s="47">
        <f>Tabla25[[#This Row],[ROS_DUR_COR_COD_ROS_TG_TOT]]-Tabla25[[#This Row],[ROS_DUR_COR_COD_ESC_TG_TOT]]</f>
        <v>595.41666666666674</v>
      </c>
      <c r="NC9">
        <v>318.625</v>
      </c>
      <c r="ND9">
        <v>292.125</v>
      </c>
      <c r="NE9">
        <v>312.25</v>
      </c>
      <c r="NF9">
        <v>307.66666666666669</v>
      </c>
      <c r="NG9">
        <v>268</v>
      </c>
      <c r="NH9">
        <v>301.5</v>
      </c>
      <c r="NI9">
        <v>192.5</v>
      </c>
      <c r="NJ9">
        <v>255.4</v>
      </c>
      <c r="NK9">
        <v>160.16666666666666</v>
      </c>
      <c r="NL9">
        <v>274.33333333333331</v>
      </c>
      <c r="NM9">
        <v>193.44444444444446</v>
      </c>
      <c r="NN9">
        <v>195.83333333333334</v>
      </c>
      <c r="NO9">
        <v>213.85714285714286</v>
      </c>
      <c r="NP9">
        <v>239.5</v>
      </c>
      <c r="NQ9">
        <v>216.77777777777777</v>
      </c>
      <c r="NR9">
        <v>222.04545454545453</v>
      </c>
      <c r="NS9">
        <v>277.625</v>
      </c>
      <c r="NT9">
        <v>320.72222222222223</v>
      </c>
      <c r="NU9">
        <v>297.06666666666666</v>
      </c>
      <c r="NV9">
        <v>299.40816326530614</v>
      </c>
      <c r="NW9">
        <v>297.05555555555554</v>
      </c>
      <c r="NX9">
        <v>277.83333333333331</v>
      </c>
      <c r="NY9">
        <v>287.23529411764707</v>
      </c>
      <c r="NZ9">
        <v>287.37735849056605</v>
      </c>
      <c r="OA9" s="15">
        <f>Tabla2[[#This Row],[ROS_1DU_COR_COD_ROS_TG_NEG]]-Tabla2[[#This Row],[PAS_1DU_COR_COD_ROS_TG_NEG]]</f>
        <v>41</v>
      </c>
      <c r="OB9" s="15">
        <f>Tabla2[[#This Row],[ROS_1DU_COR_COD_ROS_TG_NEU]]-Tabla2[[#This Row],[PAS_1DU_COR_COD_ROS_TG_NEU]]</f>
        <v>-28.597222222222229</v>
      </c>
      <c r="OC9" s="15">
        <f>Tabla2[[#This Row],[ROS_1DU_COR_COD_ROS_TG_POS]]-Tabla2[[#This Row],[PAS_1DU_COR_COD_ROS_TG_POS]]</f>
        <v>15.183333333333337</v>
      </c>
      <c r="OD9" s="15">
        <f>Tabla2[[#This Row],[ROS_1DU_COR_COD_ROS_TG_TOT]]-Tabla2[[#This Row],[PAS_1DU_COR_COD_ROS_TG_TOT]]</f>
        <v>8.2585034013605423</v>
      </c>
      <c r="OE9" s="15">
        <f>Tabla2[[#This Row],[ROS_1DU_COR_COD_ESC_TG_NEG]]-Tabla2[[#This Row],[PAS_1DU_COR_COD_ESC_TG_NEG]]</f>
        <v>-29.055555555555543</v>
      </c>
      <c r="OF9" s="15">
        <f>Tabla2[[#This Row],[ROS_1DU_COR_COD_ESC_TG_NEU]]-Tabla2[[#This Row],[PAS_1DU_COR_COD_ESC_TG_NEU]]</f>
        <v>23.666666666666686</v>
      </c>
      <c r="OG9" s="15">
        <f>Tabla2[[#This Row],[ROS_1DU_COR_COD_ESC_TG_POS]]-Tabla2[[#This Row],[PAS_1DU_COR_COD_ESC_TG_POS]]</f>
        <v>-94.735294117647072</v>
      </c>
      <c r="OH9" s="15">
        <f>Tabla2[[#This Row],[ROS_1DU_COR_COD_ESC_TG_TOT]]-Tabla2[[#This Row],[PAS_1DU_COR_COD_ESC_TG_TOT]]</f>
        <v>-31.977358490566047</v>
      </c>
      <c r="OI9" s="15">
        <f>Tabla2[[#This Row],[PAS_1DU_COR_COD_ROS_TG_NEG]]-Tabla2[[#This Row],[ESC_1DU_COR_COD_ROS_TG_NEG]]</f>
        <v>117.45833333333334</v>
      </c>
      <c r="OJ9" s="15">
        <f>Tabla2[[#This Row],[PAS_1DU_COR_COD_ROS_TG_NEU]]-Tabla2[[#This Row],[ESC_1DU_COR_COD_ROS_TG_NEU]]</f>
        <v>46.388888888888914</v>
      </c>
      <c r="OK9" s="15">
        <f>Tabla2[[#This Row],[PAS_1DU_COR_COD_ROS_TG_POS]]-Tabla2[[#This Row],[ESC_1DU_COR_COD_ROS_TG_POS]]</f>
        <v>103.62222222222221</v>
      </c>
      <c r="OL9" s="15">
        <f>Tabla2[[#This Row],[PAS_1DU_COR_COD_ROS_TG_TOT]]-Tabla2[[#This Row],[ESC_1DU_COR_COD_ROS_TG_TOT]]</f>
        <v>103.5748299319728</v>
      </c>
      <c r="OM9" s="15">
        <f>Tabla2[[#This Row],[PAS_1DU_COR_COD_ESC_TG_NEG]]-Tabla2[[#This Row],[ESC_1DU_COR_COD_ESC_TG_NEG]]</f>
        <v>83.198412698412682</v>
      </c>
      <c r="ON9" s="15">
        <f>Tabla2[[#This Row],[PAS_1DU_COR_COD_ESC_TG_NEU]]-Tabla2[[#This Row],[ESC_1DU_COR_COD_ESC_TG_NEU]]</f>
        <v>38.333333333333314</v>
      </c>
      <c r="OO9" s="15">
        <f>Tabla2[[#This Row],[PAS_1DU_COR_COD_ESC_TG_POS]]-Tabla2[[#This Row],[ESC_1DU_COR_COD_ESC_TG_POS]]</f>
        <v>70.457516339869301</v>
      </c>
      <c r="OP9" s="15">
        <f>Tabla2[[#This Row],[PAS_1DU_COR_COD_ESC_TG_TOT]]-Tabla2[[#This Row],[ESC_1DU_COR_COD_ESC_TG_TOT]]</f>
        <v>65.33190394511152</v>
      </c>
      <c r="OQ9" s="61">
        <v>50.625</v>
      </c>
      <c r="OR9" s="62">
        <v>-9.375</v>
      </c>
      <c r="OS9" s="62">
        <v>119.75</v>
      </c>
      <c r="OT9" s="62">
        <v>52.26666666666668</v>
      </c>
      <c r="OU9" s="62">
        <v>-53.690476190476204</v>
      </c>
      <c r="OV9" s="62">
        <v>34.833333333333314</v>
      </c>
      <c r="OW9" s="62">
        <v>-23.333333333333314</v>
      </c>
      <c r="OX9" s="62">
        <v>-26.21212121212119</v>
      </c>
      <c r="OY9" s="62">
        <v>-19.430555555555543</v>
      </c>
      <c r="OZ9" s="62">
        <v>42.888888888888914</v>
      </c>
      <c r="PA9" s="62">
        <v>9.8313725490195907</v>
      </c>
      <c r="PB9" s="62">
        <v>12.030804774740091</v>
      </c>
    </row>
    <row r="10" spans="1:418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  <c r="KY10" s="15">
        <f>Tabla2[[#This Row],[ROS_NUM_COR_COD_ROS_TG_NEG]]-Tabla2[[#This Row],[PAS_NUM_COR_COD_ROS_TG_NEG]]</f>
        <v>-3.2555555555555555</v>
      </c>
      <c r="KZ10" s="15">
        <f>Tabla2[[#This Row],[ROS_DUR_COR_COD_ROS_TG_NEG]]-Tabla2[[#This Row],[PAS_DUR_COR_COD_ROS_TG_NEG]]</f>
        <v>-688.38596491228077</v>
      </c>
      <c r="LA10" s="15">
        <f>Tabla2[[#This Row],[ROS_NUM_COR_COD_ROS_TG_NEU]]-Tabla2[[#This Row],[PAS_NUM_COR_COD_ROS_TG_NEU]]</f>
        <v>-3.1499999999999995</v>
      </c>
      <c r="LB10" s="15">
        <f>Tabla2[[#This Row],[ROS_DUR_COR_COD_ROS_TG_NEU]]-Tabla2[[#This Row],[PAS_DUR_COR_COD_ROS_TG_NEU]]</f>
        <v>-194.16666666666674</v>
      </c>
      <c r="LC10" s="15">
        <f>Tabla2[[#This Row],[ROS_NUM_COR_COD_ROS_TG_POS]]-Tabla2[[#This Row],[PAS_NUM_COR_COD_ROS_TG_POS]]</f>
        <v>-3.55</v>
      </c>
      <c r="LD10" s="15">
        <f>Tabla2[[#This Row],[ROS_DUR_COR_COD_ROS_TG_POS]]-Tabla2[[#This Row],[PAS_DUR_COR_COD_ROS_TG_POS]]</f>
        <v>-311.21666666666658</v>
      </c>
      <c r="LE10" s="15">
        <f>Tabla2[[#This Row],[ROS_NUM_COR_COD_ROS_TG_TOT]]-Tabla2[[#This Row],[PAS_NUM_COR_COD_ROS_TG_TOT]]</f>
        <v>-3.3068965517241375</v>
      </c>
      <c r="LF10" s="15">
        <f>Tabla2[[#This Row],[ROS_DUR_COR_COD_ROS_TG_TOT]]-Tabla2[[#This Row],[PAS_DUR_COR_COD_ROS_TG_TOT]]</f>
        <v>-396.24561403508767</v>
      </c>
      <c r="LG10" s="15">
        <f>Tabla2[[#This Row],[ROS_NUM_COR_COD_ESC_TG_NEG]]-Tabla2[[#This Row],[PAS_NUM_COR_COD_ESC_TG_NEG]]</f>
        <v>-0.655555555555555</v>
      </c>
      <c r="LH10" s="15">
        <f>Tabla2[[#This Row],[ROS_DUR_COR_COD_ESC_TG_NEG]]-Tabla2[[#This Row],[PAS_DUR_COR_COD_ESC_TG_NEG]]</f>
        <v>140.27777777777783</v>
      </c>
      <c r="LI10" s="15">
        <f>Tabla2[[#This Row],[ROS_NUM_COR_COD_ESC_TG_NEU]]-Tabla2[[#This Row],[PAS_NUM_COR_COD_ESC_TG_NEU]]</f>
        <v>-0.5</v>
      </c>
      <c r="LJ10" s="15">
        <f>Tabla2[[#This Row],[ROS_NUM_COR_COD_ESC_TG_NEG]]-Tabla2[[#This Row],[PAS_NUM_COR_COD_ESC_TG_NEG]]</f>
        <v>-0.655555555555555</v>
      </c>
      <c r="LK10" s="15">
        <f>Tabla2[[#This Row],[ROS_NUM_COR_COD_ESC_TG_POS]]-Tabla2[[#This Row],[PAS_NUM_COR_COD_ESC_TG_POS]]</f>
        <v>-0.35000000000000009</v>
      </c>
      <c r="LL10" s="15">
        <f>Tabla2[[#This Row],[ROS_DUR_COR_COD_ESC_TG_POS]]-Tabla2[[#This Row],[PAS_DUR_COR_COD_ESC_TG_POS]]</f>
        <v>566.66666666666674</v>
      </c>
      <c r="LM10" s="15">
        <f>Tabla2[[#This Row],[ROS_NUM_COR_COD_ESC_TG_TOT]]-Tabla2[[#This Row],[PAS_NUM_COR_COD_ESC_TG_TOT]]</f>
        <v>-0.50977011494252888</v>
      </c>
      <c r="LN10" s="15">
        <f>Tabla2[[#This Row],[ROS_DUR_COR_COD_ESC_TG_TOT]]-Tabla2[[#This Row],[PAS_DUR_COR_COD_ESC_TG_TOT]]</f>
        <v>478.54162042175358</v>
      </c>
      <c r="LO10" s="15">
        <f>Tabla2[[#This Row],[PAS_NUM_COR_COD_ROS_TG_NEG]]-Tabla2[[#This Row],[ESC_NUM_COR_COD_ROS_TG_NEG]]</f>
        <v>2.1</v>
      </c>
      <c r="LP10" s="15">
        <f>Tabla2[[#This Row],[PAS_DUR_COR_COD_ROS_TG_NEG]]-Tabla2[[#This Row],[ESC_DUR_COR_COD_ROS_TG_NEG]]</f>
        <v>122.71929824561403</v>
      </c>
      <c r="LQ10" s="15">
        <f>Tabla2[[#This Row],[PAS_NUM_COR_COD_ROS_TG_NEU]]-Tabla2[[#This Row],[ESC_NUM_COR_COD_ROS_TG_NEU]]</f>
        <v>3.05</v>
      </c>
      <c r="LR10" s="15">
        <f>Tabla2[[#This Row],[PAS_DUR_COR_COD_ROS_TG_NEU]]-Tabla2[[#This Row],[ESC_DUR_COR_COD_ROS_TG_NEU]]</f>
        <v>495.83333333333337</v>
      </c>
      <c r="LS10" s="15">
        <f>Tabla2[[#This Row],[PAS_NUM_COR_COD_ROS_TG_POS]]-Tabla2[[#This Row],[ESC_NUM_COR_COD_ROS_TG_POS]]</f>
        <v>3.25</v>
      </c>
      <c r="LT10" s="15">
        <f>Tabla2[[#This Row],[PAS_DUR_COR_COD_ROS_TG_POS]]-Tabla2[[#This Row],[ESC_DUR_COR_COD_ROS_TG_POS]]</f>
        <v>255.54999999999995</v>
      </c>
      <c r="LU10" s="15">
        <f>Tabla2[[#This Row],[PAS_NUM_COR_COD_ROS_TG_TOT]]-Tabla2[[#This Row],[ESC_NUM_COR_COD_ROS_TG_TOT]]</f>
        <v>2.8</v>
      </c>
      <c r="LV10" s="15">
        <f>Tabla2[[#This Row],[PAS_DUR_COR_COD_ROS_TG_TOT]]-Tabla2[[#This Row],[ESC_DUR_COR_COD_ROS_TG_TOT]]</f>
        <v>297.31228070175439</v>
      </c>
      <c r="LW10" s="15">
        <f>Tabla2[[#This Row],[PAS_NUM_COR_COD_ESC_TG_NEG]]-Tabla2[[#This Row],[ESC_NUM_COR_COD_ESC_TG_NEG]]</f>
        <v>0.79999999999999982</v>
      </c>
      <c r="LX10" s="15">
        <f>Tabla2[[#This Row],[PAS_DUR_COR_COD_ESC_TG_NEG]]-Tabla2[[#This Row],[ESC_DUR_COR_COD_ESC_TG_NEG]]</f>
        <v>-248.11111111111109</v>
      </c>
      <c r="LY10" s="15">
        <f>Tabla2[[#This Row],[PAS_NUM_COR_COD_ESC_TG_NEU]]-Tabla2[[#This Row],[ESC_NUM_COR_COD_ESC_TG_NEU]]</f>
        <v>-0.90000000000000036</v>
      </c>
      <c r="LZ10" s="15">
        <f>Tabla2[[#This Row],[PAS_DUR_COR_COD_ESC_TG_NEU]]-Tabla2[[#This Row],[ESC_DUR_COR_COD_ESC_TG_NEU]]</f>
        <v>-702.57236842105272</v>
      </c>
      <c r="MA10" s="15">
        <f>Tabla2[[#This Row],[PAS_NUM_COR_COD_ESC_TG_POS]]-Tabla2[[#This Row],[ESC_NUM_COR_COD_ESC_TG_POS]]</f>
        <v>-0.84999999999999964</v>
      </c>
      <c r="MB10" s="15">
        <f>Tabla2[[#This Row],[PAS_DUR_COR_COD_ESC_TG_POS]]-Tabla2[[#This Row],[ESC_DUR_COR_COD_ESC_TG_POS]]</f>
        <v>-248.70000000000005</v>
      </c>
      <c r="MC10" s="15">
        <f>Tabla2[[#This Row],[PAS_NUM_COR_COD_ESC_TG_TOT]]-Tabla2[[#This Row],[ESC_NUM_COR_COD_ESC_TG_TOT]]</f>
        <v>-0.31666666666666643</v>
      </c>
      <c r="MD10" s="15">
        <f>Tabla2[[#This Row],[PAS_DUR_COR_COD_ESC_TG_TOT]]-Tabla2[[#This Row],[ESC_DUR_COR_COD_ESC_TG_TOT]]</f>
        <v>-393.22867924528305</v>
      </c>
      <c r="ME10" s="42">
        <f>Tabla25[[#This Row],[PAS_NUM_COR_COD_ROS_TG_NEG]]-Tabla25[[#This Row],[PAS_NUM_COR_COD_ESC_TG_NEG]]</f>
        <v>-0.39999999999999947</v>
      </c>
      <c r="MF10" s="42">
        <f>Tabla25[[#This Row],[PAS_NUM_COR_COD_ROS_TG_NEU]]-Tabla25[[#This Row],[PAS_NUM_COR_COD_ESC_TG_NEU]]</f>
        <v>1.0499999999999998</v>
      </c>
      <c r="MG10" s="42">
        <f>Tabla25[[#This Row],[PAS_NUM_COR_COD_ROS_TG_POS]]-Tabla25[[#This Row],[PAS_NUM_COR_COD_ESC_TG_POS]]</f>
        <v>0.5</v>
      </c>
      <c r="MH10" s="42">
        <f>Tabla25[[#This Row],[PAS_NUM_COR_COD_ROS_TG_TOT]]-Tabla25[[#This Row],[PAS_NUM_COR_COD_ESC_TG_TOT]]</f>
        <v>0.38333333333333286</v>
      </c>
      <c r="MI10" s="42">
        <f>Tabla25[[#This Row],[PAS_DUR_COR_COD_ROS_TG_NEG]]-Tabla25[[#This Row],[PAS_DUR_COR_COD_ESC_TG_NEG]]</f>
        <v>-319.83625730994152</v>
      </c>
      <c r="MJ10" s="42">
        <f>Tabla25[[#This Row],[PAS_DUR_COR_COD_ROS_TG_NEU]]-Tabla25[[#This Row],[PAS_DUR_COR_COD_ESC_TG_NEU]]</f>
        <v>139.11403508771946</v>
      </c>
      <c r="MK10" s="42">
        <f>Tabla25[[#This Row],[PAS_DUR_COR_COD_ROS_TG_POS]]-Tabla25[[#This Row],[PAS_DUR_COR_COD_ESC_TG_POS]]</f>
        <v>-109.45000000000005</v>
      </c>
      <c r="ML10" s="42">
        <f>Tabla25[[#This Row],[PAS_DUR_COR_COD_ROS_TG_TOT]]-Tabla25[[#This Row],[PAS_DUR_COR_COD_ESC_TG_TOT]]</f>
        <v>-95.232373386295876</v>
      </c>
      <c r="MM10" s="44">
        <f>Tabla25[[#This Row],[ESC_NUM_COR_COD_ROS_TG_NEG]]-Tabla25[[#This Row],[ESC_NUM_COR_COD_ESC_TG_NEG]]</f>
        <v>-1.6999999999999997</v>
      </c>
      <c r="MN10" s="44">
        <f>Tabla25[[#This Row],[ESC_NUM_COR_COD_ROS_TG_NEU]]-Tabla25[[#This Row],[ESC_NUM_COR_COD_ESC_TG_NEU]]</f>
        <v>-2.9000000000000004</v>
      </c>
      <c r="MO10" s="44">
        <f>Tabla25[[#This Row],[ESC_NUM_COR_COD_ROS_TG_POS]]-Tabla25[[#This Row],[ESC_NUM_COR_COD_ESC_TG_POS]]</f>
        <v>-3.5999999999999996</v>
      </c>
      <c r="MP10" s="44">
        <f>Tabla25[[#This Row],[ESC_NUM_COR_COD_ROS_TG_TOT]]-Tabla25[[#This Row],[ESC_NUM_COR_COD_ESC_TG_TOT]]</f>
        <v>-2.7333333333333334</v>
      </c>
      <c r="MQ10" s="44">
        <f>Tabla25[[#This Row],[ESC_DUR_COR_COD_ROS_TG_NEG]]-Tabla25[[#This Row],[ESC_DUR_COR_COD_ESC_TG_NEG]]</f>
        <v>-690.66666666666663</v>
      </c>
      <c r="MR10" s="44">
        <f>Tabla25[[#This Row],[ESC_DUR_COR_COD_ROS_TG_NEU]]-Tabla25[[#This Row],[ESC_DUR_COR_COD_ESC_TG_NEU]]</f>
        <v>-1059.2916666666665</v>
      </c>
      <c r="MS10" s="44">
        <f>Tabla25[[#This Row],[ESC_DUR_COR_COD_ROS_TG_POS]]-Tabla25[[#This Row],[ESC_DUR_COR_COD_ESC_TG_POS]]</f>
        <v>-613.70000000000005</v>
      </c>
      <c r="MT10" s="44">
        <f>Tabla25[[#This Row],[ESC_DUR_COR_COD_ROS_TG_TOT]]-Tabla25[[#This Row],[ESC_DUR_COR_COD_ESC_TG_TOT]]</f>
        <v>-785.77333333333331</v>
      </c>
      <c r="MU10" s="47">
        <f>Tabla25[[#This Row],[ROS_NUM_COR_COD_ROS_TG_NEG]]-Tabla25[[#This Row],[ROS_NUM_COR_COD_ESC_TG_NEG]]</f>
        <v>-3</v>
      </c>
      <c r="MV10" s="47">
        <f>Tabla25[[#This Row],[ROS_NUM_COR_COD_ROS_TG_NEU]]-Tabla25[[#This Row],[ROS_NUM_COR_COD_ESC_TG_NEU]]</f>
        <v>-1.5999999999999999</v>
      </c>
      <c r="MW10" s="47">
        <f>Tabla25[[#This Row],[ROS_NUM_COR_COD_ROS_TG_POS]]-Tabla25[[#This Row],[ROS_NUM_COR_COD_ESC_TG_POS]]</f>
        <v>-2.7</v>
      </c>
      <c r="MX10" s="47">
        <f>Tabla25[[#This Row],[ROS_NUM_COR_COD_ROS_TG_TOT]]-Tabla25[[#This Row],[ROS_NUM_COR_COD_ESC_TG_TOT]]</f>
        <v>-2.4137931034482758</v>
      </c>
      <c r="MY10" s="47">
        <f>Tabla25[[#This Row],[ROS_DUR_COR_COD_ROS_TG_NEG]]-Tabla25[[#This Row],[ROS_DUR_COR_COD_ESC_TG_NEG]]</f>
        <v>-1148.5</v>
      </c>
      <c r="MZ10" s="47">
        <f>Tabla25[[#This Row],[ROS_DUR_COR_COD_ROS_TG_NEU]]-Tabla25[[#This Row],[ROS_DUR_COR_COD_ESC_TG_NEU]]</f>
        <v>-795.40000000000009</v>
      </c>
      <c r="NA10" s="47">
        <f>Tabla25[[#This Row],[ROS_DUR_COR_COD_ROS_TG_POS]]-Tabla25[[#This Row],[ROS_DUR_COR_COD_ESC_TG_POS]]</f>
        <v>-987.33333333333337</v>
      </c>
      <c r="NB10" s="47">
        <f>Tabla25[[#This Row],[ROS_DUR_COR_COD_ROS_TG_TOT]]-Tabla25[[#This Row],[ROS_DUR_COR_COD_ESC_TG_TOT]]</f>
        <v>-970.01960784313712</v>
      </c>
      <c r="NC10">
        <v>272.33333333333331</v>
      </c>
      <c r="ND10">
        <v>322</v>
      </c>
      <c r="NE10">
        <v>346.33333333333331</v>
      </c>
      <c r="NF10">
        <v>313.55555555555554</v>
      </c>
      <c r="NG10">
        <v>326.5</v>
      </c>
      <c r="NH10">
        <v>331.6</v>
      </c>
      <c r="NI10">
        <v>328.5</v>
      </c>
      <c r="NJ10">
        <v>328.70588235294116</v>
      </c>
      <c r="NK10">
        <v>305.33333333333331</v>
      </c>
      <c r="NL10">
        <v>354.16666666666669</v>
      </c>
      <c r="NM10">
        <v>223.33333333333334</v>
      </c>
      <c r="NN10">
        <v>308.46666666666664</v>
      </c>
      <c r="NO10">
        <v>362.57142857142856</v>
      </c>
      <c r="NP10">
        <v>392</v>
      </c>
      <c r="NQ10">
        <v>349.2</v>
      </c>
      <c r="NR10">
        <v>366.64</v>
      </c>
      <c r="NS10">
        <v>294.94736842105266</v>
      </c>
      <c r="NT10">
        <v>286.16666666666669</v>
      </c>
      <c r="NU10">
        <v>307.2</v>
      </c>
      <c r="NV10">
        <v>296.4736842105263</v>
      </c>
      <c r="NW10">
        <v>326.77777777777777</v>
      </c>
      <c r="NX10">
        <v>356.73684210526318</v>
      </c>
      <c r="NY10">
        <v>299.4375</v>
      </c>
      <c r="NZ10">
        <v>329.2641509433962</v>
      </c>
      <c r="OA10" s="15">
        <f>Tabla2[[#This Row],[ROS_1DU_COR_COD_ROS_TG_NEG]]-Tabla2[[#This Row],[PAS_1DU_COR_COD_ROS_TG_NEG]]</f>
        <v>-22.614035087719344</v>
      </c>
      <c r="OB10" s="15">
        <f>Tabla2[[#This Row],[ROS_1DU_COR_COD_ROS_TG_NEU]]-Tabla2[[#This Row],[PAS_1DU_COR_COD_ROS_TG_NEU]]</f>
        <v>35.833333333333314</v>
      </c>
      <c r="OC10" s="15">
        <f>Tabla2[[#This Row],[ROS_1DU_COR_COD_ROS_TG_POS]]-Tabla2[[#This Row],[PAS_1DU_COR_COD_ROS_TG_POS]]</f>
        <v>39.133333333333326</v>
      </c>
      <c r="OD10" s="15">
        <f>Tabla2[[#This Row],[ROS_1DU_COR_COD_ROS_TG_TOT]]-Tabla2[[#This Row],[PAS_1DU_COR_COD_ROS_TG_TOT]]</f>
        <v>17.081871345029242</v>
      </c>
      <c r="OE10" s="15">
        <f>Tabla2[[#This Row],[ROS_1DU_COR_COD_ESC_TG_NEG]]-Tabla2[[#This Row],[PAS_1DU_COR_COD_ESC_TG_NEG]]</f>
        <v>-0.27777777777777146</v>
      </c>
      <c r="OF10" s="15">
        <f>Tabla2[[#This Row],[ROS_1DU_COR_COD_ESC_TG_NEU]]-Tabla2[[#This Row],[PAS_1DU_COR_COD_ESC_TG_NEU]]</f>
        <v>-25.136842105263156</v>
      </c>
      <c r="OG10" s="15">
        <f>Tabla2[[#This Row],[ROS_1DU_COR_COD_ESC_TG_POS]]-Tabla2[[#This Row],[PAS_1DU_COR_COD_ESC_TG_POS]]</f>
        <v>29.0625</v>
      </c>
      <c r="OH10" s="15">
        <f>Tabla2[[#This Row],[ROS_1DU_COR_COD_ESC_TG_TOT]]-Tabla2[[#This Row],[PAS_1DU_COR_COD_ESC_TG_TOT]]</f>
        <v>-0.55826859045504307</v>
      </c>
      <c r="OI10" s="15">
        <f>Tabla2[[#This Row],[PAS_1DU_COR_COD_ROS_TG_NEG]]-Tabla2[[#This Row],[ESC_1DU_COR_COD_ROS_TG_NEG]]</f>
        <v>-10.385964912280656</v>
      </c>
      <c r="OJ10" s="15">
        <f>Tabla2[[#This Row],[PAS_1DU_COR_COD_ROS_TG_NEU]]-Tabla2[[#This Row],[ESC_1DU_COR_COD_ROS_TG_NEU]]</f>
        <v>-68</v>
      </c>
      <c r="OK10" s="15">
        <f>Tabla2[[#This Row],[PAS_1DU_COR_COD_ROS_TG_POS]]-Tabla2[[#This Row],[ESC_1DU_COR_COD_ROS_TG_POS]]</f>
        <v>83.866666666666646</v>
      </c>
      <c r="OL10" s="15">
        <f>Tabla2[[#This Row],[PAS_1DU_COR_COD_ROS_TG_TOT]]-Tabla2[[#This Row],[ESC_1DU_COR_COD_ROS_TG_TOT]]</f>
        <v>-11.992982456140339</v>
      </c>
      <c r="OM10" s="15">
        <f>Tabla2[[#This Row],[PAS_1DU_COR_COD_ESC_TG_NEG]]-Tabla2[[#This Row],[ESC_1DU_COR_COD_ESC_TG_NEG]]</f>
        <v>-35.793650793650784</v>
      </c>
      <c r="ON10" s="15">
        <f>Tabla2[[#This Row],[PAS_1DU_COR_COD_ESC_TG_NEU]]-Tabla2[[#This Row],[ESC_1DU_COR_COD_ESC_TG_NEU]]</f>
        <v>-35.263157894736821</v>
      </c>
      <c r="OO10" s="15">
        <f>Tabla2[[#This Row],[PAS_1DU_COR_COD_ESC_TG_POS]]-Tabla2[[#This Row],[ESC_1DU_COR_COD_ESC_TG_POS]]</f>
        <v>-49.762499999999989</v>
      </c>
      <c r="OP10" s="15">
        <f>Tabla2[[#This Row],[PAS_1DU_COR_COD_ESC_TG_TOT]]-Tabla2[[#This Row],[ESC_1DU_COR_COD_ESC_TG_TOT]]</f>
        <v>-37.375849056603784</v>
      </c>
      <c r="OQ10" s="61">
        <v>-54.166666666666686</v>
      </c>
      <c r="OR10" s="62">
        <v>-9.6000000000000227</v>
      </c>
      <c r="OS10" s="62">
        <v>17.833333333333314</v>
      </c>
      <c r="OT10" s="62">
        <v>-15.150326797385617</v>
      </c>
      <c r="OU10" s="62">
        <v>-57.238095238095241</v>
      </c>
      <c r="OV10" s="62">
        <v>-37.833333333333314</v>
      </c>
      <c r="OW10" s="62">
        <v>-125.86666666666665</v>
      </c>
      <c r="OX10" s="62">
        <v>-58.173333333333346</v>
      </c>
      <c r="OY10" s="62">
        <v>-31.830409356725113</v>
      </c>
      <c r="OZ10" s="62">
        <v>-70.570175438596493</v>
      </c>
      <c r="PA10" s="62">
        <v>7.7624999999999886</v>
      </c>
      <c r="PB10" s="62">
        <v>-32.790466732869902</v>
      </c>
    </row>
    <row r="11" spans="1:418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  <c r="KY11" s="15">
        <f>Tabla2[[#This Row],[ROS_NUM_COR_COD_ROS_TG_NEG]]-Tabla2[[#This Row],[PAS_NUM_COR_COD_ROS_TG_NEG]]</f>
        <v>6.1111111111110894E-2</v>
      </c>
      <c r="KZ11" s="15">
        <f>Tabla2[[#This Row],[ROS_DUR_COR_COD_ROS_TG_NEG]]-Tabla2[[#This Row],[PAS_DUR_COR_COD_ROS_TG_NEG]]</f>
        <v>149.19047619047615</v>
      </c>
      <c r="LA11" s="15">
        <f>Tabla2[[#This Row],[ROS_NUM_COR_COD_ROS_TG_NEU]]-Tabla2[[#This Row],[PAS_NUM_COR_COD_ROS_TG_NEU]]</f>
        <v>1.85</v>
      </c>
      <c r="LB11" s="15">
        <f>Tabla2[[#This Row],[ROS_DUR_COR_COD_ROS_TG_NEU]]-Tabla2[[#This Row],[PAS_DUR_COR_COD_ROS_TG_NEU]]</f>
        <v>303.04444444444437</v>
      </c>
      <c r="LC11" s="15">
        <f>Tabla2[[#This Row],[ROS_NUM_COR_COD_ROS_TG_POS]]-Tabla2[[#This Row],[PAS_NUM_COR_COD_ROS_TG_POS]]</f>
        <v>3.0166666666666671</v>
      </c>
      <c r="LD11" s="15">
        <f>Tabla2[[#This Row],[ROS_DUR_COR_COD_ROS_TG_POS]]-Tabla2[[#This Row],[PAS_DUR_COR_COD_ROS_TG_POS]]</f>
        <v>402.1111111111112</v>
      </c>
      <c r="LE11" s="15">
        <f>Tabla2[[#This Row],[ROS_NUM_COR_COD_ROS_TG_TOT]]-Tabla2[[#This Row],[PAS_NUM_COR_COD_ROS_TG_TOT]]</f>
        <v>1.6425925925925924</v>
      </c>
      <c r="LF11" s="15">
        <f>Tabla2[[#This Row],[ROS_DUR_COR_COD_ROS_TG_TOT]]-Tabla2[[#This Row],[PAS_DUR_COR_COD_ROS_TG_TOT]]</f>
        <v>253.63384615384621</v>
      </c>
      <c r="LG11" s="15">
        <f>Tabla2[[#This Row],[ROS_NUM_COR_COD_ESC_TG_NEG]]-Tabla2[[#This Row],[PAS_NUM_COR_COD_ESC_TG_NEG]]</f>
        <v>-0.1333333333333333</v>
      </c>
      <c r="LH11" s="15">
        <f>Tabla2[[#This Row],[ROS_DUR_COR_COD_ESC_TG_NEG]]-Tabla2[[#This Row],[PAS_DUR_COR_COD_ESC_TG_NEG]]</f>
        <v>-180.87912087912093</v>
      </c>
      <c r="LI11" s="15">
        <f>Tabla2[[#This Row],[ROS_NUM_COR_COD_ESC_TG_NEU]]-Tabla2[[#This Row],[PAS_NUM_COR_COD_ESC_TG_NEU]]</f>
        <v>-0.76111111111111107</v>
      </c>
      <c r="LJ11" s="15">
        <f>Tabla2[[#This Row],[ROS_NUM_COR_COD_ESC_TG_NEG]]-Tabla2[[#This Row],[PAS_NUM_COR_COD_ESC_TG_NEG]]</f>
        <v>-0.1333333333333333</v>
      </c>
      <c r="LK11" s="15">
        <f>Tabla2[[#This Row],[ROS_NUM_COR_COD_ESC_TG_POS]]-Tabla2[[#This Row],[PAS_NUM_COR_COD_ESC_TG_POS]]</f>
        <v>-0.88333333333333308</v>
      </c>
      <c r="LL11" s="15">
        <f>Tabla2[[#This Row],[ROS_DUR_COR_COD_ESC_TG_POS]]-Tabla2[[#This Row],[PAS_DUR_COR_COD_ESC_TG_POS]]</f>
        <v>-109.85000000000002</v>
      </c>
      <c r="LM11" s="15">
        <f>Tabla2[[#This Row],[ROS_NUM_COR_COD_ESC_TG_TOT]]-Tabla2[[#This Row],[PAS_NUM_COR_COD_ESC_TG_TOT]]</f>
        <v>-0.59259259259259256</v>
      </c>
      <c r="LN11" s="15">
        <f>Tabla2[[#This Row],[ROS_DUR_COR_COD_ESC_TG_TOT]]-Tabla2[[#This Row],[PAS_DUR_COR_COD_ESC_TG_TOT]]</f>
        <v>-200.48412698412699</v>
      </c>
      <c r="LO11" s="15">
        <f>Tabla2[[#This Row],[PAS_NUM_COR_COD_ROS_TG_NEG]]-Tabla2[[#This Row],[ESC_NUM_COR_COD_ROS_TG_NEG]]</f>
        <v>1.4499999999999997</v>
      </c>
      <c r="LP11" s="15">
        <f>Tabla2[[#This Row],[PAS_DUR_COR_COD_ROS_TG_NEG]]-Tabla2[[#This Row],[ESC_DUR_COR_COD_ROS_TG_NEG]]</f>
        <v>400.52380952380963</v>
      </c>
      <c r="LQ11" s="15">
        <f>Tabla2[[#This Row],[PAS_NUM_COR_COD_ROS_TG_NEU]]-Tabla2[[#This Row],[ESC_NUM_COR_COD_ROS_TG_NEU]]</f>
        <v>-0.75</v>
      </c>
      <c r="LR11" s="15">
        <f>Tabla2[[#This Row],[PAS_DUR_COR_COD_ROS_TG_NEU]]-Tabla2[[#This Row],[ESC_DUR_COR_COD_ROS_TG_NEU]]</f>
        <v>-320.36190476190461</v>
      </c>
      <c r="LS11" s="15">
        <f>Tabla2[[#This Row],[PAS_NUM_COR_COD_ROS_TG_POS]]-Tabla2[[#This Row],[ESC_NUM_COR_COD_ROS_TG_POS]]</f>
        <v>-0.35000000000000009</v>
      </c>
      <c r="LT11" s="15">
        <f>Tabla2[[#This Row],[PAS_DUR_COR_COD_ROS_TG_POS]]-Tabla2[[#This Row],[ESC_DUR_COR_COD_ROS_TG_POS]]</f>
        <v>469.31944444444446</v>
      </c>
      <c r="LU11" s="15">
        <f>Tabla2[[#This Row],[PAS_NUM_COR_COD_ROS_TG_TOT]]-Tabla2[[#This Row],[ESC_NUM_COR_COD_ROS_TG_TOT]]</f>
        <v>8.793103448275863E-2</v>
      </c>
      <c r="LV11" s="15">
        <f>Tabla2[[#This Row],[PAS_DUR_COR_COD_ROS_TG_TOT]]-Tabla2[[#This Row],[ESC_DUR_COR_COD_ROS_TG_TOT]]</f>
        <v>224.39160839160832</v>
      </c>
      <c r="LW11" s="15">
        <f>Tabla2[[#This Row],[PAS_NUM_COR_COD_ESC_TG_NEG]]-Tabla2[[#This Row],[ESC_NUM_COR_COD_ESC_TG_NEG]]</f>
        <v>-0.10000000000000009</v>
      </c>
      <c r="LX11" s="15">
        <f>Tabla2[[#This Row],[PAS_DUR_COR_COD_ESC_TG_NEG]]-Tabla2[[#This Row],[ESC_DUR_COR_COD_ESC_TG_NEG]]</f>
        <v>388.41880341880346</v>
      </c>
      <c r="LY11" s="15">
        <f>Tabla2[[#This Row],[PAS_NUM_COR_COD_ESC_TG_NEU]]-Tabla2[[#This Row],[ESC_NUM_COR_COD_ESC_TG_NEU]]</f>
        <v>-0.95000000000000018</v>
      </c>
      <c r="LZ11" s="15">
        <f>Tabla2[[#This Row],[PAS_DUR_COR_COD_ESC_TG_NEU]]-Tabla2[[#This Row],[ESC_DUR_COR_COD_ESC_TG_NEU]]</f>
        <v>213.03418803418799</v>
      </c>
      <c r="MA11" s="15">
        <f>Tabla2[[#This Row],[PAS_NUM_COR_COD_ESC_TG_POS]]-Tabla2[[#This Row],[ESC_NUM_COR_COD_ESC_TG_POS]]</f>
        <v>-1.8944444444444448</v>
      </c>
      <c r="MB11" s="15">
        <f>Tabla2[[#This Row],[PAS_DUR_COR_COD_ESC_TG_POS]]-Tabla2[[#This Row],[ESC_DUR_COR_COD_ESC_TG_POS]]</f>
        <v>-414.75</v>
      </c>
      <c r="MC11" s="15">
        <f>Tabla2[[#This Row],[PAS_NUM_COR_COD_ESC_TG_TOT]]-Tabla2[[#This Row],[ESC_NUM_COR_COD_ESC_TG_TOT]]</f>
        <v>-0.95402298850574718</v>
      </c>
      <c r="MD11" s="15">
        <f>Tabla2[[#This Row],[PAS_DUR_COR_COD_ESC_TG_TOT]]-Tabla2[[#This Row],[ESC_DUR_COR_COD_ESC_TG_TOT]]</f>
        <v>60.992673992674099</v>
      </c>
      <c r="ME11" s="42">
        <f>Tabla25[[#This Row],[PAS_NUM_COR_COD_ROS_TG_NEG]]-Tabla25[[#This Row],[PAS_NUM_COR_COD_ESC_TG_NEG]]</f>
        <v>1.25</v>
      </c>
      <c r="MF11" s="42">
        <f>Tabla25[[#This Row],[PAS_NUM_COR_COD_ROS_TG_NEU]]-Tabla25[[#This Row],[PAS_NUM_COR_COD_ESC_TG_NEU]]</f>
        <v>0.5</v>
      </c>
      <c r="MG11" s="42">
        <f>Tabla25[[#This Row],[PAS_NUM_COR_COD_ROS_TG_POS]]-Tabla25[[#This Row],[PAS_NUM_COR_COD_ESC_TG_POS]]</f>
        <v>-0.89999999999999991</v>
      </c>
      <c r="MH11" s="42">
        <f>Tabla25[[#This Row],[PAS_NUM_COR_COD_ROS_TG_TOT]]-Tabla25[[#This Row],[PAS_NUM_COR_COD_ESC_TG_TOT]]</f>
        <v>0.28333333333333366</v>
      </c>
      <c r="MI11" s="42">
        <f>Tabla25[[#This Row],[PAS_DUR_COR_COD_ROS_TG_NEG]]-Tabla25[[#This Row],[PAS_DUR_COR_COD_ESC_TG_NEG]]</f>
        <v>231.35897435897436</v>
      </c>
      <c r="MJ11" s="42">
        <f>Tabla25[[#This Row],[PAS_DUR_COR_COD_ROS_TG_NEU]]-Tabla25[[#This Row],[PAS_DUR_COR_COD_ESC_TG_NEU]]</f>
        <v>-160.85641025641019</v>
      </c>
      <c r="MK11" s="42">
        <f>Tabla25[[#This Row],[PAS_DUR_COR_COD_ROS_TG_POS]]-Tabla25[[#This Row],[PAS_DUR_COR_COD_ESC_TG_POS]]</f>
        <v>90.194444444444457</v>
      </c>
      <c r="ML11" s="42">
        <f>Tabla25[[#This Row],[PAS_DUR_COR_COD_ROS_TG_TOT]]-Tabla25[[#This Row],[PAS_DUR_COR_COD_ESC_TG_TOT]]</f>
        <v>88.084249084248995</v>
      </c>
      <c r="MM11" s="44">
        <f>Tabla25[[#This Row],[ESC_NUM_COR_COD_ROS_TG_NEG]]-Tabla25[[#This Row],[ESC_NUM_COR_COD_ESC_TG_NEG]]</f>
        <v>-0.29999999999999982</v>
      </c>
      <c r="MN11" s="44">
        <f>Tabla25[[#This Row],[ESC_NUM_COR_COD_ROS_TG_NEU]]-Tabla25[[#This Row],[ESC_NUM_COR_COD_ESC_TG_NEU]]</f>
        <v>0.29999999999999982</v>
      </c>
      <c r="MO11" s="44">
        <f>Tabla25[[#This Row],[ESC_NUM_COR_COD_ROS_TG_POS]]-Tabla25[[#This Row],[ESC_NUM_COR_COD_ESC_TG_POS]]</f>
        <v>-2.4444444444444446</v>
      </c>
      <c r="MP11" s="44">
        <f>Tabla25[[#This Row],[ESC_NUM_COR_COD_ROS_TG_TOT]]-Tabla25[[#This Row],[ESC_NUM_COR_COD_ESC_TG_TOT]]</f>
        <v>-0.75862068965517215</v>
      </c>
      <c r="MQ11" s="44">
        <f>Tabla25[[#This Row],[ESC_DUR_COR_COD_ROS_TG_NEG]]-Tabla25[[#This Row],[ESC_DUR_COR_COD_ESC_TG_NEG]]</f>
        <v>219.2539682539682</v>
      </c>
      <c r="MR11" s="44">
        <f>Tabla25[[#This Row],[ESC_DUR_COR_COD_ROS_TG_NEU]]-Tabla25[[#This Row],[ESC_DUR_COR_COD_ESC_TG_NEU]]</f>
        <v>372.53968253968242</v>
      </c>
      <c r="MS11" s="44">
        <f>Tabla25[[#This Row],[ESC_DUR_COR_COD_ROS_TG_POS]]-Tabla25[[#This Row],[ESC_DUR_COR_COD_ESC_TG_POS]]</f>
        <v>-793.875</v>
      </c>
      <c r="MT11" s="44">
        <f>Tabla25[[#This Row],[ESC_DUR_COR_COD_ROS_TG_TOT]]-Tabla25[[#This Row],[ESC_DUR_COR_COD_ESC_TG_TOT]]</f>
        <v>-75.314685314685221</v>
      </c>
      <c r="MU11" s="47">
        <f>Tabla25[[#This Row],[ROS_NUM_COR_COD_ROS_TG_NEG]]-Tabla25[[#This Row],[ROS_NUM_COR_COD_ESC_TG_NEG]]</f>
        <v>1.4444444444444442</v>
      </c>
      <c r="MV11" s="47">
        <f>Tabla25[[#This Row],[ROS_NUM_COR_COD_ROS_TG_NEU]]-Tabla25[[#This Row],[ROS_NUM_COR_COD_ESC_TG_NEU]]</f>
        <v>3.1111111111111112</v>
      </c>
      <c r="MW11" s="47">
        <f>Tabla25[[#This Row],[ROS_NUM_COR_COD_ROS_TG_POS]]-Tabla25[[#This Row],[ROS_NUM_COR_COD_ESC_TG_POS]]</f>
        <v>3</v>
      </c>
      <c r="MX11" s="47">
        <f>Tabla25[[#This Row],[ROS_NUM_COR_COD_ROS_TG_TOT]]-Tabla25[[#This Row],[ROS_NUM_COR_COD_ESC_TG_TOT]]</f>
        <v>2.5185185185185186</v>
      </c>
      <c r="MY11" s="47">
        <f>Tabla25[[#This Row],[ROS_DUR_COR_COD_ROS_TG_NEG]]-Tabla25[[#This Row],[ROS_DUR_COR_COD_ESC_TG_NEG]]</f>
        <v>561.42857142857144</v>
      </c>
      <c r="MZ11" s="47">
        <f>Tabla25[[#This Row],[ROS_DUR_COR_COD_ROS_TG_NEU]]-Tabla25[[#This Row],[ROS_DUR_COR_COD_ESC_TG_NEU]]</f>
        <v>521.44444444444446</v>
      </c>
      <c r="NA11" s="47">
        <f>Tabla25[[#This Row],[ROS_DUR_COR_COD_ROS_TG_POS]]-Tabla25[[#This Row],[ROS_DUR_COR_COD_ESC_TG_POS]]</f>
        <v>602.15555555555568</v>
      </c>
      <c r="NB11" s="47">
        <f>Tabla25[[#This Row],[ROS_DUR_COR_COD_ROS_TG_TOT]]-Tabla25[[#This Row],[ROS_DUR_COR_COD_ESC_TG_TOT]]</f>
        <v>542.20222222222219</v>
      </c>
      <c r="NC11">
        <v>317.28571428571428</v>
      </c>
      <c r="ND11">
        <v>206.66666666666666</v>
      </c>
      <c r="NE11">
        <v>318.77777777777777</v>
      </c>
      <c r="NF11">
        <v>278</v>
      </c>
      <c r="NG11">
        <v>282.14285714285717</v>
      </c>
      <c r="NH11">
        <v>277</v>
      </c>
      <c r="NI11">
        <v>173.2</v>
      </c>
      <c r="NJ11">
        <v>250.16666666666666</v>
      </c>
      <c r="NK11">
        <v>221.14285714285714</v>
      </c>
      <c r="NL11">
        <v>177.28571428571428</v>
      </c>
      <c r="NM11">
        <v>182.125</v>
      </c>
      <c r="NN11">
        <v>193</v>
      </c>
      <c r="NO11">
        <v>184.11111111111111</v>
      </c>
      <c r="NP11">
        <v>232.22222222222223</v>
      </c>
      <c r="NQ11">
        <v>237</v>
      </c>
      <c r="NR11">
        <v>217.03846153846155</v>
      </c>
      <c r="NS11">
        <v>257.53333333333336</v>
      </c>
      <c r="NT11">
        <v>246.93333333333334</v>
      </c>
      <c r="NU11">
        <v>245.44444444444446</v>
      </c>
      <c r="NV11">
        <v>250.66666666666666</v>
      </c>
      <c r="NW11">
        <v>246.30769230769232</v>
      </c>
      <c r="NX11">
        <v>223</v>
      </c>
      <c r="NY11">
        <v>235.125</v>
      </c>
      <c r="NZ11">
        <v>234.83333333333334</v>
      </c>
      <c r="OA11" s="15">
        <f>Tabla2[[#This Row],[ROS_1DU_COR_COD_ROS_TG_NEG]]-Tabla2[[#This Row],[PAS_1DU_COR_COD_ROS_TG_NEG]]</f>
        <v>59.752380952380918</v>
      </c>
      <c r="OB11" s="15">
        <f>Tabla2[[#This Row],[ROS_1DU_COR_COD_ROS_TG_NEU]]-Tabla2[[#This Row],[PAS_1DU_COR_COD_ROS_TG_NEU]]</f>
        <v>-40.26666666666668</v>
      </c>
      <c r="OC11" s="15">
        <f>Tabla2[[#This Row],[ROS_1DU_COR_COD_ROS_TG_POS]]-Tabla2[[#This Row],[PAS_1DU_COR_COD_ROS_TG_POS]]</f>
        <v>73.333333333333314</v>
      </c>
      <c r="OD11" s="15">
        <f>Tabla2[[#This Row],[ROS_1DU_COR_COD_ROS_TG_TOT]]-Tabla2[[#This Row],[PAS_1DU_COR_COD_ROS_TG_TOT]]</f>
        <v>27.333333333333343</v>
      </c>
      <c r="OE11" s="15">
        <f>Tabla2[[#This Row],[ROS_1DU_COR_COD_ESC_TG_NEG]]-Tabla2[[#This Row],[PAS_1DU_COR_COD_ESC_TG_NEG]]</f>
        <v>35.835164835164846</v>
      </c>
      <c r="OF11" s="15">
        <f>Tabla2[[#This Row],[ROS_1DU_COR_COD_ESC_TG_NEU]]-Tabla2[[#This Row],[PAS_1DU_COR_COD_ESC_TG_NEU]]</f>
        <v>54</v>
      </c>
      <c r="OG11" s="15">
        <f>Tabla2[[#This Row],[ROS_1DU_COR_COD_ESC_TG_POS]]-Tabla2[[#This Row],[PAS_1DU_COR_COD_ESC_TG_POS]]</f>
        <v>-61.925000000000011</v>
      </c>
      <c r="OH11" s="15">
        <f>Tabla2[[#This Row],[ROS_1DU_COR_COD_ESC_TG_TOT]]-Tabla2[[#This Row],[PAS_1DU_COR_COD_ESC_TG_TOT]]</f>
        <v>15.333333333333314</v>
      </c>
      <c r="OI11" s="15">
        <f>Tabla2[[#This Row],[PAS_1DU_COR_COD_ROS_TG_NEG]]-Tabla2[[#This Row],[ESC_1DU_COR_COD_ROS_TG_NEG]]</f>
        <v>36.390476190476221</v>
      </c>
      <c r="OJ11" s="15">
        <f>Tabla2[[#This Row],[PAS_1DU_COR_COD_ROS_TG_NEU]]-Tabla2[[#This Row],[ESC_1DU_COR_COD_ROS_TG_NEU]]</f>
        <v>69.64761904761906</v>
      </c>
      <c r="OK11" s="15">
        <f>Tabla2[[#This Row],[PAS_1DU_COR_COD_ROS_TG_POS]]-Tabla2[[#This Row],[ESC_1DU_COR_COD_ROS_TG_POS]]</f>
        <v>63.319444444444457</v>
      </c>
      <c r="OL11" s="15">
        <f>Tabla2[[#This Row],[PAS_1DU_COR_COD_ROS_TG_TOT]]-Tabla2[[#This Row],[ESC_1DU_COR_COD_ROS_TG_TOT]]</f>
        <v>57.666666666666657</v>
      </c>
      <c r="OM11" s="15">
        <f>Tabla2[[#This Row],[PAS_1DU_COR_COD_ESC_TG_NEG]]-Tabla2[[#This Row],[ESC_1DU_COR_COD_ESC_TG_NEG]]</f>
        <v>62.196581196581207</v>
      </c>
      <c r="ON11" s="15">
        <f>Tabla2[[#This Row],[PAS_1DU_COR_COD_ESC_TG_NEU]]-Tabla2[[#This Row],[ESC_1DU_COR_COD_ESC_TG_NEU]]</f>
        <v>-9.2222222222222285</v>
      </c>
      <c r="OO11" s="15">
        <f>Tabla2[[#This Row],[PAS_1DU_COR_COD_ESC_TG_POS]]-Tabla2[[#This Row],[ESC_1DU_COR_COD_ESC_TG_POS]]</f>
        <v>-1.875</v>
      </c>
      <c r="OP11" s="15">
        <f>Tabla2[[#This Row],[PAS_1DU_COR_COD_ESC_TG_TOT]]-Tabla2[[#This Row],[ESC_1DU_COR_COD_ESC_TG_TOT]]</f>
        <v>17.794871794871796</v>
      </c>
      <c r="OQ11" s="61">
        <v>35.14285714285711</v>
      </c>
      <c r="OR11" s="62">
        <v>-70.333333333333343</v>
      </c>
      <c r="OS11" s="62">
        <v>145.57777777777778</v>
      </c>
      <c r="OT11" s="62">
        <v>27.833333333333343</v>
      </c>
      <c r="OU11" s="62">
        <v>37.031746031746025</v>
      </c>
      <c r="OV11" s="62">
        <v>-54.936507936507951</v>
      </c>
      <c r="OW11" s="62">
        <v>-54.875</v>
      </c>
      <c r="OX11" s="62">
        <v>-24.038461538461547</v>
      </c>
      <c r="OY11" s="62">
        <v>11.225641025641039</v>
      </c>
      <c r="OZ11" s="62">
        <v>23.933333333333337</v>
      </c>
      <c r="PA11" s="62">
        <v>10.319444444444457</v>
      </c>
      <c r="PB11" s="62">
        <v>15.833333333333314</v>
      </c>
    </row>
    <row r="12" spans="1:418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  <c r="KY12" s="15">
        <f>Tabla2[[#This Row],[ROS_NUM_COR_COD_ROS_TG_NEG]]-Tabla2[[#This Row],[PAS_NUM_COR_COD_ROS_TG_NEG]]</f>
        <v>0.12222222222222223</v>
      </c>
      <c r="KZ12" s="15">
        <f>Tabla2[[#This Row],[ROS_DUR_COR_COD_ROS_TG_NEG]]-Tabla2[[#This Row],[PAS_DUR_COR_COD_ROS_TG_NEG]]</f>
        <v>59.316176470588232</v>
      </c>
      <c r="LA12" s="15">
        <f>Tabla2[[#This Row],[ROS_NUM_COR_COD_ROS_TG_NEU]]-Tabla2[[#This Row],[PAS_NUM_COR_COD_ROS_TG_NEU]]</f>
        <v>0</v>
      </c>
      <c r="LB12" s="15">
        <f>Tabla2[[#This Row],[ROS_DUR_COR_COD_ROS_TG_NEU]]-Tabla2[[#This Row],[PAS_DUR_COR_COD_ROS_TG_NEU]]</f>
        <v>-6.42483660130722</v>
      </c>
      <c r="LC12" s="15">
        <f>Tabla2[[#This Row],[ROS_NUM_COR_COD_ROS_TG_POS]]-Tabla2[[#This Row],[PAS_NUM_COR_COD_ROS_TG_POS]]</f>
        <v>0.58333333333333348</v>
      </c>
      <c r="LD12" s="15">
        <f>Tabla2[[#This Row],[ROS_DUR_COR_COD_ROS_TG_POS]]-Tabla2[[#This Row],[PAS_DUR_COR_COD_ROS_TG_POS]]</f>
        <v>24.461538461538453</v>
      </c>
      <c r="LE12" s="15">
        <f>Tabla2[[#This Row],[ROS_NUM_COR_COD_ROS_TG_TOT]]-Tabla2[[#This Row],[PAS_NUM_COR_COD_ROS_TG_TOT]]</f>
        <v>0.23571428571428577</v>
      </c>
      <c r="LF12" s="15">
        <f>Tabla2[[#This Row],[ROS_DUR_COR_COD_ROS_TG_TOT]]-Tabla2[[#This Row],[PAS_DUR_COR_COD_ROS_TG_TOT]]</f>
        <v>26.292765957446875</v>
      </c>
      <c r="LG12" s="15">
        <f>Tabla2[[#This Row],[ROS_NUM_COR_COD_ESC_TG_NEG]]-Tabla2[[#This Row],[PAS_NUM_COR_COD_ESC_TG_NEG]]</f>
        <v>-0.13888888888888884</v>
      </c>
      <c r="LH12" s="15">
        <f>Tabla2[[#This Row],[ROS_DUR_COR_COD_ESC_TG_NEG]]-Tabla2[[#This Row],[PAS_DUR_COR_COD_ESC_TG_NEG]]</f>
        <v>-2.5833333333333144</v>
      </c>
      <c r="LI12" s="15">
        <f>Tabla2[[#This Row],[ROS_NUM_COR_COD_ESC_TG_NEU]]-Tabla2[[#This Row],[PAS_NUM_COR_COD_ESC_TG_NEU]]</f>
        <v>0</v>
      </c>
      <c r="LJ12" s="15">
        <f>Tabla2[[#This Row],[ROS_NUM_COR_COD_ESC_TG_NEG]]-Tabla2[[#This Row],[PAS_NUM_COR_COD_ESC_TG_NEG]]</f>
        <v>-0.13888888888888884</v>
      </c>
      <c r="LK12" s="15">
        <f>Tabla2[[#This Row],[ROS_NUM_COR_COD_ESC_TG_POS]]-Tabla2[[#This Row],[PAS_NUM_COR_COD_ESC_TG_POS]]</f>
        <v>-0.18333333333333335</v>
      </c>
      <c r="LL12" s="15">
        <f>Tabla2[[#This Row],[ROS_DUR_COR_COD_ESC_TG_POS]]-Tabla2[[#This Row],[PAS_DUR_COR_COD_ESC_TG_POS]]</f>
        <v>-226.375</v>
      </c>
      <c r="LM12" s="15">
        <f>Tabla2[[#This Row],[ROS_NUM_COR_COD_ESC_TG_TOT]]-Tabla2[[#This Row],[PAS_NUM_COR_COD_ESC_TG_TOT]]</f>
        <v>-0.11190476190476195</v>
      </c>
      <c r="LN12" s="15">
        <f>Tabla2[[#This Row],[ROS_DUR_COR_COD_ESC_TG_TOT]]-Tabla2[[#This Row],[PAS_DUR_COR_COD_ESC_TG_TOT]]</f>
        <v>13.219219219219212</v>
      </c>
      <c r="LO12" s="15">
        <f>Tabla2[[#This Row],[PAS_NUM_COR_COD_ROS_TG_NEG]]-Tabla2[[#This Row],[ESC_NUM_COR_COD_ROS_TG_NEG]]</f>
        <v>0.76666666666666683</v>
      </c>
      <c r="LP12" s="15">
        <f>Tabla2[[#This Row],[PAS_DUR_COR_COD_ROS_TG_NEG]]-Tabla2[[#This Row],[ESC_DUR_COR_COD_ROS_TG_NEG]]</f>
        <v>242.91596638655463</v>
      </c>
      <c r="LQ12" s="15">
        <f>Tabla2[[#This Row],[PAS_NUM_COR_COD_ROS_TG_NEU]]-Tabla2[[#This Row],[ESC_NUM_COR_COD_ROS_TG_NEU]]</f>
        <v>0.99999999999999978</v>
      </c>
      <c r="LR12" s="15">
        <f>Tabla2[[#This Row],[PAS_DUR_COR_COD_ROS_TG_NEU]]-Tabla2[[#This Row],[ESC_DUR_COR_COD_ROS_TG_NEU]]</f>
        <v>152.50420168067222</v>
      </c>
      <c r="LS12" s="15">
        <f>Tabla2[[#This Row],[PAS_NUM_COR_COD_ROS_TG_POS]]-Tabla2[[#This Row],[ESC_NUM_COR_COD_ROS_TG_POS]]</f>
        <v>0.86111111111111116</v>
      </c>
      <c r="LT12" s="15">
        <f>Tabla2[[#This Row],[PAS_DUR_COR_COD_ROS_TG_POS]]-Tabla2[[#This Row],[ESC_DUR_COR_COD_ROS_TG_POS]]</f>
        <v>281.33846153846156</v>
      </c>
      <c r="LU12" s="15">
        <f>Tabla2[[#This Row],[PAS_NUM_COR_COD_ROS_TG_TOT]]-Tabla2[[#This Row],[ESC_NUM_COR_COD_ROS_TG_TOT]]</f>
        <v>0.87142857142857122</v>
      </c>
      <c r="LV12" s="15">
        <f>Tabla2[[#This Row],[PAS_DUR_COR_COD_ROS_TG_TOT]]-Tabla2[[#This Row],[ESC_DUR_COR_COD_ROS_TG_TOT]]</f>
        <v>219.78723404255317</v>
      </c>
      <c r="LW12" s="15">
        <f>Tabla2[[#This Row],[PAS_NUM_COR_COD_ESC_TG_NEG]]-Tabla2[[#This Row],[ESC_NUM_COR_COD_ESC_TG_NEG]]</f>
        <v>-2.4166666666666665</v>
      </c>
      <c r="LX12" s="15">
        <f>Tabla2[[#This Row],[PAS_DUR_COR_COD_ESC_TG_NEG]]-Tabla2[[#This Row],[ESC_DUR_COR_COD_ESC_TG_NEG]]</f>
        <v>-484.36111111111114</v>
      </c>
      <c r="LY12" s="15">
        <f>Tabla2[[#This Row],[PAS_NUM_COR_COD_ESC_TG_NEU]]-Tabla2[[#This Row],[ESC_NUM_COR_COD_ESC_TG_NEU]]</f>
        <v>-2.0999999999999996</v>
      </c>
      <c r="LZ12" s="15">
        <f>Tabla2[[#This Row],[PAS_DUR_COR_COD_ESC_TG_NEU]]-Tabla2[[#This Row],[ESC_DUR_COR_COD_ESC_TG_NEU]]</f>
        <v>-403.82307692307688</v>
      </c>
      <c r="MA12" s="15">
        <f>Tabla2[[#This Row],[PAS_NUM_COR_COD_ESC_TG_POS]]-Tabla2[[#This Row],[ESC_NUM_COR_COD_ESC_TG_POS]]</f>
        <v>-1.7055555555555553</v>
      </c>
      <c r="MB12" s="15">
        <f>Tabla2[[#This Row],[PAS_DUR_COR_COD_ESC_TG_POS]]-Tabla2[[#This Row],[ESC_DUR_COR_COD_ESC_TG_POS]]</f>
        <v>-131.83333333333337</v>
      </c>
      <c r="MC12" s="15">
        <f>Tabla2[[#This Row],[PAS_NUM_COR_COD_ESC_TG_TOT]]-Tabla2[[#This Row],[ESC_NUM_COR_COD_ESC_TG_TOT]]</f>
        <v>-2.0666666666666664</v>
      </c>
      <c r="MD12" s="15">
        <f>Tabla2[[#This Row],[PAS_DUR_COR_COD_ESC_TG_TOT]]-Tabla2[[#This Row],[ESC_DUR_COR_COD_ESC_TG_TOT]]</f>
        <v>-341.64382239382246</v>
      </c>
      <c r="ME12" s="42">
        <f>Tabla25[[#This Row],[PAS_NUM_COR_COD_ROS_TG_NEG]]-Tabla25[[#This Row],[PAS_NUM_COR_COD_ESC_TG_NEG]]</f>
        <v>0.85000000000000009</v>
      </c>
      <c r="MF12" s="42">
        <f>Tabla25[[#This Row],[PAS_NUM_COR_COD_ROS_TG_NEU]]-Tabla25[[#This Row],[PAS_NUM_COR_COD_ESC_TG_NEU]]</f>
        <v>1.0999999999999999</v>
      </c>
      <c r="MG12" s="42">
        <f>Tabla25[[#This Row],[PAS_NUM_COR_COD_ROS_TG_POS]]-Tabla25[[#This Row],[PAS_NUM_COR_COD_ESC_TG_POS]]</f>
        <v>-0.10000000000000009</v>
      </c>
      <c r="MH12" s="42">
        <f>Tabla25[[#This Row],[PAS_NUM_COR_COD_ROS_TG_TOT]]-Tabla25[[#This Row],[PAS_NUM_COR_COD_ESC_TG_TOT]]</f>
        <v>0.61666666666666647</v>
      </c>
      <c r="MI12" s="42">
        <f>Tabla25[[#This Row],[PAS_DUR_COR_COD_ROS_TG_NEG]]-Tabla25[[#This Row],[PAS_DUR_COR_COD_ESC_TG_NEG]]</f>
        <v>158.97549019607845</v>
      </c>
      <c r="MJ12" s="42">
        <f>Tabla25[[#This Row],[PAS_DUR_COR_COD_ROS_TG_NEU]]-Tabla25[[#This Row],[PAS_DUR_COR_COD_ESC_TG_NEU]]</f>
        <v>238.5701357466063</v>
      </c>
      <c r="MK12" s="42">
        <f>Tabla25[[#This Row],[PAS_DUR_COR_COD_ROS_TG_POS]]-Tabla25[[#This Row],[PAS_DUR_COR_COD_ESC_TG_POS]]</f>
        <v>-15.961538461538453</v>
      </c>
      <c r="ML12" s="42">
        <f>Tabla25[[#This Row],[PAS_DUR_COR_COD_ROS_TG_TOT]]-Tabla25[[#This Row],[PAS_DUR_COR_COD_ESC_TG_TOT]]</f>
        <v>128.89534215066129</v>
      </c>
      <c r="MM12" s="44">
        <f>Tabla25[[#This Row],[ESC_NUM_COR_COD_ROS_TG_NEG]]-Tabla25[[#This Row],[ESC_NUM_COR_COD_ESC_TG_NEG]]</f>
        <v>-2.333333333333333</v>
      </c>
      <c r="MN12" s="44">
        <f>Tabla25[[#This Row],[ESC_NUM_COR_COD_ROS_TG_NEU]]-Tabla25[[#This Row],[ESC_NUM_COR_COD_ESC_TG_NEU]]</f>
        <v>-1.9999999999999998</v>
      </c>
      <c r="MO12" s="44">
        <f>Tabla25[[#This Row],[ESC_NUM_COR_COD_ROS_TG_POS]]-Tabla25[[#This Row],[ESC_NUM_COR_COD_ESC_TG_POS]]</f>
        <v>-2.6666666666666665</v>
      </c>
      <c r="MP12" s="44">
        <f>Tabla25[[#This Row],[ESC_NUM_COR_COD_ROS_TG_TOT]]-Tabla25[[#This Row],[ESC_NUM_COR_COD_ESC_TG_TOT]]</f>
        <v>-2.3214285714285712</v>
      </c>
      <c r="MQ12" s="44">
        <f>Tabla25[[#This Row],[ESC_DUR_COR_COD_ROS_TG_NEG]]-Tabla25[[#This Row],[ESC_DUR_COR_COD_ESC_TG_NEG]]</f>
        <v>-568.30158730158735</v>
      </c>
      <c r="MR12" s="44">
        <f>Tabla25[[#This Row],[ESC_DUR_COR_COD_ROS_TG_NEU]]-Tabla25[[#This Row],[ESC_DUR_COR_COD_ESC_TG_NEU]]</f>
        <v>-317.75714285714281</v>
      </c>
      <c r="MS12" s="44">
        <f>Tabla25[[#This Row],[ESC_DUR_COR_COD_ROS_TG_POS]]-Tabla25[[#This Row],[ESC_DUR_COR_COD_ESC_TG_POS]]</f>
        <v>-429.13333333333338</v>
      </c>
      <c r="MT12" s="44">
        <f>Tabla25[[#This Row],[ESC_DUR_COR_COD_ROS_TG_TOT]]-Tabla25[[#This Row],[ESC_DUR_COR_COD_ESC_TG_TOT]]</f>
        <v>-432.53571428571433</v>
      </c>
      <c r="MU12" s="47">
        <f>Tabla25[[#This Row],[ROS_NUM_COR_COD_ROS_TG_NEG]]-Tabla25[[#This Row],[ROS_NUM_COR_COD_ESC_TG_NEG]]</f>
        <v>1.1111111111111112</v>
      </c>
      <c r="MV12" s="47">
        <f>Tabla25[[#This Row],[ROS_NUM_COR_COD_ROS_TG_NEU]]-Tabla25[[#This Row],[ROS_NUM_COR_COD_ESC_TG_NEU]]</f>
        <v>1.0999999999999999</v>
      </c>
      <c r="MW12" s="47">
        <f>Tabla25[[#This Row],[ROS_NUM_COR_COD_ROS_TG_POS]]-Tabla25[[#This Row],[ROS_NUM_COR_COD_ESC_TG_POS]]</f>
        <v>0.66666666666666674</v>
      </c>
      <c r="MX12" s="47">
        <f>Tabla25[[#This Row],[ROS_NUM_COR_COD_ROS_TG_TOT]]-Tabla25[[#This Row],[ROS_NUM_COR_COD_ESC_TG_TOT]]</f>
        <v>0.96428571428571419</v>
      </c>
      <c r="MY12" s="47">
        <f>Tabla25[[#This Row],[ROS_DUR_COR_COD_ROS_TG_NEG]]-Tabla25[[#This Row],[ROS_DUR_COR_COD_ESC_TG_NEG]]</f>
        <v>220.875</v>
      </c>
      <c r="MZ12" s="47">
        <f>Tabla25[[#This Row],[ROS_DUR_COR_COD_ROS_TG_NEU]]-Tabla25[[#This Row],[ROS_DUR_COR_COD_ESC_TG_NEU]]</f>
        <v>-164.77777777777783</v>
      </c>
      <c r="NA12" s="47">
        <f>Tabla25[[#This Row],[ROS_DUR_COR_COD_ROS_TG_POS]]-Tabla25[[#This Row],[ROS_DUR_COR_COD_ESC_TG_POS]]</f>
        <v>234.875</v>
      </c>
      <c r="NB12" s="47">
        <f>Tabla25[[#This Row],[ROS_DUR_COR_COD_ROS_TG_TOT]]-Tabla25[[#This Row],[ROS_DUR_COR_COD_ESC_TG_TOT]]</f>
        <v>141.96888888888896</v>
      </c>
      <c r="NC12">
        <v>197.75</v>
      </c>
      <c r="ND12">
        <v>234.33333333333334</v>
      </c>
      <c r="NE12">
        <v>194.125</v>
      </c>
      <c r="NF12">
        <v>209.76</v>
      </c>
      <c r="NG12">
        <v>171</v>
      </c>
      <c r="NH12">
        <v>243.75</v>
      </c>
      <c r="NI12">
        <v>152</v>
      </c>
      <c r="NJ12">
        <v>178.72222222222223</v>
      </c>
      <c r="NK12">
        <v>135.71428571428572</v>
      </c>
      <c r="NL12">
        <v>266.57142857142856</v>
      </c>
      <c r="NM12">
        <v>150</v>
      </c>
      <c r="NN12">
        <v>187.68421052631578</v>
      </c>
      <c r="NO12">
        <v>206.55555555555554</v>
      </c>
      <c r="NP12">
        <v>161.80000000000001</v>
      </c>
      <c r="NQ12">
        <v>142.44444444444446</v>
      </c>
      <c r="NR12">
        <v>169.96428571428572</v>
      </c>
      <c r="NS12">
        <v>218.23529411764707</v>
      </c>
      <c r="NT12">
        <v>191.88235294117646</v>
      </c>
      <c r="NU12">
        <v>199.30769230769232</v>
      </c>
      <c r="NV12">
        <v>203.46808510638297</v>
      </c>
      <c r="NW12">
        <v>155</v>
      </c>
      <c r="NX12">
        <v>166.30769230769232</v>
      </c>
      <c r="NY12">
        <v>186</v>
      </c>
      <c r="NZ12">
        <v>169.02702702702703</v>
      </c>
      <c r="OA12" s="15">
        <f>Tabla2[[#This Row],[ROS_1DU_COR_COD_ROS_TG_NEG]]-Tabla2[[#This Row],[PAS_1DU_COR_COD_ROS_TG_NEG]]</f>
        <v>-20.485294117647072</v>
      </c>
      <c r="OB12" s="15">
        <f>Tabla2[[#This Row],[ROS_1DU_COR_COD_ROS_TG_NEU]]-Tabla2[[#This Row],[PAS_1DU_COR_COD_ROS_TG_NEU]]</f>
        <v>42.450980392156879</v>
      </c>
      <c r="OC12" s="15">
        <f>Tabla2[[#This Row],[ROS_1DU_COR_COD_ROS_TG_POS]]-Tabla2[[#This Row],[PAS_1DU_COR_COD_ROS_TG_POS]]</f>
        <v>-5.1826923076923208</v>
      </c>
      <c r="OD12" s="15">
        <f>Tabla2[[#This Row],[ROS_1DU_COR_COD_ROS_TG_TOT]]-Tabla2[[#This Row],[PAS_1DU_COR_COD_ROS_TG_TOT]]</f>
        <v>6.2919148936170188</v>
      </c>
      <c r="OE12" s="15">
        <f>Tabla2[[#This Row],[ROS_1DU_COR_COD_ESC_TG_NEG]]-Tabla2[[#This Row],[PAS_1DU_COR_COD_ESC_TG_NEG]]</f>
        <v>16</v>
      </c>
      <c r="OF12" s="15">
        <f>Tabla2[[#This Row],[ROS_1DU_COR_COD_ESC_TG_NEU]]-Tabla2[[#This Row],[PAS_1DU_COR_COD_ESC_TG_NEU]]</f>
        <v>77.442307692307679</v>
      </c>
      <c r="OG12" s="15">
        <f>Tabla2[[#This Row],[ROS_1DU_COR_COD_ESC_TG_POS]]-Tabla2[[#This Row],[PAS_1DU_COR_COD_ESC_TG_POS]]</f>
        <v>-34</v>
      </c>
      <c r="OH12" s="15">
        <f>Tabla2[[#This Row],[ROS_1DU_COR_COD_ESC_TG_TOT]]-Tabla2[[#This Row],[PAS_1DU_COR_COD_ESC_TG_TOT]]</f>
        <v>9.6951951951951969</v>
      </c>
      <c r="OI12" s="15">
        <f>Tabla2[[#This Row],[PAS_1DU_COR_COD_ROS_TG_NEG]]-Tabla2[[#This Row],[ESC_1DU_COR_COD_ROS_TG_NEG]]</f>
        <v>82.52100840336135</v>
      </c>
      <c r="OJ12" s="15">
        <f>Tabla2[[#This Row],[PAS_1DU_COR_COD_ROS_TG_NEU]]-Tabla2[[#This Row],[ESC_1DU_COR_COD_ROS_TG_NEU]]</f>
        <v>-74.689075630252091</v>
      </c>
      <c r="OK12" s="15">
        <f>Tabla2[[#This Row],[PAS_1DU_COR_COD_ROS_TG_POS]]-Tabla2[[#This Row],[ESC_1DU_COR_COD_ROS_TG_POS]]</f>
        <v>49.307692307692321</v>
      </c>
      <c r="OL12" s="15">
        <f>Tabla2[[#This Row],[PAS_1DU_COR_COD_ROS_TG_TOT]]-Tabla2[[#This Row],[ESC_1DU_COR_COD_ROS_TG_TOT]]</f>
        <v>15.783874580067192</v>
      </c>
      <c r="OM12" s="15">
        <f>Tabla2[[#This Row],[PAS_1DU_COR_COD_ESC_TG_NEG]]-Tabla2[[#This Row],[ESC_1DU_COR_COD_ESC_TG_NEG]]</f>
        <v>-51.555555555555543</v>
      </c>
      <c r="ON12" s="15">
        <f>Tabla2[[#This Row],[PAS_1DU_COR_COD_ESC_TG_NEU]]-Tabla2[[#This Row],[ESC_1DU_COR_COD_ESC_TG_NEU]]</f>
        <v>4.5076923076923094</v>
      </c>
      <c r="OO12" s="15">
        <f>Tabla2[[#This Row],[PAS_1DU_COR_COD_ESC_TG_POS]]-Tabla2[[#This Row],[ESC_1DU_COR_COD_ESC_TG_POS]]</f>
        <v>43.555555555555543</v>
      </c>
      <c r="OP12" s="15">
        <f>Tabla2[[#This Row],[PAS_1DU_COR_COD_ESC_TG_TOT]]-Tabla2[[#This Row],[ESC_1DU_COR_COD_ESC_TG_TOT]]</f>
        <v>-0.93725868725869077</v>
      </c>
      <c r="OQ12" s="61">
        <v>26.75</v>
      </c>
      <c r="OR12" s="62">
        <v>-9.4166666666666572</v>
      </c>
      <c r="OS12" s="62">
        <v>42.125</v>
      </c>
      <c r="OT12" s="62">
        <v>31.037777777777762</v>
      </c>
      <c r="OU12" s="62">
        <v>-70.841269841269821</v>
      </c>
      <c r="OV12" s="62">
        <v>104.77142857142854</v>
      </c>
      <c r="OW12" s="62">
        <v>7.5555555555555429</v>
      </c>
      <c r="OX12" s="62">
        <v>17.719924812030058</v>
      </c>
      <c r="OY12" s="62">
        <v>63.235294117647072</v>
      </c>
      <c r="OZ12" s="62">
        <v>25.574660633484143</v>
      </c>
      <c r="PA12" s="62">
        <v>13.307692307692321</v>
      </c>
      <c r="PB12" s="62">
        <v>34.44105807935594</v>
      </c>
    </row>
    <row r="13" spans="1:418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  <c r="KY13" s="15">
        <f>Tabla2[[#This Row],[ROS_NUM_COR_COD_ROS_TG_NEG]]-Tabla2[[#This Row],[PAS_NUM_COR_COD_ROS_TG_NEG]]</f>
        <v>7.7777777777777835E-2</v>
      </c>
      <c r="KZ13" s="15">
        <f>Tabla2[[#This Row],[ROS_DUR_COR_COD_ROS_TG_NEG]]-Tabla2[[#This Row],[PAS_DUR_COR_COD_ROS_TG_NEG]]</f>
        <v>-38.055555555555543</v>
      </c>
      <c r="LA13" s="15">
        <f>Tabla2[[#This Row],[ROS_NUM_COR_COD_ROS_TG_NEU]]-Tabla2[[#This Row],[PAS_NUM_COR_COD_ROS_TG_NEU]]</f>
        <v>0.3</v>
      </c>
      <c r="LB13" s="15">
        <f>Tabla2[[#This Row],[ROS_DUR_COR_COD_ROS_TG_NEU]]-Tabla2[[#This Row],[PAS_DUR_COR_COD_ROS_TG_NEU]]</f>
        <v>12</v>
      </c>
      <c r="LC13" s="15">
        <f>Tabla2[[#This Row],[ROS_NUM_COR_COD_ROS_TG_POS]]-Tabla2[[#This Row],[PAS_NUM_COR_COD_ROS_TG_POS]]</f>
        <v>4.9999999999999989E-2</v>
      </c>
      <c r="LD13" s="15">
        <f>Tabla2[[#This Row],[ROS_DUR_COR_COD_ROS_TG_POS]]-Tabla2[[#This Row],[PAS_DUR_COR_COD_ROS_TG_POS]]</f>
        <v>8.625</v>
      </c>
      <c r="LE13" s="15">
        <f>Tabla2[[#This Row],[ROS_NUM_COR_COD_ROS_TG_TOT]]-Tabla2[[#This Row],[PAS_NUM_COR_COD_ROS_TG_TOT]]</f>
        <v>0.13620689655172408</v>
      </c>
      <c r="LF13" s="15">
        <f>Tabla2[[#This Row],[ROS_DUR_COR_COD_ROS_TG_TOT]]-Tabla2[[#This Row],[PAS_DUR_COR_COD_ROS_TG_TOT]]</f>
        <v>-10.047619047619037</v>
      </c>
      <c r="LG13" s="15">
        <f>Tabla2[[#This Row],[ROS_NUM_COR_COD_ESC_TG_NEG]]-Tabla2[[#This Row],[PAS_NUM_COR_COD_ESC_TG_NEG]]</f>
        <v>-0.21666666666666673</v>
      </c>
      <c r="LH13" s="15">
        <f>Tabla2[[#This Row],[ROS_DUR_COR_COD_ESC_TG_NEG]]-Tabla2[[#This Row],[PAS_DUR_COR_COD_ESC_TG_NEG]]</f>
        <v>-74.416666666666671</v>
      </c>
      <c r="LI13" s="15">
        <f>Tabla2[[#This Row],[ROS_NUM_COR_COD_ESC_TG_NEU]]-Tabla2[[#This Row],[PAS_NUM_COR_COD_ESC_TG_NEU]]</f>
        <v>0.35</v>
      </c>
      <c r="LJ13" s="15">
        <f>Tabla2[[#This Row],[ROS_NUM_COR_COD_ESC_TG_NEG]]-Tabla2[[#This Row],[PAS_NUM_COR_COD_ESC_TG_NEG]]</f>
        <v>-0.21666666666666673</v>
      </c>
      <c r="LK13" s="15">
        <f>Tabla2[[#This Row],[ROS_NUM_COR_COD_ESC_TG_POS]]-Tabla2[[#This Row],[PAS_NUM_COR_COD_ESC_TG_POS]]</f>
        <v>0.15000000000000002</v>
      </c>
      <c r="LL13" s="15">
        <f>Tabla2[[#This Row],[ROS_DUR_COR_COD_ESC_TG_POS]]-Tabla2[[#This Row],[PAS_DUR_COR_COD_ESC_TG_POS]]</f>
        <v>40.833333333333329</v>
      </c>
      <c r="LM13" s="15">
        <f>Tabla2[[#This Row],[ROS_NUM_COR_COD_ESC_TG_TOT]]-Tabla2[[#This Row],[PAS_NUM_COR_COD_ESC_TG_TOT]]</f>
        <v>9.9425287356321834E-2</v>
      </c>
      <c r="LN13" s="15">
        <f>Tabla2[[#This Row],[ROS_DUR_COR_COD_ESC_TG_TOT]]-Tabla2[[#This Row],[PAS_DUR_COR_COD_ESC_TG_TOT]]</f>
        <v>-5.0043859649122879</v>
      </c>
      <c r="LO13" s="15">
        <f>Tabla2[[#This Row],[PAS_NUM_COR_COD_ROS_TG_NEG]]-Tabla2[[#This Row],[ESC_NUM_COR_COD_ROS_TG_NEG]]</f>
        <v>0.49999999999999994</v>
      </c>
      <c r="LP13" s="15">
        <f>Tabla2[[#This Row],[PAS_DUR_COR_COD_ROS_TG_NEG]]-Tabla2[[#This Row],[ESC_DUR_COR_COD_ROS_TG_NEG]]</f>
        <v>42.555555555555543</v>
      </c>
      <c r="LQ13" s="15">
        <f>Tabla2[[#This Row],[PAS_NUM_COR_COD_ROS_TG_NEU]]-Tabla2[[#This Row],[ESC_NUM_COR_COD_ROS_TG_NEU]]</f>
        <v>-0.3</v>
      </c>
      <c r="LR13" s="15">
        <f>Tabla2[[#This Row],[PAS_DUR_COR_COD_ROS_TG_NEU]]-Tabla2[[#This Row],[ESC_DUR_COR_COD_ROS_TG_NEU]]</f>
        <v>3.3499999999999943</v>
      </c>
      <c r="LS13" s="15">
        <f>Tabla2[[#This Row],[PAS_NUM_COR_COD_ROS_TG_POS]]-Tabla2[[#This Row],[ESC_NUM_COR_COD_ROS_TG_POS]]</f>
        <v>-0.14999999999999997</v>
      </c>
      <c r="LT13" s="15">
        <f>Tabla2[[#This Row],[PAS_DUR_COR_COD_ROS_TG_POS]]-Tabla2[[#This Row],[ESC_DUR_COR_COD_ROS_TG_POS]]</f>
        <v>6.4749999999999943</v>
      </c>
      <c r="LU13" s="15">
        <f>Tabla2[[#This Row],[PAS_NUM_COR_COD_ROS_TG_TOT]]-Tabla2[[#This Row],[ESC_NUM_COR_COD_ROS_TG_TOT]]</f>
        <v>1.6666666666666663E-2</v>
      </c>
      <c r="LV13" s="15">
        <f>Tabla2[[#This Row],[PAS_DUR_COR_COD_ROS_TG_TOT]]-Tabla2[[#This Row],[ESC_DUR_COR_COD_ROS_TG_TOT]]</f>
        <v>22.797619047619037</v>
      </c>
      <c r="LW13" s="15">
        <f>Tabla2[[#This Row],[PAS_NUM_COR_COD_ESC_TG_NEG]]-Tabla2[[#This Row],[ESC_NUM_COR_COD_ESC_TG_NEG]]</f>
        <v>0.35000000000000003</v>
      </c>
      <c r="LX13" s="15">
        <f>Tabla2[[#This Row],[PAS_DUR_COR_COD_ESC_TG_NEG]]-Tabla2[[#This Row],[ESC_DUR_COR_COD_ESC_TG_NEG]]</f>
        <v>22.75</v>
      </c>
      <c r="LY13" s="15">
        <f>Tabla2[[#This Row],[PAS_NUM_COR_COD_ESC_TG_NEU]]-Tabla2[[#This Row],[ESC_NUM_COR_COD_ESC_TG_NEU]]</f>
        <v>-0.55000000000000004</v>
      </c>
      <c r="LZ13" s="15">
        <f>Tabla2[[#This Row],[PAS_DUR_COR_COD_ESC_TG_NEU]]-Tabla2[[#This Row],[ESC_DUR_COR_COD_ESC_TG_NEU]]</f>
        <v>-29.533333333333346</v>
      </c>
      <c r="MA13" s="15">
        <f>Tabla2[[#This Row],[PAS_NUM_COR_COD_ESC_TG_POS]]-Tabla2[[#This Row],[ESC_NUM_COR_COD_ESC_TG_POS]]</f>
        <v>-0.25</v>
      </c>
      <c r="MB13" s="15">
        <f>Tabla2[[#This Row],[PAS_DUR_COR_COD_ESC_TG_POS]]-Tabla2[[#This Row],[ESC_DUR_COR_COD_ESC_TG_POS]]</f>
        <v>14.333333333333343</v>
      </c>
      <c r="MC13" s="15">
        <f>Tabla2[[#This Row],[PAS_NUM_COR_COD_ESC_TG_TOT]]-Tabla2[[#This Row],[ESC_NUM_COR_COD_ESC_TG_TOT]]</f>
        <v>-0.14999999999999997</v>
      </c>
      <c r="MD13" s="15">
        <f>Tabla2[[#This Row],[PAS_DUR_COR_COD_ESC_TG_TOT]]-Tabla2[[#This Row],[ESC_DUR_COR_COD_ESC_TG_TOT]]</f>
        <v>12.421052631578959</v>
      </c>
      <c r="ME13" s="42">
        <f>Tabla25[[#This Row],[PAS_NUM_COR_COD_ROS_TG_NEG]]-Tabla25[[#This Row],[PAS_NUM_COR_COD_ESC_TG_NEG]]</f>
        <v>0.14999999999999991</v>
      </c>
      <c r="MF13" s="42">
        <f>Tabla25[[#This Row],[PAS_NUM_COR_COD_ROS_TG_NEU]]-Tabla25[[#This Row],[PAS_NUM_COR_COD_ESC_TG_NEU]]</f>
        <v>-4.9999999999999989E-2</v>
      </c>
      <c r="MG13" s="42">
        <f>Tabla25[[#This Row],[PAS_NUM_COR_COD_ROS_TG_POS]]-Tabla25[[#This Row],[PAS_NUM_COR_COD_ESC_TG_POS]]</f>
        <v>0.10000000000000003</v>
      </c>
      <c r="MH13" s="42">
        <f>Tabla25[[#This Row],[PAS_NUM_COR_COD_ROS_TG_TOT]]-Tabla25[[#This Row],[PAS_NUM_COR_COD_ESC_TG_TOT]]</f>
        <v>6.6666666666666652E-2</v>
      </c>
      <c r="MI13" s="42">
        <f>Tabla25[[#This Row],[PAS_DUR_COR_COD_ROS_TG_NEG]]-Tabla25[[#This Row],[PAS_DUR_COR_COD_ESC_TG_NEG]]</f>
        <v>-2.1944444444444571</v>
      </c>
      <c r="MJ13" s="42">
        <f>Tabla25[[#This Row],[PAS_DUR_COR_COD_ROS_TG_NEU]]-Tabla25[[#This Row],[PAS_DUR_COR_COD_ESC_TG_NEU]]</f>
        <v>11.950000000000003</v>
      </c>
      <c r="MK13" s="42">
        <f>Tabla25[[#This Row],[PAS_DUR_COR_COD_ROS_TG_POS]]-Tabla25[[#This Row],[PAS_DUR_COR_COD_ESC_TG_POS]]</f>
        <v>4.2083333333333286</v>
      </c>
      <c r="ML13" s="42">
        <f>Tabla25[[#This Row],[PAS_DUR_COR_COD_ROS_TG_TOT]]-Tabla25[[#This Row],[PAS_DUR_COR_COD_ESC_TG_TOT]]</f>
        <v>3.6265664160400775</v>
      </c>
      <c r="MM13" s="44">
        <f>Tabla25[[#This Row],[ESC_NUM_COR_COD_ROS_TG_NEG]]-Tabla25[[#This Row],[ESC_NUM_COR_COD_ESC_TG_NEG]]</f>
        <v>0</v>
      </c>
      <c r="MN13" s="44">
        <f>Tabla25[[#This Row],[ESC_NUM_COR_COD_ROS_TG_NEU]]-Tabla25[[#This Row],[ESC_NUM_COR_COD_ESC_TG_NEU]]</f>
        <v>-0.30000000000000004</v>
      </c>
      <c r="MO13" s="44">
        <f>Tabla25[[#This Row],[ESC_NUM_COR_COD_ROS_TG_POS]]-Tabla25[[#This Row],[ESC_NUM_COR_COD_ESC_TG_POS]]</f>
        <v>0</v>
      </c>
      <c r="MP13" s="44">
        <f>Tabla25[[#This Row],[ESC_NUM_COR_COD_ROS_TG_TOT]]-Tabla25[[#This Row],[ESC_NUM_COR_COD_ESC_TG_TOT]]</f>
        <v>-9.9999999999999978E-2</v>
      </c>
      <c r="MQ13" s="44">
        <f>Tabla25[[#This Row],[ESC_DUR_COR_COD_ROS_TG_NEG]]-Tabla25[[#This Row],[ESC_DUR_COR_COD_ESC_TG_NEG]]</f>
        <v>-22</v>
      </c>
      <c r="MR13" s="44">
        <f>Tabla25[[#This Row],[ESC_DUR_COR_COD_ROS_TG_NEU]]-Tabla25[[#This Row],[ESC_DUR_COR_COD_ESC_TG_NEU]]</f>
        <v>-20.933333333333337</v>
      </c>
      <c r="MS13" s="44">
        <f>Tabla25[[#This Row],[ESC_DUR_COR_COD_ROS_TG_POS]]-Tabla25[[#This Row],[ESC_DUR_COR_COD_ESC_TG_POS]]</f>
        <v>12.066666666666677</v>
      </c>
      <c r="MT13" s="44">
        <f>Tabla25[[#This Row],[ESC_DUR_COR_COD_ROS_TG_TOT]]-Tabla25[[#This Row],[ESC_DUR_COR_COD_ESC_TG_TOT]]</f>
        <v>-6.75</v>
      </c>
      <c r="MU13" s="47">
        <f>Tabla25[[#This Row],[ROS_NUM_COR_COD_ROS_TG_NEG]]-Tabla25[[#This Row],[ROS_NUM_COR_COD_ESC_TG_NEG]]</f>
        <v>0.44444444444444448</v>
      </c>
      <c r="MV13" s="47">
        <f>Tabla25[[#This Row],[ROS_NUM_COR_COD_ROS_TG_NEU]]-Tabla25[[#This Row],[ROS_NUM_COR_COD_ESC_TG_NEU]]</f>
        <v>-9.9999999999999978E-2</v>
      </c>
      <c r="MW13" s="47">
        <f>Tabla25[[#This Row],[ROS_NUM_COR_COD_ROS_TG_POS]]-Tabla25[[#This Row],[ROS_NUM_COR_COD_ESC_TG_POS]]</f>
        <v>0</v>
      </c>
      <c r="MX13" s="47">
        <f>Tabla25[[#This Row],[ROS_NUM_COR_COD_ROS_TG_TOT]]-Tabla25[[#This Row],[ROS_NUM_COR_COD_ESC_TG_TOT]]</f>
        <v>0.10344827586206889</v>
      </c>
      <c r="MY13" s="47">
        <f>Tabla25[[#This Row],[ROS_DUR_COR_COD_ROS_TG_NEG]]-Tabla25[[#This Row],[ROS_DUR_COR_COD_ESC_TG_NEG]]</f>
        <v>34.166666666666671</v>
      </c>
      <c r="MZ13" s="47">
        <f>Tabla25[[#This Row],[ROS_DUR_COR_COD_ROS_TG_NEU]]-Tabla25[[#This Row],[ROS_DUR_COR_COD_ESC_TG_NEU]]</f>
        <v>0.34999999999999432</v>
      </c>
      <c r="NA13" s="47">
        <f>Tabla25[[#This Row],[ROS_DUR_COR_COD_ROS_TG_POS]]-Tabla25[[#This Row],[ROS_DUR_COR_COD_ESC_TG_POS]]</f>
        <v>-28</v>
      </c>
      <c r="NB13" s="47">
        <f>Tabla25[[#This Row],[ROS_DUR_COR_COD_ROS_TG_TOT]]-Tabla25[[#This Row],[ROS_DUR_COR_COD_ESC_TG_TOT]]</f>
        <v>-1.4166666666666714</v>
      </c>
      <c r="NC13">
        <v>103.83333333333333</v>
      </c>
      <c r="ND13">
        <v>106.25</v>
      </c>
      <c r="NE13">
        <v>98.25</v>
      </c>
      <c r="NF13">
        <v>102.92857142857143</v>
      </c>
      <c r="NG13">
        <v>86.333333333333329</v>
      </c>
      <c r="NH13">
        <v>105.8</v>
      </c>
      <c r="NI13">
        <v>111.25</v>
      </c>
      <c r="NJ13">
        <v>102.75</v>
      </c>
      <c r="NK13">
        <v>116</v>
      </c>
      <c r="NL13">
        <v>111.4</v>
      </c>
      <c r="NM13">
        <v>86</v>
      </c>
      <c r="NN13">
        <v>101.58333333333333</v>
      </c>
      <c r="NO13">
        <v>138</v>
      </c>
      <c r="NP13">
        <v>101</v>
      </c>
      <c r="NQ13">
        <v>92.333333333333329</v>
      </c>
      <c r="NR13">
        <v>102.57142857142857</v>
      </c>
      <c r="NS13">
        <v>98.333333333333329</v>
      </c>
      <c r="NT13">
        <v>114.75</v>
      </c>
      <c r="NU13">
        <v>100.5</v>
      </c>
      <c r="NV13">
        <v>102.28571428571429</v>
      </c>
      <c r="NW13">
        <v>112.875</v>
      </c>
      <c r="NX13">
        <v>102.8</v>
      </c>
      <c r="NY13">
        <v>90.166666666666671</v>
      </c>
      <c r="NZ13">
        <v>103.05263157894737</v>
      </c>
      <c r="OA13" s="15">
        <f>Tabla2[[#This Row],[ROS_1DU_COR_COD_ROS_TG_NEG]]-Tabla2[[#This Row],[PAS_1DU_COR_COD_ROS_TG_NEG]]</f>
        <v>5.5</v>
      </c>
      <c r="OB13" s="15">
        <f>Tabla2[[#This Row],[ROS_1DU_COR_COD_ROS_TG_NEU]]-Tabla2[[#This Row],[PAS_1DU_COR_COD_ROS_TG_NEU]]</f>
        <v>-8.5</v>
      </c>
      <c r="OC13" s="15">
        <f>Tabla2[[#This Row],[ROS_1DU_COR_COD_ROS_TG_POS]]-Tabla2[[#This Row],[PAS_1DU_COR_COD_ROS_TG_POS]]</f>
        <v>-2.25</v>
      </c>
      <c r="OD13" s="15">
        <f>Tabla2[[#This Row],[ROS_1DU_COR_COD_ROS_TG_TOT]]-Tabla2[[#This Row],[PAS_1DU_COR_COD_ROS_TG_TOT]]</f>
        <v>0.6428571428571388</v>
      </c>
      <c r="OE13" s="15">
        <f>Tabla2[[#This Row],[ROS_1DU_COR_COD_ESC_TG_NEG]]-Tabla2[[#This Row],[PAS_1DU_COR_COD_ESC_TG_NEG]]</f>
        <v>-26.541666666666671</v>
      </c>
      <c r="OF13" s="15">
        <f>Tabla2[[#This Row],[ROS_1DU_COR_COD_ESC_TG_NEU]]-Tabla2[[#This Row],[PAS_1DU_COR_COD_ESC_TG_NEU]]</f>
        <v>3</v>
      </c>
      <c r="OG13" s="15">
        <f>Tabla2[[#This Row],[ROS_1DU_COR_COD_ESC_TG_POS]]-Tabla2[[#This Row],[PAS_1DU_COR_COD_ESC_TG_POS]]</f>
        <v>21.083333333333329</v>
      </c>
      <c r="OH13" s="15">
        <f>Tabla2[[#This Row],[ROS_1DU_COR_COD_ESC_TG_TOT]]-Tabla2[[#This Row],[PAS_1DU_COR_COD_ESC_TG_TOT]]</f>
        <v>-0.30263157894736992</v>
      </c>
      <c r="OI13" s="15">
        <f>Tabla2[[#This Row],[PAS_1DU_COR_COD_ROS_TG_NEG]]-Tabla2[[#This Row],[ESC_1DU_COR_COD_ROS_TG_NEG]]</f>
        <v>-17.666666666666671</v>
      </c>
      <c r="OJ13" s="15">
        <f>Tabla2[[#This Row],[PAS_1DU_COR_COD_ROS_TG_NEU]]-Tabla2[[#This Row],[ESC_1DU_COR_COD_ROS_TG_NEU]]</f>
        <v>3.3499999999999943</v>
      </c>
      <c r="OK13" s="15">
        <f>Tabla2[[#This Row],[PAS_1DU_COR_COD_ROS_TG_POS]]-Tabla2[[#This Row],[ESC_1DU_COR_COD_ROS_TG_POS]]</f>
        <v>14.5</v>
      </c>
      <c r="OL13" s="15">
        <f>Tabla2[[#This Row],[PAS_1DU_COR_COD_ROS_TG_TOT]]-Tabla2[[#This Row],[ESC_1DU_COR_COD_ROS_TG_TOT]]</f>
        <v>0.70238095238096321</v>
      </c>
      <c r="OM13" s="15">
        <f>Tabla2[[#This Row],[PAS_1DU_COR_COD_ESC_TG_NEG]]-Tabla2[[#This Row],[ESC_1DU_COR_COD_ESC_TG_NEG]]</f>
        <v>-25.125</v>
      </c>
      <c r="ON13" s="15">
        <f>Tabla2[[#This Row],[PAS_1DU_COR_COD_ESC_TG_NEU]]-Tabla2[[#This Row],[ESC_1DU_COR_COD_ESC_TG_NEU]]</f>
        <v>1.7999999999999972</v>
      </c>
      <c r="OO13" s="15">
        <f>Tabla2[[#This Row],[PAS_1DU_COR_COD_ESC_TG_POS]]-Tabla2[[#This Row],[ESC_1DU_COR_COD_ESC_TG_POS]]</f>
        <v>-2.1666666666666572</v>
      </c>
      <c r="OP13" s="15">
        <f>Tabla2[[#This Row],[PAS_1DU_COR_COD_ESC_TG_TOT]]-Tabla2[[#This Row],[ESC_1DU_COR_COD_ESC_TG_TOT]]</f>
        <v>0.48120300751880052</v>
      </c>
      <c r="OQ13" s="61">
        <v>17.5</v>
      </c>
      <c r="OR13" s="62">
        <v>0.45000000000000284</v>
      </c>
      <c r="OS13" s="62">
        <v>-13</v>
      </c>
      <c r="OT13" s="62">
        <v>0.1785714285714306</v>
      </c>
      <c r="OU13" s="62">
        <v>-22</v>
      </c>
      <c r="OV13" s="62">
        <v>10.400000000000006</v>
      </c>
      <c r="OW13" s="62">
        <v>-6.3333333333333286</v>
      </c>
      <c r="OX13" s="62">
        <v>-0.9880952380952408</v>
      </c>
      <c r="OY13" s="62">
        <v>-14.541666666666671</v>
      </c>
      <c r="OZ13" s="62">
        <v>11.950000000000003</v>
      </c>
      <c r="PA13" s="62">
        <v>10.333333333333329</v>
      </c>
      <c r="PB13" s="62">
        <v>-0.76691729323307811</v>
      </c>
    </row>
    <row r="14" spans="1:418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  <c r="KY14" s="15">
        <f>Tabla2[[#This Row],[ROS_NUM_COR_COD_ROS_TG_NEG]]-Tabla2[[#This Row],[PAS_NUM_COR_COD_ROS_TG_NEG]]</f>
        <v>-7.7777777777777501E-2</v>
      </c>
      <c r="KZ14" s="15">
        <f>Tabla2[[#This Row],[ROS_DUR_COR_COD_ROS_TG_NEG]]-Tabla2[[#This Row],[PAS_DUR_COR_COD_ROS_TG_NEG]]</f>
        <v>-345.90000000000009</v>
      </c>
      <c r="LA14" s="15">
        <f>Tabla2[[#This Row],[ROS_NUM_COR_COD_ROS_TG_NEU]]-Tabla2[[#This Row],[PAS_NUM_COR_COD_ROS_TG_NEU]]</f>
        <v>-1.2999999999999998</v>
      </c>
      <c r="LB14" s="15">
        <f>Tabla2[[#This Row],[ROS_DUR_COR_COD_ROS_TG_NEU]]-Tabla2[[#This Row],[PAS_DUR_COR_COD_ROS_TG_NEU]]</f>
        <v>-737.84999999999991</v>
      </c>
      <c r="LC14" s="15">
        <f>Tabla2[[#This Row],[ROS_NUM_COR_COD_ROS_TG_POS]]-Tabla2[[#This Row],[PAS_NUM_COR_COD_ROS_TG_POS]]</f>
        <v>0.85000000000000009</v>
      </c>
      <c r="LD14" s="15">
        <f>Tabla2[[#This Row],[ROS_DUR_COR_COD_ROS_TG_POS]]-Tabla2[[#This Row],[PAS_DUR_COR_COD_ROS_TG_POS]]</f>
        <v>-196.6507936507935</v>
      </c>
      <c r="LE14" s="15">
        <f>Tabla2[[#This Row],[ROS_NUM_COR_COD_ROS_TG_TOT]]-Tabla2[[#This Row],[PAS_NUM_COR_COD_ROS_TG_TOT]]</f>
        <v>-0.19022988505747129</v>
      </c>
      <c r="LF14" s="15">
        <f>Tabla2[[#This Row],[ROS_DUR_COR_COD_ROS_TG_TOT]]-Tabla2[[#This Row],[PAS_DUR_COR_COD_ROS_TG_TOT]]</f>
        <v>-366.47629310344837</v>
      </c>
      <c r="LG14" s="15">
        <f>Tabla2[[#This Row],[ROS_NUM_COR_COD_ESC_TG_NEG]]-Tabla2[[#This Row],[PAS_NUM_COR_COD_ESC_TG_NEG]]</f>
        <v>0.8555555555555554</v>
      </c>
      <c r="LH14" s="15">
        <f>Tabla2[[#This Row],[ROS_DUR_COR_COD_ESC_TG_NEG]]-Tabla2[[#This Row],[PAS_DUR_COR_COD_ESC_TG_NEG]]</f>
        <v>161.17499999999995</v>
      </c>
      <c r="LI14" s="15">
        <f>Tabla2[[#This Row],[ROS_NUM_COR_COD_ESC_TG_NEU]]-Tabla2[[#This Row],[PAS_NUM_COR_COD_ESC_TG_NEU]]</f>
        <v>0.20000000000000018</v>
      </c>
      <c r="LJ14" s="15">
        <f>Tabla2[[#This Row],[ROS_NUM_COR_COD_ESC_TG_NEG]]-Tabla2[[#This Row],[PAS_NUM_COR_COD_ESC_TG_NEG]]</f>
        <v>0.8555555555555554</v>
      </c>
      <c r="LK14" s="15">
        <f>Tabla2[[#This Row],[ROS_NUM_COR_COD_ESC_TG_POS]]-Tabla2[[#This Row],[PAS_NUM_COR_COD_ESC_TG_POS]]</f>
        <v>-0.75</v>
      </c>
      <c r="LL14" s="15">
        <f>Tabla2[[#This Row],[ROS_DUR_COR_COD_ESC_TG_POS]]-Tabla2[[#This Row],[PAS_DUR_COR_COD_ESC_TG_POS]]</f>
        <v>-586.69230769230762</v>
      </c>
      <c r="LM14" s="15">
        <f>Tabla2[[#This Row],[ROS_NUM_COR_COD_ESC_TG_TOT]]-Tabla2[[#This Row],[PAS_NUM_COR_COD_ESC_TG_TOT]]</f>
        <v>9.0229885057471204E-2</v>
      </c>
      <c r="LN14" s="15">
        <f>Tabla2[[#This Row],[ROS_DUR_COR_COD_ESC_TG_TOT]]-Tabla2[[#This Row],[PAS_DUR_COR_COD_ESC_TG_TOT]]</f>
        <v>-302.33512544802852</v>
      </c>
      <c r="LO14" s="15">
        <f>Tabla2[[#This Row],[PAS_NUM_COR_COD_ROS_TG_NEG]]-Tabla2[[#This Row],[ESC_NUM_COR_COD_ROS_TG_NEG]]</f>
        <v>0.39999999999999991</v>
      </c>
      <c r="LP14" s="15">
        <f>Tabla2[[#This Row],[PAS_DUR_COR_COD_ROS_TG_NEG]]-Tabla2[[#This Row],[ESC_DUR_COR_COD_ROS_TG_NEG]]</f>
        <v>804.90000000000009</v>
      </c>
      <c r="LQ14" s="15">
        <f>Tabla2[[#This Row],[PAS_NUM_COR_COD_ROS_TG_NEU]]-Tabla2[[#This Row],[ESC_NUM_COR_COD_ROS_TG_NEU]]</f>
        <v>0.59999999999999987</v>
      </c>
      <c r="LR14" s="15">
        <f>Tabla2[[#This Row],[PAS_DUR_COR_COD_ROS_TG_NEU]]-Tabla2[[#This Row],[ESC_DUR_COR_COD_ROS_TG_NEU]]</f>
        <v>750.59999999999991</v>
      </c>
      <c r="LS14" s="15">
        <f>Tabla2[[#This Row],[PAS_NUM_COR_COD_ROS_TG_POS]]-Tabla2[[#This Row],[ESC_NUM_COR_COD_ROS_TG_POS]]</f>
        <v>0.35000000000000009</v>
      </c>
      <c r="LT14" s="15">
        <f>Tabla2[[#This Row],[PAS_DUR_COR_COD_ROS_TG_POS]]-Tabla2[[#This Row],[ESC_DUR_COR_COD_ROS_TG_POS]]</f>
        <v>637.72222222222217</v>
      </c>
      <c r="LU14" s="15">
        <f>Tabla2[[#This Row],[PAS_NUM_COR_COD_ROS_TG_TOT]]-Tabla2[[#This Row],[ESC_NUM_COR_COD_ROS_TG_TOT]]</f>
        <v>0.44999999999999996</v>
      </c>
      <c r="LV14" s="15">
        <f>Tabla2[[#This Row],[PAS_DUR_COR_COD_ROS_TG_TOT]]-Tabla2[[#This Row],[ESC_DUR_COR_COD_ROS_TG_TOT]]</f>
        <v>742.00202839756594</v>
      </c>
      <c r="LW14" s="15">
        <f>Tabla2[[#This Row],[PAS_NUM_COR_COD_ESC_TG_NEG]]-Tabla2[[#This Row],[ESC_NUM_COR_COD_ESC_TG_NEG]]</f>
        <v>0.79999999999999993</v>
      </c>
      <c r="LX14" s="15">
        <f>Tabla2[[#This Row],[PAS_DUR_COR_COD_ESC_TG_NEG]]-Tabla2[[#This Row],[ESC_DUR_COR_COD_ESC_TG_NEG]]</f>
        <v>1029.625</v>
      </c>
      <c r="LY14" s="15">
        <f>Tabla2[[#This Row],[PAS_NUM_COR_COD_ESC_TG_NEU]]-Tabla2[[#This Row],[ESC_NUM_COR_COD_ESC_TG_NEU]]</f>
        <v>1</v>
      </c>
      <c r="LZ14" s="15">
        <f>Tabla2[[#This Row],[PAS_DUR_COR_COD_ESC_TG_NEU]]-Tabla2[[#This Row],[ESC_DUR_COR_COD_ESC_TG_NEU]]</f>
        <v>880.75</v>
      </c>
      <c r="MA14" s="15">
        <f>Tabla2[[#This Row],[PAS_NUM_COR_COD_ESC_TG_POS]]-Tabla2[[#This Row],[ESC_NUM_COR_COD_ESC_TG_POS]]</f>
        <v>1.65</v>
      </c>
      <c r="MB14" s="15">
        <f>Tabla2[[#This Row],[PAS_DUR_COR_COD_ESC_TG_POS]]-Tabla2[[#This Row],[ESC_DUR_COR_COD_ESC_TG_POS]]</f>
        <v>692.94230769230762</v>
      </c>
      <c r="MC14" s="15">
        <f>Tabla2[[#This Row],[PAS_NUM_COR_COD_ESC_TG_TOT]]-Tabla2[[#This Row],[ESC_NUM_COR_COD_ESC_TG_TOT]]</f>
        <v>1.1499999999999999</v>
      </c>
      <c r="MD14" s="15">
        <f>Tabla2[[#This Row],[PAS_DUR_COR_COD_ESC_TG_TOT]]-Tabla2[[#This Row],[ESC_DUR_COR_COD_ESC_TG_TOT]]</f>
        <v>852.27956989247309</v>
      </c>
      <c r="ME14" s="42">
        <f>Tabla25[[#This Row],[PAS_NUM_COR_COD_ROS_TG_NEG]]-Tabla25[[#This Row],[PAS_NUM_COR_COD_ESC_TG_NEG]]</f>
        <v>0.59999999999999987</v>
      </c>
      <c r="MF14" s="42">
        <f>Tabla25[[#This Row],[PAS_NUM_COR_COD_ROS_TG_NEU]]-Tabla25[[#This Row],[PAS_NUM_COR_COD_ESC_TG_NEU]]</f>
        <v>-0.10000000000000009</v>
      </c>
      <c r="MG14" s="42">
        <f>Tabla25[[#This Row],[PAS_NUM_COR_COD_ROS_TG_POS]]-Tabla25[[#This Row],[PAS_NUM_COR_COD_ESC_TG_POS]]</f>
        <v>-0.89999999999999991</v>
      </c>
      <c r="MH14" s="42">
        <f>Tabla25[[#This Row],[PAS_NUM_COR_COD_ROS_TG_TOT]]-Tabla25[[#This Row],[PAS_NUM_COR_COD_ESC_TG_TOT]]</f>
        <v>-0.1333333333333333</v>
      </c>
      <c r="MI14" s="42">
        <f>Tabla25[[#This Row],[PAS_DUR_COR_COD_ROS_TG_NEG]]-Tabla25[[#This Row],[PAS_DUR_COR_COD_ESC_TG_NEG]]</f>
        <v>-21.724999999999909</v>
      </c>
      <c r="MJ14" s="42">
        <f>Tabla25[[#This Row],[PAS_DUR_COR_COD_ROS_TG_NEU]]-Tabla25[[#This Row],[PAS_DUR_COR_COD_ESC_TG_NEU]]</f>
        <v>-248.40000000000009</v>
      </c>
      <c r="MK14" s="42">
        <f>Tabla25[[#This Row],[PAS_DUR_COR_COD_ROS_TG_POS]]-Tabla25[[#This Row],[PAS_DUR_COR_COD_ESC_TG_POS]]</f>
        <v>75.529914529914549</v>
      </c>
      <c r="ML14" s="42">
        <f>Tabla25[[#This Row],[PAS_DUR_COR_COD_ROS_TG_TOT]]-Tabla25[[#This Row],[PAS_DUR_COR_COD_ESC_TG_TOT]]</f>
        <v>-50.199110122357979</v>
      </c>
      <c r="MM14" s="44">
        <f>Tabla25[[#This Row],[ESC_NUM_COR_COD_ROS_TG_NEG]]-Tabla25[[#This Row],[ESC_NUM_COR_COD_ESC_TG_NEG]]</f>
        <v>0.99999999999999989</v>
      </c>
      <c r="MN14" s="44">
        <f>Tabla25[[#This Row],[ESC_NUM_COR_COD_ROS_TG_NEU]]-Tabla25[[#This Row],[ESC_NUM_COR_COD_ESC_TG_NEU]]</f>
        <v>0.30000000000000004</v>
      </c>
      <c r="MO14" s="44">
        <f>Tabla25[[#This Row],[ESC_NUM_COR_COD_ROS_TG_POS]]-Tabla25[[#This Row],[ESC_NUM_COR_COD_ESC_TG_POS]]</f>
        <v>0.39999999999999991</v>
      </c>
      <c r="MP14" s="44">
        <f>Tabla25[[#This Row],[ESC_NUM_COR_COD_ROS_TG_TOT]]-Tabla25[[#This Row],[ESC_NUM_COR_COD_ESC_TG_TOT]]</f>
        <v>0.56666666666666676</v>
      </c>
      <c r="MQ14" s="44">
        <f>Tabla25[[#This Row],[ESC_DUR_COR_COD_ROS_TG_NEG]]-Tabla25[[#This Row],[ESC_DUR_COR_COD_ESC_TG_NEG]]</f>
        <v>203</v>
      </c>
      <c r="MR14" s="44">
        <f>Tabla25[[#This Row],[ESC_DUR_COR_COD_ROS_TG_NEU]]-Tabla25[[#This Row],[ESC_DUR_COR_COD_ESC_TG_NEU]]</f>
        <v>-118.25</v>
      </c>
      <c r="MS14" s="44">
        <f>Tabla25[[#This Row],[ESC_DUR_COR_COD_ROS_TG_POS]]-Tabla25[[#This Row],[ESC_DUR_COR_COD_ESC_TG_POS]]</f>
        <v>130.75</v>
      </c>
      <c r="MT14" s="44">
        <f>Tabla25[[#This Row],[ESC_DUR_COR_COD_ROS_TG_TOT]]-Tabla25[[#This Row],[ESC_DUR_COR_COD_ESC_TG_TOT]]</f>
        <v>60.078431372549062</v>
      </c>
      <c r="MU14" s="47">
        <f>Tabla25[[#This Row],[ROS_NUM_COR_COD_ROS_TG_NEG]]-Tabla25[[#This Row],[ROS_NUM_COR_COD_ESC_TG_NEG]]</f>
        <v>-0.33333333333333304</v>
      </c>
      <c r="MV14" s="47">
        <f>Tabla25[[#This Row],[ROS_NUM_COR_COD_ROS_TG_NEU]]-Tabla25[[#This Row],[ROS_NUM_COR_COD_ESC_TG_NEU]]</f>
        <v>-1.6</v>
      </c>
      <c r="MW14" s="47">
        <f>Tabla25[[#This Row],[ROS_NUM_COR_COD_ROS_TG_POS]]-Tabla25[[#This Row],[ROS_NUM_COR_COD_ESC_TG_POS]]</f>
        <v>0.70000000000000018</v>
      </c>
      <c r="MX14" s="47">
        <f>Tabla25[[#This Row],[ROS_NUM_COR_COD_ROS_TG_TOT]]-Tabla25[[#This Row],[ROS_NUM_COR_COD_ESC_TG_TOT]]</f>
        <v>-0.4137931034482758</v>
      </c>
      <c r="MY14" s="47">
        <f>Tabla25[[#This Row],[ROS_DUR_COR_COD_ROS_TG_NEG]]-Tabla25[[#This Row],[ROS_DUR_COR_COD_ESC_TG_NEG]]</f>
        <v>-528.79999999999995</v>
      </c>
      <c r="MZ14" s="47">
        <f>Tabla25[[#This Row],[ROS_DUR_COR_COD_ROS_TG_NEU]]-Tabla25[[#This Row],[ROS_DUR_COR_COD_ESC_TG_NEU]]</f>
        <v>-613.25</v>
      </c>
      <c r="NA14" s="47">
        <f>Tabla25[[#This Row],[ROS_DUR_COR_COD_ROS_TG_POS]]-Tabla25[[#This Row],[ROS_DUR_COR_COD_ESC_TG_POS]]</f>
        <v>465.57142857142867</v>
      </c>
      <c r="NB14" s="47">
        <f>Tabla25[[#This Row],[ROS_DUR_COR_COD_ROS_TG_TOT]]-Tabla25[[#This Row],[ROS_DUR_COR_COD_ESC_TG_TOT]]</f>
        <v>-114.34027777777783</v>
      </c>
      <c r="NC14">
        <v>206.6</v>
      </c>
      <c r="ND14">
        <v>229.25</v>
      </c>
      <c r="NE14">
        <v>238.57142857142858</v>
      </c>
      <c r="NF14">
        <v>226.25</v>
      </c>
      <c r="NG14">
        <v>289.2</v>
      </c>
      <c r="NH14">
        <v>215.66666666666666</v>
      </c>
      <c r="NI14">
        <v>216.42857142857142</v>
      </c>
      <c r="NJ14">
        <v>236.38888888888889</v>
      </c>
      <c r="NK14">
        <v>160.57142857142858</v>
      </c>
      <c r="NL14">
        <v>164</v>
      </c>
      <c r="NM14">
        <v>126.25</v>
      </c>
      <c r="NN14">
        <v>153.70588235294119</v>
      </c>
      <c r="NO14">
        <v>125.5</v>
      </c>
      <c r="NP14">
        <v>208.25</v>
      </c>
      <c r="NQ14">
        <v>223</v>
      </c>
      <c r="NR14">
        <v>185.58333333333334</v>
      </c>
      <c r="NS14">
        <v>308.8</v>
      </c>
      <c r="NT14">
        <v>277.39999999999998</v>
      </c>
      <c r="NU14">
        <v>304.77777777777777</v>
      </c>
      <c r="NV14">
        <v>296.72413793103448</v>
      </c>
      <c r="NW14">
        <v>348.25</v>
      </c>
      <c r="NX14">
        <v>340.1</v>
      </c>
      <c r="NY14">
        <v>276.38461538461536</v>
      </c>
      <c r="NZ14">
        <v>315.48387096774195</v>
      </c>
      <c r="OA14" s="15">
        <f>Tabla2[[#This Row],[ROS_1DU_COR_COD_ROS_TG_NEG]]-Tabla2[[#This Row],[PAS_1DU_COR_COD_ROS_TG_NEG]]</f>
        <v>-102.20000000000002</v>
      </c>
      <c r="OB14" s="15">
        <f>Tabla2[[#This Row],[ROS_1DU_COR_COD_ROS_TG_NEU]]-Tabla2[[#This Row],[PAS_1DU_COR_COD_ROS_TG_NEU]]</f>
        <v>-48.149999999999977</v>
      </c>
      <c r="OC14" s="15">
        <f>Tabla2[[#This Row],[ROS_1DU_COR_COD_ROS_TG_POS]]-Tabla2[[#This Row],[PAS_1DU_COR_COD_ROS_TG_POS]]</f>
        <v>-66.206349206349188</v>
      </c>
      <c r="OD14" s="15">
        <f>Tabla2[[#This Row],[ROS_1DU_COR_COD_ROS_TG_TOT]]-Tabla2[[#This Row],[PAS_1DU_COR_COD_ROS_TG_TOT]]</f>
        <v>-70.474137931034477</v>
      </c>
      <c r="OE14" s="15">
        <f>Tabla2[[#This Row],[ROS_1DU_COR_COD_ESC_TG_NEG]]-Tabla2[[#This Row],[PAS_1DU_COR_COD_ESC_TG_NEG]]</f>
        <v>-59.050000000000011</v>
      </c>
      <c r="OF14" s="15">
        <f>Tabla2[[#This Row],[ROS_1DU_COR_COD_ESC_TG_NEU]]-Tabla2[[#This Row],[PAS_1DU_COR_COD_ESC_TG_NEU]]</f>
        <v>-124.43333333333337</v>
      </c>
      <c r="OG14" s="15">
        <f>Tabla2[[#This Row],[ROS_1DU_COR_COD_ESC_TG_POS]]-Tabla2[[#This Row],[PAS_1DU_COR_COD_ESC_TG_POS]]</f>
        <v>-59.956043956043942</v>
      </c>
      <c r="OH14" s="15">
        <f>Tabla2[[#This Row],[ROS_1DU_COR_COD_ESC_TG_TOT]]-Tabla2[[#This Row],[PAS_1DU_COR_COD_ESC_TG_TOT]]</f>
        <v>-79.094982078853064</v>
      </c>
      <c r="OI14" s="15">
        <f>Tabla2[[#This Row],[PAS_1DU_COR_COD_ROS_TG_NEG]]-Tabla2[[#This Row],[ESC_1DU_COR_COD_ROS_TG_NEG]]</f>
        <v>148.22857142857143</v>
      </c>
      <c r="OJ14" s="15">
        <f>Tabla2[[#This Row],[PAS_1DU_COR_COD_ROS_TG_NEU]]-Tabla2[[#This Row],[ESC_1DU_COR_COD_ROS_TG_NEU]]</f>
        <v>113.39999999999998</v>
      </c>
      <c r="OK14" s="15">
        <f>Tabla2[[#This Row],[PAS_1DU_COR_COD_ROS_TG_POS]]-Tabla2[[#This Row],[ESC_1DU_COR_COD_ROS_TG_POS]]</f>
        <v>178.52777777777777</v>
      </c>
      <c r="OL14" s="15">
        <f>Tabla2[[#This Row],[PAS_1DU_COR_COD_ROS_TG_TOT]]-Tabla2[[#This Row],[ESC_1DU_COR_COD_ROS_TG_TOT]]</f>
        <v>143.01825557809329</v>
      </c>
      <c r="OM14" s="15">
        <f>Tabla2[[#This Row],[PAS_1DU_COR_COD_ESC_TG_NEG]]-Tabla2[[#This Row],[ESC_1DU_COR_COD_ESC_TG_NEG]]</f>
        <v>222.75</v>
      </c>
      <c r="ON14" s="15">
        <f>Tabla2[[#This Row],[PAS_1DU_COR_COD_ESC_TG_NEU]]-Tabla2[[#This Row],[ESC_1DU_COR_COD_ESC_TG_NEU]]</f>
        <v>131.85000000000002</v>
      </c>
      <c r="OO14" s="15">
        <f>Tabla2[[#This Row],[PAS_1DU_COR_COD_ESC_TG_POS]]-Tabla2[[#This Row],[ESC_1DU_COR_COD_ESC_TG_POS]]</f>
        <v>53.384615384615358</v>
      </c>
      <c r="OP14" s="15">
        <f>Tabla2[[#This Row],[PAS_1DU_COR_COD_ESC_TG_TOT]]-Tabla2[[#This Row],[ESC_1DU_COR_COD_ESC_TG_TOT]]</f>
        <v>129.90053763440861</v>
      </c>
      <c r="OQ14" s="61">
        <v>-82.6</v>
      </c>
      <c r="OR14" s="62">
        <v>13.583333333333343</v>
      </c>
      <c r="OS14" s="62">
        <v>22.142857142857167</v>
      </c>
      <c r="OT14" s="62">
        <v>-10.138888888888886</v>
      </c>
      <c r="OU14" s="62">
        <v>35.071428571428584</v>
      </c>
      <c r="OV14" s="62">
        <v>-44.25</v>
      </c>
      <c r="OW14" s="62">
        <v>-96.75</v>
      </c>
      <c r="OX14" s="62">
        <v>-31.877450980392155</v>
      </c>
      <c r="OY14" s="62">
        <v>-39.449999999999989</v>
      </c>
      <c r="OZ14" s="62">
        <v>-62.700000000000045</v>
      </c>
      <c r="PA14" s="62">
        <v>28.393162393162413</v>
      </c>
      <c r="PB14" s="62">
        <v>-18.759733036707473</v>
      </c>
    </row>
    <row r="15" spans="1:418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  <c r="KY15" s="15">
        <f>Tabla2[[#This Row],[ROS_NUM_COR_COD_ROS_TG_NEG]]-Tabla2[[#This Row],[PAS_NUM_COR_COD_ROS_TG_NEG]]</f>
        <v>1.7111111111111108</v>
      </c>
      <c r="KZ15" s="15">
        <f>Tabla2[[#This Row],[ROS_DUR_COR_COD_ROS_TG_NEG]]-Tabla2[[#This Row],[PAS_DUR_COR_COD_ROS_TG_NEG]]</f>
        <v>-127.33333333333337</v>
      </c>
      <c r="LA15" s="15">
        <f>Tabla2[[#This Row],[ROS_NUM_COR_COD_ROS_TG_NEU]]-Tabla2[[#This Row],[PAS_NUM_COR_COD_ROS_TG_NEU]]</f>
        <v>1.0388888888888888</v>
      </c>
      <c r="LB15" s="15">
        <f>Tabla2[[#This Row],[ROS_DUR_COR_COD_ROS_TG_NEU]]-Tabla2[[#This Row],[PAS_DUR_COR_COD_ROS_TG_NEU]]</f>
        <v>-74.8125</v>
      </c>
      <c r="LC15" s="15">
        <f>Tabla2[[#This Row],[ROS_NUM_COR_COD_ROS_TG_POS]]-Tabla2[[#This Row],[PAS_NUM_COR_COD_ROS_TG_POS]]</f>
        <v>1.5000000000000004</v>
      </c>
      <c r="LD15" s="15">
        <f>Tabla2[[#This Row],[ROS_DUR_COR_COD_ROS_TG_POS]]-Tabla2[[#This Row],[PAS_DUR_COR_COD_ROS_TG_POS]]</f>
        <v>98.91111111111104</v>
      </c>
      <c r="LE15" s="15">
        <f>Tabla2[[#This Row],[ROS_NUM_COR_COD_ROS_TG_TOT]]-Tabla2[[#This Row],[PAS_NUM_COR_COD_ROS_TG_TOT]]</f>
        <v>1.4380952380952379</v>
      </c>
      <c r="LF15" s="15">
        <f>Tabla2[[#This Row],[ROS_DUR_COR_COD_ROS_TG_TOT]]-Tabla2[[#This Row],[PAS_DUR_COR_COD_ROS_TG_TOT]]</f>
        <v>-24.619385342789542</v>
      </c>
      <c r="LG15" s="15">
        <f>Tabla2[[#This Row],[ROS_NUM_COR_COD_ESC_TG_NEG]]-Tabla2[[#This Row],[PAS_NUM_COR_COD_ESC_TG_NEG]]</f>
        <v>-0.655555555555555</v>
      </c>
      <c r="LH15" s="15">
        <f>Tabla2[[#This Row],[ROS_DUR_COR_COD_ESC_TG_NEG]]-Tabla2[[#This Row],[PAS_DUR_COR_COD_ESC_TG_NEG]]</f>
        <v>-63.850000000000023</v>
      </c>
      <c r="LI15" s="15">
        <f>Tabla2[[#This Row],[ROS_NUM_COR_COD_ESC_TG_NEU]]-Tabla2[[#This Row],[PAS_NUM_COR_COD_ESC_TG_NEU]]</f>
        <v>-0.51111111111111107</v>
      </c>
      <c r="LJ15" s="15">
        <f>Tabla2[[#This Row],[ROS_NUM_COR_COD_ESC_TG_NEG]]-Tabla2[[#This Row],[PAS_NUM_COR_COD_ESC_TG_NEG]]</f>
        <v>-0.655555555555555</v>
      </c>
      <c r="LK15" s="15">
        <f>Tabla2[[#This Row],[ROS_NUM_COR_COD_ESC_TG_POS]]-Tabla2[[#This Row],[PAS_NUM_COR_COD_ESC_TG_POS]]</f>
        <v>-0.10000000000000009</v>
      </c>
      <c r="LL15" s="15">
        <f>Tabla2[[#This Row],[ROS_DUR_COR_COD_ESC_TG_POS]]-Tabla2[[#This Row],[PAS_DUR_COR_COD_ESC_TG_POS]]</f>
        <v>-105.76388888888891</v>
      </c>
      <c r="LM15" s="15">
        <f>Tabla2[[#This Row],[ROS_NUM_COR_COD_ESC_TG_TOT]]-Tabla2[[#This Row],[PAS_NUM_COR_COD_ESC_TG_TOT]]</f>
        <v>-0.42619047619047601</v>
      </c>
      <c r="LN15" s="15">
        <f>Tabla2[[#This Row],[ROS_DUR_COR_COD_ESC_TG_TOT]]-Tabla2[[#This Row],[PAS_DUR_COR_COD_ESC_TG_TOT]]</f>
        <v>-128.35714285714289</v>
      </c>
      <c r="LO15" s="15">
        <f>Tabla2[[#This Row],[PAS_NUM_COR_COD_ROS_TG_NEG]]-Tabla2[[#This Row],[ESC_NUM_COR_COD_ROS_TG_NEG]]</f>
        <v>1.0666666666666667</v>
      </c>
      <c r="LP15" s="15">
        <f>Tabla2[[#This Row],[PAS_DUR_COR_COD_ROS_TG_NEG]]-Tabla2[[#This Row],[ESC_DUR_COR_COD_ROS_TG_NEG]]</f>
        <v>428.33333333333331</v>
      </c>
      <c r="LQ15" s="15">
        <f>Tabla2[[#This Row],[PAS_NUM_COR_COD_ROS_TG_NEU]]-Tabla2[[#This Row],[ESC_NUM_COR_COD_ROS_TG_NEU]]</f>
        <v>0.75</v>
      </c>
      <c r="LR15" s="15">
        <f>Tabla2[[#This Row],[PAS_DUR_COR_COD_ROS_TG_NEU]]-Tabla2[[#This Row],[ESC_DUR_COR_COD_ROS_TG_NEU]]</f>
        <v>115.9375</v>
      </c>
      <c r="LS15" s="15">
        <f>Tabla2[[#This Row],[PAS_NUM_COR_COD_ROS_TG_POS]]-Tabla2[[#This Row],[ESC_NUM_COR_COD_ROS_TG_POS]]</f>
        <v>-4.4444444444444731E-2</v>
      </c>
      <c r="LT15" s="15">
        <f>Tabla2[[#This Row],[PAS_DUR_COR_COD_ROS_TG_POS]]-Tabla2[[#This Row],[ESC_DUR_COR_COD_ROS_TG_POS]]</f>
        <v>-243.18253968253964</v>
      </c>
      <c r="LU15" s="15">
        <f>Tabla2[[#This Row],[PAS_NUM_COR_COD_ROS_TG_TOT]]-Tabla2[[#This Row],[ESC_NUM_COR_COD_ROS_TG_TOT]]</f>
        <v>0.59761904761904772</v>
      </c>
      <c r="LV15" s="15">
        <f>Tabla2[[#This Row],[PAS_DUR_COR_COD_ROS_TG_TOT]]-Tabla2[[#This Row],[ESC_DUR_COR_COD_ROS_TG_TOT]]</f>
        <v>83.813829787233999</v>
      </c>
      <c r="LW15" s="15">
        <f>Tabla2[[#This Row],[PAS_NUM_COR_COD_ESC_TG_NEG]]-Tabla2[[#This Row],[ESC_NUM_COR_COD_ESC_TG_NEG]]</f>
        <v>-0.23333333333333339</v>
      </c>
      <c r="LX15" s="15">
        <f>Tabla2[[#This Row],[PAS_DUR_COR_COD_ESC_TG_NEG]]-Tabla2[[#This Row],[ESC_DUR_COR_COD_ESC_TG_NEG]]</f>
        <v>-57.233333333333348</v>
      </c>
      <c r="LY15" s="15">
        <f>Tabla2[[#This Row],[PAS_NUM_COR_COD_ESC_TG_NEU]]-Tabla2[[#This Row],[ESC_NUM_COR_COD_ESC_TG_NEU]]</f>
        <v>-1.3000000000000003</v>
      </c>
      <c r="LZ15" s="15">
        <f>Tabla2[[#This Row],[PAS_DUR_COR_COD_ESC_TG_NEU]]-Tabla2[[#This Row],[ESC_DUR_COR_COD_ESC_TG_NEU]]</f>
        <v>-179.28888888888889</v>
      </c>
      <c r="MA15" s="15">
        <f>Tabla2[[#This Row],[PAS_NUM_COR_COD_ESC_TG_POS]]-Tabla2[[#This Row],[ESC_NUM_COR_COD_ESC_TG_POS]]</f>
        <v>0.43333333333333357</v>
      </c>
      <c r="MB15" s="15">
        <f>Tabla2[[#This Row],[PAS_DUR_COR_COD_ESC_TG_POS]]-Tabla2[[#This Row],[ESC_DUR_COR_COD_ESC_TG_POS]]</f>
        <v>179.26388888888891</v>
      </c>
      <c r="MC15" s="15">
        <f>Tabla2[[#This Row],[PAS_NUM_COR_COD_ESC_TG_TOT]]-Tabla2[[#This Row],[ESC_NUM_COR_COD_ESC_TG_TOT]]</f>
        <v>-0.39523809523809517</v>
      </c>
      <c r="MD15" s="15">
        <f>Tabla2[[#This Row],[PAS_DUR_COR_COD_ESC_TG_TOT]]-Tabla2[[#This Row],[ESC_DUR_COR_COD_ESC_TG_TOT]]</f>
        <v>-34.045634920634939</v>
      </c>
      <c r="ME15" s="42">
        <f>Tabla25[[#This Row],[PAS_NUM_COR_COD_ROS_TG_NEG]]-Tabla25[[#This Row],[PAS_NUM_COR_COD_ESC_TG_NEG]]</f>
        <v>-1.6999999999999997</v>
      </c>
      <c r="MF15" s="42">
        <f>Tabla25[[#This Row],[PAS_NUM_COR_COD_ROS_TG_NEU]]-Tabla25[[#This Row],[PAS_NUM_COR_COD_ESC_TG_NEU]]</f>
        <v>-0.54999999999999982</v>
      </c>
      <c r="MG15" s="42">
        <f>Tabla25[[#This Row],[PAS_NUM_COR_COD_ROS_TG_POS]]-Tabla25[[#This Row],[PAS_NUM_COR_COD_ESC_TG_POS]]</f>
        <v>0.29999999999999982</v>
      </c>
      <c r="MH15" s="42">
        <f>Tabla25[[#This Row],[PAS_NUM_COR_COD_ROS_TG_TOT]]-Tabla25[[#This Row],[PAS_NUM_COR_COD_ESC_TG_TOT]]</f>
        <v>-0.64999999999999991</v>
      </c>
      <c r="MI15" s="42">
        <f>Tabla25[[#This Row],[PAS_DUR_COR_COD_ROS_TG_NEG]]-Tabla25[[#This Row],[PAS_DUR_COR_COD_ESC_TG_NEG]]</f>
        <v>-55.100000000000023</v>
      </c>
      <c r="MJ15" s="42">
        <f>Tabla25[[#This Row],[PAS_DUR_COR_COD_ROS_TG_NEU]]-Tabla25[[#This Row],[PAS_DUR_COR_COD_ESC_TG_NEU]]</f>
        <v>-93.673611111111086</v>
      </c>
      <c r="MK15" s="42">
        <f>Tabla25[[#This Row],[PAS_DUR_COR_COD_ROS_TG_POS]]-Tabla25[[#This Row],[PAS_DUR_COR_COD_ESC_TG_POS]]</f>
        <v>46.5</v>
      </c>
      <c r="ML15" s="42">
        <f>Tabla25[[#This Row],[PAS_DUR_COR_COD_ROS_TG_TOT]]-Tabla25[[#This Row],[PAS_DUR_COR_COD_ESC_TG_TOT]]</f>
        <v>-37.668313069908891</v>
      </c>
      <c r="MM15" s="44">
        <f>Tabla25[[#This Row],[ESC_NUM_COR_COD_ROS_TG_NEG]]-Tabla25[[#This Row],[ESC_NUM_COR_COD_ESC_TG_NEG]]</f>
        <v>-3</v>
      </c>
      <c r="MN15" s="44">
        <f>Tabla25[[#This Row],[ESC_NUM_COR_COD_ROS_TG_NEU]]-Tabla25[[#This Row],[ESC_NUM_COR_COD_ESC_TG_NEU]]</f>
        <v>-2.6</v>
      </c>
      <c r="MO15" s="44">
        <f>Tabla25[[#This Row],[ESC_NUM_COR_COD_ROS_TG_POS]]-Tabla25[[#This Row],[ESC_NUM_COR_COD_ESC_TG_POS]]</f>
        <v>0.77777777777777812</v>
      </c>
      <c r="MP15" s="44">
        <f>Tabla25[[#This Row],[ESC_NUM_COR_COD_ROS_TG_TOT]]-Tabla25[[#This Row],[ESC_NUM_COR_COD_ESC_TG_TOT]]</f>
        <v>-1.6428571428571428</v>
      </c>
      <c r="MQ15" s="44">
        <f>Tabla25[[#This Row],[ESC_DUR_COR_COD_ROS_TG_NEG]]-Tabla25[[#This Row],[ESC_DUR_COR_COD_ESC_TG_NEG]]</f>
        <v>-540.66666666666674</v>
      </c>
      <c r="MR15" s="44">
        <f>Tabla25[[#This Row],[ESC_DUR_COR_COD_ROS_TG_NEU]]-Tabla25[[#This Row],[ESC_DUR_COR_COD_ESC_TG_NEU]]</f>
        <v>-388.9</v>
      </c>
      <c r="MS15" s="44">
        <f>Tabla25[[#This Row],[ESC_DUR_COR_COD_ROS_TG_POS]]-Tabla25[[#This Row],[ESC_DUR_COR_COD_ESC_TG_POS]]</f>
        <v>468.94642857142856</v>
      </c>
      <c r="MT15" s="44">
        <f>Tabla25[[#This Row],[ESC_DUR_COR_COD_ROS_TG_TOT]]-Tabla25[[#This Row],[ESC_DUR_COR_COD_ESC_TG_TOT]]</f>
        <v>-155.52777777777783</v>
      </c>
      <c r="MU15" s="47">
        <f>Tabla25[[#This Row],[ROS_NUM_COR_COD_ROS_TG_NEG]]-Tabla25[[#This Row],[ROS_NUM_COR_COD_ESC_TG_NEG]]</f>
        <v>0.66666666666666607</v>
      </c>
      <c r="MV15" s="47">
        <f>Tabla25[[#This Row],[ROS_NUM_COR_COD_ROS_TG_NEU]]-Tabla25[[#This Row],[ROS_NUM_COR_COD_ESC_TG_NEU]]</f>
        <v>1</v>
      </c>
      <c r="MW15" s="47">
        <f>Tabla25[[#This Row],[ROS_NUM_COR_COD_ROS_TG_POS]]-Tabla25[[#This Row],[ROS_NUM_COR_COD_ESC_TG_POS]]</f>
        <v>1.9000000000000004</v>
      </c>
      <c r="MX15" s="47">
        <f>Tabla25[[#This Row],[ROS_NUM_COR_COD_ROS_TG_TOT]]-Tabla25[[#This Row],[ROS_NUM_COR_COD_ESC_TG_TOT]]</f>
        <v>1.214285714285714</v>
      </c>
      <c r="MY15" s="47">
        <f>Tabla25[[#This Row],[ROS_DUR_COR_COD_ROS_TG_NEG]]-Tabla25[[#This Row],[ROS_DUR_COR_COD_ESC_TG_NEG]]</f>
        <v>-118.58333333333337</v>
      </c>
      <c r="MZ15" s="47">
        <f>Tabla25[[#This Row],[ROS_DUR_COR_COD_ROS_TG_NEU]]-Tabla25[[#This Row],[ROS_DUR_COR_COD_ESC_TG_NEU]]</f>
        <v>41.375</v>
      </c>
      <c r="NA15" s="47">
        <f>Tabla25[[#This Row],[ROS_DUR_COR_COD_ROS_TG_POS]]-Tabla25[[#This Row],[ROS_DUR_COR_COD_ESC_TG_POS]]</f>
        <v>251.17499999999995</v>
      </c>
      <c r="NB15" s="47">
        <f>Tabla25[[#This Row],[ROS_DUR_COR_COD_ROS_TG_TOT]]-Tabla25[[#This Row],[ROS_DUR_COR_COD_ESC_TG_TOT]]</f>
        <v>66.069444444444457</v>
      </c>
      <c r="NC15">
        <v>120</v>
      </c>
      <c r="ND15">
        <v>136.875</v>
      </c>
      <c r="NE15">
        <v>157.69999999999999</v>
      </c>
      <c r="NF15">
        <v>138.96296296296296</v>
      </c>
      <c r="NG15">
        <v>207.5</v>
      </c>
      <c r="NH15">
        <v>141</v>
      </c>
      <c r="NI15">
        <v>150</v>
      </c>
      <c r="NJ15">
        <v>166.16666666666666</v>
      </c>
      <c r="NK15">
        <v>169.83333333333334</v>
      </c>
      <c r="NL15">
        <v>152.28571428571428</v>
      </c>
      <c r="NM15">
        <v>218</v>
      </c>
      <c r="NN15">
        <v>180.55</v>
      </c>
      <c r="NO15">
        <v>199.66666666666666</v>
      </c>
      <c r="NP15">
        <v>177.6</v>
      </c>
      <c r="NQ15">
        <v>175.75</v>
      </c>
      <c r="NR15">
        <v>184.40740740740742</v>
      </c>
      <c r="NS15">
        <v>186.38461538461539</v>
      </c>
      <c r="NT15">
        <v>206.125</v>
      </c>
      <c r="NU15">
        <v>208.11111111111111</v>
      </c>
      <c r="NV15">
        <v>201.42553191489361</v>
      </c>
      <c r="NW15">
        <v>157.30000000000001</v>
      </c>
      <c r="NX15">
        <v>202.55555555555554</v>
      </c>
      <c r="NY15">
        <v>211.55555555555554</v>
      </c>
      <c r="NZ15">
        <v>189.28571428571428</v>
      </c>
      <c r="OA15" s="15">
        <f>Tabla2[[#This Row],[ROS_1DU_COR_COD_ROS_TG_NEG]]-Tabla2[[#This Row],[PAS_1DU_COR_COD_ROS_TG_NEG]]</f>
        <v>-66.384615384615387</v>
      </c>
      <c r="OB15" s="15">
        <f>Tabla2[[#This Row],[ROS_1DU_COR_COD_ROS_TG_NEU]]-Tabla2[[#This Row],[PAS_1DU_COR_COD_ROS_TG_NEU]]</f>
        <v>-69.25</v>
      </c>
      <c r="OC15" s="15">
        <f>Tabla2[[#This Row],[ROS_1DU_COR_COD_ROS_TG_POS]]-Tabla2[[#This Row],[PAS_1DU_COR_COD_ROS_TG_POS]]</f>
        <v>-50.411111111111126</v>
      </c>
      <c r="OD15" s="15">
        <f>Tabla2[[#This Row],[ROS_1DU_COR_COD_ROS_TG_TOT]]-Tabla2[[#This Row],[PAS_1DU_COR_COD_ROS_TG_TOT]]</f>
        <v>-62.462568951930649</v>
      </c>
      <c r="OE15" s="15">
        <f>Tabla2[[#This Row],[ROS_1DU_COR_COD_ESC_TG_NEG]]-Tabla2[[#This Row],[PAS_1DU_COR_COD_ESC_TG_NEG]]</f>
        <v>50.199999999999989</v>
      </c>
      <c r="OF15" s="15">
        <f>Tabla2[[#This Row],[ROS_1DU_COR_COD_ESC_TG_NEU]]-Tabla2[[#This Row],[PAS_1DU_COR_COD_ESC_TG_NEU]]</f>
        <v>-61.555555555555543</v>
      </c>
      <c r="OG15" s="15">
        <f>Tabla2[[#This Row],[ROS_1DU_COR_COD_ESC_TG_POS]]-Tabla2[[#This Row],[PAS_1DU_COR_COD_ESC_TG_POS]]</f>
        <v>-61.555555555555543</v>
      </c>
      <c r="OH15" s="15">
        <f>Tabla2[[#This Row],[ROS_1DU_COR_COD_ESC_TG_TOT]]-Tabla2[[#This Row],[PAS_1DU_COR_COD_ESC_TG_TOT]]</f>
        <v>-23.11904761904762</v>
      </c>
      <c r="OI15" s="15">
        <f>Tabla2[[#This Row],[PAS_1DU_COR_COD_ROS_TG_NEG]]-Tabla2[[#This Row],[ESC_1DU_COR_COD_ROS_TG_NEG]]</f>
        <v>16.551282051282044</v>
      </c>
      <c r="OJ15" s="15">
        <f>Tabla2[[#This Row],[PAS_1DU_COR_COD_ROS_TG_NEU]]-Tabla2[[#This Row],[ESC_1DU_COR_COD_ROS_TG_NEU]]</f>
        <v>53.839285714285722</v>
      </c>
      <c r="OK15" s="15">
        <f>Tabla2[[#This Row],[PAS_1DU_COR_COD_ROS_TG_POS]]-Tabla2[[#This Row],[ESC_1DU_COR_COD_ROS_TG_POS]]</f>
        <v>-9.8888888888888857</v>
      </c>
      <c r="OL15" s="15">
        <f>Tabla2[[#This Row],[PAS_1DU_COR_COD_ROS_TG_TOT]]-Tabla2[[#This Row],[ESC_1DU_COR_COD_ROS_TG_TOT]]</f>
        <v>20.8755319148936</v>
      </c>
      <c r="OM15" s="15">
        <f>Tabla2[[#This Row],[PAS_1DU_COR_COD_ESC_TG_NEG]]-Tabla2[[#This Row],[ESC_1DU_COR_COD_ESC_TG_NEG]]</f>
        <v>-42.366666666666646</v>
      </c>
      <c r="ON15" s="15">
        <f>Tabla2[[#This Row],[PAS_1DU_COR_COD_ESC_TG_NEU]]-Tabla2[[#This Row],[ESC_1DU_COR_COD_ESC_TG_NEU]]</f>
        <v>24.955555555555549</v>
      </c>
      <c r="OO15" s="15">
        <f>Tabla2[[#This Row],[PAS_1DU_COR_COD_ESC_TG_POS]]-Tabla2[[#This Row],[ESC_1DU_COR_COD_ESC_TG_POS]]</f>
        <v>35.805555555555543</v>
      </c>
      <c r="OP15" s="15">
        <f>Tabla2[[#This Row],[PAS_1DU_COR_COD_ESC_TG_TOT]]-Tabla2[[#This Row],[ESC_1DU_COR_COD_ESC_TG_TOT]]</f>
        <v>4.8783068783068586</v>
      </c>
      <c r="OQ15" s="61">
        <v>-87.5</v>
      </c>
      <c r="OR15" s="62">
        <v>-4.125</v>
      </c>
      <c r="OS15" s="62">
        <v>7.6999999999999886</v>
      </c>
      <c r="OT15" s="62">
        <v>-27.203703703703695</v>
      </c>
      <c r="OU15" s="62">
        <v>-29.833333333333314</v>
      </c>
      <c r="OV15" s="62">
        <v>-25.314285714285717</v>
      </c>
      <c r="OW15" s="62">
        <v>42.25</v>
      </c>
      <c r="OX15" s="62">
        <v>-3.8574074074074076</v>
      </c>
      <c r="OY15" s="62">
        <v>29.084615384615375</v>
      </c>
      <c r="OZ15" s="62">
        <v>3.5694444444444571</v>
      </c>
      <c r="PA15" s="62">
        <v>-3.4444444444444287</v>
      </c>
      <c r="PB15" s="62">
        <v>12.139817629179333</v>
      </c>
    </row>
    <row r="16" spans="1:418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  <c r="KY16" s="15">
        <f>Tabla2[[#This Row],[ROS_NUM_COR_COD_ROS_TG_NEG]]-Tabla2[[#This Row],[PAS_NUM_COR_COD_ROS_TG_NEG]]</f>
        <v>2.0444444444444447</v>
      </c>
      <c r="KZ16" s="15">
        <f>Tabla2[[#This Row],[ROS_DUR_COR_COD_ROS_TG_NEG]]-Tabla2[[#This Row],[PAS_DUR_COR_COD_ROS_TG_NEG]]</f>
        <v>290.0427350427351</v>
      </c>
      <c r="LA16" s="15">
        <f>Tabla2[[#This Row],[ROS_NUM_COR_COD_ROS_TG_NEU]]-Tabla2[[#This Row],[PAS_NUM_COR_COD_ROS_TG_NEU]]</f>
        <v>0.34999999999999964</v>
      </c>
      <c r="LB16" s="15">
        <f>Tabla2[[#This Row],[ROS_DUR_COR_COD_ROS_TG_NEU]]-Tabla2[[#This Row],[PAS_DUR_COR_COD_ROS_TG_NEU]]</f>
        <v>-45.275000000000091</v>
      </c>
      <c r="LC16" s="15">
        <f>Tabla2[[#This Row],[ROS_NUM_COR_COD_ROS_TG_POS]]-Tabla2[[#This Row],[PAS_NUM_COR_COD_ROS_TG_POS]]</f>
        <v>1.0999999999999996</v>
      </c>
      <c r="LD16" s="15">
        <f>Tabla2[[#This Row],[ROS_DUR_COR_COD_ROS_TG_POS]]-Tabla2[[#This Row],[PAS_DUR_COR_COD_ROS_TG_POS]]</f>
        <v>-248.0428571428572</v>
      </c>
      <c r="LE16" s="15">
        <f>Tabla2[[#This Row],[ROS_NUM_COR_COD_ROS_TG_TOT]]-Tabla2[[#This Row],[PAS_NUM_COR_COD_ROS_TG_TOT]]</f>
        <v>1.1419540229885059</v>
      </c>
      <c r="LF16" s="15">
        <f>Tabla2[[#This Row],[ROS_DUR_COR_COD_ROS_TG_TOT]]-Tabla2[[#This Row],[PAS_DUR_COR_COD_ROS_TG_TOT]]</f>
        <v>-4.6327185244585962</v>
      </c>
      <c r="LG16" s="15">
        <f>Tabla2[[#This Row],[ROS_NUM_COR_COD_ESC_TG_NEG]]-Tabla2[[#This Row],[PAS_NUM_COR_COD_ESC_TG_NEG]]</f>
        <v>-2.9722222222222223</v>
      </c>
      <c r="LH16" s="15">
        <f>Tabla2[[#This Row],[ROS_DUR_COR_COD_ESC_TG_NEG]]-Tabla2[[#This Row],[PAS_DUR_COR_COD_ESC_TG_NEG]]</f>
        <v>-1117.4000000000001</v>
      </c>
      <c r="LI16" s="15">
        <f>Tabla2[[#This Row],[ROS_NUM_COR_COD_ESC_TG_NEU]]-Tabla2[[#This Row],[PAS_NUM_COR_COD_ESC_TG_NEU]]</f>
        <v>-0.85000000000000009</v>
      </c>
      <c r="LJ16" s="15">
        <f>Tabla2[[#This Row],[ROS_NUM_COR_COD_ESC_TG_NEG]]-Tabla2[[#This Row],[PAS_NUM_COR_COD_ESC_TG_NEG]]</f>
        <v>-2.9722222222222223</v>
      </c>
      <c r="LK16" s="15">
        <f>Tabla2[[#This Row],[ROS_NUM_COR_COD_ESC_TG_POS]]-Tabla2[[#This Row],[PAS_NUM_COR_COD_ESC_TG_POS]]</f>
        <v>-0.64999999999999991</v>
      </c>
      <c r="LL16" s="15">
        <f>Tabla2[[#This Row],[ROS_DUR_COR_COD_ESC_TG_POS]]-Tabla2[[#This Row],[PAS_DUR_COR_COD_ESC_TG_POS]]</f>
        <v>-429.91666666666674</v>
      </c>
      <c r="LM16" s="15">
        <f>Tabla2[[#This Row],[ROS_NUM_COR_COD_ESC_TG_TOT]]-Tabla2[[#This Row],[PAS_NUM_COR_COD_ESC_TG_TOT]]</f>
        <v>-1.4545977011494255</v>
      </c>
      <c r="LN16" s="15">
        <f>Tabla2[[#This Row],[ROS_DUR_COR_COD_ESC_TG_TOT]]-Tabla2[[#This Row],[PAS_DUR_COR_COD_ESC_TG_TOT]]</f>
        <v>-524.16929698708759</v>
      </c>
      <c r="LO16" s="15">
        <f>Tabla2[[#This Row],[PAS_NUM_COR_COD_ROS_TG_NEG]]-Tabla2[[#This Row],[ESC_NUM_COR_COD_ROS_TG_NEG]]</f>
        <v>1.7999999999999998</v>
      </c>
      <c r="LP16" s="15">
        <f>Tabla2[[#This Row],[PAS_DUR_COR_COD_ROS_TG_NEG]]-Tabla2[[#This Row],[ESC_DUR_COR_COD_ROS_TG_NEG]]</f>
        <v>586.84615384615381</v>
      </c>
      <c r="LQ16" s="15">
        <f>Tabla2[[#This Row],[PAS_NUM_COR_COD_ROS_TG_NEU]]-Tabla2[[#This Row],[ESC_NUM_COR_COD_ROS_TG_NEU]]</f>
        <v>2.35</v>
      </c>
      <c r="LR16" s="15">
        <f>Tabla2[[#This Row],[PAS_DUR_COR_COD_ROS_TG_NEU]]-Tabla2[[#This Row],[ESC_DUR_COR_COD_ROS_TG_NEU]]</f>
        <v>112.125</v>
      </c>
      <c r="LS16" s="15">
        <f>Tabla2[[#This Row],[PAS_NUM_COR_COD_ROS_TG_POS]]-Tabla2[[#This Row],[ESC_NUM_COR_COD_ROS_TG_POS]]</f>
        <v>0.60000000000000009</v>
      </c>
      <c r="LT16" s="15">
        <f>Tabla2[[#This Row],[PAS_DUR_COR_COD_ROS_TG_POS]]-Tabla2[[#This Row],[ESC_DUR_COR_COD_ROS_TG_POS]]</f>
        <v>71.976190476190368</v>
      </c>
      <c r="LU16" s="15">
        <f>Tabla2[[#This Row],[PAS_NUM_COR_COD_ROS_TG_TOT]]-Tabla2[[#This Row],[ESC_NUM_COR_COD_ROS_TG_TOT]]</f>
        <v>1.5833333333333335</v>
      </c>
      <c r="LV16" s="15">
        <f>Tabla2[[#This Row],[PAS_DUR_COR_COD_ROS_TG_TOT]]-Tabla2[[#This Row],[ESC_DUR_COR_COD_ROS_TG_TOT]]</f>
        <v>229.17984496124041</v>
      </c>
      <c r="LW16" s="15">
        <f>Tabla2[[#This Row],[PAS_NUM_COR_COD_ESC_TG_NEG]]-Tabla2[[#This Row],[ESC_NUM_COR_COD_ESC_TG_NEG]]</f>
        <v>-1.4500000000000002</v>
      </c>
      <c r="LX16" s="15">
        <f>Tabla2[[#This Row],[PAS_DUR_COR_COD_ESC_TG_NEG]]-Tabla2[[#This Row],[ESC_DUR_COR_COD_ESC_TG_NEG]]</f>
        <v>-245</v>
      </c>
      <c r="LY16" s="15">
        <f>Tabla2[[#This Row],[PAS_NUM_COR_COD_ESC_TG_NEU]]-Tabla2[[#This Row],[ESC_NUM_COR_COD_ESC_TG_NEU]]</f>
        <v>-2.0500000000000003</v>
      </c>
      <c r="LZ16" s="15">
        <f>Tabla2[[#This Row],[PAS_DUR_COR_COD_ESC_TG_NEU]]-Tabla2[[#This Row],[ESC_DUR_COR_COD_ESC_TG_NEU]]</f>
        <v>-321.34285714285716</v>
      </c>
      <c r="MA16" s="15">
        <f>Tabla2[[#This Row],[PAS_NUM_COR_COD_ESC_TG_POS]]-Tabla2[[#This Row],[ESC_NUM_COR_COD_ESC_TG_POS]]</f>
        <v>-0.65000000000000036</v>
      </c>
      <c r="MB16" s="15">
        <f>Tabla2[[#This Row],[PAS_DUR_COR_COD_ESC_TG_POS]]-Tabla2[[#This Row],[ESC_DUR_COR_COD_ESC_TG_POS]]</f>
        <v>266.36111111111109</v>
      </c>
      <c r="MC16" s="15">
        <f>Tabla2[[#This Row],[PAS_NUM_COR_COD_ESC_TG_TOT]]-Tabla2[[#This Row],[ESC_NUM_COR_COD_ESC_TG_TOT]]</f>
        <v>-1.3833333333333333</v>
      </c>
      <c r="MD16" s="15">
        <f>Tabla2[[#This Row],[PAS_DUR_COR_COD_ESC_TG_TOT]]-Tabla2[[#This Row],[ESC_DUR_COR_COD_ESC_TG_TOT]]</f>
        <v>-114.12279226240526</v>
      </c>
      <c r="ME16" s="42">
        <f>Tabla25[[#This Row],[PAS_NUM_COR_COD_ROS_TG_NEG]]-Tabla25[[#This Row],[PAS_NUM_COR_COD_ESC_TG_NEG]]</f>
        <v>-0.35000000000000009</v>
      </c>
      <c r="MF16" s="42">
        <f>Tabla25[[#This Row],[PAS_NUM_COR_COD_ROS_TG_NEU]]-Tabla25[[#This Row],[PAS_NUM_COR_COD_ESC_TG_NEU]]</f>
        <v>0.80000000000000027</v>
      </c>
      <c r="MG16" s="42">
        <f>Tabla25[[#This Row],[PAS_NUM_COR_COD_ROS_TG_POS]]-Tabla25[[#This Row],[PAS_NUM_COR_COD_ESC_TG_POS]]</f>
        <v>0.45000000000000018</v>
      </c>
      <c r="MH16" s="42">
        <f>Tabla25[[#This Row],[PAS_NUM_COR_COD_ROS_TG_TOT]]-Tabla25[[#This Row],[PAS_NUM_COR_COD_ESC_TG_TOT]]</f>
        <v>0.29999999999999982</v>
      </c>
      <c r="MI16" s="42">
        <f>Tabla25[[#This Row],[PAS_DUR_COR_COD_ROS_TG_NEG]]-Tabla25[[#This Row],[PAS_DUR_COR_COD_ESC_TG_NEG]]</f>
        <v>116.64615384615377</v>
      </c>
      <c r="MJ16" s="42">
        <f>Tabla25[[#This Row],[PAS_DUR_COR_COD_ROS_TG_NEU]]-Tabla25[[#This Row],[PAS_DUR_COR_COD_ESC_TG_NEU]]</f>
        <v>20.01785714285711</v>
      </c>
      <c r="MK16" s="42">
        <f>Tabla25[[#This Row],[PAS_DUR_COR_COD_ROS_TG_POS]]-Tabla25[[#This Row],[PAS_DUR_COR_COD_ESC_TG_POS]]</f>
        <v>4.7261904761903679</v>
      </c>
      <c r="ML16" s="42">
        <f>Tabla25[[#This Row],[PAS_DUR_COR_COD_ROS_TG_TOT]]-Tabla25[[#This Row],[PAS_DUR_COR_COD_ESC_TG_TOT]]</f>
        <v>43.583096993760591</v>
      </c>
      <c r="MM16" s="44">
        <f>Tabla25[[#This Row],[ESC_NUM_COR_COD_ROS_TG_NEG]]-Tabla25[[#This Row],[ESC_NUM_COR_COD_ESC_TG_NEG]]</f>
        <v>-3.6</v>
      </c>
      <c r="MN16" s="44">
        <f>Tabla25[[#This Row],[ESC_NUM_COR_COD_ROS_TG_NEU]]-Tabla25[[#This Row],[ESC_NUM_COR_COD_ESC_TG_NEU]]</f>
        <v>-3.6</v>
      </c>
      <c r="MO16" s="44">
        <f>Tabla25[[#This Row],[ESC_NUM_COR_COD_ROS_TG_POS]]-Tabla25[[#This Row],[ESC_NUM_COR_COD_ESC_TG_POS]]</f>
        <v>-0.80000000000000027</v>
      </c>
      <c r="MP16" s="44">
        <f>Tabla25[[#This Row],[ESC_NUM_COR_COD_ROS_TG_TOT]]-Tabla25[[#This Row],[ESC_NUM_COR_COD_ESC_TG_TOT]]</f>
        <v>-2.666666666666667</v>
      </c>
      <c r="MQ16" s="44">
        <f>Tabla25[[#This Row],[ESC_DUR_COR_COD_ROS_TG_NEG]]-Tabla25[[#This Row],[ESC_DUR_COR_COD_ESC_TG_NEG]]</f>
        <v>-715.2</v>
      </c>
      <c r="MR16" s="44">
        <f>Tabla25[[#This Row],[ESC_DUR_COR_COD_ROS_TG_NEU]]-Tabla25[[#This Row],[ESC_DUR_COR_COD_ESC_TG_NEU]]</f>
        <v>-413.45000000000005</v>
      </c>
      <c r="MS16" s="44">
        <f>Tabla25[[#This Row],[ESC_DUR_COR_COD_ROS_TG_POS]]-Tabla25[[#This Row],[ESC_DUR_COR_COD_ESC_TG_POS]]</f>
        <v>199.11111111111109</v>
      </c>
      <c r="MT16" s="44">
        <f>Tabla25[[#This Row],[ESC_DUR_COR_COD_ROS_TG_TOT]]-Tabla25[[#This Row],[ESC_DUR_COR_COD_ESC_TG_TOT]]</f>
        <v>-299.71954022988507</v>
      </c>
      <c r="MU16" s="47">
        <f>Tabla25[[#This Row],[ROS_NUM_COR_COD_ROS_TG_NEG]]-Tabla25[[#This Row],[ROS_NUM_COR_COD_ESC_TG_NEG]]</f>
        <v>4.666666666666667</v>
      </c>
      <c r="MV16" s="47">
        <f>Tabla25[[#This Row],[ROS_NUM_COR_COD_ROS_TG_NEU]]-Tabla25[[#This Row],[ROS_NUM_COR_COD_ESC_TG_NEU]]</f>
        <v>2</v>
      </c>
      <c r="MW16" s="47">
        <f>Tabla25[[#This Row],[ROS_NUM_COR_COD_ROS_TG_POS]]-Tabla25[[#This Row],[ROS_NUM_COR_COD_ESC_TG_POS]]</f>
        <v>2.1999999999999997</v>
      </c>
      <c r="MX16" s="47">
        <f>Tabla25[[#This Row],[ROS_NUM_COR_COD_ROS_TG_TOT]]-Tabla25[[#This Row],[ROS_NUM_COR_COD_ESC_TG_TOT]]</f>
        <v>2.8965517241379315</v>
      </c>
      <c r="MY16" s="47">
        <f>Tabla25[[#This Row],[ROS_DUR_COR_COD_ROS_TG_NEG]]-Tabla25[[#This Row],[ROS_DUR_COR_COD_ESC_TG_NEG]]</f>
        <v>1524.088888888889</v>
      </c>
      <c r="MZ16" s="47">
        <f>Tabla25[[#This Row],[ROS_DUR_COR_COD_ROS_TG_NEU]]-Tabla25[[#This Row],[ROS_DUR_COR_COD_ESC_TG_NEU]]</f>
        <v>113.26666666666665</v>
      </c>
      <c r="NA16" s="47">
        <f>Tabla25[[#This Row],[ROS_DUR_COR_COD_ROS_TG_POS]]-Tabla25[[#This Row],[ROS_DUR_COR_COD_ESC_TG_POS]]</f>
        <v>186.59999999999991</v>
      </c>
      <c r="NB16" s="47">
        <f>Tabla25[[#This Row],[ROS_DUR_COR_COD_ROS_TG_TOT]]-Tabla25[[#This Row],[ROS_DUR_COR_COD_ESC_TG_TOT]]</f>
        <v>563.11967545638959</v>
      </c>
      <c r="NC16">
        <v>369</v>
      </c>
      <c r="ND16">
        <v>343.5</v>
      </c>
      <c r="NE16">
        <v>287</v>
      </c>
      <c r="NF16">
        <v>331.93103448275861</v>
      </c>
      <c r="NG16">
        <v>266.39999999999998</v>
      </c>
      <c r="NH16">
        <v>369.5</v>
      </c>
      <c r="NI16">
        <v>219.83333333333334</v>
      </c>
      <c r="NJ16">
        <v>286.35294117647061</v>
      </c>
      <c r="NK16">
        <v>270.60000000000002</v>
      </c>
      <c r="NL16">
        <v>390</v>
      </c>
      <c r="NM16">
        <v>320.33333333333331</v>
      </c>
      <c r="NN16">
        <v>322.33333333333331</v>
      </c>
      <c r="NO16">
        <v>290</v>
      </c>
      <c r="NP16">
        <v>348.9</v>
      </c>
      <c r="NQ16">
        <v>358.33333333333331</v>
      </c>
      <c r="NR16">
        <v>331.51724137931035</v>
      </c>
      <c r="NS16">
        <v>339.84615384615387</v>
      </c>
      <c r="NT16">
        <v>271.0625</v>
      </c>
      <c r="NU16">
        <v>284.71428571428572</v>
      </c>
      <c r="NV16">
        <v>296.30232558139534</v>
      </c>
      <c r="NW16">
        <v>289.06666666666666</v>
      </c>
      <c r="NX16">
        <v>272.5</v>
      </c>
      <c r="NY16">
        <v>285.08333333333331</v>
      </c>
      <c r="NZ16">
        <v>282.2439024390244</v>
      </c>
      <c r="OA16" s="15">
        <f>Tabla2[[#This Row],[ROS_1DU_COR_COD_ROS_TG_NEG]]-Tabla2[[#This Row],[PAS_1DU_COR_COD_ROS_TG_NEG]]</f>
        <v>29.153846153846132</v>
      </c>
      <c r="OB16" s="15">
        <f>Tabla2[[#This Row],[ROS_1DU_COR_COD_ROS_TG_NEU]]-Tabla2[[#This Row],[PAS_1DU_COR_COD_ROS_TG_NEU]]</f>
        <v>72.4375</v>
      </c>
      <c r="OC16" s="15">
        <f>Tabla2[[#This Row],[ROS_1DU_COR_COD_ROS_TG_POS]]-Tabla2[[#This Row],[PAS_1DU_COR_COD_ROS_TG_POS]]</f>
        <v>2.2857142857142776</v>
      </c>
      <c r="OD16" s="15">
        <f>Tabla2[[#This Row],[ROS_1DU_COR_COD_ROS_TG_TOT]]-Tabla2[[#This Row],[PAS_1DU_COR_COD_ROS_TG_TOT]]</f>
        <v>35.628708901363268</v>
      </c>
      <c r="OE16" s="15">
        <f>Tabla2[[#This Row],[ROS_1DU_COR_COD_ESC_TG_NEG]]-Tabla2[[#This Row],[PAS_1DU_COR_COD_ESC_TG_NEG]]</f>
        <v>-22.666666666666686</v>
      </c>
      <c r="OF16" s="15">
        <f>Tabla2[[#This Row],[ROS_1DU_COR_COD_ESC_TG_NEU]]-Tabla2[[#This Row],[PAS_1DU_COR_COD_ESC_TG_NEU]]</f>
        <v>97</v>
      </c>
      <c r="OG16" s="15">
        <f>Tabla2[[#This Row],[ROS_1DU_COR_COD_ESC_TG_POS]]-Tabla2[[#This Row],[PAS_1DU_COR_COD_ESC_TG_POS]]</f>
        <v>-65.249999999999972</v>
      </c>
      <c r="OH16" s="15">
        <f>Tabla2[[#This Row],[ROS_1DU_COR_COD_ESC_TG_TOT]]-Tabla2[[#This Row],[PAS_1DU_COR_COD_ESC_TG_TOT]]</f>
        <v>4.1090387374462125</v>
      </c>
      <c r="OI16" s="15">
        <f>Tabla2[[#This Row],[PAS_1DU_COR_COD_ROS_TG_NEG]]-Tabla2[[#This Row],[ESC_1DU_COR_COD_ROS_TG_NEG]]</f>
        <v>69.246153846153845</v>
      </c>
      <c r="OJ16" s="15">
        <f>Tabla2[[#This Row],[PAS_1DU_COR_COD_ROS_TG_NEU]]-Tabla2[[#This Row],[ESC_1DU_COR_COD_ROS_TG_NEU]]</f>
        <v>-118.9375</v>
      </c>
      <c r="OK16" s="15">
        <f>Tabla2[[#This Row],[PAS_1DU_COR_COD_ROS_TG_POS]]-Tabla2[[#This Row],[ESC_1DU_COR_COD_ROS_TG_POS]]</f>
        <v>-35.619047619047592</v>
      </c>
      <c r="OL16" s="15">
        <f>Tabla2[[#This Row],[PAS_1DU_COR_COD_ROS_TG_TOT]]-Tabla2[[#This Row],[ESC_1DU_COR_COD_ROS_TG_TOT]]</f>
        <v>-26.031007751937977</v>
      </c>
      <c r="OM16" s="15">
        <f>Tabla2[[#This Row],[PAS_1DU_COR_COD_ESC_TG_NEG]]-Tabla2[[#This Row],[ESC_1DU_COR_COD_ESC_TG_NEG]]</f>
        <v>-0.93333333333333712</v>
      </c>
      <c r="ON16" s="15">
        <f>Tabla2[[#This Row],[PAS_1DU_COR_COD_ESC_TG_NEU]]-Tabla2[[#This Row],[ESC_1DU_COR_COD_ESC_TG_NEU]]</f>
        <v>-76.399999999999977</v>
      </c>
      <c r="OO16" s="15">
        <f>Tabla2[[#This Row],[PAS_1DU_COR_COD_ESC_TG_POS]]-Tabla2[[#This Row],[ESC_1DU_COR_COD_ESC_TG_POS]]</f>
        <v>-73.25</v>
      </c>
      <c r="OP16" s="15">
        <f>Tabla2[[#This Row],[PAS_1DU_COR_COD_ESC_TG_TOT]]-Tabla2[[#This Row],[ESC_1DU_COR_COD_ESC_TG_TOT]]</f>
        <v>-49.273338940285953</v>
      </c>
      <c r="OQ16" s="61">
        <v>102.60000000000002</v>
      </c>
      <c r="OR16" s="62">
        <v>-26</v>
      </c>
      <c r="OS16" s="62">
        <v>67.166666666666657</v>
      </c>
      <c r="OT16" s="62">
        <v>45.578093306287997</v>
      </c>
      <c r="OU16" s="62">
        <v>-19.399999999999977</v>
      </c>
      <c r="OV16" s="62">
        <v>41.100000000000023</v>
      </c>
      <c r="OW16" s="62">
        <v>-38</v>
      </c>
      <c r="OX16" s="62">
        <v>-9.1839080459770344</v>
      </c>
      <c r="OY16" s="62">
        <v>50.779487179487205</v>
      </c>
      <c r="OZ16" s="62">
        <v>-1.4375</v>
      </c>
      <c r="PA16" s="62">
        <v>-0.36904761904759198</v>
      </c>
      <c r="PB16" s="62">
        <v>14.058423142370941</v>
      </c>
    </row>
    <row r="17" spans="1:418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  <c r="KY17" s="15">
        <f>Tabla2[[#This Row],[ROS_NUM_COR_COD_ROS_TG_NEG]]-Tabla2[[#This Row],[PAS_NUM_COR_COD_ROS_TG_NEG]]</f>
        <v>-0.48333333333333339</v>
      </c>
      <c r="KZ17" s="15">
        <f>Tabla2[[#This Row],[ROS_DUR_COR_COD_ROS_TG_NEG]]-Tabla2[[#This Row],[PAS_DUR_COR_COD_ROS_TG_NEG]]</f>
        <v>137.39495798319331</v>
      </c>
      <c r="LA17" s="15">
        <f>Tabla2[[#This Row],[ROS_NUM_COR_COD_ROS_TG_NEU]]-Tabla2[[#This Row],[PAS_NUM_COR_COD_ROS_TG_NEU]]</f>
        <v>2.1500000000000004</v>
      </c>
      <c r="LB17" s="15">
        <f>Tabla2[[#This Row],[ROS_DUR_COR_COD_ROS_TG_NEU]]-Tabla2[[#This Row],[PAS_DUR_COR_COD_ROS_TG_NEU]]</f>
        <v>322.59999999999991</v>
      </c>
      <c r="LC17" s="15">
        <f>Tabla2[[#This Row],[ROS_NUM_COR_COD_ROS_TG_POS]]-Tabla2[[#This Row],[PAS_NUM_COR_COD_ROS_TG_POS]]</f>
        <v>0.28888888888888875</v>
      </c>
      <c r="LD17" s="15">
        <f>Tabla2[[#This Row],[ROS_DUR_COR_COD_ROS_TG_POS]]-Tabla2[[#This Row],[PAS_DUR_COR_COD_ROS_TG_POS]]</f>
        <v>-29.422222222222217</v>
      </c>
      <c r="LE17" s="15">
        <f>Tabla2[[#This Row],[ROS_NUM_COR_COD_ROS_TG_TOT]]-Tabla2[[#This Row],[PAS_NUM_COR_COD_ROS_TG_TOT]]</f>
        <v>0.69761904761904781</v>
      </c>
      <c r="LF17" s="15">
        <f>Tabla2[[#This Row],[ROS_DUR_COR_COD_ROS_TG_TOT]]-Tabla2[[#This Row],[PAS_DUR_COR_COD_ROS_TG_TOT]]</f>
        <v>159.32733224222579</v>
      </c>
      <c r="LG17" s="15">
        <f>Tabla2[[#This Row],[ROS_NUM_COR_COD_ESC_TG_NEG]]-Tabla2[[#This Row],[PAS_NUM_COR_COD_ESC_TG_NEG]]</f>
        <v>1.6444444444444448</v>
      </c>
      <c r="LH17" s="15">
        <f>Tabla2[[#This Row],[ROS_DUR_COR_COD_ESC_TG_NEG]]-Tabla2[[#This Row],[PAS_DUR_COR_COD_ESC_TG_NEG]]</f>
        <v>237.80555555555566</v>
      </c>
      <c r="LI17" s="15">
        <f>Tabla2[[#This Row],[ROS_NUM_COR_COD_ESC_TG_NEU]]-Tabla2[[#This Row],[PAS_NUM_COR_COD_ESC_TG_NEU]]</f>
        <v>-0.79999999999999982</v>
      </c>
      <c r="LJ17" s="15">
        <f>Tabla2[[#This Row],[ROS_NUM_COR_COD_ESC_TG_NEG]]-Tabla2[[#This Row],[PAS_NUM_COR_COD_ESC_TG_NEG]]</f>
        <v>1.6444444444444448</v>
      </c>
      <c r="LK17" s="15">
        <f>Tabla2[[#This Row],[ROS_NUM_COR_COD_ESC_TG_POS]]-Tabla2[[#This Row],[PAS_NUM_COR_COD_ESC_TG_POS]]</f>
        <v>1.35</v>
      </c>
      <c r="LL17" s="15">
        <f>Tabla2[[#This Row],[ROS_DUR_COR_COD_ESC_TG_POS]]-Tabla2[[#This Row],[PAS_DUR_COR_COD_ESC_TG_POS]]</f>
        <v>511.2380952380953</v>
      </c>
      <c r="LM17" s="15">
        <f>Tabla2[[#This Row],[ROS_NUM_COR_COD_ESC_TG_TOT]]-Tabla2[[#This Row],[PAS_NUM_COR_COD_ESC_TG_TOT]]</f>
        <v>0.6857142857142855</v>
      </c>
      <c r="LN17" s="15">
        <f>Tabla2[[#This Row],[ROS_DUR_COR_COD_ESC_TG_TOT]]-Tabla2[[#This Row],[PAS_DUR_COR_COD_ESC_TG_TOT]]</f>
        <v>139.79999999999995</v>
      </c>
      <c r="LO17" s="15">
        <f>Tabla2[[#This Row],[PAS_NUM_COR_COD_ROS_TG_NEG]]-Tabla2[[#This Row],[ESC_NUM_COR_COD_ROS_TG_NEG]]</f>
        <v>-0.40555555555555545</v>
      </c>
      <c r="LP17" s="15">
        <f>Tabla2[[#This Row],[PAS_DUR_COR_COD_ROS_TG_NEG]]-Tabla2[[#This Row],[ESC_DUR_COR_COD_ROS_TG_NEG]]</f>
        <v>-555.82352941176475</v>
      </c>
      <c r="LQ17" s="15">
        <f>Tabla2[[#This Row],[PAS_NUM_COR_COD_ROS_TG_NEU]]-Tabla2[[#This Row],[ESC_NUM_COR_COD_ROS_TG_NEU]]</f>
        <v>0.34999999999999964</v>
      </c>
      <c r="LR17" s="15">
        <f>Tabla2[[#This Row],[PAS_DUR_COR_COD_ROS_TG_NEU]]-Tabla2[[#This Row],[ESC_DUR_COR_COD_ROS_TG_NEU]]</f>
        <v>-506.75</v>
      </c>
      <c r="LS17" s="15">
        <f>Tabla2[[#This Row],[PAS_NUM_COR_COD_ROS_TG_POS]]-Tabla2[[#This Row],[ESC_NUM_COR_COD_ROS_TG_POS]]</f>
        <v>2.6</v>
      </c>
      <c r="LT17" s="15">
        <f>Tabla2[[#This Row],[PAS_DUR_COR_COD_ROS_TG_POS]]-Tabla2[[#This Row],[ESC_DUR_COR_COD_ROS_TG_POS]]</f>
        <v>470.11666666666667</v>
      </c>
      <c r="LU17" s="15">
        <f>Tabla2[[#This Row],[PAS_NUM_COR_COD_ROS_TG_TOT]]-Tabla2[[#This Row],[ESC_NUM_COR_COD_ROS_TG_TOT]]</f>
        <v>0.88735632183908031</v>
      </c>
      <c r="LV17" s="15">
        <f>Tabla2[[#This Row],[PAS_DUR_COR_COD_ROS_TG_TOT]]-Tabla2[[#This Row],[ESC_DUR_COR_COD_ROS_TG_TOT]]</f>
        <v>-222.55810147299508</v>
      </c>
      <c r="LW17" s="15">
        <f>Tabla2[[#This Row],[PAS_NUM_COR_COD_ESC_TG_NEG]]-Tabla2[[#This Row],[ESC_NUM_COR_COD_ESC_TG_NEG]]</f>
        <v>1.3555555555555552</v>
      </c>
      <c r="LX17" s="15">
        <f>Tabla2[[#This Row],[PAS_DUR_COR_COD_ESC_TG_NEG]]-Tabla2[[#This Row],[ESC_DUR_COR_COD_ESC_TG_NEG]]</f>
        <v>-233.75</v>
      </c>
      <c r="LY17" s="15">
        <f>Tabla2[[#This Row],[PAS_NUM_COR_COD_ESC_TG_NEU]]-Tabla2[[#This Row],[ESC_NUM_COR_COD_ESC_TG_NEU]]</f>
        <v>2.4999999999999996</v>
      </c>
      <c r="LZ17" s="15">
        <f>Tabla2[[#This Row],[PAS_DUR_COR_COD_ESC_TG_NEU]]-Tabla2[[#This Row],[ESC_DUR_COR_COD_ESC_TG_NEU]]</f>
        <v>533.83333333333337</v>
      </c>
      <c r="MA17" s="15">
        <f>Tabla2[[#This Row],[PAS_NUM_COR_COD_ESC_TG_POS]]-Tabla2[[#This Row],[ESC_NUM_COR_COD_ESC_TG_POS]]</f>
        <v>-0.55000000000000027</v>
      </c>
      <c r="MB17" s="15">
        <f>Tabla2[[#This Row],[PAS_DUR_COR_COD_ESC_TG_POS]]-Tabla2[[#This Row],[ESC_DUR_COR_COD_ESC_TG_POS]]</f>
        <v>-283.79166666666663</v>
      </c>
      <c r="MC17" s="15">
        <f>Tabla2[[#This Row],[PAS_NUM_COR_COD_ESC_TG_TOT]]-Tabla2[[#This Row],[ESC_NUM_COR_COD_ESC_TG_TOT]]</f>
        <v>1.0913793103448275</v>
      </c>
      <c r="MD17" s="15">
        <f>Tabla2[[#This Row],[PAS_DUR_COR_COD_ESC_TG_TOT]]-Tabla2[[#This Row],[ESC_DUR_COR_COD_ESC_TG_TOT]]</f>
        <v>7.7444444444444116</v>
      </c>
      <c r="ME17" s="42">
        <f>Tabla25[[#This Row],[PAS_NUM_COR_COD_ROS_TG_NEG]]-Tabla25[[#This Row],[PAS_NUM_COR_COD_ESC_TG_NEG]]</f>
        <v>-0.64999999999999991</v>
      </c>
      <c r="MF17" s="42">
        <f>Tabla25[[#This Row],[PAS_NUM_COR_COD_ROS_TG_NEU]]-Tabla25[[#This Row],[PAS_NUM_COR_COD_ESC_TG_NEU]]</f>
        <v>-1.0499999999999998</v>
      </c>
      <c r="MG17" s="42">
        <f>Tabla25[[#This Row],[PAS_NUM_COR_COD_ROS_TG_POS]]-Tabla25[[#This Row],[PAS_NUM_COR_COD_ESC_TG_POS]]</f>
        <v>-4.9999999999999822E-2</v>
      </c>
      <c r="MH17" s="42">
        <f>Tabla25[[#This Row],[PAS_NUM_COR_COD_ROS_TG_TOT]]-Tabla25[[#This Row],[PAS_NUM_COR_COD_ESC_TG_TOT]]</f>
        <v>-0.58333333333333348</v>
      </c>
      <c r="MI17" s="42">
        <f>Tabla25[[#This Row],[PAS_DUR_COR_COD_ROS_TG_NEG]]-Tabla25[[#This Row],[PAS_DUR_COR_COD_ESC_TG_NEG]]</f>
        <v>-148.57352941176475</v>
      </c>
      <c r="MJ17" s="42">
        <f>Tabla25[[#This Row],[PAS_DUR_COR_COD_ROS_TG_NEU]]-Tabla25[[#This Row],[PAS_DUR_COR_COD_ESC_TG_NEU]]</f>
        <v>-228.5</v>
      </c>
      <c r="MK17" s="42">
        <f>Tabla25[[#This Row],[PAS_DUR_COR_COD_ROS_TG_POS]]-Tabla25[[#This Row],[PAS_DUR_COR_COD_ESC_TG_POS]]</f>
        <v>118.5333333333333</v>
      </c>
      <c r="ML17" s="42">
        <f>Tabla25[[#This Row],[PAS_DUR_COR_COD_ROS_TG_TOT]]-Tabla25[[#This Row],[PAS_DUR_COR_COD_ESC_TG_TOT]]</f>
        <v>-84.204255319148842</v>
      </c>
      <c r="MM17" s="44">
        <f>Tabla25[[#This Row],[ESC_NUM_COR_COD_ROS_TG_NEG]]-Tabla25[[#This Row],[ESC_NUM_COR_COD_ESC_TG_NEG]]</f>
        <v>1.1111111111111107</v>
      </c>
      <c r="MN17" s="44">
        <f>Tabla25[[#This Row],[ESC_NUM_COR_COD_ROS_TG_NEU]]-Tabla25[[#This Row],[ESC_NUM_COR_COD_ESC_TG_NEU]]</f>
        <v>1.1000000000000001</v>
      </c>
      <c r="MO17" s="44">
        <f>Tabla25[[#This Row],[ESC_NUM_COR_COD_ROS_TG_POS]]-Tabla25[[#This Row],[ESC_NUM_COR_COD_ESC_TG_POS]]</f>
        <v>-3.2</v>
      </c>
      <c r="MP17" s="44">
        <f>Tabla25[[#This Row],[ESC_NUM_COR_COD_ROS_TG_TOT]]-Tabla25[[#This Row],[ESC_NUM_COR_COD_ESC_TG_TOT]]</f>
        <v>-0.3793103448275863</v>
      </c>
      <c r="MQ17" s="44">
        <f>Tabla25[[#This Row],[ESC_DUR_COR_COD_ROS_TG_NEG]]-Tabla25[[#This Row],[ESC_DUR_COR_COD_ESC_TG_NEG]]</f>
        <v>173.5</v>
      </c>
      <c r="MR17" s="44">
        <f>Tabla25[[#This Row],[ESC_DUR_COR_COD_ROS_TG_NEU]]-Tabla25[[#This Row],[ESC_DUR_COR_COD_ESC_TG_NEU]]</f>
        <v>812.08333333333337</v>
      </c>
      <c r="MS17" s="44">
        <f>Tabla25[[#This Row],[ESC_DUR_COR_COD_ROS_TG_POS]]-Tabla25[[#This Row],[ESC_DUR_COR_COD_ESC_TG_POS]]</f>
        <v>-635.375</v>
      </c>
      <c r="MT17" s="44">
        <f>Tabla25[[#This Row],[ESC_DUR_COR_COD_ROS_TG_TOT]]-Tabla25[[#This Row],[ESC_DUR_COR_COD_ESC_TG_TOT]]</f>
        <v>146.09829059829065</v>
      </c>
      <c r="MU17" s="47">
        <f>Tabla25[[#This Row],[ROS_NUM_COR_COD_ROS_TG_NEG]]-Tabla25[[#This Row],[ROS_NUM_COR_COD_ESC_TG_NEG]]</f>
        <v>-2.7777777777777781</v>
      </c>
      <c r="MV17" s="47">
        <f>Tabla25[[#This Row],[ROS_NUM_COR_COD_ROS_TG_NEU]]-Tabla25[[#This Row],[ROS_NUM_COR_COD_ESC_TG_NEU]]</f>
        <v>1.9000000000000004</v>
      </c>
      <c r="MW17" s="47">
        <f>Tabla25[[#This Row],[ROS_NUM_COR_COD_ROS_TG_POS]]-Tabla25[[#This Row],[ROS_NUM_COR_COD_ESC_TG_POS]]</f>
        <v>-1.1111111111111112</v>
      </c>
      <c r="MX17" s="47">
        <f>Tabla25[[#This Row],[ROS_NUM_COR_COD_ROS_TG_TOT]]-Tabla25[[#This Row],[ROS_NUM_COR_COD_ESC_TG_TOT]]</f>
        <v>-0.57142857142857117</v>
      </c>
      <c r="MY17" s="47">
        <f>Tabla25[[#This Row],[ROS_DUR_COR_COD_ROS_TG_NEG]]-Tabla25[[#This Row],[ROS_DUR_COR_COD_ESC_TG_NEG]]</f>
        <v>-248.9841269841271</v>
      </c>
      <c r="MZ17" s="47">
        <f>Tabla25[[#This Row],[ROS_DUR_COR_COD_ROS_TG_NEU]]-Tabla25[[#This Row],[ROS_DUR_COR_COD_ESC_TG_NEU]]</f>
        <v>383.37777777777774</v>
      </c>
      <c r="NA17" s="47">
        <f>Tabla25[[#This Row],[ROS_DUR_COR_COD_ROS_TG_POS]]-Tabla25[[#This Row],[ROS_DUR_COR_COD_ESC_TG_POS]]</f>
        <v>-422.12698412698421</v>
      </c>
      <c r="NB17" s="47">
        <f>Tabla25[[#This Row],[ROS_DUR_COR_COD_ROS_TG_TOT]]-Tabla25[[#This Row],[ROS_DUR_COR_COD_ESC_TG_TOT]]</f>
        <v>-64.676923076923003</v>
      </c>
      <c r="NC17">
        <v>291.85714285714283</v>
      </c>
      <c r="ND17">
        <v>238.3</v>
      </c>
      <c r="NE17">
        <v>152.77777777777777</v>
      </c>
      <c r="NF17">
        <v>223.11538461538461</v>
      </c>
      <c r="NG17">
        <v>244.11111111111111</v>
      </c>
      <c r="NH17">
        <v>221.11111111111111</v>
      </c>
      <c r="NI17">
        <v>257.42857142857144</v>
      </c>
      <c r="NJ17">
        <v>239.56</v>
      </c>
      <c r="NK17">
        <v>230</v>
      </c>
      <c r="NL17">
        <v>202.5</v>
      </c>
      <c r="NM17">
        <v>144</v>
      </c>
      <c r="NN17">
        <v>195.07692307692307</v>
      </c>
      <c r="NO17">
        <v>220.75</v>
      </c>
      <c r="NP17">
        <v>259.5</v>
      </c>
      <c r="NQ17">
        <v>221.625</v>
      </c>
      <c r="NR17">
        <v>234.05555555555554</v>
      </c>
      <c r="NS17">
        <v>192.76470588235293</v>
      </c>
      <c r="NT17">
        <v>221.46666666666667</v>
      </c>
      <c r="NU17">
        <v>150.6</v>
      </c>
      <c r="NV17">
        <v>188.46808510638297</v>
      </c>
      <c r="NW17">
        <v>194.25</v>
      </c>
      <c r="NX17">
        <v>183.8125</v>
      </c>
      <c r="NY17">
        <v>204.5</v>
      </c>
      <c r="NZ17">
        <v>194.6</v>
      </c>
      <c r="OA17" s="15">
        <f>Tabla2[[#This Row],[ROS_1DU_COR_COD_ROS_TG_NEG]]-Tabla2[[#This Row],[PAS_1DU_COR_COD_ROS_TG_NEG]]</f>
        <v>99.092436974789905</v>
      </c>
      <c r="OB17" s="15">
        <f>Tabla2[[#This Row],[ROS_1DU_COR_COD_ROS_TG_NEU]]-Tabla2[[#This Row],[PAS_1DU_COR_COD_ROS_TG_NEU]]</f>
        <v>16.833333333333343</v>
      </c>
      <c r="OC17" s="15">
        <f>Tabla2[[#This Row],[ROS_1DU_COR_COD_ROS_TG_POS]]-Tabla2[[#This Row],[PAS_1DU_COR_COD_ROS_TG_POS]]</f>
        <v>2.1777777777777771</v>
      </c>
      <c r="OD17" s="15">
        <f>Tabla2[[#This Row],[ROS_1DU_COR_COD_ROS_TG_TOT]]-Tabla2[[#This Row],[PAS_1DU_COR_COD_ROS_TG_TOT]]</f>
        <v>34.647299509001641</v>
      </c>
      <c r="OE17" s="15">
        <f>Tabla2[[#This Row],[ROS_1DU_COR_COD_ESC_TG_NEG]]-Tabla2[[#This Row],[PAS_1DU_COR_COD_ESC_TG_NEG]]</f>
        <v>49.861111111111114</v>
      </c>
      <c r="OF17" s="15">
        <f>Tabla2[[#This Row],[ROS_1DU_COR_COD_ESC_TG_NEU]]-Tabla2[[#This Row],[PAS_1DU_COR_COD_ESC_TG_NEU]]</f>
        <v>37.298611111111114</v>
      </c>
      <c r="OG17" s="15">
        <f>Tabla2[[#This Row],[ROS_1DU_COR_COD_ESC_TG_POS]]-Tabla2[[#This Row],[PAS_1DU_COR_COD_ESC_TG_POS]]</f>
        <v>52.928571428571445</v>
      </c>
      <c r="OH17" s="15">
        <f>Tabla2[[#This Row],[ROS_1DU_COR_COD_ESC_TG_TOT]]-Tabla2[[#This Row],[PAS_1DU_COR_COD_ESC_TG_TOT]]</f>
        <v>44.960000000000008</v>
      </c>
      <c r="OI17" s="15">
        <f>Tabla2[[#This Row],[PAS_1DU_COR_COD_ROS_TG_NEG]]-Tabla2[[#This Row],[ESC_1DU_COR_COD_ROS_TG_NEG]]</f>
        <v>-37.235294117647072</v>
      </c>
      <c r="OJ17" s="15">
        <f>Tabla2[[#This Row],[PAS_1DU_COR_COD_ROS_TG_NEU]]-Tabla2[[#This Row],[ESC_1DU_COR_COD_ROS_TG_NEU]]</f>
        <v>18.966666666666669</v>
      </c>
      <c r="OK17" s="15">
        <f>Tabla2[[#This Row],[PAS_1DU_COR_COD_ROS_TG_POS]]-Tabla2[[#This Row],[ESC_1DU_COR_COD_ROS_TG_POS]]</f>
        <v>6.5999999999999943</v>
      </c>
      <c r="OL17" s="15">
        <f>Tabla2[[#This Row],[PAS_1DU_COR_COD_ROS_TG_TOT]]-Tabla2[[#This Row],[ESC_1DU_COR_COD_ROS_TG_TOT]]</f>
        <v>-6.6088379705400939</v>
      </c>
      <c r="OM17" s="15">
        <f>Tabla2[[#This Row],[PAS_1DU_COR_COD_ESC_TG_NEG]]-Tabla2[[#This Row],[ESC_1DU_COR_COD_ESC_TG_NEG]]</f>
        <v>-26.5</v>
      </c>
      <c r="ON17" s="15">
        <f>Tabla2[[#This Row],[PAS_1DU_COR_COD_ESC_TG_NEU]]-Tabla2[[#This Row],[ESC_1DU_COR_COD_ESC_TG_NEU]]</f>
        <v>-75.6875</v>
      </c>
      <c r="OO17" s="15">
        <f>Tabla2[[#This Row],[PAS_1DU_COR_COD_ESC_TG_POS]]-Tabla2[[#This Row],[ESC_1DU_COR_COD_ESC_TG_POS]]</f>
        <v>-17.125</v>
      </c>
      <c r="OP17" s="15">
        <f>Tabla2[[#This Row],[PAS_1DU_COR_COD_ESC_TG_TOT]]-Tabla2[[#This Row],[ESC_1DU_COR_COD_ESC_TG_TOT]]</f>
        <v>-39.455555555555549</v>
      </c>
      <c r="OQ17" s="61">
        <v>47.746031746031719</v>
      </c>
      <c r="OR17" s="62">
        <v>17.188888888888897</v>
      </c>
      <c r="OS17" s="62">
        <v>-104.65079365079367</v>
      </c>
      <c r="OT17" s="62">
        <v>-16.444615384615389</v>
      </c>
      <c r="OU17" s="62">
        <v>9.25</v>
      </c>
      <c r="OV17" s="62">
        <v>-57</v>
      </c>
      <c r="OW17" s="62">
        <v>-77.625</v>
      </c>
      <c r="OX17" s="62">
        <v>-38.978632478632477</v>
      </c>
      <c r="OY17" s="62">
        <v>-1.4852941176470722</v>
      </c>
      <c r="OZ17" s="62">
        <v>37.654166666666669</v>
      </c>
      <c r="PA17" s="62">
        <v>-53.900000000000006</v>
      </c>
      <c r="PB17" s="62">
        <v>-6.1319148936170222</v>
      </c>
    </row>
    <row r="18" spans="1:418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  <c r="KY18" s="15">
        <f>Tabla2[[#This Row],[ROS_NUM_COR_COD_ROS_TG_NEG]]-Tabla2[[#This Row],[PAS_NUM_COR_COD_ROS_TG_NEG]]</f>
        <v>0.90058479532163682</v>
      </c>
      <c r="KZ18" s="15">
        <f>Tabla2[[#This Row],[ROS_DUR_COR_COD_ROS_TG_NEG]]-Tabla2[[#This Row],[PAS_DUR_COR_COD_ROS_TG_NEG]]</f>
        <v>275.94642857142867</v>
      </c>
      <c r="LA18" s="15">
        <f>Tabla2[[#This Row],[ROS_NUM_COR_COD_ROS_TG_NEU]]-Tabla2[[#This Row],[PAS_NUM_COR_COD_ROS_TG_NEU]]</f>
        <v>2.125</v>
      </c>
      <c r="LB18" s="15">
        <f>Tabla2[[#This Row],[ROS_DUR_COR_COD_ROS_TG_NEU]]-Tabla2[[#This Row],[PAS_DUR_COR_COD_ROS_TG_NEU]]</f>
        <v>83.875</v>
      </c>
      <c r="LC18" s="15">
        <f>Tabla2[[#This Row],[ROS_NUM_COR_COD_ROS_TG_POS]]-Tabla2[[#This Row],[PAS_NUM_COR_COD_ROS_TG_POS]]</f>
        <v>3.1</v>
      </c>
      <c r="LD18" s="15">
        <f>Tabla2[[#This Row],[ROS_DUR_COR_COD_ROS_TG_POS]]-Tabla2[[#This Row],[PAS_DUR_COR_COD_ROS_TG_POS]]</f>
        <v>667.97222222222217</v>
      </c>
      <c r="LE18" s="15">
        <f>Tabla2[[#This Row],[ROS_NUM_COR_COD_ROS_TG_TOT]]-Tabla2[[#This Row],[PAS_NUM_COR_COD_ROS_TG_TOT]]</f>
        <v>2.0408035153797868</v>
      </c>
      <c r="LF18" s="15">
        <f>Tabla2[[#This Row],[ROS_DUR_COR_COD_ROS_TG_TOT]]-Tabla2[[#This Row],[PAS_DUR_COR_COD_ROS_TG_TOT]]</f>
        <v>318.90000000000009</v>
      </c>
      <c r="LG18" s="15">
        <f>Tabla2[[#This Row],[ROS_NUM_COR_COD_ESC_TG_NEG]]-Tabla2[[#This Row],[PAS_NUM_COR_COD_ESC_TG_NEG]]</f>
        <v>0.24561403508771917</v>
      </c>
      <c r="LH18" s="15">
        <f>Tabla2[[#This Row],[ROS_DUR_COR_COD_ESC_TG_NEG]]-Tabla2[[#This Row],[PAS_DUR_COR_COD_ESC_TG_NEG]]</f>
        <v>1025.4038461538462</v>
      </c>
      <c r="LI18" s="15">
        <f>Tabla2[[#This Row],[ROS_NUM_COR_COD_ESC_TG_NEU]]-Tabla2[[#This Row],[PAS_NUM_COR_COD_ESC_TG_NEU]]</f>
        <v>0.45000000000000018</v>
      </c>
      <c r="LJ18" s="15">
        <f>Tabla2[[#This Row],[ROS_NUM_COR_COD_ESC_TG_NEG]]-Tabla2[[#This Row],[PAS_NUM_COR_COD_ESC_TG_NEG]]</f>
        <v>0.24561403508771917</v>
      </c>
      <c r="LK18" s="15">
        <f>Tabla2[[#This Row],[ROS_NUM_COR_COD_ESC_TG_POS]]-Tabla2[[#This Row],[PAS_NUM_COR_COD_ESC_TG_POS]]</f>
        <v>2.0499999999999998</v>
      </c>
      <c r="LL18" s="15">
        <f>Tabla2[[#This Row],[ROS_DUR_COR_COD_ESC_TG_POS]]-Tabla2[[#This Row],[PAS_DUR_COR_COD_ESC_TG_POS]]</f>
        <v>377.68253968253975</v>
      </c>
      <c r="LM18" s="15">
        <f>Tabla2[[#This Row],[ROS_NUM_COR_COD_ESC_TG_TOT]]-Tabla2[[#This Row],[PAS_NUM_COR_COD_ESC_TG_TOT]]</f>
        <v>0.95229127432517258</v>
      </c>
      <c r="LN18" s="15">
        <f>Tabla2[[#This Row],[ROS_DUR_COR_COD_ESC_TG_TOT]]-Tabla2[[#This Row],[PAS_DUR_COR_COD_ESC_TG_TOT]]</f>
        <v>537.84242424242427</v>
      </c>
      <c r="LO18" s="15">
        <f>Tabla2[[#This Row],[PAS_NUM_COR_COD_ROS_TG_NEG]]-Tabla2[[#This Row],[ESC_NUM_COR_COD_ROS_TG_NEG]]</f>
        <v>-1.0894736842105259</v>
      </c>
      <c r="LP18" s="15">
        <f>Tabla2[[#This Row],[PAS_DUR_COR_COD_ROS_TG_NEG]]-Tabla2[[#This Row],[ESC_DUR_COR_COD_ROS_TG_NEG]]</f>
        <v>-81.571428571428669</v>
      </c>
      <c r="LQ18" s="15">
        <f>Tabla2[[#This Row],[PAS_NUM_COR_COD_ROS_TG_NEU]]-Tabla2[[#This Row],[ESC_NUM_COR_COD_ROS_TG_NEU]]</f>
        <v>-0.75</v>
      </c>
      <c r="LR18" s="15">
        <f>Tabla2[[#This Row],[PAS_DUR_COR_COD_ROS_TG_NEU]]-Tabla2[[#This Row],[ESC_DUR_COR_COD_ROS_TG_NEU]]</f>
        <v>41</v>
      </c>
      <c r="LS18" s="15">
        <f>Tabla2[[#This Row],[PAS_NUM_COR_COD_ROS_TG_POS]]-Tabla2[[#This Row],[ESC_NUM_COR_COD_ROS_TG_POS]]</f>
        <v>-1.9333333333333336</v>
      </c>
      <c r="LT18" s="15">
        <f>Tabla2[[#This Row],[PAS_DUR_COR_COD_ROS_TG_POS]]-Tabla2[[#This Row],[ESC_DUR_COR_COD_ROS_TG_POS]]</f>
        <v>-253.88888888888891</v>
      </c>
      <c r="LU18" s="15">
        <f>Tabla2[[#This Row],[PAS_NUM_COR_COD_ROS_TG_TOT]]-Tabla2[[#This Row],[ESC_NUM_COR_COD_ROS_TG_TOT]]</f>
        <v>-1.2834599649327876</v>
      </c>
      <c r="LV18" s="15">
        <f>Tabla2[[#This Row],[PAS_DUR_COR_COD_ROS_TG_TOT]]-Tabla2[[#This Row],[ESC_DUR_COR_COD_ROS_TG_TOT]]</f>
        <v>-81.066666666666833</v>
      </c>
      <c r="LW18" s="15">
        <f>Tabla2[[#This Row],[PAS_NUM_COR_COD_ESC_TG_NEG]]-Tabla2[[#This Row],[ESC_NUM_COR_COD_ESC_TG_NEG]]</f>
        <v>0.22105263157894717</v>
      </c>
      <c r="LX18" s="15">
        <f>Tabla2[[#This Row],[PAS_DUR_COR_COD_ESC_TG_NEG]]-Tabla2[[#This Row],[ESC_DUR_COR_COD_ESC_TG_NEG]]</f>
        <v>102.7032967032967</v>
      </c>
      <c r="LY18" s="15">
        <f>Tabla2[[#This Row],[PAS_NUM_COR_COD_ESC_TG_NEU]]-Tabla2[[#This Row],[ESC_NUM_COR_COD_ESC_TG_NEU]]</f>
        <v>-1</v>
      </c>
      <c r="LZ18" s="15">
        <f>Tabla2[[#This Row],[PAS_DUR_COR_COD_ESC_TG_NEU]]-Tabla2[[#This Row],[ESC_DUR_COR_COD_ESC_TG_NEU]]</f>
        <v>40.467532467532465</v>
      </c>
      <c r="MA18" s="15">
        <f>Tabla2[[#This Row],[PAS_NUM_COR_COD_ESC_TG_POS]]-Tabla2[[#This Row],[ESC_NUM_COR_COD_ESC_TG_POS]]</f>
        <v>-2.4500000000000002</v>
      </c>
      <c r="MB18" s="15">
        <f>Tabla2[[#This Row],[PAS_DUR_COR_COD_ESC_TG_POS]]-Tabla2[[#This Row],[ESC_DUR_COR_COD_ESC_TG_POS]]</f>
        <v>-168.11111111111109</v>
      </c>
      <c r="MC18" s="15">
        <f>Tabla2[[#This Row],[PAS_NUM_COR_COD_ESC_TG_TOT]]-Tabla2[[#This Row],[ESC_NUM_COR_COD_ESC_TG_TOT]]</f>
        <v>-1.0531852717708938</v>
      </c>
      <c r="MD18" s="15">
        <f>Tabla2[[#This Row],[PAS_DUR_COR_COD_ESC_TG_TOT]]-Tabla2[[#This Row],[ESC_DUR_COR_COD_ESC_TG_TOT]]</f>
        <v>-12.194805194805213</v>
      </c>
      <c r="ME18" s="42">
        <f>Tabla25[[#This Row],[PAS_NUM_COR_COD_ROS_TG_NEG]]-Tabla25[[#This Row],[PAS_NUM_COR_COD_ESC_TG_NEG]]</f>
        <v>0.78947368421052655</v>
      </c>
      <c r="MF18" s="42">
        <f>Tabla25[[#This Row],[PAS_NUM_COR_COD_ROS_TG_NEU]]-Tabla25[[#This Row],[PAS_NUM_COR_COD_ESC_TG_NEU]]</f>
        <v>0.45000000000000018</v>
      </c>
      <c r="MG18" s="42">
        <f>Tabla25[[#This Row],[PAS_NUM_COR_COD_ROS_TG_POS]]-Tabla25[[#This Row],[PAS_NUM_COR_COD_ESC_TG_POS]]</f>
        <v>-0.15000000000000013</v>
      </c>
      <c r="MH18" s="42">
        <f>Tabla25[[#This Row],[PAS_NUM_COR_COD_ROS_TG_TOT]]-Tabla25[[#This Row],[PAS_NUM_COR_COD_ESC_TG_TOT]]</f>
        <v>0.35593220338983045</v>
      </c>
      <c r="MI18" s="42">
        <f>Tabla25[[#This Row],[PAS_DUR_COR_COD_ROS_TG_NEG]]-Tabla25[[#This Row],[PAS_DUR_COR_COD_ESC_TG_NEG]]</f>
        <v>263.08241758241752</v>
      </c>
      <c r="MJ18" s="42">
        <f>Tabla25[[#This Row],[PAS_DUR_COR_COD_ROS_TG_NEU]]-Tabla25[[#This Row],[PAS_DUR_COR_COD_ESC_TG_NEU]]</f>
        <v>97.81818181818187</v>
      </c>
      <c r="MK18" s="42">
        <f>Tabla25[[#This Row],[PAS_DUR_COR_COD_ROS_TG_POS]]-Tabla25[[#This Row],[PAS_DUR_COR_COD_ESC_TG_POS]]</f>
        <v>-112.11111111111109</v>
      </c>
      <c r="ML18" s="42">
        <f>Tabla25[[#This Row],[PAS_DUR_COR_COD_ROS_TG_TOT]]-Tabla25[[#This Row],[PAS_DUR_COR_COD_ESC_TG_TOT]]</f>
        <v>110.50909090909079</v>
      </c>
      <c r="MM18" s="44">
        <f>Tabla25[[#This Row],[ESC_NUM_COR_COD_ROS_TG_NEG]]-Tabla25[[#This Row],[ESC_NUM_COR_COD_ESC_TG_NEG]]</f>
        <v>2.0999999999999996</v>
      </c>
      <c r="MN18" s="44">
        <f>Tabla25[[#This Row],[ESC_NUM_COR_COD_ROS_TG_NEU]]-Tabla25[[#This Row],[ESC_NUM_COR_COD_ESC_TG_NEU]]</f>
        <v>0.20000000000000018</v>
      </c>
      <c r="MO18" s="44">
        <f>Tabla25[[#This Row],[ESC_NUM_COR_COD_ROS_TG_POS]]-Tabla25[[#This Row],[ESC_NUM_COR_COD_ESC_TG_POS]]</f>
        <v>-0.66666666666666652</v>
      </c>
      <c r="MP18" s="44">
        <f>Tabla25[[#This Row],[ESC_NUM_COR_COD_ROS_TG_TOT]]-Tabla25[[#This Row],[ESC_NUM_COR_COD_ESC_TG_TOT]]</f>
        <v>0.5862068965517242</v>
      </c>
      <c r="MQ18" s="44">
        <f>Tabla25[[#This Row],[ESC_DUR_COR_COD_ROS_TG_NEG]]-Tabla25[[#This Row],[ESC_DUR_COR_COD_ESC_TG_NEG]]</f>
        <v>447.35714285714289</v>
      </c>
      <c r="MR18" s="44">
        <f>Tabla25[[#This Row],[ESC_DUR_COR_COD_ROS_TG_NEU]]-Tabla25[[#This Row],[ESC_DUR_COR_COD_ESC_TG_NEU]]</f>
        <v>97.285714285714334</v>
      </c>
      <c r="MS18" s="44">
        <f>Tabla25[[#This Row],[ESC_DUR_COR_COD_ROS_TG_POS]]-Tabla25[[#This Row],[ESC_DUR_COR_COD_ESC_TG_POS]]</f>
        <v>-26.333333333333258</v>
      </c>
      <c r="MT18" s="44">
        <f>Tabla25[[#This Row],[ESC_DUR_COR_COD_ROS_TG_TOT]]-Tabla25[[#This Row],[ESC_DUR_COR_COD_ESC_TG_TOT]]</f>
        <v>179.38095238095241</v>
      </c>
      <c r="MU18" s="47">
        <f>Tabla25[[#This Row],[ROS_NUM_COR_COD_ROS_TG_NEG]]-Tabla25[[#This Row],[ROS_NUM_COR_COD_ESC_TG_NEG]]</f>
        <v>1.4444444444444442</v>
      </c>
      <c r="MV18" s="47">
        <f>Tabla25[[#This Row],[ROS_NUM_COR_COD_ROS_TG_NEU]]-Tabla25[[#This Row],[ROS_NUM_COR_COD_ESC_TG_NEU]]</f>
        <v>2.125</v>
      </c>
      <c r="MW18" s="47">
        <f>Tabla25[[#This Row],[ROS_NUM_COR_COD_ROS_TG_POS]]-Tabla25[[#This Row],[ROS_NUM_COR_COD_ESC_TG_POS]]</f>
        <v>0.89999999999999991</v>
      </c>
      <c r="MX18" s="47">
        <f>Tabla25[[#This Row],[ROS_NUM_COR_COD_ROS_TG_TOT]]-Tabla25[[#This Row],[ROS_NUM_COR_COD_ESC_TG_TOT]]</f>
        <v>1.4444444444444446</v>
      </c>
      <c r="MY18" s="47">
        <f>Tabla25[[#This Row],[ROS_DUR_COR_COD_ROS_TG_NEG]]-Tabla25[[#This Row],[ROS_DUR_COR_COD_ESC_TG_NEG]]</f>
        <v>-486.375</v>
      </c>
      <c r="MZ18" s="47">
        <f>Tabla25[[#This Row],[ROS_DUR_COR_COD_ROS_TG_NEU]]-Tabla25[[#This Row],[ROS_DUR_COR_COD_ESC_TG_NEU]]</f>
        <v>-143.375</v>
      </c>
      <c r="NA18" s="47">
        <f>Tabla25[[#This Row],[ROS_DUR_COR_COD_ROS_TG_POS]]-Tabla25[[#This Row],[ROS_DUR_COR_COD_ESC_TG_POS]]</f>
        <v>178.17857142857133</v>
      </c>
      <c r="NB18" s="47">
        <f>Tabla25[[#This Row],[ROS_DUR_COR_COD_ROS_TG_TOT]]-Tabla25[[#This Row],[ROS_DUR_COR_COD_ESC_TG_TOT]]</f>
        <v>-108.43333333333339</v>
      </c>
      <c r="NC18">
        <v>314.5</v>
      </c>
      <c r="ND18">
        <v>333</v>
      </c>
      <c r="NE18">
        <v>244.5</v>
      </c>
      <c r="NF18">
        <v>297.33333333333331</v>
      </c>
      <c r="NG18">
        <v>389</v>
      </c>
      <c r="NH18">
        <v>161.25</v>
      </c>
      <c r="NI18">
        <v>242.85714285714286</v>
      </c>
      <c r="NJ18">
        <v>260.06666666666666</v>
      </c>
      <c r="NK18">
        <v>244.75</v>
      </c>
      <c r="NL18">
        <v>165</v>
      </c>
      <c r="NM18">
        <v>200.5</v>
      </c>
      <c r="NN18">
        <v>205.52380952380952</v>
      </c>
      <c r="NO18">
        <v>187.57142857142858</v>
      </c>
      <c r="NP18">
        <v>207.28571428571428</v>
      </c>
      <c r="NQ18">
        <v>197.57142857142858</v>
      </c>
      <c r="NR18">
        <v>197.47619047619048</v>
      </c>
      <c r="NS18">
        <v>266.28571428571428</v>
      </c>
      <c r="NT18">
        <v>218.66666666666666</v>
      </c>
      <c r="NU18">
        <v>262.22222222222223</v>
      </c>
      <c r="NV18">
        <v>248.91428571428571</v>
      </c>
      <c r="NW18">
        <v>243.76923076923077</v>
      </c>
      <c r="NX18">
        <v>297.72727272727275</v>
      </c>
      <c r="NY18">
        <v>275.22222222222223</v>
      </c>
      <c r="NZ18">
        <v>270.33333333333331</v>
      </c>
      <c r="OA18" s="15">
        <f>Tabla2[[#This Row],[ROS_1DU_COR_COD_ROS_TG_NEG]]-Tabla2[[#This Row],[PAS_1DU_COR_COD_ROS_TG_NEG]]</f>
        <v>48.214285714285722</v>
      </c>
      <c r="OB18" s="15">
        <f>Tabla2[[#This Row],[ROS_1DU_COR_COD_ROS_TG_NEU]]-Tabla2[[#This Row],[PAS_1DU_COR_COD_ROS_TG_NEU]]</f>
        <v>114.33333333333334</v>
      </c>
      <c r="OC18" s="15">
        <f>Tabla2[[#This Row],[ROS_1DU_COR_COD_ROS_TG_POS]]-Tabla2[[#This Row],[PAS_1DU_COR_COD_ROS_TG_POS]]</f>
        <v>-17.722222222222229</v>
      </c>
      <c r="OD18" s="15">
        <f>Tabla2[[#This Row],[ROS_1DU_COR_COD_ROS_TG_TOT]]-Tabla2[[#This Row],[PAS_1DU_COR_COD_ROS_TG_TOT]]</f>
        <v>48.419047619047603</v>
      </c>
      <c r="OE18" s="15">
        <f>Tabla2[[#This Row],[ROS_1DU_COR_COD_ESC_TG_NEG]]-Tabla2[[#This Row],[PAS_1DU_COR_COD_ESC_TG_NEG]]</f>
        <v>145.23076923076923</v>
      </c>
      <c r="OF18" s="15">
        <f>Tabla2[[#This Row],[ROS_1DU_COR_COD_ESC_TG_NEU]]-Tabla2[[#This Row],[PAS_1DU_COR_COD_ESC_TG_NEU]]</f>
        <v>-136.47727272727275</v>
      </c>
      <c r="OG18" s="15">
        <f>Tabla2[[#This Row],[ROS_1DU_COR_COD_ESC_TG_POS]]-Tabla2[[#This Row],[PAS_1DU_COR_COD_ESC_TG_POS]]</f>
        <v>-32.365079365079367</v>
      </c>
      <c r="OH18" s="15">
        <f>Tabla2[[#This Row],[ROS_1DU_COR_COD_ESC_TG_TOT]]-Tabla2[[#This Row],[PAS_1DU_COR_COD_ESC_TG_TOT]]</f>
        <v>-10.266666666666652</v>
      </c>
      <c r="OI18" s="15">
        <f>Tabla2[[#This Row],[PAS_1DU_COR_COD_ROS_TG_NEG]]-Tabla2[[#This Row],[ESC_1DU_COR_COD_ROS_TG_NEG]]</f>
        <v>21.535714285714278</v>
      </c>
      <c r="OJ18" s="15">
        <f>Tabla2[[#This Row],[PAS_1DU_COR_COD_ROS_TG_NEU]]-Tabla2[[#This Row],[ESC_1DU_COR_COD_ROS_TG_NEU]]</f>
        <v>53.666666666666657</v>
      </c>
      <c r="OK18" s="15">
        <f>Tabla2[[#This Row],[PAS_1DU_COR_COD_ROS_TG_POS]]-Tabla2[[#This Row],[ESC_1DU_COR_COD_ROS_TG_POS]]</f>
        <v>61.722222222222229</v>
      </c>
      <c r="OL18" s="15">
        <f>Tabla2[[#This Row],[PAS_1DU_COR_COD_ROS_TG_TOT]]-Tabla2[[#This Row],[ESC_1DU_COR_COD_ROS_TG_TOT]]</f>
        <v>43.390476190476193</v>
      </c>
      <c r="OM18" s="15">
        <f>Tabla2[[#This Row],[PAS_1DU_COR_COD_ESC_TG_NEG]]-Tabla2[[#This Row],[ESC_1DU_COR_COD_ESC_TG_NEG]]</f>
        <v>56.19780219780219</v>
      </c>
      <c r="ON18" s="15">
        <f>Tabla2[[#This Row],[PAS_1DU_COR_COD_ESC_TG_NEU]]-Tabla2[[#This Row],[ESC_1DU_COR_COD_ESC_TG_NEU]]</f>
        <v>90.44155844155847</v>
      </c>
      <c r="OO18" s="15">
        <f>Tabla2[[#This Row],[PAS_1DU_COR_COD_ESC_TG_POS]]-Tabla2[[#This Row],[ESC_1DU_COR_COD_ESC_TG_POS]]</f>
        <v>77.650793650793645</v>
      </c>
      <c r="OP18" s="15">
        <f>Tabla2[[#This Row],[PAS_1DU_COR_COD_ESC_TG_TOT]]-Tabla2[[#This Row],[ESC_1DU_COR_COD_ESC_TG_TOT]]</f>
        <v>72.857142857142833</v>
      </c>
      <c r="OQ18" s="61">
        <v>-74.5</v>
      </c>
      <c r="OR18" s="62">
        <v>171.75</v>
      </c>
      <c r="OS18" s="62">
        <v>1.6428571428571388</v>
      </c>
      <c r="OT18" s="62">
        <v>37.266666666666652</v>
      </c>
      <c r="OU18" s="62">
        <v>57.178571428571416</v>
      </c>
      <c r="OV18" s="62">
        <v>-42.285714285714278</v>
      </c>
      <c r="OW18" s="62">
        <v>2.9285714285714164</v>
      </c>
      <c r="OX18" s="62">
        <v>8.0476190476190368</v>
      </c>
      <c r="OY18" s="62">
        <v>22.516483516483504</v>
      </c>
      <c r="OZ18" s="62">
        <v>-79.060606060606091</v>
      </c>
      <c r="PA18" s="62">
        <v>-13</v>
      </c>
      <c r="PB18" s="62">
        <v>-21.419047619047603</v>
      </c>
    </row>
    <row r="19" spans="1:418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  <c r="KY19" s="15">
        <f>Tabla2[[#This Row],[ROS_NUM_COR_COD_ROS_TG_NEG]]-Tabla2[[#This Row],[PAS_NUM_COR_COD_ROS_TG_NEG]]</f>
        <v>0.82222222222222241</v>
      </c>
      <c r="KZ19" s="15">
        <f>Tabla2[[#This Row],[ROS_DUR_COR_COD_ROS_TG_NEG]]-Tabla2[[#This Row],[PAS_DUR_COR_COD_ROS_TG_NEG]]</f>
        <v>248.59999999999991</v>
      </c>
      <c r="LA19" s="15">
        <f>Tabla2[[#This Row],[ROS_NUM_COR_COD_ROS_TG_NEU]]-Tabla2[[#This Row],[PAS_NUM_COR_COD_ROS_TG_NEU]]</f>
        <v>-0.28947368421052611</v>
      </c>
      <c r="LB19" s="15">
        <f>Tabla2[[#This Row],[ROS_DUR_COR_COD_ROS_TG_NEU]]-Tabla2[[#This Row],[PAS_DUR_COR_COD_ROS_TG_NEU]]</f>
        <v>-248.2967032967033</v>
      </c>
      <c r="LC19" s="15">
        <f>Tabla2[[#This Row],[ROS_NUM_COR_COD_ROS_TG_POS]]-Tabla2[[#This Row],[PAS_NUM_COR_COD_ROS_TG_POS]]</f>
        <v>-0.39999999999999991</v>
      </c>
      <c r="LD19" s="15">
        <f>Tabla2[[#This Row],[ROS_DUR_COR_COD_ROS_TG_POS]]-Tabla2[[#This Row],[PAS_DUR_COR_COD_ROS_TG_POS]]</f>
        <v>-269.71428571428567</v>
      </c>
      <c r="LE19" s="15">
        <f>Tabla2[[#This Row],[ROS_NUM_COR_COD_ROS_TG_TOT]]-Tabla2[[#This Row],[PAS_NUM_COR_COD_ROS_TG_TOT]]</f>
        <v>2.8638223261250761E-2</v>
      </c>
      <c r="LF19" s="15">
        <f>Tabla2[[#This Row],[ROS_DUR_COR_COD_ROS_TG_TOT]]-Tabla2[[#This Row],[PAS_DUR_COR_COD_ROS_TG_TOT]]</f>
        <v>-108.44415917843389</v>
      </c>
      <c r="LG19" s="15">
        <f>Tabla2[[#This Row],[ROS_NUM_COR_COD_ESC_TG_NEG]]-Tabla2[[#This Row],[PAS_NUM_COR_COD_ESC_TG_NEG]]</f>
        <v>-0.33333333333333348</v>
      </c>
      <c r="LH19" s="15">
        <f>Tabla2[[#This Row],[ROS_DUR_COR_COD_ESC_TG_NEG]]-Tabla2[[#This Row],[PAS_DUR_COR_COD_ESC_TG_NEG]]</f>
        <v>400.97894736842113</v>
      </c>
      <c r="LI19" s="15">
        <f>Tabla2[[#This Row],[ROS_NUM_COR_COD_ESC_TG_NEU]]-Tabla2[[#This Row],[PAS_NUM_COR_COD_ESC_TG_NEU]]</f>
        <v>0.22631578947368425</v>
      </c>
      <c r="LJ19" s="15">
        <f>Tabla2[[#This Row],[ROS_NUM_COR_COD_ESC_TG_NEG]]-Tabla2[[#This Row],[PAS_NUM_COR_COD_ESC_TG_NEG]]</f>
        <v>-0.33333333333333348</v>
      </c>
      <c r="LK19" s="15">
        <f>Tabla2[[#This Row],[ROS_NUM_COR_COD_ESC_TG_POS]]-Tabla2[[#This Row],[PAS_NUM_COR_COD_ESC_TG_POS]]</f>
        <v>4.9999999999999822E-2</v>
      </c>
      <c r="LL19" s="15">
        <f>Tabla2[[#This Row],[ROS_DUR_COR_COD_ESC_TG_POS]]-Tabla2[[#This Row],[PAS_DUR_COR_COD_ESC_TG_POS]]</f>
        <v>370.71929824561403</v>
      </c>
      <c r="LM19" s="15">
        <f>Tabla2[[#This Row],[ROS_NUM_COR_COD_ESC_TG_TOT]]-Tabla2[[#This Row],[PAS_NUM_COR_COD_ESC_TG_TOT]]</f>
        <v>-2.1624780829923917E-2</v>
      </c>
      <c r="LN19" s="15">
        <f>Tabla2[[#This Row],[ROS_DUR_COR_COD_ESC_TG_TOT]]-Tabla2[[#This Row],[PAS_DUR_COR_COD_ESC_TG_TOT]]</f>
        <v>386.14428412874577</v>
      </c>
      <c r="LO19" s="15">
        <f>Tabla2[[#This Row],[PAS_NUM_COR_COD_ROS_TG_NEG]]-Tabla2[[#This Row],[ESC_NUM_COR_COD_ROS_TG_NEG]]</f>
        <v>0.7</v>
      </c>
      <c r="LP19" s="15">
        <f>Tabla2[[#This Row],[PAS_DUR_COR_COD_ROS_TG_NEG]]-Tabla2[[#This Row],[ESC_DUR_COR_COD_ROS_TG_NEG]]</f>
        <v>346.28571428571433</v>
      </c>
      <c r="LQ19" s="15">
        <f>Tabla2[[#This Row],[PAS_NUM_COR_COD_ROS_TG_NEU]]-Tabla2[[#This Row],[ESC_NUM_COR_COD_ROS_TG_NEU]]</f>
        <v>0.67836257309941494</v>
      </c>
      <c r="LR19" s="15">
        <f>Tabla2[[#This Row],[PAS_DUR_COR_COD_ROS_TG_NEU]]-Tabla2[[#This Row],[ESC_DUR_COR_COD_ROS_TG_NEU]]</f>
        <v>508.2967032967033</v>
      </c>
      <c r="LS19" s="15">
        <f>Tabla2[[#This Row],[PAS_NUM_COR_COD_ROS_TG_POS]]-Tabla2[[#This Row],[ESC_NUM_COR_COD_ROS_TG_POS]]</f>
        <v>1.4</v>
      </c>
      <c r="LT19" s="15">
        <f>Tabla2[[#This Row],[PAS_DUR_COR_COD_ROS_TG_POS]]-Tabla2[[#This Row],[ESC_DUR_COR_COD_ROS_TG_POS]]</f>
        <v>664.28571428571422</v>
      </c>
      <c r="LU19" s="15">
        <f>Tabla2[[#This Row],[PAS_NUM_COR_COD_ROS_TG_TOT]]-Tabla2[[#This Row],[ESC_NUM_COR_COD_ROS_TG_TOT]]</f>
        <v>0.93687901811805974</v>
      </c>
      <c r="LV19" s="15">
        <f>Tabla2[[#This Row],[PAS_DUR_COR_COD_ROS_TG_TOT]]-Tabla2[[#This Row],[ESC_DUR_COR_COD_ROS_TG_TOT]]</f>
        <v>503.27874564459933</v>
      </c>
      <c r="LW19" s="15">
        <f>Tabla2[[#This Row],[PAS_NUM_COR_COD_ESC_TG_NEG]]-Tabla2[[#This Row],[ESC_NUM_COR_COD_ESC_TG_NEG]]</f>
        <v>-1.2999999999999998</v>
      </c>
      <c r="LX19" s="15">
        <f>Tabla2[[#This Row],[PAS_DUR_COR_COD_ESC_TG_NEG]]-Tabla2[[#This Row],[ESC_DUR_COR_COD_ESC_TG_NEG]]</f>
        <v>-320.97894736842113</v>
      </c>
      <c r="LY19" s="15">
        <f>Tabla2[[#This Row],[PAS_NUM_COR_COD_ESC_TG_NEU]]-Tabla2[[#This Row],[ESC_NUM_COR_COD_ESC_TG_NEU]]</f>
        <v>-0.74853801169590639</v>
      </c>
      <c r="LZ19" s="15">
        <f>Tabla2[[#This Row],[PAS_DUR_COR_COD_ESC_TG_NEU]]-Tabla2[[#This Row],[ESC_DUR_COR_COD_ESC_TG_NEU]]</f>
        <v>-69.355555555555611</v>
      </c>
      <c r="MA19" s="15">
        <f>Tabla2[[#This Row],[PAS_NUM_COR_COD_ESC_TG_POS]]-Tabla2[[#This Row],[ESC_NUM_COR_COD_ESC_TG_POS]]</f>
        <v>-1.75</v>
      </c>
      <c r="MB19" s="15">
        <f>Tabla2[[#This Row],[PAS_DUR_COR_COD_ESC_TG_POS]]-Tabla2[[#This Row],[ESC_DUR_COR_COD_ESC_TG_POS]]</f>
        <v>-567.55263157894728</v>
      </c>
      <c r="MC19" s="15">
        <f>Tabla2[[#This Row],[PAS_NUM_COR_COD_ESC_TG_TOT]]-Tabla2[[#This Row],[ESC_NUM_COR_COD_ESC_TG_TOT]]</f>
        <v>-1.2887200467562829</v>
      </c>
      <c r="MD19" s="15">
        <f>Tabla2[[#This Row],[PAS_DUR_COR_COD_ESC_TG_TOT]]-Tabla2[[#This Row],[ESC_DUR_COR_COD_ESC_TG_TOT]]</f>
        <v>-329.7000650618088</v>
      </c>
      <c r="ME19" s="42">
        <f>Tabla25[[#This Row],[PAS_NUM_COR_COD_ROS_TG_NEG]]-Tabla25[[#This Row],[PAS_NUM_COR_COD_ESC_TG_NEG]]</f>
        <v>-1.6</v>
      </c>
      <c r="MF19" s="42">
        <f>Tabla25[[#This Row],[PAS_NUM_COR_COD_ROS_TG_NEU]]-Tabla25[[#This Row],[PAS_NUM_COR_COD_ESC_TG_NEU]]</f>
        <v>-0.68421052631578982</v>
      </c>
      <c r="MG19" s="42">
        <f>Tabla25[[#This Row],[PAS_NUM_COR_COD_ROS_TG_POS]]-Tabla25[[#This Row],[PAS_NUM_COR_COD_ESC_TG_POS]]</f>
        <v>-0.95000000000000018</v>
      </c>
      <c r="MH19" s="42">
        <f>Tabla25[[#This Row],[PAS_NUM_COR_COD_ROS_TG_TOT]]-Tabla25[[#This Row],[PAS_NUM_COR_COD_ESC_TG_TOT]]</f>
        <v>-1.0847457627118642</v>
      </c>
      <c r="MI19" s="42">
        <f>Tabla25[[#This Row],[PAS_DUR_COR_COD_ROS_TG_NEG]]-Tabla25[[#This Row],[PAS_DUR_COR_COD_ESC_TG_NEG]]</f>
        <v>-285.42105263157896</v>
      </c>
      <c r="MJ19" s="42">
        <f>Tabla25[[#This Row],[PAS_DUR_COR_COD_ROS_TG_NEU]]-Tabla25[[#This Row],[PAS_DUR_COR_COD_ESC_TG_NEU]]</f>
        <v>-56.379487179487114</v>
      </c>
      <c r="MK19" s="42">
        <f>Tabla25[[#This Row],[PAS_DUR_COR_COD_ROS_TG_POS]]-Tabla25[[#This Row],[PAS_DUR_COR_COD_ESC_TG_POS]]</f>
        <v>-66.947368421052715</v>
      </c>
      <c r="ML19" s="42">
        <f>Tabla25[[#This Row],[PAS_DUR_COR_COD_ROS_TG_TOT]]-Tabla25[[#This Row],[PAS_DUR_COR_COD_ESC_TG_TOT]]</f>
        <v>-135.9719282098481</v>
      </c>
      <c r="MM19" s="44">
        <f>Tabla25[[#This Row],[ESC_NUM_COR_COD_ROS_TG_NEG]]-Tabla25[[#This Row],[ESC_NUM_COR_COD_ESC_TG_NEG]]</f>
        <v>-3.5999999999999996</v>
      </c>
      <c r="MN19" s="44">
        <f>Tabla25[[#This Row],[ESC_NUM_COR_COD_ROS_TG_NEU]]-Tabla25[[#This Row],[ESC_NUM_COR_COD_ESC_TG_NEU]]</f>
        <v>-2.1111111111111112</v>
      </c>
      <c r="MO19" s="44">
        <f>Tabla25[[#This Row],[ESC_NUM_COR_COD_ROS_TG_POS]]-Tabla25[[#This Row],[ESC_NUM_COR_COD_ESC_TG_POS]]</f>
        <v>-4.0999999999999996</v>
      </c>
      <c r="MP19" s="44">
        <f>Tabla25[[#This Row],[ESC_NUM_COR_COD_ROS_TG_TOT]]-Tabla25[[#This Row],[ESC_NUM_COR_COD_ESC_TG_TOT]]</f>
        <v>-3.3103448275862069</v>
      </c>
      <c r="MQ19" s="44">
        <f>Tabla25[[#This Row],[ESC_DUR_COR_COD_ROS_TG_NEG]]-Tabla25[[#This Row],[ESC_DUR_COR_COD_ESC_TG_NEG]]</f>
        <v>-952.68571428571443</v>
      </c>
      <c r="MR19" s="44">
        <f>Tabla25[[#This Row],[ESC_DUR_COR_COD_ROS_TG_NEU]]-Tabla25[[#This Row],[ESC_DUR_COR_COD_ESC_TG_NEU]]</f>
        <v>-634.03174603174602</v>
      </c>
      <c r="MS19" s="44">
        <f>Tabla25[[#This Row],[ESC_DUR_COR_COD_ROS_TG_POS]]-Tabla25[[#This Row],[ESC_DUR_COR_COD_ESC_TG_POS]]</f>
        <v>-1298.7857142857142</v>
      </c>
      <c r="MT19" s="44">
        <f>Tabla25[[#This Row],[ESC_DUR_COR_COD_ROS_TG_TOT]]-Tabla25[[#This Row],[ESC_DUR_COR_COD_ESC_TG_TOT]]</f>
        <v>-968.95073891625623</v>
      </c>
      <c r="MU19" s="47">
        <f>Tabla25[[#This Row],[ROS_NUM_COR_COD_ROS_TG_NEG]]-Tabla25[[#This Row],[ROS_NUM_COR_COD_ESC_TG_NEG]]</f>
        <v>-0.4444444444444442</v>
      </c>
      <c r="MV19" s="47">
        <f>Tabla25[[#This Row],[ROS_NUM_COR_COD_ROS_TG_NEU]]-Tabla25[[#This Row],[ROS_NUM_COR_COD_ESC_TG_NEU]]</f>
        <v>-1.2000000000000002</v>
      </c>
      <c r="MW19" s="47">
        <f>Tabla25[[#This Row],[ROS_NUM_COR_COD_ROS_TG_POS]]-Tabla25[[#This Row],[ROS_NUM_COR_COD_ESC_TG_POS]]</f>
        <v>-1.4</v>
      </c>
      <c r="MX19" s="47">
        <f>Tabla25[[#This Row],[ROS_NUM_COR_COD_ROS_TG_TOT]]-Tabla25[[#This Row],[ROS_NUM_COR_COD_ESC_TG_TOT]]</f>
        <v>-1.0344827586206895</v>
      </c>
      <c r="MY19" s="47">
        <f>Tabla25[[#This Row],[ROS_DUR_COR_COD_ROS_TG_NEG]]-Tabla25[[#This Row],[ROS_DUR_COR_COD_ESC_TG_NEG]]</f>
        <v>-437.80000000000018</v>
      </c>
      <c r="MZ19" s="47">
        <f>Tabla25[[#This Row],[ROS_DUR_COR_COD_ROS_TG_NEU]]-Tabla25[[#This Row],[ROS_DUR_COR_COD_ESC_TG_NEU]]</f>
        <v>-687.30952380952385</v>
      </c>
      <c r="NA19" s="47">
        <f>Tabla25[[#This Row],[ROS_DUR_COR_COD_ROS_TG_POS]]-Tabla25[[#This Row],[ROS_DUR_COR_COD_ESC_TG_POS]]</f>
        <v>-707.38095238095241</v>
      </c>
      <c r="NB19" s="47">
        <f>Tabla25[[#This Row],[ROS_DUR_COR_COD_ROS_TG_TOT]]-Tabla25[[#This Row],[ROS_DUR_COR_COD_ESC_TG_TOT]]</f>
        <v>-630.56037151702776</v>
      </c>
      <c r="NC19">
        <v>233.6</v>
      </c>
      <c r="ND19">
        <v>269.71428571428572</v>
      </c>
      <c r="NE19">
        <v>273</v>
      </c>
      <c r="NF19">
        <v>261.42105263157896</v>
      </c>
      <c r="NG19">
        <v>222.8</v>
      </c>
      <c r="NH19">
        <v>273.83333333333331</v>
      </c>
      <c r="NI19">
        <v>250.16666666666666</v>
      </c>
      <c r="NJ19">
        <v>250.47058823529412</v>
      </c>
      <c r="NK19">
        <v>262.57142857142856</v>
      </c>
      <c r="NL19">
        <v>305.42857142857144</v>
      </c>
      <c r="NM19">
        <v>296.28571428571428</v>
      </c>
      <c r="NN19">
        <v>288.09523809523807</v>
      </c>
      <c r="NO19">
        <v>338.5</v>
      </c>
      <c r="NP19">
        <v>383.55555555555554</v>
      </c>
      <c r="NQ19">
        <v>368.8</v>
      </c>
      <c r="NR19">
        <v>362.93103448275861</v>
      </c>
      <c r="NS19">
        <v>304.57142857142856</v>
      </c>
      <c r="NT19">
        <v>312.69230769230768</v>
      </c>
      <c r="NU19">
        <v>204.28571428571428</v>
      </c>
      <c r="NV19">
        <v>272.90243902439022</v>
      </c>
      <c r="NW19">
        <v>314.73684210526318</v>
      </c>
      <c r="NX19">
        <v>350.4</v>
      </c>
      <c r="NY19">
        <v>348.10526315789474</v>
      </c>
      <c r="NZ19">
        <v>336.79245283018867</v>
      </c>
      <c r="OA19" s="15">
        <f>Tabla2[[#This Row],[ROS_1DU_COR_COD_ROS_TG_NEG]]-Tabla2[[#This Row],[PAS_1DU_COR_COD_ROS_TG_NEG]]</f>
        <v>-70.971428571428561</v>
      </c>
      <c r="OB19" s="15">
        <f>Tabla2[[#This Row],[ROS_1DU_COR_COD_ROS_TG_NEU]]-Tabla2[[#This Row],[PAS_1DU_COR_COD_ROS_TG_NEU]]</f>
        <v>-42.978021978021957</v>
      </c>
      <c r="OC19" s="15">
        <f>Tabla2[[#This Row],[ROS_1DU_COR_COD_ROS_TG_POS]]-Tabla2[[#This Row],[PAS_1DU_COR_COD_ROS_TG_POS]]</f>
        <v>68.714285714285722</v>
      </c>
      <c r="OD19" s="15">
        <f>Tabla2[[#This Row],[ROS_1DU_COR_COD_ROS_TG_TOT]]-Tabla2[[#This Row],[PAS_1DU_COR_COD_ROS_TG_TOT]]</f>
        <v>-11.48138639281126</v>
      </c>
      <c r="OE19" s="15">
        <f>Tabla2[[#This Row],[ROS_1DU_COR_COD_ESC_TG_NEG]]-Tabla2[[#This Row],[PAS_1DU_COR_COD_ESC_TG_NEG]]</f>
        <v>-91.936842105263167</v>
      </c>
      <c r="OF19" s="15">
        <f>Tabla2[[#This Row],[ROS_1DU_COR_COD_ESC_TG_NEU]]-Tabla2[[#This Row],[PAS_1DU_COR_COD_ESC_TG_NEU]]</f>
        <v>-76.566666666666663</v>
      </c>
      <c r="OG19" s="15">
        <f>Tabla2[[#This Row],[ROS_1DU_COR_COD_ESC_TG_POS]]-Tabla2[[#This Row],[PAS_1DU_COR_COD_ESC_TG_POS]]</f>
        <v>-97.938596491228083</v>
      </c>
      <c r="OH19" s="15">
        <f>Tabla2[[#This Row],[ROS_1DU_COR_COD_ESC_TG_TOT]]-Tabla2[[#This Row],[PAS_1DU_COR_COD_ESC_TG_TOT]]</f>
        <v>-86.321864594894549</v>
      </c>
      <c r="OI19" s="15">
        <f>Tabla2[[#This Row],[PAS_1DU_COR_COD_ROS_TG_NEG]]-Tabla2[[#This Row],[ESC_1DU_COR_COD_ROS_TG_NEG]]</f>
        <v>42</v>
      </c>
      <c r="OJ19" s="15">
        <f>Tabla2[[#This Row],[PAS_1DU_COR_COD_ROS_TG_NEU]]-Tabla2[[#This Row],[ESC_1DU_COR_COD_ROS_TG_NEU]]</f>
        <v>7.2637362637362344</v>
      </c>
      <c r="OK19" s="15">
        <f>Tabla2[[#This Row],[PAS_1DU_COR_COD_ROS_TG_POS]]-Tabla2[[#This Row],[ESC_1DU_COR_COD_ROS_TG_POS]]</f>
        <v>-92</v>
      </c>
      <c r="OL19" s="15">
        <f>Tabla2[[#This Row],[PAS_1DU_COR_COD_ROS_TG_TOT]]-Tabla2[[#This Row],[ESC_1DU_COR_COD_ROS_TG_TOT]]</f>
        <v>-15.192799070847855</v>
      </c>
      <c r="OM19" s="15">
        <f>Tabla2[[#This Row],[PAS_1DU_COR_COD_ESC_TG_NEG]]-Tabla2[[#This Row],[ESC_1DU_COR_COD_ESC_TG_NEG]]</f>
        <v>-23.763157894736821</v>
      </c>
      <c r="ON19" s="15">
        <f>Tabla2[[#This Row],[PAS_1DU_COR_COD_ESC_TG_NEU]]-Tabla2[[#This Row],[ESC_1DU_COR_COD_ESC_TG_NEU]]</f>
        <v>-33.155555555555566</v>
      </c>
      <c r="OO19" s="15">
        <f>Tabla2[[#This Row],[PAS_1DU_COR_COD_ESC_TG_POS]]-Tabla2[[#This Row],[ESC_1DU_COR_COD_ESC_TG_POS]]</f>
        <v>-20.694736842105272</v>
      </c>
      <c r="OP19" s="15">
        <f>Tabla2[[#This Row],[PAS_1DU_COR_COD_ESC_TG_TOT]]-Tabla2[[#This Row],[ESC_1DU_COR_COD_ESC_TG_TOT]]</f>
        <v>-26.13858165256994</v>
      </c>
      <c r="OQ19" s="61">
        <v>10.799999999999983</v>
      </c>
      <c r="OR19" s="62">
        <v>-4.119047619047592</v>
      </c>
      <c r="OS19" s="62">
        <v>22.833333333333343</v>
      </c>
      <c r="OT19" s="62">
        <v>10.950464396284843</v>
      </c>
      <c r="OU19" s="62">
        <v>-75.928571428571445</v>
      </c>
      <c r="OV19" s="62">
        <v>-78.126984126984098</v>
      </c>
      <c r="OW19" s="62">
        <v>-72.514285714285734</v>
      </c>
      <c r="OX19" s="62">
        <v>-74.835796387520531</v>
      </c>
      <c r="OY19" s="62">
        <v>-10.165413533834624</v>
      </c>
      <c r="OZ19" s="62">
        <v>-37.707692307692298</v>
      </c>
      <c r="PA19" s="62">
        <v>-143.81954887218046</v>
      </c>
      <c r="PB19" s="62">
        <v>-63.890013805798446</v>
      </c>
    </row>
    <row r="20" spans="1:418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  <c r="KY20" s="15">
        <f>Tabla2[[#This Row],[ROS_NUM_COR_COD_ROS_TG_NEG]]-Tabla2[[#This Row],[PAS_NUM_COR_COD_ROS_TG_NEG]]</f>
        <v>0.72500000000000009</v>
      </c>
      <c r="KZ20" s="15">
        <f>Tabla2[[#This Row],[ROS_DUR_COR_COD_ROS_TG_NEG]]-Tabla2[[#This Row],[PAS_DUR_COR_COD_ROS_TG_NEG]]</f>
        <v>-231.44642857142856</v>
      </c>
      <c r="LA20" s="15">
        <f>Tabla2[[#This Row],[ROS_NUM_COR_COD_ROS_TG_NEU]]-Tabla2[[#This Row],[PAS_NUM_COR_COD_ROS_TG_NEU]]</f>
        <v>0.25</v>
      </c>
      <c r="LB20" s="15">
        <f>Tabla2[[#This Row],[ROS_DUR_COR_COD_ROS_TG_NEU]]-Tabla2[[#This Row],[PAS_DUR_COR_COD_ROS_TG_NEU]]</f>
        <v>-28.6875</v>
      </c>
      <c r="LC20" s="15">
        <f>Tabla2[[#This Row],[ROS_NUM_COR_COD_ROS_TG_POS]]-Tabla2[[#This Row],[PAS_NUM_COR_COD_ROS_TG_POS]]</f>
        <v>0.25</v>
      </c>
      <c r="LD20" s="15">
        <f>Tabla2[[#This Row],[ROS_DUR_COR_COD_ROS_TG_POS]]-Tabla2[[#This Row],[PAS_DUR_COR_COD_ROS_TG_POS]]</f>
        <v>143.00793650793651</v>
      </c>
      <c r="LE20" s="15">
        <f>Tabla2[[#This Row],[ROS_NUM_COR_COD_ROS_TG_TOT]]-Tabla2[[#This Row],[PAS_NUM_COR_COD_ROS_TG_TOT]]</f>
        <v>0.39761904761904754</v>
      </c>
      <c r="LF20" s="15">
        <f>Tabla2[[#This Row],[ROS_DUR_COR_COD_ROS_TG_TOT]]-Tabla2[[#This Row],[PAS_DUR_COR_COD_ROS_TG_TOT]]</f>
        <v>-42.467391304347871</v>
      </c>
      <c r="LG20" s="15">
        <f>Tabla2[[#This Row],[ROS_NUM_COR_COD_ESC_TG_NEG]]-Tabla2[[#This Row],[PAS_NUM_COR_COD_ESC_TG_NEG]]</f>
        <v>-0.22500000000000009</v>
      </c>
      <c r="LH20" s="15">
        <f>Tabla2[[#This Row],[ROS_DUR_COR_COD_ESC_TG_NEG]]-Tabla2[[#This Row],[PAS_DUR_COR_COD_ESC_TG_NEG]]</f>
        <v>459.88888888888891</v>
      </c>
      <c r="LI20" s="15">
        <f>Tabla2[[#This Row],[ROS_NUM_COR_COD_ESC_TG_NEU]]-Tabla2[[#This Row],[PAS_NUM_COR_COD_ESC_TG_NEU]]</f>
        <v>0.10000000000000009</v>
      </c>
      <c r="LJ20" s="15">
        <f>Tabla2[[#This Row],[ROS_NUM_COR_COD_ESC_TG_NEG]]-Tabla2[[#This Row],[PAS_NUM_COR_COD_ESC_TG_NEG]]</f>
        <v>-0.22500000000000009</v>
      </c>
      <c r="LK20" s="15">
        <f>Tabla2[[#This Row],[ROS_NUM_COR_COD_ESC_TG_POS]]-Tabla2[[#This Row],[PAS_NUM_COR_COD_ESC_TG_POS]]</f>
        <v>-0.35000000000000009</v>
      </c>
      <c r="LL20" s="15">
        <f>Tabla2[[#This Row],[ROS_DUR_COR_COD_ESC_TG_POS]]-Tabla2[[#This Row],[PAS_DUR_COR_COD_ESC_TG_POS]]</f>
        <v>440.35294117647061</v>
      </c>
      <c r="LM20" s="15">
        <f>Tabla2[[#This Row],[ROS_NUM_COR_COD_ESC_TG_TOT]]-Tabla2[[#This Row],[PAS_NUM_COR_COD_ESC_TG_TOT]]</f>
        <v>-0.12380952380952381</v>
      </c>
      <c r="LN20" s="15">
        <f>Tabla2[[#This Row],[ROS_DUR_COR_COD_ESC_TG_TOT]]-Tabla2[[#This Row],[PAS_DUR_COR_COD_ESC_TG_TOT]]</f>
        <v>235.05882352941171</v>
      </c>
      <c r="LO20" s="15">
        <f>Tabla2[[#This Row],[PAS_NUM_COR_COD_ROS_TG_NEG]]-Tabla2[[#This Row],[ESC_NUM_COR_COD_ROS_TG_NEG]]</f>
        <v>-0.95000000000000018</v>
      </c>
      <c r="LP20" s="15">
        <f>Tabla2[[#This Row],[PAS_DUR_COR_COD_ROS_TG_NEG]]-Tabla2[[#This Row],[ESC_DUR_COR_COD_ROS_TG_NEG]]</f>
        <v>-105.05357142857144</v>
      </c>
      <c r="LQ20" s="15">
        <f>Tabla2[[#This Row],[PAS_NUM_COR_COD_ROS_TG_NEU]]-Tabla2[[#This Row],[ESC_NUM_COR_COD_ROS_TG_NEU]]</f>
        <v>1.5166666666666668</v>
      </c>
      <c r="LR20" s="15">
        <f>Tabla2[[#This Row],[PAS_DUR_COR_COD_ROS_TG_NEU]]-Tabla2[[#This Row],[ESC_DUR_COR_COD_ROS_TG_NEU]]</f>
        <v>412.3125</v>
      </c>
      <c r="LS20" s="15">
        <f>Tabla2[[#This Row],[PAS_NUM_COR_COD_ROS_TG_POS]]-Tabla2[[#This Row],[ESC_NUM_COR_COD_ROS_TG_POS]]</f>
        <v>1.2500000000000002</v>
      </c>
      <c r="LT20" s="15">
        <f>Tabla2[[#This Row],[PAS_DUR_COR_COD_ROS_TG_POS]]-Tabla2[[#This Row],[ESC_DUR_COR_COD_ROS_TG_POS]]</f>
        <v>461.0555555555556</v>
      </c>
      <c r="LU20" s="15">
        <f>Tabla2[[#This Row],[PAS_NUM_COR_COD_ROS_TG_TOT]]-Tabla2[[#This Row],[ESC_NUM_COR_COD_ROS_TG_TOT]]</f>
        <v>0.57528735632183947</v>
      </c>
      <c r="LV20" s="15">
        <f>Tabla2[[#This Row],[PAS_DUR_COR_COD_ROS_TG_TOT]]-Tabla2[[#This Row],[ESC_DUR_COR_COD_ROS_TG_TOT]]</f>
        <v>245.81521739130437</v>
      </c>
      <c r="LW20" s="15">
        <f>Tabla2[[#This Row],[PAS_NUM_COR_COD_ESC_TG_NEG]]-Tabla2[[#This Row],[ESC_NUM_COR_COD_ESC_TG_NEG]]</f>
        <v>0.75</v>
      </c>
      <c r="LX20" s="15">
        <f>Tabla2[[#This Row],[PAS_DUR_COR_COD_ESC_TG_NEG]]-Tabla2[[#This Row],[ESC_DUR_COR_COD_ESC_TG_NEG]]</f>
        <v>75.444444444444457</v>
      </c>
      <c r="LY20" s="15">
        <f>Tabla2[[#This Row],[PAS_NUM_COR_COD_ESC_TG_NEU]]-Tabla2[[#This Row],[ESC_NUM_COR_COD_ESC_TG_NEU]]</f>
        <v>0.46666666666666634</v>
      </c>
      <c r="LZ20" s="15">
        <f>Tabla2[[#This Row],[PAS_DUR_COR_COD_ESC_TG_NEU]]-Tabla2[[#This Row],[ESC_DUR_COR_COD_ESC_TG_NEU]]</f>
        <v>321.4375</v>
      </c>
      <c r="MA20" s="15">
        <f>Tabla2[[#This Row],[PAS_NUM_COR_COD_ESC_TG_POS]]-Tabla2[[#This Row],[ESC_NUM_COR_COD_ESC_TG_POS]]</f>
        <v>0.35000000000000009</v>
      </c>
      <c r="MB20" s="15">
        <f>Tabla2[[#This Row],[PAS_DUR_COR_COD_ESC_TG_POS]]-Tabla2[[#This Row],[ESC_DUR_COR_COD_ESC_TG_POS]]</f>
        <v>155.64705882352939</v>
      </c>
      <c r="MC20" s="15">
        <f>Tabla2[[#This Row],[PAS_NUM_COR_COD_ESC_TG_TOT]]-Tabla2[[#This Row],[ESC_NUM_COR_COD_ESC_TG_TOT]]</f>
        <v>0.52528735632183921</v>
      </c>
      <c r="MD20" s="15">
        <f>Tabla2[[#This Row],[PAS_DUR_COR_COD_ESC_TG_TOT]]-Tabla2[[#This Row],[ESC_DUR_COR_COD_ESC_TG_TOT]]</f>
        <v>170.25935828877016</v>
      </c>
      <c r="ME20" s="42">
        <f>Tabla25[[#This Row],[PAS_NUM_COR_COD_ROS_TG_NEG]]-Tabla25[[#This Row],[PAS_NUM_COR_COD_ESC_TG_NEG]]</f>
        <v>0.29999999999999982</v>
      </c>
      <c r="MF20" s="42">
        <f>Tabla25[[#This Row],[PAS_NUM_COR_COD_ROS_TG_NEU]]-Tabla25[[#This Row],[PAS_NUM_COR_COD_ESC_TG_NEU]]</f>
        <v>5.0000000000000266E-2</v>
      </c>
      <c r="MG20" s="42">
        <f>Tabla25[[#This Row],[PAS_NUM_COR_COD_ROS_TG_POS]]-Tabla25[[#This Row],[PAS_NUM_COR_COD_ESC_TG_POS]]</f>
        <v>-0.19999999999999973</v>
      </c>
      <c r="MH20" s="42">
        <f>Tabla25[[#This Row],[PAS_NUM_COR_COD_ROS_TG_TOT]]-Tabla25[[#This Row],[PAS_NUM_COR_COD_ESC_TG_TOT]]</f>
        <v>5.0000000000000266E-2</v>
      </c>
      <c r="MI20" s="42">
        <f>Tabla25[[#This Row],[PAS_DUR_COR_COD_ROS_TG_NEG]]-Tabla25[[#This Row],[PAS_DUR_COR_COD_ESC_TG_NEG]]</f>
        <v>338.96031746031747</v>
      </c>
      <c r="MJ20" s="42">
        <f>Tabla25[[#This Row],[PAS_DUR_COR_COD_ROS_TG_NEU]]-Tabla25[[#This Row],[PAS_DUR_COR_COD_ESC_TG_NEU]]</f>
        <v>-69.625</v>
      </c>
      <c r="MK20" s="42">
        <f>Tabla25[[#This Row],[PAS_DUR_COR_COD_ROS_TG_POS]]-Tabla25[[#This Row],[PAS_DUR_COR_COD_ESC_TG_POS]]</f>
        <v>-15.369281045751563</v>
      </c>
      <c r="ML20" s="42">
        <f>Tabla25[[#This Row],[PAS_DUR_COR_COD_ROS_TG_TOT]]-Tabla25[[#This Row],[PAS_DUR_COR_COD_ESC_TG_TOT]]</f>
        <v>87.308823529411711</v>
      </c>
      <c r="MM20" s="44">
        <f>Tabla25[[#This Row],[ESC_NUM_COR_COD_ROS_TG_NEG]]-Tabla25[[#This Row],[ESC_NUM_COR_COD_ESC_TG_NEG]]</f>
        <v>2</v>
      </c>
      <c r="MN20" s="44">
        <f>Tabla25[[#This Row],[ESC_NUM_COR_COD_ROS_TG_NEU]]-Tabla25[[#This Row],[ESC_NUM_COR_COD_ESC_TG_NEU]]</f>
        <v>-1.0000000000000002</v>
      </c>
      <c r="MO20" s="44">
        <f>Tabla25[[#This Row],[ESC_NUM_COR_COD_ROS_TG_POS]]-Tabla25[[#This Row],[ESC_NUM_COR_COD_ESC_TG_POS]]</f>
        <v>-1.0999999999999999</v>
      </c>
      <c r="MP20" s="44">
        <f>Tabla25[[#This Row],[ESC_NUM_COR_COD_ROS_TG_TOT]]-Tabla25[[#This Row],[ESC_NUM_COR_COD_ESC_TG_TOT]]</f>
        <v>0</v>
      </c>
      <c r="MQ20" s="44">
        <f>Tabla25[[#This Row],[ESC_DUR_COR_COD_ROS_TG_NEG]]-Tabla25[[#This Row],[ESC_DUR_COR_COD_ESC_TG_NEG]]</f>
        <v>519.45833333333337</v>
      </c>
      <c r="MR20" s="44">
        <f>Tabla25[[#This Row],[ESC_DUR_COR_COD_ROS_TG_NEU]]-Tabla25[[#This Row],[ESC_DUR_COR_COD_ESC_TG_NEU]]</f>
        <v>-160.5</v>
      </c>
      <c r="MS20" s="44">
        <f>Tabla25[[#This Row],[ESC_DUR_COR_COD_ROS_TG_POS]]-Tabla25[[#This Row],[ESC_DUR_COR_COD_ESC_TG_POS]]</f>
        <v>-320.77777777777777</v>
      </c>
      <c r="MT20" s="44">
        <f>Tabla25[[#This Row],[ESC_DUR_COR_COD_ROS_TG_TOT]]-Tabla25[[#This Row],[ESC_DUR_COR_COD_ESC_TG_TOT]]</f>
        <v>11.752964426877497</v>
      </c>
      <c r="MU20" s="47">
        <f>Tabla25[[#This Row],[ROS_NUM_COR_COD_ROS_TG_NEG]]-Tabla25[[#This Row],[ROS_NUM_COR_COD_ESC_TG_NEG]]</f>
        <v>1.25</v>
      </c>
      <c r="MV20" s="47">
        <f>Tabla25[[#This Row],[ROS_NUM_COR_COD_ROS_TG_NEU]]-Tabla25[[#This Row],[ROS_NUM_COR_COD_ESC_TG_NEU]]</f>
        <v>0.20000000000000018</v>
      </c>
      <c r="MW20" s="47">
        <f>Tabla25[[#This Row],[ROS_NUM_COR_COD_ROS_TG_POS]]-Tabla25[[#This Row],[ROS_NUM_COR_COD_ESC_TG_POS]]</f>
        <v>0.40000000000000036</v>
      </c>
      <c r="MX20" s="47">
        <f>Tabla25[[#This Row],[ROS_NUM_COR_COD_ROS_TG_TOT]]-Tabla25[[#This Row],[ROS_NUM_COR_COD_ESC_TG_TOT]]</f>
        <v>0.57142857142857162</v>
      </c>
      <c r="MY20" s="47">
        <f>Tabla25[[#This Row],[ROS_DUR_COR_COD_ROS_TG_NEG]]-Tabla25[[#This Row],[ROS_DUR_COR_COD_ESC_TG_NEG]]</f>
        <v>-352.375</v>
      </c>
      <c r="MZ20" s="47">
        <f>Tabla25[[#This Row],[ROS_DUR_COR_COD_ROS_TG_NEU]]-Tabla25[[#This Row],[ROS_DUR_COR_COD_ESC_TG_NEU]]</f>
        <v>17.196428571428555</v>
      </c>
      <c r="NA20" s="47">
        <f>Tabla25[[#This Row],[ROS_DUR_COR_COD_ROS_TG_POS]]-Tabla25[[#This Row],[ROS_DUR_COR_COD_ESC_TG_POS]]</f>
        <v>-312.71428571428567</v>
      </c>
      <c r="NB20" s="47">
        <f>Tabla25[[#This Row],[ROS_DUR_COR_COD_ROS_TG_TOT]]-Tabla25[[#This Row],[ROS_DUR_COR_COD_ESC_TG_TOT]]</f>
        <v>-190.21739130434787</v>
      </c>
      <c r="NC20">
        <v>213.125</v>
      </c>
      <c r="ND20">
        <v>116.375</v>
      </c>
      <c r="NE20">
        <v>215.28571428571428</v>
      </c>
      <c r="NF20">
        <v>180.13043478260869</v>
      </c>
      <c r="NG20">
        <v>268</v>
      </c>
      <c r="NH20">
        <v>181.85714285714286</v>
      </c>
      <c r="NI20">
        <v>150.6</v>
      </c>
      <c r="NJ20">
        <v>193.625</v>
      </c>
      <c r="NK20">
        <v>236.125</v>
      </c>
      <c r="NL20">
        <v>210.16666666666666</v>
      </c>
      <c r="NM20">
        <v>223.22222222222223</v>
      </c>
      <c r="NN20">
        <v>224.30434782608697</v>
      </c>
      <c r="NO20">
        <v>207.5</v>
      </c>
      <c r="NP20">
        <v>189.125</v>
      </c>
      <c r="NQ20">
        <v>215.625</v>
      </c>
      <c r="NR20">
        <v>203.77272727272728</v>
      </c>
      <c r="NS20">
        <v>220.14285714285714</v>
      </c>
      <c r="NT20">
        <v>242.25</v>
      </c>
      <c r="NU20">
        <v>247.27777777777777</v>
      </c>
      <c r="NV20">
        <v>237.6875</v>
      </c>
      <c r="NW20">
        <v>227.77777777777777</v>
      </c>
      <c r="NX20">
        <v>253.9375</v>
      </c>
      <c r="NY20">
        <v>177.1764705882353</v>
      </c>
      <c r="NZ20">
        <v>219.11764705882354</v>
      </c>
      <c r="OA20" s="15">
        <f>Tabla2[[#This Row],[ROS_1DU_COR_COD_ROS_TG_NEG]]-Tabla2[[#This Row],[PAS_1DU_COR_COD_ROS_TG_NEG]]</f>
        <v>-7.0178571428571388</v>
      </c>
      <c r="OB20" s="15">
        <f>Tabla2[[#This Row],[ROS_1DU_COR_COD_ROS_TG_NEU]]-Tabla2[[#This Row],[PAS_1DU_COR_COD_ROS_TG_NEU]]</f>
        <v>-125.875</v>
      </c>
      <c r="OC20" s="15">
        <f>Tabla2[[#This Row],[ROS_1DU_COR_COD_ROS_TG_POS]]-Tabla2[[#This Row],[PAS_1DU_COR_COD_ROS_TG_POS]]</f>
        <v>-31.992063492063494</v>
      </c>
      <c r="OD20" s="15">
        <f>Tabla2[[#This Row],[ROS_1DU_COR_COD_ROS_TG_TOT]]-Tabla2[[#This Row],[PAS_1DU_COR_COD_ROS_TG_TOT]]</f>
        <v>-57.557065217391312</v>
      </c>
      <c r="OE20" s="15">
        <f>Tabla2[[#This Row],[ROS_1DU_COR_COD_ESC_TG_NEG]]-Tabla2[[#This Row],[PAS_1DU_COR_COD_ESC_TG_NEG]]</f>
        <v>40.222222222222229</v>
      </c>
      <c r="OF20" s="15">
        <f>Tabla2[[#This Row],[ROS_1DU_COR_COD_ESC_TG_NEU]]-Tabla2[[#This Row],[PAS_1DU_COR_COD_ESC_TG_NEU]]</f>
        <v>-72.080357142857139</v>
      </c>
      <c r="OG20" s="15">
        <f>Tabla2[[#This Row],[ROS_1DU_COR_COD_ESC_TG_POS]]-Tabla2[[#This Row],[PAS_1DU_COR_COD_ESC_TG_POS]]</f>
        <v>-26.57647058823531</v>
      </c>
      <c r="OH20" s="15">
        <f>Tabla2[[#This Row],[ROS_1DU_COR_COD_ESC_TG_TOT]]-Tabla2[[#This Row],[PAS_1DU_COR_COD_ESC_TG_TOT]]</f>
        <v>-25.492647058823536</v>
      </c>
      <c r="OI20" s="15">
        <f>Tabla2[[#This Row],[PAS_1DU_COR_COD_ROS_TG_NEG]]-Tabla2[[#This Row],[ESC_1DU_COR_COD_ROS_TG_NEG]]</f>
        <v>-15.982142857142861</v>
      </c>
      <c r="OJ20" s="15">
        <f>Tabla2[[#This Row],[PAS_1DU_COR_COD_ROS_TG_NEU]]-Tabla2[[#This Row],[ESC_1DU_COR_COD_ROS_TG_NEU]]</f>
        <v>32.083333333333343</v>
      </c>
      <c r="OK20" s="15">
        <f>Tabla2[[#This Row],[PAS_1DU_COR_COD_ROS_TG_POS]]-Tabla2[[#This Row],[ESC_1DU_COR_COD_ROS_TG_POS]]</f>
        <v>24.055555555555543</v>
      </c>
      <c r="OL20" s="15">
        <f>Tabla2[[#This Row],[PAS_1DU_COR_COD_ROS_TG_TOT]]-Tabla2[[#This Row],[ESC_1DU_COR_COD_ROS_TG_TOT]]</f>
        <v>13.383152173913032</v>
      </c>
      <c r="OM20" s="15">
        <f>Tabla2[[#This Row],[PAS_1DU_COR_COD_ESC_TG_NEG]]-Tabla2[[#This Row],[ESC_1DU_COR_COD_ESC_TG_NEG]]</f>
        <v>20.277777777777771</v>
      </c>
      <c r="ON20" s="15">
        <f>Tabla2[[#This Row],[PAS_1DU_COR_COD_ESC_TG_NEU]]-Tabla2[[#This Row],[ESC_1DU_COR_COD_ESC_TG_NEU]]</f>
        <v>64.8125</v>
      </c>
      <c r="OO20" s="15">
        <f>Tabla2[[#This Row],[PAS_1DU_COR_COD_ESC_TG_POS]]-Tabla2[[#This Row],[ESC_1DU_COR_COD_ESC_TG_POS]]</f>
        <v>-38.448529411764696</v>
      </c>
      <c r="OP20" s="15">
        <f>Tabla2[[#This Row],[PAS_1DU_COR_COD_ESC_TG_TOT]]-Tabla2[[#This Row],[ESC_1DU_COR_COD_ESC_TG_TOT]]</f>
        <v>15.344919786096256</v>
      </c>
      <c r="OQ20" s="61">
        <v>-54.875</v>
      </c>
      <c r="OR20" s="62">
        <v>-65.482142857142861</v>
      </c>
      <c r="OS20" s="62">
        <v>64.685714285714283</v>
      </c>
      <c r="OT20" s="62">
        <v>-13.494565217391312</v>
      </c>
      <c r="OU20" s="62">
        <v>28.625</v>
      </c>
      <c r="OV20" s="62">
        <v>21.041666666666657</v>
      </c>
      <c r="OW20" s="62">
        <v>7.5972222222222285</v>
      </c>
      <c r="OX20" s="62">
        <v>20.531620553359687</v>
      </c>
      <c r="OY20" s="62">
        <v>-7.6349206349206327</v>
      </c>
      <c r="OZ20" s="62">
        <v>-11.6875</v>
      </c>
      <c r="PA20" s="62">
        <v>70.101307189542467</v>
      </c>
      <c r="PB20" s="62">
        <v>18.569852941176464</v>
      </c>
    </row>
    <row r="21" spans="1:418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  <c r="KY21" s="15">
        <f>Tabla2[[#This Row],[ROS_NUM_COR_COD_ROS_TG_NEG]]-Tabla2[[#This Row],[PAS_NUM_COR_COD_ROS_TG_NEG]]</f>
        <v>0.75555555555555554</v>
      </c>
      <c r="KZ21" s="15">
        <f>Tabla2[[#This Row],[ROS_DUR_COR_COD_ROS_TG_NEG]]-Tabla2[[#This Row],[PAS_DUR_COR_COD_ROS_TG_NEG]]</f>
        <v>-429.44999999999982</v>
      </c>
      <c r="LA21" s="15">
        <f>Tabla2[[#This Row],[ROS_NUM_COR_COD_ROS_TG_NEU]]-Tabla2[[#This Row],[PAS_NUM_COR_COD_ROS_TG_NEU]]</f>
        <v>0.64444444444444482</v>
      </c>
      <c r="LB21" s="15">
        <f>Tabla2[[#This Row],[ROS_DUR_COR_COD_ROS_TG_NEU]]-Tabla2[[#This Row],[PAS_DUR_COR_COD_ROS_TG_NEU]]</f>
        <v>-130.98571428571427</v>
      </c>
      <c r="LC21" s="15">
        <f>Tabla2[[#This Row],[ROS_NUM_COR_COD_ROS_TG_POS]]-Tabla2[[#This Row],[PAS_NUM_COR_COD_ROS_TG_POS]]</f>
        <v>1.4499999999999997</v>
      </c>
      <c r="LD21" s="15">
        <f>Tabla2[[#This Row],[ROS_DUR_COR_COD_ROS_TG_POS]]-Tabla2[[#This Row],[PAS_DUR_COR_COD_ROS_TG_POS]]</f>
        <v>-223.42222222222222</v>
      </c>
      <c r="LE21" s="15">
        <f>Tabla2[[#This Row],[ROS_NUM_COR_COD_ROS_TG_TOT]]-Tabla2[[#This Row],[PAS_NUM_COR_COD_ROS_TG_TOT]]</f>
        <v>0.95714285714285685</v>
      </c>
      <c r="LF21" s="15">
        <f>Tabla2[[#This Row],[ROS_DUR_COR_COD_ROS_TG_TOT]]-Tabla2[[#This Row],[PAS_DUR_COR_COD_ROS_TG_TOT]]</f>
        <v>-264.36666666666656</v>
      </c>
      <c r="LG21" s="15">
        <f>Tabla2[[#This Row],[ROS_NUM_COR_COD_ESC_TG_NEG]]-Tabla2[[#This Row],[PAS_NUM_COR_COD_ESC_TG_NEG]]</f>
        <v>-1.7999999999999998</v>
      </c>
      <c r="LH21" s="15">
        <f>Tabla2[[#This Row],[ROS_DUR_COR_COD_ESC_TG_NEG]]-Tabla2[[#This Row],[PAS_DUR_COR_COD_ESC_TG_NEG]]</f>
        <v>-1240.6333333333337</v>
      </c>
      <c r="LI21" s="15">
        <f>Tabla2[[#This Row],[ROS_NUM_COR_COD_ESC_TG_NEU]]-Tabla2[[#This Row],[PAS_NUM_COR_COD_ESC_TG_NEU]]</f>
        <v>-1.6277777777777778</v>
      </c>
      <c r="LJ21" s="15">
        <f>Tabla2[[#This Row],[ROS_NUM_COR_COD_ESC_TG_NEG]]-Tabla2[[#This Row],[PAS_NUM_COR_COD_ESC_TG_NEG]]</f>
        <v>-1.7999999999999998</v>
      </c>
      <c r="LK21" s="15">
        <f>Tabla2[[#This Row],[ROS_NUM_COR_COD_ESC_TG_POS]]-Tabla2[[#This Row],[PAS_NUM_COR_COD_ESC_TG_POS]]</f>
        <v>-2.15</v>
      </c>
      <c r="LL21" s="15">
        <f>Tabla2[[#This Row],[ROS_DUR_COR_COD_ESC_TG_POS]]-Tabla2[[#This Row],[PAS_DUR_COR_COD_ESC_TG_POS]]</f>
        <v>-873.27272727272725</v>
      </c>
      <c r="LM21" s="15">
        <f>Tabla2[[#This Row],[ROS_NUM_COR_COD_ESC_TG_TOT]]-Tabla2[[#This Row],[PAS_NUM_COR_COD_ESC_TG_TOT]]</f>
        <v>-1.8714285714285712</v>
      </c>
      <c r="LN21" s="15">
        <f>Tabla2[[#This Row],[ROS_DUR_COR_COD_ESC_TG_TOT]]-Tabla2[[#This Row],[PAS_DUR_COR_COD_ESC_TG_TOT]]</f>
        <v>-1055.3508064516127</v>
      </c>
      <c r="LO21" s="15">
        <f>Tabla2[[#This Row],[PAS_NUM_COR_COD_ROS_TG_NEG]]-Tabla2[[#This Row],[ESC_NUM_COR_COD_ROS_TG_NEG]]</f>
        <v>1.7999999999999998</v>
      </c>
      <c r="LP21" s="15">
        <f>Tabla2[[#This Row],[PAS_DUR_COR_COD_ROS_TG_NEG]]-Tabla2[[#This Row],[ESC_DUR_COR_COD_ROS_TG_NEG]]</f>
        <v>1534.6999999999998</v>
      </c>
      <c r="LQ21" s="15">
        <f>Tabla2[[#This Row],[PAS_NUM_COR_COD_ROS_TG_NEU]]-Tabla2[[#This Row],[ESC_NUM_COR_COD_ROS_TG_NEU]]</f>
        <v>0.89999999999999991</v>
      </c>
      <c r="LR21" s="15">
        <f>Tabla2[[#This Row],[PAS_DUR_COR_COD_ROS_TG_NEU]]-Tabla2[[#This Row],[ESC_DUR_COR_COD_ROS_TG_NEU]]</f>
        <v>1108.4777777777779</v>
      </c>
      <c r="LS21" s="15">
        <f>Tabla2[[#This Row],[PAS_NUM_COR_COD_ROS_TG_POS]]-Tabla2[[#This Row],[ESC_NUM_COR_COD_ROS_TG_POS]]</f>
        <v>1.7944444444444445</v>
      </c>
      <c r="LT21" s="15">
        <f>Tabla2[[#This Row],[PAS_DUR_COR_COD_ROS_TG_POS]]-Tabla2[[#This Row],[ESC_DUR_COR_COD_ROS_TG_POS]]</f>
        <v>1569.2</v>
      </c>
      <c r="LU21" s="15">
        <f>Tabla2[[#This Row],[PAS_NUM_COR_COD_ROS_TG_TOT]]-Tabla2[[#This Row],[ESC_NUM_COR_COD_ROS_TG_TOT]]</f>
        <v>1.4714285714285715</v>
      </c>
      <c r="LV21" s="15">
        <f>Tabla2[[#This Row],[PAS_DUR_COR_COD_ROS_TG_TOT]]-Tabla2[[#This Row],[ESC_DUR_COR_COD_ROS_TG_TOT]]</f>
        <v>1394.4681159420288</v>
      </c>
      <c r="LW21" s="15">
        <f>Tabla2[[#This Row],[PAS_NUM_COR_COD_ESC_TG_NEG]]-Tabla2[[#This Row],[ESC_NUM_COR_COD_ESC_TG_NEG]]</f>
        <v>-1.8666666666666671</v>
      </c>
      <c r="LX21" s="15">
        <f>Tabla2[[#This Row],[PAS_DUR_COR_COD_ESC_TG_NEG]]-Tabla2[[#This Row],[ESC_DUR_COR_COD_ESC_TG_NEG]]</f>
        <v>677.74444444444453</v>
      </c>
      <c r="LY21" s="15">
        <f>Tabla2[[#This Row],[PAS_NUM_COR_COD_ESC_TG_NEU]]-Tabla2[[#This Row],[ESC_NUM_COR_COD_ESC_TG_NEU]]</f>
        <v>-1.35</v>
      </c>
      <c r="LZ21" s="15">
        <f>Tabla2[[#This Row],[PAS_DUR_COR_COD_ESC_TG_NEU]]-Tabla2[[#This Row],[ESC_DUR_COR_COD_ESC_TG_NEU]]</f>
        <v>885.50000000000023</v>
      </c>
      <c r="MA21" s="15">
        <f>Tabla2[[#This Row],[PAS_NUM_COR_COD_ESC_TG_POS]]-Tabla2[[#This Row],[ESC_NUM_COR_COD_ESC_TG_POS]]</f>
        <v>-1.6944444444444446</v>
      </c>
      <c r="MB21" s="15">
        <f>Tabla2[[#This Row],[PAS_DUR_COR_COD_ESC_TG_POS]]-Tabla2[[#This Row],[ESC_DUR_COR_COD_ESC_TG_POS]]</f>
        <v>336.93939393939399</v>
      </c>
      <c r="MC21" s="15">
        <f>Tabla2[[#This Row],[PAS_NUM_COR_COD_ESC_TG_TOT]]-Tabla2[[#This Row],[ESC_NUM_COR_COD_ESC_TG_TOT]]</f>
        <v>-1.628571428571429</v>
      </c>
      <c r="MD21" s="15">
        <f>Tabla2[[#This Row],[PAS_DUR_COR_COD_ESC_TG_TOT]]-Tabla2[[#This Row],[ESC_DUR_COR_COD_ESC_TG_TOT]]</f>
        <v>634.65437788018403</v>
      </c>
      <c r="ME21" s="42">
        <f>Tabla25[[#This Row],[PAS_NUM_COR_COD_ROS_TG_NEG]]-Tabla25[[#This Row],[PAS_NUM_COR_COD_ESC_TG_NEG]]</f>
        <v>0</v>
      </c>
      <c r="MF21" s="42">
        <f>Tabla25[[#This Row],[PAS_NUM_COR_COD_ROS_TG_NEU]]-Tabla25[[#This Row],[PAS_NUM_COR_COD_ESC_TG_NEU]]</f>
        <v>-5.0000000000000266E-2</v>
      </c>
      <c r="MG21" s="42">
        <f>Tabla25[[#This Row],[PAS_NUM_COR_COD_ROS_TG_POS]]-Tabla25[[#This Row],[PAS_NUM_COR_COD_ESC_TG_POS]]</f>
        <v>-0.39999999999999991</v>
      </c>
      <c r="MH21" s="42">
        <f>Tabla25[[#This Row],[PAS_NUM_COR_COD_ROS_TG_TOT]]-Tabla25[[#This Row],[PAS_NUM_COR_COD_ESC_TG_TOT]]</f>
        <v>-0.14999999999999991</v>
      </c>
      <c r="MI21" s="42">
        <f>Tabla25[[#This Row],[PAS_DUR_COR_COD_ROS_TG_NEG]]-Tabla25[[#This Row],[PAS_DUR_COR_COD_ESC_TG_NEG]]</f>
        <v>1.8999999999996362</v>
      </c>
      <c r="MJ21" s="42">
        <f>Tabla25[[#This Row],[PAS_DUR_COR_COD_ROS_TG_NEU]]-Tabla25[[#This Row],[PAS_DUR_COR_COD_ESC_TG_NEU]]</f>
        <v>-253.60000000000014</v>
      </c>
      <c r="MK21" s="42">
        <f>Tabla25[[#This Row],[PAS_DUR_COR_COD_ROS_TG_POS]]-Tabla25[[#This Row],[PAS_DUR_COR_COD_ESC_TG_POS]]</f>
        <v>-5.0727272727272066</v>
      </c>
      <c r="ML21" s="42">
        <f>Tabla25[[#This Row],[PAS_DUR_COR_COD_ROS_TG_TOT]]-Tabla25[[#This Row],[PAS_DUR_COR_COD_ESC_TG_TOT]]</f>
        <v>-81.192473118279395</v>
      </c>
      <c r="MM21" s="44">
        <f>Tabla25[[#This Row],[ESC_NUM_COR_COD_ROS_TG_NEG]]-Tabla25[[#This Row],[ESC_NUM_COR_COD_ESC_TG_NEG]]</f>
        <v>-3.666666666666667</v>
      </c>
      <c r="MN21" s="44">
        <f>Tabla25[[#This Row],[ESC_NUM_COR_COD_ROS_TG_NEU]]-Tabla25[[#This Row],[ESC_NUM_COR_COD_ESC_TG_NEU]]</f>
        <v>-2.3000000000000003</v>
      </c>
      <c r="MO21" s="44">
        <f>Tabla25[[#This Row],[ESC_NUM_COR_COD_ROS_TG_POS]]-Tabla25[[#This Row],[ESC_NUM_COR_COD_ESC_TG_POS]]</f>
        <v>-3.8888888888888893</v>
      </c>
      <c r="MP21" s="44">
        <f>Tabla25[[#This Row],[ESC_NUM_COR_COD_ROS_TG_TOT]]-Tabla25[[#This Row],[ESC_NUM_COR_COD_ESC_TG_TOT]]</f>
        <v>-3.2500000000000004</v>
      </c>
      <c r="MQ21" s="44">
        <f>Tabla25[[#This Row],[ESC_DUR_COR_COD_ROS_TG_NEG]]-Tabla25[[#This Row],[ESC_DUR_COR_COD_ESC_TG_NEG]]</f>
        <v>-855.05555555555566</v>
      </c>
      <c r="MR21" s="44">
        <f>Tabla25[[#This Row],[ESC_DUR_COR_COD_ROS_TG_NEU]]-Tabla25[[#This Row],[ESC_DUR_COR_COD_ESC_TG_NEU]]</f>
        <v>-476.57777777777778</v>
      </c>
      <c r="MS21" s="44">
        <f>Tabla25[[#This Row],[ESC_DUR_COR_COD_ROS_TG_POS]]-Tabla25[[#This Row],[ESC_DUR_COR_COD_ESC_TG_POS]]</f>
        <v>-1237.3333333333333</v>
      </c>
      <c r="MT21" s="44">
        <f>Tabla25[[#This Row],[ESC_DUR_COR_COD_ROS_TG_TOT]]-Tabla25[[#This Row],[ESC_DUR_COR_COD_ESC_TG_TOT]]</f>
        <v>-841.0062111801243</v>
      </c>
      <c r="MU21" s="47">
        <f>Tabla25[[#This Row],[ROS_NUM_COR_COD_ROS_TG_NEG]]-Tabla25[[#This Row],[ROS_NUM_COR_COD_ESC_TG_NEG]]</f>
        <v>2.5555555555555554</v>
      </c>
      <c r="MV21" s="47">
        <f>Tabla25[[#This Row],[ROS_NUM_COR_COD_ROS_TG_NEU]]-Tabla25[[#This Row],[ROS_NUM_COR_COD_ESC_TG_NEU]]</f>
        <v>2.2222222222222223</v>
      </c>
      <c r="MW21" s="47">
        <f>Tabla25[[#This Row],[ROS_NUM_COR_COD_ROS_TG_POS]]-Tabla25[[#This Row],[ROS_NUM_COR_COD_ESC_TG_POS]]</f>
        <v>3.1999999999999997</v>
      </c>
      <c r="MX21" s="47">
        <f>Tabla25[[#This Row],[ROS_NUM_COR_COD_ROS_TG_TOT]]-Tabla25[[#This Row],[ROS_NUM_COR_COD_ESC_TG_TOT]]</f>
        <v>2.6785714285714279</v>
      </c>
      <c r="MY21" s="47">
        <f>Tabla25[[#This Row],[ROS_DUR_COR_COD_ROS_TG_NEG]]-Tabla25[[#This Row],[ROS_DUR_COR_COD_ESC_TG_NEG]]</f>
        <v>813.08333333333337</v>
      </c>
      <c r="MZ21" s="47">
        <f>Tabla25[[#This Row],[ROS_DUR_COR_COD_ROS_TG_NEU]]-Tabla25[[#This Row],[ROS_DUR_COR_COD_ESC_TG_NEU]]</f>
        <v>653.11428571428587</v>
      </c>
      <c r="NA21" s="47">
        <f>Tabla25[[#This Row],[ROS_DUR_COR_COD_ROS_TG_POS]]-Tabla25[[#This Row],[ROS_DUR_COR_COD_ESC_TG_POS]]</f>
        <v>644.77777777777783</v>
      </c>
      <c r="NB21" s="47">
        <f>Tabla25[[#This Row],[ROS_DUR_COR_COD_ROS_TG_TOT]]-Tabla25[[#This Row],[ROS_DUR_COR_COD_ESC_TG_TOT]]</f>
        <v>709.79166666666674</v>
      </c>
      <c r="NC21">
        <v>357</v>
      </c>
      <c r="ND21">
        <v>350</v>
      </c>
      <c r="NE21">
        <v>319.55555555555554</v>
      </c>
      <c r="NF21">
        <v>340.91666666666669</v>
      </c>
      <c r="NG21">
        <v>309</v>
      </c>
      <c r="NH21">
        <v>272.60000000000002</v>
      </c>
      <c r="NI21">
        <v>371</v>
      </c>
      <c r="NJ21">
        <v>317</v>
      </c>
      <c r="NK21">
        <v>210.5</v>
      </c>
      <c r="NL21">
        <v>264.77777777777777</v>
      </c>
      <c r="NM21">
        <v>287.25</v>
      </c>
      <c r="NN21">
        <v>258.43478260869563</v>
      </c>
      <c r="NO21">
        <v>241.66666666666666</v>
      </c>
      <c r="NP21">
        <v>320.5</v>
      </c>
      <c r="NQ21">
        <v>364.11111111111109</v>
      </c>
      <c r="NR21">
        <v>309.17857142857144</v>
      </c>
      <c r="NS21">
        <v>312.7</v>
      </c>
      <c r="NT21">
        <v>351.4</v>
      </c>
      <c r="NU21">
        <v>313.89999999999998</v>
      </c>
      <c r="NV21">
        <v>326</v>
      </c>
      <c r="NW21">
        <v>306.3</v>
      </c>
      <c r="NX21">
        <v>307.3</v>
      </c>
      <c r="NY21">
        <v>340.54545454545456</v>
      </c>
      <c r="NZ21">
        <v>318.77419354838707</v>
      </c>
      <c r="OA21" s="15">
        <f>Tabla2[[#This Row],[ROS_1DU_COR_COD_ROS_TG_NEG]]-Tabla2[[#This Row],[PAS_1DU_COR_COD_ROS_TG_NEG]]</f>
        <v>44.300000000000011</v>
      </c>
      <c r="OB21" s="15">
        <f>Tabla2[[#This Row],[ROS_1DU_COR_COD_ROS_TG_NEU]]-Tabla2[[#This Row],[PAS_1DU_COR_COD_ROS_TG_NEU]]</f>
        <v>-1.3999999999999773</v>
      </c>
      <c r="OC21" s="15">
        <f>Tabla2[[#This Row],[ROS_1DU_COR_COD_ROS_TG_POS]]-Tabla2[[#This Row],[PAS_1DU_COR_COD_ROS_TG_POS]]</f>
        <v>5.6555555555555657</v>
      </c>
      <c r="OD21" s="15">
        <f>Tabla2[[#This Row],[ROS_1DU_COR_COD_ROS_TG_TOT]]-Tabla2[[#This Row],[PAS_1DU_COR_COD_ROS_TG_TOT]]</f>
        <v>14.916666666666686</v>
      </c>
      <c r="OE21" s="15">
        <f>Tabla2[[#This Row],[ROS_1DU_COR_COD_ESC_TG_NEG]]-Tabla2[[#This Row],[PAS_1DU_COR_COD_ESC_TG_NEG]]</f>
        <v>2.6999999999999886</v>
      </c>
      <c r="OF21" s="15">
        <f>Tabla2[[#This Row],[ROS_1DU_COR_COD_ESC_TG_NEU]]-Tabla2[[#This Row],[PAS_1DU_COR_COD_ESC_TG_NEU]]</f>
        <v>-34.699999999999989</v>
      </c>
      <c r="OG21" s="15">
        <f>Tabla2[[#This Row],[ROS_1DU_COR_COD_ESC_TG_POS]]-Tabla2[[#This Row],[PAS_1DU_COR_COD_ESC_TG_POS]]</f>
        <v>30.454545454545439</v>
      </c>
      <c r="OH21" s="15">
        <f>Tabla2[[#This Row],[ROS_1DU_COR_COD_ESC_TG_TOT]]-Tabla2[[#This Row],[PAS_1DU_COR_COD_ESC_TG_TOT]]</f>
        <v>-1.7741935483870748</v>
      </c>
      <c r="OI21" s="15">
        <f>Tabla2[[#This Row],[PAS_1DU_COR_COD_ROS_TG_NEG]]-Tabla2[[#This Row],[ESC_1DU_COR_COD_ROS_TG_NEG]]</f>
        <v>102.19999999999999</v>
      </c>
      <c r="OJ21" s="15">
        <f>Tabla2[[#This Row],[PAS_1DU_COR_COD_ROS_TG_NEU]]-Tabla2[[#This Row],[ESC_1DU_COR_COD_ROS_TG_NEU]]</f>
        <v>86.622222222222206</v>
      </c>
      <c r="OK21" s="15">
        <f>Tabla2[[#This Row],[PAS_1DU_COR_COD_ROS_TG_POS]]-Tabla2[[#This Row],[ESC_1DU_COR_COD_ROS_TG_POS]]</f>
        <v>26.649999999999977</v>
      </c>
      <c r="OL21" s="15">
        <f>Tabla2[[#This Row],[PAS_1DU_COR_COD_ROS_TG_TOT]]-Tabla2[[#This Row],[ESC_1DU_COR_COD_ROS_TG_TOT]]</f>
        <v>67.565217391304373</v>
      </c>
      <c r="OM21" s="15">
        <f>Tabla2[[#This Row],[PAS_1DU_COR_COD_ESC_TG_NEG]]-Tabla2[[#This Row],[ESC_1DU_COR_COD_ESC_TG_NEG]]</f>
        <v>64.633333333333354</v>
      </c>
      <c r="ON21" s="15">
        <f>Tabla2[[#This Row],[PAS_1DU_COR_COD_ESC_TG_NEU]]-Tabla2[[#This Row],[ESC_1DU_COR_COD_ESC_TG_NEU]]</f>
        <v>-13.199999999999989</v>
      </c>
      <c r="OO21" s="15">
        <f>Tabla2[[#This Row],[PAS_1DU_COR_COD_ESC_TG_POS]]-Tabla2[[#This Row],[ESC_1DU_COR_COD_ESC_TG_POS]]</f>
        <v>-23.565656565656525</v>
      </c>
      <c r="OP21" s="15">
        <f>Tabla2[[#This Row],[PAS_1DU_COR_COD_ESC_TG_TOT]]-Tabla2[[#This Row],[ESC_1DU_COR_COD_ESC_TG_TOT]]</f>
        <v>9.59562211981563</v>
      </c>
      <c r="OQ21" s="61">
        <v>48</v>
      </c>
      <c r="OR21" s="62">
        <v>77.399999999999977</v>
      </c>
      <c r="OS21" s="62">
        <v>-51.444444444444457</v>
      </c>
      <c r="OT21" s="62">
        <v>23.916666666666686</v>
      </c>
      <c r="OU21" s="62">
        <v>-31.166666666666657</v>
      </c>
      <c r="OV21" s="62">
        <v>-55.722222222222229</v>
      </c>
      <c r="OW21" s="62">
        <v>-76.861111111111086</v>
      </c>
      <c r="OX21" s="62">
        <v>-50.743788819875817</v>
      </c>
      <c r="OY21" s="62">
        <v>6.3999999999999773</v>
      </c>
      <c r="OZ21" s="62">
        <v>44.099999999999966</v>
      </c>
      <c r="PA21" s="62">
        <v>-26.645454545454584</v>
      </c>
      <c r="PB21" s="62">
        <v>7.2258064516129252</v>
      </c>
    </row>
    <row r="22" spans="1:418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  <c r="KY22" s="15">
        <f>Tabla2[[#This Row],[ROS_NUM_COR_COD_ROS_TG_NEG]]-Tabla2[[#This Row],[PAS_NUM_COR_COD_ROS_TG_NEG]]</f>
        <v>0.16111111111111098</v>
      </c>
      <c r="KZ22" s="15">
        <f>Tabla2[[#This Row],[ROS_DUR_COR_COD_ROS_TG_NEG]]-Tabla2[[#This Row],[PAS_DUR_COR_COD_ROS_TG_NEG]]</f>
        <v>-19.233333333333348</v>
      </c>
      <c r="LA22" s="15">
        <f>Tabla2[[#This Row],[ROS_NUM_COR_COD_ROS_TG_NEU]]-Tabla2[[#This Row],[PAS_NUM_COR_COD_ROS_TG_NEU]]</f>
        <v>-0.40000000000000036</v>
      </c>
      <c r="LB22" s="15">
        <f>Tabla2[[#This Row],[ROS_DUR_COR_COD_ROS_TG_NEU]]-Tabla2[[#This Row],[PAS_DUR_COR_COD_ROS_TG_NEU]]</f>
        <v>-86.966666666666583</v>
      </c>
      <c r="LC22" s="15">
        <f>Tabla2[[#This Row],[ROS_NUM_COR_COD_ROS_TG_POS]]-Tabla2[[#This Row],[PAS_NUM_COR_COD_ROS_TG_POS]]</f>
        <v>-0.30000000000000027</v>
      </c>
      <c r="LD22" s="15">
        <f>Tabla2[[#This Row],[ROS_DUR_COR_COD_ROS_TG_POS]]-Tabla2[[#This Row],[PAS_DUR_COR_COD_ROS_TG_POS]]</f>
        <v>-242.02105263157898</v>
      </c>
      <c r="LE22" s="15">
        <f>Tabla2[[#This Row],[ROS_NUM_COR_COD_ROS_TG_TOT]]-Tabla2[[#This Row],[PAS_NUM_COR_COD_ROS_TG_TOT]]</f>
        <v>-0.18103448275862055</v>
      </c>
      <c r="LF22" s="15">
        <f>Tabla2[[#This Row],[ROS_DUR_COR_COD_ROS_TG_TOT]]-Tabla2[[#This Row],[PAS_DUR_COR_COD_ROS_TG_TOT]]</f>
        <v>-111.80084745762701</v>
      </c>
      <c r="LG22" s="15">
        <f>Tabla2[[#This Row],[ROS_NUM_COR_COD_ESC_TG_NEG]]-Tabla2[[#This Row],[PAS_NUM_COR_COD_ESC_TG_NEG]]</f>
        <v>-1.6666666666666665</v>
      </c>
      <c r="LH22" s="15">
        <f>Tabla2[[#This Row],[ROS_DUR_COR_COD_ESC_TG_NEG]]-Tabla2[[#This Row],[PAS_DUR_COR_COD_ESC_TG_NEG]]</f>
        <v>276.5</v>
      </c>
      <c r="LI22" s="15">
        <f>Tabla2[[#This Row],[ROS_NUM_COR_COD_ESC_TG_NEU]]-Tabla2[[#This Row],[PAS_NUM_COR_COD_ESC_TG_NEU]]</f>
        <v>-0.45000000000000018</v>
      </c>
      <c r="LJ22" s="15">
        <f>Tabla2[[#This Row],[ROS_NUM_COR_COD_ESC_TG_NEG]]-Tabla2[[#This Row],[PAS_NUM_COR_COD_ESC_TG_NEG]]</f>
        <v>-1.6666666666666665</v>
      </c>
      <c r="LK22" s="15">
        <f>Tabla2[[#This Row],[ROS_NUM_COR_COD_ESC_TG_POS]]-Tabla2[[#This Row],[PAS_NUM_COR_COD_ESC_TG_POS]]</f>
        <v>-0.64999999999999991</v>
      </c>
      <c r="LL22" s="15">
        <f>Tabla2[[#This Row],[ROS_DUR_COR_COD_ESC_TG_POS]]-Tabla2[[#This Row],[PAS_DUR_COR_COD_ESC_TG_POS]]</f>
        <v>311.38888888888891</v>
      </c>
      <c r="LM22" s="15">
        <f>Tabla2[[#This Row],[ROS_NUM_COR_COD_ESC_TG_TOT]]-Tabla2[[#This Row],[PAS_NUM_COR_COD_ESC_TG_TOT]]</f>
        <v>-0.91494252873563209</v>
      </c>
      <c r="LN22" s="15">
        <f>Tabla2[[#This Row],[ROS_DUR_COR_COD_ESC_TG_TOT]]-Tabla2[[#This Row],[PAS_DUR_COR_COD_ESC_TG_TOT]]</f>
        <v>301.20114942528744</v>
      </c>
      <c r="LO22" s="15">
        <f>Tabla2[[#This Row],[PAS_NUM_COR_COD_ROS_TG_NEG]]-Tabla2[[#This Row],[ESC_NUM_COR_COD_ROS_TG_NEG]]</f>
        <v>1.85</v>
      </c>
      <c r="LP22" s="15">
        <f>Tabla2[[#This Row],[PAS_DUR_COR_COD_ROS_TG_NEG]]-Tabla2[[#This Row],[ESC_DUR_COR_COD_ROS_TG_NEG]]</f>
        <v>198.10000000000002</v>
      </c>
      <c r="LQ22" s="15">
        <f>Tabla2[[#This Row],[PAS_NUM_COR_COD_ROS_TG_NEU]]-Tabla2[[#This Row],[ESC_NUM_COR_COD_ROS_TG_NEU]]</f>
        <v>1.8000000000000003</v>
      </c>
      <c r="LR22" s="15">
        <f>Tabla2[[#This Row],[PAS_DUR_COR_COD_ROS_TG_NEU]]-Tabla2[[#This Row],[ESC_DUR_COR_COD_ROS_TG_NEU]]</f>
        <v>-91.450000000000045</v>
      </c>
      <c r="LS22" s="15">
        <f>Tabla2[[#This Row],[PAS_NUM_COR_COD_ROS_TG_POS]]-Tabla2[[#This Row],[ESC_NUM_COR_COD_ROS_TG_POS]]</f>
        <v>2.0444444444444443</v>
      </c>
      <c r="LT22" s="15">
        <f>Tabla2[[#This Row],[PAS_DUR_COR_COD_ROS_TG_POS]]-Tabla2[[#This Row],[ESC_DUR_COR_COD_ROS_TG_POS]]</f>
        <v>433.25438596491233</v>
      </c>
      <c r="LU22" s="15">
        <f>Tabla2[[#This Row],[PAS_NUM_COR_COD_ROS_TG_TOT]]-Tabla2[[#This Row],[ESC_NUM_COR_COD_ROS_TG_TOT]]</f>
        <v>1.9051724137931034</v>
      </c>
      <c r="LV22" s="15">
        <f>Tabla2[[#This Row],[PAS_DUR_COR_COD_ROS_TG_TOT]]-Tabla2[[#This Row],[ESC_DUR_COR_COD_ROS_TG_TOT]]</f>
        <v>198.65084745762704</v>
      </c>
      <c r="LW22" s="15">
        <f>Tabla2[[#This Row],[PAS_NUM_COR_COD_ESC_TG_NEG]]-Tabla2[[#This Row],[ESC_NUM_COR_COD_ESC_TG_NEG]]</f>
        <v>-1.2999999999999998</v>
      </c>
      <c r="LX22" s="15">
        <f>Tabla2[[#This Row],[PAS_DUR_COR_COD_ESC_TG_NEG]]-Tabla2[[#This Row],[ESC_DUR_COR_COD_ESC_TG_NEG]]</f>
        <v>-577.79999999999995</v>
      </c>
      <c r="LY22" s="15">
        <f>Tabla2[[#This Row],[PAS_NUM_COR_COD_ESC_TG_NEU]]-Tabla2[[#This Row],[ESC_NUM_COR_COD_ESC_TG_NEU]]</f>
        <v>-1.85</v>
      </c>
      <c r="LZ22" s="15">
        <f>Tabla2[[#This Row],[PAS_DUR_COR_COD_ESC_TG_NEU]]-Tabla2[[#This Row],[ESC_DUR_COR_COD_ESC_TG_NEU]]</f>
        <v>-875.72222222222217</v>
      </c>
      <c r="MA22" s="15">
        <f>Tabla2[[#This Row],[PAS_NUM_COR_COD_ESC_TG_POS]]-Tabla2[[#This Row],[ESC_NUM_COR_COD_ESC_TG_POS]]</f>
        <v>-1.8388888888888895</v>
      </c>
      <c r="MB22" s="15">
        <f>Tabla2[[#This Row],[PAS_DUR_COR_COD_ESC_TG_POS]]-Tabla2[[#This Row],[ESC_DUR_COR_COD_ESC_TG_POS]]</f>
        <v>-504.94444444444457</v>
      </c>
      <c r="MC22" s="15">
        <f>Tabla2[[#This Row],[PAS_NUM_COR_COD_ESC_TG_TOT]]-Tabla2[[#This Row],[ESC_NUM_COR_COD_ESC_TG_TOT]]</f>
        <v>-1.6712643678160921</v>
      </c>
      <c r="MD22" s="15">
        <f>Tabla2[[#This Row],[PAS_DUR_COR_COD_ESC_TG_TOT]]-Tabla2[[#This Row],[ESC_DUR_COR_COD_ESC_TG_TOT]]</f>
        <v>-652.21305418719203</v>
      </c>
      <c r="ME22" s="42">
        <f>Tabla25[[#This Row],[PAS_NUM_COR_COD_ROS_TG_NEG]]-Tabla25[[#This Row],[PAS_NUM_COR_COD_ESC_TG_NEG]]</f>
        <v>-1.0499999999999998</v>
      </c>
      <c r="MF22" s="42">
        <f>Tabla25[[#This Row],[PAS_NUM_COR_COD_ROS_TG_NEU]]-Tabla25[[#This Row],[PAS_NUM_COR_COD_ESC_TG_NEU]]</f>
        <v>-0.14999999999999991</v>
      </c>
      <c r="MG22" s="42">
        <f>Tabla25[[#This Row],[PAS_NUM_COR_COD_ROS_TG_POS]]-Tabla25[[#This Row],[PAS_NUM_COR_COD_ESC_TG_POS]]</f>
        <v>0.55000000000000027</v>
      </c>
      <c r="MH22" s="42">
        <f>Tabla25[[#This Row],[PAS_NUM_COR_COD_ROS_TG_TOT]]-Tabla25[[#This Row],[PAS_NUM_COR_COD_ESC_TG_TOT]]</f>
        <v>-0.21666666666666679</v>
      </c>
      <c r="MI22" s="42">
        <f>Tabla25[[#This Row],[PAS_DUR_COR_COD_ROS_TG_NEG]]-Tabla25[[#This Row],[PAS_DUR_COR_COD_ESC_TG_NEG]]</f>
        <v>-326.60000000000002</v>
      </c>
      <c r="MJ22" s="42">
        <f>Tabla25[[#This Row],[PAS_DUR_COR_COD_ROS_TG_NEU]]-Tabla25[[#This Row],[PAS_DUR_COR_COD_ESC_TG_NEU]]</f>
        <v>-108.20000000000005</v>
      </c>
      <c r="MK22" s="42">
        <f>Tabla25[[#This Row],[PAS_DUR_COR_COD_ROS_TG_POS]]-Tabla25[[#This Row],[PAS_DUR_COR_COD_ESC_TG_POS]]</f>
        <v>43.809941520467873</v>
      </c>
      <c r="ML22" s="42">
        <f>Tabla25[[#This Row],[PAS_DUR_COR_COD_ROS_TG_TOT]]-Tabla25[[#This Row],[PAS_DUR_COR_COD_ESC_TG_TOT]]</f>
        <v>-133.41466978375229</v>
      </c>
      <c r="MM22" s="44">
        <f>Tabla25[[#This Row],[ESC_NUM_COR_COD_ROS_TG_NEG]]-Tabla25[[#This Row],[ESC_NUM_COR_COD_ESC_TG_NEG]]</f>
        <v>-4.1999999999999993</v>
      </c>
      <c r="MN22" s="44">
        <f>Tabla25[[#This Row],[ESC_NUM_COR_COD_ROS_TG_NEU]]-Tabla25[[#This Row],[ESC_NUM_COR_COD_ESC_TG_NEU]]</f>
        <v>-3.8000000000000003</v>
      </c>
      <c r="MO22" s="44">
        <f>Tabla25[[#This Row],[ESC_NUM_COR_COD_ROS_TG_POS]]-Tabla25[[#This Row],[ESC_NUM_COR_COD_ESC_TG_POS]]</f>
        <v>-3.3333333333333339</v>
      </c>
      <c r="MP22" s="44">
        <f>Tabla25[[#This Row],[ESC_NUM_COR_COD_ROS_TG_TOT]]-Tabla25[[#This Row],[ESC_NUM_COR_COD_ESC_TG_TOT]]</f>
        <v>-3.7931034482758621</v>
      </c>
      <c r="MQ22" s="44">
        <f>Tabla25[[#This Row],[ESC_DUR_COR_COD_ROS_TG_NEG]]-Tabla25[[#This Row],[ESC_DUR_COR_COD_ESC_TG_NEG]]</f>
        <v>-1102.5</v>
      </c>
      <c r="MR22" s="44">
        <f>Tabla25[[#This Row],[ESC_DUR_COR_COD_ROS_TG_NEU]]-Tabla25[[#This Row],[ESC_DUR_COR_COD_ESC_TG_NEU]]</f>
        <v>-892.47222222222217</v>
      </c>
      <c r="MS22" s="44">
        <f>Tabla25[[#This Row],[ESC_DUR_COR_COD_ROS_TG_POS]]-Tabla25[[#This Row],[ESC_DUR_COR_COD_ESC_TG_POS]]</f>
        <v>-894.38888888888903</v>
      </c>
      <c r="MT22" s="44">
        <f>Tabla25[[#This Row],[ESC_DUR_COR_COD_ROS_TG_TOT]]-Tabla25[[#This Row],[ESC_DUR_COR_COD_ESC_TG_TOT]]</f>
        <v>-984.27857142857135</v>
      </c>
      <c r="MU22" s="47">
        <f>Tabla25[[#This Row],[ROS_NUM_COR_COD_ROS_TG_NEG]]-Tabla25[[#This Row],[ROS_NUM_COR_COD_ESC_TG_NEG]]</f>
        <v>0.77777777777777768</v>
      </c>
      <c r="MV22" s="47">
        <f>Tabla25[[#This Row],[ROS_NUM_COR_COD_ROS_TG_NEU]]-Tabla25[[#This Row],[ROS_NUM_COR_COD_ESC_TG_NEU]]</f>
        <v>-0.10000000000000009</v>
      </c>
      <c r="MW22" s="47">
        <f>Tabla25[[#This Row],[ROS_NUM_COR_COD_ROS_TG_POS]]-Tabla25[[#This Row],[ROS_NUM_COR_COD_ESC_TG_POS]]</f>
        <v>0.89999999999999991</v>
      </c>
      <c r="MX22" s="47">
        <f>Tabla25[[#This Row],[ROS_NUM_COR_COD_ROS_TG_TOT]]-Tabla25[[#This Row],[ROS_NUM_COR_COD_ESC_TG_TOT]]</f>
        <v>0.51724137931034475</v>
      </c>
      <c r="MY22" s="47">
        <f>Tabla25[[#This Row],[ROS_DUR_COR_COD_ROS_TG_NEG]]-Tabla25[[#This Row],[ROS_DUR_COR_COD_ESC_TG_NEG]]</f>
        <v>-622.33333333333337</v>
      </c>
      <c r="MZ22" s="47">
        <f>Tabla25[[#This Row],[ROS_DUR_COR_COD_ROS_TG_NEU]]-Tabla25[[#This Row],[ROS_DUR_COR_COD_ESC_TG_NEU]]</f>
        <v>-525.49999999999989</v>
      </c>
      <c r="NA22" s="47">
        <f>Tabla25[[#This Row],[ROS_DUR_COR_COD_ROS_TG_POS]]-Tabla25[[#This Row],[ROS_DUR_COR_COD_ESC_TG_POS]]</f>
        <v>-509.6</v>
      </c>
      <c r="NB22" s="47">
        <f>Tabla25[[#This Row],[ROS_DUR_COR_COD_ROS_TG_TOT]]-Tabla25[[#This Row],[ROS_DUR_COR_COD_ESC_TG_TOT]]</f>
        <v>-546.41666666666674</v>
      </c>
      <c r="NC22">
        <v>310.77777777777777</v>
      </c>
      <c r="ND22">
        <v>282.88888888888891</v>
      </c>
      <c r="NE22">
        <v>336.1</v>
      </c>
      <c r="NF22">
        <v>310.85714285714283</v>
      </c>
      <c r="NG22">
        <v>368</v>
      </c>
      <c r="NH22">
        <v>338.33333333333331</v>
      </c>
      <c r="NI22">
        <v>347</v>
      </c>
      <c r="NJ22">
        <v>349.13333333333333</v>
      </c>
      <c r="NK22">
        <v>341</v>
      </c>
      <c r="NL22">
        <v>349</v>
      </c>
      <c r="NM22">
        <v>371.33333333333331</v>
      </c>
      <c r="NN22">
        <v>355.26666666666665</v>
      </c>
      <c r="NO22">
        <v>355.7</v>
      </c>
      <c r="NP22">
        <v>389.11111111111109</v>
      </c>
      <c r="NQ22">
        <v>359.44444444444446</v>
      </c>
      <c r="NR22">
        <v>367.64285714285717</v>
      </c>
      <c r="NS22">
        <v>355.7</v>
      </c>
      <c r="NT22">
        <v>357.2</v>
      </c>
      <c r="NU22">
        <v>373.21052631578948</v>
      </c>
      <c r="NV22">
        <v>361.84745762711867</v>
      </c>
      <c r="NW22">
        <v>351.4</v>
      </c>
      <c r="NX22">
        <v>368.5</v>
      </c>
      <c r="NY22">
        <v>381.61111111111109</v>
      </c>
      <c r="NZ22">
        <v>366.67241379310343</v>
      </c>
      <c r="OA22" s="15">
        <f>Tabla2[[#This Row],[ROS_1DU_COR_COD_ROS_TG_NEG]]-Tabla2[[#This Row],[PAS_1DU_COR_COD_ROS_TG_NEG]]</f>
        <v>-44.922222222222217</v>
      </c>
      <c r="OB22" s="15">
        <f>Tabla2[[#This Row],[ROS_1DU_COR_COD_ROS_TG_NEU]]-Tabla2[[#This Row],[PAS_1DU_COR_COD_ROS_TG_NEU]]</f>
        <v>-74.311111111111074</v>
      </c>
      <c r="OC22" s="15">
        <f>Tabla2[[#This Row],[ROS_1DU_COR_COD_ROS_TG_POS]]-Tabla2[[#This Row],[PAS_1DU_COR_COD_ROS_TG_POS]]</f>
        <v>-37.110526315789457</v>
      </c>
      <c r="OD22" s="15">
        <f>Tabla2[[#This Row],[ROS_1DU_COR_COD_ROS_TG_TOT]]-Tabla2[[#This Row],[PAS_1DU_COR_COD_ROS_TG_TOT]]</f>
        <v>-50.990314769975839</v>
      </c>
      <c r="OE22" s="15">
        <f>Tabla2[[#This Row],[ROS_1DU_COR_COD_ESC_TG_NEG]]-Tabla2[[#This Row],[PAS_1DU_COR_COD_ESC_TG_NEG]]</f>
        <v>16.600000000000023</v>
      </c>
      <c r="OF22" s="15">
        <f>Tabla2[[#This Row],[ROS_1DU_COR_COD_ESC_TG_NEU]]-Tabla2[[#This Row],[PAS_1DU_COR_COD_ESC_TG_NEU]]</f>
        <v>-30.166666666666686</v>
      </c>
      <c r="OG22" s="15">
        <f>Tabla2[[#This Row],[ROS_1DU_COR_COD_ESC_TG_POS]]-Tabla2[[#This Row],[PAS_1DU_COR_COD_ESC_TG_POS]]</f>
        <v>-34.611111111111086</v>
      </c>
      <c r="OH22" s="15">
        <f>Tabla2[[#This Row],[ROS_1DU_COR_COD_ESC_TG_TOT]]-Tabla2[[#This Row],[PAS_1DU_COR_COD_ESC_TG_TOT]]</f>
        <v>-17.539080459770105</v>
      </c>
      <c r="OI22" s="15">
        <f>Tabla2[[#This Row],[PAS_1DU_COR_COD_ROS_TG_NEG]]-Tabla2[[#This Row],[ESC_1DU_COR_COD_ROS_TG_NEG]]</f>
        <v>14.699999999999989</v>
      </c>
      <c r="OJ22" s="15">
        <f>Tabla2[[#This Row],[PAS_1DU_COR_COD_ROS_TG_NEU]]-Tabla2[[#This Row],[ESC_1DU_COR_COD_ROS_TG_NEU]]</f>
        <v>8.1999999999999886</v>
      </c>
      <c r="OK22" s="15">
        <f>Tabla2[[#This Row],[PAS_1DU_COR_COD_ROS_TG_POS]]-Tabla2[[#This Row],[ESC_1DU_COR_COD_ROS_TG_POS]]</f>
        <v>1.8771929824561653</v>
      </c>
      <c r="OL22" s="15">
        <f>Tabla2[[#This Row],[PAS_1DU_COR_COD_ROS_TG_TOT]]-Tabla2[[#This Row],[ESC_1DU_COR_COD_ROS_TG_TOT]]</f>
        <v>6.5807909604520205</v>
      </c>
      <c r="OM22" s="15">
        <f>Tabla2[[#This Row],[PAS_1DU_COR_COD_ESC_TG_NEG]]-Tabla2[[#This Row],[ESC_1DU_COR_COD_ESC_TG_NEG]]</f>
        <v>-4.3000000000000114</v>
      </c>
      <c r="ON22" s="15">
        <f>Tabla2[[#This Row],[PAS_1DU_COR_COD_ESC_TG_NEU]]-Tabla2[[#This Row],[ESC_1DU_COR_COD_ESC_TG_NEU]]</f>
        <v>-20.611111111111086</v>
      </c>
      <c r="OO22" s="15">
        <f>Tabla2[[#This Row],[PAS_1DU_COR_COD_ESC_TG_POS]]-Tabla2[[#This Row],[ESC_1DU_COR_COD_ESC_TG_POS]]</f>
        <v>22.166666666666629</v>
      </c>
      <c r="OP22" s="15">
        <f>Tabla2[[#This Row],[PAS_1DU_COR_COD_ESC_TG_TOT]]-Tabla2[[#This Row],[ESC_1DU_COR_COD_ESC_TG_TOT]]</f>
        <v>-0.97044334975373658</v>
      </c>
      <c r="OQ22" s="61">
        <v>-57.222222222222229</v>
      </c>
      <c r="OR22" s="62">
        <v>-55.4444444444444</v>
      </c>
      <c r="OS22" s="62">
        <v>-10.899999999999977</v>
      </c>
      <c r="OT22" s="62">
        <v>-38.276190476190493</v>
      </c>
      <c r="OU22" s="62">
        <v>-14.699999999999989</v>
      </c>
      <c r="OV22" s="62">
        <v>-40.111111111111086</v>
      </c>
      <c r="OW22" s="62">
        <v>11.888888888888857</v>
      </c>
      <c r="OX22" s="62">
        <v>-12.376190476190516</v>
      </c>
      <c r="OY22" s="62">
        <v>4.3000000000000114</v>
      </c>
      <c r="OZ22" s="62">
        <v>-11.300000000000011</v>
      </c>
      <c r="PA22" s="62">
        <v>-8.4005847953216062</v>
      </c>
      <c r="PB22" s="62">
        <v>-4.8249561659847586</v>
      </c>
    </row>
    <row r="23" spans="1:418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  <c r="KY23" s="15">
        <f>Tabla2[[#This Row],[ROS_NUM_COR_COD_ROS_TG_NEG]]-Tabla2[[#This Row],[PAS_NUM_COR_COD_ROS_TG_NEG]]</f>
        <v>-0.38888888888888884</v>
      </c>
      <c r="KZ23" s="15">
        <f>Tabla2[[#This Row],[ROS_DUR_COR_COD_ROS_TG_NEG]]-Tabla2[[#This Row],[PAS_DUR_COR_COD_ROS_TG_NEG]]</f>
        <v>-847.05555555555543</v>
      </c>
      <c r="LA23" s="15">
        <f>Tabla2[[#This Row],[ROS_NUM_COR_COD_ROS_TG_NEU]]-Tabla2[[#This Row],[PAS_NUM_COR_COD_ROS_TG_NEU]]</f>
        <v>-0.29999999999999982</v>
      </c>
      <c r="LB23" s="15">
        <f>Tabla2[[#This Row],[ROS_DUR_COR_COD_ROS_TG_NEU]]-Tabla2[[#This Row],[PAS_DUR_COR_COD_ROS_TG_NEU]]</f>
        <v>-867.58333333333337</v>
      </c>
      <c r="LC23" s="15">
        <f>Tabla2[[#This Row],[ROS_NUM_COR_COD_ROS_TG_POS]]-Tabla2[[#This Row],[PAS_NUM_COR_COD_ROS_TG_POS]]</f>
        <v>2.0499999999999998</v>
      </c>
      <c r="LD23" s="15">
        <f>Tabla2[[#This Row],[ROS_DUR_COR_COD_ROS_TG_POS]]-Tabla2[[#This Row],[PAS_DUR_COR_COD_ROS_TG_POS]]</f>
        <v>846.44444444444457</v>
      </c>
      <c r="LE23" s="15">
        <f>Tabla2[[#This Row],[ROS_NUM_COR_COD_ROS_TG_TOT]]-Tabla2[[#This Row],[PAS_NUM_COR_COD_ROS_TG_TOT]]</f>
        <v>0.47873563218390824</v>
      </c>
      <c r="LF23" s="15">
        <f>Tabla2[[#This Row],[ROS_DUR_COR_COD_ROS_TG_TOT]]-Tabla2[[#This Row],[PAS_DUR_COR_COD_ROS_TG_TOT]]</f>
        <v>-370.83333333333326</v>
      </c>
      <c r="LG23" s="15">
        <f>Tabla2[[#This Row],[ROS_NUM_COR_COD_ESC_TG_NEG]]-Tabla2[[#This Row],[PAS_NUM_COR_COD_ESC_TG_NEG]]</f>
        <v>0.78888888888888875</v>
      </c>
      <c r="LH23" s="15">
        <f>Tabla2[[#This Row],[ROS_DUR_COR_COD_ESC_TG_NEG]]-Tabla2[[#This Row],[PAS_DUR_COR_COD_ESC_TG_NEG]]</f>
        <v>-227.05555555555566</v>
      </c>
      <c r="LI23" s="15">
        <f>Tabla2[[#This Row],[ROS_NUM_COR_COD_ESC_TG_NEU]]-Tabla2[[#This Row],[PAS_NUM_COR_COD_ESC_TG_NEU]]</f>
        <v>2.15</v>
      </c>
      <c r="LJ23" s="15">
        <f>Tabla2[[#This Row],[ROS_NUM_COR_COD_ESC_TG_NEG]]-Tabla2[[#This Row],[PAS_NUM_COR_COD_ESC_TG_NEG]]</f>
        <v>0.78888888888888875</v>
      </c>
      <c r="LK23" s="15">
        <f>Tabla2[[#This Row],[ROS_NUM_COR_COD_ESC_TG_POS]]-Tabla2[[#This Row],[PAS_NUM_COR_COD_ESC_TG_POS]]</f>
        <v>0.25</v>
      </c>
      <c r="LL23" s="15">
        <f>Tabla2[[#This Row],[ROS_DUR_COR_COD_ESC_TG_POS]]-Tabla2[[#This Row],[PAS_DUR_COR_COD_ESC_TG_POS]]</f>
        <v>-32.545454545454504</v>
      </c>
      <c r="LM23" s="15">
        <f>Tabla2[[#This Row],[ROS_NUM_COR_COD_ESC_TG_TOT]]-Tabla2[[#This Row],[PAS_NUM_COR_COD_ESC_TG_TOT]]</f>
        <v>1.0678160919540229</v>
      </c>
      <c r="LN23" s="15">
        <f>Tabla2[[#This Row],[ROS_DUR_COR_COD_ESC_TG_TOT]]-Tabla2[[#This Row],[PAS_DUR_COR_COD_ESC_TG_TOT]]</f>
        <v>-98.049999999999955</v>
      </c>
      <c r="LO23" s="15">
        <f>Tabla2[[#This Row],[PAS_NUM_COR_COD_ROS_TG_NEG]]-Tabla2[[#This Row],[ESC_NUM_COR_COD_ROS_TG_NEG]]</f>
        <v>-0.70000000000000018</v>
      </c>
      <c r="LP23" s="15">
        <f>Tabla2[[#This Row],[PAS_DUR_COR_COD_ROS_TG_NEG]]-Tabla2[[#This Row],[ESC_DUR_COR_COD_ROS_TG_NEG]]</f>
        <v>455.72222222222217</v>
      </c>
      <c r="LQ23" s="15">
        <f>Tabla2[[#This Row],[PAS_NUM_COR_COD_ROS_TG_NEU]]-Tabla2[[#This Row],[ESC_NUM_COR_COD_ROS_TG_NEU]]</f>
        <v>0.12222222222222223</v>
      </c>
      <c r="LR23" s="15">
        <f>Tabla2[[#This Row],[PAS_DUR_COR_COD_ROS_TG_NEU]]-Tabla2[[#This Row],[ESC_DUR_COR_COD_ROS_TG_NEU]]</f>
        <v>400.67857142857133</v>
      </c>
      <c r="LS23" s="15">
        <f>Tabla2[[#This Row],[PAS_NUM_COR_COD_ROS_TG_POS]]-Tabla2[[#This Row],[ESC_NUM_COR_COD_ROS_TG_POS]]</f>
        <v>-2.5499999999999998</v>
      </c>
      <c r="LT23" s="15">
        <f>Tabla2[[#This Row],[PAS_DUR_COR_COD_ROS_TG_POS]]-Tabla2[[#This Row],[ESC_DUR_COR_COD_ROS_TG_POS]]</f>
        <v>-238.81111111111113</v>
      </c>
      <c r="LU23" s="15">
        <f>Tabla2[[#This Row],[PAS_NUM_COR_COD_ROS_TG_TOT]]-Tabla2[[#This Row],[ESC_NUM_COR_COD_ROS_TG_TOT]]</f>
        <v>-1.064942528735632</v>
      </c>
      <c r="LV23" s="15">
        <f>Tabla2[[#This Row],[PAS_DUR_COR_COD_ROS_TG_TOT]]-Tabla2[[#This Row],[ESC_DUR_COR_COD_ROS_TG_TOT]]</f>
        <v>191.19333333333316</v>
      </c>
      <c r="LW23" s="15">
        <f>Tabla2[[#This Row],[PAS_NUM_COR_COD_ESC_TG_NEG]]-Tabla2[[#This Row],[ESC_NUM_COR_COD_ESC_TG_NEG]]</f>
        <v>-0.89999999999999991</v>
      </c>
      <c r="LX23" s="15">
        <f>Tabla2[[#This Row],[PAS_DUR_COR_COD_ESC_TG_NEG]]-Tabla2[[#This Row],[ESC_DUR_COR_COD_ESC_TG_NEG]]</f>
        <v>509.55555555555566</v>
      </c>
      <c r="LY23" s="15">
        <f>Tabla2[[#This Row],[PAS_NUM_COR_COD_ESC_TG_NEU]]-Tabla2[[#This Row],[ESC_NUM_COR_COD_ESC_TG_NEU]]</f>
        <v>-1.3611111111111112</v>
      </c>
      <c r="LZ23" s="15">
        <f>Tabla2[[#This Row],[PAS_DUR_COR_COD_ESC_TG_NEU]]-Tabla2[[#This Row],[ESC_DUR_COR_COD_ESC_TG_NEU]]</f>
        <v>392.31944444444434</v>
      </c>
      <c r="MA23" s="15">
        <f>Tabla2[[#This Row],[PAS_NUM_COR_COD_ESC_TG_POS]]-Tabla2[[#This Row],[ESC_NUM_COR_COD_ESC_TG_POS]]</f>
        <v>-5.0000000000000266E-2</v>
      </c>
      <c r="MB23" s="15">
        <f>Tabla2[[#This Row],[PAS_DUR_COR_COD_ESC_TG_POS]]-Tabla2[[#This Row],[ESC_DUR_COR_COD_ESC_TG_POS]]</f>
        <v>258.83116883116872</v>
      </c>
      <c r="MC23" s="15">
        <f>Tabla2[[#This Row],[PAS_NUM_COR_COD_ESC_TG_TOT]]-Tabla2[[#This Row],[ESC_NUM_COR_COD_ESC_TG_TOT]]</f>
        <v>-0.75747126436781609</v>
      </c>
      <c r="MD23" s="15">
        <f>Tabla2[[#This Row],[PAS_DUR_COR_COD_ESC_TG_TOT]]-Tabla2[[#This Row],[ESC_DUR_COR_COD_ESC_TG_TOT]]</f>
        <v>365.96000000000004</v>
      </c>
      <c r="ME23" s="42">
        <f>Tabla25[[#This Row],[PAS_NUM_COR_COD_ROS_TG_NEG]]-Tabla25[[#This Row],[PAS_NUM_COR_COD_ESC_TG_NEG]]</f>
        <v>0.39999999999999991</v>
      </c>
      <c r="MF23" s="42">
        <f>Tabla25[[#This Row],[PAS_NUM_COR_COD_ROS_TG_NEU]]-Tabla25[[#This Row],[PAS_NUM_COR_COD_ESC_TG_NEU]]</f>
        <v>1.1499999999999999</v>
      </c>
      <c r="MG23" s="42">
        <f>Tabla25[[#This Row],[PAS_NUM_COR_COD_ROS_TG_POS]]-Tabla25[[#This Row],[PAS_NUM_COR_COD_ESC_TG_POS]]</f>
        <v>-0.29999999999999982</v>
      </c>
      <c r="MH23" s="42">
        <f>Tabla25[[#This Row],[PAS_NUM_COR_COD_ROS_TG_TOT]]-Tabla25[[#This Row],[PAS_NUM_COR_COD_ESC_TG_TOT]]</f>
        <v>0.41666666666666674</v>
      </c>
      <c r="MI23" s="42">
        <f>Tabla25[[#This Row],[PAS_DUR_COR_COD_ROS_TG_NEG]]-Tabla25[[#This Row],[PAS_DUR_COR_COD_ESC_TG_NEG]]</f>
        <v>184.66666666666652</v>
      </c>
      <c r="MJ23" s="42">
        <f>Tabla25[[#This Row],[PAS_DUR_COR_COD_ROS_TG_NEU]]-Tabla25[[#This Row],[PAS_DUR_COR_COD_ESC_TG_NEU]]</f>
        <v>100.375</v>
      </c>
      <c r="MK23" s="42">
        <f>Tabla25[[#This Row],[PAS_DUR_COR_COD_ROS_TG_POS]]-Tabla25[[#This Row],[PAS_DUR_COR_COD_ESC_TG_POS]]</f>
        <v>-20.65656565656559</v>
      </c>
      <c r="ML23" s="42">
        <f>Tabla25[[#This Row],[PAS_DUR_COR_COD_ROS_TG_TOT]]-Tabla25[[#This Row],[PAS_DUR_COR_COD_ESC_TG_TOT]]</f>
        <v>105.83333333333326</v>
      </c>
      <c r="MM23" s="44">
        <f>Tabla25[[#This Row],[ESC_NUM_COR_COD_ROS_TG_NEG]]-Tabla25[[#This Row],[ESC_NUM_COR_COD_ESC_TG_NEG]]</f>
        <v>0.20000000000000018</v>
      </c>
      <c r="MN23" s="44">
        <f>Tabla25[[#This Row],[ESC_NUM_COR_COD_ROS_TG_NEU]]-Tabla25[[#This Row],[ESC_NUM_COR_COD_ESC_TG_NEU]]</f>
        <v>-0.33333333333333348</v>
      </c>
      <c r="MO23" s="44">
        <f>Tabla25[[#This Row],[ESC_NUM_COR_COD_ROS_TG_POS]]-Tabla25[[#This Row],[ESC_NUM_COR_COD_ESC_TG_POS]]</f>
        <v>2.1999999999999997</v>
      </c>
      <c r="MP23" s="44">
        <f>Tabla25[[#This Row],[ESC_NUM_COR_COD_ROS_TG_TOT]]-Tabla25[[#This Row],[ESC_NUM_COR_COD_ESC_TG_TOT]]</f>
        <v>0.72413793103448265</v>
      </c>
      <c r="MQ23" s="44">
        <f>Tabla25[[#This Row],[ESC_DUR_COR_COD_ROS_TG_NEG]]-Tabla25[[#This Row],[ESC_DUR_COR_COD_ESC_TG_NEG]]</f>
        <v>238.5</v>
      </c>
      <c r="MR23" s="44">
        <f>Tabla25[[#This Row],[ESC_DUR_COR_COD_ROS_TG_NEU]]-Tabla25[[#This Row],[ESC_DUR_COR_COD_ESC_TG_NEU]]</f>
        <v>92.015873015873012</v>
      </c>
      <c r="MS23" s="44">
        <f>Tabla25[[#This Row],[ESC_DUR_COR_COD_ROS_TG_POS]]-Tabla25[[#This Row],[ESC_DUR_COR_COD_ESC_TG_POS]]</f>
        <v>476.98571428571427</v>
      </c>
      <c r="MT23" s="44">
        <f>Tabla25[[#This Row],[ESC_DUR_COR_COD_ROS_TG_TOT]]-Tabla25[[#This Row],[ESC_DUR_COR_COD_ESC_TG_TOT]]</f>
        <v>280.60000000000014</v>
      </c>
      <c r="MU23" s="47">
        <f>Tabla25[[#This Row],[ROS_NUM_COR_COD_ROS_TG_NEG]]-Tabla25[[#This Row],[ROS_NUM_COR_COD_ESC_TG_NEG]]</f>
        <v>-0.77777777777777768</v>
      </c>
      <c r="MV23" s="47">
        <f>Tabla25[[#This Row],[ROS_NUM_COR_COD_ROS_TG_NEU]]-Tabla25[[#This Row],[ROS_NUM_COR_COD_ESC_TG_NEU]]</f>
        <v>-1.2999999999999998</v>
      </c>
      <c r="MW23" s="47">
        <f>Tabla25[[#This Row],[ROS_NUM_COR_COD_ROS_TG_POS]]-Tabla25[[#This Row],[ROS_NUM_COR_COD_ESC_TG_POS]]</f>
        <v>1.5</v>
      </c>
      <c r="MX23" s="47">
        <f>Tabla25[[#This Row],[ROS_NUM_COR_COD_ROS_TG_TOT]]-Tabla25[[#This Row],[ROS_NUM_COR_COD_ESC_TG_TOT]]</f>
        <v>-0.17241379310344795</v>
      </c>
      <c r="MY23" s="47">
        <f>Tabla25[[#This Row],[ROS_DUR_COR_COD_ROS_TG_NEG]]-Tabla25[[#This Row],[ROS_DUR_COR_COD_ESC_TG_NEG]]</f>
        <v>-435.33333333333326</v>
      </c>
      <c r="MZ23" s="47">
        <f>Tabla25[[#This Row],[ROS_DUR_COR_COD_ROS_TG_NEU]]-Tabla25[[#This Row],[ROS_DUR_COR_COD_ESC_TG_NEU]]</f>
        <v>-675.58333333333337</v>
      </c>
      <c r="NA23" s="47">
        <f>Tabla25[[#This Row],[ROS_DUR_COR_COD_ROS_TG_POS]]-Tabla25[[#This Row],[ROS_DUR_COR_COD_ESC_TG_POS]]</f>
        <v>858.33333333333348</v>
      </c>
      <c r="NB23" s="47">
        <f>Tabla25[[#This Row],[ROS_DUR_COR_COD_ROS_TG_TOT]]-Tabla25[[#This Row],[ROS_DUR_COR_COD_ESC_TG_TOT]]</f>
        <v>-166.95000000000005</v>
      </c>
      <c r="NC23">
        <v>320.5</v>
      </c>
      <c r="ND23">
        <v>245.22222222222223</v>
      </c>
      <c r="NE23">
        <v>335.5</v>
      </c>
      <c r="NF23">
        <v>292.52380952380952</v>
      </c>
      <c r="NG23">
        <v>343.5</v>
      </c>
      <c r="NH23">
        <v>343.75</v>
      </c>
      <c r="NI23">
        <v>350.33333333333331</v>
      </c>
      <c r="NJ23">
        <v>345.65</v>
      </c>
      <c r="NK23">
        <v>336.5</v>
      </c>
      <c r="NL23">
        <v>361.42857142857144</v>
      </c>
      <c r="NM23">
        <v>345</v>
      </c>
      <c r="NN23">
        <v>346.88</v>
      </c>
      <c r="NO23">
        <v>337</v>
      </c>
      <c r="NP23">
        <v>387.88888888888891</v>
      </c>
      <c r="NQ23">
        <v>353.71428571428572</v>
      </c>
      <c r="NR23">
        <v>360</v>
      </c>
      <c r="NS23">
        <v>334.88888888888891</v>
      </c>
      <c r="NT23">
        <v>339.16666666666669</v>
      </c>
      <c r="NU23">
        <v>341.33333333333331</v>
      </c>
      <c r="NV23">
        <v>338.53333333333336</v>
      </c>
      <c r="NW23">
        <v>387.66666666666669</v>
      </c>
      <c r="NX23">
        <v>363</v>
      </c>
      <c r="NY23">
        <v>329.81818181818181</v>
      </c>
      <c r="NZ23">
        <v>357.89285714285717</v>
      </c>
      <c r="OA23" s="15">
        <f>Tabla2[[#This Row],[ROS_1DU_COR_COD_ROS_TG_NEG]]-Tabla2[[#This Row],[PAS_1DU_COR_COD_ROS_TG_NEG]]</f>
        <v>-14.388888888888914</v>
      </c>
      <c r="OB23" s="15">
        <f>Tabla2[[#This Row],[ROS_1DU_COR_COD_ROS_TG_NEU]]-Tabla2[[#This Row],[PAS_1DU_COR_COD_ROS_TG_NEU]]</f>
        <v>-93.944444444444457</v>
      </c>
      <c r="OC23" s="15">
        <f>Tabla2[[#This Row],[ROS_1DU_COR_COD_ROS_TG_POS]]-Tabla2[[#This Row],[PAS_1DU_COR_COD_ROS_TG_POS]]</f>
        <v>-5.8333333333333144</v>
      </c>
      <c r="OD23" s="15">
        <f>Tabla2[[#This Row],[ROS_1DU_COR_COD_ROS_TG_TOT]]-Tabla2[[#This Row],[PAS_1DU_COR_COD_ROS_TG_TOT]]</f>
        <v>-46.009523809523841</v>
      </c>
      <c r="OE23" s="15">
        <f>Tabla2[[#This Row],[ROS_1DU_COR_COD_ESC_TG_NEG]]-Tabla2[[#This Row],[PAS_1DU_COR_COD_ESC_TG_NEG]]</f>
        <v>-44.166666666666686</v>
      </c>
      <c r="OF23" s="15">
        <f>Tabla2[[#This Row],[ROS_1DU_COR_COD_ESC_TG_NEU]]-Tabla2[[#This Row],[PAS_1DU_COR_COD_ESC_TG_NEU]]</f>
        <v>-19.25</v>
      </c>
      <c r="OG23" s="15">
        <f>Tabla2[[#This Row],[ROS_1DU_COR_COD_ESC_TG_POS]]-Tabla2[[#This Row],[PAS_1DU_COR_COD_ESC_TG_POS]]</f>
        <v>20.515151515151501</v>
      </c>
      <c r="OH23" s="15">
        <f>Tabla2[[#This Row],[ROS_1DU_COR_COD_ESC_TG_TOT]]-Tabla2[[#This Row],[PAS_1DU_COR_COD_ESC_TG_TOT]]</f>
        <v>-12.24285714285719</v>
      </c>
      <c r="OI23" s="15">
        <f>Tabla2[[#This Row],[PAS_1DU_COR_COD_ROS_TG_NEG]]-Tabla2[[#This Row],[ESC_1DU_COR_COD_ROS_TG_NEG]]</f>
        <v>-1.6111111111110858</v>
      </c>
      <c r="OJ23" s="15">
        <f>Tabla2[[#This Row],[PAS_1DU_COR_COD_ROS_TG_NEU]]-Tabla2[[#This Row],[ESC_1DU_COR_COD_ROS_TG_NEU]]</f>
        <v>-22.261904761904759</v>
      </c>
      <c r="OK23" s="15">
        <f>Tabla2[[#This Row],[PAS_1DU_COR_COD_ROS_TG_POS]]-Tabla2[[#This Row],[ESC_1DU_COR_COD_ROS_TG_POS]]</f>
        <v>-3.6666666666666856</v>
      </c>
      <c r="OL23" s="15">
        <f>Tabla2[[#This Row],[PAS_1DU_COR_COD_ROS_TG_TOT]]-Tabla2[[#This Row],[ESC_1DU_COR_COD_ROS_TG_TOT]]</f>
        <v>-8.3466666666666356</v>
      </c>
      <c r="OM23" s="15">
        <f>Tabla2[[#This Row],[PAS_1DU_COR_COD_ESC_TG_NEG]]-Tabla2[[#This Row],[ESC_1DU_COR_COD_ESC_TG_NEG]]</f>
        <v>50.666666666666686</v>
      </c>
      <c r="ON23" s="15">
        <f>Tabla2[[#This Row],[PAS_1DU_COR_COD_ESC_TG_NEU]]-Tabla2[[#This Row],[ESC_1DU_COR_COD_ESC_TG_NEU]]</f>
        <v>-24.888888888888914</v>
      </c>
      <c r="OO23" s="15">
        <f>Tabla2[[#This Row],[PAS_1DU_COR_COD_ESC_TG_POS]]-Tabla2[[#This Row],[ESC_1DU_COR_COD_ESC_TG_POS]]</f>
        <v>-23.896103896103909</v>
      </c>
      <c r="OP23" s="15">
        <f>Tabla2[[#This Row],[PAS_1DU_COR_COD_ESC_TG_TOT]]-Tabla2[[#This Row],[ESC_1DU_COR_COD_ESC_TG_TOT]]</f>
        <v>-2.1071428571428328</v>
      </c>
      <c r="OQ23" s="61">
        <v>-23</v>
      </c>
      <c r="OR23" s="62">
        <v>-98.527777777777771</v>
      </c>
      <c r="OS23" s="62">
        <v>-14.833333333333314</v>
      </c>
      <c r="OT23" s="62">
        <v>-53.126190476190459</v>
      </c>
      <c r="OU23" s="62">
        <v>-0.5</v>
      </c>
      <c r="OV23" s="62">
        <v>-26.460317460317469</v>
      </c>
      <c r="OW23" s="62">
        <v>-8.7142857142857224</v>
      </c>
      <c r="OX23" s="62">
        <v>-13.120000000000005</v>
      </c>
      <c r="OY23" s="62">
        <v>-52.777777777777771</v>
      </c>
      <c r="OZ23" s="62">
        <v>-23.833333333333314</v>
      </c>
      <c r="PA23" s="62">
        <v>11.515151515151501</v>
      </c>
      <c r="PB23" s="62">
        <v>-19.359523809523807</v>
      </c>
    </row>
    <row r="24" spans="1:418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  <c r="KY24" s="15">
        <f>Tabla2[[#This Row],[ROS_NUM_COR_COD_ROS_TG_NEG]]-Tabla2[[#This Row],[PAS_NUM_COR_COD_ROS_TG_NEG]]</f>
        <v>1.5333333333333332</v>
      </c>
      <c r="KZ24" s="15">
        <f>Tabla2[[#This Row],[ROS_DUR_COR_COD_ROS_TG_NEG]]-Tabla2[[#This Row],[PAS_DUR_COR_COD_ROS_TG_NEG]]</f>
        <v>910.0625</v>
      </c>
      <c r="LA24" s="15">
        <f>Tabla2[[#This Row],[ROS_NUM_COR_COD_ROS_TG_NEU]]-Tabla2[[#This Row],[PAS_NUM_COR_COD_ROS_TG_NEU]]</f>
        <v>1.5</v>
      </c>
      <c r="LB24" s="15">
        <f>Tabla2[[#This Row],[ROS_DUR_COR_COD_ROS_TG_NEU]]-Tabla2[[#This Row],[PAS_DUR_COR_COD_ROS_TG_NEU]]</f>
        <v>776.1960784313726</v>
      </c>
      <c r="LC24" s="15">
        <f>Tabla2[[#This Row],[ROS_NUM_COR_COD_ROS_TG_POS]]-Tabla2[[#This Row],[PAS_NUM_COR_COD_ROS_TG_POS]]</f>
        <v>2.3105263157894735</v>
      </c>
      <c r="LD24" s="15">
        <f>Tabla2[[#This Row],[ROS_DUR_COR_COD_ROS_TG_POS]]-Tabla2[[#This Row],[PAS_DUR_COR_COD_ROS_TG_POS]]</f>
        <v>646.73749999999995</v>
      </c>
      <c r="LE24" s="15">
        <f>Tabla2[[#This Row],[ROS_NUM_COR_COD_ROS_TG_TOT]]-Tabla2[[#This Row],[PAS_NUM_COR_COD_ROS_TG_TOT]]</f>
        <v>1.7925189947399183</v>
      </c>
      <c r="LF24" s="15">
        <f>Tabla2[[#This Row],[ROS_DUR_COR_COD_ROS_TG_TOT]]-Tabla2[[#This Row],[PAS_DUR_COR_COD_ROS_TG_TOT]]</f>
        <v>760.84693877551024</v>
      </c>
      <c r="LG24" s="15">
        <f>Tabla2[[#This Row],[ROS_NUM_COR_COD_ESC_TG_NEG]]-Tabla2[[#This Row],[PAS_NUM_COR_COD_ESC_TG_NEG]]</f>
        <v>-3.0222222222222221</v>
      </c>
      <c r="LH24" s="15">
        <f>Tabla2[[#This Row],[ROS_DUR_COR_COD_ESC_TG_NEG]]-Tabla2[[#This Row],[PAS_DUR_COR_COD_ESC_TG_NEG]]</f>
        <v>-146.59999999999991</v>
      </c>
      <c r="LI24" s="15">
        <f>Tabla2[[#This Row],[ROS_NUM_COR_COD_ESC_TG_NEU]]-Tabla2[[#This Row],[PAS_NUM_COR_COD_ESC_TG_NEU]]</f>
        <v>-2.3999999999999995</v>
      </c>
      <c r="LJ24" s="15">
        <f>Tabla2[[#This Row],[ROS_NUM_COR_COD_ESC_TG_NEG]]-Tabla2[[#This Row],[PAS_NUM_COR_COD_ESC_TG_NEG]]</f>
        <v>-3.0222222222222221</v>
      </c>
      <c r="LK24" s="15">
        <f>Tabla2[[#This Row],[ROS_NUM_COR_COD_ESC_TG_POS]]-Tabla2[[#This Row],[PAS_NUM_COR_COD_ESC_TG_POS]]</f>
        <v>-2.6736842105263161</v>
      </c>
      <c r="LL24" s="15">
        <f>Tabla2[[#This Row],[ROS_DUR_COR_COD_ESC_TG_POS]]-Tabla2[[#This Row],[PAS_DUR_COR_COD_ESC_TG_POS]]</f>
        <v>-117.47777777777787</v>
      </c>
      <c r="LM24" s="15">
        <f>Tabla2[[#This Row],[ROS_NUM_COR_COD_ESC_TG_TOT]]-Tabla2[[#This Row],[PAS_NUM_COR_COD_ESC_TG_TOT]]</f>
        <v>-2.6990064289888949</v>
      </c>
      <c r="LN24" s="15">
        <f>Tabla2[[#This Row],[ROS_DUR_COR_COD_ESC_TG_TOT]]-Tabla2[[#This Row],[PAS_DUR_COR_COD_ESC_TG_TOT]]</f>
        <v>-144.01785714285711</v>
      </c>
      <c r="LO24" s="15">
        <f>Tabla2[[#This Row],[PAS_NUM_COR_COD_ROS_TG_NEG]]-Tabla2[[#This Row],[ESC_NUM_COR_COD_ROS_TG_NEG]]</f>
        <v>1.5999999999999999</v>
      </c>
      <c r="LP24" s="15">
        <f>Tabla2[[#This Row],[PAS_DUR_COR_COD_ROS_TG_NEG]]-Tabla2[[#This Row],[ESC_DUR_COR_COD_ROS_TG_NEG]]</f>
        <v>214.33749999999998</v>
      </c>
      <c r="LQ24" s="15">
        <f>Tabla2[[#This Row],[PAS_NUM_COR_COD_ROS_TG_NEU]]-Tabla2[[#This Row],[ESC_NUM_COR_COD_ROS_TG_NEU]]</f>
        <v>1.0999999999999996</v>
      </c>
      <c r="LR24" s="15">
        <f>Tabla2[[#This Row],[PAS_DUR_COR_COD_ROS_TG_NEU]]-Tabla2[[#This Row],[ESC_DUR_COR_COD_ROS_TG_NEU]]</f>
        <v>-262.7294117647059</v>
      </c>
      <c r="LS24" s="15">
        <f>Tabla2[[#This Row],[PAS_NUM_COR_COD_ROS_TG_POS]]-Tabla2[[#This Row],[ESC_NUM_COR_COD_ROS_TG_POS]]</f>
        <v>0.98947368421052606</v>
      </c>
      <c r="LT24" s="15">
        <f>Tabla2[[#This Row],[PAS_DUR_COR_COD_ROS_TG_POS]]-Tabla2[[#This Row],[ESC_DUR_COR_COD_ROS_TG_POS]]</f>
        <v>-140.9375</v>
      </c>
      <c r="LU24" s="15">
        <f>Tabla2[[#This Row],[PAS_NUM_COR_COD_ROS_TG_TOT]]-Tabla2[[#This Row],[ESC_NUM_COR_COD_ROS_TG_TOT]]</f>
        <v>1.2327683615819209</v>
      </c>
      <c r="LV24" s="15">
        <f>Tabla2[[#This Row],[PAS_DUR_COR_COD_ROS_TG_TOT]]-Tabla2[[#This Row],[ESC_DUR_COR_COD_ROS_TG_TOT]]</f>
        <v>-62.280272108843519</v>
      </c>
      <c r="LW24" s="15">
        <f>Tabla2[[#This Row],[PAS_NUM_COR_COD_ESC_TG_NEG]]-Tabla2[[#This Row],[ESC_NUM_COR_COD_ESC_TG_NEG]]</f>
        <v>0.89999999999999991</v>
      </c>
      <c r="LX24" s="15">
        <f>Tabla2[[#This Row],[PAS_DUR_COR_COD_ESC_TG_NEG]]-Tabla2[[#This Row],[ESC_DUR_COR_COD_ESC_TG_NEG]]</f>
        <v>189</v>
      </c>
      <c r="LY24" s="15">
        <f>Tabla2[[#This Row],[PAS_NUM_COR_COD_ESC_TG_NEU]]-Tabla2[[#This Row],[ESC_NUM_COR_COD_ESC_TG_NEU]]</f>
        <v>1.4999999999999996</v>
      </c>
      <c r="LZ24" s="15">
        <f>Tabla2[[#This Row],[PAS_DUR_COR_COD_ESC_TG_NEU]]-Tabla2[[#This Row],[ESC_DUR_COR_COD_ESC_TG_NEU]]</f>
        <v>235.24561403508767</v>
      </c>
      <c r="MA24" s="15">
        <f>Tabla2[[#This Row],[PAS_NUM_COR_COD_ESC_TG_POS]]-Tabla2[[#This Row],[ESC_NUM_COR_COD_ESC_TG_POS]]</f>
        <v>1.073684210526316</v>
      </c>
      <c r="MB24" s="15">
        <f>Tabla2[[#This Row],[PAS_DUR_COR_COD_ESC_TG_POS]]-Tabla2[[#This Row],[ESC_DUR_COR_COD_ESC_TG_POS]]</f>
        <v>220.05555555555566</v>
      </c>
      <c r="MC24" s="15">
        <f>Tabla2[[#This Row],[PAS_NUM_COR_COD_ESC_TG_TOT]]-Tabla2[[#This Row],[ESC_NUM_COR_COD_ESC_TG_TOT]]</f>
        <v>1.1576271186440676</v>
      </c>
      <c r="MD24" s="15">
        <f>Tabla2[[#This Row],[PAS_DUR_COR_COD_ESC_TG_TOT]]-Tabla2[[#This Row],[ESC_DUR_COR_COD_ESC_TG_TOT]]</f>
        <v>211.625</v>
      </c>
      <c r="ME24" s="42">
        <f>Tabla25[[#This Row],[PAS_NUM_COR_COD_ROS_TG_NEG]]-Tabla25[[#This Row],[PAS_NUM_COR_COD_ESC_TG_NEG]]</f>
        <v>-2</v>
      </c>
      <c r="MF24" s="42">
        <f>Tabla25[[#This Row],[PAS_NUM_COR_COD_ROS_TG_NEU]]-Tabla25[[#This Row],[PAS_NUM_COR_COD_ESC_TG_NEU]]</f>
        <v>-0.79999999999999982</v>
      </c>
      <c r="MG24" s="42">
        <f>Tabla25[[#This Row],[PAS_NUM_COR_COD_ROS_TG_POS]]-Tabla25[[#This Row],[PAS_NUM_COR_COD_ESC_TG_POS]]</f>
        <v>-1.6842105263157898</v>
      </c>
      <c r="MH24" s="42">
        <f>Tabla25[[#This Row],[PAS_NUM_COR_COD_ROS_TG_TOT]]-Tabla25[[#This Row],[PAS_NUM_COR_COD_ESC_TG_TOT]]</f>
        <v>-1.4915254237288131</v>
      </c>
      <c r="MI24" s="42">
        <f>Tabla25[[#This Row],[PAS_DUR_COR_COD_ROS_TG_NEG]]-Tabla25[[#This Row],[PAS_DUR_COR_COD_ESC_TG_NEG]]</f>
        <v>-344.0625</v>
      </c>
      <c r="MJ24" s="42">
        <f>Tabla25[[#This Row],[PAS_DUR_COR_COD_ROS_TG_NEU]]-Tabla25[[#This Row],[PAS_DUR_COR_COD_ESC_TG_NEU]]</f>
        <v>-172.1083591331269</v>
      </c>
      <c r="MK24" s="42">
        <f>Tabla25[[#This Row],[PAS_DUR_COR_COD_ROS_TG_POS]]-Tabla25[[#This Row],[PAS_DUR_COR_COD_ESC_TG_POS]]</f>
        <v>-345.21527777777783</v>
      </c>
      <c r="ML24" s="42">
        <f>Tabla25[[#This Row],[PAS_DUR_COR_COD_ROS_TG_TOT]]-Tabla25[[#This Row],[PAS_DUR_COR_COD_ESC_TG_TOT]]</f>
        <v>-285.86479591836735</v>
      </c>
      <c r="MM24" s="44">
        <f>Tabla25[[#This Row],[ESC_NUM_COR_COD_ROS_TG_NEG]]-Tabla25[[#This Row],[ESC_NUM_COR_COD_ESC_TG_NEG]]</f>
        <v>-2.7</v>
      </c>
      <c r="MN24" s="44">
        <f>Tabla25[[#This Row],[ESC_NUM_COR_COD_ROS_TG_NEU]]-Tabla25[[#This Row],[ESC_NUM_COR_COD_ESC_TG_NEU]]</f>
        <v>-0.39999999999999991</v>
      </c>
      <c r="MO24" s="44">
        <f>Tabla25[[#This Row],[ESC_NUM_COR_COD_ROS_TG_POS]]-Tabla25[[#This Row],[ESC_NUM_COR_COD_ESC_TG_POS]]</f>
        <v>-1.5999999999999999</v>
      </c>
      <c r="MP24" s="44">
        <f>Tabla25[[#This Row],[ESC_NUM_COR_COD_ROS_TG_TOT]]-Tabla25[[#This Row],[ESC_NUM_COR_COD_ESC_TG_TOT]]</f>
        <v>-1.5666666666666664</v>
      </c>
      <c r="MQ24" s="44">
        <f>Tabla25[[#This Row],[ESC_DUR_COR_COD_ROS_TG_NEG]]-Tabla25[[#This Row],[ESC_DUR_COR_COD_ESC_TG_NEG]]</f>
        <v>-369.4</v>
      </c>
      <c r="MR24" s="44">
        <f>Tabla25[[#This Row],[ESC_DUR_COR_COD_ROS_TG_NEU]]-Tabla25[[#This Row],[ESC_DUR_COR_COD_ESC_TG_NEU]]</f>
        <v>325.86666666666667</v>
      </c>
      <c r="MS24" s="44">
        <f>Tabla25[[#This Row],[ESC_DUR_COR_COD_ROS_TG_POS]]-Tabla25[[#This Row],[ESC_DUR_COR_COD_ESC_TG_POS]]</f>
        <v>15.777777777777828</v>
      </c>
      <c r="MT24" s="44">
        <f>Tabla25[[#This Row],[ESC_DUR_COR_COD_ROS_TG_TOT]]-Tabla25[[#This Row],[ESC_DUR_COR_COD_ESC_TG_TOT]]</f>
        <v>-11.95952380952383</v>
      </c>
      <c r="MU24" s="47">
        <f>Tabla25[[#This Row],[ROS_NUM_COR_COD_ROS_TG_NEG]]-Tabla25[[#This Row],[ROS_NUM_COR_COD_ESC_TG_NEG]]</f>
        <v>2.5555555555555554</v>
      </c>
      <c r="MV24" s="47">
        <f>Tabla25[[#This Row],[ROS_NUM_COR_COD_ROS_TG_NEU]]-Tabla25[[#This Row],[ROS_NUM_COR_COD_ESC_TG_NEU]]</f>
        <v>3.0999999999999996</v>
      </c>
      <c r="MW24" s="47">
        <f>Tabla25[[#This Row],[ROS_NUM_COR_COD_ROS_TG_POS]]-Tabla25[[#This Row],[ROS_NUM_COR_COD_ESC_TG_POS]]</f>
        <v>3.3</v>
      </c>
      <c r="MX24" s="47">
        <f>Tabla25[[#This Row],[ROS_NUM_COR_COD_ROS_TG_TOT]]-Tabla25[[#This Row],[ROS_NUM_COR_COD_ESC_TG_TOT]]</f>
        <v>3</v>
      </c>
      <c r="MY24" s="47">
        <f>Tabla25[[#This Row],[ROS_DUR_COR_COD_ROS_TG_NEG]]-Tabla25[[#This Row],[ROS_DUR_COR_COD_ESC_TG_NEG]]</f>
        <v>712.59999999999991</v>
      </c>
      <c r="MZ24" s="47">
        <f>Tabla25[[#This Row],[ROS_DUR_COR_COD_ROS_TG_NEU]]-Tabla25[[#This Row],[ROS_DUR_COR_COD_ESC_TG_NEU]]</f>
        <v>756.83333333333337</v>
      </c>
      <c r="NA24" s="47">
        <f>Tabla25[[#This Row],[ROS_DUR_COR_COD_ROS_TG_POS]]-Tabla25[[#This Row],[ROS_DUR_COR_COD_ESC_TG_POS]]</f>
        <v>419</v>
      </c>
      <c r="NB24" s="47">
        <f>Tabla25[[#This Row],[ROS_DUR_COR_COD_ROS_TG_TOT]]-Tabla25[[#This Row],[ROS_DUR_COR_COD_ESC_TG_TOT]]</f>
        <v>619</v>
      </c>
      <c r="NC24">
        <v>323.85714285714283</v>
      </c>
      <c r="ND24">
        <v>347.11111111111109</v>
      </c>
      <c r="NE24">
        <v>315.5</v>
      </c>
      <c r="NF24">
        <v>328.69230769230768</v>
      </c>
      <c r="NG24">
        <v>376.6</v>
      </c>
      <c r="NH24">
        <v>312.16666666666669</v>
      </c>
      <c r="NI24">
        <v>257.8</v>
      </c>
      <c r="NJ24">
        <v>315.3125</v>
      </c>
      <c r="NK24">
        <v>288</v>
      </c>
      <c r="NL24">
        <v>255.8</v>
      </c>
      <c r="NM24">
        <v>331</v>
      </c>
      <c r="NN24">
        <v>291.60000000000002</v>
      </c>
      <c r="NO24">
        <v>268.39999999999998</v>
      </c>
      <c r="NP24">
        <v>368</v>
      </c>
      <c r="NQ24">
        <v>300.55555555555554</v>
      </c>
      <c r="NR24">
        <v>310.75</v>
      </c>
      <c r="NS24">
        <v>263.1875</v>
      </c>
      <c r="NT24">
        <v>270.05882352941177</v>
      </c>
      <c r="NU24">
        <v>305.6875</v>
      </c>
      <c r="NV24">
        <v>279.44897959183675</v>
      </c>
      <c r="NW24">
        <v>290</v>
      </c>
      <c r="NX24">
        <v>301.78947368421052</v>
      </c>
      <c r="NY24">
        <v>302.72222222222223</v>
      </c>
      <c r="NZ24">
        <v>298.08928571428572</v>
      </c>
      <c r="OA24" s="15">
        <f>Tabla2[[#This Row],[ROS_1DU_COR_COD_ROS_TG_NEG]]-Tabla2[[#This Row],[PAS_1DU_COR_COD_ROS_TG_NEG]]</f>
        <v>60.669642857142833</v>
      </c>
      <c r="OB24" s="15">
        <f>Tabla2[[#This Row],[ROS_1DU_COR_COD_ROS_TG_NEU]]-Tabla2[[#This Row],[PAS_1DU_COR_COD_ROS_TG_NEU]]</f>
        <v>77.052287581699318</v>
      </c>
      <c r="OC24" s="15">
        <f>Tabla2[[#This Row],[ROS_1DU_COR_COD_ROS_TG_POS]]-Tabla2[[#This Row],[PAS_1DU_COR_COD_ROS_TG_POS]]</f>
        <v>9.8125</v>
      </c>
      <c r="OD24" s="15">
        <f>Tabla2[[#This Row],[ROS_1DU_COR_COD_ROS_TG_TOT]]-Tabla2[[#This Row],[PAS_1DU_COR_COD_ROS_TG_TOT]]</f>
        <v>49.243328100470933</v>
      </c>
      <c r="OE24" s="15">
        <f>Tabla2[[#This Row],[ROS_1DU_COR_COD_ESC_TG_NEG]]-Tabla2[[#This Row],[PAS_1DU_COR_COD_ESC_TG_NEG]]</f>
        <v>86.600000000000023</v>
      </c>
      <c r="OF24" s="15">
        <f>Tabla2[[#This Row],[ROS_1DU_COR_COD_ESC_TG_NEU]]-Tabla2[[#This Row],[PAS_1DU_COR_COD_ESC_TG_NEU]]</f>
        <v>10.377192982456165</v>
      </c>
      <c r="OG24" s="15">
        <f>Tabla2[[#This Row],[ROS_1DU_COR_COD_ESC_TG_POS]]-Tabla2[[#This Row],[PAS_1DU_COR_COD_ESC_TG_POS]]</f>
        <v>-44.922222222222217</v>
      </c>
      <c r="OH24" s="15">
        <f>Tabla2[[#This Row],[ROS_1DU_COR_COD_ESC_TG_TOT]]-Tabla2[[#This Row],[PAS_1DU_COR_COD_ESC_TG_TOT]]</f>
        <v>17.223214285714278</v>
      </c>
      <c r="OI24" s="15">
        <f>Tabla2[[#This Row],[PAS_1DU_COR_COD_ROS_TG_NEG]]-Tabla2[[#This Row],[ESC_1DU_COR_COD_ROS_TG_NEG]]</f>
        <v>-24.8125</v>
      </c>
      <c r="OJ24" s="15">
        <f>Tabla2[[#This Row],[PAS_1DU_COR_COD_ROS_TG_NEU]]-Tabla2[[#This Row],[ESC_1DU_COR_COD_ROS_TG_NEU]]</f>
        <v>14.258823529411757</v>
      </c>
      <c r="OK24" s="15">
        <f>Tabla2[[#This Row],[PAS_1DU_COR_COD_ROS_TG_POS]]-Tabla2[[#This Row],[ESC_1DU_COR_COD_ROS_TG_POS]]</f>
        <v>-25.3125</v>
      </c>
      <c r="OL24" s="15">
        <f>Tabla2[[#This Row],[PAS_1DU_COR_COD_ROS_TG_TOT]]-Tabla2[[#This Row],[ESC_1DU_COR_COD_ROS_TG_TOT]]</f>
        <v>-12.151020408163276</v>
      </c>
      <c r="OM24" s="15">
        <f>Tabla2[[#This Row],[PAS_1DU_COR_COD_ESC_TG_NEG]]-Tabla2[[#This Row],[ESC_1DU_COR_COD_ESC_TG_NEG]]</f>
        <v>21.600000000000023</v>
      </c>
      <c r="ON24" s="15">
        <f>Tabla2[[#This Row],[PAS_1DU_COR_COD_ESC_TG_NEU]]-Tabla2[[#This Row],[ESC_1DU_COR_COD_ESC_TG_NEU]]</f>
        <v>-66.21052631578948</v>
      </c>
      <c r="OO24" s="15">
        <f>Tabla2[[#This Row],[PAS_1DU_COR_COD_ESC_TG_POS]]-Tabla2[[#This Row],[ESC_1DU_COR_COD_ESC_TG_POS]]</f>
        <v>2.1666666666666856</v>
      </c>
      <c r="OP24" s="15">
        <f>Tabla2[[#This Row],[PAS_1DU_COR_COD_ESC_TG_TOT]]-Tabla2[[#This Row],[ESC_1DU_COR_COD_ESC_TG_TOT]]</f>
        <v>-12.660714285714278</v>
      </c>
      <c r="OQ24" s="61">
        <v>-52.74285714285719</v>
      </c>
      <c r="OR24" s="62">
        <v>34.9444444444444</v>
      </c>
      <c r="OS24" s="62">
        <v>57.699999999999989</v>
      </c>
      <c r="OT24" s="62">
        <v>13.379807692307679</v>
      </c>
      <c r="OU24" s="62">
        <v>19.600000000000023</v>
      </c>
      <c r="OV24" s="62">
        <v>-112.19999999999999</v>
      </c>
      <c r="OW24" s="62">
        <v>30.444444444444457</v>
      </c>
      <c r="OX24" s="62">
        <v>-19.149999999999977</v>
      </c>
      <c r="OY24" s="62">
        <v>-26.8125</v>
      </c>
      <c r="OZ24" s="62">
        <v>-31.730650154798752</v>
      </c>
      <c r="PA24" s="62">
        <v>2.9652777777777715</v>
      </c>
      <c r="PB24" s="62">
        <v>-18.640306122448976</v>
      </c>
    </row>
    <row r="25" spans="1:418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  <c r="KY25" s="15">
        <f>Tabla2[[#This Row],[ROS_NUM_COR_COD_ROS_TG_NEG]]-Tabla2[[#This Row],[PAS_NUM_COR_COD_ROS_TG_NEG]]</f>
        <v>-6.5359477124182774E-2</v>
      </c>
      <c r="KZ25" s="15">
        <f>Tabla2[[#This Row],[ROS_DUR_COR_COD_ROS_TG_NEG]]-Tabla2[[#This Row],[PAS_DUR_COR_COD_ROS_TG_NEG]]</f>
        <v>-196.08333333333337</v>
      </c>
      <c r="LA25" s="15">
        <f>Tabla2[[#This Row],[ROS_NUM_COR_COD_ROS_TG_NEU]]-Tabla2[[#This Row],[PAS_NUM_COR_COD_ROS_TG_NEU]]</f>
        <v>-1.0055555555555558</v>
      </c>
      <c r="LB25" s="15">
        <f>Tabla2[[#This Row],[ROS_DUR_COR_COD_ROS_TG_NEU]]-Tabla2[[#This Row],[PAS_DUR_COR_COD_ROS_TG_NEU]]</f>
        <v>155.54411764705878</v>
      </c>
      <c r="LC25" s="15">
        <f>Tabla2[[#This Row],[ROS_NUM_COR_COD_ROS_TG_POS]]-Tabla2[[#This Row],[PAS_NUM_COR_COD_ROS_TG_POS]]</f>
        <v>0.54999999999999982</v>
      </c>
      <c r="LD25" s="15">
        <f>Tabla2[[#This Row],[ROS_DUR_COR_COD_ROS_TG_POS]]-Tabla2[[#This Row],[PAS_DUR_COR_COD_ROS_TG_POS]]</f>
        <v>449.41964285714289</v>
      </c>
      <c r="LE25" s="15">
        <f>Tabla2[[#This Row],[ROS_NUM_COR_COD_ROS_TG_TOT]]-Tabla2[[#This Row],[PAS_NUM_COR_COD_ROS_TG_TOT]]</f>
        <v>-0.15538847117794496</v>
      </c>
      <c r="LF25" s="15">
        <f>Tabla2[[#This Row],[ROS_DUR_COR_COD_ROS_TG_TOT]]-Tabla2[[#This Row],[PAS_DUR_COR_COD_ROS_TG_TOT]]</f>
        <v>145.87777777777774</v>
      </c>
      <c r="LG25" s="15">
        <f>Tabla2[[#This Row],[ROS_NUM_COR_COD_ESC_TG_NEG]]-Tabla2[[#This Row],[PAS_NUM_COR_COD_ESC_TG_NEG]]</f>
        <v>-1.0457516339869284</v>
      </c>
      <c r="LH25" s="15">
        <f>Tabla2[[#This Row],[ROS_DUR_COR_COD_ESC_TG_NEG]]-Tabla2[[#This Row],[PAS_DUR_COR_COD_ESC_TG_NEG]]</f>
        <v>103.9375</v>
      </c>
      <c r="LI25" s="15">
        <f>Tabla2[[#This Row],[ROS_NUM_COR_COD_ESC_TG_NEU]]-Tabla2[[#This Row],[PAS_NUM_COR_COD_ESC_TG_NEU]]</f>
        <v>1.7611111111111106</v>
      </c>
      <c r="LJ25" s="15">
        <f>Tabla2[[#This Row],[ROS_NUM_COR_COD_ESC_TG_NEG]]-Tabla2[[#This Row],[PAS_NUM_COR_COD_ESC_TG_NEG]]</f>
        <v>-1.0457516339869284</v>
      </c>
      <c r="LK25" s="15">
        <f>Tabla2[[#This Row],[ROS_NUM_COR_COD_ESC_TG_POS]]-Tabla2[[#This Row],[PAS_NUM_COR_COD_ESC_TG_POS]]</f>
        <v>0.54999999999999982</v>
      </c>
      <c r="LL25" s="15">
        <f>Tabla2[[#This Row],[ROS_DUR_COR_COD_ESC_TG_POS]]-Tabla2[[#This Row],[PAS_DUR_COR_COD_ESC_TG_POS]]</f>
        <v>448.39743589743603</v>
      </c>
      <c r="LM25" s="15">
        <f>Tabla2[[#This Row],[ROS_NUM_COR_COD_ESC_TG_TOT]]-Tabla2[[#This Row],[PAS_NUM_COR_COD_ESC_TG_TOT]]</f>
        <v>0.43421052631578938</v>
      </c>
      <c r="LN25" s="15">
        <f>Tabla2[[#This Row],[ROS_DUR_COR_COD_ESC_TG_TOT]]-Tabla2[[#This Row],[PAS_DUR_COR_COD_ESC_TG_TOT]]</f>
        <v>417.89192886456908</v>
      </c>
      <c r="LO25" s="15">
        <f>Tabla2[[#This Row],[PAS_NUM_COR_COD_ROS_TG_NEG]]-Tabla2[[#This Row],[ESC_NUM_COR_COD_ROS_TG_NEG]]</f>
        <v>-2.3529411764706243E-2</v>
      </c>
      <c r="LP25" s="15">
        <f>Tabla2[[#This Row],[PAS_DUR_COR_COD_ROS_TG_NEG]]-Tabla2[[#This Row],[ESC_DUR_COR_COD_ROS_TG_NEG]]</f>
        <v>-326.51666666666654</v>
      </c>
      <c r="LQ25" s="15">
        <f>Tabla2[[#This Row],[PAS_NUM_COR_COD_ROS_TG_NEU]]-Tabla2[[#This Row],[ESC_NUM_COR_COD_ROS_TG_NEU]]</f>
        <v>1.2500000000000002</v>
      </c>
      <c r="LR25" s="15">
        <f>Tabla2[[#This Row],[PAS_DUR_COR_COD_ROS_TG_NEU]]-Tabla2[[#This Row],[ESC_DUR_COR_COD_ROS_TG_NEU]]</f>
        <v>-106.79411764705878</v>
      </c>
      <c r="LS25" s="15">
        <f>Tabla2[[#This Row],[PAS_NUM_COR_COD_ROS_TG_POS]]-Tabla2[[#This Row],[ESC_NUM_COR_COD_ROS_TG_POS]]</f>
        <v>0.25</v>
      </c>
      <c r="LT25" s="15">
        <f>Tabla2[[#This Row],[PAS_DUR_COR_COD_ROS_TG_POS]]-Tabla2[[#This Row],[ESC_DUR_COR_COD_ROS_TG_POS]]</f>
        <v>17.008928571428555</v>
      </c>
      <c r="LU25" s="15">
        <f>Tabla2[[#This Row],[PAS_NUM_COR_COD_ROS_TG_TOT]]-Tabla2[[#This Row],[ESC_NUM_COR_COD_ROS_TG_TOT]]</f>
        <v>0.50514216575922566</v>
      </c>
      <c r="LV25" s="15">
        <f>Tabla2[[#This Row],[PAS_DUR_COR_COD_ROS_TG_TOT]]-Tabla2[[#This Row],[ESC_DUR_COR_COD_ROS_TG_TOT]]</f>
        <v>-121.07222222222219</v>
      </c>
      <c r="LW25" s="15">
        <f>Tabla2[[#This Row],[PAS_NUM_COR_COD_ESC_TG_NEG]]-Tabla2[[#This Row],[ESC_NUM_COR_COD_ESC_TG_NEG]]</f>
        <v>0.82352941176470607</v>
      </c>
      <c r="LX25" s="15">
        <f>Tabla2[[#This Row],[PAS_DUR_COR_COD_ESC_TG_NEG]]-Tabla2[[#This Row],[ESC_DUR_COR_COD_ESC_TG_NEG]]</f>
        <v>-65.270833333333371</v>
      </c>
      <c r="LY25" s="15">
        <f>Tabla2[[#This Row],[PAS_NUM_COR_COD_ESC_TG_NEU]]-Tabla2[[#This Row],[ESC_NUM_COR_COD_ESC_TG_NEU]]</f>
        <v>0.25</v>
      </c>
      <c r="LZ25" s="15">
        <f>Tabla2[[#This Row],[PAS_DUR_COR_COD_ESC_TG_NEU]]-Tabla2[[#This Row],[ESC_DUR_COR_COD_ESC_TG_NEU]]</f>
        <v>55.571428571428555</v>
      </c>
      <c r="MA25" s="15">
        <f>Tabla2[[#This Row],[PAS_NUM_COR_COD_ESC_TG_POS]]-Tabla2[[#This Row],[ESC_NUM_COR_COD_ESC_TG_POS]]</f>
        <v>-0.70555555555555527</v>
      </c>
      <c r="MB25" s="15">
        <f>Tabla2[[#This Row],[PAS_DUR_COR_COD_ESC_TG_POS]]-Tabla2[[#This Row],[ESC_DUR_COR_COD_ESC_TG_POS]]</f>
        <v>33.519230769230717</v>
      </c>
      <c r="MC25" s="15">
        <f>Tabla2[[#This Row],[PAS_NUM_COR_COD_ESC_TG_TOT]]-Tabla2[[#This Row],[ESC_NUM_COR_COD_ESC_TG_TOT]]</f>
        <v>0.10889292196007272</v>
      </c>
      <c r="MD25" s="15">
        <f>Tabla2[[#This Row],[PAS_DUR_COR_COD_ESC_TG_TOT]]-Tabla2[[#This Row],[ESC_DUR_COR_COD_ESC_TG_TOT]]</f>
        <v>7.8139534883721353</v>
      </c>
      <c r="ME25" s="42">
        <f>Tabla25[[#This Row],[PAS_NUM_COR_COD_ROS_TG_NEG]]-Tabla25[[#This Row],[PAS_NUM_COR_COD_ESC_TG_NEG]]</f>
        <v>-0.64705882352941213</v>
      </c>
      <c r="MF25" s="42">
        <f>Tabla25[[#This Row],[PAS_NUM_COR_COD_ROS_TG_NEU]]-Tabla25[[#This Row],[PAS_NUM_COR_COD_ESC_TG_NEU]]</f>
        <v>0.10000000000000009</v>
      </c>
      <c r="MG25" s="42">
        <f>Tabla25[[#This Row],[PAS_NUM_COR_COD_ROS_TG_POS]]-Tabla25[[#This Row],[PAS_NUM_COR_COD_ESC_TG_POS]]</f>
        <v>0.39999999999999991</v>
      </c>
      <c r="MH25" s="42">
        <f>Tabla25[[#This Row],[PAS_NUM_COR_COD_ROS_TG_TOT]]-Tabla25[[#This Row],[PAS_NUM_COR_COD_ESC_TG_TOT]]</f>
        <v>-1.7543859649122862E-2</v>
      </c>
      <c r="MI25" s="42">
        <f>Tabla25[[#This Row],[PAS_DUR_COR_COD_ROS_TG_NEG]]-Tabla25[[#This Row],[PAS_DUR_COR_COD_ESC_TG_NEG]]</f>
        <v>131.02083333333337</v>
      </c>
      <c r="MJ25" s="42">
        <f>Tabla25[[#This Row],[PAS_DUR_COR_COD_ROS_TG_NEU]]-Tabla25[[#This Row],[PAS_DUR_COR_COD_ESC_TG_NEU]]</f>
        <v>-112.29411764705878</v>
      </c>
      <c r="MK25" s="42">
        <f>Tabla25[[#This Row],[PAS_DUR_COR_COD_ROS_TG_POS]]-Tabla25[[#This Row],[PAS_DUR_COR_COD_ESC_TG_POS]]</f>
        <v>-115.33173076923072</v>
      </c>
      <c r="ML25" s="42">
        <f>Tabla25[[#This Row],[PAS_DUR_COR_COD_ROS_TG_TOT]]-Tabla25[[#This Row],[PAS_DUR_COR_COD_ESC_TG_TOT]]</f>
        <v>-39.63617571059433</v>
      </c>
      <c r="MM25" s="44">
        <f>Tabla25[[#This Row],[ESC_NUM_COR_COD_ROS_TG_NEG]]-Tabla25[[#This Row],[ESC_NUM_COR_COD_ESC_TG_NEG]]</f>
        <v>0.20000000000000018</v>
      </c>
      <c r="MN25" s="44">
        <f>Tabla25[[#This Row],[ESC_NUM_COR_COD_ROS_TG_NEU]]-Tabla25[[#This Row],[ESC_NUM_COR_COD_ESC_TG_NEU]]</f>
        <v>-0.90000000000000013</v>
      </c>
      <c r="MO25" s="44">
        <f>Tabla25[[#This Row],[ESC_NUM_COR_COD_ROS_TG_POS]]-Tabla25[[#This Row],[ESC_NUM_COR_COD_ESC_TG_POS]]</f>
        <v>-0.55555555555555536</v>
      </c>
      <c r="MP25" s="44">
        <f>Tabla25[[#This Row],[ESC_NUM_COR_COD_ROS_TG_TOT]]-Tabla25[[#This Row],[ESC_NUM_COR_COD_ESC_TG_TOT]]</f>
        <v>-0.4137931034482758</v>
      </c>
      <c r="MQ25" s="44">
        <f>Tabla25[[#This Row],[ESC_DUR_COR_COD_ROS_TG_NEG]]-Tabla25[[#This Row],[ESC_DUR_COR_COD_ESC_TG_NEG]]</f>
        <v>392.26666666666654</v>
      </c>
      <c r="MR25" s="44">
        <f>Tabla25[[#This Row],[ESC_DUR_COR_COD_ROS_TG_NEU]]-Tabla25[[#This Row],[ESC_DUR_COR_COD_ESC_TG_NEU]]</f>
        <v>50.071428571428555</v>
      </c>
      <c r="MS25" s="44">
        <f>Tabla25[[#This Row],[ESC_DUR_COR_COD_ROS_TG_POS]]-Tabla25[[#This Row],[ESC_DUR_COR_COD_ESC_TG_POS]]</f>
        <v>-98.821428571428555</v>
      </c>
      <c r="MT25" s="44">
        <f>Tabla25[[#This Row],[ESC_DUR_COR_COD_ROS_TG_TOT]]-Tabla25[[#This Row],[ESC_DUR_COR_COD_ESC_TG_TOT]]</f>
        <v>89.25</v>
      </c>
      <c r="MU25" s="47">
        <f>Tabla25[[#This Row],[ROS_NUM_COR_COD_ROS_TG_NEG]]-Tabla25[[#This Row],[ROS_NUM_COR_COD_ESC_TG_NEG]]</f>
        <v>0.33333333333333348</v>
      </c>
      <c r="MV25" s="47">
        <f>Tabla25[[#This Row],[ROS_NUM_COR_COD_ROS_TG_NEU]]-Tabla25[[#This Row],[ROS_NUM_COR_COD_ESC_TG_NEU]]</f>
        <v>-2.6666666666666661</v>
      </c>
      <c r="MW25" s="47">
        <f>Tabla25[[#This Row],[ROS_NUM_COR_COD_ROS_TG_POS]]-Tabla25[[#This Row],[ROS_NUM_COR_COD_ESC_TG_POS]]</f>
        <v>0.39999999999999991</v>
      </c>
      <c r="MX25" s="47">
        <f>Tabla25[[#This Row],[ROS_NUM_COR_COD_ROS_TG_TOT]]-Tabla25[[#This Row],[ROS_NUM_COR_COD_ESC_TG_TOT]]</f>
        <v>-0.60714285714285721</v>
      </c>
      <c r="MY25" s="47">
        <f>Tabla25[[#This Row],[ROS_DUR_COR_COD_ROS_TG_NEG]]-Tabla25[[#This Row],[ROS_DUR_COR_COD_ESC_TG_NEG]]</f>
        <v>-169</v>
      </c>
      <c r="MZ25" s="47">
        <f>Tabla25[[#This Row],[ROS_DUR_COR_COD_ROS_TG_NEU]]-Tabla25[[#This Row],[ROS_DUR_COR_COD_ESC_TG_NEU]]</f>
        <v>-589.41666666666674</v>
      </c>
      <c r="NA25" s="47">
        <f>Tabla25[[#This Row],[ROS_DUR_COR_COD_ROS_TG_POS]]-Tabla25[[#This Row],[ROS_DUR_COR_COD_ESC_TG_POS]]</f>
        <v>-114.30952380952385</v>
      </c>
      <c r="NB25" s="47">
        <f>Tabla25[[#This Row],[ROS_DUR_COR_COD_ROS_TG_TOT]]-Tabla25[[#This Row],[ROS_DUR_COR_COD_ESC_TG_TOT]]</f>
        <v>-311.65032679738567</v>
      </c>
      <c r="NC25">
        <v>201.71428571428572</v>
      </c>
      <c r="ND25">
        <v>200.5</v>
      </c>
      <c r="NE25">
        <v>262.28571428571428</v>
      </c>
      <c r="NF25">
        <v>225</v>
      </c>
      <c r="NG25">
        <v>249.4</v>
      </c>
      <c r="NH25">
        <v>205.66666666666666</v>
      </c>
      <c r="NI25">
        <v>302.66666666666669</v>
      </c>
      <c r="NJ25">
        <v>252.76470588235293</v>
      </c>
      <c r="NK25">
        <v>195</v>
      </c>
      <c r="NL25">
        <v>324.75</v>
      </c>
      <c r="NM25">
        <v>191.57142857142858</v>
      </c>
      <c r="NN25">
        <v>225.9375</v>
      </c>
      <c r="NO25">
        <v>193</v>
      </c>
      <c r="NP25">
        <v>216.14285714285714</v>
      </c>
      <c r="NQ25">
        <v>190</v>
      </c>
      <c r="NR25">
        <v>199.57142857142858</v>
      </c>
      <c r="NS25">
        <v>246.66666666666666</v>
      </c>
      <c r="NT25">
        <v>182.70588235294119</v>
      </c>
      <c r="NU25">
        <v>211.125</v>
      </c>
      <c r="NV25">
        <v>209.86666666666667</v>
      </c>
      <c r="NW25">
        <v>224.9375</v>
      </c>
      <c r="NX25">
        <v>195.5</v>
      </c>
      <c r="NY25">
        <v>233.23076923076923</v>
      </c>
      <c r="NZ25">
        <v>217.86046511627907</v>
      </c>
      <c r="OA25" s="15">
        <f>Tabla2[[#This Row],[ROS_1DU_COR_COD_ROS_TG_NEG]]-Tabla2[[#This Row],[PAS_1DU_COR_COD_ROS_TG_NEG]]</f>
        <v>-44.952380952380935</v>
      </c>
      <c r="OB25" s="15">
        <f>Tabla2[[#This Row],[ROS_1DU_COR_COD_ROS_TG_NEU]]-Tabla2[[#This Row],[PAS_1DU_COR_COD_ROS_TG_NEU]]</f>
        <v>17.794117647058812</v>
      </c>
      <c r="OC25" s="15">
        <f>Tabla2[[#This Row],[ROS_1DU_COR_COD_ROS_TG_POS]]-Tabla2[[#This Row],[PAS_1DU_COR_COD_ROS_TG_POS]]</f>
        <v>51.160714285714278</v>
      </c>
      <c r="OD25" s="15">
        <f>Tabla2[[#This Row],[ROS_1DU_COR_COD_ROS_TG_TOT]]-Tabla2[[#This Row],[PAS_1DU_COR_COD_ROS_TG_TOT]]</f>
        <v>15.133333333333326</v>
      </c>
      <c r="OE25" s="15">
        <f>Tabla2[[#This Row],[ROS_1DU_COR_COD_ESC_TG_NEG]]-Tabla2[[#This Row],[PAS_1DU_COR_COD_ESC_TG_NEG]]</f>
        <v>24.462500000000006</v>
      </c>
      <c r="OF25" s="15">
        <f>Tabla2[[#This Row],[ROS_1DU_COR_COD_ESC_TG_NEU]]-Tabla2[[#This Row],[PAS_1DU_COR_COD_ESC_TG_NEU]]</f>
        <v>10.166666666666657</v>
      </c>
      <c r="OG25" s="15">
        <f>Tabla2[[#This Row],[ROS_1DU_COR_COD_ESC_TG_POS]]-Tabla2[[#This Row],[PAS_1DU_COR_COD_ESC_TG_POS]]</f>
        <v>69.435897435897459</v>
      </c>
      <c r="OH25" s="15">
        <f>Tabla2[[#This Row],[ROS_1DU_COR_COD_ESC_TG_TOT]]-Tabla2[[#This Row],[PAS_1DU_COR_COD_ESC_TG_TOT]]</f>
        <v>34.904240766073855</v>
      </c>
      <c r="OI25" s="15">
        <f>Tabla2[[#This Row],[PAS_1DU_COR_COD_ROS_TG_NEG]]-Tabla2[[#This Row],[ESC_1DU_COR_COD_ROS_TG_NEG]]</f>
        <v>51.666666666666657</v>
      </c>
      <c r="OJ25" s="15">
        <f>Tabla2[[#This Row],[PAS_1DU_COR_COD_ROS_TG_NEU]]-Tabla2[[#This Row],[ESC_1DU_COR_COD_ROS_TG_NEU]]</f>
        <v>-142.04411764705881</v>
      </c>
      <c r="OK25" s="15">
        <f>Tabla2[[#This Row],[PAS_1DU_COR_COD_ROS_TG_POS]]-Tabla2[[#This Row],[ESC_1DU_COR_COD_ROS_TG_POS]]</f>
        <v>19.553571428571416</v>
      </c>
      <c r="OL25" s="15">
        <f>Tabla2[[#This Row],[PAS_1DU_COR_COD_ROS_TG_TOT]]-Tabla2[[#This Row],[ESC_1DU_COR_COD_ROS_TG_TOT]]</f>
        <v>-16.070833333333326</v>
      </c>
      <c r="OM25" s="15">
        <f>Tabla2[[#This Row],[PAS_1DU_COR_COD_ESC_TG_NEG]]-Tabla2[[#This Row],[ESC_1DU_COR_COD_ESC_TG_NEG]]</f>
        <v>31.9375</v>
      </c>
      <c r="ON25" s="15">
        <f>Tabla2[[#This Row],[PAS_1DU_COR_COD_ESC_TG_NEU]]-Tabla2[[#This Row],[ESC_1DU_COR_COD_ESC_TG_NEU]]</f>
        <v>-20.642857142857139</v>
      </c>
      <c r="OO25" s="15">
        <f>Tabla2[[#This Row],[PAS_1DU_COR_COD_ESC_TG_POS]]-Tabla2[[#This Row],[ESC_1DU_COR_COD_ESC_TG_POS]]</f>
        <v>43.230769230769226</v>
      </c>
      <c r="OP25" s="15">
        <f>Tabla2[[#This Row],[PAS_1DU_COR_COD_ESC_TG_TOT]]-Tabla2[[#This Row],[ESC_1DU_COR_COD_ESC_TG_TOT]]</f>
        <v>18.289036544850489</v>
      </c>
      <c r="OQ25" s="61">
        <v>-47.685714285714283</v>
      </c>
      <c r="OR25" s="62">
        <v>-5.1666666666666572</v>
      </c>
      <c r="OS25" s="62">
        <v>-40.380952380952408</v>
      </c>
      <c r="OT25" s="62">
        <v>-27.764705882352928</v>
      </c>
      <c r="OU25" s="62">
        <v>2</v>
      </c>
      <c r="OV25" s="62">
        <v>108.60714285714286</v>
      </c>
      <c r="OW25" s="62">
        <v>1.5714285714285836</v>
      </c>
      <c r="OX25" s="62">
        <v>26.366071428571416</v>
      </c>
      <c r="OY25" s="62">
        <v>21.729166666666657</v>
      </c>
      <c r="OZ25" s="62">
        <v>-12.794117647058812</v>
      </c>
      <c r="PA25" s="62">
        <v>-22.105769230769226</v>
      </c>
      <c r="PB25" s="62">
        <v>-7.9937984496123988</v>
      </c>
    </row>
    <row r="26" spans="1:418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  <c r="KY26" s="15">
        <f>Tabla2[[#This Row],[ROS_NUM_COR_COD_ROS_TG_NEG]]-Tabla2[[#This Row],[PAS_NUM_COR_COD_ROS_TG_NEG]]</f>
        <v>2.2807017543859645</v>
      </c>
      <c r="KZ26" s="15">
        <f>Tabla2[[#This Row],[ROS_DUR_COR_COD_ROS_TG_NEG]]-Tabla2[[#This Row],[PAS_DUR_COR_COD_ROS_TG_NEG]]</f>
        <v>441.19047619047615</v>
      </c>
      <c r="LA26" s="15">
        <f>Tabla2[[#This Row],[ROS_NUM_COR_COD_ROS_TG_NEU]]-Tabla2[[#This Row],[PAS_NUM_COR_COD_ROS_TG_NEU]]</f>
        <v>2.6999999999999997</v>
      </c>
      <c r="LB26" s="15">
        <f>Tabla2[[#This Row],[ROS_DUR_COR_COD_ROS_TG_NEU]]-Tabla2[[#This Row],[PAS_DUR_COR_COD_ROS_TG_NEU]]</f>
        <v>688</v>
      </c>
      <c r="LC26" s="15">
        <f>Tabla2[[#This Row],[ROS_NUM_COR_COD_ROS_TG_POS]]-Tabla2[[#This Row],[PAS_NUM_COR_COD_ROS_TG_POS]]</f>
        <v>3.1499999999999995</v>
      </c>
      <c r="LD26" s="15">
        <f>Tabla2[[#This Row],[ROS_DUR_COR_COD_ROS_TG_POS]]-Tabla2[[#This Row],[PAS_DUR_COR_COD_ROS_TG_POS]]</f>
        <v>779.36507936507928</v>
      </c>
      <c r="LE26" s="15">
        <f>Tabla2[[#This Row],[ROS_NUM_COR_COD_ROS_TG_TOT]]-Tabla2[[#This Row],[PAS_NUM_COR_COD_ROS_TG_TOT]]</f>
        <v>2.7218001168907073</v>
      </c>
      <c r="LF26" s="15">
        <f>Tabla2[[#This Row],[ROS_DUR_COR_COD_ROS_TG_TOT]]-Tabla2[[#This Row],[PAS_DUR_COR_COD_ROS_TG_TOT]]</f>
        <v>640.38461538461536</v>
      </c>
      <c r="LG26" s="15">
        <f>Tabla2[[#This Row],[ROS_NUM_COR_COD_ESC_TG_NEG]]-Tabla2[[#This Row],[PAS_NUM_COR_COD_ESC_TG_NEG]]</f>
        <v>1.6198830409356724</v>
      </c>
      <c r="LH26" s="15">
        <f>Tabla2[[#This Row],[ROS_DUR_COR_COD_ESC_TG_NEG]]-Tabla2[[#This Row],[PAS_DUR_COR_COD_ESC_TG_NEG]]</f>
        <v>139.85000000000002</v>
      </c>
      <c r="LI26" s="15">
        <f>Tabla2[[#This Row],[ROS_NUM_COR_COD_ESC_TG_NEU]]-Tabla2[[#This Row],[PAS_NUM_COR_COD_ESC_TG_NEU]]</f>
        <v>0.95000000000000018</v>
      </c>
      <c r="LJ26" s="15">
        <f>Tabla2[[#This Row],[ROS_NUM_COR_COD_ESC_TG_NEG]]-Tabla2[[#This Row],[PAS_NUM_COR_COD_ESC_TG_NEG]]</f>
        <v>1.6198830409356724</v>
      </c>
      <c r="LK26" s="15">
        <f>Tabla2[[#This Row],[ROS_NUM_COR_COD_ESC_TG_POS]]-Tabla2[[#This Row],[PAS_NUM_COR_COD_ESC_TG_POS]]</f>
        <v>1.65</v>
      </c>
      <c r="LL26" s="15">
        <f>Tabla2[[#This Row],[ROS_DUR_COR_COD_ESC_TG_POS]]-Tabla2[[#This Row],[PAS_DUR_COR_COD_ESC_TG_POS]]</f>
        <v>51.652777777777828</v>
      </c>
      <c r="LM26" s="15">
        <f>Tabla2[[#This Row],[ROS_NUM_COR_COD_ESC_TG_TOT]]-Tabla2[[#This Row],[PAS_NUM_COR_COD_ESC_TG_TOT]]</f>
        <v>1.396843950905903</v>
      </c>
      <c r="LN26" s="15">
        <f>Tabla2[[#This Row],[ROS_DUR_COR_COD_ESC_TG_TOT]]-Tabla2[[#This Row],[PAS_DUR_COR_COD_ESC_TG_TOT]]</f>
        <v>176.61851332398317</v>
      </c>
      <c r="LO26" s="15">
        <f>Tabla2[[#This Row],[PAS_NUM_COR_COD_ROS_TG_NEG]]-Tabla2[[#This Row],[ESC_NUM_COR_COD_ROS_TG_NEG]]</f>
        <v>-0.64736842105263159</v>
      </c>
      <c r="LP26" s="15">
        <f>Tabla2[[#This Row],[PAS_DUR_COR_COD_ROS_TG_NEG]]-Tabla2[[#This Row],[ESC_DUR_COR_COD_ROS_TG_NEG]]</f>
        <v>-581.4571428571428</v>
      </c>
      <c r="LQ26" s="15">
        <f>Tabla2[[#This Row],[PAS_NUM_COR_COD_ROS_TG_NEU]]-Tabla2[[#This Row],[ESC_NUM_COR_COD_ROS_TG_NEU]]</f>
        <v>-1.1000000000000001</v>
      </c>
      <c r="LR26" s="15">
        <f>Tabla2[[#This Row],[PAS_DUR_COR_COD_ROS_TG_NEU]]-Tabla2[[#This Row],[ESC_DUR_COR_COD_ROS_TG_NEU]]</f>
        <v>-703.59999999999991</v>
      </c>
      <c r="LS26" s="15">
        <f>Tabla2[[#This Row],[PAS_NUM_COR_COD_ROS_TG_POS]]-Tabla2[[#This Row],[ESC_NUM_COR_COD_ROS_TG_POS]]</f>
        <v>-2.0499999999999998</v>
      </c>
      <c r="LT26" s="15">
        <f>Tabla2[[#This Row],[PAS_DUR_COR_COD_ROS_TG_POS]]-Tabla2[[#This Row],[ESC_DUR_COR_COD_ROS_TG_POS]]</f>
        <v>-1259.3428571428572</v>
      </c>
      <c r="LU26" s="15">
        <f>Tabla2[[#This Row],[PAS_NUM_COR_COD_ROS_TG_TOT]]-Tabla2[[#This Row],[ESC_NUM_COR_COD_ROS_TG_TOT]]</f>
        <v>-1.2689265536723164</v>
      </c>
      <c r="LV26" s="15">
        <f>Tabla2[[#This Row],[PAS_DUR_COR_COD_ROS_TG_TOT]]-Tabla2[[#This Row],[ESC_DUR_COR_COD_ROS_TG_TOT]]</f>
        <v>-860.5179487179488</v>
      </c>
      <c r="LW26" s="15">
        <f>Tabla2[[#This Row],[PAS_NUM_COR_COD_ESC_TG_NEG]]-Tabla2[[#This Row],[ESC_NUM_COR_COD_ESC_TG_NEG]]</f>
        <v>-2.8421052631578947</v>
      </c>
      <c r="LX26" s="15">
        <f>Tabla2[[#This Row],[PAS_DUR_COR_COD_ESC_TG_NEG]]-Tabla2[[#This Row],[ESC_DUR_COR_COD_ESC_TG_NEG]]</f>
        <v>-570.21111111111111</v>
      </c>
      <c r="LY26" s="15">
        <f>Tabla2[[#This Row],[PAS_NUM_COR_COD_ESC_TG_NEU]]-Tabla2[[#This Row],[ESC_NUM_COR_COD_ESC_TG_NEU]]</f>
        <v>-2.5499999999999998</v>
      </c>
      <c r="LZ26" s="15">
        <f>Tabla2[[#This Row],[PAS_DUR_COR_COD_ESC_TG_NEU]]-Tabla2[[#This Row],[ESC_DUR_COR_COD_ESC_TG_NEU]]</f>
        <v>-705.2380952380953</v>
      </c>
      <c r="MA26" s="15">
        <f>Tabla2[[#This Row],[PAS_NUM_COR_COD_ESC_TG_POS]]-Tabla2[[#This Row],[ESC_NUM_COR_COD_ESC_TG_POS]]</f>
        <v>-2.35</v>
      </c>
      <c r="MB26" s="15">
        <f>Tabla2[[#This Row],[PAS_DUR_COR_COD_ESC_TG_POS]]-Tabla2[[#This Row],[ESC_DUR_COR_COD_ESC_TG_POS]]</f>
        <v>-510.3492063492065</v>
      </c>
      <c r="MC26" s="15">
        <f>Tabla2[[#This Row],[PAS_NUM_COR_COD_ESC_TG_TOT]]-Tabla2[[#This Row],[ESC_NUM_COR_COD_ESC_TG_TOT]]</f>
        <v>-2.5830508474576268</v>
      </c>
      <c r="MD26" s="15">
        <f>Tabla2[[#This Row],[PAS_DUR_COR_COD_ESC_TG_TOT]]-Tabla2[[#This Row],[ESC_DUR_COR_COD_ESC_TG_TOT]]</f>
        <v>-601.40112201963541</v>
      </c>
      <c r="ME26" s="42">
        <f>Tabla25[[#This Row],[PAS_NUM_COR_COD_ROS_TG_NEG]]-Tabla25[[#This Row],[PAS_NUM_COR_COD_ESC_TG_NEG]]</f>
        <v>-0.10526315789473673</v>
      </c>
      <c r="MF26" s="42">
        <f>Tabla25[[#This Row],[PAS_NUM_COR_COD_ROS_TG_NEU]]-Tabla25[[#This Row],[PAS_NUM_COR_COD_ESC_TG_NEU]]</f>
        <v>5.0000000000000266E-2</v>
      </c>
      <c r="MG26" s="42">
        <f>Tabla25[[#This Row],[PAS_NUM_COR_COD_ROS_TG_POS]]-Tabla25[[#This Row],[PAS_NUM_COR_COD_ESC_TG_POS]]</f>
        <v>-0.40000000000000013</v>
      </c>
      <c r="MH26" s="42">
        <f>Tabla25[[#This Row],[PAS_NUM_COR_COD_ROS_TG_TOT]]-Tabla25[[#This Row],[PAS_NUM_COR_COD_ESC_TG_TOT]]</f>
        <v>-0.15254237288135597</v>
      </c>
      <c r="MI26" s="42">
        <f>Tabla25[[#This Row],[PAS_DUR_COR_COD_ROS_TG_NEG]]-Tabla25[[#This Row],[PAS_DUR_COR_COD_ESC_TG_NEG]]</f>
        <v>-284.75714285714287</v>
      </c>
      <c r="MJ26" s="42">
        <f>Tabla25[[#This Row],[PAS_DUR_COR_COD_ROS_TG_NEU]]-Tabla25[[#This Row],[PAS_DUR_COR_COD_ESC_TG_NEU]]</f>
        <v>-22.333333333333371</v>
      </c>
      <c r="MK26" s="42">
        <f>Tabla25[[#This Row],[PAS_DUR_COR_COD_ROS_TG_POS]]-Tabla25[[#This Row],[PAS_DUR_COR_COD_ESC_TG_POS]]</f>
        <v>-525.36507936507928</v>
      </c>
      <c r="ML26" s="42">
        <f>Tabla25[[#This Row],[PAS_DUR_COR_COD_ROS_TG_TOT]]-Tabla25[[#This Row],[PAS_DUR_COR_COD_ESC_TG_TOT]]</f>
        <v>-280.28784119106695</v>
      </c>
      <c r="MM26" s="44">
        <f>Tabla25[[#This Row],[ESC_NUM_COR_COD_ROS_TG_NEG]]-Tabla25[[#This Row],[ESC_NUM_COR_COD_ESC_TG_NEG]]</f>
        <v>-2.2999999999999998</v>
      </c>
      <c r="MN26" s="44">
        <f>Tabla25[[#This Row],[ESC_NUM_COR_COD_ROS_TG_NEU]]-Tabla25[[#This Row],[ESC_NUM_COR_COD_ESC_TG_NEU]]</f>
        <v>-1.3999999999999995</v>
      </c>
      <c r="MO26" s="44">
        <f>Tabla25[[#This Row],[ESC_NUM_COR_COD_ROS_TG_POS]]-Tabla25[[#This Row],[ESC_NUM_COR_COD_ESC_TG_POS]]</f>
        <v>-0.70000000000000018</v>
      </c>
      <c r="MP26" s="44">
        <f>Tabla25[[#This Row],[ESC_NUM_COR_COD_ROS_TG_TOT]]-Tabla25[[#This Row],[ESC_NUM_COR_COD_ESC_TG_TOT]]</f>
        <v>-1.4666666666666663</v>
      </c>
      <c r="MQ26" s="44">
        <f>Tabla25[[#This Row],[ESC_DUR_COR_COD_ROS_TG_NEG]]-Tabla25[[#This Row],[ESC_DUR_COR_COD_ESC_TG_NEG]]</f>
        <v>-273.51111111111118</v>
      </c>
      <c r="MR26" s="44">
        <f>Tabla25[[#This Row],[ESC_DUR_COR_COD_ROS_TG_NEU]]-Tabla25[[#This Row],[ESC_DUR_COR_COD_ESC_TG_NEU]]</f>
        <v>-23.97142857142876</v>
      </c>
      <c r="MS26" s="44">
        <f>Tabla25[[#This Row],[ESC_DUR_COR_COD_ROS_TG_POS]]-Tabla25[[#This Row],[ESC_DUR_COR_COD_ESC_TG_POS]]</f>
        <v>223.62857142857138</v>
      </c>
      <c r="MT26" s="44">
        <f>Tabla25[[#This Row],[ESC_DUR_COR_COD_ROS_TG_TOT]]-Tabla25[[#This Row],[ESC_DUR_COR_COD_ESC_TG_TOT]]</f>
        <v>-21.171014492753557</v>
      </c>
      <c r="MU26" s="47">
        <f>Tabla25[[#This Row],[ROS_NUM_COR_COD_ROS_TG_NEG]]-Tabla25[[#This Row],[ROS_NUM_COR_COD_ESC_TG_NEG]]</f>
        <v>0.55555555555555536</v>
      </c>
      <c r="MV26" s="47">
        <f>Tabla25[[#This Row],[ROS_NUM_COR_COD_ROS_TG_NEU]]-Tabla25[[#This Row],[ROS_NUM_COR_COD_ESC_TG_NEU]]</f>
        <v>1.7999999999999998</v>
      </c>
      <c r="MW26" s="47">
        <f>Tabla25[[#This Row],[ROS_NUM_COR_COD_ROS_TG_POS]]-Tabla25[[#This Row],[ROS_NUM_COR_COD_ESC_TG_POS]]</f>
        <v>1.0999999999999996</v>
      </c>
      <c r="MX26" s="47">
        <f>Tabla25[[#This Row],[ROS_NUM_COR_COD_ROS_TG_TOT]]-Tabla25[[#This Row],[ROS_NUM_COR_COD_ESC_TG_TOT]]</f>
        <v>1.1724137931034484</v>
      </c>
      <c r="MY26" s="47">
        <f>Tabla25[[#This Row],[ROS_DUR_COR_COD_ROS_TG_NEG]]-Tabla25[[#This Row],[ROS_DUR_COR_COD_ESC_TG_NEG]]</f>
        <v>16.583333333333258</v>
      </c>
      <c r="MZ26" s="47">
        <f>Tabla25[[#This Row],[ROS_DUR_COR_COD_ROS_TG_NEU]]-Tabla25[[#This Row],[ROS_DUR_COR_COD_ESC_TG_NEU]]</f>
        <v>349.14285714285711</v>
      </c>
      <c r="NA26" s="47">
        <f>Tabla25[[#This Row],[ROS_DUR_COR_COD_ROS_TG_POS]]-Tabla25[[#This Row],[ROS_DUR_COR_COD_ESC_TG_POS]]</f>
        <v>202.34722222222217</v>
      </c>
      <c r="NB26" s="47">
        <f>Tabla25[[#This Row],[ROS_DUR_COR_COD_ROS_TG_TOT]]-Tabla25[[#This Row],[ROS_DUR_COR_COD_ESC_TG_TOT]]</f>
        <v>183.47826086956525</v>
      </c>
      <c r="NC26">
        <v>199.55555555555554</v>
      </c>
      <c r="ND26">
        <v>220.5</v>
      </c>
      <c r="NE26">
        <v>263.55555555555554</v>
      </c>
      <c r="NF26">
        <v>228.15384615384616</v>
      </c>
      <c r="NG26">
        <v>252.625</v>
      </c>
      <c r="NH26">
        <v>238.28571428571428</v>
      </c>
      <c r="NI26">
        <v>188</v>
      </c>
      <c r="NJ26">
        <v>225.78260869565219</v>
      </c>
      <c r="NK26">
        <v>224.2</v>
      </c>
      <c r="NL26">
        <v>279.60000000000002</v>
      </c>
      <c r="NM26">
        <v>301.2</v>
      </c>
      <c r="NN26">
        <v>268.33333333333331</v>
      </c>
      <c r="NO26">
        <v>161.77777777777777</v>
      </c>
      <c r="NP26">
        <v>246.42857142857142</v>
      </c>
      <c r="NQ26">
        <v>312.57142857142856</v>
      </c>
      <c r="NR26">
        <v>233.43478260869566</v>
      </c>
      <c r="NS26">
        <v>233.35714285714286</v>
      </c>
      <c r="NT26">
        <v>261.63636363636363</v>
      </c>
      <c r="NU26">
        <v>216.28571428571428</v>
      </c>
      <c r="NV26">
        <v>235.2051282051282</v>
      </c>
      <c r="NW26">
        <v>189.4</v>
      </c>
      <c r="NX26">
        <v>275.83333333333331</v>
      </c>
      <c r="NY26">
        <v>235.11111111111111</v>
      </c>
      <c r="NZ26">
        <v>236.12903225806451</v>
      </c>
      <c r="OA26" s="15">
        <f>Tabla2[[#This Row],[ROS_1DU_COR_COD_ROS_TG_NEG]]-Tabla2[[#This Row],[PAS_1DU_COR_COD_ROS_TG_NEG]]</f>
        <v>-33.801587301587318</v>
      </c>
      <c r="OB26" s="15">
        <f>Tabla2[[#This Row],[ROS_1DU_COR_COD_ROS_TG_NEU]]-Tabla2[[#This Row],[PAS_1DU_COR_COD_ROS_TG_NEU]]</f>
        <v>-41.136363636363626</v>
      </c>
      <c r="OC26" s="15">
        <f>Tabla2[[#This Row],[ROS_1DU_COR_COD_ROS_TG_POS]]-Tabla2[[#This Row],[PAS_1DU_COR_COD_ROS_TG_POS]]</f>
        <v>47.269841269841265</v>
      </c>
      <c r="OD26" s="15">
        <f>Tabla2[[#This Row],[ROS_1DU_COR_COD_ROS_TG_TOT]]-Tabla2[[#This Row],[PAS_1DU_COR_COD_ROS_TG_TOT]]</f>
        <v>-7.051282051282044</v>
      </c>
      <c r="OE26" s="15">
        <f>Tabla2[[#This Row],[ROS_1DU_COR_COD_ESC_TG_NEG]]-Tabla2[[#This Row],[PAS_1DU_COR_COD_ESC_TG_NEG]]</f>
        <v>63.224999999999994</v>
      </c>
      <c r="OF26" s="15">
        <f>Tabla2[[#This Row],[ROS_1DU_COR_COD_ESC_TG_NEU]]-Tabla2[[#This Row],[PAS_1DU_COR_COD_ESC_TG_NEU]]</f>
        <v>-37.547619047619037</v>
      </c>
      <c r="OG26" s="15">
        <f>Tabla2[[#This Row],[ROS_1DU_COR_COD_ESC_TG_POS]]-Tabla2[[#This Row],[PAS_1DU_COR_COD_ESC_TG_POS]]</f>
        <v>-47.111111111111114</v>
      </c>
      <c r="OH26" s="15">
        <f>Tabla2[[#This Row],[ROS_1DU_COR_COD_ESC_TG_TOT]]-Tabla2[[#This Row],[PAS_1DU_COR_COD_ESC_TG_TOT]]</f>
        <v>-10.346423562412326</v>
      </c>
      <c r="OI26" s="15">
        <f>Tabla2[[#This Row],[PAS_1DU_COR_COD_ROS_TG_NEG]]-Tabla2[[#This Row],[ESC_1DU_COR_COD_ROS_TG_NEG]]</f>
        <v>9.1571428571428726</v>
      </c>
      <c r="OJ26" s="15">
        <f>Tabla2[[#This Row],[PAS_1DU_COR_COD_ROS_TG_NEU]]-Tabla2[[#This Row],[ESC_1DU_COR_COD_ROS_TG_NEU]]</f>
        <v>-17.963636363636397</v>
      </c>
      <c r="OK26" s="15">
        <f>Tabla2[[#This Row],[PAS_1DU_COR_COD_ROS_TG_POS]]-Tabla2[[#This Row],[ESC_1DU_COR_COD_ROS_TG_POS]]</f>
        <v>-84.914285714285711</v>
      </c>
      <c r="OL26" s="15">
        <f>Tabla2[[#This Row],[PAS_1DU_COR_COD_ROS_TG_TOT]]-Tabla2[[#This Row],[ESC_1DU_COR_COD_ROS_TG_TOT]]</f>
        <v>-33.12820512820511</v>
      </c>
      <c r="OM26" s="15">
        <f>Tabla2[[#This Row],[PAS_1DU_COR_COD_ESC_TG_NEG]]-Tabla2[[#This Row],[ESC_1DU_COR_COD_ESC_TG_NEG]]</f>
        <v>27.622222222222234</v>
      </c>
      <c r="ON26" s="15">
        <f>Tabla2[[#This Row],[PAS_1DU_COR_COD_ESC_TG_NEU]]-Tabla2[[#This Row],[ESC_1DU_COR_COD_ESC_TG_NEU]]</f>
        <v>29.404761904761898</v>
      </c>
      <c r="OO26" s="15">
        <f>Tabla2[[#This Row],[PAS_1DU_COR_COD_ESC_TG_POS]]-Tabla2[[#This Row],[ESC_1DU_COR_COD_ESC_TG_POS]]</f>
        <v>-77.460317460317441</v>
      </c>
      <c r="OP26" s="15">
        <f>Tabla2[[#This Row],[PAS_1DU_COR_COD_ESC_TG_TOT]]-Tabla2[[#This Row],[ESC_1DU_COR_COD_ESC_TG_TOT]]</f>
        <v>2.6942496493688566</v>
      </c>
      <c r="OQ26" s="61">
        <v>-53.069444444444457</v>
      </c>
      <c r="OR26" s="62">
        <v>-17.785714285714278</v>
      </c>
      <c r="OS26" s="62">
        <v>75.555555555555543</v>
      </c>
      <c r="OT26" s="62">
        <v>2.3712374581939741</v>
      </c>
      <c r="OU26" s="62">
        <v>62.422222222222217</v>
      </c>
      <c r="OV26" s="62">
        <v>33.171428571428606</v>
      </c>
      <c r="OW26" s="62">
        <v>-11.371428571428567</v>
      </c>
      <c r="OX26" s="62">
        <v>34.898550724637659</v>
      </c>
      <c r="OY26" s="62">
        <v>43.957142857142856</v>
      </c>
      <c r="OZ26" s="62">
        <v>-14.196969696969688</v>
      </c>
      <c r="PA26" s="62">
        <v>-18.825396825396837</v>
      </c>
      <c r="PB26" s="62">
        <v>-0.92390405293630806</v>
      </c>
    </row>
    <row r="27" spans="1:418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  <c r="KY27" s="15">
        <f>Tabla2[[#This Row],[ROS_NUM_COR_COD_ROS_TG_NEG]]-Tabla2[[#This Row],[PAS_NUM_COR_COD_ROS_TG_NEG]]</f>
        <v>2.0388888888888892</v>
      </c>
      <c r="KZ27" s="15">
        <f>Tabla2[[#This Row],[ROS_DUR_COR_COD_ROS_TG_NEG]]-Tabla2[[#This Row],[PAS_DUR_COR_COD_ROS_TG_NEG]]</f>
        <v>242.22807017543857</v>
      </c>
      <c r="LA27" s="15">
        <f>Tabla2[[#This Row],[ROS_NUM_COR_COD_ROS_TG_NEU]]-Tabla2[[#This Row],[PAS_NUM_COR_COD_ROS_TG_NEU]]</f>
        <v>2.344444444444445</v>
      </c>
      <c r="LB27" s="15">
        <f>Tabla2[[#This Row],[ROS_DUR_COR_COD_ROS_TG_NEU]]-Tabla2[[#This Row],[PAS_DUR_COR_COD_ROS_TG_NEU]]</f>
        <v>142.41428571428571</v>
      </c>
      <c r="LC27" s="15">
        <f>Tabla2[[#This Row],[ROS_NUM_COR_COD_ROS_TG_POS]]-Tabla2[[#This Row],[PAS_NUM_COR_COD_ROS_TG_POS]]</f>
        <v>-0.61111111111111116</v>
      </c>
      <c r="LD27" s="15">
        <f>Tabla2[[#This Row],[ROS_DUR_COR_COD_ROS_TG_POS]]-Tabla2[[#This Row],[PAS_DUR_COR_COD_ROS_TG_POS]]</f>
        <v>-239.3125</v>
      </c>
      <c r="LE27" s="15">
        <f>Tabla2[[#This Row],[ROS_NUM_COR_COD_ROS_TG_TOT]]-Tabla2[[#This Row],[PAS_NUM_COR_COD_ROS_TG_TOT]]</f>
        <v>1.2678571428571432</v>
      </c>
      <c r="LF27" s="15">
        <f>Tabla2[[#This Row],[ROS_DUR_COR_COD_ROS_TG_TOT]]-Tabla2[[#This Row],[PAS_DUR_COR_COD_ROS_TG_TOT]]</f>
        <v>48.841836734693857</v>
      </c>
      <c r="LG27" s="15">
        <f>Tabla2[[#This Row],[ROS_NUM_COR_COD_ESC_TG_NEG]]-Tabla2[[#This Row],[PAS_NUM_COR_COD_ESC_TG_NEG]]</f>
        <v>-1.1222222222222222</v>
      </c>
      <c r="LH27" s="15">
        <f>Tabla2[[#This Row],[ROS_DUR_COR_COD_ESC_TG_NEG]]-Tabla2[[#This Row],[PAS_DUR_COR_COD_ESC_TG_NEG]]</f>
        <v>-289.02499999999998</v>
      </c>
      <c r="LI27" s="15">
        <f>Tabla2[[#This Row],[ROS_NUM_COR_COD_ESC_TG_NEU]]-Tabla2[[#This Row],[PAS_NUM_COR_COD_ESC_TG_NEU]]</f>
        <v>-1.1888888888888887</v>
      </c>
      <c r="LJ27" s="15">
        <f>Tabla2[[#This Row],[ROS_NUM_COR_COD_ESC_TG_NEG]]-Tabla2[[#This Row],[PAS_NUM_COR_COD_ESC_TG_NEG]]</f>
        <v>-1.1222222222222222</v>
      </c>
      <c r="LK27" s="15">
        <f>Tabla2[[#This Row],[ROS_NUM_COR_COD_ESC_TG_POS]]-Tabla2[[#This Row],[PAS_NUM_COR_COD_ESC_TG_POS]]</f>
        <v>0.4444444444444442</v>
      </c>
      <c r="LL27" s="15">
        <f>Tabla2[[#This Row],[ROS_DUR_COR_COD_ESC_TG_POS]]-Tabla2[[#This Row],[PAS_DUR_COR_COD_ESC_TG_POS]]</f>
        <v>70.977941176470608</v>
      </c>
      <c r="LM27" s="15">
        <f>Tabla2[[#This Row],[ROS_NUM_COR_COD_ESC_TG_TOT]]-Tabla2[[#This Row],[PAS_NUM_COR_COD_ESC_TG_TOT]]</f>
        <v>-0.64285714285714279</v>
      </c>
      <c r="LN27" s="15">
        <f>Tabla2[[#This Row],[ROS_DUR_COR_COD_ESC_TG_TOT]]-Tabla2[[#This Row],[PAS_DUR_COR_COD_ESC_TG_TOT]]</f>
        <v>-164.77424242424252</v>
      </c>
      <c r="LO27" s="15">
        <f>Tabla2[[#This Row],[PAS_NUM_COR_COD_ROS_TG_NEG]]-Tabla2[[#This Row],[ESC_NUM_COR_COD_ROS_TG_NEG]]</f>
        <v>0.72500000000000009</v>
      </c>
      <c r="LP27" s="15">
        <f>Tabla2[[#This Row],[PAS_DUR_COR_COD_ROS_TG_NEG]]-Tabla2[[#This Row],[ESC_DUR_COR_COD_ROS_TG_NEG]]</f>
        <v>93.438596491228054</v>
      </c>
      <c r="LQ27" s="15">
        <f>Tabla2[[#This Row],[PAS_NUM_COR_COD_ROS_TG_NEU]]-Tabla2[[#This Row],[ESC_NUM_COR_COD_ROS_TG_NEU]]</f>
        <v>0.93055555555555536</v>
      </c>
      <c r="LR27" s="15">
        <f>Tabla2[[#This Row],[PAS_DUR_COR_COD_ROS_TG_NEU]]-Tabla2[[#This Row],[ESC_DUR_COR_COD_ROS_TG_NEU]]</f>
        <v>264.68571428571431</v>
      </c>
      <c r="LS27" s="15">
        <f>Tabla2[[#This Row],[PAS_NUM_COR_COD_ROS_TG_POS]]-Tabla2[[#This Row],[ESC_NUM_COR_COD_ROS_TG_POS]]</f>
        <v>4.4444444444444731E-2</v>
      </c>
      <c r="LT27" s="15">
        <f>Tabla2[[#This Row],[PAS_DUR_COR_COD_ROS_TG_POS]]-Tabla2[[#This Row],[ESC_DUR_COR_COD_ROS_TG_POS]]</f>
        <v>288.71249999999998</v>
      </c>
      <c r="LU27" s="15">
        <f>Tabla2[[#This Row],[PAS_NUM_COR_COD_ROS_TG_TOT]]-Tabla2[[#This Row],[ESC_NUM_COR_COD_ROS_TG_TOT]]</f>
        <v>0.50961538461538458</v>
      </c>
      <c r="LV27" s="15">
        <f>Tabla2[[#This Row],[PAS_DUR_COR_COD_ROS_TG_TOT]]-Tabla2[[#This Row],[ESC_DUR_COR_COD_ROS_TG_TOT]]</f>
        <v>221.9795918367347</v>
      </c>
      <c r="LW27" s="15">
        <f>Tabla2[[#This Row],[PAS_NUM_COR_COD_ESC_TG_NEG]]-Tabla2[[#This Row],[ESC_NUM_COR_COD_ESC_TG_NEG]]</f>
        <v>-2.2250000000000001</v>
      </c>
      <c r="LX27" s="15">
        <f>Tabla2[[#This Row],[PAS_DUR_COR_COD_ESC_TG_NEG]]-Tabla2[[#This Row],[ESC_DUR_COR_COD_ESC_TG_NEG]]</f>
        <v>-202.47500000000002</v>
      </c>
      <c r="LY27" s="15">
        <f>Tabla2[[#This Row],[PAS_NUM_COR_COD_ESC_TG_NEU]]-Tabla2[[#This Row],[ESC_NUM_COR_COD_ESC_TG_NEU]]</f>
        <v>-1.1111111111111112</v>
      </c>
      <c r="LZ27" s="15">
        <f>Tabla2[[#This Row],[PAS_DUR_COR_COD_ESC_TG_NEU]]-Tabla2[[#This Row],[ESC_DUR_COR_COD_ESC_TG_NEU]]</f>
        <v>-90.680555555555543</v>
      </c>
      <c r="MA27" s="15">
        <f>Tabla2[[#This Row],[PAS_NUM_COR_COD_ESC_TG_POS]]-Tabla2[[#This Row],[ESC_NUM_COR_COD_ESC_TG_POS]]</f>
        <v>-0.76666666666666616</v>
      </c>
      <c r="MB27" s="15">
        <f>Tabla2[[#This Row],[PAS_DUR_COR_COD_ESC_TG_POS]]-Tabla2[[#This Row],[ESC_DUR_COR_COD_ESC_TG_POS]]</f>
        <v>-97.241830065359522</v>
      </c>
      <c r="MC27" s="15">
        <f>Tabla2[[#This Row],[PAS_NUM_COR_COD_ESC_TG_TOT]]-Tabla2[[#This Row],[ESC_NUM_COR_COD_ESC_TG_TOT]]</f>
        <v>-1.2857142857142856</v>
      </c>
      <c r="MD27" s="15">
        <f>Tabla2[[#This Row],[PAS_DUR_COR_COD_ESC_TG_TOT]]-Tabla2[[#This Row],[ESC_DUR_COR_COD_ESC_TG_TOT]]</f>
        <v>-125.90909090909088</v>
      </c>
      <c r="ME27" s="42">
        <f>Tabla25[[#This Row],[PAS_NUM_COR_COD_ROS_TG_NEG]]-Tabla25[[#This Row],[PAS_NUM_COR_COD_ESC_TG_NEG]]</f>
        <v>-4.9999999999999822E-2</v>
      </c>
      <c r="MF27" s="42">
        <f>Tabla25[[#This Row],[PAS_NUM_COR_COD_ROS_TG_NEU]]-Tabla25[[#This Row],[PAS_NUM_COR_COD_ESC_TG_NEU]]</f>
        <v>-0.83333333333333348</v>
      </c>
      <c r="MG27" s="42">
        <f>Tabla25[[#This Row],[PAS_NUM_COR_COD_ROS_TG_POS]]-Tabla25[[#This Row],[PAS_NUM_COR_COD_ESC_TG_POS]]</f>
        <v>0.61111111111111116</v>
      </c>
      <c r="MH27" s="42">
        <f>Tabla25[[#This Row],[PAS_NUM_COR_COD_ROS_TG_TOT]]-Tabla25[[#This Row],[PAS_NUM_COR_COD_ESC_TG_TOT]]</f>
        <v>-8.9285714285714413E-2</v>
      </c>
      <c r="MI27" s="42">
        <f>Tabla25[[#This Row],[PAS_DUR_COR_COD_ROS_TG_NEG]]-Tabla25[[#This Row],[PAS_DUR_COR_COD_ESC_TG_NEG]]</f>
        <v>65.955263157894706</v>
      </c>
      <c r="MJ27" s="42">
        <f>Tabla25[[#This Row],[PAS_DUR_COR_COD_ROS_TG_NEU]]-Tabla25[[#This Row],[PAS_DUR_COR_COD_ESC_TG_NEU]]</f>
        <v>-20.158730158730123</v>
      </c>
      <c r="MK27" s="42">
        <f>Tabla25[[#This Row],[PAS_DUR_COR_COD_ROS_TG_POS]]-Tabla25[[#This Row],[PAS_DUR_COR_COD_ESC_TG_POS]]</f>
        <v>138.66544117647061</v>
      </c>
      <c r="ML27" s="42">
        <f>Tabla25[[#This Row],[PAS_DUR_COR_COD_ROS_TG_TOT]]-Tabla25[[#This Row],[PAS_DUR_COR_COD_ESC_TG_TOT]]</f>
        <v>62.288682745825554</v>
      </c>
      <c r="MM27" s="44">
        <f>Tabla25[[#This Row],[ESC_NUM_COR_COD_ROS_TG_NEG]]-Tabla25[[#This Row],[ESC_NUM_COR_COD_ESC_TG_NEG]]</f>
        <v>-3</v>
      </c>
      <c r="MN27" s="44">
        <f>Tabla25[[#This Row],[ESC_NUM_COR_COD_ROS_TG_NEU]]-Tabla25[[#This Row],[ESC_NUM_COR_COD_ESC_TG_NEU]]</f>
        <v>-2.875</v>
      </c>
      <c r="MO27" s="44">
        <f>Tabla25[[#This Row],[ESC_NUM_COR_COD_ROS_TG_POS]]-Tabla25[[#This Row],[ESC_NUM_COR_COD_ESC_TG_POS]]</f>
        <v>-0.19999999999999973</v>
      </c>
      <c r="MP27" s="44">
        <f>Tabla25[[#This Row],[ESC_NUM_COR_COD_ROS_TG_TOT]]-Tabla25[[#This Row],[ESC_NUM_COR_COD_ESC_TG_TOT]]</f>
        <v>-1.8846153846153846</v>
      </c>
      <c r="MQ27" s="44">
        <f>Tabla25[[#This Row],[ESC_DUR_COR_COD_ROS_TG_NEG]]-Tabla25[[#This Row],[ESC_DUR_COR_COD_ESC_TG_NEG]]</f>
        <v>-229.95833333333337</v>
      </c>
      <c r="MR27" s="44">
        <f>Tabla25[[#This Row],[ESC_DUR_COR_COD_ROS_TG_NEU]]-Tabla25[[#This Row],[ESC_DUR_COR_COD_ESC_TG_NEU]]</f>
        <v>-375.52499999999998</v>
      </c>
      <c r="MS27" s="44">
        <f>Tabla25[[#This Row],[ESC_DUR_COR_COD_ROS_TG_POS]]-Tabla25[[#This Row],[ESC_DUR_COR_COD_ESC_TG_POS]]</f>
        <v>-247.28888888888889</v>
      </c>
      <c r="MT27" s="44">
        <f>Tabla25[[#This Row],[ESC_DUR_COR_COD_ROS_TG_TOT]]-Tabla25[[#This Row],[ESC_DUR_COR_COD_ESC_TG_TOT]]</f>
        <v>-285.60000000000002</v>
      </c>
      <c r="MU27" s="47">
        <f>Tabla25[[#This Row],[ROS_NUM_COR_COD_ROS_TG_NEG]]-Tabla25[[#This Row],[ROS_NUM_COR_COD_ESC_TG_NEG]]</f>
        <v>3.1111111111111116</v>
      </c>
      <c r="MV27" s="47">
        <f>Tabla25[[#This Row],[ROS_NUM_COR_COD_ROS_TG_NEU]]-Tabla25[[#This Row],[ROS_NUM_COR_COD_ESC_TG_NEU]]</f>
        <v>2.7</v>
      </c>
      <c r="MW27" s="47">
        <f>Tabla25[[#This Row],[ROS_NUM_COR_COD_ROS_TG_POS]]-Tabla25[[#This Row],[ROS_NUM_COR_COD_ESC_TG_POS]]</f>
        <v>-0.4444444444444442</v>
      </c>
      <c r="MX27" s="47">
        <f>Tabla25[[#This Row],[ROS_NUM_COR_COD_ROS_TG_TOT]]-Tabla25[[#This Row],[ROS_NUM_COR_COD_ESC_TG_TOT]]</f>
        <v>1.8214285714285716</v>
      </c>
      <c r="MY27" s="47">
        <f>Tabla25[[#This Row],[ROS_DUR_COR_COD_ROS_TG_NEG]]-Tabla25[[#This Row],[ROS_DUR_COR_COD_ESC_TG_NEG]]</f>
        <v>597.20833333333326</v>
      </c>
      <c r="MZ27" s="47">
        <f>Tabla25[[#This Row],[ROS_DUR_COR_COD_ROS_TG_NEU]]-Tabla25[[#This Row],[ROS_DUR_COR_COD_ESC_TG_NEU]]</f>
        <v>395.70000000000005</v>
      </c>
      <c r="NA27" s="47">
        <f>Tabla25[[#This Row],[ROS_DUR_COR_COD_ROS_TG_POS]]-Tabla25[[#This Row],[ROS_DUR_COR_COD_ESC_TG_POS]]</f>
        <v>-171.625</v>
      </c>
      <c r="NB27" s="47">
        <f>Tabla25[[#This Row],[ROS_DUR_COR_COD_ROS_TG_TOT]]-Tabla25[[#This Row],[ROS_DUR_COR_COD_ESC_TG_TOT]]</f>
        <v>275.90476190476193</v>
      </c>
      <c r="NC27">
        <v>224.55555555555554</v>
      </c>
      <c r="ND27">
        <v>196.5</v>
      </c>
      <c r="NE27">
        <v>150.11111111111111</v>
      </c>
      <c r="NF27">
        <v>190.60714285714286</v>
      </c>
      <c r="NG27">
        <v>180.125</v>
      </c>
      <c r="NH27">
        <v>151.125</v>
      </c>
      <c r="NI27">
        <v>243.75</v>
      </c>
      <c r="NJ27">
        <v>191.66666666666666</v>
      </c>
      <c r="NK27">
        <v>213.5</v>
      </c>
      <c r="NL27">
        <v>172.8</v>
      </c>
      <c r="NM27">
        <v>132.80000000000001</v>
      </c>
      <c r="NN27">
        <v>165.38095238095238</v>
      </c>
      <c r="NO27">
        <v>167.625</v>
      </c>
      <c r="NP27">
        <v>164.25</v>
      </c>
      <c r="NQ27">
        <v>166.77777777777777</v>
      </c>
      <c r="NR27">
        <v>166.24</v>
      </c>
      <c r="NS27">
        <v>243.89473684210526</v>
      </c>
      <c r="NT27">
        <v>194.92857142857142</v>
      </c>
      <c r="NU27">
        <v>199</v>
      </c>
      <c r="NV27">
        <v>215.24489795918367</v>
      </c>
      <c r="NW27">
        <v>199.05</v>
      </c>
      <c r="NX27">
        <v>191.27777777777777</v>
      </c>
      <c r="NY27">
        <v>205.41176470588235</v>
      </c>
      <c r="NZ27">
        <v>198.47272727272727</v>
      </c>
      <c r="OA27" s="15">
        <f>Tabla2[[#This Row],[ROS_1DU_COR_COD_ROS_TG_NEG]]-Tabla2[[#This Row],[PAS_1DU_COR_COD_ROS_TG_NEG]]</f>
        <v>-19.339181286549717</v>
      </c>
      <c r="OB27" s="15">
        <f>Tabla2[[#This Row],[ROS_1DU_COR_COD_ROS_TG_NEU]]-Tabla2[[#This Row],[PAS_1DU_COR_COD_ROS_TG_NEU]]</f>
        <v>1.5714285714285836</v>
      </c>
      <c r="OC27" s="15">
        <f>Tabla2[[#This Row],[ROS_1DU_COR_COD_ROS_TG_POS]]-Tabla2[[#This Row],[PAS_1DU_COR_COD_ROS_TG_POS]]</f>
        <v>-48.888888888888886</v>
      </c>
      <c r="OD27" s="15">
        <f>Tabla2[[#This Row],[ROS_1DU_COR_COD_ROS_TG_TOT]]-Tabla2[[#This Row],[PAS_1DU_COR_COD_ROS_TG_TOT]]</f>
        <v>-24.637755102040813</v>
      </c>
      <c r="OE27" s="15">
        <f>Tabla2[[#This Row],[ROS_1DU_COR_COD_ESC_TG_NEG]]-Tabla2[[#This Row],[PAS_1DU_COR_COD_ESC_TG_NEG]]</f>
        <v>-18.925000000000011</v>
      </c>
      <c r="OF27" s="15">
        <f>Tabla2[[#This Row],[ROS_1DU_COR_COD_ESC_TG_NEU]]-Tabla2[[#This Row],[PAS_1DU_COR_COD_ESC_TG_NEU]]</f>
        <v>-40.152777777777771</v>
      </c>
      <c r="OG27" s="15">
        <f>Tabla2[[#This Row],[ROS_1DU_COR_COD_ESC_TG_POS]]-Tabla2[[#This Row],[PAS_1DU_COR_COD_ESC_TG_POS]]</f>
        <v>38.338235294117652</v>
      </c>
      <c r="OH27" s="15">
        <f>Tabla2[[#This Row],[ROS_1DU_COR_COD_ESC_TG_TOT]]-Tabla2[[#This Row],[PAS_1DU_COR_COD_ESC_TG_TOT]]</f>
        <v>-6.8060606060606119</v>
      </c>
      <c r="OI27" s="15">
        <f>Tabla2[[#This Row],[PAS_1DU_COR_COD_ROS_TG_NEG]]-Tabla2[[#This Row],[ESC_1DU_COR_COD_ROS_TG_NEG]]</f>
        <v>30.39473684210526</v>
      </c>
      <c r="OJ27" s="15">
        <f>Tabla2[[#This Row],[PAS_1DU_COR_COD_ROS_TG_NEU]]-Tabla2[[#This Row],[ESC_1DU_COR_COD_ROS_TG_NEU]]</f>
        <v>22.128571428571405</v>
      </c>
      <c r="OK27" s="15">
        <f>Tabla2[[#This Row],[PAS_1DU_COR_COD_ROS_TG_POS]]-Tabla2[[#This Row],[ESC_1DU_COR_COD_ROS_TG_POS]]</f>
        <v>66.199999999999989</v>
      </c>
      <c r="OL27" s="15">
        <f>Tabla2[[#This Row],[PAS_1DU_COR_COD_ROS_TG_TOT]]-Tabla2[[#This Row],[ESC_1DU_COR_COD_ROS_TG_TOT]]</f>
        <v>49.863945578231295</v>
      </c>
      <c r="OM27" s="15">
        <f>Tabla2[[#This Row],[PAS_1DU_COR_COD_ESC_TG_NEG]]-Tabla2[[#This Row],[ESC_1DU_COR_COD_ESC_TG_NEG]]</f>
        <v>31.425000000000011</v>
      </c>
      <c r="ON27" s="15">
        <f>Tabla2[[#This Row],[PAS_1DU_COR_COD_ESC_TG_NEU]]-Tabla2[[#This Row],[ESC_1DU_COR_COD_ESC_TG_NEU]]</f>
        <v>27.027777777777771</v>
      </c>
      <c r="OO27" s="15">
        <f>Tabla2[[#This Row],[PAS_1DU_COR_COD_ESC_TG_POS]]-Tabla2[[#This Row],[ESC_1DU_COR_COD_ESC_TG_POS]]</f>
        <v>38.633986928104576</v>
      </c>
      <c r="OP27" s="15">
        <f>Tabla2[[#This Row],[PAS_1DU_COR_COD_ESC_TG_TOT]]-Tabla2[[#This Row],[ESC_1DU_COR_COD_ESC_TG_TOT]]</f>
        <v>32.23272727272726</v>
      </c>
      <c r="OQ27" s="61">
        <v>44.430555555555543</v>
      </c>
      <c r="OR27" s="62">
        <v>45.375</v>
      </c>
      <c r="OS27" s="62">
        <v>-93.638888888888886</v>
      </c>
      <c r="OT27" s="62">
        <v>-1.059523809523796</v>
      </c>
      <c r="OU27" s="62">
        <v>45.875</v>
      </c>
      <c r="OV27" s="62">
        <v>8.5500000000000114</v>
      </c>
      <c r="OW27" s="62">
        <v>-33.97777777777776</v>
      </c>
      <c r="OX27" s="62">
        <v>-0.8590476190476295</v>
      </c>
      <c r="OY27" s="62">
        <v>44.844736842105249</v>
      </c>
      <c r="OZ27" s="62">
        <v>3.6507936507936449</v>
      </c>
      <c r="PA27" s="62">
        <v>-6.4117647058823479</v>
      </c>
      <c r="PB27" s="62">
        <v>16.772170686456406</v>
      </c>
    </row>
    <row r="28" spans="1:418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  <c r="KY28" s="15">
        <f>Tabla2[[#This Row],[ROS_NUM_COR_COD_ROS_TG_NEG]]-Tabla2[[#This Row],[PAS_NUM_COR_COD_ROS_TG_NEG]]</f>
        <v>1.4750000000000001</v>
      </c>
      <c r="KZ28" s="15">
        <f>Tabla2[[#This Row],[ROS_DUR_COR_COD_ROS_TG_NEG]]-Tabla2[[#This Row],[PAS_DUR_COR_COD_ROS_TG_NEG]]</f>
        <v>-81.839285714285779</v>
      </c>
      <c r="LA28" s="15">
        <f>Tabla2[[#This Row],[ROS_NUM_COR_COD_ROS_TG_NEU]]-Tabla2[[#This Row],[PAS_NUM_COR_COD_ROS_TG_NEU]]</f>
        <v>1.1000000000000001</v>
      </c>
      <c r="LB28" s="15">
        <f>Tabla2[[#This Row],[ROS_DUR_COR_COD_ROS_TG_NEU]]-Tabla2[[#This Row],[PAS_DUR_COR_COD_ROS_TG_NEU]]</f>
        <v>-316.7166666666667</v>
      </c>
      <c r="LC28" s="15">
        <f>Tabla2[[#This Row],[ROS_NUM_COR_COD_ROS_TG_POS]]-Tabla2[[#This Row],[PAS_NUM_COR_COD_ROS_TG_POS]]</f>
        <v>1.85</v>
      </c>
      <c r="LD28" s="15">
        <f>Tabla2[[#This Row],[ROS_DUR_COR_COD_ROS_TG_POS]]-Tabla2[[#This Row],[PAS_DUR_COR_COD_ROS_TG_POS]]</f>
        <v>-38.916666666666515</v>
      </c>
      <c r="LE28" s="15">
        <f>Tabla2[[#This Row],[ROS_NUM_COR_COD_ROS_TG_TOT]]-Tabla2[[#This Row],[PAS_NUM_COR_COD_ROS_TG_TOT]]</f>
        <v>1.4500000000000002</v>
      </c>
      <c r="LF28" s="15">
        <f>Tabla2[[#This Row],[ROS_DUR_COR_COD_ROS_TG_TOT]]-Tabla2[[#This Row],[PAS_DUR_COR_COD_ROS_TG_TOT]]</f>
        <v>-148.46101364522428</v>
      </c>
      <c r="LG28" s="15">
        <f>Tabla2[[#This Row],[ROS_NUM_COR_COD_ESC_TG_NEG]]-Tabla2[[#This Row],[PAS_NUM_COR_COD_ESC_TG_NEG]]</f>
        <v>-0.45000000000000018</v>
      </c>
      <c r="LH28" s="15">
        <f>Tabla2[[#This Row],[ROS_DUR_COR_COD_ESC_TG_NEG]]-Tabla2[[#This Row],[PAS_DUR_COR_COD_ESC_TG_NEG]]</f>
        <v>-342.35714285714278</v>
      </c>
      <c r="LI28" s="15">
        <f>Tabla2[[#This Row],[ROS_NUM_COR_COD_ESC_TG_NEU]]-Tabla2[[#This Row],[PAS_NUM_COR_COD_ESC_TG_NEU]]</f>
        <v>-1.3499999999999996</v>
      </c>
      <c r="LJ28" s="15">
        <f>Tabla2[[#This Row],[ROS_NUM_COR_COD_ESC_TG_NEG]]-Tabla2[[#This Row],[PAS_NUM_COR_COD_ESC_TG_NEG]]</f>
        <v>-0.45000000000000018</v>
      </c>
      <c r="LK28" s="15">
        <f>Tabla2[[#This Row],[ROS_NUM_COR_COD_ESC_TG_POS]]-Tabla2[[#This Row],[PAS_NUM_COR_COD_ESC_TG_POS]]</f>
        <v>-1.4500000000000002</v>
      </c>
      <c r="LL28" s="15">
        <f>Tabla2[[#This Row],[ROS_DUR_COR_COD_ESC_TG_POS]]-Tabla2[[#This Row],[PAS_DUR_COR_COD_ESC_TG_POS]]</f>
        <v>-750.98333333333323</v>
      </c>
      <c r="LM28" s="15">
        <f>Tabla2[[#This Row],[ROS_NUM_COR_COD_ESC_TG_TOT]]-Tabla2[[#This Row],[PAS_NUM_COR_COD_ESC_TG_TOT]]</f>
        <v>-1.085185185185185</v>
      </c>
      <c r="LN28" s="15">
        <f>Tabla2[[#This Row],[ROS_DUR_COR_COD_ESC_TG_TOT]]-Tabla2[[#This Row],[PAS_DUR_COR_COD_ESC_TG_TOT]]</f>
        <v>-603.35714285714289</v>
      </c>
      <c r="LO28" s="15">
        <f>Tabla2[[#This Row],[PAS_NUM_COR_COD_ROS_TG_NEG]]-Tabla2[[#This Row],[ESC_NUM_COR_COD_ROS_TG_NEG]]</f>
        <v>0.64999999999999991</v>
      </c>
      <c r="LP28" s="15">
        <f>Tabla2[[#This Row],[PAS_DUR_COR_COD_ROS_TG_NEG]]-Tabla2[[#This Row],[ESC_DUR_COR_COD_ROS_TG_NEG]]</f>
        <v>-299.53571428571422</v>
      </c>
      <c r="LQ28" s="15">
        <f>Tabla2[[#This Row],[PAS_NUM_COR_COD_ROS_TG_NEU]]-Tabla2[[#This Row],[ESC_NUM_COR_COD_ROS_TG_NEU]]</f>
        <v>0.35000000000000009</v>
      </c>
      <c r="LR28" s="15">
        <f>Tabla2[[#This Row],[PAS_DUR_COR_COD_ROS_TG_NEU]]-Tabla2[[#This Row],[ESC_DUR_COR_COD_ROS_TG_NEU]]</f>
        <v>-485.08333333333326</v>
      </c>
      <c r="LS28" s="15">
        <f>Tabla2[[#This Row],[PAS_NUM_COR_COD_ROS_TG_POS]]-Tabla2[[#This Row],[ESC_NUM_COR_COD_ROS_TG_POS]]</f>
        <v>0.25</v>
      </c>
      <c r="LT28" s="15">
        <f>Tabla2[[#This Row],[PAS_DUR_COR_COD_ROS_TG_POS]]-Tabla2[[#This Row],[ESC_DUR_COR_COD_ROS_TG_POS]]</f>
        <v>-555.61666666666679</v>
      </c>
      <c r="LU28" s="15">
        <f>Tabla2[[#This Row],[PAS_NUM_COR_COD_ROS_TG_TOT]]-Tabla2[[#This Row],[ESC_NUM_COR_COD_ROS_TG_TOT]]</f>
        <v>0.4089743589743593</v>
      </c>
      <c r="LV28" s="15">
        <f>Tabla2[[#This Row],[PAS_DUR_COR_COD_ROS_TG_TOT]]-Tabla2[[#This Row],[ESC_DUR_COR_COD_ROS_TG_TOT]]</f>
        <v>-457.74696356275285</v>
      </c>
      <c r="LW28" s="15">
        <f>Tabla2[[#This Row],[PAS_NUM_COR_COD_ESC_TG_NEG]]-Tabla2[[#This Row],[ESC_NUM_COR_COD_ESC_TG_NEG]]</f>
        <v>1.0750000000000002</v>
      </c>
      <c r="LX28" s="15">
        <f>Tabla2[[#This Row],[PAS_DUR_COR_COD_ESC_TG_NEG]]-Tabla2[[#This Row],[ESC_DUR_COR_COD_ESC_TG_NEG]]</f>
        <v>231.64285714285711</v>
      </c>
      <c r="LY28" s="15">
        <f>Tabla2[[#This Row],[PAS_NUM_COR_COD_ESC_TG_NEU]]-Tabla2[[#This Row],[ESC_NUM_COR_COD_ESC_TG_NEU]]</f>
        <v>0.54999999999999982</v>
      </c>
      <c r="LZ28" s="15">
        <f>Tabla2[[#This Row],[PAS_DUR_COR_COD_ESC_TG_NEU]]-Tabla2[[#This Row],[ESC_DUR_COR_COD_ESC_TG_NEU]]</f>
        <v>332.57142857142867</v>
      </c>
      <c r="MA28" s="15">
        <f>Tabla2[[#This Row],[PAS_NUM_COR_COD_ESC_TG_POS]]-Tabla2[[#This Row],[ESC_NUM_COR_COD_ESC_TG_POS]]</f>
        <v>1.25</v>
      </c>
      <c r="MB28" s="15">
        <f>Tabla2[[#This Row],[PAS_DUR_COR_COD_ESC_TG_POS]]-Tabla2[[#This Row],[ESC_DUR_COR_COD_ESC_TG_POS]]</f>
        <v>737.29761904761892</v>
      </c>
      <c r="MC28" s="15">
        <f>Tabla2[[#This Row],[PAS_NUM_COR_COD_ESC_TG_TOT]]-Tabla2[[#This Row],[ESC_NUM_COR_COD_ESC_TG_TOT]]</f>
        <v>0.96410256410256423</v>
      </c>
      <c r="MD28" s="15">
        <f>Tabla2[[#This Row],[PAS_DUR_COR_COD_ESC_TG_TOT]]-Tabla2[[#This Row],[ESC_DUR_COR_COD_ESC_TG_TOT]]</f>
        <v>402.81578947368416</v>
      </c>
      <c r="ME28" s="42">
        <f>Tabla25[[#This Row],[PAS_NUM_COR_COD_ROS_TG_NEG]]-Tabla25[[#This Row],[PAS_NUM_COR_COD_ESC_TG_NEG]]</f>
        <v>0.69999999999999973</v>
      </c>
      <c r="MF28" s="42">
        <f>Tabla25[[#This Row],[PAS_NUM_COR_COD_ROS_TG_NEU]]-Tabla25[[#This Row],[PAS_NUM_COR_COD_ESC_TG_NEU]]</f>
        <v>-0.44999999999999973</v>
      </c>
      <c r="MG28" s="42">
        <f>Tabla25[[#This Row],[PAS_NUM_COR_COD_ROS_TG_POS]]-Tabla25[[#This Row],[PAS_NUM_COR_COD_ESC_TG_POS]]</f>
        <v>-0.30000000000000027</v>
      </c>
      <c r="MH28" s="42">
        <f>Tabla25[[#This Row],[PAS_NUM_COR_COD_ROS_TG_TOT]]-Tabla25[[#This Row],[PAS_NUM_COR_COD_ESC_TG_TOT]]</f>
        <v>-1.6666666666666607E-2</v>
      </c>
      <c r="MI28" s="42">
        <f>Tabla25[[#This Row],[PAS_DUR_COR_COD_ROS_TG_NEG]]-Tabla25[[#This Row],[PAS_DUR_COR_COD_ESC_TG_NEG]]</f>
        <v>307.57142857142867</v>
      </c>
      <c r="MJ28" s="42">
        <f>Tabla25[[#This Row],[PAS_DUR_COR_COD_ROS_TG_NEU]]-Tabla25[[#This Row],[PAS_DUR_COR_COD_ESC_TG_NEU]]</f>
        <v>25.702380952380963</v>
      </c>
      <c r="MK28" s="42">
        <f>Tabla25[[#This Row],[PAS_DUR_COR_COD_ROS_TG_POS]]-Tabla25[[#This Row],[PAS_DUR_COR_COD_ESC_TG_POS]]</f>
        <v>-306</v>
      </c>
      <c r="ML28" s="42">
        <f>Tabla25[[#This Row],[PAS_DUR_COR_COD_ROS_TG_TOT]]-Tabla25[[#This Row],[PAS_DUR_COR_COD_ESC_TG_TOT]]</f>
        <v>22.368421052631675</v>
      </c>
      <c r="MM28" s="44">
        <f>Tabla25[[#This Row],[ESC_NUM_COR_COD_ROS_TG_NEG]]-Tabla25[[#This Row],[ESC_NUM_COR_COD_ESC_TG_NEG]]</f>
        <v>1.125</v>
      </c>
      <c r="MN28" s="44">
        <f>Tabla25[[#This Row],[ESC_NUM_COR_COD_ROS_TG_NEU]]-Tabla25[[#This Row],[ESC_NUM_COR_COD_ESC_TG_NEU]]</f>
        <v>-0.25</v>
      </c>
      <c r="MO28" s="44">
        <f>Tabla25[[#This Row],[ESC_NUM_COR_COD_ROS_TG_POS]]-Tabla25[[#This Row],[ESC_NUM_COR_COD_ESC_TG_POS]]</f>
        <v>0.69999999999999973</v>
      </c>
      <c r="MP28" s="44">
        <f>Tabla25[[#This Row],[ESC_NUM_COR_COD_ROS_TG_TOT]]-Tabla25[[#This Row],[ESC_NUM_COR_COD_ESC_TG_TOT]]</f>
        <v>0.53846153846153832</v>
      </c>
      <c r="MQ28" s="44">
        <f>Tabla25[[#This Row],[ESC_DUR_COR_COD_ROS_TG_NEG]]-Tabla25[[#This Row],[ESC_DUR_COR_COD_ESC_TG_NEG]]</f>
        <v>838.75</v>
      </c>
      <c r="MR28" s="44">
        <f>Tabla25[[#This Row],[ESC_DUR_COR_COD_ROS_TG_NEU]]-Tabla25[[#This Row],[ESC_DUR_COR_COD_ESC_TG_NEU]]</f>
        <v>843.35714285714289</v>
      </c>
      <c r="MS28" s="44">
        <f>Tabla25[[#This Row],[ESC_DUR_COR_COD_ROS_TG_POS]]-Tabla25[[#This Row],[ESC_DUR_COR_COD_ESC_TG_POS]]</f>
        <v>986.91428571428571</v>
      </c>
      <c r="MT28" s="44">
        <f>Tabla25[[#This Row],[ESC_DUR_COR_COD_ROS_TG_TOT]]-Tabla25[[#This Row],[ESC_DUR_COR_COD_ESC_TG_TOT]]</f>
        <v>882.93117408906869</v>
      </c>
      <c r="MU28" s="47">
        <f>Tabla25[[#This Row],[ROS_NUM_COR_COD_ROS_TG_NEG]]-Tabla25[[#This Row],[ROS_NUM_COR_COD_ESC_TG_NEG]]</f>
        <v>2.625</v>
      </c>
      <c r="MV28" s="47">
        <f>Tabla25[[#This Row],[ROS_NUM_COR_COD_ROS_TG_NEU]]-Tabla25[[#This Row],[ROS_NUM_COR_COD_ESC_TG_NEU]]</f>
        <v>2</v>
      </c>
      <c r="MW28" s="47">
        <f>Tabla25[[#This Row],[ROS_NUM_COR_COD_ROS_TG_POS]]-Tabla25[[#This Row],[ROS_NUM_COR_COD_ESC_TG_POS]]</f>
        <v>3</v>
      </c>
      <c r="MX28" s="47">
        <f>Tabla25[[#This Row],[ROS_NUM_COR_COD_ROS_TG_TOT]]-Tabla25[[#This Row],[ROS_NUM_COR_COD_ESC_TG_TOT]]</f>
        <v>2.5185185185185186</v>
      </c>
      <c r="MY28" s="47">
        <f>Tabla25[[#This Row],[ROS_DUR_COR_COD_ROS_TG_NEG]]-Tabla25[[#This Row],[ROS_DUR_COR_COD_ESC_TG_NEG]]</f>
        <v>568.08928571428567</v>
      </c>
      <c r="MZ28" s="47">
        <f>Tabla25[[#This Row],[ROS_DUR_COR_COD_ROS_TG_NEU]]-Tabla25[[#This Row],[ROS_DUR_COR_COD_ESC_TG_NEU]]</f>
        <v>406.70000000000005</v>
      </c>
      <c r="NA28" s="47">
        <f>Tabla25[[#This Row],[ROS_DUR_COR_COD_ROS_TG_POS]]-Tabla25[[#This Row],[ROS_DUR_COR_COD_ESC_TG_POS]]</f>
        <v>406.06666666666672</v>
      </c>
      <c r="NB28" s="47">
        <f>Tabla25[[#This Row],[ROS_DUR_COR_COD_ROS_TG_TOT]]-Tabla25[[#This Row],[ROS_DUR_COR_COD_ESC_TG_TOT]]</f>
        <v>477.26455026455028</v>
      </c>
      <c r="NC28">
        <v>295.875</v>
      </c>
      <c r="ND28">
        <v>312</v>
      </c>
      <c r="NE28">
        <v>286.88888888888891</v>
      </c>
      <c r="NF28">
        <v>298.85185185185185</v>
      </c>
      <c r="NG28">
        <v>231.28571428571428</v>
      </c>
      <c r="NH28">
        <v>269.44444444444446</v>
      </c>
      <c r="NI28">
        <v>178.6</v>
      </c>
      <c r="NJ28">
        <v>235.0952380952381</v>
      </c>
      <c r="NK28">
        <v>281</v>
      </c>
      <c r="NL28">
        <v>329</v>
      </c>
      <c r="NM28">
        <v>335.2</v>
      </c>
      <c r="NN28">
        <v>316.61538461538464</v>
      </c>
      <c r="NO28">
        <v>302</v>
      </c>
      <c r="NP28">
        <v>282.85714285714283</v>
      </c>
      <c r="NQ28">
        <v>319.42857142857144</v>
      </c>
      <c r="NR28">
        <v>301.36842105263156</v>
      </c>
      <c r="NS28">
        <v>280.07142857142856</v>
      </c>
      <c r="NT28">
        <v>261.5</v>
      </c>
      <c r="NU28">
        <v>276.83333333333331</v>
      </c>
      <c r="NV28">
        <v>273.18421052631578</v>
      </c>
      <c r="NW28">
        <v>274.28571428571428</v>
      </c>
      <c r="NX28">
        <v>329.21428571428572</v>
      </c>
      <c r="NY28">
        <v>290.91666666666669</v>
      </c>
      <c r="NZ28">
        <v>298.5</v>
      </c>
      <c r="OA28" s="15">
        <f>Tabla2[[#This Row],[ROS_1DU_COR_COD_ROS_TG_NEG]]-Tabla2[[#This Row],[PAS_1DU_COR_COD_ROS_TG_NEG]]</f>
        <v>15.803571428571445</v>
      </c>
      <c r="OB28" s="15">
        <f>Tabla2[[#This Row],[ROS_1DU_COR_COD_ROS_TG_NEU]]-Tabla2[[#This Row],[PAS_1DU_COR_COD_ROS_TG_NEU]]</f>
        <v>50.5</v>
      </c>
      <c r="OC28" s="15">
        <f>Tabla2[[#This Row],[ROS_1DU_COR_COD_ROS_TG_POS]]-Tabla2[[#This Row],[PAS_1DU_COR_COD_ROS_TG_POS]]</f>
        <v>10.0555555555556</v>
      </c>
      <c r="OD28" s="15">
        <f>Tabla2[[#This Row],[ROS_1DU_COR_COD_ROS_TG_TOT]]-Tabla2[[#This Row],[PAS_1DU_COR_COD_ROS_TG_TOT]]</f>
        <v>25.667641325536067</v>
      </c>
      <c r="OE28" s="15">
        <f>Tabla2[[#This Row],[ROS_1DU_COR_COD_ESC_TG_NEG]]-Tabla2[[#This Row],[PAS_1DU_COR_COD_ESC_TG_NEG]]</f>
        <v>-43</v>
      </c>
      <c r="OF28" s="15">
        <f>Tabla2[[#This Row],[ROS_1DU_COR_COD_ESC_TG_NEU]]-Tabla2[[#This Row],[PAS_1DU_COR_COD_ESC_TG_NEU]]</f>
        <v>-59.769841269841265</v>
      </c>
      <c r="OG28" s="15">
        <f>Tabla2[[#This Row],[ROS_1DU_COR_COD_ESC_TG_POS]]-Tabla2[[#This Row],[PAS_1DU_COR_COD_ESC_TG_POS]]</f>
        <v>-112.31666666666669</v>
      </c>
      <c r="OH28" s="15">
        <f>Tabla2[[#This Row],[ROS_1DU_COR_COD_ESC_TG_TOT]]-Tabla2[[#This Row],[PAS_1DU_COR_COD_ESC_TG_TOT]]</f>
        <v>-63.404761904761898</v>
      </c>
      <c r="OI28" s="15">
        <f>Tabla2[[#This Row],[PAS_1DU_COR_COD_ROS_TG_NEG]]-Tabla2[[#This Row],[ESC_1DU_COR_COD_ROS_TG_NEG]]</f>
        <v>-0.92857142857144481</v>
      </c>
      <c r="OJ28" s="15">
        <f>Tabla2[[#This Row],[PAS_1DU_COR_COD_ROS_TG_NEU]]-Tabla2[[#This Row],[ESC_1DU_COR_COD_ROS_TG_NEU]]</f>
        <v>-67.5</v>
      </c>
      <c r="OK28" s="15">
        <f>Tabla2[[#This Row],[PAS_1DU_COR_COD_ROS_TG_POS]]-Tabla2[[#This Row],[ESC_1DU_COR_COD_ROS_TG_POS]]</f>
        <v>-58.366666666666674</v>
      </c>
      <c r="OL28" s="15">
        <f>Tabla2[[#This Row],[PAS_1DU_COR_COD_ROS_TG_TOT]]-Tabla2[[#This Row],[ESC_1DU_COR_COD_ROS_TG_TOT]]</f>
        <v>-43.431174089068861</v>
      </c>
      <c r="OM28" s="15">
        <f>Tabla2[[#This Row],[PAS_1DU_COR_COD_ESC_TG_NEG]]-Tabla2[[#This Row],[ESC_1DU_COR_COD_ESC_TG_NEG]]</f>
        <v>-27.714285714285722</v>
      </c>
      <c r="ON28" s="15">
        <f>Tabla2[[#This Row],[PAS_1DU_COR_COD_ESC_TG_NEU]]-Tabla2[[#This Row],[ESC_1DU_COR_COD_ESC_TG_NEU]]</f>
        <v>46.35714285714289</v>
      </c>
      <c r="OO28" s="15">
        <f>Tabla2[[#This Row],[PAS_1DU_COR_COD_ESC_TG_POS]]-Tabla2[[#This Row],[ESC_1DU_COR_COD_ESC_TG_POS]]</f>
        <v>-28.511904761904759</v>
      </c>
      <c r="OP28" s="15">
        <f>Tabla2[[#This Row],[PAS_1DU_COR_COD_ESC_TG_TOT]]-Tabla2[[#This Row],[ESC_1DU_COR_COD_ESC_TG_TOT]]</f>
        <v>-2.868421052631561</v>
      </c>
      <c r="OQ28" s="61">
        <v>64.589285714285722</v>
      </c>
      <c r="OR28" s="62">
        <v>42.555555555555543</v>
      </c>
      <c r="OS28" s="62">
        <v>108.28888888888892</v>
      </c>
      <c r="OT28" s="62">
        <v>63.756613756613746</v>
      </c>
      <c r="OU28" s="62">
        <v>-21</v>
      </c>
      <c r="OV28" s="62">
        <v>46.142857142857167</v>
      </c>
      <c r="OW28" s="62">
        <v>15.771428571428544</v>
      </c>
      <c r="OX28" s="62">
        <v>15.246963562753081</v>
      </c>
      <c r="OY28" s="62">
        <v>5.7857142857142776</v>
      </c>
      <c r="OZ28" s="62">
        <v>-67.714285714285722</v>
      </c>
      <c r="PA28" s="62">
        <v>-14.083333333333371</v>
      </c>
      <c r="PB28" s="62">
        <v>-25.31578947368422</v>
      </c>
    </row>
    <row r="29" spans="1:418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  <c r="KY29" s="15">
        <f>Tabla2[[#This Row],[ROS_NUM_COR_COD_ROS_TG_NEG]]-Tabla2[[#This Row],[PAS_NUM_COR_COD_ROS_TG_NEG]]</f>
        <v>1.7999999999999998</v>
      </c>
      <c r="KZ29" s="15">
        <f>Tabla2[[#This Row],[ROS_DUR_COR_COD_ROS_TG_NEG]]-Tabla2[[#This Row],[PAS_DUR_COR_COD_ROS_TG_NEG]]</f>
        <v>-52.784090909090992</v>
      </c>
      <c r="LA29" s="15">
        <f>Tabla2[[#This Row],[ROS_NUM_COR_COD_ROS_TG_NEU]]-Tabla2[[#This Row],[PAS_NUM_COR_COD_ROS_TG_NEU]]</f>
        <v>2.155555555555555</v>
      </c>
      <c r="LB29" s="15">
        <f>Tabla2[[#This Row],[ROS_DUR_COR_COD_ROS_TG_NEU]]-Tabla2[[#This Row],[PAS_DUR_COR_COD_ROS_TG_NEU]]</f>
        <v>148.9666666666667</v>
      </c>
      <c r="LC29" s="15">
        <f>Tabla2[[#This Row],[ROS_NUM_COR_COD_ROS_TG_POS]]-Tabla2[[#This Row],[PAS_NUM_COR_COD_ROS_TG_POS]]</f>
        <v>1.0666666666666669</v>
      </c>
      <c r="LD29" s="15">
        <f>Tabla2[[#This Row],[ROS_DUR_COR_COD_ROS_TG_POS]]-Tabla2[[#This Row],[PAS_DUR_COR_COD_ROS_TG_POS]]</f>
        <v>129.93055555555566</v>
      </c>
      <c r="LE29" s="15">
        <f>Tabla2[[#This Row],[ROS_NUM_COR_COD_ROS_TG_TOT]]-Tabla2[[#This Row],[PAS_NUM_COR_COD_ROS_TG_TOT]]</f>
        <v>1.7037037037037033</v>
      </c>
      <c r="LF29" s="15">
        <f>Tabla2[[#This Row],[ROS_DUR_COR_COD_ROS_TG_TOT]]-Tabla2[[#This Row],[PAS_DUR_COR_COD_ROS_TG_TOT]]</f>
        <v>77.595441595441571</v>
      </c>
      <c r="LG29" s="15">
        <f>Tabla2[[#This Row],[ROS_NUM_COR_COD_ESC_TG_NEG]]-Tabla2[[#This Row],[PAS_NUM_COR_COD_ESC_TG_NEG]]</f>
        <v>-1.0499999999999998</v>
      </c>
      <c r="LH29" s="15">
        <f>Tabla2[[#This Row],[ROS_DUR_COR_COD_ESC_TG_NEG]]-Tabla2[[#This Row],[PAS_DUR_COR_COD_ESC_TG_NEG]]</f>
        <v>-368.83333333333326</v>
      </c>
      <c r="LI29" s="15">
        <f>Tabla2[[#This Row],[ROS_NUM_COR_COD_ESC_TG_NEU]]-Tabla2[[#This Row],[PAS_NUM_COR_COD_ESC_TG_NEU]]</f>
        <v>-1.3777777777777778</v>
      </c>
      <c r="LJ29" s="15">
        <f>Tabla2[[#This Row],[ROS_NUM_COR_COD_ESC_TG_NEG]]-Tabla2[[#This Row],[PAS_NUM_COR_COD_ESC_TG_NEG]]</f>
        <v>-1.0499999999999998</v>
      </c>
      <c r="LK29" s="15">
        <f>Tabla2[[#This Row],[ROS_NUM_COR_COD_ESC_TG_POS]]-Tabla2[[#This Row],[PAS_NUM_COR_COD_ESC_TG_POS]]</f>
        <v>-1.7222222222222223</v>
      </c>
      <c r="LL29" s="15">
        <f>Tabla2[[#This Row],[ROS_DUR_COR_COD_ESC_TG_POS]]-Tabla2[[#This Row],[PAS_DUR_COR_COD_ESC_TG_POS]]</f>
        <v>-272.5625</v>
      </c>
      <c r="LM29" s="15">
        <f>Tabla2[[#This Row],[ROS_NUM_COR_COD_ESC_TG_TOT]]-Tabla2[[#This Row],[PAS_NUM_COR_COD_ESC_TG_TOT]]</f>
        <v>-1.4054916985951469</v>
      </c>
      <c r="LN29" s="15">
        <f>Tabla2[[#This Row],[ROS_DUR_COR_COD_ESC_TG_TOT]]-Tabla2[[#This Row],[PAS_DUR_COR_COD_ESC_TG_TOT]]</f>
        <v>-434.18085106382978</v>
      </c>
      <c r="LO29" s="15">
        <f>Tabla2[[#This Row],[PAS_NUM_COR_COD_ROS_TG_NEG]]-Tabla2[[#This Row],[ESC_NUM_COR_COD_ROS_TG_NEG]]</f>
        <v>0.35000000000000009</v>
      </c>
      <c r="LP29" s="15">
        <f>Tabla2[[#This Row],[PAS_DUR_COR_COD_ROS_TG_NEG]]-Tabla2[[#This Row],[ESC_DUR_COR_COD_ROS_TG_NEG]]</f>
        <v>-15.890909090908963</v>
      </c>
      <c r="LQ29" s="15">
        <f>Tabla2[[#This Row],[PAS_NUM_COR_COD_ROS_TG_NEU]]-Tabla2[[#This Row],[ESC_NUM_COR_COD_ROS_TG_NEU]]</f>
        <v>-0.15555555555555545</v>
      </c>
      <c r="LR29" s="15">
        <f>Tabla2[[#This Row],[PAS_DUR_COR_COD_ROS_TG_NEU]]-Tabla2[[#This Row],[ESC_DUR_COR_COD_ROS_TG_NEU]]</f>
        <v>246.11111111111109</v>
      </c>
      <c r="LS29" s="15">
        <f>Tabla2[[#This Row],[PAS_NUM_COR_COD_ROS_TG_POS]]-Tabla2[[#This Row],[ESC_NUM_COR_COD_ROS_TG_POS]]</f>
        <v>1.4</v>
      </c>
      <c r="LT29" s="15">
        <f>Tabla2[[#This Row],[PAS_DUR_COR_COD_ROS_TG_POS]]-Tabla2[[#This Row],[ESC_DUR_COR_COD_ROS_TG_POS]]</f>
        <v>472.33928571428567</v>
      </c>
      <c r="LU29" s="15">
        <f>Tabla2[[#This Row],[PAS_NUM_COR_COD_ROS_TG_TOT]]-Tabla2[[#This Row],[ESC_NUM_COR_COD_ROS_TG_TOT]]</f>
        <v>0.53333333333333321</v>
      </c>
      <c r="LV29" s="15">
        <f>Tabla2[[#This Row],[PAS_DUR_COR_COD_ROS_TG_TOT]]-Tabla2[[#This Row],[ESC_DUR_COR_COD_ROS_TG_TOT]]</f>
        <v>263.7802197802198</v>
      </c>
      <c r="LW29" s="15">
        <f>Tabla2[[#This Row],[PAS_NUM_COR_COD_ESC_TG_NEG]]-Tabla2[[#This Row],[ESC_NUM_COR_COD_ESC_TG_NEG]]</f>
        <v>-1.75</v>
      </c>
      <c r="LX29" s="15">
        <f>Tabla2[[#This Row],[PAS_DUR_COR_COD_ESC_TG_NEG]]-Tabla2[[#This Row],[ESC_DUR_COR_COD_ESC_TG_NEG]]</f>
        <v>-417.36666666666679</v>
      </c>
      <c r="LY29" s="15">
        <f>Tabla2[[#This Row],[PAS_NUM_COR_COD_ESC_TG_NEU]]-Tabla2[[#This Row],[ESC_NUM_COR_COD_ESC_TG_NEU]]</f>
        <v>-1.5222222222222221</v>
      </c>
      <c r="LZ29" s="15">
        <f>Tabla2[[#This Row],[PAS_DUR_COR_COD_ESC_TG_NEU]]-Tabla2[[#This Row],[ESC_DUR_COR_COD_ESC_TG_NEU]]</f>
        <v>-414.17307692307691</v>
      </c>
      <c r="MA29" s="15">
        <f>Tabla2[[#This Row],[PAS_NUM_COR_COD_ESC_TG_POS]]-Tabla2[[#This Row],[ESC_NUM_COR_COD_ESC_TG_POS]]</f>
        <v>-2.2999999999999998</v>
      </c>
      <c r="MB29" s="15">
        <f>Tabla2[[#This Row],[PAS_DUR_COR_COD_ESC_TG_POS]]-Tabla2[[#This Row],[ESC_DUR_COR_COD_ESC_TG_POS]]</f>
        <v>-608.53749999999991</v>
      </c>
      <c r="MC29" s="15">
        <f>Tabla2[[#This Row],[PAS_NUM_COR_COD_ESC_TG_TOT]]-Tabla2[[#This Row],[ESC_NUM_COR_COD_ESC_TG_TOT]]</f>
        <v>-1.8574712643678164</v>
      </c>
      <c r="MD29" s="15">
        <f>Tabla2[[#This Row],[PAS_DUR_COR_COD_ESC_TG_TOT]]-Tabla2[[#This Row],[ESC_DUR_COR_COD_ESC_TG_TOT]]</f>
        <v>-481.67629179331311</v>
      </c>
      <c r="ME29" s="42">
        <f>Tabla25[[#This Row],[PAS_NUM_COR_COD_ROS_TG_NEG]]-Tabla25[[#This Row],[PAS_NUM_COR_COD_ESC_TG_NEG]]</f>
        <v>-0.59999999999999964</v>
      </c>
      <c r="MF29" s="42">
        <f>Tabla25[[#This Row],[PAS_NUM_COR_COD_ROS_TG_NEU]]-Tabla25[[#This Row],[PAS_NUM_COR_COD_ESC_TG_NEU]]</f>
        <v>0.16666666666666696</v>
      </c>
      <c r="MG29" s="42">
        <f>Tabla25[[#This Row],[PAS_NUM_COR_COD_ROS_TG_POS]]-Tabla25[[#This Row],[PAS_NUM_COR_COD_ESC_TG_POS]]</f>
        <v>1.1000000000000001</v>
      </c>
      <c r="MH29" s="42">
        <f>Tabla25[[#This Row],[PAS_NUM_COR_COD_ROS_TG_TOT]]-Tabla25[[#This Row],[PAS_NUM_COR_COD_ESC_TG_TOT]]</f>
        <v>0.22413793103448265</v>
      </c>
      <c r="MI29" s="42">
        <f>Tabla25[[#This Row],[PAS_DUR_COR_COD_ROS_TG_NEG]]-Tabla25[[#This Row],[PAS_DUR_COR_COD_ESC_TG_NEG]]</f>
        <v>240.07575757575773</v>
      </c>
      <c r="MJ29" s="42">
        <f>Tabla25[[#This Row],[PAS_DUR_COR_COD_ROS_TG_NEU]]-Tabla25[[#This Row],[PAS_DUR_COR_COD_ESC_TG_NEU]]</f>
        <v>195.25641025641016</v>
      </c>
      <c r="MK29" s="42">
        <f>Tabla25[[#This Row],[PAS_DUR_COR_COD_ROS_TG_POS]]-Tabla25[[#This Row],[PAS_DUR_COR_COD_ESC_TG_POS]]</f>
        <v>529.5625</v>
      </c>
      <c r="ML29" s="42">
        <f>Tabla25[[#This Row],[PAS_DUR_COR_COD_ROS_TG_TOT]]-Tabla25[[#This Row],[PAS_DUR_COR_COD_ESC_TG_TOT]]</f>
        <v>331.90889252591387</v>
      </c>
      <c r="MM29" s="44">
        <f>Tabla25[[#This Row],[ESC_NUM_COR_COD_ROS_TG_NEG]]-Tabla25[[#This Row],[ESC_NUM_COR_COD_ESC_TG_NEG]]</f>
        <v>-2.6999999999999997</v>
      </c>
      <c r="MN29" s="44">
        <f>Tabla25[[#This Row],[ESC_NUM_COR_COD_ROS_TG_NEU]]-Tabla25[[#This Row],[ESC_NUM_COR_COD_ESC_TG_NEU]]</f>
        <v>-1.1999999999999997</v>
      </c>
      <c r="MO29" s="44">
        <f>Tabla25[[#This Row],[ESC_NUM_COR_COD_ROS_TG_POS]]-Tabla25[[#This Row],[ESC_NUM_COR_COD_ESC_TG_POS]]</f>
        <v>-2.5999999999999996</v>
      </c>
      <c r="MP29" s="44">
        <f>Tabla25[[#This Row],[ESC_NUM_COR_COD_ROS_TG_TOT]]-Tabla25[[#This Row],[ESC_NUM_COR_COD_ESC_TG_TOT]]</f>
        <v>-2.166666666666667</v>
      </c>
      <c r="MQ29" s="44">
        <f>Tabla25[[#This Row],[ESC_DUR_COR_COD_ROS_TG_NEG]]-Tabla25[[#This Row],[ESC_DUR_COR_COD_ESC_TG_NEG]]</f>
        <v>-161.40000000000009</v>
      </c>
      <c r="MR29" s="44">
        <f>Tabla25[[#This Row],[ESC_DUR_COR_COD_ROS_TG_NEU]]-Tabla25[[#This Row],[ESC_DUR_COR_COD_ESC_TG_NEU]]</f>
        <v>-465.02777777777783</v>
      </c>
      <c r="MS29" s="44">
        <f>Tabla25[[#This Row],[ESC_DUR_COR_COD_ROS_TG_POS]]-Tabla25[[#This Row],[ESC_DUR_COR_COD_ESC_TG_POS]]</f>
        <v>-551.31428571428557</v>
      </c>
      <c r="MT29" s="44">
        <f>Tabla25[[#This Row],[ESC_DUR_COR_COD_ROS_TG_TOT]]-Tabla25[[#This Row],[ESC_DUR_COR_COD_ESC_TG_TOT]]</f>
        <v>-413.54761904761904</v>
      </c>
      <c r="MU29" s="47">
        <f>Tabla25[[#This Row],[ROS_NUM_COR_COD_ROS_TG_NEG]]-Tabla25[[#This Row],[ROS_NUM_COR_COD_ESC_TG_NEG]]</f>
        <v>2.25</v>
      </c>
      <c r="MV29" s="47">
        <f>Tabla25[[#This Row],[ROS_NUM_COR_COD_ROS_TG_NEU]]-Tabla25[[#This Row],[ROS_NUM_COR_COD_ESC_TG_NEU]]</f>
        <v>3.6999999999999997</v>
      </c>
      <c r="MW29" s="47">
        <f>Tabla25[[#This Row],[ROS_NUM_COR_COD_ROS_TG_POS]]-Tabla25[[#This Row],[ROS_NUM_COR_COD_ESC_TG_POS]]</f>
        <v>3.8888888888888893</v>
      </c>
      <c r="MX29" s="47">
        <f>Tabla25[[#This Row],[ROS_NUM_COR_COD_ROS_TG_TOT]]-Tabla25[[#This Row],[ROS_NUM_COR_COD_ESC_TG_TOT]]</f>
        <v>3.333333333333333</v>
      </c>
      <c r="MY29" s="47">
        <f>Tabla25[[#This Row],[ROS_DUR_COR_COD_ROS_TG_NEG]]-Tabla25[[#This Row],[ROS_DUR_COR_COD_ESC_TG_NEG]]</f>
        <v>556.125</v>
      </c>
      <c r="MZ29" s="47">
        <f>Tabla25[[#This Row],[ROS_DUR_COR_COD_ROS_TG_NEU]]-Tabla25[[#This Row],[ROS_DUR_COR_COD_ESC_TG_NEU]]</f>
        <v>985.67499999999995</v>
      </c>
      <c r="NA29" s="47">
        <f>Tabla25[[#This Row],[ROS_DUR_COR_COD_ROS_TG_POS]]-Tabla25[[#This Row],[ROS_DUR_COR_COD_ESC_TG_POS]]</f>
        <v>932.05555555555566</v>
      </c>
      <c r="NB29" s="47">
        <f>Tabla25[[#This Row],[ROS_DUR_COR_COD_ROS_TG_TOT]]-Tabla25[[#This Row],[ROS_DUR_COR_COD_ESC_TG_TOT]]</f>
        <v>843.68518518518522</v>
      </c>
      <c r="NC29">
        <v>292.5</v>
      </c>
      <c r="ND29">
        <v>319.89999999999998</v>
      </c>
      <c r="NE29">
        <v>353.33333333333331</v>
      </c>
      <c r="NF29">
        <v>322.92592592592592</v>
      </c>
      <c r="NG29">
        <v>274.16666666666669</v>
      </c>
      <c r="NH29">
        <v>289.625</v>
      </c>
      <c r="NI29">
        <v>356</v>
      </c>
      <c r="NJ29">
        <v>299.22222222222223</v>
      </c>
      <c r="NK29">
        <v>337.8</v>
      </c>
      <c r="NL29">
        <v>332.22222222222223</v>
      </c>
      <c r="NM29">
        <v>327</v>
      </c>
      <c r="NN29">
        <v>331.8095238095238</v>
      </c>
      <c r="NO29">
        <v>284.7</v>
      </c>
      <c r="NP29">
        <v>329.375</v>
      </c>
      <c r="NQ29">
        <v>340.9</v>
      </c>
      <c r="NR29">
        <v>317.53571428571428</v>
      </c>
      <c r="NS29">
        <v>290.18181818181819</v>
      </c>
      <c r="NT29">
        <v>309.25</v>
      </c>
      <c r="NU29">
        <v>311.0625</v>
      </c>
      <c r="NV29">
        <v>304.61538461538464</v>
      </c>
      <c r="NW29">
        <v>341.05555555555554</v>
      </c>
      <c r="NX29">
        <v>320.07692307692309</v>
      </c>
      <c r="NY29">
        <v>334.5625</v>
      </c>
      <c r="NZ29">
        <v>333.04255319148939</v>
      </c>
      <c r="OA29" s="15">
        <f>Tabla2[[#This Row],[ROS_1DU_COR_COD_ROS_TG_NEG]]-Tabla2[[#This Row],[PAS_1DU_COR_COD_ROS_TG_NEG]]</f>
        <v>2.318181818181813</v>
      </c>
      <c r="OB29" s="15">
        <f>Tabla2[[#This Row],[ROS_1DU_COR_COD_ROS_TG_NEU]]-Tabla2[[#This Row],[PAS_1DU_COR_COD_ROS_TG_NEU]]</f>
        <v>10.649999999999977</v>
      </c>
      <c r="OC29" s="15">
        <f>Tabla2[[#This Row],[ROS_1DU_COR_COD_ROS_TG_POS]]-Tabla2[[#This Row],[PAS_1DU_COR_COD_ROS_TG_POS]]</f>
        <v>42.270833333333314</v>
      </c>
      <c r="OD29" s="15">
        <f>Tabla2[[#This Row],[ROS_1DU_COR_COD_ROS_TG_TOT]]-Tabla2[[#This Row],[PAS_1DU_COR_COD_ROS_TG_TOT]]</f>
        <v>18.310541310541282</v>
      </c>
      <c r="OE29" s="15">
        <f>Tabla2[[#This Row],[ROS_1DU_COR_COD_ESC_TG_NEG]]-Tabla2[[#This Row],[PAS_1DU_COR_COD_ESC_TG_NEG]]</f>
        <v>-66.888888888888857</v>
      </c>
      <c r="OF29" s="15">
        <f>Tabla2[[#This Row],[ROS_1DU_COR_COD_ESC_TG_NEU]]-Tabla2[[#This Row],[PAS_1DU_COR_COD_ESC_TG_NEU]]</f>
        <v>-30.451923076923094</v>
      </c>
      <c r="OG29" s="15">
        <f>Tabla2[[#This Row],[ROS_1DU_COR_COD_ESC_TG_POS]]-Tabla2[[#This Row],[PAS_1DU_COR_COD_ESC_TG_POS]]</f>
        <v>21.4375</v>
      </c>
      <c r="OH29" s="15">
        <f>Tabla2[[#This Row],[ROS_1DU_COR_COD_ESC_TG_TOT]]-Tabla2[[#This Row],[PAS_1DU_COR_COD_ESC_TG_TOT]]</f>
        <v>-33.820330969267161</v>
      </c>
      <c r="OI29" s="15">
        <f>Tabla2[[#This Row],[PAS_1DU_COR_COD_ROS_TG_NEG]]-Tabla2[[#This Row],[ESC_1DU_COR_COD_ROS_TG_NEG]]</f>
        <v>-47.618181818181824</v>
      </c>
      <c r="OJ29" s="15">
        <f>Tabla2[[#This Row],[PAS_1DU_COR_COD_ROS_TG_NEU]]-Tabla2[[#This Row],[ESC_1DU_COR_COD_ROS_TG_NEU]]</f>
        <v>-22.972222222222229</v>
      </c>
      <c r="OK29" s="15">
        <f>Tabla2[[#This Row],[PAS_1DU_COR_COD_ROS_TG_POS]]-Tabla2[[#This Row],[ESC_1DU_COR_COD_ROS_TG_POS]]</f>
        <v>-15.9375</v>
      </c>
      <c r="OL29" s="15">
        <f>Tabla2[[#This Row],[PAS_1DU_COR_COD_ROS_TG_TOT]]-Tabla2[[#This Row],[ESC_1DU_COR_COD_ROS_TG_TOT]]</f>
        <v>-27.194139194139154</v>
      </c>
      <c r="OM29" s="15">
        <f>Tabla2[[#This Row],[PAS_1DU_COR_COD_ESC_TG_NEG]]-Tabla2[[#This Row],[ESC_1DU_COR_COD_ESC_TG_NEG]]</f>
        <v>56.355555555555554</v>
      </c>
      <c r="ON29" s="15">
        <f>Tabla2[[#This Row],[PAS_1DU_COR_COD_ESC_TG_NEU]]-Tabla2[[#This Row],[ESC_1DU_COR_COD_ESC_TG_NEU]]</f>
        <v>-9.2980769230769056</v>
      </c>
      <c r="OO29" s="15">
        <f>Tabla2[[#This Row],[PAS_1DU_COR_COD_ESC_TG_POS]]-Tabla2[[#This Row],[ESC_1DU_COR_COD_ESC_TG_POS]]</f>
        <v>-6.3374999999999773</v>
      </c>
      <c r="OP29" s="15">
        <f>Tabla2[[#This Row],[PAS_1DU_COR_COD_ESC_TG_TOT]]-Tabla2[[#This Row],[ESC_1DU_COR_COD_ESC_TG_TOT]]</f>
        <v>15.506838905775112</v>
      </c>
      <c r="OQ29" s="61">
        <v>18.333333333333314</v>
      </c>
      <c r="OR29" s="62">
        <v>30.274999999999977</v>
      </c>
      <c r="OS29" s="62">
        <v>-2.6666666666666856</v>
      </c>
      <c r="OT29" s="62">
        <v>23.703703703703695</v>
      </c>
      <c r="OU29" s="62">
        <v>53.100000000000023</v>
      </c>
      <c r="OV29" s="62">
        <v>2.8472222222222285</v>
      </c>
      <c r="OW29" s="62">
        <v>-13.899999999999977</v>
      </c>
      <c r="OX29" s="62">
        <v>14.273809523809518</v>
      </c>
      <c r="OY29" s="62">
        <v>-50.873737373737356</v>
      </c>
      <c r="OZ29" s="62">
        <v>-10.826923076923094</v>
      </c>
      <c r="PA29" s="62">
        <v>-23.5</v>
      </c>
      <c r="PB29" s="62">
        <v>-28.427168576104748</v>
      </c>
    </row>
    <row r="30" spans="1:418" x14ac:dyDescent="0.3">
      <c r="A30" s="4" t="s">
        <v>28</v>
      </c>
      <c r="B30" s="2">
        <v>20</v>
      </c>
      <c r="C30" s="2">
        <v>2</v>
      </c>
      <c r="D30" s="2">
        <v>26</v>
      </c>
      <c r="E30">
        <v>3.95</v>
      </c>
      <c r="F30">
        <v>1218.4736842105262</v>
      </c>
      <c r="G30">
        <v>3.6</v>
      </c>
      <c r="H30">
        <v>1056.5999999999999</v>
      </c>
      <c r="I30">
        <v>3.3</v>
      </c>
      <c r="J30">
        <v>1194.8823529411766</v>
      </c>
      <c r="K30">
        <v>3.6166666666666667</v>
      </c>
      <c r="L30">
        <v>1153.5</v>
      </c>
      <c r="M30">
        <v>3.2</v>
      </c>
      <c r="N30">
        <v>1166.0555555555557</v>
      </c>
      <c r="O30">
        <v>3.5</v>
      </c>
      <c r="P30">
        <v>1107.05</v>
      </c>
      <c r="Q30">
        <v>3.75</v>
      </c>
      <c r="R30">
        <v>1129.6500000000001</v>
      </c>
      <c r="S30">
        <v>3.4833333333333334</v>
      </c>
      <c r="T30">
        <v>1133.155172413793</v>
      </c>
      <c r="U30">
        <v>3.55</v>
      </c>
      <c r="V30">
        <v>1143.1491228070176</v>
      </c>
      <c r="W30">
        <v>2.1</v>
      </c>
      <c r="X30">
        <v>522.85</v>
      </c>
      <c r="Y30">
        <v>2.0499999999999998</v>
      </c>
      <c r="Z30">
        <v>512.85</v>
      </c>
      <c r="AA30">
        <v>1.85</v>
      </c>
      <c r="AB30">
        <v>469.84210526315792</v>
      </c>
      <c r="AC30">
        <v>2</v>
      </c>
      <c r="AD30">
        <v>502.38983050847457</v>
      </c>
      <c r="AE30">
        <v>2</v>
      </c>
      <c r="AF30">
        <v>502.38983050847457</v>
      </c>
      <c r="AG30">
        <v>3.0333333333333332</v>
      </c>
      <c r="AH30">
        <v>924.62427745664741</v>
      </c>
      <c r="BM30">
        <v>3.0333333333333332</v>
      </c>
      <c r="BN30">
        <v>924.62427745664741</v>
      </c>
      <c r="BO30">
        <v>2.875</v>
      </c>
      <c r="BP30">
        <v>997.57142857142856</v>
      </c>
      <c r="BQ30">
        <v>6.25</v>
      </c>
      <c r="BR30">
        <v>1786.25</v>
      </c>
      <c r="BS30">
        <v>3.5</v>
      </c>
      <c r="BT30">
        <v>995.375</v>
      </c>
      <c r="BU30">
        <v>3.8</v>
      </c>
      <c r="BV30">
        <v>1162.6842105263158</v>
      </c>
      <c r="BW30">
        <v>4.25</v>
      </c>
      <c r="BX30">
        <v>1374.5714285714287</v>
      </c>
      <c r="BY30">
        <v>4</v>
      </c>
      <c r="BZ30">
        <v>1284.75</v>
      </c>
      <c r="CA30">
        <v>5</v>
      </c>
      <c r="CB30">
        <v>1322.125</v>
      </c>
      <c r="CC30">
        <v>4.4000000000000004</v>
      </c>
      <c r="CD30">
        <v>1325.0869565217392</v>
      </c>
      <c r="CE30">
        <v>4.1333333333333337</v>
      </c>
      <c r="CF30">
        <v>1251.6190476190477</v>
      </c>
      <c r="CG30">
        <v>4.375</v>
      </c>
      <c r="CH30">
        <v>1336.75</v>
      </c>
      <c r="CI30">
        <v>1.75</v>
      </c>
      <c r="CJ30">
        <v>546.33333333333337</v>
      </c>
      <c r="CK30">
        <v>3.875</v>
      </c>
      <c r="CL30">
        <v>1211.5714285714287</v>
      </c>
      <c r="CM30">
        <v>3.65</v>
      </c>
      <c r="CN30">
        <v>1156.3333333333333</v>
      </c>
      <c r="CO30">
        <v>3.125</v>
      </c>
      <c r="CP30">
        <v>958</v>
      </c>
      <c r="CQ30">
        <v>3.2222222222222223</v>
      </c>
      <c r="CR30">
        <v>1128.625</v>
      </c>
      <c r="CS30">
        <v>2.5</v>
      </c>
      <c r="CT30">
        <v>1086.5</v>
      </c>
      <c r="CU30">
        <v>2.96</v>
      </c>
      <c r="CV30">
        <v>1059.7142857142858</v>
      </c>
      <c r="CW30">
        <v>3.2666666666666666</v>
      </c>
      <c r="CX30">
        <v>1104.3076923076924</v>
      </c>
      <c r="CY30">
        <v>3.7</v>
      </c>
      <c r="CZ30">
        <v>1180.6913580246915</v>
      </c>
      <c r="DA30">
        <v>3.25</v>
      </c>
      <c r="DB30">
        <v>958.5</v>
      </c>
      <c r="DC30">
        <v>4.25</v>
      </c>
      <c r="DD30">
        <v>1026.5</v>
      </c>
      <c r="DE30">
        <v>3.75</v>
      </c>
      <c r="DF30">
        <v>1029</v>
      </c>
      <c r="DG30">
        <v>3.65</v>
      </c>
      <c r="DH30">
        <v>1000.3</v>
      </c>
      <c r="DI30">
        <v>3.5</v>
      </c>
      <c r="DJ30">
        <v>1012.5</v>
      </c>
      <c r="DK30">
        <v>3.5555555555555554</v>
      </c>
      <c r="DL30">
        <v>921.22222222222217</v>
      </c>
      <c r="DM30">
        <v>3.75</v>
      </c>
      <c r="DN30">
        <v>1053.125</v>
      </c>
      <c r="DO30">
        <v>3.6</v>
      </c>
      <c r="DP30">
        <v>992.64</v>
      </c>
      <c r="DQ30">
        <v>3.6222222222222222</v>
      </c>
      <c r="DR30">
        <v>996.04444444444448</v>
      </c>
      <c r="DS30">
        <v>3.6222222222222222</v>
      </c>
      <c r="DT30">
        <v>996.04444444444448</v>
      </c>
      <c r="DU30">
        <v>3.674074074074074</v>
      </c>
      <c r="DV30">
        <v>1114.7460317460318</v>
      </c>
      <c r="DW30">
        <v>7</v>
      </c>
      <c r="DX30">
        <v>2028.5</v>
      </c>
      <c r="DY30">
        <v>4</v>
      </c>
      <c r="DZ30">
        <v>1149.1666666666667</v>
      </c>
      <c r="EA30">
        <v>3</v>
      </c>
      <c r="EB30">
        <v>1980</v>
      </c>
      <c r="EC30">
        <v>4.4000000000000004</v>
      </c>
      <c r="ED30">
        <v>1436.8888888888889</v>
      </c>
      <c r="EE30">
        <v>6</v>
      </c>
      <c r="EF30">
        <v>1750.5</v>
      </c>
      <c r="EG30">
        <v>5</v>
      </c>
      <c r="EH30">
        <v>1560</v>
      </c>
      <c r="EI30">
        <v>1.5</v>
      </c>
      <c r="EJ30">
        <v>866</v>
      </c>
      <c r="EK30">
        <v>4</v>
      </c>
      <c r="EL30">
        <v>1481.75</v>
      </c>
      <c r="EM30">
        <v>4.2666666666666666</v>
      </c>
      <c r="EN30">
        <v>1450.6923076923076</v>
      </c>
      <c r="EO30">
        <v>0.5</v>
      </c>
      <c r="EP30">
        <v>164</v>
      </c>
      <c r="EQ30">
        <v>2.8333333333333335</v>
      </c>
      <c r="ER30">
        <v>1096.5999999999999</v>
      </c>
      <c r="ES30">
        <v>4</v>
      </c>
      <c r="ET30">
        <v>1241.5</v>
      </c>
      <c r="EU30">
        <v>2.6</v>
      </c>
      <c r="EV30">
        <v>1016.25</v>
      </c>
      <c r="EW30">
        <v>1</v>
      </c>
      <c r="EX30">
        <v>617</v>
      </c>
      <c r="EY30">
        <v>2</v>
      </c>
      <c r="EZ30">
        <v>611</v>
      </c>
      <c r="FA30">
        <v>5.5</v>
      </c>
      <c r="FB30">
        <v>1731.5</v>
      </c>
      <c r="FC30">
        <v>3</v>
      </c>
      <c r="FD30">
        <v>1172.75</v>
      </c>
      <c r="FE30">
        <v>2.7333333333333334</v>
      </c>
      <c r="FF30">
        <v>1068.4166666666667</v>
      </c>
      <c r="FG30">
        <v>3.5</v>
      </c>
      <c r="FH30">
        <v>1267.2</v>
      </c>
      <c r="FI30">
        <v>6.5</v>
      </c>
      <c r="FJ30">
        <v>1822</v>
      </c>
      <c r="FK30">
        <v>5.5</v>
      </c>
      <c r="FL30">
        <v>1243.3333333333333</v>
      </c>
      <c r="FM30">
        <v>8</v>
      </c>
      <c r="FN30">
        <v>2040.5</v>
      </c>
      <c r="FO30">
        <v>6.2</v>
      </c>
      <c r="FP30">
        <v>1518.5</v>
      </c>
      <c r="FQ30">
        <v>5.5</v>
      </c>
      <c r="FR30">
        <v>1586</v>
      </c>
      <c r="FS30">
        <v>7</v>
      </c>
      <c r="FT30">
        <v>2349</v>
      </c>
      <c r="FU30">
        <v>4.5</v>
      </c>
      <c r="FV30">
        <v>1533</v>
      </c>
      <c r="FW30">
        <v>5.4</v>
      </c>
      <c r="FX30">
        <v>1717.4</v>
      </c>
      <c r="FY30">
        <v>5.9333333333333336</v>
      </c>
      <c r="FZ30">
        <v>1584.8</v>
      </c>
      <c r="GA30">
        <v>5.9333333333333336</v>
      </c>
      <c r="GB30">
        <v>1584.8</v>
      </c>
      <c r="GC30">
        <v>4.3111111111111109</v>
      </c>
      <c r="GD30">
        <v>1386.3</v>
      </c>
      <c r="GE30">
        <v>3.8333333333333335</v>
      </c>
      <c r="GF30">
        <v>1180.1807228915663</v>
      </c>
      <c r="GG30">
        <v>3.9</v>
      </c>
      <c r="GH30">
        <v>1322.8888888888889</v>
      </c>
      <c r="GI30">
        <v>2.7</v>
      </c>
      <c r="GJ30">
        <v>853.44444444444446</v>
      </c>
      <c r="GK30">
        <v>2.8888888888888888</v>
      </c>
      <c r="GL30">
        <v>1166.8571428571429</v>
      </c>
      <c r="GM30">
        <v>3.1724137931034484</v>
      </c>
      <c r="GN30">
        <v>1110.2</v>
      </c>
      <c r="GO30">
        <v>2.6666666666666665</v>
      </c>
      <c r="GP30">
        <v>866.28571428571433</v>
      </c>
      <c r="GQ30">
        <v>3</v>
      </c>
      <c r="GR30">
        <v>657</v>
      </c>
      <c r="GS30">
        <v>3.3</v>
      </c>
      <c r="GT30">
        <v>965.11111111111109</v>
      </c>
      <c r="GU30">
        <v>3</v>
      </c>
      <c r="GV30">
        <v>826.52</v>
      </c>
      <c r="GW30">
        <v>3.0877192982456139</v>
      </c>
      <c r="GX30">
        <v>968.36</v>
      </c>
      <c r="GY30">
        <v>3.3</v>
      </c>
      <c r="GZ30">
        <v>942.1</v>
      </c>
      <c r="HA30">
        <v>4.5999999999999996</v>
      </c>
      <c r="HB30">
        <v>1499.6666666666667</v>
      </c>
      <c r="HC30">
        <v>4.2222222222222223</v>
      </c>
      <c r="HD30">
        <v>1414.375</v>
      </c>
      <c r="HE30">
        <v>4.0344827586206895</v>
      </c>
      <c r="HF30">
        <v>1267.8888888888889</v>
      </c>
      <c r="HG30">
        <v>5.4444444444444446</v>
      </c>
      <c r="HH30">
        <v>1443.6666666666667</v>
      </c>
      <c r="HI30">
        <v>4.7777777777777777</v>
      </c>
      <c r="HJ30">
        <v>1293.7777777777778</v>
      </c>
      <c r="HK30">
        <v>4.2</v>
      </c>
      <c r="HL30">
        <v>1311.1111111111111</v>
      </c>
      <c r="HM30">
        <v>4.7857142857142856</v>
      </c>
      <c r="HN30">
        <v>1349.5185185185185</v>
      </c>
      <c r="HO30">
        <v>4.4035087719298245</v>
      </c>
      <c r="HP30">
        <v>1308.7037037037037</v>
      </c>
      <c r="HQ30">
        <v>3.7456140350877192</v>
      </c>
      <c r="HR30">
        <v>1145.0769230769231</v>
      </c>
      <c r="HS30">
        <v>2.5</v>
      </c>
      <c r="HT30">
        <v>660.6</v>
      </c>
      <c r="HU30">
        <v>2.4</v>
      </c>
      <c r="HV30">
        <v>760.1</v>
      </c>
      <c r="HW30">
        <v>2.8888888888888888</v>
      </c>
      <c r="HX30">
        <v>864.44444444444446</v>
      </c>
      <c r="HY30">
        <v>2.5862068965517242</v>
      </c>
      <c r="HZ30">
        <v>758.17241379310349</v>
      </c>
      <c r="IA30">
        <v>2.2222222222222223</v>
      </c>
      <c r="IB30">
        <v>622.44444444444446</v>
      </c>
      <c r="IC30">
        <v>2.5555555555555554</v>
      </c>
      <c r="ID30">
        <v>649.11111111111109</v>
      </c>
      <c r="IE30">
        <v>2.2999999999999998</v>
      </c>
      <c r="IF30">
        <v>693.1</v>
      </c>
      <c r="IG30">
        <v>2.3571428571428572</v>
      </c>
      <c r="IH30">
        <v>656.25</v>
      </c>
      <c r="II30">
        <v>2.4736842105263159</v>
      </c>
      <c r="IJ30">
        <v>708.10526315789468</v>
      </c>
      <c r="IK30">
        <v>2.4736842105263159</v>
      </c>
      <c r="IL30">
        <v>708.10526315789468</v>
      </c>
      <c r="IM30">
        <v>3.3216374269005846</v>
      </c>
      <c r="IN30">
        <v>990.37267080745346</v>
      </c>
      <c r="IS30">
        <v>2</v>
      </c>
      <c r="IT30">
        <v>513</v>
      </c>
      <c r="IU30">
        <v>2</v>
      </c>
      <c r="IV30">
        <v>513</v>
      </c>
      <c r="IW30">
        <v>1</v>
      </c>
      <c r="IX30">
        <v>168</v>
      </c>
      <c r="IY30">
        <v>3</v>
      </c>
      <c r="IZ30">
        <v>716</v>
      </c>
      <c r="JC30">
        <v>2</v>
      </c>
      <c r="JD30">
        <v>442</v>
      </c>
      <c r="JE30">
        <v>2</v>
      </c>
      <c r="JF30">
        <v>465.66666666666669</v>
      </c>
      <c r="JK30">
        <v>5</v>
      </c>
      <c r="JL30">
        <v>1646</v>
      </c>
      <c r="JM30">
        <v>5</v>
      </c>
      <c r="JN30">
        <v>1646</v>
      </c>
      <c r="JO30">
        <v>7</v>
      </c>
      <c r="JP30">
        <v>1951</v>
      </c>
      <c r="JQ30">
        <v>2</v>
      </c>
      <c r="JR30">
        <v>663</v>
      </c>
      <c r="JU30">
        <v>4.5</v>
      </c>
      <c r="JV30">
        <v>1307</v>
      </c>
      <c r="JW30">
        <v>4.666666666666667</v>
      </c>
      <c r="JX30">
        <v>1420</v>
      </c>
      <c r="JY30">
        <v>3.3333333333333335</v>
      </c>
      <c r="JZ30">
        <v>942.83333333333337</v>
      </c>
      <c r="KE30">
        <v>2</v>
      </c>
      <c r="KF30">
        <v>686</v>
      </c>
      <c r="KG30">
        <v>2</v>
      </c>
      <c r="KH30">
        <v>686</v>
      </c>
      <c r="KI30">
        <v>3</v>
      </c>
      <c r="KJ30">
        <v>983</v>
      </c>
      <c r="KK30">
        <v>2</v>
      </c>
      <c r="KL30">
        <v>771</v>
      </c>
      <c r="KO30">
        <v>2.5</v>
      </c>
      <c r="KP30">
        <v>877</v>
      </c>
      <c r="KQ30">
        <v>2.3333333333333335</v>
      </c>
      <c r="KR30">
        <v>813.33333333333337</v>
      </c>
      <c r="KS30">
        <v>2.3333333333333335</v>
      </c>
      <c r="KT30">
        <v>813.33333333333337</v>
      </c>
      <c r="KU30">
        <v>3</v>
      </c>
      <c r="KV30">
        <v>899.66666666666663</v>
      </c>
      <c r="KW30">
        <v>3.3055555555555554</v>
      </c>
      <c r="KX30">
        <v>985.57058823529417</v>
      </c>
      <c r="KY30" s="15">
        <f>Tabla2[[#This Row],[ROS_NUM_COR_COD_ROS_TG_NEG]]-Tabla2[[#This Row],[PAS_NUM_COR_COD_ROS_TG_NEG]]</f>
        <v>2.2444444444444445</v>
      </c>
      <c r="KZ30" s="15">
        <f>Tabla2[[#This Row],[ROS_DUR_COR_COD_ROS_TG_NEG]]-Tabla2[[#This Row],[PAS_DUR_COR_COD_ROS_TG_NEG]]</f>
        <v>277.61111111111109</v>
      </c>
      <c r="LA30" s="15">
        <f>Tabla2[[#This Row],[ROS_NUM_COR_COD_ROS_TG_NEU]]-Tabla2[[#This Row],[PAS_NUM_COR_COD_ROS_TG_NEU]]</f>
        <v>1.2777777777777777</v>
      </c>
      <c r="LB30" s="15">
        <f>Tabla2[[#This Row],[ROS_DUR_COR_COD_ROS_TG_NEU]]-Tabla2[[#This Row],[PAS_DUR_COR_COD_ROS_TG_NEU]]</f>
        <v>186.72777777777787</v>
      </c>
      <c r="LC30" s="15">
        <f>Tabla2[[#This Row],[ROS_NUM_COR_COD_ROS_TG_POS]]-Tabla2[[#This Row],[PAS_NUM_COR_COD_ROS_TG_POS]]</f>
        <v>0.45000000000000018</v>
      </c>
      <c r="LD30" s="15">
        <f>Tabla2[[#This Row],[ROS_DUR_COR_COD_ROS_TG_POS]]-Tabla2[[#This Row],[PAS_DUR_COR_COD_ROS_TG_POS]]</f>
        <v>181.46111111111099</v>
      </c>
      <c r="LE30" s="15">
        <f>Tabla2[[#This Row],[ROS_NUM_COR_COD_ROS_TG_TOT]]-Tabla2[[#This Row],[PAS_NUM_COR_COD_ROS_TG_TOT]]</f>
        <v>1.3023809523809522</v>
      </c>
      <c r="LF30" s="15">
        <f>Tabla2[[#This Row],[ROS_DUR_COR_COD_ROS_TG_TOT]]-Tabla2[[#This Row],[PAS_DUR_COR_COD_ROS_TG_TOT]]</f>
        <v>216.36334610472545</v>
      </c>
      <c r="LG30" s="15">
        <f>Tabla2[[#This Row],[ROS_NUM_COR_COD_ESC_TG_NEG]]-Tabla2[[#This Row],[PAS_NUM_COR_COD_ESC_TG_NEG]]</f>
        <v>-1.2833333333333337</v>
      </c>
      <c r="LH30" s="15">
        <f>Tabla2[[#This Row],[ROS_DUR_COR_COD_ESC_TG_NEG]]-Tabla2[[#This Row],[PAS_DUR_COR_COD_ESC_TG_NEG]]</f>
        <v>-352.18796992481191</v>
      </c>
      <c r="LI30" s="15">
        <f>Tabla2[[#This Row],[ROS_NUM_COR_COD_ESC_TG_NEU]]-Tabla2[[#This Row],[PAS_NUM_COR_COD_ESC_TG_NEU]]</f>
        <v>-0.60000000000000009</v>
      </c>
      <c r="LJ30" s="15">
        <f>Tabla2[[#This Row],[ROS_NUM_COR_COD_ESC_TG_NEG]]-Tabla2[[#This Row],[PAS_NUM_COR_COD_ESC_TG_NEG]]</f>
        <v>-1.2833333333333337</v>
      </c>
      <c r="LK30" s="15">
        <f>Tabla2[[#This Row],[ROS_NUM_COR_COD_ESC_TG_POS]]-Tabla2[[#This Row],[PAS_NUM_COR_COD_ESC_TG_POS]]</f>
        <v>0</v>
      </c>
      <c r="LL30" s="15">
        <f>Tabla2[[#This Row],[ROS_DUR_COR_COD_ESC_TG_POS]]-Tabla2[[#This Row],[PAS_DUR_COR_COD_ESC_TG_POS]]</f>
        <v>-229.77124183006549</v>
      </c>
      <c r="LM30" s="15">
        <f>Tabla2[[#This Row],[ROS_NUM_COR_COD_ESC_TG_TOT]]-Tabla2[[#This Row],[PAS_NUM_COR_COD_ESC_TG_TOT]]</f>
        <v>-0.6166666666666667</v>
      </c>
      <c r="LN30" s="15">
        <f>Tabla2[[#This Row],[ROS_DUR_COR_COD_ESC_TG_TOT]]-Tabla2[[#This Row],[PAS_DUR_COR_COD_ESC_TG_TOT]]</f>
        <v>-326.98</v>
      </c>
      <c r="LO30" s="15">
        <f>Tabla2[[#This Row],[PAS_NUM_COR_COD_ROS_TG_NEG]]-Tabla2[[#This Row],[ESC_NUM_COR_COD_ROS_TG_NEG]]</f>
        <v>7.5000000000000178E-2</v>
      </c>
      <c r="LP30" s="15">
        <f>Tabla2[[#This Row],[PAS_DUR_COR_COD_ROS_TG_NEG]]-Tabla2[[#This Row],[ESC_DUR_COR_COD_ROS_TG_NEG]]</f>
        <v>208.05555555555566</v>
      </c>
      <c r="LQ30" s="15">
        <f>Tabla2[[#This Row],[PAS_NUM_COR_COD_ROS_TG_NEU]]-Tabla2[[#This Row],[ESC_NUM_COR_COD_ROS_TG_NEU]]</f>
        <v>0.27777777777777768</v>
      </c>
      <c r="LR30" s="15">
        <f>Tabla2[[#This Row],[PAS_DUR_COR_COD_ROS_TG_NEU]]-Tabla2[[#This Row],[ESC_DUR_COR_COD_ROS_TG_NEU]]</f>
        <v>-21.575000000000045</v>
      </c>
      <c r="LS30" s="15">
        <f>Tabla2[[#This Row],[PAS_NUM_COR_COD_ROS_TG_POS]]-Tabla2[[#This Row],[ESC_NUM_COR_COD_ROS_TG_POS]]</f>
        <v>1.25</v>
      </c>
      <c r="LT30" s="15">
        <f>Tabla2[[#This Row],[PAS_DUR_COR_COD_ROS_TG_POS]]-Tabla2[[#This Row],[ESC_DUR_COR_COD_ROS_TG_POS]]</f>
        <v>43.150000000000091</v>
      </c>
      <c r="LU30" s="15">
        <f>Tabla2[[#This Row],[PAS_NUM_COR_COD_ROS_TG_TOT]]-Tabla2[[#This Row],[ESC_NUM_COR_COD_ROS_TG_TOT]]</f>
        <v>0.52333333333333343</v>
      </c>
      <c r="LV30" s="15">
        <f>Tabla2[[#This Row],[PAS_DUR_COR_COD_ROS_TG_TOT]]-Tabla2[[#This Row],[ESC_DUR_COR_COD_ROS_TG_TOT]]</f>
        <v>73.440886699507246</v>
      </c>
      <c r="LW30" s="15">
        <f>Tabla2[[#This Row],[PAS_NUM_COR_COD_ESC_TG_NEG]]-Tabla2[[#This Row],[ESC_NUM_COR_COD_ESC_TG_NEG]]</f>
        <v>-0.29999999999999982</v>
      </c>
      <c r="LX30" s="15">
        <f>Tabla2[[#This Row],[PAS_DUR_COR_COD_ESC_TG_NEG]]-Tabla2[[#This Row],[ESC_DUR_COR_COD_ESC_TG_NEG]]</f>
        <v>-156.09774436090242</v>
      </c>
      <c r="LY30" s="15">
        <f>Tabla2[[#This Row],[PAS_NUM_COR_COD_ESC_TG_NEU]]-Tabla2[[#This Row],[ESC_NUM_COR_COD_ESC_TG_NEU]]</f>
        <v>-0.39999999999999991</v>
      </c>
      <c r="LZ30" s="15">
        <f>Tabla2[[#This Row],[PAS_DUR_COR_COD_ESC_TG_NEU]]-Tabla2[[#This Row],[ESC_DUR_COR_COD_ESC_TG_NEU]]</f>
        <v>-228.15000000000009</v>
      </c>
      <c r="MA30" s="15">
        <f>Tabla2[[#This Row],[PAS_NUM_COR_COD_ESC_TG_POS]]-Tabla2[[#This Row],[ESC_NUM_COR_COD_ESC_TG_POS]]</f>
        <v>-1.7000000000000002</v>
      </c>
      <c r="MB30" s="15">
        <f>Tabla2[[#This Row],[PAS_DUR_COR_COD_ESC_TG_POS]]-Tabla2[[#This Row],[ESC_DUR_COR_COD_ESC_TG_POS]]</f>
        <v>-127.24264705882342</v>
      </c>
      <c r="MC30" s="15">
        <f>Tabla2[[#This Row],[PAS_NUM_COR_COD_ESC_TG_TOT]]-Tabla2[[#This Row],[ESC_NUM_COR_COD_ESC_TG_TOT]]</f>
        <v>-0.78333333333333366</v>
      </c>
      <c r="MD30" s="15">
        <f>Tabla2[[#This Row],[PAS_DUR_COR_COD_ESC_TG_TOT]]-Tabla2[[#This Row],[ESC_DUR_COR_COD_ESC_TG_TOT]]</f>
        <v>-171.58695652173924</v>
      </c>
      <c r="ME30" s="42">
        <f>Tabla25[[#This Row],[PAS_NUM_COR_COD_ROS_TG_NEG]]-Tabla25[[#This Row],[PAS_NUM_COR_COD_ESC_TG_NEG]]</f>
        <v>-0.75</v>
      </c>
      <c r="MF30" s="42">
        <f>Tabla25[[#This Row],[PAS_NUM_COR_COD_ROS_TG_NEU]]-Tabla25[[#This Row],[PAS_NUM_COR_COD_ESC_TG_NEU]]</f>
        <v>-0.10000000000000009</v>
      </c>
      <c r="MG30" s="42">
        <f>Tabla25[[#This Row],[PAS_NUM_COR_COD_ROS_TG_POS]]-Tabla25[[#This Row],[PAS_NUM_COR_COD_ESC_TG_POS]]</f>
        <v>0.45000000000000018</v>
      </c>
      <c r="MH30" s="42">
        <f>Tabla25[[#This Row],[PAS_NUM_COR_COD_ROS_TG_TOT]]-Tabla25[[#This Row],[PAS_NUM_COR_COD_ESC_TG_TOT]]</f>
        <v>-0.1333333333333333</v>
      </c>
      <c r="MI30" s="42">
        <f>Tabla25[[#This Row],[PAS_DUR_COR_COD_ROS_TG_NEG]]-Tabla25[[#This Row],[PAS_DUR_COR_COD_ESC_TG_NEG]]</f>
        <v>-52.418128654970587</v>
      </c>
      <c r="MJ30" s="42">
        <f>Tabla25[[#This Row],[PAS_DUR_COR_COD_ROS_TG_NEU]]-Tabla25[[#This Row],[PAS_DUR_COR_COD_ESC_TG_NEU]]</f>
        <v>50.450000000000045</v>
      </c>
      <c r="MK30" s="42">
        <f>Tabla25[[#This Row],[PAS_DUR_COR_COD_ROS_TG_POS]]-Tabla25[[#This Row],[PAS_DUR_COR_COD_ESC_TG_POS]]</f>
        <v>-65.232352941176487</v>
      </c>
      <c r="ML30" s="42">
        <f>Tabla25[[#This Row],[PAS_DUR_COR_COD_ROS_TG_TOT]]-Tabla25[[#This Row],[PAS_DUR_COR_COD_ESC_TG_TOT]]</f>
        <v>-20.344827586206975</v>
      </c>
      <c r="MM30" s="44">
        <f>Tabla25[[#This Row],[ESC_NUM_COR_COD_ROS_TG_NEG]]-Tabla25[[#This Row],[ESC_NUM_COR_COD_ESC_TG_NEG]]</f>
        <v>-1.125</v>
      </c>
      <c r="MN30" s="44">
        <f>Tabla25[[#This Row],[ESC_NUM_COR_COD_ROS_TG_NEU]]-Tabla25[[#This Row],[ESC_NUM_COR_COD_ESC_TG_NEU]]</f>
        <v>-0.77777777777777768</v>
      </c>
      <c r="MO30" s="44">
        <f>Tabla25[[#This Row],[ESC_NUM_COR_COD_ROS_TG_POS]]-Tabla25[[#This Row],[ESC_NUM_COR_COD_ESC_TG_POS]]</f>
        <v>-2.5</v>
      </c>
      <c r="MP30" s="44">
        <f>Tabla25[[#This Row],[ESC_NUM_COR_COD_ROS_TG_TOT]]-Tabla25[[#This Row],[ESC_NUM_COR_COD_ESC_TG_TOT]]</f>
        <v>-1.4400000000000004</v>
      </c>
      <c r="MQ30" s="44">
        <f>Tabla25[[#This Row],[ESC_DUR_COR_COD_ROS_TG_NEG]]-Tabla25[[#This Row],[ESC_DUR_COR_COD_ESC_TG_NEG]]</f>
        <v>-416.57142857142867</v>
      </c>
      <c r="MR30" s="44">
        <f>Tabla25[[#This Row],[ESC_DUR_COR_COD_ROS_TG_NEU]]-Tabla25[[#This Row],[ESC_DUR_COR_COD_ESC_TG_NEU]]</f>
        <v>-156.125</v>
      </c>
      <c r="MS30" s="44">
        <f>Tabla25[[#This Row],[ESC_DUR_COR_COD_ROS_TG_POS]]-Tabla25[[#This Row],[ESC_DUR_COR_COD_ESC_TG_POS]]</f>
        <v>-235.625</v>
      </c>
      <c r="MT30" s="44">
        <f>Tabla25[[#This Row],[ESC_DUR_COR_COD_ROS_TG_TOT]]-Tabla25[[#This Row],[ESC_DUR_COR_COD_ESC_TG_TOT]]</f>
        <v>-265.37267080745346</v>
      </c>
      <c r="MU30" s="47">
        <f>Tabla25[[#This Row],[ROS_NUM_COR_COD_ROS_TG_NEG]]-Tabla25[[#This Row],[ROS_NUM_COR_COD_ESC_TG_NEG]]</f>
        <v>2.7777777777777781</v>
      </c>
      <c r="MV30" s="47">
        <f>Tabla25[[#This Row],[ROS_NUM_COR_COD_ROS_TG_NEU]]-Tabla25[[#This Row],[ROS_NUM_COR_COD_ESC_TG_NEU]]</f>
        <v>1.7777777777777777</v>
      </c>
      <c r="MW30" s="47">
        <f>Tabla25[[#This Row],[ROS_NUM_COR_COD_ROS_TG_POS]]-Tabla25[[#This Row],[ROS_NUM_COR_COD_ESC_TG_POS]]</f>
        <v>0.90000000000000036</v>
      </c>
      <c r="MX30" s="47">
        <f>Tabla25[[#This Row],[ROS_NUM_COR_COD_ROS_TG_TOT]]-Tabla25[[#This Row],[ROS_NUM_COR_COD_ESC_TG_TOT]]</f>
        <v>1.7857142857142856</v>
      </c>
      <c r="MY30" s="47">
        <f>Tabla25[[#This Row],[ROS_DUR_COR_COD_ROS_TG_NEG]]-Tabla25[[#This Row],[ROS_DUR_COR_COD_ESC_TG_NEG]]</f>
        <v>577.38095238095241</v>
      </c>
      <c r="MZ30" s="47">
        <f>Tabla25[[#This Row],[ROS_DUR_COR_COD_ROS_TG_NEU]]-Tabla25[[#This Row],[ROS_DUR_COR_COD_ESC_TG_NEU]]</f>
        <v>636.77777777777783</v>
      </c>
      <c r="NA30" s="47">
        <f>Tabla25[[#This Row],[ROS_DUR_COR_COD_ROS_TG_POS]]-Tabla25[[#This Row],[ROS_DUR_COR_COD_ESC_TG_POS]]</f>
        <v>346</v>
      </c>
      <c r="NB30" s="47">
        <f>Tabla25[[#This Row],[ROS_DUR_COR_COD_ROS_TG_TOT]]-Tabla25[[#This Row],[ROS_DUR_COR_COD_ESC_TG_TOT]]</f>
        <v>522.99851851851849</v>
      </c>
      <c r="NC30">
        <v>294.11111111111109</v>
      </c>
      <c r="ND30">
        <v>215.88888888888889</v>
      </c>
      <c r="NE30">
        <v>263.88888888888891</v>
      </c>
      <c r="NF30">
        <v>257.96296296296299</v>
      </c>
      <c r="NG30">
        <v>262.57142857142856</v>
      </c>
      <c r="NH30">
        <v>217.88888888888889</v>
      </c>
      <c r="NI30">
        <v>230.55555555555554</v>
      </c>
      <c r="NJ30">
        <v>234.96</v>
      </c>
      <c r="NK30">
        <v>230.71428571428572</v>
      </c>
      <c r="NL30">
        <v>313.5</v>
      </c>
      <c r="NM30">
        <v>385.66666666666669</v>
      </c>
      <c r="NN30">
        <v>306.52380952380952</v>
      </c>
      <c r="NO30">
        <v>337.28571428571428</v>
      </c>
      <c r="NP30">
        <v>214.375</v>
      </c>
      <c r="NQ30">
        <v>296.625</v>
      </c>
      <c r="NR30">
        <v>280.39130434782606</v>
      </c>
      <c r="NS30">
        <v>322.22222222222223</v>
      </c>
      <c r="NT30">
        <v>342.15</v>
      </c>
      <c r="NU30">
        <v>322.55</v>
      </c>
      <c r="NV30">
        <v>329.20689655172413</v>
      </c>
      <c r="NW30">
        <v>321.36842105263156</v>
      </c>
      <c r="NX30">
        <v>329.2</v>
      </c>
      <c r="NY30">
        <v>371.58823529411762</v>
      </c>
      <c r="NZ30">
        <v>339.41071428571428</v>
      </c>
      <c r="OA30" s="15">
        <f>Tabla2[[#This Row],[ROS_1DU_COR_COD_ROS_TG_NEG]]-Tabla2[[#This Row],[PAS_1DU_COR_COD_ROS_TG_NEG]]</f>
        <v>-28.111111111111143</v>
      </c>
      <c r="OB30" s="15">
        <f>Tabla2[[#This Row],[ROS_1DU_COR_COD_ROS_TG_NEU]]-Tabla2[[#This Row],[PAS_1DU_COR_COD_ROS_TG_NEU]]</f>
        <v>-126.26111111111109</v>
      </c>
      <c r="OC30" s="15">
        <f>Tabla2[[#This Row],[ROS_1DU_COR_COD_ROS_TG_POS]]-Tabla2[[#This Row],[PAS_1DU_COR_COD_ROS_TG_POS]]</f>
        <v>-58.661111111111097</v>
      </c>
      <c r="OD30" s="15">
        <f>Tabla2[[#This Row],[ROS_1DU_COR_COD_ROS_TG_TOT]]-Tabla2[[#This Row],[PAS_1DU_COR_COD_ROS_TG_TOT]]</f>
        <v>-71.243933588761138</v>
      </c>
      <c r="OE30" s="15">
        <f>Tabla2[[#This Row],[ROS_1DU_COR_COD_ESC_TG_NEG]]-Tabla2[[#This Row],[PAS_1DU_COR_COD_ESC_TG_NEG]]</f>
        <v>-58.796992481203006</v>
      </c>
      <c r="OF30" s="15">
        <f>Tabla2[[#This Row],[ROS_1DU_COR_COD_ESC_TG_NEU]]-Tabla2[[#This Row],[PAS_1DU_COR_COD_ESC_TG_NEU]]</f>
        <v>-111.3111111111111</v>
      </c>
      <c r="OG30" s="15">
        <f>Tabla2[[#This Row],[ROS_1DU_COR_COD_ESC_TG_POS]]-Tabla2[[#This Row],[PAS_1DU_COR_COD_ESC_TG_POS]]</f>
        <v>-141.03267973856208</v>
      </c>
      <c r="OH30" s="15">
        <f>Tabla2[[#This Row],[ROS_1DU_COR_COD_ESC_TG_TOT]]-Tabla2[[#This Row],[PAS_1DU_COR_COD_ESC_TG_TOT]]</f>
        <v>-104.45071428571427</v>
      </c>
      <c r="OI30" s="15">
        <f>Tabla2[[#This Row],[PAS_1DU_COR_COD_ROS_TG_NEG]]-Tabla2[[#This Row],[ESC_1DU_COR_COD_ROS_TG_NEG]]</f>
        <v>91.507936507936506</v>
      </c>
      <c r="OJ30" s="15">
        <f>Tabla2[[#This Row],[PAS_1DU_COR_COD_ROS_TG_NEU]]-Tabla2[[#This Row],[ESC_1DU_COR_COD_ROS_TG_NEU]]</f>
        <v>28.649999999999977</v>
      </c>
      <c r="OK30" s="15">
        <f>Tabla2[[#This Row],[PAS_1DU_COR_COD_ROS_TG_POS]]-Tabla2[[#This Row],[ESC_1DU_COR_COD_ROS_TG_POS]]</f>
        <v>-63.116666666666674</v>
      </c>
      <c r="OL30" s="15">
        <f>Tabla2[[#This Row],[PAS_1DU_COR_COD_ROS_TG_TOT]]-Tabla2[[#This Row],[ESC_1DU_COR_COD_ROS_TG_TOT]]</f>
        <v>22.68308702791461</v>
      </c>
      <c r="OM30" s="15">
        <f>Tabla2[[#This Row],[PAS_1DU_COR_COD_ESC_TG_NEG]]-Tabla2[[#This Row],[ESC_1DU_COR_COD_ESC_TG_NEG]]</f>
        <v>-15.917293233082717</v>
      </c>
      <c r="ON30" s="15">
        <f>Tabla2[[#This Row],[PAS_1DU_COR_COD_ESC_TG_NEU]]-Tabla2[[#This Row],[ESC_1DU_COR_COD_ESC_TG_NEU]]</f>
        <v>114.82499999999999</v>
      </c>
      <c r="OO30" s="15">
        <f>Tabla2[[#This Row],[PAS_1DU_COR_COD_ESC_TG_POS]]-Tabla2[[#This Row],[ESC_1DU_COR_COD_ESC_TG_POS]]</f>
        <v>74.963235294117624</v>
      </c>
      <c r="OP30" s="15">
        <f>Tabla2[[#This Row],[PAS_1DU_COR_COD_ESC_TG_TOT]]-Tabla2[[#This Row],[ESC_1DU_COR_COD_ESC_TG_TOT]]</f>
        <v>59.019409937888213</v>
      </c>
      <c r="OQ30" s="61">
        <v>31.539682539682531</v>
      </c>
      <c r="OR30" s="62">
        <v>-2</v>
      </c>
      <c r="OS30" s="62">
        <v>33.333333333333371</v>
      </c>
      <c r="OT30" s="62">
        <v>23.002962962962982</v>
      </c>
      <c r="OU30" s="62">
        <v>-106.57142857142856</v>
      </c>
      <c r="OV30" s="62">
        <v>99.125</v>
      </c>
      <c r="OW30" s="62">
        <v>89.041666666666686</v>
      </c>
      <c r="OX30" s="62">
        <v>26.132505175983454</v>
      </c>
      <c r="OY30" s="62">
        <v>0.85380116959066754</v>
      </c>
      <c r="OZ30" s="62">
        <v>12.949999999999989</v>
      </c>
      <c r="PA30" s="62">
        <v>-49.038235294117612</v>
      </c>
      <c r="PB30" s="62">
        <v>-10.203817733990149</v>
      </c>
    </row>
    <row r="31" spans="1:418" x14ac:dyDescent="0.3">
      <c r="A31" s="2" t="s">
        <v>29</v>
      </c>
      <c r="B31" s="2">
        <v>20</v>
      </c>
      <c r="C31" s="2">
        <v>2</v>
      </c>
      <c r="D31" s="2">
        <v>24</v>
      </c>
      <c r="E31">
        <v>1.9</v>
      </c>
      <c r="F31">
        <v>616.8125</v>
      </c>
      <c r="G31">
        <v>2.65</v>
      </c>
      <c r="H31">
        <v>786.9473684210526</v>
      </c>
      <c r="I31">
        <v>3.05</v>
      </c>
      <c r="J31">
        <v>788.55</v>
      </c>
      <c r="K31">
        <v>2.5333333333333332</v>
      </c>
      <c r="L31">
        <v>738.0363636363636</v>
      </c>
      <c r="M31">
        <v>3.65</v>
      </c>
      <c r="N31">
        <v>895.65</v>
      </c>
      <c r="O31">
        <v>3.1</v>
      </c>
      <c r="P31">
        <v>760.7</v>
      </c>
      <c r="Q31">
        <v>3.15</v>
      </c>
      <c r="R31">
        <v>765.35</v>
      </c>
      <c r="S31">
        <v>3.3</v>
      </c>
      <c r="T31">
        <v>807.23333333333335</v>
      </c>
      <c r="U31">
        <v>2.9166666666666665</v>
      </c>
      <c r="V31">
        <v>774.1391304347826</v>
      </c>
      <c r="W31">
        <v>1.45</v>
      </c>
      <c r="X31">
        <v>412.42105263157896</v>
      </c>
      <c r="Y31">
        <v>1.25</v>
      </c>
      <c r="Z31">
        <v>372.70588235294116</v>
      </c>
      <c r="AA31">
        <v>1.7</v>
      </c>
      <c r="AB31">
        <v>402.55555555555554</v>
      </c>
      <c r="AC31">
        <v>1.4666666666666666</v>
      </c>
      <c r="AD31">
        <v>396.62962962962962</v>
      </c>
      <c r="AE31">
        <v>1.4666666666666666</v>
      </c>
      <c r="AF31">
        <v>396.62962962962962</v>
      </c>
      <c r="AG31">
        <v>2.4333333333333331</v>
      </c>
      <c r="AH31">
        <v>653.51479289940823</v>
      </c>
      <c r="BM31">
        <v>2.4333333333333331</v>
      </c>
      <c r="BN31">
        <v>653.51479289940823</v>
      </c>
      <c r="BO31">
        <v>4.2</v>
      </c>
      <c r="BP31">
        <v>1427.3333333333333</v>
      </c>
      <c r="BQ31">
        <v>5.3</v>
      </c>
      <c r="BR31">
        <v>1502.7</v>
      </c>
      <c r="BS31">
        <v>4.9000000000000004</v>
      </c>
      <c r="BT31">
        <v>1507.2</v>
      </c>
      <c r="BU31">
        <v>4.8</v>
      </c>
      <c r="BV31">
        <v>1480.8620689655172</v>
      </c>
      <c r="BW31">
        <v>5.2</v>
      </c>
      <c r="BX31">
        <v>1497.4</v>
      </c>
      <c r="BY31">
        <v>4.4000000000000004</v>
      </c>
      <c r="BZ31">
        <v>1418.8888888888889</v>
      </c>
      <c r="CA31">
        <v>5.0999999999999996</v>
      </c>
      <c r="CB31">
        <v>1509.6</v>
      </c>
      <c r="CC31">
        <v>4.9000000000000004</v>
      </c>
      <c r="CD31">
        <v>1477.2413793103449</v>
      </c>
      <c r="CE31">
        <v>4.8499999999999996</v>
      </c>
      <c r="CF31">
        <v>1479.0517241379309</v>
      </c>
      <c r="CG31">
        <v>1.9</v>
      </c>
      <c r="CH31">
        <v>582.375</v>
      </c>
      <c r="CI31">
        <v>1.3</v>
      </c>
      <c r="CJ31">
        <v>420.25</v>
      </c>
      <c r="CK31">
        <v>0.8</v>
      </c>
      <c r="CL31">
        <v>359.2</v>
      </c>
      <c r="CM31">
        <v>1.3333333333333333</v>
      </c>
      <c r="CN31">
        <v>467.47619047619048</v>
      </c>
      <c r="CO31">
        <v>1.2</v>
      </c>
      <c r="CP31">
        <v>460</v>
      </c>
      <c r="CQ31">
        <v>2</v>
      </c>
      <c r="CR31">
        <v>573.55555555555554</v>
      </c>
      <c r="CS31">
        <v>1</v>
      </c>
      <c r="CT31">
        <v>393.66666666666669</v>
      </c>
      <c r="CU31">
        <v>1.4</v>
      </c>
      <c r="CV31">
        <v>487.13043478260869</v>
      </c>
      <c r="CW31">
        <v>1.3666666666666667</v>
      </c>
      <c r="CX31">
        <v>477.75</v>
      </c>
      <c r="CY31">
        <v>3.1083333333333334</v>
      </c>
      <c r="CZ31">
        <v>1047.1176470588234</v>
      </c>
      <c r="DA31">
        <v>2</v>
      </c>
      <c r="DB31">
        <v>522.29999999999995</v>
      </c>
      <c r="DC31">
        <v>2</v>
      </c>
      <c r="DD31">
        <v>625</v>
      </c>
      <c r="DE31">
        <v>1.8</v>
      </c>
      <c r="DF31">
        <v>671.375</v>
      </c>
      <c r="DG31">
        <v>1.9333333333333333</v>
      </c>
      <c r="DH31">
        <v>601.57142857142856</v>
      </c>
      <c r="DI31">
        <v>2.6</v>
      </c>
      <c r="DJ31">
        <v>704.8</v>
      </c>
      <c r="DK31">
        <v>1.6</v>
      </c>
      <c r="DL31">
        <v>520.88888888888891</v>
      </c>
      <c r="DM31">
        <v>1.9</v>
      </c>
      <c r="DN31">
        <v>527</v>
      </c>
      <c r="DO31">
        <v>2.0333333333333332</v>
      </c>
      <c r="DP31">
        <v>586.41379310344826</v>
      </c>
      <c r="DQ31">
        <v>1.9833333333333334</v>
      </c>
      <c r="DR31">
        <v>593.85964912280701</v>
      </c>
      <c r="DS31">
        <v>1.9833333333333334</v>
      </c>
      <c r="DT31">
        <v>593.85964912280701</v>
      </c>
      <c r="DU31">
        <v>2.7333333333333334</v>
      </c>
      <c r="DV31">
        <v>884.62893081761001</v>
      </c>
      <c r="GE31">
        <v>2.7333333333333334</v>
      </c>
      <c r="GF31">
        <v>884.62893081761001</v>
      </c>
      <c r="GG31">
        <v>1.6</v>
      </c>
      <c r="GH31">
        <v>721.83333333333337</v>
      </c>
      <c r="GI31">
        <v>1.9</v>
      </c>
      <c r="GJ31">
        <v>842</v>
      </c>
      <c r="GK31">
        <v>1.2222222222222223</v>
      </c>
      <c r="GL31">
        <v>782.75</v>
      </c>
      <c r="GM31">
        <v>1.5862068965517242</v>
      </c>
      <c r="GN31">
        <v>782.125</v>
      </c>
      <c r="GO31">
        <v>2</v>
      </c>
      <c r="GP31">
        <v>1004.6</v>
      </c>
      <c r="GQ31">
        <v>1.5</v>
      </c>
      <c r="GR31">
        <v>810</v>
      </c>
      <c r="GS31">
        <v>1.3</v>
      </c>
      <c r="GT31">
        <v>464</v>
      </c>
      <c r="GU31">
        <v>1.5714285714285714</v>
      </c>
      <c r="GV31">
        <v>741.0625</v>
      </c>
      <c r="GW31">
        <v>1.5789473684210527</v>
      </c>
      <c r="GX31">
        <v>761.59375</v>
      </c>
      <c r="GY31">
        <v>3</v>
      </c>
      <c r="GZ31">
        <v>892.55555555555554</v>
      </c>
      <c r="HA31">
        <v>2.2000000000000002</v>
      </c>
      <c r="HB31">
        <v>904.71428571428567</v>
      </c>
      <c r="HC31">
        <v>3.8888888888888888</v>
      </c>
      <c r="HD31">
        <v>1084.25</v>
      </c>
      <c r="HE31">
        <v>3</v>
      </c>
      <c r="HF31">
        <v>960</v>
      </c>
      <c r="HG31">
        <v>2.5</v>
      </c>
      <c r="HH31">
        <v>919.83333333333337</v>
      </c>
      <c r="HI31">
        <v>3.4</v>
      </c>
      <c r="HJ31">
        <v>868.5</v>
      </c>
      <c r="HK31">
        <v>2.9</v>
      </c>
      <c r="HL31">
        <v>980</v>
      </c>
      <c r="HM31">
        <v>2.9642857142857144</v>
      </c>
      <c r="HN31">
        <v>920.96</v>
      </c>
      <c r="HO31">
        <v>2.9824561403508771</v>
      </c>
      <c r="HP31">
        <v>940.08163265306121</v>
      </c>
      <c r="HQ31">
        <v>2.2807017543859649</v>
      </c>
      <c r="HR31">
        <v>869.5679012345679</v>
      </c>
      <c r="HS31">
        <v>1.2</v>
      </c>
      <c r="HT31">
        <v>490.57142857142856</v>
      </c>
      <c r="HU31">
        <v>1.2</v>
      </c>
      <c r="HV31">
        <v>335.28571428571428</v>
      </c>
      <c r="HW31">
        <v>1.2222222222222223</v>
      </c>
      <c r="HX31">
        <v>591.5</v>
      </c>
      <c r="HY31">
        <v>1.2068965517241379</v>
      </c>
      <c r="HZ31">
        <v>466.5</v>
      </c>
      <c r="IA31">
        <v>1.25</v>
      </c>
      <c r="IB31">
        <v>507.6</v>
      </c>
      <c r="IC31">
        <v>1</v>
      </c>
      <c r="ID31">
        <v>430</v>
      </c>
      <c r="IE31">
        <v>1.3</v>
      </c>
      <c r="IF31">
        <v>514.83333333333337</v>
      </c>
      <c r="IG31">
        <v>1.1785714285714286</v>
      </c>
      <c r="IH31">
        <v>482.76470588235293</v>
      </c>
      <c r="II31">
        <v>1.1929824561403508</v>
      </c>
      <c r="IJ31">
        <v>473.97297297297297</v>
      </c>
      <c r="IK31">
        <v>1.1929824561403508</v>
      </c>
      <c r="IL31">
        <v>473.97297297297297</v>
      </c>
      <c r="IM31">
        <v>1.9181286549707601</v>
      </c>
      <c r="IN31">
        <v>745.52542372881351</v>
      </c>
      <c r="IS31">
        <v>1</v>
      </c>
      <c r="IT31">
        <v>381</v>
      </c>
      <c r="IU31">
        <v>1</v>
      </c>
      <c r="IV31">
        <v>381</v>
      </c>
      <c r="IW31">
        <v>2.5</v>
      </c>
      <c r="IX31">
        <v>764.5</v>
      </c>
      <c r="JC31">
        <v>2.5</v>
      </c>
      <c r="JD31">
        <v>764.5</v>
      </c>
      <c r="JE31">
        <v>2</v>
      </c>
      <c r="JF31">
        <v>636.66666666666663</v>
      </c>
      <c r="JK31">
        <v>1</v>
      </c>
      <c r="JL31">
        <v>356</v>
      </c>
      <c r="JM31">
        <v>1</v>
      </c>
      <c r="JN31">
        <v>356</v>
      </c>
      <c r="JO31">
        <v>0</v>
      </c>
      <c r="JU31">
        <v>0</v>
      </c>
      <c r="JW31">
        <v>0.33333333333333331</v>
      </c>
      <c r="JX31">
        <v>356</v>
      </c>
      <c r="JY31">
        <v>1.1666666666666667</v>
      </c>
      <c r="JZ31">
        <v>566.5</v>
      </c>
      <c r="KE31">
        <v>3</v>
      </c>
      <c r="KF31">
        <v>364</v>
      </c>
      <c r="KG31">
        <v>3</v>
      </c>
      <c r="KH31">
        <v>364</v>
      </c>
      <c r="KI31">
        <v>1.5</v>
      </c>
      <c r="KJ31">
        <v>191</v>
      </c>
      <c r="KO31">
        <v>1.5</v>
      </c>
      <c r="KP31">
        <v>191</v>
      </c>
      <c r="KQ31">
        <v>2</v>
      </c>
      <c r="KR31">
        <v>248.66666666666666</v>
      </c>
      <c r="KS31">
        <v>2</v>
      </c>
      <c r="KT31">
        <v>248.66666666666666</v>
      </c>
      <c r="KU31">
        <v>1.4444444444444444</v>
      </c>
      <c r="KV31">
        <v>430.28571428571428</v>
      </c>
      <c r="KW31">
        <v>1.8944444444444444</v>
      </c>
      <c r="KX31">
        <v>727.87199999999996</v>
      </c>
      <c r="KY31" s="15">
        <f>Tabla2[[#This Row],[ROS_NUM_COR_COD_ROS_TG_NEG]]-Tabla2[[#This Row],[PAS_NUM_COR_COD_ROS_TG_NEG]]</f>
        <v>-1.1499999999999999</v>
      </c>
      <c r="KZ31" s="15">
        <f>Tabla2[[#This Row],[ROS_DUR_COR_COD_ROS_TG_NEG]]-Tabla2[[#This Row],[PAS_DUR_COR_COD_ROS_TG_NEG]]</f>
        <v>24.183333333333394</v>
      </c>
      <c r="LA31" s="15">
        <f>Tabla2[[#This Row],[ROS_NUM_COR_COD_ROS_TG_NEU]]-Tabla2[[#This Row],[PAS_NUM_COR_COD_ROS_TG_NEU]]</f>
        <v>0.29999999999999982</v>
      </c>
      <c r="LB31" s="15">
        <f>Tabla2[[#This Row],[ROS_DUR_COR_COD_ROS_TG_NEU]]-Tabla2[[#This Row],[PAS_DUR_COR_COD_ROS_TG_NEU]]</f>
        <v>107.79999999999995</v>
      </c>
      <c r="LC31" s="15">
        <f>Tabla2[[#This Row],[ROS_NUM_COR_COD_ROS_TG_POS]]-Tabla2[[#This Row],[PAS_NUM_COR_COD_ROS_TG_POS]]</f>
        <v>-0.25</v>
      </c>
      <c r="LD31" s="15">
        <f>Tabla2[[#This Row],[ROS_DUR_COR_COD_ROS_TG_POS]]-Tabla2[[#This Row],[PAS_DUR_COR_COD_ROS_TG_POS]]</f>
        <v>214.64999999999998</v>
      </c>
      <c r="LE31" s="15">
        <f>Tabla2[[#This Row],[ROS_NUM_COR_COD_ROS_TG_TOT]]-Tabla2[[#This Row],[PAS_NUM_COR_COD_ROS_TG_TOT]]</f>
        <v>-0.33571428571428541</v>
      </c>
      <c r="LF31" s="15">
        <f>Tabla2[[#This Row],[ROS_DUR_COR_COD_ROS_TG_TOT]]-Tabla2[[#This Row],[PAS_DUR_COR_COD_ROS_TG_TOT]]</f>
        <v>113.72666666666669</v>
      </c>
      <c r="LG31" s="15">
        <f>Tabla2[[#This Row],[ROS_NUM_COR_COD_ESC_TG_NEG]]-Tabla2[[#This Row],[PAS_NUM_COR_COD_ESC_TG_NEG]]</f>
        <v>0.10000000000000009</v>
      </c>
      <c r="LH31" s="15">
        <f>Tabla2[[#This Row],[ROS_DUR_COR_COD_ESC_TG_NEG]]-Tabla2[[#This Row],[PAS_DUR_COR_COD_ESC_TG_NEG]]</f>
        <v>387.78750000000002</v>
      </c>
      <c r="LI31" s="15">
        <f>Tabla2[[#This Row],[ROS_NUM_COR_COD_ESC_TG_NEU]]-Tabla2[[#This Row],[PAS_NUM_COR_COD_ESC_TG_NEU]]</f>
        <v>-1.1499999999999999</v>
      </c>
      <c r="LJ31" s="15">
        <f>Tabla2[[#This Row],[ROS_NUM_COR_COD_ESC_TG_NEG]]-Tabla2[[#This Row],[PAS_NUM_COR_COD_ESC_TG_NEG]]</f>
        <v>0.10000000000000009</v>
      </c>
      <c r="LK31" s="15">
        <f>Tabla2[[#This Row],[ROS_NUM_COR_COD_ESC_TG_POS]]-Tabla2[[#This Row],[PAS_NUM_COR_COD_ESC_TG_POS]]</f>
        <v>-1.7499999999999998</v>
      </c>
      <c r="LL31" s="15">
        <f>Tabla2[[#This Row],[ROS_DUR_COR_COD_ESC_TG_POS]]-Tabla2[[#This Row],[PAS_DUR_COR_COD_ESC_TG_POS]]</f>
        <v>-324.54999999999995</v>
      </c>
      <c r="LM31" s="15">
        <f>Tabla2[[#This Row],[ROS_NUM_COR_COD_ESC_TG_TOT]]-Tabla2[[#This Row],[PAS_NUM_COR_COD_ESC_TG_TOT]]</f>
        <v>-0.96190476190476182</v>
      </c>
      <c r="LN31" s="15">
        <f>Tabla2[[#This Row],[ROS_DUR_COR_COD_ESC_TG_TOT]]-Tabla2[[#This Row],[PAS_DUR_COR_COD_ESC_TG_TOT]]</f>
        <v>3.0261363636363967</v>
      </c>
      <c r="LO31" s="15">
        <f>Tabla2[[#This Row],[PAS_NUM_COR_COD_ROS_TG_NEG]]-Tabla2[[#This Row],[ESC_NUM_COR_COD_ROS_TG_NEG]]</f>
        <v>2.4500000000000002</v>
      </c>
      <c r="LP31" s="15">
        <f>Tabla2[[#This Row],[PAS_DUR_COR_COD_ROS_TG_NEG]]-Tabla2[[#This Row],[ESC_DUR_COR_COD_ROS_TG_NEG]]</f>
        <v>435.65</v>
      </c>
      <c r="LQ31" s="15">
        <f>Tabla2[[#This Row],[PAS_NUM_COR_COD_ROS_TG_NEU]]-Tabla2[[#This Row],[ESC_NUM_COR_COD_ROS_TG_NEU]]</f>
        <v>1.1000000000000001</v>
      </c>
      <c r="LR31" s="15">
        <f>Tabla2[[#This Row],[PAS_DUR_COR_COD_ROS_TG_NEU]]-Tabla2[[#This Row],[ESC_DUR_COR_COD_ROS_TG_NEU]]</f>
        <v>187.1444444444445</v>
      </c>
      <c r="LS31" s="15">
        <f>Tabla2[[#This Row],[PAS_NUM_COR_COD_ROS_TG_POS]]-Tabla2[[#This Row],[ESC_NUM_COR_COD_ROS_TG_POS]]</f>
        <v>2.15</v>
      </c>
      <c r="LT31" s="15">
        <f>Tabla2[[#This Row],[PAS_DUR_COR_COD_ROS_TG_POS]]-Tabla2[[#This Row],[ESC_DUR_COR_COD_ROS_TG_POS]]</f>
        <v>371.68333333333334</v>
      </c>
      <c r="LU31" s="15">
        <f>Tabla2[[#This Row],[PAS_NUM_COR_COD_ROS_TG_TOT]]-Tabla2[[#This Row],[ESC_NUM_COR_COD_ROS_TG_TOT]]</f>
        <v>1.9</v>
      </c>
      <c r="LV31" s="15">
        <f>Tabla2[[#This Row],[PAS_DUR_COR_COD_ROS_TG_TOT]]-Tabla2[[#This Row],[ESC_DUR_COR_COD_ROS_TG_TOT]]</f>
        <v>320.10289855072466</v>
      </c>
      <c r="LW31" s="15">
        <f>Tabla2[[#This Row],[PAS_NUM_COR_COD_ESC_TG_NEG]]-Tabla2[[#This Row],[ESC_NUM_COR_COD_ESC_TG_NEG]]</f>
        <v>-3.3000000000000003</v>
      </c>
      <c r="LX31" s="15">
        <f>Tabla2[[#This Row],[PAS_DUR_COR_COD_ESC_TG_NEG]]-Tabla2[[#This Row],[ESC_DUR_COR_COD_ESC_TG_NEG]]</f>
        <v>-880.58750000000009</v>
      </c>
      <c r="LY31" s="15">
        <f>Tabla2[[#This Row],[PAS_NUM_COR_COD_ESC_TG_NEU]]-Tabla2[[#This Row],[ESC_NUM_COR_COD_ESC_TG_NEU]]</f>
        <v>-1.7500000000000004</v>
      </c>
      <c r="LZ31" s="15">
        <f>Tabla2[[#This Row],[PAS_DUR_COR_COD_ESC_TG_NEU]]-Tabla2[[#This Row],[ESC_DUR_COR_COD_ESC_TG_NEU]]</f>
        <v>-631.94152046783631</v>
      </c>
      <c r="MA31" s="15">
        <f>Tabla2[[#This Row],[PAS_NUM_COR_COD_ESC_TG_POS]]-Tabla2[[#This Row],[ESC_NUM_COR_COD_ESC_TG_POS]]</f>
        <v>-2.0499999999999998</v>
      </c>
      <c r="MB31" s="15">
        <f>Tabla2[[#This Row],[PAS_DUR_COR_COD_ESC_TG_POS]]-Tabla2[[#This Row],[ESC_DUR_COR_COD_ESC_TG_POS]]</f>
        <v>-721.05</v>
      </c>
      <c r="MC31" s="15">
        <f>Tabla2[[#This Row],[PAS_NUM_COR_COD_ESC_TG_TOT]]-Tabla2[[#This Row],[ESC_NUM_COR_COD_ESC_TG_TOT]]</f>
        <v>-2.3666666666666671</v>
      </c>
      <c r="MD31" s="15">
        <f>Tabla2[[#This Row],[PAS_DUR_COR_COD_ESC_TG_TOT]]-Tabla2[[#This Row],[ESC_DUR_COR_COD_ESC_TG_TOT]]</f>
        <v>-739.20501567398128</v>
      </c>
      <c r="ME31" s="42">
        <f>Tabla25[[#This Row],[PAS_NUM_COR_COD_ROS_TG_NEG]]-Tabla25[[#This Row],[PAS_NUM_COR_COD_ESC_TG_NEG]]</f>
        <v>1.75</v>
      </c>
      <c r="MF31" s="42">
        <f>Tabla25[[#This Row],[PAS_NUM_COR_COD_ROS_TG_NEU]]-Tabla25[[#This Row],[PAS_NUM_COR_COD_ESC_TG_NEU]]</f>
        <v>0.45000000000000018</v>
      </c>
      <c r="MG31" s="42">
        <f>Tabla25[[#This Row],[PAS_NUM_COR_COD_ROS_TG_POS]]-Tabla25[[#This Row],[PAS_NUM_COR_COD_ESC_TG_POS]]</f>
        <v>0.10000000000000009</v>
      </c>
      <c r="MH31" s="42">
        <f>Tabla25[[#This Row],[PAS_NUM_COR_COD_ROS_TG_TOT]]-Tabla25[[#This Row],[PAS_NUM_COR_COD_ESC_TG_TOT]]</f>
        <v>0.76666666666666661</v>
      </c>
      <c r="MI31" s="42">
        <f>Tabla25[[#This Row],[PAS_DUR_COR_COD_ROS_TG_NEG]]-Tabla25[[#This Row],[PAS_DUR_COR_COD_ESC_TG_NEG]]</f>
        <v>278.83749999999998</v>
      </c>
      <c r="MJ31" s="42">
        <f>Tabla25[[#This Row],[PAS_DUR_COR_COD_ROS_TG_NEU]]-Tabla25[[#This Row],[PAS_DUR_COR_COD_ESC_TG_NEU]]</f>
        <v>-26.247368421052556</v>
      </c>
      <c r="MK31" s="42">
        <f>Tabla25[[#This Row],[PAS_DUR_COR_COD_ROS_TG_POS]]-Tabla25[[#This Row],[PAS_DUR_COR_COD_ESC_TG_POS]]</f>
        <v>-23.199999999999932</v>
      </c>
      <c r="ML31" s="42">
        <f>Tabla25[[#This Row],[PAS_DUR_COR_COD_ROS_TG_TOT]]-Tabla25[[#This Row],[PAS_DUR_COR_COD_ESC_TG_TOT]]</f>
        <v>69.196969696969745</v>
      </c>
      <c r="MM31" s="44">
        <f>Tabla25[[#This Row],[ESC_NUM_COR_COD_ROS_TG_NEG]]-Tabla25[[#This Row],[ESC_NUM_COR_COD_ESC_TG_NEG]]</f>
        <v>-4</v>
      </c>
      <c r="MN31" s="44">
        <f>Tabla25[[#This Row],[ESC_NUM_COR_COD_ROS_TG_NEU]]-Tabla25[[#This Row],[ESC_NUM_COR_COD_ESC_TG_NEU]]</f>
        <v>-2.4000000000000004</v>
      </c>
      <c r="MO31" s="44">
        <f>Tabla25[[#This Row],[ESC_NUM_COR_COD_ROS_TG_POS]]-Tabla25[[#This Row],[ESC_NUM_COR_COD_ESC_TG_POS]]</f>
        <v>-4.0999999999999996</v>
      </c>
      <c r="MP31" s="44">
        <f>Tabla25[[#This Row],[ESC_NUM_COR_COD_ROS_TG_TOT]]-Tabla25[[#This Row],[ESC_NUM_COR_COD_ESC_TG_TOT]]</f>
        <v>-3.5000000000000004</v>
      </c>
      <c r="MQ31" s="44">
        <f>Tabla25[[#This Row],[ESC_DUR_COR_COD_ROS_TG_NEG]]-Tabla25[[#This Row],[ESC_DUR_COR_COD_ESC_TG_NEG]]</f>
        <v>-1037.4000000000001</v>
      </c>
      <c r="MR31" s="44">
        <f>Tabla25[[#This Row],[ESC_DUR_COR_COD_ROS_TG_NEU]]-Tabla25[[#This Row],[ESC_DUR_COR_COD_ESC_TG_NEU]]</f>
        <v>-845.33333333333337</v>
      </c>
      <c r="MS31" s="44">
        <f>Tabla25[[#This Row],[ESC_DUR_COR_COD_ROS_TG_POS]]-Tabla25[[#This Row],[ESC_DUR_COR_COD_ESC_TG_POS]]</f>
        <v>-1115.9333333333332</v>
      </c>
      <c r="MT31" s="44">
        <f>Tabla25[[#This Row],[ESC_DUR_COR_COD_ROS_TG_TOT]]-Tabla25[[#This Row],[ESC_DUR_COR_COD_ESC_TG_TOT]]</f>
        <v>-990.11094452773614</v>
      </c>
      <c r="MU31" s="47">
        <f>Tabla25[[#This Row],[ROS_NUM_COR_COD_ROS_TG_NEG]]-Tabla25[[#This Row],[ROS_NUM_COR_COD_ESC_TG_NEG]]</f>
        <v>0.5</v>
      </c>
      <c r="MV31" s="47">
        <f>Tabla25[[#This Row],[ROS_NUM_COR_COD_ROS_TG_NEU]]-Tabla25[[#This Row],[ROS_NUM_COR_COD_ESC_TG_NEU]]</f>
        <v>1.9</v>
      </c>
      <c r="MW31" s="47">
        <f>Tabla25[[#This Row],[ROS_NUM_COR_COD_ROS_TG_POS]]-Tabla25[[#This Row],[ROS_NUM_COR_COD_ESC_TG_POS]]</f>
        <v>1.5999999999999999</v>
      </c>
      <c r="MX31" s="47">
        <f>Tabla25[[#This Row],[ROS_NUM_COR_COD_ROS_TG_TOT]]-Tabla25[[#This Row],[ROS_NUM_COR_COD_ESC_TG_TOT]]</f>
        <v>1.392857142857143</v>
      </c>
      <c r="MY31" s="47">
        <f>Tabla25[[#This Row],[ROS_DUR_COR_COD_ROS_TG_NEG]]-Tabla25[[#This Row],[ROS_DUR_COR_COD_ESC_TG_NEG]]</f>
        <v>-84.766666666666652</v>
      </c>
      <c r="MZ31" s="47">
        <f>Tabla25[[#This Row],[ROS_DUR_COR_COD_ROS_TG_NEU]]-Tabla25[[#This Row],[ROS_DUR_COR_COD_ESC_TG_NEU]]</f>
        <v>58.5</v>
      </c>
      <c r="NA31" s="47">
        <f>Tabla25[[#This Row],[ROS_DUR_COR_COD_ROS_TG_POS]]-Tabla25[[#This Row],[ROS_DUR_COR_COD_ESC_TG_POS]]</f>
        <v>516</v>
      </c>
      <c r="NB31" s="47">
        <f>Tabla25[[#This Row],[ROS_DUR_COR_COD_ROS_TG_TOT]]-Tabla25[[#This Row],[ROS_DUR_COR_COD_ESC_TG_TOT]]</f>
        <v>179.89750000000004</v>
      </c>
      <c r="NC31">
        <v>260.33333333333331</v>
      </c>
      <c r="ND31">
        <v>259.2</v>
      </c>
      <c r="NE31">
        <v>324.55555555555554</v>
      </c>
      <c r="NF31">
        <v>283</v>
      </c>
      <c r="NG31">
        <v>259</v>
      </c>
      <c r="NH31">
        <v>118.8</v>
      </c>
      <c r="NI31">
        <v>196</v>
      </c>
      <c r="NJ31">
        <v>191.5625</v>
      </c>
      <c r="NK31">
        <v>326.625</v>
      </c>
      <c r="NL31">
        <v>268.33333333333331</v>
      </c>
      <c r="NM31">
        <v>222.5</v>
      </c>
      <c r="NN31">
        <v>276.6521739130435</v>
      </c>
      <c r="NO31">
        <v>290.60000000000002</v>
      </c>
      <c r="NP31">
        <v>280.33333333333331</v>
      </c>
      <c r="NQ31">
        <v>278.5</v>
      </c>
      <c r="NR31">
        <v>283.24137931034483</v>
      </c>
      <c r="NS31">
        <v>286.85000000000002</v>
      </c>
      <c r="NT31">
        <v>244.45</v>
      </c>
      <c r="NU31">
        <v>254.35</v>
      </c>
      <c r="NV31">
        <v>261.88333333333333</v>
      </c>
      <c r="NW31">
        <v>269</v>
      </c>
      <c r="NX31">
        <v>313.05263157894734</v>
      </c>
      <c r="NY31">
        <v>255.85</v>
      </c>
      <c r="NZ31">
        <v>279.43636363636364</v>
      </c>
      <c r="OA31" s="15">
        <f>Tabla2[[#This Row],[ROS_1DU_COR_COD_ROS_TG_NEG]]-Tabla2[[#This Row],[PAS_1DU_COR_COD_ROS_TG_NEG]]</f>
        <v>-26.516666666666708</v>
      </c>
      <c r="OB31" s="15">
        <f>Tabla2[[#This Row],[ROS_1DU_COR_COD_ROS_TG_NEU]]-Tabla2[[#This Row],[PAS_1DU_COR_COD_ROS_TG_NEU]]</f>
        <v>14.75</v>
      </c>
      <c r="OC31" s="15">
        <f>Tabla2[[#This Row],[ROS_1DU_COR_COD_ROS_TG_POS]]-Tabla2[[#This Row],[PAS_1DU_COR_COD_ROS_TG_POS]]</f>
        <v>70.205555555555549</v>
      </c>
      <c r="OD31" s="15">
        <f>Tabla2[[#This Row],[ROS_1DU_COR_COD_ROS_TG_TOT]]-Tabla2[[#This Row],[PAS_1DU_COR_COD_ROS_TG_TOT]]</f>
        <v>21.116666666666674</v>
      </c>
      <c r="OE31" s="15">
        <f>Tabla2[[#This Row],[ROS_1DU_COR_COD_ESC_TG_NEG]]-Tabla2[[#This Row],[PAS_1DU_COR_COD_ESC_TG_NEG]]</f>
        <v>-10</v>
      </c>
      <c r="OF31" s="15">
        <f>Tabla2[[#This Row],[ROS_1DU_COR_COD_ESC_TG_NEU]]-Tabla2[[#This Row],[PAS_1DU_COR_COD_ESC_TG_NEU]]</f>
        <v>-194.25263157894733</v>
      </c>
      <c r="OG31" s="15">
        <f>Tabla2[[#This Row],[ROS_1DU_COR_COD_ESC_TG_POS]]-Tabla2[[#This Row],[PAS_1DU_COR_COD_ESC_TG_POS]]</f>
        <v>-59.849999999999994</v>
      </c>
      <c r="OH31" s="15">
        <f>Tabla2[[#This Row],[ROS_1DU_COR_COD_ESC_TG_TOT]]-Tabla2[[#This Row],[PAS_1DU_COR_COD_ESC_TG_TOT]]</f>
        <v>-87.873863636363637</v>
      </c>
      <c r="OI31" s="15">
        <f>Tabla2[[#This Row],[PAS_1DU_COR_COD_ROS_TG_NEG]]-Tabla2[[#This Row],[ESC_1DU_COR_COD_ROS_TG_NEG]]</f>
        <v>-39.774999999999977</v>
      </c>
      <c r="OJ31" s="15">
        <f>Tabla2[[#This Row],[PAS_1DU_COR_COD_ROS_TG_NEU]]-Tabla2[[#This Row],[ESC_1DU_COR_COD_ROS_TG_NEU]]</f>
        <v>-23.883333333333326</v>
      </c>
      <c r="OK31" s="15">
        <f>Tabla2[[#This Row],[PAS_1DU_COR_COD_ROS_TG_POS]]-Tabla2[[#This Row],[ESC_1DU_COR_COD_ROS_TG_POS]]</f>
        <v>31.849999999999994</v>
      </c>
      <c r="OL31" s="15">
        <f>Tabla2[[#This Row],[PAS_1DU_COR_COD_ROS_TG_TOT]]-Tabla2[[#This Row],[ESC_1DU_COR_COD_ROS_TG_TOT]]</f>
        <v>-14.768840579710172</v>
      </c>
      <c r="OM31" s="15">
        <f>Tabla2[[#This Row],[PAS_1DU_COR_COD_ESC_TG_NEG]]-Tabla2[[#This Row],[ESC_1DU_COR_COD_ESC_TG_NEG]]</f>
        <v>-21.600000000000023</v>
      </c>
      <c r="ON31" s="15">
        <f>Tabla2[[#This Row],[PAS_1DU_COR_COD_ESC_TG_NEU]]-Tabla2[[#This Row],[ESC_1DU_COR_COD_ESC_TG_NEU]]</f>
        <v>32.719298245614027</v>
      </c>
      <c r="OO31" s="15">
        <f>Tabla2[[#This Row],[PAS_1DU_COR_COD_ESC_TG_POS]]-Tabla2[[#This Row],[ESC_1DU_COR_COD_ESC_TG_POS]]</f>
        <v>-22.650000000000006</v>
      </c>
      <c r="OP31" s="15">
        <f>Tabla2[[#This Row],[PAS_1DU_COR_COD_ESC_TG_TOT]]-Tabla2[[#This Row],[ESC_1DU_COR_COD_ESC_TG_TOT]]</f>
        <v>-3.8050156739811882</v>
      </c>
      <c r="OQ31" s="61">
        <v>1.3333333333333144</v>
      </c>
      <c r="OR31" s="62">
        <v>140.39999999999998</v>
      </c>
      <c r="OS31" s="62">
        <v>128.55555555555554</v>
      </c>
      <c r="OT31" s="62">
        <v>91.4375</v>
      </c>
      <c r="OU31" s="62">
        <v>36.024999999999977</v>
      </c>
      <c r="OV31" s="62">
        <v>-12</v>
      </c>
      <c r="OW31" s="62">
        <v>-56</v>
      </c>
      <c r="OX31" s="62">
        <v>-6.5892053973013276</v>
      </c>
      <c r="OY31" s="62">
        <v>17.850000000000023</v>
      </c>
      <c r="OZ31" s="62">
        <v>-68.602631578947353</v>
      </c>
      <c r="PA31" s="62">
        <v>-1.5</v>
      </c>
      <c r="PB31" s="62">
        <v>-17.553030303030312</v>
      </c>
    </row>
    <row r="32" spans="1:418" x14ac:dyDescent="0.3">
      <c r="A32" s="2" t="s">
        <v>30</v>
      </c>
      <c r="B32" s="2">
        <v>20</v>
      </c>
      <c r="C32" s="2">
        <v>2</v>
      </c>
      <c r="D32" s="2">
        <v>27</v>
      </c>
      <c r="E32">
        <v>2.65</v>
      </c>
      <c r="F32">
        <v>795.29411764705878</v>
      </c>
      <c r="G32">
        <v>2.5263157894736841</v>
      </c>
      <c r="H32">
        <v>573.38888888888891</v>
      </c>
      <c r="I32">
        <v>2.25</v>
      </c>
      <c r="J32">
        <v>606.11764705882354</v>
      </c>
      <c r="K32">
        <v>2.4745762711864407</v>
      </c>
      <c r="L32">
        <v>656.63461538461536</v>
      </c>
      <c r="M32">
        <v>3.45</v>
      </c>
      <c r="N32">
        <v>938.57894736842104</v>
      </c>
      <c r="O32">
        <v>3.263157894736842</v>
      </c>
      <c r="P32">
        <v>850.88888888888891</v>
      </c>
      <c r="Q32">
        <v>3.55</v>
      </c>
      <c r="R32">
        <v>947.15</v>
      </c>
      <c r="S32">
        <v>3.4237288135593222</v>
      </c>
      <c r="T32">
        <v>913.89473684210532</v>
      </c>
      <c r="U32">
        <v>2.9491525423728815</v>
      </c>
      <c r="V32">
        <v>791.16513761467888</v>
      </c>
      <c r="W32">
        <v>1.5</v>
      </c>
      <c r="X32">
        <v>414.375</v>
      </c>
      <c r="Y32">
        <v>1.5263157894736843</v>
      </c>
      <c r="Z32">
        <v>443.75</v>
      </c>
      <c r="AA32">
        <v>1.85</v>
      </c>
      <c r="AB32">
        <v>436.66666666666669</v>
      </c>
      <c r="AC32">
        <v>1.6271186440677967</v>
      </c>
      <c r="AD32">
        <v>431.8</v>
      </c>
      <c r="AE32">
        <v>1.6271186440677967</v>
      </c>
      <c r="AF32">
        <v>431.8</v>
      </c>
      <c r="AG32">
        <v>2.5084745762711864</v>
      </c>
      <c r="AH32">
        <v>678.15723270440253</v>
      </c>
      <c r="AK32">
        <v>3</v>
      </c>
      <c r="AL32">
        <v>587</v>
      </c>
      <c r="AO32">
        <v>3</v>
      </c>
      <c r="AP32">
        <v>587</v>
      </c>
      <c r="AS32">
        <v>3</v>
      </c>
      <c r="AT32">
        <v>1164</v>
      </c>
      <c r="AW32">
        <v>3</v>
      </c>
      <c r="AX32">
        <v>1164</v>
      </c>
      <c r="AY32">
        <v>3</v>
      </c>
      <c r="AZ32">
        <v>875.5</v>
      </c>
      <c r="BC32">
        <v>2</v>
      </c>
      <c r="BD32">
        <v>411</v>
      </c>
      <c r="BG32">
        <v>2</v>
      </c>
      <c r="BH32">
        <v>411</v>
      </c>
      <c r="BI32">
        <v>2</v>
      </c>
      <c r="BJ32">
        <v>411</v>
      </c>
      <c r="BK32">
        <v>2.6666666666666665</v>
      </c>
      <c r="BL32">
        <v>720.66666666666663</v>
      </c>
      <c r="BM32">
        <v>2.5111111111111111</v>
      </c>
      <c r="BN32">
        <v>678.94444444444446</v>
      </c>
      <c r="BO32">
        <v>2.5</v>
      </c>
      <c r="BP32">
        <v>929.42857142857144</v>
      </c>
      <c r="BQ32">
        <v>0.9</v>
      </c>
      <c r="BR32">
        <v>489.75</v>
      </c>
      <c r="BS32">
        <v>1.7</v>
      </c>
      <c r="BT32">
        <v>553.28571428571433</v>
      </c>
      <c r="BU32">
        <v>1.7</v>
      </c>
      <c r="BV32">
        <v>685.44444444444446</v>
      </c>
      <c r="BW32">
        <v>0.4</v>
      </c>
      <c r="BX32">
        <v>656.5</v>
      </c>
      <c r="BY32">
        <v>1.7777777777777777</v>
      </c>
      <c r="BZ32">
        <v>863.4</v>
      </c>
      <c r="CA32">
        <v>3.5555555555555554</v>
      </c>
      <c r="CB32">
        <v>1039.4285714285713</v>
      </c>
      <c r="CC32">
        <v>1.8571428571428572</v>
      </c>
      <c r="CD32">
        <v>921.85714285714289</v>
      </c>
      <c r="CE32">
        <v>1.7758620689655173</v>
      </c>
      <c r="CF32">
        <v>788.875</v>
      </c>
      <c r="CG32">
        <v>2.1</v>
      </c>
      <c r="CH32">
        <v>800</v>
      </c>
      <c r="CI32">
        <v>2.7</v>
      </c>
      <c r="CJ32">
        <v>1039.8571428571429</v>
      </c>
      <c r="CK32">
        <v>2.8</v>
      </c>
      <c r="CL32">
        <v>761.5</v>
      </c>
      <c r="CM32">
        <v>2.5333333333333332</v>
      </c>
      <c r="CN32">
        <v>865.28571428571433</v>
      </c>
      <c r="CO32">
        <v>4.5</v>
      </c>
      <c r="CP32">
        <v>1130.5555555555557</v>
      </c>
      <c r="CQ32">
        <v>3.5555555555555554</v>
      </c>
      <c r="CR32">
        <v>1148.8571428571429</v>
      </c>
      <c r="CS32">
        <v>1</v>
      </c>
      <c r="CT32">
        <v>598.25</v>
      </c>
      <c r="CU32">
        <v>3.0714285714285716</v>
      </c>
      <c r="CV32">
        <v>1030.5</v>
      </c>
      <c r="CW32">
        <v>2.7931034482758621</v>
      </c>
      <c r="CX32">
        <v>945.8780487804878</v>
      </c>
      <c r="CY32">
        <v>2.2844827586206895</v>
      </c>
      <c r="CZ32">
        <v>877.05479452054794</v>
      </c>
      <c r="DA32">
        <v>0.6</v>
      </c>
      <c r="DB32">
        <v>397.66666666666669</v>
      </c>
      <c r="DC32">
        <v>1.3</v>
      </c>
      <c r="DD32">
        <v>401</v>
      </c>
      <c r="DE32">
        <v>1.6</v>
      </c>
      <c r="DF32">
        <v>467.125</v>
      </c>
      <c r="DG32">
        <v>1.1666666666666667</v>
      </c>
      <c r="DH32">
        <v>429.83333333333331</v>
      </c>
      <c r="DI32">
        <v>0.7</v>
      </c>
      <c r="DJ32">
        <v>235.66666666666666</v>
      </c>
      <c r="DK32">
        <v>1.5555555555555556</v>
      </c>
      <c r="DL32">
        <v>358.14285714285717</v>
      </c>
      <c r="DM32">
        <v>1</v>
      </c>
      <c r="DN32">
        <v>322.83333333333331</v>
      </c>
      <c r="DO32">
        <v>1.0714285714285714</v>
      </c>
      <c r="DP32">
        <v>308.31578947368422</v>
      </c>
      <c r="DQ32">
        <v>1.1206896551724137</v>
      </c>
      <c r="DR32">
        <v>367.43243243243245</v>
      </c>
      <c r="DS32">
        <v>1.1206896551724137</v>
      </c>
      <c r="DT32">
        <v>367.43243243243245</v>
      </c>
      <c r="DU32">
        <v>1.896551724137931</v>
      </c>
      <c r="DV32">
        <v>705.63636363636363</v>
      </c>
      <c r="EG32">
        <v>1</v>
      </c>
      <c r="EH32">
        <v>95</v>
      </c>
      <c r="EI32">
        <v>6</v>
      </c>
      <c r="EJ32">
        <v>1597</v>
      </c>
      <c r="EK32">
        <v>3.5</v>
      </c>
      <c r="EL32">
        <v>846</v>
      </c>
      <c r="EM32">
        <v>3.5</v>
      </c>
      <c r="EN32">
        <v>846</v>
      </c>
      <c r="EY32">
        <v>0</v>
      </c>
      <c r="FA32">
        <v>0</v>
      </c>
      <c r="FC32">
        <v>0</v>
      </c>
      <c r="FE32">
        <v>0</v>
      </c>
      <c r="FG32">
        <v>1.75</v>
      </c>
      <c r="FH32">
        <v>846</v>
      </c>
      <c r="FS32">
        <v>0</v>
      </c>
      <c r="FU32">
        <v>1</v>
      </c>
      <c r="FV32">
        <v>306</v>
      </c>
      <c r="FW32">
        <v>0.5</v>
      </c>
      <c r="FX32">
        <v>306</v>
      </c>
      <c r="FY32">
        <v>0.5</v>
      </c>
      <c r="FZ32">
        <v>306</v>
      </c>
      <c r="GA32">
        <v>0.5</v>
      </c>
      <c r="GB32">
        <v>306</v>
      </c>
      <c r="GC32">
        <v>1.3333333333333333</v>
      </c>
      <c r="GD32">
        <v>666</v>
      </c>
      <c r="GE32">
        <v>1.8777777777777778</v>
      </c>
      <c r="GF32">
        <v>704.5840707964602</v>
      </c>
      <c r="GG32">
        <v>2.2222222222222223</v>
      </c>
      <c r="GH32">
        <v>904.28571428571433</v>
      </c>
      <c r="GI32">
        <v>1.5</v>
      </c>
      <c r="GJ32">
        <v>566</v>
      </c>
      <c r="GK32">
        <v>1.6666666666666667</v>
      </c>
      <c r="GL32">
        <v>696</v>
      </c>
      <c r="GM32">
        <v>1.7857142857142858</v>
      </c>
      <c r="GN32">
        <v>731.68421052631584</v>
      </c>
      <c r="GO32">
        <v>3.1111111111111112</v>
      </c>
      <c r="GP32">
        <v>943</v>
      </c>
      <c r="GQ32">
        <v>2.2999999999999998</v>
      </c>
      <c r="GR32">
        <v>734.5</v>
      </c>
      <c r="GS32">
        <v>2.1</v>
      </c>
      <c r="GT32">
        <v>808.71428571428567</v>
      </c>
      <c r="GU32">
        <v>2.4827586206896552</v>
      </c>
      <c r="GV32">
        <v>829.60869565217388</v>
      </c>
      <c r="GW32">
        <v>2.1403508771929824</v>
      </c>
      <c r="GX32">
        <v>785.30952380952385</v>
      </c>
      <c r="GY32">
        <v>3.8888888888888888</v>
      </c>
      <c r="GZ32">
        <v>1093.875</v>
      </c>
      <c r="HA32">
        <v>4.8</v>
      </c>
      <c r="HB32">
        <v>1379.7</v>
      </c>
      <c r="HC32">
        <v>4.1111111111111107</v>
      </c>
      <c r="HD32">
        <v>1104.3333333333333</v>
      </c>
      <c r="HE32">
        <v>4.2857142857142856</v>
      </c>
      <c r="HF32">
        <v>1203.2222222222222</v>
      </c>
      <c r="HG32">
        <v>2.6666666666666665</v>
      </c>
      <c r="HH32">
        <v>1061.4285714285713</v>
      </c>
      <c r="HI32">
        <v>3</v>
      </c>
      <c r="HJ32">
        <v>992.375</v>
      </c>
      <c r="HK32">
        <v>3.9</v>
      </c>
      <c r="HL32">
        <v>1106</v>
      </c>
      <c r="HM32">
        <v>3.2068965517241379</v>
      </c>
      <c r="HN32">
        <v>1055.125</v>
      </c>
      <c r="HO32">
        <v>3.736842105263158</v>
      </c>
      <c r="HP32">
        <v>1133.5294117647059</v>
      </c>
      <c r="HQ32">
        <v>2.9385964912280702</v>
      </c>
      <c r="HR32">
        <v>976.26881720430106</v>
      </c>
      <c r="HS32">
        <v>2.5555555555555554</v>
      </c>
      <c r="HT32">
        <v>575.22222222222217</v>
      </c>
      <c r="HU32">
        <v>1.9</v>
      </c>
      <c r="HV32">
        <v>502.77777777777777</v>
      </c>
      <c r="HW32">
        <v>2.2222222222222223</v>
      </c>
      <c r="HX32">
        <v>793.28571428571433</v>
      </c>
      <c r="HY32">
        <v>2.2142857142857144</v>
      </c>
      <c r="HZ32">
        <v>610.20000000000005</v>
      </c>
      <c r="IA32">
        <v>1.3333333333333333</v>
      </c>
      <c r="IB32">
        <v>406.85714285714283</v>
      </c>
      <c r="IC32">
        <v>2.5</v>
      </c>
      <c r="ID32">
        <v>567.4</v>
      </c>
      <c r="IE32">
        <v>2.4</v>
      </c>
      <c r="IF32">
        <v>519.77777777777783</v>
      </c>
      <c r="IG32">
        <v>2.103448275862069</v>
      </c>
      <c r="IH32">
        <v>507.69230769230768</v>
      </c>
      <c r="II32">
        <v>2.1578947368421053</v>
      </c>
      <c r="IJ32">
        <v>557.94117647058829</v>
      </c>
      <c r="IK32">
        <v>2.1578947368421053</v>
      </c>
      <c r="IL32">
        <v>557.94117647058829</v>
      </c>
      <c r="IM32">
        <v>2.6783625730994154</v>
      </c>
      <c r="IN32">
        <v>828.11111111111109</v>
      </c>
      <c r="IO32">
        <v>1</v>
      </c>
      <c r="IP32">
        <v>208</v>
      </c>
      <c r="IS32">
        <v>0</v>
      </c>
      <c r="IU32">
        <v>0.5</v>
      </c>
      <c r="IV32">
        <v>208</v>
      </c>
      <c r="IW32">
        <v>1</v>
      </c>
      <c r="IX32">
        <v>205</v>
      </c>
      <c r="JC32">
        <v>1</v>
      </c>
      <c r="JD32">
        <v>205</v>
      </c>
      <c r="JE32">
        <v>0.66666666666666663</v>
      </c>
      <c r="JF32">
        <v>206.5</v>
      </c>
      <c r="JG32">
        <v>6</v>
      </c>
      <c r="JH32">
        <v>1127</v>
      </c>
      <c r="JK32">
        <v>5</v>
      </c>
      <c r="JL32">
        <v>1519</v>
      </c>
      <c r="JM32">
        <v>5.5</v>
      </c>
      <c r="JN32">
        <v>1323</v>
      </c>
      <c r="JO32">
        <v>5</v>
      </c>
      <c r="JP32">
        <v>1667</v>
      </c>
      <c r="JU32">
        <v>5</v>
      </c>
      <c r="JV32">
        <v>1667</v>
      </c>
      <c r="JW32">
        <v>5.333333333333333</v>
      </c>
      <c r="JX32">
        <v>1437.6666666666667</v>
      </c>
      <c r="JY32">
        <v>3</v>
      </c>
      <c r="JZ32">
        <v>945.2</v>
      </c>
      <c r="KA32">
        <v>0</v>
      </c>
      <c r="KE32">
        <v>3</v>
      </c>
      <c r="KF32">
        <v>705</v>
      </c>
      <c r="KG32">
        <v>1.5</v>
      </c>
      <c r="KH32">
        <v>705</v>
      </c>
      <c r="KI32">
        <v>3</v>
      </c>
      <c r="KJ32">
        <v>910</v>
      </c>
      <c r="KO32">
        <v>3</v>
      </c>
      <c r="KP32">
        <v>910</v>
      </c>
      <c r="KQ32">
        <v>2</v>
      </c>
      <c r="KR32">
        <v>807.5</v>
      </c>
      <c r="KS32">
        <v>2</v>
      </c>
      <c r="KT32">
        <v>807.5</v>
      </c>
      <c r="KU32">
        <v>2.6666666666666665</v>
      </c>
      <c r="KV32">
        <v>905.85714285714289</v>
      </c>
      <c r="KW32">
        <v>2.6777777777777776</v>
      </c>
      <c r="KX32">
        <v>831.71523178807945</v>
      </c>
      <c r="KY32" s="15">
        <f>Tabla2[[#This Row],[ROS_NUM_COR_COD_ROS_TG_NEG]]-Tabla2[[#This Row],[PAS_NUM_COR_COD_ROS_TG_NEG]]</f>
        <v>-0.78333333333333366</v>
      </c>
      <c r="KZ32" s="15">
        <f>Tabla2[[#This Row],[ROS_DUR_COR_COD_ROS_TG_NEG]]-Tabla2[[#This Row],[PAS_DUR_COR_COD_ROS_TG_NEG]]</f>
        <v>122.84962406015029</v>
      </c>
      <c r="LA32" s="15">
        <f>Tabla2[[#This Row],[ROS_NUM_COR_COD_ROS_TG_NEU]]-Tabla2[[#This Row],[PAS_NUM_COR_COD_ROS_TG_NEU]]</f>
        <v>-0.26315789473684204</v>
      </c>
      <c r="LB32" s="15">
        <f>Tabla2[[#This Row],[ROS_DUR_COR_COD_ROS_TG_NEU]]-Tabla2[[#This Row],[PAS_DUR_COR_COD_ROS_TG_NEU]]</f>
        <v>141.48611111111109</v>
      </c>
      <c r="LC32" s="15">
        <f>Tabla2[[#This Row],[ROS_NUM_COR_COD_ROS_TG_POS]]-Tabla2[[#This Row],[PAS_NUM_COR_COD_ROS_TG_POS]]</f>
        <v>0.35000000000000009</v>
      </c>
      <c r="LD32" s="15">
        <f>Tabla2[[#This Row],[ROS_DUR_COR_COD_ROS_TG_POS]]-Tabla2[[#This Row],[PAS_DUR_COR_COD_ROS_TG_POS]]</f>
        <v>158.85000000000002</v>
      </c>
      <c r="LE32" s="15">
        <f>Tabla2[[#This Row],[ROS_NUM_COR_COD_ROS_TG_TOT]]-Tabla2[[#This Row],[PAS_NUM_COR_COD_ROS_TG_TOT]]</f>
        <v>-0.21683226183518434</v>
      </c>
      <c r="LF32" s="15">
        <f>Tabla2[[#This Row],[ROS_DUR_COR_COD_ROS_TG_TOT]]-Tabla2[[#This Row],[PAS_DUR_COR_COD_ROS_TG_TOT]]</f>
        <v>141.23026315789468</v>
      </c>
      <c r="LG32" s="15">
        <f>Tabla2[[#This Row],[ROS_NUM_COR_COD_ESC_TG_NEG]]-Tabla2[[#This Row],[PAS_NUM_COR_COD_ESC_TG_NEG]]</f>
        <v>0.46111111111111125</v>
      </c>
      <c r="LH32" s="15">
        <f>Tabla2[[#This Row],[ROS_DUR_COR_COD_ESC_TG_NEG]]-Tabla2[[#This Row],[PAS_DUR_COR_COD_ESC_TG_NEG]]</f>
        <v>147.70588235294122</v>
      </c>
      <c r="LI32" s="15">
        <f>Tabla2[[#This Row],[ROS_NUM_COR_COD_ESC_TG_NEU]]-Tabla2[[#This Row],[PAS_NUM_COR_COD_ESC_TG_NEU]]</f>
        <v>-0.22631578947368425</v>
      </c>
      <c r="LJ32" s="15">
        <f>Tabla2[[#This Row],[ROS_NUM_COR_COD_ESC_TG_NEG]]-Tabla2[[#This Row],[PAS_NUM_COR_COD_ESC_TG_NEG]]</f>
        <v>0.46111111111111125</v>
      </c>
      <c r="LK32" s="15">
        <f>Tabla2[[#This Row],[ROS_NUM_COR_COD_ESC_TG_POS]]-Tabla2[[#This Row],[PAS_NUM_COR_COD_ESC_TG_POS]]</f>
        <v>-0.14999999999999991</v>
      </c>
      <c r="LL32" s="15">
        <f>Tabla2[[#This Row],[ROS_DUR_COR_COD_ESC_TG_POS]]-Tabla2[[#This Row],[PAS_DUR_COR_COD_ESC_TG_POS]]</f>
        <v>202.59663865546213</v>
      </c>
      <c r="LM32" s="15">
        <f>Tabla2[[#This Row],[ROS_NUM_COR_COD_ESC_TG_TOT]]-Tabla2[[#This Row],[PAS_NUM_COR_COD_ESC_TG_TOT]]</f>
        <v>8.1823495032145033E-3</v>
      </c>
      <c r="LN32" s="15">
        <f>Tabla2[[#This Row],[ROS_DUR_COR_COD_ESC_TG_TOT]]-Tabla2[[#This Row],[PAS_DUR_COR_COD_ESC_TG_TOT]]</f>
        <v>172.97408026755852</v>
      </c>
      <c r="LO32" s="15">
        <f>Tabla2[[#This Row],[PAS_NUM_COR_COD_ROS_TG_NEG]]-Tabla2[[#This Row],[ESC_NUM_COR_COD_ROS_TG_NEG]]</f>
        <v>-1.0499999999999998</v>
      </c>
      <c r="LP32" s="15">
        <f>Tabla2[[#This Row],[PAS_DUR_COR_COD_ROS_TG_NEG]]-Tabla2[[#This Row],[ESC_DUR_COR_COD_ROS_TG_NEG]]</f>
        <v>-191.97660818713462</v>
      </c>
      <c r="LQ32" s="15">
        <f>Tabla2[[#This Row],[PAS_NUM_COR_COD_ROS_TG_NEU]]-Tabla2[[#This Row],[ESC_NUM_COR_COD_ROS_TG_NEU]]</f>
        <v>-0.29239766081871332</v>
      </c>
      <c r="LR32" s="15">
        <f>Tabla2[[#This Row],[PAS_DUR_COR_COD_ROS_TG_NEU]]-Tabla2[[#This Row],[ESC_DUR_COR_COD_ROS_TG_NEU]]</f>
        <v>-297.96825396825398</v>
      </c>
      <c r="LS32" s="15">
        <f>Tabla2[[#This Row],[PAS_NUM_COR_COD_ROS_TG_POS]]-Tabla2[[#This Row],[ESC_NUM_COR_COD_ROS_TG_POS]]</f>
        <v>2.5499999999999998</v>
      </c>
      <c r="LT32" s="15">
        <f>Tabla2[[#This Row],[PAS_DUR_COR_COD_ROS_TG_POS]]-Tabla2[[#This Row],[ESC_DUR_COR_COD_ROS_TG_POS]]</f>
        <v>348.9</v>
      </c>
      <c r="LU32" s="15">
        <f>Tabla2[[#This Row],[PAS_NUM_COR_COD_ROS_TG_TOT]]-Tabla2[[#This Row],[ESC_NUM_COR_COD_ROS_TG_TOT]]</f>
        <v>0.35230024213075062</v>
      </c>
      <c r="LV32" s="15">
        <f>Tabla2[[#This Row],[PAS_DUR_COR_COD_ROS_TG_TOT]]-Tabla2[[#This Row],[ESC_DUR_COR_COD_ROS_TG_TOT]]</f>
        <v>-116.60526315789468</v>
      </c>
      <c r="LW32" s="15">
        <f>Tabla2[[#This Row],[PAS_NUM_COR_COD_ESC_TG_NEG]]-Tabla2[[#This Row],[ESC_NUM_COR_COD_ESC_TG_NEG]]</f>
        <v>2.25</v>
      </c>
      <c r="LX32" s="15">
        <f>Tabla2[[#This Row],[PAS_DUR_COR_COD_ESC_TG_NEG]]-Tabla2[[#This Row],[ESC_DUR_COR_COD_ESC_TG_NEG]]</f>
        <v>138.79411764705878</v>
      </c>
      <c r="LY32" s="15">
        <f>Tabla2[[#This Row],[PAS_NUM_COR_COD_ESC_TG_NEU]]-Tabla2[[#This Row],[ESC_NUM_COR_COD_ESC_TG_NEU]]</f>
        <v>0.74853801169590639</v>
      </c>
      <c r="LZ32" s="15">
        <f>Tabla2[[#This Row],[PAS_DUR_COR_COD_ESC_TG_NEU]]-Tabla2[[#This Row],[ESC_DUR_COR_COD_ESC_TG_NEU]]</f>
        <v>-290.01111111111106</v>
      </c>
      <c r="MA32" s="15">
        <f>Tabla2[[#This Row],[PAS_NUM_COR_COD_ESC_TG_POS]]-Tabla2[[#This Row],[ESC_NUM_COR_COD_ESC_TG_POS]]</f>
        <v>-1.3055555555555554</v>
      </c>
      <c r="MB32" s="15">
        <f>Tabla2[[#This Row],[PAS_DUR_COR_COD_ESC_TG_POS]]-Tabla2[[#This Row],[ESC_DUR_COR_COD_ESC_TG_POS]]</f>
        <v>-433.3109243697478</v>
      </c>
      <c r="MC32" s="15">
        <f>Tabla2[[#This Row],[PAS_NUM_COR_COD_ESC_TG_TOT]]-Tabla2[[#This Row],[ESC_NUM_COR_COD_ESC_TG_TOT]]</f>
        <v>0.61743341404358354</v>
      </c>
      <c r="MD32" s="15">
        <f>Tabla2[[#This Row],[PAS_DUR_COR_COD_ESC_TG_TOT]]-Tabla2[[#This Row],[ESC_DUR_COR_COD_ESC_TG_TOT]]</f>
        <v>-265.22252747252753</v>
      </c>
      <c r="ME32" s="42">
        <f>Tabla25[[#This Row],[PAS_NUM_COR_COD_ROS_TG_NEG]]-Tabla25[[#This Row],[PAS_NUM_COR_COD_ESC_TG_NEG]]</f>
        <v>0.80000000000000027</v>
      </c>
      <c r="MF32" s="42">
        <f>Tabla25[[#This Row],[PAS_NUM_COR_COD_ROS_TG_NEU]]-Tabla25[[#This Row],[PAS_NUM_COR_COD_ESC_TG_NEU]]</f>
        <v>0.73684210526315796</v>
      </c>
      <c r="MG32" s="42">
        <f>Tabla25[[#This Row],[PAS_NUM_COR_COD_ROS_TG_POS]]-Tabla25[[#This Row],[PAS_NUM_COR_COD_ESC_TG_POS]]</f>
        <v>1.2999999999999998</v>
      </c>
      <c r="MH32" s="42">
        <f>Tabla25[[#This Row],[PAS_NUM_COR_COD_ROS_TG_TOT]]-Tabla25[[#This Row],[PAS_NUM_COR_COD_ESC_TG_TOT]]</f>
        <v>0.94915254237288149</v>
      </c>
      <c r="MI32" s="42">
        <f>Tabla25[[#This Row],[PAS_DUR_COR_COD_ROS_TG_NEG]]-Tabla25[[#This Row],[PAS_DUR_COR_COD_ESC_TG_NEG]]</f>
        <v>143.28482972136226</v>
      </c>
      <c r="MJ32" s="42">
        <f>Tabla25[[#This Row],[PAS_DUR_COR_COD_ROS_TG_NEU]]-Tabla25[[#This Row],[PAS_DUR_COR_COD_ESC_TG_NEU]]</f>
        <v>277.5</v>
      </c>
      <c r="MK32" s="42">
        <f>Tabla25[[#This Row],[PAS_DUR_COR_COD_ROS_TG_POS]]-Tabla25[[#This Row],[PAS_DUR_COR_COD_ESC_TG_POS]]</f>
        <v>341.03235294117644</v>
      </c>
      <c r="ML32" s="42">
        <f>Tabla25[[#This Row],[PAS_DUR_COR_COD_ROS_TG_TOT]]-Tabla25[[#This Row],[PAS_DUR_COR_COD_ESC_TG_TOT]]</f>
        <v>257.26012145748996</v>
      </c>
      <c r="MM32" s="44">
        <f>Tabla25[[#This Row],[ESC_NUM_COR_COD_ROS_TG_NEG]]-Tabla25[[#This Row],[ESC_NUM_COR_COD_ESC_TG_NEG]]</f>
        <v>4.0999999999999996</v>
      </c>
      <c r="MN32" s="44">
        <f>Tabla25[[#This Row],[ESC_NUM_COR_COD_ROS_TG_NEU]]-Tabla25[[#This Row],[ESC_NUM_COR_COD_ESC_TG_NEU]]</f>
        <v>1.7777777777777777</v>
      </c>
      <c r="MO32" s="44">
        <f>Tabla25[[#This Row],[ESC_NUM_COR_COD_ROS_TG_POS]]-Tabla25[[#This Row],[ESC_NUM_COR_COD_ESC_TG_POS]]</f>
        <v>-2.5555555555555554</v>
      </c>
      <c r="MP32" s="44">
        <f>Tabla25[[#This Row],[ESC_NUM_COR_COD_ROS_TG_TOT]]-Tabla25[[#This Row],[ESC_NUM_COR_COD_ESC_TG_TOT]]</f>
        <v>1.2142857142857144</v>
      </c>
      <c r="MQ32" s="44">
        <f>Tabla25[[#This Row],[ESC_DUR_COR_COD_ROS_TG_NEG]]-Tabla25[[#This Row],[ESC_DUR_COR_COD_ESC_TG_NEG]]</f>
        <v>474.05555555555566</v>
      </c>
      <c r="MR32" s="44">
        <f>Tabla25[[#This Row],[ESC_DUR_COR_COD_ROS_TG_NEU]]-Tabla25[[#This Row],[ESC_DUR_COR_COD_ESC_TG_NEU]]</f>
        <v>285.45714285714291</v>
      </c>
      <c r="MS32" s="44">
        <f>Tabla25[[#This Row],[ESC_DUR_COR_COD_ROS_TG_POS]]-Tabla25[[#This Row],[ESC_DUR_COR_COD_ESC_TG_POS]]</f>
        <v>-441.17857142857133</v>
      </c>
      <c r="MT32" s="44">
        <f>Tabla25[[#This Row],[ESC_DUR_COR_COD_ROS_TG_TOT]]-Tabla25[[#This Row],[ESC_DUR_COR_COD_ESC_TG_TOT]]</f>
        <v>108.64285714285711</v>
      </c>
      <c r="MU32" s="47">
        <f>Tabla25[[#This Row],[ROS_NUM_COR_COD_ROS_TG_NEG]]-Tabla25[[#This Row],[ROS_NUM_COR_COD_ESC_TG_NEG]]</f>
        <v>-0.44444444444444464</v>
      </c>
      <c r="MV32" s="47">
        <f>Tabla25[[#This Row],[ROS_NUM_COR_COD_ROS_TG_NEU]]-Tabla25[[#This Row],[ROS_NUM_COR_COD_ESC_TG_NEU]]</f>
        <v>0.70000000000000018</v>
      </c>
      <c r="MW32" s="47">
        <f>Tabla25[[#This Row],[ROS_NUM_COR_COD_ROS_TG_POS]]-Tabla25[[#This Row],[ROS_NUM_COR_COD_ESC_TG_POS]]</f>
        <v>1.7999999999999998</v>
      </c>
      <c r="MX32" s="47">
        <f>Tabla25[[#This Row],[ROS_NUM_COR_COD_ROS_TG_TOT]]-Tabla25[[#This Row],[ROS_NUM_COR_COD_ESC_TG_TOT]]</f>
        <v>0.72413793103448265</v>
      </c>
      <c r="MY32" s="47">
        <f>Tabla25[[#This Row],[ROS_DUR_COR_COD_ROS_TG_NEG]]-Tabla25[[#This Row],[ROS_DUR_COR_COD_ESC_TG_NEG]]</f>
        <v>118.42857142857133</v>
      </c>
      <c r="MZ32" s="47">
        <f>Tabla25[[#This Row],[ROS_DUR_COR_COD_ROS_TG_NEU]]-Tabla25[[#This Row],[ROS_DUR_COR_COD_ESC_TG_NEU]]</f>
        <v>257.875</v>
      </c>
      <c r="NA32" s="47">
        <f>Tabla25[[#This Row],[ROS_DUR_COR_COD_ROS_TG_POS]]-Tabla25[[#This Row],[ROS_DUR_COR_COD_ESC_TG_POS]]</f>
        <v>297.28571428571433</v>
      </c>
      <c r="NB32" s="47">
        <f>Tabla25[[#This Row],[ROS_DUR_COR_COD_ROS_TG_TOT]]-Tabla25[[#This Row],[ROS_DUR_COR_COD_ESC_TG_TOT]]</f>
        <v>225.51630434782612</v>
      </c>
      <c r="NC32">
        <v>290.14285714285717</v>
      </c>
      <c r="ND32">
        <v>234.375</v>
      </c>
      <c r="NE32">
        <v>220</v>
      </c>
      <c r="NF32">
        <v>245.25</v>
      </c>
      <c r="NG32">
        <v>243</v>
      </c>
      <c r="NH32">
        <v>206.125</v>
      </c>
      <c r="NI32">
        <v>241.85714285714286</v>
      </c>
      <c r="NJ32">
        <v>229.82608695652175</v>
      </c>
      <c r="NK32">
        <v>204.22222222222223</v>
      </c>
      <c r="NL32">
        <v>239.85714285714286</v>
      </c>
      <c r="NM32">
        <v>193.75</v>
      </c>
      <c r="NN32">
        <v>214.6</v>
      </c>
      <c r="NO32">
        <v>310</v>
      </c>
      <c r="NP32">
        <v>341.2</v>
      </c>
      <c r="NQ32">
        <v>189.57142857142858</v>
      </c>
      <c r="NR32">
        <v>260.92857142857144</v>
      </c>
      <c r="NS32">
        <v>272.42105263157896</v>
      </c>
      <c r="NT32">
        <v>245.5</v>
      </c>
      <c r="NU32">
        <v>263.45</v>
      </c>
      <c r="NV32">
        <v>260.77192982456143</v>
      </c>
      <c r="NW32">
        <v>276.64705882352939</v>
      </c>
      <c r="NX32">
        <v>221.77777777777777</v>
      </c>
      <c r="NY32">
        <v>250.64705882352942</v>
      </c>
      <c r="NZ32">
        <v>249.15384615384616</v>
      </c>
      <c r="OA32" s="15">
        <f>Tabla2[[#This Row],[ROS_1DU_COR_COD_ROS_TG_NEG]]-Tabla2[[#This Row],[PAS_1DU_COR_COD_ROS_TG_NEG]]</f>
        <v>17.721804511278208</v>
      </c>
      <c r="OB32" s="15">
        <f>Tabla2[[#This Row],[ROS_1DU_COR_COD_ROS_TG_NEU]]-Tabla2[[#This Row],[PAS_1DU_COR_COD_ROS_TG_NEU]]</f>
        <v>-11.125</v>
      </c>
      <c r="OC32" s="15">
        <f>Tabla2[[#This Row],[ROS_1DU_COR_COD_ROS_TG_POS]]-Tabla2[[#This Row],[PAS_1DU_COR_COD_ROS_TG_POS]]</f>
        <v>-43.449999999999989</v>
      </c>
      <c r="OD32" s="15">
        <f>Tabla2[[#This Row],[ROS_1DU_COR_COD_ROS_TG_TOT]]-Tabla2[[#This Row],[PAS_1DU_COR_COD_ROS_TG_TOT]]</f>
        <v>-15.521929824561425</v>
      </c>
      <c r="OE32" s="15">
        <f>Tabla2[[#This Row],[ROS_1DU_COR_COD_ESC_TG_NEG]]-Tabla2[[#This Row],[PAS_1DU_COR_COD_ESC_TG_NEG]]</f>
        <v>-33.647058823529392</v>
      </c>
      <c r="OF32" s="15">
        <f>Tabla2[[#This Row],[ROS_1DU_COR_COD_ESC_TG_NEU]]-Tabla2[[#This Row],[PAS_1DU_COR_COD_ESC_TG_NEU]]</f>
        <v>-15.652777777777771</v>
      </c>
      <c r="OG32" s="15">
        <f>Tabla2[[#This Row],[ROS_1DU_COR_COD_ESC_TG_POS]]-Tabla2[[#This Row],[PAS_1DU_COR_COD_ESC_TG_POS]]</f>
        <v>-8.7899159663865589</v>
      </c>
      <c r="OH32" s="15">
        <f>Tabla2[[#This Row],[ROS_1DU_COR_COD_ESC_TG_TOT]]-Tabla2[[#This Row],[PAS_1DU_COR_COD_ESC_TG_TOT]]</f>
        <v>-19.327759197324411</v>
      </c>
      <c r="OI32" s="15">
        <f>Tabla2[[#This Row],[PAS_1DU_COR_COD_ROS_TG_NEG]]-Tabla2[[#This Row],[ESC_1DU_COR_COD_ROS_TG_NEG]]</f>
        <v>68.198830409356731</v>
      </c>
      <c r="OJ32" s="15">
        <f>Tabla2[[#This Row],[PAS_1DU_COR_COD_ROS_TG_NEU]]-Tabla2[[#This Row],[ESC_1DU_COR_COD_ROS_TG_NEU]]</f>
        <v>5.6428571428571388</v>
      </c>
      <c r="OK32" s="15">
        <f>Tabla2[[#This Row],[PAS_1DU_COR_COD_ROS_TG_POS]]-Tabla2[[#This Row],[ESC_1DU_COR_COD_ROS_TG_POS]]</f>
        <v>69.699999999999989</v>
      </c>
      <c r="OL32" s="15">
        <f>Tabla2[[#This Row],[PAS_1DU_COR_COD_ROS_TG_TOT]]-Tabla2[[#This Row],[ESC_1DU_COR_COD_ROS_TG_TOT]]</f>
        <v>46.171929824561431</v>
      </c>
      <c r="OM32" s="15">
        <f>Tabla2[[#This Row],[PAS_1DU_COR_COD_ESC_TG_NEG]]-Tabla2[[#This Row],[ESC_1DU_COR_COD_ESC_TG_NEG]]</f>
        <v>-33.352941176470608</v>
      </c>
      <c r="ON32" s="15">
        <f>Tabla2[[#This Row],[PAS_1DU_COR_COD_ESC_TG_NEU]]-Tabla2[[#This Row],[ESC_1DU_COR_COD_ESC_TG_NEU]]</f>
        <v>-119.42222222222222</v>
      </c>
      <c r="OO32" s="15">
        <f>Tabla2[[#This Row],[PAS_1DU_COR_COD_ESC_TG_POS]]-Tabla2[[#This Row],[ESC_1DU_COR_COD_ESC_TG_POS]]</f>
        <v>61.075630252100837</v>
      </c>
      <c r="OP32" s="15">
        <f>Tabla2[[#This Row],[PAS_1DU_COR_COD_ESC_TG_TOT]]-Tabla2[[#This Row],[ESC_1DU_COR_COD_ESC_TG_TOT]]</f>
        <v>-11.774725274725284</v>
      </c>
      <c r="OQ32" s="61">
        <v>47.142857142857167</v>
      </c>
      <c r="OR32" s="62">
        <v>28.25</v>
      </c>
      <c r="OS32" s="62">
        <v>-21.857142857142861</v>
      </c>
      <c r="OT32" s="62">
        <v>15.423913043478251</v>
      </c>
      <c r="OU32" s="62">
        <v>-105.77777777777777</v>
      </c>
      <c r="OV32" s="62">
        <v>-101.34285714285713</v>
      </c>
      <c r="OW32" s="62">
        <v>4.1785714285714164</v>
      </c>
      <c r="OX32" s="62">
        <v>-46.32857142857145</v>
      </c>
      <c r="OY32" s="62">
        <v>-4.2260061919504324</v>
      </c>
      <c r="OZ32" s="62">
        <v>23.722222222222229</v>
      </c>
      <c r="PA32" s="62">
        <v>12.802941176470569</v>
      </c>
      <c r="PB32" s="62">
        <v>11.618083670715265</v>
      </c>
    </row>
    <row r="33" spans="1:418" x14ac:dyDescent="0.3">
      <c r="A33" s="2" t="s">
        <v>31</v>
      </c>
      <c r="B33" s="2">
        <v>20</v>
      </c>
      <c r="C33" s="2">
        <v>2</v>
      </c>
      <c r="D33" s="2">
        <v>25</v>
      </c>
      <c r="E33">
        <v>2.85</v>
      </c>
      <c r="F33">
        <v>1415.7857142857142</v>
      </c>
      <c r="G33">
        <v>3.8</v>
      </c>
      <c r="H33">
        <v>1496.5294117647059</v>
      </c>
      <c r="I33">
        <v>4</v>
      </c>
      <c r="J33">
        <v>1448.8333333333333</v>
      </c>
      <c r="K33">
        <v>3.55</v>
      </c>
      <c r="L33">
        <v>1455.9387755102041</v>
      </c>
      <c r="M33">
        <v>3.85</v>
      </c>
      <c r="N33">
        <v>1368.6842105263158</v>
      </c>
      <c r="O33">
        <v>2.95</v>
      </c>
      <c r="P33">
        <v>1383.2</v>
      </c>
      <c r="Q33">
        <v>2.75</v>
      </c>
      <c r="R33">
        <v>1179.75</v>
      </c>
      <c r="S33">
        <v>3.1833333333333331</v>
      </c>
      <c r="T33">
        <v>1312.58</v>
      </c>
      <c r="U33">
        <v>3.3666666666666667</v>
      </c>
      <c r="V33">
        <v>1383.5353535353536</v>
      </c>
      <c r="W33">
        <v>1.5</v>
      </c>
      <c r="X33">
        <v>468.94736842105266</v>
      </c>
      <c r="Y33">
        <v>1.35</v>
      </c>
      <c r="Z33">
        <v>436.38888888888891</v>
      </c>
      <c r="AA33">
        <v>1.65</v>
      </c>
      <c r="AB33">
        <v>468.35</v>
      </c>
      <c r="AC33">
        <v>1.5</v>
      </c>
      <c r="AD33">
        <v>458.45614035087721</v>
      </c>
      <c r="AE33">
        <v>1.5</v>
      </c>
      <c r="AF33">
        <v>458.45614035087721</v>
      </c>
      <c r="AG33">
        <v>2.7444444444444445</v>
      </c>
      <c r="AH33">
        <v>1045.5256410256411</v>
      </c>
      <c r="BM33">
        <v>2.7444444444444445</v>
      </c>
      <c r="BN33">
        <v>1045.5256410256411</v>
      </c>
      <c r="BO33">
        <v>5.0999999999999996</v>
      </c>
      <c r="BP33">
        <v>1655.5</v>
      </c>
      <c r="BQ33">
        <v>4.2</v>
      </c>
      <c r="BR33">
        <v>1434.2</v>
      </c>
      <c r="BS33">
        <v>4.5999999999999996</v>
      </c>
      <c r="BT33">
        <v>1580.8</v>
      </c>
      <c r="BU33">
        <v>4.6333333333333337</v>
      </c>
      <c r="BV33">
        <v>1556.8333333333333</v>
      </c>
      <c r="BW33">
        <v>5.5555555555555554</v>
      </c>
      <c r="BX33">
        <v>1760.8888888888889</v>
      </c>
      <c r="BY33">
        <v>4.2</v>
      </c>
      <c r="BZ33">
        <v>1309.0999999999999</v>
      </c>
      <c r="CA33">
        <v>5.4</v>
      </c>
      <c r="CB33">
        <v>1766.1</v>
      </c>
      <c r="CC33">
        <v>5.0344827586206895</v>
      </c>
      <c r="CD33">
        <v>1606.8965517241379</v>
      </c>
      <c r="CE33">
        <v>4.8305084745762707</v>
      </c>
      <c r="CF33">
        <v>1581.4406779661017</v>
      </c>
      <c r="CG33">
        <v>1.9</v>
      </c>
      <c r="CH33">
        <v>934.16666666666663</v>
      </c>
      <c r="CI33">
        <v>2.8</v>
      </c>
      <c r="CJ33">
        <v>1222.6666666666667</v>
      </c>
      <c r="CK33">
        <v>2.4</v>
      </c>
      <c r="CL33">
        <v>867.57142857142856</v>
      </c>
      <c r="CM33">
        <v>2.3666666666666667</v>
      </c>
      <c r="CN33">
        <v>1000.7368421052631</v>
      </c>
      <c r="CO33">
        <v>1.3333333333333333</v>
      </c>
      <c r="CP33">
        <v>604.66666666666663</v>
      </c>
      <c r="CQ33">
        <v>3.4</v>
      </c>
      <c r="CR33">
        <v>1444.5</v>
      </c>
      <c r="CS33">
        <v>1.5</v>
      </c>
      <c r="CT33">
        <v>818</v>
      </c>
      <c r="CU33">
        <v>2.103448275862069</v>
      </c>
      <c r="CV33">
        <v>963.82352941176475</v>
      </c>
      <c r="CW33">
        <v>2.2372881355932202</v>
      </c>
      <c r="CX33">
        <v>983.30555555555554</v>
      </c>
      <c r="CY33">
        <v>3.5338983050847457</v>
      </c>
      <c r="CZ33">
        <v>1354.7789473684211</v>
      </c>
      <c r="DA33">
        <v>2.7</v>
      </c>
      <c r="DB33">
        <v>811.5</v>
      </c>
      <c r="DC33">
        <v>2.9</v>
      </c>
      <c r="DD33">
        <v>817.7</v>
      </c>
      <c r="DE33">
        <v>2.2999999999999998</v>
      </c>
      <c r="DF33">
        <v>743.4</v>
      </c>
      <c r="DG33">
        <v>2.6333333333333333</v>
      </c>
      <c r="DH33">
        <v>790.86666666666667</v>
      </c>
      <c r="DI33">
        <v>2.6666666666666665</v>
      </c>
      <c r="DJ33">
        <v>752.55555555555554</v>
      </c>
      <c r="DK33">
        <v>2.2000000000000002</v>
      </c>
      <c r="DL33">
        <v>706.4</v>
      </c>
      <c r="DM33">
        <v>2.9</v>
      </c>
      <c r="DN33">
        <v>921.2</v>
      </c>
      <c r="DO33">
        <v>2.5862068965517242</v>
      </c>
      <c r="DP33">
        <v>794.79310344827582</v>
      </c>
      <c r="DQ33">
        <v>2.6101694915254239</v>
      </c>
      <c r="DR33">
        <v>792.79661016949149</v>
      </c>
      <c r="DS33">
        <v>2.6101694915254239</v>
      </c>
      <c r="DT33">
        <v>792.79661016949149</v>
      </c>
      <c r="DU33">
        <v>3.2259887005649719</v>
      </c>
      <c r="DV33">
        <v>1139.4740259740261</v>
      </c>
      <c r="EE33">
        <v>4</v>
      </c>
      <c r="EF33">
        <v>1283</v>
      </c>
      <c r="EK33">
        <v>4</v>
      </c>
      <c r="EL33">
        <v>1283</v>
      </c>
      <c r="EM33">
        <v>4</v>
      </c>
      <c r="EN33">
        <v>1283</v>
      </c>
      <c r="EW33">
        <v>4</v>
      </c>
      <c r="EX33">
        <v>982</v>
      </c>
      <c r="FC33">
        <v>4</v>
      </c>
      <c r="FD33">
        <v>982</v>
      </c>
      <c r="FE33">
        <v>4</v>
      </c>
      <c r="FF33">
        <v>982</v>
      </c>
      <c r="FG33">
        <v>4</v>
      </c>
      <c r="FH33">
        <v>1132.5</v>
      </c>
      <c r="FQ33">
        <v>5</v>
      </c>
      <c r="FR33">
        <v>1720</v>
      </c>
      <c r="FW33">
        <v>5</v>
      </c>
      <c r="FX33">
        <v>1720</v>
      </c>
      <c r="FY33">
        <v>5</v>
      </c>
      <c r="FZ33">
        <v>1720</v>
      </c>
      <c r="GA33">
        <v>5</v>
      </c>
      <c r="GB33">
        <v>1720</v>
      </c>
      <c r="GC33">
        <v>4.333333333333333</v>
      </c>
      <c r="GD33">
        <v>1328.3333333333333</v>
      </c>
      <c r="GE33">
        <v>3.2444444444444445</v>
      </c>
      <c r="GF33">
        <v>1143.0828025477706</v>
      </c>
      <c r="GG33">
        <v>1.3</v>
      </c>
      <c r="GH33">
        <v>553.57142857142856</v>
      </c>
      <c r="GI33">
        <v>2</v>
      </c>
      <c r="GJ33">
        <v>685.57142857142856</v>
      </c>
      <c r="GK33">
        <v>1.6666666666666667</v>
      </c>
      <c r="GL33">
        <v>620.71428571428567</v>
      </c>
      <c r="GM33">
        <v>1.6428571428571428</v>
      </c>
      <c r="GN33">
        <v>619.95238095238096</v>
      </c>
      <c r="GO33">
        <v>2.2222222222222223</v>
      </c>
      <c r="GP33">
        <v>785.5</v>
      </c>
      <c r="GQ33">
        <v>1.7</v>
      </c>
      <c r="GR33">
        <v>604.57142857142856</v>
      </c>
      <c r="GS33">
        <v>2</v>
      </c>
      <c r="GT33">
        <v>849</v>
      </c>
      <c r="GU33">
        <v>1.9655172413793103</v>
      </c>
      <c r="GV33">
        <v>748.13636363636363</v>
      </c>
      <c r="GW33">
        <v>1.8070175438596492</v>
      </c>
      <c r="GX33">
        <v>685.53488372093022</v>
      </c>
      <c r="GY33">
        <v>5.5</v>
      </c>
      <c r="GZ33">
        <v>1767.7</v>
      </c>
      <c r="HA33">
        <v>3.6666666666666665</v>
      </c>
      <c r="HB33">
        <v>1438.75</v>
      </c>
      <c r="HC33">
        <v>4.666666666666667</v>
      </c>
      <c r="HD33">
        <v>1776</v>
      </c>
      <c r="HE33">
        <v>4.6428571428571432</v>
      </c>
      <c r="HF33">
        <v>1669.0384615384614</v>
      </c>
      <c r="HG33">
        <v>5.4444444444444446</v>
      </c>
      <c r="HH33">
        <v>1433.7777777777778</v>
      </c>
      <c r="HI33">
        <v>4.8</v>
      </c>
      <c r="HJ33">
        <v>1461.2</v>
      </c>
      <c r="HK33">
        <v>5.0999999999999996</v>
      </c>
      <c r="HL33">
        <v>1557.9</v>
      </c>
      <c r="HM33">
        <v>5.1034482758620694</v>
      </c>
      <c r="HN33">
        <v>1486.0344827586207</v>
      </c>
      <c r="HO33">
        <v>4.8771929824561404</v>
      </c>
      <c r="HP33">
        <v>1572.5454545454545</v>
      </c>
      <c r="HQ33">
        <v>3.3421052631578947</v>
      </c>
      <c r="HR33">
        <v>1183.3469387755101</v>
      </c>
      <c r="HS33">
        <v>2.7</v>
      </c>
      <c r="HT33">
        <v>778.7</v>
      </c>
      <c r="HU33">
        <v>1.6666666666666667</v>
      </c>
      <c r="HV33">
        <v>540.55555555555554</v>
      </c>
      <c r="HW33">
        <v>2.6666666666666665</v>
      </c>
      <c r="HX33">
        <v>776</v>
      </c>
      <c r="HY33">
        <v>2.3571428571428572</v>
      </c>
      <c r="HZ33">
        <v>701.28571428571433</v>
      </c>
      <c r="IA33">
        <v>2</v>
      </c>
      <c r="IB33">
        <v>606.55555555555554</v>
      </c>
      <c r="IC33">
        <v>2</v>
      </c>
      <c r="ID33">
        <v>552.70000000000005</v>
      </c>
      <c r="IE33">
        <v>2.4</v>
      </c>
      <c r="IF33">
        <v>665.7</v>
      </c>
      <c r="IG33">
        <v>2.1379310344827585</v>
      </c>
      <c r="IH33">
        <v>608.37931034482756</v>
      </c>
      <c r="II33">
        <v>2.2456140350877192</v>
      </c>
      <c r="IJ33">
        <v>654.01754385964909</v>
      </c>
      <c r="IK33">
        <v>2.2456140350877192</v>
      </c>
      <c r="IL33">
        <v>654.01754385964909</v>
      </c>
      <c r="IM33">
        <v>2.9766081871345027</v>
      </c>
      <c r="IN33">
        <v>988.69032258064522</v>
      </c>
      <c r="IQ33">
        <v>0</v>
      </c>
      <c r="IS33">
        <v>2</v>
      </c>
      <c r="IT33">
        <v>546</v>
      </c>
      <c r="IU33">
        <v>1</v>
      </c>
      <c r="IV33">
        <v>546</v>
      </c>
      <c r="IW33">
        <v>3</v>
      </c>
      <c r="IX33">
        <v>823</v>
      </c>
      <c r="JC33">
        <v>3</v>
      </c>
      <c r="JD33">
        <v>823</v>
      </c>
      <c r="JE33">
        <v>1.6666666666666667</v>
      </c>
      <c r="JF33">
        <v>684.5</v>
      </c>
      <c r="JI33">
        <v>6</v>
      </c>
      <c r="JJ33">
        <v>1652</v>
      </c>
      <c r="JK33">
        <v>6</v>
      </c>
      <c r="JL33">
        <v>1678</v>
      </c>
      <c r="JM33">
        <v>6</v>
      </c>
      <c r="JN33">
        <v>1665</v>
      </c>
      <c r="JO33">
        <v>5</v>
      </c>
      <c r="JP33">
        <v>1451</v>
      </c>
      <c r="JU33">
        <v>5</v>
      </c>
      <c r="JV33">
        <v>1451</v>
      </c>
      <c r="JW33">
        <v>5.666666666666667</v>
      </c>
      <c r="JX33">
        <v>1593.6666666666667</v>
      </c>
      <c r="JY33">
        <v>3.6666666666666665</v>
      </c>
      <c r="JZ33">
        <v>1230</v>
      </c>
      <c r="KC33">
        <v>6</v>
      </c>
      <c r="KD33">
        <v>1590</v>
      </c>
      <c r="KE33">
        <v>2</v>
      </c>
      <c r="KF33">
        <v>549</v>
      </c>
      <c r="KG33">
        <v>4</v>
      </c>
      <c r="KH33">
        <v>1069.5</v>
      </c>
      <c r="KI33">
        <v>3</v>
      </c>
      <c r="KJ33">
        <v>928</v>
      </c>
      <c r="KO33">
        <v>3</v>
      </c>
      <c r="KP33">
        <v>928</v>
      </c>
      <c r="KQ33">
        <v>3.6666666666666665</v>
      </c>
      <c r="KR33">
        <v>1022.3333333333334</v>
      </c>
      <c r="KS33">
        <v>3.6666666666666665</v>
      </c>
      <c r="KT33">
        <v>1022.3333333333334</v>
      </c>
      <c r="KU33">
        <v>3.6666666666666665</v>
      </c>
      <c r="KV33">
        <v>1152.125</v>
      </c>
      <c r="KW33">
        <v>3.0111111111111111</v>
      </c>
      <c r="KX33">
        <v>996.71165644171776</v>
      </c>
      <c r="KY33" s="15">
        <f>Tabla2[[#This Row],[ROS_NUM_COR_COD_ROS_TG_NEG]]-Tabla2[[#This Row],[PAS_NUM_COR_COD_ROS_TG_NEG]]</f>
        <v>1.5944444444444446</v>
      </c>
      <c r="KZ33" s="15">
        <f>Tabla2[[#This Row],[ROS_DUR_COR_COD_ROS_TG_NEG]]-Tabla2[[#This Row],[PAS_DUR_COR_COD_ROS_TG_NEG]]</f>
        <v>65.093567251461991</v>
      </c>
      <c r="LA33" s="15">
        <f>Tabla2[[#This Row],[ROS_NUM_COR_COD_ROS_TG_NEU]]-Tabla2[[#This Row],[PAS_NUM_COR_COD_ROS_TG_NEU]]</f>
        <v>1.8499999999999996</v>
      </c>
      <c r="LB33" s="15">
        <f>Tabla2[[#This Row],[ROS_DUR_COR_COD_ROS_TG_NEU]]-Tabla2[[#This Row],[PAS_DUR_COR_COD_ROS_TG_NEU]]</f>
        <v>78</v>
      </c>
      <c r="LC33" s="15">
        <f>Tabla2[[#This Row],[ROS_NUM_COR_COD_ROS_TG_POS]]-Tabla2[[#This Row],[PAS_NUM_COR_COD_ROS_TG_POS]]</f>
        <v>2.3499999999999996</v>
      </c>
      <c r="LD33" s="15">
        <f>Tabla2[[#This Row],[ROS_DUR_COR_COD_ROS_TG_POS]]-Tabla2[[#This Row],[PAS_DUR_COR_COD_ROS_TG_POS]]</f>
        <v>378.15000000000009</v>
      </c>
      <c r="LE33" s="15">
        <f>Tabla2[[#This Row],[ROS_NUM_COR_COD_ROS_TG_TOT]]-Tabla2[[#This Row],[PAS_NUM_COR_COD_ROS_TG_TOT]]</f>
        <v>1.9201149425287363</v>
      </c>
      <c r="LF33" s="15">
        <f>Tabla2[[#This Row],[ROS_DUR_COR_COD_ROS_TG_TOT]]-Tabla2[[#This Row],[PAS_DUR_COR_COD_ROS_TG_TOT]]</f>
        <v>173.45448275862077</v>
      </c>
      <c r="LG33" s="15">
        <f>Tabla2[[#This Row],[ROS_NUM_COR_COD_ESC_TG_NEG]]-Tabla2[[#This Row],[PAS_NUM_COR_COD_ESC_TG_NEG]]</f>
        <v>-0.62777777777777777</v>
      </c>
      <c r="LH33" s="15">
        <f>Tabla2[[#This Row],[ROS_DUR_COR_COD_ESC_TG_NEG]]-Tabla2[[#This Row],[PAS_DUR_COR_COD_ESC_TG_NEG]]</f>
        <v>-630.28571428571422</v>
      </c>
      <c r="LI33" s="15">
        <f>Tabla2[[#This Row],[ROS_NUM_COR_COD_ESC_TG_NEU]]-Tabla2[[#This Row],[PAS_NUM_COR_COD_ESC_TG_NEU]]</f>
        <v>-2.0999999999999996</v>
      </c>
      <c r="LJ33" s="15">
        <f>Tabla2[[#This Row],[ROS_NUM_COR_COD_ESC_TG_NEG]]-Tabla2[[#This Row],[PAS_NUM_COR_COD_ESC_TG_NEG]]</f>
        <v>-0.62777777777777777</v>
      </c>
      <c r="LK33" s="15">
        <f>Tabla2[[#This Row],[ROS_NUM_COR_COD_ESC_TG_POS]]-Tabla2[[#This Row],[PAS_NUM_COR_COD_ESC_TG_POS]]</f>
        <v>-2</v>
      </c>
      <c r="LL33" s="15">
        <f>Tabla2[[#This Row],[ROS_DUR_COR_COD_ESC_TG_POS]]-Tabla2[[#This Row],[PAS_DUR_COR_COD_ESC_TG_POS]]</f>
        <v>-599.83333333333326</v>
      </c>
      <c r="LM33" s="15">
        <f>Tabla2[[#This Row],[ROS_NUM_COR_COD_ESC_TG_TOT]]-Tabla2[[#This Row],[PAS_NUM_COR_COD_ESC_TG_TOT]]</f>
        <v>-1.5844827586206895</v>
      </c>
      <c r="LN33" s="15">
        <f>Tabla2[[#This Row],[ROS_DUR_COR_COD_ESC_TG_TOT]]-Tabla2[[#This Row],[PAS_DUR_COR_COD_ESC_TG_TOT]]</f>
        <v>-707.80241187384047</v>
      </c>
      <c r="LO33" s="15">
        <f>Tabla2[[#This Row],[PAS_NUM_COR_COD_ROS_TG_NEG]]-Tabla2[[#This Row],[ESC_NUM_COR_COD_ROS_TG_NEG]]</f>
        <v>2.5166666666666666</v>
      </c>
      <c r="LP33" s="15">
        <f>Tabla2[[#This Row],[PAS_DUR_COR_COD_ROS_TG_NEG]]-Tabla2[[#This Row],[ESC_DUR_COR_COD_ROS_TG_NEG]]</f>
        <v>764.01754385964921</v>
      </c>
      <c r="LQ33" s="15">
        <f>Tabla2[[#This Row],[PAS_NUM_COR_COD_ROS_TG_NEU]]-Tabla2[[#This Row],[ESC_NUM_COR_COD_ROS_TG_NEU]]</f>
        <v>-0.44999999999999973</v>
      </c>
      <c r="LR33" s="15">
        <f>Tabla2[[#This Row],[PAS_DUR_COR_COD_ROS_TG_NEU]]-Tabla2[[#This Row],[ESC_DUR_COR_COD_ROS_TG_NEU]]</f>
        <v>-61.299999999999955</v>
      </c>
      <c r="LS33" s="15">
        <f>Tabla2[[#This Row],[PAS_NUM_COR_COD_ROS_TG_POS]]-Tabla2[[#This Row],[ESC_NUM_COR_COD_ROS_TG_POS]]</f>
        <v>1.25</v>
      </c>
      <c r="LT33" s="15">
        <f>Tabla2[[#This Row],[PAS_DUR_COR_COD_ROS_TG_POS]]-Tabla2[[#This Row],[ESC_DUR_COR_COD_ROS_TG_POS]]</f>
        <v>361.75</v>
      </c>
      <c r="LU33" s="15">
        <f>Tabla2[[#This Row],[PAS_NUM_COR_COD_ROS_TG_TOT]]-Tabla2[[#This Row],[ESC_NUM_COR_COD_ROS_TG_TOT]]</f>
        <v>1.0798850574712642</v>
      </c>
      <c r="LV33" s="15">
        <f>Tabla2[[#This Row],[PAS_DUR_COR_COD_ROS_TG_TOT]]-Tabla2[[#This Row],[ESC_DUR_COR_COD_ROS_TG_TOT]]</f>
        <v>348.75647058823517</v>
      </c>
      <c r="LW33" s="15">
        <f>Tabla2[[#This Row],[PAS_NUM_COR_COD_ESC_TG_NEG]]-Tabla2[[#This Row],[ESC_NUM_COR_COD_ESC_TG_NEG]]</f>
        <v>-2.7055555555555553</v>
      </c>
      <c r="LX33" s="15">
        <f>Tabla2[[#This Row],[PAS_DUR_COR_COD_ESC_TG_NEG]]-Tabla2[[#This Row],[ESC_DUR_COR_COD_ESC_TG_NEG]]</f>
        <v>-345.10317460317469</v>
      </c>
      <c r="LY33" s="15">
        <f>Tabla2[[#This Row],[PAS_NUM_COR_COD_ESC_TG_NEU]]-Tabla2[[#This Row],[ESC_NUM_COR_COD_ESC_TG_NEU]]</f>
        <v>-0.40000000000000036</v>
      </c>
      <c r="LZ33" s="15">
        <f>Tabla2[[#This Row],[PAS_DUR_COR_COD_ESC_TG_NEU]]-Tabla2[[#This Row],[ESC_DUR_COR_COD_ESC_TG_NEU]]</f>
        <v>187.42941176470595</v>
      </c>
      <c r="MA33" s="15">
        <f>Tabla2[[#This Row],[PAS_NUM_COR_COD_ESC_TG_POS]]-Tabla2[[#This Row],[ESC_NUM_COR_COD_ESC_TG_POS]]</f>
        <v>-1.4000000000000004</v>
      </c>
      <c r="MB33" s="15">
        <f>Tabla2[[#This Row],[PAS_DUR_COR_COD_ESC_TG_POS]]-Tabla2[[#This Row],[ESC_DUR_COR_COD_ESC_TG_POS]]</f>
        <v>-317.26666666666665</v>
      </c>
      <c r="MC33" s="15">
        <f>Tabla2[[#This Row],[PAS_NUM_COR_COD_ESC_TG_TOT]]-Tabla2[[#This Row],[ESC_NUM_COR_COD_ESC_TG_TOT]]</f>
        <v>-1.4844827586206897</v>
      </c>
      <c r="MD33" s="15">
        <f>Tabla2[[#This Row],[PAS_DUR_COR_COD_ESC_TG_TOT]]-Tabla2[[#This Row],[ESC_DUR_COR_COD_ESC_TG_TOT]]</f>
        <v>-150.95777621393381</v>
      </c>
      <c r="ME33" s="42">
        <f>Tabla25[[#This Row],[PAS_NUM_COR_COD_ROS_TG_NEG]]-Tabla25[[#This Row],[PAS_NUM_COR_COD_ESC_TG_NEG]]</f>
        <v>1</v>
      </c>
      <c r="MF33" s="42">
        <f>Tabla25[[#This Row],[PAS_NUM_COR_COD_ROS_TG_NEU]]-Tabla25[[#This Row],[PAS_NUM_COR_COD_ESC_TG_NEU]]</f>
        <v>-0.84999999999999964</v>
      </c>
      <c r="MG33" s="42">
        <f>Tabla25[[#This Row],[PAS_NUM_COR_COD_ROS_TG_POS]]-Tabla25[[#This Row],[PAS_NUM_COR_COD_ESC_TG_POS]]</f>
        <v>-1.25</v>
      </c>
      <c r="MH33" s="42">
        <f>Tabla25[[#This Row],[PAS_NUM_COR_COD_ROS_TG_TOT]]-Tabla25[[#This Row],[PAS_NUM_COR_COD_ESC_TG_TOT]]</f>
        <v>-0.3666666666666667</v>
      </c>
      <c r="MI33" s="42">
        <f>Tabla25[[#This Row],[PAS_DUR_COR_COD_ROS_TG_NEG]]-Tabla25[[#This Row],[PAS_DUR_COR_COD_ESC_TG_NEG]]</f>
        <v>-47.101503759398383</v>
      </c>
      <c r="MJ33" s="42">
        <f>Tabla25[[#This Row],[PAS_DUR_COR_COD_ROS_TG_NEU]]-Tabla25[[#This Row],[PAS_DUR_COR_COD_ESC_TG_NEU]]</f>
        <v>-113.32941176470581</v>
      </c>
      <c r="MK33" s="42">
        <f>Tabla25[[#This Row],[PAS_DUR_COR_COD_ROS_TG_POS]]-Tabla25[[#This Row],[PAS_DUR_COR_COD_ESC_TG_POS]]</f>
        <v>-269.08333333333326</v>
      </c>
      <c r="ML33" s="42">
        <f>Tabla25[[#This Row],[PAS_DUR_COR_COD_ROS_TG_TOT]]-Tabla25[[#This Row],[PAS_DUR_COR_COD_ESC_TG_TOT]]</f>
        <v>-143.35877551020417</v>
      </c>
      <c r="MM33" s="44">
        <f>Tabla25[[#This Row],[ESC_NUM_COR_COD_ROS_TG_NEG]]-Tabla25[[#This Row],[ESC_NUM_COR_COD_ESC_TG_NEG]]</f>
        <v>-4.2222222222222223</v>
      </c>
      <c r="MN33" s="44">
        <f>Tabla25[[#This Row],[ESC_NUM_COR_COD_ROS_TG_NEU]]-Tabla25[[#This Row],[ESC_NUM_COR_COD_ESC_TG_NEU]]</f>
        <v>-0.80000000000000027</v>
      </c>
      <c r="MO33" s="44">
        <f>Tabla25[[#This Row],[ESC_NUM_COR_COD_ROS_TG_POS]]-Tabla25[[#This Row],[ESC_NUM_COR_COD_ESC_TG_POS]]</f>
        <v>-3.9000000000000004</v>
      </c>
      <c r="MP33" s="44">
        <f>Tabla25[[#This Row],[ESC_NUM_COR_COD_ROS_TG_TOT]]-Tabla25[[#This Row],[ESC_NUM_COR_COD_ESC_TG_TOT]]</f>
        <v>-2.9310344827586206</v>
      </c>
      <c r="MQ33" s="44">
        <f>Tabla25[[#This Row],[ESC_DUR_COR_COD_ROS_TG_NEG]]-Tabla25[[#This Row],[ESC_DUR_COR_COD_ESC_TG_NEG]]</f>
        <v>-1156.2222222222222</v>
      </c>
      <c r="MR33" s="44">
        <f>Tabla25[[#This Row],[ESC_DUR_COR_COD_ROS_TG_NEU]]-Tabla25[[#This Row],[ESC_DUR_COR_COD_ESC_TG_NEU]]</f>
        <v>135.40000000000009</v>
      </c>
      <c r="MS33" s="44">
        <f>Tabla25[[#This Row],[ESC_DUR_COR_COD_ROS_TG_POS]]-Tabla25[[#This Row],[ESC_DUR_COR_COD_ESC_TG_POS]]</f>
        <v>-948.09999999999991</v>
      </c>
      <c r="MT33" s="44">
        <f>Tabla25[[#This Row],[ESC_DUR_COR_COD_ROS_TG_TOT]]-Tabla25[[#This Row],[ESC_DUR_COR_COD_ESC_TG_TOT]]</f>
        <v>-643.07302231237315</v>
      </c>
      <c r="MU33" s="47">
        <f>Tabla25[[#This Row],[ROS_NUM_COR_COD_ROS_TG_NEG]]-Tabla25[[#This Row],[ROS_NUM_COR_COD_ESC_TG_NEG]]</f>
        <v>3.2222222222222223</v>
      </c>
      <c r="MV33" s="47">
        <f>Tabla25[[#This Row],[ROS_NUM_COR_COD_ROS_TG_NEU]]-Tabla25[[#This Row],[ROS_NUM_COR_COD_ESC_TG_NEU]]</f>
        <v>3.0999999999999996</v>
      </c>
      <c r="MW33" s="47">
        <f>Tabla25[[#This Row],[ROS_NUM_COR_COD_ROS_TG_POS]]-Tabla25[[#This Row],[ROS_NUM_COR_COD_ESC_TG_POS]]</f>
        <v>3.0999999999999996</v>
      </c>
      <c r="MX33" s="47">
        <f>Tabla25[[#This Row],[ROS_NUM_COR_COD_ROS_TG_TOT]]-Tabla25[[#This Row],[ROS_NUM_COR_COD_ESC_TG_TOT]]</f>
        <v>3.1379310344827589</v>
      </c>
      <c r="MY33" s="47">
        <f>Tabla25[[#This Row],[ROS_DUR_COR_COD_ROS_TG_NEG]]-Tabla25[[#This Row],[ROS_DUR_COR_COD_ESC_TG_NEG]]</f>
        <v>648.27777777777783</v>
      </c>
      <c r="MZ33" s="47">
        <f>Tabla25[[#This Row],[ROS_DUR_COR_COD_ROS_TG_NEU]]-Tabla25[[#This Row],[ROS_DUR_COR_COD_ESC_TG_NEU]]</f>
        <v>856.62857142857149</v>
      </c>
      <c r="NA33" s="47">
        <f>Tabla25[[#This Row],[ROS_DUR_COR_COD_ROS_TG_POS]]-Tabla25[[#This Row],[ROS_DUR_COR_COD_ESC_TG_POS]]</f>
        <v>708.90000000000009</v>
      </c>
      <c r="NB33" s="47">
        <f>Tabla25[[#This Row],[ROS_DUR_COR_COD_ROS_TG_TOT]]-Tabla25[[#This Row],[ROS_DUR_COR_COD_ESC_TG_TOT]]</f>
        <v>737.89811912225707</v>
      </c>
      <c r="NC33">
        <v>278.11111111111109</v>
      </c>
      <c r="ND33">
        <v>262.2</v>
      </c>
      <c r="NE33">
        <v>345.5</v>
      </c>
      <c r="NF33">
        <v>295.86206896551727</v>
      </c>
      <c r="NG33">
        <v>275.75</v>
      </c>
      <c r="NH33">
        <v>253.28571428571428</v>
      </c>
      <c r="NI33">
        <v>292.57142857142856</v>
      </c>
      <c r="NJ33">
        <v>273.95454545454544</v>
      </c>
      <c r="NK33">
        <v>297.83333333333331</v>
      </c>
      <c r="NL33">
        <v>273.66666666666669</v>
      </c>
      <c r="NM33">
        <v>314.60000000000002</v>
      </c>
      <c r="NN33">
        <v>294.23529411764707</v>
      </c>
      <c r="NO33">
        <v>346.33333333333331</v>
      </c>
      <c r="NP33">
        <v>251.6</v>
      </c>
      <c r="NQ33">
        <v>314.7</v>
      </c>
      <c r="NR33">
        <v>302.75862068965517</v>
      </c>
      <c r="NS33">
        <v>338.5263157894737</v>
      </c>
      <c r="NT33">
        <v>343.93333333333334</v>
      </c>
      <c r="NU33">
        <v>370.6875</v>
      </c>
      <c r="NV33">
        <v>350.44</v>
      </c>
      <c r="NW33">
        <v>346.71428571428572</v>
      </c>
      <c r="NX33">
        <v>321.05882352941177</v>
      </c>
      <c r="NY33">
        <v>321.72222222222223</v>
      </c>
      <c r="NZ33">
        <v>328.63265306122452</v>
      </c>
      <c r="OA33" s="15">
        <f>Tabla2[[#This Row],[ROS_1DU_COR_COD_ROS_TG_NEG]]-Tabla2[[#This Row],[PAS_1DU_COR_COD_ROS_TG_NEG]]</f>
        <v>-60.415204678362613</v>
      </c>
      <c r="OB33" s="15">
        <f>Tabla2[[#This Row],[ROS_1DU_COR_COD_ROS_TG_NEU]]-Tabla2[[#This Row],[PAS_1DU_COR_COD_ROS_TG_NEU]]</f>
        <v>-81.733333333333348</v>
      </c>
      <c r="OC33" s="15">
        <f>Tabla2[[#This Row],[ROS_1DU_COR_COD_ROS_TG_POS]]-Tabla2[[#This Row],[PAS_1DU_COR_COD_ROS_TG_POS]]</f>
        <v>-25.1875</v>
      </c>
      <c r="OD33" s="15">
        <f>Tabla2[[#This Row],[ROS_1DU_COR_COD_ROS_TG_TOT]]-Tabla2[[#This Row],[PAS_1DU_COR_COD_ROS_TG_TOT]]</f>
        <v>-54.577931034482731</v>
      </c>
      <c r="OE33" s="15">
        <f>Tabla2[[#This Row],[ROS_1DU_COR_COD_ESC_TG_NEG]]-Tabla2[[#This Row],[PAS_1DU_COR_COD_ESC_TG_NEG]]</f>
        <v>-70.964285714285722</v>
      </c>
      <c r="OF33" s="15">
        <f>Tabla2[[#This Row],[ROS_1DU_COR_COD_ESC_TG_NEU]]-Tabla2[[#This Row],[PAS_1DU_COR_COD_ESC_TG_NEU]]</f>
        <v>-67.77310924369749</v>
      </c>
      <c r="OG33" s="15">
        <f>Tabla2[[#This Row],[ROS_1DU_COR_COD_ESC_TG_POS]]-Tabla2[[#This Row],[PAS_1DU_COR_COD_ESC_TG_POS]]</f>
        <v>-29.150793650793673</v>
      </c>
      <c r="OH33" s="15">
        <f>Tabla2[[#This Row],[ROS_1DU_COR_COD_ESC_TG_TOT]]-Tabla2[[#This Row],[PAS_1DU_COR_COD_ESC_TG_TOT]]</f>
        <v>-54.678107606679077</v>
      </c>
      <c r="OI33" s="15">
        <f>Tabla2[[#This Row],[PAS_1DU_COR_COD_ROS_TG_NEG]]-Tabla2[[#This Row],[ESC_1DU_COR_COD_ROS_TG_NEG]]</f>
        <v>40.692982456140385</v>
      </c>
      <c r="OJ33" s="15">
        <f>Tabla2[[#This Row],[PAS_1DU_COR_COD_ROS_TG_NEU]]-Tabla2[[#This Row],[ESC_1DU_COR_COD_ROS_TG_NEU]]</f>
        <v>70.266666666666652</v>
      </c>
      <c r="OK33" s="15">
        <f>Tabla2[[#This Row],[PAS_1DU_COR_COD_ROS_TG_POS]]-Tabla2[[#This Row],[ESC_1DU_COR_COD_ROS_TG_POS]]</f>
        <v>56.087499999999977</v>
      </c>
      <c r="OL33" s="15">
        <f>Tabla2[[#This Row],[PAS_1DU_COR_COD_ROS_TG_TOT]]-Tabla2[[#This Row],[ESC_1DU_COR_COD_ROS_TG_TOT]]</f>
        <v>56.204705882352926</v>
      </c>
      <c r="OM33" s="15">
        <f>Tabla2[[#This Row],[PAS_1DU_COR_COD_ESC_TG_NEG]]-Tabla2[[#This Row],[ESC_1DU_COR_COD_ESC_TG_NEG]]</f>
        <v>0.38095238095240802</v>
      </c>
      <c r="ON33" s="15">
        <f>Tabla2[[#This Row],[PAS_1DU_COR_COD_ESC_TG_NEU]]-Tabla2[[#This Row],[ESC_1DU_COR_COD_ESC_TG_NEU]]</f>
        <v>69.458823529411774</v>
      </c>
      <c r="OO33" s="15">
        <f>Tabla2[[#This Row],[PAS_1DU_COR_COD_ESC_TG_POS]]-Tabla2[[#This Row],[ESC_1DU_COR_COD_ESC_TG_POS]]</f>
        <v>7.0222222222222399</v>
      </c>
      <c r="OP33" s="15">
        <f>Tabla2[[#This Row],[PAS_1DU_COR_COD_ESC_TG_TOT]]-Tabla2[[#This Row],[ESC_1DU_COR_COD_ESC_TG_TOT]]</f>
        <v>25.874032371569342</v>
      </c>
      <c r="OQ33" s="61">
        <v>2.3611111111110858</v>
      </c>
      <c r="OR33" s="62">
        <v>8.914285714285711</v>
      </c>
      <c r="OS33" s="62">
        <v>52.928571428571445</v>
      </c>
      <c r="OT33" s="62">
        <v>21.907523510971828</v>
      </c>
      <c r="OU33" s="62">
        <v>-48.5</v>
      </c>
      <c r="OV33" s="62">
        <v>22.066666666666691</v>
      </c>
      <c r="OW33" s="62">
        <v>-9.9999999999965894E-2</v>
      </c>
      <c r="OX33" s="62">
        <v>-8.5233265720081022</v>
      </c>
      <c r="OY33" s="62">
        <v>-8.1879699248120232</v>
      </c>
      <c r="OZ33" s="62">
        <v>22.874509803921569</v>
      </c>
      <c r="PA33" s="62">
        <v>48.965277777777771</v>
      </c>
      <c r="PB33" s="62">
        <v>21.807346938775481</v>
      </c>
    </row>
    <row r="34" spans="1:418" x14ac:dyDescent="0.3">
      <c r="A34" s="2" t="s">
        <v>32</v>
      </c>
      <c r="B34" s="2">
        <v>20</v>
      </c>
      <c r="C34" s="2">
        <v>2</v>
      </c>
      <c r="D34" s="2">
        <v>29</v>
      </c>
      <c r="E34">
        <v>2.5263157894736841</v>
      </c>
      <c r="F34">
        <v>690.8</v>
      </c>
      <c r="G34">
        <v>2.6315789473684212</v>
      </c>
      <c r="H34">
        <v>886.06666666666672</v>
      </c>
      <c r="I34">
        <v>3.25</v>
      </c>
      <c r="J34">
        <v>854.10526315789468</v>
      </c>
      <c r="K34">
        <v>2.8103448275862069</v>
      </c>
      <c r="L34">
        <v>813.89795918367349</v>
      </c>
      <c r="M34">
        <v>3.263157894736842</v>
      </c>
      <c r="N34">
        <v>905.05882352941171</v>
      </c>
      <c r="O34">
        <v>2.8421052631578947</v>
      </c>
      <c r="P34">
        <v>691.47058823529414</v>
      </c>
      <c r="Q34">
        <v>2.7</v>
      </c>
      <c r="R34">
        <v>617.1</v>
      </c>
      <c r="S34">
        <v>2.9310344827586206</v>
      </c>
      <c r="T34">
        <v>731.16666666666663</v>
      </c>
      <c r="U34">
        <v>2.8706896551724137</v>
      </c>
      <c r="V34">
        <v>770.52427184466023</v>
      </c>
      <c r="W34">
        <v>1.6842105263157894</v>
      </c>
      <c r="X34">
        <v>448.58823529411762</v>
      </c>
      <c r="Y34">
        <v>1.6842105263157894</v>
      </c>
      <c r="Z34">
        <v>389.58823529411762</v>
      </c>
      <c r="AA34">
        <v>1.8</v>
      </c>
      <c r="AB34">
        <v>408</v>
      </c>
      <c r="AC34">
        <v>1.7241379310344827</v>
      </c>
      <c r="AD34">
        <v>415.11320754716979</v>
      </c>
      <c r="AE34">
        <v>1.7241379310344827</v>
      </c>
      <c r="AF34">
        <v>415.11320754716979</v>
      </c>
      <c r="AG34">
        <v>2.4885057471264367</v>
      </c>
      <c r="AH34">
        <v>649.77564102564099</v>
      </c>
      <c r="AI34">
        <v>1</v>
      </c>
      <c r="AJ34">
        <v>244</v>
      </c>
      <c r="AK34">
        <v>5</v>
      </c>
      <c r="AL34">
        <v>1027</v>
      </c>
      <c r="AO34">
        <v>3</v>
      </c>
      <c r="AP34">
        <v>635.5</v>
      </c>
      <c r="AQ34">
        <v>5</v>
      </c>
      <c r="AR34">
        <v>859</v>
      </c>
      <c r="AS34">
        <v>1</v>
      </c>
      <c r="AT34">
        <v>206</v>
      </c>
      <c r="AW34">
        <v>3</v>
      </c>
      <c r="AX34">
        <v>532.5</v>
      </c>
      <c r="AY34">
        <v>3</v>
      </c>
      <c r="AZ34">
        <v>584</v>
      </c>
      <c r="BA34">
        <v>7</v>
      </c>
      <c r="BB34">
        <v>1780</v>
      </c>
      <c r="BC34">
        <v>3</v>
      </c>
      <c r="BD34">
        <v>550</v>
      </c>
      <c r="BG34">
        <v>5</v>
      </c>
      <c r="BH34">
        <v>1165</v>
      </c>
      <c r="BI34">
        <v>5</v>
      </c>
      <c r="BJ34">
        <v>1165</v>
      </c>
      <c r="BK34">
        <v>3.6666666666666665</v>
      </c>
      <c r="BL34">
        <v>777.66666666666663</v>
      </c>
      <c r="BM34">
        <v>2.5277777777777777</v>
      </c>
      <c r="BN34">
        <v>654.51234567901236</v>
      </c>
      <c r="BO34">
        <v>4</v>
      </c>
      <c r="BP34">
        <v>1101.75</v>
      </c>
      <c r="BQ34">
        <v>1.7</v>
      </c>
      <c r="BR34">
        <v>1098.5</v>
      </c>
      <c r="BS34">
        <v>2.5</v>
      </c>
      <c r="BT34">
        <v>815.85714285714289</v>
      </c>
      <c r="BU34">
        <v>2.6896551724137931</v>
      </c>
      <c r="BV34">
        <v>995.73684210526312</v>
      </c>
      <c r="BW34">
        <v>2.7777777777777777</v>
      </c>
      <c r="BX34">
        <v>909.42857142857144</v>
      </c>
      <c r="BY34">
        <v>3.6</v>
      </c>
      <c r="BZ34">
        <v>979.5</v>
      </c>
      <c r="CA34">
        <v>3.2222222222222223</v>
      </c>
      <c r="CB34">
        <v>872.875</v>
      </c>
      <c r="CC34">
        <v>3.2142857142857144</v>
      </c>
      <c r="CD34">
        <v>921.08695652173913</v>
      </c>
      <c r="CE34">
        <v>2.9473684210526314</v>
      </c>
      <c r="CF34">
        <v>954.85714285714289</v>
      </c>
      <c r="CG34">
        <v>2.1111111111111112</v>
      </c>
      <c r="CH34">
        <v>800.8</v>
      </c>
      <c r="CI34">
        <v>2.6</v>
      </c>
      <c r="CJ34">
        <v>817.28571428571433</v>
      </c>
      <c r="CK34">
        <v>3.4</v>
      </c>
      <c r="CL34">
        <v>811</v>
      </c>
      <c r="CM34">
        <v>2.7241379310344827</v>
      </c>
      <c r="CN34">
        <v>810.66666666666663</v>
      </c>
      <c r="CO34">
        <v>2.5555555555555554</v>
      </c>
      <c r="CP34">
        <v>693.875</v>
      </c>
      <c r="CQ34">
        <v>2.1</v>
      </c>
      <c r="CR34">
        <v>932.8</v>
      </c>
      <c r="CS34">
        <v>1.2222222222222223</v>
      </c>
      <c r="CT34">
        <v>469.83333333333331</v>
      </c>
      <c r="CU34">
        <v>1.9642857142857142</v>
      </c>
      <c r="CV34">
        <v>686</v>
      </c>
      <c r="CW34">
        <v>2.3508771929824563</v>
      </c>
      <c r="CX34">
        <v>751.45</v>
      </c>
      <c r="CY34">
        <v>2.6491228070175437</v>
      </c>
      <c r="CZ34">
        <v>855.63414634146341</v>
      </c>
      <c r="DA34">
        <v>1.6666666666666667</v>
      </c>
      <c r="DB34">
        <v>373.28571428571428</v>
      </c>
      <c r="DC34">
        <v>1.4</v>
      </c>
      <c r="DD34">
        <v>400.75</v>
      </c>
      <c r="DE34">
        <v>2.1</v>
      </c>
      <c r="DF34">
        <v>464.625</v>
      </c>
      <c r="DG34">
        <v>1.7241379310344827</v>
      </c>
      <c r="DH34">
        <v>414.60869565217394</v>
      </c>
      <c r="DI34">
        <v>1.8888888888888888</v>
      </c>
      <c r="DJ34">
        <v>677</v>
      </c>
      <c r="DK34">
        <v>1.7</v>
      </c>
      <c r="DL34">
        <v>390</v>
      </c>
      <c r="DM34">
        <v>2.1111111111111112</v>
      </c>
      <c r="DN34">
        <v>540.125</v>
      </c>
      <c r="DO34">
        <v>1.8928571428571428</v>
      </c>
      <c r="DP34">
        <v>517.08695652173913</v>
      </c>
      <c r="DQ34">
        <v>1.8070175438596492</v>
      </c>
      <c r="DR34">
        <v>465.8478260869565</v>
      </c>
      <c r="DS34">
        <v>1.8070175438596492</v>
      </c>
      <c r="DT34">
        <v>465.8478260869565</v>
      </c>
      <c r="DU34">
        <v>2.3684210526315788</v>
      </c>
      <c r="DV34">
        <v>715.5546875</v>
      </c>
      <c r="DW34">
        <v>3</v>
      </c>
      <c r="DX34">
        <v>538</v>
      </c>
      <c r="EC34">
        <v>3</v>
      </c>
      <c r="ED34">
        <v>538</v>
      </c>
      <c r="EE34">
        <v>2</v>
      </c>
      <c r="EF34">
        <v>703</v>
      </c>
      <c r="EI34">
        <v>0</v>
      </c>
      <c r="EK34">
        <v>1</v>
      </c>
      <c r="EL34">
        <v>703</v>
      </c>
      <c r="EM34">
        <v>1.6666666666666667</v>
      </c>
      <c r="EN34">
        <v>620.5</v>
      </c>
      <c r="EO34">
        <v>3</v>
      </c>
      <c r="EP34">
        <v>627</v>
      </c>
      <c r="EU34">
        <v>3</v>
      </c>
      <c r="EV34">
        <v>627</v>
      </c>
      <c r="EW34">
        <v>5</v>
      </c>
      <c r="EX34">
        <v>1143</v>
      </c>
      <c r="FA34">
        <v>6</v>
      </c>
      <c r="FB34">
        <v>1390</v>
      </c>
      <c r="FC34">
        <v>5.5</v>
      </c>
      <c r="FD34">
        <v>1266.5</v>
      </c>
      <c r="FE34">
        <v>4.666666666666667</v>
      </c>
      <c r="FF34">
        <v>1053.3333333333333</v>
      </c>
      <c r="FG34">
        <v>3.1666666666666665</v>
      </c>
      <c r="FH34">
        <v>880.2</v>
      </c>
      <c r="FI34">
        <v>1</v>
      </c>
      <c r="FJ34">
        <v>364</v>
      </c>
      <c r="FO34">
        <v>1</v>
      </c>
      <c r="FP34">
        <v>364</v>
      </c>
      <c r="FQ34">
        <v>4</v>
      </c>
      <c r="FR34">
        <v>659</v>
      </c>
      <c r="FU34">
        <v>1</v>
      </c>
      <c r="FV34">
        <v>88</v>
      </c>
      <c r="FW34">
        <v>2.5</v>
      </c>
      <c r="FX34">
        <v>373.5</v>
      </c>
      <c r="FY34">
        <v>2</v>
      </c>
      <c r="FZ34">
        <v>370.33333333333331</v>
      </c>
      <c r="GA34">
        <v>2</v>
      </c>
      <c r="GB34">
        <v>370.33333333333331</v>
      </c>
      <c r="GC34">
        <v>2.7777777777777777</v>
      </c>
      <c r="GD34">
        <v>689</v>
      </c>
      <c r="GE34">
        <v>2.3888888888888888</v>
      </c>
      <c r="GF34">
        <v>713.99264705882354</v>
      </c>
      <c r="GG34">
        <v>1.3333333333333333</v>
      </c>
      <c r="GH34">
        <v>464.2</v>
      </c>
      <c r="GI34">
        <v>3</v>
      </c>
      <c r="GJ34">
        <v>1055.5714285714287</v>
      </c>
      <c r="GK34">
        <v>2.4444444444444446</v>
      </c>
      <c r="GL34">
        <v>769.71428571428567</v>
      </c>
      <c r="GM34">
        <v>2.2857142857142856</v>
      </c>
      <c r="GN34">
        <v>794.63157894736844</v>
      </c>
      <c r="GO34">
        <v>2.625</v>
      </c>
      <c r="GP34">
        <v>819.5</v>
      </c>
      <c r="GQ34">
        <v>2.8888888888888888</v>
      </c>
      <c r="GR34">
        <v>752</v>
      </c>
      <c r="GS34">
        <v>0.77777777777777779</v>
      </c>
      <c r="GT34">
        <v>425.5</v>
      </c>
      <c r="GU34">
        <v>2.0769230769230771</v>
      </c>
      <c r="GV34">
        <v>701.94444444444446</v>
      </c>
      <c r="GW34">
        <v>2.1851851851851851</v>
      </c>
      <c r="GX34">
        <v>749.54054054054052</v>
      </c>
      <c r="GY34">
        <v>3.5555555555555554</v>
      </c>
      <c r="GZ34">
        <v>1165.2857142857142</v>
      </c>
      <c r="HA34">
        <v>3</v>
      </c>
      <c r="HB34">
        <v>894.5</v>
      </c>
      <c r="HC34">
        <v>3.4444444444444446</v>
      </c>
      <c r="HD34">
        <v>1137.4285714285713</v>
      </c>
      <c r="HE34">
        <v>3.3214285714285716</v>
      </c>
      <c r="HF34">
        <v>1057.9545454545455</v>
      </c>
      <c r="HG34">
        <v>4.125</v>
      </c>
      <c r="HH34">
        <v>1156.7142857142858</v>
      </c>
      <c r="HI34">
        <v>3.1111111111111112</v>
      </c>
      <c r="HJ34">
        <v>954.33333333333337</v>
      </c>
      <c r="HK34">
        <v>4</v>
      </c>
      <c r="HL34">
        <v>1171.625</v>
      </c>
      <c r="HM34">
        <v>3.7307692307692308</v>
      </c>
      <c r="HN34">
        <v>1104.5714285714287</v>
      </c>
      <c r="HO34">
        <v>3.5185185185185186</v>
      </c>
      <c r="HP34">
        <v>1080.7209302325582</v>
      </c>
      <c r="HQ34">
        <v>2.8518518518518516</v>
      </c>
      <c r="HR34">
        <v>927.55</v>
      </c>
      <c r="HS34">
        <v>1.7777777777777777</v>
      </c>
      <c r="HT34">
        <v>484.75</v>
      </c>
      <c r="HU34">
        <v>2.2999999999999998</v>
      </c>
      <c r="HV34">
        <v>800.85714285714289</v>
      </c>
      <c r="HW34">
        <v>1.3333333333333333</v>
      </c>
      <c r="HX34">
        <v>604.79999999999995</v>
      </c>
      <c r="HY34">
        <v>1.8214285714285714</v>
      </c>
      <c r="HZ34">
        <v>625.4</v>
      </c>
      <c r="IA34">
        <v>2.125</v>
      </c>
      <c r="IB34">
        <v>595</v>
      </c>
      <c r="IC34">
        <v>1.5555555555555556</v>
      </c>
      <c r="ID34">
        <v>534</v>
      </c>
      <c r="IE34">
        <v>1.7777777777777777</v>
      </c>
      <c r="IF34">
        <v>666.5</v>
      </c>
      <c r="IG34">
        <v>1.8076923076923077</v>
      </c>
      <c r="IH34">
        <v>598.31578947368416</v>
      </c>
      <c r="II34">
        <v>1.8148148148148149</v>
      </c>
      <c r="IJ34">
        <v>612.20512820512818</v>
      </c>
      <c r="IK34">
        <v>1.8148148148148149</v>
      </c>
      <c r="IL34">
        <v>612.20512820512818</v>
      </c>
      <c r="IM34">
        <v>2.5061728395061729</v>
      </c>
      <c r="IN34">
        <v>824.20168067226894</v>
      </c>
      <c r="IO34">
        <v>4</v>
      </c>
      <c r="IP34">
        <v>1124</v>
      </c>
      <c r="IS34">
        <v>3</v>
      </c>
      <c r="IT34">
        <v>878</v>
      </c>
      <c r="IU34">
        <v>3.5</v>
      </c>
      <c r="IV34">
        <v>1001</v>
      </c>
      <c r="IW34">
        <v>0.5</v>
      </c>
      <c r="IX34">
        <v>227</v>
      </c>
      <c r="IY34">
        <v>3</v>
      </c>
      <c r="IZ34">
        <v>401</v>
      </c>
      <c r="JA34">
        <v>2</v>
      </c>
      <c r="JB34">
        <v>457</v>
      </c>
      <c r="JC34">
        <v>1.5</v>
      </c>
      <c r="JD34">
        <v>361.66666666666669</v>
      </c>
      <c r="JE34">
        <v>2.1666666666666665</v>
      </c>
      <c r="JF34">
        <v>617.4</v>
      </c>
      <c r="JG34">
        <v>4</v>
      </c>
      <c r="JH34">
        <v>693</v>
      </c>
      <c r="JK34">
        <v>3</v>
      </c>
      <c r="JL34">
        <v>909</v>
      </c>
      <c r="JM34">
        <v>3.5</v>
      </c>
      <c r="JN34">
        <v>801</v>
      </c>
      <c r="JO34">
        <v>2</v>
      </c>
      <c r="JP34">
        <v>523</v>
      </c>
      <c r="JQ34">
        <v>5</v>
      </c>
      <c r="JR34">
        <v>848</v>
      </c>
      <c r="JS34">
        <v>0</v>
      </c>
      <c r="JU34">
        <v>2.25</v>
      </c>
      <c r="JV34">
        <v>631.33333333333337</v>
      </c>
      <c r="JW34">
        <v>2.6666666666666665</v>
      </c>
      <c r="JX34">
        <v>699.2</v>
      </c>
      <c r="JY34">
        <v>2.4166666666666665</v>
      </c>
      <c r="JZ34">
        <v>658.3</v>
      </c>
      <c r="KA34">
        <v>0</v>
      </c>
      <c r="KE34">
        <v>3</v>
      </c>
      <c r="KF34">
        <v>602</v>
      </c>
      <c r="KG34">
        <v>1.5</v>
      </c>
      <c r="KH34">
        <v>602</v>
      </c>
      <c r="KI34">
        <v>1.5</v>
      </c>
      <c r="KJ34">
        <v>668</v>
      </c>
      <c r="KK34">
        <v>4</v>
      </c>
      <c r="KL34">
        <v>914</v>
      </c>
      <c r="KM34">
        <v>1</v>
      </c>
      <c r="KN34">
        <v>221</v>
      </c>
      <c r="KO34">
        <v>2</v>
      </c>
      <c r="KP34">
        <v>601</v>
      </c>
      <c r="KQ34">
        <v>1.8333333333333333</v>
      </c>
      <c r="KR34">
        <v>601.25</v>
      </c>
      <c r="KS34">
        <v>1.8333333333333333</v>
      </c>
      <c r="KT34">
        <v>601.25</v>
      </c>
      <c r="KU34">
        <v>2.2222222222222223</v>
      </c>
      <c r="KV34">
        <v>642</v>
      </c>
      <c r="KW34">
        <v>2.4777777777777779</v>
      </c>
      <c r="KX34">
        <v>805.02255639097746</v>
      </c>
      <c r="KY34" s="15">
        <f>Tabla2[[#This Row],[ROS_NUM_COR_COD_ROS_TG_NEG]]-Tabla2[[#This Row],[PAS_NUM_COR_COD_ROS_TG_NEG]]</f>
        <v>0.86184210526315796</v>
      </c>
      <c r="KZ34" s="15">
        <f>Tabla2[[#This Row],[ROS_DUR_COR_COD_ROS_TG_NEG]]-Tabla2[[#This Row],[PAS_DUR_COR_COD_ROS_TG_NEG]]</f>
        <v>251.65546218487407</v>
      </c>
      <c r="LA34" s="15">
        <f>Tabla2[[#This Row],[ROS_NUM_COR_COD_ROS_TG_NEU]]-Tabla2[[#This Row],[PAS_NUM_COR_COD_ROS_TG_NEU]]</f>
        <v>0.26900584795321647</v>
      </c>
      <c r="LB34" s="15">
        <f>Tabla2[[#This Row],[ROS_DUR_COR_COD_ROS_TG_NEU]]-Tabla2[[#This Row],[PAS_DUR_COR_COD_ROS_TG_NEU]]</f>
        <v>262.86274509803923</v>
      </c>
      <c r="LC34" s="15">
        <f>Tabla2[[#This Row],[ROS_NUM_COR_COD_ROS_TG_POS]]-Tabla2[[#This Row],[PAS_NUM_COR_COD_ROS_TG_POS]]</f>
        <v>1.2999999999999998</v>
      </c>
      <c r="LD34" s="15">
        <f>Tabla2[[#This Row],[ROS_DUR_COR_COD_ROS_TG_POS]]-Tabla2[[#This Row],[PAS_DUR_COR_COD_ROS_TG_POS]]</f>
        <v>554.52499999999998</v>
      </c>
      <c r="LE34" s="15">
        <f>Tabla2[[#This Row],[ROS_NUM_COR_COD_ROS_TG_TOT]]-Tabla2[[#This Row],[PAS_NUM_COR_COD_ROS_TG_TOT]]</f>
        <v>0.79973474801061029</v>
      </c>
      <c r="LF34" s="15">
        <f>Tabla2[[#This Row],[ROS_DUR_COR_COD_ROS_TG_TOT]]-Tabla2[[#This Row],[PAS_DUR_COR_COD_ROS_TG_TOT]]</f>
        <v>373.40476190476204</v>
      </c>
      <c r="LG34" s="15">
        <f>Tabla2[[#This Row],[ROS_NUM_COR_COD_ESC_TG_NEG]]-Tabla2[[#This Row],[PAS_NUM_COR_COD_ESC_TG_NEG]]</f>
        <v>9.868421052631593E-2</v>
      </c>
      <c r="LH34" s="15">
        <f>Tabla2[[#This Row],[ROS_DUR_COR_COD_ESC_TG_NEG]]-Tabla2[[#This Row],[PAS_DUR_COR_COD_ESC_TG_NEG]]</f>
        <v>128.70000000000005</v>
      </c>
      <c r="LI34" s="15">
        <f>Tabla2[[#This Row],[ROS_NUM_COR_COD_ESC_TG_NEU]]-Tabla2[[#This Row],[PAS_NUM_COR_COD_ESC_TG_NEU]]</f>
        <v>0.2573099415204676</v>
      </c>
      <c r="LJ34" s="15">
        <f>Tabla2[[#This Row],[ROS_NUM_COR_COD_ESC_TG_NEG]]-Tabla2[[#This Row],[PAS_NUM_COR_COD_ESC_TG_NEG]]</f>
        <v>9.868421052631593E-2</v>
      </c>
      <c r="LK34" s="15">
        <f>Tabla2[[#This Row],[ROS_NUM_COR_COD_ESC_TG_POS]]-Tabla2[[#This Row],[PAS_NUM_COR_COD_ESC_TG_POS]]</f>
        <v>-2.4722222222222223</v>
      </c>
      <c r="LL34" s="15">
        <f>Tabla2[[#This Row],[ROS_DUR_COR_COD_ESC_TG_POS]]-Tabla2[[#This Row],[PAS_DUR_COR_COD_ESC_TG_POS]]</f>
        <v>-428.60526315789468</v>
      </c>
      <c r="LM34" s="15">
        <f>Tabla2[[#This Row],[ROS_NUM_COR_COD_ESC_TG_TOT]]-Tabla2[[#This Row],[PAS_NUM_COR_COD_ESC_TG_TOT]]</f>
        <v>-0.73342175066312976</v>
      </c>
      <c r="LN34" s="15">
        <f>Tabla2[[#This Row],[ROS_DUR_COR_COD_ESC_TG_TOT]]-Tabla2[[#This Row],[PAS_DUR_COR_COD_ESC_TG_TOT]]</f>
        <v>-111.95351473922904</v>
      </c>
      <c r="LO34" s="15">
        <f>Tabla2[[#This Row],[PAS_NUM_COR_COD_ROS_TG_NEG]]-Tabla2[[#This Row],[ESC_NUM_COR_COD_ROS_TG_NEG]]</f>
        <v>0.70760233918128668</v>
      </c>
      <c r="LP34" s="15">
        <f>Tabla2[[#This Row],[PAS_DUR_COR_COD_ROS_TG_NEG]]-Tabla2[[#This Row],[ESC_DUR_COR_COD_ROS_TG_NEG]]</f>
        <v>211.18382352941171</v>
      </c>
      <c r="LQ34" s="15">
        <f>Tabla2[[#This Row],[PAS_NUM_COR_COD_ROS_TG_NEU]]-Tabla2[[#This Row],[ESC_NUM_COR_COD_ROS_TG_NEU]]</f>
        <v>0.7421052631578946</v>
      </c>
      <c r="LR34" s="15">
        <f>Tabla2[[#This Row],[PAS_DUR_COR_COD_ROS_TG_NEU]]-Tabla2[[#This Row],[ESC_DUR_COR_COD_ROS_TG_NEU]]</f>
        <v>-241.32941176470581</v>
      </c>
      <c r="LS34" s="15">
        <f>Tabla2[[#This Row],[PAS_NUM_COR_COD_ROS_TG_POS]]-Tabla2[[#This Row],[ESC_NUM_COR_COD_ROS_TG_POS]]</f>
        <v>1.4777777777777779</v>
      </c>
      <c r="LT34" s="15">
        <f>Tabla2[[#This Row],[PAS_DUR_COR_COD_ROS_TG_POS]]-Tabla2[[#This Row],[ESC_DUR_COR_COD_ROS_TG_POS]]</f>
        <v>147.26666666666671</v>
      </c>
      <c r="LU34" s="15">
        <f>Tabla2[[#This Row],[PAS_NUM_COR_COD_ROS_TG_TOT]]-Tabla2[[#This Row],[ESC_NUM_COR_COD_ROS_TG_TOT]]</f>
        <v>0.96674876847290636</v>
      </c>
      <c r="LV34" s="15">
        <f>Tabla2[[#This Row],[PAS_DUR_COR_COD_ROS_TG_TOT]]-Tabla2[[#This Row],[ESC_DUR_COR_COD_ROS_TG_TOT]]</f>
        <v>45.166666666666629</v>
      </c>
      <c r="LW34" s="15">
        <f>Tabla2[[#This Row],[PAS_NUM_COR_COD_ESC_TG_NEG]]-Tabla2[[#This Row],[ESC_NUM_COR_COD_ESC_TG_NEG]]</f>
        <v>-0.25146198830409361</v>
      </c>
      <c r="LX34" s="15">
        <f>Tabla2[[#This Row],[PAS_DUR_COR_COD_ESC_TG_NEG]]-Tabla2[[#This Row],[ESC_DUR_COR_COD_ESC_TG_NEG]]</f>
        <v>-218.62857142857149</v>
      </c>
      <c r="LY34" s="15">
        <f>Tabla2[[#This Row],[PAS_NUM_COR_COD_ESC_TG_NEU]]-Tabla2[[#This Row],[ESC_NUM_COR_COD_ESC_TG_NEU]]</f>
        <v>-0.96842105263157885</v>
      </c>
      <c r="LZ34" s="15">
        <f>Tabla2[[#This Row],[PAS_DUR_COR_COD_ESC_TG_NEU]]-Tabla2[[#This Row],[ESC_DUR_COR_COD_ESC_TG_NEU]]</f>
        <v>-93.43333333333328</v>
      </c>
      <c r="MA34" s="15">
        <f>Tabla2[[#This Row],[PAS_NUM_COR_COD_ESC_TG_POS]]-Tabla2[[#This Row],[ESC_NUM_COR_COD_ESC_TG_POS]]</f>
        <v>2.7777777777777679E-2</v>
      </c>
      <c r="MB34" s="15">
        <f>Tabla2[[#This Row],[PAS_DUR_COR_COD_ESC_TG_POS]]-Tabla2[[#This Row],[ESC_DUR_COR_COD_ESC_TG_POS]]</f>
        <v>-18.769736842105317</v>
      </c>
      <c r="MC34" s="15">
        <f>Tabla2[[#This Row],[PAS_NUM_COR_COD_ESC_TG_TOT]]-Tabla2[[#This Row],[ESC_NUM_COR_COD_ESC_TG_TOT]]</f>
        <v>-0.40394088669950756</v>
      </c>
      <c r="MD34" s="15">
        <f>Tabla2[[#This Row],[PAS_DUR_COR_COD_ESC_TG_TOT]]-Tabla2[[#This Row],[ESC_DUR_COR_COD_ESC_TG_TOT]]</f>
        <v>-107.18899733806563</v>
      </c>
      <c r="ME34" s="42">
        <f>Tabla25[[#This Row],[PAS_NUM_COR_COD_ROS_TG_NEG]]-Tabla25[[#This Row],[PAS_NUM_COR_COD_ESC_TG_NEG]]</f>
        <v>0.73684210526315796</v>
      </c>
      <c r="MF34" s="42">
        <f>Tabla25[[#This Row],[PAS_NUM_COR_COD_ROS_TG_NEU]]-Tabla25[[#This Row],[PAS_NUM_COR_COD_ESC_TG_NEU]]</f>
        <v>0.21052631578947345</v>
      </c>
      <c r="MG34" s="42">
        <f>Tabla25[[#This Row],[PAS_NUM_COR_COD_ROS_TG_POS]]-Tabla25[[#This Row],[PAS_NUM_COR_COD_ESC_TG_POS]]</f>
        <v>-0.54999999999999982</v>
      </c>
      <c r="MH34" s="42">
        <f>Tabla25[[#This Row],[PAS_NUM_COR_COD_ROS_TG_TOT]]-Tabla25[[#This Row],[PAS_NUM_COR_COD_ESC_TG_TOT]]</f>
        <v>0.1206896551724137</v>
      </c>
      <c r="MI34" s="42">
        <f>Tabla25[[#This Row],[PAS_DUR_COR_COD_ROS_TG_NEG]]-Tabla25[[#This Row],[PAS_DUR_COR_COD_ESC_TG_NEG]]</f>
        <v>214.25882352941176</v>
      </c>
      <c r="MJ34" s="42">
        <f>Tabla25[[#This Row],[PAS_DUR_COR_COD_ROS_TG_NEU]]-Tabla25[[#This Row],[PAS_DUR_COR_COD_ESC_TG_NEU]]</f>
        <v>-194.59607843137258</v>
      </c>
      <c r="MK34" s="42">
        <f>Tabla25[[#This Row],[PAS_DUR_COR_COD_ROS_TG_POS]]-Tabla25[[#This Row],[PAS_DUR_COR_COD_ESC_TG_POS]]</f>
        <v>-237.00526315789466</v>
      </c>
      <c r="ML34" s="42">
        <f>Tabla25[[#This Row],[PAS_DUR_COR_COD_ROS_TG_TOT]]-Tabla25[[#This Row],[PAS_DUR_COR_COD_ESC_TG_TOT]]</f>
        <v>-82.731292517006864</v>
      </c>
      <c r="MM34" s="44">
        <f>Tabla25[[#This Row],[ESC_NUM_COR_COD_ROS_TG_NEG]]-Tabla25[[#This Row],[ESC_NUM_COR_COD_ESC_TG_NEG]]</f>
        <v>-0.22222222222222232</v>
      </c>
      <c r="MN34" s="44">
        <f>Tabla25[[#This Row],[ESC_NUM_COR_COD_ROS_TG_NEU]]-Tabla25[[#This Row],[ESC_NUM_COR_COD_ESC_TG_NEU]]</f>
        <v>-1.5</v>
      </c>
      <c r="MO34" s="44">
        <f>Tabla25[[#This Row],[ESC_NUM_COR_COD_ROS_TG_POS]]-Tabla25[[#This Row],[ESC_NUM_COR_COD_ESC_TG_POS]]</f>
        <v>-2</v>
      </c>
      <c r="MP34" s="44">
        <f>Tabla25[[#This Row],[ESC_NUM_COR_COD_ROS_TG_TOT]]-Tabla25[[#This Row],[ESC_NUM_COR_COD_ESC_TG_TOT]]</f>
        <v>-1.2500000000000002</v>
      </c>
      <c r="MQ34" s="44">
        <f>Tabla25[[#This Row],[ESC_DUR_COR_COD_ROS_TG_NEG]]-Tabla25[[#This Row],[ESC_DUR_COR_COD_ESC_TG_NEG]]</f>
        <v>-215.55357142857144</v>
      </c>
      <c r="MR34" s="44">
        <f>Tabla25[[#This Row],[ESC_DUR_COR_COD_ROS_TG_NEU]]-Tabla25[[#This Row],[ESC_DUR_COR_COD_ESC_TG_NEU]]</f>
        <v>-46.700000000000045</v>
      </c>
      <c r="MS34" s="44">
        <f>Tabla25[[#This Row],[ESC_DUR_COR_COD_ROS_TG_POS]]-Tabla25[[#This Row],[ESC_DUR_COR_COD_ESC_TG_POS]]</f>
        <v>-403.04166666666669</v>
      </c>
      <c r="MT34" s="44">
        <f>Tabla25[[#This Row],[ESC_DUR_COR_COD_ROS_TG_TOT]]-Tabla25[[#This Row],[ESC_DUR_COR_COD_ESC_TG_TOT]]</f>
        <v>-235.08695652173913</v>
      </c>
      <c r="MU34" s="47">
        <f>Tabla25[[#This Row],[ROS_NUM_COR_COD_ROS_TG_NEG]]-Tabla25[[#This Row],[ROS_NUM_COR_COD_ESC_TG_NEG]]</f>
        <v>1.5</v>
      </c>
      <c r="MV34" s="47">
        <f>Tabla25[[#This Row],[ROS_NUM_COR_COD_ROS_TG_NEU]]-Tabla25[[#This Row],[ROS_NUM_COR_COD_ESC_TG_NEU]]</f>
        <v>0.22222222222222232</v>
      </c>
      <c r="MW34" s="47">
        <f>Tabla25[[#This Row],[ROS_NUM_COR_COD_ROS_TG_POS]]-Tabla25[[#This Row],[ROS_NUM_COR_COD_ESC_TG_POS]]</f>
        <v>3.2222222222222223</v>
      </c>
      <c r="MX34" s="47">
        <f>Tabla25[[#This Row],[ROS_NUM_COR_COD_ROS_TG_TOT]]-Tabla25[[#This Row],[ROS_NUM_COR_COD_ESC_TG_TOT]]</f>
        <v>1.6538461538461537</v>
      </c>
      <c r="MY34" s="47">
        <f>Tabla25[[#This Row],[ROS_DUR_COR_COD_ROS_TG_NEG]]-Tabla25[[#This Row],[ROS_DUR_COR_COD_ESC_TG_NEG]]</f>
        <v>337.21428571428578</v>
      </c>
      <c r="MZ34" s="47">
        <f>Tabla25[[#This Row],[ROS_DUR_COR_COD_ROS_TG_NEU]]-Tabla25[[#This Row],[ROS_DUR_COR_COD_ESC_TG_NEU]]</f>
        <v>202.33333333333337</v>
      </c>
      <c r="NA34" s="47">
        <f>Tabla25[[#This Row],[ROS_DUR_COR_COD_ROS_TG_POS]]-Tabla25[[#This Row],[ROS_DUR_COR_COD_ESC_TG_POS]]</f>
        <v>746.125</v>
      </c>
      <c r="NB34" s="47">
        <f>Tabla25[[#This Row],[ROS_DUR_COR_COD_ROS_TG_TOT]]-Tabla25[[#This Row],[ROS_DUR_COR_COD_ESC_TG_TOT]]</f>
        <v>402.62698412698421</v>
      </c>
      <c r="NC34">
        <v>212.14285714285714</v>
      </c>
      <c r="ND34">
        <v>191.83333333333334</v>
      </c>
      <c r="NE34">
        <v>297.25</v>
      </c>
      <c r="NF34">
        <v>238.76190476190476</v>
      </c>
      <c r="NG34">
        <v>234</v>
      </c>
      <c r="NH34">
        <v>207.625</v>
      </c>
      <c r="NI34">
        <v>174.25</v>
      </c>
      <c r="NJ34">
        <v>209</v>
      </c>
      <c r="NK34">
        <v>215.875</v>
      </c>
      <c r="NL34">
        <v>220</v>
      </c>
      <c r="NM34">
        <v>230.33333333333334</v>
      </c>
      <c r="NN34">
        <v>221.52631578947367</v>
      </c>
      <c r="NO34">
        <v>210.14285714285714</v>
      </c>
      <c r="NP34">
        <v>226.25</v>
      </c>
      <c r="NQ34">
        <v>256.25</v>
      </c>
      <c r="NR34">
        <v>231.78260869565219</v>
      </c>
      <c r="NS34">
        <v>222.41176470588235</v>
      </c>
      <c r="NT34">
        <v>222.11764705882354</v>
      </c>
      <c r="NU34">
        <v>203.8</v>
      </c>
      <c r="NV34">
        <v>215.42592592592592</v>
      </c>
      <c r="NW34">
        <v>211</v>
      </c>
      <c r="NX34">
        <v>250.2</v>
      </c>
      <c r="NY34">
        <v>233.84210526315789</v>
      </c>
      <c r="NZ34">
        <v>231.85714285714286</v>
      </c>
      <c r="OA34" s="15">
        <f>Tabla2[[#This Row],[ROS_1DU_COR_COD_ROS_TG_NEG]]-Tabla2[[#This Row],[PAS_1DU_COR_COD_ROS_TG_NEG]]</f>
        <v>-10.268907563025209</v>
      </c>
      <c r="OB34" s="15">
        <f>Tabla2[[#This Row],[ROS_1DU_COR_COD_ROS_TG_NEU]]-Tabla2[[#This Row],[PAS_1DU_COR_COD_ROS_TG_NEU]]</f>
        <v>-30.284313725490193</v>
      </c>
      <c r="OC34" s="15">
        <f>Tabla2[[#This Row],[ROS_1DU_COR_COD_ROS_TG_POS]]-Tabla2[[#This Row],[PAS_1DU_COR_COD_ROS_TG_POS]]</f>
        <v>93.449999999999989</v>
      </c>
      <c r="OD34" s="15">
        <f>Tabla2[[#This Row],[ROS_1DU_COR_COD_ROS_TG_TOT]]-Tabla2[[#This Row],[PAS_1DU_COR_COD_ROS_TG_TOT]]</f>
        <v>23.335978835978835</v>
      </c>
      <c r="OE34" s="15">
        <f>Tabla2[[#This Row],[ROS_1DU_COR_COD_ESC_TG_NEG]]-Tabla2[[#This Row],[PAS_1DU_COR_COD_ESC_TG_NEG]]</f>
        <v>23</v>
      </c>
      <c r="OF34" s="15">
        <f>Tabla2[[#This Row],[ROS_1DU_COR_COD_ESC_TG_NEU]]-Tabla2[[#This Row],[PAS_1DU_COR_COD_ESC_TG_NEU]]</f>
        <v>-42.574999999999989</v>
      </c>
      <c r="OG34" s="15">
        <f>Tabla2[[#This Row],[ROS_1DU_COR_COD_ESC_TG_POS]]-Tabla2[[#This Row],[PAS_1DU_COR_COD_ESC_TG_POS]]</f>
        <v>-59.59210526315789</v>
      </c>
      <c r="OH34" s="15">
        <f>Tabla2[[#This Row],[ROS_1DU_COR_COD_ESC_TG_TOT]]-Tabla2[[#This Row],[PAS_1DU_COR_COD_ESC_TG_TOT]]</f>
        <v>-22.857142857142861</v>
      </c>
      <c r="OI34" s="15">
        <f>Tabla2[[#This Row],[PAS_1DU_COR_COD_ROS_TG_NEG]]-Tabla2[[#This Row],[ESC_1DU_COR_COD_ROS_TG_NEG]]</f>
        <v>6.5367647058823479</v>
      </c>
      <c r="OJ34" s="15">
        <f>Tabla2[[#This Row],[PAS_1DU_COR_COD_ROS_TG_NEU]]-Tabla2[[#This Row],[ESC_1DU_COR_COD_ROS_TG_NEU]]</f>
        <v>2.1176470588235361</v>
      </c>
      <c r="OK34" s="15">
        <f>Tabla2[[#This Row],[PAS_1DU_COR_COD_ROS_TG_POS]]-Tabla2[[#This Row],[ESC_1DU_COR_COD_ROS_TG_POS]]</f>
        <v>-26.533333333333331</v>
      </c>
      <c r="OL34" s="15">
        <f>Tabla2[[#This Row],[PAS_1DU_COR_COD_ROS_TG_TOT]]-Tabla2[[#This Row],[ESC_1DU_COR_COD_ROS_TG_TOT]]</f>
        <v>-6.1003898635477469</v>
      </c>
      <c r="OM34" s="15">
        <f>Tabla2[[#This Row],[PAS_1DU_COR_COD_ESC_TG_NEG]]-Tabla2[[#This Row],[ESC_1DU_COR_COD_ESC_TG_NEG]]</f>
        <v>0.8571428571428612</v>
      </c>
      <c r="ON34" s="15">
        <f>Tabla2[[#This Row],[PAS_1DU_COR_COD_ESC_TG_NEU]]-Tabla2[[#This Row],[ESC_1DU_COR_COD_ESC_TG_NEU]]</f>
        <v>23.949999999999989</v>
      </c>
      <c r="OO34" s="15">
        <f>Tabla2[[#This Row],[PAS_1DU_COR_COD_ESC_TG_POS]]-Tabla2[[#This Row],[ESC_1DU_COR_COD_ESC_TG_POS]]</f>
        <v>-22.40789473684211</v>
      </c>
      <c r="OP34" s="15">
        <f>Tabla2[[#This Row],[PAS_1DU_COR_COD_ESC_TG_TOT]]-Tabla2[[#This Row],[ESC_1DU_COR_COD_ESC_TG_TOT]]</f>
        <v>7.4534161490674933E-2</v>
      </c>
      <c r="OQ34" s="61">
        <v>-21.857142857142861</v>
      </c>
      <c r="OR34" s="62">
        <v>-15.791666666666657</v>
      </c>
      <c r="OS34" s="62">
        <v>123</v>
      </c>
      <c r="OT34" s="62">
        <v>29.761904761904759</v>
      </c>
      <c r="OU34" s="62">
        <v>5.7321428571428612</v>
      </c>
      <c r="OV34" s="62">
        <v>-6.25</v>
      </c>
      <c r="OW34" s="62">
        <v>-25.916666666666657</v>
      </c>
      <c r="OX34" s="62">
        <v>-10.256292906178516</v>
      </c>
      <c r="OY34" s="62">
        <v>11.411764705882348</v>
      </c>
      <c r="OZ34" s="62">
        <v>-28.082352941176453</v>
      </c>
      <c r="PA34" s="62">
        <v>-30.042105263157879</v>
      </c>
      <c r="PB34" s="62">
        <v>-16.431216931216937</v>
      </c>
    </row>
    <row r="35" spans="1:418" x14ac:dyDescent="0.3">
      <c r="A35" s="2" t="s">
        <v>33</v>
      </c>
      <c r="B35" s="2">
        <v>20</v>
      </c>
      <c r="C35" s="2">
        <v>2</v>
      </c>
      <c r="D35" s="2">
        <v>28</v>
      </c>
      <c r="E35">
        <v>0</v>
      </c>
      <c r="G35">
        <v>0.05</v>
      </c>
      <c r="H35">
        <v>112</v>
      </c>
      <c r="I35">
        <v>0</v>
      </c>
      <c r="K35">
        <v>1.7543859649122806E-2</v>
      </c>
      <c r="L35">
        <v>112</v>
      </c>
      <c r="M35">
        <v>0.1111111111111111</v>
      </c>
      <c r="N35">
        <v>86.5</v>
      </c>
      <c r="O35">
        <v>0.05</v>
      </c>
      <c r="P35">
        <v>113</v>
      </c>
      <c r="Q35">
        <v>5.2631578947368418E-2</v>
      </c>
      <c r="R35">
        <v>110</v>
      </c>
      <c r="S35">
        <v>7.0175438596491224E-2</v>
      </c>
      <c r="T35">
        <v>99</v>
      </c>
      <c r="U35">
        <v>4.3859649122807015E-2</v>
      </c>
      <c r="V35">
        <v>101.6</v>
      </c>
      <c r="W35">
        <v>0</v>
      </c>
      <c r="Y35">
        <v>0</v>
      </c>
      <c r="AA35">
        <v>5.2631578947368418E-2</v>
      </c>
      <c r="AB35">
        <v>81</v>
      </c>
      <c r="AC35">
        <v>1.7543859649122806E-2</v>
      </c>
      <c r="AD35">
        <v>81</v>
      </c>
      <c r="AE35">
        <v>1.7543859649122806E-2</v>
      </c>
      <c r="AF35">
        <v>81</v>
      </c>
      <c r="AG35">
        <v>3.5087719298245612E-2</v>
      </c>
      <c r="AH35">
        <v>98.166666666666671</v>
      </c>
      <c r="AI35">
        <v>0</v>
      </c>
      <c r="AM35">
        <v>0</v>
      </c>
      <c r="AO35">
        <v>0</v>
      </c>
      <c r="AQ35">
        <v>0</v>
      </c>
      <c r="AU35">
        <v>0</v>
      </c>
      <c r="AW35">
        <v>0</v>
      </c>
      <c r="AY35">
        <v>0</v>
      </c>
      <c r="BA35">
        <v>0</v>
      </c>
      <c r="BE35">
        <v>0</v>
      </c>
      <c r="BG35">
        <v>0</v>
      </c>
      <c r="BI35">
        <v>0</v>
      </c>
      <c r="BK35">
        <v>0</v>
      </c>
      <c r="BM35">
        <v>3.3333333333333333E-2</v>
      </c>
      <c r="BN35">
        <v>98.166666666666671</v>
      </c>
      <c r="BO35">
        <v>0</v>
      </c>
      <c r="BQ35">
        <v>0.14285714285714285</v>
      </c>
      <c r="BR35">
        <v>108</v>
      </c>
      <c r="BS35">
        <v>0.125</v>
      </c>
      <c r="BT35">
        <v>92</v>
      </c>
      <c r="BU35">
        <v>8.3333333333333329E-2</v>
      </c>
      <c r="BV35">
        <v>100</v>
      </c>
      <c r="BW35">
        <v>0.1111111111111111</v>
      </c>
      <c r="BX35">
        <v>112</v>
      </c>
      <c r="BY35">
        <v>0</v>
      </c>
      <c r="CA35">
        <v>0.25</v>
      </c>
      <c r="CB35">
        <v>96.5</v>
      </c>
      <c r="CC35">
        <v>0.12</v>
      </c>
      <c r="CD35">
        <v>101.66666666666667</v>
      </c>
      <c r="CE35">
        <v>0.10204081632653061</v>
      </c>
      <c r="CF35">
        <v>101</v>
      </c>
      <c r="CG35">
        <v>0.1111111111111111</v>
      </c>
      <c r="CH35">
        <v>106</v>
      </c>
      <c r="CI35">
        <v>0.14285714285714285</v>
      </c>
      <c r="CJ35">
        <v>97</v>
      </c>
      <c r="CK35">
        <v>0.125</v>
      </c>
      <c r="CL35">
        <v>81</v>
      </c>
      <c r="CM35">
        <v>0.125</v>
      </c>
      <c r="CN35">
        <v>94.666666666666671</v>
      </c>
      <c r="CO35">
        <v>0.1111111111111111</v>
      </c>
      <c r="CP35">
        <v>97</v>
      </c>
      <c r="CQ35">
        <v>0.125</v>
      </c>
      <c r="CR35">
        <v>92</v>
      </c>
      <c r="CS35">
        <v>0</v>
      </c>
      <c r="CU35">
        <v>0.08</v>
      </c>
      <c r="CV35">
        <v>94.5</v>
      </c>
      <c r="CW35">
        <v>0.10204081632653061</v>
      </c>
      <c r="CX35">
        <v>94.6</v>
      </c>
      <c r="CY35">
        <v>0.10204081632653061</v>
      </c>
      <c r="CZ35">
        <v>97.8</v>
      </c>
      <c r="DA35">
        <v>0.1111111111111111</v>
      </c>
      <c r="DB35">
        <v>111</v>
      </c>
      <c r="DC35">
        <v>0</v>
      </c>
      <c r="DE35">
        <v>0</v>
      </c>
      <c r="DG35">
        <v>4.1666666666666664E-2</v>
      </c>
      <c r="DH35">
        <v>111</v>
      </c>
      <c r="DI35">
        <v>0</v>
      </c>
      <c r="DK35">
        <v>0</v>
      </c>
      <c r="DM35">
        <v>0.125</v>
      </c>
      <c r="DN35">
        <v>102</v>
      </c>
      <c r="DO35">
        <v>0.04</v>
      </c>
      <c r="DP35">
        <v>102</v>
      </c>
      <c r="DQ35">
        <v>4.0816326530612242E-2</v>
      </c>
      <c r="DR35">
        <v>106.5</v>
      </c>
      <c r="DS35">
        <v>4.0816326530612242E-2</v>
      </c>
      <c r="DT35">
        <v>106.5</v>
      </c>
      <c r="DU35">
        <v>8.1632653061224483E-2</v>
      </c>
      <c r="DV35">
        <v>99.25</v>
      </c>
      <c r="DW35">
        <v>0</v>
      </c>
      <c r="DY35">
        <v>0</v>
      </c>
      <c r="EA35">
        <v>0</v>
      </c>
      <c r="EC35">
        <v>0</v>
      </c>
      <c r="EE35">
        <v>0</v>
      </c>
      <c r="EG35">
        <v>0.5</v>
      </c>
      <c r="EH35">
        <v>99</v>
      </c>
      <c r="EI35">
        <v>0</v>
      </c>
      <c r="EK35">
        <v>0.2</v>
      </c>
      <c r="EL35">
        <v>99</v>
      </c>
      <c r="EM35">
        <v>9.0909090909090912E-2</v>
      </c>
      <c r="EN35">
        <v>99</v>
      </c>
      <c r="EO35">
        <v>0</v>
      </c>
      <c r="EQ35">
        <v>0.33333333333333331</v>
      </c>
      <c r="ER35">
        <v>80</v>
      </c>
      <c r="ES35">
        <v>0</v>
      </c>
      <c r="EU35">
        <v>0.16666666666666666</v>
      </c>
      <c r="EV35">
        <v>80</v>
      </c>
      <c r="EW35">
        <v>0</v>
      </c>
      <c r="EY35">
        <v>0</v>
      </c>
      <c r="FA35">
        <v>0</v>
      </c>
      <c r="FC35">
        <v>0</v>
      </c>
      <c r="FE35">
        <v>9.0909090909090912E-2</v>
      </c>
      <c r="FF35">
        <v>80</v>
      </c>
      <c r="FG35">
        <v>9.0909090909090912E-2</v>
      </c>
      <c r="FH35">
        <v>89.5</v>
      </c>
      <c r="FI35">
        <v>0</v>
      </c>
      <c r="FK35">
        <v>0.33333333333333331</v>
      </c>
      <c r="FL35">
        <v>97</v>
      </c>
      <c r="FM35">
        <v>0</v>
      </c>
      <c r="FO35">
        <v>0.16666666666666666</v>
      </c>
      <c r="FP35">
        <v>97</v>
      </c>
      <c r="FQ35">
        <v>0</v>
      </c>
      <c r="FS35">
        <v>0</v>
      </c>
      <c r="FU35">
        <v>0</v>
      </c>
      <c r="FW35">
        <v>0</v>
      </c>
      <c r="FY35">
        <v>9.0909090909090912E-2</v>
      </c>
      <c r="FZ35">
        <v>97</v>
      </c>
      <c r="GA35">
        <v>9.0909090909090912E-2</v>
      </c>
      <c r="GB35">
        <v>97</v>
      </c>
      <c r="GC35">
        <v>9.0909090909090912E-2</v>
      </c>
      <c r="GD35">
        <v>92</v>
      </c>
      <c r="GE35">
        <v>8.3333333333333329E-2</v>
      </c>
      <c r="GF35">
        <v>97.8</v>
      </c>
      <c r="GG35">
        <v>0.1</v>
      </c>
      <c r="GH35">
        <v>95</v>
      </c>
      <c r="GI35">
        <v>0.3</v>
      </c>
      <c r="GJ35">
        <v>123</v>
      </c>
      <c r="GK35">
        <v>0</v>
      </c>
      <c r="GM35">
        <v>0.13793103448275862</v>
      </c>
      <c r="GN35">
        <v>116</v>
      </c>
      <c r="GO35">
        <v>0.1111111111111111</v>
      </c>
      <c r="GP35">
        <v>108</v>
      </c>
      <c r="GQ35">
        <v>0</v>
      </c>
      <c r="GS35">
        <v>0.1</v>
      </c>
      <c r="GT35">
        <v>97</v>
      </c>
      <c r="GU35">
        <v>6.8965517241379309E-2</v>
      </c>
      <c r="GV35">
        <v>102.5</v>
      </c>
      <c r="GW35">
        <v>0.10344827586206896</v>
      </c>
      <c r="GX35">
        <v>111.5</v>
      </c>
      <c r="GY35">
        <v>0.2</v>
      </c>
      <c r="GZ35">
        <v>104</v>
      </c>
      <c r="HA35">
        <v>0.2</v>
      </c>
      <c r="HB35">
        <v>97</v>
      </c>
      <c r="HC35">
        <v>0</v>
      </c>
      <c r="HE35">
        <v>0.13793103448275862</v>
      </c>
      <c r="HF35">
        <v>100.5</v>
      </c>
      <c r="HG35">
        <v>0</v>
      </c>
      <c r="HI35">
        <v>0.1</v>
      </c>
      <c r="HJ35">
        <v>107</v>
      </c>
      <c r="HK35">
        <v>0</v>
      </c>
      <c r="HM35">
        <v>3.4482758620689655E-2</v>
      </c>
      <c r="HN35">
        <v>107</v>
      </c>
      <c r="HO35">
        <v>8.6206896551724144E-2</v>
      </c>
      <c r="HP35">
        <v>101.8</v>
      </c>
      <c r="HQ35">
        <v>9.4827586206896547E-2</v>
      </c>
      <c r="HR35">
        <v>107.09090909090909</v>
      </c>
      <c r="HS35">
        <v>0.1</v>
      </c>
      <c r="HT35">
        <v>96</v>
      </c>
      <c r="HU35">
        <v>0</v>
      </c>
      <c r="HW35">
        <v>0</v>
      </c>
      <c r="HY35">
        <v>3.4482758620689655E-2</v>
      </c>
      <c r="HZ35">
        <v>96</v>
      </c>
      <c r="IA35">
        <v>0</v>
      </c>
      <c r="IC35">
        <v>0.1</v>
      </c>
      <c r="ID35">
        <v>113</v>
      </c>
      <c r="IE35">
        <v>0.1</v>
      </c>
      <c r="IF35">
        <v>165</v>
      </c>
      <c r="IG35">
        <v>6.8965517241379309E-2</v>
      </c>
      <c r="IH35">
        <v>139</v>
      </c>
      <c r="II35">
        <v>5.1724137931034482E-2</v>
      </c>
      <c r="IJ35">
        <v>124.66666666666667</v>
      </c>
      <c r="IK35">
        <v>5.1724137931034482E-2</v>
      </c>
      <c r="IL35">
        <v>124.66666666666667</v>
      </c>
      <c r="IM35">
        <v>8.0459770114942528E-2</v>
      </c>
      <c r="IN35">
        <v>110.85714285714286</v>
      </c>
      <c r="IS35">
        <v>0</v>
      </c>
      <c r="IU35">
        <v>0</v>
      </c>
      <c r="IW35">
        <v>0</v>
      </c>
      <c r="JC35">
        <v>0</v>
      </c>
      <c r="JE35">
        <v>0</v>
      </c>
      <c r="JK35">
        <v>1</v>
      </c>
      <c r="JL35">
        <v>112</v>
      </c>
      <c r="JM35">
        <v>1</v>
      </c>
      <c r="JN35">
        <v>112</v>
      </c>
      <c r="JO35">
        <v>0</v>
      </c>
      <c r="JU35">
        <v>0</v>
      </c>
      <c r="JW35">
        <v>0.5</v>
      </c>
      <c r="JX35">
        <v>112</v>
      </c>
      <c r="JY35">
        <v>0.25</v>
      </c>
      <c r="JZ35">
        <v>112</v>
      </c>
      <c r="KE35">
        <v>0</v>
      </c>
      <c r="KG35">
        <v>0</v>
      </c>
      <c r="KI35">
        <v>0</v>
      </c>
      <c r="KO35">
        <v>0</v>
      </c>
      <c r="KQ35">
        <v>0</v>
      </c>
      <c r="KS35">
        <v>0</v>
      </c>
      <c r="KU35">
        <v>0.16666666666666666</v>
      </c>
      <c r="KV35">
        <v>112</v>
      </c>
      <c r="KW35">
        <v>8.3333333333333329E-2</v>
      </c>
      <c r="KX35">
        <v>110.93333333333334</v>
      </c>
      <c r="KY35" s="15">
        <f>Tabla2[[#This Row],[ROS_NUM_COR_COD_ROS_TG_NEG]]-Tabla2[[#This Row],[PAS_NUM_COR_COD_ROS_TG_NEG]]</f>
        <v>-0.1111111111111111</v>
      </c>
      <c r="KZ35" s="15">
        <f>Tabla2[[#This Row],[ROS_DUR_COR_COD_ROS_TG_NEG]]-Tabla2[[#This Row],[PAS_DUR_COR_COD_ROS_TG_NEG]]</f>
        <v>-86.5</v>
      </c>
      <c r="LA35" s="15">
        <f>Tabla2[[#This Row],[ROS_NUM_COR_COD_ROS_TG_NEU]]-Tabla2[[#This Row],[PAS_NUM_COR_COD_ROS_TG_NEU]]</f>
        <v>0.05</v>
      </c>
      <c r="LB35" s="15">
        <f>Tabla2[[#This Row],[ROS_DUR_COR_COD_ROS_TG_NEU]]-Tabla2[[#This Row],[PAS_DUR_COR_COD_ROS_TG_NEU]]</f>
        <v>-6</v>
      </c>
      <c r="LC35" s="15">
        <f>Tabla2[[#This Row],[ROS_NUM_COR_COD_ROS_TG_POS]]-Tabla2[[#This Row],[PAS_NUM_COR_COD_ROS_TG_POS]]</f>
        <v>-5.2631578947368418E-2</v>
      </c>
      <c r="LD35" s="15">
        <f>Tabla2[[#This Row],[ROS_DUR_COR_COD_ROS_TG_POS]]-Tabla2[[#This Row],[PAS_DUR_COR_COD_ROS_TG_POS]]</f>
        <v>-110</v>
      </c>
      <c r="LE35" s="15">
        <f>Tabla2[[#This Row],[ROS_NUM_COR_COD_ROS_TG_TOT]]-Tabla2[[#This Row],[PAS_NUM_COR_COD_ROS_TG_TOT]]</f>
        <v>-3.5692679975801569E-2</v>
      </c>
      <c r="LF35" s="15">
        <f>Tabla2[[#This Row],[ROS_DUR_COR_COD_ROS_TG_TOT]]-Tabla2[[#This Row],[PAS_DUR_COR_COD_ROS_TG_TOT]]</f>
        <v>8</v>
      </c>
      <c r="LG35" s="15">
        <f>Tabla2[[#This Row],[ROS_NUM_COR_COD_ESC_TG_NEG]]-Tabla2[[#This Row],[PAS_NUM_COR_COD_ESC_TG_NEG]]</f>
        <v>0.1111111111111111</v>
      </c>
      <c r="LH35" s="15">
        <f>Tabla2[[#This Row],[ROS_DUR_COR_COD_ESC_TG_NEG]]-Tabla2[[#This Row],[PAS_DUR_COR_COD_ESC_TG_NEG]]</f>
        <v>108</v>
      </c>
      <c r="LI35" s="15">
        <f>Tabla2[[#This Row],[ROS_NUM_COR_COD_ESC_TG_NEU]]-Tabla2[[#This Row],[PAS_NUM_COR_COD_ESC_TG_NEU]]</f>
        <v>-0.05</v>
      </c>
      <c r="LJ35" s="15">
        <f>Tabla2[[#This Row],[ROS_NUM_COR_COD_ESC_TG_NEG]]-Tabla2[[#This Row],[PAS_NUM_COR_COD_ESC_TG_NEG]]</f>
        <v>0.1111111111111111</v>
      </c>
      <c r="LK35" s="15">
        <f>Tabla2[[#This Row],[ROS_NUM_COR_COD_ESC_TG_POS]]-Tabla2[[#This Row],[PAS_NUM_COR_COD_ESC_TG_POS]]</f>
        <v>0.1</v>
      </c>
      <c r="LL35" s="15">
        <f>Tabla2[[#This Row],[ROS_DUR_COR_COD_ESC_TG_POS]]-Tabla2[[#This Row],[PAS_DUR_COR_COD_ESC_TG_POS]]</f>
        <v>97</v>
      </c>
      <c r="LM35" s="15">
        <f>Tabla2[[#This Row],[ROS_NUM_COR_COD_ESC_TG_TOT]]-Tabla2[[#This Row],[PAS_NUM_COR_COD_ESC_TG_TOT]]</f>
        <v>5.1421657592256503E-2</v>
      </c>
      <c r="LN35" s="15">
        <f>Tabla2[[#This Row],[ROS_DUR_COR_COD_ESC_TG_TOT]]-Tabla2[[#This Row],[PAS_DUR_COR_COD_ESC_TG_TOT]]</f>
        <v>-9.5</v>
      </c>
      <c r="LO35" s="15">
        <f>Tabla2[[#This Row],[PAS_NUM_COR_COD_ROS_TG_NEG]]-Tabla2[[#This Row],[ESC_NUM_COR_COD_ROS_TG_NEG]]</f>
        <v>0</v>
      </c>
      <c r="LP35" s="15">
        <f>Tabla2[[#This Row],[PAS_DUR_COR_COD_ROS_TG_NEG]]-Tabla2[[#This Row],[ESC_DUR_COR_COD_ROS_TG_NEG]]</f>
        <v>-10.5</v>
      </c>
      <c r="LQ35" s="15">
        <f>Tabla2[[#This Row],[PAS_NUM_COR_COD_ROS_TG_NEU]]-Tabla2[[#This Row],[ESC_NUM_COR_COD_ROS_TG_NEU]]</f>
        <v>-7.4999999999999997E-2</v>
      </c>
      <c r="LR35" s="15">
        <f>Tabla2[[#This Row],[PAS_DUR_COR_COD_ROS_TG_NEU]]-Tabla2[[#This Row],[ESC_DUR_COR_COD_ROS_TG_NEU]]</f>
        <v>21</v>
      </c>
      <c r="LS35" s="15">
        <f>Tabla2[[#This Row],[PAS_NUM_COR_COD_ROS_TG_POS]]-Tabla2[[#This Row],[ESC_NUM_COR_COD_ROS_TG_POS]]</f>
        <v>5.2631578947368418E-2</v>
      </c>
      <c r="LT35" s="15">
        <f>Tabla2[[#This Row],[PAS_DUR_COR_COD_ROS_TG_POS]]-Tabla2[[#This Row],[ESC_DUR_COR_COD_ROS_TG_POS]]</f>
        <v>110</v>
      </c>
      <c r="LU35" s="15">
        <f>Tabla2[[#This Row],[PAS_NUM_COR_COD_ROS_TG_TOT]]-Tabla2[[#This Row],[ESC_NUM_COR_COD_ROS_TG_TOT]]</f>
        <v>-9.8245614035087775E-3</v>
      </c>
      <c r="LV35" s="15">
        <f>Tabla2[[#This Row],[PAS_DUR_COR_COD_ROS_TG_TOT]]-Tabla2[[#This Row],[ESC_DUR_COR_COD_ROS_TG_TOT]]</f>
        <v>4.5</v>
      </c>
      <c r="LW35" s="15">
        <f>Tabla2[[#This Row],[PAS_NUM_COR_COD_ESC_TG_NEG]]-Tabla2[[#This Row],[ESC_NUM_COR_COD_ESC_TG_NEG]]</f>
        <v>-0.1111111111111111</v>
      </c>
      <c r="LX35" s="15">
        <f>Tabla2[[#This Row],[PAS_DUR_COR_COD_ESC_TG_NEG]]-Tabla2[[#This Row],[ESC_DUR_COR_COD_ESC_TG_NEG]]</f>
        <v>-112</v>
      </c>
      <c r="LY35" s="15">
        <f>Tabla2[[#This Row],[PAS_NUM_COR_COD_ESC_TG_NEU]]-Tabla2[[#This Row],[ESC_NUM_COR_COD_ESC_TG_NEU]]</f>
        <v>0.05</v>
      </c>
      <c r="LZ35" s="15">
        <f>Tabla2[[#This Row],[PAS_DUR_COR_COD_ESC_TG_NEU]]-Tabla2[[#This Row],[ESC_DUR_COR_COD_ESC_TG_NEU]]</f>
        <v>112</v>
      </c>
      <c r="MA35" s="15">
        <f>Tabla2[[#This Row],[PAS_NUM_COR_COD_ESC_TG_POS]]-Tabla2[[#This Row],[ESC_NUM_COR_COD_ESC_TG_POS]]</f>
        <v>-0.25</v>
      </c>
      <c r="MB35" s="15">
        <f>Tabla2[[#This Row],[PAS_DUR_COR_COD_ESC_TG_POS]]-Tabla2[[#This Row],[ESC_DUR_COR_COD_ESC_TG_POS]]</f>
        <v>-96.5</v>
      </c>
      <c r="MC35" s="15">
        <f>Tabla2[[#This Row],[PAS_NUM_COR_COD_ESC_TG_TOT]]-Tabla2[[#This Row],[ESC_NUM_COR_COD_ESC_TG_TOT]]</f>
        <v>-0.10245614035087719</v>
      </c>
      <c r="MD35" s="15">
        <f>Tabla2[[#This Row],[PAS_DUR_COR_COD_ESC_TG_TOT]]-Tabla2[[#This Row],[ESC_DUR_COR_COD_ESC_TG_TOT]]</f>
        <v>10.333333333333329</v>
      </c>
      <c r="ME35" s="42">
        <f>Tabla25[[#This Row],[PAS_NUM_COR_COD_ROS_TG_NEG]]-Tabla25[[#This Row],[PAS_NUM_COR_COD_ESC_TG_NEG]]</f>
        <v>0.1111111111111111</v>
      </c>
      <c r="MF35" s="42">
        <f>Tabla25[[#This Row],[PAS_NUM_COR_COD_ROS_TG_NEU]]-Tabla25[[#This Row],[PAS_NUM_COR_COD_ESC_TG_NEU]]</f>
        <v>0</v>
      </c>
      <c r="MG35" s="42">
        <f>Tabla25[[#This Row],[PAS_NUM_COR_COD_ROS_TG_POS]]-Tabla25[[#This Row],[PAS_NUM_COR_COD_ESC_TG_POS]]</f>
        <v>5.2631578947368418E-2</v>
      </c>
      <c r="MH35" s="42">
        <f>Tabla25[[#This Row],[PAS_NUM_COR_COD_ROS_TG_TOT]]-Tabla25[[#This Row],[PAS_NUM_COR_COD_ESC_TG_TOT]]</f>
        <v>5.2631578947368418E-2</v>
      </c>
      <c r="MI35" s="42">
        <f>Tabla25[[#This Row],[PAS_DUR_COR_COD_ROS_TG_NEG]]-Tabla25[[#This Row],[PAS_DUR_COR_COD_ESC_TG_NEG]]</f>
        <v>86.5</v>
      </c>
      <c r="MJ35" s="42">
        <f>Tabla25[[#This Row],[PAS_DUR_COR_COD_ROS_TG_NEU]]-Tabla25[[#This Row],[PAS_DUR_COR_COD_ESC_TG_NEU]]</f>
        <v>1</v>
      </c>
      <c r="MK35" s="42">
        <f>Tabla25[[#This Row],[PAS_DUR_COR_COD_ROS_TG_POS]]-Tabla25[[#This Row],[PAS_DUR_COR_COD_ESC_TG_POS]]</f>
        <v>110</v>
      </c>
      <c r="ML35" s="42">
        <f>Tabla25[[#This Row],[PAS_DUR_COR_COD_ROS_TG_TOT]]-Tabla25[[#This Row],[PAS_DUR_COR_COD_ESC_TG_TOT]]</f>
        <v>-13</v>
      </c>
      <c r="MM35" s="44">
        <f>Tabla25[[#This Row],[ESC_NUM_COR_COD_ROS_TG_NEG]]-Tabla25[[#This Row],[ESC_NUM_COR_COD_ESC_TG_NEG]]</f>
        <v>0</v>
      </c>
      <c r="MN35" s="44">
        <f>Tabla25[[#This Row],[ESC_NUM_COR_COD_ROS_TG_NEU]]-Tabla25[[#This Row],[ESC_NUM_COR_COD_ESC_TG_NEU]]</f>
        <v>0.125</v>
      </c>
      <c r="MO35" s="44">
        <f>Tabla25[[#This Row],[ESC_NUM_COR_COD_ROS_TG_POS]]-Tabla25[[#This Row],[ESC_NUM_COR_COD_ESC_TG_POS]]</f>
        <v>-0.25</v>
      </c>
      <c r="MP35" s="44">
        <f>Tabla25[[#This Row],[ESC_NUM_COR_COD_ROS_TG_TOT]]-Tabla25[[#This Row],[ESC_NUM_COR_COD_ESC_TG_TOT]]</f>
        <v>-3.9999999999999994E-2</v>
      </c>
      <c r="MQ35" s="44">
        <f>Tabla25[[#This Row],[ESC_DUR_COR_COD_ROS_TG_NEG]]-Tabla25[[#This Row],[ESC_DUR_COR_COD_ESC_TG_NEG]]</f>
        <v>-15</v>
      </c>
      <c r="MR35" s="44">
        <f>Tabla25[[#This Row],[ESC_DUR_COR_COD_ROS_TG_NEU]]-Tabla25[[#This Row],[ESC_DUR_COR_COD_ESC_TG_NEU]]</f>
        <v>92</v>
      </c>
      <c r="MS35" s="44">
        <f>Tabla25[[#This Row],[ESC_DUR_COR_COD_ROS_TG_POS]]-Tabla25[[#This Row],[ESC_DUR_COR_COD_ESC_TG_POS]]</f>
        <v>-96.5</v>
      </c>
      <c r="MT35" s="44">
        <f>Tabla25[[#This Row],[ESC_DUR_COR_COD_ROS_TG_TOT]]-Tabla25[[#This Row],[ESC_DUR_COR_COD_ESC_TG_TOT]]</f>
        <v>-7.1666666666666714</v>
      </c>
      <c r="MU35" s="47">
        <f>Tabla25[[#This Row],[ROS_NUM_COR_COD_ROS_TG_NEG]]-Tabla25[[#This Row],[ROS_NUM_COR_COD_ESC_TG_NEG]]</f>
        <v>-0.1111111111111111</v>
      </c>
      <c r="MV35" s="47">
        <f>Tabla25[[#This Row],[ROS_NUM_COR_COD_ROS_TG_NEU]]-Tabla25[[#This Row],[ROS_NUM_COR_COD_ESC_TG_NEU]]</f>
        <v>0.1</v>
      </c>
      <c r="MW35" s="47">
        <f>Tabla25[[#This Row],[ROS_NUM_COR_COD_ROS_TG_POS]]-Tabla25[[#This Row],[ROS_NUM_COR_COD_ESC_TG_POS]]</f>
        <v>-0.1</v>
      </c>
      <c r="MX35" s="47">
        <f>Tabla25[[#This Row],[ROS_NUM_COR_COD_ROS_TG_TOT]]-Tabla25[[#This Row],[ROS_NUM_COR_COD_ESC_TG_TOT]]</f>
        <v>-3.4482758620689655E-2</v>
      </c>
      <c r="MY35" s="47">
        <f>Tabla25[[#This Row],[ROS_DUR_COR_COD_ROS_TG_NEG]]-Tabla25[[#This Row],[ROS_DUR_COR_COD_ESC_TG_NEG]]</f>
        <v>-108</v>
      </c>
      <c r="MZ35" s="47">
        <f>Tabla25[[#This Row],[ROS_DUR_COR_COD_ROS_TG_NEU]]-Tabla25[[#This Row],[ROS_DUR_COR_COD_ESC_TG_NEU]]</f>
        <v>107</v>
      </c>
      <c r="NA35" s="47">
        <f>Tabla25[[#This Row],[ROS_DUR_COR_COD_ROS_TG_POS]]-Tabla25[[#This Row],[ROS_DUR_COR_COD_ESC_TG_POS]]</f>
        <v>-97</v>
      </c>
      <c r="NB35" s="47">
        <f>Tabla25[[#This Row],[ROS_DUR_COR_COD_ROS_TG_TOT]]-Tabla25[[#This Row],[ROS_DUR_COR_COD_ESC_TG_TOT]]</f>
        <v>4.5</v>
      </c>
      <c r="ND35">
        <v>107</v>
      </c>
      <c r="NF35">
        <v>107</v>
      </c>
      <c r="NG35">
        <v>108</v>
      </c>
      <c r="NI35">
        <v>97</v>
      </c>
      <c r="NJ35">
        <v>102.5</v>
      </c>
      <c r="NK35">
        <v>97</v>
      </c>
      <c r="NL35">
        <v>92</v>
      </c>
      <c r="NN35">
        <v>94.5</v>
      </c>
      <c r="NO35">
        <v>112</v>
      </c>
      <c r="NQ35">
        <v>96.5</v>
      </c>
      <c r="NR35">
        <v>101.66666666666667</v>
      </c>
      <c r="NS35">
        <v>86.5</v>
      </c>
      <c r="NT35">
        <v>113</v>
      </c>
      <c r="NU35">
        <v>110</v>
      </c>
      <c r="NV35">
        <v>99</v>
      </c>
      <c r="NX35">
        <v>112</v>
      </c>
      <c r="NZ35">
        <v>112</v>
      </c>
      <c r="OA35" s="15">
        <f>Tabla2[[#This Row],[ROS_1DU_COR_COD_ROS_TG_NEG]]-Tabla2[[#This Row],[PAS_1DU_COR_COD_ROS_TG_NEG]]</f>
        <v>-86.5</v>
      </c>
      <c r="OB35" s="15">
        <f>Tabla2[[#This Row],[ROS_1DU_COR_COD_ROS_TG_NEU]]-Tabla2[[#This Row],[PAS_1DU_COR_COD_ROS_TG_NEU]]</f>
        <v>-6</v>
      </c>
      <c r="OC35" s="15">
        <f>Tabla2[[#This Row],[ROS_1DU_COR_COD_ROS_TG_POS]]-Tabla2[[#This Row],[PAS_1DU_COR_COD_ROS_TG_POS]]</f>
        <v>-110</v>
      </c>
      <c r="OD35" s="15">
        <f>Tabla2[[#This Row],[ROS_1DU_COR_COD_ROS_TG_TOT]]-Tabla2[[#This Row],[PAS_1DU_COR_COD_ROS_TG_TOT]]</f>
        <v>8</v>
      </c>
      <c r="OE35" s="15">
        <f>Tabla2[[#This Row],[ROS_1DU_COR_COD_ESC_TG_NEG]]-Tabla2[[#This Row],[PAS_1DU_COR_COD_ESC_TG_NEG]]</f>
        <v>108</v>
      </c>
      <c r="OF35" s="15">
        <f>Tabla2[[#This Row],[ROS_1DU_COR_COD_ESC_TG_NEU]]-Tabla2[[#This Row],[PAS_1DU_COR_COD_ESC_TG_NEU]]</f>
        <v>-112</v>
      </c>
      <c r="OG35" s="15">
        <f>Tabla2[[#This Row],[ROS_1DU_COR_COD_ESC_TG_POS]]-Tabla2[[#This Row],[PAS_1DU_COR_COD_ESC_TG_POS]]</f>
        <v>97</v>
      </c>
      <c r="OH35" s="15">
        <f>Tabla2[[#This Row],[ROS_1DU_COR_COD_ESC_TG_TOT]]-Tabla2[[#This Row],[PAS_1DU_COR_COD_ESC_TG_TOT]]</f>
        <v>-9.5</v>
      </c>
      <c r="OI35" s="15">
        <f>Tabla2[[#This Row],[PAS_1DU_COR_COD_ROS_TG_NEG]]-Tabla2[[#This Row],[ESC_1DU_COR_COD_ROS_TG_NEG]]</f>
        <v>-10.5</v>
      </c>
      <c r="OJ35" s="15">
        <f>Tabla2[[#This Row],[PAS_1DU_COR_COD_ROS_TG_NEU]]-Tabla2[[#This Row],[ESC_1DU_COR_COD_ROS_TG_NEU]]</f>
        <v>21</v>
      </c>
      <c r="OK35" s="15">
        <f>Tabla2[[#This Row],[PAS_1DU_COR_COD_ROS_TG_POS]]-Tabla2[[#This Row],[ESC_1DU_COR_COD_ROS_TG_POS]]</f>
        <v>110</v>
      </c>
      <c r="OL35" s="15">
        <f>Tabla2[[#This Row],[PAS_1DU_COR_COD_ROS_TG_TOT]]-Tabla2[[#This Row],[ESC_1DU_COR_COD_ROS_TG_TOT]]</f>
        <v>4.5</v>
      </c>
      <c r="OM35" s="15">
        <f>Tabla2[[#This Row],[PAS_1DU_COR_COD_ESC_TG_NEG]]-Tabla2[[#This Row],[ESC_1DU_COR_COD_ESC_TG_NEG]]</f>
        <v>-112</v>
      </c>
      <c r="ON35" s="15">
        <f>Tabla2[[#This Row],[PAS_1DU_COR_COD_ESC_TG_NEU]]-Tabla2[[#This Row],[ESC_1DU_COR_COD_ESC_TG_NEU]]</f>
        <v>112</v>
      </c>
      <c r="OO35" s="15">
        <f>Tabla2[[#This Row],[PAS_1DU_COR_COD_ESC_TG_POS]]-Tabla2[[#This Row],[ESC_1DU_COR_COD_ESC_TG_POS]]</f>
        <v>-96.5</v>
      </c>
      <c r="OP35" s="15">
        <f>Tabla2[[#This Row],[PAS_1DU_COR_COD_ESC_TG_TOT]]-Tabla2[[#This Row],[ESC_1DU_COR_COD_ESC_TG_TOT]]</f>
        <v>10.333333333333329</v>
      </c>
      <c r="OQ35" s="61">
        <v>-108</v>
      </c>
      <c r="OR35" s="62">
        <v>107</v>
      </c>
      <c r="OS35" s="62">
        <v>-97</v>
      </c>
      <c r="OT35" s="62">
        <v>4.5</v>
      </c>
      <c r="OU35" s="62">
        <v>-15</v>
      </c>
      <c r="OV35" s="62">
        <v>92</v>
      </c>
      <c r="OW35" s="62">
        <v>-96.5</v>
      </c>
      <c r="OX35" s="62">
        <v>-7.1666666666666714</v>
      </c>
      <c r="OY35" s="62">
        <v>86.5</v>
      </c>
      <c r="OZ35" s="62">
        <v>1</v>
      </c>
      <c r="PA35" s="62">
        <v>110</v>
      </c>
      <c r="PB35" s="62">
        <v>-13</v>
      </c>
    </row>
    <row r="36" spans="1:418" x14ac:dyDescent="0.3">
      <c r="A36" s="2" t="s">
        <v>34</v>
      </c>
      <c r="B36" s="2">
        <v>20</v>
      </c>
      <c r="C36" s="2">
        <v>2</v>
      </c>
      <c r="D36" s="2">
        <v>29</v>
      </c>
      <c r="E36">
        <v>3.5263157894736841</v>
      </c>
      <c r="F36">
        <v>1239.8888888888889</v>
      </c>
      <c r="G36">
        <v>3.5263157894736841</v>
      </c>
      <c r="H36">
        <v>1173.2777777777778</v>
      </c>
      <c r="I36">
        <v>3.263157894736842</v>
      </c>
      <c r="J36">
        <v>1140.1764705882354</v>
      </c>
      <c r="K36">
        <v>3.4385964912280702</v>
      </c>
      <c r="L36">
        <v>1185.2830188679245</v>
      </c>
      <c r="M36">
        <v>2.8421052631578947</v>
      </c>
      <c r="N36">
        <v>1083.1875</v>
      </c>
      <c r="O36">
        <v>3.1578947368421053</v>
      </c>
      <c r="P36">
        <v>1185.1875</v>
      </c>
      <c r="Q36">
        <v>3.1578947368421053</v>
      </c>
      <c r="R36">
        <v>1162.1176470588234</v>
      </c>
      <c r="S36">
        <v>3.0526315789473686</v>
      </c>
      <c r="T36">
        <v>1143.8775510204082</v>
      </c>
      <c r="U36">
        <v>3.2456140350877192</v>
      </c>
      <c r="V36">
        <v>1165.3921568627452</v>
      </c>
      <c r="W36">
        <v>2</v>
      </c>
      <c r="X36">
        <v>611.21052631578948</v>
      </c>
      <c r="Y36">
        <v>2</v>
      </c>
      <c r="Z36">
        <v>585</v>
      </c>
      <c r="AA36">
        <v>1.8947368421052631</v>
      </c>
      <c r="AB36">
        <v>593.35294117647061</v>
      </c>
      <c r="AC36">
        <v>1.9649122807017543</v>
      </c>
      <c r="AD36">
        <v>596.63636363636363</v>
      </c>
      <c r="AE36">
        <v>1.9649122807017543</v>
      </c>
      <c r="AF36">
        <v>596.63636363636363</v>
      </c>
      <c r="AG36">
        <v>2.8187134502923978</v>
      </c>
      <c r="AH36">
        <v>966.14649681528658</v>
      </c>
      <c r="AI36">
        <v>5</v>
      </c>
      <c r="AJ36">
        <v>1892</v>
      </c>
      <c r="AK36">
        <v>4</v>
      </c>
      <c r="AL36">
        <v>1253</v>
      </c>
      <c r="AM36">
        <v>0</v>
      </c>
      <c r="AO36">
        <v>3</v>
      </c>
      <c r="AP36">
        <v>1572.5</v>
      </c>
      <c r="AQ36">
        <v>1</v>
      </c>
      <c r="AR36">
        <v>394</v>
      </c>
      <c r="AS36">
        <v>2</v>
      </c>
      <c r="AT36">
        <v>393</v>
      </c>
      <c r="AU36">
        <v>6</v>
      </c>
      <c r="AV36">
        <v>2024</v>
      </c>
      <c r="AW36">
        <v>3</v>
      </c>
      <c r="AX36">
        <v>937</v>
      </c>
      <c r="AY36">
        <v>3</v>
      </c>
      <c r="AZ36">
        <v>1191.2</v>
      </c>
      <c r="BA36">
        <v>3</v>
      </c>
      <c r="BB36">
        <v>1028</v>
      </c>
      <c r="BC36">
        <v>5</v>
      </c>
      <c r="BD36">
        <v>1754</v>
      </c>
      <c r="BE36">
        <v>6</v>
      </c>
      <c r="BF36">
        <v>2338</v>
      </c>
      <c r="BG36">
        <v>4.666666666666667</v>
      </c>
      <c r="BH36">
        <v>1706.6666666666667</v>
      </c>
      <c r="BI36">
        <v>4.666666666666667</v>
      </c>
      <c r="BJ36">
        <v>1706.6666666666667</v>
      </c>
      <c r="BK36">
        <v>3.5555555555555554</v>
      </c>
      <c r="BL36">
        <v>1384.5</v>
      </c>
      <c r="BM36">
        <v>2.8555555555555556</v>
      </c>
      <c r="BN36">
        <v>986.43030303030298</v>
      </c>
      <c r="BO36">
        <v>5.5</v>
      </c>
      <c r="BP36">
        <v>1836.7777777777778</v>
      </c>
      <c r="BQ36">
        <v>4.5555555555555554</v>
      </c>
      <c r="BR36">
        <v>1684.75</v>
      </c>
      <c r="BS36">
        <v>4.2</v>
      </c>
      <c r="BT36">
        <v>1788.125</v>
      </c>
      <c r="BU36">
        <v>4.7586206896551726</v>
      </c>
      <c r="BV36">
        <v>1772.56</v>
      </c>
      <c r="BW36">
        <v>4.4444444444444446</v>
      </c>
      <c r="BX36">
        <v>1839.8571428571429</v>
      </c>
      <c r="BY36">
        <v>3.3333333333333335</v>
      </c>
      <c r="BZ36">
        <v>1497.1428571428571</v>
      </c>
      <c r="CA36">
        <v>5</v>
      </c>
      <c r="CB36">
        <v>1693.4</v>
      </c>
      <c r="CC36">
        <v>4.2857142857142856</v>
      </c>
      <c r="CD36">
        <v>1678.875</v>
      </c>
      <c r="CE36">
        <v>4.5263157894736841</v>
      </c>
      <c r="CF36">
        <v>1726.6734693877552</v>
      </c>
      <c r="CG36">
        <v>1.3</v>
      </c>
      <c r="CH36">
        <v>659.2</v>
      </c>
      <c r="CI36">
        <v>2.2222222222222223</v>
      </c>
      <c r="CJ36">
        <v>1074.5</v>
      </c>
      <c r="CK36">
        <v>2.2000000000000002</v>
      </c>
      <c r="CL36">
        <v>1233.3333333333333</v>
      </c>
      <c r="CM36">
        <v>1.896551724137931</v>
      </c>
      <c r="CN36">
        <v>1008.4117647058823</v>
      </c>
      <c r="CO36">
        <v>1.7777777777777777</v>
      </c>
      <c r="CP36">
        <v>1457.25</v>
      </c>
      <c r="CQ36">
        <v>2.6666666666666665</v>
      </c>
      <c r="CR36">
        <v>1125.5714285714287</v>
      </c>
      <c r="CS36">
        <v>1.1000000000000001</v>
      </c>
      <c r="CT36">
        <v>728.8</v>
      </c>
      <c r="CU36">
        <v>1.8214285714285714</v>
      </c>
      <c r="CV36">
        <v>1084.5</v>
      </c>
      <c r="CW36">
        <v>1.8596491228070176</v>
      </c>
      <c r="CX36">
        <v>1045.3030303030303</v>
      </c>
      <c r="CY36">
        <v>3.192982456140351</v>
      </c>
      <c r="CZ36">
        <v>1452.4634146341464</v>
      </c>
      <c r="DA36">
        <v>1.7</v>
      </c>
      <c r="DB36">
        <v>559.88888888888891</v>
      </c>
      <c r="DC36">
        <v>2</v>
      </c>
      <c r="DD36">
        <v>812.14285714285711</v>
      </c>
      <c r="DE36">
        <v>1.7</v>
      </c>
      <c r="DF36">
        <v>725.71428571428567</v>
      </c>
      <c r="DG36">
        <v>1.7931034482758621</v>
      </c>
      <c r="DH36">
        <v>687.13043478260875</v>
      </c>
      <c r="DI36">
        <v>1.5555555555555556</v>
      </c>
      <c r="DJ36">
        <v>1054.75</v>
      </c>
      <c r="DK36">
        <v>2</v>
      </c>
      <c r="DL36">
        <v>838.16666666666663</v>
      </c>
      <c r="DM36">
        <v>2.4</v>
      </c>
      <c r="DN36">
        <v>754.6</v>
      </c>
      <c r="DO36">
        <v>2</v>
      </c>
      <c r="DP36">
        <v>839.7</v>
      </c>
      <c r="DQ36">
        <v>1.8947368421052631</v>
      </c>
      <c r="DR36">
        <v>758.09302325581393</v>
      </c>
      <c r="DS36">
        <v>1.8947368421052631</v>
      </c>
      <c r="DT36">
        <v>758.09302325581393</v>
      </c>
      <c r="DU36">
        <v>2.7602339181286548</v>
      </c>
      <c r="DV36">
        <v>1213.5999999999999</v>
      </c>
      <c r="DY36">
        <v>2</v>
      </c>
      <c r="DZ36">
        <v>219</v>
      </c>
      <c r="EC36">
        <v>2</v>
      </c>
      <c r="ED36">
        <v>219</v>
      </c>
      <c r="EE36">
        <v>3</v>
      </c>
      <c r="EF36">
        <v>1134</v>
      </c>
      <c r="EG36">
        <v>4</v>
      </c>
      <c r="EH36">
        <v>1547</v>
      </c>
      <c r="EK36">
        <v>3.5</v>
      </c>
      <c r="EL36">
        <v>1340.5</v>
      </c>
      <c r="EM36">
        <v>3</v>
      </c>
      <c r="EN36">
        <v>966.66666666666663</v>
      </c>
      <c r="EQ36">
        <v>6</v>
      </c>
      <c r="ER36">
        <v>1708</v>
      </c>
      <c r="EU36">
        <v>6</v>
      </c>
      <c r="EV36">
        <v>1708</v>
      </c>
      <c r="EW36">
        <v>0</v>
      </c>
      <c r="EY36">
        <v>1</v>
      </c>
      <c r="EZ36">
        <v>101</v>
      </c>
      <c r="FC36">
        <v>0.5</v>
      </c>
      <c r="FD36">
        <v>101</v>
      </c>
      <c r="FE36">
        <v>2.3333333333333335</v>
      </c>
      <c r="FF36">
        <v>904.5</v>
      </c>
      <c r="FG36">
        <v>2.6666666666666665</v>
      </c>
      <c r="FH36">
        <v>941.8</v>
      </c>
      <c r="FK36">
        <v>4</v>
      </c>
      <c r="FL36">
        <v>1436</v>
      </c>
      <c r="FO36">
        <v>4</v>
      </c>
      <c r="FP36">
        <v>1436</v>
      </c>
      <c r="FQ36">
        <v>1</v>
      </c>
      <c r="FR36">
        <v>337</v>
      </c>
      <c r="FS36">
        <v>4</v>
      </c>
      <c r="FT36">
        <v>739</v>
      </c>
      <c r="FW36">
        <v>2.5</v>
      </c>
      <c r="FX36">
        <v>538</v>
      </c>
      <c r="FY36">
        <v>3</v>
      </c>
      <c r="FZ36">
        <v>837.33333333333337</v>
      </c>
      <c r="GA36">
        <v>3</v>
      </c>
      <c r="GB36">
        <v>837.33333333333337</v>
      </c>
      <c r="GC36">
        <v>2.7777777777777777</v>
      </c>
      <c r="GD36">
        <v>902.625</v>
      </c>
      <c r="GE36">
        <v>2.7611111111111111</v>
      </c>
      <c r="GF36">
        <v>1194.8947368421052</v>
      </c>
      <c r="GG36">
        <v>1.6</v>
      </c>
      <c r="GH36">
        <v>899.4</v>
      </c>
      <c r="GI36">
        <v>2.1</v>
      </c>
      <c r="GJ36">
        <v>916.71428571428567</v>
      </c>
      <c r="GK36">
        <v>1.6666666666666667</v>
      </c>
      <c r="GL36">
        <v>818.8</v>
      </c>
      <c r="GM36">
        <v>1.7931034482758621</v>
      </c>
      <c r="GN36">
        <v>882.82352941176475</v>
      </c>
      <c r="GO36">
        <v>1.5555555555555556</v>
      </c>
      <c r="GP36">
        <v>806.2</v>
      </c>
      <c r="GQ36">
        <v>1.8</v>
      </c>
      <c r="GR36">
        <v>1068.8</v>
      </c>
      <c r="GS36">
        <v>1.7</v>
      </c>
      <c r="GT36">
        <v>652.125</v>
      </c>
      <c r="GU36">
        <v>1.6896551724137931</v>
      </c>
      <c r="GV36">
        <v>810.66666666666663</v>
      </c>
      <c r="GW36">
        <v>1.7413793103448276</v>
      </c>
      <c r="GX36">
        <v>845.71428571428567</v>
      </c>
      <c r="GY36">
        <v>4.7</v>
      </c>
      <c r="GZ36">
        <v>1446.7</v>
      </c>
      <c r="HA36">
        <v>4.3</v>
      </c>
      <c r="HB36">
        <v>1458.4444444444443</v>
      </c>
      <c r="HC36">
        <v>4.7777777777777777</v>
      </c>
      <c r="HD36">
        <v>1527.3333333333333</v>
      </c>
      <c r="HE36">
        <v>4.5862068965517242</v>
      </c>
      <c r="HF36">
        <v>1476.3928571428571</v>
      </c>
      <c r="HG36">
        <v>4.7777777777777777</v>
      </c>
      <c r="HH36">
        <v>1497.4444444444443</v>
      </c>
      <c r="HI36">
        <v>4.4000000000000004</v>
      </c>
      <c r="HJ36">
        <v>1505.2</v>
      </c>
      <c r="HK36">
        <v>4.5999999999999996</v>
      </c>
      <c r="HL36">
        <v>1694.5555555555557</v>
      </c>
      <c r="HM36">
        <v>4.5862068965517242</v>
      </c>
      <c r="HN36">
        <v>1563.5714285714287</v>
      </c>
      <c r="HO36">
        <v>4.5862068965517242</v>
      </c>
      <c r="HP36">
        <v>1519.9821428571429</v>
      </c>
      <c r="HQ36">
        <v>3.1637931034482758</v>
      </c>
      <c r="HR36">
        <v>1260.6483516483515</v>
      </c>
      <c r="HS36">
        <v>1.8</v>
      </c>
      <c r="HT36">
        <v>615</v>
      </c>
      <c r="HU36">
        <v>1.4</v>
      </c>
      <c r="HV36">
        <v>535</v>
      </c>
      <c r="HW36">
        <v>1.4444444444444444</v>
      </c>
      <c r="HX36">
        <v>550.14285714285711</v>
      </c>
      <c r="HY36">
        <v>1.5517241379310345</v>
      </c>
      <c r="HZ36">
        <v>570.91304347826087</v>
      </c>
      <c r="IA36">
        <v>2</v>
      </c>
      <c r="IB36">
        <v>728</v>
      </c>
      <c r="IC36">
        <v>1.5</v>
      </c>
      <c r="ID36">
        <v>517.625</v>
      </c>
      <c r="IE36">
        <v>2.1</v>
      </c>
      <c r="IF36">
        <v>684</v>
      </c>
      <c r="IG36">
        <v>1.8620689655172413</v>
      </c>
      <c r="IH36">
        <v>641.375</v>
      </c>
      <c r="II36">
        <v>1.7068965517241379</v>
      </c>
      <c r="IJ36">
        <v>606.89361702127655</v>
      </c>
      <c r="IK36">
        <v>1.7068965517241379</v>
      </c>
      <c r="IL36">
        <v>606.89361702127655</v>
      </c>
      <c r="IM36">
        <v>2.6781609195402298</v>
      </c>
      <c r="IN36">
        <v>1037.9927536231885</v>
      </c>
      <c r="IS36">
        <v>5</v>
      </c>
      <c r="IT36">
        <v>1609</v>
      </c>
      <c r="IU36">
        <v>5</v>
      </c>
      <c r="IV36">
        <v>1609</v>
      </c>
      <c r="IW36">
        <v>6</v>
      </c>
      <c r="IX36">
        <v>1328</v>
      </c>
      <c r="JC36">
        <v>6</v>
      </c>
      <c r="JD36">
        <v>1328</v>
      </c>
      <c r="JE36">
        <v>5.5</v>
      </c>
      <c r="JF36">
        <v>1468.5</v>
      </c>
      <c r="JK36">
        <v>2</v>
      </c>
      <c r="JL36">
        <v>763</v>
      </c>
      <c r="JM36">
        <v>2</v>
      </c>
      <c r="JN36">
        <v>763</v>
      </c>
      <c r="JO36">
        <v>1</v>
      </c>
      <c r="JP36">
        <v>91</v>
      </c>
      <c r="JU36">
        <v>1</v>
      </c>
      <c r="JV36">
        <v>91</v>
      </c>
      <c r="JW36">
        <v>1.5</v>
      </c>
      <c r="JX36">
        <v>427</v>
      </c>
      <c r="JY36">
        <v>3.5</v>
      </c>
      <c r="JZ36">
        <v>947.75</v>
      </c>
      <c r="KE36">
        <v>1</v>
      </c>
      <c r="KF36">
        <v>303</v>
      </c>
      <c r="KG36">
        <v>1</v>
      </c>
      <c r="KH36">
        <v>303</v>
      </c>
      <c r="KI36">
        <v>3</v>
      </c>
      <c r="KJ36">
        <v>593</v>
      </c>
      <c r="KO36">
        <v>3</v>
      </c>
      <c r="KP36">
        <v>593</v>
      </c>
      <c r="KQ36">
        <v>2</v>
      </c>
      <c r="KR36">
        <v>448</v>
      </c>
      <c r="KS36">
        <v>2</v>
      </c>
      <c r="KT36">
        <v>448</v>
      </c>
      <c r="KU36">
        <v>3</v>
      </c>
      <c r="KV36">
        <v>781.16666666666663</v>
      </c>
      <c r="KW36">
        <v>2.6888888888888891</v>
      </c>
      <c r="KX36">
        <v>1027.2916666666667</v>
      </c>
      <c r="KY36" s="15">
        <f>Tabla2[[#This Row],[ROS_NUM_COR_COD_ROS_TG_NEG]]-Tabla2[[#This Row],[PAS_NUM_COR_COD_ROS_TG_NEG]]</f>
        <v>1.935672514619883</v>
      </c>
      <c r="KZ36" s="15">
        <f>Tabla2[[#This Row],[ROS_DUR_COR_COD_ROS_TG_NEG]]-Tabla2[[#This Row],[PAS_DUR_COR_COD_ROS_TG_NEG]]</f>
        <v>414.25694444444434</v>
      </c>
      <c r="LA36" s="15">
        <f>Tabla2[[#This Row],[ROS_NUM_COR_COD_ROS_TG_NEU]]-Tabla2[[#This Row],[PAS_NUM_COR_COD_ROS_TG_NEU]]</f>
        <v>1.242105263157895</v>
      </c>
      <c r="LB36" s="15">
        <f>Tabla2[[#This Row],[ROS_DUR_COR_COD_ROS_TG_NEU]]-Tabla2[[#This Row],[PAS_DUR_COR_COD_ROS_TG_NEU]]</f>
        <v>320.01250000000005</v>
      </c>
      <c r="LC36" s="15">
        <f>Tabla2[[#This Row],[ROS_NUM_COR_COD_ROS_TG_POS]]-Tabla2[[#This Row],[PAS_NUM_COR_COD_ROS_TG_POS]]</f>
        <v>1.4421052631578943</v>
      </c>
      <c r="LD36" s="15">
        <f>Tabla2[[#This Row],[ROS_DUR_COR_COD_ROS_TG_POS]]-Tabla2[[#This Row],[PAS_DUR_COR_COD_ROS_TG_POS]]</f>
        <v>532.43790849673223</v>
      </c>
      <c r="LE36" s="15">
        <f>Tabla2[[#This Row],[ROS_NUM_COR_COD_ROS_TG_TOT]]-Tabla2[[#This Row],[PAS_NUM_COR_COD_ROS_TG_TOT]]</f>
        <v>1.5335753176043556</v>
      </c>
      <c r="LF36" s="15">
        <f>Tabla2[[#This Row],[ROS_DUR_COR_COD_ROS_TG_TOT]]-Tabla2[[#This Row],[PAS_DUR_COR_COD_ROS_TG_TOT]]</f>
        <v>419.69387755102048</v>
      </c>
      <c r="LG36" s="15">
        <f>Tabla2[[#This Row],[ROS_NUM_COR_COD_ESC_TG_NEG]]-Tabla2[[#This Row],[PAS_NUM_COR_COD_ESC_TG_NEG]]</f>
        <v>-1.9707602339181285</v>
      </c>
      <c r="LH36" s="15">
        <f>Tabla2[[#This Row],[ROS_DUR_COR_COD_ESC_TG_NEG]]-Tabla2[[#This Row],[PAS_DUR_COR_COD_ESC_TG_NEG]]</f>
        <v>-433.68888888888887</v>
      </c>
      <c r="LI36" s="15">
        <f>Tabla2[[#This Row],[ROS_NUM_COR_COD_ESC_TG_NEU]]-Tabla2[[#This Row],[PAS_NUM_COR_COD_ESC_TG_NEU]]</f>
        <v>-1.726315789473684</v>
      </c>
      <c r="LJ36" s="15">
        <f>Tabla2[[#This Row],[ROS_NUM_COR_COD_ESC_TG_NEG]]-Tabla2[[#This Row],[PAS_NUM_COR_COD_ESC_TG_NEG]]</f>
        <v>-1.9707602339181285</v>
      </c>
      <c r="LK36" s="15">
        <f>Tabla2[[#This Row],[ROS_NUM_COR_COD_ESC_TG_POS]]-Tabla2[[#This Row],[PAS_NUM_COR_COD_ESC_TG_POS]]</f>
        <v>-1.5631578947368421</v>
      </c>
      <c r="LL36" s="15">
        <f>Tabla2[[#This Row],[ROS_DUR_COR_COD_ESC_TG_POS]]-Tabla2[[#This Row],[PAS_DUR_COR_COD_ESC_TG_POS]]</f>
        <v>-488.05147058823536</v>
      </c>
      <c r="LM36" s="15">
        <f>Tabla2[[#This Row],[ROS_NUM_COR_COD_ESC_TG_TOT]]-Tabla2[[#This Row],[PAS_NUM_COR_COD_ESC_TG_TOT]]</f>
        <v>-1.7489413188142771</v>
      </c>
      <c r="LN36" s="15">
        <f>Tabla2[[#This Row],[ROS_DUR_COR_COD_ESC_TG_TOT]]-Tabla2[[#This Row],[PAS_DUR_COR_COD_ESC_TG_TOT]]</f>
        <v>-374.61635220125788</v>
      </c>
      <c r="LO36" s="15">
        <f>Tabla2[[#This Row],[PAS_NUM_COR_COD_ROS_TG_NEG]]-Tabla2[[#This Row],[ESC_NUM_COR_COD_ROS_TG_NEG]]</f>
        <v>1.064327485380117</v>
      </c>
      <c r="LP36" s="15">
        <f>Tabla2[[#This Row],[PAS_DUR_COR_COD_ROS_TG_NEG]]-Tabla2[[#This Row],[ESC_DUR_COR_COD_ROS_TG_NEG]]</f>
        <v>-374.0625</v>
      </c>
      <c r="LQ36" s="15">
        <f>Tabla2[[#This Row],[PAS_NUM_COR_COD_ROS_TG_NEU]]-Tabla2[[#This Row],[ESC_NUM_COR_COD_ROS_TG_NEU]]</f>
        <v>0.49122807017543879</v>
      </c>
      <c r="LR36" s="15">
        <f>Tabla2[[#This Row],[PAS_DUR_COR_COD_ROS_TG_NEU]]-Tabla2[[#This Row],[ESC_DUR_COR_COD_ROS_TG_NEU]]</f>
        <v>59.616071428571331</v>
      </c>
      <c r="LS36" s="15">
        <f>Tabla2[[#This Row],[PAS_NUM_COR_COD_ROS_TG_POS]]-Tabla2[[#This Row],[ESC_NUM_COR_COD_ROS_TG_POS]]</f>
        <v>2.0578947368421052</v>
      </c>
      <c r="LT36" s="15">
        <f>Tabla2[[#This Row],[PAS_DUR_COR_COD_ROS_TG_POS]]-Tabla2[[#This Row],[ESC_DUR_COR_COD_ROS_TG_POS]]</f>
        <v>433.31764705882347</v>
      </c>
      <c r="LU36" s="15">
        <f>Tabla2[[#This Row],[PAS_NUM_COR_COD_ROS_TG_TOT]]-Tabla2[[#This Row],[ESC_NUM_COR_COD_ROS_TG_TOT]]</f>
        <v>1.2312030075187972</v>
      </c>
      <c r="LV36" s="15">
        <f>Tabla2[[#This Row],[PAS_DUR_COR_COD_ROS_TG_TOT]]-Tabla2[[#This Row],[ESC_DUR_COR_COD_ROS_TG_TOT]]</f>
        <v>59.377551020408191</v>
      </c>
      <c r="LW36" s="15">
        <f>Tabla2[[#This Row],[PAS_NUM_COR_COD_ESC_TG_NEG]]-Tabla2[[#This Row],[ESC_NUM_COR_COD_ESC_TG_NEG]]</f>
        <v>-0.91812865497076057</v>
      </c>
      <c r="LX36" s="15">
        <f>Tabla2[[#This Row],[PAS_DUR_COR_COD_ESC_TG_NEG]]-Tabla2[[#This Row],[ESC_DUR_COR_COD_ESC_TG_NEG]]</f>
        <v>-599.96825396825398</v>
      </c>
      <c r="LY36" s="15">
        <f>Tabla2[[#This Row],[PAS_NUM_COR_COD_ESC_TG_NEU]]-Tabla2[[#This Row],[ESC_NUM_COR_COD_ESC_TG_NEU]]</f>
        <v>0.19298245614035059</v>
      </c>
      <c r="LZ36" s="15">
        <f>Tabla2[[#This Row],[PAS_DUR_COR_COD_ESC_TG_NEU]]-Tabla2[[#This Row],[ESC_DUR_COR_COD_ESC_TG_NEU]]</f>
        <v>-323.86507936507928</v>
      </c>
      <c r="MA36" s="15">
        <f>Tabla2[[#This Row],[PAS_NUM_COR_COD_ESC_TG_POS]]-Tabla2[[#This Row],[ESC_NUM_COR_COD_ESC_TG_POS]]</f>
        <v>-1.736842105263158</v>
      </c>
      <c r="MB36" s="15">
        <f>Tabla2[[#This Row],[PAS_DUR_COR_COD_ESC_TG_POS]]-Tabla2[[#This Row],[ESC_DUR_COR_COD_ESC_TG_POS]]</f>
        <v>-553.22352941176473</v>
      </c>
      <c r="MC36" s="15">
        <f>Tabla2[[#This Row],[PAS_NUM_COR_COD_ESC_TG_TOT]]-Tabla2[[#This Row],[ESC_NUM_COR_COD_ESC_TG_TOT]]</f>
        <v>-0.84711779448621538</v>
      </c>
      <c r="MD36" s="15">
        <f>Tabla2[[#This Row],[PAS_DUR_COR_COD_ESC_TG_TOT]]-Tabla2[[#This Row],[ESC_DUR_COR_COD_ESC_TG_TOT]]</f>
        <v>-493.59198113207549</v>
      </c>
      <c r="ME36" s="42">
        <f>Tabla25[[#This Row],[PAS_NUM_COR_COD_ROS_TG_NEG]]-Tabla25[[#This Row],[PAS_NUM_COR_COD_ESC_TG_NEG]]</f>
        <v>-0.68421052631578938</v>
      </c>
      <c r="MF36" s="42">
        <f>Tabla25[[#This Row],[PAS_NUM_COR_COD_ROS_TG_NEU]]-Tabla25[[#This Row],[PAS_NUM_COR_COD_ESC_TG_NEU]]</f>
        <v>-0.36842105263157876</v>
      </c>
      <c r="MG36" s="42">
        <f>Tabla25[[#This Row],[PAS_NUM_COR_COD_ROS_TG_POS]]-Tabla25[[#This Row],[PAS_NUM_COR_COD_ESC_TG_POS]]</f>
        <v>-0.10526315789473673</v>
      </c>
      <c r="MH36" s="42">
        <f>Tabla25[[#This Row],[PAS_NUM_COR_COD_ROS_TG_TOT]]-Tabla25[[#This Row],[PAS_NUM_COR_COD_ESC_TG_TOT]]</f>
        <v>-0.38596491228070162</v>
      </c>
      <c r="MI36" s="42">
        <f>Tabla25[[#This Row],[PAS_DUR_COR_COD_ROS_TG_NEG]]-Tabla25[[#This Row],[PAS_DUR_COR_COD_ESC_TG_NEG]]</f>
        <v>-156.70138888888891</v>
      </c>
      <c r="MJ36" s="42">
        <f>Tabla25[[#This Row],[PAS_DUR_COR_COD_ROS_TG_NEU]]-Tabla25[[#This Row],[PAS_DUR_COR_COD_ESC_TG_NEU]]</f>
        <v>11.909722222222172</v>
      </c>
      <c r="MK36" s="42">
        <f>Tabla25[[#This Row],[PAS_DUR_COR_COD_ROS_TG_POS]]-Tabla25[[#This Row],[PAS_DUR_COR_COD_ESC_TG_POS]]</f>
        <v>21.941176470588061</v>
      </c>
      <c r="ML36" s="42">
        <f>Tabla25[[#This Row],[PAS_DUR_COR_COD_ROS_TG_TOT]]-Tabla25[[#This Row],[PAS_DUR_COR_COD_ESC_TG_TOT]]</f>
        <v>-41.40546784751632</v>
      </c>
      <c r="MM36" s="44">
        <f>Tabla25[[#This Row],[ESC_NUM_COR_COD_ROS_TG_NEG]]-Tabla25[[#This Row],[ESC_NUM_COR_COD_ESC_TG_NEG]]</f>
        <v>-2.666666666666667</v>
      </c>
      <c r="MN36" s="44">
        <f>Tabla25[[#This Row],[ESC_NUM_COR_COD_ROS_TG_NEU]]-Tabla25[[#This Row],[ESC_NUM_COR_COD_ESC_TG_NEU]]</f>
        <v>-0.66666666666666696</v>
      </c>
      <c r="MO36" s="44">
        <f>Tabla25[[#This Row],[ESC_NUM_COR_COD_ROS_TG_POS]]-Tabla25[[#This Row],[ESC_NUM_COR_COD_ESC_TG_POS]]</f>
        <v>-3.9</v>
      </c>
      <c r="MP36" s="44">
        <f>Tabla25[[#This Row],[ESC_NUM_COR_COD_ROS_TG_TOT]]-Tabla25[[#This Row],[ESC_NUM_COR_COD_ESC_TG_TOT]]</f>
        <v>-2.4642857142857144</v>
      </c>
      <c r="MQ36" s="44">
        <f>Tabla25[[#This Row],[ESC_DUR_COR_COD_ROS_TG_NEG]]-Tabla25[[#This Row],[ESC_DUR_COR_COD_ESC_TG_NEG]]</f>
        <v>-382.60714285714289</v>
      </c>
      <c r="MR36" s="44">
        <f>Tabla25[[#This Row],[ESC_DUR_COR_COD_ROS_TG_NEU]]-Tabla25[[#This Row],[ESC_DUR_COR_COD_ESC_TG_NEU]]</f>
        <v>-371.57142857142844</v>
      </c>
      <c r="MS36" s="44">
        <f>Tabla25[[#This Row],[ESC_DUR_COR_COD_ROS_TG_POS]]-Tabla25[[#This Row],[ESC_DUR_COR_COD_ESC_TG_POS]]</f>
        <v>-964.60000000000014</v>
      </c>
      <c r="MT36" s="44">
        <f>Tabla25[[#This Row],[ESC_DUR_COR_COD_ROS_TG_TOT]]-Tabla25[[#This Row],[ESC_DUR_COR_COD_ESC_TG_TOT]]</f>
        <v>-594.375</v>
      </c>
      <c r="MU36" s="47">
        <f>Tabla25[[#This Row],[ROS_NUM_COR_COD_ROS_TG_NEG]]-Tabla25[[#This Row],[ROS_NUM_COR_COD_ESC_TG_NEG]]</f>
        <v>3.2222222222222223</v>
      </c>
      <c r="MV36" s="47">
        <f>Tabla25[[#This Row],[ROS_NUM_COR_COD_ROS_TG_NEU]]-Tabla25[[#This Row],[ROS_NUM_COR_COD_ESC_TG_NEU]]</f>
        <v>2.6000000000000005</v>
      </c>
      <c r="MW36" s="47">
        <f>Tabla25[[#This Row],[ROS_NUM_COR_COD_ROS_TG_POS]]-Tabla25[[#This Row],[ROS_NUM_COR_COD_ESC_TG_POS]]</f>
        <v>2.8999999999999995</v>
      </c>
      <c r="MX36" s="47">
        <f>Tabla25[[#This Row],[ROS_NUM_COR_COD_ROS_TG_TOT]]-Tabla25[[#This Row],[ROS_NUM_COR_COD_ESC_TG_TOT]]</f>
        <v>2.896551724137931</v>
      </c>
      <c r="MY36" s="47">
        <f>Tabla25[[#This Row],[ROS_DUR_COR_COD_ROS_TG_NEG]]-Tabla25[[#This Row],[ROS_DUR_COR_COD_ESC_TG_NEG]]</f>
        <v>691.2444444444443</v>
      </c>
      <c r="MZ36" s="47">
        <f>Tabla25[[#This Row],[ROS_DUR_COR_COD_ROS_TG_NEU]]-Tabla25[[#This Row],[ROS_DUR_COR_COD_ESC_TG_NEU]]</f>
        <v>436.40000000000009</v>
      </c>
      <c r="NA36" s="47">
        <f>Tabla25[[#This Row],[ROS_DUR_COR_COD_ROS_TG_POS]]-Tabla25[[#This Row],[ROS_DUR_COR_COD_ESC_TG_POS]]</f>
        <v>1042.4305555555557</v>
      </c>
      <c r="NB36" s="47">
        <f>Tabla25[[#This Row],[ROS_DUR_COR_COD_ROS_TG_TOT]]-Tabla25[[#This Row],[ROS_DUR_COR_COD_ESC_TG_TOT]]</f>
        <v>752.90476190476204</v>
      </c>
      <c r="NC36">
        <v>390.77777777777777</v>
      </c>
      <c r="ND36">
        <v>333.4</v>
      </c>
      <c r="NE36">
        <v>294.88888888888891</v>
      </c>
      <c r="NF36">
        <v>339.46428571428572</v>
      </c>
      <c r="NG36">
        <v>334.2</v>
      </c>
      <c r="NH36">
        <v>367</v>
      </c>
      <c r="NI36">
        <v>274.25</v>
      </c>
      <c r="NJ36">
        <v>316.66666666666669</v>
      </c>
      <c r="NK36">
        <v>362.5</v>
      </c>
      <c r="NL36">
        <v>305</v>
      </c>
      <c r="NM36">
        <v>307</v>
      </c>
      <c r="NN36">
        <v>320</v>
      </c>
      <c r="NO36">
        <v>377.85714285714283</v>
      </c>
      <c r="NP36">
        <v>357.57142857142856</v>
      </c>
      <c r="NQ36">
        <v>299.2</v>
      </c>
      <c r="NR36">
        <v>339.16666666666669</v>
      </c>
      <c r="NS36">
        <v>320.8125</v>
      </c>
      <c r="NT36">
        <v>356.0625</v>
      </c>
      <c r="NU36">
        <v>340.11764705882354</v>
      </c>
      <c r="NV36">
        <v>339.0204081632653</v>
      </c>
      <c r="NW36">
        <v>337.16666666666669</v>
      </c>
      <c r="NX36">
        <v>315.05555555555554</v>
      </c>
      <c r="NY36">
        <v>285.1764705882353</v>
      </c>
      <c r="NZ36">
        <v>312.98113207547169</v>
      </c>
      <c r="OA36" s="15">
        <f>Tabla2[[#This Row],[ROS_1DU_COR_COD_ROS_TG_NEG]]-Tabla2[[#This Row],[PAS_1DU_COR_COD_ROS_TG_NEG]]</f>
        <v>69.965277777777771</v>
      </c>
      <c r="OB36" s="15">
        <f>Tabla2[[#This Row],[ROS_1DU_COR_COD_ROS_TG_NEU]]-Tabla2[[#This Row],[PAS_1DU_COR_COD_ROS_TG_NEU]]</f>
        <v>-22.662500000000023</v>
      </c>
      <c r="OC36" s="15">
        <f>Tabla2[[#This Row],[ROS_1DU_COR_COD_ROS_TG_POS]]-Tabla2[[#This Row],[PAS_1DU_COR_COD_ROS_TG_POS]]</f>
        <v>-45.228758169934622</v>
      </c>
      <c r="OD36" s="15">
        <f>Tabla2[[#This Row],[ROS_1DU_COR_COD_ROS_TG_TOT]]-Tabla2[[#This Row],[PAS_1DU_COR_COD_ROS_TG_TOT]]</f>
        <v>0.44387755102042092</v>
      </c>
      <c r="OE36" s="15">
        <f>Tabla2[[#This Row],[ROS_1DU_COR_COD_ESC_TG_NEG]]-Tabla2[[#This Row],[PAS_1DU_COR_COD_ESC_TG_NEG]]</f>
        <v>-2.966666666666697</v>
      </c>
      <c r="OF36" s="15">
        <f>Tabla2[[#This Row],[ROS_1DU_COR_COD_ESC_TG_NEU]]-Tabla2[[#This Row],[PAS_1DU_COR_COD_ESC_TG_NEU]]</f>
        <v>51.944444444444457</v>
      </c>
      <c r="OG36" s="15">
        <f>Tabla2[[#This Row],[ROS_1DU_COR_COD_ESC_TG_POS]]-Tabla2[[#This Row],[PAS_1DU_COR_COD_ESC_TG_POS]]</f>
        <v>-10.926470588235304</v>
      </c>
      <c r="OH36" s="15">
        <f>Tabla2[[#This Row],[ROS_1DU_COR_COD_ESC_TG_TOT]]-Tabla2[[#This Row],[PAS_1DU_COR_COD_ESC_TG_TOT]]</f>
        <v>3.6855345911949939</v>
      </c>
      <c r="OI36" s="15">
        <f>Tabla2[[#This Row],[PAS_1DU_COR_COD_ROS_TG_NEG]]-Tabla2[[#This Row],[ESC_1DU_COR_COD_ROS_TG_NEG]]</f>
        <v>-41.6875</v>
      </c>
      <c r="OJ36" s="15">
        <f>Tabla2[[#This Row],[PAS_1DU_COR_COD_ROS_TG_NEU]]-Tabla2[[#This Row],[ESC_1DU_COR_COD_ROS_TG_NEU]]</f>
        <v>51.0625</v>
      </c>
      <c r="OK36" s="15">
        <f>Tabla2[[#This Row],[PAS_1DU_COR_COD_ROS_TG_POS]]-Tabla2[[#This Row],[ESC_1DU_COR_COD_ROS_TG_POS]]</f>
        <v>33.117647058823536</v>
      </c>
      <c r="OL36" s="15">
        <f>Tabla2[[#This Row],[PAS_1DU_COR_COD_ROS_TG_TOT]]-Tabla2[[#This Row],[ESC_1DU_COR_COD_ROS_TG_TOT]]</f>
        <v>19.020408163265301</v>
      </c>
      <c r="OM36" s="15">
        <f>Tabla2[[#This Row],[PAS_1DU_COR_COD_ESC_TG_NEG]]-Tabla2[[#This Row],[ESC_1DU_COR_COD_ESC_TG_NEG]]</f>
        <v>-40.690476190476147</v>
      </c>
      <c r="ON36" s="15">
        <f>Tabla2[[#This Row],[PAS_1DU_COR_COD_ESC_TG_NEU]]-Tabla2[[#This Row],[ESC_1DU_COR_COD_ESC_TG_NEU]]</f>
        <v>-42.515873015873012</v>
      </c>
      <c r="OO36" s="15">
        <f>Tabla2[[#This Row],[PAS_1DU_COR_COD_ESC_TG_POS]]-Tabla2[[#This Row],[ESC_1DU_COR_COD_ESC_TG_POS]]</f>
        <v>-14.023529411764684</v>
      </c>
      <c r="OP36" s="15">
        <f>Tabla2[[#This Row],[PAS_1DU_COR_COD_ESC_TG_TOT]]-Tabla2[[#This Row],[ESC_1DU_COR_COD_ESC_TG_TOT]]</f>
        <v>-26.185534591194994</v>
      </c>
      <c r="OQ36" s="61">
        <v>56.577777777777783</v>
      </c>
      <c r="OR36" s="62">
        <v>-33.600000000000023</v>
      </c>
      <c r="OS36" s="62">
        <v>20.638888888888914</v>
      </c>
      <c r="OT36" s="62">
        <v>22.797619047619037</v>
      </c>
      <c r="OU36" s="62">
        <v>-15.357142857142833</v>
      </c>
      <c r="OV36" s="62">
        <v>-52.571428571428555</v>
      </c>
      <c r="OW36" s="62">
        <v>7.8000000000000114</v>
      </c>
      <c r="OX36" s="62">
        <v>-19.166666666666686</v>
      </c>
      <c r="OY36" s="62">
        <v>-16.354166666666686</v>
      </c>
      <c r="OZ36" s="62">
        <v>41.006944444444457</v>
      </c>
      <c r="PA36" s="62">
        <v>54.941176470588232</v>
      </c>
      <c r="PB36" s="62">
        <v>26.03927608779361</v>
      </c>
    </row>
    <row r="37" spans="1:418" x14ac:dyDescent="0.3">
      <c r="A37" s="2" t="s">
        <v>35</v>
      </c>
      <c r="B37" s="2">
        <v>20</v>
      </c>
      <c r="C37" s="2">
        <v>2</v>
      </c>
      <c r="D37" s="2">
        <v>21</v>
      </c>
      <c r="E37">
        <v>3.45</v>
      </c>
      <c r="F37">
        <v>1240.7692307692307</v>
      </c>
      <c r="G37">
        <v>3.35</v>
      </c>
      <c r="H37">
        <v>1590.909090909091</v>
      </c>
      <c r="I37">
        <v>3.15</v>
      </c>
      <c r="J37">
        <v>1206.9230769230769</v>
      </c>
      <c r="K37">
        <v>3.3166666666666669</v>
      </c>
      <c r="L37">
        <v>1332.9729729729729</v>
      </c>
      <c r="M37">
        <v>2.7</v>
      </c>
      <c r="N37">
        <v>1574.7</v>
      </c>
      <c r="O37">
        <v>3</v>
      </c>
      <c r="P37">
        <v>1104.1333333333334</v>
      </c>
      <c r="Q37">
        <v>3</v>
      </c>
      <c r="R37">
        <v>1467.5833333333333</v>
      </c>
      <c r="S37">
        <v>2.9</v>
      </c>
      <c r="T37">
        <v>1349.1891891891892</v>
      </c>
      <c r="U37">
        <v>3.1083333333333334</v>
      </c>
      <c r="V37">
        <v>1341.081081081081</v>
      </c>
      <c r="W37">
        <v>0.65</v>
      </c>
      <c r="X37">
        <v>330.72727272727275</v>
      </c>
      <c r="Y37">
        <v>0.8</v>
      </c>
      <c r="Z37">
        <v>468.8</v>
      </c>
      <c r="AA37">
        <v>0.8</v>
      </c>
      <c r="AB37">
        <v>383.90909090909093</v>
      </c>
      <c r="AC37">
        <v>0.75</v>
      </c>
      <c r="AD37">
        <v>392.15625</v>
      </c>
      <c r="AE37">
        <v>0.75</v>
      </c>
      <c r="AF37">
        <v>392.15625</v>
      </c>
      <c r="AG37">
        <v>2.3222222222222224</v>
      </c>
      <c r="AH37">
        <v>1054.6132075471698</v>
      </c>
      <c r="BM37">
        <v>2.3222222222222224</v>
      </c>
      <c r="BN37">
        <v>1054.6132075471698</v>
      </c>
      <c r="BO37">
        <v>3.1</v>
      </c>
      <c r="BP37">
        <v>1205</v>
      </c>
      <c r="BQ37">
        <v>2.8</v>
      </c>
      <c r="BR37">
        <v>1354.3333333333333</v>
      </c>
      <c r="BS37">
        <v>3.5</v>
      </c>
      <c r="BT37">
        <v>1301</v>
      </c>
      <c r="BU37">
        <v>3.1333333333333333</v>
      </c>
      <c r="BV37">
        <v>1280.6363636363637</v>
      </c>
      <c r="BW37">
        <v>3.7</v>
      </c>
      <c r="BX37">
        <v>1126.3</v>
      </c>
      <c r="BY37">
        <v>3</v>
      </c>
      <c r="BZ37">
        <v>1137.75</v>
      </c>
      <c r="CA37">
        <v>3.2</v>
      </c>
      <c r="CB37">
        <v>1344.8571428571429</v>
      </c>
      <c r="CC37">
        <v>3.3</v>
      </c>
      <c r="CD37">
        <v>1191.1600000000001</v>
      </c>
      <c r="CE37">
        <v>3.2166666666666668</v>
      </c>
      <c r="CF37">
        <v>1233.0425531914893</v>
      </c>
      <c r="CG37">
        <v>1.3</v>
      </c>
      <c r="CH37">
        <v>714.8</v>
      </c>
      <c r="CI37">
        <v>2.8</v>
      </c>
      <c r="CJ37">
        <v>1344.1666666666667</v>
      </c>
      <c r="CK37">
        <v>2.5</v>
      </c>
      <c r="CL37">
        <v>921.42857142857144</v>
      </c>
      <c r="CM37">
        <v>2.2000000000000002</v>
      </c>
      <c r="CN37">
        <v>1004.9444444444445</v>
      </c>
      <c r="CO37">
        <v>2.1</v>
      </c>
      <c r="CP37">
        <v>1256.2</v>
      </c>
      <c r="CQ37">
        <v>2.2999999999999998</v>
      </c>
      <c r="CR37">
        <v>1165.4000000000001</v>
      </c>
      <c r="CS37">
        <v>2.4</v>
      </c>
      <c r="CT37">
        <v>1270</v>
      </c>
      <c r="CU37">
        <v>2.2666666666666666</v>
      </c>
      <c r="CV37">
        <v>1233</v>
      </c>
      <c r="CW37">
        <v>2.2333333333333334</v>
      </c>
      <c r="CX37">
        <v>1112.2647058823529</v>
      </c>
      <c r="CY37">
        <v>2.7250000000000001</v>
      </c>
      <c r="CZ37">
        <v>1182.3456790123457</v>
      </c>
      <c r="DA37">
        <v>1.2</v>
      </c>
      <c r="DB37">
        <v>609</v>
      </c>
      <c r="DC37">
        <v>1.4</v>
      </c>
      <c r="DD37">
        <v>630.42857142857144</v>
      </c>
      <c r="DE37">
        <v>0.8</v>
      </c>
      <c r="DF37">
        <v>562.75</v>
      </c>
      <c r="DG37">
        <v>1.1333333333333333</v>
      </c>
      <c r="DH37">
        <v>606.8125</v>
      </c>
      <c r="DI37">
        <v>0.8</v>
      </c>
      <c r="DJ37">
        <v>533</v>
      </c>
      <c r="DK37">
        <v>1.1000000000000001</v>
      </c>
      <c r="DL37">
        <v>638.4</v>
      </c>
      <c r="DM37">
        <v>1</v>
      </c>
      <c r="DN37">
        <v>571.4</v>
      </c>
      <c r="DO37">
        <v>0.96666666666666667</v>
      </c>
      <c r="DP37">
        <v>580.93333333333328</v>
      </c>
      <c r="DQ37">
        <v>1.05</v>
      </c>
      <c r="DR37">
        <v>594.29032258064512</v>
      </c>
      <c r="DS37">
        <v>1.05</v>
      </c>
      <c r="DT37">
        <v>594.29032258064512</v>
      </c>
      <c r="DU37">
        <v>2.1666666666666665</v>
      </c>
      <c r="DV37">
        <v>1019.5803571428571</v>
      </c>
      <c r="GE37">
        <v>2.1666666666666665</v>
      </c>
      <c r="GF37">
        <v>1019.5803571428571</v>
      </c>
      <c r="GG37">
        <v>2.375</v>
      </c>
      <c r="GH37">
        <v>637</v>
      </c>
      <c r="GI37">
        <v>2.6666666666666665</v>
      </c>
      <c r="GJ37">
        <v>1074.5</v>
      </c>
      <c r="GK37">
        <v>2.625</v>
      </c>
      <c r="GL37">
        <v>974.83333333333337</v>
      </c>
      <c r="GM37">
        <v>2.56</v>
      </c>
      <c r="GN37">
        <v>881.84210526315792</v>
      </c>
      <c r="GO37">
        <v>3.2222222222222223</v>
      </c>
      <c r="GP37">
        <v>982.375</v>
      </c>
      <c r="GQ37">
        <v>3.1</v>
      </c>
      <c r="GR37">
        <v>1231.1428571428571</v>
      </c>
      <c r="GS37">
        <v>2.8888888888888888</v>
      </c>
      <c r="GT37">
        <v>1142.4285714285713</v>
      </c>
      <c r="GU37">
        <v>3.0714285714285716</v>
      </c>
      <c r="GV37">
        <v>1112.4545454545455</v>
      </c>
      <c r="GW37">
        <v>2.8301886792452828</v>
      </c>
      <c r="GX37">
        <v>1005.5853658536586</v>
      </c>
      <c r="GY37">
        <v>2.75</v>
      </c>
      <c r="GZ37">
        <v>811.42857142857144</v>
      </c>
      <c r="HA37">
        <v>2.5555555555555554</v>
      </c>
      <c r="HB37">
        <v>725.25</v>
      </c>
      <c r="HC37">
        <v>2.625</v>
      </c>
      <c r="HD37">
        <v>936.5</v>
      </c>
      <c r="HE37">
        <v>2.64</v>
      </c>
      <c r="HF37">
        <v>814.33333333333337</v>
      </c>
      <c r="HG37">
        <v>2</v>
      </c>
      <c r="HH37">
        <v>518.125</v>
      </c>
      <c r="HI37">
        <v>2.8</v>
      </c>
      <c r="HJ37">
        <v>608.1</v>
      </c>
      <c r="HK37">
        <v>2.7777777777777777</v>
      </c>
      <c r="HL37">
        <v>970.125</v>
      </c>
      <c r="HM37">
        <v>2.5357142857142856</v>
      </c>
      <c r="HN37">
        <v>691.80769230769226</v>
      </c>
      <c r="HO37">
        <v>2.5849056603773586</v>
      </c>
      <c r="HP37">
        <v>746.55319148936167</v>
      </c>
      <c r="HQ37">
        <v>2.7075471698113209</v>
      </c>
      <c r="HR37">
        <v>867.23863636363637</v>
      </c>
      <c r="HS37">
        <v>1.125</v>
      </c>
      <c r="HT37">
        <v>866.66666666666663</v>
      </c>
      <c r="HU37">
        <v>0.44444444444444442</v>
      </c>
      <c r="HV37">
        <v>327.25</v>
      </c>
      <c r="HW37">
        <v>1</v>
      </c>
      <c r="HX37">
        <v>479.6</v>
      </c>
      <c r="HY37">
        <v>0.84</v>
      </c>
      <c r="HZ37">
        <v>525.58333333333337</v>
      </c>
      <c r="IA37">
        <v>0.44444444444444442</v>
      </c>
      <c r="IB37">
        <v>418</v>
      </c>
      <c r="IC37">
        <v>0.5</v>
      </c>
      <c r="ID37">
        <v>290.5</v>
      </c>
      <c r="IE37">
        <v>0.77777777777777779</v>
      </c>
      <c r="IF37">
        <v>272.60000000000002</v>
      </c>
      <c r="IG37">
        <v>0.5714285714285714</v>
      </c>
      <c r="IH37">
        <v>314.91666666666669</v>
      </c>
      <c r="II37">
        <v>0.69811320754716977</v>
      </c>
      <c r="IJ37">
        <v>420.25</v>
      </c>
      <c r="IK37">
        <v>0.69811320754716977</v>
      </c>
      <c r="IL37">
        <v>420.25</v>
      </c>
      <c r="IM37">
        <v>2.0377358490566038</v>
      </c>
      <c r="IN37">
        <v>771.45535714285711</v>
      </c>
      <c r="IO37">
        <v>2</v>
      </c>
      <c r="IP37">
        <v>1071</v>
      </c>
      <c r="IQ37">
        <v>5</v>
      </c>
      <c r="IR37">
        <v>1443</v>
      </c>
      <c r="IS37">
        <v>2.5</v>
      </c>
      <c r="IT37">
        <v>1292</v>
      </c>
      <c r="IU37">
        <v>2.8</v>
      </c>
      <c r="IV37">
        <v>1268.6666666666667</v>
      </c>
      <c r="IW37">
        <v>2</v>
      </c>
      <c r="IX37">
        <v>213</v>
      </c>
      <c r="JA37">
        <v>0</v>
      </c>
      <c r="JC37">
        <v>1</v>
      </c>
      <c r="JD37">
        <v>213</v>
      </c>
      <c r="JE37">
        <v>2.2857142857142856</v>
      </c>
      <c r="JF37">
        <v>1004.75</v>
      </c>
      <c r="JG37">
        <v>5</v>
      </c>
      <c r="JH37">
        <v>1072.5</v>
      </c>
      <c r="JI37">
        <v>1</v>
      </c>
      <c r="JJ37">
        <v>146</v>
      </c>
      <c r="JK37">
        <v>0.5</v>
      </c>
      <c r="JL37">
        <v>399</v>
      </c>
      <c r="JM37">
        <v>2.4</v>
      </c>
      <c r="JN37">
        <v>672.5</v>
      </c>
      <c r="JO37">
        <v>1</v>
      </c>
      <c r="JP37">
        <v>116</v>
      </c>
      <c r="JS37">
        <v>6</v>
      </c>
      <c r="JT37">
        <v>1804</v>
      </c>
      <c r="JU37">
        <v>3.5</v>
      </c>
      <c r="JV37">
        <v>960</v>
      </c>
      <c r="JW37">
        <v>2.7142857142857144</v>
      </c>
      <c r="JX37">
        <v>768.33333333333337</v>
      </c>
      <c r="JY37">
        <v>2.5</v>
      </c>
      <c r="JZ37">
        <v>862.9</v>
      </c>
      <c r="KA37">
        <v>3.5</v>
      </c>
      <c r="KB37">
        <v>746.5</v>
      </c>
      <c r="KC37">
        <v>2</v>
      </c>
      <c r="KD37">
        <v>320</v>
      </c>
      <c r="KE37">
        <v>0</v>
      </c>
      <c r="KG37">
        <v>1.8</v>
      </c>
      <c r="KH37">
        <v>604.33333333333337</v>
      </c>
      <c r="KI37">
        <v>0</v>
      </c>
      <c r="KM37">
        <v>4</v>
      </c>
      <c r="KN37">
        <v>828</v>
      </c>
      <c r="KO37">
        <v>2</v>
      </c>
      <c r="KP37">
        <v>828</v>
      </c>
      <c r="KQ37">
        <v>1.8571428571428572</v>
      </c>
      <c r="KR37">
        <v>660.25</v>
      </c>
      <c r="KS37">
        <v>1.8571428571428572</v>
      </c>
      <c r="KT37">
        <v>660.25</v>
      </c>
      <c r="KU37">
        <v>2.2857142857142856</v>
      </c>
      <c r="KV37">
        <v>805</v>
      </c>
      <c r="KW37">
        <v>2.0666666666666669</v>
      </c>
      <c r="KX37">
        <v>775.18253968253964</v>
      </c>
      <c r="KY37" s="15">
        <f>Tabla2[[#This Row],[ROS_NUM_COR_COD_ROS_TG_NEG]]-Tabla2[[#This Row],[PAS_NUM_COR_COD_ROS_TG_NEG]]</f>
        <v>-0.70000000000000018</v>
      </c>
      <c r="KZ37" s="15">
        <f>Tabla2[[#This Row],[ROS_DUR_COR_COD_ROS_TG_NEG]]-Tabla2[[#This Row],[PAS_DUR_COR_COD_ROS_TG_NEG]]</f>
        <v>-1056.575</v>
      </c>
      <c r="LA37" s="15">
        <f>Tabla2[[#This Row],[ROS_NUM_COR_COD_ROS_TG_NEU]]-Tabla2[[#This Row],[PAS_NUM_COR_COD_ROS_TG_NEU]]</f>
        <v>-0.20000000000000018</v>
      </c>
      <c r="LB37" s="15">
        <f>Tabla2[[#This Row],[ROS_DUR_COR_COD_ROS_TG_NEU]]-Tabla2[[#This Row],[PAS_DUR_COR_COD_ROS_TG_NEU]]</f>
        <v>-496.03333333333342</v>
      </c>
      <c r="LC37" s="15">
        <f>Tabla2[[#This Row],[ROS_NUM_COR_COD_ROS_TG_POS]]-Tabla2[[#This Row],[PAS_NUM_COR_COD_ROS_TG_POS]]</f>
        <v>-0.22222222222222232</v>
      </c>
      <c r="LD37" s="15">
        <f>Tabla2[[#This Row],[ROS_DUR_COR_COD_ROS_TG_POS]]-Tabla2[[#This Row],[PAS_DUR_COR_COD_ROS_TG_POS]]</f>
        <v>-497.45833333333326</v>
      </c>
      <c r="LE37" s="15">
        <f>Tabla2[[#This Row],[ROS_NUM_COR_COD_ROS_TG_TOT]]-Tabla2[[#This Row],[PAS_NUM_COR_COD_ROS_TG_TOT]]</f>
        <v>-0.36428571428571432</v>
      </c>
      <c r="LF37" s="15">
        <f>Tabla2[[#This Row],[ROS_DUR_COR_COD_ROS_TG_TOT]]-Tabla2[[#This Row],[PAS_DUR_COR_COD_ROS_TG_TOT]]</f>
        <v>-657.3814968814969</v>
      </c>
      <c r="LG37" s="15">
        <f>Tabla2[[#This Row],[ROS_NUM_COR_COD_ESC_TG_NEG]]-Tabla2[[#This Row],[PAS_NUM_COR_COD_ESC_TG_NEG]]</f>
        <v>-0.22777777777777786</v>
      </c>
      <c r="LH37" s="15">
        <f>Tabla2[[#This Row],[ROS_DUR_COR_COD_ESC_TG_NEG]]-Tabla2[[#This Row],[PAS_DUR_COR_COD_ESC_TG_NEG]]</f>
        <v>-258.39423076923072</v>
      </c>
      <c r="LI37" s="15">
        <f>Tabla2[[#This Row],[ROS_NUM_COR_COD_ESC_TG_NEU]]-Tabla2[[#This Row],[PAS_NUM_COR_COD_ESC_TG_NEU]]</f>
        <v>-0.25</v>
      </c>
      <c r="LJ37" s="15">
        <f>Tabla2[[#This Row],[ROS_NUM_COR_COD_ESC_TG_NEG]]-Tabla2[[#This Row],[PAS_NUM_COR_COD_ESC_TG_NEG]]</f>
        <v>-0.22777777777777786</v>
      </c>
      <c r="LK37" s="15">
        <f>Tabla2[[#This Row],[ROS_NUM_COR_COD_ESC_TG_POS]]-Tabla2[[#This Row],[PAS_NUM_COR_COD_ESC_TG_POS]]</f>
        <v>-0.26111111111111107</v>
      </c>
      <c r="LL37" s="15">
        <f>Tabla2[[#This Row],[ROS_DUR_COR_COD_ESC_TG_POS]]-Tabla2[[#This Row],[PAS_DUR_COR_COD_ESC_TG_POS]]</f>
        <v>-64.494505494505574</v>
      </c>
      <c r="LM37" s="15">
        <f>Tabla2[[#This Row],[ROS_NUM_COR_COD_ESC_TG_TOT]]-Tabla2[[#This Row],[PAS_NUM_COR_COD_ESC_TG_TOT]]</f>
        <v>-0.24523809523809526</v>
      </c>
      <c r="LN37" s="15">
        <f>Tabla2[[#This Row],[ROS_DUR_COR_COD_ESC_TG_TOT]]-Tabla2[[#This Row],[PAS_DUR_COR_COD_ESC_TG_TOT]]</f>
        <v>-220.51842751842742</v>
      </c>
      <c r="LO37" s="15">
        <f>Tabla2[[#This Row],[PAS_NUM_COR_COD_ROS_TG_NEG]]-Tabla2[[#This Row],[ESC_NUM_COR_COD_ROS_TG_NEG]]</f>
        <v>0.60000000000000009</v>
      </c>
      <c r="LP37" s="15">
        <f>Tabla2[[#This Row],[PAS_DUR_COR_COD_ROS_TG_NEG]]-Tabla2[[#This Row],[ESC_DUR_COR_COD_ROS_TG_NEG]]</f>
        <v>318.5</v>
      </c>
      <c r="LQ37" s="15">
        <f>Tabla2[[#This Row],[PAS_NUM_COR_COD_ROS_TG_NEU]]-Tabla2[[#This Row],[ESC_NUM_COR_COD_ROS_TG_NEU]]</f>
        <v>0.70000000000000018</v>
      </c>
      <c r="LR37" s="15">
        <f>Tabla2[[#This Row],[PAS_DUR_COR_COD_ROS_TG_NEU]]-Tabla2[[#This Row],[ESC_DUR_COR_COD_ROS_TG_NEU]]</f>
        <v>-61.266666666666652</v>
      </c>
      <c r="LS37" s="15">
        <f>Tabla2[[#This Row],[PAS_NUM_COR_COD_ROS_TG_POS]]-Tabla2[[#This Row],[ESC_NUM_COR_COD_ROS_TG_POS]]</f>
        <v>0.60000000000000009</v>
      </c>
      <c r="LT37" s="15">
        <f>Tabla2[[#This Row],[PAS_DUR_COR_COD_ROS_TG_POS]]-Tabla2[[#This Row],[ESC_DUR_COR_COD_ROS_TG_POS]]</f>
        <v>197.58333333333326</v>
      </c>
      <c r="LU37" s="15">
        <f>Tabla2[[#This Row],[PAS_NUM_COR_COD_ROS_TG_TOT]]-Tabla2[[#This Row],[ESC_NUM_COR_COD_ROS_TG_TOT]]</f>
        <v>0.6333333333333333</v>
      </c>
      <c r="LV37" s="15">
        <f>Tabla2[[#This Row],[PAS_DUR_COR_COD_ROS_TG_TOT]]-Tabla2[[#This Row],[ESC_DUR_COR_COD_ROS_TG_TOT]]</f>
        <v>116.18918918918916</v>
      </c>
      <c r="LW37" s="15">
        <f>Tabla2[[#This Row],[PAS_NUM_COR_COD_ESC_TG_NEG]]-Tabla2[[#This Row],[ESC_NUM_COR_COD_ESC_TG_NEG]]</f>
        <v>-0.25</v>
      </c>
      <c r="LX37" s="15">
        <f>Tabla2[[#This Row],[PAS_DUR_COR_COD_ESC_TG_NEG]]-Tabla2[[#This Row],[ESC_DUR_COR_COD_ESC_TG_NEG]]</f>
        <v>114.46923076923076</v>
      </c>
      <c r="LY37" s="15">
        <f>Tabla2[[#This Row],[PAS_NUM_COR_COD_ESC_TG_NEU]]-Tabla2[[#This Row],[ESC_NUM_COR_COD_ESC_TG_NEU]]</f>
        <v>0.35000000000000009</v>
      </c>
      <c r="LZ37" s="15">
        <f>Tabla2[[#This Row],[PAS_DUR_COR_COD_ESC_TG_NEU]]-Tabla2[[#This Row],[ESC_DUR_COR_COD_ESC_TG_NEU]]</f>
        <v>453.15909090909099</v>
      </c>
      <c r="MA37" s="15">
        <f>Tabla2[[#This Row],[PAS_NUM_COR_COD_ESC_TG_POS]]-Tabla2[[#This Row],[ESC_NUM_COR_COD_ESC_TG_POS]]</f>
        <v>-5.0000000000000266E-2</v>
      </c>
      <c r="MB37" s="15">
        <f>Tabla2[[#This Row],[PAS_DUR_COR_COD_ESC_TG_POS]]-Tabla2[[#This Row],[ESC_DUR_COR_COD_ESC_TG_POS]]</f>
        <v>-137.93406593406598</v>
      </c>
      <c r="MC37" s="15">
        <f>Tabla2[[#This Row],[PAS_NUM_COR_COD_ESC_TG_TOT]]-Tabla2[[#This Row],[ESC_NUM_COR_COD_ESC_TG_TOT]]</f>
        <v>1.6666666666667052E-2</v>
      </c>
      <c r="MD37" s="15">
        <f>Tabla2[[#This Row],[PAS_DUR_COR_COD_ESC_TG_TOT]]-Tabla2[[#This Row],[ESC_DUR_COR_COD_ESC_TG_TOT]]</f>
        <v>141.81297297297283</v>
      </c>
      <c r="ME37" s="42">
        <f>Tabla25[[#This Row],[PAS_NUM_COR_COD_ROS_TG_NEG]]-Tabla25[[#This Row],[PAS_NUM_COR_COD_ESC_TG_NEG]]</f>
        <v>-0.75</v>
      </c>
      <c r="MF37" s="42">
        <f>Tabla25[[#This Row],[PAS_NUM_COR_COD_ROS_TG_NEU]]-Tabla25[[#This Row],[PAS_NUM_COR_COD_ESC_TG_NEU]]</f>
        <v>-0.35000000000000009</v>
      </c>
      <c r="MG37" s="42">
        <f>Tabla25[[#This Row],[PAS_NUM_COR_COD_ROS_TG_POS]]-Tabla25[[#This Row],[PAS_NUM_COR_COD_ESC_TG_POS]]</f>
        <v>-0.14999999999999991</v>
      </c>
      <c r="MH37" s="42">
        <f>Tabla25[[#This Row],[PAS_NUM_COR_COD_ROS_TG_TOT]]-Tabla25[[#This Row],[PAS_NUM_COR_COD_ESC_TG_TOT]]</f>
        <v>-0.41666666666666696</v>
      </c>
      <c r="MI37" s="42">
        <f>Tabla25[[#This Row],[PAS_DUR_COR_COD_ROS_TG_NEG]]-Tabla25[[#This Row],[PAS_DUR_COR_COD_ESC_TG_NEG]]</f>
        <v>333.93076923076933</v>
      </c>
      <c r="MJ37" s="42">
        <f>Tabla25[[#This Row],[PAS_DUR_COR_COD_ROS_TG_NEU]]-Tabla25[[#This Row],[PAS_DUR_COR_COD_ESC_TG_NEU]]</f>
        <v>-486.77575757575755</v>
      </c>
      <c r="MK37" s="42">
        <f>Tabla25[[#This Row],[PAS_DUR_COR_COD_ROS_TG_POS]]-Tabla25[[#This Row],[PAS_DUR_COR_COD_ESC_TG_POS]]</f>
        <v>260.66025641025635</v>
      </c>
      <c r="ML37" s="42">
        <f>Tabla25[[#This Row],[PAS_DUR_COR_COD_ROS_TG_TOT]]-Tabla25[[#This Row],[PAS_DUR_COR_COD_ESC_TG_TOT]]</f>
        <v>16.216216216216253</v>
      </c>
      <c r="MM37" s="44">
        <f>Tabla25[[#This Row],[ESC_NUM_COR_COD_ROS_TG_NEG]]-Tabla25[[#This Row],[ESC_NUM_COR_COD_ESC_TG_NEG]]</f>
        <v>-1.6</v>
      </c>
      <c r="MN37" s="44">
        <f>Tabla25[[#This Row],[ESC_NUM_COR_COD_ROS_TG_NEU]]-Tabla25[[#This Row],[ESC_NUM_COR_COD_ESC_TG_NEU]]</f>
        <v>-0.70000000000000018</v>
      </c>
      <c r="MO37" s="44">
        <f>Tabla25[[#This Row],[ESC_NUM_COR_COD_ROS_TG_POS]]-Tabla25[[#This Row],[ESC_NUM_COR_COD_ESC_TG_POS]]</f>
        <v>-0.80000000000000027</v>
      </c>
      <c r="MP37" s="44">
        <f>Tabla25[[#This Row],[ESC_NUM_COR_COD_ROS_TG_TOT]]-Tabla25[[#This Row],[ESC_NUM_COR_COD_ESC_TG_TOT]]</f>
        <v>-1.0333333333333332</v>
      </c>
      <c r="MQ37" s="44">
        <f>Tabla25[[#This Row],[ESC_DUR_COR_COD_ROS_TG_NEG]]-Tabla25[[#This Row],[ESC_DUR_COR_COD_ESC_TG_NEG]]</f>
        <v>129.90000000000009</v>
      </c>
      <c r="MR37" s="44">
        <f>Tabla25[[#This Row],[ESC_DUR_COR_COD_ROS_TG_NEU]]-Tabla25[[#This Row],[ESC_DUR_COR_COD_ESC_TG_NEU]]</f>
        <v>27.650000000000091</v>
      </c>
      <c r="MS37" s="44">
        <f>Tabla25[[#This Row],[ESC_DUR_COR_COD_ROS_TG_POS]]-Tabla25[[#This Row],[ESC_DUR_COR_COD_ESC_TG_POS]]</f>
        <v>-74.85714285714289</v>
      </c>
      <c r="MT37" s="44">
        <f>Tabla25[[#This Row],[ESC_DUR_COR_COD_ROS_TG_TOT]]-Tabla25[[#This Row],[ESC_DUR_COR_COD_ESC_TG_TOT]]</f>
        <v>41.839999999999918</v>
      </c>
      <c r="MU37" s="47">
        <f>Tabla25[[#This Row],[ROS_NUM_COR_COD_ROS_TG_NEG]]-Tabla25[[#This Row],[ROS_NUM_COR_COD_ESC_TG_NEG]]</f>
        <v>-1.2222222222222223</v>
      </c>
      <c r="MV37" s="47">
        <f>Tabla25[[#This Row],[ROS_NUM_COR_COD_ROS_TG_NEU]]-Tabla25[[#This Row],[ROS_NUM_COR_COD_ESC_TG_NEU]]</f>
        <v>-0.30000000000000027</v>
      </c>
      <c r="MW37" s="47">
        <f>Tabla25[[#This Row],[ROS_NUM_COR_COD_ROS_TG_POS]]-Tabla25[[#This Row],[ROS_NUM_COR_COD_ESC_TG_POS]]</f>
        <v>-0.11111111111111116</v>
      </c>
      <c r="MX37" s="47">
        <f>Tabla25[[#This Row],[ROS_NUM_COR_COD_ROS_TG_TOT]]-Tabla25[[#This Row],[ROS_NUM_COR_COD_ESC_TG_TOT]]</f>
        <v>-0.53571428571428603</v>
      </c>
      <c r="MY37" s="47">
        <f>Tabla25[[#This Row],[ROS_DUR_COR_COD_ROS_TG_NEG]]-Tabla25[[#This Row],[ROS_DUR_COR_COD_ESC_TG_NEG]]</f>
        <v>-464.25</v>
      </c>
      <c r="MZ37" s="47">
        <f>Tabla25[[#This Row],[ROS_DUR_COR_COD_ROS_TG_NEU]]-Tabla25[[#This Row],[ROS_DUR_COR_COD_ESC_TG_NEU]]</f>
        <v>-623.04285714285709</v>
      </c>
      <c r="NA37" s="47">
        <f>Tabla25[[#This Row],[ROS_DUR_COR_COD_ROS_TG_POS]]-Tabla25[[#This Row],[ROS_DUR_COR_COD_ESC_TG_POS]]</f>
        <v>-172.30357142857133</v>
      </c>
      <c r="NB37" s="47">
        <f>Tabla25[[#This Row],[ROS_DUR_COR_COD_ROS_TG_TOT]]-Tabla25[[#This Row],[ROS_DUR_COR_COD_ESC_TG_TOT]]</f>
        <v>-420.64685314685323</v>
      </c>
      <c r="NC37">
        <v>249.625</v>
      </c>
      <c r="ND37">
        <v>209.8</v>
      </c>
      <c r="NE37">
        <v>320.125</v>
      </c>
      <c r="NF37">
        <v>256</v>
      </c>
      <c r="NG37">
        <v>236.375</v>
      </c>
      <c r="NH37">
        <v>268</v>
      </c>
      <c r="NI37">
        <v>301.85714285714283</v>
      </c>
      <c r="NJ37">
        <v>267.27272727272725</v>
      </c>
      <c r="NK37">
        <v>263.2</v>
      </c>
      <c r="NL37">
        <v>275.39999999999998</v>
      </c>
      <c r="NM37">
        <v>332</v>
      </c>
      <c r="NN37">
        <v>292.8125</v>
      </c>
      <c r="NO37">
        <v>291.39999999999998</v>
      </c>
      <c r="NP37">
        <v>319</v>
      </c>
      <c r="NQ37">
        <v>335.14285714285717</v>
      </c>
      <c r="NR37">
        <v>312.48</v>
      </c>
      <c r="NS37">
        <v>289.5</v>
      </c>
      <c r="NT37">
        <v>284.66666666666669</v>
      </c>
      <c r="NU37">
        <v>241.5</v>
      </c>
      <c r="NV37">
        <v>271.97297297297297</v>
      </c>
      <c r="NW37">
        <v>258.15384615384613</v>
      </c>
      <c r="NX37">
        <v>278.45454545454544</v>
      </c>
      <c r="NY37">
        <v>257.92307692307691</v>
      </c>
      <c r="NZ37">
        <v>264.10810810810813</v>
      </c>
      <c r="OA37" s="15">
        <f>Tabla2[[#This Row],[ROS_1DU_COR_COD_ROS_TG_NEG]]-Tabla2[[#This Row],[PAS_1DU_COR_COD_ROS_TG_NEG]]</f>
        <v>-39.875</v>
      </c>
      <c r="OB37" s="15">
        <f>Tabla2[[#This Row],[ROS_1DU_COR_COD_ROS_TG_NEU]]-Tabla2[[#This Row],[PAS_1DU_COR_COD_ROS_TG_NEU]]</f>
        <v>-74.866666666666674</v>
      </c>
      <c r="OC37" s="15">
        <f>Tabla2[[#This Row],[ROS_1DU_COR_COD_ROS_TG_POS]]-Tabla2[[#This Row],[PAS_1DU_COR_COD_ROS_TG_POS]]</f>
        <v>78.625</v>
      </c>
      <c r="OD37" s="15">
        <f>Tabla2[[#This Row],[ROS_1DU_COR_COD_ROS_TG_TOT]]-Tabla2[[#This Row],[PAS_1DU_COR_COD_ROS_TG_TOT]]</f>
        <v>-15.972972972972968</v>
      </c>
      <c r="OE37" s="15">
        <f>Tabla2[[#This Row],[ROS_1DU_COR_COD_ESC_TG_NEG]]-Tabla2[[#This Row],[PAS_1DU_COR_COD_ESC_TG_NEG]]</f>
        <v>-21.778846153846132</v>
      </c>
      <c r="OF37" s="15">
        <f>Tabla2[[#This Row],[ROS_1DU_COR_COD_ESC_TG_NEU]]-Tabla2[[#This Row],[PAS_1DU_COR_COD_ESC_TG_NEU]]</f>
        <v>-10.454545454545439</v>
      </c>
      <c r="OG37" s="15">
        <f>Tabla2[[#This Row],[ROS_1DU_COR_COD_ESC_TG_POS]]-Tabla2[[#This Row],[PAS_1DU_COR_COD_ESC_TG_POS]]</f>
        <v>43.934065934065927</v>
      </c>
      <c r="OH37" s="15">
        <f>Tabla2[[#This Row],[ROS_1DU_COR_COD_ESC_TG_TOT]]-Tabla2[[#This Row],[PAS_1DU_COR_COD_ESC_TG_TOT]]</f>
        <v>3.1646191646191255</v>
      </c>
      <c r="OI37" s="15">
        <f>Tabla2[[#This Row],[PAS_1DU_COR_COD_ROS_TG_NEG]]-Tabla2[[#This Row],[ESC_1DU_COR_COD_ROS_TG_NEG]]</f>
        <v>26.300000000000011</v>
      </c>
      <c r="OJ37" s="15">
        <f>Tabla2[[#This Row],[PAS_1DU_COR_COD_ROS_TG_NEU]]-Tabla2[[#This Row],[ESC_1DU_COR_COD_ROS_TG_NEU]]</f>
        <v>9.2666666666667084</v>
      </c>
      <c r="OK37" s="15">
        <f>Tabla2[[#This Row],[PAS_1DU_COR_COD_ROS_TG_POS]]-Tabla2[[#This Row],[ESC_1DU_COR_COD_ROS_TG_POS]]</f>
        <v>-90.5</v>
      </c>
      <c r="OL37" s="15">
        <f>Tabla2[[#This Row],[PAS_1DU_COR_COD_ROS_TG_TOT]]-Tabla2[[#This Row],[ESC_1DU_COR_COD_ROS_TG_TOT]]</f>
        <v>-20.839527027027032</v>
      </c>
      <c r="OM37" s="15">
        <f>Tabla2[[#This Row],[PAS_1DU_COR_COD_ESC_TG_NEG]]-Tabla2[[#This Row],[ESC_1DU_COR_COD_ESC_TG_NEG]]</f>
        <v>-33.246153846153845</v>
      </c>
      <c r="ON37" s="15">
        <f>Tabla2[[#This Row],[PAS_1DU_COR_COD_ESC_TG_NEU]]-Tabla2[[#This Row],[ESC_1DU_COR_COD_ESC_TG_NEU]]</f>
        <v>-40.545454545454561</v>
      </c>
      <c r="OO37" s="15">
        <f>Tabla2[[#This Row],[PAS_1DU_COR_COD_ESC_TG_POS]]-Tabla2[[#This Row],[ESC_1DU_COR_COD_ESC_TG_POS]]</f>
        <v>-77.219780219780262</v>
      </c>
      <c r="OP37" s="15">
        <f>Tabla2[[#This Row],[PAS_1DU_COR_COD_ESC_TG_TOT]]-Tabla2[[#This Row],[ESC_1DU_COR_COD_ESC_TG_TOT]]</f>
        <v>-48.371891891891892</v>
      </c>
      <c r="OQ37" s="61">
        <v>13.25</v>
      </c>
      <c r="OR37" s="62">
        <v>-58.199999999999989</v>
      </c>
      <c r="OS37" s="62">
        <v>18.267857142857167</v>
      </c>
      <c r="OT37" s="62">
        <v>-11.272727272727252</v>
      </c>
      <c r="OU37" s="62">
        <v>-28.199999999999989</v>
      </c>
      <c r="OV37" s="62">
        <v>-43.600000000000023</v>
      </c>
      <c r="OW37" s="62">
        <v>-3.1428571428571672</v>
      </c>
      <c r="OX37" s="62">
        <v>-19.667500000000018</v>
      </c>
      <c r="OY37" s="62">
        <v>31.346153846153868</v>
      </c>
      <c r="OZ37" s="62">
        <v>6.2121212121212466</v>
      </c>
      <c r="PA37" s="62">
        <v>-16.423076923076906</v>
      </c>
      <c r="PB37" s="62">
        <v>7.8648648648648418</v>
      </c>
    </row>
    <row r="38" spans="1:418" x14ac:dyDescent="0.3">
      <c r="A38" s="2" t="s">
        <v>36</v>
      </c>
      <c r="B38" s="2">
        <v>20</v>
      </c>
      <c r="C38" s="2">
        <v>2</v>
      </c>
      <c r="D38" s="2">
        <v>24</v>
      </c>
      <c r="E38">
        <v>0.26315789473684209</v>
      </c>
      <c r="F38">
        <v>119.6</v>
      </c>
      <c r="G38">
        <v>0.15</v>
      </c>
      <c r="H38">
        <v>119.33333333333333</v>
      </c>
      <c r="I38">
        <v>0.4</v>
      </c>
      <c r="J38">
        <v>114.375</v>
      </c>
      <c r="K38">
        <v>0.2711864406779661</v>
      </c>
      <c r="L38">
        <v>116.9375</v>
      </c>
      <c r="M38">
        <v>0.42105263157894735</v>
      </c>
      <c r="N38">
        <v>152.66666666666666</v>
      </c>
      <c r="O38">
        <v>0.55000000000000004</v>
      </c>
      <c r="P38">
        <v>120</v>
      </c>
      <c r="Q38">
        <v>0.3</v>
      </c>
      <c r="R38">
        <v>132.4</v>
      </c>
      <c r="S38">
        <v>0.42372881355932202</v>
      </c>
      <c r="T38">
        <v>132.9</v>
      </c>
      <c r="U38">
        <v>0.34745762711864409</v>
      </c>
      <c r="V38">
        <v>125.80555555555556</v>
      </c>
      <c r="W38">
        <v>0.26315789473684209</v>
      </c>
      <c r="X38">
        <v>261.5</v>
      </c>
      <c r="Y38">
        <v>0.4</v>
      </c>
      <c r="Z38">
        <v>130.42857142857142</v>
      </c>
      <c r="AA38">
        <v>0.05</v>
      </c>
      <c r="AB38">
        <v>167</v>
      </c>
      <c r="AC38">
        <v>0.23728813559322035</v>
      </c>
      <c r="AD38">
        <v>160.30000000000001</v>
      </c>
      <c r="AE38">
        <v>0.23728813559322035</v>
      </c>
      <c r="AF38">
        <v>160.30000000000001</v>
      </c>
      <c r="AG38">
        <v>0.31073446327683618</v>
      </c>
      <c r="AH38">
        <v>133.30434782608697</v>
      </c>
      <c r="AI38">
        <v>2</v>
      </c>
      <c r="AJ38">
        <v>191</v>
      </c>
      <c r="AO38">
        <v>2</v>
      </c>
      <c r="AP38">
        <v>191</v>
      </c>
      <c r="AQ38">
        <v>0</v>
      </c>
      <c r="AW38">
        <v>0</v>
      </c>
      <c r="AY38">
        <v>1</v>
      </c>
      <c r="AZ38">
        <v>191</v>
      </c>
      <c r="BA38">
        <v>1</v>
      </c>
      <c r="BB38">
        <v>91</v>
      </c>
      <c r="BG38">
        <v>1</v>
      </c>
      <c r="BH38">
        <v>91</v>
      </c>
      <c r="BI38">
        <v>1</v>
      </c>
      <c r="BJ38">
        <v>91</v>
      </c>
      <c r="BK38">
        <v>1</v>
      </c>
      <c r="BL38">
        <v>141</v>
      </c>
      <c r="BM38">
        <v>0.32222222222222224</v>
      </c>
      <c r="BN38">
        <v>133.625</v>
      </c>
      <c r="BO38">
        <v>0.4</v>
      </c>
      <c r="BP38">
        <v>144.66666666666666</v>
      </c>
      <c r="BQ38">
        <v>0.6</v>
      </c>
      <c r="BR38">
        <v>127.4</v>
      </c>
      <c r="BS38">
        <v>0.2</v>
      </c>
      <c r="BT38">
        <v>96</v>
      </c>
      <c r="BU38">
        <v>0.4</v>
      </c>
      <c r="BV38">
        <v>126.3</v>
      </c>
      <c r="BW38">
        <v>0.3</v>
      </c>
      <c r="BX38">
        <v>140.5</v>
      </c>
      <c r="BY38">
        <v>0.3</v>
      </c>
      <c r="BZ38">
        <v>144</v>
      </c>
      <c r="CA38">
        <v>0.5</v>
      </c>
      <c r="CB38">
        <v>196</v>
      </c>
      <c r="CC38">
        <v>0.36666666666666664</v>
      </c>
      <c r="CD38">
        <v>165.28571428571428</v>
      </c>
      <c r="CE38">
        <v>0.38333333333333336</v>
      </c>
      <c r="CF38">
        <v>142.35294117647058</v>
      </c>
      <c r="CG38">
        <v>0.1</v>
      </c>
      <c r="CH38">
        <v>94</v>
      </c>
      <c r="CI38">
        <v>0.3</v>
      </c>
      <c r="CJ38">
        <v>160.5</v>
      </c>
      <c r="CK38">
        <v>0.2</v>
      </c>
      <c r="CL38">
        <v>87</v>
      </c>
      <c r="CM38">
        <v>0.2</v>
      </c>
      <c r="CN38">
        <v>117.8</v>
      </c>
      <c r="CO38">
        <v>0.4</v>
      </c>
      <c r="CP38">
        <v>152.33333333333334</v>
      </c>
      <c r="CQ38">
        <v>0.2</v>
      </c>
      <c r="CR38">
        <v>91</v>
      </c>
      <c r="CS38">
        <v>0.2</v>
      </c>
      <c r="CT38">
        <v>99</v>
      </c>
      <c r="CU38">
        <v>0.26666666666666666</v>
      </c>
      <c r="CV38">
        <v>119.57142857142857</v>
      </c>
      <c r="CW38">
        <v>0.23333333333333334</v>
      </c>
      <c r="CX38">
        <v>118.83333333333333</v>
      </c>
      <c r="CY38">
        <v>0.30833333333333335</v>
      </c>
      <c r="CZ38">
        <v>132.62068965517241</v>
      </c>
      <c r="DA38">
        <v>0.3</v>
      </c>
      <c r="DB38">
        <v>132.5</v>
      </c>
      <c r="DC38">
        <v>0.2</v>
      </c>
      <c r="DD38">
        <v>107.5</v>
      </c>
      <c r="DE38">
        <v>0</v>
      </c>
      <c r="DG38">
        <v>0.16666666666666666</v>
      </c>
      <c r="DH38">
        <v>120</v>
      </c>
      <c r="DI38">
        <v>0.1</v>
      </c>
      <c r="DJ38">
        <v>98</v>
      </c>
      <c r="DK38">
        <v>0</v>
      </c>
      <c r="DM38">
        <v>0.1</v>
      </c>
      <c r="DN38">
        <v>136</v>
      </c>
      <c r="DO38">
        <v>6.6666666666666666E-2</v>
      </c>
      <c r="DP38">
        <v>117</v>
      </c>
      <c r="DQ38">
        <v>0.11666666666666667</v>
      </c>
      <c r="DR38">
        <v>119</v>
      </c>
      <c r="DS38">
        <v>0.11666666666666667</v>
      </c>
      <c r="DT38">
        <v>119</v>
      </c>
      <c r="DU38">
        <v>0.24444444444444444</v>
      </c>
      <c r="DV38">
        <v>130.28571428571428</v>
      </c>
      <c r="GE38">
        <v>0.24444444444444444</v>
      </c>
      <c r="GF38">
        <v>130.28571428571428</v>
      </c>
      <c r="GG38">
        <v>0.3</v>
      </c>
      <c r="GH38">
        <v>128.66666666666666</v>
      </c>
      <c r="GI38">
        <v>0.33333333333333331</v>
      </c>
      <c r="GJ38">
        <v>87</v>
      </c>
      <c r="GK38">
        <v>0.125</v>
      </c>
      <c r="GL38">
        <v>91</v>
      </c>
      <c r="GM38">
        <v>0.25925925925925924</v>
      </c>
      <c r="GN38">
        <v>105.42857142857143</v>
      </c>
      <c r="GO38">
        <v>0.33333333333333331</v>
      </c>
      <c r="GP38">
        <v>93.666666666666671</v>
      </c>
      <c r="GQ38">
        <v>0.3</v>
      </c>
      <c r="GR38">
        <v>151</v>
      </c>
      <c r="GS38">
        <v>0.2</v>
      </c>
      <c r="GT38">
        <v>82.5</v>
      </c>
      <c r="GU38">
        <v>0.27586206896551724</v>
      </c>
      <c r="GV38">
        <v>106.85714285714286</v>
      </c>
      <c r="GW38">
        <v>0.26785714285714285</v>
      </c>
      <c r="GX38">
        <v>106.14285714285714</v>
      </c>
      <c r="GY38">
        <v>0</v>
      </c>
      <c r="HA38">
        <v>0.1111111111111111</v>
      </c>
      <c r="HB38">
        <v>108</v>
      </c>
      <c r="HC38">
        <v>0</v>
      </c>
      <c r="HE38">
        <v>3.7037037037037035E-2</v>
      </c>
      <c r="HF38">
        <v>108</v>
      </c>
      <c r="HG38">
        <v>0.33333333333333331</v>
      </c>
      <c r="HH38">
        <v>185.5</v>
      </c>
      <c r="HI38">
        <v>0.1</v>
      </c>
      <c r="HJ38">
        <v>111</v>
      </c>
      <c r="HK38">
        <v>0.2</v>
      </c>
      <c r="HL38">
        <v>91.5</v>
      </c>
      <c r="HM38">
        <v>0.20689655172413793</v>
      </c>
      <c r="HN38">
        <v>133</v>
      </c>
      <c r="HO38">
        <v>0.125</v>
      </c>
      <c r="HP38">
        <v>128.83333333333334</v>
      </c>
      <c r="HQ38">
        <v>0.19642857142857142</v>
      </c>
      <c r="HR38">
        <v>112.95</v>
      </c>
      <c r="HS38">
        <v>0.1</v>
      </c>
      <c r="HT38">
        <v>143</v>
      </c>
      <c r="HU38">
        <v>0</v>
      </c>
      <c r="HW38">
        <v>0.125</v>
      </c>
      <c r="HX38">
        <v>114</v>
      </c>
      <c r="HY38">
        <v>7.407407407407407E-2</v>
      </c>
      <c r="HZ38">
        <v>128.5</v>
      </c>
      <c r="IA38">
        <v>0.1111111111111111</v>
      </c>
      <c r="IB38">
        <v>138</v>
      </c>
      <c r="IC38">
        <v>0</v>
      </c>
      <c r="IE38">
        <v>0</v>
      </c>
      <c r="IG38">
        <v>3.4482758620689655E-2</v>
      </c>
      <c r="IH38">
        <v>138</v>
      </c>
      <c r="II38">
        <v>5.3571428571428568E-2</v>
      </c>
      <c r="IJ38">
        <v>131.66666666666666</v>
      </c>
      <c r="IK38">
        <v>5.3571428571428568E-2</v>
      </c>
      <c r="IL38">
        <v>131.66666666666666</v>
      </c>
      <c r="IM38">
        <v>0.14880952380952381</v>
      </c>
      <c r="IN38">
        <v>115.39130434782609</v>
      </c>
      <c r="IQ38">
        <v>0</v>
      </c>
      <c r="IS38">
        <v>0.5</v>
      </c>
      <c r="IT38">
        <v>161</v>
      </c>
      <c r="IU38">
        <v>0.33333333333333331</v>
      </c>
      <c r="IV38">
        <v>161</v>
      </c>
      <c r="IW38">
        <v>1</v>
      </c>
      <c r="IX38">
        <v>93</v>
      </c>
      <c r="JC38">
        <v>1</v>
      </c>
      <c r="JD38">
        <v>93</v>
      </c>
      <c r="JE38">
        <v>0.5</v>
      </c>
      <c r="JF38">
        <v>127</v>
      </c>
      <c r="JI38">
        <v>0</v>
      </c>
      <c r="JK38">
        <v>0</v>
      </c>
      <c r="JM38">
        <v>0</v>
      </c>
      <c r="JO38">
        <v>0</v>
      </c>
      <c r="JU38">
        <v>0</v>
      </c>
      <c r="JW38">
        <v>0</v>
      </c>
      <c r="JY38">
        <v>0.25</v>
      </c>
      <c r="JZ38">
        <v>127</v>
      </c>
      <c r="KC38">
        <v>0</v>
      </c>
      <c r="KE38">
        <v>0</v>
      </c>
      <c r="KG38">
        <v>0</v>
      </c>
      <c r="KI38">
        <v>0</v>
      </c>
      <c r="KO38">
        <v>0</v>
      </c>
      <c r="KQ38">
        <v>0</v>
      </c>
      <c r="KS38">
        <v>0</v>
      </c>
      <c r="KU38">
        <v>0.16666666666666666</v>
      </c>
      <c r="KV38">
        <v>127</v>
      </c>
      <c r="KW38">
        <v>0.15</v>
      </c>
      <c r="KX38">
        <v>116.32</v>
      </c>
      <c r="KY38" s="15">
        <f>Tabla2[[#This Row],[ROS_NUM_COR_COD_ROS_TG_NEG]]-Tabla2[[#This Row],[PAS_NUM_COR_COD_ROS_TG_NEG]]</f>
        <v>-8.771929824561403E-2</v>
      </c>
      <c r="KZ38" s="15">
        <f>Tabla2[[#This Row],[ROS_DUR_COR_COD_ROS_TG_NEG]]-Tabla2[[#This Row],[PAS_DUR_COR_COD_ROS_TG_NEG]]</f>
        <v>32.833333333333343</v>
      </c>
      <c r="LA38" s="15">
        <f>Tabla2[[#This Row],[ROS_NUM_COR_COD_ROS_TG_NEU]]-Tabla2[[#This Row],[PAS_NUM_COR_COD_ROS_TG_NEU]]</f>
        <v>-0.45000000000000007</v>
      </c>
      <c r="LB38" s="15">
        <f>Tabla2[[#This Row],[ROS_DUR_COR_COD_ROS_TG_NEU]]-Tabla2[[#This Row],[PAS_DUR_COR_COD_ROS_TG_NEU]]</f>
        <v>-9</v>
      </c>
      <c r="LC38" s="15">
        <f>Tabla2[[#This Row],[ROS_NUM_COR_COD_ROS_TG_POS]]-Tabla2[[#This Row],[PAS_NUM_COR_COD_ROS_TG_POS]]</f>
        <v>-9.9999999999999978E-2</v>
      </c>
      <c r="LD38" s="15">
        <f>Tabla2[[#This Row],[ROS_DUR_COR_COD_ROS_TG_POS]]-Tabla2[[#This Row],[PAS_DUR_COR_COD_ROS_TG_POS]]</f>
        <v>-40.900000000000006</v>
      </c>
      <c r="LE38" s="15">
        <f>Tabla2[[#This Row],[ROS_NUM_COR_COD_ROS_TG_TOT]]-Tabla2[[#This Row],[PAS_NUM_COR_COD_ROS_TG_TOT]]</f>
        <v>-0.21683226183518409</v>
      </c>
      <c r="LF38" s="15">
        <f>Tabla2[[#This Row],[ROS_DUR_COR_COD_ROS_TG_TOT]]-Tabla2[[#This Row],[PAS_DUR_COR_COD_ROS_TG_TOT]]</f>
        <v>9.9999999999994316E-2</v>
      </c>
      <c r="LG38" s="15">
        <f>Tabla2[[#This Row],[ROS_NUM_COR_COD_ESC_TG_NEG]]-Tabla2[[#This Row],[PAS_NUM_COR_COD_ESC_TG_NEG]]</f>
        <v>7.0175438596491224E-2</v>
      </c>
      <c r="LH38" s="15">
        <f>Tabla2[[#This Row],[ROS_DUR_COR_COD_ESC_TG_NEG]]-Tabla2[[#This Row],[PAS_DUR_COR_COD_ESC_TG_NEG]]</f>
        <v>-25.933333333333323</v>
      </c>
      <c r="LI38" s="15">
        <f>Tabla2[[#This Row],[ROS_NUM_COR_COD_ESC_TG_NEU]]-Tabla2[[#This Row],[PAS_NUM_COR_COD_ESC_TG_NEU]]</f>
        <v>0.15</v>
      </c>
      <c r="LJ38" s="15">
        <f>Tabla2[[#This Row],[ROS_NUM_COR_COD_ESC_TG_NEG]]-Tabla2[[#This Row],[PAS_NUM_COR_COD_ESC_TG_NEG]]</f>
        <v>7.0175438596491224E-2</v>
      </c>
      <c r="LK38" s="15">
        <f>Tabla2[[#This Row],[ROS_NUM_COR_COD_ESC_TG_POS]]-Tabla2[[#This Row],[PAS_NUM_COR_COD_ESC_TG_POS]]</f>
        <v>-0.2</v>
      </c>
      <c r="LL38" s="15">
        <f>Tabla2[[#This Row],[ROS_DUR_COR_COD_ESC_TG_POS]]-Tabla2[[#This Row],[PAS_DUR_COR_COD_ESC_TG_POS]]</f>
        <v>-31.875</v>
      </c>
      <c r="LM38" s="15">
        <f>Tabla2[[#This Row],[ROS_NUM_COR_COD_ESC_TG_TOT]]-Tabla2[[#This Row],[PAS_NUM_COR_COD_ESC_TG_TOT]]</f>
        <v>4.6756282875511368E-3</v>
      </c>
      <c r="LN38" s="15">
        <f>Tabla2[[#This Row],[ROS_DUR_COR_COD_ESC_TG_TOT]]-Tabla2[[#This Row],[PAS_DUR_COR_COD_ESC_TG_TOT]]</f>
        <v>-10.080357142857139</v>
      </c>
      <c r="LO38" s="15">
        <f>Tabla2[[#This Row],[PAS_NUM_COR_COD_ROS_TG_NEG]]-Tabla2[[#This Row],[ESC_NUM_COR_COD_ROS_TG_NEG]]</f>
        <v>2.1052631578947323E-2</v>
      </c>
      <c r="LP38" s="15">
        <f>Tabla2[[#This Row],[PAS_DUR_COR_COD_ROS_TG_NEG]]-Tabla2[[#This Row],[ESC_DUR_COR_COD_ROS_TG_NEG]]</f>
        <v>0.33333333333331439</v>
      </c>
      <c r="LQ38" s="15">
        <f>Tabla2[[#This Row],[PAS_NUM_COR_COD_ROS_TG_NEU]]-Tabla2[[#This Row],[ESC_NUM_COR_COD_ROS_TG_NEU]]</f>
        <v>0.35000000000000003</v>
      </c>
      <c r="LR38" s="15">
        <f>Tabla2[[#This Row],[PAS_DUR_COR_COD_ROS_TG_NEU]]-Tabla2[[#This Row],[ESC_DUR_COR_COD_ROS_TG_NEU]]</f>
        <v>29</v>
      </c>
      <c r="LS38" s="15">
        <f>Tabla2[[#This Row],[PAS_NUM_COR_COD_ROS_TG_POS]]-Tabla2[[#This Row],[ESC_NUM_COR_COD_ROS_TG_POS]]</f>
        <v>9.9999999999999978E-2</v>
      </c>
      <c r="LT38" s="15">
        <f>Tabla2[[#This Row],[PAS_DUR_COR_COD_ROS_TG_POS]]-Tabla2[[#This Row],[ESC_DUR_COR_COD_ROS_TG_POS]]</f>
        <v>33.400000000000006</v>
      </c>
      <c r="LU38" s="15">
        <f>Tabla2[[#This Row],[PAS_NUM_COR_COD_ROS_TG_TOT]]-Tabla2[[#This Row],[ESC_NUM_COR_COD_ROS_TG_TOT]]</f>
        <v>0.15706214689265535</v>
      </c>
      <c r="LV38" s="15">
        <f>Tabla2[[#This Row],[PAS_DUR_COR_COD_ROS_TG_TOT]]-Tabla2[[#This Row],[ESC_DUR_COR_COD_ROS_TG_TOT]]</f>
        <v>13.328571428571436</v>
      </c>
      <c r="LW38" s="15">
        <f>Tabla2[[#This Row],[PAS_NUM_COR_COD_ESC_TG_NEG]]-Tabla2[[#This Row],[ESC_NUM_COR_COD_ESC_TG_NEG]]</f>
        <v>-3.6842105263157898E-2</v>
      </c>
      <c r="LX38" s="15">
        <f>Tabla2[[#This Row],[PAS_DUR_COR_COD_ESC_TG_NEG]]-Tabla2[[#This Row],[ESC_DUR_COR_COD_ESC_TG_NEG]]</f>
        <v>-20.900000000000006</v>
      </c>
      <c r="LY38" s="15">
        <f>Tabla2[[#This Row],[PAS_NUM_COR_COD_ESC_TG_NEU]]-Tabla2[[#This Row],[ESC_NUM_COR_COD_ESC_TG_NEU]]</f>
        <v>-0.15</v>
      </c>
      <c r="LZ38" s="15">
        <f>Tabla2[[#This Row],[PAS_DUR_COR_COD_ESC_TG_NEU]]-Tabla2[[#This Row],[ESC_DUR_COR_COD_ESC_TG_NEU]]</f>
        <v>-24.666666666666671</v>
      </c>
      <c r="MA38" s="15">
        <f>Tabla2[[#This Row],[PAS_NUM_COR_COD_ESC_TG_POS]]-Tabla2[[#This Row],[ESC_NUM_COR_COD_ESC_TG_POS]]</f>
        <v>-9.9999999999999978E-2</v>
      </c>
      <c r="MB38" s="15">
        <f>Tabla2[[#This Row],[PAS_DUR_COR_COD_ESC_TG_POS]]-Tabla2[[#This Row],[ESC_DUR_COR_COD_ESC_TG_POS]]</f>
        <v>-81.625</v>
      </c>
      <c r="MC38" s="15">
        <f>Tabla2[[#This Row],[PAS_NUM_COR_COD_ESC_TG_TOT]]-Tabla2[[#This Row],[ESC_NUM_COR_COD_ESC_TG_TOT]]</f>
        <v>-9.548022598870054E-2</v>
      </c>
      <c r="MD38" s="15">
        <f>Tabla2[[#This Row],[PAS_DUR_COR_COD_ESC_TG_TOT]]-Tabla2[[#This Row],[ESC_DUR_COR_COD_ESC_TG_TOT]]</f>
        <v>-48.348214285714278</v>
      </c>
      <c r="ME38" s="42">
        <f>Tabla25[[#This Row],[PAS_NUM_COR_COD_ROS_TG_NEG]]-Tabla25[[#This Row],[PAS_NUM_COR_COD_ESC_TG_NEG]]</f>
        <v>0.15789473684210525</v>
      </c>
      <c r="MF38" s="42">
        <f>Tabla25[[#This Row],[PAS_NUM_COR_COD_ROS_TG_NEU]]-Tabla25[[#This Row],[PAS_NUM_COR_COD_ESC_TG_NEU]]</f>
        <v>0.4</v>
      </c>
      <c r="MG38" s="42">
        <f>Tabla25[[#This Row],[PAS_NUM_COR_COD_ROS_TG_POS]]-Tabla25[[#This Row],[PAS_NUM_COR_COD_ESC_TG_POS]]</f>
        <v>-0.10000000000000003</v>
      </c>
      <c r="MH38" s="42">
        <f>Tabla25[[#This Row],[PAS_NUM_COR_COD_ROS_TG_TOT]]-Tabla25[[#This Row],[PAS_NUM_COR_COD_ESC_TG_TOT]]</f>
        <v>0.15254237288135591</v>
      </c>
      <c r="MI38" s="42">
        <f>Tabla25[[#This Row],[PAS_DUR_COR_COD_ROS_TG_NEG]]-Tabla25[[#This Row],[PAS_DUR_COR_COD_ESC_TG_NEG]]</f>
        <v>33.066666666666663</v>
      </c>
      <c r="MJ38" s="42">
        <f>Tabla25[[#This Row],[PAS_DUR_COR_COD_ROS_TG_NEU]]-Tabla25[[#This Row],[PAS_DUR_COR_COD_ESC_TG_NEU]]</f>
        <v>0.6666666666666714</v>
      </c>
      <c r="MK38" s="42">
        <f>Tabla25[[#This Row],[PAS_DUR_COR_COD_ROS_TG_POS]]-Tabla25[[#This Row],[PAS_DUR_COR_COD_ESC_TG_POS]]</f>
        <v>18.025000000000006</v>
      </c>
      <c r="ML38" s="42">
        <f>Tabla25[[#This Row],[PAS_DUR_COR_COD_ROS_TG_TOT]]-Tabla25[[#This Row],[PAS_DUR_COR_COD_ESC_TG_TOT]]</f>
        <v>15.962500000000006</v>
      </c>
      <c r="MM38" s="44">
        <f>Tabla25[[#This Row],[ESC_NUM_COR_COD_ROS_TG_NEG]]-Tabla25[[#This Row],[ESC_NUM_COR_COD_ESC_TG_NEG]]</f>
        <v>0.10000000000000003</v>
      </c>
      <c r="MN38" s="44">
        <f>Tabla25[[#This Row],[ESC_NUM_COR_COD_ROS_TG_NEU]]-Tabla25[[#This Row],[ESC_NUM_COR_COD_ESC_TG_NEU]]</f>
        <v>-9.9999999999999978E-2</v>
      </c>
      <c r="MO38" s="44">
        <f>Tabla25[[#This Row],[ESC_NUM_COR_COD_ROS_TG_POS]]-Tabla25[[#This Row],[ESC_NUM_COR_COD_ESC_TG_POS]]</f>
        <v>-0.3</v>
      </c>
      <c r="MP38" s="44">
        <f>Tabla25[[#This Row],[ESC_NUM_COR_COD_ROS_TG_TOT]]-Tabla25[[#This Row],[ESC_NUM_COR_COD_ESC_TG_TOT]]</f>
        <v>-9.9999999999999978E-2</v>
      </c>
      <c r="MQ38" s="44">
        <f>Tabla25[[#This Row],[ESC_DUR_COR_COD_ROS_TG_NEG]]-Tabla25[[#This Row],[ESC_DUR_COR_COD_ESC_TG_NEG]]</f>
        <v>11.833333333333343</v>
      </c>
      <c r="MR38" s="44">
        <f>Tabla25[[#This Row],[ESC_DUR_COR_COD_ROS_TG_NEU]]-Tabla25[[#This Row],[ESC_DUR_COR_COD_ESC_TG_NEU]]</f>
        <v>-53</v>
      </c>
      <c r="MS38" s="44">
        <f>Tabla25[[#This Row],[ESC_DUR_COR_COD_ROS_TG_POS]]-Tabla25[[#This Row],[ESC_DUR_COR_COD_ESC_TG_POS]]</f>
        <v>-97</v>
      </c>
      <c r="MT38" s="44">
        <f>Tabla25[[#This Row],[ESC_DUR_COR_COD_ROS_TG_TOT]]-Tabla25[[#This Row],[ESC_DUR_COR_COD_ESC_TG_TOT]]</f>
        <v>-45.714285714285708</v>
      </c>
      <c r="MU38" s="47">
        <f>Tabla25[[#This Row],[ROS_NUM_COR_COD_ROS_TG_NEG]]-Tabla25[[#This Row],[ROS_NUM_COR_COD_ESC_TG_NEG]]</f>
        <v>0</v>
      </c>
      <c r="MV38" s="47">
        <f>Tabla25[[#This Row],[ROS_NUM_COR_COD_ROS_TG_NEU]]-Tabla25[[#This Row],[ROS_NUM_COR_COD_ESC_TG_NEU]]</f>
        <v>-0.19999999999999998</v>
      </c>
      <c r="MW38" s="47">
        <f>Tabla25[[#This Row],[ROS_NUM_COR_COD_ROS_TG_POS]]-Tabla25[[#This Row],[ROS_NUM_COR_COD_ESC_TG_POS]]</f>
        <v>0</v>
      </c>
      <c r="MX38" s="47">
        <f>Tabla25[[#This Row],[ROS_NUM_COR_COD_ROS_TG_TOT]]-Tabla25[[#This Row],[ROS_NUM_COR_COD_ESC_TG_TOT]]</f>
        <v>-6.8965517241379309E-2</v>
      </c>
      <c r="MY38" s="47">
        <f>Tabla25[[#This Row],[ROS_DUR_COR_COD_ROS_TG_NEG]]-Tabla25[[#This Row],[ROS_DUR_COR_COD_ESC_TG_NEG]]</f>
        <v>91.833333333333329</v>
      </c>
      <c r="MZ38" s="47">
        <f>Tabla25[[#This Row],[ROS_DUR_COR_COD_ROS_TG_NEU]]-Tabla25[[#This Row],[ROS_DUR_COR_COD_ESC_TG_NEU]]</f>
        <v>-40</v>
      </c>
      <c r="NA38" s="47">
        <f>Tabla25[[#This Row],[ROS_DUR_COR_COD_ROS_TG_POS]]-Tabla25[[#This Row],[ROS_DUR_COR_COD_ESC_TG_POS]]</f>
        <v>9</v>
      </c>
      <c r="NB38" s="47">
        <f>Tabla25[[#This Row],[ROS_DUR_COR_COD_ROS_TG_TOT]]-Tabla25[[#This Row],[ROS_DUR_COR_COD_ESC_TG_TOT]]</f>
        <v>26.142857142857139</v>
      </c>
      <c r="NC38">
        <v>134.5</v>
      </c>
      <c r="ND38">
        <v>111</v>
      </c>
      <c r="NE38">
        <v>91.5</v>
      </c>
      <c r="NF38">
        <v>112.6</v>
      </c>
      <c r="NG38">
        <v>93.666666666666671</v>
      </c>
      <c r="NH38">
        <v>97</v>
      </c>
      <c r="NI38">
        <v>82.5</v>
      </c>
      <c r="NJ38">
        <v>91.428571428571431</v>
      </c>
      <c r="NK38">
        <v>120.66666666666667</v>
      </c>
      <c r="NL38">
        <v>91</v>
      </c>
      <c r="NM38">
        <v>99</v>
      </c>
      <c r="NN38">
        <v>106</v>
      </c>
      <c r="NO38">
        <v>98</v>
      </c>
      <c r="NP38">
        <v>101.5</v>
      </c>
      <c r="NQ38">
        <v>123.33333333333333</v>
      </c>
      <c r="NR38">
        <v>109.85714285714286</v>
      </c>
      <c r="NS38">
        <v>121.33333333333333</v>
      </c>
      <c r="NT38">
        <v>96.666666666666671</v>
      </c>
      <c r="NU38">
        <v>110</v>
      </c>
      <c r="NV38">
        <v>107.4</v>
      </c>
      <c r="NW38">
        <v>119.6</v>
      </c>
      <c r="NX38">
        <v>119.33333333333333</v>
      </c>
      <c r="NY38">
        <v>114.375</v>
      </c>
      <c r="NZ38">
        <v>116.9375</v>
      </c>
      <c r="OA38" s="15">
        <f>Tabla2[[#This Row],[ROS_1DU_COR_COD_ROS_TG_NEG]]-Tabla2[[#This Row],[PAS_1DU_COR_COD_ROS_TG_NEG]]</f>
        <v>13.166666666666671</v>
      </c>
      <c r="OB38" s="15">
        <f>Tabla2[[#This Row],[ROS_1DU_COR_COD_ROS_TG_NEU]]-Tabla2[[#This Row],[PAS_1DU_COR_COD_ROS_TG_NEU]]</f>
        <v>14.333333333333329</v>
      </c>
      <c r="OC38" s="15">
        <f>Tabla2[[#This Row],[ROS_1DU_COR_COD_ROS_TG_POS]]-Tabla2[[#This Row],[PAS_1DU_COR_COD_ROS_TG_POS]]</f>
        <v>-18.5</v>
      </c>
      <c r="OD38" s="15">
        <f>Tabla2[[#This Row],[ROS_1DU_COR_COD_ROS_TG_TOT]]-Tabla2[[#This Row],[PAS_1DU_COR_COD_ROS_TG_TOT]]</f>
        <v>5.1999999999999886</v>
      </c>
      <c r="OE38" s="15">
        <f>Tabla2[[#This Row],[ROS_1DU_COR_COD_ESC_TG_NEG]]-Tabla2[[#This Row],[PAS_1DU_COR_COD_ESC_TG_NEG]]</f>
        <v>-25.933333333333323</v>
      </c>
      <c r="OF38" s="15">
        <f>Tabla2[[#This Row],[ROS_1DU_COR_COD_ESC_TG_NEU]]-Tabla2[[#This Row],[PAS_1DU_COR_COD_ESC_TG_NEU]]</f>
        <v>-22.333333333333329</v>
      </c>
      <c r="OG38" s="15">
        <f>Tabla2[[#This Row],[ROS_1DU_COR_COD_ESC_TG_POS]]-Tabla2[[#This Row],[PAS_1DU_COR_COD_ESC_TG_POS]]</f>
        <v>-31.875</v>
      </c>
      <c r="OH38" s="15">
        <f>Tabla2[[#This Row],[ROS_1DU_COR_COD_ESC_TG_TOT]]-Tabla2[[#This Row],[PAS_1DU_COR_COD_ESC_TG_TOT]]</f>
        <v>-25.508928571428569</v>
      </c>
      <c r="OI38" s="15">
        <f>Tabla2[[#This Row],[PAS_1DU_COR_COD_ROS_TG_NEG]]-Tabla2[[#This Row],[ESC_1DU_COR_COD_ROS_TG_NEG]]</f>
        <v>0.66666666666665719</v>
      </c>
      <c r="OJ38" s="15">
        <f>Tabla2[[#This Row],[PAS_1DU_COR_COD_ROS_TG_NEU]]-Tabla2[[#This Row],[ESC_1DU_COR_COD_ROS_TG_NEU]]</f>
        <v>5.6666666666666714</v>
      </c>
      <c r="OK38" s="15">
        <f>Tabla2[[#This Row],[PAS_1DU_COR_COD_ROS_TG_POS]]-Tabla2[[#This Row],[ESC_1DU_COR_COD_ROS_TG_POS]]</f>
        <v>11</v>
      </c>
      <c r="OL38" s="15">
        <f>Tabla2[[#This Row],[PAS_1DU_COR_COD_ROS_TG_TOT]]-Tabla2[[#This Row],[ESC_1DU_COR_COD_ROS_TG_TOT]]</f>
        <v>1.4000000000000057</v>
      </c>
      <c r="OM38" s="15">
        <f>Tabla2[[#This Row],[PAS_1DU_COR_COD_ESC_TG_NEG]]-Tabla2[[#This Row],[ESC_1DU_COR_COD_ESC_TG_NEG]]</f>
        <v>21.599999999999994</v>
      </c>
      <c r="ON38" s="15">
        <f>Tabla2[[#This Row],[PAS_1DU_COR_COD_ESC_TG_NEU]]-Tabla2[[#This Row],[ESC_1DU_COR_COD_ESC_TG_NEU]]</f>
        <v>17.833333333333329</v>
      </c>
      <c r="OO38" s="15">
        <f>Tabla2[[#This Row],[PAS_1DU_COR_COD_ESC_TG_POS]]-Tabla2[[#This Row],[ESC_1DU_COR_COD_ESC_TG_POS]]</f>
        <v>-8.9583333333333286</v>
      </c>
      <c r="OP38" s="15">
        <f>Tabla2[[#This Row],[PAS_1DU_COR_COD_ESC_TG_TOT]]-Tabla2[[#This Row],[ESC_1DU_COR_COD_ESC_TG_TOT]]</f>
        <v>7.0803571428571388</v>
      </c>
      <c r="OQ38" s="61">
        <v>40.833333333333329</v>
      </c>
      <c r="OR38" s="62">
        <v>14</v>
      </c>
      <c r="OS38" s="62">
        <v>9</v>
      </c>
      <c r="OT38" s="62">
        <v>21.171428571428564</v>
      </c>
      <c r="OU38" s="62">
        <v>22.666666666666671</v>
      </c>
      <c r="OV38" s="62">
        <v>-10.5</v>
      </c>
      <c r="OW38" s="62">
        <v>-24.333333333333329</v>
      </c>
      <c r="OX38" s="62">
        <v>-3.8571428571428612</v>
      </c>
      <c r="OY38" s="62">
        <v>1.7333333333333343</v>
      </c>
      <c r="OZ38" s="62">
        <v>-22.666666666666657</v>
      </c>
      <c r="PA38" s="62">
        <v>-4.375</v>
      </c>
      <c r="PB38" s="62">
        <v>-9.5374999999999943</v>
      </c>
    </row>
    <row r="39" spans="1:418" x14ac:dyDescent="0.3">
      <c r="A39" s="2" t="s">
        <v>37</v>
      </c>
      <c r="B39" s="2">
        <v>20</v>
      </c>
      <c r="C39" s="2">
        <v>2</v>
      </c>
      <c r="D39" s="2">
        <v>20</v>
      </c>
      <c r="E39">
        <v>3.7</v>
      </c>
      <c r="F39">
        <v>1299.1333333333334</v>
      </c>
      <c r="G39">
        <v>3.8</v>
      </c>
      <c r="H39">
        <v>1187.8125</v>
      </c>
      <c r="I39">
        <v>3.9</v>
      </c>
      <c r="J39">
        <v>1617.4615384615386</v>
      </c>
      <c r="K39">
        <v>3.8</v>
      </c>
      <c r="L39">
        <v>1352.7045454545455</v>
      </c>
      <c r="M39">
        <v>4.25</v>
      </c>
      <c r="N39">
        <v>1447.8125</v>
      </c>
      <c r="O39">
        <v>4.3499999999999996</v>
      </c>
      <c r="P39">
        <v>1394.5</v>
      </c>
      <c r="Q39">
        <v>3.4</v>
      </c>
      <c r="R39">
        <v>1279.8571428571429</v>
      </c>
      <c r="S39">
        <v>4</v>
      </c>
      <c r="T39">
        <v>1378.1521739130435</v>
      </c>
      <c r="U39">
        <v>3.9</v>
      </c>
      <c r="V39">
        <v>1365.7111111111112</v>
      </c>
      <c r="W39">
        <v>1.8</v>
      </c>
      <c r="X39">
        <v>429.11111111111109</v>
      </c>
      <c r="Y39">
        <v>1.7</v>
      </c>
      <c r="Z39">
        <v>485</v>
      </c>
      <c r="AA39">
        <v>1.8</v>
      </c>
      <c r="AB39">
        <v>453.61111111111109</v>
      </c>
      <c r="AC39">
        <v>1.7666666666666666</v>
      </c>
      <c r="AD39">
        <v>455.35849056603774</v>
      </c>
      <c r="AE39">
        <v>1.7666666666666666</v>
      </c>
      <c r="AF39">
        <v>455.35849056603774</v>
      </c>
      <c r="AG39">
        <v>3.1888888888888891</v>
      </c>
      <c r="AH39">
        <v>1028.3076923076924</v>
      </c>
      <c r="BM39">
        <v>3.1888888888888891</v>
      </c>
      <c r="BN39">
        <v>1028.3076923076924</v>
      </c>
      <c r="BO39">
        <v>3.1111111111111112</v>
      </c>
      <c r="BP39">
        <v>1516.5</v>
      </c>
      <c r="BQ39">
        <v>2</v>
      </c>
      <c r="BR39">
        <v>655.20000000000005</v>
      </c>
      <c r="BS39">
        <v>1.5555555555555556</v>
      </c>
      <c r="BT39">
        <v>910.5</v>
      </c>
      <c r="BU39">
        <v>2.2307692307692308</v>
      </c>
      <c r="BV39">
        <v>998.76923076923072</v>
      </c>
      <c r="BW39">
        <v>2.8571428571428572</v>
      </c>
      <c r="BX39">
        <v>711.83333333333337</v>
      </c>
      <c r="BY39">
        <v>2.2000000000000002</v>
      </c>
      <c r="BZ39">
        <v>1252.75</v>
      </c>
      <c r="CA39">
        <v>1.375</v>
      </c>
      <c r="CB39">
        <v>504.75</v>
      </c>
      <c r="CC39">
        <v>2.12</v>
      </c>
      <c r="CD39">
        <v>807.21428571428567</v>
      </c>
      <c r="CE39">
        <v>2.1764705882352939</v>
      </c>
      <c r="CF39">
        <v>899.44444444444446</v>
      </c>
      <c r="CG39">
        <v>2.7777777777777777</v>
      </c>
      <c r="CH39">
        <v>838</v>
      </c>
      <c r="CI39">
        <v>2.75</v>
      </c>
      <c r="CJ39">
        <v>817.66666666666663</v>
      </c>
      <c r="CK39">
        <v>1.5555555555555556</v>
      </c>
      <c r="CL39">
        <v>554.79999999999995</v>
      </c>
      <c r="CM39">
        <v>2.3461538461538463</v>
      </c>
      <c r="CN39">
        <v>752.55555555555554</v>
      </c>
      <c r="CO39">
        <v>2</v>
      </c>
      <c r="CP39">
        <v>1289</v>
      </c>
      <c r="CQ39">
        <v>2.5</v>
      </c>
      <c r="CR39">
        <v>679.375</v>
      </c>
      <c r="CS39">
        <v>2.5</v>
      </c>
      <c r="CT39">
        <v>922</v>
      </c>
      <c r="CU39">
        <v>2.36</v>
      </c>
      <c r="CV39">
        <v>869.5</v>
      </c>
      <c r="CW39">
        <v>2.3529411764705883</v>
      </c>
      <c r="CX39">
        <v>807.58823529411768</v>
      </c>
      <c r="CY39">
        <v>2.2647058823529411</v>
      </c>
      <c r="CZ39">
        <v>848.24590163934431</v>
      </c>
      <c r="DA39">
        <v>1</v>
      </c>
      <c r="DB39">
        <v>668.66666666666663</v>
      </c>
      <c r="DC39">
        <v>0.75</v>
      </c>
      <c r="DD39">
        <v>472.66666666666669</v>
      </c>
      <c r="DE39">
        <v>0.55555555555555558</v>
      </c>
      <c r="DF39">
        <v>408.66666666666669</v>
      </c>
      <c r="DG39">
        <v>0.76923076923076927</v>
      </c>
      <c r="DH39">
        <v>516.66666666666663</v>
      </c>
      <c r="DI39">
        <v>0.42857142857142855</v>
      </c>
      <c r="DJ39">
        <v>151.66666666666666</v>
      </c>
      <c r="DK39">
        <v>1.1000000000000001</v>
      </c>
      <c r="DL39">
        <v>496.5</v>
      </c>
      <c r="DM39">
        <v>1</v>
      </c>
      <c r="DN39">
        <v>378.75</v>
      </c>
      <c r="DO39">
        <v>0.88</v>
      </c>
      <c r="DP39">
        <v>359.63636363636363</v>
      </c>
      <c r="DQ39">
        <v>0.82352941176470584</v>
      </c>
      <c r="DR39">
        <v>430.3</v>
      </c>
      <c r="DS39">
        <v>0.82352941176470584</v>
      </c>
      <c r="DT39">
        <v>430.3</v>
      </c>
      <c r="DU39">
        <v>1.7843137254901962</v>
      </c>
      <c r="DV39">
        <v>745.04938271604942</v>
      </c>
      <c r="DW39">
        <v>2</v>
      </c>
      <c r="DX39">
        <v>526</v>
      </c>
      <c r="DY39">
        <v>3.5</v>
      </c>
      <c r="DZ39">
        <v>812.5</v>
      </c>
      <c r="EA39">
        <v>5</v>
      </c>
      <c r="EB39">
        <v>705</v>
      </c>
      <c r="EC39">
        <v>3.5</v>
      </c>
      <c r="ED39">
        <v>714</v>
      </c>
      <c r="EE39">
        <v>0</v>
      </c>
      <c r="EI39">
        <v>6.5</v>
      </c>
      <c r="EJ39">
        <v>1179.5</v>
      </c>
      <c r="EK39">
        <v>2.6</v>
      </c>
      <c r="EL39">
        <v>1179.5</v>
      </c>
      <c r="EM39">
        <v>3</v>
      </c>
      <c r="EN39">
        <v>869.16666666666663</v>
      </c>
      <c r="EO39">
        <v>0</v>
      </c>
      <c r="EQ39">
        <v>0</v>
      </c>
      <c r="ES39">
        <v>1</v>
      </c>
      <c r="ET39">
        <v>173</v>
      </c>
      <c r="EU39">
        <v>0.25</v>
      </c>
      <c r="EV39">
        <v>173</v>
      </c>
      <c r="EW39">
        <v>2.3333333333333335</v>
      </c>
      <c r="EX39">
        <v>317.66666666666669</v>
      </c>
      <c r="FA39">
        <v>0.5</v>
      </c>
      <c r="FB39">
        <v>94</v>
      </c>
      <c r="FC39">
        <v>1.6</v>
      </c>
      <c r="FD39">
        <v>261.75</v>
      </c>
      <c r="FE39">
        <v>1</v>
      </c>
      <c r="FF39">
        <v>244</v>
      </c>
      <c r="FG39">
        <v>2</v>
      </c>
      <c r="FH39">
        <v>585</v>
      </c>
      <c r="FI39">
        <v>3</v>
      </c>
      <c r="FJ39">
        <v>610</v>
      </c>
      <c r="FK39">
        <v>1</v>
      </c>
      <c r="FL39">
        <v>226</v>
      </c>
      <c r="FM39">
        <v>0</v>
      </c>
      <c r="FO39">
        <v>1.25</v>
      </c>
      <c r="FP39">
        <v>418</v>
      </c>
      <c r="FQ39">
        <v>0</v>
      </c>
      <c r="FU39">
        <v>4</v>
      </c>
      <c r="FV39">
        <v>930.5</v>
      </c>
      <c r="FW39">
        <v>1.6</v>
      </c>
      <c r="FX39">
        <v>930.5</v>
      </c>
      <c r="FY39">
        <v>1.4444444444444444</v>
      </c>
      <c r="FZ39">
        <v>674.25</v>
      </c>
      <c r="GA39">
        <v>1.4444444444444444</v>
      </c>
      <c r="GB39">
        <v>674.25</v>
      </c>
      <c r="GC39">
        <v>1.8148148148148149</v>
      </c>
      <c r="GD39">
        <v>608.79999999999995</v>
      </c>
      <c r="GE39">
        <v>1.788888888888889</v>
      </c>
      <c r="GF39">
        <v>723.76041666666663</v>
      </c>
      <c r="GG39">
        <v>3.5</v>
      </c>
      <c r="GH39">
        <v>1620.5</v>
      </c>
      <c r="GI39">
        <v>5.1111111111111107</v>
      </c>
      <c r="GJ39">
        <v>1749.4</v>
      </c>
      <c r="GK39">
        <v>4.666666666666667</v>
      </c>
      <c r="GL39">
        <v>1867.2</v>
      </c>
      <c r="GM39">
        <v>4.4615384615384617</v>
      </c>
      <c r="GN39">
        <v>1754.6428571428571</v>
      </c>
      <c r="GO39">
        <v>3.2222222222222223</v>
      </c>
      <c r="GP39">
        <v>1468</v>
      </c>
      <c r="GQ39">
        <v>4.1111111111111107</v>
      </c>
      <c r="GR39">
        <v>1264.3333333333333</v>
      </c>
      <c r="GS39">
        <v>4.8</v>
      </c>
      <c r="GT39">
        <v>1627.6666666666667</v>
      </c>
      <c r="GU39">
        <v>4.0714285714285712</v>
      </c>
      <c r="GV39">
        <v>1451.5</v>
      </c>
      <c r="GW39">
        <v>4.2592592592592595</v>
      </c>
      <c r="GX39">
        <v>1592.9666666666667</v>
      </c>
      <c r="GY39">
        <v>2.75</v>
      </c>
      <c r="GZ39">
        <v>834.6</v>
      </c>
      <c r="HA39">
        <v>3.5555555555555554</v>
      </c>
      <c r="HB39">
        <v>848.28571428571433</v>
      </c>
      <c r="HC39">
        <v>4.4444444444444446</v>
      </c>
      <c r="HD39">
        <v>1290.5</v>
      </c>
      <c r="HE39">
        <v>3.6153846153846154</v>
      </c>
      <c r="HF39">
        <v>991.88888888888891</v>
      </c>
      <c r="HG39">
        <v>4.4444444444444446</v>
      </c>
      <c r="HH39">
        <v>1222.4285714285713</v>
      </c>
      <c r="HI39">
        <v>4.333333333333333</v>
      </c>
      <c r="HJ39">
        <v>1065.8571428571429</v>
      </c>
      <c r="HK39">
        <v>3.7</v>
      </c>
      <c r="HL39">
        <v>810</v>
      </c>
      <c r="HM39">
        <v>4.1428571428571432</v>
      </c>
      <c r="HN39">
        <v>1022.6363636363636</v>
      </c>
      <c r="HO39">
        <v>3.8888888888888888</v>
      </c>
      <c r="HP39">
        <v>1008.8</v>
      </c>
      <c r="HQ39">
        <v>4.0740740740740744</v>
      </c>
      <c r="HR39">
        <v>1259.1571428571428</v>
      </c>
      <c r="HS39">
        <v>1</v>
      </c>
      <c r="HT39">
        <v>409.25</v>
      </c>
      <c r="HU39">
        <v>1</v>
      </c>
      <c r="HV39">
        <v>295.83333333333331</v>
      </c>
      <c r="HW39">
        <v>1.3333333333333333</v>
      </c>
      <c r="HX39">
        <v>425.16666666666669</v>
      </c>
      <c r="HY39">
        <v>1.1153846153846154</v>
      </c>
      <c r="HZ39">
        <v>372.6875</v>
      </c>
      <c r="IA39">
        <v>1</v>
      </c>
      <c r="IB39">
        <v>257.71428571428572</v>
      </c>
      <c r="IC39">
        <v>2</v>
      </c>
      <c r="ID39">
        <v>508.33333333333331</v>
      </c>
      <c r="IE39">
        <v>1.1000000000000001</v>
      </c>
      <c r="IF39">
        <v>266.85714285714283</v>
      </c>
      <c r="IG39">
        <v>1.3571428571428572</v>
      </c>
      <c r="IH39">
        <v>336.1</v>
      </c>
      <c r="II39">
        <v>1.2407407407407407</v>
      </c>
      <c r="IJ39">
        <v>352.36111111111109</v>
      </c>
      <c r="IK39">
        <v>1.2407407407407407</v>
      </c>
      <c r="IL39">
        <v>352.36111111111109</v>
      </c>
      <c r="IM39">
        <v>3.1296296296296298</v>
      </c>
      <c r="IN39">
        <v>951.18867924528297</v>
      </c>
      <c r="IO39">
        <v>5.5</v>
      </c>
      <c r="IP39">
        <v>1011</v>
      </c>
      <c r="IQ39">
        <v>0</v>
      </c>
      <c r="IS39">
        <v>0</v>
      </c>
      <c r="IU39">
        <v>2.75</v>
      </c>
      <c r="IV39">
        <v>1011</v>
      </c>
      <c r="IW39">
        <v>0</v>
      </c>
      <c r="IY39">
        <v>9</v>
      </c>
      <c r="IZ39">
        <v>1969</v>
      </c>
      <c r="JC39">
        <v>4.5</v>
      </c>
      <c r="JD39">
        <v>1969</v>
      </c>
      <c r="JE39">
        <v>3.3333333333333335</v>
      </c>
      <c r="JF39">
        <v>1330.3333333333333</v>
      </c>
      <c r="JG39">
        <v>2.5</v>
      </c>
      <c r="JH39">
        <v>628</v>
      </c>
      <c r="JI39">
        <v>6</v>
      </c>
      <c r="JJ39">
        <v>1450</v>
      </c>
      <c r="JK39">
        <v>4</v>
      </c>
      <c r="JL39">
        <v>522</v>
      </c>
      <c r="JM39">
        <v>3.75</v>
      </c>
      <c r="JN39">
        <v>807</v>
      </c>
      <c r="JO39">
        <v>7</v>
      </c>
      <c r="JP39">
        <v>1505</v>
      </c>
      <c r="JQ39">
        <v>0</v>
      </c>
      <c r="JU39">
        <v>3.5</v>
      </c>
      <c r="JV39">
        <v>1505</v>
      </c>
      <c r="JW39">
        <v>3.6666666666666665</v>
      </c>
      <c r="JX39">
        <v>946.6</v>
      </c>
      <c r="JY39">
        <v>3.5</v>
      </c>
      <c r="JZ39">
        <v>1090.5</v>
      </c>
      <c r="KA39">
        <v>3.5</v>
      </c>
      <c r="KB39">
        <v>662.5</v>
      </c>
      <c r="KC39">
        <v>1</v>
      </c>
      <c r="KD39">
        <v>123</v>
      </c>
      <c r="KE39">
        <v>1</v>
      </c>
      <c r="KF39">
        <v>139</v>
      </c>
      <c r="KG39">
        <v>2.25</v>
      </c>
      <c r="KH39">
        <v>396.75</v>
      </c>
      <c r="KI39">
        <v>0</v>
      </c>
      <c r="KK39">
        <v>1</v>
      </c>
      <c r="KL39">
        <v>153</v>
      </c>
      <c r="KO39">
        <v>0.5</v>
      </c>
      <c r="KP39">
        <v>153</v>
      </c>
      <c r="KQ39">
        <v>1.6666666666666667</v>
      </c>
      <c r="KR39">
        <v>348</v>
      </c>
      <c r="KS39">
        <v>1.6666666666666667</v>
      </c>
      <c r="KT39">
        <v>348</v>
      </c>
      <c r="KU39">
        <v>2.8888888888888888</v>
      </c>
      <c r="KV39">
        <v>804.92307692307691</v>
      </c>
      <c r="KW39">
        <v>3.1055555555555556</v>
      </c>
      <c r="KX39">
        <v>935.2100840336135</v>
      </c>
      <c r="KY39" s="15">
        <f>Tabla2[[#This Row],[ROS_NUM_COR_COD_ROS_TG_NEG]]-Tabla2[[#This Row],[PAS_NUM_COR_COD_ROS_TG_NEG]]</f>
        <v>0.19444444444444464</v>
      </c>
      <c r="KZ39" s="15">
        <f>Tabla2[[#This Row],[ROS_DUR_COR_COD_ROS_TG_NEG]]-Tabla2[[#This Row],[PAS_DUR_COR_COD_ROS_TG_NEG]]</f>
        <v>-225.38392857142867</v>
      </c>
      <c r="LA39" s="15">
        <f>Tabla2[[#This Row],[ROS_NUM_COR_COD_ROS_TG_NEU]]-Tabla2[[#This Row],[PAS_NUM_COR_COD_ROS_TG_NEU]]</f>
        <v>-1.6666666666666607E-2</v>
      </c>
      <c r="LB39" s="15">
        <f>Tabla2[[#This Row],[ROS_DUR_COR_COD_ROS_TG_NEU]]-Tabla2[[#This Row],[PAS_DUR_COR_COD_ROS_TG_NEU]]</f>
        <v>-328.64285714285711</v>
      </c>
      <c r="LC39" s="15">
        <f>Tabla2[[#This Row],[ROS_NUM_COR_COD_ROS_TG_POS]]-Tabla2[[#This Row],[PAS_NUM_COR_COD_ROS_TG_POS]]</f>
        <v>0.30000000000000027</v>
      </c>
      <c r="LD39" s="15">
        <f>Tabla2[[#This Row],[ROS_DUR_COR_COD_ROS_TG_POS]]-Tabla2[[#This Row],[PAS_DUR_COR_COD_ROS_TG_POS]]</f>
        <v>-469.85714285714289</v>
      </c>
      <c r="LE39" s="15">
        <f>Tabla2[[#This Row],[ROS_NUM_COR_COD_ROS_TG_TOT]]-Tabla2[[#This Row],[PAS_NUM_COR_COD_ROS_TG_TOT]]</f>
        <v>0.14285714285714324</v>
      </c>
      <c r="LF39" s="15">
        <f>Tabla2[[#This Row],[ROS_DUR_COR_COD_ROS_TG_TOT]]-Tabla2[[#This Row],[PAS_DUR_COR_COD_ROS_TG_TOT]]</f>
        <v>-355.51581027667987</v>
      </c>
      <c r="LG39" s="15">
        <f>Tabla2[[#This Row],[ROS_NUM_COR_COD_ESC_TG_NEG]]-Tabla2[[#This Row],[PAS_NUM_COR_COD_ESC_TG_NEG]]</f>
        <v>-0.47777777777777786</v>
      </c>
      <c r="LH39" s="15">
        <f>Tabla2[[#This Row],[ROS_DUR_COR_COD_ESC_TG_NEG]]-Tabla2[[#This Row],[PAS_DUR_COR_COD_ESC_TG_NEG]]</f>
        <v>168.86666666666656</v>
      </c>
      <c r="LI39" s="15">
        <f>Tabla2[[#This Row],[ROS_NUM_COR_COD_ESC_TG_NEU]]-Tabla2[[#This Row],[PAS_NUM_COR_COD_ESC_TG_NEU]]</f>
        <v>0.31111111111111089</v>
      </c>
      <c r="LJ39" s="15">
        <f>Tabla2[[#This Row],[ROS_NUM_COR_COD_ESC_TG_NEG]]-Tabla2[[#This Row],[PAS_NUM_COR_COD_ESC_TG_NEG]]</f>
        <v>-0.47777777777777786</v>
      </c>
      <c r="LK39" s="15">
        <f>Tabla2[[#This Row],[ROS_NUM_COR_COD_ESC_TG_POS]]-Tabla2[[#This Row],[PAS_NUM_COR_COD_ESC_TG_POS]]</f>
        <v>0.89999999999999991</v>
      </c>
      <c r="LL39" s="15">
        <f>Tabla2[[#This Row],[ROS_DUR_COR_COD_ESC_TG_POS]]-Tabla2[[#This Row],[PAS_DUR_COR_COD_ESC_TG_POS]]</f>
        <v>10.205128205128176</v>
      </c>
      <c r="LM39" s="15">
        <f>Tabla2[[#This Row],[ROS_NUM_COR_COD_ESC_TG_TOT]]-Tabla2[[#This Row],[PAS_NUM_COR_COD_ESC_TG_TOT]]</f>
        <v>0.27142857142857135</v>
      </c>
      <c r="LN39" s="15">
        <f>Tabla2[[#This Row],[ROS_DUR_COR_COD_ESC_TG_TOT]]-Tabla2[[#This Row],[PAS_DUR_COR_COD_ESC_TG_TOT]]</f>
        <v>98.795454545454504</v>
      </c>
      <c r="LO39" s="15">
        <f>Tabla2[[#This Row],[PAS_NUM_COR_COD_ROS_TG_NEG]]-Tabla2[[#This Row],[ESC_NUM_COR_COD_ROS_TG_NEG]]</f>
        <v>2.25</v>
      </c>
      <c r="LP39" s="15">
        <f>Tabla2[[#This Row],[PAS_DUR_COR_COD_ROS_TG_NEG]]-Tabla2[[#This Row],[ESC_DUR_COR_COD_ROS_TG_NEG]]</f>
        <v>158.8125</v>
      </c>
      <c r="LQ39" s="15">
        <f>Tabla2[[#This Row],[PAS_NUM_COR_COD_ROS_TG_NEU]]-Tabla2[[#This Row],[ESC_NUM_COR_COD_ROS_TG_NEU]]</f>
        <v>1.8499999999999996</v>
      </c>
      <c r="LR39" s="15">
        <f>Tabla2[[#This Row],[PAS_DUR_COR_COD_ROS_TG_NEU]]-Tabla2[[#This Row],[ESC_DUR_COR_COD_ROS_TG_NEU]]</f>
        <v>715.125</v>
      </c>
      <c r="LS39" s="15">
        <f>Tabla2[[#This Row],[PAS_NUM_COR_COD_ROS_TG_POS]]-Tabla2[[#This Row],[ESC_NUM_COR_COD_ROS_TG_POS]]</f>
        <v>0.89999999999999991</v>
      </c>
      <c r="LT39" s="15">
        <f>Tabla2[[#This Row],[PAS_DUR_COR_COD_ROS_TG_POS]]-Tabla2[[#This Row],[ESC_DUR_COR_COD_ROS_TG_POS]]</f>
        <v>357.85714285714289</v>
      </c>
      <c r="LU39" s="15">
        <f>Tabla2[[#This Row],[PAS_NUM_COR_COD_ROS_TG_TOT]]-Tabla2[[#This Row],[ESC_NUM_COR_COD_ROS_TG_TOT]]</f>
        <v>1.6400000000000001</v>
      </c>
      <c r="LV39" s="15">
        <f>Tabla2[[#This Row],[PAS_DUR_COR_COD_ROS_TG_TOT]]-Tabla2[[#This Row],[ESC_DUR_COR_COD_ROS_TG_TOT]]</f>
        <v>508.6521739130435</v>
      </c>
      <c r="LW39" s="15">
        <f>Tabla2[[#This Row],[PAS_NUM_COR_COD_ESC_TG_NEG]]-Tabla2[[#This Row],[ESC_NUM_COR_COD_ESC_TG_NEG]]</f>
        <v>0.84285714285714297</v>
      </c>
      <c r="LX39" s="15">
        <f>Tabla2[[#This Row],[PAS_DUR_COR_COD_ESC_TG_NEG]]-Tabla2[[#This Row],[ESC_DUR_COR_COD_ESC_TG_NEG]]</f>
        <v>587.30000000000007</v>
      </c>
      <c r="LY39" s="15">
        <f>Tabla2[[#This Row],[PAS_NUM_COR_COD_ESC_TG_NEU]]-Tabla2[[#This Row],[ESC_NUM_COR_COD_ESC_TG_NEU]]</f>
        <v>1.5999999999999996</v>
      </c>
      <c r="LZ39" s="15">
        <f>Tabla2[[#This Row],[PAS_DUR_COR_COD_ESC_TG_NEU]]-Tabla2[[#This Row],[ESC_DUR_COR_COD_ESC_TG_NEU]]</f>
        <v>-64.9375</v>
      </c>
      <c r="MA39" s="15">
        <f>Tabla2[[#This Row],[PAS_NUM_COR_COD_ESC_TG_POS]]-Tabla2[[#This Row],[ESC_NUM_COR_COD_ESC_TG_POS]]</f>
        <v>2.5249999999999999</v>
      </c>
      <c r="MB39" s="15">
        <f>Tabla2[[#This Row],[PAS_DUR_COR_COD_ESC_TG_POS]]-Tabla2[[#This Row],[ESC_DUR_COR_COD_ESC_TG_POS]]</f>
        <v>1112.7115384615386</v>
      </c>
      <c r="MC39" s="15">
        <f>Tabla2[[#This Row],[PAS_NUM_COR_COD_ESC_TG_TOT]]-Tabla2[[#This Row],[ESC_NUM_COR_COD_ESC_TG_TOT]]</f>
        <v>1.6799999999999997</v>
      </c>
      <c r="MD39" s="15">
        <f>Tabla2[[#This Row],[PAS_DUR_COR_COD_ESC_TG_TOT]]-Tabla2[[#This Row],[ESC_DUR_COR_COD_ESC_TG_TOT]]</f>
        <v>545.49025974025983</v>
      </c>
      <c r="ME39" s="42">
        <f>Tabla25[[#This Row],[PAS_NUM_COR_COD_ROS_TG_NEG]]-Tabla25[[#This Row],[PAS_NUM_COR_COD_ESC_TG_NEG]]</f>
        <v>0.54999999999999982</v>
      </c>
      <c r="MF39" s="42">
        <f>Tabla25[[#This Row],[PAS_NUM_COR_COD_ROS_TG_NEU]]-Tabla25[[#This Row],[PAS_NUM_COR_COD_ESC_TG_NEU]]</f>
        <v>0.54999999999999982</v>
      </c>
      <c r="MG39" s="42">
        <f>Tabla25[[#This Row],[PAS_NUM_COR_COD_ROS_TG_POS]]-Tabla25[[#This Row],[PAS_NUM_COR_COD_ESC_TG_POS]]</f>
        <v>-0.5</v>
      </c>
      <c r="MH39" s="42">
        <f>Tabla25[[#This Row],[PAS_NUM_COR_COD_ROS_TG_TOT]]-Tabla25[[#This Row],[PAS_NUM_COR_COD_ESC_TG_TOT]]</f>
        <v>0.20000000000000018</v>
      </c>
      <c r="MI39" s="42">
        <f>Tabla25[[#This Row],[PAS_DUR_COR_COD_ROS_TG_NEG]]-Tabla25[[#This Row],[PAS_DUR_COR_COD_ESC_TG_NEG]]</f>
        <v>148.67916666666656</v>
      </c>
      <c r="MJ39" s="42">
        <f>Tabla25[[#This Row],[PAS_DUR_COR_COD_ROS_TG_NEU]]-Tabla25[[#This Row],[PAS_DUR_COR_COD_ESC_TG_NEU]]</f>
        <v>206.6875</v>
      </c>
      <c r="MK39" s="42">
        <f>Tabla25[[#This Row],[PAS_DUR_COR_COD_ROS_TG_POS]]-Tabla25[[#This Row],[PAS_DUR_COR_COD_ESC_TG_POS]]</f>
        <v>-337.60439560439568</v>
      </c>
      <c r="ML39" s="42">
        <f>Tabla25[[#This Row],[PAS_DUR_COR_COD_ROS_TG_TOT]]-Tabla25[[#This Row],[PAS_DUR_COR_COD_ESC_TG_TOT]]</f>
        <v>25.447628458498002</v>
      </c>
      <c r="MM39" s="44">
        <f>Tabla25[[#This Row],[ESC_NUM_COR_COD_ROS_TG_NEG]]-Tabla25[[#This Row],[ESC_NUM_COR_COD_ESC_TG_NEG]]</f>
        <v>-0.85714285714285721</v>
      </c>
      <c r="MN39" s="44">
        <f>Tabla25[[#This Row],[ESC_NUM_COR_COD_ROS_TG_NEU]]-Tabla25[[#This Row],[ESC_NUM_COR_COD_ESC_TG_NEU]]</f>
        <v>0.29999999999999982</v>
      </c>
      <c r="MO39" s="44">
        <f>Tabla25[[#This Row],[ESC_NUM_COR_COD_ROS_TG_POS]]-Tabla25[[#This Row],[ESC_NUM_COR_COD_ESC_TG_POS]]</f>
        <v>1.125</v>
      </c>
      <c r="MP39" s="44">
        <f>Tabla25[[#This Row],[ESC_NUM_COR_COD_ROS_TG_TOT]]-Tabla25[[#This Row],[ESC_NUM_COR_COD_ESC_TG_TOT]]</f>
        <v>0.23999999999999977</v>
      </c>
      <c r="MQ39" s="44">
        <f>Tabla25[[#This Row],[ESC_DUR_COR_COD_ROS_TG_NEG]]-Tabla25[[#This Row],[ESC_DUR_COR_COD_ESC_TG_NEG]]</f>
        <v>577.16666666666663</v>
      </c>
      <c r="MR39" s="44">
        <f>Tabla25[[#This Row],[ESC_DUR_COR_COD_ROS_TG_NEU]]-Tabla25[[#This Row],[ESC_DUR_COR_COD_ESC_TG_NEU]]</f>
        <v>-573.375</v>
      </c>
      <c r="MS39" s="44">
        <f>Tabla25[[#This Row],[ESC_DUR_COR_COD_ROS_TG_POS]]-Tabla25[[#This Row],[ESC_DUR_COR_COD_ESC_TG_POS]]</f>
        <v>417.25</v>
      </c>
      <c r="MT39" s="44">
        <f>Tabla25[[#This Row],[ESC_DUR_COR_COD_ROS_TG_TOT]]-Tabla25[[#This Row],[ESC_DUR_COR_COD_ESC_TG_TOT]]</f>
        <v>62.285714285714334</v>
      </c>
      <c r="MU39" s="47">
        <f>Tabla25[[#This Row],[ROS_NUM_COR_COD_ROS_TG_NEG]]-Tabla25[[#This Row],[ROS_NUM_COR_COD_ESC_TG_NEG]]</f>
        <v>1.2222222222222223</v>
      </c>
      <c r="MV39" s="47">
        <f>Tabla25[[#This Row],[ROS_NUM_COR_COD_ROS_TG_NEU]]-Tabla25[[#This Row],[ROS_NUM_COR_COD_ESC_TG_NEU]]</f>
        <v>0.22222222222222232</v>
      </c>
      <c r="MW39" s="47">
        <f>Tabla25[[#This Row],[ROS_NUM_COR_COD_ROS_TG_POS]]-Tabla25[[#This Row],[ROS_NUM_COR_COD_ESC_TG_POS]]</f>
        <v>-1.0999999999999996</v>
      </c>
      <c r="MX39" s="47">
        <f>Tabla25[[#This Row],[ROS_NUM_COR_COD_ROS_TG_TOT]]-Tabla25[[#This Row],[ROS_NUM_COR_COD_ESC_TG_TOT]]</f>
        <v>7.1428571428572063E-2</v>
      </c>
      <c r="MY39" s="47">
        <f>Tabla25[[#This Row],[ROS_DUR_COR_COD_ROS_TG_NEG]]-Tabla25[[#This Row],[ROS_DUR_COR_COD_ESC_TG_NEG]]</f>
        <v>-245.57142857142867</v>
      </c>
      <c r="MZ39" s="47">
        <f>Tabla25[[#This Row],[ROS_DUR_COR_COD_ROS_TG_NEU]]-Tabla25[[#This Row],[ROS_DUR_COR_COD_ESC_TG_NEU]]</f>
        <v>-198.47619047619037</v>
      </c>
      <c r="NA39" s="47">
        <f>Tabla25[[#This Row],[ROS_DUR_COR_COD_ROS_TG_POS]]-Tabla25[[#This Row],[ROS_DUR_COR_COD_ESC_TG_POS]]</f>
        <v>-817.66666666666674</v>
      </c>
      <c r="NB39" s="47">
        <f>Tabla25[[#This Row],[ROS_DUR_COR_COD_ROS_TG_TOT]]-Tabla25[[#This Row],[ROS_DUR_COR_COD_ESC_TG_TOT]]</f>
        <v>-428.86363636363637</v>
      </c>
      <c r="NC39">
        <v>228.28571428571428</v>
      </c>
      <c r="ND39">
        <v>214.71428571428572</v>
      </c>
      <c r="NE39">
        <v>175.375</v>
      </c>
      <c r="NF39">
        <v>204.72727272727272</v>
      </c>
      <c r="NG39">
        <v>229.75</v>
      </c>
      <c r="NH39">
        <v>151.5</v>
      </c>
      <c r="NI39">
        <v>201.16666666666666</v>
      </c>
      <c r="NJ39">
        <v>189.6875</v>
      </c>
      <c r="NK39">
        <v>307</v>
      </c>
      <c r="NL39">
        <v>198.625</v>
      </c>
      <c r="NM39">
        <v>224.4</v>
      </c>
      <c r="NN39">
        <v>227</v>
      </c>
      <c r="NO39">
        <v>252.33333333333334</v>
      </c>
      <c r="NP39">
        <v>259</v>
      </c>
      <c r="NQ39">
        <v>181.75</v>
      </c>
      <c r="NR39">
        <v>234.07142857142858</v>
      </c>
      <c r="NS39">
        <v>296.125</v>
      </c>
      <c r="NT39">
        <v>232.6875</v>
      </c>
      <c r="NU39">
        <v>244.78571428571428</v>
      </c>
      <c r="NV39">
        <v>258.43478260869563</v>
      </c>
      <c r="NW39">
        <v>261.93333333333334</v>
      </c>
      <c r="NX39">
        <v>209.9375</v>
      </c>
      <c r="NY39">
        <v>264.61538461538464</v>
      </c>
      <c r="NZ39">
        <v>243.81818181818181</v>
      </c>
      <c r="OA39" s="15">
        <f>Tabla2[[#This Row],[ROS_1DU_COR_COD_ROS_TG_NEG]]-Tabla2[[#This Row],[PAS_1DU_COR_COD_ROS_TG_NEG]]</f>
        <v>-67.839285714285722</v>
      </c>
      <c r="OB39" s="15">
        <f>Tabla2[[#This Row],[ROS_1DU_COR_COD_ROS_TG_NEU]]-Tabla2[[#This Row],[PAS_1DU_COR_COD_ROS_TG_NEU]]</f>
        <v>-17.973214285714278</v>
      </c>
      <c r="OC39" s="15">
        <f>Tabla2[[#This Row],[ROS_1DU_COR_COD_ROS_TG_POS]]-Tabla2[[#This Row],[PAS_1DU_COR_COD_ROS_TG_POS]]</f>
        <v>-69.410714285714278</v>
      </c>
      <c r="OD39" s="15">
        <f>Tabla2[[#This Row],[ROS_1DU_COR_COD_ROS_TG_TOT]]-Tabla2[[#This Row],[PAS_1DU_COR_COD_ROS_TG_TOT]]</f>
        <v>-53.707509881422908</v>
      </c>
      <c r="OE39" s="15">
        <f>Tabla2[[#This Row],[ROS_1DU_COR_COD_ESC_TG_NEG]]-Tabla2[[#This Row],[PAS_1DU_COR_COD_ESC_TG_NEG]]</f>
        <v>-32.183333333333337</v>
      </c>
      <c r="OF39" s="15">
        <f>Tabla2[[#This Row],[ROS_1DU_COR_COD_ESC_TG_NEU]]-Tabla2[[#This Row],[PAS_1DU_COR_COD_ESC_TG_NEU]]</f>
        <v>-58.4375</v>
      </c>
      <c r="OG39" s="15">
        <f>Tabla2[[#This Row],[ROS_1DU_COR_COD_ESC_TG_POS]]-Tabla2[[#This Row],[PAS_1DU_COR_COD_ESC_TG_POS]]</f>
        <v>-63.448717948717984</v>
      </c>
      <c r="OH39" s="15">
        <f>Tabla2[[#This Row],[ROS_1DU_COR_COD_ESC_TG_TOT]]-Tabla2[[#This Row],[PAS_1DU_COR_COD_ESC_TG_TOT]]</f>
        <v>-54.130681818181813</v>
      </c>
      <c r="OI39" s="15">
        <f>Tabla2[[#This Row],[PAS_1DU_COR_COD_ROS_TG_NEG]]-Tabla2[[#This Row],[ESC_1DU_COR_COD_ROS_TG_NEG]]</f>
        <v>-10.875</v>
      </c>
      <c r="OJ39" s="15">
        <f>Tabla2[[#This Row],[PAS_1DU_COR_COD_ROS_TG_NEU]]-Tabla2[[#This Row],[ESC_1DU_COR_COD_ROS_TG_NEU]]</f>
        <v>34.0625</v>
      </c>
      <c r="OK39" s="15">
        <f>Tabla2[[#This Row],[PAS_1DU_COR_COD_ROS_TG_POS]]-Tabla2[[#This Row],[ESC_1DU_COR_COD_ROS_TG_POS]]</f>
        <v>20.385714285714272</v>
      </c>
      <c r="OL39" s="15">
        <f>Tabla2[[#This Row],[PAS_1DU_COR_COD_ROS_TG_TOT]]-Tabla2[[#This Row],[ESC_1DU_COR_COD_ROS_TG_TOT]]</f>
        <v>31.434782608695627</v>
      </c>
      <c r="OM39" s="15">
        <f>Tabla2[[#This Row],[PAS_1DU_COR_COD_ESC_TG_NEG]]-Tabla2[[#This Row],[ESC_1DU_COR_COD_ESC_TG_NEG]]</f>
        <v>9.5999999999999943</v>
      </c>
      <c r="ON39" s="15">
        <f>Tabla2[[#This Row],[PAS_1DU_COR_COD_ESC_TG_NEU]]-Tabla2[[#This Row],[ESC_1DU_COR_COD_ESC_TG_NEU]]</f>
        <v>-49.0625</v>
      </c>
      <c r="OO39" s="15">
        <f>Tabla2[[#This Row],[PAS_1DU_COR_COD_ESC_TG_POS]]-Tabla2[[#This Row],[ESC_1DU_COR_COD_ESC_TG_POS]]</f>
        <v>82.865384615384642</v>
      </c>
      <c r="OP39" s="15">
        <f>Tabla2[[#This Row],[PAS_1DU_COR_COD_ESC_TG_TOT]]-Tabla2[[#This Row],[ESC_1DU_COR_COD_ESC_TG_TOT]]</f>
        <v>9.7467532467532294</v>
      </c>
      <c r="OQ39" s="61">
        <v>-1.4642857142857224</v>
      </c>
      <c r="OR39" s="62">
        <v>63.214285714285722</v>
      </c>
      <c r="OS39" s="62">
        <v>-25.791666666666657</v>
      </c>
      <c r="OT39" s="62">
        <v>15.03977272727272</v>
      </c>
      <c r="OU39" s="62">
        <v>54.666666666666657</v>
      </c>
      <c r="OV39" s="62">
        <v>-60.375</v>
      </c>
      <c r="OW39" s="62">
        <v>42.650000000000006</v>
      </c>
      <c r="OX39" s="62">
        <v>-7.0714285714285836</v>
      </c>
      <c r="OY39" s="62">
        <v>34.191666666666663</v>
      </c>
      <c r="OZ39" s="62">
        <v>22.75</v>
      </c>
      <c r="PA39" s="62">
        <v>-19.829670329670364</v>
      </c>
      <c r="PB39" s="62">
        <v>14.616600790513814</v>
      </c>
    </row>
    <row r="40" spans="1:418" x14ac:dyDescent="0.3">
      <c r="A40" s="2" t="s">
        <v>38</v>
      </c>
      <c r="B40" s="2">
        <v>20</v>
      </c>
      <c r="C40" s="2">
        <v>2</v>
      </c>
      <c r="D40" s="2">
        <v>25</v>
      </c>
      <c r="E40">
        <v>3.35</v>
      </c>
      <c r="F40">
        <v>516.72222222222217</v>
      </c>
      <c r="G40">
        <v>2.9</v>
      </c>
      <c r="H40">
        <v>465.94444444444446</v>
      </c>
      <c r="I40">
        <v>2.75</v>
      </c>
      <c r="J40">
        <v>457.29411764705884</v>
      </c>
      <c r="K40">
        <v>3</v>
      </c>
      <c r="L40">
        <v>480.41509433962267</v>
      </c>
      <c r="M40">
        <v>2.9</v>
      </c>
      <c r="N40">
        <v>494.64705882352939</v>
      </c>
      <c r="O40">
        <v>3.05</v>
      </c>
      <c r="P40">
        <v>534.6875</v>
      </c>
      <c r="Q40">
        <v>2.6</v>
      </c>
      <c r="R40">
        <v>479.25</v>
      </c>
      <c r="S40">
        <v>2.85</v>
      </c>
      <c r="T40">
        <v>502.69387755102042</v>
      </c>
      <c r="U40">
        <v>2.9249999999999998</v>
      </c>
      <c r="V40">
        <v>491.11764705882354</v>
      </c>
      <c r="W40">
        <v>0.8</v>
      </c>
      <c r="X40">
        <v>194.91666666666666</v>
      </c>
      <c r="Y40">
        <v>1.25</v>
      </c>
      <c r="Z40">
        <v>204</v>
      </c>
      <c r="AA40">
        <v>0.9</v>
      </c>
      <c r="AB40">
        <v>273.84615384615387</v>
      </c>
      <c r="AC40">
        <v>0.98333333333333328</v>
      </c>
      <c r="AD40">
        <v>223.48780487804879</v>
      </c>
      <c r="AE40">
        <v>0.98333333333333328</v>
      </c>
      <c r="AF40">
        <v>223.48780487804879</v>
      </c>
      <c r="AG40">
        <v>2.2777777777777777</v>
      </c>
      <c r="AH40">
        <v>414.38461538461536</v>
      </c>
      <c r="BM40">
        <v>2.2777777777777777</v>
      </c>
      <c r="BN40">
        <v>414.38461538461536</v>
      </c>
      <c r="BO40">
        <v>3.3</v>
      </c>
      <c r="BP40">
        <v>557.375</v>
      </c>
      <c r="BQ40">
        <v>5.125</v>
      </c>
      <c r="BR40">
        <v>739.75</v>
      </c>
      <c r="BS40">
        <v>3.3333333333333335</v>
      </c>
      <c r="BT40">
        <v>513.44444444444446</v>
      </c>
      <c r="BU40">
        <v>3.8518518518518516</v>
      </c>
      <c r="BV40">
        <v>599.91999999999996</v>
      </c>
      <c r="BW40">
        <v>3.2222222222222223</v>
      </c>
      <c r="BX40">
        <v>738.57142857142856</v>
      </c>
      <c r="BY40">
        <v>3.7142857142857144</v>
      </c>
      <c r="BZ40">
        <v>830.8</v>
      </c>
      <c r="CA40">
        <v>4.1111111111111107</v>
      </c>
      <c r="CB40">
        <v>907.85714285714289</v>
      </c>
      <c r="CC40">
        <v>3.68</v>
      </c>
      <c r="CD40">
        <v>825.21052631578948</v>
      </c>
      <c r="CE40">
        <v>3.7692307692307692</v>
      </c>
      <c r="CF40">
        <v>697.2045454545455</v>
      </c>
      <c r="CG40">
        <v>3</v>
      </c>
      <c r="CH40">
        <v>636.375</v>
      </c>
      <c r="CI40">
        <v>2.75</v>
      </c>
      <c r="CJ40">
        <v>581.83333333333337</v>
      </c>
      <c r="CK40">
        <v>3.7777777777777777</v>
      </c>
      <c r="CL40">
        <v>576.22222222222217</v>
      </c>
      <c r="CM40">
        <v>3.1851851851851851</v>
      </c>
      <c r="CN40">
        <v>598.60869565217388</v>
      </c>
      <c r="CO40">
        <v>3.8888888888888888</v>
      </c>
      <c r="CP40">
        <v>684.25</v>
      </c>
      <c r="CQ40">
        <v>4.1428571428571432</v>
      </c>
      <c r="CR40">
        <v>888.8</v>
      </c>
      <c r="CS40">
        <v>3</v>
      </c>
      <c r="CT40">
        <v>736.16666666666663</v>
      </c>
      <c r="CU40">
        <v>3.64</v>
      </c>
      <c r="CV40">
        <v>754.47368421052636</v>
      </c>
      <c r="CW40">
        <v>3.4038461538461537</v>
      </c>
      <c r="CX40">
        <v>669.11904761904759</v>
      </c>
      <c r="CY40">
        <v>3.5865384615384617</v>
      </c>
      <c r="CZ40">
        <v>683.48837209302326</v>
      </c>
      <c r="DA40">
        <v>1.9</v>
      </c>
      <c r="DB40">
        <v>350.25</v>
      </c>
      <c r="DC40">
        <v>2.625</v>
      </c>
      <c r="DD40">
        <v>445.42857142857144</v>
      </c>
      <c r="DE40">
        <v>2.2222222222222223</v>
      </c>
      <c r="DF40">
        <v>410.625</v>
      </c>
      <c r="DG40">
        <v>2.2222222222222223</v>
      </c>
      <c r="DH40">
        <v>400.21739130434781</v>
      </c>
      <c r="DI40">
        <v>2.6666666666666665</v>
      </c>
      <c r="DJ40">
        <v>435.55555555555554</v>
      </c>
      <c r="DK40">
        <v>2.4285714285714284</v>
      </c>
      <c r="DL40">
        <v>425.57142857142856</v>
      </c>
      <c r="DM40">
        <v>2.6666666666666665</v>
      </c>
      <c r="DN40">
        <v>376.55555555555554</v>
      </c>
      <c r="DO40">
        <v>2.6</v>
      </c>
      <c r="DP40">
        <v>411.52</v>
      </c>
      <c r="DQ40">
        <v>2.4038461538461537</v>
      </c>
      <c r="DR40">
        <v>406.10416666666669</v>
      </c>
      <c r="DS40">
        <v>2.4038461538461537</v>
      </c>
      <c r="DT40">
        <v>406.10416666666669</v>
      </c>
      <c r="DU40">
        <v>3.1923076923076925</v>
      </c>
      <c r="DV40">
        <v>584.12686567164178</v>
      </c>
      <c r="DY40">
        <v>4.5</v>
      </c>
      <c r="DZ40">
        <v>500</v>
      </c>
      <c r="EA40">
        <v>6</v>
      </c>
      <c r="EB40">
        <v>1378</v>
      </c>
      <c r="EC40">
        <v>5</v>
      </c>
      <c r="ED40">
        <v>792.66666666666663</v>
      </c>
      <c r="EE40">
        <v>7</v>
      </c>
      <c r="EF40">
        <v>1152</v>
      </c>
      <c r="EG40">
        <v>4.666666666666667</v>
      </c>
      <c r="EH40">
        <v>633.66666666666663</v>
      </c>
      <c r="EI40">
        <v>4</v>
      </c>
      <c r="EJ40">
        <v>976</v>
      </c>
      <c r="EK40">
        <v>5</v>
      </c>
      <c r="EL40">
        <v>805.8</v>
      </c>
      <c r="EM40">
        <v>5</v>
      </c>
      <c r="EN40">
        <v>800.875</v>
      </c>
      <c r="EQ40">
        <v>5</v>
      </c>
      <c r="ER40">
        <v>714.5</v>
      </c>
      <c r="ES40">
        <v>0</v>
      </c>
      <c r="EU40">
        <v>3.3333333333333335</v>
      </c>
      <c r="EV40">
        <v>714.5</v>
      </c>
      <c r="EW40">
        <v>0</v>
      </c>
      <c r="EY40">
        <v>5</v>
      </c>
      <c r="EZ40">
        <v>593</v>
      </c>
      <c r="FA40">
        <v>5</v>
      </c>
      <c r="FB40">
        <v>636</v>
      </c>
      <c r="FC40">
        <v>4</v>
      </c>
      <c r="FD40">
        <v>603.75</v>
      </c>
      <c r="FE40">
        <v>3.75</v>
      </c>
      <c r="FF40">
        <v>640.66666666666663</v>
      </c>
      <c r="FG40">
        <v>4.375</v>
      </c>
      <c r="FH40">
        <v>732.21428571428567</v>
      </c>
      <c r="FK40">
        <v>2.5</v>
      </c>
      <c r="FL40">
        <v>275</v>
      </c>
      <c r="FM40">
        <v>1</v>
      </c>
      <c r="FN40">
        <v>130</v>
      </c>
      <c r="FO40">
        <v>2</v>
      </c>
      <c r="FP40">
        <v>226.66666666666666</v>
      </c>
      <c r="FQ40">
        <v>3</v>
      </c>
      <c r="FR40">
        <v>324</v>
      </c>
      <c r="FS40">
        <v>1.3333333333333333</v>
      </c>
      <c r="FT40">
        <v>234.66666666666666</v>
      </c>
      <c r="FU40">
        <v>4</v>
      </c>
      <c r="FV40">
        <v>484</v>
      </c>
      <c r="FW40">
        <v>2.2000000000000002</v>
      </c>
      <c r="FX40">
        <v>302.39999999999998</v>
      </c>
      <c r="FY40">
        <v>2.125</v>
      </c>
      <c r="FZ40">
        <v>274</v>
      </c>
      <c r="GA40">
        <v>2.125</v>
      </c>
      <c r="GB40">
        <v>274</v>
      </c>
      <c r="GC40">
        <v>3.625</v>
      </c>
      <c r="GD40">
        <v>565.59090909090912</v>
      </c>
      <c r="GE40">
        <v>3.25</v>
      </c>
      <c r="GF40">
        <v>581.51282051282055</v>
      </c>
      <c r="GG40">
        <v>2.75</v>
      </c>
      <c r="GH40">
        <v>563.16666666666663</v>
      </c>
      <c r="GI40">
        <v>3.25</v>
      </c>
      <c r="GJ40">
        <v>459.14285714285717</v>
      </c>
      <c r="GK40">
        <v>2.4444444444444446</v>
      </c>
      <c r="GL40">
        <v>402.25</v>
      </c>
      <c r="GM40">
        <v>2.8</v>
      </c>
      <c r="GN40">
        <v>467.1904761904762</v>
      </c>
      <c r="GO40">
        <v>2.25</v>
      </c>
      <c r="GP40">
        <v>328</v>
      </c>
      <c r="GQ40">
        <v>2.7</v>
      </c>
      <c r="GR40">
        <v>449.25</v>
      </c>
      <c r="GS40">
        <v>3.1428571428571428</v>
      </c>
      <c r="GT40">
        <v>385.14285714285717</v>
      </c>
      <c r="GU40">
        <v>2.68</v>
      </c>
      <c r="GV40">
        <v>387.56521739130437</v>
      </c>
      <c r="GW40">
        <v>2.74</v>
      </c>
      <c r="GX40">
        <v>425.56818181818181</v>
      </c>
      <c r="GY40">
        <v>3</v>
      </c>
      <c r="GZ40">
        <v>490</v>
      </c>
      <c r="HA40">
        <v>3.875</v>
      </c>
      <c r="HB40">
        <v>650.375</v>
      </c>
      <c r="HC40">
        <v>3.4444444444444446</v>
      </c>
      <c r="HD40">
        <v>519.22222222222217</v>
      </c>
      <c r="HE40">
        <v>3.44</v>
      </c>
      <c r="HF40">
        <v>554.41666666666663</v>
      </c>
      <c r="HG40">
        <v>3.625</v>
      </c>
      <c r="HH40">
        <v>618.875</v>
      </c>
      <c r="HI40">
        <v>3.7</v>
      </c>
      <c r="HJ40">
        <v>576.4</v>
      </c>
      <c r="HK40">
        <v>5.1428571428571432</v>
      </c>
      <c r="HL40">
        <v>664.57142857142856</v>
      </c>
      <c r="HM40">
        <v>4.08</v>
      </c>
      <c r="HN40">
        <v>614.67999999999995</v>
      </c>
      <c r="HO40">
        <v>3.76</v>
      </c>
      <c r="HP40">
        <v>585.16326530612241</v>
      </c>
      <c r="HQ40">
        <v>3.25</v>
      </c>
      <c r="HR40">
        <v>509.6559139784946</v>
      </c>
      <c r="HS40">
        <v>1.5</v>
      </c>
      <c r="HT40">
        <v>259.125</v>
      </c>
      <c r="HU40">
        <v>2.125</v>
      </c>
      <c r="HV40">
        <v>391.71428571428572</v>
      </c>
      <c r="HW40">
        <v>3</v>
      </c>
      <c r="HX40">
        <v>478.88888888888891</v>
      </c>
      <c r="HY40">
        <v>2.2400000000000002</v>
      </c>
      <c r="HZ40">
        <v>380.20833333333331</v>
      </c>
      <c r="IA40">
        <v>2.375</v>
      </c>
      <c r="IB40">
        <v>386.85714285714283</v>
      </c>
      <c r="IC40">
        <v>1.6</v>
      </c>
      <c r="ID40">
        <v>306.5</v>
      </c>
      <c r="IE40">
        <v>2.4285714285714284</v>
      </c>
      <c r="IF40">
        <v>351.42857142857144</v>
      </c>
      <c r="IG40">
        <v>2.08</v>
      </c>
      <c r="IH40">
        <v>346.36363636363637</v>
      </c>
      <c r="II40">
        <v>2.16</v>
      </c>
      <c r="IJ40">
        <v>364.02173913043481</v>
      </c>
      <c r="IK40">
        <v>2.16</v>
      </c>
      <c r="IL40">
        <v>364.02173913043481</v>
      </c>
      <c r="IM40">
        <v>2.8866666666666667</v>
      </c>
      <c r="IN40">
        <v>461.46043165467626</v>
      </c>
      <c r="IO40">
        <v>1</v>
      </c>
      <c r="IP40">
        <v>475</v>
      </c>
      <c r="IQ40">
        <v>2</v>
      </c>
      <c r="IR40">
        <v>270.5</v>
      </c>
      <c r="IS40">
        <v>4</v>
      </c>
      <c r="IT40">
        <v>411</v>
      </c>
      <c r="IU40">
        <v>2</v>
      </c>
      <c r="IV40">
        <v>356.75</v>
      </c>
      <c r="IW40">
        <v>2</v>
      </c>
      <c r="IX40">
        <v>509</v>
      </c>
      <c r="JA40">
        <v>2.3333333333333335</v>
      </c>
      <c r="JB40">
        <v>441.5</v>
      </c>
      <c r="JC40">
        <v>2.2000000000000002</v>
      </c>
      <c r="JD40">
        <v>464</v>
      </c>
      <c r="JE40">
        <v>2.1</v>
      </c>
      <c r="JF40">
        <v>402.71428571428572</v>
      </c>
      <c r="JG40">
        <v>1</v>
      </c>
      <c r="JH40">
        <v>280</v>
      </c>
      <c r="JI40">
        <v>6.5</v>
      </c>
      <c r="JJ40">
        <v>804</v>
      </c>
      <c r="JK40">
        <v>4</v>
      </c>
      <c r="JL40">
        <v>675</v>
      </c>
      <c r="JM40">
        <v>3.8</v>
      </c>
      <c r="JN40">
        <v>640.75</v>
      </c>
      <c r="JO40">
        <v>2.5</v>
      </c>
      <c r="JP40">
        <v>417.5</v>
      </c>
      <c r="JS40">
        <v>2.6666666666666665</v>
      </c>
      <c r="JT40">
        <v>485.33333333333331</v>
      </c>
      <c r="JU40">
        <v>2.6</v>
      </c>
      <c r="JV40">
        <v>458.2</v>
      </c>
      <c r="JW40">
        <v>3.2</v>
      </c>
      <c r="JX40">
        <v>539.33333333333337</v>
      </c>
      <c r="JY40">
        <v>2.65</v>
      </c>
      <c r="JZ40">
        <v>479.5625</v>
      </c>
      <c r="KA40">
        <v>1.5</v>
      </c>
      <c r="KB40">
        <v>167.5</v>
      </c>
      <c r="KC40">
        <v>5</v>
      </c>
      <c r="KD40">
        <v>896</v>
      </c>
      <c r="KE40">
        <v>2</v>
      </c>
      <c r="KF40">
        <v>516</v>
      </c>
      <c r="KG40">
        <v>3</v>
      </c>
      <c r="KH40">
        <v>528.6</v>
      </c>
      <c r="KI40">
        <v>2</v>
      </c>
      <c r="KJ40">
        <v>326.5</v>
      </c>
      <c r="KM40">
        <v>2.6666666666666665</v>
      </c>
      <c r="KN40">
        <v>1213</v>
      </c>
      <c r="KO40">
        <v>2.4</v>
      </c>
      <c r="KP40">
        <v>622</v>
      </c>
      <c r="KQ40">
        <v>2.7</v>
      </c>
      <c r="KR40">
        <v>563.625</v>
      </c>
      <c r="KS40">
        <v>2.7</v>
      </c>
      <c r="KT40">
        <v>563.625</v>
      </c>
      <c r="KU40">
        <v>2.6666666666666665</v>
      </c>
      <c r="KV40">
        <v>507.58333333333331</v>
      </c>
      <c r="KW40">
        <v>2.85</v>
      </c>
      <c r="KX40">
        <v>468.25153374233128</v>
      </c>
      <c r="KY40" s="15">
        <f>Tabla2[[#This Row],[ROS_NUM_COR_COD_ROS_TG_NEG]]-Tabla2[[#This Row],[PAS_NUM_COR_COD_ROS_TG_NEG]]</f>
        <v>0.72500000000000009</v>
      </c>
      <c r="KZ40" s="15">
        <f>Tabla2[[#This Row],[ROS_DUR_COR_COD_ROS_TG_NEG]]-Tabla2[[#This Row],[PAS_DUR_COR_COD_ROS_TG_NEG]]</f>
        <v>124.22794117647061</v>
      </c>
      <c r="LA40" s="15">
        <f>Tabla2[[#This Row],[ROS_NUM_COR_COD_ROS_TG_NEU]]-Tabla2[[#This Row],[PAS_NUM_COR_COD_ROS_TG_NEU]]</f>
        <v>0.65000000000000036</v>
      </c>
      <c r="LB40" s="15">
        <f>Tabla2[[#This Row],[ROS_DUR_COR_COD_ROS_TG_NEU]]-Tabla2[[#This Row],[PAS_DUR_COR_COD_ROS_TG_NEU]]</f>
        <v>41.712499999999977</v>
      </c>
      <c r="LC40" s="15">
        <f>Tabla2[[#This Row],[ROS_NUM_COR_COD_ROS_TG_POS]]-Tabla2[[#This Row],[PAS_NUM_COR_COD_ROS_TG_POS]]</f>
        <v>2.5428571428571431</v>
      </c>
      <c r="LD40" s="15">
        <f>Tabla2[[#This Row],[ROS_DUR_COR_COD_ROS_TG_POS]]-Tabla2[[#This Row],[PAS_DUR_COR_COD_ROS_TG_POS]]</f>
        <v>185.32142857142856</v>
      </c>
      <c r="LE40" s="15">
        <f>Tabla2[[#This Row],[ROS_NUM_COR_COD_ROS_TG_TOT]]-Tabla2[[#This Row],[PAS_NUM_COR_COD_ROS_TG_TOT]]</f>
        <v>1.23</v>
      </c>
      <c r="LF40" s="15">
        <f>Tabla2[[#This Row],[ROS_DUR_COR_COD_ROS_TG_TOT]]-Tabla2[[#This Row],[PAS_DUR_COR_COD_ROS_TG_TOT]]</f>
        <v>111.98612244897953</v>
      </c>
      <c r="LG40" s="15">
        <f>Tabla2[[#This Row],[ROS_NUM_COR_COD_ESC_TG_NEG]]-Tabla2[[#This Row],[PAS_NUM_COR_COD_ESC_TG_NEG]]</f>
        <v>-1.1000000000000001</v>
      </c>
      <c r="LH40" s="15">
        <f>Tabla2[[#This Row],[ROS_DUR_COR_COD_ESC_TG_NEG]]-Tabla2[[#This Row],[PAS_DUR_COR_COD_ESC_TG_NEG]]</f>
        <v>-188.72222222222217</v>
      </c>
      <c r="LI40" s="15">
        <f>Tabla2[[#This Row],[ROS_NUM_COR_COD_ESC_TG_NEU]]-Tabla2[[#This Row],[PAS_NUM_COR_COD_ESC_TG_NEU]]</f>
        <v>-0.19999999999999973</v>
      </c>
      <c r="LJ40" s="15">
        <f>Tabla2[[#This Row],[ROS_NUM_COR_COD_ESC_TG_NEG]]-Tabla2[[#This Row],[PAS_NUM_COR_COD_ESC_TG_NEG]]</f>
        <v>-1.1000000000000001</v>
      </c>
      <c r="LK40" s="15">
        <f>Tabla2[[#This Row],[ROS_NUM_COR_COD_ESC_TG_POS]]-Tabla2[[#This Row],[PAS_NUM_COR_COD_ESC_TG_POS]]</f>
        <v>0.39285714285714279</v>
      </c>
      <c r="LL40" s="15">
        <f>Tabla2[[#This Row],[ROS_DUR_COR_COD_ESC_TG_POS]]-Tabla2[[#This Row],[PAS_DUR_COR_COD_ESC_TG_POS]]</f>
        <v>-72.151260504201673</v>
      </c>
      <c r="LM40" s="15">
        <f>Tabla2[[#This Row],[ROS_NUM_COR_COD_ESC_TG_TOT]]-Tabla2[[#This Row],[PAS_NUM_COR_COD_ESC_TG_TOT]]</f>
        <v>-0.31999999999999984</v>
      </c>
      <c r="LN40" s="15">
        <f>Tabla2[[#This Row],[ROS_DUR_COR_COD_ESC_TG_TOT]]-Tabla2[[#This Row],[PAS_DUR_COR_COD_ESC_TG_TOT]]</f>
        <v>-92.849876948318297</v>
      </c>
      <c r="LO40" s="15">
        <f>Tabla2[[#This Row],[PAS_NUM_COR_COD_ROS_TG_NEG]]-Tabla2[[#This Row],[ESC_NUM_COR_COD_ROS_TG_NEG]]</f>
        <v>-0.98888888888888893</v>
      </c>
      <c r="LP40" s="15">
        <f>Tabla2[[#This Row],[PAS_DUR_COR_COD_ROS_TG_NEG]]-Tabla2[[#This Row],[ESC_DUR_COR_COD_ROS_TG_NEG]]</f>
        <v>-189.60294117647061</v>
      </c>
      <c r="LQ40" s="15">
        <f>Tabla2[[#This Row],[PAS_NUM_COR_COD_ROS_TG_NEU]]-Tabla2[[#This Row],[ESC_NUM_COR_COD_ROS_TG_NEU]]</f>
        <v>-1.0928571428571434</v>
      </c>
      <c r="LR40" s="15">
        <f>Tabla2[[#This Row],[PAS_DUR_COR_COD_ROS_TG_NEU]]-Tabla2[[#This Row],[ESC_DUR_COR_COD_ROS_TG_NEU]]</f>
        <v>-354.11249999999995</v>
      </c>
      <c r="LS40" s="15">
        <f>Tabla2[[#This Row],[PAS_NUM_COR_COD_ROS_TG_POS]]-Tabla2[[#This Row],[ESC_NUM_COR_COD_ROS_TG_POS]]</f>
        <v>-0.39999999999999991</v>
      </c>
      <c r="LT40" s="15">
        <f>Tabla2[[#This Row],[PAS_DUR_COR_COD_ROS_TG_POS]]-Tabla2[[#This Row],[ESC_DUR_COR_COD_ROS_TG_POS]]</f>
        <v>-256.91666666666663</v>
      </c>
      <c r="LU40" s="15">
        <f>Tabla2[[#This Row],[PAS_NUM_COR_COD_ROS_TG_TOT]]-Tabla2[[#This Row],[ESC_NUM_COR_COD_ROS_TG_TOT]]</f>
        <v>-0.79</v>
      </c>
      <c r="LV40" s="15">
        <f>Tabla2[[#This Row],[PAS_DUR_COR_COD_ROS_TG_TOT]]-Tabla2[[#This Row],[ESC_DUR_COR_COD_ROS_TG_TOT]]</f>
        <v>-251.77980665950594</v>
      </c>
      <c r="LW40" s="15">
        <f>Tabla2[[#This Row],[PAS_NUM_COR_COD_ESC_TG_NEG]]-Tabla2[[#This Row],[ESC_NUM_COR_COD_ESC_TG_NEG]]</f>
        <v>0.12777777777777777</v>
      </c>
      <c r="LX40" s="15">
        <f>Tabla2[[#This Row],[PAS_DUR_COR_COD_ESC_TG_NEG]]-Tabla2[[#This Row],[ESC_DUR_COR_COD_ESC_TG_NEG]]</f>
        <v>-221.84920634920638</v>
      </c>
      <c r="LY40" s="15">
        <f>Tabla2[[#This Row],[PAS_NUM_COR_COD_ESC_TG_NEU]]-Tabla2[[#This Row],[ESC_NUM_COR_COD_ESC_TG_NEU]]</f>
        <v>-0.8142857142857145</v>
      </c>
      <c r="LZ40" s="15">
        <f>Tabla2[[#This Row],[PAS_DUR_COR_COD_ESC_TG_NEU]]-Tabla2[[#This Row],[ESC_DUR_COR_COD_ESC_TG_NEU]]</f>
        <v>-364.8555555555555</v>
      </c>
      <c r="MA40" s="15">
        <f>Tabla2[[#This Row],[PAS_NUM_COR_COD_ESC_TG_POS]]-Tabla2[[#This Row],[ESC_NUM_COR_COD_ESC_TG_POS]]</f>
        <v>-1.3611111111111107</v>
      </c>
      <c r="MB40" s="15">
        <f>Tabla2[[#This Row],[PAS_DUR_COR_COD_ESC_TG_POS]]-Tabla2[[#This Row],[ESC_DUR_COR_COD_ESC_TG_POS]]</f>
        <v>-450.56302521008405</v>
      </c>
      <c r="MC40" s="15">
        <f>Tabla2[[#This Row],[PAS_NUM_COR_COD_ESC_TG_TOT]]-Tabla2[[#This Row],[ESC_NUM_COR_COD_ESC_TG_TOT]]</f>
        <v>-0.68000000000000016</v>
      </c>
      <c r="MD40" s="15">
        <f>Tabla2[[#This Row],[PAS_DUR_COR_COD_ESC_TG_TOT]]-Tabla2[[#This Row],[ESC_DUR_COR_COD_ESC_TG_TOT]]</f>
        <v>-344.79543197616681</v>
      </c>
      <c r="ME40" s="42">
        <f>Tabla25[[#This Row],[PAS_NUM_COR_COD_ROS_TG_NEG]]-Tabla25[[#This Row],[PAS_NUM_COR_COD_ESC_TG_NEG]]</f>
        <v>-0.45000000000000018</v>
      </c>
      <c r="MF40" s="42">
        <f>Tabla25[[#This Row],[PAS_NUM_COR_COD_ROS_TG_NEU]]-Tabla25[[#This Row],[PAS_NUM_COR_COD_ESC_TG_NEU]]</f>
        <v>0.14999999999999991</v>
      </c>
      <c r="MG40" s="42">
        <f>Tabla25[[#This Row],[PAS_NUM_COR_COD_ROS_TG_POS]]-Tabla25[[#This Row],[PAS_NUM_COR_COD_ESC_TG_POS]]</f>
        <v>-0.14999999999999991</v>
      </c>
      <c r="MH40" s="42">
        <f>Tabla25[[#This Row],[PAS_NUM_COR_COD_ROS_TG_TOT]]-Tabla25[[#This Row],[PAS_NUM_COR_COD_ESC_TG_TOT]]</f>
        <v>-0.14999999999999991</v>
      </c>
      <c r="MI40" s="42">
        <f>Tabla25[[#This Row],[PAS_DUR_COR_COD_ROS_TG_NEG]]-Tabla25[[#This Row],[PAS_DUR_COR_COD_ESC_TG_NEG]]</f>
        <v>-22.07516339869278</v>
      </c>
      <c r="MJ40" s="42">
        <f>Tabla25[[#This Row],[PAS_DUR_COR_COD_ROS_TG_NEU]]-Tabla25[[#This Row],[PAS_DUR_COR_COD_ESC_TG_NEU]]</f>
        <v>68.743055555555543</v>
      </c>
      <c r="MK40" s="42">
        <f>Tabla25[[#This Row],[PAS_DUR_COR_COD_ROS_TG_POS]]-Tabla25[[#This Row],[PAS_DUR_COR_COD_ESC_TG_POS]]</f>
        <v>21.95588235294116</v>
      </c>
      <c r="ML40" s="42">
        <f>Tabla25[[#This Row],[PAS_DUR_COR_COD_ROS_TG_TOT]]-Tabla25[[#This Row],[PAS_DUR_COR_COD_ESC_TG_TOT]]</f>
        <v>22.278783211397752</v>
      </c>
      <c r="MM40" s="44">
        <f>Tabla25[[#This Row],[ESC_NUM_COR_COD_ROS_TG_NEG]]-Tabla25[[#This Row],[ESC_NUM_COR_COD_ESC_TG_NEG]]</f>
        <v>0.66666666666666652</v>
      </c>
      <c r="MN40" s="44">
        <f>Tabla25[[#This Row],[ESC_NUM_COR_COD_ROS_TG_NEU]]-Tabla25[[#This Row],[ESC_NUM_COR_COD_ESC_TG_NEU]]</f>
        <v>0.42857142857142883</v>
      </c>
      <c r="MO40" s="44">
        <f>Tabla25[[#This Row],[ESC_NUM_COR_COD_ROS_TG_POS]]-Tabla25[[#This Row],[ESC_NUM_COR_COD_ESC_TG_POS]]</f>
        <v>-1.1111111111111107</v>
      </c>
      <c r="MP40" s="44">
        <f>Tabla25[[#This Row],[ESC_NUM_COR_COD_ROS_TG_TOT]]-Tabla25[[#This Row],[ESC_NUM_COR_COD_ESC_TG_TOT]]</f>
        <v>-4.0000000000000036E-2</v>
      </c>
      <c r="MQ40" s="44">
        <f>Tabla25[[#This Row],[ESC_DUR_COR_COD_ROS_TG_NEG]]-Tabla25[[#This Row],[ESC_DUR_COR_COD_ESC_TG_NEG]]</f>
        <v>-54.321428571428555</v>
      </c>
      <c r="MR40" s="44">
        <f>Tabla25[[#This Row],[ESC_DUR_COR_COD_ROS_TG_NEU]]-Tabla25[[#This Row],[ESC_DUR_COR_COD_ESC_TG_NEU]]</f>
        <v>58</v>
      </c>
      <c r="MS40" s="44">
        <f>Tabla25[[#This Row],[ESC_DUR_COR_COD_ROS_TG_POS]]-Tabla25[[#This Row],[ESC_DUR_COR_COD_ESC_TG_POS]]</f>
        <v>-171.69047619047626</v>
      </c>
      <c r="MT40" s="44">
        <f>Tabla25[[#This Row],[ESC_DUR_COR_COD_ROS_TG_TOT]]-Tabla25[[#This Row],[ESC_DUR_COR_COD_ESC_TG_TOT]]</f>
        <v>-70.736842105263122</v>
      </c>
      <c r="MU40" s="47">
        <f>Tabla25[[#This Row],[ROS_NUM_COR_COD_ROS_TG_NEG]]-Tabla25[[#This Row],[ROS_NUM_COR_COD_ESC_TG_NEG]]</f>
        <v>1.375</v>
      </c>
      <c r="MV40" s="47">
        <f>Tabla25[[#This Row],[ROS_NUM_COR_COD_ROS_TG_NEU]]-Tabla25[[#This Row],[ROS_NUM_COR_COD_ESC_TG_NEU]]</f>
        <v>1</v>
      </c>
      <c r="MW40" s="47">
        <f>Tabla25[[#This Row],[ROS_NUM_COR_COD_ROS_TG_POS]]-Tabla25[[#This Row],[ROS_NUM_COR_COD_ESC_TG_POS]]</f>
        <v>2.0000000000000004</v>
      </c>
      <c r="MX40" s="47">
        <f>Tabla25[[#This Row],[ROS_NUM_COR_COD_ROS_TG_TOT]]-Tabla25[[#This Row],[ROS_NUM_COR_COD_ESC_TG_TOT]]</f>
        <v>1.4</v>
      </c>
      <c r="MY40" s="47">
        <f>Tabla25[[#This Row],[ROS_DUR_COR_COD_ROS_TG_NEG]]-Tabla25[[#This Row],[ROS_DUR_COR_COD_ESC_TG_NEG]]</f>
        <v>290.875</v>
      </c>
      <c r="MZ40" s="47">
        <f>Tabla25[[#This Row],[ROS_DUR_COR_COD_ROS_TG_NEU]]-Tabla25[[#This Row],[ROS_DUR_COR_COD_ESC_TG_NEU]]</f>
        <v>127.14999999999998</v>
      </c>
      <c r="NA40" s="47">
        <f>Tabla25[[#This Row],[ROS_DUR_COR_COD_ROS_TG_POS]]-Tabla25[[#This Row],[ROS_DUR_COR_COD_ESC_TG_POS]]</f>
        <v>279.42857142857139</v>
      </c>
      <c r="NB40" s="47">
        <f>Tabla25[[#This Row],[ROS_DUR_COR_COD_ROS_TG_TOT]]-Tabla25[[#This Row],[ROS_DUR_COR_COD_ESC_TG_TOT]]</f>
        <v>227.11478260869558</v>
      </c>
      <c r="NC40">
        <v>183.5</v>
      </c>
      <c r="ND40">
        <v>162.9</v>
      </c>
      <c r="NE40">
        <v>121.71428571428571</v>
      </c>
      <c r="NF40">
        <v>157.96</v>
      </c>
      <c r="NG40">
        <v>169.875</v>
      </c>
      <c r="NH40">
        <v>141.25</v>
      </c>
      <c r="NI40">
        <v>122.14285714285714</v>
      </c>
      <c r="NJ40">
        <v>145.39130434782609</v>
      </c>
      <c r="NK40">
        <v>179.625</v>
      </c>
      <c r="NL40">
        <v>214.4</v>
      </c>
      <c r="NM40">
        <v>198.5</v>
      </c>
      <c r="NN40">
        <v>194.73684210526315</v>
      </c>
      <c r="NO40">
        <v>174.14285714285714</v>
      </c>
      <c r="NP40">
        <v>130.80000000000001</v>
      </c>
      <c r="NQ40">
        <v>137.71428571428572</v>
      </c>
      <c r="NR40">
        <v>149.31578947368422</v>
      </c>
      <c r="NS40">
        <v>158.52941176470588</v>
      </c>
      <c r="NT40">
        <v>143.375</v>
      </c>
      <c r="NU40">
        <v>176.1875</v>
      </c>
      <c r="NV40">
        <v>159.34693877551021</v>
      </c>
      <c r="NW40">
        <v>151.77777777777777</v>
      </c>
      <c r="NX40">
        <v>134</v>
      </c>
      <c r="NY40">
        <v>140.05882352941177</v>
      </c>
      <c r="NZ40">
        <v>141.98113207547169</v>
      </c>
      <c r="OA40" s="15">
        <f>Tabla2[[#This Row],[ROS_1DU_COR_COD_ROS_TG_NEG]]-Tabla2[[#This Row],[PAS_1DU_COR_COD_ROS_TG_NEG]]</f>
        <v>24.970588235294116</v>
      </c>
      <c r="OB40" s="15">
        <f>Tabla2[[#This Row],[ROS_1DU_COR_COD_ROS_TG_NEU]]-Tabla2[[#This Row],[PAS_1DU_COR_COD_ROS_TG_NEU]]</f>
        <v>19.525000000000006</v>
      </c>
      <c r="OC40" s="15">
        <f>Tabla2[[#This Row],[ROS_1DU_COR_COD_ROS_TG_POS]]-Tabla2[[#This Row],[PAS_1DU_COR_COD_ROS_TG_POS]]</f>
        <v>-54.473214285714292</v>
      </c>
      <c r="OD40" s="15">
        <f>Tabla2[[#This Row],[ROS_1DU_COR_COD_ROS_TG_TOT]]-Tabla2[[#This Row],[PAS_1DU_COR_COD_ROS_TG_TOT]]</f>
        <v>-1.3869387755102025</v>
      </c>
      <c r="OE40" s="15">
        <f>Tabla2[[#This Row],[ROS_1DU_COR_COD_ESC_TG_NEG]]-Tabla2[[#This Row],[PAS_1DU_COR_COD_ESC_TG_NEG]]</f>
        <v>18.097222222222229</v>
      </c>
      <c r="OF40" s="15">
        <f>Tabla2[[#This Row],[ROS_1DU_COR_COD_ESC_TG_NEU]]-Tabla2[[#This Row],[PAS_1DU_COR_COD_ESC_TG_NEU]]</f>
        <v>7.25</v>
      </c>
      <c r="OG40" s="15">
        <f>Tabla2[[#This Row],[ROS_1DU_COR_COD_ESC_TG_POS]]-Tabla2[[#This Row],[PAS_1DU_COR_COD_ESC_TG_POS]]</f>
        <v>-17.915966386554629</v>
      </c>
      <c r="OH40" s="15">
        <f>Tabla2[[#This Row],[ROS_1DU_COR_COD_ESC_TG_TOT]]-Tabla2[[#This Row],[PAS_1DU_COR_COD_ESC_TG_TOT]]</f>
        <v>3.4101722723544015</v>
      </c>
      <c r="OI40" s="15">
        <f>Tabla2[[#This Row],[PAS_1DU_COR_COD_ROS_TG_NEG]]-Tabla2[[#This Row],[ESC_1DU_COR_COD_ROS_TG_NEG]]</f>
        <v>-21.095588235294116</v>
      </c>
      <c r="OJ40" s="15">
        <f>Tabla2[[#This Row],[PAS_1DU_COR_COD_ROS_TG_NEU]]-Tabla2[[#This Row],[ESC_1DU_COR_COD_ROS_TG_NEU]]</f>
        <v>-71.025000000000006</v>
      </c>
      <c r="OK40" s="15">
        <f>Tabla2[[#This Row],[PAS_1DU_COR_COD_ROS_TG_POS]]-Tabla2[[#This Row],[ESC_1DU_COR_COD_ROS_TG_POS]]</f>
        <v>-22.3125</v>
      </c>
      <c r="OL40" s="15">
        <f>Tabla2[[#This Row],[PAS_1DU_COR_COD_ROS_TG_TOT]]-Tabla2[[#This Row],[ESC_1DU_COR_COD_ROS_TG_TOT]]</f>
        <v>-35.38990332975294</v>
      </c>
      <c r="OM40" s="15">
        <f>Tabla2[[#This Row],[PAS_1DU_COR_COD_ESC_TG_NEG]]-Tabla2[[#This Row],[ESC_1DU_COR_COD_ESC_TG_NEG]]</f>
        <v>-22.365079365079367</v>
      </c>
      <c r="ON40" s="15">
        <f>Tabla2[[#This Row],[PAS_1DU_COR_COD_ESC_TG_NEU]]-Tabla2[[#This Row],[ESC_1DU_COR_COD_ESC_TG_NEU]]</f>
        <v>3.1999999999999886</v>
      </c>
      <c r="OO40" s="15">
        <f>Tabla2[[#This Row],[PAS_1DU_COR_COD_ESC_TG_POS]]-Tabla2[[#This Row],[ESC_1DU_COR_COD_ESC_TG_POS]]</f>
        <v>2.3445378151260456</v>
      </c>
      <c r="OP40" s="15">
        <f>Tabla2[[#This Row],[PAS_1DU_COR_COD_ESC_TG_TOT]]-Tabla2[[#This Row],[ESC_1DU_COR_COD_ESC_TG_TOT]]</f>
        <v>-7.3346573982125278</v>
      </c>
      <c r="OQ40" s="61">
        <v>13.625</v>
      </c>
      <c r="OR40" s="62">
        <v>21.650000000000006</v>
      </c>
      <c r="OS40" s="62">
        <v>-0.4285714285714306</v>
      </c>
      <c r="OT40" s="62">
        <v>12.568695652173915</v>
      </c>
      <c r="OU40" s="62">
        <v>5.4821428571428612</v>
      </c>
      <c r="OV40" s="62">
        <v>83.6</v>
      </c>
      <c r="OW40" s="62">
        <v>60.785714285714278</v>
      </c>
      <c r="OX40" s="62">
        <v>45.421052631578931</v>
      </c>
      <c r="OY40" s="62">
        <v>6.7516339869281126</v>
      </c>
      <c r="OZ40" s="62">
        <v>9.375</v>
      </c>
      <c r="PA40" s="62">
        <v>36.128676470588232</v>
      </c>
      <c r="PB40" s="62">
        <v>17.365806700038519</v>
      </c>
    </row>
    <row r="41" spans="1:418" x14ac:dyDescent="0.3">
      <c r="A41" s="2" t="s">
        <v>39</v>
      </c>
      <c r="B41" s="2">
        <v>20</v>
      </c>
      <c r="C41" s="2">
        <v>2</v>
      </c>
      <c r="D41" s="2">
        <v>22</v>
      </c>
      <c r="E41">
        <v>2.5</v>
      </c>
      <c r="F41">
        <v>737.1875</v>
      </c>
      <c r="G41">
        <v>2.6842105263157894</v>
      </c>
      <c r="H41">
        <v>623.17647058823525</v>
      </c>
      <c r="I41">
        <v>2.35</v>
      </c>
      <c r="J41">
        <v>595.1875</v>
      </c>
      <c r="K41">
        <v>2.5084745762711864</v>
      </c>
      <c r="L41">
        <v>651.26530612244903</v>
      </c>
      <c r="M41">
        <v>2.85</v>
      </c>
      <c r="N41">
        <v>636.17647058823525</v>
      </c>
      <c r="O41">
        <v>2.1052631578947367</v>
      </c>
      <c r="P41">
        <v>609.14285714285711</v>
      </c>
      <c r="Q41">
        <v>2.4</v>
      </c>
      <c r="R41">
        <v>558.625</v>
      </c>
      <c r="S41">
        <v>2.4576271186440679</v>
      </c>
      <c r="T41">
        <v>601.72340425531911</v>
      </c>
      <c r="U41">
        <v>2.4830508474576272</v>
      </c>
      <c r="V41">
        <v>627.01041666666663</v>
      </c>
      <c r="W41">
        <v>0.75</v>
      </c>
      <c r="X41">
        <v>214.91666666666666</v>
      </c>
      <c r="Y41">
        <v>0.89473684210526316</v>
      </c>
      <c r="Z41">
        <v>224.07692307692307</v>
      </c>
      <c r="AA41">
        <v>1</v>
      </c>
      <c r="AB41">
        <v>179.33333333333334</v>
      </c>
      <c r="AC41">
        <v>0.88135593220338981</v>
      </c>
      <c r="AD41">
        <v>202.7906976744186</v>
      </c>
      <c r="AE41">
        <v>0.88135593220338981</v>
      </c>
      <c r="AF41">
        <v>202.7906976744186</v>
      </c>
      <c r="AG41">
        <v>1.9491525423728813</v>
      </c>
      <c r="AH41">
        <v>495.77697841726621</v>
      </c>
      <c r="AK41">
        <v>0</v>
      </c>
      <c r="AO41">
        <v>0</v>
      </c>
      <c r="AS41">
        <v>2</v>
      </c>
      <c r="AT41">
        <v>178</v>
      </c>
      <c r="AW41">
        <v>2</v>
      </c>
      <c r="AX41">
        <v>178</v>
      </c>
      <c r="AY41">
        <v>1</v>
      </c>
      <c r="AZ41">
        <v>178</v>
      </c>
      <c r="BC41">
        <v>0</v>
      </c>
      <c r="BG41">
        <v>0</v>
      </c>
      <c r="BI41">
        <v>0</v>
      </c>
      <c r="BK41">
        <v>0.66666666666666663</v>
      </c>
      <c r="BL41">
        <v>178</v>
      </c>
      <c r="BM41">
        <v>1.9277777777777778</v>
      </c>
      <c r="BN41">
        <v>493.50714285714287</v>
      </c>
      <c r="BO41">
        <v>2.125</v>
      </c>
      <c r="BP41">
        <v>610.66666666666663</v>
      </c>
      <c r="BQ41">
        <v>2.1666666666666665</v>
      </c>
      <c r="BR41">
        <v>492.16666666666669</v>
      </c>
      <c r="BS41">
        <v>2.2222222222222223</v>
      </c>
      <c r="BT41">
        <v>1189.8</v>
      </c>
      <c r="BU41">
        <v>2.1739130434782608</v>
      </c>
      <c r="BV41">
        <v>739.17647058823525</v>
      </c>
      <c r="BW41">
        <v>2.4285714285714284</v>
      </c>
      <c r="BX41">
        <v>1129.25</v>
      </c>
      <c r="BY41">
        <v>2.625</v>
      </c>
      <c r="BZ41">
        <v>717.16666666666663</v>
      </c>
      <c r="CA41">
        <v>2.4444444444444446</v>
      </c>
      <c r="CB41">
        <v>893.66666666666663</v>
      </c>
      <c r="CC41">
        <v>2.5</v>
      </c>
      <c r="CD41">
        <v>886.375</v>
      </c>
      <c r="CE41">
        <v>2.3404255319148937</v>
      </c>
      <c r="CF41">
        <v>810.5454545454545</v>
      </c>
      <c r="CG41">
        <v>2.375</v>
      </c>
      <c r="CH41">
        <v>1271.25</v>
      </c>
      <c r="CI41">
        <v>3</v>
      </c>
      <c r="CJ41">
        <v>837.2</v>
      </c>
      <c r="CK41">
        <v>2.2222222222222223</v>
      </c>
      <c r="CL41">
        <v>772.85714285714289</v>
      </c>
      <c r="CM41">
        <v>2.4782608695652173</v>
      </c>
      <c r="CN41">
        <v>917.5625</v>
      </c>
      <c r="CO41">
        <v>3.1428571428571428</v>
      </c>
      <c r="CP41">
        <v>933.2</v>
      </c>
      <c r="CQ41">
        <v>2.625</v>
      </c>
      <c r="CR41">
        <v>767.6</v>
      </c>
      <c r="CS41">
        <v>2.4444444444444446</v>
      </c>
      <c r="CT41">
        <v>921.2</v>
      </c>
      <c r="CU41">
        <v>2.7083333333333335</v>
      </c>
      <c r="CV41">
        <v>874</v>
      </c>
      <c r="CW41">
        <v>2.5957446808510638</v>
      </c>
      <c r="CX41">
        <v>896.48387096774195</v>
      </c>
      <c r="CY41">
        <v>2.4680851063829787</v>
      </c>
      <c r="CZ41">
        <v>852.171875</v>
      </c>
      <c r="DA41">
        <v>2</v>
      </c>
      <c r="DB41">
        <v>373.125</v>
      </c>
      <c r="DC41">
        <v>2.3333333333333335</v>
      </c>
      <c r="DD41">
        <v>685.4</v>
      </c>
      <c r="DE41">
        <v>2</v>
      </c>
      <c r="DF41">
        <v>563.5</v>
      </c>
      <c r="DG41">
        <v>2.0869565217391304</v>
      </c>
      <c r="DH41">
        <v>515.42105263157896</v>
      </c>
      <c r="DI41">
        <v>1.7142857142857142</v>
      </c>
      <c r="DJ41">
        <v>718.8</v>
      </c>
      <c r="DK41">
        <v>1.625</v>
      </c>
      <c r="DL41">
        <v>478.28571428571428</v>
      </c>
      <c r="DM41">
        <v>2.4444444444444446</v>
      </c>
      <c r="DN41">
        <v>580.5</v>
      </c>
      <c r="DO41">
        <v>1.9583333333333333</v>
      </c>
      <c r="DP41">
        <v>579.29999999999995</v>
      </c>
      <c r="DQ41">
        <v>2.021276595744681</v>
      </c>
      <c r="DR41">
        <v>548.17948717948718</v>
      </c>
      <c r="DS41">
        <v>2.021276595744681</v>
      </c>
      <c r="DT41">
        <v>548.17948717948718</v>
      </c>
      <c r="DU41">
        <v>2.3191489361702127</v>
      </c>
      <c r="DV41">
        <v>737.06796116504859</v>
      </c>
      <c r="DW41">
        <v>3</v>
      </c>
      <c r="DX41">
        <v>1151</v>
      </c>
      <c r="DY41">
        <v>3.5</v>
      </c>
      <c r="DZ41">
        <v>1103</v>
      </c>
      <c r="EA41">
        <v>0</v>
      </c>
      <c r="EC41">
        <v>2.8571428571428572</v>
      </c>
      <c r="ED41">
        <v>1115</v>
      </c>
      <c r="EE41">
        <v>1.3333333333333333</v>
      </c>
      <c r="EF41">
        <v>995</v>
      </c>
      <c r="EG41">
        <v>4.5</v>
      </c>
      <c r="EH41">
        <v>1210.5</v>
      </c>
      <c r="EI41">
        <v>4</v>
      </c>
      <c r="EJ41">
        <v>1246</v>
      </c>
      <c r="EK41">
        <v>2.8333333333333335</v>
      </c>
      <c r="EL41">
        <v>1165.5</v>
      </c>
      <c r="EM41">
        <v>2.8461538461538463</v>
      </c>
      <c r="EN41">
        <v>1140.25</v>
      </c>
      <c r="EO41">
        <v>1.5</v>
      </c>
      <c r="EP41">
        <v>909</v>
      </c>
      <c r="EQ41">
        <v>1.75</v>
      </c>
      <c r="ER41">
        <v>510.33333333333331</v>
      </c>
      <c r="ES41">
        <v>2</v>
      </c>
      <c r="ET41">
        <v>700</v>
      </c>
      <c r="EU41">
        <v>1.7142857142857142</v>
      </c>
      <c r="EV41">
        <v>628</v>
      </c>
      <c r="EW41">
        <v>4.333333333333333</v>
      </c>
      <c r="EX41">
        <v>1169.6666666666667</v>
      </c>
      <c r="EY41">
        <v>0.5</v>
      </c>
      <c r="EZ41">
        <v>356</v>
      </c>
      <c r="FA41">
        <v>0</v>
      </c>
      <c r="FC41">
        <v>2.3333333333333335</v>
      </c>
      <c r="FD41">
        <v>966.25</v>
      </c>
      <c r="FE41">
        <v>2</v>
      </c>
      <c r="FF41">
        <v>778.33333333333337</v>
      </c>
      <c r="FG41">
        <v>2.4230769230769229</v>
      </c>
      <c r="FH41">
        <v>948.64705882352939</v>
      </c>
      <c r="FI41">
        <v>2</v>
      </c>
      <c r="FJ41">
        <v>488</v>
      </c>
      <c r="FK41">
        <v>1.75</v>
      </c>
      <c r="FL41">
        <v>501.5</v>
      </c>
      <c r="FM41">
        <v>3</v>
      </c>
      <c r="FN41">
        <v>368</v>
      </c>
      <c r="FO41">
        <v>2</v>
      </c>
      <c r="FP41">
        <v>478.57142857142856</v>
      </c>
      <c r="FQ41">
        <v>2.6666666666666665</v>
      </c>
      <c r="FR41">
        <v>734</v>
      </c>
      <c r="FS41">
        <v>3</v>
      </c>
      <c r="FT41">
        <v>968.5</v>
      </c>
      <c r="FU41">
        <v>6</v>
      </c>
      <c r="FV41">
        <v>1298</v>
      </c>
      <c r="FW41">
        <v>3.3333333333333335</v>
      </c>
      <c r="FX41">
        <v>906.16666666666663</v>
      </c>
      <c r="FY41">
        <v>2.6153846153846154</v>
      </c>
      <c r="FZ41">
        <v>675.92307692307691</v>
      </c>
      <c r="GA41">
        <v>2.6153846153846154</v>
      </c>
      <c r="GB41">
        <v>675.92307692307691</v>
      </c>
      <c r="GC41">
        <v>2.4871794871794872</v>
      </c>
      <c r="GD41">
        <v>830.4666666666667</v>
      </c>
      <c r="GE41">
        <v>2.3555555555555556</v>
      </c>
      <c r="GF41">
        <v>758.13533834586462</v>
      </c>
      <c r="GG41">
        <v>2.8</v>
      </c>
      <c r="GH41">
        <v>1139.5</v>
      </c>
      <c r="GI41">
        <v>3.1111111111111112</v>
      </c>
      <c r="GJ41">
        <v>1225.5</v>
      </c>
      <c r="GK41">
        <v>3</v>
      </c>
      <c r="GL41">
        <v>1044.8</v>
      </c>
      <c r="GM41">
        <v>2.9629629629629628</v>
      </c>
      <c r="GN41">
        <v>1142</v>
      </c>
      <c r="GO41">
        <v>2.4444444444444446</v>
      </c>
      <c r="GP41">
        <v>1292.5</v>
      </c>
      <c r="GQ41">
        <v>1.9</v>
      </c>
      <c r="GR41">
        <v>947.66666666666663</v>
      </c>
      <c r="GS41">
        <v>2.2000000000000002</v>
      </c>
      <c r="GT41">
        <v>1092.5999999999999</v>
      </c>
      <c r="GU41">
        <v>2.1724137931034484</v>
      </c>
      <c r="GV41">
        <v>1087.9333333333334</v>
      </c>
      <c r="GW41">
        <v>2.5535714285714284</v>
      </c>
      <c r="GX41">
        <v>1116.65625</v>
      </c>
      <c r="GY41">
        <v>2.2999999999999998</v>
      </c>
      <c r="GZ41">
        <v>903.16666666666663</v>
      </c>
      <c r="HA41">
        <v>2.2222222222222223</v>
      </c>
      <c r="HB41">
        <v>825.6</v>
      </c>
      <c r="HC41">
        <v>1.75</v>
      </c>
      <c r="HD41">
        <v>697.5</v>
      </c>
      <c r="HE41">
        <v>2.1111111111111112</v>
      </c>
      <c r="HF41">
        <v>822.4666666666667</v>
      </c>
      <c r="HG41">
        <v>3</v>
      </c>
      <c r="HH41">
        <v>1191.4000000000001</v>
      </c>
      <c r="HI41">
        <v>1.8</v>
      </c>
      <c r="HJ41">
        <v>694</v>
      </c>
      <c r="HK41">
        <v>2.7</v>
      </c>
      <c r="HL41">
        <v>1059.6666666666667</v>
      </c>
      <c r="HM41">
        <v>2.4827586206896552</v>
      </c>
      <c r="HN41">
        <v>969.35294117647061</v>
      </c>
      <c r="HO41">
        <v>2.3035714285714284</v>
      </c>
      <c r="HP41">
        <v>900.5</v>
      </c>
      <c r="HQ41">
        <v>2.4285714285714284</v>
      </c>
      <c r="HR41">
        <v>1008.578125</v>
      </c>
      <c r="HS41">
        <v>0.9</v>
      </c>
      <c r="HT41">
        <v>465.6</v>
      </c>
      <c r="HU41">
        <v>0.88888888888888884</v>
      </c>
      <c r="HV41">
        <v>355.4</v>
      </c>
      <c r="HW41">
        <v>0.75</v>
      </c>
      <c r="HX41">
        <v>323</v>
      </c>
      <c r="HY41">
        <v>0.85185185185185186</v>
      </c>
      <c r="HZ41">
        <v>381.33333333333331</v>
      </c>
      <c r="IA41">
        <v>1.1111111111111112</v>
      </c>
      <c r="IB41">
        <v>493.6</v>
      </c>
      <c r="IC41">
        <v>1.2</v>
      </c>
      <c r="ID41">
        <v>350.42857142857144</v>
      </c>
      <c r="IE41">
        <v>1.3</v>
      </c>
      <c r="IF41">
        <v>404.85714285714283</v>
      </c>
      <c r="IG41">
        <v>1.2068965517241379</v>
      </c>
      <c r="IH41">
        <v>408.15789473684208</v>
      </c>
      <c r="II41">
        <v>1.0357142857142858</v>
      </c>
      <c r="IJ41">
        <v>396.3235294117647</v>
      </c>
      <c r="IK41">
        <v>1.0357142857142858</v>
      </c>
      <c r="IL41">
        <v>396.3235294117647</v>
      </c>
      <c r="IM41">
        <v>1.9642857142857142</v>
      </c>
      <c r="IN41">
        <v>796.16326530612241</v>
      </c>
      <c r="IQ41">
        <v>1</v>
      </c>
      <c r="IR41">
        <v>267</v>
      </c>
      <c r="IS41">
        <v>0.5</v>
      </c>
      <c r="IT41">
        <v>95</v>
      </c>
      <c r="IU41">
        <v>0.66666666666666663</v>
      </c>
      <c r="IV41">
        <v>181</v>
      </c>
      <c r="IW41">
        <v>0</v>
      </c>
      <c r="JC41">
        <v>0</v>
      </c>
      <c r="JE41">
        <v>0.5</v>
      </c>
      <c r="JF41">
        <v>181</v>
      </c>
      <c r="JI41">
        <v>2</v>
      </c>
      <c r="JJ41">
        <v>239</v>
      </c>
      <c r="JK41">
        <v>2.5</v>
      </c>
      <c r="JL41">
        <v>773.5</v>
      </c>
      <c r="JM41">
        <v>2.3333333333333335</v>
      </c>
      <c r="JN41">
        <v>595.33333333333337</v>
      </c>
      <c r="JO41">
        <v>4</v>
      </c>
      <c r="JP41">
        <v>1098</v>
      </c>
      <c r="JU41">
        <v>4</v>
      </c>
      <c r="JV41">
        <v>1098</v>
      </c>
      <c r="JW41">
        <v>2.75</v>
      </c>
      <c r="JX41">
        <v>721</v>
      </c>
      <c r="JY41">
        <v>1.625</v>
      </c>
      <c r="JZ41">
        <v>541</v>
      </c>
      <c r="KC41">
        <v>0</v>
      </c>
      <c r="KE41">
        <v>0.5</v>
      </c>
      <c r="KF41">
        <v>118</v>
      </c>
      <c r="KG41">
        <v>0.33333333333333331</v>
      </c>
      <c r="KH41">
        <v>118</v>
      </c>
      <c r="KI41">
        <v>1</v>
      </c>
      <c r="KJ41">
        <v>394</v>
      </c>
      <c r="KO41">
        <v>1</v>
      </c>
      <c r="KP41">
        <v>394</v>
      </c>
      <c r="KQ41">
        <v>0.5</v>
      </c>
      <c r="KR41">
        <v>256</v>
      </c>
      <c r="KS41">
        <v>0.5</v>
      </c>
      <c r="KT41">
        <v>256</v>
      </c>
      <c r="KU41">
        <v>1.25</v>
      </c>
      <c r="KV41">
        <v>469.75</v>
      </c>
      <c r="KW41">
        <v>1.9166666666666667</v>
      </c>
      <c r="KX41">
        <v>771.52830188679241</v>
      </c>
      <c r="KY41" s="15">
        <f>Tabla2[[#This Row],[ROS_NUM_COR_COD_ROS_TG_NEG]]-Tabla2[[#This Row],[PAS_NUM_COR_COD_ROS_TG_NEG]]</f>
        <v>0.14999999999999991</v>
      </c>
      <c r="KZ41" s="15">
        <f>Tabla2[[#This Row],[ROS_DUR_COR_COD_ROS_TG_NEG]]-Tabla2[[#This Row],[PAS_DUR_COR_COD_ROS_TG_NEG]]</f>
        <v>555.22352941176484</v>
      </c>
      <c r="LA41" s="15">
        <f>Tabla2[[#This Row],[ROS_NUM_COR_COD_ROS_TG_NEU]]-Tabla2[[#This Row],[PAS_NUM_COR_COD_ROS_TG_NEU]]</f>
        <v>-0.30526315789473668</v>
      </c>
      <c r="LB41" s="15">
        <f>Tabla2[[#This Row],[ROS_DUR_COR_COD_ROS_TG_NEU]]-Tabla2[[#This Row],[PAS_DUR_COR_COD_ROS_TG_NEU]]</f>
        <v>84.85714285714289</v>
      </c>
      <c r="LC41" s="15">
        <f>Tabla2[[#This Row],[ROS_NUM_COR_COD_ROS_TG_POS]]-Tabla2[[#This Row],[PAS_NUM_COR_COD_ROS_TG_POS]]</f>
        <v>0.30000000000000027</v>
      </c>
      <c r="LD41" s="15">
        <f>Tabla2[[#This Row],[ROS_DUR_COR_COD_ROS_TG_POS]]-Tabla2[[#This Row],[PAS_DUR_COR_COD_ROS_TG_POS]]</f>
        <v>501.04166666666674</v>
      </c>
      <c r="LE41" s="15">
        <f>Tabla2[[#This Row],[ROS_NUM_COR_COD_ROS_TG_TOT]]-Tabla2[[#This Row],[PAS_NUM_COR_COD_ROS_TG_TOT]]</f>
        <v>2.5131502045587339E-2</v>
      </c>
      <c r="LF41" s="15">
        <f>Tabla2[[#This Row],[ROS_DUR_COR_COD_ROS_TG_TOT]]-Tabla2[[#This Row],[PAS_DUR_COR_COD_ROS_TG_TOT]]</f>
        <v>367.6295369211515</v>
      </c>
      <c r="LG41" s="15">
        <f>Tabla2[[#This Row],[ROS_NUM_COR_COD_ESC_TG_NEG]]-Tabla2[[#This Row],[PAS_NUM_COR_COD_ESC_TG_NEG]]</f>
        <v>-5.5555555555555358E-2</v>
      </c>
      <c r="LH41" s="15">
        <f>Tabla2[[#This Row],[ROS_DUR_COR_COD_ESC_TG_NEG]]-Tabla2[[#This Row],[PAS_DUR_COR_COD_ESC_TG_NEG]]</f>
        <v>555.3125</v>
      </c>
      <c r="LI41" s="15">
        <f>Tabla2[[#This Row],[ROS_NUM_COR_COD_ESC_TG_NEU]]-Tabla2[[#This Row],[PAS_NUM_COR_COD_ESC_TG_NEU]]</f>
        <v>-0.78421052631578947</v>
      </c>
      <c r="LJ41" s="15">
        <f>Tabla2[[#This Row],[ROS_NUM_COR_COD_ESC_TG_NEG]]-Tabla2[[#This Row],[PAS_NUM_COR_COD_ESC_TG_NEG]]</f>
        <v>-5.5555555555555358E-2</v>
      </c>
      <c r="LK41" s="15">
        <f>Tabla2[[#This Row],[ROS_NUM_COR_COD_ESC_TG_POS]]-Tabla2[[#This Row],[PAS_NUM_COR_COD_ESC_TG_POS]]</f>
        <v>-0.14999999999999991</v>
      </c>
      <c r="LL41" s="15">
        <f>Tabla2[[#This Row],[ROS_DUR_COR_COD_ESC_TG_POS]]-Tabla2[[#This Row],[PAS_DUR_COR_COD_ESC_TG_POS]]</f>
        <v>497.41249999999991</v>
      </c>
      <c r="LM41" s="15">
        <f>Tabla2[[#This Row],[ROS_NUM_COR_COD_ESC_TG_TOT]]-Tabla2[[#This Row],[PAS_NUM_COR_COD_ESC_TG_TOT]]</f>
        <v>-0.33606078316773802</v>
      </c>
      <c r="LN41" s="15">
        <f>Tabla2[[#This Row],[ROS_DUR_COR_COD_ESC_TG_TOT]]-Tabla2[[#This Row],[PAS_DUR_COR_COD_ESC_TG_TOT]]</f>
        <v>436.66802721088436</v>
      </c>
      <c r="LO41" s="15">
        <f>Tabla2[[#This Row],[PAS_NUM_COR_COD_ROS_TG_NEG]]-Tabla2[[#This Row],[ESC_NUM_COR_COD_ROS_TG_NEG]]</f>
        <v>-0.2928571428571427</v>
      </c>
      <c r="LP41" s="15">
        <f>Tabla2[[#This Row],[PAS_DUR_COR_COD_ROS_TG_NEG]]-Tabla2[[#This Row],[ESC_DUR_COR_COD_ROS_TG_NEG]]</f>
        <v>-297.0235294117648</v>
      </c>
      <c r="LQ41" s="15">
        <f>Tabla2[[#This Row],[PAS_NUM_COR_COD_ROS_TG_NEU]]-Tabla2[[#This Row],[ESC_NUM_COR_COD_ROS_TG_NEU]]</f>
        <v>-0.51973684210526327</v>
      </c>
      <c r="LR41" s="15">
        <f>Tabla2[[#This Row],[PAS_DUR_COR_COD_ROS_TG_NEU]]-Tabla2[[#This Row],[ESC_DUR_COR_COD_ROS_TG_NEU]]</f>
        <v>-158.45714285714291</v>
      </c>
      <c r="LS41" s="15">
        <f>Tabla2[[#This Row],[PAS_NUM_COR_COD_ROS_TG_POS]]-Tabla2[[#This Row],[ESC_NUM_COR_COD_ROS_TG_POS]]</f>
        <v>-4.4444444444444731E-2</v>
      </c>
      <c r="LT41" s="15">
        <f>Tabla2[[#This Row],[PAS_DUR_COR_COD_ROS_TG_POS]]-Tabla2[[#This Row],[ESC_DUR_COR_COD_ROS_TG_POS]]</f>
        <v>-362.57500000000005</v>
      </c>
      <c r="LU41" s="15">
        <f>Tabla2[[#This Row],[PAS_NUM_COR_COD_ROS_TG_TOT]]-Tabla2[[#This Row],[ESC_NUM_COR_COD_ROS_TG_TOT]]</f>
        <v>-0.25070621468926557</v>
      </c>
      <c r="LV41" s="15">
        <f>Tabla2[[#This Row],[PAS_DUR_COR_COD_ROS_TG_TOT]]-Tabla2[[#This Row],[ESC_DUR_COR_COD_ROS_TG_TOT]]</f>
        <v>-272.27659574468089</v>
      </c>
      <c r="LW41" s="15">
        <f>Tabla2[[#This Row],[PAS_NUM_COR_COD_ESC_TG_NEG]]-Tabla2[[#This Row],[ESC_NUM_COR_COD_ESC_TG_NEG]]</f>
        <v>7.1428571428571619E-2</v>
      </c>
      <c r="LX41" s="15">
        <f>Tabla2[[#This Row],[PAS_DUR_COR_COD_ESC_TG_NEG]]-Tabla2[[#This Row],[ESC_DUR_COR_COD_ESC_TG_NEG]]</f>
        <v>-392.0625</v>
      </c>
      <c r="LY41" s="15">
        <f>Tabla2[[#This Row],[PAS_NUM_COR_COD_ESC_TG_NEU]]-Tabla2[[#This Row],[ESC_NUM_COR_COD_ESC_TG_NEU]]</f>
        <v>5.921052631578938E-2</v>
      </c>
      <c r="LZ41" s="15">
        <f>Tabla2[[#This Row],[PAS_DUR_COR_COD_ESC_TG_NEU]]-Tabla2[[#This Row],[ESC_DUR_COR_COD_ESC_TG_NEU]]</f>
        <v>-93.990196078431381</v>
      </c>
      <c r="MA41" s="15">
        <f>Tabla2[[#This Row],[PAS_NUM_COR_COD_ESC_TG_POS]]-Tabla2[[#This Row],[ESC_NUM_COR_COD_ESC_TG_POS]]</f>
        <v>-9.4444444444444553E-2</v>
      </c>
      <c r="MB41" s="15">
        <f>Tabla2[[#This Row],[PAS_DUR_COR_COD_ESC_TG_POS]]-Tabla2[[#This Row],[ESC_DUR_COR_COD_ESC_TG_POS]]</f>
        <v>-298.47916666666663</v>
      </c>
      <c r="MC41" s="15">
        <f>Tabla2[[#This Row],[PAS_NUM_COR_COD_ESC_TG_TOT]]-Tabla2[[#This Row],[ESC_NUM_COR_COD_ESC_TG_TOT]]</f>
        <v>8.4745762711864181E-3</v>
      </c>
      <c r="MD41" s="15">
        <f>Tabla2[[#This Row],[PAS_DUR_COR_COD_ESC_TG_TOT]]-Tabla2[[#This Row],[ESC_DUR_COR_COD_ESC_TG_TOT]]</f>
        <v>-235.10969387755097</v>
      </c>
      <c r="ME41" s="42">
        <f>Tabla25[[#This Row],[PAS_NUM_COR_COD_ROS_TG_NEG]]-Tabla25[[#This Row],[PAS_NUM_COR_COD_ESC_TG_NEG]]</f>
        <v>0.35000000000000009</v>
      </c>
      <c r="MF41" s="42">
        <f>Tabla25[[#This Row],[PAS_NUM_COR_COD_ROS_TG_NEU]]-Tabla25[[#This Row],[PAS_NUM_COR_COD_ESC_TG_NEU]]</f>
        <v>-0.57894736842105265</v>
      </c>
      <c r="MG41" s="42">
        <f>Tabla25[[#This Row],[PAS_NUM_COR_COD_ROS_TG_POS]]-Tabla25[[#This Row],[PAS_NUM_COR_COD_ESC_TG_POS]]</f>
        <v>4.9999999999999822E-2</v>
      </c>
      <c r="MH41" s="42">
        <f>Tabla25[[#This Row],[PAS_NUM_COR_COD_ROS_TG_TOT]]-Tabla25[[#This Row],[PAS_NUM_COR_COD_ESC_TG_TOT]]</f>
        <v>-5.0847457627118509E-2</v>
      </c>
      <c r="MI41" s="42">
        <f>Tabla25[[#This Row],[PAS_DUR_COR_COD_ROS_TG_NEG]]-Tabla25[[#This Row],[PAS_DUR_COR_COD_ESC_TG_NEG]]</f>
        <v>-101.01102941176475</v>
      </c>
      <c r="MJ41" s="42">
        <f>Tabla25[[#This Row],[PAS_DUR_COR_COD_ROS_TG_NEU]]-Tabla25[[#This Row],[PAS_DUR_COR_COD_ESC_TG_NEU]]</f>
        <v>-14.033613445378137</v>
      </c>
      <c r="MK41" s="42">
        <f>Tabla25[[#This Row],[PAS_DUR_COR_COD_ROS_TG_POS]]-Tabla25[[#This Row],[PAS_DUR_COR_COD_ESC_TG_POS]]</f>
        <v>-36.5625</v>
      </c>
      <c r="ML41" s="42">
        <f>Tabla25[[#This Row],[PAS_DUR_COR_COD_ROS_TG_TOT]]-Tabla25[[#This Row],[PAS_DUR_COR_COD_ESC_TG_TOT]]</f>
        <v>-49.541901867129923</v>
      </c>
      <c r="MM41" s="44">
        <f>Tabla25[[#This Row],[ESC_NUM_COR_COD_ROS_TG_NEG]]-Tabla25[[#This Row],[ESC_NUM_COR_COD_ESC_TG_NEG]]</f>
        <v>0.71428571428571441</v>
      </c>
      <c r="MN41" s="44">
        <f>Tabla25[[#This Row],[ESC_NUM_COR_COD_ROS_TG_NEU]]-Tabla25[[#This Row],[ESC_NUM_COR_COD_ESC_TG_NEU]]</f>
        <v>0</v>
      </c>
      <c r="MO41" s="44">
        <f>Tabla25[[#This Row],[ESC_NUM_COR_COD_ROS_TG_POS]]-Tabla25[[#This Row],[ESC_NUM_COR_COD_ESC_TG_POS]]</f>
        <v>0</v>
      </c>
      <c r="MP41" s="44">
        <f>Tabla25[[#This Row],[ESC_NUM_COR_COD_ROS_TG_TOT]]-Tabla25[[#This Row],[ESC_NUM_COR_COD_ESC_TG_TOT]]</f>
        <v>0.20833333333333348</v>
      </c>
      <c r="MQ41" s="44">
        <f>Tabla25[[#This Row],[ESC_DUR_COR_COD_ROS_TG_NEG]]-Tabla25[[#This Row],[ESC_DUR_COR_COD_ESC_TG_NEG]]</f>
        <v>-196.04999999999995</v>
      </c>
      <c r="MR41" s="44">
        <f>Tabla25[[#This Row],[ESC_DUR_COR_COD_ROS_TG_NEU]]-Tabla25[[#This Row],[ESC_DUR_COR_COD_ESC_TG_NEU]]</f>
        <v>50.433333333333394</v>
      </c>
      <c r="MS41" s="44">
        <f>Tabla25[[#This Row],[ESC_DUR_COR_COD_ROS_TG_POS]]-Tabla25[[#This Row],[ESC_DUR_COR_COD_ESC_TG_POS]]</f>
        <v>27.533333333333417</v>
      </c>
      <c r="MT41" s="44">
        <f>Tabla25[[#This Row],[ESC_DUR_COR_COD_ROS_TG_TOT]]-Tabla25[[#This Row],[ESC_DUR_COR_COD_ESC_TG_TOT]]</f>
        <v>-12.375</v>
      </c>
      <c r="MU41" s="47">
        <f>Tabla25[[#This Row],[ROS_NUM_COR_COD_ROS_TG_NEG]]-Tabla25[[#This Row],[ROS_NUM_COR_COD_ESC_TG_NEG]]</f>
        <v>0.55555555555555536</v>
      </c>
      <c r="MV41" s="47">
        <f>Tabla25[[#This Row],[ROS_NUM_COR_COD_ROS_TG_NEU]]-Tabla25[[#This Row],[ROS_NUM_COR_COD_ESC_TG_NEU]]</f>
        <v>-9.9999999999999867E-2</v>
      </c>
      <c r="MW41" s="47">
        <f>Tabla25[[#This Row],[ROS_NUM_COR_COD_ROS_TG_POS]]-Tabla25[[#This Row],[ROS_NUM_COR_COD_ESC_TG_POS]]</f>
        <v>0.5</v>
      </c>
      <c r="MX41" s="47">
        <f>Tabla25[[#This Row],[ROS_NUM_COR_COD_ROS_TG_TOT]]-Tabla25[[#This Row],[ROS_NUM_COR_COD_ESC_TG_TOT]]</f>
        <v>0.31034482758620685</v>
      </c>
      <c r="MY41" s="47">
        <f>Tabla25[[#This Row],[ROS_DUR_COR_COD_ROS_TG_NEG]]-Tabla25[[#This Row],[ROS_DUR_COR_COD_ESC_TG_NEG]]</f>
        <v>-101.09999999999991</v>
      </c>
      <c r="MZ41" s="47">
        <f>Tabla25[[#This Row],[ROS_DUR_COR_COD_ROS_TG_NEU]]-Tabla25[[#This Row],[ROS_DUR_COR_COD_ESC_TG_NEU]]</f>
        <v>-253.66666666666663</v>
      </c>
      <c r="NA41" s="47">
        <f>Tabla25[[#This Row],[ROS_DUR_COR_COD_ROS_TG_POS]]-Tabla25[[#This Row],[ROS_DUR_COR_COD_ESC_TG_POS]]</f>
        <v>-32.933333333333167</v>
      </c>
      <c r="NB41" s="47">
        <f>Tabla25[[#This Row],[ROS_DUR_COR_COD_ROS_TG_TOT]]-Tabla25[[#This Row],[ROS_DUR_COR_COD_ESC_TG_TOT]]</f>
        <v>-118.58039215686279</v>
      </c>
      <c r="NC41">
        <v>151.80000000000001</v>
      </c>
      <c r="ND41">
        <v>206.83333333333334</v>
      </c>
      <c r="NE41">
        <v>274.16666666666669</v>
      </c>
      <c r="NF41">
        <v>214.41176470588235</v>
      </c>
      <c r="NG41">
        <v>334.25</v>
      </c>
      <c r="NH41">
        <v>276</v>
      </c>
      <c r="NI41">
        <v>251.8</v>
      </c>
      <c r="NJ41">
        <v>283.46666666666664</v>
      </c>
      <c r="NK41">
        <v>211.4</v>
      </c>
      <c r="NL41">
        <v>233</v>
      </c>
      <c r="NM41">
        <v>287.60000000000002</v>
      </c>
      <c r="NN41">
        <v>244</v>
      </c>
      <c r="NO41">
        <v>318.5</v>
      </c>
      <c r="NP41">
        <v>187.33333333333334</v>
      </c>
      <c r="NQ41">
        <v>288</v>
      </c>
      <c r="NR41">
        <v>257.875</v>
      </c>
      <c r="NS41">
        <v>219.35294117647058</v>
      </c>
      <c r="NT41">
        <v>192.42857142857142</v>
      </c>
      <c r="NU41">
        <v>200.1875</v>
      </c>
      <c r="NV41">
        <v>204.80851063829786</v>
      </c>
      <c r="NW41">
        <v>246.3125</v>
      </c>
      <c r="NX41">
        <v>214.64705882352942</v>
      </c>
      <c r="NY41">
        <v>235.875</v>
      </c>
      <c r="NZ41">
        <v>231.91836734693877</v>
      </c>
      <c r="OA41" s="15">
        <f>Tabla2[[#This Row],[ROS_1DU_COR_COD_ROS_TG_NEG]]-Tabla2[[#This Row],[PAS_1DU_COR_COD_ROS_TG_NEG]]</f>
        <v>-67.552941176470569</v>
      </c>
      <c r="OB41" s="15">
        <f>Tabla2[[#This Row],[ROS_1DU_COR_COD_ROS_TG_NEU]]-Tabla2[[#This Row],[PAS_1DU_COR_COD_ROS_TG_NEU]]</f>
        <v>14.404761904761926</v>
      </c>
      <c r="OC41" s="15">
        <f>Tabla2[[#This Row],[ROS_1DU_COR_COD_ROS_TG_POS]]-Tabla2[[#This Row],[PAS_1DU_COR_COD_ROS_TG_POS]]</f>
        <v>73.979166666666686</v>
      </c>
      <c r="OD41" s="15">
        <f>Tabla2[[#This Row],[ROS_1DU_COR_COD_ROS_TG_TOT]]-Tabla2[[#This Row],[PAS_1DU_COR_COD_ROS_TG_TOT]]</f>
        <v>9.6032540675844871</v>
      </c>
      <c r="OE41" s="15">
        <f>Tabla2[[#This Row],[ROS_1DU_COR_COD_ESC_TG_NEG]]-Tabla2[[#This Row],[PAS_1DU_COR_COD_ESC_TG_NEG]]</f>
        <v>87.9375</v>
      </c>
      <c r="OF41" s="15">
        <f>Tabla2[[#This Row],[ROS_1DU_COR_COD_ESC_TG_NEU]]-Tabla2[[#This Row],[PAS_1DU_COR_COD_ESC_TG_NEU]]</f>
        <v>61.35294117647058</v>
      </c>
      <c r="OG41" s="15">
        <f>Tabla2[[#This Row],[ROS_1DU_COR_COD_ESC_TG_POS]]-Tabla2[[#This Row],[PAS_1DU_COR_COD_ESC_TG_POS]]</f>
        <v>15.925000000000011</v>
      </c>
      <c r="OH41" s="15">
        <f>Tabla2[[#This Row],[ROS_1DU_COR_COD_ESC_TG_TOT]]-Tabla2[[#This Row],[PAS_1DU_COR_COD_ESC_TG_TOT]]</f>
        <v>51.548299319727874</v>
      </c>
      <c r="OI41" s="15">
        <f>Tabla2[[#This Row],[PAS_1DU_COR_COD_ROS_TG_NEG]]-Tabla2[[#This Row],[ESC_1DU_COR_COD_ROS_TG_NEG]]</f>
        <v>7.9529411764705742</v>
      </c>
      <c r="OJ41" s="15">
        <f>Tabla2[[#This Row],[PAS_1DU_COR_COD_ROS_TG_NEU]]-Tabla2[[#This Row],[ESC_1DU_COR_COD_ROS_TG_NEU]]</f>
        <v>-40.571428571428584</v>
      </c>
      <c r="OK41" s="15">
        <f>Tabla2[[#This Row],[PAS_1DU_COR_COD_ROS_TG_POS]]-Tabla2[[#This Row],[ESC_1DU_COR_COD_ROS_TG_POS]]</f>
        <v>-87.412500000000023</v>
      </c>
      <c r="OL41" s="15">
        <f>Tabla2[[#This Row],[PAS_1DU_COR_COD_ROS_TG_TOT]]-Tabla2[[#This Row],[ESC_1DU_COR_COD_ROS_TG_TOT]]</f>
        <v>-39.191489361702139</v>
      </c>
      <c r="OM41" s="15">
        <f>Tabla2[[#This Row],[PAS_1DU_COR_COD_ESC_TG_NEG]]-Tabla2[[#This Row],[ESC_1DU_COR_COD_ESC_TG_NEG]]</f>
        <v>-72.1875</v>
      </c>
      <c r="ON41" s="15">
        <f>Tabla2[[#This Row],[PAS_1DU_COR_COD_ESC_TG_NEU]]-Tabla2[[#This Row],[ESC_1DU_COR_COD_ESC_TG_NEU]]</f>
        <v>27.313725490196077</v>
      </c>
      <c r="OO41" s="15">
        <f>Tabla2[[#This Row],[PAS_1DU_COR_COD_ESC_TG_POS]]-Tabla2[[#This Row],[ESC_1DU_COR_COD_ESC_TG_POS]]</f>
        <v>-52.125</v>
      </c>
      <c r="OP41" s="15">
        <f>Tabla2[[#This Row],[PAS_1DU_COR_COD_ESC_TG_TOT]]-Tabla2[[#This Row],[ESC_1DU_COR_COD_ESC_TG_TOT]]</f>
        <v>-25.956632653061234</v>
      </c>
      <c r="OQ41" s="61">
        <v>-182.45</v>
      </c>
      <c r="OR41" s="62">
        <v>-69.166666666666657</v>
      </c>
      <c r="OS41" s="62">
        <v>22.366666666666674</v>
      </c>
      <c r="OT41" s="62">
        <v>-69.054901960784292</v>
      </c>
      <c r="OU41" s="62">
        <v>-107.1</v>
      </c>
      <c r="OV41" s="62">
        <v>45.666666666666657</v>
      </c>
      <c r="OW41" s="62">
        <v>-0.39999999999997726</v>
      </c>
      <c r="OX41" s="62">
        <v>-13.875</v>
      </c>
      <c r="OY41" s="62">
        <v>-26.95955882352942</v>
      </c>
      <c r="OZ41" s="62">
        <v>-22.218487394958004</v>
      </c>
      <c r="PA41" s="62">
        <v>-35.6875</v>
      </c>
      <c r="PB41" s="62">
        <v>-27.109856708640905</v>
      </c>
    </row>
    <row r="42" spans="1:418" x14ac:dyDescent="0.3">
      <c r="A42" s="2" t="s">
        <v>40</v>
      </c>
      <c r="B42" s="2">
        <v>20</v>
      </c>
      <c r="C42" s="2">
        <v>2</v>
      </c>
      <c r="D42" s="2">
        <v>28</v>
      </c>
      <c r="E42">
        <v>3.45</v>
      </c>
      <c r="F42">
        <v>1269.4117647058824</v>
      </c>
      <c r="G42">
        <v>2.75</v>
      </c>
      <c r="H42">
        <v>1341.1333333333334</v>
      </c>
      <c r="I42">
        <v>3.4</v>
      </c>
      <c r="J42">
        <v>1671.6428571428571</v>
      </c>
      <c r="K42">
        <v>3.2</v>
      </c>
      <c r="L42">
        <v>1415.2173913043478</v>
      </c>
      <c r="M42">
        <v>3.2</v>
      </c>
      <c r="N42">
        <v>1270.2352941176471</v>
      </c>
      <c r="O42">
        <v>3.45</v>
      </c>
      <c r="P42">
        <v>1352.4444444444443</v>
      </c>
      <c r="Q42">
        <v>3.1</v>
      </c>
      <c r="R42">
        <v>1685.6923076923076</v>
      </c>
      <c r="S42">
        <v>3.25</v>
      </c>
      <c r="T42">
        <v>1413.5833333333333</v>
      </c>
      <c r="U42">
        <v>3.2250000000000001</v>
      </c>
      <c r="V42">
        <v>1414.3829787234042</v>
      </c>
      <c r="W42">
        <v>1.6</v>
      </c>
      <c r="X42">
        <v>482.57894736842104</v>
      </c>
      <c r="Y42">
        <v>1.75</v>
      </c>
      <c r="Z42">
        <v>522.04999999999995</v>
      </c>
      <c r="AA42">
        <v>1.7</v>
      </c>
      <c r="AB42">
        <v>538.55555555555554</v>
      </c>
      <c r="AC42">
        <v>1.6833333333333333</v>
      </c>
      <c r="AD42">
        <v>514.10526315789468</v>
      </c>
      <c r="AE42">
        <v>1.6833333333333333</v>
      </c>
      <c r="AF42">
        <v>514.10526315789468</v>
      </c>
      <c r="AG42">
        <v>2.7111111111111112</v>
      </c>
      <c r="AH42">
        <v>1074.5430463576158</v>
      </c>
      <c r="BM42">
        <v>2.7111111111111112</v>
      </c>
      <c r="BN42">
        <v>1074.5430463576158</v>
      </c>
      <c r="BO42">
        <v>4.4000000000000004</v>
      </c>
      <c r="BP42">
        <v>1522.2</v>
      </c>
      <c r="BQ42">
        <v>4.7</v>
      </c>
      <c r="BR42">
        <v>1564.7</v>
      </c>
      <c r="BS42">
        <v>4.5</v>
      </c>
      <c r="BT42">
        <v>1537.4</v>
      </c>
      <c r="BU42">
        <v>4.5333333333333332</v>
      </c>
      <c r="BV42">
        <v>1541.4333333333334</v>
      </c>
      <c r="BW42">
        <v>5.2</v>
      </c>
      <c r="BX42">
        <v>1820</v>
      </c>
      <c r="BY42">
        <v>5.3</v>
      </c>
      <c r="BZ42">
        <v>1765.5</v>
      </c>
      <c r="CA42">
        <v>5.7777777777777777</v>
      </c>
      <c r="CB42">
        <v>1848.8888888888889</v>
      </c>
      <c r="CC42">
        <v>5.4137931034482758</v>
      </c>
      <c r="CD42">
        <v>1810.1724137931035</v>
      </c>
      <c r="CE42">
        <v>4.9661016949152543</v>
      </c>
      <c r="CF42">
        <v>1673.5254237288136</v>
      </c>
      <c r="CG42">
        <v>2.6</v>
      </c>
      <c r="CH42">
        <v>746.7</v>
      </c>
      <c r="CI42">
        <v>2</v>
      </c>
      <c r="CJ42">
        <v>612.70000000000005</v>
      </c>
      <c r="CK42">
        <v>1.9</v>
      </c>
      <c r="CL42">
        <v>631</v>
      </c>
      <c r="CM42">
        <v>2.1666666666666665</v>
      </c>
      <c r="CN42">
        <v>665.78571428571433</v>
      </c>
      <c r="CO42">
        <v>1.2</v>
      </c>
      <c r="CP42">
        <v>757.4</v>
      </c>
      <c r="CQ42">
        <v>1.8</v>
      </c>
      <c r="CR42">
        <v>679.25</v>
      </c>
      <c r="CS42">
        <v>1.2222222222222223</v>
      </c>
      <c r="CT42">
        <v>480.16666666666669</v>
      </c>
      <c r="CU42">
        <v>1.4137931034482758</v>
      </c>
      <c r="CV42">
        <v>636.9473684210526</v>
      </c>
      <c r="CW42">
        <v>1.7966101694915255</v>
      </c>
      <c r="CX42">
        <v>654.12765957446811</v>
      </c>
      <c r="CY42">
        <v>3.3813559322033897</v>
      </c>
      <c r="CZ42">
        <v>1221.5283018867924</v>
      </c>
      <c r="DA42">
        <v>1.9</v>
      </c>
      <c r="DB42">
        <v>647.20000000000005</v>
      </c>
      <c r="DC42">
        <v>2.1</v>
      </c>
      <c r="DD42">
        <v>675</v>
      </c>
      <c r="DE42">
        <v>2.2999999999999998</v>
      </c>
      <c r="DF42">
        <v>716.1</v>
      </c>
      <c r="DG42">
        <v>2.1</v>
      </c>
      <c r="DH42">
        <v>679.43333333333328</v>
      </c>
      <c r="DI42">
        <v>2</v>
      </c>
      <c r="DJ42">
        <v>691.44444444444446</v>
      </c>
      <c r="DK42">
        <v>2.1</v>
      </c>
      <c r="DL42">
        <v>702.6</v>
      </c>
      <c r="DM42">
        <v>2.2222222222222223</v>
      </c>
      <c r="DN42">
        <v>695.66666666666663</v>
      </c>
      <c r="DO42">
        <v>2.103448275862069</v>
      </c>
      <c r="DP42">
        <v>696.78571428571433</v>
      </c>
      <c r="DQ42">
        <v>2.1016949152542375</v>
      </c>
      <c r="DR42">
        <v>687.81034482758616</v>
      </c>
      <c r="DS42">
        <v>2.1016949152542375</v>
      </c>
      <c r="DT42">
        <v>687.81034482758616</v>
      </c>
      <c r="DU42">
        <v>2.9548022598870056</v>
      </c>
      <c r="DV42">
        <v>1032.7743902439024</v>
      </c>
      <c r="EI42">
        <v>6</v>
      </c>
      <c r="EJ42">
        <v>2109</v>
      </c>
      <c r="EK42">
        <v>6</v>
      </c>
      <c r="EL42">
        <v>2109</v>
      </c>
      <c r="EM42">
        <v>6</v>
      </c>
      <c r="EN42">
        <v>2109</v>
      </c>
      <c r="FA42">
        <v>1</v>
      </c>
      <c r="FB42">
        <v>282</v>
      </c>
      <c r="FC42">
        <v>1</v>
      </c>
      <c r="FD42">
        <v>282</v>
      </c>
      <c r="FE42">
        <v>1</v>
      </c>
      <c r="FF42">
        <v>282</v>
      </c>
      <c r="FG42">
        <v>3.5</v>
      </c>
      <c r="FH42">
        <v>1195.5</v>
      </c>
      <c r="FU42">
        <v>5</v>
      </c>
      <c r="FV42">
        <v>1754</v>
      </c>
      <c r="FW42">
        <v>5</v>
      </c>
      <c r="FX42">
        <v>1754</v>
      </c>
      <c r="FY42">
        <v>5</v>
      </c>
      <c r="FZ42">
        <v>1754</v>
      </c>
      <c r="GA42">
        <v>5</v>
      </c>
      <c r="GB42">
        <v>1754</v>
      </c>
      <c r="GC42">
        <v>4</v>
      </c>
      <c r="GD42">
        <v>1381.6666666666667</v>
      </c>
      <c r="GE42">
        <v>2.9722222222222223</v>
      </c>
      <c r="GF42">
        <v>1039.0419161676646</v>
      </c>
      <c r="GG42">
        <v>2</v>
      </c>
      <c r="GH42">
        <v>983.5</v>
      </c>
      <c r="GI42">
        <v>1.9</v>
      </c>
      <c r="GJ42">
        <v>943.28571428571433</v>
      </c>
      <c r="GK42">
        <v>2.2222222222222223</v>
      </c>
      <c r="GL42">
        <v>709.77777777777783</v>
      </c>
      <c r="GM42">
        <v>2.0344827586206895</v>
      </c>
      <c r="GN42">
        <v>858.72727272727275</v>
      </c>
      <c r="GO42">
        <v>0.875</v>
      </c>
      <c r="GP42">
        <v>601.25</v>
      </c>
      <c r="GQ42">
        <v>1.1111111111111112</v>
      </c>
      <c r="GR42">
        <v>768.4</v>
      </c>
      <c r="GS42">
        <v>1.5</v>
      </c>
      <c r="GT42">
        <v>937.66666666666663</v>
      </c>
      <c r="GU42">
        <v>1.1851851851851851</v>
      </c>
      <c r="GV42">
        <v>791.5333333333333</v>
      </c>
      <c r="GW42">
        <v>1.625</v>
      </c>
      <c r="GX42">
        <v>831.48648648648646</v>
      </c>
      <c r="GY42">
        <v>5</v>
      </c>
      <c r="GZ42">
        <v>1669.1</v>
      </c>
      <c r="HA42">
        <v>4.5999999999999996</v>
      </c>
      <c r="HB42">
        <v>1619.9</v>
      </c>
      <c r="HC42">
        <v>4.333333333333333</v>
      </c>
      <c r="HD42">
        <v>1425.4444444444443</v>
      </c>
      <c r="HE42">
        <v>4.6551724137931032</v>
      </c>
      <c r="HF42">
        <v>1576.5172413793102</v>
      </c>
      <c r="HG42">
        <v>5.125</v>
      </c>
      <c r="HH42">
        <v>1896.75</v>
      </c>
      <c r="HI42">
        <v>5.5555555555555554</v>
      </c>
      <c r="HJ42">
        <v>1813.6666666666667</v>
      </c>
      <c r="HK42">
        <v>5.2</v>
      </c>
      <c r="HL42">
        <v>1707.3</v>
      </c>
      <c r="HM42">
        <v>5.2962962962962967</v>
      </c>
      <c r="HN42">
        <v>1798.8888888888889</v>
      </c>
      <c r="HO42">
        <v>4.9642857142857144</v>
      </c>
      <c r="HP42">
        <v>1683.7321428571429</v>
      </c>
      <c r="HQ42">
        <v>3.2946428571428572</v>
      </c>
      <c r="HR42">
        <v>1344.6666666666667</v>
      </c>
      <c r="HS42">
        <v>2</v>
      </c>
      <c r="HT42">
        <v>616</v>
      </c>
      <c r="HU42">
        <v>2.1</v>
      </c>
      <c r="HV42">
        <v>662.1</v>
      </c>
      <c r="HW42">
        <v>2</v>
      </c>
      <c r="HX42">
        <v>673.33333333333337</v>
      </c>
      <c r="HY42">
        <v>2.0344827586206895</v>
      </c>
      <c r="HZ42">
        <v>649.68965517241384</v>
      </c>
      <c r="IA42">
        <v>2.125</v>
      </c>
      <c r="IB42">
        <v>596</v>
      </c>
      <c r="IC42">
        <v>1.8888888888888888</v>
      </c>
      <c r="ID42">
        <v>639.11111111111109</v>
      </c>
      <c r="IE42">
        <v>2.1</v>
      </c>
      <c r="IF42">
        <v>670.4</v>
      </c>
      <c r="IG42">
        <v>2.0370370370370372</v>
      </c>
      <c r="IH42">
        <v>637.92592592592598</v>
      </c>
      <c r="II42">
        <v>2.0357142857142856</v>
      </c>
      <c r="IJ42">
        <v>644.01785714285711</v>
      </c>
      <c r="IK42">
        <v>2.0357142857142856</v>
      </c>
      <c r="IL42">
        <v>644.01785714285711</v>
      </c>
      <c r="IM42">
        <v>2.875</v>
      </c>
      <c r="IN42">
        <v>1081.3355704697988</v>
      </c>
      <c r="IS42">
        <v>1</v>
      </c>
      <c r="IT42">
        <v>351</v>
      </c>
      <c r="IU42">
        <v>1</v>
      </c>
      <c r="IV42">
        <v>351</v>
      </c>
      <c r="IW42">
        <v>0.5</v>
      </c>
      <c r="IX42">
        <v>109</v>
      </c>
      <c r="IY42">
        <v>1</v>
      </c>
      <c r="IZ42">
        <v>387</v>
      </c>
      <c r="JC42">
        <v>0.66666666666666663</v>
      </c>
      <c r="JD42">
        <v>248</v>
      </c>
      <c r="JE42">
        <v>0.75</v>
      </c>
      <c r="JF42">
        <v>282.33333333333331</v>
      </c>
      <c r="JK42">
        <v>6</v>
      </c>
      <c r="JL42">
        <v>2022</v>
      </c>
      <c r="JM42">
        <v>6</v>
      </c>
      <c r="JN42">
        <v>2022</v>
      </c>
      <c r="JO42">
        <v>6</v>
      </c>
      <c r="JP42">
        <v>2318.5</v>
      </c>
      <c r="JQ42">
        <v>5</v>
      </c>
      <c r="JR42">
        <v>1610</v>
      </c>
      <c r="JU42">
        <v>5.666666666666667</v>
      </c>
      <c r="JV42">
        <v>2082.3333333333335</v>
      </c>
      <c r="JW42">
        <v>5.75</v>
      </c>
      <c r="JX42">
        <v>2067.25</v>
      </c>
      <c r="JY42">
        <v>3.25</v>
      </c>
      <c r="JZ42">
        <v>1302.2857142857142</v>
      </c>
      <c r="KE42">
        <v>2</v>
      </c>
      <c r="KF42">
        <v>604</v>
      </c>
      <c r="KG42">
        <v>2</v>
      </c>
      <c r="KH42">
        <v>604</v>
      </c>
      <c r="KI42">
        <v>2</v>
      </c>
      <c r="KJ42">
        <v>614</v>
      </c>
      <c r="KK42">
        <v>4</v>
      </c>
      <c r="KL42">
        <v>1411</v>
      </c>
      <c r="KO42">
        <v>2.6666666666666665</v>
      </c>
      <c r="KP42">
        <v>879.66666666666663</v>
      </c>
      <c r="KQ42">
        <v>2.5</v>
      </c>
      <c r="KR42">
        <v>810.75</v>
      </c>
      <c r="KS42">
        <v>2.5</v>
      </c>
      <c r="KT42">
        <v>810.75</v>
      </c>
      <c r="KU42">
        <v>3</v>
      </c>
      <c r="KV42">
        <v>1123.5454545454545</v>
      </c>
      <c r="KW42">
        <v>2.8833333333333333</v>
      </c>
      <c r="KX42">
        <v>1084.2375</v>
      </c>
      <c r="KY42" s="15">
        <f>Tabla2[[#This Row],[ROS_NUM_COR_COD_ROS_TG_NEG]]-Tabla2[[#This Row],[PAS_NUM_COR_COD_ROS_TG_NEG]]</f>
        <v>1.9249999999999998</v>
      </c>
      <c r="KZ42" s="15">
        <f>Tabla2[[#This Row],[ROS_DUR_COR_COD_ROS_TG_NEG]]-Tabla2[[#This Row],[PAS_DUR_COR_COD_ROS_TG_NEG]]</f>
        <v>626.51470588235293</v>
      </c>
      <c r="LA42" s="15">
        <f>Tabla2[[#This Row],[ROS_NUM_COR_COD_ROS_TG_NEU]]-Tabla2[[#This Row],[PAS_NUM_COR_COD_ROS_TG_NEU]]</f>
        <v>2.1055555555555552</v>
      </c>
      <c r="LB42" s="15">
        <f>Tabla2[[#This Row],[ROS_DUR_COR_COD_ROS_TG_NEU]]-Tabla2[[#This Row],[PAS_DUR_COR_COD_ROS_TG_NEU]]</f>
        <v>461.2222222222224</v>
      </c>
      <c r="LC42" s="15">
        <f>Tabla2[[#This Row],[ROS_NUM_COR_COD_ROS_TG_POS]]-Tabla2[[#This Row],[PAS_NUM_COR_COD_ROS_TG_POS]]</f>
        <v>2.1</v>
      </c>
      <c r="LD42" s="15">
        <f>Tabla2[[#This Row],[ROS_DUR_COR_COD_ROS_TG_POS]]-Tabla2[[#This Row],[PAS_DUR_COR_COD_ROS_TG_POS]]</f>
        <v>21.607692307692332</v>
      </c>
      <c r="LE42" s="15">
        <f>Tabla2[[#This Row],[ROS_NUM_COR_COD_ROS_TG_TOT]]-Tabla2[[#This Row],[PAS_NUM_COR_COD_ROS_TG_TOT]]</f>
        <v>2.0462962962962967</v>
      </c>
      <c r="LF42" s="15">
        <f>Tabla2[[#This Row],[ROS_DUR_COR_COD_ROS_TG_TOT]]-Tabla2[[#This Row],[PAS_DUR_COR_COD_ROS_TG_TOT]]</f>
        <v>385.30555555555566</v>
      </c>
      <c r="LG42" s="15">
        <f>Tabla2[[#This Row],[ROS_NUM_COR_COD_ESC_TG_NEG]]-Tabla2[[#This Row],[PAS_NUM_COR_COD_ESC_TG_NEG]]</f>
        <v>-2.5750000000000002</v>
      </c>
      <c r="LH42" s="15">
        <f>Tabla2[[#This Row],[ROS_DUR_COR_COD_ESC_TG_NEG]]-Tabla2[[#This Row],[PAS_DUR_COR_COD_ESC_TG_NEG]]</f>
        <v>-668.16176470588243</v>
      </c>
      <c r="LI42" s="15">
        <f>Tabla2[[#This Row],[ROS_NUM_COR_COD_ESC_TG_NEU]]-Tabla2[[#This Row],[PAS_NUM_COR_COD_ESC_TG_NEU]]</f>
        <v>-1.6388888888888888</v>
      </c>
      <c r="LJ42" s="15">
        <f>Tabla2[[#This Row],[ROS_NUM_COR_COD_ESC_TG_NEG]]-Tabla2[[#This Row],[PAS_NUM_COR_COD_ESC_TG_NEG]]</f>
        <v>-2.5750000000000002</v>
      </c>
      <c r="LK42" s="15">
        <f>Tabla2[[#This Row],[ROS_NUM_COR_COD_ESC_TG_POS]]-Tabla2[[#This Row],[PAS_NUM_COR_COD_ESC_TG_POS]]</f>
        <v>-1.9</v>
      </c>
      <c r="LL42" s="15">
        <f>Tabla2[[#This Row],[ROS_DUR_COR_COD_ESC_TG_POS]]-Tabla2[[#This Row],[PAS_DUR_COR_COD_ESC_TG_POS]]</f>
        <v>-733.97619047619048</v>
      </c>
      <c r="LM42" s="15">
        <f>Tabla2[[#This Row],[ROS_NUM_COR_COD_ESC_TG_TOT]]-Tabla2[[#This Row],[PAS_NUM_COR_COD_ESC_TG_TOT]]</f>
        <v>-2.0148148148148151</v>
      </c>
      <c r="LN42" s="15">
        <f>Tabla2[[#This Row],[ROS_DUR_COR_COD_ESC_TG_TOT]]-Tabla2[[#This Row],[PAS_DUR_COR_COD_ESC_TG_TOT]]</f>
        <v>-623.68405797101445</v>
      </c>
      <c r="LO42" s="15">
        <f>Tabla2[[#This Row],[PAS_NUM_COR_COD_ROS_TG_NEG]]-Tabla2[[#This Row],[ESC_NUM_COR_COD_ROS_TG_NEG]]</f>
        <v>2</v>
      </c>
      <c r="LP42" s="15">
        <f>Tabla2[[#This Row],[PAS_DUR_COR_COD_ROS_TG_NEG]]-Tabla2[[#This Row],[ESC_DUR_COR_COD_ROS_TG_NEG]]</f>
        <v>512.83529411764709</v>
      </c>
      <c r="LQ42" s="15">
        <f>Tabla2[[#This Row],[PAS_NUM_COR_COD_ROS_TG_NEU]]-Tabla2[[#This Row],[ESC_NUM_COR_COD_ROS_TG_NEU]]</f>
        <v>1.6500000000000001</v>
      </c>
      <c r="LR42" s="15">
        <f>Tabla2[[#This Row],[PAS_DUR_COR_COD_ROS_TG_NEU]]-Tabla2[[#This Row],[ESC_DUR_COR_COD_ROS_TG_NEU]]</f>
        <v>673.19444444444434</v>
      </c>
      <c r="LS42" s="15">
        <f>Tabla2[[#This Row],[PAS_NUM_COR_COD_ROS_TG_POS]]-Tabla2[[#This Row],[ESC_NUM_COR_COD_ROS_TG_POS]]</f>
        <v>1.8777777777777778</v>
      </c>
      <c r="LT42" s="15">
        <f>Tabla2[[#This Row],[PAS_DUR_COR_COD_ROS_TG_POS]]-Tabla2[[#This Row],[ESC_DUR_COR_COD_ROS_TG_POS]]</f>
        <v>1205.5256410256409</v>
      </c>
      <c r="LU42" s="15">
        <f>Tabla2[[#This Row],[PAS_NUM_COR_COD_ROS_TG_TOT]]-Tabla2[[#This Row],[ESC_NUM_COR_COD_ROS_TG_TOT]]</f>
        <v>1.8362068965517242</v>
      </c>
      <c r="LV42" s="15">
        <f>Tabla2[[#This Row],[PAS_DUR_COR_COD_ROS_TG_TOT]]-Tabla2[[#This Row],[ESC_DUR_COR_COD_ROS_TG_TOT]]</f>
        <v>776.63596491228066</v>
      </c>
      <c r="LW42" s="15">
        <f>Tabla2[[#This Row],[PAS_NUM_COR_COD_ESC_TG_NEG]]-Tabla2[[#This Row],[ESC_NUM_COR_COD_ESC_TG_NEG]]</f>
        <v>-1.75</v>
      </c>
      <c r="LX42" s="15">
        <f>Tabla2[[#This Row],[PAS_DUR_COR_COD_ESC_TG_NEG]]-Tabla2[[#This Row],[ESC_DUR_COR_COD_ESC_TG_NEG]]</f>
        <v>-550.58823529411757</v>
      </c>
      <c r="LY42" s="15">
        <f>Tabla2[[#This Row],[PAS_NUM_COR_COD_ESC_TG_NEU]]-Tabla2[[#This Row],[ESC_NUM_COR_COD_ESC_TG_NEU]]</f>
        <v>-2.5499999999999998</v>
      </c>
      <c r="LZ42" s="15">
        <f>Tabla2[[#This Row],[PAS_DUR_COR_COD_ESC_TG_NEU]]-Tabla2[[#This Row],[ESC_DUR_COR_COD_ESC_TG_NEU]]</f>
        <v>-424.36666666666656</v>
      </c>
      <c r="MA42" s="15">
        <f>Tabla2[[#This Row],[PAS_NUM_COR_COD_ESC_TG_POS]]-Tabla2[[#This Row],[ESC_NUM_COR_COD_ESC_TG_POS]]</f>
        <v>-2.3777777777777778</v>
      </c>
      <c r="MB42" s="15">
        <f>Tabla2[[#This Row],[PAS_DUR_COR_COD_ESC_TG_POS]]-Tabla2[[#This Row],[ESC_DUR_COR_COD_ESC_TG_POS]]</f>
        <v>-177.2460317460318</v>
      </c>
      <c r="MC42" s="15">
        <f>Tabla2[[#This Row],[PAS_NUM_COR_COD_ESC_TG_TOT]]-Tabla2[[#This Row],[ESC_NUM_COR_COD_ESC_TG_TOT]]</f>
        <v>-2.2137931034482756</v>
      </c>
      <c r="MD42" s="15">
        <f>Tabla2[[#This Row],[PAS_DUR_COR_COD_ESC_TG_TOT]]-Tabla2[[#This Row],[ESC_DUR_COR_COD_ESC_TG_TOT]]</f>
        <v>-394.95502248875573</v>
      </c>
      <c r="ME42" s="42">
        <f>Tabla25[[#This Row],[PAS_NUM_COR_COD_ROS_TG_NEG]]-Tabla25[[#This Row],[PAS_NUM_COR_COD_ESC_TG_NEG]]</f>
        <v>-0.25</v>
      </c>
      <c r="MF42" s="42">
        <f>Tabla25[[#This Row],[PAS_NUM_COR_COD_ROS_TG_NEU]]-Tabla25[[#This Row],[PAS_NUM_COR_COD_ESC_TG_NEU]]</f>
        <v>0.70000000000000018</v>
      </c>
      <c r="MG42" s="42">
        <f>Tabla25[[#This Row],[PAS_NUM_COR_COD_ROS_TG_POS]]-Tabla25[[#This Row],[PAS_NUM_COR_COD_ESC_TG_POS]]</f>
        <v>-0.29999999999999982</v>
      </c>
      <c r="MH42" s="42">
        <f>Tabla25[[#This Row],[PAS_NUM_COR_COD_ROS_TG_TOT]]-Tabla25[[#This Row],[PAS_NUM_COR_COD_ESC_TG_TOT]]</f>
        <v>4.9999999999999822E-2</v>
      </c>
      <c r="MI42" s="42">
        <f>Tabla25[[#This Row],[PAS_DUR_COR_COD_ROS_TG_NEG]]-Tabla25[[#This Row],[PAS_DUR_COR_COD_ESC_TG_NEG]]</f>
        <v>0.82352941176463901</v>
      </c>
      <c r="MJ42" s="42">
        <f>Tabla25[[#This Row],[PAS_DUR_COR_COD_ROS_TG_NEU]]-Tabla25[[#This Row],[PAS_DUR_COR_COD_ESC_TG_NEU]]</f>
        <v>11.311111111110904</v>
      </c>
      <c r="MK42" s="42">
        <f>Tabla25[[#This Row],[PAS_DUR_COR_COD_ROS_TG_POS]]-Tabla25[[#This Row],[PAS_DUR_COR_COD_ESC_TG_POS]]</f>
        <v>14.049450549450512</v>
      </c>
      <c r="ML42" s="42">
        <f>Tabla25[[#This Row],[PAS_DUR_COR_COD_ROS_TG_TOT]]-Tabla25[[#This Row],[PAS_DUR_COR_COD_ESC_TG_TOT]]</f>
        <v>-1.6340579710144993</v>
      </c>
      <c r="MM42" s="44">
        <f>Tabla25[[#This Row],[ESC_NUM_COR_COD_ROS_TG_NEG]]-Tabla25[[#This Row],[ESC_NUM_COR_COD_ESC_TG_NEG]]</f>
        <v>-4</v>
      </c>
      <c r="MN42" s="44">
        <f>Tabla25[[#This Row],[ESC_NUM_COR_COD_ROS_TG_NEU]]-Tabla25[[#This Row],[ESC_NUM_COR_COD_ESC_TG_NEU]]</f>
        <v>-3.5</v>
      </c>
      <c r="MO42" s="44">
        <f>Tabla25[[#This Row],[ESC_NUM_COR_COD_ROS_TG_POS]]-Tabla25[[#This Row],[ESC_NUM_COR_COD_ESC_TG_POS]]</f>
        <v>-4.5555555555555554</v>
      </c>
      <c r="MP42" s="44">
        <f>Tabla25[[#This Row],[ESC_NUM_COR_COD_ROS_TG_TOT]]-Tabla25[[#This Row],[ESC_NUM_COR_COD_ESC_TG_TOT]]</f>
        <v>-4</v>
      </c>
      <c r="MQ42" s="44">
        <f>Tabla25[[#This Row],[ESC_DUR_COR_COD_ROS_TG_NEG]]-Tabla25[[#This Row],[ESC_DUR_COR_COD_ESC_TG_NEG]]</f>
        <v>-1062.5999999999999</v>
      </c>
      <c r="MR42" s="44">
        <f>Tabla25[[#This Row],[ESC_DUR_COR_COD_ROS_TG_NEU]]-Tabla25[[#This Row],[ESC_DUR_COR_COD_ESC_TG_NEU]]</f>
        <v>-1086.25</v>
      </c>
      <c r="MS42" s="44">
        <f>Tabla25[[#This Row],[ESC_DUR_COR_COD_ROS_TG_POS]]-Tabla25[[#This Row],[ESC_DUR_COR_COD_ESC_TG_POS]]</f>
        <v>-1368.7222222222222</v>
      </c>
      <c r="MT42" s="44">
        <f>Tabla25[[#This Row],[ESC_DUR_COR_COD_ROS_TG_TOT]]-Tabla25[[#This Row],[ESC_DUR_COR_COD_ESC_TG_TOT]]</f>
        <v>-1173.2250453720508</v>
      </c>
      <c r="MU42" s="47">
        <f>Tabla25[[#This Row],[ROS_NUM_COR_COD_ROS_TG_NEG]]-Tabla25[[#This Row],[ROS_NUM_COR_COD_ESC_TG_NEG]]</f>
        <v>4.25</v>
      </c>
      <c r="MV42" s="47">
        <f>Tabla25[[#This Row],[ROS_NUM_COR_COD_ROS_TG_NEU]]-Tabla25[[#This Row],[ROS_NUM_COR_COD_ESC_TG_NEU]]</f>
        <v>4.4444444444444446</v>
      </c>
      <c r="MW42" s="47">
        <f>Tabla25[[#This Row],[ROS_NUM_COR_COD_ROS_TG_POS]]-Tabla25[[#This Row],[ROS_NUM_COR_COD_ESC_TG_POS]]</f>
        <v>3.7</v>
      </c>
      <c r="MX42" s="47">
        <f>Tabla25[[#This Row],[ROS_NUM_COR_COD_ROS_TG_TOT]]-Tabla25[[#This Row],[ROS_NUM_COR_COD_ESC_TG_TOT]]</f>
        <v>4.1111111111111116</v>
      </c>
      <c r="MY42" s="47">
        <f>Tabla25[[#This Row],[ROS_DUR_COR_COD_ROS_TG_NEG]]-Tabla25[[#This Row],[ROS_DUR_COR_COD_ESC_TG_NEG]]</f>
        <v>1295.5</v>
      </c>
      <c r="MZ42" s="47">
        <f>Tabla25[[#This Row],[ROS_DUR_COR_COD_ROS_TG_NEU]]-Tabla25[[#This Row],[ROS_DUR_COR_COD_ESC_TG_NEU]]</f>
        <v>1045.2666666666669</v>
      </c>
      <c r="NA42" s="47">
        <f>Tabla25[[#This Row],[ROS_DUR_COR_COD_ROS_TG_POS]]-Tabla25[[#This Row],[ROS_DUR_COR_COD_ESC_TG_POS]]</f>
        <v>769.63333333333333</v>
      </c>
      <c r="NB42" s="47">
        <f>Tabla25[[#This Row],[ROS_DUR_COR_COD_ROS_TG_TOT]]-Tabla25[[#This Row],[ROS_DUR_COR_COD_ESC_TG_TOT]]</f>
        <v>1007.3555555555556</v>
      </c>
      <c r="NC42">
        <v>389.5</v>
      </c>
      <c r="ND42">
        <v>355.77777777777777</v>
      </c>
      <c r="NE42">
        <v>340.1</v>
      </c>
      <c r="NF42">
        <v>359.96296296296299</v>
      </c>
      <c r="NG42">
        <v>312.75</v>
      </c>
      <c r="NH42">
        <v>384.8</v>
      </c>
      <c r="NI42">
        <v>377.5</v>
      </c>
      <c r="NJ42">
        <v>362.66666666666669</v>
      </c>
      <c r="NK42">
        <v>381.6</v>
      </c>
      <c r="NL42">
        <v>249.125</v>
      </c>
      <c r="NM42">
        <v>293</v>
      </c>
      <c r="NN42">
        <v>297.84210526315792</v>
      </c>
      <c r="NO42">
        <v>351.6</v>
      </c>
      <c r="NP42">
        <v>374.4</v>
      </c>
      <c r="NQ42">
        <v>334.55555555555554</v>
      </c>
      <c r="NR42">
        <v>354.17241379310343</v>
      </c>
      <c r="NS42">
        <v>324.76470588235293</v>
      </c>
      <c r="NT42">
        <v>354.33333333333331</v>
      </c>
      <c r="NU42">
        <v>352.76923076923077</v>
      </c>
      <c r="NV42">
        <v>343.4375</v>
      </c>
      <c r="NW42">
        <v>334.52941176470586</v>
      </c>
      <c r="NX42">
        <v>373.33333333333331</v>
      </c>
      <c r="NY42">
        <v>306.78571428571428</v>
      </c>
      <c r="NZ42">
        <v>338.73913043478262</v>
      </c>
      <c r="OA42" s="15">
        <f>Tabla2[[#This Row],[ROS_1DU_COR_COD_ROS_TG_NEG]]-Tabla2[[#This Row],[PAS_1DU_COR_COD_ROS_TG_NEG]]</f>
        <v>64.735294117647072</v>
      </c>
      <c r="OB42" s="15">
        <f>Tabla2[[#This Row],[ROS_1DU_COR_COD_ROS_TG_NEU]]-Tabla2[[#This Row],[PAS_1DU_COR_COD_ROS_TG_NEU]]</f>
        <v>1.4444444444444571</v>
      </c>
      <c r="OC42" s="15">
        <f>Tabla2[[#This Row],[ROS_1DU_COR_COD_ROS_TG_POS]]-Tabla2[[#This Row],[PAS_1DU_COR_COD_ROS_TG_POS]]</f>
        <v>-12.669230769230751</v>
      </c>
      <c r="OD42" s="15">
        <f>Tabla2[[#This Row],[ROS_1DU_COR_COD_ROS_TG_TOT]]-Tabla2[[#This Row],[PAS_1DU_COR_COD_ROS_TG_TOT]]</f>
        <v>16.52546296296299</v>
      </c>
      <c r="OE42" s="15">
        <f>Tabla2[[#This Row],[ROS_1DU_COR_COD_ESC_TG_NEG]]-Tabla2[[#This Row],[PAS_1DU_COR_COD_ESC_TG_NEG]]</f>
        <v>-21.779411764705856</v>
      </c>
      <c r="OF42" s="15">
        <f>Tabla2[[#This Row],[ROS_1DU_COR_COD_ESC_TG_NEU]]-Tabla2[[#This Row],[PAS_1DU_COR_COD_ESC_TG_NEU]]</f>
        <v>11.466666666666697</v>
      </c>
      <c r="OG42" s="15">
        <f>Tabla2[[#This Row],[ROS_1DU_COR_COD_ESC_TG_POS]]-Tabla2[[#This Row],[PAS_1DU_COR_COD_ESC_TG_POS]]</f>
        <v>70.714285714285722</v>
      </c>
      <c r="OH42" s="15">
        <f>Tabla2[[#This Row],[ROS_1DU_COR_COD_ESC_TG_TOT]]-Tabla2[[#This Row],[PAS_1DU_COR_COD_ESC_TG_TOT]]</f>
        <v>23.927536231884062</v>
      </c>
      <c r="OI42" s="15">
        <f>Tabla2[[#This Row],[PAS_1DU_COR_COD_ROS_TG_NEG]]-Tabla2[[#This Row],[ESC_1DU_COR_COD_ROS_TG_NEG]]</f>
        <v>-56.835294117647095</v>
      </c>
      <c r="OJ42" s="15">
        <f>Tabla2[[#This Row],[PAS_1DU_COR_COD_ROS_TG_NEU]]-Tabla2[[#This Row],[ESC_1DU_COR_COD_ROS_TG_NEU]]</f>
        <v>105.20833333333331</v>
      </c>
      <c r="OK42" s="15">
        <f>Tabla2[[#This Row],[PAS_1DU_COR_COD_ROS_TG_POS]]-Tabla2[[#This Row],[ESC_1DU_COR_COD_ROS_TG_POS]]</f>
        <v>59.769230769230774</v>
      </c>
      <c r="OL42" s="15">
        <f>Tabla2[[#This Row],[PAS_1DU_COR_COD_ROS_TG_TOT]]-Tabla2[[#This Row],[ESC_1DU_COR_COD_ROS_TG_TOT]]</f>
        <v>45.595394736842081</v>
      </c>
      <c r="OM42" s="15">
        <f>Tabla2[[#This Row],[PAS_1DU_COR_COD_ESC_TG_NEG]]-Tabla2[[#This Row],[ESC_1DU_COR_COD_ESC_TG_NEG]]</f>
        <v>-17.070588235294167</v>
      </c>
      <c r="ON42" s="15">
        <f>Tabla2[[#This Row],[PAS_1DU_COR_COD_ESC_TG_NEU]]-Tabla2[[#This Row],[ESC_1DU_COR_COD_ESC_TG_NEU]]</f>
        <v>-1.0666666666666629</v>
      </c>
      <c r="OO42" s="15">
        <f>Tabla2[[#This Row],[PAS_1DU_COR_COD_ESC_TG_POS]]-Tabla2[[#This Row],[ESC_1DU_COR_COD_ESC_TG_POS]]</f>
        <v>-27.769841269841265</v>
      </c>
      <c r="OP42" s="15">
        <f>Tabla2[[#This Row],[PAS_1DU_COR_COD_ESC_TG_TOT]]-Tabla2[[#This Row],[ESC_1DU_COR_COD_ESC_TG_TOT]]</f>
        <v>-15.433283358320807</v>
      </c>
      <c r="OQ42" s="61">
        <v>76.75</v>
      </c>
      <c r="OR42" s="62">
        <v>-29.02222222222224</v>
      </c>
      <c r="OS42" s="62">
        <v>-37.399999999999977</v>
      </c>
      <c r="OT42" s="62">
        <v>-2.7037037037036953</v>
      </c>
      <c r="OU42" s="62">
        <v>30</v>
      </c>
      <c r="OV42" s="62">
        <v>-125.27499999999998</v>
      </c>
      <c r="OW42" s="62">
        <v>-41.555555555555543</v>
      </c>
      <c r="OX42" s="62">
        <v>-56.330308529945512</v>
      </c>
      <c r="OY42" s="62">
        <v>-9.7647058823529278</v>
      </c>
      <c r="OZ42" s="62">
        <v>-19</v>
      </c>
      <c r="PA42" s="62">
        <v>45.983516483516496</v>
      </c>
      <c r="PB42" s="62">
        <v>4.6983695652173765</v>
      </c>
    </row>
    <row r="43" spans="1:418" x14ac:dyDescent="0.3">
      <c r="A43" s="2" t="s">
        <v>41</v>
      </c>
      <c r="B43" s="2">
        <v>20</v>
      </c>
      <c r="C43" s="2">
        <v>2</v>
      </c>
      <c r="D43" s="2">
        <v>22</v>
      </c>
      <c r="E43">
        <v>3.6</v>
      </c>
      <c r="F43">
        <v>1103.8499999999999</v>
      </c>
      <c r="G43">
        <v>3.6</v>
      </c>
      <c r="H43">
        <v>1173.8421052631579</v>
      </c>
      <c r="I43">
        <v>3.95</v>
      </c>
      <c r="J43">
        <v>1160.3</v>
      </c>
      <c r="K43">
        <v>3.7166666666666668</v>
      </c>
      <c r="L43">
        <v>1145.5254237288136</v>
      </c>
      <c r="M43">
        <v>2.75</v>
      </c>
      <c r="N43">
        <v>897.42105263157896</v>
      </c>
      <c r="O43">
        <v>3.05</v>
      </c>
      <c r="P43">
        <v>1009.7222222222222</v>
      </c>
      <c r="Q43">
        <v>2.75</v>
      </c>
      <c r="R43">
        <v>816.45</v>
      </c>
      <c r="S43">
        <v>2.85</v>
      </c>
      <c r="T43">
        <v>904.47368421052636</v>
      </c>
      <c r="U43">
        <v>3.2833333333333332</v>
      </c>
      <c r="V43">
        <v>1027.0775862068965</v>
      </c>
      <c r="W43">
        <v>1.65</v>
      </c>
      <c r="X43">
        <v>391.8</v>
      </c>
      <c r="Y43">
        <v>1.7</v>
      </c>
      <c r="Z43">
        <v>465.10526315789474</v>
      </c>
      <c r="AA43">
        <v>1.8</v>
      </c>
      <c r="AB43">
        <v>431.05</v>
      </c>
      <c r="AC43">
        <v>1.7166666666666666</v>
      </c>
      <c r="AD43">
        <v>428.71186440677968</v>
      </c>
      <c r="AE43">
        <v>1.7166666666666666</v>
      </c>
      <c r="AF43">
        <v>428.71186440677968</v>
      </c>
      <c r="AG43">
        <v>2.7611111111111111</v>
      </c>
      <c r="AH43">
        <v>825.34285714285716</v>
      </c>
      <c r="BM43">
        <v>2.7611111111111111</v>
      </c>
      <c r="BN43">
        <v>825.34285714285716</v>
      </c>
      <c r="BO43">
        <v>4.2222222222222223</v>
      </c>
      <c r="BP43">
        <v>1233</v>
      </c>
      <c r="BQ43">
        <v>4</v>
      </c>
      <c r="BR43">
        <v>1408.75</v>
      </c>
      <c r="BS43">
        <v>4.5999999999999996</v>
      </c>
      <c r="BT43">
        <v>1524.4444444444443</v>
      </c>
      <c r="BU43">
        <v>4.2758620689655169</v>
      </c>
      <c r="BV43">
        <v>1387.9615384615386</v>
      </c>
      <c r="BW43">
        <v>4</v>
      </c>
      <c r="BX43">
        <v>1460.8571428571429</v>
      </c>
      <c r="BY43">
        <v>4</v>
      </c>
      <c r="BZ43">
        <v>1383.25</v>
      </c>
      <c r="CA43">
        <v>4.4000000000000004</v>
      </c>
      <c r="CB43">
        <v>1538.5555555555557</v>
      </c>
      <c r="CC43">
        <v>4.1428571428571432</v>
      </c>
      <c r="CD43">
        <v>1464.125</v>
      </c>
      <c r="CE43">
        <v>4.2105263157894735</v>
      </c>
      <c r="CF43">
        <v>1424.52</v>
      </c>
      <c r="CG43">
        <v>2.3333333333333335</v>
      </c>
      <c r="CH43">
        <v>988.33333333333337</v>
      </c>
      <c r="CI43">
        <v>2.5</v>
      </c>
      <c r="CJ43">
        <v>1105.6666666666667</v>
      </c>
      <c r="CK43">
        <v>1.9</v>
      </c>
      <c r="CL43">
        <v>809.57142857142856</v>
      </c>
      <c r="CM43">
        <v>2.2413793103448274</v>
      </c>
      <c r="CN43">
        <v>959.52631578947364</v>
      </c>
      <c r="CO43">
        <v>2.5</v>
      </c>
      <c r="CP43">
        <v>1021.8</v>
      </c>
      <c r="CQ43">
        <v>2.8</v>
      </c>
      <c r="CR43">
        <v>887.125</v>
      </c>
      <c r="CS43">
        <v>2.2000000000000002</v>
      </c>
      <c r="CT43">
        <v>1115.6666666666667</v>
      </c>
      <c r="CU43">
        <v>2.5</v>
      </c>
      <c r="CV43">
        <v>994.73684210526312</v>
      </c>
      <c r="CW43">
        <v>2.3684210526315788</v>
      </c>
      <c r="CX43">
        <v>977.13157894736844</v>
      </c>
      <c r="CY43">
        <v>3.2894736842105261</v>
      </c>
      <c r="CZ43">
        <v>1231.3295454545455</v>
      </c>
      <c r="DA43">
        <v>2.5555555555555554</v>
      </c>
      <c r="DB43">
        <v>818.125</v>
      </c>
      <c r="DC43">
        <v>1.7</v>
      </c>
      <c r="DD43">
        <v>521.5</v>
      </c>
      <c r="DE43">
        <v>2.4</v>
      </c>
      <c r="DF43">
        <v>661.2</v>
      </c>
      <c r="DG43">
        <v>2.2068965517241379</v>
      </c>
      <c r="DH43">
        <v>666.5</v>
      </c>
      <c r="DI43">
        <v>2.75</v>
      </c>
      <c r="DJ43">
        <v>762.25</v>
      </c>
      <c r="DK43">
        <v>1.9</v>
      </c>
      <c r="DL43">
        <v>583.75</v>
      </c>
      <c r="DM43">
        <v>2.4</v>
      </c>
      <c r="DN43">
        <v>664.11111111111109</v>
      </c>
      <c r="DO43">
        <v>2.3214285714285716</v>
      </c>
      <c r="DP43">
        <v>669.8</v>
      </c>
      <c r="DQ43">
        <v>2.263157894736842</v>
      </c>
      <c r="DR43">
        <v>668.11764705882354</v>
      </c>
      <c r="DS43">
        <v>2.263157894736842</v>
      </c>
      <c r="DT43">
        <v>668.11764705882354</v>
      </c>
      <c r="DU43">
        <v>2.9473684210526314</v>
      </c>
      <c r="DV43">
        <v>1024.68345323741</v>
      </c>
      <c r="DW43">
        <v>6</v>
      </c>
      <c r="DX43">
        <v>1545</v>
      </c>
      <c r="EC43">
        <v>6</v>
      </c>
      <c r="ED43">
        <v>1545</v>
      </c>
      <c r="EE43">
        <v>3.5</v>
      </c>
      <c r="EF43">
        <v>1601</v>
      </c>
      <c r="EK43">
        <v>3.5</v>
      </c>
      <c r="EL43">
        <v>1601</v>
      </c>
      <c r="EM43">
        <v>4.333333333333333</v>
      </c>
      <c r="EN43">
        <v>1573</v>
      </c>
      <c r="EO43">
        <v>0</v>
      </c>
      <c r="EU43">
        <v>0</v>
      </c>
      <c r="EW43">
        <v>3</v>
      </c>
      <c r="EX43">
        <v>1966</v>
      </c>
      <c r="FC43">
        <v>3</v>
      </c>
      <c r="FD43">
        <v>1966</v>
      </c>
      <c r="FE43">
        <v>2</v>
      </c>
      <c r="FF43">
        <v>1966</v>
      </c>
      <c r="FG43">
        <v>3.1666666666666665</v>
      </c>
      <c r="FH43">
        <v>1704</v>
      </c>
      <c r="FI43">
        <v>6</v>
      </c>
      <c r="FJ43">
        <v>1404</v>
      </c>
      <c r="FO43">
        <v>6</v>
      </c>
      <c r="FP43">
        <v>1404</v>
      </c>
      <c r="FQ43">
        <v>3.5</v>
      </c>
      <c r="FR43">
        <v>1027.5</v>
      </c>
      <c r="FW43">
        <v>3.5</v>
      </c>
      <c r="FX43">
        <v>1027.5</v>
      </c>
      <c r="FY43">
        <v>4.333333333333333</v>
      </c>
      <c r="FZ43">
        <v>1153</v>
      </c>
      <c r="GA43">
        <v>4.333333333333333</v>
      </c>
      <c r="GB43">
        <v>1153</v>
      </c>
      <c r="GC43">
        <v>3.5555555555555554</v>
      </c>
      <c r="GD43">
        <v>1428.5</v>
      </c>
      <c r="GE43">
        <v>2.9777777777777779</v>
      </c>
      <c r="GF43">
        <v>1041.393103448276</v>
      </c>
      <c r="GG43">
        <v>1.2</v>
      </c>
      <c r="GH43">
        <v>331.75</v>
      </c>
      <c r="GI43">
        <v>1.2</v>
      </c>
      <c r="GJ43">
        <v>278.875</v>
      </c>
      <c r="GK43">
        <v>1.8888888888888888</v>
      </c>
      <c r="GL43">
        <v>513</v>
      </c>
      <c r="GM43">
        <v>1.4137931034482758</v>
      </c>
      <c r="GN43">
        <v>368.52173913043481</v>
      </c>
      <c r="GO43">
        <v>1.2222222222222223</v>
      </c>
      <c r="GP43">
        <v>446.4</v>
      </c>
      <c r="GQ43">
        <v>1.3333333333333333</v>
      </c>
      <c r="GR43">
        <v>523.66666666666663</v>
      </c>
      <c r="GS43">
        <v>1.5</v>
      </c>
      <c r="GT43">
        <v>391.66666666666669</v>
      </c>
      <c r="GU43">
        <v>1.3571428571428572</v>
      </c>
      <c r="GV43">
        <v>444.95</v>
      </c>
      <c r="GW43">
        <v>1.3859649122807018</v>
      </c>
      <c r="GX43">
        <v>404.06976744186045</v>
      </c>
      <c r="GY43">
        <v>5.3</v>
      </c>
      <c r="GZ43">
        <v>1591.2</v>
      </c>
      <c r="HA43">
        <v>4.9000000000000004</v>
      </c>
      <c r="HB43">
        <v>1595.5</v>
      </c>
      <c r="HC43">
        <v>4.2222222222222223</v>
      </c>
      <c r="HD43">
        <v>1236.3333333333333</v>
      </c>
      <c r="HE43">
        <v>4.8275862068965516</v>
      </c>
      <c r="HF43">
        <v>1482.5517241379309</v>
      </c>
      <c r="HG43">
        <v>5.333333333333333</v>
      </c>
      <c r="HH43">
        <v>1622.2222222222222</v>
      </c>
      <c r="HI43">
        <v>4.8888888888888893</v>
      </c>
      <c r="HJ43">
        <v>1439.4444444444443</v>
      </c>
      <c r="HK43">
        <v>5.0999999999999996</v>
      </c>
      <c r="HL43">
        <v>1409.1</v>
      </c>
      <c r="HM43">
        <v>5.1071428571428568</v>
      </c>
      <c r="HN43">
        <v>1487.3571428571429</v>
      </c>
      <c r="HO43">
        <v>4.9649122807017543</v>
      </c>
      <c r="HP43">
        <v>1484.9122807017543</v>
      </c>
      <c r="HQ43">
        <v>3.1754385964912282</v>
      </c>
      <c r="HR43">
        <v>1020.15</v>
      </c>
      <c r="HS43">
        <v>1.7</v>
      </c>
      <c r="HT43">
        <v>611.88888888888891</v>
      </c>
      <c r="HU43">
        <v>2.6</v>
      </c>
      <c r="HV43">
        <v>778.9</v>
      </c>
      <c r="HW43">
        <v>2.4444444444444446</v>
      </c>
      <c r="HX43">
        <v>687.44444444444446</v>
      </c>
      <c r="HY43">
        <v>2.2413793103448274</v>
      </c>
      <c r="HZ43">
        <v>695.82142857142856</v>
      </c>
      <c r="IA43">
        <v>2.4444444444444446</v>
      </c>
      <c r="IB43">
        <v>620.55555555555554</v>
      </c>
      <c r="IC43">
        <v>2</v>
      </c>
      <c r="ID43">
        <v>576.44444444444446</v>
      </c>
      <c r="IE43">
        <v>2.2000000000000002</v>
      </c>
      <c r="IF43">
        <v>620.1</v>
      </c>
      <c r="IG43">
        <v>2.2142857142857144</v>
      </c>
      <c r="IH43">
        <v>606.21428571428567</v>
      </c>
      <c r="II43">
        <v>2.2280701754385963</v>
      </c>
      <c r="IJ43">
        <v>651.01785714285711</v>
      </c>
      <c r="IK43">
        <v>2.2280701754385963</v>
      </c>
      <c r="IL43">
        <v>651.01785714285711</v>
      </c>
      <c r="IM43">
        <v>2.8596491228070176</v>
      </c>
      <c r="IN43">
        <v>887.64102564102564</v>
      </c>
      <c r="IS43">
        <v>2</v>
      </c>
      <c r="IT43">
        <v>490</v>
      </c>
      <c r="IU43">
        <v>2</v>
      </c>
      <c r="IV43">
        <v>490</v>
      </c>
      <c r="IW43">
        <v>1</v>
      </c>
      <c r="IX43">
        <v>318</v>
      </c>
      <c r="IY43">
        <v>1</v>
      </c>
      <c r="IZ43">
        <v>386</v>
      </c>
      <c r="JC43">
        <v>1</v>
      </c>
      <c r="JD43">
        <v>352</v>
      </c>
      <c r="JE43">
        <v>1.3333333333333333</v>
      </c>
      <c r="JF43">
        <v>398</v>
      </c>
      <c r="JK43">
        <v>4</v>
      </c>
      <c r="JL43">
        <v>1421</v>
      </c>
      <c r="JM43">
        <v>4</v>
      </c>
      <c r="JN43">
        <v>1421</v>
      </c>
      <c r="JO43">
        <v>5</v>
      </c>
      <c r="JP43">
        <v>1124</v>
      </c>
      <c r="JQ43">
        <v>5</v>
      </c>
      <c r="JR43">
        <v>1550</v>
      </c>
      <c r="JU43">
        <v>5</v>
      </c>
      <c r="JV43">
        <v>1337</v>
      </c>
      <c r="JW43">
        <v>4.666666666666667</v>
      </c>
      <c r="JX43">
        <v>1365</v>
      </c>
      <c r="JY43">
        <v>3</v>
      </c>
      <c r="JZ43">
        <v>881.5</v>
      </c>
      <c r="KE43">
        <v>2</v>
      </c>
      <c r="KF43">
        <v>610</v>
      </c>
      <c r="KG43">
        <v>2</v>
      </c>
      <c r="KH43">
        <v>610</v>
      </c>
      <c r="KI43">
        <v>2</v>
      </c>
      <c r="KJ43">
        <v>521</v>
      </c>
      <c r="KK43">
        <v>2</v>
      </c>
      <c r="KL43">
        <v>655</v>
      </c>
      <c r="KO43">
        <v>2</v>
      </c>
      <c r="KP43">
        <v>588</v>
      </c>
      <c r="KQ43">
        <v>2</v>
      </c>
      <c r="KR43">
        <v>595.33333333333337</v>
      </c>
      <c r="KS43">
        <v>2</v>
      </c>
      <c r="KT43">
        <v>595.33333333333337</v>
      </c>
      <c r="KU43">
        <v>2.6666666666666665</v>
      </c>
      <c r="KV43">
        <v>786.11111111111109</v>
      </c>
      <c r="KW43">
        <v>2.85</v>
      </c>
      <c r="KX43">
        <v>882.10303030303032</v>
      </c>
      <c r="KY43" s="15">
        <f>Tabla2[[#This Row],[ROS_NUM_COR_COD_ROS_TG_NEG]]-Tabla2[[#This Row],[PAS_NUM_COR_COD_ROS_TG_NEG]]</f>
        <v>2.583333333333333</v>
      </c>
      <c r="KZ43" s="15">
        <f>Tabla2[[#This Row],[ROS_DUR_COR_COD_ROS_TG_NEG]]-Tabla2[[#This Row],[PAS_DUR_COR_COD_ROS_TG_NEG]]</f>
        <v>724.80116959064321</v>
      </c>
      <c r="LA43" s="15">
        <f>Tabla2[[#This Row],[ROS_NUM_COR_COD_ROS_TG_NEU]]-Tabla2[[#This Row],[PAS_NUM_COR_COD_ROS_TG_NEU]]</f>
        <v>1.8388888888888895</v>
      </c>
      <c r="LB43" s="15">
        <f>Tabla2[[#This Row],[ROS_DUR_COR_COD_ROS_TG_NEU]]-Tabla2[[#This Row],[PAS_DUR_COR_COD_ROS_TG_NEU]]</f>
        <v>429.72222222222217</v>
      </c>
      <c r="LC43" s="15">
        <f>Tabla2[[#This Row],[ROS_NUM_COR_COD_ROS_TG_POS]]-Tabla2[[#This Row],[PAS_NUM_COR_COD_ROS_TG_POS]]</f>
        <v>2.3499999999999996</v>
      </c>
      <c r="LD43" s="15">
        <f>Tabla2[[#This Row],[ROS_DUR_COR_COD_ROS_TG_POS]]-Tabla2[[#This Row],[PAS_DUR_COR_COD_ROS_TG_POS]]</f>
        <v>592.64999999999986</v>
      </c>
      <c r="LE43" s="15">
        <f>Tabla2[[#This Row],[ROS_NUM_COR_COD_ROS_TG_TOT]]-Tabla2[[#This Row],[PAS_NUM_COR_COD_ROS_TG_TOT]]</f>
        <v>2.2571428571428567</v>
      </c>
      <c r="LF43" s="15">
        <f>Tabla2[[#This Row],[ROS_DUR_COR_COD_ROS_TG_TOT]]-Tabla2[[#This Row],[PAS_DUR_COR_COD_ROS_TG_TOT]]</f>
        <v>582.88345864661653</v>
      </c>
      <c r="LG43" s="15">
        <f>Tabla2[[#This Row],[ROS_NUM_COR_COD_ESC_TG_NEG]]-Tabla2[[#This Row],[PAS_NUM_COR_COD_ESC_TG_NEG]]</f>
        <v>-2.3777777777777778</v>
      </c>
      <c r="LH43" s="15">
        <f>Tabla2[[#This Row],[ROS_DUR_COR_COD_ESC_TG_NEG]]-Tabla2[[#This Row],[PAS_DUR_COR_COD_ESC_TG_NEG]]</f>
        <v>-657.44999999999993</v>
      </c>
      <c r="LI43" s="15">
        <f>Tabla2[[#This Row],[ROS_NUM_COR_COD_ESC_TG_NEU]]-Tabla2[[#This Row],[PAS_NUM_COR_COD_ESC_TG_NEU]]</f>
        <v>-2.2666666666666666</v>
      </c>
      <c r="LJ43" s="15">
        <f>Tabla2[[#This Row],[ROS_NUM_COR_COD_ESC_TG_NEG]]-Tabla2[[#This Row],[PAS_NUM_COR_COD_ESC_TG_NEG]]</f>
        <v>-2.3777777777777778</v>
      </c>
      <c r="LK43" s="15">
        <f>Tabla2[[#This Row],[ROS_NUM_COR_COD_ESC_TG_POS]]-Tabla2[[#This Row],[PAS_NUM_COR_COD_ESC_TG_POS]]</f>
        <v>-2.4500000000000002</v>
      </c>
      <c r="LL43" s="15">
        <f>Tabla2[[#This Row],[ROS_DUR_COR_COD_ESC_TG_POS]]-Tabla2[[#This Row],[PAS_DUR_COR_COD_ESC_TG_POS]]</f>
        <v>-768.63333333333321</v>
      </c>
      <c r="LM43" s="15">
        <f>Tabla2[[#This Row],[ROS_NUM_COR_COD_ESC_TG_TOT]]-Tabla2[[#This Row],[PAS_NUM_COR_COD_ESC_TG_TOT]]</f>
        <v>-2.3595238095238096</v>
      </c>
      <c r="LN43" s="15">
        <f>Tabla2[[#This Row],[ROS_DUR_COR_COD_ESC_TG_TOT]]-Tabla2[[#This Row],[PAS_DUR_COR_COD_ESC_TG_TOT]]</f>
        <v>-700.57542372881358</v>
      </c>
      <c r="LO43" s="15">
        <f>Tabla2[[#This Row],[PAS_NUM_COR_COD_ROS_TG_NEG]]-Tabla2[[#This Row],[ESC_NUM_COR_COD_ROS_TG_NEG]]</f>
        <v>0.25</v>
      </c>
      <c r="LP43" s="15">
        <f>Tabla2[[#This Row],[PAS_DUR_COR_COD_ROS_TG_NEG]]-Tabla2[[#This Row],[ESC_DUR_COR_COD_ROS_TG_NEG]]</f>
        <v>-124.378947368421</v>
      </c>
      <c r="LQ43" s="15">
        <f>Tabla2[[#This Row],[PAS_NUM_COR_COD_ROS_TG_NEU]]-Tabla2[[#This Row],[ESC_NUM_COR_COD_ROS_TG_NEU]]</f>
        <v>0.25</v>
      </c>
      <c r="LR43" s="15">
        <f>Tabla2[[#This Row],[PAS_DUR_COR_COD_ROS_TG_NEU]]-Tabla2[[#This Row],[ESC_DUR_COR_COD_ROS_TG_NEU]]</f>
        <v>122.59722222222217</v>
      </c>
      <c r="LS43" s="15">
        <f>Tabla2[[#This Row],[PAS_NUM_COR_COD_ROS_TG_POS]]-Tabla2[[#This Row],[ESC_NUM_COR_COD_ROS_TG_POS]]</f>
        <v>0.54999999999999982</v>
      </c>
      <c r="LT43" s="15">
        <f>Tabla2[[#This Row],[PAS_DUR_COR_COD_ROS_TG_POS]]-Tabla2[[#This Row],[ESC_DUR_COR_COD_ROS_TG_POS]]</f>
        <v>-299.2166666666667</v>
      </c>
      <c r="LU43" s="15">
        <f>Tabla2[[#This Row],[PAS_NUM_COR_COD_ROS_TG_TOT]]-Tabla2[[#This Row],[ESC_NUM_COR_COD_ROS_TG_TOT]]</f>
        <v>0.35000000000000009</v>
      </c>
      <c r="LV43" s="15">
        <f>Tabla2[[#This Row],[PAS_DUR_COR_COD_ROS_TG_TOT]]-Tabla2[[#This Row],[ESC_DUR_COR_COD_ROS_TG_TOT]]</f>
        <v>-90.263157894736764</v>
      </c>
      <c r="LW43" s="15">
        <f>Tabla2[[#This Row],[PAS_NUM_COR_COD_ESC_TG_NEG]]-Tabla2[[#This Row],[ESC_NUM_COR_COD_ESC_TG_NEG]]</f>
        <v>-0.39999999999999991</v>
      </c>
      <c r="LX43" s="15">
        <f>Tabla2[[#This Row],[PAS_DUR_COR_COD_ESC_TG_NEG]]-Tabla2[[#This Row],[ESC_DUR_COR_COD_ESC_TG_NEG]]</f>
        <v>-357.00714285714298</v>
      </c>
      <c r="LY43" s="15">
        <f>Tabla2[[#This Row],[PAS_NUM_COR_COD_ESC_TG_NEU]]-Tabla2[[#This Row],[ESC_NUM_COR_COD_ESC_TG_NEU]]</f>
        <v>-0.39999999999999991</v>
      </c>
      <c r="LZ43" s="15">
        <f>Tabla2[[#This Row],[PAS_DUR_COR_COD_ESC_TG_NEU]]-Tabla2[[#This Row],[ESC_DUR_COR_COD_ESC_TG_NEU]]</f>
        <v>-209.40789473684208</v>
      </c>
      <c r="MA43" s="15">
        <f>Tabla2[[#This Row],[PAS_NUM_COR_COD_ESC_TG_POS]]-Tabla2[[#This Row],[ESC_NUM_COR_COD_ESC_TG_POS]]</f>
        <v>-0.45000000000000018</v>
      </c>
      <c r="MB43" s="15">
        <f>Tabla2[[#This Row],[PAS_DUR_COR_COD_ESC_TG_POS]]-Tabla2[[#This Row],[ESC_DUR_COR_COD_ESC_TG_POS]]</f>
        <v>-378.2555555555557</v>
      </c>
      <c r="MC43" s="15">
        <f>Tabla2[[#This Row],[PAS_NUM_COR_COD_ESC_TG_TOT]]-Tabla2[[#This Row],[ESC_NUM_COR_COD_ESC_TG_TOT]]</f>
        <v>-0.42619047619047645</v>
      </c>
      <c r="MD43" s="15">
        <f>Tabla2[[#This Row],[PAS_DUR_COR_COD_ESC_TG_TOT]]-Tabla2[[#This Row],[ESC_DUR_COR_COD_ESC_TG_TOT]]</f>
        <v>-318.59957627118638</v>
      </c>
      <c r="ME43" s="42">
        <f>Tabla25[[#This Row],[PAS_NUM_COR_COD_ROS_TG_NEG]]-Tabla25[[#This Row],[PAS_NUM_COR_COD_ESC_TG_NEG]]</f>
        <v>-0.85000000000000009</v>
      </c>
      <c r="MF43" s="42">
        <f>Tabla25[[#This Row],[PAS_NUM_COR_COD_ROS_TG_NEU]]-Tabla25[[#This Row],[PAS_NUM_COR_COD_ESC_TG_NEU]]</f>
        <v>-0.55000000000000027</v>
      </c>
      <c r="MG43" s="42">
        <f>Tabla25[[#This Row],[PAS_NUM_COR_COD_ROS_TG_POS]]-Tabla25[[#This Row],[PAS_NUM_COR_COD_ESC_TG_POS]]</f>
        <v>-1.2000000000000002</v>
      </c>
      <c r="MH43" s="42">
        <f>Tabla25[[#This Row],[PAS_NUM_COR_COD_ROS_TG_TOT]]-Tabla25[[#This Row],[PAS_NUM_COR_COD_ESC_TG_TOT]]</f>
        <v>-0.8666666666666667</v>
      </c>
      <c r="MI43" s="42">
        <f>Tabla25[[#This Row],[PAS_DUR_COR_COD_ROS_TG_NEG]]-Tabla25[[#This Row],[PAS_DUR_COR_COD_ESC_TG_NEG]]</f>
        <v>-206.42894736842095</v>
      </c>
      <c r="MJ43" s="42">
        <f>Tabla25[[#This Row],[PAS_DUR_COR_COD_ROS_TG_NEU]]-Tabla25[[#This Row],[PAS_DUR_COR_COD_ESC_TG_NEU]]</f>
        <v>-164.11988304093575</v>
      </c>
      <c r="MK43" s="42">
        <f>Tabla25[[#This Row],[PAS_DUR_COR_COD_ROS_TG_POS]]-Tabla25[[#This Row],[PAS_DUR_COR_COD_ESC_TG_POS]]</f>
        <v>-343.84999999999991</v>
      </c>
      <c r="ML43" s="42">
        <f>Tabla25[[#This Row],[PAS_DUR_COR_COD_ROS_TG_TOT]]-Tabla25[[#This Row],[PAS_DUR_COR_COD_ESC_TG_TOT]]</f>
        <v>-241.05173951828726</v>
      </c>
      <c r="MM43" s="44">
        <f>Tabla25[[#This Row],[ESC_NUM_COR_COD_ROS_TG_NEG]]-Tabla25[[#This Row],[ESC_NUM_COR_COD_ESC_TG_NEG]]</f>
        <v>-1.5</v>
      </c>
      <c r="MN43" s="44">
        <f>Tabla25[[#This Row],[ESC_NUM_COR_COD_ROS_TG_NEU]]-Tabla25[[#This Row],[ESC_NUM_COR_COD_ESC_TG_NEU]]</f>
        <v>-1.2000000000000002</v>
      </c>
      <c r="MO43" s="44">
        <f>Tabla25[[#This Row],[ESC_NUM_COR_COD_ROS_TG_POS]]-Tabla25[[#This Row],[ESC_NUM_COR_COD_ESC_TG_POS]]</f>
        <v>-2.2000000000000002</v>
      </c>
      <c r="MP43" s="44">
        <f>Tabla25[[#This Row],[ESC_NUM_COR_COD_ROS_TG_TOT]]-Tabla25[[#This Row],[ESC_NUM_COR_COD_ESC_TG_TOT]]</f>
        <v>-1.6428571428571432</v>
      </c>
      <c r="MQ43" s="44">
        <f>Tabla25[[#This Row],[ESC_DUR_COR_COD_ROS_TG_NEG]]-Tabla25[[#This Row],[ESC_DUR_COR_COD_ESC_TG_NEG]]</f>
        <v>-439.05714285714294</v>
      </c>
      <c r="MR43" s="44">
        <f>Tabla25[[#This Row],[ESC_DUR_COR_COD_ROS_TG_NEU]]-Tabla25[[#This Row],[ESC_DUR_COR_COD_ESC_TG_NEU]]</f>
        <v>-496.125</v>
      </c>
      <c r="MS43" s="44">
        <f>Tabla25[[#This Row],[ESC_DUR_COR_COD_ROS_TG_POS]]-Tabla25[[#This Row],[ESC_DUR_COR_COD_ESC_TG_POS]]</f>
        <v>-422.88888888888891</v>
      </c>
      <c r="MT43" s="44">
        <f>Tabla25[[#This Row],[ESC_DUR_COR_COD_ROS_TG_TOT]]-Tabla25[[#This Row],[ESC_DUR_COR_COD_ESC_TG_TOT]]</f>
        <v>-469.38815789473688</v>
      </c>
      <c r="MU43" s="47">
        <f>Tabla25[[#This Row],[ROS_NUM_COR_COD_ROS_TG_NEG]]-Tabla25[[#This Row],[ROS_NUM_COR_COD_ESC_TG_NEG]]</f>
        <v>4.1111111111111107</v>
      </c>
      <c r="MV43" s="47">
        <f>Tabla25[[#This Row],[ROS_NUM_COR_COD_ROS_TG_NEU]]-Tabla25[[#This Row],[ROS_NUM_COR_COD_ESC_TG_NEU]]</f>
        <v>3.5555555555555562</v>
      </c>
      <c r="MW43" s="47">
        <f>Tabla25[[#This Row],[ROS_NUM_COR_COD_ROS_TG_POS]]-Tabla25[[#This Row],[ROS_NUM_COR_COD_ESC_TG_POS]]</f>
        <v>3.5999999999999996</v>
      </c>
      <c r="MX43" s="47">
        <f>Tabla25[[#This Row],[ROS_NUM_COR_COD_ROS_TG_TOT]]-Tabla25[[#This Row],[ROS_NUM_COR_COD_ESC_TG_TOT]]</f>
        <v>3.7499999999999996</v>
      </c>
      <c r="MY43" s="47">
        <f>Tabla25[[#This Row],[ROS_DUR_COR_COD_ROS_TG_NEG]]-Tabla25[[#This Row],[ROS_DUR_COR_COD_ESC_TG_NEG]]</f>
        <v>1175.8222222222221</v>
      </c>
      <c r="MZ43" s="47">
        <f>Tabla25[[#This Row],[ROS_DUR_COR_COD_ROS_TG_NEU]]-Tabla25[[#This Row],[ROS_DUR_COR_COD_ESC_TG_NEU]]</f>
        <v>915.77777777777771</v>
      </c>
      <c r="NA43" s="47">
        <f>Tabla25[[#This Row],[ROS_DUR_COR_COD_ROS_TG_POS]]-Tabla25[[#This Row],[ROS_DUR_COR_COD_ESC_TG_POS]]</f>
        <v>1017.4333333333332</v>
      </c>
      <c r="NB43" s="47">
        <f>Tabla25[[#This Row],[ROS_DUR_COR_COD_ROS_TG_TOT]]-Tabla25[[#This Row],[ROS_DUR_COR_COD_ESC_TG_TOT]]</f>
        <v>1042.4071428571428</v>
      </c>
      <c r="NC43">
        <v>329.77777777777777</v>
      </c>
      <c r="ND43">
        <v>303.22222222222223</v>
      </c>
      <c r="NE43">
        <v>308.5</v>
      </c>
      <c r="NF43">
        <v>313.64285714285717</v>
      </c>
      <c r="NG43">
        <v>199.6</v>
      </c>
      <c r="NH43">
        <v>254.83333333333334</v>
      </c>
      <c r="NI43">
        <v>256.33333333333331</v>
      </c>
      <c r="NJ43">
        <v>241.7</v>
      </c>
      <c r="NK43">
        <v>186.4</v>
      </c>
      <c r="NL43">
        <v>256.875</v>
      </c>
      <c r="NM43">
        <v>261.16666666666669</v>
      </c>
      <c r="NN43">
        <v>239.68421052631578</v>
      </c>
      <c r="NO43">
        <v>346.14285714285717</v>
      </c>
      <c r="NP43">
        <v>326.625</v>
      </c>
      <c r="NQ43">
        <v>319.88888888888891</v>
      </c>
      <c r="NR43">
        <v>329.79166666666669</v>
      </c>
      <c r="NS43">
        <v>340.21052631578948</v>
      </c>
      <c r="NT43">
        <v>249.11111111111111</v>
      </c>
      <c r="NU43">
        <v>358</v>
      </c>
      <c r="NV43">
        <v>317.68421052631578</v>
      </c>
      <c r="NW43">
        <v>302.3</v>
      </c>
      <c r="NX43">
        <v>332.42105263157896</v>
      </c>
      <c r="NY43">
        <v>276.3</v>
      </c>
      <c r="NZ43">
        <v>303.18644067796612</v>
      </c>
      <c r="OA43" s="15">
        <f>Tabla2[[#This Row],[ROS_1DU_COR_COD_ROS_TG_NEG]]-Tabla2[[#This Row],[PAS_1DU_COR_COD_ROS_TG_NEG]]</f>
        <v>-10.432748538011708</v>
      </c>
      <c r="OB43" s="15">
        <f>Tabla2[[#This Row],[ROS_1DU_COR_COD_ROS_TG_NEU]]-Tabla2[[#This Row],[PAS_1DU_COR_COD_ROS_TG_NEU]]</f>
        <v>54.111111111111114</v>
      </c>
      <c r="OC43" s="15">
        <f>Tabla2[[#This Row],[ROS_1DU_COR_COD_ROS_TG_POS]]-Tabla2[[#This Row],[PAS_1DU_COR_COD_ROS_TG_POS]]</f>
        <v>-49.5</v>
      </c>
      <c r="OD43" s="15">
        <f>Tabla2[[#This Row],[ROS_1DU_COR_COD_ROS_TG_TOT]]-Tabla2[[#This Row],[PAS_1DU_COR_COD_ROS_TG_TOT]]</f>
        <v>-4.0413533834586133</v>
      </c>
      <c r="OE43" s="15">
        <f>Tabla2[[#This Row],[ROS_1DU_COR_COD_ESC_TG_NEG]]-Tabla2[[#This Row],[PAS_1DU_COR_COD_ESC_TG_NEG]]</f>
        <v>-102.70000000000002</v>
      </c>
      <c r="OF43" s="15">
        <f>Tabla2[[#This Row],[ROS_1DU_COR_COD_ESC_TG_NEU]]-Tabla2[[#This Row],[PAS_1DU_COR_COD_ESC_TG_NEU]]</f>
        <v>-77.587719298245617</v>
      </c>
      <c r="OG43" s="15">
        <f>Tabla2[[#This Row],[ROS_1DU_COR_COD_ESC_TG_POS]]-Tabla2[[#This Row],[PAS_1DU_COR_COD_ESC_TG_POS]]</f>
        <v>-19.966666666666697</v>
      </c>
      <c r="OH43" s="15">
        <f>Tabla2[[#This Row],[ROS_1DU_COR_COD_ESC_TG_TOT]]-Tabla2[[#This Row],[PAS_1DU_COR_COD_ESC_TG_TOT]]</f>
        <v>-61.486440677966129</v>
      </c>
      <c r="OI43" s="15">
        <f>Tabla2[[#This Row],[PAS_1DU_COR_COD_ROS_TG_NEG]]-Tabla2[[#This Row],[ESC_1DU_COR_COD_ROS_TG_NEG]]</f>
        <v>153.81052631578947</v>
      </c>
      <c r="OJ43" s="15">
        <f>Tabla2[[#This Row],[PAS_1DU_COR_COD_ROS_TG_NEU]]-Tabla2[[#This Row],[ESC_1DU_COR_COD_ROS_TG_NEU]]</f>
        <v>-7.7638888888888857</v>
      </c>
      <c r="OK43" s="15">
        <f>Tabla2[[#This Row],[PAS_1DU_COR_COD_ROS_TG_POS]]-Tabla2[[#This Row],[ESC_1DU_COR_COD_ROS_TG_POS]]</f>
        <v>96.833333333333314</v>
      </c>
      <c r="OL43" s="15">
        <f>Tabla2[[#This Row],[PAS_1DU_COR_COD_ROS_TG_TOT]]-Tabla2[[#This Row],[ESC_1DU_COR_COD_ROS_TG_TOT]]</f>
        <v>78</v>
      </c>
      <c r="OM43" s="15">
        <f>Tabla2[[#This Row],[PAS_1DU_COR_COD_ESC_TG_NEG]]-Tabla2[[#This Row],[ESC_1DU_COR_COD_ESC_TG_NEG]]</f>
        <v>-43.842857142857156</v>
      </c>
      <c r="ON43" s="15">
        <f>Tabla2[[#This Row],[PAS_1DU_COR_COD_ESC_TG_NEU]]-Tabla2[[#This Row],[ESC_1DU_COR_COD_ESC_TG_NEU]]</f>
        <v>5.7960526315789593</v>
      </c>
      <c r="OO43" s="15">
        <f>Tabla2[[#This Row],[PAS_1DU_COR_COD_ESC_TG_POS]]-Tabla2[[#This Row],[ESC_1DU_COR_COD_ESC_TG_POS]]</f>
        <v>-43.588888888888903</v>
      </c>
      <c r="OP43" s="15">
        <f>Tabla2[[#This Row],[PAS_1DU_COR_COD_ESC_TG_TOT]]-Tabla2[[#This Row],[ESC_1DU_COR_COD_ESC_TG_TOT]]</f>
        <v>-26.605225988700568</v>
      </c>
      <c r="OQ43" s="61">
        <v>130.17777777777778</v>
      </c>
      <c r="OR43" s="62">
        <v>48.388888888888886</v>
      </c>
      <c r="OS43" s="62">
        <v>52.166666666666686</v>
      </c>
      <c r="OT43" s="62">
        <v>71.942857142857179</v>
      </c>
      <c r="OU43" s="62">
        <v>-159.74285714285716</v>
      </c>
      <c r="OV43" s="62">
        <v>-69.75</v>
      </c>
      <c r="OW43" s="62">
        <v>-58.722222222222229</v>
      </c>
      <c r="OX43" s="62">
        <v>-90.107456140350905</v>
      </c>
      <c r="OY43" s="62">
        <v>37.910526315789468</v>
      </c>
      <c r="OZ43" s="62">
        <v>-83.309941520467845</v>
      </c>
      <c r="PA43" s="62">
        <v>81.699999999999989</v>
      </c>
      <c r="PB43" s="62">
        <v>14.497769848349662</v>
      </c>
    </row>
    <row r="44" spans="1:418" x14ac:dyDescent="0.3">
      <c r="A44" s="2" t="s">
        <v>42</v>
      </c>
      <c r="B44" s="2">
        <v>20</v>
      </c>
      <c r="C44" s="2">
        <v>2</v>
      </c>
      <c r="D44" s="2">
        <v>25</v>
      </c>
      <c r="E44">
        <v>4</v>
      </c>
      <c r="F44">
        <v>1389.1875</v>
      </c>
      <c r="G44">
        <v>3.5263157894736841</v>
      </c>
      <c r="H44">
        <v>1166.25</v>
      </c>
      <c r="I44">
        <v>4.2105263157894735</v>
      </c>
      <c r="J44">
        <v>1415.4</v>
      </c>
      <c r="K44">
        <v>3.9137931034482758</v>
      </c>
      <c r="L44">
        <v>1321.6595744680851</v>
      </c>
      <c r="M44">
        <v>2.85</v>
      </c>
      <c r="N44">
        <v>1350.1538461538462</v>
      </c>
      <c r="O44">
        <v>2.8421052631578947</v>
      </c>
      <c r="P44">
        <v>1187.6666666666667</v>
      </c>
      <c r="Q44">
        <v>2.6842105263157894</v>
      </c>
      <c r="R44">
        <v>1380.75</v>
      </c>
      <c r="S44">
        <v>2.7931034482758621</v>
      </c>
      <c r="T44">
        <v>1307.3783783783783</v>
      </c>
      <c r="U44">
        <v>3.353448275862069</v>
      </c>
      <c r="V44">
        <v>1315.3690476190477</v>
      </c>
      <c r="W44">
        <v>1.6</v>
      </c>
      <c r="X44">
        <v>514.8125</v>
      </c>
      <c r="Y44">
        <v>1.8421052631578947</v>
      </c>
      <c r="Z44">
        <v>541.52941176470586</v>
      </c>
      <c r="AA44">
        <v>1.5263157894736843</v>
      </c>
      <c r="AB44">
        <v>504.35714285714283</v>
      </c>
      <c r="AC44">
        <v>1.6551724137931034</v>
      </c>
      <c r="AD44">
        <v>521.36170212765956</v>
      </c>
      <c r="AE44">
        <v>1.6551724137931034</v>
      </c>
      <c r="AF44">
        <v>521.36170212765956</v>
      </c>
      <c r="AG44">
        <v>2.7873563218390807</v>
      </c>
      <c r="AH44">
        <v>1030.4961832061069</v>
      </c>
      <c r="AK44">
        <v>0</v>
      </c>
      <c r="AM44">
        <v>8</v>
      </c>
      <c r="AN44">
        <v>2310</v>
      </c>
      <c r="AO44">
        <v>4</v>
      </c>
      <c r="AP44">
        <v>2310</v>
      </c>
      <c r="AS44">
        <v>7</v>
      </c>
      <c r="AT44">
        <v>2229</v>
      </c>
      <c r="AU44">
        <v>0</v>
      </c>
      <c r="AW44">
        <v>3.5</v>
      </c>
      <c r="AX44">
        <v>2229</v>
      </c>
      <c r="AY44">
        <v>3.75</v>
      </c>
      <c r="AZ44">
        <v>2269.5</v>
      </c>
      <c r="BC44">
        <v>1</v>
      </c>
      <c r="BD44">
        <v>233</v>
      </c>
      <c r="BE44">
        <v>2</v>
      </c>
      <c r="BF44">
        <v>543</v>
      </c>
      <c r="BG44">
        <v>1.5</v>
      </c>
      <c r="BH44">
        <v>388</v>
      </c>
      <c r="BI44">
        <v>1.5</v>
      </c>
      <c r="BJ44">
        <v>388</v>
      </c>
      <c r="BK44">
        <v>3</v>
      </c>
      <c r="BL44">
        <v>1328.75</v>
      </c>
      <c r="BM44">
        <v>2.7944444444444443</v>
      </c>
      <c r="BN44">
        <v>1039.3333333333333</v>
      </c>
      <c r="BO44">
        <v>4.25</v>
      </c>
      <c r="BP44">
        <v>1523.5714285714287</v>
      </c>
      <c r="BQ44">
        <v>4.5</v>
      </c>
      <c r="BR44">
        <v>1464.1666666666667</v>
      </c>
      <c r="BS44">
        <v>4</v>
      </c>
      <c r="BT44">
        <v>1523.2857142857142</v>
      </c>
      <c r="BU44">
        <v>4.2173913043478262</v>
      </c>
      <c r="BV44">
        <v>1505.65</v>
      </c>
      <c r="BW44">
        <v>2.8333333333333335</v>
      </c>
      <c r="BX44">
        <v>767.5</v>
      </c>
      <c r="BY44">
        <v>4.1428571428571432</v>
      </c>
      <c r="BZ44">
        <v>1349.4285714285713</v>
      </c>
      <c r="CA44">
        <v>4.7142857142857144</v>
      </c>
      <c r="CB44">
        <v>1771.3333333333333</v>
      </c>
      <c r="CC44">
        <v>3.95</v>
      </c>
      <c r="CD44">
        <v>1298.8947368421052</v>
      </c>
      <c r="CE44">
        <v>4.0930232558139537</v>
      </c>
      <c r="CF44">
        <v>1404.9230769230769</v>
      </c>
      <c r="CG44">
        <v>1.5</v>
      </c>
      <c r="CH44">
        <v>466.16666666666669</v>
      </c>
      <c r="CI44">
        <v>2.1666666666666665</v>
      </c>
      <c r="CJ44">
        <v>701.2</v>
      </c>
      <c r="CK44">
        <v>2.7777777777777777</v>
      </c>
      <c r="CL44">
        <v>992.71428571428567</v>
      </c>
      <c r="CM44">
        <v>2.1739130434782608</v>
      </c>
      <c r="CN44">
        <v>736.22222222222217</v>
      </c>
      <c r="CO44">
        <v>3.8333333333333335</v>
      </c>
      <c r="CP44">
        <v>924.5</v>
      </c>
      <c r="CQ44">
        <v>2.2857142857142856</v>
      </c>
      <c r="CR44">
        <v>754.2</v>
      </c>
      <c r="CS44">
        <v>2.2857142857142856</v>
      </c>
      <c r="CT44">
        <v>678</v>
      </c>
      <c r="CU44">
        <v>2.75</v>
      </c>
      <c r="CV44">
        <v>787.41176470588232</v>
      </c>
      <c r="CW44">
        <v>2.441860465116279</v>
      </c>
      <c r="CX44">
        <v>761.08571428571429</v>
      </c>
      <c r="CY44">
        <v>3.2674418604651163</v>
      </c>
      <c r="CZ44">
        <v>1100.4054054054054</v>
      </c>
      <c r="DA44">
        <v>2.5</v>
      </c>
      <c r="DB44">
        <v>932.71428571428567</v>
      </c>
      <c r="DC44">
        <v>3.5</v>
      </c>
      <c r="DD44">
        <v>998.83333333333337</v>
      </c>
      <c r="DE44">
        <v>2.4444444444444446</v>
      </c>
      <c r="DF44">
        <v>769.25</v>
      </c>
      <c r="DG44">
        <v>2.7391304347826089</v>
      </c>
      <c r="DH44">
        <v>889.33333333333337</v>
      </c>
      <c r="DI44">
        <v>2.8333333333333335</v>
      </c>
      <c r="DJ44">
        <v>1096</v>
      </c>
      <c r="DK44">
        <v>2.7142857142857144</v>
      </c>
      <c r="DL44">
        <v>811.5</v>
      </c>
      <c r="DM44">
        <v>2.7142857142857144</v>
      </c>
      <c r="DN44">
        <v>972.16666666666663</v>
      </c>
      <c r="DO44">
        <v>2.75</v>
      </c>
      <c r="DP44">
        <v>951.88235294117646</v>
      </c>
      <c r="DQ44">
        <v>2.7441860465116279</v>
      </c>
      <c r="DR44">
        <v>917.31578947368416</v>
      </c>
      <c r="DS44">
        <v>2.7441860465116279</v>
      </c>
      <c r="DT44">
        <v>917.31578947368416</v>
      </c>
      <c r="DU44">
        <v>3.0930232558139537</v>
      </c>
      <c r="DV44">
        <v>1038.2857142857142</v>
      </c>
      <c r="DW44">
        <v>3.5</v>
      </c>
      <c r="DX44">
        <v>2300</v>
      </c>
      <c r="DY44">
        <v>6.25</v>
      </c>
      <c r="DZ44">
        <v>1521.5</v>
      </c>
      <c r="EA44">
        <v>7</v>
      </c>
      <c r="EB44">
        <v>2037</v>
      </c>
      <c r="EC44">
        <v>5.5714285714285712</v>
      </c>
      <c r="ED44">
        <v>1737.1666666666667</v>
      </c>
      <c r="EE44">
        <v>3.25</v>
      </c>
      <c r="EF44">
        <v>1321.6666666666667</v>
      </c>
      <c r="EG44">
        <v>2.3333333333333335</v>
      </c>
      <c r="EH44">
        <v>538.33333333333337</v>
      </c>
      <c r="EI44">
        <v>3.3333333333333335</v>
      </c>
      <c r="EJ44">
        <v>1425</v>
      </c>
      <c r="EK44">
        <v>3</v>
      </c>
      <c r="EL44">
        <v>1053.75</v>
      </c>
      <c r="EM44">
        <v>4.0588235294117645</v>
      </c>
      <c r="EN44">
        <v>1346.6428571428571</v>
      </c>
      <c r="EO44">
        <v>2</v>
      </c>
      <c r="EP44">
        <v>1490</v>
      </c>
      <c r="EQ44">
        <v>1</v>
      </c>
      <c r="ER44">
        <v>491</v>
      </c>
      <c r="ES44">
        <v>0</v>
      </c>
      <c r="EU44">
        <v>1.1428571428571428</v>
      </c>
      <c r="EV44">
        <v>740.75</v>
      </c>
      <c r="EW44">
        <v>3.25</v>
      </c>
      <c r="EX44">
        <v>1297</v>
      </c>
      <c r="EY44">
        <v>2.6666666666666665</v>
      </c>
      <c r="EZ44">
        <v>839.33333333333337</v>
      </c>
      <c r="FA44">
        <v>3</v>
      </c>
      <c r="FB44">
        <v>741</v>
      </c>
      <c r="FC44">
        <v>3</v>
      </c>
      <c r="FD44">
        <v>959.11111111111109</v>
      </c>
      <c r="FE44">
        <v>2.2352941176470589</v>
      </c>
      <c r="FF44">
        <v>891.92307692307691</v>
      </c>
      <c r="FG44">
        <v>3.1470588235294117</v>
      </c>
      <c r="FH44">
        <v>1127.7037037037037</v>
      </c>
      <c r="FI44">
        <v>1.5</v>
      </c>
      <c r="FJ44">
        <v>896</v>
      </c>
      <c r="FK44">
        <v>3.25</v>
      </c>
      <c r="FL44">
        <v>944</v>
      </c>
      <c r="FM44">
        <v>5</v>
      </c>
      <c r="FN44">
        <v>826</v>
      </c>
      <c r="FO44">
        <v>3</v>
      </c>
      <c r="FP44">
        <v>916.33333333333337</v>
      </c>
      <c r="FQ44">
        <v>2.25</v>
      </c>
      <c r="FR44">
        <v>789.66666666666663</v>
      </c>
      <c r="FS44">
        <v>2</v>
      </c>
      <c r="FT44">
        <v>577.66666666666663</v>
      </c>
      <c r="FU44">
        <v>2.3333333333333335</v>
      </c>
      <c r="FV44">
        <v>986</v>
      </c>
      <c r="FW44">
        <v>2.2000000000000002</v>
      </c>
      <c r="FX44">
        <v>759.25</v>
      </c>
      <c r="FY44">
        <v>2.5294117647058822</v>
      </c>
      <c r="FZ44">
        <v>826.57142857142856</v>
      </c>
      <c r="GA44">
        <v>2.5294117647058822</v>
      </c>
      <c r="GB44">
        <v>826.57142857142856</v>
      </c>
      <c r="GC44">
        <v>2.9411764705882355</v>
      </c>
      <c r="GD44">
        <v>1024.8780487804879</v>
      </c>
      <c r="GE44">
        <v>3.05</v>
      </c>
      <c r="GF44">
        <v>1034.6928104575163</v>
      </c>
      <c r="GG44">
        <v>1.5714285714285714</v>
      </c>
      <c r="GH44">
        <v>740.25</v>
      </c>
      <c r="GI44">
        <v>1.8888888888888888</v>
      </c>
      <c r="GJ44">
        <v>734.83333333333337</v>
      </c>
      <c r="GK44">
        <v>3</v>
      </c>
      <c r="GL44">
        <v>903.71428571428567</v>
      </c>
      <c r="GM44">
        <v>2.1666666666666665</v>
      </c>
      <c r="GN44">
        <v>805.64705882352939</v>
      </c>
      <c r="GO44">
        <v>2.5</v>
      </c>
      <c r="GP44">
        <v>881.42857142857144</v>
      </c>
      <c r="GQ44">
        <v>1.4444444444444444</v>
      </c>
      <c r="GR44">
        <v>701.66666666666663</v>
      </c>
      <c r="GS44">
        <v>2</v>
      </c>
      <c r="GT44">
        <v>943</v>
      </c>
      <c r="GU44">
        <v>1.96</v>
      </c>
      <c r="GV44">
        <v>838.61111111111109</v>
      </c>
      <c r="GW44">
        <v>2.0612244897959182</v>
      </c>
      <c r="GX44">
        <v>822.6</v>
      </c>
      <c r="GY44">
        <v>5</v>
      </c>
      <c r="GZ44">
        <v>1722.3333333333333</v>
      </c>
      <c r="HA44">
        <v>2.8888888888888888</v>
      </c>
      <c r="HB44">
        <v>1136.1428571428571</v>
      </c>
      <c r="HC44">
        <v>3.25</v>
      </c>
      <c r="HD44">
        <v>1172.8333333333333</v>
      </c>
      <c r="HE44">
        <v>3.625</v>
      </c>
      <c r="HF44">
        <v>1332.8421052631579</v>
      </c>
      <c r="HG44">
        <v>3</v>
      </c>
      <c r="HH44">
        <v>1594.6</v>
      </c>
      <c r="HI44">
        <v>3.2222222222222223</v>
      </c>
      <c r="HJ44">
        <v>1426.3333333333333</v>
      </c>
      <c r="HK44">
        <v>4.875</v>
      </c>
      <c r="HL44">
        <v>1643.8571428571429</v>
      </c>
      <c r="HM44">
        <v>3.68</v>
      </c>
      <c r="HN44">
        <v>1557.6666666666667</v>
      </c>
      <c r="HO44">
        <v>3.6530612244897958</v>
      </c>
      <c r="HP44">
        <v>1442.2162162162163</v>
      </c>
      <c r="HQ44">
        <v>2.8571428571428572</v>
      </c>
      <c r="HR44">
        <v>1141.0138888888889</v>
      </c>
      <c r="HS44">
        <v>2</v>
      </c>
      <c r="HT44">
        <v>774</v>
      </c>
      <c r="HU44">
        <v>1.7777777777777777</v>
      </c>
      <c r="HV44">
        <v>639.33333333333337</v>
      </c>
      <c r="HW44">
        <v>1.625</v>
      </c>
      <c r="HX44">
        <v>825.25</v>
      </c>
      <c r="HY44">
        <v>1.7916666666666667</v>
      </c>
      <c r="HZ44">
        <v>733.8</v>
      </c>
      <c r="IA44">
        <v>2</v>
      </c>
      <c r="IB44">
        <v>757.33333333333337</v>
      </c>
      <c r="IC44">
        <v>1.7777777777777777</v>
      </c>
      <c r="ID44">
        <v>819.4</v>
      </c>
      <c r="IE44">
        <v>3</v>
      </c>
      <c r="IF44">
        <v>1124.5</v>
      </c>
      <c r="IG44">
        <v>2.2400000000000002</v>
      </c>
      <c r="IH44">
        <v>905.17647058823525</v>
      </c>
      <c r="II44">
        <v>2.0204081632653059</v>
      </c>
      <c r="IJ44">
        <v>824.84375</v>
      </c>
      <c r="IK44">
        <v>2.0204081632653059</v>
      </c>
      <c r="IL44">
        <v>824.84375</v>
      </c>
      <c r="IM44">
        <v>2.5782312925170068</v>
      </c>
      <c r="IN44">
        <v>1043.7307692307693</v>
      </c>
      <c r="IO44">
        <v>2.6666666666666665</v>
      </c>
      <c r="IP44">
        <v>1156.5</v>
      </c>
      <c r="IQ44">
        <v>5</v>
      </c>
      <c r="IR44">
        <v>1543</v>
      </c>
      <c r="IS44">
        <v>5</v>
      </c>
      <c r="IT44">
        <v>1320.5</v>
      </c>
      <c r="IU44">
        <v>3.8333333333333335</v>
      </c>
      <c r="IV44">
        <v>1299.4000000000001</v>
      </c>
      <c r="IW44">
        <v>3</v>
      </c>
      <c r="IX44">
        <v>1512</v>
      </c>
      <c r="IY44">
        <v>4</v>
      </c>
      <c r="IZ44">
        <v>1260</v>
      </c>
      <c r="JA44">
        <v>3</v>
      </c>
      <c r="JB44">
        <v>2111</v>
      </c>
      <c r="JC44">
        <v>3.2</v>
      </c>
      <c r="JD44">
        <v>1627.6666666666667</v>
      </c>
      <c r="JE44">
        <v>3.5454545454545454</v>
      </c>
      <c r="JF44">
        <v>1422.5</v>
      </c>
      <c r="JG44">
        <v>3.6666666666666665</v>
      </c>
      <c r="JH44">
        <v>1473</v>
      </c>
      <c r="JI44">
        <v>0</v>
      </c>
      <c r="JK44">
        <v>4.5</v>
      </c>
      <c r="JL44">
        <v>1861</v>
      </c>
      <c r="JM44">
        <v>3.3333333333333335</v>
      </c>
      <c r="JN44">
        <v>1602.3333333333333</v>
      </c>
      <c r="JO44">
        <v>1</v>
      </c>
      <c r="JP44">
        <v>701</v>
      </c>
      <c r="JQ44">
        <v>4</v>
      </c>
      <c r="JR44">
        <v>1043</v>
      </c>
      <c r="JS44">
        <v>3.5</v>
      </c>
      <c r="JT44">
        <v>2349</v>
      </c>
      <c r="JU44">
        <v>2.6</v>
      </c>
      <c r="JV44">
        <v>1364.3333333333333</v>
      </c>
      <c r="JW44">
        <v>3</v>
      </c>
      <c r="JX44">
        <v>1483.3333333333333</v>
      </c>
      <c r="JY44">
        <v>3.2727272727272729</v>
      </c>
      <c r="JZ44">
        <v>1448.5714285714287</v>
      </c>
      <c r="KA44">
        <v>3.3333333333333335</v>
      </c>
      <c r="KB44">
        <v>1177</v>
      </c>
      <c r="KC44">
        <v>0</v>
      </c>
      <c r="KE44">
        <v>2</v>
      </c>
      <c r="KF44">
        <v>1294</v>
      </c>
      <c r="KG44">
        <v>2.3333333333333335</v>
      </c>
      <c r="KH44">
        <v>1216</v>
      </c>
      <c r="KI44">
        <v>0</v>
      </c>
      <c r="KK44">
        <v>4</v>
      </c>
      <c r="KL44">
        <v>1157</v>
      </c>
      <c r="KM44">
        <v>1</v>
      </c>
      <c r="KN44">
        <v>668</v>
      </c>
      <c r="KO44">
        <v>1.2</v>
      </c>
      <c r="KP44">
        <v>912.5</v>
      </c>
      <c r="KQ44">
        <v>1.8181818181818181</v>
      </c>
      <c r="KR44">
        <v>1094.5999999999999</v>
      </c>
      <c r="KS44">
        <v>1.8181818181818181</v>
      </c>
      <c r="KT44">
        <v>1094.5999999999999</v>
      </c>
      <c r="KU44">
        <v>2.7878787878787881</v>
      </c>
      <c r="KV44">
        <v>1355.421052631579</v>
      </c>
      <c r="KW44">
        <v>2.6166666666666667</v>
      </c>
      <c r="KX44">
        <v>1091.8780487804879</v>
      </c>
      <c r="KY44" s="15">
        <f>Tabla2[[#This Row],[ROS_NUM_COR_COD_ROS_TG_NEG]]-Tabla2[[#This Row],[PAS_NUM_COR_COD_ROS_TG_NEG]]</f>
        <v>0.14999999999999991</v>
      </c>
      <c r="KZ44" s="15">
        <f>Tabla2[[#This Row],[ROS_DUR_COR_COD_ROS_TG_NEG]]-Tabla2[[#This Row],[PAS_DUR_COR_COD_ROS_TG_NEG]]</f>
        <v>244.44615384615372</v>
      </c>
      <c r="LA44" s="15">
        <f>Tabla2[[#This Row],[ROS_NUM_COR_COD_ROS_TG_NEU]]-Tabla2[[#This Row],[PAS_NUM_COR_COD_ROS_TG_NEU]]</f>
        <v>0.38011695906432763</v>
      </c>
      <c r="LB44" s="15">
        <f>Tabla2[[#This Row],[ROS_DUR_COR_COD_ROS_TG_NEU]]-Tabla2[[#This Row],[PAS_DUR_COR_COD_ROS_TG_NEU]]</f>
        <v>238.66666666666652</v>
      </c>
      <c r="LC44" s="15">
        <f>Tabla2[[#This Row],[ROS_NUM_COR_COD_ROS_TG_POS]]-Tabla2[[#This Row],[PAS_NUM_COR_COD_ROS_TG_POS]]</f>
        <v>2.1907894736842106</v>
      </c>
      <c r="LD44" s="15">
        <f>Tabla2[[#This Row],[ROS_DUR_COR_COD_ROS_TG_POS]]-Tabla2[[#This Row],[PAS_DUR_COR_COD_ROS_TG_POS]]</f>
        <v>263.10714285714289</v>
      </c>
      <c r="LE44" s="15">
        <f>Tabla2[[#This Row],[ROS_NUM_COR_COD_ROS_TG_TOT]]-Tabla2[[#This Row],[PAS_NUM_COR_COD_ROS_TG_TOT]]</f>
        <v>0.88689655172413806</v>
      </c>
      <c r="LF44" s="15">
        <f>Tabla2[[#This Row],[ROS_DUR_COR_COD_ROS_TG_TOT]]-Tabla2[[#This Row],[PAS_DUR_COR_COD_ROS_TG_TOT]]</f>
        <v>250.28828828828841</v>
      </c>
      <c r="LG44" s="15">
        <f>Tabla2[[#This Row],[ROS_NUM_COR_COD_ESC_TG_NEG]]-Tabla2[[#This Row],[PAS_NUM_COR_COD_ESC_TG_NEG]]</f>
        <v>-1.5</v>
      </c>
      <c r="LH44" s="15">
        <f>Tabla2[[#This Row],[ROS_DUR_COR_COD_ESC_TG_NEG]]-Tabla2[[#This Row],[PAS_DUR_COR_COD_ESC_TG_NEG]]</f>
        <v>-507.75892857142856</v>
      </c>
      <c r="LI44" s="15">
        <f>Tabla2[[#This Row],[ROS_NUM_COR_COD_ESC_TG_NEU]]-Tabla2[[#This Row],[PAS_NUM_COR_COD_ESC_TG_NEU]]</f>
        <v>-2.0818713450292394</v>
      </c>
      <c r="LJ44" s="15">
        <f>Tabla2[[#This Row],[ROS_NUM_COR_COD_ESC_TG_NEG]]-Tabla2[[#This Row],[PAS_NUM_COR_COD_ESC_TG_NEG]]</f>
        <v>-1.5</v>
      </c>
      <c r="LK44" s="15">
        <f>Tabla2[[#This Row],[ROS_NUM_COR_COD_ESC_TG_POS]]-Tabla2[[#This Row],[PAS_NUM_COR_COD_ESC_TG_POS]]</f>
        <v>-2.2105263157894735</v>
      </c>
      <c r="LL44" s="15">
        <f>Tabla2[[#This Row],[ROS_DUR_COR_COD_ESC_TG_POS]]-Tabla2[[#This Row],[PAS_DUR_COR_COD_ESC_TG_POS]]</f>
        <v>-472.40000000000009</v>
      </c>
      <c r="LM44" s="15">
        <f>Tabla2[[#This Row],[ROS_NUM_COR_COD_ESC_TG_TOT]]-Tabla2[[#This Row],[PAS_NUM_COR_COD_ESC_TG_TOT]]</f>
        <v>-1.9537931034482758</v>
      </c>
      <c r="LN44" s="15">
        <f>Tabla2[[#This Row],[ROS_DUR_COR_COD_ESC_TG_TOT]]-Tabla2[[#This Row],[PAS_DUR_COR_COD_ESC_TG_TOT]]</f>
        <v>-483.04846335697403</v>
      </c>
      <c r="LO44" s="15">
        <f>Tabla2[[#This Row],[PAS_NUM_COR_COD_ROS_TG_NEG]]-Tabla2[[#This Row],[ESC_NUM_COR_COD_ROS_TG_NEG]]</f>
        <v>-0.98333333333333339</v>
      </c>
      <c r="LP44" s="15">
        <f>Tabla2[[#This Row],[PAS_DUR_COR_COD_ROS_TG_NEG]]-Tabla2[[#This Row],[ESC_DUR_COR_COD_ROS_TG_NEG]]</f>
        <v>425.65384615384619</v>
      </c>
      <c r="LQ44" s="15">
        <f>Tabla2[[#This Row],[PAS_NUM_COR_COD_ROS_TG_NEU]]-Tabla2[[#This Row],[ESC_NUM_COR_COD_ROS_TG_NEU]]</f>
        <v>0.5563909774436091</v>
      </c>
      <c r="LR44" s="15">
        <f>Tabla2[[#This Row],[PAS_DUR_COR_COD_ROS_TG_NEU]]-Tabla2[[#This Row],[ESC_DUR_COR_COD_ROS_TG_NEU]]</f>
        <v>433.4666666666667</v>
      </c>
      <c r="LS44" s="15">
        <f>Tabla2[[#This Row],[PAS_NUM_COR_COD_ROS_TG_POS]]-Tabla2[[#This Row],[ESC_NUM_COR_COD_ROS_TG_POS]]</f>
        <v>0.39849624060150379</v>
      </c>
      <c r="LT44" s="15">
        <f>Tabla2[[#This Row],[PAS_DUR_COR_COD_ROS_TG_POS]]-Tabla2[[#This Row],[ESC_DUR_COR_COD_ROS_TG_POS]]</f>
        <v>702.75</v>
      </c>
      <c r="LU44" s="15">
        <f>Tabla2[[#This Row],[PAS_NUM_COR_COD_ROS_TG_TOT]]-Tabla2[[#This Row],[ESC_NUM_COR_COD_ROS_TG_TOT]]</f>
        <v>4.31034482758621E-2</v>
      </c>
      <c r="LV44" s="15">
        <f>Tabla2[[#This Row],[PAS_DUR_COR_COD_ROS_TG_TOT]]-Tabla2[[#This Row],[ESC_DUR_COR_COD_ROS_TG_TOT]]</f>
        <v>519.96661367249601</v>
      </c>
      <c r="LW44" s="15">
        <f>Tabla2[[#This Row],[PAS_NUM_COR_COD_ESC_TG_NEG]]-Tabla2[[#This Row],[ESC_NUM_COR_COD_ESC_TG_NEG]]</f>
        <v>1.1666666666666665</v>
      </c>
      <c r="LX44" s="15">
        <f>Tabla2[[#This Row],[PAS_DUR_COR_COD_ESC_TG_NEG]]-Tabla2[[#This Row],[ESC_DUR_COR_COD_ESC_TG_NEG]]</f>
        <v>621.6875</v>
      </c>
      <c r="LY44" s="15">
        <f>Tabla2[[#This Row],[PAS_NUM_COR_COD_ESC_TG_NEU]]-Tabla2[[#This Row],[ESC_NUM_COR_COD_ESC_TG_NEU]]</f>
        <v>-0.61654135338345917</v>
      </c>
      <c r="LZ44" s="15">
        <f>Tabla2[[#This Row],[PAS_DUR_COR_COD_ESC_TG_NEU]]-Tabla2[[#This Row],[ESC_DUR_COR_COD_ESC_TG_NEU]]</f>
        <v>-183.17857142857133</v>
      </c>
      <c r="MA44" s="15">
        <f>Tabla2[[#This Row],[PAS_NUM_COR_COD_ESC_TG_POS]]-Tabla2[[#This Row],[ESC_NUM_COR_COD_ESC_TG_POS]]</f>
        <v>-0.50375939849624096</v>
      </c>
      <c r="MB44" s="15">
        <f>Tabla2[[#This Row],[PAS_DUR_COR_COD_ESC_TG_POS]]-Tabla2[[#This Row],[ESC_DUR_COR_COD_ESC_TG_POS]]</f>
        <v>-355.93333333333317</v>
      </c>
      <c r="MC44" s="15">
        <f>Tabla2[[#This Row],[PAS_NUM_COR_COD_ESC_TG_TOT]]-Tabla2[[#This Row],[ESC_NUM_COR_COD_ESC_TG_TOT]]</f>
        <v>-3.6206896551724377E-2</v>
      </c>
      <c r="MD44" s="15">
        <f>Tabla2[[#This Row],[PAS_DUR_COR_COD_ESC_TG_TOT]]-Tabla2[[#This Row],[ESC_DUR_COR_COD_ESC_TG_TOT]]</f>
        <v>22.764837625979908</v>
      </c>
      <c r="ME44" s="42">
        <f>Tabla25[[#This Row],[PAS_NUM_COR_COD_ROS_TG_NEG]]-Tabla25[[#This Row],[PAS_NUM_COR_COD_ESC_TG_NEG]]</f>
        <v>-1.1499999999999999</v>
      </c>
      <c r="MF44" s="42">
        <f>Tabla25[[#This Row],[PAS_NUM_COR_COD_ROS_TG_NEU]]-Tabla25[[#This Row],[PAS_NUM_COR_COD_ESC_TG_NEU]]</f>
        <v>-0.68421052631578938</v>
      </c>
      <c r="MG44" s="42">
        <f>Tabla25[[#This Row],[PAS_NUM_COR_COD_ROS_TG_POS]]-Tabla25[[#This Row],[PAS_NUM_COR_COD_ESC_TG_POS]]</f>
        <v>-1.5263157894736841</v>
      </c>
      <c r="MH44" s="42">
        <f>Tabla25[[#This Row],[PAS_NUM_COR_COD_ROS_TG_TOT]]-Tabla25[[#This Row],[PAS_NUM_COR_COD_ESC_TG_TOT]]</f>
        <v>-1.1206896551724137</v>
      </c>
      <c r="MI44" s="42">
        <f>Tabla25[[#This Row],[PAS_DUR_COR_COD_ROS_TG_NEG]]-Tabla25[[#This Row],[PAS_DUR_COR_COD_ESC_TG_NEG]]</f>
        <v>-39.033653846153811</v>
      </c>
      <c r="MJ44" s="42">
        <f>Tabla25[[#This Row],[PAS_DUR_COR_COD_ROS_TG_NEU]]-Tabla25[[#This Row],[PAS_DUR_COR_COD_ESC_TG_NEU]]</f>
        <v>21.416666666666742</v>
      </c>
      <c r="MK44" s="42">
        <f>Tabla25[[#This Row],[PAS_DUR_COR_COD_ROS_TG_POS]]-Tabla25[[#This Row],[PAS_DUR_COR_COD_ESC_TG_POS]]</f>
        <v>-34.650000000000091</v>
      </c>
      <c r="ML44" s="42">
        <f>Tabla25[[#This Row],[PAS_DUR_COR_COD_ROS_TG_TOT]]-Tabla25[[#This Row],[PAS_DUR_COR_COD_ESC_TG_TOT]]</f>
        <v>-14.281196089706782</v>
      </c>
      <c r="MM44" s="44">
        <f>Tabla25[[#This Row],[ESC_NUM_COR_COD_ROS_TG_NEG]]-Tabla25[[#This Row],[ESC_NUM_COR_COD_ESC_TG_NEG]]</f>
        <v>1</v>
      </c>
      <c r="MN44" s="44">
        <f>Tabla25[[#This Row],[ESC_NUM_COR_COD_ROS_TG_NEU]]-Tabla25[[#This Row],[ESC_NUM_COR_COD_ESC_TG_NEU]]</f>
        <v>-1.8571428571428577</v>
      </c>
      <c r="MO44" s="44">
        <f>Tabla25[[#This Row],[ESC_NUM_COR_COD_ROS_TG_POS]]-Tabla25[[#This Row],[ESC_NUM_COR_COD_ESC_TG_POS]]</f>
        <v>-2.4285714285714288</v>
      </c>
      <c r="MP44" s="44">
        <f>Tabla25[[#This Row],[ESC_NUM_COR_COD_ROS_TG_TOT]]-Tabla25[[#This Row],[ESC_NUM_COR_COD_ESC_TG_TOT]]</f>
        <v>-1.2000000000000002</v>
      </c>
      <c r="MQ44" s="44">
        <f>Tabla25[[#This Row],[ESC_DUR_COR_COD_ROS_TG_NEG]]-Tabla25[[#This Row],[ESC_DUR_COR_COD_ESC_TG_NEG]]</f>
        <v>157</v>
      </c>
      <c r="MR44" s="44">
        <f>Tabla25[[#This Row],[ESC_DUR_COR_COD_ROS_TG_NEU]]-Tabla25[[#This Row],[ESC_DUR_COR_COD_ESC_TG_NEU]]</f>
        <v>-595.22857142857129</v>
      </c>
      <c r="MS44" s="44">
        <f>Tabla25[[#This Row],[ESC_DUR_COR_COD_ROS_TG_POS]]-Tabla25[[#This Row],[ESC_DUR_COR_COD_ESC_TG_POS]]</f>
        <v>-1093.3333333333333</v>
      </c>
      <c r="MT44" s="44">
        <f>Tabla25[[#This Row],[ESC_DUR_COR_COD_ROS_TG_TOT]]-Tabla25[[#This Row],[ESC_DUR_COR_COD_ESC_TG_TOT]]</f>
        <v>-511.48297213622288</v>
      </c>
      <c r="MU44" s="47">
        <f>Tabla25[[#This Row],[ROS_NUM_COR_COD_ROS_TG_NEG]]-Tabla25[[#This Row],[ROS_NUM_COR_COD_ESC_TG_NEG]]</f>
        <v>0.5</v>
      </c>
      <c r="MV44" s="47">
        <f>Tabla25[[#This Row],[ROS_NUM_COR_COD_ROS_TG_NEU]]-Tabla25[[#This Row],[ROS_NUM_COR_COD_ESC_TG_NEU]]</f>
        <v>1.7777777777777779</v>
      </c>
      <c r="MW44" s="47">
        <f>Tabla25[[#This Row],[ROS_NUM_COR_COD_ROS_TG_POS]]-Tabla25[[#This Row],[ROS_NUM_COR_COD_ESC_TG_POS]]</f>
        <v>2.875</v>
      </c>
      <c r="MX44" s="47">
        <f>Tabla25[[#This Row],[ROS_NUM_COR_COD_ROS_TG_TOT]]-Tabla25[[#This Row],[ROS_NUM_COR_COD_ESC_TG_TOT]]</f>
        <v>1.7200000000000002</v>
      </c>
      <c r="MY44" s="47">
        <f>Tabla25[[#This Row],[ROS_DUR_COR_COD_ROS_TG_NEG]]-Tabla25[[#This Row],[ROS_DUR_COR_COD_ESC_TG_NEG]]</f>
        <v>713.17142857142846</v>
      </c>
      <c r="MZ44" s="47">
        <f>Tabla25[[#This Row],[ROS_DUR_COR_COD_ROS_TG_NEU]]-Tabla25[[#This Row],[ROS_DUR_COR_COD_ESC_TG_NEU]]</f>
        <v>724.66666666666663</v>
      </c>
      <c r="NA44" s="47">
        <f>Tabla25[[#This Row],[ROS_DUR_COR_COD_ROS_TG_POS]]-Tabla25[[#This Row],[ROS_DUR_COR_COD_ESC_TG_POS]]</f>
        <v>700.85714285714289</v>
      </c>
      <c r="NB44" s="47">
        <f>Tabla25[[#This Row],[ROS_DUR_COR_COD_ROS_TG_TOT]]-Tabla25[[#This Row],[ROS_DUR_COR_COD_ESC_TG_TOT]]</f>
        <v>719.05555555555566</v>
      </c>
      <c r="NC44">
        <v>377</v>
      </c>
      <c r="ND44">
        <v>271.66666666666669</v>
      </c>
      <c r="NE44">
        <v>299.71428571428572</v>
      </c>
      <c r="NF44">
        <v>311.83333333333331</v>
      </c>
      <c r="NG44">
        <v>303</v>
      </c>
      <c r="NH44">
        <v>369.66666666666669</v>
      </c>
      <c r="NI44">
        <v>377</v>
      </c>
      <c r="NJ44">
        <v>345.77777777777777</v>
      </c>
      <c r="NK44">
        <v>243</v>
      </c>
      <c r="NL44">
        <v>278.2</v>
      </c>
      <c r="NM44">
        <v>243.16666666666666</v>
      </c>
      <c r="NN44">
        <v>253.41176470588235</v>
      </c>
      <c r="NO44">
        <v>276.33333333333331</v>
      </c>
      <c r="NP44">
        <v>246.42857142857142</v>
      </c>
      <c r="NQ44">
        <v>371.5</v>
      </c>
      <c r="NR44">
        <v>295.36842105263156</v>
      </c>
      <c r="NS44">
        <v>298.15384615384613</v>
      </c>
      <c r="NT44">
        <v>330.08333333333331</v>
      </c>
      <c r="NU44">
        <v>322.41666666666669</v>
      </c>
      <c r="NV44">
        <v>316.37837837837839</v>
      </c>
      <c r="NW44">
        <v>300.8125</v>
      </c>
      <c r="NX44">
        <v>299.125</v>
      </c>
      <c r="NY44">
        <v>294.53333333333336</v>
      </c>
      <c r="NZ44">
        <v>298.2340425531915</v>
      </c>
      <c r="OA44" s="15">
        <f>Tabla2[[#This Row],[ROS_1DU_COR_COD_ROS_TG_NEG]]-Tabla2[[#This Row],[PAS_1DU_COR_COD_ROS_TG_NEG]]</f>
        <v>78.846153846153868</v>
      </c>
      <c r="OB44" s="15">
        <f>Tabla2[[#This Row],[ROS_1DU_COR_COD_ROS_TG_NEU]]-Tabla2[[#This Row],[PAS_1DU_COR_COD_ROS_TG_NEU]]</f>
        <v>-58.416666666666629</v>
      </c>
      <c r="OC44" s="15">
        <f>Tabla2[[#This Row],[ROS_1DU_COR_COD_ROS_TG_POS]]-Tabla2[[#This Row],[PAS_1DU_COR_COD_ROS_TG_POS]]</f>
        <v>-22.702380952380963</v>
      </c>
      <c r="OD44" s="15">
        <f>Tabla2[[#This Row],[ROS_1DU_COR_COD_ROS_TG_TOT]]-Tabla2[[#This Row],[PAS_1DU_COR_COD_ROS_TG_TOT]]</f>
        <v>-4.5450450450450717</v>
      </c>
      <c r="OE44" s="15">
        <f>Tabla2[[#This Row],[ROS_1DU_COR_COD_ESC_TG_NEG]]-Tabla2[[#This Row],[PAS_1DU_COR_COD_ESC_TG_NEG]]</f>
        <v>2.1875</v>
      </c>
      <c r="OF44" s="15">
        <f>Tabla2[[#This Row],[ROS_1DU_COR_COD_ESC_TG_NEU]]-Tabla2[[#This Row],[PAS_1DU_COR_COD_ESC_TG_NEU]]</f>
        <v>70.541666666666686</v>
      </c>
      <c r="OG44" s="15">
        <f>Tabla2[[#This Row],[ROS_1DU_COR_COD_ESC_TG_POS]]-Tabla2[[#This Row],[PAS_1DU_COR_COD_ESC_TG_POS]]</f>
        <v>82.46666666666664</v>
      </c>
      <c r="OH44" s="15">
        <f>Tabla2[[#This Row],[ROS_1DU_COR_COD_ESC_TG_TOT]]-Tabla2[[#This Row],[PAS_1DU_COR_COD_ESC_TG_TOT]]</f>
        <v>47.543735224586271</v>
      </c>
      <c r="OI44" s="15">
        <f>Tabla2[[#This Row],[PAS_1DU_COR_COD_ROS_TG_NEG]]-Tabla2[[#This Row],[ESC_1DU_COR_COD_ROS_TG_NEG]]</f>
        <v>55.153846153846132</v>
      </c>
      <c r="OJ44" s="15">
        <f>Tabla2[[#This Row],[PAS_1DU_COR_COD_ROS_TG_NEU]]-Tabla2[[#This Row],[ESC_1DU_COR_COD_ROS_TG_NEU]]</f>
        <v>51.883333333333326</v>
      </c>
      <c r="OK44" s="15">
        <f>Tabla2[[#This Row],[PAS_1DU_COR_COD_ROS_TG_POS]]-Tabla2[[#This Row],[ESC_1DU_COR_COD_ROS_TG_POS]]</f>
        <v>79.250000000000028</v>
      </c>
      <c r="OL44" s="15">
        <f>Tabla2[[#This Row],[PAS_1DU_COR_COD_ROS_TG_TOT]]-Tabla2[[#This Row],[ESC_1DU_COR_COD_ROS_TG_TOT]]</f>
        <v>62.966613672496038</v>
      </c>
      <c r="OM44" s="15">
        <f>Tabla2[[#This Row],[PAS_1DU_COR_COD_ESC_TG_NEG]]-Tabla2[[#This Row],[ESC_1DU_COR_COD_ESC_TG_NEG]]</f>
        <v>24.479166666666686</v>
      </c>
      <c r="ON44" s="15">
        <f>Tabla2[[#This Row],[PAS_1DU_COR_COD_ESC_TG_NEU]]-Tabla2[[#This Row],[ESC_1DU_COR_COD_ESC_TG_NEU]]</f>
        <v>52.696428571428584</v>
      </c>
      <c r="OO44" s="15">
        <f>Tabla2[[#This Row],[PAS_1DU_COR_COD_ESC_TG_POS]]-Tabla2[[#This Row],[ESC_1DU_COR_COD_ESC_TG_POS]]</f>
        <v>-76.96666666666664</v>
      </c>
      <c r="OP44" s="15">
        <f>Tabla2[[#This Row],[PAS_1DU_COR_COD_ESC_TG_TOT]]-Tabla2[[#This Row],[ESC_1DU_COR_COD_ESC_TG_TOT]]</f>
        <v>2.8656215005599392</v>
      </c>
      <c r="OQ44" s="61">
        <v>74</v>
      </c>
      <c r="OR44" s="62">
        <v>-98</v>
      </c>
      <c r="OS44" s="62">
        <v>-77.285714285714278</v>
      </c>
      <c r="OT44" s="62">
        <v>-33.944444444444457</v>
      </c>
      <c r="OU44" s="62">
        <v>-33.333333333333314</v>
      </c>
      <c r="OV44" s="62">
        <v>31.771428571428572</v>
      </c>
      <c r="OW44" s="62">
        <v>-128.33333333333334</v>
      </c>
      <c r="OX44" s="62">
        <v>-41.956656346749213</v>
      </c>
      <c r="OY44" s="62">
        <v>-2.658653846153868</v>
      </c>
      <c r="OZ44" s="62">
        <v>30.958333333333314</v>
      </c>
      <c r="PA44" s="62">
        <v>27.883333333333326</v>
      </c>
      <c r="PB44" s="62">
        <v>18.144335825186886</v>
      </c>
    </row>
    <row r="45" spans="1:418" x14ac:dyDescent="0.3">
      <c r="A45" s="2" t="s">
        <v>43</v>
      </c>
      <c r="B45" s="2">
        <v>20</v>
      </c>
      <c r="C45" s="2">
        <v>2</v>
      </c>
      <c r="D45" s="2">
        <v>23</v>
      </c>
      <c r="E45">
        <v>2.736842105263158</v>
      </c>
      <c r="F45">
        <v>647.55555555555554</v>
      </c>
      <c r="G45">
        <v>2.6</v>
      </c>
      <c r="H45">
        <v>622.42105263157896</v>
      </c>
      <c r="I45">
        <v>2.7</v>
      </c>
      <c r="J45">
        <v>692.23529411764707</v>
      </c>
      <c r="K45">
        <v>2.6779661016949152</v>
      </c>
      <c r="L45">
        <v>652.77777777777783</v>
      </c>
      <c r="M45">
        <v>3.1578947368421053</v>
      </c>
      <c r="N45">
        <v>778.88888888888891</v>
      </c>
      <c r="O45">
        <v>2.85</v>
      </c>
      <c r="P45">
        <v>630</v>
      </c>
      <c r="Q45">
        <v>2.6</v>
      </c>
      <c r="R45">
        <v>585.29999999999995</v>
      </c>
      <c r="S45">
        <v>2.8644067796610169</v>
      </c>
      <c r="T45">
        <v>661.33333333333337</v>
      </c>
      <c r="U45">
        <v>2.7711864406779663</v>
      </c>
      <c r="V45">
        <v>657.17117117117118</v>
      </c>
      <c r="W45">
        <v>1.4736842105263157</v>
      </c>
      <c r="X45">
        <v>366.2</v>
      </c>
      <c r="Y45">
        <v>1.4</v>
      </c>
      <c r="Z45">
        <v>330.33333333333331</v>
      </c>
      <c r="AA45">
        <v>1.4</v>
      </c>
      <c r="AB45">
        <v>303.26315789473682</v>
      </c>
      <c r="AC45">
        <v>1.423728813559322</v>
      </c>
      <c r="AD45">
        <v>330.78846153846155</v>
      </c>
      <c r="AE45">
        <v>1.423728813559322</v>
      </c>
      <c r="AF45">
        <v>330.78846153846155</v>
      </c>
      <c r="AG45">
        <v>2.3220338983050848</v>
      </c>
      <c r="AH45">
        <v>553.04907975460128</v>
      </c>
      <c r="AI45">
        <v>4</v>
      </c>
      <c r="AJ45">
        <v>1004</v>
      </c>
      <c r="AO45">
        <v>4</v>
      </c>
      <c r="AP45">
        <v>1004</v>
      </c>
      <c r="AQ45">
        <v>2</v>
      </c>
      <c r="AR45">
        <v>480</v>
      </c>
      <c r="AW45">
        <v>2</v>
      </c>
      <c r="AX45">
        <v>480</v>
      </c>
      <c r="AY45">
        <v>3</v>
      </c>
      <c r="AZ45">
        <v>742</v>
      </c>
      <c r="BA45">
        <v>2</v>
      </c>
      <c r="BB45">
        <v>390</v>
      </c>
      <c r="BG45">
        <v>2</v>
      </c>
      <c r="BH45">
        <v>390</v>
      </c>
      <c r="BI45">
        <v>2</v>
      </c>
      <c r="BJ45">
        <v>390</v>
      </c>
      <c r="BK45">
        <v>2.6666666666666665</v>
      </c>
      <c r="BL45">
        <v>624.66666666666663</v>
      </c>
      <c r="BM45">
        <v>2.3277777777777779</v>
      </c>
      <c r="BN45">
        <v>554.34337349397595</v>
      </c>
      <c r="BO45">
        <v>2.625</v>
      </c>
      <c r="BP45">
        <v>1078.25</v>
      </c>
      <c r="BQ45">
        <v>4</v>
      </c>
      <c r="BR45">
        <v>959.14285714285711</v>
      </c>
      <c r="BS45">
        <v>3.5</v>
      </c>
      <c r="BT45">
        <v>887.44444444444446</v>
      </c>
      <c r="BU45">
        <v>3.4074074074074074</v>
      </c>
      <c r="BV45">
        <v>950.7</v>
      </c>
      <c r="BW45">
        <v>2.75</v>
      </c>
      <c r="BX45">
        <v>949.6</v>
      </c>
      <c r="BY45">
        <v>2.5</v>
      </c>
      <c r="BZ45">
        <v>698.71428571428567</v>
      </c>
      <c r="CA45">
        <v>3</v>
      </c>
      <c r="CB45">
        <v>790.42857142857144</v>
      </c>
      <c r="CC45">
        <v>2.76</v>
      </c>
      <c r="CD45">
        <v>798.52631578947364</v>
      </c>
      <c r="CE45">
        <v>3.0961538461538463</v>
      </c>
      <c r="CF45">
        <v>876.56410256410254</v>
      </c>
      <c r="CG45">
        <v>2.625</v>
      </c>
      <c r="CH45">
        <v>697.16666666666663</v>
      </c>
      <c r="CI45">
        <v>1.6666666666666667</v>
      </c>
      <c r="CJ45">
        <v>421.5</v>
      </c>
      <c r="CK45">
        <v>1.5</v>
      </c>
      <c r="CL45">
        <v>401.14285714285717</v>
      </c>
      <c r="CM45">
        <v>1.8888888888888888</v>
      </c>
      <c r="CN45">
        <v>501.05263157894734</v>
      </c>
      <c r="CO45">
        <v>1</v>
      </c>
      <c r="CP45">
        <v>347</v>
      </c>
      <c r="CQ45">
        <v>2</v>
      </c>
      <c r="CR45">
        <v>557.4</v>
      </c>
      <c r="CS45">
        <v>1.7777777777777777</v>
      </c>
      <c r="CT45">
        <v>517.4</v>
      </c>
      <c r="CU45">
        <v>1.6</v>
      </c>
      <c r="CV45">
        <v>483</v>
      </c>
      <c r="CW45">
        <v>1.75</v>
      </c>
      <c r="CX45">
        <v>493.39393939393938</v>
      </c>
      <c r="CY45">
        <v>2.4230769230769229</v>
      </c>
      <c r="CZ45">
        <v>700.94444444444446</v>
      </c>
      <c r="DA45">
        <v>1.25</v>
      </c>
      <c r="DB45">
        <v>409</v>
      </c>
      <c r="DC45">
        <v>1.2222222222222223</v>
      </c>
      <c r="DD45">
        <v>604.79999999999995</v>
      </c>
      <c r="DE45">
        <v>1.1000000000000001</v>
      </c>
      <c r="DF45">
        <v>405.33333333333331</v>
      </c>
      <c r="DG45">
        <v>1.1851851851851851</v>
      </c>
      <c r="DH45">
        <v>472.8</v>
      </c>
      <c r="DI45">
        <v>1</v>
      </c>
      <c r="DJ45">
        <v>374.25</v>
      </c>
      <c r="DK45">
        <v>1.25</v>
      </c>
      <c r="DL45">
        <v>314</v>
      </c>
      <c r="DM45">
        <v>1.8888888888888888</v>
      </c>
      <c r="DN45">
        <v>730.2</v>
      </c>
      <c r="DO45">
        <v>1.4</v>
      </c>
      <c r="DP45">
        <v>468.8</v>
      </c>
      <c r="DQ45">
        <v>1.2884615384615385</v>
      </c>
      <c r="DR45">
        <v>470.8</v>
      </c>
      <c r="DS45">
        <v>1.2884615384615385</v>
      </c>
      <c r="DT45">
        <v>470.8</v>
      </c>
      <c r="DU45">
        <v>2.0448717948717947</v>
      </c>
      <c r="DV45">
        <v>633.25490196078431</v>
      </c>
      <c r="DW45">
        <v>1.5</v>
      </c>
      <c r="DX45">
        <v>447.5</v>
      </c>
      <c r="DY45">
        <v>4</v>
      </c>
      <c r="DZ45">
        <v>921</v>
      </c>
      <c r="EC45">
        <v>2.3333333333333335</v>
      </c>
      <c r="ED45">
        <v>605.33333333333337</v>
      </c>
      <c r="EE45">
        <v>3.5</v>
      </c>
      <c r="EF45">
        <v>587</v>
      </c>
      <c r="EG45">
        <v>2.5</v>
      </c>
      <c r="EH45">
        <v>602</v>
      </c>
      <c r="EI45">
        <v>4</v>
      </c>
      <c r="EJ45">
        <v>857</v>
      </c>
      <c r="EK45">
        <v>3.2</v>
      </c>
      <c r="EL45">
        <v>658.25</v>
      </c>
      <c r="EM45">
        <v>2.875</v>
      </c>
      <c r="EN45">
        <v>635.57142857142856</v>
      </c>
      <c r="EO45">
        <v>0.5</v>
      </c>
      <c r="EP45">
        <v>107</v>
      </c>
      <c r="EQ45">
        <v>3</v>
      </c>
      <c r="ER45">
        <v>430</v>
      </c>
      <c r="EU45">
        <v>1.3333333333333333</v>
      </c>
      <c r="EV45">
        <v>268.5</v>
      </c>
      <c r="EW45">
        <v>0</v>
      </c>
      <c r="EY45">
        <v>3</v>
      </c>
      <c r="EZ45">
        <v>477.5</v>
      </c>
      <c r="FA45">
        <v>2</v>
      </c>
      <c r="FB45">
        <v>314</v>
      </c>
      <c r="FC45">
        <v>1.6</v>
      </c>
      <c r="FD45">
        <v>423</v>
      </c>
      <c r="FE45">
        <v>1.5</v>
      </c>
      <c r="FF45">
        <v>361.2</v>
      </c>
      <c r="FG45">
        <v>2.1875</v>
      </c>
      <c r="FH45">
        <v>521.25</v>
      </c>
      <c r="FI45">
        <v>3.5</v>
      </c>
      <c r="FJ45">
        <v>642.5</v>
      </c>
      <c r="FK45">
        <v>1</v>
      </c>
      <c r="FL45">
        <v>394</v>
      </c>
      <c r="FO45">
        <v>2.6666666666666665</v>
      </c>
      <c r="FP45">
        <v>559.66666666666663</v>
      </c>
      <c r="FQ45">
        <v>0.5</v>
      </c>
      <c r="FR45">
        <v>126</v>
      </c>
      <c r="FS45">
        <v>2</v>
      </c>
      <c r="FT45">
        <v>482</v>
      </c>
      <c r="FU45">
        <v>2</v>
      </c>
      <c r="FV45">
        <v>336</v>
      </c>
      <c r="FW45">
        <v>1.4</v>
      </c>
      <c r="FX45">
        <v>356.5</v>
      </c>
      <c r="FY45">
        <v>1.875</v>
      </c>
      <c r="FZ45">
        <v>443.57142857142856</v>
      </c>
      <c r="GA45">
        <v>1.875</v>
      </c>
      <c r="GB45">
        <v>443.57142857142856</v>
      </c>
      <c r="GC45">
        <v>2.0833333333333335</v>
      </c>
      <c r="GD45">
        <v>492.63157894736844</v>
      </c>
      <c r="GE45">
        <v>2.0499999999999998</v>
      </c>
      <c r="GF45">
        <v>611.17355371900828</v>
      </c>
      <c r="GG45">
        <v>1.25</v>
      </c>
      <c r="GH45">
        <v>270</v>
      </c>
      <c r="GI45">
        <v>1.1111111111111112</v>
      </c>
      <c r="GJ45">
        <v>304.16666666666669</v>
      </c>
      <c r="GK45">
        <v>2.4285714285714284</v>
      </c>
      <c r="GL45">
        <v>550</v>
      </c>
      <c r="GM45">
        <v>1.5416666666666667</v>
      </c>
      <c r="GN45">
        <v>374.72222222222223</v>
      </c>
      <c r="GO45">
        <v>1.25</v>
      </c>
      <c r="GP45">
        <v>274</v>
      </c>
      <c r="GQ45">
        <v>2</v>
      </c>
      <c r="GR45">
        <v>531.66666666666663</v>
      </c>
      <c r="GS45">
        <v>2</v>
      </c>
      <c r="GT45">
        <v>338.25</v>
      </c>
      <c r="GU45">
        <v>1.75</v>
      </c>
      <c r="GV45">
        <v>377</v>
      </c>
      <c r="GW45">
        <v>1.6111111111111112</v>
      </c>
      <c r="GX45">
        <v>375.53571428571428</v>
      </c>
      <c r="GY45">
        <v>1.875</v>
      </c>
      <c r="GZ45">
        <v>459.57142857142856</v>
      </c>
      <c r="HA45">
        <v>3</v>
      </c>
      <c r="HB45">
        <v>508.11111111111109</v>
      </c>
      <c r="HC45">
        <v>1.7142857142857142</v>
      </c>
      <c r="HD45">
        <v>415.8</v>
      </c>
      <c r="HE45">
        <v>2.25</v>
      </c>
      <c r="HF45">
        <v>469.95238095238096</v>
      </c>
      <c r="HG45">
        <v>2.75</v>
      </c>
      <c r="HH45">
        <v>564.25</v>
      </c>
      <c r="HI45">
        <v>2</v>
      </c>
      <c r="HJ45">
        <v>298.25</v>
      </c>
      <c r="HK45">
        <v>3</v>
      </c>
      <c r="HL45">
        <v>513.75</v>
      </c>
      <c r="HM45">
        <v>2.5833333333333335</v>
      </c>
      <c r="HN45">
        <v>458.75</v>
      </c>
      <c r="HO45">
        <v>2.3611111111111112</v>
      </c>
      <c r="HP45">
        <v>465.87878787878788</v>
      </c>
      <c r="HQ45">
        <v>1.9861111111111112</v>
      </c>
      <c r="HR45">
        <v>424.40983606557376</v>
      </c>
      <c r="HS45">
        <v>1.125</v>
      </c>
      <c r="HT45">
        <v>418.75</v>
      </c>
      <c r="HU45">
        <v>2.8888888888888888</v>
      </c>
      <c r="HV45">
        <v>456.22222222222223</v>
      </c>
      <c r="HW45">
        <v>1</v>
      </c>
      <c r="HX45">
        <v>283.39999999999998</v>
      </c>
      <c r="HY45">
        <v>1.75</v>
      </c>
      <c r="HZ45">
        <v>399.88888888888891</v>
      </c>
      <c r="IA45">
        <v>1.75</v>
      </c>
      <c r="IB45">
        <v>468.66666666666669</v>
      </c>
      <c r="IC45">
        <v>1.5</v>
      </c>
      <c r="ID45">
        <v>341.66666666666669</v>
      </c>
      <c r="IE45">
        <v>1.5</v>
      </c>
      <c r="IF45">
        <v>277.66666666666669</v>
      </c>
      <c r="IG45">
        <v>1.5833333333333333</v>
      </c>
      <c r="IH45">
        <v>362.66666666666669</v>
      </c>
      <c r="II45">
        <v>1.6944444444444444</v>
      </c>
      <c r="IJ45">
        <v>387.48148148148147</v>
      </c>
      <c r="IK45">
        <v>1.6944444444444444</v>
      </c>
      <c r="IL45">
        <v>387.48148148148147</v>
      </c>
      <c r="IM45">
        <v>1.8888888888888888</v>
      </c>
      <c r="IN45">
        <v>413.07954545454544</v>
      </c>
      <c r="IO45">
        <v>1.5</v>
      </c>
      <c r="IP45">
        <v>347</v>
      </c>
      <c r="IQ45">
        <v>1</v>
      </c>
      <c r="IR45">
        <v>96</v>
      </c>
      <c r="IS45">
        <v>1</v>
      </c>
      <c r="IT45">
        <v>272</v>
      </c>
      <c r="IU45">
        <v>1.1666666666666667</v>
      </c>
      <c r="IV45">
        <v>266.8</v>
      </c>
      <c r="IW45">
        <v>1.6666666666666667</v>
      </c>
      <c r="IX45">
        <v>415.75</v>
      </c>
      <c r="IY45">
        <v>1.1666666666666667</v>
      </c>
      <c r="IZ45">
        <v>423.25</v>
      </c>
      <c r="JA45">
        <v>2.6666666666666665</v>
      </c>
      <c r="JB45">
        <v>445.33333333333331</v>
      </c>
      <c r="JC45">
        <v>1.8333333333333333</v>
      </c>
      <c r="JD45">
        <v>430.57142857142856</v>
      </c>
      <c r="JE45">
        <v>1.6666666666666667</v>
      </c>
      <c r="JF45">
        <v>387.4736842105263</v>
      </c>
      <c r="JG45">
        <v>1.5</v>
      </c>
      <c r="JH45">
        <v>172.5</v>
      </c>
      <c r="JI45">
        <v>5</v>
      </c>
      <c r="JJ45">
        <v>735</v>
      </c>
      <c r="JK45">
        <v>2</v>
      </c>
      <c r="JL45">
        <v>447.5</v>
      </c>
      <c r="JM45">
        <v>2.3333333333333335</v>
      </c>
      <c r="JN45">
        <v>395</v>
      </c>
      <c r="JO45">
        <v>3.3333333333333335</v>
      </c>
      <c r="JP45">
        <v>739</v>
      </c>
      <c r="JQ45">
        <v>2.5</v>
      </c>
      <c r="JR45">
        <v>670</v>
      </c>
      <c r="JS45">
        <v>2.3333333333333335</v>
      </c>
      <c r="JT45">
        <v>574.6</v>
      </c>
      <c r="JU45">
        <v>2.7222222222222223</v>
      </c>
      <c r="JV45">
        <v>666.0625</v>
      </c>
      <c r="JW45">
        <v>2.625</v>
      </c>
      <c r="JX45">
        <v>601.52380952380952</v>
      </c>
      <c r="JY45">
        <v>2.1458333333333335</v>
      </c>
      <c r="JZ45">
        <v>499.85</v>
      </c>
      <c r="KA45">
        <v>1.5</v>
      </c>
      <c r="KB45">
        <v>153.5</v>
      </c>
      <c r="KC45">
        <v>4</v>
      </c>
      <c r="KD45">
        <v>910</v>
      </c>
      <c r="KE45">
        <v>2.3333333333333335</v>
      </c>
      <c r="KF45">
        <v>385.66666666666669</v>
      </c>
      <c r="KG45">
        <v>2.3333333333333335</v>
      </c>
      <c r="KH45">
        <v>395.66666666666669</v>
      </c>
      <c r="KI45">
        <v>3</v>
      </c>
      <c r="KJ45">
        <v>723.75</v>
      </c>
      <c r="KK45">
        <v>1.3333333333333333</v>
      </c>
      <c r="KL45">
        <v>299</v>
      </c>
      <c r="KM45">
        <v>2.3333333333333335</v>
      </c>
      <c r="KN45">
        <v>445.33333333333331</v>
      </c>
      <c r="KO45">
        <v>2.2222222222222223</v>
      </c>
      <c r="KP45">
        <v>483.07142857142856</v>
      </c>
      <c r="KQ45">
        <v>2.25</v>
      </c>
      <c r="KR45">
        <v>456.85</v>
      </c>
      <c r="KS45">
        <v>2.25</v>
      </c>
      <c r="KT45">
        <v>456.85</v>
      </c>
      <c r="KU45">
        <v>2.1805555555555554</v>
      </c>
      <c r="KV45">
        <v>485.51666666666665</v>
      </c>
      <c r="KW45">
        <v>2.0055555555555555</v>
      </c>
      <c r="KX45">
        <v>442.44594594594594</v>
      </c>
      <c r="KY45" s="15">
        <f>Tabla2[[#This Row],[ROS_NUM_COR_COD_ROS_TG_NEG]]-Tabla2[[#This Row],[PAS_NUM_COR_COD_ROS_TG_NEG]]</f>
        <v>-0.40789473684210531</v>
      </c>
      <c r="KZ45" s="15">
        <f>Tabla2[[#This Row],[ROS_DUR_COR_COD_ROS_TG_NEG]]-Tabla2[[#This Row],[PAS_DUR_COR_COD_ROS_TG_NEG]]</f>
        <v>-214.63888888888891</v>
      </c>
      <c r="LA45" s="15">
        <f>Tabla2[[#This Row],[ROS_NUM_COR_COD_ROS_TG_NEU]]-Tabla2[[#This Row],[PAS_NUM_COR_COD_ROS_TG_NEU]]</f>
        <v>-0.85000000000000009</v>
      </c>
      <c r="LB45" s="15">
        <f>Tabla2[[#This Row],[ROS_DUR_COR_COD_ROS_TG_NEU]]-Tabla2[[#This Row],[PAS_DUR_COR_COD_ROS_TG_NEU]]</f>
        <v>-331.75</v>
      </c>
      <c r="LC45" s="15">
        <f>Tabla2[[#This Row],[ROS_NUM_COR_COD_ROS_TG_POS]]-Tabla2[[#This Row],[PAS_NUM_COR_COD_ROS_TG_POS]]</f>
        <v>0.39999999999999991</v>
      </c>
      <c r="LD45" s="15">
        <f>Tabla2[[#This Row],[ROS_DUR_COR_COD_ROS_TG_POS]]-Tabla2[[#This Row],[PAS_DUR_COR_COD_ROS_TG_POS]]</f>
        <v>-71.549999999999955</v>
      </c>
      <c r="LE45" s="15">
        <f>Tabla2[[#This Row],[ROS_NUM_COR_COD_ROS_TG_TOT]]-Tabla2[[#This Row],[PAS_NUM_COR_COD_ROS_TG_TOT]]</f>
        <v>-0.28107344632768338</v>
      </c>
      <c r="LF45" s="15">
        <f>Tabla2[[#This Row],[ROS_DUR_COR_COD_ROS_TG_TOT]]-Tabla2[[#This Row],[PAS_DUR_COR_COD_ROS_TG_TOT]]</f>
        <v>-202.58333333333337</v>
      </c>
      <c r="LG45" s="15">
        <f>Tabla2[[#This Row],[ROS_NUM_COR_COD_ESC_TG_NEG]]-Tabla2[[#This Row],[PAS_NUM_COR_COD_ESC_TG_NEG]]</f>
        <v>-1.486842105263158</v>
      </c>
      <c r="LH45" s="15">
        <f>Tabla2[[#This Row],[ROS_DUR_COR_COD_ESC_TG_NEG]]-Tabla2[[#This Row],[PAS_DUR_COR_COD_ESC_TG_NEG]]</f>
        <v>-373.55555555555554</v>
      </c>
      <c r="LI45" s="15">
        <f>Tabla2[[#This Row],[ROS_NUM_COR_COD_ESC_TG_NEU]]-Tabla2[[#This Row],[PAS_NUM_COR_COD_ESC_TG_NEU]]</f>
        <v>-0.60000000000000009</v>
      </c>
      <c r="LJ45" s="15">
        <f>Tabla2[[#This Row],[ROS_NUM_COR_COD_ESC_TG_NEG]]-Tabla2[[#This Row],[PAS_NUM_COR_COD_ESC_TG_NEG]]</f>
        <v>-1.486842105263158</v>
      </c>
      <c r="LK45" s="15">
        <f>Tabla2[[#This Row],[ROS_NUM_COR_COD_ESC_TG_POS]]-Tabla2[[#This Row],[PAS_NUM_COR_COD_ESC_TG_POS]]</f>
        <v>-0.70000000000000018</v>
      </c>
      <c r="LL45" s="15">
        <f>Tabla2[[#This Row],[ROS_DUR_COR_COD_ESC_TG_POS]]-Tabla2[[#This Row],[PAS_DUR_COR_COD_ESC_TG_POS]]</f>
        <v>-353.98529411764707</v>
      </c>
      <c r="LM45" s="15">
        <f>Tabla2[[#This Row],[ROS_NUM_COR_COD_ESC_TG_TOT]]-Tabla2[[#This Row],[PAS_NUM_COR_COD_ESC_TG_TOT]]</f>
        <v>-0.92796610169491522</v>
      </c>
      <c r="LN45" s="15">
        <f>Tabla2[[#This Row],[ROS_DUR_COR_COD_ESC_TG_TOT]]-Tabla2[[#This Row],[PAS_DUR_COR_COD_ESC_TG_TOT]]</f>
        <v>-275.77777777777783</v>
      </c>
      <c r="LO45" s="15">
        <f>Tabla2[[#This Row],[PAS_NUM_COR_COD_ROS_TG_NEG]]-Tabla2[[#This Row],[ESC_NUM_COR_COD_ROS_TG_NEG]]</f>
        <v>2.1578947368421053</v>
      </c>
      <c r="LP45" s="15">
        <f>Tabla2[[#This Row],[PAS_DUR_COR_COD_ROS_TG_NEG]]-Tabla2[[#This Row],[ESC_DUR_COR_COD_ROS_TG_NEG]]</f>
        <v>431.88888888888891</v>
      </c>
      <c r="LQ45" s="15">
        <f>Tabla2[[#This Row],[PAS_NUM_COR_COD_ROS_TG_NEU]]-Tabla2[[#This Row],[ESC_NUM_COR_COD_ROS_TG_NEU]]</f>
        <v>0.85000000000000009</v>
      </c>
      <c r="LR45" s="15">
        <f>Tabla2[[#This Row],[PAS_DUR_COR_COD_ROS_TG_NEU]]-Tabla2[[#This Row],[ESC_DUR_COR_COD_ROS_TG_NEU]]</f>
        <v>72.600000000000023</v>
      </c>
      <c r="LS45" s="15">
        <f>Tabla2[[#This Row],[PAS_NUM_COR_COD_ROS_TG_POS]]-Tabla2[[#This Row],[ESC_NUM_COR_COD_ROS_TG_POS]]</f>
        <v>0.82222222222222241</v>
      </c>
      <c r="LT45" s="15">
        <f>Tabla2[[#This Row],[PAS_DUR_COR_COD_ROS_TG_POS]]-Tabla2[[#This Row],[ESC_DUR_COR_COD_ROS_TG_POS]]</f>
        <v>67.899999999999977</v>
      </c>
      <c r="LU45" s="15">
        <f>Tabla2[[#This Row],[PAS_NUM_COR_COD_ROS_TG_TOT]]-Tabla2[[#This Row],[ESC_NUM_COR_COD_ROS_TG_TOT]]</f>
        <v>1.2644067796610168</v>
      </c>
      <c r="LV45" s="15">
        <f>Tabla2[[#This Row],[PAS_DUR_COR_COD_ROS_TG_TOT]]-Tabla2[[#This Row],[ESC_DUR_COR_COD_ROS_TG_TOT]]</f>
        <v>178.33333333333337</v>
      </c>
      <c r="LW45" s="15">
        <f>Tabla2[[#This Row],[PAS_NUM_COR_COD_ESC_TG_NEG]]-Tabla2[[#This Row],[ESC_NUM_COR_COD_ESC_TG_NEG]]</f>
        <v>-1.3157894736842035E-2</v>
      </c>
      <c r="LX45" s="15">
        <f>Tabla2[[#This Row],[PAS_DUR_COR_COD_ESC_TG_NEG]]-Tabla2[[#This Row],[ESC_DUR_COR_COD_ESC_TG_NEG]]</f>
        <v>-302.04444444444448</v>
      </c>
      <c r="LY45" s="15">
        <f>Tabla2[[#This Row],[PAS_NUM_COR_COD_ESC_TG_NEU]]-Tabla2[[#This Row],[ESC_NUM_COR_COD_ESC_TG_NEU]]</f>
        <v>0.10000000000000009</v>
      </c>
      <c r="LZ45" s="15">
        <f>Tabla2[[#This Row],[PAS_DUR_COR_COD_ESC_TG_NEU]]-Tabla2[[#This Row],[ESC_DUR_COR_COD_ESC_TG_NEU]]</f>
        <v>-76.293233082706706</v>
      </c>
      <c r="MA45" s="15">
        <f>Tabla2[[#This Row],[PAS_NUM_COR_COD_ESC_TG_POS]]-Tabla2[[#This Row],[ESC_NUM_COR_COD_ESC_TG_POS]]</f>
        <v>-0.29999999999999982</v>
      </c>
      <c r="MB45" s="15">
        <f>Tabla2[[#This Row],[PAS_DUR_COR_COD_ESC_TG_POS]]-Tabla2[[#This Row],[ESC_DUR_COR_COD_ESC_TG_POS]]</f>
        <v>-98.193277310924373</v>
      </c>
      <c r="MC45" s="15">
        <f>Tabla2[[#This Row],[PAS_NUM_COR_COD_ESC_TG_TOT]]-Tabla2[[#This Row],[ESC_NUM_COR_COD_ESC_TG_TOT]]</f>
        <v>-8.2033898305084563E-2</v>
      </c>
      <c r="MD45" s="15">
        <f>Tabla2[[#This Row],[PAS_DUR_COR_COD_ESC_TG_TOT]]-Tabla2[[#This Row],[ESC_DUR_COR_COD_ESC_TG_TOT]]</f>
        <v>-145.74853801169581</v>
      </c>
      <c r="ME45" s="42">
        <f>Tabla25[[#This Row],[PAS_NUM_COR_COD_ROS_TG_NEG]]-Tabla25[[#This Row],[PAS_NUM_COR_COD_ESC_TG_NEG]]</f>
        <v>0.42105263157894735</v>
      </c>
      <c r="MF45" s="42">
        <f>Tabla25[[#This Row],[PAS_NUM_COR_COD_ROS_TG_NEU]]-Tabla25[[#This Row],[PAS_NUM_COR_COD_ESC_TG_NEU]]</f>
        <v>0.25</v>
      </c>
      <c r="MG45" s="42">
        <f>Tabla25[[#This Row],[PAS_NUM_COR_COD_ROS_TG_POS]]-Tabla25[[#This Row],[PAS_NUM_COR_COD_ESC_TG_POS]]</f>
        <v>-0.10000000000000009</v>
      </c>
      <c r="MH45" s="42">
        <f>Tabla25[[#This Row],[PAS_NUM_COR_COD_ROS_TG_TOT]]-Tabla25[[#This Row],[PAS_NUM_COR_COD_ESC_TG_TOT]]</f>
        <v>0.18644067796610164</v>
      </c>
      <c r="MI45" s="42">
        <f>Tabla25[[#This Row],[PAS_DUR_COR_COD_ROS_TG_NEG]]-Tabla25[[#This Row],[PAS_DUR_COR_COD_ESC_TG_NEG]]</f>
        <v>131.33333333333337</v>
      </c>
      <c r="MJ45" s="42">
        <f>Tabla25[[#This Row],[PAS_DUR_COR_COD_ROS_TG_NEU]]-Tabla25[[#This Row],[PAS_DUR_COR_COD_ESC_TG_NEU]]</f>
        <v>7.5789473684210407</v>
      </c>
      <c r="MK45" s="42">
        <f>Tabla25[[#This Row],[PAS_DUR_COR_COD_ROS_TG_POS]]-Tabla25[[#This Row],[PAS_DUR_COR_COD_ESC_TG_POS]]</f>
        <v>-106.93529411764712</v>
      </c>
      <c r="ML45" s="42">
        <f>Tabla25[[#This Row],[PAS_DUR_COR_COD_ROS_TG_TOT]]-Tabla25[[#This Row],[PAS_DUR_COR_COD_ESC_TG_TOT]]</f>
        <v>8.5555555555555429</v>
      </c>
      <c r="MM45" s="44">
        <f>Tabla25[[#This Row],[ESC_NUM_COR_COD_ROS_TG_NEG]]-Tabla25[[#This Row],[ESC_NUM_COR_COD_ESC_TG_NEG]]</f>
        <v>-1.75</v>
      </c>
      <c r="MN45" s="44">
        <f>Tabla25[[#This Row],[ESC_NUM_COR_COD_ROS_TG_NEU]]-Tabla25[[#This Row],[ESC_NUM_COR_COD_ESC_TG_NEU]]</f>
        <v>-0.5</v>
      </c>
      <c r="MO45" s="44">
        <f>Tabla25[[#This Row],[ESC_NUM_COR_COD_ROS_TG_POS]]-Tabla25[[#This Row],[ESC_NUM_COR_COD_ESC_TG_POS]]</f>
        <v>-1.2222222222222223</v>
      </c>
      <c r="MP45" s="44">
        <f>Tabla25[[#This Row],[ESC_NUM_COR_COD_ROS_TG_TOT]]-Tabla25[[#This Row],[ESC_NUM_COR_COD_ESC_TG_TOT]]</f>
        <v>-1.1599999999999997</v>
      </c>
      <c r="MQ45" s="44">
        <f>Tabla25[[#This Row],[ESC_DUR_COR_COD_ROS_TG_NEG]]-Tabla25[[#This Row],[ESC_DUR_COR_COD_ESC_TG_NEG]]</f>
        <v>-602.6</v>
      </c>
      <c r="MR45" s="44">
        <f>Tabla25[[#This Row],[ESC_DUR_COR_COD_ROS_TG_NEU]]-Tabla25[[#This Row],[ESC_DUR_COR_COD_ESC_TG_NEU]]</f>
        <v>-141.31428571428569</v>
      </c>
      <c r="MS45" s="44">
        <f>Tabla25[[#This Row],[ESC_DUR_COR_COD_ROS_TG_POS]]-Tabla25[[#This Row],[ESC_DUR_COR_COD_ESC_TG_POS]]</f>
        <v>-273.02857142857147</v>
      </c>
      <c r="MT45" s="44">
        <f>Tabla25[[#This Row],[ESC_DUR_COR_COD_ROS_TG_TOT]]-Tabla25[[#This Row],[ESC_DUR_COR_COD_ESC_TG_TOT]]</f>
        <v>-315.52631578947364</v>
      </c>
      <c r="MU45" s="47">
        <f>Tabla25[[#This Row],[ROS_NUM_COR_COD_ROS_TG_NEG]]-Tabla25[[#This Row],[ROS_NUM_COR_COD_ESC_TG_NEG]]</f>
        <v>1.5</v>
      </c>
      <c r="MV45" s="47">
        <f>Tabla25[[#This Row],[ROS_NUM_COR_COD_ROS_TG_NEU]]-Tabla25[[#This Row],[ROS_NUM_COR_COD_ESC_TG_NEU]]</f>
        <v>0</v>
      </c>
      <c r="MW45" s="47">
        <f>Tabla25[[#This Row],[ROS_NUM_COR_COD_ROS_TG_POS]]-Tabla25[[#This Row],[ROS_NUM_COR_COD_ESC_TG_POS]]</f>
        <v>1</v>
      </c>
      <c r="MX45" s="47">
        <f>Tabla25[[#This Row],[ROS_NUM_COR_COD_ROS_TG_TOT]]-Tabla25[[#This Row],[ROS_NUM_COR_COD_ESC_TG_TOT]]</f>
        <v>0.83333333333333348</v>
      </c>
      <c r="MY45" s="47">
        <f>Tabla25[[#This Row],[ROS_DUR_COR_COD_ROS_TG_NEG]]-Tabla25[[#This Row],[ROS_DUR_COR_COD_ESC_TG_NEG]]</f>
        <v>290.25</v>
      </c>
      <c r="MZ45" s="47">
        <f>Tabla25[[#This Row],[ROS_DUR_COR_COD_ROS_TG_NEU]]-Tabla25[[#This Row],[ROS_DUR_COR_COD_ESC_TG_NEU]]</f>
        <v>-233.41666666666663</v>
      </c>
      <c r="NA45" s="47">
        <f>Tabla25[[#This Row],[ROS_DUR_COR_COD_ROS_TG_POS]]-Tabla25[[#This Row],[ROS_DUR_COR_COD_ESC_TG_POS]]</f>
        <v>175.5</v>
      </c>
      <c r="NB45" s="47">
        <f>Tabla25[[#This Row],[ROS_DUR_COR_COD_ROS_TG_TOT]]-Tabla25[[#This Row],[ROS_DUR_COR_COD_ESC_TG_TOT]]</f>
        <v>81.75</v>
      </c>
      <c r="NC45">
        <v>267.75</v>
      </c>
      <c r="ND45">
        <v>120</v>
      </c>
      <c r="NE45">
        <v>145.5</v>
      </c>
      <c r="NF45">
        <v>177.75</v>
      </c>
      <c r="NG45">
        <v>143.33333333333334</v>
      </c>
      <c r="NH45">
        <v>223.33333333333334</v>
      </c>
      <c r="NI45">
        <v>154.75</v>
      </c>
      <c r="NJ45">
        <v>171.9</v>
      </c>
      <c r="NK45">
        <v>157.75</v>
      </c>
      <c r="NL45">
        <v>129.80000000000001</v>
      </c>
      <c r="NM45">
        <v>130.6</v>
      </c>
      <c r="NN45">
        <v>138.07142857142858</v>
      </c>
      <c r="NO45">
        <v>186.8</v>
      </c>
      <c r="NP45">
        <v>207.57142857142858</v>
      </c>
      <c r="NQ45">
        <v>218.42857142857142</v>
      </c>
      <c r="NR45">
        <v>206.10526315789474</v>
      </c>
      <c r="NS45">
        <v>201.88888888888889</v>
      </c>
      <c r="NT45">
        <v>157.52631578947367</v>
      </c>
      <c r="NU45">
        <v>214</v>
      </c>
      <c r="NV45">
        <v>191.35087719298247</v>
      </c>
      <c r="NW45">
        <v>233.94444444444446</v>
      </c>
      <c r="NX45">
        <v>215.42105263157896</v>
      </c>
      <c r="NY45">
        <v>202.35294117647058</v>
      </c>
      <c r="NZ45">
        <v>217.4814814814815</v>
      </c>
      <c r="OA45" s="15">
        <f>Tabla2[[#This Row],[ROS_1DU_COR_COD_ROS_TG_NEG]]-Tabla2[[#This Row],[PAS_1DU_COR_COD_ROS_TG_NEG]]</f>
        <v>65.861111111111114</v>
      </c>
      <c r="OB45" s="15">
        <f>Tabla2[[#This Row],[ROS_1DU_COR_COD_ROS_TG_NEU]]-Tabla2[[#This Row],[PAS_1DU_COR_COD_ROS_TG_NEU]]</f>
        <v>-37.526315789473671</v>
      </c>
      <c r="OC45" s="15">
        <f>Tabla2[[#This Row],[ROS_1DU_COR_COD_ROS_TG_POS]]-Tabla2[[#This Row],[PAS_1DU_COR_COD_ROS_TG_POS]]</f>
        <v>-68.5</v>
      </c>
      <c r="OD45" s="15">
        <f>Tabla2[[#This Row],[ROS_1DU_COR_COD_ROS_TG_TOT]]-Tabla2[[#This Row],[PAS_1DU_COR_COD_ROS_TG_TOT]]</f>
        <v>-13.600877192982466</v>
      </c>
      <c r="OE45" s="15">
        <f>Tabla2[[#This Row],[ROS_1DU_COR_COD_ESC_TG_NEG]]-Tabla2[[#This Row],[PAS_1DU_COR_COD_ESC_TG_NEG]]</f>
        <v>-90.611111111111114</v>
      </c>
      <c r="OF45" s="15">
        <f>Tabla2[[#This Row],[ROS_1DU_COR_COD_ESC_TG_NEU]]-Tabla2[[#This Row],[PAS_1DU_COR_COD_ESC_TG_NEU]]</f>
        <v>7.9122807017543835</v>
      </c>
      <c r="OG45" s="15">
        <f>Tabla2[[#This Row],[ROS_1DU_COR_COD_ESC_TG_POS]]-Tabla2[[#This Row],[PAS_1DU_COR_COD_ESC_TG_POS]]</f>
        <v>-47.60294117647058</v>
      </c>
      <c r="OH45" s="15">
        <f>Tabla2[[#This Row],[ROS_1DU_COR_COD_ESC_TG_TOT]]-Tabla2[[#This Row],[PAS_1DU_COR_COD_ESC_TG_TOT]]</f>
        <v>-45.581481481481489</v>
      </c>
      <c r="OI45" s="15">
        <f>Tabla2[[#This Row],[PAS_1DU_COR_COD_ROS_TG_NEG]]-Tabla2[[#This Row],[ESC_1DU_COR_COD_ROS_TG_NEG]]</f>
        <v>44.138888888888886</v>
      </c>
      <c r="OJ45" s="15">
        <f>Tabla2[[#This Row],[PAS_1DU_COR_COD_ROS_TG_NEU]]-Tabla2[[#This Row],[ESC_1DU_COR_COD_ROS_TG_NEU]]</f>
        <v>27.726315789473659</v>
      </c>
      <c r="OK45" s="15">
        <f>Tabla2[[#This Row],[PAS_1DU_COR_COD_ROS_TG_POS]]-Tabla2[[#This Row],[ESC_1DU_COR_COD_ROS_TG_POS]]</f>
        <v>83.4</v>
      </c>
      <c r="OL45" s="15">
        <f>Tabla2[[#This Row],[PAS_1DU_COR_COD_ROS_TG_TOT]]-Tabla2[[#This Row],[ESC_1DU_COR_COD_ROS_TG_TOT]]</f>
        <v>53.279448621553883</v>
      </c>
      <c r="OM45" s="15">
        <f>Tabla2[[#This Row],[PAS_1DU_COR_COD_ESC_TG_NEG]]-Tabla2[[#This Row],[ESC_1DU_COR_COD_ESC_TG_NEG]]</f>
        <v>47.144444444444446</v>
      </c>
      <c r="ON45" s="15">
        <f>Tabla2[[#This Row],[PAS_1DU_COR_COD_ESC_TG_NEU]]-Tabla2[[#This Row],[ESC_1DU_COR_COD_ESC_TG_NEU]]</f>
        <v>7.8496240601503757</v>
      </c>
      <c r="OO45" s="15">
        <f>Tabla2[[#This Row],[PAS_1DU_COR_COD_ESC_TG_POS]]-Tabla2[[#This Row],[ESC_1DU_COR_COD_ESC_TG_POS]]</f>
        <v>-16.075630252100837</v>
      </c>
      <c r="OP45" s="15">
        <f>Tabla2[[#This Row],[PAS_1DU_COR_COD_ESC_TG_TOT]]-Tabla2[[#This Row],[ESC_1DU_COR_COD_ESC_TG_TOT]]</f>
        <v>11.376218323586755</v>
      </c>
      <c r="OQ45" s="61">
        <v>124.41666666666666</v>
      </c>
      <c r="OR45" s="62">
        <v>-103.33333333333334</v>
      </c>
      <c r="OS45" s="62">
        <v>-9.25</v>
      </c>
      <c r="OT45" s="62">
        <v>5.8499999999999943</v>
      </c>
      <c r="OU45" s="62">
        <v>-29.050000000000011</v>
      </c>
      <c r="OV45" s="62">
        <v>-77.771428571428572</v>
      </c>
      <c r="OW45" s="62">
        <v>-87.828571428571422</v>
      </c>
      <c r="OX45" s="62">
        <v>-68.033834586466156</v>
      </c>
      <c r="OY45" s="62">
        <v>-32.055555555555571</v>
      </c>
      <c r="OZ45" s="62">
        <v>-57.894736842105289</v>
      </c>
      <c r="PA45" s="62">
        <v>11.64705882352942</v>
      </c>
      <c r="PB45" s="62">
        <v>-26.130604288499029</v>
      </c>
    </row>
    <row r="46" spans="1:418" x14ac:dyDescent="0.3">
      <c r="A46" s="2" t="s">
        <v>44</v>
      </c>
      <c r="B46" s="2">
        <v>20</v>
      </c>
      <c r="C46" s="2">
        <v>2</v>
      </c>
      <c r="D46" s="2">
        <v>22</v>
      </c>
      <c r="E46">
        <v>3.4</v>
      </c>
      <c r="F46">
        <v>1003.2222222222222</v>
      </c>
      <c r="G46">
        <v>3.45</v>
      </c>
      <c r="H46">
        <v>990.44444444444446</v>
      </c>
      <c r="I46">
        <v>3</v>
      </c>
      <c r="J46">
        <v>1117.7142857142858</v>
      </c>
      <c r="K46">
        <v>3.2833333333333332</v>
      </c>
      <c r="L46">
        <v>1030.68</v>
      </c>
      <c r="M46">
        <v>3.15</v>
      </c>
      <c r="N46">
        <v>1073.4000000000001</v>
      </c>
      <c r="O46">
        <v>3.2</v>
      </c>
      <c r="P46">
        <v>977.875</v>
      </c>
      <c r="Q46">
        <v>3.75</v>
      </c>
      <c r="R46">
        <v>905.36842105263156</v>
      </c>
      <c r="S46">
        <v>3.3666666666666667</v>
      </c>
      <c r="T46">
        <v>978.98</v>
      </c>
      <c r="U46">
        <v>3.3250000000000002</v>
      </c>
      <c r="V46">
        <v>1004.83</v>
      </c>
      <c r="W46">
        <v>0.85</v>
      </c>
      <c r="X46">
        <v>424.30769230769232</v>
      </c>
      <c r="Y46">
        <v>0.85</v>
      </c>
      <c r="Z46">
        <v>432.09090909090907</v>
      </c>
      <c r="AA46">
        <v>1.1499999999999999</v>
      </c>
      <c r="AB46">
        <v>463.6</v>
      </c>
      <c r="AC46">
        <v>0.95</v>
      </c>
      <c r="AD46">
        <v>441.61538461538464</v>
      </c>
      <c r="AE46">
        <v>0.95</v>
      </c>
      <c r="AF46">
        <v>441.61538461538464</v>
      </c>
      <c r="AG46">
        <v>2.5333333333333332</v>
      </c>
      <c r="AH46">
        <v>846.80575539568349</v>
      </c>
      <c r="BM46">
        <v>2.5333333333333332</v>
      </c>
      <c r="BN46">
        <v>846.80575539568349</v>
      </c>
      <c r="BO46">
        <v>5.0999999999999996</v>
      </c>
      <c r="BP46">
        <v>1374.7777777777778</v>
      </c>
      <c r="BQ46">
        <v>5.5</v>
      </c>
      <c r="BR46">
        <v>1455.9</v>
      </c>
      <c r="BS46">
        <v>4.8888888888888893</v>
      </c>
      <c r="BT46">
        <v>1349.4444444444443</v>
      </c>
      <c r="BU46">
        <v>5.1724137931034484</v>
      </c>
      <c r="BV46">
        <v>1395.6071428571429</v>
      </c>
      <c r="BW46">
        <v>6</v>
      </c>
      <c r="BX46">
        <v>1715.4</v>
      </c>
      <c r="BY46">
        <v>4.9000000000000004</v>
      </c>
      <c r="BZ46">
        <v>1403.4444444444443</v>
      </c>
      <c r="CA46">
        <v>4.7</v>
      </c>
      <c r="CB46">
        <v>1611</v>
      </c>
      <c r="CC46">
        <v>5.2</v>
      </c>
      <c r="CD46">
        <v>1580.4814814814815</v>
      </c>
      <c r="CE46">
        <v>5.1864406779661021</v>
      </c>
      <c r="CF46">
        <v>1486.3636363636363</v>
      </c>
      <c r="CG46">
        <v>2.4</v>
      </c>
      <c r="CH46">
        <v>785.625</v>
      </c>
      <c r="CI46">
        <v>1.6</v>
      </c>
      <c r="CJ46">
        <v>545.625</v>
      </c>
      <c r="CK46">
        <v>2.1111111111111112</v>
      </c>
      <c r="CL46">
        <v>864.33333333333337</v>
      </c>
      <c r="CM46">
        <v>2.0344827586206895</v>
      </c>
      <c r="CN46">
        <v>719.81818181818187</v>
      </c>
      <c r="CO46">
        <v>1.6</v>
      </c>
      <c r="CP46">
        <v>451.125</v>
      </c>
      <c r="CQ46">
        <v>2.4</v>
      </c>
      <c r="CR46">
        <v>632.375</v>
      </c>
      <c r="CS46">
        <v>2.5</v>
      </c>
      <c r="CT46">
        <v>577.20000000000005</v>
      </c>
      <c r="CU46">
        <v>2.1666666666666665</v>
      </c>
      <c r="CV46">
        <v>555.38461538461536</v>
      </c>
      <c r="CW46">
        <v>2.1016949152542375</v>
      </c>
      <c r="CX46">
        <v>630.75</v>
      </c>
      <c r="CY46">
        <v>3.6440677966101696</v>
      </c>
      <c r="CZ46">
        <v>1087.6310679611649</v>
      </c>
      <c r="DA46">
        <v>1.9</v>
      </c>
      <c r="DB46">
        <v>614.14285714285711</v>
      </c>
      <c r="DC46">
        <v>2.4</v>
      </c>
      <c r="DD46">
        <v>721</v>
      </c>
      <c r="DE46">
        <v>2.4444444444444446</v>
      </c>
      <c r="DF46">
        <v>648.44444444444446</v>
      </c>
      <c r="DG46">
        <v>2.2413793103448274</v>
      </c>
      <c r="DH46">
        <v>664.96</v>
      </c>
      <c r="DI46">
        <v>2</v>
      </c>
      <c r="DJ46">
        <v>621.5</v>
      </c>
      <c r="DK46">
        <v>2.1</v>
      </c>
      <c r="DL46">
        <v>693.66666666666663</v>
      </c>
      <c r="DM46">
        <v>2.2000000000000002</v>
      </c>
      <c r="DN46">
        <v>638.66666666666663</v>
      </c>
      <c r="DO46">
        <v>2.1</v>
      </c>
      <c r="DP46">
        <v>650.21428571428567</v>
      </c>
      <c r="DQ46">
        <v>2.1694915254237288</v>
      </c>
      <c r="DR46">
        <v>657.16981132075466</v>
      </c>
      <c r="DS46">
        <v>2.1694915254237288</v>
      </c>
      <c r="DT46">
        <v>657.16981132075466</v>
      </c>
      <c r="DU46">
        <v>3.152542372881356</v>
      </c>
      <c r="DV46">
        <v>941.38461538461536</v>
      </c>
      <c r="EA46">
        <v>7</v>
      </c>
      <c r="EB46">
        <v>1603</v>
      </c>
      <c r="EC46">
        <v>7</v>
      </c>
      <c r="ED46">
        <v>1603</v>
      </c>
      <c r="EM46">
        <v>7</v>
      </c>
      <c r="EN46">
        <v>1603</v>
      </c>
      <c r="ES46">
        <v>2</v>
      </c>
      <c r="ET46">
        <v>600</v>
      </c>
      <c r="EU46">
        <v>2</v>
      </c>
      <c r="EV46">
        <v>600</v>
      </c>
      <c r="FE46">
        <v>2</v>
      </c>
      <c r="FF46">
        <v>600</v>
      </c>
      <c r="FG46">
        <v>4.5</v>
      </c>
      <c r="FH46">
        <v>1101.5</v>
      </c>
      <c r="FM46">
        <v>7</v>
      </c>
      <c r="FN46">
        <v>1248</v>
      </c>
      <c r="FO46">
        <v>7</v>
      </c>
      <c r="FP46">
        <v>1248</v>
      </c>
      <c r="FY46">
        <v>7</v>
      </c>
      <c r="FZ46">
        <v>1248</v>
      </c>
      <c r="GA46">
        <v>7</v>
      </c>
      <c r="GB46">
        <v>1248</v>
      </c>
      <c r="GC46">
        <v>5.333333333333333</v>
      </c>
      <c r="GD46">
        <v>1150.3333333333333</v>
      </c>
      <c r="GE46">
        <v>3.1888888888888891</v>
      </c>
      <c r="GF46">
        <v>945.32704402515719</v>
      </c>
      <c r="GG46">
        <v>2.2000000000000002</v>
      </c>
      <c r="GH46">
        <v>607.11111111111109</v>
      </c>
      <c r="GI46">
        <v>2</v>
      </c>
      <c r="GJ46">
        <v>547.66666666666663</v>
      </c>
      <c r="GK46">
        <v>2.3333333333333335</v>
      </c>
      <c r="GL46">
        <v>411.33333333333331</v>
      </c>
      <c r="GM46">
        <v>2.1724137931034484</v>
      </c>
      <c r="GN46">
        <v>522.03703703703707</v>
      </c>
      <c r="GO46">
        <v>1.6666666666666667</v>
      </c>
      <c r="GP46">
        <v>643.79999999999995</v>
      </c>
      <c r="GQ46">
        <v>1.9</v>
      </c>
      <c r="GR46">
        <v>664.28571428571433</v>
      </c>
      <c r="GS46">
        <v>1.9</v>
      </c>
      <c r="GT46">
        <v>457</v>
      </c>
      <c r="GU46">
        <v>1.8275862068965518</v>
      </c>
      <c r="GV46">
        <v>576.25</v>
      </c>
      <c r="GW46">
        <v>2</v>
      </c>
      <c r="GX46">
        <v>545.10638297872345</v>
      </c>
      <c r="GY46">
        <v>4.8</v>
      </c>
      <c r="GZ46">
        <v>1444.5</v>
      </c>
      <c r="HA46">
        <v>4.9000000000000004</v>
      </c>
      <c r="HB46">
        <v>1569.8</v>
      </c>
      <c r="HC46">
        <v>5.7777777777777777</v>
      </c>
      <c r="HD46">
        <v>1556.6666666666667</v>
      </c>
      <c r="HE46">
        <v>5.1379310344827589</v>
      </c>
      <c r="HF46">
        <v>1522.5172413793102</v>
      </c>
      <c r="HG46">
        <v>5.5555555555555554</v>
      </c>
      <c r="HH46">
        <v>1604.1111111111111</v>
      </c>
      <c r="HI46">
        <v>5.3</v>
      </c>
      <c r="HJ46">
        <v>1753.8888888888889</v>
      </c>
      <c r="HK46">
        <v>5.7</v>
      </c>
      <c r="HL46">
        <v>1640.9</v>
      </c>
      <c r="HM46">
        <v>5.5172413793103452</v>
      </c>
      <c r="HN46">
        <v>1665.3928571428571</v>
      </c>
      <c r="HO46">
        <v>5.3275862068965516</v>
      </c>
      <c r="HP46">
        <v>1592.7017543859649</v>
      </c>
      <c r="HQ46">
        <v>3.6637931034482758</v>
      </c>
      <c r="HR46">
        <v>1119.2692307692307</v>
      </c>
      <c r="HS46">
        <v>1.8</v>
      </c>
      <c r="HT46">
        <v>528.29999999999995</v>
      </c>
      <c r="HU46">
        <v>2.2000000000000002</v>
      </c>
      <c r="HV46">
        <v>678.1</v>
      </c>
      <c r="HW46">
        <v>2.3333333333333335</v>
      </c>
      <c r="HX46">
        <v>750.11111111111109</v>
      </c>
      <c r="HY46">
        <v>2.103448275862069</v>
      </c>
      <c r="HZ46">
        <v>648.79310344827582</v>
      </c>
      <c r="IA46">
        <v>2.3333333333333335</v>
      </c>
      <c r="IB46">
        <v>718</v>
      </c>
      <c r="IC46">
        <v>2</v>
      </c>
      <c r="ID46">
        <v>569.70000000000005</v>
      </c>
      <c r="IE46">
        <v>1.6</v>
      </c>
      <c r="IF46">
        <v>514.79999999999995</v>
      </c>
      <c r="IG46">
        <v>1.9655172413793103</v>
      </c>
      <c r="IH46">
        <v>596.79310344827582</v>
      </c>
      <c r="II46">
        <v>2.0344827586206895</v>
      </c>
      <c r="IJ46">
        <v>622.79310344827582</v>
      </c>
      <c r="IK46">
        <v>2.0344827586206895</v>
      </c>
      <c r="IL46">
        <v>622.79310344827582</v>
      </c>
      <c r="IM46">
        <v>3.1206896551724137</v>
      </c>
      <c r="IN46">
        <v>941.51851851851848</v>
      </c>
      <c r="IS46">
        <v>3</v>
      </c>
      <c r="IT46">
        <v>552</v>
      </c>
      <c r="IU46">
        <v>3</v>
      </c>
      <c r="IV46">
        <v>552</v>
      </c>
      <c r="IW46">
        <v>3</v>
      </c>
      <c r="IX46">
        <v>424</v>
      </c>
      <c r="JC46">
        <v>3</v>
      </c>
      <c r="JD46">
        <v>424</v>
      </c>
      <c r="JE46">
        <v>3</v>
      </c>
      <c r="JF46">
        <v>488</v>
      </c>
      <c r="JK46">
        <v>6</v>
      </c>
      <c r="JL46">
        <v>1579</v>
      </c>
      <c r="JM46">
        <v>6</v>
      </c>
      <c r="JN46">
        <v>1579</v>
      </c>
      <c r="JO46">
        <v>4</v>
      </c>
      <c r="JP46">
        <v>1250</v>
      </c>
      <c r="JU46">
        <v>4</v>
      </c>
      <c r="JV46">
        <v>1250</v>
      </c>
      <c r="JW46">
        <v>5</v>
      </c>
      <c r="JX46">
        <v>1414.5</v>
      </c>
      <c r="JY46">
        <v>4</v>
      </c>
      <c r="JZ46">
        <v>951.25</v>
      </c>
      <c r="KE46">
        <v>2</v>
      </c>
      <c r="KF46">
        <v>749</v>
      </c>
      <c r="KG46">
        <v>2</v>
      </c>
      <c r="KH46">
        <v>749</v>
      </c>
      <c r="KI46">
        <v>2</v>
      </c>
      <c r="KJ46">
        <v>777</v>
      </c>
      <c r="KO46">
        <v>2</v>
      </c>
      <c r="KP46">
        <v>777</v>
      </c>
      <c r="KQ46">
        <v>2</v>
      </c>
      <c r="KR46">
        <v>763</v>
      </c>
      <c r="KS46">
        <v>2</v>
      </c>
      <c r="KT46">
        <v>763</v>
      </c>
      <c r="KU46">
        <v>3.3333333333333335</v>
      </c>
      <c r="KV46">
        <v>888.5</v>
      </c>
      <c r="KW46">
        <v>3.1277777777777778</v>
      </c>
      <c r="KX46">
        <v>939.625</v>
      </c>
      <c r="KY46" s="15">
        <f>Tabla2[[#This Row],[ROS_NUM_COR_COD_ROS_TG_NEG]]-Tabla2[[#This Row],[PAS_NUM_COR_COD_ROS_TG_NEG]]</f>
        <v>2.4055555555555554</v>
      </c>
      <c r="KZ46" s="15">
        <f>Tabla2[[#This Row],[ROS_DUR_COR_COD_ROS_TG_NEG]]-Tabla2[[#This Row],[PAS_DUR_COR_COD_ROS_TG_NEG]]</f>
        <v>530.71111111111099</v>
      </c>
      <c r="LA46" s="15">
        <f>Tabla2[[#This Row],[ROS_NUM_COR_COD_ROS_TG_NEU]]-Tabla2[[#This Row],[PAS_NUM_COR_COD_ROS_TG_NEU]]</f>
        <v>2.0999999999999996</v>
      </c>
      <c r="LB46" s="15">
        <f>Tabla2[[#This Row],[ROS_DUR_COR_COD_ROS_TG_NEU]]-Tabla2[[#This Row],[PAS_DUR_COR_COD_ROS_TG_NEU]]</f>
        <v>776.01388888888891</v>
      </c>
      <c r="LC46" s="15">
        <f>Tabla2[[#This Row],[ROS_NUM_COR_COD_ROS_TG_POS]]-Tabla2[[#This Row],[PAS_NUM_COR_COD_ROS_TG_POS]]</f>
        <v>1.9500000000000002</v>
      </c>
      <c r="LD46" s="15">
        <f>Tabla2[[#This Row],[ROS_DUR_COR_COD_ROS_TG_POS]]-Tabla2[[#This Row],[PAS_DUR_COR_COD_ROS_TG_POS]]</f>
        <v>735.53157894736853</v>
      </c>
      <c r="LE46" s="15">
        <f>Tabla2[[#This Row],[ROS_NUM_COR_COD_ROS_TG_TOT]]-Tabla2[[#This Row],[PAS_NUM_COR_COD_ROS_TG_TOT]]</f>
        <v>2.1505747126436785</v>
      </c>
      <c r="LF46" s="15">
        <f>Tabla2[[#This Row],[ROS_DUR_COR_COD_ROS_TG_TOT]]-Tabla2[[#This Row],[PAS_DUR_COR_COD_ROS_TG_TOT]]</f>
        <v>686.41285714285709</v>
      </c>
      <c r="LG46" s="15">
        <f>Tabla2[[#This Row],[ROS_NUM_COR_COD_ESC_TG_NEG]]-Tabla2[[#This Row],[PAS_NUM_COR_COD_ESC_TG_NEG]]</f>
        <v>-1.7333333333333332</v>
      </c>
      <c r="LH46" s="15">
        <f>Tabla2[[#This Row],[ROS_DUR_COR_COD_ESC_TG_NEG]]-Tabla2[[#This Row],[PAS_DUR_COR_COD_ESC_TG_NEG]]</f>
        <v>-359.42222222222222</v>
      </c>
      <c r="LI46" s="15">
        <f>Tabla2[[#This Row],[ROS_NUM_COR_COD_ESC_TG_NEU]]-Tabla2[[#This Row],[PAS_NUM_COR_COD_ESC_TG_NEU]]</f>
        <v>-1.5500000000000003</v>
      </c>
      <c r="LJ46" s="15">
        <f>Tabla2[[#This Row],[ROS_NUM_COR_COD_ESC_TG_NEG]]-Tabla2[[#This Row],[PAS_NUM_COR_COD_ESC_TG_NEG]]</f>
        <v>-1.7333333333333332</v>
      </c>
      <c r="LK46" s="15">
        <f>Tabla2[[#This Row],[ROS_NUM_COR_COD_ESC_TG_POS]]-Tabla2[[#This Row],[PAS_NUM_COR_COD_ESC_TG_POS]]</f>
        <v>-1.1000000000000001</v>
      </c>
      <c r="LL46" s="15">
        <f>Tabla2[[#This Row],[ROS_DUR_COR_COD_ESC_TG_POS]]-Tabla2[[#This Row],[PAS_DUR_COR_COD_ESC_TG_POS]]</f>
        <v>-660.71428571428578</v>
      </c>
      <c r="LM46" s="15">
        <f>Tabla2[[#This Row],[ROS_NUM_COR_COD_ESC_TG_TOT]]-Tabla2[[#This Row],[PAS_NUM_COR_COD_ESC_TG_TOT]]</f>
        <v>-1.4557471264367814</v>
      </c>
      <c r="LN46" s="15">
        <f>Tabla2[[#This Row],[ROS_DUR_COR_COD_ESC_TG_TOT]]-Tabla2[[#This Row],[PAS_DUR_COR_COD_ESC_TG_TOT]]</f>
        <v>-454.43000000000006</v>
      </c>
      <c r="LO46" s="15">
        <f>Tabla2[[#This Row],[PAS_NUM_COR_COD_ROS_TG_NEG]]-Tabla2[[#This Row],[ESC_NUM_COR_COD_ROS_TG_NEG]]</f>
        <v>1.5499999999999998</v>
      </c>
      <c r="LP46" s="15">
        <f>Tabla2[[#This Row],[PAS_DUR_COR_COD_ROS_TG_NEG]]-Tabla2[[#This Row],[ESC_DUR_COR_COD_ROS_TG_NEG]]</f>
        <v>622.27500000000009</v>
      </c>
      <c r="LQ46" s="15">
        <f>Tabla2[[#This Row],[PAS_NUM_COR_COD_ROS_TG_NEU]]-Tabla2[[#This Row],[ESC_NUM_COR_COD_ROS_TG_NEU]]</f>
        <v>0.80000000000000027</v>
      </c>
      <c r="LR46" s="15">
        <f>Tabla2[[#This Row],[PAS_DUR_COR_COD_ROS_TG_NEU]]-Tabla2[[#This Row],[ESC_DUR_COR_COD_ROS_TG_NEU]]</f>
        <v>345.5</v>
      </c>
      <c r="LS46" s="15">
        <f>Tabla2[[#This Row],[PAS_NUM_COR_COD_ROS_TG_POS]]-Tabla2[[#This Row],[ESC_NUM_COR_COD_ROS_TG_POS]]</f>
        <v>1.25</v>
      </c>
      <c r="LT46" s="15">
        <f>Tabla2[[#This Row],[PAS_DUR_COR_COD_ROS_TG_POS]]-Tabla2[[#This Row],[ESC_DUR_COR_COD_ROS_TG_POS]]</f>
        <v>328.16842105263152</v>
      </c>
      <c r="LU46" s="15">
        <f>Tabla2[[#This Row],[PAS_NUM_COR_COD_ROS_TG_TOT]]-Tabla2[[#This Row],[ESC_NUM_COR_COD_ROS_TG_TOT]]</f>
        <v>1.2000000000000002</v>
      </c>
      <c r="LV46" s="15">
        <f>Tabla2[[#This Row],[PAS_DUR_COR_COD_ROS_TG_TOT]]-Tabla2[[#This Row],[ESC_DUR_COR_COD_ROS_TG_TOT]]</f>
        <v>423.59538461538466</v>
      </c>
      <c r="LW46" s="15">
        <f>Tabla2[[#This Row],[PAS_NUM_COR_COD_ESC_TG_NEG]]-Tabla2[[#This Row],[ESC_NUM_COR_COD_ESC_TG_NEG]]</f>
        <v>-2.6</v>
      </c>
      <c r="LX46" s="15">
        <f>Tabla2[[#This Row],[PAS_DUR_COR_COD_ESC_TG_NEG]]-Tabla2[[#This Row],[ESC_DUR_COR_COD_ESC_TG_NEG]]</f>
        <v>-712.17777777777792</v>
      </c>
      <c r="LY46" s="15">
        <f>Tabla2[[#This Row],[PAS_NUM_COR_COD_ESC_TG_NEU]]-Tabla2[[#This Row],[ESC_NUM_COR_COD_ESC_TG_NEU]]</f>
        <v>-1.4500000000000002</v>
      </c>
      <c r="LZ46" s="15">
        <f>Tabla2[[#This Row],[PAS_DUR_COR_COD_ESC_TG_NEU]]-Tabla2[[#This Row],[ESC_DUR_COR_COD_ESC_TG_NEU]]</f>
        <v>-412.99999999999989</v>
      </c>
      <c r="MA46" s="15">
        <f>Tabla2[[#This Row],[PAS_NUM_COR_COD_ESC_TG_POS]]-Tabla2[[#This Row],[ESC_NUM_COR_COD_ESC_TG_POS]]</f>
        <v>-1.7000000000000002</v>
      </c>
      <c r="MB46" s="15">
        <f>Tabla2[[#This Row],[PAS_DUR_COR_COD_ESC_TG_POS]]-Tabla2[[#This Row],[ESC_DUR_COR_COD_ESC_TG_POS]]</f>
        <v>-493.28571428571422</v>
      </c>
      <c r="MC46" s="15">
        <f>Tabla2[[#This Row],[PAS_NUM_COR_COD_ESC_TG_TOT]]-Tabla2[[#This Row],[ESC_NUM_COR_COD_ESC_TG_TOT]]</f>
        <v>-1.916666666666667</v>
      </c>
      <c r="MD46" s="15">
        <f>Tabla2[[#This Row],[PAS_DUR_COR_COD_ESC_TG_TOT]]-Tabla2[[#This Row],[ESC_DUR_COR_COD_ESC_TG_TOT]]</f>
        <v>-549.80148148148146</v>
      </c>
      <c r="ME46" s="42">
        <f>Tabla25[[#This Row],[PAS_NUM_COR_COD_ROS_TG_NEG]]-Tabla25[[#This Row],[PAS_NUM_COR_COD_ESC_TG_NEG]]</f>
        <v>-0.25</v>
      </c>
      <c r="MF46" s="42">
        <f>Tabla25[[#This Row],[PAS_NUM_COR_COD_ROS_TG_NEU]]-Tabla25[[#This Row],[PAS_NUM_COR_COD_ESC_TG_NEU]]</f>
        <v>-0.25</v>
      </c>
      <c r="MG46" s="42">
        <f>Tabla25[[#This Row],[PAS_NUM_COR_COD_ROS_TG_POS]]-Tabla25[[#This Row],[PAS_NUM_COR_COD_ESC_TG_POS]]</f>
        <v>0.75</v>
      </c>
      <c r="MH46" s="42">
        <f>Tabla25[[#This Row],[PAS_NUM_COR_COD_ROS_TG_TOT]]-Tabla25[[#This Row],[PAS_NUM_COR_COD_ESC_TG_TOT]]</f>
        <v>8.3333333333333481E-2</v>
      </c>
      <c r="MI46" s="42">
        <f>Tabla25[[#This Row],[PAS_DUR_COR_COD_ROS_TG_NEG]]-Tabla25[[#This Row],[PAS_DUR_COR_COD_ESC_TG_NEG]]</f>
        <v>70.177777777777919</v>
      </c>
      <c r="MJ46" s="42">
        <f>Tabla25[[#This Row],[PAS_DUR_COR_COD_ROS_TG_NEU]]-Tabla25[[#This Row],[PAS_DUR_COR_COD_ESC_TG_NEU]]</f>
        <v>-12.569444444444457</v>
      </c>
      <c r="MK46" s="42">
        <f>Tabla25[[#This Row],[PAS_DUR_COR_COD_ROS_TG_POS]]-Tabla25[[#This Row],[PAS_DUR_COR_COD_ESC_TG_POS]]</f>
        <v>-212.34586466165422</v>
      </c>
      <c r="ML46" s="42">
        <f>Tabla25[[#This Row],[PAS_DUR_COR_COD_ROS_TG_TOT]]-Tabla25[[#This Row],[PAS_DUR_COR_COD_ESC_TG_TOT]]</f>
        <v>-51.700000000000045</v>
      </c>
      <c r="MM46" s="44">
        <f>Tabla25[[#This Row],[ESC_NUM_COR_COD_ROS_TG_NEG]]-Tabla25[[#This Row],[ESC_NUM_COR_COD_ESC_TG_NEG]]</f>
        <v>-4.4000000000000004</v>
      </c>
      <c r="MN46" s="44">
        <f>Tabla25[[#This Row],[ESC_NUM_COR_COD_ROS_TG_NEU]]-Tabla25[[#This Row],[ESC_NUM_COR_COD_ESC_TG_NEU]]</f>
        <v>-2.5000000000000004</v>
      </c>
      <c r="MO46" s="44">
        <f>Tabla25[[#This Row],[ESC_NUM_COR_COD_ROS_TG_POS]]-Tabla25[[#This Row],[ESC_NUM_COR_COD_ESC_TG_POS]]</f>
        <v>-2.2000000000000002</v>
      </c>
      <c r="MP46" s="44">
        <f>Tabla25[[#This Row],[ESC_NUM_COR_COD_ROS_TG_TOT]]-Tabla25[[#This Row],[ESC_NUM_COR_COD_ESC_TG_TOT]]</f>
        <v>-3.0333333333333337</v>
      </c>
      <c r="MQ46" s="44">
        <f>Tabla25[[#This Row],[ESC_DUR_COR_COD_ROS_TG_NEG]]-Tabla25[[#This Row],[ESC_DUR_COR_COD_ESC_TG_NEG]]</f>
        <v>-1264.2750000000001</v>
      </c>
      <c r="MR46" s="44">
        <f>Tabla25[[#This Row],[ESC_DUR_COR_COD_ROS_TG_NEU]]-Tabla25[[#This Row],[ESC_DUR_COR_COD_ESC_TG_NEU]]</f>
        <v>-771.06944444444434</v>
      </c>
      <c r="MS46" s="44">
        <f>Tabla25[[#This Row],[ESC_DUR_COR_COD_ROS_TG_POS]]-Tabla25[[#This Row],[ESC_DUR_COR_COD_ESC_TG_POS]]</f>
        <v>-1033.8</v>
      </c>
      <c r="MT46" s="44">
        <f>Tabla25[[#This Row],[ESC_DUR_COR_COD_ROS_TG_TOT]]-Tabla25[[#This Row],[ESC_DUR_COR_COD_ESC_TG_TOT]]</f>
        <v>-1025.0968660968661</v>
      </c>
      <c r="MU46" s="47">
        <f>Tabla25[[#This Row],[ROS_NUM_COR_COD_ROS_TG_NEG]]-Tabla25[[#This Row],[ROS_NUM_COR_COD_ESC_TG_NEG]]</f>
        <v>3.8888888888888884</v>
      </c>
      <c r="MV46" s="47">
        <f>Tabla25[[#This Row],[ROS_NUM_COR_COD_ROS_TG_NEU]]-Tabla25[[#This Row],[ROS_NUM_COR_COD_ESC_TG_NEU]]</f>
        <v>3.4</v>
      </c>
      <c r="MW46" s="47">
        <f>Tabla25[[#This Row],[ROS_NUM_COR_COD_ROS_TG_POS]]-Tabla25[[#This Row],[ROS_NUM_COR_COD_ESC_TG_POS]]</f>
        <v>3.8000000000000003</v>
      </c>
      <c r="MX46" s="47">
        <f>Tabla25[[#This Row],[ROS_NUM_COR_COD_ROS_TG_TOT]]-Tabla25[[#This Row],[ROS_NUM_COR_COD_ESC_TG_TOT]]</f>
        <v>3.6896551724137936</v>
      </c>
      <c r="MY46" s="47">
        <f>Tabla25[[#This Row],[ROS_DUR_COR_COD_ROS_TG_NEG]]-Tabla25[[#This Row],[ROS_DUR_COR_COD_ESC_TG_NEG]]</f>
        <v>960.31111111111113</v>
      </c>
      <c r="MZ46" s="47">
        <f>Tabla25[[#This Row],[ROS_DUR_COR_COD_ROS_TG_NEU]]-Tabla25[[#This Row],[ROS_DUR_COR_COD_ESC_TG_NEU]]</f>
        <v>1089.6031746031745</v>
      </c>
      <c r="NA46" s="47">
        <f>Tabla25[[#This Row],[ROS_DUR_COR_COD_ROS_TG_POS]]-Tabla25[[#This Row],[ROS_DUR_COR_COD_ESC_TG_POS]]</f>
        <v>1183.9000000000001</v>
      </c>
      <c r="NB46" s="47">
        <f>Tabla25[[#This Row],[ROS_DUR_COR_COD_ROS_TG_TOT]]-Tabla25[[#This Row],[ROS_DUR_COR_COD_ESC_TG_TOT]]</f>
        <v>1089.1428571428571</v>
      </c>
      <c r="NC46">
        <v>232.66666666666666</v>
      </c>
      <c r="ND46">
        <v>345.44444444444446</v>
      </c>
      <c r="NE46">
        <v>263.2</v>
      </c>
      <c r="NF46">
        <v>279.82142857142856</v>
      </c>
      <c r="NG46">
        <v>237.8</v>
      </c>
      <c r="NH46">
        <v>232.28571428571428</v>
      </c>
      <c r="NI46">
        <v>224.125</v>
      </c>
      <c r="NJ46">
        <v>230.4</v>
      </c>
      <c r="NK46">
        <v>210</v>
      </c>
      <c r="NL46">
        <v>255.125</v>
      </c>
      <c r="NM46">
        <v>216.8</v>
      </c>
      <c r="NN46">
        <v>226.5</v>
      </c>
      <c r="NO46">
        <v>359.8</v>
      </c>
      <c r="NP46">
        <v>242.33333333333334</v>
      </c>
      <c r="NQ46">
        <v>223.625</v>
      </c>
      <c r="NR46">
        <v>280.2962962962963</v>
      </c>
      <c r="NS46">
        <v>279.60000000000002</v>
      </c>
      <c r="NT46">
        <v>248.8125</v>
      </c>
      <c r="NU46">
        <v>225.47368421052633</v>
      </c>
      <c r="NV46">
        <v>249.18</v>
      </c>
      <c r="NW46">
        <v>266.5</v>
      </c>
      <c r="NX46">
        <v>289.77777777777777</v>
      </c>
      <c r="NY46">
        <v>284.14285714285717</v>
      </c>
      <c r="NZ46">
        <v>279.82</v>
      </c>
      <c r="OA46" s="15">
        <f>Tabla2[[#This Row],[ROS_1DU_COR_COD_ROS_TG_NEG]]-Tabla2[[#This Row],[PAS_1DU_COR_COD_ROS_TG_NEG]]</f>
        <v>-46.933333333333366</v>
      </c>
      <c r="OB46" s="15">
        <f>Tabla2[[#This Row],[ROS_1DU_COR_COD_ROS_TG_NEU]]-Tabla2[[#This Row],[PAS_1DU_COR_COD_ROS_TG_NEU]]</f>
        <v>96.631944444444457</v>
      </c>
      <c r="OC46" s="15">
        <f>Tabla2[[#This Row],[ROS_1DU_COR_COD_ROS_TG_POS]]-Tabla2[[#This Row],[PAS_1DU_COR_COD_ROS_TG_POS]]</f>
        <v>37.726315789473659</v>
      </c>
      <c r="OD46" s="15">
        <f>Tabla2[[#This Row],[ROS_1DU_COR_COD_ROS_TG_TOT]]-Tabla2[[#This Row],[PAS_1DU_COR_COD_ROS_TG_TOT]]</f>
        <v>30.641428571428548</v>
      </c>
      <c r="OE46" s="15">
        <f>Tabla2[[#This Row],[ROS_1DU_COR_COD_ESC_TG_NEG]]-Tabla2[[#This Row],[PAS_1DU_COR_COD_ESC_TG_NEG]]</f>
        <v>-28.699999999999989</v>
      </c>
      <c r="OF46" s="15">
        <f>Tabla2[[#This Row],[ROS_1DU_COR_COD_ESC_TG_NEU]]-Tabla2[[#This Row],[PAS_1DU_COR_COD_ESC_TG_NEU]]</f>
        <v>-57.492063492063494</v>
      </c>
      <c r="OG46" s="15">
        <f>Tabla2[[#This Row],[ROS_1DU_COR_COD_ESC_TG_POS]]-Tabla2[[#This Row],[PAS_1DU_COR_COD_ESC_TG_POS]]</f>
        <v>-60.017857142857167</v>
      </c>
      <c r="OH46" s="15">
        <f>Tabla2[[#This Row],[ROS_1DU_COR_COD_ESC_TG_TOT]]-Tabla2[[#This Row],[PAS_1DU_COR_COD_ESC_TG_TOT]]</f>
        <v>-49.419999999999987</v>
      </c>
      <c r="OI46" s="15">
        <f>Tabla2[[#This Row],[PAS_1DU_COR_COD_ROS_TG_NEG]]-Tabla2[[#This Row],[ESC_1DU_COR_COD_ROS_TG_NEG]]</f>
        <v>69.600000000000023</v>
      </c>
      <c r="OJ46" s="15">
        <f>Tabla2[[#This Row],[PAS_1DU_COR_COD_ROS_TG_NEU]]-Tabla2[[#This Row],[ESC_1DU_COR_COD_ROS_TG_NEU]]</f>
        <v>-6.3125</v>
      </c>
      <c r="OK46" s="15">
        <f>Tabla2[[#This Row],[PAS_1DU_COR_COD_ROS_TG_POS]]-Tabla2[[#This Row],[ESC_1DU_COR_COD_ROS_TG_POS]]</f>
        <v>8.6736842105263179</v>
      </c>
      <c r="OL46" s="15">
        <f>Tabla2[[#This Row],[PAS_1DU_COR_COD_ROS_TG_TOT]]-Tabla2[[#This Row],[ESC_1DU_COR_COD_ROS_TG_TOT]]</f>
        <v>22.680000000000007</v>
      </c>
      <c r="OM46" s="15">
        <f>Tabla2[[#This Row],[PAS_1DU_COR_COD_ESC_TG_NEG]]-Tabla2[[#This Row],[ESC_1DU_COR_COD_ESC_TG_NEG]]</f>
        <v>-93.300000000000011</v>
      </c>
      <c r="ON46" s="15">
        <f>Tabla2[[#This Row],[PAS_1DU_COR_COD_ESC_TG_NEU]]-Tabla2[[#This Row],[ESC_1DU_COR_COD_ESC_TG_NEU]]</f>
        <v>47.444444444444429</v>
      </c>
      <c r="OO46" s="15">
        <f>Tabla2[[#This Row],[PAS_1DU_COR_COD_ESC_TG_POS]]-Tabla2[[#This Row],[ESC_1DU_COR_COD_ESC_TG_POS]]</f>
        <v>60.517857142857167</v>
      </c>
      <c r="OP46" s="15">
        <f>Tabla2[[#This Row],[PAS_1DU_COR_COD_ESC_TG_TOT]]-Tabla2[[#This Row],[ESC_1DU_COR_COD_ESC_TG_TOT]]</f>
        <v>-0.47629629629631154</v>
      </c>
      <c r="OQ46" s="61">
        <v>-5.1333333333333542</v>
      </c>
      <c r="OR46" s="62">
        <v>113.15873015873018</v>
      </c>
      <c r="OS46" s="62">
        <v>39.074999999999989</v>
      </c>
      <c r="OT46" s="62">
        <v>49.42142857142855</v>
      </c>
      <c r="OU46" s="62">
        <v>-149.80000000000001</v>
      </c>
      <c r="OV46" s="62">
        <v>12.791666666666657</v>
      </c>
      <c r="OW46" s="62">
        <v>-6.8249999999999886</v>
      </c>
      <c r="OX46" s="62">
        <v>-53.796296296296305</v>
      </c>
      <c r="OY46" s="62">
        <v>13.100000000000023</v>
      </c>
      <c r="OZ46" s="62">
        <v>-40.965277777777771</v>
      </c>
      <c r="PA46" s="62">
        <v>-58.669172932330838</v>
      </c>
      <c r="PB46" s="62">
        <v>-30.639999999999986</v>
      </c>
    </row>
    <row r="47" spans="1:418" x14ac:dyDescent="0.3">
      <c r="A47" s="4" t="s">
        <v>45</v>
      </c>
      <c r="B47" s="2">
        <v>20</v>
      </c>
      <c r="C47" s="2">
        <v>2</v>
      </c>
      <c r="D47" s="2">
        <v>21</v>
      </c>
      <c r="E47">
        <v>2.4</v>
      </c>
      <c r="F47">
        <v>863.58823529411768</v>
      </c>
      <c r="G47">
        <v>2.5</v>
      </c>
      <c r="H47">
        <v>916.1875</v>
      </c>
      <c r="I47">
        <v>3.3157894736842106</v>
      </c>
      <c r="J47">
        <v>1213.1333333333334</v>
      </c>
      <c r="K47">
        <v>2.7288135593220337</v>
      </c>
      <c r="L47">
        <v>990.35416666666663</v>
      </c>
      <c r="M47">
        <v>3.35</v>
      </c>
      <c r="N47">
        <v>1132.2941176470588</v>
      </c>
      <c r="O47">
        <v>3.45</v>
      </c>
      <c r="P47">
        <v>1100.3333333333333</v>
      </c>
      <c r="Q47">
        <v>2.5263157894736841</v>
      </c>
      <c r="R47">
        <v>911.4666666666667</v>
      </c>
      <c r="S47">
        <v>3.1186440677966103</v>
      </c>
      <c r="T47">
        <v>1054.54</v>
      </c>
      <c r="U47">
        <v>2.9237288135593222</v>
      </c>
      <c r="V47">
        <v>1023.1020408163265</v>
      </c>
      <c r="W47">
        <v>1.55</v>
      </c>
      <c r="X47">
        <v>408.6</v>
      </c>
      <c r="Y47">
        <v>1.4</v>
      </c>
      <c r="Z47">
        <v>397.36842105263156</v>
      </c>
      <c r="AA47">
        <v>1.6842105263157894</v>
      </c>
      <c r="AB47">
        <v>517.5</v>
      </c>
      <c r="AC47">
        <v>1.5423728813559323</v>
      </c>
      <c r="AD47">
        <v>439.24561403508773</v>
      </c>
      <c r="AE47">
        <v>1.5423728813559323</v>
      </c>
      <c r="AF47">
        <v>439.24561403508773</v>
      </c>
      <c r="AG47">
        <v>2.463276836158192</v>
      </c>
      <c r="AH47">
        <v>808.39354838709676</v>
      </c>
      <c r="AM47">
        <v>1</v>
      </c>
      <c r="AN47">
        <v>215</v>
      </c>
      <c r="AO47">
        <v>1</v>
      </c>
      <c r="AP47">
        <v>215</v>
      </c>
      <c r="AU47">
        <v>1</v>
      </c>
      <c r="AV47">
        <v>159</v>
      </c>
      <c r="AW47">
        <v>1</v>
      </c>
      <c r="AX47">
        <v>159</v>
      </c>
      <c r="AY47">
        <v>1</v>
      </c>
      <c r="AZ47">
        <v>187</v>
      </c>
      <c r="BE47">
        <v>5</v>
      </c>
      <c r="BF47">
        <v>1079</v>
      </c>
      <c r="BG47">
        <v>5</v>
      </c>
      <c r="BH47">
        <v>1079</v>
      </c>
      <c r="BI47">
        <v>5</v>
      </c>
      <c r="BJ47">
        <v>1079</v>
      </c>
      <c r="BK47">
        <v>2.3333333333333335</v>
      </c>
      <c r="BL47">
        <v>484.33333333333331</v>
      </c>
      <c r="BM47">
        <v>2.4611111111111112</v>
      </c>
      <c r="BN47">
        <v>802.24050632911394</v>
      </c>
      <c r="BO47">
        <v>1.375</v>
      </c>
      <c r="BP47">
        <v>1172</v>
      </c>
      <c r="BQ47">
        <v>1.1428571428571428</v>
      </c>
      <c r="BR47">
        <v>1225.5</v>
      </c>
      <c r="BS47">
        <v>0.5714285714285714</v>
      </c>
      <c r="BT47">
        <v>1073</v>
      </c>
      <c r="BU47">
        <v>1.0454545454545454</v>
      </c>
      <c r="BV47">
        <v>1173.3333333333333</v>
      </c>
      <c r="BW47">
        <v>0.25</v>
      </c>
      <c r="BX47">
        <v>725</v>
      </c>
      <c r="BY47">
        <v>0.75</v>
      </c>
      <c r="BZ47">
        <v>1599</v>
      </c>
      <c r="CA47">
        <v>1.375</v>
      </c>
      <c r="CB47">
        <v>1127.6666666666667</v>
      </c>
      <c r="CC47">
        <v>0.79166666666666663</v>
      </c>
      <c r="CD47">
        <v>1141.4000000000001</v>
      </c>
      <c r="CE47">
        <v>0.91304347826086951</v>
      </c>
      <c r="CF47">
        <v>1158.8181818181818</v>
      </c>
      <c r="CG47">
        <v>0.875</v>
      </c>
      <c r="CH47">
        <v>467</v>
      </c>
      <c r="CI47">
        <v>0.14285714285714285</v>
      </c>
      <c r="CJ47">
        <v>354</v>
      </c>
      <c r="CK47">
        <v>0.14285714285714285</v>
      </c>
      <c r="CL47">
        <v>113</v>
      </c>
      <c r="CM47">
        <v>0.40909090909090912</v>
      </c>
      <c r="CN47">
        <v>373.6</v>
      </c>
      <c r="CO47">
        <v>0.5</v>
      </c>
      <c r="CP47">
        <v>1169</v>
      </c>
      <c r="CQ47">
        <v>0.25</v>
      </c>
      <c r="CR47">
        <v>287</v>
      </c>
      <c r="CS47">
        <v>0.875</v>
      </c>
      <c r="CT47">
        <v>556.33333333333337</v>
      </c>
      <c r="CU47">
        <v>0.54166666666666663</v>
      </c>
      <c r="CV47">
        <v>625</v>
      </c>
      <c r="CW47">
        <v>0.47826086956521741</v>
      </c>
      <c r="CX47">
        <v>499.3</v>
      </c>
      <c r="CY47">
        <v>0.69565217391304346</v>
      </c>
      <c r="CZ47">
        <v>844.76190476190482</v>
      </c>
      <c r="DA47">
        <v>1.125</v>
      </c>
      <c r="DB47">
        <v>865.33333333333337</v>
      </c>
      <c r="DC47">
        <v>1.1428571428571428</v>
      </c>
      <c r="DD47">
        <v>1232.5</v>
      </c>
      <c r="DE47">
        <v>0.42857142857142855</v>
      </c>
      <c r="DF47">
        <v>1124</v>
      </c>
      <c r="DG47">
        <v>0.90909090909090906</v>
      </c>
      <c r="DH47">
        <v>1030.8333333333333</v>
      </c>
      <c r="DI47">
        <v>0.375</v>
      </c>
      <c r="DJ47">
        <v>734</v>
      </c>
      <c r="DK47">
        <v>0.375</v>
      </c>
      <c r="DL47">
        <v>1124</v>
      </c>
      <c r="DM47">
        <v>0.875</v>
      </c>
      <c r="DN47">
        <v>701.33333333333337</v>
      </c>
      <c r="DO47">
        <v>0.54166666666666663</v>
      </c>
      <c r="DP47">
        <v>792.4</v>
      </c>
      <c r="DQ47">
        <v>0.71739130434782605</v>
      </c>
      <c r="DR47">
        <v>922.4545454545455</v>
      </c>
      <c r="DS47">
        <v>0.71739130434782605</v>
      </c>
      <c r="DT47">
        <v>922.4545454545455</v>
      </c>
      <c r="DU47">
        <v>0.70289855072463769</v>
      </c>
      <c r="DV47">
        <v>871.46875</v>
      </c>
      <c r="DW47">
        <v>2.5</v>
      </c>
      <c r="DX47">
        <v>552</v>
      </c>
      <c r="DY47">
        <v>3</v>
      </c>
      <c r="DZ47">
        <v>707.66666666666663</v>
      </c>
      <c r="EA47">
        <v>2.3333333333333335</v>
      </c>
      <c r="EB47">
        <v>651</v>
      </c>
      <c r="EC47">
        <v>2.625</v>
      </c>
      <c r="ED47">
        <v>647.5</v>
      </c>
      <c r="EE47">
        <v>4.5</v>
      </c>
      <c r="EF47">
        <v>990.5</v>
      </c>
      <c r="EG47">
        <v>3.5</v>
      </c>
      <c r="EH47">
        <v>1161.5</v>
      </c>
      <c r="EI47">
        <v>3</v>
      </c>
      <c r="EJ47">
        <v>773.5</v>
      </c>
      <c r="EK47">
        <v>3.6666666666666665</v>
      </c>
      <c r="EL47">
        <v>975.16666666666663</v>
      </c>
      <c r="EM47">
        <v>3.0714285714285716</v>
      </c>
      <c r="EN47">
        <v>787.92857142857144</v>
      </c>
      <c r="EO47">
        <v>1.5</v>
      </c>
      <c r="EP47">
        <v>456</v>
      </c>
      <c r="EQ47">
        <v>1.6666666666666667</v>
      </c>
      <c r="ER47">
        <v>727</v>
      </c>
      <c r="ES47">
        <v>2.3333333333333335</v>
      </c>
      <c r="ET47">
        <v>682.33333333333337</v>
      </c>
      <c r="EU47">
        <v>1.875</v>
      </c>
      <c r="EV47">
        <v>659.5</v>
      </c>
      <c r="EW47">
        <v>2.5</v>
      </c>
      <c r="EX47">
        <v>671</v>
      </c>
      <c r="EY47">
        <v>1.5</v>
      </c>
      <c r="EZ47">
        <v>430.5</v>
      </c>
      <c r="FA47">
        <v>3.5</v>
      </c>
      <c r="FB47">
        <v>960</v>
      </c>
      <c r="FC47">
        <v>2.5</v>
      </c>
      <c r="FD47">
        <v>687.16666666666663</v>
      </c>
      <c r="FE47">
        <v>2.1428571428571428</v>
      </c>
      <c r="FF47">
        <v>673.33333333333337</v>
      </c>
      <c r="FG47">
        <v>2.6071428571428572</v>
      </c>
      <c r="FH47">
        <v>735.03846153846155</v>
      </c>
      <c r="FI47">
        <v>3.5</v>
      </c>
      <c r="FJ47">
        <v>2278</v>
      </c>
      <c r="FK47">
        <v>4.333333333333333</v>
      </c>
      <c r="FL47">
        <v>793</v>
      </c>
      <c r="FM47">
        <v>4</v>
      </c>
      <c r="FN47">
        <v>1065.6666666666667</v>
      </c>
      <c r="FO47">
        <v>4</v>
      </c>
      <c r="FP47">
        <v>1122</v>
      </c>
      <c r="FQ47">
        <v>2</v>
      </c>
      <c r="FR47">
        <v>889</v>
      </c>
      <c r="FS47">
        <v>7</v>
      </c>
      <c r="FT47">
        <v>2300</v>
      </c>
      <c r="FU47">
        <v>5.5</v>
      </c>
      <c r="FV47">
        <v>1475</v>
      </c>
      <c r="FW47">
        <v>4.833333333333333</v>
      </c>
      <c r="FX47">
        <v>1687.8</v>
      </c>
      <c r="FY47">
        <v>4.3571428571428568</v>
      </c>
      <c r="FZ47">
        <v>1357.75</v>
      </c>
      <c r="GA47">
        <v>4.3571428571428568</v>
      </c>
      <c r="GB47">
        <v>1357.75</v>
      </c>
      <c r="GC47">
        <v>3.1904761904761907</v>
      </c>
      <c r="GD47">
        <v>931.68421052631584</v>
      </c>
      <c r="GE47">
        <v>1.2833333333333334</v>
      </c>
      <c r="GF47">
        <v>904.15714285714284</v>
      </c>
      <c r="GG47">
        <v>0.3</v>
      </c>
      <c r="GH47">
        <v>247.66666666666666</v>
      </c>
      <c r="GI47">
        <v>0.1</v>
      </c>
      <c r="GJ47">
        <v>227</v>
      </c>
      <c r="GK47">
        <v>0.1111111111111111</v>
      </c>
      <c r="GL47">
        <v>386</v>
      </c>
      <c r="GM47">
        <v>0.17241379310344829</v>
      </c>
      <c r="GN47">
        <v>271.2</v>
      </c>
      <c r="GO47">
        <v>0.22222222222222221</v>
      </c>
      <c r="GP47">
        <v>300</v>
      </c>
      <c r="GQ47">
        <v>0.4</v>
      </c>
      <c r="GR47">
        <v>680.5</v>
      </c>
      <c r="GS47">
        <v>0</v>
      </c>
      <c r="GU47">
        <v>0.21428571428571427</v>
      </c>
      <c r="GV47">
        <v>553.66666666666663</v>
      </c>
      <c r="GW47">
        <v>0.19298245614035087</v>
      </c>
      <c r="GX47">
        <v>377.125</v>
      </c>
      <c r="GY47">
        <v>0.9</v>
      </c>
      <c r="GZ47">
        <v>1606.5</v>
      </c>
      <c r="HA47">
        <v>1.4</v>
      </c>
      <c r="HB47">
        <v>1534</v>
      </c>
      <c r="HC47">
        <v>1.8888888888888888</v>
      </c>
      <c r="HD47">
        <v>1786.6666666666667</v>
      </c>
      <c r="HE47">
        <v>1.3793103448275863</v>
      </c>
      <c r="HF47">
        <v>1646.875</v>
      </c>
      <c r="HG47">
        <v>1.3333333333333333</v>
      </c>
      <c r="HH47">
        <v>2065</v>
      </c>
      <c r="HI47">
        <v>2</v>
      </c>
      <c r="HJ47">
        <v>1451.25</v>
      </c>
      <c r="HK47">
        <v>1.8888888888888888</v>
      </c>
      <c r="HL47">
        <v>1996.3333333333333</v>
      </c>
      <c r="HM47">
        <v>1.75</v>
      </c>
      <c r="HN47">
        <v>1769.3333333333333</v>
      </c>
      <c r="HO47">
        <v>1.5614035087719298</v>
      </c>
      <c r="HP47">
        <v>1711.7058823529412</v>
      </c>
      <c r="HQ47">
        <v>0.8771929824561403</v>
      </c>
      <c r="HR47">
        <v>1284.6400000000001</v>
      </c>
      <c r="HS47">
        <v>0.4</v>
      </c>
      <c r="HT47">
        <v>469</v>
      </c>
      <c r="HU47">
        <v>0.4</v>
      </c>
      <c r="HV47">
        <v>780.5</v>
      </c>
      <c r="HW47">
        <v>0.77777777777777779</v>
      </c>
      <c r="HX47">
        <v>650</v>
      </c>
      <c r="HY47">
        <v>0.51724137931034486</v>
      </c>
      <c r="HZ47">
        <v>635.57142857142856</v>
      </c>
      <c r="IA47">
        <v>0.55555555555555558</v>
      </c>
      <c r="IB47">
        <v>755.5</v>
      </c>
      <c r="IC47">
        <v>1.1000000000000001</v>
      </c>
      <c r="ID47">
        <v>729.75</v>
      </c>
      <c r="IE47">
        <v>0.77777777777777779</v>
      </c>
      <c r="IF47">
        <v>716.66666666666663</v>
      </c>
      <c r="IG47">
        <v>0.8214285714285714</v>
      </c>
      <c r="IH47">
        <v>731.11111111111109</v>
      </c>
      <c r="II47">
        <v>0.66666666666666663</v>
      </c>
      <c r="IJ47">
        <v>689.3125</v>
      </c>
      <c r="IK47">
        <v>0.66666666666666663</v>
      </c>
      <c r="IL47">
        <v>689.3125</v>
      </c>
      <c r="IM47">
        <v>0.80701754385964908</v>
      </c>
      <c r="IN47">
        <v>1052.3170731707316</v>
      </c>
      <c r="IS47">
        <v>0</v>
      </c>
      <c r="IU47">
        <v>0</v>
      </c>
      <c r="IW47">
        <v>0</v>
      </c>
      <c r="JA47">
        <v>0</v>
      </c>
      <c r="JC47">
        <v>0</v>
      </c>
      <c r="JE47">
        <v>0</v>
      </c>
      <c r="JK47">
        <v>0</v>
      </c>
      <c r="JM47">
        <v>0</v>
      </c>
      <c r="JO47">
        <v>0</v>
      </c>
      <c r="JS47">
        <v>0</v>
      </c>
      <c r="JU47">
        <v>0</v>
      </c>
      <c r="JW47">
        <v>0</v>
      </c>
      <c r="JY47">
        <v>0</v>
      </c>
      <c r="KE47">
        <v>0</v>
      </c>
      <c r="KG47">
        <v>0</v>
      </c>
      <c r="KI47">
        <v>0</v>
      </c>
      <c r="KM47">
        <v>0</v>
      </c>
      <c r="KO47">
        <v>0</v>
      </c>
      <c r="KQ47">
        <v>0</v>
      </c>
      <c r="KS47">
        <v>0</v>
      </c>
      <c r="KU47">
        <v>0</v>
      </c>
      <c r="KW47">
        <v>0.76666666666666672</v>
      </c>
      <c r="KX47">
        <v>1052.3170731707316</v>
      </c>
      <c r="KY47" s="15">
        <f>Tabla2[[#This Row],[ROS_NUM_COR_COD_ROS_TG_NEG]]-Tabla2[[#This Row],[PAS_NUM_COR_COD_ROS_TG_NEG]]</f>
        <v>-2.0166666666666666</v>
      </c>
      <c r="KZ47" s="15">
        <f>Tabla2[[#This Row],[ROS_DUR_COR_COD_ROS_TG_NEG]]-Tabla2[[#This Row],[PAS_DUR_COR_COD_ROS_TG_NEG]]</f>
        <v>932.70588235294122</v>
      </c>
      <c r="LA47" s="15">
        <f>Tabla2[[#This Row],[ROS_NUM_COR_COD_ROS_TG_NEU]]-Tabla2[[#This Row],[PAS_NUM_COR_COD_ROS_TG_NEU]]</f>
        <v>-1.4500000000000002</v>
      </c>
      <c r="LB47" s="15">
        <f>Tabla2[[#This Row],[ROS_DUR_COR_COD_ROS_TG_NEU]]-Tabla2[[#This Row],[PAS_DUR_COR_COD_ROS_TG_NEU]]</f>
        <v>350.91666666666674</v>
      </c>
      <c r="LC47" s="15">
        <f>Tabla2[[#This Row],[ROS_NUM_COR_COD_ROS_TG_POS]]-Tabla2[[#This Row],[PAS_NUM_COR_COD_ROS_TG_POS]]</f>
        <v>-0.63742690058479523</v>
      </c>
      <c r="LD47" s="15">
        <f>Tabla2[[#This Row],[ROS_DUR_COR_COD_ROS_TG_POS]]-Tabla2[[#This Row],[PAS_DUR_COR_COD_ROS_TG_POS]]</f>
        <v>1084.8666666666666</v>
      </c>
      <c r="LE47" s="15">
        <f>Tabla2[[#This Row],[ROS_NUM_COR_COD_ROS_TG_TOT]]-Tabla2[[#This Row],[PAS_NUM_COR_COD_ROS_TG_TOT]]</f>
        <v>-1.3686440677966103</v>
      </c>
      <c r="LF47" s="15">
        <f>Tabla2[[#This Row],[ROS_DUR_COR_COD_ROS_TG_TOT]]-Tabla2[[#This Row],[PAS_DUR_COR_COD_ROS_TG_TOT]]</f>
        <v>714.79333333333329</v>
      </c>
      <c r="LG47" s="15">
        <f>Tabla2[[#This Row],[ROS_NUM_COR_COD_ESC_TG_NEG]]-Tabla2[[#This Row],[PAS_NUM_COR_COD_ESC_TG_NEG]]</f>
        <v>-2.1777777777777776</v>
      </c>
      <c r="LH47" s="15">
        <f>Tabla2[[#This Row],[ROS_DUR_COR_COD_ESC_TG_NEG]]-Tabla2[[#This Row],[PAS_DUR_COR_COD_ESC_TG_NEG]]</f>
        <v>-563.58823529411768</v>
      </c>
      <c r="LI47" s="15">
        <f>Tabla2[[#This Row],[ROS_NUM_COR_COD_ESC_TG_NEU]]-Tabla2[[#This Row],[PAS_NUM_COR_COD_ESC_TG_NEU]]</f>
        <v>-2.1</v>
      </c>
      <c r="LJ47" s="15">
        <f>Tabla2[[#This Row],[ROS_NUM_COR_COD_ESC_TG_NEG]]-Tabla2[[#This Row],[PAS_NUM_COR_COD_ESC_TG_NEG]]</f>
        <v>-2.1777777777777776</v>
      </c>
      <c r="LK47" s="15">
        <f>Tabla2[[#This Row],[ROS_NUM_COR_COD_ESC_TG_POS]]-Tabla2[[#This Row],[PAS_NUM_COR_COD_ESC_TG_POS]]</f>
        <v>-3.3157894736842106</v>
      </c>
      <c r="LL47" s="15">
        <f>Tabla2[[#This Row],[ROS_DUR_COR_COD_ESC_TG_POS]]-Tabla2[[#This Row],[PAS_DUR_COR_COD_ESC_TG_POS]]</f>
        <v>-1213.1333333333334</v>
      </c>
      <c r="LM47" s="15">
        <f>Tabla2[[#This Row],[ROS_NUM_COR_COD_ESC_TG_TOT]]-Tabla2[[#This Row],[PAS_NUM_COR_COD_ESC_TG_TOT]]</f>
        <v>-2.5145278450363193</v>
      </c>
      <c r="LN47" s="15">
        <f>Tabla2[[#This Row],[ROS_DUR_COR_COD_ESC_TG_TOT]]-Tabla2[[#This Row],[PAS_DUR_COR_COD_ESC_TG_TOT]]</f>
        <v>-436.6875</v>
      </c>
      <c r="LO47" s="15">
        <f>Tabla2[[#This Row],[PAS_NUM_COR_COD_ROS_TG_NEG]]-Tabla2[[#This Row],[ESC_NUM_COR_COD_ROS_TG_NEG]]</f>
        <v>2.85</v>
      </c>
      <c r="LP47" s="15">
        <f>Tabla2[[#This Row],[PAS_DUR_COR_COD_ROS_TG_NEG]]-Tabla2[[#This Row],[ESC_DUR_COR_COD_ROS_TG_NEG]]</f>
        <v>-36.705882352941217</v>
      </c>
      <c r="LQ47" s="15">
        <f>Tabla2[[#This Row],[PAS_NUM_COR_COD_ROS_TG_NEU]]-Tabla2[[#This Row],[ESC_NUM_COR_COD_ROS_TG_NEU]]</f>
        <v>3.2</v>
      </c>
      <c r="LR47" s="15">
        <f>Tabla2[[#This Row],[PAS_DUR_COR_COD_ROS_TG_NEU]]-Tabla2[[#This Row],[ESC_DUR_COR_COD_ROS_TG_NEU]]</f>
        <v>813.33333333333326</v>
      </c>
      <c r="LS47" s="15">
        <f>Tabla2[[#This Row],[PAS_NUM_COR_COD_ROS_TG_POS]]-Tabla2[[#This Row],[ESC_NUM_COR_COD_ROS_TG_POS]]</f>
        <v>1.6513157894736841</v>
      </c>
      <c r="LT47" s="15">
        <f>Tabla2[[#This Row],[PAS_DUR_COR_COD_ROS_TG_POS]]-Tabla2[[#This Row],[ESC_DUR_COR_COD_ROS_TG_POS]]</f>
        <v>355.13333333333333</v>
      </c>
      <c r="LU47" s="15">
        <f>Tabla2[[#This Row],[PAS_NUM_COR_COD_ROS_TG_TOT]]-Tabla2[[#This Row],[ESC_NUM_COR_COD_ROS_TG_TOT]]</f>
        <v>2.5769774011299438</v>
      </c>
      <c r="LV47" s="15">
        <f>Tabla2[[#This Row],[PAS_DUR_COR_COD_ROS_TG_TOT]]-Tabla2[[#This Row],[ESC_DUR_COR_COD_ROS_TG_TOT]]</f>
        <v>429.53999999999996</v>
      </c>
      <c r="LW47" s="15">
        <f>Tabla2[[#This Row],[PAS_NUM_COR_COD_ESC_TG_NEG]]-Tabla2[[#This Row],[ESC_NUM_COR_COD_ESC_TG_NEG]]</f>
        <v>2.15</v>
      </c>
      <c r="LX47" s="15">
        <f>Tabla2[[#This Row],[PAS_DUR_COR_COD_ESC_TG_NEG]]-Tabla2[[#This Row],[ESC_DUR_COR_COD_ESC_TG_NEG]]</f>
        <v>138.58823529411768</v>
      </c>
      <c r="LY47" s="15">
        <f>Tabla2[[#This Row],[PAS_NUM_COR_COD_ESC_TG_NEU]]-Tabla2[[#This Row],[ESC_NUM_COR_COD_ESC_TG_NEU]]</f>
        <v>1.75</v>
      </c>
      <c r="LZ47" s="15">
        <f>Tabla2[[#This Row],[PAS_DUR_COR_COD_ESC_TG_NEU]]-Tabla2[[#This Row],[ESC_DUR_COR_COD_ESC_TG_NEU]]</f>
        <v>-682.8125</v>
      </c>
      <c r="MA47" s="15">
        <f>Tabla2[[#This Row],[PAS_NUM_COR_COD_ESC_TG_POS]]-Tabla2[[#This Row],[ESC_NUM_COR_COD_ESC_TG_POS]]</f>
        <v>1.9407894736842106</v>
      </c>
      <c r="MB47" s="15">
        <f>Tabla2[[#This Row],[PAS_DUR_COR_COD_ESC_TG_POS]]-Tabla2[[#This Row],[ESC_DUR_COR_COD_ESC_TG_POS]]</f>
        <v>85.466666666666697</v>
      </c>
      <c r="MC47" s="15">
        <f>Tabla2[[#This Row],[PAS_NUM_COR_COD_ESC_TG_TOT]]-Tabla2[[#This Row],[ESC_NUM_COR_COD_ESC_TG_TOT]]</f>
        <v>1.9371468926553672</v>
      </c>
      <c r="MD47" s="15">
        <f>Tabla2[[#This Row],[PAS_DUR_COR_COD_ESC_TG_TOT]]-Tabla2[[#This Row],[ESC_DUR_COR_COD_ESC_TG_TOT]]</f>
        <v>-151.04583333333346</v>
      </c>
      <c r="ME47" s="42">
        <f>Tabla25[[#This Row],[PAS_NUM_COR_COD_ROS_TG_NEG]]-Tabla25[[#This Row],[PAS_NUM_COR_COD_ESC_TG_NEG]]</f>
        <v>0.95000000000000018</v>
      </c>
      <c r="MF47" s="42">
        <f>Tabla25[[#This Row],[PAS_NUM_COR_COD_ROS_TG_NEU]]-Tabla25[[#This Row],[PAS_NUM_COR_COD_ESC_TG_NEU]]</f>
        <v>0.95000000000000018</v>
      </c>
      <c r="MG47" s="42">
        <f>Tabla25[[#This Row],[PAS_NUM_COR_COD_ROS_TG_POS]]-Tabla25[[#This Row],[PAS_NUM_COR_COD_ESC_TG_POS]]</f>
        <v>-0.78947368421052655</v>
      </c>
      <c r="MH47" s="42">
        <f>Tabla25[[#This Row],[PAS_NUM_COR_COD_ROS_TG_TOT]]-Tabla25[[#This Row],[PAS_NUM_COR_COD_ESC_TG_TOT]]</f>
        <v>0.38983050847457656</v>
      </c>
      <c r="MI47" s="42">
        <f>Tabla25[[#This Row],[PAS_DUR_COR_COD_ROS_TG_NEG]]-Tabla25[[#This Row],[PAS_DUR_COR_COD_ESC_TG_NEG]]</f>
        <v>268.7058823529411</v>
      </c>
      <c r="MJ47" s="42">
        <f>Tabla25[[#This Row],[PAS_DUR_COR_COD_ROS_TG_NEU]]-Tabla25[[#This Row],[PAS_DUR_COR_COD_ESC_TG_NEU]]</f>
        <v>184.14583333333326</v>
      </c>
      <c r="MK47" s="42">
        <f>Tabla25[[#This Row],[PAS_DUR_COR_COD_ROS_TG_POS]]-Tabla25[[#This Row],[PAS_DUR_COR_COD_ESC_TG_POS]]</f>
        <v>-301.66666666666674</v>
      </c>
      <c r="ML47" s="42">
        <f>Tabla25[[#This Row],[PAS_DUR_COR_COD_ROS_TG_TOT]]-Tabla25[[#This Row],[PAS_DUR_COR_COD_ESC_TG_TOT]]</f>
        <v>64.185833333333335</v>
      </c>
      <c r="MM47" s="44">
        <f>Tabla25[[#This Row],[ESC_NUM_COR_COD_ROS_TG_NEG]]-Tabla25[[#This Row],[ESC_NUM_COR_COD_ESC_TG_NEG]]</f>
        <v>0.25</v>
      </c>
      <c r="MN47" s="44">
        <f>Tabla25[[#This Row],[ESC_NUM_COR_COD_ROS_TG_NEU]]-Tabla25[[#This Row],[ESC_NUM_COR_COD_ESC_TG_NEU]]</f>
        <v>-0.5</v>
      </c>
      <c r="MO47" s="44">
        <f>Tabla25[[#This Row],[ESC_NUM_COR_COD_ROS_TG_POS]]-Tabla25[[#This Row],[ESC_NUM_COR_COD_ESC_TG_POS]]</f>
        <v>-0.5</v>
      </c>
      <c r="MP47" s="44">
        <f>Tabla25[[#This Row],[ESC_NUM_COR_COD_ROS_TG_TOT]]-Tabla25[[#This Row],[ESC_NUM_COR_COD_ESC_TG_TOT]]</f>
        <v>-0.25</v>
      </c>
      <c r="MQ47" s="44">
        <f>Tabla25[[#This Row],[ESC_DUR_COR_COD_ROS_TG_NEG]]-Tabla25[[#This Row],[ESC_DUR_COR_COD_ESC_TG_NEG]]</f>
        <v>444</v>
      </c>
      <c r="MR47" s="44">
        <f>Tabla25[[#This Row],[ESC_DUR_COR_COD_ROS_TG_NEU]]-Tabla25[[#This Row],[ESC_DUR_COR_COD_ESC_TG_NEU]]</f>
        <v>-1312</v>
      </c>
      <c r="MS47" s="44">
        <f>Tabla25[[#This Row],[ESC_DUR_COR_COD_ROS_TG_POS]]-Tabla25[[#This Row],[ESC_DUR_COR_COD_ESC_TG_POS]]</f>
        <v>-571.33333333333337</v>
      </c>
      <c r="MT47" s="44">
        <f>Tabla25[[#This Row],[ESC_DUR_COR_COD_ROS_TG_TOT]]-Tabla25[[#This Row],[ESC_DUR_COR_COD_ESC_TG_TOT]]</f>
        <v>-516.40000000000009</v>
      </c>
      <c r="MU47" s="47">
        <f>Tabla25[[#This Row],[ROS_NUM_COR_COD_ROS_TG_NEG]]-Tabla25[[#This Row],[ROS_NUM_COR_COD_ESC_TG_NEG]]</f>
        <v>1.1111111111111112</v>
      </c>
      <c r="MV47" s="47">
        <f>Tabla25[[#This Row],[ROS_NUM_COR_COD_ROS_TG_NEU]]-Tabla25[[#This Row],[ROS_NUM_COR_COD_ESC_TG_NEU]]</f>
        <v>1.6</v>
      </c>
      <c r="MW47" s="47">
        <f>Tabla25[[#This Row],[ROS_NUM_COR_COD_ROS_TG_POS]]-Tabla25[[#This Row],[ROS_NUM_COR_COD_ESC_TG_POS]]</f>
        <v>1.8888888888888888</v>
      </c>
      <c r="MX47" s="47">
        <f>Tabla25[[#This Row],[ROS_NUM_COR_COD_ROS_TG_TOT]]-Tabla25[[#This Row],[ROS_NUM_COR_COD_ESC_TG_TOT]]</f>
        <v>1.5357142857142858</v>
      </c>
      <c r="MY47" s="47">
        <f>Tabla25[[#This Row],[ROS_DUR_COR_COD_ROS_TG_NEG]]-Tabla25[[#This Row],[ROS_DUR_COR_COD_ESC_TG_NEG]]</f>
        <v>1765</v>
      </c>
      <c r="MZ47" s="47">
        <f>Tabla25[[#This Row],[ROS_DUR_COR_COD_ROS_TG_NEU]]-Tabla25[[#This Row],[ROS_DUR_COR_COD_ESC_TG_NEU]]</f>
        <v>770.75</v>
      </c>
      <c r="NA47" s="47">
        <f>Tabla25[[#This Row],[ROS_DUR_COR_COD_ROS_TG_POS]]-Tabla25[[#This Row],[ROS_DUR_COR_COD_ESC_TG_POS]]</f>
        <v>1996.3333333333333</v>
      </c>
      <c r="NB47" s="47">
        <f>Tabla25[[#This Row],[ROS_DUR_COR_COD_ROS_TG_TOT]]-Tabla25[[#This Row],[ROS_DUR_COR_COD_ESC_TG_TOT]]</f>
        <v>1215.6666666666665</v>
      </c>
      <c r="NC47">
        <v>381.5</v>
      </c>
      <c r="ND47">
        <v>241.25</v>
      </c>
      <c r="NE47">
        <v>339.66666666666669</v>
      </c>
      <c r="NF47">
        <v>305.22222222222223</v>
      </c>
      <c r="NG47">
        <v>174</v>
      </c>
      <c r="NH47">
        <v>292</v>
      </c>
      <c r="NJ47">
        <v>252.66666666666666</v>
      </c>
      <c r="NK47">
        <v>389</v>
      </c>
      <c r="NL47">
        <v>175</v>
      </c>
      <c r="NM47">
        <v>269.66666666666669</v>
      </c>
      <c r="NN47">
        <v>274.60000000000002</v>
      </c>
      <c r="NO47">
        <v>338</v>
      </c>
      <c r="NP47">
        <v>101</v>
      </c>
      <c r="NQ47">
        <v>302.33333333333331</v>
      </c>
      <c r="NR47">
        <v>269.2</v>
      </c>
      <c r="NS47">
        <v>342</v>
      </c>
      <c r="NT47">
        <v>297.72222222222223</v>
      </c>
      <c r="NU47">
        <v>340.93333333333334</v>
      </c>
      <c r="NV47">
        <v>325.74</v>
      </c>
      <c r="NW47">
        <v>302.11764705882354</v>
      </c>
      <c r="NX47">
        <v>268.3125</v>
      </c>
      <c r="NY47">
        <v>286.60000000000002</v>
      </c>
      <c r="NZ47">
        <v>286</v>
      </c>
      <c r="OA47" s="15">
        <f>Tabla2[[#This Row],[ROS_1DU_COR_COD_ROS_TG_NEG]]-Tabla2[[#This Row],[PAS_1DU_COR_COD_ROS_TG_NEG]]</f>
        <v>39.5</v>
      </c>
      <c r="OB47" s="15">
        <f>Tabla2[[#This Row],[ROS_1DU_COR_COD_ROS_TG_NEU]]-Tabla2[[#This Row],[PAS_1DU_COR_COD_ROS_TG_NEU]]</f>
        <v>-56.472222222222229</v>
      </c>
      <c r="OC47" s="15">
        <f>Tabla2[[#This Row],[ROS_1DU_COR_COD_ROS_TG_POS]]-Tabla2[[#This Row],[PAS_1DU_COR_COD_ROS_TG_POS]]</f>
        <v>-1.2666666666666515</v>
      </c>
      <c r="OD47" s="15">
        <f>Tabla2[[#This Row],[ROS_1DU_COR_COD_ROS_TG_TOT]]-Tabla2[[#This Row],[PAS_1DU_COR_COD_ROS_TG_TOT]]</f>
        <v>-20.517777777777781</v>
      </c>
      <c r="OE47" s="15">
        <f>Tabla2[[#This Row],[ROS_1DU_COR_COD_ESC_TG_NEG]]-Tabla2[[#This Row],[PAS_1DU_COR_COD_ESC_TG_NEG]]</f>
        <v>-128.11764705882354</v>
      </c>
      <c r="OF47" s="15">
        <f>Tabla2[[#This Row],[ROS_1DU_COR_COD_ESC_TG_NEU]]-Tabla2[[#This Row],[PAS_1DU_COR_COD_ESC_TG_NEU]]</f>
        <v>23.6875</v>
      </c>
      <c r="OG47" s="15">
        <f>Tabla2[[#This Row],[ROS_1DU_COR_COD_ESC_TG_POS]]-Tabla2[[#This Row],[PAS_1DU_COR_COD_ESC_TG_POS]]</f>
        <v>-286.60000000000002</v>
      </c>
      <c r="OH47" s="15">
        <f>Tabla2[[#This Row],[ROS_1DU_COR_COD_ESC_TG_TOT]]-Tabla2[[#This Row],[PAS_1DU_COR_COD_ESC_TG_TOT]]</f>
        <v>-33.333333333333343</v>
      </c>
      <c r="OI47" s="15">
        <f>Tabla2[[#This Row],[PAS_1DU_COR_COD_ROS_TG_NEG]]-Tabla2[[#This Row],[ESC_1DU_COR_COD_ROS_TG_NEG]]</f>
        <v>-47</v>
      </c>
      <c r="OJ47" s="15">
        <f>Tabla2[[#This Row],[PAS_1DU_COR_COD_ROS_TG_NEU]]-Tabla2[[#This Row],[ESC_1DU_COR_COD_ROS_TG_NEU]]</f>
        <v>122.72222222222223</v>
      </c>
      <c r="OK47" s="15">
        <f>Tabla2[[#This Row],[PAS_1DU_COR_COD_ROS_TG_POS]]-Tabla2[[#This Row],[ESC_1DU_COR_COD_ROS_TG_POS]]</f>
        <v>71.266666666666652</v>
      </c>
      <c r="OL47" s="15">
        <f>Tabla2[[#This Row],[PAS_1DU_COR_COD_ROS_TG_TOT]]-Tabla2[[#This Row],[ESC_1DU_COR_COD_ROS_TG_TOT]]</f>
        <v>51.139999999999986</v>
      </c>
      <c r="OM47" s="15">
        <f>Tabla2[[#This Row],[PAS_1DU_COR_COD_ESC_TG_NEG]]-Tabla2[[#This Row],[ESC_1DU_COR_COD_ESC_TG_NEG]]</f>
        <v>-35.882352941176464</v>
      </c>
      <c r="ON47" s="15">
        <f>Tabla2[[#This Row],[PAS_1DU_COR_COD_ESC_TG_NEU]]-Tabla2[[#This Row],[ESC_1DU_COR_COD_ESC_TG_NEU]]</f>
        <v>167.3125</v>
      </c>
      <c r="OO47" s="15">
        <f>Tabla2[[#This Row],[PAS_1DU_COR_COD_ESC_TG_POS]]-Tabla2[[#This Row],[ESC_1DU_COR_COD_ESC_TG_POS]]</f>
        <v>-15.733333333333292</v>
      </c>
      <c r="OP47" s="15">
        <f>Tabla2[[#This Row],[PAS_1DU_COR_COD_ESC_TG_TOT]]-Tabla2[[#This Row],[ESC_1DU_COR_COD_ESC_TG_TOT]]</f>
        <v>16.800000000000011</v>
      </c>
      <c r="OQ47" s="61">
        <v>207.5</v>
      </c>
      <c r="OR47" s="62">
        <v>-50.75</v>
      </c>
      <c r="OS47" s="62">
        <v>339.66666666666669</v>
      </c>
      <c r="OT47" s="62">
        <v>52.555555555555571</v>
      </c>
      <c r="OU47" s="62">
        <v>51</v>
      </c>
      <c r="OV47" s="62">
        <v>74</v>
      </c>
      <c r="OW47" s="62">
        <v>-32.666666666666629</v>
      </c>
      <c r="OX47" s="62">
        <v>5.4000000000000341</v>
      </c>
      <c r="OY47" s="62">
        <v>39.882352941176464</v>
      </c>
      <c r="OZ47" s="62">
        <v>29.409722222222229</v>
      </c>
      <c r="PA47" s="62">
        <v>54.333333333333314</v>
      </c>
      <c r="PB47" s="62">
        <v>39.740000000000009</v>
      </c>
    </row>
    <row r="48" spans="1:418" x14ac:dyDescent="0.3">
      <c r="A48" s="2" t="s">
        <v>46</v>
      </c>
      <c r="B48" s="2">
        <v>20</v>
      </c>
      <c r="C48" s="2">
        <v>2</v>
      </c>
      <c r="D48" s="2">
        <v>21</v>
      </c>
      <c r="E48">
        <v>3.5</v>
      </c>
      <c r="F48">
        <v>995</v>
      </c>
      <c r="G48">
        <v>3.05</v>
      </c>
      <c r="H48">
        <v>917.17647058823525</v>
      </c>
      <c r="I48">
        <v>2.8</v>
      </c>
      <c r="J48">
        <v>797.57894736842104</v>
      </c>
      <c r="K48">
        <v>3.1166666666666667</v>
      </c>
      <c r="L48">
        <v>902.74545454545455</v>
      </c>
      <c r="M48">
        <v>3</v>
      </c>
      <c r="N48">
        <v>871.55555555555554</v>
      </c>
      <c r="O48">
        <v>3.4</v>
      </c>
      <c r="P48">
        <v>1071.7647058823529</v>
      </c>
      <c r="Q48">
        <v>3.35</v>
      </c>
      <c r="R48">
        <v>1198.125</v>
      </c>
      <c r="S48">
        <v>3.25</v>
      </c>
      <c r="T48">
        <v>1040.7450980392157</v>
      </c>
      <c r="U48">
        <v>3.1833333333333331</v>
      </c>
      <c r="V48">
        <v>969.14150943396226</v>
      </c>
      <c r="W48">
        <v>1.75</v>
      </c>
      <c r="X48">
        <v>547.44444444444446</v>
      </c>
      <c r="Y48">
        <v>1.55</v>
      </c>
      <c r="Z48">
        <v>457.47058823529414</v>
      </c>
      <c r="AA48">
        <v>1.8</v>
      </c>
      <c r="AB48">
        <v>449.22222222222223</v>
      </c>
      <c r="AC48">
        <v>1.7</v>
      </c>
      <c r="AD48">
        <v>485.22641509433964</v>
      </c>
      <c r="AE48">
        <v>1.7</v>
      </c>
      <c r="AF48">
        <v>485.22641509433964</v>
      </c>
      <c r="AG48">
        <v>2.6888888888888891</v>
      </c>
      <c r="AH48">
        <v>807.8364779874214</v>
      </c>
      <c r="BM48">
        <v>2.6888888888888891</v>
      </c>
      <c r="BN48">
        <v>807.8364779874214</v>
      </c>
      <c r="BO48">
        <v>3.4</v>
      </c>
      <c r="BP48">
        <v>935.5</v>
      </c>
      <c r="BQ48">
        <v>3.1</v>
      </c>
      <c r="BR48">
        <v>663.2</v>
      </c>
      <c r="BS48">
        <v>1.5555555555555556</v>
      </c>
      <c r="BT48">
        <v>467.83333333333331</v>
      </c>
      <c r="BU48">
        <v>2.7241379310344827</v>
      </c>
      <c r="BV48">
        <v>705.125</v>
      </c>
      <c r="BW48">
        <v>2.6</v>
      </c>
      <c r="BX48">
        <v>841.77777777777783</v>
      </c>
      <c r="BY48">
        <v>3.8</v>
      </c>
      <c r="BZ48">
        <v>1006.8888888888889</v>
      </c>
      <c r="CA48">
        <v>2.5</v>
      </c>
      <c r="CB48">
        <v>546.44444444444446</v>
      </c>
      <c r="CC48">
        <v>2.9666666666666668</v>
      </c>
      <c r="CD48">
        <v>798.37037037037032</v>
      </c>
      <c r="CE48">
        <v>2.847457627118644</v>
      </c>
      <c r="CF48">
        <v>754.49019607843138</v>
      </c>
      <c r="CG48">
        <v>1.3</v>
      </c>
      <c r="CH48">
        <v>940.33333333333337</v>
      </c>
      <c r="CI48">
        <v>3.7</v>
      </c>
      <c r="CJ48">
        <v>713</v>
      </c>
      <c r="CK48">
        <v>3.5555555555555554</v>
      </c>
      <c r="CL48">
        <v>987.625</v>
      </c>
      <c r="CM48">
        <v>2.8275862068965516</v>
      </c>
      <c r="CN48">
        <v>850.09523809523807</v>
      </c>
      <c r="CO48">
        <v>2.1</v>
      </c>
      <c r="CP48">
        <v>589.85714285714289</v>
      </c>
      <c r="CQ48">
        <v>2.5</v>
      </c>
      <c r="CR48">
        <v>649.71428571428567</v>
      </c>
      <c r="CS48">
        <v>2.5</v>
      </c>
      <c r="CT48">
        <v>627.55555555555554</v>
      </c>
      <c r="CU48">
        <v>2.3666666666666667</v>
      </c>
      <c r="CV48">
        <v>622.82608695652175</v>
      </c>
      <c r="CW48">
        <v>2.593220338983051</v>
      </c>
      <c r="CX48">
        <v>731.2954545454545</v>
      </c>
      <c r="CY48">
        <v>2.7203389830508473</v>
      </c>
      <c r="CZ48">
        <v>743.74736842105267</v>
      </c>
      <c r="DA48">
        <v>1.2</v>
      </c>
      <c r="DB48">
        <v>299.14285714285717</v>
      </c>
      <c r="DC48">
        <v>1.6</v>
      </c>
      <c r="DD48">
        <v>378.375</v>
      </c>
      <c r="DE48">
        <v>0.77777777777777779</v>
      </c>
      <c r="DF48">
        <v>359.6</v>
      </c>
      <c r="DG48">
        <v>1.2068965517241379</v>
      </c>
      <c r="DH48">
        <v>345.95</v>
      </c>
      <c r="DI48">
        <v>1.1000000000000001</v>
      </c>
      <c r="DJ48">
        <v>303.57142857142856</v>
      </c>
      <c r="DK48">
        <v>0.7</v>
      </c>
      <c r="DL48">
        <v>245.6</v>
      </c>
      <c r="DM48">
        <v>1</v>
      </c>
      <c r="DN48">
        <v>210.5</v>
      </c>
      <c r="DO48">
        <v>0.93333333333333335</v>
      </c>
      <c r="DP48">
        <v>251.85</v>
      </c>
      <c r="DQ48">
        <v>1.0677966101694916</v>
      </c>
      <c r="DR48">
        <v>298.89999999999998</v>
      </c>
      <c r="DS48">
        <v>1.0677966101694916</v>
      </c>
      <c r="DT48">
        <v>298.89999999999998</v>
      </c>
      <c r="DU48">
        <v>2.1694915254237288</v>
      </c>
      <c r="DV48">
        <v>611.94074074074069</v>
      </c>
      <c r="EA48">
        <v>4</v>
      </c>
      <c r="EB48">
        <v>1118</v>
      </c>
      <c r="EC48">
        <v>4</v>
      </c>
      <c r="ED48">
        <v>1118</v>
      </c>
      <c r="EM48">
        <v>4</v>
      </c>
      <c r="EN48">
        <v>1118</v>
      </c>
      <c r="ES48">
        <v>1</v>
      </c>
      <c r="ET48">
        <v>375</v>
      </c>
      <c r="EU48">
        <v>1</v>
      </c>
      <c r="EV48">
        <v>375</v>
      </c>
      <c r="FE48">
        <v>1</v>
      </c>
      <c r="FF48">
        <v>375</v>
      </c>
      <c r="FG48">
        <v>2.5</v>
      </c>
      <c r="FH48">
        <v>746.5</v>
      </c>
      <c r="FM48">
        <v>5</v>
      </c>
      <c r="FN48">
        <v>1155</v>
      </c>
      <c r="FO48">
        <v>5</v>
      </c>
      <c r="FP48">
        <v>1155</v>
      </c>
      <c r="FY48">
        <v>5</v>
      </c>
      <c r="FZ48">
        <v>1155</v>
      </c>
      <c r="GA48">
        <v>5</v>
      </c>
      <c r="GB48">
        <v>1155</v>
      </c>
      <c r="GC48">
        <v>3.3333333333333335</v>
      </c>
      <c r="GD48">
        <v>882.66666666666663</v>
      </c>
      <c r="GE48">
        <v>2.1888888888888891</v>
      </c>
      <c r="GF48">
        <v>617.82608695652175</v>
      </c>
      <c r="GG48">
        <v>1.3</v>
      </c>
      <c r="GH48">
        <v>1346.6666666666667</v>
      </c>
      <c r="GI48">
        <v>0</v>
      </c>
      <c r="GK48">
        <v>0.55555555555555558</v>
      </c>
      <c r="GL48">
        <v>1566</v>
      </c>
      <c r="GM48">
        <v>0.62068965517241381</v>
      </c>
      <c r="GN48">
        <v>1401.5</v>
      </c>
      <c r="GO48">
        <v>0</v>
      </c>
      <c r="GQ48">
        <v>0.2</v>
      </c>
      <c r="GR48">
        <v>776</v>
      </c>
      <c r="GS48">
        <v>0.5</v>
      </c>
      <c r="GT48">
        <v>1227</v>
      </c>
      <c r="GU48">
        <v>0.2413793103448276</v>
      </c>
      <c r="GV48">
        <v>1001.5</v>
      </c>
      <c r="GW48">
        <v>0.43103448275862066</v>
      </c>
      <c r="GX48">
        <v>1268.1666666666667</v>
      </c>
      <c r="GY48">
        <v>0</v>
      </c>
      <c r="HA48">
        <v>0</v>
      </c>
      <c r="HC48">
        <v>0.55555555555555558</v>
      </c>
      <c r="HD48">
        <v>1204</v>
      </c>
      <c r="HE48">
        <v>0.17241379310344829</v>
      </c>
      <c r="HF48">
        <v>1204</v>
      </c>
      <c r="HG48">
        <v>0</v>
      </c>
      <c r="HI48">
        <v>0.2</v>
      </c>
      <c r="HJ48">
        <v>296.5</v>
      </c>
      <c r="HK48">
        <v>0.1</v>
      </c>
      <c r="HL48">
        <v>159</v>
      </c>
      <c r="HM48">
        <v>0.10344827586206896</v>
      </c>
      <c r="HN48">
        <v>250.66666666666666</v>
      </c>
      <c r="HO48">
        <v>0.13793103448275862</v>
      </c>
      <c r="HP48">
        <v>489</v>
      </c>
      <c r="HQ48">
        <v>0.28448275862068967</v>
      </c>
      <c r="HR48">
        <v>956.5</v>
      </c>
      <c r="HS48">
        <v>0</v>
      </c>
      <c r="HU48">
        <v>0.1</v>
      </c>
      <c r="HV48">
        <v>91</v>
      </c>
      <c r="HW48">
        <v>0.1111111111111111</v>
      </c>
      <c r="HX48">
        <v>125</v>
      </c>
      <c r="HY48">
        <v>6.8965517241379309E-2</v>
      </c>
      <c r="HZ48">
        <v>108</v>
      </c>
      <c r="IA48">
        <v>0</v>
      </c>
      <c r="IC48">
        <v>0</v>
      </c>
      <c r="IE48">
        <v>0.3</v>
      </c>
      <c r="IF48">
        <v>160.66666666666666</v>
      </c>
      <c r="IG48">
        <v>0.10344827586206896</v>
      </c>
      <c r="IH48">
        <v>160.66666666666666</v>
      </c>
      <c r="II48">
        <v>8.6206896551724144E-2</v>
      </c>
      <c r="IJ48">
        <v>139.6</v>
      </c>
      <c r="IK48">
        <v>8.6206896551724144E-2</v>
      </c>
      <c r="IL48">
        <v>139.6</v>
      </c>
      <c r="IM48">
        <v>0.21839080459770116</v>
      </c>
      <c r="IN48">
        <v>684.2</v>
      </c>
      <c r="IS48">
        <v>0</v>
      </c>
      <c r="IU48">
        <v>0</v>
      </c>
      <c r="IW48">
        <v>0</v>
      </c>
      <c r="JC48">
        <v>0</v>
      </c>
      <c r="JE48">
        <v>0</v>
      </c>
      <c r="JK48">
        <v>0</v>
      </c>
      <c r="JM48">
        <v>0</v>
      </c>
      <c r="JO48">
        <v>0</v>
      </c>
      <c r="JU48">
        <v>0</v>
      </c>
      <c r="JW48">
        <v>0</v>
      </c>
      <c r="JY48">
        <v>0</v>
      </c>
      <c r="KE48">
        <v>0</v>
      </c>
      <c r="KG48">
        <v>0</v>
      </c>
      <c r="KI48">
        <v>0</v>
      </c>
      <c r="KO48">
        <v>0</v>
      </c>
      <c r="KQ48">
        <v>0</v>
      </c>
      <c r="KS48">
        <v>0</v>
      </c>
      <c r="KU48">
        <v>0</v>
      </c>
      <c r="KW48">
        <v>0.21111111111111111</v>
      </c>
      <c r="KX48">
        <v>684.2</v>
      </c>
      <c r="KY48" s="15">
        <f>Tabla2[[#This Row],[ROS_NUM_COR_COD_ROS_TG_NEG]]-Tabla2[[#This Row],[PAS_NUM_COR_COD_ROS_TG_NEG]]</f>
        <v>-3</v>
      </c>
      <c r="KZ48" s="15">
        <f>Tabla2[[#This Row],[ROS_DUR_COR_COD_ROS_TG_NEG]]-Tabla2[[#This Row],[PAS_DUR_COR_COD_ROS_TG_NEG]]</f>
        <v>-871.55555555555554</v>
      </c>
      <c r="LA48" s="15">
        <f>Tabla2[[#This Row],[ROS_NUM_COR_COD_ROS_TG_NEU]]-Tabla2[[#This Row],[PAS_NUM_COR_COD_ROS_TG_NEU]]</f>
        <v>-3.1999999999999997</v>
      </c>
      <c r="LB48" s="15">
        <f>Tabla2[[#This Row],[ROS_DUR_COR_COD_ROS_TG_NEU]]-Tabla2[[#This Row],[PAS_DUR_COR_COD_ROS_TG_NEU]]</f>
        <v>-775.26470588235293</v>
      </c>
      <c r="LC48" s="15">
        <f>Tabla2[[#This Row],[ROS_NUM_COR_COD_ROS_TG_POS]]-Tabla2[[#This Row],[PAS_NUM_COR_COD_ROS_TG_POS]]</f>
        <v>-3.25</v>
      </c>
      <c r="LD48" s="15">
        <f>Tabla2[[#This Row],[ROS_DUR_COR_COD_ROS_TG_POS]]-Tabla2[[#This Row],[PAS_DUR_COR_COD_ROS_TG_POS]]</f>
        <v>-1039.125</v>
      </c>
      <c r="LE48" s="15">
        <f>Tabla2[[#This Row],[ROS_NUM_COR_COD_ROS_TG_TOT]]-Tabla2[[#This Row],[PAS_NUM_COR_COD_ROS_TG_TOT]]</f>
        <v>-3.146551724137931</v>
      </c>
      <c r="LF48" s="15">
        <f>Tabla2[[#This Row],[ROS_DUR_COR_COD_ROS_TG_TOT]]-Tabla2[[#This Row],[PAS_DUR_COR_COD_ROS_TG_TOT]]</f>
        <v>-790.07843137254906</v>
      </c>
      <c r="LG48" s="15">
        <f>Tabla2[[#This Row],[ROS_NUM_COR_COD_ESC_TG_NEG]]-Tabla2[[#This Row],[PAS_NUM_COR_COD_ESC_TG_NEG]]</f>
        <v>-3.5</v>
      </c>
      <c r="LH48" s="15">
        <f>Tabla2[[#This Row],[ROS_DUR_COR_COD_ESC_TG_NEG]]-Tabla2[[#This Row],[PAS_DUR_COR_COD_ESC_TG_NEG]]</f>
        <v>-995</v>
      </c>
      <c r="LI48" s="15">
        <f>Tabla2[[#This Row],[ROS_NUM_COR_COD_ESC_TG_NEU]]-Tabla2[[#This Row],[PAS_NUM_COR_COD_ESC_TG_NEU]]</f>
        <v>-2.8499999999999996</v>
      </c>
      <c r="LJ48" s="15">
        <f>Tabla2[[#This Row],[ROS_NUM_COR_COD_ESC_TG_NEG]]-Tabla2[[#This Row],[PAS_NUM_COR_COD_ESC_TG_NEG]]</f>
        <v>-3.5</v>
      </c>
      <c r="LK48" s="15">
        <f>Tabla2[[#This Row],[ROS_NUM_COR_COD_ESC_TG_POS]]-Tabla2[[#This Row],[PAS_NUM_COR_COD_ESC_TG_POS]]</f>
        <v>-2.2999999999999998</v>
      </c>
      <c r="LL48" s="15">
        <f>Tabla2[[#This Row],[ROS_DUR_COR_COD_ESC_TG_POS]]-Tabla2[[#This Row],[PAS_DUR_COR_COD_ESC_TG_POS]]</f>
        <v>429.42105263157896</v>
      </c>
      <c r="LM48" s="15">
        <f>Tabla2[[#This Row],[ROS_NUM_COR_COD_ESC_TG_TOT]]-Tabla2[[#This Row],[PAS_NUM_COR_COD_ESC_TG_TOT]]</f>
        <v>-2.8752873563218393</v>
      </c>
      <c r="LN48" s="15">
        <f>Tabla2[[#This Row],[ROS_DUR_COR_COD_ESC_TG_TOT]]-Tabla2[[#This Row],[PAS_DUR_COR_COD_ESC_TG_TOT]]</f>
        <v>98.75454545454545</v>
      </c>
      <c r="LO48" s="15">
        <f>Tabla2[[#This Row],[PAS_NUM_COR_COD_ROS_TG_NEG]]-Tabla2[[#This Row],[ESC_NUM_COR_COD_ROS_TG_NEG]]</f>
        <v>0.89999999999999991</v>
      </c>
      <c r="LP48" s="15">
        <f>Tabla2[[#This Row],[PAS_DUR_COR_COD_ROS_TG_NEG]]-Tabla2[[#This Row],[ESC_DUR_COR_COD_ROS_TG_NEG]]</f>
        <v>281.69841269841265</v>
      </c>
      <c r="LQ48" s="15">
        <f>Tabla2[[#This Row],[PAS_NUM_COR_COD_ROS_TG_NEU]]-Tabla2[[#This Row],[ESC_NUM_COR_COD_ROS_TG_NEU]]</f>
        <v>0.89999999999999991</v>
      </c>
      <c r="LR48" s="15">
        <f>Tabla2[[#This Row],[PAS_DUR_COR_COD_ROS_TG_NEU]]-Tabla2[[#This Row],[ESC_DUR_COR_COD_ROS_TG_NEU]]</f>
        <v>422.05042016806726</v>
      </c>
      <c r="LS48" s="15">
        <f>Tabla2[[#This Row],[PAS_NUM_COR_COD_ROS_TG_POS]]-Tabla2[[#This Row],[ESC_NUM_COR_COD_ROS_TG_POS]]</f>
        <v>0.85000000000000009</v>
      </c>
      <c r="LT48" s="15">
        <f>Tabla2[[#This Row],[PAS_DUR_COR_COD_ROS_TG_POS]]-Tabla2[[#This Row],[ESC_DUR_COR_COD_ROS_TG_POS]]</f>
        <v>570.56944444444446</v>
      </c>
      <c r="LU48" s="15">
        <f>Tabla2[[#This Row],[PAS_NUM_COR_COD_ROS_TG_TOT]]-Tabla2[[#This Row],[ESC_NUM_COR_COD_ROS_TG_TOT]]</f>
        <v>0.8833333333333333</v>
      </c>
      <c r="LV48" s="15">
        <f>Tabla2[[#This Row],[PAS_DUR_COR_COD_ROS_TG_TOT]]-Tabla2[[#This Row],[ESC_DUR_COR_COD_ROS_TG_TOT]]</f>
        <v>417.91901108269394</v>
      </c>
      <c r="LW48" s="15">
        <f>Tabla2[[#This Row],[PAS_NUM_COR_COD_ESC_TG_NEG]]-Tabla2[[#This Row],[ESC_NUM_COR_COD_ESC_TG_NEG]]</f>
        <v>0.89999999999999991</v>
      </c>
      <c r="LX48" s="15">
        <f>Tabla2[[#This Row],[PAS_DUR_COR_COD_ESC_TG_NEG]]-Tabla2[[#This Row],[ESC_DUR_COR_COD_ESC_TG_NEG]]</f>
        <v>153.22222222222217</v>
      </c>
      <c r="LY48" s="15">
        <f>Tabla2[[#This Row],[PAS_NUM_COR_COD_ESC_TG_NEU]]-Tabla2[[#This Row],[ESC_NUM_COR_COD_ESC_TG_NEU]]</f>
        <v>-0.75</v>
      </c>
      <c r="LZ48" s="15">
        <f>Tabla2[[#This Row],[PAS_DUR_COR_COD_ESC_TG_NEU]]-Tabla2[[#This Row],[ESC_DUR_COR_COD_ESC_TG_NEU]]</f>
        <v>-89.712418300653667</v>
      </c>
      <c r="MA48" s="15">
        <f>Tabla2[[#This Row],[PAS_NUM_COR_COD_ESC_TG_POS]]-Tabla2[[#This Row],[ESC_NUM_COR_COD_ESC_TG_POS]]</f>
        <v>0.29999999999999982</v>
      </c>
      <c r="MB48" s="15">
        <f>Tabla2[[#This Row],[PAS_DUR_COR_COD_ESC_TG_POS]]-Tabla2[[#This Row],[ESC_DUR_COR_COD_ESC_TG_POS]]</f>
        <v>251.13450292397658</v>
      </c>
      <c r="MC48" s="15">
        <f>Tabla2[[#This Row],[PAS_NUM_COR_COD_ESC_TG_TOT]]-Tabla2[[#This Row],[ESC_NUM_COR_COD_ESC_TG_TOT]]</f>
        <v>0.14999999999999991</v>
      </c>
      <c r="MD48" s="15">
        <f>Tabla2[[#This Row],[PAS_DUR_COR_COD_ESC_TG_TOT]]-Tabla2[[#This Row],[ESC_DUR_COR_COD_ESC_TG_TOT]]</f>
        <v>104.37508417508423</v>
      </c>
      <c r="ME48" s="42">
        <f>Tabla25[[#This Row],[PAS_NUM_COR_COD_ROS_TG_NEG]]-Tabla25[[#This Row],[PAS_NUM_COR_COD_ESC_TG_NEG]]</f>
        <v>-0.5</v>
      </c>
      <c r="MF48" s="42">
        <f>Tabla25[[#This Row],[PAS_NUM_COR_COD_ROS_TG_NEU]]-Tabla25[[#This Row],[PAS_NUM_COR_COD_ESC_TG_NEU]]</f>
        <v>0.35000000000000009</v>
      </c>
      <c r="MG48" s="42">
        <f>Tabla25[[#This Row],[PAS_NUM_COR_COD_ROS_TG_POS]]-Tabla25[[#This Row],[PAS_NUM_COR_COD_ESC_TG_POS]]</f>
        <v>0.55000000000000027</v>
      </c>
      <c r="MH48" s="42">
        <f>Tabla25[[#This Row],[PAS_NUM_COR_COD_ROS_TG_TOT]]-Tabla25[[#This Row],[PAS_NUM_COR_COD_ESC_TG_TOT]]</f>
        <v>0.1333333333333333</v>
      </c>
      <c r="MI48" s="42">
        <f>Tabla25[[#This Row],[PAS_DUR_COR_COD_ROS_TG_NEG]]-Tabla25[[#This Row],[PAS_DUR_COR_COD_ESC_TG_NEG]]</f>
        <v>-123.44444444444446</v>
      </c>
      <c r="MJ48" s="42">
        <f>Tabla25[[#This Row],[PAS_DUR_COR_COD_ROS_TG_NEU]]-Tabla25[[#This Row],[PAS_DUR_COR_COD_ESC_TG_NEU]]</f>
        <v>154.58823529411768</v>
      </c>
      <c r="MK48" s="42">
        <f>Tabla25[[#This Row],[PAS_DUR_COR_COD_ROS_TG_POS]]-Tabla25[[#This Row],[PAS_DUR_COR_COD_ESC_TG_POS]]</f>
        <v>400.54605263157896</v>
      </c>
      <c r="ML48" s="42">
        <f>Tabla25[[#This Row],[PAS_DUR_COR_COD_ROS_TG_TOT]]-Tabla25[[#This Row],[PAS_DUR_COR_COD_ESC_TG_TOT]]</f>
        <v>137.99964349376114</v>
      </c>
      <c r="MM48" s="44">
        <f>Tabla25[[#This Row],[ESC_NUM_COR_COD_ROS_TG_NEG]]-Tabla25[[#This Row],[ESC_NUM_COR_COD_ESC_TG_NEG]]</f>
        <v>-0.5</v>
      </c>
      <c r="MN48" s="44">
        <f>Tabla25[[#This Row],[ESC_NUM_COR_COD_ROS_TG_NEU]]-Tabla25[[#This Row],[ESC_NUM_COR_COD_ESC_TG_NEU]]</f>
        <v>-1.2999999999999998</v>
      </c>
      <c r="MO48" s="44">
        <f>Tabla25[[#This Row],[ESC_NUM_COR_COD_ROS_TG_POS]]-Tabla25[[#This Row],[ESC_NUM_COR_COD_ESC_TG_POS]]</f>
        <v>0</v>
      </c>
      <c r="MP48" s="44">
        <f>Tabla25[[#This Row],[ESC_NUM_COR_COD_ROS_TG_TOT]]-Tabla25[[#This Row],[ESC_NUM_COR_COD_ESC_TG_TOT]]</f>
        <v>-0.60000000000000009</v>
      </c>
      <c r="MQ48" s="44">
        <f>Tabla25[[#This Row],[ESC_DUR_COR_COD_ROS_TG_NEG]]-Tabla25[[#This Row],[ESC_DUR_COR_COD_ESC_TG_NEG]]</f>
        <v>-251.92063492063494</v>
      </c>
      <c r="MR48" s="44">
        <f>Tabla25[[#This Row],[ESC_DUR_COR_COD_ROS_TG_NEU]]-Tabla25[[#This Row],[ESC_DUR_COR_COD_ESC_TG_NEU]]</f>
        <v>-357.17460317460325</v>
      </c>
      <c r="MS48" s="44">
        <f>Tabla25[[#This Row],[ESC_DUR_COR_COD_ROS_TG_POS]]-Tabla25[[#This Row],[ESC_DUR_COR_COD_ESC_TG_POS]]</f>
        <v>81.111111111111086</v>
      </c>
      <c r="MT48" s="44">
        <f>Tabla25[[#This Row],[ESC_DUR_COR_COD_ROS_TG_TOT]]-Tabla25[[#This Row],[ESC_DUR_COR_COD_ESC_TG_TOT]]</f>
        <v>-175.54428341384858</v>
      </c>
      <c r="MU48" s="47">
        <f>Tabla25[[#This Row],[ROS_NUM_COR_COD_ROS_TG_NEG]]-Tabla25[[#This Row],[ROS_NUM_COR_COD_ESC_TG_NEG]]</f>
        <v>0</v>
      </c>
      <c r="MV48" s="47">
        <f>Tabla25[[#This Row],[ROS_NUM_COR_COD_ROS_TG_NEU]]-Tabla25[[#This Row],[ROS_NUM_COR_COD_ESC_TG_NEU]]</f>
        <v>0</v>
      </c>
      <c r="MW48" s="47">
        <f>Tabla25[[#This Row],[ROS_NUM_COR_COD_ROS_TG_POS]]-Tabla25[[#This Row],[ROS_NUM_COR_COD_ESC_TG_POS]]</f>
        <v>-0.4</v>
      </c>
      <c r="MX48" s="47">
        <f>Tabla25[[#This Row],[ROS_NUM_COR_COD_ROS_TG_TOT]]-Tabla25[[#This Row],[ROS_NUM_COR_COD_ESC_TG_TOT]]</f>
        <v>-0.13793103448275862</v>
      </c>
      <c r="MY48" s="47">
        <f>Tabla25[[#This Row],[ROS_DUR_COR_COD_ROS_TG_NEG]]-Tabla25[[#This Row],[ROS_DUR_COR_COD_ESC_TG_NEG]]</f>
        <v>0</v>
      </c>
      <c r="MZ48" s="47">
        <f>Tabla25[[#This Row],[ROS_DUR_COR_COD_ROS_TG_NEU]]-Tabla25[[#This Row],[ROS_DUR_COR_COD_ESC_TG_NEU]]</f>
        <v>-479.5</v>
      </c>
      <c r="NA48" s="47">
        <f>Tabla25[[#This Row],[ROS_DUR_COR_COD_ROS_TG_POS]]-Tabla25[[#This Row],[ROS_DUR_COR_COD_ESC_TG_POS]]</f>
        <v>-1068</v>
      </c>
      <c r="NB48" s="47">
        <f>Tabla25[[#This Row],[ROS_DUR_COR_COD_ROS_TG_TOT]]-Tabla25[[#This Row],[ROS_DUR_COR_COD_ESC_TG_TOT]]</f>
        <v>-750.83333333333337</v>
      </c>
      <c r="ND48">
        <v>296.5</v>
      </c>
      <c r="NE48">
        <v>159</v>
      </c>
      <c r="NF48">
        <v>250.66666666666666</v>
      </c>
      <c r="NH48">
        <v>385</v>
      </c>
      <c r="NI48">
        <v>212</v>
      </c>
      <c r="NJ48">
        <v>298.5</v>
      </c>
      <c r="NK48">
        <v>237.57142857142858</v>
      </c>
      <c r="NL48">
        <v>167.85714285714286</v>
      </c>
      <c r="NM48">
        <v>190.44444444444446</v>
      </c>
      <c r="NN48">
        <v>197.91304347826087</v>
      </c>
      <c r="NO48">
        <v>288.55555555555554</v>
      </c>
      <c r="NP48">
        <v>238.88888888888889</v>
      </c>
      <c r="NQ48">
        <v>184.66666666666666</v>
      </c>
      <c r="NR48">
        <v>237.37037037037038</v>
      </c>
      <c r="NS48">
        <v>291.44444444444446</v>
      </c>
      <c r="NT48">
        <v>277.76470588235293</v>
      </c>
      <c r="NU48">
        <v>290.1875</v>
      </c>
      <c r="NV48">
        <v>286.49019607843138</v>
      </c>
      <c r="NW48">
        <v>283</v>
      </c>
      <c r="NX48">
        <v>259.35294117647061</v>
      </c>
      <c r="NY48">
        <v>261.4736842105263</v>
      </c>
      <c r="NZ48">
        <v>268.25454545454545</v>
      </c>
      <c r="OA48" s="15">
        <f>Tabla2[[#This Row],[ROS_1DU_COR_COD_ROS_TG_NEG]]-Tabla2[[#This Row],[PAS_1DU_COR_COD_ROS_TG_NEG]]</f>
        <v>-291.44444444444446</v>
      </c>
      <c r="OB48" s="15">
        <f>Tabla2[[#This Row],[ROS_1DU_COR_COD_ROS_TG_NEU]]-Tabla2[[#This Row],[PAS_1DU_COR_COD_ROS_TG_NEU]]</f>
        <v>18.735294117647072</v>
      </c>
      <c r="OC48" s="15">
        <f>Tabla2[[#This Row],[ROS_1DU_COR_COD_ROS_TG_POS]]-Tabla2[[#This Row],[PAS_1DU_COR_COD_ROS_TG_POS]]</f>
        <v>-131.1875</v>
      </c>
      <c r="OD48" s="15">
        <f>Tabla2[[#This Row],[ROS_1DU_COR_COD_ROS_TG_TOT]]-Tabla2[[#This Row],[PAS_1DU_COR_COD_ROS_TG_TOT]]</f>
        <v>-35.823529411764724</v>
      </c>
      <c r="OE48" s="15">
        <f>Tabla2[[#This Row],[ROS_1DU_COR_COD_ESC_TG_NEG]]-Tabla2[[#This Row],[PAS_1DU_COR_COD_ESC_TG_NEG]]</f>
        <v>-283</v>
      </c>
      <c r="OF48" s="15">
        <f>Tabla2[[#This Row],[ROS_1DU_COR_COD_ESC_TG_NEU]]-Tabla2[[#This Row],[PAS_1DU_COR_COD_ESC_TG_NEU]]</f>
        <v>125.64705882352939</v>
      </c>
      <c r="OG48" s="15">
        <f>Tabla2[[#This Row],[ROS_1DU_COR_COD_ESC_TG_POS]]-Tabla2[[#This Row],[PAS_1DU_COR_COD_ESC_TG_POS]]</f>
        <v>-49.473684210526301</v>
      </c>
      <c r="OH48" s="15">
        <f>Tabla2[[#This Row],[ROS_1DU_COR_COD_ESC_TG_TOT]]-Tabla2[[#This Row],[PAS_1DU_COR_COD_ESC_TG_TOT]]</f>
        <v>30.24545454545455</v>
      </c>
      <c r="OI48" s="15">
        <f>Tabla2[[#This Row],[PAS_1DU_COR_COD_ROS_TG_NEG]]-Tabla2[[#This Row],[ESC_1DU_COR_COD_ROS_TG_NEG]]</f>
        <v>53.873015873015873</v>
      </c>
      <c r="OJ48" s="15">
        <f>Tabla2[[#This Row],[PAS_1DU_COR_COD_ROS_TG_NEU]]-Tabla2[[#This Row],[ESC_1DU_COR_COD_ROS_TG_NEU]]</f>
        <v>109.90756302521007</v>
      </c>
      <c r="OK48" s="15">
        <f>Tabla2[[#This Row],[PAS_1DU_COR_COD_ROS_TG_POS]]-Tabla2[[#This Row],[ESC_1DU_COR_COD_ROS_TG_POS]]</f>
        <v>99.743055555555543</v>
      </c>
      <c r="OL48" s="15">
        <f>Tabla2[[#This Row],[PAS_1DU_COR_COD_ROS_TG_TOT]]-Tabla2[[#This Row],[ESC_1DU_COR_COD_ROS_TG_TOT]]</f>
        <v>88.577152600170507</v>
      </c>
      <c r="OM48" s="15">
        <f>Tabla2[[#This Row],[PAS_1DU_COR_COD_ESC_TG_NEG]]-Tabla2[[#This Row],[ESC_1DU_COR_COD_ESC_TG_NEG]]</f>
        <v>-5.5555555555555429</v>
      </c>
      <c r="ON48" s="15">
        <f>Tabla2[[#This Row],[PAS_1DU_COR_COD_ESC_TG_NEU]]-Tabla2[[#This Row],[ESC_1DU_COR_COD_ESC_TG_NEU]]</f>
        <v>20.464052287581723</v>
      </c>
      <c r="OO48" s="15">
        <f>Tabla2[[#This Row],[PAS_1DU_COR_COD_ESC_TG_POS]]-Tabla2[[#This Row],[ESC_1DU_COR_COD_ESC_TG_POS]]</f>
        <v>76.807017543859644</v>
      </c>
      <c r="OP48" s="15">
        <f>Tabla2[[#This Row],[PAS_1DU_COR_COD_ESC_TG_TOT]]-Tabla2[[#This Row],[ESC_1DU_COR_COD_ESC_TG_TOT]]</f>
        <v>30.88417508417507</v>
      </c>
      <c r="OQ48" s="61">
        <v>0</v>
      </c>
      <c r="OR48" s="62">
        <v>-88.5</v>
      </c>
      <c r="OS48" s="62">
        <v>-53</v>
      </c>
      <c r="OT48" s="62">
        <v>-47.833333333333343</v>
      </c>
      <c r="OU48" s="62">
        <v>-50.984126984126959</v>
      </c>
      <c r="OV48" s="62">
        <v>-71.031746031746025</v>
      </c>
      <c r="OW48" s="62">
        <v>5.7777777777777999</v>
      </c>
      <c r="OX48" s="62">
        <v>-39.457326892109506</v>
      </c>
      <c r="OY48" s="62">
        <v>8.4444444444444571</v>
      </c>
      <c r="OZ48" s="62">
        <v>18.41176470588232</v>
      </c>
      <c r="PA48" s="62">
        <v>28.713815789473699</v>
      </c>
      <c r="PB48" s="62">
        <v>18.235650623885931</v>
      </c>
    </row>
    <row r="49" spans="1:418" x14ac:dyDescent="0.3">
      <c r="A49" s="2" t="s">
        <v>47</v>
      </c>
      <c r="B49" s="2">
        <v>20</v>
      </c>
      <c r="C49" s="2">
        <v>2</v>
      </c>
      <c r="D49" s="2">
        <v>24</v>
      </c>
      <c r="E49">
        <v>2.7</v>
      </c>
      <c r="F49">
        <v>949.4</v>
      </c>
      <c r="G49">
        <v>3.1</v>
      </c>
      <c r="H49">
        <v>760.63157894736844</v>
      </c>
      <c r="I49">
        <v>2.4500000000000002</v>
      </c>
      <c r="J49">
        <v>724.375</v>
      </c>
      <c r="K49">
        <v>2.75</v>
      </c>
      <c r="L49">
        <v>805.66</v>
      </c>
      <c r="M49">
        <v>2.75</v>
      </c>
      <c r="N49">
        <v>805.29411764705878</v>
      </c>
      <c r="O49">
        <v>3.4</v>
      </c>
      <c r="P49">
        <v>1099.9375</v>
      </c>
      <c r="Q49">
        <v>2.5499999999999998</v>
      </c>
      <c r="R49">
        <v>902.92307692307691</v>
      </c>
      <c r="S49">
        <v>2.9</v>
      </c>
      <c r="T49">
        <v>935.36956521739125</v>
      </c>
      <c r="U49">
        <v>2.8250000000000002</v>
      </c>
      <c r="V49">
        <v>867.8125</v>
      </c>
      <c r="W49">
        <v>0.9</v>
      </c>
      <c r="X49">
        <v>220.42857142857142</v>
      </c>
      <c r="Y49">
        <v>1.65</v>
      </c>
      <c r="Z49">
        <v>301.11111111111109</v>
      </c>
      <c r="AA49">
        <v>1.35</v>
      </c>
      <c r="AB49">
        <v>264.27777777777777</v>
      </c>
      <c r="AC49">
        <v>1.3</v>
      </c>
      <c r="AD49">
        <v>265.26</v>
      </c>
      <c r="AE49">
        <v>1.3</v>
      </c>
      <c r="AF49">
        <v>265.26</v>
      </c>
      <c r="AG49">
        <v>2.3166666666666669</v>
      </c>
      <c r="AH49">
        <v>661.45890410958907</v>
      </c>
      <c r="BM49">
        <v>2.3166666666666669</v>
      </c>
      <c r="BN49">
        <v>661.45890410958907</v>
      </c>
      <c r="BO49">
        <v>0.875</v>
      </c>
      <c r="BP49">
        <v>526.33333333333337</v>
      </c>
      <c r="BQ49">
        <v>4.5714285714285712</v>
      </c>
      <c r="BR49">
        <v>1386</v>
      </c>
      <c r="BS49">
        <v>2.5</v>
      </c>
      <c r="BT49">
        <v>1175</v>
      </c>
      <c r="BU49">
        <v>2.5652173913043477</v>
      </c>
      <c r="BV49">
        <v>1143.7333333333333</v>
      </c>
      <c r="BW49">
        <v>2.875</v>
      </c>
      <c r="BX49">
        <v>1108.1666666666667</v>
      </c>
      <c r="BY49">
        <v>2.4</v>
      </c>
      <c r="BZ49">
        <v>906.42857142857144</v>
      </c>
      <c r="CA49">
        <v>2.2000000000000002</v>
      </c>
      <c r="CB49">
        <v>1499.6</v>
      </c>
      <c r="CC49">
        <v>2.4642857142857144</v>
      </c>
      <c r="CD49">
        <v>1138.4444444444443</v>
      </c>
      <c r="CE49">
        <v>2.5098039215686274</v>
      </c>
      <c r="CF49">
        <v>1140.8484848484848</v>
      </c>
      <c r="CG49">
        <v>3.25</v>
      </c>
      <c r="CH49">
        <v>1291.3333333333333</v>
      </c>
      <c r="CI49">
        <v>1.1428571428571428</v>
      </c>
      <c r="CJ49">
        <v>550.5</v>
      </c>
      <c r="CK49">
        <v>1.625</v>
      </c>
      <c r="CL49">
        <v>815.75</v>
      </c>
      <c r="CM49">
        <v>2.0434782608695654</v>
      </c>
      <c r="CN49">
        <v>943.78571428571433</v>
      </c>
      <c r="CO49">
        <v>1.5</v>
      </c>
      <c r="CP49">
        <v>629.33333333333337</v>
      </c>
      <c r="CQ49">
        <v>2.2999999999999998</v>
      </c>
      <c r="CR49">
        <v>938.83333333333337</v>
      </c>
      <c r="CS49">
        <v>2.2000000000000002</v>
      </c>
      <c r="CT49">
        <v>1080.1666666666667</v>
      </c>
      <c r="CU49">
        <v>2.0357142857142856</v>
      </c>
      <c r="CV49">
        <v>882.77777777777783</v>
      </c>
      <c r="CW49">
        <v>2.0392156862745097</v>
      </c>
      <c r="CX49">
        <v>909.46875</v>
      </c>
      <c r="CY49">
        <v>2.2745098039215685</v>
      </c>
      <c r="CZ49">
        <v>1026.9384615384615</v>
      </c>
      <c r="DA49">
        <v>1.375</v>
      </c>
      <c r="DB49">
        <v>685.5</v>
      </c>
      <c r="DC49">
        <v>1.5714285714285714</v>
      </c>
      <c r="DD49">
        <v>557</v>
      </c>
      <c r="DE49">
        <v>1.125</v>
      </c>
      <c r="DF49">
        <v>818</v>
      </c>
      <c r="DG49">
        <v>1.3478260869565217</v>
      </c>
      <c r="DH49">
        <v>665.08333333333337</v>
      </c>
      <c r="DI49">
        <v>1.625</v>
      </c>
      <c r="DJ49">
        <v>566.6</v>
      </c>
      <c r="DK49">
        <v>1.3</v>
      </c>
      <c r="DL49">
        <v>526.33333333333337</v>
      </c>
      <c r="DM49">
        <v>1.5</v>
      </c>
      <c r="DN49">
        <v>537.14285714285711</v>
      </c>
      <c r="DO49">
        <v>1.4642857142857142</v>
      </c>
      <c r="DP49">
        <v>541.72222222222217</v>
      </c>
      <c r="DQ49">
        <v>1.411764705882353</v>
      </c>
      <c r="DR49">
        <v>591.06666666666672</v>
      </c>
      <c r="DS49">
        <v>1.411764705882353</v>
      </c>
      <c r="DT49">
        <v>591.06666666666672</v>
      </c>
      <c r="DU49">
        <v>1.9869281045751634</v>
      </c>
      <c r="DV49">
        <v>889.29473684210529</v>
      </c>
      <c r="DW49">
        <v>5</v>
      </c>
      <c r="DX49">
        <v>1519</v>
      </c>
      <c r="DY49">
        <v>0.66666666666666663</v>
      </c>
      <c r="DZ49">
        <v>772</v>
      </c>
      <c r="EA49">
        <v>3</v>
      </c>
      <c r="EB49">
        <v>1377</v>
      </c>
      <c r="EC49">
        <v>2.5714285714285716</v>
      </c>
      <c r="ED49">
        <v>1296.75</v>
      </c>
      <c r="EE49">
        <v>3</v>
      </c>
      <c r="EF49">
        <v>1066.5</v>
      </c>
      <c r="EK49">
        <v>3</v>
      </c>
      <c r="EL49">
        <v>1066.5</v>
      </c>
      <c r="EM49">
        <v>2.6666666666666665</v>
      </c>
      <c r="EN49">
        <v>1220</v>
      </c>
      <c r="EO49">
        <v>0</v>
      </c>
      <c r="EQ49">
        <v>3.3333333333333335</v>
      </c>
      <c r="ER49">
        <v>1182.3333333333333</v>
      </c>
      <c r="ES49">
        <v>1</v>
      </c>
      <c r="ET49">
        <v>213</v>
      </c>
      <c r="EU49">
        <v>1.7142857142857142</v>
      </c>
      <c r="EV49">
        <v>940</v>
      </c>
      <c r="EW49">
        <v>0</v>
      </c>
      <c r="FC49">
        <v>0</v>
      </c>
      <c r="FE49">
        <v>1.3333333333333333</v>
      </c>
      <c r="FF49">
        <v>940</v>
      </c>
      <c r="FG49">
        <v>2</v>
      </c>
      <c r="FH49">
        <v>1108</v>
      </c>
      <c r="FI49">
        <v>2</v>
      </c>
      <c r="FJ49">
        <v>445.5</v>
      </c>
      <c r="FK49">
        <v>0.66666666666666663</v>
      </c>
      <c r="FL49">
        <v>689</v>
      </c>
      <c r="FM49">
        <v>1.5</v>
      </c>
      <c r="FN49">
        <v>867</v>
      </c>
      <c r="FO49">
        <v>1.2857142857142858</v>
      </c>
      <c r="FP49">
        <v>611.75</v>
      </c>
      <c r="FQ49">
        <v>2</v>
      </c>
      <c r="FR49">
        <v>1564</v>
      </c>
      <c r="FW49">
        <v>2</v>
      </c>
      <c r="FX49">
        <v>1564</v>
      </c>
      <c r="FY49">
        <v>1.4444444444444444</v>
      </c>
      <c r="FZ49">
        <v>802.2</v>
      </c>
      <c r="GA49">
        <v>1.4444444444444444</v>
      </c>
      <c r="GB49">
        <v>802.2</v>
      </c>
      <c r="GC49">
        <v>1.8148148148148149</v>
      </c>
      <c r="GD49">
        <v>1006.0666666666667</v>
      </c>
      <c r="GE49">
        <v>1.961111111111111</v>
      </c>
      <c r="GF49">
        <v>905.21818181818185</v>
      </c>
      <c r="GG49">
        <v>1.5</v>
      </c>
      <c r="GH49">
        <v>571.85714285714289</v>
      </c>
      <c r="GI49">
        <v>1.3</v>
      </c>
      <c r="GJ49">
        <v>520</v>
      </c>
      <c r="GK49">
        <v>1.8888888888888888</v>
      </c>
      <c r="GL49">
        <v>624.85714285714289</v>
      </c>
      <c r="GM49">
        <v>1.5517241379310345</v>
      </c>
      <c r="GN49">
        <v>574.85</v>
      </c>
      <c r="GO49">
        <v>0.88888888888888884</v>
      </c>
      <c r="GP49">
        <v>247.66666666666666</v>
      </c>
      <c r="GQ49">
        <v>2.4</v>
      </c>
      <c r="GR49">
        <v>794.625</v>
      </c>
      <c r="GS49">
        <v>2</v>
      </c>
      <c r="GT49">
        <v>740.16666666666663</v>
      </c>
      <c r="GU49">
        <v>1.7931034482758621</v>
      </c>
      <c r="GV49">
        <v>614.20000000000005</v>
      </c>
      <c r="GW49">
        <v>1.6724137931034482</v>
      </c>
      <c r="GX49">
        <v>594.52499999999998</v>
      </c>
      <c r="GY49">
        <v>2.6</v>
      </c>
      <c r="GZ49">
        <v>892.28571428571433</v>
      </c>
      <c r="HA49">
        <v>2.6</v>
      </c>
      <c r="HB49">
        <v>698</v>
      </c>
      <c r="HC49">
        <v>3.3333333333333335</v>
      </c>
      <c r="HD49">
        <v>826.88888888888891</v>
      </c>
      <c r="HE49">
        <v>2.8275862068965516</v>
      </c>
      <c r="HF49">
        <v>798.8</v>
      </c>
      <c r="HG49">
        <v>1.6666666666666667</v>
      </c>
      <c r="HH49">
        <v>867.5</v>
      </c>
      <c r="HI49">
        <v>1.6</v>
      </c>
      <c r="HJ49">
        <v>371.625</v>
      </c>
      <c r="HK49">
        <v>2.5</v>
      </c>
      <c r="HL49">
        <v>568.75</v>
      </c>
      <c r="HM49">
        <v>1.9310344827586208</v>
      </c>
      <c r="HN49">
        <v>549.65</v>
      </c>
      <c r="HO49">
        <v>2.3793103448275863</v>
      </c>
      <c r="HP49">
        <v>688.06666666666672</v>
      </c>
      <c r="HQ49">
        <v>2.0258620689655173</v>
      </c>
      <c r="HR49">
        <v>644.04705882352937</v>
      </c>
      <c r="HS49">
        <v>1.8</v>
      </c>
      <c r="HT49">
        <v>717.66666666666663</v>
      </c>
      <c r="HU49">
        <v>1.3</v>
      </c>
      <c r="HV49">
        <v>651.79999999999995</v>
      </c>
      <c r="HW49">
        <v>2</v>
      </c>
      <c r="HX49">
        <v>603.85714285714289</v>
      </c>
      <c r="HY49">
        <v>1.6896551724137931</v>
      </c>
      <c r="HZ49">
        <v>655.11111111111109</v>
      </c>
      <c r="IA49">
        <v>0.88888888888888884</v>
      </c>
      <c r="IB49">
        <v>449</v>
      </c>
      <c r="IC49">
        <v>1.3</v>
      </c>
      <c r="ID49">
        <v>462.42857142857144</v>
      </c>
      <c r="IE49">
        <v>0.9</v>
      </c>
      <c r="IF49">
        <v>407.16666666666669</v>
      </c>
      <c r="IG49">
        <v>1.0344827586206897</v>
      </c>
      <c r="IH49">
        <v>439.76470588235293</v>
      </c>
      <c r="II49">
        <v>1.3620689655172413</v>
      </c>
      <c r="IJ49">
        <v>550.51428571428573</v>
      </c>
      <c r="IK49">
        <v>1.3620689655172413</v>
      </c>
      <c r="IL49">
        <v>550.51428571428573</v>
      </c>
      <c r="IM49">
        <v>1.8045977011494252</v>
      </c>
      <c r="IN49">
        <v>616.76666666666665</v>
      </c>
      <c r="IS49">
        <v>0</v>
      </c>
      <c r="IU49">
        <v>0</v>
      </c>
      <c r="IW49">
        <v>0</v>
      </c>
      <c r="JC49">
        <v>0</v>
      </c>
      <c r="JE49">
        <v>0</v>
      </c>
      <c r="JK49">
        <v>0</v>
      </c>
      <c r="JM49">
        <v>0</v>
      </c>
      <c r="JO49">
        <v>5</v>
      </c>
      <c r="JP49">
        <v>1567</v>
      </c>
      <c r="JU49">
        <v>5</v>
      </c>
      <c r="JV49">
        <v>1567</v>
      </c>
      <c r="JW49">
        <v>2.5</v>
      </c>
      <c r="JX49">
        <v>1567</v>
      </c>
      <c r="JY49">
        <v>1.25</v>
      </c>
      <c r="JZ49">
        <v>1567</v>
      </c>
      <c r="KE49">
        <v>0</v>
      </c>
      <c r="KG49">
        <v>0</v>
      </c>
      <c r="KI49">
        <v>2</v>
      </c>
      <c r="KJ49">
        <v>506</v>
      </c>
      <c r="KO49">
        <v>2</v>
      </c>
      <c r="KP49">
        <v>506</v>
      </c>
      <c r="KQ49">
        <v>1</v>
      </c>
      <c r="KR49">
        <v>506</v>
      </c>
      <c r="KS49">
        <v>1</v>
      </c>
      <c r="KT49">
        <v>506</v>
      </c>
      <c r="KU49">
        <v>1.1666666666666667</v>
      </c>
      <c r="KV49">
        <v>1036.5</v>
      </c>
      <c r="KW49">
        <v>1.7833333333333334</v>
      </c>
      <c r="KX49">
        <v>623.64754098360652</v>
      </c>
      <c r="KY49" s="15">
        <f>Tabla2[[#This Row],[ROS_NUM_COR_COD_ROS_TG_NEG]]-Tabla2[[#This Row],[PAS_NUM_COR_COD_ROS_TG_NEG]]</f>
        <v>-1.0833333333333333</v>
      </c>
      <c r="KZ49" s="15">
        <f>Tabla2[[#This Row],[ROS_DUR_COR_COD_ROS_TG_NEG]]-Tabla2[[#This Row],[PAS_DUR_COR_COD_ROS_TG_NEG]]</f>
        <v>62.205882352941217</v>
      </c>
      <c r="LA49" s="15">
        <f>Tabla2[[#This Row],[ROS_NUM_COR_COD_ROS_TG_NEU]]-Tabla2[[#This Row],[PAS_NUM_COR_COD_ROS_TG_NEU]]</f>
        <v>-1.7999999999999998</v>
      </c>
      <c r="LB49" s="15">
        <f>Tabla2[[#This Row],[ROS_DUR_COR_COD_ROS_TG_NEU]]-Tabla2[[#This Row],[PAS_DUR_COR_COD_ROS_TG_NEU]]</f>
        <v>-728.3125</v>
      </c>
      <c r="LC49" s="15">
        <f>Tabla2[[#This Row],[ROS_NUM_COR_COD_ROS_TG_POS]]-Tabla2[[#This Row],[PAS_NUM_COR_COD_ROS_TG_POS]]</f>
        <v>-4.9999999999999822E-2</v>
      </c>
      <c r="LD49" s="15">
        <f>Tabla2[[#This Row],[ROS_DUR_COR_COD_ROS_TG_POS]]-Tabla2[[#This Row],[PAS_DUR_COR_COD_ROS_TG_POS]]</f>
        <v>-334.17307692307691</v>
      </c>
      <c r="LE49" s="15">
        <f>Tabla2[[#This Row],[ROS_NUM_COR_COD_ROS_TG_TOT]]-Tabla2[[#This Row],[PAS_NUM_COR_COD_ROS_TG_TOT]]</f>
        <v>-0.96896551724137914</v>
      </c>
      <c r="LF49" s="15">
        <f>Tabla2[[#This Row],[ROS_DUR_COR_COD_ROS_TG_TOT]]-Tabla2[[#This Row],[PAS_DUR_COR_COD_ROS_TG_TOT]]</f>
        <v>-385.71956521739128</v>
      </c>
      <c r="LG49" s="15">
        <f>Tabla2[[#This Row],[ROS_NUM_COR_COD_ESC_TG_NEG]]-Tabla2[[#This Row],[PAS_NUM_COR_COD_ESC_TG_NEG]]</f>
        <v>-1.8111111111111113</v>
      </c>
      <c r="LH49" s="15">
        <f>Tabla2[[#This Row],[ROS_DUR_COR_COD_ESC_TG_NEG]]-Tabla2[[#This Row],[PAS_DUR_COR_COD_ESC_TG_NEG]]</f>
        <v>-701.73333333333335</v>
      </c>
      <c r="LI49" s="15">
        <f>Tabla2[[#This Row],[ROS_NUM_COR_COD_ESC_TG_NEU]]-Tabla2[[#This Row],[PAS_NUM_COR_COD_ESC_TG_NEU]]</f>
        <v>-0.70000000000000018</v>
      </c>
      <c r="LJ49" s="15">
        <f>Tabla2[[#This Row],[ROS_NUM_COR_COD_ESC_TG_NEG]]-Tabla2[[#This Row],[PAS_NUM_COR_COD_ESC_TG_NEG]]</f>
        <v>-1.8111111111111113</v>
      </c>
      <c r="LK49" s="15">
        <f>Tabla2[[#This Row],[ROS_NUM_COR_COD_ESC_TG_POS]]-Tabla2[[#This Row],[PAS_NUM_COR_COD_ESC_TG_POS]]</f>
        <v>-0.45000000000000018</v>
      </c>
      <c r="LL49" s="15">
        <f>Tabla2[[#This Row],[ROS_DUR_COR_COD_ESC_TG_POS]]-Tabla2[[#This Row],[PAS_DUR_COR_COD_ESC_TG_POS]]</f>
        <v>15.791666666666629</v>
      </c>
      <c r="LM49" s="15">
        <f>Tabla2[[#This Row],[ROS_NUM_COR_COD_ESC_TG_TOT]]-Tabla2[[#This Row],[PAS_NUM_COR_COD_ESC_TG_TOT]]</f>
        <v>-0.9568965517241379</v>
      </c>
      <c r="LN49" s="15">
        <f>Tabla2[[#This Row],[ROS_DUR_COR_COD_ESC_TG_TOT]]-Tabla2[[#This Row],[PAS_DUR_COR_COD_ESC_TG_TOT]]</f>
        <v>-191.45999999999992</v>
      </c>
      <c r="LO49" s="15">
        <f>Tabla2[[#This Row],[PAS_NUM_COR_COD_ROS_TG_NEG]]-Tabla2[[#This Row],[ESC_NUM_COR_COD_ROS_TG_NEG]]</f>
        <v>1.25</v>
      </c>
      <c r="LP49" s="15">
        <f>Tabla2[[#This Row],[PAS_DUR_COR_COD_ROS_TG_NEG]]-Tabla2[[#This Row],[ESC_DUR_COR_COD_ROS_TG_NEG]]</f>
        <v>175.96078431372541</v>
      </c>
      <c r="LQ49" s="15">
        <f>Tabla2[[#This Row],[PAS_NUM_COR_COD_ROS_TG_NEU]]-Tabla2[[#This Row],[ESC_NUM_COR_COD_ROS_TG_NEU]]</f>
        <v>1.1000000000000001</v>
      </c>
      <c r="LR49" s="15">
        <f>Tabla2[[#This Row],[PAS_DUR_COR_COD_ROS_TG_NEU]]-Tabla2[[#This Row],[ESC_DUR_COR_COD_ROS_TG_NEU]]</f>
        <v>161.10416666666663</v>
      </c>
      <c r="LS49" s="15">
        <f>Tabla2[[#This Row],[PAS_NUM_COR_COD_ROS_TG_POS]]-Tabla2[[#This Row],[ESC_NUM_COR_COD_ROS_TG_POS]]</f>
        <v>0.34999999999999964</v>
      </c>
      <c r="LT49" s="15">
        <f>Tabla2[[#This Row],[PAS_DUR_COR_COD_ROS_TG_POS]]-Tabla2[[#This Row],[ESC_DUR_COR_COD_ROS_TG_POS]]</f>
        <v>-177.24358974358984</v>
      </c>
      <c r="LU49" s="15">
        <f>Tabla2[[#This Row],[PAS_NUM_COR_COD_ROS_TG_TOT]]-Tabla2[[#This Row],[ESC_NUM_COR_COD_ROS_TG_TOT]]</f>
        <v>0.86428571428571432</v>
      </c>
      <c r="LV49" s="15">
        <f>Tabla2[[#This Row],[PAS_DUR_COR_COD_ROS_TG_TOT]]-Tabla2[[#This Row],[ESC_DUR_COR_COD_ROS_TG_TOT]]</f>
        <v>52.591787439613427</v>
      </c>
      <c r="LW49" s="15">
        <f>Tabla2[[#This Row],[PAS_NUM_COR_COD_ESC_TG_NEG]]-Tabla2[[#This Row],[ESC_NUM_COR_COD_ESC_TG_NEG]]</f>
        <v>-0.17499999999999982</v>
      </c>
      <c r="LX49" s="15">
        <f>Tabla2[[#This Row],[PAS_DUR_COR_COD_ESC_TG_NEG]]-Tabla2[[#This Row],[ESC_DUR_COR_COD_ESC_TG_NEG]]</f>
        <v>-158.76666666666677</v>
      </c>
      <c r="LY49" s="15">
        <f>Tabla2[[#This Row],[PAS_NUM_COR_COD_ESC_TG_NEU]]-Tabla2[[#This Row],[ESC_NUM_COR_COD_ESC_TG_NEU]]</f>
        <v>0.70000000000000018</v>
      </c>
      <c r="LZ49" s="15">
        <f>Tabla2[[#This Row],[PAS_DUR_COR_COD_ESC_TG_NEU]]-Tabla2[[#This Row],[ESC_DUR_COR_COD_ESC_TG_NEU]]</f>
        <v>-145.79699248120301</v>
      </c>
      <c r="MA49" s="15">
        <f>Tabla2[[#This Row],[PAS_NUM_COR_COD_ESC_TG_POS]]-Tabla2[[#This Row],[ESC_NUM_COR_COD_ESC_TG_POS]]</f>
        <v>0.25</v>
      </c>
      <c r="MB49" s="15">
        <f>Tabla2[[#This Row],[PAS_DUR_COR_COD_ESC_TG_POS]]-Tabla2[[#This Row],[ESC_DUR_COR_COD_ESC_TG_POS]]</f>
        <v>-775.22499999999991</v>
      </c>
      <c r="MC49" s="15">
        <f>Tabla2[[#This Row],[PAS_NUM_COR_COD_ESC_TG_TOT]]-Tabla2[[#This Row],[ESC_NUM_COR_COD_ESC_TG_TOT]]</f>
        <v>0.28571428571428559</v>
      </c>
      <c r="MD49" s="15">
        <f>Tabla2[[#This Row],[PAS_DUR_COR_COD_ESC_TG_TOT]]-Tabla2[[#This Row],[ESC_DUR_COR_COD_ESC_TG_TOT]]</f>
        <v>-332.78444444444438</v>
      </c>
      <c r="ME49" s="42">
        <f>Tabla25[[#This Row],[PAS_NUM_COR_COD_ROS_TG_NEG]]-Tabla25[[#This Row],[PAS_NUM_COR_COD_ESC_TG_NEG]]</f>
        <v>4.9999999999999822E-2</v>
      </c>
      <c r="MF49" s="42">
        <f>Tabla25[[#This Row],[PAS_NUM_COR_COD_ROS_TG_NEU]]-Tabla25[[#This Row],[PAS_NUM_COR_COD_ESC_TG_NEU]]</f>
        <v>0.29999999999999982</v>
      </c>
      <c r="MG49" s="42">
        <f>Tabla25[[#This Row],[PAS_NUM_COR_COD_ROS_TG_POS]]-Tabla25[[#This Row],[PAS_NUM_COR_COD_ESC_TG_POS]]</f>
        <v>9.9999999999999645E-2</v>
      </c>
      <c r="MH49" s="42">
        <f>Tabla25[[#This Row],[PAS_NUM_COR_COD_ROS_TG_TOT]]-Tabla25[[#This Row],[PAS_NUM_COR_COD_ESC_TG_TOT]]</f>
        <v>0.14999999999999991</v>
      </c>
      <c r="MI49" s="42">
        <f>Tabla25[[#This Row],[PAS_DUR_COR_COD_ROS_TG_NEG]]-Tabla25[[#This Row],[PAS_DUR_COR_COD_ESC_TG_NEG]]</f>
        <v>-144.10588235294119</v>
      </c>
      <c r="MJ49" s="42">
        <f>Tabla25[[#This Row],[PAS_DUR_COR_COD_ROS_TG_NEU]]-Tabla25[[#This Row],[PAS_DUR_COR_COD_ESC_TG_NEU]]</f>
        <v>339.30592105263156</v>
      </c>
      <c r="MK49" s="42">
        <f>Tabla25[[#This Row],[PAS_DUR_COR_COD_ROS_TG_POS]]-Tabla25[[#This Row],[PAS_DUR_COR_COD_ESC_TG_POS]]</f>
        <v>178.54807692307691</v>
      </c>
      <c r="ML49" s="42">
        <f>Tabla25[[#This Row],[PAS_DUR_COR_COD_ROS_TG_TOT]]-Tabla25[[#This Row],[PAS_DUR_COR_COD_ESC_TG_TOT]]</f>
        <v>129.70956521739129</v>
      </c>
      <c r="MM49" s="44">
        <f>Tabla25[[#This Row],[ESC_NUM_COR_COD_ROS_TG_NEG]]-Tabla25[[#This Row],[ESC_NUM_COR_COD_ESC_TG_NEG]]</f>
        <v>-1.375</v>
      </c>
      <c r="MN49" s="44">
        <f>Tabla25[[#This Row],[ESC_NUM_COR_COD_ROS_TG_NEU]]-Tabla25[[#This Row],[ESC_NUM_COR_COD_ESC_TG_NEU]]</f>
        <v>-0.10000000000000009</v>
      </c>
      <c r="MO49" s="44">
        <f>Tabla25[[#This Row],[ESC_NUM_COR_COD_ROS_TG_POS]]-Tabla25[[#This Row],[ESC_NUM_COR_COD_ESC_TG_POS]]</f>
        <v>0</v>
      </c>
      <c r="MP49" s="44">
        <f>Tabla25[[#This Row],[ESC_NUM_COR_COD_ROS_TG_TOT]]-Tabla25[[#This Row],[ESC_NUM_COR_COD_ESC_TG_TOT]]</f>
        <v>-0.42857142857142883</v>
      </c>
      <c r="MQ49" s="44">
        <f>Tabla25[[#This Row],[ESC_DUR_COR_COD_ROS_TG_NEG]]-Tabla25[[#This Row],[ESC_DUR_COR_COD_ESC_TG_NEG]]</f>
        <v>-478.83333333333337</v>
      </c>
      <c r="MR49" s="44">
        <f>Tabla25[[#This Row],[ESC_DUR_COR_COD_ROS_TG_NEU]]-Tabla25[[#This Row],[ESC_DUR_COR_COD_ESC_TG_NEU]]</f>
        <v>32.404761904761926</v>
      </c>
      <c r="MS49" s="44">
        <f>Tabla25[[#This Row],[ESC_DUR_COR_COD_ROS_TG_POS]]-Tabla25[[#This Row],[ESC_DUR_COR_COD_ESC_TG_POS]]</f>
        <v>-419.43333333333317</v>
      </c>
      <c r="MT49" s="44">
        <f>Tabla25[[#This Row],[ESC_DUR_COR_COD_ROS_TG_TOT]]-Tabla25[[#This Row],[ESC_DUR_COR_COD_ESC_TG_TOT]]</f>
        <v>-255.66666666666652</v>
      </c>
      <c r="MU49" s="47">
        <f>Tabla25[[#This Row],[ROS_NUM_COR_COD_ROS_TG_NEG]]-Tabla25[[#This Row],[ROS_NUM_COR_COD_ESC_TG_NEG]]</f>
        <v>0.7777777777777779</v>
      </c>
      <c r="MV49" s="47">
        <f>Tabla25[[#This Row],[ROS_NUM_COR_COD_ROS_TG_NEU]]-Tabla25[[#This Row],[ROS_NUM_COR_COD_ESC_TG_NEU]]</f>
        <v>-0.79999999999999982</v>
      </c>
      <c r="MW49" s="47">
        <f>Tabla25[[#This Row],[ROS_NUM_COR_COD_ROS_TG_POS]]-Tabla25[[#This Row],[ROS_NUM_COR_COD_ESC_TG_POS]]</f>
        <v>0.5</v>
      </c>
      <c r="MX49" s="47">
        <f>Tabla25[[#This Row],[ROS_NUM_COR_COD_ROS_TG_TOT]]-Tabla25[[#This Row],[ROS_NUM_COR_COD_ESC_TG_TOT]]</f>
        <v>0.13793103448275867</v>
      </c>
      <c r="MY49" s="47">
        <f>Tabla25[[#This Row],[ROS_DUR_COR_COD_ROS_TG_NEG]]-Tabla25[[#This Row],[ROS_DUR_COR_COD_ESC_TG_NEG]]</f>
        <v>619.83333333333337</v>
      </c>
      <c r="MZ49" s="47">
        <f>Tabla25[[#This Row],[ROS_DUR_COR_COD_ROS_TG_NEU]]-Tabla25[[#This Row],[ROS_DUR_COR_COD_ESC_TG_NEU]]</f>
        <v>-423</v>
      </c>
      <c r="NA49" s="47">
        <f>Tabla25[[#This Row],[ROS_DUR_COR_COD_ROS_TG_POS]]-Tabla25[[#This Row],[ROS_DUR_COR_COD_ESC_TG_POS]]</f>
        <v>-171.41666666666663</v>
      </c>
      <c r="NB49" s="47">
        <f>Tabla25[[#This Row],[ROS_DUR_COR_COD_ROS_TG_TOT]]-Tabla25[[#This Row],[ROS_DUR_COR_COD_ESC_TG_TOT]]</f>
        <v>-64.550000000000068</v>
      </c>
      <c r="NC49">
        <v>205</v>
      </c>
      <c r="ND49">
        <v>184.5</v>
      </c>
      <c r="NE49">
        <v>159.5</v>
      </c>
      <c r="NF49">
        <v>178.6</v>
      </c>
      <c r="NG49">
        <v>183</v>
      </c>
      <c r="NH49">
        <v>305.25</v>
      </c>
      <c r="NI49">
        <v>194.66666666666666</v>
      </c>
      <c r="NJ49">
        <v>235.4</v>
      </c>
      <c r="NK49">
        <v>267.66666666666669</v>
      </c>
      <c r="NL49">
        <v>217</v>
      </c>
      <c r="NM49">
        <v>300.33333333333331</v>
      </c>
      <c r="NN49">
        <v>261.66666666666669</v>
      </c>
      <c r="NO49">
        <v>287.5</v>
      </c>
      <c r="NP49">
        <v>301.28571428571428</v>
      </c>
      <c r="NQ49">
        <v>354.8</v>
      </c>
      <c r="NR49">
        <v>311.55555555555554</v>
      </c>
      <c r="NS49">
        <v>184.76470588235293</v>
      </c>
      <c r="NT49">
        <v>220.25</v>
      </c>
      <c r="NU49">
        <v>277.46153846153845</v>
      </c>
      <c r="NV49">
        <v>223.30434782608697</v>
      </c>
      <c r="NW49">
        <v>240.06666666666666</v>
      </c>
      <c r="NX49">
        <v>230.63157894736841</v>
      </c>
      <c r="NY49">
        <v>192.375</v>
      </c>
      <c r="NZ49">
        <v>221.22</v>
      </c>
      <c r="OA49" s="15">
        <f>Tabla2[[#This Row],[ROS_1DU_COR_COD_ROS_TG_NEG]]-Tabla2[[#This Row],[PAS_1DU_COR_COD_ROS_TG_NEG]]</f>
        <v>20.235294117647072</v>
      </c>
      <c r="OB49" s="15">
        <f>Tabla2[[#This Row],[ROS_1DU_COR_COD_ROS_TG_NEU]]-Tabla2[[#This Row],[PAS_1DU_COR_COD_ROS_TG_NEU]]</f>
        <v>-35.75</v>
      </c>
      <c r="OC49" s="15">
        <f>Tabla2[[#This Row],[ROS_1DU_COR_COD_ROS_TG_POS]]-Tabla2[[#This Row],[PAS_1DU_COR_COD_ROS_TG_POS]]</f>
        <v>-117.96153846153845</v>
      </c>
      <c r="OD49" s="15">
        <f>Tabla2[[#This Row],[ROS_1DU_COR_COD_ROS_TG_TOT]]-Tabla2[[#This Row],[PAS_1DU_COR_COD_ROS_TG_TOT]]</f>
        <v>-44.704347826086973</v>
      </c>
      <c r="OE49" s="15">
        <f>Tabla2[[#This Row],[ROS_1DU_COR_COD_ESC_TG_NEG]]-Tabla2[[#This Row],[PAS_1DU_COR_COD_ESC_TG_NEG]]</f>
        <v>-57.066666666666663</v>
      </c>
      <c r="OF49" s="15">
        <f>Tabla2[[#This Row],[ROS_1DU_COR_COD_ESC_TG_NEU]]-Tabla2[[#This Row],[PAS_1DU_COR_COD_ESC_TG_NEU]]</f>
        <v>74.618421052631589</v>
      </c>
      <c r="OG49" s="15">
        <f>Tabla2[[#This Row],[ROS_1DU_COR_COD_ESC_TG_POS]]-Tabla2[[#This Row],[PAS_1DU_COR_COD_ESC_TG_POS]]</f>
        <v>2.2916666666666572</v>
      </c>
      <c r="OH49" s="15">
        <f>Tabla2[[#This Row],[ROS_1DU_COR_COD_ESC_TG_TOT]]-Tabla2[[#This Row],[PAS_1DU_COR_COD_ESC_TG_TOT]]</f>
        <v>14.180000000000007</v>
      </c>
      <c r="OI49" s="15">
        <f>Tabla2[[#This Row],[PAS_1DU_COR_COD_ROS_TG_NEG]]-Tabla2[[#This Row],[ESC_1DU_COR_COD_ROS_TG_NEG]]</f>
        <v>-82.901960784313758</v>
      </c>
      <c r="OJ49" s="15">
        <f>Tabla2[[#This Row],[PAS_1DU_COR_COD_ROS_TG_NEU]]-Tabla2[[#This Row],[ESC_1DU_COR_COD_ROS_TG_NEU]]</f>
        <v>3.25</v>
      </c>
      <c r="OK49" s="15">
        <f>Tabla2[[#This Row],[PAS_1DU_COR_COD_ROS_TG_POS]]-Tabla2[[#This Row],[ESC_1DU_COR_COD_ROS_TG_POS]]</f>
        <v>-22.871794871794862</v>
      </c>
      <c r="OL49" s="15">
        <f>Tabla2[[#This Row],[PAS_1DU_COR_COD_ROS_TG_TOT]]-Tabla2[[#This Row],[ESC_1DU_COR_COD_ROS_TG_TOT]]</f>
        <v>-38.362318840579718</v>
      </c>
      <c r="OM49" s="15">
        <f>Tabla2[[#This Row],[PAS_1DU_COR_COD_ESC_TG_NEG]]-Tabla2[[#This Row],[ESC_1DU_COR_COD_ESC_TG_NEG]]</f>
        <v>-47.433333333333337</v>
      </c>
      <c r="ON49" s="15">
        <f>Tabla2[[#This Row],[PAS_1DU_COR_COD_ESC_TG_NEU]]-Tabla2[[#This Row],[ESC_1DU_COR_COD_ESC_TG_NEU]]</f>
        <v>-70.654135338345867</v>
      </c>
      <c r="OO49" s="15">
        <f>Tabla2[[#This Row],[PAS_1DU_COR_COD_ESC_TG_POS]]-Tabla2[[#This Row],[ESC_1DU_COR_COD_ESC_TG_POS]]</f>
        <v>-162.42500000000001</v>
      </c>
      <c r="OP49" s="15">
        <f>Tabla2[[#This Row],[PAS_1DU_COR_COD_ESC_TG_TOT]]-Tabla2[[#This Row],[ESC_1DU_COR_COD_ESC_TG_TOT]]</f>
        <v>-90.335555555555544</v>
      </c>
      <c r="OQ49" s="61">
        <v>22</v>
      </c>
      <c r="OR49" s="62">
        <v>-120.75</v>
      </c>
      <c r="OS49" s="62">
        <v>-35.166666666666657</v>
      </c>
      <c r="OT49" s="62">
        <v>-56.800000000000011</v>
      </c>
      <c r="OU49" s="62">
        <v>-19.833333333333314</v>
      </c>
      <c r="OV49" s="62">
        <v>-84.285714285714278</v>
      </c>
      <c r="OW49" s="62">
        <v>-54.466666666666697</v>
      </c>
      <c r="OX49" s="62">
        <v>-49.888888888888857</v>
      </c>
      <c r="OY49" s="62">
        <v>-55.301960784313735</v>
      </c>
      <c r="OZ49" s="62">
        <v>-10.381578947368411</v>
      </c>
      <c r="PA49" s="62">
        <v>85.086538461538453</v>
      </c>
      <c r="PB49" s="62">
        <v>2.0843478260869688</v>
      </c>
    </row>
    <row r="50" spans="1:418" x14ac:dyDescent="0.3">
      <c r="A50" s="2" t="s">
        <v>48</v>
      </c>
      <c r="B50" s="2">
        <v>20</v>
      </c>
      <c r="C50" s="2">
        <v>2</v>
      </c>
      <c r="D50" s="2">
        <v>23</v>
      </c>
      <c r="E50">
        <v>3.75</v>
      </c>
      <c r="F50">
        <v>1120.2941176470588</v>
      </c>
      <c r="G50">
        <v>3.736842105263158</v>
      </c>
      <c r="H50">
        <v>1214.7058823529412</v>
      </c>
      <c r="I50">
        <v>4.75</v>
      </c>
      <c r="J50">
        <v>1391.9473684210527</v>
      </c>
      <c r="K50">
        <v>4.0847457627118642</v>
      </c>
      <c r="L50">
        <v>1247.9622641509434</v>
      </c>
      <c r="M50">
        <v>4.3</v>
      </c>
      <c r="N50">
        <v>1294.1666666666667</v>
      </c>
      <c r="O50">
        <v>4.0526315789473681</v>
      </c>
      <c r="P50">
        <v>1191.9411764705883</v>
      </c>
      <c r="Q50">
        <v>2.95</v>
      </c>
      <c r="R50">
        <v>1110.5714285714287</v>
      </c>
      <c r="S50">
        <v>3.7627118644067798</v>
      </c>
      <c r="T50">
        <v>1206.2448979591836</v>
      </c>
      <c r="U50">
        <v>3.9237288135593222</v>
      </c>
      <c r="V50">
        <v>1227.9215686274511</v>
      </c>
      <c r="W50">
        <v>2.75</v>
      </c>
      <c r="X50">
        <v>738.35</v>
      </c>
      <c r="Y50">
        <v>2.6315789473684212</v>
      </c>
      <c r="Z50">
        <v>703.9473684210526</v>
      </c>
      <c r="AA50">
        <v>2.2999999999999998</v>
      </c>
      <c r="AB50">
        <v>616.15</v>
      </c>
      <c r="AC50">
        <v>2.5593220338983049</v>
      </c>
      <c r="AD50">
        <v>685.84745762711862</v>
      </c>
      <c r="AE50">
        <v>2.5593220338983049</v>
      </c>
      <c r="AF50">
        <v>685.84745762711862</v>
      </c>
      <c r="AG50">
        <v>3.4689265536723162</v>
      </c>
      <c r="AH50">
        <v>1029.2732919254659</v>
      </c>
      <c r="AK50">
        <v>6</v>
      </c>
      <c r="AL50">
        <v>1638</v>
      </c>
      <c r="AO50">
        <v>6</v>
      </c>
      <c r="AP50">
        <v>1638</v>
      </c>
      <c r="AS50">
        <v>2</v>
      </c>
      <c r="AT50">
        <v>515</v>
      </c>
      <c r="AW50">
        <v>2</v>
      </c>
      <c r="AX50">
        <v>515</v>
      </c>
      <c r="AY50">
        <v>4</v>
      </c>
      <c r="AZ50">
        <v>1076.5</v>
      </c>
      <c r="BC50">
        <v>1</v>
      </c>
      <c r="BD50">
        <v>394</v>
      </c>
      <c r="BG50">
        <v>1</v>
      </c>
      <c r="BH50">
        <v>394</v>
      </c>
      <c r="BI50">
        <v>1</v>
      </c>
      <c r="BJ50">
        <v>394</v>
      </c>
      <c r="BK50">
        <v>3</v>
      </c>
      <c r="BL50">
        <v>849</v>
      </c>
      <c r="BM50">
        <v>3.4611111111111112</v>
      </c>
      <c r="BN50">
        <v>1025.9756097560976</v>
      </c>
      <c r="BO50">
        <v>6.4444444444444446</v>
      </c>
      <c r="BP50">
        <v>1722.8888888888889</v>
      </c>
      <c r="BQ50">
        <v>4.9000000000000004</v>
      </c>
      <c r="BR50">
        <v>1382.8</v>
      </c>
      <c r="BS50">
        <v>4.2222222222222223</v>
      </c>
      <c r="BT50">
        <v>1665.4285714285713</v>
      </c>
      <c r="BU50">
        <v>5.1785714285714288</v>
      </c>
      <c r="BV50">
        <v>1576.6153846153845</v>
      </c>
      <c r="BW50">
        <v>5</v>
      </c>
      <c r="BX50">
        <v>1556.5555555555557</v>
      </c>
      <c r="BY50">
        <v>5.4</v>
      </c>
      <c r="BZ50">
        <v>1562.4</v>
      </c>
      <c r="CA50">
        <v>4.4000000000000004</v>
      </c>
      <c r="CB50">
        <v>1550.375</v>
      </c>
      <c r="CC50">
        <v>4.931034482758621</v>
      </c>
      <c r="CD50">
        <v>1556.8888888888889</v>
      </c>
      <c r="CE50">
        <v>5.0526315789473681</v>
      </c>
      <c r="CF50">
        <v>1566.566037735849</v>
      </c>
      <c r="CG50">
        <v>1</v>
      </c>
      <c r="CH50">
        <v>591</v>
      </c>
      <c r="CI50">
        <v>1.9</v>
      </c>
      <c r="CJ50">
        <v>814.57142857142856</v>
      </c>
      <c r="CK50">
        <v>2.7777777777777777</v>
      </c>
      <c r="CL50">
        <v>1020.7142857142857</v>
      </c>
      <c r="CM50">
        <v>1.8928571428571428</v>
      </c>
      <c r="CN50">
        <v>845.05555555555554</v>
      </c>
      <c r="CO50">
        <v>2.3333333333333335</v>
      </c>
      <c r="CP50">
        <v>708.625</v>
      </c>
      <c r="CQ50">
        <v>2.2000000000000002</v>
      </c>
      <c r="CR50">
        <v>943.83333333333337</v>
      </c>
      <c r="CS50">
        <v>2.8</v>
      </c>
      <c r="CT50">
        <v>921.125</v>
      </c>
      <c r="CU50">
        <v>2.4482758620689653</v>
      </c>
      <c r="CV50">
        <v>850.0454545454545</v>
      </c>
      <c r="CW50">
        <v>2.1754385964912282</v>
      </c>
      <c r="CX50">
        <v>847.8</v>
      </c>
      <c r="CY50">
        <v>3.6140350877192984</v>
      </c>
      <c r="CZ50">
        <v>1257.4193548387098</v>
      </c>
      <c r="DA50">
        <v>3.3333333333333335</v>
      </c>
      <c r="DB50">
        <v>946.44444444444446</v>
      </c>
      <c r="DC50">
        <v>3.8</v>
      </c>
      <c r="DD50">
        <v>1257.5</v>
      </c>
      <c r="DE50">
        <v>3.1111111111111112</v>
      </c>
      <c r="DF50">
        <v>839.77777777777783</v>
      </c>
      <c r="DG50">
        <v>3.4285714285714284</v>
      </c>
      <c r="DH50">
        <v>1023.25</v>
      </c>
      <c r="DI50">
        <v>3.8888888888888888</v>
      </c>
      <c r="DJ50">
        <v>1100.1111111111111</v>
      </c>
      <c r="DK50">
        <v>3.8</v>
      </c>
      <c r="DL50">
        <v>1094.5</v>
      </c>
      <c r="DM50">
        <v>3.8</v>
      </c>
      <c r="DN50">
        <v>1226.2</v>
      </c>
      <c r="DO50">
        <v>3.8275862068965516</v>
      </c>
      <c r="DP50">
        <v>1141.655172413793</v>
      </c>
      <c r="DQ50">
        <v>3.6315789473684212</v>
      </c>
      <c r="DR50">
        <v>1083.4912280701753</v>
      </c>
      <c r="DS50">
        <v>3.6315789473684212</v>
      </c>
      <c r="DT50">
        <v>1083.4912280701753</v>
      </c>
      <c r="DU50">
        <v>3.6198830409356724</v>
      </c>
      <c r="DV50">
        <v>1191.3266666666666</v>
      </c>
      <c r="DW50">
        <v>6</v>
      </c>
      <c r="DX50">
        <v>1611</v>
      </c>
      <c r="EA50">
        <v>5</v>
      </c>
      <c r="EB50">
        <v>1863</v>
      </c>
      <c r="EC50">
        <v>5.5</v>
      </c>
      <c r="ED50">
        <v>1737</v>
      </c>
      <c r="EE50">
        <v>6</v>
      </c>
      <c r="EF50">
        <v>2041</v>
      </c>
      <c r="EK50">
        <v>6</v>
      </c>
      <c r="EL50">
        <v>2041</v>
      </c>
      <c r="EM50">
        <v>5.666666666666667</v>
      </c>
      <c r="EN50">
        <v>1838.3333333333333</v>
      </c>
      <c r="EO50">
        <v>2</v>
      </c>
      <c r="EP50">
        <v>572</v>
      </c>
      <c r="ES50">
        <v>2</v>
      </c>
      <c r="ET50">
        <v>510</v>
      </c>
      <c r="EU50">
        <v>2</v>
      </c>
      <c r="EV50">
        <v>541</v>
      </c>
      <c r="EW50">
        <v>2</v>
      </c>
      <c r="EX50">
        <v>230</v>
      </c>
      <c r="FC50">
        <v>2</v>
      </c>
      <c r="FD50">
        <v>230</v>
      </c>
      <c r="FE50">
        <v>2</v>
      </c>
      <c r="FF50">
        <v>437.33333333333331</v>
      </c>
      <c r="FG50">
        <v>3.8333333333333335</v>
      </c>
      <c r="FH50">
        <v>1137.8333333333333</v>
      </c>
      <c r="FI50">
        <v>7</v>
      </c>
      <c r="FJ50">
        <v>2256</v>
      </c>
      <c r="FM50">
        <v>7</v>
      </c>
      <c r="FN50">
        <v>2113</v>
      </c>
      <c r="FO50">
        <v>7</v>
      </c>
      <c r="FP50">
        <v>2184.5</v>
      </c>
      <c r="FQ50">
        <v>8</v>
      </c>
      <c r="FR50">
        <v>2225</v>
      </c>
      <c r="FW50">
        <v>8</v>
      </c>
      <c r="FX50">
        <v>2225</v>
      </c>
      <c r="FY50">
        <v>7.333333333333333</v>
      </c>
      <c r="FZ50">
        <v>2198</v>
      </c>
      <c r="GA50">
        <v>7.333333333333333</v>
      </c>
      <c r="GB50">
        <v>2198</v>
      </c>
      <c r="GC50">
        <v>5</v>
      </c>
      <c r="GD50">
        <v>1491.2222222222222</v>
      </c>
      <c r="GE50">
        <v>3.6888888888888891</v>
      </c>
      <c r="GF50">
        <v>1208.3018867924529</v>
      </c>
      <c r="GG50">
        <v>1.8571428571428572</v>
      </c>
      <c r="GH50">
        <v>909.75</v>
      </c>
      <c r="GI50">
        <v>1.4444444444444444</v>
      </c>
      <c r="GJ50">
        <v>619.6</v>
      </c>
      <c r="GK50">
        <v>2.2222222222222223</v>
      </c>
      <c r="GL50">
        <v>847.66666666666663</v>
      </c>
      <c r="GM50">
        <v>1.84</v>
      </c>
      <c r="GN50">
        <v>788.2</v>
      </c>
      <c r="GO50">
        <v>1.2222222222222223</v>
      </c>
      <c r="GP50">
        <v>871.25</v>
      </c>
      <c r="GQ50">
        <v>2.4444444444444446</v>
      </c>
      <c r="GR50">
        <v>901.57142857142856</v>
      </c>
      <c r="GS50">
        <v>2</v>
      </c>
      <c r="GT50">
        <v>814.33333333333337</v>
      </c>
      <c r="GU50">
        <v>1.8928571428571428</v>
      </c>
      <c r="GV50">
        <v>863.64705882352939</v>
      </c>
      <c r="GW50">
        <v>1.8679245283018868</v>
      </c>
      <c r="GX50">
        <v>828.28125</v>
      </c>
      <c r="GY50">
        <v>5.7142857142857144</v>
      </c>
      <c r="GZ50">
        <v>1766.6666666666667</v>
      </c>
      <c r="HA50">
        <v>6.1111111111111107</v>
      </c>
      <c r="HB50">
        <v>1775.6666666666667</v>
      </c>
      <c r="HC50">
        <v>5</v>
      </c>
      <c r="HD50">
        <v>1498.3333333333333</v>
      </c>
      <c r="HE50">
        <v>5.6</v>
      </c>
      <c r="HF50">
        <v>1669.4166666666667</v>
      </c>
      <c r="HG50">
        <v>5.8888888888888893</v>
      </c>
      <c r="HH50">
        <v>1675.4444444444443</v>
      </c>
      <c r="HI50">
        <v>5.1111111111111107</v>
      </c>
      <c r="HJ50">
        <v>1309.5555555555557</v>
      </c>
      <c r="HK50">
        <v>5.0999999999999996</v>
      </c>
      <c r="HL50">
        <v>1526.9</v>
      </c>
      <c r="HM50">
        <v>5.3571428571428568</v>
      </c>
      <c r="HN50">
        <v>1504.7857142857142</v>
      </c>
      <c r="HO50">
        <v>5.4716981132075473</v>
      </c>
      <c r="HP50">
        <v>1580.7692307692307</v>
      </c>
      <c r="HQ50">
        <v>3.6698113207547172</v>
      </c>
      <c r="HR50">
        <v>1294.1071428571429</v>
      </c>
      <c r="HS50">
        <v>2.8571428571428572</v>
      </c>
      <c r="HT50">
        <v>909.42857142857144</v>
      </c>
      <c r="HU50">
        <v>3</v>
      </c>
      <c r="HV50">
        <v>871.22222222222217</v>
      </c>
      <c r="HW50">
        <v>3.5555555555555554</v>
      </c>
      <c r="HX50">
        <v>1083.1111111111111</v>
      </c>
      <c r="HY50">
        <v>3.16</v>
      </c>
      <c r="HZ50">
        <v>958.2</v>
      </c>
      <c r="IA50">
        <v>4</v>
      </c>
      <c r="IB50">
        <v>1103.5555555555557</v>
      </c>
      <c r="IC50">
        <v>3.6666666666666665</v>
      </c>
      <c r="ID50">
        <v>930.66666666666663</v>
      </c>
      <c r="IE50">
        <v>3.3</v>
      </c>
      <c r="IF50">
        <v>962.5</v>
      </c>
      <c r="IG50">
        <v>3.6428571428571428</v>
      </c>
      <c r="IH50">
        <v>997.60714285714289</v>
      </c>
      <c r="II50">
        <v>3.4150943396226414</v>
      </c>
      <c r="IJ50">
        <v>979.01886792452831</v>
      </c>
      <c r="IK50">
        <v>3.4150943396226414</v>
      </c>
      <c r="IL50">
        <v>979.01886792452831</v>
      </c>
      <c r="IM50">
        <v>3.5849056603773586</v>
      </c>
      <c r="IN50">
        <v>1172.2116788321168</v>
      </c>
      <c r="IO50">
        <v>4</v>
      </c>
      <c r="IP50">
        <v>1425</v>
      </c>
      <c r="IQ50">
        <v>2</v>
      </c>
      <c r="IR50">
        <v>618</v>
      </c>
      <c r="IS50">
        <v>0</v>
      </c>
      <c r="IU50">
        <v>2.8</v>
      </c>
      <c r="IV50">
        <v>1156</v>
      </c>
      <c r="IW50">
        <v>0</v>
      </c>
      <c r="IY50">
        <v>6</v>
      </c>
      <c r="IZ50">
        <v>2003</v>
      </c>
      <c r="JC50">
        <v>3</v>
      </c>
      <c r="JD50">
        <v>2003</v>
      </c>
      <c r="JE50">
        <v>2.8571428571428572</v>
      </c>
      <c r="JF50">
        <v>1367.75</v>
      </c>
      <c r="JG50">
        <v>4.333333333333333</v>
      </c>
      <c r="JH50">
        <v>1646</v>
      </c>
      <c r="JI50">
        <v>6</v>
      </c>
      <c r="JJ50">
        <v>1673</v>
      </c>
      <c r="JK50">
        <v>7</v>
      </c>
      <c r="JL50">
        <v>2248</v>
      </c>
      <c r="JM50">
        <v>5.2</v>
      </c>
      <c r="JN50">
        <v>1803.25</v>
      </c>
      <c r="JO50">
        <v>9</v>
      </c>
      <c r="JP50">
        <v>2065</v>
      </c>
      <c r="JQ50">
        <v>1</v>
      </c>
      <c r="JR50">
        <v>329</v>
      </c>
      <c r="JU50">
        <v>5</v>
      </c>
      <c r="JV50">
        <v>1197</v>
      </c>
      <c r="JW50">
        <v>5.1428571428571432</v>
      </c>
      <c r="JX50">
        <v>1601.1666666666667</v>
      </c>
      <c r="JY50">
        <v>4</v>
      </c>
      <c r="JZ50">
        <v>1507.8</v>
      </c>
      <c r="KA50">
        <v>5.666666666666667</v>
      </c>
      <c r="KB50">
        <v>1699.3333333333333</v>
      </c>
      <c r="KC50">
        <v>7</v>
      </c>
      <c r="KD50">
        <v>2309</v>
      </c>
      <c r="KE50">
        <v>3</v>
      </c>
      <c r="KF50">
        <v>823</v>
      </c>
      <c r="KG50">
        <v>5.4</v>
      </c>
      <c r="KH50">
        <v>1646</v>
      </c>
      <c r="KI50">
        <v>4</v>
      </c>
      <c r="KJ50">
        <v>1520</v>
      </c>
      <c r="KK50">
        <v>9</v>
      </c>
      <c r="KL50">
        <v>2304</v>
      </c>
      <c r="KO50">
        <v>6.5</v>
      </c>
      <c r="KP50">
        <v>1912</v>
      </c>
      <c r="KQ50">
        <v>5.7142857142857144</v>
      </c>
      <c r="KR50">
        <v>1722</v>
      </c>
      <c r="KS50">
        <v>5.7142857142857144</v>
      </c>
      <c r="KT50">
        <v>1722</v>
      </c>
      <c r="KU50">
        <v>4.5714285714285712</v>
      </c>
      <c r="KV50">
        <v>1596</v>
      </c>
      <c r="KW50">
        <v>3.7</v>
      </c>
      <c r="KX50">
        <v>1218.9935064935064</v>
      </c>
      <c r="KY50" s="15">
        <f>Tabla2[[#This Row],[ROS_NUM_COR_COD_ROS_TG_NEG]]-Tabla2[[#This Row],[PAS_NUM_COR_COD_ROS_TG_NEG]]</f>
        <v>1.5888888888888895</v>
      </c>
      <c r="KZ50" s="15">
        <f>Tabla2[[#This Row],[ROS_DUR_COR_COD_ROS_TG_NEG]]-Tabla2[[#This Row],[PAS_DUR_COR_COD_ROS_TG_NEG]]</f>
        <v>381.2777777777776</v>
      </c>
      <c r="LA50" s="15">
        <f>Tabla2[[#This Row],[ROS_NUM_COR_COD_ROS_TG_NEU]]-Tabla2[[#This Row],[PAS_NUM_COR_COD_ROS_TG_NEU]]</f>
        <v>1.0584795321637426</v>
      </c>
      <c r="LB50" s="15">
        <f>Tabla2[[#This Row],[ROS_DUR_COR_COD_ROS_TG_NEU]]-Tabla2[[#This Row],[PAS_DUR_COR_COD_ROS_TG_NEU]]</f>
        <v>117.61437908496737</v>
      </c>
      <c r="LC50" s="15">
        <f>Tabla2[[#This Row],[ROS_NUM_COR_COD_ROS_TG_POS]]-Tabla2[[#This Row],[PAS_NUM_COR_COD_ROS_TG_POS]]</f>
        <v>2.1499999999999995</v>
      </c>
      <c r="LD50" s="15">
        <f>Tabla2[[#This Row],[ROS_DUR_COR_COD_ROS_TG_POS]]-Tabla2[[#This Row],[PAS_DUR_COR_COD_ROS_TG_POS]]</f>
        <v>416.32857142857142</v>
      </c>
      <c r="LE50" s="15">
        <f>Tabla2[[#This Row],[ROS_NUM_COR_COD_ROS_TG_TOT]]-Tabla2[[#This Row],[PAS_NUM_COR_COD_ROS_TG_TOT]]</f>
        <v>1.5944309927360769</v>
      </c>
      <c r="LF50" s="15">
        <f>Tabla2[[#This Row],[ROS_DUR_COR_COD_ROS_TG_TOT]]-Tabla2[[#This Row],[PAS_DUR_COR_COD_ROS_TG_TOT]]</f>
        <v>298.5408163265306</v>
      </c>
      <c r="LG50" s="15">
        <f>Tabla2[[#This Row],[ROS_NUM_COR_COD_ESC_TG_NEG]]-Tabla2[[#This Row],[PAS_NUM_COR_COD_ESC_TG_NEG]]</f>
        <v>-2.5277777777777777</v>
      </c>
      <c r="LH50" s="15">
        <f>Tabla2[[#This Row],[ROS_DUR_COR_COD_ESC_TG_NEG]]-Tabla2[[#This Row],[PAS_DUR_COR_COD_ESC_TG_NEG]]</f>
        <v>-249.04411764705878</v>
      </c>
      <c r="LI50" s="15">
        <f>Tabla2[[#This Row],[ROS_NUM_COR_COD_ESC_TG_NEU]]-Tabla2[[#This Row],[PAS_NUM_COR_COD_ESC_TG_NEU]]</f>
        <v>-1.2923976608187133</v>
      </c>
      <c r="LJ50" s="15">
        <f>Tabla2[[#This Row],[ROS_NUM_COR_COD_ESC_TG_NEG]]-Tabla2[[#This Row],[PAS_NUM_COR_COD_ESC_TG_NEG]]</f>
        <v>-2.5277777777777777</v>
      </c>
      <c r="LK50" s="15">
        <f>Tabla2[[#This Row],[ROS_NUM_COR_COD_ESC_TG_POS]]-Tabla2[[#This Row],[PAS_NUM_COR_COD_ESC_TG_POS]]</f>
        <v>-2.75</v>
      </c>
      <c r="LL50" s="15">
        <f>Tabla2[[#This Row],[ROS_DUR_COR_COD_ESC_TG_POS]]-Tabla2[[#This Row],[PAS_DUR_COR_COD_ESC_TG_POS]]</f>
        <v>-577.61403508771934</v>
      </c>
      <c r="LM50" s="15">
        <f>Tabla2[[#This Row],[ROS_NUM_COR_COD_ESC_TG_TOT]]-Tabla2[[#This Row],[PAS_NUM_COR_COD_ESC_TG_TOT]]</f>
        <v>-2.1918886198547214</v>
      </c>
      <c r="LN50" s="15">
        <f>Tabla2[[#This Row],[ROS_DUR_COR_COD_ESC_TG_TOT]]-Tabla2[[#This Row],[PAS_DUR_COR_COD_ESC_TG_TOT]]</f>
        <v>-384.31520532741399</v>
      </c>
      <c r="LO50" s="15">
        <f>Tabla2[[#This Row],[PAS_NUM_COR_COD_ROS_TG_NEG]]-Tabla2[[#This Row],[ESC_NUM_COR_COD_ROS_TG_NEG]]</f>
        <v>1.9666666666666663</v>
      </c>
      <c r="LP50" s="15">
        <f>Tabla2[[#This Row],[PAS_DUR_COR_COD_ROS_TG_NEG]]-Tabla2[[#This Row],[ESC_DUR_COR_COD_ROS_TG_NEG]]</f>
        <v>585.54166666666674</v>
      </c>
      <c r="LQ50" s="15">
        <f>Tabla2[[#This Row],[PAS_NUM_COR_COD_ROS_TG_NEU]]-Tabla2[[#This Row],[ESC_NUM_COR_COD_ROS_TG_NEU]]</f>
        <v>1.852631578947368</v>
      </c>
      <c r="LR50" s="15">
        <f>Tabla2[[#This Row],[PAS_DUR_COR_COD_ROS_TG_NEU]]-Tabla2[[#This Row],[ESC_DUR_COR_COD_ROS_TG_NEU]]</f>
        <v>248.10784313725492</v>
      </c>
      <c r="LS50" s="15">
        <f>Tabla2[[#This Row],[PAS_NUM_COR_COD_ROS_TG_POS]]-Tabla2[[#This Row],[ESC_NUM_COR_COD_ROS_TG_POS]]</f>
        <v>0.15000000000000036</v>
      </c>
      <c r="LT50" s="15">
        <f>Tabla2[[#This Row],[PAS_DUR_COR_COD_ROS_TG_POS]]-Tabla2[[#This Row],[ESC_DUR_COR_COD_ROS_TG_POS]]</f>
        <v>189.44642857142867</v>
      </c>
      <c r="LU50" s="15">
        <f>Tabla2[[#This Row],[PAS_NUM_COR_COD_ROS_TG_TOT]]-Tabla2[[#This Row],[ESC_NUM_COR_COD_ROS_TG_TOT]]</f>
        <v>1.3144360023378145</v>
      </c>
      <c r="LV50" s="15">
        <f>Tabla2[[#This Row],[PAS_DUR_COR_COD_ROS_TG_TOT]]-Tabla2[[#This Row],[ESC_DUR_COR_COD_ROS_TG_TOT]]</f>
        <v>356.19944341372911</v>
      </c>
      <c r="LW50" s="15">
        <f>Tabla2[[#This Row],[PAS_NUM_COR_COD_ESC_TG_NEG]]-Tabla2[[#This Row],[ESC_NUM_COR_COD_ESC_TG_NEG]]</f>
        <v>-1.25</v>
      </c>
      <c r="LX50" s="15">
        <f>Tabla2[[#This Row],[PAS_DUR_COR_COD_ESC_TG_NEG]]-Tabla2[[#This Row],[ESC_DUR_COR_COD_ESC_TG_NEG]]</f>
        <v>-436.26143790849687</v>
      </c>
      <c r="LY50" s="15">
        <f>Tabla2[[#This Row],[PAS_NUM_COR_COD_ESC_TG_NEU]]-Tabla2[[#This Row],[ESC_NUM_COR_COD_ESC_TG_NEU]]</f>
        <v>-1.6631578947368424</v>
      </c>
      <c r="LZ50" s="15">
        <f>Tabla2[[#This Row],[PAS_DUR_COR_COD_ESC_TG_NEU]]-Tabla2[[#This Row],[ESC_DUR_COR_COD_ESC_TG_NEU]]</f>
        <v>-347.69411764705887</v>
      </c>
      <c r="MA50" s="15">
        <f>Tabla2[[#This Row],[PAS_NUM_COR_COD_ESC_TG_POS]]-Tabla2[[#This Row],[ESC_NUM_COR_COD_ESC_TG_POS]]</f>
        <v>0.34999999999999964</v>
      </c>
      <c r="MB50" s="15">
        <f>Tabla2[[#This Row],[PAS_DUR_COR_COD_ESC_TG_POS]]-Tabla2[[#This Row],[ESC_DUR_COR_COD_ESC_TG_POS]]</f>
        <v>-158.42763157894728</v>
      </c>
      <c r="MC50" s="15">
        <f>Tabla2[[#This Row],[PAS_NUM_COR_COD_ESC_TG_TOT]]-Tabla2[[#This Row],[ESC_NUM_COR_COD_ESC_TG_TOT]]</f>
        <v>-0.84628872004675681</v>
      </c>
      <c r="MD50" s="15">
        <f>Tabla2[[#This Row],[PAS_DUR_COR_COD_ESC_TG_TOT]]-Tabla2[[#This Row],[ESC_DUR_COR_COD_ESC_TG_TOT]]</f>
        <v>-308.92662473794553</v>
      </c>
      <c r="ME50" s="42">
        <f>Tabla25[[#This Row],[PAS_NUM_COR_COD_ROS_TG_NEG]]-Tabla25[[#This Row],[PAS_NUM_COR_COD_ESC_TG_NEG]]</f>
        <v>0.54999999999999982</v>
      </c>
      <c r="MF50" s="42">
        <f>Tabla25[[#This Row],[PAS_NUM_COR_COD_ROS_TG_NEU]]-Tabla25[[#This Row],[PAS_NUM_COR_COD_ESC_TG_NEU]]</f>
        <v>0.31578947368421018</v>
      </c>
      <c r="MG50" s="42">
        <f>Tabla25[[#This Row],[PAS_NUM_COR_COD_ROS_TG_POS]]-Tabla25[[#This Row],[PAS_NUM_COR_COD_ESC_TG_POS]]</f>
        <v>-1.7999999999999998</v>
      </c>
      <c r="MH50" s="42">
        <f>Tabla25[[#This Row],[PAS_NUM_COR_COD_ROS_TG_TOT]]-Tabla25[[#This Row],[PAS_NUM_COR_COD_ESC_TG_TOT]]</f>
        <v>-0.32203389830508433</v>
      </c>
      <c r="MI50" s="42">
        <f>Tabla25[[#This Row],[PAS_DUR_COR_COD_ROS_TG_NEG]]-Tabla25[[#This Row],[PAS_DUR_COR_COD_ESC_TG_NEG]]</f>
        <v>173.87254901960796</v>
      </c>
      <c r="MJ50" s="42">
        <f>Tabla25[[#This Row],[PAS_DUR_COR_COD_ROS_TG_NEU]]-Tabla25[[#This Row],[PAS_DUR_COR_COD_ESC_TG_NEU]]</f>
        <v>-22.764705882352928</v>
      </c>
      <c r="MK50" s="42">
        <f>Tabla25[[#This Row],[PAS_DUR_COR_COD_ROS_TG_POS]]-Tabla25[[#This Row],[PAS_DUR_COR_COD_ESC_TG_POS]]</f>
        <v>-281.37593984962405</v>
      </c>
      <c r="ML50" s="42">
        <f>Tabla25[[#This Row],[PAS_DUR_COR_COD_ROS_TG_TOT]]-Tabla25[[#This Row],[PAS_DUR_COR_COD_ESC_TG_TOT]]</f>
        <v>-41.717366191759766</v>
      </c>
      <c r="MM50" s="44">
        <f>Tabla25[[#This Row],[ESC_NUM_COR_COD_ROS_TG_NEG]]-Tabla25[[#This Row],[ESC_NUM_COR_COD_ESC_TG_NEG]]</f>
        <v>-2.6666666666666665</v>
      </c>
      <c r="MN50" s="44">
        <f>Tabla25[[#This Row],[ESC_NUM_COR_COD_ROS_TG_NEU]]-Tabla25[[#This Row],[ESC_NUM_COR_COD_ESC_TG_NEU]]</f>
        <v>-3.2</v>
      </c>
      <c r="MO50" s="44">
        <f>Tabla25[[#This Row],[ESC_NUM_COR_COD_ROS_TG_POS]]-Tabla25[[#This Row],[ESC_NUM_COR_COD_ESC_TG_POS]]</f>
        <v>-1.6000000000000005</v>
      </c>
      <c r="MP50" s="44">
        <f>Tabla25[[#This Row],[ESC_NUM_COR_COD_ROS_TG_TOT]]-Tabla25[[#This Row],[ESC_NUM_COR_COD_ESC_TG_TOT]]</f>
        <v>-2.4827586206896557</v>
      </c>
      <c r="MQ50" s="44">
        <f>Tabla25[[#This Row],[ESC_DUR_COR_COD_ROS_TG_NEG]]-Tabla25[[#This Row],[ESC_DUR_COR_COD_ESC_TG_NEG]]</f>
        <v>-847.93055555555566</v>
      </c>
      <c r="MR50" s="44">
        <f>Tabla25[[#This Row],[ESC_DUR_COR_COD_ROS_TG_NEU]]-Tabla25[[#This Row],[ESC_DUR_COR_COD_ESC_TG_NEU]]</f>
        <v>-618.56666666666672</v>
      </c>
      <c r="MS50" s="44">
        <f>Tabla25[[#This Row],[ESC_DUR_COR_COD_ROS_TG_POS]]-Tabla25[[#This Row],[ESC_DUR_COR_COD_ESC_TG_POS]]</f>
        <v>-629.25</v>
      </c>
      <c r="MT50" s="44">
        <f>Tabla25[[#This Row],[ESC_DUR_COR_COD_ROS_TG_TOT]]-Tabla25[[#This Row],[ESC_DUR_COR_COD_ESC_TG_TOT]]</f>
        <v>-706.84343434343441</v>
      </c>
      <c r="MU50" s="47">
        <f>Tabla25[[#This Row],[ROS_NUM_COR_COD_ROS_TG_NEG]]-Tabla25[[#This Row],[ROS_NUM_COR_COD_ESC_TG_NEG]]</f>
        <v>4.666666666666667</v>
      </c>
      <c r="MV50" s="47">
        <f>Tabla25[[#This Row],[ROS_NUM_COR_COD_ROS_TG_NEU]]-Tabla25[[#This Row],[ROS_NUM_COR_COD_ESC_TG_NEU]]</f>
        <v>2.6666666666666661</v>
      </c>
      <c r="MW50" s="47">
        <f>Tabla25[[#This Row],[ROS_NUM_COR_COD_ROS_TG_POS]]-Tabla25[[#This Row],[ROS_NUM_COR_COD_ESC_TG_POS]]</f>
        <v>3.0999999999999996</v>
      </c>
      <c r="MX50" s="47">
        <f>Tabla25[[#This Row],[ROS_NUM_COR_COD_ROS_TG_TOT]]-Tabla25[[#This Row],[ROS_NUM_COR_COD_ESC_TG_TOT]]</f>
        <v>3.464285714285714</v>
      </c>
      <c r="MY50" s="47">
        <f>Tabla25[[#This Row],[ROS_DUR_COR_COD_ROS_TG_NEG]]-Tabla25[[#This Row],[ROS_DUR_COR_COD_ESC_TG_NEG]]</f>
        <v>804.19444444444434</v>
      </c>
      <c r="MZ50" s="47">
        <f>Tabla25[[#This Row],[ROS_DUR_COR_COD_ROS_TG_NEU]]-Tabla25[[#This Row],[ROS_DUR_COR_COD_ESC_TG_NEU]]</f>
        <v>407.9841269841271</v>
      </c>
      <c r="NA50" s="47">
        <f>Tabla25[[#This Row],[ROS_DUR_COR_COD_ROS_TG_POS]]-Tabla25[[#This Row],[ROS_DUR_COR_COD_ESC_TG_POS]]</f>
        <v>712.56666666666672</v>
      </c>
      <c r="NB50" s="47">
        <f>Tabla25[[#This Row],[ROS_DUR_COR_COD_ROS_TG_TOT]]-Tabla25[[#This Row],[ROS_DUR_COR_COD_ESC_TG_TOT]]</f>
        <v>641.13865546218483</v>
      </c>
      <c r="NC50">
        <v>317.55555555555554</v>
      </c>
      <c r="ND50">
        <v>279.88888888888891</v>
      </c>
      <c r="NE50">
        <v>328.6</v>
      </c>
      <c r="NF50">
        <v>309.39285714285717</v>
      </c>
      <c r="NG50">
        <v>275.5</v>
      </c>
      <c r="NH50">
        <v>335.28571428571428</v>
      </c>
      <c r="NI50">
        <v>186.83333333333334</v>
      </c>
      <c r="NJ50">
        <v>268.8235294117647</v>
      </c>
      <c r="NK50">
        <v>275</v>
      </c>
      <c r="NL50">
        <v>259.33333333333331</v>
      </c>
      <c r="NM50">
        <v>262</v>
      </c>
      <c r="NN50">
        <v>266</v>
      </c>
      <c r="NO50">
        <v>320.11111111111109</v>
      </c>
      <c r="NP50">
        <v>305.7</v>
      </c>
      <c r="NQ50">
        <v>279.375</v>
      </c>
      <c r="NR50">
        <v>302.7037037037037</v>
      </c>
      <c r="NS50">
        <v>246.44444444444446</v>
      </c>
      <c r="NT50">
        <v>257.05882352941177</v>
      </c>
      <c r="NU50">
        <v>298.92857142857144</v>
      </c>
      <c r="NV50">
        <v>265.12244897959181</v>
      </c>
      <c r="NW50">
        <v>281.23529411764707</v>
      </c>
      <c r="NX50">
        <v>307.88235294117646</v>
      </c>
      <c r="NY50">
        <v>313.15789473684208</v>
      </c>
      <c r="NZ50">
        <v>301.22641509433964</v>
      </c>
      <c r="OA50" s="15">
        <f>Tabla2[[#This Row],[ROS_1DU_COR_COD_ROS_TG_NEG]]-Tabla2[[#This Row],[PAS_1DU_COR_COD_ROS_TG_NEG]]</f>
        <v>71.111111111111086</v>
      </c>
      <c r="OB50" s="15">
        <f>Tabla2[[#This Row],[ROS_1DU_COR_COD_ROS_TG_NEU]]-Tabla2[[#This Row],[PAS_1DU_COR_COD_ROS_TG_NEU]]</f>
        <v>22.830065359477146</v>
      </c>
      <c r="OC50" s="15">
        <f>Tabla2[[#This Row],[ROS_1DU_COR_COD_ROS_TG_POS]]-Tabla2[[#This Row],[PAS_1DU_COR_COD_ROS_TG_POS]]</f>
        <v>29.671428571428578</v>
      </c>
      <c r="OD50" s="15">
        <f>Tabla2[[#This Row],[ROS_1DU_COR_COD_ROS_TG_TOT]]-Tabla2[[#This Row],[PAS_1DU_COR_COD_ROS_TG_TOT]]</f>
        <v>44.270408163265358</v>
      </c>
      <c r="OE50" s="15">
        <f>Tabla2[[#This Row],[ROS_1DU_COR_COD_ESC_TG_NEG]]-Tabla2[[#This Row],[PAS_1DU_COR_COD_ESC_TG_NEG]]</f>
        <v>-5.7352941176470722</v>
      </c>
      <c r="OF50" s="15">
        <f>Tabla2[[#This Row],[ROS_1DU_COR_COD_ESC_TG_NEU]]-Tabla2[[#This Row],[PAS_1DU_COR_COD_ESC_TG_NEU]]</f>
        <v>27.403361344537814</v>
      </c>
      <c r="OG50" s="15">
        <f>Tabla2[[#This Row],[ROS_1DU_COR_COD_ESC_TG_POS]]-Tabla2[[#This Row],[PAS_1DU_COR_COD_ESC_TG_POS]]</f>
        <v>-126.32456140350874</v>
      </c>
      <c r="OH50" s="15">
        <f>Tabla2[[#This Row],[ROS_1DU_COR_COD_ESC_TG_TOT]]-Tabla2[[#This Row],[PAS_1DU_COR_COD_ESC_TG_TOT]]</f>
        <v>-32.402885682574947</v>
      </c>
      <c r="OI50" s="15">
        <f>Tabla2[[#This Row],[PAS_1DU_COR_COD_ROS_TG_NEG]]-Tabla2[[#This Row],[ESC_1DU_COR_COD_ROS_TG_NEG]]</f>
        <v>-28.555555555555543</v>
      </c>
      <c r="OJ50" s="15">
        <f>Tabla2[[#This Row],[PAS_1DU_COR_COD_ROS_TG_NEU]]-Tabla2[[#This Row],[ESC_1DU_COR_COD_ROS_TG_NEU]]</f>
        <v>-2.2745098039215463</v>
      </c>
      <c r="OK50" s="15">
        <f>Tabla2[[#This Row],[PAS_1DU_COR_COD_ROS_TG_POS]]-Tabla2[[#This Row],[ESC_1DU_COR_COD_ROS_TG_POS]]</f>
        <v>36.928571428571445</v>
      </c>
      <c r="OL50" s="15">
        <f>Tabla2[[#This Row],[PAS_1DU_COR_COD_ROS_TG_TOT]]-Tabla2[[#This Row],[ESC_1DU_COR_COD_ROS_TG_TOT]]</f>
        <v>-0.87755102040819111</v>
      </c>
      <c r="OM50" s="15">
        <f>Tabla2[[#This Row],[PAS_1DU_COR_COD_ESC_TG_NEG]]-Tabla2[[#This Row],[ESC_1DU_COR_COD_ESC_TG_NEG]]</f>
        <v>-38.875816993464014</v>
      </c>
      <c r="ON50" s="15">
        <f>Tabla2[[#This Row],[PAS_1DU_COR_COD_ESC_TG_NEU]]-Tabla2[[#This Row],[ESC_1DU_COR_COD_ESC_TG_NEU]]</f>
        <v>2.1823529411764753</v>
      </c>
      <c r="OO50" s="15">
        <f>Tabla2[[#This Row],[PAS_1DU_COR_COD_ESC_TG_POS]]-Tabla2[[#This Row],[ESC_1DU_COR_COD_ESC_TG_POS]]</f>
        <v>33.782894736842081</v>
      </c>
      <c r="OP50" s="15">
        <f>Tabla2[[#This Row],[PAS_1DU_COR_COD_ESC_TG_TOT]]-Tabla2[[#This Row],[ESC_1DU_COR_COD_ESC_TG_TOT]]</f>
        <v>-1.4772886093640523</v>
      </c>
      <c r="OQ50" s="61">
        <v>42.055555555555543</v>
      </c>
      <c r="OR50" s="62">
        <v>-55.396825396825363</v>
      </c>
      <c r="OS50" s="62">
        <v>141.76666666666668</v>
      </c>
      <c r="OT50" s="62">
        <v>40.569327731092471</v>
      </c>
      <c r="OU50" s="62">
        <v>-45.111111111111086</v>
      </c>
      <c r="OV50" s="62">
        <v>-46.366666666666674</v>
      </c>
      <c r="OW50" s="62">
        <v>-17.375</v>
      </c>
      <c r="OX50" s="62">
        <v>-36.703703703703695</v>
      </c>
      <c r="OY50" s="62">
        <v>-34.790849673202615</v>
      </c>
      <c r="OZ50" s="62">
        <v>-50.823529411764696</v>
      </c>
      <c r="PA50" s="62">
        <v>-14.229323308270637</v>
      </c>
      <c r="PB50" s="62">
        <v>-36.103966114747834</v>
      </c>
    </row>
    <row r="51" spans="1:418" x14ac:dyDescent="0.3">
      <c r="A51" s="2" t="s">
        <v>49</v>
      </c>
      <c r="B51" s="2">
        <v>20</v>
      </c>
      <c r="C51" s="2">
        <v>2</v>
      </c>
      <c r="D51" s="2">
        <v>23</v>
      </c>
      <c r="E51">
        <v>3.3</v>
      </c>
      <c r="F51">
        <v>1039.1500000000001</v>
      </c>
      <c r="G51">
        <v>3.65</v>
      </c>
      <c r="H51">
        <v>1218.4736842105262</v>
      </c>
      <c r="I51">
        <v>3.1</v>
      </c>
      <c r="J51">
        <v>984.35</v>
      </c>
      <c r="K51">
        <v>3.35</v>
      </c>
      <c r="L51">
        <v>1078.3220338983051</v>
      </c>
      <c r="M51">
        <v>3.25</v>
      </c>
      <c r="N51">
        <v>1066.0526315789473</v>
      </c>
      <c r="O51">
        <v>2.4500000000000002</v>
      </c>
      <c r="P51">
        <v>821.05555555555554</v>
      </c>
      <c r="Q51">
        <v>3.4</v>
      </c>
      <c r="R51">
        <v>1110.421052631579</v>
      </c>
      <c r="S51">
        <v>3.0333333333333332</v>
      </c>
      <c r="T51">
        <v>1002.3571428571429</v>
      </c>
      <c r="U51">
        <v>3.1916666666666669</v>
      </c>
      <c r="V51">
        <v>1041.3304347826088</v>
      </c>
      <c r="W51">
        <v>1.45</v>
      </c>
      <c r="X51">
        <v>423.5</v>
      </c>
      <c r="Y51">
        <v>1.5</v>
      </c>
      <c r="Z51">
        <v>431.3</v>
      </c>
      <c r="AA51">
        <v>1.55</v>
      </c>
      <c r="AB51">
        <v>444.5</v>
      </c>
      <c r="AC51">
        <v>1.5</v>
      </c>
      <c r="AD51">
        <v>433.1</v>
      </c>
      <c r="AE51">
        <v>1.5</v>
      </c>
      <c r="AF51">
        <v>433.1</v>
      </c>
      <c r="AG51">
        <v>2.6277777777777778</v>
      </c>
      <c r="AH51">
        <v>832.79428571428571</v>
      </c>
      <c r="BM51">
        <v>2.6277777777777778</v>
      </c>
      <c r="BN51">
        <v>832.79428571428571</v>
      </c>
      <c r="BO51">
        <v>4.5</v>
      </c>
      <c r="BP51">
        <v>1401.4</v>
      </c>
      <c r="BQ51">
        <v>5.8</v>
      </c>
      <c r="BR51">
        <v>1772.9</v>
      </c>
      <c r="BS51">
        <v>5.5555555555555554</v>
      </c>
      <c r="BT51">
        <v>1514.1111111111111</v>
      </c>
      <c r="BU51">
        <v>5.2758620689655169</v>
      </c>
      <c r="BV51">
        <v>1564.4827586206898</v>
      </c>
      <c r="BW51">
        <v>5.25</v>
      </c>
      <c r="BX51">
        <v>1574</v>
      </c>
      <c r="BY51">
        <v>5.2</v>
      </c>
      <c r="BZ51">
        <v>1580</v>
      </c>
      <c r="CA51">
        <v>4.4000000000000004</v>
      </c>
      <c r="CB51">
        <v>1475.5</v>
      </c>
      <c r="CC51">
        <v>4.9285714285714288</v>
      </c>
      <c r="CD51">
        <v>1540.9642857142858</v>
      </c>
      <c r="CE51">
        <v>5.1052631578947372</v>
      </c>
      <c r="CF51">
        <v>1552.9298245614036</v>
      </c>
      <c r="CG51">
        <v>2.2999999999999998</v>
      </c>
      <c r="CH51">
        <v>927.71428571428567</v>
      </c>
      <c r="CI51">
        <v>1.2</v>
      </c>
      <c r="CJ51">
        <v>603.4</v>
      </c>
      <c r="CK51">
        <v>1.7777777777777777</v>
      </c>
      <c r="CL51">
        <v>1043.5999999999999</v>
      </c>
      <c r="CM51">
        <v>1.7586206896551724</v>
      </c>
      <c r="CN51">
        <v>866.41176470588232</v>
      </c>
      <c r="CO51">
        <v>2</v>
      </c>
      <c r="CP51">
        <v>738.5</v>
      </c>
      <c r="CQ51">
        <v>1.9</v>
      </c>
      <c r="CR51">
        <v>721.75</v>
      </c>
      <c r="CS51">
        <v>2</v>
      </c>
      <c r="CT51">
        <v>614.375</v>
      </c>
      <c r="CU51">
        <v>1.9642857142857142</v>
      </c>
      <c r="CV51">
        <v>687.27272727272725</v>
      </c>
      <c r="CW51">
        <v>1.8596491228070176</v>
      </c>
      <c r="CX51">
        <v>765.35897435897436</v>
      </c>
      <c r="CY51">
        <v>3.4824561403508771</v>
      </c>
      <c r="CZ51">
        <v>1232.9791666666667</v>
      </c>
      <c r="DA51">
        <v>2.2000000000000002</v>
      </c>
      <c r="DB51">
        <v>636.20000000000005</v>
      </c>
      <c r="DC51">
        <v>2.2999999999999998</v>
      </c>
      <c r="DD51">
        <v>628.6</v>
      </c>
      <c r="DE51">
        <v>1.7777777777777777</v>
      </c>
      <c r="DF51">
        <v>575.66666666666663</v>
      </c>
      <c r="DG51">
        <v>2.103448275862069</v>
      </c>
      <c r="DH51">
        <v>614.79310344827582</v>
      </c>
      <c r="DI51">
        <v>2.25</v>
      </c>
      <c r="DJ51">
        <v>708.75</v>
      </c>
      <c r="DK51">
        <v>2.8</v>
      </c>
      <c r="DL51">
        <v>731.3</v>
      </c>
      <c r="DM51">
        <v>2.1</v>
      </c>
      <c r="DN51">
        <v>626.29999999999995</v>
      </c>
      <c r="DO51">
        <v>2.3928571428571428</v>
      </c>
      <c r="DP51">
        <v>687.35714285714289</v>
      </c>
      <c r="DQ51">
        <v>2.2456140350877192</v>
      </c>
      <c r="DR51">
        <v>650.43859649122805</v>
      </c>
      <c r="DS51">
        <v>2.2456140350877192</v>
      </c>
      <c r="DT51">
        <v>650.43859649122805</v>
      </c>
      <c r="DU51">
        <v>3.0701754385964914</v>
      </c>
      <c r="DV51">
        <v>1015.9542483660131</v>
      </c>
      <c r="EA51">
        <v>6</v>
      </c>
      <c r="EB51">
        <v>2218</v>
      </c>
      <c r="EC51">
        <v>6</v>
      </c>
      <c r="ED51">
        <v>2218</v>
      </c>
      <c r="EE51">
        <v>7</v>
      </c>
      <c r="EF51">
        <v>1975.5</v>
      </c>
      <c r="EK51">
        <v>7</v>
      </c>
      <c r="EL51">
        <v>1975.5</v>
      </c>
      <c r="EM51">
        <v>6.666666666666667</v>
      </c>
      <c r="EN51">
        <v>2056.3333333333335</v>
      </c>
      <c r="ES51">
        <v>1</v>
      </c>
      <c r="ET51">
        <v>140</v>
      </c>
      <c r="EU51">
        <v>1</v>
      </c>
      <c r="EV51">
        <v>140</v>
      </c>
      <c r="EW51">
        <v>1</v>
      </c>
      <c r="EX51">
        <v>611</v>
      </c>
      <c r="FC51">
        <v>1</v>
      </c>
      <c r="FD51">
        <v>611</v>
      </c>
      <c r="FE51">
        <v>1</v>
      </c>
      <c r="FF51">
        <v>375.5</v>
      </c>
      <c r="FG51">
        <v>3.8333333333333335</v>
      </c>
      <c r="FH51">
        <v>1384</v>
      </c>
      <c r="FM51">
        <v>9</v>
      </c>
      <c r="FN51">
        <v>2210</v>
      </c>
      <c r="FO51">
        <v>9</v>
      </c>
      <c r="FP51">
        <v>2210</v>
      </c>
      <c r="FQ51">
        <v>2</v>
      </c>
      <c r="FR51">
        <v>476.5</v>
      </c>
      <c r="FW51">
        <v>2</v>
      </c>
      <c r="FX51">
        <v>476.5</v>
      </c>
      <c r="FY51">
        <v>4.333333333333333</v>
      </c>
      <c r="FZ51">
        <v>1054.3333333333333</v>
      </c>
      <c r="GA51">
        <v>4.333333333333333</v>
      </c>
      <c r="GB51">
        <v>1054.3333333333333</v>
      </c>
      <c r="GC51">
        <v>4</v>
      </c>
      <c r="GD51">
        <v>1260.375</v>
      </c>
      <c r="GE51">
        <v>3.1166666666666667</v>
      </c>
      <c r="GF51">
        <v>1028.0993788819876</v>
      </c>
      <c r="GG51">
        <v>1.4</v>
      </c>
      <c r="GH51">
        <v>627.71428571428567</v>
      </c>
      <c r="GI51">
        <v>1.6</v>
      </c>
      <c r="GJ51">
        <v>805.57142857142856</v>
      </c>
      <c r="GK51">
        <v>1.625</v>
      </c>
      <c r="GL51">
        <v>749.5</v>
      </c>
      <c r="GM51">
        <v>1.5357142857142858</v>
      </c>
      <c r="GN51">
        <v>726.5</v>
      </c>
      <c r="GO51">
        <v>1</v>
      </c>
      <c r="GP51">
        <v>1297</v>
      </c>
      <c r="GQ51">
        <v>2.1</v>
      </c>
      <c r="GR51">
        <v>852.75</v>
      </c>
      <c r="GS51">
        <v>2</v>
      </c>
      <c r="GT51">
        <v>1143.8333333333333</v>
      </c>
      <c r="GU51">
        <v>1.75</v>
      </c>
      <c r="GV51">
        <v>1017.4375</v>
      </c>
      <c r="GW51">
        <v>1.6428571428571428</v>
      </c>
      <c r="GX51">
        <v>855.80555555555554</v>
      </c>
      <c r="GY51">
        <v>4.7</v>
      </c>
      <c r="GZ51">
        <v>1793.5</v>
      </c>
      <c r="HA51">
        <v>4.9000000000000004</v>
      </c>
      <c r="HB51">
        <v>1734.4</v>
      </c>
      <c r="HC51">
        <v>4.5</v>
      </c>
      <c r="HD51">
        <v>1819.4285714285713</v>
      </c>
      <c r="HE51">
        <v>4.7142857142857144</v>
      </c>
      <c r="HF51">
        <v>1778.3333333333333</v>
      </c>
      <c r="HG51">
        <v>5.25</v>
      </c>
      <c r="HH51">
        <v>2102.2857142857142</v>
      </c>
      <c r="HI51">
        <v>4.5999999999999996</v>
      </c>
      <c r="HJ51">
        <v>1482.6</v>
      </c>
      <c r="HK51">
        <v>4.5</v>
      </c>
      <c r="HL51">
        <v>1691</v>
      </c>
      <c r="HM51">
        <v>4.75</v>
      </c>
      <c r="HN51">
        <v>1721.5769230769231</v>
      </c>
      <c r="HO51">
        <v>4.7321428571428568</v>
      </c>
      <c r="HP51">
        <v>1750.4905660377358</v>
      </c>
      <c r="HQ51">
        <v>3.1875</v>
      </c>
      <c r="HR51">
        <v>1388.5955056179776</v>
      </c>
      <c r="HS51">
        <v>2.5</v>
      </c>
      <c r="HT51">
        <v>859.3</v>
      </c>
      <c r="HU51">
        <v>2.1</v>
      </c>
      <c r="HV51">
        <v>764.88888888888891</v>
      </c>
      <c r="HW51">
        <v>3</v>
      </c>
      <c r="HX51">
        <v>994.75</v>
      </c>
      <c r="HY51">
        <v>2.5</v>
      </c>
      <c r="HZ51">
        <v>867.96296296296293</v>
      </c>
      <c r="IA51">
        <v>2.625</v>
      </c>
      <c r="IB51">
        <v>784.875</v>
      </c>
      <c r="IC51">
        <v>2.9</v>
      </c>
      <c r="ID51">
        <v>1015</v>
      </c>
      <c r="IE51">
        <v>2.8</v>
      </c>
      <c r="IF51">
        <v>906.5</v>
      </c>
      <c r="IG51">
        <v>2.7857142857142856</v>
      </c>
      <c r="IH51">
        <v>910.5</v>
      </c>
      <c r="II51">
        <v>2.6428571428571428</v>
      </c>
      <c r="IJ51">
        <v>889.61818181818182</v>
      </c>
      <c r="IK51">
        <v>2.6428571428571428</v>
      </c>
      <c r="IL51">
        <v>889.61818181818182</v>
      </c>
      <c r="IM51">
        <v>3.0059523809523809</v>
      </c>
      <c r="IN51">
        <v>1198.0138888888889</v>
      </c>
      <c r="IS51">
        <v>0.5</v>
      </c>
      <c r="IT51">
        <v>364</v>
      </c>
      <c r="IU51">
        <v>0.5</v>
      </c>
      <c r="IV51">
        <v>364</v>
      </c>
      <c r="IW51">
        <v>1</v>
      </c>
      <c r="IX51">
        <v>437</v>
      </c>
      <c r="JC51">
        <v>1</v>
      </c>
      <c r="JD51">
        <v>437</v>
      </c>
      <c r="JE51">
        <v>0.75</v>
      </c>
      <c r="JF51">
        <v>400.5</v>
      </c>
      <c r="JK51">
        <v>4.5</v>
      </c>
      <c r="JL51">
        <v>1402</v>
      </c>
      <c r="JM51">
        <v>4.5</v>
      </c>
      <c r="JN51">
        <v>1402</v>
      </c>
      <c r="JO51">
        <v>5.5</v>
      </c>
      <c r="JP51">
        <v>1851.5</v>
      </c>
      <c r="JU51">
        <v>5.5</v>
      </c>
      <c r="JV51">
        <v>1851.5</v>
      </c>
      <c r="JW51">
        <v>5</v>
      </c>
      <c r="JX51">
        <v>1626.75</v>
      </c>
      <c r="JY51">
        <v>2.875</v>
      </c>
      <c r="JZ51">
        <v>1218</v>
      </c>
      <c r="KE51">
        <v>5</v>
      </c>
      <c r="KF51">
        <v>1491</v>
      </c>
      <c r="KG51">
        <v>5</v>
      </c>
      <c r="KH51">
        <v>1491</v>
      </c>
      <c r="KI51">
        <v>5</v>
      </c>
      <c r="KJ51">
        <v>1899.5</v>
      </c>
      <c r="KO51">
        <v>5</v>
      </c>
      <c r="KP51">
        <v>1899.5</v>
      </c>
      <c r="KQ51">
        <v>5</v>
      </c>
      <c r="KR51">
        <v>1695.25</v>
      </c>
      <c r="KS51">
        <v>5</v>
      </c>
      <c r="KT51">
        <v>1695.25</v>
      </c>
      <c r="KU51">
        <v>3.5833333333333335</v>
      </c>
      <c r="KV51">
        <v>1408.9</v>
      </c>
      <c r="KW51">
        <v>3.0444444444444443</v>
      </c>
      <c r="KX51">
        <v>1211.7077922077922</v>
      </c>
      <c r="KY51" s="15">
        <f>Tabla2[[#This Row],[ROS_NUM_COR_COD_ROS_TG_NEG]]-Tabla2[[#This Row],[PAS_NUM_COR_COD_ROS_TG_NEG]]</f>
        <v>2</v>
      </c>
      <c r="KZ51" s="15">
        <f>Tabla2[[#This Row],[ROS_DUR_COR_COD_ROS_TG_NEG]]-Tabla2[[#This Row],[PAS_DUR_COR_COD_ROS_TG_NEG]]</f>
        <v>1036.2330827067669</v>
      </c>
      <c r="LA51" s="15">
        <f>Tabla2[[#This Row],[ROS_NUM_COR_COD_ROS_TG_NEU]]-Tabla2[[#This Row],[PAS_NUM_COR_COD_ROS_TG_NEU]]</f>
        <v>2.1499999999999995</v>
      </c>
      <c r="LB51" s="15">
        <f>Tabla2[[#This Row],[ROS_DUR_COR_COD_ROS_TG_NEU]]-Tabla2[[#This Row],[PAS_DUR_COR_COD_ROS_TG_NEU]]</f>
        <v>661.54444444444437</v>
      </c>
      <c r="LC51" s="15">
        <f>Tabla2[[#This Row],[ROS_NUM_COR_COD_ROS_TG_POS]]-Tabla2[[#This Row],[PAS_NUM_COR_COD_ROS_TG_POS]]</f>
        <v>1.1000000000000001</v>
      </c>
      <c r="LD51" s="15">
        <f>Tabla2[[#This Row],[ROS_DUR_COR_COD_ROS_TG_POS]]-Tabla2[[#This Row],[PAS_DUR_COR_COD_ROS_TG_POS]]</f>
        <v>580.57894736842104</v>
      </c>
      <c r="LE51" s="15">
        <f>Tabla2[[#This Row],[ROS_NUM_COR_COD_ROS_TG_TOT]]-Tabla2[[#This Row],[PAS_NUM_COR_COD_ROS_TG_TOT]]</f>
        <v>1.7166666666666668</v>
      </c>
      <c r="LF51" s="15">
        <f>Tabla2[[#This Row],[ROS_DUR_COR_COD_ROS_TG_TOT]]-Tabla2[[#This Row],[PAS_DUR_COR_COD_ROS_TG_TOT]]</f>
        <v>719.2197802197802</v>
      </c>
      <c r="LG51" s="15">
        <f>Tabla2[[#This Row],[ROS_NUM_COR_COD_ESC_TG_NEG]]-Tabla2[[#This Row],[PAS_NUM_COR_COD_ESC_TG_NEG]]</f>
        <v>-2.2999999999999998</v>
      </c>
      <c r="LH51" s="15">
        <f>Tabla2[[#This Row],[ROS_DUR_COR_COD_ESC_TG_NEG]]-Tabla2[[#This Row],[PAS_DUR_COR_COD_ESC_TG_NEG]]</f>
        <v>257.84999999999991</v>
      </c>
      <c r="LI51" s="15">
        <f>Tabla2[[#This Row],[ROS_NUM_COR_COD_ESC_TG_NEU]]-Tabla2[[#This Row],[PAS_NUM_COR_COD_ESC_TG_NEU]]</f>
        <v>-1.5499999999999998</v>
      </c>
      <c r="LJ51" s="15">
        <f>Tabla2[[#This Row],[ROS_NUM_COR_COD_ESC_TG_NEG]]-Tabla2[[#This Row],[PAS_NUM_COR_COD_ESC_TG_NEG]]</f>
        <v>-2.2999999999999998</v>
      </c>
      <c r="LK51" s="15">
        <f>Tabla2[[#This Row],[ROS_NUM_COR_COD_ESC_TG_POS]]-Tabla2[[#This Row],[PAS_NUM_COR_COD_ESC_TG_POS]]</f>
        <v>-1.1000000000000001</v>
      </c>
      <c r="LL51" s="15">
        <f>Tabla2[[#This Row],[ROS_DUR_COR_COD_ESC_TG_POS]]-Tabla2[[#This Row],[PAS_DUR_COR_COD_ESC_TG_POS]]</f>
        <v>159.48333333333323</v>
      </c>
      <c r="LM51" s="15">
        <f>Tabla2[[#This Row],[ROS_NUM_COR_COD_ESC_TG_TOT]]-Tabla2[[#This Row],[PAS_NUM_COR_COD_ESC_TG_TOT]]</f>
        <v>-1.6</v>
      </c>
      <c r="LN51" s="15">
        <f>Tabla2[[#This Row],[ROS_DUR_COR_COD_ESC_TG_TOT]]-Tabla2[[#This Row],[PAS_DUR_COR_COD_ESC_TG_TOT]]</f>
        <v>-60.884533898305108</v>
      </c>
      <c r="LO51" s="15">
        <f>Tabla2[[#This Row],[PAS_NUM_COR_COD_ROS_TG_NEG]]-Tabla2[[#This Row],[ESC_NUM_COR_COD_ROS_TG_NEG]]</f>
        <v>1.25</v>
      </c>
      <c r="LP51" s="15">
        <f>Tabla2[[#This Row],[PAS_DUR_COR_COD_ROS_TG_NEG]]-Tabla2[[#This Row],[ESC_DUR_COR_COD_ROS_TG_NEG]]</f>
        <v>327.55263157894728</v>
      </c>
      <c r="LQ51" s="15">
        <f>Tabla2[[#This Row],[PAS_NUM_COR_COD_ROS_TG_NEU]]-Tabla2[[#This Row],[ESC_NUM_COR_COD_ROS_TG_NEU]]</f>
        <v>0.55000000000000027</v>
      </c>
      <c r="LR51" s="15">
        <f>Tabla2[[#This Row],[PAS_DUR_COR_COD_ROS_TG_NEU]]-Tabla2[[#This Row],[ESC_DUR_COR_COD_ROS_TG_NEU]]</f>
        <v>99.305555555555543</v>
      </c>
      <c r="LS51" s="15">
        <f>Tabla2[[#This Row],[PAS_NUM_COR_COD_ROS_TG_POS]]-Tabla2[[#This Row],[ESC_NUM_COR_COD_ROS_TG_POS]]</f>
        <v>1.4</v>
      </c>
      <c r="LT51" s="15">
        <f>Tabla2[[#This Row],[PAS_DUR_COR_COD_ROS_TG_POS]]-Tabla2[[#This Row],[ESC_DUR_COR_COD_ROS_TG_POS]]</f>
        <v>496.04605263157896</v>
      </c>
      <c r="LU51" s="15">
        <f>Tabla2[[#This Row],[PAS_NUM_COR_COD_ROS_TG_TOT]]-Tabla2[[#This Row],[ESC_NUM_COR_COD_ROS_TG_TOT]]</f>
        <v>1.069047619047619</v>
      </c>
      <c r="LV51" s="15">
        <f>Tabla2[[#This Row],[PAS_DUR_COR_COD_ROS_TG_TOT]]-Tabla2[[#This Row],[ESC_DUR_COR_COD_ROS_TG_TOT]]</f>
        <v>315.08441558441564</v>
      </c>
      <c r="LW51" s="15">
        <f>Tabla2[[#This Row],[PAS_NUM_COR_COD_ESC_TG_NEG]]-Tabla2[[#This Row],[ESC_NUM_COR_COD_ESC_TG_NEG]]</f>
        <v>-1.9500000000000002</v>
      </c>
      <c r="LX51" s="15">
        <f>Tabla2[[#This Row],[PAS_DUR_COR_COD_ESC_TG_NEG]]-Tabla2[[#This Row],[ESC_DUR_COR_COD_ESC_TG_NEG]]</f>
        <v>-534.84999999999991</v>
      </c>
      <c r="LY51" s="15">
        <f>Tabla2[[#This Row],[PAS_NUM_COR_COD_ESC_TG_NEU]]-Tabla2[[#This Row],[ESC_NUM_COR_COD_ESC_TG_NEU]]</f>
        <v>-1.5500000000000003</v>
      </c>
      <c r="LZ51" s="15">
        <f>Tabla2[[#This Row],[PAS_DUR_COR_COD_ESC_TG_NEU]]-Tabla2[[#This Row],[ESC_DUR_COR_COD_ESC_TG_NEU]]</f>
        <v>-361.52631578947376</v>
      </c>
      <c r="MA51" s="15">
        <f>Tabla2[[#This Row],[PAS_NUM_COR_COD_ESC_TG_POS]]-Tabla2[[#This Row],[ESC_NUM_COR_COD_ESC_TG_POS]]</f>
        <v>-1.3000000000000003</v>
      </c>
      <c r="MB51" s="15">
        <f>Tabla2[[#This Row],[PAS_DUR_COR_COD_ESC_TG_POS]]-Tabla2[[#This Row],[ESC_DUR_COR_COD_ESC_TG_POS]]</f>
        <v>-491.15</v>
      </c>
      <c r="MC51" s="15">
        <f>Tabla2[[#This Row],[PAS_NUM_COR_COD_ESC_TG_TOT]]-Tabla2[[#This Row],[ESC_NUM_COR_COD_ESC_TG_TOT]]</f>
        <v>-1.5785714285714287</v>
      </c>
      <c r="MD51" s="15">
        <f>Tabla2[[#This Row],[PAS_DUR_COR_COD_ESC_TG_TOT]]-Tabla2[[#This Row],[ESC_DUR_COR_COD_ESC_TG_TOT]]</f>
        <v>-462.64225181598067</v>
      </c>
      <c r="ME51" s="42">
        <f>Tabla25[[#This Row],[PAS_NUM_COR_COD_ROS_TG_NEG]]-Tabla25[[#This Row],[PAS_NUM_COR_COD_ESC_TG_NEG]]</f>
        <v>-4.9999999999999822E-2</v>
      </c>
      <c r="MF51" s="42">
        <f>Tabla25[[#This Row],[PAS_NUM_COR_COD_ROS_TG_NEU]]-Tabla25[[#This Row],[PAS_NUM_COR_COD_ESC_TG_NEU]]</f>
        <v>-1.1999999999999997</v>
      </c>
      <c r="MG51" s="42">
        <f>Tabla25[[#This Row],[PAS_NUM_COR_COD_ROS_TG_POS]]-Tabla25[[#This Row],[PAS_NUM_COR_COD_ESC_TG_POS]]</f>
        <v>0.29999999999999982</v>
      </c>
      <c r="MH51" s="42">
        <f>Tabla25[[#This Row],[PAS_NUM_COR_COD_ROS_TG_TOT]]-Tabla25[[#This Row],[PAS_NUM_COR_COD_ESC_TG_TOT]]</f>
        <v>-0.31666666666666687</v>
      </c>
      <c r="MI51" s="42">
        <f>Tabla25[[#This Row],[PAS_DUR_COR_COD_ROS_TG_NEG]]-Tabla25[[#This Row],[PAS_DUR_COR_COD_ESC_TG_NEG]]</f>
        <v>26.902631578947194</v>
      </c>
      <c r="MJ51" s="42">
        <f>Tabla25[[#This Row],[PAS_DUR_COR_COD_ROS_TG_NEU]]-Tabla25[[#This Row],[PAS_DUR_COR_COD_ESC_TG_NEU]]</f>
        <v>-397.4181286549707</v>
      </c>
      <c r="MK51" s="42">
        <f>Tabla25[[#This Row],[PAS_DUR_COR_COD_ROS_TG_POS]]-Tabla25[[#This Row],[PAS_DUR_COR_COD_ESC_TG_POS]]</f>
        <v>126.07105263157894</v>
      </c>
      <c r="ML51" s="42">
        <f>Tabla25[[#This Row],[PAS_DUR_COR_COD_ROS_TG_TOT]]-Tabla25[[#This Row],[PAS_DUR_COR_COD_ESC_TG_TOT]]</f>
        <v>-75.964891041162218</v>
      </c>
      <c r="MM51" s="44">
        <f>Tabla25[[#This Row],[ESC_NUM_COR_COD_ROS_TG_NEG]]-Tabla25[[#This Row],[ESC_NUM_COR_COD_ESC_TG_NEG]]</f>
        <v>-3.25</v>
      </c>
      <c r="MN51" s="44">
        <f>Tabla25[[#This Row],[ESC_NUM_COR_COD_ROS_TG_NEU]]-Tabla25[[#This Row],[ESC_NUM_COR_COD_ESC_TG_NEU]]</f>
        <v>-3.3000000000000003</v>
      </c>
      <c r="MO51" s="44">
        <f>Tabla25[[#This Row],[ESC_NUM_COR_COD_ROS_TG_POS]]-Tabla25[[#This Row],[ESC_NUM_COR_COD_ESC_TG_POS]]</f>
        <v>-2.4000000000000004</v>
      </c>
      <c r="MP51" s="44">
        <f>Tabla25[[#This Row],[ESC_NUM_COR_COD_ROS_TG_TOT]]-Tabla25[[#This Row],[ESC_NUM_COR_COD_ESC_TG_TOT]]</f>
        <v>-2.9642857142857144</v>
      </c>
      <c r="MQ51" s="44">
        <f>Tabla25[[#This Row],[ESC_DUR_COR_COD_ROS_TG_NEG]]-Tabla25[[#This Row],[ESC_DUR_COR_COD_ESC_TG_NEG]]</f>
        <v>-835.5</v>
      </c>
      <c r="MR51" s="44">
        <f>Tabla25[[#This Row],[ESC_DUR_COR_COD_ROS_TG_NEU]]-Tabla25[[#This Row],[ESC_DUR_COR_COD_ESC_TG_NEU]]</f>
        <v>-858.25</v>
      </c>
      <c r="MS51" s="44">
        <f>Tabla25[[#This Row],[ESC_DUR_COR_COD_ROS_TG_POS]]-Tabla25[[#This Row],[ESC_DUR_COR_COD_ESC_TG_POS]]</f>
        <v>-861.125</v>
      </c>
      <c r="MT51" s="44">
        <f>Tabla25[[#This Row],[ESC_DUR_COR_COD_ROS_TG_TOT]]-Tabla25[[#This Row],[ESC_DUR_COR_COD_ESC_TG_TOT]]</f>
        <v>-853.69155844155853</v>
      </c>
      <c r="MU51" s="47">
        <f>Tabla25[[#This Row],[ROS_NUM_COR_COD_ROS_TG_NEG]]-Tabla25[[#This Row],[ROS_NUM_COR_COD_ESC_TG_NEG]]</f>
        <v>4.25</v>
      </c>
      <c r="MV51" s="47">
        <f>Tabla25[[#This Row],[ROS_NUM_COR_COD_ROS_TG_NEU]]-Tabla25[[#This Row],[ROS_NUM_COR_COD_ESC_TG_NEU]]</f>
        <v>2.4999999999999996</v>
      </c>
      <c r="MW51" s="47">
        <f>Tabla25[[#This Row],[ROS_NUM_COR_COD_ROS_TG_POS]]-Tabla25[[#This Row],[ROS_NUM_COR_COD_ESC_TG_POS]]</f>
        <v>2.5</v>
      </c>
      <c r="MX51" s="47">
        <f>Tabla25[[#This Row],[ROS_NUM_COR_COD_ROS_TG_TOT]]-Tabla25[[#This Row],[ROS_NUM_COR_COD_ESC_TG_TOT]]</f>
        <v>3</v>
      </c>
      <c r="MY51" s="47">
        <f>Tabla25[[#This Row],[ROS_DUR_COR_COD_ROS_TG_NEG]]-Tabla25[[#This Row],[ROS_DUR_COR_COD_ESC_TG_NEG]]</f>
        <v>805.28571428571422</v>
      </c>
      <c r="MZ51" s="47">
        <f>Tabla25[[#This Row],[ROS_DUR_COR_COD_ROS_TG_NEU]]-Tabla25[[#This Row],[ROS_DUR_COR_COD_ESC_TG_NEU]]</f>
        <v>629.84999999999991</v>
      </c>
      <c r="NA51" s="47">
        <f>Tabla25[[#This Row],[ROS_DUR_COR_COD_ROS_TG_POS]]-Tabla25[[#This Row],[ROS_DUR_COR_COD_ESC_TG_POS]]</f>
        <v>547.16666666666674</v>
      </c>
      <c r="NB51" s="47">
        <f>Tabla25[[#This Row],[ROS_DUR_COR_COD_ROS_TG_TOT]]-Tabla25[[#This Row],[ROS_DUR_COR_COD_ESC_TG_TOT]]</f>
        <v>704.13942307692309</v>
      </c>
      <c r="NC51">
        <v>339.28571428571428</v>
      </c>
      <c r="ND51">
        <v>338.5</v>
      </c>
      <c r="NE51">
        <v>323.22222222222223</v>
      </c>
      <c r="NF51">
        <v>333.42307692307691</v>
      </c>
      <c r="NG51">
        <v>347</v>
      </c>
      <c r="NH51">
        <v>359.5</v>
      </c>
      <c r="NI51">
        <v>325.33333333333331</v>
      </c>
      <c r="NJ51">
        <v>345.125</v>
      </c>
      <c r="NK51">
        <v>302.16666666666669</v>
      </c>
      <c r="NL51">
        <v>277.25</v>
      </c>
      <c r="NM51">
        <v>302</v>
      </c>
      <c r="NN51">
        <v>293.04545454545456</v>
      </c>
      <c r="NO51">
        <v>312.75</v>
      </c>
      <c r="NP51">
        <v>349.2</v>
      </c>
      <c r="NQ51">
        <v>330</v>
      </c>
      <c r="NR51">
        <v>331.92857142857144</v>
      </c>
      <c r="NS51">
        <v>313.89473684210526</v>
      </c>
      <c r="NT51">
        <v>319.22222222222223</v>
      </c>
      <c r="NU51">
        <v>340.15789473684208</v>
      </c>
      <c r="NV51">
        <v>324.51785714285717</v>
      </c>
      <c r="NW51">
        <v>347.45</v>
      </c>
      <c r="NX51">
        <v>320.5263157894737</v>
      </c>
      <c r="NY51">
        <v>348.35</v>
      </c>
      <c r="NZ51">
        <v>339.08474576271186</v>
      </c>
      <c r="OA51" s="15">
        <f>Tabla2[[#This Row],[ROS_1DU_COR_COD_ROS_TG_NEG]]-Tabla2[[#This Row],[PAS_1DU_COR_COD_ROS_TG_NEG]]</f>
        <v>25.390977443609017</v>
      </c>
      <c r="OB51" s="15">
        <f>Tabla2[[#This Row],[ROS_1DU_COR_COD_ROS_TG_NEU]]-Tabla2[[#This Row],[PAS_1DU_COR_COD_ROS_TG_NEU]]</f>
        <v>19.277777777777771</v>
      </c>
      <c r="OC51" s="15">
        <f>Tabla2[[#This Row],[ROS_1DU_COR_COD_ROS_TG_POS]]-Tabla2[[#This Row],[PAS_1DU_COR_COD_ROS_TG_POS]]</f>
        <v>-16.935672514619853</v>
      </c>
      <c r="OD51" s="15">
        <f>Tabla2[[#This Row],[ROS_1DU_COR_COD_ROS_TG_TOT]]-Tabla2[[#This Row],[PAS_1DU_COR_COD_ROS_TG_TOT]]</f>
        <v>8.9052197802197384</v>
      </c>
      <c r="OE51" s="15">
        <f>Tabla2[[#This Row],[ROS_1DU_COR_COD_ESC_TG_NEG]]-Tabla2[[#This Row],[PAS_1DU_COR_COD_ESC_TG_NEG]]</f>
        <v>-0.44999999999998863</v>
      </c>
      <c r="OF51" s="15">
        <f>Tabla2[[#This Row],[ROS_1DU_COR_COD_ESC_TG_NEU]]-Tabla2[[#This Row],[PAS_1DU_COR_COD_ESC_TG_NEU]]</f>
        <v>38.973684210526301</v>
      </c>
      <c r="OG51" s="15">
        <f>Tabla2[[#This Row],[ROS_1DU_COR_COD_ESC_TG_POS]]-Tabla2[[#This Row],[PAS_1DU_COR_COD_ESC_TG_POS]]</f>
        <v>-23.016666666666708</v>
      </c>
      <c r="OH51" s="15">
        <f>Tabla2[[#This Row],[ROS_1DU_COR_COD_ESC_TG_TOT]]-Tabla2[[#This Row],[PAS_1DU_COR_COD_ESC_TG_TOT]]</f>
        <v>6.0402542372881385</v>
      </c>
      <c r="OI51" s="15">
        <f>Tabla2[[#This Row],[PAS_1DU_COR_COD_ROS_TG_NEG]]-Tabla2[[#This Row],[ESC_1DU_COR_COD_ROS_TG_NEG]]</f>
        <v>11.728070175438575</v>
      </c>
      <c r="OJ51" s="15">
        <f>Tabla2[[#This Row],[PAS_1DU_COR_COD_ROS_TG_NEU]]-Tabla2[[#This Row],[ESC_1DU_COR_COD_ROS_TG_NEU]]</f>
        <v>41.972222222222229</v>
      </c>
      <c r="OK51" s="15">
        <f>Tabla2[[#This Row],[PAS_1DU_COR_COD_ROS_TG_POS]]-Tabla2[[#This Row],[ESC_1DU_COR_COD_ROS_TG_POS]]</f>
        <v>38.157894736842081</v>
      </c>
      <c r="OL51" s="15">
        <f>Tabla2[[#This Row],[PAS_1DU_COR_COD_ROS_TG_TOT]]-Tabla2[[#This Row],[ESC_1DU_COR_COD_ROS_TG_TOT]]</f>
        <v>31.472402597402606</v>
      </c>
      <c r="OM51" s="15">
        <f>Tabla2[[#This Row],[PAS_1DU_COR_COD_ESC_TG_NEG]]-Tabla2[[#This Row],[ESC_1DU_COR_COD_ESC_TG_NEG]]</f>
        <v>34.699999999999989</v>
      </c>
      <c r="ON51" s="15">
        <f>Tabla2[[#This Row],[PAS_1DU_COR_COD_ESC_TG_NEU]]-Tabla2[[#This Row],[ESC_1DU_COR_COD_ESC_TG_NEU]]</f>
        <v>-28.673684210526289</v>
      </c>
      <c r="OO51" s="15">
        <f>Tabla2[[#This Row],[PAS_1DU_COR_COD_ESC_TG_POS]]-Tabla2[[#This Row],[ESC_1DU_COR_COD_ESC_TG_POS]]</f>
        <v>18.350000000000023</v>
      </c>
      <c r="OP51" s="15">
        <f>Tabla2[[#This Row],[PAS_1DU_COR_COD_ESC_TG_TOT]]-Tabla2[[#This Row],[ESC_1DU_COR_COD_ESC_TG_TOT]]</f>
        <v>7.1561743341404167</v>
      </c>
      <c r="OQ51" s="61">
        <v>-7.7142857142857224</v>
      </c>
      <c r="OR51" s="62">
        <v>-21</v>
      </c>
      <c r="OS51" s="62">
        <v>-2.1111111111110858</v>
      </c>
      <c r="OT51" s="62">
        <v>-11.701923076923094</v>
      </c>
      <c r="OU51" s="62">
        <v>-10.583333333333314</v>
      </c>
      <c r="OV51" s="62">
        <v>-71.949999999999989</v>
      </c>
      <c r="OW51" s="62">
        <v>-28</v>
      </c>
      <c r="OX51" s="62">
        <v>-38.883116883116884</v>
      </c>
      <c r="OY51" s="62">
        <v>-33.555263157894728</v>
      </c>
      <c r="OZ51" s="62">
        <v>-1.3040935672514706</v>
      </c>
      <c r="PA51" s="62">
        <v>-8.1921052631579414</v>
      </c>
      <c r="PB51" s="62">
        <v>-14.566888619854694</v>
      </c>
    </row>
    <row r="52" spans="1:418" x14ac:dyDescent="0.3">
      <c r="A52" s="2" t="s">
        <v>50</v>
      </c>
      <c r="B52" s="2">
        <v>20</v>
      </c>
      <c r="C52" s="2">
        <v>2</v>
      </c>
      <c r="D52" s="2">
        <v>25</v>
      </c>
      <c r="E52">
        <v>3.05</v>
      </c>
      <c r="F52">
        <v>1313</v>
      </c>
      <c r="G52">
        <v>3.95</v>
      </c>
      <c r="H52">
        <v>1740.0833333333333</v>
      </c>
      <c r="I52">
        <v>3.45</v>
      </c>
      <c r="J52">
        <v>1243.7142857142858</v>
      </c>
      <c r="K52">
        <v>3.4833333333333334</v>
      </c>
      <c r="L52">
        <v>1419.5384615384614</v>
      </c>
      <c r="M52">
        <v>3.95</v>
      </c>
      <c r="N52">
        <v>1303.9411764705883</v>
      </c>
      <c r="O52">
        <v>3.5</v>
      </c>
      <c r="P52">
        <v>1465.2142857142858</v>
      </c>
      <c r="Q52">
        <v>3.9</v>
      </c>
      <c r="R52">
        <v>1160.8235294117646</v>
      </c>
      <c r="S52">
        <v>3.7833333333333332</v>
      </c>
      <c r="T52">
        <v>1300.2916666666667</v>
      </c>
      <c r="U52">
        <v>3.6333333333333333</v>
      </c>
      <c r="V52">
        <v>1353.7471264367816</v>
      </c>
      <c r="W52">
        <v>1.35</v>
      </c>
      <c r="X52">
        <v>454.4375</v>
      </c>
      <c r="Y52">
        <v>1.05</v>
      </c>
      <c r="Z52">
        <v>365.0625</v>
      </c>
      <c r="AA52">
        <v>1.25</v>
      </c>
      <c r="AB52">
        <v>395.25</v>
      </c>
      <c r="AC52">
        <v>1.2166666666666666</v>
      </c>
      <c r="AD52">
        <v>404.91666666666669</v>
      </c>
      <c r="AE52">
        <v>1.2166666666666666</v>
      </c>
      <c r="AF52">
        <v>404.91666666666669</v>
      </c>
      <c r="AG52">
        <v>2.8277777777777779</v>
      </c>
      <c r="AH52">
        <v>1016.3851851851852</v>
      </c>
      <c r="BM52">
        <v>2.8277777777777779</v>
      </c>
      <c r="BN52">
        <v>1016.3851851851852</v>
      </c>
      <c r="BO52">
        <v>5.6</v>
      </c>
      <c r="BP52">
        <v>1632.3</v>
      </c>
      <c r="BQ52">
        <v>5.0999999999999996</v>
      </c>
      <c r="BR52">
        <v>1361.1</v>
      </c>
      <c r="BS52">
        <v>4.8</v>
      </c>
      <c r="BT52">
        <v>1446.7</v>
      </c>
      <c r="BU52">
        <v>5.166666666666667</v>
      </c>
      <c r="BV52">
        <v>1480.0333333333333</v>
      </c>
      <c r="BW52">
        <v>5.3</v>
      </c>
      <c r="BX52">
        <v>1496.8</v>
      </c>
      <c r="BY52">
        <v>5</v>
      </c>
      <c r="BZ52">
        <v>1403.3333333333333</v>
      </c>
      <c r="CA52">
        <v>4.7777777777777777</v>
      </c>
      <c r="CB52">
        <v>1445.25</v>
      </c>
      <c r="CC52">
        <v>5.0357142857142856</v>
      </c>
      <c r="CD52">
        <v>1450.3703703703704</v>
      </c>
      <c r="CE52">
        <v>5.1034482758620694</v>
      </c>
      <c r="CF52">
        <v>1465.9824561403509</v>
      </c>
      <c r="CG52">
        <v>2.1</v>
      </c>
      <c r="CH52">
        <v>654.5</v>
      </c>
      <c r="CI52">
        <v>2.5</v>
      </c>
      <c r="CJ52">
        <v>878.5</v>
      </c>
      <c r="CK52">
        <v>2.4</v>
      </c>
      <c r="CL52">
        <v>755.75</v>
      </c>
      <c r="CM52">
        <v>2.3333333333333335</v>
      </c>
      <c r="CN52">
        <v>772.77272727272725</v>
      </c>
      <c r="CO52">
        <v>2.1</v>
      </c>
      <c r="CP52">
        <v>883</v>
      </c>
      <c r="CQ52">
        <v>2.3333333333333335</v>
      </c>
      <c r="CR52">
        <v>788</v>
      </c>
      <c r="CS52">
        <v>2.5555555555555554</v>
      </c>
      <c r="CT52">
        <v>1070.8571428571429</v>
      </c>
      <c r="CU52">
        <v>2.3214285714285716</v>
      </c>
      <c r="CV52">
        <v>915.5</v>
      </c>
      <c r="CW52">
        <v>2.3275862068965516</v>
      </c>
      <c r="CX52">
        <v>840.73809523809518</v>
      </c>
      <c r="CY52">
        <v>3.7155172413793105</v>
      </c>
      <c r="CZ52">
        <v>1200.7272727272727</v>
      </c>
      <c r="DA52">
        <v>3.2</v>
      </c>
      <c r="DB52">
        <v>946.2</v>
      </c>
      <c r="DC52">
        <v>2.8</v>
      </c>
      <c r="DD52">
        <v>803.9</v>
      </c>
      <c r="DE52">
        <v>2.8</v>
      </c>
      <c r="DF52">
        <v>785.9</v>
      </c>
      <c r="DG52">
        <v>2.9333333333333331</v>
      </c>
      <c r="DH52">
        <v>845.33333333333337</v>
      </c>
      <c r="DI52">
        <v>2</v>
      </c>
      <c r="DJ52">
        <v>637.44444444444446</v>
      </c>
      <c r="DK52">
        <v>2.4444444444444446</v>
      </c>
      <c r="DL52">
        <v>704.77777777777783</v>
      </c>
      <c r="DM52">
        <v>3.2222222222222223</v>
      </c>
      <c r="DN52">
        <v>797.55555555555554</v>
      </c>
      <c r="DO52">
        <v>2.5357142857142856</v>
      </c>
      <c r="DP52">
        <v>713.25925925925924</v>
      </c>
      <c r="DQ52">
        <v>2.7413793103448274</v>
      </c>
      <c r="DR52">
        <v>782.77192982456143</v>
      </c>
      <c r="DS52">
        <v>2.7413793103448274</v>
      </c>
      <c r="DT52">
        <v>782.77192982456143</v>
      </c>
      <c r="DU52">
        <v>3.3908045977011496</v>
      </c>
      <c r="DV52">
        <v>1048.0128205128206</v>
      </c>
      <c r="EG52">
        <v>2</v>
      </c>
      <c r="EH52">
        <v>580</v>
      </c>
      <c r="EI52">
        <v>4</v>
      </c>
      <c r="EJ52">
        <v>1011</v>
      </c>
      <c r="EK52">
        <v>3</v>
      </c>
      <c r="EL52">
        <v>795.5</v>
      </c>
      <c r="EM52">
        <v>3</v>
      </c>
      <c r="EN52">
        <v>795.5</v>
      </c>
      <c r="EY52">
        <v>6</v>
      </c>
      <c r="EZ52">
        <v>1723</v>
      </c>
      <c r="FA52">
        <v>3</v>
      </c>
      <c r="FB52">
        <v>1039</v>
      </c>
      <c r="FC52">
        <v>4.5</v>
      </c>
      <c r="FD52">
        <v>1381</v>
      </c>
      <c r="FE52">
        <v>4.5</v>
      </c>
      <c r="FF52">
        <v>1381</v>
      </c>
      <c r="FG52">
        <v>3.75</v>
      </c>
      <c r="FH52">
        <v>1088.25</v>
      </c>
      <c r="FS52">
        <v>5</v>
      </c>
      <c r="FT52">
        <v>1130</v>
      </c>
      <c r="FU52">
        <v>7</v>
      </c>
      <c r="FV52">
        <v>1725</v>
      </c>
      <c r="FW52">
        <v>6</v>
      </c>
      <c r="FX52">
        <v>1427.5</v>
      </c>
      <c r="FY52">
        <v>6</v>
      </c>
      <c r="FZ52">
        <v>1427.5</v>
      </c>
      <c r="GA52">
        <v>6</v>
      </c>
      <c r="GB52">
        <v>1427.5</v>
      </c>
      <c r="GC52">
        <v>4.5</v>
      </c>
      <c r="GD52">
        <v>1201.3333333333333</v>
      </c>
      <c r="GE52">
        <v>3.4277777777777776</v>
      </c>
      <c r="GF52">
        <v>1053.6913580246915</v>
      </c>
      <c r="GG52">
        <v>4</v>
      </c>
      <c r="GH52">
        <v>952.625</v>
      </c>
      <c r="GI52">
        <v>2</v>
      </c>
      <c r="GJ52">
        <v>610.33333333333337</v>
      </c>
      <c r="GK52">
        <v>3.75</v>
      </c>
      <c r="GL52">
        <v>812.71428571428567</v>
      </c>
      <c r="GM52">
        <v>3.2142857142857144</v>
      </c>
      <c r="GN52">
        <v>808.19047619047615</v>
      </c>
      <c r="GO52">
        <v>2.6666666666666665</v>
      </c>
      <c r="GP52">
        <v>787.5</v>
      </c>
      <c r="GQ52">
        <v>3.8</v>
      </c>
      <c r="GR52">
        <v>1079.7142857142858</v>
      </c>
      <c r="GS52">
        <v>2.8</v>
      </c>
      <c r="GT52">
        <v>569.9</v>
      </c>
      <c r="GU52">
        <v>3.103448275862069</v>
      </c>
      <c r="GV52">
        <v>781.82608695652175</v>
      </c>
      <c r="GW52">
        <v>3.1578947368421053</v>
      </c>
      <c r="GX52">
        <v>794.40909090909088</v>
      </c>
      <c r="GY52">
        <v>4.7</v>
      </c>
      <c r="GZ52">
        <v>996.6</v>
      </c>
      <c r="HA52">
        <v>5.6</v>
      </c>
      <c r="HB52">
        <v>1160.5</v>
      </c>
      <c r="HC52">
        <v>4</v>
      </c>
      <c r="HD52">
        <v>853.75</v>
      </c>
      <c r="HE52">
        <v>4.8214285714285712</v>
      </c>
      <c r="HF52">
        <v>1014.3214285714286</v>
      </c>
      <c r="HG52">
        <v>4.333333333333333</v>
      </c>
      <c r="HH52">
        <v>984.875</v>
      </c>
      <c r="HI52">
        <v>3.9</v>
      </c>
      <c r="HJ52">
        <v>1088.25</v>
      </c>
      <c r="HK52">
        <v>4.5</v>
      </c>
      <c r="HL52">
        <v>967.6</v>
      </c>
      <c r="HM52">
        <v>4.2413793103448274</v>
      </c>
      <c r="HN52">
        <v>1010.0384615384615</v>
      </c>
      <c r="HO52">
        <v>4.5263157894736841</v>
      </c>
      <c r="HP52">
        <v>1012.2592592592592</v>
      </c>
      <c r="HQ52">
        <v>3.8421052631578947</v>
      </c>
      <c r="HR52">
        <v>914.44897959183675</v>
      </c>
      <c r="HS52">
        <v>1.1000000000000001</v>
      </c>
      <c r="HT52">
        <v>407.5</v>
      </c>
      <c r="HU52">
        <v>2.1</v>
      </c>
      <c r="HV52">
        <v>424.22222222222223</v>
      </c>
      <c r="HW52">
        <v>1.25</v>
      </c>
      <c r="HX52">
        <v>506.4</v>
      </c>
      <c r="HY52">
        <v>1.5</v>
      </c>
      <c r="HZ52">
        <v>439.75</v>
      </c>
      <c r="IA52">
        <v>1.7777777777777777</v>
      </c>
      <c r="IB52">
        <v>445.33333333333331</v>
      </c>
      <c r="IC52">
        <v>1.2</v>
      </c>
      <c r="ID52">
        <v>359.57142857142856</v>
      </c>
      <c r="IE52">
        <v>1.5</v>
      </c>
      <c r="IF52">
        <v>333.5</v>
      </c>
      <c r="IG52">
        <v>1.4827586206896552</v>
      </c>
      <c r="IH52">
        <v>383.04166666666669</v>
      </c>
      <c r="II52">
        <v>1.4912280701754386</v>
      </c>
      <c r="IJ52">
        <v>408.81818181818181</v>
      </c>
      <c r="IK52">
        <v>1.4912280701754386</v>
      </c>
      <c r="IL52">
        <v>408.81818181818181</v>
      </c>
      <c r="IM52">
        <v>3.0584795321637426</v>
      </c>
      <c r="IN52">
        <v>757.77464788732391</v>
      </c>
      <c r="IS52">
        <v>0.5</v>
      </c>
      <c r="IT52">
        <v>107</v>
      </c>
      <c r="IU52">
        <v>0.5</v>
      </c>
      <c r="IV52">
        <v>107</v>
      </c>
      <c r="IW52">
        <v>1</v>
      </c>
      <c r="IX52">
        <v>152</v>
      </c>
      <c r="JC52">
        <v>1</v>
      </c>
      <c r="JD52">
        <v>152</v>
      </c>
      <c r="JE52">
        <v>0.66666666666666663</v>
      </c>
      <c r="JF52">
        <v>129.5</v>
      </c>
      <c r="JK52">
        <v>3</v>
      </c>
      <c r="JL52">
        <v>729</v>
      </c>
      <c r="JM52">
        <v>3</v>
      </c>
      <c r="JN52">
        <v>729</v>
      </c>
      <c r="JO52">
        <v>9</v>
      </c>
      <c r="JP52">
        <v>1802</v>
      </c>
      <c r="JU52">
        <v>9</v>
      </c>
      <c r="JV52">
        <v>1802</v>
      </c>
      <c r="JW52">
        <v>5</v>
      </c>
      <c r="JX52">
        <v>1086.6666666666667</v>
      </c>
      <c r="JY52">
        <v>2.8333333333333335</v>
      </c>
      <c r="JZ52">
        <v>703.8</v>
      </c>
      <c r="KE52">
        <v>1.5</v>
      </c>
      <c r="KF52">
        <v>399</v>
      </c>
      <c r="KG52">
        <v>1.5</v>
      </c>
      <c r="KH52">
        <v>399</v>
      </c>
      <c r="KI52">
        <v>0</v>
      </c>
      <c r="KO52">
        <v>0</v>
      </c>
      <c r="KQ52">
        <v>1</v>
      </c>
      <c r="KR52">
        <v>399</v>
      </c>
      <c r="KS52">
        <v>1</v>
      </c>
      <c r="KT52">
        <v>399</v>
      </c>
      <c r="KU52">
        <v>2.2222222222222223</v>
      </c>
      <c r="KV52">
        <v>616.71428571428567</v>
      </c>
      <c r="KW52">
        <v>3.0166666666666666</v>
      </c>
      <c r="KX52">
        <v>751.14765100671138</v>
      </c>
      <c r="KY52" s="15">
        <f>Tabla2[[#This Row],[ROS_NUM_COR_COD_ROS_TG_NEG]]-Tabla2[[#This Row],[PAS_NUM_COR_COD_ROS_TG_NEG]]</f>
        <v>0.38333333333333286</v>
      </c>
      <c r="KZ52" s="15">
        <f>Tabla2[[#This Row],[ROS_DUR_COR_COD_ROS_TG_NEG]]-Tabla2[[#This Row],[PAS_DUR_COR_COD_ROS_TG_NEG]]</f>
        <v>-319.06617647058829</v>
      </c>
      <c r="LA52" s="15">
        <f>Tabla2[[#This Row],[ROS_NUM_COR_COD_ROS_TG_NEU]]-Tabla2[[#This Row],[PAS_NUM_COR_COD_ROS_TG_NEU]]</f>
        <v>0.39999999999999991</v>
      </c>
      <c r="LB52" s="15">
        <f>Tabla2[[#This Row],[ROS_DUR_COR_COD_ROS_TG_NEU]]-Tabla2[[#This Row],[PAS_DUR_COR_COD_ROS_TG_NEU]]</f>
        <v>-376.96428571428578</v>
      </c>
      <c r="LC52" s="15">
        <f>Tabla2[[#This Row],[ROS_NUM_COR_COD_ROS_TG_POS]]-Tabla2[[#This Row],[PAS_NUM_COR_COD_ROS_TG_POS]]</f>
        <v>0.60000000000000009</v>
      </c>
      <c r="LD52" s="15">
        <f>Tabla2[[#This Row],[ROS_DUR_COR_COD_ROS_TG_POS]]-Tabla2[[#This Row],[PAS_DUR_COR_COD_ROS_TG_POS]]</f>
        <v>-193.22352941176462</v>
      </c>
      <c r="LE52" s="15">
        <f>Tabla2[[#This Row],[ROS_NUM_COR_COD_ROS_TG_TOT]]-Tabla2[[#This Row],[PAS_NUM_COR_COD_ROS_TG_TOT]]</f>
        <v>0.45804597701149419</v>
      </c>
      <c r="LF52" s="15">
        <f>Tabla2[[#This Row],[ROS_DUR_COR_COD_ROS_TG_TOT]]-Tabla2[[#This Row],[PAS_DUR_COR_COD_ROS_TG_TOT]]</f>
        <v>-290.2532051282052</v>
      </c>
      <c r="LG52" s="15">
        <f>Tabla2[[#This Row],[ROS_NUM_COR_COD_ESC_TG_NEG]]-Tabla2[[#This Row],[PAS_NUM_COR_COD_ESC_TG_NEG]]</f>
        <v>-0.3833333333333333</v>
      </c>
      <c r="LH52" s="15">
        <f>Tabla2[[#This Row],[ROS_DUR_COR_COD_ESC_TG_NEG]]-Tabla2[[#This Row],[PAS_DUR_COR_COD_ESC_TG_NEG]]</f>
        <v>-525.5</v>
      </c>
      <c r="LI52" s="15">
        <f>Tabla2[[#This Row],[ROS_NUM_COR_COD_ESC_TG_NEU]]-Tabla2[[#This Row],[PAS_NUM_COR_COD_ESC_TG_NEU]]</f>
        <v>-0.15000000000000036</v>
      </c>
      <c r="LJ52" s="15">
        <f>Tabla2[[#This Row],[ROS_NUM_COR_COD_ESC_TG_NEG]]-Tabla2[[#This Row],[PAS_NUM_COR_COD_ESC_TG_NEG]]</f>
        <v>-0.3833333333333333</v>
      </c>
      <c r="LK52" s="15">
        <f>Tabla2[[#This Row],[ROS_NUM_COR_COD_ESC_TG_POS]]-Tabla2[[#This Row],[PAS_NUM_COR_COD_ESC_TG_POS]]</f>
        <v>-0.65000000000000036</v>
      </c>
      <c r="LL52" s="15">
        <f>Tabla2[[#This Row],[ROS_DUR_COR_COD_ESC_TG_POS]]-Tabla2[[#This Row],[PAS_DUR_COR_COD_ESC_TG_POS]]</f>
        <v>-673.8142857142858</v>
      </c>
      <c r="LM52" s="15">
        <f>Tabla2[[#This Row],[ROS_NUM_COR_COD_ESC_TG_TOT]]-Tabla2[[#This Row],[PAS_NUM_COR_COD_ESC_TG_TOT]]</f>
        <v>-0.37988505747126444</v>
      </c>
      <c r="LN52" s="15">
        <f>Tabla2[[#This Row],[ROS_DUR_COR_COD_ESC_TG_TOT]]-Tabla2[[#This Row],[PAS_DUR_COR_COD_ESC_TG_TOT]]</f>
        <v>-637.71237458193968</v>
      </c>
      <c r="LO52" s="15">
        <f>Tabla2[[#This Row],[PAS_NUM_COR_COD_ROS_TG_NEG]]-Tabla2[[#This Row],[ESC_NUM_COR_COD_ROS_TG_NEG]]</f>
        <v>1.85</v>
      </c>
      <c r="LP52" s="15">
        <f>Tabla2[[#This Row],[PAS_DUR_COR_COD_ROS_TG_NEG]]-Tabla2[[#This Row],[ESC_DUR_COR_COD_ROS_TG_NEG]]</f>
        <v>420.94117647058829</v>
      </c>
      <c r="LQ52" s="15">
        <f>Tabla2[[#This Row],[PAS_NUM_COR_COD_ROS_TG_NEU]]-Tabla2[[#This Row],[ESC_NUM_COR_COD_ROS_TG_NEU]]</f>
        <v>1.1666666666666665</v>
      </c>
      <c r="LR52" s="15">
        <f>Tabla2[[#This Row],[PAS_DUR_COR_COD_ROS_TG_NEU]]-Tabla2[[#This Row],[ESC_DUR_COR_COD_ROS_TG_NEU]]</f>
        <v>677.21428571428578</v>
      </c>
      <c r="LS52" s="15">
        <f>Tabla2[[#This Row],[PAS_NUM_COR_COD_ROS_TG_POS]]-Tabla2[[#This Row],[ESC_NUM_COR_COD_ROS_TG_POS]]</f>
        <v>1.3444444444444446</v>
      </c>
      <c r="LT52" s="15">
        <f>Tabla2[[#This Row],[PAS_DUR_COR_COD_ROS_TG_POS]]-Tabla2[[#This Row],[ESC_DUR_COR_COD_ROS_TG_POS]]</f>
        <v>89.966386554621749</v>
      </c>
      <c r="LU52" s="15">
        <f>Tabla2[[#This Row],[PAS_NUM_COR_COD_ROS_TG_TOT]]-Tabla2[[#This Row],[ESC_NUM_COR_COD_ROS_TG_TOT]]</f>
        <v>1.4619047619047616</v>
      </c>
      <c r="LV52" s="15">
        <f>Tabla2[[#This Row],[PAS_DUR_COR_COD_ROS_TG_TOT]]-Tabla2[[#This Row],[ESC_DUR_COR_COD_ROS_TG_TOT]]</f>
        <v>384.79166666666674</v>
      </c>
      <c r="LW52" s="15">
        <f>Tabla2[[#This Row],[PAS_NUM_COR_COD_ESC_TG_NEG]]-Tabla2[[#This Row],[ESC_NUM_COR_COD_ESC_TG_NEG]]</f>
        <v>-2.25</v>
      </c>
      <c r="LX52" s="15">
        <f>Tabla2[[#This Row],[PAS_DUR_COR_COD_ESC_TG_NEG]]-Tabla2[[#This Row],[ESC_DUR_COR_COD_ESC_TG_NEG]]</f>
        <v>-183.79999999999995</v>
      </c>
      <c r="LY52" s="15">
        <f>Tabla2[[#This Row],[PAS_NUM_COR_COD_ESC_TG_NEU]]-Tabla2[[#This Row],[ESC_NUM_COR_COD_ESC_TG_NEU]]</f>
        <v>-1.0499999999999998</v>
      </c>
      <c r="LZ52" s="15">
        <f>Tabla2[[#This Row],[PAS_DUR_COR_COD_ESC_TG_NEU]]-Tabla2[[#This Row],[ESC_DUR_COR_COD_ESC_TG_NEU]]</f>
        <v>336.75</v>
      </c>
      <c r="MA52" s="15">
        <f>Tabla2[[#This Row],[PAS_NUM_COR_COD_ESC_TG_POS]]-Tabla2[[#This Row],[ESC_NUM_COR_COD_ESC_TG_POS]]</f>
        <v>-1.3277777777777775</v>
      </c>
      <c r="MB52" s="15">
        <f>Tabla2[[#This Row],[PAS_DUR_COR_COD_ESC_TG_POS]]-Tabla2[[#This Row],[ESC_DUR_COR_COD_ESC_TG_POS]]</f>
        <v>-201.53571428571422</v>
      </c>
      <c r="MC52" s="15">
        <f>Tabla2[[#This Row],[PAS_NUM_COR_COD_ESC_TG_TOT]]-Tabla2[[#This Row],[ESC_NUM_COR_COD_ESC_TG_TOT]]</f>
        <v>-1.5523809523809522</v>
      </c>
      <c r="MD52" s="15">
        <f>Tabla2[[#This Row],[PAS_DUR_COR_COD_ESC_TG_TOT]]-Tabla2[[#This Row],[ESC_DUR_COR_COD_ESC_TG_TOT]]</f>
        <v>-30.831908831909004</v>
      </c>
      <c r="ME52" s="42">
        <f>Tabla25[[#This Row],[PAS_NUM_COR_COD_ROS_TG_NEG]]-Tabla25[[#This Row],[PAS_NUM_COR_COD_ESC_TG_NEG]]</f>
        <v>0.90000000000000036</v>
      </c>
      <c r="MF52" s="42">
        <f>Tabla25[[#This Row],[PAS_NUM_COR_COD_ROS_TG_NEU]]-Tabla25[[#This Row],[PAS_NUM_COR_COD_ESC_TG_NEU]]</f>
        <v>-0.45000000000000018</v>
      </c>
      <c r="MG52" s="42">
        <f>Tabla25[[#This Row],[PAS_NUM_COR_COD_ROS_TG_POS]]-Tabla25[[#This Row],[PAS_NUM_COR_COD_ESC_TG_POS]]</f>
        <v>0.44999999999999973</v>
      </c>
      <c r="MH52" s="42">
        <f>Tabla25[[#This Row],[PAS_NUM_COR_COD_ROS_TG_TOT]]-Tabla25[[#This Row],[PAS_NUM_COR_COD_ESC_TG_TOT]]</f>
        <v>0.29999999999999982</v>
      </c>
      <c r="MI52" s="42">
        <f>Tabla25[[#This Row],[PAS_DUR_COR_COD_ROS_TG_NEG]]-Tabla25[[#This Row],[PAS_DUR_COR_COD_ESC_TG_NEG]]</f>
        <v>-9.0588235294117112</v>
      </c>
      <c r="MJ52" s="42">
        <f>Tabla25[[#This Row],[PAS_DUR_COR_COD_ROS_TG_NEU]]-Tabla25[[#This Row],[PAS_DUR_COR_COD_ESC_TG_NEU]]</f>
        <v>-274.86904761904748</v>
      </c>
      <c r="MK52" s="42">
        <f>Tabla25[[#This Row],[PAS_DUR_COR_COD_ROS_TG_POS]]-Tabla25[[#This Row],[PAS_DUR_COR_COD_ESC_TG_POS]]</f>
        <v>-82.89075630252114</v>
      </c>
      <c r="ML52" s="42">
        <f>Tabla25[[#This Row],[PAS_DUR_COR_COD_ROS_TG_TOT]]-Tabla25[[#This Row],[PAS_DUR_COR_COD_ESC_TG_TOT]]</f>
        <v>-119.24679487179469</v>
      </c>
      <c r="MM52" s="44">
        <f>Tabla25[[#This Row],[ESC_NUM_COR_COD_ROS_TG_NEG]]-Tabla25[[#This Row],[ESC_NUM_COR_COD_ESC_TG_NEG]]</f>
        <v>-3.1999999999999997</v>
      </c>
      <c r="MN52" s="44">
        <f>Tabla25[[#This Row],[ESC_NUM_COR_COD_ROS_TG_NEU]]-Tabla25[[#This Row],[ESC_NUM_COR_COD_ESC_TG_NEU]]</f>
        <v>-2.6666666666666665</v>
      </c>
      <c r="MO52" s="44">
        <f>Tabla25[[#This Row],[ESC_NUM_COR_COD_ROS_TG_POS]]-Tabla25[[#This Row],[ESC_NUM_COR_COD_ESC_TG_POS]]</f>
        <v>-2.2222222222222223</v>
      </c>
      <c r="MP52" s="44">
        <f>Tabla25[[#This Row],[ESC_NUM_COR_COD_ROS_TG_TOT]]-Tabla25[[#This Row],[ESC_NUM_COR_COD_ESC_TG_TOT]]</f>
        <v>-2.714285714285714</v>
      </c>
      <c r="MQ52" s="44">
        <f>Tabla25[[#This Row],[ESC_DUR_COR_COD_ROS_TG_NEG]]-Tabla25[[#This Row],[ESC_DUR_COR_COD_ESC_TG_NEG]]</f>
        <v>-613.79999999999995</v>
      </c>
      <c r="MR52" s="44">
        <f>Tabla25[[#This Row],[ESC_DUR_COR_COD_ROS_TG_NEU]]-Tabla25[[#This Row],[ESC_DUR_COR_COD_ESC_TG_NEU]]</f>
        <v>-615.33333333333326</v>
      </c>
      <c r="MS52" s="44">
        <f>Tabla25[[#This Row],[ESC_DUR_COR_COD_ROS_TG_POS]]-Tabla25[[#This Row],[ESC_DUR_COR_COD_ESC_TG_POS]]</f>
        <v>-374.39285714285711</v>
      </c>
      <c r="MT52" s="44">
        <f>Tabla25[[#This Row],[ESC_DUR_COR_COD_ROS_TG_TOT]]-Tabla25[[#This Row],[ESC_DUR_COR_COD_ESC_TG_TOT]]</f>
        <v>-534.87037037037044</v>
      </c>
      <c r="MU52" s="47">
        <f>Tabla25[[#This Row],[ROS_NUM_COR_COD_ROS_TG_NEG]]-Tabla25[[#This Row],[ROS_NUM_COR_COD_ESC_TG_NEG]]</f>
        <v>1.6666666666666665</v>
      </c>
      <c r="MV52" s="47">
        <f>Tabla25[[#This Row],[ROS_NUM_COR_COD_ROS_TG_NEU]]-Tabla25[[#This Row],[ROS_NUM_COR_COD_ESC_TG_NEU]]</f>
        <v>0.10000000000000009</v>
      </c>
      <c r="MW52" s="47">
        <f>Tabla25[[#This Row],[ROS_NUM_COR_COD_ROS_TG_POS]]-Tabla25[[#This Row],[ROS_NUM_COR_COD_ESC_TG_POS]]</f>
        <v>1.7000000000000002</v>
      </c>
      <c r="MX52" s="47">
        <f>Tabla25[[#This Row],[ROS_NUM_COR_COD_ROS_TG_TOT]]-Tabla25[[#This Row],[ROS_NUM_COR_COD_ESC_TG_TOT]]</f>
        <v>1.1379310344827585</v>
      </c>
      <c r="MY52" s="47">
        <f>Tabla25[[#This Row],[ROS_DUR_COR_COD_ROS_TG_NEG]]-Tabla25[[#This Row],[ROS_DUR_COR_COD_ESC_TG_NEG]]</f>
        <v>197.375</v>
      </c>
      <c r="MZ52" s="47">
        <f>Tabla25[[#This Row],[ROS_DUR_COR_COD_ROS_TG_NEU]]-Tabla25[[#This Row],[ROS_DUR_COR_COD_ESC_TG_NEU]]</f>
        <v>8.5357142857142208</v>
      </c>
      <c r="NA52" s="47">
        <f>Tabla25[[#This Row],[ROS_DUR_COR_COD_ROS_TG_POS]]-Tabla25[[#This Row],[ROS_DUR_COR_COD_ESC_TG_POS]]</f>
        <v>397.70000000000005</v>
      </c>
      <c r="NB52" s="47">
        <f>Tabla25[[#This Row],[ROS_DUR_COR_COD_ROS_TG_TOT]]-Tabla25[[#This Row],[ROS_DUR_COR_COD_ESC_TG_TOT]]</f>
        <v>228.2123745819398</v>
      </c>
      <c r="NC52">
        <v>263.5</v>
      </c>
      <c r="ND52">
        <v>270.5</v>
      </c>
      <c r="NE52">
        <v>224</v>
      </c>
      <c r="NF52">
        <v>250.46153846153845</v>
      </c>
      <c r="NG52">
        <v>173.33333333333334</v>
      </c>
      <c r="NH52">
        <v>199.14285714285714</v>
      </c>
      <c r="NI52">
        <v>174</v>
      </c>
      <c r="NJ52">
        <v>181.47826086956522</v>
      </c>
      <c r="NK52">
        <v>285.83333333333331</v>
      </c>
      <c r="NL52">
        <v>240.42857142857142</v>
      </c>
      <c r="NM52">
        <v>316.71428571428572</v>
      </c>
      <c r="NN52">
        <v>280.75</v>
      </c>
      <c r="NO52">
        <v>319.8</v>
      </c>
      <c r="NP52">
        <v>246.44444444444446</v>
      </c>
      <c r="NQ52">
        <v>270.875</v>
      </c>
      <c r="NR52">
        <v>280.85185185185185</v>
      </c>
      <c r="NS52">
        <v>239.41176470588235</v>
      </c>
      <c r="NT52">
        <v>307.57142857142856</v>
      </c>
      <c r="NU52">
        <v>258.11764705882354</v>
      </c>
      <c r="NV52">
        <v>265.91666666666669</v>
      </c>
      <c r="NW52">
        <v>282.76923076923077</v>
      </c>
      <c r="NX52">
        <v>297.75</v>
      </c>
      <c r="NY52">
        <v>254.42857142857142</v>
      </c>
      <c r="NZ52">
        <v>277.20512820512823</v>
      </c>
      <c r="OA52" s="15">
        <f>Tabla2[[#This Row],[ROS_1DU_COR_COD_ROS_TG_NEG]]-Tabla2[[#This Row],[PAS_1DU_COR_COD_ROS_TG_NEG]]</f>
        <v>24.088235294117652</v>
      </c>
      <c r="OB52" s="15">
        <f>Tabla2[[#This Row],[ROS_1DU_COR_COD_ROS_TG_NEU]]-Tabla2[[#This Row],[PAS_1DU_COR_COD_ROS_TG_NEU]]</f>
        <v>-37.071428571428555</v>
      </c>
      <c r="OC52" s="15">
        <f>Tabla2[[#This Row],[ROS_1DU_COR_COD_ROS_TG_POS]]-Tabla2[[#This Row],[PAS_1DU_COR_COD_ROS_TG_POS]]</f>
        <v>-34.117647058823536</v>
      </c>
      <c r="OD52" s="15">
        <f>Tabla2[[#This Row],[ROS_1DU_COR_COD_ROS_TG_TOT]]-Tabla2[[#This Row],[PAS_1DU_COR_COD_ROS_TG_TOT]]</f>
        <v>-15.455128205128233</v>
      </c>
      <c r="OE52" s="15">
        <f>Tabla2[[#This Row],[ROS_1DU_COR_COD_ESC_TG_NEG]]-Tabla2[[#This Row],[PAS_1DU_COR_COD_ESC_TG_NEG]]</f>
        <v>-109.43589743589743</v>
      </c>
      <c r="OF52" s="15">
        <f>Tabla2[[#This Row],[ROS_1DU_COR_COD_ESC_TG_NEU]]-Tabla2[[#This Row],[PAS_1DU_COR_COD_ESC_TG_NEU]]</f>
        <v>-98.607142857142861</v>
      </c>
      <c r="OG52" s="15">
        <f>Tabla2[[#This Row],[ROS_1DU_COR_COD_ESC_TG_POS]]-Tabla2[[#This Row],[PAS_1DU_COR_COD_ESC_TG_POS]]</f>
        <v>-80.428571428571416</v>
      </c>
      <c r="OH52" s="15">
        <f>Tabla2[[#This Row],[ROS_1DU_COR_COD_ESC_TG_TOT]]-Tabla2[[#This Row],[PAS_1DU_COR_COD_ESC_TG_TOT]]</f>
        <v>-95.726867335563014</v>
      </c>
      <c r="OI52" s="15">
        <f>Tabla2[[#This Row],[PAS_1DU_COR_COD_ROS_TG_NEG]]-Tabla2[[#This Row],[ESC_1DU_COR_COD_ROS_TG_NEG]]</f>
        <v>-46.421568627450966</v>
      </c>
      <c r="OJ52" s="15">
        <f>Tabla2[[#This Row],[PAS_1DU_COR_COD_ROS_TG_NEU]]-Tabla2[[#This Row],[ESC_1DU_COR_COD_ROS_TG_NEU]]</f>
        <v>67.142857142857139</v>
      </c>
      <c r="OK52" s="15">
        <f>Tabla2[[#This Row],[PAS_1DU_COR_COD_ROS_TG_POS]]-Tabla2[[#This Row],[ESC_1DU_COR_COD_ROS_TG_POS]]</f>
        <v>-58.596638655462186</v>
      </c>
      <c r="OL52" s="15">
        <f>Tabla2[[#This Row],[PAS_1DU_COR_COD_ROS_TG_TOT]]-Tabla2[[#This Row],[ESC_1DU_COR_COD_ROS_TG_TOT]]</f>
        <v>-14.833333333333314</v>
      </c>
      <c r="OM52" s="15">
        <f>Tabla2[[#This Row],[PAS_1DU_COR_COD_ESC_TG_NEG]]-Tabla2[[#This Row],[ESC_1DU_COR_COD_ESC_TG_NEG]]</f>
        <v>-37.030769230769238</v>
      </c>
      <c r="ON52" s="15">
        <f>Tabla2[[#This Row],[PAS_1DU_COR_COD_ESC_TG_NEU]]-Tabla2[[#This Row],[ESC_1DU_COR_COD_ESC_TG_NEU]]</f>
        <v>51.305555555555543</v>
      </c>
      <c r="OO52" s="15">
        <f>Tabla2[[#This Row],[PAS_1DU_COR_COD_ESC_TG_POS]]-Tabla2[[#This Row],[ESC_1DU_COR_COD_ESC_TG_POS]]</f>
        <v>-16.446428571428584</v>
      </c>
      <c r="OP52" s="15">
        <f>Tabla2[[#This Row],[PAS_1DU_COR_COD_ESC_TG_TOT]]-Tabla2[[#This Row],[ESC_1DU_COR_COD_ESC_TG_TOT]]</f>
        <v>-3.6467236467236148</v>
      </c>
      <c r="OQ52" s="61">
        <v>90.166666666666657</v>
      </c>
      <c r="OR52" s="62">
        <v>71.357142857142861</v>
      </c>
      <c r="OS52" s="62">
        <v>50</v>
      </c>
      <c r="OT52" s="62">
        <v>68.983277591973234</v>
      </c>
      <c r="OU52" s="62">
        <v>-33.966666666666697</v>
      </c>
      <c r="OV52" s="62">
        <v>-6.0158730158730407</v>
      </c>
      <c r="OW52" s="62">
        <v>45.839285714285722</v>
      </c>
      <c r="OX52" s="62">
        <v>-0.10185185185184764</v>
      </c>
      <c r="OY52" s="62">
        <v>-43.357466063348426</v>
      </c>
      <c r="OZ52" s="62">
        <v>9.8214285714285552</v>
      </c>
      <c r="PA52" s="62">
        <v>3.6890756302521197</v>
      </c>
      <c r="PB52" s="62">
        <v>-11.288461538461547</v>
      </c>
    </row>
    <row r="53" spans="1:418" x14ac:dyDescent="0.3">
      <c r="A53" s="2" t="s">
        <v>51</v>
      </c>
      <c r="B53" s="2">
        <v>30</v>
      </c>
      <c r="C53" s="2">
        <v>1</v>
      </c>
      <c r="D53" s="2">
        <v>33</v>
      </c>
      <c r="E53">
        <v>3.9</v>
      </c>
      <c r="F53">
        <v>1113.1052631578948</v>
      </c>
      <c r="G53">
        <v>3.6</v>
      </c>
      <c r="H53">
        <v>980.55</v>
      </c>
      <c r="I53">
        <v>3.7894736842105261</v>
      </c>
      <c r="J53">
        <v>1038.5263157894738</v>
      </c>
      <c r="K53">
        <v>3.7627118644067798</v>
      </c>
      <c r="L53">
        <v>1042.9655172413793</v>
      </c>
      <c r="M53">
        <v>3.75</v>
      </c>
      <c r="N53">
        <v>1045.9000000000001</v>
      </c>
      <c r="O53">
        <v>3.85</v>
      </c>
      <c r="P53">
        <v>1152.3</v>
      </c>
      <c r="Q53">
        <v>3.7894736842105261</v>
      </c>
      <c r="R53">
        <v>1148.2222222222222</v>
      </c>
      <c r="S53">
        <v>3.7966101694915255</v>
      </c>
      <c r="T53">
        <v>1114.344827586207</v>
      </c>
      <c r="U53">
        <v>3.7796610169491527</v>
      </c>
      <c r="V53">
        <v>1078.655172413793</v>
      </c>
      <c r="W53">
        <v>1.7</v>
      </c>
      <c r="X53">
        <v>440.5</v>
      </c>
      <c r="Y53">
        <v>1.8</v>
      </c>
      <c r="Z53">
        <v>476.31578947368422</v>
      </c>
      <c r="AA53">
        <v>1.8421052631578947</v>
      </c>
      <c r="AB53">
        <v>452.89473684210526</v>
      </c>
      <c r="AC53">
        <v>1.7796610169491525</v>
      </c>
      <c r="AD53">
        <v>456.29310344827587</v>
      </c>
      <c r="AE53">
        <v>1.7796610169491525</v>
      </c>
      <c r="AF53">
        <v>456.29310344827587</v>
      </c>
      <c r="AG53">
        <v>3.1129943502824857</v>
      </c>
      <c r="AH53">
        <v>871.20114942528733</v>
      </c>
      <c r="AM53">
        <v>5</v>
      </c>
      <c r="AN53">
        <v>1283</v>
      </c>
      <c r="AO53">
        <v>5</v>
      </c>
      <c r="AP53">
        <v>1283</v>
      </c>
      <c r="AU53">
        <v>3</v>
      </c>
      <c r="AV53">
        <v>497</v>
      </c>
      <c r="AW53">
        <v>3</v>
      </c>
      <c r="AX53">
        <v>497</v>
      </c>
      <c r="AY53">
        <v>4</v>
      </c>
      <c r="AZ53">
        <v>890</v>
      </c>
      <c r="BE53">
        <v>1</v>
      </c>
      <c r="BF53">
        <v>383</v>
      </c>
      <c r="BG53">
        <v>1</v>
      </c>
      <c r="BH53">
        <v>383</v>
      </c>
      <c r="BI53">
        <v>1</v>
      </c>
      <c r="BJ53">
        <v>383</v>
      </c>
      <c r="BK53">
        <v>3</v>
      </c>
      <c r="BL53">
        <v>721</v>
      </c>
      <c r="BM53">
        <v>3.1111111111111112</v>
      </c>
      <c r="BN53">
        <v>868.65536723163837</v>
      </c>
      <c r="BO53">
        <v>5.7</v>
      </c>
      <c r="BP53">
        <v>1783</v>
      </c>
      <c r="BQ53">
        <v>5.0999999999999996</v>
      </c>
      <c r="BR53">
        <v>1615.3</v>
      </c>
      <c r="BS53">
        <v>5.4444444444444446</v>
      </c>
      <c r="BT53">
        <v>1646.3333333333333</v>
      </c>
      <c r="BU53">
        <v>5.4137931034482758</v>
      </c>
      <c r="BV53">
        <v>1682.7586206896551</v>
      </c>
      <c r="BW53">
        <v>5.3</v>
      </c>
      <c r="BX53">
        <v>1734</v>
      </c>
      <c r="BY53">
        <v>5.6</v>
      </c>
      <c r="BZ53">
        <v>1762</v>
      </c>
      <c r="CA53">
        <v>6.2222222222222223</v>
      </c>
      <c r="CB53">
        <v>2023.4444444444443</v>
      </c>
      <c r="CC53">
        <v>5.6896551724137927</v>
      </c>
      <c r="CD53">
        <v>1833.4827586206898</v>
      </c>
      <c r="CE53">
        <v>5.5517241379310347</v>
      </c>
      <c r="CF53">
        <v>1758.1206896551723</v>
      </c>
      <c r="CG53">
        <v>1.7</v>
      </c>
      <c r="CH53">
        <v>481.875</v>
      </c>
      <c r="CI53">
        <v>1.6</v>
      </c>
      <c r="CJ53">
        <v>548.28571428571433</v>
      </c>
      <c r="CK53">
        <v>1.7777777777777777</v>
      </c>
      <c r="CL53">
        <v>617.28571428571433</v>
      </c>
      <c r="CM53">
        <v>1.6896551724137931</v>
      </c>
      <c r="CN53">
        <v>546.09090909090912</v>
      </c>
      <c r="CO53">
        <v>1.6</v>
      </c>
      <c r="CP53">
        <v>681.85714285714289</v>
      </c>
      <c r="CQ53">
        <v>1.6</v>
      </c>
      <c r="CR53">
        <v>638.14285714285711</v>
      </c>
      <c r="CS53">
        <v>0.88888888888888884</v>
      </c>
      <c r="CT53">
        <v>267.83333333333331</v>
      </c>
      <c r="CU53">
        <v>1.3793103448275863</v>
      </c>
      <c r="CV53">
        <v>542.35</v>
      </c>
      <c r="CW53">
        <v>1.5344827586206897</v>
      </c>
      <c r="CX53">
        <v>544.30952380952385</v>
      </c>
      <c r="CY53">
        <v>3.5431034482758621</v>
      </c>
      <c r="CZ53">
        <v>1248.32</v>
      </c>
      <c r="DA53">
        <v>2.6</v>
      </c>
      <c r="DB53">
        <v>860.5</v>
      </c>
      <c r="DC53">
        <v>2.4</v>
      </c>
      <c r="DD53">
        <v>762.3</v>
      </c>
      <c r="DE53">
        <v>2.7777777777777777</v>
      </c>
      <c r="DF53">
        <v>834.22222222222217</v>
      </c>
      <c r="DG53">
        <v>2.5862068965517242</v>
      </c>
      <c r="DH53">
        <v>818.48275862068965</v>
      </c>
      <c r="DI53">
        <v>1.9</v>
      </c>
      <c r="DJ53">
        <v>538.44444444444446</v>
      </c>
      <c r="DK53">
        <v>2.4</v>
      </c>
      <c r="DL53">
        <v>750</v>
      </c>
      <c r="DM53">
        <v>2.2222222222222223</v>
      </c>
      <c r="DN53">
        <v>582.88888888888891</v>
      </c>
      <c r="DO53">
        <v>2.1724137931034484</v>
      </c>
      <c r="DP53">
        <v>628.28571428571433</v>
      </c>
      <c r="DQ53">
        <v>2.3793103448275863</v>
      </c>
      <c r="DR53">
        <v>725.0526315789474</v>
      </c>
      <c r="DS53">
        <v>2.3793103448275863</v>
      </c>
      <c r="DT53">
        <v>725.0526315789474</v>
      </c>
      <c r="DU53">
        <v>3.1551724137931036</v>
      </c>
      <c r="DV53">
        <v>1058.343949044586</v>
      </c>
      <c r="EA53">
        <v>5</v>
      </c>
      <c r="EB53">
        <v>1778</v>
      </c>
      <c r="EC53">
        <v>5</v>
      </c>
      <c r="ED53">
        <v>1778</v>
      </c>
      <c r="EI53">
        <v>6</v>
      </c>
      <c r="EJ53">
        <v>1857</v>
      </c>
      <c r="EK53">
        <v>6</v>
      </c>
      <c r="EL53">
        <v>1857</v>
      </c>
      <c r="EM53">
        <v>5.5</v>
      </c>
      <c r="EN53">
        <v>1817.5</v>
      </c>
      <c r="ES53">
        <v>2</v>
      </c>
      <c r="ET53">
        <v>618</v>
      </c>
      <c r="EU53">
        <v>2</v>
      </c>
      <c r="EV53">
        <v>618</v>
      </c>
      <c r="FA53">
        <v>1</v>
      </c>
      <c r="FB53">
        <v>390</v>
      </c>
      <c r="FC53">
        <v>1</v>
      </c>
      <c r="FD53">
        <v>390</v>
      </c>
      <c r="FE53">
        <v>1.5</v>
      </c>
      <c r="FF53">
        <v>504</v>
      </c>
      <c r="FG53">
        <v>3.5</v>
      </c>
      <c r="FH53">
        <v>1160.75</v>
      </c>
      <c r="FM53">
        <v>3</v>
      </c>
      <c r="FN53">
        <v>828</v>
      </c>
      <c r="FO53">
        <v>3</v>
      </c>
      <c r="FP53">
        <v>828</v>
      </c>
      <c r="FU53">
        <v>3</v>
      </c>
      <c r="FV53">
        <v>618</v>
      </c>
      <c r="FW53">
        <v>3</v>
      </c>
      <c r="FX53">
        <v>618</v>
      </c>
      <c r="FY53">
        <v>3</v>
      </c>
      <c r="FZ53">
        <v>723</v>
      </c>
      <c r="GA53">
        <v>3</v>
      </c>
      <c r="GB53">
        <v>723</v>
      </c>
      <c r="GC53">
        <v>3.3333333333333335</v>
      </c>
      <c r="GD53">
        <v>1014.8333333333334</v>
      </c>
      <c r="GE53">
        <v>3.161111111111111</v>
      </c>
      <c r="GF53">
        <v>1056.7423312883436</v>
      </c>
      <c r="GG53">
        <v>1.5</v>
      </c>
      <c r="GH53">
        <v>806.66666666666663</v>
      </c>
      <c r="GI53">
        <v>0.9</v>
      </c>
      <c r="GJ53">
        <v>387.33333333333331</v>
      </c>
      <c r="GK53">
        <v>1</v>
      </c>
      <c r="GL53">
        <v>513.79999999999995</v>
      </c>
      <c r="GM53">
        <v>1.1379310344827587</v>
      </c>
      <c r="GN53">
        <v>572.52941176470586</v>
      </c>
      <c r="GO53">
        <v>1.2222222222222223</v>
      </c>
      <c r="GP53">
        <v>421.28571428571428</v>
      </c>
      <c r="GQ53">
        <v>0.8</v>
      </c>
      <c r="GR53">
        <v>619.20000000000005</v>
      </c>
      <c r="GS53">
        <v>1.1000000000000001</v>
      </c>
      <c r="GT53">
        <v>516</v>
      </c>
      <c r="GU53">
        <v>1.0344827586206897</v>
      </c>
      <c r="GV53">
        <v>508.26315789473682</v>
      </c>
      <c r="GW53">
        <v>1.0862068965517242</v>
      </c>
      <c r="GX53">
        <v>538.61111111111109</v>
      </c>
      <c r="GY53">
        <v>5.5</v>
      </c>
      <c r="GZ53">
        <v>1794.7</v>
      </c>
      <c r="HA53">
        <v>6.3</v>
      </c>
      <c r="HB53">
        <v>2036.5</v>
      </c>
      <c r="HC53">
        <v>6</v>
      </c>
      <c r="HD53">
        <v>1931.1111111111111</v>
      </c>
      <c r="HE53">
        <v>5.931034482758621</v>
      </c>
      <c r="HF53">
        <v>1920.4137931034484</v>
      </c>
      <c r="HG53">
        <v>5.7777777777777777</v>
      </c>
      <c r="HH53">
        <v>1952.8888888888889</v>
      </c>
      <c r="HI53">
        <v>5.9</v>
      </c>
      <c r="HJ53">
        <v>1875.7</v>
      </c>
      <c r="HK53">
        <v>5.4</v>
      </c>
      <c r="HL53">
        <v>1786.6</v>
      </c>
      <c r="HM53">
        <v>5.6896551724137927</v>
      </c>
      <c r="HN53">
        <v>1868.9310344827586</v>
      </c>
      <c r="HO53">
        <v>5.8103448275862073</v>
      </c>
      <c r="HP53">
        <v>1894.6724137931035</v>
      </c>
      <c r="HQ53">
        <v>3.4482758620689653</v>
      </c>
      <c r="HR53">
        <v>1375.3297872340424</v>
      </c>
      <c r="HS53">
        <v>2.1</v>
      </c>
      <c r="HT53">
        <v>660.3</v>
      </c>
      <c r="HU53">
        <v>2</v>
      </c>
      <c r="HV53">
        <v>624.29999999999995</v>
      </c>
      <c r="HW53">
        <v>2.2222222222222223</v>
      </c>
      <c r="HX53">
        <v>649.55555555555554</v>
      </c>
      <c r="HY53">
        <v>2.103448275862069</v>
      </c>
      <c r="HZ53">
        <v>644.55172413793105</v>
      </c>
      <c r="IA53">
        <v>2.2222222222222223</v>
      </c>
      <c r="IB53">
        <v>607.44444444444446</v>
      </c>
      <c r="IC53">
        <v>1.9</v>
      </c>
      <c r="ID53">
        <v>546.20000000000005</v>
      </c>
      <c r="IE53">
        <v>2</v>
      </c>
      <c r="IF53">
        <v>607.29999999999995</v>
      </c>
      <c r="IG53">
        <v>2.0344827586206895</v>
      </c>
      <c r="IH53">
        <v>586.27586206896547</v>
      </c>
      <c r="II53">
        <v>2.0689655172413794</v>
      </c>
      <c r="IJ53">
        <v>615.41379310344826</v>
      </c>
      <c r="IK53">
        <v>2.0689655172413794</v>
      </c>
      <c r="IL53">
        <v>615.41379310344826</v>
      </c>
      <c r="IM53">
        <v>2.9885057471264367</v>
      </c>
      <c r="IN53">
        <v>1085.3618421052631</v>
      </c>
      <c r="IS53">
        <v>3</v>
      </c>
      <c r="IT53">
        <v>808</v>
      </c>
      <c r="IU53">
        <v>3</v>
      </c>
      <c r="IV53">
        <v>808</v>
      </c>
      <c r="IW53">
        <v>1</v>
      </c>
      <c r="IX53">
        <v>395</v>
      </c>
      <c r="JC53">
        <v>1</v>
      </c>
      <c r="JD53">
        <v>395</v>
      </c>
      <c r="JE53">
        <v>2</v>
      </c>
      <c r="JF53">
        <v>601.5</v>
      </c>
      <c r="JK53">
        <v>5</v>
      </c>
      <c r="JL53">
        <v>1093</v>
      </c>
      <c r="JM53">
        <v>5</v>
      </c>
      <c r="JN53">
        <v>1093</v>
      </c>
      <c r="JO53">
        <v>4</v>
      </c>
      <c r="JP53">
        <v>1548</v>
      </c>
      <c r="JU53">
        <v>4</v>
      </c>
      <c r="JV53">
        <v>1548</v>
      </c>
      <c r="JW53">
        <v>4.5</v>
      </c>
      <c r="JX53">
        <v>1320.5</v>
      </c>
      <c r="JY53">
        <v>3.25</v>
      </c>
      <c r="JZ53">
        <v>961</v>
      </c>
      <c r="KE53">
        <v>2</v>
      </c>
      <c r="KF53">
        <v>682</v>
      </c>
      <c r="KG53">
        <v>2</v>
      </c>
      <c r="KH53">
        <v>682</v>
      </c>
      <c r="KI53">
        <v>2</v>
      </c>
      <c r="KJ53">
        <v>771</v>
      </c>
      <c r="KO53">
        <v>2</v>
      </c>
      <c r="KP53">
        <v>771</v>
      </c>
      <c r="KQ53">
        <v>2</v>
      </c>
      <c r="KR53">
        <v>726.5</v>
      </c>
      <c r="KS53">
        <v>2</v>
      </c>
      <c r="KT53">
        <v>726.5</v>
      </c>
      <c r="KU53">
        <v>2.8333333333333335</v>
      </c>
      <c r="KV53">
        <v>882.83333333333337</v>
      </c>
      <c r="KW53">
        <v>2.9833333333333334</v>
      </c>
      <c r="KX53">
        <v>1077.6708860759493</v>
      </c>
      <c r="KY53" s="15">
        <f>Tabla2[[#This Row],[ROS_NUM_COR_COD_ROS_TG_NEG]]-Tabla2[[#This Row],[PAS_NUM_COR_COD_ROS_TG_NEG]]</f>
        <v>2.0277777777777777</v>
      </c>
      <c r="KZ53" s="15">
        <f>Tabla2[[#This Row],[ROS_DUR_COR_COD_ROS_TG_NEG]]-Tabla2[[#This Row],[PAS_DUR_COR_COD_ROS_TG_NEG]]</f>
        <v>906.98888888888882</v>
      </c>
      <c r="LA53" s="15">
        <f>Tabla2[[#This Row],[ROS_NUM_COR_COD_ROS_TG_NEU]]-Tabla2[[#This Row],[PAS_NUM_COR_COD_ROS_TG_NEU]]</f>
        <v>2.0500000000000003</v>
      </c>
      <c r="LB53" s="15">
        <f>Tabla2[[#This Row],[ROS_DUR_COR_COD_ROS_TG_NEU]]-Tabla2[[#This Row],[PAS_DUR_COR_COD_ROS_TG_NEU]]</f>
        <v>723.40000000000009</v>
      </c>
      <c r="LC53" s="15">
        <f>Tabla2[[#This Row],[ROS_NUM_COR_COD_ROS_TG_POS]]-Tabla2[[#This Row],[PAS_NUM_COR_COD_ROS_TG_POS]]</f>
        <v>1.6105263157894742</v>
      </c>
      <c r="LD53" s="15">
        <f>Tabla2[[#This Row],[ROS_DUR_COR_COD_ROS_TG_POS]]-Tabla2[[#This Row],[PAS_DUR_COR_COD_ROS_TG_POS]]</f>
        <v>638.37777777777774</v>
      </c>
      <c r="LE53" s="15">
        <f>Tabla2[[#This Row],[ROS_NUM_COR_COD_ROS_TG_TOT]]-Tabla2[[#This Row],[PAS_NUM_COR_COD_ROS_TG_TOT]]</f>
        <v>1.8930450029222672</v>
      </c>
      <c r="LF53" s="15">
        <f>Tabla2[[#This Row],[ROS_DUR_COR_COD_ROS_TG_TOT]]-Tabla2[[#This Row],[PAS_DUR_COR_COD_ROS_TG_TOT]]</f>
        <v>754.58620689655163</v>
      </c>
      <c r="LG53" s="15">
        <f>Tabla2[[#This Row],[ROS_NUM_COR_COD_ESC_TG_NEG]]-Tabla2[[#This Row],[PAS_NUM_COR_COD_ESC_TG_NEG]]</f>
        <v>-2.6777777777777776</v>
      </c>
      <c r="LH53" s="15">
        <f>Tabla2[[#This Row],[ROS_DUR_COR_COD_ESC_TG_NEG]]-Tabla2[[#This Row],[PAS_DUR_COR_COD_ESC_TG_NEG]]</f>
        <v>-691.81954887218058</v>
      </c>
      <c r="LI53" s="15">
        <f>Tabla2[[#This Row],[ROS_NUM_COR_COD_ESC_TG_NEU]]-Tabla2[[#This Row],[PAS_NUM_COR_COD_ESC_TG_NEU]]</f>
        <v>-2.8</v>
      </c>
      <c r="LJ53" s="15">
        <f>Tabla2[[#This Row],[ROS_NUM_COR_COD_ESC_TG_NEG]]-Tabla2[[#This Row],[PAS_NUM_COR_COD_ESC_TG_NEG]]</f>
        <v>-2.6777777777777776</v>
      </c>
      <c r="LK53" s="15">
        <f>Tabla2[[#This Row],[ROS_NUM_COR_COD_ESC_TG_POS]]-Tabla2[[#This Row],[PAS_NUM_COR_COD_ESC_TG_POS]]</f>
        <v>-2.689473684210526</v>
      </c>
      <c r="LL53" s="15">
        <f>Tabla2[[#This Row],[ROS_DUR_COR_COD_ESC_TG_POS]]-Tabla2[[#This Row],[PAS_DUR_COR_COD_ESC_TG_POS]]</f>
        <v>-522.52631578947376</v>
      </c>
      <c r="LM53" s="15">
        <f>Tabla2[[#This Row],[ROS_NUM_COR_COD_ESC_TG_TOT]]-Tabla2[[#This Row],[PAS_NUM_COR_COD_ESC_TG_TOT]]</f>
        <v>-2.7282291057860899</v>
      </c>
      <c r="LN53" s="15">
        <f>Tabla2[[#This Row],[ROS_DUR_COR_COD_ESC_TG_TOT]]-Tabla2[[#This Row],[PAS_DUR_COR_COD_ESC_TG_TOT]]</f>
        <v>-534.70235934664242</v>
      </c>
      <c r="LO53" s="15">
        <f>Tabla2[[#This Row],[PAS_NUM_COR_COD_ROS_TG_NEG]]-Tabla2[[#This Row],[ESC_NUM_COR_COD_ROS_TG_NEG]]</f>
        <v>2.15</v>
      </c>
      <c r="LP53" s="15">
        <f>Tabla2[[#This Row],[PAS_DUR_COR_COD_ROS_TG_NEG]]-Tabla2[[#This Row],[ESC_DUR_COR_COD_ROS_TG_NEG]]</f>
        <v>364.0428571428572</v>
      </c>
      <c r="LQ53" s="15">
        <f>Tabla2[[#This Row],[PAS_NUM_COR_COD_ROS_TG_NEU]]-Tabla2[[#This Row],[ESC_NUM_COR_COD_ROS_TG_NEU]]</f>
        <v>2.25</v>
      </c>
      <c r="LR53" s="15">
        <f>Tabla2[[#This Row],[PAS_DUR_COR_COD_ROS_TG_NEU]]-Tabla2[[#This Row],[ESC_DUR_COR_COD_ROS_TG_NEU]]</f>
        <v>514.15714285714284</v>
      </c>
      <c r="LS53" s="15">
        <f>Tabla2[[#This Row],[PAS_NUM_COR_COD_ROS_TG_POS]]-Tabla2[[#This Row],[ESC_NUM_COR_COD_ROS_TG_POS]]</f>
        <v>2.9005847953216373</v>
      </c>
      <c r="LT53" s="15">
        <f>Tabla2[[#This Row],[PAS_DUR_COR_COD_ROS_TG_POS]]-Tabla2[[#This Row],[ESC_DUR_COR_COD_ROS_TG_POS]]</f>
        <v>880.38888888888891</v>
      </c>
      <c r="LU53" s="15">
        <f>Tabla2[[#This Row],[PAS_NUM_COR_COD_ROS_TG_TOT]]-Tabla2[[#This Row],[ESC_NUM_COR_COD_ROS_TG_TOT]]</f>
        <v>2.4172998246639392</v>
      </c>
      <c r="LV53" s="15">
        <f>Tabla2[[#This Row],[PAS_DUR_COR_COD_ROS_TG_TOT]]-Tabla2[[#This Row],[ESC_DUR_COR_COD_ROS_TG_TOT]]</f>
        <v>571.99482758620695</v>
      </c>
      <c r="LW53" s="15">
        <f>Tabla2[[#This Row],[PAS_NUM_COR_COD_ESC_TG_NEG]]-Tabla2[[#This Row],[ESC_NUM_COR_COD_ESC_TG_NEG]]</f>
        <v>-1.4</v>
      </c>
      <c r="LX53" s="15">
        <f>Tabla2[[#This Row],[PAS_DUR_COR_COD_ESC_TG_NEG]]-Tabla2[[#This Row],[ESC_DUR_COR_COD_ESC_TG_NEG]]</f>
        <v>-620.8947368421052</v>
      </c>
      <c r="LY53" s="15">
        <f>Tabla2[[#This Row],[PAS_NUM_COR_COD_ESC_TG_NEU]]-Tabla2[[#This Row],[ESC_NUM_COR_COD_ESC_TG_NEU]]</f>
        <v>-1.9999999999999996</v>
      </c>
      <c r="LZ53" s="15">
        <f>Tabla2[[#This Row],[PAS_DUR_COR_COD_ESC_TG_NEU]]-Tabla2[[#This Row],[ESC_DUR_COR_COD_ESC_TG_NEU]]</f>
        <v>-781.45</v>
      </c>
      <c r="MA53" s="15">
        <f>Tabla2[[#This Row],[PAS_NUM_COR_COD_ESC_TG_POS]]-Tabla2[[#This Row],[ESC_NUM_COR_COD_ESC_TG_POS]]</f>
        <v>-2.4327485380116962</v>
      </c>
      <c r="MB53" s="15">
        <f>Tabla2[[#This Row],[PAS_DUR_COR_COD_ESC_TG_POS]]-Tabla2[[#This Row],[ESC_DUR_COR_COD_ESC_TG_POS]]</f>
        <v>-984.91812865497059</v>
      </c>
      <c r="MC53" s="15">
        <f>Tabla2[[#This Row],[PAS_NUM_COR_COD_ESC_TG_TOT]]-Tabla2[[#This Row],[ESC_NUM_COR_COD_ESC_TG_TOT]]</f>
        <v>-1.9269433080070129</v>
      </c>
      <c r="MD53" s="15">
        <f>Tabla2[[#This Row],[PAS_DUR_COR_COD_ESC_TG_TOT]]-Tabla2[[#This Row],[ESC_DUR_COR_COD_ESC_TG_TOT]]</f>
        <v>-790.51724137931046</v>
      </c>
      <c r="ME53" s="42">
        <f>Tabla25[[#This Row],[PAS_NUM_COR_COD_ROS_TG_NEG]]-Tabla25[[#This Row],[PAS_NUM_COR_COD_ESC_TG_NEG]]</f>
        <v>-0.14999999999999991</v>
      </c>
      <c r="MF53" s="42">
        <f>Tabla25[[#This Row],[PAS_NUM_COR_COD_ROS_TG_NEU]]-Tabla25[[#This Row],[PAS_NUM_COR_COD_ESC_TG_NEU]]</f>
        <v>0.25</v>
      </c>
      <c r="MG53" s="42">
        <f>Tabla25[[#This Row],[PAS_NUM_COR_COD_ROS_TG_POS]]-Tabla25[[#This Row],[PAS_NUM_COR_COD_ESC_TG_POS]]</f>
        <v>0</v>
      </c>
      <c r="MH53" s="42">
        <f>Tabla25[[#This Row],[PAS_NUM_COR_COD_ROS_TG_TOT]]-Tabla25[[#This Row],[PAS_NUM_COR_COD_ESC_TG_TOT]]</f>
        <v>3.3898305084745672E-2</v>
      </c>
      <c r="MI53" s="42">
        <f>Tabla25[[#This Row],[PAS_DUR_COR_COD_ROS_TG_NEG]]-Tabla25[[#This Row],[PAS_DUR_COR_COD_ESC_TG_NEG]]</f>
        <v>-67.205263157894706</v>
      </c>
      <c r="MJ53" s="42">
        <f>Tabla25[[#This Row],[PAS_DUR_COR_COD_ROS_TG_NEU]]-Tabla25[[#This Row],[PAS_DUR_COR_COD_ESC_TG_NEU]]</f>
        <v>171.75</v>
      </c>
      <c r="MK53" s="42">
        <f>Tabla25[[#This Row],[PAS_DUR_COR_COD_ROS_TG_POS]]-Tabla25[[#This Row],[PAS_DUR_COR_COD_ESC_TG_POS]]</f>
        <v>109.69590643274842</v>
      </c>
      <c r="ML53" s="42">
        <f>Tabla25[[#This Row],[PAS_DUR_COR_COD_ROS_TG_TOT]]-Tabla25[[#This Row],[PAS_DUR_COR_COD_ESC_TG_TOT]]</f>
        <v>71.379310344827672</v>
      </c>
      <c r="MM53" s="44">
        <f>Tabla25[[#This Row],[ESC_NUM_COR_COD_ROS_TG_NEG]]-Tabla25[[#This Row],[ESC_NUM_COR_COD_ESC_TG_NEG]]</f>
        <v>-3.6999999999999997</v>
      </c>
      <c r="MN53" s="44">
        <f>Tabla25[[#This Row],[ESC_NUM_COR_COD_ROS_TG_NEU]]-Tabla25[[#This Row],[ESC_NUM_COR_COD_ESC_TG_NEU]]</f>
        <v>-3.9999999999999996</v>
      </c>
      <c r="MO53" s="44">
        <f>Tabla25[[#This Row],[ESC_NUM_COR_COD_ROS_TG_POS]]-Tabla25[[#This Row],[ESC_NUM_COR_COD_ESC_TG_POS]]</f>
        <v>-5.3333333333333339</v>
      </c>
      <c r="MP53" s="44">
        <f>Tabla25[[#This Row],[ESC_NUM_COR_COD_ROS_TG_TOT]]-Tabla25[[#This Row],[ESC_NUM_COR_COD_ESC_TG_TOT]]</f>
        <v>-4.3103448275862064</v>
      </c>
      <c r="MQ53" s="44">
        <f>Tabla25[[#This Row],[ESC_DUR_COR_COD_ROS_TG_NEG]]-Tabla25[[#This Row],[ESC_DUR_COR_COD_ESC_TG_NEG]]</f>
        <v>-1052.1428571428571</v>
      </c>
      <c r="MR53" s="44">
        <f>Tabla25[[#This Row],[ESC_DUR_COR_COD_ROS_TG_NEU]]-Tabla25[[#This Row],[ESC_DUR_COR_COD_ESC_TG_NEU]]</f>
        <v>-1123.8571428571429</v>
      </c>
      <c r="MS53" s="44">
        <f>Tabla25[[#This Row],[ESC_DUR_COR_COD_ROS_TG_POS]]-Tabla25[[#This Row],[ESC_DUR_COR_COD_ESC_TG_POS]]</f>
        <v>-1755.6111111111111</v>
      </c>
      <c r="MT53" s="44">
        <f>Tabla25[[#This Row],[ESC_DUR_COR_COD_ROS_TG_TOT]]-Tabla25[[#This Row],[ESC_DUR_COR_COD_ESC_TG_TOT]]</f>
        <v>-1291.1327586206899</v>
      </c>
      <c r="MU53" s="47">
        <f>Tabla25[[#This Row],[ROS_NUM_COR_COD_ROS_TG_NEG]]-Tabla25[[#This Row],[ROS_NUM_COR_COD_ESC_TG_NEG]]</f>
        <v>4.5555555555555554</v>
      </c>
      <c r="MV53" s="47">
        <f>Tabla25[[#This Row],[ROS_NUM_COR_COD_ROS_TG_NEU]]-Tabla25[[#This Row],[ROS_NUM_COR_COD_ESC_TG_NEU]]</f>
        <v>5.1000000000000005</v>
      </c>
      <c r="MW53" s="47">
        <f>Tabla25[[#This Row],[ROS_NUM_COR_COD_ROS_TG_POS]]-Tabla25[[#This Row],[ROS_NUM_COR_COD_ESC_TG_POS]]</f>
        <v>4.3000000000000007</v>
      </c>
      <c r="MX53" s="47">
        <f>Tabla25[[#This Row],[ROS_NUM_COR_COD_ROS_TG_TOT]]-Tabla25[[#This Row],[ROS_NUM_COR_COD_ESC_TG_TOT]]</f>
        <v>4.6551724137931032</v>
      </c>
      <c r="MY53" s="47">
        <f>Tabla25[[#This Row],[ROS_DUR_COR_COD_ROS_TG_NEG]]-Tabla25[[#This Row],[ROS_DUR_COR_COD_ESC_TG_NEG]]</f>
        <v>1531.6031746031747</v>
      </c>
      <c r="MZ53" s="47">
        <f>Tabla25[[#This Row],[ROS_DUR_COR_COD_ROS_TG_NEU]]-Tabla25[[#This Row],[ROS_DUR_COR_COD_ESC_TG_NEU]]</f>
        <v>1256.5</v>
      </c>
      <c r="NA53" s="47">
        <f>Tabla25[[#This Row],[ROS_DUR_COR_COD_ROS_TG_POS]]-Tabla25[[#This Row],[ROS_DUR_COR_COD_ESC_TG_POS]]</f>
        <v>1270.5999999999999</v>
      </c>
      <c r="NB53" s="47">
        <f>Tabla25[[#This Row],[ROS_DUR_COR_COD_ROS_TG_TOT]]-Tabla25[[#This Row],[ROS_DUR_COR_COD_ESC_TG_TOT]]</f>
        <v>1360.6678765880217</v>
      </c>
      <c r="NC53">
        <v>389.66666666666669</v>
      </c>
      <c r="ND53">
        <v>356.4</v>
      </c>
      <c r="NE53">
        <v>339.5</v>
      </c>
      <c r="NF53">
        <v>360.89655172413791</v>
      </c>
      <c r="NG53">
        <v>260.14285714285717</v>
      </c>
      <c r="NH53">
        <v>384.6</v>
      </c>
      <c r="NI53">
        <v>322.14285714285717</v>
      </c>
      <c r="NJ53">
        <v>315.73684210526318</v>
      </c>
      <c r="NK53">
        <v>338.14285714285717</v>
      </c>
      <c r="NL53">
        <v>267.28571428571428</v>
      </c>
      <c r="NM53">
        <v>207.83333333333334</v>
      </c>
      <c r="NN53">
        <v>274.25</v>
      </c>
      <c r="NO53">
        <v>259.7</v>
      </c>
      <c r="NP53">
        <v>343.7</v>
      </c>
      <c r="NQ53">
        <v>369.88888888888891</v>
      </c>
      <c r="NR53">
        <v>322.86206896551727</v>
      </c>
      <c r="NS53">
        <v>310.55</v>
      </c>
      <c r="NT53">
        <v>295.55</v>
      </c>
      <c r="NU53">
        <v>278.61111111111109</v>
      </c>
      <c r="NV53">
        <v>295.4655172413793</v>
      </c>
      <c r="NW53">
        <v>271.10526315789474</v>
      </c>
      <c r="NX53">
        <v>258.2</v>
      </c>
      <c r="NY53">
        <v>275.42105263157896</v>
      </c>
      <c r="NZ53">
        <v>268.06896551724139</v>
      </c>
      <c r="OA53" s="15">
        <f>Tabla2[[#This Row],[ROS_1DU_COR_COD_ROS_TG_NEG]]-Tabla2[[#This Row],[PAS_1DU_COR_COD_ROS_TG_NEG]]</f>
        <v>79.116666666666674</v>
      </c>
      <c r="OB53" s="15">
        <f>Tabla2[[#This Row],[ROS_1DU_COR_COD_ROS_TG_NEU]]-Tabla2[[#This Row],[PAS_1DU_COR_COD_ROS_TG_NEU]]</f>
        <v>60.849999999999966</v>
      </c>
      <c r="OC53" s="15">
        <f>Tabla2[[#This Row],[ROS_1DU_COR_COD_ROS_TG_POS]]-Tabla2[[#This Row],[PAS_1DU_COR_COD_ROS_TG_POS]]</f>
        <v>60.888888888888914</v>
      </c>
      <c r="OD53" s="15">
        <f>Tabla2[[#This Row],[ROS_1DU_COR_COD_ROS_TG_TOT]]-Tabla2[[#This Row],[PAS_1DU_COR_COD_ROS_TG_TOT]]</f>
        <v>65.431034482758605</v>
      </c>
      <c r="OE53" s="15">
        <f>Tabla2[[#This Row],[ROS_1DU_COR_COD_ESC_TG_NEG]]-Tabla2[[#This Row],[PAS_1DU_COR_COD_ESC_TG_NEG]]</f>
        <v>-10.962406015037573</v>
      </c>
      <c r="OF53" s="15">
        <f>Tabla2[[#This Row],[ROS_1DU_COR_COD_ESC_TG_NEU]]-Tabla2[[#This Row],[PAS_1DU_COR_COD_ESC_TG_NEU]]</f>
        <v>126.40000000000003</v>
      </c>
      <c r="OG53" s="15">
        <f>Tabla2[[#This Row],[ROS_1DU_COR_COD_ESC_TG_POS]]-Tabla2[[#This Row],[PAS_1DU_COR_COD_ESC_TG_POS]]</f>
        <v>46.721804511278208</v>
      </c>
      <c r="OH53" s="15">
        <f>Tabla2[[#This Row],[ROS_1DU_COR_COD_ESC_TG_TOT]]-Tabla2[[#This Row],[PAS_1DU_COR_COD_ESC_TG_TOT]]</f>
        <v>47.667876588021784</v>
      </c>
      <c r="OI53" s="15">
        <f>Tabla2[[#This Row],[PAS_1DU_COR_COD_ROS_TG_NEG]]-Tabla2[[#This Row],[ESC_1DU_COR_COD_ROS_TG_NEG]]</f>
        <v>-27.592857142857156</v>
      </c>
      <c r="OJ53" s="15">
        <f>Tabla2[[#This Row],[PAS_1DU_COR_COD_ROS_TG_NEU]]-Tabla2[[#This Row],[ESC_1DU_COR_COD_ROS_TG_NEU]]</f>
        <v>28.264285714285734</v>
      </c>
      <c r="OK53" s="15">
        <f>Tabla2[[#This Row],[PAS_1DU_COR_COD_ROS_TG_POS]]-Tabla2[[#This Row],[ESC_1DU_COR_COD_ROS_TG_POS]]</f>
        <v>70.777777777777743</v>
      </c>
      <c r="OL53" s="15">
        <f>Tabla2[[#This Row],[PAS_1DU_COR_COD_ROS_TG_TOT]]-Tabla2[[#This Row],[ESC_1DU_COR_COD_ROS_TG_TOT]]</f>
        <v>21.215517241379303</v>
      </c>
      <c r="OM53" s="15">
        <f>Tabla2[[#This Row],[PAS_1DU_COR_COD_ESC_TG_NEG]]-Tabla2[[#This Row],[ESC_1DU_COR_COD_ESC_TG_NEG]]</f>
        <v>11.405263157894751</v>
      </c>
      <c r="ON53" s="15">
        <f>Tabla2[[#This Row],[PAS_1DU_COR_COD_ESC_TG_NEU]]-Tabla2[[#This Row],[ESC_1DU_COR_COD_ESC_TG_NEU]]</f>
        <v>-85.5</v>
      </c>
      <c r="OO53" s="15">
        <f>Tabla2[[#This Row],[PAS_1DU_COR_COD_ESC_TG_POS]]-Tabla2[[#This Row],[ESC_1DU_COR_COD_ESC_TG_POS]]</f>
        <v>-94.467836257309955</v>
      </c>
      <c r="OP53" s="15">
        <f>Tabla2[[#This Row],[PAS_1DU_COR_COD_ESC_TG_TOT]]-Tabla2[[#This Row],[ESC_1DU_COR_COD_ESC_TG_TOT]]</f>
        <v>-54.793103448275872</v>
      </c>
      <c r="OQ53" s="61">
        <v>129.52380952380952</v>
      </c>
      <c r="OR53" s="62">
        <v>-28.200000000000045</v>
      </c>
      <c r="OS53" s="62">
        <v>17.357142857142833</v>
      </c>
      <c r="OT53" s="62">
        <v>45.159709618874729</v>
      </c>
      <c r="OU53" s="62">
        <v>78.442857142857179</v>
      </c>
      <c r="OV53" s="62">
        <v>-76.414285714285711</v>
      </c>
      <c r="OW53" s="62">
        <v>-162.05555555555557</v>
      </c>
      <c r="OX53" s="62">
        <v>-48.612068965517267</v>
      </c>
      <c r="OY53" s="62">
        <v>39.444736842105272</v>
      </c>
      <c r="OZ53" s="62">
        <v>37.350000000000023</v>
      </c>
      <c r="PA53" s="62">
        <v>3.1900584795321265</v>
      </c>
      <c r="PB53" s="62">
        <v>27.396551724137908</v>
      </c>
    </row>
    <row r="54" spans="1:418" x14ac:dyDescent="0.3">
      <c r="A54" s="2" t="s">
        <v>52</v>
      </c>
      <c r="B54" s="2">
        <v>30</v>
      </c>
      <c r="C54" s="2">
        <v>1</v>
      </c>
      <c r="D54" s="2">
        <v>34</v>
      </c>
      <c r="E54">
        <v>3.6</v>
      </c>
      <c r="F54">
        <v>1285.3888888888889</v>
      </c>
      <c r="G54">
        <v>4</v>
      </c>
      <c r="H54">
        <v>1198.0526315789473</v>
      </c>
      <c r="I54">
        <v>3</v>
      </c>
      <c r="J54">
        <v>1017.4444444444445</v>
      </c>
      <c r="K54">
        <v>3.5333333333333332</v>
      </c>
      <c r="L54">
        <v>1167.5272727272727</v>
      </c>
      <c r="M54">
        <v>3.75</v>
      </c>
      <c r="N54">
        <v>1043.578947368421</v>
      </c>
      <c r="O54">
        <v>3.6</v>
      </c>
      <c r="P54">
        <v>1151.8333333333333</v>
      </c>
      <c r="Q54">
        <v>4.1500000000000004</v>
      </c>
      <c r="R54">
        <v>1292.9473684210527</v>
      </c>
      <c r="S54">
        <v>3.8333333333333335</v>
      </c>
      <c r="T54">
        <v>1162.9821428571429</v>
      </c>
      <c r="U54">
        <v>3.6833333333333331</v>
      </c>
      <c r="V54">
        <v>1165.2342342342342</v>
      </c>
      <c r="W54">
        <v>1.75</v>
      </c>
      <c r="X54">
        <v>485.15789473684208</v>
      </c>
      <c r="Y54">
        <v>1.85</v>
      </c>
      <c r="Z54">
        <v>542.57894736842104</v>
      </c>
      <c r="AA54">
        <v>1.6</v>
      </c>
      <c r="AB54">
        <v>426.31578947368422</v>
      </c>
      <c r="AC54">
        <v>1.7333333333333334</v>
      </c>
      <c r="AD54">
        <v>484.68421052631578</v>
      </c>
      <c r="AE54">
        <v>1.7333333333333334</v>
      </c>
      <c r="AF54">
        <v>484.68421052631578</v>
      </c>
      <c r="AG54">
        <v>3.0333333333333332</v>
      </c>
      <c r="AH54">
        <v>934.33333333333337</v>
      </c>
      <c r="BM54">
        <v>3.0333333333333332</v>
      </c>
      <c r="BN54">
        <v>934.33333333333337</v>
      </c>
      <c r="BO54">
        <v>5.2</v>
      </c>
      <c r="BP54">
        <v>1576.6</v>
      </c>
      <c r="BQ54">
        <v>6.2</v>
      </c>
      <c r="BR54">
        <v>1882.7</v>
      </c>
      <c r="BS54">
        <v>5.666666666666667</v>
      </c>
      <c r="BT54">
        <v>1619.5555555555557</v>
      </c>
      <c r="BU54">
        <v>5.6896551724137927</v>
      </c>
      <c r="BV54">
        <v>1695.4827586206898</v>
      </c>
      <c r="BW54">
        <v>5.8</v>
      </c>
      <c r="BX54">
        <v>1755.4</v>
      </c>
      <c r="BY54">
        <v>5.4</v>
      </c>
      <c r="BZ54">
        <v>1480.1</v>
      </c>
      <c r="CA54">
        <v>6.3</v>
      </c>
      <c r="CB54">
        <v>1874.3</v>
      </c>
      <c r="CC54">
        <v>5.833333333333333</v>
      </c>
      <c r="CD54">
        <v>1703.2666666666667</v>
      </c>
      <c r="CE54">
        <v>5.7627118644067794</v>
      </c>
      <c r="CF54">
        <v>1699.4406779661017</v>
      </c>
      <c r="CG54">
        <v>1.9</v>
      </c>
      <c r="CH54">
        <v>761.57142857142856</v>
      </c>
      <c r="CI54">
        <v>0.8</v>
      </c>
      <c r="CJ54">
        <v>350.71428571428572</v>
      </c>
      <c r="CK54">
        <v>1.4444444444444444</v>
      </c>
      <c r="CL54">
        <v>463.14285714285717</v>
      </c>
      <c r="CM54">
        <v>1.3793103448275863</v>
      </c>
      <c r="CN54">
        <v>525.14285714285711</v>
      </c>
      <c r="CO54">
        <v>0.9</v>
      </c>
      <c r="CP54">
        <v>551.5</v>
      </c>
      <c r="CQ54">
        <v>2.2999999999999998</v>
      </c>
      <c r="CR54">
        <v>942</v>
      </c>
      <c r="CS54">
        <v>0.9</v>
      </c>
      <c r="CT54">
        <v>334.42857142857144</v>
      </c>
      <c r="CU54">
        <v>1.3666666666666667</v>
      </c>
      <c r="CV54">
        <v>612.20000000000005</v>
      </c>
      <c r="CW54">
        <v>1.3728813559322033</v>
      </c>
      <c r="CX54">
        <v>567.60975609756099</v>
      </c>
      <c r="CY54">
        <v>3.5677966101694913</v>
      </c>
      <c r="CZ54">
        <v>1235.3900000000001</v>
      </c>
      <c r="DA54">
        <v>2.9</v>
      </c>
      <c r="DB54">
        <v>776.1</v>
      </c>
      <c r="DC54">
        <v>3.3</v>
      </c>
      <c r="DD54">
        <v>801.9</v>
      </c>
      <c r="DE54">
        <v>2.8888888888888888</v>
      </c>
      <c r="DF54">
        <v>737</v>
      </c>
      <c r="DG54">
        <v>3.0344827586206895</v>
      </c>
      <c r="DH54">
        <v>772.86206896551721</v>
      </c>
      <c r="DI54">
        <v>2.5</v>
      </c>
      <c r="DJ54">
        <v>737.5</v>
      </c>
      <c r="DK54">
        <v>2.4</v>
      </c>
      <c r="DL54">
        <v>695.5</v>
      </c>
      <c r="DM54">
        <v>2.7</v>
      </c>
      <c r="DN54">
        <v>768.3</v>
      </c>
      <c r="DO54">
        <v>2.5333333333333332</v>
      </c>
      <c r="DP54">
        <v>733.76666666666665</v>
      </c>
      <c r="DQ54">
        <v>2.7796610169491527</v>
      </c>
      <c r="DR54">
        <v>752.98305084745766</v>
      </c>
      <c r="DS54">
        <v>2.7796610169491527</v>
      </c>
      <c r="DT54">
        <v>752.98305084745766</v>
      </c>
      <c r="DU54">
        <v>3.3050847457627119</v>
      </c>
      <c r="DV54">
        <v>1056.3836477987422</v>
      </c>
      <c r="EA54">
        <v>7</v>
      </c>
      <c r="EB54">
        <v>1690</v>
      </c>
      <c r="EC54">
        <v>7</v>
      </c>
      <c r="ED54">
        <v>1690</v>
      </c>
      <c r="EM54">
        <v>7</v>
      </c>
      <c r="EN54">
        <v>1690</v>
      </c>
      <c r="ES54">
        <v>2</v>
      </c>
      <c r="ET54">
        <v>590</v>
      </c>
      <c r="EU54">
        <v>2</v>
      </c>
      <c r="EV54">
        <v>590</v>
      </c>
      <c r="FE54">
        <v>2</v>
      </c>
      <c r="FF54">
        <v>590</v>
      </c>
      <c r="FG54">
        <v>4.5</v>
      </c>
      <c r="FH54">
        <v>1140</v>
      </c>
      <c r="FM54">
        <v>2</v>
      </c>
      <c r="FN54">
        <v>706</v>
      </c>
      <c r="FO54">
        <v>2</v>
      </c>
      <c r="FP54">
        <v>706</v>
      </c>
      <c r="FY54">
        <v>2</v>
      </c>
      <c r="FZ54">
        <v>706</v>
      </c>
      <c r="GA54">
        <v>2</v>
      </c>
      <c r="GB54">
        <v>706</v>
      </c>
      <c r="GC54">
        <v>3.6666666666666665</v>
      </c>
      <c r="GD54">
        <v>995.33333333333337</v>
      </c>
      <c r="GE54">
        <v>3.3111111111111109</v>
      </c>
      <c r="GF54">
        <v>1055.2530864197531</v>
      </c>
      <c r="GG54">
        <v>1.9</v>
      </c>
      <c r="GH54">
        <v>1205.4000000000001</v>
      </c>
      <c r="GI54">
        <v>2.7</v>
      </c>
      <c r="GJ54">
        <v>1325.4</v>
      </c>
      <c r="GK54">
        <v>2.2222222222222223</v>
      </c>
      <c r="GL54">
        <v>1177.5999999999999</v>
      </c>
      <c r="GM54">
        <v>2.2758620689655173</v>
      </c>
      <c r="GN54">
        <v>1236.1333333333334</v>
      </c>
      <c r="GO54">
        <v>1.4444444444444444</v>
      </c>
      <c r="GP54">
        <v>825.5</v>
      </c>
      <c r="GQ54">
        <v>2.2999999999999998</v>
      </c>
      <c r="GR54">
        <v>1246.3333333333333</v>
      </c>
      <c r="GS54">
        <v>2.2000000000000002</v>
      </c>
      <c r="GT54">
        <v>918.5</v>
      </c>
      <c r="GU54">
        <v>2</v>
      </c>
      <c r="GV54">
        <v>1018.1875</v>
      </c>
      <c r="GW54">
        <v>2.1379310344827585</v>
      </c>
      <c r="GX54">
        <v>1123.6451612903227</v>
      </c>
      <c r="GY54">
        <v>5.6</v>
      </c>
      <c r="GZ54">
        <v>1733.4444444444443</v>
      </c>
      <c r="HA54">
        <v>4.5</v>
      </c>
      <c r="HB54">
        <v>1498.5555555555557</v>
      </c>
      <c r="HC54">
        <v>5.4444444444444446</v>
      </c>
      <c r="HD54">
        <v>1501.1111111111111</v>
      </c>
      <c r="HE54">
        <v>5.1724137931034484</v>
      </c>
      <c r="HF54">
        <v>1577.7037037037037</v>
      </c>
      <c r="HG54">
        <v>6.1111111111111107</v>
      </c>
      <c r="HH54">
        <v>1704.6666666666667</v>
      </c>
      <c r="HI54">
        <v>5.5</v>
      </c>
      <c r="HJ54">
        <v>1467.5</v>
      </c>
      <c r="HK54">
        <v>5.9</v>
      </c>
      <c r="HL54">
        <v>1583.4</v>
      </c>
      <c r="HM54">
        <v>5.8275862068965516</v>
      </c>
      <c r="HN54">
        <v>1581.0689655172414</v>
      </c>
      <c r="HO54">
        <v>5.5</v>
      </c>
      <c r="HP54">
        <v>1579.4464285714287</v>
      </c>
      <c r="HQ54">
        <v>3.8189655172413794</v>
      </c>
      <c r="HR54">
        <v>1417.0344827586207</v>
      </c>
      <c r="HS54">
        <v>2.2000000000000002</v>
      </c>
      <c r="HT54">
        <v>599.1</v>
      </c>
      <c r="HU54">
        <v>1.9</v>
      </c>
      <c r="HV54">
        <v>630.9</v>
      </c>
      <c r="HW54">
        <v>2.1111111111111112</v>
      </c>
      <c r="HX54">
        <v>549.22222222222217</v>
      </c>
      <c r="HY54">
        <v>2.0689655172413794</v>
      </c>
      <c r="HZ54">
        <v>594.58620689655174</v>
      </c>
      <c r="IA54">
        <v>1.8888888888888888</v>
      </c>
      <c r="IB54">
        <v>562.77777777777783</v>
      </c>
      <c r="IC54">
        <v>2.5</v>
      </c>
      <c r="ID54">
        <v>631.70000000000005</v>
      </c>
      <c r="IE54">
        <v>2.2999999999999998</v>
      </c>
      <c r="IF54">
        <v>598.1</v>
      </c>
      <c r="IG54">
        <v>2.2413793103448274</v>
      </c>
      <c r="IH54">
        <v>598.72413793103453</v>
      </c>
      <c r="II54">
        <v>2.1551724137931036</v>
      </c>
      <c r="IJ54">
        <v>596.65517241379314</v>
      </c>
      <c r="IK54">
        <v>2.1551724137931036</v>
      </c>
      <c r="IL54">
        <v>596.65517241379314</v>
      </c>
      <c r="IM54">
        <v>3.264367816091954</v>
      </c>
      <c r="IN54">
        <v>1088.8827586206896</v>
      </c>
      <c r="IS54">
        <v>0</v>
      </c>
      <c r="IU54">
        <v>0</v>
      </c>
      <c r="IW54">
        <v>0</v>
      </c>
      <c r="JC54">
        <v>0</v>
      </c>
      <c r="JE54">
        <v>0</v>
      </c>
      <c r="JK54">
        <v>7</v>
      </c>
      <c r="JL54">
        <v>2093</v>
      </c>
      <c r="JM54">
        <v>7</v>
      </c>
      <c r="JN54">
        <v>2093</v>
      </c>
      <c r="JO54">
        <v>7</v>
      </c>
      <c r="JP54">
        <v>2290</v>
      </c>
      <c r="JU54">
        <v>7</v>
      </c>
      <c r="JV54">
        <v>2290</v>
      </c>
      <c r="JW54">
        <v>7</v>
      </c>
      <c r="JX54">
        <v>2191.5</v>
      </c>
      <c r="JY54">
        <v>3.5</v>
      </c>
      <c r="JZ54">
        <v>2191.5</v>
      </c>
      <c r="KE54">
        <v>4</v>
      </c>
      <c r="KF54">
        <v>758</v>
      </c>
      <c r="KG54">
        <v>4</v>
      </c>
      <c r="KH54">
        <v>758</v>
      </c>
      <c r="KI54">
        <v>2</v>
      </c>
      <c r="KJ54">
        <v>627</v>
      </c>
      <c r="KO54">
        <v>2</v>
      </c>
      <c r="KP54">
        <v>627</v>
      </c>
      <c r="KQ54">
        <v>3</v>
      </c>
      <c r="KR54">
        <v>692.5</v>
      </c>
      <c r="KS54">
        <v>3</v>
      </c>
      <c r="KT54">
        <v>692.5</v>
      </c>
      <c r="KU54">
        <v>3.3333333333333335</v>
      </c>
      <c r="KV54">
        <v>1442</v>
      </c>
      <c r="KW54">
        <v>3.2666666666666666</v>
      </c>
      <c r="KX54">
        <v>1098.3624161073826</v>
      </c>
      <c r="KY54" s="15">
        <f>Tabla2[[#This Row],[ROS_NUM_COR_COD_ROS_TG_NEG]]-Tabla2[[#This Row],[PAS_NUM_COR_COD_ROS_TG_NEG]]</f>
        <v>2.3611111111111107</v>
      </c>
      <c r="KZ54" s="15">
        <f>Tabla2[[#This Row],[ROS_DUR_COR_COD_ROS_TG_NEG]]-Tabla2[[#This Row],[PAS_DUR_COR_COD_ROS_TG_NEG]]</f>
        <v>661.0877192982457</v>
      </c>
      <c r="LA54" s="15">
        <f>Tabla2[[#This Row],[ROS_NUM_COR_COD_ROS_TG_NEU]]-Tabla2[[#This Row],[PAS_NUM_COR_COD_ROS_TG_NEU]]</f>
        <v>1.9</v>
      </c>
      <c r="LB54" s="15">
        <f>Tabla2[[#This Row],[ROS_DUR_COR_COD_ROS_TG_NEU]]-Tabla2[[#This Row],[PAS_DUR_COR_COD_ROS_TG_NEU]]</f>
        <v>315.66666666666674</v>
      </c>
      <c r="LC54" s="15">
        <f>Tabla2[[#This Row],[ROS_NUM_COR_COD_ROS_TG_POS]]-Tabla2[[#This Row],[PAS_NUM_COR_COD_ROS_TG_POS]]</f>
        <v>1.75</v>
      </c>
      <c r="LD54" s="15">
        <f>Tabla2[[#This Row],[ROS_DUR_COR_COD_ROS_TG_POS]]-Tabla2[[#This Row],[PAS_DUR_COR_COD_ROS_TG_POS]]</f>
        <v>290.45263157894738</v>
      </c>
      <c r="LE54" s="15">
        <f>Tabla2[[#This Row],[ROS_NUM_COR_COD_ROS_TG_TOT]]-Tabla2[[#This Row],[PAS_NUM_COR_COD_ROS_TG_TOT]]</f>
        <v>1.9942528735632181</v>
      </c>
      <c r="LF54" s="15">
        <f>Tabla2[[#This Row],[ROS_DUR_COR_COD_ROS_TG_TOT]]-Tabla2[[#This Row],[PAS_DUR_COR_COD_ROS_TG_TOT]]</f>
        <v>418.08682266009851</v>
      </c>
      <c r="LG54" s="15">
        <f>Tabla2[[#This Row],[ROS_NUM_COR_COD_ESC_TG_NEG]]-Tabla2[[#This Row],[PAS_NUM_COR_COD_ESC_TG_NEG]]</f>
        <v>-2.1555555555555559</v>
      </c>
      <c r="LH54" s="15">
        <f>Tabla2[[#This Row],[ROS_DUR_COR_COD_ESC_TG_NEG]]-Tabla2[[#This Row],[PAS_DUR_COR_COD_ESC_TG_NEG]]</f>
        <v>-459.88888888888891</v>
      </c>
      <c r="LI54" s="15">
        <f>Tabla2[[#This Row],[ROS_NUM_COR_COD_ESC_TG_NEU]]-Tabla2[[#This Row],[PAS_NUM_COR_COD_ESC_TG_NEU]]</f>
        <v>-1.7000000000000002</v>
      </c>
      <c r="LJ54" s="15">
        <f>Tabla2[[#This Row],[ROS_NUM_COR_COD_ESC_TG_NEG]]-Tabla2[[#This Row],[PAS_NUM_COR_COD_ESC_TG_NEG]]</f>
        <v>-2.1555555555555559</v>
      </c>
      <c r="LK54" s="15">
        <f>Tabla2[[#This Row],[ROS_NUM_COR_COD_ESC_TG_POS]]-Tabla2[[#This Row],[PAS_NUM_COR_COD_ESC_TG_POS]]</f>
        <v>-0.79999999999999982</v>
      </c>
      <c r="LL54" s="15">
        <f>Tabla2[[#This Row],[ROS_DUR_COR_COD_ESC_TG_POS]]-Tabla2[[#This Row],[PAS_DUR_COR_COD_ESC_TG_POS]]</f>
        <v>-98.944444444444457</v>
      </c>
      <c r="LM54" s="15">
        <f>Tabla2[[#This Row],[ROS_NUM_COR_COD_ESC_TG_TOT]]-Tabla2[[#This Row],[PAS_NUM_COR_COD_ESC_TG_TOT]]</f>
        <v>-1.5333333333333332</v>
      </c>
      <c r="LN54" s="15">
        <f>Tabla2[[#This Row],[ROS_DUR_COR_COD_ESC_TG_TOT]]-Tabla2[[#This Row],[PAS_DUR_COR_COD_ESC_TG_TOT]]</f>
        <v>-149.3397727272727</v>
      </c>
      <c r="LO54" s="15">
        <f>Tabla2[[#This Row],[PAS_NUM_COR_COD_ROS_TG_NEG]]-Tabla2[[#This Row],[ESC_NUM_COR_COD_ROS_TG_NEG]]</f>
        <v>2.85</v>
      </c>
      <c r="LP54" s="15">
        <f>Tabla2[[#This Row],[PAS_DUR_COR_COD_ROS_TG_NEG]]-Tabla2[[#This Row],[ESC_DUR_COR_COD_ROS_TG_NEG]]</f>
        <v>492.07894736842104</v>
      </c>
      <c r="LQ54" s="15">
        <f>Tabla2[[#This Row],[PAS_NUM_COR_COD_ROS_TG_NEU]]-Tabla2[[#This Row],[ESC_NUM_COR_COD_ROS_TG_NEU]]</f>
        <v>1.3000000000000003</v>
      </c>
      <c r="LR54" s="15">
        <f>Tabla2[[#This Row],[PAS_DUR_COR_COD_ROS_TG_NEU]]-Tabla2[[#This Row],[ESC_DUR_COR_COD_ROS_TG_NEU]]</f>
        <v>209.83333333333326</v>
      </c>
      <c r="LS54" s="15">
        <f>Tabla2[[#This Row],[PAS_NUM_COR_COD_ROS_TG_POS]]-Tabla2[[#This Row],[ESC_NUM_COR_COD_ROS_TG_POS]]</f>
        <v>3.2500000000000004</v>
      </c>
      <c r="LT54" s="15">
        <f>Tabla2[[#This Row],[PAS_DUR_COR_COD_ROS_TG_POS]]-Tabla2[[#This Row],[ESC_DUR_COR_COD_ROS_TG_POS]]</f>
        <v>958.51879699248127</v>
      </c>
      <c r="LU54" s="15">
        <f>Tabla2[[#This Row],[PAS_NUM_COR_COD_ROS_TG_TOT]]-Tabla2[[#This Row],[ESC_NUM_COR_COD_ROS_TG_TOT]]</f>
        <v>2.4666666666666668</v>
      </c>
      <c r="LV54" s="15">
        <f>Tabla2[[#This Row],[PAS_DUR_COR_COD_ROS_TG_TOT]]-Tabla2[[#This Row],[ESC_DUR_COR_COD_ROS_TG_TOT]]</f>
        <v>550.78214285714284</v>
      </c>
      <c r="LW54" s="15">
        <f>Tabla2[[#This Row],[PAS_NUM_COR_COD_ESC_TG_NEG]]-Tabla2[[#This Row],[ESC_NUM_COR_COD_ESC_TG_NEG]]</f>
        <v>-2.1999999999999997</v>
      </c>
      <c r="LX54" s="15">
        <f>Tabla2[[#This Row],[PAS_DUR_COR_COD_ESC_TG_NEG]]-Tabla2[[#This Row],[ESC_DUR_COR_COD_ESC_TG_NEG]]</f>
        <v>-470.01111111111118</v>
      </c>
      <c r="LY54" s="15">
        <f>Tabla2[[#This Row],[PAS_NUM_COR_COD_ESC_TG_NEU]]-Tabla2[[#This Row],[ESC_NUM_COR_COD_ESC_TG_NEU]]</f>
        <v>-1.4000000000000004</v>
      </c>
      <c r="LZ54" s="15">
        <f>Tabla2[[#This Row],[PAS_DUR_COR_COD_ESC_TG_NEU]]-Tabla2[[#This Row],[ESC_DUR_COR_COD_ESC_TG_NEU]]</f>
        <v>-282.04736842105262</v>
      </c>
      <c r="MA54" s="15">
        <f>Tabla2[[#This Row],[PAS_NUM_COR_COD_ESC_TG_POS]]-Tabla2[[#This Row],[ESC_NUM_COR_COD_ESC_TG_POS]]</f>
        <v>-3.3</v>
      </c>
      <c r="MB54" s="15">
        <f>Tabla2[[#This Row],[PAS_DUR_COR_COD_ESC_TG_POS]]-Tabla2[[#This Row],[ESC_DUR_COR_COD_ESC_TG_POS]]</f>
        <v>-856.8555555555555</v>
      </c>
      <c r="MC54" s="15">
        <f>Tabla2[[#This Row],[PAS_NUM_COR_COD_ESC_TG_TOT]]-Tabla2[[#This Row],[ESC_NUM_COR_COD_ESC_TG_TOT]]</f>
        <v>-2.2999999999999998</v>
      </c>
      <c r="MD54" s="15">
        <f>Tabla2[[#This Row],[PAS_DUR_COR_COD_ESC_TG_TOT]]-Tabla2[[#This Row],[ESC_DUR_COR_COD_ESC_TG_TOT]]</f>
        <v>-535.73939393939395</v>
      </c>
      <c r="ME54" s="42">
        <f>Tabla25[[#This Row],[PAS_NUM_COR_COD_ROS_TG_NEG]]-Tabla25[[#This Row],[PAS_NUM_COR_COD_ESC_TG_NEG]]</f>
        <v>0.14999999999999991</v>
      </c>
      <c r="MF54" s="42">
        <f>Tabla25[[#This Row],[PAS_NUM_COR_COD_ROS_TG_NEU]]-Tabla25[[#This Row],[PAS_NUM_COR_COD_ESC_TG_NEU]]</f>
        <v>-0.39999999999999991</v>
      </c>
      <c r="MG54" s="42">
        <f>Tabla25[[#This Row],[PAS_NUM_COR_COD_ROS_TG_POS]]-Tabla25[[#This Row],[PAS_NUM_COR_COD_ESC_TG_POS]]</f>
        <v>1.1500000000000004</v>
      </c>
      <c r="MH54" s="42">
        <f>Tabla25[[#This Row],[PAS_NUM_COR_COD_ROS_TG_TOT]]-Tabla25[[#This Row],[PAS_NUM_COR_COD_ESC_TG_TOT]]</f>
        <v>0.30000000000000027</v>
      </c>
      <c r="MI54" s="42">
        <f>Tabla25[[#This Row],[PAS_DUR_COR_COD_ROS_TG_NEG]]-Tabla25[[#This Row],[PAS_DUR_COR_COD_ESC_TG_NEG]]</f>
        <v>-241.80994152046787</v>
      </c>
      <c r="MJ54" s="42">
        <f>Tabla25[[#This Row],[PAS_DUR_COR_COD_ROS_TG_NEU]]-Tabla25[[#This Row],[PAS_DUR_COR_COD_ESC_TG_NEU]]</f>
        <v>-46.219298245614027</v>
      </c>
      <c r="MK54" s="42">
        <f>Tabla25[[#This Row],[PAS_DUR_COR_COD_ROS_TG_POS]]-Tabla25[[#This Row],[PAS_DUR_COR_COD_ESC_TG_POS]]</f>
        <v>275.50292397660826</v>
      </c>
      <c r="ML54" s="42">
        <f>Tabla25[[#This Row],[PAS_DUR_COR_COD_ROS_TG_TOT]]-Tabla25[[#This Row],[PAS_DUR_COR_COD_ESC_TG_TOT]]</f>
        <v>-4.5451298701298128</v>
      </c>
      <c r="MM54" s="44">
        <f>Tabla25[[#This Row],[ESC_NUM_COR_COD_ROS_TG_NEG]]-Tabla25[[#This Row],[ESC_NUM_COR_COD_ESC_TG_NEG]]</f>
        <v>-4.8999999999999995</v>
      </c>
      <c r="MN54" s="44">
        <f>Tabla25[[#This Row],[ESC_NUM_COR_COD_ROS_TG_NEU]]-Tabla25[[#This Row],[ESC_NUM_COR_COD_ESC_TG_NEU]]</f>
        <v>-3.1000000000000005</v>
      </c>
      <c r="MO54" s="44">
        <f>Tabla25[[#This Row],[ESC_NUM_COR_COD_ROS_TG_POS]]-Tabla25[[#This Row],[ESC_NUM_COR_COD_ESC_TG_POS]]</f>
        <v>-5.3999999999999995</v>
      </c>
      <c r="MP54" s="44">
        <f>Tabla25[[#This Row],[ESC_NUM_COR_COD_ROS_TG_TOT]]-Tabla25[[#This Row],[ESC_NUM_COR_COD_ESC_TG_TOT]]</f>
        <v>-4.4666666666666668</v>
      </c>
      <c r="MQ54" s="44">
        <f>Tabla25[[#This Row],[ESC_DUR_COR_COD_ROS_TG_NEG]]-Tabla25[[#This Row],[ESC_DUR_COR_COD_ESC_TG_NEG]]</f>
        <v>-1203.9000000000001</v>
      </c>
      <c r="MR54" s="44">
        <f>Tabla25[[#This Row],[ESC_DUR_COR_COD_ROS_TG_NEU]]-Tabla25[[#This Row],[ESC_DUR_COR_COD_ESC_TG_NEU]]</f>
        <v>-538.09999999999991</v>
      </c>
      <c r="MS54" s="44">
        <f>Tabla25[[#This Row],[ESC_DUR_COR_COD_ROS_TG_POS]]-Tabla25[[#This Row],[ESC_DUR_COR_COD_ESC_TG_POS]]</f>
        <v>-1539.8714285714286</v>
      </c>
      <c r="MT54" s="44">
        <f>Tabla25[[#This Row],[ESC_DUR_COR_COD_ROS_TG_TOT]]-Tabla25[[#This Row],[ESC_DUR_COR_COD_ESC_TG_TOT]]</f>
        <v>-1091.0666666666666</v>
      </c>
      <c r="MU54" s="47">
        <f>Tabla25[[#This Row],[ROS_NUM_COR_COD_ROS_TG_NEG]]-Tabla25[[#This Row],[ROS_NUM_COR_COD_ESC_TG_NEG]]</f>
        <v>4.6666666666666661</v>
      </c>
      <c r="MV54" s="47">
        <f>Tabla25[[#This Row],[ROS_NUM_COR_COD_ROS_TG_NEU]]-Tabla25[[#This Row],[ROS_NUM_COR_COD_ESC_TG_NEU]]</f>
        <v>3.2</v>
      </c>
      <c r="MW54" s="47">
        <f>Tabla25[[#This Row],[ROS_NUM_COR_COD_ROS_TG_POS]]-Tabla25[[#This Row],[ROS_NUM_COR_COD_ESC_TG_POS]]</f>
        <v>3.7</v>
      </c>
      <c r="MX54" s="47">
        <f>Tabla25[[#This Row],[ROS_NUM_COR_COD_ROS_TG_TOT]]-Tabla25[[#This Row],[ROS_NUM_COR_COD_ESC_TG_TOT]]</f>
        <v>3.8275862068965516</v>
      </c>
      <c r="MY54" s="47">
        <f>Tabla25[[#This Row],[ROS_DUR_COR_COD_ROS_TG_NEG]]-Tabla25[[#This Row],[ROS_DUR_COR_COD_ESC_TG_NEG]]</f>
        <v>879.16666666666674</v>
      </c>
      <c r="MZ54" s="47">
        <f>Tabla25[[#This Row],[ROS_DUR_COR_COD_ROS_TG_NEU]]-Tabla25[[#This Row],[ROS_DUR_COR_COD_ESC_TG_NEU]]</f>
        <v>221.16666666666674</v>
      </c>
      <c r="NA54" s="47">
        <f>Tabla25[[#This Row],[ROS_DUR_COR_COD_ROS_TG_POS]]-Tabla25[[#This Row],[ROS_DUR_COR_COD_ESC_TG_POS]]</f>
        <v>664.90000000000009</v>
      </c>
      <c r="NB54" s="47">
        <f>Tabla25[[#This Row],[ROS_DUR_COR_COD_ROS_TG_TOT]]-Tabla25[[#This Row],[ROS_DUR_COR_COD_ESC_TG_TOT]]</f>
        <v>562.88146551724139</v>
      </c>
      <c r="NC54">
        <v>256.66666666666669</v>
      </c>
      <c r="ND54">
        <v>232.6</v>
      </c>
      <c r="NE54">
        <v>245.6</v>
      </c>
      <c r="NF54">
        <v>244.55172413793105</v>
      </c>
      <c r="NG54">
        <v>255.25</v>
      </c>
      <c r="NH54">
        <v>351</v>
      </c>
      <c r="NI54">
        <v>260</v>
      </c>
      <c r="NJ54">
        <v>292.9375</v>
      </c>
      <c r="NK54">
        <v>358</v>
      </c>
      <c r="NL54">
        <v>301.42857142857144</v>
      </c>
      <c r="NM54">
        <v>267.85714285714283</v>
      </c>
      <c r="NN54">
        <v>306.64999999999998</v>
      </c>
      <c r="NO54">
        <v>349.9</v>
      </c>
      <c r="NP54">
        <v>348.8</v>
      </c>
      <c r="NQ54">
        <v>313.10000000000002</v>
      </c>
      <c r="NR54">
        <v>337.26666666666665</v>
      </c>
      <c r="NS54">
        <v>284.73684210526318</v>
      </c>
      <c r="NT54">
        <v>269.33333333333331</v>
      </c>
      <c r="NU54">
        <v>342.84210526315792</v>
      </c>
      <c r="NV54">
        <v>299.5</v>
      </c>
      <c r="NW54">
        <v>320.44444444444446</v>
      </c>
      <c r="NX54">
        <v>330.26315789473682</v>
      </c>
      <c r="NY54">
        <v>297.88888888888891</v>
      </c>
      <c r="NZ54">
        <v>316.45454545454544</v>
      </c>
      <c r="OA54" s="15">
        <f>Tabla2[[#This Row],[ROS_1DU_COR_COD_ROS_TG_NEG]]-Tabla2[[#This Row],[PAS_1DU_COR_COD_ROS_TG_NEG]]</f>
        <v>-28.070175438596493</v>
      </c>
      <c r="OB54" s="15">
        <f>Tabla2[[#This Row],[ROS_1DU_COR_COD_ROS_TG_NEU]]-Tabla2[[#This Row],[PAS_1DU_COR_COD_ROS_TG_NEU]]</f>
        <v>-36.73333333333332</v>
      </c>
      <c r="OC54" s="15">
        <f>Tabla2[[#This Row],[ROS_1DU_COR_COD_ROS_TG_POS]]-Tabla2[[#This Row],[PAS_1DU_COR_COD_ROS_TG_POS]]</f>
        <v>-97.242105263157924</v>
      </c>
      <c r="OD54" s="15">
        <f>Tabla2[[#This Row],[ROS_1DU_COR_COD_ROS_TG_TOT]]-Tabla2[[#This Row],[PAS_1DU_COR_COD_ROS_TG_TOT]]</f>
        <v>-54.948275862068954</v>
      </c>
      <c r="OE54" s="15">
        <f>Tabla2[[#This Row],[ROS_1DU_COR_COD_ESC_TG_NEG]]-Tabla2[[#This Row],[PAS_1DU_COR_COD_ESC_TG_NEG]]</f>
        <v>-65.194444444444457</v>
      </c>
      <c r="OF54" s="15">
        <f>Tabla2[[#This Row],[ROS_1DU_COR_COD_ESC_TG_NEU]]-Tabla2[[#This Row],[PAS_1DU_COR_COD_ESC_TG_NEU]]</f>
        <v>20.736842105263179</v>
      </c>
      <c r="OG54" s="15">
        <f>Tabla2[[#This Row],[ROS_1DU_COR_COD_ESC_TG_POS]]-Tabla2[[#This Row],[PAS_1DU_COR_COD_ESC_TG_POS]]</f>
        <v>-37.888888888888914</v>
      </c>
      <c r="OH54" s="15">
        <f>Tabla2[[#This Row],[ROS_1DU_COR_COD_ESC_TG_TOT]]-Tabla2[[#This Row],[PAS_1DU_COR_COD_ESC_TG_TOT]]</f>
        <v>-23.517045454545439</v>
      </c>
      <c r="OI54" s="15">
        <f>Tabla2[[#This Row],[PAS_1DU_COR_COD_ROS_TG_NEG]]-Tabla2[[#This Row],[ESC_1DU_COR_COD_ROS_TG_NEG]]</f>
        <v>-73.263157894736821</v>
      </c>
      <c r="OJ54" s="15">
        <f>Tabla2[[#This Row],[PAS_1DU_COR_COD_ROS_TG_NEU]]-Tabla2[[#This Row],[ESC_1DU_COR_COD_ROS_TG_NEU]]</f>
        <v>-32.09523809523813</v>
      </c>
      <c r="OK54" s="15">
        <f>Tabla2[[#This Row],[PAS_1DU_COR_COD_ROS_TG_POS]]-Tabla2[[#This Row],[ESC_1DU_COR_COD_ROS_TG_POS]]</f>
        <v>74.984962406015086</v>
      </c>
      <c r="OL54" s="15">
        <f>Tabla2[[#This Row],[PAS_1DU_COR_COD_ROS_TG_TOT]]-Tabla2[[#This Row],[ESC_1DU_COR_COD_ROS_TG_TOT]]</f>
        <v>-7.1499999999999773</v>
      </c>
      <c r="OM54" s="15">
        <f>Tabla2[[#This Row],[PAS_1DU_COR_COD_ESC_TG_NEG]]-Tabla2[[#This Row],[ESC_1DU_COR_COD_ESC_TG_NEG]]</f>
        <v>-29.45555555555552</v>
      </c>
      <c r="ON54" s="15">
        <f>Tabla2[[#This Row],[PAS_1DU_COR_COD_ESC_TG_NEU]]-Tabla2[[#This Row],[ESC_1DU_COR_COD_ESC_TG_NEU]]</f>
        <v>-18.53684210526319</v>
      </c>
      <c r="OO54" s="15">
        <f>Tabla2[[#This Row],[PAS_1DU_COR_COD_ESC_TG_POS]]-Tabla2[[#This Row],[ESC_1DU_COR_COD_ESC_TG_POS]]</f>
        <v>-15.211111111111109</v>
      </c>
      <c r="OP54" s="15">
        <f>Tabla2[[#This Row],[PAS_1DU_COR_COD_ESC_TG_TOT]]-Tabla2[[#This Row],[ESC_1DU_COR_COD_ESC_TG_TOT]]</f>
        <v>-20.812121212121212</v>
      </c>
      <c r="OQ54" s="61">
        <v>1.4166666666666856</v>
      </c>
      <c r="OR54" s="62">
        <v>-118.4</v>
      </c>
      <c r="OS54" s="62">
        <v>-14.400000000000006</v>
      </c>
      <c r="OT54" s="62">
        <v>-48.385775862068954</v>
      </c>
      <c r="OU54" s="62">
        <v>8.1000000000000227</v>
      </c>
      <c r="OV54" s="62">
        <v>-47.371428571428567</v>
      </c>
      <c r="OW54" s="62">
        <v>-45.24285714285719</v>
      </c>
      <c r="OX54" s="62">
        <v>-30.616666666666674</v>
      </c>
      <c r="OY54" s="62">
        <v>-35.707602339181278</v>
      </c>
      <c r="OZ54" s="62">
        <v>-60.929824561403507</v>
      </c>
      <c r="PA54" s="62">
        <v>44.953216374269005</v>
      </c>
      <c r="PB54" s="62">
        <v>-16.954545454545439</v>
      </c>
    </row>
    <row r="55" spans="1:418" x14ac:dyDescent="0.3">
      <c r="A55" s="2" t="s">
        <v>53</v>
      </c>
      <c r="B55" s="2">
        <v>30</v>
      </c>
      <c r="C55" s="2">
        <v>1</v>
      </c>
      <c r="D55" s="2">
        <v>38</v>
      </c>
      <c r="E55">
        <v>2.95</v>
      </c>
      <c r="F55">
        <v>2035</v>
      </c>
      <c r="G55">
        <v>2.75</v>
      </c>
      <c r="H55">
        <v>1715.3</v>
      </c>
      <c r="I55">
        <v>3.2</v>
      </c>
      <c r="J55">
        <v>1810.1666666666667</v>
      </c>
      <c r="K55">
        <v>2.9666666666666668</v>
      </c>
      <c r="L55">
        <v>1850.78125</v>
      </c>
      <c r="M55">
        <v>3.2</v>
      </c>
      <c r="N55">
        <v>1702.1666666666667</v>
      </c>
      <c r="O55">
        <v>3.45</v>
      </c>
      <c r="P55">
        <v>1695.6923076923076</v>
      </c>
      <c r="Q55">
        <v>3</v>
      </c>
      <c r="R55">
        <v>1874.090909090909</v>
      </c>
      <c r="S55">
        <v>3.2166666666666668</v>
      </c>
      <c r="T55">
        <v>1752.3611111111111</v>
      </c>
      <c r="U55">
        <v>3.0916666666666668</v>
      </c>
      <c r="V55">
        <v>1798.6764705882354</v>
      </c>
      <c r="W55">
        <v>1.35</v>
      </c>
      <c r="X55">
        <v>397.11764705882354</v>
      </c>
      <c r="Y55">
        <v>1.35</v>
      </c>
      <c r="Z55">
        <v>405.27777777777777</v>
      </c>
      <c r="AA55">
        <v>1.5</v>
      </c>
      <c r="AB55">
        <v>475.63157894736844</v>
      </c>
      <c r="AC55">
        <v>1.4</v>
      </c>
      <c r="AD55">
        <v>427.46296296296299</v>
      </c>
      <c r="AE55">
        <v>1.4</v>
      </c>
      <c r="AF55">
        <v>427.46296296296299</v>
      </c>
      <c r="AG55">
        <v>2.5277777777777777</v>
      </c>
      <c r="AH55">
        <v>1191.7459016393443</v>
      </c>
      <c r="BM55">
        <v>2.5277777777777777</v>
      </c>
      <c r="BN55">
        <v>1191.7459016393443</v>
      </c>
      <c r="BO55">
        <v>3.5</v>
      </c>
      <c r="BP55">
        <v>1227.8</v>
      </c>
      <c r="BQ55">
        <v>4.75</v>
      </c>
      <c r="BR55">
        <v>1617.25</v>
      </c>
      <c r="BS55">
        <v>4.7</v>
      </c>
      <c r="BT55">
        <v>1680.7</v>
      </c>
      <c r="BU55">
        <v>4.2857142857142856</v>
      </c>
      <c r="BV55">
        <v>1500.8214285714287</v>
      </c>
      <c r="BW55">
        <v>4.5</v>
      </c>
      <c r="BX55">
        <v>1527.4</v>
      </c>
      <c r="BY55">
        <v>4.2222222222222223</v>
      </c>
      <c r="BZ55">
        <v>1368.5555555555557</v>
      </c>
      <c r="CA55">
        <v>4.666666666666667</v>
      </c>
      <c r="CB55">
        <v>1565.8888888888889</v>
      </c>
      <c r="CC55">
        <v>4.4642857142857144</v>
      </c>
      <c r="CD55">
        <v>1488.7142857142858</v>
      </c>
      <c r="CE55">
        <v>4.375</v>
      </c>
      <c r="CF55">
        <v>1494.7678571428571</v>
      </c>
      <c r="CG55">
        <v>2.1</v>
      </c>
      <c r="CH55">
        <v>808.22222222222217</v>
      </c>
      <c r="CI55">
        <v>1.5</v>
      </c>
      <c r="CJ55">
        <v>573.66666666666663</v>
      </c>
      <c r="CK55">
        <v>1.5</v>
      </c>
      <c r="CL55">
        <v>615.125</v>
      </c>
      <c r="CM55">
        <v>1.7142857142857142</v>
      </c>
      <c r="CN55">
        <v>679.86956521739125</v>
      </c>
      <c r="CO55">
        <v>1.5</v>
      </c>
      <c r="CP55">
        <v>696.85714285714289</v>
      </c>
      <c r="CQ55">
        <v>1.7777777777777777</v>
      </c>
      <c r="CR55">
        <v>917</v>
      </c>
      <c r="CS55">
        <v>1.4444444444444444</v>
      </c>
      <c r="CT55">
        <v>530</v>
      </c>
      <c r="CU55">
        <v>1.5714285714285714</v>
      </c>
      <c r="CV55">
        <v>704.5</v>
      </c>
      <c r="CW55">
        <v>1.6428571428571428</v>
      </c>
      <c r="CX55">
        <v>691.32558139534888</v>
      </c>
      <c r="CY55">
        <v>3.0089285714285716</v>
      </c>
      <c r="CZ55">
        <v>1145.7979797979799</v>
      </c>
      <c r="DA55">
        <v>1.9</v>
      </c>
      <c r="DB55">
        <v>593.44444444444446</v>
      </c>
      <c r="DC55">
        <v>2.5</v>
      </c>
      <c r="DD55">
        <v>605.875</v>
      </c>
      <c r="DE55">
        <v>2.4</v>
      </c>
      <c r="DF55">
        <v>701.9</v>
      </c>
      <c r="DG55">
        <v>2.25</v>
      </c>
      <c r="DH55">
        <v>637.2962962962963</v>
      </c>
      <c r="DI55">
        <v>2.2999999999999998</v>
      </c>
      <c r="DJ55">
        <v>649.9</v>
      </c>
      <c r="DK55">
        <v>2</v>
      </c>
      <c r="DL55">
        <v>595.66666666666663</v>
      </c>
      <c r="DM55">
        <v>2.1111111111111112</v>
      </c>
      <c r="DN55">
        <v>614.66666666666663</v>
      </c>
      <c r="DO55">
        <v>2.1428571428571428</v>
      </c>
      <c r="DP55">
        <v>621.14285714285711</v>
      </c>
      <c r="DQ55">
        <v>2.1964285714285716</v>
      </c>
      <c r="DR55">
        <v>629.07272727272732</v>
      </c>
      <c r="DS55">
        <v>2.1964285714285716</v>
      </c>
      <c r="DT55">
        <v>629.07272727272732</v>
      </c>
      <c r="DU55">
        <v>2.7380952380952381</v>
      </c>
      <c r="DV55">
        <v>961.2532467532468</v>
      </c>
      <c r="DY55">
        <v>5</v>
      </c>
      <c r="DZ55">
        <v>1731</v>
      </c>
      <c r="EC55">
        <v>5</v>
      </c>
      <c r="ED55">
        <v>1731</v>
      </c>
      <c r="EG55">
        <v>5</v>
      </c>
      <c r="EH55">
        <v>1874</v>
      </c>
      <c r="EI55">
        <v>4</v>
      </c>
      <c r="EJ55">
        <v>1224</v>
      </c>
      <c r="EK55">
        <v>4.5</v>
      </c>
      <c r="EL55">
        <v>1549</v>
      </c>
      <c r="EM55">
        <v>4.75</v>
      </c>
      <c r="EN55">
        <v>1640</v>
      </c>
      <c r="EQ55">
        <v>1</v>
      </c>
      <c r="ER55">
        <v>602</v>
      </c>
      <c r="EU55">
        <v>1</v>
      </c>
      <c r="EV55">
        <v>602</v>
      </c>
      <c r="EY55">
        <v>1</v>
      </c>
      <c r="EZ55">
        <v>353</v>
      </c>
      <c r="FA55">
        <v>3</v>
      </c>
      <c r="FB55">
        <v>835</v>
      </c>
      <c r="FC55">
        <v>2</v>
      </c>
      <c r="FD55">
        <v>594</v>
      </c>
      <c r="FE55">
        <v>1.5</v>
      </c>
      <c r="FF55">
        <v>596.66666666666663</v>
      </c>
      <c r="FG55">
        <v>3.125</v>
      </c>
      <c r="FH55">
        <v>1192.8571428571429</v>
      </c>
      <c r="FK55">
        <v>4.5</v>
      </c>
      <c r="FL55">
        <v>1570</v>
      </c>
      <c r="FO55">
        <v>4.5</v>
      </c>
      <c r="FP55">
        <v>1570</v>
      </c>
      <c r="FS55">
        <v>6</v>
      </c>
      <c r="FT55">
        <v>2074</v>
      </c>
      <c r="FU55">
        <v>2</v>
      </c>
      <c r="FV55">
        <v>495</v>
      </c>
      <c r="FW55">
        <v>4</v>
      </c>
      <c r="FX55">
        <v>1284.5</v>
      </c>
      <c r="FY55">
        <v>4.25</v>
      </c>
      <c r="FZ55">
        <v>1427.25</v>
      </c>
      <c r="GA55">
        <v>4.25</v>
      </c>
      <c r="GB55">
        <v>1427.25</v>
      </c>
      <c r="GC55">
        <v>3.5</v>
      </c>
      <c r="GD55">
        <v>1278.090909090909</v>
      </c>
      <c r="GE55">
        <v>2.7888888888888888</v>
      </c>
      <c r="GF55">
        <v>982.37575757575758</v>
      </c>
      <c r="GG55">
        <v>1.1111111111111112</v>
      </c>
      <c r="GH55">
        <v>635</v>
      </c>
      <c r="GI55">
        <v>1.7</v>
      </c>
      <c r="GJ55">
        <v>1265</v>
      </c>
      <c r="GK55">
        <v>2.125</v>
      </c>
      <c r="GL55">
        <v>1110.4000000000001</v>
      </c>
      <c r="GM55">
        <v>1.6296296296296295</v>
      </c>
      <c r="GN55">
        <v>984.78571428571433</v>
      </c>
      <c r="GO55">
        <v>2.1111111111111112</v>
      </c>
      <c r="GP55">
        <v>1279.8</v>
      </c>
      <c r="GQ55">
        <v>2</v>
      </c>
      <c r="GR55">
        <v>986.16666666666663</v>
      </c>
      <c r="GS55">
        <v>1.4444444444444444</v>
      </c>
      <c r="GT55">
        <v>1204.75</v>
      </c>
      <c r="GU55">
        <v>1.8518518518518519</v>
      </c>
      <c r="GV55">
        <v>1142.3333333333333</v>
      </c>
      <c r="GW55">
        <v>1.7407407407407407</v>
      </c>
      <c r="GX55">
        <v>1066.2758620689656</v>
      </c>
      <c r="GY55">
        <v>5.4444444444444446</v>
      </c>
      <c r="GZ55">
        <v>1753</v>
      </c>
      <c r="HA55">
        <v>4.7</v>
      </c>
      <c r="HB55">
        <v>1738.4444444444443</v>
      </c>
      <c r="HC55">
        <v>3.875</v>
      </c>
      <c r="HD55">
        <v>1505.7142857142858</v>
      </c>
      <c r="HE55">
        <v>4.7037037037037033</v>
      </c>
      <c r="HF55">
        <v>1678.52</v>
      </c>
      <c r="HG55">
        <v>4.1111111111111107</v>
      </c>
      <c r="HH55">
        <v>1761.4285714285713</v>
      </c>
      <c r="HI55">
        <v>3.6666666666666665</v>
      </c>
      <c r="HJ55">
        <v>1438.5</v>
      </c>
      <c r="HK55">
        <v>4.8888888888888893</v>
      </c>
      <c r="HL55">
        <v>1793.25</v>
      </c>
      <c r="HM55">
        <v>4.2222222222222223</v>
      </c>
      <c r="HN55">
        <v>1660.1739130434783</v>
      </c>
      <c r="HO55">
        <v>4.4629629629629628</v>
      </c>
      <c r="HP55">
        <v>1669.7291666666667</v>
      </c>
      <c r="HQ55">
        <v>3.1018518518518516</v>
      </c>
      <c r="HR55">
        <v>1442.4545454545455</v>
      </c>
      <c r="HS55">
        <v>2.3333333333333335</v>
      </c>
      <c r="HT55">
        <v>723.77777777777783</v>
      </c>
      <c r="HU55">
        <v>2.4</v>
      </c>
      <c r="HV55">
        <v>827.8</v>
      </c>
      <c r="HW55">
        <v>2.125</v>
      </c>
      <c r="HX55">
        <v>602.25</v>
      </c>
      <c r="HY55">
        <v>2.2962962962962963</v>
      </c>
      <c r="HZ55">
        <v>726.2962962962963</v>
      </c>
      <c r="IA55">
        <v>2.5555555555555554</v>
      </c>
      <c r="IB55">
        <v>742.44444444444446</v>
      </c>
      <c r="IC55">
        <v>2.1111111111111112</v>
      </c>
      <c r="ID55">
        <v>636.77777777777783</v>
      </c>
      <c r="IE55">
        <v>2.4444444444444446</v>
      </c>
      <c r="IF55">
        <v>679</v>
      </c>
      <c r="IG55">
        <v>2.3703703703703702</v>
      </c>
      <c r="IH55">
        <v>686.07407407407402</v>
      </c>
      <c r="II55">
        <v>2.3333333333333335</v>
      </c>
      <c r="IJ55">
        <v>706.18518518518522</v>
      </c>
      <c r="IK55">
        <v>2.3333333333333335</v>
      </c>
      <c r="IL55">
        <v>706.18518518518522</v>
      </c>
      <c r="IM55">
        <v>2.8456790123456792</v>
      </c>
      <c r="IN55">
        <v>1138.9541984732825</v>
      </c>
      <c r="IO55">
        <v>0</v>
      </c>
      <c r="IS55">
        <v>0</v>
      </c>
      <c r="IU55">
        <v>0</v>
      </c>
      <c r="IW55">
        <v>0</v>
      </c>
      <c r="IY55">
        <v>0</v>
      </c>
      <c r="JA55">
        <v>4</v>
      </c>
      <c r="JB55">
        <v>718</v>
      </c>
      <c r="JC55">
        <v>1.3333333333333333</v>
      </c>
      <c r="JD55">
        <v>718</v>
      </c>
      <c r="JE55">
        <v>0.66666666666666663</v>
      </c>
      <c r="JF55">
        <v>718</v>
      </c>
      <c r="JG55">
        <v>6</v>
      </c>
      <c r="JH55">
        <v>1990</v>
      </c>
      <c r="JK55">
        <v>6.5</v>
      </c>
      <c r="JL55">
        <v>2137</v>
      </c>
      <c r="JM55">
        <v>6.333333333333333</v>
      </c>
      <c r="JN55">
        <v>2088</v>
      </c>
      <c r="JO55">
        <v>7</v>
      </c>
      <c r="JP55">
        <v>2162</v>
      </c>
      <c r="JQ55">
        <v>6</v>
      </c>
      <c r="JR55">
        <v>2136</v>
      </c>
      <c r="JS55">
        <v>1</v>
      </c>
      <c r="JT55">
        <v>159</v>
      </c>
      <c r="JU55">
        <v>4.666666666666667</v>
      </c>
      <c r="JV55">
        <v>1485.6666666666667</v>
      </c>
      <c r="JW55">
        <v>5.5</v>
      </c>
      <c r="JX55">
        <v>1786.8333333333333</v>
      </c>
      <c r="JY55">
        <v>3.0833333333333335</v>
      </c>
      <c r="JZ55">
        <v>1634.1428571428571</v>
      </c>
      <c r="KA55">
        <v>3</v>
      </c>
      <c r="KB55">
        <v>649</v>
      </c>
      <c r="KE55">
        <v>1.5</v>
      </c>
      <c r="KF55">
        <v>520</v>
      </c>
      <c r="KG55">
        <v>2</v>
      </c>
      <c r="KH55">
        <v>563</v>
      </c>
      <c r="KI55">
        <v>3</v>
      </c>
      <c r="KJ55">
        <v>779</v>
      </c>
      <c r="KK55">
        <v>3</v>
      </c>
      <c r="KL55">
        <v>1176</v>
      </c>
      <c r="KM55">
        <v>6</v>
      </c>
      <c r="KN55">
        <v>1552</v>
      </c>
      <c r="KO55">
        <v>4</v>
      </c>
      <c r="KP55">
        <v>1169</v>
      </c>
      <c r="KQ55">
        <v>3</v>
      </c>
      <c r="KR55">
        <v>866</v>
      </c>
      <c r="KS55">
        <v>3</v>
      </c>
      <c r="KT55">
        <v>866</v>
      </c>
      <c r="KU55">
        <v>3.0555555555555554</v>
      </c>
      <c r="KV55">
        <v>1279.6153846153845</v>
      </c>
      <c r="KW55">
        <v>2.8666666666666667</v>
      </c>
      <c r="KX55">
        <v>1151.6527777777778</v>
      </c>
      <c r="KY55" s="15">
        <f>Tabla2[[#This Row],[ROS_NUM_COR_COD_ROS_TG_NEG]]-Tabla2[[#This Row],[PAS_NUM_COR_COD_ROS_TG_NEG]]</f>
        <v>0.91111111111111054</v>
      </c>
      <c r="KZ55" s="15">
        <f>Tabla2[[#This Row],[ROS_DUR_COR_COD_ROS_TG_NEG]]-Tabla2[[#This Row],[PAS_DUR_COR_COD_ROS_TG_NEG]]</f>
        <v>59.261904761904589</v>
      </c>
      <c r="LA55" s="15">
        <f>Tabla2[[#This Row],[ROS_NUM_COR_COD_ROS_TG_NEU]]-Tabla2[[#This Row],[PAS_NUM_COR_COD_ROS_TG_NEU]]</f>
        <v>0.21666666666666634</v>
      </c>
      <c r="LB55" s="15">
        <f>Tabla2[[#This Row],[ROS_DUR_COR_COD_ROS_TG_NEU]]-Tabla2[[#This Row],[PAS_DUR_COR_COD_ROS_TG_NEU]]</f>
        <v>-257.19230769230762</v>
      </c>
      <c r="LC55" s="15">
        <f>Tabla2[[#This Row],[ROS_NUM_COR_COD_ROS_TG_POS]]-Tabla2[[#This Row],[PAS_NUM_COR_COD_ROS_TG_POS]]</f>
        <v>1.8888888888888893</v>
      </c>
      <c r="LD55" s="15">
        <f>Tabla2[[#This Row],[ROS_DUR_COR_COD_ROS_TG_POS]]-Tabla2[[#This Row],[PAS_DUR_COR_COD_ROS_TG_POS]]</f>
        <v>-80.840909090909008</v>
      </c>
      <c r="LE55" s="15">
        <f>Tabla2[[#This Row],[ROS_NUM_COR_COD_ROS_TG_TOT]]-Tabla2[[#This Row],[PAS_NUM_COR_COD_ROS_TG_TOT]]</f>
        <v>1.0055555555555555</v>
      </c>
      <c r="LF55" s="15">
        <f>Tabla2[[#This Row],[ROS_DUR_COR_COD_ROS_TG_TOT]]-Tabla2[[#This Row],[PAS_DUR_COR_COD_ROS_TG_TOT]]</f>
        <v>-92.187198067632835</v>
      </c>
      <c r="LG55" s="15">
        <f>Tabla2[[#This Row],[ROS_NUM_COR_COD_ESC_TG_NEG]]-Tabla2[[#This Row],[PAS_NUM_COR_COD_ESC_TG_NEG]]</f>
        <v>-0.83888888888888902</v>
      </c>
      <c r="LH55" s="15">
        <f>Tabla2[[#This Row],[ROS_DUR_COR_COD_ESC_TG_NEG]]-Tabla2[[#This Row],[PAS_DUR_COR_COD_ESC_TG_NEG]]</f>
        <v>-755.2</v>
      </c>
      <c r="LI55" s="15">
        <f>Tabla2[[#This Row],[ROS_NUM_COR_COD_ESC_TG_NEU]]-Tabla2[[#This Row],[PAS_NUM_COR_COD_ESC_TG_NEU]]</f>
        <v>-0.75</v>
      </c>
      <c r="LJ55" s="15">
        <f>Tabla2[[#This Row],[ROS_NUM_COR_COD_ESC_TG_NEG]]-Tabla2[[#This Row],[PAS_NUM_COR_COD_ESC_TG_NEG]]</f>
        <v>-0.83888888888888902</v>
      </c>
      <c r="LK55" s="15">
        <f>Tabla2[[#This Row],[ROS_NUM_COR_COD_ESC_TG_POS]]-Tabla2[[#This Row],[PAS_NUM_COR_COD_ESC_TG_POS]]</f>
        <v>-1.7555555555555558</v>
      </c>
      <c r="LL55" s="15">
        <f>Tabla2[[#This Row],[ROS_DUR_COR_COD_ESC_TG_POS]]-Tabla2[[#This Row],[PAS_DUR_COR_COD_ESC_TG_POS]]</f>
        <v>-605.41666666666674</v>
      </c>
      <c r="LM55" s="15">
        <f>Tabla2[[#This Row],[ROS_NUM_COR_COD_ESC_TG_TOT]]-Tabla2[[#This Row],[PAS_NUM_COR_COD_ESC_TG_TOT]]</f>
        <v>-1.1148148148148149</v>
      </c>
      <c r="LN55" s="15">
        <f>Tabla2[[#This Row],[ROS_DUR_COR_COD_ESC_TG_TOT]]-Tabla2[[#This Row],[PAS_DUR_COR_COD_ESC_TG_TOT]]</f>
        <v>-708.44791666666674</v>
      </c>
      <c r="LO55" s="15">
        <f>Tabla2[[#This Row],[PAS_NUM_COR_COD_ROS_TG_NEG]]-Tabla2[[#This Row],[ESC_NUM_COR_COD_ROS_TG_NEG]]</f>
        <v>1.7000000000000002</v>
      </c>
      <c r="LP55" s="15">
        <f>Tabla2[[#This Row],[PAS_DUR_COR_COD_ROS_TG_NEG]]-Tabla2[[#This Row],[ESC_DUR_COR_COD_ROS_TG_NEG]]</f>
        <v>1005.3095238095239</v>
      </c>
      <c r="LQ55" s="15">
        <f>Tabla2[[#This Row],[PAS_NUM_COR_COD_ROS_TG_NEU]]-Tabla2[[#This Row],[ESC_NUM_COR_COD_ROS_TG_NEU]]</f>
        <v>1.6722222222222225</v>
      </c>
      <c r="LR55" s="15">
        <f>Tabla2[[#This Row],[PAS_DUR_COR_COD_ROS_TG_NEU]]-Tabla2[[#This Row],[ESC_DUR_COR_COD_ROS_TG_NEU]]</f>
        <v>778.69230769230762</v>
      </c>
      <c r="LS55" s="15">
        <f>Tabla2[[#This Row],[PAS_NUM_COR_COD_ROS_TG_POS]]-Tabla2[[#This Row],[ESC_NUM_COR_COD_ROS_TG_POS]]</f>
        <v>1.5555555555555556</v>
      </c>
      <c r="LT55" s="15">
        <f>Tabla2[[#This Row],[PAS_DUR_COR_COD_ROS_TG_POS]]-Tabla2[[#This Row],[ESC_DUR_COR_COD_ROS_TG_POS]]</f>
        <v>1344.090909090909</v>
      </c>
      <c r="LU55" s="15">
        <f>Tabla2[[#This Row],[PAS_NUM_COR_COD_ROS_TG_TOT]]-Tabla2[[#This Row],[ESC_NUM_COR_COD_ROS_TG_TOT]]</f>
        <v>1.6452380952380954</v>
      </c>
      <c r="LV55" s="15">
        <f>Tabla2[[#This Row],[PAS_DUR_COR_COD_ROS_TG_TOT]]-Tabla2[[#This Row],[ESC_DUR_COR_COD_ROS_TG_TOT]]</f>
        <v>1047.8611111111111</v>
      </c>
      <c r="LW55" s="15">
        <f>Tabla2[[#This Row],[PAS_NUM_COR_COD_ESC_TG_NEG]]-Tabla2[[#This Row],[ESC_NUM_COR_COD_ESC_TG_NEG]]</f>
        <v>-1.5499999999999998</v>
      </c>
      <c r="LX55" s="15">
        <f>Tabla2[[#This Row],[PAS_DUR_COR_COD_ESC_TG_NEG]]-Tabla2[[#This Row],[ESC_DUR_COR_COD_ESC_TG_NEG]]</f>
        <v>507.59999999999991</v>
      </c>
      <c r="LY55" s="15">
        <f>Tabla2[[#This Row],[PAS_NUM_COR_COD_ESC_TG_NEU]]-Tabla2[[#This Row],[ESC_NUM_COR_COD_ESC_TG_NEU]]</f>
        <v>-1.4722222222222223</v>
      </c>
      <c r="LZ55" s="15">
        <f>Tabla2[[#This Row],[PAS_DUR_COR_COD_ESC_TG_NEU]]-Tabla2[[#This Row],[ESC_DUR_COR_COD_ESC_TG_NEU]]</f>
        <v>346.7444444444443</v>
      </c>
      <c r="MA55" s="15">
        <f>Tabla2[[#This Row],[PAS_NUM_COR_COD_ESC_TG_POS]]-Tabla2[[#This Row],[ESC_NUM_COR_COD_ESC_TG_POS]]</f>
        <v>-1.4666666666666668</v>
      </c>
      <c r="MB55" s="15">
        <f>Tabla2[[#This Row],[PAS_DUR_COR_COD_ESC_TG_POS]]-Tabla2[[#This Row],[ESC_DUR_COR_COD_ESC_TG_POS]]</f>
        <v>244.27777777777783</v>
      </c>
      <c r="MC55" s="15">
        <f>Tabla2[[#This Row],[PAS_NUM_COR_COD_ESC_TG_TOT]]-Tabla2[[#This Row],[ESC_NUM_COR_COD_ESC_TG_TOT]]</f>
        <v>-1.4976190476190476</v>
      </c>
      <c r="MD55" s="15">
        <f>Tabla2[[#This Row],[PAS_DUR_COR_COD_ESC_TG_TOT]]-Tabla2[[#This Row],[ESC_DUR_COR_COD_ESC_TG_TOT]]</f>
        <v>362.06696428571422</v>
      </c>
      <c r="ME55" s="42">
        <f>Tabla25[[#This Row],[PAS_NUM_COR_COD_ROS_TG_NEG]]-Tabla25[[#This Row],[PAS_NUM_COR_COD_ESC_TG_NEG]]</f>
        <v>0.25</v>
      </c>
      <c r="MF55" s="42">
        <f>Tabla25[[#This Row],[PAS_NUM_COR_COD_ROS_TG_NEU]]-Tabla25[[#This Row],[PAS_NUM_COR_COD_ESC_TG_NEU]]</f>
        <v>0.70000000000000018</v>
      </c>
      <c r="MG55" s="42">
        <f>Tabla25[[#This Row],[PAS_NUM_COR_COD_ROS_TG_POS]]-Tabla25[[#This Row],[PAS_NUM_COR_COD_ESC_TG_POS]]</f>
        <v>-0.20000000000000018</v>
      </c>
      <c r="MH55" s="42">
        <f>Tabla25[[#This Row],[PAS_NUM_COR_COD_ROS_TG_TOT]]-Tabla25[[#This Row],[PAS_NUM_COR_COD_ESC_TG_TOT]]</f>
        <v>0.25</v>
      </c>
      <c r="MI55" s="42">
        <f>Tabla25[[#This Row],[PAS_DUR_COR_COD_ROS_TG_NEG]]-Tabla25[[#This Row],[PAS_DUR_COR_COD_ESC_TG_NEG]]</f>
        <v>-332.83333333333326</v>
      </c>
      <c r="MJ55" s="42">
        <f>Tabla25[[#This Row],[PAS_DUR_COR_COD_ROS_TG_NEU]]-Tabla25[[#This Row],[PAS_DUR_COR_COD_ESC_TG_NEU]]</f>
        <v>-19.607692307692332</v>
      </c>
      <c r="MK55" s="42">
        <f>Tabla25[[#This Row],[PAS_DUR_COR_COD_ROS_TG_POS]]-Tabla25[[#This Row],[PAS_DUR_COR_COD_ESC_TG_POS]]</f>
        <v>63.924242424242266</v>
      </c>
      <c r="ML55" s="42">
        <f>Tabla25[[#This Row],[PAS_DUR_COR_COD_ROS_TG_TOT]]-Tabla25[[#This Row],[PAS_DUR_COR_COD_ESC_TG_TOT]]</f>
        <v>-98.420138888888914</v>
      </c>
      <c r="MM55" s="44">
        <f>Tabla25[[#This Row],[ESC_NUM_COR_COD_ROS_TG_NEG]]-Tabla25[[#This Row],[ESC_NUM_COR_COD_ESC_TG_NEG]]</f>
        <v>-3</v>
      </c>
      <c r="MN55" s="44">
        <f>Tabla25[[#This Row],[ESC_NUM_COR_COD_ROS_TG_NEU]]-Tabla25[[#This Row],[ESC_NUM_COR_COD_ESC_TG_NEU]]</f>
        <v>-2.4444444444444446</v>
      </c>
      <c r="MO55" s="44">
        <f>Tabla25[[#This Row],[ESC_NUM_COR_COD_ROS_TG_POS]]-Tabla25[[#This Row],[ESC_NUM_COR_COD_ESC_TG_POS]]</f>
        <v>-3.2222222222222223</v>
      </c>
      <c r="MP55" s="44">
        <f>Tabla25[[#This Row],[ESC_NUM_COR_COD_ROS_TG_TOT]]-Tabla25[[#This Row],[ESC_NUM_COR_COD_ESC_TG_TOT]]</f>
        <v>-2.8928571428571432</v>
      </c>
      <c r="MQ55" s="44">
        <f>Tabla25[[#This Row],[ESC_DUR_COR_COD_ROS_TG_NEG]]-Tabla25[[#This Row],[ESC_DUR_COR_COD_ESC_TG_NEG]]</f>
        <v>-830.5428571428572</v>
      </c>
      <c r="MR55" s="44">
        <f>Tabla25[[#This Row],[ESC_DUR_COR_COD_ROS_TG_NEU]]-Tabla25[[#This Row],[ESC_DUR_COR_COD_ESC_TG_NEU]]</f>
        <v>-451.55555555555566</v>
      </c>
      <c r="MS55" s="44">
        <f>Tabla25[[#This Row],[ESC_DUR_COR_COD_ROS_TG_POS]]-Tabla25[[#This Row],[ESC_DUR_COR_COD_ESC_TG_POS]]</f>
        <v>-1035.8888888888889</v>
      </c>
      <c r="MT55" s="44">
        <f>Tabla25[[#This Row],[ESC_DUR_COR_COD_ROS_TG_TOT]]-Tabla25[[#This Row],[ESC_DUR_COR_COD_ESC_TG_TOT]]</f>
        <v>-784.21428571428578</v>
      </c>
      <c r="MU55" s="47">
        <f>Tabla25[[#This Row],[ROS_NUM_COR_COD_ROS_TG_NEG]]-Tabla25[[#This Row],[ROS_NUM_COR_COD_ESC_TG_NEG]]</f>
        <v>1.9999999999999996</v>
      </c>
      <c r="MV55" s="47">
        <f>Tabla25[[#This Row],[ROS_NUM_COR_COD_ROS_TG_NEU]]-Tabla25[[#This Row],[ROS_NUM_COR_COD_ESC_TG_NEU]]</f>
        <v>1.6666666666666665</v>
      </c>
      <c r="MW55" s="47">
        <f>Tabla25[[#This Row],[ROS_NUM_COR_COD_ROS_TG_POS]]-Tabla25[[#This Row],[ROS_NUM_COR_COD_ESC_TG_POS]]</f>
        <v>3.4444444444444446</v>
      </c>
      <c r="MX55" s="47">
        <f>Tabla25[[#This Row],[ROS_NUM_COR_COD_ROS_TG_TOT]]-Tabla25[[#This Row],[ROS_NUM_COR_COD_ESC_TG_TOT]]</f>
        <v>2.3703703703703702</v>
      </c>
      <c r="MY55" s="47">
        <f>Tabla25[[#This Row],[ROS_DUR_COR_COD_ROS_TG_NEG]]-Tabla25[[#This Row],[ROS_DUR_COR_COD_ESC_TG_NEG]]</f>
        <v>481.62857142857138</v>
      </c>
      <c r="MZ55" s="47">
        <f>Tabla25[[#This Row],[ROS_DUR_COR_COD_ROS_TG_NEU]]-Tabla25[[#This Row],[ROS_DUR_COR_COD_ESC_TG_NEU]]</f>
        <v>452.33333333333337</v>
      </c>
      <c r="NA55" s="47">
        <f>Tabla25[[#This Row],[ROS_DUR_COR_COD_ROS_TG_POS]]-Tabla25[[#This Row],[ROS_DUR_COR_COD_ESC_TG_POS]]</f>
        <v>588.5</v>
      </c>
      <c r="NB55" s="47">
        <f>Tabla25[[#This Row],[ROS_DUR_COR_COD_ROS_TG_TOT]]-Tabla25[[#This Row],[ROS_DUR_COR_COD_ESC_TG_TOT]]</f>
        <v>517.84057971014499</v>
      </c>
      <c r="NC55">
        <v>331.14285714285717</v>
      </c>
      <c r="ND55">
        <v>362.625</v>
      </c>
      <c r="NE55">
        <v>332.875</v>
      </c>
      <c r="NF55">
        <v>342.69565217391306</v>
      </c>
      <c r="NG55">
        <v>358.8</v>
      </c>
      <c r="NH55">
        <v>330.66666666666669</v>
      </c>
      <c r="NI55">
        <v>336</v>
      </c>
      <c r="NJ55">
        <v>341.46666666666664</v>
      </c>
      <c r="NK55">
        <v>326.14285714285717</v>
      </c>
      <c r="NL55">
        <v>346.33333333333331</v>
      </c>
      <c r="NM55">
        <v>318.28571428571428</v>
      </c>
      <c r="NN55">
        <v>329.45</v>
      </c>
      <c r="NO55">
        <v>354.8</v>
      </c>
      <c r="NP55">
        <v>305</v>
      </c>
      <c r="NQ55">
        <v>304</v>
      </c>
      <c r="NR55">
        <v>322.46428571428572</v>
      </c>
      <c r="NS55">
        <v>290</v>
      </c>
      <c r="NT55">
        <v>278.76923076923077</v>
      </c>
      <c r="NU55">
        <v>338.54545454545456</v>
      </c>
      <c r="NV55">
        <v>300.77777777777777</v>
      </c>
      <c r="NW55">
        <v>365.8</v>
      </c>
      <c r="NX55">
        <v>312.5</v>
      </c>
      <c r="NY55">
        <v>342</v>
      </c>
      <c r="NZ55">
        <v>340.21875</v>
      </c>
      <c r="OA55" s="15">
        <f>Tabla2[[#This Row],[ROS_1DU_COR_COD_ROS_TG_NEG]]-Tabla2[[#This Row],[PAS_1DU_COR_COD_ROS_TG_NEG]]</f>
        <v>41.142857142857167</v>
      </c>
      <c r="OB55" s="15">
        <f>Tabla2[[#This Row],[ROS_1DU_COR_COD_ROS_TG_NEU]]-Tabla2[[#This Row],[PAS_1DU_COR_COD_ROS_TG_NEU]]</f>
        <v>83.855769230769226</v>
      </c>
      <c r="OC55" s="15">
        <f>Tabla2[[#This Row],[ROS_1DU_COR_COD_ROS_TG_POS]]-Tabla2[[#This Row],[PAS_1DU_COR_COD_ROS_TG_POS]]</f>
        <v>-5.670454545454561</v>
      </c>
      <c r="OD55" s="15">
        <f>Tabla2[[#This Row],[ROS_1DU_COR_COD_ROS_TG_TOT]]-Tabla2[[#This Row],[PAS_1DU_COR_COD_ROS_TG_TOT]]</f>
        <v>41.917874396135289</v>
      </c>
      <c r="OE55" s="15">
        <f>Tabla2[[#This Row],[ROS_1DU_COR_COD_ESC_TG_NEG]]-Tabla2[[#This Row],[PAS_1DU_COR_COD_ESC_TG_NEG]]</f>
        <v>-7</v>
      </c>
      <c r="OF55" s="15">
        <f>Tabla2[[#This Row],[ROS_1DU_COR_COD_ESC_TG_NEU]]-Tabla2[[#This Row],[PAS_1DU_COR_COD_ESC_TG_NEU]]</f>
        <v>18.166666666666686</v>
      </c>
      <c r="OG55" s="15">
        <f>Tabla2[[#This Row],[ROS_1DU_COR_COD_ESC_TG_POS]]-Tabla2[[#This Row],[PAS_1DU_COR_COD_ESC_TG_POS]]</f>
        <v>-6</v>
      </c>
      <c r="OH55" s="15">
        <f>Tabla2[[#This Row],[ROS_1DU_COR_COD_ESC_TG_TOT]]-Tabla2[[#This Row],[PAS_1DU_COR_COD_ESC_TG_TOT]]</f>
        <v>1.2479166666666401</v>
      </c>
      <c r="OI55" s="15">
        <f>Tabla2[[#This Row],[PAS_1DU_COR_COD_ROS_TG_NEG]]-Tabla2[[#This Row],[ESC_1DU_COR_COD_ROS_TG_NEG]]</f>
        <v>-36.142857142857167</v>
      </c>
      <c r="OJ55" s="15">
        <f>Tabla2[[#This Row],[PAS_1DU_COR_COD_ROS_TG_NEU]]-Tabla2[[#This Row],[ESC_1DU_COR_COD_ROS_TG_NEU]]</f>
        <v>-67.564102564102541</v>
      </c>
      <c r="OK55" s="15">
        <f>Tabla2[[#This Row],[PAS_1DU_COR_COD_ROS_TG_POS]]-Tabla2[[#This Row],[ESC_1DU_COR_COD_ROS_TG_POS]]</f>
        <v>20.259740259740283</v>
      </c>
      <c r="OL55" s="15">
        <f>Tabla2[[#This Row],[PAS_1DU_COR_COD_ROS_TG_TOT]]-Tabla2[[#This Row],[ESC_1DU_COR_COD_ROS_TG_TOT]]</f>
        <v>-28.672222222222217</v>
      </c>
      <c r="OM55" s="15">
        <f>Tabla2[[#This Row],[PAS_1DU_COR_COD_ESC_TG_NEG]]-Tabla2[[#This Row],[ESC_1DU_COR_COD_ESC_TG_NEG]]</f>
        <v>11</v>
      </c>
      <c r="ON55" s="15">
        <f>Tabla2[[#This Row],[PAS_1DU_COR_COD_ESC_TG_NEU]]-Tabla2[[#This Row],[ESC_1DU_COR_COD_ESC_TG_NEU]]</f>
        <v>7.5</v>
      </c>
      <c r="OO55" s="15">
        <f>Tabla2[[#This Row],[PAS_1DU_COR_COD_ESC_TG_POS]]-Tabla2[[#This Row],[ESC_1DU_COR_COD_ESC_TG_POS]]</f>
        <v>38</v>
      </c>
      <c r="OP55" s="15">
        <f>Tabla2[[#This Row],[PAS_1DU_COR_COD_ESC_TG_TOT]]-Tabla2[[#This Row],[ESC_1DU_COR_COD_ESC_TG_TOT]]</f>
        <v>17.754464285714278</v>
      </c>
      <c r="OQ55" s="61">
        <v>-27.657142857142844</v>
      </c>
      <c r="OR55" s="62">
        <v>31.958333333333314</v>
      </c>
      <c r="OS55" s="62">
        <v>-3.125</v>
      </c>
      <c r="OT55" s="62">
        <v>1.2289855072464206</v>
      </c>
      <c r="OU55" s="62">
        <v>-28.657142857142844</v>
      </c>
      <c r="OV55" s="62">
        <v>41.333333333333314</v>
      </c>
      <c r="OW55" s="62">
        <v>14.285714285714278</v>
      </c>
      <c r="OX55" s="62">
        <v>6.9857142857142662</v>
      </c>
      <c r="OY55" s="62">
        <v>-75.800000000000011</v>
      </c>
      <c r="OZ55" s="62">
        <v>-33.730769230769226</v>
      </c>
      <c r="PA55" s="62">
        <v>-3.454545454545439</v>
      </c>
      <c r="PB55" s="62">
        <v>-39.440972222222229</v>
      </c>
    </row>
    <row r="56" spans="1:418" x14ac:dyDescent="0.3">
      <c r="A56" s="2" t="s">
        <v>54</v>
      </c>
      <c r="B56" s="2">
        <v>30</v>
      </c>
      <c r="C56" s="2">
        <v>1</v>
      </c>
      <c r="D56" s="2">
        <v>33</v>
      </c>
      <c r="E56">
        <v>3.9</v>
      </c>
      <c r="F56">
        <v>1178.5</v>
      </c>
      <c r="G56">
        <v>4.05</v>
      </c>
      <c r="H56">
        <v>1214.7368421052631</v>
      </c>
      <c r="I56">
        <v>2.8</v>
      </c>
      <c r="J56">
        <v>830.84210526315792</v>
      </c>
      <c r="K56">
        <v>3.5833333333333335</v>
      </c>
      <c r="L56">
        <v>1076.4827586206898</v>
      </c>
      <c r="M56">
        <v>2.85</v>
      </c>
      <c r="N56">
        <v>888.55555555555554</v>
      </c>
      <c r="O56">
        <v>2.8</v>
      </c>
      <c r="P56">
        <v>902.70588235294122</v>
      </c>
      <c r="Q56">
        <v>3.9</v>
      </c>
      <c r="R56">
        <v>1215.5999999999999</v>
      </c>
      <c r="S56">
        <v>3.1833333333333331</v>
      </c>
      <c r="T56">
        <v>1011.8545454545455</v>
      </c>
      <c r="U56">
        <v>3.3833333333333333</v>
      </c>
      <c r="V56">
        <v>1045.0265486725664</v>
      </c>
      <c r="W56">
        <v>1.5</v>
      </c>
      <c r="X56">
        <v>410</v>
      </c>
      <c r="Y56">
        <v>1.8</v>
      </c>
      <c r="Z56">
        <v>467</v>
      </c>
      <c r="AA56">
        <v>1.5</v>
      </c>
      <c r="AB56">
        <v>442.61111111111109</v>
      </c>
      <c r="AC56">
        <v>1.6</v>
      </c>
      <c r="AD56">
        <v>440.36363636363637</v>
      </c>
      <c r="AE56">
        <v>1.6</v>
      </c>
      <c r="AF56">
        <v>440.36363636363637</v>
      </c>
      <c r="AG56">
        <v>2.7888888888888888</v>
      </c>
      <c r="AH56">
        <v>847.07142857142856</v>
      </c>
      <c r="BM56">
        <v>2.7888888888888888</v>
      </c>
      <c r="BN56">
        <v>847.07142857142856</v>
      </c>
      <c r="BO56">
        <v>4</v>
      </c>
      <c r="BP56">
        <v>1304.4444444444443</v>
      </c>
      <c r="BQ56">
        <v>4.8</v>
      </c>
      <c r="BR56">
        <v>1377.5</v>
      </c>
      <c r="BS56">
        <v>4.5</v>
      </c>
      <c r="BT56">
        <v>1569.2222222222222</v>
      </c>
      <c r="BU56">
        <v>4.4333333333333336</v>
      </c>
      <c r="BV56">
        <v>1415.6428571428571</v>
      </c>
      <c r="BW56">
        <v>4.8888888888888893</v>
      </c>
      <c r="BX56">
        <v>1694</v>
      </c>
      <c r="BY56">
        <v>5.7777777777777777</v>
      </c>
      <c r="BZ56">
        <v>1712.375</v>
      </c>
      <c r="CA56">
        <v>4.666666666666667</v>
      </c>
      <c r="CB56">
        <v>1553</v>
      </c>
      <c r="CC56">
        <v>5.1111111111111107</v>
      </c>
      <c r="CD56">
        <v>1651.3478260869565</v>
      </c>
      <c r="CE56">
        <v>4.7543859649122808</v>
      </c>
      <c r="CF56">
        <v>1521.9411764705883</v>
      </c>
      <c r="CG56">
        <v>2.2000000000000002</v>
      </c>
      <c r="CH56">
        <v>1021.7142857142857</v>
      </c>
      <c r="CI56">
        <v>2.2000000000000002</v>
      </c>
      <c r="CJ56">
        <v>799.85714285714289</v>
      </c>
      <c r="CK56">
        <v>2.4</v>
      </c>
      <c r="CL56">
        <v>837</v>
      </c>
      <c r="CM56">
        <v>2.2666666666666666</v>
      </c>
      <c r="CN56">
        <v>883.9545454545455</v>
      </c>
      <c r="CO56">
        <v>2.4444444444444446</v>
      </c>
      <c r="CP56">
        <v>1619.5</v>
      </c>
      <c r="CQ56">
        <v>1.7777777777777777</v>
      </c>
      <c r="CR56">
        <v>684.16666666666663</v>
      </c>
      <c r="CS56">
        <v>2.5555555555555554</v>
      </c>
      <c r="CT56">
        <v>938.33333333333337</v>
      </c>
      <c r="CU56">
        <v>2.2592592592592591</v>
      </c>
      <c r="CV56">
        <v>1013.3125</v>
      </c>
      <c r="CW56">
        <v>2.263157894736842</v>
      </c>
      <c r="CX56">
        <v>938.42105263157896</v>
      </c>
      <c r="CY56">
        <v>3.5087719298245612</v>
      </c>
      <c r="CZ56">
        <v>1272.7977528089887</v>
      </c>
      <c r="DA56">
        <v>2.2000000000000002</v>
      </c>
      <c r="DB56">
        <v>710</v>
      </c>
      <c r="DC56">
        <v>2.8</v>
      </c>
      <c r="DD56">
        <v>812.3</v>
      </c>
      <c r="DE56">
        <v>3.9</v>
      </c>
      <c r="DF56">
        <v>977.4</v>
      </c>
      <c r="DG56">
        <v>2.9666666666666668</v>
      </c>
      <c r="DH56">
        <v>837.48275862068965</v>
      </c>
      <c r="DI56">
        <v>1.5555555555555556</v>
      </c>
      <c r="DJ56">
        <v>524.25</v>
      </c>
      <c r="DK56">
        <v>2.6666666666666665</v>
      </c>
      <c r="DL56">
        <v>873.75</v>
      </c>
      <c r="DM56">
        <v>2.6666666666666665</v>
      </c>
      <c r="DN56">
        <v>771.88888888888891</v>
      </c>
      <c r="DO56">
        <v>2.2962962962962963</v>
      </c>
      <c r="DP56">
        <v>725.24</v>
      </c>
      <c r="DQ56">
        <v>2.6491228070175437</v>
      </c>
      <c r="DR56">
        <v>785.51851851851848</v>
      </c>
      <c r="DS56">
        <v>2.6491228070175437</v>
      </c>
      <c r="DT56">
        <v>785.51851851851848</v>
      </c>
      <c r="DU56">
        <v>3.2222222222222223</v>
      </c>
      <c r="DV56">
        <v>1088.7902097902097</v>
      </c>
      <c r="EE56">
        <v>1</v>
      </c>
      <c r="EF56">
        <v>324</v>
      </c>
      <c r="EG56">
        <v>0</v>
      </c>
      <c r="EI56">
        <v>5</v>
      </c>
      <c r="EJ56">
        <v>1276</v>
      </c>
      <c r="EK56">
        <v>2</v>
      </c>
      <c r="EL56">
        <v>800</v>
      </c>
      <c r="EM56">
        <v>2</v>
      </c>
      <c r="EN56">
        <v>800</v>
      </c>
      <c r="EW56">
        <v>5</v>
      </c>
      <c r="EX56">
        <v>1817</v>
      </c>
      <c r="EY56">
        <v>7</v>
      </c>
      <c r="EZ56">
        <v>1902</v>
      </c>
      <c r="FA56">
        <v>1</v>
      </c>
      <c r="FB56">
        <v>398</v>
      </c>
      <c r="FC56">
        <v>4.333333333333333</v>
      </c>
      <c r="FD56">
        <v>1372.3333333333333</v>
      </c>
      <c r="FE56">
        <v>4.333333333333333</v>
      </c>
      <c r="FF56">
        <v>1372.3333333333333</v>
      </c>
      <c r="FG56">
        <v>3.1666666666666665</v>
      </c>
      <c r="FH56">
        <v>1143.4000000000001</v>
      </c>
      <c r="FQ56">
        <v>0</v>
      </c>
      <c r="FS56">
        <v>6</v>
      </c>
      <c r="FT56">
        <v>1951</v>
      </c>
      <c r="FU56">
        <v>3</v>
      </c>
      <c r="FV56">
        <v>915</v>
      </c>
      <c r="FW56">
        <v>3</v>
      </c>
      <c r="FX56">
        <v>1433</v>
      </c>
      <c r="FY56">
        <v>3</v>
      </c>
      <c r="FZ56">
        <v>1433</v>
      </c>
      <c r="GA56">
        <v>3</v>
      </c>
      <c r="GB56">
        <v>1433</v>
      </c>
      <c r="GC56">
        <v>3.1111111111111112</v>
      </c>
      <c r="GD56">
        <v>1226.1428571428571</v>
      </c>
      <c r="GE56">
        <v>3.2166666666666668</v>
      </c>
      <c r="GF56">
        <v>1095.2</v>
      </c>
      <c r="GG56">
        <v>0.9</v>
      </c>
      <c r="GH56">
        <v>513.25</v>
      </c>
      <c r="GI56">
        <v>2.9</v>
      </c>
      <c r="GJ56">
        <v>908</v>
      </c>
      <c r="GK56">
        <v>3</v>
      </c>
      <c r="GL56">
        <v>900.28571428571433</v>
      </c>
      <c r="GM56">
        <v>2.2142857142857144</v>
      </c>
      <c r="GN56">
        <v>822.0526315789474</v>
      </c>
      <c r="GO56">
        <v>2.8888888888888888</v>
      </c>
      <c r="GP56">
        <v>810.11111111111109</v>
      </c>
      <c r="GQ56">
        <v>2.8888888888888888</v>
      </c>
      <c r="GR56">
        <v>930.75</v>
      </c>
      <c r="GS56">
        <v>2</v>
      </c>
      <c r="GT56">
        <v>639.57142857142856</v>
      </c>
      <c r="GU56">
        <v>2.5925925925925926</v>
      </c>
      <c r="GV56">
        <v>800.58333333333337</v>
      </c>
      <c r="GW56">
        <v>2.4</v>
      </c>
      <c r="GX56">
        <v>810.06976744186045</v>
      </c>
      <c r="GY56">
        <v>7.1</v>
      </c>
      <c r="GZ56">
        <v>1799.7</v>
      </c>
      <c r="HA56">
        <v>4.9000000000000004</v>
      </c>
      <c r="HB56">
        <v>1505.8888888888889</v>
      </c>
      <c r="HC56">
        <v>4.625</v>
      </c>
      <c r="HD56">
        <v>1415.8571428571429</v>
      </c>
      <c r="HE56">
        <v>5.6071428571428568</v>
      </c>
      <c r="HF56">
        <v>1594.6538461538462</v>
      </c>
      <c r="HG56">
        <v>4.2222222222222223</v>
      </c>
      <c r="HH56">
        <v>1188.6666666666667</v>
      </c>
      <c r="HI56">
        <v>5</v>
      </c>
      <c r="HJ56">
        <v>1254.7777777777778</v>
      </c>
      <c r="HK56">
        <v>5.2222222222222223</v>
      </c>
      <c r="HL56">
        <v>1382.7777777777778</v>
      </c>
      <c r="HM56">
        <v>4.8148148148148149</v>
      </c>
      <c r="HN56">
        <v>1275.4074074074074</v>
      </c>
      <c r="HO56">
        <v>5.2181818181818178</v>
      </c>
      <c r="HP56">
        <v>1432.0188679245282</v>
      </c>
      <c r="HQ56">
        <v>3.8090909090909091</v>
      </c>
      <c r="HR56">
        <v>1153.4375</v>
      </c>
      <c r="HS56">
        <v>2.5</v>
      </c>
      <c r="HT56">
        <v>723.6</v>
      </c>
      <c r="HU56">
        <v>3.2</v>
      </c>
      <c r="HV56">
        <v>896.4</v>
      </c>
      <c r="HW56">
        <v>2.75</v>
      </c>
      <c r="HX56">
        <v>663.25</v>
      </c>
      <c r="HY56">
        <v>2.8214285714285716</v>
      </c>
      <c r="HZ56">
        <v>768.07142857142856</v>
      </c>
      <c r="IA56">
        <v>2.5555555555555554</v>
      </c>
      <c r="IB56">
        <v>806.77777777777783</v>
      </c>
      <c r="IC56">
        <v>2.5555555555555554</v>
      </c>
      <c r="ID56">
        <v>748.77777777777783</v>
      </c>
      <c r="IE56">
        <v>2.8888888888888888</v>
      </c>
      <c r="IF56">
        <v>780.11111111111109</v>
      </c>
      <c r="IG56">
        <v>2.6666666666666665</v>
      </c>
      <c r="IH56">
        <v>778.55555555555554</v>
      </c>
      <c r="II56">
        <v>2.7454545454545456</v>
      </c>
      <c r="IJ56">
        <v>773.21818181818185</v>
      </c>
      <c r="IK56">
        <v>2.7454545454545456</v>
      </c>
      <c r="IL56">
        <v>773.21818181818185</v>
      </c>
      <c r="IM56">
        <v>3.4545454545454546</v>
      </c>
      <c r="IN56">
        <v>1014.9470198675497</v>
      </c>
      <c r="IS56">
        <v>5.5</v>
      </c>
      <c r="IT56">
        <v>1695</v>
      </c>
      <c r="IU56">
        <v>5.5</v>
      </c>
      <c r="IV56">
        <v>1695</v>
      </c>
      <c r="IW56">
        <v>7</v>
      </c>
      <c r="IX56">
        <v>1457</v>
      </c>
      <c r="IY56">
        <v>1</v>
      </c>
      <c r="IZ56">
        <v>192</v>
      </c>
      <c r="JA56">
        <v>2</v>
      </c>
      <c r="JB56">
        <v>318</v>
      </c>
      <c r="JC56">
        <v>3.3333333333333335</v>
      </c>
      <c r="JD56">
        <v>655.66666666666663</v>
      </c>
      <c r="JE56">
        <v>4.2</v>
      </c>
      <c r="JF56">
        <v>1071.4000000000001</v>
      </c>
      <c r="JK56">
        <v>2</v>
      </c>
      <c r="JL56">
        <v>1019</v>
      </c>
      <c r="JM56">
        <v>2</v>
      </c>
      <c r="JN56">
        <v>1019</v>
      </c>
      <c r="JO56">
        <v>2</v>
      </c>
      <c r="JP56">
        <v>557</v>
      </c>
      <c r="JQ56">
        <v>7</v>
      </c>
      <c r="JR56">
        <v>1868</v>
      </c>
      <c r="JS56">
        <v>6</v>
      </c>
      <c r="JT56">
        <v>1722</v>
      </c>
      <c r="JU56">
        <v>5</v>
      </c>
      <c r="JV56">
        <v>1382.3333333333333</v>
      </c>
      <c r="JW56">
        <v>3.8</v>
      </c>
      <c r="JX56">
        <v>1291.5</v>
      </c>
      <c r="JY56">
        <v>4</v>
      </c>
      <c r="JZ56">
        <v>1169.2222222222222</v>
      </c>
      <c r="KE56">
        <v>2.5</v>
      </c>
      <c r="KF56">
        <v>726.5</v>
      </c>
      <c r="KG56">
        <v>2.5</v>
      </c>
      <c r="KH56">
        <v>726.5</v>
      </c>
      <c r="KI56">
        <v>4</v>
      </c>
      <c r="KJ56">
        <v>1246</v>
      </c>
      <c r="KK56">
        <v>4</v>
      </c>
      <c r="KL56">
        <v>950</v>
      </c>
      <c r="KM56">
        <v>1</v>
      </c>
      <c r="KN56">
        <v>342</v>
      </c>
      <c r="KO56">
        <v>3</v>
      </c>
      <c r="KP56">
        <v>846</v>
      </c>
      <c r="KQ56">
        <v>2.8</v>
      </c>
      <c r="KR56">
        <v>798.2</v>
      </c>
      <c r="KS56">
        <v>2.8</v>
      </c>
      <c r="KT56">
        <v>798.2</v>
      </c>
      <c r="KU56">
        <v>3.6</v>
      </c>
      <c r="KV56">
        <v>1036.7142857142858</v>
      </c>
      <c r="KW56">
        <v>3.4666666666666668</v>
      </c>
      <c r="KX56">
        <v>1016.7939393939394</v>
      </c>
      <c r="KY56" s="15">
        <f>Tabla2[[#This Row],[ROS_NUM_COR_COD_ROS_TG_NEG]]-Tabla2[[#This Row],[PAS_NUM_COR_COD_ROS_TG_NEG]]</f>
        <v>1.3722222222222222</v>
      </c>
      <c r="KZ56" s="15">
        <f>Tabla2[[#This Row],[ROS_DUR_COR_COD_ROS_TG_NEG]]-Tabla2[[#This Row],[PAS_DUR_COR_COD_ROS_TG_NEG]]</f>
        <v>300.1111111111112</v>
      </c>
      <c r="LA56" s="15">
        <f>Tabla2[[#This Row],[ROS_NUM_COR_COD_ROS_TG_NEU]]-Tabla2[[#This Row],[PAS_NUM_COR_COD_ROS_TG_NEU]]</f>
        <v>2.2000000000000002</v>
      </c>
      <c r="LB56" s="15">
        <f>Tabla2[[#This Row],[ROS_DUR_COR_COD_ROS_TG_NEU]]-Tabla2[[#This Row],[PAS_DUR_COR_COD_ROS_TG_NEU]]</f>
        <v>352.07189542483661</v>
      </c>
      <c r="LC56" s="15">
        <f>Tabla2[[#This Row],[ROS_NUM_COR_COD_ROS_TG_POS]]-Tabla2[[#This Row],[PAS_NUM_COR_COD_ROS_TG_POS]]</f>
        <v>1.3222222222222224</v>
      </c>
      <c r="LD56" s="15">
        <f>Tabla2[[#This Row],[ROS_DUR_COR_COD_ROS_TG_POS]]-Tabla2[[#This Row],[PAS_DUR_COR_COD_ROS_TG_POS]]</f>
        <v>167.17777777777792</v>
      </c>
      <c r="LE56" s="15">
        <f>Tabla2[[#This Row],[ROS_NUM_COR_COD_ROS_TG_TOT]]-Tabla2[[#This Row],[PAS_NUM_COR_COD_ROS_TG_TOT]]</f>
        <v>1.6314814814814818</v>
      </c>
      <c r="LF56" s="15">
        <f>Tabla2[[#This Row],[ROS_DUR_COR_COD_ROS_TG_TOT]]-Tabla2[[#This Row],[PAS_DUR_COR_COD_ROS_TG_TOT]]</f>
        <v>263.55286195286192</v>
      </c>
      <c r="LG56" s="15">
        <f>Tabla2[[#This Row],[ROS_NUM_COR_COD_ESC_TG_NEG]]-Tabla2[[#This Row],[PAS_NUM_COR_COD_ESC_TG_NEG]]</f>
        <v>-1.0111111111111111</v>
      </c>
      <c r="LH56" s="15">
        <f>Tabla2[[#This Row],[ROS_DUR_COR_COD_ESC_TG_NEG]]-Tabla2[[#This Row],[PAS_DUR_COR_COD_ESC_TG_NEG]]</f>
        <v>-368.38888888888891</v>
      </c>
      <c r="LI56" s="15">
        <f>Tabla2[[#This Row],[ROS_NUM_COR_COD_ESC_TG_NEU]]-Tabla2[[#This Row],[PAS_NUM_COR_COD_ESC_TG_NEU]]</f>
        <v>-1.161111111111111</v>
      </c>
      <c r="LJ56" s="15">
        <f>Tabla2[[#This Row],[ROS_NUM_COR_COD_ESC_TG_NEG]]-Tabla2[[#This Row],[PAS_NUM_COR_COD_ESC_TG_NEG]]</f>
        <v>-1.0111111111111111</v>
      </c>
      <c r="LK56" s="15">
        <f>Tabla2[[#This Row],[ROS_NUM_COR_COD_ESC_TG_POS]]-Tabla2[[#This Row],[PAS_NUM_COR_COD_ESC_TG_POS]]</f>
        <v>-0.79999999999999982</v>
      </c>
      <c r="LL56" s="15">
        <f>Tabla2[[#This Row],[ROS_DUR_COR_COD_ESC_TG_POS]]-Tabla2[[#This Row],[PAS_DUR_COR_COD_ESC_TG_POS]]</f>
        <v>-191.27067669172936</v>
      </c>
      <c r="LM56" s="15">
        <f>Tabla2[[#This Row],[ROS_NUM_COR_COD_ESC_TG_TOT]]-Tabla2[[#This Row],[PAS_NUM_COR_COD_ESC_TG_TOT]]</f>
        <v>-0.99074074074074092</v>
      </c>
      <c r="LN56" s="15">
        <f>Tabla2[[#This Row],[ROS_DUR_COR_COD_ESC_TG_TOT]]-Tabla2[[#This Row],[PAS_DUR_COR_COD_ESC_TG_TOT]]</f>
        <v>-275.89942528735639</v>
      </c>
      <c r="LO56" s="15">
        <f>Tabla2[[#This Row],[PAS_NUM_COR_COD_ROS_TG_NEG]]-Tabla2[[#This Row],[ESC_NUM_COR_COD_ROS_TG_NEG]]</f>
        <v>0.40555555555555545</v>
      </c>
      <c r="LP56" s="15">
        <f>Tabla2[[#This Row],[PAS_DUR_COR_COD_ROS_TG_NEG]]-Tabla2[[#This Row],[ESC_DUR_COR_COD_ROS_TG_NEG]]</f>
        <v>-730.94444444444446</v>
      </c>
      <c r="LQ56" s="15">
        <f>Tabla2[[#This Row],[PAS_NUM_COR_COD_ROS_TG_NEU]]-Tabla2[[#This Row],[ESC_NUM_COR_COD_ROS_TG_NEU]]</f>
        <v>1.0222222222222221</v>
      </c>
      <c r="LR56" s="15">
        <f>Tabla2[[#This Row],[PAS_DUR_COR_COD_ROS_TG_NEU]]-Tabla2[[#This Row],[ESC_DUR_COR_COD_ROS_TG_NEU]]</f>
        <v>218.53921568627459</v>
      </c>
      <c r="LS56" s="15">
        <f>Tabla2[[#This Row],[PAS_NUM_COR_COD_ROS_TG_POS]]-Tabla2[[#This Row],[ESC_NUM_COR_COD_ROS_TG_POS]]</f>
        <v>1.3444444444444446</v>
      </c>
      <c r="LT56" s="15">
        <f>Tabla2[[#This Row],[PAS_DUR_COR_COD_ROS_TG_POS]]-Tabla2[[#This Row],[ESC_DUR_COR_COD_ROS_TG_POS]]</f>
        <v>277.26666666666654</v>
      </c>
      <c r="LU56" s="15">
        <f>Tabla2[[#This Row],[PAS_NUM_COR_COD_ROS_TG_TOT]]-Tabla2[[#This Row],[ESC_NUM_COR_COD_ROS_TG_TOT]]</f>
        <v>0.92407407407407405</v>
      </c>
      <c r="LV56" s="15">
        <f>Tabla2[[#This Row],[PAS_DUR_COR_COD_ROS_TG_TOT]]-Tabla2[[#This Row],[ESC_DUR_COR_COD_ROS_TG_TOT]]</f>
        <v>-1.4579545454545269</v>
      </c>
      <c r="LW56" s="15">
        <f>Tabla2[[#This Row],[PAS_NUM_COR_COD_ESC_TG_NEG]]-Tabla2[[#This Row],[ESC_NUM_COR_COD_ESC_TG_NEG]]</f>
        <v>-0.98888888888888937</v>
      </c>
      <c r="LX56" s="15">
        <f>Tabla2[[#This Row],[PAS_DUR_COR_COD_ESC_TG_NEG]]-Tabla2[[#This Row],[ESC_DUR_COR_COD_ESC_TG_NEG]]</f>
        <v>-515.5</v>
      </c>
      <c r="LY56" s="15">
        <f>Tabla2[[#This Row],[PAS_NUM_COR_COD_ESC_TG_NEU]]-Tabla2[[#This Row],[ESC_NUM_COR_COD_ESC_TG_NEU]]</f>
        <v>-1.7277777777777779</v>
      </c>
      <c r="LZ56" s="15">
        <f>Tabla2[[#This Row],[PAS_DUR_COR_COD_ESC_TG_NEU]]-Tabla2[[#This Row],[ESC_DUR_COR_COD_ESC_TG_NEU]]</f>
        <v>-497.63815789473688</v>
      </c>
      <c r="MA56" s="15">
        <f>Tabla2[[#This Row],[PAS_NUM_COR_COD_ESC_TG_POS]]-Tabla2[[#This Row],[ESC_NUM_COR_COD_ESC_TG_POS]]</f>
        <v>-1.8666666666666671</v>
      </c>
      <c r="MB56" s="15">
        <f>Tabla2[[#This Row],[PAS_DUR_COR_COD_ESC_TG_POS]]-Tabla2[[#This Row],[ESC_DUR_COR_COD_ESC_TG_POS]]</f>
        <v>-722.15789473684208</v>
      </c>
      <c r="MC56" s="15">
        <f>Tabla2[[#This Row],[PAS_NUM_COR_COD_ESC_TG_TOT]]-Tabla2[[#This Row],[ESC_NUM_COR_COD_ESC_TG_TOT]]</f>
        <v>-1.5277777777777772</v>
      </c>
      <c r="MD56" s="15">
        <f>Tabla2[[#This Row],[PAS_DUR_COR_COD_ESC_TG_TOT]]-Tabla2[[#This Row],[ESC_DUR_COR_COD_ESC_TG_TOT]]</f>
        <v>-574.86506746626674</v>
      </c>
      <c r="ME56" s="42">
        <f>Tabla25[[#This Row],[PAS_NUM_COR_COD_ROS_TG_NEG]]-Tabla25[[#This Row],[PAS_NUM_COR_COD_ESC_TG_NEG]]</f>
        <v>-1.0499999999999998</v>
      </c>
      <c r="MF56" s="42">
        <f>Tabla25[[#This Row],[PAS_NUM_COR_COD_ROS_TG_NEU]]-Tabla25[[#This Row],[PAS_NUM_COR_COD_ESC_TG_NEU]]</f>
        <v>-1.25</v>
      </c>
      <c r="MG56" s="42">
        <f>Tabla25[[#This Row],[PAS_NUM_COR_COD_ROS_TG_POS]]-Tabla25[[#This Row],[PAS_NUM_COR_COD_ESC_TG_POS]]</f>
        <v>1.1000000000000001</v>
      </c>
      <c r="MH56" s="42">
        <f>Tabla25[[#This Row],[PAS_NUM_COR_COD_ROS_TG_TOT]]-Tabla25[[#This Row],[PAS_NUM_COR_COD_ESC_TG_TOT]]</f>
        <v>-0.40000000000000036</v>
      </c>
      <c r="MI56" s="42">
        <f>Tabla25[[#This Row],[PAS_DUR_COR_COD_ROS_TG_NEG]]-Tabla25[[#This Row],[PAS_DUR_COR_COD_ESC_TG_NEG]]</f>
        <v>-289.94444444444446</v>
      </c>
      <c r="MJ56" s="42">
        <f>Tabla25[[#This Row],[PAS_DUR_COR_COD_ROS_TG_NEU]]-Tabla25[[#This Row],[PAS_DUR_COR_COD_ESC_TG_NEU]]</f>
        <v>-312.03095975232191</v>
      </c>
      <c r="MK56" s="42">
        <f>Tabla25[[#This Row],[PAS_DUR_COR_COD_ROS_TG_POS]]-Tabla25[[#This Row],[PAS_DUR_COR_COD_ESC_TG_POS]]</f>
        <v>384.75789473684199</v>
      </c>
      <c r="ML56" s="42">
        <f>Tabla25[[#This Row],[PAS_DUR_COR_COD_ROS_TG_TOT]]-Tabla25[[#This Row],[PAS_DUR_COR_COD_ESC_TG_TOT]]</f>
        <v>-64.628213166144292</v>
      </c>
      <c r="MM56" s="44">
        <f>Tabla25[[#This Row],[ESC_NUM_COR_COD_ROS_TG_NEG]]-Tabla25[[#This Row],[ESC_NUM_COR_COD_ESC_TG_NEG]]</f>
        <v>-2.4444444444444446</v>
      </c>
      <c r="MN56" s="44">
        <f>Tabla25[[#This Row],[ESC_NUM_COR_COD_ROS_TG_NEU]]-Tabla25[[#This Row],[ESC_NUM_COR_COD_ESC_TG_NEU]]</f>
        <v>-4</v>
      </c>
      <c r="MO56" s="44">
        <f>Tabla25[[#This Row],[ESC_NUM_COR_COD_ROS_TG_POS]]-Tabla25[[#This Row],[ESC_NUM_COR_COD_ESC_TG_POS]]</f>
        <v>-2.1111111111111116</v>
      </c>
      <c r="MP56" s="44">
        <f>Tabla25[[#This Row],[ESC_NUM_COR_COD_ROS_TG_TOT]]-Tabla25[[#This Row],[ESC_NUM_COR_COD_ESC_TG_TOT]]</f>
        <v>-2.8518518518518516</v>
      </c>
      <c r="MQ56" s="44">
        <f>Tabla25[[#This Row],[ESC_DUR_COR_COD_ROS_TG_NEG]]-Tabla25[[#This Row],[ESC_DUR_COR_COD_ESC_TG_NEG]]</f>
        <v>-74.5</v>
      </c>
      <c r="MR56" s="44">
        <f>Tabla25[[#This Row],[ESC_DUR_COR_COD_ROS_TG_NEU]]-Tabla25[[#This Row],[ESC_DUR_COR_COD_ESC_TG_NEU]]</f>
        <v>-1028.2083333333335</v>
      </c>
      <c r="MS56" s="44">
        <f>Tabla25[[#This Row],[ESC_DUR_COR_COD_ROS_TG_POS]]-Tabla25[[#This Row],[ESC_DUR_COR_COD_ESC_TG_POS]]</f>
        <v>-614.66666666666663</v>
      </c>
      <c r="MT56" s="44">
        <f>Tabla25[[#This Row],[ESC_DUR_COR_COD_ROS_TG_TOT]]-Tabla25[[#This Row],[ESC_DUR_COR_COD_ESC_TG_TOT]]</f>
        <v>-638.0353260869565</v>
      </c>
      <c r="MU56" s="47">
        <f>Tabla25[[#This Row],[ROS_NUM_COR_COD_ROS_TG_NEG]]-Tabla25[[#This Row],[ROS_NUM_COR_COD_ESC_TG_NEG]]</f>
        <v>1.3333333333333335</v>
      </c>
      <c r="MV56" s="47">
        <f>Tabla25[[#This Row],[ROS_NUM_COR_COD_ROS_TG_NEU]]-Tabla25[[#This Row],[ROS_NUM_COR_COD_ESC_TG_NEU]]</f>
        <v>2.1111111111111112</v>
      </c>
      <c r="MW56" s="47">
        <f>Tabla25[[#This Row],[ROS_NUM_COR_COD_ROS_TG_POS]]-Tabla25[[#This Row],[ROS_NUM_COR_COD_ESC_TG_POS]]</f>
        <v>3.2222222222222223</v>
      </c>
      <c r="MX56" s="47">
        <f>Tabla25[[#This Row],[ROS_NUM_COR_COD_ROS_TG_TOT]]-Tabla25[[#This Row],[ROS_NUM_COR_COD_ESC_TG_TOT]]</f>
        <v>2.2222222222222223</v>
      </c>
      <c r="MY56" s="47">
        <f>Tabla25[[#This Row],[ROS_DUR_COR_COD_ROS_TG_NEG]]-Tabla25[[#This Row],[ROS_DUR_COR_COD_ESC_TG_NEG]]</f>
        <v>378.55555555555566</v>
      </c>
      <c r="MZ56" s="47">
        <f>Tabla25[[#This Row],[ROS_DUR_COR_COD_ROS_TG_NEU]]-Tabla25[[#This Row],[ROS_DUR_COR_COD_ESC_TG_NEU]]</f>
        <v>324.02777777777783</v>
      </c>
      <c r="NA56" s="47">
        <f>Tabla25[[#This Row],[ROS_DUR_COR_COD_ROS_TG_POS]]-Tabla25[[#This Row],[ROS_DUR_COR_COD_ESC_TG_POS]]</f>
        <v>743.20634920634927</v>
      </c>
      <c r="NB56" s="47">
        <f>Tabla25[[#This Row],[ROS_DUR_COR_COD_ROS_TG_TOT]]-Tabla25[[#This Row],[ROS_DUR_COR_COD_ESC_TG_TOT]]</f>
        <v>474.82407407407402</v>
      </c>
      <c r="NC56">
        <v>318.77777777777777</v>
      </c>
      <c r="ND56">
        <v>260.77777777777777</v>
      </c>
      <c r="NE56">
        <v>303.88888888888891</v>
      </c>
      <c r="NF56">
        <v>294.48148148148147</v>
      </c>
      <c r="NG56">
        <v>263.33333333333331</v>
      </c>
      <c r="NH56">
        <v>301.375</v>
      </c>
      <c r="NI56">
        <v>271.57142857142856</v>
      </c>
      <c r="NJ56">
        <v>278.41666666666669</v>
      </c>
      <c r="NK56">
        <v>378.5</v>
      </c>
      <c r="NL56">
        <v>251</v>
      </c>
      <c r="NM56">
        <v>266.66666666666669</v>
      </c>
      <c r="NN56">
        <v>288.75</v>
      </c>
      <c r="NO56">
        <v>273</v>
      </c>
      <c r="NP56">
        <v>270.625</v>
      </c>
      <c r="NQ56">
        <v>329</v>
      </c>
      <c r="NR56">
        <v>291.6521739130435</v>
      </c>
      <c r="NS56">
        <v>256.44444444444446</v>
      </c>
      <c r="NT56">
        <v>268.41176470588238</v>
      </c>
      <c r="NU56">
        <v>290.95</v>
      </c>
      <c r="NV56">
        <v>272.69090909090909</v>
      </c>
      <c r="NW56">
        <v>279.3</v>
      </c>
      <c r="NX56">
        <v>283.10526315789474</v>
      </c>
      <c r="NY56">
        <v>262.10526315789474</v>
      </c>
      <c r="NZ56">
        <v>274.91379310344826</v>
      </c>
      <c r="OA56" s="15">
        <f>Tabla2[[#This Row],[ROS_1DU_COR_COD_ROS_TG_NEG]]-Tabla2[[#This Row],[PAS_1DU_COR_COD_ROS_TG_NEG]]</f>
        <v>62.333333333333314</v>
      </c>
      <c r="OB56" s="15">
        <f>Tabla2[[#This Row],[ROS_1DU_COR_COD_ROS_TG_NEU]]-Tabla2[[#This Row],[PAS_1DU_COR_COD_ROS_TG_NEU]]</f>
        <v>-7.6339869281046049</v>
      </c>
      <c r="OC56" s="15">
        <f>Tabla2[[#This Row],[ROS_1DU_COR_COD_ROS_TG_POS]]-Tabla2[[#This Row],[PAS_1DU_COR_COD_ROS_TG_POS]]</f>
        <v>12.938888888888926</v>
      </c>
      <c r="OD56" s="15">
        <f>Tabla2[[#This Row],[ROS_1DU_COR_COD_ROS_TG_TOT]]-Tabla2[[#This Row],[PAS_1DU_COR_COD_ROS_TG_TOT]]</f>
        <v>21.790572390572379</v>
      </c>
      <c r="OE56" s="15">
        <f>Tabla2[[#This Row],[ROS_1DU_COR_COD_ESC_TG_NEG]]-Tabla2[[#This Row],[PAS_1DU_COR_COD_ESC_TG_NEG]]</f>
        <v>-15.966666666666697</v>
      </c>
      <c r="OF56" s="15">
        <f>Tabla2[[#This Row],[ROS_1DU_COR_COD_ESC_TG_NEU]]-Tabla2[[#This Row],[PAS_1DU_COR_COD_ESC_TG_NEU]]</f>
        <v>18.26973684210526</v>
      </c>
      <c r="OG56" s="15">
        <f>Tabla2[[#This Row],[ROS_1DU_COR_COD_ESC_TG_POS]]-Tabla2[[#This Row],[PAS_1DU_COR_COD_ESC_TG_POS]]</f>
        <v>9.4661654135338154</v>
      </c>
      <c r="OH56" s="15">
        <f>Tabla2[[#This Row],[ROS_1DU_COR_COD_ESC_TG_TOT]]-Tabla2[[#This Row],[PAS_1DU_COR_COD_ESC_TG_TOT]]</f>
        <v>3.5028735632184294</v>
      </c>
      <c r="OI56" s="15">
        <f>Tabla2[[#This Row],[PAS_1DU_COR_COD_ROS_TG_NEG]]-Tabla2[[#This Row],[ESC_1DU_COR_COD_ROS_TG_NEG]]</f>
        <v>-122.05555555555554</v>
      </c>
      <c r="OJ56" s="15">
        <f>Tabla2[[#This Row],[PAS_1DU_COR_COD_ROS_TG_NEU]]-Tabla2[[#This Row],[ESC_1DU_COR_COD_ROS_TG_NEU]]</f>
        <v>17.411764705882376</v>
      </c>
      <c r="OK56" s="15">
        <f>Tabla2[[#This Row],[PAS_1DU_COR_COD_ROS_TG_POS]]-Tabla2[[#This Row],[ESC_1DU_COR_COD_ROS_TG_POS]]</f>
        <v>24.283333333333303</v>
      </c>
      <c r="OL56" s="15">
        <f>Tabla2[[#This Row],[PAS_1DU_COR_COD_ROS_TG_TOT]]-Tabla2[[#This Row],[ESC_1DU_COR_COD_ROS_TG_TOT]]</f>
        <v>-16.059090909090912</v>
      </c>
      <c r="OM56" s="15">
        <f>Tabla2[[#This Row],[PAS_1DU_COR_COD_ESC_TG_NEG]]-Tabla2[[#This Row],[ESC_1DU_COR_COD_ESC_TG_NEG]]</f>
        <v>6.3000000000000114</v>
      </c>
      <c r="ON56" s="15">
        <f>Tabla2[[#This Row],[PAS_1DU_COR_COD_ESC_TG_NEU]]-Tabla2[[#This Row],[ESC_1DU_COR_COD_ESC_TG_NEU]]</f>
        <v>12.48026315789474</v>
      </c>
      <c r="OO56" s="15">
        <f>Tabla2[[#This Row],[PAS_1DU_COR_COD_ESC_TG_POS]]-Tabla2[[#This Row],[ESC_1DU_COR_COD_ESC_TG_POS]]</f>
        <v>-66.89473684210526</v>
      </c>
      <c r="OP56" s="15">
        <f>Tabla2[[#This Row],[PAS_1DU_COR_COD_ESC_TG_TOT]]-Tabla2[[#This Row],[ESC_1DU_COR_COD_ESC_TG_TOT]]</f>
        <v>-16.738380809595242</v>
      </c>
      <c r="OQ56" s="61">
        <v>55.444444444444457</v>
      </c>
      <c r="OR56" s="62">
        <v>-40.597222222222229</v>
      </c>
      <c r="OS56" s="62">
        <v>32.317460317460359</v>
      </c>
      <c r="OT56" s="62">
        <v>16.064814814814781</v>
      </c>
      <c r="OU56" s="62">
        <v>105.5</v>
      </c>
      <c r="OV56" s="62">
        <v>-19.625</v>
      </c>
      <c r="OW56" s="62">
        <v>-62.333333333333314</v>
      </c>
      <c r="OX56" s="62">
        <v>-2.902173913043498</v>
      </c>
      <c r="OY56" s="62">
        <v>-22.855555555555554</v>
      </c>
      <c r="OZ56" s="62">
        <v>-14.693498452012363</v>
      </c>
      <c r="PA56" s="62">
        <v>28.844736842105249</v>
      </c>
      <c r="PB56" s="62">
        <v>-2.2228840125391685</v>
      </c>
    </row>
    <row r="57" spans="1:418" x14ac:dyDescent="0.3">
      <c r="A57" s="2" t="s">
        <v>55</v>
      </c>
      <c r="B57" s="2">
        <v>30</v>
      </c>
      <c r="C57" s="2">
        <v>1</v>
      </c>
      <c r="D57" s="2">
        <v>36</v>
      </c>
      <c r="E57">
        <v>2.2999999999999998</v>
      </c>
      <c r="F57">
        <v>1284.7</v>
      </c>
      <c r="G57">
        <v>2.6</v>
      </c>
      <c r="H57">
        <v>1118.2307692307693</v>
      </c>
      <c r="I57">
        <v>2.35</v>
      </c>
      <c r="J57">
        <v>1085</v>
      </c>
      <c r="K57">
        <v>2.4166666666666665</v>
      </c>
      <c r="L57">
        <v>1156.4411764705883</v>
      </c>
      <c r="M57">
        <v>1.95</v>
      </c>
      <c r="N57">
        <v>1109.8</v>
      </c>
      <c r="O57">
        <v>1.65</v>
      </c>
      <c r="P57">
        <v>860.2</v>
      </c>
      <c r="Q57">
        <v>1.65</v>
      </c>
      <c r="R57">
        <v>945.8</v>
      </c>
      <c r="S57">
        <v>1.75</v>
      </c>
      <c r="T57">
        <v>971.93333333333328</v>
      </c>
      <c r="U57">
        <v>2.0833333333333335</v>
      </c>
      <c r="V57">
        <v>1069.953125</v>
      </c>
      <c r="W57">
        <v>0.2</v>
      </c>
      <c r="X57">
        <v>132.5</v>
      </c>
      <c r="Y57">
        <v>0.15</v>
      </c>
      <c r="Z57">
        <v>348</v>
      </c>
      <c r="AA57">
        <v>0.1</v>
      </c>
      <c r="AB57">
        <v>216.5</v>
      </c>
      <c r="AC57">
        <v>0.15</v>
      </c>
      <c r="AD57">
        <v>223</v>
      </c>
      <c r="AE57">
        <v>0.15</v>
      </c>
      <c r="AF57">
        <v>223</v>
      </c>
      <c r="AG57">
        <v>1.4388888888888889</v>
      </c>
      <c r="AH57">
        <v>965.53424657534242</v>
      </c>
      <c r="BM57">
        <v>1.4388888888888889</v>
      </c>
      <c r="BN57">
        <v>965.53424657534242</v>
      </c>
      <c r="BO57">
        <v>5.4</v>
      </c>
      <c r="BP57">
        <v>1520.5</v>
      </c>
      <c r="BQ57">
        <v>6.5</v>
      </c>
      <c r="BR57">
        <v>1550.5</v>
      </c>
      <c r="BS57">
        <v>5.0999999999999996</v>
      </c>
      <c r="BT57">
        <v>1213.8</v>
      </c>
      <c r="BU57">
        <v>5.666666666666667</v>
      </c>
      <c r="BV57">
        <v>1428.2666666666667</v>
      </c>
      <c r="BW57">
        <v>5.6</v>
      </c>
      <c r="BX57">
        <v>1378.2</v>
      </c>
      <c r="BY57">
        <v>5.5</v>
      </c>
      <c r="BZ57">
        <v>1245.2</v>
      </c>
      <c r="CA57">
        <v>5.7</v>
      </c>
      <c r="CB57">
        <v>1254.3</v>
      </c>
      <c r="CC57">
        <v>5.6</v>
      </c>
      <c r="CD57">
        <v>1292.5666666666666</v>
      </c>
      <c r="CE57">
        <v>5.6333333333333337</v>
      </c>
      <c r="CF57">
        <v>1360.4166666666667</v>
      </c>
      <c r="CG57">
        <v>2.2000000000000002</v>
      </c>
      <c r="CH57">
        <v>630.875</v>
      </c>
      <c r="CI57">
        <v>1.5</v>
      </c>
      <c r="CJ57">
        <v>652.83333333333337</v>
      </c>
      <c r="CK57">
        <v>2.7</v>
      </c>
      <c r="CL57">
        <v>817.85714285714289</v>
      </c>
      <c r="CM57">
        <v>2.1333333333333333</v>
      </c>
      <c r="CN57">
        <v>699.47619047619048</v>
      </c>
      <c r="CO57">
        <v>2.2999999999999998</v>
      </c>
      <c r="CP57">
        <v>728</v>
      </c>
      <c r="CQ57">
        <v>2.7</v>
      </c>
      <c r="CR57">
        <v>806.83333333333337</v>
      </c>
      <c r="CS57">
        <v>2.2000000000000002</v>
      </c>
      <c r="CT57">
        <v>753</v>
      </c>
      <c r="CU57">
        <v>2.4</v>
      </c>
      <c r="CV57">
        <v>760.78947368421052</v>
      </c>
      <c r="CW57">
        <v>2.2666666666666666</v>
      </c>
      <c r="CX57">
        <v>728.6</v>
      </c>
      <c r="CY57">
        <v>3.95</v>
      </c>
      <c r="CZ57">
        <v>1107.69</v>
      </c>
      <c r="DA57">
        <v>2.1</v>
      </c>
      <c r="DB57">
        <v>494.7</v>
      </c>
      <c r="DC57">
        <v>2</v>
      </c>
      <c r="DD57">
        <v>512.22222222222217</v>
      </c>
      <c r="DE57">
        <v>1.9</v>
      </c>
      <c r="DF57">
        <v>517.44444444444446</v>
      </c>
      <c r="DG57">
        <v>2</v>
      </c>
      <c r="DH57">
        <v>507.64285714285717</v>
      </c>
      <c r="DI57">
        <v>1.9</v>
      </c>
      <c r="DJ57">
        <v>566.33333333333337</v>
      </c>
      <c r="DK57">
        <v>1.8</v>
      </c>
      <c r="DL57">
        <v>432.44444444444446</v>
      </c>
      <c r="DM57">
        <v>1.9</v>
      </c>
      <c r="DN57">
        <v>479.4</v>
      </c>
      <c r="DO57">
        <v>1.8666666666666667</v>
      </c>
      <c r="DP57">
        <v>492.25</v>
      </c>
      <c r="DQ57">
        <v>1.9333333333333333</v>
      </c>
      <c r="DR57">
        <v>499.94642857142856</v>
      </c>
      <c r="DS57">
        <v>1.9333333333333333</v>
      </c>
      <c r="DT57">
        <v>499.94642857142856</v>
      </c>
      <c r="DU57">
        <v>3.2777777777777777</v>
      </c>
      <c r="DV57">
        <v>889.52564102564099</v>
      </c>
      <c r="GE57">
        <v>3.2777777777777777</v>
      </c>
      <c r="GF57">
        <v>889.52564102564099</v>
      </c>
      <c r="GG57">
        <v>1.3</v>
      </c>
      <c r="GH57">
        <v>518.79999999999995</v>
      </c>
      <c r="GI57">
        <v>2.2222222222222223</v>
      </c>
      <c r="GJ57">
        <v>613.16666666666663</v>
      </c>
      <c r="GK57">
        <v>1.8888888888888888</v>
      </c>
      <c r="GL57">
        <v>433.57142857142856</v>
      </c>
      <c r="GM57">
        <v>1.7857142857142858</v>
      </c>
      <c r="GN57">
        <v>517.11111111111109</v>
      </c>
      <c r="GO57">
        <v>2.2222222222222223</v>
      </c>
      <c r="GP57">
        <v>628.28571428571433</v>
      </c>
      <c r="GQ57">
        <v>2.1</v>
      </c>
      <c r="GR57">
        <v>829.2</v>
      </c>
      <c r="GS57">
        <v>1.8</v>
      </c>
      <c r="GT57">
        <v>548.875</v>
      </c>
      <c r="GU57">
        <v>2.0344827586206895</v>
      </c>
      <c r="GV57">
        <v>646.75</v>
      </c>
      <c r="GW57">
        <v>1.9122807017543859</v>
      </c>
      <c r="GX57">
        <v>585.34210526315792</v>
      </c>
      <c r="GY57">
        <v>6.3</v>
      </c>
      <c r="GZ57">
        <v>1382.4</v>
      </c>
      <c r="HA57">
        <v>5.7777777777777777</v>
      </c>
      <c r="HB57">
        <v>1372</v>
      </c>
      <c r="HC57">
        <v>6.2222222222222223</v>
      </c>
      <c r="HD57">
        <v>1519.3333333333333</v>
      </c>
      <c r="HE57">
        <v>6.1071428571428568</v>
      </c>
      <c r="HF57">
        <v>1423.0714285714287</v>
      </c>
      <c r="HG57">
        <v>5.5555555555555554</v>
      </c>
      <c r="HH57">
        <v>1235.8888888888889</v>
      </c>
      <c r="HI57">
        <v>6.3</v>
      </c>
      <c r="HJ57">
        <v>1428</v>
      </c>
      <c r="HK57">
        <v>6.6</v>
      </c>
      <c r="HL57">
        <v>1415.7</v>
      </c>
      <c r="HM57">
        <v>6.1724137931034484</v>
      </c>
      <c r="HN57">
        <v>1364.1379310344828</v>
      </c>
      <c r="HO57">
        <v>6.1403508771929829</v>
      </c>
      <c r="HP57">
        <v>1393.0877192982457</v>
      </c>
      <c r="HQ57">
        <v>4.0263157894736841</v>
      </c>
      <c r="HR57">
        <v>1069.9894736842105</v>
      </c>
      <c r="HS57">
        <v>1.8</v>
      </c>
      <c r="HT57">
        <v>479.22222222222223</v>
      </c>
      <c r="HU57">
        <v>1.8888888888888888</v>
      </c>
      <c r="HV57">
        <v>495.875</v>
      </c>
      <c r="HW57">
        <v>1.6666666666666667</v>
      </c>
      <c r="HX57">
        <v>430.875</v>
      </c>
      <c r="HY57">
        <v>1.7857142857142858</v>
      </c>
      <c r="HZ57">
        <v>469.08</v>
      </c>
      <c r="IA57">
        <v>1.7777777777777777</v>
      </c>
      <c r="IB57">
        <v>472.625</v>
      </c>
      <c r="IC57">
        <v>1.6</v>
      </c>
      <c r="ID57">
        <v>397.9</v>
      </c>
      <c r="IE57">
        <v>1.5</v>
      </c>
      <c r="IF57">
        <v>444</v>
      </c>
      <c r="IG57">
        <v>1.6206896551724137</v>
      </c>
      <c r="IH57">
        <v>435.07692307692309</v>
      </c>
      <c r="II57">
        <v>1.7017543859649122</v>
      </c>
      <c r="IJ57">
        <v>451.74509803921569</v>
      </c>
      <c r="IK57">
        <v>1.7017543859649122</v>
      </c>
      <c r="IL57">
        <v>451.74509803921569</v>
      </c>
      <c r="IM57">
        <v>3.2514619883040936</v>
      </c>
      <c r="IN57">
        <v>854.02739726027403</v>
      </c>
      <c r="IQ57">
        <v>4</v>
      </c>
      <c r="IR57">
        <v>1288</v>
      </c>
      <c r="IS57">
        <v>3</v>
      </c>
      <c r="IT57">
        <v>607</v>
      </c>
      <c r="IU57">
        <v>3.5</v>
      </c>
      <c r="IV57">
        <v>947.5</v>
      </c>
      <c r="IW57">
        <v>4</v>
      </c>
      <c r="IX57">
        <v>1049</v>
      </c>
      <c r="JC57">
        <v>4</v>
      </c>
      <c r="JD57">
        <v>1049</v>
      </c>
      <c r="JE57">
        <v>3.6666666666666665</v>
      </c>
      <c r="JF57">
        <v>981.33333333333337</v>
      </c>
      <c r="JI57">
        <v>5</v>
      </c>
      <c r="JJ57">
        <v>1028</v>
      </c>
      <c r="JK57">
        <v>6</v>
      </c>
      <c r="JL57">
        <v>1483</v>
      </c>
      <c r="JM57">
        <v>5.5</v>
      </c>
      <c r="JN57">
        <v>1255.5</v>
      </c>
      <c r="JO57">
        <v>5</v>
      </c>
      <c r="JP57">
        <v>1089</v>
      </c>
      <c r="JU57">
        <v>5</v>
      </c>
      <c r="JV57">
        <v>1089</v>
      </c>
      <c r="JW57">
        <v>5.333333333333333</v>
      </c>
      <c r="JX57">
        <v>1200</v>
      </c>
      <c r="JY57">
        <v>4.5</v>
      </c>
      <c r="JZ57">
        <v>1090.6666666666667</v>
      </c>
      <c r="KC57">
        <v>2</v>
      </c>
      <c r="KD57">
        <v>298</v>
      </c>
      <c r="KE57">
        <v>2</v>
      </c>
      <c r="KF57">
        <v>579</v>
      </c>
      <c r="KG57">
        <v>2</v>
      </c>
      <c r="KH57">
        <v>438.5</v>
      </c>
      <c r="KI57">
        <v>3</v>
      </c>
      <c r="KJ57">
        <v>728</v>
      </c>
      <c r="KO57">
        <v>3</v>
      </c>
      <c r="KP57">
        <v>728</v>
      </c>
      <c r="KQ57">
        <v>2.3333333333333335</v>
      </c>
      <c r="KR57">
        <v>535</v>
      </c>
      <c r="KS57">
        <v>2.3333333333333335</v>
      </c>
      <c r="KT57">
        <v>535</v>
      </c>
      <c r="KU57">
        <v>3.7777777777777777</v>
      </c>
      <c r="KV57">
        <v>905.44444444444446</v>
      </c>
      <c r="KW57">
        <v>3.2777777777777777</v>
      </c>
      <c r="KX57">
        <v>857.01290322580644</v>
      </c>
      <c r="KY57" s="15">
        <f>Tabla2[[#This Row],[ROS_NUM_COR_COD_ROS_TG_NEG]]-Tabla2[[#This Row],[PAS_NUM_COR_COD_ROS_TG_NEG]]</f>
        <v>3.6055555555555552</v>
      </c>
      <c r="KZ57" s="15">
        <f>Tabla2[[#This Row],[ROS_DUR_COR_COD_ROS_TG_NEG]]-Tabla2[[#This Row],[PAS_DUR_COR_COD_ROS_TG_NEG]]</f>
        <v>126.08888888888896</v>
      </c>
      <c r="LA57" s="15">
        <f>Tabla2[[#This Row],[ROS_NUM_COR_COD_ROS_TG_NEU]]-Tabla2[[#This Row],[PAS_NUM_COR_COD_ROS_TG_NEU]]</f>
        <v>4.6500000000000004</v>
      </c>
      <c r="LB57" s="15">
        <f>Tabla2[[#This Row],[ROS_DUR_COR_COD_ROS_TG_NEU]]-Tabla2[[#This Row],[PAS_DUR_COR_COD_ROS_TG_NEU]]</f>
        <v>567.79999999999995</v>
      </c>
      <c r="LC57" s="15">
        <f>Tabla2[[#This Row],[ROS_NUM_COR_COD_ROS_TG_POS]]-Tabla2[[#This Row],[PAS_NUM_COR_COD_ROS_TG_POS]]</f>
        <v>4.9499999999999993</v>
      </c>
      <c r="LD57" s="15">
        <f>Tabla2[[#This Row],[ROS_DUR_COR_COD_ROS_TG_POS]]-Tabla2[[#This Row],[PAS_DUR_COR_COD_ROS_TG_POS]]</f>
        <v>469.90000000000009</v>
      </c>
      <c r="LE57" s="15">
        <f>Tabla2[[#This Row],[ROS_NUM_COR_COD_ROS_TG_TOT]]-Tabla2[[#This Row],[PAS_NUM_COR_COD_ROS_TG_TOT]]</f>
        <v>4.4224137931034484</v>
      </c>
      <c r="LF57" s="15">
        <f>Tabla2[[#This Row],[ROS_DUR_COR_COD_ROS_TG_TOT]]-Tabla2[[#This Row],[PAS_DUR_COR_COD_ROS_TG_TOT]]</f>
        <v>392.20459770114951</v>
      </c>
      <c r="LG57" s="15">
        <f>Tabla2[[#This Row],[ROS_NUM_COR_COD_ESC_TG_NEG]]-Tabla2[[#This Row],[PAS_NUM_COR_COD_ESC_TG_NEG]]</f>
        <v>-7.7777777777777501E-2</v>
      </c>
      <c r="LH57" s="15">
        <f>Tabla2[[#This Row],[ROS_DUR_COR_COD_ESC_TG_NEG]]-Tabla2[[#This Row],[PAS_DUR_COR_COD_ESC_TG_NEG]]</f>
        <v>-656.41428571428571</v>
      </c>
      <c r="LI57" s="15">
        <f>Tabla2[[#This Row],[ROS_NUM_COR_COD_ESC_TG_NEU]]-Tabla2[[#This Row],[PAS_NUM_COR_COD_ESC_TG_NEU]]</f>
        <v>-0.5</v>
      </c>
      <c r="LJ57" s="15">
        <f>Tabla2[[#This Row],[ROS_NUM_COR_COD_ESC_TG_NEG]]-Tabla2[[#This Row],[PAS_NUM_COR_COD_ESC_TG_NEG]]</f>
        <v>-7.7777777777777501E-2</v>
      </c>
      <c r="LK57" s="15">
        <f>Tabla2[[#This Row],[ROS_NUM_COR_COD_ESC_TG_POS]]-Tabla2[[#This Row],[PAS_NUM_COR_COD_ESC_TG_POS]]</f>
        <v>-0.55000000000000004</v>
      </c>
      <c r="LL57" s="15">
        <f>Tabla2[[#This Row],[ROS_DUR_COR_COD_ESC_TG_POS]]-Tabla2[[#This Row],[PAS_DUR_COR_COD_ESC_TG_POS]]</f>
        <v>-536.125</v>
      </c>
      <c r="LM57" s="15">
        <f>Tabla2[[#This Row],[ROS_NUM_COR_COD_ESC_TG_TOT]]-Tabla2[[#This Row],[PAS_NUM_COR_COD_ESC_TG_TOT]]</f>
        <v>-0.38218390804597702</v>
      </c>
      <c r="LN57" s="15">
        <f>Tabla2[[#This Row],[ROS_DUR_COR_COD_ESC_TG_TOT]]-Tabla2[[#This Row],[PAS_DUR_COR_COD_ESC_TG_TOT]]</f>
        <v>-509.69117647058829</v>
      </c>
      <c r="LO57" s="15">
        <f>Tabla2[[#This Row],[PAS_NUM_COR_COD_ROS_TG_NEG]]-Tabla2[[#This Row],[ESC_NUM_COR_COD_ROS_TG_NEG]]</f>
        <v>-0.34999999999999987</v>
      </c>
      <c r="LP57" s="15">
        <f>Tabla2[[#This Row],[PAS_DUR_COR_COD_ROS_TG_NEG]]-Tabla2[[#This Row],[ESC_DUR_COR_COD_ROS_TG_NEG]]</f>
        <v>381.79999999999995</v>
      </c>
      <c r="LQ57" s="15">
        <f>Tabla2[[#This Row],[PAS_NUM_COR_COD_ROS_TG_NEU]]-Tabla2[[#This Row],[ESC_NUM_COR_COD_ROS_TG_NEU]]</f>
        <v>-1.0500000000000003</v>
      </c>
      <c r="LR57" s="15">
        <f>Tabla2[[#This Row],[PAS_DUR_COR_COD_ROS_TG_NEU]]-Tabla2[[#This Row],[ESC_DUR_COR_COD_ROS_TG_NEU]]</f>
        <v>53.366666666666674</v>
      </c>
      <c r="LS57" s="15">
        <f>Tabla2[[#This Row],[PAS_NUM_COR_COD_ROS_TG_POS]]-Tabla2[[#This Row],[ESC_NUM_COR_COD_ROS_TG_POS]]</f>
        <v>-0.55000000000000027</v>
      </c>
      <c r="LT57" s="15">
        <f>Tabla2[[#This Row],[PAS_DUR_COR_COD_ROS_TG_POS]]-Tabla2[[#This Row],[ESC_DUR_COR_COD_ROS_TG_POS]]</f>
        <v>192.79999999999995</v>
      </c>
      <c r="LU57" s="15">
        <f>Tabla2[[#This Row],[PAS_NUM_COR_COD_ROS_TG_TOT]]-Tabla2[[#This Row],[ESC_NUM_COR_COD_ROS_TG_TOT]]</f>
        <v>-0.64999999999999991</v>
      </c>
      <c r="LV57" s="15">
        <f>Tabla2[[#This Row],[PAS_DUR_COR_COD_ROS_TG_TOT]]-Tabla2[[#This Row],[ESC_DUR_COR_COD_ROS_TG_TOT]]</f>
        <v>211.14385964912276</v>
      </c>
      <c r="LW57" s="15">
        <f>Tabla2[[#This Row],[PAS_NUM_COR_COD_ESC_TG_NEG]]-Tabla2[[#This Row],[ESC_NUM_COR_COD_ESC_TG_NEG]]</f>
        <v>-3.3</v>
      </c>
      <c r="LX57" s="15">
        <f>Tabla2[[#This Row],[PAS_DUR_COR_COD_ESC_TG_NEG]]-Tabla2[[#This Row],[ESC_DUR_COR_COD_ESC_TG_NEG]]</f>
        <v>-93.5</v>
      </c>
      <c r="LY57" s="15">
        <f>Tabla2[[#This Row],[PAS_NUM_COR_COD_ESC_TG_NEU]]-Tabla2[[#This Row],[ESC_NUM_COR_COD_ESC_TG_NEU]]</f>
        <v>-2.9</v>
      </c>
      <c r="LZ57" s="15">
        <f>Tabla2[[#This Row],[PAS_DUR_COR_COD_ESC_TG_NEU]]-Tabla2[[#This Row],[ESC_DUR_COR_COD_ESC_TG_NEU]]</f>
        <v>-126.96923076923076</v>
      </c>
      <c r="MA57" s="15">
        <f>Tabla2[[#This Row],[PAS_NUM_COR_COD_ESC_TG_POS]]-Tabla2[[#This Row],[ESC_NUM_COR_COD_ESC_TG_POS]]</f>
        <v>-3.35</v>
      </c>
      <c r="MB57" s="15">
        <f>Tabla2[[#This Row],[PAS_DUR_COR_COD_ESC_TG_POS]]-Tabla2[[#This Row],[ESC_DUR_COR_COD_ESC_TG_POS]]</f>
        <v>-169.29999999999995</v>
      </c>
      <c r="MC57" s="15">
        <f>Tabla2[[#This Row],[PAS_NUM_COR_COD_ESC_TG_TOT]]-Tabla2[[#This Row],[ESC_NUM_COR_COD_ESC_TG_TOT]]</f>
        <v>-3.1833333333333331</v>
      </c>
      <c r="MD57" s="15">
        <f>Tabla2[[#This Row],[PAS_DUR_COR_COD_ESC_TG_TOT]]-Tabla2[[#This Row],[ESC_DUR_COR_COD_ESC_TG_TOT]]</f>
        <v>-136.12549019607832</v>
      </c>
      <c r="ME57" s="42">
        <f>Tabla25[[#This Row],[PAS_NUM_COR_COD_ROS_TG_NEG]]-Tabla25[[#This Row],[PAS_NUM_COR_COD_ESC_TG_NEG]]</f>
        <v>-0.34999999999999987</v>
      </c>
      <c r="MF57" s="42">
        <f>Tabla25[[#This Row],[PAS_NUM_COR_COD_ROS_TG_NEU]]-Tabla25[[#This Row],[PAS_NUM_COR_COD_ESC_TG_NEU]]</f>
        <v>-0.95000000000000018</v>
      </c>
      <c r="MG57" s="42">
        <f>Tabla25[[#This Row],[PAS_NUM_COR_COD_ROS_TG_POS]]-Tabla25[[#This Row],[PAS_NUM_COR_COD_ESC_TG_POS]]</f>
        <v>-0.70000000000000018</v>
      </c>
      <c r="MH57" s="42">
        <f>Tabla25[[#This Row],[PAS_NUM_COR_COD_ROS_TG_TOT]]-Tabla25[[#This Row],[PAS_NUM_COR_COD_ESC_TG_TOT]]</f>
        <v>-0.66666666666666652</v>
      </c>
      <c r="MI57" s="42">
        <f>Tabla25[[#This Row],[PAS_DUR_COR_COD_ROS_TG_NEG]]-Tabla25[[#This Row],[PAS_DUR_COR_COD_ESC_TG_NEG]]</f>
        <v>-174.90000000000009</v>
      </c>
      <c r="MJ57" s="42">
        <f>Tabla25[[#This Row],[PAS_DUR_COR_COD_ROS_TG_NEU]]-Tabla25[[#This Row],[PAS_DUR_COR_COD_ESC_TG_NEU]]</f>
        <v>-258.03076923076924</v>
      </c>
      <c r="MK57" s="42">
        <f>Tabla25[[#This Row],[PAS_DUR_COR_COD_ROS_TG_POS]]-Tabla25[[#This Row],[PAS_DUR_COR_COD_ESC_TG_POS]]</f>
        <v>-139.20000000000005</v>
      </c>
      <c r="ML57" s="42">
        <f>Tabla25[[#This Row],[PAS_DUR_COR_COD_ROS_TG_TOT]]-Tabla25[[#This Row],[PAS_DUR_COR_COD_ESC_TG_TOT]]</f>
        <v>-184.50784313725501</v>
      </c>
      <c r="MM57" s="44">
        <f>Tabla25[[#This Row],[ESC_NUM_COR_COD_ROS_TG_NEG]]-Tabla25[[#This Row],[ESC_NUM_COR_COD_ESC_TG_NEG]]</f>
        <v>-3.3</v>
      </c>
      <c r="MN57" s="44">
        <f>Tabla25[[#This Row],[ESC_NUM_COR_COD_ROS_TG_NEU]]-Tabla25[[#This Row],[ESC_NUM_COR_COD_ESC_TG_NEU]]</f>
        <v>-2.8</v>
      </c>
      <c r="MO57" s="44">
        <f>Tabla25[[#This Row],[ESC_NUM_COR_COD_ROS_TG_POS]]-Tabla25[[#This Row],[ESC_NUM_COR_COD_ESC_TG_POS]]</f>
        <v>-3.5</v>
      </c>
      <c r="MP57" s="44">
        <f>Tabla25[[#This Row],[ESC_NUM_COR_COD_ROS_TG_TOT]]-Tabla25[[#This Row],[ESC_NUM_COR_COD_ESC_TG_TOT]]</f>
        <v>-3.1999999999999997</v>
      </c>
      <c r="MQ57" s="44">
        <f>Tabla25[[#This Row],[ESC_DUR_COR_COD_ROS_TG_NEG]]-Tabla25[[#This Row],[ESC_DUR_COR_COD_ESC_TG_NEG]]</f>
        <v>-650.20000000000005</v>
      </c>
      <c r="MR57" s="44">
        <f>Tabla25[[#This Row],[ESC_DUR_COR_COD_ROS_TG_NEU]]-Tabla25[[#This Row],[ESC_DUR_COR_COD_ESC_TG_NEU]]</f>
        <v>-438.36666666666667</v>
      </c>
      <c r="MS57" s="44">
        <f>Tabla25[[#This Row],[ESC_DUR_COR_COD_ROS_TG_POS]]-Tabla25[[#This Row],[ESC_DUR_COR_COD_ESC_TG_POS]]</f>
        <v>-501.29999999999995</v>
      </c>
      <c r="MT57" s="44">
        <f>Tabla25[[#This Row],[ESC_DUR_COR_COD_ROS_TG_TOT]]-Tabla25[[#This Row],[ESC_DUR_COR_COD_ESC_TG_TOT]]</f>
        <v>-531.77719298245609</v>
      </c>
      <c r="MU57" s="47">
        <f>Tabla25[[#This Row],[ROS_NUM_COR_COD_ROS_TG_NEG]]-Tabla25[[#This Row],[ROS_NUM_COR_COD_ESC_TG_NEG]]</f>
        <v>3.333333333333333</v>
      </c>
      <c r="MV57" s="47">
        <f>Tabla25[[#This Row],[ROS_NUM_COR_COD_ROS_TG_NEU]]-Tabla25[[#This Row],[ROS_NUM_COR_COD_ESC_TG_NEU]]</f>
        <v>4.1999999999999993</v>
      </c>
      <c r="MW57" s="47">
        <f>Tabla25[[#This Row],[ROS_NUM_COR_COD_ROS_TG_POS]]-Tabla25[[#This Row],[ROS_NUM_COR_COD_ESC_TG_POS]]</f>
        <v>4.8</v>
      </c>
      <c r="MX57" s="47">
        <f>Tabla25[[#This Row],[ROS_NUM_COR_COD_ROS_TG_TOT]]-Tabla25[[#This Row],[ROS_NUM_COR_COD_ESC_TG_TOT]]</f>
        <v>4.1379310344827589</v>
      </c>
      <c r="MY57" s="47">
        <f>Tabla25[[#This Row],[ROS_DUR_COR_COD_ROS_TG_NEG]]-Tabla25[[#This Row],[ROS_DUR_COR_COD_ESC_TG_NEG]]</f>
        <v>607.60317460317458</v>
      </c>
      <c r="MZ57" s="47">
        <f>Tabla25[[#This Row],[ROS_DUR_COR_COD_ROS_TG_NEU]]-Tabla25[[#This Row],[ROS_DUR_COR_COD_ESC_TG_NEU]]</f>
        <v>598.79999999999995</v>
      </c>
      <c r="NA57" s="47">
        <f>Tabla25[[#This Row],[ROS_DUR_COR_COD_ROS_TG_POS]]-Tabla25[[#This Row],[ROS_DUR_COR_COD_ESC_TG_POS]]</f>
        <v>866.82500000000005</v>
      </c>
      <c r="NB57" s="47">
        <f>Tabla25[[#This Row],[ROS_DUR_COR_COD_ROS_TG_TOT]]-Tabla25[[#This Row],[ROS_DUR_COR_COD_ESC_TG_TOT]]</f>
        <v>717.38793103448279</v>
      </c>
      <c r="NC57">
        <v>213.11111111111111</v>
      </c>
      <c r="ND57">
        <v>222.2</v>
      </c>
      <c r="NE57">
        <v>206.3</v>
      </c>
      <c r="NF57">
        <v>213.89655172413794</v>
      </c>
      <c r="NG57">
        <v>263.57142857142856</v>
      </c>
      <c r="NH57">
        <v>242.2</v>
      </c>
      <c r="NI57">
        <v>254.125</v>
      </c>
      <c r="NJ57">
        <v>254.45</v>
      </c>
      <c r="NK57">
        <v>168.57142857142858</v>
      </c>
      <c r="NL57">
        <v>194.83333333333334</v>
      </c>
      <c r="NM57">
        <v>241.5</v>
      </c>
      <c r="NN57">
        <v>199.89473684210526</v>
      </c>
      <c r="NO57">
        <v>218.5</v>
      </c>
      <c r="NP57">
        <v>258</v>
      </c>
      <c r="NQ57">
        <v>221</v>
      </c>
      <c r="NR57">
        <v>232.5</v>
      </c>
      <c r="NS57">
        <v>268.5</v>
      </c>
      <c r="NT57">
        <v>308.7</v>
      </c>
      <c r="NU57">
        <v>332.3</v>
      </c>
      <c r="NV57">
        <v>303.16666666666669</v>
      </c>
      <c r="NW57">
        <v>322.8</v>
      </c>
      <c r="NX57">
        <v>274</v>
      </c>
      <c r="NY57">
        <v>269.36363636363637</v>
      </c>
      <c r="NZ57">
        <v>286.85294117647061</v>
      </c>
      <c r="OA57" s="15">
        <f>Tabla2[[#This Row],[ROS_1DU_COR_COD_ROS_TG_NEG]]-Tabla2[[#This Row],[PAS_1DU_COR_COD_ROS_TG_NEG]]</f>
        <v>-55.388888888888886</v>
      </c>
      <c r="OB57" s="15">
        <f>Tabla2[[#This Row],[ROS_1DU_COR_COD_ROS_TG_NEU]]-Tabla2[[#This Row],[PAS_1DU_COR_COD_ROS_TG_NEU]]</f>
        <v>-86.5</v>
      </c>
      <c r="OC57" s="15">
        <f>Tabla2[[#This Row],[ROS_1DU_COR_COD_ROS_TG_POS]]-Tabla2[[#This Row],[PAS_1DU_COR_COD_ROS_TG_POS]]</f>
        <v>-126</v>
      </c>
      <c r="OD57" s="15">
        <f>Tabla2[[#This Row],[ROS_1DU_COR_COD_ROS_TG_TOT]]-Tabla2[[#This Row],[PAS_1DU_COR_COD_ROS_TG_TOT]]</f>
        <v>-89.27011494252875</v>
      </c>
      <c r="OE57" s="15">
        <f>Tabla2[[#This Row],[ROS_1DU_COR_COD_ESC_TG_NEG]]-Tabla2[[#This Row],[PAS_1DU_COR_COD_ESC_TG_NEG]]</f>
        <v>-59.228571428571456</v>
      </c>
      <c r="OF57" s="15">
        <f>Tabla2[[#This Row],[ROS_1DU_COR_COD_ESC_TG_NEU]]-Tabla2[[#This Row],[PAS_1DU_COR_COD_ESC_TG_NEU]]</f>
        <v>-31.800000000000011</v>
      </c>
      <c r="OG57" s="15">
        <f>Tabla2[[#This Row],[ROS_1DU_COR_COD_ESC_TG_POS]]-Tabla2[[#This Row],[PAS_1DU_COR_COD_ESC_TG_POS]]</f>
        <v>-15.238636363636374</v>
      </c>
      <c r="OH57" s="15">
        <f>Tabla2[[#This Row],[ROS_1DU_COR_COD_ESC_TG_TOT]]-Tabla2[[#This Row],[PAS_1DU_COR_COD_ESC_TG_TOT]]</f>
        <v>-32.40294117647062</v>
      </c>
      <c r="OI57" s="15">
        <f>Tabla2[[#This Row],[PAS_1DU_COR_COD_ROS_TG_NEG]]-Tabla2[[#This Row],[ESC_1DU_COR_COD_ROS_TG_NEG]]</f>
        <v>99.928571428571416</v>
      </c>
      <c r="OJ57" s="15">
        <f>Tabla2[[#This Row],[PAS_1DU_COR_COD_ROS_TG_NEU]]-Tabla2[[#This Row],[ESC_1DU_COR_COD_ROS_TG_NEU]]</f>
        <v>113.86666666666665</v>
      </c>
      <c r="OK57" s="15">
        <f>Tabla2[[#This Row],[PAS_1DU_COR_COD_ROS_TG_POS]]-Tabla2[[#This Row],[ESC_1DU_COR_COD_ROS_TG_POS]]</f>
        <v>90.800000000000011</v>
      </c>
      <c r="OL57" s="15">
        <f>Tabla2[[#This Row],[PAS_1DU_COR_COD_ROS_TG_TOT]]-Tabla2[[#This Row],[ESC_1DU_COR_COD_ROS_TG_TOT]]</f>
        <v>103.27192982456143</v>
      </c>
      <c r="OM57" s="15">
        <f>Tabla2[[#This Row],[PAS_1DU_COR_COD_ESC_TG_NEG]]-Tabla2[[#This Row],[ESC_1DU_COR_COD_ESC_TG_NEG]]</f>
        <v>104.30000000000001</v>
      </c>
      <c r="ON57" s="15">
        <f>Tabla2[[#This Row],[PAS_1DU_COR_COD_ESC_TG_NEU]]-Tabla2[[#This Row],[ESC_1DU_COR_COD_ESC_TG_NEU]]</f>
        <v>16</v>
      </c>
      <c r="OO57" s="15">
        <f>Tabla2[[#This Row],[PAS_1DU_COR_COD_ESC_TG_POS]]-Tabla2[[#This Row],[ESC_1DU_COR_COD_ESC_TG_POS]]</f>
        <v>48.363636363636374</v>
      </c>
      <c r="OP57" s="15">
        <f>Tabla2[[#This Row],[PAS_1DU_COR_COD_ESC_TG_TOT]]-Tabla2[[#This Row],[ESC_1DU_COR_COD_ESC_TG_TOT]]</f>
        <v>54.352941176470608</v>
      </c>
      <c r="OQ57" s="61">
        <v>-50.460317460317441</v>
      </c>
      <c r="OR57" s="62">
        <v>-20</v>
      </c>
      <c r="OS57" s="62">
        <v>-47.824999999999989</v>
      </c>
      <c r="OT57" s="62">
        <v>-40.553448275862053</v>
      </c>
      <c r="OU57" s="62">
        <v>-49.928571428571416</v>
      </c>
      <c r="OV57" s="62">
        <v>-63.166666666666657</v>
      </c>
      <c r="OW57" s="62">
        <v>20.5</v>
      </c>
      <c r="OX57" s="62">
        <v>-32.60526315789474</v>
      </c>
      <c r="OY57" s="62">
        <v>-54.300000000000011</v>
      </c>
      <c r="OZ57" s="62">
        <v>34.699999999999989</v>
      </c>
      <c r="PA57" s="62">
        <v>62.936363636363637</v>
      </c>
      <c r="PB57" s="62">
        <v>16.313725490196077</v>
      </c>
    </row>
    <row r="58" spans="1:418" x14ac:dyDescent="0.3">
      <c r="A58" s="4" t="s">
        <v>56</v>
      </c>
      <c r="B58" s="2">
        <v>30</v>
      </c>
      <c r="C58" s="2">
        <v>1</v>
      </c>
      <c r="D58" s="2">
        <v>35</v>
      </c>
      <c r="BO58">
        <v>1.2</v>
      </c>
      <c r="BP58">
        <v>1584</v>
      </c>
      <c r="BQ58">
        <v>0.55555555555555558</v>
      </c>
      <c r="BR58">
        <v>1524</v>
      </c>
      <c r="BS58">
        <v>0.4</v>
      </c>
      <c r="BT58">
        <v>965</v>
      </c>
      <c r="BU58">
        <v>0.72413793103448276</v>
      </c>
      <c r="BV58">
        <v>1414.25</v>
      </c>
      <c r="BW58">
        <v>0</v>
      </c>
      <c r="BY58">
        <v>0.55555555555555558</v>
      </c>
      <c r="BZ58">
        <v>1194</v>
      </c>
      <c r="CA58">
        <v>0.4</v>
      </c>
      <c r="CB58">
        <v>1228</v>
      </c>
      <c r="CC58">
        <v>0.32142857142857145</v>
      </c>
      <c r="CD58">
        <v>1211</v>
      </c>
      <c r="CE58">
        <v>0.52631578947368418</v>
      </c>
      <c r="CF58">
        <v>1346.5</v>
      </c>
      <c r="CG58">
        <v>0</v>
      </c>
      <c r="CI58">
        <v>0.1111111111111111</v>
      </c>
      <c r="CJ58">
        <v>182</v>
      </c>
      <c r="CK58">
        <v>0.2</v>
      </c>
      <c r="CL58">
        <v>701</v>
      </c>
      <c r="CM58">
        <v>0.10344827586206896</v>
      </c>
      <c r="CN58">
        <v>441.5</v>
      </c>
      <c r="CO58">
        <v>0</v>
      </c>
      <c r="CQ58">
        <v>0.33333333333333331</v>
      </c>
      <c r="CR58">
        <v>514</v>
      </c>
      <c r="CS58">
        <v>0.1</v>
      </c>
      <c r="CT58">
        <v>183</v>
      </c>
      <c r="CU58">
        <v>0.14285714285714285</v>
      </c>
      <c r="CV58">
        <v>348.5</v>
      </c>
      <c r="CW58">
        <v>0.12280701754385964</v>
      </c>
      <c r="CX58">
        <v>395</v>
      </c>
      <c r="CY58">
        <v>0.32456140350877194</v>
      </c>
      <c r="CZ58">
        <v>965.9</v>
      </c>
      <c r="DA58">
        <v>0.6</v>
      </c>
      <c r="DB58">
        <v>736.5</v>
      </c>
      <c r="DC58">
        <v>0.33333333333333331</v>
      </c>
      <c r="DD58">
        <v>602</v>
      </c>
      <c r="DE58">
        <v>0.4</v>
      </c>
      <c r="DF58">
        <v>1003</v>
      </c>
      <c r="DG58">
        <v>0.44827586206896552</v>
      </c>
      <c r="DH58">
        <v>769.5</v>
      </c>
      <c r="DI58">
        <v>0</v>
      </c>
      <c r="DK58">
        <v>0.33333333333333331</v>
      </c>
      <c r="DL58">
        <v>678</v>
      </c>
      <c r="DM58">
        <v>0.3</v>
      </c>
      <c r="DN58">
        <v>467</v>
      </c>
      <c r="DO58">
        <v>0.21428571428571427</v>
      </c>
      <c r="DP58">
        <v>572.5</v>
      </c>
      <c r="DQ58">
        <v>0.33333333333333331</v>
      </c>
      <c r="DR58">
        <v>703.83333333333337</v>
      </c>
      <c r="DS58">
        <v>0.33333333333333331</v>
      </c>
      <c r="DT58">
        <v>703.83333333333337</v>
      </c>
      <c r="DU58">
        <v>0.32748538011695905</v>
      </c>
      <c r="DV58">
        <v>867.625</v>
      </c>
      <c r="DY58">
        <v>0</v>
      </c>
      <c r="EC58">
        <v>0</v>
      </c>
      <c r="EE58">
        <v>6</v>
      </c>
      <c r="EF58">
        <v>1142</v>
      </c>
      <c r="EG58">
        <v>0</v>
      </c>
      <c r="EK58">
        <v>3</v>
      </c>
      <c r="EL58">
        <v>1142</v>
      </c>
      <c r="EM58">
        <v>2</v>
      </c>
      <c r="EN58">
        <v>1142</v>
      </c>
      <c r="EQ58">
        <v>0</v>
      </c>
      <c r="EU58">
        <v>0</v>
      </c>
      <c r="EW58">
        <v>0</v>
      </c>
      <c r="EY58">
        <v>0</v>
      </c>
      <c r="FC58">
        <v>0</v>
      </c>
      <c r="FE58">
        <v>0</v>
      </c>
      <c r="FG58">
        <v>1</v>
      </c>
      <c r="FH58">
        <v>1142</v>
      </c>
      <c r="FK58">
        <v>0</v>
      </c>
      <c r="FO58">
        <v>0</v>
      </c>
      <c r="FQ58">
        <v>3</v>
      </c>
      <c r="FR58">
        <v>1120</v>
      </c>
      <c r="FS58">
        <v>0</v>
      </c>
      <c r="FW58">
        <v>1.5</v>
      </c>
      <c r="FX58">
        <v>1120</v>
      </c>
      <c r="FY58">
        <v>1</v>
      </c>
      <c r="FZ58">
        <v>1120</v>
      </c>
      <c r="GA58">
        <v>1</v>
      </c>
      <c r="GB58">
        <v>1120</v>
      </c>
      <c r="GC58">
        <v>1</v>
      </c>
      <c r="GD58">
        <v>1131</v>
      </c>
      <c r="GE58">
        <v>0.3611111111111111</v>
      </c>
      <c r="GF58">
        <v>896.88888888888891</v>
      </c>
      <c r="GG58">
        <v>0</v>
      </c>
      <c r="GI58">
        <v>0.4</v>
      </c>
      <c r="GJ58">
        <v>530.5</v>
      </c>
      <c r="GK58">
        <v>0.625</v>
      </c>
      <c r="GL58">
        <v>943</v>
      </c>
      <c r="GM58">
        <v>0.33333333333333331</v>
      </c>
      <c r="GN58">
        <v>668</v>
      </c>
      <c r="GO58">
        <v>0.44444444444444442</v>
      </c>
      <c r="GP58">
        <v>891</v>
      </c>
      <c r="GQ58">
        <v>0</v>
      </c>
      <c r="GS58">
        <v>0.22222222222222221</v>
      </c>
      <c r="GT58">
        <v>488</v>
      </c>
      <c r="GU58">
        <v>0.21428571428571427</v>
      </c>
      <c r="GV58">
        <v>689.5</v>
      </c>
      <c r="GW58">
        <v>0.27272727272727271</v>
      </c>
      <c r="GX58">
        <v>676.6</v>
      </c>
      <c r="GY58">
        <v>0.55555555555555558</v>
      </c>
      <c r="GZ58">
        <v>1079</v>
      </c>
      <c r="HA58">
        <v>0.5</v>
      </c>
      <c r="HB58">
        <v>896</v>
      </c>
      <c r="HC58">
        <v>0.25</v>
      </c>
      <c r="HD58">
        <v>630</v>
      </c>
      <c r="HE58">
        <v>0.44444444444444442</v>
      </c>
      <c r="HF58">
        <v>875.25</v>
      </c>
      <c r="HG58">
        <v>0.77777777777777779</v>
      </c>
      <c r="HH58">
        <v>831</v>
      </c>
      <c r="HI58">
        <v>0.5</v>
      </c>
      <c r="HJ58">
        <v>1491</v>
      </c>
      <c r="HK58">
        <v>0.88888888888888884</v>
      </c>
      <c r="HL58">
        <v>1545</v>
      </c>
      <c r="HM58">
        <v>0.7142857142857143</v>
      </c>
      <c r="HN58">
        <v>1248.5999999999999</v>
      </c>
      <c r="HO58">
        <v>0.58181818181818179</v>
      </c>
      <c r="HP58">
        <v>1082.6666666666667</v>
      </c>
      <c r="HQ58">
        <v>0.42727272727272725</v>
      </c>
      <c r="HR58">
        <v>937.64285714285711</v>
      </c>
      <c r="HS58">
        <v>0.22222222222222221</v>
      </c>
      <c r="HT58">
        <v>763</v>
      </c>
      <c r="HU58">
        <v>0.5</v>
      </c>
      <c r="HV58">
        <v>470</v>
      </c>
      <c r="HW58">
        <v>0.375</v>
      </c>
      <c r="HX58">
        <v>571</v>
      </c>
      <c r="HY58">
        <v>0.37037037037037035</v>
      </c>
      <c r="HZ58">
        <v>568.5</v>
      </c>
      <c r="IA58">
        <v>0.44444444444444442</v>
      </c>
      <c r="IB58">
        <v>595</v>
      </c>
      <c r="IC58">
        <v>0.1</v>
      </c>
      <c r="ID58">
        <v>394</v>
      </c>
      <c r="IE58">
        <v>0.33333333333333331</v>
      </c>
      <c r="IF58">
        <v>542.5</v>
      </c>
      <c r="IG58">
        <v>0.2857142857142857</v>
      </c>
      <c r="IH58">
        <v>533.79999999999995</v>
      </c>
      <c r="II58">
        <v>0.32727272727272727</v>
      </c>
      <c r="IJ58">
        <v>549.22222222222217</v>
      </c>
      <c r="IK58">
        <v>0.32727272727272727</v>
      </c>
      <c r="IL58">
        <v>549.22222222222217</v>
      </c>
      <c r="IM58">
        <v>0.39393939393939392</v>
      </c>
      <c r="IN58">
        <v>785.6521739130435</v>
      </c>
      <c r="IO58">
        <v>0</v>
      </c>
      <c r="IS58">
        <v>0</v>
      </c>
      <c r="IU58">
        <v>0</v>
      </c>
      <c r="IW58">
        <v>0</v>
      </c>
      <c r="JA58">
        <v>2</v>
      </c>
      <c r="JB58">
        <v>737</v>
      </c>
      <c r="JC58">
        <v>1</v>
      </c>
      <c r="JD58">
        <v>737</v>
      </c>
      <c r="JE58">
        <v>0.4</v>
      </c>
      <c r="JF58">
        <v>737</v>
      </c>
      <c r="JG58">
        <v>0</v>
      </c>
      <c r="JK58">
        <v>0</v>
      </c>
      <c r="JM58">
        <v>0</v>
      </c>
      <c r="JO58">
        <v>0</v>
      </c>
      <c r="JS58">
        <v>2</v>
      </c>
      <c r="JT58">
        <v>570</v>
      </c>
      <c r="JU58">
        <v>1</v>
      </c>
      <c r="JV58">
        <v>570</v>
      </c>
      <c r="JW58">
        <v>0.4</v>
      </c>
      <c r="JX58">
        <v>570</v>
      </c>
      <c r="JY58">
        <v>0.4</v>
      </c>
      <c r="JZ58">
        <v>653.5</v>
      </c>
      <c r="KA58">
        <v>0</v>
      </c>
      <c r="KE58">
        <v>0</v>
      </c>
      <c r="KG58">
        <v>0</v>
      </c>
      <c r="KI58">
        <v>0</v>
      </c>
      <c r="KM58">
        <v>1</v>
      </c>
      <c r="KN58">
        <v>330</v>
      </c>
      <c r="KO58">
        <v>0.5</v>
      </c>
      <c r="KP58">
        <v>330</v>
      </c>
      <c r="KQ58">
        <v>0.2</v>
      </c>
      <c r="KR58">
        <v>330</v>
      </c>
      <c r="KS58">
        <v>0.2</v>
      </c>
      <c r="KT58">
        <v>330</v>
      </c>
      <c r="KU58">
        <v>0.33333333333333331</v>
      </c>
      <c r="KV58">
        <v>545.66666666666663</v>
      </c>
      <c r="KW58">
        <v>0.3888888888888889</v>
      </c>
      <c r="KX58">
        <v>757.96153846153845</v>
      </c>
      <c r="KY58" s="15">
        <f>Tabla2[[#This Row],[ROS_NUM_COR_COD_ROS_TG_NEG]]-Tabla2[[#This Row],[PAS_NUM_COR_COD_ROS_TG_NEG]]</f>
        <v>0.77777777777777779</v>
      </c>
      <c r="KZ58" s="15">
        <f>Tabla2[[#This Row],[ROS_DUR_COR_COD_ROS_TG_NEG]]-Tabla2[[#This Row],[PAS_DUR_COR_COD_ROS_TG_NEG]]</f>
        <v>831</v>
      </c>
      <c r="LA58" s="15">
        <f>Tabla2[[#This Row],[ROS_NUM_COR_COD_ROS_TG_NEU]]-Tabla2[[#This Row],[PAS_NUM_COR_COD_ROS_TG_NEU]]</f>
        <v>0.5</v>
      </c>
      <c r="LB58" s="15">
        <f>Tabla2[[#This Row],[ROS_DUR_COR_COD_ROS_TG_NEU]]-Tabla2[[#This Row],[PAS_DUR_COR_COD_ROS_TG_NEU]]</f>
        <v>1491</v>
      </c>
      <c r="LC58" s="15">
        <f>Tabla2[[#This Row],[ROS_NUM_COR_COD_ROS_TG_POS]]-Tabla2[[#This Row],[PAS_NUM_COR_COD_ROS_TG_POS]]</f>
        <v>0.88888888888888884</v>
      </c>
      <c r="LD58" s="15">
        <f>Tabla2[[#This Row],[ROS_DUR_COR_COD_ROS_TG_POS]]-Tabla2[[#This Row],[PAS_DUR_COR_COD_ROS_TG_POS]]</f>
        <v>1545</v>
      </c>
      <c r="LE58" s="15">
        <f>Tabla2[[#This Row],[ROS_NUM_COR_COD_ROS_TG_TOT]]-Tabla2[[#This Row],[PAS_NUM_COR_COD_ROS_TG_TOT]]</f>
        <v>0.7142857142857143</v>
      </c>
      <c r="LF58" s="15">
        <f>Tabla2[[#This Row],[ROS_DUR_COR_COD_ROS_TG_TOT]]-Tabla2[[#This Row],[PAS_DUR_COR_COD_ROS_TG_TOT]]</f>
        <v>1248.5999999999999</v>
      </c>
      <c r="LG58" s="15">
        <f>Tabla2[[#This Row],[ROS_NUM_COR_COD_ESC_TG_NEG]]-Tabla2[[#This Row],[PAS_NUM_COR_COD_ESC_TG_NEG]]</f>
        <v>0.44444444444444442</v>
      </c>
      <c r="LH58" s="15">
        <f>Tabla2[[#This Row],[ROS_DUR_COR_COD_ESC_TG_NEG]]-Tabla2[[#This Row],[PAS_DUR_COR_COD_ESC_TG_NEG]]</f>
        <v>891</v>
      </c>
      <c r="LI58" s="15">
        <f>Tabla2[[#This Row],[ROS_NUM_COR_COD_ESC_TG_NEU]]-Tabla2[[#This Row],[PAS_NUM_COR_COD_ESC_TG_NEU]]</f>
        <v>0</v>
      </c>
      <c r="LJ58" s="15">
        <f>Tabla2[[#This Row],[ROS_NUM_COR_COD_ESC_TG_NEG]]-Tabla2[[#This Row],[PAS_NUM_COR_COD_ESC_TG_NEG]]</f>
        <v>0.44444444444444442</v>
      </c>
      <c r="LK58" s="15">
        <f>Tabla2[[#This Row],[ROS_NUM_COR_COD_ESC_TG_POS]]-Tabla2[[#This Row],[PAS_NUM_COR_COD_ESC_TG_POS]]</f>
        <v>0.22222222222222221</v>
      </c>
      <c r="LL58" s="15">
        <f>Tabla2[[#This Row],[ROS_DUR_COR_COD_ESC_TG_POS]]-Tabla2[[#This Row],[PAS_DUR_COR_COD_ESC_TG_POS]]</f>
        <v>488</v>
      </c>
      <c r="LM58" s="15">
        <f>Tabla2[[#This Row],[ROS_NUM_COR_COD_ESC_TG_TOT]]-Tabla2[[#This Row],[PAS_NUM_COR_COD_ESC_TG_TOT]]</f>
        <v>0.21428571428571427</v>
      </c>
      <c r="LN58" s="15">
        <f>Tabla2[[#This Row],[ROS_DUR_COR_COD_ESC_TG_TOT]]-Tabla2[[#This Row],[PAS_DUR_COR_COD_ESC_TG_TOT]]</f>
        <v>689.5</v>
      </c>
      <c r="LO58" s="15">
        <f>Tabla2[[#This Row],[PAS_NUM_COR_COD_ROS_TG_NEG]]-Tabla2[[#This Row],[ESC_NUM_COR_COD_ROS_TG_NEG]]</f>
        <v>0</v>
      </c>
      <c r="LP58" s="15">
        <f>Tabla2[[#This Row],[PAS_DUR_COR_COD_ROS_TG_NEG]]-Tabla2[[#This Row],[ESC_DUR_COR_COD_ROS_TG_NEG]]</f>
        <v>0</v>
      </c>
      <c r="LQ58" s="15">
        <f>Tabla2[[#This Row],[PAS_NUM_COR_COD_ROS_TG_NEU]]-Tabla2[[#This Row],[ESC_NUM_COR_COD_ROS_TG_NEU]]</f>
        <v>-0.33333333333333331</v>
      </c>
      <c r="LR58" s="15">
        <f>Tabla2[[#This Row],[PAS_DUR_COR_COD_ROS_TG_NEU]]-Tabla2[[#This Row],[ESC_DUR_COR_COD_ROS_TG_NEU]]</f>
        <v>-514</v>
      </c>
      <c r="LS58" s="15">
        <f>Tabla2[[#This Row],[PAS_NUM_COR_COD_ROS_TG_POS]]-Tabla2[[#This Row],[ESC_NUM_COR_COD_ROS_TG_POS]]</f>
        <v>-0.1</v>
      </c>
      <c r="LT58" s="15">
        <f>Tabla2[[#This Row],[PAS_DUR_COR_COD_ROS_TG_POS]]-Tabla2[[#This Row],[ESC_DUR_COR_COD_ROS_TG_POS]]</f>
        <v>-183</v>
      </c>
      <c r="LU58" s="15">
        <f>Tabla2[[#This Row],[PAS_NUM_COR_COD_ROS_TG_TOT]]-Tabla2[[#This Row],[ESC_NUM_COR_COD_ROS_TG_TOT]]</f>
        <v>-0.14285714285714285</v>
      </c>
      <c r="LV58" s="15">
        <f>Tabla2[[#This Row],[PAS_DUR_COR_COD_ROS_TG_TOT]]-Tabla2[[#This Row],[ESC_DUR_COR_COD_ROS_TG_TOT]]</f>
        <v>-348.5</v>
      </c>
      <c r="LW58" s="15">
        <f>Tabla2[[#This Row],[PAS_NUM_COR_COD_ESC_TG_NEG]]-Tabla2[[#This Row],[ESC_NUM_COR_COD_ESC_TG_NEG]]</f>
        <v>0</v>
      </c>
      <c r="LX58" s="15">
        <f>Tabla2[[#This Row],[PAS_DUR_COR_COD_ESC_TG_NEG]]-Tabla2[[#This Row],[ESC_DUR_COR_COD_ESC_TG_NEG]]</f>
        <v>0</v>
      </c>
      <c r="LY58" s="15">
        <f>Tabla2[[#This Row],[PAS_NUM_COR_COD_ESC_TG_NEU]]-Tabla2[[#This Row],[ESC_NUM_COR_COD_ESC_TG_NEU]]</f>
        <v>-0.55555555555555558</v>
      </c>
      <c r="LZ58" s="15">
        <f>Tabla2[[#This Row],[PAS_DUR_COR_COD_ESC_TG_NEU]]-Tabla2[[#This Row],[ESC_DUR_COR_COD_ESC_TG_NEU]]</f>
        <v>-1194</v>
      </c>
      <c r="MA58" s="15">
        <f>Tabla2[[#This Row],[PAS_NUM_COR_COD_ESC_TG_POS]]-Tabla2[[#This Row],[ESC_NUM_COR_COD_ESC_TG_POS]]</f>
        <v>-0.4</v>
      </c>
      <c r="MB58" s="15">
        <f>Tabla2[[#This Row],[PAS_DUR_COR_COD_ESC_TG_POS]]-Tabla2[[#This Row],[ESC_DUR_COR_COD_ESC_TG_POS]]</f>
        <v>-1228</v>
      </c>
      <c r="MC58" s="15">
        <f>Tabla2[[#This Row],[PAS_NUM_COR_COD_ESC_TG_TOT]]-Tabla2[[#This Row],[ESC_NUM_COR_COD_ESC_TG_TOT]]</f>
        <v>-0.32142857142857145</v>
      </c>
      <c r="MD58" s="15">
        <f>Tabla2[[#This Row],[PAS_DUR_COR_COD_ESC_TG_TOT]]-Tabla2[[#This Row],[ESC_DUR_COR_COD_ESC_TG_TOT]]</f>
        <v>-1211</v>
      </c>
      <c r="ME58" s="42">
        <f>Tabla25[[#This Row],[PAS_NUM_COR_COD_ROS_TG_NEG]]-Tabla25[[#This Row],[PAS_NUM_COR_COD_ESC_TG_NEG]]</f>
        <v>0</v>
      </c>
      <c r="MF58" s="42">
        <f>Tabla25[[#This Row],[PAS_NUM_COR_COD_ROS_TG_NEU]]-Tabla25[[#This Row],[PAS_NUM_COR_COD_ESC_TG_NEU]]</f>
        <v>0</v>
      </c>
      <c r="MG58" s="42">
        <f>Tabla25[[#This Row],[PAS_NUM_COR_COD_ROS_TG_POS]]-Tabla25[[#This Row],[PAS_NUM_COR_COD_ESC_TG_POS]]</f>
        <v>0</v>
      </c>
      <c r="MH58" s="42">
        <f>Tabla25[[#This Row],[PAS_NUM_COR_COD_ROS_TG_TOT]]-Tabla25[[#This Row],[PAS_NUM_COR_COD_ESC_TG_TOT]]</f>
        <v>0</v>
      </c>
      <c r="MI58" s="42">
        <f>Tabla25[[#This Row],[PAS_DUR_COR_COD_ROS_TG_NEG]]-Tabla25[[#This Row],[PAS_DUR_COR_COD_ESC_TG_NEG]]</f>
        <v>0</v>
      </c>
      <c r="MJ58" s="42">
        <f>Tabla25[[#This Row],[PAS_DUR_COR_COD_ROS_TG_NEU]]-Tabla25[[#This Row],[PAS_DUR_COR_COD_ESC_TG_NEU]]</f>
        <v>0</v>
      </c>
      <c r="MK58" s="42">
        <f>Tabla25[[#This Row],[PAS_DUR_COR_COD_ROS_TG_POS]]-Tabla25[[#This Row],[PAS_DUR_COR_COD_ESC_TG_POS]]</f>
        <v>0</v>
      </c>
      <c r="ML58" s="42">
        <f>Tabla25[[#This Row],[PAS_DUR_COR_COD_ROS_TG_TOT]]-Tabla25[[#This Row],[PAS_DUR_COR_COD_ESC_TG_TOT]]</f>
        <v>0</v>
      </c>
      <c r="MM58" s="44">
        <f>Tabla25[[#This Row],[ESC_NUM_COR_COD_ROS_TG_NEG]]-Tabla25[[#This Row],[ESC_NUM_COR_COD_ESC_TG_NEG]]</f>
        <v>0</v>
      </c>
      <c r="MN58" s="44">
        <f>Tabla25[[#This Row],[ESC_NUM_COR_COD_ROS_TG_NEU]]-Tabla25[[#This Row],[ESC_NUM_COR_COD_ESC_TG_NEU]]</f>
        <v>-0.22222222222222227</v>
      </c>
      <c r="MO58" s="44">
        <f>Tabla25[[#This Row],[ESC_NUM_COR_COD_ROS_TG_POS]]-Tabla25[[#This Row],[ESC_NUM_COR_COD_ESC_TG_POS]]</f>
        <v>-0.30000000000000004</v>
      </c>
      <c r="MP58" s="44">
        <f>Tabla25[[#This Row],[ESC_NUM_COR_COD_ROS_TG_TOT]]-Tabla25[[#This Row],[ESC_NUM_COR_COD_ESC_TG_TOT]]</f>
        <v>-0.1785714285714286</v>
      </c>
      <c r="MQ58" s="44">
        <f>Tabla25[[#This Row],[ESC_DUR_COR_COD_ROS_TG_NEG]]-Tabla25[[#This Row],[ESC_DUR_COR_COD_ESC_TG_NEG]]</f>
        <v>0</v>
      </c>
      <c r="MR58" s="44">
        <f>Tabla25[[#This Row],[ESC_DUR_COR_COD_ROS_TG_NEU]]-Tabla25[[#This Row],[ESC_DUR_COR_COD_ESC_TG_NEU]]</f>
        <v>-680</v>
      </c>
      <c r="MS58" s="44">
        <f>Tabla25[[#This Row],[ESC_DUR_COR_COD_ROS_TG_POS]]-Tabla25[[#This Row],[ESC_DUR_COR_COD_ESC_TG_POS]]</f>
        <v>-1045</v>
      </c>
      <c r="MT58" s="44">
        <f>Tabla25[[#This Row],[ESC_DUR_COR_COD_ROS_TG_TOT]]-Tabla25[[#This Row],[ESC_DUR_COR_COD_ESC_TG_TOT]]</f>
        <v>-862.5</v>
      </c>
      <c r="MU58" s="47">
        <f>Tabla25[[#This Row],[ROS_NUM_COR_COD_ROS_TG_NEG]]-Tabla25[[#This Row],[ROS_NUM_COR_COD_ESC_TG_NEG]]</f>
        <v>0.33333333333333337</v>
      </c>
      <c r="MV58" s="47">
        <f>Tabla25[[#This Row],[ROS_NUM_COR_COD_ROS_TG_NEU]]-Tabla25[[#This Row],[ROS_NUM_COR_COD_ESC_TG_NEU]]</f>
        <v>0.5</v>
      </c>
      <c r="MW58" s="47">
        <f>Tabla25[[#This Row],[ROS_NUM_COR_COD_ROS_TG_POS]]-Tabla25[[#This Row],[ROS_NUM_COR_COD_ESC_TG_POS]]</f>
        <v>0.66666666666666663</v>
      </c>
      <c r="MX58" s="47">
        <f>Tabla25[[#This Row],[ROS_NUM_COR_COD_ROS_TG_TOT]]-Tabla25[[#This Row],[ROS_NUM_COR_COD_ESC_TG_TOT]]</f>
        <v>0.5</v>
      </c>
      <c r="MY58" s="47">
        <f>Tabla25[[#This Row],[ROS_DUR_COR_COD_ROS_TG_NEG]]-Tabla25[[#This Row],[ROS_DUR_COR_COD_ESC_TG_NEG]]</f>
        <v>-60</v>
      </c>
      <c r="MZ58" s="47">
        <f>Tabla25[[#This Row],[ROS_DUR_COR_COD_ROS_TG_NEU]]-Tabla25[[#This Row],[ROS_DUR_COR_COD_ESC_TG_NEU]]</f>
        <v>1491</v>
      </c>
      <c r="NA58" s="47">
        <f>Tabla25[[#This Row],[ROS_DUR_COR_COD_ROS_TG_POS]]-Tabla25[[#This Row],[ROS_DUR_COR_COD_ESC_TG_POS]]</f>
        <v>1057</v>
      </c>
      <c r="NB58" s="47">
        <f>Tabla25[[#This Row],[ROS_DUR_COR_COD_ROS_TG_TOT]]-Tabla25[[#This Row],[ROS_DUR_COR_COD_ESC_TG_TOT]]</f>
        <v>559.09999999999991</v>
      </c>
      <c r="NC58">
        <v>180.5</v>
      </c>
      <c r="ND58">
        <v>397</v>
      </c>
      <c r="NE58">
        <v>386.5</v>
      </c>
      <c r="NF58">
        <v>306.2</v>
      </c>
      <c r="NG58">
        <v>129</v>
      </c>
      <c r="NI58">
        <v>381</v>
      </c>
      <c r="NJ58">
        <v>255</v>
      </c>
      <c r="NL58">
        <v>209</v>
      </c>
      <c r="NM58">
        <v>183</v>
      </c>
      <c r="NN58">
        <v>196</v>
      </c>
      <c r="NP58">
        <v>220</v>
      </c>
      <c r="NQ58">
        <v>358</v>
      </c>
      <c r="NR58">
        <v>289</v>
      </c>
      <c r="OA58" s="15">
        <f>Tabla2[[#This Row],[ROS_1DU_COR_COD_ROS_TG_NEG]]-Tabla2[[#This Row],[PAS_1DU_COR_COD_ROS_TG_NEG]]</f>
        <v>180.5</v>
      </c>
      <c r="OB58" s="15">
        <f>Tabla2[[#This Row],[ROS_1DU_COR_COD_ROS_TG_NEU]]-Tabla2[[#This Row],[PAS_1DU_COR_COD_ROS_TG_NEU]]</f>
        <v>397</v>
      </c>
      <c r="OC58" s="15">
        <f>Tabla2[[#This Row],[ROS_1DU_COR_COD_ROS_TG_POS]]-Tabla2[[#This Row],[PAS_1DU_COR_COD_ROS_TG_POS]]</f>
        <v>386.5</v>
      </c>
      <c r="OD58" s="15">
        <f>Tabla2[[#This Row],[ROS_1DU_COR_COD_ROS_TG_TOT]]-Tabla2[[#This Row],[PAS_1DU_COR_COD_ROS_TG_TOT]]</f>
        <v>306.2</v>
      </c>
      <c r="OE58" s="15">
        <f>Tabla2[[#This Row],[ROS_1DU_COR_COD_ESC_TG_NEG]]-Tabla2[[#This Row],[PAS_1DU_COR_COD_ESC_TG_NEG]]</f>
        <v>129</v>
      </c>
      <c r="OF58" s="15">
        <f>Tabla2[[#This Row],[ROS_1DU_COR_COD_ESC_TG_NEU]]-Tabla2[[#This Row],[PAS_1DU_COR_COD_ESC_TG_NEU]]</f>
        <v>0</v>
      </c>
      <c r="OG58" s="15">
        <f>Tabla2[[#This Row],[ROS_1DU_COR_COD_ESC_TG_POS]]-Tabla2[[#This Row],[PAS_1DU_COR_COD_ESC_TG_POS]]</f>
        <v>381</v>
      </c>
      <c r="OH58" s="15">
        <f>Tabla2[[#This Row],[ROS_1DU_COR_COD_ESC_TG_TOT]]-Tabla2[[#This Row],[PAS_1DU_COR_COD_ESC_TG_TOT]]</f>
        <v>255</v>
      </c>
      <c r="OI58" s="15">
        <f>Tabla2[[#This Row],[PAS_1DU_COR_COD_ROS_TG_NEG]]-Tabla2[[#This Row],[ESC_1DU_COR_COD_ROS_TG_NEG]]</f>
        <v>0</v>
      </c>
      <c r="OJ58" s="15">
        <f>Tabla2[[#This Row],[PAS_1DU_COR_COD_ROS_TG_NEU]]-Tabla2[[#This Row],[ESC_1DU_COR_COD_ROS_TG_NEU]]</f>
        <v>-209</v>
      </c>
      <c r="OK58" s="15">
        <f>Tabla2[[#This Row],[PAS_1DU_COR_COD_ROS_TG_POS]]-Tabla2[[#This Row],[ESC_1DU_COR_COD_ROS_TG_POS]]</f>
        <v>-183</v>
      </c>
      <c r="OL58" s="15">
        <f>Tabla2[[#This Row],[PAS_1DU_COR_COD_ROS_TG_TOT]]-Tabla2[[#This Row],[ESC_1DU_COR_COD_ROS_TG_TOT]]</f>
        <v>-196</v>
      </c>
      <c r="OM58" s="15">
        <f>Tabla2[[#This Row],[PAS_1DU_COR_COD_ESC_TG_NEG]]-Tabla2[[#This Row],[ESC_1DU_COR_COD_ESC_TG_NEG]]</f>
        <v>0</v>
      </c>
      <c r="ON58" s="15">
        <f>Tabla2[[#This Row],[PAS_1DU_COR_COD_ESC_TG_NEU]]-Tabla2[[#This Row],[ESC_1DU_COR_COD_ESC_TG_NEU]]</f>
        <v>-220</v>
      </c>
      <c r="OO58" s="15">
        <f>Tabla2[[#This Row],[PAS_1DU_COR_COD_ESC_TG_POS]]-Tabla2[[#This Row],[ESC_1DU_COR_COD_ESC_TG_POS]]</f>
        <v>-358</v>
      </c>
      <c r="OP58" s="15">
        <f>Tabla2[[#This Row],[PAS_1DU_COR_COD_ESC_TG_TOT]]-Tabla2[[#This Row],[ESC_1DU_COR_COD_ESC_TG_TOT]]</f>
        <v>-289</v>
      </c>
      <c r="OQ58" s="61">
        <v>51.5</v>
      </c>
      <c r="OR58" s="62">
        <v>397</v>
      </c>
      <c r="OS58" s="62">
        <v>5.5</v>
      </c>
      <c r="OT58" s="62">
        <v>51.199999999999989</v>
      </c>
      <c r="OU58" s="62">
        <v>0</v>
      </c>
      <c r="OV58" s="62">
        <v>-11</v>
      </c>
      <c r="OW58" s="62">
        <v>-175</v>
      </c>
      <c r="OX58" s="62">
        <v>-93</v>
      </c>
      <c r="OY58" s="62">
        <v>0</v>
      </c>
      <c r="OZ58" s="62">
        <v>0</v>
      </c>
      <c r="PA58" s="62">
        <v>0</v>
      </c>
      <c r="PB58" s="62">
        <v>0</v>
      </c>
    </row>
    <row r="59" spans="1:418" x14ac:dyDescent="0.3">
      <c r="A59" s="4" t="s">
        <v>57</v>
      </c>
      <c r="B59" s="2">
        <v>30</v>
      </c>
      <c r="C59" s="2">
        <v>1</v>
      </c>
      <c r="D59" s="2">
        <v>33</v>
      </c>
      <c r="E59">
        <v>2.7333333333333334</v>
      </c>
      <c r="F59">
        <v>775.23076923076928</v>
      </c>
      <c r="G59">
        <v>2.7777777777777777</v>
      </c>
      <c r="H59">
        <v>998.15384615384619</v>
      </c>
      <c r="I59">
        <v>2.0625</v>
      </c>
      <c r="J59">
        <v>812.1</v>
      </c>
      <c r="K59">
        <v>2.5306122448979593</v>
      </c>
      <c r="L59">
        <v>865.97222222222217</v>
      </c>
      <c r="M59">
        <v>2.5333333333333332</v>
      </c>
      <c r="N59">
        <v>761.58333333333337</v>
      </c>
      <c r="O59">
        <v>2.4444444444444446</v>
      </c>
      <c r="P59">
        <v>885.15384615384619</v>
      </c>
      <c r="Q59">
        <v>2.125</v>
      </c>
      <c r="R59">
        <v>721.63636363636363</v>
      </c>
      <c r="S59">
        <v>2.3673469387755102</v>
      </c>
      <c r="T59">
        <v>794</v>
      </c>
      <c r="U59">
        <v>2.4489795918367347</v>
      </c>
      <c r="V59">
        <v>829.98611111111109</v>
      </c>
      <c r="W59">
        <v>1.4666666666666666</v>
      </c>
      <c r="X59">
        <v>404.28571428571428</v>
      </c>
      <c r="Y59">
        <v>1.7222222222222223</v>
      </c>
      <c r="Z59">
        <v>502.375</v>
      </c>
      <c r="AA59">
        <v>1.9375</v>
      </c>
      <c r="AB59">
        <v>541</v>
      </c>
      <c r="AC59">
        <v>1.7142857142857142</v>
      </c>
      <c r="AD59">
        <v>484.73333333333335</v>
      </c>
      <c r="AE59">
        <v>1.7142857142857142</v>
      </c>
      <c r="AF59">
        <v>484.73333333333335</v>
      </c>
      <c r="AG59">
        <v>2.204081632653061</v>
      </c>
      <c r="AH59">
        <v>697.19658119658118</v>
      </c>
      <c r="AI59">
        <v>2.6</v>
      </c>
      <c r="AJ59">
        <v>925.5</v>
      </c>
      <c r="AK59">
        <v>1</v>
      </c>
      <c r="AL59">
        <v>662</v>
      </c>
      <c r="AM59">
        <v>2.5</v>
      </c>
      <c r="AN59">
        <v>548.5</v>
      </c>
      <c r="AO59">
        <v>2.2727272727272729</v>
      </c>
      <c r="AP59">
        <v>728.66666666666663</v>
      </c>
      <c r="AQ59">
        <v>3.6</v>
      </c>
      <c r="AR59">
        <v>814.4</v>
      </c>
      <c r="AS59">
        <v>2.5</v>
      </c>
      <c r="AT59">
        <v>989</v>
      </c>
      <c r="AU59">
        <v>3.75</v>
      </c>
      <c r="AV59">
        <v>857.75</v>
      </c>
      <c r="AW59">
        <v>3.4545454545454546</v>
      </c>
      <c r="AX59">
        <v>849.2</v>
      </c>
      <c r="AY59">
        <v>2.8636363636363638</v>
      </c>
      <c r="AZ59">
        <v>792.10526315789468</v>
      </c>
      <c r="BA59">
        <v>1.4</v>
      </c>
      <c r="BB59">
        <v>1203.5</v>
      </c>
      <c r="BC59">
        <v>1.5</v>
      </c>
      <c r="BD59">
        <v>278</v>
      </c>
      <c r="BE59">
        <v>2.5</v>
      </c>
      <c r="BF59">
        <v>1146.3333333333333</v>
      </c>
      <c r="BG59">
        <v>1.8181818181818181</v>
      </c>
      <c r="BH59">
        <v>914.57142857142856</v>
      </c>
      <c r="BI59">
        <v>1.8181818181818181</v>
      </c>
      <c r="BJ59">
        <v>914.57142857142856</v>
      </c>
      <c r="BK59">
        <v>2.5151515151515151</v>
      </c>
      <c r="BL59">
        <v>825.07692307692309</v>
      </c>
      <c r="BM59">
        <v>2.2611111111111111</v>
      </c>
      <c r="BN59">
        <v>720.44755244755243</v>
      </c>
      <c r="BO59">
        <v>4.75</v>
      </c>
      <c r="BP59">
        <v>1370</v>
      </c>
      <c r="BQ59">
        <v>4.4285714285714288</v>
      </c>
      <c r="BR59">
        <v>1232.8571428571429</v>
      </c>
      <c r="BS59">
        <v>4.5</v>
      </c>
      <c r="BT59">
        <v>1144.7</v>
      </c>
      <c r="BU59">
        <v>4.5238095238095237</v>
      </c>
      <c r="BV59">
        <v>1217</v>
      </c>
      <c r="BW59">
        <v>3.8571428571428572</v>
      </c>
      <c r="BX59">
        <v>930.28571428571433</v>
      </c>
      <c r="BY59">
        <v>6</v>
      </c>
      <c r="BZ59">
        <v>1611.1666666666667</v>
      </c>
      <c r="CA59">
        <v>5.25</v>
      </c>
      <c r="CB59">
        <v>1224.5</v>
      </c>
      <c r="CC59">
        <v>5</v>
      </c>
      <c r="CD59">
        <v>1236.9047619047619</v>
      </c>
      <c r="CE59">
        <v>4.7619047619047619</v>
      </c>
      <c r="CF59">
        <v>1226.952380952381</v>
      </c>
      <c r="CG59">
        <v>1.25</v>
      </c>
      <c r="CH59">
        <v>387.33333333333331</v>
      </c>
      <c r="CI59">
        <v>2.2857142857142856</v>
      </c>
      <c r="CJ59">
        <v>638.66666666666663</v>
      </c>
      <c r="CK59">
        <v>2.5</v>
      </c>
      <c r="CL59">
        <v>695.22222222222217</v>
      </c>
      <c r="CM59">
        <v>2.1904761904761907</v>
      </c>
      <c r="CN59">
        <v>625.05555555555554</v>
      </c>
      <c r="CO59">
        <v>3</v>
      </c>
      <c r="CP59">
        <v>639</v>
      </c>
      <c r="CQ59">
        <v>0.66666666666666663</v>
      </c>
      <c r="CR59">
        <v>348</v>
      </c>
      <c r="CS59">
        <v>2</v>
      </c>
      <c r="CT59">
        <v>546</v>
      </c>
      <c r="CU59">
        <v>1.9523809523809523</v>
      </c>
      <c r="CV59">
        <v>563</v>
      </c>
      <c r="CW59">
        <v>2.0714285714285716</v>
      </c>
      <c r="CX59">
        <v>596.84848484848487</v>
      </c>
      <c r="CY59">
        <v>3.4166666666666665</v>
      </c>
      <c r="CZ59">
        <v>949.70666666666671</v>
      </c>
      <c r="DA59">
        <v>2.5</v>
      </c>
      <c r="DB59">
        <v>525.25</v>
      </c>
      <c r="DC59">
        <v>2.5714285714285716</v>
      </c>
      <c r="DD59">
        <v>883</v>
      </c>
      <c r="DE59">
        <v>3.5</v>
      </c>
      <c r="DF59">
        <v>871.4</v>
      </c>
      <c r="DG59">
        <v>3</v>
      </c>
      <c r="DH59">
        <v>809.33333333333337</v>
      </c>
      <c r="DI59">
        <v>4</v>
      </c>
      <c r="DJ59">
        <v>1187.2857142857142</v>
      </c>
      <c r="DK59">
        <v>4</v>
      </c>
      <c r="DL59">
        <v>936.83333333333337</v>
      </c>
      <c r="DM59">
        <v>3.125</v>
      </c>
      <c r="DN59">
        <v>871.875</v>
      </c>
      <c r="DO59">
        <v>3.6666666666666665</v>
      </c>
      <c r="DP59">
        <v>995.57142857142856</v>
      </c>
      <c r="DQ59">
        <v>3.3333333333333335</v>
      </c>
      <c r="DR59">
        <v>902.45238095238096</v>
      </c>
      <c r="DS59">
        <v>3.3333333333333335</v>
      </c>
      <c r="DT59">
        <v>902.45238095238096</v>
      </c>
      <c r="DU59">
        <v>3.3888888888888888</v>
      </c>
      <c r="DV59">
        <v>932.74358974358972</v>
      </c>
      <c r="DW59">
        <v>3.6666666666666665</v>
      </c>
      <c r="DX59">
        <v>1053</v>
      </c>
      <c r="DY59">
        <v>4.666666666666667</v>
      </c>
      <c r="DZ59">
        <v>1471.3333333333333</v>
      </c>
      <c r="EC59">
        <v>4</v>
      </c>
      <c r="ED59">
        <v>1192.4444444444443</v>
      </c>
      <c r="EE59">
        <v>2.3333333333333335</v>
      </c>
      <c r="EF59">
        <v>771.66666666666663</v>
      </c>
      <c r="EG59">
        <v>3.5</v>
      </c>
      <c r="EH59">
        <v>981.25</v>
      </c>
      <c r="EI59">
        <v>6</v>
      </c>
      <c r="EJ59">
        <v>1673.5</v>
      </c>
      <c r="EK59">
        <v>3.6666666666666665</v>
      </c>
      <c r="EL59">
        <v>1065.2222222222222</v>
      </c>
      <c r="EM59">
        <v>3.8333333333333335</v>
      </c>
      <c r="EN59">
        <v>1128.8333333333333</v>
      </c>
      <c r="EO59">
        <v>2.5</v>
      </c>
      <c r="EP59">
        <v>947.75</v>
      </c>
      <c r="EQ59">
        <v>0.33333333333333331</v>
      </c>
      <c r="ER59">
        <v>393</v>
      </c>
      <c r="EU59">
        <v>1.7777777777777777</v>
      </c>
      <c r="EV59">
        <v>836.8</v>
      </c>
      <c r="EW59">
        <v>3</v>
      </c>
      <c r="EX59">
        <v>840.66666666666663</v>
      </c>
      <c r="EY59">
        <v>2.75</v>
      </c>
      <c r="EZ59">
        <v>870</v>
      </c>
      <c r="FA59">
        <v>0.5</v>
      </c>
      <c r="FB59">
        <v>169</v>
      </c>
      <c r="FC59">
        <v>2.3333333333333335</v>
      </c>
      <c r="FD59">
        <v>771.375</v>
      </c>
      <c r="FE59">
        <v>2.0555555555555554</v>
      </c>
      <c r="FF59">
        <v>796.53846153846155</v>
      </c>
      <c r="FG59">
        <v>2.9444444444444446</v>
      </c>
      <c r="FH59">
        <v>989.48387096774195</v>
      </c>
      <c r="FI59">
        <v>5.833333333333333</v>
      </c>
      <c r="FJ59">
        <v>1459.6666666666667</v>
      </c>
      <c r="FK59">
        <v>4.666666666666667</v>
      </c>
      <c r="FL59">
        <v>1481</v>
      </c>
      <c r="FO59">
        <v>5.4444444444444446</v>
      </c>
      <c r="FP59">
        <v>1466.7777777777778</v>
      </c>
      <c r="FQ59">
        <v>6</v>
      </c>
      <c r="FR59">
        <v>1270.6666666666667</v>
      </c>
      <c r="FS59">
        <v>3</v>
      </c>
      <c r="FT59">
        <v>1000.75</v>
      </c>
      <c r="FU59">
        <v>4</v>
      </c>
      <c r="FV59">
        <v>1355</v>
      </c>
      <c r="FW59">
        <v>4.2222222222222223</v>
      </c>
      <c r="FX59">
        <v>1169.4444444444443</v>
      </c>
      <c r="FY59">
        <v>4.833333333333333</v>
      </c>
      <c r="FZ59">
        <v>1318.1111111111111</v>
      </c>
      <c r="GA59">
        <v>4.833333333333333</v>
      </c>
      <c r="GB59">
        <v>1318.1111111111111</v>
      </c>
      <c r="GC59">
        <v>3.574074074074074</v>
      </c>
      <c r="GD59">
        <v>1110.204081632653</v>
      </c>
      <c r="GE59">
        <v>3.4444444444444446</v>
      </c>
      <c r="GF59">
        <v>985.12650602409633</v>
      </c>
      <c r="GG59">
        <v>3.3333333333333335</v>
      </c>
      <c r="GH59">
        <v>820.22222222222217</v>
      </c>
      <c r="GI59">
        <v>1.2</v>
      </c>
      <c r="GJ59">
        <v>568.4</v>
      </c>
      <c r="GK59">
        <v>2.4285714285714284</v>
      </c>
      <c r="GL59">
        <v>668</v>
      </c>
      <c r="GM59">
        <v>2.2692307692307692</v>
      </c>
      <c r="GN59">
        <v>711.6</v>
      </c>
      <c r="GO59">
        <v>2</v>
      </c>
      <c r="GP59">
        <v>786.2</v>
      </c>
      <c r="GQ59">
        <v>2.375</v>
      </c>
      <c r="GR59">
        <v>835.33333333333337</v>
      </c>
      <c r="GS59">
        <v>1.8571428571428572</v>
      </c>
      <c r="GT59">
        <v>808</v>
      </c>
      <c r="GU59">
        <v>2.0909090909090908</v>
      </c>
      <c r="GV59">
        <v>811.92857142857144</v>
      </c>
      <c r="GW59">
        <v>2.1875</v>
      </c>
      <c r="GX59">
        <v>752.91176470588232</v>
      </c>
      <c r="GY59">
        <v>3</v>
      </c>
      <c r="GZ59">
        <v>956.22222222222217</v>
      </c>
      <c r="HA59">
        <v>4.5</v>
      </c>
      <c r="HB59">
        <v>1296.1111111111111</v>
      </c>
      <c r="HC59">
        <v>4.1428571428571432</v>
      </c>
      <c r="HD59">
        <v>1049.8571428571429</v>
      </c>
      <c r="HE59">
        <v>3.8846153846153846</v>
      </c>
      <c r="HF59">
        <v>1104.8</v>
      </c>
      <c r="HG59">
        <v>3</v>
      </c>
      <c r="HH59">
        <v>958.16666666666663</v>
      </c>
      <c r="HI59">
        <v>3.625</v>
      </c>
      <c r="HJ59">
        <v>982</v>
      </c>
      <c r="HK59">
        <v>4.1428571428571432</v>
      </c>
      <c r="HL59">
        <v>1420</v>
      </c>
      <c r="HM59">
        <v>3.5909090909090908</v>
      </c>
      <c r="HN59">
        <v>1106.25</v>
      </c>
      <c r="HO59">
        <v>3.75</v>
      </c>
      <c r="HP59">
        <v>1105.4444444444443</v>
      </c>
      <c r="HQ59">
        <v>2.96875</v>
      </c>
      <c r="HR59">
        <v>953.72151898734182</v>
      </c>
      <c r="HS59">
        <v>1.8888888888888888</v>
      </c>
      <c r="HT59">
        <v>628.125</v>
      </c>
      <c r="HU59">
        <v>1.2</v>
      </c>
      <c r="HV59">
        <v>525.66666666666663</v>
      </c>
      <c r="HW59">
        <v>2.1428571428571428</v>
      </c>
      <c r="HX59">
        <v>801.66666666666663</v>
      </c>
      <c r="HY59">
        <v>1.6923076923076923</v>
      </c>
      <c r="HZ59">
        <v>649.45000000000005</v>
      </c>
      <c r="IA59">
        <v>0.8571428571428571</v>
      </c>
      <c r="IB59">
        <v>421.25</v>
      </c>
      <c r="IC59">
        <v>2.5</v>
      </c>
      <c r="ID59">
        <v>772</v>
      </c>
      <c r="IE59">
        <v>2.4285714285714284</v>
      </c>
      <c r="IF59">
        <v>653.66666666666663</v>
      </c>
      <c r="IG59">
        <v>1.9545454545454546</v>
      </c>
      <c r="IH59">
        <v>647.70588235294122</v>
      </c>
      <c r="II59">
        <v>1.8125</v>
      </c>
      <c r="IJ59">
        <v>648.64864864864865</v>
      </c>
      <c r="IK59">
        <v>1.8125</v>
      </c>
      <c r="IL59">
        <v>648.64864864864865</v>
      </c>
      <c r="IM59">
        <v>2.5833333333333335</v>
      </c>
      <c r="IN59">
        <v>856.41379310344826</v>
      </c>
      <c r="IO59">
        <v>0</v>
      </c>
      <c r="IS59">
        <v>1.3333333333333333</v>
      </c>
      <c r="IT59">
        <v>808</v>
      </c>
      <c r="IU59">
        <v>1</v>
      </c>
      <c r="IV59">
        <v>808</v>
      </c>
      <c r="IW59">
        <v>1.6666666666666667</v>
      </c>
      <c r="IX59">
        <v>686.5</v>
      </c>
      <c r="IY59">
        <v>1.5</v>
      </c>
      <c r="IZ59">
        <v>716</v>
      </c>
      <c r="JA59">
        <v>2</v>
      </c>
      <c r="JB59">
        <v>1128</v>
      </c>
      <c r="JC59">
        <v>1.75</v>
      </c>
      <c r="JD59">
        <v>869</v>
      </c>
      <c r="JE59">
        <v>1.5</v>
      </c>
      <c r="JF59">
        <v>858.83333333333337</v>
      </c>
      <c r="JG59">
        <v>2</v>
      </c>
      <c r="JH59">
        <v>552</v>
      </c>
      <c r="JK59">
        <v>4</v>
      </c>
      <c r="JL59">
        <v>995.33333333333337</v>
      </c>
      <c r="JM59">
        <v>3.5</v>
      </c>
      <c r="JN59">
        <v>884.5</v>
      </c>
      <c r="JO59">
        <v>4.666666666666667</v>
      </c>
      <c r="JP59">
        <v>1304.3333333333333</v>
      </c>
      <c r="JQ59">
        <v>5</v>
      </c>
      <c r="JR59">
        <v>1415</v>
      </c>
      <c r="JS59">
        <v>3</v>
      </c>
      <c r="JT59">
        <v>806.66666666666663</v>
      </c>
      <c r="JU59">
        <v>4.125</v>
      </c>
      <c r="JV59">
        <v>1145.375</v>
      </c>
      <c r="JW59">
        <v>3.9166666666666665</v>
      </c>
      <c r="JX59">
        <v>1058.4166666666667</v>
      </c>
      <c r="JY59">
        <v>2.7083333333333335</v>
      </c>
      <c r="JZ59">
        <v>991.88888888888891</v>
      </c>
      <c r="KA59">
        <v>2</v>
      </c>
      <c r="KB59">
        <v>319</v>
      </c>
      <c r="KE59">
        <v>4</v>
      </c>
      <c r="KF59">
        <v>1538.5</v>
      </c>
      <c r="KG59">
        <v>3.5</v>
      </c>
      <c r="KH59">
        <v>1132</v>
      </c>
      <c r="KI59">
        <v>2.3333333333333335</v>
      </c>
      <c r="KJ59">
        <v>826.5</v>
      </c>
      <c r="KK59">
        <v>5</v>
      </c>
      <c r="KL59">
        <v>1480</v>
      </c>
      <c r="KM59">
        <v>3.3333333333333335</v>
      </c>
      <c r="KN59">
        <v>1136.6666666666667</v>
      </c>
      <c r="KO59">
        <v>3.375</v>
      </c>
      <c r="KP59">
        <v>1146.1428571428571</v>
      </c>
      <c r="KQ59">
        <v>3.4166666666666665</v>
      </c>
      <c r="KR59">
        <v>1141.9000000000001</v>
      </c>
      <c r="KS59">
        <v>3.4166666666666665</v>
      </c>
      <c r="KT59">
        <v>1141.9000000000001</v>
      </c>
      <c r="KU59">
        <v>2.9444444444444446</v>
      </c>
      <c r="KV59">
        <v>1045.4642857142858</v>
      </c>
      <c r="KW59">
        <v>2.6555555555555554</v>
      </c>
      <c r="KX59">
        <v>893.17361111111109</v>
      </c>
      <c r="KY59" s="15">
        <f>Tabla2[[#This Row],[ROS_NUM_COR_COD_ROS_TG_NEG]]-Tabla2[[#This Row],[PAS_NUM_COR_COD_ROS_TG_NEG]]</f>
        <v>0.46666666666666679</v>
      </c>
      <c r="KZ59" s="15">
        <f>Tabla2[[#This Row],[ROS_DUR_COR_COD_ROS_TG_NEG]]-Tabla2[[#This Row],[PAS_DUR_COR_COD_ROS_TG_NEG]]</f>
        <v>196.58333333333326</v>
      </c>
      <c r="LA59" s="15">
        <f>Tabla2[[#This Row],[ROS_NUM_COR_COD_ROS_TG_NEU]]-Tabla2[[#This Row],[PAS_NUM_COR_COD_ROS_TG_NEU]]</f>
        <v>1.1805555555555554</v>
      </c>
      <c r="LB59" s="15">
        <f>Tabla2[[#This Row],[ROS_DUR_COR_COD_ROS_TG_NEU]]-Tabla2[[#This Row],[PAS_DUR_COR_COD_ROS_TG_NEU]]</f>
        <v>96.846153846153811</v>
      </c>
      <c r="LC59" s="15">
        <f>Tabla2[[#This Row],[ROS_NUM_COR_COD_ROS_TG_POS]]-Tabla2[[#This Row],[PAS_NUM_COR_COD_ROS_TG_POS]]</f>
        <v>2.0178571428571432</v>
      </c>
      <c r="LD59" s="15">
        <f>Tabla2[[#This Row],[ROS_DUR_COR_COD_ROS_TG_POS]]-Tabla2[[#This Row],[PAS_DUR_COR_COD_ROS_TG_POS]]</f>
        <v>698.36363636363637</v>
      </c>
      <c r="LE59" s="15">
        <f>Tabla2[[#This Row],[ROS_NUM_COR_COD_ROS_TG_TOT]]-Tabla2[[#This Row],[PAS_NUM_COR_COD_ROS_TG_TOT]]</f>
        <v>1.2235621521335807</v>
      </c>
      <c r="LF59" s="15">
        <f>Tabla2[[#This Row],[ROS_DUR_COR_COD_ROS_TG_TOT]]-Tabla2[[#This Row],[PAS_DUR_COR_COD_ROS_TG_TOT]]</f>
        <v>312.25</v>
      </c>
      <c r="LG59" s="15">
        <f>Tabla2[[#This Row],[ROS_NUM_COR_COD_ESC_TG_NEG]]-Tabla2[[#This Row],[PAS_NUM_COR_COD_ESC_TG_NEG]]</f>
        <v>-0.73333333333333339</v>
      </c>
      <c r="LH59" s="15">
        <f>Tabla2[[#This Row],[ROS_DUR_COR_COD_ESC_TG_NEG]]-Tabla2[[#This Row],[PAS_DUR_COR_COD_ESC_TG_NEG]]</f>
        <v>10.969230769230762</v>
      </c>
      <c r="LI59" s="15">
        <f>Tabla2[[#This Row],[ROS_NUM_COR_COD_ESC_TG_NEU]]-Tabla2[[#This Row],[PAS_NUM_COR_COD_ESC_TG_NEU]]</f>
        <v>-0.40277777777777768</v>
      </c>
      <c r="LJ59" s="15">
        <f>Tabla2[[#This Row],[ROS_NUM_COR_COD_ESC_TG_NEG]]-Tabla2[[#This Row],[PAS_NUM_COR_COD_ESC_TG_NEG]]</f>
        <v>-0.73333333333333339</v>
      </c>
      <c r="LK59" s="15">
        <f>Tabla2[[#This Row],[ROS_NUM_COR_COD_ESC_TG_POS]]-Tabla2[[#This Row],[PAS_NUM_COR_COD_ESC_TG_POS]]</f>
        <v>-0.20535714285714279</v>
      </c>
      <c r="LL59" s="15">
        <f>Tabla2[[#This Row],[ROS_DUR_COR_COD_ESC_TG_POS]]-Tabla2[[#This Row],[PAS_DUR_COR_COD_ESC_TG_POS]]</f>
        <v>-4.1000000000000227</v>
      </c>
      <c r="LM59" s="15">
        <f>Tabla2[[#This Row],[ROS_NUM_COR_COD_ESC_TG_TOT]]-Tabla2[[#This Row],[PAS_NUM_COR_COD_ESC_TG_TOT]]</f>
        <v>-0.4397031539888685</v>
      </c>
      <c r="LN59" s="15">
        <f>Tabla2[[#This Row],[ROS_DUR_COR_COD_ESC_TG_TOT]]-Tabla2[[#This Row],[PAS_DUR_COR_COD_ESC_TG_TOT]]</f>
        <v>-54.043650793650727</v>
      </c>
      <c r="LO59" s="15">
        <f>Tabla2[[#This Row],[PAS_NUM_COR_COD_ROS_TG_NEG]]-Tabla2[[#This Row],[ESC_NUM_COR_COD_ROS_TG_NEG]]</f>
        <v>-0.46666666666666679</v>
      </c>
      <c r="LP59" s="15">
        <f>Tabla2[[#This Row],[PAS_DUR_COR_COD_ROS_TG_NEG]]-Tabla2[[#This Row],[ESC_DUR_COR_COD_ROS_TG_NEG]]</f>
        <v>122.58333333333337</v>
      </c>
      <c r="LQ59" s="15">
        <f>Tabla2[[#This Row],[PAS_NUM_COR_COD_ROS_TG_NEU]]-Tabla2[[#This Row],[ESC_NUM_COR_COD_ROS_TG_NEU]]</f>
        <v>1.7777777777777781</v>
      </c>
      <c r="LR59" s="15">
        <f>Tabla2[[#This Row],[PAS_DUR_COR_COD_ROS_TG_NEU]]-Tabla2[[#This Row],[ESC_DUR_COR_COD_ROS_TG_NEU]]</f>
        <v>537.15384615384619</v>
      </c>
      <c r="LS59" s="15">
        <f>Tabla2[[#This Row],[PAS_NUM_COR_COD_ROS_TG_POS]]-Tabla2[[#This Row],[ESC_NUM_COR_COD_ROS_TG_POS]]</f>
        <v>0.125</v>
      </c>
      <c r="LT59" s="15">
        <f>Tabla2[[#This Row],[PAS_DUR_COR_COD_ROS_TG_POS]]-Tabla2[[#This Row],[ESC_DUR_COR_COD_ROS_TG_POS]]</f>
        <v>175.63636363636363</v>
      </c>
      <c r="LU59" s="15">
        <f>Tabla2[[#This Row],[PAS_NUM_COR_COD_ROS_TG_TOT]]-Tabla2[[#This Row],[ESC_NUM_COR_COD_ROS_TG_TOT]]</f>
        <v>0.41496598639455784</v>
      </c>
      <c r="LV59" s="15">
        <f>Tabla2[[#This Row],[PAS_DUR_COR_COD_ROS_TG_TOT]]-Tabla2[[#This Row],[ESC_DUR_COR_COD_ROS_TG_TOT]]</f>
        <v>231</v>
      </c>
      <c r="LW59" s="15">
        <f>Tabla2[[#This Row],[PAS_NUM_COR_COD_ESC_TG_NEG]]-Tabla2[[#This Row],[ESC_NUM_COR_COD_ESC_TG_NEG]]</f>
        <v>-1.1238095238095238</v>
      </c>
      <c r="LX59" s="15">
        <f>Tabla2[[#This Row],[PAS_DUR_COR_COD_ESC_TG_NEG]]-Tabla2[[#This Row],[ESC_DUR_COR_COD_ESC_TG_NEG]]</f>
        <v>-155.05494505494505</v>
      </c>
      <c r="LY59" s="15">
        <f>Tabla2[[#This Row],[PAS_NUM_COR_COD_ESC_TG_NEU]]-Tabla2[[#This Row],[ESC_NUM_COR_COD_ESC_TG_NEU]]</f>
        <v>-3.2222222222222223</v>
      </c>
      <c r="LZ59" s="15">
        <f>Tabla2[[#This Row],[PAS_DUR_COR_COD_ESC_TG_NEU]]-Tabla2[[#This Row],[ESC_DUR_COR_COD_ESC_TG_NEU]]</f>
        <v>-613.01282051282055</v>
      </c>
      <c r="MA59" s="15">
        <f>Tabla2[[#This Row],[PAS_NUM_COR_COD_ESC_TG_POS]]-Tabla2[[#This Row],[ESC_NUM_COR_COD_ESC_TG_POS]]</f>
        <v>-3.1875</v>
      </c>
      <c r="MB59" s="15">
        <f>Tabla2[[#This Row],[PAS_DUR_COR_COD_ESC_TG_POS]]-Tabla2[[#This Row],[ESC_DUR_COR_COD_ESC_TG_POS]]</f>
        <v>-412.4</v>
      </c>
      <c r="MC59" s="15">
        <f>Tabla2[[#This Row],[PAS_NUM_COR_COD_ESC_TG_TOT]]-Tabla2[[#This Row],[ESC_NUM_COR_COD_ESC_TG_TOT]]</f>
        <v>-2.4693877551020407</v>
      </c>
      <c r="MD59" s="15">
        <f>Tabla2[[#This Row],[PAS_DUR_COR_COD_ESC_TG_TOT]]-Tabla2[[#This Row],[ESC_DUR_COR_COD_ESC_TG_TOT]]</f>
        <v>-370.93253968253975</v>
      </c>
      <c r="ME59" s="42">
        <f>Tabla25[[#This Row],[PAS_NUM_COR_COD_ROS_TG_NEG]]-Tabla25[[#This Row],[PAS_NUM_COR_COD_ESC_TG_NEG]]</f>
        <v>-0.20000000000000018</v>
      </c>
      <c r="MF59" s="42">
        <f>Tabla25[[#This Row],[PAS_NUM_COR_COD_ROS_TG_NEU]]-Tabla25[[#This Row],[PAS_NUM_COR_COD_ESC_TG_NEU]]</f>
        <v>-0.33333333333333304</v>
      </c>
      <c r="MG59" s="42">
        <f>Tabla25[[#This Row],[PAS_NUM_COR_COD_ROS_TG_POS]]-Tabla25[[#This Row],[PAS_NUM_COR_COD_ESC_TG_POS]]</f>
        <v>6.25E-2</v>
      </c>
      <c r="MH59" s="42">
        <f>Tabla25[[#This Row],[PAS_NUM_COR_COD_ROS_TG_TOT]]-Tabla25[[#This Row],[PAS_NUM_COR_COD_ESC_TG_TOT]]</f>
        <v>-0.16326530612244916</v>
      </c>
      <c r="MI59" s="42">
        <f>Tabla25[[#This Row],[PAS_DUR_COR_COD_ROS_TG_NEG]]-Tabla25[[#This Row],[PAS_DUR_COR_COD_ESC_TG_NEG]]</f>
        <v>-13.647435897435912</v>
      </c>
      <c r="MJ59" s="42">
        <f>Tabla25[[#This Row],[PAS_DUR_COR_COD_ROS_TG_NEU]]-Tabla25[[#This Row],[PAS_DUR_COR_COD_ESC_TG_NEU]]</f>
        <v>-113</v>
      </c>
      <c r="MK59" s="42">
        <f>Tabla25[[#This Row],[PAS_DUR_COR_COD_ROS_TG_POS]]-Tabla25[[#This Row],[PAS_DUR_COR_COD_ESC_TG_POS]]</f>
        <v>-90.463636363636397</v>
      </c>
      <c r="ML59" s="42">
        <f>Tabla25[[#This Row],[PAS_DUR_COR_COD_ROS_TG_TOT]]-Tabla25[[#This Row],[PAS_DUR_COR_COD_ESC_TG_TOT]]</f>
        <v>-71.972222222222172</v>
      </c>
      <c r="MM59" s="44">
        <f>Tabla25[[#This Row],[ESC_NUM_COR_COD_ROS_TG_NEG]]-Tabla25[[#This Row],[ESC_NUM_COR_COD_ESC_TG_NEG]]</f>
        <v>-0.85714285714285721</v>
      </c>
      <c r="MN59" s="44">
        <f>Tabla25[[#This Row],[ESC_NUM_COR_COD_ROS_TG_NEU]]-Tabla25[[#This Row],[ESC_NUM_COR_COD_ESC_TG_NEU]]</f>
        <v>-5.333333333333333</v>
      </c>
      <c r="MO59" s="44">
        <f>Tabla25[[#This Row],[ESC_NUM_COR_COD_ROS_TG_POS]]-Tabla25[[#This Row],[ESC_NUM_COR_COD_ESC_TG_POS]]</f>
        <v>-3.25</v>
      </c>
      <c r="MP59" s="44">
        <f>Tabla25[[#This Row],[ESC_NUM_COR_COD_ROS_TG_TOT]]-Tabla25[[#This Row],[ESC_NUM_COR_COD_ESC_TG_TOT]]</f>
        <v>-3.0476190476190474</v>
      </c>
      <c r="MQ59" s="44">
        <f>Tabla25[[#This Row],[ESC_DUR_COR_COD_ROS_TG_NEG]]-Tabla25[[#This Row],[ESC_DUR_COR_COD_ESC_TG_NEG]]</f>
        <v>-291.28571428571433</v>
      </c>
      <c r="MR59" s="44">
        <f>Tabla25[[#This Row],[ESC_DUR_COR_COD_ROS_TG_NEU]]-Tabla25[[#This Row],[ESC_DUR_COR_COD_ESC_TG_NEU]]</f>
        <v>-1263.1666666666667</v>
      </c>
      <c r="MS59" s="44">
        <f>Tabla25[[#This Row],[ESC_DUR_COR_COD_ROS_TG_POS]]-Tabla25[[#This Row],[ESC_DUR_COR_COD_ESC_TG_POS]]</f>
        <v>-678.5</v>
      </c>
      <c r="MT59" s="44">
        <f>Tabla25[[#This Row],[ESC_DUR_COR_COD_ROS_TG_TOT]]-Tabla25[[#This Row],[ESC_DUR_COR_COD_ESC_TG_TOT]]</f>
        <v>-673.90476190476193</v>
      </c>
      <c r="MU59" s="47">
        <f>Tabla25[[#This Row],[ROS_NUM_COR_COD_ROS_TG_NEG]]-Tabla25[[#This Row],[ROS_NUM_COR_COD_ESC_TG_NEG]]</f>
        <v>1</v>
      </c>
      <c r="MV59" s="47">
        <f>Tabla25[[#This Row],[ROS_NUM_COR_COD_ROS_TG_NEU]]-Tabla25[[#This Row],[ROS_NUM_COR_COD_ESC_TG_NEU]]</f>
        <v>1.25</v>
      </c>
      <c r="MW59" s="47">
        <f>Tabla25[[#This Row],[ROS_NUM_COR_COD_ROS_TG_POS]]-Tabla25[[#This Row],[ROS_NUM_COR_COD_ESC_TG_POS]]</f>
        <v>2.285714285714286</v>
      </c>
      <c r="MX59" s="47">
        <f>Tabla25[[#This Row],[ROS_NUM_COR_COD_ROS_TG_TOT]]-Tabla25[[#This Row],[ROS_NUM_COR_COD_ESC_TG_TOT]]</f>
        <v>1.5</v>
      </c>
      <c r="MY59" s="47">
        <f>Tabla25[[#This Row],[ROS_DUR_COR_COD_ROS_TG_NEG]]-Tabla25[[#This Row],[ROS_DUR_COR_COD_ESC_TG_NEG]]</f>
        <v>171.96666666666658</v>
      </c>
      <c r="MZ59" s="47">
        <f>Tabla25[[#This Row],[ROS_DUR_COR_COD_ROS_TG_NEU]]-Tabla25[[#This Row],[ROS_DUR_COR_COD_ESC_TG_NEU]]</f>
        <v>146.66666666666663</v>
      </c>
      <c r="NA59" s="47">
        <f>Tabla25[[#This Row],[ROS_DUR_COR_COD_ROS_TG_POS]]-Tabla25[[#This Row],[ROS_DUR_COR_COD_ESC_TG_POS]]</f>
        <v>612</v>
      </c>
      <c r="NB59" s="47">
        <f>Tabla25[[#This Row],[ROS_DUR_COR_COD_ROS_TG_TOT]]-Tabla25[[#This Row],[ROS_DUR_COR_COD_ESC_TG_TOT]]</f>
        <v>294.32142857142856</v>
      </c>
      <c r="NC59">
        <v>231.5</v>
      </c>
      <c r="ND59">
        <v>209.375</v>
      </c>
      <c r="NE59">
        <v>346.16666666666669</v>
      </c>
      <c r="NF59">
        <v>257.05</v>
      </c>
      <c r="NG59">
        <v>283.39999999999998</v>
      </c>
      <c r="NH59">
        <v>263.5</v>
      </c>
      <c r="NI59">
        <v>273</v>
      </c>
      <c r="NJ59">
        <v>272.64285714285717</v>
      </c>
      <c r="NK59">
        <v>139.14285714285714</v>
      </c>
      <c r="NL59">
        <v>229.5</v>
      </c>
      <c r="NM59">
        <v>244.83333333333334</v>
      </c>
      <c r="NN59">
        <v>193.46666666666667</v>
      </c>
      <c r="NO59">
        <v>324.57142857142856</v>
      </c>
      <c r="NP59">
        <v>363.66666666666669</v>
      </c>
      <c r="NQ59">
        <v>260.625</v>
      </c>
      <c r="NR59">
        <v>311.38095238095241</v>
      </c>
      <c r="NS59">
        <v>250</v>
      </c>
      <c r="NT59">
        <v>312.46153846153845</v>
      </c>
      <c r="NU59">
        <v>251.63636363636363</v>
      </c>
      <c r="NV59">
        <v>273.05555555555554</v>
      </c>
      <c r="NW59">
        <v>278.92307692307691</v>
      </c>
      <c r="NX59">
        <v>265.53846153846155</v>
      </c>
      <c r="NY59">
        <v>255.1</v>
      </c>
      <c r="NZ59">
        <v>267.47222222222223</v>
      </c>
      <c r="OA59" s="15">
        <f>Tabla2[[#This Row],[ROS_1DU_COR_COD_ROS_TG_NEG]]-Tabla2[[#This Row],[PAS_1DU_COR_COD_ROS_TG_NEG]]</f>
        <v>-18.5</v>
      </c>
      <c r="OB59" s="15">
        <f>Tabla2[[#This Row],[ROS_1DU_COR_COD_ROS_TG_NEU]]-Tabla2[[#This Row],[PAS_1DU_COR_COD_ROS_TG_NEU]]</f>
        <v>-103.08653846153845</v>
      </c>
      <c r="OC59" s="15">
        <f>Tabla2[[#This Row],[ROS_1DU_COR_COD_ROS_TG_POS]]-Tabla2[[#This Row],[PAS_1DU_COR_COD_ROS_TG_POS]]</f>
        <v>94.53030303030306</v>
      </c>
      <c r="OD59" s="15">
        <f>Tabla2[[#This Row],[ROS_1DU_COR_COD_ROS_TG_TOT]]-Tabla2[[#This Row],[PAS_1DU_COR_COD_ROS_TG_TOT]]</f>
        <v>-16.005555555555532</v>
      </c>
      <c r="OE59" s="15">
        <f>Tabla2[[#This Row],[ROS_1DU_COR_COD_ESC_TG_NEG]]-Tabla2[[#This Row],[PAS_1DU_COR_COD_ESC_TG_NEG]]</f>
        <v>4.4769230769230717</v>
      </c>
      <c r="OF59" s="15">
        <f>Tabla2[[#This Row],[ROS_1DU_COR_COD_ESC_TG_NEU]]-Tabla2[[#This Row],[PAS_1DU_COR_COD_ESC_TG_NEU]]</f>
        <v>-2.0384615384615472</v>
      </c>
      <c r="OG59" s="15">
        <f>Tabla2[[#This Row],[ROS_1DU_COR_COD_ESC_TG_POS]]-Tabla2[[#This Row],[PAS_1DU_COR_COD_ESC_TG_POS]]</f>
        <v>17.900000000000006</v>
      </c>
      <c r="OH59" s="15">
        <f>Tabla2[[#This Row],[ROS_1DU_COR_COD_ESC_TG_TOT]]-Tabla2[[#This Row],[PAS_1DU_COR_COD_ESC_TG_TOT]]</f>
        <v>5.1706349206349387</v>
      </c>
      <c r="OI59" s="15">
        <f>Tabla2[[#This Row],[PAS_1DU_COR_COD_ROS_TG_NEG]]-Tabla2[[#This Row],[ESC_1DU_COR_COD_ROS_TG_NEG]]</f>
        <v>110.85714285714286</v>
      </c>
      <c r="OJ59" s="15">
        <f>Tabla2[[#This Row],[PAS_1DU_COR_COD_ROS_TG_NEU]]-Tabla2[[#This Row],[ESC_1DU_COR_COD_ROS_TG_NEU]]</f>
        <v>82.961538461538453</v>
      </c>
      <c r="OK59" s="15">
        <f>Tabla2[[#This Row],[PAS_1DU_COR_COD_ROS_TG_POS]]-Tabla2[[#This Row],[ESC_1DU_COR_COD_ROS_TG_POS]]</f>
        <v>6.8030303030302832</v>
      </c>
      <c r="OL59" s="15">
        <f>Tabla2[[#This Row],[PAS_1DU_COR_COD_ROS_TG_TOT]]-Tabla2[[#This Row],[ESC_1DU_COR_COD_ROS_TG_TOT]]</f>
        <v>79.588888888888874</v>
      </c>
      <c r="OM59" s="15">
        <f>Tabla2[[#This Row],[PAS_1DU_COR_COD_ESC_TG_NEG]]-Tabla2[[#This Row],[ESC_1DU_COR_COD_ESC_TG_NEG]]</f>
        <v>-45.64835164835165</v>
      </c>
      <c r="ON59" s="15">
        <f>Tabla2[[#This Row],[PAS_1DU_COR_COD_ESC_TG_NEU]]-Tabla2[[#This Row],[ESC_1DU_COR_COD_ESC_TG_NEU]]</f>
        <v>-98.128205128205138</v>
      </c>
      <c r="OO59" s="15">
        <f>Tabla2[[#This Row],[PAS_1DU_COR_COD_ESC_TG_POS]]-Tabla2[[#This Row],[ESC_1DU_COR_COD_ESC_TG_POS]]</f>
        <v>-5.5250000000000057</v>
      </c>
      <c r="OP59" s="15">
        <f>Tabla2[[#This Row],[PAS_1DU_COR_COD_ESC_TG_TOT]]-Tabla2[[#This Row],[ESC_1DU_COR_COD_ESC_TG_TOT]]</f>
        <v>-43.908730158730179</v>
      </c>
      <c r="OQ59" s="61">
        <v>-51.899999999999977</v>
      </c>
      <c r="OR59" s="62">
        <v>-54.125</v>
      </c>
      <c r="OS59" s="62">
        <v>73.166666666666686</v>
      </c>
      <c r="OT59" s="62">
        <v>-15.592857142857156</v>
      </c>
      <c r="OU59" s="62">
        <v>-185.42857142857142</v>
      </c>
      <c r="OV59" s="62">
        <v>-134.16666666666669</v>
      </c>
      <c r="OW59" s="62">
        <v>-15.791666666666657</v>
      </c>
      <c r="OX59" s="62">
        <v>-117.91428571428574</v>
      </c>
      <c r="OY59" s="62">
        <v>-28.923076923076906</v>
      </c>
      <c r="OZ59" s="62">
        <v>46.923076923076906</v>
      </c>
      <c r="PA59" s="62">
        <v>-3.4636363636363683</v>
      </c>
      <c r="PB59" s="62">
        <v>5.5833333333333144</v>
      </c>
    </row>
    <row r="60" spans="1:418" x14ac:dyDescent="0.3">
      <c r="A60" s="2" t="s">
        <v>58</v>
      </c>
      <c r="B60" s="2">
        <v>30</v>
      </c>
      <c r="C60" s="2">
        <v>1</v>
      </c>
      <c r="D60" s="2">
        <v>37</v>
      </c>
      <c r="E60">
        <v>3.3</v>
      </c>
      <c r="F60">
        <v>1262.0625</v>
      </c>
      <c r="G60">
        <v>2.85</v>
      </c>
      <c r="H60">
        <v>1207.2666666666667</v>
      </c>
      <c r="I60">
        <v>3.2</v>
      </c>
      <c r="J60">
        <v>1041.5882352941176</v>
      </c>
      <c r="K60">
        <v>3.1166666666666667</v>
      </c>
      <c r="L60">
        <v>1166.8541666666667</v>
      </c>
      <c r="M60">
        <v>3.1</v>
      </c>
      <c r="N60">
        <v>1211.2</v>
      </c>
      <c r="O60">
        <v>3.2</v>
      </c>
      <c r="P60">
        <v>1240.625</v>
      </c>
      <c r="Q60">
        <v>3.45</v>
      </c>
      <c r="R60">
        <v>1198.8823529411766</v>
      </c>
      <c r="S60">
        <v>3.25</v>
      </c>
      <c r="T60">
        <v>1216.6458333333333</v>
      </c>
      <c r="U60">
        <v>3.1833333333333331</v>
      </c>
      <c r="V60">
        <v>1191.75</v>
      </c>
      <c r="W60">
        <v>1.8</v>
      </c>
      <c r="X60">
        <v>520.83333333333337</v>
      </c>
      <c r="Y60">
        <v>1.75</v>
      </c>
      <c r="Z60">
        <v>442.21052631578948</v>
      </c>
      <c r="AA60">
        <v>1.85</v>
      </c>
      <c r="AB60">
        <v>500</v>
      </c>
      <c r="AC60">
        <v>1.8</v>
      </c>
      <c r="AD60">
        <v>487.08928571428572</v>
      </c>
      <c r="AE60">
        <v>1.8</v>
      </c>
      <c r="AF60">
        <v>487.08928571428572</v>
      </c>
      <c r="AG60">
        <v>2.7222222222222223</v>
      </c>
      <c r="AH60">
        <v>932.13815789473688</v>
      </c>
      <c r="BM60">
        <v>2.7222222222222223</v>
      </c>
      <c r="BN60">
        <v>932.13815789473688</v>
      </c>
      <c r="BO60">
        <v>5.125</v>
      </c>
      <c r="BP60">
        <v>1432.625</v>
      </c>
      <c r="BQ60">
        <v>5.625</v>
      </c>
      <c r="BR60">
        <v>1426.875</v>
      </c>
      <c r="BS60">
        <v>6</v>
      </c>
      <c r="BT60">
        <v>1689.5</v>
      </c>
      <c r="BU60">
        <v>5.615384615384615</v>
      </c>
      <c r="BV60">
        <v>1529.6538461538462</v>
      </c>
      <c r="BW60">
        <v>6.7</v>
      </c>
      <c r="BX60">
        <v>1896.3</v>
      </c>
      <c r="BY60">
        <v>6.2222222222222223</v>
      </c>
      <c r="BZ60">
        <v>1867.4444444444443</v>
      </c>
      <c r="CA60">
        <v>4.3</v>
      </c>
      <c r="CB60">
        <v>1384.3333333333333</v>
      </c>
      <c r="CC60">
        <v>5.7241379310344831</v>
      </c>
      <c r="CD60">
        <v>1722.4642857142858</v>
      </c>
      <c r="CE60">
        <v>5.6727272727272728</v>
      </c>
      <c r="CF60">
        <v>1629.6296296296296</v>
      </c>
      <c r="CG60">
        <v>2.125</v>
      </c>
      <c r="CH60">
        <v>608.125</v>
      </c>
      <c r="CI60">
        <v>2</v>
      </c>
      <c r="CJ60">
        <v>897.83333333333337</v>
      </c>
      <c r="CK60">
        <v>1.4</v>
      </c>
      <c r="CL60">
        <v>532.71428571428567</v>
      </c>
      <c r="CM60">
        <v>1.8076923076923077</v>
      </c>
      <c r="CN60">
        <v>665.76190476190482</v>
      </c>
      <c r="CO60">
        <v>1</v>
      </c>
      <c r="CP60">
        <v>566.25</v>
      </c>
      <c r="CQ60">
        <v>0.66666666666666663</v>
      </c>
      <c r="CR60">
        <v>359.6</v>
      </c>
      <c r="CS60">
        <v>2.8</v>
      </c>
      <c r="CT60">
        <v>760.11111111111109</v>
      </c>
      <c r="CU60">
        <v>1.5172413793103448</v>
      </c>
      <c r="CV60">
        <v>605.77777777777783</v>
      </c>
      <c r="CW60">
        <v>1.6545454545454545</v>
      </c>
      <c r="CX60">
        <v>638.07692307692309</v>
      </c>
      <c r="CY60">
        <v>3.6636363636363636</v>
      </c>
      <c r="CZ60">
        <v>1213.8172043010752</v>
      </c>
      <c r="DA60">
        <v>2.75</v>
      </c>
      <c r="DB60">
        <v>971.57142857142856</v>
      </c>
      <c r="DC60">
        <v>3</v>
      </c>
      <c r="DD60">
        <v>776.25</v>
      </c>
      <c r="DE60">
        <v>2.7</v>
      </c>
      <c r="DF60">
        <v>854.6</v>
      </c>
      <c r="DG60">
        <v>2.8076923076923075</v>
      </c>
      <c r="DH60">
        <v>862.28</v>
      </c>
      <c r="DI60">
        <v>3.1</v>
      </c>
      <c r="DJ60">
        <v>834.8</v>
      </c>
      <c r="DK60">
        <v>3.3333333333333335</v>
      </c>
      <c r="DL60">
        <v>946.55555555555554</v>
      </c>
      <c r="DM60">
        <v>2.6</v>
      </c>
      <c r="DN60">
        <v>885.88888888888891</v>
      </c>
      <c r="DO60">
        <v>3</v>
      </c>
      <c r="DP60">
        <v>887.14285714285711</v>
      </c>
      <c r="DQ60">
        <v>2.9090909090909092</v>
      </c>
      <c r="DR60">
        <v>875.41509433962267</v>
      </c>
      <c r="DS60">
        <v>2.9090909090909092</v>
      </c>
      <c r="DT60">
        <v>875.41509433962267</v>
      </c>
      <c r="DU60">
        <v>3.4121212121212121</v>
      </c>
      <c r="DV60">
        <v>1090.972602739726</v>
      </c>
      <c r="DW60">
        <v>7</v>
      </c>
      <c r="DX60">
        <v>1950</v>
      </c>
      <c r="DY60">
        <v>6.5</v>
      </c>
      <c r="DZ60">
        <v>1544</v>
      </c>
      <c r="EC60">
        <v>6.75</v>
      </c>
      <c r="ED60">
        <v>1747</v>
      </c>
      <c r="EG60">
        <v>5</v>
      </c>
      <c r="EH60">
        <v>1120</v>
      </c>
      <c r="EK60">
        <v>5</v>
      </c>
      <c r="EL60">
        <v>1120</v>
      </c>
      <c r="EM60">
        <v>6.4</v>
      </c>
      <c r="EN60">
        <v>1621.6</v>
      </c>
      <c r="EO60">
        <v>0.5</v>
      </c>
      <c r="EP60">
        <v>149</v>
      </c>
      <c r="EQ60">
        <v>2.5</v>
      </c>
      <c r="ER60">
        <v>526</v>
      </c>
      <c r="EU60">
        <v>1.5</v>
      </c>
      <c r="EV60">
        <v>400.33333333333331</v>
      </c>
      <c r="EY60">
        <v>3</v>
      </c>
      <c r="EZ60">
        <v>748</v>
      </c>
      <c r="FC60">
        <v>3</v>
      </c>
      <c r="FD60">
        <v>748</v>
      </c>
      <c r="FE60">
        <v>1.8</v>
      </c>
      <c r="FF60">
        <v>487.25</v>
      </c>
      <c r="FG60">
        <v>4.0999999999999996</v>
      </c>
      <c r="FH60">
        <v>1117.4444444444443</v>
      </c>
      <c r="FI60">
        <v>4.5</v>
      </c>
      <c r="FJ60">
        <v>1298</v>
      </c>
      <c r="FK60">
        <v>3.5</v>
      </c>
      <c r="FL60">
        <v>898.5</v>
      </c>
      <c r="FO60">
        <v>4</v>
      </c>
      <c r="FP60">
        <v>1098.25</v>
      </c>
      <c r="FS60">
        <v>4</v>
      </c>
      <c r="FT60">
        <v>878</v>
      </c>
      <c r="FW60">
        <v>4</v>
      </c>
      <c r="FX60">
        <v>878</v>
      </c>
      <c r="FY60">
        <v>4</v>
      </c>
      <c r="FZ60">
        <v>1054.2</v>
      </c>
      <c r="GA60">
        <v>4</v>
      </c>
      <c r="GB60">
        <v>1054.2</v>
      </c>
      <c r="GC60">
        <v>4.0666666666666664</v>
      </c>
      <c r="GD60">
        <v>1094.8571428571429</v>
      </c>
      <c r="GE60">
        <v>3.4666666666666668</v>
      </c>
      <c r="GF60">
        <v>1091.3125</v>
      </c>
      <c r="GG60">
        <v>3.25</v>
      </c>
      <c r="GH60">
        <v>1932.25</v>
      </c>
      <c r="GI60">
        <v>2.4</v>
      </c>
      <c r="GJ60">
        <v>863.42857142857144</v>
      </c>
      <c r="GK60">
        <v>4.1111111111111107</v>
      </c>
      <c r="GL60">
        <v>1367.625</v>
      </c>
      <c r="GM60">
        <v>3.2222222222222223</v>
      </c>
      <c r="GN60">
        <v>1300.7368421052631</v>
      </c>
      <c r="GO60">
        <v>2.9</v>
      </c>
      <c r="GP60">
        <v>1272.5</v>
      </c>
      <c r="GQ60">
        <v>4</v>
      </c>
      <c r="GR60">
        <v>1315.5555555555557</v>
      </c>
      <c r="GS60">
        <v>3.9</v>
      </c>
      <c r="GT60">
        <v>1465.125</v>
      </c>
      <c r="GU60">
        <v>3.6</v>
      </c>
      <c r="GV60">
        <v>1356.3478260869565</v>
      </c>
      <c r="GW60">
        <v>3.4210526315789473</v>
      </c>
      <c r="GX60">
        <v>1331.1904761904761</v>
      </c>
      <c r="GY60">
        <v>4</v>
      </c>
      <c r="GZ60">
        <v>1328.7142857142858</v>
      </c>
      <c r="HA60">
        <v>5.2</v>
      </c>
      <c r="HB60">
        <v>1405.7</v>
      </c>
      <c r="HC60">
        <v>3.2222222222222223</v>
      </c>
      <c r="HD60">
        <v>1170.5714285714287</v>
      </c>
      <c r="HE60">
        <v>4.1851851851851851</v>
      </c>
      <c r="HF60">
        <v>1314.6666666666667</v>
      </c>
      <c r="HG60">
        <v>4.7</v>
      </c>
      <c r="HH60">
        <v>1697</v>
      </c>
      <c r="HI60">
        <v>3.1</v>
      </c>
      <c r="HJ60">
        <v>1373.5</v>
      </c>
      <c r="HK60">
        <v>3.2</v>
      </c>
      <c r="HL60">
        <v>1486.8333333333333</v>
      </c>
      <c r="HM60">
        <v>3.6666666666666665</v>
      </c>
      <c r="HN60">
        <v>1536.9</v>
      </c>
      <c r="HO60">
        <v>3.9122807017543861</v>
      </c>
      <c r="HP60">
        <v>1415.6818181818182</v>
      </c>
      <c r="HQ60">
        <v>3.6666666666666665</v>
      </c>
      <c r="HR60">
        <v>1374.4186046511627</v>
      </c>
      <c r="HS60">
        <v>3.5</v>
      </c>
      <c r="HT60">
        <v>1035.875</v>
      </c>
      <c r="HU60">
        <v>2.6</v>
      </c>
      <c r="HV60">
        <v>826.7</v>
      </c>
      <c r="HW60">
        <v>2.6666666666666665</v>
      </c>
      <c r="HX60">
        <v>763.44444444444446</v>
      </c>
      <c r="HY60">
        <v>2.8888888888888888</v>
      </c>
      <c r="HZ60">
        <v>867.59259259259261</v>
      </c>
      <c r="IA60">
        <v>2.2000000000000002</v>
      </c>
      <c r="IB60">
        <v>670.2</v>
      </c>
      <c r="IC60">
        <v>2.2000000000000002</v>
      </c>
      <c r="ID60">
        <v>667.4</v>
      </c>
      <c r="IE60">
        <v>2.1</v>
      </c>
      <c r="IF60">
        <v>698</v>
      </c>
      <c r="IG60">
        <v>2.1666666666666665</v>
      </c>
      <c r="IH60">
        <v>677.86206896551721</v>
      </c>
      <c r="II60">
        <v>2.5087719298245612</v>
      </c>
      <c r="IJ60">
        <v>769.33928571428567</v>
      </c>
      <c r="IK60">
        <v>2.5087719298245612</v>
      </c>
      <c r="IL60">
        <v>769.33928571428567</v>
      </c>
      <c r="IM60">
        <v>3.2807017543859649</v>
      </c>
      <c r="IN60">
        <v>1135.7957746478874</v>
      </c>
      <c r="IO60">
        <v>3</v>
      </c>
      <c r="IP60">
        <v>652</v>
      </c>
      <c r="IS60">
        <v>0</v>
      </c>
      <c r="IU60">
        <v>2</v>
      </c>
      <c r="IV60">
        <v>652</v>
      </c>
      <c r="JE60">
        <v>2</v>
      </c>
      <c r="JF60">
        <v>652</v>
      </c>
      <c r="JG60">
        <v>2.5</v>
      </c>
      <c r="JH60">
        <v>1494</v>
      </c>
      <c r="JK60">
        <v>7</v>
      </c>
      <c r="JL60">
        <v>2344</v>
      </c>
      <c r="JM60">
        <v>4</v>
      </c>
      <c r="JN60">
        <v>1919</v>
      </c>
      <c r="JW60">
        <v>4</v>
      </c>
      <c r="JX60">
        <v>1919</v>
      </c>
      <c r="JY60">
        <v>3</v>
      </c>
      <c r="JZ60">
        <v>1285.5</v>
      </c>
      <c r="KA60">
        <v>6</v>
      </c>
      <c r="KB60">
        <v>1704.5</v>
      </c>
      <c r="KE60">
        <v>2</v>
      </c>
      <c r="KF60">
        <v>622</v>
      </c>
      <c r="KG60">
        <v>4.666666666666667</v>
      </c>
      <c r="KH60">
        <v>1343.6666666666667</v>
      </c>
      <c r="KQ60">
        <v>4.666666666666667</v>
      </c>
      <c r="KR60">
        <v>1343.6666666666667</v>
      </c>
      <c r="KS60">
        <v>4.666666666666667</v>
      </c>
      <c r="KT60">
        <v>1343.6666666666667</v>
      </c>
      <c r="KU60">
        <v>3.5555555555555554</v>
      </c>
      <c r="KV60">
        <v>1310.4285714285713</v>
      </c>
      <c r="KW60">
        <v>3.2944444444444443</v>
      </c>
      <c r="KX60">
        <v>1144</v>
      </c>
      <c r="KY60" s="15">
        <f>Tabla2[[#This Row],[ROS_NUM_COR_COD_ROS_TG_NEG]]-Tabla2[[#This Row],[PAS_NUM_COR_COD_ROS_TG_NEG]]</f>
        <v>1.6</v>
      </c>
      <c r="KZ60" s="15">
        <f>Tabla2[[#This Row],[ROS_DUR_COR_COD_ROS_TG_NEG]]-Tabla2[[#This Row],[PAS_DUR_COR_COD_ROS_TG_NEG]]</f>
        <v>485.79999999999995</v>
      </c>
      <c r="LA60" s="15">
        <f>Tabla2[[#This Row],[ROS_NUM_COR_COD_ROS_TG_NEU]]-Tabla2[[#This Row],[PAS_NUM_COR_COD_ROS_TG_NEU]]</f>
        <v>-0.10000000000000009</v>
      </c>
      <c r="LB60" s="15">
        <f>Tabla2[[#This Row],[ROS_DUR_COR_COD_ROS_TG_NEU]]-Tabla2[[#This Row],[PAS_DUR_COR_COD_ROS_TG_NEU]]</f>
        <v>132.875</v>
      </c>
      <c r="LC60" s="15">
        <f>Tabla2[[#This Row],[ROS_NUM_COR_COD_ROS_TG_POS]]-Tabla2[[#This Row],[PAS_NUM_COR_COD_ROS_TG_POS]]</f>
        <v>-0.25</v>
      </c>
      <c r="LD60" s="15">
        <f>Tabla2[[#This Row],[ROS_DUR_COR_COD_ROS_TG_POS]]-Tabla2[[#This Row],[PAS_DUR_COR_COD_ROS_TG_POS]]</f>
        <v>287.95098039215668</v>
      </c>
      <c r="LE60" s="15">
        <f>Tabla2[[#This Row],[ROS_NUM_COR_COD_ROS_TG_TOT]]-Tabla2[[#This Row],[PAS_NUM_COR_COD_ROS_TG_TOT]]</f>
        <v>0.41666666666666652</v>
      </c>
      <c r="LF60" s="15">
        <f>Tabla2[[#This Row],[ROS_DUR_COR_COD_ROS_TG_TOT]]-Tabla2[[#This Row],[PAS_DUR_COR_COD_ROS_TG_TOT]]</f>
        <v>320.25416666666683</v>
      </c>
      <c r="LG60" s="15">
        <f>Tabla2[[#This Row],[ROS_NUM_COR_COD_ESC_TG_NEG]]-Tabla2[[#This Row],[PAS_NUM_COR_COD_ESC_TG_NEG]]</f>
        <v>-0.39999999999999991</v>
      </c>
      <c r="LH60" s="15">
        <f>Tabla2[[#This Row],[ROS_DUR_COR_COD_ESC_TG_NEG]]-Tabla2[[#This Row],[PAS_DUR_COR_COD_ESC_TG_NEG]]</f>
        <v>10.4375</v>
      </c>
      <c r="LI60" s="15">
        <f>Tabla2[[#This Row],[ROS_NUM_COR_COD_ESC_TG_NEU]]-Tabla2[[#This Row],[PAS_NUM_COR_COD_ESC_TG_NEU]]</f>
        <v>1.1499999999999999</v>
      </c>
      <c r="LJ60" s="15">
        <f>Tabla2[[#This Row],[ROS_NUM_COR_COD_ESC_TG_NEG]]-Tabla2[[#This Row],[PAS_NUM_COR_COD_ESC_TG_NEG]]</f>
        <v>-0.39999999999999991</v>
      </c>
      <c r="LK60" s="15">
        <f>Tabla2[[#This Row],[ROS_NUM_COR_COD_ESC_TG_POS]]-Tabla2[[#This Row],[PAS_NUM_COR_COD_ESC_TG_POS]]</f>
        <v>0.69999999999999973</v>
      </c>
      <c r="LL60" s="15">
        <f>Tabla2[[#This Row],[ROS_DUR_COR_COD_ESC_TG_POS]]-Tabla2[[#This Row],[PAS_DUR_COR_COD_ESC_TG_POS]]</f>
        <v>423.53676470588243</v>
      </c>
      <c r="LM60" s="15">
        <f>Tabla2[[#This Row],[ROS_NUM_COR_COD_ESC_TG_TOT]]-Tabla2[[#This Row],[PAS_NUM_COR_COD_ESC_TG_TOT]]</f>
        <v>0.48333333333333339</v>
      </c>
      <c r="LN60" s="15">
        <f>Tabla2[[#This Row],[ROS_DUR_COR_COD_ESC_TG_TOT]]-Tabla2[[#This Row],[PAS_DUR_COR_COD_ESC_TG_TOT]]</f>
        <v>189.49365942028976</v>
      </c>
      <c r="LO60" s="15">
        <f>Tabla2[[#This Row],[PAS_NUM_COR_COD_ROS_TG_NEG]]-Tabla2[[#This Row],[ESC_NUM_COR_COD_ROS_TG_NEG]]</f>
        <v>2.1</v>
      </c>
      <c r="LP60" s="15">
        <f>Tabla2[[#This Row],[PAS_DUR_COR_COD_ROS_TG_NEG]]-Tabla2[[#This Row],[ESC_DUR_COR_COD_ROS_TG_NEG]]</f>
        <v>644.95000000000005</v>
      </c>
      <c r="LQ60" s="15">
        <f>Tabla2[[#This Row],[PAS_NUM_COR_COD_ROS_TG_NEU]]-Tabla2[[#This Row],[ESC_NUM_COR_COD_ROS_TG_NEU]]</f>
        <v>2.5333333333333337</v>
      </c>
      <c r="LR60" s="15">
        <f>Tabla2[[#This Row],[PAS_DUR_COR_COD_ROS_TG_NEU]]-Tabla2[[#This Row],[ESC_DUR_COR_COD_ROS_TG_NEU]]</f>
        <v>881.02499999999998</v>
      </c>
      <c r="LS60" s="15">
        <f>Tabla2[[#This Row],[PAS_NUM_COR_COD_ROS_TG_POS]]-Tabla2[[#This Row],[ESC_NUM_COR_COD_ROS_TG_POS]]</f>
        <v>0.65000000000000036</v>
      </c>
      <c r="LT60" s="15">
        <f>Tabla2[[#This Row],[PAS_DUR_COR_COD_ROS_TG_POS]]-Tabla2[[#This Row],[ESC_DUR_COR_COD_ROS_TG_POS]]</f>
        <v>438.77124183006549</v>
      </c>
      <c r="LU60" s="15">
        <f>Tabla2[[#This Row],[PAS_NUM_COR_COD_ROS_TG_TOT]]-Tabla2[[#This Row],[ESC_NUM_COR_COD_ROS_TG_TOT]]</f>
        <v>1.7327586206896552</v>
      </c>
      <c r="LV60" s="15">
        <f>Tabla2[[#This Row],[PAS_DUR_COR_COD_ROS_TG_TOT]]-Tabla2[[#This Row],[ESC_DUR_COR_COD_ROS_TG_TOT]]</f>
        <v>610.86805555555543</v>
      </c>
      <c r="LW60" s="15">
        <f>Tabla2[[#This Row],[PAS_NUM_COR_COD_ESC_TG_NEG]]-Tabla2[[#This Row],[ESC_NUM_COR_COD_ESC_TG_NEG]]</f>
        <v>-3.4000000000000004</v>
      </c>
      <c r="LX60" s="15">
        <f>Tabla2[[#This Row],[PAS_DUR_COR_COD_ESC_TG_NEG]]-Tabla2[[#This Row],[ESC_DUR_COR_COD_ESC_TG_NEG]]</f>
        <v>-634.23749999999995</v>
      </c>
      <c r="LY60" s="15">
        <f>Tabla2[[#This Row],[PAS_NUM_COR_COD_ESC_TG_NEU]]-Tabla2[[#This Row],[ESC_NUM_COR_COD_ESC_TG_NEU]]</f>
        <v>-3.3722222222222222</v>
      </c>
      <c r="LZ60" s="15">
        <f>Tabla2[[#This Row],[PAS_DUR_COR_COD_ESC_TG_NEU]]-Tabla2[[#This Row],[ESC_DUR_COR_COD_ESC_TG_NEU]]</f>
        <v>-660.17777777777769</v>
      </c>
      <c r="MA60" s="15">
        <f>Tabla2[[#This Row],[PAS_NUM_COR_COD_ESC_TG_POS]]-Tabla2[[#This Row],[ESC_NUM_COR_COD_ESC_TG_POS]]</f>
        <v>-1.0999999999999996</v>
      </c>
      <c r="MB60" s="15">
        <f>Tabla2[[#This Row],[PAS_DUR_COR_COD_ESC_TG_POS]]-Tabla2[[#This Row],[ESC_DUR_COR_COD_ESC_TG_POS]]</f>
        <v>-342.74509803921569</v>
      </c>
      <c r="MC60" s="15">
        <f>Tabla2[[#This Row],[PAS_NUM_COR_COD_ESC_TG_TOT]]-Tabla2[[#This Row],[ESC_NUM_COR_COD_ESC_TG_TOT]]</f>
        <v>-2.6074712643678164</v>
      </c>
      <c r="MD60" s="15">
        <f>Tabla2[[#This Row],[PAS_DUR_COR_COD_ESC_TG_TOT]]-Tabla2[[#This Row],[ESC_DUR_COR_COD_ESC_TG_TOT]]</f>
        <v>-555.61011904761904</v>
      </c>
      <c r="ME60" s="42">
        <f>Tabla25[[#This Row],[PAS_NUM_COR_COD_ROS_TG_NEG]]-Tabla25[[#This Row],[PAS_NUM_COR_COD_ESC_TG_NEG]]</f>
        <v>-0.19999999999999973</v>
      </c>
      <c r="MF60" s="42">
        <f>Tabla25[[#This Row],[PAS_NUM_COR_COD_ROS_TG_NEU]]-Tabla25[[#This Row],[PAS_NUM_COR_COD_ESC_TG_NEU]]</f>
        <v>0.35000000000000009</v>
      </c>
      <c r="MG60" s="42">
        <f>Tabla25[[#This Row],[PAS_NUM_COR_COD_ROS_TG_POS]]-Tabla25[[#This Row],[PAS_NUM_COR_COD_ESC_TG_POS]]</f>
        <v>0.25</v>
      </c>
      <c r="MH60" s="42">
        <f>Tabla25[[#This Row],[PAS_NUM_COR_COD_ROS_TG_TOT]]-Tabla25[[#This Row],[PAS_NUM_COR_COD_ESC_TG_TOT]]</f>
        <v>0.1333333333333333</v>
      </c>
      <c r="MI60" s="42">
        <f>Tabla25[[#This Row],[PAS_DUR_COR_COD_ROS_TG_NEG]]-Tabla25[[#This Row],[PAS_DUR_COR_COD_ESC_TG_NEG]]</f>
        <v>-50.862499999999955</v>
      </c>
      <c r="MJ60" s="42">
        <f>Tabla25[[#This Row],[PAS_DUR_COR_COD_ROS_TG_NEU]]-Tabla25[[#This Row],[PAS_DUR_COR_COD_ESC_TG_NEU]]</f>
        <v>33.358333333333348</v>
      </c>
      <c r="MK60" s="42">
        <f>Tabla25[[#This Row],[PAS_DUR_COR_COD_ROS_TG_POS]]-Tabla25[[#This Row],[PAS_DUR_COR_COD_ESC_TG_POS]]</f>
        <v>157.29411764705901</v>
      </c>
      <c r="ML60" s="42">
        <f>Tabla25[[#This Row],[PAS_DUR_COR_COD_ROS_TG_TOT]]-Tabla25[[#This Row],[PAS_DUR_COR_COD_ESC_TG_TOT]]</f>
        <v>49.791666666666515</v>
      </c>
      <c r="MM60" s="44">
        <f>Tabla25[[#This Row],[ESC_NUM_COR_COD_ROS_TG_NEG]]-Tabla25[[#This Row],[ESC_NUM_COR_COD_ESC_TG_NEG]]</f>
        <v>-5.7</v>
      </c>
      <c r="MN60" s="44">
        <f>Tabla25[[#This Row],[ESC_NUM_COR_COD_ROS_TG_NEU]]-Tabla25[[#This Row],[ESC_NUM_COR_COD_ESC_TG_NEU]]</f>
        <v>-5.5555555555555554</v>
      </c>
      <c r="MO60" s="44">
        <f>Tabla25[[#This Row],[ESC_NUM_COR_COD_ROS_TG_POS]]-Tabla25[[#This Row],[ESC_NUM_COR_COD_ESC_TG_POS]]</f>
        <v>-1.5</v>
      </c>
      <c r="MP60" s="44">
        <f>Tabla25[[#This Row],[ESC_NUM_COR_COD_ROS_TG_TOT]]-Tabla25[[#This Row],[ESC_NUM_COR_COD_ESC_TG_TOT]]</f>
        <v>-4.2068965517241388</v>
      </c>
      <c r="MQ60" s="44">
        <f>Tabla25[[#This Row],[ESC_DUR_COR_COD_ROS_TG_NEG]]-Tabla25[[#This Row],[ESC_DUR_COR_COD_ESC_TG_NEG]]</f>
        <v>-1330.05</v>
      </c>
      <c r="MR60" s="44">
        <f>Tabla25[[#This Row],[ESC_DUR_COR_COD_ROS_TG_NEU]]-Tabla25[[#This Row],[ESC_DUR_COR_COD_ESC_TG_NEU]]</f>
        <v>-1507.8444444444444</v>
      </c>
      <c r="MS60" s="44">
        <f>Tabla25[[#This Row],[ESC_DUR_COR_COD_ROS_TG_POS]]-Tabla25[[#This Row],[ESC_DUR_COR_COD_ESC_TG_POS]]</f>
        <v>-624.22222222222217</v>
      </c>
      <c r="MT60" s="44">
        <f>Tabla25[[#This Row],[ESC_DUR_COR_COD_ROS_TG_TOT]]-Tabla25[[#This Row],[ESC_DUR_COR_COD_ESC_TG_TOT]]</f>
        <v>-1116.686507936508</v>
      </c>
      <c r="MU60" s="47">
        <f>Tabla25[[#This Row],[ROS_NUM_COR_COD_ROS_TG_NEG]]-Tabla25[[#This Row],[ROS_NUM_COR_COD_ESC_TG_NEG]]</f>
        <v>1.8000000000000003</v>
      </c>
      <c r="MV60" s="47">
        <f>Tabla25[[#This Row],[ROS_NUM_COR_COD_ROS_TG_NEU]]-Tabla25[[#This Row],[ROS_NUM_COR_COD_ESC_TG_NEU]]</f>
        <v>-0.89999999999999991</v>
      </c>
      <c r="MW60" s="47">
        <f>Tabla25[[#This Row],[ROS_NUM_COR_COD_ROS_TG_POS]]-Tabla25[[#This Row],[ROS_NUM_COR_COD_ESC_TG_POS]]</f>
        <v>-0.69999999999999973</v>
      </c>
      <c r="MX60" s="47">
        <f>Tabla25[[#This Row],[ROS_NUM_COR_COD_ROS_TG_TOT]]-Tabla25[[#This Row],[ROS_NUM_COR_COD_ESC_TG_TOT]]</f>
        <v>6.666666666666643E-2</v>
      </c>
      <c r="MY60" s="47">
        <f>Tabla25[[#This Row],[ROS_DUR_COR_COD_ROS_TG_NEG]]-Tabla25[[#This Row],[ROS_DUR_COR_COD_ESC_TG_NEG]]</f>
        <v>424.5</v>
      </c>
      <c r="MZ60" s="47">
        <f>Tabla25[[#This Row],[ROS_DUR_COR_COD_ROS_TG_NEU]]-Tabla25[[#This Row],[ROS_DUR_COR_COD_ESC_TG_NEU]]</f>
        <v>57.944444444444343</v>
      </c>
      <c r="NA60" s="47">
        <f>Tabla25[[#This Row],[ROS_DUR_COR_COD_ROS_TG_POS]]-Tabla25[[#This Row],[ROS_DUR_COR_COD_ESC_TG_POS]]</f>
        <v>21.708333333333258</v>
      </c>
      <c r="NB60" s="47">
        <f>Tabla25[[#This Row],[ROS_DUR_COR_COD_ROS_TG_TOT]]-Tabla25[[#This Row],[ROS_DUR_COR_COD_ESC_TG_TOT]]</f>
        <v>180.55217391304359</v>
      </c>
      <c r="NC60">
        <v>341.625</v>
      </c>
      <c r="ND60">
        <v>266.33333333333331</v>
      </c>
      <c r="NE60">
        <v>293</v>
      </c>
      <c r="NF60">
        <v>304.45</v>
      </c>
      <c r="NG60">
        <v>219.66666666666666</v>
      </c>
      <c r="NH60">
        <v>319</v>
      </c>
      <c r="NI60">
        <v>316.125</v>
      </c>
      <c r="NJ60">
        <v>292.08695652173913</v>
      </c>
      <c r="NK60">
        <v>191.75</v>
      </c>
      <c r="NL60">
        <v>280.2</v>
      </c>
      <c r="NM60">
        <v>232.66666666666666</v>
      </c>
      <c r="NN60">
        <v>236.77777777777777</v>
      </c>
      <c r="NO60">
        <v>307.8</v>
      </c>
      <c r="NP60">
        <v>336.11111111111109</v>
      </c>
      <c r="NQ60">
        <v>260.22222222222223</v>
      </c>
      <c r="NR60">
        <v>301.60714285714283</v>
      </c>
      <c r="NS60">
        <v>332.86666666666667</v>
      </c>
      <c r="NT60">
        <v>306.3125</v>
      </c>
      <c r="NU60">
        <v>280.23529411764707</v>
      </c>
      <c r="NV60">
        <v>305.375</v>
      </c>
      <c r="NW60">
        <v>295.3125</v>
      </c>
      <c r="NX60">
        <v>332.66666666666669</v>
      </c>
      <c r="NY60">
        <v>288.88235294117646</v>
      </c>
      <c r="NZ60">
        <v>304.70833333333331</v>
      </c>
      <c r="OA60" s="15">
        <f>Tabla2[[#This Row],[ROS_1DU_COR_COD_ROS_TG_NEG]]-Tabla2[[#This Row],[PAS_1DU_COR_COD_ROS_TG_NEG]]</f>
        <v>8.7583333333333258</v>
      </c>
      <c r="OB60" s="15">
        <f>Tabla2[[#This Row],[ROS_1DU_COR_COD_ROS_TG_NEU]]-Tabla2[[#This Row],[PAS_1DU_COR_COD_ROS_TG_NEU]]</f>
        <v>-39.979166666666686</v>
      </c>
      <c r="OC60" s="15">
        <f>Tabla2[[#This Row],[ROS_1DU_COR_COD_ROS_TG_POS]]-Tabla2[[#This Row],[PAS_1DU_COR_COD_ROS_TG_POS]]</f>
        <v>12.764705882352928</v>
      </c>
      <c r="OD60" s="15">
        <f>Tabla2[[#This Row],[ROS_1DU_COR_COD_ROS_TG_TOT]]-Tabla2[[#This Row],[PAS_1DU_COR_COD_ROS_TG_TOT]]</f>
        <v>-0.92500000000001137</v>
      </c>
      <c r="OE60" s="15">
        <f>Tabla2[[#This Row],[ROS_1DU_COR_COD_ESC_TG_NEG]]-Tabla2[[#This Row],[PAS_1DU_COR_COD_ESC_TG_NEG]]</f>
        <v>-75.645833333333343</v>
      </c>
      <c r="OF60" s="15">
        <f>Tabla2[[#This Row],[ROS_1DU_COR_COD_ESC_TG_NEU]]-Tabla2[[#This Row],[PAS_1DU_COR_COD_ESC_TG_NEU]]</f>
        <v>-13.666666666666686</v>
      </c>
      <c r="OG60" s="15">
        <f>Tabla2[[#This Row],[ROS_1DU_COR_COD_ESC_TG_POS]]-Tabla2[[#This Row],[PAS_1DU_COR_COD_ESC_TG_POS]]</f>
        <v>27.242647058823536</v>
      </c>
      <c r="OH60" s="15">
        <f>Tabla2[[#This Row],[ROS_1DU_COR_COD_ESC_TG_TOT]]-Tabla2[[#This Row],[PAS_1DU_COR_COD_ESC_TG_TOT]]</f>
        <v>-12.621376811594189</v>
      </c>
      <c r="OI60" s="15">
        <f>Tabla2[[#This Row],[PAS_1DU_COR_COD_ROS_TG_NEG]]-Tabla2[[#This Row],[ESC_1DU_COR_COD_ROS_TG_NEG]]</f>
        <v>141.11666666666667</v>
      </c>
      <c r="OJ60" s="15">
        <f>Tabla2[[#This Row],[PAS_1DU_COR_COD_ROS_TG_NEU]]-Tabla2[[#This Row],[ESC_1DU_COR_COD_ROS_TG_NEU]]</f>
        <v>26.112500000000011</v>
      </c>
      <c r="OK60" s="15">
        <f>Tabla2[[#This Row],[PAS_1DU_COR_COD_ROS_TG_POS]]-Tabla2[[#This Row],[ESC_1DU_COR_COD_ROS_TG_POS]]</f>
        <v>47.568627450980415</v>
      </c>
      <c r="OL60" s="15">
        <f>Tabla2[[#This Row],[PAS_1DU_COR_COD_ROS_TG_TOT]]-Tabla2[[#This Row],[ESC_1DU_COR_COD_ROS_TG_TOT]]</f>
        <v>68.597222222222229</v>
      </c>
      <c r="OM60" s="15">
        <f>Tabla2[[#This Row],[PAS_1DU_COR_COD_ESC_TG_NEG]]-Tabla2[[#This Row],[ESC_1DU_COR_COD_ESC_TG_NEG]]</f>
        <v>-12.487500000000011</v>
      </c>
      <c r="ON60" s="15">
        <f>Tabla2[[#This Row],[PAS_1DU_COR_COD_ESC_TG_NEU]]-Tabla2[[#This Row],[ESC_1DU_COR_COD_ESC_TG_NEU]]</f>
        <v>-3.4444444444444002</v>
      </c>
      <c r="OO60" s="15">
        <f>Tabla2[[#This Row],[PAS_1DU_COR_COD_ESC_TG_POS]]-Tabla2[[#This Row],[ESC_1DU_COR_COD_ESC_TG_POS]]</f>
        <v>28.660130718954235</v>
      </c>
      <c r="OP60" s="15">
        <f>Tabla2[[#This Row],[PAS_1DU_COR_COD_ESC_TG_TOT]]-Tabla2[[#This Row],[ESC_1DU_COR_COD_ESC_TG_TOT]]</f>
        <v>3.1011904761904816</v>
      </c>
      <c r="OQ60" s="61">
        <v>121.95833333333334</v>
      </c>
      <c r="OR60" s="62">
        <v>-52.666666666666686</v>
      </c>
      <c r="OS60" s="62">
        <v>-23.125</v>
      </c>
      <c r="OT60" s="62">
        <v>12.363043478260863</v>
      </c>
      <c r="OU60" s="62">
        <v>-116.05000000000001</v>
      </c>
      <c r="OV60" s="62">
        <v>-55.911111111111097</v>
      </c>
      <c r="OW60" s="62">
        <v>-27.555555555555571</v>
      </c>
      <c r="OX60" s="62">
        <v>-64.829365079365061</v>
      </c>
      <c r="OY60" s="62">
        <v>37.554166666666674</v>
      </c>
      <c r="OZ60" s="62">
        <v>-26.354166666666686</v>
      </c>
      <c r="PA60" s="62">
        <v>-8.6470588235293917</v>
      </c>
      <c r="PB60" s="62">
        <v>0.66666666666668561</v>
      </c>
    </row>
    <row r="61" spans="1:418" x14ac:dyDescent="0.3">
      <c r="A61" s="2" t="s">
        <v>59</v>
      </c>
      <c r="B61" s="2">
        <v>30</v>
      </c>
      <c r="C61" s="2">
        <v>1</v>
      </c>
      <c r="D61" s="2">
        <v>38</v>
      </c>
      <c r="E61">
        <v>3.6</v>
      </c>
      <c r="F61">
        <v>1109.0526315789473</v>
      </c>
      <c r="G61">
        <v>3.65</v>
      </c>
      <c r="H61">
        <v>1047.1500000000001</v>
      </c>
      <c r="I61">
        <v>3.1578947368421053</v>
      </c>
      <c r="J61">
        <v>818.57894736842104</v>
      </c>
      <c r="K61">
        <v>3.4745762711864407</v>
      </c>
      <c r="L61">
        <v>992.55172413793105</v>
      </c>
      <c r="M61">
        <v>3.35</v>
      </c>
      <c r="N61">
        <v>996.47368421052636</v>
      </c>
      <c r="O61">
        <v>3.4</v>
      </c>
      <c r="P61">
        <v>1019.05</v>
      </c>
      <c r="Q61">
        <v>3.9473684210526314</v>
      </c>
      <c r="R61">
        <v>1188</v>
      </c>
      <c r="S61">
        <v>3.5593220338983049</v>
      </c>
      <c r="T61">
        <v>1067</v>
      </c>
      <c r="U61">
        <v>3.5169491525423728</v>
      </c>
      <c r="V61">
        <v>1029.7758620689656</v>
      </c>
      <c r="W61">
        <v>1.3</v>
      </c>
      <c r="X61">
        <v>407.66666666666669</v>
      </c>
      <c r="Y61">
        <v>1.5</v>
      </c>
      <c r="Z61">
        <v>409.8</v>
      </c>
      <c r="AA61">
        <v>1.736842105263158</v>
      </c>
      <c r="AB61">
        <v>452.84210526315792</v>
      </c>
      <c r="AC61">
        <v>1.5084745762711864</v>
      </c>
      <c r="AD61">
        <v>423.4736842105263</v>
      </c>
      <c r="AE61">
        <v>1.5084745762711864</v>
      </c>
      <c r="AF61">
        <v>423.4736842105263</v>
      </c>
      <c r="AG61">
        <v>2.847457627118644</v>
      </c>
      <c r="AH61">
        <v>830.01156069364163</v>
      </c>
      <c r="AM61">
        <v>9</v>
      </c>
      <c r="AN61">
        <v>1952</v>
      </c>
      <c r="AO61">
        <v>9</v>
      </c>
      <c r="AP61">
        <v>1952</v>
      </c>
      <c r="AU61">
        <v>0</v>
      </c>
      <c r="AW61">
        <v>0</v>
      </c>
      <c r="AY61">
        <v>4.5</v>
      </c>
      <c r="AZ61">
        <v>1952</v>
      </c>
      <c r="BE61">
        <v>2</v>
      </c>
      <c r="BF61">
        <v>338</v>
      </c>
      <c r="BG61">
        <v>2</v>
      </c>
      <c r="BH61">
        <v>338</v>
      </c>
      <c r="BI61">
        <v>2</v>
      </c>
      <c r="BJ61">
        <v>338</v>
      </c>
      <c r="BK61">
        <v>3.6666666666666665</v>
      </c>
      <c r="BL61">
        <v>1145</v>
      </c>
      <c r="BM61">
        <v>2.8611111111111112</v>
      </c>
      <c r="BN61">
        <v>833.61142857142852</v>
      </c>
      <c r="BO61">
        <v>4.8</v>
      </c>
      <c r="BP61">
        <v>1258.7</v>
      </c>
      <c r="BQ61">
        <v>5.2</v>
      </c>
      <c r="BR61">
        <v>1522.3</v>
      </c>
      <c r="BS61">
        <v>6.1</v>
      </c>
      <c r="BT61">
        <v>1586.9</v>
      </c>
      <c r="BU61">
        <v>5.3666666666666663</v>
      </c>
      <c r="BV61">
        <v>1455.9666666666667</v>
      </c>
      <c r="BW61">
        <v>6</v>
      </c>
      <c r="BX61">
        <v>1830.1111111111111</v>
      </c>
      <c r="BY61">
        <v>3.8888888888888888</v>
      </c>
      <c r="BZ61">
        <v>1117.125</v>
      </c>
      <c r="CA61">
        <v>5.333333333333333</v>
      </c>
      <c r="CB61">
        <v>1526.7777777777778</v>
      </c>
      <c r="CC61">
        <v>5.0740740740740744</v>
      </c>
      <c r="CD61">
        <v>1505.7307692307693</v>
      </c>
      <c r="CE61">
        <v>5.2280701754385968</v>
      </c>
      <c r="CF61">
        <v>1479.0714285714287</v>
      </c>
      <c r="CG61">
        <v>3.2</v>
      </c>
      <c r="CH61">
        <v>921.85714285714289</v>
      </c>
      <c r="CI61">
        <v>2.2999999999999998</v>
      </c>
      <c r="CJ61">
        <v>569.66666666666663</v>
      </c>
      <c r="CK61">
        <v>1.7</v>
      </c>
      <c r="CL61">
        <v>488.125</v>
      </c>
      <c r="CM61">
        <v>2.4</v>
      </c>
      <c r="CN61">
        <v>645.20833333333337</v>
      </c>
      <c r="CO61">
        <v>1.3333333333333333</v>
      </c>
      <c r="CP61">
        <v>387.57142857142856</v>
      </c>
      <c r="CQ61">
        <v>2.7777777777777777</v>
      </c>
      <c r="CR61">
        <v>847.57142857142856</v>
      </c>
      <c r="CS61">
        <v>2.1111111111111112</v>
      </c>
      <c r="CT61">
        <v>745.66666666666663</v>
      </c>
      <c r="CU61">
        <v>2.074074074074074</v>
      </c>
      <c r="CV61">
        <v>656</v>
      </c>
      <c r="CW61">
        <v>2.2456140350877192</v>
      </c>
      <c r="CX61">
        <v>650.11363636363637</v>
      </c>
      <c r="CY61">
        <v>3.736842105263158</v>
      </c>
      <c r="CZ61">
        <v>1114.33</v>
      </c>
      <c r="DA61">
        <v>2.2999999999999998</v>
      </c>
      <c r="DB61">
        <v>631.11111111111109</v>
      </c>
      <c r="DC61">
        <v>2.1</v>
      </c>
      <c r="DD61">
        <v>613.5</v>
      </c>
      <c r="DE61">
        <v>2.5</v>
      </c>
      <c r="DF61">
        <v>669.8</v>
      </c>
      <c r="DG61">
        <v>2.2999999999999998</v>
      </c>
      <c r="DH61">
        <v>638.37931034482756</v>
      </c>
      <c r="DI61">
        <v>2</v>
      </c>
      <c r="DJ61">
        <v>599.125</v>
      </c>
      <c r="DK61">
        <v>1.6666666666666667</v>
      </c>
      <c r="DL61">
        <v>476.375</v>
      </c>
      <c r="DM61">
        <v>1.8888888888888888</v>
      </c>
      <c r="DN61">
        <v>656</v>
      </c>
      <c r="DO61">
        <v>1.8518518518518519</v>
      </c>
      <c r="DP61">
        <v>577.16666666666663</v>
      </c>
      <c r="DQ61">
        <v>2.0877192982456139</v>
      </c>
      <c r="DR61">
        <v>610.66037735849056</v>
      </c>
      <c r="DS61">
        <v>2.0877192982456139</v>
      </c>
      <c r="DT61">
        <v>610.66037735849056</v>
      </c>
      <c r="DU61">
        <v>3.1871345029239766</v>
      </c>
      <c r="DV61">
        <v>939.85620915032678</v>
      </c>
      <c r="EE61">
        <v>6</v>
      </c>
      <c r="EF61">
        <v>1733</v>
      </c>
      <c r="EG61">
        <v>1</v>
      </c>
      <c r="EH61">
        <v>239</v>
      </c>
      <c r="EI61">
        <v>5</v>
      </c>
      <c r="EJ61">
        <v>1907</v>
      </c>
      <c r="EK61">
        <v>4</v>
      </c>
      <c r="EL61">
        <v>1293</v>
      </c>
      <c r="EM61">
        <v>4</v>
      </c>
      <c r="EN61">
        <v>1293</v>
      </c>
      <c r="EW61">
        <v>2</v>
      </c>
      <c r="EX61">
        <v>261</v>
      </c>
      <c r="EY61">
        <v>5</v>
      </c>
      <c r="EZ61">
        <v>1191</v>
      </c>
      <c r="FA61">
        <v>1</v>
      </c>
      <c r="FB61">
        <v>399</v>
      </c>
      <c r="FC61">
        <v>2.6666666666666665</v>
      </c>
      <c r="FD61">
        <v>617</v>
      </c>
      <c r="FE61">
        <v>2.6666666666666665</v>
      </c>
      <c r="FF61">
        <v>617</v>
      </c>
      <c r="FG61">
        <v>3.3333333333333335</v>
      </c>
      <c r="FH61">
        <v>955</v>
      </c>
      <c r="FQ61">
        <v>2</v>
      </c>
      <c r="FR61">
        <v>520</v>
      </c>
      <c r="FS61">
        <v>1</v>
      </c>
      <c r="FT61">
        <v>245</v>
      </c>
      <c r="FU61">
        <v>2</v>
      </c>
      <c r="FV61">
        <v>739</v>
      </c>
      <c r="FW61">
        <v>1.6666666666666667</v>
      </c>
      <c r="FX61">
        <v>501.33333333333331</v>
      </c>
      <c r="FY61">
        <v>1.6666666666666667</v>
      </c>
      <c r="FZ61">
        <v>501.33333333333331</v>
      </c>
      <c r="GA61">
        <v>1.6666666666666667</v>
      </c>
      <c r="GB61">
        <v>501.33333333333331</v>
      </c>
      <c r="GC61">
        <v>2.7777777777777777</v>
      </c>
      <c r="GD61">
        <v>803.77777777777783</v>
      </c>
      <c r="GE61">
        <v>3.1666666666666665</v>
      </c>
      <c r="GF61">
        <v>932.2962962962963</v>
      </c>
      <c r="GG61">
        <v>2.2000000000000002</v>
      </c>
      <c r="GH61">
        <v>741.71428571428567</v>
      </c>
      <c r="GI61">
        <v>1.3333333333333333</v>
      </c>
      <c r="GJ61">
        <v>489.2</v>
      </c>
      <c r="GK61">
        <v>1.4444444444444444</v>
      </c>
      <c r="GL61">
        <v>640.5</v>
      </c>
      <c r="GM61">
        <v>1.6785714285714286</v>
      </c>
      <c r="GN61">
        <v>637.83333333333337</v>
      </c>
      <c r="GO61">
        <v>1.875</v>
      </c>
      <c r="GP61">
        <v>649.71428571428567</v>
      </c>
      <c r="GQ61">
        <v>0.875</v>
      </c>
      <c r="GR61">
        <v>201.75</v>
      </c>
      <c r="GS61">
        <v>1.3</v>
      </c>
      <c r="GT61">
        <v>535.28571428571433</v>
      </c>
      <c r="GU61">
        <v>1.3461538461538463</v>
      </c>
      <c r="GV61">
        <v>505.66666666666669</v>
      </c>
      <c r="GW61">
        <v>1.5185185185185186</v>
      </c>
      <c r="GX61">
        <v>571.75</v>
      </c>
      <c r="GY61">
        <v>4.8</v>
      </c>
      <c r="GZ61">
        <v>1403</v>
      </c>
      <c r="HA61">
        <v>5.8888888888888893</v>
      </c>
      <c r="HB61">
        <v>1548.1111111111111</v>
      </c>
      <c r="HC61">
        <v>4.8888888888888893</v>
      </c>
      <c r="HD61">
        <v>1529.8888888888889</v>
      </c>
      <c r="HE61">
        <v>5.1785714285714288</v>
      </c>
      <c r="HF61">
        <v>1490.4285714285713</v>
      </c>
      <c r="HG61">
        <v>4.625</v>
      </c>
      <c r="HH61">
        <v>1287.75</v>
      </c>
      <c r="HI61">
        <v>6.25</v>
      </c>
      <c r="HJ61">
        <v>1794.5</v>
      </c>
      <c r="HK61">
        <v>4.8</v>
      </c>
      <c r="HL61">
        <v>1468.9</v>
      </c>
      <c r="HM61">
        <v>5.1923076923076925</v>
      </c>
      <c r="HN61">
        <v>1513.3461538461538</v>
      </c>
      <c r="HO61">
        <v>5.1851851851851851</v>
      </c>
      <c r="HP61">
        <v>1501.462962962963</v>
      </c>
      <c r="HQ61">
        <v>3.3518518518518516</v>
      </c>
      <c r="HR61">
        <v>1129.5777777777778</v>
      </c>
      <c r="HS61">
        <v>2.4</v>
      </c>
      <c r="HT61">
        <v>667.8</v>
      </c>
      <c r="HU61">
        <v>2</v>
      </c>
      <c r="HV61">
        <v>553.88888888888891</v>
      </c>
      <c r="HW61">
        <v>2.2222222222222223</v>
      </c>
      <c r="HX61">
        <v>612.77777777777783</v>
      </c>
      <c r="HY61">
        <v>2.2142857142857144</v>
      </c>
      <c r="HZ61">
        <v>613.5</v>
      </c>
      <c r="IA61">
        <v>2.25</v>
      </c>
      <c r="IB61">
        <v>605.5</v>
      </c>
      <c r="IC61">
        <v>2.125</v>
      </c>
      <c r="ID61">
        <v>534.375</v>
      </c>
      <c r="IE61">
        <v>2.1</v>
      </c>
      <c r="IF61">
        <v>544.70000000000005</v>
      </c>
      <c r="IG61">
        <v>2.1538461538461537</v>
      </c>
      <c r="IH61">
        <v>560.23076923076928</v>
      </c>
      <c r="II61">
        <v>2.1851851851851851</v>
      </c>
      <c r="IJ61">
        <v>587.85185185185185</v>
      </c>
      <c r="IK61">
        <v>2.1851851851851851</v>
      </c>
      <c r="IL61">
        <v>587.85185185185185</v>
      </c>
      <c r="IM61">
        <v>2.9629629629629628</v>
      </c>
      <c r="IN61">
        <v>926.43055555555554</v>
      </c>
      <c r="IQ61">
        <v>2</v>
      </c>
      <c r="IR61">
        <v>789</v>
      </c>
      <c r="IS61">
        <v>2</v>
      </c>
      <c r="IT61">
        <v>429</v>
      </c>
      <c r="IU61">
        <v>2</v>
      </c>
      <c r="IV61">
        <v>609</v>
      </c>
      <c r="IW61">
        <v>1</v>
      </c>
      <c r="IX61">
        <v>692</v>
      </c>
      <c r="IY61">
        <v>3.5</v>
      </c>
      <c r="IZ61">
        <v>832.5</v>
      </c>
      <c r="JC61">
        <v>2.25</v>
      </c>
      <c r="JD61">
        <v>785.66666666666663</v>
      </c>
      <c r="JE61">
        <v>2.1666666666666665</v>
      </c>
      <c r="JF61">
        <v>715</v>
      </c>
      <c r="JI61">
        <v>4</v>
      </c>
      <c r="JJ61">
        <v>1220</v>
      </c>
      <c r="JK61">
        <v>5</v>
      </c>
      <c r="JL61">
        <v>1651</v>
      </c>
      <c r="JM61">
        <v>4.5</v>
      </c>
      <c r="JN61">
        <v>1435.5</v>
      </c>
      <c r="JO61">
        <v>6</v>
      </c>
      <c r="JP61">
        <v>1762</v>
      </c>
      <c r="JQ61">
        <v>3.5</v>
      </c>
      <c r="JR61">
        <v>1035</v>
      </c>
      <c r="JU61">
        <v>4.75</v>
      </c>
      <c r="JV61">
        <v>1398.5</v>
      </c>
      <c r="JW61">
        <v>4.666666666666667</v>
      </c>
      <c r="JX61">
        <v>1410.8333333333333</v>
      </c>
      <c r="JY61">
        <v>3.4166666666666665</v>
      </c>
      <c r="JZ61">
        <v>1094.5454545454545</v>
      </c>
      <c r="KC61">
        <v>2</v>
      </c>
      <c r="KD61">
        <v>706</v>
      </c>
      <c r="KE61">
        <v>3</v>
      </c>
      <c r="KF61">
        <v>492</v>
      </c>
      <c r="KG61">
        <v>2.5</v>
      </c>
      <c r="KH61">
        <v>599</v>
      </c>
      <c r="KI61">
        <v>2.5</v>
      </c>
      <c r="KJ61">
        <v>596.5</v>
      </c>
      <c r="KK61">
        <v>2.5</v>
      </c>
      <c r="KL61">
        <v>777</v>
      </c>
      <c r="KO61">
        <v>2.5</v>
      </c>
      <c r="KP61">
        <v>686.75</v>
      </c>
      <c r="KQ61">
        <v>2.5</v>
      </c>
      <c r="KR61">
        <v>657.5</v>
      </c>
      <c r="KS61">
        <v>2.5</v>
      </c>
      <c r="KT61">
        <v>657.5</v>
      </c>
      <c r="KU61">
        <v>3.1111111111111112</v>
      </c>
      <c r="KV61">
        <v>940.29411764705878</v>
      </c>
      <c r="KW61">
        <v>2.9777777777777779</v>
      </c>
      <c r="KX61">
        <v>927.89440993788821</v>
      </c>
      <c r="KY61" s="15">
        <f>Tabla2[[#This Row],[ROS_NUM_COR_COD_ROS_TG_NEG]]-Tabla2[[#This Row],[PAS_NUM_COR_COD_ROS_TG_NEG]]</f>
        <v>1.2749999999999999</v>
      </c>
      <c r="KZ61" s="15">
        <f>Tabla2[[#This Row],[ROS_DUR_COR_COD_ROS_TG_NEG]]-Tabla2[[#This Row],[PAS_DUR_COR_COD_ROS_TG_NEG]]</f>
        <v>291.27631578947364</v>
      </c>
      <c r="LA61" s="15">
        <f>Tabla2[[#This Row],[ROS_NUM_COR_COD_ROS_TG_NEU]]-Tabla2[[#This Row],[PAS_NUM_COR_COD_ROS_TG_NEU]]</f>
        <v>2.85</v>
      </c>
      <c r="LB61" s="15">
        <f>Tabla2[[#This Row],[ROS_DUR_COR_COD_ROS_TG_NEU]]-Tabla2[[#This Row],[PAS_DUR_COR_COD_ROS_TG_NEU]]</f>
        <v>775.45</v>
      </c>
      <c r="LC61" s="15">
        <f>Tabla2[[#This Row],[ROS_NUM_COR_COD_ROS_TG_POS]]-Tabla2[[#This Row],[PAS_NUM_COR_COD_ROS_TG_POS]]</f>
        <v>0.85263157894736841</v>
      </c>
      <c r="LD61" s="15">
        <f>Tabla2[[#This Row],[ROS_DUR_COR_COD_ROS_TG_POS]]-Tabla2[[#This Row],[PAS_DUR_COR_COD_ROS_TG_POS]]</f>
        <v>280.90000000000009</v>
      </c>
      <c r="LE61" s="15">
        <f>Tabla2[[#This Row],[ROS_NUM_COR_COD_ROS_TG_TOT]]-Tabla2[[#This Row],[PAS_NUM_COR_COD_ROS_TG_TOT]]</f>
        <v>1.6329856584093876</v>
      </c>
      <c r="LF61" s="15">
        <f>Tabla2[[#This Row],[ROS_DUR_COR_COD_ROS_TG_TOT]]-Tabla2[[#This Row],[PAS_DUR_COR_COD_ROS_TG_TOT]]</f>
        <v>446.34615384615381</v>
      </c>
      <c r="LG61" s="15">
        <f>Tabla2[[#This Row],[ROS_NUM_COR_COD_ESC_TG_NEG]]-Tabla2[[#This Row],[PAS_NUM_COR_COD_ESC_TG_NEG]]</f>
        <v>-1.7250000000000001</v>
      </c>
      <c r="LH61" s="15">
        <f>Tabla2[[#This Row],[ROS_DUR_COR_COD_ESC_TG_NEG]]-Tabla2[[#This Row],[PAS_DUR_COR_COD_ESC_TG_NEG]]</f>
        <v>-459.33834586466162</v>
      </c>
      <c r="LI61" s="15">
        <f>Tabla2[[#This Row],[ROS_NUM_COR_COD_ESC_TG_NEU]]-Tabla2[[#This Row],[PAS_NUM_COR_COD_ESC_TG_NEU]]</f>
        <v>-2.7749999999999999</v>
      </c>
      <c r="LJ61" s="15">
        <f>Tabla2[[#This Row],[ROS_NUM_COR_COD_ESC_TG_NEG]]-Tabla2[[#This Row],[PAS_NUM_COR_COD_ESC_TG_NEG]]</f>
        <v>-1.7250000000000001</v>
      </c>
      <c r="LK61" s="15">
        <f>Tabla2[[#This Row],[ROS_NUM_COR_COD_ESC_TG_POS]]-Tabla2[[#This Row],[PAS_NUM_COR_COD_ESC_TG_POS]]</f>
        <v>-1.8578947368421053</v>
      </c>
      <c r="LL61" s="15">
        <f>Tabla2[[#This Row],[ROS_DUR_COR_COD_ESC_TG_POS]]-Tabla2[[#This Row],[PAS_DUR_COR_COD_ESC_TG_POS]]</f>
        <v>-283.29323308270671</v>
      </c>
      <c r="LM61" s="15">
        <f>Tabla2[[#This Row],[ROS_NUM_COR_COD_ESC_TG_TOT]]-Tabla2[[#This Row],[PAS_NUM_COR_COD_ESC_TG_TOT]]</f>
        <v>-2.1284224250325945</v>
      </c>
      <c r="LN61" s="15">
        <f>Tabla2[[#This Row],[ROS_DUR_COR_COD_ESC_TG_TOT]]-Tabla2[[#This Row],[PAS_DUR_COR_COD_ESC_TG_TOT]]</f>
        <v>-486.88505747126436</v>
      </c>
      <c r="LO61" s="15">
        <f>Tabla2[[#This Row],[PAS_NUM_COR_COD_ROS_TG_NEG]]-Tabla2[[#This Row],[ESC_NUM_COR_COD_ROS_TG_NEG]]</f>
        <v>2.0166666666666666</v>
      </c>
      <c r="LP61" s="15">
        <f>Tabla2[[#This Row],[PAS_DUR_COR_COD_ROS_TG_NEG]]-Tabla2[[#This Row],[ESC_DUR_COR_COD_ROS_TG_NEG]]</f>
        <v>608.9022556390978</v>
      </c>
      <c r="LQ61" s="15">
        <f>Tabla2[[#This Row],[PAS_NUM_COR_COD_ROS_TG_NEU]]-Tabla2[[#This Row],[ESC_NUM_COR_COD_ROS_TG_NEU]]</f>
        <v>0.62222222222222223</v>
      </c>
      <c r="LR61" s="15">
        <f>Tabla2[[#This Row],[PAS_DUR_COR_COD_ROS_TG_NEU]]-Tabla2[[#This Row],[ESC_DUR_COR_COD_ROS_TG_NEU]]</f>
        <v>171.4785714285714</v>
      </c>
      <c r="LS61" s="15">
        <f>Tabla2[[#This Row],[PAS_NUM_COR_COD_ROS_TG_POS]]-Tabla2[[#This Row],[ESC_NUM_COR_COD_ROS_TG_POS]]</f>
        <v>1.8362573099415203</v>
      </c>
      <c r="LT61" s="15">
        <f>Tabla2[[#This Row],[PAS_DUR_COR_COD_ROS_TG_POS]]-Tabla2[[#This Row],[ESC_DUR_COR_COD_ROS_TG_POS]]</f>
        <v>442.33333333333337</v>
      </c>
      <c r="LU61" s="15">
        <f>Tabla2[[#This Row],[PAS_NUM_COR_COD_ROS_TG_TOT]]-Tabla2[[#This Row],[ESC_NUM_COR_COD_ROS_TG_TOT]]</f>
        <v>1.485247959824231</v>
      </c>
      <c r="LV61" s="15">
        <f>Tabla2[[#This Row],[PAS_DUR_COR_COD_ROS_TG_TOT]]-Tabla2[[#This Row],[ESC_DUR_COR_COD_ROS_TG_TOT]]</f>
        <v>411</v>
      </c>
      <c r="LW61" s="15">
        <f>Tabla2[[#This Row],[PAS_NUM_COR_COD_ESC_TG_NEG]]-Tabla2[[#This Row],[ESC_NUM_COR_COD_ESC_TG_NEG]]</f>
        <v>-2.4</v>
      </c>
      <c r="LX61" s="15">
        <f>Tabla2[[#This Row],[PAS_DUR_COR_COD_ESC_TG_NEG]]-Tabla2[[#This Row],[ESC_DUR_COR_COD_ESC_TG_NEG]]</f>
        <v>-721.0584795321638</v>
      </c>
      <c r="LY61" s="15">
        <f>Tabla2[[#This Row],[PAS_NUM_COR_COD_ESC_TG_NEU]]-Tabla2[[#This Row],[ESC_NUM_COR_COD_ESC_TG_NEU]]</f>
        <v>-0.23888888888888893</v>
      </c>
      <c r="LZ61" s="15">
        <f>Tabla2[[#This Row],[PAS_DUR_COR_COD_ESC_TG_NEU]]-Tabla2[[#This Row],[ESC_DUR_COR_COD_ESC_TG_NEU]]</f>
        <v>-69.974999999999909</v>
      </c>
      <c r="MA61" s="15">
        <f>Tabla2[[#This Row],[PAS_NUM_COR_COD_ESC_TG_POS]]-Tabla2[[#This Row],[ESC_NUM_COR_COD_ESC_TG_POS]]</f>
        <v>-2.1754385964912277</v>
      </c>
      <c r="MB61" s="15">
        <f>Tabla2[[#This Row],[PAS_DUR_COR_COD_ESC_TG_POS]]-Tabla2[[#This Row],[ESC_DUR_COR_COD_ESC_TG_POS]]</f>
        <v>-708.19883040935679</v>
      </c>
      <c r="MC61" s="15">
        <f>Tabla2[[#This Row],[PAS_NUM_COR_COD_ESC_TG_TOT]]-Tabla2[[#This Row],[ESC_NUM_COR_COD_ESC_TG_TOT]]</f>
        <v>-1.5994978028876337</v>
      </c>
      <c r="MD61" s="15">
        <f>Tabla2[[#This Row],[PAS_DUR_COR_COD_ESC_TG_TOT]]-Tabla2[[#This Row],[ESC_DUR_COR_COD_ESC_TG_TOT]]</f>
        <v>-513.17904509283824</v>
      </c>
      <c r="ME61" s="42">
        <f>Tabla25[[#This Row],[PAS_NUM_COR_COD_ROS_TG_NEG]]-Tabla25[[#This Row],[PAS_NUM_COR_COD_ESC_TG_NEG]]</f>
        <v>-0.25</v>
      </c>
      <c r="MF61" s="42">
        <f>Tabla25[[#This Row],[PAS_NUM_COR_COD_ROS_TG_NEU]]-Tabla25[[#This Row],[PAS_NUM_COR_COD_ESC_TG_NEU]]</f>
        <v>-0.25</v>
      </c>
      <c r="MG61" s="42">
        <f>Tabla25[[#This Row],[PAS_NUM_COR_COD_ROS_TG_POS]]-Tabla25[[#This Row],[PAS_NUM_COR_COD_ESC_TG_POS]]</f>
        <v>0.78947368421052611</v>
      </c>
      <c r="MH61" s="42">
        <f>Tabla25[[#This Row],[PAS_NUM_COR_COD_ROS_TG_TOT]]-Tabla25[[#This Row],[PAS_NUM_COR_COD_ESC_TG_TOT]]</f>
        <v>8.4745762711864181E-2</v>
      </c>
      <c r="MI61" s="42">
        <f>Tabla25[[#This Row],[PAS_DUR_COR_COD_ROS_TG_NEG]]-Tabla25[[#This Row],[PAS_DUR_COR_COD_ESC_TG_NEG]]</f>
        <v>-112.57894736842093</v>
      </c>
      <c r="MJ61" s="42">
        <f>Tabla25[[#This Row],[PAS_DUR_COR_COD_ROS_TG_NEU]]-Tabla25[[#This Row],[PAS_DUR_COR_COD_ESC_TG_NEU]]</f>
        <v>-28.100000000000136</v>
      </c>
      <c r="MK61" s="42">
        <f>Tabla25[[#This Row],[PAS_DUR_COR_COD_ROS_TG_POS]]-Tabla25[[#This Row],[PAS_DUR_COR_COD_ESC_TG_POS]]</f>
        <v>369.42105263157896</v>
      </c>
      <c r="ML61" s="42">
        <f>Tabla25[[#This Row],[PAS_DUR_COR_COD_ROS_TG_TOT]]-Tabla25[[#This Row],[PAS_DUR_COR_COD_ESC_TG_TOT]]</f>
        <v>74.448275862068954</v>
      </c>
      <c r="MM61" s="44">
        <f>Tabla25[[#This Row],[ESC_NUM_COR_COD_ROS_TG_NEG]]-Tabla25[[#This Row],[ESC_NUM_COR_COD_ESC_TG_NEG]]</f>
        <v>-4.666666666666667</v>
      </c>
      <c r="MN61" s="44">
        <f>Tabla25[[#This Row],[ESC_NUM_COR_COD_ROS_TG_NEU]]-Tabla25[[#This Row],[ESC_NUM_COR_COD_ESC_TG_NEU]]</f>
        <v>-1.1111111111111112</v>
      </c>
      <c r="MO61" s="44">
        <f>Tabla25[[#This Row],[ESC_NUM_COR_COD_ROS_TG_POS]]-Tabla25[[#This Row],[ESC_NUM_COR_COD_ESC_TG_POS]]</f>
        <v>-3.2222222222222219</v>
      </c>
      <c r="MP61" s="44">
        <f>Tabla25[[#This Row],[ESC_NUM_COR_COD_ROS_TG_TOT]]-Tabla25[[#This Row],[ESC_NUM_COR_COD_ESC_TG_TOT]]</f>
        <v>-3.0000000000000004</v>
      </c>
      <c r="MQ61" s="44">
        <f>Tabla25[[#This Row],[ESC_DUR_COR_COD_ROS_TG_NEG]]-Tabla25[[#This Row],[ESC_DUR_COR_COD_ESC_TG_NEG]]</f>
        <v>-1442.5396825396824</v>
      </c>
      <c r="MR61" s="44">
        <f>Tabla25[[#This Row],[ESC_DUR_COR_COD_ROS_TG_NEU]]-Tabla25[[#This Row],[ESC_DUR_COR_COD_ESC_TG_NEU]]</f>
        <v>-269.55357142857144</v>
      </c>
      <c r="MS61" s="44">
        <f>Tabla25[[#This Row],[ESC_DUR_COR_COD_ROS_TG_POS]]-Tabla25[[#This Row],[ESC_DUR_COR_COD_ESC_TG_POS]]</f>
        <v>-781.1111111111112</v>
      </c>
      <c r="MT61" s="44">
        <f>Tabla25[[#This Row],[ESC_DUR_COR_COD_ROS_TG_TOT]]-Tabla25[[#This Row],[ESC_DUR_COR_COD_ESC_TG_TOT]]</f>
        <v>-849.73076923076928</v>
      </c>
      <c r="MU61" s="47">
        <f>Tabla25[[#This Row],[ROS_NUM_COR_COD_ROS_TG_NEG]]-Tabla25[[#This Row],[ROS_NUM_COR_COD_ESC_TG_NEG]]</f>
        <v>2.75</v>
      </c>
      <c r="MV61" s="47">
        <f>Tabla25[[#This Row],[ROS_NUM_COR_COD_ROS_TG_NEU]]-Tabla25[[#This Row],[ROS_NUM_COR_COD_ESC_TG_NEU]]</f>
        <v>5.375</v>
      </c>
      <c r="MW61" s="47">
        <f>Tabla25[[#This Row],[ROS_NUM_COR_COD_ROS_TG_POS]]-Tabla25[[#This Row],[ROS_NUM_COR_COD_ESC_TG_POS]]</f>
        <v>3.5</v>
      </c>
      <c r="MX61" s="47">
        <f>Tabla25[[#This Row],[ROS_NUM_COR_COD_ROS_TG_TOT]]-Tabla25[[#This Row],[ROS_NUM_COR_COD_ESC_TG_TOT]]</f>
        <v>3.8461538461538463</v>
      </c>
      <c r="MY61" s="47">
        <f>Tabla25[[#This Row],[ROS_DUR_COR_COD_ROS_TG_NEG]]-Tabla25[[#This Row],[ROS_DUR_COR_COD_ESC_TG_NEG]]</f>
        <v>638.03571428571433</v>
      </c>
      <c r="MZ61" s="47">
        <f>Tabla25[[#This Row],[ROS_DUR_COR_COD_ROS_TG_NEU]]-Tabla25[[#This Row],[ROS_DUR_COR_COD_ESC_TG_NEU]]</f>
        <v>1592.75</v>
      </c>
      <c r="NA61" s="47">
        <f>Tabla25[[#This Row],[ROS_DUR_COR_COD_ROS_TG_POS]]-Tabla25[[#This Row],[ROS_DUR_COR_COD_ESC_TG_POS]]</f>
        <v>933.61428571428576</v>
      </c>
      <c r="NB61" s="47">
        <f>Tabla25[[#This Row],[ROS_DUR_COR_COD_ROS_TG_TOT]]-Tabla25[[#This Row],[ROS_DUR_COR_COD_ESC_TG_TOT]]</f>
        <v>1007.6794871794871</v>
      </c>
      <c r="NC61">
        <v>344</v>
      </c>
      <c r="ND61">
        <v>299.375</v>
      </c>
      <c r="NE61">
        <v>335</v>
      </c>
      <c r="NF61">
        <v>326.80769230769232</v>
      </c>
      <c r="NG61">
        <v>314.57142857142856</v>
      </c>
      <c r="NH61">
        <v>125.5</v>
      </c>
      <c r="NI61">
        <v>290.42857142857144</v>
      </c>
      <c r="NJ61">
        <v>263.16666666666669</v>
      </c>
      <c r="NK61">
        <v>268.57142857142856</v>
      </c>
      <c r="NL61">
        <v>292</v>
      </c>
      <c r="NM61">
        <v>297</v>
      </c>
      <c r="NN61">
        <v>285.3</v>
      </c>
      <c r="NO61">
        <v>343.55555555555554</v>
      </c>
      <c r="NP61">
        <v>232.25</v>
      </c>
      <c r="NQ61">
        <v>304.11111111111109</v>
      </c>
      <c r="NR61">
        <v>295.65384615384613</v>
      </c>
      <c r="NS61">
        <v>265.15789473684208</v>
      </c>
      <c r="NT61">
        <v>333.35</v>
      </c>
      <c r="NU61">
        <v>311.89473684210526</v>
      </c>
      <c r="NV61">
        <v>303.98275862068965</v>
      </c>
      <c r="NW61">
        <v>303.78947368421052</v>
      </c>
      <c r="NX61">
        <v>314.75</v>
      </c>
      <c r="NY61">
        <v>243.15789473684211</v>
      </c>
      <c r="NZ61">
        <v>287.70689655172413</v>
      </c>
      <c r="OA61" s="15">
        <f>Tabla2[[#This Row],[ROS_1DU_COR_COD_ROS_TG_NEG]]-Tabla2[[#This Row],[PAS_1DU_COR_COD_ROS_TG_NEG]]</f>
        <v>78.842105263157919</v>
      </c>
      <c r="OB61" s="15">
        <f>Tabla2[[#This Row],[ROS_1DU_COR_COD_ROS_TG_NEU]]-Tabla2[[#This Row],[PAS_1DU_COR_COD_ROS_TG_NEU]]</f>
        <v>-33.975000000000023</v>
      </c>
      <c r="OC61" s="15">
        <f>Tabla2[[#This Row],[ROS_1DU_COR_COD_ROS_TG_POS]]-Tabla2[[#This Row],[PAS_1DU_COR_COD_ROS_TG_POS]]</f>
        <v>23.10526315789474</v>
      </c>
      <c r="OD61" s="15">
        <f>Tabla2[[#This Row],[ROS_1DU_COR_COD_ROS_TG_TOT]]-Tabla2[[#This Row],[PAS_1DU_COR_COD_ROS_TG_TOT]]</f>
        <v>22.82493368700267</v>
      </c>
      <c r="OE61" s="15">
        <f>Tabla2[[#This Row],[ROS_1DU_COR_COD_ESC_TG_NEG]]-Tabla2[[#This Row],[PAS_1DU_COR_COD_ESC_TG_NEG]]</f>
        <v>10.781954887218035</v>
      </c>
      <c r="OF61" s="15">
        <f>Tabla2[[#This Row],[ROS_1DU_COR_COD_ESC_TG_NEU]]-Tabla2[[#This Row],[PAS_1DU_COR_COD_ESC_TG_NEU]]</f>
        <v>-189.25</v>
      </c>
      <c r="OG61" s="15">
        <f>Tabla2[[#This Row],[ROS_1DU_COR_COD_ESC_TG_POS]]-Tabla2[[#This Row],[PAS_1DU_COR_COD_ESC_TG_POS]]</f>
        <v>47.270676691729335</v>
      </c>
      <c r="OH61" s="15">
        <f>Tabla2[[#This Row],[ROS_1DU_COR_COD_ESC_TG_TOT]]-Tabla2[[#This Row],[PAS_1DU_COR_COD_ESC_TG_TOT]]</f>
        <v>-24.540229885057443</v>
      </c>
      <c r="OI61" s="15">
        <f>Tabla2[[#This Row],[PAS_1DU_COR_COD_ROS_TG_NEG]]-Tabla2[[#This Row],[ESC_1DU_COR_COD_ROS_TG_NEG]]</f>
        <v>-3.4135338345864739</v>
      </c>
      <c r="OJ61" s="15">
        <f>Tabla2[[#This Row],[PAS_1DU_COR_COD_ROS_TG_NEU]]-Tabla2[[#This Row],[ESC_1DU_COR_COD_ROS_TG_NEU]]</f>
        <v>41.350000000000023</v>
      </c>
      <c r="OK61" s="15">
        <f>Tabla2[[#This Row],[PAS_1DU_COR_COD_ROS_TG_POS]]-Tabla2[[#This Row],[ESC_1DU_COR_COD_ROS_TG_POS]]</f>
        <v>14.89473684210526</v>
      </c>
      <c r="OL61" s="15">
        <f>Tabla2[[#This Row],[PAS_1DU_COR_COD_ROS_TG_TOT]]-Tabla2[[#This Row],[ESC_1DU_COR_COD_ROS_TG_TOT]]</f>
        <v>18.68275862068964</v>
      </c>
      <c r="OM61" s="15">
        <f>Tabla2[[#This Row],[PAS_1DU_COR_COD_ESC_TG_NEG]]-Tabla2[[#This Row],[ESC_1DU_COR_COD_ESC_TG_NEG]]</f>
        <v>-39.766081871345023</v>
      </c>
      <c r="ON61" s="15">
        <f>Tabla2[[#This Row],[PAS_1DU_COR_COD_ESC_TG_NEU]]-Tabla2[[#This Row],[ESC_1DU_COR_COD_ESC_TG_NEU]]</f>
        <v>82.5</v>
      </c>
      <c r="OO61" s="15">
        <f>Tabla2[[#This Row],[PAS_1DU_COR_COD_ESC_TG_POS]]-Tabla2[[#This Row],[ESC_1DU_COR_COD_ESC_TG_POS]]</f>
        <v>-60.953216374268976</v>
      </c>
      <c r="OP61" s="15">
        <f>Tabla2[[#This Row],[PAS_1DU_COR_COD_ESC_TG_TOT]]-Tabla2[[#This Row],[ESC_1DU_COR_COD_ESC_TG_TOT]]</f>
        <v>-7.9469496021220039</v>
      </c>
      <c r="OQ61" s="61">
        <v>29.428571428571445</v>
      </c>
      <c r="OR61" s="62">
        <v>173.875</v>
      </c>
      <c r="OS61" s="62">
        <v>44.571428571428555</v>
      </c>
      <c r="OT61" s="62">
        <v>63.641025641025635</v>
      </c>
      <c r="OU61" s="62">
        <v>-74.984126984126988</v>
      </c>
      <c r="OV61" s="62">
        <v>59.75</v>
      </c>
      <c r="OW61" s="62">
        <v>-7.1111111111110858</v>
      </c>
      <c r="OX61" s="62">
        <v>-10.353846153846121</v>
      </c>
      <c r="OY61" s="62">
        <v>-38.631578947368439</v>
      </c>
      <c r="OZ61" s="62">
        <v>18.600000000000023</v>
      </c>
      <c r="PA61" s="62">
        <v>68.73684210526315</v>
      </c>
      <c r="PB61" s="62">
        <v>16.275862068965523</v>
      </c>
    </row>
    <row r="62" spans="1:418" x14ac:dyDescent="0.3">
      <c r="A62" s="2" t="s">
        <v>60</v>
      </c>
      <c r="B62" s="2">
        <v>30</v>
      </c>
      <c r="C62" s="2">
        <v>1</v>
      </c>
      <c r="D62" s="2">
        <v>34</v>
      </c>
      <c r="E62">
        <v>3.6</v>
      </c>
      <c r="F62">
        <v>1018.6315789473684</v>
      </c>
      <c r="G62">
        <v>3.8</v>
      </c>
      <c r="H62">
        <v>1220.8823529411766</v>
      </c>
      <c r="I62">
        <v>3.3</v>
      </c>
      <c r="J62">
        <v>1264.9333333333334</v>
      </c>
      <c r="K62">
        <v>3.5666666666666669</v>
      </c>
      <c r="L62">
        <v>1158.4901960784314</v>
      </c>
      <c r="M62">
        <v>3.9</v>
      </c>
      <c r="N62">
        <v>1136.1666666666667</v>
      </c>
      <c r="O62">
        <v>3.9</v>
      </c>
      <c r="P62">
        <v>1064.0526315789473</v>
      </c>
      <c r="Q62">
        <v>4.0999999999999996</v>
      </c>
      <c r="R62">
        <v>1172.6315789473683</v>
      </c>
      <c r="S62">
        <v>3.9666666666666668</v>
      </c>
      <c r="T62">
        <v>1124.0714285714287</v>
      </c>
      <c r="U62">
        <v>3.7666666666666666</v>
      </c>
      <c r="V62">
        <v>1140.4766355140187</v>
      </c>
      <c r="W62">
        <v>1.65</v>
      </c>
      <c r="X62">
        <v>504.8235294117647</v>
      </c>
      <c r="Y62">
        <v>1.8</v>
      </c>
      <c r="Z62">
        <v>486.84210526315792</v>
      </c>
      <c r="AA62">
        <v>1.75</v>
      </c>
      <c r="AB62">
        <v>540.21052631578948</v>
      </c>
      <c r="AC62">
        <v>1.7333333333333334</v>
      </c>
      <c r="AD62">
        <v>510.83636363636361</v>
      </c>
      <c r="AE62">
        <v>1.7333333333333334</v>
      </c>
      <c r="AF62">
        <v>510.83636363636361</v>
      </c>
      <c r="AG62">
        <v>3.088888888888889</v>
      </c>
      <c r="AH62">
        <v>926.70987654320993</v>
      </c>
      <c r="BM62">
        <v>3.088888888888889</v>
      </c>
      <c r="BN62">
        <v>926.70987654320993</v>
      </c>
      <c r="BO62">
        <v>2.3333333333333335</v>
      </c>
      <c r="BP62">
        <v>1069.8333333333333</v>
      </c>
      <c r="BQ62">
        <v>3.5</v>
      </c>
      <c r="BR62">
        <v>1382.875</v>
      </c>
      <c r="BS62">
        <v>4.2222222222222223</v>
      </c>
      <c r="BT62">
        <v>1466.125</v>
      </c>
      <c r="BU62">
        <v>3.3571428571428572</v>
      </c>
      <c r="BV62">
        <v>1327.7727272727273</v>
      </c>
      <c r="BW62">
        <v>3.4444444444444446</v>
      </c>
      <c r="BX62">
        <v>1390.3333333333333</v>
      </c>
      <c r="BY62">
        <v>3.6</v>
      </c>
      <c r="BZ62">
        <v>1777.3333333333333</v>
      </c>
      <c r="CA62">
        <v>4.2</v>
      </c>
      <c r="CB62">
        <v>1615.125</v>
      </c>
      <c r="CC62">
        <v>3.7586206896551726</v>
      </c>
      <c r="CD62">
        <v>1596.35</v>
      </c>
      <c r="CE62">
        <v>3.5614035087719298</v>
      </c>
      <c r="CF62">
        <v>1455.6666666666667</v>
      </c>
      <c r="CG62">
        <v>4.333333333333333</v>
      </c>
      <c r="CH62">
        <v>1315.4444444444443</v>
      </c>
      <c r="CI62">
        <v>2.2999999999999998</v>
      </c>
      <c r="CJ62">
        <v>870.57142857142856</v>
      </c>
      <c r="CK62">
        <v>2.2222222222222223</v>
      </c>
      <c r="CL62">
        <v>1243.4000000000001</v>
      </c>
      <c r="CM62">
        <v>2.9285714285714284</v>
      </c>
      <c r="CN62">
        <v>1150</v>
      </c>
      <c r="CO62">
        <v>3.2222222222222223</v>
      </c>
      <c r="CP62">
        <v>1322.2857142857142</v>
      </c>
      <c r="CQ62">
        <v>3.6</v>
      </c>
      <c r="CR62">
        <v>1386.25</v>
      </c>
      <c r="CS62">
        <v>2.9</v>
      </c>
      <c r="CT62">
        <v>1383.6666666666667</v>
      </c>
      <c r="CU62">
        <v>3.2413793103448274</v>
      </c>
      <c r="CV62">
        <v>1364.1904761904761</v>
      </c>
      <c r="CW62">
        <v>3.0877192982456139</v>
      </c>
      <c r="CX62">
        <v>1257.0952380952381</v>
      </c>
      <c r="CY62">
        <v>3.3245614035087718</v>
      </c>
      <c r="CZ62">
        <v>1356.3809523809523</v>
      </c>
      <c r="DA62">
        <v>1.8888888888888888</v>
      </c>
      <c r="DB62">
        <v>640.375</v>
      </c>
      <c r="DC62">
        <v>1.3</v>
      </c>
      <c r="DD62">
        <v>804</v>
      </c>
      <c r="DE62">
        <v>2.8888888888888888</v>
      </c>
      <c r="DF62">
        <v>691.66666666666663</v>
      </c>
      <c r="DG62">
        <v>2</v>
      </c>
      <c r="DH62">
        <v>698.5454545454545</v>
      </c>
      <c r="DI62">
        <v>2</v>
      </c>
      <c r="DJ62">
        <v>831.83333333333337</v>
      </c>
      <c r="DK62">
        <v>1.5</v>
      </c>
      <c r="DL62">
        <v>636.66666666666663</v>
      </c>
      <c r="DM62">
        <v>0.9</v>
      </c>
      <c r="DN62">
        <v>609.25</v>
      </c>
      <c r="DO62">
        <v>1.4482758620689655</v>
      </c>
      <c r="DP62">
        <v>703</v>
      </c>
      <c r="DQ62">
        <v>1.7192982456140351</v>
      </c>
      <c r="DR62">
        <v>700.42105263157896</v>
      </c>
      <c r="DS62">
        <v>1.7192982456140351</v>
      </c>
      <c r="DT62">
        <v>700.42105263157896</v>
      </c>
      <c r="DU62">
        <v>2.7894736842105261</v>
      </c>
      <c r="DV62">
        <v>1152.0655737704917</v>
      </c>
      <c r="DW62">
        <v>7</v>
      </c>
      <c r="DX62">
        <v>2167</v>
      </c>
      <c r="EA62">
        <v>3</v>
      </c>
      <c r="EB62">
        <v>844</v>
      </c>
      <c r="EC62">
        <v>5</v>
      </c>
      <c r="ED62">
        <v>1505.5</v>
      </c>
      <c r="EE62">
        <v>5</v>
      </c>
      <c r="EF62">
        <v>1743</v>
      </c>
      <c r="EK62">
        <v>5</v>
      </c>
      <c r="EL62">
        <v>1743</v>
      </c>
      <c r="EM62">
        <v>5</v>
      </c>
      <c r="EN62">
        <v>1584.6666666666667</v>
      </c>
      <c r="EO62">
        <v>0</v>
      </c>
      <c r="ES62">
        <v>4</v>
      </c>
      <c r="ET62">
        <v>1401</v>
      </c>
      <c r="EU62">
        <v>2</v>
      </c>
      <c r="EV62">
        <v>1401</v>
      </c>
      <c r="EW62">
        <v>2</v>
      </c>
      <c r="EX62">
        <v>449</v>
      </c>
      <c r="FC62">
        <v>2</v>
      </c>
      <c r="FD62">
        <v>449</v>
      </c>
      <c r="FE62">
        <v>2</v>
      </c>
      <c r="FF62">
        <v>925</v>
      </c>
      <c r="FG62">
        <v>3.5</v>
      </c>
      <c r="FH62">
        <v>1320.8</v>
      </c>
      <c r="FI62">
        <v>5</v>
      </c>
      <c r="FJ62">
        <v>1664</v>
      </c>
      <c r="FM62">
        <v>2</v>
      </c>
      <c r="FN62">
        <v>760</v>
      </c>
      <c r="FO62">
        <v>3.5</v>
      </c>
      <c r="FP62">
        <v>1212</v>
      </c>
      <c r="FQ62">
        <v>8</v>
      </c>
      <c r="FR62">
        <v>2031</v>
      </c>
      <c r="FW62">
        <v>8</v>
      </c>
      <c r="FX62">
        <v>2031</v>
      </c>
      <c r="FY62">
        <v>5</v>
      </c>
      <c r="FZ62">
        <v>1485</v>
      </c>
      <c r="GA62">
        <v>5</v>
      </c>
      <c r="GB62">
        <v>1485</v>
      </c>
      <c r="GC62">
        <v>4</v>
      </c>
      <c r="GD62">
        <v>1382.375</v>
      </c>
      <c r="GE62">
        <v>2.85</v>
      </c>
      <c r="GF62">
        <v>1166.2384615384615</v>
      </c>
      <c r="GG62">
        <v>3.7777777777777777</v>
      </c>
      <c r="GH62">
        <v>1366.8571428571429</v>
      </c>
      <c r="GI62">
        <v>1.1000000000000001</v>
      </c>
      <c r="GJ62">
        <v>1033.6666666666667</v>
      </c>
      <c r="GK62">
        <v>3.75</v>
      </c>
      <c r="GL62">
        <v>2237</v>
      </c>
      <c r="GM62">
        <v>2.7777777777777777</v>
      </c>
      <c r="GN62">
        <v>1544.0714285714287</v>
      </c>
      <c r="GO62">
        <v>1.4444444444444444</v>
      </c>
      <c r="GP62">
        <v>620.6</v>
      </c>
      <c r="GQ62">
        <v>3.3333333333333335</v>
      </c>
      <c r="GR62">
        <v>1100.5714285714287</v>
      </c>
      <c r="GS62">
        <v>0.8</v>
      </c>
      <c r="GT62">
        <v>1341.5</v>
      </c>
      <c r="GU62">
        <v>1.8214285714285714</v>
      </c>
      <c r="GV62">
        <v>963.57142857142856</v>
      </c>
      <c r="GW62">
        <v>2.290909090909091</v>
      </c>
      <c r="GX62">
        <v>1253.8214285714287</v>
      </c>
      <c r="GY62">
        <v>2.8888888888888888</v>
      </c>
      <c r="GZ62">
        <v>1325</v>
      </c>
      <c r="HA62">
        <v>3.9</v>
      </c>
      <c r="HB62">
        <v>1419.75</v>
      </c>
      <c r="HC62">
        <v>2.75</v>
      </c>
      <c r="HD62">
        <v>1696</v>
      </c>
      <c r="HE62">
        <v>3.2222222222222223</v>
      </c>
      <c r="HF62">
        <v>1456.8823529411766</v>
      </c>
      <c r="HG62">
        <v>2.4444444444444446</v>
      </c>
      <c r="HH62">
        <v>864.28571428571433</v>
      </c>
      <c r="HI62">
        <v>3.4444444444444446</v>
      </c>
      <c r="HJ62">
        <v>1319.8571428571429</v>
      </c>
      <c r="HK62">
        <v>4</v>
      </c>
      <c r="HL62">
        <v>1392.5</v>
      </c>
      <c r="HM62">
        <v>3.3214285714285716</v>
      </c>
      <c r="HN62">
        <v>1201.3181818181818</v>
      </c>
      <c r="HO62">
        <v>3.2727272727272729</v>
      </c>
      <c r="HP62">
        <v>1312.7179487179487</v>
      </c>
      <c r="HQ62">
        <v>2.7818181818181817</v>
      </c>
      <c r="HR62">
        <v>1288.1044776119404</v>
      </c>
      <c r="HS62">
        <v>1.6666666666666667</v>
      </c>
      <c r="HT62">
        <v>456.42857142857144</v>
      </c>
      <c r="HU62">
        <v>1.4</v>
      </c>
      <c r="HV62">
        <v>768.6</v>
      </c>
      <c r="HW62">
        <v>1.875</v>
      </c>
      <c r="HX62">
        <v>518.57142857142856</v>
      </c>
      <c r="HY62">
        <v>1.6296296296296295</v>
      </c>
      <c r="HZ62">
        <v>561.47368421052636</v>
      </c>
      <c r="IA62">
        <v>0.77777777777777779</v>
      </c>
      <c r="IB62">
        <v>410.8</v>
      </c>
      <c r="IC62">
        <v>1.3333333333333333</v>
      </c>
      <c r="ID62">
        <v>430.57142857142856</v>
      </c>
      <c r="IE62">
        <v>1.4</v>
      </c>
      <c r="IF62">
        <v>607.57142857142856</v>
      </c>
      <c r="IG62">
        <v>1.1785714285714286</v>
      </c>
      <c r="IH62">
        <v>490.57894736842104</v>
      </c>
      <c r="II62">
        <v>1.4</v>
      </c>
      <c r="IJ62">
        <v>526.02631578947364</v>
      </c>
      <c r="IK62">
        <v>1.4</v>
      </c>
      <c r="IL62">
        <v>526.02631578947364</v>
      </c>
      <c r="IM62">
        <v>2.3212121212121213</v>
      </c>
      <c r="IN62">
        <v>1012.3047619047619</v>
      </c>
      <c r="IO62">
        <v>7</v>
      </c>
      <c r="IP62">
        <v>2122</v>
      </c>
      <c r="IS62">
        <v>0</v>
      </c>
      <c r="IU62">
        <v>2.3333333333333335</v>
      </c>
      <c r="IV62">
        <v>2122</v>
      </c>
      <c r="IW62">
        <v>0</v>
      </c>
      <c r="IY62">
        <v>0</v>
      </c>
      <c r="JC62">
        <v>0</v>
      </c>
      <c r="JE62">
        <v>1.4</v>
      </c>
      <c r="JF62">
        <v>2122</v>
      </c>
      <c r="JG62">
        <v>0</v>
      </c>
      <c r="JK62">
        <v>4.5</v>
      </c>
      <c r="JL62">
        <v>1277</v>
      </c>
      <c r="JM62">
        <v>3</v>
      </c>
      <c r="JN62">
        <v>1277</v>
      </c>
      <c r="JO62">
        <v>6</v>
      </c>
      <c r="JP62">
        <v>2332</v>
      </c>
      <c r="JQ62">
        <v>4</v>
      </c>
      <c r="JR62">
        <v>1353</v>
      </c>
      <c r="JU62">
        <v>5</v>
      </c>
      <c r="JV62">
        <v>1842.5</v>
      </c>
      <c r="JW62">
        <v>3.8</v>
      </c>
      <c r="JX62">
        <v>1559.75</v>
      </c>
      <c r="JY62">
        <v>2.6</v>
      </c>
      <c r="JZ62">
        <v>1672.2</v>
      </c>
      <c r="KA62">
        <v>7</v>
      </c>
      <c r="KB62">
        <v>1697</v>
      </c>
      <c r="KE62">
        <v>0.5</v>
      </c>
      <c r="KF62">
        <v>396</v>
      </c>
      <c r="KG62">
        <v>2.6666666666666665</v>
      </c>
      <c r="KH62">
        <v>1046.5</v>
      </c>
      <c r="KI62">
        <v>2</v>
      </c>
      <c r="KJ62">
        <v>297</v>
      </c>
      <c r="KK62">
        <v>0</v>
      </c>
      <c r="KO62">
        <v>1</v>
      </c>
      <c r="KP62">
        <v>297</v>
      </c>
      <c r="KQ62">
        <v>2</v>
      </c>
      <c r="KR62">
        <v>796.66666666666663</v>
      </c>
      <c r="KS62">
        <v>2</v>
      </c>
      <c r="KT62">
        <v>796.66666666666663</v>
      </c>
      <c r="KU62">
        <v>2.4</v>
      </c>
      <c r="KV62">
        <v>1343.875</v>
      </c>
      <c r="KW62">
        <v>2.3277777777777779</v>
      </c>
      <c r="KX62">
        <v>1035.7787610619469</v>
      </c>
      <c r="KY62" s="15">
        <f>Tabla2[[#This Row],[ROS_NUM_COR_COD_ROS_TG_NEG]]-Tabla2[[#This Row],[PAS_NUM_COR_COD_ROS_TG_NEG]]</f>
        <v>-1.4555555555555553</v>
      </c>
      <c r="KZ62" s="15">
        <f>Tabla2[[#This Row],[ROS_DUR_COR_COD_ROS_TG_NEG]]-Tabla2[[#This Row],[PAS_DUR_COR_COD_ROS_TG_NEG]]</f>
        <v>-271.88095238095241</v>
      </c>
      <c r="LA62" s="15">
        <f>Tabla2[[#This Row],[ROS_NUM_COR_COD_ROS_TG_NEU]]-Tabla2[[#This Row],[PAS_NUM_COR_COD_ROS_TG_NEU]]</f>
        <v>-0.45555555555555527</v>
      </c>
      <c r="LB62" s="15">
        <f>Tabla2[[#This Row],[ROS_DUR_COR_COD_ROS_TG_NEU]]-Tabla2[[#This Row],[PAS_DUR_COR_COD_ROS_TG_NEU]]</f>
        <v>255.8045112781956</v>
      </c>
      <c r="LC62" s="15">
        <f>Tabla2[[#This Row],[ROS_NUM_COR_COD_ROS_TG_POS]]-Tabla2[[#This Row],[PAS_NUM_COR_COD_ROS_TG_POS]]</f>
        <v>-9.9999999999999645E-2</v>
      </c>
      <c r="LD62" s="15">
        <f>Tabla2[[#This Row],[ROS_DUR_COR_COD_ROS_TG_POS]]-Tabla2[[#This Row],[PAS_DUR_COR_COD_ROS_TG_POS]]</f>
        <v>219.86842105263167</v>
      </c>
      <c r="LE62" s="15">
        <f>Tabla2[[#This Row],[ROS_NUM_COR_COD_ROS_TG_TOT]]-Tabla2[[#This Row],[PAS_NUM_COR_COD_ROS_TG_TOT]]</f>
        <v>-0.64523809523809517</v>
      </c>
      <c r="LF62" s="15">
        <f>Tabla2[[#This Row],[ROS_DUR_COR_COD_ROS_TG_TOT]]-Tabla2[[#This Row],[PAS_DUR_COR_COD_ROS_TG_TOT]]</f>
        <v>77.246753246753087</v>
      </c>
      <c r="LG62" s="15">
        <f>Tabla2[[#This Row],[ROS_NUM_COR_COD_ESC_TG_NEG]]-Tabla2[[#This Row],[PAS_NUM_COR_COD_ESC_TG_NEG]]</f>
        <v>-2.1555555555555559</v>
      </c>
      <c r="LH62" s="15">
        <f>Tabla2[[#This Row],[ROS_DUR_COR_COD_ESC_TG_NEG]]-Tabla2[[#This Row],[PAS_DUR_COR_COD_ESC_TG_NEG]]</f>
        <v>-398.03157894736842</v>
      </c>
      <c r="LI62" s="15">
        <f>Tabla2[[#This Row],[ROS_NUM_COR_COD_ESC_TG_NEU]]-Tabla2[[#This Row],[PAS_NUM_COR_COD_ESC_TG_NEU]]</f>
        <v>-0.46666666666666634</v>
      </c>
      <c r="LJ62" s="15">
        <f>Tabla2[[#This Row],[ROS_NUM_COR_COD_ESC_TG_NEG]]-Tabla2[[#This Row],[PAS_NUM_COR_COD_ESC_TG_NEG]]</f>
        <v>-2.1555555555555559</v>
      </c>
      <c r="LK62" s="15">
        <f>Tabla2[[#This Row],[ROS_NUM_COR_COD_ESC_TG_POS]]-Tabla2[[#This Row],[PAS_NUM_COR_COD_ESC_TG_POS]]</f>
        <v>-2.5</v>
      </c>
      <c r="LL62" s="15">
        <f>Tabla2[[#This Row],[ROS_DUR_COR_COD_ESC_TG_POS]]-Tabla2[[#This Row],[PAS_DUR_COR_COD_ESC_TG_POS]]</f>
        <v>76.566666666666606</v>
      </c>
      <c r="LM62" s="15">
        <f>Tabla2[[#This Row],[ROS_NUM_COR_COD_ESC_TG_TOT]]-Tabla2[[#This Row],[PAS_NUM_COR_COD_ESC_TG_TOT]]</f>
        <v>-1.7452380952380955</v>
      </c>
      <c r="LN62" s="15">
        <f>Tabla2[[#This Row],[ROS_DUR_COR_COD_ESC_TG_TOT]]-Tabla2[[#This Row],[PAS_DUR_COR_COD_ESC_TG_TOT]]</f>
        <v>-194.91876750700283</v>
      </c>
      <c r="LO62" s="15">
        <f>Tabla2[[#This Row],[PAS_NUM_COR_COD_ROS_TG_NEG]]-Tabla2[[#This Row],[ESC_NUM_COR_COD_ROS_TG_NEG]]</f>
        <v>0.67777777777777759</v>
      </c>
      <c r="LP62" s="15">
        <f>Tabla2[[#This Row],[PAS_DUR_COR_COD_ROS_TG_NEG]]-Tabla2[[#This Row],[ESC_DUR_COR_COD_ROS_TG_NEG]]</f>
        <v>-186.11904761904748</v>
      </c>
      <c r="LQ62" s="15">
        <f>Tabla2[[#This Row],[PAS_NUM_COR_COD_ROS_TG_NEU]]-Tabla2[[#This Row],[ESC_NUM_COR_COD_ROS_TG_NEU]]</f>
        <v>0.29999999999999982</v>
      </c>
      <c r="LR62" s="15">
        <f>Tabla2[[#This Row],[PAS_DUR_COR_COD_ROS_TG_NEU]]-Tabla2[[#This Row],[ESC_DUR_COR_COD_ROS_TG_NEU]]</f>
        <v>-322.19736842105272</v>
      </c>
      <c r="LS62" s="15">
        <f>Tabla2[[#This Row],[PAS_NUM_COR_COD_ROS_TG_POS]]-Tabla2[[#This Row],[ESC_NUM_COR_COD_ROS_TG_POS]]</f>
        <v>1.1999999999999997</v>
      </c>
      <c r="LT62" s="15">
        <f>Tabla2[[#This Row],[PAS_DUR_COR_COD_ROS_TG_POS]]-Tabla2[[#This Row],[ESC_DUR_COR_COD_ROS_TG_POS]]</f>
        <v>-211.03508771929842</v>
      </c>
      <c r="LU62" s="15">
        <f>Tabla2[[#This Row],[PAS_NUM_COR_COD_ROS_TG_TOT]]-Tabla2[[#This Row],[ESC_NUM_COR_COD_ROS_TG_TOT]]</f>
        <v>0.72528735632183938</v>
      </c>
      <c r="LV62" s="15">
        <f>Tabla2[[#This Row],[PAS_DUR_COR_COD_ROS_TG_TOT]]-Tabla2[[#This Row],[ESC_DUR_COR_COD_ROS_TG_TOT]]</f>
        <v>-240.11904761904748</v>
      </c>
      <c r="LW62" s="15">
        <f>Tabla2[[#This Row],[PAS_NUM_COR_COD_ESC_TG_NEG]]-Tabla2[[#This Row],[ESC_NUM_COR_COD_ESC_TG_NEG]]</f>
        <v>0.15555555555555545</v>
      </c>
      <c r="LX62" s="15">
        <f>Tabla2[[#This Row],[PAS_DUR_COR_COD_ESC_TG_NEG]]-Tabla2[[#This Row],[ESC_DUR_COR_COD_ESC_TG_NEG]]</f>
        <v>-371.70175438596482</v>
      </c>
      <c r="LY62" s="15">
        <f>Tabla2[[#This Row],[PAS_NUM_COR_COD_ESC_TG_NEU]]-Tabla2[[#This Row],[ESC_NUM_COR_COD_ESC_TG_NEU]]</f>
        <v>0.19999999999999973</v>
      </c>
      <c r="LZ62" s="15">
        <f>Tabla2[[#This Row],[PAS_DUR_COR_COD_ESC_TG_NEU]]-Tabla2[[#This Row],[ESC_DUR_COR_COD_ESC_TG_NEU]]</f>
        <v>-556.45098039215668</v>
      </c>
      <c r="MA62" s="15">
        <f>Tabla2[[#This Row],[PAS_NUM_COR_COD_ESC_TG_POS]]-Tabla2[[#This Row],[ESC_NUM_COR_COD_ESC_TG_POS]]</f>
        <v>-0.90000000000000036</v>
      </c>
      <c r="MB62" s="15">
        <f>Tabla2[[#This Row],[PAS_DUR_COR_COD_ESC_TG_POS]]-Tabla2[[#This Row],[ESC_DUR_COR_COD_ESC_TG_POS]]</f>
        <v>-350.19166666666661</v>
      </c>
      <c r="MC62" s="15">
        <f>Tabla2[[#This Row],[PAS_NUM_COR_COD_ESC_TG_TOT]]-Tabla2[[#This Row],[ESC_NUM_COR_COD_ESC_TG_TOT]]</f>
        <v>-0.19195402298850572</v>
      </c>
      <c r="MD62" s="15">
        <f>Tabla2[[#This Row],[PAS_DUR_COR_COD_ESC_TG_TOT]]-Tabla2[[#This Row],[ESC_DUR_COR_COD_ESC_TG_TOT]]</f>
        <v>-437.85980392156853</v>
      </c>
      <c r="ME62" s="42">
        <f>Tabla25[[#This Row],[PAS_NUM_COR_COD_ROS_TG_NEG]]-Tabla25[[#This Row],[PAS_NUM_COR_COD_ESC_TG_NEG]]</f>
        <v>0.29999999999999982</v>
      </c>
      <c r="MF62" s="42">
        <f>Tabla25[[#This Row],[PAS_NUM_COR_COD_ROS_TG_NEU]]-Tabla25[[#This Row],[PAS_NUM_COR_COD_ESC_TG_NEU]]</f>
        <v>0.10000000000000009</v>
      </c>
      <c r="MG62" s="42">
        <f>Tabla25[[#This Row],[PAS_NUM_COR_COD_ROS_TG_POS]]-Tabla25[[#This Row],[PAS_NUM_COR_COD_ESC_TG_POS]]</f>
        <v>0.79999999999999982</v>
      </c>
      <c r="MH62" s="42">
        <f>Tabla25[[#This Row],[PAS_NUM_COR_COD_ROS_TG_TOT]]-Tabla25[[#This Row],[PAS_NUM_COR_COD_ESC_TG_TOT]]</f>
        <v>0.39999999999999991</v>
      </c>
      <c r="MI62" s="42">
        <f>Tabla25[[#This Row],[PAS_DUR_COR_COD_ROS_TG_NEG]]-Tabla25[[#This Row],[PAS_DUR_COR_COD_ESC_TG_NEG]]</f>
        <v>117.5350877192983</v>
      </c>
      <c r="MJ62" s="42">
        <f>Tabla25[[#This Row],[PAS_DUR_COR_COD_ROS_TG_NEU]]-Tabla25[[#This Row],[PAS_DUR_COR_COD_ESC_TG_NEU]]</f>
        <v>-156.82972136222929</v>
      </c>
      <c r="MK62" s="42">
        <f>Tabla25[[#This Row],[PAS_DUR_COR_COD_ROS_TG_POS]]-Tabla25[[#This Row],[PAS_DUR_COR_COD_ESC_TG_POS]]</f>
        <v>-92.301754385965069</v>
      </c>
      <c r="ML62" s="42">
        <f>Tabla25[[#This Row],[PAS_DUR_COR_COD_ROS_TG_TOT]]-Tabla25[[#This Row],[PAS_DUR_COR_COD_ESC_TG_TOT]]</f>
        <v>-34.418767507002713</v>
      </c>
      <c r="MM62" s="44">
        <f>Tabla25[[#This Row],[ESC_NUM_COR_COD_ROS_TG_NEG]]-Tabla25[[#This Row],[ESC_NUM_COR_COD_ESC_TG_NEG]]</f>
        <v>-0.22222222222222232</v>
      </c>
      <c r="MN62" s="44">
        <f>Tabla25[[#This Row],[ESC_NUM_COR_COD_ROS_TG_NEU]]-Tabla25[[#This Row],[ESC_NUM_COR_COD_ESC_TG_NEU]]</f>
        <v>0</v>
      </c>
      <c r="MO62" s="44">
        <f>Tabla25[[#This Row],[ESC_NUM_COR_COD_ROS_TG_POS]]-Tabla25[[#This Row],[ESC_NUM_COR_COD_ESC_TG_POS]]</f>
        <v>-1.3000000000000003</v>
      </c>
      <c r="MP62" s="44">
        <f>Tabla25[[#This Row],[ESC_NUM_COR_COD_ROS_TG_TOT]]-Tabla25[[#This Row],[ESC_NUM_COR_COD_ESC_TG_TOT]]</f>
        <v>-0.5172413793103452</v>
      </c>
      <c r="MQ62" s="44">
        <f>Tabla25[[#This Row],[ESC_DUR_COR_COD_ROS_TG_NEG]]-Tabla25[[#This Row],[ESC_DUR_COR_COD_ESC_TG_NEG]]</f>
        <v>-68.047619047619037</v>
      </c>
      <c r="MR62" s="44">
        <f>Tabla25[[#This Row],[ESC_DUR_COR_COD_ROS_TG_NEU]]-Tabla25[[#This Row],[ESC_DUR_COR_COD_ESC_TG_NEU]]</f>
        <v>-391.08333333333326</v>
      </c>
      <c r="MS62" s="44">
        <f>Tabla25[[#This Row],[ESC_DUR_COR_COD_ROS_TG_POS]]-Tabla25[[#This Row],[ESC_DUR_COR_COD_ESC_TG_POS]]</f>
        <v>-231.45833333333326</v>
      </c>
      <c r="MT62" s="44">
        <f>Tabla25[[#This Row],[ESC_DUR_COR_COD_ROS_TG_TOT]]-Tabla25[[#This Row],[ESC_DUR_COR_COD_ESC_TG_TOT]]</f>
        <v>-232.15952380952376</v>
      </c>
      <c r="MU62" s="47">
        <f>Tabla25[[#This Row],[ROS_NUM_COR_COD_ROS_TG_NEG]]-Tabla25[[#This Row],[ROS_NUM_COR_COD_ESC_TG_NEG]]</f>
        <v>1.0000000000000002</v>
      </c>
      <c r="MV62" s="47">
        <f>Tabla25[[#This Row],[ROS_NUM_COR_COD_ROS_TG_NEU]]-Tabla25[[#This Row],[ROS_NUM_COR_COD_ESC_TG_NEU]]</f>
        <v>0.11111111111111116</v>
      </c>
      <c r="MW62" s="47">
        <f>Tabla25[[#This Row],[ROS_NUM_COR_COD_ROS_TG_POS]]-Tabla25[[#This Row],[ROS_NUM_COR_COD_ESC_TG_POS]]</f>
        <v>3.2</v>
      </c>
      <c r="MX62" s="47">
        <f>Tabla25[[#This Row],[ROS_NUM_COR_COD_ROS_TG_TOT]]-Tabla25[[#This Row],[ROS_NUM_COR_COD_ESC_TG_TOT]]</f>
        <v>1.5000000000000002</v>
      </c>
      <c r="MY62" s="47">
        <f>Tabla25[[#This Row],[ROS_DUR_COR_COD_ROS_TG_NEG]]-Tabla25[[#This Row],[ROS_DUR_COR_COD_ESC_TG_NEG]]</f>
        <v>243.68571428571431</v>
      </c>
      <c r="MZ62" s="47">
        <f>Tabla25[[#This Row],[ROS_DUR_COR_COD_ROS_TG_NEU]]-Tabla25[[#This Row],[ROS_DUR_COR_COD_ESC_TG_NEU]]</f>
        <v>219.28571428571422</v>
      </c>
      <c r="NA62" s="47">
        <f>Tabla25[[#This Row],[ROS_DUR_COR_COD_ROS_TG_POS]]-Tabla25[[#This Row],[ROS_DUR_COR_COD_ESC_TG_POS]]</f>
        <v>51</v>
      </c>
      <c r="NB62" s="47">
        <f>Tabla25[[#This Row],[ROS_DUR_COR_COD_ROS_TG_TOT]]-Tabla25[[#This Row],[ROS_DUR_COR_COD_ESC_TG_TOT]]</f>
        <v>237.7467532467532</v>
      </c>
      <c r="NC62">
        <v>246.71428571428572</v>
      </c>
      <c r="ND62">
        <v>263.42857142857144</v>
      </c>
      <c r="NE62">
        <v>324.125</v>
      </c>
      <c r="NF62">
        <v>280.18181818181819</v>
      </c>
      <c r="NG62">
        <v>137.19999999999999</v>
      </c>
      <c r="NH62">
        <v>175</v>
      </c>
      <c r="NI62">
        <v>245</v>
      </c>
      <c r="NJ62">
        <v>171.5</v>
      </c>
      <c r="NK62">
        <v>350</v>
      </c>
      <c r="NL62">
        <v>278.875</v>
      </c>
      <c r="NM62">
        <v>222.33333333333334</v>
      </c>
      <c r="NN62">
        <v>286.42857142857144</v>
      </c>
      <c r="NO62">
        <v>265</v>
      </c>
      <c r="NP62">
        <v>329.66666666666669</v>
      </c>
      <c r="NQ62">
        <v>244.5</v>
      </c>
      <c r="NR62">
        <v>276.2</v>
      </c>
      <c r="NS62">
        <v>274.44444444444446</v>
      </c>
      <c r="NT62">
        <v>278.05263157894734</v>
      </c>
      <c r="NU62">
        <v>285.05263157894734</v>
      </c>
      <c r="NV62">
        <v>279.26785714285717</v>
      </c>
      <c r="NW62">
        <v>287.4736842105263</v>
      </c>
      <c r="NX62">
        <v>310.58823529411762</v>
      </c>
      <c r="NY62">
        <v>346.86666666666667</v>
      </c>
      <c r="NZ62">
        <v>312.64705882352939</v>
      </c>
      <c r="OA62" s="15">
        <f>Tabla2[[#This Row],[ROS_1DU_COR_COD_ROS_TG_NEG]]-Tabla2[[#This Row],[PAS_1DU_COR_COD_ROS_TG_NEG]]</f>
        <v>-27.730158730158735</v>
      </c>
      <c r="OB62" s="15">
        <f>Tabla2[[#This Row],[ROS_1DU_COR_COD_ROS_TG_NEU]]-Tabla2[[#This Row],[PAS_1DU_COR_COD_ROS_TG_NEU]]</f>
        <v>-14.624060150375897</v>
      </c>
      <c r="OC62" s="15">
        <f>Tabla2[[#This Row],[ROS_1DU_COR_COD_ROS_TG_POS]]-Tabla2[[#This Row],[PAS_1DU_COR_COD_ROS_TG_POS]]</f>
        <v>39.072368421052659</v>
      </c>
      <c r="OD62" s="15">
        <f>Tabla2[[#This Row],[ROS_1DU_COR_COD_ROS_TG_TOT]]-Tabla2[[#This Row],[PAS_1DU_COR_COD_ROS_TG_TOT]]</f>
        <v>0.91396103896101977</v>
      </c>
      <c r="OE62" s="15">
        <f>Tabla2[[#This Row],[ROS_1DU_COR_COD_ESC_TG_NEG]]-Tabla2[[#This Row],[PAS_1DU_COR_COD_ESC_TG_NEG]]</f>
        <v>-150.27368421052631</v>
      </c>
      <c r="OF62" s="15">
        <f>Tabla2[[#This Row],[ROS_1DU_COR_COD_ESC_TG_NEU]]-Tabla2[[#This Row],[PAS_1DU_COR_COD_ESC_TG_NEU]]</f>
        <v>-135.58823529411762</v>
      </c>
      <c r="OG62" s="15">
        <f>Tabla2[[#This Row],[ROS_1DU_COR_COD_ESC_TG_POS]]-Tabla2[[#This Row],[PAS_1DU_COR_COD_ESC_TG_POS]]</f>
        <v>-101.86666666666667</v>
      </c>
      <c r="OH62" s="15">
        <f>Tabla2[[#This Row],[ROS_1DU_COR_COD_ESC_TG_TOT]]-Tabla2[[#This Row],[PAS_1DU_COR_COD_ESC_TG_TOT]]</f>
        <v>-141.14705882352939</v>
      </c>
      <c r="OI62" s="15">
        <f>Tabla2[[#This Row],[PAS_1DU_COR_COD_ROS_TG_NEG]]-Tabla2[[#This Row],[ESC_1DU_COR_COD_ROS_TG_NEG]]</f>
        <v>-75.555555555555543</v>
      </c>
      <c r="OJ62" s="15">
        <f>Tabla2[[#This Row],[PAS_1DU_COR_COD_ROS_TG_NEU]]-Tabla2[[#This Row],[ESC_1DU_COR_COD_ROS_TG_NEU]]</f>
        <v>-0.8223684210526585</v>
      </c>
      <c r="OK62" s="15">
        <f>Tabla2[[#This Row],[PAS_1DU_COR_COD_ROS_TG_POS]]-Tabla2[[#This Row],[ESC_1DU_COR_COD_ROS_TG_POS]]</f>
        <v>62.719298245613999</v>
      </c>
      <c r="OL62" s="15">
        <f>Tabla2[[#This Row],[PAS_1DU_COR_COD_ROS_TG_TOT]]-Tabla2[[#This Row],[ESC_1DU_COR_COD_ROS_TG_TOT]]</f>
        <v>-7.1607142857142776</v>
      </c>
      <c r="OM62" s="15">
        <f>Tabla2[[#This Row],[PAS_1DU_COR_COD_ESC_TG_NEG]]-Tabla2[[#This Row],[ESC_1DU_COR_COD_ESC_TG_NEG]]</f>
        <v>22.473684210526301</v>
      </c>
      <c r="ON62" s="15">
        <f>Tabla2[[#This Row],[PAS_1DU_COR_COD_ESC_TG_NEU]]-Tabla2[[#This Row],[ESC_1DU_COR_COD_ESC_TG_NEU]]</f>
        <v>-19.078431372549062</v>
      </c>
      <c r="OO62" s="15">
        <f>Tabla2[[#This Row],[PAS_1DU_COR_COD_ESC_TG_POS]]-Tabla2[[#This Row],[ESC_1DU_COR_COD_ESC_TG_POS]]</f>
        <v>102.36666666666667</v>
      </c>
      <c r="OP62" s="15">
        <f>Tabla2[[#This Row],[PAS_1DU_COR_COD_ESC_TG_TOT]]-Tabla2[[#This Row],[ESC_1DU_COR_COD_ESC_TG_TOT]]</f>
        <v>36.447058823529403</v>
      </c>
      <c r="OQ62" s="61">
        <v>109.51428571428573</v>
      </c>
      <c r="OR62" s="62">
        <v>88.428571428571445</v>
      </c>
      <c r="OS62" s="62">
        <v>79.125</v>
      </c>
      <c r="OT62" s="62">
        <v>108.68181818181819</v>
      </c>
      <c r="OU62" s="62">
        <v>85</v>
      </c>
      <c r="OV62" s="62">
        <v>-50.791666666666686</v>
      </c>
      <c r="OW62" s="62">
        <v>-22.166666666666657</v>
      </c>
      <c r="OX62" s="62">
        <v>10.228571428571456</v>
      </c>
      <c r="OY62" s="62">
        <v>-13.029239766081844</v>
      </c>
      <c r="OZ62" s="62">
        <v>-32.535603715170282</v>
      </c>
      <c r="PA62" s="62">
        <v>-61.814035087719333</v>
      </c>
      <c r="PB62" s="62">
        <v>-33.379201680672224</v>
      </c>
    </row>
    <row r="63" spans="1:418" x14ac:dyDescent="0.3">
      <c r="A63" s="2" t="s">
        <v>61</v>
      </c>
      <c r="B63" s="2">
        <v>30</v>
      </c>
      <c r="C63" s="2">
        <v>1</v>
      </c>
      <c r="D63" s="2">
        <v>30</v>
      </c>
      <c r="E63">
        <v>4.05</v>
      </c>
      <c r="F63">
        <v>964.8</v>
      </c>
      <c r="G63">
        <v>4.5</v>
      </c>
      <c r="H63">
        <v>1010.3</v>
      </c>
      <c r="I63">
        <v>4.5999999999999996</v>
      </c>
      <c r="J63">
        <v>1093.8947368421052</v>
      </c>
      <c r="K63">
        <v>4.3833333333333337</v>
      </c>
      <c r="L63">
        <v>1021.7966101694915</v>
      </c>
      <c r="M63">
        <v>2.75</v>
      </c>
      <c r="N63">
        <v>838.0625</v>
      </c>
      <c r="O63">
        <v>3.15</v>
      </c>
      <c r="P63">
        <v>689.77777777777783</v>
      </c>
      <c r="Q63">
        <v>3.45</v>
      </c>
      <c r="R63">
        <v>923.55555555555554</v>
      </c>
      <c r="S63">
        <v>3.1166666666666667</v>
      </c>
      <c r="T63">
        <v>816.32692307692309</v>
      </c>
      <c r="U63">
        <v>3.75</v>
      </c>
      <c r="V63">
        <v>925.54054054054052</v>
      </c>
      <c r="W63">
        <v>1.95</v>
      </c>
      <c r="X63">
        <v>434.1</v>
      </c>
      <c r="Y63">
        <v>2.2999999999999998</v>
      </c>
      <c r="Z63">
        <v>489.6</v>
      </c>
      <c r="AA63">
        <v>2.25</v>
      </c>
      <c r="AB63">
        <v>449.65</v>
      </c>
      <c r="AC63">
        <v>2.1666666666666665</v>
      </c>
      <c r="AD63">
        <v>457.78333333333336</v>
      </c>
      <c r="AE63">
        <v>2.1666666666666665</v>
      </c>
      <c r="AF63">
        <v>457.78333333333336</v>
      </c>
      <c r="AG63">
        <v>3.2222222222222223</v>
      </c>
      <c r="AH63">
        <v>761.41520467836256</v>
      </c>
      <c r="BM63">
        <v>3.2222222222222223</v>
      </c>
      <c r="BN63">
        <v>761.41520467836256</v>
      </c>
      <c r="BO63">
        <v>4.8888888888888893</v>
      </c>
      <c r="BP63">
        <v>1092.7777777777778</v>
      </c>
      <c r="BQ63">
        <v>4.5999999999999996</v>
      </c>
      <c r="BR63">
        <v>869.8</v>
      </c>
      <c r="BS63">
        <v>5.0999999999999996</v>
      </c>
      <c r="BT63">
        <v>975</v>
      </c>
      <c r="BU63">
        <v>4.8620689655172411</v>
      </c>
      <c r="BV63">
        <v>975.27586206896547</v>
      </c>
      <c r="BW63">
        <v>6.1111111111111107</v>
      </c>
      <c r="BX63">
        <v>1262.6666666666667</v>
      </c>
      <c r="BY63">
        <v>5.3</v>
      </c>
      <c r="BZ63">
        <v>1094.2</v>
      </c>
      <c r="CA63">
        <v>3.5555555555555554</v>
      </c>
      <c r="CB63">
        <v>797</v>
      </c>
      <c r="CC63">
        <v>5</v>
      </c>
      <c r="CD63">
        <v>1072.5</v>
      </c>
      <c r="CE63">
        <v>4.9298245614035086</v>
      </c>
      <c r="CF63">
        <v>1021.2363636363636</v>
      </c>
      <c r="CG63">
        <v>2.2222222222222223</v>
      </c>
      <c r="CH63">
        <v>561.57142857142856</v>
      </c>
      <c r="CI63">
        <v>3.3</v>
      </c>
      <c r="CJ63">
        <v>737.11111111111109</v>
      </c>
      <c r="CK63">
        <v>2.7</v>
      </c>
      <c r="CL63">
        <v>663.25</v>
      </c>
      <c r="CM63">
        <v>2.7586206896551726</v>
      </c>
      <c r="CN63">
        <v>661.29166666666663</v>
      </c>
      <c r="CO63">
        <v>2.4444444444444446</v>
      </c>
      <c r="CP63">
        <v>606.42857142857144</v>
      </c>
      <c r="CQ63">
        <v>2.5</v>
      </c>
      <c r="CR63">
        <v>622.66666666666663</v>
      </c>
      <c r="CS63">
        <v>5.4444444444444446</v>
      </c>
      <c r="CT63">
        <v>1061.1111111111111</v>
      </c>
      <c r="CU63">
        <v>3.4285714285714284</v>
      </c>
      <c r="CV63">
        <v>775.96</v>
      </c>
      <c r="CW63">
        <v>3.0877192982456139</v>
      </c>
      <c r="CX63">
        <v>719.79591836734699</v>
      </c>
      <c r="CY63">
        <v>4.0087719298245617</v>
      </c>
      <c r="CZ63">
        <v>879.21153846153845</v>
      </c>
      <c r="DA63">
        <v>3.5555555555555554</v>
      </c>
      <c r="DB63">
        <v>722.33333333333337</v>
      </c>
      <c r="DC63">
        <v>3</v>
      </c>
      <c r="DD63">
        <v>613.77777777777783</v>
      </c>
      <c r="DE63">
        <v>3.1</v>
      </c>
      <c r="DF63">
        <v>649.9</v>
      </c>
      <c r="DG63">
        <v>3.2068965517241379</v>
      </c>
      <c r="DH63">
        <v>661.57142857142856</v>
      </c>
      <c r="DI63">
        <v>2.5555555555555554</v>
      </c>
      <c r="DJ63">
        <v>536.55555555555554</v>
      </c>
      <c r="DK63">
        <v>2.7</v>
      </c>
      <c r="DL63">
        <v>590.79999999999995</v>
      </c>
      <c r="DM63">
        <v>2.5555555555555554</v>
      </c>
      <c r="DN63">
        <v>637.125</v>
      </c>
      <c r="DO63">
        <v>2.6071428571428572</v>
      </c>
      <c r="DP63">
        <v>586.44444444444446</v>
      </c>
      <c r="DQ63">
        <v>2.9122807017543861</v>
      </c>
      <c r="DR63">
        <v>624.69090909090914</v>
      </c>
      <c r="DS63">
        <v>2.9122807017543861</v>
      </c>
      <c r="DT63">
        <v>624.69090909090914</v>
      </c>
      <c r="DU63">
        <v>3.6432748538011697</v>
      </c>
      <c r="DV63">
        <v>791.16981132075466</v>
      </c>
      <c r="DW63">
        <v>3</v>
      </c>
      <c r="DX63">
        <v>611</v>
      </c>
      <c r="EC63">
        <v>3</v>
      </c>
      <c r="ED63">
        <v>611</v>
      </c>
      <c r="EE63">
        <v>1</v>
      </c>
      <c r="EF63">
        <v>171</v>
      </c>
      <c r="EI63">
        <v>9</v>
      </c>
      <c r="EJ63">
        <v>2058</v>
      </c>
      <c r="EK63">
        <v>5</v>
      </c>
      <c r="EL63">
        <v>1114.5</v>
      </c>
      <c r="EM63">
        <v>4.333333333333333</v>
      </c>
      <c r="EN63">
        <v>946.66666666666663</v>
      </c>
      <c r="EO63">
        <v>6</v>
      </c>
      <c r="EP63">
        <v>1135</v>
      </c>
      <c r="EU63">
        <v>6</v>
      </c>
      <c r="EV63">
        <v>1135</v>
      </c>
      <c r="EW63">
        <v>0</v>
      </c>
      <c r="FA63">
        <v>0</v>
      </c>
      <c r="FC63">
        <v>0</v>
      </c>
      <c r="FE63">
        <v>2</v>
      </c>
      <c r="FF63">
        <v>1135</v>
      </c>
      <c r="FG63">
        <v>3.1666666666666665</v>
      </c>
      <c r="FH63">
        <v>993.75</v>
      </c>
      <c r="FI63">
        <v>3</v>
      </c>
      <c r="FJ63">
        <v>1023</v>
      </c>
      <c r="FO63">
        <v>3</v>
      </c>
      <c r="FP63">
        <v>1023</v>
      </c>
      <c r="FQ63">
        <v>0</v>
      </c>
      <c r="FU63">
        <v>5</v>
      </c>
      <c r="FV63">
        <v>1321</v>
      </c>
      <c r="FW63">
        <v>2.5</v>
      </c>
      <c r="FX63">
        <v>1321</v>
      </c>
      <c r="FY63">
        <v>2.6666666666666665</v>
      </c>
      <c r="FZ63">
        <v>1172</v>
      </c>
      <c r="GA63">
        <v>2.6666666666666665</v>
      </c>
      <c r="GB63">
        <v>1172</v>
      </c>
      <c r="GC63">
        <v>3</v>
      </c>
      <c r="GD63">
        <v>1053.1666666666667</v>
      </c>
      <c r="GE63">
        <v>3.6111111111111112</v>
      </c>
      <c r="GF63">
        <v>800.69696969696975</v>
      </c>
      <c r="GG63">
        <v>2</v>
      </c>
      <c r="GH63">
        <v>607.33333333333337</v>
      </c>
      <c r="GI63">
        <v>1.9</v>
      </c>
      <c r="GJ63">
        <v>491.71428571428572</v>
      </c>
      <c r="GK63">
        <v>1.5</v>
      </c>
      <c r="GL63">
        <v>592.75</v>
      </c>
      <c r="GM63">
        <v>1.8076923076923077</v>
      </c>
      <c r="GN63">
        <v>556.29411764705878</v>
      </c>
      <c r="GO63">
        <v>2.1111111111111112</v>
      </c>
      <c r="GP63">
        <v>716</v>
      </c>
      <c r="GQ63">
        <v>1.5</v>
      </c>
      <c r="GR63">
        <v>576.66666666666663</v>
      </c>
      <c r="GS63">
        <v>1.6</v>
      </c>
      <c r="GT63">
        <v>563.4</v>
      </c>
      <c r="GU63">
        <v>1.7241379310344827</v>
      </c>
      <c r="GV63">
        <v>621.94117647058829</v>
      </c>
      <c r="GW63">
        <v>1.7636363636363637</v>
      </c>
      <c r="GX63">
        <v>589.11764705882354</v>
      </c>
      <c r="GY63">
        <v>6.25</v>
      </c>
      <c r="GZ63">
        <v>1232.125</v>
      </c>
      <c r="HA63">
        <v>5.8</v>
      </c>
      <c r="HB63">
        <v>1498.1</v>
      </c>
      <c r="HC63">
        <v>6.75</v>
      </c>
      <c r="HD63">
        <v>1698.125</v>
      </c>
      <c r="HE63">
        <v>6.2307692307692308</v>
      </c>
      <c r="HF63">
        <v>1477.8076923076924</v>
      </c>
      <c r="HG63">
        <v>5.1111111111111107</v>
      </c>
      <c r="HH63">
        <v>1553</v>
      </c>
      <c r="HI63">
        <v>6.3</v>
      </c>
      <c r="HJ63">
        <v>1477.1</v>
      </c>
      <c r="HK63">
        <v>5.9</v>
      </c>
      <c r="HL63">
        <v>1653</v>
      </c>
      <c r="HM63">
        <v>5.7931034482758621</v>
      </c>
      <c r="HN63">
        <v>1561.6071428571429</v>
      </c>
      <c r="HO63">
        <v>6</v>
      </c>
      <c r="HP63">
        <v>1521.2592592592594</v>
      </c>
      <c r="HQ63">
        <v>3.8818181818181818</v>
      </c>
      <c r="HR63">
        <v>1161.1136363636363</v>
      </c>
      <c r="HS63">
        <v>2.75</v>
      </c>
      <c r="HT63">
        <v>697.125</v>
      </c>
      <c r="HU63">
        <v>3.1</v>
      </c>
      <c r="HV63">
        <v>715.5</v>
      </c>
      <c r="HW63">
        <v>2.75</v>
      </c>
      <c r="HX63">
        <v>758.375</v>
      </c>
      <c r="HY63">
        <v>2.8846153846153846</v>
      </c>
      <c r="HZ63">
        <v>723.03846153846155</v>
      </c>
      <c r="IA63">
        <v>3</v>
      </c>
      <c r="IB63">
        <v>739.44444444444446</v>
      </c>
      <c r="IC63">
        <v>2.7</v>
      </c>
      <c r="ID63">
        <v>661.8</v>
      </c>
      <c r="IE63">
        <v>3</v>
      </c>
      <c r="IF63">
        <v>805.3</v>
      </c>
      <c r="IG63">
        <v>2.896551724137931</v>
      </c>
      <c r="IH63">
        <v>735.37931034482756</v>
      </c>
      <c r="II63">
        <v>2.8909090909090911</v>
      </c>
      <c r="IJ63">
        <v>729.5454545454545</v>
      </c>
      <c r="IK63">
        <v>2.8909090909090911</v>
      </c>
      <c r="IL63">
        <v>729.5454545454545</v>
      </c>
      <c r="IM63">
        <v>3.5515151515151517</v>
      </c>
      <c r="IN63">
        <v>995.12587412587413</v>
      </c>
      <c r="IO63">
        <v>0.5</v>
      </c>
      <c r="IP63">
        <v>144</v>
      </c>
      <c r="IS63">
        <v>4.5</v>
      </c>
      <c r="IT63">
        <v>1324</v>
      </c>
      <c r="IU63">
        <v>2.5</v>
      </c>
      <c r="IV63">
        <v>734</v>
      </c>
      <c r="IW63">
        <v>0</v>
      </c>
      <c r="JC63">
        <v>0</v>
      </c>
      <c r="JE63">
        <v>2</v>
      </c>
      <c r="JF63">
        <v>734</v>
      </c>
      <c r="JG63">
        <v>7.5</v>
      </c>
      <c r="JH63">
        <v>1538</v>
      </c>
      <c r="JK63">
        <v>5.5</v>
      </c>
      <c r="JL63">
        <v>1215</v>
      </c>
      <c r="JM63">
        <v>6.5</v>
      </c>
      <c r="JN63">
        <v>1376.5</v>
      </c>
      <c r="JO63">
        <v>8</v>
      </c>
      <c r="JP63">
        <v>2073</v>
      </c>
      <c r="JU63">
        <v>8</v>
      </c>
      <c r="JV63">
        <v>2073</v>
      </c>
      <c r="JW63">
        <v>6.8</v>
      </c>
      <c r="JX63">
        <v>1515.8</v>
      </c>
      <c r="JY63">
        <v>4.4000000000000004</v>
      </c>
      <c r="JZ63">
        <v>1292.4285714285713</v>
      </c>
      <c r="KA63">
        <v>6.5</v>
      </c>
      <c r="KB63">
        <v>1209.5</v>
      </c>
      <c r="KE63">
        <v>4</v>
      </c>
      <c r="KF63">
        <v>734</v>
      </c>
      <c r="KG63">
        <v>5.25</v>
      </c>
      <c r="KH63">
        <v>971.75</v>
      </c>
      <c r="KI63">
        <v>3</v>
      </c>
      <c r="KJ63">
        <v>693</v>
      </c>
      <c r="KO63">
        <v>3</v>
      </c>
      <c r="KP63">
        <v>693</v>
      </c>
      <c r="KQ63">
        <v>4.8</v>
      </c>
      <c r="KR63">
        <v>916</v>
      </c>
      <c r="KS63">
        <v>4.8</v>
      </c>
      <c r="KT63">
        <v>916</v>
      </c>
      <c r="KU63">
        <v>4.5333333333333332</v>
      </c>
      <c r="KV63">
        <v>1135.5833333333333</v>
      </c>
      <c r="KW63">
        <v>3.6333333333333333</v>
      </c>
      <c r="KX63">
        <v>1006</v>
      </c>
      <c r="KY63" s="15">
        <f>Tabla2[[#This Row],[ROS_NUM_COR_COD_ROS_TG_NEG]]-Tabla2[[#This Row],[PAS_NUM_COR_COD_ROS_TG_NEG]]</f>
        <v>2.3611111111111107</v>
      </c>
      <c r="KZ63" s="15">
        <f>Tabla2[[#This Row],[ROS_DUR_COR_COD_ROS_TG_NEG]]-Tabla2[[#This Row],[PAS_DUR_COR_COD_ROS_TG_NEG]]</f>
        <v>714.9375</v>
      </c>
      <c r="LA63" s="15">
        <f>Tabla2[[#This Row],[ROS_NUM_COR_COD_ROS_TG_NEU]]-Tabla2[[#This Row],[PAS_NUM_COR_COD_ROS_TG_NEU]]</f>
        <v>3.15</v>
      </c>
      <c r="LB63" s="15">
        <f>Tabla2[[#This Row],[ROS_DUR_COR_COD_ROS_TG_NEU]]-Tabla2[[#This Row],[PAS_DUR_COR_COD_ROS_TG_NEU]]</f>
        <v>787.32222222222208</v>
      </c>
      <c r="LC63" s="15">
        <f>Tabla2[[#This Row],[ROS_NUM_COR_COD_ROS_TG_POS]]-Tabla2[[#This Row],[PAS_NUM_COR_COD_ROS_TG_POS]]</f>
        <v>2.4500000000000002</v>
      </c>
      <c r="LD63" s="15">
        <f>Tabla2[[#This Row],[ROS_DUR_COR_COD_ROS_TG_POS]]-Tabla2[[#This Row],[PAS_DUR_COR_COD_ROS_TG_POS]]</f>
        <v>729.44444444444446</v>
      </c>
      <c r="LE63" s="15">
        <f>Tabla2[[#This Row],[ROS_NUM_COR_COD_ROS_TG_TOT]]-Tabla2[[#This Row],[PAS_NUM_COR_COD_ROS_TG_TOT]]</f>
        <v>2.6764367816091954</v>
      </c>
      <c r="LF63" s="15">
        <f>Tabla2[[#This Row],[ROS_DUR_COR_COD_ROS_TG_TOT]]-Tabla2[[#This Row],[PAS_DUR_COR_COD_ROS_TG_TOT]]</f>
        <v>745.2802197802198</v>
      </c>
      <c r="LG63" s="15">
        <f>Tabla2[[#This Row],[ROS_NUM_COR_COD_ESC_TG_NEG]]-Tabla2[[#This Row],[PAS_NUM_COR_COD_ESC_TG_NEG]]</f>
        <v>-1.9388888888888887</v>
      </c>
      <c r="LH63" s="15">
        <f>Tabla2[[#This Row],[ROS_DUR_COR_COD_ESC_TG_NEG]]-Tabla2[[#This Row],[PAS_DUR_COR_COD_ESC_TG_NEG]]</f>
        <v>-248.79999999999995</v>
      </c>
      <c r="LI63" s="15">
        <f>Tabla2[[#This Row],[ROS_NUM_COR_COD_ESC_TG_NEU]]-Tabla2[[#This Row],[PAS_NUM_COR_COD_ESC_TG_NEU]]</f>
        <v>-3</v>
      </c>
      <c r="LJ63" s="15">
        <f>Tabla2[[#This Row],[ROS_NUM_COR_COD_ESC_TG_NEG]]-Tabla2[[#This Row],[PAS_NUM_COR_COD_ESC_TG_NEG]]</f>
        <v>-1.9388888888888887</v>
      </c>
      <c r="LK63" s="15">
        <f>Tabla2[[#This Row],[ROS_NUM_COR_COD_ESC_TG_POS]]-Tabla2[[#This Row],[PAS_NUM_COR_COD_ESC_TG_POS]]</f>
        <v>-2.9999999999999996</v>
      </c>
      <c r="LL63" s="15">
        <f>Tabla2[[#This Row],[ROS_DUR_COR_COD_ESC_TG_POS]]-Tabla2[[#This Row],[PAS_DUR_COR_COD_ESC_TG_POS]]</f>
        <v>-530.49473684210523</v>
      </c>
      <c r="LM63" s="15">
        <f>Tabla2[[#This Row],[ROS_NUM_COR_COD_ESC_TG_TOT]]-Tabla2[[#This Row],[PAS_NUM_COR_COD_ESC_TG_TOT]]</f>
        <v>-2.6591954022988511</v>
      </c>
      <c r="LN63" s="15">
        <f>Tabla2[[#This Row],[ROS_DUR_COR_COD_ESC_TG_TOT]]-Tabla2[[#This Row],[PAS_DUR_COR_COD_ESC_TG_TOT]]</f>
        <v>-399.8554336989032</v>
      </c>
      <c r="LO63" s="15">
        <f>Tabla2[[#This Row],[PAS_NUM_COR_COD_ROS_TG_NEG]]-Tabla2[[#This Row],[ESC_NUM_COR_COD_ROS_TG_NEG]]</f>
        <v>0.30555555555555536</v>
      </c>
      <c r="LP63" s="15">
        <f>Tabla2[[#This Row],[PAS_DUR_COR_COD_ROS_TG_NEG]]-Tabla2[[#This Row],[ESC_DUR_COR_COD_ROS_TG_NEG]]</f>
        <v>231.63392857142856</v>
      </c>
      <c r="LQ63" s="15">
        <f>Tabla2[[#This Row],[PAS_NUM_COR_COD_ROS_TG_NEU]]-Tabla2[[#This Row],[ESC_NUM_COR_COD_ROS_TG_NEU]]</f>
        <v>0.64999999999999991</v>
      </c>
      <c r="LR63" s="15">
        <f>Tabla2[[#This Row],[PAS_DUR_COR_COD_ROS_TG_NEU]]-Tabla2[[#This Row],[ESC_DUR_COR_COD_ROS_TG_NEU]]</f>
        <v>67.1111111111112</v>
      </c>
      <c r="LS63" s="15">
        <f>Tabla2[[#This Row],[PAS_NUM_COR_COD_ROS_TG_POS]]-Tabla2[[#This Row],[ESC_NUM_COR_COD_ROS_TG_POS]]</f>
        <v>-1.9944444444444445</v>
      </c>
      <c r="LT63" s="15">
        <f>Tabla2[[#This Row],[PAS_DUR_COR_COD_ROS_TG_POS]]-Tabla2[[#This Row],[ESC_DUR_COR_COD_ROS_TG_POS]]</f>
        <v>-137.55555555555554</v>
      </c>
      <c r="LU63" s="15">
        <f>Tabla2[[#This Row],[PAS_NUM_COR_COD_ROS_TG_TOT]]-Tabla2[[#This Row],[ESC_NUM_COR_COD_ROS_TG_TOT]]</f>
        <v>-0.31190476190476168</v>
      </c>
      <c r="LV63" s="15">
        <f>Tabla2[[#This Row],[PAS_DUR_COR_COD_ROS_TG_TOT]]-Tabla2[[#This Row],[ESC_DUR_COR_COD_ROS_TG_TOT]]</f>
        <v>40.366923076923058</v>
      </c>
      <c r="LW63" s="15">
        <f>Tabla2[[#This Row],[PAS_NUM_COR_COD_ESC_TG_NEG]]-Tabla2[[#This Row],[ESC_NUM_COR_COD_ESC_TG_NEG]]</f>
        <v>-2.0611111111111109</v>
      </c>
      <c r="LX63" s="15">
        <f>Tabla2[[#This Row],[PAS_DUR_COR_COD_ESC_TG_NEG]]-Tabla2[[#This Row],[ESC_DUR_COR_COD_ESC_TG_NEG]]</f>
        <v>-297.86666666666679</v>
      </c>
      <c r="LY63" s="15">
        <f>Tabla2[[#This Row],[PAS_NUM_COR_COD_ESC_TG_NEU]]-Tabla2[[#This Row],[ESC_NUM_COR_COD_ESC_TG_NEU]]</f>
        <v>-0.79999999999999982</v>
      </c>
      <c r="LZ63" s="15">
        <f>Tabla2[[#This Row],[PAS_DUR_COR_COD_ESC_TG_NEU]]-Tabla2[[#This Row],[ESC_DUR_COR_COD_ESC_TG_NEU]]</f>
        <v>-83.900000000000091</v>
      </c>
      <c r="MA63" s="15">
        <f>Tabla2[[#This Row],[PAS_NUM_COR_COD_ESC_TG_POS]]-Tabla2[[#This Row],[ESC_NUM_COR_COD_ESC_TG_POS]]</f>
        <v>1.0444444444444443</v>
      </c>
      <c r="MB63" s="15">
        <f>Tabla2[[#This Row],[PAS_DUR_COR_COD_ESC_TG_POS]]-Tabla2[[#This Row],[ESC_DUR_COR_COD_ESC_TG_POS]]</f>
        <v>296.8947368421052</v>
      </c>
      <c r="MC63" s="15">
        <f>Tabla2[[#This Row],[PAS_NUM_COR_COD_ESC_TG_TOT]]-Tabla2[[#This Row],[ESC_NUM_COR_COD_ESC_TG_TOT]]</f>
        <v>-0.61666666666666625</v>
      </c>
      <c r="MD63" s="15">
        <f>Tabla2[[#This Row],[PAS_DUR_COR_COD_ESC_TG_TOT]]-Tabla2[[#This Row],[ESC_DUR_COR_COD_ESC_TG_TOT]]</f>
        <v>-50.703389830508513</v>
      </c>
      <c r="ME63" s="42">
        <f>Tabla25[[#This Row],[PAS_NUM_COR_COD_ROS_TG_NEG]]-Tabla25[[#This Row],[PAS_NUM_COR_COD_ESC_TG_NEG]]</f>
        <v>-1.2999999999999998</v>
      </c>
      <c r="MF63" s="42">
        <f>Tabla25[[#This Row],[PAS_NUM_COR_COD_ROS_TG_NEU]]-Tabla25[[#This Row],[PAS_NUM_COR_COD_ESC_TG_NEU]]</f>
        <v>-1.35</v>
      </c>
      <c r="MG63" s="42">
        <f>Tabla25[[#This Row],[PAS_NUM_COR_COD_ROS_TG_POS]]-Tabla25[[#This Row],[PAS_NUM_COR_COD_ESC_TG_POS]]</f>
        <v>-1.1499999999999995</v>
      </c>
      <c r="MH63" s="42">
        <f>Tabla25[[#This Row],[PAS_NUM_COR_COD_ROS_TG_TOT]]-Tabla25[[#This Row],[PAS_NUM_COR_COD_ESC_TG_TOT]]</f>
        <v>-1.2666666666666671</v>
      </c>
      <c r="MI63" s="42">
        <f>Tabla25[[#This Row],[PAS_DUR_COR_COD_ROS_TG_NEG]]-Tabla25[[#This Row],[PAS_DUR_COR_COD_ESC_TG_NEG]]</f>
        <v>-126.73749999999995</v>
      </c>
      <c r="MJ63" s="42">
        <f>Tabla25[[#This Row],[PAS_DUR_COR_COD_ROS_TG_NEU]]-Tabla25[[#This Row],[PAS_DUR_COR_COD_ESC_TG_NEU]]</f>
        <v>-320.52222222222213</v>
      </c>
      <c r="MK63" s="42">
        <f>Tabla25[[#This Row],[PAS_DUR_COR_COD_ROS_TG_POS]]-Tabla25[[#This Row],[PAS_DUR_COR_COD_ESC_TG_POS]]</f>
        <v>-170.33918128654966</v>
      </c>
      <c r="ML63" s="42">
        <f>Tabla25[[#This Row],[PAS_DUR_COR_COD_ROS_TG_TOT]]-Tabla25[[#This Row],[PAS_DUR_COR_COD_ESC_TG_TOT]]</f>
        <v>-205.46968709256839</v>
      </c>
      <c r="MM63" s="44">
        <f>Tabla25[[#This Row],[ESC_NUM_COR_COD_ROS_TG_NEG]]-Tabla25[[#This Row],[ESC_NUM_COR_COD_ESC_TG_NEG]]</f>
        <v>-3.6666666666666661</v>
      </c>
      <c r="MN63" s="44">
        <f>Tabla25[[#This Row],[ESC_NUM_COR_COD_ROS_TG_NEU]]-Tabla25[[#This Row],[ESC_NUM_COR_COD_ESC_TG_NEU]]</f>
        <v>-2.8</v>
      </c>
      <c r="MO63" s="44">
        <f>Tabla25[[#This Row],[ESC_NUM_COR_COD_ROS_TG_POS]]-Tabla25[[#This Row],[ESC_NUM_COR_COD_ESC_TG_POS]]</f>
        <v>1.8888888888888893</v>
      </c>
      <c r="MP63" s="44">
        <f>Tabla25[[#This Row],[ESC_NUM_COR_COD_ROS_TG_TOT]]-Tabla25[[#This Row],[ESC_NUM_COR_COD_ESC_TG_TOT]]</f>
        <v>-1.5714285714285716</v>
      </c>
      <c r="MQ63" s="44">
        <f>Tabla25[[#This Row],[ESC_DUR_COR_COD_ROS_TG_NEG]]-Tabla25[[#This Row],[ESC_DUR_COR_COD_ESC_TG_NEG]]</f>
        <v>-656.2380952380953</v>
      </c>
      <c r="MR63" s="44">
        <f>Tabla25[[#This Row],[ESC_DUR_COR_COD_ROS_TG_NEU]]-Tabla25[[#This Row],[ESC_DUR_COR_COD_ESC_TG_NEU]]</f>
        <v>-471.53333333333342</v>
      </c>
      <c r="MS63" s="44">
        <f>Tabla25[[#This Row],[ESC_DUR_COR_COD_ROS_TG_POS]]-Tabla25[[#This Row],[ESC_DUR_COR_COD_ESC_TG_POS]]</f>
        <v>264.11111111111109</v>
      </c>
      <c r="MT63" s="44">
        <f>Tabla25[[#This Row],[ESC_DUR_COR_COD_ROS_TG_TOT]]-Tabla25[[#This Row],[ESC_DUR_COR_COD_ESC_TG_TOT]]</f>
        <v>-296.53999999999996</v>
      </c>
      <c r="MU63" s="47">
        <f>Tabla25[[#This Row],[ROS_NUM_COR_COD_ROS_TG_NEG]]-Tabla25[[#This Row],[ROS_NUM_COR_COD_ESC_TG_NEG]]</f>
        <v>2.9999999999999996</v>
      </c>
      <c r="MV63" s="47">
        <f>Tabla25[[#This Row],[ROS_NUM_COR_COD_ROS_TG_NEU]]-Tabla25[[#This Row],[ROS_NUM_COR_COD_ESC_TG_NEU]]</f>
        <v>4.8</v>
      </c>
      <c r="MW63" s="47">
        <f>Tabla25[[#This Row],[ROS_NUM_COR_COD_ROS_TG_POS]]-Tabla25[[#This Row],[ROS_NUM_COR_COD_ESC_TG_POS]]</f>
        <v>4.3000000000000007</v>
      </c>
      <c r="MX63" s="47">
        <f>Tabla25[[#This Row],[ROS_NUM_COR_COD_ROS_TG_TOT]]-Tabla25[[#This Row],[ROS_NUM_COR_COD_ESC_TG_TOT]]</f>
        <v>4.068965517241379</v>
      </c>
      <c r="MY63" s="47">
        <f>Tabla25[[#This Row],[ROS_DUR_COR_COD_ROS_TG_NEG]]-Tabla25[[#This Row],[ROS_DUR_COR_COD_ESC_TG_NEG]]</f>
        <v>837</v>
      </c>
      <c r="MZ63" s="47">
        <f>Tabla25[[#This Row],[ROS_DUR_COR_COD_ROS_TG_NEU]]-Tabla25[[#This Row],[ROS_DUR_COR_COD_ESC_TG_NEU]]</f>
        <v>900.43333333333328</v>
      </c>
      <c r="NA63" s="47">
        <f>Tabla25[[#This Row],[ROS_DUR_COR_COD_ROS_TG_POS]]-Tabla25[[#This Row],[ROS_DUR_COR_COD_ESC_TG_POS]]</f>
        <v>1089.5999999999999</v>
      </c>
      <c r="NB63" s="47">
        <f>Tabla25[[#This Row],[ROS_DUR_COR_COD_ROS_TG_TOT]]-Tabla25[[#This Row],[ROS_DUR_COR_COD_ESC_TG_TOT]]</f>
        <v>939.6659663865546</v>
      </c>
      <c r="NC63">
        <v>255.25</v>
      </c>
      <c r="ND63">
        <v>310.10000000000002</v>
      </c>
      <c r="NE63">
        <v>316.89999999999998</v>
      </c>
      <c r="NF63">
        <v>296.85714285714283</v>
      </c>
      <c r="NG63">
        <v>204.5</v>
      </c>
      <c r="NH63">
        <v>224</v>
      </c>
      <c r="NI63">
        <v>182</v>
      </c>
      <c r="NJ63">
        <v>204.76470588235293</v>
      </c>
      <c r="NK63">
        <v>156.28571428571428</v>
      </c>
      <c r="NL63">
        <v>245.44444444444446</v>
      </c>
      <c r="NM63">
        <v>168.22222222222223</v>
      </c>
      <c r="NN63">
        <v>192.68</v>
      </c>
      <c r="NO63">
        <v>251.66666666666666</v>
      </c>
      <c r="NP63">
        <v>207.6</v>
      </c>
      <c r="NQ63">
        <v>177.42857142857142</v>
      </c>
      <c r="NR63">
        <v>214.73076923076923</v>
      </c>
      <c r="NS63">
        <v>264.6875</v>
      </c>
      <c r="NT63">
        <v>231.44444444444446</v>
      </c>
      <c r="NU63">
        <v>231</v>
      </c>
      <c r="NV63">
        <v>241.51923076923077</v>
      </c>
      <c r="NW63">
        <v>226.75</v>
      </c>
      <c r="NX63">
        <v>233.05</v>
      </c>
      <c r="NY63">
        <v>208.26315789473685</v>
      </c>
      <c r="NZ63">
        <v>222.93220338983051</v>
      </c>
      <c r="OA63" s="15">
        <f>Tabla2[[#This Row],[ROS_1DU_COR_COD_ROS_TG_NEG]]-Tabla2[[#This Row],[PAS_1DU_COR_COD_ROS_TG_NEG]]</f>
        <v>-9.4375</v>
      </c>
      <c r="OB63" s="15">
        <f>Tabla2[[#This Row],[ROS_1DU_COR_COD_ROS_TG_NEU]]-Tabla2[[#This Row],[PAS_1DU_COR_COD_ROS_TG_NEU]]</f>
        <v>78.655555555555566</v>
      </c>
      <c r="OC63" s="15">
        <f>Tabla2[[#This Row],[ROS_1DU_COR_COD_ROS_TG_POS]]-Tabla2[[#This Row],[PAS_1DU_COR_COD_ROS_TG_POS]]</f>
        <v>85.899999999999977</v>
      </c>
      <c r="OD63" s="15">
        <f>Tabla2[[#This Row],[ROS_1DU_COR_COD_ROS_TG_TOT]]-Tabla2[[#This Row],[PAS_1DU_COR_COD_ROS_TG_TOT]]</f>
        <v>55.337912087912059</v>
      </c>
      <c r="OE63" s="15">
        <f>Tabla2[[#This Row],[ROS_1DU_COR_COD_ESC_TG_NEG]]-Tabla2[[#This Row],[PAS_1DU_COR_COD_ESC_TG_NEG]]</f>
        <v>-22.25</v>
      </c>
      <c r="OF63" s="15">
        <f>Tabla2[[#This Row],[ROS_1DU_COR_COD_ESC_TG_NEU]]-Tabla2[[#This Row],[PAS_1DU_COR_COD_ESC_TG_NEU]]</f>
        <v>-9.0500000000000114</v>
      </c>
      <c r="OG63" s="15">
        <f>Tabla2[[#This Row],[ROS_1DU_COR_COD_ESC_TG_POS]]-Tabla2[[#This Row],[PAS_1DU_COR_COD_ESC_TG_POS]]</f>
        <v>-26.26315789473685</v>
      </c>
      <c r="OH63" s="15">
        <f>Tabla2[[#This Row],[ROS_1DU_COR_COD_ESC_TG_TOT]]-Tabla2[[#This Row],[PAS_1DU_COR_COD_ESC_TG_TOT]]</f>
        <v>-18.167497507477577</v>
      </c>
      <c r="OI63" s="15">
        <f>Tabla2[[#This Row],[PAS_1DU_COR_COD_ROS_TG_NEG]]-Tabla2[[#This Row],[ESC_1DU_COR_COD_ROS_TG_NEG]]</f>
        <v>108.40178571428572</v>
      </c>
      <c r="OJ63" s="15">
        <f>Tabla2[[#This Row],[PAS_1DU_COR_COD_ROS_TG_NEU]]-Tabla2[[#This Row],[ESC_1DU_COR_COD_ROS_TG_NEU]]</f>
        <v>-14</v>
      </c>
      <c r="OK63" s="15">
        <f>Tabla2[[#This Row],[PAS_1DU_COR_COD_ROS_TG_POS]]-Tabla2[[#This Row],[ESC_1DU_COR_COD_ROS_TG_POS]]</f>
        <v>62.777777777777771</v>
      </c>
      <c r="OL63" s="15">
        <f>Tabla2[[#This Row],[PAS_1DU_COR_COD_ROS_TG_TOT]]-Tabla2[[#This Row],[ESC_1DU_COR_COD_ROS_TG_TOT]]</f>
        <v>48.839230769230767</v>
      </c>
      <c r="OM63" s="15">
        <f>Tabla2[[#This Row],[PAS_1DU_COR_COD_ESC_TG_NEG]]-Tabla2[[#This Row],[ESC_1DU_COR_COD_ESC_TG_NEG]]</f>
        <v>-24.916666666666657</v>
      </c>
      <c r="ON63" s="15">
        <f>Tabla2[[#This Row],[PAS_1DU_COR_COD_ESC_TG_NEU]]-Tabla2[[#This Row],[ESC_1DU_COR_COD_ESC_TG_NEU]]</f>
        <v>25.450000000000017</v>
      </c>
      <c r="OO63" s="15">
        <f>Tabla2[[#This Row],[PAS_1DU_COR_COD_ESC_TG_POS]]-Tabla2[[#This Row],[ESC_1DU_COR_COD_ESC_TG_POS]]</f>
        <v>30.834586466165433</v>
      </c>
      <c r="OP63" s="15">
        <f>Tabla2[[#This Row],[PAS_1DU_COR_COD_ESC_TG_TOT]]-Tabla2[[#This Row],[ESC_1DU_COR_COD_ESC_TG_TOT]]</f>
        <v>8.2014341590612787</v>
      </c>
      <c r="OQ63" s="61">
        <v>50.75</v>
      </c>
      <c r="OR63" s="62">
        <v>86.100000000000023</v>
      </c>
      <c r="OS63" s="62">
        <v>134.89999999999998</v>
      </c>
      <c r="OT63" s="62">
        <v>92.092436974789905</v>
      </c>
      <c r="OU63" s="62">
        <v>-95.38095238095238</v>
      </c>
      <c r="OV63" s="62">
        <v>37.844444444444463</v>
      </c>
      <c r="OW63" s="62">
        <v>-9.2063492063491879</v>
      </c>
      <c r="OX63" s="62">
        <v>-22.05076923076922</v>
      </c>
      <c r="OY63" s="62">
        <v>37.9375</v>
      </c>
      <c r="OZ63" s="62">
        <v>-1.6055555555555543</v>
      </c>
      <c r="PA63" s="62">
        <v>22.73684210526315</v>
      </c>
      <c r="PB63" s="62">
        <v>18.587027379400269</v>
      </c>
    </row>
    <row r="64" spans="1:418" x14ac:dyDescent="0.3">
      <c r="A64" s="2" t="s">
        <v>62</v>
      </c>
      <c r="B64" s="2">
        <v>30</v>
      </c>
      <c r="C64" s="2">
        <v>1</v>
      </c>
      <c r="D64" s="2">
        <v>31</v>
      </c>
      <c r="E64">
        <v>3.15</v>
      </c>
      <c r="F64">
        <v>828.26666666666665</v>
      </c>
      <c r="G64">
        <v>3.1</v>
      </c>
      <c r="H64">
        <v>898.625</v>
      </c>
      <c r="I64">
        <v>2.1</v>
      </c>
      <c r="J64">
        <v>658.13333333333333</v>
      </c>
      <c r="K64">
        <v>2.7833333333333332</v>
      </c>
      <c r="L64">
        <v>797.26086956521738</v>
      </c>
      <c r="M64">
        <v>2.95</v>
      </c>
      <c r="N64">
        <v>743</v>
      </c>
      <c r="O64">
        <v>2.5499999999999998</v>
      </c>
      <c r="P64">
        <v>611.3125</v>
      </c>
      <c r="Q64">
        <v>3.1</v>
      </c>
      <c r="R64">
        <v>1016.5</v>
      </c>
      <c r="S64">
        <v>2.8666666666666667</v>
      </c>
      <c r="T64">
        <v>778.14285714285711</v>
      </c>
      <c r="U64">
        <v>2.8250000000000002</v>
      </c>
      <c r="V64">
        <v>787.4</v>
      </c>
      <c r="W64">
        <v>2.25</v>
      </c>
      <c r="X64">
        <v>571.76470588235293</v>
      </c>
      <c r="Y64">
        <v>1.45</v>
      </c>
      <c r="Z64">
        <v>441.46666666666664</v>
      </c>
      <c r="AA64">
        <v>1.6</v>
      </c>
      <c r="AB64">
        <v>422.35294117647061</v>
      </c>
      <c r="AC64">
        <v>1.7666666666666666</v>
      </c>
      <c r="AD64">
        <v>480.0408163265306</v>
      </c>
      <c r="AE64">
        <v>1.7666666666666666</v>
      </c>
      <c r="AF64">
        <v>480.0408163265306</v>
      </c>
      <c r="AG64">
        <v>2.4722222222222223</v>
      </c>
      <c r="AH64">
        <v>682.8125</v>
      </c>
      <c r="BM64">
        <v>2.4722222222222223</v>
      </c>
      <c r="BN64">
        <v>682.8125</v>
      </c>
      <c r="BO64">
        <v>4.625</v>
      </c>
      <c r="BP64">
        <v>979.875</v>
      </c>
      <c r="BQ64">
        <v>5</v>
      </c>
      <c r="BR64">
        <v>1131.8571428571429</v>
      </c>
      <c r="BS64">
        <v>3.5</v>
      </c>
      <c r="BT64">
        <v>774</v>
      </c>
      <c r="BU64">
        <v>4.3478260869565215</v>
      </c>
      <c r="BV64">
        <v>954.52173913043475</v>
      </c>
      <c r="BW64">
        <v>5.5</v>
      </c>
      <c r="BX64">
        <v>1161.8333333333333</v>
      </c>
      <c r="BY64">
        <v>4.4444444444444446</v>
      </c>
      <c r="BZ64">
        <v>1049.8888888888889</v>
      </c>
      <c r="CA64">
        <v>4.625</v>
      </c>
      <c r="CB64">
        <v>1065.75</v>
      </c>
      <c r="CC64">
        <v>4.7826086956521738</v>
      </c>
      <c r="CD64">
        <v>1084.608695652174</v>
      </c>
      <c r="CE64">
        <v>4.5652173913043477</v>
      </c>
      <c r="CF64">
        <v>1019.5652173913044</v>
      </c>
      <c r="CG64">
        <v>3</v>
      </c>
      <c r="CH64">
        <v>629.5</v>
      </c>
      <c r="CI64">
        <v>1.5714285714285714</v>
      </c>
      <c r="CJ64">
        <v>377.83333333333331</v>
      </c>
      <c r="CK64">
        <v>3.25</v>
      </c>
      <c r="CL64">
        <v>726.125</v>
      </c>
      <c r="CM64">
        <v>2.652173913043478</v>
      </c>
      <c r="CN64">
        <v>596</v>
      </c>
      <c r="CO64">
        <v>2.1666666666666665</v>
      </c>
      <c r="CP64">
        <v>360.83333333333331</v>
      </c>
      <c r="CQ64">
        <v>1.8888888888888888</v>
      </c>
      <c r="CR64">
        <v>548.375</v>
      </c>
      <c r="CS64">
        <v>2.375</v>
      </c>
      <c r="CT64">
        <v>446.5</v>
      </c>
      <c r="CU64">
        <v>2.1304347826086958</v>
      </c>
      <c r="CV64">
        <v>460.18181818181819</v>
      </c>
      <c r="CW64">
        <v>2.3913043478260869</v>
      </c>
      <c r="CX64">
        <v>528.09090909090912</v>
      </c>
      <c r="CY64">
        <v>3.4782608695652173</v>
      </c>
      <c r="CZ64">
        <v>779.28888888888889</v>
      </c>
      <c r="DA64">
        <v>3.25</v>
      </c>
      <c r="DB64">
        <v>794.25</v>
      </c>
      <c r="DC64">
        <v>4</v>
      </c>
      <c r="DD64">
        <v>918.57142857142856</v>
      </c>
      <c r="DE64">
        <v>3.375</v>
      </c>
      <c r="DF64">
        <v>668.5</v>
      </c>
      <c r="DG64">
        <v>3.5217391304347827</v>
      </c>
      <c r="DH64">
        <v>788.3478260869565</v>
      </c>
      <c r="DI64">
        <v>3.6666666666666665</v>
      </c>
      <c r="DJ64">
        <v>823.5</v>
      </c>
      <c r="DK64">
        <v>3.7777777777777777</v>
      </c>
      <c r="DL64">
        <v>761.44444444444446</v>
      </c>
      <c r="DM64">
        <v>3</v>
      </c>
      <c r="DN64">
        <v>742.375</v>
      </c>
      <c r="DO64">
        <v>3.4782608695652173</v>
      </c>
      <c r="DP64">
        <v>771</v>
      </c>
      <c r="DQ64">
        <v>3.5</v>
      </c>
      <c r="DR64">
        <v>779.67391304347825</v>
      </c>
      <c r="DS64">
        <v>3.5</v>
      </c>
      <c r="DT64">
        <v>779.67391304347825</v>
      </c>
      <c r="DU64">
        <v>3.4855072463768115</v>
      </c>
      <c r="DV64">
        <v>779.41911764705878</v>
      </c>
      <c r="DW64">
        <v>5</v>
      </c>
      <c r="DX64">
        <v>1145</v>
      </c>
      <c r="DY64">
        <v>4.333333333333333</v>
      </c>
      <c r="DZ64">
        <v>867</v>
      </c>
      <c r="EA64">
        <v>4</v>
      </c>
      <c r="EB64">
        <v>1271.5</v>
      </c>
      <c r="EC64">
        <v>4.4285714285714288</v>
      </c>
      <c r="ED64">
        <v>1062</v>
      </c>
      <c r="EE64">
        <v>3.5</v>
      </c>
      <c r="EF64">
        <v>831.25</v>
      </c>
      <c r="EG64">
        <v>3</v>
      </c>
      <c r="EH64">
        <v>540</v>
      </c>
      <c r="EI64">
        <v>3.5</v>
      </c>
      <c r="EJ64">
        <v>903.5</v>
      </c>
      <c r="EK64">
        <v>3.4285714285714284</v>
      </c>
      <c r="EL64">
        <v>810.28571428571433</v>
      </c>
      <c r="EM64">
        <v>3.9285714285714284</v>
      </c>
      <c r="EN64">
        <v>936.14285714285711</v>
      </c>
      <c r="EO64">
        <v>1</v>
      </c>
      <c r="EP64">
        <v>300</v>
      </c>
      <c r="EQ64">
        <v>2.3333333333333335</v>
      </c>
      <c r="ER64">
        <v>914</v>
      </c>
      <c r="ES64">
        <v>1</v>
      </c>
      <c r="ET64">
        <v>187.5</v>
      </c>
      <c r="EU64">
        <v>1.5714285714285714</v>
      </c>
      <c r="EV64">
        <v>500.6</v>
      </c>
      <c r="EW64">
        <v>2.25</v>
      </c>
      <c r="EX64">
        <v>562.25</v>
      </c>
      <c r="EY64">
        <v>0</v>
      </c>
      <c r="FA64">
        <v>3</v>
      </c>
      <c r="FB64">
        <v>1145</v>
      </c>
      <c r="FC64">
        <v>2.1428571428571428</v>
      </c>
      <c r="FD64">
        <v>678.8</v>
      </c>
      <c r="FE64">
        <v>1.8571428571428572</v>
      </c>
      <c r="FF64">
        <v>589.70000000000005</v>
      </c>
      <c r="FG64">
        <v>2.8928571428571428</v>
      </c>
      <c r="FH64">
        <v>791.79166666666663</v>
      </c>
      <c r="FI64">
        <v>5</v>
      </c>
      <c r="FJ64">
        <v>1437</v>
      </c>
      <c r="FK64">
        <v>5</v>
      </c>
      <c r="FL64">
        <v>1181.3333333333333</v>
      </c>
      <c r="FM64">
        <v>5.5</v>
      </c>
      <c r="FN64">
        <v>1338.5</v>
      </c>
      <c r="FO64">
        <v>5.1428571428571432</v>
      </c>
      <c r="FP64">
        <v>1299.2857142857142</v>
      </c>
      <c r="FQ64">
        <v>3.5</v>
      </c>
      <c r="FR64">
        <v>753.5</v>
      </c>
      <c r="FS64">
        <v>8</v>
      </c>
      <c r="FT64">
        <v>1748</v>
      </c>
      <c r="FU64">
        <v>3.5</v>
      </c>
      <c r="FV64">
        <v>857.5</v>
      </c>
      <c r="FW64">
        <v>4.1428571428571432</v>
      </c>
      <c r="FX64">
        <v>925.28571428571433</v>
      </c>
      <c r="FY64">
        <v>4.6428571428571432</v>
      </c>
      <c r="FZ64">
        <v>1112.2857142857142</v>
      </c>
      <c r="GA64">
        <v>4.6428571428571432</v>
      </c>
      <c r="GB64">
        <v>1112.2857142857142</v>
      </c>
      <c r="GC64">
        <v>3.4761904761904763</v>
      </c>
      <c r="GD64">
        <v>909.86842105263156</v>
      </c>
      <c r="GE64">
        <v>3.4833333333333334</v>
      </c>
      <c r="GF64">
        <v>807.90804597701151</v>
      </c>
      <c r="GG64">
        <v>2.4</v>
      </c>
      <c r="GH64">
        <v>548.22222222222217</v>
      </c>
      <c r="GI64">
        <v>1.6666666666666667</v>
      </c>
      <c r="GJ64">
        <v>438.2</v>
      </c>
      <c r="GK64">
        <v>1.75</v>
      </c>
      <c r="GL64">
        <v>352.5</v>
      </c>
      <c r="GM64">
        <v>1.962962962962963</v>
      </c>
      <c r="GN64">
        <v>462</v>
      </c>
      <c r="GO64">
        <v>2.375</v>
      </c>
      <c r="GP64">
        <v>733</v>
      </c>
      <c r="GQ64">
        <v>2.6</v>
      </c>
      <c r="GR64">
        <v>452.3</v>
      </c>
      <c r="GS64">
        <v>1.4</v>
      </c>
      <c r="GT64">
        <v>357.625</v>
      </c>
      <c r="GU64">
        <v>2.1071428571428572</v>
      </c>
      <c r="GV64">
        <v>480.39130434782606</v>
      </c>
      <c r="GW64">
        <v>2.0363636363636362</v>
      </c>
      <c r="GX64">
        <v>471.83720930232556</v>
      </c>
      <c r="GY64">
        <v>3.7</v>
      </c>
      <c r="GZ64">
        <v>980.75</v>
      </c>
      <c r="HA64">
        <v>5.5555555555555554</v>
      </c>
      <c r="HB64">
        <v>957.55555555555554</v>
      </c>
      <c r="HC64">
        <v>4.25</v>
      </c>
      <c r="HD64">
        <v>751.375</v>
      </c>
      <c r="HE64">
        <v>4.4814814814814818</v>
      </c>
      <c r="HF64">
        <v>899</v>
      </c>
      <c r="HG64">
        <v>4.125</v>
      </c>
      <c r="HH64">
        <v>671.75</v>
      </c>
      <c r="HI64">
        <v>4.8</v>
      </c>
      <c r="HJ64">
        <v>814</v>
      </c>
      <c r="HK64">
        <v>4.9000000000000004</v>
      </c>
      <c r="HL64">
        <v>972.77777777777783</v>
      </c>
      <c r="HM64">
        <v>4.6428571428571432</v>
      </c>
      <c r="HN64">
        <v>824.77777777777783</v>
      </c>
      <c r="HO64">
        <v>4.5636363636363635</v>
      </c>
      <c r="HP64">
        <v>860.46153846153845</v>
      </c>
      <c r="HQ64">
        <v>3.3</v>
      </c>
      <c r="HR64">
        <v>684.55789473684206</v>
      </c>
      <c r="HS64">
        <v>3.9</v>
      </c>
      <c r="HT64">
        <v>747.5</v>
      </c>
      <c r="HU64">
        <v>2.5555555555555554</v>
      </c>
      <c r="HV64">
        <v>491.11111111111109</v>
      </c>
      <c r="HW64">
        <v>2.875</v>
      </c>
      <c r="HX64">
        <v>622</v>
      </c>
      <c r="HY64">
        <v>3.1481481481481484</v>
      </c>
      <c r="HZ64">
        <v>624.85185185185185</v>
      </c>
      <c r="IA64">
        <v>2.375</v>
      </c>
      <c r="IB64">
        <v>553.57142857142856</v>
      </c>
      <c r="IC64">
        <v>2.4</v>
      </c>
      <c r="ID64">
        <v>472.8</v>
      </c>
      <c r="IE64">
        <v>1.8</v>
      </c>
      <c r="IF64">
        <v>450.375</v>
      </c>
      <c r="IG64">
        <v>2.1785714285714284</v>
      </c>
      <c r="IH64">
        <v>488.24</v>
      </c>
      <c r="II64">
        <v>2.6545454545454548</v>
      </c>
      <c r="IJ64">
        <v>559.17307692307691</v>
      </c>
      <c r="IK64">
        <v>2.6545454545454548</v>
      </c>
      <c r="IL64">
        <v>559.17307692307691</v>
      </c>
      <c r="IM64">
        <v>3.084848484848485</v>
      </c>
      <c r="IN64">
        <v>640.20408163265301</v>
      </c>
      <c r="IQ64">
        <v>5</v>
      </c>
      <c r="IR64">
        <v>738</v>
      </c>
      <c r="IS64">
        <v>1</v>
      </c>
      <c r="IT64">
        <v>200</v>
      </c>
      <c r="IU64">
        <v>2.3333333333333335</v>
      </c>
      <c r="IV64">
        <v>469</v>
      </c>
      <c r="IW64">
        <v>0.5</v>
      </c>
      <c r="IX64">
        <v>89</v>
      </c>
      <c r="JC64">
        <v>0.5</v>
      </c>
      <c r="JD64">
        <v>89</v>
      </c>
      <c r="JE64">
        <v>1.6</v>
      </c>
      <c r="JF64">
        <v>342.33333333333331</v>
      </c>
      <c r="JI64">
        <v>3</v>
      </c>
      <c r="JJ64">
        <v>547</v>
      </c>
      <c r="JK64">
        <v>7</v>
      </c>
      <c r="JL64">
        <v>1468</v>
      </c>
      <c r="JM64">
        <v>5.666666666666667</v>
      </c>
      <c r="JN64">
        <v>1161</v>
      </c>
      <c r="JO64">
        <v>6.5</v>
      </c>
      <c r="JP64">
        <v>1306.5</v>
      </c>
      <c r="JU64">
        <v>6.5</v>
      </c>
      <c r="JV64">
        <v>1306.5</v>
      </c>
      <c r="JW64">
        <v>6</v>
      </c>
      <c r="JX64">
        <v>1219.2</v>
      </c>
      <c r="JY64">
        <v>3.8</v>
      </c>
      <c r="JZ64">
        <v>890.375</v>
      </c>
      <c r="KC64">
        <v>5</v>
      </c>
      <c r="KD64">
        <v>859</v>
      </c>
      <c r="KE64">
        <v>3</v>
      </c>
      <c r="KF64">
        <v>755</v>
      </c>
      <c r="KG64">
        <v>3.6666666666666665</v>
      </c>
      <c r="KH64">
        <v>789.66666666666663</v>
      </c>
      <c r="KI64">
        <v>4.5</v>
      </c>
      <c r="KJ64">
        <v>995</v>
      </c>
      <c r="KO64">
        <v>4.5</v>
      </c>
      <c r="KP64">
        <v>995</v>
      </c>
      <c r="KQ64">
        <v>4</v>
      </c>
      <c r="KR64">
        <v>871.8</v>
      </c>
      <c r="KS64">
        <v>4</v>
      </c>
      <c r="KT64">
        <v>871.8</v>
      </c>
      <c r="KU64">
        <v>3.8666666666666667</v>
      </c>
      <c r="KV64">
        <v>883.23076923076928</v>
      </c>
      <c r="KW64">
        <v>3.15</v>
      </c>
      <c r="KX64">
        <v>659.95</v>
      </c>
      <c r="KY64" s="15">
        <f>Tabla2[[#This Row],[ROS_NUM_COR_COD_ROS_TG_NEG]]-Tabla2[[#This Row],[PAS_NUM_COR_COD_ROS_TG_NEG]]</f>
        <v>1.1749999999999998</v>
      </c>
      <c r="KZ64" s="15">
        <f>Tabla2[[#This Row],[ROS_DUR_COR_COD_ROS_TG_NEG]]-Tabla2[[#This Row],[PAS_DUR_COR_COD_ROS_TG_NEG]]</f>
        <v>-71.25</v>
      </c>
      <c r="LA64" s="15">
        <f>Tabla2[[#This Row],[ROS_NUM_COR_COD_ROS_TG_NEU]]-Tabla2[[#This Row],[PAS_NUM_COR_COD_ROS_TG_NEU]]</f>
        <v>2.25</v>
      </c>
      <c r="LB64" s="15">
        <f>Tabla2[[#This Row],[ROS_DUR_COR_COD_ROS_TG_NEU]]-Tabla2[[#This Row],[PAS_DUR_COR_COD_ROS_TG_NEU]]</f>
        <v>202.6875</v>
      </c>
      <c r="LC64" s="15">
        <f>Tabla2[[#This Row],[ROS_NUM_COR_COD_ROS_TG_POS]]-Tabla2[[#This Row],[PAS_NUM_COR_COD_ROS_TG_POS]]</f>
        <v>1.8000000000000003</v>
      </c>
      <c r="LD64" s="15">
        <f>Tabla2[[#This Row],[ROS_DUR_COR_COD_ROS_TG_POS]]-Tabla2[[#This Row],[PAS_DUR_COR_COD_ROS_TG_POS]]</f>
        <v>-43.722222222222172</v>
      </c>
      <c r="LE64" s="15">
        <f>Tabla2[[#This Row],[ROS_NUM_COR_COD_ROS_TG_TOT]]-Tabla2[[#This Row],[PAS_NUM_COR_COD_ROS_TG_TOT]]</f>
        <v>1.7761904761904765</v>
      </c>
      <c r="LF64" s="15">
        <f>Tabla2[[#This Row],[ROS_DUR_COR_COD_ROS_TG_TOT]]-Tabla2[[#This Row],[PAS_DUR_COR_COD_ROS_TG_TOT]]</f>
        <v>46.634920634920718</v>
      </c>
      <c r="LG64" s="15">
        <f>Tabla2[[#This Row],[ROS_NUM_COR_COD_ESC_TG_NEG]]-Tabla2[[#This Row],[PAS_NUM_COR_COD_ESC_TG_NEG]]</f>
        <v>-0.77499999999999991</v>
      </c>
      <c r="LH64" s="15">
        <f>Tabla2[[#This Row],[ROS_DUR_COR_COD_ESC_TG_NEG]]-Tabla2[[#This Row],[PAS_DUR_COR_COD_ESC_TG_NEG]]</f>
        <v>-95.266666666666652</v>
      </c>
      <c r="LI64" s="15">
        <f>Tabla2[[#This Row],[ROS_NUM_COR_COD_ESC_TG_NEU]]-Tabla2[[#This Row],[PAS_NUM_COR_COD_ESC_TG_NEU]]</f>
        <v>-0.5</v>
      </c>
      <c r="LJ64" s="15">
        <f>Tabla2[[#This Row],[ROS_NUM_COR_COD_ESC_TG_NEG]]-Tabla2[[#This Row],[PAS_NUM_COR_COD_ESC_TG_NEG]]</f>
        <v>-0.77499999999999991</v>
      </c>
      <c r="LK64" s="15">
        <f>Tabla2[[#This Row],[ROS_NUM_COR_COD_ESC_TG_POS]]-Tabla2[[#This Row],[PAS_NUM_COR_COD_ESC_TG_POS]]</f>
        <v>-0.70000000000000018</v>
      </c>
      <c r="LL64" s="15">
        <f>Tabla2[[#This Row],[ROS_DUR_COR_COD_ESC_TG_POS]]-Tabla2[[#This Row],[PAS_DUR_COR_COD_ESC_TG_POS]]</f>
        <v>-300.50833333333333</v>
      </c>
      <c r="LM64" s="15">
        <f>Tabla2[[#This Row],[ROS_NUM_COR_COD_ESC_TG_TOT]]-Tabla2[[#This Row],[PAS_NUM_COR_COD_ESC_TG_TOT]]</f>
        <v>-0.67619047619047601</v>
      </c>
      <c r="LN64" s="15">
        <f>Tabla2[[#This Row],[ROS_DUR_COR_COD_ESC_TG_TOT]]-Tabla2[[#This Row],[PAS_DUR_COR_COD_ESC_TG_TOT]]</f>
        <v>-316.86956521739131</v>
      </c>
      <c r="LO64" s="15">
        <f>Tabla2[[#This Row],[PAS_NUM_COR_COD_ROS_TG_NEG]]-Tabla2[[#This Row],[ESC_NUM_COR_COD_ROS_TG_NEG]]</f>
        <v>0.78333333333333366</v>
      </c>
      <c r="LP64" s="15">
        <f>Tabla2[[#This Row],[PAS_DUR_COR_COD_ROS_TG_NEG]]-Tabla2[[#This Row],[ESC_DUR_COR_COD_ROS_TG_NEG]]</f>
        <v>382.16666666666669</v>
      </c>
      <c r="LQ64" s="15">
        <f>Tabla2[[#This Row],[PAS_NUM_COR_COD_ROS_TG_NEU]]-Tabla2[[#This Row],[ESC_NUM_COR_COD_ROS_TG_NEU]]</f>
        <v>0.66111111111111098</v>
      </c>
      <c r="LR64" s="15">
        <f>Tabla2[[#This Row],[PAS_DUR_COR_COD_ROS_TG_NEU]]-Tabla2[[#This Row],[ESC_DUR_COR_COD_ROS_TG_NEU]]</f>
        <v>62.9375</v>
      </c>
      <c r="LS64" s="15">
        <f>Tabla2[[#This Row],[PAS_NUM_COR_COD_ROS_TG_POS]]-Tabla2[[#This Row],[ESC_NUM_COR_COD_ROS_TG_POS]]</f>
        <v>0.72500000000000009</v>
      </c>
      <c r="LT64" s="15">
        <f>Tabla2[[#This Row],[PAS_DUR_COR_COD_ROS_TG_POS]]-Tabla2[[#This Row],[ESC_DUR_COR_COD_ROS_TG_POS]]</f>
        <v>570</v>
      </c>
      <c r="LU64" s="15">
        <f>Tabla2[[#This Row],[PAS_NUM_COR_COD_ROS_TG_TOT]]-Tabla2[[#This Row],[ESC_NUM_COR_COD_ROS_TG_TOT]]</f>
        <v>0.73623188405797091</v>
      </c>
      <c r="LV64" s="15">
        <f>Tabla2[[#This Row],[PAS_DUR_COR_COD_ROS_TG_TOT]]-Tabla2[[#This Row],[ESC_DUR_COR_COD_ROS_TG_TOT]]</f>
        <v>317.96103896103892</v>
      </c>
      <c r="LW64" s="15">
        <f>Tabla2[[#This Row],[PAS_NUM_COR_COD_ESC_TG_NEG]]-Tabla2[[#This Row],[ESC_NUM_COR_COD_ESC_TG_NEG]]</f>
        <v>-2.35</v>
      </c>
      <c r="LX64" s="15">
        <f>Tabla2[[#This Row],[PAS_DUR_COR_COD_ESC_TG_NEG]]-Tabla2[[#This Row],[ESC_DUR_COR_COD_ESC_TG_NEG]]</f>
        <v>-333.56666666666661</v>
      </c>
      <c r="LY64" s="15">
        <f>Tabla2[[#This Row],[PAS_NUM_COR_COD_ESC_TG_NEU]]-Tabla2[[#This Row],[ESC_NUM_COR_COD_ESC_TG_NEU]]</f>
        <v>-1.3444444444444446</v>
      </c>
      <c r="LZ64" s="15">
        <f>Tabla2[[#This Row],[PAS_DUR_COR_COD_ESC_TG_NEU]]-Tabla2[[#This Row],[ESC_DUR_COR_COD_ESC_TG_NEU]]</f>
        <v>-151.26388888888891</v>
      </c>
      <c r="MA64" s="15">
        <f>Tabla2[[#This Row],[PAS_NUM_COR_COD_ESC_TG_POS]]-Tabla2[[#This Row],[ESC_NUM_COR_COD_ESC_TG_POS]]</f>
        <v>-2.5249999999999999</v>
      </c>
      <c r="MB64" s="15">
        <f>Tabla2[[#This Row],[PAS_DUR_COR_COD_ESC_TG_POS]]-Tabla2[[#This Row],[ESC_DUR_COR_COD_ESC_TG_POS]]</f>
        <v>-407.61666666666667</v>
      </c>
      <c r="MC64" s="15">
        <f>Tabla2[[#This Row],[PAS_NUM_COR_COD_ESC_TG_TOT]]-Tabla2[[#This Row],[ESC_NUM_COR_COD_ESC_TG_TOT]]</f>
        <v>-1.9992753623188406</v>
      </c>
      <c r="MD64" s="15">
        <f>Tabla2[[#This Row],[PAS_DUR_COR_COD_ESC_TG_TOT]]-Tabla2[[#This Row],[ESC_DUR_COR_COD_ESC_TG_TOT]]</f>
        <v>-287.34782608695662</v>
      </c>
      <c r="ME64" s="42">
        <f>Tabla25[[#This Row],[PAS_NUM_COR_COD_ROS_TG_NEG]]-Tabla25[[#This Row],[PAS_NUM_COR_COD_ESC_TG_NEG]]</f>
        <v>-0.19999999999999973</v>
      </c>
      <c r="MF64" s="42">
        <f>Tabla25[[#This Row],[PAS_NUM_COR_COD_ROS_TG_NEU]]-Tabla25[[#This Row],[PAS_NUM_COR_COD_ESC_TG_NEU]]</f>
        <v>-0.55000000000000027</v>
      </c>
      <c r="MG64" s="42">
        <f>Tabla25[[#This Row],[PAS_NUM_COR_COD_ROS_TG_POS]]-Tabla25[[#This Row],[PAS_NUM_COR_COD_ESC_TG_POS]]</f>
        <v>1</v>
      </c>
      <c r="MH64" s="42">
        <f>Tabla25[[#This Row],[PAS_NUM_COR_COD_ROS_TG_TOT]]-Tabla25[[#This Row],[PAS_NUM_COR_COD_ESC_TG_TOT]]</f>
        <v>8.3333333333333481E-2</v>
      </c>
      <c r="MI64" s="42">
        <f>Tabla25[[#This Row],[PAS_DUR_COR_COD_ROS_TG_NEG]]-Tabla25[[#This Row],[PAS_DUR_COR_COD_ESC_TG_NEG]]</f>
        <v>-85.266666666666652</v>
      </c>
      <c r="MJ64" s="42">
        <f>Tabla25[[#This Row],[PAS_DUR_COR_COD_ROS_TG_NEU]]-Tabla25[[#This Row],[PAS_DUR_COR_COD_ESC_TG_NEU]]</f>
        <v>-287.3125</v>
      </c>
      <c r="MK64" s="42">
        <f>Tabla25[[#This Row],[PAS_DUR_COR_COD_ROS_TG_POS]]-Tabla25[[#This Row],[PAS_DUR_COR_COD_ESC_TG_POS]]</f>
        <v>358.36666666666667</v>
      </c>
      <c r="ML64" s="42">
        <f>Tabla25[[#This Row],[PAS_DUR_COR_COD_ROS_TG_TOT]]-Tabla25[[#This Row],[PAS_DUR_COR_COD_ESC_TG_TOT]]</f>
        <v>-19.118012422360266</v>
      </c>
      <c r="MM64" s="44">
        <f>Tabla25[[#This Row],[ESC_NUM_COR_COD_ROS_TG_NEG]]-Tabla25[[#This Row],[ESC_NUM_COR_COD_ESC_TG_NEG]]</f>
        <v>-3.3333333333333335</v>
      </c>
      <c r="MN64" s="44">
        <f>Tabla25[[#This Row],[ESC_NUM_COR_COD_ROS_TG_NEU]]-Tabla25[[#This Row],[ESC_NUM_COR_COD_ESC_TG_NEU]]</f>
        <v>-2.5555555555555558</v>
      </c>
      <c r="MO64" s="44">
        <f>Tabla25[[#This Row],[ESC_NUM_COR_COD_ROS_TG_POS]]-Tabla25[[#This Row],[ESC_NUM_COR_COD_ESC_TG_POS]]</f>
        <v>-2.25</v>
      </c>
      <c r="MP64" s="44">
        <f>Tabla25[[#This Row],[ESC_NUM_COR_COD_ROS_TG_TOT]]-Tabla25[[#This Row],[ESC_NUM_COR_COD_ESC_TG_TOT]]</f>
        <v>-2.652173913043478</v>
      </c>
      <c r="MQ64" s="44">
        <f>Tabla25[[#This Row],[ESC_DUR_COR_COD_ROS_TG_NEG]]-Tabla25[[#This Row],[ESC_DUR_COR_COD_ESC_TG_NEG]]</f>
        <v>-801</v>
      </c>
      <c r="MR64" s="44">
        <f>Tabla25[[#This Row],[ESC_DUR_COR_COD_ROS_TG_NEU]]-Tabla25[[#This Row],[ESC_DUR_COR_COD_ESC_TG_NEU]]</f>
        <v>-501.51388888888891</v>
      </c>
      <c r="MS64" s="44">
        <f>Tabla25[[#This Row],[ESC_DUR_COR_COD_ROS_TG_POS]]-Tabla25[[#This Row],[ESC_DUR_COR_COD_ESC_TG_POS]]</f>
        <v>-619.25</v>
      </c>
      <c r="MT64" s="44">
        <f>Tabla25[[#This Row],[ESC_DUR_COR_COD_ROS_TG_TOT]]-Tabla25[[#This Row],[ESC_DUR_COR_COD_ESC_TG_TOT]]</f>
        <v>-624.42687747035575</v>
      </c>
      <c r="MU64" s="47">
        <f>Tabla25[[#This Row],[ROS_NUM_COR_COD_ROS_TG_NEG]]-Tabla25[[#This Row],[ROS_NUM_COR_COD_ESC_TG_NEG]]</f>
        <v>1.75</v>
      </c>
      <c r="MV64" s="47">
        <f>Tabla25[[#This Row],[ROS_NUM_COR_COD_ROS_TG_NEU]]-Tabla25[[#This Row],[ROS_NUM_COR_COD_ESC_TG_NEU]]</f>
        <v>2.1999999999999997</v>
      </c>
      <c r="MW64" s="47">
        <f>Tabla25[[#This Row],[ROS_NUM_COR_COD_ROS_TG_POS]]-Tabla25[[#This Row],[ROS_NUM_COR_COD_ESC_TG_POS]]</f>
        <v>3.5000000000000004</v>
      </c>
      <c r="MX64" s="47">
        <f>Tabla25[[#This Row],[ROS_NUM_COR_COD_ROS_TG_TOT]]-Tabla25[[#This Row],[ROS_NUM_COR_COD_ESC_TG_TOT]]</f>
        <v>2.535714285714286</v>
      </c>
      <c r="MY64" s="47">
        <f>Tabla25[[#This Row],[ROS_DUR_COR_COD_ROS_TG_NEG]]-Tabla25[[#This Row],[ROS_DUR_COR_COD_ESC_TG_NEG]]</f>
        <v>-61.25</v>
      </c>
      <c r="MZ64" s="47">
        <f>Tabla25[[#This Row],[ROS_DUR_COR_COD_ROS_TG_NEU]]-Tabla25[[#This Row],[ROS_DUR_COR_COD_ESC_TG_NEU]]</f>
        <v>361.7</v>
      </c>
      <c r="NA64" s="47">
        <f>Tabla25[[#This Row],[ROS_DUR_COR_COD_ROS_TG_POS]]-Tabla25[[#This Row],[ROS_DUR_COR_COD_ESC_TG_POS]]</f>
        <v>615.15277777777783</v>
      </c>
      <c r="NB64" s="47">
        <f>Tabla25[[#This Row],[ROS_DUR_COR_COD_ROS_TG_TOT]]-Tabla25[[#This Row],[ROS_DUR_COR_COD_ESC_TG_TOT]]</f>
        <v>344.38647342995176</v>
      </c>
      <c r="NC64">
        <v>135.125</v>
      </c>
      <c r="ND64">
        <v>194.6</v>
      </c>
      <c r="NE64">
        <v>167</v>
      </c>
      <c r="NF64">
        <v>167.77777777777777</v>
      </c>
      <c r="NG64">
        <v>251.4</v>
      </c>
      <c r="NH64">
        <v>181</v>
      </c>
      <c r="NI64">
        <v>221.625</v>
      </c>
      <c r="NJ64">
        <v>210.43478260869566</v>
      </c>
      <c r="NK64">
        <v>204.66666666666666</v>
      </c>
      <c r="NL64">
        <v>228.625</v>
      </c>
      <c r="NM64">
        <v>214.625</v>
      </c>
      <c r="NN64">
        <v>217</v>
      </c>
      <c r="NO64">
        <v>190.66666666666666</v>
      </c>
      <c r="NP64">
        <v>256.11111111111109</v>
      </c>
      <c r="NQ64">
        <v>242.625</v>
      </c>
      <c r="NR64">
        <v>234.34782608695653</v>
      </c>
      <c r="NS64">
        <v>189.89473684210526</v>
      </c>
      <c r="NT64">
        <v>216.25</v>
      </c>
      <c r="NU64">
        <v>251.28571428571428</v>
      </c>
      <c r="NV64">
        <v>216.0408163265306</v>
      </c>
      <c r="NW64">
        <v>156.33333333333334</v>
      </c>
      <c r="NX64">
        <v>222.9375</v>
      </c>
      <c r="NY64">
        <v>237.13333333333333</v>
      </c>
      <c r="NZ64">
        <v>205.84782608695653</v>
      </c>
      <c r="OA64" s="15">
        <f>Tabla2[[#This Row],[ROS_1DU_COR_COD_ROS_TG_NEG]]-Tabla2[[#This Row],[PAS_1DU_COR_COD_ROS_TG_NEG]]</f>
        <v>-54.76973684210526</v>
      </c>
      <c r="OB64" s="15">
        <f>Tabla2[[#This Row],[ROS_1DU_COR_COD_ROS_TG_NEU]]-Tabla2[[#This Row],[PAS_1DU_COR_COD_ROS_TG_NEU]]</f>
        <v>-21.650000000000006</v>
      </c>
      <c r="OC64" s="15">
        <f>Tabla2[[#This Row],[ROS_1DU_COR_COD_ROS_TG_POS]]-Tabla2[[#This Row],[PAS_1DU_COR_COD_ROS_TG_POS]]</f>
        <v>-84.285714285714278</v>
      </c>
      <c r="OD64" s="15">
        <f>Tabla2[[#This Row],[ROS_1DU_COR_COD_ROS_TG_TOT]]-Tabla2[[#This Row],[PAS_1DU_COR_COD_ROS_TG_TOT]]</f>
        <v>-48.263038548752832</v>
      </c>
      <c r="OE64" s="15">
        <f>Tabla2[[#This Row],[ROS_1DU_COR_COD_ESC_TG_NEG]]-Tabla2[[#This Row],[PAS_1DU_COR_COD_ESC_TG_NEG]]</f>
        <v>95.066666666666663</v>
      </c>
      <c r="OF64" s="15">
        <f>Tabla2[[#This Row],[ROS_1DU_COR_COD_ESC_TG_NEU]]-Tabla2[[#This Row],[PAS_1DU_COR_COD_ESC_TG_NEU]]</f>
        <v>-41.9375</v>
      </c>
      <c r="OG64" s="15">
        <f>Tabla2[[#This Row],[ROS_1DU_COR_COD_ESC_TG_POS]]-Tabla2[[#This Row],[PAS_1DU_COR_COD_ESC_TG_POS]]</f>
        <v>-15.508333333333326</v>
      </c>
      <c r="OH64" s="15">
        <f>Tabla2[[#This Row],[ROS_1DU_COR_COD_ESC_TG_TOT]]-Tabla2[[#This Row],[PAS_1DU_COR_COD_ESC_TG_TOT]]</f>
        <v>4.5869565217391255</v>
      </c>
      <c r="OI64" s="15">
        <f>Tabla2[[#This Row],[PAS_1DU_COR_COD_ROS_TG_NEG]]-Tabla2[[#This Row],[ESC_1DU_COR_COD_ROS_TG_NEG]]</f>
        <v>-14.771929824561397</v>
      </c>
      <c r="OJ64" s="15">
        <f>Tabla2[[#This Row],[PAS_1DU_COR_COD_ROS_TG_NEU]]-Tabla2[[#This Row],[ESC_1DU_COR_COD_ROS_TG_NEU]]</f>
        <v>-12.375</v>
      </c>
      <c r="OK64" s="15">
        <f>Tabla2[[#This Row],[PAS_1DU_COR_COD_ROS_TG_POS]]-Tabla2[[#This Row],[ESC_1DU_COR_COD_ROS_TG_POS]]</f>
        <v>36.660714285714278</v>
      </c>
      <c r="OL64" s="15">
        <f>Tabla2[[#This Row],[PAS_1DU_COR_COD_ROS_TG_TOT]]-Tabla2[[#This Row],[ESC_1DU_COR_COD_ROS_TG_TOT]]</f>
        <v>-0.95918367346939704</v>
      </c>
      <c r="OM64" s="15">
        <f>Tabla2[[#This Row],[PAS_1DU_COR_COD_ESC_TG_NEG]]-Tabla2[[#This Row],[ESC_1DU_COR_COD_ESC_TG_NEG]]</f>
        <v>-34.333333333333314</v>
      </c>
      <c r="ON64" s="15">
        <f>Tabla2[[#This Row],[PAS_1DU_COR_COD_ESC_TG_NEU]]-Tabla2[[#This Row],[ESC_1DU_COR_COD_ESC_TG_NEU]]</f>
        <v>-33.173611111111086</v>
      </c>
      <c r="OO64" s="15">
        <f>Tabla2[[#This Row],[PAS_1DU_COR_COD_ESC_TG_POS]]-Tabla2[[#This Row],[ESC_1DU_COR_COD_ESC_TG_POS]]</f>
        <v>-5.4916666666666742</v>
      </c>
      <c r="OP64" s="15">
        <f>Tabla2[[#This Row],[PAS_1DU_COR_COD_ESC_TG_TOT]]-Tabla2[[#This Row],[ESC_1DU_COR_COD_ESC_TG_TOT]]</f>
        <v>-28.5</v>
      </c>
      <c r="OQ64" s="61">
        <v>-116.27500000000001</v>
      </c>
      <c r="OR64" s="62">
        <v>13.599999999999994</v>
      </c>
      <c r="OS64" s="62">
        <v>-54.625</v>
      </c>
      <c r="OT64" s="62">
        <v>-42.657004830917884</v>
      </c>
      <c r="OU64" s="62">
        <v>14</v>
      </c>
      <c r="OV64" s="62">
        <v>-27.486111111111086</v>
      </c>
      <c r="OW64" s="62">
        <v>-28</v>
      </c>
      <c r="OX64" s="62">
        <v>-17.34782608695653</v>
      </c>
      <c r="OY64" s="62">
        <v>33.561403508771917</v>
      </c>
      <c r="OZ64" s="62">
        <v>-6.6875</v>
      </c>
      <c r="PA64" s="62">
        <v>14.152380952380952</v>
      </c>
      <c r="PB64" s="62">
        <v>10.192990239574073</v>
      </c>
    </row>
    <row r="65" spans="1:418" x14ac:dyDescent="0.3">
      <c r="A65" s="2" t="s">
        <v>63</v>
      </c>
      <c r="B65" s="2">
        <v>30</v>
      </c>
      <c r="C65" s="2">
        <v>1</v>
      </c>
      <c r="D65" s="2">
        <v>37</v>
      </c>
      <c r="E65">
        <v>3.5</v>
      </c>
      <c r="F65">
        <v>1253.6666666666667</v>
      </c>
      <c r="G65">
        <v>3.45</v>
      </c>
      <c r="H65">
        <v>1253.4705882352941</v>
      </c>
      <c r="I65">
        <v>3.4</v>
      </c>
      <c r="J65">
        <v>1124.6500000000001</v>
      </c>
      <c r="K65">
        <v>3.45</v>
      </c>
      <c r="L65">
        <v>1206.6909090909091</v>
      </c>
      <c r="M65">
        <v>3.4</v>
      </c>
      <c r="N65">
        <v>1256.1666666666667</v>
      </c>
      <c r="O65">
        <v>3.45</v>
      </c>
      <c r="P65">
        <v>1185.6842105263158</v>
      </c>
      <c r="Q65">
        <v>3.5</v>
      </c>
      <c r="R65">
        <v>1085.0999999999999</v>
      </c>
      <c r="S65">
        <v>3.45</v>
      </c>
      <c r="T65">
        <v>1172.6491228070176</v>
      </c>
      <c r="U65">
        <v>3.45</v>
      </c>
      <c r="V65">
        <v>1189.3660714285713</v>
      </c>
      <c r="W65">
        <v>1.7</v>
      </c>
      <c r="X65">
        <v>500.6</v>
      </c>
      <c r="Y65">
        <v>1.6</v>
      </c>
      <c r="Z65">
        <v>460.95</v>
      </c>
      <c r="AA65">
        <v>1.8</v>
      </c>
      <c r="AB65">
        <v>484.45</v>
      </c>
      <c r="AC65">
        <v>1.7</v>
      </c>
      <c r="AD65">
        <v>482</v>
      </c>
      <c r="AE65">
        <v>1.7</v>
      </c>
      <c r="AF65">
        <v>482</v>
      </c>
      <c r="AG65">
        <v>2.8666666666666667</v>
      </c>
      <c r="AH65">
        <v>942.6104651162791</v>
      </c>
      <c r="BM65">
        <v>2.8666666666666667</v>
      </c>
      <c r="BN65">
        <v>942.6104651162791</v>
      </c>
      <c r="BO65">
        <v>4.5999999999999996</v>
      </c>
      <c r="BP65">
        <v>1652.7</v>
      </c>
      <c r="BQ65">
        <v>5.25</v>
      </c>
      <c r="BR65">
        <v>1840.875</v>
      </c>
      <c r="BS65">
        <v>5</v>
      </c>
      <c r="BT65">
        <v>1716.6666666666667</v>
      </c>
      <c r="BU65">
        <v>4.9259259259259256</v>
      </c>
      <c r="BV65">
        <v>1729.7777777777778</v>
      </c>
      <c r="BW65">
        <v>5.3</v>
      </c>
      <c r="BX65">
        <v>1922.2</v>
      </c>
      <c r="BY65">
        <v>5.1111111111111107</v>
      </c>
      <c r="BZ65">
        <v>1837.4444444444443</v>
      </c>
      <c r="CA65">
        <v>5.4444444444444446</v>
      </c>
      <c r="CB65">
        <v>1902.8888888888889</v>
      </c>
      <c r="CC65">
        <v>5.2857142857142856</v>
      </c>
      <c r="CD65">
        <v>1888.75</v>
      </c>
      <c r="CE65">
        <v>5.1090909090909093</v>
      </c>
      <c r="CF65">
        <v>1810.7090909090909</v>
      </c>
      <c r="CG65">
        <v>1.4</v>
      </c>
      <c r="CH65">
        <v>733.33333333333337</v>
      </c>
      <c r="CI65">
        <v>0.5</v>
      </c>
      <c r="CJ65">
        <v>321.75</v>
      </c>
      <c r="CK65">
        <v>0.66666666666666663</v>
      </c>
      <c r="CL65">
        <v>549.5</v>
      </c>
      <c r="CM65">
        <v>0.88888888888888884</v>
      </c>
      <c r="CN65">
        <v>563.21428571428567</v>
      </c>
      <c r="CO65">
        <v>0.9</v>
      </c>
      <c r="CP65">
        <v>483.83333333333331</v>
      </c>
      <c r="CQ65">
        <v>0.88888888888888884</v>
      </c>
      <c r="CR65">
        <v>618</v>
      </c>
      <c r="CS65">
        <v>1</v>
      </c>
      <c r="CT65">
        <v>605.25</v>
      </c>
      <c r="CU65">
        <v>0.9285714285714286</v>
      </c>
      <c r="CV65">
        <v>560.93333333333328</v>
      </c>
      <c r="CW65">
        <v>0.90909090909090906</v>
      </c>
      <c r="CX65">
        <v>562.0344827586207</v>
      </c>
      <c r="CY65">
        <v>3.0090909090909093</v>
      </c>
      <c r="CZ65">
        <v>1379.6190476190477</v>
      </c>
      <c r="DA65">
        <v>3.1</v>
      </c>
      <c r="DB65">
        <v>858.2</v>
      </c>
      <c r="DC65">
        <v>3.25</v>
      </c>
      <c r="DD65">
        <v>931.125</v>
      </c>
      <c r="DE65">
        <v>3.6666666666666665</v>
      </c>
      <c r="DF65">
        <v>1165</v>
      </c>
      <c r="DG65">
        <v>3.3333333333333335</v>
      </c>
      <c r="DH65">
        <v>975.03846153846155</v>
      </c>
      <c r="DI65">
        <v>3.2</v>
      </c>
      <c r="DJ65">
        <v>976.1</v>
      </c>
      <c r="DK65">
        <v>3.5555555555555554</v>
      </c>
      <c r="DL65">
        <v>1001.3333333333334</v>
      </c>
      <c r="DM65">
        <v>2.4444444444444446</v>
      </c>
      <c r="DN65">
        <v>802.5</v>
      </c>
      <c r="DO65">
        <v>3.0714285714285716</v>
      </c>
      <c r="DP65">
        <v>933.07407407407402</v>
      </c>
      <c r="DQ65">
        <v>3.2</v>
      </c>
      <c r="DR65">
        <v>953.66037735849056</v>
      </c>
      <c r="DS65">
        <v>3.2</v>
      </c>
      <c r="DT65">
        <v>953.66037735849056</v>
      </c>
      <c r="DU65">
        <v>3.0727272727272728</v>
      </c>
      <c r="DV65">
        <v>1214.8321167883212</v>
      </c>
      <c r="DY65">
        <v>5.5</v>
      </c>
      <c r="DZ65">
        <v>1927</v>
      </c>
      <c r="EA65">
        <v>5</v>
      </c>
      <c r="EB65">
        <v>1943</v>
      </c>
      <c r="EC65">
        <v>5.333333333333333</v>
      </c>
      <c r="ED65">
        <v>1932.3333333333333</v>
      </c>
      <c r="EG65">
        <v>6</v>
      </c>
      <c r="EH65">
        <v>2111</v>
      </c>
      <c r="EI65">
        <v>7</v>
      </c>
      <c r="EJ65">
        <v>2114</v>
      </c>
      <c r="EK65">
        <v>6.5</v>
      </c>
      <c r="EL65">
        <v>2112.5</v>
      </c>
      <c r="EM65">
        <v>5.8</v>
      </c>
      <c r="EN65">
        <v>2004.4</v>
      </c>
      <c r="EQ65">
        <v>0.5</v>
      </c>
      <c r="ER65">
        <v>392</v>
      </c>
      <c r="ES65">
        <v>1</v>
      </c>
      <c r="ET65">
        <v>353</v>
      </c>
      <c r="EU65">
        <v>0.66666666666666663</v>
      </c>
      <c r="EV65">
        <v>372.5</v>
      </c>
      <c r="EY65">
        <v>1</v>
      </c>
      <c r="EZ65">
        <v>99</v>
      </c>
      <c r="FA65">
        <v>1</v>
      </c>
      <c r="FB65">
        <v>143</v>
      </c>
      <c r="FC65">
        <v>1</v>
      </c>
      <c r="FD65">
        <v>121</v>
      </c>
      <c r="FE65">
        <v>0.8</v>
      </c>
      <c r="FF65">
        <v>246.75</v>
      </c>
      <c r="FG65">
        <v>3.3</v>
      </c>
      <c r="FH65">
        <v>1223.2222222222222</v>
      </c>
      <c r="FK65">
        <v>6</v>
      </c>
      <c r="FL65">
        <v>2010.5</v>
      </c>
      <c r="FM65">
        <v>6</v>
      </c>
      <c r="FN65">
        <v>1571</v>
      </c>
      <c r="FO65">
        <v>6</v>
      </c>
      <c r="FP65">
        <v>1864</v>
      </c>
      <c r="FS65">
        <v>5</v>
      </c>
      <c r="FT65">
        <v>1565</v>
      </c>
      <c r="FU65">
        <v>5</v>
      </c>
      <c r="FV65">
        <v>1260</v>
      </c>
      <c r="FW65">
        <v>5</v>
      </c>
      <c r="FX65">
        <v>1412.5</v>
      </c>
      <c r="FY65">
        <v>5.6</v>
      </c>
      <c r="FZ65">
        <v>1683.4</v>
      </c>
      <c r="GA65">
        <v>5.6</v>
      </c>
      <c r="GB65">
        <v>1683.4</v>
      </c>
      <c r="GC65">
        <v>4.0666666666666664</v>
      </c>
      <c r="GD65">
        <v>1387.5714285714287</v>
      </c>
      <c r="GE65">
        <v>3.1555555555555554</v>
      </c>
      <c r="GF65">
        <v>1230.8476821192053</v>
      </c>
      <c r="GG65">
        <v>0.88888888888888884</v>
      </c>
      <c r="GH65">
        <v>406.5</v>
      </c>
      <c r="GI65">
        <v>0.8</v>
      </c>
      <c r="GJ65">
        <v>417.33333333333331</v>
      </c>
      <c r="GK65">
        <v>1</v>
      </c>
      <c r="GL65">
        <v>563</v>
      </c>
      <c r="GM65">
        <v>0.8928571428571429</v>
      </c>
      <c r="GN65">
        <v>456.35294117647061</v>
      </c>
      <c r="GO65">
        <v>0.55555555555555558</v>
      </c>
      <c r="GP65">
        <v>423.75</v>
      </c>
      <c r="GQ65">
        <v>1.3</v>
      </c>
      <c r="GR65">
        <v>579.71428571428567</v>
      </c>
      <c r="GS65">
        <v>1</v>
      </c>
      <c r="GT65">
        <v>373.71428571428572</v>
      </c>
      <c r="GU65">
        <v>0.96551724137931039</v>
      </c>
      <c r="GV65">
        <v>464.94444444444446</v>
      </c>
      <c r="GW65">
        <v>0.92982456140350878</v>
      </c>
      <c r="GX65">
        <v>460.77142857142854</v>
      </c>
      <c r="GY65">
        <v>5.5555555555555554</v>
      </c>
      <c r="GZ65">
        <v>1967</v>
      </c>
      <c r="HA65">
        <v>5.4</v>
      </c>
      <c r="HB65">
        <v>2031.7</v>
      </c>
      <c r="HC65">
        <v>5.4444444444444446</v>
      </c>
      <c r="HD65">
        <v>1927</v>
      </c>
      <c r="HE65">
        <v>5.4642857142857144</v>
      </c>
      <c r="HF65">
        <v>1977.25</v>
      </c>
      <c r="HG65">
        <v>6</v>
      </c>
      <c r="HH65">
        <v>2125.8888888888887</v>
      </c>
      <c r="HI65">
        <v>4.9000000000000004</v>
      </c>
      <c r="HJ65">
        <v>1759</v>
      </c>
      <c r="HK65">
        <v>5.8</v>
      </c>
      <c r="HL65">
        <v>2073.3000000000002</v>
      </c>
      <c r="HM65">
        <v>5.5517241379310347</v>
      </c>
      <c r="HN65">
        <v>1981.2413793103449</v>
      </c>
      <c r="HO65">
        <v>5.5087719298245617</v>
      </c>
      <c r="HP65">
        <v>1979.280701754386</v>
      </c>
      <c r="HQ65">
        <v>3.2192982456140351</v>
      </c>
      <c r="HR65">
        <v>1401.5869565217392</v>
      </c>
      <c r="HS65">
        <v>2.5555555555555554</v>
      </c>
      <c r="HT65">
        <v>855.11111111111109</v>
      </c>
      <c r="HU65">
        <v>2.6</v>
      </c>
      <c r="HV65">
        <v>874.3</v>
      </c>
      <c r="HW65">
        <v>2.2222222222222223</v>
      </c>
      <c r="HX65">
        <v>768.66666666666663</v>
      </c>
      <c r="HY65">
        <v>2.4642857142857144</v>
      </c>
      <c r="HZ65">
        <v>834.17857142857144</v>
      </c>
      <c r="IA65">
        <v>2.3333333333333335</v>
      </c>
      <c r="IB65">
        <v>689.55555555555554</v>
      </c>
      <c r="IC65">
        <v>2.2999999999999998</v>
      </c>
      <c r="ID65">
        <v>755.5</v>
      </c>
      <c r="IE65">
        <v>2.6</v>
      </c>
      <c r="IF65">
        <v>838.1</v>
      </c>
      <c r="IG65">
        <v>2.4137931034482758</v>
      </c>
      <c r="IH65">
        <v>763.51724137931035</v>
      </c>
      <c r="II65">
        <v>2.4385964912280702</v>
      </c>
      <c r="IJ65">
        <v>798.22807017543857</v>
      </c>
      <c r="IK65">
        <v>2.4385964912280702</v>
      </c>
      <c r="IL65">
        <v>798.22807017543857</v>
      </c>
      <c r="IM65">
        <v>2.9590643274853803</v>
      </c>
      <c r="IN65">
        <v>1170.7718120805368</v>
      </c>
      <c r="IO65">
        <v>1</v>
      </c>
      <c r="IP65">
        <v>256</v>
      </c>
      <c r="IS65">
        <v>1</v>
      </c>
      <c r="IT65">
        <v>129</v>
      </c>
      <c r="IU65">
        <v>1</v>
      </c>
      <c r="IV65">
        <v>192.5</v>
      </c>
      <c r="IW65">
        <v>1</v>
      </c>
      <c r="IX65">
        <v>115</v>
      </c>
      <c r="JC65">
        <v>1</v>
      </c>
      <c r="JD65">
        <v>115</v>
      </c>
      <c r="JE65">
        <v>1</v>
      </c>
      <c r="JF65">
        <v>166.66666666666666</v>
      </c>
      <c r="JG65">
        <v>6</v>
      </c>
      <c r="JH65">
        <v>2136</v>
      </c>
      <c r="JK65">
        <v>6</v>
      </c>
      <c r="JL65">
        <v>2185</v>
      </c>
      <c r="JM65">
        <v>6</v>
      </c>
      <c r="JN65">
        <v>2160.5</v>
      </c>
      <c r="JO65">
        <v>6</v>
      </c>
      <c r="JP65">
        <v>2133</v>
      </c>
      <c r="JU65">
        <v>6</v>
      </c>
      <c r="JV65">
        <v>2133</v>
      </c>
      <c r="JW65">
        <v>6</v>
      </c>
      <c r="JX65">
        <v>2151.3333333333335</v>
      </c>
      <c r="JY65">
        <v>3.5</v>
      </c>
      <c r="JZ65">
        <v>1159</v>
      </c>
      <c r="KA65">
        <v>4</v>
      </c>
      <c r="KB65">
        <v>1231</v>
      </c>
      <c r="KE65">
        <v>2</v>
      </c>
      <c r="KF65">
        <v>776</v>
      </c>
      <c r="KG65">
        <v>3</v>
      </c>
      <c r="KH65">
        <v>1003.5</v>
      </c>
      <c r="KI65">
        <v>5</v>
      </c>
      <c r="KJ65">
        <v>1405</v>
      </c>
      <c r="KO65">
        <v>5</v>
      </c>
      <c r="KP65">
        <v>1405</v>
      </c>
      <c r="KQ65">
        <v>3.6666666666666665</v>
      </c>
      <c r="KR65">
        <v>1137.3333333333333</v>
      </c>
      <c r="KS65">
        <v>3.6666666666666665</v>
      </c>
      <c r="KT65">
        <v>1137.3333333333333</v>
      </c>
      <c r="KU65">
        <v>3.5555555555555554</v>
      </c>
      <c r="KV65">
        <v>1151.7777777777778</v>
      </c>
      <c r="KW65">
        <v>2.9888888888888889</v>
      </c>
      <c r="KX65">
        <v>1169.6898734177216</v>
      </c>
      <c r="KY65" s="15">
        <f>Tabla2[[#This Row],[ROS_NUM_COR_COD_ROS_TG_NEG]]-Tabla2[[#This Row],[PAS_NUM_COR_COD_ROS_TG_NEG]]</f>
        <v>2.6</v>
      </c>
      <c r="KZ65" s="15">
        <f>Tabla2[[#This Row],[ROS_DUR_COR_COD_ROS_TG_NEG]]-Tabla2[[#This Row],[PAS_DUR_COR_COD_ROS_TG_NEG]]</f>
        <v>869.72222222222194</v>
      </c>
      <c r="LA65" s="15">
        <f>Tabla2[[#This Row],[ROS_NUM_COR_COD_ROS_TG_NEU]]-Tabla2[[#This Row],[PAS_NUM_COR_COD_ROS_TG_NEU]]</f>
        <v>1.4500000000000002</v>
      </c>
      <c r="LB65" s="15">
        <f>Tabla2[[#This Row],[ROS_DUR_COR_COD_ROS_TG_NEU]]-Tabla2[[#This Row],[PAS_DUR_COR_COD_ROS_TG_NEU]]</f>
        <v>573.31578947368416</v>
      </c>
      <c r="LC65" s="15">
        <f>Tabla2[[#This Row],[ROS_NUM_COR_COD_ROS_TG_POS]]-Tabla2[[#This Row],[PAS_NUM_COR_COD_ROS_TG_POS]]</f>
        <v>2.2999999999999998</v>
      </c>
      <c r="LD65" s="15">
        <f>Tabla2[[#This Row],[ROS_DUR_COR_COD_ROS_TG_POS]]-Tabla2[[#This Row],[PAS_DUR_COR_COD_ROS_TG_POS]]</f>
        <v>988.20000000000027</v>
      </c>
      <c r="LE65" s="15">
        <f>Tabla2[[#This Row],[ROS_NUM_COR_COD_ROS_TG_TOT]]-Tabla2[[#This Row],[PAS_NUM_COR_COD_ROS_TG_TOT]]</f>
        <v>2.1017241379310345</v>
      </c>
      <c r="LF65" s="15">
        <f>Tabla2[[#This Row],[ROS_DUR_COR_COD_ROS_TG_TOT]]-Tabla2[[#This Row],[PAS_DUR_COR_COD_ROS_TG_TOT]]</f>
        <v>808.59225650332723</v>
      </c>
      <c r="LG65" s="15">
        <f>Tabla2[[#This Row],[ROS_NUM_COR_COD_ESC_TG_NEG]]-Tabla2[[#This Row],[PAS_NUM_COR_COD_ESC_TG_NEG]]</f>
        <v>-2.9444444444444446</v>
      </c>
      <c r="LH65" s="15">
        <f>Tabla2[[#This Row],[ROS_DUR_COR_COD_ESC_TG_NEG]]-Tabla2[[#This Row],[PAS_DUR_COR_COD_ESC_TG_NEG]]</f>
        <v>-829.91666666666674</v>
      </c>
      <c r="LI65" s="15">
        <f>Tabla2[[#This Row],[ROS_NUM_COR_COD_ESC_TG_NEU]]-Tabla2[[#This Row],[PAS_NUM_COR_COD_ESC_TG_NEU]]</f>
        <v>-2.1500000000000004</v>
      </c>
      <c r="LJ65" s="15">
        <f>Tabla2[[#This Row],[ROS_NUM_COR_COD_ESC_TG_NEG]]-Tabla2[[#This Row],[PAS_NUM_COR_COD_ESC_TG_NEG]]</f>
        <v>-2.9444444444444446</v>
      </c>
      <c r="LK65" s="15">
        <f>Tabla2[[#This Row],[ROS_NUM_COR_COD_ESC_TG_POS]]-Tabla2[[#This Row],[PAS_NUM_COR_COD_ESC_TG_POS]]</f>
        <v>-2.4</v>
      </c>
      <c r="LL65" s="15">
        <f>Tabla2[[#This Row],[ROS_DUR_COR_COD_ESC_TG_POS]]-Tabla2[[#This Row],[PAS_DUR_COR_COD_ESC_TG_POS]]</f>
        <v>-750.93571428571431</v>
      </c>
      <c r="LM65" s="15">
        <f>Tabla2[[#This Row],[ROS_NUM_COR_COD_ESC_TG_TOT]]-Tabla2[[#This Row],[PAS_NUM_COR_COD_ESC_TG_TOT]]</f>
        <v>-2.4844827586206897</v>
      </c>
      <c r="LN65" s="15">
        <f>Tabla2[[#This Row],[ROS_DUR_COR_COD_ESC_TG_TOT]]-Tabla2[[#This Row],[PAS_DUR_COR_COD_ESC_TG_TOT]]</f>
        <v>-741.74646464646469</v>
      </c>
      <c r="LO65" s="15">
        <f>Tabla2[[#This Row],[PAS_NUM_COR_COD_ROS_TG_NEG]]-Tabla2[[#This Row],[ESC_NUM_COR_COD_ROS_TG_NEG]]</f>
        <v>2.5</v>
      </c>
      <c r="LP65" s="15">
        <f>Tabla2[[#This Row],[PAS_DUR_COR_COD_ROS_TG_NEG]]-Tabla2[[#This Row],[ESC_DUR_COR_COD_ROS_TG_NEG]]</f>
        <v>772.33333333333348</v>
      </c>
      <c r="LQ65" s="15">
        <f>Tabla2[[#This Row],[PAS_NUM_COR_COD_ROS_TG_NEU]]-Tabla2[[#This Row],[ESC_NUM_COR_COD_ROS_TG_NEU]]</f>
        <v>2.5611111111111113</v>
      </c>
      <c r="LR65" s="15">
        <f>Tabla2[[#This Row],[PAS_DUR_COR_COD_ROS_TG_NEU]]-Tabla2[[#This Row],[ESC_DUR_COR_COD_ROS_TG_NEU]]</f>
        <v>567.68421052631584</v>
      </c>
      <c r="LS65" s="15">
        <f>Tabla2[[#This Row],[PAS_NUM_COR_COD_ROS_TG_POS]]-Tabla2[[#This Row],[ESC_NUM_COR_COD_ROS_TG_POS]]</f>
        <v>2.5</v>
      </c>
      <c r="LT65" s="15">
        <f>Tabla2[[#This Row],[PAS_DUR_COR_COD_ROS_TG_POS]]-Tabla2[[#This Row],[ESC_DUR_COR_COD_ROS_TG_POS]]</f>
        <v>479.84999999999991</v>
      </c>
      <c r="LU65" s="15">
        <f>Tabla2[[#This Row],[PAS_NUM_COR_COD_ROS_TG_TOT]]-Tabla2[[#This Row],[ESC_NUM_COR_COD_ROS_TG_TOT]]</f>
        <v>2.5214285714285714</v>
      </c>
      <c r="LV65" s="15">
        <f>Tabla2[[#This Row],[PAS_DUR_COR_COD_ROS_TG_TOT]]-Tabla2[[#This Row],[ESC_DUR_COR_COD_ROS_TG_TOT]]</f>
        <v>611.71578947368437</v>
      </c>
      <c r="LW65" s="15">
        <f>Tabla2[[#This Row],[PAS_NUM_COR_COD_ESC_TG_NEG]]-Tabla2[[#This Row],[ESC_NUM_COR_COD_ESC_TG_NEG]]</f>
        <v>-1.7999999999999998</v>
      </c>
      <c r="LX65" s="15">
        <f>Tabla2[[#This Row],[PAS_DUR_COR_COD_ESC_TG_NEG]]-Tabla2[[#This Row],[ESC_DUR_COR_COD_ESC_TG_NEG]]</f>
        <v>-668.5333333333333</v>
      </c>
      <c r="LY65" s="15">
        <f>Tabla2[[#This Row],[PAS_NUM_COR_COD_ESC_TG_NEU]]-Tabla2[[#This Row],[ESC_NUM_COR_COD_ESC_TG_NEU]]</f>
        <v>-1.6611111111111105</v>
      </c>
      <c r="LZ65" s="15">
        <f>Tabla2[[#This Row],[PAS_DUR_COR_COD_ESC_TG_NEU]]-Tabla2[[#This Row],[ESC_DUR_COR_COD_ESC_TG_NEU]]</f>
        <v>-583.9738562091502</v>
      </c>
      <c r="MA65" s="15">
        <f>Tabla2[[#This Row],[PAS_NUM_COR_COD_ESC_TG_POS]]-Tabla2[[#This Row],[ESC_NUM_COR_COD_ESC_TG_POS]]</f>
        <v>-2.0444444444444447</v>
      </c>
      <c r="MB65" s="15">
        <f>Tabla2[[#This Row],[PAS_DUR_COR_COD_ESC_TG_POS]]-Tabla2[[#This Row],[ESC_DUR_COR_COD_ESC_TG_POS]]</f>
        <v>-778.23888888888882</v>
      </c>
      <c r="MC65" s="15">
        <f>Tabla2[[#This Row],[PAS_NUM_COR_COD_ESC_TG_TOT]]-Tabla2[[#This Row],[ESC_NUM_COR_COD_ESC_TG_TOT]]</f>
        <v>-1.8357142857142854</v>
      </c>
      <c r="MD65" s="15">
        <f>Tabla2[[#This Row],[PAS_DUR_COR_COD_ESC_TG_TOT]]-Tabla2[[#This Row],[ESC_DUR_COR_COD_ESC_TG_TOT]]</f>
        <v>-682.05909090909086</v>
      </c>
      <c r="ME65" s="42">
        <f>Tabla25[[#This Row],[PAS_NUM_COR_COD_ROS_TG_NEG]]-Tabla25[[#This Row],[PAS_NUM_COR_COD_ESC_TG_NEG]]</f>
        <v>-0.10000000000000009</v>
      </c>
      <c r="MF65" s="42">
        <f>Tabla25[[#This Row],[PAS_NUM_COR_COD_ROS_TG_NEU]]-Tabla25[[#This Row],[PAS_NUM_COR_COD_ESC_TG_NEU]]</f>
        <v>0</v>
      </c>
      <c r="MG65" s="42">
        <f>Tabla25[[#This Row],[PAS_NUM_COR_COD_ROS_TG_POS]]-Tabla25[[#This Row],[PAS_NUM_COR_COD_ESC_TG_POS]]</f>
        <v>0.10000000000000009</v>
      </c>
      <c r="MH65" s="42">
        <f>Tabla25[[#This Row],[PAS_NUM_COR_COD_ROS_TG_TOT]]-Tabla25[[#This Row],[PAS_NUM_COR_COD_ESC_TG_TOT]]</f>
        <v>0</v>
      </c>
      <c r="MI65" s="42">
        <f>Tabla25[[#This Row],[PAS_DUR_COR_COD_ROS_TG_NEG]]-Tabla25[[#This Row],[PAS_DUR_COR_COD_ESC_TG_NEG]]</f>
        <v>2.5</v>
      </c>
      <c r="MJ65" s="42">
        <f>Tabla25[[#This Row],[PAS_DUR_COR_COD_ROS_TG_NEU]]-Tabla25[[#This Row],[PAS_DUR_COR_COD_ESC_TG_NEU]]</f>
        <v>-67.786377708978307</v>
      </c>
      <c r="MK65" s="42">
        <f>Tabla25[[#This Row],[PAS_DUR_COR_COD_ROS_TG_POS]]-Tabla25[[#This Row],[PAS_DUR_COR_COD_ESC_TG_POS]]</f>
        <v>-39.550000000000182</v>
      </c>
      <c r="ML65" s="42">
        <f>Tabla25[[#This Row],[PAS_DUR_COR_COD_ROS_TG_TOT]]-Tabla25[[#This Row],[PAS_DUR_COR_COD_ESC_TG_TOT]]</f>
        <v>-34.041786283891497</v>
      </c>
      <c r="MM65" s="44">
        <f>Tabla25[[#This Row],[ESC_NUM_COR_COD_ROS_TG_NEG]]-Tabla25[[#This Row],[ESC_NUM_COR_COD_ESC_TG_NEG]]</f>
        <v>-4.3999999999999995</v>
      </c>
      <c r="MN65" s="44">
        <f>Tabla25[[#This Row],[ESC_NUM_COR_COD_ROS_TG_NEU]]-Tabla25[[#This Row],[ESC_NUM_COR_COD_ESC_TG_NEU]]</f>
        <v>-4.2222222222222214</v>
      </c>
      <c r="MO65" s="44">
        <f>Tabla25[[#This Row],[ESC_NUM_COR_COD_ROS_TG_POS]]-Tabla25[[#This Row],[ESC_NUM_COR_COD_ESC_TG_POS]]</f>
        <v>-4.4444444444444446</v>
      </c>
      <c r="MP65" s="44">
        <f>Tabla25[[#This Row],[ESC_NUM_COR_COD_ROS_TG_TOT]]-Tabla25[[#This Row],[ESC_NUM_COR_COD_ESC_TG_TOT]]</f>
        <v>-4.3571428571428568</v>
      </c>
      <c r="MQ65" s="44">
        <f>Tabla25[[#This Row],[ESC_DUR_COR_COD_ROS_TG_NEG]]-Tabla25[[#This Row],[ESC_DUR_COR_COD_ESC_TG_NEG]]</f>
        <v>-1438.3666666666668</v>
      </c>
      <c r="MR65" s="44">
        <f>Tabla25[[#This Row],[ESC_DUR_COR_COD_ROS_TG_NEU]]-Tabla25[[#This Row],[ESC_DUR_COR_COD_ESC_TG_NEU]]</f>
        <v>-1219.4444444444443</v>
      </c>
      <c r="MS65" s="44">
        <f>Tabla25[[#This Row],[ESC_DUR_COR_COD_ROS_TG_POS]]-Tabla25[[#This Row],[ESC_DUR_COR_COD_ESC_TG_POS]]</f>
        <v>-1297.6388888888889</v>
      </c>
      <c r="MT65" s="44">
        <f>Tabla25[[#This Row],[ESC_DUR_COR_COD_ROS_TG_TOT]]-Tabla25[[#This Row],[ESC_DUR_COR_COD_ESC_TG_TOT]]</f>
        <v>-1327.8166666666666</v>
      </c>
      <c r="MU65" s="47">
        <f>Tabla25[[#This Row],[ROS_NUM_COR_COD_ROS_TG_NEG]]-Tabla25[[#This Row],[ROS_NUM_COR_COD_ESC_TG_NEG]]</f>
        <v>5.4444444444444446</v>
      </c>
      <c r="MV65" s="47">
        <f>Tabla25[[#This Row],[ROS_NUM_COR_COD_ROS_TG_NEU]]-Tabla25[[#This Row],[ROS_NUM_COR_COD_ESC_TG_NEU]]</f>
        <v>3.6000000000000005</v>
      </c>
      <c r="MW65" s="47">
        <f>Tabla25[[#This Row],[ROS_NUM_COR_COD_ROS_TG_POS]]-Tabla25[[#This Row],[ROS_NUM_COR_COD_ESC_TG_POS]]</f>
        <v>4.8</v>
      </c>
      <c r="MX65" s="47">
        <f>Tabla25[[#This Row],[ROS_NUM_COR_COD_ROS_TG_TOT]]-Tabla25[[#This Row],[ROS_NUM_COR_COD_ESC_TG_TOT]]</f>
        <v>4.5862068965517242</v>
      </c>
      <c r="MY65" s="47">
        <f>Tabla25[[#This Row],[ROS_DUR_COR_COD_ROS_TG_NEG]]-Tabla25[[#This Row],[ROS_DUR_COR_COD_ESC_TG_NEG]]</f>
        <v>1702.1388888888887</v>
      </c>
      <c r="MZ65" s="47">
        <f>Tabla25[[#This Row],[ROS_DUR_COR_COD_ROS_TG_NEU]]-Tabla25[[#This Row],[ROS_DUR_COR_COD_ESC_TG_NEU]]</f>
        <v>1179.2857142857142</v>
      </c>
      <c r="NA65" s="47">
        <f>Tabla25[[#This Row],[ROS_DUR_COR_COD_ROS_TG_POS]]-Tabla25[[#This Row],[ROS_DUR_COR_COD_ESC_TG_POS]]</f>
        <v>1699.5857142857144</v>
      </c>
      <c r="NB65" s="47">
        <f>Tabla25[[#This Row],[ROS_DUR_COR_COD_ROS_TG_TOT]]-Tabla25[[#This Row],[ROS_DUR_COR_COD_ESC_TG_TOT]]</f>
        <v>1516.2969348659003</v>
      </c>
      <c r="NC65">
        <v>363.88888888888891</v>
      </c>
      <c r="ND65">
        <v>366.4</v>
      </c>
      <c r="NE65">
        <v>387.7</v>
      </c>
      <c r="NF65">
        <v>372.9655172413793</v>
      </c>
      <c r="NG65">
        <v>326.75</v>
      </c>
      <c r="NH65">
        <v>285.57142857142856</v>
      </c>
      <c r="NI65">
        <v>287.57142857142856</v>
      </c>
      <c r="NJ65">
        <v>295.5</v>
      </c>
      <c r="NK65">
        <v>313.33333333333331</v>
      </c>
      <c r="NL65">
        <v>385.4</v>
      </c>
      <c r="NM65">
        <v>270</v>
      </c>
      <c r="NN65">
        <v>325.8</v>
      </c>
      <c r="NO65">
        <v>371.1</v>
      </c>
      <c r="NP65">
        <v>376</v>
      </c>
      <c r="NQ65">
        <v>346.22222222222223</v>
      </c>
      <c r="NR65">
        <v>364.67857142857144</v>
      </c>
      <c r="NS65">
        <v>353.16666666666669</v>
      </c>
      <c r="NT65">
        <v>350.15789473684208</v>
      </c>
      <c r="NU65">
        <v>353.8</v>
      </c>
      <c r="NV65">
        <v>352.38596491228071</v>
      </c>
      <c r="NW65">
        <v>360</v>
      </c>
      <c r="NX65">
        <v>339.76470588235293</v>
      </c>
      <c r="NY65">
        <v>370.7</v>
      </c>
      <c r="NZ65">
        <v>357.63636363636363</v>
      </c>
      <c r="OA65" s="15">
        <f>Tabla2[[#This Row],[ROS_1DU_COR_COD_ROS_TG_NEG]]-Tabla2[[#This Row],[PAS_1DU_COR_COD_ROS_TG_NEG]]</f>
        <v>10.722222222222229</v>
      </c>
      <c r="OB65" s="15">
        <f>Tabla2[[#This Row],[ROS_1DU_COR_COD_ROS_TG_NEU]]-Tabla2[[#This Row],[PAS_1DU_COR_COD_ROS_TG_NEU]]</f>
        <v>16.242105263157896</v>
      </c>
      <c r="OC65" s="15">
        <f>Tabla2[[#This Row],[ROS_1DU_COR_COD_ROS_TG_POS]]-Tabla2[[#This Row],[PAS_1DU_COR_COD_ROS_TG_POS]]</f>
        <v>33.899999999999977</v>
      </c>
      <c r="OD65" s="15">
        <f>Tabla2[[#This Row],[ROS_1DU_COR_COD_ROS_TG_TOT]]-Tabla2[[#This Row],[PAS_1DU_COR_COD_ROS_TG_TOT]]</f>
        <v>20.57955232909859</v>
      </c>
      <c r="OE65" s="15">
        <f>Tabla2[[#This Row],[ROS_1DU_COR_COD_ESC_TG_NEG]]-Tabla2[[#This Row],[PAS_1DU_COR_COD_ESC_TG_NEG]]</f>
        <v>-33.25</v>
      </c>
      <c r="OF65" s="15">
        <f>Tabla2[[#This Row],[ROS_1DU_COR_COD_ESC_TG_NEU]]-Tabla2[[#This Row],[PAS_1DU_COR_COD_ESC_TG_NEU]]</f>
        <v>-54.193277310924373</v>
      </c>
      <c r="OG65" s="15">
        <f>Tabla2[[#This Row],[ROS_1DU_COR_COD_ESC_TG_POS]]-Tabla2[[#This Row],[PAS_1DU_COR_COD_ESC_TG_POS]]</f>
        <v>-83.128571428571433</v>
      </c>
      <c r="OH65" s="15">
        <f>Tabla2[[#This Row],[ROS_1DU_COR_COD_ESC_TG_TOT]]-Tabla2[[#This Row],[PAS_1DU_COR_COD_ESC_TG_TOT]]</f>
        <v>-62.136363636363626</v>
      </c>
      <c r="OI65" s="15">
        <f>Tabla2[[#This Row],[PAS_1DU_COR_COD_ROS_TG_NEG]]-Tabla2[[#This Row],[ESC_1DU_COR_COD_ROS_TG_NEG]]</f>
        <v>39.833333333333371</v>
      </c>
      <c r="OJ65" s="15">
        <f>Tabla2[[#This Row],[PAS_1DU_COR_COD_ROS_TG_NEU]]-Tabla2[[#This Row],[ESC_1DU_COR_COD_ROS_TG_NEU]]</f>
        <v>-35.242105263157896</v>
      </c>
      <c r="OK65" s="15">
        <f>Tabla2[[#This Row],[PAS_1DU_COR_COD_ROS_TG_POS]]-Tabla2[[#This Row],[ESC_1DU_COR_COD_ROS_TG_POS]]</f>
        <v>83.800000000000011</v>
      </c>
      <c r="OL65" s="15">
        <f>Tabla2[[#This Row],[PAS_1DU_COR_COD_ROS_TG_TOT]]-Tabla2[[#This Row],[ESC_1DU_COR_COD_ROS_TG_TOT]]</f>
        <v>26.585964912280701</v>
      </c>
      <c r="OM65" s="15">
        <f>Tabla2[[#This Row],[PAS_1DU_COR_COD_ESC_TG_NEG]]-Tabla2[[#This Row],[ESC_1DU_COR_COD_ESC_TG_NEG]]</f>
        <v>-11.100000000000023</v>
      </c>
      <c r="ON65" s="15">
        <f>Tabla2[[#This Row],[PAS_1DU_COR_COD_ESC_TG_NEU]]-Tabla2[[#This Row],[ESC_1DU_COR_COD_ESC_TG_NEU]]</f>
        <v>-36.235294117647072</v>
      </c>
      <c r="OO65" s="15">
        <f>Tabla2[[#This Row],[PAS_1DU_COR_COD_ESC_TG_POS]]-Tabla2[[#This Row],[ESC_1DU_COR_COD_ESC_TG_POS]]</f>
        <v>24.47777777777776</v>
      </c>
      <c r="OP65" s="15">
        <f>Tabla2[[#This Row],[PAS_1DU_COR_COD_ESC_TG_TOT]]-Tabla2[[#This Row],[ESC_1DU_COR_COD_ESC_TG_TOT]]</f>
        <v>-7.0422077922078188</v>
      </c>
      <c r="OQ65" s="61">
        <v>37.138888888888914</v>
      </c>
      <c r="OR65" s="62">
        <v>80.828571428571422</v>
      </c>
      <c r="OS65" s="62">
        <v>100.12857142857143</v>
      </c>
      <c r="OT65" s="62">
        <v>77.465517241379303</v>
      </c>
      <c r="OU65" s="62">
        <v>-57.766666666666708</v>
      </c>
      <c r="OV65" s="62">
        <v>9.3999999999999773</v>
      </c>
      <c r="OW65" s="62">
        <v>-76.222222222222229</v>
      </c>
      <c r="OX65" s="62">
        <v>-38.878571428571433</v>
      </c>
      <c r="OY65" s="62">
        <v>-6.8333333333333144</v>
      </c>
      <c r="OZ65" s="62">
        <v>10.393188854489154</v>
      </c>
      <c r="PA65" s="62">
        <v>-16.899999999999977</v>
      </c>
      <c r="PB65" s="62">
        <v>-5.2503987240829133</v>
      </c>
    </row>
    <row r="66" spans="1:418" x14ac:dyDescent="0.3">
      <c r="A66" s="4" t="s">
        <v>64</v>
      </c>
      <c r="B66" s="2">
        <v>30</v>
      </c>
      <c r="C66" s="2">
        <v>1</v>
      </c>
      <c r="D66" s="2">
        <v>34</v>
      </c>
      <c r="E66">
        <v>3.6</v>
      </c>
      <c r="F66">
        <v>865.84210526315792</v>
      </c>
      <c r="G66">
        <v>2.65</v>
      </c>
      <c r="H66">
        <v>632.52631578947364</v>
      </c>
      <c r="I66">
        <v>3.3</v>
      </c>
      <c r="J66">
        <v>1015.7333333333333</v>
      </c>
      <c r="K66">
        <v>3.1833333333333331</v>
      </c>
      <c r="L66">
        <v>824.62264150943395</v>
      </c>
      <c r="M66">
        <v>3</v>
      </c>
      <c r="N66">
        <v>704.17647058823525</v>
      </c>
      <c r="O66">
        <v>3.15</v>
      </c>
      <c r="P66">
        <v>760.42105263157896</v>
      </c>
      <c r="Q66">
        <v>2.65</v>
      </c>
      <c r="R66">
        <v>879.07142857142856</v>
      </c>
      <c r="S66">
        <v>2.9333333333333331</v>
      </c>
      <c r="T66">
        <v>774.52</v>
      </c>
      <c r="U66">
        <v>3.0583333333333331</v>
      </c>
      <c r="V66">
        <v>800.30097087378635</v>
      </c>
      <c r="W66">
        <v>1.1499999999999999</v>
      </c>
      <c r="X66">
        <v>269.64705882352939</v>
      </c>
      <c r="Y66">
        <v>1.1499999999999999</v>
      </c>
      <c r="Z66">
        <v>287.1764705882353</v>
      </c>
      <c r="AA66">
        <v>0.9</v>
      </c>
      <c r="AB66">
        <v>263.625</v>
      </c>
      <c r="AC66">
        <v>1.0666666666666667</v>
      </c>
      <c r="AD66">
        <v>273.68</v>
      </c>
      <c r="AE66">
        <v>1.0666666666666667</v>
      </c>
      <c r="AF66">
        <v>273.68</v>
      </c>
      <c r="AG66">
        <v>2.3944444444444444</v>
      </c>
      <c r="AH66">
        <v>628.20261437908493</v>
      </c>
      <c r="BM66">
        <v>2.3944444444444444</v>
      </c>
      <c r="BN66">
        <v>628.20261437908493</v>
      </c>
      <c r="DW66">
        <v>2.7</v>
      </c>
      <c r="DX66">
        <v>860.55555555555554</v>
      </c>
      <c r="DY66">
        <v>2.9</v>
      </c>
      <c r="DZ66">
        <v>900.75</v>
      </c>
      <c r="EA66">
        <v>2.8</v>
      </c>
      <c r="EB66">
        <v>739.1</v>
      </c>
      <c r="EC66">
        <v>2.8</v>
      </c>
      <c r="ED66">
        <v>827.48148148148152</v>
      </c>
      <c r="EE66">
        <v>2.8</v>
      </c>
      <c r="EF66">
        <v>964.5</v>
      </c>
      <c r="EG66">
        <v>3.6</v>
      </c>
      <c r="EH66">
        <v>965.66666666666663</v>
      </c>
      <c r="EI66">
        <v>3.4</v>
      </c>
      <c r="EJ66">
        <v>1022.125</v>
      </c>
      <c r="EK66">
        <v>3.2666666666666666</v>
      </c>
      <c r="EL66">
        <v>983.36</v>
      </c>
      <c r="EM66">
        <v>3.0333333333333332</v>
      </c>
      <c r="EN66">
        <v>902.42307692307691</v>
      </c>
      <c r="EO66">
        <v>2.7</v>
      </c>
      <c r="EP66">
        <v>619.44444444444446</v>
      </c>
      <c r="EQ66">
        <v>1.6</v>
      </c>
      <c r="ER66">
        <v>712.33333333333337</v>
      </c>
      <c r="ES66">
        <v>2.2000000000000002</v>
      </c>
      <c r="ET66">
        <v>694</v>
      </c>
      <c r="EU66">
        <v>2.1666666666666665</v>
      </c>
      <c r="EV66">
        <v>668.5</v>
      </c>
      <c r="EW66">
        <v>2.2000000000000002</v>
      </c>
      <c r="EX66">
        <v>646.875</v>
      </c>
      <c r="EY66">
        <v>1.9</v>
      </c>
      <c r="EZ66">
        <v>580.42857142857144</v>
      </c>
      <c r="FA66">
        <v>1.8</v>
      </c>
      <c r="FB66">
        <v>649.42857142857144</v>
      </c>
      <c r="FC66">
        <v>1.9666666666666666</v>
      </c>
      <c r="FD66">
        <v>626.5454545454545</v>
      </c>
      <c r="FE66">
        <v>2.0666666666666669</v>
      </c>
      <c r="FF66">
        <v>647.52272727272725</v>
      </c>
      <c r="FG66">
        <v>2.5499999999999998</v>
      </c>
      <c r="FH66">
        <v>785.59375</v>
      </c>
      <c r="FI66">
        <v>4.3</v>
      </c>
      <c r="FJ66">
        <v>1133.0999999999999</v>
      </c>
      <c r="FK66">
        <v>3.2</v>
      </c>
      <c r="FL66">
        <v>1023.75</v>
      </c>
      <c r="FM66">
        <v>3.5</v>
      </c>
      <c r="FN66">
        <v>837.88888888888891</v>
      </c>
      <c r="FO66">
        <v>3.6666666666666665</v>
      </c>
      <c r="FP66">
        <v>1002.2962962962963</v>
      </c>
      <c r="FQ66">
        <v>3.6</v>
      </c>
      <c r="FR66">
        <v>992.5</v>
      </c>
      <c r="FS66">
        <v>3.5</v>
      </c>
      <c r="FT66">
        <v>1082.7777777777778</v>
      </c>
      <c r="FU66">
        <v>3.5</v>
      </c>
      <c r="FV66">
        <v>873.2</v>
      </c>
      <c r="FW66">
        <v>3.5333333333333332</v>
      </c>
      <c r="FX66">
        <v>979.37931034482756</v>
      </c>
      <c r="FY66">
        <v>3.6</v>
      </c>
      <c r="FZ66">
        <v>990.42857142857144</v>
      </c>
      <c r="GA66">
        <v>3.6</v>
      </c>
      <c r="GB66">
        <v>990.42857142857144</v>
      </c>
      <c r="GC66">
        <v>2.9</v>
      </c>
      <c r="GD66">
        <v>861.05921052631584</v>
      </c>
      <c r="GE66">
        <v>2.9</v>
      </c>
      <c r="GF66">
        <v>861.05921052631584</v>
      </c>
      <c r="GG66">
        <v>2</v>
      </c>
      <c r="GH66">
        <v>492.28571428571428</v>
      </c>
      <c r="GI66">
        <v>2.5555555555555554</v>
      </c>
      <c r="GJ66">
        <v>611.375</v>
      </c>
      <c r="GK66">
        <v>1.75</v>
      </c>
      <c r="GL66">
        <v>425.83333333333331</v>
      </c>
      <c r="GM66">
        <v>2.1153846153846154</v>
      </c>
      <c r="GN66">
        <v>518.66666666666663</v>
      </c>
      <c r="GO66">
        <v>1.5</v>
      </c>
      <c r="GP66">
        <v>354.4</v>
      </c>
      <c r="GQ66">
        <v>2.7</v>
      </c>
      <c r="GR66">
        <v>566.77777777777783</v>
      </c>
      <c r="GS66">
        <v>1.6</v>
      </c>
      <c r="GT66">
        <v>420.875</v>
      </c>
      <c r="GU66">
        <v>1.9642857142857142</v>
      </c>
      <c r="GV66">
        <v>465.45454545454544</v>
      </c>
      <c r="GW66">
        <v>2.0370370370370372</v>
      </c>
      <c r="GX66">
        <v>491.44186046511629</v>
      </c>
      <c r="GY66">
        <v>3.3333333333333335</v>
      </c>
      <c r="GZ66">
        <v>872.75</v>
      </c>
      <c r="HA66">
        <v>3.1111111111111112</v>
      </c>
      <c r="HB66">
        <v>621.44444444444446</v>
      </c>
      <c r="HC66">
        <v>2.875</v>
      </c>
      <c r="HD66">
        <v>739.42857142857144</v>
      </c>
      <c r="HE66">
        <v>3.1153846153846154</v>
      </c>
      <c r="HF66">
        <v>739.625</v>
      </c>
      <c r="HG66">
        <v>2.5</v>
      </c>
      <c r="HH66">
        <v>676.66666666666663</v>
      </c>
      <c r="HI66">
        <v>2.4</v>
      </c>
      <c r="HJ66">
        <v>518.33333333333337</v>
      </c>
      <c r="HK66">
        <v>3.6</v>
      </c>
      <c r="HL66">
        <v>729.6</v>
      </c>
      <c r="HM66">
        <v>2.8571428571428572</v>
      </c>
      <c r="HN66">
        <v>640.84</v>
      </c>
      <c r="HO66">
        <v>2.9814814814814814</v>
      </c>
      <c r="HP66">
        <v>689.22448979591832</v>
      </c>
      <c r="HQ66">
        <v>2.5092592592592591</v>
      </c>
      <c r="HR66">
        <v>596.78260869565213</v>
      </c>
      <c r="HS66">
        <v>1.4444444444444444</v>
      </c>
      <c r="HT66">
        <v>376.375</v>
      </c>
      <c r="HU66">
        <v>1.7777777777777777</v>
      </c>
      <c r="HV66">
        <v>381.22222222222223</v>
      </c>
      <c r="HW66">
        <v>1.5</v>
      </c>
      <c r="HX66">
        <v>407</v>
      </c>
      <c r="HY66">
        <v>1.5769230769230769</v>
      </c>
      <c r="HZ66">
        <v>386.26086956521738</v>
      </c>
      <c r="IA66">
        <v>0.875</v>
      </c>
      <c r="IB66">
        <v>179.5</v>
      </c>
      <c r="IC66">
        <v>1.3</v>
      </c>
      <c r="ID66">
        <v>246</v>
      </c>
      <c r="IE66">
        <v>1.3</v>
      </c>
      <c r="IF66">
        <v>342.375</v>
      </c>
      <c r="IG66">
        <v>1.1785714285714286</v>
      </c>
      <c r="IH66">
        <v>262.90909090909093</v>
      </c>
      <c r="II66">
        <v>1.3703703703703705</v>
      </c>
      <c r="IJ66">
        <v>325.95555555555558</v>
      </c>
      <c r="IK66">
        <v>1.3703703703703705</v>
      </c>
      <c r="IL66">
        <v>325.95555555555558</v>
      </c>
      <c r="IM66">
        <v>2.1296296296296298</v>
      </c>
      <c r="IN66">
        <v>507.82481751824815</v>
      </c>
      <c r="IO66">
        <v>3</v>
      </c>
      <c r="IP66">
        <v>775</v>
      </c>
      <c r="IQ66">
        <v>3</v>
      </c>
      <c r="IR66">
        <v>476</v>
      </c>
      <c r="IS66">
        <v>2.5</v>
      </c>
      <c r="IT66">
        <v>552.5</v>
      </c>
      <c r="IU66">
        <v>2.75</v>
      </c>
      <c r="IV66">
        <v>589</v>
      </c>
      <c r="IW66">
        <v>1.5</v>
      </c>
      <c r="IX66">
        <v>146.5</v>
      </c>
      <c r="JC66">
        <v>1.5</v>
      </c>
      <c r="JD66">
        <v>146.5</v>
      </c>
      <c r="JE66">
        <v>2.3333333333333335</v>
      </c>
      <c r="JF66">
        <v>441.5</v>
      </c>
      <c r="JG66">
        <v>3</v>
      </c>
      <c r="JH66">
        <v>832</v>
      </c>
      <c r="JI66">
        <v>4</v>
      </c>
      <c r="JJ66">
        <v>791</v>
      </c>
      <c r="JK66">
        <v>1</v>
      </c>
      <c r="JL66">
        <v>115.5</v>
      </c>
      <c r="JM66">
        <v>2.25</v>
      </c>
      <c r="JN66">
        <v>463.5</v>
      </c>
      <c r="JO66">
        <v>0</v>
      </c>
      <c r="JU66">
        <v>0</v>
      </c>
      <c r="JW66">
        <v>1.5</v>
      </c>
      <c r="JX66">
        <v>463.5</v>
      </c>
      <c r="JY66">
        <v>1.9166666666666667</v>
      </c>
      <c r="JZ66">
        <v>450.3</v>
      </c>
      <c r="KA66">
        <v>6</v>
      </c>
      <c r="KB66">
        <v>1257</v>
      </c>
      <c r="KC66">
        <v>2</v>
      </c>
      <c r="KD66">
        <v>282</v>
      </c>
      <c r="KE66">
        <v>1</v>
      </c>
      <c r="KF66">
        <v>573</v>
      </c>
      <c r="KG66">
        <v>2.5</v>
      </c>
      <c r="KH66">
        <v>704</v>
      </c>
      <c r="KI66">
        <v>0.5</v>
      </c>
      <c r="KJ66">
        <v>95</v>
      </c>
      <c r="KO66">
        <v>0.5</v>
      </c>
      <c r="KP66">
        <v>95</v>
      </c>
      <c r="KQ66">
        <v>1.8333333333333333</v>
      </c>
      <c r="KR66">
        <v>551.75</v>
      </c>
      <c r="KS66">
        <v>1.8333333333333333</v>
      </c>
      <c r="KT66">
        <v>551.75</v>
      </c>
      <c r="KU66">
        <v>1.8888888888888888</v>
      </c>
      <c r="KV66">
        <v>479.28571428571428</v>
      </c>
      <c r="KW66">
        <v>2.1055555555555556</v>
      </c>
      <c r="KX66">
        <v>505.17880794701989</v>
      </c>
      <c r="KY66" s="15">
        <f>Tabla2[[#This Row],[ROS_NUM_COR_COD_ROS_TG_NEG]]-Tabla2[[#This Row],[PAS_NUM_COR_COD_ROS_TG_NEG]]</f>
        <v>-0.5</v>
      </c>
      <c r="KZ66" s="15">
        <f>Tabla2[[#This Row],[ROS_DUR_COR_COD_ROS_TG_NEG]]-Tabla2[[#This Row],[PAS_DUR_COR_COD_ROS_TG_NEG]]</f>
        <v>-27.509803921568619</v>
      </c>
      <c r="LA66" s="15">
        <f>Tabla2[[#This Row],[ROS_NUM_COR_COD_ROS_TG_NEU]]-Tabla2[[#This Row],[PAS_NUM_COR_COD_ROS_TG_NEU]]</f>
        <v>-0.75</v>
      </c>
      <c r="LB66" s="15">
        <f>Tabla2[[#This Row],[ROS_DUR_COR_COD_ROS_TG_NEU]]-Tabla2[[#This Row],[PAS_DUR_COR_COD_ROS_TG_NEU]]</f>
        <v>-242.08771929824559</v>
      </c>
      <c r="LC66" s="15">
        <f>Tabla2[[#This Row],[ROS_NUM_COR_COD_ROS_TG_POS]]-Tabla2[[#This Row],[PAS_NUM_COR_COD_ROS_TG_POS]]</f>
        <v>0.95000000000000018</v>
      </c>
      <c r="LD66" s="15">
        <f>Tabla2[[#This Row],[ROS_DUR_COR_COD_ROS_TG_POS]]-Tabla2[[#This Row],[PAS_DUR_COR_COD_ROS_TG_POS]]</f>
        <v>-149.47142857142853</v>
      </c>
      <c r="LE66" s="15">
        <f>Tabla2[[#This Row],[ROS_NUM_COR_COD_ROS_TG_TOT]]-Tabla2[[#This Row],[PAS_NUM_COR_COD_ROS_TG_TOT]]</f>
        <v>-7.619047619047592E-2</v>
      </c>
      <c r="LF66" s="15">
        <f>Tabla2[[#This Row],[ROS_DUR_COR_COD_ROS_TG_TOT]]-Tabla2[[#This Row],[PAS_DUR_COR_COD_ROS_TG_TOT]]</f>
        <v>-133.67999999999995</v>
      </c>
      <c r="LG66" s="15">
        <f>Tabla2[[#This Row],[ROS_NUM_COR_COD_ESC_TG_NEG]]-Tabla2[[#This Row],[PAS_NUM_COR_COD_ESC_TG_NEG]]</f>
        <v>-2.1</v>
      </c>
      <c r="LH66" s="15">
        <f>Tabla2[[#This Row],[ROS_DUR_COR_COD_ESC_TG_NEG]]-Tabla2[[#This Row],[PAS_DUR_COR_COD_ESC_TG_NEG]]</f>
        <v>-511.44210526315794</v>
      </c>
      <c r="LI66" s="15">
        <f>Tabla2[[#This Row],[ROS_NUM_COR_COD_ESC_TG_NEU]]-Tabla2[[#This Row],[PAS_NUM_COR_COD_ESC_TG_NEU]]</f>
        <v>5.0000000000000266E-2</v>
      </c>
      <c r="LJ66" s="15">
        <f>Tabla2[[#This Row],[ROS_NUM_COR_COD_ESC_TG_NEG]]-Tabla2[[#This Row],[PAS_NUM_COR_COD_ESC_TG_NEG]]</f>
        <v>-2.1</v>
      </c>
      <c r="LK66" s="15">
        <f>Tabla2[[#This Row],[ROS_NUM_COR_COD_ESC_TG_POS]]-Tabla2[[#This Row],[PAS_NUM_COR_COD_ESC_TG_POS]]</f>
        <v>-1.6999999999999997</v>
      </c>
      <c r="LL66" s="15">
        <f>Tabla2[[#This Row],[ROS_DUR_COR_COD_ESC_TG_POS]]-Tabla2[[#This Row],[PAS_DUR_COR_COD_ESC_TG_POS]]</f>
        <v>-594.85833333333335</v>
      </c>
      <c r="LM66" s="15">
        <f>Tabla2[[#This Row],[ROS_NUM_COR_COD_ESC_TG_TOT]]-Tabla2[[#This Row],[PAS_NUM_COR_COD_ESC_TG_TOT]]</f>
        <v>-1.2190476190476189</v>
      </c>
      <c r="LN66" s="15">
        <f>Tabla2[[#This Row],[ROS_DUR_COR_COD_ESC_TG_TOT]]-Tabla2[[#This Row],[PAS_DUR_COR_COD_ESC_TG_TOT]]</f>
        <v>-359.16809605488851</v>
      </c>
      <c r="LO66" s="15">
        <f>Tabla2[[#This Row],[PAS_NUM_COR_COD_ROS_TG_NEG]]-Tabla2[[#This Row],[ESC_NUM_COR_COD_ROS_TG_NEG]]</f>
        <v>3</v>
      </c>
      <c r="LP66" s="15">
        <f>Tabla2[[#This Row],[PAS_DUR_COR_COD_ROS_TG_NEG]]-Tabla2[[#This Row],[ESC_DUR_COR_COD_ROS_TG_NEG]]</f>
        <v>704.17647058823525</v>
      </c>
      <c r="LQ66" s="15">
        <f>Tabla2[[#This Row],[PAS_NUM_COR_COD_ROS_TG_NEU]]-Tabla2[[#This Row],[ESC_NUM_COR_COD_ROS_TG_NEU]]</f>
        <v>3.15</v>
      </c>
      <c r="LR66" s="15">
        <f>Tabla2[[#This Row],[PAS_DUR_COR_COD_ROS_TG_NEU]]-Tabla2[[#This Row],[ESC_DUR_COR_COD_ROS_TG_NEU]]</f>
        <v>760.42105263157896</v>
      </c>
      <c r="LS66" s="15">
        <f>Tabla2[[#This Row],[PAS_NUM_COR_COD_ROS_TG_POS]]-Tabla2[[#This Row],[ESC_NUM_COR_COD_ROS_TG_POS]]</f>
        <v>2.65</v>
      </c>
      <c r="LT66" s="15">
        <f>Tabla2[[#This Row],[PAS_DUR_COR_COD_ROS_TG_POS]]-Tabla2[[#This Row],[ESC_DUR_COR_COD_ROS_TG_POS]]</f>
        <v>879.07142857142856</v>
      </c>
      <c r="LU66" s="15">
        <f>Tabla2[[#This Row],[PAS_NUM_COR_COD_ROS_TG_TOT]]-Tabla2[[#This Row],[ESC_NUM_COR_COD_ROS_TG_TOT]]</f>
        <v>2.9333333333333331</v>
      </c>
      <c r="LV66" s="15">
        <f>Tabla2[[#This Row],[PAS_DUR_COR_COD_ROS_TG_TOT]]-Tabla2[[#This Row],[ESC_DUR_COR_COD_ROS_TG_TOT]]</f>
        <v>774.52</v>
      </c>
      <c r="LW66" s="15">
        <f>Tabla2[[#This Row],[PAS_NUM_COR_COD_ESC_TG_NEG]]-Tabla2[[#This Row],[ESC_NUM_COR_COD_ESC_TG_NEG]]</f>
        <v>3.6</v>
      </c>
      <c r="LX66" s="15">
        <f>Tabla2[[#This Row],[PAS_DUR_COR_COD_ESC_TG_NEG]]-Tabla2[[#This Row],[ESC_DUR_COR_COD_ESC_TG_NEG]]</f>
        <v>865.84210526315792</v>
      </c>
      <c r="LY66" s="15">
        <f>Tabla2[[#This Row],[PAS_NUM_COR_COD_ESC_TG_NEU]]-Tabla2[[#This Row],[ESC_NUM_COR_COD_ESC_TG_NEU]]</f>
        <v>2.65</v>
      </c>
      <c r="LZ66" s="15">
        <f>Tabla2[[#This Row],[PAS_DUR_COR_COD_ESC_TG_NEU]]-Tabla2[[#This Row],[ESC_DUR_COR_COD_ESC_TG_NEU]]</f>
        <v>632.52631578947364</v>
      </c>
      <c r="MA66" s="15">
        <f>Tabla2[[#This Row],[PAS_NUM_COR_COD_ESC_TG_POS]]-Tabla2[[#This Row],[ESC_NUM_COR_COD_ESC_TG_POS]]</f>
        <v>3.3</v>
      </c>
      <c r="MB66" s="15">
        <f>Tabla2[[#This Row],[PAS_DUR_COR_COD_ESC_TG_POS]]-Tabla2[[#This Row],[ESC_DUR_COR_COD_ESC_TG_POS]]</f>
        <v>1015.7333333333333</v>
      </c>
      <c r="MC66" s="15">
        <f>Tabla2[[#This Row],[PAS_NUM_COR_COD_ESC_TG_TOT]]-Tabla2[[#This Row],[ESC_NUM_COR_COD_ESC_TG_TOT]]</f>
        <v>3.1833333333333331</v>
      </c>
      <c r="MD66" s="15">
        <f>Tabla2[[#This Row],[PAS_DUR_COR_COD_ESC_TG_TOT]]-Tabla2[[#This Row],[ESC_DUR_COR_COD_ESC_TG_TOT]]</f>
        <v>824.62264150943395</v>
      </c>
      <c r="ME66" s="42">
        <f>Tabla25[[#This Row],[PAS_NUM_COR_COD_ROS_TG_NEG]]-Tabla25[[#This Row],[PAS_NUM_COR_COD_ESC_TG_NEG]]</f>
        <v>-0.60000000000000009</v>
      </c>
      <c r="MF66" s="42">
        <f>Tabla25[[#This Row],[PAS_NUM_COR_COD_ROS_TG_NEU]]-Tabla25[[#This Row],[PAS_NUM_COR_COD_ESC_TG_NEU]]</f>
        <v>0.5</v>
      </c>
      <c r="MG66" s="42">
        <f>Tabla25[[#This Row],[PAS_NUM_COR_COD_ROS_TG_POS]]-Tabla25[[#This Row],[PAS_NUM_COR_COD_ESC_TG_POS]]</f>
        <v>-0.64999999999999991</v>
      </c>
      <c r="MH66" s="42">
        <f>Tabla25[[#This Row],[PAS_NUM_COR_COD_ROS_TG_TOT]]-Tabla25[[#This Row],[PAS_NUM_COR_COD_ESC_TG_TOT]]</f>
        <v>-0.25</v>
      </c>
      <c r="MI66" s="42">
        <f>Tabla25[[#This Row],[PAS_DUR_COR_COD_ROS_TG_NEG]]-Tabla25[[#This Row],[PAS_DUR_COR_COD_ESC_TG_NEG]]</f>
        <v>-161.66563467492267</v>
      </c>
      <c r="MJ66" s="42">
        <f>Tabla25[[#This Row],[PAS_DUR_COR_COD_ROS_TG_NEU]]-Tabla25[[#This Row],[PAS_DUR_COR_COD_ESC_TG_NEU]]</f>
        <v>127.89473684210532</v>
      </c>
      <c r="MK66" s="42">
        <f>Tabla25[[#This Row],[PAS_DUR_COR_COD_ROS_TG_POS]]-Tabla25[[#This Row],[PAS_DUR_COR_COD_ESC_TG_POS]]</f>
        <v>-136.66190476190479</v>
      </c>
      <c r="ML66" s="42">
        <f>Tabla25[[#This Row],[PAS_DUR_COR_COD_ROS_TG_TOT]]-Tabla25[[#This Row],[PAS_DUR_COR_COD_ESC_TG_TOT]]</f>
        <v>-50.102641509433965</v>
      </c>
      <c r="MM66" s="44">
        <f>Tabla25[[#This Row],[ESC_NUM_COR_COD_ROS_TG_NEG]]-Tabla25[[#This Row],[ESC_NUM_COR_COD_ESC_TG_NEG]]</f>
        <v>0</v>
      </c>
      <c r="MN66" s="44">
        <f>Tabla25[[#This Row],[ESC_NUM_COR_COD_ROS_TG_NEU]]-Tabla25[[#This Row],[ESC_NUM_COR_COD_ESC_TG_NEU]]</f>
        <v>0</v>
      </c>
      <c r="MO66" s="44">
        <f>Tabla25[[#This Row],[ESC_NUM_COR_COD_ROS_TG_POS]]-Tabla25[[#This Row],[ESC_NUM_COR_COD_ESC_TG_POS]]</f>
        <v>0</v>
      </c>
      <c r="MP66" s="44">
        <f>Tabla25[[#This Row],[ESC_NUM_COR_COD_ROS_TG_TOT]]-Tabla25[[#This Row],[ESC_NUM_COR_COD_ESC_TG_TOT]]</f>
        <v>0</v>
      </c>
      <c r="MQ66" s="44">
        <f>Tabla25[[#This Row],[ESC_DUR_COR_COD_ROS_TG_NEG]]-Tabla25[[#This Row],[ESC_DUR_COR_COD_ESC_TG_NEG]]</f>
        <v>0</v>
      </c>
      <c r="MR66" s="44">
        <f>Tabla25[[#This Row],[ESC_DUR_COR_COD_ROS_TG_NEU]]-Tabla25[[#This Row],[ESC_DUR_COR_COD_ESC_TG_NEU]]</f>
        <v>0</v>
      </c>
      <c r="MS66" s="44">
        <f>Tabla25[[#This Row],[ESC_DUR_COR_COD_ROS_TG_POS]]-Tabla25[[#This Row],[ESC_DUR_COR_COD_ESC_TG_POS]]</f>
        <v>0</v>
      </c>
      <c r="MT66" s="44">
        <f>Tabla25[[#This Row],[ESC_DUR_COR_COD_ROS_TG_TOT]]-Tabla25[[#This Row],[ESC_DUR_COR_COD_ESC_TG_TOT]]</f>
        <v>0</v>
      </c>
      <c r="MU66" s="47">
        <f>Tabla25[[#This Row],[ROS_NUM_COR_COD_ROS_TG_NEG]]-Tabla25[[#This Row],[ROS_NUM_COR_COD_ESC_TG_NEG]]</f>
        <v>1</v>
      </c>
      <c r="MV66" s="47">
        <f>Tabla25[[#This Row],[ROS_NUM_COR_COD_ROS_TG_NEU]]-Tabla25[[#This Row],[ROS_NUM_COR_COD_ESC_TG_NEU]]</f>
        <v>-0.30000000000000027</v>
      </c>
      <c r="MW66" s="47">
        <f>Tabla25[[#This Row],[ROS_NUM_COR_COD_ROS_TG_POS]]-Tabla25[[#This Row],[ROS_NUM_COR_COD_ESC_TG_POS]]</f>
        <v>2</v>
      </c>
      <c r="MX66" s="47">
        <f>Tabla25[[#This Row],[ROS_NUM_COR_COD_ROS_TG_TOT]]-Tabla25[[#This Row],[ROS_NUM_COR_COD_ESC_TG_TOT]]</f>
        <v>0.89285714285714302</v>
      </c>
      <c r="MY66" s="47">
        <f>Tabla25[[#This Row],[ROS_DUR_COR_COD_ROS_TG_NEG]]-Tabla25[[#This Row],[ROS_DUR_COR_COD_ESC_TG_NEG]]</f>
        <v>322.26666666666665</v>
      </c>
      <c r="MZ66" s="47">
        <f>Tabla25[[#This Row],[ROS_DUR_COR_COD_ROS_TG_NEU]]-Tabla25[[#This Row],[ROS_DUR_COR_COD_ESC_TG_NEU]]</f>
        <v>-48.444444444444457</v>
      </c>
      <c r="NA66" s="47">
        <f>Tabla25[[#This Row],[ROS_DUR_COR_COD_ROS_TG_POS]]-Tabla25[[#This Row],[ROS_DUR_COR_COD_ESC_TG_POS]]</f>
        <v>308.72500000000002</v>
      </c>
      <c r="NB66" s="47">
        <f>Tabla25[[#This Row],[ROS_DUR_COR_COD_ROS_TG_TOT]]-Tabla25[[#This Row],[ROS_DUR_COR_COD_ESC_TG_TOT]]</f>
        <v>175.38545454545459</v>
      </c>
      <c r="NC66">
        <v>186.66666666666666</v>
      </c>
      <c r="ND66">
        <v>162.22222222222223</v>
      </c>
      <c r="NE66">
        <v>220.6</v>
      </c>
      <c r="NF66">
        <v>191.44</v>
      </c>
      <c r="NG66">
        <v>198.8</v>
      </c>
      <c r="NH66">
        <v>182.66666666666666</v>
      </c>
      <c r="NI66">
        <v>231.625</v>
      </c>
      <c r="NJ66">
        <v>204.13636363636363</v>
      </c>
      <c r="NS66">
        <v>207.35294117647058</v>
      </c>
      <c r="NT66">
        <v>205.94736842105263</v>
      </c>
      <c r="NU66">
        <v>260.57142857142856</v>
      </c>
      <c r="NV66">
        <v>221.72</v>
      </c>
      <c r="NW66">
        <v>232.73684210526315</v>
      </c>
      <c r="NX66">
        <v>242.05263157894737</v>
      </c>
      <c r="NY66">
        <v>240.2</v>
      </c>
      <c r="NZ66">
        <v>238.18867924528303</v>
      </c>
      <c r="OA66" s="15">
        <f>Tabla2[[#This Row],[ROS_1DU_COR_COD_ROS_TG_NEG]]-Tabla2[[#This Row],[PAS_1DU_COR_COD_ROS_TG_NEG]]</f>
        <v>-20.686274509803923</v>
      </c>
      <c r="OB66" s="15">
        <f>Tabla2[[#This Row],[ROS_1DU_COR_COD_ROS_TG_NEU]]-Tabla2[[#This Row],[PAS_1DU_COR_COD_ROS_TG_NEU]]</f>
        <v>-43.725146198830402</v>
      </c>
      <c r="OC66" s="15">
        <f>Tabla2[[#This Row],[ROS_1DU_COR_COD_ROS_TG_POS]]-Tabla2[[#This Row],[PAS_1DU_COR_COD_ROS_TG_POS]]</f>
        <v>-39.971428571428561</v>
      </c>
      <c r="OD66" s="15">
        <f>Tabla2[[#This Row],[ROS_1DU_COR_COD_ROS_TG_TOT]]-Tabla2[[#This Row],[PAS_1DU_COR_COD_ROS_TG_TOT]]</f>
        <v>-30.28</v>
      </c>
      <c r="OE66" s="15">
        <f>Tabla2[[#This Row],[ROS_1DU_COR_COD_ESC_TG_NEG]]-Tabla2[[#This Row],[PAS_1DU_COR_COD_ESC_TG_NEG]]</f>
        <v>-33.936842105263139</v>
      </c>
      <c r="OF66" s="15">
        <f>Tabla2[[#This Row],[ROS_1DU_COR_COD_ESC_TG_NEU]]-Tabla2[[#This Row],[PAS_1DU_COR_COD_ESC_TG_NEU]]</f>
        <v>-59.385964912280713</v>
      </c>
      <c r="OG66" s="15">
        <f>Tabla2[[#This Row],[ROS_1DU_COR_COD_ESC_TG_POS]]-Tabla2[[#This Row],[PAS_1DU_COR_COD_ESC_TG_POS]]</f>
        <v>-8.5749999999999886</v>
      </c>
      <c r="OH66" s="15">
        <f>Tabla2[[#This Row],[ROS_1DU_COR_COD_ESC_TG_TOT]]-Tabla2[[#This Row],[PAS_1DU_COR_COD_ESC_TG_TOT]]</f>
        <v>-34.0523156089194</v>
      </c>
      <c r="OI66" s="15">
        <f>Tabla2[[#This Row],[PAS_1DU_COR_COD_ROS_TG_NEG]]-Tabla2[[#This Row],[ESC_1DU_COR_COD_ROS_TG_NEG]]</f>
        <v>207.35294117647058</v>
      </c>
      <c r="OJ66" s="15">
        <f>Tabla2[[#This Row],[PAS_1DU_COR_COD_ROS_TG_NEU]]-Tabla2[[#This Row],[ESC_1DU_COR_COD_ROS_TG_NEU]]</f>
        <v>205.94736842105263</v>
      </c>
      <c r="OK66" s="15">
        <f>Tabla2[[#This Row],[PAS_1DU_COR_COD_ROS_TG_POS]]-Tabla2[[#This Row],[ESC_1DU_COR_COD_ROS_TG_POS]]</f>
        <v>260.57142857142856</v>
      </c>
      <c r="OL66" s="15">
        <f>Tabla2[[#This Row],[PAS_1DU_COR_COD_ROS_TG_TOT]]-Tabla2[[#This Row],[ESC_1DU_COR_COD_ROS_TG_TOT]]</f>
        <v>221.72</v>
      </c>
      <c r="OM66" s="15">
        <f>Tabla2[[#This Row],[PAS_1DU_COR_COD_ESC_TG_NEG]]-Tabla2[[#This Row],[ESC_1DU_COR_COD_ESC_TG_NEG]]</f>
        <v>232.73684210526315</v>
      </c>
      <c r="ON66" s="15">
        <f>Tabla2[[#This Row],[PAS_1DU_COR_COD_ESC_TG_NEU]]-Tabla2[[#This Row],[ESC_1DU_COR_COD_ESC_TG_NEU]]</f>
        <v>242.05263157894737</v>
      </c>
      <c r="OO66" s="15">
        <f>Tabla2[[#This Row],[PAS_1DU_COR_COD_ESC_TG_POS]]-Tabla2[[#This Row],[ESC_1DU_COR_COD_ESC_TG_POS]]</f>
        <v>240.2</v>
      </c>
      <c r="OP66" s="15">
        <f>Tabla2[[#This Row],[PAS_1DU_COR_COD_ESC_TG_TOT]]-Tabla2[[#This Row],[ESC_1DU_COR_COD_ESC_TG_TOT]]</f>
        <v>238.18867924528303</v>
      </c>
      <c r="OQ66" s="61">
        <v>-12.133333333333354</v>
      </c>
      <c r="OR66" s="62">
        <v>-20.444444444444429</v>
      </c>
      <c r="OS66" s="62">
        <v>-11.025000000000006</v>
      </c>
      <c r="OT66" s="62">
        <v>-12.696363636363628</v>
      </c>
      <c r="OU66" s="62">
        <v>0</v>
      </c>
      <c r="OV66" s="62">
        <v>0</v>
      </c>
      <c r="OW66" s="62">
        <v>0</v>
      </c>
      <c r="OX66" s="62">
        <v>0</v>
      </c>
      <c r="OY66" s="62">
        <v>-25.383900928792571</v>
      </c>
      <c r="OZ66" s="62">
        <v>-36.10526315789474</v>
      </c>
      <c r="PA66" s="62">
        <v>20.371428571428567</v>
      </c>
      <c r="PB66" s="62">
        <v>-16.468679245283028</v>
      </c>
    </row>
    <row r="67" spans="1:418" x14ac:dyDescent="0.3">
      <c r="A67" s="2" t="s">
        <v>65</v>
      </c>
      <c r="B67" s="2">
        <v>30</v>
      </c>
      <c r="C67" s="2">
        <v>1</v>
      </c>
      <c r="D67" s="2">
        <v>34</v>
      </c>
      <c r="E67">
        <v>1.05</v>
      </c>
      <c r="F67">
        <v>922.8</v>
      </c>
      <c r="G67">
        <v>1.1499999999999999</v>
      </c>
      <c r="H67">
        <v>973</v>
      </c>
      <c r="I67">
        <v>1</v>
      </c>
      <c r="J67">
        <v>938.4</v>
      </c>
      <c r="K67">
        <v>1.0666666666666667</v>
      </c>
      <c r="L67">
        <v>946.5</v>
      </c>
      <c r="M67">
        <v>1.85</v>
      </c>
      <c r="N67">
        <v>1198.5</v>
      </c>
      <c r="O67">
        <v>1.25</v>
      </c>
      <c r="P67">
        <v>842.5</v>
      </c>
      <c r="Q67">
        <v>0.5</v>
      </c>
      <c r="R67">
        <v>428</v>
      </c>
      <c r="S67">
        <v>1.2</v>
      </c>
      <c r="T67">
        <v>883.31578947368416</v>
      </c>
      <c r="U67">
        <v>1.1333333333333333</v>
      </c>
      <c r="V67">
        <v>912.2</v>
      </c>
      <c r="W67">
        <v>1</v>
      </c>
      <c r="X67">
        <v>393.44444444444446</v>
      </c>
      <c r="Y67">
        <v>0.8</v>
      </c>
      <c r="Z67">
        <v>497.875</v>
      </c>
      <c r="AA67">
        <v>0.4</v>
      </c>
      <c r="AB67">
        <v>441.5</v>
      </c>
      <c r="AC67">
        <v>0.73333333333333328</v>
      </c>
      <c r="AD67">
        <v>442.38095238095241</v>
      </c>
      <c r="AE67">
        <v>0.73333333333333328</v>
      </c>
      <c r="AF67">
        <v>442.38095238095241</v>
      </c>
      <c r="AG67">
        <v>1</v>
      </c>
      <c r="AH67">
        <v>736.01785714285711</v>
      </c>
      <c r="BM67">
        <v>1</v>
      </c>
      <c r="BN67">
        <v>736.01785714285711</v>
      </c>
      <c r="BO67">
        <v>1.3</v>
      </c>
      <c r="BP67">
        <v>263.33333333333331</v>
      </c>
      <c r="BQ67">
        <v>1.2222222222222223</v>
      </c>
      <c r="BR67">
        <v>560</v>
      </c>
      <c r="BS67">
        <v>1.5</v>
      </c>
      <c r="BT67">
        <v>481</v>
      </c>
      <c r="BU67">
        <v>1.3448275862068966</v>
      </c>
      <c r="BV67">
        <v>415</v>
      </c>
      <c r="BW67">
        <v>1</v>
      </c>
      <c r="BX67">
        <v>455</v>
      </c>
      <c r="BY67">
        <v>0.77777777777777779</v>
      </c>
      <c r="BZ67">
        <v>221.8</v>
      </c>
      <c r="CA67">
        <v>1.5</v>
      </c>
      <c r="CB67">
        <v>404</v>
      </c>
      <c r="CC67">
        <v>1.0740740740740742</v>
      </c>
      <c r="CD67">
        <v>349.61538461538464</v>
      </c>
      <c r="CE67">
        <v>1.2142857142857142</v>
      </c>
      <c r="CF67">
        <v>384.64285714285717</v>
      </c>
      <c r="CG67">
        <v>2.4</v>
      </c>
      <c r="CH67">
        <v>675.4</v>
      </c>
      <c r="CI67">
        <v>1.5555555555555556</v>
      </c>
      <c r="CJ67">
        <v>522.20000000000005</v>
      </c>
      <c r="CK67">
        <v>1.8</v>
      </c>
      <c r="CL67">
        <v>566.6</v>
      </c>
      <c r="CM67">
        <v>1.9310344827586208</v>
      </c>
      <c r="CN67">
        <v>588.06666666666672</v>
      </c>
      <c r="CO67">
        <v>2</v>
      </c>
      <c r="CP67">
        <v>736.6</v>
      </c>
      <c r="CQ67">
        <v>2.7777777777777777</v>
      </c>
      <c r="CR67">
        <v>899</v>
      </c>
      <c r="CS67">
        <v>1.625</v>
      </c>
      <c r="CT67">
        <v>658.5</v>
      </c>
      <c r="CU67">
        <v>2.1481481481481484</v>
      </c>
      <c r="CV67">
        <v>772.28571428571433</v>
      </c>
      <c r="CW67">
        <v>2.0357142857142856</v>
      </c>
      <c r="CX67">
        <v>677</v>
      </c>
      <c r="CY67">
        <v>1.625</v>
      </c>
      <c r="CZ67">
        <v>533.38596491228066</v>
      </c>
      <c r="DA67">
        <v>0.4</v>
      </c>
      <c r="DB67">
        <v>194.66666666666666</v>
      </c>
      <c r="DC67">
        <v>0.66666666666666663</v>
      </c>
      <c r="DD67">
        <v>225.25</v>
      </c>
      <c r="DE67">
        <v>0.4</v>
      </c>
      <c r="DF67">
        <v>151</v>
      </c>
      <c r="DG67">
        <v>0.48275862068965519</v>
      </c>
      <c r="DH67">
        <v>193.8</v>
      </c>
      <c r="DI67">
        <v>0.5</v>
      </c>
      <c r="DJ67">
        <v>202.33333333333334</v>
      </c>
      <c r="DK67">
        <v>0.44444444444444442</v>
      </c>
      <c r="DL67">
        <v>267.5</v>
      </c>
      <c r="DM67">
        <v>0.75</v>
      </c>
      <c r="DN67">
        <v>225.66666666666666</v>
      </c>
      <c r="DO67">
        <v>0.55555555555555558</v>
      </c>
      <c r="DP67">
        <v>227.375</v>
      </c>
      <c r="DQ67">
        <v>0.5178571428571429</v>
      </c>
      <c r="DR67">
        <v>208.72222222222223</v>
      </c>
      <c r="DS67">
        <v>0.5178571428571429</v>
      </c>
      <c r="DT67">
        <v>208.72222222222223</v>
      </c>
      <c r="DU67">
        <v>1.2559523809523809</v>
      </c>
      <c r="DV67">
        <v>455.46666666666664</v>
      </c>
      <c r="DY67">
        <v>6</v>
      </c>
      <c r="DZ67">
        <v>1017</v>
      </c>
      <c r="EC67">
        <v>6</v>
      </c>
      <c r="ED67">
        <v>1017</v>
      </c>
      <c r="EG67">
        <v>2</v>
      </c>
      <c r="EH67">
        <v>561</v>
      </c>
      <c r="EI67">
        <v>2</v>
      </c>
      <c r="EJ67">
        <v>680</v>
      </c>
      <c r="EK67">
        <v>2</v>
      </c>
      <c r="EL67">
        <v>620.5</v>
      </c>
      <c r="EM67">
        <v>3</v>
      </c>
      <c r="EN67">
        <v>752.66666666666663</v>
      </c>
      <c r="EQ67">
        <v>0</v>
      </c>
      <c r="EU67">
        <v>0</v>
      </c>
      <c r="EY67">
        <v>0</v>
      </c>
      <c r="FA67">
        <v>1</v>
      </c>
      <c r="FB67">
        <v>203</v>
      </c>
      <c r="FC67">
        <v>0.66666666666666663</v>
      </c>
      <c r="FD67">
        <v>203</v>
      </c>
      <c r="FE67">
        <v>0.5</v>
      </c>
      <c r="FF67">
        <v>203</v>
      </c>
      <c r="FG67">
        <v>1.75</v>
      </c>
      <c r="FH67">
        <v>615.25</v>
      </c>
      <c r="FK67">
        <v>2</v>
      </c>
      <c r="FL67">
        <v>371</v>
      </c>
      <c r="FO67">
        <v>2</v>
      </c>
      <c r="FP67">
        <v>371</v>
      </c>
      <c r="FS67">
        <v>0</v>
      </c>
      <c r="FU67">
        <v>0.5</v>
      </c>
      <c r="FV67">
        <v>86</v>
      </c>
      <c r="FW67">
        <v>0.33333333333333331</v>
      </c>
      <c r="FX67">
        <v>86</v>
      </c>
      <c r="FY67">
        <v>0.75</v>
      </c>
      <c r="FZ67">
        <v>228.5</v>
      </c>
      <c r="GA67">
        <v>0.75</v>
      </c>
      <c r="GB67">
        <v>228.5</v>
      </c>
      <c r="GC67">
        <v>1.4166666666666667</v>
      </c>
      <c r="GD67">
        <v>486.33333333333331</v>
      </c>
      <c r="GE67">
        <v>1.2666666666666666</v>
      </c>
      <c r="GF67">
        <v>457.75308641975306</v>
      </c>
      <c r="GG67">
        <v>1.5</v>
      </c>
      <c r="GH67">
        <v>1028.5</v>
      </c>
      <c r="GI67">
        <v>1.9</v>
      </c>
      <c r="GJ67">
        <v>931.8</v>
      </c>
      <c r="GK67">
        <v>1.6666666666666667</v>
      </c>
      <c r="GL67">
        <v>631.20000000000005</v>
      </c>
      <c r="GM67">
        <v>1.6896551724137931</v>
      </c>
      <c r="GN67">
        <v>852.07142857142856</v>
      </c>
      <c r="GO67">
        <v>1.3333333333333333</v>
      </c>
      <c r="GP67">
        <v>490.75</v>
      </c>
      <c r="GQ67">
        <v>1</v>
      </c>
      <c r="GR67">
        <v>481</v>
      </c>
      <c r="GS67">
        <v>1.5</v>
      </c>
      <c r="GT67">
        <v>745</v>
      </c>
      <c r="GU67">
        <v>1.2758620689655173</v>
      </c>
      <c r="GV67">
        <v>585.53846153846155</v>
      </c>
      <c r="GW67">
        <v>1.4827586206896552</v>
      </c>
      <c r="GX67">
        <v>723.74074074074076</v>
      </c>
      <c r="GY67">
        <v>1</v>
      </c>
      <c r="GZ67">
        <v>567.66666666666663</v>
      </c>
      <c r="HA67">
        <v>1.4</v>
      </c>
      <c r="HB67">
        <v>722.5</v>
      </c>
      <c r="HC67">
        <v>0.44444444444444442</v>
      </c>
      <c r="HD67">
        <v>487.5</v>
      </c>
      <c r="HE67">
        <v>0.96551724137931039</v>
      </c>
      <c r="HF67">
        <v>618.66666666666663</v>
      </c>
      <c r="HG67">
        <v>0.77777777777777779</v>
      </c>
      <c r="HH67">
        <v>405.66666666666669</v>
      </c>
      <c r="HI67">
        <v>0.6</v>
      </c>
      <c r="HJ67">
        <v>673.5</v>
      </c>
      <c r="HK67">
        <v>1</v>
      </c>
      <c r="HL67">
        <v>540.75</v>
      </c>
      <c r="HM67">
        <v>0.7931034482758621</v>
      </c>
      <c r="HN67">
        <v>525.22222222222217</v>
      </c>
      <c r="HO67">
        <v>0.87931034482758619</v>
      </c>
      <c r="HP67">
        <v>571.94444444444446</v>
      </c>
      <c r="HQ67">
        <v>1.1810344827586208</v>
      </c>
      <c r="HR67">
        <v>663.02222222222224</v>
      </c>
      <c r="HS67">
        <v>0.1</v>
      </c>
      <c r="HT67">
        <v>140</v>
      </c>
      <c r="HU67">
        <v>0.3</v>
      </c>
      <c r="HV67">
        <v>242</v>
      </c>
      <c r="HW67">
        <v>0.22222222222222221</v>
      </c>
      <c r="HX67">
        <v>95.5</v>
      </c>
      <c r="HY67">
        <v>0.20689655172413793</v>
      </c>
      <c r="HZ67">
        <v>163</v>
      </c>
      <c r="IA67">
        <v>0.22222222222222221</v>
      </c>
      <c r="IB67">
        <v>311</v>
      </c>
      <c r="IC67">
        <v>0</v>
      </c>
      <c r="IE67">
        <v>0.3</v>
      </c>
      <c r="IF67">
        <v>236.66666666666666</v>
      </c>
      <c r="IG67">
        <v>0.17241379310344829</v>
      </c>
      <c r="IH67">
        <v>255.25</v>
      </c>
      <c r="II67">
        <v>0.18965517241379309</v>
      </c>
      <c r="IJ67">
        <v>204</v>
      </c>
      <c r="IK67">
        <v>0.18965517241379309</v>
      </c>
      <c r="IL67">
        <v>204</v>
      </c>
      <c r="IM67">
        <v>0.85057471264367812</v>
      </c>
      <c r="IN67">
        <v>586.51851851851848</v>
      </c>
      <c r="IS67">
        <v>0</v>
      </c>
      <c r="IU67">
        <v>0</v>
      </c>
      <c r="IW67">
        <v>0</v>
      </c>
      <c r="JC67">
        <v>0</v>
      </c>
      <c r="JE67">
        <v>0</v>
      </c>
      <c r="JK67">
        <v>0</v>
      </c>
      <c r="JM67">
        <v>0</v>
      </c>
      <c r="JO67">
        <v>1</v>
      </c>
      <c r="JP67">
        <v>271</v>
      </c>
      <c r="JU67">
        <v>1</v>
      </c>
      <c r="JV67">
        <v>271</v>
      </c>
      <c r="JW67">
        <v>0.5</v>
      </c>
      <c r="JX67">
        <v>271</v>
      </c>
      <c r="JY67">
        <v>0.25</v>
      </c>
      <c r="JZ67">
        <v>271</v>
      </c>
      <c r="KE67">
        <v>0</v>
      </c>
      <c r="KG67">
        <v>0</v>
      </c>
      <c r="KI67">
        <v>0</v>
      </c>
      <c r="KO67">
        <v>0</v>
      </c>
      <c r="KQ67">
        <v>0</v>
      </c>
      <c r="KS67">
        <v>0</v>
      </c>
      <c r="KU67">
        <v>0.16666666666666666</v>
      </c>
      <c r="KV67">
        <v>271</v>
      </c>
      <c r="KW67">
        <v>0.82777777777777772</v>
      </c>
      <c r="KX67">
        <v>580.78181818181815</v>
      </c>
      <c r="KY67" s="15">
        <f>Tabla2[[#This Row],[ROS_NUM_COR_COD_ROS_TG_NEG]]-Tabla2[[#This Row],[PAS_NUM_COR_COD_ROS_TG_NEG]]</f>
        <v>-1.0722222222222224</v>
      </c>
      <c r="KZ67" s="15">
        <f>Tabla2[[#This Row],[ROS_DUR_COR_COD_ROS_TG_NEG]]-Tabla2[[#This Row],[PAS_DUR_COR_COD_ROS_TG_NEG]]</f>
        <v>-792.83333333333326</v>
      </c>
      <c r="LA67" s="15">
        <f>Tabla2[[#This Row],[ROS_NUM_COR_COD_ROS_TG_NEU]]-Tabla2[[#This Row],[PAS_NUM_COR_COD_ROS_TG_NEU]]</f>
        <v>-0.65</v>
      </c>
      <c r="LB67" s="15">
        <f>Tabla2[[#This Row],[ROS_DUR_COR_COD_ROS_TG_NEU]]-Tabla2[[#This Row],[PAS_DUR_COR_COD_ROS_TG_NEU]]</f>
        <v>-169</v>
      </c>
      <c r="LC67" s="15">
        <f>Tabla2[[#This Row],[ROS_NUM_COR_COD_ROS_TG_POS]]-Tabla2[[#This Row],[PAS_NUM_COR_COD_ROS_TG_POS]]</f>
        <v>0.5</v>
      </c>
      <c r="LD67" s="15">
        <f>Tabla2[[#This Row],[ROS_DUR_COR_COD_ROS_TG_POS]]-Tabla2[[#This Row],[PAS_DUR_COR_COD_ROS_TG_POS]]</f>
        <v>112.75</v>
      </c>
      <c r="LE67" s="15">
        <f>Tabla2[[#This Row],[ROS_NUM_COR_COD_ROS_TG_TOT]]-Tabla2[[#This Row],[PAS_NUM_COR_COD_ROS_TG_TOT]]</f>
        <v>-0.40689655172413786</v>
      </c>
      <c r="LF67" s="15">
        <f>Tabla2[[#This Row],[ROS_DUR_COR_COD_ROS_TG_TOT]]-Tabla2[[#This Row],[PAS_DUR_COR_COD_ROS_TG_TOT]]</f>
        <v>-358.09356725146199</v>
      </c>
      <c r="LG67" s="15">
        <f>Tabla2[[#This Row],[ROS_NUM_COR_COD_ESC_TG_NEG]]-Tabla2[[#This Row],[PAS_NUM_COR_COD_ESC_TG_NEG]]</f>
        <v>0.28333333333333321</v>
      </c>
      <c r="LH67" s="15">
        <f>Tabla2[[#This Row],[ROS_DUR_COR_COD_ESC_TG_NEG]]-Tabla2[[#This Row],[PAS_DUR_COR_COD_ESC_TG_NEG]]</f>
        <v>-432.04999999999995</v>
      </c>
      <c r="LI67" s="15">
        <f>Tabla2[[#This Row],[ROS_NUM_COR_COD_ESC_TG_NEU]]-Tabla2[[#This Row],[PAS_NUM_COR_COD_ESC_TG_NEU]]</f>
        <v>-0.14999999999999991</v>
      </c>
      <c r="LJ67" s="15">
        <f>Tabla2[[#This Row],[ROS_NUM_COR_COD_ESC_TG_NEG]]-Tabla2[[#This Row],[PAS_NUM_COR_COD_ESC_TG_NEG]]</f>
        <v>0.28333333333333321</v>
      </c>
      <c r="LK67" s="15">
        <f>Tabla2[[#This Row],[ROS_NUM_COR_COD_ESC_TG_POS]]-Tabla2[[#This Row],[PAS_NUM_COR_COD_ESC_TG_POS]]</f>
        <v>0.5</v>
      </c>
      <c r="LL67" s="15">
        <f>Tabla2[[#This Row],[ROS_DUR_COR_COD_ESC_TG_POS]]-Tabla2[[#This Row],[PAS_DUR_COR_COD_ESC_TG_POS]]</f>
        <v>-193.39999999999998</v>
      </c>
      <c r="LM67" s="15">
        <f>Tabla2[[#This Row],[ROS_NUM_COR_COD_ESC_TG_TOT]]-Tabla2[[#This Row],[PAS_NUM_COR_COD_ESC_TG_TOT]]</f>
        <v>0.2091954022988507</v>
      </c>
      <c r="LN67" s="15">
        <f>Tabla2[[#This Row],[ROS_DUR_COR_COD_ESC_TG_TOT]]-Tabla2[[#This Row],[PAS_DUR_COR_COD_ESC_TG_TOT]]</f>
        <v>-360.96153846153845</v>
      </c>
      <c r="LO67" s="15">
        <f>Tabla2[[#This Row],[PAS_NUM_COR_COD_ROS_TG_NEG]]-Tabla2[[#This Row],[ESC_NUM_COR_COD_ROS_TG_NEG]]</f>
        <v>-0.14999999999999991</v>
      </c>
      <c r="LP67" s="15">
        <f>Tabla2[[#This Row],[PAS_DUR_COR_COD_ROS_TG_NEG]]-Tabla2[[#This Row],[ESC_DUR_COR_COD_ROS_TG_NEG]]</f>
        <v>461.9</v>
      </c>
      <c r="LQ67" s="15">
        <f>Tabla2[[#This Row],[PAS_NUM_COR_COD_ROS_TG_NEU]]-Tabla2[[#This Row],[ESC_NUM_COR_COD_ROS_TG_NEU]]</f>
        <v>-1.5277777777777777</v>
      </c>
      <c r="LR67" s="15">
        <f>Tabla2[[#This Row],[PAS_DUR_COR_COD_ROS_TG_NEU]]-Tabla2[[#This Row],[ESC_DUR_COR_COD_ROS_TG_NEU]]</f>
        <v>-56.5</v>
      </c>
      <c r="LS67" s="15">
        <f>Tabla2[[#This Row],[PAS_NUM_COR_COD_ROS_TG_POS]]-Tabla2[[#This Row],[ESC_NUM_COR_COD_ROS_TG_POS]]</f>
        <v>-1.125</v>
      </c>
      <c r="LT67" s="15">
        <f>Tabla2[[#This Row],[PAS_DUR_COR_COD_ROS_TG_POS]]-Tabla2[[#This Row],[ESC_DUR_COR_COD_ROS_TG_POS]]</f>
        <v>-230.5</v>
      </c>
      <c r="LU67" s="15">
        <f>Tabla2[[#This Row],[PAS_NUM_COR_COD_ROS_TG_TOT]]-Tabla2[[#This Row],[ESC_NUM_COR_COD_ROS_TG_TOT]]</f>
        <v>-0.94814814814814841</v>
      </c>
      <c r="LV67" s="15">
        <f>Tabla2[[#This Row],[PAS_DUR_COR_COD_ROS_TG_TOT]]-Tabla2[[#This Row],[ESC_DUR_COR_COD_ROS_TG_TOT]]</f>
        <v>111.03007518796983</v>
      </c>
      <c r="LW67" s="15">
        <f>Tabla2[[#This Row],[PAS_NUM_COR_COD_ESC_TG_NEG]]-Tabla2[[#This Row],[ESC_NUM_COR_COD_ESC_TG_NEG]]</f>
        <v>5.0000000000000044E-2</v>
      </c>
      <c r="LX67" s="15">
        <f>Tabla2[[#This Row],[PAS_DUR_COR_COD_ESC_TG_NEG]]-Tabla2[[#This Row],[ESC_DUR_COR_COD_ESC_TG_NEG]]</f>
        <v>467.79999999999995</v>
      </c>
      <c r="LY67" s="15">
        <f>Tabla2[[#This Row],[PAS_NUM_COR_COD_ESC_TG_NEU]]-Tabla2[[#This Row],[ESC_NUM_COR_COD_ESC_TG_NEU]]</f>
        <v>0.37222222222222212</v>
      </c>
      <c r="LZ67" s="15">
        <f>Tabla2[[#This Row],[PAS_DUR_COR_COD_ESC_TG_NEU]]-Tabla2[[#This Row],[ESC_DUR_COR_COD_ESC_TG_NEU]]</f>
        <v>751.2</v>
      </c>
      <c r="MA67" s="15">
        <f>Tabla2[[#This Row],[PAS_NUM_COR_COD_ESC_TG_POS]]-Tabla2[[#This Row],[ESC_NUM_COR_COD_ESC_TG_POS]]</f>
        <v>-0.5</v>
      </c>
      <c r="MB67" s="15">
        <f>Tabla2[[#This Row],[PAS_DUR_COR_COD_ESC_TG_POS]]-Tabla2[[#This Row],[ESC_DUR_COR_COD_ESC_TG_POS]]</f>
        <v>534.4</v>
      </c>
      <c r="MC67" s="15">
        <f>Tabla2[[#This Row],[PAS_NUM_COR_COD_ESC_TG_TOT]]-Tabla2[[#This Row],[ESC_NUM_COR_COD_ESC_TG_TOT]]</f>
        <v>-7.4074074074075291E-3</v>
      </c>
      <c r="MD67" s="15">
        <f>Tabla2[[#This Row],[PAS_DUR_COR_COD_ESC_TG_TOT]]-Tabla2[[#This Row],[ESC_DUR_COR_COD_ESC_TG_TOT]]</f>
        <v>596.88461538461536</v>
      </c>
      <c r="ME67" s="42">
        <f>Tabla25[[#This Row],[PAS_NUM_COR_COD_ROS_TG_NEG]]-Tabla25[[#This Row],[PAS_NUM_COR_COD_ESC_TG_NEG]]</f>
        <v>0.8</v>
      </c>
      <c r="MF67" s="42">
        <f>Tabla25[[#This Row],[PAS_NUM_COR_COD_ROS_TG_NEU]]-Tabla25[[#This Row],[PAS_NUM_COR_COD_ESC_TG_NEU]]</f>
        <v>0.10000000000000009</v>
      </c>
      <c r="MG67" s="42">
        <f>Tabla25[[#This Row],[PAS_NUM_COR_COD_ROS_TG_POS]]-Tabla25[[#This Row],[PAS_NUM_COR_COD_ESC_TG_POS]]</f>
        <v>-0.5</v>
      </c>
      <c r="MH67" s="42">
        <f>Tabla25[[#This Row],[PAS_NUM_COR_COD_ROS_TG_TOT]]-Tabla25[[#This Row],[PAS_NUM_COR_COD_ESC_TG_TOT]]</f>
        <v>0.1333333333333333</v>
      </c>
      <c r="MI67" s="42">
        <f>Tabla25[[#This Row],[PAS_DUR_COR_COD_ROS_TG_NEG]]-Tabla25[[#This Row],[PAS_DUR_COR_COD_ESC_TG_NEG]]</f>
        <v>275.70000000000005</v>
      </c>
      <c r="MJ67" s="42">
        <f>Tabla25[[#This Row],[PAS_DUR_COR_COD_ROS_TG_NEU]]-Tabla25[[#This Row],[PAS_DUR_COR_COD_ESC_TG_NEU]]</f>
        <v>-130.5</v>
      </c>
      <c r="MK67" s="42">
        <f>Tabla25[[#This Row],[PAS_DUR_COR_COD_ROS_TG_POS]]-Tabla25[[#This Row],[PAS_DUR_COR_COD_ESC_TG_POS]]</f>
        <v>-510.4</v>
      </c>
      <c r="ML67" s="42">
        <f>Tabla25[[#This Row],[PAS_DUR_COR_COD_ROS_TG_TOT]]-Tabla25[[#This Row],[PAS_DUR_COR_COD_ESC_TG_TOT]]</f>
        <v>-63.184210526315837</v>
      </c>
      <c r="MM67" s="44">
        <f>Tabla25[[#This Row],[ESC_NUM_COR_COD_ROS_TG_NEG]]-Tabla25[[#This Row],[ESC_NUM_COR_COD_ESC_TG_NEG]]</f>
        <v>1</v>
      </c>
      <c r="MN67" s="44">
        <f>Tabla25[[#This Row],[ESC_NUM_COR_COD_ROS_TG_NEU]]-Tabla25[[#This Row],[ESC_NUM_COR_COD_ESC_TG_NEU]]</f>
        <v>2</v>
      </c>
      <c r="MO67" s="44">
        <f>Tabla25[[#This Row],[ESC_NUM_COR_COD_ROS_TG_POS]]-Tabla25[[#This Row],[ESC_NUM_COR_COD_ESC_TG_POS]]</f>
        <v>0.125</v>
      </c>
      <c r="MP67" s="44">
        <f>Tabla25[[#This Row],[ESC_NUM_COR_COD_ROS_TG_TOT]]-Tabla25[[#This Row],[ESC_NUM_COR_COD_ESC_TG_TOT]]</f>
        <v>1.0740740740740742</v>
      </c>
      <c r="MQ67" s="44">
        <f>Tabla25[[#This Row],[ESC_DUR_COR_COD_ROS_TG_NEG]]-Tabla25[[#This Row],[ESC_DUR_COR_COD_ESC_TG_NEG]]</f>
        <v>281.60000000000002</v>
      </c>
      <c r="MR67" s="44">
        <f>Tabla25[[#This Row],[ESC_DUR_COR_COD_ROS_TG_NEU]]-Tabla25[[#This Row],[ESC_DUR_COR_COD_ESC_TG_NEU]]</f>
        <v>677.2</v>
      </c>
      <c r="MS67" s="44">
        <f>Tabla25[[#This Row],[ESC_DUR_COR_COD_ROS_TG_POS]]-Tabla25[[#This Row],[ESC_DUR_COR_COD_ESC_TG_POS]]</f>
        <v>254.5</v>
      </c>
      <c r="MT67" s="44">
        <f>Tabla25[[#This Row],[ESC_DUR_COR_COD_ROS_TG_TOT]]-Tabla25[[#This Row],[ESC_DUR_COR_COD_ESC_TG_TOT]]</f>
        <v>422.67032967032969</v>
      </c>
      <c r="MU67" s="47">
        <f>Tabla25[[#This Row],[ROS_NUM_COR_COD_ROS_TG_NEG]]-Tabla25[[#This Row],[ROS_NUM_COR_COD_ESC_TG_NEG]]</f>
        <v>-0.55555555555555547</v>
      </c>
      <c r="MV67" s="47">
        <f>Tabla25[[#This Row],[ROS_NUM_COR_COD_ROS_TG_NEU]]-Tabla25[[#This Row],[ROS_NUM_COR_COD_ESC_TG_NEU]]</f>
        <v>-0.4</v>
      </c>
      <c r="MW67" s="47">
        <f>Tabla25[[#This Row],[ROS_NUM_COR_COD_ROS_TG_POS]]-Tabla25[[#This Row],[ROS_NUM_COR_COD_ESC_TG_POS]]</f>
        <v>-0.5</v>
      </c>
      <c r="MX67" s="47">
        <f>Tabla25[[#This Row],[ROS_NUM_COR_COD_ROS_TG_TOT]]-Tabla25[[#This Row],[ROS_NUM_COR_COD_ESC_TG_TOT]]</f>
        <v>-0.48275862068965525</v>
      </c>
      <c r="MY67" s="47">
        <f>Tabla25[[#This Row],[ROS_DUR_COR_COD_ROS_TG_NEG]]-Tabla25[[#This Row],[ROS_DUR_COR_COD_ESC_TG_NEG]]</f>
        <v>-85.083333333333314</v>
      </c>
      <c r="MZ67" s="47">
        <f>Tabla25[[#This Row],[ROS_DUR_COR_COD_ROS_TG_NEU]]-Tabla25[[#This Row],[ROS_DUR_COR_COD_ESC_TG_NEU]]</f>
        <v>192.5</v>
      </c>
      <c r="NA67" s="47">
        <f>Tabla25[[#This Row],[ROS_DUR_COR_COD_ROS_TG_POS]]-Tabla25[[#This Row],[ROS_DUR_COR_COD_ESC_TG_POS]]</f>
        <v>-204.25</v>
      </c>
      <c r="NB67" s="47">
        <f>Tabla25[[#This Row],[ROS_DUR_COR_COD_ROS_TG_TOT]]-Tabla25[[#This Row],[ROS_DUR_COR_COD_ESC_TG_TOT]]</f>
        <v>-60.316239316239376</v>
      </c>
      <c r="NC67">
        <v>166</v>
      </c>
      <c r="ND67">
        <v>94</v>
      </c>
      <c r="NE67">
        <v>166.25</v>
      </c>
      <c r="NF67">
        <v>150.11111111111111</v>
      </c>
      <c r="NG67">
        <v>135.25</v>
      </c>
      <c r="NH67">
        <v>159</v>
      </c>
      <c r="NI67">
        <v>204.8</v>
      </c>
      <c r="NJ67">
        <v>169.30769230769232</v>
      </c>
      <c r="NK67">
        <v>156.19999999999999</v>
      </c>
      <c r="NL67">
        <v>159</v>
      </c>
      <c r="NM67">
        <v>202.25</v>
      </c>
      <c r="NN67">
        <v>170.35714285714286</v>
      </c>
      <c r="NO67">
        <v>188.25</v>
      </c>
      <c r="NP67">
        <v>109.2</v>
      </c>
      <c r="NQ67">
        <v>118</v>
      </c>
      <c r="NR67">
        <v>136.23076923076923</v>
      </c>
      <c r="NS67">
        <v>225.125</v>
      </c>
      <c r="NT67">
        <v>175.5</v>
      </c>
      <c r="NU67">
        <v>222.4</v>
      </c>
      <c r="NV67">
        <v>208.73684210526315</v>
      </c>
      <c r="NW67">
        <v>224</v>
      </c>
      <c r="NX67">
        <v>234.83333333333334</v>
      </c>
      <c r="NY67">
        <v>182.6</v>
      </c>
      <c r="NZ67">
        <v>215.125</v>
      </c>
      <c r="OA67" s="15">
        <f>Tabla2[[#This Row],[ROS_1DU_COR_COD_ROS_TG_NEG]]-Tabla2[[#This Row],[PAS_1DU_COR_COD_ROS_TG_NEG]]</f>
        <v>-59.125</v>
      </c>
      <c r="OB67" s="15">
        <f>Tabla2[[#This Row],[ROS_1DU_COR_COD_ROS_TG_NEU]]-Tabla2[[#This Row],[PAS_1DU_COR_COD_ROS_TG_NEU]]</f>
        <v>-81.5</v>
      </c>
      <c r="OC67" s="15">
        <f>Tabla2[[#This Row],[ROS_1DU_COR_COD_ROS_TG_POS]]-Tabla2[[#This Row],[PAS_1DU_COR_COD_ROS_TG_POS]]</f>
        <v>-56.150000000000006</v>
      </c>
      <c r="OD67" s="15">
        <f>Tabla2[[#This Row],[ROS_1DU_COR_COD_ROS_TG_TOT]]-Tabla2[[#This Row],[PAS_1DU_COR_COD_ROS_TG_TOT]]</f>
        <v>-58.625730994152036</v>
      </c>
      <c r="OE67" s="15">
        <f>Tabla2[[#This Row],[ROS_1DU_COR_COD_ESC_TG_NEG]]-Tabla2[[#This Row],[PAS_1DU_COR_COD_ESC_TG_NEG]]</f>
        <v>-88.75</v>
      </c>
      <c r="OF67" s="15">
        <f>Tabla2[[#This Row],[ROS_1DU_COR_COD_ESC_TG_NEU]]-Tabla2[[#This Row],[PAS_1DU_COR_COD_ESC_TG_NEU]]</f>
        <v>-75.833333333333343</v>
      </c>
      <c r="OG67" s="15">
        <f>Tabla2[[#This Row],[ROS_1DU_COR_COD_ESC_TG_POS]]-Tabla2[[#This Row],[PAS_1DU_COR_COD_ESC_TG_POS]]</f>
        <v>22.200000000000017</v>
      </c>
      <c r="OH67" s="15">
        <f>Tabla2[[#This Row],[ROS_1DU_COR_COD_ESC_TG_TOT]]-Tabla2[[#This Row],[PAS_1DU_COR_COD_ESC_TG_TOT]]</f>
        <v>-45.817307692307679</v>
      </c>
      <c r="OI67" s="15">
        <f>Tabla2[[#This Row],[PAS_1DU_COR_COD_ROS_TG_NEG]]-Tabla2[[#This Row],[ESC_1DU_COR_COD_ROS_TG_NEG]]</f>
        <v>68.925000000000011</v>
      </c>
      <c r="OJ67" s="15">
        <f>Tabla2[[#This Row],[PAS_1DU_COR_COD_ROS_TG_NEU]]-Tabla2[[#This Row],[ESC_1DU_COR_COD_ROS_TG_NEU]]</f>
        <v>16.5</v>
      </c>
      <c r="OK67" s="15">
        <f>Tabla2[[#This Row],[PAS_1DU_COR_COD_ROS_TG_POS]]-Tabla2[[#This Row],[ESC_1DU_COR_COD_ROS_TG_POS]]</f>
        <v>20.150000000000006</v>
      </c>
      <c r="OL67" s="15">
        <f>Tabla2[[#This Row],[PAS_1DU_COR_COD_ROS_TG_TOT]]-Tabla2[[#This Row],[ESC_1DU_COR_COD_ROS_TG_TOT]]</f>
        <v>38.379699248120289</v>
      </c>
      <c r="OM67" s="15">
        <f>Tabla2[[#This Row],[PAS_1DU_COR_COD_ESC_TG_NEG]]-Tabla2[[#This Row],[ESC_1DU_COR_COD_ESC_TG_NEG]]</f>
        <v>35.75</v>
      </c>
      <c r="ON67" s="15">
        <f>Tabla2[[#This Row],[PAS_1DU_COR_COD_ESC_TG_NEU]]-Tabla2[[#This Row],[ESC_1DU_COR_COD_ESC_TG_NEU]]</f>
        <v>125.63333333333334</v>
      </c>
      <c r="OO67" s="15">
        <f>Tabla2[[#This Row],[PAS_1DU_COR_COD_ESC_TG_POS]]-Tabla2[[#This Row],[ESC_1DU_COR_COD_ESC_TG_POS]]</f>
        <v>64.599999999999994</v>
      </c>
      <c r="OP67" s="15">
        <f>Tabla2[[#This Row],[PAS_1DU_COR_COD_ESC_TG_TOT]]-Tabla2[[#This Row],[ESC_1DU_COR_COD_ESC_TG_TOT]]</f>
        <v>78.894230769230774</v>
      </c>
      <c r="OQ67" s="61">
        <v>30.75</v>
      </c>
      <c r="OR67" s="62">
        <v>-65</v>
      </c>
      <c r="OS67" s="62">
        <v>-38.550000000000011</v>
      </c>
      <c r="OT67" s="62">
        <v>-19.196581196581207</v>
      </c>
      <c r="OU67" s="62">
        <v>-32.050000000000011</v>
      </c>
      <c r="OV67" s="62">
        <v>49.8</v>
      </c>
      <c r="OW67" s="62">
        <v>84.25</v>
      </c>
      <c r="OX67" s="62">
        <v>34.126373626373635</v>
      </c>
      <c r="OY67" s="62">
        <v>1.125</v>
      </c>
      <c r="OZ67" s="62">
        <v>-59.333333333333343</v>
      </c>
      <c r="PA67" s="62">
        <v>39.800000000000011</v>
      </c>
      <c r="PB67" s="62">
        <v>-6.3881578947368496</v>
      </c>
    </row>
    <row r="68" spans="1:418" x14ac:dyDescent="0.3">
      <c r="A68" s="2" t="s">
        <v>66</v>
      </c>
      <c r="B68" s="2">
        <v>30</v>
      </c>
      <c r="C68" s="2">
        <v>1</v>
      </c>
      <c r="D68" s="2">
        <v>34</v>
      </c>
      <c r="E68">
        <v>2.15</v>
      </c>
      <c r="F68">
        <v>533.05882352941171</v>
      </c>
      <c r="G68">
        <v>2.25</v>
      </c>
      <c r="H68">
        <v>557.3125</v>
      </c>
      <c r="I68">
        <v>2.5499999999999998</v>
      </c>
      <c r="J68">
        <v>565.72222222222217</v>
      </c>
      <c r="K68">
        <v>2.3166666666666669</v>
      </c>
      <c r="L68">
        <v>552.1960784313726</v>
      </c>
      <c r="M68">
        <v>2.95</v>
      </c>
      <c r="N68">
        <v>659.95</v>
      </c>
      <c r="O68">
        <v>2.75</v>
      </c>
      <c r="P68">
        <v>749.4666666666667</v>
      </c>
      <c r="Q68">
        <v>2.6</v>
      </c>
      <c r="R68">
        <v>522.16666666666663</v>
      </c>
      <c r="S68">
        <v>2.7666666666666666</v>
      </c>
      <c r="T68">
        <v>638.4905660377359</v>
      </c>
      <c r="U68">
        <v>2.5416666666666665</v>
      </c>
      <c r="V68">
        <v>596.17307692307691</v>
      </c>
      <c r="W68">
        <v>1.05</v>
      </c>
      <c r="X68">
        <v>419.41666666666669</v>
      </c>
      <c r="Y68">
        <v>1</v>
      </c>
      <c r="Z68">
        <v>331.41666666666669</v>
      </c>
      <c r="AA68">
        <v>0.95</v>
      </c>
      <c r="AB68">
        <v>298.28571428571428</v>
      </c>
      <c r="AC68">
        <v>1</v>
      </c>
      <c r="AD68">
        <v>347</v>
      </c>
      <c r="AE68">
        <v>1</v>
      </c>
      <c r="AF68">
        <v>347</v>
      </c>
      <c r="AG68">
        <v>2.0277777777777777</v>
      </c>
      <c r="AH68">
        <v>529.49295774647885</v>
      </c>
      <c r="BM68">
        <v>2.0277777777777777</v>
      </c>
      <c r="BN68">
        <v>529.49295774647885</v>
      </c>
      <c r="BO68">
        <v>3.5555555555555554</v>
      </c>
      <c r="BP68">
        <v>763.44444444444446</v>
      </c>
      <c r="BQ68">
        <v>3.4285714285714284</v>
      </c>
      <c r="BR68">
        <v>697.42857142857144</v>
      </c>
      <c r="BS68">
        <v>3.7777777777777777</v>
      </c>
      <c r="BT68">
        <v>895.625</v>
      </c>
      <c r="BU68">
        <v>3.6</v>
      </c>
      <c r="BV68">
        <v>788.25</v>
      </c>
      <c r="BW68">
        <v>2.5555555555555554</v>
      </c>
      <c r="BX68">
        <v>712.85714285714289</v>
      </c>
      <c r="BY68">
        <v>3.7777777777777777</v>
      </c>
      <c r="BZ68">
        <v>821.25</v>
      </c>
      <c r="CA68">
        <v>3.4444444444444446</v>
      </c>
      <c r="CB68">
        <v>1077.1428571428571</v>
      </c>
      <c r="CC68">
        <v>3.2592592592592591</v>
      </c>
      <c r="CD68">
        <v>868.18181818181813</v>
      </c>
      <c r="CE68">
        <v>3.4230769230769229</v>
      </c>
      <c r="CF68">
        <v>826.47826086956525</v>
      </c>
      <c r="CG68">
        <v>2.5555555555555554</v>
      </c>
      <c r="CH68">
        <v>523.66666666666663</v>
      </c>
      <c r="CI68">
        <v>2.7142857142857144</v>
      </c>
      <c r="CJ68">
        <v>557.14285714285711</v>
      </c>
      <c r="CK68">
        <v>2.5555555555555554</v>
      </c>
      <c r="CL68">
        <v>533</v>
      </c>
      <c r="CM68">
        <v>2.6</v>
      </c>
      <c r="CN68">
        <v>536.695652173913</v>
      </c>
      <c r="CO68">
        <v>3</v>
      </c>
      <c r="CP68">
        <v>710.125</v>
      </c>
      <c r="CQ68">
        <v>2.8888888888888888</v>
      </c>
      <c r="CR68">
        <v>598.77777777777783</v>
      </c>
      <c r="CS68">
        <v>1.7777777777777777</v>
      </c>
      <c r="CT68">
        <v>464.875</v>
      </c>
      <c r="CU68">
        <v>2.5555555555555554</v>
      </c>
      <c r="CV68">
        <v>591.55999999999995</v>
      </c>
      <c r="CW68">
        <v>2.5769230769230771</v>
      </c>
      <c r="CX68">
        <v>565.27083333333337</v>
      </c>
      <c r="CY68">
        <v>3</v>
      </c>
      <c r="CZ68">
        <v>693.09574468085111</v>
      </c>
      <c r="DA68">
        <v>3.5555555555555554</v>
      </c>
      <c r="DB68">
        <v>807.77777777777783</v>
      </c>
      <c r="DC68">
        <v>2.1428571428571428</v>
      </c>
      <c r="DD68">
        <v>530</v>
      </c>
      <c r="DE68">
        <v>2.2222222222222223</v>
      </c>
      <c r="DF68">
        <v>425.33333333333331</v>
      </c>
      <c r="DG68">
        <v>2.68</v>
      </c>
      <c r="DH68">
        <v>597.73913043478262</v>
      </c>
      <c r="DI68">
        <v>1.7777777777777777</v>
      </c>
      <c r="DJ68">
        <v>488.71428571428572</v>
      </c>
      <c r="DK68">
        <v>1.6666666666666667</v>
      </c>
      <c r="DL68">
        <v>372</v>
      </c>
      <c r="DM68">
        <v>2.7777777777777777</v>
      </c>
      <c r="DN68">
        <v>625.66666666666663</v>
      </c>
      <c r="DO68">
        <v>2.074074074074074</v>
      </c>
      <c r="DP68">
        <v>496</v>
      </c>
      <c r="DQ68">
        <v>2.3653846153846154</v>
      </c>
      <c r="DR68">
        <v>544.75</v>
      </c>
      <c r="DS68">
        <v>2.3653846153846154</v>
      </c>
      <c r="DT68">
        <v>544.75</v>
      </c>
      <c r="DU68">
        <v>2.7884615384615383</v>
      </c>
      <c r="DV68">
        <v>642.95070422535207</v>
      </c>
      <c r="DW68">
        <v>6</v>
      </c>
      <c r="DX68">
        <v>1599</v>
      </c>
      <c r="DY68">
        <v>2</v>
      </c>
      <c r="DZ68">
        <v>531</v>
      </c>
      <c r="EA68">
        <v>5</v>
      </c>
      <c r="EB68">
        <v>1171</v>
      </c>
      <c r="EC68">
        <v>3.4</v>
      </c>
      <c r="ED68">
        <v>958</v>
      </c>
      <c r="EE68">
        <v>2</v>
      </c>
      <c r="EF68">
        <v>258</v>
      </c>
      <c r="EG68">
        <v>4</v>
      </c>
      <c r="EH68">
        <v>1079</v>
      </c>
      <c r="EI68">
        <v>4</v>
      </c>
      <c r="EJ68">
        <v>1250</v>
      </c>
      <c r="EK68">
        <v>3.3333333333333335</v>
      </c>
      <c r="EL68">
        <v>862.33333333333337</v>
      </c>
      <c r="EM68">
        <v>3.375</v>
      </c>
      <c r="EN68">
        <v>917</v>
      </c>
      <c r="EO68">
        <v>1</v>
      </c>
      <c r="EP68">
        <v>212</v>
      </c>
      <c r="EQ68">
        <v>4.666666666666667</v>
      </c>
      <c r="ER68">
        <v>651.33333333333337</v>
      </c>
      <c r="ES68">
        <v>0</v>
      </c>
      <c r="EU68">
        <v>3</v>
      </c>
      <c r="EV68">
        <v>541.5</v>
      </c>
      <c r="EW68">
        <v>3</v>
      </c>
      <c r="EX68">
        <v>665</v>
      </c>
      <c r="EY68">
        <v>3</v>
      </c>
      <c r="EZ68">
        <v>984</v>
      </c>
      <c r="FA68">
        <v>1</v>
      </c>
      <c r="FB68">
        <v>287</v>
      </c>
      <c r="FC68">
        <v>2.3333333333333335</v>
      </c>
      <c r="FD68">
        <v>645.33333333333337</v>
      </c>
      <c r="FE68">
        <v>2.75</v>
      </c>
      <c r="FF68">
        <v>586</v>
      </c>
      <c r="FG68">
        <v>3.0625</v>
      </c>
      <c r="FH68">
        <v>751.5</v>
      </c>
      <c r="FI68">
        <v>2</v>
      </c>
      <c r="FJ68">
        <v>335</v>
      </c>
      <c r="FK68">
        <v>3</v>
      </c>
      <c r="FL68">
        <v>922</v>
      </c>
      <c r="FM68">
        <v>5</v>
      </c>
      <c r="FN68">
        <v>1187</v>
      </c>
      <c r="FO68">
        <v>3.2</v>
      </c>
      <c r="FP68">
        <v>857.6</v>
      </c>
      <c r="FQ68">
        <v>3</v>
      </c>
      <c r="FR68">
        <v>612</v>
      </c>
      <c r="FS68">
        <v>7</v>
      </c>
      <c r="FT68">
        <v>1422</v>
      </c>
      <c r="FU68">
        <v>1</v>
      </c>
      <c r="FV68">
        <v>111</v>
      </c>
      <c r="FW68">
        <v>3.6666666666666665</v>
      </c>
      <c r="FX68">
        <v>715</v>
      </c>
      <c r="FY68">
        <v>3.375</v>
      </c>
      <c r="FZ68">
        <v>804.125</v>
      </c>
      <c r="GA68">
        <v>3.375</v>
      </c>
      <c r="GB68">
        <v>804.125</v>
      </c>
      <c r="GC68">
        <v>3.1666666666666665</v>
      </c>
      <c r="GD68">
        <v>770.63636363636363</v>
      </c>
      <c r="GE68">
        <v>2.838888888888889</v>
      </c>
      <c r="GF68">
        <v>660.07926829268297</v>
      </c>
      <c r="GG68">
        <v>1.3</v>
      </c>
      <c r="GH68">
        <v>529.57142857142856</v>
      </c>
      <c r="GI68">
        <v>2.7</v>
      </c>
      <c r="GJ68">
        <v>760.25</v>
      </c>
      <c r="GK68">
        <v>2.3333333333333335</v>
      </c>
      <c r="GL68">
        <v>900.66666666666663</v>
      </c>
      <c r="GM68">
        <v>2.103448275862069</v>
      </c>
      <c r="GN68">
        <v>723.47619047619048</v>
      </c>
      <c r="GO68">
        <v>3.4285714285714284</v>
      </c>
      <c r="GP68">
        <v>663.57142857142856</v>
      </c>
      <c r="GQ68">
        <v>2.6</v>
      </c>
      <c r="GR68">
        <v>598.88888888888891</v>
      </c>
      <c r="GS68">
        <v>2.8</v>
      </c>
      <c r="GT68">
        <v>657.88888888888891</v>
      </c>
      <c r="GU68">
        <v>2.8888888888888888</v>
      </c>
      <c r="GV68">
        <v>638.24</v>
      </c>
      <c r="GW68">
        <v>2.4821428571428572</v>
      </c>
      <c r="GX68">
        <v>677.1521739130435</v>
      </c>
      <c r="GY68">
        <v>4.8</v>
      </c>
      <c r="GZ68">
        <v>1238.6666666666667</v>
      </c>
      <c r="HA68">
        <v>3.9</v>
      </c>
      <c r="HB68">
        <v>894</v>
      </c>
      <c r="HC68">
        <v>3.2222222222222223</v>
      </c>
      <c r="HD68">
        <v>885.55555555555554</v>
      </c>
      <c r="HE68">
        <v>4</v>
      </c>
      <c r="HF68">
        <v>1002.0714285714286</v>
      </c>
      <c r="HG68">
        <v>3.7142857142857144</v>
      </c>
      <c r="HH68">
        <v>704.5</v>
      </c>
      <c r="HI68">
        <v>3.3</v>
      </c>
      <c r="HJ68">
        <v>752.1</v>
      </c>
      <c r="HK68">
        <v>3.8</v>
      </c>
      <c r="HL68">
        <v>945.4</v>
      </c>
      <c r="HM68">
        <v>3.5925925925925926</v>
      </c>
      <c r="HN68">
        <v>815.46153846153845</v>
      </c>
      <c r="HO68">
        <v>3.8035714285714284</v>
      </c>
      <c r="HP68">
        <v>912.22222222222217</v>
      </c>
      <c r="HQ68">
        <v>3.1428571428571428</v>
      </c>
      <c r="HR68">
        <v>804.09</v>
      </c>
      <c r="HS68">
        <v>1.4</v>
      </c>
      <c r="HT68">
        <v>504</v>
      </c>
      <c r="HU68">
        <v>2.2000000000000002</v>
      </c>
      <c r="HV68">
        <v>768.875</v>
      </c>
      <c r="HW68">
        <v>2.7777777777777777</v>
      </c>
      <c r="HX68">
        <v>728.33333333333337</v>
      </c>
      <c r="HY68">
        <v>2.103448275862069</v>
      </c>
      <c r="HZ68">
        <v>669.52</v>
      </c>
      <c r="IA68">
        <v>2.2857142857142856</v>
      </c>
      <c r="IB68">
        <v>504.57142857142856</v>
      </c>
      <c r="IC68">
        <v>1.5</v>
      </c>
      <c r="ID68">
        <v>613</v>
      </c>
      <c r="IE68">
        <v>1.7</v>
      </c>
      <c r="IF68">
        <v>450</v>
      </c>
      <c r="IG68">
        <v>1.7777777777777777</v>
      </c>
      <c r="IH68">
        <v>516.21739130434787</v>
      </c>
      <c r="II68">
        <v>1.9464285714285714</v>
      </c>
      <c r="IJ68">
        <v>596.0625</v>
      </c>
      <c r="IK68">
        <v>1.9464285714285714</v>
      </c>
      <c r="IL68">
        <v>596.0625</v>
      </c>
      <c r="IM68">
        <v>2.7440476190476191</v>
      </c>
      <c r="IN68">
        <v>736.62162162162167</v>
      </c>
      <c r="IS68">
        <v>5</v>
      </c>
      <c r="IT68">
        <v>781</v>
      </c>
      <c r="IU68">
        <v>5</v>
      </c>
      <c r="IV68">
        <v>781</v>
      </c>
      <c r="IW68">
        <v>4.333333333333333</v>
      </c>
      <c r="IX68">
        <v>1131.6666666666667</v>
      </c>
      <c r="JC68">
        <v>4.333333333333333</v>
      </c>
      <c r="JD68">
        <v>1131.6666666666667</v>
      </c>
      <c r="JE68">
        <v>4.5</v>
      </c>
      <c r="JF68">
        <v>1044</v>
      </c>
      <c r="JK68">
        <v>2</v>
      </c>
      <c r="JL68">
        <v>236</v>
      </c>
      <c r="JM68">
        <v>2</v>
      </c>
      <c r="JN68">
        <v>236</v>
      </c>
      <c r="JO68">
        <v>2.6666666666666665</v>
      </c>
      <c r="JP68">
        <v>638.66666666666663</v>
      </c>
      <c r="JU68">
        <v>2.6666666666666665</v>
      </c>
      <c r="JV68">
        <v>638.66666666666663</v>
      </c>
      <c r="JW68">
        <v>2.5</v>
      </c>
      <c r="JX68">
        <v>538</v>
      </c>
      <c r="JY68">
        <v>3.5</v>
      </c>
      <c r="JZ68">
        <v>791</v>
      </c>
      <c r="KE68">
        <v>3</v>
      </c>
      <c r="KF68">
        <v>382</v>
      </c>
      <c r="KG68">
        <v>3</v>
      </c>
      <c r="KH68">
        <v>382</v>
      </c>
      <c r="KI68">
        <v>4.666666666666667</v>
      </c>
      <c r="KJ68">
        <v>815</v>
      </c>
      <c r="KO68">
        <v>4.666666666666667</v>
      </c>
      <c r="KP68">
        <v>815</v>
      </c>
      <c r="KQ68">
        <v>4.25</v>
      </c>
      <c r="KR68">
        <v>706.75</v>
      </c>
      <c r="KS68">
        <v>4.25</v>
      </c>
      <c r="KT68">
        <v>706.75</v>
      </c>
      <c r="KU68">
        <v>3.75</v>
      </c>
      <c r="KV68">
        <v>762.91666666666663</v>
      </c>
      <c r="KW68">
        <v>2.8111111111111109</v>
      </c>
      <c r="KX68">
        <v>738.59375</v>
      </c>
      <c r="KY68" s="15">
        <f>Tabla2[[#This Row],[ROS_NUM_COR_COD_ROS_TG_NEG]]-Tabla2[[#This Row],[PAS_NUM_COR_COD_ROS_TG_NEG]]</f>
        <v>0.76428571428571423</v>
      </c>
      <c r="KZ68" s="15">
        <f>Tabla2[[#This Row],[ROS_DUR_COR_COD_ROS_TG_NEG]]-Tabla2[[#This Row],[PAS_DUR_COR_COD_ROS_TG_NEG]]</f>
        <v>44.549999999999955</v>
      </c>
      <c r="LA68" s="15">
        <f>Tabla2[[#This Row],[ROS_NUM_COR_COD_ROS_TG_NEU]]-Tabla2[[#This Row],[PAS_NUM_COR_COD_ROS_TG_NEU]]</f>
        <v>0.54999999999999982</v>
      </c>
      <c r="LB68" s="15">
        <f>Tabla2[[#This Row],[ROS_DUR_COR_COD_ROS_TG_NEU]]-Tabla2[[#This Row],[PAS_DUR_COR_COD_ROS_TG_NEU]]</f>
        <v>2.6333333333333258</v>
      </c>
      <c r="LC68" s="15">
        <f>Tabla2[[#This Row],[ROS_NUM_COR_COD_ROS_TG_POS]]-Tabla2[[#This Row],[PAS_NUM_COR_COD_ROS_TG_POS]]</f>
        <v>1.1999999999999997</v>
      </c>
      <c r="LD68" s="15">
        <f>Tabla2[[#This Row],[ROS_DUR_COR_COD_ROS_TG_POS]]-Tabla2[[#This Row],[PAS_DUR_COR_COD_ROS_TG_POS]]</f>
        <v>423.23333333333335</v>
      </c>
      <c r="LE68" s="15">
        <f>Tabla2[[#This Row],[ROS_NUM_COR_COD_ROS_TG_TOT]]-Tabla2[[#This Row],[PAS_NUM_COR_COD_ROS_TG_TOT]]</f>
        <v>0.82592592592592595</v>
      </c>
      <c r="LF68" s="15">
        <f>Tabla2[[#This Row],[ROS_DUR_COR_COD_ROS_TG_TOT]]-Tabla2[[#This Row],[PAS_DUR_COR_COD_ROS_TG_TOT]]</f>
        <v>176.97097242380255</v>
      </c>
      <c r="LG68" s="15">
        <f>Tabla2[[#This Row],[ROS_NUM_COR_COD_ESC_TG_NEG]]-Tabla2[[#This Row],[PAS_NUM_COR_COD_ESC_TG_NEG]]</f>
        <v>1.2785714285714285</v>
      </c>
      <c r="LH68" s="15">
        <f>Tabla2[[#This Row],[ROS_DUR_COR_COD_ESC_TG_NEG]]-Tabla2[[#This Row],[PAS_DUR_COR_COD_ESC_TG_NEG]]</f>
        <v>130.51260504201684</v>
      </c>
      <c r="LI68" s="15">
        <f>Tabla2[[#This Row],[ROS_NUM_COR_COD_ESC_TG_NEU]]-Tabla2[[#This Row],[PAS_NUM_COR_COD_ESC_TG_NEU]]</f>
        <v>0.35000000000000009</v>
      </c>
      <c r="LJ68" s="15">
        <f>Tabla2[[#This Row],[ROS_NUM_COR_COD_ESC_TG_NEG]]-Tabla2[[#This Row],[PAS_NUM_COR_COD_ESC_TG_NEG]]</f>
        <v>1.2785714285714285</v>
      </c>
      <c r="LK68" s="15">
        <f>Tabla2[[#This Row],[ROS_NUM_COR_COD_ESC_TG_POS]]-Tabla2[[#This Row],[PAS_NUM_COR_COD_ESC_TG_POS]]</f>
        <v>0.25</v>
      </c>
      <c r="LL68" s="15">
        <f>Tabla2[[#This Row],[ROS_DUR_COR_COD_ESC_TG_POS]]-Tabla2[[#This Row],[PAS_DUR_COR_COD_ESC_TG_POS]]</f>
        <v>92.166666666666742</v>
      </c>
      <c r="LM68" s="15">
        <f>Tabla2[[#This Row],[ROS_NUM_COR_COD_ESC_TG_TOT]]-Tabla2[[#This Row],[PAS_NUM_COR_COD_ESC_TG_TOT]]</f>
        <v>0.57222222222222197</v>
      </c>
      <c r="LN68" s="15">
        <f>Tabla2[[#This Row],[ROS_DUR_COR_COD_ESC_TG_TOT]]-Tabla2[[#This Row],[PAS_DUR_COR_COD_ESC_TG_TOT]]</f>
        <v>86.043921568627411</v>
      </c>
      <c r="LO68" s="15">
        <f>Tabla2[[#This Row],[PAS_NUM_COR_COD_ROS_TG_NEG]]-Tabla2[[#This Row],[ESC_NUM_COR_COD_ROS_TG_NEG]]</f>
        <v>-4.9999999999999822E-2</v>
      </c>
      <c r="LP68" s="15">
        <f>Tabla2[[#This Row],[PAS_DUR_COR_COD_ROS_TG_NEG]]-Tabla2[[#This Row],[ESC_DUR_COR_COD_ROS_TG_NEG]]</f>
        <v>-50.174999999999955</v>
      </c>
      <c r="LQ68" s="15">
        <f>Tabla2[[#This Row],[PAS_NUM_COR_COD_ROS_TG_NEU]]-Tabla2[[#This Row],[ESC_NUM_COR_COD_ROS_TG_NEU]]</f>
        <v>-0.13888888888888884</v>
      </c>
      <c r="LR68" s="15">
        <f>Tabla2[[#This Row],[PAS_DUR_COR_COD_ROS_TG_NEU]]-Tabla2[[#This Row],[ESC_DUR_COR_COD_ROS_TG_NEU]]</f>
        <v>150.68888888888887</v>
      </c>
      <c r="LS68" s="15">
        <f>Tabla2[[#This Row],[PAS_NUM_COR_COD_ROS_TG_POS]]-Tabla2[[#This Row],[ESC_NUM_COR_COD_ROS_TG_POS]]</f>
        <v>0.82222222222222241</v>
      </c>
      <c r="LT68" s="15">
        <f>Tabla2[[#This Row],[PAS_DUR_COR_COD_ROS_TG_POS]]-Tabla2[[#This Row],[ESC_DUR_COR_COD_ROS_TG_POS]]</f>
        <v>57.291666666666629</v>
      </c>
      <c r="LU68" s="15">
        <f>Tabla2[[#This Row],[PAS_NUM_COR_COD_ROS_TG_TOT]]-Tabla2[[#This Row],[ESC_NUM_COR_COD_ROS_TG_TOT]]</f>
        <v>0.21111111111111125</v>
      </c>
      <c r="LV68" s="15">
        <f>Tabla2[[#This Row],[PAS_DUR_COR_COD_ROS_TG_TOT]]-Tabla2[[#This Row],[ESC_DUR_COR_COD_ROS_TG_TOT]]</f>
        <v>46.930566037735957</v>
      </c>
      <c r="LW68" s="15">
        <f>Tabla2[[#This Row],[PAS_NUM_COR_COD_ESC_TG_NEG]]-Tabla2[[#This Row],[ESC_NUM_COR_COD_ESC_TG_NEG]]</f>
        <v>-0.40555555555555545</v>
      </c>
      <c r="LX68" s="15">
        <f>Tabla2[[#This Row],[PAS_DUR_COR_COD_ESC_TG_NEG]]-Tabla2[[#This Row],[ESC_DUR_COR_COD_ESC_TG_NEG]]</f>
        <v>-179.79831932773118</v>
      </c>
      <c r="LY68" s="15">
        <f>Tabla2[[#This Row],[PAS_NUM_COR_COD_ESC_TG_NEU]]-Tabla2[[#This Row],[ESC_NUM_COR_COD_ESC_TG_NEU]]</f>
        <v>-1.5277777777777777</v>
      </c>
      <c r="LZ68" s="15">
        <f>Tabla2[[#This Row],[PAS_DUR_COR_COD_ESC_TG_NEU]]-Tabla2[[#This Row],[ESC_DUR_COR_COD_ESC_TG_NEU]]</f>
        <v>-263.9375</v>
      </c>
      <c r="MA68" s="15">
        <f>Tabla2[[#This Row],[PAS_NUM_COR_COD_ESC_TG_POS]]-Tabla2[[#This Row],[ESC_NUM_COR_COD_ESC_TG_POS]]</f>
        <v>-0.89444444444444482</v>
      </c>
      <c r="MB68" s="15">
        <f>Tabla2[[#This Row],[PAS_DUR_COR_COD_ESC_TG_POS]]-Tabla2[[#This Row],[ESC_DUR_COR_COD_ESC_TG_POS]]</f>
        <v>-511.42063492063494</v>
      </c>
      <c r="MC68" s="15">
        <f>Tabla2[[#This Row],[PAS_NUM_COR_COD_ESC_TG_TOT]]-Tabla2[[#This Row],[ESC_NUM_COR_COD_ESC_TG_TOT]]</f>
        <v>-0.9425925925925922</v>
      </c>
      <c r="MD68" s="15">
        <f>Tabla2[[#This Row],[PAS_DUR_COR_COD_ESC_TG_TOT]]-Tabla2[[#This Row],[ESC_DUR_COR_COD_ESC_TG_TOT]]</f>
        <v>-315.98573975044553</v>
      </c>
      <c r="ME68" s="42">
        <f>Tabla25[[#This Row],[PAS_NUM_COR_COD_ROS_TG_NEG]]-Tabla25[[#This Row],[PAS_NUM_COR_COD_ESC_TG_NEG]]</f>
        <v>0.80000000000000027</v>
      </c>
      <c r="MF68" s="42">
        <f>Tabla25[[#This Row],[PAS_NUM_COR_COD_ROS_TG_NEU]]-Tabla25[[#This Row],[PAS_NUM_COR_COD_ESC_TG_NEU]]</f>
        <v>0.5</v>
      </c>
      <c r="MG68" s="42">
        <f>Tabla25[[#This Row],[PAS_NUM_COR_COD_ROS_TG_POS]]-Tabla25[[#This Row],[PAS_NUM_COR_COD_ESC_TG_POS]]</f>
        <v>5.0000000000000266E-2</v>
      </c>
      <c r="MH68" s="42">
        <f>Tabla25[[#This Row],[PAS_NUM_COR_COD_ROS_TG_TOT]]-Tabla25[[#This Row],[PAS_NUM_COR_COD_ESC_TG_TOT]]</f>
        <v>0.44999999999999973</v>
      </c>
      <c r="MI68" s="42">
        <f>Tabla25[[#This Row],[PAS_DUR_COR_COD_ROS_TG_NEG]]-Tabla25[[#This Row],[PAS_DUR_COR_COD_ESC_TG_NEG]]</f>
        <v>126.89117647058833</v>
      </c>
      <c r="MJ68" s="42">
        <f>Tabla25[[#This Row],[PAS_DUR_COR_COD_ROS_TG_NEU]]-Tabla25[[#This Row],[PAS_DUR_COR_COD_ESC_TG_NEU]]</f>
        <v>192.1541666666667</v>
      </c>
      <c r="MK68" s="42">
        <f>Tabla25[[#This Row],[PAS_DUR_COR_COD_ROS_TG_POS]]-Tabla25[[#This Row],[PAS_DUR_COR_COD_ESC_TG_POS]]</f>
        <v>-43.555555555555543</v>
      </c>
      <c r="ML68" s="42">
        <f>Tabla25[[#This Row],[PAS_DUR_COR_COD_ROS_TG_TOT]]-Tabla25[[#This Row],[PAS_DUR_COR_COD_ESC_TG_TOT]]</f>
        <v>86.294487606363305</v>
      </c>
      <c r="MM68" s="44">
        <f>Tabla25[[#This Row],[ESC_NUM_COR_COD_ROS_TG_NEG]]-Tabla25[[#This Row],[ESC_NUM_COR_COD_ESC_TG_NEG]]</f>
        <v>0.44444444444444464</v>
      </c>
      <c r="MN68" s="44">
        <f>Tabla25[[#This Row],[ESC_NUM_COR_COD_ROS_TG_NEU]]-Tabla25[[#This Row],[ESC_NUM_COR_COD_ESC_TG_NEU]]</f>
        <v>-0.88888888888888884</v>
      </c>
      <c r="MO68" s="44">
        <f>Tabla25[[#This Row],[ESC_NUM_COR_COD_ROS_TG_POS]]-Tabla25[[#This Row],[ESC_NUM_COR_COD_ESC_TG_POS]]</f>
        <v>-1.666666666666667</v>
      </c>
      <c r="MP68" s="44">
        <f>Tabla25[[#This Row],[ESC_NUM_COR_COD_ROS_TG_TOT]]-Tabla25[[#This Row],[ESC_NUM_COR_COD_ESC_TG_TOT]]</f>
        <v>-0.70370370370370372</v>
      </c>
      <c r="MQ68" s="44">
        <f>Tabla25[[#This Row],[ESC_DUR_COR_COD_ROS_TG_NEG]]-Tabla25[[#This Row],[ESC_DUR_COR_COD_ESC_TG_NEG]]</f>
        <v>-2.7321428571428896</v>
      </c>
      <c r="MR68" s="44">
        <f>Tabla25[[#This Row],[ESC_DUR_COR_COD_ROS_TG_NEU]]-Tabla25[[#This Row],[ESC_DUR_COR_COD_ESC_TG_NEU]]</f>
        <v>-222.47222222222217</v>
      </c>
      <c r="MS68" s="44">
        <f>Tabla25[[#This Row],[ESC_DUR_COR_COD_ROS_TG_POS]]-Tabla25[[#This Row],[ESC_DUR_COR_COD_ESC_TG_POS]]</f>
        <v>-612.26785714285711</v>
      </c>
      <c r="MT68" s="44">
        <f>Tabla25[[#This Row],[ESC_DUR_COR_COD_ROS_TG_TOT]]-Tabla25[[#This Row],[ESC_DUR_COR_COD_ESC_TG_TOT]]</f>
        <v>-276.62181818181818</v>
      </c>
      <c r="MU68" s="47">
        <f>Tabla25[[#This Row],[ROS_NUM_COR_COD_ROS_TG_NEG]]-Tabla25[[#This Row],[ROS_NUM_COR_COD_ESC_TG_NEG]]</f>
        <v>0.28571428571428603</v>
      </c>
      <c r="MV68" s="47">
        <f>Tabla25[[#This Row],[ROS_NUM_COR_COD_ROS_TG_NEU]]-Tabla25[[#This Row],[ROS_NUM_COR_COD_ESC_TG_NEU]]</f>
        <v>0.69999999999999973</v>
      </c>
      <c r="MW68" s="47">
        <f>Tabla25[[#This Row],[ROS_NUM_COR_COD_ROS_TG_POS]]-Tabla25[[#This Row],[ROS_NUM_COR_COD_ESC_TG_POS]]</f>
        <v>1</v>
      </c>
      <c r="MX68" s="47">
        <f>Tabla25[[#This Row],[ROS_NUM_COR_COD_ROS_TG_TOT]]-Tabla25[[#This Row],[ROS_NUM_COR_COD_ESC_TG_TOT]]</f>
        <v>0.70370370370370372</v>
      </c>
      <c r="MY68" s="47">
        <f>Tabla25[[#This Row],[ROS_DUR_COR_COD_ROS_TG_NEG]]-Tabla25[[#This Row],[ROS_DUR_COR_COD_ESC_TG_NEG]]</f>
        <v>40.928571428571445</v>
      </c>
      <c r="MZ68" s="47">
        <f>Tabla25[[#This Row],[ROS_DUR_COR_COD_ROS_TG_NEU]]-Tabla25[[#This Row],[ROS_DUR_COR_COD_ESC_TG_NEU]]</f>
        <v>153.21111111111111</v>
      </c>
      <c r="NA68" s="47">
        <f>Tabla25[[#This Row],[ROS_DUR_COR_COD_ROS_TG_POS]]-Tabla25[[#This Row],[ROS_DUR_COR_COD_ESC_TG_POS]]</f>
        <v>287.51111111111106</v>
      </c>
      <c r="NB68" s="47">
        <f>Tabla25[[#This Row],[ROS_DUR_COR_COD_ROS_TG_TOT]]-Tabla25[[#This Row],[ROS_DUR_COR_COD_ESC_TG_TOT]]</f>
        <v>177.22153846153844</v>
      </c>
      <c r="NC68">
        <v>162</v>
      </c>
      <c r="ND68">
        <v>232.3</v>
      </c>
      <c r="NE68">
        <v>282.89999999999998</v>
      </c>
      <c r="NF68">
        <v>235.53846153846155</v>
      </c>
      <c r="NG68">
        <v>150.85714285714286</v>
      </c>
      <c r="NH68">
        <v>162.44444444444446</v>
      </c>
      <c r="NI68">
        <v>203.22222222222223</v>
      </c>
      <c r="NJ68">
        <v>173.88</v>
      </c>
      <c r="NK68">
        <v>180</v>
      </c>
      <c r="NL68">
        <v>191.22222222222223</v>
      </c>
      <c r="NM68">
        <v>239.75</v>
      </c>
      <c r="NN68">
        <v>203.16</v>
      </c>
      <c r="NO68">
        <v>232.85714285714286</v>
      </c>
      <c r="NP68">
        <v>179.5</v>
      </c>
      <c r="NQ68">
        <v>200.28571428571428</v>
      </c>
      <c r="NR68">
        <v>203.09090909090909</v>
      </c>
      <c r="NS68">
        <v>210.45</v>
      </c>
      <c r="NT68">
        <v>225.2</v>
      </c>
      <c r="NU68">
        <v>172.33333333333334</v>
      </c>
      <c r="NV68">
        <v>201.67924528301887</v>
      </c>
      <c r="NW68">
        <v>203</v>
      </c>
      <c r="NX68">
        <v>175.3125</v>
      </c>
      <c r="NY68">
        <v>198.33333333333334</v>
      </c>
      <c r="NZ68">
        <v>192.66666666666666</v>
      </c>
      <c r="OA68" s="15">
        <f>Tabla2[[#This Row],[ROS_1DU_COR_COD_ROS_TG_NEG]]-Tabla2[[#This Row],[PAS_1DU_COR_COD_ROS_TG_NEG]]</f>
        <v>-48.449999999999989</v>
      </c>
      <c r="OB68" s="15">
        <f>Tabla2[[#This Row],[ROS_1DU_COR_COD_ROS_TG_NEU]]-Tabla2[[#This Row],[PAS_1DU_COR_COD_ROS_TG_NEU]]</f>
        <v>7.1000000000000227</v>
      </c>
      <c r="OC68" s="15">
        <f>Tabla2[[#This Row],[ROS_1DU_COR_COD_ROS_TG_POS]]-Tabla2[[#This Row],[PAS_1DU_COR_COD_ROS_TG_POS]]</f>
        <v>110.56666666666663</v>
      </c>
      <c r="OD68" s="15">
        <f>Tabla2[[#This Row],[ROS_1DU_COR_COD_ROS_TG_TOT]]-Tabla2[[#This Row],[PAS_1DU_COR_COD_ROS_TG_TOT]]</f>
        <v>33.859216255442675</v>
      </c>
      <c r="OE68" s="15">
        <f>Tabla2[[#This Row],[ROS_1DU_COR_COD_ESC_TG_NEG]]-Tabla2[[#This Row],[PAS_1DU_COR_COD_ESC_TG_NEG]]</f>
        <v>-52.142857142857139</v>
      </c>
      <c r="OF68" s="15">
        <f>Tabla2[[#This Row],[ROS_1DU_COR_COD_ESC_TG_NEU]]-Tabla2[[#This Row],[PAS_1DU_COR_COD_ESC_TG_NEU]]</f>
        <v>-12.868055555555543</v>
      </c>
      <c r="OG68" s="15">
        <f>Tabla2[[#This Row],[ROS_1DU_COR_COD_ESC_TG_POS]]-Tabla2[[#This Row],[PAS_1DU_COR_COD_ESC_TG_POS]]</f>
        <v>4.8888888888888857</v>
      </c>
      <c r="OH68" s="15">
        <f>Tabla2[[#This Row],[ROS_1DU_COR_COD_ESC_TG_TOT]]-Tabla2[[#This Row],[PAS_1DU_COR_COD_ESC_TG_TOT]]</f>
        <v>-18.786666666666662</v>
      </c>
      <c r="OI68" s="15">
        <f>Tabla2[[#This Row],[PAS_1DU_COR_COD_ROS_TG_NEG]]-Tabla2[[#This Row],[ESC_1DU_COR_COD_ROS_TG_NEG]]</f>
        <v>30.449999999999989</v>
      </c>
      <c r="OJ68" s="15">
        <f>Tabla2[[#This Row],[PAS_1DU_COR_COD_ROS_TG_NEU]]-Tabla2[[#This Row],[ESC_1DU_COR_COD_ROS_TG_NEU]]</f>
        <v>33.97777777777776</v>
      </c>
      <c r="OK68" s="15">
        <f>Tabla2[[#This Row],[PAS_1DU_COR_COD_ROS_TG_POS]]-Tabla2[[#This Row],[ESC_1DU_COR_COD_ROS_TG_POS]]</f>
        <v>-67.416666666666657</v>
      </c>
      <c r="OL68" s="15">
        <f>Tabla2[[#This Row],[PAS_1DU_COR_COD_ROS_TG_TOT]]-Tabla2[[#This Row],[ESC_1DU_COR_COD_ROS_TG_TOT]]</f>
        <v>-1.4807547169811244</v>
      </c>
      <c r="OM68" s="15">
        <f>Tabla2[[#This Row],[PAS_1DU_COR_COD_ESC_TG_NEG]]-Tabla2[[#This Row],[ESC_1DU_COR_COD_ESC_TG_NEG]]</f>
        <v>-29.857142857142861</v>
      </c>
      <c r="ON68" s="15">
        <f>Tabla2[[#This Row],[PAS_1DU_COR_COD_ESC_TG_NEU]]-Tabla2[[#This Row],[ESC_1DU_COR_COD_ESC_TG_NEU]]</f>
        <v>-4.1875</v>
      </c>
      <c r="OO68" s="15">
        <f>Tabla2[[#This Row],[PAS_1DU_COR_COD_ESC_TG_POS]]-Tabla2[[#This Row],[ESC_1DU_COR_COD_ESC_TG_POS]]</f>
        <v>-1.9523809523809348</v>
      </c>
      <c r="OP68" s="15">
        <f>Tabla2[[#This Row],[PAS_1DU_COR_COD_ESC_TG_TOT]]-Tabla2[[#This Row],[ESC_1DU_COR_COD_ESC_TG_TOT]]</f>
        <v>-10.424242424242436</v>
      </c>
      <c r="OQ68" s="61">
        <v>11.142857142857139</v>
      </c>
      <c r="OR68" s="62">
        <v>69.855555555555554</v>
      </c>
      <c r="OS68" s="62">
        <v>79.677777777777749</v>
      </c>
      <c r="OT68" s="62">
        <v>61.658461538461552</v>
      </c>
      <c r="OU68" s="62">
        <v>-52.857142857142861</v>
      </c>
      <c r="OV68" s="62">
        <v>11.722222222222229</v>
      </c>
      <c r="OW68" s="62">
        <v>39.464285714285722</v>
      </c>
      <c r="OX68" s="62">
        <v>6.9090909090903097E-2</v>
      </c>
      <c r="OY68" s="62">
        <v>7.4499999999999886</v>
      </c>
      <c r="OZ68" s="62">
        <v>49.887499999999989</v>
      </c>
      <c r="PA68" s="62">
        <v>-26</v>
      </c>
      <c r="PB68" s="62">
        <v>9.012578616352215</v>
      </c>
    </row>
    <row r="69" spans="1:418" x14ac:dyDescent="0.3">
      <c r="A69" s="2" t="s">
        <v>67</v>
      </c>
      <c r="B69" s="2">
        <v>30</v>
      </c>
      <c r="C69" s="2">
        <v>1</v>
      </c>
      <c r="D69" s="2">
        <v>36</v>
      </c>
      <c r="E69">
        <v>2.15</v>
      </c>
      <c r="F69">
        <v>624.79999999999995</v>
      </c>
      <c r="G69">
        <v>1.9</v>
      </c>
      <c r="H69">
        <v>594</v>
      </c>
      <c r="I69">
        <v>2.75</v>
      </c>
      <c r="J69">
        <v>635.94117647058829</v>
      </c>
      <c r="K69">
        <v>2.2666666666666666</v>
      </c>
      <c r="L69">
        <v>620.11111111111109</v>
      </c>
      <c r="M69">
        <v>1.75</v>
      </c>
      <c r="N69">
        <v>535</v>
      </c>
      <c r="O69">
        <v>2.6</v>
      </c>
      <c r="P69">
        <v>561.11764705882354</v>
      </c>
      <c r="Q69">
        <v>1.55</v>
      </c>
      <c r="R69">
        <v>564.58333333333337</v>
      </c>
      <c r="S69">
        <v>1.9666666666666666</v>
      </c>
      <c r="T69">
        <v>554.02380952380952</v>
      </c>
      <c r="U69">
        <v>2.1166666666666667</v>
      </c>
      <c r="V69">
        <v>588.20689655172418</v>
      </c>
      <c r="W69">
        <v>0.75</v>
      </c>
      <c r="X69">
        <v>213.5</v>
      </c>
      <c r="Y69">
        <v>0.95</v>
      </c>
      <c r="Z69">
        <v>235.46153846153845</v>
      </c>
      <c r="AA69">
        <v>0.85</v>
      </c>
      <c r="AB69">
        <v>194.16666666666666</v>
      </c>
      <c r="AC69">
        <v>0.85</v>
      </c>
      <c r="AD69">
        <v>214.94594594594594</v>
      </c>
      <c r="AE69">
        <v>0.85</v>
      </c>
      <c r="AF69">
        <v>214.94594594594594</v>
      </c>
      <c r="AG69">
        <v>1.6944444444444444</v>
      </c>
      <c r="AH69">
        <v>476.83064516129031</v>
      </c>
      <c r="BM69">
        <v>1.6944444444444444</v>
      </c>
      <c r="BN69">
        <v>476.83064516129031</v>
      </c>
      <c r="BO69">
        <v>2</v>
      </c>
      <c r="BP69">
        <v>453.66666666666669</v>
      </c>
      <c r="BQ69">
        <v>2.375</v>
      </c>
      <c r="BR69">
        <v>432.375</v>
      </c>
      <c r="BS69">
        <v>2.125</v>
      </c>
      <c r="BT69">
        <v>506</v>
      </c>
      <c r="BU69">
        <v>2.1538461538461537</v>
      </c>
      <c r="BV69">
        <v>459.91304347826087</v>
      </c>
      <c r="BW69">
        <v>1.25</v>
      </c>
      <c r="BX69">
        <v>364.2</v>
      </c>
      <c r="BY69">
        <v>2.1428571428571428</v>
      </c>
      <c r="BZ69">
        <v>514</v>
      </c>
      <c r="CA69">
        <v>2.8888888888888888</v>
      </c>
      <c r="CB69">
        <v>641.75</v>
      </c>
      <c r="CC69">
        <v>2.125</v>
      </c>
      <c r="CD69">
        <v>528.36842105263156</v>
      </c>
      <c r="CE69">
        <v>2.14</v>
      </c>
      <c r="CF69">
        <v>490.88095238095241</v>
      </c>
      <c r="CG69">
        <v>2.7</v>
      </c>
      <c r="CH69">
        <v>630.9</v>
      </c>
      <c r="CI69">
        <v>1.125</v>
      </c>
      <c r="CJ69">
        <v>323.2</v>
      </c>
      <c r="CK69">
        <v>1.125</v>
      </c>
      <c r="CL69">
        <v>253</v>
      </c>
      <c r="CM69">
        <v>1.7307692307692308</v>
      </c>
      <c r="CN69">
        <v>449.66666666666669</v>
      </c>
      <c r="CO69">
        <v>2.125</v>
      </c>
      <c r="CP69">
        <v>519.16666666666663</v>
      </c>
      <c r="CQ69">
        <v>1.4285714285714286</v>
      </c>
      <c r="CR69">
        <v>267.5</v>
      </c>
      <c r="CS69">
        <v>1.3333333333333333</v>
      </c>
      <c r="CT69">
        <v>406.8</v>
      </c>
      <c r="CU69">
        <v>1.625</v>
      </c>
      <c r="CV69">
        <v>397.29411764705884</v>
      </c>
      <c r="CW69">
        <v>1.68</v>
      </c>
      <c r="CX69">
        <v>426.23684210526318</v>
      </c>
      <c r="CY69">
        <v>1.91</v>
      </c>
      <c r="CZ69">
        <v>460.17500000000001</v>
      </c>
      <c r="DA69">
        <v>1.5</v>
      </c>
      <c r="DB69">
        <v>351.42857142857144</v>
      </c>
      <c r="DC69">
        <v>1.375</v>
      </c>
      <c r="DD69">
        <v>399.6</v>
      </c>
      <c r="DE69">
        <v>1.375</v>
      </c>
      <c r="DF69">
        <v>473.6</v>
      </c>
      <c r="DG69">
        <v>1.4230769230769231</v>
      </c>
      <c r="DH69">
        <v>401.52941176470586</v>
      </c>
      <c r="DI69">
        <v>1.5</v>
      </c>
      <c r="DJ69">
        <v>363</v>
      </c>
      <c r="DK69">
        <v>1.4285714285714286</v>
      </c>
      <c r="DL69">
        <v>240.83333333333334</v>
      </c>
      <c r="DM69">
        <v>1.6666666666666667</v>
      </c>
      <c r="DN69">
        <v>327.125</v>
      </c>
      <c r="DO69">
        <v>1.5416666666666667</v>
      </c>
      <c r="DP69">
        <v>312</v>
      </c>
      <c r="DQ69">
        <v>1.48</v>
      </c>
      <c r="DR69">
        <v>353.13513513513516</v>
      </c>
      <c r="DS69">
        <v>1.48</v>
      </c>
      <c r="DT69">
        <v>353.13513513513516</v>
      </c>
      <c r="DU69">
        <v>1.7666666666666666</v>
      </c>
      <c r="DV69">
        <v>426.32478632478632</v>
      </c>
      <c r="DY69">
        <v>0.5</v>
      </c>
      <c r="DZ69">
        <v>105</v>
      </c>
      <c r="EA69">
        <v>3.5</v>
      </c>
      <c r="EB69">
        <v>981</v>
      </c>
      <c r="EC69">
        <v>2</v>
      </c>
      <c r="ED69">
        <v>689</v>
      </c>
      <c r="EE69">
        <v>3.5</v>
      </c>
      <c r="EF69">
        <v>869</v>
      </c>
      <c r="EG69">
        <v>5.333333333333333</v>
      </c>
      <c r="EH69">
        <v>810.66666666666663</v>
      </c>
      <c r="EI69">
        <v>0</v>
      </c>
      <c r="EK69">
        <v>3.8333333333333335</v>
      </c>
      <c r="EL69">
        <v>834</v>
      </c>
      <c r="EM69">
        <v>3.1</v>
      </c>
      <c r="EN69">
        <v>779.625</v>
      </c>
      <c r="EQ69">
        <v>1.5</v>
      </c>
      <c r="ER69">
        <v>550</v>
      </c>
      <c r="ES69">
        <v>1</v>
      </c>
      <c r="ET69">
        <v>413</v>
      </c>
      <c r="EU69">
        <v>1.25</v>
      </c>
      <c r="EV69">
        <v>481.5</v>
      </c>
      <c r="EW69">
        <v>1.5</v>
      </c>
      <c r="EX69">
        <v>182.5</v>
      </c>
      <c r="EY69">
        <v>1</v>
      </c>
      <c r="EZ69">
        <v>447</v>
      </c>
      <c r="FA69">
        <v>3</v>
      </c>
      <c r="FB69">
        <v>863</v>
      </c>
      <c r="FC69">
        <v>1.5</v>
      </c>
      <c r="FD69">
        <v>418.75</v>
      </c>
      <c r="FE69">
        <v>1.4</v>
      </c>
      <c r="FF69">
        <v>439.66666666666669</v>
      </c>
      <c r="FG69">
        <v>2.25</v>
      </c>
      <c r="FH69">
        <v>633.92857142857144</v>
      </c>
      <c r="FK69">
        <v>2</v>
      </c>
      <c r="FL69">
        <v>806</v>
      </c>
      <c r="FM69">
        <v>1</v>
      </c>
      <c r="FN69">
        <v>173.5</v>
      </c>
      <c r="FO69">
        <v>1.5</v>
      </c>
      <c r="FP69">
        <v>384.33333333333331</v>
      </c>
      <c r="FQ69">
        <v>2.5</v>
      </c>
      <c r="FR69">
        <v>484</v>
      </c>
      <c r="FS69">
        <v>1.6666666666666667</v>
      </c>
      <c r="FT69">
        <v>342</v>
      </c>
      <c r="FU69">
        <v>4</v>
      </c>
      <c r="FV69">
        <v>889</v>
      </c>
      <c r="FW69">
        <v>2.3333333333333335</v>
      </c>
      <c r="FX69">
        <v>480.5</v>
      </c>
      <c r="FY69">
        <v>2</v>
      </c>
      <c r="FZ69">
        <v>448.44444444444446</v>
      </c>
      <c r="GA69">
        <v>2</v>
      </c>
      <c r="GB69">
        <v>448.44444444444446</v>
      </c>
      <c r="GC69">
        <v>2.1666666666666665</v>
      </c>
      <c r="GD69">
        <v>561.3478260869565</v>
      </c>
      <c r="GE69">
        <v>1.8333333333333333</v>
      </c>
      <c r="GF69">
        <v>448.50714285714287</v>
      </c>
      <c r="GG69">
        <v>1.2222222222222223</v>
      </c>
      <c r="GH69">
        <v>412.33333333333331</v>
      </c>
      <c r="GI69">
        <v>2.25</v>
      </c>
      <c r="GJ69">
        <v>480.5</v>
      </c>
      <c r="GK69">
        <v>1.8571428571428572</v>
      </c>
      <c r="GL69">
        <v>580.83333333333337</v>
      </c>
      <c r="GM69">
        <v>1.75</v>
      </c>
      <c r="GN69">
        <v>491.22222222222223</v>
      </c>
      <c r="GO69">
        <v>1.4285714285714286</v>
      </c>
      <c r="GP69">
        <v>410.8</v>
      </c>
      <c r="GQ69">
        <v>1.1428571428571428</v>
      </c>
      <c r="GR69">
        <v>301.66666666666669</v>
      </c>
      <c r="GS69">
        <v>1.3</v>
      </c>
      <c r="GT69">
        <v>505.66666666666669</v>
      </c>
      <c r="GU69">
        <v>1.2916666666666667</v>
      </c>
      <c r="GV69">
        <v>405.76470588235293</v>
      </c>
      <c r="GW69">
        <v>1.5208333333333333</v>
      </c>
      <c r="GX69">
        <v>449.71428571428572</v>
      </c>
      <c r="GY69">
        <v>3.8888888888888888</v>
      </c>
      <c r="GZ69">
        <v>857.77777777777783</v>
      </c>
      <c r="HA69">
        <v>2.25</v>
      </c>
      <c r="HB69">
        <v>536.25</v>
      </c>
      <c r="HC69">
        <v>2.7142857142857144</v>
      </c>
      <c r="HD69">
        <v>588.71428571428567</v>
      </c>
      <c r="HE69">
        <v>3</v>
      </c>
      <c r="HF69">
        <v>672.125</v>
      </c>
      <c r="HG69">
        <v>2.8571428571428572</v>
      </c>
      <c r="HH69">
        <v>652</v>
      </c>
      <c r="HI69">
        <v>4</v>
      </c>
      <c r="HJ69">
        <v>1042.8571428571429</v>
      </c>
      <c r="HK69">
        <v>2.4</v>
      </c>
      <c r="HL69">
        <v>648</v>
      </c>
      <c r="HM69">
        <v>3</v>
      </c>
      <c r="HN69">
        <v>774.90909090909088</v>
      </c>
      <c r="HO69">
        <v>3</v>
      </c>
      <c r="HP69">
        <v>721.28260869565213</v>
      </c>
      <c r="HQ69">
        <v>2.2604166666666665</v>
      </c>
      <c r="HR69">
        <v>603.93827160493822</v>
      </c>
      <c r="HS69">
        <v>1.3333333333333333</v>
      </c>
      <c r="HT69">
        <v>257.75</v>
      </c>
      <c r="HU69">
        <v>1.375</v>
      </c>
      <c r="HV69">
        <v>286.5</v>
      </c>
      <c r="HW69">
        <v>1.7142857142857142</v>
      </c>
      <c r="HX69">
        <v>580.20000000000005</v>
      </c>
      <c r="HY69">
        <v>1.4583333333333333</v>
      </c>
      <c r="HZ69">
        <v>351.68421052631578</v>
      </c>
      <c r="IA69">
        <v>2.1428571428571428</v>
      </c>
      <c r="IB69">
        <v>447.14285714285717</v>
      </c>
      <c r="IC69">
        <v>1.8571428571428572</v>
      </c>
      <c r="ID69">
        <v>308</v>
      </c>
      <c r="IE69">
        <v>1</v>
      </c>
      <c r="IF69">
        <v>331</v>
      </c>
      <c r="IG69">
        <v>1.5833333333333333</v>
      </c>
      <c r="IH69">
        <v>363.6</v>
      </c>
      <c r="II69">
        <v>1.5208333333333333</v>
      </c>
      <c r="IJ69">
        <v>357.79487179487177</v>
      </c>
      <c r="IK69">
        <v>1.5208333333333333</v>
      </c>
      <c r="IL69">
        <v>357.79487179487177</v>
      </c>
      <c r="IM69">
        <v>2.0138888888888888</v>
      </c>
      <c r="IN69">
        <v>523.94166666666672</v>
      </c>
      <c r="IO69">
        <v>2</v>
      </c>
      <c r="IP69">
        <v>428</v>
      </c>
      <c r="IQ69">
        <v>0.5</v>
      </c>
      <c r="IR69">
        <v>379</v>
      </c>
      <c r="IS69">
        <v>1.6666666666666667</v>
      </c>
      <c r="IT69">
        <v>309</v>
      </c>
      <c r="IU69">
        <v>1.3333333333333333</v>
      </c>
      <c r="IV69">
        <v>346.8</v>
      </c>
      <c r="IW69">
        <v>2</v>
      </c>
      <c r="IX69">
        <v>780.5</v>
      </c>
      <c r="IY69">
        <v>0.33333333333333331</v>
      </c>
      <c r="IZ69">
        <v>124</v>
      </c>
      <c r="JC69">
        <v>1.1666666666666667</v>
      </c>
      <c r="JD69">
        <v>561.66666666666663</v>
      </c>
      <c r="JE69">
        <v>1.25</v>
      </c>
      <c r="JF69">
        <v>427.375</v>
      </c>
      <c r="JG69">
        <v>2</v>
      </c>
      <c r="JH69">
        <v>641</v>
      </c>
      <c r="JI69">
        <v>3.5</v>
      </c>
      <c r="JJ69">
        <v>670.5</v>
      </c>
      <c r="JK69">
        <v>2</v>
      </c>
      <c r="JL69">
        <v>690.5</v>
      </c>
      <c r="JM69">
        <v>2.5</v>
      </c>
      <c r="JN69">
        <v>672.6</v>
      </c>
      <c r="JO69">
        <v>3.6666666666666665</v>
      </c>
      <c r="JP69">
        <v>660.33333333333337</v>
      </c>
      <c r="JQ69">
        <v>4.333333333333333</v>
      </c>
      <c r="JR69">
        <v>783</v>
      </c>
      <c r="JU69">
        <v>4</v>
      </c>
      <c r="JV69">
        <v>721.66666666666663</v>
      </c>
      <c r="JW69">
        <v>3.25</v>
      </c>
      <c r="JX69">
        <v>699.36363636363637</v>
      </c>
      <c r="JY69">
        <v>2.25</v>
      </c>
      <c r="JZ69">
        <v>584.84210526315792</v>
      </c>
      <c r="KA69">
        <v>1</v>
      </c>
      <c r="KB69">
        <v>136</v>
      </c>
      <c r="KC69">
        <v>4</v>
      </c>
      <c r="KD69">
        <v>863</v>
      </c>
      <c r="KE69">
        <v>4</v>
      </c>
      <c r="KF69">
        <v>532</v>
      </c>
      <c r="KG69">
        <v>3.5</v>
      </c>
      <c r="KH69">
        <v>576.33333333333337</v>
      </c>
      <c r="KI69">
        <v>3.3333333333333335</v>
      </c>
      <c r="KJ69">
        <v>623</v>
      </c>
      <c r="KK69">
        <v>3.3333333333333335</v>
      </c>
      <c r="KL69">
        <v>593.33333333333337</v>
      </c>
      <c r="KO69">
        <v>3.3333333333333335</v>
      </c>
      <c r="KP69">
        <v>608.16666666666663</v>
      </c>
      <c r="KQ69">
        <v>3.4166666666666665</v>
      </c>
      <c r="KR69">
        <v>592.25</v>
      </c>
      <c r="KS69">
        <v>3.4166666666666665</v>
      </c>
      <c r="KT69">
        <v>592.25</v>
      </c>
      <c r="KU69">
        <v>2.6388888888888888</v>
      </c>
      <c r="KV69">
        <v>587.70967741935488</v>
      </c>
      <c r="KW69">
        <v>2.1388888888888888</v>
      </c>
      <c r="KX69">
        <v>537.03311258278143</v>
      </c>
      <c r="KY69" s="15">
        <f>Tabla2[[#This Row],[ROS_NUM_COR_COD_ROS_TG_NEG]]-Tabla2[[#This Row],[PAS_NUM_COR_COD_ROS_TG_NEG]]</f>
        <v>1.1071428571428572</v>
      </c>
      <c r="KZ69" s="15">
        <f>Tabla2[[#This Row],[ROS_DUR_COR_COD_ROS_TG_NEG]]-Tabla2[[#This Row],[PAS_DUR_COR_COD_ROS_TG_NEG]]</f>
        <v>117</v>
      </c>
      <c r="LA69" s="15">
        <f>Tabla2[[#This Row],[ROS_NUM_COR_COD_ROS_TG_NEU]]-Tabla2[[#This Row],[PAS_NUM_COR_COD_ROS_TG_NEU]]</f>
        <v>1.4</v>
      </c>
      <c r="LB69" s="15">
        <f>Tabla2[[#This Row],[ROS_DUR_COR_COD_ROS_TG_NEU]]-Tabla2[[#This Row],[PAS_DUR_COR_COD_ROS_TG_NEU]]</f>
        <v>481.73949579831935</v>
      </c>
      <c r="LC69" s="15">
        <f>Tabla2[[#This Row],[ROS_NUM_COR_COD_ROS_TG_POS]]-Tabla2[[#This Row],[PAS_NUM_COR_COD_ROS_TG_POS]]</f>
        <v>0.84999999999999987</v>
      </c>
      <c r="LD69" s="15">
        <f>Tabla2[[#This Row],[ROS_DUR_COR_COD_ROS_TG_POS]]-Tabla2[[#This Row],[PAS_DUR_COR_COD_ROS_TG_POS]]</f>
        <v>83.416666666666629</v>
      </c>
      <c r="LE69" s="15">
        <f>Tabla2[[#This Row],[ROS_NUM_COR_COD_ROS_TG_TOT]]-Tabla2[[#This Row],[PAS_NUM_COR_COD_ROS_TG_TOT]]</f>
        <v>1.0333333333333334</v>
      </c>
      <c r="LF69" s="15">
        <f>Tabla2[[#This Row],[ROS_DUR_COR_COD_ROS_TG_TOT]]-Tabla2[[#This Row],[PAS_DUR_COR_COD_ROS_TG_TOT]]</f>
        <v>220.88528138528136</v>
      </c>
      <c r="LG69" s="15">
        <f>Tabla2[[#This Row],[ROS_NUM_COR_COD_ESC_TG_NEG]]-Tabla2[[#This Row],[PAS_NUM_COR_COD_ESC_TG_NEG]]</f>
        <v>-0.72142857142857131</v>
      </c>
      <c r="LH69" s="15">
        <f>Tabla2[[#This Row],[ROS_DUR_COR_COD_ESC_TG_NEG]]-Tabla2[[#This Row],[PAS_DUR_COR_COD_ESC_TG_NEG]]</f>
        <v>-213.99999999999994</v>
      </c>
      <c r="LI69" s="15">
        <f>Tabla2[[#This Row],[ROS_NUM_COR_COD_ESC_TG_NEU]]-Tabla2[[#This Row],[PAS_NUM_COR_COD_ESC_TG_NEU]]</f>
        <v>-0.75714285714285712</v>
      </c>
      <c r="LJ69" s="15">
        <f>Tabla2[[#This Row],[ROS_NUM_COR_COD_ESC_TG_NEG]]-Tabla2[[#This Row],[PAS_NUM_COR_COD_ESC_TG_NEG]]</f>
        <v>-0.72142857142857131</v>
      </c>
      <c r="LK69" s="15">
        <f>Tabla2[[#This Row],[ROS_NUM_COR_COD_ESC_TG_POS]]-Tabla2[[#This Row],[PAS_NUM_COR_COD_ESC_TG_POS]]</f>
        <v>-1.45</v>
      </c>
      <c r="LL69" s="15">
        <f>Tabla2[[#This Row],[ROS_DUR_COR_COD_ESC_TG_POS]]-Tabla2[[#This Row],[PAS_DUR_COR_COD_ESC_TG_POS]]</f>
        <v>-130.2745098039216</v>
      </c>
      <c r="LM69" s="15">
        <f>Tabla2[[#This Row],[ROS_NUM_COR_COD_ESC_TG_TOT]]-Tabla2[[#This Row],[PAS_NUM_COR_COD_ESC_TG_TOT]]</f>
        <v>-0.97499999999999987</v>
      </c>
      <c r="LN69" s="15">
        <f>Tabla2[[#This Row],[ROS_DUR_COR_COD_ESC_TG_TOT]]-Tabla2[[#This Row],[PAS_DUR_COR_COD_ESC_TG_TOT]]</f>
        <v>-214.34640522875816</v>
      </c>
      <c r="LO69" s="15">
        <f>Tabla2[[#This Row],[PAS_NUM_COR_COD_ROS_TG_NEG]]-Tabla2[[#This Row],[ESC_NUM_COR_COD_ROS_TG_NEG]]</f>
        <v>-0.375</v>
      </c>
      <c r="LP69" s="15">
        <f>Tabla2[[#This Row],[PAS_DUR_COR_COD_ROS_TG_NEG]]-Tabla2[[#This Row],[ESC_DUR_COR_COD_ROS_TG_NEG]]</f>
        <v>15.833333333333371</v>
      </c>
      <c r="LQ69" s="15">
        <f>Tabla2[[#This Row],[PAS_NUM_COR_COD_ROS_TG_NEU]]-Tabla2[[#This Row],[ESC_NUM_COR_COD_ROS_TG_NEU]]</f>
        <v>1.1714285714285715</v>
      </c>
      <c r="LR69" s="15">
        <f>Tabla2[[#This Row],[PAS_DUR_COR_COD_ROS_TG_NEU]]-Tabla2[[#This Row],[ESC_DUR_COR_COD_ROS_TG_NEU]]</f>
        <v>293.61764705882354</v>
      </c>
      <c r="LS69" s="15">
        <f>Tabla2[[#This Row],[PAS_NUM_COR_COD_ROS_TG_POS]]-Tabla2[[#This Row],[ESC_NUM_COR_COD_ROS_TG_POS]]</f>
        <v>0.21666666666666679</v>
      </c>
      <c r="LT69" s="15">
        <f>Tabla2[[#This Row],[PAS_DUR_COR_COD_ROS_TG_POS]]-Tabla2[[#This Row],[ESC_DUR_COR_COD_ROS_TG_POS]]</f>
        <v>157.78333333333336</v>
      </c>
      <c r="LU69" s="15">
        <f>Tabla2[[#This Row],[PAS_NUM_COR_COD_ROS_TG_TOT]]-Tabla2[[#This Row],[ESC_NUM_COR_COD_ROS_TG_TOT]]</f>
        <v>0.34166666666666656</v>
      </c>
      <c r="LV69" s="15">
        <f>Tabla2[[#This Row],[PAS_DUR_COR_COD_ROS_TG_TOT]]-Tabla2[[#This Row],[ESC_DUR_COR_COD_ROS_TG_TOT]]</f>
        <v>156.72969187675068</v>
      </c>
      <c r="LW69" s="15">
        <f>Tabla2[[#This Row],[PAS_NUM_COR_COD_ESC_TG_NEG]]-Tabla2[[#This Row],[ESC_NUM_COR_COD_ESC_TG_NEG]]</f>
        <v>0.89999999999999991</v>
      </c>
      <c r="LX69" s="15">
        <f>Tabla2[[#This Row],[PAS_DUR_COR_COD_ESC_TG_NEG]]-Tabla2[[#This Row],[ESC_DUR_COR_COD_ESC_TG_NEG]]</f>
        <v>260.59999999999997</v>
      </c>
      <c r="LY69" s="15">
        <f>Tabla2[[#This Row],[PAS_NUM_COR_COD_ESC_TG_NEU]]-Tabla2[[#This Row],[ESC_NUM_COR_COD_ESC_TG_NEU]]</f>
        <v>-0.24285714285714288</v>
      </c>
      <c r="LZ69" s="15">
        <f>Tabla2[[#This Row],[PAS_DUR_COR_COD_ESC_TG_NEU]]-Tabla2[[#This Row],[ESC_DUR_COR_COD_ESC_TG_NEU]]</f>
        <v>80</v>
      </c>
      <c r="MA69" s="15">
        <f>Tabla2[[#This Row],[PAS_NUM_COR_COD_ESC_TG_POS]]-Tabla2[[#This Row],[ESC_NUM_COR_COD_ESC_TG_POS]]</f>
        <v>-0.13888888888888884</v>
      </c>
      <c r="MB69" s="15">
        <f>Tabla2[[#This Row],[PAS_DUR_COR_COD_ESC_TG_POS]]-Tabla2[[#This Row],[ESC_DUR_COR_COD_ESC_TG_POS]]</f>
        <v>-5.8088235294117112</v>
      </c>
      <c r="MC69" s="15">
        <f>Tabla2[[#This Row],[PAS_NUM_COR_COD_ESC_TG_TOT]]-Tabla2[[#This Row],[ESC_NUM_COR_COD_ESC_TG_TOT]]</f>
        <v>0.14166666666666661</v>
      </c>
      <c r="MD69" s="15">
        <f>Tabla2[[#This Row],[PAS_DUR_COR_COD_ESC_TG_TOT]]-Tabla2[[#This Row],[ESC_DUR_COR_COD_ESC_TG_TOT]]</f>
        <v>91.742690058479525</v>
      </c>
      <c r="ME69" s="42">
        <f>Tabla25[[#This Row],[PAS_NUM_COR_COD_ROS_TG_NEG]]-Tabla25[[#This Row],[PAS_NUM_COR_COD_ESC_TG_NEG]]</f>
        <v>-0.39999999999999991</v>
      </c>
      <c r="MF69" s="42">
        <f>Tabla25[[#This Row],[PAS_NUM_COR_COD_ROS_TG_NEU]]-Tabla25[[#This Row],[PAS_NUM_COR_COD_ESC_TG_NEU]]</f>
        <v>0.70000000000000018</v>
      </c>
      <c r="MG69" s="42">
        <f>Tabla25[[#This Row],[PAS_NUM_COR_COD_ROS_TG_POS]]-Tabla25[[#This Row],[PAS_NUM_COR_COD_ESC_TG_POS]]</f>
        <v>-1.2</v>
      </c>
      <c r="MH69" s="42">
        <f>Tabla25[[#This Row],[PAS_NUM_COR_COD_ROS_TG_TOT]]-Tabla25[[#This Row],[PAS_NUM_COR_COD_ESC_TG_TOT]]</f>
        <v>-0.30000000000000004</v>
      </c>
      <c r="MI69" s="42">
        <f>Tabla25[[#This Row],[PAS_DUR_COR_COD_ROS_TG_NEG]]-Tabla25[[#This Row],[PAS_DUR_COR_COD_ESC_TG_NEG]]</f>
        <v>-89.799999999999955</v>
      </c>
      <c r="MJ69" s="42">
        <f>Tabla25[[#This Row],[PAS_DUR_COR_COD_ROS_TG_NEU]]-Tabla25[[#This Row],[PAS_DUR_COR_COD_ESC_TG_NEU]]</f>
        <v>-32.882352941176464</v>
      </c>
      <c r="MK69" s="42">
        <f>Tabla25[[#This Row],[PAS_DUR_COR_COD_ROS_TG_POS]]-Tabla25[[#This Row],[PAS_DUR_COR_COD_ESC_TG_POS]]</f>
        <v>-71.357843137254918</v>
      </c>
      <c r="ML69" s="42">
        <f>Tabla25[[#This Row],[PAS_DUR_COR_COD_ROS_TG_TOT]]-Tabla25[[#This Row],[PAS_DUR_COR_COD_ESC_TG_TOT]]</f>
        <v>-66.087301587301567</v>
      </c>
      <c r="MM69" s="44">
        <f>Tabla25[[#This Row],[ESC_NUM_COR_COD_ROS_TG_NEG]]-Tabla25[[#This Row],[ESC_NUM_COR_COD_ESC_TG_NEG]]</f>
        <v>0.875</v>
      </c>
      <c r="MN69" s="44">
        <f>Tabla25[[#This Row],[ESC_NUM_COR_COD_ROS_TG_NEU]]-Tabla25[[#This Row],[ESC_NUM_COR_COD_ESC_TG_NEU]]</f>
        <v>-0.71428571428571419</v>
      </c>
      <c r="MO69" s="44">
        <f>Tabla25[[#This Row],[ESC_NUM_COR_COD_ROS_TG_POS]]-Tabla25[[#This Row],[ESC_NUM_COR_COD_ESC_TG_POS]]</f>
        <v>-1.5555555555555556</v>
      </c>
      <c r="MP69" s="44">
        <f>Tabla25[[#This Row],[ESC_NUM_COR_COD_ROS_TG_TOT]]-Tabla25[[#This Row],[ESC_NUM_COR_COD_ESC_TG_TOT]]</f>
        <v>-0.5</v>
      </c>
      <c r="MQ69" s="44">
        <f>Tabla25[[#This Row],[ESC_DUR_COR_COD_ROS_TG_NEG]]-Tabla25[[#This Row],[ESC_DUR_COR_COD_ESC_TG_NEG]]</f>
        <v>154.96666666666664</v>
      </c>
      <c r="MR69" s="44">
        <f>Tabla25[[#This Row],[ESC_DUR_COR_COD_ROS_TG_NEU]]-Tabla25[[#This Row],[ESC_DUR_COR_COD_ESC_TG_NEU]]</f>
        <v>-246.5</v>
      </c>
      <c r="MS69" s="44">
        <f>Tabla25[[#This Row],[ESC_DUR_COR_COD_ROS_TG_POS]]-Tabla25[[#This Row],[ESC_DUR_COR_COD_ESC_TG_POS]]</f>
        <v>-234.95</v>
      </c>
      <c r="MT69" s="44">
        <f>Tabla25[[#This Row],[ESC_DUR_COR_COD_ROS_TG_TOT]]-Tabla25[[#This Row],[ESC_DUR_COR_COD_ESC_TG_TOT]]</f>
        <v>-131.07430340557272</v>
      </c>
      <c r="MU69" s="47">
        <f>Tabla25[[#This Row],[ROS_NUM_COR_COD_ROS_TG_NEG]]-Tabla25[[#This Row],[ROS_NUM_COR_COD_ESC_TG_NEG]]</f>
        <v>1.4285714285714286</v>
      </c>
      <c r="MV69" s="47">
        <f>Tabla25[[#This Row],[ROS_NUM_COR_COD_ROS_TG_NEU]]-Tabla25[[#This Row],[ROS_NUM_COR_COD_ESC_TG_NEU]]</f>
        <v>2.8571428571428572</v>
      </c>
      <c r="MW69" s="47">
        <f>Tabla25[[#This Row],[ROS_NUM_COR_COD_ROS_TG_POS]]-Tabla25[[#This Row],[ROS_NUM_COR_COD_ESC_TG_POS]]</f>
        <v>1.0999999999999999</v>
      </c>
      <c r="MX69" s="47">
        <f>Tabla25[[#This Row],[ROS_NUM_COR_COD_ROS_TG_TOT]]-Tabla25[[#This Row],[ROS_NUM_COR_COD_ESC_TG_TOT]]</f>
        <v>1.7083333333333333</v>
      </c>
      <c r="MY69" s="47">
        <f>Tabla25[[#This Row],[ROS_DUR_COR_COD_ROS_TG_NEG]]-Tabla25[[#This Row],[ROS_DUR_COR_COD_ESC_TG_NEG]]</f>
        <v>241.2</v>
      </c>
      <c r="MZ69" s="47">
        <f>Tabla25[[#This Row],[ROS_DUR_COR_COD_ROS_TG_NEU]]-Tabla25[[#This Row],[ROS_DUR_COR_COD_ESC_TG_NEU]]</f>
        <v>741.19047619047615</v>
      </c>
      <c r="NA69" s="47">
        <f>Tabla25[[#This Row],[ROS_DUR_COR_COD_ROS_TG_POS]]-Tabla25[[#This Row],[ROS_DUR_COR_COD_ESC_TG_POS]]</f>
        <v>142.33333333333331</v>
      </c>
      <c r="NB69" s="47">
        <f>Tabla25[[#This Row],[ROS_DUR_COR_COD_ROS_TG_TOT]]-Tabla25[[#This Row],[ROS_DUR_COR_COD_ESC_TG_TOT]]</f>
        <v>369.14438502673795</v>
      </c>
      <c r="NC69">
        <v>193.57142857142858</v>
      </c>
      <c r="ND69">
        <v>224.71428571428572</v>
      </c>
      <c r="NE69">
        <v>154</v>
      </c>
      <c r="NF69">
        <v>189.09090909090909</v>
      </c>
      <c r="NG69">
        <v>167.6</v>
      </c>
      <c r="NH69">
        <v>225.83333333333334</v>
      </c>
      <c r="NI69">
        <v>182</v>
      </c>
      <c r="NJ69">
        <v>193.23529411764707</v>
      </c>
      <c r="NK69">
        <v>213</v>
      </c>
      <c r="NL69">
        <v>132.83333333333334</v>
      </c>
      <c r="NM69">
        <v>196.6</v>
      </c>
      <c r="NN69">
        <v>179.88235294117646</v>
      </c>
      <c r="NO69">
        <v>175.4</v>
      </c>
      <c r="NP69">
        <v>212.16666666666666</v>
      </c>
      <c r="NQ69">
        <v>272.375</v>
      </c>
      <c r="NR69">
        <v>227.84210526315789</v>
      </c>
      <c r="NS69">
        <v>221.15384615384616</v>
      </c>
      <c r="NT69">
        <v>200.58823529411765</v>
      </c>
      <c r="NU69">
        <v>205.41666666666666</v>
      </c>
      <c r="NV69">
        <v>208.33333333333334</v>
      </c>
      <c r="NW69">
        <v>236.13333333333333</v>
      </c>
      <c r="NX69">
        <v>191.84615384615384</v>
      </c>
      <c r="NY69">
        <v>196.35294117647058</v>
      </c>
      <c r="NZ69">
        <v>208.3111111111111</v>
      </c>
      <c r="OA69" s="15">
        <f>Tabla2[[#This Row],[ROS_1DU_COR_COD_ROS_TG_NEG]]-Tabla2[[#This Row],[PAS_1DU_COR_COD_ROS_TG_NEG]]</f>
        <v>-27.582417582417577</v>
      </c>
      <c r="OB69" s="15">
        <f>Tabla2[[#This Row],[ROS_1DU_COR_COD_ROS_TG_NEU]]-Tabla2[[#This Row],[PAS_1DU_COR_COD_ROS_TG_NEU]]</f>
        <v>24.12605042016807</v>
      </c>
      <c r="OC69" s="15">
        <f>Tabla2[[#This Row],[ROS_1DU_COR_COD_ROS_TG_POS]]-Tabla2[[#This Row],[PAS_1DU_COR_COD_ROS_TG_POS]]</f>
        <v>-51.416666666666657</v>
      </c>
      <c r="OD69" s="15">
        <f>Tabla2[[#This Row],[ROS_1DU_COR_COD_ROS_TG_TOT]]-Tabla2[[#This Row],[PAS_1DU_COR_COD_ROS_TG_TOT]]</f>
        <v>-19.242424242424249</v>
      </c>
      <c r="OE69" s="15">
        <f>Tabla2[[#This Row],[ROS_1DU_COR_COD_ESC_TG_NEG]]-Tabla2[[#This Row],[PAS_1DU_COR_COD_ESC_TG_NEG]]</f>
        <v>-68.533333333333331</v>
      </c>
      <c r="OF69" s="15">
        <f>Tabla2[[#This Row],[ROS_1DU_COR_COD_ESC_TG_NEU]]-Tabla2[[#This Row],[PAS_1DU_COR_COD_ESC_TG_NEU]]</f>
        <v>33.987179487179503</v>
      </c>
      <c r="OG69" s="15">
        <f>Tabla2[[#This Row],[ROS_1DU_COR_COD_ESC_TG_POS]]-Tabla2[[#This Row],[PAS_1DU_COR_COD_ESC_TG_POS]]</f>
        <v>-14.35294117647058</v>
      </c>
      <c r="OH69" s="15">
        <f>Tabla2[[#This Row],[ROS_1DU_COR_COD_ESC_TG_TOT]]-Tabla2[[#This Row],[PAS_1DU_COR_COD_ESC_TG_TOT]]</f>
        <v>-15.075816993464031</v>
      </c>
      <c r="OI69" s="15">
        <f>Tabla2[[#This Row],[PAS_1DU_COR_COD_ROS_TG_NEG]]-Tabla2[[#This Row],[ESC_1DU_COR_COD_ROS_TG_NEG]]</f>
        <v>8.1538461538461604</v>
      </c>
      <c r="OJ69" s="15">
        <f>Tabla2[[#This Row],[PAS_1DU_COR_COD_ROS_TG_NEU]]-Tabla2[[#This Row],[ESC_1DU_COR_COD_ROS_TG_NEU]]</f>
        <v>67.754901960784309</v>
      </c>
      <c r="OK69" s="15">
        <f>Tabla2[[#This Row],[PAS_1DU_COR_COD_ROS_TG_POS]]-Tabla2[[#This Row],[ESC_1DU_COR_COD_ROS_TG_POS]]</f>
        <v>8.8166666666666629</v>
      </c>
      <c r="OL69" s="15">
        <f>Tabla2[[#This Row],[PAS_1DU_COR_COD_ROS_TG_TOT]]-Tabla2[[#This Row],[ESC_1DU_COR_COD_ROS_TG_TOT]]</f>
        <v>28.450980392156879</v>
      </c>
      <c r="OM69" s="15">
        <f>Tabla2[[#This Row],[PAS_1DU_COR_COD_ESC_TG_NEG]]-Tabla2[[#This Row],[ESC_1DU_COR_COD_ESC_TG_NEG]]</f>
        <v>60.73333333333332</v>
      </c>
      <c r="ON69" s="15">
        <f>Tabla2[[#This Row],[PAS_1DU_COR_COD_ESC_TG_NEU]]-Tabla2[[#This Row],[ESC_1DU_COR_COD_ESC_TG_NEU]]</f>
        <v>-20.320512820512818</v>
      </c>
      <c r="OO69" s="15">
        <f>Tabla2[[#This Row],[PAS_1DU_COR_COD_ESC_TG_POS]]-Tabla2[[#This Row],[ESC_1DU_COR_COD_ESC_TG_POS]]</f>
        <v>-76.02205882352942</v>
      </c>
      <c r="OP69" s="15">
        <f>Tabla2[[#This Row],[PAS_1DU_COR_COD_ESC_TG_TOT]]-Tabla2[[#This Row],[ESC_1DU_COR_COD_ESC_TG_TOT]]</f>
        <v>-19.530994152046787</v>
      </c>
      <c r="OQ69" s="61">
        <v>25.971428571428589</v>
      </c>
      <c r="OR69" s="62">
        <v>-1.1190476190476204</v>
      </c>
      <c r="OS69" s="62">
        <v>-28</v>
      </c>
      <c r="OT69" s="62">
        <v>-4.1443850267379787</v>
      </c>
      <c r="OU69" s="62">
        <v>37.599999999999994</v>
      </c>
      <c r="OV69" s="62">
        <v>-79.333333333333314</v>
      </c>
      <c r="OW69" s="62">
        <v>-75.775000000000006</v>
      </c>
      <c r="OX69" s="62">
        <v>-47.959752321981426</v>
      </c>
      <c r="OY69" s="62">
        <v>-14.979487179487165</v>
      </c>
      <c r="OZ69" s="62">
        <v>8.7420814479638125</v>
      </c>
      <c r="PA69" s="62">
        <v>9.0637254901960773</v>
      </c>
      <c r="PB69" s="62">
        <v>2.2222222222239907E-2</v>
      </c>
    </row>
    <row r="70" spans="1:418" x14ac:dyDescent="0.3">
      <c r="A70" s="2" t="s">
        <v>68</v>
      </c>
      <c r="B70" s="2">
        <v>30</v>
      </c>
      <c r="C70" s="2">
        <v>1</v>
      </c>
      <c r="D70" s="2">
        <v>34</v>
      </c>
      <c r="E70">
        <v>4.3499999999999996</v>
      </c>
      <c r="F70">
        <v>1323.6470588235295</v>
      </c>
      <c r="G70">
        <v>4.1500000000000004</v>
      </c>
      <c r="H70">
        <v>1358.8666666666666</v>
      </c>
      <c r="I70">
        <v>4</v>
      </c>
      <c r="J70">
        <v>991.82352941176475</v>
      </c>
      <c r="K70">
        <v>4.166666666666667</v>
      </c>
      <c r="L70">
        <v>1219.3061224489795</v>
      </c>
      <c r="M70">
        <v>2.65</v>
      </c>
      <c r="N70">
        <v>832.64285714285711</v>
      </c>
      <c r="O70">
        <v>2.5</v>
      </c>
      <c r="P70">
        <v>1033.75</v>
      </c>
      <c r="Q70">
        <v>3.4</v>
      </c>
      <c r="R70">
        <v>1078.5625</v>
      </c>
      <c r="S70">
        <v>2.85</v>
      </c>
      <c r="T70">
        <v>983.78571428571433</v>
      </c>
      <c r="U70">
        <v>3.5083333333333333</v>
      </c>
      <c r="V70">
        <v>1110.6043956043957</v>
      </c>
      <c r="W70">
        <v>1.45</v>
      </c>
      <c r="X70">
        <v>418</v>
      </c>
      <c r="Y70">
        <v>1.55</v>
      </c>
      <c r="Z70">
        <v>439.6</v>
      </c>
      <c r="AA70">
        <v>1.35</v>
      </c>
      <c r="AB70">
        <v>417.42857142857144</v>
      </c>
      <c r="AC70">
        <v>1.45</v>
      </c>
      <c r="AD70">
        <v>425.3488372093023</v>
      </c>
      <c r="AE70">
        <v>1.45</v>
      </c>
      <c r="AF70">
        <v>425.3488372093023</v>
      </c>
      <c r="AG70">
        <v>2.8222222222222224</v>
      </c>
      <c r="AH70">
        <v>890.70895522388059</v>
      </c>
      <c r="BM70">
        <v>2.8222222222222224</v>
      </c>
      <c r="BN70">
        <v>890.70895522388059</v>
      </c>
      <c r="BO70">
        <v>3.75</v>
      </c>
      <c r="BP70">
        <v>1223.4285714285713</v>
      </c>
      <c r="BQ70">
        <v>3</v>
      </c>
      <c r="BR70">
        <v>914</v>
      </c>
      <c r="BS70">
        <v>2.6666666666666665</v>
      </c>
      <c r="BT70">
        <v>697</v>
      </c>
      <c r="BU70">
        <v>3.1904761904761907</v>
      </c>
      <c r="BV70">
        <v>974.05555555555554</v>
      </c>
      <c r="BW70">
        <v>3.875</v>
      </c>
      <c r="BX70">
        <v>1094.5</v>
      </c>
      <c r="BY70">
        <v>2.7</v>
      </c>
      <c r="BZ70">
        <v>773.22222222222217</v>
      </c>
      <c r="CA70">
        <v>2.6</v>
      </c>
      <c r="CB70">
        <v>907.875</v>
      </c>
      <c r="CC70">
        <v>3</v>
      </c>
      <c r="CD70">
        <v>919.12</v>
      </c>
      <c r="CE70">
        <v>3.0816326530612246</v>
      </c>
      <c r="CF70">
        <v>942.11627906976742</v>
      </c>
      <c r="CG70">
        <v>0.875</v>
      </c>
      <c r="CH70">
        <v>859.5</v>
      </c>
      <c r="CI70">
        <v>2.2857142857142856</v>
      </c>
      <c r="CJ70">
        <v>806</v>
      </c>
      <c r="CK70">
        <v>1.3333333333333333</v>
      </c>
      <c r="CL70">
        <v>527.5</v>
      </c>
      <c r="CM70">
        <v>1.4761904761904763</v>
      </c>
      <c r="CN70">
        <v>714.4545454545455</v>
      </c>
      <c r="CO70">
        <v>1.25</v>
      </c>
      <c r="CP70">
        <v>572.5</v>
      </c>
      <c r="CQ70">
        <v>1.6</v>
      </c>
      <c r="CR70">
        <v>606.25</v>
      </c>
      <c r="CS70">
        <v>2.1</v>
      </c>
      <c r="CT70">
        <v>693.14285714285711</v>
      </c>
      <c r="CU70">
        <v>1.6785714285714286</v>
      </c>
      <c r="CV70">
        <v>631.15789473684208</v>
      </c>
      <c r="CW70">
        <v>1.5918367346938775</v>
      </c>
      <c r="CX70">
        <v>661.7</v>
      </c>
      <c r="CY70">
        <v>2.3367346938775508</v>
      </c>
      <c r="CZ70">
        <v>826.8767123287671</v>
      </c>
      <c r="DA70">
        <v>2.25</v>
      </c>
      <c r="DB70">
        <v>674.28571428571433</v>
      </c>
      <c r="DC70">
        <v>2</v>
      </c>
      <c r="DD70">
        <v>715.83333333333337</v>
      </c>
      <c r="DE70">
        <v>2.5</v>
      </c>
      <c r="DF70">
        <v>703.2</v>
      </c>
      <c r="DG70">
        <v>2.2380952380952381</v>
      </c>
      <c r="DH70">
        <v>696.16666666666663</v>
      </c>
      <c r="DI70">
        <v>1.875</v>
      </c>
      <c r="DJ70">
        <v>703.66666666666663</v>
      </c>
      <c r="DK70">
        <v>2.4</v>
      </c>
      <c r="DL70">
        <v>611.6</v>
      </c>
      <c r="DM70">
        <v>2.2999999999999998</v>
      </c>
      <c r="DN70">
        <v>580.25</v>
      </c>
      <c r="DO70">
        <v>2.2142857142857144</v>
      </c>
      <c r="DP70">
        <v>624.16666666666663</v>
      </c>
      <c r="DQ70">
        <v>2.2244897959183674</v>
      </c>
      <c r="DR70">
        <v>655.02380952380952</v>
      </c>
      <c r="DS70">
        <v>2.2244897959183674</v>
      </c>
      <c r="DT70">
        <v>655.02380952380952</v>
      </c>
      <c r="DU70">
        <v>2.2993197278911564</v>
      </c>
      <c r="DV70">
        <v>764.11304347826092</v>
      </c>
      <c r="DW70">
        <v>5</v>
      </c>
      <c r="DX70">
        <v>1143.5</v>
      </c>
      <c r="DY70">
        <v>3.3333333333333335</v>
      </c>
      <c r="DZ70">
        <v>1151.5</v>
      </c>
      <c r="EA70">
        <v>3.25</v>
      </c>
      <c r="EB70">
        <v>1231</v>
      </c>
      <c r="EC70">
        <v>3.6666666666666665</v>
      </c>
      <c r="ED70">
        <v>1183.2857142857142</v>
      </c>
      <c r="EE70">
        <v>2</v>
      </c>
      <c r="EF70">
        <v>365.5</v>
      </c>
      <c r="EK70">
        <v>2</v>
      </c>
      <c r="EL70">
        <v>365.5</v>
      </c>
      <c r="EM70">
        <v>3.3636363636363638</v>
      </c>
      <c r="EN70">
        <v>1001.5555555555555</v>
      </c>
      <c r="EO70">
        <v>2</v>
      </c>
      <c r="EP70">
        <v>382</v>
      </c>
      <c r="EQ70">
        <v>2.3333333333333335</v>
      </c>
      <c r="ER70">
        <v>1014.5</v>
      </c>
      <c r="ES70">
        <v>1</v>
      </c>
      <c r="ET70">
        <v>258.66666666666669</v>
      </c>
      <c r="EU70">
        <v>1.6666666666666667</v>
      </c>
      <c r="EV70">
        <v>509.85714285714283</v>
      </c>
      <c r="EW70">
        <v>3</v>
      </c>
      <c r="EX70">
        <v>938.5</v>
      </c>
      <c r="FC70">
        <v>3</v>
      </c>
      <c r="FD70">
        <v>938.5</v>
      </c>
      <c r="FE70">
        <v>1.9090909090909092</v>
      </c>
      <c r="FF70">
        <v>605.11111111111109</v>
      </c>
      <c r="FG70">
        <v>2.6363636363636362</v>
      </c>
      <c r="FH70">
        <v>803.33333333333337</v>
      </c>
      <c r="FI70">
        <v>6.5</v>
      </c>
      <c r="FJ70">
        <v>1762.5</v>
      </c>
      <c r="FK70">
        <v>4.666666666666667</v>
      </c>
      <c r="FL70">
        <v>1200.3333333333333</v>
      </c>
      <c r="FM70">
        <v>3.25</v>
      </c>
      <c r="FN70">
        <v>2082.5</v>
      </c>
      <c r="FO70">
        <v>4.4444444444444446</v>
      </c>
      <c r="FP70">
        <v>1613</v>
      </c>
      <c r="FQ70">
        <v>3</v>
      </c>
      <c r="FR70">
        <v>772.5</v>
      </c>
      <c r="FW70">
        <v>3</v>
      </c>
      <c r="FX70">
        <v>772.5</v>
      </c>
      <c r="FY70">
        <v>4.1818181818181817</v>
      </c>
      <c r="FZ70">
        <v>1426.2222222222222</v>
      </c>
      <c r="GA70">
        <v>4.1818181818181817</v>
      </c>
      <c r="GB70">
        <v>1426.2222222222222</v>
      </c>
      <c r="GC70">
        <v>3.1515151515151514</v>
      </c>
      <c r="GD70">
        <v>1010.9629629629629</v>
      </c>
      <c r="GE70">
        <v>2.4555555555555557</v>
      </c>
      <c r="GF70">
        <v>811.04929577464793</v>
      </c>
      <c r="GG70">
        <v>1.6</v>
      </c>
      <c r="GH70">
        <v>823.2</v>
      </c>
      <c r="GI70">
        <v>3.875</v>
      </c>
      <c r="GJ70">
        <v>1179.2857142857142</v>
      </c>
      <c r="GK70">
        <v>3.625</v>
      </c>
      <c r="GL70">
        <v>1127</v>
      </c>
      <c r="GM70">
        <v>2.9230769230769229</v>
      </c>
      <c r="GN70">
        <v>1062.9444444444443</v>
      </c>
      <c r="GO70">
        <v>3.7777777777777777</v>
      </c>
      <c r="GP70">
        <v>1278.6666666666667</v>
      </c>
      <c r="GQ70">
        <v>4.0999999999999996</v>
      </c>
      <c r="GR70">
        <v>1184.2222222222222</v>
      </c>
      <c r="GS70">
        <v>4.4000000000000004</v>
      </c>
      <c r="GT70">
        <v>1543.8571428571429</v>
      </c>
      <c r="GU70">
        <v>4.1034482758620694</v>
      </c>
      <c r="GV70">
        <v>1324.409090909091</v>
      </c>
      <c r="GW70">
        <v>3.5454545454545454</v>
      </c>
      <c r="GX70">
        <v>1206.75</v>
      </c>
      <c r="GY70">
        <v>4.3</v>
      </c>
      <c r="GZ70">
        <v>1086</v>
      </c>
      <c r="HA70">
        <v>2.625</v>
      </c>
      <c r="HB70">
        <v>1078</v>
      </c>
      <c r="HC70">
        <v>4.5</v>
      </c>
      <c r="HD70">
        <v>1567.1666666666667</v>
      </c>
      <c r="HE70">
        <v>3.8461538461538463</v>
      </c>
      <c r="HF70">
        <v>1228.3499999999999</v>
      </c>
      <c r="HG70">
        <v>2.3333333333333335</v>
      </c>
      <c r="HH70">
        <v>1054.4000000000001</v>
      </c>
      <c r="HI70">
        <v>3.3</v>
      </c>
      <c r="HJ70">
        <v>961.25</v>
      </c>
      <c r="HK70">
        <v>2.2000000000000002</v>
      </c>
      <c r="HL70">
        <v>844.16666666666663</v>
      </c>
      <c r="HM70">
        <v>2.6206896551724137</v>
      </c>
      <c r="HN70">
        <v>948.78947368421052</v>
      </c>
      <c r="HO70">
        <v>3.2</v>
      </c>
      <c r="HP70">
        <v>1092.1538461538462</v>
      </c>
      <c r="HQ70">
        <v>3.3727272727272726</v>
      </c>
      <c r="HR70">
        <v>1150.1772151898733</v>
      </c>
      <c r="HS70">
        <v>2</v>
      </c>
      <c r="HT70">
        <v>752.57142857142856</v>
      </c>
      <c r="HU70">
        <v>1.5</v>
      </c>
      <c r="HV70">
        <v>610</v>
      </c>
      <c r="HW70">
        <v>2.5</v>
      </c>
      <c r="HX70">
        <v>733.28571428571433</v>
      </c>
      <c r="HY70">
        <v>2</v>
      </c>
      <c r="HZ70">
        <v>707.9473684210526</v>
      </c>
      <c r="IA70">
        <v>1.4444444444444444</v>
      </c>
      <c r="IB70">
        <v>600.5</v>
      </c>
      <c r="IC70">
        <v>1.9</v>
      </c>
      <c r="ID70">
        <v>752.57142857142856</v>
      </c>
      <c r="IE70">
        <v>1.2</v>
      </c>
      <c r="IF70">
        <v>478.83333333333331</v>
      </c>
      <c r="IG70">
        <v>1.5172413793103448</v>
      </c>
      <c r="IH70">
        <v>620.17647058823525</v>
      </c>
      <c r="II70">
        <v>1.7454545454545454</v>
      </c>
      <c r="IJ70">
        <v>666.5</v>
      </c>
      <c r="IK70">
        <v>1.7454545454545454</v>
      </c>
      <c r="IL70">
        <v>666.5</v>
      </c>
      <c r="IM70">
        <v>2.8303030303030301</v>
      </c>
      <c r="IN70">
        <v>998.7652173913043</v>
      </c>
      <c r="IQ70">
        <v>6.5</v>
      </c>
      <c r="IR70">
        <v>1591</v>
      </c>
      <c r="IS70">
        <v>5</v>
      </c>
      <c r="IT70">
        <v>821.5</v>
      </c>
      <c r="IU70">
        <v>5.75</v>
      </c>
      <c r="IV70">
        <v>1206.25</v>
      </c>
      <c r="IW70">
        <v>2</v>
      </c>
      <c r="IX70">
        <v>745</v>
      </c>
      <c r="JC70">
        <v>2</v>
      </c>
      <c r="JD70">
        <v>745</v>
      </c>
      <c r="JE70">
        <v>5</v>
      </c>
      <c r="JF70">
        <v>1114</v>
      </c>
      <c r="JI70">
        <v>0.5</v>
      </c>
      <c r="JJ70">
        <v>97</v>
      </c>
      <c r="JK70">
        <v>4.5</v>
      </c>
      <c r="JL70">
        <v>1011</v>
      </c>
      <c r="JM70">
        <v>2.5</v>
      </c>
      <c r="JN70">
        <v>706.33333333333337</v>
      </c>
      <c r="JO70">
        <v>5</v>
      </c>
      <c r="JP70">
        <v>1603</v>
      </c>
      <c r="JU70">
        <v>5</v>
      </c>
      <c r="JV70">
        <v>1603</v>
      </c>
      <c r="JW70">
        <v>3</v>
      </c>
      <c r="JX70">
        <v>930.5</v>
      </c>
      <c r="JY70">
        <v>4</v>
      </c>
      <c r="JZ70">
        <v>1032.4444444444443</v>
      </c>
      <c r="KC70">
        <v>1.5</v>
      </c>
      <c r="KD70">
        <v>891</v>
      </c>
      <c r="KE70">
        <v>4.5</v>
      </c>
      <c r="KF70">
        <v>1045</v>
      </c>
      <c r="KG70">
        <v>3</v>
      </c>
      <c r="KH70">
        <v>993.66666666666663</v>
      </c>
      <c r="KI70">
        <v>2</v>
      </c>
      <c r="KJ70">
        <v>626</v>
      </c>
      <c r="KO70">
        <v>2</v>
      </c>
      <c r="KP70">
        <v>626</v>
      </c>
      <c r="KQ70">
        <v>2.8</v>
      </c>
      <c r="KR70">
        <v>901.75</v>
      </c>
      <c r="KS70">
        <v>2.8</v>
      </c>
      <c r="KT70">
        <v>901.75</v>
      </c>
      <c r="KU70">
        <v>3.6</v>
      </c>
      <c r="KV70">
        <v>992.23076923076928</v>
      </c>
      <c r="KW70">
        <v>2.8944444444444444</v>
      </c>
      <c r="KX70">
        <v>998.1015625</v>
      </c>
      <c r="KY70" s="15">
        <f>Tabla2[[#This Row],[ROS_NUM_COR_COD_ROS_TG_NEG]]-Tabla2[[#This Row],[PAS_NUM_COR_COD_ROS_TG_NEG]]</f>
        <v>-0.31666666666666643</v>
      </c>
      <c r="KZ70" s="15">
        <f>Tabla2[[#This Row],[ROS_DUR_COR_COD_ROS_TG_NEG]]-Tabla2[[#This Row],[PAS_DUR_COR_COD_ROS_TG_NEG]]</f>
        <v>221.75714285714298</v>
      </c>
      <c r="LA70" s="15">
        <f>Tabla2[[#This Row],[ROS_NUM_COR_COD_ROS_TG_NEU]]-Tabla2[[#This Row],[PAS_NUM_COR_COD_ROS_TG_NEU]]</f>
        <v>0.79999999999999982</v>
      </c>
      <c r="LB70" s="15">
        <f>Tabla2[[#This Row],[ROS_DUR_COR_COD_ROS_TG_NEU]]-Tabla2[[#This Row],[PAS_DUR_COR_COD_ROS_TG_NEU]]</f>
        <v>-72.5</v>
      </c>
      <c r="LC70" s="15">
        <f>Tabla2[[#This Row],[ROS_NUM_COR_COD_ROS_TG_POS]]-Tabla2[[#This Row],[PAS_NUM_COR_COD_ROS_TG_POS]]</f>
        <v>-1.1999999999999997</v>
      </c>
      <c r="LD70" s="15">
        <f>Tabla2[[#This Row],[ROS_DUR_COR_COD_ROS_TG_POS]]-Tabla2[[#This Row],[PAS_DUR_COR_COD_ROS_TG_POS]]</f>
        <v>-234.39583333333337</v>
      </c>
      <c r="LE70" s="15">
        <f>Tabla2[[#This Row],[ROS_NUM_COR_COD_ROS_TG_TOT]]-Tabla2[[#This Row],[PAS_NUM_COR_COD_ROS_TG_TOT]]</f>
        <v>-0.22931034482758639</v>
      </c>
      <c r="LF70" s="15">
        <f>Tabla2[[#This Row],[ROS_DUR_COR_COD_ROS_TG_TOT]]-Tabla2[[#This Row],[PAS_DUR_COR_COD_ROS_TG_TOT]]</f>
        <v>-34.996240601503814</v>
      </c>
      <c r="LG70" s="15">
        <f>Tabla2[[#This Row],[ROS_NUM_COR_COD_ESC_TG_NEG]]-Tabla2[[#This Row],[PAS_NUM_COR_COD_ESC_TG_NEG]]</f>
        <v>-0.57222222222222197</v>
      </c>
      <c r="LH70" s="15">
        <f>Tabla2[[#This Row],[ROS_DUR_COR_COD_ESC_TG_NEG]]-Tabla2[[#This Row],[PAS_DUR_COR_COD_ESC_TG_NEG]]</f>
        <v>-44.980392156862763</v>
      </c>
      <c r="LI70" s="15">
        <f>Tabla2[[#This Row],[ROS_NUM_COR_COD_ESC_TG_NEU]]-Tabla2[[#This Row],[PAS_NUM_COR_COD_ESC_TG_NEU]]</f>
        <v>-5.0000000000000711E-2</v>
      </c>
      <c r="LJ70" s="15">
        <f>Tabla2[[#This Row],[ROS_NUM_COR_COD_ESC_TG_NEG]]-Tabla2[[#This Row],[PAS_NUM_COR_COD_ESC_TG_NEG]]</f>
        <v>-0.57222222222222197</v>
      </c>
      <c r="LK70" s="15">
        <f>Tabla2[[#This Row],[ROS_NUM_COR_COD_ESC_TG_POS]]-Tabla2[[#This Row],[PAS_NUM_COR_COD_ESC_TG_POS]]</f>
        <v>0.40000000000000036</v>
      </c>
      <c r="LL70" s="15">
        <f>Tabla2[[#This Row],[ROS_DUR_COR_COD_ESC_TG_POS]]-Tabla2[[#This Row],[PAS_DUR_COR_COD_ESC_TG_POS]]</f>
        <v>552.03361344537814</v>
      </c>
      <c r="LM70" s="15">
        <f>Tabla2[[#This Row],[ROS_NUM_COR_COD_ESC_TG_TOT]]-Tabla2[[#This Row],[PAS_NUM_COR_COD_ESC_TG_TOT]]</f>
        <v>-6.3218390804597568E-2</v>
      </c>
      <c r="LN70" s="15">
        <f>Tabla2[[#This Row],[ROS_DUR_COR_COD_ESC_TG_TOT]]-Tabla2[[#This Row],[PAS_DUR_COR_COD_ESC_TG_TOT]]</f>
        <v>105.10296846011147</v>
      </c>
      <c r="LO70" s="15">
        <f>Tabla2[[#This Row],[PAS_NUM_COR_COD_ROS_TG_NEG]]-Tabla2[[#This Row],[ESC_NUM_COR_COD_ROS_TG_NEG]]</f>
        <v>1.4</v>
      </c>
      <c r="LP70" s="15">
        <f>Tabla2[[#This Row],[PAS_DUR_COR_COD_ROS_TG_NEG]]-Tabla2[[#This Row],[ESC_DUR_COR_COD_ROS_TG_NEG]]</f>
        <v>260.14285714285711</v>
      </c>
      <c r="LQ70" s="15">
        <f>Tabla2[[#This Row],[PAS_NUM_COR_COD_ROS_TG_NEU]]-Tabla2[[#This Row],[ESC_NUM_COR_COD_ROS_TG_NEU]]</f>
        <v>0.89999999999999991</v>
      </c>
      <c r="LR70" s="15">
        <f>Tabla2[[#This Row],[PAS_DUR_COR_COD_ROS_TG_NEU]]-Tabla2[[#This Row],[ESC_DUR_COR_COD_ROS_TG_NEU]]</f>
        <v>427.5</v>
      </c>
      <c r="LS70" s="15">
        <f>Tabla2[[#This Row],[PAS_NUM_COR_COD_ROS_TG_POS]]-Tabla2[[#This Row],[ESC_NUM_COR_COD_ROS_TG_POS]]</f>
        <v>1.2999999999999998</v>
      </c>
      <c r="LT70" s="15">
        <f>Tabla2[[#This Row],[PAS_DUR_COR_COD_ROS_TG_POS]]-Tabla2[[#This Row],[ESC_DUR_COR_COD_ROS_TG_POS]]</f>
        <v>385.41964285714289</v>
      </c>
      <c r="LU70" s="15">
        <f>Tabla2[[#This Row],[PAS_NUM_COR_COD_ROS_TG_TOT]]-Tabla2[[#This Row],[ESC_NUM_COR_COD_ROS_TG_TOT]]</f>
        <v>1.1714285714285715</v>
      </c>
      <c r="LV70" s="15">
        <f>Tabla2[[#This Row],[PAS_DUR_COR_COD_ROS_TG_TOT]]-Tabla2[[#This Row],[ESC_DUR_COR_COD_ROS_TG_TOT]]</f>
        <v>352.62781954887225</v>
      </c>
      <c r="LW70" s="15">
        <f>Tabla2[[#This Row],[PAS_NUM_COR_COD_ESC_TG_NEG]]-Tabla2[[#This Row],[ESC_NUM_COR_COD_ESC_TG_NEG]]</f>
        <v>0.47499999999999964</v>
      </c>
      <c r="LX70" s="15">
        <f>Tabla2[[#This Row],[PAS_DUR_COR_COD_ESC_TG_NEG]]-Tabla2[[#This Row],[ESC_DUR_COR_COD_ESC_TG_NEG]]</f>
        <v>229.14705882352951</v>
      </c>
      <c r="LY70" s="15">
        <f>Tabla2[[#This Row],[PAS_NUM_COR_COD_ESC_TG_NEU]]-Tabla2[[#This Row],[ESC_NUM_COR_COD_ESC_TG_NEU]]</f>
        <v>1.4500000000000002</v>
      </c>
      <c r="LZ70" s="15">
        <f>Tabla2[[#This Row],[PAS_DUR_COR_COD_ESC_TG_NEU]]-Tabla2[[#This Row],[ESC_DUR_COR_COD_ESC_TG_NEU]]</f>
        <v>585.64444444444439</v>
      </c>
      <c r="MA70" s="15">
        <f>Tabla2[[#This Row],[PAS_NUM_COR_COD_ESC_TG_POS]]-Tabla2[[#This Row],[ESC_NUM_COR_COD_ESC_TG_POS]]</f>
        <v>1.4</v>
      </c>
      <c r="MB70" s="15">
        <f>Tabla2[[#This Row],[PAS_DUR_COR_COD_ESC_TG_POS]]-Tabla2[[#This Row],[ESC_DUR_COR_COD_ESC_TG_POS]]</f>
        <v>83.948529411764753</v>
      </c>
      <c r="MC70" s="15">
        <f>Tabla2[[#This Row],[PAS_NUM_COR_COD_ESC_TG_TOT]]-Tabla2[[#This Row],[ESC_NUM_COR_COD_ESC_TG_TOT]]</f>
        <v>1.166666666666667</v>
      </c>
      <c r="MD70" s="15">
        <f>Tabla2[[#This Row],[PAS_DUR_COR_COD_ESC_TG_TOT]]-Tabla2[[#This Row],[ESC_DUR_COR_COD_ESC_TG_TOT]]</f>
        <v>300.18612244897952</v>
      </c>
      <c r="ME70" s="42">
        <f>Tabla25[[#This Row],[PAS_NUM_COR_COD_ROS_TG_NEG]]-Tabla25[[#This Row],[PAS_NUM_COR_COD_ESC_TG_NEG]]</f>
        <v>-1.6999999999999997</v>
      </c>
      <c r="MF70" s="42">
        <f>Tabla25[[#This Row],[PAS_NUM_COR_COD_ROS_TG_NEU]]-Tabla25[[#This Row],[PAS_NUM_COR_COD_ESC_TG_NEU]]</f>
        <v>-1.6500000000000004</v>
      </c>
      <c r="MG70" s="42">
        <f>Tabla25[[#This Row],[PAS_NUM_COR_COD_ROS_TG_POS]]-Tabla25[[#This Row],[PAS_NUM_COR_COD_ESC_TG_POS]]</f>
        <v>-0.60000000000000009</v>
      </c>
      <c r="MH70" s="42">
        <f>Tabla25[[#This Row],[PAS_NUM_COR_COD_ROS_TG_TOT]]-Tabla25[[#This Row],[PAS_NUM_COR_COD_ESC_TG_TOT]]</f>
        <v>-1.3166666666666669</v>
      </c>
      <c r="MI70" s="42">
        <f>Tabla25[[#This Row],[PAS_DUR_COR_COD_ROS_TG_NEG]]-Tabla25[[#This Row],[PAS_DUR_COR_COD_ESC_TG_NEG]]</f>
        <v>-491.0042016806724</v>
      </c>
      <c r="MJ70" s="42">
        <f>Tabla25[[#This Row],[PAS_DUR_COR_COD_ROS_TG_NEU]]-Tabla25[[#This Row],[PAS_DUR_COR_COD_ESC_TG_NEU]]</f>
        <v>-325.11666666666656</v>
      </c>
      <c r="MK70" s="42">
        <f>Tabla25[[#This Row],[PAS_DUR_COR_COD_ROS_TG_POS]]-Tabla25[[#This Row],[PAS_DUR_COR_COD_ESC_TG_POS]]</f>
        <v>86.738970588235247</v>
      </c>
      <c r="ML70" s="42">
        <f>Tabla25[[#This Row],[PAS_DUR_COR_COD_ROS_TG_TOT]]-Tabla25[[#This Row],[PAS_DUR_COR_COD_ESC_TG_TOT]]</f>
        <v>-235.52040816326519</v>
      </c>
      <c r="MM70" s="44">
        <f>Tabla25[[#This Row],[ESC_NUM_COR_COD_ROS_TG_NEG]]-Tabla25[[#This Row],[ESC_NUM_COR_COD_ESC_TG_NEG]]</f>
        <v>-2.625</v>
      </c>
      <c r="MN70" s="44">
        <f>Tabla25[[#This Row],[ESC_NUM_COR_COD_ROS_TG_NEU]]-Tabla25[[#This Row],[ESC_NUM_COR_COD_ESC_TG_NEU]]</f>
        <v>-1.1000000000000001</v>
      </c>
      <c r="MO70" s="44">
        <f>Tabla25[[#This Row],[ESC_NUM_COR_COD_ROS_TG_POS]]-Tabla25[[#This Row],[ESC_NUM_COR_COD_ESC_TG_POS]]</f>
        <v>-0.5</v>
      </c>
      <c r="MP70" s="44">
        <f>Tabla25[[#This Row],[ESC_NUM_COR_COD_ROS_TG_TOT]]-Tabla25[[#This Row],[ESC_NUM_COR_COD_ESC_TG_TOT]]</f>
        <v>-1.3214285714285714</v>
      </c>
      <c r="MQ70" s="44">
        <f>Tabla25[[#This Row],[ESC_DUR_COR_COD_ROS_TG_NEG]]-Tabla25[[#This Row],[ESC_DUR_COR_COD_ESC_TG_NEG]]</f>
        <v>-522</v>
      </c>
      <c r="MR70" s="44">
        <f>Tabla25[[#This Row],[ESC_DUR_COR_COD_ROS_TG_NEU]]-Tabla25[[#This Row],[ESC_DUR_COR_COD_ESC_TG_NEU]]</f>
        <v>-166.97222222222217</v>
      </c>
      <c r="MS70" s="44">
        <f>Tabla25[[#This Row],[ESC_DUR_COR_COD_ROS_TG_POS]]-Tabla25[[#This Row],[ESC_DUR_COR_COD_ESC_TG_POS]]</f>
        <v>-214.73214285714289</v>
      </c>
      <c r="MT70" s="44">
        <f>Tabla25[[#This Row],[ESC_DUR_COR_COD_ROS_TG_TOT]]-Tabla25[[#This Row],[ESC_DUR_COR_COD_ESC_TG_TOT]]</f>
        <v>-287.96210526315792</v>
      </c>
      <c r="MU70" s="47">
        <f>Tabla25[[#This Row],[ROS_NUM_COR_COD_ROS_TG_NEG]]-Tabla25[[#This Row],[ROS_NUM_COR_COD_ESC_TG_NEG]]</f>
        <v>-1.4444444444444442</v>
      </c>
      <c r="MV70" s="47">
        <f>Tabla25[[#This Row],[ROS_NUM_COR_COD_ROS_TG_NEU]]-Tabla25[[#This Row],[ROS_NUM_COR_COD_ESC_TG_NEU]]</f>
        <v>-0.79999999999999982</v>
      </c>
      <c r="MW70" s="47">
        <f>Tabla25[[#This Row],[ROS_NUM_COR_COD_ROS_TG_POS]]-Tabla25[[#This Row],[ROS_NUM_COR_COD_ESC_TG_POS]]</f>
        <v>-2.2000000000000002</v>
      </c>
      <c r="MX70" s="47">
        <f>Tabla25[[#This Row],[ROS_NUM_COR_COD_ROS_TG_TOT]]-Tabla25[[#This Row],[ROS_NUM_COR_COD_ESC_TG_TOT]]</f>
        <v>-1.4827586206896557</v>
      </c>
      <c r="MY70" s="47">
        <f>Tabla25[[#This Row],[ROS_DUR_COR_COD_ROS_TG_NEG]]-Tabla25[[#This Row],[ROS_DUR_COR_COD_ESC_TG_NEG]]</f>
        <v>-224.26666666666665</v>
      </c>
      <c r="MZ70" s="47">
        <f>Tabla25[[#This Row],[ROS_DUR_COR_COD_ROS_TG_NEU]]-Tabla25[[#This Row],[ROS_DUR_COR_COD_ESC_TG_NEU]]</f>
        <v>-222.97222222222217</v>
      </c>
      <c r="NA70" s="47">
        <f>Tabla25[[#This Row],[ROS_DUR_COR_COD_ROS_TG_POS]]-Tabla25[[#This Row],[ROS_DUR_COR_COD_ESC_TG_POS]]</f>
        <v>-699.69047619047626</v>
      </c>
      <c r="NB70" s="47">
        <f>Tabla25[[#This Row],[ROS_DUR_COR_COD_ROS_TG_TOT]]-Tabla25[[#This Row],[ROS_DUR_COR_COD_ESC_TG_TOT]]</f>
        <v>-375.61961722488047</v>
      </c>
      <c r="NC70">
        <v>202.6</v>
      </c>
      <c r="ND70">
        <v>188</v>
      </c>
      <c r="NE70">
        <v>205.5</v>
      </c>
      <c r="NF70">
        <v>197.36842105263159</v>
      </c>
      <c r="NG70">
        <v>204.5</v>
      </c>
      <c r="NH70">
        <v>199.88888888888889</v>
      </c>
      <c r="NI70">
        <v>196</v>
      </c>
      <c r="NJ70">
        <v>199.90909090909091</v>
      </c>
      <c r="NK70">
        <v>250.25</v>
      </c>
      <c r="NL70">
        <v>323.125</v>
      </c>
      <c r="NM70">
        <v>224.28571428571428</v>
      </c>
      <c r="NN70">
        <v>271.36842105263156</v>
      </c>
      <c r="NO70">
        <v>236.25</v>
      </c>
      <c r="NP70">
        <v>213.11111111111111</v>
      </c>
      <c r="NQ70">
        <v>274.25</v>
      </c>
      <c r="NR70">
        <v>240.08</v>
      </c>
      <c r="NS70">
        <v>221.5</v>
      </c>
      <c r="NT70">
        <v>233.25</v>
      </c>
      <c r="NU70">
        <v>235</v>
      </c>
      <c r="NV70">
        <v>230</v>
      </c>
      <c r="NW70">
        <v>224.05882352941177</v>
      </c>
      <c r="NX70">
        <v>269.60000000000002</v>
      </c>
      <c r="NY70">
        <v>246.05882352941177</v>
      </c>
      <c r="NZ70">
        <v>245.63265306122449</v>
      </c>
      <c r="OA70" s="15">
        <f>Tabla2[[#This Row],[ROS_1DU_COR_COD_ROS_TG_NEG]]-Tabla2[[#This Row],[PAS_1DU_COR_COD_ROS_TG_NEG]]</f>
        <v>-18.900000000000006</v>
      </c>
      <c r="OB70" s="15">
        <f>Tabla2[[#This Row],[ROS_1DU_COR_COD_ROS_TG_NEU]]-Tabla2[[#This Row],[PAS_1DU_COR_COD_ROS_TG_NEU]]</f>
        <v>-45.25</v>
      </c>
      <c r="OC70" s="15">
        <f>Tabla2[[#This Row],[ROS_1DU_COR_COD_ROS_TG_POS]]-Tabla2[[#This Row],[PAS_1DU_COR_COD_ROS_TG_POS]]</f>
        <v>-29.5</v>
      </c>
      <c r="OD70" s="15">
        <f>Tabla2[[#This Row],[ROS_1DU_COR_COD_ROS_TG_TOT]]-Tabla2[[#This Row],[PAS_1DU_COR_COD_ROS_TG_TOT]]</f>
        <v>-32.631578947368411</v>
      </c>
      <c r="OE70" s="15">
        <f>Tabla2[[#This Row],[ROS_1DU_COR_COD_ESC_TG_NEG]]-Tabla2[[#This Row],[PAS_1DU_COR_COD_ESC_TG_NEG]]</f>
        <v>-19.558823529411768</v>
      </c>
      <c r="OF70" s="15">
        <f>Tabla2[[#This Row],[ROS_1DU_COR_COD_ESC_TG_NEU]]-Tabla2[[#This Row],[PAS_1DU_COR_COD_ESC_TG_NEU]]</f>
        <v>-69.711111111111137</v>
      </c>
      <c r="OG70" s="15">
        <f>Tabla2[[#This Row],[ROS_1DU_COR_COD_ESC_TG_POS]]-Tabla2[[#This Row],[PAS_1DU_COR_COD_ESC_TG_POS]]</f>
        <v>-50.058823529411768</v>
      </c>
      <c r="OH70" s="15">
        <f>Tabla2[[#This Row],[ROS_1DU_COR_COD_ESC_TG_TOT]]-Tabla2[[#This Row],[PAS_1DU_COR_COD_ESC_TG_TOT]]</f>
        <v>-45.723562152133582</v>
      </c>
      <c r="OI70" s="15">
        <f>Tabla2[[#This Row],[PAS_1DU_COR_COD_ROS_TG_NEG]]-Tabla2[[#This Row],[ESC_1DU_COR_COD_ROS_TG_NEG]]</f>
        <v>-28.75</v>
      </c>
      <c r="OJ70" s="15">
        <f>Tabla2[[#This Row],[PAS_1DU_COR_COD_ROS_TG_NEU]]-Tabla2[[#This Row],[ESC_1DU_COR_COD_ROS_TG_NEU]]</f>
        <v>-89.875</v>
      </c>
      <c r="OK70" s="15">
        <f>Tabla2[[#This Row],[PAS_1DU_COR_COD_ROS_TG_POS]]-Tabla2[[#This Row],[ESC_1DU_COR_COD_ROS_TG_POS]]</f>
        <v>10.714285714285722</v>
      </c>
      <c r="OL70" s="15">
        <f>Tabla2[[#This Row],[PAS_1DU_COR_COD_ROS_TG_TOT]]-Tabla2[[#This Row],[ESC_1DU_COR_COD_ROS_TG_TOT]]</f>
        <v>-41.368421052631561</v>
      </c>
      <c r="OM70" s="15">
        <f>Tabla2[[#This Row],[PAS_1DU_COR_COD_ESC_TG_NEG]]-Tabla2[[#This Row],[ESC_1DU_COR_COD_ESC_TG_NEG]]</f>
        <v>-12.191176470588232</v>
      </c>
      <c r="ON70" s="15">
        <f>Tabla2[[#This Row],[PAS_1DU_COR_COD_ESC_TG_NEU]]-Tabla2[[#This Row],[ESC_1DU_COR_COD_ESC_TG_NEU]]</f>
        <v>56.488888888888908</v>
      </c>
      <c r="OO70" s="15">
        <f>Tabla2[[#This Row],[PAS_1DU_COR_COD_ESC_TG_POS]]-Tabla2[[#This Row],[ESC_1DU_COR_COD_ESC_TG_POS]]</f>
        <v>-28.191176470588232</v>
      </c>
      <c r="OP70" s="15">
        <f>Tabla2[[#This Row],[PAS_1DU_COR_COD_ESC_TG_TOT]]-Tabla2[[#This Row],[ESC_1DU_COR_COD_ESC_TG_TOT]]</f>
        <v>5.5526530612244756</v>
      </c>
      <c r="OQ70" s="61">
        <v>-1.9000000000000057</v>
      </c>
      <c r="OR70" s="62">
        <v>-11.888888888888886</v>
      </c>
      <c r="OS70" s="62">
        <v>9.5</v>
      </c>
      <c r="OT70" s="62">
        <v>-2.5406698564593171</v>
      </c>
      <c r="OU70" s="62">
        <v>14</v>
      </c>
      <c r="OV70" s="62">
        <v>110.01388888888889</v>
      </c>
      <c r="OW70" s="62">
        <v>-49.964285714285722</v>
      </c>
      <c r="OX70" s="62">
        <v>31.288421052631548</v>
      </c>
      <c r="OY70" s="62">
        <v>-2.558823529411768</v>
      </c>
      <c r="OZ70" s="62">
        <v>-36.350000000000023</v>
      </c>
      <c r="PA70" s="62">
        <v>-11.058823529411768</v>
      </c>
      <c r="PB70" s="62">
        <v>-15.632653061224488</v>
      </c>
    </row>
    <row r="71" spans="1:418" x14ac:dyDescent="0.3">
      <c r="A71" s="2" t="s">
        <v>69</v>
      </c>
      <c r="B71" s="2">
        <v>30</v>
      </c>
      <c r="C71" s="2">
        <v>1</v>
      </c>
      <c r="D71" s="2">
        <v>39</v>
      </c>
      <c r="E71">
        <v>2.2999999999999998</v>
      </c>
      <c r="F71">
        <v>773.58823529411768</v>
      </c>
      <c r="G71">
        <v>2.7</v>
      </c>
      <c r="H71">
        <v>801.44444444444446</v>
      </c>
      <c r="I71">
        <v>4.5</v>
      </c>
      <c r="J71">
        <v>1256.6842105263158</v>
      </c>
      <c r="K71">
        <v>3.1666666666666665</v>
      </c>
      <c r="L71">
        <v>952.85185185185185</v>
      </c>
      <c r="M71">
        <v>3.65</v>
      </c>
      <c r="N71">
        <v>1172.5</v>
      </c>
      <c r="O71">
        <v>3.6</v>
      </c>
      <c r="P71">
        <v>974.95</v>
      </c>
      <c r="Q71">
        <v>1.95</v>
      </c>
      <c r="R71">
        <v>919.58333333333337</v>
      </c>
      <c r="S71">
        <v>3.0666666666666669</v>
      </c>
      <c r="T71">
        <v>1026.9583333333333</v>
      </c>
      <c r="U71">
        <v>3.1166666666666667</v>
      </c>
      <c r="V71">
        <v>987.72549019607845</v>
      </c>
      <c r="W71">
        <v>1.8</v>
      </c>
      <c r="X71">
        <v>486.70588235294116</v>
      </c>
      <c r="Y71">
        <v>1.9</v>
      </c>
      <c r="Z71">
        <v>561.16666666666663</v>
      </c>
      <c r="AA71">
        <v>1.9</v>
      </c>
      <c r="AB71">
        <v>549.5</v>
      </c>
      <c r="AC71">
        <v>1.8666666666666667</v>
      </c>
      <c r="AD71">
        <v>533.32075471698113</v>
      </c>
      <c r="AE71">
        <v>1.8666666666666667</v>
      </c>
      <c r="AF71">
        <v>533.32075471698113</v>
      </c>
      <c r="AG71">
        <v>2.7</v>
      </c>
      <c r="AH71">
        <v>832.34838709677422</v>
      </c>
      <c r="BM71">
        <v>2.7</v>
      </c>
      <c r="BN71">
        <v>832.34838709677422</v>
      </c>
      <c r="BO71">
        <v>3.6666666666666665</v>
      </c>
      <c r="BP71">
        <v>1141.6666666666667</v>
      </c>
      <c r="BQ71">
        <v>5.125</v>
      </c>
      <c r="BR71">
        <v>1505.375</v>
      </c>
      <c r="BS71">
        <v>4.1111111111111107</v>
      </c>
      <c r="BT71">
        <v>1147.7777777777778</v>
      </c>
      <c r="BU71">
        <v>4.2692307692307692</v>
      </c>
      <c r="BV71">
        <v>1255.6923076923076</v>
      </c>
      <c r="BW71">
        <v>4.25</v>
      </c>
      <c r="BX71">
        <v>1349.4285714285713</v>
      </c>
      <c r="BY71">
        <v>5.6</v>
      </c>
      <c r="BZ71">
        <v>1283.5</v>
      </c>
      <c r="CA71">
        <v>5.4</v>
      </c>
      <c r="CB71">
        <v>1471.9</v>
      </c>
      <c r="CC71">
        <v>5.1428571428571432</v>
      </c>
      <c r="CD71">
        <v>1370.3703703703704</v>
      </c>
      <c r="CE71">
        <v>4.7222222222222223</v>
      </c>
      <c r="CF71">
        <v>1314.1132075471698</v>
      </c>
      <c r="CG71">
        <v>2.3333333333333335</v>
      </c>
      <c r="CH71">
        <v>779.42857142857144</v>
      </c>
      <c r="CI71">
        <v>1.25</v>
      </c>
      <c r="CJ71">
        <v>489.16666666666669</v>
      </c>
      <c r="CK71">
        <v>3.2222222222222223</v>
      </c>
      <c r="CL71">
        <v>792.44444444444446</v>
      </c>
      <c r="CM71">
        <v>2.3076923076923075</v>
      </c>
      <c r="CN71">
        <v>705.59090909090912</v>
      </c>
      <c r="CO71">
        <v>3.25</v>
      </c>
      <c r="CP71">
        <v>1030.4285714285713</v>
      </c>
      <c r="CQ71">
        <v>2.1</v>
      </c>
      <c r="CR71">
        <v>822.42857142857144</v>
      </c>
      <c r="CS71">
        <v>2</v>
      </c>
      <c r="CT71">
        <v>654.875</v>
      </c>
      <c r="CU71">
        <v>2.3928571428571428</v>
      </c>
      <c r="CV71">
        <v>827.68181818181813</v>
      </c>
      <c r="CW71">
        <v>2.3518518518518516</v>
      </c>
      <c r="CX71">
        <v>766.63636363636363</v>
      </c>
      <c r="CY71">
        <v>3.5370370370370372</v>
      </c>
      <c r="CZ71">
        <v>1065.7731958762886</v>
      </c>
      <c r="DA71">
        <v>2.3333333333333335</v>
      </c>
      <c r="DB71">
        <v>659.25</v>
      </c>
      <c r="DC71">
        <v>2.5</v>
      </c>
      <c r="DD71">
        <v>737.625</v>
      </c>
      <c r="DE71">
        <v>3.4444444444444446</v>
      </c>
      <c r="DF71">
        <v>921.44444444444446</v>
      </c>
      <c r="DG71">
        <v>2.7692307692307692</v>
      </c>
      <c r="DH71">
        <v>778.72</v>
      </c>
      <c r="DI71">
        <v>2.875</v>
      </c>
      <c r="DJ71">
        <v>876.25</v>
      </c>
      <c r="DK71">
        <v>2.5</v>
      </c>
      <c r="DL71">
        <v>695.9</v>
      </c>
      <c r="DM71">
        <v>1.7</v>
      </c>
      <c r="DN71">
        <v>644.55555555555554</v>
      </c>
      <c r="DO71">
        <v>2.3214285714285716</v>
      </c>
      <c r="DP71">
        <v>732.22222222222217</v>
      </c>
      <c r="DQ71">
        <v>2.5370370370370372</v>
      </c>
      <c r="DR71">
        <v>754.57692307692309</v>
      </c>
      <c r="DS71">
        <v>2.5370370370370372</v>
      </c>
      <c r="DT71">
        <v>754.57692307692309</v>
      </c>
      <c r="DU71">
        <v>3.2037037037037037</v>
      </c>
      <c r="DV71">
        <v>957.16778523489938</v>
      </c>
      <c r="DW71">
        <v>7</v>
      </c>
      <c r="DX71">
        <v>2137</v>
      </c>
      <c r="DY71">
        <v>3.5</v>
      </c>
      <c r="DZ71">
        <v>2202</v>
      </c>
      <c r="EA71">
        <v>5</v>
      </c>
      <c r="EB71">
        <v>1521</v>
      </c>
      <c r="EC71">
        <v>4.75</v>
      </c>
      <c r="ED71">
        <v>1953.3333333333333</v>
      </c>
      <c r="EE71">
        <v>5.5</v>
      </c>
      <c r="EF71">
        <v>1625.5</v>
      </c>
      <c r="EK71">
        <v>5.5</v>
      </c>
      <c r="EL71">
        <v>1625.5</v>
      </c>
      <c r="EM71">
        <v>5</v>
      </c>
      <c r="EN71">
        <v>1822.2</v>
      </c>
      <c r="EO71">
        <v>0</v>
      </c>
      <c r="EQ71">
        <v>3</v>
      </c>
      <c r="ER71">
        <v>1551</v>
      </c>
      <c r="ES71">
        <v>1</v>
      </c>
      <c r="ET71">
        <v>163</v>
      </c>
      <c r="EU71">
        <v>1.75</v>
      </c>
      <c r="EV71">
        <v>857</v>
      </c>
      <c r="EW71">
        <v>2</v>
      </c>
      <c r="EX71">
        <v>273.5</v>
      </c>
      <c r="FC71">
        <v>2</v>
      </c>
      <c r="FD71">
        <v>273.5</v>
      </c>
      <c r="FE71">
        <v>1.8333333333333333</v>
      </c>
      <c r="FF71">
        <v>565.25</v>
      </c>
      <c r="FG71">
        <v>3.4166666666666665</v>
      </c>
      <c r="FH71">
        <v>1263.5555555555557</v>
      </c>
      <c r="FI71">
        <v>2</v>
      </c>
      <c r="FJ71">
        <v>373</v>
      </c>
      <c r="FK71">
        <v>1</v>
      </c>
      <c r="FL71">
        <v>381</v>
      </c>
      <c r="FM71">
        <v>2</v>
      </c>
      <c r="FN71">
        <v>525</v>
      </c>
      <c r="FO71">
        <v>1.5</v>
      </c>
      <c r="FP71">
        <v>426.33333333333331</v>
      </c>
      <c r="FQ71">
        <v>3</v>
      </c>
      <c r="FR71">
        <v>951</v>
      </c>
      <c r="FW71">
        <v>3</v>
      </c>
      <c r="FX71">
        <v>951</v>
      </c>
      <c r="FY71">
        <v>2</v>
      </c>
      <c r="FZ71">
        <v>636.20000000000005</v>
      </c>
      <c r="GA71">
        <v>2</v>
      </c>
      <c r="GB71">
        <v>636.20000000000005</v>
      </c>
      <c r="GC71">
        <v>2.9444444444444446</v>
      </c>
      <c r="GD71">
        <v>1039.5</v>
      </c>
      <c r="GE71">
        <v>3.1777777777777776</v>
      </c>
      <c r="GF71">
        <v>964.23926380368096</v>
      </c>
      <c r="GG71">
        <v>0.7142857142857143</v>
      </c>
      <c r="GH71">
        <v>370</v>
      </c>
      <c r="GI71">
        <v>1.6666666666666667</v>
      </c>
      <c r="GJ71">
        <v>480</v>
      </c>
      <c r="GK71">
        <v>3</v>
      </c>
      <c r="GL71">
        <v>793.57142857142856</v>
      </c>
      <c r="GM71">
        <v>1.8333333333333333</v>
      </c>
      <c r="GN71">
        <v>596.5625</v>
      </c>
      <c r="GO71">
        <v>0.75</v>
      </c>
      <c r="GP71">
        <v>418.66666666666669</v>
      </c>
      <c r="GQ71">
        <v>1.375</v>
      </c>
      <c r="GR71">
        <v>547</v>
      </c>
      <c r="GS71">
        <v>1.7</v>
      </c>
      <c r="GT71">
        <v>664.66666666666663</v>
      </c>
      <c r="GU71">
        <v>1.3076923076923077</v>
      </c>
      <c r="GV71">
        <v>571.69230769230774</v>
      </c>
      <c r="GW71">
        <v>1.56</v>
      </c>
      <c r="GX71">
        <v>585.41379310344826</v>
      </c>
      <c r="GY71">
        <v>2.1428571428571428</v>
      </c>
      <c r="GZ71">
        <v>543.20000000000005</v>
      </c>
      <c r="HA71">
        <v>2.7777777777777777</v>
      </c>
      <c r="HB71">
        <v>936</v>
      </c>
      <c r="HC71">
        <v>1.875</v>
      </c>
      <c r="HD71">
        <v>778.6</v>
      </c>
      <c r="HE71">
        <v>2.2916666666666665</v>
      </c>
      <c r="HF71">
        <v>764.0625</v>
      </c>
      <c r="HG71">
        <v>1.125</v>
      </c>
      <c r="HH71">
        <v>541.5</v>
      </c>
      <c r="HI71">
        <v>2.5</v>
      </c>
      <c r="HJ71">
        <v>651.42857142857144</v>
      </c>
      <c r="HK71">
        <v>3</v>
      </c>
      <c r="HL71">
        <v>879</v>
      </c>
      <c r="HM71">
        <v>2.2692307692307692</v>
      </c>
      <c r="HN71">
        <v>715.5</v>
      </c>
      <c r="HO71">
        <v>2.2799999999999998</v>
      </c>
      <c r="HP71">
        <v>738.35294117647061</v>
      </c>
      <c r="HQ71">
        <v>1.92</v>
      </c>
      <c r="HR71">
        <v>667.95238095238096</v>
      </c>
      <c r="HS71">
        <v>0.7142857142857143</v>
      </c>
      <c r="HT71">
        <v>391.33333333333331</v>
      </c>
      <c r="HU71">
        <v>1.7777777777777777</v>
      </c>
      <c r="HV71">
        <v>612.79999999999995</v>
      </c>
      <c r="HW71">
        <v>1.75</v>
      </c>
      <c r="HX71">
        <v>800.75</v>
      </c>
      <c r="HY71">
        <v>1.4583333333333333</v>
      </c>
      <c r="HZ71">
        <v>620.08333333333337</v>
      </c>
      <c r="IA71">
        <v>0.125</v>
      </c>
      <c r="IB71">
        <v>80</v>
      </c>
      <c r="IC71">
        <v>1</v>
      </c>
      <c r="ID71">
        <v>276.2</v>
      </c>
      <c r="IE71">
        <v>1.1000000000000001</v>
      </c>
      <c r="IF71">
        <v>511.83333333333331</v>
      </c>
      <c r="IG71">
        <v>0.76923076923076927</v>
      </c>
      <c r="IH71">
        <v>377.66666666666669</v>
      </c>
      <c r="II71">
        <v>1.1000000000000001</v>
      </c>
      <c r="IJ71">
        <v>498.875</v>
      </c>
      <c r="IK71">
        <v>1.1000000000000001</v>
      </c>
      <c r="IL71">
        <v>498.875</v>
      </c>
      <c r="IM71">
        <v>1.6466666666666667</v>
      </c>
      <c r="IN71">
        <v>621.31034482758616</v>
      </c>
      <c r="IO71">
        <v>0.66666666666666663</v>
      </c>
      <c r="IP71">
        <v>488</v>
      </c>
      <c r="IQ71">
        <v>4</v>
      </c>
      <c r="IR71">
        <v>1036</v>
      </c>
      <c r="IS71">
        <v>2</v>
      </c>
      <c r="IT71">
        <v>612</v>
      </c>
      <c r="IU71">
        <v>1.6666666666666667</v>
      </c>
      <c r="IV71">
        <v>687</v>
      </c>
      <c r="IW71">
        <v>1.5</v>
      </c>
      <c r="IX71">
        <v>424</v>
      </c>
      <c r="IY71">
        <v>0.5</v>
      </c>
      <c r="IZ71">
        <v>96</v>
      </c>
      <c r="JC71">
        <v>1</v>
      </c>
      <c r="JD71">
        <v>260</v>
      </c>
      <c r="JE71">
        <v>1.4</v>
      </c>
      <c r="JF71">
        <v>544.66666666666663</v>
      </c>
      <c r="JG71">
        <v>2.6666666666666665</v>
      </c>
      <c r="JH71">
        <v>1390</v>
      </c>
      <c r="JI71">
        <v>0</v>
      </c>
      <c r="JK71">
        <v>0.5</v>
      </c>
      <c r="JL71">
        <v>142</v>
      </c>
      <c r="JM71">
        <v>1.5</v>
      </c>
      <c r="JN71">
        <v>766</v>
      </c>
      <c r="JO71">
        <v>1.5</v>
      </c>
      <c r="JP71">
        <v>188</v>
      </c>
      <c r="JQ71">
        <v>2.5</v>
      </c>
      <c r="JR71">
        <v>946</v>
      </c>
      <c r="JU71">
        <v>2</v>
      </c>
      <c r="JV71">
        <v>440.66666666666669</v>
      </c>
      <c r="JW71">
        <v>1.7</v>
      </c>
      <c r="JX71">
        <v>570.79999999999995</v>
      </c>
      <c r="JY71">
        <v>1.55</v>
      </c>
      <c r="JZ71">
        <v>556.5454545454545</v>
      </c>
      <c r="KA71">
        <v>3.3333333333333335</v>
      </c>
      <c r="KB71">
        <v>1111.5</v>
      </c>
      <c r="KC71">
        <v>0</v>
      </c>
      <c r="KE71">
        <v>1</v>
      </c>
      <c r="KF71">
        <v>301</v>
      </c>
      <c r="KG71">
        <v>2</v>
      </c>
      <c r="KH71">
        <v>841.33333333333337</v>
      </c>
      <c r="KI71">
        <v>0.5</v>
      </c>
      <c r="KJ71">
        <v>182</v>
      </c>
      <c r="KK71">
        <v>0.5</v>
      </c>
      <c r="KL71">
        <v>168</v>
      </c>
      <c r="KO71">
        <v>0.5</v>
      </c>
      <c r="KP71">
        <v>175</v>
      </c>
      <c r="KQ71">
        <v>1.4</v>
      </c>
      <c r="KR71">
        <v>574.79999999999995</v>
      </c>
      <c r="KS71">
        <v>1.4</v>
      </c>
      <c r="KT71">
        <v>574.79999999999995</v>
      </c>
      <c r="KU71">
        <v>1.5</v>
      </c>
      <c r="KV71">
        <v>562.25</v>
      </c>
      <c r="KW71">
        <v>1.6222222222222222</v>
      </c>
      <c r="KX71">
        <v>612.13592233009706</v>
      </c>
      <c r="KY71" s="15">
        <f>Tabla2[[#This Row],[ROS_NUM_COR_COD_ROS_TG_NEG]]-Tabla2[[#This Row],[PAS_NUM_COR_COD_ROS_TG_NEG]]</f>
        <v>-2.5249999999999999</v>
      </c>
      <c r="KZ71" s="15">
        <f>Tabla2[[#This Row],[ROS_DUR_COR_COD_ROS_TG_NEG]]-Tabla2[[#This Row],[PAS_DUR_COR_COD_ROS_TG_NEG]]</f>
        <v>-631</v>
      </c>
      <c r="LA71" s="15">
        <f>Tabla2[[#This Row],[ROS_NUM_COR_COD_ROS_TG_NEU]]-Tabla2[[#This Row],[PAS_NUM_COR_COD_ROS_TG_NEU]]</f>
        <v>-1.1000000000000001</v>
      </c>
      <c r="LB71" s="15">
        <f>Tabla2[[#This Row],[ROS_DUR_COR_COD_ROS_TG_NEU]]-Tabla2[[#This Row],[PAS_DUR_COR_COD_ROS_TG_NEU]]</f>
        <v>-323.5214285714286</v>
      </c>
      <c r="LC71" s="15">
        <f>Tabla2[[#This Row],[ROS_NUM_COR_COD_ROS_TG_POS]]-Tabla2[[#This Row],[PAS_NUM_COR_COD_ROS_TG_POS]]</f>
        <v>1.05</v>
      </c>
      <c r="LD71" s="15">
        <f>Tabla2[[#This Row],[ROS_DUR_COR_COD_ROS_TG_POS]]-Tabla2[[#This Row],[PAS_DUR_COR_COD_ROS_TG_POS]]</f>
        <v>-40.583333333333371</v>
      </c>
      <c r="LE71" s="15">
        <f>Tabla2[[#This Row],[ROS_NUM_COR_COD_ROS_TG_TOT]]-Tabla2[[#This Row],[PAS_NUM_COR_COD_ROS_TG_TOT]]</f>
        <v>-0.79743589743589771</v>
      </c>
      <c r="LF71" s="15">
        <f>Tabla2[[#This Row],[ROS_DUR_COR_COD_ROS_TG_TOT]]-Tabla2[[#This Row],[PAS_DUR_COR_COD_ROS_TG_TOT]]</f>
        <v>-311.45833333333326</v>
      </c>
      <c r="LG71" s="15">
        <f>Tabla2[[#This Row],[ROS_NUM_COR_COD_ESC_TG_NEG]]-Tabla2[[#This Row],[PAS_NUM_COR_COD_ESC_TG_NEG]]</f>
        <v>-1.5499999999999998</v>
      </c>
      <c r="LH71" s="15">
        <f>Tabla2[[#This Row],[ROS_DUR_COR_COD_ESC_TG_NEG]]-Tabla2[[#This Row],[PAS_DUR_COR_COD_ESC_TG_NEG]]</f>
        <v>-354.92156862745099</v>
      </c>
      <c r="LI71" s="15">
        <f>Tabla2[[#This Row],[ROS_NUM_COR_COD_ESC_TG_NEU]]-Tabla2[[#This Row],[PAS_NUM_COR_COD_ESC_TG_NEU]]</f>
        <v>-1.3250000000000002</v>
      </c>
      <c r="LJ71" s="15">
        <f>Tabla2[[#This Row],[ROS_NUM_COR_COD_ESC_TG_NEG]]-Tabla2[[#This Row],[PAS_NUM_COR_COD_ESC_TG_NEG]]</f>
        <v>-1.5499999999999998</v>
      </c>
      <c r="LK71" s="15">
        <f>Tabla2[[#This Row],[ROS_NUM_COR_COD_ESC_TG_POS]]-Tabla2[[#This Row],[PAS_NUM_COR_COD_ESC_TG_POS]]</f>
        <v>-2.8</v>
      </c>
      <c r="LL71" s="15">
        <f>Tabla2[[#This Row],[ROS_DUR_COR_COD_ESC_TG_POS]]-Tabla2[[#This Row],[PAS_DUR_COR_COD_ESC_TG_POS]]</f>
        <v>-592.01754385964921</v>
      </c>
      <c r="LM71" s="15">
        <f>Tabla2[[#This Row],[ROS_NUM_COR_COD_ESC_TG_TOT]]-Tabla2[[#This Row],[PAS_NUM_COR_COD_ESC_TG_TOT]]</f>
        <v>-1.8589743589743588</v>
      </c>
      <c r="LN71" s="15">
        <f>Tabla2[[#This Row],[ROS_DUR_COR_COD_ESC_TG_TOT]]-Tabla2[[#This Row],[PAS_DUR_COR_COD_ESC_TG_TOT]]</f>
        <v>-381.15954415954411</v>
      </c>
      <c r="LO71" s="15">
        <f>Tabla2[[#This Row],[PAS_NUM_COR_COD_ROS_TG_NEG]]-Tabla2[[#This Row],[ESC_NUM_COR_COD_ROS_TG_NEG]]</f>
        <v>0.39999999999999991</v>
      </c>
      <c r="LP71" s="15">
        <f>Tabla2[[#This Row],[PAS_DUR_COR_COD_ROS_TG_NEG]]-Tabla2[[#This Row],[ESC_DUR_COR_COD_ROS_TG_NEG]]</f>
        <v>142.07142857142867</v>
      </c>
      <c r="LQ71" s="15">
        <f>Tabla2[[#This Row],[PAS_NUM_COR_COD_ROS_TG_NEU]]-Tabla2[[#This Row],[ESC_NUM_COR_COD_ROS_TG_NEU]]</f>
        <v>1.5</v>
      </c>
      <c r="LR71" s="15">
        <f>Tabla2[[#This Row],[PAS_DUR_COR_COD_ROS_TG_NEU]]-Tabla2[[#This Row],[ESC_DUR_COR_COD_ROS_TG_NEU]]</f>
        <v>152.5214285714286</v>
      </c>
      <c r="LS71" s="15">
        <f>Tabla2[[#This Row],[PAS_NUM_COR_COD_ROS_TG_POS]]-Tabla2[[#This Row],[ESC_NUM_COR_COD_ROS_TG_POS]]</f>
        <v>-5.0000000000000044E-2</v>
      </c>
      <c r="LT71" s="15">
        <f>Tabla2[[#This Row],[PAS_DUR_COR_COD_ROS_TG_POS]]-Tabla2[[#This Row],[ESC_DUR_COR_COD_ROS_TG_POS]]</f>
        <v>264.70833333333337</v>
      </c>
      <c r="LU71" s="15">
        <f>Tabla2[[#This Row],[PAS_NUM_COR_COD_ROS_TG_TOT]]-Tabla2[[#This Row],[ESC_NUM_COR_COD_ROS_TG_TOT]]</f>
        <v>0.67380952380952408</v>
      </c>
      <c r="LV71" s="15">
        <f>Tabla2[[#This Row],[PAS_DUR_COR_COD_ROS_TG_TOT]]-Tabla2[[#This Row],[ESC_DUR_COR_COD_ROS_TG_TOT]]</f>
        <v>199.27651515151513</v>
      </c>
      <c r="LW71" s="15">
        <f>Tabla2[[#This Row],[PAS_NUM_COR_COD_ESC_TG_NEG]]-Tabla2[[#This Row],[ESC_NUM_COR_COD_ESC_TG_NEG]]</f>
        <v>-1.9500000000000002</v>
      </c>
      <c r="LX71" s="15">
        <f>Tabla2[[#This Row],[PAS_DUR_COR_COD_ESC_TG_NEG]]-Tabla2[[#This Row],[ESC_DUR_COR_COD_ESC_TG_NEG]]</f>
        <v>-575.84033613445365</v>
      </c>
      <c r="LY71" s="15">
        <f>Tabla2[[#This Row],[PAS_NUM_COR_COD_ESC_TG_NEU]]-Tabla2[[#This Row],[ESC_NUM_COR_COD_ESC_TG_NEU]]</f>
        <v>-2.8999999999999995</v>
      </c>
      <c r="LZ71" s="15">
        <f>Tabla2[[#This Row],[PAS_DUR_COR_COD_ESC_TG_NEU]]-Tabla2[[#This Row],[ESC_DUR_COR_COD_ESC_TG_NEU]]</f>
        <v>-482.05555555555554</v>
      </c>
      <c r="MA71" s="15">
        <f>Tabla2[[#This Row],[PAS_NUM_COR_COD_ESC_TG_POS]]-Tabla2[[#This Row],[ESC_NUM_COR_COD_ESC_TG_POS]]</f>
        <v>-0.90000000000000036</v>
      </c>
      <c r="MB71" s="15">
        <f>Tabla2[[#This Row],[PAS_DUR_COR_COD_ESC_TG_POS]]-Tabla2[[#This Row],[ESC_DUR_COR_COD_ESC_TG_POS]]</f>
        <v>-215.21578947368425</v>
      </c>
      <c r="MC71" s="15">
        <f>Tabla2[[#This Row],[PAS_NUM_COR_COD_ESC_TG_TOT]]-Tabla2[[#This Row],[ESC_NUM_COR_COD_ESC_TG_TOT]]</f>
        <v>-1.9761904761904767</v>
      </c>
      <c r="MD71" s="15">
        <f>Tabla2[[#This Row],[PAS_DUR_COR_COD_ESC_TG_TOT]]-Tabla2[[#This Row],[ESC_DUR_COR_COD_ESC_TG_TOT]]</f>
        <v>-417.51851851851859</v>
      </c>
      <c r="ME71" s="42">
        <f>Tabla25[[#This Row],[PAS_NUM_COR_COD_ROS_TG_NEG]]-Tabla25[[#This Row],[PAS_NUM_COR_COD_ESC_TG_NEG]]</f>
        <v>1.35</v>
      </c>
      <c r="MF71" s="42">
        <f>Tabla25[[#This Row],[PAS_NUM_COR_COD_ROS_TG_NEU]]-Tabla25[[#This Row],[PAS_NUM_COR_COD_ESC_TG_NEU]]</f>
        <v>0.89999999999999991</v>
      </c>
      <c r="MG71" s="42">
        <f>Tabla25[[#This Row],[PAS_NUM_COR_COD_ROS_TG_POS]]-Tabla25[[#This Row],[PAS_NUM_COR_COD_ESC_TG_POS]]</f>
        <v>-2.5499999999999998</v>
      </c>
      <c r="MH71" s="42">
        <f>Tabla25[[#This Row],[PAS_NUM_COR_COD_ROS_TG_TOT]]-Tabla25[[#This Row],[PAS_NUM_COR_COD_ESC_TG_TOT]]</f>
        <v>-9.9999999999999645E-2</v>
      </c>
      <c r="MI71" s="42">
        <f>Tabla25[[#This Row],[PAS_DUR_COR_COD_ROS_TG_NEG]]-Tabla25[[#This Row],[PAS_DUR_COR_COD_ESC_TG_NEG]]</f>
        <v>398.91176470588232</v>
      </c>
      <c r="MJ71" s="42">
        <f>Tabla25[[#This Row],[PAS_DUR_COR_COD_ROS_TG_NEU]]-Tabla25[[#This Row],[PAS_DUR_COR_COD_ESC_TG_NEU]]</f>
        <v>173.50555555555559</v>
      </c>
      <c r="MK71" s="42">
        <f>Tabla25[[#This Row],[PAS_DUR_COR_COD_ROS_TG_POS]]-Tabla25[[#This Row],[PAS_DUR_COR_COD_ESC_TG_POS]]</f>
        <v>-337.10087719298247</v>
      </c>
      <c r="ML71" s="42">
        <f>Tabla25[[#This Row],[PAS_DUR_COR_COD_ROS_TG_TOT]]-Tabla25[[#This Row],[PAS_DUR_COR_COD_ESC_TG_TOT]]</f>
        <v>74.10648148148141</v>
      </c>
      <c r="MM71" s="44">
        <f>Tabla25[[#This Row],[ESC_NUM_COR_COD_ROS_TG_NEG]]-Tabla25[[#This Row],[ESC_NUM_COR_COD_ESC_TG_NEG]]</f>
        <v>-1</v>
      </c>
      <c r="MN71" s="44">
        <f>Tabla25[[#This Row],[ESC_NUM_COR_COD_ROS_TG_NEU]]-Tabla25[[#This Row],[ESC_NUM_COR_COD_ESC_TG_NEU]]</f>
        <v>-3.4999999999999996</v>
      </c>
      <c r="MO71" s="44">
        <f>Tabla25[[#This Row],[ESC_NUM_COR_COD_ROS_TG_POS]]-Tabla25[[#This Row],[ESC_NUM_COR_COD_ESC_TG_POS]]</f>
        <v>-3.4000000000000004</v>
      </c>
      <c r="MP71" s="44">
        <f>Tabla25[[#This Row],[ESC_NUM_COR_COD_ROS_TG_TOT]]-Tabla25[[#This Row],[ESC_NUM_COR_COD_ESC_TG_TOT]]</f>
        <v>-2.7500000000000004</v>
      </c>
      <c r="MQ71" s="44">
        <f>Tabla25[[#This Row],[ESC_DUR_COR_COD_ROS_TG_NEG]]-Tabla25[[#This Row],[ESC_DUR_COR_COD_ESC_TG_NEG]]</f>
        <v>-319</v>
      </c>
      <c r="MR71" s="44">
        <f>Tabla25[[#This Row],[ESC_DUR_COR_COD_ROS_TG_NEU]]-Tabla25[[#This Row],[ESC_DUR_COR_COD_ESC_TG_NEU]]</f>
        <v>-461.07142857142856</v>
      </c>
      <c r="MS71" s="44">
        <f>Tabla25[[#This Row],[ESC_DUR_COR_COD_ROS_TG_POS]]-Tabla25[[#This Row],[ESC_DUR_COR_COD_ESC_TG_POS]]</f>
        <v>-817.02500000000009</v>
      </c>
      <c r="MT71" s="44">
        <f>Tabla25[[#This Row],[ESC_DUR_COR_COD_ROS_TG_TOT]]-Tabla25[[#This Row],[ESC_DUR_COR_COD_ESC_TG_TOT]]</f>
        <v>-542.68855218855231</v>
      </c>
      <c r="MU71" s="47">
        <f>Tabla25[[#This Row],[ROS_NUM_COR_COD_ROS_TG_NEG]]-Tabla25[[#This Row],[ROS_NUM_COR_COD_ESC_TG_NEG]]</f>
        <v>0.375</v>
      </c>
      <c r="MV71" s="47">
        <f>Tabla25[[#This Row],[ROS_NUM_COR_COD_ROS_TG_NEU]]-Tabla25[[#This Row],[ROS_NUM_COR_COD_ESC_TG_NEU]]</f>
        <v>1.125</v>
      </c>
      <c r="MW71" s="47">
        <f>Tabla25[[#This Row],[ROS_NUM_COR_COD_ROS_TG_POS]]-Tabla25[[#This Row],[ROS_NUM_COR_COD_ESC_TG_POS]]</f>
        <v>1.3</v>
      </c>
      <c r="MX71" s="47">
        <f>Tabla25[[#This Row],[ROS_NUM_COR_COD_ROS_TG_TOT]]-Tabla25[[#This Row],[ROS_NUM_COR_COD_ESC_TG_TOT]]</f>
        <v>0.96153846153846145</v>
      </c>
      <c r="MY71" s="47">
        <f>Tabla25[[#This Row],[ROS_DUR_COR_COD_ROS_TG_NEG]]-Tabla25[[#This Row],[ROS_DUR_COR_COD_ESC_TG_NEG]]</f>
        <v>122.83333333333331</v>
      </c>
      <c r="MZ71" s="47">
        <f>Tabla25[[#This Row],[ROS_DUR_COR_COD_ROS_TG_NEU]]-Tabla25[[#This Row],[ROS_DUR_COR_COD_ESC_TG_NEU]]</f>
        <v>104.42857142857144</v>
      </c>
      <c r="NA71" s="47">
        <f>Tabla25[[#This Row],[ROS_DUR_COR_COD_ROS_TG_POS]]-Tabla25[[#This Row],[ROS_DUR_COR_COD_ESC_TG_POS]]</f>
        <v>214.33333333333337</v>
      </c>
      <c r="NB71" s="47">
        <f>Tabla25[[#This Row],[ROS_DUR_COR_COD_ROS_TG_TOT]]-Tabla25[[#This Row],[ROS_DUR_COR_COD_ESC_TG_TOT]]</f>
        <v>143.80769230769226</v>
      </c>
      <c r="NC71">
        <v>260.25</v>
      </c>
      <c r="ND71">
        <v>158.85714285714286</v>
      </c>
      <c r="NE71">
        <v>219.71428571428572</v>
      </c>
      <c r="NF71">
        <v>205.05555555555554</v>
      </c>
      <c r="NG71">
        <v>154.66666666666666</v>
      </c>
      <c r="NH71">
        <v>221.75</v>
      </c>
      <c r="NI71">
        <v>241.33333333333334</v>
      </c>
      <c r="NJ71">
        <v>215.30769230769232</v>
      </c>
      <c r="NK71">
        <v>285.71428571428572</v>
      </c>
      <c r="NL71">
        <v>284</v>
      </c>
      <c r="NM71">
        <v>264.75</v>
      </c>
      <c r="NN71">
        <v>277.54545454545456</v>
      </c>
      <c r="NO71">
        <v>358.71428571428572</v>
      </c>
      <c r="NP71">
        <v>249.5</v>
      </c>
      <c r="NQ71">
        <v>306.5</v>
      </c>
      <c r="NR71">
        <v>298.92592592592592</v>
      </c>
      <c r="NS71">
        <v>236.375</v>
      </c>
      <c r="NT71">
        <v>241</v>
      </c>
      <c r="NU71">
        <v>322.83333333333331</v>
      </c>
      <c r="NV71">
        <v>259.91666666666669</v>
      </c>
      <c r="NW71">
        <v>268.41176470588238</v>
      </c>
      <c r="NX71">
        <v>283.16666666666669</v>
      </c>
      <c r="NY71">
        <v>277.57894736842104</v>
      </c>
      <c r="NZ71">
        <v>276.55555555555554</v>
      </c>
      <c r="OA71" s="15">
        <f>Tabla2[[#This Row],[ROS_1DU_COR_COD_ROS_TG_NEG]]-Tabla2[[#This Row],[PAS_1DU_COR_COD_ROS_TG_NEG]]</f>
        <v>23.875</v>
      </c>
      <c r="OB71" s="15">
        <f>Tabla2[[#This Row],[ROS_1DU_COR_COD_ROS_TG_NEU]]-Tabla2[[#This Row],[PAS_1DU_COR_COD_ROS_TG_NEU]]</f>
        <v>-82.142857142857139</v>
      </c>
      <c r="OC71" s="15">
        <f>Tabla2[[#This Row],[ROS_1DU_COR_COD_ROS_TG_POS]]-Tabla2[[#This Row],[PAS_1DU_COR_COD_ROS_TG_POS]]</f>
        <v>-103.11904761904759</v>
      </c>
      <c r="OD71" s="15">
        <f>Tabla2[[#This Row],[ROS_1DU_COR_COD_ROS_TG_TOT]]-Tabla2[[#This Row],[PAS_1DU_COR_COD_ROS_TG_TOT]]</f>
        <v>-54.861111111111143</v>
      </c>
      <c r="OE71" s="15">
        <f>Tabla2[[#This Row],[ROS_1DU_COR_COD_ESC_TG_NEG]]-Tabla2[[#This Row],[PAS_1DU_COR_COD_ESC_TG_NEG]]</f>
        <v>-113.74509803921572</v>
      </c>
      <c r="OF71" s="15">
        <f>Tabla2[[#This Row],[ROS_1DU_COR_COD_ESC_TG_NEU]]-Tabla2[[#This Row],[PAS_1DU_COR_COD_ESC_TG_NEU]]</f>
        <v>-61.416666666666686</v>
      </c>
      <c r="OG71" s="15">
        <f>Tabla2[[#This Row],[ROS_1DU_COR_COD_ESC_TG_POS]]-Tabla2[[#This Row],[PAS_1DU_COR_COD_ESC_TG_POS]]</f>
        <v>-36.245614035087698</v>
      </c>
      <c r="OH71" s="15">
        <f>Tabla2[[#This Row],[ROS_1DU_COR_COD_ESC_TG_TOT]]-Tabla2[[#This Row],[PAS_1DU_COR_COD_ESC_TG_TOT]]</f>
        <v>-61.247863247863222</v>
      </c>
      <c r="OI71" s="15">
        <f>Tabla2[[#This Row],[PAS_1DU_COR_COD_ROS_TG_NEG]]-Tabla2[[#This Row],[ESC_1DU_COR_COD_ROS_TG_NEG]]</f>
        <v>-49.339285714285722</v>
      </c>
      <c r="OJ71" s="15">
        <f>Tabla2[[#This Row],[PAS_1DU_COR_COD_ROS_TG_NEU]]-Tabla2[[#This Row],[ESC_1DU_COR_COD_ROS_TG_NEU]]</f>
        <v>-43</v>
      </c>
      <c r="OK71" s="15">
        <f>Tabla2[[#This Row],[PAS_1DU_COR_COD_ROS_TG_POS]]-Tabla2[[#This Row],[ESC_1DU_COR_COD_ROS_TG_POS]]</f>
        <v>58.083333333333314</v>
      </c>
      <c r="OL71" s="15">
        <f>Tabla2[[#This Row],[PAS_1DU_COR_COD_ROS_TG_TOT]]-Tabla2[[#This Row],[ESC_1DU_COR_COD_ROS_TG_TOT]]</f>
        <v>-17.628787878787875</v>
      </c>
      <c r="OM71" s="15">
        <f>Tabla2[[#This Row],[PAS_1DU_COR_COD_ESC_TG_NEG]]-Tabla2[[#This Row],[ESC_1DU_COR_COD_ESC_TG_NEG]]</f>
        <v>-90.302521008403346</v>
      </c>
      <c r="ON71" s="15">
        <f>Tabla2[[#This Row],[PAS_1DU_COR_COD_ESC_TG_NEU]]-Tabla2[[#This Row],[ESC_1DU_COR_COD_ESC_TG_NEU]]</f>
        <v>33.666666666666686</v>
      </c>
      <c r="OO71" s="15">
        <f>Tabla2[[#This Row],[PAS_1DU_COR_COD_ESC_TG_POS]]-Tabla2[[#This Row],[ESC_1DU_COR_COD_ESC_TG_POS]]</f>
        <v>-28.921052631578959</v>
      </c>
      <c r="OP71" s="15">
        <f>Tabla2[[#This Row],[PAS_1DU_COR_COD_ESC_TG_TOT]]-Tabla2[[#This Row],[ESC_1DU_COR_COD_ESC_TG_TOT]]</f>
        <v>-22.370370370370381</v>
      </c>
      <c r="OQ71" s="61">
        <v>105.58333333333334</v>
      </c>
      <c r="OR71" s="62">
        <v>-62.892857142857139</v>
      </c>
      <c r="OS71" s="62">
        <v>-21.61904761904762</v>
      </c>
      <c r="OT71" s="62">
        <v>-10.252136752136778</v>
      </c>
      <c r="OU71" s="62">
        <v>-73</v>
      </c>
      <c r="OV71" s="62">
        <v>34.5</v>
      </c>
      <c r="OW71" s="62">
        <v>-41.75</v>
      </c>
      <c r="OX71" s="62">
        <v>-21.380471380471363</v>
      </c>
      <c r="OY71" s="62">
        <v>-32.036764705882376</v>
      </c>
      <c r="OZ71" s="62">
        <v>-42.166666666666686</v>
      </c>
      <c r="PA71" s="62">
        <v>45.254385964912274</v>
      </c>
      <c r="PB71" s="62">
        <v>-16.638888888888857</v>
      </c>
    </row>
    <row r="72" spans="1:418" x14ac:dyDescent="0.3">
      <c r="A72" s="4" t="s">
        <v>70</v>
      </c>
      <c r="B72" s="2">
        <v>30</v>
      </c>
      <c r="C72" s="2">
        <v>1</v>
      </c>
      <c r="D72" s="2">
        <v>32</v>
      </c>
      <c r="E72">
        <v>2.4</v>
      </c>
      <c r="F72">
        <v>1103.8333333333333</v>
      </c>
      <c r="G72">
        <v>2.35</v>
      </c>
      <c r="H72">
        <v>1081.4545454545455</v>
      </c>
      <c r="I72">
        <v>2.6</v>
      </c>
      <c r="J72">
        <v>992.93333333333328</v>
      </c>
      <c r="K72">
        <v>2.4500000000000002</v>
      </c>
      <c r="L72">
        <v>1053.578947368421</v>
      </c>
      <c r="M72">
        <v>2.1</v>
      </c>
      <c r="N72">
        <v>827.61538461538464</v>
      </c>
      <c r="O72">
        <v>2.95</v>
      </c>
      <c r="P72">
        <v>1116.4666666666667</v>
      </c>
      <c r="Q72">
        <v>2.5</v>
      </c>
      <c r="R72">
        <v>1186.6363636363637</v>
      </c>
      <c r="S72">
        <v>2.5166666666666666</v>
      </c>
      <c r="T72">
        <v>1039.9743589743589</v>
      </c>
      <c r="U72">
        <v>2.4833333333333334</v>
      </c>
      <c r="V72">
        <v>1046.6883116883116</v>
      </c>
      <c r="W72">
        <v>1.1499999999999999</v>
      </c>
      <c r="X72">
        <v>392.84615384615387</v>
      </c>
      <c r="Y72">
        <v>1.25</v>
      </c>
      <c r="Z72">
        <v>368.64705882352939</v>
      </c>
      <c r="AA72">
        <v>0.75</v>
      </c>
      <c r="AB72">
        <v>355.66666666666669</v>
      </c>
      <c r="AC72">
        <v>1.05</v>
      </c>
      <c r="AD72">
        <v>373.71794871794873</v>
      </c>
      <c r="AE72">
        <v>1.05</v>
      </c>
      <c r="AF72">
        <v>373.71794871794873</v>
      </c>
      <c r="AG72">
        <v>2.0055555555555555</v>
      </c>
      <c r="AH72">
        <v>820.43103448275861</v>
      </c>
      <c r="BM72">
        <v>2.0055555555555555</v>
      </c>
      <c r="BN72">
        <v>820.43103448275861</v>
      </c>
      <c r="BO72">
        <v>5</v>
      </c>
      <c r="BP72">
        <v>1905</v>
      </c>
      <c r="BS72">
        <v>2.5</v>
      </c>
      <c r="BT72">
        <v>926</v>
      </c>
      <c r="BU72">
        <v>3.3333333333333335</v>
      </c>
      <c r="BV72">
        <v>1415.5</v>
      </c>
      <c r="BW72">
        <v>1</v>
      </c>
      <c r="BX72">
        <v>482.5</v>
      </c>
      <c r="BY72">
        <v>2.8333333333333335</v>
      </c>
      <c r="BZ72">
        <v>1511.3333333333333</v>
      </c>
      <c r="CA72">
        <v>1.5</v>
      </c>
      <c r="CB72">
        <v>644</v>
      </c>
      <c r="CC72">
        <v>1.875</v>
      </c>
      <c r="CD72">
        <v>897.22222222222217</v>
      </c>
      <c r="CE72">
        <v>2.1052631578947367</v>
      </c>
      <c r="CF72">
        <v>991.4545454545455</v>
      </c>
      <c r="CG72">
        <v>0</v>
      </c>
      <c r="CK72">
        <v>4.5</v>
      </c>
      <c r="CL72">
        <v>1309.5</v>
      </c>
      <c r="CM72">
        <v>3</v>
      </c>
      <c r="CN72">
        <v>1309.5</v>
      </c>
      <c r="CO72">
        <v>2.75</v>
      </c>
      <c r="CP72">
        <v>750</v>
      </c>
      <c r="CQ72">
        <v>0.33333333333333331</v>
      </c>
      <c r="CR72">
        <v>622</v>
      </c>
      <c r="CS72">
        <v>1.1666666666666667</v>
      </c>
      <c r="CT72">
        <v>443</v>
      </c>
      <c r="CU72">
        <v>1.25</v>
      </c>
      <c r="CV72">
        <v>626.33333333333337</v>
      </c>
      <c r="CW72">
        <v>1.5263157894736843</v>
      </c>
      <c r="CX72">
        <v>797.125</v>
      </c>
      <c r="CY72">
        <v>1.8157894736842106</v>
      </c>
      <c r="CZ72">
        <v>909.63157894736844</v>
      </c>
      <c r="DA72">
        <v>4</v>
      </c>
      <c r="DB72">
        <v>1064</v>
      </c>
      <c r="DE72">
        <v>2</v>
      </c>
      <c r="DF72">
        <v>585.5</v>
      </c>
      <c r="DG72">
        <v>2.6666666666666665</v>
      </c>
      <c r="DH72">
        <v>745</v>
      </c>
      <c r="DI72">
        <v>0</v>
      </c>
      <c r="DK72">
        <v>0.5</v>
      </c>
      <c r="DL72">
        <v>335.5</v>
      </c>
      <c r="DM72">
        <v>0.5</v>
      </c>
      <c r="DN72">
        <v>370</v>
      </c>
      <c r="DO72">
        <v>0.375</v>
      </c>
      <c r="DP72">
        <v>352.75</v>
      </c>
      <c r="DQ72">
        <v>0.73684210526315785</v>
      </c>
      <c r="DR72">
        <v>520.85714285714289</v>
      </c>
      <c r="DS72">
        <v>0.73684210526315785</v>
      </c>
      <c r="DT72">
        <v>520.85714285714289</v>
      </c>
      <c r="DU72">
        <v>1.4561403508771931</v>
      </c>
      <c r="DV72">
        <v>804.96153846153845</v>
      </c>
      <c r="DW72">
        <v>1.5555555555555556</v>
      </c>
      <c r="DX72">
        <v>1058</v>
      </c>
      <c r="DY72">
        <v>1.4</v>
      </c>
      <c r="DZ72">
        <v>850.5</v>
      </c>
      <c r="EA72">
        <v>0.875</v>
      </c>
      <c r="EB72">
        <v>564.66666666666663</v>
      </c>
      <c r="EC72">
        <v>1.2962962962962963</v>
      </c>
      <c r="ED72">
        <v>827</v>
      </c>
      <c r="EE72">
        <v>2.5</v>
      </c>
      <c r="EF72">
        <v>944</v>
      </c>
      <c r="EG72">
        <v>0.75</v>
      </c>
      <c r="EH72">
        <v>668</v>
      </c>
      <c r="EI72">
        <v>2.25</v>
      </c>
      <c r="EJ72">
        <v>855.33333333333337</v>
      </c>
      <c r="EK72">
        <v>1.9285714285714286</v>
      </c>
      <c r="EL72">
        <v>866.57142857142856</v>
      </c>
      <c r="EM72">
        <v>1.5121951219512195</v>
      </c>
      <c r="EN72">
        <v>843.29411764705878</v>
      </c>
      <c r="EO72">
        <v>1.6666666666666667</v>
      </c>
      <c r="EP72">
        <v>758.6</v>
      </c>
      <c r="EQ72">
        <v>2.5</v>
      </c>
      <c r="ER72">
        <v>964.16666666666663</v>
      </c>
      <c r="ES72">
        <v>1.75</v>
      </c>
      <c r="ET72">
        <v>704.25</v>
      </c>
      <c r="EU72">
        <v>2</v>
      </c>
      <c r="EV72">
        <v>826.33333333333337</v>
      </c>
      <c r="EW72">
        <v>0.5</v>
      </c>
      <c r="EX72">
        <v>668</v>
      </c>
      <c r="EY72">
        <v>0</v>
      </c>
      <c r="FA72">
        <v>2.75</v>
      </c>
      <c r="FB72">
        <v>1034</v>
      </c>
      <c r="FC72">
        <v>1</v>
      </c>
      <c r="FD72">
        <v>942.5</v>
      </c>
      <c r="FE72">
        <v>1.6585365853658536</v>
      </c>
      <c r="FF72">
        <v>850.78947368421052</v>
      </c>
      <c r="FG72">
        <v>1.5853658536585367</v>
      </c>
      <c r="FH72">
        <v>847.25</v>
      </c>
      <c r="FI72">
        <v>1.2222222222222223</v>
      </c>
      <c r="FJ72">
        <v>643.25</v>
      </c>
      <c r="FK72">
        <v>1.5</v>
      </c>
      <c r="FL72">
        <v>663.16666666666663</v>
      </c>
      <c r="FM72">
        <v>0.625</v>
      </c>
      <c r="FN72">
        <v>385</v>
      </c>
      <c r="FO72">
        <v>1.1481481481481481</v>
      </c>
      <c r="FP72">
        <v>592.84615384615381</v>
      </c>
      <c r="FQ72">
        <v>2.3333333333333335</v>
      </c>
      <c r="FR72">
        <v>814</v>
      </c>
      <c r="FS72">
        <v>0.75</v>
      </c>
      <c r="FT72">
        <v>493.5</v>
      </c>
      <c r="FU72">
        <v>1.25</v>
      </c>
      <c r="FV72">
        <v>852</v>
      </c>
      <c r="FW72">
        <v>1.5714285714285714</v>
      </c>
      <c r="FX72">
        <v>743.375</v>
      </c>
      <c r="FY72">
        <v>1.2926829268292683</v>
      </c>
      <c r="FZ72">
        <v>650.19047619047615</v>
      </c>
      <c r="GA72">
        <v>1.2926829268292683</v>
      </c>
      <c r="GB72">
        <v>650.19047619047615</v>
      </c>
      <c r="GC72">
        <v>1.4878048780487805</v>
      </c>
      <c r="GD72">
        <v>774.64912280701753</v>
      </c>
      <c r="GE72">
        <v>1.4777777777777779</v>
      </c>
      <c r="GF72">
        <v>784.14457831325296</v>
      </c>
      <c r="GG72">
        <v>4</v>
      </c>
      <c r="GH72">
        <v>843</v>
      </c>
      <c r="GI72">
        <v>1.6666666666666667</v>
      </c>
      <c r="GJ72">
        <v>857</v>
      </c>
      <c r="GK72">
        <v>3.75</v>
      </c>
      <c r="GL72">
        <v>1267.6666666666667</v>
      </c>
      <c r="GM72">
        <v>3</v>
      </c>
      <c r="GN72">
        <v>1100.5999999999999</v>
      </c>
      <c r="GO72">
        <v>2.75</v>
      </c>
      <c r="GP72">
        <v>551.5</v>
      </c>
      <c r="GQ72">
        <v>9</v>
      </c>
      <c r="GR72">
        <v>2030</v>
      </c>
      <c r="GS72">
        <v>5.666666666666667</v>
      </c>
      <c r="GT72">
        <v>1558</v>
      </c>
      <c r="GU72">
        <v>4.625</v>
      </c>
      <c r="GV72">
        <v>1113.75</v>
      </c>
      <c r="GW72">
        <v>3.8125</v>
      </c>
      <c r="GX72">
        <v>1108.6923076923076</v>
      </c>
      <c r="GY72">
        <v>3</v>
      </c>
      <c r="GZ72">
        <v>597</v>
      </c>
      <c r="HA72">
        <v>4.333333333333333</v>
      </c>
      <c r="HB72">
        <v>1146.3333333333333</v>
      </c>
      <c r="HC72">
        <v>3.25</v>
      </c>
      <c r="HD72">
        <v>917.66666666666663</v>
      </c>
      <c r="HE72">
        <v>3.625</v>
      </c>
      <c r="HF72">
        <v>969.85714285714289</v>
      </c>
      <c r="HG72">
        <v>4</v>
      </c>
      <c r="HH72">
        <v>1429.6666666666667</v>
      </c>
      <c r="HI72">
        <v>0</v>
      </c>
      <c r="HK72">
        <v>2</v>
      </c>
      <c r="HL72">
        <v>574</v>
      </c>
      <c r="HM72">
        <v>2.75</v>
      </c>
      <c r="HN72">
        <v>1087.4000000000001</v>
      </c>
      <c r="HO72">
        <v>3.1875</v>
      </c>
      <c r="HP72">
        <v>1018.8333333333334</v>
      </c>
      <c r="HQ72">
        <v>3.5</v>
      </c>
      <c r="HR72">
        <v>1065.56</v>
      </c>
      <c r="HS72">
        <v>4</v>
      </c>
      <c r="HT72">
        <v>758</v>
      </c>
      <c r="HU72">
        <v>1.6666666666666667</v>
      </c>
      <c r="HV72">
        <v>610</v>
      </c>
      <c r="HW72">
        <v>1.5</v>
      </c>
      <c r="HX72">
        <v>469.33333333333331</v>
      </c>
      <c r="HY72">
        <v>1.875</v>
      </c>
      <c r="HZ72">
        <v>564.33333333333337</v>
      </c>
      <c r="IA72">
        <v>2</v>
      </c>
      <c r="IB72">
        <v>570</v>
      </c>
      <c r="IC72">
        <v>0</v>
      </c>
      <c r="IE72">
        <v>0.33333333333333331</v>
      </c>
      <c r="IF72">
        <v>193</v>
      </c>
      <c r="IG72">
        <v>1.125</v>
      </c>
      <c r="IH72">
        <v>475.75</v>
      </c>
      <c r="II72">
        <v>1.5</v>
      </c>
      <c r="IJ72">
        <v>528.9</v>
      </c>
      <c r="IK72">
        <v>1.5</v>
      </c>
      <c r="IL72">
        <v>528.9</v>
      </c>
      <c r="IM72">
        <v>2.8333333333333335</v>
      </c>
      <c r="IN72">
        <v>912.2285714285714</v>
      </c>
      <c r="IO72">
        <v>3</v>
      </c>
      <c r="IP72">
        <v>953.28571428571433</v>
      </c>
      <c r="IQ72">
        <v>2.7142857142857144</v>
      </c>
      <c r="IR72">
        <v>951.33333333333337</v>
      </c>
      <c r="IS72">
        <v>3.5</v>
      </c>
      <c r="IT72">
        <v>954.6</v>
      </c>
      <c r="IU72">
        <v>3.0454545454545454</v>
      </c>
      <c r="IV72">
        <v>953</v>
      </c>
      <c r="IW72">
        <v>3</v>
      </c>
      <c r="IX72">
        <v>1432</v>
      </c>
      <c r="IY72">
        <v>3</v>
      </c>
      <c r="IZ72">
        <v>1110.2</v>
      </c>
      <c r="JA72">
        <v>2</v>
      </c>
      <c r="JB72">
        <v>1385.3333333333333</v>
      </c>
      <c r="JC72">
        <v>2.6818181818181817</v>
      </c>
      <c r="JD72">
        <v>1286.25</v>
      </c>
      <c r="JE72">
        <v>2.8636363636363638</v>
      </c>
      <c r="JF72">
        <v>1086.3</v>
      </c>
      <c r="JG72">
        <v>3.8888888888888888</v>
      </c>
      <c r="JH72">
        <v>1229.25</v>
      </c>
      <c r="JI72">
        <v>3.8571428571428572</v>
      </c>
      <c r="JJ72">
        <v>1020.8333333333334</v>
      </c>
      <c r="JK72">
        <v>4.333333333333333</v>
      </c>
      <c r="JL72">
        <v>1199</v>
      </c>
      <c r="JM72">
        <v>4</v>
      </c>
      <c r="JN72">
        <v>1155.4736842105262</v>
      </c>
      <c r="JO72">
        <v>2.3333333333333335</v>
      </c>
      <c r="JP72">
        <v>1169</v>
      </c>
      <c r="JQ72">
        <v>3.6666666666666665</v>
      </c>
      <c r="JR72">
        <v>1196.2857142857142</v>
      </c>
      <c r="JS72">
        <v>4.7142857142857144</v>
      </c>
      <c r="JT72">
        <v>1577.6666666666667</v>
      </c>
      <c r="JU72">
        <v>3.6363636363636362</v>
      </c>
      <c r="JV72">
        <v>1324.4705882352941</v>
      </c>
      <c r="JW72">
        <v>3.8181818181818183</v>
      </c>
      <c r="JX72">
        <v>1235.2777777777778</v>
      </c>
      <c r="JY72">
        <v>3.3409090909090908</v>
      </c>
      <c r="JZ72">
        <v>1167.560606060606</v>
      </c>
      <c r="KA72">
        <v>2.8888888888888888</v>
      </c>
      <c r="KB72">
        <v>654</v>
      </c>
      <c r="KC72">
        <v>2.1428571428571428</v>
      </c>
      <c r="KD72">
        <v>639</v>
      </c>
      <c r="KE72">
        <v>1.8333333333333333</v>
      </c>
      <c r="KF72">
        <v>677.4</v>
      </c>
      <c r="KG72">
        <v>2.3636363636363638</v>
      </c>
      <c r="KH72">
        <v>655.42105263157896</v>
      </c>
      <c r="KI72">
        <v>2.5</v>
      </c>
      <c r="KJ72">
        <v>899</v>
      </c>
      <c r="KK72">
        <v>3</v>
      </c>
      <c r="KL72">
        <v>765.33333333333337</v>
      </c>
      <c r="KM72">
        <v>3</v>
      </c>
      <c r="KN72">
        <v>909.33333333333337</v>
      </c>
      <c r="KO72">
        <v>2.8636363636363638</v>
      </c>
      <c r="KP72">
        <v>838.9473684210526</v>
      </c>
      <c r="KQ72">
        <v>2.6136363636363638</v>
      </c>
      <c r="KR72">
        <v>747.18421052631584</v>
      </c>
      <c r="KS72">
        <v>2.6136363636363638</v>
      </c>
      <c r="KT72">
        <v>747.18421052631584</v>
      </c>
      <c r="KU72">
        <v>3.0984848484848486</v>
      </c>
      <c r="KV72">
        <v>1013.9615384615385</v>
      </c>
      <c r="KW72">
        <v>3.0277777777777777</v>
      </c>
      <c r="KX72">
        <v>988.34532374100718</v>
      </c>
      <c r="KY72" s="15">
        <f>Tabla2[[#This Row],[ROS_NUM_COR_COD_ROS_TG_NEG]]-Tabla2[[#This Row],[PAS_NUM_COR_COD_ROS_TG_NEG]]</f>
        <v>1.9</v>
      </c>
      <c r="KZ72" s="15">
        <f>Tabla2[[#This Row],[ROS_DUR_COR_COD_ROS_TG_NEG]]-Tabla2[[#This Row],[PAS_DUR_COR_COD_ROS_TG_NEG]]</f>
        <v>602.0512820512821</v>
      </c>
      <c r="LA72" s="15">
        <f>Tabla2[[#This Row],[ROS_NUM_COR_COD_ROS_TG_NEU]]-Tabla2[[#This Row],[PAS_NUM_COR_COD_ROS_TG_NEU]]</f>
        <v>-2.95</v>
      </c>
      <c r="LB72" s="15">
        <f>Tabla2[[#This Row],[ROS_DUR_COR_COD_ROS_TG_NEU]]-Tabla2[[#This Row],[PAS_DUR_COR_COD_ROS_TG_NEU]]</f>
        <v>-1116.4666666666667</v>
      </c>
      <c r="LC72" s="15">
        <f>Tabla2[[#This Row],[ROS_NUM_COR_COD_ROS_TG_POS]]-Tabla2[[#This Row],[PAS_NUM_COR_COD_ROS_TG_POS]]</f>
        <v>-0.5</v>
      </c>
      <c r="LD72" s="15">
        <f>Tabla2[[#This Row],[ROS_DUR_COR_COD_ROS_TG_POS]]-Tabla2[[#This Row],[PAS_DUR_COR_COD_ROS_TG_POS]]</f>
        <v>-612.63636363636374</v>
      </c>
      <c r="LE72" s="15">
        <f>Tabla2[[#This Row],[ROS_NUM_COR_COD_ROS_TG_TOT]]-Tabla2[[#This Row],[PAS_NUM_COR_COD_ROS_TG_TOT]]</f>
        <v>0.23333333333333339</v>
      </c>
      <c r="LF72" s="15">
        <f>Tabla2[[#This Row],[ROS_DUR_COR_COD_ROS_TG_TOT]]-Tabla2[[#This Row],[PAS_DUR_COR_COD_ROS_TG_TOT]]</f>
        <v>47.425641025641198</v>
      </c>
      <c r="LG72" s="15">
        <f>Tabla2[[#This Row],[ROS_NUM_COR_COD_ESC_TG_NEG]]-Tabla2[[#This Row],[PAS_NUM_COR_COD_ESC_TG_NEG]]</f>
        <v>0.35000000000000009</v>
      </c>
      <c r="LH72" s="15">
        <f>Tabla2[[#This Row],[ROS_DUR_COR_COD_ESC_TG_NEG]]-Tabla2[[#This Row],[PAS_DUR_COR_COD_ESC_TG_NEG]]</f>
        <v>-552.33333333333326</v>
      </c>
      <c r="LI72" s="15">
        <f>Tabla2[[#This Row],[ROS_NUM_COR_COD_ESC_TG_NEU]]-Tabla2[[#This Row],[PAS_NUM_COR_COD_ESC_TG_NEU]]</f>
        <v>6.65</v>
      </c>
      <c r="LJ72" s="15">
        <f>Tabla2[[#This Row],[ROS_NUM_COR_COD_ESC_TG_NEG]]-Tabla2[[#This Row],[PAS_NUM_COR_COD_ESC_TG_NEG]]</f>
        <v>0.35000000000000009</v>
      </c>
      <c r="LK72" s="15">
        <f>Tabla2[[#This Row],[ROS_NUM_COR_COD_ESC_TG_POS]]-Tabla2[[#This Row],[PAS_NUM_COR_COD_ESC_TG_POS]]</f>
        <v>3.0666666666666669</v>
      </c>
      <c r="LL72" s="15">
        <f>Tabla2[[#This Row],[ROS_DUR_COR_COD_ESC_TG_POS]]-Tabla2[[#This Row],[PAS_DUR_COR_COD_ESC_TG_POS]]</f>
        <v>565.06666666666672</v>
      </c>
      <c r="LM72" s="15">
        <f>Tabla2[[#This Row],[ROS_NUM_COR_COD_ESC_TG_TOT]]-Tabla2[[#This Row],[PAS_NUM_COR_COD_ESC_TG_TOT]]</f>
        <v>2.1749999999999998</v>
      </c>
      <c r="LN72" s="15">
        <f>Tabla2[[#This Row],[ROS_DUR_COR_COD_ESC_TG_TOT]]-Tabla2[[#This Row],[PAS_DUR_COR_COD_ESC_TG_TOT]]</f>
        <v>60.171052631578959</v>
      </c>
      <c r="LO72" s="15">
        <f>Tabla2[[#This Row],[PAS_NUM_COR_COD_ROS_TG_NEG]]-Tabla2[[#This Row],[ESC_NUM_COR_COD_ROS_TG_NEG]]</f>
        <v>-0.64999999999999991</v>
      </c>
      <c r="LP72" s="15">
        <f>Tabla2[[#This Row],[PAS_DUR_COR_COD_ROS_TG_NEG]]-Tabla2[[#This Row],[ESC_DUR_COR_COD_ROS_TG_NEG]]</f>
        <v>77.615384615384642</v>
      </c>
      <c r="LQ72" s="15">
        <f>Tabla2[[#This Row],[PAS_NUM_COR_COD_ROS_TG_NEU]]-Tabla2[[#This Row],[ESC_NUM_COR_COD_ROS_TG_NEU]]</f>
        <v>2.6166666666666667</v>
      </c>
      <c r="LR72" s="15">
        <f>Tabla2[[#This Row],[PAS_DUR_COR_COD_ROS_TG_NEU]]-Tabla2[[#This Row],[ESC_DUR_COR_COD_ROS_TG_NEU]]</f>
        <v>494.4666666666667</v>
      </c>
      <c r="LS72" s="15">
        <f>Tabla2[[#This Row],[PAS_NUM_COR_COD_ROS_TG_POS]]-Tabla2[[#This Row],[ESC_NUM_COR_COD_ROS_TG_POS]]</f>
        <v>1.3333333333333333</v>
      </c>
      <c r="LT72" s="15">
        <f>Tabla2[[#This Row],[PAS_DUR_COR_COD_ROS_TG_POS]]-Tabla2[[#This Row],[ESC_DUR_COR_COD_ROS_TG_POS]]</f>
        <v>743.63636363636374</v>
      </c>
      <c r="LU72" s="15">
        <f>Tabla2[[#This Row],[PAS_NUM_COR_COD_ROS_TG_TOT]]-Tabla2[[#This Row],[ESC_NUM_COR_COD_ROS_TG_TOT]]</f>
        <v>1.2666666666666666</v>
      </c>
      <c r="LV72" s="15">
        <f>Tabla2[[#This Row],[PAS_DUR_COR_COD_ROS_TG_TOT]]-Tabla2[[#This Row],[ESC_DUR_COR_COD_ROS_TG_TOT]]</f>
        <v>413.64102564102552</v>
      </c>
      <c r="LW72" s="15">
        <f>Tabla2[[#This Row],[PAS_NUM_COR_COD_ESC_TG_NEG]]-Tabla2[[#This Row],[ESC_NUM_COR_COD_ESC_TG_NEG]]</f>
        <v>1.4</v>
      </c>
      <c r="LX72" s="15">
        <f>Tabla2[[#This Row],[PAS_DUR_COR_COD_ESC_TG_NEG]]-Tabla2[[#This Row],[ESC_DUR_COR_COD_ESC_TG_NEG]]</f>
        <v>621.33333333333326</v>
      </c>
      <c r="LY72" s="15">
        <f>Tabla2[[#This Row],[PAS_NUM_COR_COD_ESC_TG_NEU]]-Tabla2[[#This Row],[ESC_NUM_COR_COD_ESC_TG_NEU]]</f>
        <v>-0.48333333333333339</v>
      </c>
      <c r="LZ72" s="15">
        <f>Tabla2[[#This Row],[PAS_DUR_COR_COD_ESC_TG_NEU]]-Tabla2[[#This Row],[ESC_DUR_COR_COD_ESC_TG_NEU]]</f>
        <v>-429.87878787878776</v>
      </c>
      <c r="MA72" s="15">
        <f>Tabla2[[#This Row],[PAS_NUM_COR_COD_ESC_TG_POS]]-Tabla2[[#This Row],[ESC_NUM_COR_COD_ESC_TG_POS]]</f>
        <v>1.1000000000000001</v>
      </c>
      <c r="MB72" s="15">
        <f>Tabla2[[#This Row],[PAS_DUR_COR_COD_ESC_TG_POS]]-Tabla2[[#This Row],[ESC_DUR_COR_COD_ESC_TG_POS]]</f>
        <v>348.93333333333328</v>
      </c>
      <c r="MC72" s="15">
        <f>Tabla2[[#This Row],[PAS_NUM_COR_COD_ESC_TG_TOT]]-Tabla2[[#This Row],[ESC_NUM_COR_COD_ESC_TG_TOT]]</f>
        <v>0.57500000000000018</v>
      </c>
      <c r="MD72" s="15">
        <f>Tabla2[[#This Row],[PAS_DUR_COR_COD_ESC_TG_TOT]]-Tabla2[[#This Row],[ESC_DUR_COR_COD_ESC_TG_TOT]]</f>
        <v>156.35672514619887</v>
      </c>
      <c r="ME72" s="42">
        <f>Tabla25[[#This Row],[PAS_NUM_COR_COD_ROS_TG_NEG]]-Tabla25[[#This Row],[PAS_NUM_COR_COD_ESC_TG_NEG]]</f>
        <v>-0.29999999999999982</v>
      </c>
      <c r="MF72" s="42">
        <f>Tabla25[[#This Row],[PAS_NUM_COR_COD_ROS_TG_NEU]]-Tabla25[[#This Row],[PAS_NUM_COR_COD_ESC_TG_NEU]]</f>
        <v>0.60000000000000009</v>
      </c>
      <c r="MG72" s="42">
        <f>Tabla25[[#This Row],[PAS_NUM_COR_COD_ROS_TG_POS]]-Tabla25[[#This Row],[PAS_NUM_COR_COD_ESC_TG_POS]]</f>
        <v>-0.10000000000000009</v>
      </c>
      <c r="MH72" s="42">
        <f>Tabla25[[#This Row],[PAS_NUM_COR_COD_ROS_TG_TOT]]-Tabla25[[#This Row],[PAS_NUM_COR_COD_ESC_TG_TOT]]</f>
        <v>6.666666666666643E-2</v>
      </c>
      <c r="MI72" s="42">
        <f>Tabla25[[#This Row],[PAS_DUR_COR_COD_ROS_TG_NEG]]-Tabla25[[#This Row],[PAS_DUR_COR_COD_ESC_TG_NEG]]</f>
        <v>-276.21794871794862</v>
      </c>
      <c r="MJ72" s="42">
        <f>Tabla25[[#This Row],[PAS_DUR_COR_COD_ROS_TG_NEU]]-Tabla25[[#This Row],[PAS_DUR_COR_COD_ESC_TG_NEU]]</f>
        <v>35.012121212121201</v>
      </c>
      <c r="MK72" s="42">
        <f>Tabla25[[#This Row],[PAS_DUR_COR_COD_ROS_TG_POS]]-Tabla25[[#This Row],[PAS_DUR_COR_COD_ESC_TG_POS]]</f>
        <v>193.70303030303046</v>
      </c>
      <c r="ML72" s="42">
        <f>Tabla25[[#This Row],[PAS_DUR_COR_COD_ROS_TG_TOT]]-Tabla25[[#This Row],[PAS_DUR_COR_COD_ESC_TG_TOT]]</f>
        <v>-13.604588394062148</v>
      </c>
      <c r="MM72" s="44">
        <f>Tabla25[[#This Row],[ESC_NUM_COR_COD_ROS_TG_NEG]]-Tabla25[[#This Row],[ESC_NUM_COR_COD_ESC_TG_NEG]]</f>
        <v>1.75</v>
      </c>
      <c r="MN72" s="44">
        <f>Tabla25[[#This Row],[ESC_NUM_COR_COD_ROS_TG_NEU]]-Tabla25[[#This Row],[ESC_NUM_COR_COD_ESC_TG_NEU]]</f>
        <v>-2.5</v>
      </c>
      <c r="MO72" s="44">
        <f>Tabla25[[#This Row],[ESC_NUM_COR_COD_ROS_TG_POS]]-Tabla25[[#This Row],[ESC_NUM_COR_COD_ESC_TG_POS]]</f>
        <v>-0.33333333333333326</v>
      </c>
      <c r="MP72" s="44">
        <f>Tabla25[[#This Row],[ESC_NUM_COR_COD_ROS_TG_TOT]]-Tabla25[[#This Row],[ESC_NUM_COR_COD_ESC_TG_TOT]]</f>
        <v>-0.625</v>
      </c>
      <c r="MQ72" s="44">
        <f>Tabla25[[#This Row],[ESC_DUR_COR_COD_ROS_TG_NEG]]-Tabla25[[#This Row],[ESC_DUR_COR_COD_ESC_TG_NEG]]</f>
        <v>267.5</v>
      </c>
      <c r="MR72" s="44">
        <f>Tabla25[[#This Row],[ESC_DUR_COR_COD_ROS_TG_NEU]]-Tabla25[[#This Row],[ESC_DUR_COR_COD_ESC_TG_NEU]]</f>
        <v>-889.33333333333326</v>
      </c>
      <c r="MS72" s="44">
        <f>Tabla25[[#This Row],[ESC_DUR_COR_COD_ROS_TG_POS]]-Tabla25[[#This Row],[ESC_DUR_COR_COD_ESC_TG_POS]]</f>
        <v>-201</v>
      </c>
      <c r="MT72" s="44">
        <f>Tabla25[[#This Row],[ESC_DUR_COR_COD_ROS_TG_TOT]]-Tabla25[[#This Row],[ESC_DUR_COR_COD_ESC_TG_TOT]]</f>
        <v>-270.8888888888888</v>
      </c>
      <c r="MU72" s="47">
        <f>Tabla25[[#This Row],[ROS_NUM_COR_COD_ROS_TG_NEG]]-Tabla25[[#This Row],[ROS_NUM_COR_COD_ESC_TG_NEG]]</f>
        <v>1.25</v>
      </c>
      <c r="MV72" s="47">
        <f>Tabla25[[#This Row],[ROS_NUM_COR_COD_ROS_TG_NEU]]-Tabla25[[#This Row],[ROS_NUM_COR_COD_ESC_TG_NEU]]</f>
        <v>-9</v>
      </c>
      <c r="MW72" s="47">
        <f>Tabla25[[#This Row],[ROS_NUM_COR_COD_ROS_TG_POS]]-Tabla25[[#This Row],[ROS_NUM_COR_COD_ESC_TG_POS]]</f>
        <v>-3.666666666666667</v>
      </c>
      <c r="MX72" s="47">
        <f>Tabla25[[#This Row],[ROS_NUM_COR_COD_ROS_TG_TOT]]-Tabla25[[#This Row],[ROS_NUM_COR_COD_ESC_TG_TOT]]</f>
        <v>-1.875</v>
      </c>
      <c r="MY72" s="47">
        <f>Tabla25[[#This Row],[ROS_DUR_COR_COD_ROS_TG_NEG]]-Tabla25[[#This Row],[ROS_DUR_COR_COD_ESC_TG_NEG]]</f>
        <v>878.16666666666674</v>
      </c>
      <c r="MZ72" s="47">
        <f>Tabla25[[#This Row],[ROS_DUR_COR_COD_ROS_TG_NEU]]-Tabla25[[#This Row],[ROS_DUR_COR_COD_ESC_TG_NEU]]</f>
        <v>-2030</v>
      </c>
      <c r="NA72" s="47">
        <f>Tabla25[[#This Row],[ROS_DUR_COR_COD_ROS_TG_POS]]-Tabla25[[#This Row],[ROS_DUR_COR_COD_ESC_TG_POS]]</f>
        <v>-984</v>
      </c>
      <c r="NB72" s="47">
        <f>Tabla25[[#This Row],[ROS_DUR_COR_COD_ROS_TG_TOT]]-Tabla25[[#This Row],[ROS_DUR_COR_COD_ESC_TG_TOT]]</f>
        <v>-26.349999999999909</v>
      </c>
      <c r="NC72">
        <v>211.66666666666666</v>
      </c>
      <c r="NE72">
        <v>240</v>
      </c>
      <c r="NF72">
        <v>223</v>
      </c>
      <c r="NG72">
        <v>279.75</v>
      </c>
      <c r="NH72">
        <v>132</v>
      </c>
      <c r="NI72">
        <v>307.33333333333331</v>
      </c>
      <c r="NJ72">
        <v>271.625</v>
      </c>
      <c r="NK72">
        <v>127.66666666666667</v>
      </c>
      <c r="NL72">
        <v>400</v>
      </c>
      <c r="NM72">
        <v>104</v>
      </c>
      <c r="NN72">
        <v>165.16666666666666</v>
      </c>
      <c r="NO72">
        <v>158</v>
      </c>
      <c r="NP72">
        <v>392.33333333333331</v>
      </c>
      <c r="NQ72">
        <v>246.5</v>
      </c>
      <c r="NR72">
        <v>275.44444444444446</v>
      </c>
      <c r="NS72">
        <v>247.61538461538461</v>
      </c>
      <c r="NT72">
        <v>268.73333333333335</v>
      </c>
      <c r="NU72">
        <v>268.72727272727275</v>
      </c>
      <c r="NV72">
        <v>261.69230769230768</v>
      </c>
      <c r="NW72">
        <v>269.58333333333331</v>
      </c>
      <c r="NX72">
        <v>284.90909090909093</v>
      </c>
      <c r="NY72">
        <v>301.46666666666664</v>
      </c>
      <c r="NZ72">
        <v>286.60526315789474</v>
      </c>
      <c r="OA72" s="15">
        <f>Tabla2[[#This Row],[ROS_1DU_COR_COD_ROS_TG_NEG]]-Tabla2[[#This Row],[PAS_1DU_COR_COD_ROS_TG_NEG]]</f>
        <v>-35.948717948717956</v>
      </c>
      <c r="OB72" s="15">
        <f>Tabla2[[#This Row],[ROS_1DU_COR_COD_ROS_TG_NEU]]-Tabla2[[#This Row],[PAS_1DU_COR_COD_ROS_TG_NEU]]</f>
        <v>-268.73333333333335</v>
      </c>
      <c r="OC72" s="15">
        <f>Tabla2[[#This Row],[ROS_1DU_COR_COD_ROS_TG_POS]]-Tabla2[[#This Row],[PAS_1DU_COR_COD_ROS_TG_POS]]</f>
        <v>-28.727272727272748</v>
      </c>
      <c r="OD72" s="15">
        <f>Tabla2[[#This Row],[ROS_1DU_COR_COD_ROS_TG_TOT]]-Tabla2[[#This Row],[PAS_1DU_COR_COD_ROS_TG_TOT]]</f>
        <v>-38.692307692307679</v>
      </c>
      <c r="OE72" s="15">
        <f>Tabla2[[#This Row],[ROS_1DU_COR_COD_ESC_TG_NEG]]-Tabla2[[#This Row],[PAS_1DU_COR_COD_ESC_TG_NEG]]</f>
        <v>10.166666666666686</v>
      </c>
      <c r="OF72" s="15">
        <f>Tabla2[[#This Row],[ROS_1DU_COR_COD_ESC_TG_NEU]]-Tabla2[[#This Row],[PAS_1DU_COR_COD_ESC_TG_NEU]]</f>
        <v>-152.90909090909093</v>
      </c>
      <c r="OG72" s="15">
        <f>Tabla2[[#This Row],[ROS_1DU_COR_COD_ESC_TG_POS]]-Tabla2[[#This Row],[PAS_1DU_COR_COD_ESC_TG_POS]]</f>
        <v>5.8666666666666742</v>
      </c>
      <c r="OH72" s="15">
        <f>Tabla2[[#This Row],[ROS_1DU_COR_COD_ESC_TG_TOT]]-Tabla2[[#This Row],[PAS_1DU_COR_COD_ESC_TG_TOT]]</f>
        <v>-14.98026315789474</v>
      </c>
      <c r="OI72" s="15">
        <f>Tabla2[[#This Row],[PAS_1DU_COR_COD_ROS_TG_NEG]]-Tabla2[[#This Row],[ESC_1DU_COR_COD_ROS_TG_NEG]]</f>
        <v>119.94871794871794</v>
      </c>
      <c r="OJ72" s="15">
        <f>Tabla2[[#This Row],[PAS_1DU_COR_COD_ROS_TG_NEU]]-Tabla2[[#This Row],[ESC_1DU_COR_COD_ROS_TG_NEU]]</f>
        <v>-131.26666666666665</v>
      </c>
      <c r="OK72" s="15">
        <f>Tabla2[[#This Row],[PAS_1DU_COR_COD_ROS_TG_POS]]-Tabla2[[#This Row],[ESC_1DU_COR_COD_ROS_TG_POS]]</f>
        <v>164.72727272727275</v>
      </c>
      <c r="OL72" s="15">
        <f>Tabla2[[#This Row],[PAS_1DU_COR_COD_ROS_TG_TOT]]-Tabla2[[#This Row],[ESC_1DU_COR_COD_ROS_TG_TOT]]</f>
        <v>96.525641025641022</v>
      </c>
      <c r="OM72" s="15">
        <f>Tabla2[[#This Row],[PAS_1DU_COR_COD_ESC_TG_NEG]]-Tabla2[[#This Row],[ESC_1DU_COR_COD_ESC_TG_NEG]]</f>
        <v>111.58333333333331</v>
      </c>
      <c r="ON72" s="15">
        <f>Tabla2[[#This Row],[PAS_1DU_COR_COD_ESC_TG_NEU]]-Tabla2[[#This Row],[ESC_1DU_COR_COD_ESC_TG_NEU]]</f>
        <v>-107.42424242424238</v>
      </c>
      <c r="OO72" s="15">
        <f>Tabla2[[#This Row],[PAS_1DU_COR_COD_ESC_TG_POS]]-Tabla2[[#This Row],[ESC_1DU_COR_COD_ESC_TG_POS]]</f>
        <v>54.96666666666664</v>
      </c>
      <c r="OP72" s="15">
        <f>Tabla2[[#This Row],[PAS_1DU_COR_COD_ESC_TG_TOT]]-Tabla2[[#This Row],[ESC_1DU_COR_COD_ESC_TG_TOT]]</f>
        <v>11.160818713450283</v>
      </c>
      <c r="OQ72" s="61">
        <v>-68.083333333333343</v>
      </c>
      <c r="OR72" s="62">
        <v>-132</v>
      </c>
      <c r="OS72" s="62">
        <v>-67.333333333333314</v>
      </c>
      <c r="OT72" s="62">
        <v>-48.625</v>
      </c>
      <c r="OU72" s="62">
        <v>-30.333333333333329</v>
      </c>
      <c r="OV72" s="62">
        <v>7.6666666666666856</v>
      </c>
      <c r="OW72" s="62">
        <v>-142.5</v>
      </c>
      <c r="OX72" s="62">
        <v>-110.2777777777778</v>
      </c>
      <c r="OY72" s="62">
        <v>-21.967948717948701</v>
      </c>
      <c r="OZ72" s="62">
        <v>-16.175757575757586</v>
      </c>
      <c r="PA72" s="62">
        <v>-32.739393939393892</v>
      </c>
      <c r="PB72" s="62">
        <v>-24.912955465587061</v>
      </c>
    </row>
    <row r="73" spans="1:418" x14ac:dyDescent="0.3">
      <c r="A73" s="2" t="s">
        <v>71</v>
      </c>
      <c r="B73" s="2">
        <v>30</v>
      </c>
      <c r="C73" s="2">
        <v>1</v>
      </c>
      <c r="D73" s="2">
        <v>35</v>
      </c>
      <c r="E73">
        <v>2.263157894736842</v>
      </c>
      <c r="F73">
        <v>452.28571428571428</v>
      </c>
      <c r="G73">
        <v>2.5</v>
      </c>
      <c r="H73">
        <v>494.31578947368422</v>
      </c>
      <c r="I73">
        <v>3.15</v>
      </c>
      <c r="J73">
        <v>693.33333333333337</v>
      </c>
      <c r="K73">
        <v>2.6440677966101696</v>
      </c>
      <c r="L73">
        <v>553.01960784313724</v>
      </c>
      <c r="M73">
        <v>5.7894736842105265</v>
      </c>
      <c r="N73">
        <v>1219</v>
      </c>
      <c r="O73">
        <v>4.8499999999999996</v>
      </c>
      <c r="P73">
        <v>1084.0999999999999</v>
      </c>
      <c r="Q73">
        <v>4.5</v>
      </c>
      <c r="R73">
        <v>1047.7368421052631</v>
      </c>
      <c r="S73">
        <v>5.0338983050847457</v>
      </c>
      <c r="T73">
        <v>1116.3793103448277</v>
      </c>
      <c r="U73">
        <v>3.8389830508474576</v>
      </c>
      <c r="V73">
        <v>852.78899082568807</v>
      </c>
      <c r="W73">
        <v>1.5263157894736843</v>
      </c>
      <c r="X73">
        <v>340.64705882352939</v>
      </c>
      <c r="Y73">
        <v>1.55</v>
      </c>
      <c r="Z73">
        <v>400.94117647058823</v>
      </c>
      <c r="AA73">
        <v>1.95</v>
      </c>
      <c r="AB73">
        <v>417.4736842105263</v>
      </c>
      <c r="AC73">
        <v>1.6779661016949152</v>
      </c>
      <c r="AD73">
        <v>387.52830188679246</v>
      </c>
      <c r="AE73">
        <v>1.6779661016949152</v>
      </c>
      <c r="AF73">
        <v>387.52830188679246</v>
      </c>
      <c r="AG73">
        <v>3.1186440677966103</v>
      </c>
      <c r="AH73">
        <v>700.57407407407402</v>
      </c>
      <c r="AI73">
        <v>4</v>
      </c>
      <c r="AJ73">
        <v>575</v>
      </c>
      <c r="AO73">
        <v>4</v>
      </c>
      <c r="AP73">
        <v>575</v>
      </c>
      <c r="AQ73">
        <v>6</v>
      </c>
      <c r="AR73">
        <v>920</v>
      </c>
      <c r="AW73">
        <v>6</v>
      </c>
      <c r="AX73">
        <v>920</v>
      </c>
      <c r="AY73">
        <v>5</v>
      </c>
      <c r="AZ73">
        <v>747.5</v>
      </c>
      <c r="BA73">
        <v>2</v>
      </c>
      <c r="BB73">
        <v>375</v>
      </c>
      <c r="BG73">
        <v>2</v>
      </c>
      <c r="BH73">
        <v>375</v>
      </c>
      <c r="BI73">
        <v>2</v>
      </c>
      <c r="BJ73">
        <v>375</v>
      </c>
      <c r="BK73">
        <v>4</v>
      </c>
      <c r="BL73">
        <v>623.33333333333337</v>
      </c>
      <c r="BM73">
        <v>3.1333333333333333</v>
      </c>
      <c r="BN73">
        <v>699.16969696969693</v>
      </c>
      <c r="BO73">
        <v>3.2222222222222223</v>
      </c>
      <c r="BP73">
        <v>680.57142857142856</v>
      </c>
      <c r="BQ73">
        <v>2.8</v>
      </c>
      <c r="BR73">
        <v>683.375</v>
      </c>
      <c r="BS73">
        <v>2.4</v>
      </c>
      <c r="BT73">
        <v>655.33333333333337</v>
      </c>
      <c r="BU73">
        <v>2.7931034482758621</v>
      </c>
      <c r="BV73">
        <v>674.42857142857144</v>
      </c>
      <c r="BW73">
        <v>1.7</v>
      </c>
      <c r="BX73">
        <v>407.16666666666669</v>
      </c>
      <c r="BY73">
        <v>2.5714285714285716</v>
      </c>
      <c r="BZ73">
        <v>698.8</v>
      </c>
      <c r="CA73">
        <v>3</v>
      </c>
      <c r="CB73">
        <v>578.75</v>
      </c>
      <c r="CC73">
        <v>2.3846153846153846</v>
      </c>
      <c r="CD73">
        <v>556.15789473684208</v>
      </c>
      <c r="CE73">
        <v>2.6</v>
      </c>
      <c r="CF73">
        <v>618.25</v>
      </c>
      <c r="CG73">
        <v>1.5555555555555556</v>
      </c>
      <c r="CH73">
        <v>382.83333333333331</v>
      </c>
      <c r="CI73">
        <v>3</v>
      </c>
      <c r="CJ73">
        <v>582.88888888888891</v>
      </c>
      <c r="CK73">
        <v>2.1</v>
      </c>
      <c r="CL73">
        <v>615</v>
      </c>
      <c r="CM73">
        <v>2.2413793103448274</v>
      </c>
      <c r="CN73">
        <v>534.90476190476193</v>
      </c>
      <c r="CO73">
        <v>2.4</v>
      </c>
      <c r="CP73">
        <v>453.625</v>
      </c>
      <c r="CQ73">
        <v>1.5714285714285714</v>
      </c>
      <c r="CR73">
        <v>514.25</v>
      </c>
      <c r="CS73">
        <v>1.8888888888888888</v>
      </c>
      <c r="CT73">
        <v>445.66666666666669</v>
      </c>
      <c r="CU73">
        <v>2</v>
      </c>
      <c r="CV73">
        <v>464.44444444444446</v>
      </c>
      <c r="CW73">
        <v>2.1272727272727274</v>
      </c>
      <c r="CX73">
        <v>502.38461538461536</v>
      </c>
      <c r="CY73">
        <v>2.3636363636363638</v>
      </c>
      <c r="CZ73">
        <v>561.05063291139243</v>
      </c>
      <c r="DA73">
        <v>1.2222222222222223</v>
      </c>
      <c r="DB73">
        <v>328.28571428571428</v>
      </c>
      <c r="DC73">
        <v>1.8</v>
      </c>
      <c r="DD73">
        <v>480</v>
      </c>
      <c r="DE73">
        <v>1</v>
      </c>
      <c r="DF73">
        <v>337.2</v>
      </c>
      <c r="DG73">
        <v>1.3448275862068966</v>
      </c>
      <c r="DH73">
        <v>391.2</v>
      </c>
      <c r="DI73">
        <v>1.9</v>
      </c>
      <c r="DJ73">
        <v>716.6</v>
      </c>
      <c r="DK73">
        <v>1.1428571428571428</v>
      </c>
      <c r="DL73">
        <v>326.75</v>
      </c>
      <c r="DM73">
        <v>1.3333333333333333</v>
      </c>
      <c r="DN73">
        <v>460.6</v>
      </c>
      <c r="DO73">
        <v>1.5</v>
      </c>
      <c r="DP73">
        <v>513.78571428571433</v>
      </c>
      <c r="DQ73">
        <v>1.4181818181818182</v>
      </c>
      <c r="DR73">
        <v>441.6764705882353</v>
      </c>
      <c r="DS73">
        <v>1.4181818181818182</v>
      </c>
      <c r="DT73">
        <v>441.6764705882353</v>
      </c>
      <c r="DU73">
        <v>2.0484848484848484</v>
      </c>
      <c r="DV73">
        <v>525.13274336283189</v>
      </c>
      <c r="DW73">
        <v>2</v>
      </c>
      <c r="DX73">
        <v>267</v>
      </c>
      <c r="EC73">
        <v>2</v>
      </c>
      <c r="ED73">
        <v>267</v>
      </c>
      <c r="EG73">
        <v>1.6666666666666667</v>
      </c>
      <c r="EH73">
        <v>319.5</v>
      </c>
      <c r="EI73">
        <v>6</v>
      </c>
      <c r="EJ73">
        <v>914</v>
      </c>
      <c r="EK73">
        <v>2.75</v>
      </c>
      <c r="EL73">
        <v>517.66666666666663</v>
      </c>
      <c r="EM73">
        <v>2.6</v>
      </c>
      <c r="EN73">
        <v>455</v>
      </c>
      <c r="EO73">
        <v>5</v>
      </c>
      <c r="EP73">
        <v>1115</v>
      </c>
      <c r="EU73">
        <v>5</v>
      </c>
      <c r="EV73">
        <v>1115</v>
      </c>
      <c r="EY73">
        <v>1</v>
      </c>
      <c r="EZ73">
        <v>365</v>
      </c>
      <c r="FA73">
        <v>1</v>
      </c>
      <c r="FB73">
        <v>96</v>
      </c>
      <c r="FC73">
        <v>1</v>
      </c>
      <c r="FD73">
        <v>275.33333333333331</v>
      </c>
      <c r="FE73">
        <v>1.8</v>
      </c>
      <c r="FF73">
        <v>485.25</v>
      </c>
      <c r="FG73">
        <v>2.2000000000000002</v>
      </c>
      <c r="FH73">
        <v>470.125</v>
      </c>
      <c r="FI73">
        <v>3</v>
      </c>
      <c r="FJ73">
        <v>377</v>
      </c>
      <c r="FO73">
        <v>3</v>
      </c>
      <c r="FP73">
        <v>377</v>
      </c>
      <c r="FS73">
        <v>2.6666666666666665</v>
      </c>
      <c r="FT73">
        <v>522</v>
      </c>
      <c r="FU73">
        <v>1</v>
      </c>
      <c r="FV73">
        <v>122</v>
      </c>
      <c r="FW73">
        <v>2.25</v>
      </c>
      <c r="FX73">
        <v>388.66666666666669</v>
      </c>
      <c r="FY73">
        <v>2.4</v>
      </c>
      <c r="FZ73">
        <v>385.75</v>
      </c>
      <c r="GA73">
        <v>2.4</v>
      </c>
      <c r="GB73">
        <v>385.75</v>
      </c>
      <c r="GC73">
        <v>2.2666666666666666</v>
      </c>
      <c r="GD73">
        <v>442</v>
      </c>
      <c r="GE73">
        <v>2.0666666666666669</v>
      </c>
      <c r="GF73">
        <v>517.15200000000004</v>
      </c>
      <c r="GG73">
        <v>1.5</v>
      </c>
      <c r="GH73">
        <v>455.75</v>
      </c>
      <c r="GI73">
        <v>1.5555555555555556</v>
      </c>
      <c r="GJ73">
        <v>346.625</v>
      </c>
      <c r="GK73">
        <v>2.375</v>
      </c>
      <c r="GL73">
        <v>819.4</v>
      </c>
      <c r="GM73">
        <v>1.7777777777777777</v>
      </c>
      <c r="GN73">
        <v>500.76190476190476</v>
      </c>
      <c r="GO73">
        <v>2.875</v>
      </c>
      <c r="GP73">
        <v>912.16666666666663</v>
      </c>
      <c r="GQ73">
        <v>2.2999999999999998</v>
      </c>
      <c r="GR73">
        <v>603.11111111111109</v>
      </c>
      <c r="GS73">
        <v>2.5</v>
      </c>
      <c r="GT73">
        <v>537.44444444444446</v>
      </c>
      <c r="GU73">
        <v>2.5357142857142856</v>
      </c>
      <c r="GV73">
        <v>655.75</v>
      </c>
      <c r="GW73">
        <v>2.1636363636363636</v>
      </c>
      <c r="GX73">
        <v>583.42222222222222</v>
      </c>
      <c r="GY73">
        <v>6</v>
      </c>
      <c r="GZ73">
        <v>1593.5</v>
      </c>
      <c r="HA73">
        <v>4.666666666666667</v>
      </c>
      <c r="HB73">
        <v>1233</v>
      </c>
      <c r="HC73">
        <v>4.375</v>
      </c>
      <c r="HD73">
        <v>1322</v>
      </c>
      <c r="HE73">
        <v>5.0740740740740744</v>
      </c>
      <c r="HF73">
        <v>1395.6153846153845</v>
      </c>
      <c r="HG73">
        <v>4.5</v>
      </c>
      <c r="HH73">
        <v>1489.5714285714287</v>
      </c>
      <c r="HI73">
        <v>3.9</v>
      </c>
      <c r="HJ73">
        <v>1134.4444444444443</v>
      </c>
      <c r="HK73">
        <v>5.2</v>
      </c>
      <c r="HL73">
        <v>1361.1</v>
      </c>
      <c r="HM73">
        <v>4.5357142857142856</v>
      </c>
      <c r="HN73">
        <v>1317.2307692307693</v>
      </c>
      <c r="HO73">
        <v>4.8</v>
      </c>
      <c r="HP73">
        <v>1356.4230769230769</v>
      </c>
      <c r="HQ73">
        <v>3.4818181818181819</v>
      </c>
      <c r="HR73">
        <v>997.81443298969077</v>
      </c>
      <c r="HS73">
        <v>2.7</v>
      </c>
      <c r="HT73">
        <v>682.6</v>
      </c>
      <c r="HU73">
        <v>3</v>
      </c>
      <c r="HV73">
        <v>902.22222222222217</v>
      </c>
      <c r="HW73">
        <v>3.625</v>
      </c>
      <c r="HX73">
        <v>959.25</v>
      </c>
      <c r="HY73">
        <v>3.074074074074074</v>
      </c>
      <c r="HZ73">
        <v>837.77777777777783</v>
      </c>
      <c r="IA73">
        <v>2.5</v>
      </c>
      <c r="IB73">
        <v>668.25</v>
      </c>
      <c r="IC73">
        <v>2.1</v>
      </c>
      <c r="ID73">
        <v>570.11111111111109</v>
      </c>
      <c r="IE73">
        <v>2.8</v>
      </c>
      <c r="IF73">
        <v>773.3</v>
      </c>
      <c r="IG73">
        <v>2.4642857142857144</v>
      </c>
      <c r="IH73">
        <v>674.44444444444446</v>
      </c>
      <c r="II73">
        <v>2.7636363636363637</v>
      </c>
      <c r="IJ73">
        <v>756.11111111111109</v>
      </c>
      <c r="IK73">
        <v>2.7636363636363637</v>
      </c>
      <c r="IL73">
        <v>756.11111111111109</v>
      </c>
      <c r="IM73">
        <v>3.2424242424242422</v>
      </c>
      <c r="IN73">
        <v>911.37748344370857</v>
      </c>
      <c r="IQ73">
        <v>4</v>
      </c>
      <c r="IR73">
        <v>785</v>
      </c>
      <c r="IS73">
        <v>4</v>
      </c>
      <c r="IT73">
        <v>714</v>
      </c>
      <c r="IU73">
        <v>4</v>
      </c>
      <c r="IV73">
        <v>737.66666666666663</v>
      </c>
      <c r="IW73">
        <v>0</v>
      </c>
      <c r="JC73">
        <v>0</v>
      </c>
      <c r="JE73">
        <v>2.4</v>
      </c>
      <c r="JF73">
        <v>737.66666666666663</v>
      </c>
      <c r="JI73">
        <v>7</v>
      </c>
      <c r="JJ73">
        <v>1081</v>
      </c>
      <c r="JK73">
        <v>3.5</v>
      </c>
      <c r="JL73">
        <v>1104</v>
      </c>
      <c r="JM73">
        <v>4.666666666666667</v>
      </c>
      <c r="JN73">
        <v>1096.3333333333333</v>
      </c>
      <c r="JO73">
        <v>7.5</v>
      </c>
      <c r="JP73">
        <v>1857</v>
      </c>
      <c r="JU73">
        <v>7.5</v>
      </c>
      <c r="JV73">
        <v>1857</v>
      </c>
      <c r="JW73">
        <v>5.8</v>
      </c>
      <c r="JX73">
        <v>1400.6</v>
      </c>
      <c r="JY73">
        <v>4.0999999999999996</v>
      </c>
      <c r="JZ73">
        <v>1152</v>
      </c>
      <c r="KC73">
        <v>3</v>
      </c>
      <c r="KD73">
        <v>867</v>
      </c>
      <c r="KE73">
        <v>1.5</v>
      </c>
      <c r="KF73">
        <v>796</v>
      </c>
      <c r="KG73">
        <v>2</v>
      </c>
      <c r="KH73">
        <v>831.5</v>
      </c>
      <c r="KI73">
        <v>4</v>
      </c>
      <c r="KJ73">
        <v>1059</v>
      </c>
      <c r="KO73">
        <v>4</v>
      </c>
      <c r="KP73">
        <v>1059</v>
      </c>
      <c r="KQ73">
        <v>2.8</v>
      </c>
      <c r="KR73">
        <v>945.25</v>
      </c>
      <c r="KS73">
        <v>2.8</v>
      </c>
      <c r="KT73">
        <v>945.25</v>
      </c>
      <c r="KU73">
        <v>3.6666666666666665</v>
      </c>
      <c r="KV73">
        <v>1083.0833333333333</v>
      </c>
      <c r="KW73">
        <v>3.2777777777777777</v>
      </c>
      <c r="KX73">
        <v>924.01840490797542</v>
      </c>
      <c r="KY73" s="15">
        <f>Tabla2[[#This Row],[ROS_NUM_COR_COD_ROS_TG_NEG]]-Tabla2[[#This Row],[PAS_NUM_COR_COD_ROS_TG_NEG]]</f>
        <v>-1.2894736842105265</v>
      </c>
      <c r="KZ73" s="15">
        <f>Tabla2[[#This Row],[ROS_DUR_COR_COD_ROS_TG_NEG]]-Tabla2[[#This Row],[PAS_DUR_COR_COD_ROS_TG_NEG]]</f>
        <v>270.57142857142867</v>
      </c>
      <c r="LA73" s="15">
        <f>Tabla2[[#This Row],[ROS_NUM_COR_COD_ROS_TG_NEU]]-Tabla2[[#This Row],[PAS_NUM_COR_COD_ROS_TG_NEU]]</f>
        <v>-0.94999999999999973</v>
      </c>
      <c r="LB73" s="15">
        <f>Tabla2[[#This Row],[ROS_DUR_COR_COD_ROS_TG_NEU]]-Tabla2[[#This Row],[PAS_DUR_COR_COD_ROS_TG_NEU]]</f>
        <v>50.344444444444434</v>
      </c>
      <c r="LC73" s="15">
        <f>Tabla2[[#This Row],[ROS_NUM_COR_COD_ROS_TG_POS]]-Tabla2[[#This Row],[PAS_NUM_COR_COD_ROS_TG_POS]]</f>
        <v>0.70000000000000018</v>
      </c>
      <c r="LD73" s="15">
        <f>Tabla2[[#This Row],[ROS_DUR_COR_COD_ROS_TG_POS]]-Tabla2[[#This Row],[PAS_DUR_COR_COD_ROS_TG_POS]]</f>
        <v>313.36315789473679</v>
      </c>
      <c r="LE73" s="15">
        <f>Tabla2[[#This Row],[ROS_NUM_COR_COD_ROS_TG_TOT]]-Tabla2[[#This Row],[PAS_NUM_COR_COD_ROS_TG_TOT]]</f>
        <v>-0.49818401937046008</v>
      </c>
      <c r="LF73" s="15">
        <f>Tabla2[[#This Row],[ROS_DUR_COR_COD_ROS_TG_TOT]]-Tabla2[[#This Row],[PAS_DUR_COR_COD_ROS_TG_TOT]]</f>
        <v>200.85145888594161</v>
      </c>
      <c r="LG73" s="15">
        <f>Tabla2[[#This Row],[ROS_NUM_COR_COD_ESC_TG_NEG]]-Tabla2[[#This Row],[PAS_NUM_COR_COD_ESC_TG_NEG]]</f>
        <v>0.61184210526315796</v>
      </c>
      <c r="LH73" s="15">
        <f>Tabla2[[#This Row],[ROS_DUR_COR_COD_ESC_TG_NEG]]-Tabla2[[#This Row],[PAS_DUR_COR_COD_ESC_TG_NEG]]</f>
        <v>459.88095238095235</v>
      </c>
      <c r="LI73" s="15">
        <f>Tabla2[[#This Row],[ROS_NUM_COR_COD_ESC_TG_NEU]]-Tabla2[[#This Row],[PAS_NUM_COR_COD_ESC_TG_NEU]]</f>
        <v>-0.20000000000000018</v>
      </c>
      <c r="LJ73" s="15">
        <f>Tabla2[[#This Row],[ROS_NUM_COR_COD_ESC_TG_NEG]]-Tabla2[[#This Row],[PAS_NUM_COR_COD_ESC_TG_NEG]]</f>
        <v>0.61184210526315796</v>
      </c>
      <c r="LK73" s="15">
        <f>Tabla2[[#This Row],[ROS_NUM_COR_COD_ESC_TG_POS]]-Tabla2[[#This Row],[PAS_NUM_COR_COD_ESC_TG_POS]]</f>
        <v>-0.64999999999999991</v>
      </c>
      <c r="LL73" s="15">
        <f>Tabla2[[#This Row],[ROS_DUR_COR_COD_ESC_TG_POS]]-Tabla2[[#This Row],[PAS_DUR_COR_COD_ESC_TG_POS]]</f>
        <v>-155.88888888888891</v>
      </c>
      <c r="LM73" s="15">
        <f>Tabla2[[#This Row],[ROS_NUM_COR_COD_ESC_TG_TOT]]-Tabla2[[#This Row],[PAS_NUM_COR_COD_ESC_TG_TOT]]</f>
        <v>-0.10835351089588396</v>
      </c>
      <c r="LN73" s="15">
        <f>Tabla2[[#This Row],[ROS_DUR_COR_COD_ESC_TG_TOT]]-Tabla2[[#This Row],[PAS_DUR_COR_COD_ESC_TG_TOT]]</f>
        <v>102.73039215686276</v>
      </c>
      <c r="LO73" s="15">
        <f>Tabla2[[#This Row],[PAS_NUM_COR_COD_ROS_TG_NEG]]-Tabla2[[#This Row],[ESC_NUM_COR_COD_ROS_TG_NEG]]</f>
        <v>3.3894736842105266</v>
      </c>
      <c r="LP73" s="15">
        <f>Tabla2[[#This Row],[PAS_DUR_COR_COD_ROS_TG_NEG]]-Tabla2[[#This Row],[ESC_DUR_COR_COD_ROS_TG_NEG]]</f>
        <v>765.375</v>
      </c>
      <c r="LQ73" s="15">
        <f>Tabla2[[#This Row],[PAS_NUM_COR_COD_ROS_TG_NEU]]-Tabla2[[#This Row],[ESC_NUM_COR_COD_ROS_TG_NEU]]</f>
        <v>3.2785714285714285</v>
      </c>
      <c r="LR73" s="15">
        <f>Tabla2[[#This Row],[PAS_DUR_COR_COD_ROS_TG_NEU]]-Tabla2[[#This Row],[ESC_DUR_COR_COD_ROS_TG_NEU]]</f>
        <v>569.84999999999991</v>
      </c>
      <c r="LS73" s="15">
        <f>Tabla2[[#This Row],[PAS_NUM_COR_COD_ROS_TG_POS]]-Tabla2[[#This Row],[ESC_NUM_COR_COD_ROS_TG_POS]]</f>
        <v>2.6111111111111112</v>
      </c>
      <c r="LT73" s="15">
        <f>Tabla2[[#This Row],[PAS_DUR_COR_COD_ROS_TG_POS]]-Tabla2[[#This Row],[ESC_DUR_COR_COD_ROS_TG_POS]]</f>
        <v>602.07017543859638</v>
      </c>
      <c r="LU73" s="15">
        <f>Tabla2[[#This Row],[PAS_NUM_COR_COD_ROS_TG_TOT]]-Tabla2[[#This Row],[ESC_NUM_COR_COD_ROS_TG_TOT]]</f>
        <v>3.0338983050847457</v>
      </c>
      <c r="LV73" s="15">
        <f>Tabla2[[#This Row],[PAS_DUR_COR_COD_ROS_TG_TOT]]-Tabla2[[#This Row],[ESC_DUR_COR_COD_ROS_TG_TOT]]</f>
        <v>651.93486590038322</v>
      </c>
      <c r="LW73" s="15">
        <f>Tabla2[[#This Row],[PAS_NUM_COR_COD_ESC_TG_NEG]]-Tabla2[[#This Row],[ESC_NUM_COR_COD_ESC_TG_NEG]]</f>
        <v>0.56315789473684208</v>
      </c>
      <c r="LX73" s="15">
        <f>Tabla2[[#This Row],[PAS_DUR_COR_COD_ESC_TG_NEG]]-Tabla2[[#This Row],[ESC_DUR_COR_COD_ESC_TG_NEG]]</f>
        <v>45.119047619047592</v>
      </c>
      <c r="LY73" s="15">
        <f>Tabla2[[#This Row],[PAS_NUM_COR_COD_ESC_TG_NEU]]-Tabla2[[#This Row],[ESC_NUM_COR_COD_ESC_TG_NEU]]</f>
        <v>-7.1428571428571619E-2</v>
      </c>
      <c r="LZ73" s="15">
        <f>Tabla2[[#This Row],[PAS_DUR_COR_COD_ESC_TG_NEU]]-Tabla2[[#This Row],[ESC_DUR_COR_COD_ESC_TG_NEU]]</f>
        <v>-204.48421052631574</v>
      </c>
      <c r="MA73" s="15">
        <f>Tabla2[[#This Row],[PAS_NUM_COR_COD_ESC_TG_POS]]-Tabla2[[#This Row],[ESC_NUM_COR_COD_ESC_TG_POS]]</f>
        <v>0.14999999999999991</v>
      </c>
      <c r="MB73" s="15">
        <f>Tabla2[[#This Row],[PAS_DUR_COR_COD_ESC_TG_POS]]-Tabla2[[#This Row],[ESC_DUR_COR_COD_ESC_TG_POS]]</f>
        <v>114.58333333333337</v>
      </c>
      <c r="MC73" s="15">
        <f>Tabla2[[#This Row],[PAS_NUM_COR_COD_ESC_TG_TOT]]-Tabla2[[#This Row],[ESC_NUM_COR_COD_ESC_TG_TOT]]</f>
        <v>0.25945241199478497</v>
      </c>
      <c r="MD73" s="15">
        <f>Tabla2[[#This Row],[PAS_DUR_COR_COD_ESC_TG_TOT]]-Tabla2[[#This Row],[ESC_DUR_COR_COD_ESC_TG_TOT]]</f>
        <v>-3.1382868937048443</v>
      </c>
      <c r="ME73" s="42">
        <f>Tabla25[[#This Row],[PAS_NUM_COR_COD_ROS_TG_NEG]]-Tabla25[[#This Row],[PAS_NUM_COR_COD_ESC_TG_NEG]]</f>
        <v>3.5263157894736845</v>
      </c>
      <c r="MF73" s="42">
        <f>Tabla25[[#This Row],[PAS_NUM_COR_COD_ROS_TG_NEU]]-Tabla25[[#This Row],[PAS_NUM_COR_COD_ESC_TG_NEU]]</f>
        <v>2.3499999999999996</v>
      </c>
      <c r="MG73" s="42">
        <f>Tabla25[[#This Row],[PAS_NUM_COR_COD_ROS_TG_POS]]-Tabla25[[#This Row],[PAS_NUM_COR_COD_ESC_TG_POS]]</f>
        <v>1.35</v>
      </c>
      <c r="MH73" s="42">
        <f>Tabla25[[#This Row],[PAS_NUM_COR_COD_ROS_TG_TOT]]-Tabla25[[#This Row],[PAS_NUM_COR_COD_ESC_TG_TOT]]</f>
        <v>2.3898305084745761</v>
      </c>
      <c r="MI73" s="42">
        <f>Tabla25[[#This Row],[PAS_DUR_COR_COD_ROS_TG_NEG]]-Tabla25[[#This Row],[PAS_DUR_COR_COD_ESC_TG_NEG]]</f>
        <v>766.71428571428578</v>
      </c>
      <c r="MJ73" s="42">
        <f>Tabla25[[#This Row],[PAS_DUR_COR_COD_ROS_TG_NEU]]-Tabla25[[#This Row],[PAS_DUR_COR_COD_ESC_TG_NEU]]</f>
        <v>589.78421052631575</v>
      </c>
      <c r="MK73" s="42">
        <f>Tabla25[[#This Row],[PAS_DUR_COR_COD_ROS_TG_POS]]-Tabla25[[#This Row],[PAS_DUR_COR_COD_ESC_TG_POS]]</f>
        <v>354.40350877192975</v>
      </c>
      <c r="ML73" s="42">
        <f>Tabla25[[#This Row],[PAS_DUR_COR_COD_ROS_TG_TOT]]-Tabla25[[#This Row],[PAS_DUR_COR_COD_ESC_TG_TOT]]</f>
        <v>563.35970250169044</v>
      </c>
      <c r="MM73" s="44">
        <f>Tabla25[[#This Row],[ESC_NUM_COR_COD_ROS_TG_NEG]]-Tabla25[[#This Row],[ESC_NUM_COR_COD_ESC_TG_NEG]]</f>
        <v>0.7</v>
      </c>
      <c r="MN73" s="44">
        <f>Tabla25[[#This Row],[ESC_NUM_COR_COD_ROS_TG_NEU]]-Tabla25[[#This Row],[ESC_NUM_COR_COD_ESC_TG_NEU]]</f>
        <v>-1.0000000000000002</v>
      </c>
      <c r="MO73" s="44">
        <f>Tabla25[[#This Row],[ESC_NUM_COR_COD_ROS_TG_POS]]-Tabla25[[#This Row],[ESC_NUM_COR_COD_ESC_TG_POS]]</f>
        <v>-1.1111111111111112</v>
      </c>
      <c r="MP73" s="44">
        <f>Tabla25[[#This Row],[ESC_NUM_COR_COD_ROS_TG_TOT]]-Tabla25[[#This Row],[ESC_NUM_COR_COD_ESC_TG_TOT]]</f>
        <v>-0.38461538461538458</v>
      </c>
      <c r="MQ73" s="44">
        <f>Tabla25[[#This Row],[ESC_DUR_COR_COD_ROS_TG_NEG]]-Tabla25[[#This Row],[ESC_DUR_COR_COD_ESC_TG_NEG]]</f>
        <v>46.458333333333314</v>
      </c>
      <c r="MR73" s="44">
        <f>Tabla25[[#This Row],[ESC_DUR_COR_COD_ROS_TG_NEU]]-Tabla25[[#This Row],[ESC_DUR_COR_COD_ESC_TG_NEU]]</f>
        <v>-184.54999999999995</v>
      </c>
      <c r="MS73" s="44">
        <f>Tabla25[[#This Row],[ESC_DUR_COR_COD_ROS_TG_POS]]-Tabla25[[#This Row],[ESC_DUR_COR_COD_ESC_TG_POS]]</f>
        <v>-133.08333333333331</v>
      </c>
      <c r="MT73" s="44">
        <f>Tabla25[[#This Row],[ESC_DUR_COR_COD_ROS_TG_TOT]]-Tabla25[[#This Row],[ESC_DUR_COR_COD_ESC_TG_TOT]]</f>
        <v>-91.713450292397624</v>
      </c>
      <c r="MU73" s="47">
        <f>Tabla25[[#This Row],[ROS_NUM_COR_COD_ROS_TG_NEG]]-Tabla25[[#This Row],[ROS_NUM_COR_COD_ESC_TG_NEG]]</f>
        <v>1.625</v>
      </c>
      <c r="MV73" s="47">
        <f>Tabla25[[#This Row],[ROS_NUM_COR_COD_ROS_TG_NEU]]-Tabla25[[#This Row],[ROS_NUM_COR_COD_ESC_TG_NEU]]</f>
        <v>1.6</v>
      </c>
      <c r="MW73" s="47">
        <f>Tabla25[[#This Row],[ROS_NUM_COR_COD_ROS_TG_POS]]-Tabla25[[#This Row],[ROS_NUM_COR_COD_ESC_TG_POS]]</f>
        <v>2.7</v>
      </c>
      <c r="MX73" s="47">
        <f>Tabla25[[#This Row],[ROS_NUM_COR_COD_ROS_TG_TOT]]-Tabla25[[#This Row],[ROS_NUM_COR_COD_ESC_TG_TOT]]</f>
        <v>2</v>
      </c>
      <c r="MY73" s="47">
        <f>Tabla25[[#This Row],[ROS_DUR_COR_COD_ROS_TG_NEG]]-Tabla25[[#This Row],[ROS_DUR_COR_COD_ESC_TG_NEG]]</f>
        <v>577.40476190476204</v>
      </c>
      <c r="MZ73" s="47">
        <f>Tabla25[[#This Row],[ROS_DUR_COR_COD_ROS_TG_NEU]]-Tabla25[[#This Row],[ROS_DUR_COR_COD_ESC_TG_NEU]]</f>
        <v>531.33333333333326</v>
      </c>
      <c r="NA73" s="47">
        <f>Tabla25[[#This Row],[ROS_DUR_COR_COD_ROS_TG_POS]]-Tabla25[[#This Row],[ROS_DUR_COR_COD_ESC_TG_POS]]</f>
        <v>823.65555555555545</v>
      </c>
      <c r="NB73" s="47">
        <f>Tabla25[[#This Row],[ROS_DUR_COR_COD_ROS_TG_TOT]]-Tabla25[[#This Row],[ROS_DUR_COR_COD_ESC_TG_TOT]]</f>
        <v>661.48076923076928</v>
      </c>
      <c r="NC73">
        <v>307.85714285714283</v>
      </c>
      <c r="ND73">
        <v>281.88888888888891</v>
      </c>
      <c r="NE73">
        <v>199.3</v>
      </c>
      <c r="NF73">
        <v>257.11538461538464</v>
      </c>
      <c r="NG73">
        <v>291.83333333333331</v>
      </c>
      <c r="NH73">
        <v>215.66666666666666</v>
      </c>
      <c r="NI73">
        <v>193</v>
      </c>
      <c r="NJ73">
        <v>226.20833333333334</v>
      </c>
      <c r="NK73">
        <v>136</v>
      </c>
      <c r="NL73">
        <v>199.25</v>
      </c>
      <c r="NM73">
        <v>178.33333333333334</v>
      </c>
      <c r="NN73">
        <v>164.16666666666666</v>
      </c>
      <c r="NO73">
        <v>116.16666666666667</v>
      </c>
      <c r="NP73">
        <v>239.8</v>
      </c>
      <c r="NQ73">
        <v>178.875</v>
      </c>
      <c r="NR73">
        <v>175.10526315789474</v>
      </c>
      <c r="NS73">
        <v>210.78947368421052</v>
      </c>
      <c r="NT73">
        <v>248.2</v>
      </c>
      <c r="NU73">
        <v>229.42105263157896</v>
      </c>
      <c r="NV73">
        <v>229.79310344827587</v>
      </c>
      <c r="NW73">
        <v>127.14285714285714</v>
      </c>
      <c r="NX73">
        <v>179.73684210526315</v>
      </c>
      <c r="NY73">
        <v>218.44444444444446</v>
      </c>
      <c r="NZ73">
        <v>178.9607843137255</v>
      </c>
      <c r="OA73" s="15">
        <f>Tabla2[[#This Row],[ROS_1DU_COR_COD_ROS_TG_NEG]]-Tabla2[[#This Row],[PAS_1DU_COR_COD_ROS_TG_NEG]]</f>
        <v>97.067669172932312</v>
      </c>
      <c r="OB73" s="15">
        <f>Tabla2[[#This Row],[ROS_1DU_COR_COD_ROS_TG_NEU]]-Tabla2[[#This Row],[PAS_1DU_COR_COD_ROS_TG_NEU]]</f>
        <v>33.688888888888926</v>
      </c>
      <c r="OC73" s="15">
        <f>Tabla2[[#This Row],[ROS_1DU_COR_COD_ROS_TG_POS]]-Tabla2[[#This Row],[PAS_1DU_COR_COD_ROS_TG_POS]]</f>
        <v>-30.121052631578948</v>
      </c>
      <c r="OD73" s="15">
        <f>Tabla2[[#This Row],[ROS_1DU_COR_COD_ROS_TG_TOT]]-Tabla2[[#This Row],[PAS_1DU_COR_COD_ROS_TG_TOT]]</f>
        <v>27.32228116710877</v>
      </c>
      <c r="OE73" s="15">
        <f>Tabla2[[#This Row],[ROS_1DU_COR_COD_ESC_TG_NEG]]-Tabla2[[#This Row],[PAS_1DU_COR_COD_ESC_TG_NEG]]</f>
        <v>164.69047619047618</v>
      </c>
      <c r="OF73" s="15">
        <f>Tabla2[[#This Row],[ROS_1DU_COR_COD_ESC_TG_NEU]]-Tabla2[[#This Row],[PAS_1DU_COR_COD_ESC_TG_NEU]]</f>
        <v>35.929824561403507</v>
      </c>
      <c r="OG73" s="15">
        <f>Tabla2[[#This Row],[ROS_1DU_COR_COD_ESC_TG_POS]]-Tabla2[[#This Row],[PAS_1DU_COR_COD_ESC_TG_POS]]</f>
        <v>-25.444444444444457</v>
      </c>
      <c r="OH73" s="15">
        <f>Tabla2[[#This Row],[ROS_1DU_COR_COD_ESC_TG_TOT]]-Tabla2[[#This Row],[PAS_1DU_COR_COD_ESC_TG_TOT]]</f>
        <v>47.247549019607845</v>
      </c>
      <c r="OI73" s="15">
        <f>Tabla2[[#This Row],[PAS_1DU_COR_COD_ROS_TG_NEG]]-Tabla2[[#This Row],[ESC_1DU_COR_COD_ROS_TG_NEG]]</f>
        <v>74.78947368421052</v>
      </c>
      <c r="OJ73" s="15">
        <f>Tabla2[[#This Row],[PAS_1DU_COR_COD_ROS_TG_NEU]]-Tabla2[[#This Row],[ESC_1DU_COR_COD_ROS_TG_NEU]]</f>
        <v>48.949999999999989</v>
      </c>
      <c r="OK73" s="15">
        <f>Tabla2[[#This Row],[PAS_1DU_COR_COD_ROS_TG_POS]]-Tabla2[[#This Row],[ESC_1DU_COR_COD_ROS_TG_POS]]</f>
        <v>51.087719298245617</v>
      </c>
      <c r="OL73" s="15">
        <f>Tabla2[[#This Row],[PAS_1DU_COR_COD_ROS_TG_TOT]]-Tabla2[[#This Row],[ESC_1DU_COR_COD_ROS_TG_TOT]]</f>
        <v>65.626436781609215</v>
      </c>
      <c r="OM73" s="15">
        <f>Tabla2[[#This Row],[PAS_1DU_COR_COD_ESC_TG_NEG]]-Tabla2[[#This Row],[ESC_1DU_COR_COD_ESC_TG_NEG]]</f>
        <v>10.976190476190467</v>
      </c>
      <c r="ON73" s="15">
        <f>Tabla2[[#This Row],[PAS_1DU_COR_COD_ESC_TG_NEU]]-Tabla2[[#This Row],[ESC_1DU_COR_COD_ESC_TG_NEU]]</f>
        <v>-60.063157894736861</v>
      </c>
      <c r="OO73" s="15">
        <f>Tabla2[[#This Row],[PAS_1DU_COR_COD_ESC_TG_POS]]-Tabla2[[#This Row],[ESC_1DU_COR_COD_ESC_TG_POS]]</f>
        <v>39.569444444444457</v>
      </c>
      <c r="OP73" s="15">
        <f>Tabla2[[#This Row],[PAS_1DU_COR_COD_ESC_TG_TOT]]-Tabla2[[#This Row],[ESC_1DU_COR_COD_ESC_TG_TOT]]</f>
        <v>3.8555211558307576</v>
      </c>
      <c r="OQ73" s="61">
        <v>16.023809523809518</v>
      </c>
      <c r="OR73" s="62">
        <v>66.222222222222257</v>
      </c>
      <c r="OS73" s="62">
        <v>6.3000000000000114</v>
      </c>
      <c r="OT73" s="62">
        <v>30.907051282051299</v>
      </c>
      <c r="OU73" s="62">
        <v>19.833333333333329</v>
      </c>
      <c r="OV73" s="62">
        <v>-40.550000000000011</v>
      </c>
      <c r="OW73" s="62">
        <v>-0.54166666666665719</v>
      </c>
      <c r="OX73" s="62">
        <v>-10.938596491228083</v>
      </c>
      <c r="OY73" s="62">
        <v>83.646616541353382</v>
      </c>
      <c r="OZ73" s="62">
        <v>68.463157894736838</v>
      </c>
      <c r="PA73" s="62">
        <v>10.976608187134502</v>
      </c>
      <c r="PB73" s="62">
        <v>50.832319134550374</v>
      </c>
    </row>
    <row r="74" spans="1:418" x14ac:dyDescent="0.3">
      <c r="A74" s="2" t="s">
        <v>72</v>
      </c>
      <c r="B74" s="2">
        <v>30</v>
      </c>
      <c r="C74" s="2">
        <v>2</v>
      </c>
      <c r="D74" s="2">
        <v>34</v>
      </c>
      <c r="E74">
        <v>3.5</v>
      </c>
      <c r="F74">
        <v>958.35</v>
      </c>
      <c r="G74">
        <v>4.3</v>
      </c>
      <c r="H74">
        <v>1250.0526315789473</v>
      </c>
      <c r="I74">
        <v>3.45</v>
      </c>
      <c r="J74">
        <v>1197.2777777777778</v>
      </c>
      <c r="K74">
        <v>3.75</v>
      </c>
      <c r="L74">
        <v>1131.0350877192982</v>
      </c>
      <c r="M74">
        <v>3.85</v>
      </c>
      <c r="N74">
        <v>1154.2222222222222</v>
      </c>
      <c r="O74">
        <v>3.1</v>
      </c>
      <c r="P74">
        <v>1061.7647058823529</v>
      </c>
      <c r="Q74">
        <v>3.65</v>
      </c>
      <c r="R74">
        <v>1058.8</v>
      </c>
      <c r="S74">
        <v>3.5333333333333332</v>
      </c>
      <c r="T74">
        <v>1090.9454545454546</v>
      </c>
      <c r="U74">
        <v>3.6416666666666666</v>
      </c>
      <c r="V74">
        <v>1111.3482142857142</v>
      </c>
      <c r="W74">
        <v>2.7</v>
      </c>
      <c r="X74">
        <v>626.84210526315792</v>
      </c>
      <c r="Y74">
        <v>2.5</v>
      </c>
      <c r="Z74">
        <v>587.26315789473688</v>
      </c>
      <c r="AA74">
        <v>2.6</v>
      </c>
      <c r="AB74">
        <v>628.25</v>
      </c>
      <c r="AC74">
        <v>2.6</v>
      </c>
      <c r="AD74">
        <v>614.36206896551721</v>
      </c>
      <c r="AE74">
        <v>2.6</v>
      </c>
      <c r="AF74">
        <v>614.36206896551721</v>
      </c>
      <c r="AG74">
        <v>3.2944444444444443</v>
      </c>
      <c r="AH74">
        <v>941.78823529411761</v>
      </c>
      <c r="BM74">
        <v>3.2944444444444443</v>
      </c>
      <c r="BN74">
        <v>941.78823529411761</v>
      </c>
      <c r="BO74">
        <v>5.4</v>
      </c>
      <c r="BP74">
        <v>1636.4</v>
      </c>
      <c r="BQ74">
        <v>4.5</v>
      </c>
      <c r="BR74">
        <v>1804.125</v>
      </c>
      <c r="BS74">
        <v>3.4</v>
      </c>
      <c r="BT74">
        <v>1368</v>
      </c>
      <c r="BU74">
        <v>4.4333333333333336</v>
      </c>
      <c r="BV74">
        <v>1605.4230769230769</v>
      </c>
      <c r="BW74">
        <v>4.9000000000000004</v>
      </c>
      <c r="BX74">
        <v>1658.7777777777778</v>
      </c>
      <c r="BY74">
        <v>5.2</v>
      </c>
      <c r="BZ74">
        <v>1566.8</v>
      </c>
      <c r="CA74">
        <v>4.5999999999999996</v>
      </c>
      <c r="CB74">
        <v>1662.875</v>
      </c>
      <c r="CC74">
        <v>4.9000000000000004</v>
      </c>
      <c r="CD74">
        <v>1625.9259259259259</v>
      </c>
      <c r="CE74">
        <v>4.666666666666667</v>
      </c>
      <c r="CF74">
        <v>1615.867924528302</v>
      </c>
      <c r="CG74">
        <v>1.8</v>
      </c>
      <c r="CH74">
        <v>808</v>
      </c>
      <c r="CI74">
        <v>2.2999999999999998</v>
      </c>
      <c r="CJ74">
        <v>1090.8333333333333</v>
      </c>
      <c r="CK74">
        <v>3.5</v>
      </c>
      <c r="CL74">
        <v>1375.2857142857142</v>
      </c>
      <c r="CM74">
        <v>2.5333333333333332</v>
      </c>
      <c r="CN74">
        <v>1106.3157894736842</v>
      </c>
      <c r="CO74">
        <v>2</v>
      </c>
      <c r="CP74">
        <v>1084.3333333333333</v>
      </c>
      <c r="CQ74">
        <v>1.7</v>
      </c>
      <c r="CR74">
        <v>952.66666666666663</v>
      </c>
      <c r="CS74">
        <v>2.7</v>
      </c>
      <c r="CT74">
        <v>1242.2857142857142</v>
      </c>
      <c r="CU74">
        <v>2.1333333333333333</v>
      </c>
      <c r="CV74">
        <v>1100.9473684210527</v>
      </c>
      <c r="CW74">
        <v>2.3333333333333335</v>
      </c>
      <c r="CX74">
        <v>1103.6315789473683</v>
      </c>
      <c r="CY74">
        <v>3.5</v>
      </c>
      <c r="CZ74">
        <v>1401.967032967033</v>
      </c>
      <c r="DA74">
        <v>3</v>
      </c>
      <c r="DB74">
        <v>980.6</v>
      </c>
      <c r="DC74">
        <v>2.9</v>
      </c>
      <c r="DD74">
        <v>986.1</v>
      </c>
      <c r="DE74">
        <v>2</v>
      </c>
      <c r="DF74">
        <v>652.77777777777783</v>
      </c>
      <c r="DG74">
        <v>2.6333333333333333</v>
      </c>
      <c r="DH74">
        <v>880.75862068965512</v>
      </c>
      <c r="DI74">
        <v>2.9</v>
      </c>
      <c r="DJ74">
        <v>977.22222222222217</v>
      </c>
      <c r="DK74">
        <v>2.7</v>
      </c>
      <c r="DL74">
        <v>954</v>
      </c>
      <c r="DM74">
        <v>3</v>
      </c>
      <c r="DN74">
        <v>896.2</v>
      </c>
      <c r="DO74">
        <v>2.8666666666666667</v>
      </c>
      <c r="DP74">
        <v>940.82142857142856</v>
      </c>
      <c r="DQ74">
        <v>2.75</v>
      </c>
      <c r="DR74">
        <v>910.26315789473688</v>
      </c>
      <c r="DS74">
        <v>2.75</v>
      </c>
      <c r="DT74">
        <v>910.26315789473688</v>
      </c>
      <c r="DU74">
        <v>3.25</v>
      </c>
      <c r="DV74">
        <v>1212.5945945945946</v>
      </c>
      <c r="GE74">
        <v>3.25</v>
      </c>
      <c r="GF74">
        <v>1212.5945945945946</v>
      </c>
      <c r="GG74">
        <v>2.1111111111111112</v>
      </c>
      <c r="GH74">
        <v>1540.75</v>
      </c>
      <c r="GI74">
        <v>2.6</v>
      </c>
      <c r="GJ74">
        <v>1348.5</v>
      </c>
      <c r="GK74">
        <v>3.6666666666666665</v>
      </c>
      <c r="GL74">
        <v>1495.2857142857142</v>
      </c>
      <c r="GM74">
        <v>2.7857142857142856</v>
      </c>
      <c r="GN74">
        <v>1454.1764705882354</v>
      </c>
      <c r="GO74">
        <v>2.1111111111111112</v>
      </c>
      <c r="GP74">
        <v>1104.4000000000001</v>
      </c>
      <c r="GQ74">
        <v>3.5</v>
      </c>
      <c r="GR74">
        <v>1827.5</v>
      </c>
      <c r="GS74">
        <v>2.8</v>
      </c>
      <c r="GT74">
        <v>1348.6666666666667</v>
      </c>
      <c r="GU74">
        <v>2.8275862068965516</v>
      </c>
      <c r="GV74">
        <v>1445.8235294117646</v>
      </c>
      <c r="GW74">
        <v>2.807017543859649</v>
      </c>
      <c r="GX74">
        <v>1450</v>
      </c>
      <c r="GY74">
        <v>4.666666666666667</v>
      </c>
      <c r="GZ74">
        <v>1779.625</v>
      </c>
      <c r="HA74">
        <v>4.4000000000000004</v>
      </c>
      <c r="HB74">
        <v>1375.5</v>
      </c>
      <c r="HC74">
        <v>3.1111111111111112</v>
      </c>
      <c r="HD74">
        <v>1866.8</v>
      </c>
      <c r="HE74">
        <v>4.0714285714285712</v>
      </c>
      <c r="HF74">
        <v>1622.8695652173913</v>
      </c>
      <c r="HG74">
        <v>5.1111111111111107</v>
      </c>
      <c r="HH74">
        <v>1637.3333333333333</v>
      </c>
      <c r="HI74">
        <v>3.8</v>
      </c>
      <c r="HJ74">
        <v>1161.3</v>
      </c>
      <c r="HK74">
        <v>4.8</v>
      </c>
      <c r="HL74">
        <v>1512.7777777777778</v>
      </c>
      <c r="HM74">
        <v>4.5517241379310347</v>
      </c>
      <c r="HN74">
        <v>1427.2857142857142</v>
      </c>
      <c r="HO74">
        <v>4.3157894736842106</v>
      </c>
      <c r="HP74">
        <v>1515.4901960784314</v>
      </c>
      <c r="HQ74">
        <v>3.5614035087719298</v>
      </c>
      <c r="HR74">
        <v>1489.2941176470588</v>
      </c>
      <c r="HS74">
        <v>2.6666666666666665</v>
      </c>
      <c r="HT74">
        <v>918.55555555555554</v>
      </c>
      <c r="HU74">
        <v>3.2</v>
      </c>
      <c r="HV74">
        <v>1034.2</v>
      </c>
      <c r="HW74">
        <v>2.6666666666666665</v>
      </c>
      <c r="HX74">
        <v>957</v>
      </c>
      <c r="HY74">
        <v>2.8571428571428572</v>
      </c>
      <c r="HZ74">
        <v>972.77777777777783</v>
      </c>
      <c r="IA74">
        <v>2.6666666666666665</v>
      </c>
      <c r="IB74">
        <v>940.75</v>
      </c>
      <c r="IC74">
        <v>2.6</v>
      </c>
      <c r="ID74">
        <v>846</v>
      </c>
      <c r="IE74">
        <v>2.1</v>
      </c>
      <c r="IF74">
        <v>703.11111111111109</v>
      </c>
      <c r="IG74">
        <v>2.4482758620689653</v>
      </c>
      <c r="IH74">
        <v>826.44444444444446</v>
      </c>
      <c r="II74">
        <v>2.6491228070175437</v>
      </c>
      <c r="IJ74">
        <v>899.61111111111109</v>
      </c>
      <c r="IK74">
        <v>2.6491228070175437</v>
      </c>
      <c r="IL74">
        <v>899.61111111111109</v>
      </c>
      <c r="IM74">
        <v>3.257309941520468</v>
      </c>
      <c r="IN74">
        <v>1260.2086330935251</v>
      </c>
      <c r="IO74">
        <v>6</v>
      </c>
      <c r="IP74">
        <v>1274</v>
      </c>
      <c r="IS74">
        <v>0</v>
      </c>
      <c r="IU74">
        <v>3</v>
      </c>
      <c r="IV74">
        <v>1274</v>
      </c>
      <c r="IW74">
        <v>0</v>
      </c>
      <c r="JC74">
        <v>0</v>
      </c>
      <c r="JE74">
        <v>2</v>
      </c>
      <c r="JF74">
        <v>1274</v>
      </c>
      <c r="JG74">
        <v>2</v>
      </c>
      <c r="JH74">
        <v>630</v>
      </c>
      <c r="JK74">
        <v>7</v>
      </c>
      <c r="JL74">
        <v>2240</v>
      </c>
      <c r="JM74">
        <v>4.5</v>
      </c>
      <c r="JN74">
        <v>1435</v>
      </c>
      <c r="JO74">
        <v>7</v>
      </c>
      <c r="JP74">
        <v>2116</v>
      </c>
      <c r="JU74">
        <v>7</v>
      </c>
      <c r="JV74">
        <v>2116</v>
      </c>
      <c r="JW74">
        <v>5.333333333333333</v>
      </c>
      <c r="JX74">
        <v>1662</v>
      </c>
      <c r="JY74">
        <v>3.6666666666666665</v>
      </c>
      <c r="JZ74">
        <v>1565</v>
      </c>
      <c r="KA74">
        <v>5</v>
      </c>
      <c r="KB74">
        <v>1511</v>
      </c>
      <c r="KE74">
        <v>4</v>
      </c>
      <c r="KF74">
        <v>917</v>
      </c>
      <c r="KG74">
        <v>4.5</v>
      </c>
      <c r="KH74">
        <v>1214</v>
      </c>
      <c r="KI74">
        <v>4</v>
      </c>
      <c r="KJ74">
        <v>1434</v>
      </c>
      <c r="KO74">
        <v>4</v>
      </c>
      <c r="KP74">
        <v>1434</v>
      </c>
      <c r="KQ74">
        <v>4.333333333333333</v>
      </c>
      <c r="KR74">
        <v>1287.3333333333333</v>
      </c>
      <c r="KS74">
        <v>4.333333333333333</v>
      </c>
      <c r="KT74">
        <v>1287.3333333333333</v>
      </c>
      <c r="KU74">
        <v>3.8888888888888888</v>
      </c>
      <c r="KV74">
        <v>1446</v>
      </c>
      <c r="KW74">
        <v>3.2888888888888888</v>
      </c>
      <c r="KX74">
        <v>1269.1164383561643</v>
      </c>
      <c r="KY74" s="15">
        <f>Tabla2[[#This Row],[ROS_NUM_COR_COD_ROS_TG_NEG]]-Tabla2[[#This Row],[PAS_NUM_COR_COD_ROS_TG_NEG]]</f>
        <v>1.2611111111111106</v>
      </c>
      <c r="KZ74" s="15">
        <f>Tabla2[[#This Row],[ROS_DUR_COR_COD_ROS_TG_NEG]]-Tabla2[[#This Row],[PAS_DUR_COR_COD_ROS_TG_NEG]]</f>
        <v>483.11111111111109</v>
      </c>
      <c r="LA74" s="15">
        <f>Tabla2[[#This Row],[ROS_NUM_COR_COD_ROS_TG_NEU]]-Tabla2[[#This Row],[PAS_NUM_COR_COD_ROS_TG_NEU]]</f>
        <v>0.69999999999999973</v>
      </c>
      <c r="LB74" s="15">
        <f>Tabla2[[#This Row],[ROS_DUR_COR_COD_ROS_TG_NEU]]-Tabla2[[#This Row],[PAS_DUR_COR_COD_ROS_TG_NEU]]</f>
        <v>99.535294117647027</v>
      </c>
      <c r="LC74" s="15">
        <f>Tabla2[[#This Row],[ROS_NUM_COR_COD_ROS_TG_POS]]-Tabla2[[#This Row],[PAS_NUM_COR_COD_ROS_TG_POS]]</f>
        <v>1.1499999999999999</v>
      </c>
      <c r="LD74" s="15">
        <f>Tabla2[[#This Row],[ROS_DUR_COR_COD_ROS_TG_POS]]-Tabla2[[#This Row],[PAS_DUR_COR_COD_ROS_TG_POS]]</f>
        <v>453.97777777777787</v>
      </c>
      <c r="LE74" s="15">
        <f>Tabla2[[#This Row],[ROS_NUM_COR_COD_ROS_TG_TOT]]-Tabla2[[#This Row],[PAS_NUM_COR_COD_ROS_TG_TOT]]</f>
        <v>1.0183908045977015</v>
      </c>
      <c r="LF74" s="15">
        <f>Tabla2[[#This Row],[ROS_DUR_COR_COD_ROS_TG_TOT]]-Tabla2[[#This Row],[PAS_DUR_COR_COD_ROS_TG_TOT]]</f>
        <v>336.34025974025963</v>
      </c>
      <c r="LG74" s="15">
        <f>Tabla2[[#This Row],[ROS_NUM_COR_COD_ESC_TG_NEG]]-Tabla2[[#This Row],[PAS_NUM_COR_COD_ESC_TG_NEG]]</f>
        <v>-1.3888888888888888</v>
      </c>
      <c r="LH74" s="15">
        <f>Tabla2[[#This Row],[ROS_DUR_COR_COD_ESC_TG_NEG]]-Tabla2[[#This Row],[PAS_DUR_COR_COD_ESC_TG_NEG]]</f>
        <v>146.05000000000007</v>
      </c>
      <c r="LI74" s="15">
        <f>Tabla2[[#This Row],[ROS_NUM_COR_COD_ESC_TG_NEU]]-Tabla2[[#This Row],[PAS_NUM_COR_COD_ESC_TG_NEU]]</f>
        <v>-0.79999999999999982</v>
      </c>
      <c r="LJ74" s="15">
        <f>Tabla2[[#This Row],[ROS_NUM_COR_COD_ESC_TG_NEG]]-Tabla2[[#This Row],[PAS_NUM_COR_COD_ESC_TG_NEG]]</f>
        <v>-1.3888888888888888</v>
      </c>
      <c r="LK74" s="15">
        <f>Tabla2[[#This Row],[ROS_NUM_COR_COD_ESC_TG_POS]]-Tabla2[[#This Row],[PAS_NUM_COR_COD_ESC_TG_POS]]</f>
        <v>-0.65000000000000036</v>
      </c>
      <c r="LL74" s="15">
        <f>Tabla2[[#This Row],[ROS_DUR_COR_COD_ESC_TG_POS]]-Tabla2[[#This Row],[PAS_DUR_COR_COD_ESC_TG_POS]]</f>
        <v>151.38888888888891</v>
      </c>
      <c r="LM74" s="15">
        <f>Tabla2[[#This Row],[ROS_NUM_COR_COD_ESC_TG_TOT]]-Tabla2[[#This Row],[PAS_NUM_COR_COD_ESC_TG_TOT]]</f>
        <v>-0.9224137931034484</v>
      </c>
      <c r="LN74" s="15">
        <f>Tabla2[[#This Row],[ROS_DUR_COR_COD_ESC_TG_TOT]]-Tabla2[[#This Row],[PAS_DUR_COR_COD_ESC_TG_TOT]]</f>
        <v>314.78844169246645</v>
      </c>
      <c r="LO74" s="15">
        <f>Tabla2[[#This Row],[PAS_NUM_COR_COD_ROS_TG_NEG]]-Tabla2[[#This Row],[ESC_NUM_COR_COD_ROS_TG_NEG]]</f>
        <v>1.85</v>
      </c>
      <c r="LP74" s="15">
        <f>Tabla2[[#This Row],[PAS_DUR_COR_COD_ROS_TG_NEG]]-Tabla2[[#This Row],[ESC_DUR_COR_COD_ROS_TG_NEG]]</f>
        <v>69.888888888888914</v>
      </c>
      <c r="LQ74" s="15">
        <f>Tabla2[[#This Row],[PAS_NUM_COR_COD_ROS_TG_NEU]]-Tabla2[[#This Row],[ESC_NUM_COR_COD_ROS_TG_NEU]]</f>
        <v>1.4000000000000001</v>
      </c>
      <c r="LR74" s="15">
        <f>Tabla2[[#This Row],[PAS_DUR_COR_COD_ROS_TG_NEU]]-Tabla2[[#This Row],[ESC_DUR_COR_COD_ROS_TG_NEU]]</f>
        <v>109.0980392156863</v>
      </c>
      <c r="LS74" s="15">
        <f>Tabla2[[#This Row],[PAS_NUM_COR_COD_ROS_TG_POS]]-Tabla2[[#This Row],[ESC_NUM_COR_COD_ROS_TG_POS]]</f>
        <v>0.94999999999999973</v>
      </c>
      <c r="LT74" s="15">
        <f>Tabla2[[#This Row],[PAS_DUR_COR_COD_ROS_TG_POS]]-Tabla2[[#This Row],[ESC_DUR_COR_COD_ROS_TG_POS]]</f>
        <v>-183.48571428571427</v>
      </c>
      <c r="LU74" s="15">
        <f>Tabla2[[#This Row],[PAS_NUM_COR_COD_ROS_TG_TOT]]-Tabla2[[#This Row],[ESC_NUM_COR_COD_ROS_TG_TOT]]</f>
        <v>1.4</v>
      </c>
      <c r="LV74" s="15">
        <f>Tabla2[[#This Row],[PAS_DUR_COR_COD_ROS_TG_TOT]]-Tabla2[[#This Row],[ESC_DUR_COR_COD_ROS_TG_TOT]]</f>
        <v>-10.00191387559812</v>
      </c>
      <c r="LW74" s="15">
        <f>Tabla2[[#This Row],[PAS_NUM_COR_COD_ESC_TG_NEG]]-Tabla2[[#This Row],[ESC_NUM_COR_COD_ESC_TG_NEG]]</f>
        <v>-1.4000000000000004</v>
      </c>
      <c r="LX74" s="15">
        <f>Tabla2[[#This Row],[PAS_DUR_COR_COD_ESC_TG_NEG]]-Tabla2[[#This Row],[ESC_DUR_COR_COD_ESC_TG_NEG]]</f>
        <v>-700.42777777777781</v>
      </c>
      <c r="LY74" s="15">
        <f>Tabla2[[#This Row],[PAS_NUM_COR_COD_ESC_TG_NEU]]-Tabla2[[#This Row],[ESC_NUM_COR_COD_ESC_TG_NEU]]</f>
        <v>-0.90000000000000036</v>
      </c>
      <c r="LZ74" s="15">
        <f>Tabla2[[#This Row],[PAS_DUR_COR_COD_ESC_TG_NEU]]-Tabla2[[#This Row],[ESC_DUR_COR_COD_ESC_TG_NEU]]</f>
        <v>-316.74736842105267</v>
      </c>
      <c r="MA74" s="15">
        <f>Tabla2[[#This Row],[PAS_NUM_COR_COD_ESC_TG_POS]]-Tabla2[[#This Row],[ESC_NUM_COR_COD_ESC_TG_POS]]</f>
        <v>-1.1499999999999995</v>
      </c>
      <c r="MB74" s="15">
        <f>Tabla2[[#This Row],[PAS_DUR_COR_COD_ESC_TG_POS]]-Tabla2[[#This Row],[ESC_DUR_COR_COD_ESC_TG_POS]]</f>
        <v>-465.59722222222217</v>
      </c>
      <c r="MC74" s="15">
        <f>Tabla2[[#This Row],[PAS_NUM_COR_COD_ESC_TG_TOT]]-Tabla2[[#This Row],[ESC_NUM_COR_COD_ESC_TG_TOT]]</f>
        <v>-1.1500000000000004</v>
      </c>
      <c r="MD74" s="15">
        <f>Tabla2[[#This Row],[PAS_DUR_COR_COD_ESC_TG_TOT]]-Tabla2[[#This Row],[ESC_DUR_COR_COD_ESC_TG_TOT]]</f>
        <v>-494.89083820662768</v>
      </c>
      <c r="ME74" s="42">
        <f>Tabla25[[#This Row],[PAS_NUM_COR_COD_ROS_TG_NEG]]-Tabla25[[#This Row],[PAS_NUM_COR_COD_ESC_TG_NEG]]</f>
        <v>0.35000000000000009</v>
      </c>
      <c r="MF74" s="42">
        <f>Tabla25[[#This Row],[PAS_NUM_COR_COD_ROS_TG_NEU]]-Tabla25[[#This Row],[PAS_NUM_COR_COD_ESC_TG_NEU]]</f>
        <v>-1.1999999999999997</v>
      </c>
      <c r="MG74" s="42">
        <f>Tabla25[[#This Row],[PAS_NUM_COR_COD_ROS_TG_POS]]-Tabla25[[#This Row],[PAS_NUM_COR_COD_ESC_TG_POS]]</f>
        <v>0.19999999999999973</v>
      </c>
      <c r="MH74" s="42">
        <f>Tabla25[[#This Row],[PAS_NUM_COR_COD_ROS_TG_TOT]]-Tabla25[[#This Row],[PAS_NUM_COR_COD_ESC_TG_TOT]]</f>
        <v>-0.21666666666666679</v>
      </c>
      <c r="MI74" s="42">
        <f>Tabla25[[#This Row],[PAS_DUR_COR_COD_ROS_TG_NEG]]-Tabla25[[#This Row],[PAS_DUR_COR_COD_ESC_TG_NEG]]</f>
        <v>195.87222222222215</v>
      </c>
      <c r="MJ74" s="42">
        <f>Tabla25[[#This Row],[PAS_DUR_COR_COD_ROS_TG_NEU]]-Tabla25[[#This Row],[PAS_DUR_COR_COD_ESC_TG_NEU]]</f>
        <v>-188.28792569659436</v>
      </c>
      <c r="MK74" s="42">
        <f>Tabla25[[#This Row],[PAS_DUR_COR_COD_ROS_TG_POS]]-Tabla25[[#This Row],[PAS_DUR_COR_COD_ESC_TG_POS]]</f>
        <v>-138.47777777777787</v>
      </c>
      <c r="ML74" s="42">
        <f>Tabla25[[#This Row],[PAS_DUR_COR_COD_ROS_TG_TOT]]-Tabla25[[#This Row],[PAS_DUR_COR_COD_ESC_TG_TOT]]</f>
        <v>-40.089633173843595</v>
      </c>
      <c r="MM74" s="44">
        <f>Tabla25[[#This Row],[ESC_NUM_COR_COD_ROS_TG_NEG]]-Tabla25[[#This Row],[ESC_NUM_COR_COD_ESC_TG_NEG]]</f>
        <v>-2.9000000000000004</v>
      </c>
      <c r="MN74" s="44">
        <f>Tabla25[[#This Row],[ESC_NUM_COR_COD_ROS_TG_NEU]]-Tabla25[[#This Row],[ESC_NUM_COR_COD_ESC_TG_NEU]]</f>
        <v>-3.5</v>
      </c>
      <c r="MO74" s="44">
        <f>Tabla25[[#This Row],[ESC_NUM_COR_COD_ROS_TG_POS]]-Tabla25[[#This Row],[ESC_NUM_COR_COD_ESC_TG_POS]]</f>
        <v>-1.8999999999999995</v>
      </c>
      <c r="MP74" s="44">
        <f>Tabla25[[#This Row],[ESC_NUM_COR_COD_ROS_TG_TOT]]-Tabla25[[#This Row],[ESC_NUM_COR_COD_ESC_TG_TOT]]</f>
        <v>-2.7666666666666671</v>
      </c>
      <c r="MQ74" s="44">
        <f>Tabla25[[#This Row],[ESC_DUR_COR_COD_ROS_TG_NEG]]-Tabla25[[#This Row],[ESC_DUR_COR_COD_ESC_TG_NEG]]</f>
        <v>-574.44444444444457</v>
      </c>
      <c r="MR74" s="44">
        <f>Tabla25[[#This Row],[ESC_DUR_COR_COD_ROS_TG_NEU]]-Tabla25[[#This Row],[ESC_DUR_COR_COD_ESC_TG_NEU]]</f>
        <v>-614.13333333333333</v>
      </c>
      <c r="MS74" s="44">
        <f>Tabla25[[#This Row],[ESC_DUR_COR_COD_ROS_TG_POS]]-Tabla25[[#This Row],[ESC_DUR_COR_COD_ESC_TG_POS]]</f>
        <v>-420.58928571428578</v>
      </c>
      <c r="MT74" s="44">
        <f>Tabla25[[#This Row],[ESC_DUR_COR_COD_ROS_TG_TOT]]-Tabla25[[#This Row],[ESC_DUR_COR_COD_ESC_TG_TOT]]</f>
        <v>-524.97855750487315</v>
      </c>
      <c r="MU74" s="47">
        <f>Tabla25[[#This Row],[ROS_NUM_COR_COD_ROS_TG_NEG]]-Tabla25[[#This Row],[ROS_NUM_COR_COD_ESC_TG_NEG]]</f>
        <v>2.9999999999999996</v>
      </c>
      <c r="MV74" s="47">
        <f>Tabla25[[#This Row],[ROS_NUM_COR_COD_ROS_TG_NEU]]-Tabla25[[#This Row],[ROS_NUM_COR_COD_ESC_TG_NEU]]</f>
        <v>0.29999999999999982</v>
      </c>
      <c r="MW74" s="47">
        <f>Tabla25[[#This Row],[ROS_NUM_COR_COD_ROS_TG_POS]]-Tabla25[[#This Row],[ROS_NUM_COR_COD_ESC_TG_POS]]</f>
        <v>2</v>
      </c>
      <c r="MX74" s="47">
        <f>Tabla25[[#This Row],[ROS_NUM_COR_COD_ROS_TG_TOT]]-Tabla25[[#This Row],[ROS_NUM_COR_COD_ESC_TG_TOT]]</f>
        <v>1.7241379310344831</v>
      </c>
      <c r="MY74" s="47">
        <f>Tabla25[[#This Row],[ROS_DUR_COR_COD_ROS_TG_NEG]]-Tabla25[[#This Row],[ROS_DUR_COR_COD_ESC_TG_NEG]]</f>
        <v>532.93333333333317</v>
      </c>
      <c r="MZ74" s="47">
        <f>Tabla25[[#This Row],[ROS_DUR_COR_COD_ROS_TG_NEU]]-Tabla25[[#This Row],[ROS_DUR_COR_COD_ESC_TG_NEU]]</f>
        <v>-666.2</v>
      </c>
      <c r="NA74" s="47">
        <f>Tabla25[[#This Row],[ROS_DUR_COR_COD_ROS_TG_POS]]-Tabla25[[#This Row],[ROS_DUR_COR_COD_ESC_TG_POS]]</f>
        <v>164.11111111111109</v>
      </c>
      <c r="NB74" s="47">
        <f>Tabla25[[#This Row],[ROS_DUR_COR_COD_ROS_TG_TOT]]-Tabla25[[#This Row],[ROS_DUR_COR_COD_ESC_TG_TOT]]</f>
        <v>-18.537815126050418</v>
      </c>
      <c r="NC74">
        <v>349.44444444444446</v>
      </c>
      <c r="ND74">
        <v>243.5</v>
      </c>
      <c r="NE74">
        <v>263.22222222222223</v>
      </c>
      <c r="NF74">
        <v>283.89285714285717</v>
      </c>
      <c r="NG74">
        <v>276.60000000000002</v>
      </c>
      <c r="NH74">
        <v>390</v>
      </c>
      <c r="NI74">
        <v>291.16666666666669</v>
      </c>
      <c r="NJ74">
        <v>321.76470588235293</v>
      </c>
      <c r="NK74">
        <v>321.16666666666669</v>
      </c>
      <c r="NL74">
        <v>356.5</v>
      </c>
      <c r="NM74">
        <v>310</v>
      </c>
      <c r="NN74">
        <v>328.21052631578948</v>
      </c>
      <c r="NO74">
        <v>306.33333333333331</v>
      </c>
      <c r="NP74">
        <v>273.8</v>
      </c>
      <c r="NQ74">
        <v>308</v>
      </c>
      <c r="NR74">
        <v>294.77777777777777</v>
      </c>
      <c r="NS74">
        <v>276.05555555555554</v>
      </c>
      <c r="NT74">
        <v>309.70588235294116</v>
      </c>
      <c r="NU74">
        <v>300.39999999999998</v>
      </c>
      <c r="NV74">
        <v>295.30909090909091</v>
      </c>
      <c r="NW74">
        <v>262.25</v>
      </c>
      <c r="NX74">
        <v>285.68421052631578</v>
      </c>
      <c r="NY74">
        <v>294.55555555555554</v>
      </c>
      <c r="NZ74">
        <v>280.26315789473682</v>
      </c>
      <c r="OA74" s="15">
        <f>Tabla2[[#This Row],[ROS_1DU_COR_COD_ROS_TG_NEG]]-Tabla2[[#This Row],[PAS_1DU_COR_COD_ROS_TG_NEG]]</f>
        <v>73.388888888888914</v>
      </c>
      <c r="OB74" s="15">
        <f>Tabla2[[#This Row],[ROS_1DU_COR_COD_ROS_TG_NEU]]-Tabla2[[#This Row],[PAS_1DU_COR_COD_ROS_TG_NEU]]</f>
        <v>-66.20588235294116</v>
      </c>
      <c r="OC74" s="15">
        <f>Tabla2[[#This Row],[ROS_1DU_COR_COD_ROS_TG_POS]]-Tabla2[[#This Row],[PAS_1DU_COR_COD_ROS_TG_POS]]</f>
        <v>-37.177777777777749</v>
      </c>
      <c r="OD74" s="15">
        <f>Tabla2[[#This Row],[ROS_1DU_COR_COD_ROS_TG_TOT]]-Tabla2[[#This Row],[PAS_1DU_COR_COD_ROS_TG_TOT]]</f>
        <v>-11.416233766233745</v>
      </c>
      <c r="OE74" s="15">
        <f>Tabla2[[#This Row],[ROS_1DU_COR_COD_ESC_TG_NEG]]-Tabla2[[#This Row],[PAS_1DU_COR_COD_ESC_TG_NEG]]</f>
        <v>14.350000000000023</v>
      </c>
      <c r="OF74" s="15">
        <f>Tabla2[[#This Row],[ROS_1DU_COR_COD_ESC_TG_NEU]]-Tabla2[[#This Row],[PAS_1DU_COR_COD_ESC_TG_NEU]]</f>
        <v>104.31578947368422</v>
      </c>
      <c r="OG74" s="15">
        <f>Tabla2[[#This Row],[ROS_1DU_COR_COD_ESC_TG_POS]]-Tabla2[[#This Row],[PAS_1DU_COR_COD_ESC_TG_POS]]</f>
        <v>-3.3888888888888573</v>
      </c>
      <c r="OH74" s="15">
        <f>Tabla2[[#This Row],[ROS_1DU_COR_COD_ESC_TG_TOT]]-Tabla2[[#This Row],[PAS_1DU_COR_COD_ESC_TG_TOT]]</f>
        <v>41.501547987616107</v>
      </c>
      <c r="OI74" s="15">
        <f>Tabla2[[#This Row],[PAS_1DU_COR_COD_ROS_TG_NEG]]-Tabla2[[#This Row],[ESC_1DU_COR_COD_ROS_TG_NEG]]</f>
        <v>-45.111111111111143</v>
      </c>
      <c r="OJ74" s="15">
        <f>Tabla2[[#This Row],[PAS_1DU_COR_COD_ROS_TG_NEU]]-Tabla2[[#This Row],[ESC_1DU_COR_COD_ROS_TG_NEU]]</f>
        <v>-46.79411764705884</v>
      </c>
      <c r="OK74" s="15">
        <f>Tabla2[[#This Row],[PAS_1DU_COR_COD_ROS_TG_POS]]-Tabla2[[#This Row],[ESC_1DU_COR_COD_ROS_TG_POS]]</f>
        <v>-9.6000000000000227</v>
      </c>
      <c r="OL74" s="15">
        <f>Tabla2[[#This Row],[PAS_1DU_COR_COD_ROS_TG_TOT]]-Tabla2[[#This Row],[ESC_1DU_COR_COD_ROS_TG_TOT]]</f>
        <v>-32.901435406698567</v>
      </c>
      <c r="OM74" s="15">
        <f>Tabla2[[#This Row],[PAS_1DU_COR_COD_ESC_TG_NEG]]-Tabla2[[#This Row],[ESC_1DU_COR_COD_ESC_TG_NEG]]</f>
        <v>-44.083333333333314</v>
      </c>
      <c r="ON74" s="15">
        <f>Tabla2[[#This Row],[PAS_1DU_COR_COD_ESC_TG_NEU]]-Tabla2[[#This Row],[ESC_1DU_COR_COD_ESC_TG_NEU]]</f>
        <v>11.884210526315769</v>
      </c>
      <c r="OO74" s="15">
        <f>Tabla2[[#This Row],[PAS_1DU_COR_COD_ESC_TG_POS]]-Tabla2[[#This Row],[ESC_1DU_COR_COD_ESC_TG_POS]]</f>
        <v>-13.444444444444457</v>
      </c>
      <c r="OP74" s="15">
        <f>Tabla2[[#This Row],[PAS_1DU_COR_COD_ESC_TG_TOT]]-Tabla2[[#This Row],[ESC_1DU_COR_COD_ESC_TG_TOT]]</f>
        <v>-14.51461988304095</v>
      </c>
      <c r="OQ74" s="61">
        <v>72.844444444444434</v>
      </c>
      <c r="OR74" s="62">
        <v>-146.5</v>
      </c>
      <c r="OS74" s="62">
        <v>-27.944444444444457</v>
      </c>
      <c r="OT74" s="62">
        <v>-37.871848739495761</v>
      </c>
      <c r="OU74" s="62">
        <v>14.833333333333371</v>
      </c>
      <c r="OV74" s="62">
        <v>82.699999999999989</v>
      </c>
      <c r="OW74" s="62">
        <v>2</v>
      </c>
      <c r="OX74" s="62">
        <v>33.432748538011708</v>
      </c>
      <c r="OY74" s="62">
        <v>13.805555555555543</v>
      </c>
      <c r="OZ74" s="62">
        <v>24.021671826625379</v>
      </c>
      <c r="PA74" s="62">
        <v>5.8444444444444343</v>
      </c>
      <c r="PB74" s="62">
        <v>15.045933014354091</v>
      </c>
    </row>
    <row r="75" spans="1:418" x14ac:dyDescent="0.3">
      <c r="A75" s="2" t="s">
        <v>73</v>
      </c>
      <c r="B75" s="2">
        <v>30</v>
      </c>
      <c r="C75" s="2">
        <v>2</v>
      </c>
      <c r="D75" s="2">
        <v>38</v>
      </c>
      <c r="E75">
        <v>3.85</v>
      </c>
      <c r="F75">
        <v>1018.15</v>
      </c>
      <c r="G75">
        <v>3.7</v>
      </c>
      <c r="H75">
        <v>1001.6</v>
      </c>
      <c r="I75">
        <v>3.5</v>
      </c>
      <c r="J75">
        <v>976.33333333333337</v>
      </c>
      <c r="K75">
        <v>3.6833333333333331</v>
      </c>
      <c r="L75">
        <v>999.4655172413793</v>
      </c>
      <c r="M75">
        <v>2.6</v>
      </c>
      <c r="N75">
        <v>664.68421052631584</v>
      </c>
      <c r="O75">
        <v>3</v>
      </c>
      <c r="P75">
        <v>780.33333333333337</v>
      </c>
      <c r="Q75">
        <v>3.15</v>
      </c>
      <c r="R75">
        <v>785.88888888888891</v>
      </c>
      <c r="S75">
        <v>2.9166666666666665</v>
      </c>
      <c r="T75">
        <v>742.2</v>
      </c>
      <c r="U75">
        <v>3.3</v>
      </c>
      <c r="V75">
        <v>874.24778761061953</v>
      </c>
      <c r="W75">
        <v>1.45</v>
      </c>
      <c r="X75">
        <v>353.66666666666669</v>
      </c>
      <c r="Y75">
        <v>1.05</v>
      </c>
      <c r="Z75">
        <v>309.47058823529414</v>
      </c>
      <c r="AA75">
        <v>1.35</v>
      </c>
      <c r="AB75">
        <v>322.21052631578948</v>
      </c>
      <c r="AC75">
        <v>1.2833333333333334</v>
      </c>
      <c r="AD75">
        <v>328.68518518518516</v>
      </c>
      <c r="AE75">
        <v>1.2833333333333334</v>
      </c>
      <c r="AF75">
        <v>328.68518518518516</v>
      </c>
      <c r="AG75">
        <v>2.6277777777777778</v>
      </c>
      <c r="AH75">
        <v>697.83832335329339</v>
      </c>
      <c r="BM75">
        <v>2.6277777777777778</v>
      </c>
      <c r="BN75">
        <v>697.83832335329339</v>
      </c>
      <c r="BO75">
        <v>5.3</v>
      </c>
      <c r="BP75">
        <v>1457.6</v>
      </c>
      <c r="BQ75">
        <v>6</v>
      </c>
      <c r="BR75">
        <v>1510.7</v>
      </c>
      <c r="BS75">
        <v>5</v>
      </c>
      <c r="BT75">
        <v>1334.7</v>
      </c>
      <c r="BU75">
        <v>5.4333333333333336</v>
      </c>
      <c r="BV75">
        <v>1434.3333333333333</v>
      </c>
      <c r="BW75">
        <v>4.666666666666667</v>
      </c>
      <c r="BX75">
        <v>1481.1666666666667</v>
      </c>
      <c r="BY75">
        <v>4.0999999999999996</v>
      </c>
      <c r="BZ75">
        <v>1204</v>
      </c>
      <c r="CA75">
        <v>5.1111111111111107</v>
      </c>
      <c r="CB75">
        <v>1525</v>
      </c>
      <c r="CC75">
        <v>4.5999999999999996</v>
      </c>
      <c r="CD75">
        <v>1386.08</v>
      </c>
      <c r="CE75">
        <v>5.0545454545454547</v>
      </c>
      <c r="CF75">
        <v>1412.4</v>
      </c>
      <c r="CG75">
        <v>1.2</v>
      </c>
      <c r="CH75">
        <v>402.28571428571428</v>
      </c>
      <c r="CI75">
        <v>1.1000000000000001</v>
      </c>
      <c r="CJ75">
        <v>428</v>
      </c>
      <c r="CK75">
        <v>1.5</v>
      </c>
      <c r="CL75">
        <v>407.375</v>
      </c>
      <c r="CM75">
        <v>1.2666666666666666</v>
      </c>
      <c r="CN75">
        <v>412.31818181818181</v>
      </c>
      <c r="CO75">
        <v>1.6666666666666667</v>
      </c>
      <c r="CP75">
        <v>698.75</v>
      </c>
      <c r="CQ75">
        <v>2.2000000000000002</v>
      </c>
      <c r="CR75">
        <v>674.88888888888891</v>
      </c>
      <c r="CS75">
        <v>1.2222222222222223</v>
      </c>
      <c r="CT75">
        <v>375.5</v>
      </c>
      <c r="CU75">
        <v>1.72</v>
      </c>
      <c r="CV75">
        <v>585.36842105263156</v>
      </c>
      <c r="CW75">
        <v>1.4727272727272727</v>
      </c>
      <c r="CX75">
        <v>492.51219512195121</v>
      </c>
      <c r="CY75">
        <v>3.2636363636363637</v>
      </c>
      <c r="CZ75">
        <v>1019.53125</v>
      </c>
      <c r="DA75">
        <v>2.2999999999999998</v>
      </c>
      <c r="DB75">
        <v>723</v>
      </c>
      <c r="DC75">
        <v>2.2999999999999998</v>
      </c>
      <c r="DD75">
        <v>665.1</v>
      </c>
      <c r="DE75">
        <v>2.4</v>
      </c>
      <c r="DF75">
        <v>700.5</v>
      </c>
      <c r="DG75">
        <v>2.3333333333333335</v>
      </c>
      <c r="DH75">
        <v>695.27586206896547</v>
      </c>
      <c r="DI75">
        <v>2.3333333333333335</v>
      </c>
      <c r="DJ75">
        <v>623.16666666666663</v>
      </c>
      <c r="DK75">
        <v>2.4</v>
      </c>
      <c r="DL75">
        <v>615.1</v>
      </c>
      <c r="DM75">
        <v>2.1111111111111112</v>
      </c>
      <c r="DN75">
        <v>588.55555555555554</v>
      </c>
      <c r="DO75">
        <v>2.2799999999999998</v>
      </c>
      <c r="DP75">
        <v>607.48</v>
      </c>
      <c r="DQ75">
        <v>2.3090909090909091</v>
      </c>
      <c r="DR75">
        <v>654.62962962962968</v>
      </c>
      <c r="DS75">
        <v>2.3090909090909091</v>
      </c>
      <c r="DT75">
        <v>654.62962962962968</v>
      </c>
      <c r="DU75">
        <v>2.9454545454545453</v>
      </c>
      <c r="DV75">
        <v>888.16666666666663</v>
      </c>
      <c r="EE75">
        <v>6.25</v>
      </c>
      <c r="EF75">
        <v>2000.75</v>
      </c>
      <c r="EI75">
        <v>6</v>
      </c>
      <c r="EJ75">
        <v>1699</v>
      </c>
      <c r="EK75">
        <v>6.2</v>
      </c>
      <c r="EL75">
        <v>1940.4</v>
      </c>
      <c r="EM75">
        <v>6.2</v>
      </c>
      <c r="EN75">
        <v>1940.4</v>
      </c>
      <c r="EW75">
        <v>0.75</v>
      </c>
      <c r="EX75">
        <v>291</v>
      </c>
      <c r="FA75">
        <v>0</v>
      </c>
      <c r="FC75">
        <v>0.6</v>
      </c>
      <c r="FD75">
        <v>291</v>
      </c>
      <c r="FE75">
        <v>0.6</v>
      </c>
      <c r="FF75">
        <v>291</v>
      </c>
      <c r="FG75">
        <v>3.4</v>
      </c>
      <c r="FH75">
        <v>1469.1428571428571</v>
      </c>
      <c r="FQ75">
        <v>3.25</v>
      </c>
      <c r="FR75">
        <v>831</v>
      </c>
      <c r="FU75">
        <v>7</v>
      </c>
      <c r="FV75">
        <v>1937</v>
      </c>
      <c r="FW75">
        <v>4</v>
      </c>
      <c r="FX75">
        <v>1052.2</v>
      </c>
      <c r="FY75">
        <v>4</v>
      </c>
      <c r="FZ75">
        <v>1052.2</v>
      </c>
      <c r="GA75">
        <v>4</v>
      </c>
      <c r="GB75">
        <v>1052.2</v>
      </c>
      <c r="GC75">
        <v>3.6</v>
      </c>
      <c r="GD75">
        <v>1295.4166666666667</v>
      </c>
      <c r="GE75">
        <v>3</v>
      </c>
      <c r="GF75">
        <v>918.33333333333337</v>
      </c>
      <c r="GG75">
        <v>2</v>
      </c>
      <c r="GH75">
        <v>632.85714285714289</v>
      </c>
      <c r="GI75">
        <v>1.1000000000000001</v>
      </c>
      <c r="GJ75">
        <v>599</v>
      </c>
      <c r="GK75">
        <v>1.5555555555555556</v>
      </c>
      <c r="GL75">
        <v>689</v>
      </c>
      <c r="GM75">
        <v>1.5357142857142858</v>
      </c>
      <c r="GN75">
        <v>642.16666666666663</v>
      </c>
      <c r="GO75">
        <v>2.2222222222222223</v>
      </c>
      <c r="GP75">
        <v>691.625</v>
      </c>
      <c r="GQ75">
        <v>0.9</v>
      </c>
      <c r="GR75">
        <v>511.6</v>
      </c>
      <c r="GS75">
        <v>2.1111111111111112</v>
      </c>
      <c r="GT75">
        <v>607</v>
      </c>
      <c r="GU75">
        <v>1.7142857142857142</v>
      </c>
      <c r="GV75">
        <v>617</v>
      </c>
      <c r="GW75">
        <v>1.625</v>
      </c>
      <c r="GX75">
        <v>628.92105263157896</v>
      </c>
      <c r="GY75">
        <v>5.1111111111111107</v>
      </c>
      <c r="GZ75">
        <v>1542.7777777777778</v>
      </c>
      <c r="HA75">
        <v>6.4</v>
      </c>
      <c r="HB75">
        <v>1698.2</v>
      </c>
      <c r="HC75">
        <v>5.333333333333333</v>
      </c>
      <c r="HD75">
        <v>1586.4444444444443</v>
      </c>
      <c r="HE75">
        <v>5.6428571428571432</v>
      </c>
      <c r="HF75">
        <v>1612.3214285714287</v>
      </c>
      <c r="HG75">
        <v>4.333333333333333</v>
      </c>
      <c r="HH75">
        <v>1398.1111111111111</v>
      </c>
      <c r="HI75">
        <v>6.4</v>
      </c>
      <c r="HJ75">
        <v>1829.9</v>
      </c>
      <c r="HK75">
        <v>5.7777777777777777</v>
      </c>
      <c r="HL75">
        <v>1603.2222222222222</v>
      </c>
      <c r="HM75">
        <v>5.5357142857142856</v>
      </c>
      <c r="HN75">
        <v>1618.25</v>
      </c>
      <c r="HO75">
        <v>5.5892857142857144</v>
      </c>
      <c r="HP75">
        <v>1615.2857142857142</v>
      </c>
      <c r="HQ75">
        <v>3.6071428571428572</v>
      </c>
      <c r="HR75">
        <v>1216.5425531914893</v>
      </c>
      <c r="HS75">
        <v>2.3333333333333335</v>
      </c>
      <c r="HT75">
        <v>543.22222222222217</v>
      </c>
      <c r="HU75">
        <v>2.4</v>
      </c>
      <c r="HV75">
        <v>610.5</v>
      </c>
      <c r="HW75">
        <v>1.6666666666666667</v>
      </c>
      <c r="HX75">
        <v>515.11111111111109</v>
      </c>
      <c r="HY75">
        <v>2.1428571428571428</v>
      </c>
      <c r="HZ75">
        <v>558.21428571428567</v>
      </c>
      <c r="IA75">
        <v>2</v>
      </c>
      <c r="IB75">
        <v>496.66666666666669</v>
      </c>
      <c r="IC75">
        <v>2.2999999999999998</v>
      </c>
      <c r="ID75">
        <v>570.6</v>
      </c>
      <c r="IE75">
        <v>1.8888888888888888</v>
      </c>
      <c r="IF75">
        <v>477.66666666666669</v>
      </c>
      <c r="IG75">
        <v>2.0714285714285716</v>
      </c>
      <c r="IH75">
        <v>516.96428571428567</v>
      </c>
      <c r="II75">
        <v>2.1071428571428572</v>
      </c>
      <c r="IJ75">
        <v>537.58928571428567</v>
      </c>
      <c r="IK75">
        <v>2.1071428571428572</v>
      </c>
      <c r="IL75">
        <v>537.58928571428567</v>
      </c>
      <c r="IM75">
        <v>3.1071428571428572</v>
      </c>
      <c r="IN75">
        <v>963.06666666666672</v>
      </c>
      <c r="IO75">
        <v>3</v>
      </c>
      <c r="IP75">
        <v>1116</v>
      </c>
      <c r="IS75">
        <v>1</v>
      </c>
      <c r="IT75">
        <v>391</v>
      </c>
      <c r="IU75">
        <v>2</v>
      </c>
      <c r="IV75">
        <v>753.5</v>
      </c>
      <c r="IW75">
        <v>1</v>
      </c>
      <c r="IX75">
        <v>378</v>
      </c>
      <c r="JA75">
        <v>2</v>
      </c>
      <c r="JB75">
        <v>499</v>
      </c>
      <c r="JC75">
        <v>1.5</v>
      </c>
      <c r="JD75">
        <v>438.5</v>
      </c>
      <c r="JE75">
        <v>1.75</v>
      </c>
      <c r="JF75">
        <v>596</v>
      </c>
      <c r="JG75">
        <v>3</v>
      </c>
      <c r="JH75">
        <v>1048</v>
      </c>
      <c r="JK75">
        <v>6</v>
      </c>
      <c r="JL75">
        <v>1702</v>
      </c>
      <c r="JM75">
        <v>4.5</v>
      </c>
      <c r="JN75">
        <v>1375</v>
      </c>
      <c r="JO75">
        <v>5</v>
      </c>
      <c r="JP75">
        <v>1642</v>
      </c>
      <c r="JS75">
        <v>6</v>
      </c>
      <c r="JT75">
        <v>1692</v>
      </c>
      <c r="JU75">
        <v>5.5</v>
      </c>
      <c r="JV75">
        <v>1667</v>
      </c>
      <c r="JW75">
        <v>5</v>
      </c>
      <c r="JX75">
        <v>1521</v>
      </c>
      <c r="JY75">
        <v>3.375</v>
      </c>
      <c r="JZ75">
        <v>1058.5</v>
      </c>
      <c r="KA75">
        <v>4</v>
      </c>
      <c r="KB75">
        <v>719</v>
      </c>
      <c r="KE75">
        <v>2</v>
      </c>
      <c r="KF75">
        <v>672</v>
      </c>
      <c r="KG75">
        <v>3</v>
      </c>
      <c r="KH75">
        <v>695.5</v>
      </c>
      <c r="KI75">
        <v>4</v>
      </c>
      <c r="KJ75">
        <v>928</v>
      </c>
      <c r="KM75">
        <v>2</v>
      </c>
      <c r="KN75">
        <v>537</v>
      </c>
      <c r="KO75">
        <v>3</v>
      </c>
      <c r="KP75">
        <v>732.5</v>
      </c>
      <c r="KQ75">
        <v>3</v>
      </c>
      <c r="KR75">
        <v>714</v>
      </c>
      <c r="KS75">
        <v>3</v>
      </c>
      <c r="KT75">
        <v>714</v>
      </c>
      <c r="KU75">
        <v>3.25</v>
      </c>
      <c r="KV75">
        <v>943.66666666666663</v>
      </c>
      <c r="KW75">
        <v>3.1166666666666667</v>
      </c>
      <c r="KX75">
        <v>961.62962962962968</v>
      </c>
      <c r="KY75" s="15">
        <f>Tabla2[[#This Row],[ROS_NUM_COR_COD_ROS_TG_NEG]]-Tabla2[[#This Row],[PAS_NUM_COR_COD_ROS_TG_NEG]]</f>
        <v>1.7333333333333329</v>
      </c>
      <c r="KZ75" s="15">
        <f>Tabla2[[#This Row],[ROS_DUR_COR_COD_ROS_TG_NEG]]-Tabla2[[#This Row],[PAS_DUR_COR_COD_ROS_TG_NEG]]</f>
        <v>733.42690058479525</v>
      </c>
      <c r="LA75" s="15">
        <f>Tabla2[[#This Row],[ROS_NUM_COR_COD_ROS_TG_NEU]]-Tabla2[[#This Row],[PAS_NUM_COR_COD_ROS_TG_NEU]]</f>
        <v>3.4000000000000004</v>
      </c>
      <c r="LB75" s="15">
        <f>Tabla2[[#This Row],[ROS_DUR_COR_COD_ROS_TG_NEU]]-Tabla2[[#This Row],[PAS_DUR_COR_COD_ROS_TG_NEU]]</f>
        <v>1049.5666666666666</v>
      </c>
      <c r="LC75" s="15">
        <f>Tabla2[[#This Row],[ROS_NUM_COR_COD_ROS_TG_POS]]-Tabla2[[#This Row],[PAS_NUM_COR_COD_ROS_TG_POS]]</f>
        <v>2.6277777777777778</v>
      </c>
      <c r="LD75" s="15">
        <f>Tabla2[[#This Row],[ROS_DUR_COR_COD_ROS_TG_POS]]-Tabla2[[#This Row],[PAS_DUR_COR_COD_ROS_TG_POS]]</f>
        <v>817.33333333333326</v>
      </c>
      <c r="LE75" s="15">
        <f>Tabla2[[#This Row],[ROS_NUM_COR_COD_ROS_TG_TOT]]-Tabla2[[#This Row],[PAS_NUM_COR_COD_ROS_TG_TOT]]</f>
        <v>2.6190476190476191</v>
      </c>
      <c r="LF75" s="15">
        <f>Tabla2[[#This Row],[ROS_DUR_COR_COD_ROS_TG_TOT]]-Tabla2[[#This Row],[PAS_DUR_COR_COD_ROS_TG_TOT]]</f>
        <v>876.05</v>
      </c>
      <c r="LG75" s="15">
        <f>Tabla2[[#This Row],[ROS_NUM_COR_COD_ESC_TG_NEG]]-Tabla2[[#This Row],[PAS_NUM_COR_COD_ESC_TG_NEG]]</f>
        <v>-1.6277777777777778</v>
      </c>
      <c r="LH75" s="15">
        <f>Tabla2[[#This Row],[ROS_DUR_COR_COD_ESC_TG_NEG]]-Tabla2[[#This Row],[PAS_DUR_COR_COD_ESC_TG_NEG]]</f>
        <v>-326.52499999999998</v>
      </c>
      <c r="LI75" s="15">
        <f>Tabla2[[#This Row],[ROS_NUM_COR_COD_ESC_TG_NEU]]-Tabla2[[#This Row],[PAS_NUM_COR_COD_ESC_TG_NEU]]</f>
        <v>-2.8000000000000003</v>
      </c>
      <c r="LJ75" s="15">
        <f>Tabla2[[#This Row],[ROS_NUM_COR_COD_ESC_TG_NEG]]-Tabla2[[#This Row],[PAS_NUM_COR_COD_ESC_TG_NEG]]</f>
        <v>-1.6277777777777778</v>
      </c>
      <c r="LK75" s="15">
        <f>Tabla2[[#This Row],[ROS_NUM_COR_COD_ESC_TG_POS]]-Tabla2[[#This Row],[PAS_NUM_COR_COD_ESC_TG_POS]]</f>
        <v>-1.3888888888888888</v>
      </c>
      <c r="LL75" s="15">
        <f>Tabla2[[#This Row],[ROS_DUR_COR_COD_ESC_TG_POS]]-Tabla2[[#This Row],[PAS_DUR_COR_COD_ESC_TG_POS]]</f>
        <v>-369.33333333333337</v>
      </c>
      <c r="LM75" s="15">
        <f>Tabla2[[#This Row],[ROS_NUM_COR_COD_ESC_TG_TOT]]-Tabla2[[#This Row],[PAS_NUM_COR_COD_ESC_TG_TOT]]</f>
        <v>-1.9690476190476189</v>
      </c>
      <c r="LN75" s="15">
        <f>Tabla2[[#This Row],[ROS_DUR_COR_COD_ESC_TG_TOT]]-Tabla2[[#This Row],[PAS_DUR_COR_COD_ESC_TG_TOT]]</f>
        <v>-382.4655172413793</v>
      </c>
      <c r="LO75" s="15">
        <f>Tabla2[[#This Row],[PAS_NUM_COR_COD_ROS_TG_NEG]]-Tabla2[[#This Row],[ESC_NUM_COR_COD_ROS_TG_NEG]]</f>
        <v>0.93333333333333335</v>
      </c>
      <c r="LP75" s="15">
        <f>Tabla2[[#This Row],[PAS_DUR_COR_COD_ROS_TG_NEG]]-Tabla2[[#This Row],[ESC_DUR_COR_COD_ROS_TG_NEG]]</f>
        <v>-34.065789473684163</v>
      </c>
      <c r="LQ75" s="15">
        <f>Tabla2[[#This Row],[PAS_NUM_COR_COD_ROS_TG_NEU]]-Tabla2[[#This Row],[ESC_NUM_COR_COD_ROS_TG_NEU]]</f>
        <v>0.79999999999999982</v>
      </c>
      <c r="LR75" s="15">
        <f>Tabla2[[#This Row],[PAS_DUR_COR_COD_ROS_TG_NEU]]-Tabla2[[#This Row],[ESC_DUR_COR_COD_ROS_TG_NEU]]</f>
        <v>105.44444444444446</v>
      </c>
      <c r="LS75" s="15">
        <f>Tabla2[[#This Row],[PAS_NUM_COR_COD_ROS_TG_POS]]-Tabla2[[#This Row],[ESC_NUM_COR_COD_ROS_TG_POS]]</f>
        <v>1.9277777777777776</v>
      </c>
      <c r="LT75" s="15">
        <f>Tabla2[[#This Row],[PAS_DUR_COR_COD_ROS_TG_POS]]-Tabla2[[#This Row],[ESC_DUR_COR_COD_ROS_TG_POS]]</f>
        <v>410.38888888888891</v>
      </c>
      <c r="LU75" s="15">
        <f>Tabla2[[#This Row],[PAS_NUM_COR_COD_ROS_TG_TOT]]-Tabla2[[#This Row],[ESC_NUM_COR_COD_ROS_TG_TOT]]</f>
        <v>1.1966666666666665</v>
      </c>
      <c r="LV75" s="15">
        <f>Tabla2[[#This Row],[PAS_DUR_COR_COD_ROS_TG_TOT]]-Tabla2[[#This Row],[ESC_DUR_COR_COD_ROS_TG_TOT]]</f>
        <v>156.83157894736848</v>
      </c>
      <c r="LW75" s="15">
        <f>Tabla2[[#This Row],[PAS_NUM_COR_COD_ESC_TG_NEG]]-Tabla2[[#This Row],[ESC_NUM_COR_COD_ESC_TG_NEG]]</f>
        <v>-0.81666666666666687</v>
      </c>
      <c r="LX75" s="15">
        <f>Tabla2[[#This Row],[PAS_DUR_COR_COD_ESC_TG_NEG]]-Tabla2[[#This Row],[ESC_DUR_COR_COD_ESC_TG_NEG]]</f>
        <v>-463.01666666666677</v>
      </c>
      <c r="LY75" s="15">
        <f>Tabla2[[#This Row],[PAS_NUM_COR_COD_ESC_TG_NEU]]-Tabla2[[#This Row],[ESC_NUM_COR_COD_ESC_TG_NEU]]</f>
        <v>-0.39999999999999947</v>
      </c>
      <c r="LZ75" s="15">
        <f>Tabla2[[#This Row],[PAS_DUR_COR_COD_ESC_TG_NEU]]-Tabla2[[#This Row],[ESC_DUR_COR_COD_ESC_TG_NEU]]</f>
        <v>-202.39999999999998</v>
      </c>
      <c r="MA75" s="15">
        <f>Tabla2[[#This Row],[PAS_NUM_COR_COD_ESC_TG_POS]]-Tabla2[[#This Row],[ESC_NUM_COR_COD_ESC_TG_POS]]</f>
        <v>-1.6111111111111107</v>
      </c>
      <c r="MB75" s="15">
        <f>Tabla2[[#This Row],[PAS_DUR_COR_COD_ESC_TG_POS]]-Tabla2[[#This Row],[ESC_DUR_COR_COD_ESC_TG_POS]]</f>
        <v>-548.66666666666663</v>
      </c>
      <c r="MC75" s="15">
        <f>Tabla2[[#This Row],[PAS_NUM_COR_COD_ESC_TG_TOT]]-Tabla2[[#This Row],[ESC_NUM_COR_COD_ESC_TG_TOT]]</f>
        <v>-0.91666666666666652</v>
      </c>
      <c r="MD75" s="15">
        <f>Tabla2[[#This Row],[PAS_DUR_COR_COD_ESC_TG_TOT]]-Tabla2[[#This Row],[ESC_DUR_COR_COD_ESC_TG_TOT]]</f>
        <v>-386.61448275862062</v>
      </c>
      <c r="ME75" s="42">
        <f>Tabla25[[#This Row],[PAS_NUM_COR_COD_ROS_TG_NEG]]-Tabla25[[#This Row],[PAS_NUM_COR_COD_ESC_TG_NEG]]</f>
        <v>-1.25</v>
      </c>
      <c r="MF75" s="42">
        <f>Tabla25[[#This Row],[PAS_NUM_COR_COD_ROS_TG_NEU]]-Tabla25[[#This Row],[PAS_NUM_COR_COD_ESC_TG_NEU]]</f>
        <v>-0.70000000000000018</v>
      </c>
      <c r="MG75" s="42">
        <f>Tabla25[[#This Row],[PAS_NUM_COR_COD_ROS_TG_POS]]-Tabla25[[#This Row],[PAS_NUM_COR_COD_ESC_TG_POS]]</f>
        <v>-0.35000000000000009</v>
      </c>
      <c r="MH75" s="42">
        <f>Tabla25[[#This Row],[PAS_NUM_COR_COD_ROS_TG_TOT]]-Tabla25[[#This Row],[PAS_NUM_COR_COD_ESC_TG_TOT]]</f>
        <v>-0.76666666666666661</v>
      </c>
      <c r="MI75" s="42">
        <f>Tabla25[[#This Row],[PAS_DUR_COR_COD_ROS_TG_NEG]]-Tabla25[[#This Row],[PAS_DUR_COR_COD_ESC_TG_NEG]]</f>
        <v>-353.46578947368414</v>
      </c>
      <c r="MJ75" s="42">
        <f>Tabla25[[#This Row],[PAS_DUR_COR_COD_ROS_TG_NEU]]-Tabla25[[#This Row],[PAS_DUR_COR_COD_ESC_TG_NEU]]</f>
        <v>-221.26666666666665</v>
      </c>
      <c r="MK75" s="42">
        <f>Tabla25[[#This Row],[PAS_DUR_COR_COD_ROS_TG_POS]]-Tabla25[[#This Row],[PAS_DUR_COR_COD_ESC_TG_POS]]</f>
        <v>-190.44444444444446</v>
      </c>
      <c r="ML75" s="42">
        <f>Tabla25[[#This Row],[PAS_DUR_COR_COD_ROS_TG_TOT]]-Tabla25[[#This Row],[PAS_DUR_COR_COD_ESC_TG_TOT]]</f>
        <v>-257.26551724137926</v>
      </c>
      <c r="MM75" s="44">
        <f>Tabla25[[#This Row],[ESC_NUM_COR_COD_ROS_TG_NEG]]-Tabla25[[#This Row],[ESC_NUM_COR_COD_ESC_TG_NEG]]</f>
        <v>-3</v>
      </c>
      <c r="MN75" s="44">
        <f>Tabla25[[#This Row],[ESC_NUM_COR_COD_ROS_TG_NEU]]-Tabla25[[#This Row],[ESC_NUM_COR_COD_ESC_TG_NEU]]</f>
        <v>-1.8999999999999995</v>
      </c>
      <c r="MO75" s="44">
        <f>Tabla25[[#This Row],[ESC_NUM_COR_COD_ROS_TG_POS]]-Tabla25[[#This Row],[ESC_NUM_COR_COD_ESC_TG_POS]]</f>
        <v>-3.8888888888888884</v>
      </c>
      <c r="MP75" s="44">
        <f>Tabla25[[#This Row],[ESC_NUM_COR_COD_ROS_TG_TOT]]-Tabla25[[#This Row],[ESC_NUM_COR_COD_ESC_TG_TOT]]</f>
        <v>-2.88</v>
      </c>
      <c r="MQ75" s="44">
        <f>Tabla25[[#This Row],[ESC_DUR_COR_COD_ROS_TG_NEG]]-Tabla25[[#This Row],[ESC_DUR_COR_COD_ESC_TG_NEG]]</f>
        <v>-782.41666666666674</v>
      </c>
      <c r="MR75" s="44">
        <f>Tabla25[[#This Row],[ESC_DUR_COR_COD_ROS_TG_NEU]]-Tabla25[[#This Row],[ESC_DUR_COR_COD_ESC_TG_NEU]]</f>
        <v>-529.11111111111109</v>
      </c>
      <c r="MS75" s="44">
        <f>Tabla25[[#This Row],[ESC_DUR_COR_COD_ROS_TG_POS]]-Tabla25[[#This Row],[ESC_DUR_COR_COD_ESC_TG_POS]]</f>
        <v>-1149.5</v>
      </c>
      <c r="MT75" s="44">
        <f>Tabla25[[#This Row],[ESC_DUR_COR_COD_ROS_TG_TOT]]-Tabla25[[#This Row],[ESC_DUR_COR_COD_ESC_TG_TOT]]</f>
        <v>-800.71157894736837</v>
      </c>
      <c r="MU75" s="47">
        <f>Tabla25[[#This Row],[ROS_NUM_COR_COD_ROS_TG_NEG]]-Tabla25[[#This Row],[ROS_NUM_COR_COD_ESC_TG_NEG]]</f>
        <v>2.1111111111111107</v>
      </c>
      <c r="MV75" s="47">
        <f>Tabla25[[#This Row],[ROS_NUM_COR_COD_ROS_TG_NEU]]-Tabla25[[#This Row],[ROS_NUM_COR_COD_ESC_TG_NEU]]</f>
        <v>5.5</v>
      </c>
      <c r="MW75" s="47">
        <f>Tabla25[[#This Row],[ROS_NUM_COR_COD_ROS_TG_POS]]-Tabla25[[#This Row],[ROS_NUM_COR_COD_ESC_TG_POS]]</f>
        <v>3.6666666666666665</v>
      </c>
      <c r="MX75" s="47">
        <f>Tabla25[[#This Row],[ROS_NUM_COR_COD_ROS_TG_TOT]]-Tabla25[[#This Row],[ROS_NUM_COR_COD_ESC_TG_TOT]]</f>
        <v>3.8214285714285712</v>
      </c>
      <c r="MY75" s="47">
        <f>Tabla25[[#This Row],[ROS_DUR_COR_COD_ROS_TG_NEG]]-Tabla25[[#This Row],[ROS_DUR_COR_COD_ESC_TG_NEG]]</f>
        <v>706.48611111111109</v>
      </c>
      <c r="MZ75" s="47">
        <f>Tabla25[[#This Row],[ROS_DUR_COR_COD_ROS_TG_NEU]]-Tabla25[[#This Row],[ROS_DUR_COR_COD_ESC_TG_NEU]]</f>
        <v>1318.3000000000002</v>
      </c>
      <c r="NA75" s="47">
        <f>Tabla25[[#This Row],[ROS_DUR_COR_COD_ROS_TG_POS]]-Tabla25[[#This Row],[ROS_DUR_COR_COD_ESC_TG_POS]]</f>
        <v>996.22222222222217</v>
      </c>
      <c r="NB75" s="47">
        <f>Tabla25[[#This Row],[ROS_DUR_COR_COD_ROS_TG_TOT]]-Tabla25[[#This Row],[ROS_DUR_COR_COD_ESC_TG_TOT]]</f>
        <v>1001.25</v>
      </c>
      <c r="NC75">
        <v>325.44444444444446</v>
      </c>
      <c r="ND75">
        <v>293.2</v>
      </c>
      <c r="NE75">
        <v>339.44444444444446</v>
      </c>
      <c r="NF75">
        <v>318.42857142857144</v>
      </c>
      <c r="NG75">
        <v>276.5</v>
      </c>
      <c r="NH75">
        <v>304.39999999999998</v>
      </c>
      <c r="NI75">
        <v>229.85714285714286</v>
      </c>
      <c r="NJ75">
        <v>267.14999999999998</v>
      </c>
      <c r="NK75">
        <v>308.75</v>
      </c>
      <c r="NL75">
        <v>255</v>
      </c>
      <c r="NM75">
        <v>232.33333333333334</v>
      </c>
      <c r="NN75">
        <v>259.15789473684208</v>
      </c>
      <c r="NO75">
        <v>316.5</v>
      </c>
      <c r="NP75">
        <v>300.10000000000002</v>
      </c>
      <c r="NQ75">
        <v>315.66666666666669</v>
      </c>
      <c r="NR75">
        <v>309.64</v>
      </c>
      <c r="NS75">
        <v>286.4736842105263</v>
      </c>
      <c r="NT75">
        <v>250.94444444444446</v>
      </c>
      <c r="NU75">
        <v>204</v>
      </c>
      <c r="NV75">
        <v>247.85454545454544</v>
      </c>
      <c r="NW75">
        <v>318</v>
      </c>
      <c r="NX75">
        <v>273.10000000000002</v>
      </c>
      <c r="NY75">
        <v>253.5</v>
      </c>
      <c r="NZ75">
        <v>282.5</v>
      </c>
      <c r="OA75" s="15">
        <f>Tabla2[[#This Row],[ROS_1DU_COR_COD_ROS_TG_NEG]]-Tabla2[[#This Row],[PAS_1DU_COR_COD_ROS_TG_NEG]]</f>
        <v>38.970760233918156</v>
      </c>
      <c r="OB75" s="15">
        <f>Tabla2[[#This Row],[ROS_1DU_COR_COD_ROS_TG_NEU]]-Tabla2[[#This Row],[PAS_1DU_COR_COD_ROS_TG_NEU]]</f>
        <v>42.255555555555532</v>
      </c>
      <c r="OC75" s="15">
        <f>Tabla2[[#This Row],[ROS_1DU_COR_COD_ROS_TG_POS]]-Tabla2[[#This Row],[PAS_1DU_COR_COD_ROS_TG_POS]]</f>
        <v>135.44444444444446</v>
      </c>
      <c r="OD75" s="15">
        <f>Tabla2[[#This Row],[ROS_1DU_COR_COD_ROS_TG_TOT]]-Tabla2[[#This Row],[PAS_1DU_COR_COD_ROS_TG_TOT]]</f>
        <v>70.574025974026</v>
      </c>
      <c r="OE75" s="15">
        <f>Tabla2[[#This Row],[ROS_1DU_COR_COD_ESC_TG_NEG]]-Tabla2[[#This Row],[PAS_1DU_COR_COD_ESC_TG_NEG]]</f>
        <v>-41.5</v>
      </c>
      <c r="OF75" s="15">
        <f>Tabla2[[#This Row],[ROS_1DU_COR_COD_ESC_TG_NEU]]-Tabla2[[#This Row],[PAS_1DU_COR_COD_ESC_TG_NEU]]</f>
        <v>31.299999999999955</v>
      </c>
      <c r="OG75" s="15">
        <f>Tabla2[[#This Row],[ROS_1DU_COR_COD_ESC_TG_POS]]-Tabla2[[#This Row],[PAS_1DU_COR_COD_ESC_TG_POS]]</f>
        <v>-23.642857142857139</v>
      </c>
      <c r="OH75" s="15">
        <f>Tabla2[[#This Row],[ROS_1DU_COR_COD_ESC_TG_TOT]]-Tabla2[[#This Row],[PAS_1DU_COR_COD_ESC_TG_TOT]]</f>
        <v>-15.350000000000023</v>
      </c>
      <c r="OI75" s="15">
        <f>Tabla2[[#This Row],[PAS_1DU_COR_COD_ROS_TG_NEG]]-Tabla2[[#This Row],[ESC_1DU_COR_COD_ROS_TG_NEG]]</f>
        <v>-22.276315789473699</v>
      </c>
      <c r="OJ75" s="15">
        <f>Tabla2[[#This Row],[PAS_1DU_COR_COD_ROS_TG_NEU]]-Tabla2[[#This Row],[ESC_1DU_COR_COD_ROS_TG_NEU]]</f>
        <v>-4.0555555555555429</v>
      </c>
      <c r="OK75" s="15">
        <f>Tabla2[[#This Row],[PAS_1DU_COR_COD_ROS_TG_POS]]-Tabla2[[#This Row],[ESC_1DU_COR_COD_ROS_TG_POS]]</f>
        <v>-28.333333333333343</v>
      </c>
      <c r="OL75" s="15">
        <f>Tabla2[[#This Row],[PAS_1DU_COR_COD_ROS_TG_TOT]]-Tabla2[[#This Row],[ESC_1DU_COR_COD_ROS_TG_TOT]]</f>
        <v>-11.303349282296637</v>
      </c>
      <c r="OM75" s="15">
        <f>Tabla2[[#This Row],[PAS_1DU_COR_COD_ESC_TG_NEG]]-Tabla2[[#This Row],[ESC_1DU_COR_COD_ESC_TG_NEG]]</f>
        <v>1.5</v>
      </c>
      <c r="ON75" s="15">
        <f>Tabla2[[#This Row],[PAS_1DU_COR_COD_ESC_TG_NEU]]-Tabla2[[#This Row],[ESC_1DU_COR_COD_ESC_TG_NEU]]</f>
        <v>-27</v>
      </c>
      <c r="OO75" s="15">
        <f>Tabla2[[#This Row],[PAS_1DU_COR_COD_ESC_TG_POS]]-Tabla2[[#This Row],[ESC_1DU_COR_COD_ESC_TG_POS]]</f>
        <v>-62.166666666666686</v>
      </c>
      <c r="OP75" s="15">
        <f>Tabla2[[#This Row],[PAS_1DU_COR_COD_ESC_TG_TOT]]-Tabla2[[#This Row],[ESC_1DU_COR_COD_ESC_TG_TOT]]</f>
        <v>-27.139999999999986</v>
      </c>
      <c r="OQ75" s="61">
        <v>48.944444444444457</v>
      </c>
      <c r="OR75" s="62">
        <v>-11.199999999999989</v>
      </c>
      <c r="OS75" s="62">
        <v>109.5873015873016</v>
      </c>
      <c r="OT75" s="62">
        <v>51.278571428571468</v>
      </c>
      <c r="OU75" s="62">
        <v>-7.75</v>
      </c>
      <c r="OV75" s="62">
        <v>-45.100000000000023</v>
      </c>
      <c r="OW75" s="62">
        <v>-83.333333333333343</v>
      </c>
      <c r="OX75" s="62">
        <v>-50.482105263157905</v>
      </c>
      <c r="OY75" s="62">
        <v>-31.526315789473699</v>
      </c>
      <c r="OZ75" s="62">
        <v>-22.155555555555566</v>
      </c>
      <c r="PA75" s="62">
        <v>-49.5</v>
      </c>
      <c r="PB75" s="62">
        <v>-34.645454545454555</v>
      </c>
    </row>
    <row r="76" spans="1:418" x14ac:dyDescent="0.3">
      <c r="A76" s="2" t="s">
        <v>74</v>
      </c>
      <c r="B76" s="2">
        <v>30</v>
      </c>
      <c r="C76" s="2">
        <v>2</v>
      </c>
      <c r="D76" s="2">
        <v>33</v>
      </c>
      <c r="E76">
        <v>3.65</v>
      </c>
      <c r="F76">
        <v>996.0526315789474</v>
      </c>
      <c r="G76">
        <v>3.35</v>
      </c>
      <c r="H76">
        <v>882.21052631578948</v>
      </c>
      <c r="I76">
        <v>3.8</v>
      </c>
      <c r="J76">
        <v>1040.7</v>
      </c>
      <c r="K76">
        <v>3.6</v>
      </c>
      <c r="L76">
        <v>974.15517241379314</v>
      </c>
      <c r="M76">
        <v>3.55</v>
      </c>
      <c r="N76">
        <v>845.45</v>
      </c>
      <c r="O76">
        <v>3.5</v>
      </c>
      <c r="P76">
        <v>1025.1578947368421</v>
      </c>
      <c r="Q76">
        <v>3</v>
      </c>
      <c r="R76">
        <v>769.47368421052636</v>
      </c>
      <c r="S76">
        <v>3.35</v>
      </c>
      <c r="T76">
        <v>879.43103448275861</v>
      </c>
      <c r="U76">
        <v>3.4750000000000001</v>
      </c>
      <c r="V76">
        <v>926.79310344827582</v>
      </c>
      <c r="W76">
        <v>1.85</v>
      </c>
      <c r="X76">
        <v>549.33333333333337</v>
      </c>
      <c r="Y76">
        <v>1.8</v>
      </c>
      <c r="Z76">
        <v>546.63157894736844</v>
      </c>
      <c r="AA76">
        <v>1.55</v>
      </c>
      <c r="AB76">
        <v>456.47058823529414</v>
      </c>
      <c r="AC76">
        <v>1.7333333333333334</v>
      </c>
      <c r="AD76">
        <v>519.14814814814815</v>
      </c>
      <c r="AE76">
        <v>1.7333333333333334</v>
      </c>
      <c r="AF76">
        <v>519.14814814814815</v>
      </c>
      <c r="AG76">
        <v>2.8944444444444444</v>
      </c>
      <c r="AH76">
        <v>797.30588235294113</v>
      </c>
      <c r="BM76">
        <v>2.8944444444444444</v>
      </c>
      <c r="BN76">
        <v>797.30588235294113</v>
      </c>
      <c r="BO76">
        <v>3.3333333333333335</v>
      </c>
      <c r="BP76">
        <v>976.88888888888891</v>
      </c>
      <c r="BQ76">
        <v>3.5555555555555554</v>
      </c>
      <c r="BR76">
        <v>1021.1111111111111</v>
      </c>
      <c r="BS76">
        <v>3.4</v>
      </c>
      <c r="BT76">
        <v>1029</v>
      </c>
      <c r="BU76">
        <v>3.4285714285714284</v>
      </c>
      <c r="BV76">
        <v>1009.7142857142857</v>
      </c>
      <c r="BW76">
        <v>4</v>
      </c>
      <c r="BX76">
        <v>1235.7777777777778</v>
      </c>
      <c r="BY76">
        <v>4.4000000000000004</v>
      </c>
      <c r="BZ76">
        <v>1135</v>
      </c>
      <c r="CA76">
        <v>4.666666666666667</v>
      </c>
      <c r="CB76">
        <v>1471</v>
      </c>
      <c r="CC76">
        <v>4.3571428571428568</v>
      </c>
      <c r="CD76">
        <v>1275.3928571428571</v>
      </c>
      <c r="CE76">
        <v>3.8928571428571428</v>
      </c>
      <c r="CF76">
        <v>1142.5535714285713</v>
      </c>
      <c r="CG76">
        <v>2.2222222222222223</v>
      </c>
      <c r="CH76">
        <v>1075.1666666666667</v>
      </c>
      <c r="CI76">
        <v>1.8888888888888888</v>
      </c>
      <c r="CJ76">
        <v>821.5</v>
      </c>
      <c r="CK76">
        <v>1.5</v>
      </c>
      <c r="CL76">
        <v>817</v>
      </c>
      <c r="CM76">
        <v>1.8571428571428572</v>
      </c>
      <c r="CN76">
        <v>904.55555555555554</v>
      </c>
      <c r="CO76">
        <v>1.7777777777777777</v>
      </c>
      <c r="CP76">
        <v>987.4</v>
      </c>
      <c r="CQ76">
        <v>1.6</v>
      </c>
      <c r="CR76">
        <v>637.42857142857144</v>
      </c>
      <c r="CS76">
        <v>1</v>
      </c>
      <c r="CT76">
        <v>597.25</v>
      </c>
      <c r="CU76">
        <v>1.4642857142857142</v>
      </c>
      <c r="CV76">
        <v>736.75</v>
      </c>
      <c r="CW76">
        <v>1.6607142857142858</v>
      </c>
      <c r="CX76">
        <v>825.58823529411768</v>
      </c>
      <c r="CY76">
        <v>2.7767857142857144</v>
      </c>
      <c r="CZ76">
        <v>1022.8111111111111</v>
      </c>
      <c r="DA76">
        <v>2.2222222222222223</v>
      </c>
      <c r="DB76">
        <v>861.25</v>
      </c>
      <c r="DC76">
        <v>2</v>
      </c>
      <c r="DD76">
        <v>659.5</v>
      </c>
      <c r="DE76">
        <v>1.3</v>
      </c>
      <c r="DF76">
        <v>613.85714285714289</v>
      </c>
      <c r="DG76">
        <v>1.8214285714285714</v>
      </c>
      <c r="DH76">
        <v>715.78260869565213</v>
      </c>
      <c r="DI76">
        <v>2.5555555555555554</v>
      </c>
      <c r="DJ76">
        <v>750.33333333333337</v>
      </c>
      <c r="DK76">
        <v>2</v>
      </c>
      <c r="DL76">
        <v>672.3</v>
      </c>
      <c r="DM76">
        <v>2.2222222222222223</v>
      </c>
      <c r="DN76">
        <v>764.875</v>
      </c>
      <c r="DO76">
        <v>2.25</v>
      </c>
      <c r="DP76">
        <v>725.74074074074076</v>
      </c>
      <c r="DQ76">
        <v>2.0357142857142856</v>
      </c>
      <c r="DR76">
        <v>721.16</v>
      </c>
      <c r="DS76">
        <v>2.0357142857142856</v>
      </c>
      <c r="DT76">
        <v>721.16</v>
      </c>
      <c r="DU76">
        <v>2.5297619047619047</v>
      </c>
      <c r="DV76">
        <v>915.07857142857142</v>
      </c>
      <c r="DW76">
        <v>4</v>
      </c>
      <c r="DX76">
        <v>1296</v>
      </c>
      <c r="DY76">
        <v>4</v>
      </c>
      <c r="DZ76">
        <v>1276</v>
      </c>
      <c r="EC76">
        <v>4</v>
      </c>
      <c r="ED76">
        <v>1286</v>
      </c>
      <c r="EE76">
        <v>1</v>
      </c>
      <c r="EF76">
        <v>394</v>
      </c>
      <c r="EI76">
        <v>0</v>
      </c>
      <c r="EK76">
        <v>0.5</v>
      </c>
      <c r="EL76">
        <v>394</v>
      </c>
      <c r="EM76">
        <v>2.25</v>
      </c>
      <c r="EN76">
        <v>988.66666666666663</v>
      </c>
      <c r="EO76">
        <v>0</v>
      </c>
      <c r="EQ76">
        <v>2</v>
      </c>
      <c r="ER76">
        <v>601</v>
      </c>
      <c r="EU76">
        <v>1</v>
      </c>
      <c r="EV76">
        <v>601</v>
      </c>
      <c r="EW76">
        <v>5</v>
      </c>
      <c r="EX76">
        <v>1355</v>
      </c>
      <c r="FA76">
        <v>4</v>
      </c>
      <c r="FB76">
        <v>1415</v>
      </c>
      <c r="FC76">
        <v>4.5</v>
      </c>
      <c r="FD76">
        <v>1385</v>
      </c>
      <c r="FE76">
        <v>2.75</v>
      </c>
      <c r="FF76">
        <v>1123.6666666666667</v>
      </c>
      <c r="FG76">
        <v>2.5</v>
      </c>
      <c r="FH76">
        <v>1056.1666666666667</v>
      </c>
      <c r="FI76">
        <v>1</v>
      </c>
      <c r="FJ76">
        <v>395</v>
      </c>
      <c r="FK76">
        <v>3</v>
      </c>
      <c r="FL76">
        <v>1056</v>
      </c>
      <c r="FO76">
        <v>2</v>
      </c>
      <c r="FP76">
        <v>725.5</v>
      </c>
      <c r="FQ76">
        <v>5</v>
      </c>
      <c r="FR76">
        <v>1761</v>
      </c>
      <c r="FU76">
        <v>3</v>
      </c>
      <c r="FV76">
        <v>705</v>
      </c>
      <c r="FW76">
        <v>4</v>
      </c>
      <c r="FX76">
        <v>1233</v>
      </c>
      <c r="FY76">
        <v>3</v>
      </c>
      <c r="FZ76">
        <v>979.25</v>
      </c>
      <c r="GA76">
        <v>3</v>
      </c>
      <c r="GB76">
        <v>979.25</v>
      </c>
      <c r="GC76">
        <v>2.6666666666666665</v>
      </c>
      <c r="GD76">
        <v>1025.4000000000001</v>
      </c>
      <c r="GE76">
        <v>2.5388888888888888</v>
      </c>
      <c r="GF76">
        <v>922.43333333333328</v>
      </c>
      <c r="GG76">
        <v>1.5</v>
      </c>
      <c r="GH76">
        <v>602.28571428571433</v>
      </c>
      <c r="GI76">
        <v>2.4</v>
      </c>
      <c r="GJ76">
        <v>619.88888888888891</v>
      </c>
      <c r="GK76">
        <v>2</v>
      </c>
      <c r="GL76">
        <v>571.28571428571433</v>
      </c>
      <c r="GM76">
        <v>1.962962962962963</v>
      </c>
      <c r="GN76">
        <v>599.73913043478262</v>
      </c>
      <c r="GO76">
        <v>2.4444444444444446</v>
      </c>
      <c r="GP76">
        <v>591.66666666666663</v>
      </c>
      <c r="GQ76">
        <v>1.5</v>
      </c>
      <c r="GR76">
        <v>512.5</v>
      </c>
      <c r="GS76">
        <v>2.2000000000000002</v>
      </c>
      <c r="GT76">
        <v>692.625</v>
      </c>
      <c r="GU76">
        <v>2.0344827586206895</v>
      </c>
      <c r="GV76">
        <v>598.64</v>
      </c>
      <c r="GW76">
        <v>2</v>
      </c>
      <c r="GX76">
        <v>599.16666666666663</v>
      </c>
      <c r="GY76">
        <v>3.2</v>
      </c>
      <c r="GZ76">
        <v>1129.1111111111111</v>
      </c>
      <c r="HA76">
        <v>3.9</v>
      </c>
      <c r="HB76">
        <v>1117.4000000000001</v>
      </c>
      <c r="HC76">
        <v>3.1428571428571428</v>
      </c>
      <c r="HD76">
        <v>1076.5</v>
      </c>
      <c r="HE76">
        <v>3.4444444444444446</v>
      </c>
      <c r="HF76">
        <v>1111.8</v>
      </c>
      <c r="HG76">
        <v>3.5555555555555554</v>
      </c>
      <c r="HH76">
        <v>941</v>
      </c>
      <c r="HI76">
        <v>3.4</v>
      </c>
      <c r="HJ76">
        <v>1293.25</v>
      </c>
      <c r="HK76">
        <v>3.2</v>
      </c>
      <c r="HL76">
        <v>878.4</v>
      </c>
      <c r="HM76">
        <v>3.3793103448275863</v>
      </c>
      <c r="HN76">
        <v>1022.1851851851852</v>
      </c>
      <c r="HO76">
        <v>3.4107142857142856</v>
      </c>
      <c r="HP76">
        <v>1065.2692307692307</v>
      </c>
      <c r="HQ76">
        <v>2.7053571428571428</v>
      </c>
      <c r="HR76">
        <v>841.54</v>
      </c>
      <c r="HS76">
        <v>1.7</v>
      </c>
      <c r="HT76">
        <v>762.71428571428567</v>
      </c>
      <c r="HU76">
        <v>2</v>
      </c>
      <c r="HV76">
        <v>677.44444444444446</v>
      </c>
      <c r="HW76">
        <v>1.7142857142857142</v>
      </c>
      <c r="HX76">
        <v>540.83333333333337</v>
      </c>
      <c r="HY76">
        <v>1.8148148148148149</v>
      </c>
      <c r="HZ76">
        <v>667.31818181818187</v>
      </c>
      <c r="IA76">
        <v>1.4444444444444444</v>
      </c>
      <c r="IB76">
        <v>571.14285714285711</v>
      </c>
      <c r="IC76">
        <v>1.3</v>
      </c>
      <c r="ID76">
        <v>588.5</v>
      </c>
      <c r="IE76">
        <v>1.5</v>
      </c>
      <c r="IF76">
        <v>592.71428571428567</v>
      </c>
      <c r="IG76">
        <v>1.4137931034482758</v>
      </c>
      <c r="IH76">
        <v>583.9</v>
      </c>
      <c r="II76">
        <v>1.6071428571428572</v>
      </c>
      <c r="IJ76">
        <v>627.59523809523807</v>
      </c>
      <c r="IK76">
        <v>1.6071428571428572</v>
      </c>
      <c r="IL76">
        <v>627.59523809523807</v>
      </c>
      <c r="IM76">
        <v>2.3392857142857144</v>
      </c>
      <c r="IN76">
        <v>778.26056338028172</v>
      </c>
      <c r="IS76">
        <v>1.6666666666666667</v>
      </c>
      <c r="IT76">
        <v>656.5</v>
      </c>
      <c r="IU76">
        <v>1.6666666666666667</v>
      </c>
      <c r="IV76">
        <v>656.5</v>
      </c>
      <c r="IW76">
        <v>0</v>
      </c>
      <c r="JC76">
        <v>0</v>
      </c>
      <c r="JE76">
        <v>1.25</v>
      </c>
      <c r="JF76">
        <v>656.5</v>
      </c>
      <c r="JK76">
        <v>4</v>
      </c>
      <c r="JL76">
        <v>1393</v>
      </c>
      <c r="JM76">
        <v>4</v>
      </c>
      <c r="JN76">
        <v>1393</v>
      </c>
      <c r="JO76">
        <v>2</v>
      </c>
      <c r="JP76">
        <v>206</v>
      </c>
      <c r="JU76">
        <v>2</v>
      </c>
      <c r="JV76">
        <v>206</v>
      </c>
      <c r="JW76">
        <v>3.5</v>
      </c>
      <c r="JX76">
        <v>997.33333333333337</v>
      </c>
      <c r="JY76">
        <v>2.375</v>
      </c>
      <c r="JZ76">
        <v>861</v>
      </c>
      <c r="KE76">
        <v>3.3333333333333335</v>
      </c>
      <c r="KF76">
        <v>907.33333333333337</v>
      </c>
      <c r="KG76">
        <v>3.3333333333333335</v>
      </c>
      <c r="KH76">
        <v>907.33333333333337</v>
      </c>
      <c r="KI76">
        <v>0</v>
      </c>
      <c r="KO76">
        <v>0</v>
      </c>
      <c r="KQ76">
        <v>2.5</v>
      </c>
      <c r="KR76">
        <v>907.33333333333337</v>
      </c>
      <c r="KS76">
        <v>2.5</v>
      </c>
      <c r="KT76">
        <v>907.33333333333337</v>
      </c>
      <c r="KU76">
        <v>2.4166666666666665</v>
      </c>
      <c r="KV76">
        <v>878.375</v>
      </c>
      <c r="KW76">
        <v>2.3444444444444446</v>
      </c>
      <c r="KX76">
        <v>783.6</v>
      </c>
      <c r="KY76" s="15">
        <f>Tabla2[[#This Row],[ROS_NUM_COR_COD_ROS_TG_NEG]]-Tabla2[[#This Row],[PAS_NUM_COR_COD_ROS_TG_NEG]]</f>
        <v>5.5555555555555358E-3</v>
      </c>
      <c r="KZ76" s="15">
        <f>Tabla2[[#This Row],[ROS_DUR_COR_COD_ROS_TG_NEG]]-Tabla2[[#This Row],[PAS_DUR_COR_COD_ROS_TG_NEG]]</f>
        <v>95.549999999999955</v>
      </c>
      <c r="LA76" s="15">
        <f>Tabla2[[#This Row],[ROS_NUM_COR_COD_ROS_TG_NEU]]-Tabla2[[#This Row],[PAS_NUM_COR_COD_ROS_TG_NEU]]</f>
        <v>-0.10000000000000009</v>
      </c>
      <c r="LB76" s="15">
        <f>Tabla2[[#This Row],[ROS_DUR_COR_COD_ROS_TG_NEU]]-Tabla2[[#This Row],[PAS_DUR_COR_COD_ROS_TG_NEU]]</f>
        <v>268.09210526315792</v>
      </c>
      <c r="LC76" s="15">
        <f>Tabla2[[#This Row],[ROS_NUM_COR_COD_ROS_TG_POS]]-Tabla2[[#This Row],[PAS_NUM_COR_COD_ROS_TG_POS]]</f>
        <v>0.20000000000000018</v>
      </c>
      <c r="LD76" s="15">
        <f>Tabla2[[#This Row],[ROS_DUR_COR_COD_ROS_TG_POS]]-Tabla2[[#This Row],[PAS_DUR_COR_COD_ROS_TG_POS]]</f>
        <v>108.92631578947362</v>
      </c>
      <c r="LE76" s="15">
        <f>Tabla2[[#This Row],[ROS_NUM_COR_COD_ROS_TG_TOT]]-Tabla2[[#This Row],[PAS_NUM_COR_COD_ROS_TG_TOT]]</f>
        <v>2.931034482758621E-2</v>
      </c>
      <c r="LF76" s="15">
        <f>Tabla2[[#This Row],[ROS_DUR_COR_COD_ROS_TG_TOT]]-Tabla2[[#This Row],[PAS_DUR_COR_COD_ROS_TG_TOT]]</f>
        <v>142.75415070242661</v>
      </c>
      <c r="LG76" s="15">
        <f>Tabla2[[#This Row],[ROS_NUM_COR_COD_ESC_TG_NEG]]-Tabla2[[#This Row],[PAS_NUM_COR_COD_ESC_TG_NEG]]</f>
        <v>-1.2055555555555553</v>
      </c>
      <c r="LH76" s="15">
        <f>Tabla2[[#This Row],[ROS_DUR_COR_COD_ESC_TG_NEG]]-Tabla2[[#This Row],[PAS_DUR_COR_COD_ESC_TG_NEG]]</f>
        <v>-404.38596491228077</v>
      </c>
      <c r="LI76" s="15">
        <f>Tabla2[[#This Row],[ROS_NUM_COR_COD_ESC_TG_NEU]]-Tabla2[[#This Row],[PAS_NUM_COR_COD_ESC_TG_NEU]]</f>
        <v>-1.85</v>
      </c>
      <c r="LJ76" s="15">
        <f>Tabla2[[#This Row],[ROS_NUM_COR_COD_ESC_TG_NEG]]-Tabla2[[#This Row],[PAS_NUM_COR_COD_ESC_TG_NEG]]</f>
        <v>-1.2055555555555553</v>
      </c>
      <c r="LK76" s="15">
        <f>Tabla2[[#This Row],[ROS_NUM_COR_COD_ESC_TG_POS]]-Tabla2[[#This Row],[PAS_NUM_COR_COD_ESC_TG_POS]]</f>
        <v>-1.5999999999999996</v>
      </c>
      <c r="LL76" s="15">
        <f>Tabla2[[#This Row],[ROS_DUR_COR_COD_ESC_TG_POS]]-Tabla2[[#This Row],[PAS_DUR_COR_COD_ESC_TG_POS]]</f>
        <v>-348.07500000000005</v>
      </c>
      <c r="LM76" s="15">
        <f>Tabla2[[#This Row],[ROS_NUM_COR_COD_ESC_TG_TOT]]-Tabla2[[#This Row],[PAS_NUM_COR_COD_ESC_TG_TOT]]</f>
        <v>-1.5655172413793106</v>
      </c>
      <c r="LN76" s="15">
        <f>Tabla2[[#This Row],[ROS_DUR_COR_COD_ESC_TG_TOT]]-Tabla2[[#This Row],[PAS_DUR_COR_COD_ESC_TG_TOT]]</f>
        <v>-375.51517241379315</v>
      </c>
      <c r="LO76" s="15">
        <f>Tabla2[[#This Row],[PAS_NUM_COR_COD_ROS_TG_NEG]]-Tabla2[[#This Row],[ESC_NUM_COR_COD_ROS_TG_NEG]]</f>
        <v>1.7722222222222221</v>
      </c>
      <c r="LP76" s="15">
        <f>Tabla2[[#This Row],[PAS_DUR_COR_COD_ROS_TG_NEG]]-Tabla2[[#This Row],[ESC_DUR_COR_COD_ROS_TG_NEG]]</f>
        <v>-141.94999999999993</v>
      </c>
      <c r="LQ76" s="15">
        <f>Tabla2[[#This Row],[PAS_NUM_COR_COD_ROS_TG_NEU]]-Tabla2[[#This Row],[ESC_NUM_COR_COD_ROS_TG_NEU]]</f>
        <v>1.9</v>
      </c>
      <c r="LR76" s="15">
        <f>Tabla2[[#This Row],[PAS_DUR_COR_COD_ROS_TG_NEU]]-Tabla2[[#This Row],[ESC_DUR_COR_COD_ROS_TG_NEU]]</f>
        <v>387.72932330827064</v>
      </c>
      <c r="LS76" s="15">
        <f>Tabla2[[#This Row],[PAS_NUM_COR_COD_ROS_TG_POS]]-Tabla2[[#This Row],[ESC_NUM_COR_COD_ROS_TG_POS]]</f>
        <v>2</v>
      </c>
      <c r="LT76" s="15">
        <f>Tabla2[[#This Row],[PAS_DUR_COR_COD_ROS_TG_POS]]-Tabla2[[#This Row],[ESC_DUR_COR_COD_ROS_TG_POS]]</f>
        <v>172.22368421052636</v>
      </c>
      <c r="LU76" s="15">
        <f>Tabla2[[#This Row],[PAS_NUM_COR_COD_ROS_TG_TOT]]-Tabla2[[#This Row],[ESC_NUM_COR_COD_ROS_TG_TOT]]</f>
        <v>1.8857142857142859</v>
      </c>
      <c r="LV76" s="15">
        <f>Tabla2[[#This Row],[PAS_DUR_COR_COD_ROS_TG_TOT]]-Tabla2[[#This Row],[ESC_DUR_COR_COD_ROS_TG_TOT]]</f>
        <v>142.68103448275861</v>
      </c>
      <c r="LW76" s="15">
        <f>Tabla2[[#This Row],[PAS_NUM_COR_COD_ESC_TG_NEG]]-Tabla2[[#This Row],[ESC_NUM_COR_COD_ESC_TG_NEG]]</f>
        <v>-0.35000000000000009</v>
      </c>
      <c r="LX76" s="15">
        <f>Tabla2[[#This Row],[PAS_DUR_COR_COD_ESC_TG_NEG]]-Tabla2[[#This Row],[ESC_DUR_COR_COD_ESC_TG_NEG]]</f>
        <v>-239.72514619883043</v>
      </c>
      <c r="LY76" s="15">
        <f>Tabla2[[#This Row],[PAS_NUM_COR_COD_ESC_TG_NEU]]-Tabla2[[#This Row],[ESC_NUM_COR_COD_ESC_TG_NEU]]</f>
        <v>-1.0500000000000003</v>
      </c>
      <c r="LZ76" s="15">
        <f>Tabla2[[#This Row],[PAS_DUR_COR_COD_ESC_TG_NEU]]-Tabla2[[#This Row],[ESC_DUR_COR_COD_ESC_TG_NEU]]</f>
        <v>-252.78947368421052</v>
      </c>
      <c r="MA76" s="15">
        <f>Tabla2[[#This Row],[PAS_NUM_COR_COD_ESC_TG_POS]]-Tabla2[[#This Row],[ESC_NUM_COR_COD_ESC_TG_POS]]</f>
        <v>-0.86666666666666714</v>
      </c>
      <c r="MB76" s="15">
        <f>Tabla2[[#This Row],[PAS_DUR_COR_COD_ESC_TG_POS]]-Tabla2[[#This Row],[ESC_DUR_COR_COD_ESC_TG_POS]]</f>
        <v>-430.29999999999995</v>
      </c>
      <c r="MC76" s="15">
        <f>Tabla2[[#This Row],[PAS_NUM_COR_COD_ESC_TG_TOT]]-Tabla2[[#This Row],[ESC_NUM_COR_COD_ESC_TG_TOT]]</f>
        <v>-0.75714285714285667</v>
      </c>
      <c r="MD76" s="15">
        <f>Tabla2[[#This Row],[PAS_DUR_COR_COD_ESC_TG_TOT]]-Tabla2[[#This Row],[ESC_DUR_COR_COD_ESC_TG_TOT]]</f>
        <v>-301.23768472906397</v>
      </c>
      <c r="ME76" s="42">
        <f>Tabla25[[#This Row],[PAS_NUM_COR_COD_ROS_TG_NEG]]-Tabla25[[#This Row],[PAS_NUM_COR_COD_ESC_TG_NEG]]</f>
        <v>-0.10000000000000009</v>
      </c>
      <c r="MF76" s="42">
        <f>Tabla25[[#This Row],[PAS_NUM_COR_COD_ROS_TG_NEU]]-Tabla25[[#This Row],[PAS_NUM_COR_COD_ESC_TG_NEU]]</f>
        <v>0.14999999999999991</v>
      </c>
      <c r="MG76" s="42">
        <f>Tabla25[[#This Row],[PAS_NUM_COR_COD_ROS_TG_POS]]-Tabla25[[#This Row],[PAS_NUM_COR_COD_ESC_TG_POS]]</f>
        <v>-0.79999999999999982</v>
      </c>
      <c r="MH76" s="42">
        <f>Tabla25[[#This Row],[PAS_NUM_COR_COD_ROS_TG_TOT]]-Tabla25[[#This Row],[PAS_NUM_COR_COD_ESC_TG_TOT]]</f>
        <v>-0.25</v>
      </c>
      <c r="MI76" s="42">
        <f>Tabla25[[#This Row],[PAS_DUR_COR_COD_ROS_TG_NEG]]-Tabla25[[#This Row],[PAS_DUR_COR_COD_ESC_TG_NEG]]</f>
        <v>-150.60263157894735</v>
      </c>
      <c r="MJ76" s="42">
        <f>Tabla25[[#This Row],[PAS_DUR_COR_COD_ROS_TG_NEU]]-Tabla25[[#This Row],[PAS_DUR_COR_COD_ESC_TG_NEU]]</f>
        <v>142.9473684210526</v>
      </c>
      <c r="MK76" s="42">
        <f>Tabla25[[#This Row],[PAS_DUR_COR_COD_ROS_TG_POS]]-Tabla25[[#This Row],[PAS_DUR_COR_COD_ESC_TG_POS]]</f>
        <v>-271.22631578947369</v>
      </c>
      <c r="ML76" s="42">
        <f>Tabla25[[#This Row],[PAS_DUR_COR_COD_ROS_TG_TOT]]-Tabla25[[#This Row],[PAS_DUR_COR_COD_ESC_TG_TOT]]</f>
        <v>-94.724137931034534</v>
      </c>
      <c r="MM76" s="44">
        <f>Tabla25[[#This Row],[ESC_NUM_COR_COD_ROS_TG_NEG]]-Tabla25[[#This Row],[ESC_NUM_COR_COD_ESC_TG_NEG]]</f>
        <v>-2.2222222222222223</v>
      </c>
      <c r="MN76" s="44">
        <f>Tabla25[[#This Row],[ESC_NUM_COR_COD_ROS_TG_NEU]]-Tabla25[[#This Row],[ESC_NUM_COR_COD_ESC_TG_NEU]]</f>
        <v>-2.8000000000000003</v>
      </c>
      <c r="MO76" s="44">
        <f>Tabla25[[#This Row],[ESC_NUM_COR_COD_ROS_TG_POS]]-Tabla25[[#This Row],[ESC_NUM_COR_COD_ESC_TG_POS]]</f>
        <v>-3.666666666666667</v>
      </c>
      <c r="MP76" s="44">
        <f>Tabla25[[#This Row],[ESC_NUM_COR_COD_ROS_TG_TOT]]-Tabla25[[#This Row],[ESC_NUM_COR_COD_ESC_TG_TOT]]</f>
        <v>-2.8928571428571423</v>
      </c>
      <c r="MQ76" s="44">
        <f>Tabla25[[#This Row],[ESC_DUR_COR_COD_ROS_TG_NEG]]-Tabla25[[#This Row],[ESC_DUR_COR_COD_ESC_TG_NEG]]</f>
        <v>-248.37777777777785</v>
      </c>
      <c r="MR76" s="44">
        <f>Tabla25[[#This Row],[ESC_DUR_COR_COD_ROS_TG_NEU]]-Tabla25[[#This Row],[ESC_DUR_COR_COD_ESC_TG_NEU]]</f>
        <v>-497.57142857142856</v>
      </c>
      <c r="MS76" s="44">
        <f>Tabla25[[#This Row],[ESC_DUR_COR_COD_ROS_TG_POS]]-Tabla25[[#This Row],[ESC_DUR_COR_COD_ESC_TG_POS]]</f>
        <v>-873.75</v>
      </c>
      <c r="MT76" s="44">
        <f>Tabla25[[#This Row],[ESC_DUR_COR_COD_ROS_TG_TOT]]-Tabla25[[#This Row],[ESC_DUR_COR_COD_ESC_TG_TOT]]</f>
        <v>-538.64285714285711</v>
      </c>
      <c r="MU76" s="47">
        <f>Tabla25[[#This Row],[ROS_NUM_COR_COD_ROS_TG_NEG]]-Tabla25[[#This Row],[ROS_NUM_COR_COD_ESC_TG_NEG]]</f>
        <v>1.1111111111111107</v>
      </c>
      <c r="MV76" s="47">
        <f>Tabla25[[#This Row],[ROS_NUM_COR_COD_ROS_TG_NEU]]-Tabla25[[#This Row],[ROS_NUM_COR_COD_ESC_TG_NEU]]</f>
        <v>1.9</v>
      </c>
      <c r="MW76" s="47">
        <f>Tabla25[[#This Row],[ROS_NUM_COR_COD_ROS_TG_POS]]-Tabla25[[#This Row],[ROS_NUM_COR_COD_ESC_TG_POS]]</f>
        <v>1</v>
      </c>
      <c r="MX76" s="47">
        <f>Tabla25[[#This Row],[ROS_NUM_COR_COD_ROS_TG_TOT]]-Tabla25[[#This Row],[ROS_NUM_COR_COD_ESC_TG_TOT]]</f>
        <v>1.3448275862068968</v>
      </c>
      <c r="MY76" s="47">
        <f>Tabla25[[#This Row],[ROS_DUR_COR_COD_ROS_TG_NEG]]-Tabla25[[#This Row],[ROS_DUR_COR_COD_ESC_TG_NEG]]</f>
        <v>349.33333333333337</v>
      </c>
      <c r="MZ76" s="47">
        <f>Tabla25[[#This Row],[ROS_DUR_COR_COD_ROS_TG_NEU]]-Tabla25[[#This Row],[ROS_DUR_COR_COD_ESC_TG_NEU]]</f>
        <v>780.75</v>
      </c>
      <c r="NA76" s="47">
        <f>Tabla25[[#This Row],[ROS_DUR_COR_COD_ROS_TG_POS]]-Tabla25[[#This Row],[ROS_DUR_COR_COD_ESC_TG_POS]]</f>
        <v>185.77499999999998</v>
      </c>
      <c r="NB76" s="47">
        <f>Tabla25[[#This Row],[ROS_DUR_COR_COD_ROS_TG_TOT]]-Tabla25[[#This Row],[ROS_DUR_COR_COD_ESC_TG_TOT]]</f>
        <v>423.54518518518523</v>
      </c>
      <c r="NC76">
        <v>271.77777777777777</v>
      </c>
      <c r="ND76">
        <v>274.625</v>
      </c>
      <c r="NE76">
        <v>258.60000000000002</v>
      </c>
      <c r="NF76">
        <v>267.74074074074076</v>
      </c>
      <c r="NG76">
        <v>196.44444444444446</v>
      </c>
      <c r="NH76">
        <v>280.625</v>
      </c>
      <c r="NI76">
        <v>243.25</v>
      </c>
      <c r="NJ76">
        <v>238.36</v>
      </c>
      <c r="NK76">
        <v>244.6</v>
      </c>
      <c r="NL76">
        <v>282.14285714285717</v>
      </c>
      <c r="NM76">
        <v>229.75</v>
      </c>
      <c r="NN76">
        <v>257.3125</v>
      </c>
      <c r="NO76">
        <v>354.33333333333331</v>
      </c>
      <c r="NP76">
        <v>275.8</v>
      </c>
      <c r="NQ76">
        <v>292.55555555555554</v>
      </c>
      <c r="NR76">
        <v>306.42857142857144</v>
      </c>
      <c r="NS76">
        <v>233.25</v>
      </c>
      <c r="NT76">
        <v>287.15789473684208</v>
      </c>
      <c r="NU76">
        <v>211.84210526315789</v>
      </c>
      <c r="NV76">
        <v>243.89655172413794</v>
      </c>
      <c r="NW76">
        <v>226.21052631578948</v>
      </c>
      <c r="NX76">
        <v>231.84210526315789</v>
      </c>
      <c r="NY76">
        <v>233.8</v>
      </c>
      <c r="NZ76">
        <v>230.67241379310346</v>
      </c>
      <c r="OA76" s="15">
        <f>Tabla2[[#This Row],[ROS_1DU_COR_COD_ROS_TG_NEG]]-Tabla2[[#This Row],[PAS_1DU_COR_COD_ROS_TG_NEG]]</f>
        <v>38.527777777777771</v>
      </c>
      <c r="OB76" s="15">
        <f>Tabla2[[#This Row],[ROS_1DU_COR_COD_ROS_TG_NEU]]-Tabla2[[#This Row],[PAS_1DU_COR_COD_ROS_TG_NEU]]</f>
        <v>-12.532894736842081</v>
      </c>
      <c r="OC76" s="15">
        <f>Tabla2[[#This Row],[ROS_1DU_COR_COD_ROS_TG_POS]]-Tabla2[[#This Row],[PAS_1DU_COR_COD_ROS_TG_POS]]</f>
        <v>46.757894736842132</v>
      </c>
      <c r="OD76" s="15">
        <f>Tabla2[[#This Row],[ROS_1DU_COR_COD_ROS_TG_TOT]]-Tabla2[[#This Row],[PAS_1DU_COR_COD_ROS_TG_TOT]]</f>
        <v>23.844189016602826</v>
      </c>
      <c r="OE76" s="15">
        <f>Tabla2[[#This Row],[ROS_1DU_COR_COD_ESC_TG_NEG]]-Tabla2[[#This Row],[PAS_1DU_COR_COD_ESC_TG_NEG]]</f>
        <v>-29.766081871345023</v>
      </c>
      <c r="OF76" s="15">
        <f>Tabla2[[#This Row],[ROS_1DU_COR_COD_ESC_TG_NEU]]-Tabla2[[#This Row],[PAS_1DU_COR_COD_ESC_TG_NEU]]</f>
        <v>48.78289473684211</v>
      </c>
      <c r="OG76" s="15">
        <f>Tabla2[[#This Row],[ROS_1DU_COR_COD_ESC_TG_POS]]-Tabla2[[#This Row],[PAS_1DU_COR_COD_ESC_TG_POS]]</f>
        <v>9.4499999999999886</v>
      </c>
      <c r="OH76" s="15">
        <f>Tabla2[[#This Row],[ROS_1DU_COR_COD_ESC_TG_TOT]]-Tabla2[[#This Row],[PAS_1DU_COR_COD_ESC_TG_TOT]]</f>
        <v>7.6875862068965546</v>
      </c>
      <c r="OI76" s="15">
        <f>Tabla2[[#This Row],[PAS_1DU_COR_COD_ROS_TG_NEG]]-Tabla2[[#This Row],[ESC_1DU_COR_COD_ROS_TG_NEG]]</f>
        <v>-11.349999999999994</v>
      </c>
      <c r="OJ76" s="15">
        <f>Tabla2[[#This Row],[PAS_1DU_COR_COD_ROS_TG_NEU]]-Tabla2[[#This Row],[ESC_1DU_COR_COD_ROS_TG_NEU]]</f>
        <v>5.0150375939849141</v>
      </c>
      <c r="OK76" s="15">
        <f>Tabla2[[#This Row],[PAS_1DU_COR_COD_ROS_TG_POS]]-Tabla2[[#This Row],[ESC_1DU_COR_COD_ROS_TG_POS]]</f>
        <v>-17.90789473684211</v>
      </c>
      <c r="OL76" s="15">
        <f>Tabla2[[#This Row],[PAS_1DU_COR_COD_ROS_TG_TOT]]-Tabla2[[#This Row],[ESC_1DU_COR_COD_ROS_TG_TOT]]</f>
        <v>-13.415948275862064</v>
      </c>
      <c r="OM76" s="15">
        <f>Tabla2[[#This Row],[PAS_1DU_COR_COD_ESC_TG_NEG]]-Tabla2[[#This Row],[ESC_1DU_COR_COD_ESC_TG_NEG]]</f>
        <v>-128.12280701754383</v>
      </c>
      <c r="ON76" s="15">
        <f>Tabla2[[#This Row],[PAS_1DU_COR_COD_ESC_TG_NEU]]-Tabla2[[#This Row],[ESC_1DU_COR_COD_ESC_TG_NEU]]</f>
        <v>-43.957894736842121</v>
      </c>
      <c r="OO76" s="15">
        <f>Tabla2[[#This Row],[PAS_1DU_COR_COD_ESC_TG_POS]]-Tabla2[[#This Row],[ESC_1DU_COR_COD_ESC_TG_POS]]</f>
        <v>-58.755555555555532</v>
      </c>
      <c r="OP76" s="15">
        <f>Tabla2[[#This Row],[PAS_1DU_COR_COD_ESC_TG_TOT]]-Tabla2[[#This Row],[ESC_1DU_COR_COD_ESC_TG_TOT]]</f>
        <v>-75.756157635467986</v>
      </c>
      <c r="OQ76" s="61">
        <v>75.333333333333314</v>
      </c>
      <c r="OR76" s="62">
        <v>-6</v>
      </c>
      <c r="OS76" s="62">
        <v>15.350000000000023</v>
      </c>
      <c r="OT76" s="62">
        <v>29.380740740740748</v>
      </c>
      <c r="OU76" s="62">
        <v>-109.73333333333332</v>
      </c>
      <c r="OV76" s="62">
        <v>6.3428571428571558</v>
      </c>
      <c r="OW76" s="62">
        <v>-62.805555555555543</v>
      </c>
      <c r="OX76" s="62">
        <v>-49.116071428571445</v>
      </c>
      <c r="OY76" s="62">
        <v>7.0394736842105203</v>
      </c>
      <c r="OZ76" s="62">
        <v>55.315789473684191</v>
      </c>
      <c r="PA76" s="62">
        <v>-21.957894736842121</v>
      </c>
      <c r="PB76" s="62">
        <v>13.224137931034477</v>
      </c>
    </row>
    <row r="77" spans="1:418" x14ac:dyDescent="0.3">
      <c r="A77" s="2" t="s">
        <v>75</v>
      </c>
      <c r="B77" s="2">
        <v>30</v>
      </c>
      <c r="C77" s="2">
        <v>2</v>
      </c>
      <c r="D77" s="2">
        <v>39</v>
      </c>
      <c r="E77">
        <v>3.2</v>
      </c>
      <c r="F77">
        <v>1486.1333333333334</v>
      </c>
      <c r="G77">
        <v>3.45</v>
      </c>
      <c r="H77">
        <v>1423.0588235294117</v>
      </c>
      <c r="I77">
        <v>3.15</v>
      </c>
      <c r="J77">
        <v>1189.8235294117646</v>
      </c>
      <c r="K77">
        <v>3.2666666666666666</v>
      </c>
      <c r="L77">
        <v>1361.4489795918366</v>
      </c>
      <c r="M77">
        <v>3.45</v>
      </c>
      <c r="N77">
        <v>1326</v>
      </c>
      <c r="O77">
        <v>3.15</v>
      </c>
      <c r="P77">
        <v>1437.1333333333334</v>
      </c>
      <c r="Q77">
        <v>3.7</v>
      </c>
      <c r="R77">
        <v>1575.125</v>
      </c>
      <c r="S77">
        <v>3.4333333333333331</v>
      </c>
      <c r="T77">
        <v>1441.3673469387754</v>
      </c>
      <c r="U77">
        <v>3.35</v>
      </c>
      <c r="V77">
        <v>1401.408163265306</v>
      </c>
      <c r="W77">
        <v>1.9</v>
      </c>
      <c r="X77">
        <v>638.38888888888891</v>
      </c>
      <c r="Y77">
        <v>2.2999999999999998</v>
      </c>
      <c r="Z77">
        <v>673.84210526315792</v>
      </c>
      <c r="AA77">
        <v>1.9</v>
      </c>
      <c r="AB77">
        <v>609.44444444444446</v>
      </c>
      <c r="AC77">
        <v>2.0333333333333332</v>
      </c>
      <c r="AD77">
        <v>641.16363636363633</v>
      </c>
      <c r="AE77">
        <v>2.0333333333333332</v>
      </c>
      <c r="AF77">
        <v>641.16363636363633</v>
      </c>
      <c r="AG77">
        <v>2.911111111111111</v>
      </c>
      <c r="AH77">
        <v>1128.1176470588234</v>
      </c>
      <c r="BM77">
        <v>2.911111111111111</v>
      </c>
      <c r="BN77">
        <v>1128.1176470588234</v>
      </c>
      <c r="BO77">
        <v>2.1</v>
      </c>
      <c r="BP77">
        <v>1606.2</v>
      </c>
      <c r="BQ77">
        <v>3.1</v>
      </c>
      <c r="BR77">
        <v>1350.25</v>
      </c>
      <c r="BS77">
        <v>3</v>
      </c>
      <c r="BT77">
        <v>1807.5</v>
      </c>
      <c r="BU77">
        <v>2.7333333333333334</v>
      </c>
      <c r="BV77">
        <v>1562</v>
      </c>
      <c r="BW77">
        <v>2.8888888888888888</v>
      </c>
      <c r="BX77">
        <v>1466.6666666666667</v>
      </c>
      <c r="BY77">
        <v>2.4</v>
      </c>
      <c r="BZ77">
        <v>1726.6</v>
      </c>
      <c r="CA77">
        <v>2.9</v>
      </c>
      <c r="CB77">
        <v>2073.8000000000002</v>
      </c>
      <c r="CC77">
        <v>2.7241379310344827</v>
      </c>
      <c r="CD77">
        <v>1737.625</v>
      </c>
      <c r="CE77">
        <v>2.7288135593220337</v>
      </c>
      <c r="CF77">
        <v>1642.2857142857142</v>
      </c>
      <c r="CG77">
        <v>2.1</v>
      </c>
      <c r="CH77">
        <v>1513.8</v>
      </c>
      <c r="CI77">
        <v>2.2000000000000002</v>
      </c>
      <c r="CJ77">
        <v>893.42857142857144</v>
      </c>
      <c r="CK77">
        <v>2.4</v>
      </c>
      <c r="CL77">
        <v>1327.3333333333333</v>
      </c>
      <c r="CM77">
        <v>2.2333333333333334</v>
      </c>
      <c r="CN77">
        <v>1210.3888888888889</v>
      </c>
      <c r="CO77">
        <v>1.7777777777777777</v>
      </c>
      <c r="CP77">
        <v>1457.75</v>
      </c>
      <c r="CQ77">
        <v>2.1</v>
      </c>
      <c r="CR77">
        <v>1560.4</v>
      </c>
      <c r="CS77">
        <v>2</v>
      </c>
      <c r="CT77">
        <v>1410.4</v>
      </c>
      <c r="CU77">
        <v>1.9655172413793103</v>
      </c>
      <c r="CV77">
        <v>1477.5</v>
      </c>
      <c r="CW77">
        <v>2.1016949152542375</v>
      </c>
      <c r="CX77">
        <v>1327.25</v>
      </c>
      <c r="CY77">
        <v>2.4152542372881354</v>
      </c>
      <c r="CZ77">
        <v>1491.8208955223881</v>
      </c>
      <c r="DA77">
        <v>1.4</v>
      </c>
      <c r="DB77">
        <v>1019.2</v>
      </c>
      <c r="DC77">
        <v>2.4</v>
      </c>
      <c r="DD77">
        <v>1115.7142857142858</v>
      </c>
      <c r="DE77">
        <v>1.3</v>
      </c>
      <c r="DF77">
        <v>905.2</v>
      </c>
      <c r="DG77">
        <v>1.7</v>
      </c>
      <c r="DH77">
        <v>1025.4117647058824</v>
      </c>
      <c r="DI77">
        <v>0.66666666666666663</v>
      </c>
      <c r="DJ77">
        <v>754.33333333333337</v>
      </c>
      <c r="DK77">
        <v>0.9</v>
      </c>
      <c r="DL77">
        <v>966.33333333333337</v>
      </c>
      <c r="DM77">
        <v>1.9</v>
      </c>
      <c r="DN77">
        <v>1334.2</v>
      </c>
      <c r="DO77">
        <v>1.1724137931034482</v>
      </c>
      <c r="DP77">
        <v>1075.7272727272727</v>
      </c>
      <c r="DQ77">
        <v>1.4406779661016949</v>
      </c>
      <c r="DR77">
        <v>1045.1785714285713</v>
      </c>
      <c r="DS77">
        <v>1.4406779661016949</v>
      </c>
      <c r="DT77">
        <v>1045.1785714285713</v>
      </c>
      <c r="DU77">
        <v>2.0903954802259888</v>
      </c>
      <c r="DV77">
        <v>1360.1789473684209</v>
      </c>
      <c r="EE77">
        <v>0</v>
      </c>
      <c r="EK77">
        <v>0</v>
      </c>
      <c r="EM77">
        <v>0</v>
      </c>
      <c r="EW77">
        <v>6</v>
      </c>
      <c r="EX77">
        <v>2316</v>
      </c>
      <c r="FC77">
        <v>6</v>
      </c>
      <c r="FD77">
        <v>2316</v>
      </c>
      <c r="FE77">
        <v>6</v>
      </c>
      <c r="FF77">
        <v>2316</v>
      </c>
      <c r="FG77">
        <v>3</v>
      </c>
      <c r="FH77">
        <v>2316</v>
      </c>
      <c r="FQ77">
        <v>6</v>
      </c>
      <c r="FR77">
        <v>1960</v>
      </c>
      <c r="FW77">
        <v>6</v>
      </c>
      <c r="FX77">
        <v>1960</v>
      </c>
      <c r="FY77">
        <v>6</v>
      </c>
      <c r="FZ77">
        <v>1960</v>
      </c>
      <c r="GA77">
        <v>6</v>
      </c>
      <c r="GB77">
        <v>1960</v>
      </c>
      <c r="GC77">
        <v>4</v>
      </c>
      <c r="GD77">
        <v>2138</v>
      </c>
      <c r="GE77">
        <v>2.1222222222222222</v>
      </c>
      <c r="GF77">
        <v>1376.2164948453608</v>
      </c>
      <c r="GG77">
        <v>2.2222222222222223</v>
      </c>
      <c r="GH77">
        <v>1510</v>
      </c>
      <c r="GI77">
        <v>2.5555555555555554</v>
      </c>
      <c r="GJ77">
        <v>1002.5714285714286</v>
      </c>
      <c r="GK77">
        <v>2.4444444444444446</v>
      </c>
      <c r="GL77">
        <v>1207</v>
      </c>
      <c r="GM77">
        <v>2.4074074074074074</v>
      </c>
      <c r="GN77">
        <v>1194.1176470588234</v>
      </c>
      <c r="GO77">
        <v>2.5714285714285716</v>
      </c>
      <c r="GP77">
        <v>1152.8</v>
      </c>
      <c r="GQ77">
        <v>3.4</v>
      </c>
      <c r="GR77">
        <v>1418.875</v>
      </c>
      <c r="GS77">
        <v>2.875</v>
      </c>
      <c r="GT77">
        <v>980.42857142857144</v>
      </c>
      <c r="GU77">
        <v>3</v>
      </c>
      <c r="GV77">
        <v>1198.9000000000001</v>
      </c>
      <c r="GW77">
        <v>2.6923076923076925</v>
      </c>
      <c r="GX77">
        <v>1196.7027027027027</v>
      </c>
      <c r="GY77">
        <v>4.5555555555555554</v>
      </c>
      <c r="GZ77">
        <v>1535.5</v>
      </c>
      <c r="HA77">
        <v>3.8888888888888888</v>
      </c>
      <c r="HB77">
        <v>1461.1428571428571</v>
      </c>
      <c r="HC77">
        <v>4.1111111111111107</v>
      </c>
      <c r="HD77">
        <v>1842</v>
      </c>
      <c r="HE77">
        <v>4.1851851851851851</v>
      </c>
      <c r="HF77">
        <v>1598.2857142857142</v>
      </c>
      <c r="HG77">
        <v>4.5714285714285712</v>
      </c>
      <c r="HH77">
        <v>1443.8333333333333</v>
      </c>
      <c r="HI77">
        <v>2.8</v>
      </c>
      <c r="HJ77">
        <v>1243</v>
      </c>
      <c r="HK77">
        <v>4.5</v>
      </c>
      <c r="HL77">
        <v>1680</v>
      </c>
      <c r="HM77">
        <v>3.84</v>
      </c>
      <c r="HN77">
        <v>1444.421052631579</v>
      </c>
      <c r="HO77">
        <v>4.0192307692307692</v>
      </c>
      <c r="HP77">
        <v>1525.2</v>
      </c>
      <c r="HQ77">
        <v>3.3557692307692308</v>
      </c>
      <c r="HR77">
        <v>1367.3506493506493</v>
      </c>
      <c r="HS77">
        <v>3.2222222222222223</v>
      </c>
      <c r="HT77">
        <v>1057.125</v>
      </c>
      <c r="HU77">
        <v>3</v>
      </c>
      <c r="HV77">
        <v>1080.75</v>
      </c>
      <c r="HW77">
        <v>2.7777777777777777</v>
      </c>
      <c r="HX77">
        <v>863.875</v>
      </c>
      <c r="HY77">
        <v>3</v>
      </c>
      <c r="HZ77">
        <v>1000.5833333333334</v>
      </c>
      <c r="IA77">
        <v>3.1428571428571428</v>
      </c>
      <c r="IB77">
        <v>1157.8333333333333</v>
      </c>
      <c r="IC77">
        <v>2.9</v>
      </c>
      <c r="ID77">
        <v>1406.4285714285713</v>
      </c>
      <c r="IE77">
        <v>3.125</v>
      </c>
      <c r="IF77">
        <v>1156</v>
      </c>
      <c r="IG77">
        <v>3.04</v>
      </c>
      <c r="IH77">
        <v>1244.2</v>
      </c>
      <c r="II77">
        <v>3.0192307692307692</v>
      </c>
      <c r="IJ77">
        <v>1111.3181818181818</v>
      </c>
      <c r="IK77">
        <v>3.0192307692307692</v>
      </c>
      <c r="IL77">
        <v>1111.3181818181818</v>
      </c>
      <c r="IM77">
        <v>3.2435897435897436</v>
      </c>
      <c r="IN77">
        <v>1274.2479338842975</v>
      </c>
      <c r="IO77">
        <v>1</v>
      </c>
      <c r="IP77">
        <v>154</v>
      </c>
      <c r="IQ77">
        <v>1</v>
      </c>
      <c r="IR77">
        <v>371</v>
      </c>
      <c r="IS77">
        <v>0</v>
      </c>
      <c r="IU77">
        <v>0.66666666666666663</v>
      </c>
      <c r="IV77">
        <v>262.5</v>
      </c>
      <c r="IW77">
        <v>2.3333333333333335</v>
      </c>
      <c r="IX77">
        <v>1144.5</v>
      </c>
      <c r="JA77">
        <v>2.5</v>
      </c>
      <c r="JB77">
        <v>814.5</v>
      </c>
      <c r="JC77">
        <v>2.4</v>
      </c>
      <c r="JD77">
        <v>979.5</v>
      </c>
      <c r="JE77">
        <v>1.75</v>
      </c>
      <c r="JF77">
        <v>740.5</v>
      </c>
      <c r="JG77">
        <v>7</v>
      </c>
      <c r="JH77">
        <v>2127</v>
      </c>
      <c r="JI77">
        <v>6</v>
      </c>
      <c r="JJ77">
        <v>1862</v>
      </c>
      <c r="JK77">
        <v>7</v>
      </c>
      <c r="JL77">
        <v>2217</v>
      </c>
      <c r="JM77">
        <v>6.666666666666667</v>
      </c>
      <c r="JN77">
        <v>2068.6666666666665</v>
      </c>
      <c r="JO77">
        <v>2.3333333333333335</v>
      </c>
      <c r="JP77">
        <v>1021</v>
      </c>
      <c r="JS77">
        <v>3.5</v>
      </c>
      <c r="JT77">
        <v>1211.5</v>
      </c>
      <c r="JU77">
        <v>2.8</v>
      </c>
      <c r="JV77">
        <v>1116.25</v>
      </c>
      <c r="JW77">
        <v>4.25</v>
      </c>
      <c r="JX77">
        <v>1524.4285714285713</v>
      </c>
      <c r="JY77">
        <v>3</v>
      </c>
      <c r="JZ77">
        <v>1162.6153846153845</v>
      </c>
      <c r="KA77">
        <v>7</v>
      </c>
      <c r="KB77">
        <v>2370</v>
      </c>
      <c r="KC77">
        <v>7</v>
      </c>
      <c r="KD77">
        <v>2189</v>
      </c>
      <c r="KE77">
        <v>4</v>
      </c>
      <c r="KF77">
        <v>1155</v>
      </c>
      <c r="KG77">
        <v>6</v>
      </c>
      <c r="KH77">
        <v>1904.6666666666667</v>
      </c>
      <c r="KI77">
        <v>3</v>
      </c>
      <c r="KJ77">
        <v>1485.5</v>
      </c>
      <c r="KM77">
        <v>7</v>
      </c>
      <c r="KN77">
        <v>2251.5</v>
      </c>
      <c r="KO77">
        <v>4.5999999999999996</v>
      </c>
      <c r="KP77">
        <v>1868.5</v>
      </c>
      <c r="KQ77">
        <v>5.125</v>
      </c>
      <c r="KR77">
        <v>1884</v>
      </c>
      <c r="KS77">
        <v>5.125</v>
      </c>
      <c r="KT77">
        <v>1884</v>
      </c>
      <c r="KU77">
        <v>3.7083333333333335</v>
      </c>
      <c r="KV77">
        <v>1415.1</v>
      </c>
      <c r="KW77">
        <v>3.3055555555555554</v>
      </c>
      <c r="KX77">
        <v>1294.2269503546099</v>
      </c>
      <c r="KY77" s="15">
        <f>Tabla2[[#This Row],[ROS_NUM_COR_COD_ROS_TG_NEG]]-Tabla2[[#This Row],[PAS_NUM_COR_COD_ROS_TG_NEG]]</f>
        <v>1.121428571428571</v>
      </c>
      <c r="KZ77" s="15">
        <f>Tabla2[[#This Row],[ROS_DUR_COR_COD_ROS_TG_NEG]]-Tabla2[[#This Row],[PAS_DUR_COR_COD_ROS_TG_NEG]]</f>
        <v>117.83333333333326</v>
      </c>
      <c r="LA77" s="15">
        <f>Tabla2[[#This Row],[ROS_NUM_COR_COD_ROS_TG_NEU]]-Tabla2[[#This Row],[PAS_NUM_COR_COD_ROS_TG_NEU]]</f>
        <v>-0.35000000000000009</v>
      </c>
      <c r="LB77" s="15">
        <f>Tabla2[[#This Row],[ROS_DUR_COR_COD_ROS_TG_NEU]]-Tabla2[[#This Row],[PAS_DUR_COR_COD_ROS_TG_NEU]]</f>
        <v>-194.13333333333344</v>
      </c>
      <c r="LC77" s="15">
        <f>Tabla2[[#This Row],[ROS_NUM_COR_COD_ROS_TG_POS]]-Tabla2[[#This Row],[PAS_NUM_COR_COD_ROS_TG_POS]]</f>
        <v>0.79999999999999982</v>
      </c>
      <c r="LD77" s="15">
        <f>Tabla2[[#This Row],[ROS_DUR_COR_COD_ROS_TG_POS]]-Tabla2[[#This Row],[PAS_DUR_COR_COD_ROS_TG_POS]]</f>
        <v>104.875</v>
      </c>
      <c r="LE77" s="15">
        <f>Tabla2[[#This Row],[ROS_NUM_COR_COD_ROS_TG_TOT]]-Tabla2[[#This Row],[PAS_NUM_COR_COD_ROS_TG_TOT]]</f>
        <v>0.40666666666666673</v>
      </c>
      <c r="LF77" s="15">
        <f>Tabla2[[#This Row],[ROS_DUR_COR_COD_ROS_TG_TOT]]-Tabla2[[#This Row],[PAS_DUR_COR_COD_ROS_TG_TOT]]</f>
        <v>3.0537056928035327</v>
      </c>
      <c r="LG77" s="15">
        <f>Tabla2[[#This Row],[ROS_NUM_COR_COD_ESC_TG_NEG]]-Tabla2[[#This Row],[PAS_NUM_COR_COD_ESC_TG_NEG]]</f>
        <v>-0.62857142857142856</v>
      </c>
      <c r="LH77" s="15">
        <f>Tabla2[[#This Row],[ROS_DUR_COR_COD_ESC_TG_NEG]]-Tabla2[[#This Row],[PAS_DUR_COR_COD_ESC_TG_NEG]]</f>
        <v>-333.33333333333348</v>
      </c>
      <c r="LI77" s="15">
        <f>Tabla2[[#This Row],[ROS_NUM_COR_COD_ESC_TG_NEU]]-Tabla2[[#This Row],[PAS_NUM_COR_COD_ESC_TG_NEU]]</f>
        <v>-5.0000000000000266E-2</v>
      </c>
      <c r="LJ77" s="15">
        <f>Tabla2[[#This Row],[ROS_NUM_COR_COD_ESC_TG_NEG]]-Tabla2[[#This Row],[PAS_NUM_COR_COD_ESC_TG_NEG]]</f>
        <v>-0.62857142857142856</v>
      </c>
      <c r="LK77" s="15">
        <f>Tabla2[[#This Row],[ROS_NUM_COR_COD_ESC_TG_POS]]-Tabla2[[#This Row],[PAS_NUM_COR_COD_ESC_TG_POS]]</f>
        <v>-0.27499999999999991</v>
      </c>
      <c r="LL77" s="15">
        <f>Tabla2[[#This Row],[ROS_DUR_COR_COD_ESC_TG_POS]]-Tabla2[[#This Row],[PAS_DUR_COR_COD_ESC_TG_POS]]</f>
        <v>-209.39495798319319</v>
      </c>
      <c r="LM77" s="15">
        <f>Tabla2[[#This Row],[ROS_NUM_COR_COD_ESC_TG_TOT]]-Tabla2[[#This Row],[PAS_NUM_COR_COD_ESC_TG_TOT]]</f>
        <v>-0.26666666666666661</v>
      </c>
      <c r="LN77" s="15">
        <f>Tabla2[[#This Row],[ROS_DUR_COR_COD_ESC_TG_TOT]]-Tabla2[[#This Row],[PAS_DUR_COR_COD_ESC_TG_TOT]]</f>
        <v>-162.54897959183654</v>
      </c>
      <c r="LO77" s="15">
        <f>Tabla2[[#This Row],[PAS_NUM_COR_COD_ROS_TG_NEG]]-Tabla2[[#This Row],[ESC_NUM_COR_COD_ROS_TG_NEG]]</f>
        <v>1.6722222222222225</v>
      </c>
      <c r="LP77" s="15">
        <f>Tabla2[[#This Row],[PAS_DUR_COR_COD_ROS_TG_NEG]]-Tabla2[[#This Row],[ESC_DUR_COR_COD_ROS_TG_NEG]]</f>
        <v>-131.75</v>
      </c>
      <c r="LQ77" s="15">
        <f>Tabla2[[#This Row],[PAS_NUM_COR_COD_ROS_TG_NEU]]-Tabla2[[#This Row],[ESC_NUM_COR_COD_ROS_TG_NEU]]</f>
        <v>1.0499999999999998</v>
      </c>
      <c r="LR77" s="15">
        <f>Tabla2[[#This Row],[PAS_DUR_COR_COD_ROS_TG_NEU]]-Tabla2[[#This Row],[ESC_DUR_COR_COD_ROS_TG_NEU]]</f>
        <v>-123.26666666666665</v>
      </c>
      <c r="LS77" s="15">
        <f>Tabla2[[#This Row],[PAS_NUM_COR_COD_ROS_TG_POS]]-Tabla2[[#This Row],[ESC_NUM_COR_COD_ROS_TG_POS]]</f>
        <v>1.7000000000000002</v>
      </c>
      <c r="LT77" s="15">
        <f>Tabla2[[#This Row],[PAS_DUR_COR_COD_ROS_TG_POS]]-Tabla2[[#This Row],[ESC_DUR_COR_COD_ROS_TG_POS]]</f>
        <v>164.72499999999991</v>
      </c>
      <c r="LU77" s="15">
        <f>Tabla2[[#This Row],[PAS_NUM_COR_COD_ROS_TG_TOT]]-Tabla2[[#This Row],[ESC_NUM_COR_COD_ROS_TG_TOT]]</f>
        <v>1.4678160919540229</v>
      </c>
      <c r="LV77" s="15">
        <f>Tabla2[[#This Row],[PAS_DUR_COR_COD_ROS_TG_TOT]]-Tabla2[[#This Row],[ESC_DUR_COR_COD_ROS_TG_TOT]]</f>
        <v>-36.132653061224573</v>
      </c>
      <c r="LW77" s="15">
        <f>Tabla2[[#This Row],[PAS_NUM_COR_COD_ESC_TG_NEG]]-Tabla2[[#This Row],[ESC_NUM_COR_COD_ESC_TG_NEG]]</f>
        <v>0.31111111111111134</v>
      </c>
      <c r="LX77" s="15">
        <f>Tabla2[[#This Row],[PAS_DUR_COR_COD_ESC_TG_NEG]]-Tabla2[[#This Row],[ESC_DUR_COR_COD_ESC_TG_NEG]]</f>
        <v>19.466666666666697</v>
      </c>
      <c r="LY77" s="15">
        <f>Tabla2[[#This Row],[PAS_NUM_COR_COD_ESC_TG_NEU]]-Tabla2[[#This Row],[ESC_NUM_COR_COD_ESC_TG_NEU]]</f>
        <v>1.0500000000000003</v>
      </c>
      <c r="LZ77" s="15">
        <f>Tabla2[[#This Row],[PAS_DUR_COR_COD_ESC_TG_NEU]]-Tabla2[[#This Row],[ESC_DUR_COR_COD_ESC_TG_NEU]]</f>
        <v>-303.5411764705882</v>
      </c>
      <c r="MA77" s="15">
        <f>Tabla2[[#This Row],[PAS_NUM_COR_COD_ESC_TG_POS]]-Tabla2[[#This Row],[ESC_NUM_COR_COD_ESC_TG_POS]]</f>
        <v>0.25</v>
      </c>
      <c r="MB77" s="15">
        <f>Tabla2[[#This Row],[PAS_DUR_COR_COD_ESC_TG_POS]]-Tabla2[[#This Row],[ESC_DUR_COR_COD_ESC_TG_POS]]</f>
        <v>-883.97647058823554</v>
      </c>
      <c r="MC77" s="15">
        <f>Tabla2[[#This Row],[PAS_NUM_COR_COD_ESC_TG_TOT]]-Tabla2[[#This Row],[ESC_NUM_COR_COD_ESC_TG_TOT]]</f>
        <v>0.54252873563218396</v>
      </c>
      <c r="MD77" s="15">
        <f>Tabla2[[#This Row],[PAS_DUR_COR_COD_ESC_TG_TOT]]-Tabla2[[#This Row],[ESC_DUR_COR_COD_ESC_TG_TOT]]</f>
        <v>-376.17602040816337</v>
      </c>
      <c r="ME77" s="42">
        <f>Tabla25[[#This Row],[PAS_NUM_COR_COD_ROS_TG_NEG]]-Tabla25[[#This Row],[PAS_NUM_COR_COD_ESC_TG_NEG]]</f>
        <v>0.25</v>
      </c>
      <c r="MF77" s="42">
        <f>Tabla25[[#This Row],[PAS_NUM_COR_COD_ROS_TG_NEU]]-Tabla25[[#This Row],[PAS_NUM_COR_COD_ESC_TG_NEU]]</f>
        <v>-0.30000000000000027</v>
      </c>
      <c r="MG77" s="42">
        <f>Tabla25[[#This Row],[PAS_NUM_COR_COD_ROS_TG_POS]]-Tabla25[[#This Row],[PAS_NUM_COR_COD_ESC_TG_POS]]</f>
        <v>0.55000000000000027</v>
      </c>
      <c r="MH77" s="42">
        <f>Tabla25[[#This Row],[PAS_NUM_COR_COD_ROS_TG_TOT]]-Tabla25[[#This Row],[PAS_NUM_COR_COD_ESC_TG_TOT]]</f>
        <v>0.16666666666666652</v>
      </c>
      <c r="MI77" s="42">
        <f>Tabla25[[#This Row],[PAS_DUR_COR_COD_ROS_TG_NEG]]-Tabla25[[#This Row],[PAS_DUR_COR_COD_ESC_TG_NEG]]</f>
        <v>-160.13333333333344</v>
      </c>
      <c r="MJ77" s="42">
        <f>Tabla25[[#This Row],[PAS_DUR_COR_COD_ROS_TG_NEU]]-Tabla25[[#This Row],[PAS_DUR_COR_COD_ESC_TG_NEU]]</f>
        <v>14.074509803921728</v>
      </c>
      <c r="MK77" s="42">
        <f>Tabla25[[#This Row],[PAS_DUR_COR_COD_ROS_TG_POS]]-Tabla25[[#This Row],[PAS_DUR_COR_COD_ESC_TG_POS]]</f>
        <v>385.30147058823536</v>
      </c>
      <c r="ML77" s="42">
        <f>Tabla25[[#This Row],[PAS_DUR_COR_COD_ROS_TG_TOT]]-Tabla25[[#This Row],[PAS_DUR_COR_COD_ESC_TG_TOT]]</f>
        <v>79.918367346938794</v>
      </c>
      <c r="MM77" s="44">
        <f>Tabla25[[#This Row],[ESC_NUM_COR_COD_ROS_TG_NEG]]-Tabla25[[#This Row],[ESC_NUM_COR_COD_ESC_TG_NEG]]</f>
        <v>-1.1111111111111112</v>
      </c>
      <c r="MN77" s="44">
        <f>Tabla25[[#This Row],[ESC_NUM_COR_COD_ROS_TG_NEU]]-Tabla25[[#This Row],[ESC_NUM_COR_COD_ESC_TG_NEU]]</f>
        <v>-0.29999999999999982</v>
      </c>
      <c r="MO77" s="44">
        <f>Tabla25[[#This Row],[ESC_NUM_COR_COD_ROS_TG_POS]]-Tabla25[[#This Row],[ESC_NUM_COR_COD_ESC_TG_POS]]</f>
        <v>-0.89999999999999991</v>
      </c>
      <c r="MP77" s="44">
        <f>Tabla25[[#This Row],[ESC_NUM_COR_COD_ROS_TG_TOT]]-Tabla25[[#This Row],[ESC_NUM_COR_COD_ESC_TG_TOT]]</f>
        <v>-0.75862068965517238</v>
      </c>
      <c r="MQ77" s="44">
        <f>Tabla25[[#This Row],[ESC_DUR_COR_COD_ROS_TG_NEG]]-Tabla25[[#This Row],[ESC_DUR_COR_COD_ESC_TG_NEG]]</f>
        <v>-8.9166666666667425</v>
      </c>
      <c r="MR77" s="44">
        <f>Tabla25[[#This Row],[ESC_DUR_COR_COD_ROS_TG_NEU]]-Tabla25[[#This Row],[ESC_DUR_COR_COD_ESC_TG_NEU]]</f>
        <v>-166.19999999999982</v>
      </c>
      <c r="MS77" s="44">
        <f>Tabla25[[#This Row],[ESC_DUR_COR_COD_ROS_TG_POS]]-Tabla25[[#This Row],[ESC_DUR_COR_COD_ESC_TG_POS]]</f>
        <v>-663.40000000000009</v>
      </c>
      <c r="MT77" s="44">
        <f>Tabla25[[#This Row],[ESC_DUR_COR_COD_ROS_TG_TOT]]-Tabla25[[#This Row],[ESC_DUR_COR_COD_ESC_TG_TOT]]</f>
        <v>-260.125</v>
      </c>
      <c r="MU77" s="47">
        <f>Tabla25[[#This Row],[ROS_NUM_COR_COD_ROS_TG_NEG]]-Tabla25[[#This Row],[ROS_NUM_COR_COD_ESC_TG_NEG]]</f>
        <v>1.9999999999999996</v>
      </c>
      <c r="MV77" s="47">
        <f>Tabla25[[#This Row],[ROS_NUM_COR_COD_ROS_TG_NEU]]-Tabla25[[#This Row],[ROS_NUM_COR_COD_ESC_TG_NEU]]</f>
        <v>-0.60000000000000009</v>
      </c>
      <c r="MW77" s="47">
        <f>Tabla25[[#This Row],[ROS_NUM_COR_COD_ROS_TG_POS]]-Tabla25[[#This Row],[ROS_NUM_COR_COD_ESC_TG_POS]]</f>
        <v>1.625</v>
      </c>
      <c r="MX77" s="47">
        <f>Tabla25[[#This Row],[ROS_NUM_COR_COD_ROS_TG_TOT]]-Tabla25[[#This Row],[ROS_NUM_COR_COD_ESC_TG_TOT]]</f>
        <v>0.83999999999999986</v>
      </c>
      <c r="MY77" s="47">
        <f>Tabla25[[#This Row],[ROS_DUR_COR_COD_ROS_TG_NEG]]-Tabla25[[#This Row],[ROS_DUR_COR_COD_ESC_TG_NEG]]</f>
        <v>291.0333333333333</v>
      </c>
      <c r="MZ77" s="47">
        <f>Tabla25[[#This Row],[ROS_DUR_COR_COD_ROS_TG_NEU]]-Tabla25[[#This Row],[ROS_DUR_COR_COD_ESC_TG_NEU]]</f>
        <v>-175.875</v>
      </c>
      <c r="NA77" s="47">
        <f>Tabla25[[#This Row],[ROS_DUR_COR_COD_ROS_TG_POS]]-Tabla25[[#This Row],[ROS_DUR_COR_COD_ESC_TG_POS]]</f>
        <v>699.57142857142856</v>
      </c>
      <c r="NB77" s="47">
        <f>Tabla25[[#This Row],[ROS_DUR_COR_COD_ROS_TG_TOT]]-Tabla25[[#This Row],[ROS_DUR_COR_COD_ESC_TG_TOT]]</f>
        <v>245.52105263157887</v>
      </c>
      <c r="NC77">
        <v>276.33333333333331</v>
      </c>
      <c r="ND77">
        <v>321</v>
      </c>
      <c r="NE77">
        <v>254.66666666666666</v>
      </c>
      <c r="NF77">
        <v>285.94736842105266</v>
      </c>
      <c r="NG77">
        <v>298.8</v>
      </c>
      <c r="NH77">
        <v>347.25</v>
      </c>
      <c r="NI77">
        <v>228.71428571428572</v>
      </c>
      <c r="NJ77">
        <v>293.64999999999998</v>
      </c>
      <c r="NK77">
        <v>386.25</v>
      </c>
      <c r="NL77">
        <v>391.4</v>
      </c>
      <c r="NM77">
        <v>331.4</v>
      </c>
      <c r="NN77">
        <v>368.5</v>
      </c>
      <c r="NO77">
        <v>384.66666666666669</v>
      </c>
      <c r="NP77">
        <v>329.4</v>
      </c>
      <c r="NQ77">
        <v>314.39999999999998</v>
      </c>
      <c r="NR77">
        <v>345.4375</v>
      </c>
      <c r="NS77">
        <v>369</v>
      </c>
      <c r="NT77">
        <v>359.4</v>
      </c>
      <c r="NU77">
        <v>323.625</v>
      </c>
      <c r="NV77">
        <v>351.24489795918367</v>
      </c>
      <c r="NW77">
        <v>376.86666666666667</v>
      </c>
      <c r="NX77">
        <v>338.11764705882354</v>
      </c>
      <c r="NY77">
        <v>281.58823529411762</v>
      </c>
      <c r="NZ77">
        <v>330.36734693877548</v>
      </c>
      <c r="OA77" s="15">
        <f>Tabla2[[#This Row],[ROS_1DU_COR_COD_ROS_TG_NEG]]-Tabla2[[#This Row],[PAS_1DU_COR_COD_ROS_TG_NEG]]</f>
        <v>-92.666666666666686</v>
      </c>
      <c r="OB77" s="15">
        <f>Tabla2[[#This Row],[ROS_1DU_COR_COD_ROS_TG_NEU]]-Tabla2[[#This Row],[PAS_1DU_COR_COD_ROS_TG_NEU]]</f>
        <v>-38.399999999999977</v>
      </c>
      <c r="OC77" s="15">
        <f>Tabla2[[#This Row],[ROS_1DU_COR_COD_ROS_TG_POS]]-Tabla2[[#This Row],[PAS_1DU_COR_COD_ROS_TG_POS]]</f>
        <v>-68.958333333333343</v>
      </c>
      <c r="OD77" s="15">
        <f>Tabla2[[#This Row],[ROS_1DU_COR_COD_ROS_TG_TOT]]-Tabla2[[#This Row],[PAS_1DU_COR_COD_ROS_TG_TOT]]</f>
        <v>-65.297529538131016</v>
      </c>
      <c r="OE77" s="15">
        <f>Tabla2[[#This Row],[ROS_1DU_COR_COD_ESC_TG_NEG]]-Tabla2[[#This Row],[PAS_1DU_COR_COD_ESC_TG_NEG]]</f>
        <v>-78.066666666666663</v>
      </c>
      <c r="OF77" s="15">
        <f>Tabla2[[#This Row],[ROS_1DU_COR_COD_ESC_TG_NEU]]-Tabla2[[#This Row],[PAS_1DU_COR_COD_ESC_TG_NEU]]</f>
        <v>9.1323529411764639</v>
      </c>
      <c r="OG77" s="15">
        <f>Tabla2[[#This Row],[ROS_1DU_COR_COD_ESC_TG_POS]]-Tabla2[[#This Row],[PAS_1DU_COR_COD_ESC_TG_POS]]</f>
        <v>-52.873949579831901</v>
      </c>
      <c r="OH77" s="15">
        <f>Tabla2[[#This Row],[ROS_1DU_COR_COD_ESC_TG_TOT]]-Tabla2[[#This Row],[PAS_1DU_COR_COD_ESC_TG_TOT]]</f>
        <v>-36.717346938775506</v>
      </c>
      <c r="OI77" s="15">
        <f>Tabla2[[#This Row],[PAS_1DU_COR_COD_ROS_TG_NEG]]-Tabla2[[#This Row],[ESC_1DU_COR_COD_ROS_TG_NEG]]</f>
        <v>-17.25</v>
      </c>
      <c r="OJ77" s="15">
        <f>Tabla2[[#This Row],[PAS_1DU_COR_COD_ROS_TG_NEU]]-Tabla2[[#This Row],[ESC_1DU_COR_COD_ROS_TG_NEU]]</f>
        <v>-32</v>
      </c>
      <c r="OK77" s="15">
        <f>Tabla2[[#This Row],[PAS_1DU_COR_COD_ROS_TG_POS]]-Tabla2[[#This Row],[ESC_1DU_COR_COD_ROS_TG_POS]]</f>
        <v>-7.7749999999999773</v>
      </c>
      <c r="OL77" s="15">
        <f>Tabla2[[#This Row],[PAS_1DU_COR_COD_ROS_TG_TOT]]-Tabla2[[#This Row],[ESC_1DU_COR_COD_ROS_TG_TOT]]</f>
        <v>-17.255102040816325</v>
      </c>
      <c r="OM77" s="15">
        <f>Tabla2[[#This Row],[PAS_1DU_COR_COD_ESC_TG_NEG]]-Tabla2[[#This Row],[ESC_1DU_COR_COD_ESC_TG_NEG]]</f>
        <v>-7.8000000000000114</v>
      </c>
      <c r="ON77" s="15">
        <f>Tabla2[[#This Row],[PAS_1DU_COR_COD_ESC_TG_NEU]]-Tabla2[[#This Row],[ESC_1DU_COR_COD_ESC_TG_NEU]]</f>
        <v>8.7176470588235588</v>
      </c>
      <c r="OO77" s="15">
        <f>Tabla2[[#This Row],[PAS_1DU_COR_COD_ESC_TG_POS]]-Tabla2[[#This Row],[ESC_1DU_COR_COD_ESC_TG_POS]]</f>
        <v>-32.811764705882354</v>
      </c>
      <c r="OP77" s="15">
        <f>Tabla2[[#This Row],[PAS_1DU_COR_COD_ESC_TG_TOT]]-Tabla2[[#This Row],[ESC_1DU_COR_COD_ESC_TG_TOT]]</f>
        <v>-15.070153061224516</v>
      </c>
      <c r="OQ77" s="61">
        <v>-22.466666666666697</v>
      </c>
      <c r="OR77" s="62">
        <v>-26.25</v>
      </c>
      <c r="OS77" s="62">
        <v>25.952380952380935</v>
      </c>
      <c r="OT77" s="62">
        <v>-7.7026315789473188</v>
      </c>
      <c r="OU77" s="62">
        <v>1.5833333333333144</v>
      </c>
      <c r="OV77" s="62">
        <v>62</v>
      </c>
      <c r="OW77" s="62">
        <v>17</v>
      </c>
      <c r="OX77" s="62">
        <v>23.0625</v>
      </c>
      <c r="OY77" s="62">
        <v>-7.8666666666666742</v>
      </c>
      <c r="OZ77" s="62">
        <v>21.282352941176441</v>
      </c>
      <c r="PA77" s="62">
        <v>42.036764705882376</v>
      </c>
      <c r="PB77" s="62">
        <v>20.877551020408191</v>
      </c>
    </row>
    <row r="78" spans="1:418" x14ac:dyDescent="0.3">
      <c r="A78" s="4" t="s">
        <v>76</v>
      </c>
      <c r="B78" s="2">
        <v>30</v>
      </c>
      <c r="C78" s="2">
        <v>2</v>
      </c>
      <c r="D78" s="2">
        <v>35</v>
      </c>
      <c r="AI78">
        <v>1.35</v>
      </c>
      <c r="AJ78">
        <v>353</v>
      </c>
      <c r="AK78">
        <v>1.6</v>
      </c>
      <c r="AL78">
        <v>572.875</v>
      </c>
      <c r="AM78">
        <v>1.45</v>
      </c>
      <c r="AN78">
        <v>347</v>
      </c>
      <c r="AO78">
        <v>1.4666666666666666</v>
      </c>
      <c r="AP78">
        <v>415.92592592592592</v>
      </c>
      <c r="AQ78">
        <v>1.7</v>
      </c>
      <c r="AR78">
        <v>388.08333333333331</v>
      </c>
      <c r="AS78">
        <v>1.35</v>
      </c>
      <c r="AT78">
        <v>405.625</v>
      </c>
      <c r="AU78">
        <v>0.9</v>
      </c>
      <c r="AV78">
        <v>305.375</v>
      </c>
      <c r="AW78">
        <v>1.3166666666666667</v>
      </c>
      <c r="AX78">
        <v>369.46428571428572</v>
      </c>
      <c r="AY78">
        <v>1.3916666666666666</v>
      </c>
      <c r="AZ78">
        <v>392.27272727272725</v>
      </c>
      <c r="BA78">
        <v>1.2</v>
      </c>
      <c r="BB78">
        <v>285.72727272727275</v>
      </c>
      <c r="BC78">
        <v>1.5</v>
      </c>
      <c r="BD78">
        <v>379</v>
      </c>
      <c r="BE78">
        <v>1</v>
      </c>
      <c r="BF78">
        <v>264.77777777777777</v>
      </c>
      <c r="BG78">
        <v>1.2333333333333334</v>
      </c>
      <c r="BH78">
        <v>310.53333333333336</v>
      </c>
      <c r="BI78">
        <v>1.2333333333333334</v>
      </c>
      <c r="BJ78">
        <v>310.53333333333336</v>
      </c>
      <c r="BK78">
        <v>1.3388888888888888</v>
      </c>
      <c r="BL78">
        <v>363.42352941176472</v>
      </c>
      <c r="BM78">
        <v>1.3388888888888888</v>
      </c>
      <c r="BN78">
        <v>363.42352941176472</v>
      </c>
      <c r="DW78">
        <v>1.6</v>
      </c>
      <c r="DX78">
        <v>249.5</v>
      </c>
      <c r="DY78">
        <v>2.4</v>
      </c>
      <c r="DZ78">
        <v>409.5</v>
      </c>
      <c r="EA78">
        <v>3.1</v>
      </c>
      <c r="EB78">
        <v>396.9</v>
      </c>
      <c r="EC78">
        <v>2.3666666666666667</v>
      </c>
      <c r="ED78">
        <v>355.42307692307691</v>
      </c>
      <c r="EE78">
        <v>2.2000000000000002</v>
      </c>
      <c r="EF78">
        <v>368.625</v>
      </c>
      <c r="EG78">
        <v>2.1</v>
      </c>
      <c r="EH78">
        <v>435</v>
      </c>
      <c r="EI78">
        <v>3</v>
      </c>
      <c r="EJ78">
        <v>420.11111111111109</v>
      </c>
      <c r="EK78">
        <v>2.4333333333333331</v>
      </c>
      <c r="EL78">
        <v>407.29166666666669</v>
      </c>
      <c r="EM78">
        <v>2.4</v>
      </c>
      <c r="EN78">
        <v>380.32</v>
      </c>
      <c r="EO78">
        <v>2.4</v>
      </c>
      <c r="EP78">
        <v>274.8</v>
      </c>
      <c r="EQ78">
        <v>1.3</v>
      </c>
      <c r="ER78">
        <v>290</v>
      </c>
      <c r="ES78">
        <v>0.9</v>
      </c>
      <c r="ET78">
        <v>175.83333333333334</v>
      </c>
      <c r="EU78">
        <v>1.5333333333333334</v>
      </c>
      <c r="EV78">
        <v>251.95454545454547</v>
      </c>
      <c r="EW78">
        <v>1</v>
      </c>
      <c r="EX78">
        <v>291.25</v>
      </c>
      <c r="EY78">
        <v>1</v>
      </c>
      <c r="EZ78">
        <v>175.83333333333334</v>
      </c>
      <c r="FA78">
        <v>0.9</v>
      </c>
      <c r="FB78">
        <v>211.6</v>
      </c>
      <c r="FC78">
        <v>0.96666666666666667</v>
      </c>
      <c r="FD78">
        <v>218.53333333333333</v>
      </c>
      <c r="FE78">
        <v>1.25</v>
      </c>
      <c r="FF78">
        <v>238.40540540540542</v>
      </c>
      <c r="FG78">
        <v>1.825</v>
      </c>
      <c r="FH78">
        <v>319.9655172413793</v>
      </c>
      <c r="FI78">
        <v>3.2</v>
      </c>
      <c r="FJ78">
        <v>558.125</v>
      </c>
      <c r="FK78">
        <v>3</v>
      </c>
      <c r="FL78">
        <v>469.75</v>
      </c>
      <c r="FM78">
        <v>3.3</v>
      </c>
      <c r="FN78">
        <v>429.9</v>
      </c>
      <c r="FO78">
        <v>3.1666666666666665</v>
      </c>
      <c r="FP78">
        <v>481.61538461538464</v>
      </c>
      <c r="FQ78">
        <v>3.4</v>
      </c>
      <c r="FR78">
        <v>501.22222222222223</v>
      </c>
      <c r="FS78">
        <v>2</v>
      </c>
      <c r="FT78">
        <v>350.125</v>
      </c>
      <c r="FU78">
        <v>3.4</v>
      </c>
      <c r="FV78">
        <v>525</v>
      </c>
      <c r="FW78">
        <v>2.9333333333333331</v>
      </c>
      <c r="FX78">
        <v>460.48</v>
      </c>
      <c r="FY78">
        <v>3.05</v>
      </c>
      <c r="FZ78">
        <v>471.25490196078431</v>
      </c>
      <c r="GA78">
        <v>3.05</v>
      </c>
      <c r="GB78">
        <v>471.25490196078431</v>
      </c>
      <c r="GC78">
        <v>2.2333333333333334</v>
      </c>
      <c r="GD78">
        <v>375.87681159420288</v>
      </c>
      <c r="GE78">
        <v>2.2333333333333334</v>
      </c>
      <c r="GF78">
        <v>375.87681159420288</v>
      </c>
      <c r="IO78">
        <v>0.9</v>
      </c>
      <c r="IP78">
        <v>271</v>
      </c>
      <c r="IQ78">
        <v>1.3</v>
      </c>
      <c r="IR78">
        <v>183.5</v>
      </c>
      <c r="IS78">
        <v>0.8</v>
      </c>
      <c r="IT78">
        <v>211.4</v>
      </c>
      <c r="IU78">
        <v>1</v>
      </c>
      <c r="IV78">
        <v>212.29411764705881</v>
      </c>
      <c r="IW78">
        <v>1.2</v>
      </c>
      <c r="IX78">
        <v>219.5</v>
      </c>
      <c r="IY78">
        <v>1.6</v>
      </c>
      <c r="IZ78">
        <v>216.625</v>
      </c>
      <c r="JA78">
        <v>1.5</v>
      </c>
      <c r="JB78">
        <v>241.42857142857142</v>
      </c>
      <c r="JC78">
        <v>1.4333333333333333</v>
      </c>
      <c r="JD78">
        <v>225.71428571428572</v>
      </c>
      <c r="JE78">
        <v>1.2166666666666666</v>
      </c>
      <c r="JF78">
        <v>219.71052631578948</v>
      </c>
      <c r="JG78">
        <v>1.9</v>
      </c>
      <c r="JH78">
        <v>236.22222222222223</v>
      </c>
      <c r="JI78">
        <v>1.4</v>
      </c>
      <c r="JJ78">
        <v>221</v>
      </c>
      <c r="JK78">
        <v>2</v>
      </c>
      <c r="JL78">
        <v>273.5</v>
      </c>
      <c r="JM78">
        <v>1.7666666666666666</v>
      </c>
      <c r="JN78">
        <v>243.28</v>
      </c>
      <c r="JO78">
        <v>1.2</v>
      </c>
      <c r="JP78">
        <v>200.85714285714286</v>
      </c>
      <c r="JQ78">
        <v>1.3</v>
      </c>
      <c r="JR78">
        <v>244.28571428571428</v>
      </c>
      <c r="JS78">
        <v>1.4</v>
      </c>
      <c r="JT78">
        <v>232.25</v>
      </c>
      <c r="JU78">
        <v>1.3</v>
      </c>
      <c r="JV78">
        <v>226.09090909090909</v>
      </c>
      <c r="JW78">
        <v>1.5333333333333334</v>
      </c>
      <c r="JX78">
        <v>235.2340425531915</v>
      </c>
      <c r="JY78">
        <v>1.375</v>
      </c>
      <c r="JZ78">
        <v>228.29411764705881</v>
      </c>
      <c r="KA78">
        <v>2</v>
      </c>
      <c r="KB78">
        <v>284.55555555555554</v>
      </c>
      <c r="KC78">
        <v>2.1</v>
      </c>
      <c r="KD78">
        <v>284.625</v>
      </c>
      <c r="KE78">
        <v>1.9</v>
      </c>
      <c r="KF78">
        <v>239</v>
      </c>
      <c r="KG78">
        <v>2</v>
      </c>
      <c r="KH78">
        <v>268.80769230769232</v>
      </c>
      <c r="KI78">
        <v>2.7</v>
      </c>
      <c r="KJ78">
        <v>304.7</v>
      </c>
      <c r="KK78">
        <v>1.8</v>
      </c>
      <c r="KL78">
        <v>250.33333333333334</v>
      </c>
      <c r="KM78">
        <v>2.1</v>
      </c>
      <c r="KN78">
        <v>244.3</v>
      </c>
      <c r="KO78">
        <v>2.2000000000000002</v>
      </c>
      <c r="KP78">
        <v>267</v>
      </c>
      <c r="KQ78">
        <v>2.1</v>
      </c>
      <c r="KR78">
        <v>267.85454545454547</v>
      </c>
      <c r="KS78">
        <v>2.1</v>
      </c>
      <c r="KT78">
        <v>267.85454545454547</v>
      </c>
      <c r="KU78">
        <v>1.6166666666666667</v>
      </c>
      <c r="KV78">
        <v>243.83571428571429</v>
      </c>
      <c r="KW78">
        <v>1.6166666666666667</v>
      </c>
      <c r="KX78">
        <v>243.83571428571429</v>
      </c>
      <c r="KY78" s="15">
        <f>Tabla2[[#This Row],[ROS_NUM_COR_COD_ROS_TG_NEG]]-Tabla2[[#This Row],[PAS_NUM_COR_COD_ROS_TG_NEG]]</f>
        <v>0</v>
      </c>
      <c r="KZ78" s="15">
        <f>Tabla2[[#This Row],[ROS_DUR_COR_COD_ROS_TG_NEG]]-Tabla2[[#This Row],[PAS_DUR_COR_COD_ROS_TG_NEG]]</f>
        <v>0</v>
      </c>
      <c r="LA78" s="15">
        <f>Tabla2[[#This Row],[ROS_NUM_COR_COD_ROS_TG_NEU]]-Tabla2[[#This Row],[PAS_NUM_COR_COD_ROS_TG_NEU]]</f>
        <v>0</v>
      </c>
      <c r="LB78" s="15">
        <f>Tabla2[[#This Row],[ROS_DUR_COR_COD_ROS_TG_NEU]]-Tabla2[[#This Row],[PAS_DUR_COR_COD_ROS_TG_NEU]]</f>
        <v>0</v>
      </c>
      <c r="LC78" s="15">
        <f>Tabla2[[#This Row],[ROS_NUM_COR_COD_ROS_TG_POS]]-Tabla2[[#This Row],[PAS_NUM_COR_COD_ROS_TG_POS]]</f>
        <v>0</v>
      </c>
      <c r="LD78" s="15">
        <f>Tabla2[[#This Row],[ROS_DUR_COR_COD_ROS_TG_POS]]-Tabla2[[#This Row],[PAS_DUR_COR_COD_ROS_TG_POS]]</f>
        <v>0</v>
      </c>
      <c r="LE78" s="15">
        <f>Tabla2[[#This Row],[ROS_NUM_COR_COD_ROS_TG_TOT]]-Tabla2[[#This Row],[PAS_NUM_COR_COD_ROS_TG_TOT]]</f>
        <v>0</v>
      </c>
      <c r="LF78" s="15">
        <f>Tabla2[[#This Row],[ROS_DUR_COR_COD_ROS_TG_TOT]]-Tabla2[[#This Row],[PAS_DUR_COR_COD_ROS_TG_TOT]]</f>
        <v>0</v>
      </c>
      <c r="LG78" s="15">
        <f>Tabla2[[#This Row],[ROS_NUM_COR_COD_ESC_TG_NEG]]-Tabla2[[#This Row],[PAS_NUM_COR_COD_ESC_TG_NEG]]</f>
        <v>0</v>
      </c>
      <c r="LH78" s="15">
        <f>Tabla2[[#This Row],[ROS_DUR_COR_COD_ESC_TG_NEG]]-Tabla2[[#This Row],[PAS_DUR_COR_COD_ESC_TG_NEG]]</f>
        <v>0</v>
      </c>
      <c r="LI78" s="15">
        <f>Tabla2[[#This Row],[ROS_NUM_COR_COD_ESC_TG_NEU]]-Tabla2[[#This Row],[PAS_NUM_COR_COD_ESC_TG_NEU]]</f>
        <v>0</v>
      </c>
      <c r="LJ78" s="15">
        <f>Tabla2[[#This Row],[ROS_NUM_COR_COD_ESC_TG_NEG]]-Tabla2[[#This Row],[PAS_NUM_COR_COD_ESC_TG_NEG]]</f>
        <v>0</v>
      </c>
      <c r="LK78" s="15">
        <f>Tabla2[[#This Row],[ROS_NUM_COR_COD_ESC_TG_POS]]-Tabla2[[#This Row],[PAS_NUM_COR_COD_ESC_TG_POS]]</f>
        <v>0</v>
      </c>
      <c r="LL78" s="15">
        <f>Tabla2[[#This Row],[ROS_DUR_COR_COD_ESC_TG_POS]]-Tabla2[[#This Row],[PAS_DUR_COR_COD_ESC_TG_POS]]</f>
        <v>0</v>
      </c>
      <c r="LM78" s="15">
        <f>Tabla2[[#This Row],[ROS_NUM_COR_COD_ESC_TG_TOT]]-Tabla2[[#This Row],[PAS_NUM_COR_COD_ESC_TG_TOT]]</f>
        <v>0</v>
      </c>
      <c r="LN78" s="15">
        <f>Tabla2[[#This Row],[ROS_DUR_COR_COD_ESC_TG_TOT]]-Tabla2[[#This Row],[PAS_DUR_COR_COD_ESC_TG_TOT]]</f>
        <v>0</v>
      </c>
      <c r="LO78" s="15">
        <f>Tabla2[[#This Row],[PAS_NUM_COR_COD_ROS_TG_NEG]]-Tabla2[[#This Row],[ESC_NUM_COR_COD_ROS_TG_NEG]]</f>
        <v>0</v>
      </c>
      <c r="LP78" s="15">
        <f>Tabla2[[#This Row],[PAS_DUR_COR_COD_ROS_TG_NEG]]-Tabla2[[#This Row],[ESC_DUR_COR_COD_ROS_TG_NEG]]</f>
        <v>0</v>
      </c>
      <c r="LQ78" s="15">
        <f>Tabla2[[#This Row],[PAS_NUM_COR_COD_ROS_TG_NEU]]-Tabla2[[#This Row],[ESC_NUM_COR_COD_ROS_TG_NEU]]</f>
        <v>0</v>
      </c>
      <c r="LR78" s="15">
        <f>Tabla2[[#This Row],[PAS_DUR_COR_COD_ROS_TG_NEU]]-Tabla2[[#This Row],[ESC_DUR_COR_COD_ROS_TG_NEU]]</f>
        <v>0</v>
      </c>
      <c r="LS78" s="15">
        <f>Tabla2[[#This Row],[PAS_NUM_COR_COD_ROS_TG_POS]]-Tabla2[[#This Row],[ESC_NUM_COR_COD_ROS_TG_POS]]</f>
        <v>0</v>
      </c>
      <c r="LT78" s="15">
        <f>Tabla2[[#This Row],[PAS_DUR_COR_COD_ROS_TG_POS]]-Tabla2[[#This Row],[ESC_DUR_COR_COD_ROS_TG_POS]]</f>
        <v>0</v>
      </c>
      <c r="LU78" s="15">
        <f>Tabla2[[#This Row],[PAS_NUM_COR_COD_ROS_TG_TOT]]-Tabla2[[#This Row],[ESC_NUM_COR_COD_ROS_TG_TOT]]</f>
        <v>0</v>
      </c>
      <c r="LV78" s="15">
        <f>Tabla2[[#This Row],[PAS_DUR_COR_COD_ROS_TG_TOT]]-Tabla2[[#This Row],[ESC_DUR_COR_COD_ROS_TG_TOT]]</f>
        <v>0</v>
      </c>
      <c r="LW78" s="15">
        <f>Tabla2[[#This Row],[PAS_NUM_COR_COD_ESC_TG_NEG]]-Tabla2[[#This Row],[ESC_NUM_COR_COD_ESC_TG_NEG]]</f>
        <v>0</v>
      </c>
      <c r="LX78" s="15">
        <f>Tabla2[[#This Row],[PAS_DUR_COR_COD_ESC_TG_NEG]]-Tabla2[[#This Row],[ESC_DUR_COR_COD_ESC_TG_NEG]]</f>
        <v>0</v>
      </c>
      <c r="LY78" s="15">
        <f>Tabla2[[#This Row],[PAS_NUM_COR_COD_ESC_TG_NEU]]-Tabla2[[#This Row],[ESC_NUM_COR_COD_ESC_TG_NEU]]</f>
        <v>0</v>
      </c>
      <c r="LZ78" s="15">
        <f>Tabla2[[#This Row],[PAS_DUR_COR_COD_ESC_TG_NEU]]-Tabla2[[#This Row],[ESC_DUR_COR_COD_ESC_TG_NEU]]</f>
        <v>0</v>
      </c>
      <c r="MA78" s="15">
        <f>Tabla2[[#This Row],[PAS_NUM_COR_COD_ESC_TG_POS]]-Tabla2[[#This Row],[ESC_NUM_COR_COD_ESC_TG_POS]]</f>
        <v>0</v>
      </c>
      <c r="MB78" s="15">
        <f>Tabla2[[#This Row],[PAS_DUR_COR_COD_ESC_TG_POS]]-Tabla2[[#This Row],[ESC_DUR_COR_COD_ESC_TG_POS]]</f>
        <v>0</v>
      </c>
      <c r="MC78" s="15">
        <f>Tabla2[[#This Row],[PAS_NUM_COR_COD_ESC_TG_TOT]]-Tabla2[[#This Row],[ESC_NUM_COR_COD_ESC_TG_TOT]]</f>
        <v>0</v>
      </c>
      <c r="MD78" s="15">
        <f>Tabla2[[#This Row],[PAS_DUR_COR_COD_ESC_TG_TOT]]-Tabla2[[#This Row],[ESC_DUR_COR_COD_ESC_TG_TOT]]</f>
        <v>0</v>
      </c>
      <c r="ME78" s="42">
        <f>Tabla25[[#This Row],[PAS_NUM_COR_COD_ROS_TG_NEG]]-Tabla25[[#This Row],[PAS_NUM_COR_COD_ESC_TG_NEG]]</f>
        <v>0</v>
      </c>
      <c r="MF78" s="42">
        <f>Tabla25[[#This Row],[PAS_NUM_COR_COD_ROS_TG_NEU]]-Tabla25[[#This Row],[PAS_NUM_COR_COD_ESC_TG_NEU]]</f>
        <v>0</v>
      </c>
      <c r="MG78" s="42">
        <f>Tabla25[[#This Row],[PAS_NUM_COR_COD_ROS_TG_POS]]-Tabla25[[#This Row],[PAS_NUM_COR_COD_ESC_TG_POS]]</f>
        <v>0</v>
      </c>
      <c r="MH78" s="42">
        <f>Tabla25[[#This Row],[PAS_NUM_COR_COD_ROS_TG_TOT]]-Tabla25[[#This Row],[PAS_NUM_COR_COD_ESC_TG_TOT]]</f>
        <v>0</v>
      </c>
      <c r="MI78" s="42">
        <f>Tabla25[[#This Row],[PAS_DUR_COR_COD_ROS_TG_NEG]]-Tabla25[[#This Row],[PAS_DUR_COR_COD_ESC_TG_NEG]]</f>
        <v>0</v>
      </c>
      <c r="MJ78" s="42">
        <f>Tabla25[[#This Row],[PAS_DUR_COR_COD_ROS_TG_NEU]]-Tabla25[[#This Row],[PAS_DUR_COR_COD_ESC_TG_NEU]]</f>
        <v>0</v>
      </c>
      <c r="MK78" s="42">
        <f>Tabla25[[#This Row],[PAS_DUR_COR_COD_ROS_TG_POS]]-Tabla25[[#This Row],[PAS_DUR_COR_COD_ESC_TG_POS]]</f>
        <v>0</v>
      </c>
      <c r="ML78" s="42">
        <f>Tabla25[[#This Row],[PAS_DUR_COR_COD_ROS_TG_TOT]]-Tabla25[[#This Row],[PAS_DUR_COR_COD_ESC_TG_TOT]]</f>
        <v>0</v>
      </c>
      <c r="MM78" s="44">
        <f>Tabla25[[#This Row],[ESC_NUM_COR_COD_ROS_TG_NEG]]-Tabla25[[#This Row],[ESC_NUM_COR_COD_ESC_TG_NEG]]</f>
        <v>0</v>
      </c>
      <c r="MN78" s="44">
        <f>Tabla25[[#This Row],[ESC_NUM_COR_COD_ROS_TG_NEU]]-Tabla25[[#This Row],[ESC_NUM_COR_COD_ESC_TG_NEU]]</f>
        <v>0</v>
      </c>
      <c r="MO78" s="44">
        <f>Tabla25[[#This Row],[ESC_NUM_COR_COD_ROS_TG_POS]]-Tabla25[[#This Row],[ESC_NUM_COR_COD_ESC_TG_POS]]</f>
        <v>0</v>
      </c>
      <c r="MP78" s="44">
        <f>Tabla25[[#This Row],[ESC_NUM_COR_COD_ROS_TG_TOT]]-Tabla25[[#This Row],[ESC_NUM_COR_COD_ESC_TG_TOT]]</f>
        <v>0</v>
      </c>
      <c r="MQ78" s="44">
        <f>Tabla25[[#This Row],[ESC_DUR_COR_COD_ROS_TG_NEG]]-Tabla25[[#This Row],[ESC_DUR_COR_COD_ESC_TG_NEG]]</f>
        <v>0</v>
      </c>
      <c r="MR78" s="44">
        <f>Tabla25[[#This Row],[ESC_DUR_COR_COD_ROS_TG_NEU]]-Tabla25[[#This Row],[ESC_DUR_COR_COD_ESC_TG_NEU]]</f>
        <v>0</v>
      </c>
      <c r="MS78" s="44">
        <f>Tabla25[[#This Row],[ESC_DUR_COR_COD_ROS_TG_POS]]-Tabla25[[#This Row],[ESC_DUR_COR_COD_ESC_TG_POS]]</f>
        <v>0</v>
      </c>
      <c r="MT78" s="44">
        <f>Tabla25[[#This Row],[ESC_DUR_COR_COD_ROS_TG_TOT]]-Tabla25[[#This Row],[ESC_DUR_COR_COD_ESC_TG_TOT]]</f>
        <v>0</v>
      </c>
      <c r="MU78" s="47">
        <f>Tabla25[[#This Row],[ROS_NUM_COR_COD_ROS_TG_NEG]]-Tabla25[[#This Row],[ROS_NUM_COR_COD_ESC_TG_NEG]]</f>
        <v>0</v>
      </c>
      <c r="MV78" s="47">
        <f>Tabla25[[#This Row],[ROS_NUM_COR_COD_ROS_TG_NEU]]-Tabla25[[#This Row],[ROS_NUM_COR_COD_ESC_TG_NEU]]</f>
        <v>0</v>
      </c>
      <c r="MW78" s="47">
        <f>Tabla25[[#This Row],[ROS_NUM_COR_COD_ROS_TG_POS]]-Tabla25[[#This Row],[ROS_NUM_COR_COD_ESC_TG_POS]]</f>
        <v>0</v>
      </c>
      <c r="MX78" s="47">
        <f>Tabla25[[#This Row],[ROS_NUM_COR_COD_ROS_TG_TOT]]-Tabla25[[#This Row],[ROS_NUM_COR_COD_ESC_TG_TOT]]</f>
        <v>0</v>
      </c>
      <c r="MY78" s="47">
        <f>Tabla25[[#This Row],[ROS_DUR_COR_COD_ROS_TG_NEG]]-Tabla25[[#This Row],[ROS_DUR_COR_COD_ESC_TG_NEG]]</f>
        <v>0</v>
      </c>
      <c r="MZ78" s="47">
        <f>Tabla25[[#This Row],[ROS_DUR_COR_COD_ROS_TG_NEU]]-Tabla25[[#This Row],[ROS_DUR_COR_COD_ESC_TG_NEU]]</f>
        <v>0</v>
      </c>
      <c r="NA78" s="47">
        <f>Tabla25[[#This Row],[ROS_DUR_COR_COD_ROS_TG_POS]]-Tabla25[[#This Row],[ROS_DUR_COR_COD_ESC_TG_POS]]</f>
        <v>0</v>
      </c>
      <c r="NB78" s="47">
        <f>Tabla25[[#This Row],[ROS_DUR_COR_COD_ROS_TG_TOT]]-Tabla25[[#This Row],[ROS_DUR_COR_COD_ESC_TG_TOT]]</f>
        <v>0</v>
      </c>
      <c r="OA78" s="15">
        <f>Tabla2[[#This Row],[ROS_1DU_COR_COD_ROS_TG_NEG]]-Tabla2[[#This Row],[PAS_1DU_COR_COD_ROS_TG_NEG]]</f>
        <v>0</v>
      </c>
      <c r="OB78" s="15">
        <f>Tabla2[[#This Row],[ROS_1DU_COR_COD_ROS_TG_NEU]]-Tabla2[[#This Row],[PAS_1DU_COR_COD_ROS_TG_NEU]]</f>
        <v>0</v>
      </c>
      <c r="OC78" s="15">
        <f>Tabla2[[#This Row],[ROS_1DU_COR_COD_ROS_TG_POS]]-Tabla2[[#This Row],[PAS_1DU_COR_COD_ROS_TG_POS]]</f>
        <v>0</v>
      </c>
      <c r="OD78" s="15">
        <f>Tabla2[[#This Row],[ROS_1DU_COR_COD_ROS_TG_TOT]]-Tabla2[[#This Row],[PAS_1DU_COR_COD_ROS_TG_TOT]]</f>
        <v>0</v>
      </c>
      <c r="OE78" s="15">
        <f>Tabla2[[#This Row],[ROS_1DU_COR_COD_ESC_TG_NEG]]-Tabla2[[#This Row],[PAS_1DU_COR_COD_ESC_TG_NEG]]</f>
        <v>0</v>
      </c>
      <c r="OF78" s="15">
        <f>Tabla2[[#This Row],[ROS_1DU_COR_COD_ESC_TG_NEU]]-Tabla2[[#This Row],[PAS_1DU_COR_COD_ESC_TG_NEU]]</f>
        <v>0</v>
      </c>
      <c r="OG78" s="15">
        <f>Tabla2[[#This Row],[ROS_1DU_COR_COD_ESC_TG_POS]]-Tabla2[[#This Row],[PAS_1DU_COR_COD_ESC_TG_POS]]</f>
        <v>0</v>
      </c>
      <c r="OH78" s="15">
        <f>Tabla2[[#This Row],[ROS_1DU_COR_COD_ESC_TG_TOT]]-Tabla2[[#This Row],[PAS_1DU_COR_COD_ESC_TG_TOT]]</f>
        <v>0</v>
      </c>
      <c r="OI78" s="15">
        <f>Tabla2[[#This Row],[PAS_1DU_COR_COD_ROS_TG_NEG]]-Tabla2[[#This Row],[ESC_1DU_COR_COD_ROS_TG_NEG]]</f>
        <v>0</v>
      </c>
      <c r="OJ78" s="15">
        <f>Tabla2[[#This Row],[PAS_1DU_COR_COD_ROS_TG_NEU]]-Tabla2[[#This Row],[ESC_1DU_COR_COD_ROS_TG_NEU]]</f>
        <v>0</v>
      </c>
      <c r="OK78" s="15">
        <f>Tabla2[[#This Row],[PAS_1DU_COR_COD_ROS_TG_POS]]-Tabla2[[#This Row],[ESC_1DU_COR_COD_ROS_TG_POS]]</f>
        <v>0</v>
      </c>
      <c r="OL78" s="15">
        <f>Tabla2[[#This Row],[PAS_1DU_COR_COD_ROS_TG_TOT]]-Tabla2[[#This Row],[ESC_1DU_COR_COD_ROS_TG_TOT]]</f>
        <v>0</v>
      </c>
      <c r="OM78" s="15">
        <f>Tabla2[[#This Row],[PAS_1DU_COR_COD_ESC_TG_NEG]]-Tabla2[[#This Row],[ESC_1DU_COR_COD_ESC_TG_NEG]]</f>
        <v>0</v>
      </c>
      <c r="ON78" s="15">
        <f>Tabla2[[#This Row],[PAS_1DU_COR_COD_ESC_TG_NEU]]-Tabla2[[#This Row],[ESC_1DU_COR_COD_ESC_TG_NEU]]</f>
        <v>0</v>
      </c>
      <c r="OO78" s="15">
        <f>Tabla2[[#This Row],[PAS_1DU_COR_COD_ESC_TG_POS]]-Tabla2[[#This Row],[ESC_1DU_COR_COD_ESC_TG_POS]]</f>
        <v>0</v>
      </c>
      <c r="OP78" s="15">
        <f>Tabla2[[#This Row],[PAS_1DU_COR_COD_ESC_TG_TOT]]-Tabla2[[#This Row],[ESC_1DU_COR_COD_ESC_TG_TOT]]</f>
        <v>0</v>
      </c>
      <c r="OQ78" s="61">
        <v>0</v>
      </c>
      <c r="OR78" s="62">
        <v>0</v>
      </c>
      <c r="OS78" s="62">
        <v>0</v>
      </c>
      <c r="OT78" s="62">
        <v>0</v>
      </c>
      <c r="OU78" s="62">
        <v>0</v>
      </c>
      <c r="OV78" s="62">
        <v>0</v>
      </c>
      <c r="OW78" s="62">
        <v>0</v>
      </c>
      <c r="OX78" s="62">
        <v>0</v>
      </c>
      <c r="OY78" s="62">
        <v>0</v>
      </c>
      <c r="OZ78" s="62">
        <v>0</v>
      </c>
      <c r="PA78" s="62">
        <v>0</v>
      </c>
      <c r="PB78" s="62">
        <v>0</v>
      </c>
    </row>
    <row r="79" spans="1:418" x14ac:dyDescent="0.3">
      <c r="A79" s="2" t="s">
        <v>77</v>
      </c>
      <c r="B79" s="2">
        <v>30</v>
      </c>
      <c r="C79" s="2">
        <v>2</v>
      </c>
      <c r="D79" s="2">
        <v>33</v>
      </c>
      <c r="E79">
        <v>0.85</v>
      </c>
      <c r="F79">
        <v>193.92307692307693</v>
      </c>
      <c r="G79">
        <v>0.6</v>
      </c>
      <c r="H79">
        <v>212.11111111111111</v>
      </c>
      <c r="I79">
        <v>0.75</v>
      </c>
      <c r="J79">
        <v>161.25</v>
      </c>
      <c r="K79">
        <v>0.73333333333333328</v>
      </c>
      <c r="L79">
        <v>187.20588235294119</v>
      </c>
      <c r="M79">
        <v>0.7</v>
      </c>
      <c r="N79">
        <v>224.33333333333334</v>
      </c>
      <c r="O79">
        <v>0.85</v>
      </c>
      <c r="P79">
        <v>194.66666666666666</v>
      </c>
      <c r="Q79">
        <v>0.5</v>
      </c>
      <c r="R79">
        <v>178.57142857142858</v>
      </c>
      <c r="S79">
        <v>0.68333333333333335</v>
      </c>
      <c r="T79">
        <v>200.17857142857142</v>
      </c>
      <c r="U79">
        <v>0.70833333333333337</v>
      </c>
      <c r="V79">
        <v>193.06451612903226</v>
      </c>
      <c r="W79">
        <v>0.4</v>
      </c>
      <c r="X79">
        <v>124.5</v>
      </c>
      <c r="Y79">
        <v>0.65</v>
      </c>
      <c r="Z79">
        <v>173.2</v>
      </c>
      <c r="AA79">
        <v>0.55000000000000004</v>
      </c>
      <c r="AB79">
        <v>136.18181818181819</v>
      </c>
      <c r="AC79">
        <v>0.53333333333333333</v>
      </c>
      <c r="AD79">
        <v>145.72413793103448</v>
      </c>
      <c r="AE79">
        <v>0.53333333333333333</v>
      </c>
      <c r="AF79">
        <v>145.72413793103448</v>
      </c>
      <c r="AG79">
        <v>0.65</v>
      </c>
      <c r="AH79">
        <v>177.97802197802199</v>
      </c>
      <c r="BM79">
        <v>0.65</v>
      </c>
      <c r="BN79">
        <v>177.97802197802199</v>
      </c>
      <c r="BO79">
        <v>0.1</v>
      </c>
      <c r="BP79">
        <v>176</v>
      </c>
      <c r="BQ79">
        <v>0.2</v>
      </c>
      <c r="BR79">
        <v>108.5</v>
      </c>
      <c r="BS79">
        <v>0.5</v>
      </c>
      <c r="BT79">
        <v>116.4</v>
      </c>
      <c r="BU79">
        <v>0.26666666666666666</v>
      </c>
      <c r="BV79">
        <v>121.875</v>
      </c>
      <c r="BW79">
        <v>0.3</v>
      </c>
      <c r="BX79">
        <v>99.333333333333329</v>
      </c>
      <c r="BY79">
        <v>0.44444444444444442</v>
      </c>
      <c r="BZ79">
        <v>168.33333333333334</v>
      </c>
      <c r="CA79">
        <v>0</v>
      </c>
      <c r="CC79">
        <v>0.26923076923076922</v>
      </c>
      <c r="CD79">
        <v>133.83333333333334</v>
      </c>
      <c r="CE79">
        <v>0.26785714285714285</v>
      </c>
      <c r="CF79">
        <v>127</v>
      </c>
      <c r="CG79">
        <v>0</v>
      </c>
      <c r="CI79">
        <v>0.2</v>
      </c>
      <c r="CJ79">
        <v>106.5</v>
      </c>
      <c r="CK79">
        <v>0</v>
      </c>
      <c r="CM79">
        <v>6.6666666666666666E-2</v>
      </c>
      <c r="CN79">
        <v>106.5</v>
      </c>
      <c r="CO79">
        <v>0.1</v>
      </c>
      <c r="CP79">
        <v>182</v>
      </c>
      <c r="CQ79">
        <v>0.1111111111111111</v>
      </c>
      <c r="CR79">
        <v>107</v>
      </c>
      <c r="CS79">
        <v>0.14285714285714285</v>
      </c>
      <c r="CT79">
        <v>107</v>
      </c>
      <c r="CU79">
        <v>0.11538461538461539</v>
      </c>
      <c r="CV79">
        <v>132</v>
      </c>
      <c r="CW79">
        <v>8.9285714285714288E-2</v>
      </c>
      <c r="CX79">
        <v>121.8</v>
      </c>
      <c r="CY79">
        <v>0.17857142857142858</v>
      </c>
      <c r="CZ79">
        <v>125.63157894736842</v>
      </c>
      <c r="DA79">
        <v>0</v>
      </c>
      <c r="DC79">
        <v>0</v>
      </c>
      <c r="DE79">
        <v>0.2</v>
      </c>
      <c r="DF79">
        <v>97.5</v>
      </c>
      <c r="DG79">
        <v>6.6666666666666666E-2</v>
      </c>
      <c r="DH79">
        <v>97.5</v>
      </c>
      <c r="DI79">
        <v>0</v>
      </c>
      <c r="DK79">
        <v>0.22222222222222221</v>
      </c>
      <c r="DL79">
        <v>297</v>
      </c>
      <c r="DM79">
        <v>0.14285714285714285</v>
      </c>
      <c r="DN79">
        <v>98</v>
      </c>
      <c r="DO79">
        <v>0.11538461538461539</v>
      </c>
      <c r="DP79">
        <v>197.5</v>
      </c>
      <c r="DQ79">
        <v>8.9285714285714288E-2</v>
      </c>
      <c r="DR79">
        <v>147.5</v>
      </c>
      <c r="DS79">
        <v>8.9285714285714288E-2</v>
      </c>
      <c r="DT79">
        <v>147.5</v>
      </c>
      <c r="DU79">
        <v>0.14880952380952381</v>
      </c>
      <c r="DV79">
        <v>129.43478260869566</v>
      </c>
      <c r="EG79">
        <v>0</v>
      </c>
      <c r="EI79">
        <v>0.66666666666666663</v>
      </c>
      <c r="EJ79">
        <v>94</v>
      </c>
      <c r="EK79">
        <v>0.5</v>
      </c>
      <c r="EL79">
        <v>94</v>
      </c>
      <c r="EM79">
        <v>0.5</v>
      </c>
      <c r="EN79">
        <v>94</v>
      </c>
      <c r="EY79">
        <v>0</v>
      </c>
      <c r="FA79">
        <v>0</v>
      </c>
      <c r="FC79">
        <v>0</v>
      </c>
      <c r="FE79">
        <v>0</v>
      </c>
      <c r="FG79">
        <v>0.25</v>
      </c>
      <c r="FH79">
        <v>94</v>
      </c>
      <c r="FS79">
        <v>0</v>
      </c>
      <c r="FU79">
        <v>0</v>
      </c>
      <c r="FW79">
        <v>0</v>
      </c>
      <c r="FY79">
        <v>0</v>
      </c>
      <c r="GA79">
        <v>0</v>
      </c>
      <c r="GC79">
        <v>0.16666666666666666</v>
      </c>
      <c r="GD79">
        <v>94</v>
      </c>
      <c r="GE79">
        <v>0.15</v>
      </c>
      <c r="GF79">
        <v>126.6</v>
      </c>
      <c r="GG79">
        <v>0</v>
      </c>
      <c r="GI79">
        <v>0</v>
      </c>
      <c r="GK79">
        <v>0</v>
      </c>
      <c r="GM79">
        <v>0</v>
      </c>
      <c r="GO79">
        <v>0</v>
      </c>
      <c r="GQ79">
        <v>0</v>
      </c>
      <c r="GS79">
        <v>0</v>
      </c>
      <c r="GU79">
        <v>0</v>
      </c>
      <c r="GW79">
        <v>0</v>
      </c>
      <c r="GY79">
        <v>0</v>
      </c>
      <c r="HA79">
        <v>0</v>
      </c>
      <c r="HC79">
        <v>0</v>
      </c>
      <c r="HE79">
        <v>0</v>
      </c>
      <c r="HG79">
        <v>0</v>
      </c>
      <c r="HI79">
        <v>0</v>
      </c>
      <c r="HK79">
        <v>0</v>
      </c>
      <c r="HM79">
        <v>0</v>
      </c>
      <c r="HO79">
        <v>0</v>
      </c>
      <c r="HQ79">
        <v>0</v>
      </c>
      <c r="HS79">
        <v>0</v>
      </c>
      <c r="HU79">
        <v>0</v>
      </c>
      <c r="HW79">
        <v>0</v>
      </c>
      <c r="HY79">
        <v>0</v>
      </c>
      <c r="IA79">
        <v>0</v>
      </c>
      <c r="IC79">
        <v>0</v>
      </c>
      <c r="IE79">
        <v>0</v>
      </c>
      <c r="IG79">
        <v>0</v>
      </c>
      <c r="II79">
        <v>0</v>
      </c>
      <c r="IK79">
        <v>0</v>
      </c>
      <c r="IM79">
        <v>0</v>
      </c>
      <c r="IS79">
        <v>0</v>
      </c>
      <c r="IU79">
        <v>0</v>
      </c>
      <c r="IW79">
        <v>0</v>
      </c>
      <c r="IY79">
        <v>0</v>
      </c>
      <c r="JA79">
        <v>0</v>
      </c>
      <c r="JC79">
        <v>0</v>
      </c>
      <c r="JE79">
        <v>0</v>
      </c>
      <c r="JK79">
        <v>0</v>
      </c>
      <c r="JM79">
        <v>0</v>
      </c>
      <c r="JO79">
        <v>0</v>
      </c>
      <c r="JQ79">
        <v>0</v>
      </c>
      <c r="JS79">
        <v>0</v>
      </c>
      <c r="JU79">
        <v>0</v>
      </c>
      <c r="JW79">
        <v>0</v>
      </c>
      <c r="JY79">
        <v>0</v>
      </c>
      <c r="KE79">
        <v>0</v>
      </c>
      <c r="KG79">
        <v>0</v>
      </c>
      <c r="KI79">
        <v>0</v>
      </c>
      <c r="KK79">
        <v>0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 s="15">
        <f>Tabla2[[#This Row],[ROS_NUM_COR_COD_ROS_TG_NEG]]-Tabla2[[#This Row],[PAS_NUM_COR_COD_ROS_TG_NEG]]</f>
        <v>-0.7</v>
      </c>
      <c r="KZ79" s="15">
        <f>Tabla2[[#This Row],[ROS_DUR_COR_COD_ROS_TG_NEG]]-Tabla2[[#This Row],[PAS_DUR_COR_COD_ROS_TG_NEG]]</f>
        <v>-224.33333333333334</v>
      </c>
      <c r="LA79" s="15">
        <f>Tabla2[[#This Row],[ROS_NUM_COR_COD_ROS_TG_NEU]]-Tabla2[[#This Row],[PAS_NUM_COR_COD_ROS_TG_NEU]]</f>
        <v>-0.85</v>
      </c>
      <c r="LB79" s="15">
        <f>Tabla2[[#This Row],[ROS_DUR_COR_COD_ROS_TG_NEU]]-Tabla2[[#This Row],[PAS_DUR_COR_COD_ROS_TG_NEU]]</f>
        <v>-194.66666666666666</v>
      </c>
      <c r="LC79" s="15">
        <f>Tabla2[[#This Row],[ROS_NUM_COR_COD_ROS_TG_POS]]-Tabla2[[#This Row],[PAS_NUM_COR_COD_ROS_TG_POS]]</f>
        <v>-0.5</v>
      </c>
      <c r="LD79" s="15">
        <f>Tabla2[[#This Row],[ROS_DUR_COR_COD_ROS_TG_POS]]-Tabla2[[#This Row],[PAS_DUR_COR_COD_ROS_TG_POS]]</f>
        <v>-178.57142857142858</v>
      </c>
      <c r="LE79" s="15">
        <f>Tabla2[[#This Row],[ROS_NUM_COR_COD_ROS_TG_TOT]]-Tabla2[[#This Row],[PAS_NUM_COR_COD_ROS_TG_TOT]]</f>
        <v>-0.68333333333333335</v>
      </c>
      <c r="LF79" s="15">
        <f>Tabla2[[#This Row],[ROS_DUR_COR_COD_ROS_TG_TOT]]-Tabla2[[#This Row],[PAS_DUR_COR_COD_ROS_TG_TOT]]</f>
        <v>-200.17857142857142</v>
      </c>
      <c r="LG79" s="15">
        <f>Tabla2[[#This Row],[ROS_NUM_COR_COD_ESC_TG_NEG]]-Tabla2[[#This Row],[PAS_NUM_COR_COD_ESC_TG_NEG]]</f>
        <v>-0.85</v>
      </c>
      <c r="LH79" s="15">
        <f>Tabla2[[#This Row],[ROS_DUR_COR_COD_ESC_TG_NEG]]-Tabla2[[#This Row],[PAS_DUR_COR_COD_ESC_TG_NEG]]</f>
        <v>-193.92307692307693</v>
      </c>
      <c r="LI79" s="15">
        <f>Tabla2[[#This Row],[ROS_NUM_COR_COD_ESC_TG_NEU]]-Tabla2[[#This Row],[PAS_NUM_COR_COD_ESC_TG_NEU]]</f>
        <v>-0.6</v>
      </c>
      <c r="LJ79" s="15">
        <f>Tabla2[[#This Row],[ROS_NUM_COR_COD_ESC_TG_NEG]]-Tabla2[[#This Row],[PAS_NUM_COR_COD_ESC_TG_NEG]]</f>
        <v>-0.85</v>
      </c>
      <c r="LK79" s="15">
        <f>Tabla2[[#This Row],[ROS_NUM_COR_COD_ESC_TG_POS]]-Tabla2[[#This Row],[PAS_NUM_COR_COD_ESC_TG_POS]]</f>
        <v>-0.75</v>
      </c>
      <c r="LL79" s="15">
        <f>Tabla2[[#This Row],[ROS_DUR_COR_COD_ESC_TG_POS]]-Tabla2[[#This Row],[PAS_DUR_COR_COD_ESC_TG_POS]]</f>
        <v>-161.25</v>
      </c>
      <c r="LM79" s="15">
        <f>Tabla2[[#This Row],[ROS_NUM_COR_COD_ESC_TG_TOT]]-Tabla2[[#This Row],[PAS_NUM_COR_COD_ESC_TG_TOT]]</f>
        <v>-0.73333333333333328</v>
      </c>
      <c r="LN79" s="15">
        <f>Tabla2[[#This Row],[ROS_DUR_COR_COD_ESC_TG_TOT]]-Tabla2[[#This Row],[PAS_DUR_COR_COD_ESC_TG_TOT]]</f>
        <v>-187.20588235294119</v>
      </c>
      <c r="LO79" s="15">
        <f>Tabla2[[#This Row],[PAS_NUM_COR_COD_ROS_TG_NEG]]-Tabla2[[#This Row],[ESC_NUM_COR_COD_ROS_TG_NEG]]</f>
        <v>0.6</v>
      </c>
      <c r="LP79" s="15">
        <f>Tabla2[[#This Row],[PAS_DUR_COR_COD_ROS_TG_NEG]]-Tabla2[[#This Row],[ESC_DUR_COR_COD_ROS_TG_NEG]]</f>
        <v>42.333333333333343</v>
      </c>
      <c r="LQ79" s="15">
        <f>Tabla2[[#This Row],[PAS_NUM_COR_COD_ROS_TG_NEU]]-Tabla2[[#This Row],[ESC_NUM_COR_COD_ROS_TG_NEU]]</f>
        <v>0.73888888888888893</v>
      </c>
      <c r="LR79" s="15">
        <f>Tabla2[[#This Row],[PAS_DUR_COR_COD_ROS_TG_NEU]]-Tabla2[[#This Row],[ESC_DUR_COR_COD_ROS_TG_NEU]]</f>
        <v>87.666666666666657</v>
      </c>
      <c r="LS79" s="15">
        <f>Tabla2[[#This Row],[PAS_NUM_COR_COD_ROS_TG_POS]]-Tabla2[[#This Row],[ESC_NUM_COR_COD_ROS_TG_POS]]</f>
        <v>0.35714285714285715</v>
      </c>
      <c r="LT79" s="15">
        <f>Tabla2[[#This Row],[PAS_DUR_COR_COD_ROS_TG_POS]]-Tabla2[[#This Row],[ESC_DUR_COR_COD_ROS_TG_POS]]</f>
        <v>71.571428571428584</v>
      </c>
      <c r="LU79" s="15">
        <f>Tabla2[[#This Row],[PAS_NUM_COR_COD_ROS_TG_TOT]]-Tabla2[[#This Row],[ESC_NUM_COR_COD_ROS_TG_TOT]]</f>
        <v>0.56794871794871793</v>
      </c>
      <c r="LV79" s="15">
        <f>Tabla2[[#This Row],[PAS_DUR_COR_COD_ROS_TG_TOT]]-Tabla2[[#This Row],[ESC_DUR_COR_COD_ROS_TG_TOT]]</f>
        <v>68.178571428571416</v>
      </c>
      <c r="LW79" s="15">
        <f>Tabla2[[#This Row],[PAS_NUM_COR_COD_ESC_TG_NEG]]-Tabla2[[#This Row],[ESC_NUM_COR_COD_ESC_TG_NEG]]</f>
        <v>0.55000000000000004</v>
      </c>
      <c r="LX79" s="15">
        <f>Tabla2[[#This Row],[PAS_DUR_COR_COD_ESC_TG_NEG]]-Tabla2[[#This Row],[ESC_DUR_COR_COD_ESC_TG_NEG]]</f>
        <v>94.589743589743605</v>
      </c>
      <c r="LY79" s="15">
        <f>Tabla2[[#This Row],[PAS_NUM_COR_COD_ESC_TG_NEU]]-Tabla2[[#This Row],[ESC_NUM_COR_COD_ESC_TG_NEU]]</f>
        <v>0.15555555555555556</v>
      </c>
      <c r="LZ79" s="15">
        <f>Tabla2[[#This Row],[PAS_DUR_COR_COD_ESC_TG_NEU]]-Tabla2[[#This Row],[ESC_DUR_COR_COD_ESC_TG_NEU]]</f>
        <v>43.777777777777771</v>
      </c>
      <c r="MA79" s="15">
        <f>Tabla2[[#This Row],[PAS_NUM_COR_COD_ESC_TG_POS]]-Tabla2[[#This Row],[ESC_NUM_COR_COD_ESC_TG_POS]]</f>
        <v>0.75</v>
      </c>
      <c r="MB79" s="15">
        <f>Tabla2[[#This Row],[PAS_DUR_COR_COD_ESC_TG_POS]]-Tabla2[[#This Row],[ESC_DUR_COR_COD_ESC_TG_POS]]</f>
        <v>161.25</v>
      </c>
      <c r="MC79" s="15">
        <f>Tabla2[[#This Row],[PAS_NUM_COR_COD_ESC_TG_TOT]]-Tabla2[[#This Row],[ESC_NUM_COR_COD_ESC_TG_TOT]]</f>
        <v>0.46410256410256406</v>
      </c>
      <c r="MD79" s="15">
        <f>Tabla2[[#This Row],[PAS_DUR_COR_COD_ESC_TG_TOT]]-Tabla2[[#This Row],[ESC_DUR_COR_COD_ESC_TG_TOT]]</f>
        <v>53.372549019607845</v>
      </c>
      <c r="ME79" s="42">
        <f>Tabla25[[#This Row],[PAS_NUM_COR_COD_ROS_TG_NEG]]-Tabla25[[#This Row],[PAS_NUM_COR_COD_ESC_TG_NEG]]</f>
        <v>-0.15000000000000002</v>
      </c>
      <c r="MF79" s="42">
        <f>Tabla25[[#This Row],[PAS_NUM_COR_COD_ROS_TG_NEU]]-Tabla25[[#This Row],[PAS_NUM_COR_COD_ESC_TG_NEU]]</f>
        <v>0.25</v>
      </c>
      <c r="MG79" s="42">
        <f>Tabla25[[#This Row],[PAS_NUM_COR_COD_ROS_TG_POS]]-Tabla25[[#This Row],[PAS_NUM_COR_COD_ESC_TG_POS]]</f>
        <v>-0.25</v>
      </c>
      <c r="MH79" s="42">
        <f>Tabla25[[#This Row],[PAS_NUM_COR_COD_ROS_TG_TOT]]-Tabla25[[#This Row],[PAS_NUM_COR_COD_ESC_TG_TOT]]</f>
        <v>-4.9999999999999933E-2</v>
      </c>
      <c r="MI79" s="42">
        <f>Tabla25[[#This Row],[PAS_DUR_COR_COD_ROS_TG_NEG]]-Tabla25[[#This Row],[PAS_DUR_COR_COD_ESC_TG_NEG]]</f>
        <v>30.410256410256409</v>
      </c>
      <c r="MJ79" s="42">
        <f>Tabla25[[#This Row],[PAS_DUR_COR_COD_ROS_TG_NEU]]-Tabla25[[#This Row],[PAS_DUR_COR_COD_ESC_TG_NEU]]</f>
        <v>-17.444444444444457</v>
      </c>
      <c r="MK79" s="42">
        <f>Tabla25[[#This Row],[PAS_DUR_COR_COD_ROS_TG_POS]]-Tabla25[[#This Row],[PAS_DUR_COR_COD_ESC_TG_POS]]</f>
        <v>17.321428571428584</v>
      </c>
      <c r="ML79" s="42">
        <f>Tabla25[[#This Row],[PAS_DUR_COR_COD_ROS_TG_TOT]]-Tabla25[[#This Row],[PAS_DUR_COR_COD_ESC_TG_TOT]]</f>
        <v>12.972689075630228</v>
      </c>
      <c r="MM79" s="44">
        <f>Tabla25[[#This Row],[ESC_NUM_COR_COD_ROS_TG_NEG]]-Tabla25[[#This Row],[ESC_NUM_COR_COD_ESC_TG_NEG]]</f>
        <v>-0.19999999999999998</v>
      </c>
      <c r="MN79" s="44">
        <f>Tabla25[[#This Row],[ESC_NUM_COR_COD_ROS_TG_NEU]]-Tabla25[[#This Row],[ESC_NUM_COR_COD_ESC_TG_NEU]]</f>
        <v>-0.33333333333333331</v>
      </c>
      <c r="MO79" s="44">
        <f>Tabla25[[#This Row],[ESC_NUM_COR_COD_ROS_TG_POS]]-Tabla25[[#This Row],[ESC_NUM_COR_COD_ESC_TG_POS]]</f>
        <v>0.14285714285714285</v>
      </c>
      <c r="MP79" s="44">
        <f>Tabla25[[#This Row],[ESC_NUM_COR_COD_ROS_TG_TOT]]-Tabla25[[#This Row],[ESC_NUM_COR_COD_ESC_TG_TOT]]</f>
        <v>-0.15384615384615383</v>
      </c>
      <c r="MQ79" s="44">
        <f>Tabla25[[#This Row],[ESC_DUR_COR_COD_ROS_TG_NEG]]-Tabla25[[#This Row],[ESC_DUR_COR_COD_ESC_TG_NEG]]</f>
        <v>82.666666666666671</v>
      </c>
      <c r="MR79" s="44">
        <f>Tabla25[[#This Row],[ESC_DUR_COR_COD_ROS_TG_NEU]]-Tabla25[[#This Row],[ESC_DUR_COR_COD_ESC_TG_NEU]]</f>
        <v>-61.333333333333343</v>
      </c>
      <c r="MS79" s="44">
        <f>Tabla25[[#This Row],[ESC_DUR_COR_COD_ROS_TG_POS]]-Tabla25[[#This Row],[ESC_DUR_COR_COD_ESC_TG_POS]]</f>
        <v>107</v>
      </c>
      <c r="MT79" s="44">
        <f>Tabla25[[#This Row],[ESC_DUR_COR_COD_ROS_TG_TOT]]-Tabla25[[#This Row],[ESC_DUR_COR_COD_ESC_TG_TOT]]</f>
        <v>-1.8333333333333428</v>
      </c>
      <c r="MU79" s="47">
        <f>Tabla25[[#This Row],[ROS_NUM_COR_COD_ROS_TG_NEG]]-Tabla25[[#This Row],[ROS_NUM_COR_COD_ESC_TG_NEG]]</f>
        <v>0</v>
      </c>
      <c r="MV79" s="47">
        <f>Tabla25[[#This Row],[ROS_NUM_COR_COD_ROS_TG_NEU]]-Tabla25[[#This Row],[ROS_NUM_COR_COD_ESC_TG_NEU]]</f>
        <v>0</v>
      </c>
      <c r="MW79" s="47">
        <f>Tabla25[[#This Row],[ROS_NUM_COR_COD_ROS_TG_POS]]-Tabla25[[#This Row],[ROS_NUM_COR_COD_ESC_TG_POS]]</f>
        <v>0</v>
      </c>
      <c r="MX79" s="47">
        <f>Tabla25[[#This Row],[ROS_NUM_COR_COD_ROS_TG_TOT]]-Tabla25[[#This Row],[ROS_NUM_COR_COD_ESC_TG_TOT]]</f>
        <v>0</v>
      </c>
      <c r="MY79" s="47">
        <f>Tabla25[[#This Row],[ROS_DUR_COR_COD_ROS_TG_NEG]]-Tabla25[[#This Row],[ROS_DUR_COR_COD_ESC_TG_NEG]]</f>
        <v>0</v>
      </c>
      <c r="MZ79" s="47">
        <f>Tabla25[[#This Row],[ROS_DUR_COR_COD_ROS_TG_NEU]]-Tabla25[[#This Row],[ROS_DUR_COR_COD_ESC_TG_NEU]]</f>
        <v>0</v>
      </c>
      <c r="NA79" s="47">
        <f>Tabla25[[#This Row],[ROS_DUR_COR_COD_ROS_TG_POS]]-Tabla25[[#This Row],[ROS_DUR_COR_COD_ESC_TG_POS]]</f>
        <v>0</v>
      </c>
      <c r="NB79" s="47">
        <f>Tabla25[[#This Row],[ROS_DUR_COR_COD_ROS_TG_TOT]]-Tabla25[[#This Row],[ROS_DUR_COR_COD_ESC_TG_TOT]]</f>
        <v>0</v>
      </c>
      <c r="NK79">
        <v>182</v>
      </c>
      <c r="NL79">
        <v>107</v>
      </c>
      <c r="NM79">
        <v>107</v>
      </c>
      <c r="NN79">
        <v>132</v>
      </c>
      <c r="NO79">
        <v>99.333333333333329</v>
      </c>
      <c r="NP79">
        <v>132.66666666666666</v>
      </c>
      <c r="NR79">
        <v>116</v>
      </c>
      <c r="NS79">
        <v>147.88888888888889</v>
      </c>
      <c r="NT79">
        <v>125.91666666666667</v>
      </c>
      <c r="NU79">
        <v>134.14285714285714</v>
      </c>
      <c r="NV79">
        <v>135.03571428571428</v>
      </c>
      <c r="NW79">
        <v>138.07692307692307</v>
      </c>
      <c r="NX79">
        <v>148.33333333333334</v>
      </c>
      <c r="NY79">
        <v>132.33333333333334</v>
      </c>
      <c r="NZ79">
        <v>138.76470588235293</v>
      </c>
      <c r="OA79" s="15">
        <f>Tabla2[[#This Row],[ROS_1DU_COR_COD_ROS_TG_NEG]]-Tabla2[[#This Row],[PAS_1DU_COR_COD_ROS_TG_NEG]]</f>
        <v>-147.88888888888889</v>
      </c>
      <c r="OB79" s="15">
        <f>Tabla2[[#This Row],[ROS_1DU_COR_COD_ROS_TG_NEU]]-Tabla2[[#This Row],[PAS_1DU_COR_COD_ROS_TG_NEU]]</f>
        <v>-125.91666666666667</v>
      </c>
      <c r="OC79" s="15">
        <f>Tabla2[[#This Row],[ROS_1DU_COR_COD_ROS_TG_POS]]-Tabla2[[#This Row],[PAS_1DU_COR_COD_ROS_TG_POS]]</f>
        <v>-134.14285714285714</v>
      </c>
      <c r="OD79" s="15">
        <f>Tabla2[[#This Row],[ROS_1DU_COR_COD_ROS_TG_TOT]]-Tabla2[[#This Row],[PAS_1DU_COR_COD_ROS_TG_TOT]]</f>
        <v>-135.03571428571428</v>
      </c>
      <c r="OE79" s="15">
        <f>Tabla2[[#This Row],[ROS_1DU_COR_COD_ESC_TG_NEG]]-Tabla2[[#This Row],[PAS_1DU_COR_COD_ESC_TG_NEG]]</f>
        <v>-138.07692307692307</v>
      </c>
      <c r="OF79" s="15">
        <f>Tabla2[[#This Row],[ROS_1DU_COR_COD_ESC_TG_NEU]]-Tabla2[[#This Row],[PAS_1DU_COR_COD_ESC_TG_NEU]]</f>
        <v>-148.33333333333334</v>
      </c>
      <c r="OG79" s="15">
        <f>Tabla2[[#This Row],[ROS_1DU_COR_COD_ESC_TG_POS]]-Tabla2[[#This Row],[PAS_1DU_COR_COD_ESC_TG_POS]]</f>
        <v>-132.33333333333334</v>
      </c>
      <c r="OH79" s="15">
        <f>Tabla2[[#This Row],[ROS_1DU_COR_COD_ESC_TG_TOT]]-Tabla2[[#This Row],[PAS_1DU_COR_COD_ESC_TG_TOT]]</f>
        <v>-138.76470588235293</v>
      </c>
      <c r="OI79" s="15">
        <f>Tabla2[[#This Row],[PAS_1DU_COR_COD_ROS_TG_NEG]]-Tabla2[[#This Row],[ESC_1DU_COR_COD_ROS_TG_NEG]]</f>
        <v>-34.111111111111114</v>
      </c>
      <c r="OJ79" s="15">
        <f>Tabla2[[#This Row],[PAS_1DU_COR_COD_ROS_TG_NEU]]-Tabla2[[#This Row],[ESC_1DU_COR_COD_ROS_TG_NEU]]</f>
        <v>18.916666666666671</v>
      </c>
      <c r="OK79" s="15">
        <f>Tabla2[[#This Row],[PAS_1DU_COR_COD_ROS_TG_POS]]-Tabla2[[#This Row],[ESC_1DU_COR_COD_ROS_TG_POS]]</f>
        <v>27.142857142857139</v>
      </c>
      <c r="OL79" s="15">
        <f>Tabla2[[#This Row],[PAS_1DU_COR_COD_ROS_TG_TOT]]-Tabla2[[#This Row],[ESC_1DU_COR_COD_ROS_TG_TOT]]</f>
        <v>3.0357142857142776</v>
      </c>
      <c r="OM79" s="15">
        <f>Tabla2[[#This Row],[PAS_1DU_COR_COD_ESC_TG_NEG]]-Tabla2[[#This Row],[ESC_1DU_COR_COD_ESC_TG_NEG]]</f>
        <v>38.743589743589737</v>
      </c>
      <c r="ON79" s="15">
        <f>Tabla2[[#This Row],[PAS_1DU_COR_COD_ESC_TG_NEU]]-Tabla2[[#This Row],[ESC_1DU_COR_COD_ESC_TG_NEU]]</f>
        <v>15.666666666666686</v>
      </c>
      <c r="OO79" s="15">
        <f>Tabla2[[#This Row],[PAS_1DU_COR_COD_ESC_TG_POS]]-Tabla2[[#This Row],[ESC_1DU_COR_COD_ESC_TG_POS]]</f>
        <v>132.33333333333334</v>
      </c>
      <c r="OP79" s="15">
        <f>Tabla2[[#This Row],[PAS_1DU_COR_COD_ESC_TG_TOT]]-Tabla2[[#This Row],[ESC_1DU_COR_COD_ESC_TG_TOT]]</f>
        <v>22.764705882352928</v>
      </c>
      <c r="OQ79" s="61">
        <v>0</v>
      </c>
      <c r="OR79" s="62">
        <v>0</v>
      </c>
      <c r="OS79" s="62">
        <v>0</v>
      </c>
      <c r="OT79" s="62">
        <v>0</v>
      </c>
      <c r="OU79" s="62">
        <v>82.666666666666671</v>
      </c>
      <c r="OV79" s="62">
        <v>-25.666666666666657</v>
      </c>
      <c r="OW79" s="62">
        <v>107</v>
      </c>
      <c r="OX79" s="62">
        <v>16</v>
      </c>
      <c r="OY79" s="62">
        <v>9.8119658119658197</v>
      </c>
      <c r="OZ79" s="62">
        <v>-22.416666666666671</v>
      </c>
      <c r="PA79" s="62">
        <v>1.809523809523796</v>
      </c>
      <c r="PB79" s="62">
        <v>-3.7289915966386502</v>
      </c>
    </row>
    <row r="80" spans="1:418" x14ac:dyDescent="0.3">
      <c r="A80" s="2" t="s">
        <v>78</v>
      </c>
      <c r="B80" s="2">
        <v>30</v>
      </c>
      <c r="C80" s="2">
        <v>2</v>
      </c>
      <c r="D80" s="2">
        <v>34</v>
      </c>
      <c r="E80">
        <v>3.2</v>
      </c>
      <c r="F80">
        <v>1030</v>
      </c>
      <c r="G80">
        <v>2.6</v>
      </c>
      <c r="H80">
        <v>1094.6428571428571</v>
      </c>
      <c r="I80">
        <v>2.85</v>
      </c>
      <c r="J80">
        <v>1051.4000000000001</v>
      </c>
      <c r="K80">
        <v>2.8833333333333333</v>
      </c>
      <c r="L80">
        <v>1056.6521739130435</v>
      </c>
      <c r="M80">
        <v>3.15</v>
      </c>
      <c r="N80">
        <v>1048.375</v>
      </c>
      <c r="O80">
        <v>3.4</v>
      </c>
      <c r="P80">
        <v>1196.9333333333334</v>
      </c>
      <c r="Q80">
        <v>3.15</v>
      </c>
      <c r="R80">
        <v>1093.2941176470588</v>
      </c>
      <c r="S80">
        <v>3.2333333333333334</v>
      </c>
      <c r="T80">
        <v>1110.7083333333333</v>
      </c>
      <c r="U80">
        <v>3.0583333333333331</v>
      </c>
      <c r="V80">
        <v>1084.2553191489362</v>
      </c>
      <c r="W80">
        <v>1.75</v>
      </c>
      <c r="X80">
        <v>486.73684210526318</v>
      </c>
      <c r="Y80">
        <v>1.65</v>
      </c>
      <c r="Z80">
        <v>533.29411764705878</v>
      </c>
      <c r="AA80">
        <v>1.3</v>
      </c>
      <c r="AB80">
        <v>442.875</v>
      </c>
      <c r="AC80">
        <v>1.5666666666666667</v>
      </c>
      <c r="AD80">
        <v>488.46153846153845</v>
      </c>
      <c r="AE80">
        <v>1.5666666666666667</v>
      </c>
      <c r="AF80">
        <v>488.46153846153845</v>
      </c>
      <c r="AG80">
        <v>2.5611111111111109</v>
      </c>
      <c r="AH80">
        <v>872.05479452054794</v>
      </c>
      <c r="BM80">
        <v>2.5611111111111109</v>
      </c>
      <c r="BN80">
        <v>872.05479452054794</v>
      </c>
      <c r="BO80">
        <v>4.4000000000000004</v>
      </c>
      <c r="BP80">
        <v>1312.1</v>
      </c>
      <c r="BQ80">
        <v>4.7</v>
      </c>
      <c r="BR80">
        <v>1401.3</v>
      </c>
      <c r="BS80">
        <v>5.4</v>
      </c>
      <c r="BT80">
        <v>1687.2222222222222</v>
      </c>
      <c r="BU80">
        <v>4.833333333333333</v>
      </c>
      <c r="BV80">
        <v>1459.2758620689656</v>
      </c>
      <c r="BW80">
        <v>4.2</v>
      </c>
      <c r="BX80">
        <v>1434.3333333333333</v>
      </c>
      <c r="BY80">
        <v>4.2</v>
      </c>
      <c r="BZ80">
        <v>1442.4444444444443</v>
      </c>
      <c r="CA80">
        <v>4.4444444444444446</v>
      </c>
      <c r="CB80">
        <v>1481.5</v>
      </c>
      <c r="CC80">
        <v>4.2758620689655169</v>
      </c>
      <c r="CD80">
        <v>1451.6538461538462</v>
      </c>
      <c r="CE80">
        <v>4.5593220338983054</v>
      </c>
      <c r="CF80">
        <v>1455.6727272727273</v>
      </c>
      <c r="CG80">
        <v>2.1</v>
      </c>
      <c r="CH80">
        <v>749.71428571428567</v>
      </c>
      <c r="CI80">
        <v>1.6</v>
      </c>
      <c r="CJ80">
        <v>912.2</v>
      </c>
      <c r="CK80">
        <v>1.3</v>
      </c>
      <c r="CL80">
        <v>903.25</v>
      </c>
      <c r="CM80">
        <v>1.6666666666666667</v>
      </c>
      <c r="CN80">
        <v>838.875</v>
      </c>
      <c r="CO80">
        <v>1.8</v>
      </c>
      <c r="CP80">
        <v>700.14285714285711</v>
      </c>
      <c r="CQ80">
        <v>2.4</v>
      </c>
      <c r="CR80">
        <v>1028.6666666666667</v>
      </c>
      <c r="CS80">
        <v>1.4444444444444444</v>
      </c>
      <c r="CT80">
        <v>1063.25</v>
      </c>
      <c r="CU80">
        <v>1.896551724137931</v>
      </c>
      <c r="CV80">
        <v>901.52941176470586</v>
      </c>
      <c r="CW80">
        <v>1.7796610169491525</v>
      </c>
      <c r="CX80">
        <v>871.15151515151513</v>
      </c>
      <c r="CY80">
        <v>3.1694915254237288</v>
      </c>
      <c r="CZ80">
        <v>1236.4772727272727</v>
      </c>
      <c r="DA80">
        <v>2.7</v>
      </c>
      <c r="DB80">
        <v>853.88888888888891</v>
      </c>
      <c r="DC80">
        <v>2.2000000000000002</v>
      </c>
      <c r="DD80">
        <v>691.66666666666663</v>
      </c>
      <c r="DE80">
        <v>2.2000000000000002</v>
      </c>
      <c r="DF80">
        <v>582.66666666666663</v>
      </c>
      <c r="DG80">
        <v>2.3666666666666667</v>
      </c>
      <c r="DH80">
        <v>709.40740740740739</v>
      </c>
      <c r="DI80">
        <v>2.5</v>
      </c>
      <c r="DJ80">
        <v>754.7</v>
      </c>
      <c r="DK80">
        <v>3.1</v>
      </c>
      <c r="DL80">
        <v>858.9</v>
      </c>
      <c r="DM80">
        <v>2.6666666666666665</v>
      </c>
      <c r="DN80">
        <v>850.375</v>
      </c>
      <c r="DO80">
        <v>2.7586206896551726</v>
      </c>
      <c r="DP80">
        <v>819.25</v>
      </c>
      <c r="DQ80">
        <v>2.5593220338983049</v>
      </c>
      <c r="DR80">
        <v>765.32727272727277</v>
      </c>
      <c r="DS80">
        <v>2.5593220338983049</v>
      </c>
      <c r="DT80">
        <v>765.32727272727277</v>
      </c>
      <c r="DU80">
        <v>2.9661016949152543</v>
      </c>
      <c r="DV80">
        <v>1055.2657342657342</v>
      </c>
      <c r="EI80">
        <v>8</v>
      </c>
      <c r="EJ80">
        <v>1618</v>
      </c>
      <c r="EK80">
        <v>8</v>
      </c>
      <c r="EL80">
        <v>1618</v>
      </c>
      <c r="EM80">
        <v>8</v>
      </c>
      <c r="EN80">
        <v>1618</v>
      </c>
      <c r="FA80">
        <v>1</v>
      </c>
      <c r="FB80">
        <v>114</v>
      </c>
      <c r="FC80">
        <v>1</v>
      </c>
      <c r="FD80">
        <v>114</v>
      </c>
      <c r="FE80">
        <v>1</v>
      </c>
      <c r="FF80">
        <v>114</v>
      </c>
      <c r="FG80">
        <v>4.5</v>
      </c>
      <c r="FH80">
        <v>866</v>
      </c>
      <c r="FU80">
        <v>6</v>
      </c>
      <c r="FV80">
        <v>1689</v>
      </c>
      <c r="FW80">
        <v>6</v>
      </c>
      <c r="FX80">
        <v>1689</v>
      </c>
      <c r="FY80">
        <v>6</v>
      </c>
      <c r="FZ80">
        <v>1689</v>
      </c>
      <c r="GA80">
        <v>6</v>
      </c>
      <c r="GB80">
        <v>1689</v>
      </c>
      <c r="GC80">
        <v>5</v>
      </c>
      <c r="GD80">
        <v>1140.3333333333333</v>
      </c>
      <c r="GE80">
        <v>3</v>
      </c>
      <c r="GF80">
        <v>1057.013698630137</v>
      </c>
      <c r="GG80">
        <v>2.7</v>
      </c>
      <c r="GH80">
        <v>751.625</v>
      </c>
      <c r="GI80">
        <v>1.9</v>
      </c>
      <c r="GJ80">
        <v>1130</v>
      </c>
      <c r="GK80">
        <v>2.1111111111111112</v>
      </c>
      <c r="GL80">
        <v>1001.2</v>
      </c>
      <c r="GM80">
        <v>2.2413793103448274</v>
      </c>
      <c r="GN80">
        <v>926.05555555555554</v>
      </c>
      <c r="GO80">
        <v>2.8888888888888888</v>
      </c>
      <c r="GP80">
        <v>818.44444444444446</v>
      </c>
      <c r="GQ80">
        <v>1.7</v>
      </c>
      <c r="GR80">
        <v>1181.75</v>
      </c>
      <c r="GS80">
        <v>2.2000000000000002</v>
      </c>
      <c r="GT80">
        <v>876</v>
      </c>
      <c r="GU80">
        <v>2.2413793103448274</v>
      </c>
      <c r="GV80">
        <v>911.25</v>
      </c>
      <c r="GW80">
        <v>2.2413793103448274</v>
      </c>
      <c r="GX80">
        <v>918.26315789473688</v>
      </c>
      <c r="GY80">
        <v>3.9</v>
      </c>
      <c r="GZ80">
        <v>1221.8888888888889</v>
      </c>
      <c r="HA80">
        <v>4.5</v>
      </c>
      <c r="HB80">
        <v>1290.6666666666667</v>
      </c>
      <c r="HC80">
        <v>4.1111111111111107</v>
      </c>
      <c r="HD80">
        <v>1307.75</v>
      </c>
      <c r="HE80">
        <v>4.1724137931034484</v>
      </c>
      <c r="HF80">
        <v>1272.1153846153845</v>
      </c>
      <c r="HG80">
        <v>3</v>
      </c>
      <c r="HH80">
        <v>1036.75</v>
      </c>
      <c r="HI80">
        <v>4.2</v>
      </c>
      <c r="HJ80">
        <v>1241.6666666666667</v>
      </c>
      <c r="HK80">
        <v>4.5999999999999996</v>
      </c>
      <c r="HL80">
        <v>1070.3</v>
      </c>
      <c r="HM80">
        <v>3.9655172413793105</v>
      </c>
      <c r="HN80">
        <v>1117.4814814814815</v>
      </c>
      <c r="HO80">
        <v>4.068965517241379</v>
      </c>
      <c r="HP80">
        <v>1193.3396226415093</v>
      </c>
      <c r="HQ80">
        <v>3.1551724137931036</v>
      </c>
      <c r="HR80">
        <v>1078.4725274725274</v>
      </c>
      <c r="HS80">
        <v>2.4</v>
      </c>
      <c r="HT80">
        <v>883.375</v>
      </c>
      <c r="HU80">
        <v>2.2999999999999998</v>
      </c>
      <c r="HV80">
        <v>714.88888888888891</v>
      </c>
      <c r="HW80">
        <v>1.6666666666666667</v>
      </c>
      <c r="HX80">
        <v>901.6</v>
      </c>
      <c r="HY80">
        <v>2.1379310344827585</v>
      </c>
      <c r="HZ80">
        <v>818.59090909090912</v>
      </c>
      <c r="IA80">
        <v>1</v>
      </c>
      <c r="IB80">
        <v>521</v>
      </c>
      <c r="IC80">
        <v>1.8</v>
      </c>
      <c r="ID80">
        <v>795.42857142857144</v>
      </c>
      <c r="IE80">
        <v>1.8</v>
      </c>
      <c r="IF80">
        <v>677.14285714285711</v>
      </c>
      <c r="IG80">
        <v>1.5517241379310345</v>
      </c>
      <c r="IH80">
        <v>679.63157894736844</v>
      </c>
      <c r="II80">
        <v>1.8448275862068966</v>
      </c>
      <c r="IJ80">
        <v>754.19512195121956</v>
      </c>
      <c r="IK80">
        <v>1.8448275862068966</v>
      </c>
      <c r="IL80">
        <v>754.19512195121956</v>
      </c>
      <c r="IM80">
        <v>2.7183908045977012</v>
      </c>
      <c r="IN80">
        <v>977.75</v>
      </c>
      <c r="IS80">
        <v>0</v>
      </c>
      <c r="IU80">
        <v>0</v>
      </c>
      <c r="IW80">
        <v>0</v>
      </c>
      <c r="JC80">
        <v>0</v>
      </c>
      <c r="JE80">
        <v>0</v>
      </c>
      <c r="JK80">
        <v>6</v>
      </c>
      <c r="JL80">
        <v>2003</v>
      </c>
      <c r="JM80">
        <v>6</v>
      </c>
      <c r="JN80">
        <v>2003</v>
      </c>
      <c r="JO80">
        <v>5</v>
      </c>
      <c r="JP80">
        <v>858</v>
      </c>
      <c r="JU80">
        <v>5</v>
      </c>
      <c r="JV80">
        <v>858</v>
      </c>
      <c r="JW80">
        <v>5.5</v>
      </c>
      <c r="JX80">
        <v>1430.5</v>
      </c>
      <c r="JY80">
        <v>2.75</v>
      </c>
      <c r="JZ80">
        <v>1430.5</v>
      </c>
      <c r="KE80">
        <v>2</v>
      </c>
      <c r="KF80">
        <v>473</v>
      </c>
      <c r="KG80">
        <v>2</v>
      </c>
      <c r="KH80">
        <v>473</v>
      </c>
      <c r="KI80">
        <v>2</v>
      </c>
      <c r="KJ80">
        <v>760</v>
      </c>
      <c r="KO80">
        <v>2</v>
      </c>
      <c r="KP80">
        <v>760</v>
      </c>
      <c r="KQ80">
        <v>2</v>
      </c>
      <c r="KR80">
        <v>616.5</v>
      </c>
      <c r="KS80">
        <v>2</v>
      </c>
      <c r="KT80">
        <v>616.5</v>
      </c>
      <c r="KU80">
        <v>2.5</v>
      </c>
      <c r="KV80">
        <v>1023.5</v>
      </c>
      <c r="KW80">
        <v>2.7111111111111112</v>
      </c>
      <c r="KX80">
        <v>979.09558823529414</v>
      </c>
      <c r="KY80" s="15">
        <f>Tabla2[[#This Row],[ROS_NUM_COR_COD_ROS_TG_NEG]]-Tabla2[[#This Row],[PAS_NUM_COR_COD_ROS_TG_NEG]]</f>
        <v>-0.14999999999999991</v>
      </c>
      <c r="KZ80" s="15">
        <f>Tabla2[[#This Row],[ROS_DUR_COR_COD_ROS_TG_NEG]]-Tabla2[[#This Row],[PAS_DUR_COR_COD_ROS_TG_NEG]]</f>
        <v>-11.625</v>
      </c>
      <c r="LA80" s="15">
        <f>Tabla2[[#This Row],[ROS_NUM_COR_COD_ROS_TG_NEU]]-Tabla2[[#This Row],[PAS_NUM_COR_COD_ROS_TG_NEU]]</f>
        <v>0.80000000000000027</v>
      </c>
      <c r="LB80" s="15">
        <f>Tabla2[[#This Row],[ROS_DUR_COR_COD_ROS_TG_NEU]]-Tabla2[[#This Row],[PAS_DUR_COR_COD_ROS_TG_NEU]]</f>
        <v>44.733333333333348</v>
      </c>
      <c r="LC80" s="15">
        <f>Tabla2[[#This Row],[ROS_NUM_COR_COD_ROS_TG_POS]]-Tabla2[[#This Row],[PAS_NUM_COR_COD_ROS_TG_POS]]</f>
        <v>1.4499999999999997</v>
      </c>
      <c r="LD80" s="15">
        <f>Tabla2[[#This Row],[ROS_DUR_COR_COD_ROS_TG_POS]]-Tabla2[[#This Row],[PAS_DUR_COR_COD_ROS_TG_POS]]</f>
        <v>-22.994117647058829</v>
      </c>
      <c r="LE80" s="15">
        <f>Tabla2[[#This Row],[ROS_NUM_COR_COD_ROS_TG_TOT]]-Tabla2[[#This Row],[PAS_NUM_COR_COD_ROS_TG_TOT]]</f>
        <v>0.73218390804597711</v>
      </c>
      <c r="LF80" s="15">
        <f>Tabla2[[#This Row],[ROS_DUR_COR_COD_ROS_TG_TOT]]-Tabla2[[#This Row],[PAS_DUR_COR_COD_ROS_TG_TOT]]</f>
        <v>6.773148148148266</v>
      </c>
      <c r="LG80" s="15">
        <f>Tabla2[[#This Row],[ROS_NUM_COR_COD_ESC_TG_NEG]]-Tabla2[[#This Row],[PAS_NUM_COR_COD_ESC_TG_NEG]]</f>
        <v>-0.31111111111111134</v>
      </c>
      <c r="LH80" s="15">
        <f>Tabla2[[#This Row],[ROS_DUR_COR_COD_ESC_TG_NEG]]-Tabla2[[#This Row],[PAS_DUR_COR_COD_ESC_TG_NEG]]</f>
        <v>-211.55555555555554</v>
      </c>
      <c r="LI80" s="15">
        <f>Tabla2[[#This Row],[ROS_NUM_COR_COD_ESC_TG_NEU]]-Tabla2[[#This Row],[PAS_NUM_COR_COD_ESC_TG_NEU]]</f>
        <v>-0.90000000000000013</v>
      </c>
      <c r="LJ80" s="15">
        <f>Tabla2[[#This Row],[ROS_NUM_COR_COD_ESC_TG_NEG]]-Tabla2[[#This Row],[PAS_NUM_COR_COD_ESC_TG_NEG]]</f>
        <v>-0.31111111111111134</v>
      </c>
      <c r="LK80" s="15">
        <f>Tabla2[[#This Row],[ROS_NUM_COR_COD_ESC_TG_POS]]-Tabla2[[#This Row],[PAS_NUM_COR_COD_ESC_TG_POS]]</f>
        <v>-0.64999999999999991</v>
      </c>
      <c r="LL80" s="15">
        <f>Tabla2[[#This Row],[ROS_DUR_COR_COD_ESC_TG_POS]]-Tabla2[[#This Row],[PAS_DUR_COR_COD_ESC_TG_POS]]</f>
        <v>-175.40000000000009</v>
      </c>
      <c r="LM80" s="15">
        <f>Tabla2[[#This Row],[ROS_NUM_COR_COD_ESC_TG_TOT]]-Tabla2[[#This Row],[PAS_NUM_COR_COD_ESC_TG_TOT]]</f>
        <v>-0.6419540229885059</v>
      </c>
      <c r="LN80" s="15">
        <f>Tabla2[[#This Row],[ROS_DUR_COR_COD_ESC_TG_TOT]]-Tabla2[[#This Row],[PAS_DUR_COR_COD_ESC_TG_TOT]]</f>
        <v>-145.4021739130435</v>
      </c>
      <c r="LO80" s="15">
        <f>Tabla2[[#This Row],[PAS_NUM_COR_COD_ROS_TG_NEG]]-Tabla2[[#This Row],[ESC_NUM_COR_COD_ROS_TG_NEG]]</f>
        <v>1.3499999999999999</v>
      </c>
      <c r="LP80" s="15">
        <f>Tabla2[[#This Row],[PAS_DUR_COR_COD_ROS_TG_NEG]]-Tabla2[[#This Row],[ESC_DUR_COR_COD_ROS_TG_NEG]]</f>
        <v>348.23214285714289</v>
      </c>
      <c r="LQ80" s="15">
        <f>Tabla2[[#This Row],[PAS_NUM_COR_COD_ROS_TG_NEU]]-Tabla2[[#This Row],[ESC_NUM_COR_COD_ROS_TG_NEU]]</f>
        <v>1</v>
      </c>
      <c r="LR80" s="15">
        <f>Tabla2[[#This Row],[PAS_DUR_COR_COD_ROS_TG_NEU]]-Tabla2[[#This Row],[ESC_DUR_COR_COD_ROS_TG_NEU]]</f>
        <v>168.26666666666665</v>
      </c>
      <c r="LS80" s="15">
        <f>Tabla2[[#This Row],[PAS_NUM_COR_COD_ROS_TG_POS]]-Tabla2[[#This Row],[ESC_NUM_COR_COD_ROS_TG_POS]]</f>
        <v>1.7055555555555555</v>
      </c>
      <c r="LT80" s="15">
        <f>Tabla2[[#This Row],[PAS_DUR_COR_COD_ROS_TG_POS]]-Tabla2[[#This Row],[ESC_DUR_COR_COD_ROS_TG_POS]]</f>
        <v>30.044117647058783</v>
      </c>
      <c r="LU80" s="15">
        <f>Tabla2[[#This Row],[PAS_NUM_COR_COD_ROS_TG_TOT]]-Tabla2[[#This Row],[ESC_NUM_COR_COD_ROS_TG_TOT]]</f>
        <v>1.3367816091954023</v>
      </c>
      <c r="LV80" s="15">
        <f>Tabla2[[#This Row],[PAS_DUR_COR_COD_ROS_TG_TOT]]-Tabla2[[#This Row],[ESC_DUR_COR_COD_ROS_TG_TOT]]</f>
        <v>209.1789215686274</v>
      </c>
      <c r="LW80" s="15">
        <f>Tabla2[[#This Row],[PAS_NUM_COR_COD_ESC_TG_NEG]]-Tabla2[[#This Row],[ESC_NUM_COR_COD_ESC_TG_NEG]]</f>
        <v>-1</v>
      </c>
      <c r="LX80" s="15">
        <f>Tabla2[[#This Row],[PAS_DUR_COR_COD_ESC_TG_NEG]]-Tabla2[[#This Row],[ESC_DUR_COR_COD_ESC_TG_NEG]]</f>
        <v>-404.33333333333326</v>
      </c>
      <c r="LY80" s="15">
        <f>Tabla2[[#This Row],[PAS_NUM_COR_COD_ESC_TG_NEU]]-Tabla2[[#This Row],[ESC_NUM_COR_COD_ESC_TG_NEU]]</f>
        <v>-1.6</v>
      </c>
      <c r="LZ80" s="15">
        <f>Tabla2[[#This Row],[PAS_DUR_COR_COD_ESC_TG_NEU]]-Tabla2[[#This Row],[ESC_DUR_COR_COD_ESC_TG_NEU]]</f>
        <v>-347.80158730158723</v>
      </c>
      <c r="MA80" s="15">
        <f>Tabla2[[#This Row],[PAS_NUM_COR_COD_ESC_TG_POS]]-Tabla2[[#This Row],[ESC_NUM_COR_COD_ESC_TG_POS]]</f>
        <v>-1.5944444444444446</v>
      </c>
      <c r="MB80" s="15">
        <f>Tabla2[[#This Row],[PAS_DUR_COR_COD_ESC_TG_POS]]-Tabla2[[#This Row],[ESC_DUR_COR_COD_ESC_TG_POS]]</f>
        <v>-430.09999999999991</v>
      </c>
      <c r="MC80" s="15">
        <f>Tabla2[[#This Row],[PAS_NUM_COR_COD_ESC_TG_TOT]]-Tabla2[[#This Row],[ESC_NUM_COR_COD_ESC_TG_TOT]]</f>
        <v>-1.3925287356321836</v>
      </c>
      <c r="MD80" s="15">
        <f>Tabla2[[#This Row],[PAS_DUR_COR_COD_ESC_TG_TOT]]-Tabla2[[#This Row],[ESC_DUR_COR_COD_ESC_TG_TOT]]</f>
        <v>-395.00167224080269</v>
      </c>
      <c r="ME80" s="42">
        <f>Tabla25[[#This Row],[PAS_NUM_COR_COD_ROS_TG_NEG]]-Tabla25[[#This Row],[PAS_NUM_COR_COD_ESC_TG_NEG]]</f>
        <v>-5.0000000000000266E-2</v>
      </c>
      <c r="MF80" s="42">
        <f>Tabla25[[#This Row],[PAS_NUM_COR_COD_ROS_TG_NEU]]-Tabla25[[#This Row],[PAS_NUM_COR_COD_ESC_TG_NEU]]</f>
        <v>0.79999999999999982</v>
      </c>
      <c r="MG80" s="42">
        <f>Tabla25[[#This Row],[PAS_NUM_COR_COD_ROS_TG_POS]]-Tabla25[[#This Row],[PAS_NUM_COR_COD_ESC_TG_POS]]</f>
        <v>0.29999999999999982</v>
      </c>
      <c r="MH80" s="42">
        <f>Tabla25[[#This Row],[PAS_NUM_COR_COD_ROS_TG_TOT]]-Tabla25[[#This Row],[PAS_NUM_COR_COD_ESC_TG_TOT]]</f>
        <v>0.35000000000000009</v>
      </c>
      <c r="MI80" s="42">
        <f>Tabla25[[#This Row],[PAS_DUR_COR_COD_ROS_TG_NEG]]-Tabla25[[#This Row],[PAS_DUR_COR_COD_ESC_TG_NEG]]</f>
        <v>18.375</v>
      </c>
      <c r="MJ80" s="42">
        <f>Tabla25[[#This Row],[PAS_DUR_COR_COD_ROS_TG_NEU]]-Tabla25[[#This Row],[PAS_DUR_COR_COD_ESC_TG_NEU]]</f>
        <v>102.29047619047628</v>
      </c>
      <c r="MK80" s="42">
        <f>Tabla25[[#This Row],[PAS_DUR_COR_COD_ROS_TG_POS]]-Tabla25[[#This Row],[PAS_DUR_COR_COD_ESC_TG_POS]]</f>
        <v>41.894117647058692</v>
      </c>
      <c r="ML80" s="42">
        <f>Tabla25[[#This Row],[PAS_DUR_COR_COD_ROS_TG_TOT]]-Tabla25[[#This Row],[PAS_DUR_COR_COD_ESC_TG_TOT]]</f>
        <v>54.05615942028976</v>
      </c>
      <c r="MM80" s="44">
        <f>Tabla25[[#This Row],[ESC_NUM_COR_COD_ROS_TG_NEG]]-Tabla25[[#This Row],[ESC_NUM_COR_COD_ESC_TG_NEG]]</f>
        <v>-2.4000000000000004</v>
      </c>
      <c r="MN80" s="44">
        <f>Tabla25[[#This Row],[ESC_NUM_COR_COD_ROS_TG_NEU]]-Tabla25[[#This Row],[ESC_NUM_COR_COD_ESC_TG_NEU]]</f>
        <v>-1.8000000000000003</v>
      </c>
      <c r="MO80" s="44">
        <f>Tabla25[[#This Row],[ESC_NUM_COR_COD_ROS_TG_POS]]-Tabla25[[#This Row],[ESC_NUM_COR_COD_ESC_TG_POS]]</f>
        <v>-3</v>
      </c>
      <c r="MP80" s="44">
        <f>Tabla25[[#This Row],[ESC_NUM_COR_COD_ROS_TG_TOT]]-Tabla25[[#This Row],[ESC_NUM_COR_COD_ESC_TG_TOT]]</f>
        <v>-2.3793103448275859</v>
      </c>
      <c r="MQ80" s="44">
        <f>Tabla25[[#This Row],[ESC_DUR_COR_COD_ROS_TG_NEG]]-Tabla25[[#This Row],[ESC_DUR_COR_COD_ESC_TG_NEG]]</f>
        <v>-734.19047619047615</v>
      </c>
      <c r="MR80" s="44">
        <f>Tabla25[[#This Row],[ESC_DUR_COR_COD_ROS_TG_NEU]]-Tabla25[[#This Row],[ESC_DUR_COR_COD_ESC_TG_NEU]]</f>
        <v>-413.7777777777776</v>
      </c>
      <c r="MS80" s="44">
        <f>Tabla25[[#This Row],[ESC_DUR_COR_COD_ROS_TG_POS]]-Tabla25[[#This Row],[ESC_DUR_COR_COD_ESC_TG_POS]]</f>
        <v>-418.25</v>
      </c>
      <c r="MT80" s="44">
        <f>Tabla25[[#This Row],[ESC_DUR_COR_COD_ROS_TG_TOT]]-Tabla25[[#This Row],[ESC_DUR_COR_COD_ESC_TG_TOT]]</f>
        <v>-550.12443438914033</v>
      </c>
      <c r="MU80" s="47">
        <f>Tabla25[[#This Row],[ROS_NUM_COR_COD_ROS_TG_NEG]]-Tabla25[[#This Row],[ROS_NUM_COR_COD_ESC_TG_NEG]]</f>
        <v>0.11111111111111116</v>
      </c>
      <c r="MV80" s="47">
        <f>Tabla25[[#This Row],[ROS_NUM_COR_COD_ROS_TG_NEU]]-Tabla25[[#This Row],[ROS_NUM_COR_COD_ESC_TG_NEU]]</f>
        <v>2.5</v>
      </c>
      <c r="MW80" s="47">
        <f>Tabla25[[#This Row],[ROS_NUM_COR_COD_ROS_TG_POS]]-Tabla25[[#This Row],[ROS_NUM_COR_COD_ESC_TG_POS]]</f>
        <v>2.3999999999999995</v>
      </c>
      <c r="MX80" s="47">
        <f>Tabla25[[#This Row],[ROS_NUM_COR_COD_ROS_TG_TOT]]-Tabla25[[#This Row],[ROS_NUM_COR_COD_ESC_TG_TOT]]</f>
        <v>1.7241379310344831</v>
      </c>
      <c r="MY80" s="47">
        <f>Tabla25[[#This Row],[ROS_DUR_COR_COD_ROS_TG_NEG]]-Tabla25[[#This Row],[ROS_DUR_COR_COD_ESC_TG_NEG]]</f>
        <v>218.30555555555554</v>
      </c>
      <c r="MZ80" s="47">
        <f>Tabla25[[#This Row],[ROS_DUR_COR_COD_ROS_TG_NEU]]-Tabla25[[#This Row],[ROS_DUR_COR_COD_ESC_TG_NEU]]</f>
        <v>59.916666666666742</v>
      </c>
      <c r="NA80" s="47">
        <f>Tabla25[[#This Row],[ROS_DUR_COR_COD_ROS_TG_POS]]-Tabla25[[#This Row],[ROS_DUR_COR_COD_ESC_TG_POS]]</f>
        <v>194.29999999999995</v>
      </c>
      <c r="NB80" s="47">
        <f>Tabla25[[#This Row],[ROS_DUR_COR_COD_ROS_TG_TOT]]-Tabla25[[#This Row],[ROS_DUR_COR_COD_ESC_TG_TOT]]</f>
        <v>206.23148148148152</v>
      </c>
      <c r="NC80">
        <v>294</v>
      </c>
      <c r="ND80">
        <v>267.88888888888891</v>
      </c>
      <c r="NE80">
        <v>289</v>
      </c>
      <c r="NF80">
        <v>283.44444444444446</v>
      </c>
      <c r="NG80">
        <v>297.66666666666669</v>
      </c>
      <c r="NH80">
        <v>227.75</v>
      </c>
      <c r="NI80">
        <v>242.71428571428572</v>
      </c>
      <c r="NJ80">
        <v>264.45</v>
      </c>
      <c r="NK80">
        <v>240.14285714285714</v>
      </c>
      <c r="NL80">
        <v>272</v>
      </c>
      <c r="NM80">
        <v>316.5</v>
      </c>
      <c r="NN80">
        <v>269.35294117647061</v>
      </c>
      <c r="NO80">
        <v>342.11111111111109</v>
      </c>
      <c r="NP80">
        <v>313.88888888888891</v>
      </c>
      <c r="NQ80">
        <v>300.625</v>
      </c>
      <c r="NR80">
        <v>319.57692307692309</v>
      </c>
      <c r="NS80">
        <v>270.75</v>
      </c>
      <c r="NT80">
        <v>295.8</v>
      </c>
      <c r="NU80">
        <v>293.35294117647061</v>
      </c>
      <c r="NV80">
        <v>286.58333333333331</v>
      </c>
      <c r="NW80">
        <v>279.58823529411762</v>
      </c>
      <c r="NX80">
        <v>283.64285714285717</v>
      </c>
      <c r="NY80">
        <v>296.26666666666665</v>
      </c>
      <c r="NZ80">
        <v>286.26086956521738</v>
      </c>
      <c r="OA80" s="15">
        <f>Tabla2[[#This Row],[ROS_1DU_COR_COD_ROS_TG_NEG]]-Tabla2[[#This Row],[PAS_1DU_COR_COD_ROS_TG_NEG]]</f>
        <v>23.25</v>
      </c>
      <c r="OB80" s="15">
        <f>Tabla2[[#This Row],[ROS_1DU_COR_COD_ROS_TG_NEU]]-Tabla2[[#This Row],[PAS_1DU_COR_COD_ROS_TG_NEU]]</f>
        <v>-27.911111111111097</v>
      </c>
      <c r="OC80" s="15">
        <f>Tabla2[[#This Row],[ROS_1DU_COR_COD_ROS_TG_POS]]-Tabla2[[#This Row],[PAS_1DU_COR_COD_ROS_TG_POS]]</f>
        <v>-4.3529411764706083</v>
      </c>
      <c r="OD80" s="15">
        <f>Tabla2[[#This Row],[ROS_1DU_COR_COD_ROS_TG_TOT]]-Tabla2[[#This Row],[PAS_1DU_COR_COD_ROS_TG_TOT]]</f>
        <v>-3.1388888888888573</v>
      </c>
      <c r="OE80" s="15">
        <f>Tabla2[[#This Row],[ROS_1DU_COR_COD_ESC_TG_NEG]]-Tabla2[[#This Row],[PAS_1DU_COR_COD_ESC_TG_NEG]]</f>
        <v>18.078431372549062</v>
      </c>
      <c r="OF80" s="15">
        <f>Tabla2[[#This Row],[ROS_1DU_COR_COD_ESC_TG_NEU]]-Tabla2[[#This Row],[PAS_1DU_COR_COD_ESC_TG_NEU]]</f>
        <v>-55.892857142857167</v>
      </c>
      <c r="OG80" s="15">
        <f>Tabla2[[#This Row],[ROS_1DU_COR_COD_ESC_TG_POS]]-Tabla2[[#This Row],[PAS_1DU_COR_COD_ESC_TG_POS]]</f>
        <v>-53.552380952380929</v>
      </c>
      <c r="OH80" s="15">
        <f>Tabla2[[#This Row],[ROS_1DU_COR_COD_ESC_TG_TOT]]-Tabla2[[#This Row],[PAS_1DU_COR_COD_ESC_TG_TOT]]</f>
        <v>-21.810869565217388</v>
      </c>
      <c r="OI80" s="15">
        <f>Tabla2[[#This Row],[PAS_1DU_COR_COD_ROS_TG_NEG]]-Tabla2[[#This Row],[ESC_1DU_COR_COD_ROS_TG_NEG]]</f>
        <v>30.607142857142861</v>
      </c>
      <c r="OJ80" s="15">
        <f>Tabla2[[#This Row],[PAS_1DU_COR_COD_ROS_TG_NEU]]-Tabla2[[#This Row],[ESC_1DU_COR_COD_ROS_TG_NEU]]</f>
        <v>23.800000000000011</v>
      </c>
      <c r="OK80" s="15">
        <f>Tabla2[[#This Row],[PAS_1DU_COR_COD_ROS_TG_POS]]-Tabla2[[#This Row],[ESC_1DU_COR_COD_ROS_TG_POS]]</f>
        <v>-23.147058823529392</v>
      </c>
      <c r="OL80" s="15">
        <f>Tabla2[[#This Row],[PAS_1DU_COR_COD_ROS_TG_TOT]]-Tabla2[[#This Row],[ESC_1DU_COR_COD_ROS_TG_TOT]]</f>
        <v>17.230392156862706</v>
      </c>
      <c r="OM80" s="15">
        <f>Tabla2[[#This Row],[PAS_1DU_COR_COD_ESC_TG_NEG]]-Tabla2[[#This Row],[ESC_1DU_COR_COD_ESC_TG_NEG]]</f>
        <v>-62.522875816993462</v>
      </c>
      <c r="ON80" s="15">
        <f>Tabla2[[#This Row],[PAS_1DU_COR_COD_ESC_TG_NEU]]-Tabla2[[#This Row],[ESC_1DU_COR_COD_ESC_TG_NEU]]</f>
        <v>-30.246031746031747</v>
      </c>
      <c r="OO80" s="15">
        <f>Tabla2[[#This Row],[PAS_1DU_COR_COD_ESC_TG_POS]]-Tabla2[[#This Row],[ESC_1DU_COR_COD_ESC_TG_POS]]</f>
        <v>-4.3583333333333485</v>
      </c>
      <c r="OP80" s="15">
        <f>Tabla2[[#This Row],[PAS_1DU_COR_COD_ESC_TG_TOT]]-Tabla2[[#This Row],[ESC_1DU_COR_COD_ESC_TG_TOT]]</f>
        <v>-33.316053511705718</v>
      </c>
      <c r="OQ80" s="61">
        <v>-3.6666666666666856</v>
      </c>
      <c r="OR80" s="62">
        <v>40.138888888888914</v>
      </c>
      <c r="OS80" s="62">
        <v>46.285714285714278</v>
      </c>
      <c r="OT80" s="62">
        <v>18.994444444444468</v>
      </c>
      <c r="OU80" s="62">
        <v>-101.96825396825395</v>
      </c>
      <c r="OV80" s="62">
        <v>-41.888888888888914</v>
      </c>
      <c r="OW80" s="62">
        <v>15.875</v>
      </c>
      <c r="OX80" s="62">
        <v>-50.223981900452486</v>
      </c>
      <c r="OY80" s="62">
        <v>-8.8382352941176237</v>
      </c>
      <c r="OZ80" s="62">
        <v>12.157142857142844</v>
      </c>
      <c r="PA80" s="62">
        <v>-2.9137254901960432</v>
      </c>
      <c r="PB80" s="62">
        <v>0.32246376811593791</v>
      </c>
    </row>
    <row r="81" spans="1:418" x14ac:dyDescent="0.3">
      <c r="A81" s="2" t="s">
        <v>79</v>
      </c>
      <c r="B81" s="2">
        <v>30</v>
      </c>
      <c r="C81" s="2">
        <v>2</v>
      </c>
      <c r="D81" s="2">
        <v>38</v>
      </c>
      <c r="E81">
        <v>1.5</v>
      </c>
      <c r="F81">
        <v>953.18181818181813</v>
      </c>
      <c r="G81">
        <v>2.0499999999999998</v>
      </c>
      <c r="H81">
        <v>870.73333333333335</v>
      </c>
      <c r="I81">
        <v>3.3</v>
      </c>
      <c r="J81">
        <v>1282.2941176470588</v>
      </c>
      <c r="K81">
        <v>2.2833333333333332</v>
      </c>
      <c r="L81">
        <v>1054.5348837209303</v>
      </c>
      <c r="M81">
        <v>5.0999999999999996</v>
      </c>
      <c r="N81">
        <v>1721.0526315789473</v>
      </c>
      <c r="O81">
        <v>4.8</v>
      </c>
      <c r="P81">
        <v>1539</v>
      </c>
      <c r="Q81">
        <v>3.6</v>
      </c>
      <c r="R81">
        <v>1408</v>
      </c>
      <c r="S81">
        <v>4.5</v>
      </c>
      <c r="T81">
        <v>1563.7818181818182</v>
      </c>
      <c r="U81">
        <v>3.3916666666666666</v>
      </c>
      <c r="V81">
        <v>1340.3367346938776</v>
      </c>
      <c r="W81">
        <v>1.9</v>
      </c>
      <c r="X81">
        <v>585.9473684210526</v>
      </c>
      <c r="Y81">
        <v>1.8</v>
      </c>
      <c r="Z81">
        <v>534.25</v>
      </c>
      <c r="AA81">
        <v>2</v>
      </c>
      <c r="AB81">
        <v>553.04999999999995</v>
      </c>
      <c r="AC81">
        <v>1.9</v>
      </c>
      <c r="AD81">
        <v>557.27118644067798</v>
      </c>
      <c r="AE81">
        <v>1.9</v>
      </c>
      <c r="AF81">
        <v>557.27118644067798</v>
      </c>
      <c r="AG81">
        <v>2.8944444444444444</v>
      </c>
      <c r="AH81">
        <v>1046.063694267516</v>
      </c>
      <c r="BM81">
        <v>2.8944444444444444</v>
      </c>
      <c r="BN81">
        <v>1046.063694267516</v>
      </c>
      <c r="BO81">
        <v>1.5</v>
      </c>
      <c r="BP81">
        <v>750.4</v>
      </c>
      <c r="BQ81">
        <v>1.4444444444444444</v>
      </c>
      <c r="BR81">
        <v>819</v>
      </c>
      <c r="BS81">
        <v>2.2000000000000002</v>
      </c>
      <c r="BT81">
        <v>982.16666666666663</v>
      </c>
      <c r="BU81">
        <v>1.7241379310344827</v>
      </c>
      <c r="BV81">
        <v>861.4</v>
      </c>
      <c r="BW81">
        <v>1.6</v>
      </c>
      <c r="BX81">
        <v>884</v>
      </c>
      <c r="BY81">
        <v>1</v>
      </c>
      <c r="BZ81">
        <v>1313</v>
      </c>
      <c r="CA81">
        <v>1.4444444444444444</v>
      </c>
      <c r="CB81">
        <v>731</v>
      </c>
      <c r="CC81">
        <v>1.3571428571428572</v>
      </c>
      <c r="CD81">
        <v>891.75</v>
      </c>
      <c r="CE81">
        <v>1.5438596491228069</v>
      </c>
      <c r="CF81">
        <v>874.88888888888891</v>
      </c>
      <c r="CG81">
        <v>2.8</v>
      </c>
      <c r="CH81">
        <v>1581.8</v>
      </c>
      <c r="CI81">
        <v>2.5555555555555554</v>
      </c>
      <c r="CJ81">
        <v>1616.5</v>
      </c>
      <c r="CK81">
        <v>2.9</v>
      </c>
      <c r="CL81">
        <v>1615.4</v>
      </c>
      <c r="CM81">
        <v>2.7586206896551726</v>
      </c>
      <c r="CN81">
        <v>1603.7142857142858</v>
      </c>
      <c r="CO81">
        <v>3.4</v>
      </c>
      <c r="CP81">
        <v>1635.3333333333333</v>
      </c>
      <c r="CQ81">
        <v>2.7777777777777777</v>
      </c>
      <c r="CR81">
        <v>2032.5</v>
      </c>
      <c r="CS81">
        <v>2.6666666666666665</v>
      </c>
      <c r="CT81">
        <v>1797.25</v>
      </c>
      <c r="CU81">
        <v>2.9642857142857144</v>
      </c>
      <c r="CV81">
        <v>1795.0714285714287</v>
      </c>
      <c r="CW81">
        <v>2.8596491228070176</v>
      </c>
      <c r="CX81">
        <v>1699.3928571428571</v>
      </c>
      <c r="CY81">
        <v>2.2017543859649122</v>
      </c>
      <c r="CZ81">
        <v>1294.6363636363637</v>
      </c>
      <c r="DA81">
        <v>0.4</v>
      </c>
      <c r="DB81">
        <v>496.5</v>
      </c>
      <c r="DC81">
        <v>0.33333333333333331</v>
      </c>
      <c r="DD81">
        <v>311.33333333333331</v>
      </c>
      <c r="DE81">
        <v>0.8</v>
      </c>
      <c r="DF81">
        <v>546.75</v>
      </c>
      <c r="DG81">
        <v>0.51724137931034486</v>
      </c>
      <c r="DH81">
        <v>457.11111111111109</v>
      </c>
      <c r="DI81">
        <v>0.3</v>
      </c>
      <c r="DJ81">
        <v>194.33333333333334</v>
      </c>
      <c r="DK81">
        <v>0.66666666666666663</v>
      </c>
      <c r="DL81">
        <v>539.33333333333337</v>
      </c>
      <c r="DM81">
        <v>0.77777777777777779</v>
      </c>
      <c r="DN81">
        <v>491</v>
      </c>
      <c r="DO81">
        <v>0.5714285714285714</v>
      </c>
      <c r="DP81">
        <v>416.5</v>
      </c>
      <c r="DQ81">
        <v>0.54385964912280704</v>
      </c>
      <c r="DR81">
        <v>435.73684210526318</v>
      </c>
      <c r="DS81">
        <v>0.54385964912280704</v>
      </c>
      <c r="DT81">
        <v>435.73684210526318</v>
      </c>
      <c r="DU81">
        <v>1.6491228070175439</v>
      </c>
      <c r="DV81">
        <v>1074.1081081081081</v>
      </c>
      <c r="DY81">
        <v>0</v>
      </c>
      <c r="EC81">
        <v>0</v>
      </c>
      <c r="EG81">
        <v>1</v>
      </c>
      <c r="EH81">
        <v>160</v>
      </c>
      <c r="EI81">
        <v>0</v>
      </c>
      <c r="EK81">
        <v>0.5</v>
      </c>
      <c r="EL81">
        <v>160</v>
      </c>
      <c r="EM81">
        <v>0.33333333333333331</v>
      </c>
      <c r="EN81">
        <v>160</v>
      </c>
      <c r="EQ81">
        <v>6</v>
      </c>
      <c r="ER81">
        <v>2320</v>
      </c>
      <c r="EU81">
        <v>6</v>
      </c>
      <c r="EV81">
        <v>2320</v>
      </c>
      <c r="EY81">
        <v>0</v>
      </c>
      <c r="FA81">
        <v>0</v>
      </c>
      <c r="FC81">
        <v>0</v>
      </c>
      <c r="FE81">
        <v>2</v>
      </c>
      <c r="FF81">
        <v>2320</v>
      </c>
      <c r="FG81">
        <v>1.1666666666666667</v>
      </c>
      <c r="FH81">
        <v>1240</v>
      </c>
      <c r="FK81">
        <v>0</v>
      </c>
      <c r="FO81">
        <v>0</v>
      </c>
      <c r="FS81">
        <v>1</v>
      </c>
      <c r="FT81">
        <v>150</v>
      </c>
      <c r="FU81">
        <v>0</v>
      </c>
      <c r="FW81">
        <v>0.5</v>
      </c>
      <c r="FX81">
        <v>150</v>
      </c>
      <c r="FY81">
        <v>0.33333333333333331</v>
      </c>
      <c r="FZ81">
        <v>150</v>
      </c>
      <c r="GA81">
        <v>0.33333333333333331</v>
      </c>
      <c r="GB81">
        <v>150</v>
      </c>
      <c r="GC81">
        <v>0.88888888888888884</v>
      </c>
      <c r="GD81">
        <v>876.66666666666663</v>
      </c>
      <c r="GE81">
        <v>1.6111111111111112</v>
      </c>
      <c r="GF81">
        <v>1066.4155844155844</v>
      </c>
      <c r="GG81">
        <v>2.7</v>
      </c>
      <c r="GH81">
        <v>1232.1666666666667</v>
      </c>
      <c r="GI81">
        <v>3.4</v>
      </c>
      <c r="GJ81">
        <v>2177.1999999999998</v>
      </c>
      <c r="GK81">
        <v>2.5555555555555554</v>
      </c>
      <c r="GL81">
        <v>1768</v>
      </c>
      <c r="GM81">
        <v>2.896551724137931</v>
      </c>
      <c r="GN81">
        <v>1690.0666666666666</v>
      </c>
      <c r="GO81">
        <v>3.3333333333333335</v>
      </c>
      <c r="GP81">
        <v>1546.8</v>
      </c>
      <c r="GQ81">
        <v>0.7</v>
      </c>
      <c r="GR81">
        <v>2335</v>
      </c>
      <c r="GS81">
        <v>2.2999999999999998</v>
      </c>
      <c r="GT81">
        <v>1423.4</v>
      </c>
      <c r="GU81">
        <v>2.0689655172413794</v>
      </c>
      <c r="GV81">
        <v>1562.3636363636363</v>
      </c>
      <c r="GW81">
        <v>2.4827586206896552</v>
      </c>
      <c r="GX81">
        <v>1636.0384615384614</v>
      </c>
      <c r="GY81">
        <v>1.4</v>
      </c>
      <c r="GZ81">
        <v>1201.5</v>
      </c>
      <c r="HA81">
        <v>0.9</v>
      </c>
      <c r="HB81">
        <v>1051</v>
      </c>
      <c r="HC81">
        <v>2.1111111111111112</v>
      </c>
      <c r="HD81">
        <v>1697.3333333333333</v>
      </c>
      <c r="HE81">
        <v>1.4482758620689655</v>
      </c>
      <c r="HF81">
        <v>1305.0999999999999</v>
      </c>
      <c r="HG81">
        <v>1.7777777777777777</v>
      </c>
      <c r="HH81">
        <v>1032.2</v>
      </c>
      <c r="HI81">
        <v>0.7</v>
      </c>
      <c r="HJ81">
        <v>1225.5</v>
      </c>
      <c r="HK81">
        <v>1.7</v>
      </c>
      <c r="HL81">
        <v>1589.6666666666667</v>
      </c>
      <c r="HM81">
        <v>1.3793103448275863</v>
      </c>
      <c r="HN81">
        <v>1238.0999999999999</v>
      </c>
      <c r="HO81">
        <v>1.4137931034482758</v>
      </c>
      <c r="HP81">
        <v>1271.5999999999999</v>
      </c>
      <c r="HQ81">
        <v>1.9482758620689655</v>
      </c>
      <c r="HR81">
        <v>1477.5869565217392</v>
      </c>
      <c r="HS81">
        <v>0.9</v>
      </c>
      <c r="HT81">
        <v>1019</v>
      </c>
      <c r="HU81">
        <v>0.1</v>
      </c>
      <c r="HV81">
        <v>173</v>
      </c>
      <c r="HW81">
        <v>0.88888888888888884</v>
      </c>
      <c r="HX81">
        <v>670.33333333333337</v>
      </c>
      <c r="HY81">
        <v>0.62068965517241381</v>
      </c>
      <c r="HZ81">
        <v>703.66666666666663</v>
      </c>
      <c r="IA81">
        <v>1.1111111111111112</v>
      </c>
      <c r="IB81">
        <v>1027</v>
      </c>
      <c r="IC81">
        <v>0.2</v>
      </c>
      <c r="ID81">
        <v>359</v>
      </c>
      <c r="IE81">
        <v>0.9</v>
      </c>
      <c r="IF81">
        <v>1456.5</v>
      </c>
      <c r="IG81">
        <v>0.72413793103448276</v>
      </c>
      <c r="IH81">
        <v>1058.8333333333333</v>
      </c>
      <c r="II81">
        <v>0.67241379310344829</v>
      </c>
      <c r="IJ81">
        <v>881.25</v>
      </c>
      <c r="IK81">
        <v>0.67241379310344829</v>
      </c>
      <c r="IL81">
        <v>881.25</v>
      </c>
      <c r="IM81">
        <v>1.5229885057471264</v>
      </c>
      <c r="IN81">
        <v>1354.2068965517242</v>
      </c>
      <c r="IS81">
        <v>6</v>
      </c>
      <c r="IT81">
        <v>1976</v>
      </c>
      <c r="IU81">
        <v>6</v>
      </c>
      <c r="IV81">
        <v>1976</v>
      </c>
      <c r="IW81">
        <v>6</v>
      </c>
      <c r="IX81">
        <v>2182</v>
      </c>
      <c r="JC81">
        <v>6</v>
      </c>
      <c r="JD81">
        <v>2182</v>
      </c>
      <c r="JE81">
        <v>6</v>
      </c>
      <c r="JF81">
        <v>2079</v>
      </c>
      <c r="JK81">
        <v>1</v>
      </c>
      <c r="JL81">
        <v>375</v>
      </c>
      <c r="JM81">
        <v>1</v>
      </c>
      <c r="JN81">
        <v>375</v>
      </c>
      <c r="JO81">
        <v>0</v>
      </c>
      <c r="JU81">
        <v>0</v>
      </c>
      <c r="JW81">
        <v>0.5</v>
      </c>
      <c r="JX81">
        <v>375</v>
      </c>
      <c r="JY81">
        <v>3.25</v>
      </c>
      <c r="JZ81">
        <v>1511</v>
      </c>
      <c r="KE81">
        <v>4</v>
      </c>
      <c r="KF81">
        <v>990</v>
      </c>
      <c r="KG81">
        <v>4</v>
      </c>
      <c r="KH81">
        <v>990</v>
      </c>
      <c r="KI81">
        <v>0</v>
      </c>
      <c r="KO81">
        <v>0</v>
      </c>
      <c r="KQ81">
        <v>2</v>
      </c>
      <c r="KR81">
        <v>990</v>
      </c>
      <c r="KS81">
        <v>2</v>
      </c>
      <c r="KT81">
        <v>990</v>
      </c>
      <c r="KU81">
        <v>2.8333333333333335</v>
      </c>
      <c r="KV81">
        <v>1380.75</v>
      </c>
      <c r="KW81">
        <v>1.5666666666666667</v>
      </c>
      <c r="KX81">
        <v>1355.9193548387098</v>
      </c>
      <c r="KY81" s="15">
        <f>Tabla2[[#This Row],[ROS_NUM_COR_COD_ROS_TG_NEG]]-Tabla2[[#This Row],[PAS_NUM_COR_COD_ROS_TG_NEG]]</f>
        <v>-3.322222222222222</v>
      </c>
      <c r="KZ81" s="15">
        <f>Tabla2[[#This Row],[ROS_DUR_COR_COD_ROS_TG_NEG]]-Tabla2[[#This Row],[PAS_DUR_COR_COD_ROS_TG_NEG]]</f>
        <v>-688.85263157894724</v>
      </c>
      <c r="LA81" s="15">
        <f>Tabla2[[#This Row],[ROS_NUM_COR_COD_ROS_TG_NEU]]-Tabla2[[#This Row],[PAS_NUM_COR_COD_ROS_TG_NEU]]</f>
        <v>-4.0999999999999996</v>
      </c>
      <c r="LB81" s="15">
        <f>Tabla2[[#This Row],[ROS_DUR_COR_COD_ROS_TG_NEU]]-Tabla2[[#This Row],[PAS_DUR_COR_COD_ROS_TG_NEU]]</f>
        <v>-313.5</v>
      </c>
      <c r="LC81" s="15">
        <f>Tabla2[[#This Row],[ROS_NUM_COR_COD_ROS_TG_POS]]-Tabla2[[#This Row],[PAS_NUM_COR_COD_ROS_TG_POS]]</f>
        <v>-1.9000000000000001</v>
      </c>
      <c r="LD81" s="15">
        <f>Tabla2[[#This Row],[ROS_DUR_COR_COD_ROS_TG_POS]]-Tabla2[[#This Row],[PAS_DUR_COR_COD_ROS_TG_POS]]</f>
        <v>181.66666666666674</v>
      </c>
      <c r="LE81" s="15">
        <f>Tabla2[[#This Row],[ROS_NUM_COR_COD_ROS_TG_TOT]]-Tabla2[[#This Row],[PAS_NUM_COR_COD_ROS_TG_TOT]]</f>
        <v>-3.1206896551724137</v>
      </c>
      <c r="LF81" s="15">
        <f>Tabla2[[#This Row],[ROS_DUR_COR_COD_ROS_TG_TOT]]-Tabla2[[#This Row],[PAS_DUR_COR_COD_ROS_TG_TOT]]</f>
        <v>-325.68181818181824</v>
      </c>
      <c r="LG81" s="15">
        <f>Tabla2[[#This Row],[ROS_NUM_COR_COD_ESC_TG_NEG]]-Tabla2[[#This Row],[PAS_NUM_COR_COD_ESC_TG_NEG]]</f>
        <v>1.8333333333333335</v>
      </c>
      <c r="LH81" s="15">
        <f>Tabla2[[#This Row],[ROS_DUR_COR_COD_ESC_TG_NEG]]-Tabla2[[#This Row],[PAS_DUR_COR_COD_ESC_TG_NEG]]</f>
        <v>593.61818181818182</v>
      </c>
      <c r="LI81" s="15">
        <f>Tabla2[[#This Row],[ROS_NUM_COR_COD_ESC_TG_NEU]]-Tabla2[[#This Row],[PAS_NUM_COR_COD_ESC_TG_NEU]]</f>
        <v>-1.3499999999999999</v>
      </c>
      <c r="LJ81" s="15">
        <f>Tabla2[[#This Row],[ROS_NUM_COR_COD_ESC_TG_NEG]]-Tabla2[[#This Row],[PAS_NUM_COR_COD_ESC_TG_NEG]]</f>
        <v>1.8333333333333335</v>
      </c>
      <c r="LK81" s="15">
        <f>Tabla2[[#This Row],[ROS_NUM_COR_COD_ESC_TG_POS]]-Tabla2[[#This Row],[PAS_NUM_COR_COD_ESC_TG_POS]]</f>
        <v>-1</v>
      </c>
      <c r="LL81" s="15">
        <f>Tabla2[[#This Row],[ROS_DUR_COR_COD_ESC_TG_POS]]-Tabla2[[#This Row],[PAS_DUR_COR_COD_ESC_TG_POS]]</f>
        <v>141.10588235294131</v>
      </c>
      <c r="LM81" s="15">
        <f>Tabla2[[#This Row],[ROS_NUM_COR_COD_ESC_TG_TOT]]-Tabla2[[#This Row],[PAS_NUM_COR_COD_ESC_TG_TOT]]</f>
        <v>-0.21436781609195377</v>
      </c>
      <c r="LN81" s="15">
        <f>Tabla2[[#This Row],[ROS_DUR_COR_COD_ESC_TG_TOT]]-Tabla2[[#This Row],[PAS_DUR_COR_COD_ESC_TG_TOT]]</f>
        <v>507.82875264270592</v>
      </c>
      <c r="LO81" s="15">
        <f>Tabla2[[#This Row],[PAS_NUM_COR_COD_ROS_TG_NEG]]-Tabla2[[#This Row],[ESC_NUM_COR_COD_ROS_TG_NEG]]</f>
        <v>1.6999999999999997</v>
      </c>
      <c r="LP81" s="15">
        <f>Tabla2[[#This Row],[PAS_DUR_COR_COD_ROS_TG_NEG]]-Tabla2[[#This Row],[ESC_DUR_COR_COD_ROS_TG_NEG]]</f>
        <v>85.719298245614027</v>
      </c>
      <c r="LQ81" s="15">
        <f>Tabla2[[#This Row],[PAS_NUM_COR_COD_ROS_TG_NEU]]-Tabla2[[#This Row],[ESC_NUM_COR_COD_ROS_TG_NEU]]</f>
        <v>2.0222222222222221</v>
      </c>
      <c r="LR81" s="15">
        <f>Tabla2[[#This Row],[PAS_DUR_COR_COD_ROS_TG_NEU]]-Tabla2[[#This Row],[ESC_DUR_COR_COD_ROS_TG_NEU]]</f>
        <v>-493.5</v>
      </c>
      <c r="LS81" s="15">
        <f>Tabla2[[#This Row],[PAS_NUM_COR_COD_ROS_TG_POS]]-Tabla2[[#This Row],[ESC_NUM_COR_COD_ROS_TG_POS]]</f>
        <v>0.93333333333333357</v>
      </c>
      <c r="LT81" s="15">
        <f>Tabla2[[#This Row],[PAS_DUR_COR_COD_ROS_TG_POS]]-Tabla2[[#This Row],[ESC_DUR_COR_COD_ROS_TG_POS]]</f>
        <v>-389.25</v>
      </c>
      <c r="LU81" s="15">
        <f>Tabla2[[#This Row],[PAS_NUM_COR_COD_ROS_TG_TOT]]-Tabla2[[#This Row],[ESC_NUM_COR_COD_ROS_TG_TOT]]</f>
        <v>1.5357142857142856</v>
      </c>
      <c r="LV81" s="15">
        <f>Tabla2[[#This Row],[PAS_DUR_COR_COD_ROS_TG_TOT]]-Tabla2[[#This Row],[ESC_DUR_COR_COD_ROS_TG_TOT]]</f>
        <v>-231.28961038961052</v>
      </c>
      <c r="LW81" s="15">
        <f>Tabla2[[#This Row],[PAS_NUM_COR_COD_ESC_TG_NEG]]-Tabla2[[#This Row],[ESC_NUM_COR_COD_ESC_TG_NEG]]</f>
        <v>-0.10000000000000009</v>
      </c>
      <c r="LX81" s="15">
        <f>Tabla2[[#This Row],[PAS_DUR_COR_COD_ESC_TG_NEG]]-Tabla2[[#This Row],[ESC_DUR_COR_COD_ESC_TG_NEG]]</f>
        <v>69.18181818181813</v>
      </c>
      <c r="LY81" s="15">
        <f>Tabla2[[#This Row],[PAS_NUM_COR_COD_ESC_TG_NEU]]-Tabla2[[#This Row],[ESC_NUM_COR_COD_ESC_TG_NEU]]</f>
        <v>1.0499999999999998</v>
      </c>
      <c r="LZ81" s="15">
        <f>Tabla2[[#This Row],[PAS_DUR_COR_COD_ESC_TG_NEU]]-Tabla2[[#This Row],[ESC_DUR_COR_COD_ESC_TG_NEU]]</f>
        <v>-442.26666666666665</v>
      </c>
      <c r="MA81" s="15">
        <f>Tabla2[[#This Row],[PAS_NUM_COR_COD_ESC_TG_POS]]-Tabla2[[#This Row],[ESC_NUM_COR_COD_ESC_TG_POS]]</f>
        <v>1.8555555555555554</v>
      </c>
      <c r="MB81" s="15">
        <f>Tabla2[[#This Row],[PAS_DUR_COR_COD_ESC_TG_POS]]-Tabla2[[#This Row],[ESC_DUR_COR_COD_ESC_TG_POS]]</f>
        <v>551.29411764705878</v>
      </c>
      <c r="MC81" s="15">
        <f>Tabla2[[#This Row],[PAS_NUM_COR_COD_ESC_TG_TOT]]-Tabla2[[#This Row],[ESC_NUM_COR_COD_ESC_TG_TOT]]</f>
        <v>0.92619047619047601</v>
      </c>
      <c r="MD81" s="15">
        <f>Tabla2[[#This Row],[PAS_DUR_COR_COD_ESC_TG_TOT]]-Tabla2[[#This Row],[ESC_DUR_COR_COD_ESC_TG_TOT]]</f>
        <v>162.78488372093034</v>
      </c>
      <c r="ME81" s="42">
        <f>Tabla25[[#This Row],[PAS_NUM_COR_COD_ROS_TG_NEG]]-Tabla25[[#This Row],[PAS_NUM_COR_COD_ESC_TG_NEG]]</f>
        <v>3.5999999999999996</v>
      </c>
      <c r="MF81" s="42">
        <f>Tabla25[[#This Row],[PAS_NUM_COR_COD_ROS_TG_NEU]]-Tabla25[[#This Row],[PAS_NUM_COR_COD_ESC_TG_NEU]]</f>
        <v>2.75</v>
      </c>
      <c r="MG81" s="42">
        <f>Tabla25[[#This Row],[PAS_NUM_COR_COD_ROS_TG_POS]]-Tabla25[[#This Row],[PAS_NUM_COR_COD_ESC_TG_POS]]</f>
        <v>0.30000000000000027</v>
      </c>
      <c r="MH81" s="42">
        <f>Tabla25[[#This Row],[PAS_NUM_COR_COD_ROS_TG_TOT]]-Tabla25[[#This Row],[PAS_NUM_COR_COD_ESC_TG_TOT]]</f>
        <v>2.2166666666666668</v>
      </c>
      <c r="MI81" s="42">
        <f>Tabla25[[#This Row],[PAS_DUR_COR_COD_ROS_TG_NEG]]-Tabla25[[#This Row],[PAS_DUR_COR_COD_ESC_TG_NEG]]</f>
        <v>767.87081339712915</v>
      </c>
      <c r="MJ81" s="42">
        <f>Tabla25[[#This Row],[PAS_DUR_COR_COD_ROS_TG_NEU]]-Tabla25[[#This Row],[PAS_DUR_COR_COD_ESC_TG_NEU]]</f>
        <v>668.26666666666665</v>
      </c>
      <c r="MK81" s="42">
        <f>Tabla25[[#This Row],[PAS_DUR_COR_COD_ROS_TG_POS]]-Tabla25[[#This Row],[PAS_DUR_COR_COD_ESC_TG_POS]]</f>
        <v>125.70588235294122</v>
      </c>
      <c r="ML81" s="42">
        <f>Tabla25[[#This Row],[PAS_DUR_COR_COD_ROS_TG_TOT]]-Tabla25[[#This Row],[PAS_DUR_COR_COD_ESC_TG_TOT]]</f>
        <v>509.24693446088781</v>
      </c>
      <c r="MM81" s="44">
        <f>Tabla25[[#This Row],[ESC_NUM_COR_COD_ROS_TG_NEG]]-Tabla25[[#This Row],[ESC_NUM_COR_COD_ESC_TG_NEG]]</f>
        <v>1.7999999999999998</v>
      </c>
      <c r="MN81" s="44">
        <f>Tabla25[[#This Row],[ESC_NUM_COR_COD_ROS_TG_NEU]]-Tabla25[[#This Row],[ESC_NUM_COR_COD_ESC_TG_NEU]]</f>
        <v>1.7777777777777777</v>
      </c>
      <c r="MO81" s="44">
        <f>Tabla25[[#This Row],[ESC_NUM_COR_COD_ROS_TG_POS]]-Tabla25[[#This Row],[ESC_NUM_COR_COD_ESC_TG_POS]]</f>
        <v>1.2222222222222221</v>
      </c>
      <c r="MP81" s="44">
        <f>Tabla25[[#This Row],[ESC_NUM_COR_COD_ROS_TG_TOT]]-Tabla25[[#This Row],[ESC_NUM_COR_COD_ESC_TG_TOT]]</f>
        <v>1.6071428571428572</v>
      </c>
      <c r="MQ81" s="44">
        <f>Tabla25[[#This Row],[ESC_DUR_COR_COD_ROS_TG_NEG]]-Tabla25[[#This Row],[ESC_DUR_COR_COD_ESC_TG_NEG]]</f>
        <v>751.33333333333326</v>
      </c>
      <c r="MR81" s="44">
        <f>Tabla25[[#This Row],[ESC_DUR_COR_COD_ROS_TG_NEU]]-Tabla25[[#This Row],[ESC_DUR_COR_COD_ESC_TG_NEU]]</f>
        <v>719.5</v>
      </c>
      <c r="MS81" s="44">
        <f>Tabla25[[#This Row],[ESC_DUR_COR_COD_ROS_TG_POS]]-Tabla25[[#This Row],[ESC_DUR_COR_COD_ESC_TG_POS]]</f>
        <v>1066.25</v>
      </c>
      <c r="MT81" s="44">
        <f>Tabla25[[#This Row],[ESC_DUR_COR_COD_ROS_TG_TOT]]-Tabla25[[#This Row],[ESC_DUR_COR_COD_ESC_TG_TOT]]</f>
        <v>903.32142857142867</v>
      </c>
      <c r="MU81" s="47">
        <f>Tabla25[[#This Row],[ROS_NUM_COR_COD_ROS_TG_NEG]]-Tabla25[[#This Row],[ROS_NUM_COR_COD_ESC_TG_NEG]]</f>
        <v>-1.5555555555555558</v>
      </c>
      <c r="MV81" s="47">
        <f>Tabla25[[#This Row],[ROS_NUM_COR_COD_ROS_TG_NEU]]-Tabla25[[#This Row],[ROS_NUM_COR_COD_ESC_TG_NEU]]</f>
        <v>0</v>
      </c>
      <c r="MW81" s="47">
        <f>Tabla25[[#This Row],[ROS_NUM_COR_COD_ROS_TG_POS]]-Tabla25[[#This Row],[ROS_NUM_COR_COD_ESC_TG_POS]]</f>
        <v>-0.59999999999999987</v>
      </c>
      <c r="MX81" s="47">
        <f>Tabla25[[#This Row],[ROS_NUM_COR_COD_ROS_TG_TOT]]-Tabla25[[#This Row],[ROS_NUM_COR_COD_ESC_TG_TOT]]</f>
        <v>-0.68965517241379315</v>
      </c>
      <c r="MY81" s="47">
        <f>Tabla25[[#This Row],[ROS_DUR_COR_COD_ROS_TG_NEG]]-Tabla25[[#This Row],[ROS_DUR_COR_COD_ESC_TG_NEG]]</f>
        <v>-514.59999999999991</v>
      </c>
      <c r="MZ81" s="47">
        <f>Tabla25[[#This Row],[ROS_DUR_COR_COD_ROS_TG_NEU]]-Tabla25[[#This Row],[ROS_DUR_COR_COD_ESC_TG_NEU]]</f>
        <v>-1109.5</v>
      </c>
      <c r="NA81" s="47">
        <f>Tabla25[[#This Row],[ROS_DUR_COR_COD_ROS_TG_POS]]-Tabla25[[#This Row],[ROS_DUR_COR_COD_ESC_TG_POS]]</f>
        <v>166.26666666666665</v>
      </c>
      <c r="NB81" s="47">
        <f>Tabla25[[#This Row],[ROS_DUR_COR_COD_ROS_TG_TOT]]-Tabla25[[#This Row],[ROS_DUR_COR_COD_ESC_TG_TOT]]</f>
        <v>-324.26363636363635</v>
      </c>
      <c r="NC81">
        <v>297</v>
      </c>
      <c r="ND81">
        <v>378.5</v>
      </c>
      <c r="NE81">
        <v>385.66666666666669</v>
      </c>
      <c r="NF81">
        <v>339.9</v>
      </c>
      <c r="NG81">
        <v>327.2</v>
      </c>
      <c r="NH81">
        <v>129</v>
      </c>
      <c r="NI81">
        <v>315.39999999999998</v>
      </c>
      <c r="NJ81">
        <v>303.81818181818181</v>
      </c>
      <c r="NK81">
        <v>226.66666666666666</v>
      </c>
      <c r="NL81">
        <v>324</v>
      </c>
      <c r="NM81">
        <v>364.5</v>
      </c>
      <c r="NN81">
        <v>293.85714285714283</v>
      </c>
      <c r="NO81">
        <v>278</v>
      </c>
      <c r="NP81">
        <v>360</v>
      </c>
      <c r="NQ81">
        <v>323.39999999999998</v>
      </c>
      <c r="NR81">
        <v>310.58333333333331</v>
      </c>
      <c r="NS81">
        <v>354.57894736842104</v>
      </c>
      <c r="NT81">
        <v>342.4</v>
      </c>
      <c r="NU81">
        <v>336.375</v>
      </c>
      <c r="NV81">
        <v>344.85454545454547</v>
      </c>
      <c r="NW81">
        <v>366.36363636363637</v>
      </c>
      <c r="NX81">
        <v>349.13333333333333</v>
      </c>
      <c r="NY81">
        <v>339.64705882352939</v>
      </c>
      <c r="NZ81">
        <v>349.7906976744186</v>
      </c>
      <c r="OA81" s="15">
        <f>Tabla2[[#This Row],[ROS_1DU_COR_COD_ROS_TG_NEG]]-Tabla2[[#This Row],[PAS_1DU_COR_COD_ROS_TG_NEG]]</f>
        <v>-57.578947368421041</v>
      </c>
      <c r="OB81" s="15">
        <f>Tabla2[[#This Row],[ROS_1DU_COR_COD_ROS_TG_NEU]]-Tabla2[[#This Row],[PAS_1DU_COR_COD_ROS_TG_NEU]]</f>
        <v>36.100000000000023</v>
      </c>
      <c r="OC81" s="15">
        <f>Tabla2[[#This Row],[ROS_1DU_COR_COD_ROS_TG_POS]]-Tabla2[[#This Row],[PAS_1DU_COR_COD_ROS_TG_POS]]</f>
        <v>49.291666666666686</v>
      </c>
      <c r="OD81" s="15">
        <f>Tabla2[[#This Row],[ROS_1DU_COR_COD_ROS_TG_TOT]]-Tabla2[[#This Row],[PAS_1DU_COR_COD_ROS_TG_TOT]]</f>
        <v>-4.9545454545454959</v>
      </c>
      <c r="OE81" s="15">
        <f>Tabla2[[#This Row],[ROS_1DU_COR_COD_ESC_TG_NEG]]-Tabla2[[#This Row],[PAS_1DU_COR_COD_ESC_TG_NEG]]</f>
        <v>-39.163636363636385</v>
      </c>
      <c r="OF81" s="15">
        <f>Tabla2[[#This Row],[ROS_1DU_COR_COD_ESC_TG_NEU]]-Tabla2[[#This Row],[PAS_1DU_COR_COD_ESC_TG_NEU]]</f>
        <v>-220.13333333333333</v>
      </c>
      <c r="OG81" s="15">
        <f>Tabla2[[#This Row],[ROS_1DU_COR_COD_ESC_TG_POS]]-Tabla2[[#This Row],[PAS_1DU_COR_COD_ESC_TG_POS]]</f>
        <v>-24.247058823529414</v>
      </c>
      <c r="OH81" s="15">
        <f>Tabla2[[#This Row],[ROS_1DU_COR_COD_ESC_TG_TOT]]-Tabla2[[#This Row],[PAS_1DU_COR_COD_ESC_TG_TOT]]</f>
        <v>-45.972515856236782</v>
      </c>
      <c r="OI81" s="15">
        <f>Tabla2[[#This Row],[PAS_1DU_COR_COD_ROS_TG_NEG]]-Tabla2[[#This Row],[ESC_1DU_COR_COD_ROS_TG_NEG]]</f>
        <v>127.91228070175438</v>
      </c>
      <c r="OJ81" s="15">
        <f>Tabla2[[#This Row],[PAS_1DU_COR_COD_ROS_TG_NEU]]-Tabla2[[#This Row],[ESC_1DU_COR_COD_ROS_TG_NEU]]</f>
        <v>18.399999999999977</v>
      </c>
      <c r="OK81" s="15">
        <f>Tabla2[[#This Row],[PAS_1DU_COR_COD_ROS_TG_POS]]-Tabla2[[#This Row],[ESC_1DU_COR_COD_ROS_TG_POS]]</f>
        <v>-28.125</v>
      </c>
      <c r="OL81" s="15">
        <f>Tabla2[[#This Row],[PAS_1DU_COR_COD_ROS_TG_TOT]]-Tabla2[[#This Row],[ESC_1DU_COR_COD_ROS_TG_TOT]]</f>
        <v>50.99740259740264</v>
      </c>
      <c r="OM81" s="15">
        <f>Tabla2[[#This Row],[PAS_1DU_COR_COD_ESC_TG_NEG]]-Tabla2[[#This Row],[ESC_1DU_COR_COD_ESC_TG_NEG]]</f>
        <v>88.363636363636374</v>
      </c>
      <c r="ON81" s="15">
        <f>Tabla2[[#This Row],[PAS_1DU_COR_COD_ESC_TG_NEU]]-Tabla2[[#This Row],[ESC_1DU_COR_COD_ESC_TG_NEU]]</f>
        <v>-10.866666666666674</v>
      </c>
      <c r="OO81" s="15">
        <f>Tabla2[[#This Row],[PAS_1DU_COR_COD_ESC_TG_POS]]-Tabla2[[#This Row],[ESC_1DU_COR_COD_ESC_TG_POS]]</f>
        <v>16.247058823529414</v>
      </c>
      <c r="OP81" s="15">
        <f>Tabla2[[#This Row],[PAS_1DU_COR_COD_ESC_TG_TOT]]-Tabla2[[#This Row],[ESC_1DU_COR_COD_ESC_TG_TOT]]</f>
        <v>39.207364341085281</v>
      </c>
      <c r="OQ81" s="61">
        <v>-30.199999999999989</v>
      </c>
      <c r="OR81" s="62">
        <v>249.5</v>
      </c>
      <c r="OS81" s="62">
        <v>70.266666666666708</v>
      </c>
      <c r="OT81" s="62">
        <v>36.081818181818164</v>
      </c>
      <c r="OU81" s="62">
        <v>-51.333333333333343</v>
      </c>
      <c r="OV81" s="62">
        <v>-36</v>
      </c>
      <c r="OW81" s="62">
        <v>41.100000000000023</v>
      </c>
      <c r="OX81" s="62">
        <v>-16.726190476190482</v>
      </c>
      <c r="OY81" s="62">
        <v>-11.784688995215333</v>
      </c>
      <c r="OZ81" s="62">
        <v>-6.7333333333333485</v>
      </c>
      <c r="PA81" s="62">
        <v>-3.2720588235293917</v>
      </c>
      <c r="PB81" s="62">
        <v>-4.9361522198731222</v>
      </c>
    </row>
    <row r="82" spans="1:418" x14ac:dyDescent="0.3">
      <c r="A82" s="2" t="s">
        <v>80</v>
      </c>
      <c r="B82" s="2">
        <v>30</v>
      </c>
      <c r="C82" s="2">
        <v>2</v>
      </c>
      <c r="D82" s="2">
        <v>32</v>
      </c>
      <c r="E82">
        <v>3.6</v>
      </c>
      <c r="F82">
        <v>1062.1875</v>
      </c>
      <c r="G82">
        <v>3.65</v>
      </c>
      <c r="H82">
        <v>898.52941176470586</v>
      </c>
      <c r="I82">
        <v>4</v>
      </c>
      <c r="J82">
        <v>1316.2</v>
      </c>
      <c r="K82">
        <v>3.75</v>
      </c>
      <c r="L82">
        <v>1083.6041666666667</v>
      </c>
      <c r="M82">
        <v>4.1500000000000004</v>
      </c>
      <c r="N82">
        <v>949</v>
      </c>
      <c r="O82">
        <v>3.95</v>
      </c>
      <c r="P82">
        <v>1137.5625</v>
      </c>
      <c r="Q82">
        <v>3.55</v>
      </c>
      <c r="R82">
        <v>1002.3333333333334</v>
      </c>
      <c r="S82">
        <v>3.8833333333333333</v>
      </c>
      <c r="T82">
        <v>1024.0377358490566</v>
      </c>
      <c r="U82">
        <v>3.8166666666666669</v>
      </c>
      <c r="V82">
        <v>1052.3465346534654</v>
      </c>
      <c r="W82">
        <v>1.6</v>
      </c>
      <c r="X82">
        <v>387.77777777777777</v>
      </c>
      <c r="Y82">
        <v>1.05</v>
      </c>
      <c r="Z82">
        <v>415.38461538461536</v>
      </c>
      <c r="AA82">
        <v>1.25</v>
      </c>
      <c r="AB82">
        <v>386.4</v>
      </c>
      <c r="AC82">
        <v>1.3</v>
      </c>
      <c r="AD82">
        <v>395.13043478260869</v>
      </c>
      <c r="AE82">
        <v>1.3</v>
      </c>
      <c r="AF82">
        <v>395.13043478260869</v>
      </c>
      <c r="AG82">
        <v>2.9777777777777779</v>
      </c>
      <c r="AH82">
        <v>846.68707482993193</v>
      </c>
      <c r="BM82">
        <v>2.9777777777777779</v>
      </c>
      <c r="BN82">
        <v>846.68707482993193</v>
      </c>
      <c r="BO82">
        <v>5.3</v>
      </c>
      <c r="BP82">
        <v>1217.5555555555557</v>
      </c>
      <c r="BQ82">
        <v>5.2</v>
      </c>
      <c r="BR82">
        <v>1328.1111111111111</v>
      </c>
      <c r="BS82">
        <v>4.2</v>
      </c>
      <c r="BT82">
        <v>1094.25</v>
      </c>
      <c r="BU82">
        <v>4.9000000000000004</v>
      </c>
      <c r="BV82">
        <v>1217.8846153846155</v>
      </c>
      <c r="BW82">
        <v>2.3333333333333335</v>
      </c>
      <c r="BX82">
        <v>769.85714285714289</v>
      </c>
      <c r="BY82">
        <v>4.7777777777777777</v>
      </c>
      <c r="BZ82">
        <v>1204.125</v>
      </c>
      <c r="CA82">
        <v>4.4444444444444446</v>
      </c>
      <c r="CB82">
        <v>900.33333333333337</v>
      </c>
      <c r="CC82">
        <v>3.8518518518518516</v>
      </c>
      <c r="CD82">
        <v>963.54166666666663</v>
      </c>
      <c r="CE82">
        <v>4.4035087719298245</v>
      </c>
      <c r="CF82">
        <v>1095.8</v>
      </c>
      <c r="CG82">
        <v>3.1</v>
      </c>
      <c r="CH82">
        <v>801.77777777777783</v>
      </c>
      <c r="CI82">
        <v>2.5</v>
      </c>
      <c r="CJ82">
        <v>594.70000000000005</v>
      </c>
      <c r="CK82">
        <v>3</v>
      </c>
      <c r="CL82">
        <v>909.57142857142856</v>
      </c>
      <c r="CM82">
        <v>2.8666666666666667</v>
      </c>
      <c r="CN82">
        <v>751.15384615384619</v>
      </c>
      <c r="CO82">
        <v>5</v>
      </c>
      <c r="CP82">
        <v>1221.75</v>
      </c>
      <c r="CQ82">
        <v>3</v>
      </c>
      <c r="CR82">
        <v>739.57142857142856</v>
      </c>
      <c r="CS82">
        <v>3.1111111111111112</v>
      </c>
      <c r="CT82">
        <v>1077.3333333333333</v>
      </c>
      <c r="CU82">
        <v>3.7037037037037037</v>
      </c>
      <c r="CV82">
        <v>1019.7619047619048</v>
      </c>
      <c r="CW82">
        <v>3.263157894736842</v>
      </c>
      <c r="CX82">
        <v>871.17021276595744</v>
      </c>
      <c r="CY82">
        <v>3.8333333333333335</v>
      </c>
      <c r="CZ82">
        <v>986.95876288659792</v>
      </c>
      <c r="DA82">
        <v>3.1</v>
      </c>
      <c r="DB82">
        <v>502.5</v>
      </c>
      <c r="DC82">
        <v>2.2999999999999998</v>
      </c>
      <c r="DD82">
        <v>619.25</v>
      </c>
      <c r="DE82">
        <v>2.1</v>
      </c>
      <c r="DF82">
        <v>365.6</v>
      </c>
      <c r="DG82">
        <v>2.5</v>
      </c>
      <c r="DH82">
        <v>486.96428571428572</v>
      </c>
      <c r="DI82">
        <v>1.7777777777777777</v>
      </c>
      <c r="DJ82">
        <v>471.75</v>
      </c>
      <c r="DK82">
        <v>2.5555555555555554</v>
      </c>
      <c r="DL82">
        <v>571.77777777777783</v>
      </c>
      <c r="DM82">
        <v>2.6666666666666665</v>
      </c>
      <c r="DN82">
        <v>611.25</v>
      </c>
      <c r="DO82">
        <v>2.3333333333333335</v>
      </c>
      <c r="DP82">
        <v>552.4</v>
      </c>
      <c r="DQ82">
        <v>2.4210526315789473</v>
      </c>
      <c r="DR82">
        <v>517.83018867924534</v>
      </c>
      <c r="DS82">
        <v>2.4210526315789473</v>
      </c>
      <c r="DT82">
        <v>517.83018867924534</v>
      </c>
      <c r="DU82">
        <v>3.3625730994152048</v>
      </c>
      <c r="DV82">
        <v>821.2</v>
      </c>
      <c r="EE82">
        <v>4</v>
      </c>
      <c r="EF82">
        <v>980</v>
      </c>
      <c r="EG82">
        <v>5</v>
      </c>
      <c r="EH82">
        <v>1373</v>
      </c>
      <c r="EI82">
        <v>8</v>
      </c>
      <c r="EJ82">
        <v>1499</v>
      </c>
      <c r="EK82">
        <v>5.666666666666667</v>
      </c>
      <c r="EL82">
        <v>1284</v>
      </c>
      <c r="EM82">
        <v>5.666666666666667</v>
      </c>
      <c r="EN82">
        <v>1284</v>
      </c>
      <c r="EW82">
        <v>6</v>
      </c>
      <c r="EX82">
        <v>752</v>
      </c>
      <c r="EY82">
        <v>0</v>
      </c>
      <c r="FA82">
        <v>1</v>
      </c>
      <c r="FB82">
        <v>112</v>
      </c>
      <c r="FC82">
        <v>2.3333333333333335</v>
      </c>
      <c r="FD82">
        <v>432</v>
      </c>
      <c r="FE82">
        <v>2.3333333333333335</v>
      </c>
      <c r="FF82">
        <v>432</v>
      </c>
      <c r="FG82">
        <v>4</v>
      </c>
      <c r="FH82">
        <v>943.2</v>
      </c>
      <c r="FQ82">
        <v>6</v>
      </c>
      <c r="FR82">
        <v>1213</v>
      </c>
      <c r="FS82">
        <v>3</v>
      </c>
      <c r="FT82">
        <v>953</v>
      </c>
      <c r="FU82">
        <v>4</v>
      </c>
      <c r="FV82">
        <v>686</v>
      </c>
      <c r="FW82">
        <v>4.333333333333333</v>
      </c>
      <c r="FX82">
        <v>950.66666666666663</v>
      </c>
      <c r="FY82">
        <v>4.333333333333333</v>
      </c>
      <c r="FZ82">
        <v>950.66666666666663</v>
      </c>
      <c r="GA82">
        <v>4.333333333333333</v>
      </c>
      <c r="GB82">
        <v>950.66666666666663</v>
      </c>
      <c r="GC82">
        <v>4.1111111111111107</v>
      </c>
      <c r="GD82">
        <v>946</v>
      </c>
      <c r="GE82">
        <v>3.4</v>
      </c>
      <c r="GF82">
        <v>827.51898734177212</v>
      </c>
      <c r="GG82">
        <v>2.3333333333333335</v>
      </c>
      <c r="GH82">
        <v>854.6</v>
      </c>
      <c r="GI82">
        <v>1.7</v>
      </c>
      <c r="GJ82">
        <v>429.11111111111109</v>
      </c>
      <c r="GK82">
        <v>2.8888888888888888</v>
      </c>
      <c r="GL82">
        <v>878.71428571428567</v>
      </c>
      <c r="GM82">
        <v>2.2857142857142856</v>
      </c>
      <c r="GN82">
        <v>680.28571428571433</v>
      </c>
      <c r="GO82">
        <v>1.8</v>
      </c>
      <c r="GP82">
        <v>730.66666666666663</v>
      </c>
      <c r="GQ82">
        <v>3.8</v>
      </c>
      <c r="GR82">
        <v>1359.4285714285713</v>
      </c>
      <c r="GS82">
        <v>1.7</v>
      </c>
      <c r="GT82">
        <v>542</v>
      </c>
      <c r="GU82">
        <v>2.4333333333333331</v>
      </c>
      <c r="GV82">
        <v>884.7</v>
      </c>
      <c r="GW82">
        <v>2.3620689655172415</v>
      </c>
      <c r="GX82">
        <v>780</v>
      </c>
      <c r="GY82">
        <v>4.333333333333333</v>
      </c>
      <c r="GZ82">
        <v>1380.125</v>
      </c>
      <c r="HA82">
        <v>5.3</v>
      </c>
      <c r="HB82">
        <v>1460.8888888888889</v>
      </c>
      <c r="HC82">
        <v>3.7777777777777777</v>
      </c>
      <c r="HD82">
        <v>1431.3333333333333</v>
      </c>
      <c r="HE82">
        <v>4.5</v>
      </c>
      <c r="HF82">
        <v>1425.0869565217392</v>
      </c>
      <c r="HG82">
        <v>4.4000000000000004</v>
      </c>
      <c r="HH82">
        <v>1473.875</v>
      </c>
      <c r="HI82">
        <v>4</v>
      </c>
      <c r="HJ82">
        <v>1032.5555555555557</v>
      </c>
      <c r="HK82">
        <v>5.4</v>
      </c>
      <c r="HL82">
        <v>1461.9</v>
      </c>
      <c r="HM82">
        <v>4.5999999999999996</v>
      </c>
      <c r="HN82">
        <v>1322.3333333333333</v>
      </c>
      <c r="HO82">
        <v>4.5517241379310347</v>
      </c>
      <c r="HP82">
        <v>1369.6</v>
      </c>
      <c r="HQ82">
        <v>3.4568965517241379</v>
      </c>
      <c r="HR82">
        <v>1103.9560439560439</v>
      </c>
      <c r="HS82">
        <v>1.1111111111111112</v>
      </c>
      <c r="HT82">
        <v>365.5</v>
      </c>
      <c r="HU82">
        <v>1.8</v>
      </c>
      <c r="HV82">
        <v>482.33333333333331</v>
      </c>
      <c r="HW82">
        <v>1.6666666666666667</v>
      </c>
      <c r="HX82">
        <v>466</v>
      </c>
      <c r="HY82">
        <v>1.5357142857142858</v>
      </c>
      <c r="HZ82">
        <v>445.27272727272725</v>
      </c>
      <c r="IA82">
        <v>1.5</v>
      </c>
      <c r="IB82">
        <v>496.85714285714283</v>
      </c>
      <c r="IC82">
        <v>2</v>
      </c>
      <c r="ID82">
        <v>525.5</v>
      </c>
      <c r="IE82">
        <v>1.7</v>
      </c>
      <c r="IF82">
        <v>536.5</v>
      </c>
      <c r="IG82">
        <v>1.7333333333333334</v>
      </c>
      <c r="IH82">
        <v>520.60869565217388</v>
      </c>
      <c r="II82">
        <v>1.6379310344827587</v>
      </c>
      <c r="IJ82">
        <v>483.77777777777777</v>
      </c>
      <c r="IK82">
        <v>1.6379310344827587</v>
      </c>
      <c r="IL82">
        <v>483.77777777777777</v>
      </c>
      <c r="IM82">
        <v>2.8505747126436782</v>
      </c>
      <c r="IN82">
        <v>898.75</v>
      </c>
      <c r="IO82">
        <v>1</v>
      </c>
      <c r="IP82">
        <v>92</v>
      </c>
      <c r="IS82">
        <v>4</v>
      </c>
      <c r="IT82">
        <v>1189</v>
      </c>
      <c r="IU82">
        <v>2.5</v>
      </c>
      <c r="IV82">
        <v>640.5</v>
      </c>
      <c r="JE82">
        <v>2.5</v>
      </c>
      <c r="JF82">
        <v>640.5</v>
      </c>
      <c r="JG82">
        <v>7</v>
      </c>
      <c r="JH82">
        <v>1411</v>
      </c>
      <c r="JK82">
        <v>3</v>
      </c>
      <c r="JL82">
        <v>935</v>
      </c>
      <c r="JM82">
        <v>5</v>
      </c>
      <c r="JN82">
        <v>1173</v>
      </c>
      <c r="JW82">
        <v>5</v>
      </c>
      <c r="JX82">
        <v>1173</v>
      </c>
      <c r="JY82">
        <v>3.75</v>
      </c>
      <c r="JZ82">
        <v>906.75</v>
      </c>
      <c r="KA82">
        <v>2</v>
      </c>
      <c r="KB82">
        <v>333</v>
      </c>
      <c r="KE82">
        <v>2</v>
      </c>
      <c r="KF82">
        <v>534</v>
      </c>
      <c r="KG82">
        <v>2</v>
      </c>
      <c r="KH82">
        <v>433.5</v>
      </c>
      <c r="KQ82">
        <v>2</v>
      </c>
      <c r="KR82">
        <v>433.5</v>
      </c>
      <c r="KS82">
        <v>2</v>
      </c>
      <c r="KT82">
        <v>433.5</v>
      </c>
      <c r="KU82">
        <v>3.1666666666666665</v>
      </c>
      <c r="KV82">
        <v>749</v>
      </c>
      <c r="KW82">
        <v>2.8611111111111112</v>
      </c>
      <c r="KX82">
        <v>892.42253521126759</v>
      </c>
      <c r="KY82" s="15">
        <f>Tabla2[[#This Row],[ROS_NUM_COR_COD_ROS_TG_NEG]]-Tabla2[[#This Row],[PAS_NUM_COR_COD_ROS_TG_NEG]]</f>
        <v>0.25</v>
      </c>
      <c r="KZ82" s="15">
        <f>Tabla2[[#This Row],[ROS_DUR_COR_COD_ROS_TG_NEG]]-Tabla2[[#This Row],[PAS_DUR_COR_COD_ROS_TG_NEG]]</f>
        <v>524.875</v>
      </c>
      <c r="LA82" s="15">
        <f>Tabla2[[#This Row],[ROS_NUM_COR_COD_ROS_TG_NEU]]-Tabla2[[#This Row],[PAS_NUM_COR_COD_ROS_TG_NEU]]</f>
        <v>4.9999999999999822E-2</v>
      </c>
      <c r="LB82" s="15">
        <f>Tabla2[[#This Row],[ROS_DUR_COR_COD_ROS_TG_NEU]]-Tabla2[[#This Row],[PAS_DUR_COR_COD_ROS_TG_NEU]]</f>
        <v>-105.00694444444434</v>
      </c>
      <c r="LC82" s="15">
        <f>Tabla2[[#This Row],[ROS_NUM_COR_COD_ROS_TG_POS]]-Tabla2[[#This Row],[PAS_NUM_COR_COD_ROS_TG_POS]]</f>
        <v>1.8500000000000005</v>
      </c>
      <c r="LD82" s="15">
        <f>Tabla2[[#This Row],[ROS_DUR_COR_COD_ROS_TG_POS]]-Tabla2[[#This Row],[PAS_DUR_COR_COD_ROS_TG_POS]]</f>
        <v>459.56666666666672</v>
      </c>
      <c r="LE82" s="15">
        <f>Tabla2[[#This Row],[ROS_NUM_COR_COD_ROS_TG_TOT]]-Tabla2[[#This Row],[PAS_NUM_COR_COD_ROS_TG_TOT]]</f>
        <v>0.71666666666666634</v>
      </c>
      <c r="LF82" s="15">
        <f>Tabla2[[#This Row],[ROS_DUR_COR_COD_ROS_TG_TOT]]-Tabla2[[#This Row],[PAS_DUR_COR_COD_ROS_TG_TOT]]</f>
        <v>298.29559748427664</v>
      </c>
      <c r="LG82" s="15">
        <f>Tabla2[[#This Row],[ROS_NUM_COR_COD_ESC_TG_NEG]]-Tabla2[[#This Row],[PAS_NUM_COR_COD_ESC_TG_NEG]]</f>
        <v>-1.8</v>
      </c>
      <c r="LH82" s="15">
        <f>Tabla2[[#This Row],[ROS_DUR_COR_COD_ESC_TG_NEG]]-Tabla2[[#This Row],[PAS_DUR_COR_COD_ESC_TG_NEG]]</f>
        <v>-331.52083333333337</v>
      </c>
      <c r="LI82" s="15">
        <f>Tabla2[[#This Row],[ROS_NUM_COR_COD_ESC_TG_NEU]]-Tabla2[[#This Row],[PAS_NUM_COR_COD_ESC_TG_NEU]]</f>
        <v>0.14999999999999991</v>
      </c>
      <c r="LJ82" s="15">
        <f>Tabla2[[#This Row],[ROS_NUM_COR_COD_ESC_TG_NEG]]-Tabla2[[#This Row],[PAS_NUM_COR_COD_ESC_TG_NEG]]</f>
        <v>-1.8</v>
      </c>
      <c r="LK82" s="15">
        <f>Tabla2[[#This Row],[ROS_NUM_COR_COD_ESC_TG_POS]]-Tabla2[[#This Row],[PAS_NUM_COR_COD_ESC_TG_POS]]</f>
        <v>-2.2999999999999998</v>
      </c>
      <c r="LL82" s="15">
        <f>Tabla2[[#This Row],[ROS_DUR_COR_COD_ESC_TG_POS]]-Tabla2[[#This Row],[PAS_DUR_COR_COD_ESC_TG_POS]]</f>
        <v>-774.2</v>
      </c>
      <c r="LM82" s="15">
        <f>Tabla2[[#This Row],[ROS_NUM_COR_COD_ESC_TG_TOT]]-Tabla2[[#This Row],[PAS_NUM_COR_COD_ESC_TG_TOT]]</f>
        <v>-1.3166666666666669</v>
      </c>
      <c r="LN82" s="15">
        <f>Tabla2[[#This Row],[ROS_DUR_COR_COD_ESC_TG_TOT]]-Tabla2[[#This Row],[PAS_DUR_COR_COD_ESC_TG_TOT]]</f>
        <v>-198.9041666666667</v>
      </c>
      <c r="LO82" s="15">
        <f>Tabla2[[#This Row],[PAS_NUM_COR_COD_ROS_TG_NEG]]-Tabla2[[#This Row],[ESC_NUM_COR_COD_ROS_TG_NEG]]</f>
        <v>-0.84999999999999964</v>
      </c>
      <c r="LP82" s="15">
        <f>Tabla2[[#This Row],[PAS_DUR_COR_COD_ROS_TG_NEG]]-Tabla2[[#This Row],[ESC_DUR_COR_COD_ROS_TG_NEG]]</f>
        <v>-272.75</v>
      </c>
      <c r="LQ82" s="15">
        <f>Tabla2[[#This Row],[PAS_NUM_COR_COD_ROS_TG_NEU]]-Tabla2[[#This Row],[ESC_NUM_COR_COD_ROS_TG_NEU]]</f>
        <v>0.95000000000000018</v>
      </c>
      <c r="LR82" s="15">
        <f>Tabla2[[#This Row],[PAS_DUR_COR_COD_ROS_TG_NEU]]-Tabla2[[#This Row],[ESC_DUR_COR_COD_ROS_TG_NEU]]</f>
        <v>397.99107142857144</v>
      </c>
      <c r="LS82" s="15">
        <f>Tabla2[[#This Row],[PAS_NUM_COR_COD_ROS_TG_POS]]-Tabla2[[#This Row],[ESC_NUM_COR_COD_ROS_TG_POS]]</f>
        <v>0.43888888888888866</v>
      </c>
      <c r="LT82" s="15">
        <f>Tabla2[[#This Row],[PAS_DUR_COR_COD_ROS_TG_POS]]-Tabla2[[#This Row],[ESC_DUR_COR_COD_ROS_TG_POS]]</f>
        <v>-74.999999999999886</v>
      </c>
      <c r="LU82" s="15">
        <f>Tabla2[[#This Row],[PAS_NUM_COR_COD_ROS_TG_TOT]]-Tabla2[[#This Row],[ESC_NUM_COR_COD_ROS_TG_TOT]]</f>
        <v>0.17962962962962958</v>
      </c>
      <c r="LV82" s="15">
        <f>Tabla2[[#This Row],[PAS_DUR_COR_COD_ROS_TG_TOT]]-Tabla2[[#This Row],[ESC_DUR_COR_COD_ROS_TG_TOT]]</f>
        <v>4.2758310871518006</v>
      </c>
      <c r="LW82" s="15">
        <f>Tabla2[[#This Row],[PAS_NUM_COR_COD_ESC_TG_NEG]]-Tabla2[[#This Row],[ESC_NUM_COR_COD_ESC_TG_NEG]]</f>
        <v>1.2666666666666666</v>
      </c>
      <c r="LX82" s="15">
        <f>Tabla2[[#This Row],[PAS_DUR_COR_COD_ESC_TG_NEG]]-Tabla2[[#This Row],[ESC_DUR_COR_COD_ESC_TG_NEG]]</f>
        <v>292.33035714285711</v>
      </c>
      <c r="LY82" s="15">
        <f>Tabla2[[#This Row],[PAS_NUM_COR_COD_ESC_TG_NEU]]-Tabla2[[#This Row],[ESC_NUM_COR_COD_ESC_TG_NEU]]</f>
        <v>-1.1277777777777778</v>
      </c>
      <c r="LZ82" s="15">
        <f>Tabla2[[#This Row],[PAS_DUR_COR_COD_ESC_TG_NEU]]-Tabla2[[#This Row],[ESC_DUR_COR_COD_ESC_TG_NEU]]</f>
        <v>-305.59558823529414</v>
      </c>
      <c r="MA82" s="15">
        <f>Tabla2[[#This Row],[PAS_NUM_COR_COD_ESC_TG_POS]]-Tabla2[[#This Row],[ESC_NUM_COR_COD_ESC_TG_POS]]</f>
        <v>-0.44444444444444464</v>
      </c>
      <c r="MB82" s="15">
        <f>Tabla2[[#This Row],[PAS_DUR_COR_COD_ESC_TG_POS]]-Tabla2[[#This Row],[ESC_DUR_COR_COD_ESC_TG_POS]]</f>
        <v>415.86666666666667</v>
      </c>
      <c r="MC82" s="15">
        <f>Tabla2[[#This Row],[PAS_NUM_COR_COD_ESC_TG_TOT]]-Tabla2[[#This Row],[ESC_NUM_COR_COD_ESC_TG_TOT]]</f>
        <v>-0.10185185185185164</v>
      </c>
      <c r="MD82" s="15">
        <f>Tabla2[[#This Row],[PAS_DUR_COR_COD_ESC_TG_TOT]]-Tabla2[[#This Row],[ESC_DUR_COR_COD_ESC_TG_TOT]]</f>
        <v>120.06250000000011</v>
      </c>
      <c r="ME82" s="42">
        <f>Tabla25[[#This Row],[PAS_NUM_COR_COD_ROS_TG_NEG]]-Tabla25[[#This Row],[PAS_NUM_COR_COD_ESC_TG_NEG]]</f>
        <v>0.55000000000000027</v>
      </c>
      <c r="MF82" s="42">
        <f>Tabla25[[#This Row],[PAS_NUM_COR_COD_ROS_TG_NEU]]-Tabla25[[#This Row],[PAS_NUM_COR_COD_ESC_TG_NEU]]</f>
        <v>0.30000000000000027</v>
      </c>
      <c r="MG82" s="42">
        <f>Tabla25[[#This Row],[PAS_NUM_COR_COD_ROS_TG_POS]]-Tabla25[[#This Row],[PAS_NUM_COR_COD_ESC_TG_POS]]</f>
        <v>-0.45000000000000018</v>
      </c>
      <c r="MH82" s="42">
        <f>Tabla25[[#This Row],[PAS_NUM_COR_COD_ROS_TG_TOT]]-Tabla25[[#This Row],[PAS_NUM_COR_COD_ESC_TG_TOT]]</f>
        <v>0.1333333333333333</v>
      </c>
      <c r="MI82" s="42">
        <f>Tabla25[[#This Row],[PAS_DUR_COR_COD_ROS_TG_NEG]]-Tabla25[[#This Row],[PAS_DUR_COR_COD_ESC_TG_NEG]]</f>
        <v>-113.1875</v>
      </c>
      <c r="MJ82" s="42">
        <f>Tabla25[[#This Row],[PAS_DUR_COR_COD_ROS_TG_NEU]]-Tabla25[[#This Row],[PAS_DUR_COR_COD_ESC_TG_NEU]]</f>
        <v>239.03308823529414</v>
      </c>
      <c r="MK82" s="42">
        <f>Tabla25[[#This Row],[PAS_DUR_COR_COD_ROS_TG_POS]]-Tabla25[[#This Row],[PAS_DUR_COR_COD_ESC_TG_POS]]</f>
        <v>-313.86666666666667</v>
      </c>
      <c r="ML82" s="42">
        <f>Tabla25[[#This Row],[PAS_DUR_COR_COD_ROS_TG_TOT]]-Tabla25[[#This Row],[PAS_DUR_COR_COD_ESC_TG_TOT]]</f>
        <v>-59.566430817610126</v>
      </c>
      <c r="MM82" s="44">
        <f>Tabla25[[#This Row],[ESC_NUM_COR_COD_ROS_TG_NEG]]-Tabla25[[#This Row],[ESC_NUM_COR_COD_ESC_TG_NEG]]</f>
        <v>2.6666666666666665</v>
      </c>
      <c r="MN82" s="44">
        <f>Tabla25[[#This Row],[ESC_NUM_COR_COD_ROS_TG_NEU]]-Tabla25[[#This Row],[ESC_NUM_COR_COD_ESC_TG_NEU]]</f>
        <v>-1.7777777777777777</v>
      </c>
      <c r="MO82" s="44">
        <f>Tabla25[[#This Row],[ESC_NUM_COR_COD_ROS_TG_POS]]-Tabla25[[#This Row],[ESC_NUM_COR_COD_ESC_TG_POS]]</f>
        <v>-1.3333333333333335</v>
      </c>
      <c r="MP82" s="44">
        <f>Tabla25[[#This Row],[ESC_NUM_COR_COD_ROS_TG_TOT]]-Tabla25[[#This Row],[ESC_NUM_COR_COD_ESC_TG_TOT]]</f>
        <v>-0.14814814814814792</v>
      </c>
      <c r="MQ82" s="44">
        <f>Tabla25[[#This Row],[ESC_DUR_COR_COD_ROS_TG_NEG]]-Tabla25[[#This Row],[ESC_DUR_COR_COD_ESC_TG_NEG]]</f>
        <v>451.89285714285711</v>
      </c>
      <c r="MR82" s="44">
        <f>Tabla25[[#This Row],[ESC_DUR_COR_COD_ROS_TG_NEU]]-Tabla25[[#This Row],[ESC_DUR_COR_COD_ESC_TG_NEU]]</f>
        <v>-464.55357142857144</v>
      </c>
      <c r="MS82" s="44">
        <f>Tabla25[[#This Row],[ESC_DUR_COR_COD_ROS_TG_POS]]-Tabla25[[#This Row],[ESC_DUR_COR_COD_ESC_TG_POS]]</f>
        <v>176.99999999999989</v>
      </c>
      <c r="MT82" s="44">
        <f>Tabla25[[#This Row],[ESC_DUR_COR_COD_ROS_TG_TOT]]-Tabla25[[#This Row],[ESC_DUR_COR_COD_ESC_TG_TOT]]</f>
        <v>56.220238095238187</v>
      </c>
      <c r="MU82" s="47">
        <f>Tabla25[[#This Row],[ROS_NUM_COR_COD_ROS_TG_NEG]]-Tabla25[[#This Row],[ROS_NUM_COR_COD_ESC_TG_NEG]]</f>
        <v>2.6000000000000005</v>
      </c>
      <c r="MV82" s="47">
        <f>Tabla25[[#This Row],[ROS_NUM_COR_COD_ROS_TG_NEU]]-Tabla25[[#This Row],[ROS_NUM_COR_COD_ESC_TG_NEU]]</f>
        <v>0.20000000000000018</v>
      </c>
      <c r="MW82" s="47">
        <f>Tabla25[[#This Row],[ROS_NUM_COR_COD_ROS_TG_POS]]-Tabla25[[#This Row],[ROS_NUM_COR_COD_ESC_TG_POS]]</f>
        <v>3.7</v>
      </c>
      <c r="MX82" s="47">
        <f>Tabla25[[#This Row],[ROS_NUM_COR_COD_ROS_TG_TOT]]-Tabla25[[#This Row],[ROS_NUM_COR_COD_ESC_TG_TOT]]</f>
        <v>2.1666666666666665</v>
      </c>
      <c r="MY82" s="47">
        <f>Tabla25[[#This Row],[ROS_DUR_COR_COD_ROS_TG_NEG]]-Tabla25[[#This Row],[ROS_DUR_COR_COD_ESC_TG_NEG]]</f>
        <v>743.20833333333337</v>
      </c>
      <c r="MZ82" s="47">
        <f>Tabla25[[#This Row],[ROS_DUR_COR_COD_ROS_TG_NEU]]-Tabla25[[#This Row],[ROS_DUR_COR_COD_ESC_TG_NEU]]</f>
        <v>-326.87301587301567</v>
      </c>
      <c r="NA82" s="47">
        <f>Tabla25[[#This Row],[ROS_DUR_COR_COD_ROS_TG_POS]]-Tabla25[[#This Row],[ROS_DUR_COR_COD_ESC_TG_POS]]</f>
        <v>919.90000000000009</v>
      </c>
      <c r="NB82" s="47">
        <f>Tabla25[[#This Row],[ROS_DUR_COR_COD_ROS_TG_TOT]]-Tabla25[[#This Row],[ROS_DUR_COR_COD_ESC_TG_TOT]]</f>
        <v>437.63333333333321</v>
      </c>
      <c r="NC82">
        <v>198.5</v>
      </c>
      <c r="ND82">
        <v>181.33333333333334</v>
      </c>
      <c r="NE82">
        <v>254.2</v>
      </c>
      <c r="NF82">
        <v>213.40740740740742</v>
      </c>
      <c r="NG82">
        <v>229</v>
      </c>
      <c r="NH82">
        <v>298.42857142857144</v>
      </c>
      <c r="NI82">
        <v>231.42857142857142</v>
      </c>
      <c r="NJ82">
        <v>254.15</v>
      </c>
      <c r="NK82">
        <v>224.75</v>
      </c>
      <c r="NL82">
        <v>168.14285714285714</v>
      </c>
      <c r="NM82">
        <v>229.33333333333334</v>
      </c>
      <c r="NN82">
        <v>207.1904761904762</v>
      </c>
      <c r="NO82">
        <v>265.85714285714283</v>
      </c>
      <c r="NP82">
        <v>202.875</v>
      </c>
      <c r="NQ82">
        <v>146.55555555555554</v>
      </c>
      <c r="NR82">
        <v>200.125</v>
      </c>
      <c r="NS82">
        <v>242.21052631578948</v>
      </c>
      <c r="NT82">
        <v>255.4375</v>
      </c>
      <c r="NU82">
        <v>278.33333333333331</v>
      </c>
      <c r="NV82">
        <v>258.47169811320754</v>
      </c>
      <c r="NW82">
        <v>273.5</v>
      </c>
      <c r="NX82">
        <v>209.70588235294119</v>
      </c>
      <c r="NY82">
        <v>283.2</v>
      </c>
      <c r="NZ82">
        <v>253.9375</v>
      </c>
      <c r="OA82" s="15">
        <f>Tabla2[[#This Row],[ROS_1DU_COR_COD_ROS_TG_NEG]]-Tabla2[[#This Row],[PAS_1DU_COR_COD_ROS_TG_NEG]]</f>
        <v>-43.71052631578948</v>
      </c>
      <c r="OB82" s="15">
        <f>Tabla2[[#This Row],[ROS_1DU_COR_COD_ROS_TG_NEU]]-Tabla2[[#This Row],[PAS_1DU_COR_COD_ROS_TG_NEU]]</f>
        <v>-74.104166666666657</v>
      </c>
      <c r="OC82" s="15">
        <f>Tabla2[[#This Row],[ROS_1DU_COR_COD_ROS_TG_POS]]-Tabla2[[#This Row],[PAS_1DU_COR_COD_ROS_TG_POS]]</f>
        <v>-24.133333333333326</v>
      </c>
      <c r="OD82" s="15">
        <f>Tabla2[[#This Row],[ROS_1DU_COR_COD_ROS_TG_TOT]]-Tabla2[[#This Row],[PAS_1DU_COR_COD_ROS_TG_TOT]]</f>
        <v>-45.064290705800119</v>
      </c>
      <c r="OE82" s="15">
        <f>Tabla2[[#This Row],[ROS_1DU_COR_COD_ESC_TG_NEG]]-Tabla2[[#This Row],[PAS_1DU_COR_COD_ESC_TG_NEG]]</f>
        <v>-44.5</v>
      </c>
      <c r="OF82" s="15">
        <f>Tabla2[[#This Row],[ROS_1DU_COR_COD_ESC_TG_NEU]]-Tabla2[[#This Row],[PAS_1DU_COR_COD_ESC_TG_NEU]]</f>
        <v>88.722689075630257</v>
      </c>
      <c r="OG82" s="15">
        <f>Tabla2[[#This Row],[ROS_1DU_COR_COD_ESC_TG_POS]]-Tabla2[[#This Row],[PAS_1DU_COR_COD_ESC_TG_POS]]</f>
        <v>-51.771428571428572</v>
      </c>
      <c r="OH82" s="15">
        <f>Tabla2[[#This Row],[ROS_1DU_COR_COD_ESC_TG_TOT]]-Tabla2[[#This Row],[PAS_1DU_COR_COD_ESC_TG_TOT]]</f>
        <v>0.21250000000000568</v>
      </c>
      <c r="OI82" s="15">
        <f>Tabla2[[#This Row],[PAS_1DU_COR_COD_ROS_TG_NEG]]-Tabla2[[#This Row],[ESC_1DU_COR_COD_ROS_TG_NEG]]</f>
        <v>17.46052631578948</v>
      </c>
      <c r="OJ82" s="15">
        <f>Tabla2[[#This Row],[PAS_1DU_COR_COD_ROS_TG_NEU]]-Tabla2[[#This Row],[ESC_1DU_COR_COD_ROS_TG_NEU]]</f>
        <v>87.294642857142861</v>
      </c>
      <c r="OK82" s="15">
        <f>Tabla2[[#This Row],[PAS_1DU_COR_COD_ROS_TG_POS]]-Tabla2[[#This Row],[ESC_1DU_COR_COD_ROS_TG_POS]]</f>
        <v>48.999999999999972</v>
      </c>
      <c r="OL82" s="15">
        <f>Tabla2[[#This Row],[PAS_1DU_COR_COD_ROS_TG_TOT]]-Tabla2[[#This Row],[ESC_1DU_COR_COD_ROS_TG_TOT]]</f>
        <v>51.281221922731334</v>
      </c>
      <c r="OM82" s="15">
        <f>Tabla2[[#This Row],[PAS_1DU_COR_COD_ESC_TG_NEG]]-Tabla2[[#This Row],[ESC_1DU_COR_COD_ESC_TG_NEG]]</f>
        <v>7.6428571428571672</v>
      </c>
      <c r="ON82" s="15">
        <f>Tabla2[[#This Row],[PAS_1DU_COR_COD_ESC_TG_NEU]]-Tabla2[[#This Row],[ESC_1DU_COR_COD_ESC_TG_NEU]]</f>
        <v>6.8308823529411882</v>
      </c>
      <c r="OO82" s="15">
        <f>Tabla2[[#This Row],[PAS_1DU_COR_COD_ESC_TG_POS]]-Tabla2[[#This Row],[ESC_1DU_COR_COD_ESC_TG_POS]]</f>
        <v>136.64444444444445</v>
      </c>
      <c r="OP82" s="15">
        <f>Tabla2[[#This Row],[PAS_1DU_COR_COD_ESC_TG_TOT]]-Tabla2[[#This Row],[ESC_1DU_COR_COD_ESC_TG_TOT]]</f>
        <v>53.8125</v>
      </c>
      <c r="OQ82" s="61">
        <v>-30.5</v>
      </c>
      <c r="OR82" s="62">
        <v>-117.0952380952381</v>
      </c>
      <c r="OS82" s="62">
        <v>22.771428571428572</v>
      </c>
      <c r="OT82" s="62">
        <v>-40.742592592592587</v>
      </c>
      <c r="OU82" s="62">
        <v>-41.107142857142833</v>
      </c>
      <c r="OV82" s="62">
        <v>-34.732142857142861</v>
      </c>
      <c r="OW82" s="62">
        <v>82.7777777777778</v>
      </c>
      <c r="OX82" s="62">
        <v>7.065476190476204</v>
      </c>
      <c r="OY82" s="62">
        <v>-31.28947368421052</v>
      </c>
      <c r="OZ82" s="62">
        <v>45.731617647058812</v>
      </c>
      <c r="PA82" s="62">
        <v>-4.8666666666666742</v>
      </c>
      <c r="PB82" s="62">
        <v>4.5341981132075375</v>
      </c>
    </row>
    <row r="83" spans="1:418" x14ac:dyDescent="0.3">
      <c r="A83" s="2" t="s">
        <v>81</v>
      </c>
      <c r="B83" s="2">
        <v>30</v>
      </c>
      <c r="C83" s="2">
        <v>2</v>
      </c>
      <c r="D83" s="2">
        <v>30</v>
      </c>
      <c r="E83">
        <v>1.45</v>
      </c>
      <c r="F83">
        <v>694.55555555555554</v>
      </c>
      <c r="G83">
        <v>1.9</v>
      </c>
      <c r="H83">
        <v>643.5454545454545</v>
      </c>
      <c r="I83">
        <v>1.8</v>
      </c>
      <c r="J83">
        <v>673.27272727272725</v>
      </c>
      <c r="K83">
        <v>1.7166666666666666</v>
      </c>
      <c r="L83">
        <v>668.90322580645159</v>
      </c>
      <c r="M83">
        <v>2.4</v>
      </c>
      <c r="N83">
        <v>838.91666666666663</v>
      </c>
      <c r="O83">
        <v>2.2000000000000002</v>
      </c>
      <c r="P83">
        <v>1050.125</v>
      </c>
      <c r="Q83">
        <v>1.5</v>
      </c>
      <c r="R83">
        <v>588.77777777777783</v>
      </c>
      <c r="S83">
        <v>2.0333333333333332</v>
      </c>
      <c r="T83">
        <v>819.55172413793105</v>
      </c>
      <c r="U83">
        <v>1.875</v>
      </c>
      <c r="V83">
        <v>741.7166666666667</v>
      </c>
      <c r="W83">
        <v>1.2</v>
      </c>
      <c r="X83">
        <v>388.63636363636363</v>
      </c>
      <c r="Y83">
        <v>0.85</v>
      </c>
      <c r="Z83">
        <v>455.14285714285717</v>
      </c>
      <c r="AA83">
        <v>0.75</v>
      </c>
      <c r="AB83">
        <v>347.875</v>
      </c>
      <c r="AC83">
        <v>0.93333333333333335</v>
      </c>
      <c r="AD83">
        <v>394</v>
      </c>
      <c r="AE83">
        <v>0.93333333333333335</v>
      </c>
      <c r="AF83">
        <v>394</v>
      </c>
      <c r="AG83">
        <v>1.5611111111111111</v>
      </c>
      <c r="AH83">
        <v>636.59302325581393</v>
      </c>
      <c r="BM83">
        <v>1.5611111111111111</v>
      </c>
      <c r="BN83">
        <v>636.59302325581393</v>
      </c>
      <c r="BO83">
        <v>0.88888888888888884</v>
      </c>
      <c r="BP83">
        <v>298.75</v>
      </c>
      <c r="BQ83">
        <v>2.75</v>
      </c>
      <c r="BR83">
        <v>1077.2</v>
      </c>
      <c r="BS83">
        <v>3.1111111111111112</v>
      </c>
      <c r="BT83">
        <v>824.71428571428567</v>
      </c>
      <c r="BU83">
        <v>2.2307692307692308</v>
      </c>
      <c r="BV83">
        <v>772.125</v>
      </c>
      <c r="BW83">
        <v>1.5</v>
      </c>
      <c r="BX83">
        <v>654.5</v>
      </c>
      <c r="BY83">
        <v>2.1428571428571428</v>
      </c>
      <c r="BZ83">
        <v>876.5</v>
      </c>
      <c r="CA83">
        <v>1.625</v>
      </c>
      <c r="CB83">
        <v>552.4</v>
      </c>
      <c r="CC83">
        <v>1.7391304347826086</v>
      </c>
      <c r="CD83">
        <v>683.53846153846155</v>
      </c>
      <c r="CE83">
        <v>2</v>
      </c>
      <c r="CF83">
        <v>732.41379310344826</v>
      </c>
      <c r="CG83">
        <v>2.7777777777777777</v>
      </c>
      <c r="CH83">
        <v>790.85714285714289</v>
      </c>
      <c r="CI83">
        <v>2.125</v>
      </c>
      <c r="CJ83">
        <v>561.33333333333337</v>
      </c>
      <c r="CK83">
        <v>1.8888888888888888</v>
      </c>
      <c r="CL83">
        <v>432.83333333333331</v>
      </c>
      <c r="CM83">
        <v>2.2692307692307692</v>
      </c>
      <c r="CN83">
        <v>605.31578947368416</v>
      </c>
      <c r="CO83">
        <v>1.5</v>
      </c>
      <c r="CP83">
        <v>679.75</v>
      </c>
      <c r="CQ83">
        <v>2.1428571428571428</v>
      </c>
      <c r="CR83">
        <v>948.33333333333337</v>
      </c>
      <c r="CS83">
        <v>3.5</v>
      </c>
      <c r="CT83">
        <v>923.66666666666663</v>
      </c>
      <c r="CU83">
        <v>2.3913043478260869</v>
      </c>
      <c r="CV83">
        <v>854.30769230769226</v>
      </c>
      <c r="CW83">
        <v>2.3265306122448979</v>
      </c>
      <c r="CX83">
        <v>706.46875</v>
      </c>
      <c r="CY83">
        <v>2.1632653061224492</v>
      </c>
      <c r="CZ83">
        <v>718.80327868852464</v>
      </c>
      <c r="DA83">
        <v>1.1111111111111112</v>
      </c>
      <c r="DB83">
        <v>613</v>
      </c>
      <c r="DC83">
        <v>1.25</v>
      </c>
      <c r="DD83">
        <v>596.5</v>
      </c>
      <c r="DE83">
        <v>1.2222222222222223</v>
      </c>
      <c r="DF83">
        <v>359.5</v>
      </c>
      <c r="DG83">
        <v>1.1923076923076923</v>
      </c>
      <c r="DH83">
        <v>499.64285714285717</v>
      </c>
      <c r="DI83">
        <v>1.875</v>
      </c>
      <c r="DJ83">
        <v>489.66666666666669</v>
      </c>
      <c r="DK83">
        <v>0.7142857142857143</v>
      </c>
      <c r="DL83">
        <v>298</v>
      </c>
      <c r="DM83">
        <v>0.875</v>
      </c>
      <c r="DN83">
        <v>358.66666666666669</v>
      </c>
      <c r="DO83">
        <v>1.173913043478261</v>
      </c>
      <c r="DP83">
        <v>409</v>
      </c>
      <c r="DQ83">
        <v>1.1836734693877551</v>
      </c>
      <c r="DR83">
        <v>457.80769230769232</v>
      </c>
      <c r="DS83">
        <v>1.1836734693877551</v>
      </c>
      <c r="DT83">
        <v>457.80769230769232</v>
      </c>
      <c r="DU83">
        <v>1.8367346938775511</v>
      </c>
      <c r="DV83">
        <v>640.80459770114942</v>
      </c>
      <c r="DW83">
        <v>0</v>
      </c>
      <c r="DY83">
        <v>3</v>
      </c>
      <c r="DZ83">
        <v>763.5</v>
      </c>
      <c r="EA83">
        <v>1</v>
      </c>
      <c r="EB83">
        <v>140</v>
      </c>
      <c r="EC83">
        <v>1.75</v>
      </c>
      <c r="ED83">
        <v>555.66666666666663</v>
      </c>
      <c r="EE83">
        <v>1.5</v>
      </c>
      <c r="EF83">
        <v>676</v>
      </c>
      <c r="EG83">
        <v>1.3333333333333333</v>
      </c>
      <c r="EH83">
        <v>986</v>
      </c>
      <c r="EI83">
        <v>0</v>
      </c>
      <c r="EK83">
        <v>1</v>
      </c>
      <c r="EL83">
        <v>831</v>
      </c>
      <c r="EM83">
        <v>1.2727272727272727</v>
      </c>
      <c r="EN83">
        <v>665.8</v>
      </c>
      <c r="EO83">
        <v>3</v>
      </c>
      <c r="EP83">
        <v>390</v>
      </c>
      <c r="EQ83">
        <v>0</v>
      </c>
      <c r="ES83">
        <v>3</v>
      </c>
      <c r="ET83">
        <v>434</v>
      </c>
      <c r="EU83">
        <v>1.5</v>
      </c>
      <c r="EV83">
        <v>412</v>
      </c>
      <c r="EW83">
        <v>2</v>
      </c>
      <c r="EX83">
        <v>457</v>
      </c>
      <c r="EY83">
        <v>0</v>
      </c>
      <c r="FA83">
        <v>0</v>
      </c>
      <c r="FC83">
        <v>0.5714285714285714</v>
      </c>
      <c r="FD83">
        <v>457</v>
      </c>
      <c r="FE83">
        <v>0.90909090909090906</v>
      </c>
      <c r="FF83">
        <v>434.5</v>
      </c>
      <c r="FG83">
        <v>1.0909090909090908</v>
      </c>
      <c r="FH83">
        <v>563</v>
      </c>
      <c r="FI83">
        <v>0</v>
      </c>
      <c r="FK83">
        <v>1</v>
      </c>
      <c r="FL83">
        <v>112</v>
      </c>
      <c r="FM83">
        <v>2</v>
      </c>
      <c r="FN83">
        <v>450</v>
      </c>
      <c r="FO83">
        <v>1</v>
      </c>
      <c r="FP83">
        <v>224.66666666666666</v>
      </c>
      <c r="FQ83">
        <v>1.5</v>
      </c>
      <c r="FR83">
        <v>208</v>
      </c>
      <c r="FS83">
        <v>0</v>
      </c>
      <c r="FU83">
        <v>0</v>
      </c>
      <c r="FW83">
        <v>0.42857142857142855</v>
      </c>
      <c r="FX83">
        <v>208</v>
      </c>
      <c r="FY83">
        <v>0.63636363636363635</v>
      </c>
      <c r="FZ83">
        <v>218</v>
      </c>
      <c r="GA83">
        <v>0.63636363636363635</v>
      </c>
      <c r="GB83">
        <v>218</v>
      </c>
      <c r="GC83">
        <v>0.93939393939393945</v>
      </c>
      <c r="GD83">
        <v>439.78571428571428</v>
      </c>
      <c r="GE83">
        <v>1.6722222222222223</v>
      </c>
      <c r="GF83">
        <v>612.94059405940595</v>
      </c>
      <c r="GG83">
        <v>4</v>
      </c>
      <c r="GH83">
        <v>1036.8</v>
      </c>
      <c r="GI83">
        <v>2</v>
      </c>
      <c r="GJ83">
        <v>977.66666666666663</v>
      </c>
      <c r="GK83">
        <v>0.8</v>
      </c>
      <c r="GL83">
        <v>341</v>
      </c>
      <c r="GM83">
        <v>2.3529411764705883</v>
      </c>
      <c r="GN83">
        <v>879.9</v>
      </c>
      <c r="GO83">
        <v>1</v>
      </c>
      <c r="GP83">
        <v>610</v>
      </c>
      <c r="GQ83">
        <v>3.75</v>
      </c>
      <c r="GR83">
        <v>926.5</v>
      </c>
      <c r="GS83">
        <v>1.375</v>
      </c>
      <c r="GT83">
        <v>825.33333333333337</v>
      </c>
      <c r="GU83">
        <v>2.3888888888888888</v>
      </c>
      <c r="GV83">
        <v>864.5</v>
      </c>
      <c r="GW83">
        <v>2.3714285714285714</v>
      </c>
      <c r="GX83">
        <v>872.2</v>
      </c>
      <c r="GY83">
        <v>2.3333333333333335</v>
      </c>
      <c r="GZ83">
        <v>812</v>
      </c>
      <c r="HA83">
        <v>1.5</v>
      </c>
      <c r="HB83">
        <v>665</v>
      </c>
      <c r="HC83">
        <v>3.4</v>
      </c>
      <c r="HD83">
        <v>1159</v>
      </c>
      <c r="HE83">
        <v>2.3529411764705883</v>
      </c>
      <c r="HF83">
        <v>878.66666666666663</v>
      </c>
      <c r="HG83">
        <v>0</v>
      </c>
      <c r="HI83">
        <v>2.875</v>
      </c>
      <c r="HJ83">
        <v>941.6</v>
      </c>
      <c r="HK83">
        <v>1.625</v>
      </c>
      <c r="HL83">
        <v>415.16666666666669</v>
      </c>
      <c r="HM83">
        <v>2</v>
      </c>
      <c r="HN83">
        <v>654.4545454545455</v>
      </c>
      <c r="HO83">
        <v>2.1714285714285713</v>
      </c>
      <c r="HP83">
        <v>755.35</v>
      </c>
      <c r="HQ83">
        <v>2.2714285714285714</v>
      </c>
      <c r="HR83">
        <v>813.77499999999998</v>
      </c>
      <c r="HS83">
        <v>1</v>
      </c>
      <c r="HT83">
        <v>386.66666666666669</v>
      </c>
      <c r="HU83">
        <v>1.5</v>
      </c>
      <c r="HV83">
        <v>616.33333333333337</v>
      </c>
      <c r="HW83">
        <v>1.2</v>
      </c>
      <c r="HX83">
        <v>517.5</v>
      </c>
      <c r="HY83">
        <v>1.2352941176470589</v>
      </c>
      <c r="HZ83">
        <v>505.5</v>
      </c>
      <c r="IA83">
        <v>0.5</v>
      </c>
      <c r="IB83">
        <v>138</v>
      </c>
      <c r="IC83">
        <v>2</v>
      </c>
      <c r="ID83">
        <v>563</v>
      </c>
      <c r="IE83">
        <v>1.375</v>
      </c>
      <c r="IF83">
        <v>665.5</v>
      </c>
      <c r="IG83">
        <v>1.5555555555555556</v>
      </c>
      <c r="IH83">
        <v>561.63636363636363</v>
      </c>
      <c r="II83">
        <v>1.4</v>
      </c>
      <c r="IJ83">
        <v>538</v>
      </c>
      <c r="IK83">
        <v>1.4</v>
      </c>
      <c r="IL83">
        <v>538</v>
      </c>
      <c r="IM83">
        <v>1.980952380952381</v>
      </c>
      <c r="IN83">
        <v>724.96610169491521</v>
      </c>
      <c r="IO83">
        <v>1</v>
      </c>
      <c r="IP83">
        <v>438</v>
      </c>
      <c r="IQ83">
        <v>1.75</v>
      </c>
      <c r="IR83">
        <v>445.33333333333331</v>
      </c>
      <c r="IS83">
        <v>1.8</v>
      </c>
      <c r="IT83">
        <v>545.33333333333337</v>
      </c>
      <c r="IU83">
        <v>1.5384615384615385</v>
      </c>
      <c r="IV83">
        <v>487.14285714285717</v>
      </c>
      <c r="IW83">
        <v>2.25</v>
      </c>
      <c r="IX83">
        <v>755.2</v>
      </c>
      <c r="IY83">
        <v>2.5</v>
      </c>
      <c r="IZ83">
        <v>438.5</v>
      </c>
      <c r="JA83">
        <v>3.5</v>
      </c>
      <c r="JB83">
        <v>785</v>
      </c>
      <c r="JC83">
        <v>2.5</v>
      </c>
      <c r="JD83">
        <v>691.44444444444446</v>
      </c>
      <c r="JE83">
        <v>2</v>
      </c>
      <c r="JF83">
        <v>602.0625</v>
      </c>
      <c r="JG83">
        <v>2.25</v>
      </c>
      <c r="JH83">
        <v>767</v>
      </c>
      <c r="JI83">
        <v>3</v>
      </c>
      <c r="JJ83">
        <v>842.66666666666663</v>
      </c>
      <c r="JK83">
        <v>2.8</v>
      </c>
      <c r="JL83">
        <v>610.25</v>
      </c>
      <c r="JM83">
        <v>2.6923076923076925</v>
      </c>
      <c r="JN83">
        <v>722.55555555555554</v>
      </c>
      <c r="JO83">
        <v>2.5</v>
      </c>
      <c r="JP83">
        <v>815.8</v>
      </c>
      <c r="JQ83">
        <v>0.5</v>
      </c>
      <c r="JR83">
        <v>94</v>
      </c>
      <c r="JS83">
        <v>2</v>
      </c>
      <c r="JT83">
        <v>579.5</v>
      </c>
      <c r="JU83">
        <v>2.0833333333333335</v>
      </c>
      <c r="JV83">
        <v>666.5</v>
      </c>
      <c r="JW83">
        <v>2.4</v>
      </c>
      <c r="JX83">
        <v>696.17647058823525</v>
      </c>
      <c r="JY83">
        <v>2.2000000000000002</v>
      </c>
      <c r="JZ83">
        <v>650.5454545454545</v>
      </c>
      <c r="KA83">
        <v>2.5</v>
      </c>
      <c r="KB83">
        <v>609</v>
      </c>
      <c r="KC83">
        <v>3</v>
      </c>
      <c r="KD83">
        <v>828</v>
      </c>
      <c r="KE83">
        <v>1.6</v>
      </c>
      <c r="KF83">
        <v>926.5</v>
      </c>
      <c r="KG83">
        <v>2.3076923076923075</v>
      </c>
      <c r="KH83">
        <v>770.5</v>
      </c>
      <c r="KI83">
        <v>0.875</v>
      </c>
      <c r="KJ83">
        <v>648.5</v>
      </c>
      <c r="KK83">
        <v>2</v>
      </c>
      <c r="KL83">
        <v>631.5</v>
      </c>
      <c r="KM83">
        <v>3.5</v>
      </c>
      <c r="KN83">
        <v>709</v>
      </c>
      <c r="KO83">
        <v>1.5</v>
      </c>
      <c r="KP83">
        <v>663</v>
      </c>
      <c r="KQ83">
        <v>1.92</v>
      </c>
      <c r="KR83">
        <v>724.42857142857144</v>
      </c>
      <c r="KS83">
        <v>1.92</v>
      </c>
      <c r="KT83">
        <v>724.42857142857144</v>
      </c>
      <c r="KU83">
        <v>2.1066666666666665</v>
      </c>
      <c r="KV83">
        <v>672.55319148936167</v>
      </c>
      <c r="KW83">
        <v>2.0333333333333332</v>
      </c>
      <c r="KX83">
        <v>701.72641509433959</v>
      </c>
      <c r="KY83" s="15">
        <f>Tabla2[[#This Row],[ROS_NUM_COR_COD_ROS_TG_NEG]]-Tabla2[[#This Row],[PAS_NUM_COR_COD_ROS_TG_NEG]]</f>
        <v>-2.4</v>
      </c>
      <c r="KZ83" s="15">
        <f>Tabla2[[#This Row],[ROS_DUR_COR_COD_ROS_TG_NEG]]-Tabla2[[#This Row],[PAS_DUR_COR_COD_ROS_TG_NEG]]</f>
        <v>-838.91666666666663</v>
      </c>
      <c r="LA83" s="15">
        <f>Tabla2[[#This Row],[ROS_NUM_COR_COD_ROS_TG_NEU]]-Tabla2[[#This Row],[PAS_NUM_COR_COD_ROS_TG_NEU]]</f>
        <v>0.67499999999999982</v>
      </c>
      <c r="LB83" s="15">
        <f>Tabla2[[#This Row],[ROS_DUR_COR_COD_ROS_TG_NEU]]-Tabla2[[#This Row],[PAS_DUR_COR_COD_ROS_TG_NEU]]</f>
        <v>-108.52499999999998</v>
      </c>
      <c r="LC83" s="15">
        <f>Tabla2[[#This Row],[ROS_NUM_COR_COD_ROS_TG_POS]]-Tabla2[[#This Row],[PAS_NUM_COR_COD_ROS_TG_POS]]</f>
        <v>0.125</v>
      </c>
      <c r="LD83" s="15">
        <f>Tabla2[[#This Row],[ROS_DUR_COR_COD_ROS_TG_POS]]-Tabla2[[#This Row],[PAS_DUR_COR_COD_ROS_TG_POS]]</f>
        <v>-173.61111111111114</v>
      </c>
      <c r="LE83" s="15">
        <f>Tabla2[[#This Row],[ROS_NUM_COR_COD_ROS_TG_TOT]]-Tabla2[[#This Row],[PAS_NUM_COR_COD_ROS_TG_TOT]]</f>
        <v>-3.3333333333333215E-2</v>
      </c>
      <c r="LF83" s="15">
        <f>Tabla2[[#This Row],[ROS_DUR_COR_COD_ROS_TG_TOT]]-Tabla2[[#This Row],[PAS_DUR_COR_COD_ROS_TG_TOT]]</f>
        <v>-165.09717868338555</v>
      </c>
      <c r="LG83" s="15">
        <f>Tabla2[[#This Row],[ROS_NUM_COR_COD_ESC_TG_NEG]]-Tabla2[[#This Row],[PAS_NUM_COR_COD_ESC_TG_NEG]]</f>
        <v>-0.44999999999999996</v>
      </c>
      <c r="LH83" s="15">
        <f>Tabla2[[#This Row],[ROS_DUR_COR_COD_ESC_TG_NEG]]-Tabla2[[#This Row],[PAS_DUR_COR_COD_ESC_TG_NEG]]</f>
        <v>-84.555555555555543</v>
      </c>
      <c r="LI83" s="15">
        <f>Tabla2[[#This Row],[ROS_NUM_COR_COD_ESC_TG_NEU]]-Tabla2[[#This Row],[PAS_NUM_COR_COD_ESC_TG_NEU]]</f>
        <v>1.85</v>
      </c>
      <c r="LJ83" s="15">
        <f>Tabla2[[#This Row],[ROS_NUM_COR_COD_ESC_TG_NEG]]-Tabla2[[#This Row],[PAS_NUM_COR_COD_ESC_TG_NEG]]</f>
        <v>-0.44999999999999996</v>
      </c>
      <c r="LK83" s="15">
        <f>Tabla2[[#This Row],[ROS_NUM_COR_COD_ESC_TG_POS]]-Tabla2[[#This Row],[PAS_NUM_COR_COD_ESC_TG_POS]]</f>
        <v>-0.42500000000000004</v>
      </c>
      <c r="LL83" s="15">
        <f>Tabla2[[#This Row],[ROS_DUR_COR_COD_ESC_TG_POS]]-Tabla2[[#This Row],[PAS_DUR_COR_COD_ESC_TG_POS]]</f>
        <v>152.06060606060612</v>
      </c>
      <c r="LM83" s="15">
        <f>Tabla2[[#This Row],[ROS_NUM_COR_COD_ESC_TG_TOT]]-Tabla2[[#This Row],[PAS_NUM_COR_COD_ESC_TG_TOT]]</f>
        <v>0.67222222222222228</v>
      </c>
      <c r="LN83" s="15">
        <f>Tabla2[[#This Row],[ROS_DUR_COR_COD_ESC_TG_TOT]]-Tabla2[[#This Row],[PAS_DUR_COR_COD_ESC_TG_TOT]]</f>
        <v>195.59677419354841</v>
      </c>
      <c r="LO83" s="15">
        <f>Tabla2[[#This Row],[PAS_NUM_COR_COD_ROS_TG_NEG]]-Tabla2[[#This Row],[ESC_NUM_COR_COD_ROS_TG_NEG]]</f>
        <v>0.89999999999999991</v>
      </c>
      <c r="LP83" s="15">
        <f>Tabla2[[#This Row],[PAS_DUR_COR_COD_ROS_TG_NEG]]-Tabla2[[#This Row],[ESC_DUR_COR_COD_ROS_TG_NEG]]</f>
        <v>159.16666666666663</v>
      </c>
      <c r="LQ83" s="15">
        <f>Tabla2[[#This Row],[PAS_NUM_COR_COD_ROS_TG_NEU]]-Tabla2[[#This Row],[ESC_NUM_COR_COD_ROS_TG_NEU]]</f>
        <v>5.7142857142857384E-2</v>
      </c>
      <c r="LR83" s="15">
        <f>Tabla2[[#This Row],[PAS_DUR_COR_COD_ROS_TG_NEU]]-Tabla2[[#This Row],[ESC_DUR_COR_COD_ROS_TG_NEU]]</f>
        <v>101.79166666666663</v>
      </c>
      <c r="LS83" s="15">
        <f>Tabla2[[#This Row],[PAS_NUM_COR_COD_ROS_TG_POS]]-Tabla2[[#This Row],[ESC_NUM_COR_COD_ROS_TG_POS]]</f>
        <v>-2</v>
      </c>
      <c r="LT83" s="15">
        <f>Tabla2[[#This Row],[PAS_DUR_COR_COD_ROS_TG_POS]]-Tabla2[[#This Row],[ESC_DUR_COR_COD_ROS_TG_POS]]</f>
        <v>-334.8888888888888</v>
      </c>
      <c r="LU83" s="15">
        <f>Tabla2[[#This Row],[PAS_NUM_COR_COD_ROS_TG_TOT]]-Tabla2[[#This Row],[ESC_NUM_COR_COD_ROS_TG_TOT]]</f>
        <v>-0.3579710144927537</v>
      </c>
      <c r="LV83" s="15">
        <f>Tabla2[[#This Row],[PAS_DUR_COR_COD_ROS_TG_TOT]]-Tabla2[[#This Row],[ESC_DUR_COR_COD_ROS_TG_TOT]]</f>
        <v>-34.755968169761218</v>
      </c>
      <c r="LW83" s="15">
        <f>Tabla2[[#This Row],[PAS_NUM_COR_COD_ESC_TG_NEG]]-Tabla2[[#This Row],[ESC_NUM_COR_COD_ESC_TG_NEG]]</f>
        <v>-5.0000000000000044E-2</v>
      </c>
      <c r="LX83" s="15">
        <f>Tabla2[[#This Row],[PAS_DUR_COR_COD_ESC_TG_NEG]]-Tabla2[[#This Row],[ESC_DUR_COR_COD_ESC_TG_NEG]]</f>
        <v>40.055555555555543</v>
      </c>
      <c r="LY83" s="15">
        <f>Tabla2[[#This Row],[PAS_NUM_COR_COD_ESC_TG_NEU]]-Tabla2[[#This Row],[ESC_NUM_COR_COD_ESC_TG_NEU]]</f>
        <v>-0.24285714285714288</v>
      </c>
      <c r="LZ83" s="15">
        <f>Tabla2[[#This Row],[PAS_DUR_COR_COD_ESC_TG_NEU]]-Tabla2[[#This Row],[ESC_DUR_COR_COD_ESC_TG_NEU]]</f>
        <v>-232.9545454545455</v>
      </c>
      <c r="MA83" s="15">
        <f>Tabla2[[#This Row],[PAS_NUM_COR_COD_ESC_TG_POS]]-Tabla2[[#This Row],[ESC_NUM_COR_COD_ESC_TG_POS]]</f>
        <v>0.17500000000000004</v>
      </c>
      <c r="MB83" s="15">
        <f>Tabla2[[#This Row],[PAS_DUR_COR_COD_ESC_TG_POS]]-Tabla2[[#This Row],[ESC_DUR_COR_COD_ESC_TG_POS]]</f>
        <v>120.87272727272727</v>
      </c>
      <c r="MC83" s="15">
        <f>Tabla2[[#This Row],[PAS_NUM_COR_COD_ESC_TG_TOT]]-Tabla2[[#This Row],[ESC_NUM_COR_COD_ESC_TG_TOT]]</f>
        <v>-2.2463768115942084E-2</v>
      </c>
      <c r="MD83" s="15">
        <f>Tabla2[[#This Row],[PAS_DUR_COR_COD_ESC_TG_TOT]]-Tabla2[[#This Row],[ESC_DUR_COR_COD_ESC_TG_TOT]]</f>
        <v>-14.63523573200996</v>
      </c>
      <c r="ME83" s="42">
        <f>Tabla25[[#This Row],[PAS_NUM_COR_COD_ROS_TG_NEG]]-Tabla25[[#This Row],[PAS_NUM_COR_COD_ESC_TG_NEG]]</f>
        <v>0.95</v>
      </c>
      <c r="MF83" s="42">
        <f>Tabla25[[#This Row],[PAS_NUM_COR_COD_ROS_TG_NEU]]-Tabla25[[#This Row],[PAS_NUM_COR_COD_ESC_TG_NEU]]</f>
        <v>0.30000000000000027</v>
      </c>
      <c r="MG83" s="42">
        <f>Tabla25[[#This Row],[PAS_NUM_COR_COD_ROS_TG_POS]]-Tabla25[[#This Row],[PAS_NUM_COR_COD_ESC_TG_POS]]</f>
        <v>-0.30000000000000004</v>
      </c>
      <c r="MH83" s="42">
        <f>Tabla25[[#This Row],[PAS_NUM_COR_COD_ROS_TG_TOT]]-Tabla25[[#This Row],[PAS_NUM_COR_COD_ESC_TG_TOT]]</f>
        <v>0.31666666666666665</v>
      </c>
      <c r="MI83" s="42">
        <f>Tabla25[[#This Row],[PAS_DUR_COR_COD_ROS_TG_NEG]]-Tabla25[[#This Row],[PAS_DUR_COR_COD_ESC_TG_NEG]]</f>
        <v>144.36111111111109</v>
      </c>
      <c r="MJ83" s="42">
        <f>Tabla25[[#This Row],[PAS_DUR_COR_COD_ROS_TG_NEU]]-Tabla25[[#This Row],[PAS_DUR_COR_COD_ESC_TG_NEU]]</f>
        <v>406.5795454545455</v>
      </c>
      <c r="MK83" s="42">
        <f>Tabla25[[#This Row],[PAS_DUR_COR_COD_ROS_TG_POS]]-Tabla25[[#This Row],[PAS_DUR_COR_COD_ESC_TG_POS]]</f>
        <v>-84.494949494949424</v>
      </c>
      <c r="ML83" s="42">
        <f>Tabla25[[#This Row],[PAS_DUR_COR_COD_ROS_TG_TOT]]-Tabla25[[#This Row],[PAS_DUR_COR_COD_ESC_TG_TOT]]</f>
        <v>150.64849833147946</v>
      </c>
      <c r="MM83" s="44">
        <f>Tabla25[[#This Row],[ESC_NUM_COR_COD_ROS_TG_NEG]]-Tabla25[[#This Row],[ESC_NUM_COR_COD_ESC_TG_NEG]]</f>
        <v>0</v>
      </c>
      <c r="MN83" s="44">
        <f>Tabla25[[#This Row],[ESC_NUM_COR_COD_ROS_TG_NEU]]-Tabla25[[#This Row],[ESC_NUM_COR_COD_ESC_TG_NEU]]</f>
        <v>0</v>
      </c>
      <c r="MO83" s="44">
        <f>Tabla25[[#This Row],[ESC_NUM_COR_COD_ROS_TG_POS]]-Tabla25[[#This Row],[ESC_NUM_COR_COD_ESC_TG_POS]]</f>
        <v>1.875</v>
      </c>
      <c r="MP83" s="44">
        <f>Tabla25[[#This Row],[ESC_NUM_COR_COD_ROS_TG_TOT]]-Tabla25[[#This Row],[ESC_NUM_COR_COD_ESC_TG_TOT]]</f>
        <v>0.65217391304347827</v>
      </c>
      <c r="MQ83" s="44">
        <f>Tabla25[[#This Row],[ESC_DUR_COR_COD_ROS_TG_NEG]]-Tabla25[[#This Row],[ESC_DUR_COR_COD_ESC_TG_NEG]]</f>
        <v>25.25</v>
      </c>
      <c r="MR83" s="44">
        <f>Tabla25[[#This Row],[ESC_DUR_COR_COD_ROS_TG_NEU]]-Tabla25[[#This Row],[ESC_DUR_COR_COD_ESC_TG_NEU]]</f>
        <v>71.833333333333371</v>
      </c>
      <c r="MS83" s="44">
        <f>Tabla25[[#This Row],[ESC_DUR_COR_COD_ROS_TG_POS]]-Tabla25[[#This Row],[ESC_DUR_COR_COD_ESC_TG_POS]]</f>
        <v>371.26666666666665</v>
      </c>
      <c r="MT83" s="44">
        <f>Tabla25[[#This Row],[ESC_DUR_COR_COD_ROS_TG_TOT]]-Tabla25[[#This Row],[ESC_DUR_COR_COD_ESC_TG_TOT]]</f>
        <v>170.76923076923072</v>
      </c>
      <c r="MU83" s="47">
        <f>Tabla25[[#This Row],[ROS_NUM_COR_COD_ROS_TG_NEG]]-Tabla25[[#This Row],[ROS_NUM_COR_COD_ESC_TG_NEG]]</f>
        <v>-1</v>
      </c>
      <c r="MV83" s="47">
        <f>Tabla25[[#This Row],[ROS_NUM_COR_COD_ROS_TG_NEU]]-Tabla25[[#This Row],[ROS_NUM_COR_COD_ESC_TG_NEU]]</f>
        <v>-0.875</v>
      </c>
      <c r="MW83" s="47">
        <f>Tabla25[[#This Row],[ROS_NUM_COR_COD_ROS_TG_POS]]-Tabla25[[#This Row],[ROS_NUM_COR_COD_ESC_TG_POS]]</f>
        <v>0.25</v>
      </c>
      <c r="MX83" s="47">
        <f>Tabla25[[#This Row],[ROS_NUM_COR_COD_ROS_TG_TOT]]-Tabla25[[#This Row],[ROS_NUM_COR_COD_ESC_TG_TOT]]</f>
        <v>-0.38888888888888884</v>
      </c>
      <c r="MY83" s="47">
        <f>Tabla25[[#This Row],[ROS_DUR_COR_COD_ROS_TG_NEG]]-Tabla25[[#This Row],[ROS_DUR_COR_COD_ESC_TG_NEG]]</f>
        <v>-610</v>
      </c>
      <c r="MZ83" s="47">
        <f>Tabla25[[#This Row],[ROS_DUR_COR_COD_ROS_TG_NEU]]-Tabla25[[#This Row],[ROS_DUR_COR_COD_ESC_TG_NEU]]</f>
        <v>15.100000000000023</v>
      </c>
      <c r="NA83" s="47">
        <f>Tabla25[[#This Row],[ROS_DUR_COR_COD_ROS_TG_POS]]-Tabla25[[#This Row],[ROS_DUR_COR_COD_ESC_TG_POS]]</f>
        <v>-410.16666666666669</v>
      </c>
      <c r="NB83" s="47">
        <f>Tabla25[[#This Row],[ROS_DUR_COR_COD_ROS_TG_TOT]]-Tabla25[[#This Row],[ROS_DUR_COR_COD_ESC_TG_TOT]]</f>
        <v>-210.0454545454545</v>
      </c>
      <c r="ND83">
        <v>161.19999999999999</v>
      </c>
      <c r="NE83">
        <v>195.5</v>
      </c>
      <c r="NF83">
        <v>179.90909090909091</v>
      </c>
      <c r="NG83">
        <v>256</v>
      </c>
      <c r="NH83">
        <v>230</v>
      </c>
      <c r="NI83">
        <v>273.33333333333331</v>
      </c>
      <c r="NJ83">
        <v>245.6</v>
      </c>
      <c r="NK83">
        <v>230.75</v>
      </c>
      <c r="NL83">
        <v>120</v>
      </c>
      <c r="NM83">
        <v>184.5</v>
      </c>
      <c r="NN83">
        <v>183.84615384615384</v>
      </c>
      <c r="NO83">
        <v>196.25</v>
      </c>
      <c r="NP83">
        <v>168.5</v>
      </c>
      <c r="NQ83">
        <v>220.8</v>
      </c>
      <c r="NR83">
        <v>197.15384615384616</v>
      </c>
      <c r="NS83">
        <v>167</v>
      </c>
      <c r="NT83">
        <v>210.75</v>
      </c>
      <c r="NU83">
        <v>140.11111111111111</v>
      </c>
      <c r="NV83">
        <v>170.72413793103448</v>
      </c>
      <c r="NW83">
        <v>253</v>
      </c>
      <c r="NX83">
        <v>183.18181818181819</v>
      </c>
      <c r="NY83">
        <v>184.81818181818181</v>
      </c>
      <c r="NZ83">
        <v>204.03225806451613</v>
      </c>
      <c r="OA83" s="15">
        <f>Tabla2[[#This Row],[ROS_1DU_COR_COD_ROS_TG_NEG]]-Tabla2[[#This Row],[PAS_1DU_COR_COD_ROS_TG_NEG]]</f>
        <v>-167</v>
      </c>
      <c r="OB83" s="15">
        <f>Tabla2[[#This Row],[ROS_1DU_COR_COD_ROS_TG_NEU]]-Tabla2[[#This Row],[PAS_1DU_COR_COD_ROS_TG_NEU]]</f>
        <v>-49.550000000000011</v>
      </c>
      <c r="OC83" s="15">
        <f>Tabla2[[#This Row],[ROS_1DU_COR_COD_ROS_TG_POS]]-Tabla2[[#This Row],[PAS_1DU_COR_COD_ROS_TG_POS]]</f>
        <v>55.388888888888886</v>
      </c>
      <c r="OD83" s="15">
        <f>Tabla2[[#This Row],[ROS_1DU_COR_COD_ROS_TG_TOT]]-Tabla2[[#This Row],[PAS_1DU_COR_COD_ROS_TG_TOT]]</f>
        <v>9.1849529780564296</v>
      </c>
      <c r="OE83" s="15">
        <f>Tabla2[[#This Row],[ROS_1DU_COR_COD_ESC_TG_NEG]]-Tabla2[[#This Row],[PAS_1DU_COR_COD_ESC_TG_NEG]]</f>
        <v>3</v>
      </c>
      <c r="OF83" s="15">
        <f>Tabla2[[#This Row],[ROS_1DU_COR_COD_ESC_TG_NEU]]-Tabla2[[#This Row],[PAS_1DU_COR_COD_ESC_TG_NEU]]</f>
        <v>46.818181818181813</v>
      </c>
      <c r="OG83" s="15">
        <f>Tabla2[[#This Row],[ROS_1DU_COR_COD_ESC_TG_POS]]-Tabla2[[#This Row],[PAS_1DU_COR_COD_ESC_TG_POS]]</f>
        <v>88.515151515151501</v>
      </c>
      <c r="OH83" s="15">
        <f>Tabla2[[#This Row],[ROS_1DU_COR_COD_ESC_TG_TOT]]-Tabla2[[#This Row],[PAS_1DU_COR_COD_ESC_TG_TOT]]</f>
        <v>41.567741935483866</v>
      </c>
      <c r="OI83" s="15">
        <f>Tabla2[[#This Row],[PAS_1DU_COR_COD_ROS_TG_NEG]]-Tabla2[[#This Row],[ESC_1DU_COR_COD_ROS_TG_NEG]]</f>
        <v>-63.75</v>
      </c>
      <c r="OJ83" s="15">
        <f>Tabla2[[#This Row],[PAS_1DU_COR_COD_ROS_TG_NEU]]-Tabla2[[#This Row],[ESC_1DU_COR_COD_ROS_TG_NEU]]</f>
        <v>90.75</v>
      </c>
      <c r="OK83" s="15">
        <f>Tabla2[[#This Row],[PAS_1DU_COR_COD_ROS_TG_POS]]-Tabla2[[#This Row],[ESC_1DU_COR_COD_ROS_TG_POS]]</f>
        <v>-44.388888888888886</v>
      </c>
      <c r="OL83" s="15">
        <f>Tabla2[[#This Row],[PAS_1DU_COR_COD_ROS_TG_TOT]]-Tabla2[[#This Row],[ESC_1DU_COR_COD_ROS_TG_TOT]]</f>
        <v>-13.122015915119363</v>
      </c>
      <c r="OM83" s="15">
        <f>Tabla2[[#This Row],[PAS_1DU_COR_COD_ESC_TG_NEG]]-Tabla2[[#This Row],[ESC_1DU_COR_COD_ESC_TG_NEG]]</f>
        <v>56.75</v>
      </c>
      <c r="ON83" s="15">
        <f>Tabla2[[#This Row],[PAS_1DU_COR_COD_ESC_TG_NEU]]-Tabla2[[#This Row],[ESC_1DU_COR_COD_ESC_TG_NEU]]</f>
        <v>14.681818181818187</v>
      </c>
      <c r="OO83" s="15">
        <f>Tabla2[[#This Row],[PAS_1DU_COR_COD_ESC_TG_POS]]-Tabla2[[#This Row],[ESC_1DU_COR_COD_ESC_TG_POS]]</f>
        <v>-35.981818181818198</v>
      </c>
      <c r="OP83" s="15">
        <f>Tabla2[[#This Row],[PAS_1DU_COR_COD_ESC_TG_TOT]]-Tabla2[[#This Row],[ESC_1DU_COR_COD_ESC_TG_TOT]]</f>
        <v>6.8784119106699677</v>
      </c>
      <c r="OQ83" s="61">
        <v>-256</v>
      </c>
      <c r="OR83" s="62">
        <v>-68.800000000000011</v>
      </c>
      <c r="OS83" s="62">
        <v>-77.833333333333314</v>
      </c>
      <c r="OT83" s="62">
        <v>-65.690909090909088</v>
      </c>
      <c r="OU83" s="62">
        <v>34.5</v>
      </c>
      <c r="OV83" s="62">
        <v>-48.5</v>
      </c>
      <c r="OW83" s="62">
        <v>-36.300000000000011</v>
      </c>
      <c r="OX83" s="62">
        <v>-13.307692307692321</v>
      </c>
      <c r="OY83" s="62">
        <v>-86</v>
      </c>
      <c r="OZ83" s="62">
        <v>27.568181818181813</v>
      </c>
      <c r="PA83" s="62">
        <v>-44.707070707070699</v>
      </c>
      <c r="PB83" s="62">
        <v>-33.308120133481651</v>
      </c>
    </row>
    <row r="84" spans="1:418" x14ac:dyDescent="0.3">
      <c r="A84" s="2" t="s">
        <v>82</v>
      </c>
      <c r="B84" s="2">
        <v>30</v>
      </c>
      <c r="C84" s="2">
        <v>2</v>
      </c>
      <c r="D84" s="2">
        <v>36</v>
      </c>
      <c r="E84">
        <v>2.8421052631578947</v>
      </c>
      <c r="F84">
        <v>644.29411764705878</v>
      </c>
      <c r="G84">
        <v>2.2999999999999998</v>
      </c>
      <c r="H84">
        <v>599.8125</v>
      </c>
      <c r="I84">
        <v>3.05</v>
      </c>
      <c r="J84">
        <v>669</v>
      </c>
      <c r="K84">
        <v>2.7288135593220337</v>
      </c>
      <c r="L84">
        <v>639.05882352941171</v>
      </c>
      <c r="M84">
        <v>2.9473684210526314</v>
      </c>
      <c r="N84">
        <v>647.44444444444446</v>
      </c>
      <c r="O84">
        <v>2.95</v>
      </c>
      <c r="P84">
        <v>697.22222222222217</v>
      </c>
      <c r="Q84">
        <v>3.15</v>
      </c>
      <c r="R84">
        <v>710.11764705882354</v>
      </c>
      <c r="S84">
        <v>3.0169491525423728</v>
      </c>
      <c r="T84">
        <v>684.45283018867929</v>
      </c>
      <c r="U84">
        <v>2.8728813559322033</v>
      </c>
      <c r="V84">
        <v>662.19230769230774</v>
      </c>
      <c r="W84">
        <v>1.736842105263158</v>
      </c>
      <c r="X84">
        <v>351.41176470588238</v>
      </c>
      <c r="Y84">
        <v>1.75</v>
      </c>
      <c r="Z84">
        <v>356.55</v>
      </c>
      <c r="AA84">
        <v>1.85</v>
      </c>
      <c r="AB84">
        <v>376.10526315789474</v>
      </c>
      <c r="AC84">
        <v>1.7796610169491525</v>
      </c>
      <c r="AD84">
        <v>361.625</v>
      </c>
      <c r="AE84">
        <v>1.7796610169491525</v>
      </c>
      <c r="AF84">
        <v>361.625</v>
      </c>
      <c r="AG84">
        <v>2.5084745762711864</v>
      </c>
      <c r="AH84">
        <v>556.99374999999998</v>
      </c>
      <c r="AI84">
        <v>1</v>
      </c>
      <c r="AJ84">
        <v>336</v>
      </c>
      <c r="AO84">
        <v>1</v>
      </c>
      <c r="AP84">
        <v>336</v>
      </c>
      <c r="AQ84">
        <v>6</v>
      </c>
      <c r="AR84">
        <v>1185</v>
      </c>
      <c r="AW84">
        <v>6</v>
      </c>
      <c r="AX84">
        <v>1185</v>
      </c>
      <c r="AY84">
        <v>3.5</v>
      </c>
      <c r="AZ84">
        <v>760.5</v>
      </c>
      <c r="BA84">
        <v>1</v>
      </c>
      <c r="BB84">
        <v>382</v>
      </c>
      <c r="BG84">
        <v>1</v>
      </c>
      <c r="BH84">
        <v>382</v>
      </c>
      <c r="BI84">
        <v>1</v>
      </c>
      <c r="BJ84">
        <v>382</v>
      </c>
      <c r="BK84">
        <v>2.6666666666666665</v>
      </c>
      <c r="BL84">
        <v>634.33333333333337</v>
      </c>
      <c r="BM84">
        <v>2.5111111111111111</v>
      </c>
      <c r="BN84">
        <v>558.41717791411043</v>
      </c>
      <c r="BO84">
        <v>2.7777777777777777</v>
      </c>
      <c r="BP84">
        <v>876</v>
      </c>
      <c r="BQ84">
        <v>2.5555555555555554</v>
      </c>
      <c r="BR84">
        <v>970</v>
      </c>
      <c r="BS84">
        <v>2.2999999999999998</v>
      </c>
      <c r="BT84">
        <v>712.83333333333337</v>
      </c>
      <c r="BU84">
        <v>2.5357142857142856</v>
      </c>
      <c r="BV84">
        <v>847.72222222222217</v>
      </c>
      <c r="BW84">
        <v>2.6</v>
      </c>
      <c r="BX84">
        <v>722.85714285714289</v>
      </c>
      <c r="BY84">
        <v>3.75</v>
      </c>
      <c r="BZ84">
        <v>873.375</v>
      </c>
      <c r="CA84">
        <v>3.5</v>
      </c>
      <c r="CB84">
        <v>924.85714285714289</v>
      </c>
      <c r="CC84">
        <v>3.2307692307692308</v>
      </c>
      <c r="CD84">
        <v>841.86363636363637</v>
      </c>
      <c r="CE84">
        <v>2.8703703703703702</v>
      </c>
      <c r="CF84">
        <v>844.5</v>
      </c>
      <c r="CG84">
        <v>2.5555555555555554</v>
      </c>
      <c r="CH84">
        <v>664.125</v>
      </c>
      <c r="CI84">
        <v>2.1111111111111112</v>
      </c>
      <c r="CJ84">
        <v>860</v>
      </c>
      <c r="CK84">
        <v>2.9</v>
      </c>
      <c r="CL84">
        <v>859.75</v>
      </c>
      <c r="CM84">
        <v>2.5357142857142856</v>
      </c>
      <c r="CN84">
        <v>785.28571428571433</v>
      </c>
      <c r="CO84">
        <v>2.9</v>
      </c>
      <c r="CP84">
        <v>734.55555555555554</v>
      </c>
      <c r="CQ84">
        <v>1.5</v>
      </c>
      <c r="CR84">
        <v>403.33333333333331</v>
      </c>
      <c r="CS84">
        <v>1.5</v>
      </c>
      <c r="CT84">
        <v>367.28571428571428</v>
      </c>
      <c r="CU84">
        <v>2.0384615384615383</v>
      </c>
      <c r="CV84">
        <v>527.36363636363637</v>
      </c>
      <c r="CW84">
        <v>2.2962962962962963</v>
      </c>
      <c r="CX84">
        <v>653.32558139534888</v>
      </c>
      <c r="CY84">
        <v>2.5833333333333335</v>
      </c>
      <c r="CZ84">
        <v>745.45783132530119</v>
      </c>
      <c r="DA84">
        <v>1.8888888888888888</v>
      </c>
      <c r="DB84">
        <v>474.125</v>
      </c>
      <c r="DC84">
        <v>1.1111111111111112</v>
      </c>
      <c r="DD84">
        <v>434.66666666666669</v>
      </c>
      <c r="DE84">
        <v>1.6</v>
      </c>
      <c r="DF84">
        <v>603.5</v>
      </c>
      <c r="DG84">
        <v>1.5357142857142858</v>
      </c>
      <c r="DH84">
        <v>501.1</v>
      </c>
      <c r="DI84">
        <v>1.3</v>
      </c>
      <c r="DJ84">
        <v>436.66666666666669</v>
      </c>
      <c r="DK84">
        <v>2</v>
      </c>
      <c r="DL84">
        <v>408.375</v>
      </c>
      <c r="DM84">
        <v>1.375</v>
      </c>
      <c r="DN84">
        <v>502.2</v>
      </c>
      <c r="DO84">
        <v>1.5384615384615385</v>
      </c>
      <c r="DP84">
        <v>442</v>
      </c>
      <c r="DQ84">
        <v>1.537037037037037</v>
      </c>
      <c r="DR84">
        <v>472.30769230769232</v>
      </c>
      <c r="DS84">
        <v>1.537037037037037</v>
      </c>
      <c r="DT84">
        <v>472.30769230769232</v>
      </c>
      <c r="DU84">
        <v>2.2345679012345681</v>
      </c>
      <c r="DV84">
        <v>658.13934426229503</v>
      </c>
      <c r="DW84">
        <v>5</v>
      </c>
      <c r="DX84">
        <v>979</v>
      </c>
      <c r="DY84">
        <v>4</v>
      </c>
      <c r="DZ84">
        <v>755</v>
      </c>
      <c r="EC84">
        <v>4.5</v>
      </c>
      <c r="ED84">
        <v>867</v>
      </c>
      <c r="EG84">
        <v>2.5</v>
      </c>
      <c r="EH84">
        <v>896</v>
      </c>
      <c r="EI84">
        <v>3</v>
      </c>
      <c r="EJ84">
        <v>325.5</v>
      </c>
      <c r="EK84">
        <v>2.75</v>
      </c>
      <c r="EL84">
        <v>515.66666666666663</v>
      </c>
      <c r="EM84">
        <v>3.3333333333333335</v>
      </c>
      <c r="EN84">
        <v>656.2</v>
      </c>
      <c r="EO84">
        <v>2</v>
      </c>
      <c r="EP84">
        <v>582</v>
      </c>
      <c r="EQ84">
        <v>2</v>
      </c>
      <c r="ER84">
        <v>313</v>
      </c>
      <c r="EU84">
        <v>2</v>
      </c>
      <c r="EV84">
        <v>447.5</v>
      </c>
      <c r="EY84">
        <v>0.5</v>
      </c>
      <c r="EZ84">
        <v>130</v>
      </c>
      <c r="FA84">
        <v>0.5</v>
      </c>
      <c r="FB84">
        <v>115</v>
      </c>
      <c r="FC84">
        <v>0.5</v>
      </c>
      <c r="FD84">
        <v>122.5</v>
      </c>
      <c r="FE84">
        <v>1</v>
      </c>
      <c r="FF84">
        <v>285</v>
      </c>
      <c r="FG84">
        <v>2.1666666666666665</v>
      </c>
      <c r="FH84">
        <v>491.22222222222223</v>
      </c>
      <c r="FI84">
        <v>5</v>
      </c>
      <c r="FJ84">
        <v>1398</v>
      </c>
      <c r="FK84">
        <v>2</v>
      </c>
      <c r="FL84">
        <v>317</v>
      </c>
      <c r="FO84">
        <v>3.5</v>
      </c>
      <c r="FP84">
        <v>857.5</v>
      </c>
      <c r="FS84">
        <v>2</v>
      </c>
      <c r="FT84">
        <v>703</v>
      </c>
      <c r="FU84">
        <v>1</v>
      </c>
      <c r="FV84">
        <v>221.5</v>
      </c>
      <c r="FW84">
        <v>1.5</v>
      </c>
      <c r="FX84">
        <v>382</v>
      </c>
      <c r="FY84">
        <v>2.1666666666666665</v>
      </c>
      <c r="FZ84">
        <v>572.20000000000005</v>
      </c>
      <c r="GA84">
        <v>2.1666666666666665</v>
      </c>
      <c r="GB84">
        <v>572.20000000000005</v>
      </c>
      <c r="GC84">
        <v>2.1666666666666665</v>
      </c>
      <c r="GD84">
        <v>520.14285714285711</v>
      </c>
      <c r="GE84">
        <v>2.2277777777777779</v>
      </c>
      <c r="GF84">
        <v>643.93382352941171</v>
      </c>
      <c r="GG84">
        <v>1.2222222222222223</v>
      </c>
      <c r="GH84">
        <v>519.79999999999995</v>
      </c>
      <c r="GI84">
        <v>1.5</v>
      </c>
      <c r="GJ84">
        <v>539.33333333333337</v>
      </c>
      <c r="GK84">
        <v>0.88888888888888884</v>
      </c>
      <c r="GL84">
        <v>266.60000000000002</v>
      </c>
      <c r="GM84">
        <v>1.2142857142857142</v>
      </c>
      <c r="GN84">
        <v>448</v>
      </c>
      <c r="GO84">
        <v>0.77777777777777779</v>
      </c>
      <c r="GP84">
        <v>350.25</v>
      </c>
      <c r="GQ84">
        <v>1.6666666666666667</v>
      </c>
      <c r="GR84">
        <v>356.28571428571428</v>
      </c>
      <c r="GS84">
        <v>1.2</v>
      </c>
      <c r="GT84">
        <v>363.16666666666669</v>
      </c>
      <c r="GU84">
        <v>1.2142857142857142</v>
      </c>
      <c r="GV84">
        <v>357.29411764705884</v>
      </c>
      <c r="GW84">
        <v>1.2142857142857142</v>
      </c>
      <c r="GX84">
        <v>401.27272727272725</v>
      </c>
      <c r="GY84">
        <v>3.2222222222222223</v>
      </c>
      <c r="GZ84">
        <v>768.44444444444446</v>
      </c>
      <c r="HA84">
        <v>2.2999999999999998</v>
      </c>
      <c r="HB84">
        <v>602.125</v>
      </c>
      <c r="HC84">
        <v>4.5555555555555554</v>
      </c>
      <c r="HD84">
        <v>1144</v>
      </c>
      <c r="HE84">
        <v>3.3214285714285716</v>
      </c>
      <c r="HF84">
        <v>847.26923076923072</v>
      </c>
      <c r="HG84">
        <v>4.8888888888888893</v>
      </c>
      <c r="HH84">
        <v>973.22222222222217</v>
      </c>
      <c r="HI84">
        <v>3.1111111111111112</v>
      </c>
      <c r="HJ84">
        <v>849.625</v>
      </c>
      <c r="HK84">
        <v>3.9</v>
      </c>
      <c r="HL84">
        <v>801.3</v>
      </c>
      <c r="HM84">
        <v>3.9642857142857144</v>
      </c>
      <c r="HN84">
        <v>872.92592592592598</v>
      </c>
      <c r="HO84">
        <v>3.6428571428571428</v>
      </c>
      <c r="HP84">
        <v>860.33962264150944</v>
      </c>
      <c r="HQ84">
        <v>2.4285714285714284</v>
      </c>
      <c r="HR84">
        <v>684.18604651162786</v>
      </c>
      <c r="HS84">
        <v>2</v>
      </c>
      <c r="HT84">
        <v>520.5</v>
      </c>
      <c r="HU84">
        <v>1.6</v>
      </c>
      <c r="HV84">
        <v>355.88888888888891</v>
      </c>
      <c r="HW84">
        <v>2.5555555555555554</v>
      </c>
      <c r="HX84">
        <v>552.44444444444446</v>
      </c>
      <c r="HY84">
        <v>2.0357142857142856</v>
      </c>
      <c r="HZ84">
        <v>474.57692307692309</v>
      </c>
      <c r="IA84">
        <v>1.6666666666666667</v>
      </c>
      <c r="IB84">
        <v>329.5</v>
      </c>
      <c r="IC84">
        <v>1.6666666666666667</v>
      </c>
      <c r="ID84">
        <v>377</v>
      </c>
      <c r="IE84">
        <v>1.1000000000000001</v>
      </c>
      <c r="IF84">
        <v>297.71428571428572</v>
      </c>
      <c r="IG84">
        <v>1.4642857142857142</v>
      </c>
      <c r="IH84">
        <v>334.5</v>
      </c>
      <c r="II84">
        <v>1.75</v>
      </c>
      <c r="IJ84">
        <v>410.375</v>
      </c>
      <c r="IK84">
        <v>1.75</v>
      </c>
      <c r="IL84">
        <v>410.375</v>
      </c>
      <c r="IM84">
        <v>2.2023809523809526</v>
      </c>
      <c r="IN84">
        <v>586.1044776119403</v>
      </c>
      <c r="IO84">
        <v>3</v>
      </c>
      <c r="IP84">
        <v>941</v>
      </c>
      <c r="IS84">
        <v>1</v>
      </c>
      <c r="IT84">
        <v>185</v>
      </c>
      <c r="IU84">
        <v>2</v>
      </c>
      <c r="IV84">
        <v>563</v>
      </c>
      <c r="IW84">
        <v>3</v>
      </c>
      <c r="IX84">
        <v>731</v>
      </c>
      <c r="IY84">
        <v>1</v>
      </c>
      <c r="IZ84">
        <v>156</v>
      </c>
      <c r="JC84">
        <v>2</v>
      </c>
      <c r="JD84">
        <v>443.5</v>
      </c>
      <c r="JE84">
        <v>2</v>
      </c>
      <c r="JF84">
        <v>503.25</v>
      </c>
      <c r="JG84">
        <v>1</v>
      </c>
      <c r="JH84">
        <v>100</v>
      </c>
      <c r="JK84">
        <v>1</v>
      </c>
      <c r="JL84">
        <v>350</v>
      </c>
      <c r="JM84">
        <v>1</v>
      </c>
      <c r="JN84">
        <v>225</v>
      </c>
      <c r="JO84">
        <v>1</v>
      </c>
      <c r="JP84">
        <v>93</v>
      </c>
      <c r="JQ84">
        <v>5</v>
      </c>
      <c r="JR84">
        <v>1351</v>
      </c>
      <c r="JU84">
        <v>3</v>
      </c>
      <c r="JV84">
        <v>722</v>
      </c>
      <c r="JW84">
        <v>2</v>
      </c>
      <c r="JX84">
        <v>473.5</v>
      </c>
      <c r="JY84">
        <v>2</v>
      </c>
      <c r="JZ84">
        <v>488.375</v>
      </c>
      <c r="KA84">
        <v>0</v>
      </c>
      <c r="KE84">
        <v>3</v>
      </c>
      <c r="KF84">
        <v>1027</v>
      </c>
      <c r="KG84">
        <v>1.5</v>
      </c>
      <c r="KH84">
        <v>1027</v>
      </c>
      <c r="KI84">
        <v>1</v>
      </c>
      <c r="KJ84">
        <v>89</v>
      </c>
      <c r="KK84">
        <v>1</v>
      </c>
      <c r="KL84">
        <v>80</v>
      </c>
      <c r="KO84">
        <v>1</v>
      </c>
      <c r="KP84">
        <v>84.5</v>
      </c>
      <c r="KQ84">
        <v>1.25</v>
      </c>
      <c r="KR84">
        <v>398.66666666666669</v>
      </c>
      <c r="KS84">
        <v>1.25</v>
      </c>
      <c r="KT84">
        <v>398.66666666666669</v>
      </c>
      <c r="KU84">
        <v>1.75</v>
      </c>
      <c r="KV84">
        <v>463.90909090909093</v>
      </c>
      <c r="KW84">
        <v>2.1722222222222221</v>
      </c>
      <c r="KX84">
        <v>576.83448275862065</v>
      </c>
      <c r="KY84" s="15">
        <f>Tabla2[[#This Row],[ROS_NUM_COR_COD_ROS_TG_NEG]]-Tabla2[[#This Row],[PAS_NUM_COR_COD_ROS_TG_NEG]]</f>
        <v>1.9415204678362579</v>
      </c>
      <c r="KZ84" s="15">
        <f>Tabla2[[#This Row],[ROS_DUR_COR_COD_ROS_TG_NEG]]-Tabla2[[#This Row],[PAS_DUR_COR_COD_ROS_TG_NEG]]</f>
        <v>325.77777777777771</v>
      </c>
      <c r="LA84" s="15">
        <f>Tabla2[[#This Row],[ROS_NUM_COR_COD_ROS_TG_NEU]]-Tabla2[[#This Row],[PAS_NUM_COR_COD_ROS_TG_NEU]]</f>
        <v>0.16111111111111098</v>
      </c>
      <c r="LB84" s="15">
        <f>Tabla2[[#This Row],[ROS_DUR_COR_COD_ROS_TG_NEU]]-Tabla2[[#This Row],[PAS_DUR_COR_COD_ROS_TG_NEU]]</f>
        <v>152.40277777777783</v>
      </c>
      <c r="LC84" s="15">
        <f>Tabla2[[#This Row],[ROS_NUM_COR_COD_ROS_TG_POS]]-Tabla2[[#This Row],[PAS_NUM_COR_COD_ROS_TG_POS]]</f>
        <v>0.75</v>
      </c>
      <c r="LD84" s="15">
        <f>Tabla2[[#This Row],[ROS_DUR_COR_COD_ROS_TG_POS]]-Tabla2[[#This Row],[PAS_DUR_COR_COD_ROS_TG_POS]]</f>
        <v>91.182352941176418</v>
      </c>
      <c r="LE84" s="15">
        <f>Tabla2[[#This Row],[ROS_NUM_COR_COD_ROS_TG_TOT]]-Tabla2[[#This Row],[PAS_NUM_COR_COD_ROS_TG_TOT]]</f>
        <v>0.94733656174334158</v>
      </c>
      <c r="LF84" s="15">
        <f>Tabla2[[#This Row],[ROS_DUR_COR_COD_ROS_TG_TOT]]-Tabla2[[#This Row],[PAS_DUR_COR_COD_ROS_TG_TOT]]</f>
        <v>188.47309573724669</v>
      </c>
      <c r="LG84" s="15">
        <f>Tabla2[[#This Row],[ROS_NUM_COR_COD_ESC_TG_NEG]]-Tabla2[[#This Row],[PAS_NUM_COR_COD_ESC_TG_NEG]]</f>
        <v>-2.064327485380117</v>
      </c>
      <c r="LH84" s="15">
        <f>Tabla2[[#This Row],[ROS_DUR_COR_COD_ESC_TG_NEG]]-Tabla2[[#This Row],[PAS_DUR_COR_COD_ESC_TG_NEG]]</f>
        <v>-294.04411764705878</v>
      </c>
      <c r="LI84" s="15">
        <f>Tabla2[[#This Row],[ROS_NUM_COR_COD_ESC_TG_NEU]]-Tabla2[[#This Row],[PAS_NUM_COR_COD_ESC_TG_NEU]]</f>
        <v>-0.63333333333333308</v>
      </c>
      <c r="LJ84" s="15">
        <f>Tabla2[[#This Row],[ROS_NUM_COR_COD_ESC_TG_NEG]]-Tabla2[[#This Row],[PAS_NUM_COR_COD_ESC_TG_NEG]]</f>
        <v>-2.064327485380117</v>
      </c>
      <c r="LK84" s="15">
        <f>Tabla2[[#This Row],[ROS_NUM_COR_COD_ESC_TG_POS]]-Tabla2[[#This Row],[PAS_NUM_COR_COD_ESC_TG_POS]]</f>
        <v>-1.8499999999999999</v>
      </c>
      <c r="LL84" s="15">
        <f>Tabla2[[#This Row],[ROS_DUR_COR_COD_ESC_TG_POS]]-Tabla2[[#This Row],[PAS_DUR_COR_COD_ESC_TG_POS]]</f>
        <v>-305.83333333333331</v>
      </c>
      <c r="LM84" s="15">
        <f>Tabla2[[#This Row],[ROS_NUM_COR_COD_ESC_TG_TOT]]-Tabla2[[#This Row],[PAS_NUM_COR_COD_ESC_TG_TOT]]</f>
        <v>-1.5145278450363195</v>
      </c>
      <c r="LN84" s="15">
        <f>Tabla2[[#This Row],[ROS_DUR_COR_COD_ESC_TG_TOT]]-Tabla2[[#This Row],[PAS_DUR_COR_COD_ESC_TG_TOT]]</f>
        <v>-281.76470588235287</v>
      </c>
      <c r="LO84" s="15">
        <f>Tabla2[[#This Row],[PAS_NUM_COR_COD_ROS_TG_NEG]]-Tabla2[[#This Row],[ESC_NUM_COR_COD_ROS_TG_NEG]]</f>
        <v>4.7368421052631504E-2</v>
      </c>
      <c r="LP84" s="15">
        <f>Tabla2[[#This Row],[PAS_DUR_COR_COD_ROS_TG_NEG]]-Tabla2[[#This Row],[ESC_DUR_COR_COD_ROS_TG_NEG]]</f>
        <v>-87.111111111111086</v>
      </c>
      <c r="LQ84" s="15">
        <f>Tabla2[[#This Row],[PAS_NUM_COR_COD_ROS_TG_NEU]]-Tabla2[[#This Row],[ESC_NUM_COR_COD_ROS_TG_NEU]]</f>
        <v>1.4500000000000002</v>
      </c>
      <c r="LR84" s="15">
        <f>Tabla2[[#This Row],[PAS_DUR_COR_COD_ROS_TG_NEU]]-Tabla2[[#This Row],[ESC_DUR_COR_COD_ROS_TG_NEU]]</f>
        <v>293.88888888888886</v>
      </c>
      <c r="LS84" s="15">
        <f>Tabla2[[#This Row],[PAS_NUM_COR_COD_ROS_TG_POS]]-Tabla2[[#This Row],[ESC_NUM_COR_COD_ROS_TG_POS]]</f>
        <v>1.65</v>
      </c>
      <c r="LT84" s="15">
        <f>Tabla2[[#This Row],[PAS_DUR_COR_COD_ROS_TG_POS]]-Tabla2[[#This Row],[ESC_DUR_COR_COD_ROS_TG_POS]]</f>
        <v>342.83193277310926</v>
      </c>
      <c r="LU84" s="15">
        <f>Tabla2[[#This Row],[PAS_NUM_COR_COD_ROS_TG_TOT]]-Tabla2[[#This Row],[ESC_NUM_COR_COD_ROS_TG_TOT]]</f>
        <v>0.97848761408083451</v>
      </c>
      <c r="LV84" s="15">
        <f>Tabla2[[#This Row],[PAS_DUR_COR_COD_ROS_TG_TOT]]-Tabla2[[#This Row],[ESC_DUR_COR_COD_ROS_TG_TOT]]</f>
        <v>157.08919382504291</v>
      </c>
      <c r="LW84" s="15">
        <f>Tabla2[[#This Row],[PAS_NUM_COR_COD_ESC_TG_NEG]]-Tabla2[[#This Row],[ESC_NUM_COR_COD_ESC_TG_NEG]]</f>
        <v>0.2421052631578946</v>
      </c>
      <c r="LX84" s="15">
        <f>Tabla2[[#This Row],[PAS_DUR_COR_COD_ESC_TG_NEG]]-Tabla2[[#This Row],[ESC_DUR_COR_COD_ESC_TG_NEG]]</f>
        <v>-78.563025210084106</v>
      </c>
      <c r="LY84" s="15">
        <f>Tabla2[[#This Row],[PAS_NUM_COR_COD_ESC_TG_NEU]]-Tabla2[[#This Row],[ESC_NUM_COR_COD_ESC_TG_NEU]]</f>
        <v>-1.4500000000000002</v>
      </c>
      <c r="LZ84" s="15">
        <f>Tabla2[[#This Row],[PAS_DUR_COR_COD_ESC_TG_NEU]]-Tabla2[[#This Row],[ESC_DUR_COR_COD_ESC_TG_NEU]]</f>
        <v>-273.5625</v>
      </c>
      <c r="MA84" s="15">
        <f>Tabla2[[#This Row],[PAS_NUM_COR_COD_ESC_TG_POS]]-Tabla2[[#This Row],[ESC_NUM_COR_COD_ESC_TG_POS]]</f>
        <v>-0.45000000000000018</v>
      </c>
      <c r="MB84" s="15">
        <f>Tabla2[[#This Row],[PAS_DUR_COR_COD_ESC_TG_POS]]-Tabla2[[#This Row],[ESC_DUR_COR_COD_ESC_TG_POS]]</f>
        <v>-255.85714285714289</v>
      </c>
      <c r="MC84" s="15">
        <f>Tabla2[[#This Row],[PAS_NUM_COR_COD_ESC_TG_TOT]]-Tabla2[[#This Row],[ESC_NUM_COR_COD_ESC_TG_TOT]]</f>
        <v>-0.5019556714471971</v>
      </c>
      <c r="MD84" s="15">
        <f>Tabla2[[#This Row],[PAS_DUR_COR_COD_ESC_TG_TOT]]-Tabla2[[#This Row],[ESC_DUR_COR_COD_ESC_TG_TOT]]</f>
        <v>-202.80481283422466</v>
      </c>
      <c r="ME84" s="42">
        <f>Tabla25[[#This Row],[PAS_NUM_COR_COD_ROS_TG_NEG]]-Tabla25[[#This Row],[PAS_NUM_COR_COD_ESC_TG_NEG]]</f>
        <v>0.10526315789473673</v>
      </c>
      <c r="MF84" s="42">
        <f>Tabla25[[#This Row],[PAS_NUM_COR_COD_ROS_TG_NEU]]-Tabla25[[#This Row],[PAS_NUM_COR_COD_ESC_TG_NEU]]</f>
        <v>0.65000000000000036</v>
      </c>
      <c r="MG84" s="42">
        <f>Tabla25[[#This Row],[PAS_NUM_COR_COD_ROS_TG_POS]]-Tabla25[[#This Row],[PAS_NUM_COR_COD_ESC_TG_POS]]</f>
        <v>0.10000000000000009</v>
      </c>
      <c r="MH84" s="42">
        <f>Tabla25[[#This Row],[PAS_NUM_COR_COD_ROS_TG_TOT]]-Tabla25[[#This Row],[PAS_NUM_COR_COD_ESC_TG_TOT]]</f>
        <v>0.2881355932203391</v>
      </c>
      <c r="MI84" s="42">
        <f>Tabla25[[#This Row],[PAS_DUR_COR_COD_ROS_TG_NEG]]-Tabla25[[#This Row],[PAS_DUR_COR_COD_ESC_TG_NEG]]</f>
        <v>3.1503267973856737</v>
      </c>
      <c r="MJ84" s="42">
        <f>Tabla25[[#This Row],[PAS_DUR_COR_COD_ROS_TG_NEU]]-Tabla25[[#This Row],[PAS_DUR_COR_COD_ESC_TG_NEU]]</f>
        <v>97.409722222222172</v>
      </c>
      <c r="MK84" s="42">
        <f>Tabla25[[#This Row],[PAS_DUR_COR_COD_ROS_TG_POS]]-Tabla25[[#This Row],[PAS_DUR_COR_COD_ESC_TG_POS]]</f>
        <v>41.117647058823536</v>
      </c>
      <c r="ML84" s="42">
        <f>Tabla25[[#This Row],[PAS_DUR_COR_COD_ROS_TG_TOT]]-Tabla25[[#This Row],[PAS_DUR_COR_COD_ESC_TG_TOT]]</f>
        <v>45.394006659267575</v>
      </c>
      <c r="MM84" s="44">
        <f>Tabla25[[#This Row],[ESC_NUM_COR_COD_ROS_TG_NEG]]-Tabla25[[#This Row],[ESC_NUM_COR_COD_ESC_TG_NEG]]</f>
        <v>0.29999999999999982</v>
      </c>
      <c r="MN84" s="44">
        <f>Tabla25[[#This Row],[ESC_NUM_COR_COD_ROS_TG_NEU]]-Tabla25[[#This Row],[ESC_NUM_COR_COD_ESC_TG_NEU]]</f>
        <v>-2.25</v>
      </c>
      <c r="MO84" s="44">
        <f>Tabla25[[#This Row],[ESC_NUM_COR_COD_ROS_TG_POS]]-Tabla25[[#This Row],[ESC_NUM_COR_COD_ESC_TG_POS]]</f>
        <v>-2</v>
      </c>
      <c r="MP84" s="44">
        <f>Tabla25[[#This Row],[ESC_NUM_COR_COD_ROS_TG_TOT]]-Tabla25[[#This Row],[ESC_NUM_COR_COD_ESC_TG_TOT]]</f>
        <v>-1.1923076923076925</v>
      </c>
      <c r="MQ84" s="44">
        <f>Tabla25[[#This Row],[ESC_DUR_COR_COD_ROS_TG_NEG]]-Tabla25[[#This Row],[ESC_DUR_COR_COD_ESC_TG_NEG]]</f>
        <v>11.698412698412653</v>
      </c>
      <c r="MR84" s="44">
        <f>Tabla25[[#This Row],[ESC_DUR_COR_COD_ROS_TG_NEU]]-Tabla25[[#This Row],[ESC_DUR_COR_COD_ESC_TG_NEU]]</f>
        <v>-470.04166666666669</v>
      </c>
      <c r="MS84" s="44">
        <f>Tabla25[[#This Row],[ESC_DUR_COR_COD_ROS_TG_POS]]-Tabla25[[#This Row],[ESC_DUR_COR_COD_ESC_TG_POS]]</f>
        <v>-557.57142857142867</v>
      </c>
      <c r="MT84" s="44">
        <f>Tabla25[[#This Row],[ESC_DUR_COR_COD_ROS_TG_TOT]]-Tabla25[[#This Row],[ESC_DUR_COR_COD_ESC_TG_TOT]]</f>
        <v>-314.5</v>
      </c>
      <c r="MU84" s="47">
        <f>Tabla25[[#This Row],[ROS_NUM_COR_COD_ROS_TG_NEG]]-Tabla25[[#This Row],[ROS_NUM_COR_COD_ESC_TG_NEG]]</f>
        <v>4.1111111111111116</v>
      </c>
      <c r="MV84" s="47">
        <f>Tabla25[[#This Row],[ROS_NUM_COR_COD_ROS_TG_NEU]]-Tabla25[[#This Row],[ROS_NUM_COR_COD_ESC_TG_NEU]]</f>
        <v>1.4444444444444444</v>
      </c>
      <c r="MW84" s="47">
        <f>Tabla25[[#This Row],[ROS_NUM_COR_COD_ROS_TG_POS]]-Tabla25[[#This Row],[ROS_NUM_COR_COD_ESC_TG_POS]]</f>
        <v>2.7</v>
      </c>
      <c r="MX84" s="47">
        <f>Tabla25[[#This Row],[ROS_NUM_COR_COD_ROS_TG_TOT]]-Tabla25[[#This Row],[ROS_NUM_COR_COD_ESC_TG_TOT]]</f>
        <v>2.75</v>
      </c>
      <c r="MY84" s="47">
        <f>Tabla25[[#This Row],[ROS_DUR_COR_COD_ROS_TG_NEG]]-Tabla25[[#This Row],[ROS_DUR_COR_COD_ESC_TG_NEG]]</f>
        <v>622.97222222222217</v>
      </c>
      <c r="MZ84" s="47">
        <f>Tabla25[[#This Row],[ROS_DUR_COR_COD_ROS_TG_NEU]]-Tabla25[[#This Row],[ROS_DUR_COR_COD_ESC_TG_NEU]]</f>
        <v>493.33928571428572</v>
      </c>
      <c r="NA84" s="47">
        <f>Tabla25[[#This Row],[ROS_DUR_COR_COD_ROS_TG_POS]]-Tabla25[[#This Row],[ROS_DUR_COR_COD_ESC_TG_POS]]</f>
        <v>438.13333333333327</v>
      </c>
      <c r="NB84" s="47">
        <f>Tabla25[[#This Row],[ROS_DUR_COR_COD_ROS_TG_TOT]]-Tabla25[[#This Row],[ROS_DUR_COR_COD_ESC_TG_TOT]]</f>
        <v>515.63180827886708</v>
      </c>
      <c r="NC84">
        <v>197</v>
      </c>
      <c r="ND84">
        <v>258.25</v>
      </c>
      <c r="NE84">
        <v>188.5</v>
      </c>
      <c r="NF84">
        <v>212</v>
      </c>
      <c r="NG84">
        <v>225.25</v>
      </c>
      <c r="NH84">
        <v>151.42857142857142</v>
      </c>
      <c r="NI84">
        <v>152.33333333333334</v>
      </c>
      <c r="NJ84">
        <v>169.11764705882354</v>
      </c>
      <c r="NK84">
        <v>276.66666666666669</v>
      </c>
      <c r="NL84">
        <v>165.16666666666666</v>
      </c>
      <c r="NM84">
        <v>225.28571428571428</v>
      </c>
      <c r="NN84">
        <v>229.90909090909091</v>
      </c>
      <c r="NO84">
        <v>182.28571428571428</v>
      </c>
      <c r="NP84">
        <v>235</v>
      </c>
      <c r="NQ84">
        <v>230.42857142857142</v>
      </c>
      <c r="NR84">
        <v>216.77272727272728</v>
      </c>
      <c r="NS84">
        <v>205.11111111111111</v>
      </c>
      <c r="NT84">
        <v>232.44444444444446</v>
      </c>
      <c r="NU84">
        <v>177.88235294117646</v>
      </c>
      <c r="NV84">
        <v>205.66037735849056</v>
      </c>
      <c r="NW84">
        <v>180.1764705882353</v>
      </c>
      <c r="NX84">
        <v>206.6875</v>
      </c>
      <c r="NY84">
        <v>174.38888888888889</v>
      </c>
      <c r="NZ84">
        <v>186.45098039215685</v>
      </c>
      <c r="OA84" s="15">
        <f>Tabla2[[#This Row],[ROS_1DU_COR_COD_ROS_TG_NEG]]-Tabla2[[#This Row],[PAS_1DU_COR_COD_ROS_TG_NEG]]</f>
        <v>-8.1111111111111143</v>
      </c>
      <c r="OB84" s="15">
        <f>Tabla2[[#This Row],[ROS_1DU_COR_COD_ROS_TG_NEU]]-Tabla2[[#This Row],[PAS_1DU_COR_COD_ROS_TG_NEU]]</f>
        <v>25.805555555555543</v>
      </c>
      <c r="OC84" s="15">
        <f>Tabla2[[#This Row],[ROS_1DU_COR_COD_ROS_TG_POS]]-Tabla2[[#This Row],[PAS_1DU_COR_COD_ROS_TG_POS]]</f>
        <v>10.617647058823536</v>
      </c>
      <c r="OD84" s="15">
        <f>Tabla2[[#This Row],[ROS_1DU_COR_COD_ROS_TG_TOT]]-Tabla2[[#This Row],[PAS_1DU_COR_COD_ROS_TG_TOT]]</f>
        <v>6.3396226415094361</v>
      </c>
      <c r="OE84" s="15">
        <f>Tabla2[[#This Row],[ROS_1DU_COR_COD_ESC_TG_NEG]]-Tabla2[[#This Row],[PAS_1DU_COR_COD_ESC_TG_NEG]]</f>
        <v>45.073529411764696</v>
      </c>
      <c r="OF84" s="15">
        <f>Tabla2[[#This Row],[ROS_1DU_COR_COD_ESC_TG_NEU]]-Tabla2[[#This Row],[PAS_1DU_COR_COD_ESC_TG_NEU]]</f>
        <v>-55.258928571428584</v>
      </c>
      <c r="OG84" s="15">
        <f>Tabla2[[#This Row],[ROS_1DU_COR_COD_ESC_TG_POS]]-Tabla2[[#This Row],[PAS_1DU_COR_COD_ESC_TG_POS]]</f>
        <v>-22.055555555555543</v>
      </c>
      <c r="OH84" s="15">
        <f>Tabla2[[#This Row],[ROS_1DU_COR_COD_ESC_TG_TOT]]-Tabla2[[#This Row],[PAS_1DU_COR_COD_ESC_TG_TOT]]</f>
        <v>-17.333333333333314</v>
      </c>
      <c r="OI84" s="15">
        <f>Tabla2[[#This Row],[PAS_1DU_COR_COD_ROS_TG_NEG]]-Tabla2[[#This Row],[ESC_1DU_COR_COD_ROS_TG_NEG]]</f>
        <v>-71.555555555555571</v>
      </c>
      <c r="OJ84" s="15">
        <f>Tabla2[[#This Row],[PAS_1DU_COR_COD_ROS_TG_NEU]]-Tabla2[[#This Row],[ESC_1DU_COR_COD_ROS_TG_NEU]]</f>
        <v>67.2777777777778</v>
      </c>
      <c r="OK84" s="15">
        <f>Tabla2[[#This Row],[PAS_1DU_COR_COD_ROS_TG_POS]]-Tabla2[[#This Row],[ESC_1DU_COR_COD_ROS_TG_POS]]</f>
        <v>-47.403361344537814</v>
      </c>
      <c r="OL84" s="15">
        <f>Tabla2[[#This Row],[PAS_1DU_COR_COD_ROS_TG_TOT]]-Tabla2[[#This Row],[ESC_1DU_COR_COD_ROS_TG_TOT]]</f>
        <v>-24.248713550600343</v>
      </c>
      <c r="OM84" s="15">
        <f>Tabla2[[#This Row],[PAS_1DU_COR_COD_ESC_TG_NEG]]-Tabla2[[#This Row],[ESC_1DU_COR_COD_ESC_TG_NEG]]</f>
        <v>-2.1092436974789734</v>
      </c>
      <c r="ON84" s="15">
        <f>Tabla2[[#This Row],[PAS_1DU_COR_COD_ESC_TG_NEU]]-Tabla2[[#This Row],[ESC_1DU_COR_COD_ESC_TG_NEU]]</f>
        <v>-28.3125</v>
      </c>
      <c r="OO84" s="15">
        <f>Tabla2[[#This Row],[PAS_1DU_COR_COD_ESC_TG_POS]]-Tabla2[[#This Row],[ESC_1DU_COR_COD_ESC_TG_POS]]</f>
        <v>-56.039682539682531</v>
      </c>
      <c r="OP84" s="15">
        <f>Tabla2[[#This Row],[PAS_1DU_COR_COD_ESC_TG_TOT]]-Tabla2[[#This Row],[ESC_1DU_COR_COD_ESC_TG_TOT]]</f>
        <v>-30.32174688057043</v>
      </c>
      <c r="OQ84" s="61">
        <v>-28.25</v>
      </c>
      <c r="OR84" s="62">
        <v>106.82142857142858</v>
      </c>
      <c r="OS84" s="62">
        <v>36.166666666666657</v>
      </c>
      <c r="OT84" s="62">
        <v>42.882352941176464</v>
      </c>
      <c r="OU84" s="62">
        <v>94.380952380952408</v>
      </c>
      <c r="OV84" s="62">
        <v>-69.833333333333343</v>
      </c>
      <c r="OW84" s="62">
        <v>-5.1428571428571388</v>
      </c>
      <c r="OX84" s="62">
        <v>13.136363636363626</v>
      </c>
      <c r="OY84" s="62">
        <v>24.93464052287581</v>
      </c>
      <c r="OZ84" s="62">
        <v>25.756944444444457</v>
      </c>
      <c r="PA84" s="62">
        <v>3.4934640522875782</v>
      </c>
      <c r="PB84" s="62">
        <v>19.209396966333713</v>
      </c>
    </row>
    <row r="85" spans="1:418" x14ac:dyDescent="0.3">
      <c r="A85" s="2" t="s">
        <v>83</v>
      </c>
      <c r="B85" s="2">
        <v>30</v>
      </c>
      <c r="C85" s="2">
        <v>2</v>
      </c>
      <c r="D85" s="2">
        <v>31</v>
      </c>
      <c r="E85">
        <v>3.45</v>
      </c>
      <c r="F85">
        <v>1290.7333333333333</v>
      </c>
      <c r="G85">
        <v>3.1</v>
      </c>
      <c r="H85">
        <v>1267.1428571428571</v>
      </c>
      <c r="I85">
        <v>3</v>
      </c>
      <c r="J85">
        <v>1196.8571428571429</v>
      </c>
      <c r="K85">
        <v>3.1833333333333331</v>
      </c>
      <c r="L85">
        <v>1252.4883720930231</v>
      </c>
      <c r="M85">
        <v>2.5</v>
      </c>
      <c r="N85">
        <v>1156.4166666666667</v>
      </c>
      <c r="O85">
        <v>2.8</v>
      </c>
      <c r="P85">
        <v>1088.2857142857142</v>
      </c>
      <c r="Q85">
        <v>3.3</v>
      </c>
      <c r="R85">
        <v>1348.6153846153845</v>
      </c>
      <c r="S85">
        <v>2.8666666666666667</v>
      </c>
      <c r="T85">
        <v>1196.0256410256411</v>
      </c>
      <c r="U85">
        <v>3.0249999999999999</v>
      </c>
      <c r="V85">
        <v>1225.6341463414635</v>
      </c>
      <c r="W85">
        <v>0.7</v>
      </c>
      <c r="X85">
        <v>530.44444444444446</v>
      </c>
      <c r="Y85">
        <v>1.2</v>
      </c>
      <c r="Z85">
        <v>463.8</v>
      </c>
      <c r="AA85">
        <v>0.85</v>
      </c>
      <c r="AB85">
        <v>416.41666666666669</v>
      </c>
      <c r="AC85">
        <v>0.91666666666666663</v>
      </c>
      <c r="AD85">
        <v>464.66666666666669</v>
      </c>
      <c r="AE85">
        <v>0.91666666666666663</v>
      </c>
      <c r="AF85">
        <v>464.66666666666669</v>
      </c>
      <c r="AG85">
        <v>2.3222222222222224</v>
      </c>
      <c r="AH85">
        <v>993.47457627118649</v>
      </c>
      <c r="BM85">
        <v>2.3222222222222224</v>
      </c>
      <c r="BN85">
        <v>993.47457627118649</v>
      </c>
      <c r="BO85">
        <v>4.875</v>
      </c>
      <c r="BP85">
        <v>1559.75</v>
      </c>
      <c r="BQ85">
        <v>3</v>
      </c>
      <c r="BR85">
        <v>1528.2</v>
      </c>
      <c r="BS85">
        <v>1.5555555555555556</v>
      </c>
      <c r="BT85">
        <v>1343.25</v>
      </c>
      <c r="BU85">
        <v>3.08</v>
      </c>
      <c r="BV85">
        <v>1499.5294117647059</v>
      </c>
      <c r="BW85">
        <v>3.75</v>
      </c>
      <c r="BX85">
        <v>1374.2857142857142</v>
      </c>
      <c r="BY85">
        <v>5.5714285714285712</v>
      </c>
      <c r="BZ85">
        <v>2043.2857142857142</v>
      </c>
      <c r="CA85">
        <v>1.1111111111111112</v>
      </c>
      <c r="CB85">
        <v>1089</v>
      </c>
      <c r="CC85">
        <v>3.2916666666666665</v>
      </c>
      <c r="CD85">
        <v>1599.4117647058824</v>
      </c>
      <c r="CE85">
        <v>3.1836734693877551</v>
      </c>
      <c r="CF85">
        <v>1549.4705882352941</v>
      </c>
      <c r="CG85">
        <v>0.625</v>
      </c>
      <c r="CH85">
        <v>928</v>
      </c>
      <c r="CI85">
        <v>2.625</v>
      </c>
      <c r="CJ85">
        <v>1889.5</v>
      </c>
      <c r="CK85">
        <v>3.7777777777777777</v>
      </c>
      <c r="CL85">
        <v>1893.3333333333333</v>
      </c>
      <c r="CM85">
        <v>2.4</v>
      </c>
      <c r="CN85">
        <v>1731.1666666666667</v>
      </c>
      <c r="CO85">
        <v>1.75</v>
      </c>
      <c r="CP85">
        <v>1303</v>
      </c>
      <c r="CQ85">
        <v>0.7142857142857143</v>
      </c>
      <c r="CR85">
        <v>881</v>
      </c>
      <c r="CS85">
        <v>5.333333333333333</v>
      </c>
      <c r="CT85">
        <v>1747.1111111111111</v>
      </c>
      <c r="CU85">
        <v>2.7916666666666665</v>
      </c>
      <c r="CV85">
        <v>1513.2</v>
      </c>
      <c r="CW85">
        <v>2.5918367346938775</v>
      </c>
      <c r="CX85">
        <v>1610.0740740740741</v>
      </c>
      <c r="CY85">
        <v>2.8877551020408165</v>
      </c>
      <c r="CZ85">
        <v>1576.295081967213</v>
      </c>
      <c r="DA85">
        <v>1.875</v>
      </c>
      <c r="DB85">
        <v>774.33333333333337</v>
      </c>
      <c r="DC85">
        <v>2.125</v>
      </c>
      <c r="DD85">
        <v>858.83333333333337</v>
      </c>
      <c r="DE85">
        <v>1.8888888888888888</v>
      </c>
      <c r="DF85">
        <v>980</v>
      </c>
      <c r="DG85">
        <v>1.96</v>
      </c>
      <c r="DH85">
        <v>871.05555555555554</v>
      </c>
      <c r="DI85">
        <v>1.875</v>
      </c>
      <c r="DJ85">
        <v>905.6</v>
      </c>
      <c r="DK85">
        <v>2.7142857142857144</v>
      </c>
      <c r="DL85">
        <v>800.28571428571433</v>
      </c>
      <c r="DM85">
        <v>1.6666666666666667</v>
      </c>
      <c r="DN85">
        <v>696.83333333333337</v>
      </c>
      <c r="DO85">
        <v>2.0416666666666665</v>
      </c>
      <c r="DP85">
        <v>795.05555555555554</v>
      </c>
      <c r="DQ85">
        <v>2</v>
      </c>
      <c r="DR85">
        <v>833.05555555555554</v>
      </c>
      <c r="DS85">
        <v>2</v>
      </c>
      <c r="DT85">
        <v>833.05555555555554</v>
      </c>
      <c r="DU85">
        <v>2.5918367346938775</v>
      </c>
      <c r="DV85">
        <v>1300.4536082474226</v>
      </c>
      <c r="DW85">
        <v>2.5</v>
      </c>
      <c r="DX85">
        <v>1517</v>
      </c>
      <c r="DY85">
        <v>4</v>
      </c>
      <c r="DZ85">
        <v>1366.5</v>
      </c>
      <c r="EA85">
        <v>0</v>
      </c>
      <c r="EC85">
        <v>2.6</v>
      </c>
      <c r="ED85">
        <v>1416.6666666666667</v>
      </c>
      <c r="EE85">
        <v>2</v>
      </c>
      <c r="EF85">
        <v>967</v>
      </c>
      <c r="EG85">
        <v>4</v>
      </c>
      <c r="EH85">
        <v>1081</v>
      </c>
      <c r="EI85">
        <v>0</v>
      </c>
      <c r="EK85">
        <v>2.6666666666666665</v>
      </c>
      <c r="EL85">
        <v>1052.5</v>
      </c>
      <c r="EM85">
        <v>2.6363636363636362</v>
      </c>
      <c r="EN85">
        <v>1208.5714285714287</v>
      </c>
      <c r="EO85">
        <v>4</v>
      </c>
      <c r="EP85">
        <v>1086.5</v>
      </c>
      <c r="EQ85">
        <v>2</v>
      </c>
      <c r="ER85">
        <v>1104</v>
      </c>
      <c r="ES85">
        <v>4</v>
      </c>
      <c r="ET85">
        <v>1298</v>
      </c>
      <c r="EU85">
        <v>3.2</v>
      </c>
      <c r="EV85">
        <v>1143.75</v>
      </c>
      <c r="EW85">
        <v>6</v>
      </c>
      <c r="EX85">
        <v>1713</v>
      </c>
      <c r="EY85">
        <v>3</v>
      </c>
      <c r="EZ85">
        <v>841</v>
      </c>
      <c r="FA85">
        <v>6</v>
      </c>
      <c r="FB85">
        <v>1627</v>
      </c>
      <c r="FC85">
        <v>4.5</v>
      </c>
      <c r="FD85">
        <v>1347</v>
      </c>
      <c r="FE85">
        <v>3.9090909090909092</v>
      </c>
      <c r="FF85">
        <v>1256.6666666666667</v>
      </c>
      <c r="FG85">
        <v>3.2727272727272729</v>
      </c>
      <c r="FH85">
        <v>1235.625</v>
      </c>
      <c r="FI85">
        <v>5.5</v>
      </c>
      <c r="FJ85">
        <v>1915.5</v>
      </c>
      <c r="FK85">
        <v>3</v>
      </c>
      <c r="FL85">
        <v>1018.5</v>
      </c>
      <c r="FM85">
        <v>2</v>
      </c>
      <c r="FN85">
        <v>698</v>
      </c>
      <c r="FO85">
        <v>3.8</v>
      </c>
      <c r="FP85">
        <v>1313.2</v>
      </c>
      <c r="FQ85">
        <v>4</v>
      </c>
      <c r="FR85">
        <v>1155</v>
      </c>
      <c r="FS85">
        <v>4.333333333333333</v>
      </c>
      <c r="FT85">
        <v>1810</v>
      </c>
      <c r="FU85">
        <v>4</v>
      </c>
      <c r="FV85">
        <v>1114</v>
      </c>
      <c r="FW85">
        <v>4.166666666666667</v>
      </c>
      <c r="FX85">
        <v>1408.8</v>
      </c>
      <c r="FY85">
        <v>4</v>
      </c>
      <c r="FZ85">
        <v>1361</v>
      </c>
      <c r="GA85">
        <v>4</v>
      </c>
      <c r="GB85">
        <v>1361</v>
      </c>
      <c r="GC85">
        <v>3.5151515151515151</v>
      </c>
      <c r="GD85">
        <v>1283.8461538461538</v>
      </c>
      <c r="GE85">
        <v>2.7611111111111111</v>
      </c>
      <c r="GF85">
        <v>1296.9430894308944</v>
      </c>
      <c r="GG85">
        <v>1.8888888888888888</v>
      </c>
      <c r="GH85">
        <v>1270</v>
      </c>
      <c r="GI85">
        <v>3</v>
      </c>
      <c r="GJ85">
        <v>1247.7142857142858</v>
      </c>
      <c r="GK85">
        <v>2.7777777777777777</v>
      </c>
      <c r="GL85">
        <v>1009.8571428571429</v>
      </c>
      <c r="GM85">
        <v>2.5714285714285716</v>
      </c>
      <c r="GN85">
        <v>1160.1666666666667</v>
      </c>
      <c r="GO85">
        <v>3.1111111111111112</v>
      </c>
      <c r="GP85">
        <v>1639.2</v>
      </c>
      <c r="GQ85">
        <v>2</v>
      </c>
      <c r="GR85">
        <v>1003.3333333333334</v>
      </c>
      <c r="GS85">
        <v>3.3333333333333335</v>
      </c>
      <c r="GT85">
        <v>1429.5</v>
      </c>
      <c r="GU85">
        <v>2.7857142857142856</v>
      </c>
      <c r="GV85">
        <v>1340.7647058823529</v>
      </c>
      <c r="GW85">
        <v>2.6785714285714284</v>
      </c>
      <c r="GX85">
        <v>1247.8857142857144</v>
      </c>
      <c r="GY85">
        <v>2</v>
      </c>
      <c r="GZ85">
        <v>801.14285714285711</v>
      </c>
      <c r="HA85">
        <v>1.9</v>
      </c>
      <c r="HB85">
        <v>1414</v>
      </c>
      <c r="HC85">
        <v>2.8888888888888888</v>
      </c>
      <c r="HD85">
        <v>1344.3333333333333</v>
      </c>
      <c r="HE85">
        <v>2.25</v>
      </c>
      <c r="HF85">
        <v>1137.0588235294117</v>
      </c>
      <c r="HG85">
        <v>2.2222222222222223</v>
      </c>
      <c r="HH85">
        <v>1147</v>
      </c>
      <c r="HI85">
        <v>3.4</v>
      </c>
      <c r="HJ85">
        <v>1535.5714285714287</v>
      </c>
      <c r="HK85">
        <v>2.2222222222222223</v>
      </c>
      <c r="HL85">
        <v>1568.75</v>
      </c>
      <c r="HM85">
        <v>2.6428571428571428</v>
      </c>
      <c r="HN85">
        <v>1422.4375</v>
      </c>
      <c r="HO85">
        <v>2.4464285714285716</v>
      </c>
      <c r="HP85">
        <v>1275.4242424242425</v>
      </c>
      <c r="HQ85">
        <v>2.5625</v>
      </c>
      <c r="HR85">
        <v>1261.25</v>
      </c>
      <c r="HS85">
        <v>1.1111111111111112</v>
      </c>
      <c r="HT85">
        <v>629.25</v>
      </c>
      <c r="HU85">
        <v>1</v>
      </c>
      <c r="HV85">
        <v>685.2</v>
      </c>
      <c r="HW85">
        <v>1</v>
      </c>
      <c r="HX85">
        <v>489</v>
      </c>
      <c r="HY85">
        <v>1.0357142857142858</v>
      </c>
      <c r="HZ85">
        <v>599.14285714285711</v>
      </c>
      <c r="IA85">
        <v>0.66666666666666663</v>
      </c>
      <c r="IB85">
        <v>644.33333333333337</v>
      </c>
      <c r="IC85">
        <v>1.1000000000000001</v>
      </c>
      <c r="ID85">
        <v>613.20000000000005</v>
      </c>
      <c r="IE85">
        <v>1.3333333333333333</v>
      </c>
      <c r="IF85">
        <v>524.16666666666663</v>
      </c>
      <c r="IG85">
        <v>1.0357142857142858</v>
      </c>
      <c r="IH85">
        <v>581.71428571428567</v>
      </c>
      <c r="II85">
        <v>1.0357142857142858</v>
      </c>
      <c r="IJ85">
        <v>590.42857142857144</v>
      </c>
      <c r="IK85">
        <v>1.0357142857142858</v>
      </c>
      <c r="IL85">
        <v>590.42857142857144</v>
      </c>
      <c r="IM85">
        <v>2.0535714285714284</v>
      </c>
      <c r="IN85">
        <v>1065.59375</v>
      </c>
      <c r="IO85">
        <v>7</v>
      </c>
      <c r="IP85">
        <v>2039</v>
      </c>
      <c r="IS85">
        <v>6</v>
      </c>
      <c r="IT85">
        <v>1789</v>
      </c>
      <c r="IU85">
        <v>6.5</v>
      </c>
      <c r="IV85">
        <v>1914</v>
      </c>
      <c r="IW85">
        <v>3</v>
      </c>
      <c r="IX85">
        <v>1102</v>
      </c>
      <c r="JA85">
        <v>4</v>
      </c>
      <c r="JB85">
        <v>1352</v>
      </c>
      <c r="JC85">
        <v>3.5</v>
      </c>
      <c r="JD85">
        <v>1227</v>
      </c>
      <c r="JE85">
        <v>5</v>
      </c>
      <c r="JF85">
        <v>1570.5</v>
      </c>
      <c r="JG85">
        <v>0</v>
      </c>
      <c r="JK85">
        <v>0</v>
      </c>
      <c r="JM85">
        <v>0</v>
      </c>
      <c r="JO85">
        <v>0</v>
      </c>
      <c r="JS85">
        <v>3</v>
      </c>
      <c r="JT85">
        <v>946</v>
      </c>
      <c r="JU85">
        <v>1.5</v>
      </c>
      <c r="JV85">
        <v>946</v>
      </c>
      <c r="JW85">
        <v>0.75</v>
      </c>
      <c r="JX85">
        <v>946</v>
      </c>
      <c r="JY85">
        <v>2.875</v>
      </c>
      <c r="JZ85">
        <v>1445.6</v>
      </c>
      <c r="KA85">
        <v>7</v>
      </c>
      <c r="KB85">
        <v>2229</v>
      </c>
      <c r="KE85">
        <v>0</v>
      </c>
      <c r="KG85">
        <v>3.5</v>
      </c>
      <c r="KH85">
        <v>2229</v>
      </c>
      <c r="KI85">
        <v>0</v>
      </c>
      <c r="KM85">
        <v>6</v>
      </c>
      <c r="KN85">
        <v>1974</v>
      </c>
      <c r="KO85">
        <v>3</v>
      </c>
      <c r="KP85">
        <v>1974</v>
      </c>
      <c r="KQ85">
        <v>3.25</v>
      </c>
      <c r="KR85">
        <v>2101.5</v>
      </c>
      <c r="KS85">
        <v>3.25</v>
      </c>
      <c r="KT85">
        <v>2101.5</v>
      </c>
      <c r="KU85">
        <v>3</v>
      </c>
      <c r="KV85">
        <v>1633</v>
      </c>
      <c r="KW85">
        <v>2.1166666666666667</v>
      </c>
      <c r="KX85">
        <v>1104.1553398058252</v>
      </c>
      <c r="KY85" s="15">
        <f>Tabla2[[#This Row],[ROS_NUM_COR_COD_ROS_TG_NEG]]-Tabla2[[#This Row],[PAS_NUM_COR_COD_ROS_TG_NEG]]</f>
        <v>-0.27777777777777768</v>
      </c>
      <c r="KZ85" s="15">
        <f>Tabla2[[#This Row],[ROS_DUR_COR_COD_ROS_TG_NEG]]-Tabla2[[#This Row],[PAS_DUR_COR_COD_ROS_TG_NEG]]</f>
        <v>-9.4166666666667425</v>
      </c>
      <c r="LA85" s="15">
        <f>Tabla2[[#This Row],[ROS_NUM_COR_COD_ROS_TG_NEU]]-Tabla2[[#This Row],[PAS_NUM_COR_COD_ROS_TG_NEU]]</f>
        <v>0.60000000000000009</v>
      </c>
      <c r="LB85" s="15">
        <f>Tabla2[[#This Row],[ROS_DUR_COR_COD_ROS_TG_NEU]]-Tabla2[[#This Row],[PAS_DUR_COR_COD_ROS_TG_NEU]]</f>
        <v>447.28571428571445</v>
      </c>
      <c r="LC85" s="15">
        <f>Tabla2[[#This Row],[ROS_NUM_COR_COD_ROS_TG_POS]]-Tabla2[[#This Row],[PAS_NUM_COR_COD_ROS_TG_POS]]</f>
        <v>-1.0777777777777775</v>
      </c>
      <c r="LD85" s="15">
        <f>Tabla2[[#This Row],[ROS_DUR_COR_COD_ROS_TG_POS]]-Tabla2[[#This Row],[PAS_DUR_COR_COD_ROS_TG_POS]]</f>
        <v>220.13461538461547</v>
      </c>
      <c r="LE85" s="15">
        <f>Tabla2[[#This Row],[ROS_NUM_COR_COD_ROS_TG_TOT]]-Tabla2[[#This Row],[PAS_NUM_COR_COD_ROS_TG_TOT]]</f>
        <v>-0.2238095238095239</v>
      </c>
      <c r="LF85" s="15">
        <f>Tabla2[[#This Row],[ROS_DUR_COR_COD_ROS_TG_TOT]]-Tabla2[[#This Row],[PAS_DUR_COR_COD_ROS_TG_TOT]]</f>
        <v>226.41185897435889</v>
      </c>
      <c r="LG85" s="15">
        <f>Tabla2[[#This Row],[ROS_NUM_COR_COD_ESC_TG_NEG]]-Tabla2[[#This Row],[PAS_NUM_COR_COD_ESC_TG_NEG]]</f>
        <v>-0.33888888888888902</v>
      </c>
      <c r="LH85" s="15">
        <f>Tabla2[[#This Row],[ROS_DUR_COR_COD_ESC_TG_NEG]]-Tabla2[[#This Row],[PAS_DUR_COR_COD_ESC_TG_NEG]]</f>
        <v>348.4666666666667</v>
      </c>
      <c r="LI85" s="15">
        <f>Tabla2[[#This Row],[ROS_NUM_COR_COD_ESC_TG_NEU]]-Tabla2[[#This Row],[PAS_NUM_COR_COD_ESC_TG_NEU]]</f>
        <v>-1.1000000000000001</v>
      </c>
      <c r="LJ85" s="15">
        <f>Tabla2[[#This Row],[ROS_NUM_COR_COD_ESC_TG_NEG]]-Tabla2[[#This Row],[PAS_NUM_COR_COD_ESC_TG_NEG]]</f>
        <v>-0.33888888888888902</v>
      </c>
      <c r="LK85" s="15">
        <f>Tabla2[[#This Row],[ROS_NUM_COR_COD_ESC_TG_POS]]-Tabla2[[#This Row],[PAS_NUM_COR_COD_ESC_TG_POS]]</f>
        <v>0.33333333333333348</v>
      </c>
      <c r="LL85" s="15">
        <f>Tabla2[[#This Row],[ROS_DUR_COR_COD_ESC_TG_POS]]-Tabla2[[#This Row],[PAS_DUR_COR_COD_ESC_TG_POS]]</f>
        <v>232.64285714285711</v>
      </c>
      <c r="LM85" s="15">
        <f>Tabla2[[#This Row],[ROS_NUM_COR_COD_ESC_TG_TOT]]-Tabla2[[#This Row],[PAS_NUM_COR_COD_ESC_TG_TOT]]</f>
        <v>-0.39761904761904754</v>
      </c>
      <c r="LN85" s="15">
        <f>Tabla2[[#This Row],[ROS_DUR_COR_COD_ESC_TG_TOT]]-Tabla2[[#This Row],[PAS_DUR_COR_COD_ESC_TG_TOT]]</f>
        <v>88.276333789329783</v>
      </c>
      <c r="LO85" s="15">
        <f>Tabla2[[#This Row],[PAS_NUM_COR_COD_ROS_TG_NEG]]-Tabla2[[#This Row],[ESC_NUM_COR_COD_ROS_TG_NEG]]</f>
        <v>0.75</v>
      </c>
      <c r="LP85" s="15">
        <f>Tabla2[[#This Row],[PAS_DUR_COR_COD_ROS_TG_NEG]]-Tabla2[[#This Row],[ESC_DUR_COR_COD_ROS_TG_NEG]]</f>
        <v>-146.58333333333326</v>
      </c>
      <c r="LQ85" s="15">
        <f>Tabla2[[#This Row],[PAS_NUM_COR_COD_ROS_TG_NEU]]-Tabla2[[#This Row],[ESC_NUM_COR_COD_ROS_TG_NEU]]</f>
        <v>2.0857142857142854</v>
      </c>
      <c r="LR85" s="15">
        <f>Tabla2[[#This Row],[PAS_DUR_COR_COD_ROS_TG_NEU]]-Tabla2[[#This Row],[ESC_DUR_COR_COD_ROS_TG_NEU]]</f>
        <v>207.28571428571422</v>
      </c>
      <c r="LS85" s="15">
        <f>Tabla2[[#This Row],[PAS_NUM_COR_COD_ROS_TG_POS]]-Tabla2[[#This Row],[ESC_NUM_COR_COD_ROS_TG_POS]]</f>
        <v>-2.0333333333333332</v>
      </c>
      <c r="LT85" s="15">
        <f>Tabla2[[#This Row],[PAS_DUR_COR_COD_ROS_TG_POS]]-Tabla2[[#This Row],[ESC_DUR_COR_COD_ROS_TG_POS]]</f>
        <v>-398.49572649572656</v>
      </c>
      <c r="LU85" s="15">
        <f>Tabla2[[#This Row],[PAS_NUM_COR_COD_ROS_TG_TOT]]-Tabla2[[#This Row],[ESC_NUM_COR_COD_ROS_TG_TOT]]</f>
        <v>7.5000000000000178E-2</v>
      </c>
      <c r="LV85" s="15">
        <f>Tabla2[[#This Row],[PAS_DUR_COR_COD_ROS_TG_TOT]]-Tabla2[[#This Row],[ESC_DUR_COR_COD_ROS_TG_TOT]]</f>
        <v>-317.17435897435894</v>
      </c>
      <c r="LW85" s="15">
        <f>Tabla2[[#This Row],[PAS_NUM_COR_COD_ESC_TG_NEG]]-Tabla2[[#This Row],[ESC_NUM_COR_COD_ESC_TG_NEG]]</f>
        <v>-0.29999999999999982</v>
      </c>
      <c r="LX85" s="15">
        <f>Tabla2[[#This Row],[PAS_DUR_COR_COD_ESC_TG_NEG]]-Tabla2[[#This Row],[ESC_DUR_COR_COD_ESC_TG_NEG]]</f>
        <v>-83.552380952380872</v>
      </c>
      <c r="LY85" s="15">
        <f>Tabla2[[#This Row],[PAS_NUM_COR_COD_ESC_TG_NEU]]-Tabla2[[#This Row],[ESC_NUM_COR_COD_ESC_TG_NEU]]</f>
        <v>-2.4714285714285711</v>
      </c>
      <c r="LZ85" s="15">
        <f>Tabla2[[#This Row],[PAS_DUR_COR_COD_ESC_TG_NEU]]-Tabla2[[#This Row],[ESC_DUR_COR_COD_ESC_TG_NEU]]</f>
        <v>-776.14285714285711</v>
      </c>
      <c r="MA85" s="15">
        <f>Tabla2[[#This Row],[PAS_NUM_COR_COD_ESC_TG_POS]]-Tabla2[[#This Row],[ESC_NUM_COR_COD_ESC_TG_POS]]</f>
        <v>1.8888888888888888</v>
      </c>
      <c r="MB85" s="15">
        <f>Tabla2[[#This Row],[PAS_DUR_COR_COD_ESC_TG_POS]]-Tabla2[[#This Row],[ESC_DUR_COR_COD_ESC_TG_POS]]</f>
        <v>107.85714285714289</v>
      </c>
      <c r="MC85" s="15">
        <f>Tabla2[[#This Row],[PAS_NUM_COR_COD_ESC_TG_TOT]]-Tabla2[[#This Row],[ESC_NUM_COR_COD_ESC_TG_TOT]]</f>
        <v>-0.10833333333333339</v>
      </c>
      <c r="MD85" s="15">
        <f>Tabla2[[#This Row],[PAS_DUR_COR_COD_ESC_TG_TOT]]-Tabla2[[#This Row],[ESC_DUR_COR_COD_ESC_TG_TOT]]</f>
        <v>-346.92339261285929</v>
      </c>
      <c r="ME85" s="42">
        <f>Tabla25[[#This Row],[PAS_NUM_COR_COD_ROS_TG_NEG]]-Tabla25[[#This Row],[PAS_NUM_COR_COD_ESC_TG_NEG]]</f>
        <v>-0.95000000000000018</v>
      </c>
      <c r="MF85" s="42">
        <f>Tabla25[[#This Row],[PAS_NUM_COR_COD_ROS_TG_NEU]]-Tabla25[[#This Row],[PAS_NUM_COR_COD_ESC_TG_NEU]]</f>
        <v>-0.30000000000000027</v>
      </c>
      <c r="MG85" s="42">
        <f>Tabla25[[#This Row],[PAS_NUM_COR_COD_ROS_TG_POS]]-Tabla25[[#This Row],[PAS_NUM_COR_COD_ESC_TG_POS]]</f>
        <v>0.29999999999999982</v>
      </c>
      <c r="MH85" s="42">
        <f>Tabla25[[#This Row],[PAS_NUM_COR_COD_ROS_TG_TOT]]-Tabla25[[#This Row],[PAS_NUM_COR_COD_ESC_TG_TOT]]</f>
        <v>-0.31666666666666643</v>
      </c>
      <c r="MI85" s="42">
        <f>Tabla25[[#This Row],[PAS_DUR_COR_COD_ROS_TG_NEG]]-Tabla25[[#This Row],[PAS_DUR_COR_COD_ESC_TG_NEG]]</f>
        <v>-134.31666666666661</v>
      </c>
      <c r="MJ85" s="42">
        <f>Tabla25[[#This Row],[PAS_DUR_COR_COD_ROS_TG_NEU]]-Tabla25[[#This Row],[PAS_DUR_COR_COD_ESC_TG_NEU]]</f>
        <v>-178.85714285714289</v>
      </c>
      <c r="MK85" s="42">
        <f>Tabla25[[#This Row],[PAS_DUR_COR_COD_ROS_TG_POS]]-Tabla25[[#This Row],[PAS_DUR_COR_COD_ESC_TG_POS]]</f>
        <v>151.75824175824164</v>
      </c>
      <c r="ML85" s="42">
        <f>Tabla25[[#This Row],[PAS_DUR_COR_COD_ROS_TG_TOT]]-Tabla25[[#This Row],[PAS_DUR_COR_COD_ESC_TG_TOT]]</f>
        <v>-56.462731067382038</v>
      </c>
      <c r="MM85" s="44">
        <f>Tabla25[[#This Row],[ESC_NUM_COR_COD_ROS_TG_NEG]]-Tabla25[[#This Row],[ESC_NUM_COR_COD_ESC_TG_NEG]]</f>
        <v>-2</v>
      </c>
      <c r="MN85" s="44">
        <f>Tabla25[[#This Row],[ESC_NUM_COR_COD_ROS_TG_NEU]]-Tabla25[[#This Row],[ESC_NUM_COR_COD_ESC_TG_NEU]]</f>
        <v>-4.8571428571428568</v>
      </c>
      <c r="MO85" s="44">
        <f>Tabla25[[#This Row],[ESC_NUM_COR_COD_ROS_TG_POS]]-Tabla25[[#This Row],[ESC_NUM_COR_COD_ESC_TG_POS]]</f>
        <v>4.2222222222222214</v>
      </c>
      <c r="MP85" s="44">
        <f>Tabla25[[#This Row],[ESC_NUM_COR_COD_ROS_TG_TOT]]-Tabla25[[#This Row],[ESC_NUM_COR_COD_ESC_TG_TOT]]</f>
        <v>-0.5</v>
      </c>
      <c r="MQ85" s="44">
        <f>Tabla25[[#This Row],[ESC_DUR_COR_COD_ROS_TG_NEG]]-Tabla25[[#This Row],[ESC_DUR_COR_COD_ESC_TG_NEG]]</f>
        <v>-71.285714285714221</v>
      </c>
      <c r="MR85" s="44">
        <f>Tabla25[[#This Row],[ESC_DUR_COR_COD_ROS_TG_NEU]]-Tabla25[[#This Row],[ESC_DUR_COR_COD_ESC_TG_NEU]]</f>
        <v>-1162.2857142857142</v>
      </c>
      <c r="MS85" s="44">
        <f>Tabla25[[#This Row],[ESC_DUR_COR_COD_ROS_TG_POS]]-Tabla25[[#This Row],[ESC_DUR_COR_COD_ESC_TG_POS]]</f>
        <v>658.11111111111109</v>
      </c>
      <c r="MT85" s="44">
        <f>Tabla25[[#This Row],[ESC_DUR_COR_COD_ROS_TG_TOT]]-Tabla25[[#This Row],[ESC_DUR_COR_COD_ESC_TG_TOT]]</f>
        <v>-86.211764705882388</v>
      </c>
      <c r="MU85" s="47">
        <f>Tabla25[[#This Row],[ROS_NUM_COR_COD_ROS_TG_NEG]]-Tabla25[[#This Row],[ROS_NUM_COR_COD_ESC_TG_NEG]]</f>
        <v>-0.88888888888888884</v>
      </c>
      <c r="MV85" s="47">
        <f>Tabla25[[#This Row],[ROS_NUM_COR_COD_ROS_TG_NEU]]-Tabla25[[#This Row],[ROS_NUM_COR_COD_ESC_TG_NEU]]</f>
        <v>1.4</v>
      </c>
      <c r="MW85" s="47">
        <f>Tabla25[[#This Row],[ROS_NUM_COR_COD_ROS_TG_POS]]-Tabla25[[#This Row],[ROS_NUM_COR_COD_ESC_TG_POS]]</f>
        <v>-1.1111111111111112</v>
      </c>
      <c r="MX85" s="47">
        <f>Tabla25[[#This Row],[ROS_NUM_COR_COD_ROS_TG_TOT]]-Tabla25[[#This Row],[ROS_NUM_COR_COD_ESC_TG_TOT]]</f>
        <v>-0.14285714285714279</v>
      </c>
      <c r="MY85" s="47">
        <f>Tabla25[[#This Row],[ROS_DUR_COR_COD_ROS_TG_NEG]]-Tabla25[[#This Row],[ROS_DUR_COR_COD_ESC_TG_NEG]]</f>
        <v>-492.20000000000005</v>
      </c>
      <c r="MZ85" s="47">
        <f>Tabla25[[#This Row],[ROS_DUR_COR_COD_ROS_TG_NEU]]-Tabla25[[#This Row],[ROS_DUR_COR_COD_ESC_TG_NEU]]</f>
        <v>532.2380952380953</v>
      </c>
      <c r="NA85" s="47">
        <f>Tabla25[[#This Row],[ROS_DUR_COR_COD_ROS_TG_POS]]-Tabla25[[#This Row],[ROS_DUR_COR_COD_ESC_TG_POS]]</f>
        <v>139.25</v>
      </c>
      <c r="NB85" s="47">
        <f>Tabla25[[#This Row],[ROS_DUR_COR_COD_ROS_TG_TOT]]-Tabla25[[#This Row],[ROS_DUR_COR_COD_ESC_TG_TOT]]</f>
        <v>81.672794117647072</v>
      </c>
      <c r="NC85">
        <v>318</v>
      </c>
      <c r="ND85">
        <v>281.57142857142856</v>
      </c>
      <c r="NE85">
        <v>317.5</v>
      </c>
      <c r="NF85">
        <v>301.9375</v>
      </c>
      <c r="NG85">
        <v>343.6</v>
      </c>
      <c r="NH85">
        <v>324.16666666666669</v>
      </c>
      <c r="NI85">
        <v>235.16666666666666</v>
      </c>
      <c r="NJ85">
        <v>298.47058823529414</v>
      </c>
      <c r="NK85">
        <v>333.5</v>
      </c>
      <c r="NL85">
        <v>387</v>
      </c>
      <c r="NM85">
        <v>261.66666666666669</v>
      </c>
      <c r="NN85">
        <v>297.53333333333336</v>
      </c>
      <c r="NO85">
        <v>301.42857142857144</v>
      </c>
      <c r="NP85">
        <v>340</v>
      </c>
      <c r="NQ85">
        <v>302.33333333333331</v>
      </c>
      <c r="NR85">
        <v>317.47058823529414</v>
      </c>
      <c r="NS85">
        <v>244.25</v>
      </c>
      <c r="NT85">
        <v>319.14285714285717</v>
      </c>
      <c r="NU85">
        <v>254.30769230769232</v>
      </c>
      <c r="NV85">
        <v>274.4871794871795</v>
      </c>
      <c r="NW85">
        <v>255.06666666666666</v>
      </c>
      <c r="NX85">
        <v>286.42857142857144</v>
      </c>
      <c r="NY85">
        <v>286.92857142857144</v>
      </c>
      <c r="NZ85">
        <v>275.6511627906977</v>
      </c>
      <c r="OA85" s="15">
        <f>Tabla2[[#This Row],[ROS_1DU_COR_COD_ROS_TG_NEG]]-Tabla2[[#This Row],[PAS_1DU_COR_COD_ROS_TG_NEG]]</f>
        <v>73.75</v>
      </c>
      <c r="OB85" s="15">
        <f>Tabla2[[#This Row],[ROS_1DU_COR_COD_ROS_TG_NEU]]-Tabla2[[#This Row],[PAS_1DU_COR_COD_ROS_TG_NEU]]</f>
        <v>-37.571428571428612</v>
      </c>
      <c r="OC85" s="15">
        <f>Tabla2[[#This Row],[ROS_1DU_COR_COD_ROS_TG_POS]]-Tabla2[[#This Row],[PAS_1DU_COR_COD_ROS_TG_POS]]</f>
        <v>63.192307692307679</v>
      </c>
      <c r="OD85" s="15">
        <f>Tabla2[[#This Row],[ROS_1DU_COR_COD_ROS_TG_TOT]]-Tabla2[[#This Row],[PAS_1DU_COR_COD_ROS_TG_TOT]]</f>
        <v>27.450320512820497</v>
      </c>
      <c r="OE85" s="15">
        <f>Tabla2[[#This Row],[ROS_1DU_COR_COD_ESC_TG_NEG]]-Tabla2[[#This Row],[PAS_1DU_COR_COD_ESC_TG_NEG]]</f>
        <v>88.53333333333336</v>
      </c>
      <c r="OF85" s="15">
        <f>Tabla2[[#This Row],[ROS_1DU_COR_COD_ESC_TG_NEU]]-Tabla2[[#This Row],[PAS_1DU_COR_COD_ESC_TG_NEU]]</f>
        <v>37.738095238095241</v>
      </c>
      <c r="OG85" s="15">
        <f>Tabla2[[#This Row],[ROS_1DU_COR_COD_ESC_TG_POS]]-Tabla2[[#This Row],[PAS_1DU_COR_COD_ESC_TG_POS]]</f>
        <v>-51.761904761904788</v>
      </c>
      <c r="OH85" s="15">
        <f>Tabla2[[#This Row],[ROS_1DU_COR_COD_ESC_TG_TOT]]-Tabla2[[#This Row],[PAS_1DU_COR_COD_ESC_TG_TOT]]</f>
        <v>22.819425444596448</v>
      </c>
      <c r="OI85" s="15">
        <f>Tabla2[[#This Row],[PAS_1DU_COR_COD_ROS_TG_NEG]]-Tabla2[[#This Row],[ESC_1DU_COR_COD_ROS_TG_NEG]]</f>
        <v>-89.25</v>
      </c>
      <c r="OJ85" s="15">
        <f>Tabla2[[#This Row],[PAS_1DU_COR_COD_ROS_TG_NEU]]-Tabla2[[#This Row],[ESC_1DU_COR_COD_ROS_TG_NEU]]</f>
        <v>-67.857142857142833</v>
      </c>
      <c r="OK85" s="15">
        <f>Tabla2[[#This Row],[PAS_1DU_COR_COD_ROS_TG_POS]]-Tabla2[[#This Row],[ESC_1DU_COR_COD_ROS_TG_POS]]</f>
        <v>-7.3589743589743648</v>
      </c>
      <c r="OL85" s="15">
        <f>Tabla2[[#This Row],[PAS_1DU_COR_COD_ROS_TG_TOT]]-Tabla2[[#This Row],[ESC_1DU_COR_COD_ROS_TG_TOT]]</f>
        <v>-23.046153846153857</v>
      </c>
      <c r="OM85" s="15">
        <f>Tabla2[[#This Row],[PAS_1DU_COR_COD_ESC_TG_NEG]]-Tabla2[[#This Row],[ESC_1DU_COR_COD_ESC_TG_NEG]]</f>
        <v>-46.361904761904782</v>
      </c>
      <c r="ON85" s="15">
        <f>Tabla2[[#This Row],[PAS_1DU_COR_COD_ESC_TG_NEU]]-Tabla2[[#This Row],[ESC_1DU_COR_COD_ESC_TG_NEU]]</f>
        <v>-53.571428571428555</v>
      </c>
      <c r="OO85" s="15">
        <f>Tabla2[[#This Row],[PAS_1DU_COR_COD_ESC_TG_POS]]-Tabla2[[#This Row],[ESC_1DU_COR_COD_ESC_TG_POS]]</f>
        <v>-15.40476190476187</v>
      </c>
      <c r="OP85" s="15">
        <f>Tabla2[[#This Row],[PAS_1DU_COR_COD_ESC_TG_TOT]]-Tabla2[[#This Row],[ESC_1DU_COR_COD_ESC_TG_TOT]]</f>
        <v>-41.819425444596448</v>
      </c>
      <c r="OQ85" s="61">
        <v>-25.600000000000023</v>
      </c>
      <c r="OR85" s="62">
        <v>-42.59523809523813</v>
      </c>
      <c r="OS85" s="62">
        <v>82.333333333333343</v>
      </c>
      <c r="OT85" s="62">
        <v>3.4669117647058556</v>
      </c>
      <c r="OU85" s="62">
        <v>32.071428571428555</v>
      </c>
      <c r="OV85" s="62">
        <v>47</v>
      </c>
      <c r="OW85" s="62">
        <v>-40.666666666666629</v>
      </c>
      <c r="OX85" s="62">
        <v>-19.937254901960785</v>
      </c>
      <c r="OY85" s="62">
        <v>-10.816666666666663</v>
      </c>
      <c r="OZ85" s="62">
        <v>32.714285714285722</v>
      </c>
      <c r="PA85" s="62">
        <v>-32.620879120879124</v>
      </c>
      <c r="PB85" s="62">
        <v>-1.1639833035181937</v>
      </c>
    </row>
    <row r="86" spans="1:418" x14ac:dyDescent="0.3">
      <c r="A86" s="2" t="s">
        <v>84</v>
      </c>
      <c r="B86" s="2">
        <v>30</v>
      </c>
      <c r="C86" s="2">
        <v>2</v>
      </c>
      <c r="D86" s="2">
        <v>33</v>
      </c>
      <c r="E86">
        <v>0</v>
      </c>
      <c r="G86">
        <v>5.5555555555555552E-2</v>
      </c>
      <c r="H86">
        <v>107</v>
      </c>
      <c r="I86">
        <v>0</v>
      </c>
      <c r="K86">
        <v>1.8518518518518517E-2</v>
      </c>
      <c r="L86">
        <v>107</v>
      </c>
      <c r="M86">
        <v>5.5555555555555552E-2</v>
      </c>
      <c r="N86">
        <v>99</v>
      </c>
      <c r="O86">
        <v>0</v>
      </c>
      <c r="Q86">
        <v>5.5555555555555552E-2</v>
      </c>
      <c r="R86">
        <v>89</v>
      </c>
      <c r="S86">
        <v>3.7037037037037035E-2</v>
      </c>
      <c r="T86">
        <v>94</v>
      </c>
      <c r="U86">
        <v>2.7777777777777776E-2</v>
      </c>
      <c r="V86">
        <v>98.333333333333329</v>
      </c>
      <c r="W86">
        <v>0</v>
      </c>
      <c r="Y86">
        <v>0</v>
      </c>
      <c r="AA86">
        <v>0</v>
      </c>
      <c r="AC86">
        <v>0</v>
      </c>
      <c r="AE86">
        <v>0</v>
      </c>
      <c r="AG86">
        <v>1.8518518518518517E-2</v>
      </c>
      <c r="AH86">
        <v>98.333333333333329</v>
      </c>
      <c r="AI86">
        <v>0</v>
      </c>
      <c r="AK86">
        <v>0.5</v>
      </c>
      <c r="AL86">
        <v>102</v>
      </c>
      <c r="AM86">
        <v>0</v>
      </c>
      <c r="AO86">
        <v>0.16666666666666666</v>
      </c>
      <c r="AP86">
        <v>102</v>
      </c>
      <c r="AQ86">
        <v>0</v>
      </c>
      <c r="AS86">
        <v>0</v>
      </c>
      <c r="AU86">
        <v>0</v>
      </c>
      <c r="AW86">
        <v>0</v>
      </c>
      <c r="AY86">
        <v>8.3333333333333329E-2</v>
      </c>
      <c r="AZ86">
        <v>102</v>
      </c>
      <c r="BA86">
        <v>0</v>
      </c>
      <c r="BC86">
        <v>0</v>
      </c>
      <c r="BE86">
        <v>0</v>
      </c>
      <c r="BG86">
        <v>0</v>
      </c>
      <c r="BI86">
        <v>0</v>
      </c>
      <c r="BK86">
        <v>5.5555555555555552E-2</v>
      </c>
      <c r="BL86">
        <v>102</v>
      </c>
      <c r="BM86">
        <v>2.2222222222222223E-2</v>
      </c>
      <c r="BN86">
        <v>99.25</v>
      </c>
      <c r="BO86">
        <v>1.3</v>
      </c>
      <c r="BP86">
        <v>259.42857142857144</v>
      </c>
      <c r="BQ86">
        <v>1</v>
      </c>
      <c r="BR86">
        <v>218.5</v>
      </c>
      <c r="BS86">
        <v>0.8</v>
      </c>
      <c r="BT86">
        <v>259.8</v>
      </c>
      <c r="BU86">
        <v>1.0344827586206897</v>
      </c>
      <c r="BV86">
        <v>245.88888888888889</v>
      </c>
      <c r="BW86">
        <v>1.3333333333333333</v>
      </c>
      <c r="BX86">
        <v>284.57142857142856</v>
      </c>
      <c r="BY86">
        <v>1.2</v>
      </c>
      <c r="BZ86">
        <v>276.83333333333331</v>
      </c>
      <c r="CA86">
        <v>1</v>
      </c>
      <c r="CB86">
        <v>187.57142857142858</v>
      </c>
      <c r="CC86">
        <v>1.1724137931034482</v>
      </c>
      <c r="CD86">
        <v>248.3</v>
      </c>
      <c r="CE86">
        <v>1.103448275862069</v>
      </c>
      <c r="CF86">
        <v>247.15789473684211</v>
      </c>
      <c r="CG86">
        <v>0.9</v>
      </c>
      <c r="CH86">
        <v>241.5</v>
      </c>
      <c r="CI86">
        <v>0.66666666666666663</v>
      </c>
      <c r="CJ86">
        <v>164</v>
      </c>
      <c r="CK86">
        <v>0.8</v>
      </c>
      <c r="CL86">
        <v>219.66666666666666</v>
      </c>
      <c r="CM86">
        <v>0.7931034482758621</v>
      </c>
      <c r="CN86">
        <v>206.93333333333334</v>
      </c>
      <c r="CO86">
        <v>0.66666666666666663</v>
      </c>
      <c r="CP86">
        <v>195.25</v>
      </c>
      <c r="CQ86">
        <v>1.1000000000000001</v>
      </c>
      <c r="CR86">
        <v>262.16666666666669</v>
      </c>
      <c r="CS86">
        <v>0.5</v>
      </c>
      <c r="CT86">
        <v>124.75</v>
      </c>
      <c r="CU86">
        <v>0.75862068965517238</v>
      </c>
      <c r="CV86">
        <v>203.78571428571428</v>
      </c>
      <c r="CW86">
        <v>0.77586206896551724</v>
      </c>
      <c r="CX86">
        <v>205.41379310344828</v>
      </c>
      <c r="CY86">
        <v>0.93965517241379315</v>
      </c>
      <c r="CZ86">
        <v>229.08955223880596</v>
      </c>
      <c r="DA86">
        <v>1</v>
      </c>
      <c r="DB86">
        <v>181.33333333333334</v>
      </c>
      <c r="DC86">
        <v>0.77777777777777779</v>
      </c>
      <c r="DD86">
        <v>152.6</v>
      </c>
      <c r="DE86">
        <v>0.5</v>
      </c>
      <c r="DF86">
        <v>128.80000000000001</v>
      </c>
      <c r="DG86">
        <v>0.75862068965517238</v>
      </c>
      <c r="DH86">
        <v>155.9375</v>
      </c>
      <c r="DI86">
        <v>0.44444444444444442</v>
      </c>
      <c r="DJ86">
        <v>172</v>
      </c>
      <c r="DK86">
        <v>0.3</v>
      </c>
      <c r="DL86">
        <v>184.5</v>
      </c>
      <c r="DM86">
        <v>0.4</v>
      </c>
      <c r="DN86">
        <v>164.5</v>
      </c>
      <c r="DO86">
        <v>0.37931034482758619</v>
      </c>
      <c r="DP86">
        <v>171.44444444444446</v>
      </c>
      <c r="DQ86">
        <v>0.56896551724137934</v>
      </c>
      <c r="DR86">
        <v>161.52000000000001</v>
      </c>
      <c r="DS86">
        <v>0.56896551724137934</v>
      </c>
      <c r="DT86">
        <v>161.52000000000001</v>
      </c>
      <c r="DU86">
        <v>0.81609195402298851</v>
      </c>
      <c r="DV86">
        <v>210.72826086956522</v>
      </c>
      <c r="DY86">
        <v>0</v>
      </c>
      <c r="EC86">
        <v>0</v>
      </c>
      <c r="EE86">
        <v>0</v>
      </c>
      <c r="EK86">
        <v>0</v>
      </c>
      <c r="EM86">
        <v>0</v>
      </c>
      <c r="EQ86">
        <v>0</v>
      </c>
      <c r="EU86">
        <v>0</v>
      </c>
      <c r="EW86">
        <v>0</v>
      </c>
      <c r="FC86">
        <v>0</v>
      </c>
      <c r="FE86">
        <v>0</v>
      </c>
      <c r="FG86">
        <v>0</v>
      </c>
      <c r="FK86">
        <v>0</v>
      </c>
      <c r="FO86">
        <v>0</v>
      </c>
      <c r="FQ86">
        <v>0</v>
      </c>
      <c r="FW86">
        <v>0</v>
      </c>
      <c r="FY86">
        <v>0</v>
      </c>
      <c r="GA86">
        <v>0</v>
      </c>
      <c r="GC86">
        <v>0</v>
      </c>
      <c r="GE86">
        <v>0.78888888888888886</v>
      </c>
      <c r="GF86">
        <v>210.72826086956522</v>
      </c>
      <c r="GG86">
        <v>1.1111111111111112</v>
      </c>
      <c r="GH86">
        <v>359.2</v>
      </c>
      <c r="GI86">
        <v>0.77777777777777779</v>
      </c>
      <c r="GJ86">
        <v>288.75</v>
      </c>
      <c r="GK86">
        <v>1.125</v>
      </c>
      <c r="GL86">
        <v>201.16666666666666</v>
      </c>
      <c r="GM86">
        <v>1</v>
      </c>
      <c r="GN86">
        <v>277.2</v>
      </c>
      <c r="GO86">
        <v>0.55555555555555558</v>
      </c>
      <c r="GP86">
        <v>113</v>
      </c>
      <c r="GQ86">
        <v>0.9</v>
      </c>
      <c r="GR86">
        <v>310</v>
      </c>
      <c r="GS86">
        <v>1</v>
      </c>
      <c r="GT86">
        <v>215.4</v>
      </c>
      <c r="GU86">
        <v>0.8214285714285714</v>
      </c>
      <c r="GV86">
        <v>213</v>
      </c>
      <c r="GW86">
        <v>0.90740740740740744</v>
      </c>
      <c r="GX86">
        <v>247.39285714285714</v>
      </c>
      <c r="GY86">
        <v>0.44444444444444442</v>
      </c>
      <c r="GZ86">
        <v>121.5</v>
      </c>
      <c r="HA86">
        <v>1</v>
      </c>
      <c r="HB86">
        <v>249.6</v>
      </c>
      <c r="HC86">
        <v>1.625</v>
      </c>
      <c r="HD86">
        <v>335</v>
      </c>
      <c r="HE86">
        <v>1</v>
      </c>
      <c r="HF86">
        <v>249.6</v>
      </c>
      <c r="HG86">
        <v>1.4444444444444444</v>
      </c>
      <c r="HH86">
        <v>304.83333333333331</v>
      </c>
      <c r="HI86">
        <v>1.1000000000000001</v>
      </c>
      <c r="HJ86">
        <v>225.85714285714286</v>
      </c>
      <c r="HK86">
        <v>0.66666666666666663</v>
      </c>
      <c r="HL86">
        <v>188</v>
      </c>
      <c r="HM86">
        <v>1.0714285714285714</v>
      </c>
      <c r="HN86">
        <v>244.8235294117647</v>
      </c>
      <c r="HO86">
        <v>1.037037037037037</v>
      </c>
      <c r="HP86">
        <v>247.0625</v>
      </c>
      <c r="HQ86">
        <v>0.97222222222222221</v>
      </c>
      <c r="HR86">
        <v>247.21666666666667</v>
      </c>
      <c r="HS86">
        <v>0.22222222222222221</v>
      </c>
      <c r="HT86">
        <v>109</v>
      </c>
      <c r="HU86">
        <v>1</v>
      </c>
      <c r="HV86">
        <v>187.57142857142858</v>
      </c>
      <c r="HW86">
        <v>1.125</v>
      </c>
      <c r="HX86">
        <v>226</v>
      </c>
      <c r="HY86">
        <v>0.76923076923076927</v>
      </c>
      <c r="HZ86">
        <v>190.07142857142858</v>
      </c>
      <c r="IA86">
        <v>0.44444444444444442</v>
      </c>
      <c r="IB86">
        <v>168.75</v>
      </c>
      <c r="IC86">
        <v>0.5</v>
      </c>
      <c r="ID86">
        <v>229</v>
      </c>
      <c r="IE86">
        <v>1</v>
      </c>
      <c r="IF86">
        <v>372</v>
      </c>
      <c r="IG86">
        <v>0.6428571428571429</v>
      </c>
      <c r="IH86">
        <v>268.5</v>
      </c>
      <c r="II86">
        <v>0.70370370370370372</v>
      </c>
      <c r="IJ86">
        <v>226.26923076923077</v>
      </c>
      <c r="IK86">
        <v>0.70370370370370372</v>
      </c>
      <c r="IL86">
        <v>226.26923076923077</v>
      </c>
      <c r="IM86">
        <v>0.88271604938271608</v>
      </c>
      <c r="IN86">
        <v>240.88372093023256</v>
      </c>
      <c r="IO86">
        <v>2</v>
      </c>
      <c r="IP86">
        <v>311</v>
      </c>
      <c r="IQ86">
        <v>1</v>
      </c>
      <c r="IR86">
        <v>196</v>
      </c>
      <c r="IS86">
        <v>0.5</v>
      </c>
      <c r="IT86">
        <v>82</v>
      </c>
      <c r="IU86">
        <v>1</v>
      </c>
      <c r="IV86">
        <v>196.33333333333334</v>
      </c>
      <c r="IW86">
        <v>0</v>
      </c>
      <c r="JA86">
        <v>1</v>
      </c>
      <c r="JB86">
        <v>161</v>
      </c>
      <c r="JC86">
        <v>0.5</v>
      </c>
      <c r="JD86">
        <v>161</v>
      </c>
      <c r="JE86">
        <v>0.83333333333333337</v>
      </c>
      <c r="JF86">
        <v>187.5</v>
      </c>
      <c r="JG86">
        <v>1</v>
      </c>
      <c r="JH86">
        <v>115</v>
      </c>
      <c r="JI86">
        <v>1</v>
      </c>
      <c r="JJ86">
        <v>145</v>
      </c>
      <c r="JK86">
        <v>1</v>
      </c>
      <c r="JL86">
        <v>277</v>
      </c>
      <c r="JM86">
        <v>1</v>
      </c>
      <c r="JN86">
        <v>179</v>
      </c>
      <c r="JO86">
        <v>3</v>
      </c>
      <c r="JP86">
        <v>349</v>
      </c>
      <c r="JS86">
        <v>0</v>
      </c>
      <c r="JU86">
        <v>1.5</v>
      </c>
      <c r="JV86">
        <v>349</v>
      </c>
      <c r="JW86">
        <v>1.1666666666666667</v>
      </c>
      <c r="JX86">
        <v>221.5</v>
      </c>
      <c r="JY86">
        <v>1</v>
      </c>
      <c r="JZ86">
        <v>204.5</v>
      </c>
      <c r="KA86">
        <v>4</v>
      </c>
      <c r="KB86">
        <v>745</v>
      </c>
      <c r="KC86">
        <v>1</v>
      </c>
      <c r="KD86">
        <v>132</v>
      </c>
      <c r="KE86">
        <v>0.5</v>
      </c>
      <c r="KF86">
        <v>82</v>
      </c>
      <c r="KG86">
        <v>1.5</v>
      </c>
      <c r="KH86">
        <v>319.66666666666669</v>
      </c>
      <c r="KI86">
        <v>1</v>
      </c>
      <c r="KJ86">
        <v>162</v>
      </c>
      <c r="KM86">
        <v>1</v>
      </c>
      <c r="KN86">
        <v>84</v>
      </c>
      <c r="KO86">
        <v>1</v>
      </c>
      <c r="KP86">
        <v>123</v>
      </c>
      <c r="KQ86">
        <v>1.3333333333333333</v>
      </c>
      <c r="KR86">
        <v>241</v>
      </c>
      <c r="KS86">
        <v>1.3333333333333333</v>
      </c>
      <c r="KT86">
        <v>241</v>
      </c>
      <c r="KU86">
        <v>1.1111111111111112</v>
      </c>
      <c r="KV86">
        <v>218.53846153846155</v>
      </c>
      <c r="KW86">
        <v>0.90555555555555556</v>
      </c>
      <c r="KX86">
        <v>237.94949494949495</v>
      </c>
      <c r="KY86" s="15">
        <f>Tabla2[[#This Row],[ROS_NUM_COR_COD_ROS_TG_NEG]]-Tabla2[[#This Row],[PAS_NUM_COR_COD_ROS_TG_NEG]]</f>
        <v>1.3888888888888888</v>
      </c>
      <c r="KZ86" s="15">
        <f>Tabla2[[#This Row],[ROS_DUR_COR_COD_ROS_TG_NEG]]-Tabla2[[#This Row],[PAS_DUR_COR_COD_ROS_TG_NEG]]</f>
        <v>205.83333333333331</v>
      </c>
      <c r="LA86" s="15">
        <f>Tabla2[[#This Row],[ROS_NUM_COR_COD_ROS_TG_NEU]]-Tabla2[[#This Row],[PAS_NUM_COR_COD_ROS_TG_NEU]]</f>
        <v>1.1000000000000001</v>
      </c>
      <c r="LB86" s="15">
        <f>Tabla2[[#This Row],[ROS_DUR_COR_COD_ROS_TG_NEU]]-Tabla2[[#This Row],[PAS_DUR_COR_COD_ROS_TG_NEU]]</f>
        <v>225.85714285714286</v>
      </c>
      <c r="LC86" s="15">
        <f>Tabla2[[#This Row],[ROS_NUM_COR_COD_ROS_TG_POS]]-Tabla2[[#This Row],[PAS_NUM_COR_COD_ROS_TG_POS]]</f>
        <v>0.61111111111111105</v>
      </c>
      <c r="LD86" s="15">
        <f>Tabla2[[#This Row],[ROS_DUR_COR_COD_ROS_TG_POS]]-Tabla2[[#This Row],[PAS_DUR_COR_COD_ROS_TG_POS]]</f>
        <v>99</v>
      </c>
      <c r="LE86" s="15">
        <f>Tabla2[[#This Row],[ROS_NUM_COR_COD_ROS_TG_TOT]]-Tabla2[[#This Row],[PAS_NUM_COR_COD_ROS_TG_TOT]]</f>
        <v>1.0343915343915344</v>
      </c>
      <c r="LF86" s="15">
        <f>Tabla2[[#This Row],[ROS_DUR_COR_COD_ROS_TG_TOT]]-Tabla2[[#This Row],[PAS_DUR_COR_COD_ROS_TG_TOT]]</f>
        <v>150.8235294117647</v>
      </c>
      <c r="LG86" s="15">
        <f>Tabla2[[#This Row],[ROS_NUM_COR_COD_ESC_TG_NEG]]-Tabla2[[#This Row],[PAS_NUM_COR_COD_ESC_TG_NEG]]</f>
        <v>0.55555555555555558</v>
      </c>
      <c r="LH86" s="15">
        <f>Tabla2[[#This Row],[ROS_DUR_COR_COD_ESC_TG_NEG]]-Tabla2[[#This Row],[PAS_DUR_COR_COD_ESC_TG_NEG]]</f>
        <v>113</v>
      </c>
      <c r="LI86" s="15">
        <f>Tabla2[[#This Row],[ROS_NUM_COR_COD_ESC_TG_NEU]]-Tabla2[[#This Row],[PAS_NUM_COR_COD_ESC_TG_NEU]]</f>
        <v>0.84444444444444444</v>
      </c>
      <c r="LJ86" s="15">
        <f>Tabla2[[#This Row],[ROS_NUM_COR_COD_ESC_TG_NEG]]-Tabla2[[#This Row],[PAS_NUM_COR_COD_ESC_TG_NEG]]</f>
        <v>0.55555555555555558</v>
      </c>
      <c r="LK86" s="15">
        <f>Tabla2[[#This Row],[ROS_NUM_COR_COD_ESC_TG_POS]]-Tabla2[[#This Row],[PAS_NUM_COR_COD_ESC_TG_POS]]</f>
        <v>1</v>
      </c>
      <c r="LL86" s="15">
        <f>Tabla2[[#This Row],[ROS_DUR_COR_COD_ESC_TG_POS]]-Tabla2[[#This Row],[PAS_DUR_COR_COD_ESC_TG_POS]]</f>
        <v>215.4</v>
      </c>
      <c r="LM86" s="15">
        <f>Tabla2[[#This Row],[ROS_NUM_COR_COD_ESC_TG_TOT]]-Tabla2[[#This Row],[PAS_NUM_COR_COD_ESC_TG_TOT]]</f>
        <v>0.80291005291005291</v>
      </c>
      <c r="LN86" s="15">
        <f>Tabla2[[#This Row],[ROS_DUR_COR_COD_ESC_TG_TOT]]-Tabla2[[#This Row],[PAS_DUR_COR_COD_ESC_TG_TOT]]</f>
        <v>106</v>
      </c>
      <c r="LO86" s="15">
        <f>Tabla2[[#This Row],[PAS_NUM_COR_COD_ROS_TG_NEG]]-Tabla2[[#This Row],[ESC_NUM_COR_COD_ROS_TG_NEG]]</f>
        <v>-0.61111111111111105</v>
      </c>
      <c r="LP86" s="15">
        <f>Tabla2[[#This Row],[PAS_DUR_COR_COD_ROS_TG_NEG]]-Tabla2[[#This Row],[ESC_DUR_COR_COD_ROS_TG_NEG]]</f>
        <v>-96.25</v>
      </c>
      <c r="LQ86" s="15">
        <f>Tabla2[[#This Row],[PAS_NUM_COR_COD_ROS_TG_NEU]]-Tabla2[[#This Row],[ESC_NUM_COR_COD_ROS_TG_NEU]]</f>
        <v>-1.1000000000000001</v>
      </c>
      <c r="LR86" s="15">
        <f>Tabla2[[#This Row],[PAS_DUR_COR_COD_ROS_TG_NEU]]-Tabla2[[#This Row],[ESC_DUR_COR_COD_ROS_TG_NEU]]</f>
        <v>-262.16666666666669</v>
      </c>
      <c r="LS86" s="15">
        <f>Tabla2[[#This Row],[PAS_NUM_COR_COD_ROS_TG_POS]]-Tabla2[[#This Row],[ESC_NUM_COR_COD_ROS_TG_POS]]</f>
        <v>-0.44444444444444442</v>
      </c>
      <c r="LT86" s="15">
        <f>Tabla2[[#This Row],[PAS_DUR_COR_COD_ROS_TG_POS]]-Tabla2[[#This Row],[ESC_DUR_COR_COD_ROS_TG_POS]]</f>
        <v>-35.75</v>
      </c>
      <c r="LU86" s="15">
        <f>Tabla2[[#This Row],[PAS_NUM_COR_COD_ROS_TG_TOT]]-Tabla2[[#This Row],[ESC_NUM_COR_COD_ROS_TG_TOT]]</f>
        <v>-0.7215836526181354</v>
      </c>
      <c r="LV86" s="15">
        <f>Tabla2[[#This Row],[PAS_DUR_COR_COD_ROS_TG_TOT]]-Tabla2[[#This Row],[ESC_DUR_COR_COD_ROS_TG_TOT]]</f>
        <v>-109.78571428571428</v>
      </c>
      <c r="LW86" s="15">
        <f>Tabla2[[#This Row],[PAS_NUM_COR_COD_ESC_TG_NEG]]-Tabla2[[#This Row],[ESC_NUM_COR_COD_ESC_TG_NEG]]</f>
        <v>-1.3333333333333333</v>
      </c>
      <c r="LX86" s="15">
        <f>Tabla2[[#This Row],[PAS_DUR_COR_COD_ESC_TG_NEG]]-Tabla2[[#This Row],[ESC_DUR_COR_COD_ESC_TG_NEG]]</f>
        <v>-284.57142857142856</v>
      </c>
      <c r="LY86" s="15">
        <f>Tabla2[[#This Row],[PAS_NUM_COR_COD_ESC_TG_NEU]]-Tabla2[[#This Row],[ESC_NUM_COR_COD_ESC_TG_NEU]]</f>
        <v>-1.1444444444444444</v>
      </c>
      <c r="LZ86" s="15">
        <f>Tabla2[[#This Row],[PAS_DUR_COR_COD_ESC_TG_NEU]]-Tabla2[[#This Row],[ESC_DUR_COR_COD_ESC_TG_NEU]]</f>
        <v>-169.83333333333331</v>
      </c>
      <c r="MA86" s="15">
        <f>Tabla2[[#This Row],[PAS_NUM_COR_COD_ESC_TG_POS]]-Tabla2[[#This Row],[ESC_NUM_COR_COD_ESC_TG_POS]]</f>
        <v>-1</v>
      </c>
      <c r="MB86" s="15">
        <f>Tabla2[[#This Row],[PAS_DUR_COR_COD_ESC_TG_POS]]-Tabla2[[#This Row],[ESC_DUR_COR_COD_ESC_TG_POS]]</f>
        <v>-187.57142857142858</v>
      </c>
      <c r="MC86" s="15">
        <f>Tabla2[[#This Row],[PAS_NUM_COR_COD_ESC_TG_TOT]]-Tabla2[[#This Row],[ESC_NUM_COR_COD_ESC_TG_TOT]]</f>
        <v>-1.1538952745849296</v>
      </c>
      <c r="MD86" s="15">
        <f>Tabla2[[#This Row],[PAS_DUR_COR_COD_ESC_TG_TOT]]-Tabla2[[#This Row],[ESC_DUR_COR_COD_ESC_TG_TOT]]</f>
        <v>-141.30000000000001</v>
      </c>
      <c r="ME86" s="42">
        <f>Tabla25[[#This Row],[PAS_NUM_COR_COD_ROS_TG_NEG]]-Tabla25[[#This Row],[PAS_NUM_COR_COD_ESC_TG_NEG]]</f>
        <v>5.5555555555555552E-2</v>
      </c>
      <c r="MF86" s="42">
        <f>Tabla25[[#This Row],[PAS_NUM_COR_COD_ROS_TG_NEU]]-Tabla25[[#This Row],[PAS_NUM_COR_COD_ESC_TG_NEU]]</f>
        <v>-5.5555555555555552E-2</v>
      </c>
      <c r="MG86" s="42">
        <f>Tabla25[[#This Row],[PAS_NUM_COR_COD_ROS_TG_POS]]-Tabla25[[#This Row],[PAS_NUM_COR_COD_ESC_TG_POS]]</f>
        <v>5.5555555555555552E-2</v>
      </c>
      <c r="MH86" s="42">
        <f>Tabla25[[#This Row],[PAS_NUM_COR_COD_ROS_TG_TOT]]-Tabla25[[#This Row],[PAS_NUM_COR_COD_ESC_TG_TOT]]</f>
        <v>1.8518518518518517E-2</v>
      </c>
      <c r="MI86" s="42">
        <f>Tabla25[[#This Row],[PAS_DUR_COR_COD_ROS_TG_NEG]]-Tabla25[[#This Row],[PAS_DUR_COR_COD_ESC_TG_NEG]]</f>
        <v>99</v>
      </c>
      <c r="MJ86" s="42">
        <f>Tabla25[[#This Row],[PAS_DUR_COR_COD_ROS_TG_NEU]]-Tabla25[[#This Row],[PAS_DUR_COR_COD_ESC_TG_NEU]]</f>
        <v>-107</v>
      </c>
      <c r="MK86" s="42">
        <f>Tabla25[[#This Row],[PAS_DUR_COR_COD_ROS_TG_POS]]-Tabla25[[#This Row],[PAS_DUR_COR_COD_ESC_TG_POS]]</f>
        <v>89</v>
      </c>
      <c r="ML86" s="42">
        <f>Tabla25[[#This Row],[PAS_DUR_COR_COD_ROS_TG_TOT]]-Tabla25[[#This Row],[PAS_DUR_COR_COD_ESC_TG_TOT]]</f>
        <v>-13</v>
      </c>
      <c r="MM86" s="44">
        <f>Tabla25[[#This Row],[ESC_NUM_COR_COD_ROS_TG_NEG]]-Tabla25[[#This Row],[ESC_NUM_COR_COD_ESC_TG_NEG]]</f>
        <v>-0.66666666666666663</v>
      </c>
      <c r="MN86" s="44">
        <f>Tabla25[[#This Row],[ESC_NUM_COR_COD_ROS_TG_NEU]]-Tabla25[[#This Row],[ESC_NUM_COR_COD_ESC_TG_NEU]]</f>
        <v>-9.9999999999999867E-2</v>
      </c>
      <c r="MO86" s="44">
        <f>Tabla25[[#This Row],[ESC_NUM_COR_COD_ROS_TG_POS]]-Tabla25[[#This Row],[ESC_NUM_COR_COD_ESC_TG_POS]]</f>
        <v>-0.5</v>
      </c>
      <c r="MP86" s="44">
        <f>Tabla25[[#This Row],[ESC_NUM_COR_COD_ROS_TG_TOT]]-Tabla25[[#This Row],[ESC_NUM_COR_COD_ESC_TG_TOT]]</f>
        <v>-0.4137931034482758</v>
      </c>
      <c r="MQ86" s="44">
        <f>Tabla25[[#This Row],[ESC_DUR_COR_COD_ROS_TG_NEG]]-Tabla25[[#This Row],[ESC_DUR_COR_COD_ESC_TG_NEG]]</f>
        <v>-89.321428571428555</v>
      </c>
      <c r="MR86" s="44">
        <f>Tabla25[[#This Row],[ESC_DUR_COR_COD_ROS_TG_NEU]]-Tabla25[[#This Row],[ESC_DUR_COR_COD_ESC_TG_NEU]]</f>
        <v>-14.666666666666629</v>
      </c>
      <c r="MS86" s="44">
        <f>Tabla25[[#This Row],[ESC_DUR_COR_COD_ROS_TG_POS]]-Tabla25[[#This Row],[ESC_DUR_COR_COD_ESC_TG_POS]]</f>
        <v>-62.821428571428584</v>
      </c>
      <c r="MT86" s="44">
        <f>Tabla25[[#This Row],[ESC_DUR_COR_COD_ROS_TG_TOT]]-Tabla25[[#This Row],[ESC_DUR_COR_COD_ESC_TG_TOT]]</f>
        <v>-44.514285714285734</v>
      </c>
      <c r="MU86" s="47">
        <f>Tabla25[[#This Row],[ROS_NUM_COR_COD_ROS_TG_NEG]]-Tabla25[[#This Row],[ROS_NUM_COR_COD_ESC_TG_NEG]]</f>
        <v>0.88888888888888884</v>
      </c>
      <c r="MV86" s="47">
        <f>Tabla25[[#This Row],[ROS_NUM_COR_COD_ROS_TG_NEU]]-Tabla25[[#This Row],[ROS_NUM_COR_COD_ESC_TG_NEU]]</f>
        <v>0.20000000000000007</v>
      </c>
      <c r="MW86" s="47">
        <f>Tabla25[[#This Row],[ROS_NUM_COR_COD_ROS_TG_POS]]-Tabla25[[#This Row],[ROS_NUM_COR_COD_ESC_TG_POS]]</f>
        <v>-0.33333333333333337</v>
      </c>
      <c r="MX86" s="47">
        <f>Tabla25[[#This Row],[ROS_NUM_COR_COD_ROS_TG_TOT]]-Tabla25[[#This Row],[ROS_NUM_COR_COD_ESC_TG_TOT]]</f>
        <v>0.25</v>
      </c>
      <c r="MY86" s="47">
        <f>Tabla25[[#This Row],[ROS_DUR_COR_COD_ROS_TG_NEG]]-Tabla25[[#This Row],[ROS_DUR_COR_COD_ESC_TG_NEG]]</f>
        <v>191.83333333333331</v>
      </c>
      <c r="MZ86" s="47">
        <f>Tabla25[[#This Row],[ROS_DUR_COR_COD_ROS_TG_NEU]]-Tabla25[[#This Row],[ROS_DUR_COR_COD_ESC_TG_NEU]]</f>
        <v>-84.142857142857139</v>
      </c>
      <c r="NA86" s="47">
        <f>Tabla25[[#This Row],[ROS_DUR_COR_COD_ROS_TG_POS]]-Tabla25[[#This Row],[ROS_DUR_COR_COD_ESC_TG_POS]]</f>
        <v>-27.400000000000006</v>
      </c>
      <c r="NB86" s="47">
        <f>Tabla25[[#This Row],[ROS_DUR_COR_COD_ROS_TG_TOT]]-Tabla25[[#This Row],[ROS_DUR_COR_COD_ESC_TG_TOT]]</f>
        <v>31.823529411764696</v>
      </c>
      <c r="NC86">
        <v>160.5</v>
      </c>
      <c r="ND86">
        <v>136.28571428571428</v>
      </c>
      <c r="NE86">
        <v>115.75</v>
      </c>
      <c r="NF86">
        <v>140</v>
      </c>
      <c r="NG86">
        <v>89.25</v>
      </c>
      <c r="NH86">
        <v>106.5</v>
      </c>
      <c r="NI86">
        <v>119.2</v>
      </c>
      <c r="NJ86">
        <v>106.07692307692308</v>
      </c>
      <c r="NK86">
        <v>122</v>
      </c>
      <c r="NL86">
        <v>159</v>
      </c>
      <c r="NM86">
        <v>103.25</v>
      </c>
      <c r="NN86">
        <v>132.5</v>
      </c>
      <c r="NO86">
        <v>200.42857142857142</v>
      </c>
      <c r="NP86">
        <v>166.66666666666666</v>
      </c>
      <c r="NQ86">
        <v>144.28571428571428</v>
      </c>
      <c r="NR86">
        <v>170.65</v>
      </c>
      <c r="NS86">
        <v>99</v>
      </c>
      <c r="NU86">
        <v>89</v>
      </c>
      <c r="NV86">
        <v>94</v>
      </c>
      <c r="NX86">
        <v>107</v>
      </c>
      <c r="NZ86">
        <v>107</v>
      </c>
      <c r="OA86" s="15">
        <f>Tabla2[[#This Row],[ROS_1DU_COR_COD_ROS_TG_NEG]]-Tabla2[[#This Row],[PAS_1DU_COR_COD_ROS_TG_NEG]]</f>
        <v>61.5</v>
      </c>
      <c r="OB86" s="15">
        <f>Tabla2[[#This Row],[ROS_1DU_COR_COD_ROS_TG_NEU]]-Tabla2[[#This Row],[PAS_1DU_COR_COD_ROS_TG_NEU]]</f>
        <v>136.28571428571428</v>
      </c>
      <c r="OC86" s="15">
        <f>Tabla2[[#This Row],[ROS_1DU_COR_COD_ROS_TG_POS]]-Tabla2[[#This Row],[PAS_1DU_COR_COD_ROS_TG_POS]]</f>
        <v>26.75</v>
      </c>
      <c r="OD86" s="15">
        <f>Tabla2[[#This Row],[ROS_1DU_COR_COD_ROS_TG_TOT]]-Tabla2[[#This Row],[PAS_1DU_COR_COD_ROS_TG_TOT]]</f>
        <v>46</v>
      </c>
      <c r="OE86" s="15">
        <f>Tabla2[[#This Row],[ROS_1DU_COR_COD_ESC_TG_NEG]]-Tabla2[[#This Row],[PAS_1DU_COR_COD_ESC_TG_NEG]]</f>
        <v>89.25</v>
      </c>
      <c r="OF86" s="15">
        <f>Tabla2[[#This Row],[ROS_1DU_COR_COD_ESC_TG_NEU]]-Tabla2[[#This Row],[PAS_1DU_COR_COD_ESC_TG_NEU]]</f>
        <v>-0.5</v>
      </c>
      <c r="OG86" s="15">
        <f>Tabla2[[#This Row],[ROS_1DU_COR_COD_ESC_TG_POS]]-Tabla2[[#This Row],[PAS_1DU_COR_COD_ESC_TG_POS]]</f>
        <v>119.2</v>
      </c>
      <c r="OH86" s="15">
        <f>Tabla2[[#This Row],[ROS_1DU_COR_COD_ESC_TG_TOT]]-Tabla2[[#This Row],[PAS_1DU_COR_COD_ESC_TG_TOT]]</f>
        <v>-0.9230769230769198</v>
      </c>
      <c r="OI86" s="15">
        <f>Tabla2[[#This Row],[PAS_1DU_COR_COD_ROS_TG_NEG]]-Tabla2[[#This Row],[ESC_1DU_COR_COD_ROS_TG_NEG]]</f>
        <v>-23</v>
      </c>
      <c r="OJ86" s="15">
        <f>Tabla2[[#This Row],[PAS_1DU_COR_COD_ROS_TG_NEU]]-Tabla2[[#This Row],[ESC_1DU_COR_COD_ROS_TG_NEU]]</f>
        <v>-159</v>
      </c>
      <c r="OK86" s="15">
        <f>Tabla2[[#This Row],[PAS_1DU_COR_COD_ROS_TG_POS]]-Tabla2[[#This Row],[ESC_1DU_COR_COD_ROS_TG_POS]]</f>
        <v>-14.25</v>
      </c>
      <c r="OL86" s="15">
        <f>Tabla2[[#This Row],[PAS_1DU_COR_COD_ROS_TG_TOT]]-Tabla2[[#This Row],[ESC_1DU_COR_COD_ROS_TG_TOT]]</f>
        <v>-38.5</v>
      </c>
      <c r="OM86" s="15">
        <f>Tabla2[[#This Row],[PAS_1DU_COR_COD_ESC_TG_NEG]]-Tabla2[[#This Row],[ESC_1DU_COR_COD_ESC_TG_NEG]]</f>
        <v>-200.42857142857142</v>
      </c>
      <c r="ON86" s="15">
        <f>Tabla2[[#This Row],[PAS_1DU_COR_COD_ESC_TG_NEU]]-Tabla2[[#This Row],[ESC_1DU_COR_COD_ESC_TG_NEU]]</f>
        <v>-59.666666666666657</v>
      </c>
      <c r="OO86" s="15">
        <f>Tabla2[[#This Row],[PAS_1DU_COR_COD_ESC_TG_POS]]-Tabla2[[#This Row],[ESC_1DU_COR_COD_ESC_TG_POS]]</f>
        <v>-144.28571428571428</v>
      </c>
      <c r="OP86" s="15">
        <f>Tabla2[[#This Row],[PAS_1DU_COR_COD_ESC_TG_TOT]]-Tabla2[[#This Row],[ESC_1DU_COR_COD_ESC_TG_TOT]]</f>
        <v>-63.650000000000006</v>
      </c>
      <c r="OQ86" s="61">
        <v>71.25</v>
      </c>
      <c r="OR86" s="62">
        <v>29.785714285714278</v>
      </c>
      <c r="OS86" s="62">
        <v>-3.4500000000000028</v>
      </c>
      <c r="OT86" s="62">
        <v>33.92307692307692</v>
      </c>
      <c r="OU86" s="62">
        <v>-78.428571428571416</v>
      </c>
      <c r="OV86" s="62">
        <v>-7.6666666666666572</v>
      </c>
      <c r="OW86" s="62">
        <v>-41.035714285714278</v>
      </c>
      <c r="OX86" s="62">
        <v>-38.150000000000006</v>
      </c>
      <c r="OY86" s="62">
        <v>99</v>
      </c>
      <c r="OZ86" s="62">
        <v>-107</v>
      </c>
      <c r="PA86" s="62">
        <v>89</v>
      </c>
      <c r="PB86" s="62">
        <v>-13</v>
      </c>
    </row>
    <row r="87" spans="1:418" x14ac:dyDescent="0.3">
      <c r="A87" s="2" t="s">
        <v>85</v>
      </c>
      <c r="B87" s="2">
        <v>30</v>
      </c>
      <c r="C87" s="2">
        <v>2</v>
      </c>
      <c r="D87" s="2">
        <v>33</v>
      </c>
      <c r="E87">
        <v>3.6</v>
      </c>
      <c r="F87">
        <v>1277.625</v>
      </c>
      <c r="G87">
        <v>3.65</v>
      </c>
      <c r="H87">
        <v>1212.5</v>
      </c>
      <c r="I87">
        <v>3.3</v>
      </c>
      <c r="J87">
        <v>1128.7647058823529</v>
      </c>
      <c r="K87">
        <v>3.5166666666666666</v>
      </c>
      <c r="L87">
        <v>1205.0196078431372</v>
      </c>
      <c r="M87">
        <v>3.15</v>
      </c>
      <c r="N87">
        <v>1103.1176470588234</v>
      </c>
      <c r="O87">
        <v>3.25</v>
      </c>
      <c r="P87">
        <v>1073.3529411764705</v>
      </c>
      <c r="Q87">
        <v>3.55</v>
      </c>
      <c r="R87">
        <v>1261.9375</v>
      </c>
      <c r="S87">
        <v>3.3166666666666669</v>
      </c>
      <c r="T87">
        <v>1143.82</v>
      </c>
      <c r="U87">
        <v>3.4166666666666665</v>
      </c>
      <c r="V87">
        <v>1174.7227722772277</v>
      </c>
      <c r="W87">
        <v>1.65</v>
      </c>
      <c r="X87">
        <v>504.66666666666669</v>
      </c>
      <c r="Y87">
        <v>2.0499999999999998</v>
      </c>
      <c r="Z87">
        <v>575.84210526315792</v>
      </c>
      <c r="AA87">
        <v>1.75</v>
      </c>
      <c r="AB87">
        <v>427.8</v>
      </c>
      <c r="AC87">
        <v>1.8166666666666667</v>
      </c>
      <c r="AD87">
        <v>501.42105263157896</v>
      </c>
      <c r="AE87">
        <v>1.8166666666666667</v>
      </c>
      <c r="AF87">
        <v>501.42105263157896</v>
      </c>
      <c r="AG87">
        <v>2.8833333333333333</v>
      </c>
      <c r="AH87">
        <v>931.82278481012656</v>
      </c>
      <c r="BM87">
        <v>2.8833333333333333</v>
      </c>
      <c r="BN87">
        <v>931.82278481012656</v>
      </c>
      <c r="BO87">
        <v>3.8</v>
      </c>
      <c r="BP87">
        <v>1295.5999999999999</v>
      </c>
      <c r="BQ87">
        <v>4</v>
      </c>
      <c r="BR87">
        <v>1611.1428571428571</v>
      </c>
      <c r="BS87">
        <v>4.8</v>
      </c>
      <c r="BT87">
        <v>1602.2</v>
      </c>
      <c r="BU87">
        <v>4.2</v>
      </c>
      <c r="BV87">
        <v>1490.962962962963</v>
      </c>
      <c r="BW87">
        <v>5.5</v>
      </c>
      <c r="BX87">
        <v>1713.4</v>
      </c>
      <c r="BY87">
        <v>4.5999999999999996</v>
      </c>
      <c r="BZ87">
        <v>1456</v>
      </c>
      <c r="CA87">
        <v>2.8888888888888888</v>
      </c>
      <c r="CB87">
        <v>1158.4285714285713</v>
      </c>
      <c r="CC87">
        <v>4.3793103448275863</v>
      </c>
      <c r="CD87">
        <v>1474.8846153846155</v>
      </c>
      <c r="CE87">
        <v>4.2881355932203391</v>
      </c>
      <c r="CF87">
        <v>1483.0754716981132</v>
      </c>
      <c r="CG87">
        <v>3</v>
      </c>
      <c r="CH87">
        <v>1259.4285714285713</v>
      </c>
      <c r="CI87">
        <v>2.9</v>
      </c>
      <c r="CJ87">
        <v>1054.875</v>
      </c>
      <c r="CK87">
        <v>1.2</v>
      </c>
      <c r="CL87">
        <v>638.5</v>
      </c>
      <c r="CM87">
        <v>2.3666666666666667</v>
      </c>
      <c r="CN87">
        <v>1004.0952380952381</v>
      </c>
      <c r="CO87">
        <v>0.9</v>
      </c>
      <c r="CP87">
        <v>1019</v>
      </c>
      <c r="CQ87">
        <v>2.4</v>
      </c>
      <c r="CR87">
        <v>1652.2</v>
      </c>
      <c r="CS87">
        <v>3.5555555555555554</v>
      </c>
      <c r="CT87">
        <v>1288.2857142857142</v>
      </c>
      <c r="CU87">
        <v>2.2413793103448274</v>
      </c>
      <c r="CV87">
        <v>1355.7333333333333</v>
      </c>
      <c r="CW87">
        <v>2.3050847457627119</v>
      </c>
      <c r="CX87">
        <v>1150.6111111111111</v>
      </c>
      <c r="CY87">
        <v>3.2966101694915255</v>
      </c>
      <c r="CZ87">
        <v>1348.5955056179776</v>
      </c>
      <c r="DA87">
        <v>1.6</v>
      </c>
      <c r="DB87">
        <v>738.71428571428567</v>
      </c>
      <c r="DC87">
        <v>1.6</v>
      </c>
      <c r="DD87">
        <v>628.125</v>
      </c>
      <c r="DE87">
        <v>2.4</v>
      </c>
      <c r="DF87">
        <v>720.2</v>
      </c>
      <c r="DG87">
        <v>1.8666666666666667</v>
      </c>
      <c r="DH87">
        <v>695.92</v>
      </c>
      <c r="DI87">
        <v>1.7</v>
      </c>
      <c r="DJ87">
        <v>729</v>
      </c>
      <c r="DK87">
        <v>1.7</v>
      </c>
      <c r="DL87">
        <v>682.85714285714289</v>
      </c>
      <c r="DM87">
        <v>1.2222222222222223</v>
      </c>
      <c r="DN87">
        <v>538.71428571428567</v>
      </c>
      <c r="DO87">
        <v>1.5517241379310345</v>
      </c>
      <c r="DP87">
        <v>650.19047619047615</v>
      </c>
      <c r="DQ87">
        <v>1.7118644067796611</v>
      </c>
      <c r="DR87">
        <v>675.04347826086962</v>
      </c>
      <c r="DS87">
        <v>1.7118644067796611</v>
      </c>
      <c r="DT87">
        <v>675.04347826086962</v>
      </c>
      <c r="DU87">
        <v>2.768361581920904</v>
      </c>
      <c r="DV87">
        <v>1119.088888888889</v>
      </c>
      <c r="EI87">
        <v>0</v>
      </c>
      <c r="EK87">
        <v>0</v>
      </c>
      <c r="EM87">
        <v>0</v>
      </c>
      <c r="FA87">
        <v>6</v>
      </c>
      <c r="FB87">
        <v>1861</v>
      </c>
      <c r="FC87">
        <v>6</v>
      </c>
      <c r="FD87">
        <v>1861</v>
      </c>
      <c r="FE87">
        <v>6</v>
      </c>
      <c r="FF87">
        <v>1861</v>
      </c>
      <c r="FG87">
        <v>3</v>
      </c>
      <c r="FH87">
        <v>1861</v>
      </c>
      <c r="FU87">
        <v>2</v>
      </c>
      <c r="FV87">
        <v>507</v>
      </c>
      <c r="FW87">
        <v>2</v>
      </c>
      <c r="FX87">
        <v>507</v>
      </c>
      <c r="FY87">
        <v>2</v>
      </c>
      <c r="FZ87">
        <v>507</v>
      </c>
      <c r="GA87">
        <v>2</v>
      </c>
      <c r="GB87">
        <v>507</v>
      </c>
      <c r="GC87">
        <v>2.6666666666666665</v>
      </c>
      <c r="GD87">
        <v>1184</v>
      </c>
      <c r="GE87">
        <v>2.7666666666666666</v>
      </c>
      <c r="GF87">
        <v>1120.036496350365</v>
      </c>
      <c r="GG87">
        <v>0.8</v>
      </c>
      <c r="GH87">
        <v>460.2</v>
      </c>
      <c r="GI87">
        <v>1.5</v>
      </c>
      <c r="GJ87">
        <v>825</v>
      </c>
      <c r="GK87">
        <v>1.5555555555555556</v>
      </c>
      <c r="GL87">
        <v>470.57142857142856</v>
      </c>
      <c r="GM87">
        <v>1.2758620689655173</v>
      </c>
      <c r="GN87">
        <v>571.76470588235293</v>
      </c>
      <c r="GO87">
        <v>2.4444444444444446</v>
      </c>
      <c r="GP87">
        <v>945.66666666666663</v>
      </c>
      <c r="GQ87">
        <v>1.4</v>
      </c>
      <c r="GR87">
        <v>490.5</v>
      </c>
      <c r="GS87">
        <v>1.5</v>
      </c>
      <c r="GT87">
        <v>540.42857142857144</v>
      </c>
      <c r="GU87">
        <v>1.7586206896551724</v>
      </c>
      <c r="GV87">
        <v>652.63157894736844</v>
      </c>
      <c r="GW87">
        <v>1.5172413793103448</v>
      </c>
      <c r="GX87">
        <v>614.44444444444446</v>
      </c>
      <c r="GY87">
        <v>5.6</v>
      </c>
      <c r="GZ87">
        <v>1846.1</v>
      </c>
      <c r="HA87">
        <v>5.2</v>
      </c>
      <c r="HB87">
        <v>1580.2</v>
      </c>
      <c r="HC87">
        <v>5</v>
      </c>
      <c r="HD87">
        <v>1609.2222222222222</v>
      </c>
      <c r="HE87">
        <v>5.2758620689655169</v>
      </c>
      <c r="HF87">
        <v>1680.8965517241379</v>
      </c>
      <c r="HG87">
        <v>4.4444444444444446</v>
      </c>
      <c r="HH87">
        <v>1292</v>
      </c>
      <c r="HI87">
        <v>5.4</v>
      </c>
      <c r="HJ87">
        <v>1534.5</v>
      </c>
      <c r="HK87">
        <v>4.8</v>
      </c>
      <c r="HL87">
        <v>1549.6</v>
      </c>
      <c r="HM87">
        <v>4.8965517241379306</v>
      </c>
      <c r="HN87">
        <v>1464.4482758620691</v>
      </c>
      <c r="HO87">
        <v>5.0862068965517242</v>
      </c>
      <c r="HP87">
        <v>1572.6724137931035</v>
      </c>
      <c r="HQ87">
        <v>3.3017241379310347</v>
      </c>
      <c r="HR87">
        <v>1205.6914893617022</v>
      </c>
      <c r="HS87">
        <v>1.6</v>
      </c>
      <c r="HT87">
        <v>609.25</v>
      </c>
      <c r="HU87">
        <v>2.4</v>
      </c>
      <c r="HV87">
        <v>665.1</v>
      </c>
      <c r="HW87">
        <v>1.6666666666666667</v>
      </c>
      <c r="HX87">
        <v>482.66666666666669</v>
      </c>
      <c r="HY87">
        <v>1.896551724137931</v>
      </c>
      <c r="HZ87">
        <v>587.74074074074076</v>
      </c>
      <c r="IA87">
        <v>1.6666666666666667</v>
      </c>
      <c r="IB87">
        <v>519.22222222222217</v>
      </c>
      <c r="IC87">
        <v>1.8</v>
      </c>
      <c r="ID87">
        <v>581.375</v>
      </c>
      <c r="IE87">
        <v>1.8</v>
      </c>
      <c r="IF87">
        <v>559.22222222222217</v>
      </c>
      <c r="IG87">
        <v>1.7586206896551724</v>
      </c>
      <c r="IH87">
        <v>552.19230769230774</v>
      </c>
      <c r="II87">
        <v>1.8275862068965518</v>
      </c>
      <c r="IJ87">
        <v>570.30188679245282</v>
      </c>
      <c r="IK87">
        <v>1.8275862068965518</v>
      </c>
      <c r="IL87">
        <v>570.30188679245282</v>
      </c>
      <c r="IM87">
        <v>2.8103448275862069</v>
      </c>
      <c r="IN87">
        <v>976.60544217687072</v>
      </c>
      <c r="IS87">
        <v>1</v>
      </c>
      <c r="IT87">
        <v>229</v>
      </c>
      <c r="IU87">
        <v>1</v>
      </c>
      <c r="IV87">
        <v>229</v>
      </c>
      <c r="IW87">
        <v>1</v>
      </c>
      <c r="IX87">
        <v>234</v>
      </c>
      <c r="JC87">
        <v>1</v>
      </c>
      <c r="JD87">
        <v>234</v>
      </c>
      <c r="JE87">
        <v>1</v>
      </c>
      <c r="JF87">
        <v>231.5</v>
      </c>
      <c r="JK87">
        <v>6</v>
      </c>
      <c r="JL87">
        <v>1919</v>
      </c>
      <c r="JM87">
        <v>6</v>
      </c>
      <c r="JN87">
        <v>1919</v>
      </c>
      <c r="JO87">
        <v>7</v>
      </c>
      <c r="JP87">
        <v>1756</v>
      </c>
      <c r="JU87">
        <v>7</v>
      </c>
      <c r="JV87">
        <v>1756</v>
      </c>
      <c r="JW87">
        <v>6.5</v>
      </c>
      <c r="JX87">
        <v>1837.5</v>
      </c>
      <c r="JY87">
        <v>3.75</v>
      </c>
      <c r="JZ87">
        <v>1034.5</v>
      </c>
      <c r="KE87">
        <v>3</v>
      </c>
      <c r="KF87">
        <v>740</v>
      </c>
      <c r="KG87">
        <v>3</v>
      </c>
      <c r="KH87">
        <v>740</v>
      </c>
      <c r="KI87">
        <v>2</v>
      </c>
      <c r="KJ87">
        <v>439</v>
      </c>
      <c r="KO87">
        <v>2</v>
      </c>
      <c r="KP87">
        <v>439</v>
      </c>
      <c r="KQ87">
        <v>2.5</v>
      </c>
      <c r="KR87">
        <v>589.5</v>
      </c>
      <c r="KS87">
        <v>2.5</v>
      </c>
      <c r="KT87">
        <v>589.5</v>
      </c>
      <c r="KU87">
        <v>3.3333333333333335</v>
      </c>
      <c r="KV87">
        <v>886.16666666666663</v>
      </c>
      <c r="KW87">
        <v>2.8277777777777779</v>
      </c>
      <c r="KX87">
        <v>973.05882352941171</v>
      </c>
      <c r="KY87" s="15">
        <f>Tabla2[[#This Row],[ROS_NUM_COR_COD_ROS_TG_NEG]]-Tabla2[[#This Row],[PAS_NUM_COR_COD_ROS_TG_NEG]]</f>
        <v>1.2944444444444447</v>
      </c>
      <c r="KZ87" s="15">
        <f>Tabla2[[#This Row],[ROS_DUR_COR_COD_ROS_TG_NEG]]-Tabla2[[#This Row],[PAS_DUR_COR_COD_ROS_TG_NEG]]</f>
        <v>188.88235294117658</v>
      </c>
      <c r="LA87" s="15">
        <f>Tabla2[[#This Row],[ROS_NUM_COR_COD_ROS_TG_NEU]]-Tabla2[[#This Row],[PAS_NUM_COR_COD_ROS_TG_NEU]]</f>
        <v>2.1500000000000004</v>
      </c>
      <c r="LB87" s="15">
        <f>Tabla2[[#This Row],[ROS_DUR_COR_COD_ROS_TG_NEU]]-Tabla2[[#This Row],[PAS_DUR_COR_COD_ROS_TG_NEU]]</f>
        <v>461.14705882352951</v>
      </c>
      <c r="LC87" s="15">
        <f>Tabla2[[#This Row],[ROS_NUM_COR_COD_ROS_TG_POS]]-Tabla2[[#This Row],[PAS_NUM_COR_COD_ROS_TG_POS]]</f>
        <v>1.25</v>
      </c>
      <c r="LD87" s="15">
        <f>Tabla2[[#This Row],[ROS_DUR_COR_COD_ROS_TG_POS]]-Tabla2[[#This Row],[PAS_DUR_COR_COD_ROS_TG_POS]]</f>
        <v>287.66249999999991</v>
      </c>
      <c r="LE87" s="15">
        <f>Tabla2[[#This Row],[ROS_NUM_COR_COD_ROS_TG_TOT]]-Tabla2[[#This Row],[PAS_NUM_COR_COD_ROS_TG_TOT]]</f>
        <v>1.5798850574712637</v>
      </c>
      <c r="LF87" s="15">
        <f>Tabla2[[#This Row],[ROS_DUR_COR_COD_ROS_TG_TOT]]-Tabla2[[#This Row],[PAS_DUR_COR_COD_ROS_TG_TOT]]</f>
        <v>320.62827586206913</v>
      </c>
      <c r="LG87" s="15">
        <f>Tabla2[[#This Row],[ROS_NUM_COR_COD_ESC_TG_NEG]]-Tabla2[[#This Row],[PAS_NUM_COR_COD_ESC_TG_NEG]]</f>
        <v>-1.1555555555555554</v>
      </c>
      <c r="LH87" s="15">
        <f>Tabla2[[#This Row],[ROS_DUR_COR_COD_ESC_TG_NEG]]-Tabla2[[#This Row],[PAS_DUR_COR_COD_ESC_TG_NEG]]</f>
        <v>-331.95833333333337</v>
      </c>
      <c r="LI87" s="15">
        <f>Tabla2[[#This Row],[ROS_NUM_COR_COD_ESC_TG_NEU]]-Tabla2[[#This Row],[PAS_NUM_COR_COD_ESC_TG_NEU]]</f>
        <v>-2.25</v>
      </c>
      <c r="LJ87" s="15">
        <f>Tabla2[[#This Row],[ROS_NUM_COR_COD_ESC_TG_NEG]]-Tabla2[[#This Row],[PAS_NUM_COR_COD_ESC_TG_NEG]]</f>
        <v>-1.1555555555555554</v>
      </c>
      <c r="LK87" s="15">
        <f>Tabla2[[#This Row],[ROS_NUM_COR_COD_ESC_TG_POS]]-Tabla2[[#This Row],[PAS_NUM_COR_COD_ESC_TG_POS]]</f>
        <v>-1.7999999999999998</v>
      </c>
      <c r="LL87" s="15">
        <f>Tabla2[[#This Row],[ROS_DUR_COR_COD_ESC_TG_POS]]-Tabla2[[#This Row],[PAS_DUR_COR_COD_ESC_TG_POS]]</f>
        <v>-588.33613445378148</v>
      </c>
      <c r="LM87" s="15">
        <f>Tabla2[[#This Row],[ROS_NUM_COR_COD_ESC_TG_TOT]]-Tabla2[[#This Row],[PAS_NUM_COR_COD_ESC_TG_TOT]]</f>
        <v>-1.7580459770114942</v>
      </c>
      <c r="LN87" s="15">
        <f>Tabla2[[#This Row],[ROS_DUR_COR_COD_ESC_TG_TOT]]-Tabla2[[#This Row],[PAS_DUR_COR_COD_ESC_TG_TOT]]</f>
        <v>-552.3880288957688</v>
      </c>
      <c r="LO87" s="15">
        <f>Tabla2[[#This Row],[PAS_NUM_COR_COD_ROS_TG_NEG]]-Tabla2[[#This Row],[ESC_NUM_COR_COD_ROS_TG_NEG]]</f>
        <v>2.25</v>
      </c>
      <c r="LP87" s="15">
        <f>Tabla2[[#This Row],[PAS_DUR_COR_COD_ROS_TG_NEG]]-Tabla2[[#This Row],[ESC_DUR_COR_COD_ROS_TG_NEG]]</f>
        <v>84.117647058823422</v>
      </c>
      <c r="LQ87" s="15">
        <f>Tabla2[[#This Row],[PAS_NUM_COR_COD_ROS_TG_NEU]]-Tabla2[[#This Row],[ESC_NUM_COR_COD_ROS_TG_NEU]]</f>
        <v>0.85000000000000009</v>
      </c>
      <c r="LR87" s="15">
        <f>Tabla2[[#This Row],[PAS_DUR_COR_COD_ROS_TG_NEU]]-Tabla2[[#This Row],[ESC_DUR_COR_COD_ROS_TG_NEU]]</f>
        <v>-578.84705882352955</v>
      </c>
      <c r="LS87" s="15">
        <f>Tabla2[[#This Row],[PAS_NUM_COR_COD_ROS_TG_POS]]-Tabla2[[#This Row],[ESC_NUM_COR_COD_ROS_TG_POS]]</f>
        <v>-5.5555555555555358E-3</v>
      </c>
      <c r="LT87" s="15">
        <f>Tabla2[[#This Row],[PAS_DUR_COR_COD_ROS_TG_POS]]-Tabla2[[#This Row],[ESC_DUR_COR_COD_ROS_TG_POS]]</f>
        <v>-26.348214285714221</v>
      </c>
      <c r="LU87" s="15">
        <f>Tabla2[[#This Row],[PAS_NUM_COR_COD_ROS_TG_TOT]]-Tabla2[[#This Row],[ESC_NUM_COR_COD_ROS_TG_TOT]]</f>
        <v>1.0752873563218395</v>
      </c>
      <c r="LV87" s="15">
        <f>Tabla2[[#This Row],[PAS_DUR_COR_COD_ROS_TG_TOT]]-Tabla2[[#This Row],[ESC_DUR_COR_COD_ROS_TG_TOT]]</f>
        <v>-211.91333333333341</v>
      </c>
      <c r="LW87" s="15">
        <f>Tabla2[[#This Row],[PAS_NUM_COR_COD_ESC_TG_NEG]]-Tabla2[[#This Row],[ESC_NUM_COR_COD_ESC_TG_NEG]]</f>
        <v>-1.9</v>
      </c>
      <c r="LX87" s="15">
        <f>Tabla2[[#This Row],[PAS_DUR_COR_COD_ESC_TG_NEG]]-Tabla2[[#This Row],[ESC_DUR_COR_COD_ESC_TG_NEG]]</f>
        <v>-435.77500000000009</v>
      </c>
      <c r="LY87" s="15">
        <f>Tabla2[[#This Row],[PAS_NUM_COR_COD_ESC_TG_NEU]]-Tabla2[[#This Row],[ESC_NUM_COR_COD_ESC_TG_NEU]]</f>
        <v>-0.94999999999999973</v>
      </c>
      <c r="LZ87" s="15">
        <f>Tabla2[[#This Row],[PAS_DUR_COR_COD_ESC_TG_NEU]]-Tabla2[[#This Row],[ESC_DUR_COR_COD_ESC_TG_NEU]]</f>
        <v>-243.5</v>
      </c>
      <c r="MA87" s="15">
        <f>Tabla2[[#This Row],[PAS_NUM_COR_COD_ESC_TG_POS]]-Tabla2[[#This Row],[ESC_NUM_COR_COD_ESC_TG_POS]]</f>
        <v>0.41111111111111098</v>
      </c>
      <c r="MB87" s="15">
        <f>Tabla2[[#This Row],[PAS_DUR_COR_COD_ESC_TG_POS]]-Tabla2[[#This Row],[ESC_DUR_COR_COD_ESC_TG_POS]]</f>
        <v>-29.663865546218403</v>
      </c>
      <c r="MC87" s="15">
        <f>Tabla2[[#This Row],[PAS_NUM_COR_COD_ESC_TG_TOT]]-Tabla2[[#This Row],[ESC_NUM_COR_COD_ESC_TG_TOT]]</f>
        <v>-0.86264367816091969</v>
      </c>
      <c r="MD87" s="15">
        <f>Tabla2[[#This Row],[PAS_DUR_COR_COD_ESC_TG_TOT]]-Tabla2[[#This Row],[ESC_DUR_COR_COD_ESC_TG_TOT]]</f>
        <v>-269.86500754147823</v>
      </c>
      <c r="ME87" s="42">
        <f>Tabla25[[#This Row],[PAS_NUM_COR_COD_ROS_TG_NEG]]-Tabla25[[#This Row],[PAS_NUM_COR_COD_ESC_TG_NEG]]</f>
        <v>-0.45000000000000018</v>
      </c>
      <c r="MF87" s="42">
        <f>Tabla25[[#This Row],[PAS_NUM_COR_COD_ROS_TG_NEU]]-Tabla25[[#This Row],[PAS_NUM_COR_COD_ESC_TG_NEU]]</f>
        <v>-0.39999999999999991</v>
      </c>
      <c r="MG87" s="42">
        <f>Tabla25[[#This Row],[PAS_NUM_COR_COD_ROS_TG_POS]]-Tabla25[[#This Row],[PAS_NUM_COR_COD_ESC_TG_POS]]</f>
        <v>0.25</v>
      </c>
      <c r="MH87" s="42">
        <f>Tabla25[[#This Row],[PAS_NUM_COR_COD_ROS_TG_TOT]]-Tabla25[[#This Row],[PAS_NUM_COR_COD_ESC_TG_TOT]]</f>
        <v>-0.19999999999999973</v>
      </c>
      <c r="MI87" s="42">
        <f>Tabla25[[#This Row],[PAS_DUR_COR_COD_ROS_TG_NEG]]-Tabla25[[#This Row],[PAS_DUR_COR_COD_ESC_TG_NEG]]</f>
        <v>-174.50735294117658</v>
      </c>
      <c r="MJ87" s="42">
        <f>Tabla25[[#This Row],[PAS_DUR_COR_COD_ROS_TG_NEU]]-Tabla25[[#This Row],[PAS_DUR_COR_COD_ESC_TG_NEU]]</f>
        <v>-139.14705882352951</v>
      </c>
      <c r="MK87" s="42">
        <f>Tabla25[[#This Row],[PAS_DUR_COR_COD_ROS_TG_POS]]-Tabla25[[#This Row],[PAS_DUR_COR_COD_ESC_TG_POS]]</f>
        <v>133.17279411764707</v>
      </c>
      <c r="ML87" s="42">
        <f>Tabla25[[#This Row],[PAS_DUR_COR_COD_ROS_TG_TOT]]-Tabla25[[#This Row],[PAS_DUR_COR_COD_ESC_TG_TOT]]</f>
        <v>-61.199607843137301</v>
      </c>
      <c r="MM87" s="44">
        <f>Tabla25[[#This Row],[ESC_NUM_COR_COD_ROS_TG_NEG]]-Tabla25[[#This Row],[ESC_NUM_COR_COD_ESC_TG_NEG]]</f>
        <v>-4.5999999999999996</v>
      </c>
      <c r="MN87" s="44">
        <f>Tabla25[[#This Row],[ESC_NUM_COR_COD_ROS_TG_NEU]]-Tabla25[[#This Row],[ESC_NUM_COR_COD_ESC_TG_NEU]]</f>
        <v>-2.1999999999999997</v>
      </c>
      <c r="MO87" s="44">
        <f>Tabla25[[#This Row],[ESC_NUM_COR_COD_ROS_TG_POS]]-Tabla25[[#This Row],[ESC_NUM_COR_COD_ESC_TG_POS]]</f>
        <v>0.66666666666666652</v>
      </c>
      <c r="MP87" s="44">
        <f>Tabla25[[#This Row],[ESC_NUM_COR_COD_ROS_TG_TOT]]-Tabla25[[#This Row],[ESC_NUM_COR_COD_ESC_TG_TOT]]</f>
        <v>-2.1379310344827589</v>
      </c>
      <c r="MQ87" s="44">
        <f>Tabla25[[#This Row],[ESC_DUR_COR_COD_ROS_TG_NEG]]-Tabla25[[#This Row],[ESC_DUR_COR_COD_ESC_TG_NEG]]</f>
        <v>-694.40000000000009</v>
      </c>
      <c r="MR87" s="44">
        <f>Tabla25[[#This Row],[ESC_DUR_COR_COD_ROS_TG_NEU]]-Tabla25[[#This Row],[ESC_DUR_COR_COD_ESC_TG_NEU]]</f>
        <v>196.20000000000005</v>
      </c>
      <c r="MS87" s="44">
        <f>Tabla25[[#This Row],[ESC_DUR_COR_COD_ROS_TG_POS]]-Tabla25[[#This Row],[ESC_DUR_COR_COD_ESC_TG_POS]]</f>
        <v>129.85714285714289</v>
      </c>
      <c r="MT87" s="44">
        <f>Tabla25[[#This Row],[ESC_DUR_COR_COD_ROS_TG_TOT]]-Tabla25[[#This Row],[ESC_DUR_COR_COD_ESC_TG_TOT]]</f>
        <v>-119.15128205128212</v>
      </c>
      <c r="MU87" s="47">
        <f>Tabla25[[#This Row],[ROS_NUM_COR_COD_ROS_TG_NEG]]-Tabla25[[#This Row],[ROS_NUM_COR_COD_ESC_TG_NEG]]</f>
        <v>2</v>
      </c>
      <c r="MV87" s="47">
        <f>Tabla25[[#This Row],[ROS_NUM_COR_COD_ROS_TG_NEU]]-Tabla25[[#This Row],[ROS_NUM_COR_COD_ESC_TG_NEU]]</f>
        <v>4</v>
      </c>
      <c r="MW87" s="47">
        <f>Tabla25[[#This Row],[ROS_NUM_COR_COD_ROS_TG_POS]]-Tabla25[[#This Row],[ROS_NUM_COR_COD_ESC_TG_POS]]</f>
        <v>3.3</v>
      </c>
      <c r="MX87" s="47">
        <f>Tabla25[[#This Row],[ROS_NUM_COR_COD_ROS_TG_TOT]]-Tabla25[[#This Row],[ROS_NUM_COR_COD_ESC_TG_TOT]]</f>
        <v>3.137931034482758</v>
      </c>
      <c r="MY87" s="47">
        <f>Tabla25[[#This Row],[ROS_DUR_COR_COD_ROS_TG_NEG]]-Tabla25[[#This Row],[ROS_DUR_COR_COD_ESC_TG_NEG]]</f>
        <v>346.33333333333337</v>
      </c>
      <c r="MZ87" s="47">
        <f>Tabla25[[#This Row],[ROS_DUR_COR_COD_ROS_TG_NEU]]-Tabla25[[#This Row],[ROS_DUR_COR_COD_ESC_TG_NEU]]</f>
        <v>1044</v>
      </c>
      <c r="NA87" s="47">
        <f>Tabla25[[#This Row],[ROS_DUR_COR_COD_ROS_TG_POS]]-Tabla25[[#This Row],[ROS_DUR_COR_COD_ESC_TG_POS]]</f>
        <v>1009.1714285714285</v>
      </c>
      <c r="NB87" s="47">
        <f>Tabla25[[#This Row],[ROS_DUR_COR_COD_ROS_TG_TOT]]-Tabla25[[#This Row],[ROS_DUR_COR_COD_ESC_TG_TOT]]</f>
        <v>811.81669691470063</v>
      </c>
      <c r="NC87">
        <v>275.44444444444446</v>
      </c>
      <c r="ND87">
        <v>299.5</v>
      </c>
      <c r="NE87">
        <v>322.89999999999998</v>
      </c>
      <c r="NF87">
        <v>300.10344827586209</v>
      </c>
      <c r="NG87">
        <v>215.66666666666666</v>
      </c>
      <c r="NH87">
        <v>179.83333333333334</v>
      </c>
      <c r="NI87">
        <v>284.57142857142856</v>
      </c>
      <c r="NJ87">
        <v>229.73684210526315</v>
      </c>
      <c r="NK87">
        <v>361</v>
      </c>
      <c r="NL87">
        <v>342.2</v>
      </c>
      <c r="NM87">
        <v>244.28571428571428</v>
      </c>
      <c r="NN87">
        <v>300.26666666666665</v>
      </c>
      <c r="NO87">
        <v>309.3</v>
      </c>
      <c r="NP87">
        <v>304.66666666666669</v>
      </c>
      <c r="NQ87">
        <v>270.85714285714283</v>
      </c>
      <c r="NR87">
        <v>297.34615384615387</v>
      </c>
      <c r="NS87">
        <v>286.29411764705884</v>
      </c>
      <c r="NT87">
        <v>286.29411764705884</v>
      </c>
      <c r="NU87">
        <v>284</v>
      </c>
      <c r="NV87">
        <v>285.56</v>
      </c>
      <c r="NW87">
        <v>306.875</v>
      </c>
      <c r="NX87">
        <v>312.88888888888891</v>
      </c>
      <c r="NY87">
        <v>279.8235294117647</v>
      </c>
      <c r="NZ87">
        <v>299.98039215686276</v>
      </c>
      <c r="OA87" s="15">
        <f>Tabla2[[#This Row],[ROS_1DU_COR_COD_ROS_TG_NEG]]-Tabla2[[#This Row],[PAS_1DU_COR_COD_ROS_TG_NEG]]</f>
        <v>-10.849673202614383</v>
      </c>
      <c r="OB87" s="15">
        <f>Tabla2[[#This Row],[ROS_1DU_COR_COD_ROS_TG_NEU]]-Tabla2[[#This Row],[PAS_1DU_COR_COD_ROS_TG_NEU]]</f>
        <v>13.20588235294116</v>
      </c>
      <c r="OC87" s="15">
        <f>Tabla2[[#This Row],[ROS_1DU_COR_COD_ROS_TG_POS]]-Tabla2[[#This Row],[PAS_1DU_COR_COD_ROS_TG_POS]]</f>
        <v>38.899999999999977</v>
      </c>
      <c r="OD87" s="15">
        <f>Tabla2[[#This Row],[ROS_1DU_COR_COD_ROS_TG_TOT]]-Tabla2[[#This Row],[PAS_1DU_COR_COD_ROS_TG_TOT]]</f>
        <v>14.54344827586209</v>
      </c>
      <c r="OE87" s="15">
        <f>Tabla2[[#This Row],[ROS_1DU_COR_COD_ESC_TG_NEG]]-Tabla2[[#This Row],[PAS_1DU_COR_COD_ESC_TG_NEG]]</f>
        <v>-91.208333333333343</v>
      </c>
      <c r="OF87" s="15">
        <f>Tabla2[[#This Row],[ROS_1DU_COR_COD_ESC_TG_NEU]]-Tabla2[[#This Row],[PAS_1DU_COR_COD_ESC_TG_NEU]]</f>
        <v>-133.05555555555557</v>
      </c>
      <c r="OG87" s="15">
        <f>Tabla2[[#This Row],[ROS_1DU_COR_COD_ESC_TG_POS]]-Tabla2[[#This Row],[PAS_1DU_COR_COD_ESC_TG_POS]]</f>
        <v>4.7478991596638593</v>
      </c>
      <c r="OH87" s="15">
        <f>Tabla2[[#This Row],[ROS_1DU_COR_COD_ESC_TG_TOT]]-Tabla2[[#This Row],[PAS_1DU_COR_COD_ESC_TG_TOT]]</f>
        <v>-70.243550051599613</v>
      </c>
      <c r="OI87" s="15">
        <f>Tabla2[[#This Row],[PAS_1DU_COR_COD_ROS_TG_NEG]]-Tabla2[[#This Row],[ESC_1DU_COR_COD_ROS_TG_NEG]]</f>
        <v>-74.70588235294116</v>
      </c>
      <c r="OJ87" s="15">
        <f>Tabla2[[#This Row],[PAS_1DU_COR_COD_ROS_TG_NEU]]-Tabla2[[#This Row],[ESC_1DU_COR_COD_ROS_TG_NEU]]</f>
        <v>-55.905882352941148</v>
      </c>
      <c r="OK87" s="15">
        <f>Tabla2[[#This Row],[PAS_1DU_COR_COD_ROS_TG_POS]]-Tabla2[[#This Row],[ESC_1DU_COR_COD_ROS_TG_POS]]</f>
        <v>39.714285714285722</v>
      </c>
      <c r="OL87" s="15">
        <f>Tabla2[[#This Row],[PAS_1DU_COR_COD_ROS_TG_TOT]]-Tabla2[[#This Row],[ESC_1DU_COR_COD_ROS_TG_TOT]]</f>
        <v>-14.706666666666649</v>
      </c>
      <c r="OM87" s="15">
        <f>Tabla2[[#This Row],[PAS_1DU_COR_COD_ESC_TG_NEG]]-Tabla2[[#This Row],[ESC_1DU_COR_COD_ESC_TG_NEG]]</f>
        <v>-2.4250000000000114</v>
      </c>
      <c r="ON87" s="15">
        <f>Tabla2[[#This Row],[PAS_1DU_COR_COD_ESC_TG_NEU]]-Tabla2[[#This Row],[ESC_1DU_COR_COD_ESC_TG_NEU]]</f>
        <v>8.2222222222222285</v>
      </c>
      <c r="OO87" s="15">
        <f>Tabla2[[#This Row],[PAS_1DU_COR_COD_ESC_TG_POS]]-Tabla2[[#This Row],[ESC_1DU_COR_COD_ESC_TG_POS]]</f>
        <v>8.9663865546218631</v>
      </c>
      <c r="OP87" s="15">
        <f>Tabla2[[#This Row],[PAS_1DU_COR_COD_ESC_TG_TOT]]-Tabla2[[#This Row],[ESC_1DU_COR_COD_ESC_TG_TOT]]</f>
        <v>2.6342383107088949</v>
      </c>
      <c r="OQ87" s="61">
        <v>59.7777777777778</v>
      </c>
      <c r="OR87" s="62">
        <v>119.66666666666666</v>
      </c>
      <c r="OS87" s="62">
        <v>38.328571428571422</v>
      </c>
      <c r="OT87" s="62">
        <v>70.366606170598942</v>
      </c>
      <c r="OU87" s="62">
        <v>51.699999999999989</v>
      </c>
      <c r="OV87" s="62">
        <v>37.533333333333303</v>
      </c>
      <c r="OW87" s="62">
        <v>-26.571428571428555</v>
      </c>
      <c r="OX87" s="62">
        <v>2.9205128205127835</v>
      </c>
      <c r="OY87" s="62">
        <v>-20.58088235294116</v>
      </c>
      <c r="OZ87" s="62">
        <v>-26.594771241830074</v>
      </c>
      <c r="PA87" s="62">
        <v>4.1764705882353041</v>
      </c>
      <c r="PB87" s="62">
        <v>-14.420392156862761</v>
      </c>
    </row>
    <row r="88" spans="1:418" x14ac:dyDescent="0.3">
      <c r="A88" s="2" t="s">
        <v>86</v>
      </c>
      <c r="B88" s="2">
        <v>30</v>
      </c>
      <c r="C88" s="2">
        <v>2</v>
      </c>
      <c r="D88" s="2">
        <v>37</v>
      </c>
      <c r="E88">
        <v>4</v>
      </c>
      <c r="F88">
        <v>1197.5384615384614</v>
      </c>
      <c r="G88">
        <v>4.0999999999999996</v>
      </c>
      <c r="H88">
        <v>1091.2142857142858</v>
      </c>
      <c r="I88">
        <v>4.45</v>
      </c>
      <c r="J88">
        <v>1133.7333333333333</v>
      </c>
      <c r="K88">
        <v>4.1833333333333336</v>
      </c>
      <c r="L88">
        <v>1139.3095238095239</v>
      </c>
      <c r="M88">
        <v>3.55</v>
      </c>
      <c r="N88">
        <v>1253.6923076923076</v>
      </c>
      <c r="O88">
        <v>3.85</v>
      </c>
      <c r="P88">
        <v>1145.1428571428571</v>
      </c>
      <c r="Q88">
        <v>3.65</v>
      </c>
      <c r="R88">
        <v>1055.1875</v>
      </c>
      <c r="S88">
        <v>3.6833333333333331</v>
      </c>
      <c r="T88">
        <v>1144.4883720930231</v>
      </c>
      <c r="U88">
        <v>3.9333333333333331</v>
      </c>
      <c r="V88">
        <v>1141.9294117647059</v>
      </c>
      <c r="W88">
        <v>1.75</v>
      </c>
      <c r="X88">
        <v>388.8125</v>
      </c>
      <c r="Y88">
        <v>1.5</v>
      </c>
      <c r="Z88">
        <v>337.70588235294116</v>
      </c>
      <c r="AA88">
        <v>1.25</v>
      </c>
      <c r="AB88">
        <v>347.375</v>
      </c>
      <c r="AC88">
        <v>1.5</v>
      </c>
      <c r="AD88">
        <v>357.55102040816325</v>
      </c>
      <c r="AE88">
        <v>1.5</v>
      </c>
      <c r="AF88">
        <v>357.55102040816325</v>
      </c>
      <c r="AG88">
        <v>3.1222222222222222</v>
      </c>
      <c r="AH88">
        <v>855.1044776119403</v>
      </c>
      <c r="BM88">
        <v>3.1222222222222222</v>
      </c>
      <c r="BN88">
        <v>855.1044776119403</v>
      </c>
      <c r="BO88">
        <v>5.333333333333333</v>
      </c>
      <c r="BP88">
        <v>1067.5555555555557</v>
      </c>
      <c r="BQ88">
        <v>5.25</v>
      </c>
      <c r="BR88">
        <v>970.5</v>
      </c>
      <c r="BS88">
        <v>7.333333333333333</v>
      </c>
      <c r="BT88">
        <v>1425.6666666666667</v>
      </c>
      <c r="BU88">
        <v>6</v>
      </c>
      <c r="BV88">
        <v>1161.6538461538462</v>
      </c>
      <c r="BW88">
        <v>5.666666666666667</v>
      </c>
      <c r="BX88">
        <v>1117.1111111111111</v>
      </c>
      <c r="BY88">
        <v>5</v>
      </c>
      <c r="BZ88">
        <v>1191</v>
      </c>
      <c r="CA88">
        <v>7</v>
      </c>
      <c r="CB88">
        <v>1442.875</v>
      </c>
      <c r="CC88">
        <v>5.88</v>
      </c>
      <c r="CD88">
        <v>1247.25</v>
      </c>
      <c r="CE88">
        <v>5.9411764705882355</v>
      </c>
      <c r="CF88">
        <v>1202.74</v>
      </c>
      <c r="CG88">
        <v>2.5555555555555554</v>
      </c>
      <c r="CH88">
        <v>683.85714285714289</v>
      </c>
      <c r="CI88">
        <v>3.25</v>
      </c>
      <c r="CJ88">
        <v>773</v>
      </c>
      <c r="CK88">
        <v>1.6666666666666667</v>
      </c>
      <c r="CL88">
        <v>373.28571428571428</v>
      </c>
      <c r="CM88">
        <v>2.4615384615384617</v>
      </c>
      <c r="CN88">
        <v>601.9</v>
      </c>
      <c r="CO88">
        <v>3.1111111111111112</v>
      </c>
      <c r="CP88">
        <v>876.83333333333337</v>
      </c>
      <c r="CQ88">
        <v>2.5</v>
      </c>
      <c r="CR88">
        <v>561.14285714285711</v>
      </c>
      <c r="CS88">
        <v>2.125</v>
      </c>
      <c r="CT88">
        <v>476.33333333333331</v>
      </c>
      <c r="CU88">
        <v>2.6</v>
      </c>
      <c r="CV88">
        <v>634.0526315789474</v>
      </c>
      <c r="CW88">
        <v>2.5294117647058822</v>
      </c>
      <c r="CX88">
        <v>617.56410256410254</v>
      </c>
      <c r="CY88">
        <v>4.2352941176470589</v>
      </c>
      <c r="CZ88">
        <v>946.31460674157302</v>
      </c>
      <c r="DA88">
        <v>3.3333333333333335</v>
      </c>
      <c r="DB88">
        <v>533.11111111111109</v>
      </c>
      <c r="DC88">
        <v>2.5</v>
      </c>
      <c r="DD88">
        <v>576.125</v>
      </c>
      <c r="DE88">
        <v>2.8888888888888888</v>
      </c>
      <c r="DF88">
        <v>622</v>
      </c>
      <c r="DG88">
        <v>2.9230769230769229</v>
      </c>
      <c r="DH88">
        <v>575.32000000000005</v>
      </c>
      <c r="DI88">
        <v>3.7777777777777777</v>
      </c>
      <c r="DJ88">
        <v>838.625</v>
      </c>
      <c r="DK88">
        <v>4</v>
      </c>
      <c r="DL88">
        <v>796.5</v>
      </c>
      <c r="DM88">
        <v>3.375</v>
      </c>
      <c r="DN88">
        <v>700.625</v>
      </c>
      <c r="DO88">
        <v>3.72</v>
      </c>
      <c r="DP88">
        <v>778.58333333333337</v>
      </c>
      <c r="DQ88">
        <v>3.3137254901960786</v>
      </c>
      <c r="DR88">
        <v>674.87755102040819</v>
      </c>
      <c r="DS88">
        <v>3.3137254901960786</v>
      </c>
      <c r="DT88">
        <v>674.87755102040819</v>
      </c>
      <c r="DU88">
        <v>3.9281045751633985</v>
      </c>
      <c r="DV88">
        <v>849.93478260869563</v>
      </c>
      <c r="DW88">
        <v>2</v>
      </c>
      <c r="DX88">
        <v>196</v>
      </c>
      <c r="DY88">
        <v>4.5</v>
      </c>
      <c r="DZ88">
        <v>801.5</v>
      </c>
      <c r="EA88">
        <v>3</v>
      </c>
      <c r="EB88">
        <v>871</v>
      </c>
      <c r="EC88">
        <v>3.5</v>
      </c>
      <c r="ED88">
        <v>667.5</v>
      </c>
      <c r="EE88">
        <v>6</v>
      </c>
      <c r="EF88">
        <v>1279</v>
      </c>
      <c r="EG88">
        <v>2</v>
      </c>
      <c r="EH88">
        <v>674</v>
      </c>
      <c r="EI88">
        <v>3.5</v>
      </c>
      <c r="EJ88">
        <v>670</v>
      </c>
      <c r="EK88">
        <v>3.4</v>
      </c>
      <c r="EL88">
        <v>823.25</v>
      </c>
      <c r="EM88">
        <v>3.4444444444444446</v>
      </c>
      <c r="EN88">
        <v>745.375</v>
      </c>
      <c r="EO88">
        <v>7</v>
      </c>
      <c r="EP88">
        <v>1340</v>
      </c>
      <c r="EQ88">
        <v>4</v>
      </c>
      <c r="ER88">
        <v>809</v>
      </c>
      <c r="ES88">
        <v>5</v>
      </c>
      <c r="ET88">
        <v>743</v>
      </c>
      <c r="EU88">
        <v>5</v>
      </c>
      <c r="EV88">
        <v>925.25</v>
      </c>
      <c r="EW88">
        <v>2</v>
      </c>
      <c r="EX88">
        <v>464</v>
      </c>
      <c r="EY88">
        <v>6.5</v>
      </c>
      <c r="EZ88">
        <v>1348</v>
      </c>
      <c r="FA88">
        <v>5</v>
      </c>
      <c r="FB88">
        <v>1362</v>
      </c>
      <c r="FC88">
        <v>5</v>
      </c>
      <c r="FD88">
        <v>1176.8</v>
      </c>
      <c r="FE88">
        <v>5</v>
      </c>
      <c r="FF88">
        <v>1065</v>
      </c>
      <c r="FG88">
        <v>4.2222222222222223</v>
      </c>
      <c r="FH88">
        <v>914.58823529411768</v>
      </c>
      <c r="FI88">
        <v>5</v>
      </c>
      <c r="FJ88">
        <v>747</v>
      </c>
      <c r="FK88">
        <v>6</v>
      </c>
      <c r="FL88">
        <v>1008.5</v>
      </c>
      <c r="FM88">
        <v>7</v>
      </c>
      <c r="FN88">
        <v>1209</v>
      </c>
      <c r="FO88">
        <v>6</v>
      </c>
      <c r="FP88">
        <v>993.25</v>
      </c>
      <c r="FQ88">
        <v>6</v>
      </c>
      <c r="FR88">
        <v>1283</v>
      </c>
      <c r="FS88">
        <v>5.5</v>
      </c>
      <c r="FT88">
        <v>1008.5</v>
      </c>
      <c r="FU88">
        <v>3.5</v>
      </c>
      <c r="FV88">
        <v>661</v>
      </c>
      <c r="FW88">
        <v>4.8</v>
      </c>
      <c r="FX88">
        <v>924.4</v>
      </c>
      <c r="FY88">
        <v>5.333333333333333</v>
      </c>
      <c r="FZ88">
        <v>955</v>
      </c>
      <c r="GA88">
        <v>5.333333333333333</v>
      </c>
      <c r="GB88">
        <v>955</v>
      </c>
      <c r="GC88">
        <v>4.5925925925925926</v>
      </c>
      <c r="GD88">
        <v>928.57692307692309</v>
      </c>
      <c r="GE88">
        <v>4.0277777777777777</v>
      </c>
      <c r="GF88">
        <v>862.40243902439022</v>
      </c>
      <c r="GG88">
        <v>3.4444444444444446</v>
      </c>
      <c r="GH88">
        <v>525.44444444444446</v>
      </c>
      <c r="GI88">
        <v>2.625</v>
      </c>
      <c r="GJ88">
        <v>472.625</v>
      </c>
      <c r="GK88">
        <v>3.875</v>
      </c>
      <c r="GL88">
        <v>638.5</v>
      </c>
      <c r="GM88">
        <v>3.32</v>
      </c>
      <c r="GN88">
        <v>544.72</v>
      </c>
      <c r="GO88">
        <v>3.1111111111111112</v>
      </c>
      <c r="GP88">
        <v>577.55555555555554</v>
      </c>
      <c r="GQ88">
        <v>3.2</v>
      </c>
      <c r="GR88">
        <v>525.4</v>
      </c>
      <c r="GS88">
        <v>2.9</v>
      </c>
      <c r="GT88">
        <v>578.5</v>
      </c>
      <c r="GU88">
        <v>3.0689655172413794</v>
      </c>
      <c r="GV88">
        <v>559.89655172413791</v>
      </c>
      <c r="GW88">
        <v>3.1851851851851851</v>
      </c>
      <c r="GX88">
        <v>552.87037037037032</v>
      </c>
      <c r="GY88">
        <v>6.2222222222222223</v>
      </c>
      <c r="GZ88">
        <v>1107.3333333333333</v>
      </c>
      <c r="HA88">
        <v>6.875</v>
      </c>
      <c r="HB88">
        <v>1303</v>
      </c>
      <c r="HC88">
        <v>5.625</v>
      </c>
      <c r="HD88">
        <v>1010.125</v>
      </c>
      <c r="HE88">
        <v>6.24</v>
      </c>
      <c r="HF88">
        <v>1138.8399999999999</v>
      </c>
      <c r="HG88">
        <v>5.8888888888888893</v>
      </c>
      <c r="HH88">
        <v>1019.7777777777778</v>
      </c>
      <c r="HI88">
        <v>6.6</v>
      </c>
      <c r="HJ88">
        <v>1155.8</v>
      </c>
      <c r="HK88">
        <v>6.1</v>
      </c>
      <c r="HL88">
        <v>993.6</v>
      </c>
      <c r="HM88">
        <v>6.2068965517241379</v>
      </c>
      <c r="HN88">
        <v>1057.655172413793</v>
      </c>
      <c r="HO88">
        <v>6.2222222222222223</v>
      </c>
      <c r="HP88">
        <v>1095.2407407407406</v>
      </c>
      <c r="HQ88">
        <v>4.7037037037037033</v>
      </c>
      <c r="HR88">
        <v>824.05555555555554</v>
      </c>
      <c r="HS88">
        <v>3.7777777777777777</v>
      </c>
      <c r="HT88">
        <v>637.77777777777783</v>
      </c>
      <c r="HU88">
        <v>3</v>
      </c>
      <c r="HV88">
        <v>521</v>
      </c>
      <c r="HW88">
        <v>4.625</v>
      </c>
      <c r="HX88">
        <v>768.25</v>
      </c>
      <c r="HY88">
        <v>3.8</v>
      </c>
      <c r="HZ88">
        <v>642.16</v>
      </c>
      <c r="IA88">
        <v>3.4444444444444446</v>
      </c>
      <c r="IB88">
        <v>556.77777777777783</v>
      </c>
      <c r="IC88">
        <v>3.1</v>
      </c>
      <c r="ID88">
        <v>572.1</v>
      </c>
      <c r="IE88">
        <v>3.2</v>
      </c>
      <c r="IF88">
        <v>590.29999999999995</v>
      </c>
      <c r="IG88">
        <v>3.2413793103448274</v>
      </c>
      <c r="IH88">
        <v>573.62068965517244</v>
      </c>
      <c r="II88">
        <v>3.5</v>
      </c>
      <c r="IJ88">
        <v>605.35185185185185</v>
      </c>
      <c r="IK88">
        <v>3.5</v>
      </c>
      <c r="IL88">
        <v>605.35185185185185</v>
      </c>
      <c r="IM88">
        <v>4.3024691358024691</v>
      </c>
      <c r="IN88">
        <v>751.15432098765427</v>
      </c>
      <c r="IO88">
        <v>2</v>
      </c>
      <c r="IP88">
        <v>500</v>
      </c>
      <c r="IQ88">
        <v>6.5</v>
      </c>
      <c r="IR88">
        <v>1329.5</v>
      </c>
      <c r="IS88">
        <v>3.5</v>
      </c>
      <c r="IT88">
        <v>643.5</v>
      </c>
      <c r="IU88">
        <v>4.4000000000000004</v>
      </c>
      <c r="IV88">
        <v>889.2</v>
      </c>
      <c r="IW88">
        <v>1</v>
      </c>
      <c r="IX88">
        <v>85</v>
      </c>
      <c r="JC88">
        <v>1</v>
      </c>
      <c r="JD88">
        <v>85</v>
      </c>
      <c r="JE88">
        <v>3.8333333333333335</v>
      </c>
      <c r="JF88">
        <v>755.16666666666663</v>
      </c>
      <c r="JG88">
        <v>5</v>
      </c>
      <c r="JH88">
        <v>754</v>
      </c>
      <c r="JI88">
        <v>2.5</v>
      </c>
      <c r="JJ88">
        <v>724</v>
      </c>
      <c r="JK88">
        <v>3.5</v>
      </c>
      <c r="JL88">
        <v>723.5</v>
      </c>
      <c r="JM88">
        <v>3.4</v>
      </c>
      <c r="JN88">
        <v>731.25</v>
      </c>
      <c r="JO88">
        <v>10</v>
      </c>
      <c r="JP88">
        <v>1695</v>
      </c>
      <c r="JU88">
        <v>10</v>
      </c>
      <c r="JV88">
        <v>1695</v>
      </c>
      <c r="JW88">
        <v>4.5</v>
      </c>
      <c r="JX88">
        <v>924</v>
      </c>
      <c r="JY88">
        <v>4.166666666666667</v>
      </c>
      <c r="JZ88">
        <v>831.90909090909088</v>
      </c>
      <c r="KA88">
        <v>8</v>
      </c>
      <c r="KB88">
        <v>1672</v>
      </c>
      <c r="KC88">
        <v>2.5</v>
      </c>
      <c r="KD88">
        <v>573.5</v>
      </c>
      <c r="KE88">
        <v>4.5</v>
      </c>
      <c r="KF88">
        <v>595</v>
      </c>
      <c r="KG88">
        <v>4.4000000000000004</v>
      </c>
      <c r="KH88">
        <v>801.8</v>
      </c>
      <c r="KI88">
        <v>1</v>
      </c>
      <c r="KJ88">
        <v>101</v>
      </c>
      <c r="KO88">
        <v>1</v>
      </c>
      <c r="KP88">
        <v>101</v>
      </c>
      <c r="KQ88">
        <v>3.8333333333333335</v>
      </c>
      <c r="KR88">
        <v>685</v>
      </c>
      <c r="KS88">
        <v>3.8333333333333335</v>
      </c>
      <c r="KT88">
        <v>685</v>
      </c>
      <c r="KU88">
        <v>4.0555555555555554</v>
      </c>
      <c r="KV88">
        <v>780.05882352941171</v>
      </c>
      <c r="KW88">
        <v>4.2777777777777777</v>
      </c>
      <c r="KX88">
        <v>753.89944134078212</v>
      </c>
      <c r="KY88" s="15">
        <f>Tabla2[[#This Row],[ROS_NUM_COR_COD_ROS_TG_NEG]]-Tabla2[[#This Row],[PAS_NUM_COR_COD_ROS_TG_NEG]]</f>
        <v>2.3388888888888895</v>
      </c>
      <c r="KZ88" s="15">
        <f>Tabla2[[#This Row],[ROS_DUR_COR_COD_ROS_TG_NEG]]-Tabla2[[#This Row],[PAS_DUR_COR_COD_ROS_TG_NEG]]</f>
        <v>-233.91452991452979</v>
      </c>
      <c r="LA88" s="15">
        <f>Tabla2[[#This Row],[ROS_NUM_COR_COD_ROS_TG_NEU]]-Tabla2[[#This Row],[PAS_NUM_COR_COD_ROS_TG_NEU]]</f>
        <v>2.7499999999999996</v>
      </c>
      <c r="LB88" s="15">
        <f>Tabla2[[#This Row],[ROS_DUR_COR_COD_ROS_TG_NEU]]-Tabla2[[#This Row],[PAS_DUR_COR_COD_ROS_TG_NEU]]</f>
        <v>10.657142857142844</v>
      </c>
      <c r="LC88" s="15">
        <f>Tabla2[[#This Row],[ROS_NUM_COR_COD_ROS_TG_POS]]-Tabla2[[#This Row],[PAS_NUM_COR_COD_ROS_TG_POS]]</f>
        <v>2.4499999999999997</v>
      </c>
      <c r="LD88" s="15">
        <f>Tabla2[[#This Row],[ROS_DUR_COR_COD_ROS_TG_POS]]-Tabla2[[#This Row],[PAS_DUR_COR_COD_ROS_TG_POS]]</f>
        <v>-61.587499999999977</v>
      </c>
      <c r="LE88" s="15">
        <f>Tabla2[[#This Row],[ROS_NUM_COR_COD_ROS_TG_TOT]]-Tabla2[[#This Row],[PAS_NUM_COR_COD_ROS_TG_TOT]]</f>
        <v>2.5235632183908048</v>
      </c>
      <c r="LF88" s="15">
        <f>Tabla2[[#This Row],[ROS_DUR_COR_COD_ROS_TG_TOT]]-Tabla2[[#This Row],[PAS_DUR_COR_COD_ROS_TG_TOT]]</f>
        <v>-86.83319967923012</v>
      </c>
      <c r="LG88" s="15">
        <f>Tabla2[[#This Row],[ROS_NUM_COR_COD_ESC_TG_NEG]]-Tabla2[[#This Row],[PAS_NUM_COR_COD_ESC_TG_NEG]]</f>
        <v>-0.88888888888888884</v>
      </c>
      <c r="LH88" s="15">
        <f>Tabla2[[#This Row],[ROS_DUR_COR_COD_ESC_TG_NEG]]-Tabla2[[#This Row],[PAS_DUR_COR_COD_ESC_TG_NEG]]</f>
        <v>-619.98290598290589</v>
      </c>
      <c r="LI88" s="15">
        <f>Tabla2[[#This Row],[ROS_NUM_COR_COD_ESC_TG_NEU]]-Tabla2[[#This Row],[PAS_NUM_COR_COD_ESC_TG_NEU]]</f>
        <v>-0.89999999999999947</v>
      </c>
      <c r="LJ88" s="15">
        <f>Tabla2[[#This Row],[ROS_NUM_COR_COD_ESC_TG_NEG]]-Tabla2[[#This Row],[PAS_NUM_COR_COD_ESC_TG_NEG]]</f>
        <v>-0.88888888888888884</v>
      </c>
      <c r="LK88" s="15">
        <f>Tabla2[[#This Row],[ROS_NUM_COR_COD_ESC_TG_POS]]-Tabla2[[#This Row],[PAS_NUM_COR_COD_ESC_TG_POS]]</f>
        <v>-1.5500000000000003</v>
      </c>
      <c r="LL88" s="15">
        <f>Tabla2[[#This Row],[ROS_DUR_COR_COD_ESC_TG_POS]]-Tabla2[[#This Row],[PAS_DUR_COR_COD_ESC_TG_POS]]</f>
        <v>-555.23333333333335</v>
      </c>
      <c r="LM88" s="15">
        <f>Tabla2[[#This Row],[ROS_NUM_COR_COD_ESC_TG_TOT]]-Tabla2[[#This Row],[PAS_NUM_COR_COD_ESC_TG_TOT]]</f>
        <v>-1.1143678160919541</v>
      </c>
      <c r="LN88" s="15">
        <f>Tabla2[[#This Row],[ROS_DUR_COR_COD_ESC_TG_TOT]]-Tabla2[[#This Row],[PAS_DUR_COR_COD_ESC_TG_TOT]]</f>
        <v>-579.41297208538595</v>
      </c>
      <c r="LO88" s="15">
        <f>Tabla2[[#This Row],[PAS_NUM_COR_COD_ROS_TG_NEG]]-Tabla2[[#This Row],[ESC_NUM_COR_COD_ROS_TG_NEG]]</f>
        <v>0.43888888888888866</v>
      </c>
      <c r="LP88" s="15">
        <f>Tabla2[[#This Row],[PAS_DUR_COR_COD_ROS_TG_NEG]]-Tabla2[[#This Row],[ESC_DUR_COR_COD_ROS_TG_NEG]]</f>
        <v>376.85897435897425</v>
      </c>
      <c r="LQ88" s="15">
        <f>Tabla2[[#This Row],[PAS_NUM_COR_COD_ROS_TG_NEU]]-Tabla2[[#This Row],[ESC_NUM_COR_COD_ROS_TG_NEU]]</f>
        <v>1.35</v>
      </c>
      <c r="LR88" s="15">
        <f>Tabla2[[#This Row],[PAS_DUR_COR_COD_ROS_TG_NEU]]-Tabla2[[#This Row],[ESC_DUR_COR_COD_ROS_TG_NEU]]</f>
        <v>584</v>
      </c>
      <c r="LS88" s="15">
        <f>Tabla2[[#This Row],[PAS_NUM_COR_COD_ROS_TG_POS]]-Tabla2[[#This Row],[ESC_NUM_COR_COD_ROS_TG_POS]]</f>
        <v>1.5249999999999999</v>
      </c>
      <c r="LT88" s="15">
        <f>Tabla2[[#This Row],[PAS_DUR_COR_COD_ROS_TG_POS]]-Tabla2[[#This Row],[ESC_DUR_COR_COD_ROS_TG_POS]]</f>
        <v>578.85416666666674</v>
      </c>
      <c r="LU88" s="15">
        <f>Tabla2[[#This Row],[PAS_NUM_COR_COD_ROS_TG_TOT]]-Tabla2[[#This Row],[ESC_NUM_COR_COD_ROS_TG_TOT]]</f>
        <v>1.083333333333333</v>
      </c>
      <c r="LV88" s="15">
        <f>Tabla2[[#This Row],[PAS_DUR_COR_COD_ROS_TG_TOT]]-Tabla2[[#This Row],[ESC_DUR_COR_COD_ROS_TG_TOT]]</f>
        <v>510.43574051407575</v>
      </c>
      <c r="LW88" s="15">
        <f>Tabla2[[#This Row],[PAS_NUM_COR_COD_ESC_TG_NEG]]-Tabla2[[#This Row],[ESC_NUM_COR_COD_ESC_TG_NEG]]</f>
        <v>-1.666666666666667</v>
      </c>
      <c r="LX88" s="15">
        <f>Tabla2[[#This Row],[PAS_DUR_COR_COD_ESC_TG_NEG]]-Tabla2[[#This Row],[ESC_DUR_COR_COD_ESC_TG_NEG]]</f>
        <v>80.427350427350348</v>
      </c>
      <c r="LY88" s="15">
        <f>Tabla2[[#This Row],[PAS_NUM_COR_COD_ESC_TG_NEU]]-Tabla2[[#This Row],[ESC_NUM_COR_COD_ESC_TG_NEU]]</f>
        <v>-0.90000000000000036</v>
      </c>
      <c r="LZ88" s="15">
        <f>Tabla2[[#This Row],[PAS_DUR_COR_COD_ESC_TG_NEU]]-Tabla2[[#This Row],[ESC_DUR_COR_COD_ESC_TG_NEU]]</f>
        <v>-99.785714285714221</v>
      </c>
      <c r="MA88" s="15">
        <f>Tabla2[[#This Row],[PAS_NUM_COR_COD_ESC_TG_POS]]-Tabla2[[#This Row],[ESC_NUM_COR_COD_ESC_TG_POS]]</f>
        <v>-2.5499999999999998</v>
      </c>
      <c r="MB88" s="15">
        <f>Tabla2[[#This Row],[PAS_DUR_COR_COD_ESC_TG_POS]]-Tabla2[[#This Row],[ESC_DUR_COR_COD_ESC_TG_POS]]</f>
        <v>-309.14166666666665</v>
      </c>
      <c r="MC88" s="15">
        <f>Tabla2[[#This Row],[PAS_NUM_COR_COD_ESC_TG_TOT]]-Tabla2[[#This Row],[ESC_NUM_COR_COD_ESC_TG_TOT]]</f>
        <v>-1.6966666666666663</v>
      </c>
      <c r="MD88" s="15">
        <f>Tabla2[[#This Row],[PAS_DUR_COR_COD_ESC_TG_TOT]]-Tabla2[[#This Row],[ESC_DUR_COR_COD_ESC_TG_TOT]]</f>
        <v>-107.94047619047615</v>
      </c>
      <c r="ME88" s="42">
        <f>Tabla25[[#This Row],[PAS_NUM_COR_COD_ROS_TG_NEG]]-Tabla25[[#This Row],[PAS_NUM_COR_COD_ESC_TG_NEG]]</f>
        <v>-0.45000000000000018</v>
      </c>
      <c r="MF88" s="42">
        <f>Tabla25[[#This Row],[PAS_NUM_COR_COD_ROS_TG_NEU]]-Tabla25[[#This Row],[PAS_NUM_COR_COD_ESC_TG_NEU]]</f>
        <v>-0.24999999999999956</v>
      </c>
      <c r="MG88" s="42">
        <f>Tabla25[[#This Row],[PAS_NUM_COR_COD_ROS_TG_POS]]-Tabla25[[#This Row],[PAS_NUM_COR_COD_ESC_TG_POS]]</f>
        <v>-0.80000000000000027</v>
      </c>
      <c r="MH88" s="42">
        <f>Tabla25[[#This Row],[PAS_NUM_COR_COD_ROS_TG_TOT]]-Tabla25[[#This Row],[PAS_NUM_COR_COD_ESC_TG_TOT]]</f>
        <v>-0.50000000000000044</v>
      </c>
      <c r="MI88" s="42">
        <f>Tabla25[[#This Row],[PAS_DUR_COR_COD_ROS_TG_NEG]]-Tabla25[[#This Row],[PAS_DUR_COR_COD_ESC_TG_NEG]]</f>
        <v>56.153846153846189</v>
      </c>
      <c r="MJ88" s="42">
        <f>Tabla25[[#This Row],[PAS_DUR_COR_COD_ROS_TG_NEU]]-Tabla25[[#This Row],[PAS_DUR_COR_COD_ESC_TG_NEU]]</f>
        <v>53.928571428571331</v>
      </c>
      <c r="MK88" s="42">
        <f>Tabla25[[#This Row],[PAS_DUR_COR_COD_ROS_TG_POS]]-Tabla25[[#This Row],[PAS_DUR_COR_COD_ESC_TG_POS]]</f>
        <v>-78.545833333333348</v>
      </c>
      <c r="ML88" s="42">
        <f>Tabla25[[#This Row],[PAS_DUR_COR_COD_ROS_TG_TOT]]-Tabla25[[#This Row],[PAS_DUR_COR_COD_ESC_TG_TOT]]</f>
        <v>5.1788482834992919</v>
      </c>
      <c r="MM88" s="44">
        <f>Tabla25[[#This Row],[ESC_NUM_COR_COD_ROS_TG_NEG]]-Tabla25[[#This Row],[ESC_NUM_COR_COD_ESC_TG_NEG]]</f>
        <v>-2.5555555555555558</v>
      </c>
      <c r="MN88" s="44">
        <f>Tabla25[[#This Row],[ESC_NUM_COR_COD_ROS_TG_NEU]]-Tabla25[[#This Row],[ESC_NUM_COR_COD_ESC_TG_NEU]]</f>
        <v>-2.5</v>
      </c>
      <c r="MO88" s="44">
        <f>Tabla25[[#This Row],[ESC_NUM_COR_COD_ROS_TG_POS]]-Tabla25[[#This Row],[ESC_NUM_COR_COD_ESC_TG_POS]]</f>
        <v>-4.875</v>
      </c>
      <c r="MP88" s="44">
        <f>Tabla25[[#This Row],[ESC_NUM_COR_COD_ROS_TG_TOT]]-Tabla25[[#This Row],[ESC_NUM_COR_COD_ESC_TG_TOT]]</f>
        <v>-3.28</v>
      </c>
      <c r="MQ88" s="44">
        <f>Tabla25[[#This Row],[ESC_DUR_COR_COD_ROS_TG_NEG]]-Tabla25[[#This Row],[ESC_DUR_COR_COD_ESC_TG_NEG]]</f>
        <v>-240.27777777777771</v>
      </c>
      <c r="MR88" s="44">
        <f>Tabla25[[#This Row],[ESC_DUR_COR_COD_ROS_TG_NEU]]-Tabla25[[#This Row],[ESC_DUR_COR_COD_ESC_TG_NEU]]</f>
        <v>-629.85714285714289</v>
      </c>
      <c r="MS88" s="44">
        <f>Tabla25[[#This Row],[ESC_DUR_COR_COD_ROS_TG_POS]]-Tabla25[[#This Row],[ESC_DUR_COR_COD_ESC_TG_POS]]</f>
        <v>-966.54166666666674</v>
      </c>
      <c r="MT88" s="44">
        <f>Tabla25[[#This Row],[ESC_DUR_COR_COD_ROS_TG_TOT]]-Tabla25[[#This Row],[ESC_DUR_COR_COD_ESC_TG_TOT]]</f>
        <v>-613.1973684210526</v>
      </c>
      <c r="MU88" s="47">
        <f>Tabla25[[#This Row],[ROS_NUM_COR_COD_ROS_TG_NEG]]-Tabla25[[#This Row],[ROS_NUM_COR_COD_ESC_TG_NEG]]</f>
        <v>2.7777777777777781</v>
      </c>
      <c r="MV88" s="47">
        <f>Tabla25[[#This Row],[ROS_NUM_COR_COD_ROS_TG_NEU]]-Tabla25[[#This Row],[ROS_NUM_COR_COD_ESC_TG_NEU]]</f>
        <v>3.3999999999999995</v>
      </c>
      <c r="MW88" s="47">
        <f>Tabla25[[#This Row],[ROS_NUM_COR_COD_ROS_TG_POS]]-Tabla25[[#This Row],[ROS_NUM_COR_COD_ESC_TG_POS]]</f>
        <v>3.1999999999999997</v>
      </c>
      <c r="MX88" s="47">
        <f>Tabla25[[#This Row],[ROS_NUM_COR_COD_ROS_TG_TOT]]-Tabla25[[#This Row],[ROS_NUM_COR_COD_ESC_TG_TOT]]</f>
        <v>3.1379310344827585</v>
      </c>
      <c r="MY88" s="47">
        <f>Tabla25[[#This Row],[ROS_DUR_COR_COD_ROS_TG_NEG]]-Tabla25[[#This Row],[ROS_DUR_COR_COD_ESC_TG_NEG]]</f>
        <v>442.22222222222229</v>
      </c>
      <c r="MZ88" s="47">
        <f>Tabla25[[#This Row],[ROS_DUR_COR_COD_ROS_TG_NEU]]-Tabla25[[#This Row],[ROS_DUR_COR_COD_ESC_TG_NEU]]</f>
        <v>630.4</v>
      </c>
      <c r="NA88" s="47">
        <f>Tabla25[[#This Row],[ROS_DUR_COR_COD_ROS_TG_POS]]-Tabla25[[#This Row],[ROS_DUR_COR_COD_ESC_TG_POS]]</f>
        <v>415.1</v>
      </c>
      <c r="NB88" s="47">
        <f>Tabla25[[#This Row],[ROS_DUR_COR_COD_ROS_TG_TOT]]-Tabla25[[#This Row],[ROS_DUR_COR_COD_ESC_TG_TOT]]</f>
        <v>497.75862068965512</v>
      </c>
      <c r="NC88">
        <v>169.33333333333334</v>
      </c>
      <c r="ND88">
        <v>151.9</v>
      </c>
      <c r="NE88">
        <v>141.69999999999999</v>
      </c>
      <c r="NF88">
        <v>153.79310344827587</v>
      </c>
      <c r="NG88">
        <v>171.66666666666666</v>
      </c>
      <c r="NH88">
        <v>152.1</v>
      </c>
      <c r="NI88">
        <v>191.9</v>
      </c>
      <c r="NJ88">
        <v>171.89655172413794</v>
      </c>
      <c r="NK88">
        <v>151</v>
      </c>
      <c r="NL88">
        <v>164.42857142857142</v>
      </c>
      <c r="NM88">
        <v>186.16666666666666</v>
      </c>
      <c r="NN88">
        <v>167.05263157894737</v>
      </c>
      <c r="NO88">
        <v>220.66666666666666</v>
      </c>
      <c r="NP88">
        <v>166</v>
      </c>
      <c r="NQ88">
        <v>215.375</v>
      </c>
      <c r="NR88">
        <v>202.95833333333334</v>
      </c>
      <c r="NS88">
        <v>210.92307692307693</v>
      </c>
      <c r="NT88">
        <v>249.14285714285714</v>
      </c>
      <c r="NU88">
        <v>245.375</v>
      </c>
      <c r="NV88">
        <v>236.18604651162789</v>
      </c>
      <c r="NW88">
        <v>190.92307692307693</v>
      </c>
      <c r="NX88">
        <v>177.57142857142858</v>
      </c>
      <c r="NY88">
        <v>182.93333333333334</v>
      </c>
      <c r="NZ88">
        <v>183.61904761904762</v>
      </c>
      <c r="OA88" s="15">
        <f>Tabla2[[#This Row],[ROS_1DU_COR_COD_ROS_TG_NEG]]-Tabla2[[#This Row],[PAS_1DU_COR_COD_ROS_TG_NEG]]</f>
        <v>-41.589743589743591</v>
      </c>
      <c r="OB88" s="15">
        <f>Tabla2[[#This Row],[ROS_1DU_COR_COD_ROS_TG_NEU]]-Tabla2[[#This Row],[PAS_1DU_COR_COD_ROS_TG_NEU]]</f>
        <v>-97.242857142857133</v>
      </c>
      <c r="OC88" s="15">
        <f>Tabla2[[#This Row],[ROS_1DU_COR_COD_ROS_TG_POS]]-Tabla2[[#This Row],[PAS_1DU_COR_COD_ROS_TG_POS]]</f>
        <v>-103.67500000000001</v>
      </c>
      <c r="OD88" s="15">
        <f>Tabla2[[#This Row],[ROS_1DU_COR_COD_ROS_TG_TOT]]-Tabla2[[#This Row],[PAS_1DU_COR_COD_ROS_TG_TOT]]</f>
        <v>-82.392943063352021</v>
      </c>
      <c r="OE88" s="15">
        <f>Tabla2[[#This Row],[ROS_1DU_COR_COD_ESC_TG_NEG]]-Tabla2[[#This Row],[PAS_1DU_COR_COD_ESC_TG_NEG]]</f>
        <v>-19.256410256410277</v>
      </c>
      <c r="OF88" s="15">
        <f>Tabla2[[#This Row],[ROS_1DU_COR_COD_ESC_TG_NEU]]-Tabla2[[#This Row],[PAS_1DU_COR_COD_ESC_TG_NEU]]</f>
        <v>-25.471428571428589</v>
      </c>
      <c r="OG88" s="15">
        <f>Tabla2[[#This Row],[ROS_1DU_COR_COD_ESC_TG_POS]]-Tabla2[[#This Row],[PAS_1DU_COR_COD_ESC_TG_POS]]</f>
        <v>8.9666666666666686</v>
      </c>
      <c r="OH88" s="15">
        <f>Tabla2[[#This Row],[ROS_1DU_COR_COD_ESC_TG_TOT]]-Tabla2[[#This Row],[PAS_1DU_COR_COD_ESC_TG_TOT]]</f>
        <v>-11.722495894909684</v>
      </c>
      <c r="OI88" s="15">
        <f>Tabla2[[#This Row],[PAS_1DU_COR_COD_ROS_TG_NEG]]-Tabla2[[#This Row],[ESC_1DU_COR_COD_ROS_TG_NEG]]</f>
        <v>59.923076923076934</v>
      </c>
      <c r="OJ88" s="15">
        <f>Tabla2[[#This Row],[PAS_1DU_COR_COD_ROS_TG_NEU]]-Tabla2[[#This Row],[ESC_1DU_COR_COD_ROS_TG_NEU]]</f>
        <v>84.714285714285722</v>
      </c>
      <c r="OK88" s="15">
        <f>Tabla2[[#This Row],[PAS_1DU_COR_COD_ROS_TG_POS]]-Tabla2[[#This Row],[ESC_1DU_COR_COD_ROS_TG_POS]]</f>
        <v>59.208333333333343</v>
      </c>
      <c r="OL88" s="15">
        <f>Tabla2[[#This Row],[PAS_1DU_COR_COD_ROS_TG_TOT]]-Tabla2[[#This Row],[ESC_1DU_COR_COD_ROS_TG_TOT]]</f>
        <v>69.133414932680523</v>
      </c>
      <c r="OM88" s="15">
        <f>Tabla2[[#This Row],[PAS_1DU_COR_COD_ESC_TG_NEG]]-Tabla2[[#This Row],[ESC_1DU_COR_COD_ESC_TG_NEG]]</f>
        <v>-29.743589743589723</v>
      </c>
      <c r="ON88" s="15">
        <f>Tabla2[[#This Row],[PAS_1DU_COR_COD_ESC_TG_NEU]]-Tabla2[[#This Row],[ESC_1DU_COR_COD_ESC_TG_NEU]]</f>
        <v>11.571428571428584</v>
      </c>
      <c r="OO88" s="15">
        <f>Tabla2[[#This Row],[PAS_1DU_COR_COD_ESC_TG_POS]]-Tabla2[[#This Row],[ESC_1DU_COR_COD_ESC_TG_POS]]</f>
        <v>-32.441666666666663</v>
      </c>
      <c r="OP88" s="15">
        <f>Tabla2[[#This Row],[PAS_1DU_COR_COD_ESC_TG_TOT]]-Tabla2[[#This Row],[ESC_1DU_COR_COD_ESC_TG_TOT]]</f>
        <v>-19.339285714285722</v>
      </c>
      <c r="OQ88" s="61">
        <v>-2.3333333333333144</v>
      </c>
      <c r="OR88" s="62">
        <v>-0.19999999999998863</v>
      </c>
      <c r="OS88" s="62">
        <v>-50.200000000000017</v>
      </c>
      <c r="OT88" s="62">
        <v>-18.103448275862064</v>
      </c>
      <c r="OU88" s="62">
        <v>-69.666666666666657</v>
      </c>
      <c r="OV88" s="62">
        <v>-1.5714285714285836</v>
      </c>
      <c r="OW88" s="62">
        <v>-29.208333333333343</v>
      </c>
      <c r="OX88" s="62">
        <v>-35.905701754385973</v>
      </c>
      <c r="OY88" s="62">
        <v>20</v>
      </c>
      <c r="OZ88" s="62">
        <v>71.571428571428555</v>
      </c>
      <c r="PA88" s="62">
        <v>62.441666666666663</v>
      </c>
      <c r="PB88" s="62">
        <v>52.566998892580273</v>
      </c>
    </row>
    <row r="89" spans="1:418" x14ac:dyDescent="0.3">
      <c r="A89" s="2" t="s">
        <v>87</v>
      </c>
      <c r="B89" s="2">
        <v>30</v>
      </c>
      <c r="C89" s="2">
        <v>2</v>
      </c>
      <c r="D89" s="2">
        <v>35</v>
      </c>
      <c r="E89">
        <v>4.3157894736842106</v>
      </c>
      <c r="F89">
        <v>1705.3333333333333</v>
      </c>
      <c r="G89">
        <v>3.4736842105263159</v>
      </c>
      <c r="H89">
        <v>1565.5</v>
      </c>
      <c r="I89">
        <v>2.85</v>
      </c>
      <c r="J89">
        <v>1574.0833333333333</v>
      </c>
      <c r="K89">
        <v>3.5344827586206895</v>
      </c>
      <c r="L89">
        <v>1619.1707317073171</v>
      </c>
      <c r="M89">
        <v>2.8421052631578947</v>
      </c>
      <c r="N89">
        <v>1610.3636363636363</v>
      </c>
      <c r="O89">
        <v>3.3157894736842106</v>
      </c>
      <c r="P89">
        <v>1617.3076923076924</v>
      </c>
      <c r="Q89">
        <v>4</v>
      </c>
      <c r="R89">
        <v>1643.125</v>
      </c>
      <c r="S89">
        <v>3.396551724137931</v>
      </c>
      <c r="T89">
        <v>1625.7249999999999</v>
      </c>
      <c r="U89">
        <v>3.4655172413793105</v>
      </c>
      <c r="V89">
        <v>1622.4074074074074</v>
      </c>
      <c r="W89">
        <v>1.4210526315789473</v>
      </c>
      <c r="X89">
        <v>452.375</v>
      </c>
      <c r="Y89">
        <v>1.8947368421052631</v>
      </c>
      <c r="Z89">
        <v>532.11764705882354</v>
      </c>
      <c r="AA89">
        <v>1.35</v>
      </c>
      <c r="AB89">
        <v>461.88235294117646</v>
      </c>
      <c r="AC89">
        <v>1.5517241379310345</v>
      </c>
      <c r="AD89">
        <v>482.72</v>
      </c>
      <c r="AE89">
        <v>1.5517241379310345</v>
      </c>
      <c r="AF89">
        <v>482.72</v>
      </c>
      <c r="AG89">
        <v>2.8275862068965516</v>
      </c>
      <c r="AH89">
        <v>1187.4122137404581</v>
      </c>
      <c r="AI89">
        <v>7</v>
      </c>
      <c r="AJ89">
        <v>2300</v>
      </c>
      <c r="AK89">
        <v>3</v>
      </c>
      <c r="AL89">
        <v>1153</v>
      </c>
      <c r="AO89">
        <v>5</v>
      </c>
      <c r="AP89">
        <v>1726.5</v>
      </c>
      <c r="AQ89">
        <v>0</v>
      </c>
      <c r="AS89">
        <v>3</v>
      </c>
      <c r="AT89">
        <v>1166</v>
      </c>
      <c r="AW89">
        <v>1.5</v>
      </c>
      <c r="AX89">
        <v>1166</v>
      </c>
      <c r="AY89">
        <v>3.25</v>
      </c>
      <c r="AZ89">
        <v>1539.6666666666667</v>
      </c>
      <c r="BA89">
        <v>1</v>
      </c>
      <c r="BB89">
        <v>377</v>
      </c>
      <c r="BC89">
        <v>1</v>
      </c>
      <c r="BD89">
        <v>394</v>
      </c>
      <c r="BG89">
        <v>1</v>
      </c>
      <c r="BH89">
        <v>385.5</v>
      </c>
      <c r="BI89">
        <v>1</v>
      </c>
      <c r="BJ89">
        <v>385.5</v>
      </c>
      <c r="BK89">
        <v>2.5</v>
      </c>
      <c r="BL89">
        <v>1078</v>
      </c>
      <c r="BM89">
        <v>2.8166666666666669</v>
      </c>
      <c r="BN89">
        <v>1183.3897058823529</v>
      </c>
      <c r="BO89">
        <v>3.8888888888888888</v>
      </c>
      <c r="BP89">
        <v>1504.8571428571429</v>
      </c>
      <c r="BQ89">
        <v>4.2</v>
      </c>
      <c r="BR89">
        <v>1200.7</v>
      </c>
      <c r="BS89">
        <v>5.6</v>
      </c>
      <c r="BT89">
        <v>1808</v>
      </c>
      <c r="BU89">
        <v>4.5862068965517242</v>
      </c>
      <c r="BV89">
        <v>1492.8076923076924</v>
      </c>
      <c r="BW89">
        <v>5.9</v>
      </c>
      <c r="BX89">
        <v>1820.8</v>
      </c>
      <c r="BY89">
        <v>3.9</v>
      </c>
      <c r="BZ89">
        <v>1302</v>
      </c>
      <c r="CA89">
        <v>4.7777777777777777</v>
      </c>
      <c r="CB89">
        <v>1420.6666666666667</v>
      </c>
      <c r="CC89">
        <v>4.8620689655172411</v>
      </c>
      <c r="CD89">
        <v>1525.4285714285713</v>
      </c>
      <c r="CE89">
        <v>4.7241379310344831</v>
      </c>
      <c r="CF89">
        <v>1509.7222222222222</v>
      </c>
      <c r="CG89">
        <v>2.6666666666666665</v>
      </c>
      <c r="CH89">
        <v>1361.1666666666667</v>
      </c>
      <c r="CI89">
        <v>3</v>
      </c>
      <c r="CJ89">
        <v>1266</v>
      </c>
      <c r="CK89">
        <v>1</v>
      </c>
      <c r="CL89">
        <v>965.75</v>
      </c>
      <c r="CM89">
        <v>2.2068965517241379</v>
      </c>
      <c r="CN89">
        <v>1228.9411764705883</v>
      </c>
      <c r="CO89">
        <v>1</v>
      </c>
      <c r="CP89">
        <v>842</v>
      </c>
      <c r="CQ89">
        <v>2.8</v>
      </c>
      <c r="CR89">
        <v>1295.1428571428571</v>
      </c>
      <c r="CS89">
        <v>1.8888888888888888</v>
      </c>
      <c r="CT89">
        <v>1612.3333333333333</v>
      </c>
      <c r="CU89">
        <v>1.896551724137931</v>
      </c>
      <c r="CV89">
        <v>1263.7692307692307</v>
      </c>
      <c r="CW89">
        <v>2.0517241379310347</v>
      </c>
      <c r="CX89">
        <v>1244.0333333333333</v>
      </c>
      <c r="CY89">
        <v>3.3879310344827585</v>
      </c>
      <c r="CZ89">
        <v>1414.8333333333333</v>
      </c>
      <c r="DA89">
        <v>1.7777777777777777</v>
      </c>
      <c r="DB89">
        <v>683.14285714285711</v>
      </c>
      <c r="DC89">
        <v>2.7</v>
      </c>
      <c r="DD89">
        <v>732.7</v>
      </c>
      <c r="DE89">
        <v>1.9</v>
      </c>
      <c r="DF89">
        <v>622.70000000000005</v>
      </c>
      <c r="DG89">
        <v>2.1379310344827585</v>
      </c>
      <c r="DH89">
        <v>679.11111111111109</v>
      </c>
      <c r="DI89">
        <v>1.8</v>
      </c>
      <c r="DJ89">
        <v>630.66666666666663</v>
      </c>
      <c r="DK89">
        <v>1.8</v>
      </c>
      <c r="DL89">
        <v>503.8</v>
      </c>
      <c r="DM89">
        <v>2.2222222222222223</v>
      </c>
      <c r="DN89">
        <v>697.33333333333337</v>
      </c>
      <c r="DO89">
        <v>1.9310344827586208</v>
      </c>
      <c r="DP89">
        <v>606.78571428571433</v>
      </c>
      <c r="DQ89">
        <v>2.0344827586206895</v>
      </c>
      <c r="DR89">
        <v>642.29090909090905</v>
      </c>
      <c r="DS89">
        <v>2.0344827586206895</v>
      </c>
      <c r="DT89">
        <v>642.29090909090905</v>
      </c>
      <c r="DU89">
        <v>2.9367816091954024</v>
      </c>
      <c r="DV89">
        <v>1109.1510791366907</v>
      </c>
      <c r="DW89">
        <v>4</v>
      </c>
      <c r="DX89">
        <v>1270</v>
      </c>
      <c r="EC89">
        <v>4</v>
      </c>
      <c r="ED89">
        <v>1270</v>
      </c>
      <c r="EI89">
        <v>4</v>
      </c>
      <c r="EJ89">
        <v>784</v>
      </c>
      <c r="EK89">
        <v>4</v>
      </c>
      <c r="EL89">
        <v>784</v>
      </c>
      <c r="EM89">
        <v>4</v>
      </c>
      <c r="EN89">
        <v>1027</v>
      </c>
      <c r="EO89">
        <v>0</v>
      </c>
      <c r="EU89">
        <v>0</v>
      </c>
      <c r="FA89">
        <v>5</v>
      </c>
      <c r="FB89">
        <v>1311</v>
      </c>
      <c r="FC89">
        <v>5</v>
      </c>
      <c r="FD89">
        <v>1311</v>
      </c>
      <c r="FE89">
        <v>2.5</v>
      </c>
      <c r="FF89">
        <v>1311</v>
      </c>
      <c r="FG89">
        <v>3.25</v>
      </c>
      <c r="FH89">
        <v>1121.6666666666667</v>
      </c>
      <c r="FI89">
        <v>2</v>
      </c>
      <c r="FJ89">
        <v>736</v>
      </c>
      <c r="FO89">
        <v>2</v>
      </c>
      <c r="FP89">
        <v>736</v>
      </c>
      <c r="FU89">
        <v>0</v>
      </c>
      <c r="FW89">
        <v>0</v>
      </c>
      <c r="FY89">
        <v>1</v>
      </c>
      <c r="FZ89">
        <v>736</v>
      </c>
      <c r="GA89">
        <v>1</v>
      </c>
      <c r="GB89">
        <v>736</v>
      </c>
      <c r="GC89">
        <v>2.5</v>
      </c>
      <c r="GD89">
        <v>1025.25</v>
      </c>
      <c r="GE89">
        <v>2.9222222222222221</v>
      </c>
      <c r="GF89">
        <v>1106.8041958041958</v>
      </c>
      <c r="GG89">
        <v>3.7777777777777777</v>
      </c>
      <c r="GH89">
        <v>1381.875</v>
      </c>
      <c r="GI89">
        <v>1.9</v>
      </c>
      <c r="GJ89">
        <v>1262.4000000000001</v>
      </c>
      <c r="GK89">
        <v>3</v>
      </c>
      <c r="GL89">
        <v>2197.75</v>
      </c>
      <c r="GM89">
        <v>2.8571428571428572</v>
      </c>
      <c r="GN89">
        <v>1538.7058823529412</v>
      </c>
      <c r="GO89">
        <v>2.3333333333333335</v>
      </c>
      <c r="GP89">
        <v>1432.2</v>
      </c>
      <c r="GQ89">
        <v>3.4444444444444446</v>
      </c>
      <c r="GR89">
        <v>1418.4285714285713</v>
      </c>
      <c r="GS89">
        <v>2</v>
      </c>
      <c r="GT89">
        <v>1391.6</v>
      </c>
      <c r="GU89">
        <v>2.5714285714285716</v>
      </c>
      <c r="GV89">
        <v>1414.5882352941176</v>
      </c>
      <c r="GW89">
        <v>2.7142857142857144</v>
      </c>
      <c r="GX89">
        <v>1476.6470588235295</v>
      </c>
      <c r="GY89">
        <v>3</v>
      </c>
      <c r="GZ89">
        <v>1278.5</v>
      </c>
      <c r="HA89">
        <v>4.3</v>
      </c>
      <c r="HB89">
        <v>1659.5555555555557</v>
      </c>
      <c r="HC89">
        <v>3.1111111111111112</v>
      </c>
      <c r="HD89">
        <v>1793.4</v>
      </c>
      <c r="HE89">
        <v>3.5</v>
      </c>
      <c r="HF89">
        <v>1578.7</v>
      </c>
      <c r="HG89">
        <v>4.2222222222222223</v>
      </c>
      <c r="HH89">
        <v>1658.1428571428571</v>
      </c>
      <c r="HI89">
        <v>3.6666666666666665</v>
      </c>
      <c r="HJ89">
        <v>1499.8571428571429</v>
      </c>
      <c r="HK89">
        <v>4.5999999999999996</v>
      </c>
      <c r="HL89">
        <v>1886.75</v>
      </c>
      <c r="HM89">
        <v>4.1785714285714288</v>
      </c>
      <c r="HN89">
        <v>1690.909090909091</v>
      </c>
      <c r="HO89">
        <v>3.8392857142857144</v>
      </c>
      <c r="HP89">
        <v>1637.4761904761904</v>
      </c>
      <c r="HQ89">
        <v>3.2767857142857144</v>
      </c>
      <c r="HR89">
        <v>1565.5263157894738</v>
      </c>
      <c r="HS89">
        <v>2.1111111111111112</v>
      </c>
      <c r="HT89">
        <v>634.66666666666663</v>
      </c>
      <c r="HU89">
        <v>1.7</v>
      </c>
      <c r="HV89">
        <v>718.5</v>
      </c>
      <c r="HW89">
        <v>1.2222222222222223</v>
      </c>
      <c r="HX89">
        <v>739</v>
      </c>
      <c r="HY89">
        <v>1.6785714285714286</v>
      </c>
      <c r="HZ89">
        <v>688.86363636363637</v>
      </c>
      <c r="IA89">
        <v>1.8888888888888888</v>
      </c>
      <c r="IB89">
        <v>634.88888888888891</v>
      </c>
      <c r="IC89">
        <v>2</v>
      </c>
      <c r="ID89">
        <v>623.88888888888891</v>
      </c>
      <c r="IE89">
        <v>2.2999999999999998</v>
      </c>
      <c r="IF89">
        <v>760</v>
      </c>
      <c r="IG89">
        <v>2.0714285714285716</v>
      </c>
      <c r="IH89">
        <v>672.92592592592598</v>
      </c>
      <c r="II89">
        <v>1.875</v>
      </c>
      <c r="IJ89">
        <v>680.08163265306121</v>
      </c>
      <c r="IK89">
        <v>1.875</v>
      </c>
      <c r="IL89">
        <v>680.08163265306121</v>
      </c>
      <c r="IM89">
        <v>2.8095238095238093</v>
      </c>
      <c r="IN89">
        <v>1218.432</v>
      </c>
      <c r="IO89">
        <v>0</v>
      </c>
      <c r="IS89">
        <v>0</v>
      </c>
      <c r="IU89">
        <v>0</v>
      </c>
      <c r="IW89">
        <v>0</v>
      </c>
      <c r="IY89">
        <v>5</v>
      </c>
      <c r="IZ89">
        <v>1933</v>
      </c>
      <c r="JC89">
        <v>2.5</v>
      </c>
      <c r="JD89">
        <v>1933</v>
      </c>
      <c r="JE89">
        <v>1.25</v>
      </c>
      <c r="JF89">
        <v>1933</v>
      </c>
      <c r="JG89">
        <v>8</v>
      </c>
      <c r="JH89">
        <v>2244</v>
      </c>
      <c r="JK89">
        <v>6</v>
      </c>
      <c r="JL89">
        <v>2082</v>
      </c>
      <c r="JM89">
        <v>7</v>
      </c>
      <c r="JN89">
        <v>2163</v>
      </c>
      <c r="JO89">
        <v>4</v>
      </c>
      <c r="JP89">
        <v>1565</v>
      </c>
      <c r="JQ89">
        <v>1</v>
      </c>
      <c r="JR89">
        <v>375</v>
      </c>
      <c r="JU89">
        <v>2.5</v>
      </c>
      <c r="JV89">
        <v>970</v>
      </c>
      <c r="JW89">
        <v>4.75</v>
      </c>
      <c r="JX89">
        <v>1566.5</v>
      </c>
      <c r="JY89">
        <v>3</v>
      </c>
      <c r="JZ89">
        <v>1639.8</v>
      </c>
      <c r="KA89">
        <v>0</v>
      </c>
      <c r="KE89">
        <v>5</v>
      </c>
      <c r="KF89">
        <v>1521</v>
      </c>
      <c r="KG89">
        <v>2.5</v>
      </c>
      <c r="KH89">
        <v>1521</v>
      </c>
      <c r="KI89">
        <v>0</v>
      </c>
      <c r="KK89">
        <v>6</v>
      </c>
      <c r="KL89">
        <v>1415</v>
      </c>
      <c r="KO89">
        <v>3</v>
      </c>
      <c r="KP89">
        <v>1415</v>
      </c>
      <c r="KQ89">
        <v>2.75</v>
      </c>
      <c r="KR89">
        <v>1468</v>
      </c>
      <c r="KS89">
        <v>2.75</v>
      </c>
      <c r="KT89">
        <v>1468</v>
      </c>
      <c r="KU89">
        <v>2.9166666666666665</v>
      </c>
      <c r="KV89">
        <v>1590.7142857142858</v>
      </c>
      <c r="KW89">
        <v>2.8166666666666669</v>
      </c>
      <c r="KX89">
        <v>1238.1742424242425</v>
      </c>
      <c r="KY89" s="15">
        <f>Tabla2[[#This Row],[ROS_NUM_COR_COD_ROS_TG_NEG]]-Tabla2[[#This Row],[PAS_NUM_COR_COD_ROS_TG_NEG]]</f>
        <v>1.3801169590643276</v>
      </c>
      <c r="KZ89" s="15">
        <f>Tabla2[[#This Row],[ROS_DUR_COR_COD_ROS_TG_NEG]]-Tabla2[[#This Row],[PAS_DUR_COR_COD_ROS_TG_NEG]]</f>
        <v>47.77922077922085</v>
      </c>
      <c r="LA89" s="15">
        <f>Tabla2[[#This Row],[ROS_NUM_COR_COD_ROS_TG_NEU]]-Tabla2[[#This Row],[PAS_NUM_COR_COD_ROS_TG_NEU]]</f>
        <v>0.3508771929824559</v>
      </c>
      <c r="LB89" s="15">
        <f>Tabla2[[#This Row],[ROS_DUR_COR_COD_ROS_TG_NEU]]-Tabla2[[#This Row],[PAS_DUR_COR_COD_ROS_TG_NEU]]</f>
        <v>-117.45054945054949</v>
      </c>
      <c r="LC89" s="15">
        <f>Tabla2[[#This Row],[ROS_NUM_COR_COD_ROS_TG_POS]]-Tabla2[[#This Row],[PAS_NUM_COR_COD_ROS_TG_POS]]</f>
        <v>0.59999999999999964</v>
      </c>
      <c r="LD89" s="15">
        <f>Tabla2[[#This Row],[ROS_DUR_COR_COD_ROS_TG_POS]]-Tabla2[[#This Row],[PAS_DUR_COR_COD_ROS_TG_POS]]</f>
        <v>243.625</v>
      </c>
      <c r="LE89" s="15">
        <f>Tabla2[[#This Row],[ROS_NUM_COR_COD_ROS_TG_TOT]]-Tabla2[[#This Row],[PAS_NUM_COR_COD_ROS_TG_TOT]]</f>
        <v>0.78201970443349778</v>
      </c>
      <c r="LF89" s="15">
        <f>Tabla2[[#This Row],[ROS_DUR_COR_COD_ROS_TG_TOT]]-Tabla2[[#This Row],[PAS_DUR_COR_COD_ROS_TG_TOT]]</f>
        <v>65.184090909091083</v>
      </c>
      <c r="LG89" s="15">
        <f>Tabla2[[#This Row],[ROS_NUM_COR_COD_ESC_TG_NEG]]-Tabla2[[#This Row],[PAS_NUM_COR_COD_ESC_TG_NEG]]</f>
        <v>-1.9824561403508771</v>
      </c>
      <c r="LH89" s="15">
        <f>Tabla2[[#This Row],[ROS_DUR_COR_COD_ESC_TG_NEG]]-Tabla2[[#This Row],[PAS_DUR_COR_COD_ESC_TG_NEG]]</f>
        <v>-273.13333333333321</v>
      </c>
      <c r="LI89" s="15">
        <f>Tabla2[[#This Row],[ROS_NUM_COR_COD_ESC_TG_NEU]]-Tabla2[[#This Row],[PAS_NUM_COR_COD_ESC_TG_NEU]]</f>
        <v>-2.9239766081871288E-2</v>
      </c>
      <c r="LJ89" s="15">
        <f>Tabla2[[#This Row],[ROS_NUM_COR_COD_ESC_TG_NEG]]-Tabla2[[#This Row],[PAS_NUM_COR_COD_ESC_TG_NEG]]</f>
        <v>-1.9824561403508771</v>
      </c>
      <c r="LK89" s="15">
        <f>Tabla2[[#This Row],[ROS_NUM_COR_COD_ESC_TG_POS]]-Tabla2[[#This Row],[PAS_NUM_COR_COD_ESC_TG_POS]]</f>
        <v>-0.85000000000000009</v>
      </c>
      <c r="LL89" s="15">
        <f>Tabla2[[#This Row],[ROS_DUR_COR_COD_ESC_TG_POS]]-Tabla2[[#This Row],[PAS_DUR_COR_COD_ESC_TG_POS]]</f>
        <v>-182.48333333333335</v>
      </c>
      <c r="LM89" s="15">
        <f>Tabla2[[#This Row],[ROS_NUM_COR_COD_ESC_TG_TOT]]-Tabla2[[#This Row],[PAS_NUM_COR_COD_ESC_TG_TOT]]</f>
        <v>-0.96305418719211788</v>
      </c>
      <c r="LN89" s="15">
        <f>Tabla2[[#This Row],[ROS_DUR_COR_COD_ESC_TG_TOT]]-Tabla2[[#This Row],[PAS_DUR_COR_COD_ESC_TG_TOT]]</f>
        <v>-204.58249641319958</v>
      </c>
      <c r="LO89" s="15">
        <f>Tabla2[[#This Row],[PAS_NUM_COR_COD_ROS_TG_NEG]]-Tabla2[[#This Row],[ESC_NUM_COR_COD_ROS_TG_NEG]]</f>
        <v>1.8421052631578947</v>
      </c>
      <c r="LP89" s="15">
        <f>Tabla2[[#This Row],[PAS_DUR_COR_COD_ROS_TG_NEG]]-Tabla2[[#This Row],[ESC_DUR_COR_COD_ROS_TG_NEG]]</f>
        <v>768.36363636363626</v>
      </c>
      <c r="LQ89" s="15">
        <f>Tabla2[[#This Row],[PAS_NUM_COR_COD_ROS_TG_NEU]]-Tabla2[[#This Row],[ESC_NUM_COR_COD_ROS_TG_NEU]]</f>
        <v>0.5157894736842108</v>
      </c>
      <c r="LR89" s="15">
        <f>Tabla2[[#This Row],[PAS_DUR_COR_COD_ROS_TG_NEU]]-Tabla2[[#This Row],[ESC_DUR_COR_COD_ROS_TG_NEU]]</f>
        <v>322.16483516483527</v>
      </c>
      <c r="LS89" s="15">
        <f>Tabla2[[#This Row],[PAS_NUM_COR_COD_ROS_TG_POS]]-Tabla2[[#This Row],[ESC_NUM_COR_COD_ROS_TG_POS]]</f>
        <v>2.1111111111111112</v>
      </c>
      <c r="LT89" s="15">
        <f>Tabla2[[#This Row],[PAS_DUR_COR_COD_ROS_TG_POS]]-Tabla2[[#This Row],[ESC_DUR_COR_COD_ROS_TG_POS]]</f>
        <v>30.791666666666742</v>
      </c>
      <c r="LU89" s="15">
        <f>Tabla2[[#This Row],[PAS_NUM_COR_COD_ROS_TG_TOT]]-Tabla2[[#This Row],[ESC_NUM_COR_COD_ROS_TG_TOT]]</f>
        <v>1.5</v>
      </c>
      <c r="LV89" s="15">
        <f>Tabla2[[#This Row],[PAS_DUR_COR_COD_ROS_TG_TOT]]-Tabla2[[#This Row],[ESC_DUR_COR_COD_ROS_TG_TOT]]</f>
        <v>361.95576923076919</v>
      </c>
      <c r="LW89" s="15">
        <f>Tabla2[[#This Row],[PAS_NUM_COR_COD_ESC_TG_NEG]]-Tabla2[[#This Row],[ESC_NUM_COR_COD_ESC_TG_NEG]]</f>
        <v>-1.5842105263157897</v>
      </c>
      <c r="LX89" s="15">
        <f>Tabla2[[#This Row],[PAS_DUR_COR_COD_ESC_TG_NEG]]-Tabla2[[#This Row],[ESC_DUR_COR_COD_ESC_TG_NEG]]</f>
        <v>-115.4666666666667</v>
      </c>
      <c r="LY89" s="15">
        <f>Tabla2[[#This Row],[PAS_NUM_COR_COD_ESC_TG_NEU]]-Tabla2[[#This Row],[ESC_NUM_COR_COD_ESC_TG_NEU]]</f>
        <v>-0.42631578947368398</v>
      </c>
      <c r="LZ89" s="15">
        <f>Tabla2[[#This Row],[PAS_DUR_COR_COD_ESC_TG_NEU]]-Tabla2[[#This Row],[ESC_DUR_COR_COD_ESC_TG_NEU]]</f>
        <v>263.5</v>
      </c>
      <c r="MA89" s="15">
        <f>Tabla2[[#This Row],[PAS_NUM_COR_COD_ESC_TG_POS]]-Tabla2[[#This Row],[ESC_NUM_COR_COD_ESC_TG_POS]]</f>
        <v>-1.9277777777777776</v>
      </c>
      <c r="MB89" s="15">
        <f>Tabla2[[#This Row],[PAS_DUR_COR_COD_ESC_TG_POS]]-Tabla2[[#This Row],[ESC_DUR_COR_COD_ESC_TG_POS]]</f>
        <v>153.41666666666652</v>
      </c>
      <c r="MC89" s="15">
        <f>Tabla2[[#This Row],[PAS_NUM_COR_COD_ESC_TG_TOT]]-Tabla2[[#This Row],[ESC_NUM_COR_COD_ESC_TG_TOT]]</f>
        <v>-1.3275862068965516</v>
      </c>
      <c r="MD89" s="15">
        <f>Tabla2[[#This Row],[PAS_DUR_COR_COD_ESC_TG_TOT]]-Tabla2[[#This Row],[ESC_DUR_COR_COD_ESC_TG_TOT]]</f>
        <v>93.742160278745814</v>
      </c>
      <c r="ME89" s="42">
        <f>Tabla25[[#This Row],[PAS_NUM_COR_COD_ROS_TG_NEG]]-Tabla25[[#This Row],[PAS_NUM_COR_COD_ESC_TG_NEG]]</f>
        <v>-1.4736842105263159</v>
      </c>
      <c r="MF89" s="42">
        <f>Tabla25[[#This Row],[PAS_NUM_COR_COD_ROS_TG_NEU]]-Tabla25[[#This Row],[PAS_NUM_COR_COD_ESC_TG_NEU]]</f>
        <v>-0.15789473684210531</v>
      </c>
      <c r="MG89" s="42">
        <f>Tabla25[[#This Row],[PAS_NUM_COR_COD_ROS_TG_POS]]-Tabla25[[#This Row],[PAS_NUM_COR_COD_ESC_TG_POS]]</f>
        <v>1.1499999999999999</v>
      </c>
      <c r="MH89" s="42">
        <f>Tabla25[[#This Row],[PAS_NUM_COR_COD_ROS_TG_TOT]]-Tabla25[[#This Row],[PAS_NUM_COR_COD_ESC_TG_TOT]]</f>
        <v>-0.13793103448275845</v>
      </c>
      <c r="MI89" s="42">
        <f>Tabla25[[#This Row],[PAS_DUR_COR_COD_ROS_TG_NEG]]-Tabla25[[#This Row],[PAS_DUR_COR_COD_ESC_TG_NEG]]</f>
        <v>-94.969696969696997</v>
      </c>
      <c r="MJ89" s="42">
        <f>Tabla25[[#This Row],[PAS_DUR_COR_COD_ROS_TG_NEU]]-Tabla25[[#This Row],[PAS_DUR_COR_COD_ESC_TG_NEU]]</f>
        <v>51.807692307692378</v>
      </c>
      <c r="MK89" s="42">
        <f>Tabla25[[#This Row],[PAS_DUR_COR_COD_ROS_TG_POS]]-Tabla25[[#This Row],[PAS_DUR_COR_COD_ESC_TG_POS]]</f>
        <v>69.041666666666742</v>
      </c>
      <c r="ML89" s="42">
        <f>Tabla25[[#This Row],[PAS_DUR_COR_COD_ROS_TG_TOT]]-Tabla25[[#This Row],[PAS_DUR_COR_COD_ESC_TG_TOT]]</f>
        <v>6.5542682926827638</v>
      </c>
      <c r="MM89" s="44">
        <f>Tabla25[[#This Row],[ESC_NUM_COR_COD_ROS_TG_NEG]]-Tabla25[[#This Row],[ESC_NUM_COR_COD_ESC_TG_NEG]]</f>
        <v>-4.9000000000000004</v>
      </c>
      <c r="MN89" s="44">
        <f>Tabla25[[#This Row],[ESC_NUM_COR_COD_ROS_TG_NEU]]-Tabla25[[#This Row],[ESC_NUM_COR_COD_ESC_TG_NEU]]</f>
        <v>-1.1000000000000001</v>
      </c>
      <c r="MO89" s="44">
        <f>Tabla25[[#This Row],[ESC_NUM_COR_COD_ROS_TG_POS]]-Tabla25[[#This Row],[ESC_NUM_COR_COD_ESC_TG_POS]]</f>
        <v>-2.8888888888888888</v>
      </c>
      <c r="MP89" s="44">
        <f>Tabla25[[#This Row],[ESC_NUM_COR_COD_ROS_TG_TOT]]-Tabla25[[#This Row],[ESC_NUM_COR_COD_ESC_TG_TOT]]</f>
        <v>-2.9655172413793101</v>
      </c>
      <c r="MQ89" s="44">
        <f>Tabla25[[#This Row],[ESC_DUR_COR_COD_ROS_TG_NEG]]-Tabla25[[#This Row],[ESC_DUR_COR_COD_ESC_TG_NEG]]</f>
        <v>-978.8</v>
      </c>
      <c r="MR89" s="44">
        <f>Tabla25[[#This Row],[ESC_DUR_COR_COD_ROS_TG_NEU]]-Tabla25[[#This Row],[ESC_DUR_COR_COD_ESC_TG_NEU]]</f>
        <v>-6.8571428571428896</v>
      </c>
      <c r="MS89" s="44">
        <f>Tabla25[[#This Row],[ESC_DUR_COR_COD_ROS_TG_POS]]-Tabla25[[#This Row],[ESC_DUR_COR_COD_ESC_TG_POS]]</f>
        <v>191.66666666666652</v>
      </c>
      <c r="MT89" s="44">
        <f>Tabla25[[#This Row],[ESC_DUR_COR_COD_ROS_TG_TOT]]-Tabla25[[#This Row],[ESC_DUR_COR_COD_ESC_TG_TOT]]</f>
        <v>-261.65934065934061</v>
      </c>
      <c r="MU89" s="47">
        <f>Tabla25[[#This Row],[ROS_NUM_COR_COD_ROS_TG_NEG]]-Tabla25[[#This Row],[ROS_NUM_COR_COD_ESC_TG_NEG]]</f>
        <v>1.8888888888888888</v>
      </c>
      <c r="MV89" s="47">
        <f>Tabla25[[#This Row],[ROS_NUM_COR_COD_ROS_TG_NEU]]-Tabla25[[#This Row],[ROS_NUM_COR_COD_ESC_TG_NEU]]</f>
        <v>0.22222222222222188</v>
      </c>
      <c r="MW89" s="47">
        <f>Tabla25[[#This Row],[ROS_NUM_COR_COD_ROS_TG_POS]]-Tabla25[[#This Row],[ROS_NUM_COR_COD_ESC_TG_POS]]</f>
        <v>2.5999999999999996</v>
      </c>
      <c r="MX89" s="47">
        <f>Tabla25[[#This Row],[ROS_NUM_COR_COD_ROS_TG_TOT]]-Tabla25[[#This Row],[ROS_NUM_COR_COD_ESC_TG_TOT]]</f>
        <v>1.6071428571428572</v>
      </c>
      <c r="MY89" s="47">
        <f>Tabla25[[#This Row],[ROS_DUR_COR_COD_ROS_TG_NEG]]-Tabla25[[#This Row],[ROS_DUR_COR_COD_ESC_TG_NEG]]</f>
        <v>225.94285714285706</v>
      </c>
      <c r="MZ89" s="47">
        <f>Tabla25[[#This Row],[ROS_DUR_COR_COD_ROS_TG_NEU]]-Tabla25[[#This Row],[ROS_DUR_COR_COD_ESC_TG_NEU]]</f>
        <v>81.428571428571558</v>
      </c>
      <c r="NA89" s="47">
        <f>Tabla25[[#This Row],[ROS_DUR_COR_COD_ROS_TG_POS]]-Tabla25[[#This Row],[ROS_DUR_COR_COD_ESC_TG_POS]]</f>
        <v>495.15000000000009</v>
      </c>
      <c r="NB89" s="47">
        <f>Tabla25[[#This Row],[ROS_DUR_COR_COD_ROS_TG_TOT]]-Tabla25[[#This Row],[ROS_DUR_COR_COD_ESC_TG_TOT]]</f>
        <v>276.32085561497342</v>
      </c>
      <c r="NC89">
        <v>374.28571428571428</v>
      </c>
      <c r="ND89">
        <v>317.28571428571428</v>
      </c>
      <c r="NE89">
        <v>343.125</v>
      </c>
      <c r="NF89">
        <v>344.81818181818181</v>
      </c>
      <c r="NG89">
        <v>343.6</v>
      </c>
      <c r="NH89">
        <v>307.42857142857144</v>
      </c>
      <c r="NI89">
        <v>354</v>
      </c>
      <c r="NJ89">
        <v>331.76470588235293</v>
      </c>
      <c r="NK89">
        <v>243.66666666666666</v>
      </c>
      <c r="NL89">
        <v>317.28571428571428</v>
      </c>
      <c r="NM89">
        <v>309</v>
      </c>
      <c r="NN89">
        <v>298.38461538461536</v>
      </c>
      <c r="NO89">
        <v>346.1</v>
      </c>
      <c r="NP89">
        <v>341.33333333333331</v>
      </c>
      <c r="NQ89">
        <v>335.66666666666669</v>
      </c>
      <c r="NR89">
        <v>341.21428571428572</v>
      </c>
      <c r="NS89">
        <v>361.63636363636363</v>
      </c>
      <c r="NT89">
        <v>364.23076923076923</v>
      </c>
      <c r="NU89">
        <v>339.25</v>
      </c>
      <c r="NV89">
        <v>353.52499999999998</v>
      </c>
      <c r="NW89">
        <v>334.8</v>
      </c>
      <c r="NX89">
        <v>378.14285714285717</v>
      </c>
      <c r="NY89">
        <v>365.41666666666669</v>
      </c>
      <c r="NZ89">
        <v>358.5609756097561</v>
      </c>
      <c r="OA89" s="15">
        <f>Tabla2[[#This Row],[ROS_1DU_COR_COD_ROS_TG_NEG]]-Tabla2[[#This Row],[PAS_1DU_COR_COD_ROS_TG_NEG]]</f>
        <v>12.649350649350652</v>
      </c>
      <c r="OB89" s="15">
        <f>Tabla2[[#This Row],[ROS_1DU_COR_COD_ROS_TG_NEU]]-Tabla2[[#This Row],[PAS_1DU_COR_COD_ROS_TG_NEU]]</f>
        <v>-46.945054945054949</v>
      </c>
      <c r="OC89" s="15">
        <f>Tabla2[[#This Row],[ROS_1DU_COR_COD_ROS_TG_POS]]-Tabla2[[#This Row],[PAS_1DU_COR_COD_ROS_TG_POS]]</f>
        <v>3.875</v>
      </c>
      <c r="OD89" s="15">
        <f>Tabla2[[#This Row],[ROS_1DU_COR_COD_ROS_TG_TOT]]-Tabla2[[#This Row],[PAS_1DU_COR_COD_ROS_TG_TOT]]</f>
        <v>-8.7068181818181642</v>
      </c>
      <c r="OE89" s="15">
        <f>Tabla2[[#This Row],[ROS_1DU_COR_COD_ESC_TG_NEG]]-Tabla2[[#This Row],[PAS_1DU_COR_COD_ESC_TG_NEG]]</f>
        <v>8.8000000000000114</v>
      </c>
      <c r="OF89" s="15">
        <f>Tabla2[[#This Row],[ROS_1DU_COR_COD_ESC_TG_NEU]]-Tabla2[[#This Row],[PAS_1DU_COR_COD_ESC_TG_NEU]]</f>
        <v>-70.714285714285722</v>
      </c>
      <c r="OG89" s="15">
        <f>Tabla2[[#This Row],[ROS_1DU_COR_COD_ESC_TG_POS]]-Tabla2[[#This Row],[PAS_1DU_COR_COD_ESC_TG_POS]]</f>
        <v>-11.416666666666686</v>
      </c>
      <c r="OH89" s="15">
        <f>Tabla2[[#This Row],[ROS_1DU_COR_COD_ESC_TG_TOT]]-Tabla2[[#This Row],[PAS_1DU_COR_COD_ESC_TG_TOT]]</f>
        <v>-26.796269727403171</v>
      </c>
      <c r="OI89" s="15">
        <f>Tabla2[[#This Row],[PAS_1DU_COR_COD_ROS_TG_NEG]]-Tabla2[[#This Row],[ESC_1DU_COR_COD_ROS_TG_NEG]]</f>
        <v>117.96969696969697</v>
      </c>
      <c r="OJ89" s="15">
        <f>Tabla2[[#This Row],[PAS_1DU_COR_COD_ROS_TG_NEU]]-Tabla2[[#This Row],[ESC_1DU_COR_COD_ROS_TG_NEU]]</f>
        <v>46.945054945054949</v>
      </c>
      <c r="OK89" s="15">
        <f>Tabla2[[#This Row],[PAS_1DU_COR_COD_ROS_TG_POS]]-Tabla2[[#This Row],[ESC_1DU_COR_COD_ROS_TG_POS]]</f>
        <v>30.25</v>
      </c>
      <c r="OL89" s="15">
        <f>Tabla2[[#This Row],[PAS_1DU_COR_COD_ROS_TG_TOT]]-Tabla2[[#This Row],[ESC_1DU_COR_COD_ROS_TG_TOT]]</f>
        <v>55.140384615384619</v>
      </c>
      <c r="OM89" s="15">
        <f>Tabla2[[#This Row],[PAS_1DU_COR_COD_ESC_TG_NEG]]-Tabla2[[#This Row],[ESC_1DU_COR_COD_ESC_TG_NEG]]</f>
        <v>-11.300000000000011</v>
      </c>
      <c r="ON89" s="15">
        <f>Tabla2[[#This Row],[PAS_1DU_COR_COD_ESC_TG_NEU]]-Tabla2[[#This Row],[ESC_1DU_COR_COD_ESC_TG_NEU]]</f>
        <v>36.809523809523853</v>
      </c>
      <c r="OO89" s="15">
        <f>Tabla2[[#This Row],[PAS_1DU_COR_COD_ESC_TG_POS]]-Tabla2[[#This Row],[ESC_1DU_COR_COD_ESC_TG_POS]]</f>
        <v>29.75</v>
      </c>
      <c r="OP89" s="15">
        <f>Tabla2[[#This Row],[PAS_1DU_COR_COD_ESC_TG_TOT]]-Tabla2[[#This Row],[ESC_1DU_COR_COD_ESC_TG_TOT]]</f>
        <v>17.346689895470377</v>
      </c>
      <c r="OQ89" s="61">
        <v>30.685714285714255</v>
      </c>
      <c r="OR89" s="62">
        <v>9.8571428571428328</v>
      </c>
      <c r="OS89" s="62">
        <v>-10.875</v>
      </c>
      <c r="OT89" s="62">
        <v>13.053475935828885</v>
      </c>
      <c r="OU89" s="62">
        <v>-102.43333333333337</v>
      </c>
      <c r="OV89" s="62">
        <v>-24.047619047619037</v>
      </c>
      <c r="OW89" s="62">
        <v>-26.666666666666686</v>
      </c>
      <c r="OX89" s="62">
        <v>-42.829670329670364</v>
      </c>
      <c r="OY89" s="62">
        <v>26.836363636363615</v>
      </c>
      <c r="OZ89" s="62">
        <v>-13.912087912087941</v>
      </c>
      <c r="PA89" s="62">
        <v>-26.166666666666686</v>
      </c>
      <c r="PB89" s="62">
        <v>-5.0359756097561217</v>
      </c>
    </row>
    <row r="90" spans="1:418" x14ac:dyDescent="0.3">
      <c r="A90" s="2" t="s">
        <v>88</v>
      </c>
      <c r="B90" s="2">
        <v>30</v>
      </c>
      <c r="C90" s="2">
        <v>2</v>
      </c>
      <c r="D90" s="2">
        <v>30</v>
      </c>
      <c r="E90">
        <v>3.3</v>
      </c>
      <c r="F90">
        <v>1318.3125</v>
      </c>
      <c r="G90">
        <v>2.85</v>
      </c>
      <c r="H90">
        <v>1366.4285714285713</v>
      </c>
      <c r="I90">
        <v>3.8888888888888888</v>
      </c>
      <c r="J90">
        <v>1477.8125</v>
      </c>
      <c r="K90">
        <v>3.3275862068965516</v>
      </c>
      <c r="L90">
        <v>1388.4347826086957</v>
      </c>
      <c r="M90">
        <v>3.35</v>
      </c>
      <c r="N90">
        <v>1302.4375</v>
      </c>
      <c r="O90">
        <v>3.75</v>
      </c>
      <c r="P90">
        <v>1719.2</v>
      </c>
      <c r="Q90">
        <v>2.7222222222222223</v>
      </c>
      <c r="R90">
        <v>1306.9166666666667</v>
      </c>
      <c r="S90">
        <v>3.2931034482758621</v>
      </c>
      <c r="T90">
        <v>1449.0697674418604</v>
      </c>
      <c r="U90">
        <v>3.3103448275862069</v>
      </c>
      <c r="V90">
        <v>1417.7303370786517</v>
      </c>
      <c r="W90">
        <v>1.2</v>
      </c>
      <c r="X90">
        <v>408.47058823529414</v>
      </c>
      <c r="Y90">
        <v>1.1000000000000001</v>
      </c>
      <c r="Z90">
        <v>417.88235294117646</v>
      </c>
      <c r="AA90">
        <v>1.2222222222222223</v>
      </c>
      <c r="AB90">
        <v>434.375</v>
      </c>
      <c r="AC90">
        <v>1.1724137931034482</v>
      </c>
      <c r="AD90">
        <v>419.96</v>
      </c>
      <c r="AE90">
        <v>1.1724137931034482</v>
      </c>
      <c r="AF90">
        <v>419.96</v>
      </c>
      <c r="AG90">
        <v>2.5977011494252875</v>
      </c>
      <c r="AH90">
        <v>1058.8201438848921</v>
      </c>
      <c r="AM90">
        <v>1.5</v>
      </c>
      <c r="AN90">
        <v>934</v>
      </c>
      <c r="AO90">
        <v>1.5</v>
      </c>
      <c r="AP90">
        <v>934</v>
      </c>
      <c r="AU90">
        <v>5.5</v>
      </c>
      <c r="AV90">
        <v>1792.5</v>
      </c>
      <c r="AW90">
        <v>5.5</v>
      </c>
      <c r="AX90">
        <v>1792.5</v>
      </c>
      <c r="AY90">
        <v>3.5</v>
      </c>
      <c r="AZ90">
        <v>1506.3333333333333</v>
      </c>
      <c r="BE90">
        <v>0.5</v>
      </c>
      <c r="BF90">
        <v>384</v>
      </c>
      <c r="BG90">
        <v>0.5</v>
      </c>
      <c r="BH90">
        <v>384</v>
      </c>
      <c r="BI90">
        <v>0.5</v>
      </c>
      <c r="BJ90">
        <v>384</v>
      </c>
      <c r="BK90">
        <v>2.5</v>
      </c>
      <c r="BL90">
        <v>1225.75</v>
      </c>
      <c r="BM90">
        <v>2.5944444444444446</v>
      </c>
      <c r="BN90">
        <v>1063.4895104895104</v>
      </c>
      <c r="BO90">
        <v>4.8888888888888893</v>
      </c>
      <c r="BP90">
        <v>1604.7777777777778</v>
      </c>
      <c r="BQ90">
        <v>3.4</v>
      </c>
      <c r="BR90">
        <v>1417</v>
      </c>
      <c r="BS90">
        <v>3.3</v>
      </c>
      <c r="BT90">
        <v>1573</v>
      </c>
      <c r="BU90">
        <v>3.8275862068965516</v>
      </c>
      <c r="BV90">
        <v>1532.9166666666667</v>
      </c>
      <c r="BW90">
        <v>4.0999999999999996</v>
      </c>
      <c r="BX90">
        <v>1482.2222222222222</v>
      </c>
      <c r="BY90">
        <v>4.5</v>
      </c>
      <c r="BZ90">
        <v>1782.625</v>
      </c>
      <c r="CA90">
        <v>4.8</v>
      </c>
      <c r="CB90">
        <v>1546.5</v>
      </c>
      <c r="CC90">
        <v>4.4666666666666668</v>
      </c>
      <c r="CD90">
        <v>1595.037037037037</v>
      </c>
      <c r="CE90">
        <v>4.1525423728813555</v>
      </c>
      <c r="CF90">
        <v>1565.8039215686274</v>
      </c>
      <c r="CG90">
        <v>1.4444444444444444</v>
      </c>
      <c r="CH90">
        <v>647.83333333333337</v>
      </c>
      <c r="CI90">
        <v>2.4</v>
      </c>
      <c r="CJ90">
        <v>1571.8</v>
      </c>
      <c r="CK90">
        <v>3.3</v>
      </c>
      <c r="CL90">
        <v>1513</v>
      </c>
      <c r="CM90">
        <v>2.4137931034482758</v>
      </c>
      <c r="CN90">
        <v>1240.9444444444443</v>
      </c>
      <c r="CO90">
        <v>2.6</v>
      </c>
      <c r="CP90">
        <v>1194.4285714285713</v>
      </c>
      <c r="CQ90">
        <v>1.9</v>
      </c>
      <c r="CR90">
        <v>1096.3333333333333</v>
      </c>
      <c r="CS90">
        <v>1.9</v>
      </c>
      <c r="CT90">
        <v>744</v>
      </c>
      <c r="CU90">
        <v>2.1333333333333333</v>
      </c>
      <c r="CV90">
        <v>1007.35</v>
      </c>
      <c r="CW90">
        <v>2.2711864406779663</v>
      </c>
      <c r="CX90">
        <v>1118</v>
      </c>
      <c r="CY90">
        <v>3.2118644067796609</v>
      </c>
      <c r="CZ90">
        <v>1374.6067415730338</v>
      </c>
      <c r="DA90">
        <v>1.5555555555555556</v>
      </c>
      <c r="DB90">
        <v>529.875</v>
      </c>
      <c r="DC90">
        <v>1.4</v>
      </c>
      <c r="DD90">
        <v>561.28571428571433</v>
      </c>
      <c r="DE90">
        <v>1</v>
      </c>
      <c r="DF90">
        <v>523.66666666666663</v>
      </c>
      <c r="DG90">
        <v>1.3103448275862069</v>
      </c>
      <c r="DH90">
        <v>538.57142857142856</v>
      </c>
      <c r="DI90">
        <v>1.5</v>
      </c>
      <c r="DJ90">
        <v>511.55555555555554</v>
      </c>
      <c r="DK90">
        <v>1.3</v>
      </c>
      <c r="DL90">
        <v>443.625</v>
      </c>
      <c r="DM90">
        <v>1.1000000000000001</v>
      </c>
      <c r="DN90">
        <v>450.25</v>
      </c>
      <c r="DO90">
        <v>1.3</v>
      </c>
      <c r="DP90">
        <v>470.2</v>
      </c>
      <c r="DQ90">
        <v>1.3050847457627119</v>
      </c>
      <c r="DR90">
        <v>501.41304347826087</v>
      </c>
      <c r="DS90">
        <v>1.3050847457627119</v>
      </c>
      <c r="DT90">
        <v>501.41304347826087</v>
      </c>
      <c r="DU90">
        <v>2.5762711864406778</v>
      </c>
      <c r="DV90">
        <v>1077.0740740740741</v>
      </c>
      <c r="DW90">
        <v>5</v>
      </c>
      <c r="DX90">
        <v>1925</v>
      </c>
      <c r="EC90">
        <v>5</v>
      </c>
      <c r="ED90">
        <v>1925</v>
      </c>
      <c r="EM90">
        <v>5</v>
      </c>
      <c r="EN90">
        <v>1925</v>
      </c>
      <c r="EO90">
        <v>0</v>
      </c>
      <c r="EU90">
        <v>0</v>
      </c>
      <c r="FE90">
        <v>0</v>
      </c>
      <c r="FG90">
        <v>2.5</v>
      </c>
      <c r="FH90">
        <v>1925</v>
      </c>
      <c r="FI90">
        <v>2</v>
      </c>
      <c r="FJ90">
        <v>786</v>
      </c>
      <c r="FO90">
        <v>2</v>
      </c>
      <c r="FP90">
        <v>786</v>
      </c>
      <c r="FY90">
        <v>2</v>
      </c>
      <c r="FZ90">
        <v>786</v>
      </c>
      <c r="GA90">
        <v>2</v>
      </c>
      <c r="GB90">
        <v>786</v>
      </c>
      <c r="GC90">
        <v>2.3333333333333335</v>
      </c>
      <c r="GD90">
        <v>1355.5</v>
      </c>
      <c r="GE90">
        <v>2.5722222222222224</v>
      </c>
      <c r="GF90">
        <v>1081.1386861313867</v>
      </c>
      <c r="GG90">
        <v>2.8888888888888888</v>
      </c>
      <c r="GH90">
        <v>1233.8333333333333</v>
      </c>
      <c r="GI90">
        <v>3.3333333333333335</v>
      </c>
      <c r="GJ90">
        <v>1741.3333333333333</v>
      </c>
      <c r="GK90">
        <v>2.8888888888888888</v>
      </c>
      <c r="GL90">
        <v>1287.5</v>
      </c>
      <c r="GM90">
        <v>3.0370370370370372</v>
      </c>
      <c r="GN90">
        <v>1420.8888888888889</v>
      </c>
      <c r="GO90">
        <v>3</v>
      </c>
      <c r="GP90">
        <v>1699.8</v>
      </c>
      <c r="GQ90">
        <v>2.8</v>
      </c>
      <c r="GR90">
        <v>1485.6666666666667</v>
      </c>
      <c r="GS90">
        <v>2.2222222222222223</v>
      </c>
      <c r="GT90">
        <v>1653.25</v>
      </c>
      <c r="GU90">
        <v>2.6785714285714284</v>
      </c>
      <c r="GV90">
        <v>1601.7333333333333</v>
      </c>
      <c r="GW90">
        <v>2.8545454545454545</v>
      </c>
      <c r="GX90">
        <v>1503.090909090909</v>
      </c>
      <c r="GY90">
        <v>3.2222222222222223</v>
      </c>
      <c r="GZ90">
        <v>1071.125</v>
      </c>
      <c r="HA90">
        <v>2.2222222222222223</v>
      </c>
      <c r="HB90">
        <v>837.28571428571433</v>
      </c>
      <c r="HC90">
        <v>3.1111111111111112</v>
      </c>
      <c r="HD90">
        <v>1083</v>
      </c>
      <c r="HE90">
        <v>2.8518518518518516</v>
      </c>
      <c r="HF90">
        <v>1004.0869565217391</v>
      </c>
      <c r="HG90">
        <v>4</v>
      </c>
      <c r="HH90">
        <v>1530.1428571428571</v>
      </c>
      <c r="HI90">
        <v>4</v>
      </c>
      <c r="HJ90">
        <v>1482.875</v>
      </c>
      <c r="HK90">
        <v>2.8888888888888888</v>
      </c>
      <c r="HL90">
        <v>1094.2857142857142</v>
      </c>
      <c r="HM90">
        <v>3.6428571428571428</v>
      </c>
      <c r="HN90">
        <v>1374.2727272727273</v>
      </c>
      <c r="HO90">
        <v>3.2545454545454544</v>
      </c>
      <c r="HP90">
        <v>1185.0666666666666</v>
      </c>
      <c r="HQ90">
        <v>3.0545454545454547</v>
      </c>
      <c r="HR90">
        <v>1319.6153846153845</v>
      </c>
      <c r="HS90">
        <v>0.55555555555555558</v>
      </c>
      <c r="HT90">
        <v>479.33333333333331</v>
      </c>
      <c r="HU90">
        <v>0.1111111111111111</v>
      </c>
      <c r="HV90">
        <v>399</v>
      </c>
      <c r="HW90">
        <v>1.3333333333333333</v>
      </c>
      <c r="HX90">
        <v>357</v>
      </c>
      <c r="HY90">
        <v>0.66666666666666663</v>
      </c>
      <c r="HZ90">
        <v>391.08333333333331</v>
      </c>
      <c r="IA90">
        <v>0.66666666666666663</v>
      </c>
      <c r="IB90">
        <v>376.6</v>
      </c>
      <c r="IC90">
        <v>0.4</v>
      </c>
      <c r="ID90">
        <v>274.75</v>
      </c>
      <c r="IE90">
        <v>0.55555555555555558</v>
      </c>
      <c r="IF90">
        <v>417.75</v>
      </c>
      <c r="IG90">
        <v>0.5357142857142857</v>
      </c>
      <c r="IH90">
        <v>357.92307692307691</v>
      </c>
      <c r="II90">
        <v>0.6</v>
      </c>
      <c r="IJ90">
        <v>373.84</v>
      </c>
      <c r="IK90">
        <v>0.6</v>
      </c>
      <c r="IL90">
        <v>373.84</v>
      </c>
      <c r="IM90">
        <v>2.2363636363636363</v>
      </c>
      <c r="IN90">
        <v>1090.0582524271845</v>
      </c>
      <c r="IO90">
        <v>7</v>
      </c>
      <c r="IP90">
        <v>1824</v>
      </c>
      <c r="IQ90">
        <v>5</v>
      </c>
      <c r="IR90">
        <v>1251</v>
      </c>
      <c r="IS90">
        <v>0</v>
      </c>
      <c r="IU90">
        <v>4</v>
      </c>
      <c r="IV90">
        <v>1537.5</v>
      </c>
      <c r="IW90">
        <v>1</v>
      </c>
      <c r="IX90">
        <v>173</v>
      </c>
      <c r="JA90">
        <v>6</v>
      </c>
      <c r="JB90">
        <v>1822</v>
      </c>
      <c r="JC90">
        <v>3.5</v>
      </c>
      <c r="JD90">
        <v>997.5</v>
      </c>
      <c r="JE90">
        <v>3.8</v>
      </c>
      <c r="JF90">
        <v>1267.5</v>
      </c>
      <c r="JG90">
        <v>2</v>
      </c>
      <c r="JH90">
        <v>217</v>
      </c>
      <c r="JI90">
        <v>1</v>
      </c>
      <c r="JJ90">
        <v>249</v>
      </c>
      <c r="JK90">
        <v>7</v>
      </c>
      <c r="JL90">
        <v>2101</v>
      </c>
      <c r="JM90">
        <v>3.3333333333333335</v>
      </c>
      <c r="JN90">
        <v>855.66666666666663</v>
      </c>
      <c r="JO90">
        <v>6</v>
      </c>
      <c r="JP90">
        <v>2190</v>
      </c>
      <c r="JS90">
        <v>1</v>
      </c>
      <c r="JT90">
        <v>274</v>
      </c>
      <c r="JU90">
        <v>3.5</v>
      </c>
      <c r="JV90">
        <v>1232</v>
      </c>
      <c r="JW90">
        <v>3.4</v>
      </c>
      <c r="JX90">
        <v>1006.2</v>
      </c>
      <c r="JY90">
        <v>3.6</v>
      </c>
      <c r="JZ90">
        <v>1122.3333333333333</v>
      </c>
      <c r="KA90">
        <v>0</v>
      </c>
      <c r="KC90">
        <v>1</v>
      </c>
      <c r="KD90">
        <v>383</v>
      </c>
      <c r="KE90">
        <v>0</v>
      </c>
      <c r="KG90">
        <v>0.33333333333333331</v>
      </c>
      <c r="KH90">
        <v>383</v>
      </c>
      <c r="KI90">
        <v>2</v>
      </c>
      <c r="KJ90">
        <v>780</v>
      </c>
      <c r="KM90">
        <v>0</v>
      </c>
      <c r="KO90">
        <v>1</v>
      </c>
      <c r="KP90">
        <v>780</v>
      </c>
      <c r="KQ90">
        <v>0.6</v>
      </c>
      <c r="KR90">
        <v>581.5</v>
      </c>
      <c r="KS90">
        <v>0.6</v>
      </c>
      <c r="KT90">
        <v>581.5</v>
      </c>
      <c r="KU90">
        <v>2.6</v>
      </c>
      <c r="KV90">
        <v>1024</v>
      </c>
      <c r="KW90">
        <v>2.2666666666666666</v>
      </c>
      <c r="KX90">
        <v>1083.6842105263158</v>
      </c>
      <c r="KY90" s="15">
        <f>Tabla2[[#This Row],[ROS_NUM_COR_COD_ROS_TG_NEG]]-Tabla2[[#This Row],[PAS_NUM_COR_COD_ROS_TG_NEG]]</f>
        <v>0.64999999999999991</v>
      </c>
      <c r="KZ90" s="15">
        <f>Tabla2[[#This Row],[ROS_DUR_COR_COD_ROS_TG_NEG]]-Tabla2[[#This Row],[PAS_DUR_COR_COD_ROS_TG_NEG]]</f>
        <v>227.70535714285711</v>
      </c>
      <c r="LA90" s="15">
        <f>Tabla2[[#This Row],[ROS_NUM_COR_COD_ROS_TG_NEU]]-Tabla2[[#This Row],[PAS_NUM_COR_COD_ROS_TG_NEU]]</f>
        <v>0.25</v>
      </c>
      <c r="LB90" s="15">
        <f>Tabla2[[#This Row],[ROS_DUR_COR_COD_ROS_TG_NEU]]-Tabla2[[#This Row],[PAS_DUR_COR_COD_ROS_TG_NEU]]</f>
        <v>-236.32500000000005</v>
      </c>
      <c r="LC90" s="15">
        <f>Tabla2[[#This Row],[ROS_NUM_COR_COD_ROS_TG_POS]]-Tabla2[[#This Row],[PAS_NUM_COR_COD_ROS_TG_POS]]</f>
        <v>0.16666666666666652</v>
      </c>
      <c r="LD90" s="15">
        <f>Tabla2[[#This Row],[ROS_DUR_COR_COD_ROS_TG_POS]]-Tabla2[[#This Row],[PAS_DUR_COR_COD_ROS_TG_POS]]</f>
        <v>-212.63095238095252</v>
      </c>
      <c r="LE90" s="15">
        <f>Tabla2[[#This Row],[ROS_NUM_COR_COD_ROS_TG_TOT]]-Tabla2[[#This Row],[PAS_NUM_COR_COD_ROS_TG_TOT]]</f>
        <v>0.34975369458128069</v>
      </c>
      <c r="LF90" s="15">
        <f>Tabla2[[#This Row],[ROS_DUR_COR_COD_ROS_TG_TOT]]-Tabla2[[#This Row],[PAS_DUR_COR_COD_ROS_TG_TOT]]</f>
        <v>-74.797040169133197</v>
      </c>
      <c r="LG90" s="15">
        <f>Tabla2[[#This Row],[ROS_NUM_COR_COD_ESC_TG_NEG]]-Tabla2[[#This Row],[PAS_NUM_COR_COD_ESC_TG_NEG]]</f>
        <v>-0.29999999999999982</v>
      </c>
      <c r="LH90" s="15">
        <f>Tabla2[[#This Row],[ROS_DUR_COR_COD_ESC_TG_NEG]]-Tabla2[[#This Row],[PAS_DUR_COR_COD_ESC_TG_NEG]]</f>
        <v>381.48749999999995</v>
      </c>
      <c r="LI90" s="15">
        <f>Tabla2[[#This Row],[ROS_NUM_COR_COD_ESC_TG_NEU]]-Tabla2[[#This Row],[PAS_NUM_COR_COD_ESC_TG_NEU]]</f>
        <v>-5.0000000000000266E-2</v>
      </c>
      <c r="LJ90" s="15">
        <f>Tabla2[[#This Row],[ROS_NUM_COR_COD_ESC_TG_NEG]]-Tabla2[[#This Row],[PAS_NUM_COR_COD_ESC_TG_NEG]]</f>
        <v>-0.29999999999999982</v>
      </c>
      <c r="LK90" s="15">
        <f>Tabla2[[#This Row],[ROS_NUM_COR_COD_ESC_TG_POS]]-Tabla2[[#This Row],[PAS_NUM_COR_COD_ESC_TG_POS]]</f>
        <v>-1.6666666666666665</v>
      </c>
      <c r="LL90" s="15">
        <f>Tabla2[[#This Row],[ROS_DUR_COR_COD_ESC_TG_POS]]-Tabla2[[#This Row],[PAS_DUR_COR_COD_ESC_TG_POS]]</f>
        <v>175.4375</v>
      </c>
      <c r="LM90" s="15">
        <f>Tabla2[[#This Row],[ROS_NUM_COR_COD_ESC_TG_TOT]]-Tabla2[[#This Row],[PAS_NUM_COR_COD_ESC_TG_TOT]]</f>
        <v>-0.64901477832512322</v>
      </c>
      <c r="LN90" s="15">
        <f>Tabla2[[#This Row],[ROS_DUR_COR_COD_ESC_TG_TOT]]-Tabla2[[#This Row],[PAS_DUR_COR_COD_ESC_TG_TOT]]</f>
        <v>213.29855072463761</v>
      </c>
      <c r="LO90" s="15">
        <f>Tabla2[[#This Row],[PAS_NUM_COR_COD_ROS_TG_NEG]]-Tabla2[[#This Row],[ESC_NUM_COR_COD_ROS_TG_NEG]]</f>
        <v>0.75</v>
      </c>
      <c r="LP90" s="15">
        <f>Tabla2[[#This Row],[PAS_DUR_COR_COD_ROS_TG_NEG]]-Tabla2[[#This Row],[ESC_DUR_COR_COD_ROS_TG_NEG]]</f>
        <v>108.00892857142867</v>
      </c>
      <c r="LQ90" s="15">
        <f>Tabla2[[#This Row],[PAS_NUM_COR_COD_ROS_TG_NEU]]-Tabla2[[#This Row],[ESC_NUM_COR_COD_ROS_TG_NEU]]</f>
        <v>1.85</v>
      </c>
      <c r="LR90" s="15">
        <f>Tabla2[[#This Row],[PAS_DUR_COR_COD_ROS_TG_NEU]]-Tabla2[[#This Row],[ESC_DUR_COR_COD_ROS_TG_NEU]]</f>
        <v>622.86666666666679</v>
      </c>
      <c r="LS90" s="15">
        <f>Tabla2[[#This Row],[PAS_NUM_COR_COD_ROS_TG_POS]]-Tabla2[[#This Row],[ESC_NUM_COR_COD_ROS_TG_POS]]</f>
        <v>0.82222222222222241</v>
      </c>
      <c r="LT90" s="15">
        <f>Tabla2[[#This Row],[PAS_DUR_COR_COD_ROS_TG_POS]]-Tabla2[[#This Row],[ESC_DUR_COR_COD_ROS_TG_POS]]</f>
        <v>562.91666666666674</v>
      </c>
      <c r="LU90" s="15">
        <f>Tabla2[[#This Row],[PAS_NUM_COR_COD_ROS_TG_TOT]]-Tabla2[[#This Row],[ESC_NUM_COR_COD_ROS_TG_TOT]]</f>
        <v>1.1597701149425288</v>
      </c>
      <c r="LV90" s="15">
        <f>Tabla2[[#This Row],[PAS_DUR_COR_COD_ROS_TG_TOT]]-Tabla2[[#This Row],[ESC_DUR_COR_COD_ROS_TG_TOT]]</f>
        <v>441.71976744186043</v>
      </c>
      <c r="LW90" s="15">
        <f>Tabla2[[#This Row],[PAS_NUM_COR_COD_ESC_TG_NEG]]-Tabla2[[#This Row],[ESC_NUM_COR_COD_ESC_TG_NEG]]</f>
        <v>-0.79999999999999982</v>
      </c>
      <c r="LX90" s="15">
        <f>Tabla2[[#This Row],[PAS_DUR_COR_COD_ESC_TG_NEG]]-Tabla2[[#This Row],[ESC_DUR_COR_COD_ESC_TG_NEG]]</f>
        <v>-163.90972222222217</v>
      </c>
      <c r="LY90" s="15">
        <f>Tabla2[[#This Row],[PAS_NUM_COR_COD_ESC_TG_NEU]]-Tabla2[[#This Row],[ESC_NUM_COR_COD_ESC_TG_NEU]]</f>
        <v>-1.65</v>
      </c>
      <c r="LZ90" s="15">
        <f>Tabla2[[#This Row],[PAS_DUR_COR_COD_ESC_TG_NEU]]-Tabla2[[#This Row],[ESC_DUR_COR_COD_ESC_TG_NEU]]</f>
        <v>-416.19642857142867</v>
      </c>
      <c r="MA90" s="15">
        <f>Tabla2[[#This Row],[PAS_NUM_COR_COD_ESC_TG_POS]]-Tabla2[[#This Row],[ESC_NUM_COR_COD_ESC_TG_POS]]</f>
        <v>-0.91111111111111098</v>
      </c>
      <c r="MB90" s="15">
        <f>Tabla2[[#This Row],[PAS_DUR_COR_COD_ESC_TG_POS]]-Tabla2[[#This Row],[ESC_DUR_COR_COD_ESC_TG_POS]]</f>
        <v>-68.6875</v>
      </c>
      <c r="MC90" s="15">
        <f>Tabla2[[#This Row],[PAS_NUM_COR_COD_ESC_TG_TOT]]-Tabla2[[#This Row],[ESC_NUM_COR_COD_ESC_TG_TOT]]</f>
        <v>-1.1390804597701152</v>
      </c>
      <c r="MD90" s="15">
        <f>Tabla2[[#This Row],[PAS_DUR_COR_COD_ESC_TG_TOT]]-Tabla2[[#This Row],[ESC_DUR_COR_COD_ESC_TG_TOT]]</f>
        <v>-206.60225442834121</v>
      </c>
      <c r="ME90" s="42">
        <f>Tabla25[[#This Row],[PAS_NUM_COR_COD_ROS_TG_NEG]]-Tabla25[[#This Row],[PAS_NUM_COR_COD_ESC_TG_NEG]]</f>
        <v>5.0000000000000266E-2</v>
      </c>
      <c r="MF90" s="42">
        <f>Tabla25[[#This Row],[PAS_NUM_COR_COD_ROS_TG_NEU]]-Tabla25[[#This Row],[PAS_NUM_COR_COD_ESC_TG_NEU]]</f>
        <v>0.89999999999999991</v>
      </c>
      <c r="MG90" s="42">
        <f>Tabla25[[#This Row],[PAS_NUM_COR_COD_ROS_TG_POS]]-Tabla25[[#This Row],[PAS_NUM_COR_COD_ESC_TG_POS]]</f>
        <v>-1.1666666666666665</v>
      </c>
      <c r="MH90" s="42">
        <f>Tabla25[[#This Row],[PAS_NUM_COR_COD_ROS_TG_TOT]]-Tabla25[[#This Row],[PAS_NUM_COR_COD_ESC_TG_TOT]]</f>
        <v>-3.4482758620689502E-2</v>
      </c>
      <c r="MI90" s="42">
        <f>Tabla25[[#This Row],[PAS_DUR_COR_COD_ROS_TG_NEG]]-Tabla25[[#This Row],[PAS_DUR_COR_COD_ESC_TG_NEG]]</f>
        <v>-15.875</v>
      </c>
      <c r="MJ90" s="42">
        <f>Tabla25[[#This Row],[PAS_DUR_COR_COD_ROS_TG_NEU]]-Tabla25[[#This Row],[PAS_DUR_COR_COD_ESC_TG_NEU]]</f>
        <v>352.77142857142871</v>
      </c>
      <c r="MK90" s="42">
        <f>Tabla25[[#This Row],[PAS_DUR_COR_COD_ROS_TG_POS]]-Tabla25[[#This Row],[PAS_DUR_COR_COD_ESC_TG_POS]]</f>
        <v>-170.89583333333326</v>
      </c>
      <c r="ML90" s="42">
        <f>Tabla25[[#This Row],[PAS_DUR_COR_COD_ROS_TG_TOT]]-Tabla25[[#This Row],[PAS_DUR_COR_COD_ESC_TG_TOT]]</f>
        <v>60.634984833164708</v>
      </c>
      <c r="MM90" s="44">
        <f>Tabla25[[#This Row],[ESC_NUM_COR_COD_ROS_TG_NEG]]-Tabla25[[#This Row],[ESC_NUM_COR_COD_ESC_TG_NEG]]</f>
        <v>-1.4999999999999996</v>
      </c>
      <c r="MN90" s="44">
        <f>Tabla25[[#This Row],[ESC_NUM_COR_COD_ROS_TG_NEU]]-Tabla25[[#This Row],[ESC_NUM_COR_COD_ESC_TG_NEU]]</f>
        <v>-2.6</v>
      </c>
      <c r="MO90" s="44">
        <f>Tabla25[[#This Row],[ESC_NUM_COR_COD_ROS_TG_POS]]-Tabla25[[#This Row],[ESC_NUM_COR_COD_ESC_TG_POS]]</f>
        <v>-2.9</v>
      </c>
      <c r="MP90" s="44">
        <f>Tabla25[[#This Row],[ESC_NUM_COR_COD_ROS_TG_TOT]]-Tabla25[[#This Row],[ESC_NUM_COR_COD_ESC_TG_TOT]]</f>
        <v>-2.3333333333333335</v>
      </c>
      <c r="MQ90" s="44">
        <f>Tabla25[[#This Row],[ESC_DUR_COR_COD_ROS_TG_NEG]]-Tabla25[[#This Row],[ESC_DUR_COR_COD_ESC_TG_NEG]]</f>
        <v>-287.79365079365084</v>
      </c>
      <c r="MR90" s="44">
        <f>Tabla25[[#This Row],[ESC_DUR_COR_COD_ROS_TG_NEU]]-Tabla25[[#This Row],[ESC_DUR_COR_COD_ESC_TG_NEU]]</f>
        <v>-686.29166666666674</v>
      </c>
      <c r="MS90" s="44">
        <f>Tabla25[[#This Row],[ESC_DUR_COR_COD_ROS_TG_POS]]-Tabla25[[#This Row],[ESC_DUR_COR_COD_ESC_TG_POS]]</f>
        <v>-802.5</v>
      </c>
      <c r="MT90" s="44">
        <f>Tabla25[[#This Row],[ESC_DUR_COR_COD_ROS_TG_TOT]]-Tabla25[[#This Row],[ESC_DUR_COR_COD_ESC_TG_TOT]]</f>
        <v>-587.68703703703693</v>
      </c>
      <c r="MU90" s="47">
        <f>Tabla25[[#This Row],[ROS_NUM_COR_COD_ROS_TG_NEG]]-Tabla25[[#This Row],[ROS_NUM_COR_COD_ESC_TG_NEG]]</f>
        <v>1</v>
      </c>
      <c r="MV90" s="47">
        <f>Tabla25[[#This Row],[ROS_NUM_COR_COD_ROS_TG_NEU]]-Tabla25[[#This Row],[ROS_NUM_COR_COD_ESC_TG_NEU]]</f>
        <v>1.2000000000000002</v>
      </c>
      <c r="MW90" s="47">
        <f>Tabla25[[#This Row],[ROS_NUM_COR_COD_ROS_TG_POS]]-Tabla25[[#This Row],[ROS_NUM_COR_COD_ESC_TG_POS]]</f>
        <v>0.66666666666666652</v>
      </c>
      <c r="MX90" s="47">
        <f>Tabla25[[#This Row],[ROS_NUM_COR_COD_ROS_TG_TOT]]-Tabla25[[#This Row],[ROS_NUM_COR_COD_ESC_TG_TOT]]</f>
        <v>0.96428571428571441</v>
      </c>
      <c r="MY90" s="47">
        <f>Tabla25[[#This Row],[ROS_DUR_COR_COD_ROS_TG_NEG]]-Tabla25[[#This Row],[ROS_DUR_COR_COD_ESC_TG_NEG]]</f>
        <v>-169.65714285714284</v>
      </c>
      <c r="MZ90" s="47">
        <f>Tabla25[[#This Row],[ROS_DUR_COR_COD_ROS_TG_NEU]]-Tabla25[[#This Row],[ROS_DUR_COR_COD_ESC_TG_NEU]]</f>
        <v>-2.7916666666667425</v>
      </c>
      <c r="NA90" s="47">
        <f>Tabla25[[#This Row],[ROS_DUR_COR_COD_ROS_TG_POS]]-Tabla25[[#This Row],[ROS_DUR_COR_COD_ESC_TG_POS]]</f>
        <v>-558.96428571428578</v>
      </c>
      <c r="NB90" s="47">
        <f>Tabla25[[#This Row],[ROS_DUR_COR_COD_ROS_TG_TOT]]-Tabla25[[#This Row],[ROS_DUR_COR_COD_ESC_TG_TOT]]</f>
        <v>-227.4606060606061</v>
      </c>
      <c r="NC90">
        <v>314.57142857142856</v>
      </c>
      <c r="ND90">
        <v>349.5</v>
      </c>
      <c r="NE90">
        <v>263.14285714285717</v>
      </c>
      <c r="NF90">
        <v>310.90909090909093</v>
      </c>
      <c r="NG90">
        <v>294.2</v>
      </c>
      <c r="NH90">
        <v>374</v>
      </c>
      <c r="NI90">
        <v>248.5</v>
      </c>
      <c r="NJ90">
        <v>313.93333333333334</v>
      </c>
      <c r="NK90">
        <v>322</v>
      </c>
      <c r="NL90">
        <v>301</v>
      </c>
      <c r="NM90">
        <v>270.28571428571428</v>
      </c>
      <c r="NN90">
        <v>297.60000000000002</v>
      </c>
      <c r="NO90">
        <v>323.88888888888891</v>
      </c>
      <c r="NP90">
        <v>364</v>
      </c>
      <c r="NQ90">
        <v>299.8</v>
      </c>
      <c r="NR90">
        <v>326.85185185185185</v>
      </c>
      <c r="NS90">
        <v>293.0625</v>
      </c>
      <c r="NT90">
        <v>349.46666666666664</v>
      </c>
      <c r="NU90">
        <v>346.5</v>
      </c>
      <c r="NV90">
        <v>327.6511627906977</v>
      </c>
      <c r="NW90">
        <v>309.5625</v>
      </c>
      <c r="NX90">
        <v>363.92857142857144</v>
      </c>
      <c r="NY90">
        <v>343.5</v>
      </c>
      <c r="NZ90">
        <v>337.91304347826087</v>
      </c>
      <c r="OA90" s="15">
        <f>Tabla2[[#This Row],[ROS_1DU_COR_COD_ROS_TG_NEG]]-Tabla2[[#This Row],[PAS_1DU_COR_COD_ROS_TG_NEG]]</f>
        <v>21.508928571428555</v>
      </c>
      <c r="OB90" s="15">
        <f>Tabla2[[#This Row],[ROS_1DU_COR_COD_ROS_TG_NEU]]-Tabla2[[#This Row],[PAS_1DU_COR_COD_ROS_TG_NEU]]</f>
        <v>3.333333333335986E-2</v>
      </c>
      <c r="OC90" s="15">
        <f>Tabla2[[#This Row],[ROS_1DU_COR_COD_ROS_TG_POS]]-Tabla2[[#This Row],[PAS_1DU_COR_COD_ROS_TG_POS]]</f>
        <v>-83.357142857142833</v>
      </c>
      <c r="OD90" s="15">
        <f>Tabla2[[#This Row],[ROS_1DU_COR_COD_ROS_TG_TOT]]-Tabla2[[#This Row],[PAS_1DU_COR_COD_ROS_TG_TOT]]</f>
        <v>-16.742071881606762</v>
      </c>
      <c r="OE90" s="15">
        <f>Tabla2[[#This Row],[ROS_1DU_COR_COD_ESC_TG_NEG]]-Tabla2[[#This Row],[PAS_1DU_COR_COD_ESC_TG_NEG]]</f>
        <v>-15.362500000000011</v>
      </c>
      <c r="OF90" s="15">
        <f>Tabla2[[#This Row],[ROS_1DU_COR_COD_ESC_TG_NEU]]-Tabla2[[#This Row],[PAS_1DU_COR_COD_ESC_TG_NEU]]</f>
        <v>10.071428571428555</v>
      </c>
      <c r="OG90" s="15">
        <f>Tabla2[[#This Row],[ROS_1DU_COR_COD_ESC_TG_POS]]-Tabla2[[#This Row],[PAS_1DU_COR_COD_ESC_TG_POS]]</f>
        <v>-95</v>
      </c>
      <c r="OH90" s="15">
        <f>Tabla2[[#This Row],[ROS_1DU_COR_COD_ESC_TG_TOT]]-Tabla2[[#This Row],[PAS_1DU_COR_COD_ESC_TG_TOT]]</f>
        <v>-23.979710144927537</v>
      </c>
      <c r="OI90" s="15">
        <f>Tabla2[[#This Row],[PAS_1DU_COR_COD_ROS_TG_NEG]]-Tabla2[[#This Row],[ESC_1DU_COR_COD_ROS_TG_NEG]]</f>
        <v>-28.9375</v>
      </c>
      <c r="OJ90" s="15">
        <f>Tabla2[[#This Row],[PAS_1DU_COR_COD_ROS_TG_NEU]]-Tabla2[[#This Row],[ESC_1DU_COR_COD_ROS_TG_NEU]]</f>
        <v>48.46666666666664</v>
      </c>
      <c r="OK90" s="15">
        <f>Tabla2[[#This Row],[PAS_1DU_COR_COD_ROS_TG_POS]]-Tabla2[[#This Row],[ESC_1DU_COR_COD_ROS_TG_POS]]</f>
        <v>76.214285714285722</v>
      </c>
      <c r="OL90" s="15">
        <f>Tabla2[[#This Row],[PAS_1DU_COR_COD_ROS_TG_TOT]]-Tabla2[[#This Row],[ESC_1DU_COR_COD_ROS_TG_TOT]]</f>
        <v>30.051162790697674</v>
      </c>
      <c r="OM90" s="15">
        <f>Tabla2[[#This Row],[PAS_1DU_COR_COD_ESC_TG_NEG]]-Tabla2[[#This Row],[ESC_1DU_COR_COD_ESC_TG_NEG]]</f>
        <v>-14.326388888888914</v>
      </c>
      <c r="ON90" s="15">
        <f>Tabla2[[#This Row],[PAS_1DU_COR_COD_ESC_TG_NEU]]-Tabla2[[#This Row],[ESC_1DU_COR_COD_ESC_TG_NEU]]</f>
        <v>-7.1428571428555188E-2</v>
      </c>
      <c r="OO90" s="15">
        <f>Tabla2[[#This Row],[PAS_1DU_COR_COD_ESC_TG_POS]]-Tabla2[[#This Row],[ESC_1DU_COR_COD_ESC_TG_POS]]</f>
        <v>43.699999999999989</v>
      </c>
      <c r="OP90" s="15">
        <f>Tabla2[[#This Row],[PAS_1DU_COR_COD_ESC_TG_TOT]]-Tabla2[[#This Row],[ESC_1DU_COR_COD_ESC_TG_TOT]]</f>
        <v>11.061191626409027</v>
      </c>
      <c r="OQ90" s="61">
        <v>20.371428571428567</v>
      </c>
      <c r="OR90" s="62">
        <v>-24.5</v>
      </c>
      <c r="OS90" s="62">
        <v>14.642857142857167</v>
      </c>
      <c r="OT90" s="62">
        <v>-3.0242424242424022</v>
      </c>
      <c r="OU90" s="62">
        <v>-1.8888888888889142</v>
      </c>
      <c r="OV90" s="62">
        <v>-63</v>
      </c>
      <c r="OW90" s="62">
        <v>-29.514285714285734</v>
      </c>
      <c r="OX90" s="62">
        <v>-29.251851851851825</v>
      </c>
      <c r="OY90" s="62">
        <v>-16.5</v>
      </c>
      <c r="OZ90" s="62">
        <v>-14.461904761904805</v>
      </c>
      <c r="PA90" s="62">
        <v>3</v>
      </c>
      <c r="PB90" s="62">
        <v>-10.261880687563178</v>
      </c>
    </row>
    <row r="91" spans="1:418" x14ac:dyDescent="0.3">
      <c r="A91" s="2" t="s">
        <v>89</v>
      </c>
      <c r="B91" s="2">
        <v>30</v>
      </c>
      <c r="C91" s="2">
        <v>2</v>
      </c>
      <c r="D91" s="2">
        <v>39</v>
      </c>
      <c r="E91">
        <v>3</v>
      </c>
      <c r="F91">
        <v>1852.8181818181818</v>
      </c>
      <c r="G91">
        <v>2.6</v>
      </c>
      <c r="H91">
        <v>1366.9166666666667</v>
      </c>
      <c r="I91">
        <v>2.4500000000000002</v>
      </c>
      <c r="J91">
        <v>1281.7272727272727</v>
      </c>
      <c r="K91">
        <v>2.6833333333333331</v>
      </c>
      <c r="L91">
        <v>1496.5588235294117</v>
      </c>
      <c r="M91">
        <v>2.65</v>
      </c>
      <c r="N91">
        <v>1541.5454545454545</v>
      </c>
      <c r="O91">
        <v>2.9</v>
      </c>
      <c r="P91">
        <v>1405.2307692307693</v>
      </c>
      <c r="Q91">
        <v>2.6</v>
      </c>
      <c r="R91">
        <v>1702.1</v>
      </c>
      <c r="S91">
        <v>2.7166666666666668</v>
      </c>
      <c r="T91">
        <v>1536.6470588235295</v>
      </c>
      <c r="U91">
        <v>2.7</v>
      </c>
      <c r="V91">
        <v>1516.6029411764705</v>
      </c>
      <c r="W91">
        <v>1</v>
      </c>
      <c r="X91">
        <v>667.4</v>
      </c>
      <c r="Y91">
        <v>0.9</v>
      </c>
      <c r="Z91">
        <v>611.79999999999995</v>
      </c>
      <c r="AA91">
        <v>0.8</v>
      </c>
      <c r="AB91">
        <v>497.3</v>
      </c>
      <c r="AC91">
        <v>0.9</v>
      </c>
      <c r="AD91">
        <v>592.16666666666663</v>
      </c>
      <c r="AE91">
        <v>0.9</v>
      </c>
      <c r="AF91">
        <v>592.16666666666663</v>
      </c>
      <c r="AG91">
        <v>2.1</v>
      </c>
      <c r="AH91">
        <v>1233.6122448979593</v>
      </c>
      <c r="BM91">
        <v>2.1</v>
      </c>
      <c r="BN91">
        <v>1233.6122448979593</v>
      </c>
      <c r="BO91">
        <v>4.8</v>
      </c>
      <c r="BP91">
        <v>1788</v>
      </c>
      <c r="BQ91">
        <v>4.9000000000000004</v>
      </c>
      <c r="BR91">
        <v>1620.2222222222222</v>
      </c>
      <c r="BS91">
        <v>4.5</v>
      </c>
      <c r="BT91">
        <v>1555</v>
      </c>
      <c r="BU91">
        <v>4.7333333333333334</v>
      </c>
      <c r="BV91">
        <v>1649.2692307692307</v>
      </c>
      <c r="BW91">
        <v>5.7777777777777777</v>
      </c>
      <c r="BX91">
        <v>1779.2222222222222</v>
      </c>
      <c r="BY91">
        <v>4.5555555555555554</v>
      </c>
      <c r="BZ91">
        <v>1570.8571428571429</v>
      </c>
      <c r="CA91">
        <v>5</v>
      </c>
      <c r="CB91">
        <v>1651.75</v>
      </c>
      <c r="CC91">
        <v>5.115384615384615</v>
      </c>
      <c r="CD91">
        <v>1675.9583333333333</v>
      </c>
      <c r="CE91">
        <v>4.9107142857142856</v>
      </c>
      <c r="CF91">
        <v>1662.08</v>
      </c>
      <c r="CG91">
        <v>2.4</v>
      </c>
      <c r="CH91">
        <v>870.375</v>
      </c>
      <c r="CI91">
        <v>2.6</v>
      </c>
      <c r="CJ91">
        <v>851</v>
      </c>
      <c r="CK91">
        <v>2.5</v>
      </c>
      <c r="CL91">
        <v>1431.2</v>
      </c>
      <c r="CM91">
        <v>2.5</v>
      </c>
      <c r="CN91">
        <v>996.52380952380952</v>
      </c>
      <c r="CO91">
        <v>1.6666666666666667</v>
      </c>
      <c r="CP91">
        <v>605.83333333333337</v>
      </c>
      <c r="CQ91">
        <v>2.8888888888888888</v>
      </c>
      <c r="CR91">
        <v>943.625</v>
      </c>
      <c r="CS91">
        <v>1.625</v>
      </c>
      <c r="CT91">
        <v>701.4</v>
      </c>
      <c r="CU91">
        <v>2.0769230769230771</v>
      </c>
      <c r="CV91">
        <v>773.21052631578948</v>
      </c>
      <c r="CW91">
        <v>2.3035714285714284</v>
      </c>
      <c r="CX91">
        <v>890.45</v>
      </c>
      <c r="CY91">
        <v>3.6071428571428572</v>
      </c>
      <c r="CZ91">
        <v>1319.1333333333334</v>
      </c>
      <c r="DA91">
        <v>2.2000000000000002</v>
      </c>
      <c r="DB91">
        <v>797.77777777777783</v>
      </c>
      <c r="DC91">
        <v>3.3</v>
      </c>
      <c r="DD91">
        <v>957.7</v>
      </c>
      <c r="DE91">
        <v>2.9</v>
      </c>
      <c r="DF91">
        <v>826.2</v>
      </c>
      <c r="DG91">
        <v>2.8</v>
      </c>
      <c r="DH91">
        <v>862.72413793103453</v>
      </c>
      <c r="DI91">
        <v>3.5555555555555554</v>
      </c>
      <c r="DJ91">
        <v>1088.8888888888889</v>
      </c>
      <c r="DK91">
        <v>2.4444444444444446</v>
      </c>
      <c r="DL91">
        <v>910.375</v>
      </c>
      <c r="DM91">
        <v>2.75</v>
      </c>
      <c r="DN91">
        <v>837.57142857142856</v>
      </c>
      <c r="DO91">
        <v>2.9230769230769229</v>
      </c>
      <c r="DP91">
        <v>956.08333333333337</v>
      </c>
      <c r="DQ91">
        <v>2.8571428571428572</v>
      </c>
      <c r="DR91">
        <v>905</v>
      </c>
      <c r="DS91">
        <v>2.8571428571428572</v>
      </c>
      <c r="DT91">
        <v>905</v>
      </c>
      <c r="DU91">
        <v>3.3571428571428572</v>
      </c>
      <c r="DV91">
        <v>1165.6433566433566</v>
      </c>
      <c r="EE91">
        <v>5</v>
      </c>
      <c r="EF91">
        <v>1740</v>
      </c>
      <c r="EG91">
        <v>0</v>
      </c>
      <c r="EI91">
        <v>6</v>
      </c>
      <c r="EJ91">
        <v>1337</v>
      </c>
      <c r="EK91">
        <v>4.25</v>
      </c>
      <c r="EL91">
        <v>1471.3333333333333</v>
      </c>
      <c r="EM91">
        <v>4.25</v>
      </c>
      <c r="EN91">
        <v>1471.3333333333333</v>
      </c>
      <c r="EW91">
        <v>2</v>
      </c>
      <c r="EX91">
        <v>528</v>
      </c>
      <c r="EY91">
        <v>7</v>
      </c>
      <c r="EZ91">
        <v>2333</v>
      </c>
      <c r="FA91">
        <v>3</v>
      </c>
      <c r="FB91">
        <v>1237</v>
      </c>
      <c r="FC91">
        <v>3.75</v>
      </c>
      <c r="FD91">
        <v>1366</v>
      </c>
      <c r="FE91">
        <v>3.75</v>
      </c>
      <c r="FF91">
        <v>1366</v>
      </c>
      <c r="FG91">
        <v>4</v>
      </c>
      <c r="FH91">
        <v>1418.6666666666667</v>
      </c>
      <c r="FQ91">
        <v>7</v>
      </c>
      <c r="FR91">
        <v>2189</v>
      </c>
      <c r="FS91">
        <v>2</v>
      </c>
      <c r="FT91">
        <v>790</v>
      </c>
      <c r="FU91">
        <v>5</v>
      </c>
      <c r="FV91">
        <v>1379.5</v>
      </c>
      <c r="FW91">
        <v>4.75</v>
      </c>
      <c r="FX91">
        <v>1434.5</v>
      </c>
      <c r="FY91">
        <v>4.75</v>
      </c>
      <c r="FZ91">
        <v>1434.5</v>
      </c>
      <c r="GA91">
        <v>4.75</v>
      </c>
      <c r="GB91">
        <v>1434.5</v>
      </c>
      <c r="GC91">
        <v>4.25</v>
      </c>
      <c r="GD91">
        <v>1425</v>
      </c>
      <c r="GE91">
        <v>3.4166666666666665</v>
      </c>
      <c r="GF91">
        <v>1182.5947712418301</v>
      </c>
      <c r="GG91">
        <v>1.2</v>
      </c>
      <c r="GH91">
        <v>492.66666666666669</v>
      </c>
      <c r="GI91">
        <v>1.2</v>
      </c>
      <c r="GJ91">
        <v>543.83333333333337</v>
      </c>
      <c r="GK91">
        <v>1.2222222222222223</v>
      </c>
      <c r="GL91">
        <v>788.25</v>
      </c>
      <c r="GM91">
        <v>1.2068965517241379</v>
      </c>
      <c r="GN91">
        <v>585.75</v>
      </c>
      <c r="GO91">
        <v>1.2222222222222223</v>
      </c>
      <c r="GP91">
        <v>742.25</v>
      </c>
      <c r="GQ91">
        <v>0.8</v>
      </c>
      <c r="GR91">
        <v>554.6</v>
      </c>
      <c r="GS91">
        <v>1.2222222222222223</v>
      </c>
      <c r="GT91">
        <v>493.4</v>
      </c>
      <c r="GU91">
        <v>1.0714285714285714</v>
      </c>
      <c r="GV91">
        <v>586.35714285714289</v>
      </c>
      <c r="GW91">
        <v>1.1403508771929824</v>
      </c>
      <c r="GX91">
        <v>586.0333333333333</v>
      </c>
      <c r="GY91">
        <v>5.3</v>
      </c>
      <c r="GZ91">
        <v>1800.8</v>
      </c>
      <c r="HA91">
        <v>5.0999999999999996</v>
      </c>
      <c r="HB91">
        <v>1619.9</v>
      </c>
      <c r="HC91">
        <v>4.8888888888888893</v>
      </c>
      <c r="HD91">
        <v>1488.4444444444443</v>
      </c>
      <c r="HE91">
        <v>5.1034482758620694</v>
      </c>
      <c r="HF91">
        <v>1641.4827586206898</v>
      </c>
      <c r="HG91">
        <v>4.666666666666667</v>
      </c>
      <c r="HH91">
        <v>1602.5555555555557</v>
      </c>
      <c r="HI91">
        <v>5.3</v>
      </c>
      <c r="HJ91">
        <v>1819.2</v>
      </c>
      <c r="HK91">
        <v>5</v>
      </c>
      <c r="HL91">
        <v>1682.5555555555557</v>
      </c>
      <c r="HM91">
        <v>5</v>
      </c>
      <c r="HN91">
        <v>1705.6428571428571</v>
      </c>
      <c r="HO91">
        <v>5.0526315789473681</v>
      </c>
      <c r="HP91">
        <v>1673</v>
      </c>
      <c r="HQ91">
        <v>3.0964912280701755</v>
      </c>
      <c r="HR91">
        <v>1298.183908045977</v>
      </c>
      <c r="HS91">
        <v>2.5</v>
      </c>
      <c r="HT91">
        <v>842</v>
      </c>
      <c r="HU91">
        <v>2.6</v>
      </c>
      <c r="HV91">
        <v>903.2</v>
      </c>
      <c r="HW91">
        <v>2.2222222222222223</v>
      </c>
      <c r="HX91">
        <v>802.55555555555554</v>
      </c>
      <c r="HY91">
        <v>2.4482758620689653</v>
      </c>
      <c r="HZ91">
        <v>850.86206896551721</v>
      </c>
      <c r="IA91">
        <v>2.3333333333333335</v>
      </c>
      <c r="IB91">
        <v>748.77777777777783</v>
      </c>
      <c r="IC91">
        <v>2.6</v>
      </c>
      <c r="ID91">
        <v>783.7</v>
      </c>
      <c r="IE91">
        <v>2.5555555555555554</v>
      </c>
      <c r="IF91">
        <v>849.22222222222217</v>
      </c>
      <c r="IG91">
        <v>2.5</v>
      </c>
      <c r="IH91">
        <v>793.53571428571433</v>
      </c>
      <c r="II91">
        <v>2.4736842105263159</v>
      </c>
      <c r="IJ91">
        <v>822.70175438596493</v>
      </c>
      <c r="IK91">
        <v>2.4736842105263159</v>
      </c>
      <c r="IL91">
        <v>822.70175438596493</v>
      </c>
      <c r="IM91">
        <v>2.8888888888888888</v>
      </c>
      <c r="IN91">
        <v>1109.9722222222222</v>
      </c>
      <c r="IS91">
        <v>0</v>
      </c>
      <c r="IU91">
        <v>0</v>
      </c>
      <c r="IW91">
        <v>1</v>
      </c>
      <c r="IX91">
        <v>172</v>
      </c>
      <c r="JA91">
        <v>3</v>
      </c>
      <c r="JB91">
        <v>590</v>
      </c>
      <c r="JC91">
        <v>2</v>
      </c>
      <c r="JD91">
        <v>381</v>
      </c>
      <c r="JE91">
        <v>1.3333333333333333</v>
      </c>
      <c r="JF91">
        <v>381</v>
      </c>
      <c r="JK91">
        <v>7</v>
      </c>
      <c r="JL91">
        <v>2369</v>
      </c>
      <c r="JM91">
        <v>7</v>
      </c>
      <c r="JN91">
        <v>2369</v>
      </c>
      <c r="JO91">
        <v>5</v>
      </c>
      <c r="JP91">
        <v>1938</v>
      </c>
      <c r="JS91">
        <v>5</v>
      </c>
      <c r="JT91">
        <v>1466</v>
      </c>
      <c r="JU91">
        <v>5</v>
      </c>
      <c r="JV91">
        <v>1702</v>
      </c>
      <c r="JW91">
        <v>5.666666666666667</v>
      </c>
      <c r="JX91">
        <v>1924.3333333333333</v>
      </c>
      <c r="JY91">
        <v>3.5</v>
      </c>
      <c r="JZ91">
        <v>1307</v>
      </c>
      <c r="KE91">
        <v>3</v>
      </c>
      <c r="KF91">
        <v>889</v>
      </c>
      <c r="KG91">
        <v>3</v>
      </c>
      <c r="KH91">
        <v>889</v>
      </c>
      <c r="KI91">
        <v>3</v>
      </c>
      <c r="KJ91">
        <v>1019</v>
      </c>
      <c r="KM91">
        <v>2</v>
      </c>
      <c r="KN91">
        <v>709</v>
      </c>
      <c r="KO91">
        <v>2.5</v>
      </c>
      <c r="KP91">
        <v>864</v>
      </c>
      <c r="KQ91">
        <v>2.6666666666666665</v>
      </c>
      <c r="KR91">
        <v>872.33333333333337</v>
      </c>
      <c r="KS91">
        <v>2.6666666666666665</v>
      </c>
      <c r="KT91">
        <v>872.33333333333337</v>
      </c>
      <c r="KU91">
        <v>3.2222222222222223</v>
      </c>
      <c r="KV91">
        <v>1144</v>
      </c>
      <c r="KW91">
        <v>2.9055555555555554</v>
      </c>
      <c r="KX91">
        <v>1111.7631578947369</v>
      </c>
      <c r="KY91" s="15">
        <f>Tabla2[[#This Row],[ROS_NUM_COR_COD_ROS_TG_NEG]]-Tabla2[[#This Row],[PAS_NUM_COR_COD_ROS_TG_NEG]]</f>
        <v>2.0166666666666671</v>
      </c>
      <c r="KZ91" s="15">
        <f>Tabla2[[#This Row],[ROS_DUR_COR_COD_ROS_TG_NEG]]-Tabla2[[#This Row],[PAS_DUR_COR_COD_ROS_TG_NEG]]</f>
        <v>61.010101010101152</v>
      </c>
      <c r="LA91" s="15">
        <f>Tabla2[[#This Row],[ROS_NUM_COR_COD_ROS_TG_NEU]]-Tabla2[[#This Row],[PAS_NUM_COR_COD_ROS_TG_NEU]]</f>
        <v>2.4</v>
      </c>
      <c r="LB91" s="15">
        <f>Tabla2[[#This Row],[ROS_DUR_COR_COD_ROS_TG_NEU]]-Tabla2[[#This Row],[PAS_DUR_COR_COD_ROS_TG_NEU]]</f>
        <v>413.96923076923076</v>
      </c>
      <c r="LC91" s="15">
        <f>Tabla2[[#This Row],[ROS_NUM_COR_COD_ROS_TG_POS]]-Tabla2[[#This Row],[PAS_NUM_COR_COD_ROS_TG_POS]]</f>
        <v>2.4</v>
      </c>
      <c r="LD91" s="15">
        <f>Tabla2[[#This Row],[ROS_DUR_COR_COD_ROS_TG_POS]]-Tabla2[[#This Row],[PAS_DUR_COR_COD_ROS_TG_POS]]</f>
        <v>-19.544444444444252</v>
      </c>
      <c r="LE91" s="15">
        <f>Tabla2[[#This Row],[ROS_NUM_COR_COD_ROS_TG_TOT]]-Tabla2[[#This Row],[PAS_NUM_COR_COD_ROS_TG_TOT]]</f>
        <v>2.2833333333333332</v>
      </c>
      <c r="LF91" s="15">
        <f>Tabla2[[#This Row],[ROS_DUR_COR_COD_ROS_TG_TOT]]-Tabla2[[#This Row],[PAS_DUR_COR_COD_ROS_TG_TOT]]</f>
        <v>168.9957983193276</v>
      </c>
      <c r="LG91" s="15">
        <f>Tabla2[[#This Row],[ROS_NUM_COR_COD_ESC_TG_NEG]]-Tabla2[[#This Row],[PAS_NUM_COR_COD_ESC_TG_NEG]]</f>
        <v>-1.7777777777777777</v>
      </c>
      <c r="LH91" s="15">
        <f>Tabla2[[#This Row],[ROS_DUR_COR_COD_ESC_TG_NEG]]-Tabla2[[#This Row],[PAS_DUR_COR_COD_ESC_TG_NEG]]</f>
        <v>-1110.5681818181818</v>
      </c>
      <c r="LI91" s="15">
        <f>Tabla2[[#This Row],[ROS_NUM_COR_COD_ESC_TG_NEU]]-Tabla2[[#This Row],[PAS_NUM_COR_COD_ESC_TG_NEU]]</f>
        <v>-1.8</v>
      </c>
      <c r="LJ91" s="15">
        <f>Tabla2[[#This Row],[ROS_NUM_COR_COD_ESC_TG_NEG]]-Tabla2[[#This Row],[PAS_NUM_COR_COD_ESC_TG_NEG]]</f>
        <v>-1.7777777777777777</v>
      </c>
      <c r="LK91" s="15">
        <f>Tabla2[[#This Row],[ROS_NUM_COR_COD_ESC_TG_POS]]-Tabla2[[#This Row],[PAS_NUM_COR_COD_ESC_TG_POS]]</f>
        <v>-1.2277777777777779</v>
      </c>
      <c r="LL91" s="15">
        <f>Tabla2[[#This Row],[ROS_DUR_COR_COD_ESC_TG_POS]]-Tabla2[[#This Row],[PAS_DUR_COR_COD_ESC_TG_POS]]</f>
        <v>-788.32727272727277</v>
      </c>
      <c r="LM91" s="15">
        <f>Tabla2[[#This Row],[ROS_NUM_COR_COD_ESC_TG_TOT]]-Tabla2[[#This Row],[PAS_NUM_COR_COD_ESC_TG_TOT]]</f>
        <v>-1.6119047619047617</v>
      </c>
      <c r="LN91" s="15">
        <f>Tabla2[[#This Row],[ROS_DUR_COR_COD_ESC_TG_TOT]]-Tabla2[[#This Row],[PAS_DUR_COR_COD_ESC_TG_TOT]]</f>
        <v>-910.20168067226882</v>
      </c>
      <c r="LO91" s="15">
        <f>Tabla2[[#This Row],[PAS_NUM_COR_COD_ROS_TG_NEG]]-Tabla2[[#This Row],[ESC_NUM_COR_COD_ROS_TG_NEG]]</f>
        <v>0.98333333333333317</v>
      </c>
      <c r="LP91" s="15">
        <f>Tabla2[[#This Row],[PAS_DUR_COR_COD_ROS_TG_NEG]]-Tabla2[[#This Row],[ESC_DUR_COR_COD_ROS_TG_NEG]]</f>
        <v>935.71212121212113</v>
      </c>
      <c r="LQ91" s="15">
        <f>Tabla2[[#This Row],[PAS_NUM_COR_COD_ROS_TG_NEU]]-Tabla2[[#This Row],[ESC_NUM_COR_COD_ROS_TG_NEU]]</f>
        <v>1.1111111111111072E-2</v>
      </c>
      <c r="LR91" s="15">
        <f>Tabla2[[#This Row],[PAS_DUR_COR_COD_ROS_TG_NEU]]-Tabla2[[#This Row],[ESC_DUR_COR_COD_ROS_TG_NEU]]</f>
        <v>461.60576923076928</v>
      </c>
      <c r="LS91" s="15">
        <f>Tabla2[[#This Row],[PAS_NUM_COR_COD_ROS_TG_POS]]-Tabla2[[#This Row],[ESC_NUM_COR_COD_ROS_TG_POS]]</f>
        <v>0.97500000000000009</v>
      </c>
      <c r="LT91" s="15">
        <f>Tabla2[[#This Row],[PAS_DUR_COR_COD_ROS_TG_POS]]-Tabla2[[#This Row],[ESC_DUR_COR_COD_ROS_TG_POS]]</f>
        <v>1000.6999999999999</v>
      </c>
      <c r="LU91" s="15">
        <f>Tabla2[[#This Row],[PAS_NUM_COR_COD_ROS_TG_TOT]]-Tabla2[[#This Row],[ESC_NUM_COR_COD_ROS_TG_TOT]]</f>
        <v>0.63974358974358969</v>
      </c>
      <c r="LV91" s="15">
        <f>Tabla2[[#This Row],[PAS_DUR_COR_COD_ROS_TG_TOT]]-Tabla2[[#This Row],[ESC_DUR_COR_COD_ROS_TG_TOT]]</f>
        <v>763.43653250774003</v>
      </c>
      <c r="LW91" s="15">
        <f>Tabla2[[#This Row],[PAS_NUM_COR_COD_ESC_TG_NEG]]-Tabla2[[#This Row],[ESC_NUM_COR_COD_ESC_TG_NEG]]</f>
        <v>-2.7777777777777777</v>
      </c>
      <c r="LX91" s="15">
        <f>Tabla2[[#This Row],[PAS_DUR_COR_COD_ESC_TG_NEG]]-Tabla2[[#This Row],[ESC_DUR_COR_COD_ESC_TG_NEG]]</f>
        <v>73.595959595959584</v>
      </c>
      <c r="LY91" s="15">
        <f>Tabla2[[#This Row],[PAS_NUM_COR_COD_ESC_TG_NEU]]-Tabla2[[#This Row],[ESC_NUM_COR_COD_ESC_TG_NEU]]</f>
        <v>-1.9555555555555553</v>
      </c>
      <c r="LZ91" s="15">
        <f>Tabla2[[#This Row],[PAS_DUR_COR_COD_ESC_TG_NEU]]-Tabla2[[#This Row],[ESC_DUR_COR_COD_ESC_TG_NEU]]</f>
        <v>-203.94047619047615</v>
      </c>
      <c r="MA91" s="15">
        <f>Tabla2[[#This Row],[PAS_NUM_COR_COD_ESC_TG_POS]]-Tabla2[[#This Row],[ESC_NUM_COR_COD_ESC_TG_POS]]</f>
        <v>-2.5499999999999998</v>
      </c>
      <c r="MB91" s="15">
        <f>Tabla2[[#This Row],[PAS_DUR_COR_COD_ESC_TG_POS]]-Tabla2[[#This Row],[ESC_DUR_COR_COD_ESC_TG_POS]]</f>
        <v>-370.02272727272725</v>
      </c>
      <c r="MC91" s="15">
        <f>Tabla2[[#This Row],[PAS_NUM_COR_COD_ESC_TG_TOT]]-Tabla2[[#This Row],[ESC_NUM_COR_COD_ESC_TG_TOT]]</f>
        <v>-2.4320512820512818</v>
      </c>
      <c r="MD91" s="15">
        <f>Tabla2[[#This Row],[PAS_DUR_COR_COD_ESC_TG_TOT]]-Tabla2[[#This Row],[ESC_DUR_COR_COD_ESC_TG_TOT]]</f>
        <v>-179.39950980392155</v>
      </c>
      <c r="ME91" s="42">
        <f>Tabla25[[#This Row],[PAS_NUM_COR_COD_ROS_TG_NEG]]-Tabla25[[#This Row],[PAS_NUM_COR_COD_ESC_TG_NEG]]</f>
        <v>-0.35000000000000009</v>
      </c>
      <c r="MF91" s="42">
        <f>Tabla25[[#This Row],[PAS_NUM_COR_COD_ROS_TG_NEU]]-Tabla25[[#This Row],[PAS_NUM_COR_COD_ESC_TG_NEU]]</f>
        <v>0.29999999999999982</v>
      </c>
      <c r="MG91" s="42">
        <f>Tabla25[[#This Row],[PAS_NUM_COR_COD_ROS_TG_POS]]-Tabla25[[#This Row],[PAS_NUM_COR_COD_ESC_TG_POS]]</f>
        <v>0.14999999999999991</v>
      </c>
      <c r="MH91" s="42">
        <f>Tabla25[[#This Row],[PAS_NUM_COR_COD_ROS_TG_TOT]]-Tabla25[[#This Row],[PAS_NUM_COR_COD_ESC_TG_TOT]]</f>
        <v>3.3333333333333659E-2</v>
      </c>
      <c r="MI91" s="42">
        <f>Tabla25[[#This Row],[PAS_DUR_COR_COD_ROS_TG_NEG]]-Tabla25[[#This Row],[PAS_DUR_COR_COD_ESC_TG_NEG]]</f>
        <v>-311.27272727272725</v>
      </c>
      <c r="MJ91" s="42">
        <f>Tabla25[[#This Row],[PAS_DUR_COR_COD_ROS_TG_NEU]]-Tabla25[[#This Row],[PAS_DUR_COR_COD_ESC_TG_NEU]]</f>
        <v>38.314102564102541</v>
      </c>
      <c r="MK91" s="42">
        <f>Tabla25[[#This Row],[PAS_DUR_COR_COD_ROS_TG_POS]]-Tabla25[[#This Row],[PAS_DUR_COR_COD_ESC_TG_POS]]</f>
        <v>420.37272727272716</v>
      </c>
      <c r="ML91" s="42">
        <f>Tabla25[[#This Row],[PAS_DUR_COR_COD_ROS_TG_TOT]]-Tabla25[[#This Row],[PAS_DUR_COR_COD_ESC_TG_TOT]]</f>
        <v>40.088235294117794</v>
      </c>
      <c r="MM91" s="44">
        <f>Tabla25[[#This Row],[ESC_NUM_COR_COD_ROS_TG_NEG]]-Tabla25[[#This Row],[ESC_NUM_COR_COD_ESC_TG_NEG]]</f>
        <v>-4.1111111111111107</v>
      </c>
      <c r="MN91" s="44">
        <f>Tabla25[[#This Row],[ESC_NUM_COR_COD_ROS_TG_NEU]]-Tabla25[[#This Row],[ESC_NUM_COR_COD_ESC_TG_NEU]]</f>
        <v>-1.6666666666666665</v>
      </c>
      <c r="MO91" s="44">
        <f>Tabla25[[#This Row],[ESC_NUM_COR_COD_ROS_TG_POS]]-Tabla25[[#This Row],[ESC_NUM_COR_COD_ESC_TG_POS]]</f>
        <v>-3.375</v>
      </c>
      <c r="MP91" s="44">
        <f>Tabla25[[#This Row],[ESC_NUM_COR_COD_ROS_TG_TOT]]-Tabla25[[#This Row],[ESC_NUM_COR_COD_ESC_TG_TOT]]</f>
        <v>-3.0384615384615379</v>
      </c>
      <c r="MQ91" s="44">
        <f>Tabla25[[#This Row],[ESC_DUR_COR_COD_ROS_TG_NEG]]-Tabla25[[#This Row],[ESC_DUR_COR_COD_ESC_TG_NEG]]</f>
        <v>-1173.3888888888887</v>
      </c>
      <c r="MR91" s="44">
        <f>Tabla25[[#This Row],[ESC_DUR_COR_COD_ROS_TG_NEU]]-Tabla25[[#This Row],[ESC_DUR_COR_COD_ESC_TG_NEU]]</f>
        <v>-627.23214285714289</v>
      </c>
      <c r="MS91" s="44">
        <f>Tabla25[[#This Row],[ESC_DUR_COR_COD_ROS_TG_POS]]-Tabla25[[#This Row],[ESC_DUR_COR_COD_ESC_TG_POS]]</f>
        <v>-950.35</v>
      </c>
      <c r="MT91" s="44">
        <f>Tabla25[[#This Row],[ESC_DUR_COR_COD_ROS_TG_TOT]]-Tabla25[[#This Row],[ESC_DUR_COR_COD_ESC_TG_TOT]]</f>
        <v>-902.74780701754378</v>
      </c>
      <c r="MU91" s="47">
        <f>Tabla25[[#This Row],[ROS_NUM_COR_COD_ROS_TG_NEG]]-Tabla25[[#This Row],[ROS_NUM_COR_COD_ESC_TG_NEG]]</f>
        <v>3.4444444444444446</v>
      </c>
      <c r="MV91" s="47">
        <f>Tabla25[[#This Row],[ROS_NUM_COR_COD_ROS_TG_NEU]]-Tabla25[[#This Row],[ROS_NUM_COR_COD_ESC_TG_NEU]]</f>
        <v>4.5</v>
      </c>
      <c r="MW91" s="47">
        <f>Tabla25[[#This Row],[ROS_NUM_COR_COD_ROS_TG_POS]]-Tabla25[[#This Row],[ROS_NUM_COR_COD_ESC_TG_POS]]</f>
        <v>3.7777777777777777</v>
      </c>
      <c r="MX91" s="47">
        <f>Tabla25[[#This Row],[ROS_NUM_COR_COD_ROS_TG_TOT]]-Tabla25[[#This Row],[ROS_NUM_COR_COD_ESC_TG_TOT]]</f>
        <v>3.9285714285714288</v>
      </c>
      <c r="MY91" s="47">
        <f>Tabla25[[#This Row],[ROS_DUR_COR_COD_ROS_TG_NEG]]-Tabla25[[#This Row],[ROS_DUR_COR_COD_ESC_TG_NEG]]</f>
        <v>860.30555555555566</v>
      </c>
      <c r="MZ91" s="47">
        <f>Tabla25[[#This Row],[ROS_DUR_COR_COD_ROS_TG_NEU]]-Tabla25[[#This Row],[ROS_DUR_COR_COD_ESC_TG_NEU]]</f>
        <v>1264.5999999999999</v>
      </c>
      <c r="NA91" s="47">
        <f>Tabla25[[#This Row],[ROS_DUR_COR_COD_ROS_TG_POS]]-Tabla25[[#This Row],[ROS_DUR_COR_COD_ESC_TG_POS]]</f>
        <v>1189.1555555555556</v>
      </c>
      <c r="NB91" s="47">
        <f>Tabla25[[#This Row],[ROS_DUR_COR_COD_ROS_TG_TOT]]-Tabla25[[#This Row],[ROS_DUR_COR_COD_ESC_TG_TOT]]</f>
        <v>1119.2857142857142</v>
      </c>
      <c r="NC91">
        <v>336.11111111111109</v>
      </c>
      <c r="ND91">
        <v>334.6</v>
      </c>
      <c r="NE91">
        <v>308.77777777777777</v>
      </c>
      <c r="NF91">
        <v>326.78571428571428</v>
      </c>
      <c r="NG91">
        <v>290</v>
      </c>
      <c r="NH91">
        <v>346.4</v>
      </c>
      <c r="NI91">
        <v>234.8</v>
      </c>
      <c r="NJ91">
        <v>290.42857142857144</v>
      </c>
      <c r="NK91">
        <v>249.83333333333334</v>
      </c>
      <c r="NL91">
        <v>271</v>
      </c>
      <c r="NM91">
        <v>236.6</v>
      </c>
      <c r="NN91">
        <v>255.26315789473685</v>
      </c>
      <c r="NO91">
        <v>245.88888888888889</v>
      </c>
      <c r="NP91">
        <v>209.42857142857142</v>
      </c>
      <c r="NQ91">
        <v>329</v>
      </c>
      <c r="NR91">
        <v>262.95833333333331</v>
      </c>
      <c r="NS91">
        <v>337.18181818181819</v>
      </c>
      <c r="NT91">
        <v>299.53846153846155</v>
      </c>
      <c r="NU91">
        <v>304.39999999999998</v>
      </c>
      <c r="NV91">
        <v>313.14705882352939</v>
      </c>
      <c r="NW91">
        <v>318.63636363636363</v>
      </c>
      <c r="NX91">
        <v>331</v>
      </c>
      <c r="NY91">
        <v>354.36363636363637</v>
      </c>
      <c r="NZ91">
        <v>334.55882352941177</v>
      </c>
      <c r="OA91" s="15">
        <f>Tabla2[[#This Row],[ROS_1DU_COR_COD_ROS_TG_NEG]]-Tabla2[[#This Row],[PAS_1DU_COR_COD_ROS_TG_NEG]]</f>
        <v>-1.0707070707071011</v>
      </c>
      <c r="OB91" s="15">
        <f>Tabla2[[#This Row],[ROS_1DU_COR_COD_ROS_TG_NEU]]-Tabla2[[#This Row],[PAS_1DU_COR_COD_ROS_TG_NEU]]</f>
        <v>35.061538461538476</v>
      </c>
      <c r="OC91" s="15">
        <f>Tabla2[[#This Row],[ROS_1DU_COR_COD_ROS_TG_POS]]-Tabla2[[#This Row],[PAS_1DU_COR_COD_ROS_TG_POS]]</f>
        <v>4.3777777777777942</v>
      </c>
      <c r="OD91" s="15">
        <f>Tabla2[[#This Row],[ROS_1DU_COR_COD_ROS_TG_TOT]]-Tabla2[[#This Row],[PAS_1DU_COR_COD_ROS_TG_TOT]]</f>
        <v>13.638655462184886</v>
      </c>
      <c r="OE91" s="15">
        <f>Tabla2[[#This Row],[ROS_1DU_COR_COD_ESC_TG_NEG]]-Tabla2[[#This Row],[PAS_1DU_COR_COD_ESC_TG_NEG]]</f>
        <v>-28.636363636363626</v>
      </c>
      <c r="OF91" s="15">
        <f>Tabla2[[#This Row],[ROS_1DU_COR_COD_ESC_TG_NEU]]-Tabla2[[#This Row],[PAS_1DU_COR_COD_ESC_TG_NEU]]</f>
        <v>15.399999999999977</v>
      </c>
      <c r="OG91" s="15">
        <f>Tabla2[[#This Row],[ROS_1DU_COR_COD_ESC_TG_POS]]-Tabla2[[#This Row],[PAS_1DU_COR_COD_ESC_TG_POS]]</f>
        <v>-119.56363636363636</v>
      </c>
      <c r="OH91" s="15">
        <f>Tabla2[[#This Row],[ROS_1DU_COR_COD_ESC_TG_TOT]]-Tabla2[[#This Row],[PAS_1DU_COR_COD_ESC_TG_TOT]]</f>
        <v>-44.130252100840323</v>
      </c>
      <c r="OI91" s="15">
        <f>Tabla2[[#This Row],[PAS_1DU_COR_COD_ROS_TG_NEG]]-Tabla2[[#This Row],[ESC_1DU_COR_COD_ROS_TG_NEG]]</f>
        <v>87.348484848484844</v>
      </c>
      <c r="OJ91" s="15">
        <f>Tabla2[[#This Row],[PAS_1DU_COR_COD_ROS_TG_NEU]]-Tabla2[[#This Row],[ESC_1DU_COR_COD_ROS_TG_NEU]]</f>
        <v>28.538461538461547</v>
      </c>
      <c r="OK91" s="15">
        <f>Tabla2[[#This Row],[PAS_1DU_COR_COD_ROS_TG_POS]]-Tabla2[[#This Row],[ESC_1DU_COR_COD_ROS_TG_POS]]</f>
        <v>67.799999999999983</v>
      </c>
      <c r="OL91" s="15">
        <f>Tabla2[[#This Row],[PAS_1DU_COR_COD_ROS_TG_TOT]]-Tabla2[[#This Row],[ESC_1DU_COR_COD_ROS_TG_TOT]]</f>
        <v>57.883900928792542</v>
      </c>
      <c r="OM91" s="15">
        <f>Tabla2[[#This Row],[PAS_1DU_COR_COD_ESC_TG_NEG]]-Tabla2[[#This Row],[ESC_1DU_COR_COD_ESC_TG_NEG]]</f>
        <v>72.74747474747474</v>
      </c>
      <c r="ON91" s="15">
        <f>Tabla2[[#This Row],[PAS_1DU_COR_COD_ESC_TG_NEU]]-Tabla2[[#This Row],[ESC_1DU_COR_COD_ESC_TG_NEU]]</f>
        <v>121.57142857142858</v>
      </c>
      <c r="OO91" s="15">
        <f>Tabla2[[#This Row],[PAS_1DU_COR_COD_ESC_TG_POS]]-Tabla2[[#This Row],[ESC_1DU_COR_COD_ESC_TG_POS]]</f>
        <v>25.363636363636374</v>
      </c>
      <c r="OP91" s="15">
        <f>Tabla2[[#This Row],[PAS_1DU_COR_COD_ESC_TG_TOT]]-Tabla2[[#This Row],[ESC_1DU_COR_COD_ESC_TG_TOT]]</f>
        <v>71.600490196078454</v>
      </c>
      <c r="OQ91" s="61">
        <v>46.111111111111086</v>
      </c>
      <c r="OR91" s="62">
        <v>-11.799999999999955</v>
      </c>
      <c r="OS91" s="62">
        <v>73.97777777777776</v>
      </c>
      <c r="OT91" s="62">
        <v>36.357142857142833</v>
      </c>
      <c r="OU91" s="62">
        <v>3.9444444444444571</v>
      </c>
      <c r="OV91" s="62">
        <v>61.571428571428584</v>
      </c>
      <c r="OW91" s="62">
        <v>-92.4</v>
      </c>
      <c r="OX91" s="62">
        <v>-7.6951754385964648</v>
      </c>
      <c r="OY91" s="62">
        <v>18.545454545454561</v>
      </c>
      <c r="OZ91" s="62">
        <v>-31.461538461538453</v>
      </c>
      <c r="PA91" s="62">
        <v>-49.963636363636397</v>
      </c>
      <c r="PB91" s="62">
        <v>-21.411764705882376</v>
      </c>
    </row>
    <row r="92" spans="1:418" x14ac:dyDescent="0.3">
      <c r="A92" s="2" t="s">
        <v>90</v>
      </c>
      <c r="B92" s="2">
        <v>30</v>
      </c>
      <c r="C92" s="2">
        <v>2</v>
      </c>
      <c r="D92" s="2">
        <v>31</v>
      </c>
      <c r="E92">
        <v>2.7</v>
      </c>
      <c r="F92">
        <v>784.10526315789468</v>
      </c>
      <c r="G92">
        <v>3.25</v>
      </c>
      <c r="H92">
        <v>1088.0555555555557</v>
      </c>
      <c r="I92">
        <v>3.25</v>
      </c>
      <c r="J92">
        <v>1042.3333333333333</v>
      </c>
      <c r="K92">
        <v>3.0666666666666669</v>
      </c>
      <c r="L92">
        <v>968.09090909090912</v>
      </c>
      <c r="M92">
        <v>4.45</v>
      </c>
      <c r="N92">
        <v>1437.6842105263158</v>
      </c>
      <c r="O92">
        <v>3.85</v>
      </c>
      <c r="P92">
        <v>1164.8499999999999</v>
      </c>
      <c r="Q92">
        <v>4.1500000000000004</v>
      </c>
      <c r="R92">
        <v>1210.8499999999999</v>
      </c>
      <c r="S92">
        <v>4.1500000000000004</v>
      </c>
      <c r="T92">
        <v>1268.3050847457628</v>
      </c>
      <c r="U92">
        <v>3.6083333333333334</v>
      </c>
      <c r="V92">
        <v>1123.4649122807018</v>
      </c>
      <c r="W92">
        <v>1.7</v>
      </c>
      <c r="X92">
        <v>471.6</v>
      </c>
      <c r="Y92">
        <v>1.9</v>
      </c>
      <c r="Z92">
        <v>445.75</v>
      </c>
      <c r="AA92">
        <v>1.7</v>
      </c>
      <c r="AB92">
        <v>447.7</v>
      </c>
      <c r="AC92">
        <v>1.7666666666666666</v>
      </c>
      <c r="AD92">
        <v>455.01666666666665</v>
      </c>
      <c r="AE92">
        <v>1.7666666666666666</v>
      </c>
      <c r="AF92">
        <v>455.01666666666665</v>
      </c>
      <c r="AG92">
        <v>2.9944444444444445</v>
      </c>
      <c r="AH92">
        <v>892.9655172413793</v>
      </c>
      <c r="BM92">
        <v>2.9944444444444445</v>
      </c>
      <c r="BN92">
        <v>892.9655172413793</v>
      </c>
      <c r="BO92">
        <v>1.3333333333333333</v>
      </c>
      <c r="BP92">
        <v>662.2</v>
      </c>
      <c r="BQ92">
        <v>3.4</v>
      </c>
      <c r="BR92">
        <v>995.6</v>
      </c>
      <c r="BS92">
        <v>3.6</v>
      </c>
      <c r="BT92">
        <v>1122.3333333333333</v>
      </c>
      <c r="BU92">
        <v>2.8275862068965516</v>
      </c>
      <c r="BV92">
        <v>973.66666666666663</v>
      </c>
      <c r="BW92">
        <v>4.2857142857142856</v>
      </c>
      <c r="BX92">
        <v>1575</v>
      </c>
      <c r="BY92">
        <v>2.5555555555555554</v>
      </c>
      <c r="BZ92">
        <v>961.14285714285711</v>
      </c>
      <c r="CA92">
        <v>3.25</v>
      </c>
      <c r="CB92">
        <v>1078.7142857142858</v>
      </c>
      <c r="CC92">
        <v>3.2916666666666665</v>
      </c>
      <c r="CD92">
        <v>1186.45</v>
      </c>
      <c r="CE92">
        <v>3.0377358490566038</v>
      </c>
      <c r="CF92">
        <v>1070.3863636363637</v>
      </c>
      <c r="CG92">
        <v>5</v>
      </c>
      <c r="CH92">
        <v>1534.1111111111111</v>
      </c>
      <c r="CI92">
        <v>3.1</v>
      </c>
      <c r="CJ92">
        <v>1096.6666666666667</v>
      </c>
      <c r="CK92">
        <v>3.8</v>
      </c>
      <c r="CL92">
        <v>1120.8888888888889</v>
      </c>
      <c r="CM92">
        <v>3.9310344827586206</v>
      </c>
      <c r="CN92">
        <v>1250.5555555555557</v>
      </c>
      <c r="CO92">
        <v>3.2857142857142856</v>
      </c>
      <c r="CP92">
        <v>1189.8</v>
      </c>
      <c r="CQ92">
        <v>3.7777777777777777</v>
      </c>
      <c r="CR92">
        <v>1115.7777777777778</v>
      </c>
      <c r="CS92">
        <v>2.875</v>
      </c>
      <c r="CT92">
        <v>1075.2857142857142</v>
      </c>
      <c r="CU92">
        <v>3.3333333333333335</v>
      </c>
      <c r="CV92">
        <v>1119.9047619047619</v>
      </c>
      <c r="CW92">
        <v>3.6603773584905661</v>
      </c>
      <c r="CX92">
        <v>1193.3958333333333</v>
      </c>
      <c r="CY92">
        <v>3.3490566037735849</v>
      </c>
      <c r="CZ92">
        <v>1134.5652173913043</v>
      </c>
      <c r="DA92">
        <v>3.3333333333333335</v>
      </c>
      <c r="DB92">
        <v>1085.75</v>
      </c>
      <c r="DC92">
        <v>3</v>
      </c>
      <c r="DD92">
        <v>788</v>
      </c>
      <c r="DE92">
        <v>3.6</v>
      </c>
      <c r="DF92">
        <v>1035.9000000000001</v>
      </c>
      <c r="DG92">
        <v>3.3103448275862069</v>
      </c>
      <c r="DH92">
        <v>961.60714285714289</v>
      </c>
      <c r="DI92">
        <v>2.8571428571428572</v>
      </c>
      <c r="DJ92">
        <v>857.71428571428567</v>
      </c>
      <c r="DK92">
        <v>2.7777777777777777</v>
      </c>
      <c r="DL92">
        <v>819.33333333333337</v>
      </c>
      <c r="DM92">
        <v>2.625</v>
      </c>
      <c r="DN92">
        <v>771.75</v>
      </c>
      <c r="DO92">
        <v>2.75</v>
      </c>
      <c r="DP92">
        <v>814.66666666666663</v>
      </c>
      <c r="DQ92">
        <v>3.0566037735849059</v>
      </c>
      <c r="DR92">
        <v>893.78846153846155</v>
      </c>
      <c r="DS92">
        <v>3.0566037735849059</v>
      </c>
      <c r="DT92">
        <v>893.78846153846155</v>
      </c>
      <c r="DU92">
        <v>3.2515723270440251</v>
      </c>
      <c r="DV92">
        <v>1047.6180555555557</v>
      </c>
      <c r="DW92">
        <v>3</v>
      </c>
      <c r="DX92">
        <v>961</v>
      </c>
      <c r="EC92">
        <v>3</v>
      </c>
      <c r="ED92">
        <v>961</v>
      </c>
      <c r="EE92">
        <v>2.6666666666666665</v>
      </c>
      <c r="EF92">
        <v>1292</v>
      </c>
      <c r="EG92">
        <v>5</v>
      </c>
      <c r="EH92">
        <v>1488</v>
      </c>
      <c r="EI92">
        <v>3</v>
      </c>
      <c r="EJ92">
        <v>824.5</v>
      </c>
      <c r="EK92">
        <v>3.1666666666666665</v>
      </c>
      <c r="EL92">
        <v>1144.2</v>
      </c>
      <c r="EM92">
        <v>3.1428571428571428</v>
      </c>
      <c r="EN92">
        <v>1113.6666666666667</v>
      </c>
      <c r="EO92">
        <v>2</v>
      </c>
      <c r="EP92">
        <v>634</v>
      </c>
      <c r="EU92">
        <v>2</v>
      </c>
      <c r="EV92">
        <v>634</v>
      </c>
      <c r="EW92">
        <v>3.6666666666666665</v>
      </c>
      <c r="EX92">
        <v>1095.3333333333333</v>
      </c>
      <c r="EY92">
        <v>2</v>
      </c>
      <c r="EZ92">
        <v>798</v>
      </c>
      <c r="FA92">
        <v>4</v>
      </c>
      <c r="FB92">
        <v>1384</v>
      </c>
      <c r="FC92">
        <v>3.5</v>
      </c>
      <c r="FD92">
        <v>1142</v>
      </c>
      <c r="FE92">
        <v>3.2857142857142856</v>
      </c>
      <c r="FF92">
        <v>1069.4285714285713</v>
      </c>
      <c r="FG92">
        <v>3.2142857142857144</v>
      </c>
      <c r="FH92">
        <v>1089.8461538461538</v>
      </c>
      <c r="FI92">
        <v>2</v>
      </c>
      <c r="FJ92">
        <v>736</v>
      </c>
      <c r="FO92">
        <v>2</v>
      </c>
      <c r="FP92">
        <v>736</v>
      </c>
      <c r="FQ92">
        <v>3.6666666666666665</v>
      </c>
      <c r="FR92">
        <v>1094.6666666666667</v>
      </c>
      <c r="FS92">
        <v>3</v>
      </c>
      <c r="FT92">
        <v>1022</v>
      </c>
      <c r="FU92">
        <v>3</v>
      </c>
      <c r="FV92">
        <v>834.5</v>
      </c>
      <c r="FW92">
        <v>3.3333333333333335</v>
      </c>
      <c r="FX92">
        <v>995.83333333333337</v>
      </c>
      <c r="FY92">
        <v>3.1428571428571428</v>
      </c>
      <c r="FZ92">
        <v>958.71428571428567</v>
      </c>
      <c r="GA92">
        <v>3.1428571428571428</v>
      </c>
      <c r="GB92">
        <v>958.71428571428567</v>
      </c>
      <c r="GC92">
        <v>3.1904761904761907</v>
      </c>
      <c r="GD92">
        <v>1043.95</v>
      </c>
      <c r="GE92">
        <v>3.2444444444444445</v>
      </c>
      <c r="GF92">
        <v>1047.1707317073171</v>
      </c>
      <c r="GG92">
        <v>3.1</v>
      </c>
      <c r="GH92">
        <v>1361.3333333333333</v>
      </c>
      <c r="GI92">
        <v>2.6</v>
      </c>
      <c r="GJ92">
        <v>1033.7142857142858</v>
      </c>
      <c r="GK92">
        <v>2.8571428571428572</v>
      </c>
      <c r="GL92">
        <v>1959</v>
      </c>
      <c r="GM92">
        <v>2.8518518518518516</v>
      </c>
      <c r="GN92">
        <v>1330.0625</v>
      </c>
      <c r="GO92">
        <v>2.6</v>
      </c>
      <c r="GP92">
        <v>1077.2</v>
      </c>
      <c r="GQ92">
        <v>2.9</v>
      </c>
      <c r="GR92">
        <v>1201.6666666666667</v>
      </c>
      <c r="GS92">
        <v>2</v>
      </c>
      <c r="GT92">
        <v>782.5</v>
      </c>
      <c r="GU92">
        <v>2.5</v>
      </c>
      <c r="GV92">
        <v>1017.1176470588235</v>
      </c>
      <c r="GW92">
        <v>2.6666666666666665</v>
      </c>
      <c r="GX92">
        <v>1168.8484848484848</v>
      </c>
      <c r="GY92">
        <v>2.2999999999999998</v>
      </c>
      <c r="GZ92">
        <v>734.71428571428567</v>
      </c>
      <c r="HA92">
        <v>2.8</v>
      </c>
      <c r="HB92">
        <v>1041.875</v>
      </c>
      <c r="HC92">
        <v>3.4285714285714284</v>
      </c>
      <c r="HD92">
        <v>1099.5999999999999</v>
      </c>
      <c r="HE92">
        <v>2.7777777777777777</v>
      </c>
      <c r="HF92">
        <v>948.8</v>
      </c>
      <c r="HG92">
        <v>2.9</v>
      </c>
      <c r="HH92">
        <v>787.66666666666663</v>
      </c>
      <c r="HI92">
        <v>2.4</v>
      </c>
      <c r="HJ92">
        <v>662.5</v>
      </c>
      <c r="HK92">
        <v>3.5</v>
      </c>
      <c r="HL92">
        <v>1167.2857142857142</v>
      </c>
      <c r="HM92">
        <v>2.9333333333333331</v>
      </c>
      <c r="HN92">
        <v>856.66666666666663</v>
      </c>
      <c r="HO92">
        <v>2.8596491228070176</v>
      </c>
      <c r="HP92">
        <v>898.5454545454545</v>
      </c>
      <c r="HQ92">
        <v>2.763157894736842</v>
      </c>
      <c r="HR92">
        <v>1014.3896103896104</v>
      </c>
      <c r="HS92">
        <v>1.1000000000000001</v>
      </c>
      <c r="HT92">
        <v>348.5</v>
      </c>
      <c r="HU92">
        <v>0.9</v>
      </c>
      <c r="HV92">
        <v>396.2</v>
      </c>
      <c r="HW92">
        <v>1.1428571428571428</v>
      </c>
      <c r="HX92">
        <v>261.8</v>
      </c>
      <c r="HY92">
        <v>1.037037037037037</v>
      </c>
      <c r="HZ92">
        <v>337.66666666666669</v>
      </c>
      <c r="IA92">
        <v>0.8</v>
      </c>
      <c r="IB92">
        <v>255.85714285714286</v>
      </c>
      <c r="IC92">
        <v>1.2</v>
      </c>
      <c r="ID92">
        <v>311.625</v>
      </c>
      <c r="IE92">
        <v>1.2</v>
      </c>
      <c r="IF92">
        <v>336.375</v>
      </c>
      <c r="IG92">
        <v>1.0666666666666667</v>
      </c>
      <c r="IH92">
        <v>303.26086956521738</v>
      </c>
      <c r="II92">
        <v>1.0526315789473684</v>
      </c>
      <c r="IJ92">
        <v>318.36585365853659</v>
      </c>
      <c r="IK92">
        <v>1.0526315789473684</v>
      </c>
      <c r="IL92">
        <v>318.36585365853659</v>
      </c>
      <c r="IM92">
        <v>2.192982456140351</v>
      </c>
      <c r="IN92">
        <v>772.55084745762713</v>
      </c>
      <c r="IS92">
        <v>4.666666666666667</v>
      </c>
      <c r="IT92">
        <v>921</v>
      </c>
      <c r="IU92">
        <v>4.666666666666667</v>
      </c>
      <c r="IV92">
        <v>921</v>
      </c>
      <c r="JE92">
        <v>4.666666666666667</v>
      </c>
      <c r="JF92">
        <v>921</v>
      </c>
      <c r="JK92">
        <v>3.3333333333333335</v>
      </c>
      <c r="JL92">
        <v>883.66666666666663</v>
      </c>
      <c r="JM92">
        <v>3.3333333333333335</v>
      </c>
      <c r="JN92">
        <v>883.66666666666663</v>
      </c>
      <c r="JW92">
        <v>3.3333333333333335</v>
      </c>
      <c r="JX92">
        <v>883.66666666666663</v>
      </c>
      <c r="JY92">
        <v>4</v>
      </c>
      <c r="JZ92">
        <v>902.33333333333337</v>
      </c>
      <c r="KE92">
        <v>3</v>
      </c>
      <c r="KF92">
        <v>763.33333333333337</v>
      </c>
      <c r="KG92">
        <v>3</v>
      </c>
      <c r="KH92">
        <v>763.33333333333337</v>
      </c>
      <c r="KQ92">
        <v>3</v>
      </c>
      <c r="KR92">
        <v>763.33333333333337</v>
      </c>
      <c r="KS92">
        <v>3</v>
      </c>
      <c r="KT92">
        <v>763.33333333333337</v>
      </c>
      <c r="KU92">
        <v>3.6666666666666665</v>
      </c>
      <c r="KV92">
        <v>856</v>
      </c>
      <c r="KW92">
        <v>2.2666666666666666</v>
      </c>
      <c r="KX92">
        <v>778.46456692913387</v>
      </c>
      <c r="KY92" s="15">
        <f>Tabla2[[#This Row],[ROS_NUM_COR_COD_ROS_TG_NEG]]-Tabla2[[#This Row],[PAS_NUM_COR_COD_ROS_TG_NEG]]</f>
        <v>-1.5500000000000003</v>
      </c>
      <c r="KZ92" s="15">
        <f>Tabla2[[#This Row],[ROS_DUR_COR_COD_ROS_TG_NEG]]-Tabla2[[#This Row],[PAS_DUR_COR_COD_ROS_TG_NEG]]</f>
        <v>-650.01754385964921</v>
      </c>
      <c r="LA92" s="15">
        <f>Tabla2[[#This Row],[ROS_NUM_COR_COD_ROS_TG_NEU]]-Tabla2[[#This Row],[PAS_NUM_COR_COD_ROS_TG_NEU]]</f>
        <v>-1.4500000000000002</v>
      </c>
      <c r="LB92" s="15">
        <f>Tabla2[[#This Row],[ROS_DUR_COR_COD_ROS_TG_NEU]]-Tabla2[[#This Row],[PAS_DUR_COR_COD_ROS_TG_NEU]]</f>
        <v>-502.34999999999991</v>
      </c>
      <c r="LC92" s="15">
        <f>Tabla2[[#This Row],[ROS_NUM_COR_COD_ROS_TG_POS]]-Tabla2[[#This Row],[PAS_NUM_COR_COD_ROS_TG_POS]]</f>
        <v>-0.65000000000000036</v>
      </c>
      <c r="LD92" s="15">
        <f>Tabla2[[#This Row],[ROS_DUR_COR_COD_ROS_TG_POS]]-Tabla2[[#This Row],[PAS_DUR_COR_COD_ROS_TG_POS]]</f>
        <v>-43.564285714285688</v>
      </c>
      <c r="LE92" s="15">
        <f>Tabla2[[#This Row],[ROS_NUM_COR_COD_ROS_TG_TOT]]-Tabla2[[#This Row],[PAS_NUM_COR_COD_ROS_TG_TOT]]</f>
        <v>-1.2166666666666672</v>
      </c>
      <c r="LF92" s="15">
        <f>Tabla2[[#This Row],[ROS_DUR_COR_COD_ROS_TG_TOT]]-Tabla2[[#This Row],[PAS_DUR_COR_COD_ROS_TG_TOT]]</f>
        <v>-411.63841807909614</v>
      </c>
      <c r="LG92" s="15">
        <f>Tabla2[[#This Row],[ROS_NUM_COR_COD_ESC_TG_NEG]]-Tabla2[[#This Row],[PAS_NUM_COR_COD_ESC_TG_NEG]]</f>
        <v>-0.10000000000000009</v>
      </c>
      <c r="LH92" s="15">
        <f>Tabla2[[#This Row],[ROS_DUR_COR_COD_ESC_TG_NEG]]-Tabla2[[#This Row],[PAS_DUR_COR_COD_ESC_TG_NEG]]</f>
        <v>293.09473684210536</v>
      </c>
      <c r="LI92" s="15">
        <f>Tabla2[[#This Row],[ROS_NUM_COR_COD_ESC_TG_NEU]]-Tabla2[[#This Row],[PAS_NUM_COR_COD_ESC_TG_NEU]]</f>
        <v>-0.35000000000000009</v>
      </c>
      <c r="LJ92" s="15">
        <f>Tabla2[[#This Row],[ROS_NUM_COR_COD_ESC_TG_NEG]]-Tabla2[[#This Row],[PAS_NUM_COR_COD_ESC_TG_NEG]]</f>
        <v>-0.10000000000000009</v>
      </c>
      <c r="LK92" s="15">
        <f>Tabla2[[#This Row],[ROS_NUM_COR_COD_ESC_TG_POS]]-Tabla2[[#This Row],[PAS_NUM_COR_COD_ESC_TG_POS]]</f>
        <v>-1.25</v>
      </c>
      <c r="LL92" s="15">
        <f>Tabla2[[#This Row],[ROS_DUR_COR_COD_ESC_TG_POS]]-Tabla2[[#This Row],[PAS_DUR_COR_COD_ESC_TG_POS]]</f>
        <v>-259.83333333333326</v>
      </c>
      <c r="LM92" s="15">
        <f>Tabla2[[#This Row],[ROS_NUM_COR_COD_ESC_TG_TOT]]-Tabla2[[#This Row],[PAS_NUM_COR_COD_ESC_TG_TOT]]</f>
        <v>-0.56666666666666687</v>
      </c>
      <c r="LN92" s="15">
        <f>Tabla2[[#This Row],[ROS_DUR_COR_COD_ESC_TG_TOT]]-Tabla2[[#This Row],[PAS_DUR_COR_COD_ESC_TG_TOT]]</f>
        <v>49.026737967914414</v>
      </c>
      <c r="LO92" s="15">
        <f>Tabla2[[#This Row],[PAS_NUM_COR_COD_ROS_TG_NEG]]-Tabla2[[#This Row],[ESC_NUM_COR_COD_ROS_TG_NEG]]</f>
        <v>1.1642857142857146</v>
      </c>
      <c r="LP92" s="15">
        <f>Tabla2[[#This Row],[PAS_DUR_COR_COD_ROS_TG_NEG]]-Tabla2[[#This Row],[ESC_DUR_COR_COD_ROS_TG_NEG]]</f>
        <v>247.88421052631588</v>
      </c>
      <c r="LQ92" s="15">
        <f>Tabla2[[#This Row],[PAS_NUM_COR_COD_ROS_TG_NEU]]-Tabla2[[#This Row],[ESC_NUM_COR_COD_ROS_TG_NEU]]</f>
        <v>7.222222222222241E-2</v>
      </c>
      <c r="LR92" s="15">
        <f>Tabla2[[#This Row],[PAS_DUR_COR_COD_ROS_TG_NEU]]-Tabla2[[#This Row],[ESC_DUR_COR_COD_ROS_TG_NEU]]</f>
        <v>49.072222222222081</v>
      </c>
      <c r="LS92" s="15">
        <f>Tabla2[[#This Row],[PAS_NUM_COR_COD_ROS_TG_POS]]-Tabla2[[#This Row],[ESC_NUM_COR_COD_ROS_TG_POS]]</f>
        <v>1.2750000000000004</v>
      </c>
      <c r="LT92" s="15">
        <f>Tabla2[[#This Row],[PAS_DUR_COR_COD_ROS_TG_POS]]-Tabla2[[#This Row],[ESC_DUR_COR_COD_ROS_TG_POS]]</f>
        <v>135.56428571428569</v>
      </c>
      <c r="LU92" s="15">
        <f>Tabla2[[#This Row],[PAS_NUM_COR_COD_ROS_TG_TOT]]-Tabla2[[#This Row],[ESC_NUM_COR_COD_ROS_TG_TOT]]</f>
        <v>0.81666666666666687</v>
      </c>
      <c r="LV92" s="15">
        <f>Tabla2[[#This Row],[PAS_DUR_COR_COD_ROS_TG_TOT]]-Tabla2[[#This Row],[ESC_DUR_COR_COD_ROS_TG_TOT]]</f>
        <v>148.40032284100084</v>
      </c>
      <c r="LW92" s="15">
        <f>Tabla2[[#This Row],[PAS_NUM_COR_COD_ESC_TG_NEG]]-Tabla2[[#This Row],[ESC_NUM_COR_COD_ESC_TG_NEG]]</f>
        <v>-1.5857142857142854</v>
      </c>
      <c r="LX92" s="15">
        <f>Tabla2[[#This Row],[PAS_DUR_COR_COD_ESC_TG_NEG]]-Tabla2[[#This Row],[ESC_DUR_COR_COD_ESC_TG_NEG]]</f>
        <v>-790.89473684210532</v>
      </c>
      <c r="LY92" s="15">
        <f>Tabla2[[#This Row],[PAS_NUM_COR_COD_ESC_TG_NEU]]-Tabla2[[#This Row],[ESC_NUM_COR_COD_ESC_TG_NEU]]</f>
        <v>0.69444444444444464</v>
      </c>
      <c r="LZ92" s="15">
        <f>Tabla2[[#This Row],[PAS_DUR_COR_COD_ESC_TG_NEU]]-Tabla2[[#This Row],[ESC_DUR_COR_COD_ESC_TG_NEU]]</f>
        <v>126.91269841269855</v>
      </c>
      <c r="MA92" s="15">
        <f>Tabla2[[#This Row],[PAS_NUM_COR_COD_ESC_TG_POS]]-Tabla2[[#This Row],[ESC_NUM_COR_COD_ESC_TG_POS]]</f>
        <v>0</v>
      </c>
      <c r="MB92" s="15">
        <f>Tabla2[[#This Row],[PAS_DUR_COR_COD_ESC_TG_POS]]-Tabla2[[#This Row],[ESC_DUR_COR_COD_ESC_TG_POS]]</f>
        <v>-36.380952380952522</v>
      </c>
      <c r="MC92" s="15">
        <f>Tabla2[[#This Row],[PAS_NUM_COR_COD_ESC_TG_TOT]]-Tabla2[[#This Row],[ESC_NUM_COR_COD_ESC_TG_TOT]]</f>
        <v>-0.22499999999999964</v>
      </c>
      <c r="MD92" s="15">
        <f>Tabla2[[#This Row],[PAS_DUR_COR_COD_ESC_TG_TOT]]-Tabla2[[#This Row],[ESC_DUR_COR_COD_ESC_TG_TOT]]</f>
        <v>-218.35909090909092</v>
      </c>
      <c r="ME92" s="42">
        <f>Tabla25[[#This Row],[PAS_NUM_COR_COD_ROS_TG_NEG]]-Tabla25[[#This Row],[PAS_NUM_COR_COD_ESC_TG_NEG]]</f>
        <v>1.75</v>
      </c>
      <c r="MF92" s="42">
        <f>Tabla25[[#This Row],[PAS_NUM_COR_COD_ROS_TG_NEU]]-Tabla25[[#This Row],[PAS_NUM_COR_COD_ESC_TG_NEU]]</f>
        <v>0.60000000000000009</v>
      </c>
      <c r="MG92" s="42">
        <f>Tabla25[[#This Row],[PAS_NUM_COR_COD_ROS_TG_POS]]-Tabla25[[#This Row],[PAS_NUM_COR_COD_ESC_TG_POS]]</f>
        <v>0.90000000000000036</v>
      </c>
      <c r="MH92" s="42">
        <f>Tabla25[[#This Row],[PAS_NUM_COR_COD_ROS_TG_TOT]]-Tabla25[[#This Row],[PAS_NUM_COR_COD_ESC_TG_TOT]]</f>
        <v>1.0833333333333335</v>
      </c>
      <c r="MI92" s="42">
        <f>Tabla25[[#This Row],[PAS_DUR_COR_COD_ROS_TG_NEG]]-Tabla25[[#This Row],[PAS_DUR_COR_COD_ESC_TG_NEG]]</f>
        <v>653.57894736842115</v>
      </c>
      <c r="MJ92" s="42">
        <f>Tabla25[[#This Row],[PAS_DUR_COR_COD_ROS_TG_NEU]]-Tabla25[[#This Row],[PAS_DUR_COR_COD_ESC_TG_NEU]]</f>
        <v>76.794444444444252</v>
      </c>
      <c r="MK92" s="42">
        <f>Tabla25[[#This Row],[PAS_DUR_COR_COD_ROS_TG_POS]]-Tabla25[[#This Row],[PAS_DUR_COR_COD_ESC_TG_POS]]</f>
        <v>168.51666666666665</v>
      </c>
      <c r="ML92" s="42">
        <f>Tabla25[[#This Row],[PAS_DUR_COR_COD_ROS_TG_TOT]]-Tabla25[[#This Row],[PAS_DUR_COR_COD_ESC_TG_TOT]]</f>
        <v>300.21417565485365</v>
      </c>
      <c r="MM92" s="44">
        <f>Tabla25[[#This Row],[ESC_NUM_COR_COD_ROS_TG_NEG]]-Tabla25[[#This Row],[ESC_NUM_COR_COD_ESC_TG_NEG]]</f>
        <v>-1</v>
      </c>
      <c r="MN92" s="44">
        <f>Tabla25[[#This Row],[ESC_NUM_COR_COD_ROS_TG_NEU]]-Tabla25[[#This Row],[ESC_NUM_COR_COD_ESC_TG_NEU]]</f>
        <v>1.2222222222222223</v>
      </c>
      <c r="MO92" s="44">
        <f>Tabla25[[#This Row],[ESC_NUM_COR_COD_ROS_TG_POS]]-Tabla25[[#This Row],[ESC_NUM_COR_COD_ESC_TG_POS]]</f>
        <v>-0.375</v>
      </c>
      <c r="MP92" s="44">
        <f>Tabla25[[#This Row],[ESC_NUM_COR_COD_ROS_TG_TOT]]-Tabla25[[#This Row],[ESC_NUM_COR_COD_ESC_TG_TOT]]</f>
        <v>4.1666666666666963E-2</v>
      </c>
      <c r="MQ92" s="44">
        <f>Tabla25[[#This Row],[ESC_DUR_COR_COD_ROS_TG_NEG]]-Tabla25[[#This Row],[ESC_DUR_COR_COD_ESC_TG_NEG]]</f>
        <v>-385.20000000000005</v>
      </c>
      <c r="MR92" s="44">
        <f>Tabla25[[#This Row],[ESC_DUR_COR_COD_ROS_TG_NEU]]-Tabla25[[#This Row],[ESC_DUR_COR_COD_ESC_TG_NEU]]</f>
        <v>154.63492063492072</v>
      </c>
      <c r="MS92" s="44">
        <f>Tabla25[[#This Row],[ESC_DUR_COR_COD_ROS_TG_POS]]-Tabla25[[#This Row],[ESC_DUR_COR_COD_ESC_TG_POS]]</f>
        <v>-3.4285714285715585</v>
      </c>
      <c r="MT92" s="44">
        <f>Tabla25[[#This Row],[ESC_DUR_COR_COD_ROS_TG_TOT]]-Tabla25[[#This Row],[ESC_DUR_COR_COD_ESC_TG_TOT]]</f>
        <v>-66.545238095238119</v>
      </c>
      <c r="MU92" s="47">
        <f>Tabla25[[#This Row],[ROS_NUM_COR_COD_ROS_TG_NEG]]-Tabla25[[#This Row],[ROS_NUM_COR_COD_ESC_TG_NEG]]</f>
        <v>0.29999999999999982</v>
      </c>
      <c r="MV92" s="47">
        <f>Tabla25[[#This Row],[ROS_NUM_COR_COD_ROS_TG_NEU]]-Tabla25[[#This Row],[ROS_NUM_COR_COD_ESC_TG_NEU]]</f>
        <v>-0.5</v>
      </c>
      <c r="MW92" s="47">
        <f>Tabla25[[#This Row],[ROS_NUM_COR_COD_ROS_TG_POS]]-Tabla25[[#This Row],[ROS_NUM_COR_COD_ESC_TG_POS]]</f>
        <v>1.5</v>
      </c>
      <c r="MX92" s="47">
        <f>Tabla25[[#This Row],[ROS_NUM_COR_COD_ROS_TG_TOT]]-Tabla25[[#This Row],[ROS_NUM_COR_COD_ESC_TG_TOT]]</f>
        <v>0.43333333333333313</v>
      </c>
      <c r="MY92" s="47">
        <f>Tabla25[[#This Row],[ROS_DUR_COR_COD_ROS_TG_NEG]]-Tabla25[[#This Row],[ROS_DUR_COR_COD_ESC_TG_NEG]]</f>
        <v>-289.53333333333342</v>
      </c>
      <c r="MZ92" s="47">
        <f>Tabla25[[#This Row],[ROS_DUR_COR_COD_ROS_TG_NEU]]-Tabla25[[#This Row],[ROS_DUR_COR_COD_ESC_TG_NEU]]</f>
        <v>-539.16666666666674</v>
      </c>
      <c r="NA92" s="47">
        <f>Tabla25[[#This Row],[ROS_DUR_COR_COD_ROS_TG_POS]]-Tabla25[[#This Row],[ROS_DUR_COR_COD_ESC_TG_POS]]</f>
        <v>384.78571428571422</v>
      </c>
      <c r="NB92" s="47">
        <f>Tabla25[[#This Row],[ROS_DUR_COR_COD_ROS_TG_TOT]]-Tabla25[[#This Row],[ROS_DUR_COR_COD_ESC_TG_TOT]]</f>
        <v>-160.45098039215691</v>
      </c>
      <c r="NC92">
        <v>171.22222222222223</v>
      </c>
      <c r="ND92">
        <v>231</v>
      </c>
      <c r="NE92">
        <v>223.14285714285714</v>
      </c>
      <c r="NF92">
        <v>206.29166666666666</v>
      </c>
      <c r="NG92">
        <v>263.8</v>
      </c>
      <c r="NH92">
        <v>199.83333333333334</v>
      </c>
      <c r="NI92">
        <v>256.66666666666669</v>
      </c>
      <c r="NJ92">
        <v>238.70588235294119</v>
      </c>
      <c r="NK92">
        <v>242.6</v>
      </c>
      <c r="NL92">
        <v>316</v>
      </c>
      <c r="NM92">
        <v>333.85714285714283</v>
      </c>
      <c r="NN92">
        <v>304.47619047619048</v>
      </c>
      <c r="NO92">
        <v>301.66666666666669</v>
      </c>
      <c r="NP92">
        <v>269.28571428571428</v>
      </c>
      <c r="NQ92">
        <v>346</v>
      </c>
      <c r="NR92">
        <v>305.85000000000002</v>
      </c>
      <c r="NS92">
        <v>322.26315789473682</v>
      </c>
      <c r="NT92">
        <v>288.10000000000002</v>
      </c>
      <c r="NU92">
        <v>278.85000000000002</v>
      </c>
      <c r="NV92">
        <v>295.96610169491527</v>
      </c>
      <c r="NW92">
        <v>272.84210526315792</v>
      </c>
      <c r="NX92">
        <v>332.16666666666669</v>
      </c>
      <c r="NY92">
        <v>275.16666666666669</v>
      </c>
      <c r="NZ92">
        <v>293.0181818181818</v>
      </c>
      <c r="OA92" s="15">
        <f>Tabla2[[#This Row],[ROS_1DU_COR_COD_ROS_TG_NEG]]-Tabla2[[#This Row],[PAS_1DU_COR_COD_ROS_TG_NEG]]</f>
        <v>-151.04093567251459</v>
      </c>
      <c r="OB92" s="15">
        <f>Tabla2[[#This Row],[ROS_1DU_COR_COD_ROS_TG_NEU]]-Tabla2[[#This Row],[PAS_1DU_COR_COD_ROS_TG_NEU]]</f>
        <v>-57.100000000000023</v>
      </c>
      <c r="OC92" s="15">
        <f>Tabla2[[#This Row],[ROS_1DU_COR_COD_ROS_TG_POS]]-Tabla2[[#This Row],[PAS_1DU_COR_COD_ROS_TG_POS]]</f>
        <v>-55.707142857142884</v>
      </c>
      <c r="OD92" s="15">
        <f>Tabla2[[#This Row],[ROS_1DU_COR_COD_ROS_TG_TOT]]-Tabla2[[#This Row],[PAS_1DU_COR_COD_ROS_TG_TOT]]</f>
        <v>-89.67443502824861</v>
      </c>
      <c r="OE92" s="15">
        <f>Tabla2[[#This Row],[ROS_1DU_COR_COD_ESC_TG_NEG]]-Tabla2[[#This Row],[PAS_1DU_COR_COD_ESC_TG_NEG]]</f>
        <v>-9.0421052631579073</v>
      </c>
      <c r="OF92" s="15">
        <f>Tabla2[[#This Row],[ROS_1DU_COR_COD_ESC_TG_NEU]]-Tabla2[[#This Row],[PAS_1DU_COR_COD_ESC_TG_NEU]]</f>
        <v>-132.33333333333334</v>
      </c>
      <c r="OG92" s="15">
        <f>Tabla2[[#This Row],[ROS_1DU_COR_COD_ESC_TG_POS]]-Tabla2[[#This Row],[PAS_1DU_COR_COD_ESC_TG_POS]]</f>
        <v>-18.5</v>
      </c>
      <c r="OH92" s="15">
        <f>Tabla2[[#This Row],[ROS_1DU_COR_COD_ESC_TG_TOT]]-Tabla2[[#This Row],[PAS_1DU_COR_COD_ESC_TG_TOT]]</f>
        <v>-54.312299465240613</v>
      </c>
      <c r="OI92" s="15">
        <f>Tabla2[[#This Row],[PAS_1DU_COR_COD_ROS_TG_NEG]]-Tabla2[[#This Row],[ESC_1DU_COR_COD_ROS_TG_NEG]]</f>
        <v>79.663157894736827</v>
      </c>
      <c r="OJ92" s="15">
        <f>Tabla2[[#This Row],[PAS_1DU_COR_COD_ROS_TG_NEU]]-Tabla2[[#This Row],[ESC_1DU_COR_COD_ROS_TG_NEU]]</f>
        <v>-27.899999999999977</v>
      </c>
      <c r="OK92" s="15">
        <f>Tabla2[[#This Row],[PAS_1DU_COR_COD_ROS_TG_POS]]-Tabla2[[#This Row],[ESC_1DU_COR_COD_ROS_TG_POS]]</f>
        <v>-55.00714285714281</v>
      </c>
      <c r="OL92" s="15">
        <f>Tabla2[[#This Row],[PAS_1DU_COR_COD_ROS_TG_TOT]]-Tabla2[[#This Row],[ESC_1DU_COR_COD_ROS_TG_TOT]]</f>
        <v>-8.5100887812752148</v>
      </c>
      <c r="OM92" s="15">
        <f>Tabla2[[#This Row],[PAS_1DU_COR_COD_ESC_TG_NEG]]-Tabla2[[#This Row],[ESC_1DU_COR_COD_ESC_TG_NEG]]</f>
        <v>-28.824561403508767</v>
      </c>
      <c r="ON92" s="15">
        <f>Tabla2[[#This Row],[PAS_1DU_COR_COD_ESC_TG_NEU]]-Tabla2[[#This Row],[ESC_1DU_COR_COD_ESC_TG_NEU]]</f>
        <v>62.880952380952408</v>
      </c>
      <c r="OO92" s="15">
        <f>Tabla2[[#This Row],[PAS_1DU_COR_COD_ESC_TG_POS]]-Tabla2[[#This Row],[ESC_1DU_COR_COD_ESC_TG_POS]]</f>
        <v>-70.833333333333314</v>
      </c>
      <c r="OP92" s="15">
        <f>Tabla2[[#This Row],[PAS_1DU_COR_COD_ESC_TG_TOT]]-Tabla2[[#This Row],[ESC_1DU_COR_COD_ESC_TG_TOT]]</f>
        <v>-12.831818181818221</v>
      </c>
      <c r="OQ92" s="61">
        <v>-92.577777777777783</v>
      </c>
      <c r="OR92" s="62">
        <v>31.166666666666657</v>
      </c>
      <c r="OS92" s="62">
        <v>-33.523809523809547</v>
      </c>
      <c r="OT92" s="62">
        <v>-32.414215686274531</v>
      </c>
      <c r="OU92" s="62">
        <v>-59.066666666666691</v>
      </c>
      <c r="OV92" s="62">
        <v>46.714285714285722</v>
      </c>
      <c r="OW92" s="62">
        <v>-12.142857142857167</v>
      </c>
      <c r="OX92" s="62">
        <v>-1.3738095238095411</v>
      </c>
      <c r="OY92" s="62">
        <v>49.421052631578902</v>
      </c>
      <c r="OZ92" s="62">
        <v>-44.066666666666663</v>
      </c>
      <c r="PA92" s="62">
        <v>3.6833333333333371</v>
      </c>
      <c r="PB92" s="62">
        <v>2.9479198767334651</v>
      </c>
    </row>
    <row r="93" spans="1:418" x14ac:dyDescent="0.3">
      <c r="A93" s="4" t="s">
        <v>91</v>
      </c>
      <c r="B93" s="2">
        <v>30</v>
      </c>
      <c r="C93" s="2">
        <v>2</v>
      </c>
      <c r="D93" s="2">
        <v>34</v>
      </c>
      <c r="E93">
        <v>1.25</v>
      </c>
      <c r="F93">
        <v>261.3</v>
      </c>
      <c r="G93">
        <v>0.94736842105263153</v>
      </c>
      <c r="H93">
        <v>253</v>
      </c>
      <c r="I93">
        <v>0.57894736842105265</v>
      </c>
      <c r="J93">
        <v>209.5</v>
      </c>
      <c r="K93">
        <v>0.90740740740740744</v>
      </c>
      <c r="L93">
        <v>243.86206896551724</v>
      </c>
      <c r="M93">
        <v>1.3125</v>
      </c>
      <c r="N93">
        <v>321.54545454545456</v>
      </c>
      <c r="O93">
        <v>1.5263157894736843</v>
      </c>
      <c r="P93">
        <v>311.78571428571428</v>
      </c>
      <c r="Q93">
        <v>1.3157894736842106</v>
      </c>
      <c r="R93">
        <v>282.35714285714283</v>
      </c>
      <c r="S93">
        <v>1.3888888888888888</v>
      </c>
      <c r="T93">
        <v>303.97435897435895</v>
      </c>
      <c r="U93">
        <v>1.1481481481481481</v>
      </c>
      <c r="V93">
        <v>278.33823529411762</v>
      </c>
      <c r="W93">
        <v>0.9375</v>
      </c>
      <c r="X93">
        <v>212.90909090909091</v>
      </c>
      <c r="Y93">
        <v>0.78947368421052633</v>
      </c>
      <c r="Z93">
        <v>195.08333333333334</v>
      </c>
      <c r="AA93">
        <v>0.73684210526315785</v>
      </c>
      <c r="AB93">
        <v>198.7</v>
      </c>
      <c r="AC93">
        <v>0.81481481481481477</v>
      </c>
      <c r="AD93">
        <v>202.12121212121212</v>
      </c>
      <c r="AE93">
        <v>0.81481481481481477</v>
      </c>
      <c r="AF93">
        <v>202.12121212121212</v>
      </c>
      <c r="AG93">
        <v>1.037037037037037</v>
      </c>
      <c r="AH93">
        <v>253.43564356435644</v>
      </c>
      <c r="AI93">
        <v>1.25</v>
      </c>
      <c r="AJ93">
        <v>169.33333333333334</v>
      </c>
      <c r="AK93">
        <v>2</v>
      </c>
      <c r="AL93">
        <v>467</v>
      </c>
      <c r="AM93">
        <v>1</v>
      </c>
      <c r="AN93">
        <v>290</v>
      </c>
      <c r="AO93">
        <v>1.3333333333333333</v>
      </c>
      <c r="AP93">
        <v>253</v>
      </c>
      <c r="AQ93">
        <v>0.5</v>
      </c>
      <c r="AR93">
        <v>199</v>
      </c>
      <c r="AS93">
        <v>0</v>
      </c>
      <c r="AU93">
        <v>2</v>
      </c>
      <c r="AV93">
        <v>337</v>
      </c>
      <c r="AW93">
        <v>0.66666666666666663</v>
      </c>
      <c r="AX93">
        <v>245</v>
      </c>
      <c r="AY93">
        <v>1</v>
      </c>
      <c r="AZ93">
        <v>250</v>
      </c>
      <c r="BA93">
        <v>1.5</v>
      </c>
      <c r="BB93">
        <v>208.33333333333334</v>
      </c>
      <c r="BC93">
        <v>3</v>
      </c>
      <c r="BD93">
        <v>330</v>
      </c>
      <c r="BE93">
        <v>2</v>
      </c>
      <c r="BF93">
        <v>628</v>
      </c>
      <c r="BG93">
        <v>1.8333333333333333</v>
      </c>
      <c r="BH93">
        <v>316.60000000000002</v>
      </c>
      <c r="BI93">
        <v>1.8333333333333333</v>
      </c>
      <c r="BJ93">
        <v>316.60000000000002</v>
      </c>
      <c r="BK93">
        <v>1.2777777777777777</v>
      </c>
      <c r="BL93">
        <v>275.61538461538464</v>
      </c>
      <c r="BM93">
        <v>1.0611111111111111</v>
      </c>
      <c r="BN93">
        <v>255.96491228070175</v>
      </c>
      <c r="BO93">
        <v>1</v>
      </c>
      <c r="BP93">
        <v>316</v>
      </c>
      <c r="BQ93">
        <v>2</v>
      </c>
      <c r="BR93">
        <v>267.75</v>
      </c>
      <c r="BS93">
        <v>2.3333333333333335</v>
      </c>
      <c r="BT93">
        <v>371.5</v>
      </c>
      <c r="BU93">
        <v>1.7058823529411764</v>
      </c>
      <c r="BV93">
        <v>326.76923076923077</v>
      </c>
      <c r="BW93">
        <v>1</v>
      </c>
      <c r="BX93">
        <v>321.66666666666669</v>
      </c>
      <c r="BY93">
        <v>1.625</v>
      </c>
      <c r="BZ93">
        <v>421.6</v>
      </c>
      <c r="CA93">
        <v>1.3333333333333333</v>
      </c>
      <c r="CB93">
        <v>384.33333333333331</v>
      </c>
      <c r="CC93">
        <v>1.368421052631579</v>
      </c>
      <c r="CD93">
        <v>384.18181818181819</v>
      </c>
      <c r="CE93">
        <v>1.5277777777777777</v>
      </c>
      <c r="CF93">
        <v>353.08333333333331</v>
      </c>
      <c r="CG93">
        <v>1.5714285714285714</v>
      </c>
      <c r="CH93">
        <v>251.66666666666666</v>
      </c>
      <c r="CI93">
        <v>0.75</v>
      </c>
      <c r="CJ93">
        <v>195.33333333333334</v>
      </c>
      <c r="CK93">
        <v>1</v>
      </c>
      <c r="CL93">
        <v>282</v>
      </c>
      <c r="CM93">
        <v>1.1764705882352942</v>
      </c>
      <c r="CN93">
        <v>245.16666666666666</v>
      </c>
      <c r="CO93">
        <v>2.4</v>
      </c>
      <c r="CP93">
        <v>447.2</v>
      </c>
      <c r="CQ93">
        <v>1.875</v>
      </c>
      <c r="CR93">
        <v>424.66666666666669</v>
      </c>
      <c r="CS93">
        <v>0.5</v>
      </c>
      <c r="CT93">
        <v>396</v>
      </c>
      <c r="CU93">
        <v>1.5789473684210527</v>
      </c>
      <c r="CV93">
        <v>431.66666666666669</v>
      </c>
      <c r="CW93">
        <v>1.3888888888888888</v>
      </c>
      <c r="CX93">
        <v>338.41666666666669</v>
      </c>
      <c r="CY93">
        <v>1.4583333333333333</v>
      </c>
      <c r="CZ93">
        <v>345.75</v>
      </c>
      <c r="DA93">
        <v>2.1428571428571428</v>
      </c>
      <c r="DB93">
        <v>359.71428571428572</v>
      </c>
      <c r="DC93">
        <v>1.25</v>
      </c>
      <c r="DD93">
        <v>173.25</v>
      </c>
      <c r="DE93">
        <v>2.3333333333333335</v>
      </c>
      <c r="DF93">
        <v>400.33333333333331</v>
      </c>
      <c r="DG93">
        <v>2</v>
      </c>
      <c r="DH93">
        <v>330.1764705882353</v>
      </c>
      <c r="DI93">
        <v>1.6</v>
      </c>
      <c r="DJ93">
        <v>260.5</v>
      </c>
      <c r="DK93">
        <v>0.875</v>
      </c>
      <c r="DL93">
        <v>226.6</v>
      </c>
      <c r="DM93">
        <v>2</v>
      </c>
      <c r="DN93">
        <v>394.2</v>
      </c>
      <c r="DO93">
        <v>1.4210526315789473</v>
      </c>
      <c r="DP93">
        <v>296.14285714285717</v>
      </c>
      <c r="DQ93">
        <v>1.6944444444444444</v>
      </c>
      <c r="DR93">
        <v>314.80645161290323</v>
      </c>
      <c r="DS93">
        <v>1.6944444444444444</v>
      </c>
      <c r="DT93">
        <v>314.80645161290323</v>
      </c>
      <c r="DU93">
        <v>1.537037037037037</v>
      </c>
      <c r="DV93">
        <v>333.60759493670884</v>
      </c>
      <c r="DW93">
        <v>2.6666666666666665</v>
      </c>
      <c r="DX93">
        <v>877</v>
      </c>
      <c r="DY93">
        <v>1.3333333333333333</v>
      </c>
      <c r="DZ93">
        <v>323</v>
      </c>
      <c r="EA93">
        <v>2</v>
      </c>
      <c r="EB93">
        <v>308</v>
      </c>
      <c r="EC93">
        <v>1.8461538461538463</v>
      </c>
      <c r="ED93">
        <v>427.8</v>
      </c>
      <c r="EE93">
        <v>1.4</v>
      </c>
      <c r="EF93">
        <v>292.33333333333331</v>
      </c>
      <c r="EG93">
        <v>3.5</v>
      </c>
      <c r="EH93">
        <v>681.5</v>
      </c>
      <c r="EI93">
        <v>0.5</v>
      </c>
      <c r="EJ93">
        <v>490</v>
      </c>
      <c r="EK93">
        <v>1.4545454545454546</v>
      </c>
      <c r="EL93">
        <v>455</v>
      </c>
      <c r="EM93">
        <v>1.6666666666666667</v>
      </c>
      <c r="EN93">
        <v>438</v>
      </c>
      <c r="EO93">
        <v>1</v>
      </c>
      <c r="EP93">
        <v>328</v>
      </c>
      <c r="EQ93">
        <v>1.1666666666666667</v>
      </c>
      <c r="ER93">
        <v>202.6</v>
      </c>
      <c r="ES93">
        <v>1.5</v>
      </c>
      <c r="ET93">
        <v>203.5</v>
      </c>
      <c r="EU93">
        <v>1.2307692307692308</v>
      </c>
      <c r="EV93">
        <v>225.72727272727272</v>
      </c>
      <c r="EW93">
        <v>2</v>
      </c>
      <c r="EX93">
        <v>394.75</v>
      </c>
      <c r="EY93">
        <v>0.5</v>
      </c>
      <c r="EZ93">
        <v>386</v>
      </c>
      <c r="FA93">
        <v>2.75</v>
      </c>
      <c r="FB93">
        <v>644.66666666666663</v>
      </c>
      <c r="FC93">
        <v>2</v>
      </c>
      <c r="FD93">
        <v>487.375</v>
      </c>
      <c r="FE93">
        <v>1.5833333333333333</v>
      </c>
      <c r="FF93">
        <v>335.89473684210526</v>
      </c>
      <c r="FG93">
        <v>1.625</v>
      </c>
      <c r="FH93">
        <v>382.57142857142856</v>
      </c>
      <c r="FI93">
        <v>2.6666666666666665</v>
      </c>
      <c r="FJ93">
        <v>678.5</v>
      </c>
      <c r="FK93">
        <v>2</v>
      </c>
      <c r="FL93">
        <v>379.66666666666669</v>
      </c>
      <c r="FM93">
        <v>0.75</v>
      </c>
      <c r="FN93">
        <v>715</v>
      </c>
      <c r="FO93">
        <v>1.7692307692307692</v>
      </c>
      <c r="FP93">
        <v>483.33333333333331</v>
      </c>
      <c r="FQ93">
        <v>2</v>
      </c>
      <c r="FR93">
        <v>305</v>
      </c>
      <c r="FS93">
        <v>4</v>
      </c>
      <c r="FT93">
        <v>535</v>
      </c>
      <c r="FU93">
        <v>2</v>
      </c>
      <c r="FV93">
        <v>417.75</v>
      </c>
      <c r="FW93">
        <v>2.3636363636363638</v>
      </c>
      <c r="FX93">
        <v>387.81818181818181</v>
      </c>
      <c r="FY93">
        <v>2.0416666666666665</v>
      </c>
      <c r="FZ93">
        <v>430.8</v>
      </c>
      <c r="GA93">
        <v>2.0416666666666665</v>
      </c>
      <c r="GB93">
        <v>430.8</v>
      </c>
      <c r="GC93">
        <v>1.7638888888888888</v>
      </c>
      <c r="GD93">
        <v>400.10909090909092</v>
      </c>
      <c r="GE93">
        <v>1.6277777777777778</v>
      </c>
      <c r="GF93">
        <v>360.90298507462688</v>
      </c>
      <c r="GG93">
        <v>2</v>
      </c>
      <c r="GH93">
        <v>392.4</v>
      </c>
      <c r="GI93">
        <v>0.33333333333333331</v>
      </c>
      <c r="GJ93">
        <v>125</v>
      </c>
      <c r="GK93">
        <v>2</v>
      </c>
      <c r="GL93">
        <v>237.5</v>
      </c>
      <c r="GM93">
        <v>1.5833333333333333</v>
      </c>
      <c r="GN93">
        <v>320.25</v>
      </c>
      <c r="GO93">
        <v>1.5</v>
      </c>
      <c r="GP93">
        <v>338.75</v>
      </c>
      <c r="GQ93">
        <v>2.5</v>
      </c>
      <c r="GR93">
        <v>521.33333333333337</v>
      </c>
      <c r="GS93">
        <v>1.125</v>
      </c>
      <c r="GT93">
        <v>305.8</v>
      </c>
      <c r="GU93">
        <v>1.5555555555555556</v>
      </c>
      <c r="GV93">
        <v>370.66666666666669</v>
      </c>
      <c r="GW93">
        <v>1.5666666666666667</v>
      </c>
      <c r="GX93">
        <v>350.5</v>
      </c>
      <c r="GY93">
        <v>0.5714285714285714</v>
      </c>
      <c r="GZ93">
        <v>230.5</v>
      </c>
      <c r="HA93">
        <v>4.666666666666667</v>
      </c>
      <c r="HB93">
        <v>759.66666666666663</v>
      </c>
      <c r="HC93">
        <v>2</v>
      </c>
      <c r="HD93">
        <v>359</v>
      </c>
      <c r="HE93">
        <v>1.8333333333333333</v>
      </c>
      <c r="HF93">
        <v>494</v>
      </c>
      <c r="HG93">
        <v>1.5</v>
      </c>
      <c r="HH93">
        <v>483</v>
      </c>
      <c r="HI93">
        <v>0.75</v>
      </c>
      <c r="HJ93">
        <v>246</v>
      </c>
      <c r="HK93">
        <v>1.125</v>
      </c>
      <c r="HL93">
        <v>294</v>
      </c>
      <c r="HM93">
        <v>1.1666666666666667</v>
      </c>
      <c r="HN93">
        <v>341.1</v>
      </c>
      <c r="HO93">
        <v>1.4333333333333333</v>
      </c>
      <c r="HP93">
        <v>404.05882352941177</v>
      </c>
      <c r="HQ93">
        <v>1.5</v>
      </c>
      <c r="HR93">
        <v>375.10810810810813</v>
      </c>
      <c r="HS93">
        <v>0.5714285714285714</v>
      </c>
      <c r="HT93">
        <v>222.66666666666666</v>
      </c>
      <c r="HU93">
        <v>0.33333333333333331</v>
      </c>
      <c r="HV93">
        <v>214</v>
      </c>
      <c r="HW93">
        <v>0.5</v>
      </c>
      <c r="HX93">
        <v>139</v>
      </c>
      <c r="HY93">
        <v>0.5</v>
      </c>
      <c r="HZ93">
        <v>204.2</v>
      </c>
      <c r="IA93">
        <v>1.1666666666666667</v>
      </c>
      <c r="IB93">
        <v>212.2</v>
      </c>
      <c r="IC93">
        <v>1</v>
      </c>
      <c r="ID93">
        <v>311.5</v>
      </c>
      <c r="IE93">
        <v>0.5</v>
      </c>
      <c r="IF93">
        <v>135.25</v>
      </c>
      <c r="IG93">
        <v>0.83333333333333337</v>
      </c>
      <c r="IH93">
        <v>202.27272727272728</v>
      </c>
      <c r="II93">
        <v>0.7</v>
      </c>
      <c r="IJ93">
        <v>202.875</v>
      </c>
      <c r="IK93">
        <v>0.7</v>
      </c>
      <c r="IL93">
        <v>202.875</v>
      </c>
      <c r="IM93">
        <v>1.2333333333333334</v>
      </c>
      <c r="IN93">
        <v>323.11320754716979</v>
      </c>
      <c r="IO93">
        <v>1.3333333333333333</v>
      </c>
      <c r="IP93">
        <v>199.33333333333334</v>
      </c>
      <c r="IQ93">
        <v>2.1428571428571428</v>
      </c>
      <c r="IR93">
        <v>500.2</v>
      </c>
      <c r="IS93">
        <v>1</v>
      </c>
      <c r="IT93">
        <v>345.75</v>
      </c>
      <c r="IU93">
        <v>1.5</v>
      </c>
      <c r="IV93">
        <v>373.5</v>
      </c>
      <c r="IW93">
        <v>1.25</v>
      </c>
      <c r="IX93">
        <v>439</v>
      </c>
      <c r="IY93">
        <v>1.8333333333333333</v>
      </c>
      <c r="IZ93">
        <v>328.2</v>
      </c>
      <c r="JA93">
        <v>3</v>
      </c>
      <c r="JB93">
        <v>546.5</v>
      </c>
      <c r="JC93">
        <v>1.8333333333333333</v>
      </c>
      <c r="JD93">
        <v>401.33333333333331</v>
      </c>
      <c r="JE93">
        <v>1.6333333333333333</v>
      </c>
      <c r="JF93">
        <v>385.42857142857144</v>
      </c>
      <c r="JG93">
        <v>1.3333333333333333</v>
      </c>
      <c r="JH93">
        <v>266</v>
      </c>
      <c r="JI93">
        <v>0.8571428571428571</v>
      </c>
      <c r="JJ93">
        <v>243.5</v>
      </c>
      <c r="JK93">
        <v>1.5</v>
      </c>
      <c r="JL93">
        <v>336.6</v>
      </c>
      <c r="JM93">
        <v>1.2222222222222223</v>
      </c>
      <c r="JN93">
        <v>289.90909090909093</v>
      </c>
      <c r="JO93">
        <v>1.5</v>
      </c>
      <c r="JP93">
        <v>186.5</v>
      </c>
      <c r="JQ93">
        <v>0.66666666666666663</v>
      </c>
      <c r="JR93">
        <v>264.66666666666669</v>
      </c>
      <c r="JS93">
        <v>1.5</v>
      </c>
      <c r="JT93">
        <v>205.5</v>
      </c>
      <c r="JU93">
        <v>1.0833333333333333</v>
      </c>
      <c r="JV93">
        <v>216.77777777777777</v>
      </c>
      <c r="JW93">
        <v>1.1666666666666667</v>
      </c>
      <c r="JX93">
        <v>257</v>
      </c>
      <c r="JY93">
        <v>1.4</v>
      </c>
      <c r="JZ93">
        <v>322.78048780487802</v>
      </c>
      <c r="KA93">
        <v>2.6666666666666665</v>
      </c>
      <c r="KB93">
        <v>644.5</v>
      </c>
      <c r="KC93">
        <v>1.7142857142857142</v>
      </c>
      <c r="KD93">
        <v>327.60000000000002</v>
      </c>
      <c r="KE93">
        <v>1.25</v>
      </c>
      <c r="KF93">
        <v>515</v>
      </c>
      <c r="KG93">
        <v>1.6666666666666667</v>
      </c>
      <c r="KH93">
        <v>458.5</v>
      </c>
      <c r="KI93">
        <v>0.25</v>
      </c>
      <c r="KJ93">
        <v>82</v>
      </c>
      <c r="KK93">
        <v>0.5</v>
      </c>
      <c r="KL93">
        <v>176.66666666666666</v>
      </c>
      <c r="KM93">
        <v>0.5</v>
      </c>
      <c r="KN93">
        <v>127</v>
      </c>
      <c r="KO93">
        <v>0.41666666666666669</v>
      </c>
      <c r="KP93">
        <v>147.80000000000001</v>
      </c>
      <c r="KQ93">
        <v>1.1666666666666667</v>
      </c>
      <c r="KR93">
        <v>367.11764705882354</v>
      </c>
      <c r="KS93">
        <v>1.1666666666666667</v>
      </c>
      <c r="KT93">
        <v>367.11764705882354</v>
      </c>
      <c r="KU93">
        <v>1.3222222222222222</v>
      </c>
      <c r="KV93">
        <v>335.77586206896552</v>
      </c>
      <c r="KW93">
        <v>1.2777777777777777</v>
      </c>
      <c r="KX93">
        <v>329.72972972972974</v>
      </c>
      <c r="KY93" s="15">
        <f>Tabla2[[#This Row],[ROS_NUM_COR_COD_ROS_TG_NEG]]-Tabla2[[#This Row],[PAS_NUM_COR_COD_ROS_TG_NEG]]</f>
        <v>0.1875</v>
      </c>
      <c r="KZ93" s="15">
        <f>Tabla2[[#This Row],[ROS_DUR_COR_COD_ROS_TG_NEG]]-Tabla2[[#This Row],[PAS_DUR_COR_COD_ROS_TG_NEG]]</f>
        <v>161.45454545454544</v>
      </c>
      <c r="LA93" s="15">
        <f>Tabla2[[#This Row],[ROS_NUM_COR_COD_ROS_TG_NEU]]-Tabla2[[#This Row],[PAS_NUM_COR_COD_ROS_TG_NEU]]</f>
        <v>-0.77631578947368429</v>
      </c>
      <c r="LB93" s="15">
        <f>Tabla2[[#This Row],[ROS_DUR_COR_COD_ROS_TG_NEU]]-Tabla2[[#This Row],[PAS_DUR_COR_COD_ROS_TG_NEU]]</f>
        <v>-65.785714285714278</v>
      </c>
      <c r="LC93" s="15">
        <f>Tabla2[[#This Row],[ROS_NUM_COR_COD_ROS_TG_POS]]-Tabla2[[#This Row],[PAS_NUM_COR_COD_ROS_TG_POS]]</f>
        <v>-0.19078947368421062</v>
      </c>
      <c r="LD93" s="15">
        <f>Tabla2[[#This Row],[ROS_DUR_COR_COD_ROS_TG_POS]]-Tabla2[[#This Row],[PAS_DUR_COR_COD_ROS_TG_POS]]</f>
        <v>11.642857142857167</v>
      </c>
      <c r="LE93" s="15">
        <f>Tabla2[[#This Row],[ROS_NUM_COR_COD_ROS_TG_TOT]]-Tabla2[[#This Row],[PAS_NUM_COR_COD_ROS_TG_TOT]]</f>
        <v>-0.2222222222222221</v>
      </c>
      <c r="LF93" s="15">
        <f>Tabla2[[#This Row],[ROS_DUR_COR_COD_ROS_TG_TOT]]-Tabla2[[#This Row],[PAS_DUR_COR_COD_ROS_TG_TOT]]</f>
        <v>37.125641025641073</v>
      </c>
      <c r="LG93" s="15">
        <f>Tabla2[[#This Row],[ROS_NUM_COR_COD_ESC_TG_NEG]]-Tabla2[[#This Row],[PAS_NUM_COR_COD_ESC_TG_NEG]]</f>
        <v>0.25</v>
      </c>
      <c r="LH93" s="15">
        <f>Tabla2[[#This Row],[ROS_DUR_COR_COD_ESC_TG_NEG]]-Tabla2[[#This Row],[PAS_DUR_COR_COD_ESC_TG_NEG]]</f>
        <v>77.449999999999989</v>
      </c>
      <c r="LI93" s="15">
        <f>Tabla2[[#This Row],[ROS_NUM_COR_COD_ESC_TG_NEU]]-Tabla2[[#This Row],[PAS_NUM_COR_COD_ESC_TG_NEU]]</f>
        <v>1.5526315789473686</v>
      </c>
      <c r="LJ93" s="15">
        <f>Tabla2[[#This Row],[ROS_NUM_COR_COD_ESC_TG_NEG]]-Tabla2[[#This Row],[PAS_NUM_COR_COD_ESC_TG_NEG]]</f>
        <v>0.25</v>
      </c>
      <c r="LK93" s="15">
        <f>Tabla2[[#This Row],[ROS_NUM_COR_COD_ESC_TG_POS]]-Tabla2[[#This Row],[PAS_NUM_COR_COD_ESC_TG_POS]]</f>
        <v>0.54605263157894735</v>
      </c>
      <c r="LL93" s="15">
        <f>Tabla2[[#This Row],[ROS_DUR_COR_COD_ESC_TG_POS]]-Tabla2[[#This Row],[PAS_DUR_COR_COD_ESC_TG_POS]]</f>
        <v>96.300000000000011</v>
      </c>
      <c r="LM93" s="15">
        <f>Tabla2[[#This Row],[ROS_NUM_COR_COD_ESC_TG_TOT]]-Tabla2[[#This Row],[PAS_NUM_COR_COD_ESC_TG_TOT]]</f>
        <v>0.64814814814814814</v>
      </c>
      <c r="LN93" s="15">
        <f>Tabla2[[#This Row],[ROS_DUR_COR_COD_ESC_TG_TOT]]-Tabla2[[#This Row],[PAS_DUR_COR_COD_ESC_TG_TOT]]</f>
        <v>126.80459770114945</v>
      </c>
      <c r="LO93" s="15">
        <f>Tabla2[[#This Row],[PAS_NUM_COR_COD_ROS_TG_NEG]]-Tabla2[[#This Row],[ESC_NUM_COR_COD_ROS_TG_NEG]]</f>
        <v>-1.0874999999999999</v>
      </c>
      <c r="LP93" s="15">
        <f>Tabla2[[#This Row],[PAS_DUR_COR_COD_ROS_TG_NEG]]-Tabla2[[#This Row],[ESC_DUR_COR_COD_ROS_TG_NEG]]</f>
        <v>-125.65454545454543</v>
      </c>
      <c r="LQ93" s="15">
        <f>Tabla2[[#This Row],[PAS_NUM_COR_COD_ROS_TG_NEU]]-Tabla2[[#This Row],[ESC_NUM_COR_COD_ROS_TG_NEU]]</f>
        <v>-0.34868421052631571</v>
      </c>
      <c r="LR93" s="15">
        <f>Tabla2[[#This Row],[PAS_DUR_COR_COD_ROS_TG_NEU]]-Tabla2[[#This Row],[ESC_DUR_COR_COD_ROS_TG_NEU]]</f>
        <v>-112.88095238095241</v>
      </c>
      <c r="LS93" s="15">
        <f>Tabla2[[#This Row],[PAS_NUM_COR_COD_ROS_TG_POS]]-Tabla2[[#This Row],[ESC_NUM_COR_COD_ROS_TG_POS]]</f>
        <v>0.81578947368421062</v>
      </c>
      <c r="LT93" s="15">
        <f>Tabla2[[#This Row],[PAS_DUR_COR_COD_ROS_TG_POS]]-Tabla2[[#This Row],[ESC_DUR_COR_COD_ROS_TG_POS]]</f>
        <v>-113.64285714285717</v>
      </c>
      <c r="LU93" s="15">
        <f>Tabla2[[#This Row],[PAS_NUM_COR_COD_ROS_TG_TOT]]-Tabla2[[#This Row],[ESC_NUM_COR_COD_ROS_TG_TOT]]</f>
        <v>-0.19005847953216382</v>
      </c>
      <c r="LV93" s="15">
        <f>Tabla2[[#This Row],[PAS_DUR_COR_COD_ROS_TG_TOT]]-Tabla2[[#This Row],[ESC_DUR_COR_COD_ROS_TG_TOT]]</f>
        <v>-127.69230769230774</v>
      </c>
      <c r="LW93" s="15">
        <f>Tabla2[[#This Row],[PAS_NUM_COR_COD_ESC_TG_NEG]]-Tabla2[[#This Row],[ESC_NUM_COR_COD_ESC_TG_NEG]]</f>
        <v>0.25</v>
      </c>
      <c r="LX93" s="15">
        <f>Tabla2[[#This Row],[PAS_DUR_COR_COD_ESC_TG_NEG]]-Tabla2[[#This Row],[ESC_DUR_COR_COD_ESC_TG_NEG]]</f>
        <v>-60.366666666666674</v>
      </c>
      <c r="LY93" s="15">
        <f>Tabla2[[#This Row],[PAS_NUM_COR_COD_ESC_TG_NEU]]-Tabla2[[#This Row],[ESC_NUM_COR_COD_ESC_TG_NEU]]</f>
        <v>-0.67763157894736847</v>
      </c>
      <c r="LZ93" s="15">
        <f>Tabla2[[#This Row],[PAS_DUR_COR_COD_ESC_TG_NEU]]-Tabla2[[#This Row],[ESC_DUR_COR_COD_ESC_TG_NEU]]</f>
        <v>-168.60000000000002</v>
      </c>
      <c r="MA93" s="15">
        <f>Tabla2[[#This Row],[PAS_NUM_COR_COD_ESC_TG_POS]]-Tabla2[[#This Row],[ESC_NUM_COR_COD_ESC_TG_POS]]</f>
        <v>-0.7543859649122806</v>
      </c>
      <c r="MB93" s="15">
        <f>Tabla2[[#This Row],[PAS_DUR_COR_COD_ESC_TG_POS]]-Tabla2[[#This Row],[ESC_DUR_COR_COD_ESC_TG_POS]]</f>
        <v>-174.83333333333331</v>
      </c>
      <c r="MC93" s="15">
        <f>Tabla2[[#This Row],[PAS_NUM_COR_COD_ESC_TG_TOT]]-Tabla2[[#This Row],[ESC_NUM_COR_COD_ESC_TG_TOT]]</f>
        <v>-0.46101364522417154</v>
      </c>
      <c r="MD93" s="15">
        <f>Tabla2[[#This Row],[PAS_DUR_COR_COD_ESC_TG_TOT]]-Tabla2[[#This Row],[ESC_DUR_COR_COD_ESC_TG_TOT]]</f>
        <v>-140.31974921630095</v>
      </c>
      <c r="ME93" s="42">
        <f>Tabla25[[#This Row],[PAS_NUM_COR_COD_ROS_TG_NEG]]-Tabla25[[#This Row],[PAS_NUM_COR_COD_ESC_TG_NEG]]</f>
        <v>6.25E-2</v>
      </c>
      <c r="MF93" s="42">
        <f>Tabla25[[#This Row],[PAS_NUM_COR_COD_ROS_TG_NEU]]-Tabla25[[#This Row],[PAS_NUM_COR_COD_ESC_TG_NEU]]</f>
        <v>0.57894736842105277</v>
      </c>
      <c r="MG93" s="42">
        <f>Tabla25[[#This Row],[PAS_NUM_COR_COD_ROS_TG_POS]]-Tabla25[[#This Row],[PAS_NUM_COR_COD_ESC_TG_POS]]</f>
        <v>0.73684210526315796</v>
      </c>
      <c r="MH93" s="42">
        <f>Tabla25[[#This Row],[PAS_NUM_COR_COD_ROS_TG_TOT]]-Tabla25[[#This Row],[PAS_NUM_COR_COD_ESC_TG_TOT]]</f>
        <v>0.4814814814814814</v>
      </c>
      <c r="MI93" s="42">
        <f>Tabla25[[#This Row],[PAS_DUR_COR_COD_ROS_TG_NEG]]-Tabla25[[#This Row],[PAS_DUR_COR_COD_ESC_TG_NEG]]</f>
        <v>60.24545454545455</v>
      </c>
      <c r="MJ93" s="42">
        <f>Tabla25[[#This Row],[PAS_DUR_COR_COD_ROS_TG_NEU]]-Tabla25[[#This Row],[PAS_DUR_COR_COD_ESC_TG_NEU]]</f>
        <v>58.785714285714278</v>
      </c>
      <c r="MK93" s="42">
        <f>Tabla25[[#This Row],[PAS_DUR_COR_COD_ROS_TG_POS]]-Tabla25[[#This Row],[PAS_DUR_COR_COD_ESC_TG_POS]]</f>
        <v>72.857142857142833</v>
      </c>
      <c r="ML93" s="42">
        <f>Tabla25[[#This Row],[PAS_DUR_COR_COD_ROS_TG_TOT]]-Tabla25[[#This Row],[PAS_DUR_COR_COD_ESC_TG_TOT]]</f>
        <v>60.112290008841711</v>
      </c>
      <c r="MM93" s="44">
        <f>Tabla25[[#This Row],[ESC_NUM_COR_COD_ROS_TG_NEG]]-Tabla25[[#This Row],[ESC_NUM_COR_COD_ESC_TG_NEG]]</f>
        <v>1.4</v>
      </c>
      <c r="MN93" s="44">
        <f>Tabla25[[#This Row],[ESC_NUM_COR_COD_ROS_TG_NEU]]-Tabla25[[#This Row],[ESC_NUM_COR_COD_ESC_TG_NEU]]</f>
        <v>0.25</v>
      </c>
      <c r="MO93" s="44">
        <f>Tabla25[[#This Row],[ESC_NUM_COR_COD_ROS_TG_POS]]-Tabla25[[#This Row],[ESC_NUM_COR_COD_ESC_TG_POS]]</f>
        <v>-0.83333333333333326</v>
      </c>
      <c r="MP93" s="44">
        <f>Tabla25[[#This Row],[ESC_NUM_COR_COD_ROS_TG_TOT]]-Tabla25[[#This Row],[ESC_NUM_COR_COD_ESC_TG_TOT]]</f>
        <v>0.21052631578947367</v>
      </c>
      <c r="MQ93" s="44">
        <f>Tabla25[[#This Row],[ESC_DUR_COR_COD_ROS_TG_NEG]]-Tabla25[[#This Row],[ESC_DUR_COR_COD_ESC_TG_NEG]]</f>
        <v>125.5333333333333</v>
      </c>
      <c r="MR93" s="44">
        <f>Tabla25[[#This Row],[ESC_DUR_COR_COD_ROS_TG_NEU]]-Tabla25[[#This Row],[ESC_DUR_COR_COD_ESC_TG_NEU]]</f>
        <v>3.0666666666666629</v>
      </c>
      <c r="MS93" s="44">
        <f>Tabla25[[#This Row],[ESC_DUR_COR_COD_ROS_TG_POS]]-Tabla25[[#This Row],[ESC_DUR_COR_COD_ESC_TG_POS]]</f>
        <v>11.666666666666686</v>
      </c>
      <c r="MT93" s="44">
        <f>Tabla25[[#This Row],[ESC_DUR_COR_COD_ROS_TG_TOT]]-Tabla25[[#This Row],[ESC_DUR_COR_COD_ESC_TG_TOT]]</f>
        <v>47.484848484848499</v>
      </c>
      <c r="MU93" s="47">
        <f>Tabla25[[#This Row],[ROS_NUM_COR_COD_ROS_TG_NEG]]-Tabla25[[#This Row],[ROS_NUM_COR_COD_ESC_TG_NEG]]</f>
        <v>0</v>
      </c>
      <c r="MV93" s="47">
        <f>Tabla25[[#This Row],[ROS_NUM_COR_COD_ROS_TG_NEU]]-Tabla25[[#This Row],[ROS_NUM_COR_COD_ESC_TG_NEU]]</f>
        <v>-1.75</v>
      </c>
      <c r="MW93" s="47">
        <f>Tabla25[[#This Row],[ROS_NUM_COR_COD_ROS_TG_POS]]-Tabla25[[#This Row],[ROS_NUM_COR_COD_ESC_TG_POS]]</f>
        <v>0</v>
      </c>
      <c r="MX93" s="47">
        <f>Tabla25[[#This Row],[ROS_NUM_COR_COD_ROS_TG_TOT]]-Tabla25[[#This Row],[ROS_NUM_COR_COD_ESC_TG_TOT]]</f>
        <v>-0.38888888888888884</v>
      </c>
      <c r="MY93" s="47">
        <f>Tabla25[[#This Row],[ROS_DUR_COR_COD_ROS_TG_NEG]]-Tabla25[[#This Row],[ROS_DUR_COR_COD_ESC_TG_NEG]]</f>
        <v>144.25</v>
      </c>
      <c r="MZ93" s="47">
        <f>Tabla25[[#This Row],[ROS_DUR_COR_COD_ROS_TG_NEU]]-Tabla25[[#This Row],[ROS_DUR_COR_COD_ESC_TG_NEU]]</f>
        <v>-275.33333333333337</v>
      </c>
      <c r="NA93" s="47">
        <f>Tabla25[[#This Row],[ROS_DUR_COR_COD_ROS_TG_POS]]-Tabla25[[#This Row],[ROS_DUR_COR_COD_ESC_TG_POS]]</f>
        <v>-11.800000000000011</v>
      </c>
      <c r="NB93" s="47">
        <f>Tabla25[[#This Row],[ROS_DUR_COR_COD_ROS_TG_TOT]]-Tabla25[[#This Row],[ROS_DUR_COR_COD_ESC_TG_TOT]]</f>
        <v>-29.566666666666663</v>
      </c>
      <c r="NC93">
        <v>135</v>
      </c>
      <c r="ND93">
        <v>200.5</v>
      </c>
      <c r="NE93">
        <v>177.8</v>
      </c>
      <c r="NF93">
        <v>169.5</v>
      </c>
      <c r="NG93">
        <v>185.75</v>
      </c>
      <c r="NH93">
        <v>215.33333333333334</v>
      </c>
      <c r="NI93">
        <v>174.6</v>
      </c>
      <c r="NJ93">
        <v>188.5</v>
      </c>
      <c r="NK93">
        <v>165.6</v>
      </c>
      <c r="NL93">
        <v>188.83333333333334</v>
      </c>
      <c r="NM93">
        <v>111</v>
      </c>
      <c r="NN93">
        <v>172.66666666666666</v>
      </c>
      <c r="NO93">
        <v>243.66666666666666</v>
      </c>
      <c r="NP93">
        <v>169.6</v>
      </c>
      <c r="NQ93">
        <v>120</v>
      </c>
      <c r="NR93">
        <v>176.27272727272728</v>
      </c>
      <c r="NS93">
        <v>156.81818181818181</v>
      </c>
      <c r="NT93">
        <v>134.07142857142858</v>
      </c>
      <c r="NU93">
        <v>148.07142857142858</v>
      </c>
      <c r="NV93">
        <v>145.51282051282053</v>
      </c>
      <c r="NW93">
        <v>152.19999999999999</v>
      </c>
      <c r="NX93">
        <v>156.63636363636363</v>
      </c>
      <c r="NY93">
        <v>134.375</v>
      </c>
      <c r="NZ93">
        <v>148.9655172413793</v>
      </c>
      <c r="OA93" s="15">
        <f>Tabla2[[#This Row],[ROS_1DU_COR_COD_ROS_TG_NEG]]-Tabla2[[#This Row],[PAS_1DU_COR_COD_ROS_TG_NEG]]</f>
        <v>-21.818181818181813</v>
      </c>
      <c r="OB93" s="15">
        <f>Tabla2[[#This Row],[ROS_1DU_COR_COD_ROS_TG_NEU]]-Tabla2[[#This Row],[PAS_1DU_COR_COD_ROS_TG_NEU]]</f>
        <v>66.428571428571416</v>
      </c>
      <c r="OC93" s="15">
        <f>Tabla2[[#This Row],[ROS_1DU_COR_COD_ROS_TG_POS]]-Tabla2[[#This Row],[PAS_1DU_COR_COD_ROS_TG_POS]]</f>
        <v>29.728571428571428</v>
      </c>
      <c r="OD93" s="15">
        <f>Tabla2[[#This Row],[ROS_1DU_COR_COD_ROS_TG_TOT]]-Tabla2[[#This Row],[PAS_1DU_COR_COD_ROS_TG_TOT]]</f>
        <v>23.987179487179475</v>
      </c>
      <c r="OE93" s="15">
        <f>Tabla2[[#This Row],[ROS_1DU_COR_COD_ESC_TG_NEG]]-Tabla2[[#This Row],[PAS_1DU_COR_COD_ESC_TG_NEG]]</f>
        <v>33.550000000000011</v>
      </c>
      <c r="OF93" s="15">
        <f>Tabla2[[#This Row],[ROS_1DU_COR_COD_ESC_TG_NEU]]-Tabla2[[#This Row],[PAS_1DU_COR_COD_ESC_TG_NEU]]</f>
        <v>58.696969696969717</v>
      </c>
      <c r="OG93" s="15">
        <f>Tabla2[[#This Row],[ROS_1DU_COR_COD_ESC_TG_POS]]-Tabla2[[#This Row],[PAS_1DU_COR_COD_ESC_TG_POS]]</f>
        <v>40.224999999999994</v>
      </c>
      <c r="OH93" s="15">
        <f>Tabla2[[#This Row],[ROS_1DU_COR_COD_ESC_TG_TOT]]-Tabla2[[#This Row],[PAS_1DU_COR_COD_ESC_TG_TOT]]</f>
        <v>39.534482758620697</v>
      </c>
      <c r="OI93" s="15">
        <f>Tabla2[[#This Row],[PAS_1DU_COR_COD_ROS_TG_NEG]]-Tabla2[[#This Row],[ESC_1DU_COR_COD_ROS_TG_NEG]]</f>
        <v>-8.7818181818181813</v>
      </c>
      <c r="OJ93" s="15">
        <f>Tabla2[[#This Row],[PAS_1DU_COR_COD_ROS_TG_NEU]]-Tabla2[[#This Row],[ESC_1DU_COR_COD_ROS_TG_NEU]]</f>
        <v>-54.761904761904759</v>
      </c>
      <c r="OK93" s="15">
        <f>Tabla2[[#This Row],[PAS_1DU_COR_COD_ROS_TG_POS]]-Tabla2[[#This Row],[ESC_1DU_COR_COD_ROS_TG_POS]]</f>
        <v>37.071428571428584</v>
      </c>
      <c r="OL93" s="15">
        <f>Tabla2[[#This Row],[PAS_1DU_COR_COD_ROS_TG_TOT]]-Tabla2[[#This Row],[ESC_1DU_COR_COD_ROS_TG_TOT]]</f>
        <v>-27.153846153846132</v>
      </c>
      <c r="OM93" s="15">
        <f>Tabla2[[#This Row],[PAS_1DU_COR_COD_ESC_TG_NEG]]-Tabla2[[#This Row],[ESC_1DU_COR_COD_ESC_TG_NEG]]</f>
        <v>-91.466666666666669</v>
      </c>
      <c r="ON93" s="15">
        <f>Tabla2[[#This Row],[PAS_1DU_COR_COD_ESC_TG_NEU]]-Tabla2[[#This Row],[ESC_1DU_COR_COD_ESC_TG_NEU]]</f>
        <v>-12.963636363636368</v>
      </c>
      <c r="OO93" s="15">
        <f>Tabla2[[#This Row],[PAS_1DU_COR_COD_ESC_TG_POS]]-Tabla2[[#This Row],[ESC_1DU_COR_COD_ESC_TG_POS]]</f>
        <v>14.375</v>
      </c>
      <c r="OP93" s="15">
        <f>Tabla2[[#This Row],[PAS_1DU_COR_COD_ESC_TG_TOT]]-Tabla2[[#This Row],[ESC_1DU_COR_COD_ESC_TG_TOT]]</f>
        <v>-27.307210031347978</v>
      </c>
      <c r="OQ93" s="61">
        <v>-50.75</v>
      </c>
      <c r="OR93" s="62">
        <v>-14.833333333333343</v>
      </c>
      <c r="OS93" s="62">
        <v>3.2000000000000171</v>
      </c>
      <c r="OT93" s="62">
        <v>-19</v>
      </c>
      <c r="OU93" s="62">
        <v>-78.066666666666663</v>
      </c>
      <c r="OV93" s="62">
        <v>19.233333333333348</v>
      </c>
      <c r="OW93" s="62">
        <v>-9</v>
      </c>
      <c r="OX93" s="62">
        <v>-3.6060606060606233</v>
      </c>
      <c r="OY93" s="62">
        <v>4.6181818181818244</v>
      </c>
      <c r="OZ93" s="62">
        <v>-22.564935064935042</v>
      </c>
      <c r="PA93" s="62">
        <v>13.696428571428584</v>
      </c>
      <c r="PB93" s="62">
        <v>-3.4526967285587773</v>
      </c>
    </row>
    <row r="94" spans="1:418" x14ac:dyDescent="0.3">
      <c r="A94" s="2" t="s">
        <v>92</v>
      </c>
      <c r="B94" s="2">
        <v>30</v>
      </c>
      <c r="C94" s="2">
        <v>2</v>
      </c>
      <c r="D94" s="2">
        <v>35</v>
      </c>
      <c r="E94">
        <v>2.4500000000000002</v>
      </c>
      <c r="F94">
        <v>653.13333333333333</v>
      </c>
      <c r="G94">
        <v>2.0526315789473686</v>
      </c>
      <c r="H94">
        <v>740.92857142857144</v>
      </c>
      <c r="I94">
        <v>2.75</v>
      </c>
      <c r="J94">
        <v>758.8</v>
      </c>
      <c r="K94">
        <v>2.4237288135593222</v>
      </c>
      <c r="L94">
        <v>717.09090909090912</v>
      </c>
      <c r="M94">
        <v>2.4500000000000002</v>
      </c>
      <c r="N94">
        <v>678.47058823529414</v>
      </c>
      <c r="O94">
        <v>3.1578947368421053</v>
      </c>
      <c r="P94">
        <v>833.375</v>
      </c>
      <c r="Q94">
        <v>2.5499999999999998</v>
      </c>
      <c r="R94">
        <v>732.9375</v>
      </c>
      <c r="S94">
        <v>2.7118644067796609</v>
      </c>
      <c r="T94">
        <v>746.83673469387759</v>
      </c>
      <c r="U94">
        <v>2.5677966101694913</v>
      </c>
      <c r="V94">
        <v>732.76344086021504</v>
      </c>
      <c r="W94">
        <v>0.9</v>
      </c>
      <c r="X94">
        <v>427.45454545454544</v>
      </c>
      <c r="Y94">
        <v>0.89473684210526316</v>
      </c>
      <c r="Z94">
        <v>356</v>
      </c>
      <c r="AA94">
        <v>1.1000000000000001</v>
      </c>
      <c r="AB94">
        <v>451.66666666666669</v>
      </c>
      <c r="AC94">
        <v>0.96610169491525422</v>
      </c>
      <c r="AD94">
        <v>412.88235294117646</v>
      </c>
      <c r="AE94">
        <v>0.96610169491525422</v>
      </c>
      <c r="AF94">
        <v>412.88235294117646</v>
      </c>
      <c r="AG94">
        <v>2.0338983050847457</v>
      </c>
      <c r="AH94">
        <v>647.12598425196848</v>
      </c>
      <c r="AK94">
        <v>3</v>
      </c>
      <c r="AL94">
        <v>687</v>
      </c>
      <c r="AO94">
        <v>3</v>
      </c>
      <c r="AP94">
        <v>687</v>
      </c>
      <c r="AS94">
        <v>2</v>
      </c>
      <c r="AT94">
        <v>198</v>
      </c>
      <c r="AW94">
        <v>2</v>
      </c>
      <c r="AX94">
        <v>198</v>
      </c>
      <c r="AY94">
        <v>2.5</v>
      </c>
      <c r="AZ94">
        <v>442.5</v>
      </c>
      <c r="BC94">
        <v>0</v>
      </c>
      <c r="BG94">
        <v>0</v>
      </c>
      <c r="BI94">
        <v>0</v>
      </c>
      <c r="BK94">
        <v>1.6666666666666667</v>
      </c>
      <c r="BL94">
        <v>442.5</v>
      </c>
      <c r="BM94">
        <v>2.0277777777777777</v>
      </c>
      <c r="BN94">
        <v>643.95348837209303</v>
      </c>
      <c r="BO94">
        <v>4.2222222222222223</v>
      </c>
      <c r="BP94">
        <v>992</v>
      </c>
      <c r="BQ94">
        <v>2.75</v>
      </c>
      <c r="BR94">
        <v>721.42857142857144</v>
      </c>
      <c r="BS94">
        <v>2.6</v>
      </c>
      <c r="BT94">
        <v>810</v>
      </c>
      <c r="BU94">
        <v>3.1851851851851851</v>
      </c>
      <c r="BV94">
        <v>852.41666666666663</v>
      </c>
      <c r="BW94">
        <v>4.2222222222222223</v>
      </c>
      <c r="BX94">
        <v>1248.5</v>
      </c>
      <c r="BY94">
        <v>3.9</v>
      </c>
      <c r="BZ94">
        <v>962</v>
      </c>
      <c r="CA94">
        <v>2.8</v>
      </c>
      <c r="CB94">
        <v>1238</v>
      </c>
      <c r="CC94">
        <v>3.6206896551724137</v>
      </c>
      <c r="CD94">
        <v>1133.6521739130435</v>
      </c>
      <c r="CE94">
        <v>3.4107142857142856</v>
      </c>
      <c r="CF94">
        <v>990.04255319148933</v>
      </c>
      <c r="CG94">
        <v>2.1111111111111112</v>
      </c>
      <c r="CH94">
        <v>679.71428571428567</v>
      </c>
      <c r="CI94">
        <v>2.125</v>
      </c>
      <c r="CJ94">
        <v>752.4</v>
      </c>
      <c r="CK94">
        <v>1.8</v>
      </c>
      <c r="CL94">
        <v>823.6</v>
      </c>
      <c r="CM94">
        <v>2</v>
      </c>
      <c r="CN94">
        <v>743.41176470588232</v>
      </c>
      <c r="CO94">
        <v>1.1111111111111112</v>
      </c>
      <c r="CP94">
        <v>385</v>
      </c>
      <c r="CQ94">
        <v>1.9</v>
      </c>
      <c r="CR94">
        <v>690.8</v>
      </c>
      <c r="CS94">
        <v>1.9</v>
      </c>
      <c r="CT94">
        <v>634.85714285714289</v>
      </c>
      <c r="CU94">
        <v>1.6551724137931034</v>
      </c>
      <c r="CV94">
        <v>589.875</v>
      </c>
      <c r="CW94">
        <v>1.8214285714285714</v>
      </c>
      <c r="CX94">
        <v>668.969696969697</v>
      </c>
      <c r="CY94">
        <v>2.6160714285714284</v>
      </c>
      <c r="CZ94">
        <v>857.6</v>
      </c>
      <c r="DA94">
        <v>1.7777777777777777</v>
      </c>
      <c r="DB94">
        <v>518.125</v>
      </c>
      <c r="DC94">
        <v>2.5</v>
      </c>
      <c r="DD94">
        <v>765.71428571428567</v>
      </c>
      <c r="DE94">
        <v>1.7</v>
      </c>
      <c r="DF94">
        <v>573.57142857142856</v>
      </c>
      <c r="DG94">
        <v>1.962962962962963</v>
      </c>
      <c r="DH94">
        <v>614.5454545454545</v>
      </c>
      <c r="DI94">
        <v>0.88888888888888884</v>
      </c>
      <c r="DJ94">
        <v>275.5</v>
      </c>
      <c r="DK94">
        <v>1.8</v>
      </c>
      <c r="DL94">
        <v>532.875</v>
      </c>
      <c r="DM94">
        <v>1.8</v>
      </c>
      <c r="DN94">
        <v>717.14285714285711</v>
      </c>
      <c r="DO94">
        <v>1.5172413793103448</v>
      </c>
      <c r="DP94">
        <v>520.76190476190482</v>
      </c>
      <c r="DQ94">
        <v>1.7321428571428572</v>
      </c>
      <c r="DR94">
        <v>568.74418604651157</v>
      </c>
      <c r="DS94">
        <v>1.7321428571428572</v>
      </c>
      <c r="DT94">
        <v>568.74418604651157</v>
      </c>
      <c r="DU94">
        <v>2.3214285714285716</v>
      </c>
      <c r="DV94">
        <v>756.6178861788618</v>
      </c>
      <c r="DW94">
        <v>4</v>
      </c>
      <c r="DX94">
        <v>1082</v>
      </c>
      <c r="DY94">
        <v>3.5</v>
      </c>
      <c r="DZ94">
        <v>838.5</v>
      </c>
      <c r="EC94">
        <v>3.6666666666666665</v>
      </c>
      <c r="ED94">
        <v>919.66666666666663</v>
      </c>
      <c r="EE94">
        <v>6</v>
      </c>
      <c r="EF94">
        <v>2164</v>
      </c>
      <c r="EK94">
        <v>6</v>
      </c>
      <c r="EL94">
        <v>2164</v>
      </c>
      <c r="EM94">
        <v>4.25</v>
      </c>
      <c r="EN94">
        <v>1230.75</v>
      </c>
      <c r="EO94">
        <v>0</v>
      </c>
      <c r="EQ94">
        <v>0.5</v>
      </c>
      <c r="ER94">
        <v>186</v>
      </c>
      <c r="EU94">
        <v>0.33333333333333331</v>
      </c>
      <c r="EV94">
        <v>186</v>
      </c>
      <c r="EW94">
        <v>0</v>
      </c>
      <c r="FC94">
        <v>0</v>
      </c>
      <c r="FE94">
        <v>0.25</v>
      </c>
      <c r="FF94">
        <v>186</v>
      </c>
      <c r="FG94">
        <v>2.25</v>
      </c>
      <c r="FH94">
        <v>1021.8</v>
      </c>
      <c r="FI94">
        <v>1</v>
      </c>
      <c r="FJ94">
        <v>124</v>
      </c>
      <c r="FK94">
        <v>5</v>
      </c>
      <c r="FL94">
        <v>1228.5</v>
      </c>
      <c r="FO94">
        <v>3.6666666666666665</v>
      </c>
      <c r="FP94">
        <v>860.33333333333337</v>
      </c>
      <c r="FQ94">
        <v>0</v>
      </c>
      <c r="FW94">
        <v>0</v>
      </c>
      <c r="FY94">
        <v>2.75</v>
      </c>
      <c r="FZ94">
        <v>860.33333333333337</v>
      </c>
      <c r="GA94">
        <v>2.75</v>
      </c>
      <c r="GB94">
        <v>860.33333333333337</v>
      </c>
      <c r="GC94">
        <v>2.4166666666666665</v>
      </c>
      <c r="GD94">
        <v>961.25</v>
      </c>
      <c r="GE94">
        <v>2.3277777777777779</v>
      </c>
      <c r="GF94">
        <v>769.1145038167939</v>
      </c>
      <c r="GG94">
        <v>2.2999999999999998</v>
      </c>
      <c r="GH94">
        <v>1270.4000000000001</v>
      </c>
      <c r="GI94">
        <v>2.6</v>
      </c>
      <c r="GJ94">
        <v>1567.2</v>
      </c>
      <c r="GK94">
        <v>1.75</v>
      </c>
      <c r="GL94">
        <v>1346.6666666666667</v>
      </c>
      <c r="GM94">
        <v>2.25</v>
      </c>
      <c r="GN94">
        <v>1402.1538461538462</v>
      </c>
      <c r="GO94">
        <v>3.1111111111111112</v>
      </c>
      <c r="GP94">
        <v>1525.3333333333333</v>
      </c>
      <c r="GQ94">
        <v>1.6</v>
      </c>
      <c r="GR94">
        <v>1004.8</v>
      </c>
      <c r="GS94">
        <v>2</v>
      </c>
      <c r="GT94">
        <v>1199.4000000000001</v>
      </c>
      <c r="GU94">
        <v>2.2068965517241379</v>
      </c>
      <c r="GV94">
        <v>1260.8125</v>
      </c>
      <c r="GW94">
        <v>2.2280701754385963</v>
      </c>
      <c r="GX94">
        <v>1324.1724137931035</v>
      </c>
      <c r="GY94">
        <v>3.6</v>
      </c>
      <c r="GZ94">
        <v>1221.125</v>
      </c>
      <c r="HA94">
        <v>3.8</v>
      </c>
      <c r="HB94">
        <v>1308.4285714285713</v>
      </c>
      <c r="HC94">
        <v>3.625</v>
      </c>
      <c r="HD94">
        <v>1391.1428571428571</v>
      </c>
      <c r="HE94">
        <v>3.6785714285714284</v>
      </c>
      <c r="HF94">
        <v>1303</v>
      </c>
      <c r="HG94">
        <v>2.7777777777777777</v>
      </c>
      <c r="HH94">
        <v>1129.1428571428571</v>
      </c>
      <c r="HI94">
        <v>3.8</v>
      </c>
      <c r="HJ94">
        <v>1251.75</v>
      </c>
      <c r="HK94">
        <v>3.5</v>
      </c>
      <c r="HL94">
        <v>1387.125</v>
      </c>
      <c r="HM94">
        <v>3.3793103448275863</v>
      </c>
      <c r="HN94">
        <v>1261.5217391304348</v>
      </c>
      <c r="HO94">
        <v>3.5263157894736841</v>
      </c>
      <c r="HP94">
        <v>1281.8</v>
      </c>
      <c r="HQ94">
        <v>2.8771929824561404</v>
      </c>
      <c r="HR94">
        <v>1298.4054054054054</v>
      </c>
      <c r="HS94">
        <v>1.9</v>
      </c>
      <c r="HT94">
        <v>591.29999999999995</v>
      </c>
      <c r="HU94">
        <v>1.3</v>
      </c>
      <c r="HV94">
        <v>729.6</v>
      </c>
      <c r="HW94">
        <v>1.5</v>
      </c>
      <c r="HX94">
        <v>495.57142857142856</v>
      </c>
      <c r="HY94">
        <v>1.5714285714285714</v>
      </c>
      <c r="HZ94">
        <v>592.27272727272725</v>
      </c>
      <c r="IA94">
        <v>1.3333333333333333</v>
      </c>
      <c r="IB94">
        <v>412.875</v>
      </c>
      <c r="IC94">
        <v>1</v>
      </c>
      <c r="ID94">
        <v>415.57142857142856</v>
      </c>
      <c r="IE94">
        <v>1.5</v>
      </c>
      <c r="IF94">
        <v>611.625</v>
      </c>
      <c r="IG94">
        <v>1.2758620689655173</v>
      </c>
      <c r="IH94">
        <v>482.82608695652175</v>
      </c>
      <c r="II94">
        <v>1.4210526315789473</v>
      </c>
      <c r="IJ94">
        <v>536.33333333333337</v>
      </c>
      <c r="IK94">
        <v>1.4210526315789473</v>
      </c>
      <c r="IL94">
        <v>536.33333333333337</v>
      </c>
      <c r="IM94">
        <v>2.3918128654970761</v>
      </c>
      <c r="IN94">
        <v>1010.2268907563025</v>
      </c>
      <c r="IS94">
        <v>5</v>
      </c>
      <c r="IT94">
        <v>1552</v>
      </c>
      <c r="IU94">
        <v>5</v>
      </c>
      <c r="IV94">
        <v>1552</v>
      </c>
      <c r="IW94">
        <v>7</v>
      </c>
      <c r="IX94">
        <v>1740</v>
      </c>
      <c r="JC94">
        <v>7</v>
      </c>
      <c r="JD94">
        <v>1740</v>
      </c>
      <c r="JE94">
        <v>5.666666666666667</v>
      </c>
      <c r="JF94">
        <v>1614.6666666666667</v>
      </c>
      <c r="JK94">
        <v>0.5</v>
      </c>
      <c r="JL94">
        <v>360</v>
      </c>
      <c r="JM94">
        <v>0.5</v>
      </c>
      <c r="JN94">
        <v>360</v>
      </c>
      <c r="JO94">
        <v>1</v>
      </c>
      <c r="JP94">
        <v>162</v>
      </c>
      <c r="JU94">
        <v>1</v>
      </c>
      <c r="JV94">
        <v>162</v>
      </c>
      <c r="JW94">
        <v>0.66666666666666663</v>
      </c>
      <c r="JX94">
        <v>261</v>
      </c>
      <c r="JY94">
        <v>3.1666666666666665</v>
      </c>
      <c r="JZ94">
        <v>1073.2</v>
      </c>
      <c r="KE94">
        <v>1</v>
      </c>
      <c r="KF94">
        <v>727</v>
      </c>
      <c r="KG94">
        <v>1</v>
      </c>
      <c r="KH94">
        <v>727</v>
      </c>
      <c r="KI94">
        <v>1</v>
      </c>
      <c r="KJ94">
        <v>87</v>
      </c>
      <c r="KO94">
        <v>1</v>
      </c>
      <c r="KP94">
        <v>87</v>
      </c>
      <c r="KQ94">
        <v>1</v>
      </c>
      <c r="KR94">
        <v>407</v>
      </c>
      <c r="KS94">
        <v>1</v>
      </c>
      <c r="KT94">
        <v>407</v>
      </c>
      <c r="KU94">
        <v>2.4444444444444446</v>
      </c>
      <c r="KV94">
        <v>882.85714285714289</v>
      </c>
      <c r="KW94">
        <v>2.3944444444444444</v>
      </c>
      <c r="KX94">
        <v>1003.1507936507936</v>
      </c>
      <c r="KY94" s="15">
        <f>Tabla2[[#This Row],[ROS_NUM_COR_COD_ROS_TG_NEG]]-Tabla2[[#This Row],[PAS_NUM_COR_COD_ROS_TG_NEG]]</f>
        <v>0.3277777777777775</v>
      </c>
      <c r="KZ94" s="15">
        <f>Tabla2[[#This Row],[ROS_DUR_COR_COD_ROS_TG_NEG]]-Tabla2[[#This Row],[PAS_DUR_COR_COD_ROS_TG_NEG]]</f>
        <v>450.67226890756297</v>
      </c>
      <c r="LA94" s="15">
        <f>Tabla2[[#This Row],[ROS_NUM_COR_COD_ROS_TG_NEU]]-Tabla2[[#This Row],[PAS_NUM_COR_COD_ROS_TG_NEU]]</f>
        <v>0.64210526315789451</v>
      </c>
      <c r="LB94" s="15">
        <f>Tabla2[[#This Row],[ROS_DUR_COR_COD_ROS_TG_NEU]]-Tabla2[[#This Row],[PAS_DUR_COR_COD_ROS_TG_NEU]]</f>
        <v>418.375</v>
      </c>
      <c r="LC94" s="15">
        <f>Tabla2[[#This Row],[ROS_NUM_COR_COD_ROS_TG_POS]]-Tabla2[[#This Row],[PAS_NUM_COR_COD_ROS_TG_POS]]</f>
        <v>0.95000000000000018</v>
      </c>
      <c r="LD94" s="15">
        <f>Tabla2[[#This Row],[ROS_DUR_COR_COD_ROS_TG_POS]]-Tabla2[[#This Row],[PAS_DUR_COR_COD_ROS_TG_POS]]</f>
        <v>654.1875</v>
      </c>
      <c r="LE94" s="15">
        <f>Tabla2[[#This Row],[ROS_NUM_COR_COD_ROS_TG_TOT]]-Tabla2[[#This Row],[PAS_NUM_COR_COD_ROS_TG_TOT]]</f>
        <v>0.6674459380479254</v>
      </c>
      <c r="LF94" s="15">
        <f>Tabla2[[#This Row],[ROS_DUR_COR_COD_ROS_TG_TOT]]-Tabla2[[#This Row],[PAS_DUR_COR_COD_ROS_TG_TOT]]</f>
        <v>514.68500443655716</v>
      </c>
      <c r="LG94" s="15">
        <f>Tabla2[[#This Row],[ROS_NUM_COR_COD_ESC_TG_NEG]]-Tabla2[[#This Row],[PAS_NUM_COR_COD_ESC_TG_NEG]]</f>
        <v>0.66111111111111098</v>
      </c>
      <c r="LH94" s="15">
        <f>Tabla2[[#This Row],[ROS_DUR_COR_COD_ESC_TG_NEG]]-Tabla2[[#This Row],[PAS_DUR_COR_COD_ESC_TG_NEG]]</f>
        <v>872.19999999999993</v>
      </c>
      <c r="LI94" s="15">
        <f>Tabla2[[#This Row],[ROS_NUM_COR_COD_ESC_TG_NEU]]-Tabla2[[#This Row],[PAS_NUM_COR_COD_ESC_TG_NEU]]</f>
        <v>-0.4526315789473685</v>
      </c>
      <c r="LJ94" s="15">
        <f>Tabla2[[#This Row],[ROS_NUM_COR_COD_ESC_TG_NEG]]-Tabla2[[#This Row],[PAS_NUM_COR_COD_ESC_TG_NEG]]</f>
        <v>0.66111111111111098</v>
      </c>
      <c r="LK94" s="15">
        <f>Tabla2[[#This Row],[ROS_NUM_COR_COD_ESC_TG_POS]]-Tabla2[[#This Row],[PAS_NUM_COR_COD_ESC_TG_POS]]</f>
        <v>-0.75</v>
      </c>
      <c r="LL94" s="15">
        <f>Tabla2[[#This Row],[ROS_DUR_COR_COD_ESC_TG_POS]]-Tabla2[[#This Row],[PAS_DUR_COR_COD_ESC_TG_POS]]</f>
        <v>440.60000000000014</v>
      </c>
      <c r="LM94" s="15">
        <f>Tabla2[[#This Row],[ROS_NUM_COR_COD_ESC_TG_TOT]]-Tabla2[[#This Row],[PAS_NUM_COR_COD_ESC_TG_TOT]]</f>
        <v>-0.21683226183518434</v>
      </c>
      <c r="LN94" s="15">
        <f>Tabla2[[#This Row],[ROS_DUR_COR_COD_ESC_TG_TOT]]-Tabla2[[#This Row],[PAS_DUR_COR_COD_ESC_TG_TOT]]</f>
        <v>543.72159090909088</v>
      </c>
      <c r="LO94" s="15">
        <f>Tabla2[[#This Row],[PAS_NUM_COR_COD_ROS_TG_NEG]]-Tabla2[[#This Row],[ESC_NUM_COR_COD_ROS_TG_NEG]]</f>
        <v>1.338888888888889</v>
      </c>
      <c r="LP94" s="15">
        <f>Tabla2[[#This Row],[PAS_DUR_COR_COD_ROS_TG_NEG]]-Tabla2[[#This Row],[ESC_DUR_COR_COD_ROS_TG_NEG]]</f>
        <v>293.47058823529414</v>
      </c>
      <c r="LQ94" s="15">
        <f>Tabla2[[#This Row],[PAS_NUM_COR_COD_ROS_TG_NEU]]-Tabla2[[#This Row],[ESC_NUM_COR_COD_ROS_TG_NEU]]</f>
        <v>1.2578947368421054</v>
      </c>
      <c r="LR94" s="15">
        <f>Tabla2[[#This Row],[PAS_DUR_COR_COD_ROS_TG_NEU]]-Tabla2[[#This Row],[ESC_DUR_COR_COD_ROS_TG_NEU]]</f>
        <v>142.57500000000005</v>
      </c>
      <c r="LS94" s="15">
        <f>Tabla2[[#This Row],[PAS_NUM_COR_COD_ROS_TG_POS]]-Tabla2[[#This Row],[ESC_NUM_COR_COD_ROS_TG_POS]]</f>
        <v>0.64999999999999991</v>
      </c>
      <c r="LT94" s="15">
        <f>Tabla2[[#This Row],[PAS_DUR_COR_COD_ROS_TG_POS]]-Tabla2[[#This Row],[ESC_DUR_COR_COD_ROS_TG_POS]]</f>
        <v>98.08035714285711</v>
      </c>
      <c r="LU94" s="15">
        <f>Tabla2[[#This Row],[PAS_NUM_COR_COD_ROS_TG_TOT]]-Tabla2[[#This Row],[ESC_NUM_COR_COD_ROS_TG_TOT]]</f>
        <v>1.0566919929865575</v>
      </c>
      <c r="LV94" s="15">
        <f>Tabla2[[#This Row],[PAS_DUR_COR_COD_ROS_TG_TOT]]-Tabla2[[#This Row],[ESC_DUR_COR_COD_ROS_TG_TOT]]</f>
        <v>156.96173469387759</v>
      </c>
      <c r="LW94" s="15">
        <f>Tabla2[[#This Row],[PAS_NUM_COR_COD_ESC_TG_NEG]]-Tabla2[[#This Row],[ESC_NUM_COR_COD_ESC_TG_NEG]]</f>
        <v>-1.7722222222222221</v>
      </c>
      <c r="LX94" s="15">
        <f>Tabla2[[#This Row],[PAS_DUR_COR_COD_ESC_TG_NEG]]-Tabla2[[#This Row],[ESC_DUR_COR_COD_ESC_TG_NEG]]</f>
        <v>-595.36666666666667</v>
      </c>
      <c r="LY94" s="15">
        <f>Tabla2[[#This Row],[PAS_NUM_COR_COD_ESC_TG_NEU]]-Tabla2[[#This Row],[ESC_NUM_COR_COD_ESC_TG_NEU]]</f>
        <v>-1.8473684210526313</v>
      </c>
      <c r="LZ94" s="15">
        <f>Tabla2[[#This Row],[PAS_DUR_COR_COD_ESC_TG_NEU]]-Tabla2[[#This Row],[ESC_DUR_COR_COD_ESC_TG_NEU]]</f>
        <v>-221.07142857142856</v>
      </c>
      <c r="MA94" s="15">
        <f>Tabla2[[#This Row],[PAS_NUM_COR_COD_ESC_TG_POS]]-Tabla2[[#This Row],[ESC_NUM_COR_COD_ESC_TG_POS]]</f>
        <v>-4.9999999999999822E-2</v>
      </c>
      <c r="MB94" s="15">
        <f>Tabla2[[#This Row],[PAS_DUR_COR_COD_ESC_TG_POS]]-Tabla2[[#This Row],[ESC_DUR_COR_COD_ESC_TG_POS]]</f>
        <v>-479.20000000000005</v>
      </c>
      <c r="MC94" s="15">
        <f>Tabla2[[#This Row],[PAS_NUM_COR_COD_ESC_TG_TOT]]-Tabla2[[#This Row],[ESC_NUM_COR_COD_ESC_TG_TOT]]</f>
        <v>-1.1969608416130915</v>
      </c>
      <c r="MD94" s="15">
        <f>Tabla2[[#This Row],[PAS_DUR_COR_COD_ESC_TG_TOT]]-Tabla2[[#This Row],[ESC_DUR_COR_COD_ESC_TG_TOT]]</f>
        <v>-416.56126482213438</v>
      </c>
      <c r="ME94" s="42">
        <f>Tabla25[[#This Row],[PAS_NUM_COR_COD_ROS_TG_NEG]]-Tabla25[[#This Row],[PAS_NUM_COR_COD_ESC_TG_NEG]]</f>
        <v>0</v>
      </c>
      <c r="MF94" s="42">
        <f>Tabla25[[#This Row],[PAS_NUM_COR_COD_ROS_TG_NEU]]-Tabla25[[#This Row],[PAS_NUM_COR_COD_ESC_TG_NEU]]</f>
        <v>1.1052631578947367</v>
      </c>
      <c r="MG94" s="42">
        <f>Tabla25[[#This Row],[PAS_NUM_COR_COD_ROS_TG_POS]]-Tabla25[[#This Row],[PAS_NUM_COR_COD_ESC_TG_POS]]</f>
        <v>-0.20000000000000018</v>
      </c>
      <c r="MH94" s="42">
        <f>Tabla25[[#This Row],[PAS_NUM_COR_COD_ROS_TG_TOT]]-Tabla25[[#This Row],[PAS_NUM_COR_COD_ESC_TG_TOT]]</f>
        <v>0.28813559322033866</v>
      </c>
      <c r="MI94" s="42">
        <f>Tabla25[[#This Row],[PAS_DUR_COR_COD_ROS_TG_NEG]]-Tabla25[[#This Row],[PAS_DUR_COR_COD_ESC_TG_NEG]]</f>
        <v>25.337254901960819</v>
      </c>
      <c r="MJ94" s="42">
        <f>Tabla25[[#This Row],[PAS_DUR_COR_COD_ROS_TG_NEU]]-Tabla25[[#This Row],[PAS_DUR_COR_COD_ESC_TG_NEU]]</f>
        <v>92.446428571428555</v>
      </c>
      <c r="MK94" s="42">
        <f>Tabla25[[#This Row],[PAS_DUR_COR_COD_ROS_TG_POS]]-Tabla25[[#This Row],[PAS_DUR_COR_COD_ESC_TG_POS]]</f>
        <v>-25.862499999999955</v>
      </c>
      <c r="ML94" s="42">
        <f>Tabla25[[#This Row],[PAS_DUR_COR_COD_ROS_TG_TOT]]-Tabla25[[#This Row],[PAS_DUR_COR_COD_ESC_TG_TOT]]</f>
        <v>29.745825602968466</v>
      </c>
      <c r="MM94" s="44">
        <f>Tabla25[[#This Row],[ESC_NUM_COR_COD_ROS_TG_NEG]]-Tabla25[[#This Row],[ESC_NUM_COR_COD_ESC_TG_NEG]]</f>
        <v>-3.1111111111111112</v>
      </c>
      <c r="MN94" s="44">
        <f>Tabla25[[#This Row],[ESC_NUM_COR_COD_ROS_TG_NEU]]-Tabla25[[#This Row],[ESC_NUM_COR_COD_ESC_TG_NEU]]</f>
        <v>-2</v>
      </c>
      <c r="MO94" s="44">
        <f>Tabla25[[#This Row],[ESC_NUM_COR_COD_ROS_TG_POS]]-Tabla25[[#This Row],[ESC_NUM_COR_COD_ESC_TG_POS]]</f>
        <v>-0.89999999999999991</v>
      </c>
      <c r="MP94" s="44">
        <f>Tabla25[[#This Row],[ESC_NUM_COR_COD_ROS_TG_TOT]]-Tabla25[[#This Row],[ESC_NUM_COR_COD_ESC_TG_TOT]]</f>
        <v>-1.9655172413793103</v>
      </c>
      <c r="MQ94" s="44">
        <f>Tabla25[[#This Row],[ESC_DUR_COR_COD_ROS_TG_NEG]]-Tabla25[[#This Row],[ESC_DUR_COR_COD_ESC_TG_NEG]]</f>
        <v>-863.5</v>
      </c>
      <c r="MR94" s="44">
        <f>Tabla25[[#This Row],[ESC_DUR_COR_COD_ROS_TG_NEU]]-Tabla25[[#This Row],[ESC_DUR_COR_COD_ESC_TG_NEU]]</f>
        <v>-271.20000000000005</v>
      </c>
      <c r="MS94" s="44">
        <f>Tabla25[[#This Row],[ESC_DUR_COR_COD_ROS_TG_POS]]-Tabla25[[#This Row],[ESC_DUR_COR_COD_ESC_TG_POS]]</f>
        <v>-603.14285714285711</v>
      </c>
      <c r="MT94" s="44">
        <f>Tabla25[[#This Row],[ESC_DUR_COR_COD_ROS_TG_TOT]]-Tabla25[[#This Row],[ESC_DUR_COR_COD_ESC_TG_TOT]]</f>
        <v>-543.7771739130435</v>
      </c>
      <c r="MU94" s="47">
        <f>Tabla25[[#This Row],[ROS_NUM_COR_COD_ROS_TG_NEG]]-Tabla25[[#This Row],[ROS_NUM_COR_COD_ESC_TG_NEG]]</f>
        <v>-0.33333333333333348</v>
      </c>
      <c r="MV94" s="47">
        <f>Tabla25[[#This Row],[ROS_NUM_COR_COD_ROS_TG_NEU]]-Tabla25[[#This Row],[ROS_NUM_COR_COD_ESC_TG_NEU]]</f>
        <v>2.1999999999999997</v>
      </c>
      <c r="MW94" s="47">
        <f>Tabla25[[#This Row],[ROS_NUM_COR_COD_ROS_TG_POS]]-Tabla25[[#This Row],[ROS_NUM_COR_COD_ESC_TG_POS]]</f>
        <v>1.5</v>
      </c>
      <c r="MX94" s="47">
        <f>Tabla25[[#This Row],[ROS_NUM_COR_COD_ROS_TG_TOT]]-Tabla25[[#This Row],[ROS_NUM_COR_COD_ESC_TG_TOT]]</f>
        <v>1.1724137931034484</v>
      </c>
      <c r="MY94" s="47">
        <f>Tabla25[[#This Row],[ROS_DUR_COR_COD_ROS_TG_NEG]]-Tabla25[[#This Row],[ROS_DUR_COR_COD_ESC_TG_NEG]]</f>
        <v>-396.19047619047615</v>
      </c>
      <c r="MZ94" s="47">
        <f>Tabla25[[#This Row],[ROS_DUR_COR_COD_ROS_TG_NEU]]-Tabla25[[#This Row],[ROS_DUR_COR_COD_ESC_TG_NEU]]</f>
        <v>246.95000000000005</v>
      </c>
      <c r="NA94" s="47">
        <f>Tabla25[[#This Row],[ROS_DUR_COR_COD_ROS_TG_POS]]-Tabla25[[#This Row],[ROS_DUR_COR_COD_ESC_TG_POS]]</f>
        <v>187.72499999999991</v>
      </c>
      <c r="NB94" s="47">
        <f>Tabla25[[#This Row],[ROS_DUR_COR_COD_ROS_TG_TOT]]-Tabla25[[#This Row],[ROS_DUR_COR_COD_ESC_TG_TOT]]</f>
        <v>0.70923913043475295</v>
      </c>
      <c r="NC94">
        <v>308.28571428571428</v>
      </c>
      <c r="ND94">
        <v>249.25</v>
      </c>
      <c r="NE94">
        <v>303.5</v>
      </c>
      <c r="NF94">
        <v>286.08695652173913</v>
      </c>
      <c r="NG94">
        <v>308.33333333333331</v>
      </c>
      <c r="NH94">
        <v>297.2</v>
      </c>
      <c r="NI94">
        <v>271.39999999999998</v>
      </c>
      <c r="NJ94">
        <v>293.3125</v>
      </c>
      <c r="NK94">
        <v>160.5</v>
      </c>
      <c r="NL94">
        <v>177</v>
      </c>
      <c r="NM94">
        <v>253.14285714285714</v>
      </c>
      <c r="NN94">
        <v>206.1875</v>
      </c>
      <c r="NO94">
        <v>301.875</v>
      </c>
      <c r="NP94">
        <v>201</v>
      </c>
      <c r="NQ94">
        <v>299.66666666666669</v>
      </c>
      <c r="NR94">
        <v>261.82608695652175</v>
      </c>
      <c r="NS94">
        <v>230.41176470588235</v>
      </c>
      <c r="NT94">
        <v>244.375</v>
      </c>
      <c r="NU94">
        <v>259.6875</v>
      </c>
      <c r="NV94">
        <v>244.53061224489795</v>
      </c>
      <c r="NW94">
        <v>167.6</v>
      </c>
      <c r="NX94">
        <v>286.57142857142856</v>
      </c>
      <c r="NY94">
        <v>207.93333333333334</v>
      </c>
      <c r="NZ94">
        <v>219.20454545454547</v>
      </c>
      <c r="OA94" s="15">
        <f>Tabla2[[#This Row],[ROS_1DU_COR_COD_ROS_TG_NEG]]-Tabla2[[#This Row],[PAS_1DU_COR_COD_ROS_TG_NEG]]</f>
        <v>77.87394957983193</v>
      </c>
      <c r="OB94" s="15">
        <f>Tabla2[[#This Row],[ROS_1DU_COR_COD_ROS_TG_NEU]]-Tabla2[[#This Row],[PAS_1DU_COR_COD_ROS_TG_NEU]]</f>
        <v>4.875</v>
      </c>
      <c r="OC94" s="15">
        <f>Tabla2[[#This Row],[ROS_1DU_COR_COD_ROS_TG_POS]]-Tabla2[[#This Row],[PAS_1DU_COR_COD_ROS_TG_POS]]</f>
        <v>43.8125</v>
      </c>
      <c r="OD94" s="15">
        <f>Tabla2[[#This Row],[ROS_1DU_COR_COD_ROS_TG_TOT]]-Tabla2[[#This Row],[PAS_1DU_COR_COD_ROS_TG_TOT]]</f>
        <v>41.556344276841173</v>
      </c>
      <c r="OE94" s="15">
        <f>Tabla2[[#This Row],[ROS_1DU_COR_COD_ESC_TG_NEG]]-Tabla2[[#This Row],[PAS_1DU_COR_COD_ESC_TG_NEG]]</f>
        <v>140.73333333333332</v>
      </c>
      <c r="OF94" s="15">
        <f>Tabla2[[#This Row],[ROS_1DU_COR_COD_ESC_TG_NEU]]-Tabla2[[#This Row],[PAS_1DU_COR_COD_ESC_TG_NEU]]</f>
        <v>10.628571428571433</v>
      </c>
      <c r="OG94" s="15">
        <f>Tabla2[[#This Row],[ROS_1DU_COR_COD_ESC_TG_POS]]-Tabla2[[#This Row],[PAS_1DU_COR_COD_ESC_TG_POS]]</f>
        <v>63.46666666666664</v>
      </c>
      <c r="OH94" s="15">
        <f>Tabla2[[#This Row],[ROS_1DU_COR_COD_ESC_TG_TOT]]-Tabla2[[#This Row],[PAS_1DU_COR_COD_ESC_TG_TOT]]</f>
        <v>74.107954545454533</v>
      </c>
      <c r="OI94" s="15">
        <f>Tabla2[[#This Row],[PAS_1DU_COR_COD_ROS_TG_NEG]]-Tabla2[[#This Row],[ESC_1DU_COR_COD_ROS_TG_NEG]]</f>
        <v>69.911764705882348</v>
      </c>
      <c r="OJ94" s="15">
        <f>Tabla2[[#This Row],[PAS_1DU_COR_COD_ROS_TG_NEU]]-Tabla2[[#This Row],[ESC_1DU_COR_COD_ROS_TG_NEU]]</f>
        <v>67.375</v>
      </c>
      <c r="OK94" s="15">
        <f>Tabla2[[#This Row],[PAS_1DU_COR_COD_ROS_TG_POS]]-Tabla2[[#This Row],[ESC_1DU_COR_COD_ROS_TG_POS]]</f>
        <v>6.5446428571428612</v>
      </c>
      <c r="OL94" s="15">
        <f>Tabla2[[#This Row],[PAS_1DU_COR_COD_ROS_TG_TOT]]-Tabla2[[#This Row],[ESC_1DU_COR_COD_ROS_TG_TOT]]</f>
        <v>38.343112244897952</v>
      </c>
      <c r="OM94" s="15">
        <f>Tabla2[[#This Row],[PAS_1DU_COR_COD_ESC_TG_NEG]]-Tabla2[[#This Row],[ESC_1DU_COR_COD_ESC_TG_NEG]]</f>
        <v>-134.27500000000001</v>
      </c>
      <c r="ON94" s="15">
        <f>Tabla2[[#This Row],[PAS_1DU_COR_COD_ESC_TG_NEU]]-Tabla2[[#This Row],[ESC_1DU_COR_COD_ESC_TG_NEU]]</f>
        <v>85.571428571428555</v>
      </c>
      <c r="OO94" s="15">
        <f>Tabla2[[#This Row],[PAS_1DU_COR_COD_ESC_TG_POS]]-Tabla2[[#This Row],[ESC_1DU_COR_COD_ESC_TG_POS]]</f>
        <v>-91.733333333333348</v>
      </c>
      <c r="OP94" s="15">
        <f>Tabla2[[#This Row],[PAS_1DU_COR_COD_ESC_TG_TOT]]-Tabla2[[#This Row],[ESC_1DU_COR_COD_ESC_TG_TOT]]</f>
        <v>-42.621541501976282</v>
      </c>
      <c r="OQ94" s="61">
        <v>-4.7619047619036792E-2</v>
      </c>
      <c r="OR94" s="62">
        <v>-47.949999999999989</v>
      </c>
      <c r="OS94" s="62">
        <v>32.100000000000023</v>
      </c>
      <c r="OT94" s="62">
        <v>-7.2255434782608745</v>
      </c>
      <c r="OU94" s="62">
        <v>-141.375</v>
      </c>
      <c r="OV94" s="62">
        <v>-24</v>
      </c>
      <c r="OW94" s="62">
        <v>-46.523809523809547</v>
      </c>
      <c r="OX94" s="62">
        <v>-55.638586956521749</v>
      </c>
      <c r="OY94" s="62">
        <v>62.811764705882354</v>
      </c>
      <c r="OZ94" s="62">
        <v>-42.196428571428555</v>
      </c>
      <c r="PA94" s="62">
        <v>51.754166666666663</v>
      </c>
      <c r="PB94" s="62">
        <v>25.326066790352485</v>
      </c>
    </row>
    <row r="95" spans="1:418" x14ac:dyDescent="0.3">
      <c r="A95" s="2" t="s">
        <v>93</v>
      </c>
      <c r="B95" s="2">
        <v>30</v>
      </c>
      <c r="C95" s="2">
        <v>2</v>
      </c>
      <c r="D95" s="2">
        <v>36</v>
      </c>
      <c r="E95">
        <v>4.2</v>
      </c>
      <c r="F95">
        <v>1489.3333333333333</v>
      </c>
      <c r="G95">
        <v>3.6</v>
      </c>
      <c r="H95">
        <v>1177.8947368421052</v>
      </c>
      <c r="I95">
        <v>3.55</v>
      </c>
      <c r="J95">
        <v>1227.8235294117646</v>
      </c>
      <c r="K95">
        <v>3.7833333333333332</v>
      </c>
      <c r="L95">
        <v>1297.4259259259259</v>
      </c>
      <c r="M95">
        <v>2.5499999999999998</v>
      </c>
      <c r="N95">
        <v>1190.6923076923076</v>
      </c>
      <c r="O95">
        <v>3.25</v>
      </c>
      <c r="P95">
        <v>1210.7058823529412</v>
      </c>
      <c r="Q95">
        <v>3.5</v>
      </c>
      <c r="R95">
        <v>1159.5263157894738</v>
      </c>
      <c r="S95">
        <v>3.1</v>
      </c>
      <c r="T95">
        <v>1185.5510204081634</v>
      </c>
      <c r="U95">
        <v>3.4416666666666669</v>
      </c>
      <c r="V95">
        <v>1244.2038834951456</v>
      </c>
      <c r="W95">
        <v>1.45</v>
      </c>
      <c r="X95">
        <v>395.78947368421052</v>
      </c>
      <c r="Y95">
        <v>1.7</v>
      </c>
      <c r="Z95">
        <v>497.36842105263156</v>
      </c>
      <c r="AA95">
        <v>1.3</v>
      </c>
      <c r="AB95">
        <v>438.55555555555554</v>
      </c>
      <c r="AC95">
        <v>1.4833333333333334</v>
      </c>
      <c r="AD95">
        <v>444</v>
      </c>
      <c r="AE95">
        <v>1.4833333333333334</v>
      </c>
      <c r="AF95">
        <v>444</v>
      </c>
      <c r="AG95">
        <v>2.7888888888888888</v>
      </c>
      <c r="AH95">
        <v>962.37106918238999</v>
      </c>
      <c r="BM95">
        <v>2.7888888888888888</v>
      </c>
      <c r="BN95">
        <v>962.37106918238999</v>
      </c>
      <c r="BO95">
        <v>6.1</v>
      </c>
      <c r="BP95">
        <v>1816.1</v>
      </c>
      <c r="BQ95">
        <v>6.3</v>
      </c>
      <c r="BR95">
        <v>2025.4</v>
      </c>
      <c r="BS95">
        <v>5.9</v>
      </c>
      <c r="BT95">
        <v>1900.2</v>
      </c>
      <c r="BU95">
        <v>6.1</v>
      </c>
      <c r="BV95">
        <v>1913.9</v>
      </c>
      <c r="BW95">
        <v>6</v>
      </c>
      <c r="BX95">
        <v>1845.2</v>
      </c>
      <c r="BY95">
        <v>6.1</v>
      </c>
      <c r="BZ95">
        <v>1991.4</v>
      </c>
      <c r="CA95">
        <v>5.9</v>
      </c>
      <c r="CB95">
        <v>1930.9</v>
      </c>
      <c r="CC95">
        <v>6</v>
      </c>
      <c r="CD95">
        <v>1922.5</v>
      </c>
      <c r="CE95">
        <v>6.05</v>
      </c>
      <c r="CF95">
        <v>1918.2</v>
      </c>
      <c r="CG95">
        <v>1.4</v>
      </c>
      <c r="CH95">
        <v>405.875</v>
      </c>
      <c r="CI95">
        <v>0.9</v>
      </c>
      <c r="CJ95">
        <v>281.25</v>
      </c>
      <c r="CK95">
        <v>1</v>
      </c>
      <c r="CL95">
        <v>420.5</v>
      </c>
      <c r="CM95">
        <v>1.1000000000000001</v>
      </c>
      <c r="CN95">
        <v>364.54545454545456</v>
      </c>
      <c r="CO95">
        <v>0.7</v>
      </c>
      <c r="CP95">
        <v>417.33333333333331</v>
      </c>
      <c r="CQ95">
        <v>0.8</v>
      </c>
      <c r="CR95">
        <v>372</v>
      </c>
      <c r="CS95">
        <v>0.5</v>
      </c>
      <c r="CT95">
        <v>402.75</v>
      </c>
      <c r="CU95">
        <v>0.66666666666666663</v>
      </c>
      <c r="CV95">
        <v>396.6875</v>
      </c>
      <c r="CW95">
        <v>0.8833333333333333</v>
      </c>
      <c r="CX95">
        <v>378.07894736842104</v>
      </c>
      <c r="CY95">
        <v>3.4666666666666668</v>
      </c>
      <c r="CZ95">
        <v>1321.0102040816328</v>
      </c>
      <c r="DA95">
        <v>2.2999999999999998</v>
      </c>
      <c r="DB95">
        <v>642.9</v>
      </c>
      <c r="DC95">
        <v>2.6</v>
      </c>
      <c r="DD95">
        <v>748.3</v>
      </c>
      <c r="DE95">
        <v>2.2999999999999998</v>
      </c>
      <c r="DF95">
        <v>641.9</v>
      </c>
      <c r="DG95">
        <v>2.4</v>
      </c>
      <c r="DH95">
        <v>677.7</v>
      </c>
      <c r="DI95">
        <v>2.4</v>
      </c>
      <c r="DJ95">
        <v>598.9</v>
      </c>
      <c r="DK95">
        <v>2.2000000000000002</v>
      </c>
      <c r="DL95">
        <v>632.20000000000005</v>
      </c>
      <c r="DM95">
        <v>2</v>
      </c>
      <c r="DN95">
        <v>598.1</v>
      </c>
      <c r="DO95">
        <v>2.2000000000000002</v>
      </c>
      <c r="DP95">
        <v>609.73333333333335</v>
      </c>
      <c r="DQ95">
        <v>2.2999999999999998</v>
      </c>
      <c r="DR95">
        <v>643.7166666666667</v>
      </c>
      <c r="DS95">
        <v>2.2999999999999998</v>
      </c>
      <c r="DT95">
        <v>643.7166666666667</v>
      </c>
      <c r="DU95">
        <v>3.0777777777777779</v>
      </c>
      <c r="DV95">
        <v>1063.8101265822784</v>
      </c>
      <c r="GE95">
        <v>3.0777777777777779</v>
      </c>
      <c r="GF95">
        <v>1063.8101265822784</v>
      </c>
      <c r="GG95">
        <v>1.1111111111111112</v>
      </c>
      <c r="GH95">
        <v>648.79999999999995</v>
      </c>
      <c r="GI95">
        <v>0.6</v>
      </c>
      <c r="GJ95">
        <v>370.2</v>
      </c>
      <c r="GK95">
        <v>1.3333333333333333</v>
      </c>
      <c r="GL95">
        <v>781.6</v>
      </c>
      <c r="GM95">
        <v>1</v>
      </c>
      <c r="GN95">
        <v>600.20000000000005</v>
      </c>
      <c r="GO95">
        <v>0.88888888888888884</v>
      </c>
      <c r="GP95">
        <v>478.2</v>
      </c>
      <c r="GQ95">
        <v>2.2999999999999998</v>
      </c>
      <c r="GR95">
        <v>782.25</v>
      </c>
      <c r="GS95">
        <v>0.5</v>
      </c>
      <c r="GT95">
        <v>457.75</v>
      </c>
      <c r="GU95">
        <v>1.2413793103448276</v>
      </c>
      <c r="GV95">
        <v>616.47058823529414</v>
      </c>
      <c r="GW95">
        <v>1.1228070175438596</v>
      </c>
      <c r="GX95">
        <v>608.84375</v>
      </c>
      <c r="GY95">
        <v>5.333333333333333</v>
      </c>
      <c r="GZ95">
        <v>1816.5555555555557</v>
      </c>
      <c r="HA95">
        <v>5.5</v>
      </c>
      <c r="HB95">
        <v>1882.9</v>
      </c>
      <c r="HC95">
        <v>5.333333333333333</v>
      </c>
      <c r="HD95">
        <v>1701.5555555555557</v>
      </c>
      <c r="HE95">
        <v>5.3928571428571432</v>
      </c>
      <c r="HF95">
        <v>1803.2857142857142</v>
      </c>
      <c r="HG95">
        <v>5.666666666666667</v>
      </c>
      <c r="HH95">
        <v>1833.1111111111111</v>
      </c>
      <c r="HI95">
        <v>4.2</v>
      </c>
      <c r="HJ95">
        <v>1565.2222222222222</v>
      </c>
      <c r="HK95">
        <v>5.9</v>
      </c>
      <c r="HL95">
        <v>2002.9</v>
      </c>
      <c r="HM95">
        <v>5.2413793103448274</v>
      </c>
      <c r="HN95">
        <v>1807.6428571428571</v>
      </c>
      <c r="HO95">
        <v>5.3157894736842106</v>
      </c>
      <c r="HP95">
        <v>1805.4642857142858</v>
      </c>
      <c r="HQ95">
        <v>3.2192982456140351</v>
      </c>
      <c r="HR95">
        <v>1370.3295454545455</v>
      </c>
      <c r="HS95">
        <v>2.2222222222222223</v>
      </c>
      <c r="HT95">
        <v>628.66666666666663</v>
      </c>
      <c r="HU95">
        <v>2.1</v>
      </c>
      <c r="HV95">
        <v>548.29999999999995</v>
      </c>
      <c r="HW95">
        <v>2</v>
      </c>
      <c r="HX95">
        <v>568.44444444444446</v>
      </c>
      <c r="HY95">
        <v>2.1071428571428572</v>
      </c>
      <c r="HZ95">
        <v>580.60714285714289</v>
      </c>
      <c r="IA95">
        <v>1.8888888888888888</v>
      </c>
      <c r="IB95">
        <v>565.33333333333337</v>
      </c>
      <c r="IC95">
        <v>2</v>
      </c>
      <c r="ID95">
        <v>643.9</v>
      </c>
      <c r="IE95">
        <v>2.1</v>
      </c>
      <c r="IF95">
        <v>622.20000000000005</v>
      </c>
      <c r="IG95">
        <v>2</v>
      </c>
      <c r="IH95">
        <v>612.0344827586207</v>
      </c>
      <c r="II95">
        <v>2.0526315789473686</v>
      </c>
      <c r="IJ95">
        <v>596.59649122807014</v>
      </c>
      <c r="IK95">
        <v>2.0526315789473686</v>
      </c>
      <c r="IL95">
        <v>596.59649122807014</v>
      </c>
      <c r="IM95">
        <v>2.8304093567251463</v>
      </c>
      <c r="IN95">
        <v>1066.1724137931035</v>
      </c>
      <c r="IO95">
        <v>0</v>
      </c>
      <c r="IS95">
        <v>0</v>
      </c>
      <c r="IU95">
        <v>0</v>
      </c>
      <c r="IW95">
        <v>0</v>
      </c>
      <c r="JC95">
        <v>0</v>
      </c>
      <c r="JE95">
        <v>0</v>
      </c>
      <c r="JG95">
        <v>7</v>
      </c>
      <c r="JH95">
        <v>2123</v>
      </c>
      <c r="JK95">
        <v>6</v>
      </c>
      <c r="JL95">
        <v>2333</v>
      </c>
      <c r="JM95">
        <v>6.5</v>
      </c>
      <c r="JN95">
        <v>2228</v>
      </c>
      <c r="JO95">
        <v>6</v>
      </c>
      <c r="JP95">
        <v>2029</v>
      </c>
      <c r="JU95">
        <v>6</v>
      </c>
      <c r="JV95">
        <v>2029</v>
      </c>
      <c r="JW95">
        <v>6.333333333333333</v>
      </c>
      <c r="JX95">
        <v>2161.6666666666665</v>
      </c>
      <c r="JY95">
        <v>3.1666666666666665</v>
      </c>
      <c r="JZ95">
        <v>2161.6666666666665</v>
      </c>
      <c r="KA95">
        <v>2</v>
      </c>
      <c r="KB95">
        <v>544</v>
      </c>
      <c r="KE95">
        <v>2</v>
      </c>
      <c r="KF95">
        <v>615</v>
      </c>
      <c r="KG95">
        <v>2</v>
      </c>
      <c r="KH95">
        <v>579.5</v>
      </c>
      <c r="KI95">
        <v>2</v>
      </c>
      <c r="KJ95">
        <v>557</v>
      </c>
      <c r="KO95">
        <v>2</v>
      </c>
      <c r="KP95">
        <v>557</v>
      </c>
      <c r="KQ95">
        <v>2</v>
      </c>
      <c r="KR95">
        <v>572</v>
      </c>
      <c r="KS95">
        <v>2</v>
      </c>
      <c r="KT95">
        <v>572</v>
      </c>
      <c r="KU95">
        <v>2.7777777777777777</v>
      </c>
      <c r="KV95">
        <v>1366.8333333333333</v>
      </c>
      <c r="KW95">
        <v>2.8277777777777779</v>
      </c>
      <c r="KX95">
        <v>1078.1192052980132</v>
      </c>
      <c r="KY95" s="15">
        <f>Tabla2[[#This Row],[ROS_NUM_COR_COD_ROS_TG_NEG]]-Tabla2[[#This Row],[PAS_NUM_COR_COD_ROS_TG_NEG]]</f>
        <v>3.1166666666666671</v>
      </c>
      <c r="KZ95" s="15">
        <f>Tabla2[[#This Row],[ROS_DUR_COR_COD_ROS_TG_NEG]]-Tabla2[[#This Row],[PAS_DUR_COR_COD_ROS_TG_NEG]]</f>
        <v>642.41880341880346</v>
      </c>
      <c r="LA95" s="15">
        <f>Tabla2[[#This Row],[ROS_NUM_COR_COD_ROS_TG_NEU]]-Tabla2[[#This Row],[PAS_NUM_COR_COD_ROS_TG_NEU]]</f>
        <v>0.95000000000000018</v>
      </c>
      <c r="LB95" s="15">
        <f>Tabla2[[#This Row],[ROS_DUR_COR_COD_ROS_TG_NEU]]-Tabla2[[#This Row],[PAS_DUR_COR_COD_ROS_TG_NEU]]</f>
        <v>354.51633986928096</v>
      </c>
      <c r="LC95" s="15">
        <f>Tabla2[[#This Row],[ROS_NUM_COR_COD_ROS_TG_POS]]-Tabla2[[#This Row],[PAS_NUM_COR_COD_ROS_TG_POS]]</f>
        <v>2.4000000000000004</v>
      </c>
      <c r="LD95" s="15">
        <f>Tabla2[[#This Row],[ROS_DUR_COR_COD_ROS_TG_POS]]-Tabla2[[#This Row],[PAS_DUR_COR_COD_ROS_TG_POS]]</f>
        <v>843.37368421052633</v>
      </c>
      <c r="LE95" s="15">
        <f>Tabla2[[#This Row],[ROS_NUM_COR_COD_ROS_TG_TOT]]-Tabla2[[#This Row],[PAS_NUM_COR_COD_ROS_TG_TOT]]</f>
        <v>2.1413793103448273</v>
      </c>
      <c r="LF95" s="15">
        <f>Tabla2[[#This Row],[ROS_DUR_COR_COD_ROS_TG_TOT]]-Tabla2[[#This Row],[PAS_DUR_COR_COD_ROS_TG_TOT]]</f>
        <v>622.09183673469374</v>
      </c>
      <c r="LG95" s="15">
        <f>Tabla2[[#This Row],[ROS_NUM_COR_COD_ESC_TG_NEG]]-Tabla2[[#This Row],[PAS_NUM_COR_COD_ESC_TG_NEG]]</f>
        <v>-3.3111111111111113</v>
      </c>
      <c r="LH95" s="15">
        <f>Tabla2[[#This Row],[ROS_DUR_COR_COD_ESC_TG_NEG]]-Tabla2[[#This Row],[PAS_DUR_COR_COD_ESC_TG_NEG]]</f>
        <v>-1011.1333333333332</v>
      </c>
      <c r="LI95" s="15">
        <f>Tabla2[[#This Row],[ROS_NUM_COR_COD_ESC_TG_NEU]]-Tabla2[[#This Row],[PAS_NUM_COR_COD_ESC_TG_NEU]]</f>
        <v>-1.3000000000000003</v>
      </c>
      <c r="LJ95" s="15">
        <f>Tabla2[[#This Row],[ROS_NUM_COR_COD_ESC_TG_NEG]]-Tabla2[[#This Row],[PAS_NUM_COR_COD_ESC_TG_NEG]]</f>
        <v>-3.3111111111111113</v>
      </c>
      <c r="LK95" s="15">
        <f>Tabla2[[#This Row],[ROS_NUM_COR_COD_ESC_TG_POS]]-Tabla2[[#This Row],[PAS_NUM_COR_COD_ESC_TG_POS]]</f>
        <v>-3.05</v>
      </c>
      <c r="LL95" s="15">
        <f>Tabla2[[#This Row],[ROS_DUR_COR_COD_ESC_TG_POS]]-Tabla2[[#This Row],[PAS_DUR_COR_COD_ESC_TG_POS]]</f>
        <v>-770.07352941176464</v>
      </c>
      <c r="LM95" s="15">
        <f>Tabla2[[#This Row],[ROS_NUM_COR_COD_ESC_TG_TOT]]-Tabla2[[#This Row],[PAS_NUM_COR_COD_ESC_TG_TOT]]</f>
        <v>-2.5419540229885058</v>
      </c>
      <c r="LN95" s="15">
        <f>Tabla2[[#This Row],[ROS_DUR_COR_COD_ESC_TG_TOT]]-Tabla2[[#This Row],[PAS_DUR_COR_COD_ESC_TG_TOT]]</f>
        <v>-680.95533769063172</v>
      </c>
      <c r="LO95" s="15">
        <f>Tabla2[[#This Row],[PAS_NUM_COR_COD_ROS_TG_NEG]]-Tabla2[[#This Row],[ESC_NUM_COR_COD_ROS_TG_NEG]]</f>
        <v>1.8499999999999999</v>
      </c>
      <c r="LP95" s="15">
        <f>Tabla2[[#This Row],[PAS_DUR_COR_COD_ROS_TG_NEG]]-Tabla2[[#This Row],[ESC_DUR_COR_COD_ROS_TG_NEG]]</f>
        <v>773.35897435897436</v>
      </c>
      <c r="LQ95" s="15">
        <f>Tabla2[[#This Row],[PAS_NUM_COR_COD_ROS_TG_NEU]]-Tabla2[[#This Row],[ESC_NUM_COR_COD_ROS_TG_NEU]]</f>
        <v>2.4500000000000002</v>
      </c>
      <c r="LR95" s="15">
        <f>Tabla2[[#This Row],[PAS_DUR_COR_COD_ROS_TG_NEU]]-Tabla2[[#This Row],[ESC_DUR_COR_COD_ROS_TG_NEU]]</f>
        <v>838.70588235294122</v>
      </c>
      <c r="LS95" s="15">
        <f>Tabla2[[#This Row],[PAS_NUM_COR_COD_ROS_TG_POS]]-Tabla2[[#This Row],[ESC_NUM_COR_COD_ROS_TG_POS]]</f>
        <v>3</v>
      </c>
      <c r="LT95" s="15">
        <f>Tabla2[[#This Row],[PAS_DUR_COR_COD_ROS_TG_POS]]-Tabla2[[#This Row],[ESC_DUR_COR_COD_ROS_TG_POS]]</f>
        <v>756.77631578947376</v>
      </c>
      <c r="LU95" s="15">
        <f>Tabla2[[#This Row],[PAS_NUM_COR_COD_ROS_TG_TOT]]-Tabla2[[#This Row],[ESC_NUM_COR_COD_ROS_TG_TOT]]</f>
        <v>2.4333333333333336</v>
      </c>
      <c r="LV95" s="15">
        <f>Tabla2[[#This Row],[PAS_DUR_COR_COD_ROS_TG_TOT]]-Tabla2[[#This Row],[ESC_DUR_COR_COD_ROS_TG_TOT]]</f>
        <v>788.86352040816337</v>
      </c>
      <c r="LW95" s="15">
        <f>Tabla2[[#This Row],[PAS_NUM_COR_COD_ESC_TG_NEG]]-Tabla2[[#This Row],[ESC_NUM_COR_COD_ESC_TG_NEG]]</f>
        <v>-1.7999999999999998</v>
      </c>
      <c r="LX95" s="15">
        <f>Tabla2[[#This Row],[PAS_DUR_COR_COD_ESC_TG_NEG]]-Tabla2[[#This Row],[ESC_DUR_COR_COD_ESC_TG_NEG]]</f>
        <v>-355.86666666666679</v>
      </c>
      <c r="LY95" s="15">
        <f>Tabla2[[#This Row],[PAS_NUM_COR_COD_ESC_TG_NEU]]-Tabla2[[#This Row],[ESC_NUM_COR_COD_ESC_TG_NEU]]</f>
        <v>-2.4999999999999996</v>
      </c>
      <c r="LZ95" s="15">
        <f>Tabla2[[#This Row],[PAS_DUR_COR_COD_ESC_TG_NEU]]-Tabla2[[#This Row],[ESC_DUR_COR_COD_ESC_TG_NEU]]</f>
        <v>-813.50526315789489</v>
      </c>
      <c r="MA95" s="15">
        <f>Tabla2[[#This Row],[PAS_NUM_COR_COD_ESC_TG_POS]]-Tabla2[[#This Row],[ESC_NUM_COR_COD_ESC_TG_POS]]</f>
        <v>-2.3500000000000005</v>
      </c>
      <c r="MB95" s="15">
        <f>Tabla2[[#This Row],[PAS_DUR_COR_COD_ESC_TG_POS]]-Tabla2[[#This Row],[ESC_DUR_COR_COD_ESC_TG_POS]]</f>
        <v>-703.07647058823545</v>
      </c>
      <c r="MC95" s="15">
        <f>Tabla2[[#This Row],[PAS_NUM_COR_COD_ESC_TG_TOT]]-Tabla2[[#This Row],[ESC_NUM_COR_COD_ESC_TG_TOT]]</f>
        <v>-2.2166666666666668</v>
      </c>
      <c r="MD95" s="15">
        <f>Tabla2[[#This Row],[PAS_DUR_COR_COD_ESC_TG_TOT]]-Tabla2[[#This Row],[ESC_DUR_COR_COD_ESC_TG_TOT]]</f>
        <v>-625.07407407407413</v>
      </c>
      <c r="ME95" s="42">
        <f>Tabla25[[#This Row],[PAS_NUM_COR_COD_ROS_TG_NEG]]-Tabla25[[#This Row],[PAS_NUM_COR_COD_ESC_TG_NEG]]</f>
        <v>-1.6500000000000004</v>
      </c>
      <c r="MF95" s="42">
        <f>Tabla25[[#This Row],[PAS_NUM_COR_COD_ROS_TG_NEU]]-Tabla25[[#This Row],[PAS_NUM_COR_COD_ESC_TG_NEU]]</f>
        <v>-0.35000000000000009</v>
      </c>
      <c r="MG95" s="42">
        <f>Tabla25[[#This Row],[PAS_NUM_COR_COD_ROS_TG_POS]]-Tabla25[[#This Row],[PAS_NUM_COR_COD_ESC_TG_POS]]</f>
        <v>-4.9999999999999822E-2</v>
      </c>
      <c r="MH95" s="42">
        <f>Tabla25[[#This Row],[PAS_NUM_COR_COD_ROS_TG_TOT]]-Tabla25[[#This Row],[PAS_NUM_COR_COD_ESC_TG_TOT]]</f>
        <v>-0.68333333333333313</v>
      </c>
      <c r="MI95" s="42">
        <f>Tabla25[[#This Row],[PAS_DUR_COR_COD_ROS_TG_NEG]]-Tabla25[[#This Row],[PAS_DUR_COR_COD_ESC_TG_NEG]]</f>
        <v>-298.64102564102564</v>
      </c>
      <c r="MJ95" s="42">
        <f>Tabla25[[#This Row],[PAS_DUR_COR_COD_ROS_TG_NEU]]-Tabla25[[#This Row],[PAS_DUR_COR_COD_ESC_TG_NEU]]</f>
        <v>32.811145510836013</v>
      </c>
      <c r="MK95" s="42">
        <f>Tabla25[[#This Row],[PAS_DUR_COR_COD_ROS_TG_POS]]-Tabla25[[#This Row],[PAS_DUR_COR_COD_ESC_TG_POS]]</f>
        <v>-68.297213622290883</v>
      </c>
      <c r="ML95" s="42">
        <f>Tabla25[[#This Row],[PAS_DUR_COR_COD_ROS_TG_TOT]]-Tabla25[[#This Row],[PAS_DUR_COR_COD_ESC_TG_TOT]]</f>
        <v>-111.8749055177625</v>
      </c>
      <c r="MM95" s="44">
        <f>Tabla25[[#This Row],[ESC_NUM_COR_COD_ROS_TG_NEG]]-Tabla25[[#This Row],[ESC_NUM_COR_COD_ESC_TG_NEG]]</f>
        <v>-5.3</v>
      </c>
      <c r="MN95" s="44">
        <f>Tabla25[[#This Row],[ESC_NUM_COR_COD_ROS_TG_NEU]]-Tabla25[[#This Row],[ESC_NUM_COR_COD_ESC_TG_NEU]]</f>
        <v>-5.3</v>
      </c>
      <c r="MO95" s="44">
        <f>Tabla25[[#This Row],[ESC_NUM_COR_COD_ROS_TG_POS]]-Tabla25[[#This Row],[ESC_NUM_COR_COD_ESC_TG_POS]]</f>
        <v>-5.4</v>
      </c>
      <c r="MP95" s="44">
        <f>Tabla25[[#This Row],[ESC_NUM_COR_COD_ROS_TG_TOT]]-Tabla25[[#This Row],[ESC_NUM_COR_COD_ESC_TG_TOT]]</f>
        <v>-5.333333333333333</v>
      </c>
      <c r="MQ95" s="44">
        <f>Tabla25[[#This Row],[ESC_DUR_COR_COD_ROS_TG_NEG]]-Tabla25[[#This Row],[ESC_DUR_COR_COD_ESC_TG_NEG]]</f>
        <v>-1427.8666666666668</v>
      </c>
      <c r="MR95" s="44">
        <f>Tabla25[[#This Row],[ESC_DUR_COR_COD_ROS_TG_NEU]]-Tabla25[[#This Row],[ESC_DUR_COR_COD_ESC_TG_NEU]]</f>
        <v>-1619.4</v>
      </c>
      <c r="MS95" s="44">
        <f>Tabla25[[#This Row],[ESC_DUR_COR_COD_ROS_TG_POS]]-Tabla25[[#This Row],[ESC_DUR_COR_COD_ESC_TG_POS]]</f>
        <v>-1528.15</v>
      </c>
      <c r="MT95" s="44">
        <f>Tabla25[[#This Row],[ESC_DUR_COR_COD_ROS_TG_TOT]]-Tabla25[[#This Row],[ESC_DUR_COR_COD_ESC_TG_TOT]]</f>
        <v>-1525.8125</v>
      </c>
      <c r="MU95" s="47">
        <f>Tabla25[[#This Row],[ROS_NUM_COR_COD_ROS_TG_NEG]]-Tabla25[[#This Row],[ROS_NUM_COR_COD_ESC_TG_NEG]]</f>
        <v>4.7777777777777786</v>
      </c>
      <c r="MV95" s="47">
        <f>Tabla25[[#This Row],[ROS_NUM_COR_COD_ROS_TG_NEU]]-Tabla25[[#This Row],[ROS_NUM_COR_COD_ESC_TG_NEU]]</f>
        <v>1.9000000000000004</v>
      </c>
      <c r="MW95" s="47">
        <f>Tabla25[[#This Row],[ROS_NUM_COR_COD_ROS_TG_POS]]-Tabla25[[#This Row],[ROS_NUM_COR_COD_ESC_TG_POS]]</f>
        <v>5.4</v>
      </c>
      <c r="MX95" s="47">
        <f>Tabla25[[#This Row],[ROS_NUM_COR_COD_ROS_TG_TOT]]-Tabla25[[#This Row],[ROS_NUM_COR_COD_ESC_TG_TOT]]</f>
        <v>4</v>
      </c>
      <c r="MY95" s="47">
        <f>Tabla25[[#This Row],[ROS_DUR_COR_COD_ROS_TG_NEG]]-Tabla25[[#This Row],[ROS_DUR_COR_COD_ESC_TG_NEG]]</f>
        <v>1354.911111111111</v>
      </c>
      <c r="MZ95" s="47">
        <f>Tabla25[[#This Row],[ROS_DUR_COR_COD_ROS_TG_NEU]]-Tabla25[[#This Row],[ROS_DUR_COR_COD_ESC_TG_NEU]]</f>
        <v>782.97222222222217</v>
      </c>
      <c r="NA95" s="47">
        <f>Tabla25[[#This Row],[ROS_DUR_COR_COD_ROS_TG_POS]]-Tabla25[[#This Row],[ROS_DUR_COR_COD_ESC_TG_POS]]</f>
        <v>1545.15</v>
      </c>
      <c r="NB95" s="47">
        <f>Tabla25[[#This Row],[ROS_DUR_COR_COD_ROS_TG_TOT]]-Tabla25[[#This Row],[ROS_DUR_COR_COD_ESC_TG_TOT]]</f>
        <v>1191.172268907563</v>
      </c>
      <c r="NC95">
        <v>374.33333333333331</v>
      </c>
      <c r="ND95">
        <v>376.55555555555554</v>
      </c>
      <c r="NE95">
        <v>335.5</v>
      </c>
      <c r="NF95">
        <v>361.17857142857144</v>
      </c>
      <c r="NG95">
        <v>368.4</v>
      </c>
      <c r="NH95">
        <v>324.125</v>
      </c>
      <c r="NI95">
        <v>363</v>
      </c>
      <c r="NJ95">
        <v>346.29411764705884</v>
      </c>
      <c r="NK95">
        <v>370.33333333333331</v>
      </c>
      <c r="NL95">
        <v>249.83333333333334</v>
      </c>
      <c r="NM95">
        <v>371.5</v>
      </c>
      <c r="NN95">
        <v>325.4375</v>
      </c>
      <c r="NO95">
        <v>350.3</v>
      </c>
      <c r="NP95">
        <v>323.5</v>
      </c>
      <c r="NQ95">
        <v>345.8</v>
      </c>
      <c r="NR95">
        <v>339.86666666666667</v>
      </c>
      <c r="NS95">
        <v>342.15384615384613</v>
      </c>
      <c r="NT95">
        <v>327.23529411764707</v>
      </c>
      <c r="NU95">
        <v>330.05263157894734</v>
      </c>
      <c r="NV95">
        <v>332.28571428571428</v>
      </c>
      <c r="NW95">
        <v>319.72222222222223</v>
      </c>
      <c r="NX95">
        <v>310.21052631578948</v>
      </c>
      <c r="NY95">
        <v>318.23529411764707</v>
      </c>
      <c r="NZ95">
        <v>315.90740740740739</v>
      </c>
      <c r="OA95" s="15">
        <f>Tabla2[[#This Row],[ROS_1DU_COR_COD_ROS_TG_NEG]]-Tabla2[[#This Row],[PAS_1DU_COR_COD_ROS_TG_NEG]]</f>
        <v>32.179487179487182</v>
      </c>
      <c r="OB95" s="15">
        <f>Tabla2[[#This Row],[ROS_1DU_COR_COD_ROS_TG_NEU]]-Tabla2[[#This Row],[PAS_1DU_COR_COD_ROS_TG_NEU]]</f>
        <v>49.320261437908471</v>
      </c>
      <c r="OC95" s="15">
        <f>Tabla2[[#This Row],[ROS_1DU_COR_COD_ROS_TG_POS]]-Tabla2[[#This Row],[PAS_1DU_COR_COD_ROS_TG_POS]]</f>
        <v>5.4473684210526585</v>
      </c>
      <c r="OD95" s="15">
        <f>Tabla2[[#This Row],[ROS_1DU_COR_COD_ROS_TG_TOT]]-Tabla2[[#This Row],[PAS_1DU_COR_COD_ROS_TG_TOT]]</f>
        <v>28.892857142857167</v>
      </c>
      <c r="OE95" s="15">
        <f>Tabla2[[#This Row],[ROS_1DU_COR_COD_ESC_TG_NEG]]-Tabla2[[#This Row],[PAS_1DU_COR_COD_ESC_TG_NEG]]</f>
        <v>48.677777777777749</v>
      </c>
      <c r="OF95" s="15">
        <f>Tabla2[[#This Row],[ROS_1DU_COR_COD_ESC_TG_NEU]]-Tabla2[[#This Row],[PAS_1DU_COR_COD_ESC_TG_NEU]]</f>
        <v>13.91447368421052</v>
      </c>
      <c r="OG95" s="15">
        <f>Tabla2[[#This Row],[ROS_1DU_COR_COD_ESC_TG_POS]]-Tabla2[[#This Row],[PAS_1DU_COR_COD_ESC_TG_POS]]</f>
        <v>44.764705882352928</v>
      </c>
      <c r="OH95" s="15">
        <f>Tabla2[[#This Row],[ROS_1DU_COR_COD_ESC_TG_TOT]]-Tabla2[[#This Row],[PAS_1DU_COR_COD_ESC_TG_TOT]]</f>
        <v>30.38671023965145</v>
      </c>
      <c r="OI95" s="15">
        <f>Tabla2[[#This Row],[PAS_1DU_COR_COD_ROS_TG_NEG]]-Tabla2[[#This Row],[ESC_1DU_COR_COD_ROS_TG_NEG]]</f>
        <v>-28.179487179487182</v>
      </c>
      <c r="OJ95" s="15">
        <f>Tabla2[[#This Row],[PAS_1DU_COR_COD_ROS_TG_NEU]]-Tabla2[[#This Row],[ESC_1DU_COR_COD_ROS_TG_NEU]]</f>
        <v>77.401960784313729</v>
      </c>
      <c r="OK95" s="15">
        <f>Tabla2[[#This Row],[PAS_1DU_COR_COD_ROS_TG_POS]]-Tabla2[[#This Row],[ESC_1DU_COR_COD_ROS_TG_POS]]</f>
        <v>-41.447368421052659</v>
      </c>
      <c r="OL95" s="15">
        <f>Tabla2[[#This Row],[PAS_1DU_COR_COD_ROS_TG_TOT]]-Tabla2[[#This Row],[ESC_1DU_COR_COD_ROS_TG_TOT]]</f>
        <v>6.8482142857142776</v>
      </c>
      <c r="OM95" s="15">
        <f>Tabla2[[#This Row],[PAS_1DU_COR_COD_ESC_TG_NEG]]-Tabla2[[#This Row],[ESC_1DU_COR_COD_ESC_TG_NEG]]</f>
        <v>-30.577777777777783</v>
      </c>
      <c r="ON95" s="15">
        <f>Tabla2[[#This Row],[PAS_1DU_COR_COD_ESC_TG_NEU]]-Tabla2[[#This Row],[ESC_1DU_COR_COD_ESC_TG_NEU]]</f>
        <v>-13.28947368421052</v>
      </c>
      <c r="OO95" s="15">
        <f>Tabla2[[#This Row],[PAS_1DU_COR_COD_ESC_TG_POS]]-Tabla2[[#This Row],[ESC_1DU_COR_COD_ESC_TG_POS]]</f>
        <v>-27.564705882352939</v>
      </c>
      <c r="OP95" s="15">
        <f>Tabla2[[#This Row],[PAS_1DU_COR_COD_ESC_TG_TOT]]-Tabla2[[#This Row],[ESC_1DU_COR_COD_ESC_TG_TOT]]</f>
        <v>-23.959259259259284</v>
      </c>
      <c r="OQ95" s="61">
        <v>5.9333333333333371</v>
      </c>
      <c r="OR95" s="62">
        <v>52.430555555555543</v>
      </c>
      <c r="OS95" s="62">
        <v>-27.5</v>
      </c>
      <c r="OT95" s="62">
        <v>14.884453781512605</v>
      </c>
      <c r="OU95" s="62">
        <v>20.033333333333303</v>
      </c>
      <c r="OV95" s="62">
        <v>-73.666666666666657</v>
      </c>
      <c r="OW95" s="62">
        <v>25.699999999999989</v>
      </c>
      <c r="OX95" s="62">
        <v>-14.429166666666674</v>
      </c>
      <c r="OY95" s="62">
        <v>22.431623931623903</v>
      </c>
      <c r="OZ95" s="62">
        <v>17.024767801857593</v>
      </c>
      <c r="PA95" s="62">
        <v>11.817337461300269</v>
      </c>
      <c r="PB95" s="62">
        <v>16.378306878306887</v>
      </c>
    </row>
    <row r="96" spans="1:418" x14ac:dyDescent="0.3">
      <c r="A96" s="2" t="s">
        <v>94</v>
      </c>
      <c r="B96" s="2">
        <v>30</v>
      </c>
      <c r="C96" s="2">
        <v>2</v>
      </c>
      <c r="D96" s="2">
        <v>32</v>
      </c>
      <c r="E96">
        <v>2.1</v>
      </c>
      <c r="F96">
        <v>678.07692307692309</v>
      </c>
      <c r="G96">
        <v>2.5</v>
      </c>
      <c r="H96">
        <v>588.35714285714289</v>
      </c>
      <c r="I96">
        <v>3.05</v>
      </c>
      <c r="J96">
        <v>667.58823529411768</v>
      </c>
      <c r="K96">
        <v>2.5499999999999998</v>
      </c>
      <c r="L96">
        <v>645.47727272727275</v>
      </c>
      <c r="M96">
        <v>3.6</v>
      </c>
      <c r="N96">
        <v>860.66666666666663</v>
      </c>
      <c r="O96">
        <v>3.25</v>
      </c>
      <c r="P96">
        <v>831.625</v>
      </c>
      <c r="Q96">
        <v>4.05</v>
      </c>
      <c r="R96">
        <v>870.29411764705878</v>
      </c>
      <c r="S96">
        <v>3.6333333333333333</v>
      </c>
      <c r="T96">
        <v>854.39583333333337</v>
      </c>
      <c r="U96">
        <v>3.0916666666666668</v>
      </c>
      <c r="V96">
        <v>754.47826086956525</v>
      </c>
      <c r="W96">
        <v>0.85</v>
      </c>
      <c r="X96">
        <v>343</v>
      </c>
      <c r="Y96">
        <v>1.2</v>
      </c>
      <c r="Z96">
        <v>310.84615384615387</v>
      </c>
      <c r="AA96">
        <v>1.3</v>
      </c>
      <c r="AB96">
        <v>336.93333333333334</v>
      </c>
      <c r="AC96">
        <v>1.1166666666666667</v>
      </c>
      <c r="AD96">
        <v>329.60526315789474</v>
      </c>
      <c r="AE96">
        <v>1.1166666666666667</v>
      </c>
      <c r="AF96">
        <v>329.60526315789474</v>
      </c>
      <c r="AG96">
        <v>2.4333333333333331</v>
      </c>
      <c r="AH96">
        <v>630.28461538461534</v>
      </c>
      <c r="BM96">
        <v>2.4333333333333331</v>
      </c>
      <c r="BN96">
        <v>630.28461538461534</v>
      </c>
      <c r="BO96">
        <v>1.6</v>
      </c>
      <c r="BP96">
        <v>803</v>
      </c>
      <c r="BQ96">
        <v>3.3333333333333335</v>
      </c>
      <c r="BR96">
        <v>841</v>
      </c>
      <c r="BS96">
        <v>2.6666666666666665</v>
      </c>
      <c r="BT96">
        <v>1011.4</v>
      </c>
      <c r="BU96">
        <v>2.5</v>
      </c>
      <c r="BV96">
        <v>877.77777777777783</v>
      </c>
      <c r="BW96">
        <v>1.6</v>
      </c>
      <c r="BX96">
        <v>1029.25</v>
      </c>
      <c r="BY96">
        <v>2.7</v>
      </c>
      <c r="BZ96">
        <v>895.33333333333337</v>
      </c>
      <c r="CA96">
        <v>2</v>
      </c>
      <c r="CB96">
        <v>763.25</v>
      </c>
      <c r="CC96">
        <v>2.1071428571428572</v>
      </c>
      <c r="CD96">
        <v>895.85714285714289</v>
      </c>
      <c r="CE96">
        <v>2.3035714285714284</v>
      </c>
      <c r="CF96">
        <v>885.6875</v>
      </c>
      <c r="CG96">
        <v>1.1000000000000001</v>
      </c>
      <c r="CH96">
        <v>493.5</v>
      </c>
      <c r="CI96">
        <v>2.6666666666666665</v>
      </c>
      <c r="CJ96">
        <v>584.875</v>
      </c>
      <c r="CK96">
        <v>1</v>
      </c>
      <c r="CL96">
        <v>551</v>
      </c>
      <c r="CM96">
        <v>1.5714285714285714</v>
      </c>
      <c r="CN96">
        <v>553.73333333333335</v>
      </c>
      <c r="CO96">
        <v>0.8</v>
      </c>
      <c r="CP96">
        <v>436.75</v>
      </c>
      <c r="CQ96">
        <v>1.5</v>
      </c>
      <c r="CR96">
        <v>420.8</v>
      </c>
      <c r="CS96">
        <v>2.125</v>
      </c>
      <c r="CT96">
        <v>1164.3333333333333</v>
      </c>
      <c r="CU96">
        <v>1.4285714285714286</v>
      </c>
      <c r="CV96">
        <v>612</v>
      </c>
      <c r="CW96">
        <v>1.5</v>
      </c>
      <c r="CX96">
        <v>579.62962962962968</v>
      </c>
      <c r="CY96">
        <v>1.9017857142857142</v>
      </c>
      <c r="CZ96">
        <v>745.62711864406776</v>
      </c>
      <c r="DA96">
        <v>1.1000000000000001</v>
      </c>
      <c r="DB96">
        <v>492.5</v>
      </c>
      <c r="DC96">
        <v>2.1111111111111112</v>
      </c>
      <c r="DD96">
        <v>529</v>
      </c>
      <c r="DE96">
        <v>1.4444444444444444</v>
      </c>
      <c r="DF96">
        <v>660.75</v>
      </c>
      <c r="DG96">
        <v>1.5357142857142858</v>
      </c>
      <c r="DH96">
        <v>554.4</v>
      </c>
      <c r="DI96">
        <v>1.2</v>
      </c>
      <c r="DJ96">
        <v>663.66666666666663</v>
      </c>
      <c r="DK96">
        <v>0.8</v>
      </c>
      <c r="DL96">
        <v>476.66666666666669</v>
      </c>
      <c r="DM96">
        <v>1</v>
      </c>
      <c r="DN96">
        <v>380.25</v>
      </c>
      <c r="DO96">
        <v>1</v>
      </c>
      <c r="DP96">
        <v>494.2</v>
      </c>
      <c r="DQ96">
        <v>1.2678571428571428</v>
      </c>
      <c r="DR96">
        <v>530.32000000000005</v>
      </c>
      <c r="DS96">
        <v>1.2678571428571428</v>
      </c>
      <c r="DT96">
        <v>530.32000000000005</v>
      </c>
      <c r="DU96">
        <v>1.6904761904761905</v>
      </c>
      <c r="DV96">
        <v>681.54761904761904</v>
      </c>
      <c r="DY96">
        <v>0</v>
      </c>
      <c r="EA96">
        <v>0</v>
      </c>
      <c r="EC96">
        <v>0</v>
      </c>
      <c r="EI96">
        <v>4.5</v>
      </c>
      <c r="EJ96">
        <v>1062</v>
      </c>
      <c r="EK96">
        <v>4.5</v>
      </c>
      <c r="EL96">
        <v>1062</v>
      </c>
      <c r="EM96">
        <v>2.25</v>
      </c>
      <c r="EN96">
        <v>1062</v>
      </c>
      <c r="EQ96">
        <v>0</v>
      </c>
      <c r="ES96">
        <v>1</v>
      </c>
      <c r="ET96">
        <v>115</v>
      </c>
      <c r="EU96">
        <v>0.5</v>
      </c>
      <c r="EV96">
        <v>115</v>
      </c>
      <c r="FA96">
        <v>1</v>
      </c>
      <c r="FB96">
        <v>182.5</v>
      </c>
      <c r="FC96">
        <v>1</v>
      </c>
      <c r="FD96">
        <v>182.5</v>
      </c>
      <c r="FE96">
        <v>0.75</v>
      </c>
      <c r="FF96">
        <v>160</v>
      </c>
      <c r="FG96">
        <v>1.5</v>
      </c>
      <c r="FH96">
        <v>520.79999999999995</v>
      </c>
      <c r="FK96">
        <v>1</v>
      </c>
      <c r="FL96">
        <v>127</v>
      </c>
      <c r="FM96">
        <v>0</v>
      </c>
      <c r="FO96">
        <v>0.5</v>
      </c>
      <c r="FP96">
        <v>127</v>
      </c>
      <c r="FU96">
        <v>3.5</v>
      </c>
      <c r="FV96">
        <v>582</v>
      </c>
      <c r="FW96">
        <v>3.5</v>
      </c>
      <c r="FX96">
        <v>582</v>
      </c>
      <c r="FY96">
        <v>2</v>
      </c>
      <c r="FZ96">
        <v>430.33333333333331</v>
      </c>
      <c r="GA96">
        <v>2</v>
      </c>
      <c r="GB96">
        <v>430.33333333333331</v>
      </c>
      <c r="GC96">
        <v>1.6666666666666667</v>
      </c>
      <c r="GD96">
        <v>486.875</v>
      </c>
      <c r="GE96">
        <v>1.6888888888888889</v>
      </c>
      <c r="GF96">
        <v>664.61956521739125</v>
      </c>
      <c r="GG96">
        <v>2</v>
      </c>
      <c r="GH96">
        <v>791.4</v>
      </c>
      <c r="GI96">
        <v>3.8</v>
      </c>
      <c r="GJ96">
        <v>901.75</v>
      </c>
      <c r="GK96">
        <v>2</v>
      </c>
      <c r="GL96">
        <v>539.66666666666663</v>
      </c>
      <c r="GM96">
        <v>2.6206896551724137</v>
      </c>
      <c r="GN96">
        <v>758.36842105263156</v>
      </c>
      <c r="GO96">
        <v>3.4444444444444446</v>
      </c>
      <c r="GP96">
        <v>959.75</v>
      </c>
      <c r="GQ96">
        <v>4.1111111111111107</v>
      </c>
      <c r="GR96">
        <v>1203.4285714285713</v>
      </c>
      <c r="GS96">
        <v>3.9</v>
      </c>
      <c r="GT96">
        <v>902.5</v>
      </c>
      <c r="GU96">
        <v>3.8214285714285716</v>
      </c>
      <c r="GV96">
        <v>1014</v>
      </c>
      <c r="GW96">
        <v>3.2105263157894739</v>
      </c>
      <c r="GX96">
        <v>898.35714285714289</v>
      </c>
      <c r="GY96">
        <v>2.1</v>
      </c>
      <c r="GZ96">
        <v>661.625</v>
      </c>
      <c r="HA96">
        <v>3.1</v>
      </c>
      <c r="HB96">
        <v>601.79999999999995</v>
      </c>
      <c r="HC96">
        <v>3.3333333333333335</v>
      </c>
      <c r="HD96">
        <v>1048.2857142857142</v>
      </c>
      <c r="HE96">
        <v>2.8275862068965516</v>
      </c>
      <c r="HF96">
        <v>745.96</v>
      </c>
      <c r="HG96">
        <v>3.2222222222222223</v>
      </c>
      <c r="HH96">
        <v>860.71428571428567</v>
      </c>
      <c r="HI96">
        <v>2.3333333333333335</v>
      </c>
      <c r="HJ96">
        <v>654.28571428571433</v>
      </c>
      <c r="HK96">
        <v>3.2</v>
      </c>
      <c r="HL96">
        <v>939.57142857142856</v>
      </c>
      <c r="HM96">
        <v>2.9285714285714284</v>
      </c>
      <c r="HN96">
        <v>818.19047619047615</v>
      </c>
      <c r="HO96">
        <v>2.8771929824561404</v>
      </c>
      <c r="HP96">
        <v>778.93478260869563</v>
      </c>
      <c r="HQ96">
        <v>3.0438596491228069</v>
      </c>
      <c r="HR96">
        <v>835.93181818181813</v>
      </c>
      <c r="HS96">
        <v>1.9</v>
      </c>
      <c r="HT96">
        <v>405.28571428571428</v>
      </c>
      <c r="HU96">
        <v>1.1000000000000001</v>
      </c>
      <c r="HV96">
        <v>438.8</v>
      </c>
      <c r="HW96">
        <v>1.4444444444444444</v>
      </c>
      <c r="HX96">
        <v>358.66666666666669</v>
      </c>
      <c r="HY96">
        <v>1.4827586206896552</v>
      </c>
      <c r="HZ96">
        <v>399.05555555555554</v>
      </c>
      <c r="IA96">
        <v>1.6666666666666667</v>
      </c>
      <c r="IB96">
        <v>427.83333333333331</v>
      </c>
      <c r="IC96">
        <v>1.8888888888888888</v>
      </c>
      <c r="ID96">
        <v>494</v>
      </c>
      <c r="IE96">
        <v>0.9</v>
      </c>
      <c r="IF96">
        <v>434.2</v>
      </c>
      <c r="IG96">
        <v>1.4642857142857142</v>
      </c>
      <c r="IH96">
        <v>455.33333333333331</v>
      </c>
      <c r="II96">
        <v>1.4736842105263157</v>
      </c>
      <c r="IJ96">
        <v>427.19444444444446</v>
      </c>
      <c r="IK96">
        <v>1.4736842105263157</v>
      </c>
      <c r="IL96">
        <v>427.19444444444446</v>
      </c>
      <c r="IM96">
        <v>2.5204678362573101</v>
      </c>
      <c r="IN96">
        <v>717.26612903225805</v>
      </c>
      <c r="IS96">
        <v>1</v>
      </c>
      <c r="IT96">
        <v>124</v>
      </c>
      <c r="IU96">
        <v>1</v>
      </c>
      <c r="IV96">
        <v>124</v>
      </c>
      <c r="IW96">
        <v>2</v>
      </c>
      <c r="IX96">
        <v>266</v>
      </c>
      <c r="IY96">
        <v>3</v>
      </c>
      <c r="IZ96">
        <v>475</v>
      </c>
      <c r="JC96">
        <v>2.5</v>
      </c>
      <c r="JD96">
        <v>370.5</v>
      </c>
      <c r="JE96">
        <v>2</v>
      </c>
      <c r="JF96">
        <v>288.33333333333331</v>
      </c>
      <c r="JK96">
        <v>4</v>
      </c>
      <c r="JL96">
        <v>630</v>
      </c>
      <c r="JM96">
        <v>4</v>
      </c>
      <c r="JN96">
        <v>630</v>
      </c>
      <c r="JO96">
        <v>1</v>
      </c>
      <c r="JP96">
        <v>109</v>
      </c>
      <c r="JQ96">
        <v>1</v>
      </c>
      <c r="JR96">
        <v>116</v>
      </c>
      <c r="JU96">
        <v>1</v>
      </c>
      <c r="JV96">
        <v>112.5</v>
      </c>
      <c r="JW96">
        <v>2</v>
      </c>
      <c r="JX96">
        <v>285</v>
      </c>
      <c r="JY96">
        <v>2</v>
      </c>
      <c r="JZ96">
        <v>286.66666666666669</v>
      </c>
      <c r="KE96">
        <v>0</v>
      </c>
      <c r="KG96">
        <v>0</v>
      </c>
      <c r="KI96">
        <v>1</v>
      </c>
      <c r="KJ96">
        <v>116</v>
      </c>
      <c r="KK96">
        <v>1</v>
      </c>
      <c r="KL96">
        <v>127</v>
      </c>
      <c r="KO96">
        <v>1</v>
      </c>
      <c r="KP96">
        <v>121.5</v>
      </c>
      <c r="KQ96">
        <v>0.66666666666666663</v>
      </c>
      <c r="KR96">
        <v>121.5</v>
      </c>
      <c r="KS96">
        <v>0.66666666666666663</v>
      </c>
      <c r="KT96">
        <v>121.5</v>
      </c>
      <c r="KU96">
        <v>1.5555555555555556</v>
      </c>
      <c r="KV96">
        <v>245.375</v>
      </c>
      <c r="KW96">
        <v>2.4722222222222223</v>
      </c>
      <c r="KX96">
        <v>688.66666666666663</v>
      </c>
      <c r="KY96" s="15">
        <f>Tabla2[[#This Row],[ROS_NUM_COR_COD_ROS_TG_NEG]]-Tabla2[[#This Row],[PAS_NUM_COR_COD_ROS_TG_NEG]]</f>
        <v>-0.37777777777777777</v>
      </c>
      <c r="KZ96" s="15">
        <f>Tabla2[[#This Row],[ROS_DUR_COR_COD_ROS_TG_NEG]]-Tabla2[[#This Row],[PAS_DUR_COR_COD_ROS_TG_NEG]]</f>
        <v>4.7619047619036792E-2</v>
      </c>
      <c r="LA96" s="15">
        <f>Tabla2[[#This Row],[ROS_NUM_COR_COD_ROS_TG_NEU]]-Tabla2[[#This Row],[PAS_NUM_COR_COD_ROS_TG_NEU]]</f>
        <v>-0.91666666666666652</v>
      </c>
      <c r="LB96" s="15">
        <f>Tabla2[[#This Row],[ROS_DUR_COR_COD_ROS_TG_NEU]]-Tabla2[[#This Row],[PAS_DUR_COR_COD_ROS_TG_NEU]]</f>
        <v>-177.33928571428567</v>
      </c>
      <c r="LC96" s="15">
        <f>Tabla2[[#This Row],[ROS_NUM_COR_COD_ROS_TG_POS]]-Tabla2[[#This Row],[PAS_NUM_COR_COD_ROS_TG_POS]]</f>
        <v>-0.84999999999999964</v>
      </c>
      <c r="LD96" s="15">
        <f>Tabla2[[#This Row],[ROS_DUR_COR_COD_ROS_TG_POS]]-Tabla2[[#This Row],[PAS_DUR_COR_COD_ROS_TG_POS]]</f>
        <v>69.277310924369772</v>
      </c>
      <c r="LE96" s="15">
        <f>Tabla2[[#This Row],[ROS_NUM_COR_COD_ROS_TG_TOT]]-Tabla2[[#This Row],[PAS_NUM_COR_COD_ROS_TG_TOT]]</f>
        <v>-0.70476190476190492</v>
      </c>
      <c r="LF96" s="15">
        <f>Tabla2[[#This Row],[ROS_DUR_COR_COD_ROS_TG_TOT]]-Tabla2[[#This Row],[PAS_DUR_COR_COD_ROS_TG_TOT]]</f>
        <v>-36.205357142857224</v>
      </c>
      <c r="LG96" s="15">
        <f>Tabla2[[#This Row],[ROS_NUM_COR_COD_ESC_TG_NEG]]-Tabla2[[#This Row],[PAS_NUM_COR_COD_ESC_TG_NEG]]</f>
        <v>1.3444444444444446</v>
      </c>
      <c r="LH96" s="15">
        <f>Tabla2[[#This Row],[ROS_DUR_COR_COD_ESC_TG_NEG]]-Tabla2[[#This Row],[PAS_DUR_COR_COD_ESC_TG_NEG]]</f>
        <v>281.67307692307691</v>
      </c>
      <c r="LI96" s="15">
        <f>Tabla2[[#This Row],[ROS_NUM_COR_COD_ESC_TG_NEU]]-Tabla2[[#This Row],[PAS_NUM_COR_COD_ESC_TG_NEU]]</f>
        <v>1.6111111111111107</v>
      </c>
      <c r="LJ96" s="15">
        <f>Tabla2[[#This Row],[ROS_NUM_COR_COD_ESC_TG_NEG]]-Tabla2[[#This Row],[PAS_NUM_COR_COD_ESC_TG_NEG]]</f>
        <v>1.3444444444444446</v>
      </c>
      <c r="LK96" s="15">
        <f>Tabla2[[#This Row],[ROS_NUM_COR_COD_ESC_TG_POS]]-Tabla2[[#This Row],[PAS_NUM_COR_COD_ESC_TG_POS]]</f>
        <v>0.85000000000000009</v>
      </c>
      <c r="LL96" s="15">
        <f>Tabla2[[#This Row],[ROS_DUR_COR_COD_ESC_TG_POS]]-Tabla2[[#This Row],[PAS_DUR_COR_COD_ESC_TG_POS]]</f>
        <v>234.91176470588232</v>
      </c>
      <c r="LM96" s="15">
        <f>Tabla2[[#This Row],[ROS_NUM_COR_COD_ESC_TG_TOT]]-Tabla2[[#This Row],[PAS_NUM_COR_COD_ESC_TG_TOT]]</f>
        <v>1.2714285714285718</v>
      </c>
      <c r="LN96" s="15">
        <f>Tabla2[[#This Row],[ROS_DUR_COR_COD_ESC_TG_TOT]]-Tabla2[[#This Row],[PAS_DUR_COR_COD_ESC_TG_TOT]]</f>
        <v>368.52272727272725</v>
      </c>
      <c r="LO96" s="15">
        <f>Tabla2[[#This Row],[PAS_NUM_COR_COD_ROS_TG_NEG]]-Tabla2[[#This Row],[ESC_NUM_COR_COD_ROS_TG_NEG]]</f>
        <v>2.8</v>
      </c>
      <c r="LP96" s="15">
        <f>Tabla2[[#This Row],[PAS_DUR_COR_COD_ROS_TG_NEG]]-Tabla2[[#This Row],[ESC_DUR_COR_COD_ROS_TG_NEG]]</f>
        <v>423.91666666666663</v>
      </c>
      <c r="LQ96" s="15">
        <f>Tabla2[[#This Row],[PAS_NUM_COR_COD_ROS_TG_NEU]]-Tabla2[[#This Row],[ESC_NUM_COR_COD_ROS_TG_NEU]]</f>
        <v>1.75</v>
      </c>
      <c r="LR96" s="15">
        <f>Tabla2[[#This Row],[PAS_DUR_COR_COD_ROS_TG_NEU]]-Tabla2[[#This Row],[ESC_DUR_COR_COD_ROS_TG_NEU]]</f>
        <v>410.82499999999999</v>
      </c>
      <c r="LS96" s="15">
        <f>Tabla2[[#This Row],[PAS_NUM_COR_COD_ROS_TG_POS]]-Tabla2[[#This Row],[ESC_NUM_COR_COD_ROS_TG_POS]]</f>
        <v>1.9249999999999998</v>
      </c>
      <c r="LT96" s="15">
        <f>Tabla2[[#This Row],[PAS_DUR_COR_COD_ROS_TG_POS]]-Tabla2[[#This Row],[ESC_DUR_COR_COD_ROS_TG_POS]]</f>
        <v>-294.03921568627447</v>
      </c>
      <c r="LU96" s="15">
        <f>Tabla2[[#This Row],[PAS_NUM_COR_COD_ROS_TG_TOT]]-Tabla2[[#This Row],[ESC_NUM_COR_COD_ROS_TG_TOT]]</f>
        <v>2.2047619047619049</v>
      </c>
      <c r="LV96" s="15">
        <f>Tabla2[[#This Row],[PAS_DUR_COR_COD_ROS_TG_TOT]]-Tabla2[[#This Row],[ESC_DUR_COR_COD_ROS_TG_TOT]]</f>
        <v>242.39583333333337</v>
      </c>
      <c r="LW96" s="15">
        <f>Tabla2[[#This Row],[PAS_NUM_COR_COD_ESC_TG_NEG]]-Tabla2[[#This Row],[ESC_NUM_COR_COD_ESC_TG_NEG]]</f>
        <v>0.5</v>
      </c>
      <c r="LX96" s="15">
        <f>Tabla2[[#This Row],[PAS_DUR_COR_COD_ESC_TG_NEG]]-Tabla2[[#This Row],[ESC_DUR_COR_COD_ESC_TG_NEG]]</f>
        <v>-351.17307692307691</v>
      </c>
      <c r="LY96" s="15">
        <f>Tabla2[[#This Row],[PAS_NUM_COR_COD_ESC_TG_NEU]]-Tabla2[[#This Row],[ESC_NUM_COR_COD_ESC_TG_NEU]]</f>
        <v>-0.20000000000000018</v>
      </c>
      <c r="LZ96" s="15">
        <f>Tabla2[[#This Row],[PAS_DUR_COR_COD_ESC_TG_NEU]]-Tabla2[[#This Row],[ESC_DUR_COR_COD_ESC_TG_NEU]]</f>
        <v>-306.97619047619048</v>
      </c>
      <c r="MA96" s="15">
        <f>Tabla2[[#This Row],[PAS_NUM_COR_COD_ESC_TG_POS]]-Tabla2[[#This Row],[ESC_NUM_COR_COD_ESC_TG_POS]]</f>
        <v>1.0499999999999998</v>
      </c>
      <c r="MB96" s="15">
        <f>Tabla2[[#This Row],[PAS_DUR_COR_COD_ESC_TG_POS]]-Tabla2[[#This Row],[ESC_DUR_COR_COD_ESC_TG_POS]]</f>
        <v>-95.66176470588232</v>
      </c>
      <c r="MC96" s="15">
        <f>Tabla2[[#This Row],[PAS_NUM_COR_COD_ESC_TG_TOT]]-Tabla2[[#This Row],[ESC_NUM_COR_COD_ESC_TG_TOT]]</f>
        <v>0.44285714285714262</v>
      </c>
      <c r="MD96" s="15">
        <f>Tabla2[[#This Row],[PAS_DUR_COR_COD_ESC_TG_TOT]]-Tabla2[[#This Row],[ESC_DUR_COR_COD_ESC_TG_TOT]]</f>
        <v>-250.37987012987014</v>
      </c>
      <c r="ME96" s="42">
        <f>Tabla25[[#This Row],[PAS_NUM_COR_COD_ROS_TG_NEG]]-Tabla25[[#This Row],[PAS_NUM_COR_COD_ESC_TG_NEG]]</f>
        <v>1.5</v>
      </c>
      <c r="MF96" s="42">
        <f>Tabla25[[#This Row],[PAS_NUM_COR_COD_ROS_TG_NEU]]-Tabla25[[#This Row],[PAS_NUM_COR_COD_ESC_TG_NEU]]</f>
        <v>0.75</v>
      </c>
      <c r="MG96" s="42">
        <f>Tabla25[[#This Row],[PAS_NUM_COR_COD_ROS_TG_POS]]-Tabla25[[#This Row],[PAS_NUM_COR_COD_ESC_TG_POS]]</f>
        <v>1</v>
      </c>
      <c r="MH96" s="42">
        <f>Tabla25[[#This Row],[PAS_NUM_COR_COD_ROS_TG_TOT]]-Tabla25[[#This Row],[PAS_NUM_COR_COD_ESC_TG_TOT]]</f>
        <v>1.0833333333333335</v>
      </c>
      <c r="MI96" s="42">
        <f>Tabla25[[#This Row],[PAS_DUR_COR_COD_ROS_TG_NEG]]-Tabla25[[#This Row],[PAS_DUR_COR_COD_ESC_TG_NEG]]</f>
        <v>182.58974358974353</v>
      </c>
      <c r="MJ96" s="42">
        <f>Tabla25[[#This Row],[PAS_DUR_COR_COD_ROS_TG_NEU]]-Tabla25[[#This Row],[PAS_DUR_COR_COD_ESC_TG_NEU]]</f>
        <v>243.26785714285711</v>
      </c>
      <c r="MK96" s="42">
        <f>Tabla25[[#This Row],[PAS_DUR_COR_COD_ROS_TG_POS]]-Tabla25[[#This Row],[PAS_DUR_COR_COD_ESC_TG_POS]]</f>
        <v>202.7058823529411</v>
      </c>
      <c r="ML96" s="42">
        <f>Tabla25[[#This Row],[PAS_DUR_COR_COD_ROS_TG_TOT]]-Tabla25[[#This Row],[PAS_DUR_COR_COD_ESC_TG_TOT]]</f>
        <v>208.91856060606062</v>
      </c>
      <c r="MM96" s="44">
        <f>Tabla25[[#This Row],[ESC_NUM_COR_COD_ROS_TG_NEG]]-Tabla25[[#This Row],[ESC_NUM_COR_COD_ESC_TG_NEG]]</f>
        <v>-0.8</v>
      </c>
      <c r="MN96" s="44">
        <f>Tabla25[[#This Row],[ESC_NUM_COR_COD_ROS_TG_NEU]]-Tabla25[[#This Row],[ESC_NUM_COR_COD_ESC_TG_NEU]]</f>
        <v>-1.2000000000000002</v>
      </c>
      <c r="MO96" s="44">
        <f>Tabla25[[#This Row],[ESC_NUM_COR_COD_ROS_TG_POS]]-Tabla25[[#This Row],[ESC_NUM_COR_COD_ESC_TG_POS]]</f>
        <v>0.125</v>
      </c>
      <c r="MP96" s="44">
        <f>Tabla25[[#This Row],[ESC_NUM_COR_COD_ROS_TG_TOT]]-Tabla25[[#This Row],[ESC_NUM_COR_COD_ESC_TG_TOT]]</f>
        <v>-0.6785714285714286</v>
      </c>
      <c r="MQ96" s="44">
        <f>Tabla25[[#This Row],[ESC_DUR_COR_COD_ROS_TG_NEG]]-Tabla25[[#This Row],[ESC_DUR_COR_COD_ESC_TG_NEG]]</f>
        <v>-592.5</v>
      </c>
      <c r="MR96" s="44">
        <f>Tabla25[[#This Row],[ESC_DUR_COR_COD_ROS_TG_NEU]]-Tabla25[[#This Row],[ESC_DUR_COR_COD_ESC_TG_NEU]]</f>
        <v>-474.53333333333336</v>
      </c>
      <c r="MS96" s="44">
        <f>Tabla25[[#This Row],[ESC_DUR_COR_COD_ROS_TG_POS]]-Tabla25[[#This Row],[ESC_DUR_COR_COD_ESC_TG_POS]]</f>
        <v>401.08333333333326</v>
      </c>
      <c r="MT96" s="44">
        <f>Tabla25[[#This Row],[ESC_DUR_COR_COD_ROS_TG_TOT]]-Tabla25[[#This Row],[ESC_DUR_COR_COD_ESC_TG_TOT]]</f>
        <v>-283.85714285714289</v>
      </c>
      <c r="MU96" s="47">
        <f>Tabla25[[#This Row],[ROS_NUM_COR_COD_ROS_TG_NEG]]-Tabla25[[#This Row],[ROS_NUM_COR_COD_ESC_TG_NEG]]</f>
        <v>-0.22222222222222232</v>
      </c>
      <c r="MV96" s="47">
        <f>Tabla25[[#This Row],[ROS_NUM_COR_COD_ROS_TG_NEU]]-Tabla25[[#This Row],[ROS_NUM_COR_COD_ESC_TG_NEU]]</f>
        <v>-1.7777777777777772</v>
      </c>
      <c r="MW96" s="47">
        <f>Tabla25[[#This Row],[ROS_NUM_COR_COD_ROS_TG_POS]]-Tabla25[[#This Row],[ROS_NUM_COR_COD_ESC_TG_POS]]</f>
        <v>-0.69999999999999973</v>
      </c>
      <c r="MX96" s="47">
        <f>Tabla25[[#This Row],[ROS_NUM_COR_COD_ROS_TG_TOT]]-Tabla25[[#This Row],[ROS_NUM_COR_COD_ESC_TG_TOT]]</f>
        <v>-0.89285714285714324</v>
      </c>
      <c r="MY96" s="47">
        <f>Tabla25[[#This Row],[ROS_DUR_COR_COD_ROS_TG_NEG]]-Tabla25[[#This Row],[ROS_DUR_COR_COD_ESC_TG_NEG]]</f>
        <v>-99.035714285714334</v>
      </c>
      <c r="MZ96" s="47">
        <f>Tabla25[[#This Row],[ROS_DUR_COR_COD_ROS_TG_NEU]]-Tabla25[[#This Row],[ROS_DUR_COR_COD_ESC_TG_NEU]]</f>
        <v>-549.142857142857</v>
      </c>
      <c r="NA96" s="47">
        <f>Tabla25[[#This Row],[ROS_DUR_COR_COD_ROS_TG_POS]]-Tabla25[[#This Row],[ROS_DUR_COR_COD_ESC_TG_POS]]</f>
        <v>37.071428571428555</v>
      </c>
      <c r="NB96" s="47">
        <f>Tabla25[[#This Row],[ROS_DUR_COR_COD_ROS_TG_TOT]]-Tabla25[[#This Row],[ROS_DUR_COR_COD_ESC_TG_TOT]]</f>
        <v>-195.80952380952385</v>
      </c>
      <c r="NC96">
        <v>155.42857142857142</v>
      </c>
      <c r="ND96">
        <v>239.14285714285714</v>
      </c>
      <c r="NE96">
        <v>158.42857142857142</v>
      </c>
      <c r="NF96">
        <v>184.33333333333334</v>
      </c>
      <c r="NG96">
        <v>186.625</v>
      </c>
      <c r="NH96">
        <v>255.57142857142858</v>
      </c>
      <c r="NI96">
        <v>170.75</v>
      </c>
      <c r="NJ96">
        <v>202.08695652173913</v>
      </c>
      <c r="NK96">
        <v>207.25</v>
      </c>
      <c r="NL96">
        <v>132</v>
      </c>
      <c r="NM96">
        <v>237.33333333333334</v>
      </c>
      <c r="NN96">
        <v>183.41666666666666</v>
      </c>
      <c r="NO96">
        <v>163</v>
      </c>
      <c r="NP96">
        <v>174.83333333333334</v>
      </c>
      <c r="NQ96">
        <v>192</v>
      </c>
      <c r="NR96">
        <v>176.35714285714286</v>
      </c>
      <c r="NS96">
        <v>174.13333333333333</v>
      </c>
      <c r="NT96">
        <v>180.5</v>
      </c>
      <c r="NU96">
        <v>214.52941176470588</v>
      </c>
      <c r="NV96">
        <v>190.5625</v>
      </c>
      <c r="NW96">
        <v>199.46153846153845</v>
      </c>
      <c r="NX96">
        <v>158.92857142857142</v>
      </c>
      <c r="NY96">
        <v>189</v>
      </c>
      <c r="NZ96">
        <v>182.52272727272728</v>
      </c>
      <c r="OA96" s="15">
        <f>Tabla2[[#This Row],[ROS_1DU_COR_COD_ROS_TG_NEG]]-Tabla2[[#This Row],[PAS_1DU_COR_COD_ROS_TG_NEG]]</f>
        <v>-18.704761904761909</v>
      </c>
      <c r="OB96" s="15">
        <f>Tabla2[[#This Row],[ROS_1DU_COR_COD_ROS_TG_NEU]]-Tabla2[[#This Row],[PAS_1DU_COR_COD_ROS_TG_NEU]]</f>
        <v>58.642857142857139</v>
      </c>
      <c r="OC96" s="15">
        <f>Tabla2[[#This Row],[ROS_1DU_COR_COD_ROS_TG_POS]]-Tabla2[[#This Row],[PAS_1DU_COR_COD_ROS_TG_POS]]</f>
        <v>-56.100840336134468</v>
      </c>
      <c r="OD96" s="15">
        <f>Tabla2[[#This Row],[ROS_1DU_COR_COD_ROS_TG_TOT]]-Tabla2[[#This Row],[PAS_1DU_COR_COD_ROS_TG_TOT]]</f>
        <v>-6.2291666666666572</v>
      </c>
      <c r="OE96" s="15">
        <f>Tabla2[[#This Row],[ROS_1DU_COR_COD_ESC_TG_NEG]]-Tabla2[[#This Row],[PAS_1DU_COR_COD_ESC_TG_NEG]]</f>
        <v>-12.836538461538453</v>
      </c>
      <c r="OF96" s="15">
        <f>Tabla2[[#This Row],[ROS_1DU_COR_COD_ESC_TG_NEU]]-Tabla2[[#This Row],[PAS_1DU_COR_COD_ESC_TG_NEU]]</f>
        <v>96.642857142857167</v>
      </c>
      <c r="OG96" s="15">
        <f>Tabla2[[#This Row],[ROS_1DU_COR_COD_ESC_TG_POS]]-Tabla2[[#This Row],[PAS_1DU_COR_COD_ESC_TG_POS]]</f>
        <v>-18.25</v>
      </c>
      <c r="OH96" s="15">
        <f>Tabla2[[#This Row],[ROS_1DU_COR_COD_ESC_TG_TOT]]-Tabla2[[#This Row],[PAS_1DU_COR_COD_ESC_TG_TOT]]</f>
        <v>19.564229249011845</v>
      </c>
      <c r="OI96" s="15">
        <f>Tabla2[[#This Row],[PAS_1DU_COR_COD_ROS_TG_NEG]]-Tabla2[[#This Row],[ESC_1DU_COR_COD_ROS_TG_NEG]]</f>
        <v>-33.116666666666674</v>
      </c>
      <c r="OJ96" s="15">
        <f>Tabla2[[#This Row],[PAS_1DU_COR_COD_ROS_TG_NEU]]-Tabla2[[#This Row],[ESC_1DU_COR_COD_ROS_TG_NEU]]</f>
        <v>48.5</v>
      </c>
      <c r="OK96" s="15">
        <f>Tabla2[[#This Row],[PAS_1DU_COR_COD_ROS_TG_POS]]-Tabla2[[#This Row],[ESC_1DU_COR_COD_ROS_TG_POS]]</f>
        <v>-22.803921568627459</v>
      </c>
      <c r="OL96" s="15">
        <f>Tabla2[[#This Row],[PAS_1DU_COR_COD_ROS_TG_TOT]]-Tabla2[[#This Row],[ESC_1DU_COR_COD_ROS_TG_TOT]]</f>
        <v>7.1458333333333428</v>
      </c>
      <c r="OM96" s="15">
        <f>Tabla2[[#This Row],[PAS_1DU_COR_COD_ESC_TG_NEG]]-Tabla2[[#This Row],[ESC_1DU_COR_COD_ESC_TG_NEG]]</f>
        <v>36.461538461538453</v>
      </c>
      <c r="ON96" s="15">
        <f>Tabla2[[#This Row],[PAS_1DU_COR_COD_ESC_TG_NEU]]-Tabla2[[#This Row],[ESC_1DU_COR_COD_ESC_TG_NEU]]</f>
        <v>-15.904761904761926</v>
      </c>
      <c r="OO96" s="15">
        <f>Tabla2[[#This Row],[PAS_1DU_COR_COD_ESC_TG_POS]]-Tabla2[[#This Row],[ESC_1DU_COR_COD_ESC_TG_POS]]</f>
        <v>-3</v>
      </c>
      <c r="OP96" s="15">
        <f>Tabla2[[#This Row],[PAS_1DU_COR_COD_ESC_TG_TOT]]-Tabla2[[#This Row],[ESC_1DU_COR_COD_ESC_TG_TOT]]</f>
        <v>6.1655844155844193</v>
      </c>
      <c r="OQ96" s="61">
        <v>-31.196428571428584</v>
      </c>
      <c r="OR96" s="62">
        <v>-16.428571428571445</v>
      </c>
      <c r="OS96" s="62">
        <v>-12.321428571428584</v>
      </c>
      <c r="OT96" s="62">
        <v>-17.753623188405783</v>
      </c>
      <c r="OU96" s="62">
        <v>44.25</v>
      </c>
      <c r="OV96" s="62">
        <v>-42.833333333333343</v>
      </c>
      <c r="OW96" s="62">
        <v>45.333333333333343</v>
      </c>
      <c r="OX96" s="62">
        <v>7.059523809523796</v>
      </c>
      <c r="OY96" s="62">
        <v>-25.328205128205127</v>
      </c>
      <c r="OZ96" s="62">
        <v>21.571428571428584</v>
      </c>
      <c r="PA96" s="62">
        <v>25.529411764705884</v>
      </c>
      <c r="PB96" s="62">
        <v>8.0397727272727195</v>
      </c>
    </row>
    <row r="97" spans="1:418" x14ac:dyDescent="0.3">
      <c r="A97" s="2" t="s">
        <v>95</v>
      </c>
      <c r="B97" s="2">
        <v>30</v>
      </c>
      <c r="C97" s="2">
        <v>2</v>
      </c>
      <c r="D97" s="2">
        <v>39</v>
      </c>
      <c r="E97">
        <v>3.1</v>
      </c>
      <c r="F97">
        <v>855.0526315789474</v>
      </c>
      <c r="G97">
        <v>4</v>
      </c>
      <c r="H97">
        <v>1157.421052631579</v>
      </c>
      <c r="I97">
        <v>3.5</v>
      </c>
      <c r="J97">
        <v>1064.6666666666667</v>
      </c>
      <c r="K97">
        <v>3.5333333333333332</v>
      </c>
      <c r="L97">
        <v>1025.0178571428571</v>
      </c>
      <c r="M97">
        <v>4.05</v>
      </c>
      <c r="N97">
        <v>1180.1500000000001</v>
      </c>
      <c r="O97">
        <v>3</v>
      </c>
      <c r="P97">
        <v>904.31578947368416</v>
      </c>
      <c r="Q97">
        <v>3.15</v>
      </c>
      <c r="R97">
        <v>941.42105263157896</v>
      </c>
      <c r="S97">
        <v>3.4</v>
      </c>
      <c r="T97">
        <v>1011.5862068965517</v>
      </c>
      <c r="U97">
        <v>3.4666666666666668</v>
      </c>
      <c r="V97">
        <v>1018.1842105263158</v>
      </c>
      <c r="W97">
        <v>1.85</v>
      </c>
      <c r="X97">
        <v>483.94736842105266</v>
      </c>
      <c r="Y97">
        <v>1.85</v>
      </c>
      <c r="Z97">
        <v>453.3</v>
      </c>
      <c r="AA97">
        <v>1.7</v>
      </c>
      <c r="AB97">
        <v>412.36842105263156</v>
      </c>
      <c r="AC97">
        <v>1.8</v>
      </c>
      <c r="AD97">
        <v>449.93103448275861</v>
      </c>
      <c r="AE97">
        <v>1.8</v>
      </c>
      <c r="AF97">
        <v>449.93103448275861</v>
      </c>
      <c r="AG97">
        <v>2.911111111111111</v>
      </c>
      <c r="AH97">
        <v>826.56395348837214</v>
      </c>
      <c r="BM97">
        <v>2.911111111111111</v>
      </c>
      <c r="BN97">
        <v>826.56395348837214</v>
      </c>
      <c r="BO97">
        <v>4.8</v>
      </c>
      <c r="BP97">
        <v>1341.6</v>
      </c>
      <c r="BQ97">
        <v>4</v>
      </c>
      <c r="BR97">
        <v>1189.7777777777778</v>
      </c>
      <c r="BS97">
        <v>4.5</v>
      </c>
      <c r="BT97">
        <v>1443</v>
      </c>
      <c r="BU97">
        <v>4.4444444444444446</v>
      </c>
      <c r="BV97">
        <v>1316.3461538461538</v>
      </c>
      <c r="BW97">
        <v>5.0999999999999996</v>
      </c>
      <c r="BX97">
        <v>1381.8</v>
      </c>
      <c r="BY97">
        <v>4.3</v>
      </c>
      <c r="BZ97">
        <v>1118.2</v>
      </c>
      <c r="CA97">
        <v>5.3</v>
      </c>
      <c r="CB97">
        <v>1295.0999999999999</v>
      </c>
      <c r="CC97">
        <v>4.9000000000000004</v>
      </c>
      <c r="CD97">
        <v>1265.0333333333333</v>
      </c>
      <c r="CE97">
        <v>4.6842105263157894</v>
      </c>
      <c r="CF97">
        <v>1288.8571428571429</v>
      </c>
      <c r="CG97">
        <v>1.6</v>
      </c>
      <c r="CH97">
        <v>443.75</v>
      </c>
      <c r="CI97">
        <v>2.5555555555555554</v>
      </c>
      <c r="CJ97">
        <v>711.42857142857144</v>
      </c>
      <c r="CK97">
        <v>1.625</v>
      </c>
      <c r="CL97">
        <v>724.6</v>
      </c>
      <c r="CM97">
        <v>1.9259259259259258</v>
      </c>
      <c r="CN97">
        <v>607.65</v>
      </c>
      <c r="CO97">
        <v>0.9</v>
      </c>
      <c r="CP97">
        <v>403.5</v>
      </c>
      <c r="CQ97">
        <v>2.4</v>
      </c>
      <c r="CR97">
        <v>575.1</v>
      </c>
      <c r="CS97">
        <v>1.2</v>
      </c>
      <c r="CT97">
        <v>439.14285714285717</v>
      </c>
      <c r="CU97">
        <v>1.5</v>
      </c>
      <c r="CV97">
        <v>488.95652173913044</v>
      </c>
      <c r="CW97">
        <v>1.7017543859649122</v>
      </c>
      <c r="CX97">
        <v>544.16279069767438</v>
      </c>
      <c r="CY97">
        <v>3.192982456140351</v>
      </c>
      <c r="CZ97">
        <v>965.40404040404042</v>
      </c>
      <c r="DA97">
        <v>2.2000000000000002</v>
      </c>
      <c r="DB97">
        <v>602.4</v>
      </c>
      <c r="DC97">
        <v>3.7777777777777777</v>
      </c>
      <c r="DD97">
        <v>922.66666666666663</v>
      </c>
      <c r="DE97">
        <v>3.125</v>
      </c>
      <c r="DF97">
        <v>814.125</v>
      </c>
      <c r="DG97">
        <v>3</v>
      </c>
      <c r="DH97">
        <v>771.88888888888891</v>
      </c>
      <c r="DI97">
        <v>3</v>
      </c>
      <c r="DJ97">
        <v>806.5</v>
      </c>
      <c r="DK97">
        <v>2.9</v>
      </c>
      <c r="DL97">
        <v>798.3</v>
      </c>
      <c r="DM97">
        <v>2.4</v>
      </c>
      <c r="DN97">
        <v>638.4</v>
      </c>
      <c r="DO97">
        <v>2.7666666666666666</v>
      </c>
      <c r="DP97">
        <v>747.73333333333335</v>
      </c>
      <c r="DQ97">
        <v>2.8771929824561404</v>
      </c>
      <c r="DR97">
        <v>759.17543859649118</v>
      </c>
      <c r="DS97">
        <v>2.8771929824561404</v>
      </c>
      <c r="DT97">
        <v>759.17543859649118</v>
      </c>
      <c r="DU97">
        <v>3.0877192982456139</v>
      </c>
      <c r="DV97">
        <v>890.0512820512821</v>
      </c>
      <c r="DY97">
        <v>2</v>
      </c>
      <c r="DZ97">
        <v>217</v>
      </c>
      <c r="EA97">
        <v>4.5</v>
      </c>
      <c r="EB97">
        <v>1112.5</v>
      </c>
      <c r="EC97">
        <v>3.6666666666666665</v>
      </c>
      <c r="ED97">
        <v>814</v>
      </c>
      <c r="EM97">
        <v>3.6666666666666665</v>
      </c>
      <c r="EN97">
        <v>814</v>
      </c>
      <c r="EQ97">
        <v>6</v>
      </c>
      <c r="ER97">
        <v>1499</v>
      </c>
      <c r="ES97">
        <v>1</v>
      </c>
      <c r="ET97">
        <v>558</v>
      </c>
      <c r="EU97">
        <v>2.6666666666666665</v>
      </c>
      <c r="EV97">
        <v>1028.5</v>
      </c>
      <c r="FE97">
        <v>2.6666666666666665</v>
      </c>
      <c r="FF97">
        <v>1028.5</v>
      </c>
      <c r="FG97">
        <v>3.1666666666666665</v>
      </c>
      <c r="FH97">
        <v>899.8</v>
      </c>
      <c r="FK97">
        <v>2</v>
      </c>
      <c r="FL97">
        <v>694</v>
      </c>
      <c r="FM97">
        <v>2</v>
      </c>
      <c r="FN97">
        <v>613.5</v>
      </c>
      <c r="FO97">
        <v>2</v>
      </c>
      <c r="FP97">
        <v>640.33333333333337</v>
      </c>
      <c r="FY97">
        <v>2</v>
      </c>
      <c r="FZ97">
        <v>640.33333333333337</v>
      </c>
      <c r="GA97">
        <v>2</v>
      </c>
      <c r="GB97">
        <v>640.33333333333337</v>
      </c>
      <c r="GC97">
        <v>2.7777777777777777</v>
      </c>
      <c r="GD97">
        <v>802.5</v>
      </c>
      <c r="GE97">
        <v>3.0722222222222224</v>
      </c>
      <c r="GF97">
        <v>885.78048780487802</v>
      </c>
      <c r="GG97">
        <v>1.8888888888888888</v>
      </c>
      <c r="GH97">
        <v>616.5</v>
      </c>
      <c r="GI97">
        <v>2.8888888888888888</v>
      </c>
      <c r="GJ97">
        <v>894.25</v>
      </c>
      <c r="GK97">
        <v>2.3333333333333335</v>
      </c>
      <c r="GL97">
        <v>1028</v>
      </c>
      <c r="GM97">
        <v>2.3703703703703702</v>
      </c>
      <c r="GN97">
        <v>841.73684210526312</v>
      </c>
      <c r="GO97">
        <v>2.7777777777777777</v>
      </c>
      <c r="GP97">
        <v>990.85714285714289</v>
      </c>
      <c r="GQ97">
        <v>1.7</v>
      </c>
      <c r="GR97">
        <v>483</v>
      </c>
      <c r="GS97">
        <v>1.7777777777777777</v>
      </c>
      <c r="GT97">
        <v>706.66666666666663</v>
      </c>
      <c r="GU97">
        <v>2.0714285714285716</v>
      </c>
      <c r="GV97">
        <v>716.19047619047615</v>
      </c>
      <c r="GW97">
        <v>2.2181818181818183</v>
      </c>
      <c r="GX97">
        <v>775.82500000000005</v>
      </c>
      <c r="GY97">
        <v>5.2222222222222223</v>
      </c>
      <c r="GZ97">
        <v>1370.3333333333333</v>
      </c>
      <c r="HA97">
        <v>4.1111111111111107</v>
      </c>
      <c r="HB97">
        <v>1137.2222222222222</v>
      </c>
      <c r="HC97">
        <v>4.5555555555555554</v>
      </c>
      <c r="HD97">
        <v>1587.4285714285713</v>
      </c>
      <c r="HE97">
        <v>4.6296296296296298</v>
      </c>
      <c r="HF97">
        <v>1347.2</v>
      </c>
      <c r="HG97">
        <v>4.333333333333333</v>
      </c>
      <c r="HH97">
        <v>1094.6666666666667</v>
      </c>
      <c r="HI97">
        <v>5.7</v>
      </c>
      <c r="HJ97">
        <v>1631</v>
      </c>
      <c r="HK97">
        <v>5</v>
      </c>
      <c r="HL97">
        <v>1314.3333333333333</v>
      </c>
      <c r="HM97">
        <v>5.0357142857142856</v>
      </c>
      <c r="HN97">
        <v>1346.6666666666667</v>
      </c>
      <c r="HO97">
        <v>4.836363636363636</v>
      </c>
      <c r="HP97">
        <v>1346.9230769230769</v>
      </c>
      <c r="HQ97">
        <v>3.5272727272727273</v>
      </c>
      <c r="HR97">
        <v>1098.6195652173913</v>
      </c>
      <c r="HS97">
        <v>2.7777777777777777</v>
      </c>
      <c r="HT97">
        <v>706.66666666666663</v>
      </c>
      <c r="HU97">
        <v>2.5555555555555554</v>
      </c>
      <c r="HV97">
        <v>658.5</v>
      </c>
      <c r="HW97">
        <v>2.6666666666666665</v>
      </c>
      <c r="HX97">
        <v>614.33333333333337</v>
      </c>
      <c r="HY97">
        <v>2.6666666666666665</v>
      </c>
      <c r="HZ97">
        <v>659.88461538461536</v>
      </c>
      <c r="IA97">
        <v>2.7777777777777777</v>
      </c>
      <c r="IB97">
        <v>729.44444444444446</v>
      </c>
      <c r="IC97">
        <v>2.1</v>
      </c>
      <c r="ID97">
        <v>595.79999999999995</v>
      </c>
      <c r="IE97">
        <v>2.5555555555555554</v>
      </c>
      <c r="IF97">
        <v>690</v>
      </c>
      <c r="IG97">
        <v>2.4642857142857144</v>
      </c>
      <c r="IH97">
        <v>669.03571428571433</v>
      </c>
      <c r="II97">
        <v>2.5636363636363635</v>
      </c>
      <c r="IJ97">
        <v>664.62962962962968</v>
      </c>
      <c r="IK97">
        <v>2.5636363636363635</v>
      </c>
      <c r="IL97">
        <v>664.62962962962968</v>
      </c>
      <c r="IM97">
        <v>3.2060606060606061</v>
      </c>
      <c r="IN97">
        <v>938.10273972602738</v>
      </c>
      <c r="IO97">
        <v>0</v>
      </c>
      <c r="IQ97">
        <v>6</v>
      </c>
      <c r="IR97">
        <v>1776</v>
      </c>
      <c r="IS97">
        <v>5</v>
      </c>
      <c r="IT97">
        <v>1433</v>
      </c>
      <c r="IU97">
        <v>3.6666666666666665</v>
      </c>
      <c r="IV97">
        <v>1604.5</v>
      </c>
      <c r="IW97">
        <v>3</v>
      </c>
      <c r="IX97">
        <v>885</v>
      </c>
      <c r="JA97">
        <v>1</v>
      </c>
      <c r="JB97">
        <v>355</v>
      </c>
      <c r="JC97">
        <v>2</v>
      </c>
      <c r="JD97">
        <v>620</v>
      </c>
      <c r="JE97">
        <v>3</v>
      </c>
      <c r="JF97">
        <v>1112.25</v>
      </c>
      <c r="JG97">
        <v>5</v>
      </c>
      <c r="JH97">
        <v>1460</v>
      </c>
      <c r="JI97">
        <v>1</v>
      </c>
      <c r="JJ97">
        <v>235</v>
      </c>
      <c r="JK97">
        <v>2</v>
      </c>
      <c r="JL97">
        <v>275</v>
      </c>
      <c r="JM97">
        <v>2.6666666666666665</v>
      </c>
      <c r="JN97">
        <v>656.66666666666663</v>
      </c>
      <c r="JO97">
        <v>3</v>
      </c>
      <c r="JP97">
        <v>773</v>
      </c>
      <c r="JS97">
        <v>5</v>
      </c>
      <c r="JT97">
        <v>1490</v>
      </c>
      <c r="JU97">
        <v>4</v>
      </c>
      <c r="JV97">
        <v>1131.5</v>
      </c>
      <c r="JW97">
        <v>3.2</v>
      </c>
      <c r="JX97">
        <v>846.6</v>
      </c>
      <c r="JY97">
        <v>3.1</v>
      </c>
      <c r="JZ97">
        <v>964.66666666666663</v>
      </c>
      <c r="KA97">
        <v>1</v>
      </c>
      <c r="KB97">
        <v>119</v>
      </c>
      <c r="KC97">
        <v>6</v>
      </c>
      <c r="KD97">
        <v>1379</v>
      </c>
      <c r="KE97">
        <v>2</v>
      </c>
      <c r="KF97">
        <v>779</v>
      </c>
      <c r="KG97">
        <v>3</v>
      </c>
      <c r="KH97">
        <v>759</v>
      </c>
      <c r="KI97">
        <v>3</v>
      </c>
      <c r="KJ97">
        <v>954</v>
      </c>
      <c r="KM97">
        <v>1</v>
      </c>
      <c r="KN97">
        <v>394</v>
      </c>
      <c r="KO97">
        <v>2</v>
      </c>
      <c r="KP97">
        <v>674</v>
      </c>
      <c r="KQ97">
        <v>2.6</v>
      </c>
      <c r="KR97">
        <v>725</v>
      </c>
      <c r="KS97">
        <v>2.6</v>
      </c>
      <c r="KT97">
        <v>725</v>
      </c>
      <c r="KU97">
        <v>2.9333333333333331</v>
      </c>
      <c r="KV97">
        <v>879.07142857142856</v>
      </c>
      <c r="KW97">
        <v>3.1833333333333331</v>
      </c>
      <c r="KX97">
        <v>932.9375</v>
      </c>
      <c r="KY97" s="15">
        <f>Tabla2[[#This Row],[ROS_NUM_COR_COD_ROS_TG_NEG]]-Tabla2[[#This Row],[PAS_NUM_COR_COD_ROS_TG_NEG]]</f>
        <v>0.28333333333333321</v>
      </c>
      <c r="KZ97" s="15">
        <f>Tabla2[[#This Row],[ROS_DUR_COR_COD_ROS_TG_NEG]]-Tabla2[[#This Row],[PAS_DUR_COR_COD_ROS_TG_NEG]]</f>
        <v>-85.483333333333348</v>
      </c>
      <c r="LA97" s="15">
        <f>Tabla2[[#This Row],[ROS_NUM_COR_COD_ROS_TG_NEU]]-Tabla2[[#This Row],[PAS_NUM_COR_COD_ROS_TG_NEU]]</f>
        <v>2.7</v>
      </c>
      <c r="LB97" s="15">
        <f>Tabla2[[#This Row],[ROS_DUR_COR_COD_ROS_TG_NEU]]-Tabla2[[#This Row],[PAS_DUR_COR_COD_ROS_TG_NEU]]</f>
        <v>726.68421052631584</v>
      </c>
      <c r="LC97" s="15">
        <f>Tabla2[[#This Row],[ROS_NUM_COR_COD_ROS_TG_POS]]-Tabla2[[#This Row],[PAS_NUM_COR_COD_ROS_TG_POS]]</f>
        <v>1.85</v>
      </c>
      <c r="LD97" s="15">
        <f>Tabla2[[#This Row],[ROS_DUR_COR_COD_ROS_TG_POS]]-Tabla2[[#This Row],[PAS_DUR_COR_COD_ROS_TG_POS]]</f>
        <v>372.9122807017543</v>
      </c>
      <c r="LE97" s="15">
        <f>Tabla2[[#This Row],[ROS_NUM_COR_COD_ROS_TG_TOT]]-Tabla2[[#This Row],[PAS_NUM_COR_COD_ROS_TG_TOT]]</f>
        <v>1.6357142857142857</v>
      </c>
      <c r="LF97" s="15">
        <f>Tabla2[[#This Row],[ROS_DUR_COR_COD_ROS_TG_TOT]]-Tabla2[[#This Row],[PAS_DUR_COR_COD_ROS_TG_TOT]]</f>
        <v>335.080459770115</v>
      </c>
      <c r="LG97" s="15">
        <f>Tabla2[[#This Row],[ROS_NUM_COR_COD_ESC_TG_NEG]]-Tabla2[[#This Row],[PAS_NUM_COR_COD_ESC_TG_NEG]]</f>
        <v>-0.32222222222222241</v>
      </c>
      <c r="LH97" s="15">
        <f>Tabla2[[#This Row],[ROS_DUR_COR_COD_ESC_TG_NEG]]-Tabla2[[#This Row],[PAS_DUR_COR_COD_ESC_TG_NEG]]</f>
        <v>135.80451127819549</v>
      </c>
      <c r="LI97" s="15">
        <f>Tabla2[[#This Row],[ROS_NUM_COR_COD_ESC_TG_NEU]]-Tabla2[[#This Row],[PAS_NUM_COR_COD_ESC_TG_NEU]]</f>
        <v>-2.2999999999999998</v>
      </c>
      <c r="LJ97" s="15">
        <f>Tabla2[[#This Row],[ROS_NUM_COR_COD_ESC_TG_NEG]]-Tabla2[[#This Row],[PAS_NUM_COR_COD_ESC_TG_NEG]]</f>
        <v>-0.32222222222222241</v>
      </c>
      <c r="LK97" s="15">
        <f>Tabla2[[#This Row],[ROS_NUM_COR_COD_ESC_TG_POS]]-Tabla2[[#This Row],[PAS_NUM_COR_COD_ESC_TG_POS]]</f>
        <v>-1.7222222222222223</v>
      </c>
      <c r="LL97" s="15">
        <f>Tabla2[[#This Row],[ROS_DUR_COR_COD_ESC_TG_POS]]-Tabla2[[#This Row],[PAS_DUR_COR_COD_ESC_TG_POS]]</f>
        <v>-358.00000000000011</v>
      </c>
      <c r="LM97" s="15">
        <f>Tabla2[[#This Row],[ROS_NUM_COR_COD_ESC_TG_TOT]]-Tabla2[[#This Row],[PAS_NUM_COR_COD_ESC_TG_TOT]]</f>
        <v>-1.4619047619047616</v>
      </c>
      <c r="LN97" s="15">
        <f>Tabla2[[#This Row],[ROS_DUR_COR_COD_ESC_TG_TOT]]-Tabla2[[#This Row],[PAS_DUR_COR_COD_ESC_TG_TOT]]</f>
        <v>-308.82738095238096</v>
      </c>
      <c r="LO97" s="15">
        <f>Tabla2[[#This Row],[PAS_NUM_COR_COD_ROS_TG_NEG]]-Tabla2[[#This Row],[ESC_NUM_COR_COD_ROS_TG_NEG]]</f>
        <v>3.15</v>
      </c>
      <c r="LP97" s="15">
        <f>Tabla2[[#This Row],[PAS_DUR_COR_COD_ROS_TG_NEG]]-Tabla2[[#This Row],[ESC_DUR_COR_COD_ROS_TG_NEG]]</f>
        <v>776.65000000000009</v>
      </c>
      <c r="LQ97" s="15">
        <f>Tabla2[[#This Row],[PAS_NUM_COR_COD_ROS_TG_NEU]]-Tabla2[[#This Row],[ESC_NUM_COR_COD_ROS_TG_NEU]]</f>
        <v>0.60000000000000009</v>
      </c>
      <c r="LR97" s="15">
        <f>Tabla2[[#This Row],[PAS_DUR_COR_COD_ROS_TG_NEU]]-Tabla2[[#This Row],[ESC_DUR_COR_COD_ROS_TG_NEU]]</f>
        <v>329.21578947368414</v>
      </c>
      <c r="LS97" s="15">
        <f>Tabla2[[#This Row],[PAS_NUM_COR_COD_ROS_TG_POS]]-Tabla2[[#This Row],[ESC_NUM_COR_COD_ROS_TG_POS]]</f>
        <v>1.95</v>
      </c>
      <c r="LT97" s="15">
        <f>Tabla2[[#This Row],[PAS_DUR_COR_COD_ROS_TG_POS]]-Tabla2[[#This Row],[ESC_DUR_COR_COD_ROS_TG_POS]]</f>
        <v>502.27819548872179</v>
      </c>
      <c r="LU97" s="15">
        <f>Tabla2[[#This Row],[PAS_NUM_COR_COD_ROS_TG_TOT]]-Tabla2[[#This Row],[ESC_NUM_COR_COD_ROS_TG_TOT]]</f>
        <v>1.9</v>
      </c>
      <c r="LV97" s="15">
        <f>Tabla2[[#This Row],[PAS_DUR_COR_COD_ROS_TG_TOT]]-Tabla2[[#This Row],[ESC_DUR_COR_COD_ROS_TG_TOT]]</f>
        <v>522.62968515742136</v>
      </c>
      <c r="LW97" s="15">
        <f>Tabla2[[#This Row],[PAS_NUM_COR_COD_ESC_TG_NEG]]-Tabla2[[#This Row],[ESC_NUM_COR_COD_ESC_TG_NEG]]</f>
        <v>-1.9999999999999996</v>
      </c>
      <c r="LX97" s="15">
        <f>Tabla2[[#This Row],[PAS_DUR_COR_COD_ESC_TG_NEG]]-Tabla2[[#This Row],[ESC_DUR_COR_COD_ESC_TG_NEG]]</f>
        <v>-526.74736842105256</v>
      </c>
      <c r="LY97" s="15">
        <f>Tabla2[[#This Row],[PAS_NUM_COR_COD_ESC_TG_NEU]]-Tabla2[[#This Row],[ESC_NUM_COR_COD_ESC_TG_NEU]]</f>
        <v>-0.29999999999999982</v>
      </c>
      <c r="LZ97" s="15">
        <f>Tabla2[[#This Row],[PAS_DUR_COR_COD_ESC_TG_NEU]]-Tabla2[[#This Row],[ESC_DUR_COR_COD_ESC_TG_NEU]]</f>
        <v>39.221052631578914</v>
      </c>
      <c r="MA97" s="15">
        <f>Tabla2[[#This Row],[PAS_NUM_COR_COD_ESC_TG_POS]]-Tabla2[[#This Row],[ESC_NUM_COR_COD_ESC_TG_POS]]</f>
        <v>-1.7999999999999998</v>
      </c>
      <c r="MB97" s="15">
        <f>Tabla2[[#This Row],[PAS_DUR_COR_COD_ESC_TG_POS]]-Tabla2[[#This Row],[ESC_DUR_COR_COD_ESC_TG_POS]]</f>
        <v>-230.43333333333317</v>
      </c>
      <c r="MC97" s="15">
        <f>Tabla2[[#This Row],[PAS_NUM_COR_COD_ESC_TG_TOT]]-Tabla2[[#This Row],[ESC_NUM_COR_COD_ESC_TG_TOT]]</f>
        <v>-1.3666666666666671</v>
      </c>
      <c r="MD97" s="15">
        <f>Tabla2[[#This Row],[PAS_DUR_COR_COD_ESC_TG_TOT]]-Tabla2[[#This Row],[ESC_DUR_COR_COD_ESC_TG_TOT]]</f>
        <v>-240.01547619047619</v>
      </c>
      <c r="ME97" s="42">
        <f>Tabla25[[#This Row],[PAS_NUM_COR_COD_ROS_TG_NEG]]-Tabla25[[#This Row],[PAS_NUM_COR_COD_ESC_TG_NEG]]</f>
        <v>0.94999999999999973</v>
      </c>
      <c r="MF97" s="42">
        <f>Tabla25[[#This Row],[PAS_NUM_COR_COD_ROS_TG_NEU]]-Tabla25[[#This Row],[PAS_NUM_COR_COD_ESC_TG_NEU]]</f>
        <v>-1</v>
      </c>
      <c r="MG97" s="42">
        <f>Tabla25[[#This Row],[PAS_NUM_COR_COD_ROS_TG_POS]]-Tabla25[[#This Row],[PAS_NUM_COR_COD_ESC_TG_POS]]</f>
        <v>-0.35000000000000009</v>
      </c>
      <c r="MH97" s="42">
        <f>Tabla25[[#This Row],[PAS_NUM_COR_COD_ROS_TG_TOT]]-Tabla25[[#This Row],[PAS_NUM_COR_COD_ESC_TG_TOT]]</f>
        <v>-0.1333333333333333</v>
      </c>
      <c r="MI97" s="42">
        <f>Tabla25[[#This Row],[PAS_DUR_COR_COD_ROS_TG_NEG]]-Tabla25[[#This Row],[PAS_DUR_COR_COD_ESC_TG_NEG]]</f>
        <v>325.09736842105269</v>
      </c>
      <c r="MJ97" s="42">
        <f>Tabla25[[#This Row],[PAS_DUR_COR_COD_ROS_TG_NEU]]-Tabla25[[#This Row],[PAS_DUR_COR_COD_ESC_TG_NEU]]</f>
        <v>-253.1052631578948</v>
      </c>
      <c r="MK97" s="42">
        <f>Tabla25[[#This Row],[PAS_DUR_COR_COD_ROS_TG_POS]]-Tabla25[[#This Row],[PAS_DUR_COR_COD_ESC_TG_POS]]</f>
        <v>-123.24561403508778</v>
      </c>
      <c r="ML97" s="42">
        <f>Tabla25[[#This Row],[PAS_DUR_COR_COD_ROS_TG_TOT]]-Tabla25[[#This Row],[PAS_DUR_COR_COD_ESC_TG_TOT]]</f>
        <v>-13.431650246305367</v>
      </c>
      <c r="MM97" s="44">
        <f>Tabla25[[#This Row],[ESC_NUM_COR_COD_ROS_TG_NEG]]-Tabla25[[#This Row],[ESC_NUM_COR_COD_ESC_TG_NEG]]</f>
        <v>-4.1999999999999993</v>
      </c>
      <c r="MN97" s="44">
        <f>Tabla25[[#This Row],[ESC_NUM_COR_COD_ROS_TG_NEU]]-Tabla25[[#This Row],[ESC_NUM_COR_COD_ESC_TG_NEU]]</f>
        <v>-1.9</v>
      </c>
      <c r="MO97" s="44">
        <f>Tabla25[[#This Row],[ESC_NUM_COR_COD_ROS_TG_POS]]-Tabla25[[#This Row],[ESC_NUM_COR_COD_ESC_TG_POS]]</f>
        <v>-4.0999999999999996</v>
      </c>
      <c r="MP97" s="44">
        <f>Tabla25[[#This Row],[ESC_NUM_COR_COD_ROS_TG_TOT]]-Tabla25[[#This Row],[ESC_NUM_COR_COD_ESC_TG_TOT]]</f>
        <v>-3.4000000000000004</v>
      </c>
      <c r="MQ97" s="44">
        <f>Tabla25[[#This Row],[ESC_DUR_COR_COD_ROS_TG_NEG]]-Tabla25[[#This Row],[ESC_DUR_COR_COD_ESC_TG_NEG]]</f>
        <v>-978.3</v>
      </c>
      <c r="MR97" s="44">
        <f>Tabla25[[#This Row],[ESC_DUR_COR_COD_ROS_TG_NEU]]-Tabla25[[#This Row],[ESC_DUR_COR_COD_ESC_TG_NEU]]</f>
        <v>-543.1</v>
      </c>
      <c r="MS97" s="44">
        <f>Tabla25[[#This Row],[ESC_DUR_COR_COD_ROS_TG_POS]]-Tabla25[[#This Row],[ESC_DUR_COR_COD_ESC_TG_POS]]</f>
        <v>-855.9571428571428</v>
      </c>
      <c r="MT97" s="44">
        <f>Tabla25[[#This Row],[ESC_DUR_COR_COD_ROS_TG_TOT]]-Tabla25[[#This Row],[ESC_DUR_COR_COD_ESC_TG_TOT]]</f>
        <v>-776.07681159420281</v>
      </c>
      <c r="MU97" s="47">
        <f>Tabla25[[#This Row],[ROS_NUM_COR_COD_ROS_TG_NEG]]-Tabla25[[#This Row],[ROS_NUM_COR_COD_ESC_TG_NEG]]</f>
        <v>1.5555555555555554</v>
      </c>
      <c r="MV97" s="47">
        <f>Tabla25[[#This Row],[ROS_NUM_COR_COD_ROS_TG_NEU]]-Tabla25[[#This Row],[ROS_NUM_COR_COD_ESC_TG_NEU]]</f>
        <v>4</v>
      </c>
      <c r="MW97" s="47">
        <f>Tabla25[[#This Row],[ROS_NUM_COR_COD_ROS_TG_POS]]-Tabla25[[#This Row],[ROS_NUM_COR_COD_ESC_TG_POS]]</f>
        <v>3.2222222222222223</v>
      </c>
      <c r="MX97" s="47">
        <f>Tabla25[[#This Row],[ROS_NUM_COR_COD_ROS_TG_TOT]]-Tabla25[[#This Row],[ROS_NUM_COR_COD_ESC_TG_TOT]]</f>
        <v>2.964285714285714</v>
      </c>
      <c r="MY97" s="47">
        <f>Tabla25[[#This Row],[ROS_DUR_COR_COD_ROS_TG_NEG]]-Tabla25[[#This Row],[ROS_DUR_COR_COD_ESC_TG_NEG]]</f>
        <v>103.80952380952385</v>
      </c>
      <c r="MZ97" s="47">
        <f>Tabla25[[#This Row],[ROS_DUR_COR_COD_ROS_TG_NEU]]-Tabla25[[#This Row],[ROS_DUR_COR_COD_ESC_TG_NEU]]</f>
        <v>1148</v>
      </c>
      <c r="NA97" s="47">
        <f>Tabla25[[#This Row],[ROS_DUR_COR_COD_ROS_TG_POS]]-Tabla25[[#This Row],[ROS_DUR_COR_COD_ESC_TG_POS]]</f>
        <v>607.66666666666663</v>
      </c>
      <c r="NB97" s="47">
        <f>Tabla25[[#This Row],[ROS_DUR_COR_COD_ROS_TG_TOT]]-Tabla25[[#This Row],[ROS_DUR_COR_COD_ESC_TG_TOT]]</f>
        <v>630.4761904761906</v>
      </c>
      <c r="NC97">
        <v>214.11111111111111</v>
      </c>
      <c r="ND97">
        <v>312.11111111111109</v>
      </c>
      <c r="NE97">
        <v>195</v>
      </c>
      <c r="NF97">
        <v>240.40740740740742</v>
      </c>
      <c r="NG97">
        <v>283.28571428571428</v>
      </c>
      <c r="NH97">
        <v>179</v>
      </c>
      <c r="NI97">
        <v>231.5</v>
      </c>
      <c r="NJ97">
        <v>228.76190476190476</v>
      </c>
      <c r="NK97">
        <v>285.33333333333331</v>
      </c>
      <c r="NL97">
        <v>260.10000000000002</v>
      </c>
      <c r="NM97">
        <v>250</v>
      </c>
      <c r="NN97">
        <v>263.60869565217394</v>
      </c>
      <c r="NO97">
        <v>309.10000000000002</v>
      </c>
      <c r="NP97">
        <v>266.8</v>
      </c>
      <c r="NQ97">
        <v>211.8</v>
      </c>
      <c r="NR97">
        <v>262.56666666666666</v>
      </c>
      <c r="NS97">
        <v>330.9</v>
      </c>
      <c r="NT97">
        <v>334.94736842105266</v>
      </c>
      <c r="NU97">
        <v>331.42105263157896</v>
      </c>
      <c r="NV97">
        <v>332.39655172413791</v>
      </c>
      <c r="NW97">
        <v>294.84210526315792</v>
      </c>
      <c r="NX97">
        <v>264.63157894736844</v>
      </c>
      <c r="NY97">
        <v>286.88888888888891</v>
      </c>
      <c r="NZ97">
        <v>282.03571428571428</v>
      </c>
      <c r="OA97" s="15">
        <f>Tabla2[[#This Row],[ROS_1DU_COR_COD_ROS_TG_NEG]]-Tabla2[[#This Row],[PAS_1DU_COR_COD_ROS_TG_NEG]]</f>
        <v>-116.78888888888886</v>
      </c>
      <c r="OB97" s="15">
        <f>Tabla2[[#This Row],[ROS_1DU_COR_COD_ROS_TG_NEU]]-Tabla2[[#This Row],[PAS_1DU_COR_COD_ROS_TG_NEU]]</f>
        <v>-22.836257309941573</v>
      </c>
      <c r="OC97" s="15">
        <f>Tabla2[[#This Row],[ROS_1DU_COR_COD_ROS_TG_POS]]-Tabla2[[#This Row],[PAS_1DU_COR_COD_ROS_TG_POS]]</f>
        <v>-136.42105263157896</v>
      </c>
      <c r="OD97" s="15">
        <f>Tabla2[[#This Row],[ROS_1DU_COR_COD_ROS_TG_TOT]]-Tabla2[[#This Row],[PAS_1DU_COR_COD_ROS_TG_TOT]]</f>
        <v>-91.989144316730489</v>
      </c>
      <c r="OE97" s="15">
        <f>Tabla2[[#This Row],[ROS_1DU_COR_COD_ESC_TG_NEG]]-Tabla2[[#This Row],[PAS_1DU_COR_COD_ESC_TG_NEG]]</f>
        <v>-11.556390977443641</v>
      </c>
      <c r="OF97" s="15">
        <f>Tabla2[[#This Row],[ROS_1DU_COR_COD_ESC_TG_NEU]]-Tabla2[[#This Row],[PAS_1DU_COR_COD_ESC_TG_NEU]]</f>
        <v>-85.631578947368439</v>
      </c>
      <c r="OG97" s="15">
        <f>Tabla2[[#This Row],[ROS_1DU_COR_COD_ESC_TG_POS]]-Tabla2[[#This Row],[PAS_1DU_COR_COD_ESC_TG_POS]]</f>
        <v>-55.388888888888914</v>
      </c>
      <c r="OH97" s="15">
        <f>Tabla2[[#This Row],[ROS_1DU_COR_COD_ESC_TG_TOT]]-Tabla2[[#This Row],[PAS_1DU_COR_COD_ESC_TG_TOT]]</f>
        <v>-53.273809523809518</v>
      </c>
      <c r="OI97" s="15">
        <f>Tabla2[[#This Row],[PAS_1DU_COR_COD_ROS_TG_NEG]]-Tabla2[[#This Row],[ESC_1DU_COR_COD_ROS_TG_NEG]]</f>
        <v>45.566666666666663</v>
      </c>
      <c r="OJ97" s="15">
        <f>Tabla2[[#This Row],[PAS_1DU_COR_COD_ROS_TG_NEU]]-Tabla2[[#This Row],[ESC_1DU_COR_COD_ROS_TG_NEU]]</f>
        <v>74.847368421052636</v>
      </c>
      <c r="OK97" s="15">
        <f>Tabla2[[#This Row],[PAS_1DU_COR_COD_ROS_TG_POS]]-Tabla2[[#This Row],[ESC_1DU_COR_COD_ROS_TG_POS]]</f>
        <v>81.421052631578959</v>
      </c>
      <c r="OL97" s="15">
        <f>Tabla2[[#This Row],[PAS_1DU_COR_COD_ROS_TG_TOT]]-Tabla2[[#This Row],[ESC_1DU_COR_COD_ROS_TG_TOT]]</f>
        <v>68.787856071963972</v>
      </c>
      <c r="OM97" s="15">
        <f>Tabla2[[#This Row],[PAS_1DU_COR_COD_ESC_TG_NEG]]-Tabla2[[#This Row],[ESC_1DU_COR_COD_ESC_TG_NEG]]</f>
        <v>-14.257894736842104</v>
      </c>
      <c r="ON97" s="15">
        <f>Tabla2[[#This Row],[PAS_1DU_COR_COD_ESC_TG_NEU]]-Tabla2[[#This Row],[ESC_1DU_COR_COD_ESC_TG_NEU]]</f>
        <v>-2.1684210526315724</v>
      </c>
      <c r="OO97" s="15">
        <f>Tabla2[[#This Row],[PAS_1DU_COR_COD_ESC_TG_POS]]-Tabla2[[#This Row],[ESC_1DU_COR_COD_ESC_TG_POS]]</f>
        <v>75.088888888888903</v>
      </c>
      <c r="OP97" s="15">
        <f>Tabla2[[#This Row],[PAS_1DU_COR_COD_ESC_TG_TOT]]-Tabla2[[#This Row],[ESC_1DU_COR_COD_ESC_TG_TOT]]</f>
        <v>19.469047619047615</v>
      </c>
      <c r="OQ97" s="61">
        <v>-69.174603174603163</v>
      </c>
      <c r="OR97" s="62">
        <v>133.11111111111109</v>
      </c>
      <c r="OS97" s="62">
        <v>-36.5</v>
      </c>
      <c r="OT97" s="62">
        <v>11.64550264550266</v>
      </c>
      <c r="OU97" s="62">
        <v>-23.766666666666708</v>
      </c>
      <c r="OV97" s="62">
        <v>-6.6999999999999886</v>
      </c>
      <c r="OW97" s="62">
        <v>38.199999999999989</v>
      </c>
      <c r="OX97" s="62">
        <v>1.0420289855072724</v>
      </c>
      <c r="OY97" s="62">
        <v>36.057894736842059</v>
      </c>
      <c r="OZ97" s="62">
        <v>70.31578947368422</v>
      </c>
      <c r="PA97" s="62">
        <v>44.532163742690045</v>
      </c>
      <c r="PB97" s="62">
        <v>50.36083743842363</v>
      </c>
    </row>
    <row r="98" spans="1:418" x14ac:dyDescent="0.3">
      <c r="A98" s="2" t="s">
        <v>96</v>
      </c>
      <c r="B98" s="2">
        <v>30</v>
      </c>
      <c r="C98" s="2">
        <v>2</v>
      </c>
      <c r="D98" s="2">
        <v>33</v>
      </c>
      <c r="E98">
        <v>3.35</v>
      </c>
      <c r="F98">
        <v>1153.8823529411766</v>
      </c>
      <c r="G98">
        <v>2.95</v>
      </c>
      <c r="H98">
        <v>951.52941176470586</v>
      </c>
      <c r="I98">
        <v>2.8</v>
      </c>
      <c r="J98">
        <v>863.22222222222217</v>
      </c>
      <c r="K98">
        <v>3.0333333333333332</v>
      </c>
      <c r="L98">
        <v>987.11538461538464</v>
      </c>
      <c r="M98">
        <v>3</v>
      </c>
      <c r="N98">
        <v>929.72222222222217</v>
      </c>
      <c r="O98">
        <v>3.45</v>
      </c>
      <c r="P98">
        <v>1062.6666666666667</v>
      </c>
      <c r="Q98">
        <v>3.75</v>
      </c>
      <c r="R98">
        <v>1146.5555555555557</v>
      </c>
      <c r="S98">
        <v>3.4</v>
      </c>
      <c r="T98">
        <v>1046.3148148148148</v>
      </c>
      <c r="U98">
        <v>3.2166666666666668</v>
      </c>
      <c r="V98">
        <v>1017.2735849056604</v>
      </c>
      <c r="W98">
        <v>1.65</v>
      </c>
      <c r="X98">
        <v>473.94736842105266</v>
      </c>
      <c r="Y98">
        <v>1.5</v>
      </c>
      <c r="Z98">
        <v>465.05555555555554</v>
      </c>
      <c r="AA98">
        <v>1.55</v>
      </c>
      <c r="AB98">
        <v>406.57894736842104</v>
      </c>
      <c r="AC98">
        <v>1.5666666666666667</v>
      </c>
      <c r="AD98">
        <v>448.23214285714283</v>
      </c>
      <c r="AE98">
        <v>1.5666666666666667</v>
      </c>
      <c r="AF98">
        <v>448.23214285714283</v>
      </c>
      <c r="AG98">
        <v>2.6666666666666665</v>
      </c>
      <c r="AH98">
        <v>820.5679012345679</v>
      </c>
      <c r="BM98">
        <v>2.6666666666666665</v>
      </c>
      <c r="BN98">
        <v>820.5679012345679</v>
      </c>
      <c r="BO98">
        <v>4.3</v>
      </c>
      <c r="BP98">
        <v>1022.8</v>
      </c>
      <c r="BQ98">
        <v>4.7777777777777777</v>
      </c>
      <c r="BR98">
        <v>1308.5</v>
      </c>
      <c r="BS98">
        <v>4.4000000000000004</v>
      </c>
      <c r="BT98">
        <v>1121.8888888888889</v>
      </c>
      <c r="BU98">
        <v>4.4827586206896548</v>
      </c>
      <c r="BV98">
        <v>1140.4814814814815</v>
      </c>
      <c r="BW98">
        <v>4</v>
      </c>
      <c r="BX98">
        <v>1022</v>
      </c>
      <c r="BY98">
        <v>3.3</v>
      </c>
      <c r="BZ98">
        <v>952</v>
      </c>
      <c r="CA98">
        <v>4</v>
      </c>
      <c r="CB98">
        <v>1045.1111111111111</v>
      </c>
      <c r="CC98">
        <v>3.7586206896551726</v>
      </c>
      <c r="CD98">
        <v>1006.3703703703703</v>
      </c>
      <c r="CE98">
        <v>4.1206896551724137</v>
      </c>
      <c r="CF98">
        <v>1073.4259259259259</v>
      </c>
      <c r="CG98">
        <v>2.8</v>
      </c>
      <c r="CH98">
        <v>994.42857142857144</v>
      </c>
      <c r="CI98">
        <v>2.7777777777777777</v>
      </c>
      <c r="CJ98">
        <v>838.85714285714289</v>
      </c>
      <c r="CK98">
        <v>2.4</v>
      </c>
      <c r="CL98">
        <v>846.42857142857144</v>
      </c>
      <c r="CM98">
        <v>2.6551724137931036</v>
      </c>
      <c r="CN98">
        <v>893.23809523809518</v>
      </c>
      <c r="CO98">
        <v>2.3333333333333335</v>
      </c>
      <c r="CP98">
        <v>911</v>
      </c>
      <c r="CQ98">
        <v>3.6</v>
      </c>
      <c r="CR98">
        <v>1111.2857142857142</v>
      </c>
      <c r="CS98">
        <v>2.2999999999999998</v>
      </c>
      <c r="CT98">
        <v>1149.5999999999999</v>
      </c>
      <c r="CU98">
        <v>2.7586206896551726</v>
      </c>
      <c r="CV98">
        <v>1055.1666666666667</v>
      </c>
      <c r="CW98">
        <v>2.7068965517241379</v>
      </c>
      <c r="CX98">
        <v>967.97435897435901</v>
      </c>
      <c r="CY98">
        <v>3.4137931034482758</v>
      </c>
      <c r="CZ98">
        <v>1029.2043010752689</v>
      </c>
      <c r="DA98">
        <v>1.7</v>
      </c>
      <c r="DB98">
        <v>458</v>
      </c>
      <c r="DC98">
        <v>1.7777777777777777</v>
      </c>
      <c r="DD98">
        <v>627.75</v>
      </c>
      <c r="DE98">
        <v>1.8</v>
      </c>
      <c r="DF98">
        <v>491.33333333333331</v>
      </c>
      <c r="DG98">
        <v>1.7586206896551724</v>
      </c>
      <c r="DH98">
        <v>519.40740740740739</v>
      </c>
      <c r="DI98">
        <v>1.8888888888888888</v>
      </c>
      <c r="DJ98">
        <v>364.75</v>
      </c>
      <c r="DK98">
        <v>1.8</v>
      </c>
      <c r="DL98">
        <v>457.55555555555554</v>
      </c>
      <c r="DM98">
        <v>1</v>
      </c>
      <c r="DN98">
        <v>458.83333333333331</v>
      </c>
      <c r="DO98">
        <v>1.5517241379310345</v>
      </c>
      <c r="DP98">
        <v>425.60869565217394</v>
      </c>
      <c r="DQ98">
        <v>1.6551724137931034</v>
      </c>
      <c r="DR98">
        <v>476.26</v>
      </c>
      <c r="DS98">
        <v>1.6551724137931034</v>
      </c>
      <c r="DT98">
        <v>476.26</v>
      </c>
      <c r="DU98">
        <v>2.8275862068965516</v>
      </c>
      <c r="DV98">
        <v>835.86713286713291</v>
      </c>
      <c r="DY98">
        <v>8</v>
      </c>
      <c r="DZ98">
        <v>2075</v>
      </c>
      <c r="EC98">
        <v>8</v>
      </c>
      <c r="ED98">
        <v>2075</v>
      </c>
      <c r="EE98">
        <v>6</v>
      </c>
      <c r="EF98">
        <v>1427</v>
      </c>
      <c r="EK98">
        <v>6</v>
      </c>
      <c r="EL98">
        <v>1427</v>
      </c>
      <c r="EM98">
        <v>7</v>
      </c>
      <c r="EN98">
        <v>1751</v>
      </c>
      <c r="EQ98">
        <v>0</v>
      </c>
      <c r="EU98">
        <v>0</v>
      </c>
      <c r="EW98">
        <v>2</v>
      </c>
      <c r="EX98">
        <v>396</v>
      </c>
      <c r="FC98">
        <v>2</v>
      </c>
      <c r="FD98">
        <v>396</v>
      </c>
      <c r="FE98">
        <v>1</v>
      </c>
      <c r="FF98">
        <v>396</v>
      </c>
      <c r="FG98">
        <v>4</v>
      </c>
      <c r="FH98">
        <v>1299.3333333333333</v>
      </c>
      <c r="FK98">
        <v>2</v>
      </c>
      <c r="FL98">
        <v>608</v>
      </c>
      <c r="FO98">
        <v>2</v>
      </c>
      <c r="FP98">
        <v>608</v>
      </c>
      <c r="FQ98">
        <v>3</v>
      </c>
      <c r="FR98">
        <v>798</v>
      </c>
      <c r="FW98">
        <v>3</v>
      </c>
      <c r="FX98">
        <v>798</v>
      </c>
      <c r="FY98">
        <v>2.5</v>
      </c>
      <c r="FZ98">
        <v>703</v>
      </c>
      <c r="GA98">
        <v>2.5</v>
      </c>
      <c r="GB98">
        <v>703</v>
      </c>
      <c r="GC98">
        <v>3.5</v>
      </c>
      <c r="GD98">
        <v>1060.8</v>
      </c>
      <c r="GE98">
        <v>2.85</v>
      </c>
      <c r="GF98">
        <v>843.46621621621625</v>
      </c>
      <c r="GG98">
        <v>0.7</v>
      </c>
      <c r="GH98">
        <v>533</v>
      </c>
      <c r="GI98">
        <v>1.6</v>
      </c>
      <c r="GJ98">
        <v>617.83333333333337</v>
      </c>
      <c r="GK98">
        <v>1.1111111111111112</v>
      </c>
      <c r="GL98">
        <v>514.79999999999995</v>
      </c>
      <c r="GM98">
        <v>1.1379310344827587</v>
      </c>
      <c r="GN98">
        <v>560.86666666666667</v>
      </c>
      <c r="GO98">
        <v>1.3333333333333333</v>
      </c>
      <c r="GP98">
        <v>361</v>
      </c>
      <c r="GQ98">
        <v>0.8</v>
      </c>
      <c r="GR98">
        <v>531</v>
      </c>
      <c r="GS98">
        <v>0.9</v>
      </c>
      <c r="GT98">
        <v>289.83333333333331</v>
      </c>
      <c r="GU98">
        <v>1</v>
      </c>
      <c r="GV98">
        <v>385.88235294117646</v>
      </c>
      <c r="GW98">
        <v>1.0689655172413792</v>
      </c>
      <c r="GX98">
        <v>467.90625</v>
      </c>
      <c r="GY98">
        <v>6.2</v>
      </c>
      <c r="GZ98">
        <v>1728.3</v>
      </c>
      <c r="HA98">
        <v>5.7</v>
      </c>
      <c r="HB98">
        <v>1586.4</v>
      </c>
      <c r="HC98">
        <v>5.5555555555555554</v>
      </c>
      <c r="HD98">
        <v>1682.4444444444443</v>
      </c>
      <c r="HE98">
        <v>5.8275862068965516</v>
      </c>
      <c r="HF98">
        <v>1665.1379310344828</v>
      </c>
      <c r="HG98">
        <v>6.2222222222222223</v>
      </c>
      <c r="HH98">
        <v>1749.3333333333333</v>
      </c>
      <c r="HI98">
        <v>6.1</v>
      </c>
      <c r="HJ98">
        <v>1746.9</v>
      </c>
      <c r="HK98">
        <v>6.3</v>
      </c>
      <c r="HL98">
        <v>1773.7</v>
      </c>
      <c r="HM98">
        <v>6.2068965517241379</v>
      </c>
      <c r="HN98">
        <v>1756.8965517241379</v>
      </c>
      <c r="HO98">
        <v>6.0172413793103452</v>
      </c>
      <c r="HP98">
        <v>1711.0172413793102</v>
      </c>
      <c r="HQ98">
        <v>3.5431034482758621</v>
      </c>
      <c r="HR98">
        <v>1269.0222222222221</v>
      </c>
      <c r="HS98">
        <v>2.1</v>
      </c>
      <c r="HT98">
        <v>531.66666666666663</v>
      </c>
      <c r="HU98">
        <v>1.8</v>
      </c>
      <c r="HV98">
        <v>458</v>
      </c>
      <c r="HW98">
        <v>2.1111111111111112</v>
      </c>
      <c r="HX98">
        <v>619</v>
      </c>
      <c r="HY98">
        <v>2</v>
      </c>
      <c r="HZ98">
        <v>533.42857142857144</v>
      </c>
      <c r="IA98">
        <v>1.8888888888888888</v>
      </c>
      <c r="IB98">
        <v>518</v>
      </c>
      <c r="IC98">
        <v>2</v>
      </c>
      <c r="ID98">
        <v>514.4</v>
      </c>
      <c r="IE98">
        <v>2.2000000000000002</v>
      </c>
      <c r="IF98">
        <v>551.4</v>
      </c>
      <c r="IG98">
        <v>2.0344827586206895</v>
      </c>
      <c r="IH98">
        <v>528.27586206896547</v>
      </c>
      <c r="II98">
        <v>2.0172413793103448</v>
      </c>
      <c r="IJ98">
        <v>530.80701754385962</v>
      </c>
      <c r="IK98">
        <v>2.0172413793103448</v>
      </c>
      <c r="IL98">
        <v>530.80701754385962</v>
      </c>
      <c r="IM98">
        <v>3.0344827586206895</v>
      </c>
      <c r="IN98">
        <v>982.77551020408168</v>
      </c>
      <c r="IS98">
        <v>1</v>
      </c>
      <c r="IT98">
        <v>264</v>
      </c>
      <c r="IU98">
        <v>1</v>
      </c>
      <c r="IV98">
        <v>264</v>
      </c>
      <c r="IW98">
        <v>4</v>
      </c>
      <c r="IX98">
        <v>979</v>
      </c>
      <c r="JC98">
        <v>4</v>
      </c>
      <c r="JD98">
        <v>979</v>
      </c>
      <c r="JE98">
        <v>2.5</v>
      </c>
      <c r="JF98">
        <v>621.5</v>
      </c>
      <c r="JK98">
        <v>6</v>
      </c>
      <c r="JL98">
        <v>1803</v>
      </c>
      <c r="JM98">
        <v>6</v>
      </c>
      <c r="JN98">
        <v>1803</v>
      </c>
      <c r="JO98">
        <v>3</v>
      </c>
      <c r="JP98">
        <v>945</v>
      </c>
      <c r="JU98">
        <v>3</v>
      </c>
      <c r="JV98">
        <v>945</v>
      </c>
      <c r="JW98">
        <v>4.5</v>
      </c>
      <c r="JX98">
        <v>1374</v>
      </c>
      <c r="JY98">
        <v>3.5</v>
      </c>
      <c r="JZ98">
        <v>997.75</v>
      </c>
      <c r="KE98">
        <v>2</v>
      </c>
      <c r="KF98">
        <v>536</v>
      </c>
      <c r="KG98">
        <v>2</v>
      </c>
      <c r="KH98">
        <v>536</v>
      </c>
      <c r="KI98">
        <v>1</v>
      </c>
      <c r="KJ98">
        <v>183</v>
      </c>
      <c r="KO98">
        <v>1</v>
      </c>
      <c r="KP98">
        <v>183</v>
      </c>
      <c r="KQ98">
        <v>1.5</v>
      </c>
      <c r="KR98">
        <v>359.5</v>
      </c>
      <c r="KS98">
        <v>1.5</v>
      </c>
      <c r="KT98">
        <v>359.5</v>
      </c>
      <c r="KU98">
        <v>2.8333333333333335</v>
      </c>
      <c r="KV98">
        <v>785</v>
      </c>
      <c r="KW98">
        <v>3.0277777777777777</v>
      </c>
      <c r="KX98">
        <v>975.01960784313724</v>
      </c>
      <c r="KY98" s="15">
        <f>Tabla2[[#This Row],[ROS_NUM_COR_COD_ROS_TG_NEG]]-Tabla2[[#This Row],[PAS_NUM_COR_COD_ROS_TG_NEG]]</f>
        <v>3.2222222222222223</v>
      </c>
      <c r="KZ98" s="15">
        <f>Tabla2[[#This Row],[ROS_DUR_COR_COD_ROS_TG_NEG]]-Tabla2[[#This Row],[PAS_DUR_COR_COD_ROS_TG_NEG]]</f>
        <v>819.61111111111109</v>
      </c>
      <c r="LA98" s="15">
        <f>Tabla2[[#This Row],[ROS_NUM_COR_COD_ROS_TG_NEU]]-Tabla2[[#This Row],[PAS_NUM_COR_COD_ROS_TG_NEU]]</f>
        <v>2.6499999999999995</v>
      </c>
      <c r="LB98" s="15">
        <f>Tabla2[[#This Row],[ROS_DUR_COR_COD_ROS_TG_NEU]]-Tabla2[[#This Row],[PAS_DUR_COR_COD_ROS_TG_NEU]]</f>
        <v>684.23333333333335</v>
      </c>
      <c r="LC98" s="15">
        <f>Tabla2[[#This Row],[ROS_NUM_COR_COD_ROS_TG_POS]]-Tabla2[[#This Row],[PAS_NUM_COR_COD_ROS_TG_POS]]</f>
        <v>2.5499999999999998</v>
      </c>
      <c r="LD98" s="15">
        <f>Tabla2[[#This Row],[ROS_DUR_COR_COD_ROS_TG_POS]]-Tabla2[[#This Row],[PAS_DUR_COR_COD_ROS_TG_POS]]</f>
        <v>627.14444444444439</v>
      </c>
      <c r="LE98" s="15">
        <f>Tabla2[[#This Row],[ROS_NUM_COR_COD_ROS_TG_TOT]]-Tabla2[[#This Row],[PAS_NUM_COR_COD_ROS_TG_TOT]]</f>
        <v>2.806896551724138</v>
      </c>
      <c r="LF98" s="15">
        <f>Tabla2[[#This Row],[ROS_DUR_COR_COD_ROS_TG_TOT]]-Tabla2[[#This Row],[PAS_DUR_COR_COD_ROS_TG_TOT]]</f>
        <v>710.58173690932313</v>
      </c>
      <c r="LG98" s="15">
        <f>Tabla2[[#This Row],[ROS_NUM_COR_COD_ESC_TG_NEG]]-Tabla2[[#This Row],[PAS_NUM_COR_COD_ESC_TG_NEG]]</f>
        <v>-2.0166666666666666</v>
      </c>
      <c r="LH98" s="15">
        <f>Tabla2[[#This Row],[ROS_DUR_COR_COD_ESC_TG_NEG]]-Tabla2[[#This Row],[PAS_DUR_COR_COD_ESC_TG_NEG]]</f>
        <v>-792.88235294117658</v>
      </c>
      <c r="LI98" s="15">
        <f>Tabla2[[#This Row],[ROS_NUM_COR_COD_ESC_TG_NEU]]-Tabla2[[#This Row],[PAS_NUM_COR_COD_ESC_TG_NEU]]</f>
        <v>-2.1500000000000004</v>
      </c>
      <c r="LJ98" s="15">
        <f>Tabla2[[#This Row],[ROS_NUM_COR_COD_ESC_TG_NEG]]-Tabla2[[#This Row],[PAS_NUM_COR_COD_ESC_TG_NEG]]</f>
        <v>-2.0166666666666666</v>
      </c>
      <c r="LK98" s="15">
        <f>Tabla2[[#This Row],[ROS_NUM_COR_COD_ESC_TG_POS]]-Tabla2[[#This Row],[PAS_NUM_COR_COD_ESC_TG_POS]]</f>
        <v>-1.9</v>
      </c>
      <c r="LL98" s="15">
        <f>Tabla2[[#This Row],[ROS_DUR_COR_COD_ESC_TG_POS]]-Tabla2[[#This Row],[PAS_DUR_COR_COD_ESC_TG_POS]]</f>
        <v>-573.38888888888891</v>
      </c>
      <c r="LM98" s="15">
        <f>Tabla2[[#This Row],[ROS_NUM_COR_COD_ESC_TG_TOT]]-Tabla2[[#This Row],[PAS_NUM_COR_COD_ESC_TG_TOT]]</f>
        <v>-2.0333333333333332</v>
      </c>
      <c r="LN98" s="15">
        <f>Tabla2[[#This Row],[ROS_DUR_COR_COD_ESC_TG_TOT]]-Tabla2[[#This Row],[PAS_DUR_COR_COD_ESC_TG_TOT]]</f>
        <v>-601.23303167420818</v>
      </c>
      <c r="LO98" s="15">
        <f>Tabla2[[#This Row],[PAS_NUM_COR_COD_ROS_TG_NEG]]-Tabla2[[#This Row],[ESC_NUM_COR_COD_ROS_TG_NEG]]</f>
        <v>0.66666666666666652</v>
      </c>
      <c r="LP98" s="15">
        <f>Tabla2[[#This Row],[PAS_DUR_COR_COD_ROS_TG_NEG]]-Tabla2[[#This Row],[ESC_DUR_COR_COD_ROS_TG_NEG]]</f>
        <v>18.722222222222172</v>
      </c>
      <c r="LQ98" s="15">
        <f>Tabla2[[#This Row],[PAS_NUM_COR_COD_ROS_TG_NEU]]-Tabla2[[#This Row],[ESC_NUM_COR_COD_ROS_TG_NEU]]</f>
        <v>-0.14999999999999991</v>
      </c>
      <c r="LR98" s="15">
        <f>Tabla2[[#This Row],[PAS_DUR_COR_COD_ROS_TG_NEU]]-Tabla2[[#This Row],[ESC_DUR_COR_COD_ROS_TG_NEU]]</f>
        <v>-48.619047619047478</v>
      </c>
      <c r="LS98" s="15">
        <f>Tabla2[[#This Row],[PAS_NUM_COR_COD_ROS_TG_POS]]-Tabla2[[#This Row],[ESC_NUM_COR_COD_ROS_TG_POS]]</f>
        <v>1.4500000000000002</v>
      </c>
      <c r="LT98" s="15">
        <f>Tabla2[[#This Row],[PAS_DUR_COR_COD_ROS_TG_POS]]-Tabla2[[#This Row],[ESC_DUR_COR_COD_ROS_TG_POS]]</f>
        <v>-3.0444444444442524</v>
      </c>
      <c r="LU98" s="15">
        <f>Tabla2[[#This Row],[PAS_NUM_COR_COD_ROS_TG_TOT]]-Tabla2[[#This Row],[ESC_NUM_COR_COD_ROS_TG_TOT]]</f>
        <v>0.64137931034482731</v>
      </c>
      <c r="LV98" s="15">
        <f>Tabla2[[#This Row],[PAS_DUR_COR_COD_ROS_TG_TOT]]-Tabla2[[#This Row],[ESC_DUR_COR_COD_ROS_TG_TOT]]</f>
        <v>-8.8518518518519613</v>
      </c>
      <c r="LW98" s="15">
        <f>Tabla2[[#This Row],[PAS_NUM_COR_COD_ESC_TG_NEG]]-Tabla2[[#This Row],[ESC_NUM_COR_COD_ESC_TG_NEG]]</f>
        <v>-0.64999999999999991</v>
      </c>
      <c r="LX98" s="15">
        <f>Tabla2[[#This Row],[PAS_DUR_COR_COD_ESC_TG_NEG]]-Tabla2[[#This Row],[ESC_DUR_COR_COD_ESC_TG_NEG]]</f>
        <v>131.88235294117658</v>
      </c>
      <c r="LY98" s="15">
        <f>Tabla2[[#This Row],[PAS_NUM_COR_COD_ESC_TG_NEU]]-Tabla2[[#This Row],[ESC_NUM_COR_COD_ESC_TG_NEU]]</f>
        <v>-0.34999999999999964</v>
      </c>
      <c r="LZ98" s="15">
        <f>Tabla2[[#This Row],[PAS_DUR_COR_COD_ESC_TG_NEU]]-Tabla2[[#This Row],[ESC_DUR_COR_COD_ESC_TG_NEU]]</f>
        <v>-0.4705882352941444</v>
      </c>
      <c r="MA98" s="15">
        <f>Tabla2[[#This Row],[PAS_NUM_COR_COD_ESC_TG_POS]]-Tabla2[[#This Row],[ESC_NUM_COR_COD_ESC_TG_POS]]</f>
        <v>-1.2000000000000002</v>
      </c>
      <c r="MB98" s="15">
        <f>Tabla2[[#This Row],[PAS_DUR_COR_COD_ESC_TG_POS]]-Tabla2[[#This Row],[ESC_DUR_COR_COD_ESC_TG_POS]]</f>
        <v>-181.88888888888891</v>
      </c>
      <c r="MC98" s="15">
        <f>Tabla2[[#This Row],[PAS_NUM_COR_COD_ESC_TG_TOT]]-Tabla2[[#This Row],[ESC_NUM_COR_COD_ESC_TG_TOT]]</f>
        <v>-0.72528735632183938</v>
      </c>
      <c r="MD98" s="15">
        <f>Tabla2[[#This Row],[PAS_DUR_COR_COD_ESC_TG_TOT]]-Tabla2[[#This Row],[ESC_DUR_COR_COD_ESC_TG_TOT]]</f>
        <v>-19.254985754985682</v>
      </c>
      <c r="ME98" s="42">
        <f>Tabla25[[#This Row],[PAS_NUM_COR_COD_ROS_TG_NEG]]-Tabla25[[#This Row],[PAS_NUM_COR_COD_ESC_TG_NEG]]</f>
        <v>-0.35000000000000009</v>
      </c>
      <c r="MF98" s="42">
        <f>Tabla25[[#This Row],[PAS_NUM_COR_COD_ROS_TG_NEU]]-Tabla25[[#This Row],[PAS_NUM_COR_COD_ESC_TG_NEU]]</f>
        <v>0.5</v>
      </c>
      <c r="MG98" s="42">
        <f>Tabla25[[#This Row],[PAS_NUM_COR_COD_ROS_TG_POS]]-Tabla25[[#This Row],[PAS_NUM_COR_COD_ESC_TG_POS]]</f>
        <v>0.95000000000000018</v>
      </c>
      <c r="MH98" s="42">
        <f>Tabla25[[#This Row],[PAS_NUM_COR_COD_ROS_TG_TOT]]-Tabla25[[#This Row],[PAS_NUM_COR_COD_ESC_TG_TOT]]</f>
        <v>0.3666666666666667</v>
      </c>
      <c r="MI98" s="42">
        <f>Tabla25[[#This Row],[PAS_DUR_COR_COD_ROS_TG_NEG]]-Tabla25[[#This Row],[PAS_DUR_COR_COD_ESC_TG_NEG]]</f>
        <v>-224.16013071895441</v>
      </c>
      <c r="MJ98" s="42">
        <f>Tabla25[[#This Row],[PAS_DUR_COR_COD_ROS_TG_NEU]]-Tabla25[[#This Row],[PAS_DUR_COR_COD_ESC_TG_NEU]]</f>
        <v>111.13725490196089</v>
      </c>
      <c r="MK98" s="42">
        <f>Tabla25[[#This Row],[PAS_DUR_COR_COD_ROS_TG_POS]]-Tabla25[[#This Row],[PAS_DUR_COR_COD_ESC_TG_POS]]</f>
        <v>283.33333333333348</v>
      </c>
      <c r="ML98" s="42">
        <f>Tabla25[[#This Row],[PAS_DUR_COR_COD_ROS_TG_TOT]]-Tabla25[[#This Row],[PAS_DUR_COR_COD_ESC_TG_TOT]]</f>
        <v>59.19943019943014</v>
      </c>
      <c r="MM98" s="44">
        <f>Tabla25[[#This Row],[ESC_NUM_COR_COD_ROS_TG_NEG]]-Tabla25[[#This Row],[ESC_NUM_COR_COD_ESC_TG_NEG]]</f>
        <v>-1.6666666666666665</v>
      </c>
      <c r="MN98" s="44">
        <f>Tabla25[[#This Row],[ESC_NUM_COR_COD_ROS_TG_NEU]]-Tabla25[[#This Row],[ESC_NUM_COR_COD_ESC_TG_NEU]]</f>
        <v>0.30000000000000027</v>
      </c>
      <c r="MO98" s="44">
        <f>Tabla25[[#This Row],[ESC_NUM_COR_COD_ROS_TG_POS]]-Tabla25[[#This Row],[ESC_NUM_COR_COD_ESC_TG_POS]]</f>
        <v>-1.7000000000000002</v>
      </c>
      <c r="MP98" s="44">
        <f>Tabla25[[#This Row],[ESC_NUM_COR_COD_ROS_TG_TOT]]-Tabla25[[#This Row],[ESC_NUM_COR_COD_ESC_TG_TOT]]</f>
        <v>-1</v>
      </c>
      <c r="MQ98" s="44">
        <f>Tabla25[[#This Row],[ESC_DUR_COR_COD_ROS_TG_NEG]]-Tabla25[[#This Row],[ESC_DUR_COR_COD_ESC_TG_NEG]]</f>
        <v>-111</v>
      </c>
      <c r="MR98" s="44">
        <f>Tabla25[[#This Row],[ESC_DUR_COR_COD_ROS_TG_NEU]]-Tabla25[[#This Row],[ESC_DUR_COR_COD_ESC_TG_NEU]]</f>
        <v>159.28571428571422</v>
      </c>
      <c r="MS98" s="44">
        <f>Tabla25[[#This Row],[ESC_DUR_COR_COD_ROS_TG_POS]]-Tabla25[[#This Row],[ESC_DUR_COR_COD_ESC_TG_POS]]</f>
        <v>104.48888888888882</v>
      </c>
      <c r="MT98" s="44">
        <f>Tabla25[[#This Row],[ESC_DUR_COR_COD_ROS_TG_TOT]]-Tabla25[[#This Row],[ESC_DUR_COR_COD_ESC_TG_TOT]]</f>
        <v>48.796296296296418</v>
      </c>
      <c r="MU98" s="47">
        <f>Tabla25[[#This Row],[ROS_NUM_COR_COD_ROS_TG_NEG]]-Tabla25[[#This Row],[ROS_NUM_COR_COD_ESC_TG_NEG]]</f>
        <v>4.8888888888888893</v>
      </c>
      <c r="MV98" s="47">
        <f>Tabla25[[#This Row],[ROS_NUM_COR_COD_ROS_TG_NEU]]-Tabla25[[#This Row],[ROS_NUM_COR_COD_ESC_TG_NEU]]</f>
        <v>5.3</v>
      </c>
      <c r="MW98" s="47">
        <f>Tabla25[[#This Row],[ROS_NUM_COR_COD_ROS_TG_POS]]-Tabla25[[#This Row],[ROS_NUM_COR_COD_ESC_TG_POS]]</f>
        <v>5.3999999999999995</v>
      </c>
      <c r="MX98" s="47">
        <f>Tabla25[[#This Row],[ROS_NUM_COR_COD_ROS_TG_TOT]]-Tabla25[[#This Row],[ROS_NUM_COR_COD_ESC_TG_TOT]]</f>
        <v>5.2068965517241379</v>
      </c>
      <c r="MY98" s="47">
        <f>Tabla25[[#This Row],[ROS_DUR_COR_COD_ROS_TG_NEG]]-Tabla25[[#This Row],[ROS_DUR_COR_COD_ESC_TG_NEG]]</f>
        <v>1388.3333333333333</v>
      </c>
      <c r="MZ98" s="47">
        <f>Tabla25[[#This Row],[ROS_DUR_COR_COD_ROS_TG_NEU]]-Tabla25[[#This Row],[ROS_DUR_COR_COD_ESC_TG_NEU]]</f>
        <v>1215.9000000000001</v>
      </c>
      <c r="NA98" s="47">
        <f>Tabla25[[#This Row],[ROS_DUR_COR_COD_ROS_TG_POS]]-Tabla25[[#This Row],[ROS_DUR_COR_COD_ESC_TG_POS]]</f>
        <v>1483.8666666666668</v>
      </c>
      <c r="NB98" s="47">
        <f>Tabla25[[#This Row],[ROS_DUR_COR_COD_ROS_TG_TOT]]-Tabla25[[#This Row],[ROS_DUR_COR_COD_ESC_TG_TOT]]</f>
        <v>1371.0141987829616</v>
      </c>
      <c r="NC98">
        <v>228.55555555555554</v>
      </c>
      <c r="ND98">
        <v>304.8</v>
      </c>
      <c r="NE98">
        <v>257.3</v>
      </c>
      <c r="NF98">
        <v>264.75862068965517</v>
      </c>
      <c r="NG98">
        <v>182.83333333333334</v>
      </c>
      <c r="NH98">
        <v>298.60000000000002</v>
      </c>
      <c r="NI98">
        <v>172.33333333333334</v>
      </c>
      <c r="NJ98">
        <v>213.1764705882353</v>
      </c>
      <c r="NK98">
        <v>241.5</v>
      </c>
      <c r="NL98">
        <v>220.57142857142858</v>
      </c>
      <c r="NM98">
        <v>201</v>
      </c>
      <c r="NN98">
        <v>222.11111111111111</v>
      </c>
      <c r="NO98">
        <v>227.11111111111111</v>
      </c>
      <c r="NP98">
        <v>218.11111111111111</v>
      </c>
      <c r="NQ98">
        <v>177</v>
      </c>
      <c r="NR98">
        <v>207.40740740740742</v>
      </c>
      <c r="NS98">
        <v>284.83333333333331</v>
      </c>
      <c r="NT98">
        <v>287.77777777777777</v>
      </c>
      <c r="NU98">
        <v>290.88888888888891</v>
      </c>
      <c r="NV98">
        <v>287.83333333333331</v>
      </c>
      <c r="NW98">
        <v>297.64705882352939</v>
      </c>
      <c r="NX98">
        <v>276.70588235294116</v>
      </c>
      <c r="NY98">
        <v>282</v>
      </c>
      <c r="NZ98">
        <v>285.38461538461536</v>
      </c>
      <c r="OA98" s="15">
        <f>Tabla2[[#This Row],[ROS_1DU_COR_COD_ROS_TG_NEG]]-Tabla2[[#This Row],[PAS_1DU_COR_COD_ROS_TG_NEG]]</f>
        <v>-56.277777777777771</v>
      </c>
      <c r="OB98" s="15">
        <f>Tabla2[[#This Row],[ROS_1DU_COR_COD_ROS_TG_NEU]]-Tabla2[[#This Row],[PAS_1DU_COR_COD_ROS_TG_NEU]]</f>
        <v>17.02222222222224</v>
      </c>
      <c r="OC98" s="15">
        <f>Tabla2[[#This Row],[ROS_1DU_COR_COD_ROS_TG_POS]]-Tabla2[[#This Row],[PAS_1DU_COR_COD_ROS_TG_POS]]</f>
        <v>-33.588888888888903</v>
      </c>
      <c r="OD98" s="15">
        <f>Tabla2[[#This Row],[ROS_1DU_COR_COD_ROS_TG_TOT]]-Tabla2[[#This Row],[PAS_1DU_COR_COD_ROS_TG_TOT]]</f>
        <v>-23.07471264367814</v>
      </c>
      <c r="OE98" s="15">
        <f>Tabla2[[#This Row],[ROS_1DU_COR_COD_ESC_TG_NEG]]-Tabla2[[#This Row],[PAS_1DU_COR_COD_ESC_TG_NEG]]</f>
        <v>-114.81372549019605</v>
      </c>
      <c r="OF98" s="15">
        <f>Tabla2[[#This Row],[ROS_1DU_COR_COD_ESC_TG_NEU]]-Tabla2[[#This Row],[PAS_1DU_COR_COD_ESC_TG_NEU]]</f>
        <v>21.894117647058863</v>
      </c>
      <c r="OG98" s="15">
        <f>Tabla2[[#This Row],[ROS_1DU_COR_COD_ESC_TG_POS]]-Tabla2[[#This Row],[PAS_1DU_COR_COD_ESC_TG_POS]]</f>
        <v>-109.66666666666666</v>
      </c>
      <c r="OH98" s="15">
        <f>Tabla2[[#This Row],[ROS_1DU_COR_COD_ESC_TG_TOT]]-Tabla2[[#This Row],[PAS_1DU_COR_COD_ESC_TG_TOT]]</f>
        <v>-72.208144796380054</v>
      </c>
      <c r="OI98" s="15">
        <f>Tabla2[[#This Row],[PAS_1DU_COR_COD_ROS_TG_NEG]]-Tabla2[[#This Row],[ESC_1DU_COR_COD_ROS_TG_NEG]]</f>
        <v>43.333333333333314</v>
      </c>
      <c r="OJ98" s="15">
        <f>Tabla2[[#This Row],[PAS_1DU_COR_COD_ROS_TG_NEU]]-Tabla2[[#This Row],[ESC_1DU_COR_COD_ROS_TG_NEU]]</f>
        <v>67.206349206349188</v>
      </c>
      <c r="OK98" s="15">
        <f>Tabla2[[#This Row],[PAS_1DU_COR_COD_ROS_TG_POS]]-Tabla2[[#This Row],[ESC_1DU_COR_COD_ROS_TG_POS]]</f>
        <v>89.888888888888914</v>
      </c>
      <c r="OL98" s="15">
        <f>Tabla2[[#This Row],[PAS_1DU_COR_COD_ROS_TG_TOT]]-Tabla2[[#This Row],[ESC_1DU_COR_COD_ROS_TG_TOT]]</f>
        <v>65.7222222222222</v>
      </c>
      <c r="OM98" s="15">
        <f>Tabla2[[#This Row],[PAS_1DU_COR_COD_ESC_TG_NEG]]-Tabla2[[#This Row],[ESC_1DU_COR_COD_ESC_TG_NEG]]</f>
        <v>70.535947712418277</v>
      </c>
      <c r="ON98" s="15">
        <f>Tabla2[[#This Row],[PAS_1DU_COR_COD_ESC_TG_NEU]]-Tabla2[[#This Row],[ESC_1DU_COR_COD_ESC_TG_NEU]]</f>
        <v>58.594771241830045</v>
      </c>
      <c r="OO98" s="15">
        <f>Tabla2[[#This Row],[PAS_1DU_COR_COD_ESC_TG_POS]]-Tabla2[[#This Row],[ESC_1DU_COR_COD_ESC_TG_POS]]</f>
        <v>105</v>
      </c>
      <c r="OP98" s="15">
        <f>Tabla2[[#This Row],[PAS_1DU_COR_COD_ESC_TG_TOT]]-Tabla2[[#This Row],[ESC_1DU_COR_COD_ESC_TG_TOT]]</f>
        <v>77.977207977207939</v>
      </c>
      <c r="OQ98" s="61">
        <v>45.7222222222222</v>
      </c>
      <c r="OR98" s="62">
        <v>6.1999999999999886</v>
      </c>
      <c r="OS98" s="62">
        <v>84.966666666666669</v>
      </c>
      <c r="OT98" s="62">
        <v>51.58215010141987</v>
      </c>
      <c r="OU98" s="62">
        <v>14.388888888888886</v>
      </c>
      <c r="OV98" s="62">
        <v>2.4603174603174693</v>
      </c>
      <c r="OW98" s="62">
        <v>24</v>
      </c>
      <c r="OX98" s="62">
        <v>14.703703703703695</v>
      </c>
      <c r="OY98" s="62">
        <v>-12.813725490196077</v>
      </c>
      <c r="OZ98" s="62">
        <v>11.071895424836612</v>
      </c>
      <c r="PA98" s="62">
        <v>8.8888888888889142</v>
      </c>
      <c r="PB98" s="62">
        <v>2.448717948717956</v>
      </c>
    </row>
    <row r="99" spans="1:418" x14ac:dyDescent="0.3">
      <c r="A99" s="2" t="s">
        <v>97</v>
      </c>
      <c r="B99" s="2">
        <v>30</v>
      </c>
      <c r="C99" s="2">
        <v>2</v>
      </c>
      <c r="D99" s="2">
        <v>38</v>
      </c>
      <c r="E99">
        <v>2.0499999999999998</v>
      </c>
      <c r="F99">
        <v>919.75</v>
      </c>
      <c r="G99">
        <v>2.0499999999999998</v>
      </c>
      <c r="H99">
        <v>685.08333333333337</v>
      </c>
      <c r="I99">
        <v>1.75</v>
      </c>
      <c r="J99">
        <v>637.81818181818187</v>
      </c>
      <c r="K99">
        <v>1.95</v>
      </c>
      <c r="L99">
        <v>750.68571428571431</v>
      </c>
      <c r="M99">
        <v>1.85</v>
      </c>
      <c r="N99">
        <v>662.16666666666663</v>
      </c>
      <c r="O99">
        <v>1.55</v>
      </c>
      <c r="P99">
        <v>593.33333333333337</v>
      </c>
      <c r="Q99">
        <v>1.4</v>
      </c>
      <c r="R99">
        <v>409.28571428571428</v>
      </c>
      <c r="S99">
        <v>1.6</v>
      </c>
      <c r="T99">
        <v>547.26315789473688</v>
      </c>
      <c r="U99">
        <v>1.7749999999999999</v>
      </c>
      <c r="V99">
        <v>644.79452054794524</v>
      </c>
      <c r="W99">
        <v>0.55000000000000004</v>
      </c>
      <c r="X99">
        <v>378.71428571428572</v>
      </c>
      <c r="Y99">
        <v>0.55000000000000004</v>
      </c>
      <c r="Z99">
        <v>284.75</v>
      </c>
      <c r="AA99">
        <v>0.8</v>
      </c>
      <c r="AB99">
        <v>315.54545454545456</v>
      </c>
      <c r="AC99">
        <v>0.6333333333333333</v>
      </c>
      <c r="AD99">
        <v>323.07692307692309</v>
      </c>
      <c r="AE99">
        <v>0.6333333333333333</v>
      </c>
      <c r="AF99">
        <v>323.07692307692309</v>
      </c>
      <c r="AG99">
        <v>1.3944444444444444</v>
      </c>
      <c r="AH99">
        <v>560.30303030303025</v>
      </c>
      <c r="BM99">
        <v>1.3944444444444444</v>
      </c>
      <c r="BN99">
        <v>560.30303030303025</v>
      </c>
      <c r="BO99">
        <v>1.3333333333333333</v>
      </c>
      <c r="BP99">
        <v>653.75</v>
      </c>
      <c r="BQ99">
        <v>1.5</v>
      </c>
      <c r="BR99">
        <v>1215</v>
      </c>
      <c r="BS99">
        <v>1.5555555555555556</v>
      </c>
      <c r="BT99">
        <v>982.5</v>
      </c>
      <c r="BU99">
        <v>1.4615384615384615</v>
      </c>
      <c r="BV99">
        <v>926.36363636363637</v>
      </c>
      <c r="BW99">
        <v>2</v>
      </c>
      <c r="BX99">
        <v>1382.25</v>
      </c>
      <c r="BY99">
        <v>0.88888888888888884</v>
      </c>
      <c r="BZ99">
        <v>353.4</v>
      </c>
      <c r="CA99">
        <v>1.7777777777777777</v>
      </c>
      <c r="CB99">
        <v>1143.25</v>
      </c>
      <c r="CC99">
        <v>1.5714285714285714</v>
      </c>
      <c r="CD99">
        <v>913</v>
      </c>
      <c r="CE99">
        <v>1.5185185185185186</v>
      </c>
      <c r="CF99">
        <v>919.125</v>
      </c>
      <c r="CG99">
        <v>1.4444444444444444</v>
      </c>
      <c r="CH99">
        <v>679.6</v>
      </c>
      <c r="CI99">
        <v>1</v>
      </c>
      <c r="CJ99">
        <v>1361.5</v>
      </c>
      <c r="CK99">
        <v>0.88888888888888884</v>
      </c>
      <c r="CL99">
        <v>1294.5</v>
      </c>
      <c r="CM99">
        <v>1.1153846153846154</v>
      </c>
      <c r="CN99">
        <v>967.77777777777783</v>
      </c>
      <c r="CO99">
        <v>0.3</v>
      </c>
      <c r="CP99">
        <v>144.5</v>
      </c>
      <c r="CQ99">
        <v>1.7777777777777777</v>
      </c>
      <c r="CR99">
        <v>1293.3333333333333</v>
      </c>
      <c r="CS99">
        <v>1.7777777777777777</v>
      </c>
      <c r="CT99">
        <v>1090.75</v>
      </c>
      <c r="CU99">
        <v>1.25</v>
      </c>
      <c r="CV99">
        <v>948</v>
      </c>
      <c r="CW99">
        <v>1.1851851851851851</v>
      </c>
      <c r="CX99">
        <v>957.88888888888891</v>
      </c>
      <c r="CY99">
        <v>1.3518518518518519</v>
      </c>
      <c r="CZ99">
        <v>935.73809523809518</v>
      </c>
      <c r="DA99">
        <v>0.44444444444444442</v>
      </c>
      <c r="DB99">
        <v>679</v>
      </c>
      <c r="DC99">
        <v>1.375</v>
      </c>
      <c r="DD99">
        <v>621.5</v>
      </c>
      <c r="DE99">
        <v>1</v>
      </c>
      <c r="DF99">
        <v>604.75</v>
      </c>
      <c r="DG99">
        <v>0.92307692307692313</v>
      </c>
      <c r="DH99">
        <v>626.29999999999995</v>
      </c>
      <c r="DI99">
        <v>1.1000000000000001</v>
      </c>
      <c r="DJ99">
        <v>727.25</v>
      </c>
      <c r="DK99">
        <v>1.1111111111111112</v>
      </c>
      <c r="DL99">
        <v>536.5</v>
      </c>
      <c r="DM99">
        <v>0.55555555555555558</v>
      </c>
      <c r="DN99">
        <v>645</v>
      </c>
      <c r="DO99">
        <v>0.9285714285714286</v>
      </c>
      <c r="DP99">
        <v>634.5</v>
      </c>
      <c r="DQ99">
        <v>0.92592592592592593</v>
      </c>
      <c r="DR99">
        <v>630.4</v>
      </c>
      <c r="DS99">
        <v>0.92592592592592593</v>
      </c>
      <c r="DT99">
        <v>630.4</v>
      </c>
      <c r="DU99">
        <v>1.2098765432098766</v>
      </c>
      <c r="DV99">
        <v>837.24193548387098</v>
      </c>
      <c r="DW99">
        <v>0</v>
      </c>
      <c r="DY99">
        <v>3</v>
      </c>
      <c r="DZ99">
        <v>797.5</v>
      </c>
      <c r="EA99">
        <v>0</v>
      </c>
      <c r="EC99">
        <v>1.5</v>
      </c>
      <c r="ED99">
        <v>797.5</v>
      </c>
      <c r="EG99">
        <v>0</v>
      </c>
      <c r="EI99">
        <v>0</v>
      </c>
      <c r="EK99">
        <v>0</v>
      </c>
      <c r="EM99">
        <v>1</v>
      </c>
      <c r="EN99">
        <v>797.5</v>
      </c>
      <c r="EO99">
        <v>0</v>
      </c>
      <c r="EQ99">
        <v>3</v>
      </c>
      <c r="ER99">
        <v>909</v>
      </c>
      <c r="ES99">
        <v>0</v>
      </c>
      <c r="EU99">
        <v>1.5</v>
      </c>
      <c r="EV99">
        <v>909</v>
      </c>
      <c r="EY99">
        <v>0</v>
      </c>
      <c r="FA99">
        <v>0</v>
      </c>
      <c r="FC99">
        <v>0</v>
      </c>
      <c r="FE99">
        <v>1</v>
      </c>
      <c r="FF99">
        <v>909</v>
      </c>
      <c r="FG99">
        <v>1</v>
      </c>
      <c r="FH99">
        <v>853.25</v>
      </c>
      <c r="FI99">
        <v>0</v>
      </c>
      <c r="FK99">
        <v>2.5</v>
      </c>
      <c r="FL99">
        <v>540.5</v>
      </c>
      <c r="FM99">
        <v>0</v>
      </c>
      <c r="FO99">
        <v>1.25</v>
      </c>
      <c r="FP99">
        <v>540.5</v>
      </c>
      <c r="FS99">
        <v>0</v>
      </c>
      <c r="FU99">
        <v>0</v>
      </c>
      <c r="FW99">
        <v>0</v>
      </c>
      <c r="FY99">
        <v>0.83333333333333337</v>
      </c>
      <c r="FZ99">
        <v>540.5</v>
      </c>
      <c r="GA99">
        <v>0.83333333333333337</v>
      </c>
      <c r="GB99">
        <v>540.5</v>
      </c>
      <c r="GC99">
        <v>0.94444444444444442</v>
      </c>
      <c r="GD99">
        <v>749</v>
      </c>
      <c r="GE99">
        <v>1.1833333333333333</v>
      </c>
      <c r="GF99">
        <v>829.45588235294122</v>
      </c>
      <c r="GG99">
        <v>3.3</v>
      </c>
      <c r="GH99">
        <v>937.875</v>
      </c>
      <c r="GI99">
        <v>2.6</v>
      </c>
      <c r="GJ99">
        <v>837.28571428571433</v>
      </c>
      <c r="GK99">
        <v>1.9</v>
      </c>
      <c r="GL99">
        <v>541</v>
      </c>
      <c r="GM99">
        <v>2.6</v>
      </c>
      <c r="GN99">
        <v>769.21739130434787</v>
      </c>
      <c r="GO99">
        <v>2.1111111111111112</v>
      </c>
      <c r="GP99">
        <v>472.28571428571428</v>
      </c>
      <c r="GQ99">
        <v>0.75</v>
      </c>
      <c r="GR99">
        <v>789.5</v>
      </c>
      <c r="GS99">
        <v>2.1</v>
      </c>
      <c r="GT99">
        <v>772.83333333333337</v>
      </c>
      <c r="GU99">
        <v>1.7037037037037037</v>
      </c>
      <c r="GV99">
        <v>634.79999999999995</v>
      </c>
      <c r="GW99">
        <v>2.1754385964912282</v>
      </c>
      <c r="GX99">
        <v>716.15789473684208</v>
      </c>
      <c r="GY99">
        <v>2.2000000000000002</v>
      </c>
      <c r="GZ99">
        <v>781.28571428571433</v>
      </c>
      <c r="HA99">
        <v>2.7</v>
      </c>
      <c r="HB99">
        <v>1048.6666666666667</v>
      </c>
      <c r="HC99">
        <v>2.6</v>
      </c>
      <c r="HD99">
        <v>870.85714285714289</v>
      </c>
      <c r="HE99">
        <v>2.5</v>
      </c>
      <c r="HF99">
        <v>892.85</v>
      </c>
      <c r="HG99">
        <v>1.8888888888888888</v>
      </c>
      <c r="HH99">
        <v>869.5</v>
      </c>
      <c r="HI99">
        <v>1.25</v>
      </c>
      <c r="HJ99">
        <v>371.6</v>
      </c>
      <c r="HK99">
        <v>3.4</v>
      </c>
      <c r="HL99">
        <v>876.625</v>
      </c>
      <c r="HM99">
        <v>2.2592592592592591</v>
      </c>
      <c r="HN99">
        <v>726.41176470588232</v>
      </c>
      <c r="HO99">
        <v>2.3859649122807016</v>
      </c>
      <c r="HP99">
        <v>816.37837837837833</v>
      </c>
      <c r="HQ99">
        <v>2.2807017543859649</v>
      </c>
      <c r="HR99">
        <v>765.6</v>
      </c>
      <c r="HS99">
        <v>1.6</v>
      </c>
      <c r="HT99">
        <v>478.71428571428572</v>
      </c>
      <c r="HU99">
        <v>1.3</v>
      </c>
      <c r="HV99">
        <v>539.20000000000005</v>
      </c>
      <c r="HW99">
        <v>1.4</v>
      </c>
      <c r="HX99">
        <v>410</v>
      </c>
      <c r="HY99">
        <v>1.4333333333333333</v>
      </c>
      <c r="HZ99">
        <v>469.31578947368422</v>
      </c>
      <c r="IA99">
        <v>1</v>
      </c>
      <c r="IB99">
        <v>472.5</v>
      </c>
      <c r="IC99">
        <v>0.75</v>
      </c>
      <c r="ID99">
        <v>466</v>
      </c>
      <c r="IE99">
        <v>1.1000000000000001</v>
      </c>
      <c r="IF99">
        <v>352.16666666666669</v>
      </c>
      <c r="IG99">
        <v>0.96296296296296291</v>
      </c>
      <c r="IH99">
        <v>415.46153846153845</v>
      </c>
      <c r="II99">
        <v>1.2105263157894737</v>
      </c>
      <c r="IJ99">
        <v>447.4375</v>
      </c>
      <c r="IK99">
        <v>1.2105263157894737</v>
      </c>
      <c r="IL99">
        <v>447.4375</v>
      </c>
      <c r="IM99">
        <v>1.9239766081871346</v>
      </c>
      <c r="IN99">
        <v>670.44859813084111</v>
      </c>
      <c r="IW99">
        <v>2</v>
      </c>
      <c r="IX99">
        <v>219</v>
      </c>
      <c r="IY99">
        <v>4</v>
      </c>
      <c r="IZ99">
        <v>1766</v>
      </c>
      <c r="JC99">
        <v>3.3333333333333335</v>
      </c>
      <c r="JD99">
        <v>992.5</v>
      </c>
      <c r="JE99">
        <v>3.3333333333333335</v>
      </c>
      <c r="JF99">
        <v>992.5</v>
      </c>
      <c r="JO99">
        <v>0</v>
      </c>
      <c r="JQ99">
        <v>4</v>
      </c>
      <c r="JR99">
        <v>767.5</v>
      </c>
      <c r="JU99">
        <v>2.6666666666666665</v>
      </c>
      <c r="JV99">
        <v>767.5</v>
      </c>
      <c r="JW99">
        <v>2.6666666666666665</v>
      </c>
      <c r="JX99">
        <v>767.5</v>
      </c>
      <c r="JY99">
        <v>3</v>
      </c>
      <c r="JZ99">
        <v>880</v>
      </c>
      <c r="KI99">
        <v>0</v>
      </c>
      <c r="KK99">
        <v>1.5</v>
      </c>
      <c r="KL99">
        <v>284.5</v>
      </c>
      <c r="KO99">
        <v>1</v>
      </c>
      <c r="KP99">
        <v>284.5</v>
      </c>
      <c r="KQ99">
        <v>1</v>
      </c>
      <c r="KR99">
        <v>284.5</v>
      </c>
      <c r="KS99">
        <v>1</v>
      </c>
      <c r="KT99">
        <v>284.5</v>
      </c>
      <c r="KU99">
        <v>2.3333333333333335</v>
      </c>
      <c r="KV99">
        <v>681.5</v>
      </c>
      <c r="KW99">
        <v>1.9444444444444444</v>
      </c>
      <c r="KX99">
        <v>671.0353982300885</v>
      </c>
      <c r="KY99" s="15">
        <f>Tabla2[[#This Row],[ROS_NUM_COR_COD_ROS_TG_NEG]]-Tabla2[[#This Row],[PAS_NUM_COR_COD_ROS_TG_NEG]]</f>
        <v>3.8888888888888751E-2</v>
      </c>
      <c r="KZ99" s="15">
        <f>Tabla2[[#This Row],[ROS_DUR_COR_COD_ROS_TG_NEG]]-Tabla2[[#This Row],[PAS_DUR_COR_COD_ROS_TG_NEG]]</f>
        <v>207.33333333333337</v>
      </c>
      <c r="LA99" s="15">
        <f>Tabla2[[#This Row],[ROS_NUM_COR_COD_ROS_TG_NEU]]-Tabla2[[#This Row],[PAS_NUM_COR_COD_ROS_TG_NEU]]</f>
        <v>-0.30000000000000004</v>
      </c>
      <c r="LB99" s="15">
        <f>Tabla2[[#This Row],[ROS_DUR_COR_COD_ROS_TG_NEU]]-Tabla2[[#This Row],[PAS_DUR_COR_COD_ROS_TG_NEU]]</f>
        <v>-221.73333333333335</v>
      </c>
      <c r="LC99" s="15">
        <f>Tabla2[[#This Row],[ROS_NUM_COR_COD_ROS_TG_POS]]-Tabla2[[#This Row],[PAS_NUM_COR_COD_ROS_TG_POS]]</f>
        <v>2</v>
      </c>
      <c r="LD99" s="15">
        <f>Tabla2[[#This Row],[ROS_DUR_COR_COD_ROS_TG_POS]]-Tabla2[[#This Row],[PAS_DUR_COR_COD_ROS_TG_POS]]</f>
        <v>467.33928571428572</v>
      </c>
      <c r="LE99" s="15">
        <f>Tabla2[[#This Row],[ROS_NUM_COR_COD_ROS_TG_TOT]]-Tabla2[[#This Row],[PAS_NUM_COR_COD_ROS_TG_TOT]]</f>
        <v>0.65925925925925899</v>
      </c>
      <c r="LF99" s="15">
        <f>Tabla2[[#This Row],[ROS_DUR_COR_COD_ROS_TG_TOT]]-Tabla2[[#This Row],[PAS_DUR_COR_COD_ROS_TG_TOT]]</f>
        <v>179.14860681114544</v>
      </c>
      <c r="LG99" s="15">
        <f>Tabla2[[#This Row],[ROS_NUM_COR_COD_ESC_TG_NEG]]-Tabla2[[#This Row],[PAS_NUM_COR_COD_ESC_TG_NEG]]</f>
        <v>6.1111111111111338E-2</v>
      </c>
      <c r="LH99" s="15">
        <f>Tabla2[[#This Row],[ROS_DUR_COR_COD_ESC_TG_NEG]]-Tabla2[[#This Row],[PAS_DUR_COR_COD_ESC_TG_NEG]]</f>
        <v>-447.46428571428572</v>
      </c>
      <c r="LI99" s="15">
        <f>Tabla2[[#This Row],[ROS_NUM_COR_COD_ESC_TG_NEU]]-Tabla2[[#This Row],[PAS_NUM_COR_COD_ESC_TG_NEU]]</f>
        <v>-1.2999999999999998</v>
      </c>
      <c r="LJ99" s="15">
        <f>Tabla2[[#This Row],[ROS_NUM_COR_COD_ESC_TG_NEG]]-Tabla2[[#This Row],[PAS_NUM_COR_COD_ESC_TG_NEG]]</f>
        <v>6.1111111111111338E-2</v>
      </c>
      <c r="LK99" s="15">
        <f>Tabla2[[#This Row],[ROS_NUM_COR_COD_ESC_TG_POS]]-Tabla2[[#This Row],[PAS_NUM_COR_COD_ESC_TG_POS]]</f>
        <v>0.35000000000000009</v>
      </c>
      <c r="LL99" s="15">
        <f>Tabla2[[#This Row],[ROS_DUR_COR_COD_ESC_TG_POS]]-Tabla2[[#This Row],[PAS_DUR_COR_COD_ESC_TG_POS]]</f>
        <v>135.0151515151515</v>
      </c>
      <c r="LM99" s="15">
        <f>Tabla2[[#This Row],[ROS_NUM_COR_COD_ESC_TG_TOT]]-Tabla2[[#This Row],[PAS_NUM_COR_COD_ESC_TG_TOT]]</f>
        <v>-0.24629629629629624</v>
      </c>
      <c r="LN99" s="15">
        <f>Tabla2[[#This Row],[ROS_DUR_COR_COD_ESC_TG_TOT]]-Tabla2[[#This Row],[PAS_DUR_COR_COD_ESC_TG_TOT]]</f>
        <v>-115.88571428571436</v>
      </c>
      <c r="LO99" s="15">
        <f>Tabla2[[#This Row],[PAS_NUM_COR_COD_ROS_TG_NEG]]-Tabla2[[#This Row],[ESC_NUM_COR_COD_ROS_TG_NEG]]</f>
        <v>1.55</v>
      </c>
      <c r="LP99" s="15">
        <f>Tabla2[[#This Row],[PAS_DUR_COR_COD_ROS_TG_NEG]]-Tabla2[[#This Row],[ESC_DUR_COR_COD_ROS_TG_NEG]]</f>
        <v>517.66666666666663</v>
      </c>
      <c r="LQ99" s="15">
        <f>Tabla2[[#This Row],[PAS_NUM_COR_COD_ROS_TG_NEU]]-Tabla2[[#This Row],[ESC_NUM_COR_COD_ROS_TG_NEU]]</f>
        <v>-0.22777777777777763</v>
      </c>
      <c r="LR99" s="15">
        <f>Tabla2[[#This Row],[PAS_DUR_COR_COD_ROS_TG_NEU]]-Tabla2[[#This Row],[ESC_DUR_COR_COD_ROS_TG_NEU]]</f>
        <v>-699.99999999999989</v>
      </c>
      <c r="LS99" s="15">
        <f>Tabla2[[#This Row],[PAS_NUM_COR_COD_ROS_TG_POS]]-Tabla2[[#This Row],[ESC_NUM_COR_COD_ROS_TG_POS]]</f>
        <v>-0.37777777777777777</v>
      </c>
      <c r="LT99" s="15">
        <f>Tabla2[[#This Row],[PAS_DUR_COR_COD_ROS_TG_POS]]-Tabla2[[#This Row],[ESC_DUR_COR_COD_ROS_TG_POS]]</f>
        <v>-681.46428571428578</v>
      </c>
      <c r="LU99" s="15">
        <f>Tabla2[[#This Row],[PAS_NUM_COR_COD_ROS_TG_TOT]]-Tabla2[[#This Row],[ESC_NUM_COR_COD_ROS_TG_TOT]]</f>
        <v>0.35000000000000009</v>
      </c>
      <c r="LV99" s="15">
        <f>Tabla2[[#This Row],[PAS_DUR_COR_COD_ROS_TG_TOT]]-Tabla2[[#This Row],[ESC_DUR_COR_COD_ROS_TG_TOT]]</f>
        <v>-400.73684210526312</v>
      </c>
      <c r="LW99" s="15">
        <f>Tabla2[[#This Row],[PAS_NUM_COR_COD_ESC_TG_NEG]]-Tabla2[[#This Row],[ESC_NUM_COR_COD_ESC_TG_NEG]]</f>
        <v>4.9999999999999822E-2</v>
      </c>
      <c r="LX99" s="15">
        <f>Tabla2[[#This Row],[PAS_DUR_COR_COD_ESC_TG_NEG]]-Tabla2[[#This Row],[ESC_DUR_COR_COD_ESC_TG_NEG]]</f>
        <v>-462.5</v>
      </c>
      <c r="LY99" s="15">
        <f>Tabla2[[#This Row],[PAS_NUM_COR_COD_ESC_TG_NEU]]-Tabla2[[#This Row],[ESC_NUM_COR_COD_ESC_TG_NEU]]</f>
        <v>1.161111111111111</v>
      </c>
      <c r="LZ99" s="15">
        <f>Tabla2[[#This Row],[PAS_DUR_COR_COD_ESC_TG_NEU]]-Tabla2[[#This Row],[ESC_DUR_COR_COD_ESC_TG_NEU]]</f>
        <v>331.68333333333339</v>
      </c>
      <c r="MA99" s="15">
        <f>Tabla2[[#This Row],[PAS_NUM_COR_COD_ESC_TG_POS]]-Tabla2[[#This Row],[ESC_NUM_COR_COD_ESC_TG_POS]]</f>
        <v>-2.7777777777777679E-2</v>
      </c>
      <c r="MB99" s="15">
        <f>Tabla2[[#This Row],[PAS_DUR_COR_COD_ESC_TG_POS]]-Tabla2[[#This Row],[ESC_DUR_COR_COD_ESC_TG_POS]]</f>
        <v>-505.43181818181813</v>
      </c>
      <c r="MC99" s="15">
        <f>Tabla2[[#This Row],[PAS_NUM_COR_COD_ESC_TG_TOT]]-Tabla2[[#This Row],[ESC_NUM_COR_COD_ESC_TG_TOT]]</f>
        <v>0.37857142857142856</v>
      </c>
      <c r="MD99" s="15">
        <f>Tabla2[[#This Row],[PAS_DUR_COR_COD_ESC_TG_TOT]]-Tabla2[[#This Row],[ESC_DUR_COR_COD_ESC_TG_TOT]]</f>
        <v>-162.31428571428569</v>
      </c>
      <c r="ME99" s="42">
        <f>Tabla25[[#This Row],[PAS_NUM_COR_COD_ROS_TG_NEG]]-Tabla25[[#This Row],[PAS_NUM_COR_COD_ESC_TG_NEG]]</f>
        <v>-0.19999999999999973</v>
      </c>
      <c r="MF99" s="42">
        <f>Tabla25[[#This Row],[PAS_NUM_COR_COD_ROS_TG_NEU]]-Tabla25[[#This Row],[PAS_NUM_COR_COD_ESC_TG_NEU]]</f>
        <v>-0.49999999999999978</v>
      </c>
      <c r="MG99" s="42">
        <f>Tabla25[[#This Row],[PAS_NUM_COR_COD_ROS_TG_POS]]-Tabla25[[#This Row],[PAS_NUM_COR_COD_ESC_TG_POS]]</f>
        <v>-0.35000000000000009</v>
      </c>
      <c r="MH99" s="42">
        <f>Tabla25[[#This Row],[PAS_NUM_COR_COD_ROS_TG_TOT]]-Tabla25[[#This Row],[PAS_NUM_COR_COD_ESC_TG_TOT]]</f>
        <v>-0.34999999999999987</v>
      </c>
      <c r="MI99" s="42">
        <f>Tabla25[[#This Row],[PAS_DUR_COR_COD_ROS_TG_NEG]]-Tabla25[[#This Row],[PAS_DUR_COR_COD_ESC_TG_NEG]]</f>
        <v>-257.58333333333337</v>
      </c>
      <c r="MJ99" s="42">
        <f>Tabla25[[#This Row],[PAS_DUR_COR_COD_ROS_TG_NEU]]-Tabla25[[#This Row],[PAS_DUR_COR_COD_ESC_TG_NEU]]</f>
        <v>-91.75</v>
      </c>
      <c r="MK99" s="42">
        <f>Tabla25[[#This Row],[PAS_DUR_COR_COD_ROS_TG_POS]]-Tabla25[[#This Row],[PAS_DUR_COR_COD_ESC_TG_POS]]</f>
        <v>-228.53246753246759</v>
      </c>
      <c r="ML99" s="42">
        <f>Tabla25[[#This Row],[PAS_DUR_COR_COD_ROS_TG_TOT]]-Tabla25[[#This Row],[PAS_DUR_COR_COD_ESC_TG_TOT]]</f>
        <v>-203.42255639097743</v>
      </c>
      <c r="MM99" s="44">
        <f>Tabla25[[#This Row],[ESC_NUM_COR_COD_ROS_TG_NEG]]-Tabla25[[#This Row],[ESC_NUM_COR_COD_ESC_TG_NEG]]</f>
        <v>-1.7</v>
      </c>
      <c r="MN99" s="44">
        <f>Tabla25[[#This Row],[ESC_NUM_COR_COD_ROS_TG_NEU]]-Tabla25[[#This Row],[ESC_NUM_COR_COD_ESC_TG_NEU]]</f>
        <v>0.88888888888888884</v>
      </c>
      <c r="MO99" s="44">
        <f>Tabla25[[#This Row],[ESC_NUM_COR_COD_ROS_TG_POS]]-Tabla25[[#This Row],[ESC_NUM_COR_COD_ESC_TG_POS]]</f>
        <v>0</v>
      </c>
      <c r="MP99" s="44">
        <f>Tabla25[[#This Row],[ESC_NUM_COR_COD_ROS_TG_TOT]]-Tabla25[[#This Row],[ESC_NUM_COR_COD_ESC_TG_TOT]]</f>
        <v>-0.3214285714285714</v>
      </c>
      <c r="MQ99" s="44">
        <f>Tabla25[[#This Row],[ESC_DUR_COR_COD_ROS_TG_NEG]]-Tabla25[[#This Row],[ESC_DUR_COR_COD_ESC_TG_NEG]]</f>
        <v>-1237.75</v>
      </c>
      <c r="MR99" s="44">
        <f>Tabla25[[#This Row],[ESC_DUR_COR_COD_ROS_TG_NEU]]-Tabla25[[#This Row],[ESC_DUR_COR_COD_ESC_TG_NEU]]</f>
        <v>939.93333333333328</v>
      </c>
      <c r="MS99" s="44">
        <f>Tabla25[[#This Row],[ESC_DUR_COR_COD_ROS_TG_POS]]-Tabla25[[#This Row],[ESC_DUR_COR_COD_ESC_TG_POS]]</f>
        <v>-52.5</v>
      </c>
      <c r="MT99" s="44">
        <f>Tabla25[[#This Row],[ESC_DUR_COR_COD_ROS_TG_TOT]]-Tabla25[[#This Row],[ESC_DUR_COR_COD_ESC_TG_TOT]]</f>
        <v>35</v>
      </c>
      <c r="MU99" s="47">
        <f>Tabla25[[#This Row],[ROS_NUM_COR_COD_ROS_TG_NEG]]-Tabla25[[#This Row],[ROS_NUM_COR_COD_ESC_TG_NEG]]</f>
        <v>-0.22222222222222232</v>
      </c>
      <c r="MV99" s="47">
        <f>Tabla25[[#This Row],[ROS_NUM_COR_COD_ROS_TG_NEU]]-Tabla25[[#This Row],[ROS_NUM_COR_COD_ESC_TG_NEU]]</f>
        <v>0.5</v>
      </c>
      <c r="MW99" s="47">
        <f>Tabla25[[#This Row],[ROS_NUM_COR_COD_ROS_TG_POS]]-Tabla25[[#This Row],[ROS_NUM_COR_COD_ESC_TG_POS]]</f>
        <v>1.2999999999999998</v>
      </c>
      <c r="MX99" s="47">
        <f>Tabla25[[#This Row],[ROS_NUM_COR_COD_ROS_TG_TOT]]-Tabla25[[#This Row],[ROS_NUM_COR_COD_ESC_TG_TOT]]</f>
        <v>0.55555555555555536</v>
      </c>
      <c r="MY99" s="47">
        <f>Tabla25[[#This Row],[ROS_DUR_COR_COD_ROS_TG_NEG]]-Tabla25[[#This Row],[ROS_DUR_COR_COD_ESC_TG_NEG]]</f>
        <v>397.21428571428572</v>
      </c>
      <c r="MZ99" s="47">
        <f>Tabla25[[#This Row],[ROS_DUR_COR_COD_ROS_TG_NEU]]-Tabla25[[#This Row],[ROS_DUR_COR_COD_ESC_TG_NEU]]</f>
        <v>-417.9</v>
      </c>
      <c r="NA99" s="47">
        <f>Tabla25[[#This Row],[ROS_DUR_COR_COD_ROS_TG_POS]]-Tabla25[[#This Row],[ROS_DUR_COR_COD_ESC_TG_POS]]</f>
        <v>103.79166666666663</v>
      </c>
      <c r="NB99" s="47">
        <f>Tabla25[[#This Row],[ROS_DUR_COR_COD_ROS_TG_TOT]]-Tabla25[[#This Row],[ROS_DUR_COR_COD_ESC_TG_TOT]]</f>
        <v>91.611764705882365</v>
      </c>
      <c r="NC99">
        <v>167.5</v>
      </c>
      <c r="ND99">
        <v>209.4</v>
      </c>
      <c r="NE99">
        <v>244.125</v>
      </c>
      <c r="NF99">
        <v>215.88235294117646</v>
      </c>
      <c r="NG99">
        <v>141</v>
      </c>
      <c r="NH99">
        <v>217.5</v>
      </c>
      <c r="NI99">
        <v>252.5</v>
      </c>
      <c r="NJ99">
        <v>195.8</v>
      </c>
      <c r="NK99">
        <v>93.5</v>
      </c>
      <c r="NL99">
        <v>145.66666666666666</v>
      </c>
      <c r="NM99">
        <v>266.5</v>
      </c>
      <c r="NN99">
        <v>187.77777777777777</v>
      </c>
      <c r="NO99">
        <v>209.75</v>
      </c>
      <c r="NP99">
        <v>274.60000000000002</v>
      </c>
      <c r="NQ99">
        <v>197.25</v>
      </c>
      <c r="NR99">
        <v>230.84615384615384</v>
      </c>
      <c r="NS99">
        <v>208</v>
      </c>
      <c r="NT99">
        <v>191.41666666666666</v>
      </c>
      <c r="NU99">
        <v>213.14285714285714</v>
      </c>
      <c r="NV99">
        <v>204.65789473684211</v>
      </c>
      <c r="NW99">
        <v>293.58333333333331</v>
      </c>
      <c r="NX99">
        <v>194</v>
      </c>
      <c r="NY99">
        <v>167.72727272727272</v>
      </c>
      <c r="NZ99">
        <v>219.88571428571427</v>
      </c>
      <c r="OA99" s="15">
        <f>Tabla2[[#This Row],[ROS_1DU_COR_COD_ROS_TG_NEG]]-Tabla2[[#This Row],[PAS_1DU_COR_COD_ROS_TG_NEG]]</f>
        <v>-40.5</v>
      </c>
      <c r="OB99" s="15">
        <f>Tabla2[[#This Row],[ROS_1DU_COR_COD_ROS_TG_NEU]]-Tabla2[[#This Row],[PAS_1DU_COR_COD_ROS_TG_NEU]]</f>
        <v>17.983333333333348</v>
      </c>
      <c r="OC99" s="15">
        <f>Tabla2[[#This Row],[ROS_1DU_COR_COD_ROS_TG_POS]]-Tabla2[[#This Row],[PAS_1DU_COR_COD_ROS_TG_POS]]</f>
        <v>30.982142857142861</v>
      </c>
      <c r="OD99" s="15">
        <f>Tabla2[[#This Row],[ROS_1DU_COR_COD_ROS_TG_TOT]]-Tabla2[[#This Row],[PAS_1DU_COR_COD_ROS_TG_TOT]]</f>
        <v>11.224458204334354</v>
      </c>
      <c r="OE99" s="15">
        <f>Tabla2[[#This Row],[ROS_1DU_COR_COD_ESC_TG_NEG]]-Tabla2[[#This Row],[PAS_1DU_COR_COD_ESC_TG_NEG]]</f>
        <v>-152.58333333333331</v>
      </c>
      <c r="OF99" s="15">
        <f>Tabla2[[#This Row],[ROS_1DU_COR_COD_ESC_TG_NEU]]-Tabla2[[#This Row],[PAS_1DU_COR_COD_ESC_TG_NEU]]</f>
        <v>23.5</v>
      </c>
      <c r="OG99" s="15">
        <f>Tabla2[[#This Row],[ROS_1DU_COR_COD_ESC_TG_POS]]-Tabla2[[#This Row],[PAS_1DU_COR_COD_ESC_TG_POS]]</f>
        <v>84.77272727272728</v>
      </c>
      <c r="OH99" s="15">
        <f>Tabla2[[#This Row],[ROS_1DU_COR_COD_ESC_TG_TOT]]-Tabla2[[#This Row],[PAS_1DU_COR_COD_ESC_TG_TOT]]</f>
        <v>-24.085714285714261</v>
      </c>
      <c r="OI99" s="15">
        <f>Tabla2[[#This Row],[PAS_1DU_COR_COD_ROS_TG_NEG]]-Tabla2[[#This Row],[ESC_1DU_COR_COD_ROS_TG_NEG]]</f>
        <v>114.5</v>
      </c>
      <c r="OJ99" s="15">
        <f>Tabla2[[#This Row],[PAS_1DU_COR_COD_ROS_TG_NEU]]-Tabla2[[#This Row],[ESC_1DU_COR_COD_ROS_TG_NEU]]</f>
        <v>45.75</v>
      </c>
      <c r="OK99" s="15">
        <f>Tabla2[[#This Row],[PAS_1DU_COR_COD_ROS_TG_POS]]-Tabla2[[#This Row],[ESC_1DU_COR_COD_ROS_TG_POS]]</f>
        <v>-53.357142857142861</v>
      </c>
      <c r="OL99" s="15">
        <f>Tabla2[[#This Row],[PAS_1DU_COR_COD_ROS_TG_TOT]]-Tabla2[[#This Row],[ESC_1DU_COR_COD_ROS_TG_TOT]]</f>
        <v>16.880116959064338</v>
      </c>
      <c r="OM99" s="15">
        <f>Tabla2[[#This Row],[PAS_1DU_COR_COD_ESC_TG_NEG]]-Tabla2[[#This Row],[ESC_1DU_COR_COD_ESC_TG_NEG]]</f>
        <v>83.833333333333314</v>
      </c>
      <c r="ON99" s="15">
        <f>Tabla2[[#This Row],[PAS_1DU_COR_COD_ESC_TG_NEU]]-Tabla2[[#This Row],[ESC_1DU_COR_COD_ESC_TG_NEU]]</f>
        <v>-80.600000000000023</v>
      </c>
      <c r="OO99" s="15">
        <f>Tabla2[[#This Row],[PAS_1DU_COR_COD_ESC_TG_POS]]-Tabla2[[#This Row],[ESC_1DU_COR_COD_ESC_TG_POS]]</f>
        <v>-29.52272727272728</v>
      </c>
      <c r="OP99" s="15">
        <f>Tabla2[[#This Row],[PAS_1DU_COR_COD_ESC_TG_TOT]]-Tabla2[[#This Row],[ESC_1DU_COR_COD_ESC_TG_TOT]]</f>
        <v>-10.960439560439568</v>
      </c>
      <c r="OQ99" s="61">
        <v>26.5</v>
      </c>
      <c r="OR99" s="62">
        <v>-8.0999999999999943</v>
      </c>
      <c r="OS99" s="62">
        <v>-8.375</v>
      </c>
      <c r="OT99" s="62">
        <v>20.082352941176453</v>
      </c>
      <c r="OU99" s="62">
        <v>-116.25</v>
      </c>
      <c r="OV99" s="62">
        <v>-128.93333333333337</v>
      </c>
      <c r="OW99" s="62">
        <v>69.25</v>
      </c>
      <c r="OX99" s="62">
        <v>-43.068376068376068</v>
      </c>
      <c r="OY99" s="62">
        <v>-85.583333333333314</v>
      </c>
      <c r="OZ99" s="62">
        <v>-2.5833333333333428</v>
      </c>
      <c r="PA99" s="62">
        <v>45.415584415584419</v>
      </c>
      <c r="PB99" s="62">
        <v>-15.227819548872162</v>
      </c>
    </row>
    <row r="100" spans="1:418" x14ac:dyDescent="0.3">
      <c r="A100" s="2" t="s">
        <v>98</v>
      </c>
      <c r="B100" s="2">
        <v>40</v>
      </c>
      <c r="C100" s="2">
        <v>1</v>
      </c>
      <c r="D100" s="2">
        <v>43</v>
      </c>
      <c r="E100">
        <v>3.9473684210526314</v>
      </c>
      <c r="F100">
        <v>1282.6470588235295</v>
      </c>
      <c r="G100">
        <v>2.7</v>
      </c>
      <c r="H100">
        <v>1161.2666666666667</v>
      </c>
      <c r="I100">
        <v>4.25</v>
      </c>
      <c r="J100">
        <v>1492.1333333333334</v>
      </c>
      <c r="K100">
        <v>3.6271186440677967</v>
      </c>
      <c r="L100">
        <v>1310.7659574468084</v>
      </c>
      <c r="M100">
        <v>3.263157894736842</v>
      </c>
      <c r="N100">
        <v>1130.5999999999999</v>
      </c>
      <c r="O100">
        <v>4.2</v>
      </c>
      <c r="P100">
        <v>1270.5555555555557</v>
      </c>
      <c r="Q100">
        <v>3.05</v>
      </c>
      <c r="R100">
        <v>1311.8461538461538</v>
      </c>
      <c r="S100">
        <v>3.5084745762711864</v>
      </c>
      <c r="T100">
        <v>1236.5869565217392</v>
      </c>
      <c r="U100">
        <v>3.5677966101694913</v>
      </c>
      <c r="V100">
        <v>1274.0752688172042</v>
      </c>
      <c r="W100">
        <v>1.4210526315789473</v>
      </c>
      <c r="X100">
        <v>534.06666666666672</v>
      </c>
      <c r="Y100">
        <v>1.35</v>
      </c>
      <c r="Z100">
        <v>473.2</v>
      </c>
      <c r="AA100">
        <v>1.65</v>
      </c>
      <c r="AB100">
        <v>551.9375</v>
      </c>
      <c r="AC100">
        <v>1.4745762711864407</v>
      </c>
      <c r="AD100">
        <v>520.43478260869563</v>
      </c>
      <c r="AE100">
        <v>1.4745762711864407</v>
      </c>
      <c r="AF100">
        <v>520.43478260869563</v>
      </c>
      <c r="AG100">
        <v>2.8700564971751414</v>
      </c>
      <c r="AH100">
        <v>1024.6690647482014</v>
      </c>
      <c r="AI100">
        <v>0</v>
      </c>
      <c r="AO100">
        <v>0</v>
      </c>
      <c r="AQ100">
        <v>5</v>
      </c>
      <c r="AR100">
        <v>1496</v>
      </c>
      <c r="AW100">
        <v>5</v>
      </c>
      <c r="AX100">
        <v>1496</v>
      </c>
      <c r="AY100">
        <v>2.5</v>
      </c>
      <c r="AZ100">
        <v>1496</v>
      </c>
      <c r="BA100">
        <v>3</v>
      </c>
      <c r="BB100">
        <v>509</v>
      </c>
      <c r="BG100">
        <v>3</v>
      </c>
      <c r="BH100">
        <v>509</v>
      </c>
      <c r="BI100">
        <v>3</v>
      </c>
      <c r="BJ100">
        <v>509</v>
      </c>
      <c r="BK100">
        <v>2.6666666666666665</v>
      </c>
      <c r="BL100">
        <v>1002.5</v>
      </c>
      <c r="BM100">
        <v>2.8666666666666667</v>
      </c>
      <c r="BN100">
        <v>1024.3546099290779</v>
      </c>
      <c r="BO100">
        <v>4.333333333333333</v>
      </c>
      <c r="BP100">
        <v>1475.875</v>
      </c>
      <c r="BQ100">
        <v>3.7</v>
      </c>
      <c r="BR100">
        <v>1522.1428571428571</v>
      </c>
      <c r="BS100">
        <v>5.4444444444444446</v>
      </c>
      <c r="BT100">
        <v>1820.875</v>
      </c>
      <c r="BU100">
        <v>4.4642857142857144</v>
      </c>
      <c r="BV100">
        <v>1609.9565217391305</v>
      </c>
      <c r="BW100">
        <v>4.0999999999999996</v>
      </c>
      <c r="BX100">
        <v>1468.6666666666667</v>
      </c>
      <c r="BY100">
        <v>4</v>
      </c>
      <c r="BZ100">
        <v>1500.875</v>
      </c>
      <c r="CA100">
        <v>3.3</v>
      </c>
      <c r="CB100">
        <v>1268</v>
      </c>
      <c r="CC100">
        <v>3.8</v>
      </c>
      <c r="CD100">
        <v>1414.76</v>
      </c>
      <c r="CE100">
        <v>4.1206896551724137</v>
      </c>
      <c r="CF100">
        <v>1508.2916666666667</v>
      </c>
      <c r="CG100">
        <v>2.8888888888888888</v>
      </c>
      <c r="CH100">
        <v>1452.4</v>
      </c>
      <c r="CI100">
        <v>2.8</v>
      </c>
      <c r="CJ100">
        <v>1634.4</v>
      </c>
      <c r="CK100">
        <v>1.8888888888888888</v>
      </c>
      <c r="CL100">
        <v>889</v>
      </c>
      <c r="CM100">
        <v>2.5357142857142856</v>
      </c>
      <c r="CN100">
        <v>1325.2666666666667</v>
      </c>
      <c r="CO100">
        <v>2.9</v>
      </c>
      <c r="CP100">
        <v>1768.4</v>
      </c>
      <c r="CQ100">
        <v>2.8</v>
      </c>
      <c r="CR100">
        <v>1773</v>
      </c>
      <c r="CS100">
        <v>3.8</v>
      </c>
      <c r="CT100">
        <v>1473</v>
      </c>
      <c r="CU100">
        <v>3.1666666666666665</v>
      </c>
      <c r="CV100">
        <v>1648.1176470588234</v>
      </c>
      <c r="CW100">
        <v>2.8620689655172415</v>
      </c>
      <c r="CX100">
        <v>1496.78125</v>
      </c>
      <c r="CY100">
        <v>3.4913793103448274</v>
      </c>
      <c r="CZ100">
        <v>1503.6875</v>
      </c>
      <c r="DA100">
        <v>1.5555555555555556</v>
      </c>
      <c r="DB100">
        <v>655.57142857142856</v>
      </c>
      <c r="DC100">
        <v>1.7</v>
      </c>
      <c r="DD100">
        <v>807.57142857142856</v>
      </c>
      <c r="DE100">
        <v>2.2222222222222223</v>
      </c>
      <c r="DF100">
        <v>684</v>
      </c>
      <c r="DG100">
        <v>1.8214285714285714</v>
      </c>
      <c r="DH100">
        <v>712.95652173913038</v>
      </c>
      <c r="DI100">
        <v>1.6</v>
      </c>
      <c r="DJ100">
        <v>710.85714285714289</v>
      </c>
      <c r="DK100">
        <v>1.4</v>
      </c>
      <c r="DL100">
        <v>559.42857142857144</v>
      </c>
      <c r="DM100">
        <v>1.9</v>
      </c>
      <c r="DN100">
        <v>765.57142857142856</v>
      </c>
      <c r="DO100">
        <v>1.6333333333333333</v>
      </c>
      <c r="DP100">
        <v>678.61904761904759</v>
      </c>
      <c r="DQ100">
        <v>1.7241379310344827</v>
      </c>
      <c r="DR100">
        <v>696.56818181818187</v>
      </c>
      <c r="DS100">
        <v>1.7241379310344827</v>
      </c>
      <c r="DT100">
        <v>696.56818181818187</v>
      </c>
      <c r="DU100">
        <v>2.9022988505747125</v>
      </c>
      <c r="DV100">
        <v>1217.2903225806451</v>
      </c>
      <c r="DW100">
        <v>4</v>
      </c>
      <c r="DX100">
        <v>741</v>
      </c>
      <c r="EA100">
        <v>1</v>
      </c>
      <c r="EB100">
        <v>325</v>
      </c>
      <c r="EC100">
        <v>2.5</v>
      </c>
      <c r="ED100">
        <v>533</v>
      </c>
      <c r="EM100">
        <v>2.5</v>
      </c>
      <c r="EN100">
        <v>533</v>
      </c>
      <c r="EO100">
        <v>0</v>
      </c>
      <c r="ES100">
        <v>6</v>
      </c>
      <c r="ET100">
        <v>2021</v>
      </c>
      <c r="EU100">
        <v>3</v>
      </c>
      <c r="EV100">
        <v>2021</v>
      </c>
      <c r="FE100">
        <v>3</v>
      </c>
      <c r="FF100">
        <v>2021</v>
      </c>
      <c r="FG100">
        <v>2.75</v>
      </c>
      <c r="FH100">
        <v>1029</v>
      </c>
      <c r="FI100">
        <v>1</v>
      </c>
      <c r="FJ100">
        <v>396</v>
      </c>
      <c r="FM100">
        <v>2</v>
      </c>
      <c r="FN100">
        <v>546</v>
      </c>
      <c r="FO100">
        <v>1.5</v>
      </c>
      <c r="FP100">
        <v>471</v>
      </c>
      <c r="FY100">
        <v>1.5</v>
      </c>
      <c r="FZ100">
        <v>471</v>
      </c>
      <c r="GA100">
        <v>1.5</v>
      </c>
      <c r="GB100">
        <v>471</v>
      </c>
      <c r="GC100">
        <v>2.3333333333333335</v>
      </c>
      <c r="GD100">
        <v>805.8</v>
      </c>
      <c r="GE100">
        <v>2.8833333333333333</v>
      </c>
      <c r="GF100">
        <v>1201.3410852713178</v>
      </c>
      <c r="GG100">
        <v>2.1</v>
      </c>
      <c r="GH100">
        <v>1078</v>
      </c>
      <c r="GI100">
        <v>1.5</v>
      </c>
      <c r="GJ100">
        <v>1069</v>
      </c>
      <c r="GK100">
        <v>2</v>
      </c>
      <c r="GL100">
        <v>1306</v>
      </c>
      <c r="GM100">
        <v>1.8571428571428572</v>
      </c>
      <c r="GN100">
        <v>1140.5714285714287</v>
      </c>
      <c r="GO100">
        <v>2</v>
      </c>
      <c r="GP100">
        <v>1245</v>
      </c>
      <c r="GQ100">
        <v>2.4</v>
      </c>
      <c r="GR100">
        <v>1568.4</v>
      </c>
      <c r="GS100">
        <v>2.2222222222222223</v>
      </c>
      <c r="GT100">
        <v>1102.8</v>
      </c>
      <c r="GU100">
        <v>2.2222222222222223</v>
      </c>
      <c r="GV100">
        <v>1309.7142857142858</v>
      </c>
      <c r="GW100">
        <v>2.0363636363636362</v>
      </c>
      <c r="GX100">
        <v>1225.1428571428571</v>
      </c>
      <c r="GY100">
        <v>4.4000000000000004</v>
      </c>
      <c r="GZ100">
        <v>1677.7777777777778</v>
      </c>
      <c r="HA100">
        <v>4.9000000000000004</v>
      </c>
      <c r="HB100">
        <v>1936.5</v>
      </c>
      <c r="HC100">
        <v>4.75</v>
      </c>
      <c r="HD100">
        <v>1922</v>
      </c>
      <c r="HE100">
        <v>4.6785714285714288</v>
      </c>
      <c r="HF100">
        <v>1831.4782608695652</v>
      </c>
      <c r="HG100">
        <v>4.625</v>
      </c>
      <c r="HH100">
        <v>2080.5</v>
      </c>
      <c r="HI100">
        <v>4</v>
      </c>
      <c r="HJ100">
        <v>1915.4285714285713</v>
      </c>
      <c r="HK100">
        <v>4.7777777777777777</v>
      </c>
      <c r="HL100">
        <v>2050.4285714285716</v>
      </c>
      <c r="HM100">
        <v>4.4444444444444446</v>
      </c>
      <c r="HN100">
        <v>2012.2</v>
      </c>
      <c r="HO100">
        <v>4.5636363636363635</v>
      </c>
      <c r="HP100">
        <v>1915.5348837209303</v>
      </c>
      <c r="HQ100">
        <v>3.3</v>
      </c>
      <c r="HR100">
        <v>1643.2676056338028</v>
      </c>
      <c r="HS100">
        <v>2.2999999999999998</v>
      </c>
      <c r="HT100">
        <v>1065.5714285714287</v>
      </c>
      <c r="HU100">
        <v>2.2999999999999998</v>
      </c>
      <c r="HV100">
        <v>880.875</v>
      </c>
      <c r="HW100">
        <v>2.375</v>
      </c>
      <c r="HX100">
        <v>1109</v>
      </c>
      <c r="HY100">
        <v>2.3214285714285716</v>
      </c>
      <c r="HZ100">
        <v>1002.55</v>
      </c>
      <c r="IA100">
        <v>2.125</v>
      </c>
      <c r="IB100">
        <v>833.5</v>
      </c>
      <c r="IC100">
        <v>1.6</v>
      </c>
      <c r="ID100">
        <v>695.57142857142856</v>
      </c>
      <c r="IE100">
        <v>2.3333333333333335</v>
      </c>
      <c r="IF100">
        <v>1168.3333333333333</v>
      </c>
      <c r="IG100">
        <v>2</v>
      </c>
      <c r="IH100">
        <v>888.42105263157896</v>
      </c>
      <c r="II100">
        <v>2.1636363636363636</v>
      </c>
      <c r="IJ100">
        <v>946.9487179487179</v>
      </c>
      <c r="IK100">
        <v>2.1636363636363636</v>
      </c>
      <c r="IL100">
        <v>946.9487179487179</v>
      </c>
      <c r="IM100">
        <v>2.9212121212121214</v>
      </c>
      <c r="IN100">
        <v>1396.3909090909092</v>
      </c>
      <c r="IS100">
        <v>0.5</v>
      </c>
      <c r="IT100">
        <v>271</v>
      </c>
      <c r="IU100">
        <v>0.5</v>
      </c>
      <c r="IV100">
        <v>271</v>
      </c>
      <c r="IW100">
        <v>0</v>
      </c>
      <c r="JA100">
        <v>1</v>
      </c>
      <c r="JB100">
        <v>221</v>
      </c>
      <c r="JC100">
        <v>0.33333333333333331</v>
      </c>
      <c r="JD100">
        <v>221</v>
      </c>
      <c r="JE100">
        <v>0.4</v>
      </c>
      <c r="JF100">
        <v>246</v>
      </c>
      <c r="JK100">
        <v>6.5</v>
      </c>
      <c r="JL100">
        <v>1996.5</v>
      </c>
      <c r="JM100">
        <v>6.5</v>
      </c>
      <c r="JN100">
        <v>1996.5</v>
      </c>
      <c r="JO100">
        <v>6</v>
      </c>
      <c r="JP100">
        <v>1840</v>
      </c>
      <c r="JS100">
        <v>6</v>
      </c>
      <c r="JT100">
        <v>2102</v>
      </c>
      <c r="JU100">
        <v>6</v>
      </c>
      <c r="JV100">
        <v>1927.3333333333333</v>
      </c>
      <c r="JW100">
        <v>6.2</v>
      </c>
      <c r="JX100">
        <v>1955</v>
      </c>
      <c r="JY100">
        <v>3.3</v>
      </c>
      <c r="JZ100">
        <v>1466.7142857142858</v>
      </c>
      <c r="KE100">
        <v>3.5</v>
      </c>
      <c r="KF100">
        <v>1095.5</v>
      </c>
      <c r="KG100">
        <v>3.5</v>
      </c>
      <c r="KH100">
        <v>1095.5</v>
      </c>
      <c r="KI100">
        <v>2.5</v>
      </c>
      <c r="KJ100">
        <v>1736</v>
      </c>
      <c r="KM100">
        <v>2</v>
      </c>
      <c r="KN100">
        <v>738</v>
      </c>
      <c r="KO100">
        <v>2.3333333333333335</v>
      </c>
      <c r="KP100">
        <v>1237</v>
      </c>
      <c r="KQ100">
        <v>2.8</v>
      </c>
      <c r="KR100">
        <v>1166.25</v>
      </c>
      <c r="KS100">
        <v>2.8</v>
      </c>
      <c r="KT100">
        <v>1166.25</v>
      </c>
      <c r="KU100">
        <v>3.1333333333333333</v>
      </c>
      <c r="KV100">
        <v>1357.4545454545455</v>
      </c>
      <c r="KW100">
        <v>2.9388888888888891</v>
      </c>
      <c r="KX100">
        <v>1392.8512396694214</v>
      </c>
      <c r="KY100" s="15">
        <f>Tabla2[[#This Row],[ROS_NUM_COR_COD_ROS_TG_NEG]]-Tabla2[[#This Row],[PAS_NUM_COR_COD_ROS_TG_NEG]]</f>
        <v>1.361842105263158</v>
      </c>
      <c r="KZ100" s="15">
        <f>Tabla2[[#This Row],[ROS_DUR_COR_COD_ROS_TG_NEG]]-Tabla2[[#This Row],[PAS_DUR_COR_COD_ROS_TG_NEG]]</f>
        <v>949.90000000000009</v>
      </c>
      <c r="LA100" s="15">
        <f>Tabla2[[#This Row],[ROS_NUM_COR_COD_ROS_TG_NEU]]-Tabla2[[#This Row],[PAS_NUM_COR_COD_ROS_TG_NEU]]</f>
        <v>-0.20000000000000018</v>
      </c>
      <c r="LB100" s="15">
        <f>Tabla2[[#This Row],[ROS_DUR_COR_COD_ROS_TG_NEU]]-Tabla2[[#This Row],[PAS_DUR_COR_COD_ROS_TG_NEU]]</f>
        <v>644.87301587301567</v>
      </c>
      <c r="LC100" s="15">
        <f>Tabla2[[#This Row],[ROS_NUM_COR_COD_ROS_TG_POS]]-Tabla2[[#This Row],[PAS_NUM_COR_COD_ROS_TG_POS]]</f>
        <v>1.7277777777777779</v>
      </c>
      <c r="LD100" s="15">
        <f>Tabla2[[#This Row],[ROS_DUR_COR_COD_ROS_TG_POS]]-Tabla2[[#This Row],[PAS_DUR_COR_COD_ROS_TG_POS]]</f>
        <v>738.58241758241775</v>
      </c>
      <c r="LE100" s="15">
        <f>Tabla2[[#This Row],[ROS_NUM_COR_COD_ROS_TG_TOT]]-Tabla2[[#This Row],[PAS_NUM_COR_COD_ROS_TG_TOT]]</f>
        <v>0.93596986817325822</v>
      </c>
      <c r="LF100" s="15">
        <f>Tabla2[[#This Row],[ROS_DUR_COR_COD_ROS_TG_TOT]]-Tabla2[[#This Row],[PAS_DUR_COR_COD_ROS_TG_TOT]]</f>
        <v>775.61304347826081</v>
      </c>
      <c r="LG100" s="15">
        <f>Tabla2[[#This Row],[ROS_NUM_COR_COD_ESC_TG_NEG]]-Tabla2[[#This Row],[PAS_NUM_COR_COD_ESC_TG_NEG]]</f>
        <v>-1.9473684210526314</v>
      </c>
      <c r="LH100" s="15">
        <f>Tabla2[[#This Row],[ROS_DUR_COR_COD_ESC_TG_NEG]]-Tabla2[[#This Row],[PAS_DUR_COR_COD_ESC_TG_NEG]]</f>
        <v>-37.647058823529505</v>
      </c>
      <c r="LI100" s="15">
        <f>Tabla2[[#This Row],[ROS_NUM_COR_COD_ESC_TG_NEU]]-Tabla2[[#This Row],[PAS_NUM_COR_COD_ESC_TG_NEU]]</f>
        <v>-0.30000000000000027</v>
      </c>
      <c r="LJ100" s="15">
        <f>Tabla2[[#This Row],[ROS_NUM_COR_COD_ESC_TG_NEG]]-Tabla2[[#This Row],[PAS_NUM_COR_COD_ESC_TG_NEG]]</f>
        <v>-1.9473684210526314</v>
      </c>
      <c r="LK100" s="15">
        <f>Tabla2[[#This Row],[ROS_NUM_COR_COD_ESC_TG_POS]]-Tabla2[[#This Row],[PAS_NUM_COR_COD_ESC_TG_POS]]</f>
        <v>-2.0277777777777777</v>
      </c>
      <c r="LL100" s="15">
        <f>Tabla2[[#This Row],[ROS_DUR_COR_COD_ESC_TG_POS]]-Tabla2[[#This Row],[PAS_DUR_COR_COD_ESC_TG_POS]]</f>
        <v>-389.33333333333348</v>
      </c>
      <c r="LM100" s="15">
        <f>Tabla2[[#This Row],[ROS_NUM_COR_COD_ESC_TG_TOT]]-Tabla2[[#This Row],[PAS_NUM_COR_COD_ESC_TG_TOT]]</f>
        <v>-1.4048964218455744</v>
      </c>
      <c r="LN100" s="15">
        <f>Tabla2[[#This Row],[ROS_DUR_COR_COD_ESC_TG_TOT]]-Tabla2[[#This Row],[PAS_DUR_COR_COD_ESC_TG_TOT]]</f>
        <v>-1.0516717325226637</v>
      </c>
      <c r="LO100" s="15">
        <f>Tabla2[[#This Row],[PAS_NUM_COR_COD_ROS_TG_NEG]]-Tabla2[[#This Row],[ESC_NUM_COR_COD_ROS_TG_NEG]]</f>
        <v>0.36315789473684212</v>
      </c>
      <c r="LP100" s="15">
        <f>Tabla2[[#This Row],[PAS_DUR_COR_COD_ROS_TG_NEG]]-Tabla2[[#This Row],[ESC_DUR_COR_COD_ROS_TG_NEG]]</f>
        <v>-637.80000000000018</v>
      </c>
      <c r="LQ100" s="15">
        <f>Tabla2[[#This Row],[PAS_NUM_COR_COD_ROS_TG_NEU]]-Tabla2[[#This Row],[ESC_NUM_COR_COD_ROS_TG_NEU]]</f>
        <v>1.4000000000000004</v>
      </c>
      <c r="LR100" s="15">
        <f>Tabla2[[#This Row],[PAS_DUR_COR_COD_ROS_TG_NEU]]-Tabla2[[#This Row],[ESC_DUR_COR_COD_ROS_TG_NEU]]</f>
        <v>-502.44444444444434</v>
      </c>
      <c r="LS100" s="15">
        <f>Tabla2[[#This Row],[PAS_NUM_COR_COD_ROS_TG_POS]]-Tabla2[[#This Row],[ESC_NUM_COR_COD_ROS_TG_POS]]</f>
        <v>-0.75</v>
      </c>
      <c r="LT100" s="15">
        <f>Tabla2[[#This Row],[PAS_DUR_COR_COD_ROS_TG_POS]]-Tabla2[[#This Row],[ESC_DUR_COR_COD_ROS_TG_POS]]</f>
        <v>-161.15384615384619</v>
      </c>
      <c r="LU100" s="15">
        <f>Tabla2[[#This Row],[PAS_NUM_COR_COD_ROS_TG_TOT]]-Tabla2[[#This Row],[ESC_NUM_COR_COD_ROS_TG_TOT]]</f>
        <v>0.3418079096045199</v>
      </c>
      <c r="LV100" s="15">
        <f>Tabla2[[#This Row],[PAS_DUR_COR_COD_ROS_TG_TOT]]-Tabla2[[#This Row],[ESC_DUR_COR_COD_ROS_TG_TOT]]</f>
        <v>-411.53069053708418</v>
      </c>
      <c r="LW100" s="15">
        <f>Tabla2[[#This Row],[PAS_NUM_COR_COD_ESC_TG_NEG]]-Tabla2[[#This Row],[ESC_NUM_COR_COD_ESC_TG_NEG]]</f>
        <v>-0.15263157894736823</v>
      </c>
      <c r="LX100" s="15">
        <f>Tabla2[[#This Row],[PAS_DUR_COR_COD_ESC_TG_NEG]]-Tabla2[[#This Row],[ESC_DUR_COR_COD_ESC_TG_NEG]]</f>
        <v>-186.01960784313724</v>
      </c>
      <c r="LY100" s="15">
        <f>Tabla2[[#This Row],[PAS_NUM_COR_COD_ESC_TG_NEU]]-Tabla2[[#This Row],[ESC_NUM_COR_COD_ESC_TG_NEU]]</f>
        <v>-1.2999999999999998</v>
      </c>
      <c r="LZ100" s="15">
        <f>Tabla2[[#This Row],[PAS_DUR_COR_COD_ESC_TG_NEU]]-Tabla2[[#This Row],[ESC_DUR_COR_COD_ESC_TG_NEU]]</f>
        <v>-339.60833333333335</v>
      </c>
      <c r="MA100" s="15">
        <f>Tabla2[[#This Row],[PAS_NUM_COR_COD_ESC_TG_POS]]-Tabla2[[#This Row],[ESC_NUM_COR_COD_ESC_TG_POS]]</f>
        <v>0.95000000000000018</v>
      </c>
      <c r="MB100" s="15">
        <f>Tabla2[[#This Row],[PAS_DUR_COR_COD_ESC_TG_POS]]-Tabla2[[#This Row],[ESC_DUR_COR_COD_ESC_TG_POS]]</f>
        <v>224.13333333333344</v>
      </c>
      <c r="MC100" s="15">
        <f>Tabla2[[#This Row],[PAS_NUM_COR_COD_ESC_TG_TOT]]-Tabla2[[#This Row],[ESC_NUM_COR_COD_ESC_TG_TOT]]</f>
        <v>-0.17288135593220311</v>
      </c>
      <c r="MD100" s="15">
        <f>Tabla2[[#This Row],[PAS_DUR_COR_COD_ESC_TG_TOT]]-Tabla2[[#This Row],[ESC_DUR_COR_COD_ESC_TG_TOT]]</f>
        <v>-103.99404255319155</v>
      </c>
      <c r="ME100" s="42">
        <f>Tabla25[[#This Row],[PAS_NUM_COR_COD_ROS_TG_NEG]]-Tabla25[[#This Row],[PAS_NUM_COR_COD_ESC_TG_NEG]]</f>
        <v>-0.68421052631578938</v>
      </c>
      <c r="MF100" s="42">
        <f>Tabla25[[#This Row],[PAS_NUM_COR_COD_ROS_TG_NEU]]-Tabla25[[#This Row],[PAS_NUM_COR_COD_ESC_TG_NEU]]</f>
        <v>1.5</v>
      </c>
      <c r="MG100" s="42">
        <f>Tabla25[[#This Row],[PAS_NUM_COR_COD_ROS_TG_POS]]-Tabla25[[#This Row],[PAS_NUM_COR_COD_ESC_TG_POS]]</f>
        <v>-1.2000000000000002</v>
      </c>
      <c r="MH100" s="42">
        <f>Tabla25[[#This Row],[PAS_NUM_COR_COD_ROS_TG_TOT]]-Tabla25[[#This Row],[PAS_NUM_COR_COD_ESC_TG_TOT]]</f>
        <v>-0.1186440677966103</v>
      </c>
      <c r="MI100" s="42">
        <f>Tabla25[[#This Row],[PAS_DUR_COR_COD_ROS_TG_NEG]]-Tabla25[[#This Row],[PAS_DUR_COR_COD_ESC_TG_NEG]]</f>
        <v>-152.0470588235296</v>
      </c>
      <c r="MJ100" s="42">
        <f>Tabla25[[#This Row],[PAS_DUR_COR_COD_ROS_TG_NEU]]-Tabla25[[#This Row],[PAS_DUR_COR_COD_ESC_TG_NEU]]</f>
        <v>109.28888888888901</v>
      </c>
      <c r="MK100" s="42">
        <f>Tabla25[[#This Row],[PAS_DUR_COR_COD_ROS_TG_POS]]-Tabla25[[#This Row],[PAS_DUR_COR_COD_ESC_TG_POS]]</f>
        <v>-180.28717948717963</v>
      </c>
      <c r="ML100" s="42">
        <f>Tabla25[[#This Row],[PAS_DUR_COR_COD_ROS_TG_TOT]]-Tabla25[[#This Row],[PAS_DUR_COR_COD_ESC_TG_TOT]]</f>
        <v>-74.179000925069204</v>
      </c>
      <c r="MM100" s="44">
        <f>Tabla25[[#This Row],[ESC_NUM_COR_COD_ROS_TG_NEG]]-Tabla25[[#This Row],[ESC_NUM_COR_COD_ESC_TG_NEG]]</f>
        <v>-1.1999999999999997</v>
      </c>
      <c r="MN100" s="44">
        <f>Tabla25[[#This Row],[ESC_NUM_COR_COD_ROS_TG_NEU]]-Tabla25[[#This Row],[ESC_NUM_COR_COD_ESC_TG_NEU]]</f>
        <v>-1.2000000000000002</v>
      </c>
      <c r="MO100" s="44">
        <f>Tabla25[[#This Row],[ESC_NUM_COR_COD_ROS_TG_POS]]-Tabla25[[#This Row],[ESC_NUM_COR_COD_ESC_TG_POS]]</f>
        <v>0.5</v>
      </c>
      <c r="MP100" s="44">
        <f>Tabla25[[#This Row],[ESC_NUM_COR_COD_ROS_TG_TOT]]-Tabla25[[#This Row],[ESC_NUM_COR_COD_ESC_TG_TOT]]</f>
        <v>-0.6333333333333333</v>
      </c>
      <c r="MQ100" s="44">
        <f>Tabla25[[#This Row],[ESC_DUR_COR_COD_ROS_TG_NEG]]-Tabla25[[#This Row],[ESC_DUR_COR_COD_ESC_TG_NEG]]</f>
        <v>299.73333333333335</v>
      </c>
      <c r="MR100" s="44">
        <f>Tabla25[[#This Row],[ESC_DUR_COR_COD_ROS_TG_NEU]]-Tabla25[[#This Row],[ESC_DUR_COR_COD_ESC_TG_NEU]]</f>
        <v>272.125</v>
      </c>
      <c r="MS100" s="44">
        <f>Tabla25[[#This Row],[ESC_DUR_COR_COD_ROS_TG_POS]]-Tabla25[[#This Row],[ESC_DUR_COR_COD_ESC_TG_POS]]</f>
        <v>205</v>
      </c>
      <c r="MT100" s="44">
        <f>Tabla25[[#This Row],[ESC_DUR_COR_COD_ROS_TG_TOT]]-Tabla25[[#This Row],[ESC_DUR_COR_COD_ESC_TG_TOT]]</f>
        <v>233.35764705882343</v>
      </c>
      <c r="MU100" s="47">
        <f>Tabla25[[#This Row],[ROS_NUM_COR_COD_ROS_TG_NEG]]-Tabla25[[#This Row],[ROS_NUM_COR_COD_ESC_TG_NEG]]</f>
        <v>2.625</v>
      </c>
      <c r="MV100" s="47">
        <f>Tabla25[[#This Row],[ROS_NUM_COR_COD_ROS_TG_NEU]]-Tabla25[[#This Row],[ROS_NUM_COR_COD_ESC_TG_NEU]]</f>
        <v>1.6</v>
      </c>
      <c r="MW100" s="47">
        <f>Tabla25[[#This Row],[ROS_NUM_COR_COD_ROS_TG_POS]]-Tabla25[[#This Row],[ROS_NUM_COR_COD_ESC_TG_POS]]</f>
        <v>2.5555555555555554</v>
      </c>
      <c r="MX100" s="47">
        <f>Tabla25[[#This Row],[ROS_NUM_COR_COD_ROS_TG_TOT]]-Tabla25[[#This Row],[ROS_NUM_COR_COD_ESC_TG_TOT]]</f>
        <v>2.2222222222222223</v>
      </c>
      <c r="MY100" s="47">
        <f>Tabla25[[#This Row],[ROS_DUR_COR_COD_ROS_TG_NEG]]-Tabla25[[#This Row],[ROS_DUR_COR_COD_ESC_TG_NEG]]</f>
        <v>835.5</v>
      </c>
      <c r="MZ100" s="47">
        <f>Tabla25[[#This Row],[ROS_DUR_COR_COD_ROS_TG_NEU]]-Tabla25[[#This Row],[ROS_DUR_COR_COD_ESC_TG_NEU]]</f>
        <v>347.02857142857124</v>
      </c>
      <c r="NA100" s="47">
        <f>Tabla25[[#This Row],[ROS_DUR_COR_COD_ROS_TG_POS]]-Tabla25[[#This Row],[ROS_DUR_COR_COD_ESC_TG_POS]]</f>
        <v>947.6285714285716</v>
      </c>
      <c r="NB100" s="47">
        <f>Tabla25[[#This Row],[ROS_DUR_COR_COD_ROS_TG_TOT]]-Tabla25[[#This Row],[ROS_DUR_COR_COD_ESC_TG_TOT]]</f>
        <v>702.48571428571427</v>
      </c>
      <c r="NC100">
        <v>384.66666666666669</v>
      </c>
      <c r="ND100">
        <v>332.57142857142856</v>
      </c>
      <c r="NE100">
        <v>393.85714285714283</v>
      </c>
      <c r="NF100">
        <v>369.65</v>
      </c>
      <c r="NG100">
        <v>249</v>
      </c>
      <c r="NH100">
        <v>356.8</v>
      </c>
      <c r="NI100">
        <v>260.39999999999998</v>
      </c>
      <c r="NJ100">
        <v>291.57142857142856</v>
      </c>
      <c r="NK100">
        <v>325.8</v>
      </c>
      <c r="NL100">
        <v>372.4</v>
      </c>
      <c r="NM100">
        <v>226</v>
      </c>
      <c r="NN100">
        <v>298.41176470588238</v>
      </c>
      <c r="NO100">
        <v>333.66666666666669</v>
      </c>
      <c r="NP100">
        <v>338.375</v>
      </c>
      <c r="NQ100">
        <v>257.875</v>
      </c>
      <c r="NR100">
        <v>310.92</v>
      </c>
      <c r="NS100">
        <v>289.46666666666664</v>
      </c>
      <c r="NT100">
        <v>297.88888888888891</v>
      </c>
      <c r="NU100">
        <v>286.07692307692309</v>
      </c>
      <c r="NV100">
        <v>291.80434782608694</v>
      </c>
      <c r="NW100">
        <v>261.41176470588238</v>
      </c>
      <c r="NX100">
        <v>328.4</v>
      </c>
      <c r="NY100">
        <v>301.73333333333335</v>
      </c>
      <c r="NZ100">
        <v>295.65957446808511</v>
      </c>
      <c r="OA100" s="15">
        <f>Tabla2[[#This Row],[ROS_1DU_COR_COD_ROS_TG_NEG]]-Tabla2[[#This Row],[PAS_1DU_COR_COD_ROS_TG_NEG]]</f>
        <v>95.200000000000045</v>
      </c>
      <c r="OB100" s="15">
        <f>Tabla2[[#This Row],[ROS_1DU_COR_COD_ROS_TG_NEU]]-Tabla2[[#This Row],[PAS_1DU_COR_COD_ROS_TG_NEU]]</f>
        <v>34.682539682539641</v>
      </c>
      <c r="OC100" s="15">
        <f>Tabla2[[#This Row],[ROS_1DU_COR_COD_ROS_TG_POS]]-Tabla2[[#This Row],[PAS_1DU_COR_COD_ROS_TG_POS]]</f>
        <v>107.78021978021974</v>
      </c>
      <c r="OD100" s="15">
        <f>Tabla2[[#This Row],[ROS_1DU_COR_COD_ROS_TG_TOT]]-Tabla2[[#This Row],[PAS_1DU_COR_COD_ROS_TG_TOT]]</f>
        <v>77.845652173913038</v>
      </c>
      <c r="OE100" s="15">
        <f>Tabla2[[#This Row],[ROS_1DU_COR_COD_ESC_TG_NEG]]-Tabla2[[#This Row],[PAS_1DU_COR_COD_ESC_TG_NEG]]</f>
        <v>-12.411764705882376</v>
      </c>
      <c r="OF100" s="15">
        <f>Tabla2[[#This Row],[ROS_1DU_COR_COD_ESC_TG_NEU]]-Tabla2[[#This Row],[PAS_1DU_COR_COD_ESC_TG_NEU]]</f>
        <v>28.400000000000034</v>
      </c>
      <c r="OG100" s="15">
        <f>Tabla2[[#This Row],[ROS_1DU_COR_COD_ESC_TG_POS]]-Tabla2[[#This Row],[PAS_1DU_COR_COD_ESC_TG_POS]]</f>
        <v>-41.333333333333371</v>
      </c>
      <c r="OH100" s="15">
        <f>Tabla2[[#This Row],[ROS_1DU_COR_COD_ESC_TG_TOT]]-Tabla2[[#This Row],[PAS_1DU_COR_COD_ESC_TG_TOT]]</f>
        <v>-4.088145896656556</v>
      </c>
      <c r="OI100" s="15">
        <f>Tabla2[[#This Row],[PAS_1DU_COR_COD_ROS_TG_NEG]]-Tabla2[[#This Row],[ESC_1DU_COR_COD_ROS_TG_NEG]]</f>
        <v>-36.333333333333371</v>
      </c>
      <c r="OJ100" s="15">
        <f>Tabla2[[#This Row],[PAS_1DU_COR_COD_ROS_TG_NEU]]-Tabla2[[#This Row],[ESC_1DU_COR_COD_ROS_TG_NEU]]</f>
        <v>-74.511111111111063</v>
      </c>
      <c r="OK100" s="15">
        <f>Tabla2[[#This Row],[PAS_1DU_COR_COD_ROS_TG_POS]]-Tabla2[[#This Row],[ESC_1DU_COR_COD_ROS_TG_POS]]</f>
        <v>60.076923076923094</v>
      </c>
      <c r="OL100" s="15">
        <f>Tabla2[[#This Row],[PAS_1DU_COR_COD_ROS_TG_TOT]]-Tabla2[[#This Row],[ESC_1DU_COR_COD_ROS_TG_TOT]]</f>
        <v>-6.6074168797954371</v>
      </c>
      <c r="OM100" s="15">
        <f>Tabla2[[#This Row],[PAS_1DU_COR_COD_ESC_TG_NEG]]-Tabla2[[#This Row],[ESC_1DU_COR_COD_ESC_TG_NEG]]</f>
        <v>-72.254901960784309</v>
      </c>
      <c r="ON100" s="15">
        <f>Tabla2[[#This Row],[PAS_1DU_COR_COD_ESC_TG_NEU]]-Tabla2[[#This Row],[ESC_1DU_COR_COD_ESC_TG_NEU]]</f>
        <v>-9.9750000000000227</v>
      </c>
      <c r="OO100" s="15">
        <f>Tabla2[[#This Row],[PAS_1DU_COR_COD_ESC_TG_POS]]-Tabla2[[#This Row],[ESC_1DU_COR_COD_ESC_TG_POS]]</f>
        <v>43.858333333333348</v>
      </c>
      <c r="OP100" s="15">
        <f>Tabla2[[#This Row],[PAS_1DU_COR_COD_ESC_TG_TOT]]-Tabla2[[#This Row],[ESC_1DU_COR_COD_ESC_TG_TOT]]</f>
        <v>-15.260425531914905</v>
      </c>
      <c r="OQ100" s="61">
        <v>135.66666666666669</v>
      </c>
      <c r="OR100" s="62">
        <v>-24.228571428571456</v>
      </c>
      <c r="OS100" s="62">
        <v>133.45714285714286</v>
      </c>
      <c r="OT100" s="62">
        <v>78.078571428571422</v>
      </c>
      <c r="OU100" s="62">
        <v>-7.8666666666666742</v>
      </c>
      <c r="OV100" s="62">
        <v>34.024999999999977</v>
      </c>
      <c r="OW100" s="62">
        <v>-31.875</v>
      </c>
      <c r="OX100" s="62">
        <v>-12.50823529411764</v>
      </c>
      <c r="OY100" s="62">
        <v>28.054901960784264</v>
      </c>
      <c r="OZ100" s="62">
        <v>-30.511111111111063</v>
      </c>
      <c r="PA100" s="62">
        <v>-15.656410256410254</v>
      </c>
      <c r="PB100" s="62">
        <v>-3.855226641998172</v>
      </c>
    </row>
    <row r="101" spans="1:418" x14ac:dyDescent="0.3">
      <c r="A101" s="2" t="s">
        <v>99</v>
      </c>
      <c r="B101" s="2">
        <v>40</v>
      </c>
      <c r="C101" s="2">
        <v>1</v>
      </c>
      <c r="D101" s="2">
        <v>41</v>
      </c>
      <c r="E101">
        <v>2.75</v>
      </c>
      <c r="F101">
        <v>970.47368421052636</v>
      </c>
      <c r="G101">
        <v>2.7</v>
      </c>
      <c r="H101">
        <v>835.7</v>
      </c>
      <c r="I101">
        <v>2.65</v>
      </c>
      <c r="J101">
        <v>1016.9411764705883</v>
      </c>
      <c r="K101">
        <v>2.7</v>
      </c>
      <c r="L101">
        <v>936.44642857142856</v>
      </c>
      <c r="M101">
        <v>3.75</v>
      </c>
      <c r="N101">
        <v>1242.7</v>
      </c>
      <c r="O101">
        <v>3.4</v>
      </c>
      <c r="P101">
        <v>1213.8947368421052</v>
      </c>
      <c r="Q101">
        <v>2.6</v>
      </c>
      <c r="R101">
        <v>1014.75</v>
      </c>
      <c r="S101">
        <v>3.25</v>
      </c>
      <c r="T101">
        <v>1166.4363636363637</v>
      </c>
      <c r="U101">
        <v>2.9750000000000001</v>
      </c>
      <c r="V101">
        <v>1050.4054054054054</v>
      </c>
      <c r="W101">
        <v>2.35</v>
      </c>
      <c r="X101">
        <v>676.75</v>
      </c>
      <c r="Y101">
        <v>2.4500000000000002</v>
      </c>
      <c r="Z101">
        <v>774.68421052631584</v>
      </c>
      <c r="AA101">
        <v>2.0499999999999998</v>
      </c>
      <c r="AB101">
        <v>626.0526315789474</v>
      </c>
      <c r="AC101">
        <v>2.2833333333333332</v>
      </c>
      <c r="AD101">
        <v>692.22413793103453</v>
      </c>
      <c r="AE101">
        <v>2.2833333333333332</v>
      </c>
      <c r="AF101">
        <v>692.22413793103453</v>
      </c>
      <c r="AG101">
        <v>2.7444444444444445</v>
      </c>
      <c r="AH101">
        <v>927.47928994082838</v>
      </c>
      <c r="BM101">
        <v>2.7444444444444445</v>
      </c>
      <c r="BN101">
        <v>927.47928994082838</v>
      </c>
      <c r="BO101">
        <v>3.1111111111111112</v>
      </c>
      <c r="BP101">
        <v>1602.8333333333333</v>
      </c>
      <c r="BQ101">
        <v>2.125</v>
      </c>
      <c r="BR101">
        <v>786</v>
      </c>
      <c r="BS101">
        <v>1.2222222222222223</v>
      </c>
      <c r="BT101">
        <v>643.20000000000005</v>
      </c>
      <c r="BU101">
        <v>2.1538461538461537</v>
      </c>
      <c r="BV101">
        <v>1018.6111111111111</v>
      </c>
      <c r="BW101">
        <v>3.1111111111111112</v>
      </c>
      <c r="BX101">
        <v>1386.5714285714287</v>
      </c>
      <c r="BY101">
        <v>2.7777777777777777</v>
      </c>
      <c r="BZ101">
        <v>1228.5714285714287</v>
      </c>
      <c r="CA101">
        <v>4.0999999999999996</v>
      </c>
      <c r="CB101">
        <v>1568.5</v>
      </c>
      <c r="CC101">
        <v>3.3571428571428572</v>
      </c>
      <c r="CD101">
        <v>1402.4545454545455</v>
      </c>
      <c r="CE101">
        <v>2.7777777777777777</v>
      </c>
      <c r="CF101">
        <v>1229.7249999999999</v>
      </c>
      <c r="CG101">
        <v>1.3333333333333333</v>
      </c>
      <c r="CH101">
        <v>827</v>
      </c>
      <c r="CI101">
        <v>2.875</v>
      </c>
      <c r="CJ101">
        <v>1274.2</v>
      </c>
      <c r="CK101">
        <v>0.55555555555555558</v>
      </c>
      <c r="CL101">
        <v>1670</v>
      </c>
      <c r="CM101">
        <v>1.5384615384615385</v>
      </c>
      <c r="CN101">
        <v>1106.909090909091</v>
      </c>
      <c r="CO101">
        <v>1.2222222222222223</v>
      </c>
      <c r="CP101">
        <v>1278.3333333333333</v>
      </c>
      <c r="CQ101">
        <v>1.5555555555555556</v>
      </c>
      <c r="CR101">
        <v>907.4</v>
      </c>
      <c r="CS101">
        <v>0.9</v>
      </c>
      <c r="CT101">
        <v>528.5</v>
      </c>
      <c r="CU101">
        <v>1.2142857142857142</v>
      </c>
      <c r="CV101">
        <v>873.83333333333337</v>
      </c>
      <c r="CW101">
        <v>1.3703703703703705</v>
      </c>
      <c r="CX101">
        <v>985.304347826087</v>
      </c>
      <c r="CY101">
        <v>2.074074074074074</v>
      </c>
      <c r="CZ101">
        <v>1140.4920634920634</v>
      </c>
      <c r="DA101">
        <v>2.2222222222222223</v>
      </c>
      <c r="DB101">
        <v>945.28571428571433</v>
      </c>
      <c r="DC101">
        <v>2.125</v>
      </c>
      <c r="DD101">
        <v>854.66666666666663</v>
      </c>
      <c r="DE101">
        <v>0.88888888888888884</v>
      </c>
      <c r="DF101">
        <v>805</v>
      </c>
      <c r="DG101">
        <v>1.7307692307692308</v>
      </c>
      <c r="DH101">
        <v>885</v>
      </c>
      <c r="DI101">
        <v>1.7777777777777777</v>
      </c>
      <c r="DJ101">
        <v>1071.2</v>
      </c>
      <c r="DK101">
        <v>2.3333333333333335</v>
      </c>
      <c r="DL101">
        <v>1031.8571428571429</v>
      </c>
      <c r="DM101">
        <v>2.5</v>
      </c>
      <c r="DN101">
        <v>879.5</v>
      </c>
      <c r="DO101">
        <v>2.2142857142857144</v>
      </c>
      <c r="DP101">
        <v>971.5454545454545</v>
      </c>
      <c r="DQ101">
        <v>1.9814814814814814</v>
      </c>
      <c r="DR101">
        <v>935.10526315789468</v>
      </c>
      <c r="DS101">
        <v>1.9814814814814814</v>
      </c>
      <c r="DT101">
        <v>935.10526315789468</v>
      </c>
      <c r="DU101">
        <v>2.0432098765432101</v>
      </c>
      <c r="DV101">
        <v>1063.2178217821781</v>
      </c>
      <c r="DW101">
        <v>1</v>
      </c>
      <c r="DX101">
        <v>200</v>
      </c>
      <c r="DY101">
        <v>0.5</v>
      </c>
      <c r="DZ101">
        <v>190</v>
      </c>
      <c r="EA101">
        <v>2</v>
      </c>
      <c r="EB101">
        <v>588</v>
      </c>
      <c r="EC101">
        <v>1</v>
      </c>
      <c r="ED101">
        <v>326</v>
      </c>
      <c r="EE101">
        <v>0</v>
      </c>
      <c r="EG101">
        <v>0</v>
      </c>
      <c r="EK101">
        <v>0</v>
      </c>
      <c r="EM101">
        <v>0.66666666666666663</v>
      </c>
      <c r="EN101">
        <v>326</v>
      </c>
      <c r="EO101">
        <v>0</v>
      </c>
      <c r="EQ101">
        <v>1</v>
      </c>
      <c r="ER101">
        <v>493</v>
      </c>
      <c r="ES101">
        <v>5</v>
      </c>
      <c r="ET101">
        <v>1527</v>
      </c>
      <c r="EU101">
        <v>1.75</v>
      </c>
      <c r="EV101">
        <v>1010</v>
      </c>
      <c r="EW101">
        <v>0</v>
      </c>
      <c r="EY101">
        <v>0</v>
      </c>
      <c r="FC101">
        <v>0</v>
      </c>
      <c r="FE101">
        <v>1.1666666666666667</v>
      </c>
      <c r="FF101">
        <v>1010</v>
      </c>
      <c r="FG101">
        <v>0.91666666666666663</v>
      </c>
      <c r="FH101">
        <v>599.6</v>
      </c>
      <c r="FI101">
        <v>0</v>
      </c>
      <c r="FK101">
        <v>0</v>
      </c>
      <c r="FM101">
        <v>3</v>
      </c>
      <c r="FN101">
        <v>1051</v>
      </c>
      <c r="FO101">
        <v>0.75</v>
      </c>
      <c r="FP101">
        <v>1051</v>
      </c>
      <c r="FQ101">
        <v>0</v>
      </c>
      <c r="FS101">
        <v>0</v>
      </c>
      <c r="FW101">
        <v>0</v>
      </c>
      <c r="FY101">
        <v>0.5</v>
      </c>
      <c r="FZ101">
        <v>1051</v>
      </c>
      <c r="GA101">
        <v>0.5</v>
      </c>
      <c r="GB101">
        <v>1051</v>
      </c>
      <c r="GC101">
        <v>0.77777777777777779</v>
      </c>
      <c r="GD101">
        <v>674.83333333333337</v>
      </c>
      <c r="GE101">
        <v>1.9166666666666667</v>
      </c>
      <c r="GF101">
        <v>1041.4392523364486</v>
      </c>
      <c r="GG101">
        <v>0.3</v>
      </c>
      <c r="GH101">
        <v>299</v>
      </c>
      <c r="GI101">
        <v>0.8</v>
      </c>
      <c r="GJ101">
        <v>614.25</v>
      </c>
      <c r="GK101">
        <v>1.2222222222222223</v>
      </c>
      <c r="GL101">
        <v>936.25</v>
      </c>
      <c r="GM101">
        <v>0.75862068965517238</v>
      </c>
      <c r="GN101">
        <v>645.36363636363637</v>
      </c>
      <c r="GO101">
        <v>0.375</v>
      </c>
      <c r="GP101">
        <v>517.5</v>
      </c>
      <c r="GQ101">
        <v>0.88888888888888884</v>
      </c>
      <c r="GR101">
        <v>775.5</v>
      </c>
      <c r="GS101">
        <v>0.55555555555555558</v>
      </c>
      <c r="GT101">
        <v>642.66666666666663</v>
      </c>
      <c r="GU101">
        <v>0.61538461538461542</v>
      </c>
      <c r="GV101">
        <v>673.88888888888891</v>
      </c>
      <c r="GW101">
        <v>0.69090909090909092</v>
      </c>
      <c r="GX101">
        <v>658.2</v>
      </c>
      <c r="GY101">
        <v>3.9</v>
      </c>
      <c r="GZ101">
        <v>2062.8571428571427</v>
      </c>
      <c r="HA101">
        <v>2.6</v>
      </c>
      <c r="HB101">
        <v>1243.8571428571429</v>
      </c>
      <c r="HC101">
        <v>2.4444444444444446</v>
      </c>
      <c r="HD101">
        <v>1291</v>
      </c>
      <c r="HE101">
        <v>3</v>
      </c>
      <c r="HF101">
        <v>1544.65</v>
      </c>
      <c r="HG101">
        <v>2.875</v>
      </c>
      <c r="HH101">
        <v>1321.5</v>
      </c>
      <c r="HI101">
        <v>3</v>
      </c>
      <c r="HJ101">
        <v>1429.5714285714287</v>
      </c>
      <c r="HK101">
        <v>4.333333333333333</v>
      </c>
      <c r="HL101">
        <v>1764.875</v>
      </c>
      <c r="HM101">
        <v>3.4230769230769229</v>
      </c>
      <c r="HN101">
        <v>1526.4285714285713</v>
      </c>
      <c r="HO101">
        <v>3.2</v>
      </c>
      <c r="HP101">
        <v>1535.3170731707316</v>
      </c>
      <c r="HQ101">
        <v>1.9454545454545455</v>
      </c>
      <c r="HR101">
        <v>1247.7377049180327</v>
      </c>
      <c r="HS101">
        <v>2.2999999999999998</v>
      </c>
      <c r="HT101">
        <v>1147.5714285714287</v>
      </c>
      <c r="HU101">
        <v>2.7</v>
      </c>
      <c r="HV101">
        <v>1225.5714285714287</v>
      </c>
      <c r="HW101">
        <v>2</v>
      </c>
      <c r="HX101">
        <v>1067</v>
      </c>
      <c r="HY101">
        <v>2.3448275862068964</v>
      </c>
      <c r="HZ101">
        <v>1150.7</v>
      </c>
      <c r="IA101">
        <v>2.125</v>
      </c>
      <c r="IB101">
        <v>854.16666666666663</v>
      </c>
      <c r="IC101">
        <v>2.3333333333333335</v>
      </c>
      <c r="ID101">
        <v>1202.1666666666667</v>
      </c>
      <c r="IE101">
        <v>2.3333333333333335</v>
      </c>
      <c r="IF101">
        <v>1056.5714285714287</v>
      </c>
      <c r="IG101">
        <v>2.2692307692307692</v>
      </c>
      <c r="IH101">
        <v>1038.6315789473683</v>
      </c>
      <c r="II101">
        <v>2.3090909090909091</v>
      </c>
      <c r="IJ101">
        <v>1096.1025641025642</v>
      </c>
      <c r="IK101">
        <v>2.3090909090909091</v>
      </c>
      <c r="IL101">
        <v>1096.1025641025642</v>
      </c>
      <c r="IM101">
        <v>2.0666666666666669</v>
      </c>
      <c r="IN101">
        <v>1188.5999999999999</v>
      </c>
      <c r="IS101">
        <v>0</v>
      </c>
      <c r="IU101">
        <v>0</v>
      </c>
      <c r="IW101">
        <v>0</v>
      </c>
      <c r="IY101">
        <v>2</v>
      </c>
      <c r="IZ101">
        <v>774</v>
      </c>
      <c r="JA101">
        <v>0</v>
      </c>
      <c r="JC101">
        <v>0.5</v>
      </c>
      <c r="JD101">
        <v>774</v>
      </c>
      <c r="JE101">
        <v>0.4</v>
      </c>
      <c r="JF101">
        <v>774</v>
      </c>
      <c r="JK101">
        <v>0</v>
      </c>
      <c r="JM101">
        <v>0</v>
      </c>
      <c r="JO101">
        <v>0</v>
      </c>
      <c r="JQ101">
        <v>0</v>
      </c>
      <c r="JS101">
        <v>0</v>
      </c>
      <c r="JU101">
        <v>0</v>
      </c>
      <c r="JW101">
        <v>0</v>
      </c>
      <c r="JY101">
        <v>0.2</v>
      </c>
      <c r="JZ101">
        <v>774</v>
      </c>
      <c r="KE101">
        <v>1</v>
      </c>
      <c r="KF101">
        <v>383</v>
      </c>
      <c r="KG101">
        <v>1</v>
      </c>
      <c r="KH101">
        <v>383</v>
      </c>
      <c r="KI101">
        <v>0</v>
      </c>
      <c r="KK101">
        <v>0</v>
      </c>
      <c r="KM101">
        <v>0</v>
      </c>
      <c r="KO101">
        <v>0</v>
      </c>
      <c r="KQ101">
        <v>0.2</v>
      </c>
      <c r="KR101">
        <v>383</v>
      </c>
      <c r="KS101">
        <v>0.2</v>
      </c>
      <c r="KT101">
        <v>383</v>
      </c>
      <c r="KU101">
        <v>0.2</v>
      </c>
      <c r="KV101">
        <v>578.5</v>
      </c>
      <c r="KW101">
        <v>1.9111111111111112</v>
      </c>
      <c r="KX101">
        <v>1176.6372549019609</v>
      </c>
      <c r="KY101" s="15">
        <f>Tabla2[[#This Row],[ROS_NUM_COR_COD_ROS_TG_NEG]]-Tabla2[[#This Row],[PAS_NUM_COR_COD_ROS_TG_NEG]]</f>
        <v>-0.875</v>
      </c>
      <c r="KZ101" s="15">
        <f>Tabla2[[#This Row],[ROS_DUR_COR_COD_ROS_TG_NEG]]-Tabla2[[#This Row],[PAS_DUR_COR_COD_ROS_TG_NEG]]</f>
        <v>78.799999999999955</v>
      </c>
      <c r="LA101" s="15">
        <f>Tabla2[[#This Row],[ROS_NUM_COR_COD_ROS_TG_NEU]]-Tabla2[[#This Row],[PAS_NUM_COR_COD_ROS_TG_NEU]]</f>
        <v>-0.39999999999999991</v>
      </c>
      <c r="LB101" s="15">
        <f>Tabla2[[#This Row],[ROS_DUR_COR_COD_ROS_TG_NEU]]-Tabla2[[#This Row],[PAS_DUR_COR_COD_ROS_TG_NEU]]</f>
        <v>215.67669172932347</v>
      </c>
      <c r="LC101" s="15">
        <f>Tabla2[[#This Row],[ROS_NUM_COR_COD_ROS_TG_POS]]-Tabla2[[#This Row],[PAS_NUM_COR_COD_ROS_TG_POS]]</f>
        <v>1.7333333333333329</v>
      </c>
      <c r="LD101" s="15">
        <f>Tabla2[[#This Row],[ROS_DUR_COR_COD_ROS_TG_POS]]-Tabla2[[#This Row],[PAS_DUR_COR_COD_ROS_TG_POS]]</f>
        <v>750.125</v>
      </c>
      <c r="LE101" s="15">
        <f>Tabla2[[#This Row],[ROS_NUM_COR_COD_ROS_TG_TOT]]-Tabla2[[#This Row],[PAS_NUM_COR_COD_ROS_TG_TOT]]</f>
        <v>0.17307692307692291</v>
      </c>
      <c r="LF101" s="15">
        <f>Tabla2[[#This Row],[ROS_DUR_COR_COD_ROS_TG_TOT]]-Tabla2[[#This Row],[PAS_DUR_COR_COD_ROS_TG_TOT]]</f>
        <v>359.99220779220764</v>
      </c>
      <c r="LG101" s="15">
        <f>Tabla2[[#This Row],[ROS_NUM_COR_COD_ESC_TG_NEG]]-Tabla2[[#This Row],[PAS_NUM_COR_COD_ESC_TG_NEG]]</f>
        <v>-2.375</v>
      </c>
      <c r="LH101" s="15">
        <f>Tabla2[[#This Row],[ROS_DUR_COR_COD_ESC_TG_NEG]]-Tabla2[[#This Row],[PAS_DUR_COR_COD_ESC_TG_NEG]]</f>
        <v>-452.97368421052636</v>
      </c>
      <c r="LI101" s="15">
        <f>Tabla2[[#This Row],[ROS_NUM_COR_COD_ESC_TG_NEU]]-Tabla2[[#This Row],[PAS_NUM_COR_COD_ESC_TG_NEU]]</f>
        <v>-1.8111111111111113</v>
      </c>
      <c r="LJ101" s="15">
        <f>Tabla2[[#This Row],[ROS_NUM_COR_COD_ESC_TG_NEG]]-Tabla2[[#This Row],[PAS_NUM_COR_COD_ESC_TG_NEG]]</f>
        <v>-2.375</v>
      </c>
      <c r="LK101" s="15">
        <f>Tabla2[[#This Row],[ROS_NUM_COR_COD_ESC_TG_POS]]-Tabla2[[#This Row],[PAS_NUM_COR_COD_ESC_TG_POS]]</f>
        <v>-2.0944444444444441</v>
      </c>
      <c r="LL101" s="15">
        <f>Tabla2[[#This Row],[ROS_DUR_COR_COD_ESC_TG_POS]]-Tabla2[[#This Row],[PAS_DUR_COR_COD_ESC_TG_POS]]</f>
        <v>-374.27450980392166</v>
      </c>
      <c r="LM101" s="15">
        <f>Tabla2[[#This Row],[ROS_NUM_COR_COD_ESC_TG_TOT]]-Tabla2[[#This Row],[PAS_NUM_COR_COD_ESC_TG_TOT]]</f>
        <v>-2.0846153846153848</v>
      </c>
      <c r="LN101" s="15">
        <f>Tabla2[[#This Row],[ROS_DUR_COR_COD_ESC_TG_TOT]]-Tabla2[[#This Row],[PAS_DUR_COR_COD_ESC_TG_TOT]]</f>
        <v>-262.55753968253964</v>
      </c>
      <c r="LO101" s="15">
        <f>Tabla2[[#This Row],[PAS_NUM_COR_COD_ROS_TG_NEG]]-Tabla2[[#This Row],[ESC_NUM_COR_COD_ROS_TG_NEG]]</f>
        <v>2.5277777777777777</v>
      </c>
      <c r="LP101" s="15">
        <f>Tabla2[[#This Row],[PAS_DUR_COR_COD_ROS_TG_NEG]]-Tabla2[[#This Row],[ESC_DUR_COR_COD_ROS_TG_NEG]]</f>
        <v>-35.633333333333212</v>
      </c>
      <c r="LQ101" s="15">
        <f>Tabla2[[#This Row],[PAS_NUM_COR_COD_ROS_TG_NEU]]-Tabla2[[#This Row],[ESC_NUM_COR_COD_ROS_TG_NEU]]</f>
        <v>1.8444444444444443</v>
      </c>
      <c r="LR101" s="15">
        <f>Tabla2[[#This Row],[PAS_DUR_COR_COD_ROS_TG_NEU]]-Tabla2[[#This Row],[ESC_DUR_COR_COD_ROS_TG_NEU]]</f>
        <v>306.49473684210523</v>
      </c>
      <c r="LS101" s="15">
        <f>Tabla2[[#This Row],[PAS_NUM_COR_COD_ROS_TG_POS]]-Tabla2[[#This Row],[ESC_NUM_COR_COD_ROS_TG_POS]]</f>
        <v>1.7000000000000002</v>
      </c>
      <c r="LT101" s="15">
        <f>Tabla2[[#This Row],[PAS_DUR_COR_COD_ROS_TG_POS]]-Tabla2[[#This Row],[ESC_DUR_COR_COD_ROS_TG_POS]]</f>
        <v>486.25</v>
      </c>
      <c r="LU101" s="15">
        <f>Tabla2[[#This Row],[PAS_NUM_COR_COD_ROS_TG_TOT]]-Tabla2[[#This Row],[ESC_NUM_COR_COD_ROS_TG_TOT]]</f>
        <v>2.0357142857142856</v>
      </c>
      <c r="LV101" s="15">
        <f>Tabla2[[#This Row],[PAS_DUR_COR_COD_ROS_TG_TOT]]-Tabla2[[#This Row],[ESC_DUR_COR_COD_ROS_TG_TOT]]</f>
        <v>292.60303030303032</v>
      </c>
      <c r="LW101" s="15">
        <f>Tabla2[[#This Row],[PAS_NUM_COR_COD_ESC_TG_NEG]]-Tabla2[[#This Row],[ESC_NUM_COR_COD_ESC_TG_NEG]]</f>
        <v>-0.36111111111111116</v>
      </c>
      <c r="LX101" s="15">
        <f>Tabla2[[#This Row],[PAS_DUR_COR_COD_ESC_TG_NEG]]-Tabla2[[#This Row],[ESC_DUR_COR_COD_ESC_TG_NEG]]</f>
        <v>-416.09774436090231</v>
      </c>
      <c r="LY101" s="15">
        <f>Tabla2[[#This Row],[PAS_NUM_COR_COD_ESC_TG_NEU]]-Tabla2[[#This Row],[ESC_NUM_COR_COD_ESC_TG_NEU]]</f>
        <v>-7.7777777777777501E-2</v>
      </c>
      <c r="LZ101" s="15">
        <f>Tabla2[[#This Row],[PAS_DUR_COR_COD_ESC_TG_NEU]]-Tabla2[[#This Row],[ESC_DUR_COR_COD_ESC_TG_NEU]]</f>
        <v>-392.87142857142862</v>
      </c>
      <c r="MA101" s="15">
        <f>Tabla2[[#This Row],[PAS_NUM_COR_COD_ESC_TG_POS]]-Tabla2[[#This Row],[ESC_NUM_COR_COD_ESC_TG_POS]]</f>
        <v>-1.4499999999999997</v>
      </c>
      <c r="MB101" s="15">
        <f>Tabla2[[#This Row],[PAS_DUR_COR_COD_ESC_TG_POS]]-Tabla2[[#This Row],[ESC_DUR_COR_COD_ESC_TG_POS]]</f>
        <v>-551.55882352941171</v>
      </c>
      <c r="MC101" s="15">
        <f>Tabla2[[#This Row],[PAS_NUM_COR_COD_ESC_TG_TOT]]-Tabla2[[#This Row],[ESC_NUM_COR_COD_ESC_TG_TOT]]</f>
        <v>-0.65714285714285703</v>
      </c>
      <c r="MD101" s="15">
        <f>Tabla2[[#This Row],[PAS_DUR_COR_COD_ESC_TG_TOT]]-Tabla2[[#This Row],[ESC_DUR_COR_COD_ESC_TG_TOT]]</f>
        <v>-466.00811688311694</v>
      </c>
      <c r="ME101" s="42">
        <f>Tabla25[[#This Row],[PAS_NUM_COR_COD_ROS_TG_NEG]]-Tabla25[[#This Row],[PAS_NUM_COR_COD_ESC_TG_NEG]]</f>
        <v>1</v>
      </c>
      <c r="MF101" s="42">
        <f>Tabla25[[#This Row],[PAS_NUM_COR_COD_ROS_TG_NEU]]-Tabla25[[#This Row],[PAS_NUM_COR_COD_ESC_TG_NEU]]</f>
        <v>0.69999999999999973</v>
      </c>
      <c r="MG101" s="42">
        <f>Tabla25[[#This Row],[PAS_NUM_COR_COD_ROS_TG_POS]]-Tabla25[[#This Row],[PAS_NUM_COR_COD_ESC_TG_POS]]</f>
        <v>-4.9999999999999822E-2</v>
      </c>
      <c r="MH101" s="42">
        <f>Tabla25[[#This Row],[PAS_NUM_COR_COD_ROS_TG_TOT]]-Tabla25[[#This Row],[PAS_NUM_COR_COD_ESC_TG_TOT]]</f>
        <v>0.54999999999999982</v>
      </c>
      <c r="MI101" s="42">
        <f>Tabla25[[#This Row],[PAS_DUR_COR_COD_ROS_TG_NEG]]-Tabla25[[#This Row],[PAS_DUR_COR_COD_ESC_TG_NEG]]</f>
        <v>272.22631578947369</v>
      </c>
      <c r="MJ101" s="42">
        <f>Tabla25[[#This Row],[PAS_DUR_COR_COD_ROS_TG_NEU]]-Tabla25[[#This Row],[PAS_DUR_COR_COD_ESC_TG_NEU]]</f>
        <v>378.19473684210516</v>
      </c>
      <c r="MK101" s="42">
        <f>Tabla25[[#This Row],[PAS_DUR_COR_COD_ROS_TG_POS]]-Tabla25[[#This Row],[PAS_DUR_COR_COD_ESC_TG_POS]]</f>
        <v>-2.1911764705882888</v>
      </c>
      <c r="ML101" s="42">
        <f>Tabla25[[#This Row],[PAS_DUR_COR_COD_ROS_TG_TOT]]-Tabla25[[#This Row],[PAS_DUR_COR_COD_ESC_TG_TOT]]</f>
        <v>229.98993506493514</v>
      </c>
      <c r="MM101" s="44">
        <f>Tabla25[[#This Row],[ESC_NUM_COR_COD_ROS_TG_NEG]]-Tabla25[[#This Row],[ESC_NUM_COR_COD_ESC_TG_NEG]]</f>
        <v>-1.8888888888888888</v>
      </c>
      <c r="MN101" s="44">
        <f>Tabla25[[#This Row],[ESC_NUM_COR_COD_ROS_TG_NEU]]-Tabla25[[#This Row],[ESC_NUM_COR_COD_ESC_TG_NEU]]</f>
        <v>-1.2222222222222221</v>
      </c>
      <c r="MO101" s="44">
        <f>Tabla25[[#This Row],[ESC_NUM_COR_COD_ROS_TG_POS]]-Tabla25[[#This Row],[ESC_NUM_COR_COD_ESC_TG_POS]]</f>
        <v>-3.1999999999999997</v>
      </c>
      <c r="MP101" s="44">
        <f>Tabla25[[#This Row],[ESC_NUM_COR_COD_ROS_TG_TOT]]-Tabla25[[#This Row],[ESC_NUM_COR_COD_ESC_TG_TOT]]</f>
        <v>-2.1428571428571432</v>
      </c>
      <c r="MQ101" s="44">
        <f>Tabla25[[#This Row],[ESC_DUR_COR_COD_ROS_TG_NEG]]-Tabla25[[#This Row],[ESC_DUR_COR_COD_ESC_TG_NEG]]</f>
        <v>-108.23809523809541</v>
      </c>
      <c r="MR101" s="44">
        <f>Tabla25[[#This Row],[ESC_DUR_COR_COD_ROS_TG_NEU]]-Tabla25[[#This Row],[ESC_DUR_COR_COD_ESC_TG_NEU]]</f>
        <v>-321.17142857142869</v>
      </c>
      <c r="MS101" s="44">
        <f>Tabla25[[#This Row],[ESC_DUR_COR_COD_ROS_TG_POS]]-Tabla25[[#This Row],[ESC_DUR_COR_COD_ESC_TG_POS]]</f>
        <v>-1040</v>
      </c>
      <c r="MT101" s="44">
        <f>Tabla25[[#This Row],[ESC_DUR_COR_COD_ROS_TG_TOT]]-Tabla25[[#This Row],[ESC_DUR_COR_COD_ESC_TG_TOT]]</f>
        <v>-528.62121212121212</v>
      </c>
      <c r="MU101" s="47">
        <f>Tabla25[[#This Row],[ROS_NUM_COR_COD_ROS_TG_NEG]]-Tabla25[[#This Row],[ROS_NUM_COR_COD_ESC_TG_NEG]]</f>
        <v>2.5</v>
      </c>
      <c r="MV101" s="47">
        <f>Tabla25[[#This Row],[ROS_NUM_COR_COD_ROS_TG_NEU]]-Tabla25[[#This Row],[ROS_NUM_COR_COD_ESC_TG_NEU]]</f>
        <v>2.1111111111111112</v>
      </c>
      <c r="MW101" s="47">
        <f>Tabla25[[#This Row],[ROS_NUM_COR_COD_ROS_TG_POS]]-Tabla25[[#This Row],[ROS_NUM_COR_COD_ESC_TG_POS]]</f>
        <v>3.7777777777777777</v>
      </c>
      <c r="MX101" s="47">
        <f>Tabla25[[#This Row],[ROS_NUM_COR_COD_ROS_TG_TOT]]-Tabla25[[#This Row],[ROS_NUM_COR_COD_ESC_TG_TOT]]</f>
        <v>2.8076923076923075</v>
      </c>
      <c r="MY101" s="47">
        <f>Tabla25[[#This Row],[ROS_DUR_COR_COD_ROS_TG_NEG]]-Tabla25[[#This Row],[ROS_DUR_COR_COD_ESC_TG_NEG]]</f>
        <v>804</v>
      </c>
      <c r="MZ101" s="47">
        <f>Tabla25[[#This Row],[ROS_DUR_COR_COD_ROS_TG_NEU]]-Tabla25[[#This Row],[ROS_DUR_COR_COD_ESC_TG_NEU]]</f>
        <v>654.07142857142867</v>
      </c>
      <c r="NA101" s="47">
        <f>Tabla25[[#This Row],[ROS_DUR_COR_COD_ROS_TG_POS]]-Tabla25[[#This Row],[ROS_DUR_COR_COD_ESC_TG_POS]]</f>
        <v>1122.2083333333335</v>
      </c>
      <c r="NB101" s="47">
        <f>Tabla25[[#This Row],[ROS_DUR_COR_COD_ROS_TG_TOT]]-Tabla25[[#This Row],[ROS_DUR_COR_COD_ESC_TG_TOT]]</f>
        <v>852.53968253968242</v>
      </c>
      <c r="NC101">
        <v>351.33333333333331</v>
      </c>
      <c r="ND101">
        <v>390.14285714285717</v>
      </c>
      <c r="NE101">
        <v>349.625</v>
      </c>
      <c r="NF101">
        <v>363.61904761904759</v>
      </c>
      <c r="NG101">
        <v>347.5</v>
      </c>
      <c r="NH101">
        <v>390</v>
      </c>
      <c r="NI101">
        <v>386</v>
      </c>
      <c r="NJ101">
        <v>379.22222222222223</v>
      </c>
      <c r="NK101">
        <v>385</v>
      </c>
      <c r="NL101">
        <v>380.4</v>
      </c>
      <c r="NM101">
        <v>175.25</v>
      </c>
      <c r="NN101">
        <v>313.16666666666669</v>
      </c>
      <c r="NO101">
        <v>360.42857142857144</v>
      </c>
      <c r="NP101">
        <v>352.57142857142856</v>
      </c>
      <c r="NQ101">
        <v>300.875</v>
      </c>
      <c r="NR101">
        <v>336.27272727272725</v>
      </c>
      <c r="NS101">
        <v>375.75</v>
      </c>
      <c r="NT101">
        <v>361.68421052631578</v>
      </c>
      <c r="NU101">
        <v>343.1875</v>
      </c>
      <c r="NV101">
        <v>361.41818181818184</v>
      </c>
      <c r="NW101">
        <v>342.5263157894737</v>
      </c>
      <c r="NX101">
        <v>307.8</v>
      </c>
      <c r="NY101">
        <v>369.1764705882353</v>
      </c>
      <c r="NZ101">
        <v>338.21428571428572</v>
      </c>
      <c r="OA101" s="15">
        <f>Tabla2[[#This Row],[ROS_1DU_COR_COD_ROS_TG_NEG]]-Tabla2[[#This Row],[PAS_1DU_COR_COD_ROS_TG_NEG]]</f>
        <v>-24.416666666666686</v>
      </c>
      <c r="OB101" s="15">
        <f>Tabla2[[#This Row],[ROS_1DU_COR_COD_ROS_TG_NEU]]-Tabla2[[#This Row],[PAS_1DU_COR_COD_ROS_TG_NEU]]</f>
        <v>28.458646616541387</v>
      </c>
      <c r="OC101" s="15">
        <f>Tabla2[[#This Row],[ROS_1DU_COR_COD_ROS_TG_POS]]-Tabla2[[#This Row],[PAS_1DU_COR_COD_ROS_TG_POS]]</f>
        <v>6.4375</v>
      </c>
      <c r="OD101" s="15">
        <f>Tabla2[[#This Row],[ROS_1DU_COR_COD_ROS_TG_TOT]]-Tabla2[[#This Row],[PAS_1DU_COR_COD_ROS_TG_TOT]]</f>
        <v>2.2008658008657562</v>
      </c>
      <c r="OE101" s="15">
        <f>Tabla2[[#This Row],[ROS_1DU_COR_COD_ESC_TG_NEG]]-Tabla2[[#This Row],[PAS_1DU_COR_COD_ESC_TG_NEG]]</f>
        <v>4.9736842105263008</v>
      </c>
      <c r="OF101" s="15">
        <f>Tabla2[[#This Row],[ROS_1DU_COR_COD_ESC_TG_NEU]]-Tabla2[[#This Row],[PAS_1DU_COR_COD_ESC_TG_NEU]]</f>
        <v>82.199999999999989</v>
      </c>
      <c r="OG101" s="15">
        <f>Tabla2[[#This Row],[ROS_1DU_COR_COD_ESC_TG_POS]]-Tabla2[[#This Row],[PAS_1DU_COR_COD_ESC_TG_POS]]</f>
        <v>16.823529411764696</v>
      </c>
      <c r="OH101" s="15">
        <f>Tabla2[[#This Row],[ROS_1DU_COR_COD_ESC_TG_TOT]]-Tabla2[[#This Row],[PAS_1DU_COR_COD_ESC_TG_TOT]]</f>
        <v>41.007936507936506</v>
      </c>
      <c r="OI101" s="15">
        <f>Tabla2[[#This Row],[PAS_1DU_COR_COD_ROS_TG_NEG]]-Tabla2[[#This Row],[ESC_1DU_COR_COD_ROS_TG_NEG]]</f>
        <v>-9.25</v>
      </c>
      <c r="OJ101" s="15">
        <f>Tabla2[[#This Row],[PAS_1DU_COR_COD_ROS_TG_NEU]]-Tabla2[[#This Row],[ESC_1DU_COR_COD_ROS_TG_NEU]]</f>
        <v>-18.715789473684197</v>
      </c>
      <c r="OK101" s="15">
        <f>Tabla2[[#This Row],[PAS_1DU_COR_COD_ROS_TG_POS]]-Tabla2[[#This Row],[ESC_1DU_COR_COD_ROS_TG_POS]]</f>
        <v>167.9375</v>
      </c>
      <c r="OL101" s="15">
        <f>Tabla2[[#This Row],[PAS_1DU_COR_COD_ROS_TG_TOT]]-Tabla2[[#This Row],[ESC_1DU_COR_COD_ROS_TG_TOT]]</f>
        <v>48.25151515151515</v>
      </c>
      <c r="OM101" s="15">
        <f>Tabla2[[#This Row],[PAS_1DU_COR_COD_ESC_TG_NEG]]-Tabla2[[#This Row],[ESC_1DU_COR_COD_ESC_TG_NEG]]</f>
        <v>-17.902255639097746</v>
      </c>
      <c r="ON101" s="15">
        <f>Tabla2[[#This Row],[PAS_1DU_COR_COD_ESC_TG_NEU]]-Tabla2[[#This Row],[ESC_1DU_COR_COD_ESC_TG_NEU]]</f>
        <v>-44.771428571428544</v>
      </c>
      <c r="OO101" s="15">
        <f>Tabla2[[#This Row],[PAS_1DU_COR_COD_ESC_TG_POS]]-Tabla2[[#This Row],[ESC_1DU_COR_COD_ESC_TG_POS]]</f>
        <v>68.301470588235304</v>
      </c>
      <c r="OP101" s="15">
        <f>Tabla2[[#This Row],[PAS_1DU_COR_COD_ESC_TG_TOT]]-Tabla2[[#This Row],[ESC_1DU_COR_COD_ESC_TG_TOT]]</f>
        <v>1.9415584415584703</v>
      </c>
      <c r="OQ101" s="61">
        <v>3.8333333333333144</v>
      </c>
      <c r="OR101" s="62">
        <v>0.14285714285716722</v>
      </c>
      <c r="OS101" s="62">
        <v>-36.375</v>
      </c>
      <c r="OT101" s="62">
        <v>-15.603174603174637</v>
      </c>
      <c r="OU101" s="62">
        <v>24.571428571428555</v>
      </c>
      <c r="OV101" s="62">
        <v>27.828571428571422</v>
      </c>
      <c r="OW101" s="62">
        <v>-125.625</v>
      </c>
      <c r="OX101" s="62">
        <v>-23.106060606060566</v>
      </c>
      <c r="OY101" s="62">
        <v>33.223684210526301</v>
      </c>
      <c r="OZ101" s="62">
        <v>53.884210526315769</v>
      </c>
      <c r="PA101" s="62">
        <v>-25.988970588235304</v>
      </c>
      <c r="PB101" s="62">
        <v>23.203896103896113</v>
      </c>
    </row>
    <row r="102" spans="1:418" x14ac:dyDescent="0.3">
      <c r="A102" s="4" t="s">
        <v>100</v>
      </c>
      <c r="B102" s="2">
        <v>40</v>
      </c>
      <c r="C102" s="2">
        <v>1</v>
      </c>
      <c r="D102" s="2">
        <v>42</v>
      </c>
      <c r="BO102">
        <v>0.6</v>
      </c>
      <c r="BP102">
        <v>844.5</v>
      </c>
      <c r="BQ102">
        <v>0.7</v>
      </c>
      <c r="BR102">
        <v>634</v>
      </c>
      <c r="BS102">
        <v>1.1111111111111112</v>
      </c>
      <c r="BT102">
        <v>996</v>
      </c>
      <c r="BU102">
        <v>0.7931034482758621</v>
      </c>
      <c r="BV102">
        <v>797.57142857142856</v>
      </c>
      <c r="BW102">
        <v>0</v>
      </c>
      <c r="BY102">
        <v>0</v>
      </c>
      <c r="CA102">
        <v>0.3</v>
      </c>
      <c r="CB102">
        <v>558</v>
      </c>
      <c r="CC102">
        <v>0.11538461538461539</v>
      </c>
      <c r="CD102">
        <v>558</v>
      </c>
      <c r="CE102">
        <v>0.47272727272727272</v>
      </c>
      <c r="CF102">
        <v>767.625</v>
      </c>
      <c r="CG102">
        <v>0.5</v>
      </c>
      <c r="CH102">
        <v>597</v>
      </c>
      <c r="CI102">
        <v>0.9</v>
      </c>
      <c r="CJ102">
        <v>752.33333333333337</v>
      </c>
      <c r="CK102">
        <v>0.33333333333333331</v>
      </c>
      <c r="CL102">
        <v>314</v>
      </c>
      <c r="CM102">
        <v>0.58620689655172409</v>
      </c>
      <c r="CN102">
        <v>582.71428571428567</v>
      </c>
      <c r="CO102">
        <v>0.625</v>
      </c>
      <c r="CP102">
        <v>1468</v>
      </c>
      <c r="CQ102">
        <v>0</v>
      </c>
      <c r="CS102">
        <v>0.1</v>
      </c>
      <c r="CT102">
        <v>108</v>
      </c>
      <c r="CU102">
        <v>0.23076923076923078</v>
      </c>
      <c r="CV102">
        <v>788</v>
      </c>
      <c r="CW102">
        <v>0.41818181818181815</v>
      </c>
      <c r="CX102">
        <v>628.33333333333337</v>
      </c>
      <c r="CY102">
        <v>0.44545454545454544</v>
      </c>
      <c r="CZ102">
        <v>693.88235294117646</v>
      </c>
      <c r="DA102">
        <v>0.3</v>
      </c>
      <c r="DB102">
        <v>603</v>
      </c>
      <c r="DC102">
        <v>0.7</v>
      </c>
      <c r="DD102">
        <v>511</v>
      </c>
      <c r="DE102">
        <v>0.33333333333333331</v>
      </c>
      <c r="DF102">
        <v>627</v>
      </c>
      <c r="DG102">
        <v>0.44827586206896552</v>
      </c>
      <c r="DH102">
        <v>552.6</v>
      </c>
      <c r="DI102">
        <v>0.25</v>
      </c>
      <c r="DJ102">
        <v>774</v>
      </c>
      <c r="DK102">
        <v>0.125</v>
      </c>
      <c r="DL102">
        <v>111</v>
      </c>
      <c r="DM102">
        <v>0</v>
      </c>
      <c r="DO102">
        <v>0.11538461538461539</v>
      </c>
      <c r="DP102">
        <v>442.5</v>
      </c>
      <c r="DQ102">
        <v>0.29090909090909089</v>
      </c>
      <c r="DR102">
        <v>521.14285714285711</v>
      </c>
      <c r="DS102">
        <v>0.29090909090909089</v>
      </c>
      <c r="DT102">
        <v>521.14285714285711</v>
      </c>
      <c r="DU102">
        <v>0.39393939393939392</v>
      </c>
      <c r="DV102">
        <v>643.5</v>
      </c>
      <c r="EA102">
        <v>0</v>
      </c>
      <c r="EC102">
        <v>0</v>
      </c>
      <c r="EE102">
        <v>1.5</v>
      </c>
      <c r="EF102">
        <v>734</v>
      </c>
      <c r="EG102">
        <v>0</v>
      </c>
      <c r="EK102">
        <v>0.75</v>
      </c>
      <c r="EL102">
        <v>734</v>
      </c>
      <c r="EM102">
        <v>0.6</v>
      </c>
      <c r="EN102">
        <v>734</v>
      </c>
      <c r="ES102">
        <v>0</v>
      </c>
      <c r="EU102">
        <v>0</v>
      </c>
      <c r="EW102">
        <v>1</v>
      </c>
      <c r="EX102">
        <v>715</v>
      </c>
      <c r="EY102">
        <v>0</v>
      </c>
      <c r="FC102">
        <v>0.5</v>
      </c>
      <c r="FD102">
        <v>715</v>
      </c>
      <c r="FE102">
        <v>0.4</v>
      </c>
      <c r="FF102">
        <v>715</v>
      </c>
      <c r="FG102">
        <v>0.5</v>
      </c>
      <c r="FH102">
        <v>724.5</v>
      </c>
      <c r="FM102">
        <v>0</v>
      </c>
      <c r="FO102">
        <v>0</v>
      </c>
      <c r="FQ102">
        <v>0</v>
      </c>
      <c r="FS102">
        <v>0</v>
      </c>
      <c r="FW102">
        <v>0</v>
      </c>
      <c r="FY102">
        <v>0</v>
      </c>
      <c r="GA102">
        <v>0</v>
      </c>
      <c r="GC102">
        <v>0.33333333333333331</v>
      </c>
      <c r="GD102">
        <v>724.5</v>
      </c>
      <c r="GE102">
        <v>0.3888888888888889</v>
      </c>
      <c r="GF102">
        <v>649.73076923076928</v>
      </c>
      <c r="GG102">
        <v>0.2</v>
      </c>
      <c r="GH102">
        <v>404</v>
      </c>
      <c r="GI102">
        <v>0.7</v>
      </c>
      <c r="GJ102">
        <v>908</v>
      </c>
      <c r="GK102">
        <v>0.5</v>
      </c>
      <c r="GL102">
        <v>768</v>
      </c>
      <c r="GM102">
        <v>0.4642857142857143</v>
      </c>
      <c r="GN102">
        <v>747</v>
      </c>
      <c r="GO102">
        <v>0</v>
      </c>
      <c r="GQ102">
        <v>0.77777777777777779</v>
      </c>
      <c r="GR102">
        <v>1530</v>
      </c>
      <c r="GS102">
        <v>0.66666666666666663</v>
      </c>
      <c r="GT102">
        <v>825</v>
      </c>
      <c r="GU102">
        <v>0.5</v>
      </c>
      <c r="GV102">
        <v>1060</v>
      </c>
      <c r="GW102">
        <v>0.48148148148148145</v>
      </c>
      <c r="GX102">
        <v>881.14285714285711</v>
      </c>
      <c r="GY102">
        <v>0.4</v>
      </c>
      <c r="GZ102">
        <v>549</v>
      </c>
      <c r="HA102">
        <v>0.5</v>
      </c>
      <c r="HB102">
        <v>1441</v>
      </c>
      <c r="HC102">
        <v>0.5</v>
      </c>
      <c r="HD102">
        <v>663</v>
      </c>
      <c r="HE102">
        <v>0.4642857142857143</v>
      </c>
      <c r="HF102">
        <v>884.33333333333337</v>
      </c>
      <c r="HG102">
        <v>0.625</v>
      </c>
      <c r="HH102">
        <v>1420</v>
      </c>
      <c r="HI102">
        <v>0.1111111111111111</v>
      </c>
      <c r="HJ102">
        <v>203</v>
      </c>
      <c r="HK102">
        <v>0.55555555555555558</v>
      </c>
      <c r="HL102">
        <v>479</v>
      </c>
      <c r="HM102">
        <v>0.42307692307692307</v>
      </c>
      <c r="HN102">
        <v>645.25</v>
      </c>
      <c r="HO102">
        <v>0.44444444444444442</v>
      </c>
      <c r="HP102">
        <v>747.71428571428567</v>
      </c>
      <c r="HQ102">
        <v>0.46296296296296297</v>
      </c>
      <c r="HR102">
        <v>814.42857142857144</v>
      </c>
      <c r="HS102">
        <v>0.1</v>
      </c>
      <c r="HT102">
        <v>98</v>
      </c>
      <c r="HU102">
        <v>0.2</v>
      </c>
      <c r="HV102">
        <v>446</v>
      </c>
      <c r="HW102">
        <v>0.125</v>
      </c>
      <c r="HX102">
        <v>116</v>
      </c>
      <c r="HY102">
        <v>0.14285714285714285</v>
      </c>
      <c r="HZ102">
        <v>220</v>
      </c>
      <c r="IA102">
        <v>0</v>
      </c>
      <c r="IC102">
        <v>0.44444444444444442</v>
      </c>
      <c r="ID102">
        <v>844</v>
      </c>
      <c r="IE102">
        <v>0.44444444444444442</v>
      </c>
      <c r="IF102">
        <v>467.5</v>
      </c>
      <c r="IG102">
        <v>0.30769230769230771</v>
      </c>
      <c r="IH102">
        <v>593</v>
      </c>
      <c r="II102">
        <v>0.22222222222222221</v>
      </c>
      <c r="IJ102">
        <v>406.5</v>
      </c>
      <c r="IK102">
        <v>0.22222222222222221</v>
      </c>
      <c r="IL102">
        <v>406.5</v>
      </c>
      <c r="IM102">
        <v>0.38271604938271603</v>
      </c>
      <c r="IN102">
        <v>692.05</v>
      </c>
      <c r="IS102">
        <v>0</v>
      </c>
      <c r="IU102">
        <v>0</v>
      </c>
      <c r="IW102">
        <v>0</v>
      </c>
      <c r="IY102">
        <v>0</v>
      </c>
      <c r="JA102">
        <v>0</v>
      </c>
      <c r="JC102">
        <v>0</v>
      </c>
      <c r="JE102">
        <v>0</v>
      </c>
      <c r="JK102">
        <v>0</v>
      </c>
      <c r="JM102">
        <v>0</v>
      </c>
      <c r="JO102">
        <v>0</v>
      </c>
      <c r="JQ102">
        <v>0</v>
      </c>
      <c r="JS102">
        <v>0</v>
      </c>
      <c r="JU102">
        <v>0</v>
      </c>
      <c r="JW102">
        <v>0</v>
      </c>
      <c r="JY102">
        <v>0</v>
      </c>
      <c r="KE102">
        <v>0</v>
      </c>
      <c r="KG102">
        <v>0</v>
      </c>
      <c r="KI102">
        <v>0</v>
      </c>
      <c r="KK102">
        <v>0</v>
      </c>
      <c r="KM102">
        <v>0</v>
      </c>
      <c r="KO102">
        <v>0</v>
      </c>
      <c r="KQ102">
        <v>0</v>
      </c>
      <c r="KS102">
        <v>0</v>
      </c>
      <c r="KU102">
        <v>0</v>
      </c>
      <c r="KW102">
        <v>0.34444444444444444</v>
      </c>
      <c r="KX102">
        <v>692.05</v>
      </c>
      <c r="KY102" s="15">
        <f>Tabla2[[#This Row],[ROS_NUM_COR_COD_ROS_TG_NEG]]-Tabla2[[#This Row],[PAS_NUM_COR_COD_ROS_TG_NEG]]</f>
        <v>0.625</v>
      </c>
      <c r="KZ102" s="15">
        <f>Tabla2[[#This Row],[ROS_DUR_COR_COD_ROS_TG_NEG]]-Tabla2[[#This Row],[PAS_DUR_COR_COD_ROS_TG_NEG]]</f>
        <v>1420</v>
      </c>
      <c r="LA102" s="15">
        <f>Tabla2[[#This Row],[ROS_NUM_COR_COD_ROS_TG_NEU]]-Tabla2[[#This Row],[PAS_NUM_COR_COD_ROS_TG_NEU]]</f>
        <v>0.1111111111111111</v>
      </c>
      <c r="LB102" s="15">
        <f>Tabla2[[#This Row],[ROS_DUR_COR_COD_ROS_TG_NEU]]-Tabla2[[#This Row],[PAS_DUR_COR_COD_ROS_TG_NEU]]</f>
        <v>203</v>
      </c>
      <c r="LC102" s="15">
        <f>Tabla2[[#This Row],[ROS_NUM_COR_COD_ROS_TG_POS]]-Tabla2[[#This Row],[PAS_NUM_COR_COD_ROS_TG_POS]]</f>
        <v>0.55555555555555558</v>
      </c>
      <c r="LD102" s="15">
        <f>Tabla2[[#This Row],[ROS_DUR_COR_COD_ROS_TG_POS]]-Tabla2[[#This Row],[PAS_DUR_COR_COD_ROS_TG_POS]]</f>
        <v>479</v>
      </c>
      <c r="LE102" s="15">
        <f>Tabla2[[#This Row],[ROS_NUM_COR_COD_ROS_TG_TOT]]-Tabla2[[#This Row],[PAS_NUM_COR_COD_ROS_TG_TOT]]</f>
        <v>0.42307692307692307</v>
      </c>
      <c r="LF102" s="15">
        <f>Tabla2[[#This Row],[ROS_DUR_COR_COD_ROS_TG_TOT]]-Tabla2[[#This Row],[PAS_DUR_COR_COD_ROS_TG_TOT]]</f>
        <v>645.25</v>
      </c>
      <c r="LG102" s="15">
        <f>Tabla2[[#This Row],[ROS_NUM_COR_COD_ESC_TG_NEG]]-Tabla2[[#This Row],[PAS_NUM_COR_COD_ESC_TG_NEG]]</f>
        <v>0</v>
      </c>
      <c r="LH102" s="15">
        <f>Tabla2[[#This Row],[ROS_DUR_COR_COD_ESC_TG_NEG]]-Tabla2[[#This Row],[PAS_DUR_COR_COD_ESC_TG_NEG]]</f>
        <v>0</v>
      </c>
      <c r="LI102" s="15">
        <f>Tabla2[[#This Row],[ROS_NUM_COR_COD_ESC_TG_NEU]]-Tabla2[[#This Row],[PAS_NUM_COR_COD_ESC_TG_NEU]]</f>
        <v>0.77777777777777779</v>
      </c>
      <c r="LJ102" s="15">
        <f>Tabla2[[#This Row],[ROS_NUM_COR_COD_ESC_TG_NEG]]-Tabla2[[#This Row],[PAS_NUM_COR_COD_ESC_TG_NEG]]</f>
        <v>0</v>
      </c>
      <c r="LK102" s="15">
        <f>Tabla2[[#This Row],[ROS_NUM_COR_COD_ESC_TG_POS]]-Tabla2[[#This Row],[PAS_NUM_COR_COD_ESC_TG_POS]]</f>
        <v>0.66666666666666663</v>
      </c>
      <c r="LL102" s="15">
        <f>Tabla2[[#This Row],[ROS_DUR_COR_COD_ESC_TG_POS]]-Tabla2[[#This Row],[PAS_DUR_COR_COD_ESC_TG_POS]]</f>
        <v>825</v>
      </c>
      <c r="LM102" s="15">
        <f>Tabla2[[#This Row],[ROS_NUM_COR_COD_ESC_TG_TOT]]-Tabla2[[#This Row],[PAS_NUM_COR_COD_ESC_TG_TOT]]</f>
        <v>0.5</v>
      </c>
      <c r="LN102" s="15">
        <f>Tabla2[[#This Row],[ROS_DUR_COR_COD_ESC_TG_TOT]]-Tabla2[[#This Row],[PAS_DUR_COR_COD_ESC_TG_TOT]]</f>
        <v>1060</v>
      </c>
      <c r="LO102" s="15">
        <f>Tabla2[[#This Row],[PAS_NUM_COR_COD_ROS_TG_NEG]]-Tabla2[[#This Row],[ESC_NUM_COR_COD_ROS_TG_NEG]]</f>
        <v>-0.625</v>
      </c>
      <c r="LP102" s="15">
        <f>Tabla2[[#This Row],[PAS_DUR_COR_COD_ROS_TG_NEG]]-Tabla2[[#This Row],[ESC_DUR_COR_COD_ROS_TG_NEG]]</f>
        <v>-1468</v>
      </c>
      <c r="LQ102" s="15">
        <f>Tabla2[[#This Row],[PAS_NUM_COR_COD_ROS_TG_NEU]]-Tabla2[[#This Row],[ESC_NUM_COR_COD_ROS_TG_NEU]]</f>
        <v>0</v>
      </c>
      <c r="LR102" s="15">
        <f>Tabla2[[#This Row],[PAS_DUR_COR_COD_ROS_TG_NEU]]-Tabla2[[#This Row],[ESC_DUR_COR_COD_ROS_TG_NEU]]</f>
        <v>0</v>
      </c>
      <c r="LS102" s="15">
        <f>Tabla2[[#This Row],[PAS_NUM_COR_COD_ROS_TG_POS]]-Tabla2[[#This Row],[ESC_NUM_COR_COD_ROS_TG_POS]]</f>
        <v>-0.1</v>
      </c>
      <c r="LT102" s="15">
        <f>Tabla2[[#This Row],[PAS_DUR_COR_COD_ROS_TG_POS]]-Tabla2[[#This Row],[ESC_DUR_COR_COD_ROS_TG_POS]]</f>
        <v>-108</v>
      </c>
      <c r="LU102" s="15">
        <f>Tabla2[[#This Row],[PAS_NUM_COR_COD_ROS_TG_TOT]]-Tabla2[[#This Row],[ESC_NUM_COR_COD_ROS_TG_TOT]]</f>
        <v>-0.23076923076923078</v>
      </c>
      <c r="LV102" s="15">
        <f>Tabla2[[#This Row],[PAS_DUR_COR_COD_ROS_TG_TOT]]-Tabla2[[#This Row],[ESC_DUR_COR_COD_ROS_TG_TOT]]</f>
        <v>-788</v>
      </c>
      <c r="LW102" s="15">
        <f>Tabla2[[#This Row],[PAS_NUM_COR_COD_ESC_TG_NEG]]-Tabla2[[#This Row],[ESC_NUM_COR_COD_ESC_TG_NEG]]</f>
        <v>0</v>
      </c>
      <c r="LX102" s="15">
        <f>Tabla2[[#This Row],[PAS_DUR_COR_COD_ESC_TG_NEG]]-Tabla2[[#This Row],[ESC_DUR_COR_COD_ESC_TG_NEG]]</f>
        <v>0</v>
      </c>
      <c r="LY102" s="15">
        <f>Tabla2[[#This Row],[PAS_NUM_COR_COD_ESC_TG_NEU]]-Tabla2[[#This Row],[ESC_NUM_COR_COD_ESC_TG_NEU]]</f>
        <v>0</v>
      </c>
      <c r="LZ102" s="15">
        <f>Tabla2[[#This Row],[PAS_DUR_COR_COD_ESC_TG_NEU]]-Tabla2[[#This Row],[ESC_DUR_COR_COD_ESC_TG_NEU]]</f>
        <v>0</v>
      </c>
      <c r="MA102" s="15">
        <f>Tabla2[[#This Row],[PAS_NUM_COR_COD_ESC_TG_POS]]-Tabla2[[#This Row],[ESC_NUM_COR_COD_ESC_TG_POS]]</f>
        <v>-0.3</v>
      </c>
      <c r="MB102" s="15">
        <f>Tabla2[[#This Row],[PAS_DUR_COR_COD_ESC_TG_POS]]-Tabla2[[#This Row],[ESC_DUR_COR_COD_ESC_TG_POS]]</f>
        <v>-558</v>
      </c>
      <c r="MC102" s="15">
        <f>Tabla2[[#This Row],[PAS_NUM_COR_COD_ESC_TG_TOT]]-Tabla2[[#This Row],[ESC_NUM_COR_COD_ESC_TG_TOT]]</f>
        <v>-0.11538461538461539</v>
      </c>
      <c r="MD102" s="15">
        <f>Tabla2[[#This Row],[PAS_DUR_COR_COD_ESC_TG_TOT]]-Tabla2[[#This Row],[ESC_DUR_COR_COD_ESC_TG_TOT]]</f>
        <v>-558</v>
      </c>
      <c r="ME102" s="42">
        <f>Tabla25[[#This Row],[PAS_NUM_COR_COD_ROS_TG_NEG]]-Tabla25[[#This Row],[PAS_NUM_COR_COD_ESC_TG_NEG]]</f>
        <v>0</v>
      </c>
      <c r="MF102" s="42">
        <f>Tabla25[[#This Row],[PAS_NUM_COR_COD_ROS_TG_NEU]]-Tabla25[[#This Row],[PAS_NUM_COR_COD_ESC_TG_NEU]]</f>
        <v>0</v>
      </c>
      <c r="MG102" s="42">
        <f>Tabla25[[#This Row],[PAS_NUM_COR_COD_ROS_TG_POS]]-Tabla25[[#This Row],[PAS_NUM_COR_COD_ESC_TG_POS]]</f>
        <v>0</v>
      </c>
      <c r="MH102" s="42">
        <f>Tabla25[[#This Row],[PAS_NUM_COR_COD_ROS_TG_TOT]]-Tabla25[[#This Row],[PAS_NUM_COR_COD_ESC_TG_TOT]]</f>
        <v>0</v>
      </c>
      <c r="MI102" s="42">
        <f>Tabla25[[#This Row],[PAS_DUR_COR_COD_ROS_TG_NEG]]-Tabla25[[#This Row],[PAS_DUR_COR_COD_ESC_TG_NEG]]</f>
        <v>0</v>
      </c>
      <c r="MJ102" s="42">
        <f>Tabla25[[#This Row],[PAS_DUR_COR_COD_ROS_TG_NEU]]-Tabla25[[#This Row],[PAS_DUR_COR_COD_ESC_TG_NEU]]</f>
        <v>0</v>
      </c>
      <c r="MK102" s="42">
        <f>Tabla25[[#This Row],[PAS_DUR_COR_COD_ROS_TG_POS]]-Tabla25[[#This Row],[PAS_DUR_COR_COD_ESC_TG_POS]]</f>
        <v>0</v>
      </c>
      <c r="ML102" s="42">
        <f>Tabla25[[#This Row],[PAS_DUR_COR_COD_ROS_TG_TOT]]-Tabla25[[#This Row],[PAS_DUR_COR_COD_ESC_TG_TOT]]</f>
        <v>0</v>
      </c>
      <c r="MM102" s="44">
        <f>Tabla25[[#This Row],[ESC_NUM_COR_COD_ROS_TG_NEG]]-Tabla25[[#This Row],[ESC_NUM_COR_COD_ESC_TG_NEG]]</f>
        <v>0.625</v>
      </c>
      <c r="MN102" s="44">
        <f>Tabla25[[#This Row],[ESC_NUM_COR_COD_ROS_TG_NEU]]-Tabla25[[#This Row],[ESC_NUM_COR_COD_ESC_TG_NEU]]</f>
        <v>0</v>
      </c>
      <c r="MO102" s="44">
        <f>Tabla25[[#This Row],[ESC_NUM_COR_COD_ROS_TG_POS]]-Tabla25[[#This Row],[ESC_NUM_COR_COD_ESC_TG_POS]]</f>
        <v>-0.19999999999999998</v>
      </c>
      <c r="MP102" s="44">
        <f>Tabla25[[#This Row],[ESC_NUM_COR_COD_ROS_TG_TOT]]-Tabla25[[#This Row],[ESC_NUM_COR_COD_ESC_TG_TOT]]</f>
        <v>0.11538461538461539</v>
      </c>
      <c r="MQ102" s="44">
        <f>Tabla25[[#This Row],[ESC_DUR_COR_COD_ROS_TG_NEG]]-Tabla25[[#This Row],[ESC_DUR_COR_COD_ESC_TG_NEG]]</f>
        <v>1468</v>
      </c>
      <c r="MR102" s="44">
        <f>Tabla25[[#This Row],[ESC_DUR_COR_COD_ROS_TG_NEU]]-Tabla25[[#This Row],[ESC_DUR_COR_COD_ESC_TG_NEU]]</f>
        <v>0</v>
      </c>
      <c r="MS102" s="44">
        <f>Tabla25[[#This Row],[ESC_DUR_COR_COD_ROS_TG_POS]]-Tabla25[[#This Row],[ESC_DUR_COR_COD_ESC_TG_POS]]</f>
        <v>-450</v>
      </c>
      <c r="MT102" s="44">
        <f>Tabla25[[#This Row],[ESC_DUR_COR_COD_ROS_TG_TOT]]-Tabla25[[#This Row],[ESC_DUR_COR_COD_ESC_TG_TOT]]</f>
        <v>230</v>
      </c>
      <c r="MU102" s="47">
        <f>Tabla25[[#This Row],[ROS_NUM_COR_COD_ROS_TG_NEG]]-Tabla25[[#This Row],[ROS_NUM_COR_COD_ESC_TG_NEG]]</f>
        <v>0.625</v>
      </c>
      <c r="MV102" s="47">
        <f>Tabla25[[#This Row],[ROS_NUM_COR_COD_ROS_TG_NEU]]-Tabla25[[#This Row],[ROS_NUM_COR_COD_ESC_TG_NEU]]</f>
        <v>-0.66666666666666674</v>
      </c>
      <c r="MW102" s="47">
        <f>Tabla25[[#This Row],[ROS_NUM_COR_COD_ROS_TG_POS]]-Tabla25[[#This Row],[ROS_NUM_COR_COD_ESC_TG_POS]]</f>
        <v>-0.11111111111111105</v>
      </c>
      <c r="MX102" s="47">
        <f>Tabla25[[#This Row],[ROS_NUM_COR_COD_ROS_TG_TOT]]-Tabla25[[#This Row],[ROS_NUM_COR_COD_ESC_TG_TOT]]</f>
        <v>-7.6923076923076927E-2</v>
      </c>
      <c r="MY102" s="47">
        <f>Tabla25[[#This Row],[ROS_DUR_COR_COD_ROS_TG_NEG]]-Tabla25[[#This Row],[ROS_DUR_COR_COD_ESC_TG_NEG]]</f>
        <v>1420</v>
      </c>
      <c r="MZ102" s="47">
        <f>Tabla25[[#This Row],[ROS_DUR_COR_COD_ROS_TG_NEU]]-Tabla25[[#This Row],[ROS_DUR_COR_COD_ESC_TG_NEU]]</f>
        <v>-1327</v>
      </c>
      <c r="NA102" s="47">
        <f>Tabla25[[#This Row],[ROS_DUR_COR_COD_ROS_TG_POS]]-Tabla25[[#This Row],[ROS_DUR_COR_COD_ESC_TG_POS]]</f>
        <v>-346</v>
      </c>
      <c r="NB102" s="47">
        <f>Tabla25[[#This Row],[ROS_DUR_COR_COD_ROS_TG_TOT]]-Tabla25[[#This Row],[ROS_DUR_COR_COD_ESC_TG_TOT]]</f>
        <v>-414.75</v>
      </c>
      <c r="NC102">
        <v>338</v>
      </c>
      <c r="ND102">
        <v>203</v>
      </c>
      <c r="NE102">
        <v>122</v>
      </c>
      <c r="NF102">
        <v>196.25</v>
      </c>
      <c r="NH102">
        <v>118</v>
      </c>
      <c r="NI102">
        <v>241</v>
      </c>
      <c r="NJ102">
        <v>200</v>
      </c>
      <c r="NK102">
        <v>322</v>
      </c>
      <c r="NM102">
        <v>108</v>
      </c>
      <c r="NN102">
        <v>215</v>
      </c>
      <c r="NQ102">
        <v>284</v>
      </c>
      <c r="NR102">
        <v>284</v>
      </c>
      <c r="OA102" s="15">
        <f>Tabla2[[#This Row],[ROS_1DU_COR_COD_ROS_TG_NEG]]-Tabla2[[#This Row],[PAS_1DU_COR_COD_ROS_TG_NEG]]</f>
        <v>338</v>
      </c>
      <c r="OB102" s="15">
        <f>Tabla2[[#This Row],[ROS_1DU_COR_COD_ROS_TG_NEU]]-Tabla2[[#This Row],[PAS_1DU_COR_COD_ROS_TG_NEU]]</f>
        <v>203</v>
      </c>
      <c r="OC102" s="15">
        <f>Tabla2[[#This Row],[ROS_1DU_COR_COD_ROS_TG_POS]]-Tabla2[[#This Row],[PAS_1DU_COR_COD_ROS_TG_POS]]</f>
        <v>122</v>
      </c>
      <c r="OD102" s="15">
        <f>Tabla2[[#This Row],[ROS_1DU_COR_COD_ROS_TG_TOT]]-Tabla2[[#This Row],[PAS_1DU_COR_COD_ROS_TG_TOT]]</f>
        <v>196.25</v>
      </c>
      <c r="OE102" s="15">
        <f>Tabla2[[#This Row],[ROS_1DU_COR_COD_ESC_TG_NEG]]-Tabla2[[#This Row],[PAS_1DU_COR_COD_ESC_TG_NEG]]</f>
        <v>0</v>
      </c>
      <c r="OF102" s="15">
        <f>Tabla2[[#This Row],[ROS_1DU_COR_COD_ESC_TG_NEU]]-Tabla2[[#This Row],[PAS_1DU_COR_COD_ESC_TG_NEU]]</f>
        <v>118</v>
      </c>
      <c r="OG102" s="15">
        <f>Tabla2[[#This Row],[ROS_1DU_COR_COD_ESC_TG_POS]]-Tabla2[[#This Row],[PAS_1DU_COR_COD_ESC_TG_POS]]</f>
        <v>241</v>
      </c>
      <c r="OH102" s="15">
        <f>Tabla2[[#This Row],[ROS_1DU_COR_COD_ESC_TG_TOT]]-Tabla2[[#This Row],[PAS_1DU_COR_COD_ESC_TG_TOT]]</f>
        <v>200</v>
      </c>
      <c r="OI102" s="15">
        <f>Tabla2[[#This Row],[PAS_1DU_COR_COD_ROS_TG_NEG]]-Tabla2[[#This Row],[ESC_1DU_COR_COD_ROS_TG_NEG]]</f>
        <v>-322</v>
      </c>
      <c r="OJ102" s="15">
        <f>Tabla2[[#This Row],[PAS_1DU_COR_COD_ROS_TG_NEU]]-Tabla2[[#This Row],[ESC_1DU_COR_COD_ROS_TG_NEU]]</f>
        <v>0</v>
      </c>
      <c r="OK102" s="15">
        <f>Tabla2[[#This Row],[PAS_1DU_COR_COD_ROS_TG_POS]]-Tabla2[[#This Row],[ESC_1DU_COR_COD_ROS_TG_POS]]</f>
        <v>-108</v>
      </c>
      <c r="OL102" s="15">
        <f>Tabla2[[#This Row],[PAS_1DU_COR_COD_ROS_TG_TOT]]-Tabla2[[#This Row],[ESC_1DU_COR_COD_ROS_TG_TOT]]</f>
        <v>-215</v>
      </c>
      <c r="OM102" s="15">
        <f>Tabla2[[#This Row],[PAS_1DU_COR_COD_ESC_TG_NEG]]-Tabla2[[#This Row],[ESC_1DU_COR_COD_ESC_TG_NEG]]</f>
        <v>0</v>
      </c>
      <c r="ON102" s="15">
        <f>Tabla2[[#This Row],[PAS_1DU_COR_COD_ESC_TG_NEU]]-Tabla2[[#This Row],[ESC_1DU_COR_COD_ESC_TG_NEU]]</f>
        <v>0</v>
      </c>
      <c r="OO102" s="15">
        <f>Tabla2[[#This Row],[PAS_1DU_COR_COD_ESC_TG_POS]]-Tabla2[[#This Row],[ESC_1DU_COR_COD_ESC_TG_POS]]</f>
        <v>-284</v>
      </c>
      <c r="OP102" s="15">
        <f>Tabla2[[#This Row],[PAS_1DU_COR_COD_ESC_TG_TOT]]-Tabla2[[#This Row],[ESC_1DU_COR_COD_ESC_TG_TOT]]</f>
        <v>-284</v>
      </c>
      <c r="OQ102" s="61">
        <v>338</v>
      </c>
      <c r="OR102" s="62">
        <v>85</v>
      </c>
      <c r="OS102" s="62">
        <v>-119</v>
      </c>
      <c r="OT102" s="62">
        <v>-3.75</v>
      </c>
      <c r="OU102" s="62">
        <v>322</v>
      </c>
      <c r="OV102" s="62">
        <v>0</v>
      </c>
      <c r="OW102" s="62">
        <v>-176</v>
      </c>
      <c r="OX102" s="62">
        <v>-69</v>
      </c>
      <c r="OY102" s="62">
        <v>0</v>
      </c>
      <c r="OZ102" s="62">
        <v>0</v>
      </c>
      <c r="PA102" s="62">
        <v>0</v>
      </c>
      <c r="PB102" s="62">
        <v>0</v>
      </c>
    </row>
    <row r="103" spans="1:418" x14ac:dyDescent="0.3">
      <c r="A103" s="2" t="s">
        <v>101</v>
      </c>
      <c r="B103" s="2">
        <v>40</v>
      </c>
      <c r="C103" s="2">
        <v>1</v>
      </c>
      <c r="D103" s="2">
        <v>40</v>
      </c>
      <c r="E103">
        <v>2.85</v>
      </c>
      <c r="F103">
        <v>681.94117647058829</v>
      </c>
      <c r="G103">
        <v>2.2000000000000002</v>
      </c>
      <c r="H103">
        <v>645.14285714285711</v>
      </c>
      <c r="I103">
        <v>2.85</v>
      </c>
      <c r="J103">
        <v>597.38888888888891</v>
      </c>
      <c r="K103">
        <v>2.6333333333333333</v>
      </c>
      <c r="L103">
        <v>640.36734693877554</v>
      </c>
      <c r="M103">
        <v>2.95</v>
      </c>
      <c r="N103">
        <v>700.66666666666663</v>
      </c>
      <c r="O103">
        <v>3.1</v>
      </c>
      <c r="P103">
        <v>772.70588235294122</v>
      </c>
      <c r="Q103">
        <v>3.85</v>
      </c>
      <c r="R103">
        <v>777.1</v>
      </c>
      <c r="S103">
        <v>3.3</v>
      </c>
      <c r="T103">
        <v>750.72727272727275</v>
      </c>
      <c r="U103">
        <v>2.9666666666666668</v>
      </c>
      <c r="V103">
        <v>698.73076923076928</v>
      </c>
      <c r="W103">
        <v>1.8</v>
      </c>
      <c r="X103">
        <v>459.05555555555554</v>
      </c>
      <c r="Y103">
        <v>1.7</v>
      </c>
      <c r="Z103">
        <v>494.1875</v>
      </c>
      <c r="AA103">
        <v>1.65</v>
      </c>
      <c r="AB103">
        <v>487.35294117647061</v>
      </c>
      <c r="AC103">
        <v>1.7166666666666666</v>
      </c>
      <c r="AD103">
        <v>479.50980392156862</v>
      </c>
      <c r="AE103">
        <v>1.7166666666666666</v>
      </c>
      <c r="AF103">
        <v>479.50980392156862</v>
      </c>
      <c r="AG103">
        <v>2.5499999999999998</v>
      </c>
      <c r="AH103">
        <v>626.6</v>
      </c>
      <c r="BM103">
        <v>2.5499999999999998</v>
      </c>
      <c r="BN103">
        <v>626.6</v>
      </c>
      <c r="BO103">
        <v>3.8</v>
      </c>
      <c r="BP103">
        <v>1152.9000000000001</v>
      </c>
      <c r="BQ103">
        <v>4</v>
      </c>
      <c r="BR103">
        <v>1229.2222222222222</v>
      </c>
      <c r="BS103">
        <v>3.5</v>
      </c>
      <c r="BT103">
        <v>1054.7</v>
      </c>
      <c r="BU103">
        <v>3.7666666666666666</v>
      </c>
      <c r="BV103">
        <v>1142.7241379310344</v>
      </c>
      <c r="BW103">
        <v>4.4000000000000004</v>
      </c>
      <c r="BX103">
        <v>1246.8</v>
      </c>
      <c r="BY103">
        <v>5</v>
      </c>
      <c r="BZ103">
        <v>1224.1111111111111</v>
      </c>
      <c r="CA103">
        <v>3.8</v>
      </c>
      <c r="CB103">
        <v>988.5</v>
      </c>
      <c r="CC103">
        <v>4.3793103448275863</v>
      </c>
      <c r="CD103">
        <v>1150.6896551724137</v>
      </c>
      <c r="CE103">
        <v>4.0677966101694913</v>
      </c>
      <c r="CF103">
        <v>1146.7068965517242</v>
      </c>
      <c r="CG103">
        <v>2.4</v>
      </c>
      <c r="CH103">
        <v>736.875</v>
      </c>
      <c r="CI103">
        <v>1.5</v>
      </c>
      <c r="CJ103">
        <v>404.25</v>
      </c>
      <c r="CK103">
        <v>2.2000000000000002</v>
      </c>
      <c r="CL103">
        <v>588.375</v>
      </c>
      <c r="CM103">
        <v>2.0333333333333332</v>
      </c>
      <c r="CN103">
        <v>576.5</v>
      </c>
      <c r="CO103">
        <v>1.2</v>
      </c>
      <c r="CP103">
        <v>505.57142857142856</v>
      </c>
      <c r="CQ103">
        <v>1.1111111111111112</v>
      </c>
      <c r="CR103">
        <v>408.83333333333331</v>
      </c>
      <c r="CS103">
        <v>2.1</v>
      </c>
      <c r="CT103">
        <v>571</v>
      </c>
      <c r="CU103">
        <v>1.4827586206896552</v>
      </c>
      <c r="CV103">
        <v>502.85714285714283</v>
      </c>
      <c r="CW103">
        <v>1.7627118644067796</v>
      </c>
      <c r="CX103">
        <v>542.13333333333333</v>
      </c>
      <c r="CY103">
        <v>2.9152542372881354</v>
      </c>
      <c r="CZ103">
        <v>882.57281553398059</v>
      </c>
      <c r="DA103">
        <v>3</v>
      </c>
      <c r="DB103">
        <v>806.5</v>
      </c>
      <c r="DC103">
        <v>2.9</v>
      </c>
      <c r="DD103">
        <v>796.9</v>
      </c>
      <c r="DE103">
        <v>2.4</v>
      </c>
      <c r="DF103">
        <v>674.7</v>
      </c>
      <c r="DG103">
        <v>2.7666666666666666</v>
      </c>
      <c r="DH103">
        <v>759.36666666666667</v>
      </c>
      <c r="DI103">
        <v>2.2999999999999998</v>
      </c>
      <c r="DJ103">
        <v>791.125</v>
      </c>
      <c r="DK103">
        <v>2.1111111111111112</v>
      </c>
      <c r="DL103">
        <v>659.5</v>
      </c>
      <c r="DM103">
        <v>2.7</v>
      </c>
      <c r="DN103">
        <v>677.4</v>
      </c>
      <c r="DO103">
        <v>2.3793103448275863</v>
      </c>
      <c r="DP103">
        <v>706.88461538461536</v>
      </c>
      <c r="DQ103">
        <v>2.5762711864406778</v>
      </c>
      <c r="DR103">
        <v>735</v>
      </c>
      <c r="DS103">
        <v>2.5762711864406778</v>
      </c>
      <c r="DT103">
        <v>735</v>
      </c>
      <c r="DU103">
        <v>2.8022598870056497</v>
      </c>
      <c r="DV103">
        <v>830.59748427672957</v>
      </c>
      <c r="EG103">
        <v>2</v>
      </c>
      <c r="EH103">
        <v>551</v>
      </c>
      <c r="EK103">
        <v>2</v>
      </c>
      <c r="EL103">
        <v>551</v>
      </c>
      <c r="EM103">
        <v>2</v>
      </c>
      <c r="EN103">
        <v>551</v>
      </c>
      <c r="EY103">
        <v>3</v>
      </c>
      <c r="EZ103">
        <v>974</v>
      </c>
      <c r="FC103">
        <v>3</v>
      </c>
      <c r="FD103">
        <v>974</v>
      </c>
      <c r="FE103">
        <v>3</v>
      </c>
      <c r="FF103">
        <v>974</v>
      </c>
      <c r="FG103">
        <v>2.5</v>
      </c>
      <c r="FH103">
        <v>762.5</v>
      </c>
      <c r="FS103">
        <v>6</v>
      </c>
      <c r="FT103">
        <v>1554</v>
      </c>
      <c r="FW103">
        <v>6</v>
      </c>
      <c r="FX103">
        <v>1554</v>
      </c>
      <c r="FY103">
        <v>6</v>
      </c>
      <c r="FZ103">
        <v>1554</v>
      </c>
      <c r="GA103">
        <v>6</v>
      </c>
      <c r="GB103">
        <v>1554</v>
      </c>
      <c r="GC103">
        <v>3.6666666666666665</v>
      </c>
      <c r="GD103">
        <v>1026.3333333333333</v>
      </c>
      <c r="GE103">
        <v>2.8166666666666669</v>
      </c>
      <c r="GF103">
        <v>834.22222222222217</v>
      </c>
      <c r="GG103">
        <v>2.25</v>
      </c>
      <c r="GH103">
        <v>1386.25</v>
      </c>
      <c r="GI103">
        <v>1.8</v>
      </c>
      <c r="GJ103">
        <v>676</v>
      </c>
      <c r="GK103">
        <v>0.44444444444444442</v>
      </c>
      <c r="GL103">
        <v>210</v>
      </c>
      <c r="GM103">
        <v>1.4814814814814814</v>
      </c>
      <c r="GN103">
        <v>745.78571428571433</v>
      </c>
      <c r="GO103">
        <v>1.625</v>
      </c>
      <c r="GP103">
        <v>588</v>
      </c>
      <c r="GQ103">
        <v>2.2000000000000002</v>
      </c>
      <c r="GR103">
        <v>616.125</v>
      </c>
      <c r="GS103">
        <v>3.125</v>
      </c>
      <c r="GT103">
        <v>1357.2</v>
      </c>
      <c r="GU103">
        <v>2.3076923076923075</v>
      </c>
      <c r="GV103">
        <v>814.16666666666663</v>
      </c>
      <c r="GW103">
        <v>1.8867924528301887</v>
      </c>
      <c r="GX103">
        <v>784.25</v>
      </c>
      <c r="GY103">
        <v>3.875</v>
      </c>
      <c r="GZ103">
        <v>1397.2857142857142</v>
      </c>
      <c r="HA103">
        <v>4.5</v>
      </c>
      <c r="HB103">
        <v>1420.1111111111111</v>
      </c>
      <c r="HC103">
        <v>5.1111111111111107</v>
      </c>
      <c r="HD103">
        <v>1401.2222222222222</v>
      </c>
      <c r="HE103">
        <v>4.5185185185185182</v>
      </c>
      <c r="HF103">
        <v>1406.92</v>
      </c>
      <c r="HG103">
        <v>4.875</v>
      </c>
      <c r="HH103">
        <v>1418.625</v>
      </c>
      <c r="HI103">
        <v>4</v>
      </c>
      <c r="HJ103">
        <v>1302.1111111111111</v>
      </c>
      <c r="HK103">
        <v>3.75</v>
      </c>
      <c r="HL103">
        <v>1292.7142857142858</v>
      </c>
      <c r="HM103">
        <v>4.1923076923076925</v>
      </c>
      <c r="HN103">
        <v>1338.2083333333333</v>
      </c>
      <c r="HO103">
        <v>4.3584905660377355</v>
      </c>
      <c r="HP103">
        <v>1373.2653061224489</v>
      </c>
      <c r="HQ103">
        <v>3.1226415094339623</v>
      </c>
      <c r="HR103">
        <v>1140.5679012345679</v>
      </c>
      <c r="HS103">
        <v>2.25</v>
      </c>
      <c r="HT103">
        <v>696.33333333333337</v>
      </c>
      <c r="HU103">
        <v>1.9</v>
      </c>
      <c r="HV103">
        <v>681.75</v>
      </c>
      <c r="HW103">
        <v>2.8888888888888888</v>
      </c>
      <c r="HX103">
        <v>820.22222222222217</v>
      </c>
      <c r="HY103">
        <v>2.3333333333333335</v>
      </c>
      <c r="HZ103">
        <v>739.73913043478262</v>
      </c>
      <c r="IA103">
        <v>3</v>
      </c>
      <c r="IB103">
        <v>904.25</v>
      </c>
      <c r="IC103">
        <v>2.4</v>
      </c>
      <c r="ID103">
        <v>743.8</v>
      </c>
      <c r="IE103">
        <v>2.625</v>
      </c>
      <c r="IF103">
        <v>724</v>
      </c>
      <c r="IG103">
        <v>2.6538461538461537</v>
      </c>
      <c r="IH103">
        <v>787.07692307692309</v>
      </c>
      <c r="II103">
        <v>2.4905660377358489</v>
      </c>
      <c r="IJ103">
        <v>764.85714285714289</v>
      </c>
      <c r="IK103">
        <v>2.4905660377358489</v>
      </c>
      <c r="IL103">
        <v>764.85714285714289</v>
      </c>
      <c r="IM103">
        <v>2.9119496855345912</v>
      </c>
      <c r="IN103">
        <v>998.95384615384614</v>
      </c>
      <c r="IO103">
        <v>0</v>
      </c>
      <c r="IS103">
        <v>0</v>
      </c>
      <c r="IU103">
        <v>0</v>
      </c>
      <c r="IW103">
        <v>0</v>
      </c>
      <c r="JA103">
        <v>1</v>
      </c>
      <c r="JB103">
        <v>479</v>
      </c>
      <c r="JC103">
        <v>0.5</v>
      </c>
      <c r="JD103">
        <v>479</v>
      </c>
      <c r="JE103">
        <v>0.2857142857142857</v>
      </c>
      <c r="JF103">
        <v>479</v>
      </c>
      <c r="JG103">
        <v>6</v>
      </c>
      <c r="JH103">
        <v>1910</v>
      </c>
      <c r="JK103">
        <v>6</v>
      </c>
      <c r="JL103">
        <v>2276</v>
      </c>
      <c r="JM103">
        <v>6</v>
      </c>
      <c r="JN103">
        <v>2032</v>
      </c>
      <c r="JO103">
        <v>5.5</v>
      </c>
      <c r="JP103">
        <v>1614</v>
      </c>
      <c r="JS103">
        <v>4</v>
      </c>
      <c r="JT103">
        <v>1065</v>
      </c>
      <c r="JU103">
        <v>4.75</v>
      </c>
      <c r="JV103">
        <v>1339.5</v>
      </c>
      <c r="JW103">
        <v>5.2857142857142856</v>
      </c>
      <c r="JX103">
        <v>1636.2857142857142</v>
      </c>
      <c r="JY103">
        <v>2.7857142857142856</v>
      </c>
      <c r="JZ103">
        <v>1491.625</v>
      </c>
      <c r="KA103">
        <v>3</v>
      </c>
      <c r="KB103">
        <v>926</v>
      </c>
      <c r="KE103">
        <v>3</v>
      </c>
      <c r="KF103">
        <v>746</v>
      </c>
      <c r="KG103">
        <v>3</v>
      </c>
      <c r="KH103">
        <v>866</v>
      </c>
      <c r="KI103">
        <v>2.5</v>
      </c>
      <c r="KJ103">
        <v>691</v>
      </c>
      <c r="KM103">
        <v>3</v>
      </c>
      <c r="KN103">
        <v>387</v>
      </c>
      <c r="KO103">
        <v>2.75</v>
      </c>
      <c r="KP103">
        <v>539</v>
      </c>
      <c r="KQ103">
        <v>2.8571428571428572</v>
      </c>
      <c r="KR103">
        <v>679.14285714285711</v>
      </c>
      <c r="KS103">
        <v>2.8571428571428572</v>
      </c>
      <c r="KT103">
        <v>679.14285714285711</v>
      </c>
      <c r="KU103">
        <v>2.8095238095238093</v>
      </c>
      <c r="KV103">
        <v>1112.4666666666667</v>
      </c>
      <c r="KW103">
        <v>2.9</v>
      </c>
      <c r="KX103">
        <v>1010.696551724138</v>
      </c>
      <c r="KY103" s="15">
        <f>Tabla2[[#This Row],[ROS_NUM_COR_COD_ROS_TG_NEG]]-Tabla2[[#This Row],[PAS_NUM_COR_COD_ROS_TG_NEG]]</f>
        <v>1.9249999999999998</v>
      </c>
      <c r="KZ103" s="15">
        <f>Tabla2[[#This Row],[ROS_DUR_COR_COD_ROS_TG_NEG]]-Tabla2[[#This Row],[PAS_DUR_COR_COD_ROS_TG_NEG]]</f>
        <v>717.95833333333337</v>
      </c>
      <c r="LA103" s="15">
        <f>Tabla2[[#This Row],[ROS_NUM_COR_COD_ROS_TG_NEU]]-Tabla2[[#This Row],[PAS_NUM_COR_COD_ROS_TG_NEU]]</f>
        <v>0.89999999999999991</v>
      </c>
      <c r="LB103" s="15">
        <f>Tabla2[[#This Row],[ROS_DUR_COR_COD_ROS_TG_NEU]]-Tabla2[[#This Row],[PAS_DUR_COR_COD_ROS_TG_NEU]]</f>
        <v>529.40522875816987</v>
      </c>
      <c r="LC103" s="15">
        <f>Tabla2[[#This Row],[ROS_NUM_COR_COD_ROS_TG_POS]]-Tabla2[[#This Row],[PAS_NUM_COR_COD_ROS_TG_POS]]</f>
        <v>-0.10000000000000009</v>
      </c>
      <c r="LD103" s="15">
        <f>Tabla2[[#This Row],[ROS_DUR_COR_COD_ROS_TG_POS]]-Tabla2[[#This Row],[PAS_DUR_COR_COD_ROS_TG_POS]]</f>
        <v>515.61428571428576</v>
      </c>
      <c r="LE103" s="15">
        <f>Tabla2[[#This Row],[ROS_NUM_COR_COD_ROS_TG_TOT]]-Tabla2[[#This Row],[PAS_NUM_COR_COD_ROS_TG_TOT]]</f>
        <v>0.89230769230769269</v>
      </c>
      <c r="LF103" s="15">
        <f>Tabla2[[#This Row],[ROS_DUR_COR_COD_ROS_TG_TOT]]-Tabla2[[#This Row],[PAS_DUR_COR_COD_ROS_TG_TOT]]</f>
        <v>587.48106060606051</v>
      </c>
      <c r="LG103" s="15">
        <f>Tabla2[[#This Row],[ROS_NUM_COR_COD_ESC_TG_NEG]]-Tabla2[[#This Row],[PAS_NUM_COR_COD_ESC_TG_NEG]]</f>
        <v>-1.2250000000000001</v>
      </c>
      <c r="LH103" s="15">
        <f>Tabla2[[#This Row],[ROS_DUR_COR_COD_ESC_TG_NEG]]-Tabla2[[#This Row],[PAS_DUR_COR_COD_ESC_TG_NEG]]</f>
        <v>-93.941176470588289</v>
      </c>
      <c r="LI103" s="15">
        <f>Tabla2[[#This Row],[ROS_NUM_COR_COD_ESC_TG_NEU]]-Tabla2[[#This Row],[PAS_NUM_COR_COD_ESC_TG_NEU]]</f>
        <v>0</v>
      </c>
      <c r="LJ103" s="15">
        <f>Tabla2[[#This Row],[ROS_NUM_COR_COD_ESC_TG_NEG]]-Tabla2[[#This Row],[PAS_NUM_COR_COD_ESC_TG_NEG]]</f>
        <v>-1.2250000000000001</v>
      </c>
      <c r="LK103" s="15">
        <f>Tabla2[[#This Row],[ROS_NUM_COR_COD_ESC_TG_POS]]-Tabla2[[#This Row],[PAS_NUM_COR_COD_ESC_TG_POS]]</f>
        <v>0.27499999999999991</v>
      </c>
      <c r="LL103" s="15">
        <f>Tabla2[[#This Row],[ROS_DUR_COR_COD_ESC_TG_POS]]-Tabla2[[#This Row],[PAS_DUR_COR_COD_ESC_TG_POS]]</f>
        <v>759.81111111111113</v>
      </c>
      <c r="LM103" s="15">
        <f>Tabla2[[#This Row],[ROS_NUM_COR_COD_ESC_TG_TOT]]-Tabla2[[#This Row],[PAS_NUM_COR_COD_ESC_TG_TOT]]</f>
        <v>-0.32564102564102582</v>
      </c>
      <c r="LN103" s="15">
        <f>Tabla2[[#This Row],[ROS_DUR_COR_COD_ESC_TG_TOT]]-Tabla2[[#This Row],[PAS_DUR_COR_COD_ESC_TG_TOT]]</f>
        <v>173.79931972789109</v>
      </c>
      <c r="LO103" s="15">
        <f>Tabla2[[#This Row],[PAS_NUM_COR_COD_ROS_TG_NEG]]-Tabla2[[#This Row],[ESC_NUM_COR_COD_ROS_TG_NEG]]</f>
        <v>1.7500000000000002</v>
      </c>
      <c r="LP103" s="15">
        <f>Tabla2[[#This Row],[PAS_DUR_COR_COD_ROS_TG_NEG]]-Tabla2[[#This Row],[ESC_DUR_COR_COD_ROS_TG_NEG]]</f>
        <v>195.09523809523807</v>
      </c>
      <c r="LQ103" s="15">
        <f>Tabla2[[#This Row],[PAS_NUM_COR_COD_ROS_TG_NEU]]-Tabla2[[#This Row],[ESC_NUM_COR_COD_ROS_TG_NEU]]</f>
        <v>1.9888888888888889</v>
      </c>
      <c r="LR103" s="15">
        <f>Tabla2[[#This Row],[PAS_DUR_COR_COD_ROS_TG_NEU]]-Tabla2[[#This Row],[ESC_DUR_COR_COD_ROS_TG_NEU]]</f>
        <v>363.8725490196079</v>
      </c>
      <c r="LS103" s="15">
        <f>Tabla2[[#This Row],[PAS_NUM_COR_COD_ROS_TG_POS]]-Tabla2[[#This Row],[ESC_NUM_COR_COD_ROS_TG_POS]]</f>
        <v>1.75</v>
      </c>
      <c r="LT103" s="15">
        <f>Tabla2[[#This Row],[PAS_DUR_COR_COD_ROS_TG_POS]]-Tabla2[[#This Row],[ESC_DUR_COR_COD_ROS_TG_POS]]</f>
        <v>206.10000000000002</v>
      </c>
      <c r="LU103" s="15">
        <f>Tabla2[[#This Row],[PAS_NUM_COR_COD_ROS_TG_TOT]]-Tabla2[[#This Row],[ESC_NUM_COR_COD_ROS_TG_TOT]]</f>
        <v>1.8172413793103446</v>
      </c>
      <c r="LV103" s="15">
        <f>Tabla2[[#This Row],[PAS_DUR_COR_COD_ROS_TG_TOT]]-Tabla2[[#This Row],[ESC_DUR_COR_COD_ROS_TG_TOT]]</f>
        <v>247.87012987012992</v>
      </c>
      <c r="LW103" s="15">
        <f>Tabla2[[#This Row],[PAS_NUM_COR_COD_ESC_TG_NEG]]-Tabla2[[#This Row],[ESC_NUM_COR_COD_ESC_TG_NEG]]</f>
        <v>-1.5500000000000003</v>
      </c>
      <c r="LX103" s="15">
        <f>Tabla2[[#This Row],[PAS_DUR_COR_COD_ESC_TG_NEG]]-Tabla2[[#This Row],[ESC_DUR_COR_COD_ESC_TG_NEG]]</f>
        <v>-564.85882352941167</v>
      </c>
      <c r="LY103" s="15">
        <f>Tabla2[[#This Row],[PAS_NUM_COR_COD_ESC_TG_NEU]]-Tabla2[[#This Row],[ESC_NUM_COR_COD_ESC_TG_NEU]]</f>
        <v>-2.8</v>
      </c>
      <c r="LZ103" s="15">
        <f>Tabla2[[#This Row],[PAS_DUR_COR_COD_ESC_TG_NEU]]-Tabla2[[#This Row],[ESC_DUR_COR_COD_ESC_TG_NEU]]</f>
        <v>-578.96825396825398</v>
      </c>
      <c r="MA103" s="15">
        <f>Tabla2[[#This Row],[PAS_NUM_COR_COD_ESC_TG_POS]]-Tabla2[[#This Row],[ESC_NUM_COR_COD_ESC_TG_POS]]</f>
        <v>-0.94999999999999973</v>
      </c>
      <c r="MB103" s="15">
        <f>Tabla2[[#This Row],[PAS_DUR_COR_COD_ESC_TG_POS]]-Tabla2[[#This Row],[ESC_DUR_COR_COD_ESC_TG_POS]]</f>
        <v>-391.11111111111109</v>
      </c>
      <c r="MC103" s="15">
        <f>Tabla2[[#This Row],[PAS_NUM_COR_COD_ESC_TG_TOT]]-Tabla2[[#This Row],[ESC_NUM_COR_COD_ESC_TG_TOT]]</f>
        <v>-1.745977011494253</v>
      </c>
      <c r="MD103" s="15">
        <f>Tabla2[[#This Row],[PAS_DUR_COR_COD_ESC_TG_TOT]]-Tabla2[[#This Row],[ESC_DUR_COR_COD_ESC_TG_TOT]]</f>
        <v>-510.32230823363818</v>
      </c>
      <c r="ME103" s="42">
        <f>Tabla25[[#This Row],[PAS_NUM_COR_COD_ROS_TG_NEG]]-Tabla25[[#This Row],[PAS_NUM_COR_COD_ESC_TG_NEG]]</f>
        <v>0.10000000000000009</v>
      </c>
      <c r="MF103" s="42">
        <f>Tabla25[[#This Row],[PAS_NUM_COR_COD_ROS_TG_NEU]]-Tabla25[[#This Row],[PAS_NUM_COR_COD_ESC_TG_NEU]]</f>
        <v>0.89999999999999991</v>
      </c>
      <c r="MG103" s="42">
        <f>Tabla25[[#This Row],[PAS_NUM_COR_COD_ROS_TG_POS]]-Tabla25[[#This Row],[PAS_NUM_COR_COD_ESC_TG_POS]]</f>
        <v>1</v>
      </c>
      <c r="MH103" s="42">
        <f>Tabla25[[#This Row],[PAS_NUM_COR_COD_ROS_TG_TOT]]-Tabla25[[#This Row],[PAS_NUM_COR_COD_ESC_TG_TOT]]</f>
        <v>0.66666666666666652</v>
      </c>
      <c r="MI103" s="42">
        <f>Tabla25[[#This Row],[PAS_DUR_COR_COD_ROS_TG_NEG]]-Tabla25[[#This Row],[PAS_DUR_COR_COD_ESC_TG_NEG]]</f>
        <v>18.72549019607834</v>
      </c>
      <c r="MJ103" s="42">
        <f>Tabla25[[#This Row],[PAS_DUR_COR_COD_ROS_TG_NEU]]-Tabla25[[#This Row],[PAS_DUR_COR_COD_ESC_TG_NEU]]</f>
        <v>127.56302521008411</v>
      </c>
      <c r="MK103" s="42">
        <f>Tabla25[[#This Row],[PAS_DUR_COR_COD_ROS_TG_POS]]-Tabla25[[#This Row],[PAS_DUR_COR_COD_ESC_TG_POS]]</f>
        <v>179.71111111111111</v>
      </c>
      <c r="ML103" s="42">
        <f>Tabla25[[#This Row],[PAS_DUR_COR_COD_ROS_TG_TOT]]-Tabla25[[#This Row],[PAS_DUR_COR_COD_ESC_TG_TOT]]</f>
        <v>110.35992578849721</v>
      </c>
      <c r="MM103" s="44">
        <f>Tabla25[[#This Row],[ESC_NUM_COR_COD_ROS_TG_NEG]]-Tabla25[[#This Row],[ESC_NUM_COR_COD_ESC_TG_NEG]]</f>
        <v>-3.2</v>
      </c>
      <c r="MN103" s="44">
        <f>Tabla25[[#This Row],[ESC_NUM_COR_COD_ROS_TG_NEU]]-Tabla25[[#This Row],[ESC_NUM_COR_COD_ESC_TG_NEU]]</f>
        <v>-3.8888888888888888</v>
      </c>
      <c r="MO103" s="44">
        <f>Tabla25[[#This Row],[ESC_NUM_COR_COD_ROS_TG_POS]]-Tabla25[[#This Row],[ESC_NUM_COR_COD_ESC_TG_POS]]</f>
        <v>-1.6999999999999997</v>
      </c>
      <c r="MP103" s="44">
        <f>Tabla25[[#This Row],[ESC_NUM_COR_COD_ROS_TG_TOT]]-Tabla25[[#This Row],[ESC_NUM_COR_COD_ESC_TG_TOT]]</f>
        <v>-2.896551724137931</v>
      </c>
      <c r="MQ103" s="44">
        <f>Tabla25[[#This Row],[ESC_DUR_COR_COD_ROS_TG_NEG]]-Tabla25[[#This Row],[ESC_DUR_COR_COD_ESC_TG_NEG]]</f>
        <v>-741.2285714285714</v>
      </c>
      <c r="MR103" s="44">
        <f>Tabla25[[#This Row],[ESC_DUR_COR_COD_ROS_TG_NEU]]-Tabla25[[#This Row],[ESC_DUR_COR_COD_ESC_TG_NEU]]</f>
        <v>-815.27777777777783</v>
      </c>
      <c r="MS103" s="44">
        <f>Tabla25[[#This Row],[ESC_DUR_COR_COD_ROS_TG_POS]]-Tabla25[[#This Row],[ESC_DUR_COR_COD_ESC_TG_POS]]</f>
        <v>-417.5</v>
      </c>
      <c r="MT103" s="44">
        <f>Tabla25[[#This Row],[ESC_DUR_COR_COD_ROS_TG_TOT]]-Tabla25[[#This Row],[ESC_DUR_COR_COD_ESC_TG_TOT]]</f>
        <v>-647.83251231527083</v>
      </c>
      <c r="MU103" s="47">
        <f>Tabla25[[#This Row],[ROS_NUM_COR_COD_ROS_TG_NEG]]-Tabla25[[#This Row],[ROS_NUM_COR_COD_ESC_TG_NEG]]</f>
        <v>3.25</v>
      </c>
      <c r="MV103" s="47">
        <f>Tabla25[[#This Row],[ROS_NUM_COR_COD_ROS_TG_NEU]]-Tabla25[[#This Row],[ROS_NUM_COR_COD_ESC_TG_NEU]]</f>
        <v>1.7999999999999998</v>
      </c>
      <c r="MW103" s="47">
        <f>Tabla25[[#This Row],[ROS_NUM_COR_COD_ROS_TG_POS]]-Tabla25[[#This Row],[ROS_NUM_COR_COD_ESC_TG_POS]]</f>
        <v>0.625</v>
      </c>
      <c r="MX103" s="47">
        <f>Tabla25[[#This Row],[ROS_NUM_COR_COD_ROS_TG_TOT]]-Tabla25[[#This Row],[ROS_NUM_COR_COD_ESC_TG_TOT]]</f>
        <v>1.884615384615385</v>
      </c>
      <c r="MY103" s="47">
        <f>Tabla25[[#This Row],[ROS_DUR_COR_COD_ROS_TG_NEG]]-Tabla25[[#This Row],[ROS_DUR_COR_COD_ESC_TG_NEG]]</f>
        <v>830.625</v>
      </c>
      <c r="MZ103" s="47">
        <f>Tabla25[[#This Row],[ROS_DUR_COR_COD_ROS_TG_NEU]]-Tabla25[[#This Row],[ROS_DUR_COR_COD_ESC_TG_NEU]]</f>
        <v>685.98611111111109</v>
      </c>
      <c r="NA103" s="47">
        <f>Tabla25[[#This Row],[ROS_DUR_COR_COD_ROS_TG_POS]]-Tabla25[[#This Row],[ROS_DUR_COR_COD_ESC_TG_POS]]</f>
        <v>-64.485714285714266</v>
      </c>
      <c r="NB103" s="47">
        <f>Tabla25[[#This Row],[ROS_DUR_COR_COD_ROS_TG_TOT]]-Tabla25[[#This Row],[ROS_DUR_COR_COD_ESC_TG_TOT]]</f>
        <v>524.04166666666663</v>
      </c>
      <c r="NC103">
        <v>236.5</v>
      </c>
      <c r="ND103">
        <v>251</v>
      </c>
      <c r="NE103">
        <v>345.28571428571428</v>
      </c>
      <c r="NF103">
        <v>273.66666666666669</v>
      </c>
      <c r="NG103">
        <v>265.39999999999998</v>
      </c>
      <c r="NH103">
        <v>208</v>
      </c>
      <c r="NI103">
        <v>227.4</v>
      </c>
      <c r="NJ103">
        <v>229.33333333333334</v>
      </c>
      <c r="NK103">
        <v>295.71428571428572</v>
      </c>
      <c r="NL103">
        <v>235</v>
      </c>
      <c r="NM103">
        <v>198.375</v>
      </c>
      <c r="NN103">
        <v>241.28571428571428</v>
      </c>
      <c r="NO103">
        <v>308.10000000000002</v>
      </c>
      <c r="NP103">
        <v>238.44444444444446</v>
      </c>
      <c r="NQ103">
        <v>285.3</v>
      </c>
      <c r="NR103">
        <v>278.62068965517244</v>
      </c>
      <c r="NS103">
        <v>199.83333333333334</v>
      </c>
      <c r="NT103">
        <v>202.88235294117646</v>
      </c>
      <c r="NU103">
        <v>173</v>
      </c>
      <c r="NV103">
        <v>191.01818181818183</v>
      </c>
      <c r="NW103">
        <v>196.1764705882353</v>
      </c>
      <c r="NX103">
        <v>142.42857142857142</v>
      </c>
      <c r="NY103">
        <v>167</v>
      </c>
      <c r="NZ103">
        <v>170.10204081632654</v>
      </c>
      <c r="OA103" s="15">
        <f>Tabla2[[#This Row],[ROS_1DU_COR_COD_ROS_TG_NEG]]-Tabla2[[#This Row],[PAS_1DU_COR_COD_ROS_TG_NEG]]</f>
        <v>36.666666666666657</v>
      </c>
      <c r="OB103" s="15">
        <f>Tabla2[[#This Row],[ROS_1DU_COR_COD_ROS_TG_NEU]]-Tabla2[[#This Row],[PAS_1DU_COR_COD_ROS_TG_NEU]]</f>
        <v>48.117647058823536</v>
      </c>
      <c r="OC103" s="15">
        <f>Tabla2[[#This Row],[ROS_1DU_COR_COD_ROS_TG_POS]]-Tabla2[[#This Row],[PAS_1DU_COR_COD_ROS_TG_POS]]</f>
        <v>172.28571428571428</v>
      </c>
      <c r="OD103" s="15">
        <f>Tabla2[[#This Row],[ROS_1DU_COR_COD_ROS_TG_TOT]]-Tabla2[[#This Row],[PAS_1DU_COR_COD_ROS_TG_TOT]]</f>
        <v>82.648484848484856</v>
      </c>
      <c r="OE103" s="15">
        <f>Tabla2[[#This Row],[ROS_1DU_COR_COD_ESC_TG_NEG]]-Tabla2[[#This Row],[PAS_1DU_COR_COD_ESC_TG_NEG]]</f>
        <v>69.223529411764673</v>
      </c>
      <c r="OF103" s="15">
        <f>Tabla2[[#This Row],[ROS_1DU_COR_COD_ESC_TG_NEU]]-Tabla2[[#This Row],[PAS_1DU_COR_COD_ESC_TG_NEU]]</f>
        <v>65.571428571428584</v>
      </c>
      <c r="OG103" s="15">
        <f>Tabla2[[#This Row],[ROS_1DU_COR_COD_ESC_TG_POS]]-Tabla2[[#This Row],[PAS_1DU_COR_COD_ESC_TG_POS]]</f>
        <v>60.400000000000006</v>
      </c>
      <c r="OH103" s="15">
        <f>Tabla2[[#This Row],[ROS_1DU_COR_COD_ESC_TG_TOT]]-Tabla2[[#This Row],[PAS_1DU_COR_COD_ESC_TG_TOT]]</f>
        <v>59.231292517006807</v>
      </c>
      <c r="OI103" s="15">
        <f>Tabla2[[#This Row],[PAS_1DU_COR_COD_ROS_TG_NEG]]-Tabla2[[#This Row],[ESC_1DU_COR_COD_ROS_TG_NEG]]</f>
        <v>-95.88095238095238</v>
      </c>
      <c r="OJ103" s="15">
        <f>Tabla2[[#This Row],[PAS_1DU_COR_COD_ROS_TG_NEU]]-Tabla2[[#This Row],[ESC_1DU_COR_COD_ROS_TG_NEU]]</f>
        <v>-32.117647058823536</v>
      </c>
      <c r="OK103" s="15">
        <f>Tabla2[[#This Row],[PAS_1DU_COR_COD_ROS_TG_POS]]-Tabla2[[#This Row],[ESC_1DU_COR_COD_ROS_TG_POS]]</f>
        <v>-25.375</v>
      </c>
      <c r="OL103" s="15">
        <f>Tabla2[[#This Row],[PAS_1DU_COR_COD_ROS_TG_TOT]]-Tabla2[[#This Row],[ESC_1DU_COR_COD_ROS_TG_TOT]]</f>
        <v>-50.267532467532448</v>
      </c>
      <c r="OM103" s="15">
        <f>Tabla2[[#This Row],[PAS_1DU_COR_COD_ESC_TG_NEG]]-Tabla2[[#This Row],[ESC_1DU_COR_COD_ESC_TG_NEG]]</f>
        <v>-111.92352941176472</v>
      </c>
      <c r="ON103" s="15">
        <f>Tabla2[[#This Row],[PAS_1DU_COR_COD_ESC_TG_NEU]]-Tabla2[[#This Row],[ESC_1DU_COR_COD_ESC_TG_NEU]]</f>
        <v>-96.015873015873041</v>
      </c>
      <c r="OO103" s="15">
        <f>Tabla2[[#This Row],[PAS_1DU_COR_COD_ESC_TG_POS]]-Tabla2[[#This Row],[ESC_1DU_COR_COD_ESC_TG_POS]]</f>
        <v>-118.30000000000001</v>
      </c>
      <c r="OP103" s="15">
        <f>Tabla2[[#This Row],[PAS_1DU_COR_COD_ESC_TG_TOT]]-Tabla2[[#This Row],[ESC_1DU_COR_COD_ESC_TG_TOT]]</f>
        <v>-108.51864883884591</v>
      </c>
      <c r="OQ103" s="61">
        <v>-28.899999999999977</v>
      </c>
      <c r="OR103" s="62">
        <v>43</v>
      </c>
      <c r="OS103" s="62">
        <v>117.88571428571427</v>
      </c>
      <c r="OT103" s="62">
        <v>44.333333333333343</v>
      </c>
      <c r="OU103" s="62">
        <v>-12.3857142857143</v>
      </c>
      <c r="OV103" s="62">
        <v>-3.4444444444444571</v>
      </c>
      <c r="OW103" s="62">
        <v>-86.925000000000011</v>
      </c>
      <c r="OX103" s="62">
        <v>-37.334975369458164</v>
      </c>
      <c r="OY103" s="62">
        <v>3.6568627450980387</v>
      </c>
      <c r="OZ103" s="62">
        <v>60.453781512605048</v>
      </c>
      <c r="PA103" s="62">
        <v>6</v>
      </c>
      <c r="PB103" s="62">
        <v>20.916141001855294</v>
      </c>
    </row>
    <row r="104" spans="1:418" x14ac:dyDescent="0.3">
      <c r="A104" s="2" t="s">
        <v>102</v>
      </c>
      <c r="B104" s="2">
        <v>40</v>
      </c>
      <c r="C104" s="2">
        <v>1</v>
      </c>
      <c r="D104" s="2">
        <v>49</v>
      </c>
      <c r="E104">
        <v>4.0999999999999996</v>
      </c>
      <c r="F104">
        <v>1074.0999999999999</v>
      </c>
      <c r="G104">
        <v>4.2</v>
      </c>
      <c r="H104">
        <v>1006.3</v>
      </c>
      <c r="I104">
        <v>3.35</v>
      </c>
      <c r="J104">
        <v>807.52631578947364</v>
      </c>
      <c r="K104">
        <v>3.8833333333333333</v>
      </c>
      <c r="L104">
        <v>965.27118644067798</v>
      </c>
      <c r="M104">
        <v>3.4</v>
      </c>
      <c r="N104">
        <v>886.6</v>
      </c>
      <c r="O104">
        <v>3.8</v>
      </c>
      <c r="P104">
        <v>993.10526315789468</v>
      </c>
      <c r="Q104">
        <v>4.9000000000000004</v>
      </c>
      <c r="R104">
        <v>1244.5263157894738</v>
      </c>
      <c r="S104">
        <v>4.0333333333333332</v>
      </c>
      <c r="T104">
        <v>1038.7413793103449</v>
      </c>
      <c r="U104">
        <v>3.9583333333333335</v>
      </c>
      <c r="V104">
        <v>1001.6923076923077</v>
      </c>
      <c r="W104">
        <v>1.85</v>
      </c>
      <c r="X104">
        <v>566.5</v>
      </c>
      <c r="Y104">
        <v>2.1</v>
      </c>
      <c r="Z104">
        <v>553.68421052631584</v>
      </c>
      <c r="AA104">
        <v>1.8</v>
      </c>
      <c r="AB104">
        <v>495.5263157894737</v>
      </c>
      <c r="AC104">
        <v>1.9166666666666667</v>
      </c>
      <c r="AD104">
        <v>539.05172413793105</v>
      </c>
      <c r="AE104">
        <v>1.9166666666666667</v>
      </c>
      <c r="AF104">
        <v>539.05172413793105</v>
      </c>
      <c r="AG104">
        <v>3.2777777777777777</v>
      </c>
      <c r="AH104">
        <v>848.36</v>
      </c>
      <c r="BM104">
        <v>3.2777777777777777</v>
      </c>
      <c r="BN104">
        <v>848.36</v>
      </c>
      <c r="BO104">
        <v>3.9</v>
      </c>
      <c r="BP104">
        <v>1288.5</v>
      </c>
      <c r="BQ104">
        <v>4.8888888888888893</v>
      </c>
      <c r="BR104">
        <v>1246.3333333333333</v>
      </c>
      <c r="BS104">
        <v>3.3</v>
      </c>
      <c r="BT104">
        <v>896.7</v>
      </c>
      <c r="BU104">
        <v>4</v>
      </c>
      <c r="BV104">
        <v>1129.3333333333333</v>
      </c>
      <c r="BW104">
        <v>4.5555555555555554</v>
      </c>
      <c r="BX104">
        <v>1147.7777777777778</v>
      </c>
      <c r="BY104">
        <v>4.666666666666667</v>
      </c>
      <c r="BZ104">
        <v>1040.2222222222222</v>
      </c>
      <c r="CA104">
        <v>4.0999999999999996</v>
      </c>
      <c r="CB104">
        <v>1197.3333333333333</v>
      </c>
      <c r="CC104">
        <v>4.4285714285714288</v>
      </c>
      <c r="CD104">
        <v>1128.4444444444443</v>
      </c>
      <c r="CE104">
        <v>4.2105263157894735</v>
      </c>
      <c r="CF104">
        <v>1128.8888888888889</v>
      </c>
      <c r="CG104">
        <v>2.6</v>
      </c>
      <c r="CH104">
        <v>1021.5714285714286</v>
      </c>
      <c r="CI104">
        <v>2.1111111111111112</v>
      </c>
      <c r="CJ104">
        <v>670.85714285714289</v>
      </c>
      <c r="CK104">
        <v>3.9</v>
      </c>
      <c r="CL104">
        <v>1152</v>
      </c>
      <c r="CM104">
        <v>2.896551724137931</v>
      </c>
      <c r="CN104">
        <v>957.40909090909088</v>
      </c>
      <c r="CO104">
        <v>2.2222222222222223</v>
      </c>
      <c r="CP104">
        <v>723</v>
      </c>
      <c r="CQ104">
        <v>2.4444444444444446</v>
      </c>
      <c r="CR104">
        <v>895.14285714285711</v>
      </c>
      <c r="CS104">
        <v>3.2</v>
      </c>
      <c r="CT104">
        <v>936.5</v>
      </c>
      <c r="CU104">
        <v>2.6428571428571428</v>
      </c>
      <c r="CV104">
        <v>849.6521739130435</v>
      </c>
      <c r="CW104">
        <v>2.7719298245614037</v>
      </c>
      <c r="CX104">
        <v>902.33333333333337</v>
      </c>
      <c r="CY104">
        <v>3.4912280701754388</v>
      </c>
      <c r="CZ104">
        <v>1025.909090909091</v>
      </c>
      <c r="DA104">
        <v>1.7</v>
      </c>
      <c r="DB104">
        <v>592.5</v>
      </c>
      <c r="DC104">
        <v>2</v>
      </c>
      <c r="DD104">
        <v>614.28571428571433</v>
      </c>
      <c r="DE104">
        <v>1.4</v>
      </c>
      <c r="DF104">
        <v>565.28571428571433</v>
      </c>
      <c r="DG104">
        <v>1.6896551724137931</v>
      </c>
      <c r="DH104">
        <v>590.77272727272725</v>
      </c>
      <c r="DI104">
        <v>2.4444444444444446</v>
      </c>
      <c r="DJ104">
        <v>632.125</v>
      </c>
      <c r="DK104">
        <v>1.5555555555555556</v>
      </c>
      <c r="DL104">
        <v>527.42857142857144</v>
      </c>
      <c r="DM104">
        <v>1.6</v>
      </c>
      <c r="DN104">
        <v>477.875</v>
      </c>
      <c r="DO104">
        <v>1.8571428571428572</v>
      </c>
      <c r="DP104">
        <v>546.60869565217388</v>
      </c>
      <c r="DQ104">
        <v>1.7719298245614035</v>
      </c>
      <c r="DR104">
        <v>568.20000000000005</v>
      </c>
      <c r="DS104">
        <v>1.7719298245614035</v>
      </c>
      <c r="DT104">
        <v>568.20000000000005</v>
      </c>
      <c r="DU104">
        <v>2.9181286549707601</v>
      </c>
      <c r="DV104">
        <v>882.875</v>
      </c>
      <c r="DY104">
        <v>7</v>
      </c>
      <c r="DZ104">
        <v>2017</v>
      </c>
      <c r="EC104">
        <v>7</v>
      </c>
      <c r="ED104">
        <v>2017</v>
      </c>
      <c r="EE104">
        <v>2</v>
      </c>
      <c r="EF104">
        <v>775</v>
      </c>
      <c r="EG104">
        <v>6</v>
      </c>
      <c r="EH104">
        <v>1518</v>
      </c>
      <c r="EK104">
        <v>4</v>
      </c>
      <c r="EL104">
        <v>1146.5</v>
      </c>
      <c r="EM104">
        <v>5</v>
      </c>
      <c r="EN104">
        <v>1436.6666666666667</v>
      </c>
      <c r="EQ104">
        <v>1</v>
      </c>
      <c r="ER104">
        <v>189</v>
      </c>
      <c r="EU104">
        <v>1</v>
      </c>
      <c r="EV104">
        <v>189</v>
      </c>
      <c r="EW104">
        <v>0</v>
      </c>
      <c r="EY104">
        <v>1</v>
      </c>
      <c r="EZ104">
        <v>180</v>
      </c>
      <c r="FC104">
        <v>0.5</v>
      </c>
      <c r="FD104">
        <v>180</v>
      </c>
      <c r="FE104">
        <v>0.66666666666666663</v>
      </c>
      <c r="FF104">
        <v>184.5</v>
      </c>
      <c r="FG104">
        <v>2.8333333333333335</v>
      </c>
      <c r="FH104">
        <v>935.8</v>
      </c>
      <c r="FK104">
        <v>3</v>
      </c>
      <c r="FL104">
        <v>950</v>
      </c>
      <c r="FO104">
        <v>3</v>
      </c>
      <c r="FP104">
        <v>950</v>
      </c>
      <c r="FQ104">
        <v>2</v>
      </c>
      <c r="FR104">
        <v>614</v>
      </c>
      <c r="FS104">
        <v>1</v>
      </c>
      <c r="FT104">
        <v>382</v>
      </c>
      <c r="FW104">
        <v>1.5</v>
      </c>
      <c r="FX104">
        <v>498</v>
      </c>
      <c r="FY104">
        <v>2</v>
      </c>
      <c r="FZ104">
        <v>648.66666666666663</v>
      </c>
      <c r="GA104">
        <v>2</v>
      </c>
      <c r="GB104">
        <v>648.66666666666663</v>
      </c>
      <c r="GC104">
        <v>2.5555555555555554</v>
      </c>
      <c r="GD104">
        <v>828.125</v>
      </c>
      <c r="GE104">
        <v>2.9</v>
      </c>
      <c r="GF104">
        <v>879.99342105263156</v>
      </c>
      <c r="GG104">
        <v>2.5</v>
      </c>
      <c r="GH104">
        <v>820.375</v>
      </c>
      <c r="GI104">
        <v>2</v>
      </c>
      <c r="GJ104">
        <v>438.25</v>
      </c>
      <c r="GK104">
        <v>2.2222222222222223</v>
      </c>
      <c r="GL104">
        <v>664.375</v>
      </c>
      <c r="GM104">
        <v>2.25</v>
      </c>
      <c r="GN104">
        <v>641</v>
      </c>
      <c r="GO104">
        <v>1.1111111111111112</v>
      </c>
      <c r="GP104">
        <v>516.4</v>
      </c>
      <c r="GQ104">
        <v>2.4</v>
      </c>
      <c r="GR104">
        <v>800.14285714285711</v>
      </c>
      <c r="GS104">
        <v>2.1</v>
      </c>
      <c r="GT104">
        <v>481.9</v>
      </c>
      <c r="GU104">
        <v>1.896551724137931</v>
      </c>
      <c r="GV104">
        <v>591</v>
      </c>
      <c r="GW104">
        <v>2.0701754385964914</v>
      </c>
      <c r="GX104">
        <v>617.08695652173913</v>
      </c>
      <c r="GY104">
        <v>4.4000000000000004</v>
      </c>
      <c r="GZ104">
        <v>1176.3</v>
      </c>
      <c r="HA104">
        <v>5.7777777777777777</v>
      </c>
      <c r="HB104">
        <v>1355.2222222222222</v>
      </c>
      <c r="HC104">
        <v>4.7777777777777777</v>
      </c>
      <c r="HD104">
        <v>1188.3333333333333</v>
      </c>
      <c r="HE104">
        <v>4.9642857142857144</v>
      </c>
      <c r="HF104">
        <v>1237.6785714285713</v>
      </c>
      <c r="HG104">
        <v>5.1111111111111107</v>
      </c>
      <c r="HH104">
        <v>1324.1111111111111</v>
      </c>
      <c r="HI104">
        <v>4.8</v>
      </c>
      <c r="HJ104">
        <v>1250.0999999999999</v>
      </c>
      <c r="HK104">
        <v>5.4</v>
      </c>
      <c r="HL104">
        <v>1501.1</v>
      </c>
      <c r="HM104">
        <v>5.1034482758620694</v>
      </c>
      <c r="HN104">
        <v>1359.6206896551723</v>
      </c>
      <c r="HO104">
        <v>5.0350877192982457</v>
      </c>
      <c r="HP104">
        <v>1299.719298245614</v>
      </c>
      <c r="HQ104">
        <v>3.5526315789473686</v>
      </c>
      <c r="HR104">
        <v>994.85436893203882</v>
      </c>
      <c r="HS104">
        <v>2.5</v>
      </c>
      <c r="HT104">
        <v>629.29999999999995</v>
      </c>
      <c r="HU104">
        <v>2.1111111111111112</v>
      </c>
      <c r="HV104">
        <v>647.66666666666663</v>
      </c>
      <c r="HW104">
        <v>2.5555555555555554</v>
      </c>
      <c r="HX104">
        <v>740.44444444444446</v>
      </c>
      <c r="HY104">
        <v>2.3928571428571428</v>
      </c>
      <c r="HZ104">
        <v>670.92857142857144</v>
      </c>
      <c r="IA104">
        <v>2.6666666666666665</v>
      </c>
      <c r="IB104">
        <v>724.375</v>
      </c>
      <c r="IC104">
        <v>2.1</v>
      </c>
      <c r="ID104">
        <v>544</v>
      </c>
      <c r="IE104">
        <v>2.7</v>
      </c>
      <c r="IF104">
        <v>716.1</v>
      </c>
      <c r="IG104">
        <v>2.4827586206896552</v>
      </c>
      <c r="IH104">
        <v>657</v>
      </c>
      <c r="II104">
        <v>2.4385964912280702</v>
      </c>
      <c r="IJ104">
        <v>663.96428571428567</v>
      </c>
      <c r="IK104">
        <v>2.4385964912280702</v>
      </c>
      <c r="IL104">
        <v>663.96428571428567</v>
      </c>
      <c r="IM104">
        <v>3.1812865497076022</v>
      </c>
      <c r="IN104">
        <v>878.31446540880506</v>
      </c>
      <c r="IQ104">
        <v>0</v>
      </c>
      <c r="IS104">
        <v>4</v>
      </c>
      <c r="IT104">
        <v>834</v>
      </c>
      <c r="IU104">
        <v>2</v>
      </c>
      <c r="IV104">
        <v>834</v>
      </c>
      <c r="IW104">
        <v>4</v>
      </c>
      <c r="IX104">
        <v>1062</v>
      </c>
      <c r="JC104">
        <v>4</v>
      </c>
      <c r="JD104">
        <v>1062</v>
      </c>
      <c r="JE104">
        <v>2.6666666666666665</v>
      </c>
      <c r="JF104">
        <v>948</v>
      </c>
      <c r="JI104">
        <v>7</v>
      </c>
      <c r="JJ104">
        <v>2048</v>
      </c>
      <c r="JK104">
        <v>4</v>
      </c>
      <c r="JL104">
        <v>1195</v>
      </c>
      <c r="JM104">
        <v>5.5</v>
      </c>
      <c r="JN104">
        <v>1621.5</v>
      </c>
      <c r="JO104">
        <v>3</v>
      </c>
      <c r="JP104">
        <v>908</v>
      </c>
      <c r="JU104">
        <v>3</v>
      </c>
      <c r="JV104">
        <v>908</v>
      </c>
      <c r="JW104">
        <v>4.666666666666667</v>
      </c>
      <c r="JX104">
        <v>1383.6666666666667</v>
      </c>
      <c r="JY104">
        <v>3.6666666666666665</v>
      </c>
      <c r="JZ104">
        <v>1209.4000000000001</v>
      </c>
      <c r="KC104">
        <v>2</v>
      </c>
      <c r="KD104">
        <v>631</v>
      </c>
      <c r="KE104">
        <v>3</v>
      </c>
      <c r="KF104">
        <v>761</v>
      </c>
      <c r="KG104">
        <v>2.5</v>
      </c>
      <c r="KH104">
        <v>696</v>
      </c>
      <c r="KI104">
        <v>3</v>
      </c>
      <c r="KJ104">
        <v>757</v>
      </c>
      <c r="KO104">
        <v>3</v>
      </c>
      <c r="KP104">
        <v>757</v>
      </c>
      <c r="KQ104">
        <v>2.6666666666666665</v>
      </c>
      <c r="KR104">
        <v>716.33333333333337</v>
      </c>
      <c r="KS104">
        <v>2.6666666666666665</v>
      </c>
      <c r="KT104">
        <v>716.33333333333337</v>
      </c>
      <c r="KU104">
        <v>3.3333333333333335</v>
      </c>
      <c r="KV104">
        <v>1024.5</v>
      </c>
      <c r="KW104">
        <v>3.1888888888888891</v>
      </c>
      <c r="KX104">
        <v>885.31736526946111</v>
      </c>
      <c r="KY104" s="15">
        <f>Tabla2[[#This Row],[ROS_NUM_COR_COD_ROS_TG_NEG]]-Tabla2[[#This Row],[PAS_NUM_COR_COD_ROS_TG_NEG]]</f>
        <v>1.7111111111111108</v>
      </c>
      <c r="KZ104" s="15">
        <f>Tabla2[[#This Row],[ROS_DUR_COR_COD_ROS_TG_NEG]]-Tabla2[[#This Row],[PAS_DUR_COR_COD_ROS_TG_NEG]]</f>
        <v>437.51111111111106</v>
      </c>
      <c r="LA104" s="15">
        <f>Tabla2[[#This Row],[ROS_NUM_COR_COD_ROS_TG_NEU]]-Tabla2[[#This Row],[PAS_NUM_COR_COD_ROS_TG_NEU]]</f>
        <v>1</v>
      </c>
      <c r="LB104" s="15">
        <f>Tabla2[[#This Row],[ROS_DUR_COR_COD_ROS_TG_NEU]]-Tabla2[[#This Row],[PAS_DUR_COR_COD_ROS_TG_NEU]]</f>
        <v>256.99473684210523</v>
      </c>
      <c r="LC104" s="15">
        <f>Tabla2[[#This Row],[ROS_NUM_COR_COD_ROS_TG_POS]]-Tabla2[[#This Row],[PAS_NUM_COR_COD_ROS_TG_POS]]</f>
        <v>0.5</v>
      </c>
      <c r="LD104" s="15">
        <f>Tabla2[[#This Row],[ROS_DUR_COR_COD_ROS_TG_POS]]-Tabla2[[#This Row],[PAS_DUR_COR_COD_ROS_TG_POS]]</f>
        <v>256.57368421052615</v>
      </c>
      <c r="LE104" s="15">
        <f>Tabla2[[#This Row],[ROS_NUM_COR_COD_ROS_TG_TOT]]-Tabla2[[#This Row],[PAS_NUM_COR_COD_ROS_TG_TOT]]</f>
        <v>1.0701149425287362</v>
      </c>
      <c r="LF104" s="15">
        <f>Tabla2[[#This Row],[ROS_DUR_COR_COD_ROS_TG_TOT]]-Tabla2[[#This Row],[PAS_DUR_COR_COD_ROS_TG_TOT]]</f>
        <v>320.87931034482745</v>
      </c>
      <c r="LG104" s="15">
        <f>Tabla2[[#This Row],[ROS_NUM_COR_COD_ESC_TG_NEG]]-Tabla2[[#This Row],[PAS_NUM_COR_COD_ESC_TG_NEG]]</f>
        <v>-2.9888888888888885</v>
      </c>
      <c r="LH104" s="15">
        <f>Tabla2[[#This Row],[ROS_DUR_COR_COD_ESC_TG_NEG]]-Tabla2[[#This Row],[PAS_DUR_COR_COD_ESC_TG_NEG]]</f>
        <v>-557.69999999999993</v>
      </c>
      <c r="LI104" s="15">
        <f>Tabla2[[#This Row],[ROS_NUM_COR_COD_ESC_TG_NEU]]-Tabla2[[#This Row],[PAS_NUM_COR_COD_ESC_TG_NEU]]</f>
        <v>-1.8000000000000003</v>
      </c>
      <c r="LJ104" s="15">
        <f>Tabla2[[#This Row],[ROS_NUM_COR_COD_ESC_TG_NEG]]-Tabla2[[#This Row],[PAS_NUM_COR_COD_ESC_TG_NEG]]</f>
        <v>-2.9888888888888885</v>
      </c>
      <c r="LK104" s="15">
        <f>Tabla2[[#This Row],[ROS_NUM_COR_COD_ESC_TG_POS]]-Tabla2[[#This Row],[PAS_NUM_COR_COD_ESC_TG_POS]]</f>
        <v>-1.25</v>
      </c>
      <c r="LL104" s="15">
        <f>Tabla2[[#This Row],[ROS_DUR_COR_COD_ESC_TG_POS]]-Tabla2[[#This Row],[PAS_DUR_COR_COD_ESC_TG_POS]]</f>
        <v>-325.62631578947367</v>
      </c>
      <c r="LM104" s="15">
        <f>Tabla2[[#This Row],[ROS_NUM_COR_COD_ESC_TG_TOT]]-Tabla2[[#This Row],[PAS_NUM_COR_COD_ESC_TG_TOT]]</f>
        <v>-1.9867816091954023</v>
      </c>
      <c r="LN104" s="15">
        <f>Tabla2[[#This Row],[ROS_DUR_COR_COD_ESC_TG_TOT]]-Tabla2[[#This Row],[PAS_DUR_COR_COD_ESC_TG_TOT]]</f>
        <v>-374.27118644067798</v>
      </c>
      <c r="LO104" s="15">
        <f>Tabla2[[#This Row],[PAS_NUM_COR_COD_ROS_TG_NEG]]-Tabla2[[#This Row],[ESC_NUM_COR_COD_ROS_TG_NEG]]</f>
        <v>1.1777777777777776</v>
      </c>
      <c r="LP104" s="15">
        <f>Tabla2[[#This Row],[PAS_DUR_COR_COD_ROS_TG_NEG]]-Tabla2[[#This Row],[ESC_DUR_COR_COD_ROS_TG_NEG]]</f>
        <v>163.60000000000002</v>
      </c>
      <c r="LQ104" s="15">
        <f>Tabla2[[#This Row],[PAS_NUM_COR_COD_ROS_TG_NEU]]-Tabla2[[#This Row],[ESC_NUM_COR_COD_ROS_TG_NEU]]</f>
        <v>1.3555555555555552</v>
      </c>
      <c r="LR104" s="15">
        <f>Tabla2[[#This Row],[PAS_DUR_COR_COD_ROS_TG_NEU]]-Tabla2[[#This Row],[ESC_DUR_COR_COD_ROS_TG_NEU]]</f>
        <v>97.962406015037573</v>
      </c>
      <c r="LS104" s="15">
        <f>Tabla2[[#This Row],[PAS_NUM_COR_COD_ROS_TG_POS]]-Tabla2[[#This Row],[ESC_NUM_COR_COD_ROS_TG_POS]]</f>
        <v>1.7000000000000002</v>
      </c>
      <c r="LT104" s="15">
        <f>Tabla2[[#This Row],[PAS_DUR_COR_COD_ROS_TG_POS]]-Tabla2[[#This Row],[ESC_DUR_COR_COD_ROS_TG_POS]]</f>
        <v>308.02631578947376</v>
      </c>
      <c r="LU104" s="15">
        <f>Tabla2[[#This Row],[PAS_NUM_COR_COD_ROS_TG_TOT]]-Tabla2[[#This Row],[ESC_NUM_COR_COD_ROS_TG_TOT]]</f>
        <v>1.3904761904761904</v>
      </c>
      <c r="LV104" s="15">
        <f>Tabla2[[#This Row],[PAS_DUR_COR_COD_ROS_TG_TOT]]-Tabla2[[#This Row],[ESC_DUR_COR_COD_ROS_TG_TOT]]</f>
        <v>189.08920539730138</v>
      </c>
      <c r="LW104" s="15">
        <f>Tabla2[[#This Row],[PAS_NUM_COR_COD_ESC_TG_NEG]]-Tabla2[[#This Row],[ESC_NUM_COR_COD_ESC_TG_NEG]]</f>
        <v>-0.45555555555555571</v>
      </c>
      <c r="LX104" s="15">
        <f>Tabla2[[#This Row],[PAS_DUR_COR_COD_ESC_TG_NEG]]-Tabla2[[#This Row],[ESC_DUR_COR_COD_ESC_TG_NEG]]</f>
        <v>-73.677777777777919</v>
      </c>
      <c r="LY104" s="15">
        <f>Tabla2[[#This Row],[PAS_NUM_COR_COD_ESC_TG_NEU]]-Tabla2[[#This Row],[ESC_NUM_COR_COD_ESC_TG_NEU]]</f>
        <v>-0.46666666666666679</v>
      </c>
      <c r="LZ104" s="15">
        <f>Tabla2[[#This Row],[PAS_DUR_COR_COD_ESC_TG_NEU]]-Tabla2[[#This Row],[ESC_DUR_COR_COD_ESC_TG_NEU]]</f>
        <v>-33.922222222222217</v>
      </c>
      <c r="MA104" s="15">
        <f>Tabla2[[#This Row],[PAS_NUM_COR_COD_ESC_TG_POS]]-Tabla2[[#This Row],[ESC_NUM_COR_COD_ESC_TG_POS]]</f>
        <v>-0.74999999999999956</v>
      </c>
      <c r="MB104" s="15">
        <f>Tabla2[[#This Row],[PAS_DUR_COR_COD_ESC_TG_POS]]-Tabla2[[#This Row],[ESC_DUR_COR_COD_ESC_TG_POS]]</f>
        <v>-389.80701754385962</v>
      </c>
      <c r="MC104" s="15">
        <f>Tabla2[[#This Row],[PAS_NUM_COR_COD_ESC_TG_TOT]]-Tabla2[[#This Row],[ESC_NUM_COR_COD_ESC_TG_TOT]]</f>
        <v>-0.54523809523809552</v>
      </c>
      <c r="MD104" s="15">
        <f>Tabla2[[#This Row],[PAS_DUR_COR_COD_ESC_TG_TOT]]-Tabla2[[#This Row],[ESC_DUR_COR_COD_ESC_TG_TOT]]</f>
        <v>-163.17325800376636</v>
      </c>
      <c r="ME104" s="42">
        <f>Tabla25[[#This Row],[PAS_NUM_COR_COD_ROS_TG_NEG]]-Tabla25[[#This Row],[PAS_NUM_COR_COD_ESC_TG_NEG]]</f>
        <v>-0.69999999999999973</v>
      </c>
      <c r="MF104" s="42">
        <f>Tabla25[[#This Row],[PAS_NUM_COR_COD_ROS_TG_NEU]]-Tabla25[[#This Row],[PAS_NUM_COR_COD_ESC_TG_NEU]]</f>
        <v>-0.40000000000000036</v>
      </c>
      <c r="MG104" s="42">
        <f>Tabla25[[#This Row],[PAS_NUM_COR_COD_ROS_TG_POS]]-Tabla25[[#This Row],[PAS_NUM_COR_COD_ESC_TG_POS]]</f>
        <v>1.5500000000000003</v>
      </c>
      <c r="MH104" s="42">
        <f>Tabla25[[#This Row],[PAS_NUM_COR_COD_ROS_TG_TOT]]-Tabla25[[#This Row],[PAS_NUM_COR_COD_ESC_TG_TOT]]</f>
        <v>0.14999999999999991</v>
      </c>
      <c r="MI104" s="42">
        <f>Tabla25[[#This Row],[PAS_DUR_COR_COD_ROS_TG_NEG]]-Tabla25[[#This Row],[PAS_DUR_COR_COD_ESC_TG_NEG]]</f>
        <v>-187.49999999999989</v>
      </c>
      <c r="MJ104" s="42">
        <f>Tabla25[[#This Row],[PAS_DUR_COR_COD_ROS_TG_NEU]]-Tabla25[[#This Row],[PAS_DUR_COR_COD_ESC_TG_NEU]]</f>
        <v>-13.194736842105272</v>
      </c>
      <c r="MK104" s="42">
        <f>Tabla25[[#This Row],[PAS_DUR_COR_COD_ROS_TG_POS]]-Tabla25[[#This Row],[PAS_DUR_COR_COD_ESC_TG_POS]]</f>
        <v>437.00000000000011</v>
      </c>
      <c r="ML104" s="42">
        <f>Tabla25[[#This Row],[PAS_DUR_COR_COD_ROS_TG_TOT]]-Tabla25[[#This Row],[PAS_DUR_COR_COD_ESC_TG_TOT]]</f>
        <v>73.470192869666903</v>
      </c>
      <c r="MM104" s="44">
        <f>Tabla25[[#This Row],[ESC_NUM_COR_COD_ROS_TG_NEG]]-Tabla25[[#This Row],[ESC_NUM_COR_COD_ESC_TG_NEG]]</f>
        <v>-2.333333333333333</v>
      </c>
      <c r="MN104" s="44">
        <f>Tabla25[[#This Row],[ESC_NUM_COR_COD_ROS_TG_NEU]]-Tabla25[[#This Row],[ESC_NUM_COR_COD_ESC_TG_NEU]]</f>
        <v>-2.2222222222222223</v>
      </c>
      <c r="MO104" s="44">
        <f>Tabla25[[#This Row],[ESC_NUM_COR_COD_ROS_TG_POS]]-Tabla25[[#This Row],[ESC_NUM_COR_COD_ESC_TG_POS]]</f>
        <v>-0.89999999999999947</v>
      </c>
      <c r="MP104" s="44">
        <f>Tabla25[[#This Row],[ESC_NUM_COR_COD_ROS_TG_TOT]]-Tabla25[[#This Row],[ESC_NUM_COR_COD_ESC_TG_TOT]]</f>
        <v>-1.785714285714286</v>
      </c>
      <c r="MQ104" s="44">
        <f>Tabla25[[#This Row],[ESC_DUR_COR_COD_ROS_TG_NEG]]-Tabla25[[#This Row],[ESC_DUR_COR_COD_ESC_TG_NEG]]</f>
        <v>-424.77777777777783</v>
      </c>
      <c r="MR104" s="44">
        <f>Tabla25[[#This Row],[ESC_DUR_COR_COD_ROS_TG_NEU]]-Tabla25[[#This Row],[ESC_DUR_COR_COD_ESC_TG_NEU]]</f>
        <v>-145.07936507936506</v>
      </c>
      <c r="MS104" s="44">
        <f>Tabla25[[#This Row],[ESC_DUR_COR_COD_ROS_TG_POS]]-Tabla25[[#This Row],[ESC_DUR_COR_COD_ESC_TG_POS]]</f>
        <v>-260.83333333333326</v>
      </c>
      <c r="MT104" s="44">
        <f>Tabla25[[#This Row],[ESC_DUR_COR_COD_ROS_TG_TOT]]-Tabla25[[#This Row],[ESC_DUR_COR_COD_ESC_TG_TOT]]</f>
        <v>-278.79227053140085</v>
      </c>
      <c r="MU104" s="47">
        <f>Tabla25[[#This Row],[ROS_NUM_COR_COD_ROS_TG_NEG]]-Tabla25[[#This Row],[ROS_NUM_COR_COD_ESC_TG_NEG]]</f>
        <v>3.9999999999999996</v>
      </c>
      <c r="MV104" s="47">
        <f>Tabla25[[#This Row],[ROS_NUM_COR_COD_ROS_TG_NEU]]-Tabla25[[#This Row],[ROS_NUM_COR_COD_ESC_TG_NEU]]</f>
        <v>2.4</v>
      </c>
      <c r="MW104" s="47">
        <f>Tabla25[[#This Row],[ROS_NUM_COR_COD_ROS_TG_POS]]-Tabla25[[#This Row],[ROS_NUM_COR_COD_ESC_TG_POS]]</f>
        <v>3.3000000000000003</v>
      </c>
      <c r="MX104" s="47">
        <f>Tabla25[[#This Row],[ROS_NUM_COR_COD_ROS_TG_TOT]]-Tabla25[[#This Row],[ROS_NUM_COR_COD_ESC_TG_TOT]]</f>
        <v>3.2068965517241383</v>
      </c>
      <c r="MY104" s="47">
        <f>Tabla25[[#This Row],[ROS_DUR_COR_COD_ROS_TG_NEG]]-Tabla25[[#This Row],[ROS_DUR_COR_COD_ESC_TG_NEG]]</f>
        <v>807.71111111111111</v>
      </c>
      <c r="MZ104" s="47">
        <f>Tabla25[[#This Row],[ROS_DUR_COR_COD_ROS_TG_NEU]]-Tabla25[[#This Row],[ROS_DUR_COR_COD_ESC_TG_NEU]]</f>
        <v>449.9571428571428</v>
      </c>
      <c r="NA104" s="47">
        <f>Tabla25[[#This Row],[ROS_DUR_COR_COD_ROS_TG_POS]]-Tabla25[[#This Row],[ROS_DUR_COR_COD_ESC_TG_POS]]</f>
        <v>1019.1999999999999</v>
      </c>
      <c r="NB104" s="47">
        <f>Tabla25[[#This Row],[ROS_DUR_COR_COD_ROS_TG_TOT]]-Tabla25[[#This Row],[ROS_DUR_COR_COD_ESC_TG_TOT]]</f>
        <v>768.62068965517233</v>
      </c>
      <c r="NC104">
        <v>274.44444444444446</v>
      </c>
      <c r="ND104">
        <v>347.8</v>
      </c>
      <c r="NE104">
        <v>313.39999999999998</v>
      </c>
      <c r="NF104">
        <v>313.17241379310343</v>
      </c>
      <c r="NG104">
        <v>302.39999999999998</v>
      </c>
      <c r="NH104">
        <v>260.28571428571428</v>
      </c>
      <c r="NI104">
        <v>264.3</v>
      </c>
      <c r="NJ104">
        <v>271.68181818181819</v>
      </c>
      <c r="NK104">
        <v>332.5</v>
      </c>
      <c r="NL104">
        <v>287.28571428571428</v>
      </c>
      <c r="NM104">
        <v>246.125</v>
      </c>
      <c r="NN104">
        <v>288.69565217391306</v>
      </c>
      <c r="NO104">
        <v>258</v>
      </c>
      <c r="NP104">
        <v>231.88888888888889</v>
      </c>
      <c r="NQ104">
        <v>243.88888888888889</v>
      </c>
      <c r="NR104">
        <v>244.59259259259258</v>
      </c>
      <c r="NS104">
        <v>265.60000000000002</v>
      </c>
      <c r="NT104">
        <v>277.26315789473682</v>
      </c>
      <c r="NU104">
        <v>249.10526315789474</v>
      </c>
      <c r="NV104">
        <v>264.01724137931035</v>
      </c>
      <c r="NW104">
        <v>259.05</v>
      </c>
      <c r="NX104">
        <v>249.4</v>
      </c>
      <c r="NY104">
        <v>273</v>
      </c>
      <c r="NZ104">
        <v>260.27118644067798</v>
      </c>
      <c r="OA104" s="15">
        <f>Tabla2[[#This Row],[ROS_1DU_COR_COD_ROS_TG_NEG]]-Tabla2[[#This Row],[PAS_1DU_COR_COD_ROS_TG_NEG]]</f>
        <v>8.8444444444444343</v>
      </c>
      <c r="OB104" s="15">
        <f>Tabla2[[#This Row],[ROS_1DU_COR_COD_ROS_TG_NEU]]-Tabla2[[#This Row],[PAS_1DU_COR_COD_ROS_TG_NEU]]</f>
        <v>70.53684210526319</v>
      </c>
      <c r="OC104" s="15">
        <f>Tabla2[[#This Row],[ROS_1DU_COR_COD_ROS_TG_POS]]-Tabla2[[#This Row],[PAS_1DU_COR_COD_ROS_TG_POS]]</f>
        <v>64.294736842105237</v>
      </c>
      <c r="OD104" s="15">
        <f>Tabla2[[#This Row],[ROS_1DU_COR_COD_ROS_TG_TOT]]-Tabla2[[#This Row],[PAS_1DU_COR_COD_ROS_TG_TOT]]</f>
        <v>49.155172413793082</v>
      </c>
      <c r="OE104" s="15">
        <f>Tabla2[[#This Row],[ROS_1DU_COR_COD_ESC_TG_NEG]]-Tabla2[[#This Row],[PAS_1DU_COR_COD_ESC_TG_NEG]]</f>
        <v>43.349999999999966</v>
      </c>
      <c r="OF104" s="15">
        <f>Tabla2[[#This Row],[ROS_1DU_COR_COD_ESC_TG_NEU]]-Tabla2[[#This Row],[PAS_1DU_COR_COD_ESC_TG_NEU]]</f>
        <v>10.885714285714272</v>
      </c>
      <c r="OG104" s="15">
        <f>Tabla2[[#This Row],[ROS_1DU_COR_COD_ESC_TG_POS]]-Tabla2[[#This Row],[PAS_1DU_COR_COD_ESC_TG_POS]]</f>
        <v>-8.6999999999999886</v>
      </c>
      <c r="OH104" s="15">
        <f>Tabla2[[#This Row],[ROS_1DU_COR_COD_ESC_TG_TOT]]-Tabla2[[#This Row],[PAS_1DU_COR_COD_ESC_TG_TOT]]</f>
        <v>11.410631741140207</v>
      </c>
      <c r="OI104" s="15">
        <f>Tabla2[[#This Row],[PAS_1DU_COR_COD_ROS_TG_NEG]]-Tabla2[[#This Row],[ESC_1DU_COR_COD_ROS_TG_NEG]]</f>
        <v>-66.899999999999977</v>
      </c>
      <c r="OJ104" s="15">
        <f>Tabla2[[#This Row],[PAS_1DU_COR_COD_ROS_TG_NEU]]-Tabla2[[#This Row],[ESC_1DU_COR_COD_ROS_TG_NEU]]</f>
        <v>-10.022556390977456</v>
      </c>
      <c r="OK104" s="15">
        <f>Tabla2[[#This Row],[PAS_1DU_COR_COD_ROS_TG_POS]]-Tabla2[[#This Row],[ESC_1DU_COR_COD_ROS_TG_POS]]</f>
        <v>2.9802631578947398</v>
      </c>
      <c r="OL104" s="15">
        <f>Tabla2[[#This Row],[PAS_1DU_COR_COD_ROS_TG_TOT]]-Tabla2[[#This Row],[ESC_1DU_COR_COD_ROS_TG_TOT]]</f>
        <v>-24.678410794602712</v>
      </c>
      <c r="OM104" s="15">
        <f>Tabla2[[#This Row],[PAS_1DU_COR_COD_ESC_TG_NEG]]-Tabla2[[#This Row],[ESC_1DU_COR_COD_ESC_TG_NEG]]</f>
        <v>1.0500000000000114</v>
      </c>
      <c r="ON104" s="15">
        <f>Tabla2[[#This Row],[PAS_1DU_COR_COD_ESC_TG_NEU]]-Tabla2[[#This Row],[ESC_1DU_COR_COD_ESC_TG_NEU]]</f>
        <v>17.51111111111112</v>
      </c>
      <c r="OO104" s="15">
        <f>Tabla2[[#This Row],[PAS_1DU_COR_COD_ESC_TG_POS]]-Tabla2[[#This Row],[ESC_1DU_COR_COD_ESC_TG_POS]]</f>
        <v>29.111111111111114</v>
      </c>
      <c r="OP104" s="15">
        <f>Tabla2[[#This Row],[PAS_1DU_COR_COD_ESC_TG_TOT]]-Tabla2[[#This Row],[ESC_1DU_COR_COD_ESC_TG_TOT]]</f>
        <v>15.678593848085399</v>
      </c>
      <c r="OQ104" s="61">
        <v>-27.95555555555552</v>
      </c>
      <c r="OR104" s="62">
        <v>87.514285714285734</v>
      </c>
      <c r="OS104" s="62">
        <v>49.099999999999966</v>
      </c>
      <c r="OT104" s="62">
        <v>41.490595611285244</v>
      </c>
      <c r="OU104" s="62">
        <v>74.5</v>
      </c>
      <c r="OV104" s="62">
        <v>55.396825396825392</v>
      </c>
      <c r="OW104" s="62">
        <v>2.2361111111111143</v>
      </c>
      <c r="OX104" s="62">
        <v>44.10305958132048</v>
      </c>
      <c r="OY104" s="62">
        <v>6.5500000000000114</v>
      </c>
      <c r="OZ104" s="62">
        <v>27.863157894736815</v>
      </c>
      <c r="PA104" s="62">
        <v>-23.89473684210526</v>
      </c>
      <c r="PB104" s="62">
        <v>3.7460549386323692</v>
      </c>
    </row>
    <row r="105" spans="1:418" x14ac:dyDescent="0.3">
      <c r="A105" s="2" t="s">
        <v>103</v>
      </c>
      <c r="B105" s="2">
        <v>40</v>
      </c>
      <c r="C105" s="2">
        <v>1</v>
      </c>
      <c r="D105" s="2">
        <v>45</v>
      </c>
      <c r="E105">
        <v>3.65</v>
      </c>
      <c r="F105">
        <v>1583.0833333333333</v>
      </c>
      <c r="G105">
        <v>3.3</v>
      </c>
      <c r="H105">
        <v>1691.5454545454545</v>
      </c>
      <c r="I105">
        <v>3.6</v>
      </c>
      <c r="J105">
        <v>1623.75</v>
      </c>
      <c r="K105">
        <v>3.5166666666666666</v>
      </c>
      <c r="L105">
        <v>1631.1142857142856</v>
      </c>
      <c r="M105">
        <v>3.5</v>
      </c>
      <c r="N105">
        <v>1597.4166666666667</v>
      </c>
      <c r="O105">
        <v>3.45</v>
      </c>
      <c r="P105">
        <v>1623</v>
      </c>
      <c r="Q105">
        <v>3.75</v>
      </c>
      <c r="R105">
        <v>1733.909090909091</v>
      </c>
      <c r="S105">
        <v>3.5666666666666669</v>
      </c>
      <c r="T105">
        <v>1649.0857142857142</v>
      </c>
      <c r="U105">
        <v>3.5416666666666665</v>
      </c>
      <c r="V105">
        <v>1640.1</v>
      </c>
      <c r="W105">
        <v>1.7</v>
      </c>
      <c r="X105">
        <v>555.64285714285711</v>
      </c>
      <c r="Y105">
        <v>1.05</v>
      </c>
      <c r="Z105">
        <v>491.2</v>
      </c>
      <c r="AA105">
        <v>1.4</v>
      </c>
      <c r="AB105">
        <v>559</v>
      </c>
      <c r="AC105">
        <v>1.3833333333333333</v>
      </c>
      <c r="AD105">
        <v>539.92105263157896</v>
      </c>
      <c r="AE105">
        <v>1.3833333333333333</v>
      </c>
      <c r="AF105">
        <v>539.92105263157896</v>
      </c>
      <c r="AG105">
        <v>2.8222222222222224</v>
      </c>
      <c r="AH105">
        <v>1253</v>
      </c>
      <c r="BM105">
        <v>2.8222222222222224</v>
      </c>
      <c r="BN105">
        <v>1253</v>
      </c>
      <c r="BO105">
        <v>4.3</v>
      </c>
      <c r="BP105">
        <v>1038</v>
      </c>
      <c r="BQ105">
        <v>4.2222222222222223</v>
      </c>
      <c r="BR105">
        <v>1103.1111111111111</v>
      </c>
      <c r="BS105">
        <v>4.4000000000000004</v>
      </c>
      <c r="BT105">
        <v>1280.8888888888889</v>
      </c>
      <c r="BU105">
        <v>4.3103448275862073</v>
      </c>
      <c r="BV105">
        <v>1140.6666666666667</v>
      </c>
      <c r="BW105">
        <v>3.25</v>
      </c>
      <c r="BX105">
        <v>791.125</v>
      </c>
      <c r="BY105">
        <v>4.4000000000000004</v>
      </c>
      <c r="BZ105">
        <v>1136.0999999999999</v>
      </c>
      <c r="CA105">
        <v>4.625</v>
      </c>
      <c r="CB105">
        <v>1104.625</v>
      </c>
      <c r="CC105">
        <v>4.115384615384615</v>
      </c>
      <c r="CD105">
        <v>1020.2692307692307</v>
      </c>
      <c r="CE105">
        <v>4.2181818181818178</v>
      </c>
      <c r="CF105">
        <v>1081.6037735849056</v>
      </c>
      <c r="CG105">
        <v>3.1</v>
      </c>
      <c r="CH105">
        <v>946.75</v>
      </c>
      <c r="CI105">
        <v>2.6666666666666665</v>
      </c>
      <c r="CJ105">
        <v>749.57142857142856</v>
      </c>
      <c r="CK105">
        <v>2.1</v>
      </c>
      <c r="CL105">
        <v>847.4</v>
      </c>
      <c r="CM105">
        <v>2.6206896551724137</v>
      </c>
      <c r="CN105">
        <v>852.9</v>
      </c>
      <c r="CO105">
        <v>3</v>
      </c>
      <c r="CP105">
        <v>791.28571428571433</v>
      </c>
      <c r="CQ105">
        <v>2.4</v>
      </c>
      <c r="CR105">
        <v>902.42857142857144</v>
      </c>
      <c r="CS105">
        <v>3.125</v>
      </c>
      <c r="CT105">
        <v>936.83333333333337</v>
      </c>
      <c r="CU105">
        <v>2.8076923076923075</v>
      </c>
      <c r="CV105">
        <v>873.85</v>
      </c>
      <c r="CW105">
        <v>2.709090909090909</v>
      </c>
      <c r="CX105">
        <v>863.375</v>
      </c>
      <c r="CY105">
        <v>3.4636363636363638</v>
      </c>
      <c r="CZ105">
        <v>987.74193548387098</v>
      </c>
      <c r="DA105">
        <v>4.4000000000000004</v>
      </c>
      <c r="DB105">
        <v>943.2</v>
      </c>
      <c r="DC105">
        <v>4.5555555555555554</v>
      </c>
      <c r="DD105">
        <v>1111.1111111111111</v>
      </c>
      <c r="DE105">
        <v>4.4000000000000004</v>
      </c>
      <c r="DF105">
        <v>1120</v>
      </c>
      <c r="DG105">
        <v>4.4482758620689653</v>
      </c>
      <c r="DH105">
        <v>1056.2758620689656</v>
      </c>
      <c r="DI105">
        <v>4.125</v>
      </c>
      <c r="DJ105">
        <v>1092.5</v>
      </c>
      <c r="DK105">
        <v>4.0999999999999996</v>
      </c>
      <c r="DL105">
        <v>1115.2</v>
      </c>
      <c r="DM105">
        <v>3.875</v>
      </c>
      <c r="DN105">
        <v>1135.5</v>
      </c>
      <c r="DO105">
        <v>4.0384615384615383</v>
      </c>
      <c r="DP105">
        <v>1114.4615384615386</v>
      </c>
      <c r="DQ105">
        <v>4.2545454545454549</v>
      </c>
      <c r="DR105">
        <v>1083.7818181818182</v>
      </c>
      <c r="DS105">
        <v>4.2545454545454549</v>
      </c>
      <c r="DT105">
        <v>1083.7818181818182</v>
      </c>
      <c r="DU105">
        <v>3.7272727272727271</v>
      </c>
      <c r="DV105">
        <v>1023.4324324324324</v>
      </c>
      <c r="DY105">
        <v>6</v>
      </c>
      <c r="DZ105">
        <v>1434</v>
      </c>
      <c r="EC105">
        <v>6</v>
      </c>
      <c r="ED105">
        <v>1434</v>
      </c>
      <c r="EE105">
        <v>4</v>
      </c>
      <c r="EF105">
        <v>1023</v>
      </c>
      <c r="EI105">
        <v>4.5</v>
      </c>
      <c r="EJ105">
        <v>2068</v>
      </c>
      <c r="EK105">
        <v>4.25</v>
      </c>
      <c r="EL105">
        <v>1371.3333333333333</v>
      </c>
      <c r="EM105">
        <v>4.5999999999999996</v>
      </c>
      <c r="EN105">
        <v>1387</v>
      </c>
      <c r="EQ105">
        <v>1</v>
      </c>
      <c r="ER105">
        <v>379</v>
      </c>
      <c r="EU105">
        <v>1</v>
      </c>
      <c r="EV105">
        <v>379</v>
      </c>
      <c r="EW105">
        <v>2.5</v>
      </c>
      <c r="EX105">
        <v>724.5</v>
      </c>
      <c r="FA105">
        <v>3</v>
      </c>
      <c r="FB105">
        <v>1789</v>
      </c>
      <c r="FC105">
        <v>2.75</v>
      </c>
      <c r="FD105">
        <v>1079.3333333333333</v>
      </c>
      <c r="FE105">
        <v>2.4</v>
      </c>
      <c r="FF105">
        <v>904.25</v>
      </c>
      <c r="FG105">
        <v>3.5</v>
      </c>
      <c r="FH105">
        <v>1145.625</v>
      </c>
      <c r="FK105">
        <v>6</v>
      </c>
      <c r="FL105">
        <v>1493</v>
      </c>
      <c r="FO105">
        <v>6</v>
      </c>
      <c r="FP105">
        <v>1493</v>
      </c>
      <c r="FQ105">
        <v>6</v>
      </c>
      <c r="FR105">
        <v>1711</v>
      </c>
      <c r="FU105">
        <v>7.5</v>
      </c>
      <c r="FV105">
        <v>1833.5</v>
      </c>
      <c r="FW105">
        <v>6.75</v>
      </c>
      <c r="FX105">
        <v>1772.25</v>
      </c>
      <c r="FY105">
        <v>6.6</v>
      </c>
      <c r="FZ105">
        <v>1716.4</v>
      </c>
      <c r="GA105">
        <v>6.6</v>
      </c>
      <c r="GB105">
        <v>1716.4</v>
      </c>
      <c r="GC105">
        <v>4.5333333333333332</v>
      </c>
      <c r="GD105">
        <v>1365.1538461538462</v>
      </c>
      <c r="GE105">
        <v>3.7944444444444443</v>
      </c>
      <c r="GF105">
        <v>1051.024844720497</v>
      </c>
      <c r="GG105">
        <v>1.2</v>
      </c>
      <c r="GH105">
        <v>554.42857142857144</v>
      </c>
      <c r="GI105">
        <v>0.88888888888888884</v>
      </c>
      <c r="GJ105">
        <v>236.5</v>
      </c>
      <c r="GK105">
        <v>0.77777777777777779</v>
      </c>
      <c r="GL105">
        <v>306.8</v>
      </c>
      <c r="GM105">
        <v>0.9642857142857143</v>
      </c>
      <c r="GN105">
        <v>379.66666666666669</v>
      </c>
      <c r="GO105">
        <v>1.125</v>
      </c>
      <c r="GP105">
        <v>288.33333333333331</v>
      </c>
      <c r="GQ105">
        <v>0.6</v>
      </c>
      <c r="GR105">
        <v>238.83333333333334</v>
      </c>
      <c r="GS105">
        <v>0.7</v>
      </c>
      <c r="GT105">
        <v>296.39999999999998</v>
      </c>
      <c r="GU105">
        <v>0.7857142857142857</v>
      </c>
      <c r="GV105">
        <v>273.23529411764707</v>
      </c>
      <c r="GW105">
        <v>0.875</v>
      </c>
      <c r="GX105">
        <v>327.97142857142859</v>
      </c>
      <c r="GY105">
        <v>5.6</v>
      </c>
      <c r="GZ105">
        <v>1498.2</v>
      </c>
      <c r="HA105">
        <v>5.7777777777777777</v>
      </c>
      <c r="HB105">
        <v>1614.7777777777778</v>
      </c>
      <c r="HC105">
        <v>5.4444444444444446</v>
      </c>
      <c r="HD105">
        <v>1620</v>
      </c>
      <c r="HE105">
        <v>5.6071428571428568</v>
      </c>
      <c r="HF105">
        <v>1574.8214285714287</v>
      </c>
      <c r="HG105">
        <v>5.375</v>
      </c>
      <c r="HH105">
        <v>1467.5</v>
      </c>
      <c r="HI105">
        <v>5.6</v>
      </c>
      <c r="HJ105">
        <v>1555.5</v>
      </c>
      <c r="HK105">
        <v>5.6</v>
      </c>
      <c r="HL105">
        <v>1626</v>
      </c>
      <c r="HM105">
        <v>5.5357142857142856</v>
      </c>
      <c r="HN105">
        <v>1555.5357142857142</v>
      </c>
      <c r="HO105">
        <v>5.5714285714285712</v>
      </c>
      <c r="HP105">
        <v>1565.1785714285713</v>
      </c>
      <c r="HQ105">
        <v>3.2232142857142856</v>
      </c>
      <c r="HR105">
        <v>1089.3296703296703</v>
      </c>
      <c r="HS105">
        <v>3.7</v>
      </c>
      <c r="HT105">
        <v>1038.3</v>
      </c>
      <c r="HU105">
        <v>3.1111111111111112</v>
      </c>
      <c r="HV105">
        <v>846.11111111111109</v>
      </c>
      <c r="HW105">
        <v>3.7777777777777777</v>
      </c>
      <c r="HX105">
        <v>1141.5555555555557</v>
      </c>
      <c r="HY105">
        <v>3.5357142857142856</v>
      </c>
      <c r="HZ105">
        <v>1009.7142857142857</v>
      </c>
      <c r="IA105">
        <v>2.875</v>
      </c>
      <c r="IB105">
        <v>832.5</v>
      </c>
      <c r="IC105">
        <v>2.5</v>
      </c>
      <c r="ID105">
        <v>800.8</v>
      </c>
      <c r="IE105">
        <v>3</v>
      </c>
      <c r="IF105">
        <v>881.9</v>
      </c>
      <c r="IG105">
        <v>2.7857142857142856</v>
      </c>
      <c r="IH105">
        <v>838.82142857142856</v>
      </c>
      <c r="II105">
        <v>3.1607142857142856</v>
      </c>
      <c r="IJ105">
        <v>924.26785714285711</v>
      </c>
      <c r="IK105">
        <v>3.1607142857142856</v>
      </c>
      <c r="IL105">
        <v>924.26785714285711</v>
      </c>
      <c r="IM105">
        <v>3.2023809523809526</v>
      </c>
      <c r="IN105">
        <v>1026.4489795918366</v>
      </c>
      <c r="IQ105">
        <v>2</v>
      </c>
      <c r="IR105">
        <v>747</v>
      </c>
      <c r="IS105">
        <v>1</v>
      </c>
      <c r="IT105">
        <v>349</v>
      </c>
      <c r="IU105">
        <v>1.5</v>
      </c>
      <c r="IV105">
        <v>548</v>
      </c>
      <c r="IW105">
        <v>0.5</v>
      </c>
      <c r="IX105">
        <v>111</v>
      </c>
      <c r="JC105">
        <v>0.5</v>
      </c>
      <c r="JD105">
        <v>111</v>
      </c>
      <c r="JE105">
        <v>1</v>
      </c>
      <c r="JF105">
        <v>402.33333333333331</v>
      </c>
      <c r="JI105">
        <v>4</v>
      </c>
      <c r="JJ105">
        <v>854</v>
      </c>
      <c r="JK105">
        <v>4</v>
      </c>
      <c r="JL105">
        <v>1297</v>
      </c>
      <c r="JM105">
        <v>4</v>
      </c>
      <c r="JN105">
        <v>1075.5</v>
      </c>
      <c r="JO105">
        <v>6</v>
      </c>
      <c r="JP105">
        <v>1478.5</v>
      </c>
      <c r="JU105">
        <v>6</v>
      </c>
      <c r="JV105">
        <v>1478.5</v>
      </c>
      <c r="JW105">
        <v>5</v>
      </c>
      <c r="JX105">
        <v>1277</v>
      </c>
      <c r="JY105">
        <v>3</v>
      </c>
      <c r="JZ105">
        <v>902.14285714285711</v>
      </c>
      <c r="KC105">
        <v>8</v>
      </c>
      <c r="KD105">
        <v>1840</v>
      </c>
      <c r="KE105">
        <v>3</v>
      </c>
      <c r="KF105">
        <v>589</v>
      </c>
      <c r="KG105">
        <v>5.5</v>
      </c>
      <c r="KH105">
        <v>1214.5</v>
      </c>
      <c r="KI105">
        <v>6</v>
      </c>
      <c r="KJ105">
        <v>1826.5</v>
      </c>
      <c r="KO105">
        <v>6</v>
      </c>
      <c r="KP105">
        <v>1826.5</v>
      </c>
      <c r="KQ105">
        <v>5.75</v>
      </c>
      <c r="KR105">
        <v>1520.5</v>
      </c>
      <c r="KS105">
        <v>5.75</v>
      </c>
      <c r="KT105">
        <v>1520.5</v>
      </c>
      <c r="KU105">
        <v>3.9166666666666665</v>
      </c>
      <c r="KV105">
        <v>1127</v>
      </c>
      <c r="KW105">
        <v>3.25</v>
      </c>
      <c r="KX105">
        <v>1033.4493670886077</v>
      </c>
      <c r="KY105" s="15">
        <f>Tabla2[[#This Row],[ROS_NUM_COR_COD_ROS_TG_NEG]]-Tabla2[[#This Row],[PAS_NUM_COR_COD_ROS_TG_NEG]]</f>
        <v>1.875</v>
      </c>
      <c r="KZ105" s="15">
        <f>Tabla2[[#This Row],[ROS_DUR_COR_COD_ROS_TG_NEG]]-Tabla2[[#This Row],[PAS_DUR_COR_COD_ROS_TG_NEG]]</f>
        <v>-129.91666666666674</v>
      </c>
      <c r="LA105" s="15">
        <f>Tabla2[[#This Row],[ROS_NUM_COR_COD_ROS_TG_NEU]]-Tabla2[[#This Row],[PAS_NUM_COR_COD_ROS_TG_NEU]]</f>
        <v>2.1499999999999995</v>
      </c>
      <c r="LB105" s="15">
        <f>Tabla2[[#This Row],[ROS_DUR_COR_COD_ROS_TG_NEU]]-Tabla2[[#This Row],[PAS_DUR_COR_COD_ROS_TG_NEU]]</f>
        <v>-67.5</v>
      </c>
      <c r="LC105" s="15">
        <f>Tabla2[[#This Row],[ROS_NUM_COR_COD_ROS_TG_POS]]-Tabla2[[#This Row],[PAS_NUM_COR_COD_ROS_TG_POS]]</f>
        <v>1.8499999999999996</v>
      </c>
      <c r="LD105" s="15">
        <f>Tabla2[[#This Row],[ROS_DUR_COR_COD_ROS_TG_POS]]-Tabla2[[#This Row],[PAS_DUR_COR_COD_ROS_TG_POS]]</f>
        <v>-107.90909090909099</v>
      </c>
      <c r="LE105" s="15">
        <f>Tabla2[[#This Row],[ROS_NUM_COR_COD_ROS_TG_TOT]]-Tabla2[[#This Row],[PAS_NUM_COR_COD_ROS_TG_TOT]]</f>
        <v>1.9690476190476187</v>
      </c>
      <c r="LF105" s="15">
        <f>Tabla2[[#This Row],[ROS_DUR_COR_COD_ROS_TG_TOT]]-Tabla2[[#This Row],[PAS_DUR_COR_COD_ROS_TG_TOT]]</f>
        <v>-93.549999999999955</v>
      </c>
      <c r="LG105" s="15">
        <f>Tabla2[[#This Row],[ROS_NUM_COR_COD_ESC_TG_NEG]]-Tabla2[[#This Row],[PAS_NUM_COR_COD_ESC_TG_NEG]]</f>
        <v>-2.5249999999999999</v>
      </c>
      <c r="LH105" s="15">
        <f>Tabla2[[#This Row],[ROS_DUR_COR_COD_ESC_TG_NEG]]-Tabla2[[#This Row],[PAS_DUR_COR_COD_ESC_TG_NEG]]</f>
        <v>-1294.75</v>
      </c>
      <c r="LI105" s="15">
        <f>Tabla2[[#This Row],[ROS_NUM_COR_COD_ESC_TG_NEU]]-Tabla2[[#This Row],[PAS_NUM_COR_COD_ESC_TG_NEU]]</f>
        <v>-2.6999999999999997</v>
      </c>
      <c r="LJ105" s="15">
        <f>Tabla2[[#This Row],[ROS_NUM_COR_COD_ESC_TG_NEG]]-Tabla2[[#This Row],[PAS_NUM_COR_COD_ESC_TG_NEG]]</f>
        <v>-2.5249999999999999</v>
      </c>
      <c r="LK105" s="15">
        <f>Tabla2[[#This Row],[ROS_NUM_COR_COD_ESC_TG_POS]]-Tabla2[[#This Row],[PAS_NUM_COR_COD_ESC_TG_POS]]</f>
        <v>-2.9000000000000004</v>
      </c>
      <c r="LL105" s="15">
        <f>Tabla2[[#This Row],[ROS_DUR_COR_COD_ESC_TG_POS]]-Tabla2[[#This Row],[PAS_DUR_COR_COD_ESC_TG_POS]]</f>
        <v>-1327.35</v>
      </c>
      <c r="LM105" s="15">
        <f>Tabla2[[#This Row],[ROS_NUM_COR_COD_ESC_TG_TOT]]-Tabla2[[#This Row],[PAS_NUM_COR_COD_ESC_TG_TOT]]</f>
        <v>-2.730952380952381</v>
      </c>
      <c r="LN105" s="15">
        <f>Tabla2[[#This Row],[ROS_DUR_COR_COD_ESC_TG_TOT]]-Tabla2[[#This Row],[PAS_DUR_COR_COD_ESC_TG_TOT]]</f>
        <v>-1357.8789915966386</v>
      </c>
      <c r="LO105" s="15">
        <f>Tabla2[[#This Row],[PAS_NUM_COR_COD_ROS_TG_NEG]]-Tabla2[[#This Row],[ESC_NUM_COR_COD_ROS_TG_NEG]]</f>
        <v>0.5</v>
      </c>
      <c r="LP105" s="15">
        <f>Tabla2[[#This Row],[PAS_DUR_COR_COD_ROS_TG_NEG]]-Tabla2[[#This Row],[ESC_DUR_COR_COD_ROS_TG_NEG]]</f>
        <v>806.13095238095241</v>
      </c>
      <c r="LQ105" s="15">
        <f>Tabla2[[#This Row],[PAS_NUM_COR_COD_ROS_TG_NEU]]-Tabla2[[#This Row],[ESC_NUM_COR_COD_ROS_TG_NEU]]</f>
        <v>1.0500000000000003</v>
      </c>
      <c r="LR105" s="15">
        <f>Tabla2[[#This Row],[PAS_DUR_COR_COD_ROS_TG_NEU]]-Tabla2[[#This Row],[ESC_DUR_COR_COD_ROS_TG_NEU]]</f>
        <v>720.57142857142856</v>
      </c>
      <c r="LS105" s="15">
        <f>Tabla2[[#This Row],[PAS_NUM_COR_COD_ROS_TG_POS]]-Tabla2[[#This Row],[ESC_NUM_COR_COD_ROS_TG_POS]]</f>
        <v>0.625</v>
      </c>
      <c r="LT105" s="15">
        <f>Tabla2[[#This Row],[PAS_DUR_COR_COD_ROS_TG_POS]]-Tabla2[[#This Row],[ESC_DUR_COR_COD_ROS_TG_POS]]</f>
        <v>797.07575757575762</v>
      </c>
      <c r="LU105" s="15">
        <f>Tabla2[[#This Row],[PAS_NUM_COR_COD_ROS_TG_TOT]]-Tabla2[[#This Row],[ESC_NUM_COR_COD_ROS_TG_TOT]]</f>
        <v>0.75897435897435939</v>
      </c>
      <c r="LV105" s="15">
        <f>Tabla2[[#This Row],[PAS_DUR_COR_COD_ROS_TG_TOT]]-Tabla2[[#This Row],[ESC_DUR_COR_COD_ROS_TG_TOT]]</f>
        <v>775.23571428571415</v>
      </c>
      <c r="LW105" s="15">
        <f>Tabla2[[#This Row],[PAS_NUM_COR_COD_ESC_TG_NEG]]-Tabla2[[#This Row],[ESC_NUM_COR_COD_ESC_TG_NEG]]</f>
        <v>0.39999999999999991</v>
      </c>
      <c r="LX105" s="15">
        <f>Tabla2[[#This Row],[PAS_DUR_COR_COD_ESC_TG_NEG]]-Tabla2[[#This Row],[ESC_DUR_COR_COD_ESC_TG_NEG]]</f>
        <v>791.95833333333326</v>
      </c>
      <c r="LY105" s="15">
        <f>Tabla2[[#This Row],[PAS_NUM_COR_COD_ESC_TG_NEU]]-Tabla2[[#This Row],[ESC_NUM_COR_COD_ESC_TG_NEU]]</f>
        <v>-1.1000000000000005</v>
      </c>
      <c r="LZ105" s="15">
        <f>Tabla2[[#This Row],[PAS_DUR_COR_COD_ESC_TG_NEU]]-Tabla2[[#This Row],[ESC_DUR_COR_COD_ESC_TG_NEU]]</f>
        <v>555.4454545454546</v>
      </c>
      <c r="MA105" s="15">
        <f>Tabla2[[#This Row],[PAS_NUM_COR_COD_ESC_TG_POS]]-Tabla2[[#This Row],[ESC_NUM_COR_COD_ESC_TG_POS]]</f>
        <v>-1.0249999999999999</v>
      </c>
      <c r="MB105" s="15">
        <f>Tabla2[[#This Row],[PAS_DUR_COR_COD_ESC_TG_POS]]-Tabla2[[#This Row],[ESC_DUR_COR_COD_ESC_TG_POS]]</f>
        <v>519.125</v>
      </c>
      <c r="MC105" s="15">
        <f>Tabla2[[#This Row],[PAS_NUM_COR_COD_ESC_TG_TOT]]-Tabla2[[#This Row],[ESC_NUM_COR_COD_ESC_TG_TOT]]</f>
        <v>-0.59871794871794837</v>
      </c>
      <c r="MD105" s="15">
        <f>Tabla2[[#This Row],[PAS_DUR_COR_COD_ESC_TG_TOT]]-Tabla2[[#This Row],[ESC_DUR_COR_COD_ESC_TG_TOT]]</f>
        <v>610.84505494505493</v>
      </c>
      <c r="ME105" s="42">
        <f>Tabla25[[#This Row],[PAS_NUM_COR_COD_ROS_TG_NEG]]-Tabla25[[#This Row],[PAS_NUM_COR_COD_ESC_TG_NEG]]</f>
        <v>-0.14999999999999991</v>
      </c>
      <c r="MF105" s="42">
        <f>Tabla25[[#This Row],[PAS_NUM_COR_COD_ROS_TG_NEU]]-Tabla25[[#This Row],[PAS_NUM_COR_COD_ESC_TG_NEU]]</f>
        <v>0.15000000000000036</v>
      </c>
      <c r="MG105" s="42">
        <f>Tabla25[[#This Row],[PAS_NUM_COR_COD_ROS_TG_POS]]-Tabla25[[#This Row],[PAS_NUM_COR_COD_ESC_TG_POS]]</f>
        <v>0.14999999999999991</v>
      </c>
      <c r="MH105" s="42">
        <f>Tabla25[[#This Row],[PAS_NUM_COR_COD_ROS_TG_TOT]]-Tabla25[[#This Row],[PAS_NUM_COR_COD_ESC_TG_TOT]]</f>
        <v>5.0000000000000266E-2</v>
      </c>
      <c r="MI105" s="42">
        <f>Tabla25[[#This Row],[PAS_DUR_COR_COD_ROS_TG_NEG]]-Tabla25[[#This Row],[PAS_DUR_COR_COD_ESC_TG_NEG]]</f>
        <v>14.333333333333485</v>
      </c>
      <c r="MJ105" s="42">
        <f>Tabla25[[#This Row],[PAS_DUR_COR_COD_ROS_TG_NEU]]-Tabla25[[#This Row],[PAS_DUR_COR_COD_ESC_TG_NEU]]</f>
        <v>-68.545454545454504</v>
      </c>
      <c r="MK105" s="42">
        <f>Tabla25[[#This Row],[PAS_DUR_COR_COD_ROS_TG_POS]]-Tabla25[[#This Row],[PAS_DUR_COR_COD_ESC_TG_POS]]</f>
        <v>110.15909090909099</v>
      </c>
      <c r="ML105" s="42">
        <f>Tabla25[[#This Row],[PAS_DUR_COR_COD_ROS_TG_TOT]]-Tabla25[[#This Row],[PAS_DUR_COR_COD_ESC_TG_TOT]]</f>
        <v>17.971428571428532</v>
      </c>
      <c r="MM105" s="44">
        <f>Tabla25[[#This Row],[ESC_NUM_COR_COD_ROS_TG_NEG]]-Tabla25[[#This Row],[ESC_NUM_COR_COD_ESC_TG_NEG]]</f>
        <v>-0.25</v>
      </c>
      <c r="MN105" s="44">
        <f>Tabla25[[#This Row],[ESC_NUM_COR_COD_ROS_TG_NEU]]-Tabla25[[#This Row],[ESC_NUM_COR_COD_ESC_TG_NEU]]</f>
        <v>-2.0000000000000004</v>
      </c>
      <c r="MO105" s="44">
        <f>Tabla25[[#This Row],[ESC_NUM_COR_COD_ROS_TG_POS]]-Tabla25[[#This Row],[ESC_NUM_COR_COD_ESC_TG_POS]]</f>
        <v>-1.5</v>
      </c>
      <c r="MP105" s="44">
        <f>Tabla25[[#This Row],[ESC_NUM_COR_COD_ROS_TG_TOT]]-Tabla25[[#This Row],[ESC_NUM_COR_COD_ESC_TG_TOT]]</f>
        <v>-1.3076923076923075</v>
      </c>
      <c r="MQ105" s="44">
        <f>Tabla25[[#This Row],[ESC_DUR_COR_COD_ROS_TG_NEG]]-Tabla25[[#This Row],[ESC_DUR_COR_COD_ESC_TG_NEG]]</f>
        <v>0.16071428571433444</v>
      </c>
      <c r="MR105" s="44">
        <f>Tabla25[[#This Row],[ESC_DUR_COR_COD_ROS_TG_NEU]]-Tabla25[[#This Row],[ESC_DUR_COR_COD_ESC_TG_NEU]]</f>
        <v>-233.67142857142846</v>
      </c>
      <c r="MS105" s="44">
        <f>Tabla25[[#This Row],[ESC_DUR_COR_COD_ROS_TG_POS]]-Tabla25[[#This Row],[ESC_DUR_COR_COD_ESC_TG_POS]]</f>
        <v>-167.79166666666663</v>
      </c>
      <c r="MT105" s="44">
        <f>Tabla25[[#This Row],[ESC_DUR_COR_COD_ROS_TG_TOT]]-Tabla25[[#This Row],[ESC_DUR_COR_COD_ESC_TG_TOT]]</f>
        <v>-146.41923076923069</v>
      </c>
      <c r="MU105" s="47">
        <f>Tabla25[[#This Row],[ROS_NUM_COR_COD_ROS_TG_NEG]]-Tabla25[[#This Row],[ROS_NUM_COR_COD_ESC_TG_NEG]]</f>
        <v>4.25</v>
      </c>
      <c r="MV105" s="47">
        <f>Tabla25[[#This Row],[ROS_NUM_COR_COD_ROS_TG_NEU]]-Tabla25[[#This Row],[ROS_NUM_COR_COD_ESC_TG_NEU]]</f>
        <v>5</v>
      </c>
      <c r="MW105" s="47">
        <f>Tabla25[[#This Row],[ROS_NUM_COR_COD_ROS_TG_POS]]-Tabla25[[#This Row],[ROS_NUM_COR_COD_ESC_TG_POS]]</f>
        <v>4.8999999999999995</v>
      </c>
      <c r="MX105" s="47">
        <f>Tabla25[[#This Row],[ROS_NUM_COR_COD_ROS_TG_TOT]]-Tabla25[[#This Row],[ROS_NUM_COR_COD_ESC_TG_TOT]]</f>
        <v>4.75</v>
      </c>
      <c r="MY105" s="47">
        <f>Tabla25[[#This Row],[ROS_DUR_COR_COD_ROS_TG_NEG]]-Tabla25[[#This Row],[ROS_DUR_COR_COD_ESC_TG_NEG]]</f>
        <v>1179.1666666666667</v>
      </c>
      <c r="MZ105" s="47">
        <f>Tabla25[[#This Row],[ROS_DUR_COR_COD_ROS_TG_NEU]]-Tabla25[[#This Row],[ROS_DUR_COR_COD_ESC_TG_NEU]]</f>
        <v>1316.6666666666667</v>
      </c>
      <c r="NA105" s="47">
        <f>Tabla25[[#This Row],[ROS_DUR_COR_COD_ROS_TG_POS]]-Tabla25[[#This Row],[ROS_DUR_COR_COD_ESC_TG_POS]]</f>
        <v>1329.6</v>
      </c>
      <c r="NB105" s="47">
        <f>Tabla25[[#This Row],[ROS_DUR_COR_COD_ROS_TG_TOT]]-Tabla25[[#This Row],[ROS_DUR_COR_COD_ESC_TG_TOT]]</f>
        <v>1282.3004201680671</v>
      </c>
      <c r="NC105">
        <v>285.25</v>
      </c>
      <c r="ND105">
        <v>340.1</v>
      </c>
      <c r="NE105">
        <v>341.3</v>
      </c>
      <c r="NF105">
        <v>324.85714285714283</v>
      </c>
      <c r="NG105">
        <v>168.33333333333334</v>
      </c>
      <c r="NH105">
        <v>238.83333333333334</v>
      </c>
      <c r="NI105">
        <v>255</v>
      </c>
      <c r="NJ105">
        <v>218.70588235294119</v>
      </c>
      <c r="NK105">
        <v>283.71428571428572</v>
      </c>
      <c r="NL105">
        <v>246.28571428571428</v>
      </c>
      <c r="NM105">
        <v>211.5</v>
      </c>
      <c r="NN105">
        <v>248.95</v>
      </c>
      <c r="NO105">
        <v>239.25</v>
      </c>
      <c r="NP105">
        <v>203.8</v>
      </c>
      <c r="NQ105">
        <v>274.625</v>
      </c>
      <c r="NR105">
        <v>236.5</v>
      </c>
      <c r="NS105">
        <v>258.58333333333331</v>
      </c>
      <c r="NT105">
        <v>315.83333333333331</v>
      </c>
      <c r="NU105">
        <v>253.09090909090909</v>
      </c>
      <c r="NV105">
        <v>276.48571428571427</v>
      </c>
      <c r="NW105">
        <v>234.16666666666666</v>
      </c>
      <c r="NX105">
        <v>262.45454545454544</v>
      </c>
      <c r="NY105">
        <v>244.5</v>
      </c>
      <c r="NZ105">
        <v>246.6</v>
      </c>
      <c r="OA105" s="15">
        <f>Tabla2[[#This Row],[ROS_1DU_COR_COD_ROS_TG_NEG]]-Tabla2[[#This Row],[PAS_1DU_COR_COD_ROS_TG_NEG]]</f>
        <v>26.666666666666686</v>
      </c>
      <c r="OB105" s="15">
        <f>Tabla2[[#This Row],[ROS_1DU_COR_COD_ROS_TG_NEU]]-Tabla2[[#This Row],[PAS_1DU_COR_COD_ROS_TG_NEU]]</f>
        <v>24.266666666666708</v>
      </c>
      <c r="OC105" s="15">
        <f>Tabla2[[#This Row],[ROS_1DU_COR_COD_ROS_TG_POS]]-Tabla2[[#This Row],[PAS_1DU_COR_COD_ROS_TG_POS]]</f>
        <v>88.209090909090918</v>
      </c>
      <c r="OD105" s="15">
        <f>Tabla2[[#This Row],[ROS_1DU_COR_COD_ROS_TG_TOT]]-Tabla2[[#This Row],[PAS_1DU_COR_COD_ROS_TG_TOT]]</f>
        <v>48.371428571428567</v>
      </c>
      <c r="OE105" s="15">
        <f>Tabla2[[#This Row],[ROS_1DU_COR_COD_ESC_TG_NEG]]-Tabla2[[#This Row],[PAS_1DU_COR_COD_ESC_TG_NEG]]</f>
        <v>-65.833333333333314</v>
      </c>
      <c r="OF105" s="15">
        <f>Tabla2[[#This Row],[ROS_1DU_COR_COD_ESC_TG_NEU]]-Tabla2[[#This Row],[PAS_1DU_COR_COD_ESC_TG_NEU]]</f>
        <v>-23.621212121212096</v>
      </c>
      <c r="OG105" s="15">
        <f>Tabla2[[#This Row],[ROS_1DU_COR_COD_ESC_TG_POS]]-Tabla2[[#This Row],[PAS_1DU_COR_COD_ESC_TG_POS]]</f>
        <v>10.5</v>
      </c>
      <c r="OH105" s="15">
        <f>Tabla2[[#This Row],[ROS_1DU_COR_COD_ESC_TG_TOT]]-Tabla2[[#This Row],[PAS_1DU_COR_COD_ESC_TG_TOT]]</f>
        <v>-27.894117647058806</v>
      </c>
      <c r="OI105" s="15">
        <f>Tabla2[[#This Row],[PAS_1DU_COR_COD_ROS_TG_NEG]]-Tabla2[[#This Row],[ESC_1DU_COR_COD_ROS_TG_NEG]]</f>
        <v>-25.130952380952408</v>
      </c>
      <c r="OJ105" s="15">
        <f>Tabla2[[#This Row],[PAS_1DU_COR_COD_ROS_TG_NEU]]-Tabla2[[#This Row],[ESC_1DU_COR_COD_ROS_TG_NEU]]</f>
        <v>69.547619047619037</v>
      </c>
      <c r="OK105" s="15">
        <f>Tabla2[[#This Row],[PAS_1DU_COR_COD_ROS_TG_POS]]-Tabla2[[#This Row],[ESC_1DU_COR_COD_ROS_TG_POS]]</f>
        <v>41.590909090909093</v>
      </c>
      <c r="OL105" s="15">
        <f>Tabla2[[#This Row],[PAS_1DU_COR_COD_ROS_TG_TOT]]-Tabla2[[#This Row],[ESC_1DU_COR_COD_ROS_TG_TOT]]</f>
        <v>27.535714285714278</v>
      </c>
      <c r="OM105" s="15">
        <f>Tabla2[[#This Row],[PAS_1DU_COR_COD_ESC_TG_NEG]]-Tabla2[[#This Row],[ESC_1DU_COR_COD_ESC_TG_NEG]]</f>
        <v>-5.0833333333333428</v>
      </c>
      <c r="ON105" s="15">
        <f>Tabla2[[#This Row],[PAS_1DU_COR_COD_ESC_TG_NEU]]-Tabla2[[#This Row],[ESC_1DU_COR_COD_ESC_TG_NEU]]</f>
        <v>58.654545454545428</v>
      </c>
      <c r="OO105" s="15">
        <f>Tabla2[[#This Row],[PAS_1DU_COR_COD_ESC_TG_POS]]-Tabla2[[#This Row],[ESC_1DU_COR_COD_ESC_TG_POS]]</f>
        <v>-30.125</v>
      </c>
      <c r="OP105" s="15">
        <f>Tabla2[[#This Row],[PAS_1DU_COR_COD_ESC_TG_TOT]]-Tabla2[[#This Row],[ESC_1DU_COR_COD_ESC_TG_TOT]]</f>
        <v>10.099999999999994</v>
      </c>
      <c r="OQ105" s="61">
        <v>116.91666666666666</v>
      </c>
      <c r="OR105" s="62">
        <v>101.26666666666668</v>
      </c>
      <c r="OS105" s="62">
        <v>86.300000000000011</v>
      </c>
      <c r="OT105" s="62">
        <v>106.15126050420164</v>
      </c>
      <c r="OU105" s="62">
        <v>44.464285714285722</v>
      </c>
      <c r="OV105" s="62">
        <v>42.485714285714266</v>
      </c>
      <c r="OW105" s="62">
        <v>-63.125</v>
      </c>
      <c r="OX105" s="62">
        <v>12.449999999999989</v>
      </c>
      <c r="OY105" s="62">
        <v>24.416666666666657</v>
      </c>
      <c r="OZ105" s="62">
        <v>53.378787878787875</v>
      </c>
      <c r="PA105" s="62">
        <v>8.5909090909090935</v>
      </c>
      <c r="PB105" s="62">
        <v>29.885714285714272</v>
      </c>
    </row>
    <row r="106" spans="1:418" x14ac:dyDescent="0.3">
      <c r="A106" s="2" t="s">
        <v>104</v>
      </c>
      <c r="B106" s="2">
        <v>40</v>
      </c>
      <c r="C106" s="2">
        <v>1</v>
      </c>
      <c r="D106" s="2">
        <v>40</v>
      </c>
      <c r="E106">
        <v>3.2222222222222223</v>
      </c>
      <c r="F106">
        <v>1570.3</v>
      </c>
      <c r="G106">
        <v>3.0526315789473686</v>
      </c>
      <c r="H106">
        <v>1872.25</v>
      </c>
      <c r="I106">
        <v>3</v>
      </c>
      <c r="J106">
        <v>1389.6363636363637</v>
      </c>
      <c r="K106">
        <v>3.0909090909090908</v>
      </c>
      <c r="L106">
        <v>1585.0689655172414</v>
      </c>
      <c r="M106">
        <v>3.3888888888888888</v>
      </c>
      <c r="N106">
        <v>1452</v>
      </c>
      <c r="O106">
        <v>3.1052631578947367</v>
      </c>
      <c r="P106">
        <v>1400.1818181818182</v>
      </c>
      <c r="Q106">
        <v>3.5</v>
      </c>
      <c r="R106">
        <v>1662</v>
      </c>
      <c r="S106">
        <v>3.3272727272727272</v>
      </c>
      <c r="T106">
        <v>1499.8125</v>
      </c>
      <c r="U106">
        <v>3.209090909090909</v>
      </c>
      <c r="V106">
        <v>1540.344262295082</v>
      </c>
      <c r="W106">
        <v>0.66666666666666663</v>
      </c>
      <c r="X106">
        <v>437.875</v>
      </c>
      <c r="Y106">
        <v>0.73684210526315785</v>
      </c>
      <c r="Z106">
        <v>345.55555555555554</v>
      </c>
      <c r="AA106">
        <v>1.3333333333333333</v>
      </c>
      <c r="AB106">
        <v>575.63636363636363</v>
      </c>
      <c r="AC106">
        <v>0.90909090909090906</v>
      </c>
      <c r="AD106">
        <v>462.32142857142856</v>
      </c>
      <c r="AE106">
        <v>0.90909090909090906</v>
      </c>
      <c r="AF106">
        <v>462.32142857142856</v>
      </c>
      <c r="AG106">
        <v>2.4424242424242424</v>
      </c>
      <c r="AH106">
        <v>1201.1910112359551</v>
      </c>
      <c r="AI106">
        <v>3</v>
      </c>
      <c r="AJ106">
        <v>1770</v>
      </c>
      <c r="AK106">
        <v>5</v>
      </c>
      <c r="AL106">
        <v>1362</v>
      </c>
      <c r="AM106">
        <v>3.5</v>
      </c>
      <c r="AN106">
        <v>2008</v>
      </c>
      <c r="AO106">
        <v>3.6</v>
      </c>
      <c r="AP106">
        <v>1713.3333333333333</v>
      </c>
      <c r="AQ106">
        <v>2</v>
      </c>
      <c r="AR106">
        <v>1271</v>
      </c>
      <c r="AS106">
        <v>0</v>
      </c>
      <c r="AU106">
        <v>1</v>
      </c>
      <c r="AV106">
        <v>258</v>
      </c>
      <c r="AW106">
        <v>1.2</v>
      </c>
      <c r="AX106">
        <v>764.5</v>
      </c>
      <c r="AY106">
        <v>2.4</v>
      </c>
      <c r="AZ106">
        <v>1333.8</v>
      </c>
      <c r="BA106">
        <v>0.5</v>
      </c>
      <c r="BB106">
        <v>80</v>
      </c>
      <c r="BC106">
        <v>0</v>
      </c>
      <c r="BE106">
        <v>0.5</v>
      </c>
      <c r="BF106">
        <v>270</v>
      </c>
      <c r="BG106">
        <v>0.4</v>
      </c>
      <c r="BH106">
        <v>175</v>
      </c>
      <c r="BI106">
        <v>0.4</v>
      </c>
      <c r="BJ106">
        <v>175</v>
      </c>
      <c r="BK106">
        <v>1.7333333333333334</v>
      </c>
      <c r="BL106">
        <v>1002.7142857142857</v>
      </c>
      <c r="BM106">
        <v>2.3833333333333333</v>
      </c>
      <c r="BN106">
        <v>1186.71875</v>
      </c>
      <c r="BO106">
        <v>2.6</v>
      </c>
      <c r="BP106">
        <v>1093.3333333333333</v>
      </c>
      <c r="BQ106">
        <v>3.2222222222222223</v>
      </c>
      <c r="BR106">
        <v>1111.7142857142858</v>
      </c>
      <c r="BS106">
        <v>3.4444444444444446</v>
      </c>
      <c r="BT106">
        <v>1162.6666666666667</v>
      </c>
      <c r="BU106">
        <v>3.0714285714285716</v>
      </c>
      <c r="BV106">
        <v>1122</v>
      </c>
      <c r="BW106">
        <v>5</v>
      </c>
      <c r="BX106">
        <v>1330.8</v>
      </c>
      <c r="BY106">
        <v>3</v>
      </c>
      <c r="BZ106">
        <v>735.88888888888891</v>
      </c>
      <c r="CA106">
        <v>3.5555555555555554</v>
      </c>
      <c r="CB106">
        <v>1012.5</v>
      </c>
      <c r="CC106">
        <v>3.8620689655172415</v>
      </c>
      <c r="CD106">
        <v>1038.1851851851852</v>
      </c>
      <c r="CE106">
        <v>3.4736842105263159</v>
      </c>
      <c r="CF106">
        <v>1072.804347826087</v>
      </c>
      <c r="CG106">
        <v>3</v>
      </c>
      <c r="CH106">
        <v>889.375</v>
      </c>
      <c r="CI106">
        <v>1.8888888888888888</v>
      </c>
      <c r="CJ106">
        <v>932.75</v>
      </c>
      <c r="CK106">
        <v>2</v>
      </c>
      <c r="CL106">
        <v>615.42857142857144</v>
      </c>
      <c r="CM106">
        <v>2.3214285714285716</v>
      </c>
      <c r="CN106">
        <v>797.57894736842104</v>
      </c>
      <c r="CO106">
        <v>1</v>
      </c>
      <c r="CP106">
        <v>695</v>
      </c>
      <c r="CQ106">
        <v>3.2</v>
      </c>
      <c r="CR106">
        <v>1115.1666666666667</v>
      </c>
      <c r="CS106">
        <v>2.3333333333333335</v>
      </c>
      <c r="CT106">
        <v>698</v>
      </c>
      <c r="CU106">
        <v>2.1724137931034484</v>
      </c>
      <c r="CV106">
        <v>844.52941176470586</v>
      </c>
      <c r="CW106">
        <v>2.2456140350877192</v>
      </c>
      <c r="CX106">
        <v>819.75</v>
      </c>
      <c r="CY106">
        <v>2.8596491228070176</v>
      </c>
      <c r="CZ106">
        <v>961.70731707317077</v>
      </c>
      <c r="DA106">
        <v>2.6</v>
      </c>
      <c r="DB106">
        <v>586.1</v>
      </c>
      <c r="DC106">
        <v>1.7777777777777777</v>
      </c>
      <c r="DD106">
        <v>671.85714285714289</v>
      </c>
      <c r="DE106">
        <v>2.2222222222222223</v>
      </c>
      <c r="DF106">
        <v>720.28571428571433</v>
      </c>
      <c r="DG106">
        <v>2.2142857142857144</v>
      </c>
      <c r="DH106">
        <v>650.25</v>
      </c>
      <c r="DI106">
        <v>2.5</v>
      </c>
      <c r="DJ106">
        <v>843.375</v>
      </c>
      <c r="DK106">
        <v>2.8</v>
      </c>
      <c r="DL106">
        <v>938.875</v>
      </c>
      <c r="DM106">
        <v>2.5555555555555554</v>
      </c>
      <c r="DN106">
        <v>757.875</v>
      </c>
      <c r="DO106">
        <v>2.6206896551724137</v>
      </c>
      <c r="DP106">
        <v>846.70833333333337</v>
      </c>
      <c r="DQ106">
        <v>2.4210526315789473</v>
      </c>
      <c r="DR106">
        <v>748.47916666666663</v>
      </c>
      <c r="DS106">
        <v>2.4210526315789473</v>
      </c>
      <c r="DT106">
        <v>748.47916666666663</v>
      </c>
      <c r="DU106">
        <v>2.7134502923976607</v>
      </c>
      <c r="DV106">
        <v>882.97692307692307</v>
      </c>
      <c r="DY106">
        <v>0</v>
      </c>
      <c r="EA106">
        <v>4</v>
      </c>
      <c r="EB106">
        <v>492</v>
      </c>
      <c r="EC106">
        <v>2</v>
      </c>
      <c r="ED106">
        <v>492</v>
      </c>
      <c r="EI106">
        <v>0</v>
      </c>
      <c r="EK106">
        <v>0</v>
      </c>
      <c r="EM106">
        <v>1.3333333333333333</v>
      </c>
      <c r="EN106">
        <v>492</v>
      </c>
      <c r="EQ106">
        <v>5</v>
      </c>
      <c r="ER106">
        <v>1599</v>
      </c>
      <c r="ES106">
        <v>0</v>
      </c>
      <c r="EU106">
        <v>2.5</v>
      </c>
      <c r="EV106">
        <v>1599</v>
      </c>
      <c r="FA106">
        <v>7</v>
      </c>
      <c r="FB106">
        <v>1989</v>
      </c>
      <c r="FC106">
        <v>7</v>
      </c>
      <c r="FD106">
        <v>1989</v>
      </c>
      <c r="FE106">
        <v>4</v>
      </c>
      <c r="FF106">
        <v>1794</v>
      </c>
      <c r="FG106">
        <v>2.6666666666666665</v>
      </c>
      <c r="FH106">
        <v>1360</v>
      </c>
      <c r="FK106">
        <v>3</v>
      </c>
      <c r="FL106">
        <v>580</v>
      </c>
      <c r="FM106">
        <v>5</v>
      </c>
      <c r="FN106">
        <v>1331</v>
      </c>
      <c r="FO106">
        <v>4</v>
      </c>
      <c r="FP106">
        <v>955.5</v>
      </c>
      <c r="FU106">
        <v>0</v>
      </c>
      <c r="FW106">
        <v>0</v>
      </c>
      <c r="FY106">
        <v>2.6666666666666665</v>
      </c>
      <c r="FZ106">
        <v>955.5</v>
      </c>
      <c r="GA106">
        <v>2.6666666666666665</v>
      </c>
      <c r="GB106">
        <v>955.5</v>
      </c>
      <c r="GC106">
        <v>2.6666666666666665</v>
      </c>
      <c r="GD106">
        <v>1198.2</v>
      </c>
      <c r="GE106">
        <v>2.7111111111111112</v>
      </c>
      <c r="GF106">
        <v>894.6518518518518</v>
      </c>
      <c r="GG106">
        <v>2.2000000000000002</v>
      </c>
      <c r="GH106">
        <v>729.14285714285711</v>
      </c>
      <c r="GI106">
        <v>2.7777777777777777</v>
      </c>
      <c r="GJ106">
        <v>955.57142857142856</v>
      </c>
      <c r="GK106">
        <v>2.7142857142857144</v>
      </c>
      <c r="GL106">
        <v>1072</v>
      </c>
      <c r="GM106">
        <v>2.5384615384615383</v>
      </c>
      <c r="GN106">
        <v>902.78947368421052</v>
      </c>
      <c r="GO106">
        <v>2.1111111111111112</v>
      </c>
      <c r="GP106">
        <v>1353</v>
      </c>
      <c r="GQ106">
        <v>2.2000000000000002</v>
      </c>
      <c r="GR106">
        <v>875.25</v>
      </c>
      <c r="GS106">
        <v>2.6</v>
      </c>
      <c r="GT106">
        <v>994.85714285714289</v>
      </c>
      <c r="GU106">
        <v>2.3103448275862069</v>
      </c>
      <c r="GV106">
        <v>1001.3888888888889</v>
      </c>
      <c r="GW106">
        <v>2.418181818181818</v>
      </c>
      <c r="GX106">
        <v>950.75675675675677</v>
      </c>
      <c r="GY106">
        <v>5.4</v>
      </c>
      <c r="GZ106">
        <v>1549.5</v>
      </c>
      <c r="HA106">
        <v>5</v>
      </c>
      <c r="HB106">
        <v>1162.2222222222222</v>
      </c>
      <c r="HC106">
        <v>4.1428571428571432</v>
      </c>
      <c r="HD106">
        <v>1894.4</v>
      </c>
      <c r="HE106">
        <v>4.9230769230769234</v>
      </c>
      <c r="HF106">
        <v>1476.125</v>
      </c>
      <c r="HG106">
        <v>5.1111111111111107</v>
      </c>
      <c r="HH106">
        <v>1569.625</v>
      </c>
      <c r="HI106">
        <v>4.7</v>
      </c>
      <c r="HJ106">
        <v>1511.1111111111111</v>
      </c>
      <c r="HK106">
        <v>4</v>
      </c>
      <c r="HL106">
        <v>1135.1111111111111</v>
      </c>
      <c r="HM106">
        <v>4.5862068965517242</v>
      </c>
      <c r="HN106">
        <v>1398.9615384615386</v>
      </c>
      <c r="HO106">
        <v>4.7454545454545451</v>
      </c>
      <c r="HP106">
        <v>1436</v>
      </c>
      <c r="HQ106">
        <v>3.581818181818182</v>
      </c>
      <c r="HR106">
        <v>1229.632183908046</v>
      </c>
      <c r="HS106">
        <v>3.1</v>
      </c>
      <c r="HT106">
        <v>864.33333333333337</v>
      </c>
      <c r="HU106">
        <v>2.1111111111111112</v>
      </c>
      <c r="HV106">
        <v>626.625</v>
      </c>
      <c r="HW106">
        <v>2.5714285714285716</v>
      </c>
      <c r="HX106">
        <v>931.83333333333337</v>
      </c>
      <c r="HY106">
        <v>2.6153846153846154</v>
      </c>
      <c r="HZ106">
        <v>799.26086956521738</v>
      </c>
      <c r="IA106">
        <v>1.6666666666666667</v>
      </c>
      <c r="IB106">
        <v>771.2</v>
      </c>
      <c r="IC106">
        <v>2.4</v>
      </c>
      <c r="ID106">
        <v>676</v>
      </c>
      <c r="IE106">
        <v>2.4</v>
      </c>
      <c r="IF106">
        <v>993</v>
      </c>
      <c r="IG106">
        <v>2.1724137931034484</v>
      </c>
      <c r="IH106">
        <v>794.9</v>
      </c>
      <c r="II106">
        <v>2.3818181818181818</v>
      </c>
      <c r="IJ106">
        <v>797.23255813953483</v>
      </c>
      <c r="IK106">
        <v>2.3818181818181818</v>
      </c>
      <c r="IL106">
        <v>797.23255813953483</v>
      </c>
      <c r="IM106">
        <v>3.1818181818181817</v>
      </c>
      <c r="IN106">
        <v>1086.6076923076923</v>
      </c>
      <c r="IQ106">
        <v>0</v>
      </c>
      <c r="IS106">
        <v>2.6666666666666665</v>
      </c>
      <c r="IT106">
        <v>1015.5</v>
      </c>
      <c r="IU106">
        <v>2</v>
      </c>
      <c r="IV106">
        <v>1015.5</v>
      </c>
      <c r="IW106">
        <v>0</v>
      </c>
      <c r="JC106">
        <v>0</v>
      </c>
      <c r="JE106">
        <v>1.6</v>
      </c>
      <c r="JF106">
        <v>1015.5</v>
      </c>
      <c r="JI106">
        <v>8</v>
      </c>
      <c r="JJ106">
        <v>2288</v>
      </c>
      <c r="JK106">
        <v>4</v>
      </c>
      <c r="JL106">
        <v>1069.3333333333333</v>
      </c>
      <c r="JM106">
        <v>5</v>
      </c>
      <c r="JN106">
        <v>1374</v>
      </c>
      <c r="JO106">
        <v>9</v>
      </c>
      <c r="JP106">
        <v>2191</v>
      </c>
      <c r="JU106">
        <v>9</v>
      </c>
      <c r="JV106">
        <v>2191</v>
      </c>
      <c r="JW106">
        <v>5.8</v>
      </c>
      <c r="JX106">
        <v>1537.4</v>
      </c>
      <c r="JY106">
        <v>3.7</v>
      </c>
      <c r="JZ106">
        <v>1388.2857142857142</v>
      </c>
      <c r="KC106">
        <v>0</v>
      </c>
      <c r="KE106">
        <v>3.3333333333333335</v>
      </c>
      <c r="KF106">
        <v>1521.5</v>
      </c>
      <c r="KG106">
        <v>2.5</v>
      </c>
      <c r="KH106">
        <v>1521.5</v>
      </c>
      <c r="KI106">
        <v>3</v>
      </c>
      <c r="KJ106">
        <v>742</v>
      </c>
      <c r="KO106">
        <v>3</v>
      </c>
      <c r="KP106">
        <v>742</v>
      </c>
      <c r="KQ106">
        <v>2.6</v>
      </c>
      <c r="KR106">
        <v>1261.6666666666667</v>
      </c>
      <c r="KS106">
        <v>2.6</v>
      </c>
      <c r="KT106">
        <v>1261.6666666666667</v>
      </c>
      <c r="KU106">
        <v>3.3333333333333335</v>
      </c>
      <c r="KV106">
        <v>1350.3</v>
      </c>
      <c r="KW106">
        <v>3.1944444444444446</v>
      </c>
      <c r="KX106">
        <v>1105.4428571428571</v>
      </c>
      <c r="KY106" s="15">
        <f>Tabla2[[#This Row],[ROS_NUM_COR_COD_ROS_TG_NEG]]-Tabla2[[#This Row],[PAS_NUM_COR_COD_ROS_TG_NEG]]</f>
        <v>1.7222222222222219</v>
      </c>
      <c r="KZ106" s="15">
        <f>Tabla2[[#This Row],[ROS_DUR_COR_COD_ROS_TG_NEG]]-Tabla2[[#This Row],[PAS_DUR_COR_COD_ROS_TG_NEG]]</f>
        <v>117.625</v>
      </c>
      <c r="LA106" s="15">
        <f>Tabla2[[#This Row],[ROS_NUM_COR_COD_ROS_TG_NEU]]-Tabla2[[#This Row],[PAS_NUM_COR_COD_ROS_TG_NEU]]</f>
        <v>1.5947368421052635</v>
      </c>
      <c r="LB106" s="15">
        <f>Tabla2[[#This Row],[ROS_DUR_COR_COD_ROS_TG_NEU]]-Tabla2[[#This Row],[PAS_DUR_COR_COD_ROS_TG_NEU]]</f>
        <v>110.92929292929284</v>
      </c>
      <c r="LC106" s="15">
        <f>Tabla2[[#This Row],[ROS_NUM_COR_COD_ROS_TG_POS]]-Tabla2[[#This Row],[PAS_NUM_COR_COD_ROS_TG_POS]]</f>
        <v>0.5</v>
      </c>
      <c r="LD106" s="15">
        <f>Tabla2[[#This Row],[ROS_DUR_COR_COD_ROS_TG_POS]]-Tabla2[[#This Row],[PAS_DUR_COR_COD_ROS_TG_POS]]</f>
        <v>-526.88888888888891</v>
      </c>
      <c r="LE106" s="15">
        <f>Tabla2[[#This Row],[ROS_NUM_COR_COD_ROS_TG_TOT]]-Tabla2[[#This Row],[PAS_NUM_COR_COD_ROS_TG_TOT]]</f>
        <v>1.258934169278997</v>
      </c>
      <c r="LF106" s="15">
        <f>Tabla2[[#This Row],[ROS_DUR_COR_COD_ROS_TG_TOT]]-Tabla2[[#This Row],[PAS_DUR_COR_COD_ROS_TG_TOT]]</f>
        <v>-100.85096153846143</v>
      </c>
      <c r="LG106" s="15">
        <f>Tabla2[[#This Row],[ROS_NUM_COR_COD_ESC_TG_NEG]]-Tabla2[[#This Row],[PAS_NUM_COR_COD_ESC_TG_NEG]]</f>
        <v>-1.1111111111111112</v>
      </c>
      <c r="LH106" s="15">
        <f>Tabla2[[#This Row],[ROS_DUR_COR_COD_ESC_TG_NEG]]-Tabla2[[#This Row],[PAS_DUR_COR_COD_ESC_TG_NEG]]</f>
        <v>-217.29999999999995</v>
      </c>
      <c r="LI106" s="15">
        <f>Tabla2[[#This Row],[ROS_NUM_COR_COD_ESC_TG_NEU]]-Tabla2[[#This Row],[PAS_NUM_COR_COD_ESC_TG_NEU]]</f>
        <v>-0.85263157894736841</v>
      </c>
      <c r="LJ106" s="15">
        <f>Tabla2[[#This Row],[ROS_NUM_COR_COD_ESC_TG_NEG]]-Tabla2[[#This Row],[PAS_NUM_COR_COD_ESC_TG_NEG]]</f>
        <v>-1.1111111111111112</v>
      </c>
      <c r="LK106" s="15">
        <f>Tabla2[[#This Row],[ROS_NUM_COR_COD_ESC_TG_POS]]-Tabla2[[#This Row],[PAS_NUM_COR_COD_ESC_TG_POS]]</f>
        <v>-0.39999999999999991</v>
      </c>
      <c r="LL106" s="15">
        <f>Tabla2[[#This Row],[ROS_DUR_COR_COD_ESC_TG_POS]]-Tabla2[[#This Row],[PAS_DUR_COR_COD_ESC_TG_POS]]</f>
        <v>-394.77922077922085</v>
      </c>
      <c r="LM106" s="15">
        <f>Tabla2[[#This Row],[ROS_NUM_COR_COD_ESC_TG_TOT]]-Tabla2[[#This Row],[PAS_NUM_COR_COD_ESC_TG_TOT]]</f>
        <v>-0.78056426332288398</v>
      </c>
      <c r="LN106" s="15">
        <f>Tabla2[[#This Row],[ROS_DUR_COR_COD_ESC_TG_TOT]]-Tabla2[[#This Row],[PAS_DUR_COR_COD_ESC_TG_TOT]]</f>
        <v>-583.68007662835248</v>
      </c>
      <c r="LO106" s="15">
        <f>Tabla2[[#This Row],[PAS_NUM_COR_COD_ROS_TG_NEG]]-Tabla2[[#This Row],[ESC_NUM_COR_COD_ROS_TG_NEG]]</f>
        <v>2.3888888888888888</v>
      </c>
      <c r="LP106" s="15">
        <f>Tabla2[[#This Row],[PAS_DUR_COR_COD_ROS_TG_NEG]]-Tabla2[[#This Row],[ESC_DUR_COR_COD_ROS_TG_NEG]]</f>
        <v>757</v>
      </c>
      <c r="LQ106" s="15">
        <f>Tabla2[[#This Row],[PAS_NUM_COR_COD_ROS_TG_NEU]]-Tabla2[[#This Row],[ESC_NUM_COR_COD_ROS_TG_NEU]]</f>
        <v>-9.4736842105263452E-2</v>
      </c>
      <c r="LR106" s="15">
        <f>Tabla2[[#This Row],[PAS_DUR_COR_COD_ROS_TG_NEU]]-Tabla2[[#This Row],[ESC_DUR_COR_COD_ROS_TG_NEU]]</f>
        <v>285.0151515151515</v>
      </c>
      <c r="LS106" s="15">
        <f>Tabla2[[#This Row],[PAS_NUM_COR_COD_ROS_TG_POS]]-Tabla2[[#This Row],[ESC_NUM_COR_COD_ROS_TG_POS]]</f>
        <v>1.1666666666666665</v>
      </c>
      <c r="LT106" s="15">
        <f>Tabla2[[#This Row],[PAS_DUR_COR_COD_ROS_TG_POS]]-Tabla2[[#This Row],[ESC_DUR_COR_COD_ROS_TG_POS]]</f>
        <v>964</v>
      </c>
      <c r="LU106" s="15">
        <f>Tabla2[[#This Row],[PAS_NUM_COR_COD_ROS_TG_TOT]]-Tabla2[[#This Row],[ESC_NUM_COR_COD_ROS_TG_TOT]]</f>
        <v>1.1548589341692788</v>
      </c>
      <c r="LV106" s="15">
        <f>Tabla2[[#This Row],[PAS_DUR_COR_COD_ROS_TG_TOT]]-Tabla2[[#This Row],[ESC_DUR_COR_COD_ROS_TG_TOT]]</f>
        <v>655.28308823529414</v>
      </c>
      <c r="LW106" s="15">
        <f>Tabla2[[#This Row],[PAS_NUM_COR_COD_ESC_TG_NEG]]-Tabla2[[#This Row],[ESC_NUM_COR_COD_ESC_TG_NEG]]</f>
        <v>-1.7777777777777777</v>
      </c>
      <c r="LX106" s="15">
        <f>Tabla2[[#This Row],[PAS_DUR_COR_COD_ESC_TG_NEG]]-Tabla2[[#This Row],[ESC_DUR_COR_COD_ESC_TG_NEG]]</f>
        <v>239.5</v>
      </c>
      <c r="LY106" s="15">
        <f>Tabla2[[#This Row],[PAS_NUM_COR_COD_ESC_TG_NEU]]-Tabla2[[#This Row],[ESC_NUM_COR_COD_ESC_TG_NEU]]</f>
        <v>5.2631578947368585E-2</v>
      </c>
      <c r="LZ106" s="15">
        <f>Tabla2[[#This Row],[PAS_DUR_COR_COD_ESC_TG_NEU]]-Tabla2[[#This Row],[ESC_DUR_COR_COD_ESC_TG_NEU]]</f>
        <v>1136.3611111111111</v>
      </c>
      <c r="MA106" s="15">
        <f>Tabla2[[#This Row],[PAS_NUM_COR_COD_ESC_TG_POS]]-Tabla2[[#This Row],[ESC_NUM_COR_COD_ESC_TG_POS]]</f>
        <v>-0.55555555555555536</v>
      </c>
      <c r="MB106" s="15">
        <f>Tabla2[[#This Row],[PAS_DUR_COR_COD_ESC_TG_POS]]-Tabla2[[#This Row],[ESC_DUR_COR_COD_ESC_TG_POS]]</f>
        <v>377.13636363636374</v>
      </c>
      <c r="MC106" s="15">
        <f>Tabla2[[#This Row],[PAS_NUM_COR_COD_ESC_TG_TOT]]-Tabla2[[#This Row],[ESC_NUM_COR_COD_ESC_TG_TOT]]</f>
        <v>-0.77115987460815072</v>
      </c>
      <c r="MD106" s="15">
        <f>Tabla2[[#This Row],[PAS_DUR_COR_COD_ESC_TG_TOT]]-Tabla2[[#This Row],[ESC_DUR_COR_COD_ESC_TG_TOT]]</f>
        <v>546.88378033205618</v>
      </c>
      <c r="ME106" s="42">
        <f>Tabla25[[#This Row],[PAS_NUM_COR_COD_ROS_TG_NEG]]-Tabla25[[#This Row],[PAS_NUM_COR_COD_ESC_TG_NEG]]</f>
        <v>0.16666666666666652</v>
      </c>
      <c r="MF106" s="42">
        <f>Tabla25[[#This Row],[PAS_NUM_COR_COD_ROS_TG_NEU]]-Tabla25[[#This Row],[PAS_NUM_COR_COD_ESC_TG_NEU]]</f>
        <v>5.2631578947368141E-2</v>
      </c>
      <c r="MG106" s="42">
        <f>Tabla25[[#This Row],[PAS_NUM_COR_COD_ROS_TG_POS]]-Tabla25[[#This Row],[PAS_NUM_COR_COD_ESC_TG_POS]]</f>
        <v>0.5</v>
      </c>
      <c r="MH106" s="42">
        <f>Tabla25[[#This Row],[PAS_NUM_COR_COD_ROS_TG_TOT]]-Tabla25[[#This Row],[PAS_NUM_COR_COD_ESC_TG_TOT]]</f>
        <v>0.23636363636363633</v>
      </c>
      <c r="MI106" s="42">
        <f>Tabla25[[#This Row],[PAS_DUR_COR_COD_ROS_TG_NEG]]-Tabla25[[#This Row],[PAS_DUR_COR_COD_ESC_TG_NEG]]</f>
        <v>-118.29999999999995</v>
      </c>
      <c r="MJ106" s="42">
        <f>Tabla25[[#This Row],[PAS_DUR_COR_COD_ROS_TG_NEU]]-Tabla25[[#This Row],[PAS_DUR_COR_COD_ESC_TG_NEU]]</f>
        <v>-472.06818181818176</v>
      </c>
      <c r="MK106" s="42">
        <f>Tabla25[[#This Row],[PAS_DUR_COR_COD_ROS_TG_POS]]-Tabla25[[#This Row],[PAS_DUR_COR_COD_ESC_TG_POS]]</f>
        <v>272.36363636363626</v>
      </c>
      <c r="ML106" s="42">
        <f>Tabla25[[#This Row],[PAS_DUR_COR_COD_ROS_TG_TOT]]-Tabla25[[#This Row],[PAS_DUR_COR_COD_ESC_TG_TOT]]</f>
        <v>-85.256465517241395</v>
      </c>
      <c r="MM106" s="44">
        <f>Tabla25[[#This Row],[ESC_NUM_COR_COD_ROS_TG_NEG]]-Tabla25[[#This Row],[ESC_NUM_COR_COD_ESC_TG_NEG]]</f>
        <v>-4</v>
      </c>
      <c r="MN106" s="44">
        <f>Tabla25[[#This Row],[ESC_NUM_COR_COD_ROS_TG_NEU]]-Tabla25[[#This Row],[ESC_NUM_COR_COD_ESC_TG_NEU]]</f>
        <v>0.20000000000000018</v>
      </c>
      <c r="MO106" s="44">
        <f>Tabla25[[#This Row],[ESC_NUM_COR_COD_ROS_TG_POS]]-Tabla25[[#This Row],[ESC_NUM_COR_COD_ESC_TG_POS]]</f>
        <v>-1.2222222222222219</v>
      </c>
      <c r="MP106" s="44">
        <f>Tabla25[[#This Row],[ESC_NUM_COR_COD_ROS_TG_TOT]]-Tabla25[[#This Row],[ESC_NUM_COR_COD_ESC_TG_TOT]]</f>
        <v>-1.6896551724137931</v>
      </c>
      <c r="MQ106" s="44">
        <f>Tabla25[[#This Row],[ESC_DUR_COR_COD_ROS_TG_NEG]]-Tabla25[[#This Row],[ESC_DUR_COR_COD_ESC_TG_NEG]]</f>
        <v>-635.79999999999995</v>
      </c>
      <c r="MR106" s="44">
        <f>Tabla25[[#This Row],[ESC_DUR_COR_COD_ROS_TG_NEU]]-Tabla25[[#This Row],[ESC_DUR_COR_COD_ESC_TG_NEU]]</f>
        <v>379.27777777777783</v>
      </c>
      <c r="MS106" s="44">
        <f>Tabla25[[#This Row],[ESC_DUR_COR_COD_ROS_TG_POS]]-Tabla25[[#This Row],[ESC_DUR_COR_COD_ESC_TG_POS]]</f>
        <v>-314.5</v>
      </c>
      <c r="MT106" s="44">
        <f>Tabla25[[#This Row],[ESC_DUR_COR_COD_ROS_TG_TOT]]-Tabla25[[#This Row],[ESC_DUR_COR_COD_ESC_TG_TOT]]</f>
        <v>-193.65577342047936</v>
      </c>
      <c r="MU106" s="47">
        <f>Tabla25[[#This Row],[ROS_NUM_COR_COD_ROS_TG_NEG]]-Tabla25[[#This Row],[ROS_NUM_COR_COD_ESC_TG_NEG]]</f>
        <v>2.9999999999999996</v>
      </c>
      <c r="MV106" s="47">
        <f>Tabla25[[#This Row],[ROS_NUM_COR_COD_ROS_TG_NEU]]-Tabla25[[#This Row],[ROS_NUM_COR_COD_ESC_TG_NEU]]</f>
        <v>2.5</v>
      </c>
      <c r="MW106" s="47">
        <f>Tabla25[[#This Row],[ROS_NUM_COR_COD_ROS_TG_POS]]-Tabla25[[#This Row],[ROS_NUM_COR_COD_ESC_TG_POS]]</f>
        <v>1.4</v>
      </c>
      <c r="MX106" s="47">
        <f>Tabla25[[#This Row],[ROS_NUM_COR_COD_ROS_TG_TOT]]-Tabla25[[#This Row],[ROS_NUM_COR_COD_ESC_TG_TOT]]</f>
        <v>2.2758620689655173</v>
      </c>
      <c r="MY106" s="47">
        <f>Tabla25[[#This Row],[ROS_DUR_COR_COD_ROS_TG_NEG]]-Tabla25[[#This Row],[ROS_DUR_COR_COD_ESC_TG_NEG]]</f>
        <v>216.625</v>
      </c>
      <c r="MZ106" s="47">
        <f>Tabla25[[#This Row],[ROS_DUR_COR_COD_ROS_TG_NEU]]-Tabla25[[#This Row],[ROS_DUR_COR_COD_ESC_TG_NEU]]</f>
        <v>635.86111111111109</v>
      </c>
      <c r="NA106" s="47">
        <f>Tabla25[[#This Row],[ROS_DUR_COR_COD_ROS_TG_POS]]-Tabla25[[#This Row],[ROS_DUR_COR_COD_ESC_TG_POS]]</f>
        <v>140.2539682539682</v>
      </c>
      <c r="NB106" s="47">
        <f>Tabla25[[#This Row],[ROS_DUR_COR_COD_ROS_TG_TOT]]-Tabla25[[#This Row],[ROS_DUR_COR_COD_ESC_TG_TOT]]</f>
        <v>397.57264957264965</v>
      </c>
      <c r="NC106">
        <v>277.5</v>
      </c>
      <c r="ND106">
        <v>328.77777777777777</v>
      </c>
      <c r="NE106">
        <v>206.77777777777777</v>
      </c>
      <c r="NF106">
        <v>270.76923076923077</v>
      </c>
      <c r="NG106">
        <v>173</v>
      </c>
      <c r="NH106">
        <v>319.375</v>
      </c>
      <c r="NI106">
        <v>230.57142857142858</v>
      </c>
      <c r="NJ106">
        <v>260.44444444444446</v>
      </c>
      <c r="NK106">
        <v>283.5</v>
      </c>
      <c r="NL106">
        <v>214.83333333333334</v>
      </c>
      <c r="NM106">
        <v>248.28571428571428</v>
      </c>
      <c r="NN106">
        <v>244.76470588235293</v>
      </c>
      <c r="NO106">
        <v>293.3</v>
      </c>
      <c r="NP106">
        <v>217.66666666666666</v>
      </c>
      <c r="NQ106">
        <v>303.75</v>
      </c>
      <c r="NR106">
        <v>271.18518518518516</v>
      </c>
      <c r="NS106">
        <v>251</v>
      </c>
      <c r="NT106">
        <v>190.90909090909091</v>
      </c>
      <c r="NU106">
        <v>263.2</v>
      </c>
      <c r="NV106">
        <v>234.15625</v>
      </c>
      <c r="NW106">
        <v>248.5</v>
      </c>
      <c r="NX106">
        <v>248.625</v>
      </c>
      <c r="NY106">
        <v>306.54545454545456</v>
      </c>
      <c r="NZ106">
        <v>270.55172413793105</v>
      </c>
      <c r="OA106" s="15">
        <f>Tabla2[[#This Row],[ROS_1DU_COR_COD_ROS_TG_NEG]]-Tabla2[[#This Row],[PAS_1DU_COR_COD_ROS_TG_NEG]]</f>
        <v>26.5</v>
      </c>
      <c r="OB106" s="15">
        <f>Tabla2[[#This Row],[ROS_1DU_COR_COD_ROS_TG_NEU]]-Tabla2[[#This Row],[PAS_1DU_COR_COD_ROS_TG_NEU]]</f>
        <v>137.86868686868686</v>
      </c>
      <c r="OC106" s="15">
        <f>Tabla2[[#This Row],[ROS_1DU_COR_COD_ROS_TG_POS]]-Tabla2[[#This Row],[PAS_1DU_COR_COD_ROS_TG_POS]]</f>
        <v>-56.422222222222217</v>
      </c>
      <c r="OD106" s="15">
        <f>Tabla2[[#This Row],[ROS_1DU_COR_COD_ROS_TG_TOT]]-Tabla2[[#This Row],[PAS_1DU_COR_COD_ROS_TG_TOT]]</f>
        <v>36.612980769230774</v>
      </c>
      <c r="OE106" s="15">
        <f>Tabla2[[#This Row],[ROS_1DU_COR_COD_ESC_TG_NEG]]-Tabla2[[#This Row],[PAS_1DU_COR_COD_ESC_TG_NEG]]</f>
        <v>-75.5</v>
      </c>
      <c r="OF106" s="15">
        <f>Tabla2[[#This Row],[ROS_1DU_COR_COD_ESC_TG_NEU]]-Tabla2[[#This Row],[PAS_1DU_COR_COD_ESC_TG_NEU]]</f>
        <v>70.75</v>
      </c>
      <c r="OG106" s="15">
        <f>Tabla2[[#This Row],[ROS_1DU_COR_COD_ESC_TG_POS]]-Tabla2[[#This Row],[PAS_1DU_COR_COD_ESC_TG_POS]]</f>
        <v>-75.974025974025977</v>
      </c>
      <c r="OH106" s="15">
        <f>Tabla2[[#This Row],[ROS_1DU_COR_COD_ESC_TG_TOT]]-Tabla2[[#This Row],[PAS_1DU_COR_COD_ESC_TG_TOT]]</f>
        <v>-10.107279693486589</v>
      </c>
      <c r="OI106" s="15">
        <f>Tabla2[[#This Row],[PAS_1DU_COR_COD_ROS_TG_NEG]]-Tabla2[[#This Row],[ESC_1DU_COR_COD_ROS_TG_NEG]]</f>
        <v>-32.5</v>
      </c>
      <c r="OJ106" s="15">
        <f>Tabla2[[#This Row],[PAS_1DU_COR_COD_ROS_TG_NEU]]-Tabla2[[#This Row],[ESC_1DU_COR_COD_ROS_TG_NEU]]</f>
        <v>-23.924242424242436</v>
      </c>
      <c r="OK106" s="15">
        <f>Tabla2[[#This Row],[PAS_1DU_COR_COD_ROS_TG_POS]]-Tabla2[[#This Row],[ESC_1DU_COR_COD_ROS_TG_POS]]</f>
        <v>14.914285714285711</v>
      </c>
      <c r="OL106" s="15">
        <f>Tabla2[[#This Row],[PAS_1DU_COR_COD_ROS_TG_TOT]]-Tabla2[[#This Row],[ESC_1DU_COR_COD_ROS_TG_TOT]]</f>
        <v>-10.608455882352928</v>
      </c>
      <c r="OM106" s="15">
        <f>Tabla2[[#This Row],[PAS_1DU_COR_COD_ESC_TG_NEG]]-Tabla2[[#This Row],[ESC_1DU_COR_COD_ESC_TG_NEG]]</f>
        <v>-44.800000000000011</v>
      </c>
      <c r="ON106" s="15">
        <f>Tabla2[[#This Row],[PAS_1DU_COR_COD_ESC_TG_NEU]]-Tabla2[[#This Row],[ESC_1DU_COR_COD_ESC_TG_NEU]]</f>
        <v>30.958333333333343</v>
      </c>
      <c r="OO106" s="15">
        <f>Tabla2[[#This Row],[PAS_1DU_COR_COD_ESC_TG_POS]]-Tabla2[[#This Row],[ESC_1DU_COR_COD_ESC_TG_POS]]</f>
        <v>2.795454545454561</v>
      </c>
      <c r="OP106" s="15">
        <f>Tabla2[[#This Row],[PAS_1DU_COR_COD_ESC_TG_TOT]]-Tabla2[[#This Row],[ESC_1DU_COR_COD_ESC_TG_TOT]]</f>
        <v>-0.63346104725411578</v>
      </c>
      <c r="OQ106" s="61">
        <v>104.5</v>
      </c>
      <c r="OR106" s="62">
        <v>9.4027777777777715</v>
      </c>
      <c r="OS106" s="62">
        <v>-23.793650793650812</v>
      </c>
      <c r="OT106" s="62">
        <v>10.324786324786317</v>
      </c>
      <c r="OU106" s="62">
        <v>-9.8000000000000114</v>
      </c>
      <c r="OV106" s="62">
        <v>-2.8333333333333144</v>
      </c>
      <c r="OW106" s="62">
        <v>-55.464285714285722</v>
      </c>
      <c r="OX106" s="62">
        <v>-26.420479302832234</v>
      </c>
      <c r="OY106" s="62">
        <v>2.5</v>
      </c>
      <c r="OZ106" s="62">
        <v>-57.715909090909093</v>
      </c>
      <c r="PA106" s="62">
        <v>-43.345454545454572</v>
      </c>
      <c r="PB106" s="62">
        <v>-36.395474137931046</v>
      </c>
    </row>
    <row r="107" spans="1:418" x14ac:dyDescent="0.3">
      <c r="A107" s="2" t="s">
        <v>105</v>
      </c>
      <c r="B107" s="2">
        <v>40</v>
      </c>
      <c r="C107" s="2">
        <v>1</v>
      </c>
      <c r="D107" s="2">
        <v>46</v>
      </c>
      <c r="E107">
        <v>3.3</v>
      </c>
      <c r="F107">
        <v>1037.6842105263158</v>
      </c>
      <c r="G107">
        <v>3.7</v>
      </c>
      <c r="H107">
        <v>1123.0999999999999</v>
      </c>
      <c r="I107">
        <v>3.8</v>
      </c>
      <c r="J107">
        <v>1098.5263157894738</v>
      </c>
      <c r="K107">
        <v>3.6</v>
      </c>
      <c r="L107">
        <v>1087.0689655172414</v>
      </c>
      <c r="M107">
        <v>3.7</v>
      </c>
      <c r="N107">
        <v>1219.3684210526317</v>
      </c>
      <c r="O107">
        <v>3.5</v>
      </c>
      <c r="P107">
        <v>1098.8888888888889</v>
      </c>
      <c r="Q107">
        <v>3.45</v>
      </c>
      <c r="R107">
        <v>1129.2777777777778</v>
      </c>
      <c r="S107">
        <v>3.55</v>
      </c>
      <c r="T107">
        <v>1150.4545454545455</v>
      </c>
      <c r="U107">
        <v>3.5750000000000002</v>
      </c>
      <c r="V107">
        <v>1117.9203539823009</v>
      </c>
      <c r="W107">
        <v>2.15</v>
      </c>
      <c r="X107">
        <v>670.15</v>
      </c>
      <c r="Y107">
        <v>2.2000000000000002</v>
      </c>
      <c r="Z107">
        <v>620.65</v>
      </c>
      <c r="AA107">
        <v>2.4</v>
      </c>
      <c r="AB107">
        <v>727.7</v>
      </c>
      <c r="AC107">
        <v>2.25</v>
      </c>
      <c r="AD107">
        <v>672.83333333333337</v>
      </c>
      <c r="AE107">
        <v>2.25</v>
      </c>
      <c r="AF107">
        <v>672.83333333333337</v>
      </c>
      <c r="AG107">
        <v>3.1333333333333333</v>
      </c>
      <c r="AH107">
        <v>963.55491329479764</v>
      </c>
      <c r="BM107">
        <v>3.1333333333333333</v>
      </c>
      <c r="BN107">
        <v>963.55491329479764</v>
      </c>
      <c r="BO107">
        <v>6.1</v>
      </c>
      <c r="BP107">
        <v>1830.4444444444443</v>
      </c>
      <c r="BQ107">
        <v>4.125</v>
      </c>
      <c r="BR107">
        <v>1539.8571428571429</v>
      </c>
      <c r="BS107">
        <v>4</v>
      </c>
      <c r="BT107">
        <v>1378.125</v>
      </c>
      <c r="BU107">
        <v>4.7857142857142856</v>
      </c>
      <c r="BV107">
        <v>1594.9166666666667</v>
      </c>
      <c r="BW107">
        <v>6.1111111111111107</v>
      </c>
      <c r="BX107">
        <v>1662.7777777777778</v>
      </c>
      <c r="BY107">
        <v>5.8888888888888893</v>
      </c>
      <c r="BZ107">
        <v>1693.5555555555557</v>
      </c>
      <c r="CA107">
        <v>4</v>
      </c>
      <c r="CB107">
        <v>1106.7777777777778</v>
      </c>
      <c r="CC107">
        <v>5.333333333333333</v>
      </c>
      <c r="CD107">
        <v>1487.7037037037037</v>
      </c>
      <c r="CE107">
        <v>5.0545454545454547</v>
      </c>
      <c r="CF107">
        <v>1538.1568627450981</v>
      </c>
      <c r="CG107">
        <v>1.3</v>
      </c>
      <c r="CH107">
        <v>705.2</v>
      </c>
      <c r="CI107">
        <v>2.75</v>
      </c>
      <c r="CJ107">
        <v>917.85714285714289</v>
      </c>
      <c r="CK107">
        <v>3.3</v>
      </c>
      <c r="CL107">
        <v>1278</v>
      </c>
      <c r="CM107">
        <v>2.4285714285714284</v>
      </c>
      <c r="CN107">
        <v>994.57894736842104</v>
      </c>
      <c r="CO107">
        <v>1.4444444444444444</v>
      </c>
      <c r="CP107">
        <v>764.2</v>
      </c>
      <c r="CQ107">
        <v>1.6666666666666667</v>
      </c>
      <c r="CR107">
        <v>720.83333333333337</v>
      </c>
      <c r="CS107">
        <v>2.8888888888888888</v>
      </c>
      <c r="CT107">
        <v>876.66666666666663</v>
      </c>
      <c r="CU107">
        <v>2</v>
      </c>
      <c r="CV107">
        <v>801.8</v>
      </c>
      <c r="CW107">
        <v>2.2181818181818183</v>
      </c>
      <c r="CX107">
        <v>895.71794871794873</v>
      </c>
      <c r="CY107">
        <v>3.6363636363636362</v>
      </c>
      <c r="CZ107">
        <v>1259.7666666666667</v>
      </c>
      <c r="DA107">
        <v>2.7</v>
      </c>
      <c r="DB107">
        <v>832.1</v>
      </c>
      <c r="DC107">
        <v>3</v>
      </c>
      <c r="DD107">
        <v>937.625</v>
      </c>
      <c r="DE107">
        <v>3</v>
      </c>
      <c r="DF107">
        <v>918.6</v>
      </c>
      <c r="DG107">
        <v>2.8928571428571428</v>
      </c>
      <c r="DH107">
        <v>893.14285714285711</v>
      </c>
      <c r="DI107">
        <v>2.6666666666666665</v>
      </c>
      <c r="DJ107">
        <v>936.88888888888891</v>
      </c>
      <c r="DK107">
        <v>3.3333333333333335</v>
      </c>
      <c r="DL107">
        <v>1069.6666666666667</v>
      </c>
      <c r="DM107">
        <v>2.8888888888888888</v>
      </c>
      <c r="DN107">
        <v>845.88888888888891</v>
      </c>
      <c r="DO107">
        <v>2.9629629629629628</v>
      </c>
      <c r="DP107">
        <v>950.81481481481478</v>
      </c>
      <c r="DQ107">
        <v>2.9272727272727272</v>
      </c>
      <c r="DR107">
        <v>921.4545454545455</v>
      </c>
      <c r="DS107">
        <v>2.9272727272727272</v>
      </c>
      <c r="DT107">
        <v>921.4545454545455</v>
      </c>
      <c r="DU107">
        <v>3.4</v>
      </c>
      <c r="DV107">
        <v>1131.4413793103449</v>
      </c>
      <c r="DY107">
        <v>3</v>
      </c>
      <c r="DZ107">
        <v>2232</v>
      </c>
      <c r="EC107">
        <v>3</v>
      </c>
      <c r="ED107">
        <v>2232</v>
      </c>
      <c r="EE107">
        <v>2</v>
      </c>
      <c r="EF107">
        <v>482</v>
      </c>
      <c r="EG107">
        <v>5</v>
      </c>
      <c r="EH107">
        <v>1930</v>
      </c>
      <c r="EI107">
        <v>7</v>
      </c>
      <c r="EJ107">
        <v>2015</v>
      </c>
      <c r="EK107">
        <v>4.666666666666667</v>
      </c>
      <c r="EL107">
        <v>1475.6666666666667</v>
      </c>
      <c r="EM107">
        <v>4</v>
      </c>
      <c r="EN107">
        <v>1664.75</v>
      </c>
      <c r="EQ107">
        <v>3</v>
      </c>
      <c r="ER107">
        <v>1876</v>
      </c>
      <c r="EU107">
        <v>3</v>
      </c>
      <c r="EV107">
        <v>1876</v>
      </c>
      <c r="EW107">
        <v>5</v>
      </c>
      <c r="EX107">
        <v>1607</v>
      </c>
      <c r="EY107">
        <v>1</v>
      </c>
      <c r="EZ107">
        <v>390</v>
      </c>
      <c r="FA107">
        <v>1</v>
      </c>
      <c r="FB107">
        <v>148</v>
      </c>
      <c r="FC107">
        <v>2.3333333333333335</v>
      </c>
      <c r="FD107">
        <v>715</v>
      </c>
      <c r="FE107">
        <v>2.6</v>
      </c>
      <c r="FF107">
        <v>1005.25</v>
      </c>
      <c r="FG107">
        <v>3.3</v>
      </c>
      <c r="FH107">
        <v>1335</v>
      </c>
      <c r="FK107">
        <v>7</v>
      </c>
      <c r="FL107">
        <v>1657</v>
      </c>
      <c r="FO107">
        <v>7</v>
      </c>
      <c r="FP107">
        <v>1657</v>
      </c>
      <c r="FQ107">
        <v>6</v>
      </c>
      <c r="FR107">
        <v>2133</v>
      </c>
      <c r="FS107">
        <v>2</v>
      </c>
      <c r="FT107">
        <v>508</v>
      </c>
      <c r="FU107">
        <v>6</v>
      </c>
      <c r="FV107">
        <v>1207</v>
      </c>
      <c r="FW107">
        <v>4.666666666666667</v>
      </c>
      <c r="FX107">
        <v>1282.6666666666667</v>
      </c>
      <c r="FY107">
        <v>5.6</v>
      </c>
      <c r="FZ107">
        <v>1432.4</v>
      </c>
      <c r="GA107">
        <v>5.6</v>
      </c>
      <c r="GB107">
        <v>1432.4</v>
      </c>
      <c r="GC107">
        <v>4.0666666666666664</v>
      </c>
      <c r="GD107">
        <v>1372.4615384615386</v>
      </c>
      <c r="GE107">
        <v>3.4555555555555557</v>
      </c>
      <c r="GF107">
        <v>1151.2721518987341</v>
      </c>
      <c r="GG107">
        <v>1</v>
      </c>
      <c r="GH107">
        <v>540.66666666666663</v>
      </c>
      <c r="GI107">
        <v>1.1000000000000001</v>
      </c>
      <c r="GJ107">
        <v>689.4</v>
      </c>
      <c r="GK107">
        <v>0.88888888888888884</v>
      </c>
      <c r="GL107">
        <v>371.66666666666669</v>
      </c>
      <c r="GM107">
        <v>1</v>
      </c>
      <c r="GN107">
        <v>524.76470588235293</v>
      </c>
      <c r="GO107">
        <v>0.55555555555555558</v>
      </c>
      <c r="GP107">
        <v>403.5</v>
      </c>
      <c r="GQ107">
        <v>0.5</v>
      </c>
      <c r="GR107">
        <v>388.5</v>
      </c>
      <c r="GS107">
        <v>0.7</v>
      </c>
      <c r="GT107">
        <v>540.75</v>
      </c>
      <c r="GU107">
        <v>0.58620689655172409</v>
      </c>
      <c r="GV107">
        <v>444.25</v>
      </c>
      <c r="GW107">
        <v>0.7931034482758621</v>
      </c>
      <c r="GX107">
        <v>491.44827586206895</v>
      </c>
      <c r="GY107">
        <v>5.5</v>
      </c>
      <c r="GZ107">
        <v>1891</v>
      </c>
      <c r="HA107">
        <v>5.2</v>
      </c>
      <c r="HB107">
        <v>1856</v>
      </c>
      <c r="HC107">
        <v>6.2222222222222223</v>
      </c>
      <c r="HD107">
        <v>1986</v>
      </c>
      <c r="HE107">
        <v>5.6206896551724137</v>
      </c>
      <c r="HF107">
        <v>1908.4137931034484</v>
      </c>
      <c r="HG107">
        <v>6.1111111111111107</v>
      </c>
      <c r="HH107">
        <v>2046.4444444444443</v>
      </c>
      <c r="HI107">
        <v>6.5</v>
      </c>
      <c r="HJ107">
        <v>2129.4</v>
      </c>
      <c r="HK107">
        <v>5.9</v>
      </c>
      <c r="HL107">
        <v>2054.1</v>
      </c>
      <c r="HM107">
        <v>6.1724137931034484</v>
      </c>
      <c r="HN107">
        <v>2077.6896551724139</v>
      </c>
      <c r="HO107">
        <v>5.8965517241379306</v>
      </c>
      <c r="HP107">
        <v>1993.0517241379309</v>
      </c>
      <c r="HQ107">
        <v>3.3448275862068964</v>
      </c>
      <c r="HR107">
        <v>1492.5172413793102</v>
      </c>
      <c r="HS107">
        <v>2.4</v>
      </c>
      <c r="HT107">
        <v>836.9</v>
      </c>
      <c r="HU107">
        <v>2.5</v>
      </c>
      <c r="HV107">
        <v>809.7</v>
      </c>
      <c r="HW107">
        <v>2.6666666666666665</v>
      </c>
      <c r="HX107">
        <v>813.55555555555554</v>
      </c>
      <c r="HY107">
        <v>2.5172413793103448</v>
      </c>
      <c r="HZ107">
        <v>820.27586206896547</v>
      </c>
      <c r="IA107">
        <v>2.1111111111111112</v>
      </c>
      <c r="IB107">
        <v>674.66666666666663</v>
      </c>
      <c r="IC107">
        <v>2.7</v>
      </c>
      <c r="ID107">
        <v>850.1</v>
      </c>
      <c r="IE107">
        <v>2.2000000000000002</v>
      </c>
      <c r="IF107">
        <v>721.2</v>
      </c>
      <c r="IG107">
        <v>2.3448275862068964</v>
      </c>
      <c r="IH107">
        <v>751.20689655172418</v>
      </c>
      <c r="II107">
        <v>2.4310344827586206</v>
      </c>
      <c r="IJ107">
        <v>785.74137931034488</v>
      </c>
      <c r="IK107">
        <v>2.4310344827586206</v>
      </c>
      <c r="IL107">
        <v>785.74137931034488</v>
      </c>
      <c r="IM107">
        <v>3.0402298850574714</v>
      </c>
      <c r="IN107">
        <v>1209.8068965517241</v>
      </c>
      <c r="IS107">
        <v>1</v>
      </c>
      <c r="IT107">
        <v>254</v>
      </c>
      <c r="IU107">
        <v>1</v>
      </c>
      <c r="IV107">
        <v>254</v>
      </c>
      <c r="IW107">
        <v>4</v>
      </c>
      <c r="IX107">
        <v>1389</v>
      </c>
      <c r="JC107">
        <v>4</v>
      </c>
      <c r="JD107">
        <v>1389</v>
      </c>
      <c r="JE107">
        <v>2.5</v>
      </c>
      <c r="JF107">
        <v>821.5</v>
      </c>
      <c r="JK107">
        <v>6</v>
      </c>
      <c r="JL107">
        <v>2052</v>
      </c>
      <c r="JM107">
        <v>6</v>
      </c>
      <c r="JN107">
        <v>2052</v>
      </c>
      <c r="JO107">
        <v>4</v>
      </c>
      <c r="JP107">
        <v>794</v>
      </c>
      <c r="JU107">
        <v>4</v>
      </c>
      <c r="JV107">
        <v>794</v>
      </c>
      <c r="JW107">
        <v>5</v>
      </c>
      <c r="JX107">
        <v>1423</v>
      </c>
      <c r="JY107">
        <v>3.75</v>
      </c>
      <c r="JZ107">
        <v>1122.25</v>
      </c>
      <c r="KE107">
        <v>2</v>
      </c>
      <c r="KF107">
        <v>761</v>
      </c>
      <c r="KG107">
        <v>2</v>
      </c>
      <c r="KH107">
        <v>761</v>
      </c>
      <c r="KI107">
        <v>3</v>
      </c>
      <c r="KJ107">
        <v>934</v>
      </c>
      <c r="KO107">
        <v>3</v>
      </c>
      <c r="KP107">
        <v>934</v>
      </c>
      <c r="KQ107">
        <v>2.5</v>
      </c>
      <c r="KR107">
        <v>847.5</v>
      </c>
      <c r="KS107">
        <v>2.5</v>
      </c>
      <c r="KT107">
        <v>847.5</v>
      </c>
      <c r="KU107">
        <v>3.3333333333333335</v>
      </c>
      <c r="KV107">
        <v>1030.6666666666667</v>
      </c>
      <c r="KW107">
        <v>3.05</v>
      </c>
      <c r="KX107">
        <v>1202.6887417218543</v>
      </c>
      <c r="KY107" s="15">
        <f>Tabla2[[#This Row],[ROS_NUM_COR_COD_ROS_TG_NEG]]-Tabla2[[#This Row],[PAS_NUM_COR_COD_ROS_TG_NEG]]</f>
        <v>2.4111111111111105</v>
      </c>
      <c r="KZ107" s="15">
        <f>Tabla2[[#This Row],[ROS_DUR_COR_COD_ROS_TG_NEG]]-Tabla2[[#This Row],[PAS_DUR_COR_COD_ROS_TG_NEG]]</f>
        <v>827.07602339181267</v>
      </c>
      <c r="LA107" s="15">
        <f>Tabla2[[#This Row],[ROS_NUM_COR_COD_ROS_TG_NEU]]-Tabla2[[#This Row],[PAS_NUM_COR_COD_ROS_TG_NEU]]</f>
        <v>3</v>
      </c>
      <c r="LB107" s="15">
        <f>Tabla2[[#This Row],[ROS_DUR_COR_COD_ROS_TG_NEU]]-Tabla2[[#This Row],[PAS_DUR_COR_COD_ROS_TG_NEU]]</f>
        <v>1030.5111111111112</v>
      </c>
      <c r="LC107" s="15">
        <f>Tabla2[[#This Row],[ROS_NUM_COR_COD_ROS_TG_POS]]-Tabla2[[#This Row],[PAS_NUM_COR_COD_ROS_TG_POS]]</f>
        <v>2.4500000000000002</v>
      </c>
      <c r="LD107" s="15">
        <f>Tabla2[[#This Row],[ROS_DUR_COR_COD_ROS_TG_POS]]-Tabla2[[#This Row],[PAS_DUR_COR_COD_ROS_TG_POS]]</f>
        <v>924.82222222222208</v>
      </c>
      <c r="LE107" s="15">
        <f>Tabla2[[#This Row],[ROS_NUM_COR_COD_ROS_TG_TOT]]-Tabla2[[#This Row],[PAS_NUM_COR_COD_ROS_TG_TOT]]</f>
        <v>2.6224137931034486</v>
      </c>
      <c r="LF107" s="15">
        <f>Tabla2[[#This Row],[ROS_DUR_COR_COD_ROS_TG_TOT]]-Tabla2[[#This Row],[PAS_DUR_COR_COD_ROS_TG_TOT]]</f>
        <v>927.23510971786845</v>
      </c>
      <c r="LG107" s="15">
        <f>Tabla2[[#This Row],[ROS_NUM_COR_COD_ESC_TG_NEG]]-Tabla2[[#This Row],[PAS_NUM_COR_COD_ESC_TG_NEG]]</f>
        <v>-2.7444444444444445</v>
      </c>
      <c r="LH107" s="15">
        <f>Tabla2[[#This Row],[ROS_DUR_COR_COD_ESC_TG_NEG]]-Tabla2[[#This Row],[PAS_DUR_COR_COD_ESC_TG_NEG]]</f>
        <v>-634.18421052631584</v>
      </c>
      <c r="LI107" s="15">
        <f>Tabla2[[#This Row],[ROS_NUM_COR_COD_ESC_TG_NEU]]-Tabla2[[#This Row],[PAS_NUM_COR_COD_ESC_TG_NEU]]</f>
        <v>-3.2</v>
      </c>
      <c r="LJ107" s="15">
        <f>Tabla2[[#This Row],[ROS_NUM_COR_COD_ESC_TG_NEG]]-Tabla2[[#This Row],[PAS_NUM_COR_COD_ESC_TG_NEG]]</f>
        <v>-2.7444444444444445</v>
      </c>
      <c r="LK107" s="15">
        <f>Tabla2[[#This Row],[ROS_NUM_COR_COD_ESC_TG_POS]]-Tabla2[[#This Row],[PAS_NUM_COR_COD_ESC_TG_POS]]</f>
        <v>-3.0999999999999996</v>
      </c>
      <c r="LL107" s="15">
        <f>Tabla2[[#This Row],[ROS_DUR_COR_COD_ESC_TG_POS]]-Tabla2[[#This Row],[PAS_DUR_COR_COD_ESC_TG_POS]]</f>
        <v>-557.77631578947376</v>
      </c>
      <c r="LM107" s="15">
        <f>Tabla2[[#This Row],[ROS_NUM_COR_COD_ESC_TG_TOT]]-Tabla2[[#This Row],[PAS_NUM_COR_COD_ESC_TG_TOT]]</f>
        <v>-3.0137931034482759</v>
      </c>
      <c r="LN107" s="15">
        <f>Tabla2[[#This Row],[ROS_DUR_COR_COD_ESC_TG_TOT]]-Tabla2[[#This Row],[PAS_DUR_COR_COD_ESC_TG_TOT]]</f>
        <v>-642.81896551724139</v>
      </c>
      <c r="LO107" s="15">
        <f>Tabla2[[#This Row],[PAS_NUM_COR_COD_ROS_TG_NEG]]-Tabla2[[#This Row],[ESC_NUM_COR_COD_ROS_TG_NEG]]</f>
        <v>2.2555555555555555</v>
      </c>
      <c r="LP107" s="15">
        <f>Tabla2[[#This Row],[PAS_DUR_COR_COD_ROS_TG_NEG]]-Tabla2[[#This Row],[ESC_DUR_COR_COD_ROS_TG_NEG]]</f>
        <v>455.16842105263163</v>
      </c>
      <c r="LQ107" s="15">
        <f>Tabla2[[#This Row],[PAS_NUM_COR_COD_ROS_TG_NEU]]-Tabla2[[#This Row],[ESC_NUM_COR_COD_ROS_TG_NEU]]</f>
        <v>1.8333333333333333</v>
      </c>
      <c r="LR107" s="15">
        <f>Tabla2[[#This Row],[PAS_DUR_COR_COD_ROS_TG_NEU]]-Tabla2[[#This Row],[ESC_DUR_COR_COD_ROS_TG_NEU]]</f>
        <v>378.05555555555554</v>
      </c>
      <c r="LS107" s="15">
        <f>Tabla2[[#This Row],[PAS_NUM_COR_COD_ROS_TG_POS]]-Tabla2[[#This Row],[ESC_NUM_COR_COD_ROS_TG_POS]]</f>
        <v>0.56111111111111134</v>
      </c>
      <c r="LT107" s="15">
        <f>Tabla2[[#This Row],[PAS_DUR_COR_COD_ROS_TG_POS]]-Tabla2[[#This Row],[ESC_DUR_COR_COD_ROS_TG_POS]]</f>
        <v>252.6111111111112</v>
      </c>
      <c r="LU107" s="15">
        <f>Tabla2[[#This Row],[PAS_NUM_COR_COD_ROS_TG_TOT]]-Tabla2[[#This Row],[ESC_NUM_COR_COD_ROS_TG_TOT]]</f>
        <v>1.5499999999999998</v>
      </c>
      <c r="LV107" s="15">
        <f>Tabla2[[#This Row],[PAS_DUR_COR_COD_ROS_TG_TOT]]-Tabla2[[#This Row],[ESC_DUR_COR_COD_ROS_TG_TOT]]</f>
        <v>348.65454545454554</v>
      </c>
      <c r="LW107" s="15">
        <f>Tabla2[[#This Row],[PAS_NUM_COR_COD_ESC_TG_NEG]]-Tabla2[[#This Row],[ESC_NUM_COR_COD_ESC_TG_NEG]]</f>
        <v>-2.8111111111111109</v>
      </c>
      <c r="LX107" s="15">
        <f>Tabla2[[#This Row],[PAS_DUR_COR_COD_ESC_TG_NEG]]-Tabla2[[#This Row],[ESC_DUR_COR_COD_ESC_TG_NEG]]</f>
        <v>-625.09356725146199</v>
      </c>
      <c r="LY107" s="15">
        <f>Tabla2[[#This Row],[PAS_NUM_COR_COD_ESC_TG_NEU]]-Tabla2[[#This Row],[ESC_NUM_COR_COD_ESC_TG_NEU]]</f>
        <v>-2.1888888888888891</v>
      </c>
      <c r="LZ107" s="15">
        <f>Tabla2[[#This Row],[PAS_DUR_COR_COD_ESC_TG_NEU]]-Tabla2[[#This Row],[ESC_DUR_COR_COD_ESC_TG_NEU]]</f>
        <v>-570.45555555555575</v>
      </c>
      <c r="MA107" s="15">
        <f>Tabla2[[#This Row],[PAS_NUM_COR_COD_ESC_TG_POS]]-Tabla2[[#This Row],[ESC_NUM_COR_COD_ESC_TG_POS]]</f>
        <v>-0.20000000000000018</v>
      </c>
      <c r="MB107" s="15">
        <f>Tabla2[[#This Row],[PAS_DUR_COR_COD_ESC_TG_POS]]-Tabla2[[#This Row],[ESC_DUR_COR_COD_ESC_TG_POS]]</f>
        <v>-8.2514619883040723</v>
      </c>
      <c r="MC107" s="15">
        <f>Tabla2[[#This Row],[PAS_NUM_COR_COD_ESC_TG_TOT]]-Tabla2[[#This Row],[ESC_NUM_COR_COD_ESC_TG_TOT]]</f>
        <v>-1.7333333333333329</v>
      </c>
      <c r="MD107" s="15">
        <f>Tabla2[[#This Row],[PAS_DUR_COR_COD_ESC_TG_TOT]]-Tabla2[[#This Row],[ESC_DUR_COR_COD_ESC_TG_TOT]]</f>
        <v>-400.6347381864623</v>
      </c>
      <c r="ME107" s="42">
        <f>Tabla25[[#This Row],[PAS_NUM_COR_COD_ROS_TG_NEG]]-Tabla25[[#This Row],[PAS_NUM_COR_COD_ESC_TG_NEG]]</f>
        <v>0.40000000000000036</v>
      </c>
      <c r="MF107" s="42">
        <f>Tabla25[[#This Row],[PAS_NUM_COR_COD_ROS_TG_NEU]]-Tabla25[[#This Row],[PAS_NUM_COR_COD_ESC_TG_NEU]]</f>
        <v>-0.20000000000000018</v>
      </c>
      <c r="MG107" s="42">
        <f>Tabla25[[#This Row],[PAS_NUM_COR_COD_ROS_TG_POS]]-Tabla25[[#This Row],[PAS_NUM_COR_COD_ESC_TG_POS]]</f>
        <v>-0.34999999999999964</v>
      </c>
      <c r="MH107" s="42">
        <f>Tabla25[[#This Row],[PAS_NUM_COR_COD_ROS_TG_TOT]]-Tabla25[[#This Row],[PAS_NUM_COR_COD_ESC_TG_TOT]]</f>
        <v>-5.0000000000000266E-2</v>
      </c>
      <c r="MI107" s="42">
        <f>Tabla25[[#This Row],[PAS_DUR_COR_COD_ROS_TG_NEG]]-Tabla25[[#This Row],[PAS_DUR_COR_COD_ESC_TG_NEG]]</f>
        <v>181.68421052631584</v>
      </c>
      <c r="MJ107" s="42">
        <f>Tabla25[[#This Row],[PAS_DUR_COR_COD_ROS_TG_NEU]]-Tabla25[[#This Row],[PAS_DUR_COR_COD_ESC_TG_NEU]]</f>
        <v>-24.211111111110995</v>
      </c>
      <c r="MK107" s="42">
        <f>Tabla25[[#This Row],[PAS_DUR_COR_COD_ROS_TG_POS]]-Tabla25[[#This Row],[PAS_DUR_COR_COD_ESC_TG_POS]]</f>
        <v>30.751461988304072</v>
      </c>
      <c r="ML107" s="42">
        <f>Tabla25[[#This Row],[PAS_DUR_COR_COD_ROS_TG_TOT]]-Tabla25[[#This Row],[PAS_DUR_COR_COD_ESC_TG_TOT]]</f>
        <v>63.385579937304101</v>
      </c>
      <c r="MM107" s="44">
        <f>Tabla25[[#This Row],[ESC_NUM_COR_COD_ROS_TG_NEG]]-Tabla25[[#This Row],[ESC_NUM_COR_COD_ESC_TG_NEG]]</f>
        <v>-4.6666666666666661</v>
      </c>
      <c r="MN107" s="44">
        <f>Tabla25[[#This Row],[ESC_NUM_COR_COD_ROS_TG_NEU]]-Tabla25[[#This Row],[ESC_NUM_COR_COD_ESC_TG_NEU]]</f>
        <v>-4.2222222222222223</v>
      </c>
      <c r="MO107" s="44">
        <f>Tabla25[[#This Row],[ESC_NUM_COR_COD_ROS_TG_POS]]-Tabla25[[#This Row],[ESC_NUM_COR_COD_ESC_TG_POS]]</f>
        <v>-1.1111111111111112</v>
      </c>
      <c r="MP107" s="44">
        <f>Tabla25[[#This Row],[ESC_NUM_COR_COD_ROS_TG_TOT]]-Tabla25[[#This Row],[ESC_NUM_COR_COD_ESC_TG_TOT]]</f>
        <v>-3.333333333333333</v>
      </c>
      <c r="MQ107" s="44">
        <f>Tabla25[[#This Row],[ESC_DUR_COR_COD_ROS_TG_NEG]]-Tabla25[[#This Row],[ESC_DUR_COR_COD_ESC_TG_NEG]]</f>
        <v>-898.57777777777778</v>
      </c>
      <c r="MR107" s="44">
        <f>Tabla25[[#This Row],[ESC_DUR_COR_COD_ROS_TG_NEU]]-Tabla25[[#This Row],[ESC_DUR_COR_COD_ESC_TG_NEU]]</f>
        <v>-972.72222222222229</v>
      </c>
      <c r="MS107" s="44">
        <f>Tabla25[[#This Row],[ESC_DUR_COR_COD_ROS_TG_POS]]-Tabla25[[#This Row],[ESC_DUR_COR_COD_ESC_TG_POS]]</f>
        <v>-230.1111111111112</v>
      </c>
      <c r="MT107" s="44">
        <f>Tabla25[[#This Row],[ESC_DUR_COR_COD_ROS_TG_TOT]]-Tabla25[[#This Row],[ESC_DUR_COR_COD_ESC_TG_TOT]]</f>
        <v>-685.90370370370374</v>
      </c>
      <c r="MU107" s="47">
        <f>Tabla25[[#This Row],[ROS_NUM_COR_COD_ROS_TG_NEG]]-Tabla25[[#This Row],[ROS_NUM_COR_COD_ESC_TG_NEG]]</f>
        <v>5.5555555555555554</v>
      </c>
      <c r="MV107" s="47">
        <f>Tabla25[[#This Row],[ROS_NUM_COR_COD_ROS_TG_NEU]]-Tabla25[[#This Row],[ROS_NUM_COR_COD_ESC_TG_NEU]]</f>
        <v>6</v>
      </c>
      <c r="MW107" s="47">
        <f>Tabla25[[#This Row],[ROS_NUM_COR_COD_ROS_TG_POS]]-Tabla25[[#This Row],[ROS_NUM_COR_COD_ESC_TG_POS]]</f>
        <v>5.2</v>
      </c>
      <c r="MX107" s="47">
        <f>Tabla25[[#This Row],[ROS_NUM_COR_COD_ROS_TG_TOT]]-Tabla25[[#This Row],[ROS_NUM_COR_COD_ESC_TG_TOT]]</f>
        <v>5.5862068965517242</v>
      </c>
      <c r="MY107" s="47">
        <f>Tabla25[[#This Row],[ROS_DUR_COR_COD_ROS_TG_NEG]]-Tabla25[[#This Row],[ROS_DUR_COR_COD_ESC_TG_NEG]]</f>
        <v>1642.9444444444443</v>
      </c>
      <c r="MZ107" s="47">
        <f>Tabla25[[#This Row],[ROS_DUR_COR_COD_ROS_TG_NEU]]-Tabla25[[#This Row],[ROS_DUR_COR_COD_ESC_TG_NEU]]</f>
        <v>1740.9</v>
      </c>
      <c r="NA107" s="47">
        <f>Tabla25[[#This Row],[ROS_DUR_COR_COD_ROS_TG_POS]]-Tabla25[[#This Row],[ROS_DUR_COR_COD_ESC_TG_POS]]</f>
        <v>1513.35</v>
      </c>
      <c r="NB107" s="47">
        <f>Tabla25[[#This Row],[ROS_DUR_COR_COD_ROS_TG_TOT]]-Tabla25[[#This Row],[ROS_DUR_COR_COD_ESC_TG_TOT]]</f>
        <v>1633.4396551724139</v>
      </c>
      <c r="NC107">
        <v>360</v>
      </c>
      <c r="ND107">
        <v>314.5</v>
      </c>
      <c r="NE107">
        <v>357.6</v>
      </c>
      <c r="NF107">
        <v>343.48275862068965</v>
      </c>
      <c r="NG107">
        <v>333.5</v>
      </c>
      <c r="NH107">
        <v>289</v>
      </c>
      <c r="NI107">
        <v>364.5</v>
      </c>
      <c r="NJ107">
        <v>329</v>
      </c>
      <c r="NK107">
        <v>320.8</v>
      </c>
      <c r="NL107">
        <v>292.16666666666669</v>
      </c>
      <c r="NM107">
        <v>303.44444444444446</v>
      </c>
      <c r="NN107">
        <v>304.39999999999998</v>
      </c>
      <c r="NO107">
        <v>333.33333333333331</v>
      </c>
      <c r="NP107">
        <v>278</v>
      </c>
      <c r="NQ107">
        <v>299.88888888888891</v>
      </c>
      <c r="NR107">
        <v>303.74074074074076</v>
      </c>
      <c r="NS107">
        <v>317.42105263157896</v>
      </c>
      <c r="NT107">
        <v>302.11111111111109</v>
      </c>
      <c r="NU107">
        <v>336.22222222222223</v>
      </c>
      <c r="NV107">
        <v>318.56363636363636</v>
      </c>
      <c r="NW107">
        <v>310.5263157894737</v>
      </c>
      <c r="NX107">
        <v>324.85000000000002</v>
      </c>
      <c r="NY107">
        <v>317.73684210526318</v>
      </c>
      <c r="NZ107">
        <v>317.82758620689657</v>
      </c>
      <c r="OA107" s="15">
        <f>Tabla2[[#This Row],[ROS_1DU_COR_COD_ROS_TG_NEG]]-Tabla2[[#This Row],[PAS_1DU_COR_COD_ROS_TG_NEG]]</f>
        <v>42.578947368421041</v>
      </c>
      <c r="OB107" s="15">
        <f>Tabla2[[#This Row],[ROS_1DU_COR_COD_ROS_TG_NEU]]-Tabla2[[#This Row],[PAS_1DU_COR_COD_ROS_TG_NEU]]</f>
        <v>12.388888888888914</v>
      </c>
      <c r="OC107" s="15">
        <f>Tabla2[[#This Row],[ROS_1DU_COR_COD_ROS_TG_POS]]-Tabla2[[#This Row],[PAS_1DU_COR_COD_ROS_TG_POS]]</f>
        <v>21.377777777777794</v>
      </c>
      <c r="OD107" s="15">
        <f>Tabla2[[#This Row],[ROS_1DU_COR_COD_ROS_TG_TOT]]-Tabla2[[#This Row],[PAS_1DU_COR_COD_ROS_TG_TOT]]</f>
        <v>24.919122257053289</v>
      </c>
      <c r="OE107" s="15">
        <f>Tabla2[[#This Row],[ROS_1DU_COR_COD_ESC_TG_NEG]]-Tabla2[[#This Row],[PAS_1DU_COR_COD_ESC_TG_NEG]]</f>
        <v>22.973684210526301</v>
      </c>
      <c r="OF107" s="15">
        <f>Tabla2[[#This Row],[ROS_1DU_COR_COD_ESC_TG_NEU]]-Tabla2[[#This Row],[PAS_1DU_COR_COD_ESC_TG_NEU]]</f>
        <v>-35.850000000000023</v>
      </c>
      <c r="OG107" s="15">
        <f>Tabla2[[#This Row],[ROS_1DU_COR_COD_ESC_TG_POS]]-Tabla2[[#This Row],[PAS_1DU_COR_COD_ESC_TG_POS]]</f>
        <v>46.763157894736821</v>
      </c>
      <c r="OH107" s="15">
        <f>Tabla2[[#This Row],[ROS_1DU_COR_COD_ESC_TG_TOT]]-Tabla2[[#This Row],[PAS_1DU_COR_COD_ESC_TG_TOT]]</f>
        <v>11.172413793103431</v>
      </c>
      <c r="OI107" s="15">
        <f>Tabla2[[#This Row],[PAS_1DU_COR_COD_ROS_TG_NEG]]-Tabla2[[#This Row],[ESC_1DU_COR_COD_ROS_TG_NEG]]</f>
        <v>-3.378947368421052</v>
      </c>
      <c r="OJ107" s="15">
        <f>Tabla2[[#This Row],[PAS_1DU_COR_COD_ROS_TG_NEU]]-Tabla2[[#This Row],[ESC_1DU_COR_COD_ROS_TG_NEU]]</f>
        <v>9.9444444444444002</v>
      </c>
      <c r="OK107" s="15">
        <f>Tabla2[[#This Row],[PAS_1DU_COR_COD_ROS_TG_POS]]-Tabla2[[#This Row],[ESC_1DU_COR_COD_ROS_TG_POS]]</f>
        <v>32.777777777777771</v>
      </c>
      <c r="OL107" s="15">
        <f>Tabla2[[#This Row],[PAS_1DU_COR_COD_ROS_TG_TOT]]-Tabla2[[#This Row],[ESC_1DU_COR_COD_ROS_TG_TOT]]</f>
        <v>14.163636363636385</v>
      </c>
      <c r="OM107" s="15">
        <f>Tabla2[[#This Row],[PAS_1DU_COR_COD_ESC_TG_NEG]]-Tabla2[[#This Row],[ESC_1DU_COR_COD_ESC_TG_NEG]]</f>
        <v>-22.807017543859615</v>
      </c>
      <c r="ON107" s="15">
        <f>Tabla2[[#This Row],[PAS_1DU_COR_COD_ESC_TG_NEU]]-Tabla2[[#This Row],[ESC_1DU_COR_COD_ESC_TG_NEU]]</f>
        <v>46.850000000000023</v>
      </c>
      <c r="OO107" s="15">
        <f>Tabla2[[#This Row],[PAS_1DU_COR_COD_ESC_TG_POS]]-Tabla2[[#This Row],[ESC_1DU_COR_COD_ESC_TG_POS]]</f>
        <v>17.847953216374265</v>
      </c>
      <c r="OP107" s="15">
        <f>Tabla2[[#This Row],[PAS_1DU_COR_COD_ESC_TG_TOT]]-Tabla2[[#This Row],[ESC_1DU_COR_COD_ESC_TG_TOT]]</f>
        <v>14.086845466155808</v>
      </c>
      <c r="OQ107" s="61">
        <v>26.5</v>
      </c>
      <c r="OR107" s="62">
        <v>25.5</v>
      </c>
      <c r="OS107" s="62">
        <v>-6.8999999999999773</v>
      </c>
      <c r="OT107" s="62">
        <v>14.482758620689651</v>
      </c>
      <c r="OU107" s="62">
        <v>-12.533333333333303</v>
      </c>
      <c r="OV107" s="62">
        <v>14.166666666666686</v>
      </c>
      <c r="OW107" s="62">
        <v>3.5555555555555429</v>
      </c>
      <c r="OX107" s="62">
        <v>0.65925925925921547</v>
      </c>
      <c r="OY107" s="62">
        <v>6.8947368421052602</v>
      </c>
      <c r="OZ107" s="62">
        <v>-22.738888888888937</v>
      </c>
      <c r="PA107" s="62">
        <v>18.48538011695905</v>
      </c>
      <c r="PB107" s="62">
        <v>0.73605015673979324</v>
      </c>
    </row>
    <row r="108" spans="1:418" x14ac:dyDescent="0.3">
      <c r="A108" s="2" t="s">
        <v>106</v>
      </c>
      <c r="B108" s="2">
        <v>40</v>
      </c>
      <c r="C108" s="2">
        <v>1</v>
      </c>
      <c r="D108" s="2">
        <v>40</v>
      </c>
      <c r="E108">
        <v>0.36842105263157893</v>
      </c>
      <c r="F108">
        <v>991</v>
      </c>
      <c r="G108">
        <v>0</v>
      </c>
      <c r="I108">
        <v>0.4</v>
      </c>
      <c r="J108">
        <v>1199</v>
      </c>
      <c r="K108">
        <v>0.25423728813559321</v>
      </c>
      <c r="L108">
        <v>1095</v>
      </c>
      <c r="M108">
        <v>5.2631578947368418E-2</v>
      </c>
      <c r="N108">
        <v>227</v>
      </c>
      <c r="O108">
        <v>0</v>
      </c>
      <c r="Q108">
        <v>0.05</v>
      </c>
      <c r="R108">
        <v>134</v>
      </c>
      <c r="S108">
        <v>3.3898305084745763E-2</v>
      </c>
      <c r="T108">
        <v>180.5</v>
      </c>
      <c r="U108">
        <v>0.1440677966101695</v>
      </c>
      <c r="V108">
        <v>637.75</v>
      </c>
      <c r="W108">
        <v>5.2631578947368418E-2</v>
      </c>
      <c r="X108">
        <v>385</v>
      </c>
      <c r="Y108">
        <v>0</v>
      </c>
      <c r="AA108">
        <v>0</v>
      </c>
      <c r="AC108">
        <v>1.6949152542372881E-2</v>
      </c>
      <c r="AD108">
        <v>385</v>
      </c>
      <c r="AE108">
        <v>1.6949152542372881E-2</v>
      </c>
      <c r="AF108">
        <v>385</v>
      </c>
      <c r="AG108">
        <v>0.10169491525423729</v>
      </c>
      <c r="AH108">
        <v>587.20000000000005</v>
      </c>
      <c r="AI108">
        <v>0</v>
      </c>
      <c r="AO108">
        <v>0</v>
      </c>
      <c r="AQ108">
        <v>0</v>
      </c>
      <c r="AW108">
        <v>0</v>
      </c>
      <c r="AY108">
        <v>0</v>
      </c>
      <c r="BA108">
        <v>0</v>
      </c>
      <c r="BG108">
        <v>0</v>
      </c>
      <c r="BI108">
        <v>0</v>
      </c>
      <c r="BK108">
        <v>0</v>
      </c>
      <c r="BM108">
        <v>0.1</v>
      </c>
      <c r="BN108">
        <v>587.20000000000005</v>
      </c>
      <c r="BO108">
        <v>2.4</v>
      </c>
      <c r="BP108">
        <v>805.66666666666663</v>
      </c>
      <c r="BQ108">
        <v>2.5</v>
      </c>
      <c r="BR108">
        <v>470.25</v>
      </c>
      <c r="BS108">
        <v>4.0999999999999996</v>
      </c>
      <c r="BT108">
        <v>1056.8571428571429</v>
      </c>
      <c r="BU108">
        <v>3</v>
      </c>
      <c r="BV108">
        <v>761.61904761904759</v>
      </c>
      <c r="BW108">
        <v>2.4</v>
      </c>
      <c r="BX108">
        <v>644</v>
      </c>
      <c r="BY108">
        <v>4</v>
      </c>
      <c r="BZ108">
        <v>1098.8333333333333</v>
      </c>
      <c r="CA108">
        <v>4.4000000000000004</v>
      </c>
      <c r="CB108">
        <v>1051.125</v>
      </c>
      <c r="CC108">
        <v>3.5862068965517242</v>
      </c>
      <c r="CD108">
        <v>943.3</v>
      </c>
      <c r="CE108">
        <v>3.2881355932203391</v>
      </c>
      <c r="CF108">
        <v>850.2439024390244</v>
      </c>
      <c r="CG108">
        <v>2.8</v>
      </c>
      <c r="CH108">
        <v>633.44444444444446</v>
      </c>
      <c r="CI108">
        <v>1.2</v>
      </c>
      <c r="CJ108">
        <v>612.5</v>
      </c>
      <c r="CK108">
        <v>3.1</v>
      </c>
      <c r="CL108">
        <v>689.25</v>
      </c>
      <c r="CM108">
        <v>2.3666666666666667</v>
      </c>
      <c r="CN108">
        <v>650.71428571428567</v>
      </c>
      <c r="CO108">
        <v>3.1</v>
      </c>
      <c r="CP108">
        <v>1311.2</v>
      </c>
      <c r="CQ108">
        <v>3.2222222222222223</v>
      </c>
      <c r="CR108">
        <v>768.14285714285711</v>
      </c>
      <c r="CS108">
        <v>1.4</v>
      </c>
      <c r="CT108">
        <v>343.66666666666669</v>
      </c>
      <c r="CU108">
        <v>2.5517241379310347</v>
      </c>
      <c r="CV108">
        <v>777.5</v>
      </c>
      <c r="CW108">
        <v>2.4576271186440679</v>
      </c>
      <c r="CX108">
        <v>709.23076923076928</v>
      </c>
      <c r="CY108">
        <v>2.8728813559322033</v>
      </c>
      <c r="CZ108">
        <v>781.5</v>
      </c>
      <c r="DA108">
        <v>1.8</v>
      </c>
      <c r="DB108">
        <v>469</v>
      </c>
      <c r="DC108">
        <v>1.4</v>
      </c>
      <c r="DD108">
        <v>423</v>
      </c>
      <c r="DE108">
        <v>1.4</v>
      </c>
      <c r="DF108">
        <v>321.57142857142856</v>
      </c>
      <c r="DG108">
        <v>1.5333333333333334</v>
      </c>
      <c r="DH108">
        <v>402.57894736842104</v>
      </c>
      <c r="DI108">
        <v>1.2</v>
      </c>
      <c r="DJ108">
        <v>419.16666666666669</v>
      </c>
      <c r="DK108">
        <v>2.2222222222222223</v>
      </c>
      <c r="DL108">
        <v>549.42857142857144</v>
      </c>
      <c r="DM108">
        <v>1.6</v>
      </c>
      <c r="DN108">
        <v>470.83333333333331</v>
      </c>
      <c r="DO108">
        <v>1.6551724137931034</v>
      </c>
      <c r="DP108">
        <v>483.4736842105263</v>
      </c>
      <c r="DQ108">
        <v>1.5932203389830508</v>
      </c>
      <c r="DR108">
        <v>443.0263157894737</v>
      </c>
      <c r="DS108">
        <v>1.5932203389830508</v>
      </c>
      <c r="DT108">
        <v>443.0263157894737</v>
      </c>
      <c r="DU108">
        <v>2.4463276836158192</v>
      </c>
      <c r="DV108">
        <v>672.5</v>
      </c>
      <c r="EG108">
        <v>0</v>
      </c>
      <c r="EK108">
        <v>0</v>
      </c>
      <c r="EM108">
        <v>0</v>
      </c>
      <c r="EY108">
        <v>3</v>
      </c>
      <c r="EZ108">
        <v>381</v>
      </c>
      <c r="FC108">
        <v>3</v>
      </c>
      <c r="FD108">
        <v>381</v>
      </c>
      <c r="FE108">
        <v>3</v>
      </c>
      <c r="FF108">
        <v>381</v>
      </c>
      <c r="FG108">
        <v>1.5</v>
      </c>
      <c r="FH108">
        <v>381</v>
      </c>
      <c r="FS108">
        <v>1</v>
      </c>
      <c r="FT108">
        <v>218</v>
      </c>
      <c r="FW108">
        <v>1</v>
      </c>
      <c r="FX108">
        <v>218</v>
      </c>
      <c r="FY108">
        <v>1</v>
      </c>
      <c r="FZ108">
        <v>218</v>
      </c>
      <c r="GA108">
        <v>1</v>
      </c>
      <c r="GB108">
        <v>218</v>
      </c>
      <c r="GC108">
        <v>1.3333333333333333</v>
      </c>
      <c r="GD108">
        <v>299.5</v>
      </c>
      <c r="GE108">
        <v>2.4277777777777776</v>
      </c>
      <c r="GF108">
        <v>666.2833333333333</v>
      </c>
      <c r="GG108">
        <v>3.2222222222222223</v>
      </c>
      <c r="GH108">
        <v>765.33333333333337</v>
      </c>
      <c r="GI108">
        <v>2.25</v>
      </c>
      <c r="GJ108">
        <v>492.16666666666669</v>
      </c>
      <c r="GK108">
        <v>1.375</v>
      </c>
      <c r="GL108">
        <v>535</v>
      </c>
      <c r="GM108">
        <v>2.3199999999999998</v>
      </c>
      <c r="GN108">
        <v>605.3125</v>
      </c>
      <c r="GO108">
        <v>2.4444444444444446</v>
      </c>
      <c r="GP108">
        <v>874.16666666666663</v>
      </c>
      <c r="GQ108">
        <v>1.6666666666666667</v>
      </c>
      <c r="GR108">
        <v>599.79999999999995</v>
      </c>
      <c r="GS108">
        <v>2.1111111111111112</v>
      </c>
      <c r="GT108">
        <v>644.57142857142856</v>
      </c>
      <c r="GU108">
        <v>2.074074074074074</v>
      </c>
      <c r="GV108">
        <v>708.66666666666663</v>
      </c>
      <c r="GW108">
        <v>2.1923076923076925</v>
      </c>
      <c r="GX108">
        <v>660.02941176470586</v>
      </c>
      <c r="GY108">
        <v>2.4444444444444446</v>
      </c>
      <c r="GZ108">
        <v>842.5</v>
      </c>
      <c r="HA108">
        <v>3.75</v>
      </c>
      <c r="HB108">
        <v>1209</v>
      </c>
      <c r="HC108">
        <v>4.75</v>
      </c>
      <c r="HD108">
        <v>1237</v>
      </c>
      <c r="HE108">
        <v>3.6</v>
      </c>
      <c r="HF108">
        <v>1103.578947368421</v>
      </c>
      <c r="HG108">
        <v>3.2222222222222223</v>
      </c>
      <c r="HH108">
        <v>810.28571428571433</v>
      </c>
      <c r="HI108">
        <v>2.7777777777777777</v>
      </c>
      <c r="HJ108">
        <v>1447</v>
      </c>
      <c r="HK108">
        <v>2.6666666666666665</v>
      </c>
      <c r="HL108">
        <v>1038.3333333333333</v>
      </c>
      <c r="HM108">
        <v>2.8888888888888888</v>
      </c>
      <c r="HN108">
        <v>1063.1666666666667</v>
      </c>
      <c r="HO108">
        <v>3.2307692307692308</v>
      </c>
      <c r="HP108">
        <v>1083.918918918919</v>
      </c>
      <c r="HQ108">
        <v>2.7115384615384617</v>
      </c>
      <c r="HR108">
        <v>880.92957746478874</v>
      </c>
      <c r="HS108">
        <v>0.77777777777777779</v>
      </c>
      <c r="HT108">
        <v>406.5</v>
      </c>
      <c r="HU108">
        <v>0.75</v>
      </c>
      <c r="HV108">
        <v>482.33333333333331</v>
      </c>
      <c r="HW108">
        <v>0.75</v>
      </c>
      <c r="HX108">
        <v>687.5</v>
      </c>
      <c r="HY108">
        <v>0.76</v>
      </c>
      <c r="HZ108">
        <v>494.22222222222223</v>
      </c>
      <c r="IA108">
        <v>1.2222222222222223</v>
      </c>
      <c r="IB108">
        <v>321.57142857142856</v>
      </c>
      <c r="IC108">
        <v>1.3333333333333333</v>
      </c>
      <c r="ID108">
        <v>479.8</v>
      </c>
      <c r="IE108">
        <v>1</v>
      </c>
      <c r="IF108">
        <v>431.75</v>
      </c>
      <c r="IG108">
        <v>1.1851851851851851</v>
      </c>
      <c r="IH108">
        <v>398.5625</v>
      </c>
      <c r="II108">
        <v>0.98076923076923073</v>
      </c>
      <c r="IJ108">
        <v>433</v>
      </c>
      <c r="IK108">
        <v>0.98076923076923073</v>
      </c>
      <c r="IL108">
        <v>433</v>
      </c>
      <c r="IM108">
        <v>2.1346153846153846</v>
      </c>
      <c r="IN108">
        <v>764.28125</v>
      </c>
      <c r="IO108">
        <v>0</v>
      </c>
      <c r="IQ108">
        <v>0</v>
      </c>
      <c r="IS108">
        <v>1.5</v>
      </c>
      <c r="IT108">
        <v>483</v>
      </c>
      <c r="IU108">
        <v>0.6</v>
      </c>
      <c r="IV108">
        <v>483</v>
      </c>
      <c r="IW108">
        <v>0</v>
      </c>
      <c r="IY108">
        <v>0</v>
      </c>
      <c r="JA108">
        <v>0</v>
      </c>
      <c r="JC108">
        <v>0</v>
      </c>
      <c r="JE108">
        <v>0.375</v>
      </c>
      <c r="JF108">
        <v>483</v>
      </c>
      <c r="JG108">
        <v>0</v>
      </c>
      <c r="JI108">
        <v>0</v>
      </c>
      <c r="JK108">
        <v>4.5</v>
      </c>
      <c r="JL108">
        <v>1455</v>
      </c>
      <c r="JM108">
        <v>1.8</v>
      </c>
      <c r="JN108">
        <v>1455</v>
      </c>
      <c r="JO108">
        <v>0</v>
      </c>
      <c r="JQ108">
        <v>0</v>
      </c>
      <c r="JS108">
        <v>0</v>
      </c>
      <c r="JU108">
        <v>0</v>
      </c>
      <c r="JW108">
        <v>1.125</v>
      </c>
      <c r="JX108">
        <v>1455</v>
      </c>
      <c r="JY108">
        <v>0.75</v>
      </c>
      <c r="JZ108">
        <v>969</v>
      </c>
      <c r="KA108">
        <v>0</v>
      </c>
      <c r="KC108">
        <v>0</v>
      </c>
      <c r="KE108">
        <v>1.5</v>
      </c>
      <c r="KF108">
        <v>634</v>
      </c>
      <c r="KG108">
        <v>0.6</v>
      </c>
      <c r="KH108">
        <v>634</v>
      </c>
      <c r="KI108">
        <v>0</v>
      </c>
      <c r="KK108">
        <v>0</v>
      </c>
      <c r="KM108">
        <v>0</v>
      </c>
      <c r="KO108">
        <v>0</v>
      </c>
      <c r="KQ108">
        <v>0.375</v>
      </c>
      <c r="KR108">
        <v>634</v>
      </c>
      <c r="KS108">
        <v>0.375</v>
      </c>
      <c r="KT108">
        <v>634</v>
      </c>
      <c r="KU108">
        <v>0.625</v>
      </c>
      <c r="KV108">
        <v>857.33333333333337</v>
      </c>
      <c r="KW108">
        <v>1.9333333333333333</v>
      </c>
      <c r="KX108">
        <v>767.10101010101005</v>
      </c>
      <c r="KY108" s="15">
        <f>Tabla2[[#This Row],[ROS_NUM_COR_COD_ROS_TG_NEG]]-Tabla2[[#This Row],[PAS_NUM_COR_COD_ROS_TG_NEG]]</f>
        <v>3.1695906432748537</v>
      </c>
      <c r="KZ108" s="15">
        <f>Tabla2[[#This Row],[ROS_DUR_COR_COD_ROS_TG_NEG]]-Tabla2[[#This Row],[PAS_DUR_COR_COD_ROS_TG_NEG]]</f>
        <v>583.28571428571433</v>
      </c>
      <c r="LA108" s="15">
        <f>Tabla2[[#This Row],[ROS_NUM_COR_COD_ROS_TG_NEU]]-Tabla2[[#This Row],[PAS_NUM_COR_COD_ROS_TG_NEU]]</f>
        <v>2.7777777777777777</v>
      </c>
      <c r="LB108" s="15">
        <f>Tabla2[[#This Row],[ROS_DUR_COR_COD_ROS_TG_NEU]]-Tabla2[[#This Row],[PAS_DUR_COR_COD_ROS_TG_NEU]]</f>
        <v>1447</v>
      </c>
      <c r="LC108" s="15">
        <f>Tabla2[[#This Row],[ROS_NUM_COR_COD_ROS_TG_POS]]-Tabla2[[#This Row],[PAS_NUM_COR_COD_ROS_TG_POS]]</f>
        <v>2.6166666666666667</v>
      </c>
      <c r="LD108" s="15">
        <f>Tabla2[[#This Row],[ROS_DUR_COR_COD_ROS_TG_POS]]-Tabla2[[#This Row],[PAS_DUR_COR_COD_ROS_TG_POS]]</f>
        <v>904.33333333333326</v>
      </c>
      <c r="LE108" s="15">
        <f>Tabla2[[#This Row],[ROS_NUM_COR_COD_ROS_TG_TOT]]-Tabla2[[#This Row],[PAS_NUM_COR_COD_ROS_TG_TOT]]</f>
        <v>2.8549905838041432</v>
      </c>
      <c r="LF108" s="15">
        <f>Tabla2[[#This Row],[ROS_DUR_COR_COD_ROS_TG_TOT]]-Tabla2[[#This Row],[PAS_DUR_COR_COD_ROS_TG_TOT]]</f>
        <v>882.66666666666674</v>
      </c>
      <c r="LG108" s="15">
        <f>Tabla2[[#This Row],[ROS_NUM_COR_COD_ESC_TG_NEG]]-Tabla2[[#This Row],[PAS_NUM_COR_COD_ESC_TG_NEG]]</f>
        <v>2.0760233918128659</v>
      </c>
      <c r="LH108" s="15">
        <f>Tabla2[[#This Row],[ROS_DUR_COR_COD_ESC_TG_NEG]]-Tabla2[[#This Row],[PAS_DUR_COR_COD_ESC_TG_NEG]]</f>
        <v>-116.83333333333337</v>
      </c>
      <c r="LI108" s="15">
        <f>Tabla2[[#This Row],[ROS_NUM_COR_COD_ESC_TG_NEU]]-Tabla2[[#This Row],[PAS_NUM_COR_COD_ESC_TG_NEU]]</f>
        <v>1.6666666666666667</v>
      </c>
      <c r="LJ108" s="15">
        <f>Tabla2[[#This Row],[ROS_NUM_COR_COD_ESC_TG_NEG]]-Tabla2[[#This Row],[PAS_NUM_COR_COD_ESC_TG_NEG]]</f>
        <v>2.0760233918128659</v>
      </c>
      <c r="LK108" s="15">
        <f>Tabla2[[#This Row],[ROS_NUM_COR_COD_ESC_TG_POS]]-Tabla2[[#This Row],[PAS_NUM_COR_COD_ESC_TG_POS]]</f>
        <v>1.7111111111111112</v>
      </c>
      <c r="LL108" s="15">
        <f>Tabla2[[#This Row],[ROS_DUR_COR_COD_ESC_TG_POS]]-Tabla2[[#This Row],[PAS_DUR_COR_COD_ESC_TG_POS]]</f>
        <v>-554.42857142857144</v>
      </c>
      <c r="LM108" s="15">
        <f>Tabla2[[#This Row],[ROS_NUM_COR_COD_ESC_TG_TOT]]-Tabla2[[#This Row],[PAS_NUM_COR_COD_ESC_TG_TOT]]</f>
        <v>1.8198367859384807</v>
      </c>
      <c r="LN108" s="15">
        <f>Tabla2[[#This Row],[ROS_DUR_COR_COD_ESC_TG_TOT]]-Tabla2[[#This Row],[PAS_DUR_COR_COD_ESC_TG_TOT]]</f>
        <v>-386.33333333333337</v>
      </c>
      <c r="LO108" s="15">
        <f>Tabla2[[#This Row],[PAS_NUM_COR_COD_ROS_TG_NEG]]-Tabla2[[#This Row],[ESC_NUM_COR_COD_ROS_TG_NEG]]</f>
        <v>-3.0473684210526315</v>
      </c>
      <c r="LP108" s="15">
        <f>Tabla2[[#This Row],[PAS_DUR_COR_COD_ROS_TG_NEG]]-Tabla2[[#This Row],[ESC_DUR_COR_COD_ROS_TG_NEG]]</f>
        <v>-1084.2</v>
      </c>
      <c r="LQ108" s="15">
        <f>Tabla2[[#This Row],[PAS_NUM_COR_COD_ROS_TG_NEU]]-Tabla2[[#This Row],[ESC_NUM_COR_COD_ROS_TG_NEU]]</f>
        <v>-3.2222222222222223</v>
      </c>
      <c r="LR108" s="15">
        <f>Tabla2[[#This Row],[PAS_DUR_COR_COD_ROS_TG_NEU]]-Tabla2[[#This Row],[ESC_DUR_COR_COD_ROS_TG_NEU]]</f>
        <v>-768.14285714285711</v>
      </c>
      <c r="LS108" s="15">
        <f>Tabla2[[#This Row],[PAS_NUM_COR_COD_ROS_TG_POS]]-Tabla2[[#This Row],[ESC_NUM_COR_COD_ROS_TG_POS]]</f>
        <v>-1.3499999999999999</v>
      </c>
      <c r="LT108" s="15">
        <f>Tabla2[[#This Row],[PAS_DUR_COR_COD_ROS_TG_POS]]-Tabla2[[#This Row],[ESC_DUR_COR_COD_ROS_TG_POS]]</f>
        <v>-209.66666666666669</v>
      </c>
      <c r="LU108" s="15">
        <f>Tabla2[[#This Row],[PAS_NUM_COR_COD_ROS_TG_TOT]]-Tabla2[[#This Row],[ESC_NUM_COR_COD_ROS_TG_TOT]]</f>
        <v>-2.517825832846289</v>
      </c>
      <c r="LV108" s="15">
        <f>Tabla2[[#This Row],[PAS_DUR_COR_COD_ROS_TG_TOT]]-Tabla2[[#This Row],[ESC_DUR_COR_COD_ROS_TG_TOT]]</f>
        <v>-597</v>
      </c>
      <c r="LW108" s="15">
        <f>Tabla2[[#This Row],[PAS_NUM_COR_COD_ESC_TG_NEG]]-Tabla2[[#This Row],[ESC_NUM_COR_COD_ESC_TG_NEG]]</f>
        <v>-2.0315789473684212</v>
      </c>
      <c r="LX108" s="15">
        <f>Tabla2[[#This Row],[PAS_DUR_COR_COD_ESC_TG_NEG]]-Tabla2[[#This Row],[ESC_DUR_COR_COD_ESC_TG_NEG]]</f>
        <v>347</v>
      </c>
      <c r="LY108" s="15">
        <f>Tabla2[[#This Row],[PAS_NUM_COR_COD_ESC_TG_NEU]]-Tabla2[[#This Row],[ESC_NUM_COR_COD_ESC_TG_NEU]]</f>
        <v>-4</v>
      </c>
      <c r="LZ108" s="15">
        <f>Tabla2[[#This Row],[PAS_DUR_COR_COD_ESC_TG_NEU]]-Tabla2[[#This Row],[ESC_DUR_COR_COD_ESC_TG_NEU]]</f>
        <v>-1098.8333333333333</v>
      </c>
      <c r="MA108" s="15">
        <f>Tabla2[[#This Row],[PAS_NUM_COR_COD_ESC_TG_POS]]-Tabla2[[#This Row],[ESC_NUM_COR_COD_ESC_TG_POS]]</f>
        <v>-4</v>
      </c>
      <c r="MB108" s="15">
        <f>Tabla2[[#This Row],[PAS_DUR_COR_COD_ESC_TG_POS]]-Tabla2[[#This Row],[ESC_DUR_COR_COD_ESC_TG_POS]]</f>
        <v>147.875</v>
      </c>
      <c r="MC108" s="15">
        <f>Tabla2[[#This Row],[PAS_NUM_COR_COD_ESC_TG_TOT]]-Tabla2[[#This Row],[ESC_NUM_COR_COD_ESC_TG_TOT]]</f>
        <v>-3.3319696084161308</v>
      </c>
      <c r="MD108" s="15">
        <f>Tabla2[[#This Row],[PAS_DUR_COR_COD_ESC_TG_TOT]]-Tabla2[[#This Row],[ESC_DUR_COR_COD_ESC_TG_TOT]]</f>
        <v>151.70000000000005</v>
      </c>
      <c r="ME108" s="42">
        <f>Tabla25[[#This Row],[PAS_NUM_COR_COD_ROS_TG_NEG]]-Tabla25[[#This Row],[PAS_NUM_COR_COD_ESC_TG_NEG]]</f>
        <v>-0.31578947368421051</v>
      </c>
      <c r="MF108" s="42">
        <f>Tabla25[[#This Row],[PAS_NUM_COR_COD_ROS_TG_NEU]]-Tabla25[[#This Row],[PAS_NUM_COR_COD_ESC_TG_NEU]]</f>
        <v>0</v>
      </c>
      <c r="MG108" s="42">
        <f>Tabla25[[#This Row],[PAS_NUM_COR_COD_ROS_TG_POS]]-Tabla25[[#This Row],[PAS_NUM_COR_COD_ESC_TG_POS]]</f>
        <v>-0.35000000000000003</v>
      </c>
      <c r="MH108" s="42">
        <f>Tabla25[[#This Row],[PAS_NUM_COR_COD_ROS_TG_TOT]]-Tabla25[[#This Row],[PAS_NUM_COR_COD_ESC_TG_TOT]]</f>
        <v>-0.22033898305084745</v>
      </c>
      <c r="MI108" s="42">
        <f>Tabla25[[#This Row],[PAS_DUR_COR_COD_ROS_TG_NEG]]-Tabla25[[#This Row],[PAS_DUR_COR_COD_ESC_TG_NEG]]</f>
        <v>-764</v>
      </c>
      <c r="MJ108" s="42">
        <f>Tabla25[[#This Row],[PAS_DUR_COR_COD_ROS_TG_NEU]]-Tabla25[[#This Row],[PAS_DUR_COR_COD_ESC_TG_NEU]]</f>
        <v>0</v>
      </c>
      <c r="MK108" s="42">
        <f>Tabla25[[#This Row],[PAS_DUR_COR_COD_ROS_TG_POS]]-Tabla25[[#This Row],[PAS_DUR_COR_COD_ESC_TG_POS]]</f>
        <v>-1065</v>
      </c>
      <c r="ML108" s="42">
        <f>Tabla25[[#This Row],[PAS_DUR_COR_COD_ROS_TG_TOT]]-Tabla25[[#This Row],[PAS_DUR_COR_COD_ESC_TG_TOT]]</f>
        <v>-914.5</v>
      </c>
      <c r="MM108" s="44">
        <f>Tabla25[[#This Row],[ESC_NUM_COR_COD_ROS_TG_NEG]]-Tabla25[[#This Row],[ESC_NUM_COR_COD_ESC_TG_NEG]]</f>
        <v>0.70000000000000018</v>
      </c>
      <c r="MN108" s="44">
        <f>Tabla25[[#This Row],[ESC_NUM_COR_COD_ROS_TG_NEU]]-Tabla25[[#This Row],[ESC_NUM_COR_COD_ESC_TG_NEU]]</f>
        <v>-0.77777777777777768</v>
      </c>
      <c r="MO108" s="44">
        <f>Tabla25[[#This Row],[ESC_NUM_COR_COD_ROS_TG_POS]]-Tabla25[[#This Row],[ESC_NUM_COR_COD_ESC_TG_POS]]</f>
        <v>-3.0000000000000004</v>
      </c>
      <c r="MP108" s="44">
        <f>Tabla25[[#This Row],[ESC_NUM_COR_COD_ROS_TG_TOT]]-Tabla25[[#This Row],[ESC_NUM_COR_COD_ESC_TG_TOT]]</f>
        <v>-1.0344827586206895</v>
      </c>
      <c r="MQ108" s="44">
        <f>Tabla25[[#This Row],[ESC_DUR_COR_COD_ROS_TG_NEG]]-Tabla25[[#This Row],[ESC_DUR_COR_COD_ESC_TG_NEG]]</f>
        <v>667.2</v>
      </c>
      <c r="MR108" s="44">
        <f>Tabla25[[#This Row],[ESC_DUR_COR_COD_ROS_TG_NEU]]-Tabla25[[#This Row],[ESC_DUR_COR_COD_ESC_TG_NEU]]</f>
        <v>-330.69047619047615</v>
      </c>
      <c r="MS108" s="44">
        <f>Tabla25[[#This Row],[ESC_DUR_COR_COD_ROS_TG_POS]]-Tabla25[[#This Row],[ESC_DUR_COR_COD_ESC_TG_POS]]</f>
        <v>-707.45833333333326</v>
      </c>
      <c r="MT108" s="44">
        <f>Tabla25[[#This Row],[ESC_DUR_COR_COD_ROS_TG_TOT]]-Tabla25[[#This Row],[ESC_DUR_COR_COD_ESC_TG_TOT]]</f>
        <v>-165.79999999999995</v>
      </c>
      <c r="MU108" s="47">
        <f>Tabla25[[#This Row],[ROS_NUM_COR_COD_ROS_TG_NEG]]-Tabla25[[#This Row],[ROS_NUM_COR_COD_ESC_TG_NEG]]</f>
        <v>0.77777777777777768</v>
      </c>
      <c r="MV108" s="47">
        <f>Tabla25[[#This Row],[ROS_NUM_COR_COD_ROS_TG_NEU]]-Tabla25[[#This Row],[ROS_NUM_COR_COD_ESC_TG_NEU]]</f>
        <v>1.1111111111111109</v>
      </c>
      <c r="MW108" s="47">
        <f>Tabla25[[#This Row],[ROS_NUM_COR_COD_ROS_TG_POS]]-Tabla25[[#This Row],[ROS_NUM_COR_COD_ESC_TG_POS]]</f>
        <v>0.55555555555555536</v>
      </c>
      <c r="MX108" s="47">
        <f>Tabla25[[#This Row],[ROS_NUM_COR_COD_ROS_TG_TOT]]-Tabla25[[#This Row],[ROS_NUM_COR_COD_ESC_TG_TOT]]</f>
        <v>0.81481481481481488</v>
      </c>
      <c r="MY108" s="47">
        <f>Tabla25[[#This Row],[ROS_DUR_COR_COD_ROS_TG_NEG]]-Tabla25[[#This Row],[ROS_DUR_COR_COD_ESC_TG_NEG]]</f>
        <v>-63.880952380952294</v>
      </c>
      <c r="MZ108" s="47">
        <f>Tabla25[[#This Row],[ROS_DUR_COR_COD_ROS_TG_NEU]]-Tabla25[[#This Row],[ROS_DUR_COR_COD_ESC_TG_NEU]]</f>
        <v>847.2</v>
      </c>
      <c r="NA108" s="47">
        <f>Tabla25[[#This Row],[ROS_DUR_COR_COD_ROS_TG_POS]]-Tabla25[[#This Row],[ROS_DUR_COR_COD_ESC_TG_POS]]</f>
        <v>393.7619047619047</v>
      </c>
      <c r="NB108" s="47">
        <f>Tabla25[[#This Row],[ROS_DUR_COR_COD_ROS_TG_TOT]]-Tabla25[[#This Row],[ROS_DUR_COR_COD_ESC_TG_TOT]]</f>
        <v>354.50000000000011</v>
      </c>
      <c r="NC108">
        <v>192.14285714285714</v>
      </c>
      <c r="ND108">
        <v>277</v>
      </c>
      <c r="NE108">
        <v>268.5</v>
      </c>
      <c r="NF108">
        <v>241.16666666666666</v>
      </c>
      <c r="NG108">
        <v>223.33333333333334</v>
      </c>
      <c r="NH108">
        <v>156.80000000000001</v>
      </c>
      <c r="NI108">
        <v>233.42857142857142</v>
      </c>
      <c r="NJ108">
        <v>208.77777777777777</v>
      </c>
      <c r="NK108">
        <v>153.80000000000001</v>
      </c>
      <c r="NL108">
        <v>199.42857142857142</v>
      </c>
      <c r="NM108">
        <v>113.33333333333333</v>
      </c>
      <c r="NN108">
        <v>158.05555555555554</v>
      </c>
      <c r="NO108">
        <v>146.16666666666666</v>
      </c>
      <c r="NP108">
        <v>170.33333333333334</v>
      </c>
      <c r="NQ108">
        <v>207.5</v>
      </c>
      <c r="NR108">
        <v>177.95</v>
      </c>
      <c r="NS108">
        <v>227</v>
      </c>
      <c r="NU108">
        <v>134</v>
      </c>
      <c r="NV108">
        <v>180.5</v>
      </c>
      <c r="NW108">
        <v>165</v>
      </c>
      <c r="NY108">
        <v>192</v>
      </c>
      <c r="NZ108">
        <v>178.5</v>
      </c>
      <c r="OA108" s="15">
        <f>Tabla2[[#This Row],[ROS_1DU_COR_COD_ROS_TG_NEG]]-Tabla2[[#This Row],[PAS_1DU_COR_COD_ROS_TG_NEG]]</f>
        <v>-34.857142857142861</v>
      </c>
      <c r="OB108" s="15">
        <f>Tabla2[[#This Row],[ROS_1DU_COR_COD_ROS_TG_NEU]]-Tabla2[[#This Row],[PAS_1DU_COR_COD_ROS_TG_NEU]]</f>
        <v>277</v>
      </c>
      <c r="OC108" s="15">
        <f>Tabla2[[#This Row],[ROS_1DU_COR_COD_ROS_TG_POS]]-Tabla2[[#This Row],[PAS_1DU_COR_COD_ROS_TG_POS]]</f>
        <v>134.5</v>
      </c>
      <c r="OD108" s="15">
        <f>Tabla2[[#This Row],[ROS_1DU_COR_COD_ROS_TG_TOT]]-Tabla2[[#This Row],[PAS_1DU_COR_COD_ROS_TG_TOT]]</f>
        <v>60.666666666666657</v>
      </c>
      <c r="OE108" s="15">
        <f>Tabla2[[#This Row],[ROS_1DU_COR_COD_ESC_TG_NEG]]-Tabla2[[#This Row],[PAS_1DU_COR_COD_ESC_TG_NEG]]</f>
        <v>58.333333333333343</v>
      </c>
      <c r="OF108" s="15">
        <f>Tabla2[[#This Row],[ROS_1DU_COR_COD_ESC_TG_NEU]]-Tabla2[[#This Row],[PAS_1DU_COR_COD_ESC_TG_NEU]]</f>
        <v>156.80000000000001</v>
      </c>
      <c r="OG108" s="15">
        <f>Tabla2[[#This Row],[ROS_1DU_COR_COD_ESC_TG_POS]]-Tabla2[[#This Row],[PAS_1DU_COR_COD_ESC_TG_POS]]</f>
        <v>41.428571428571416</v>
      </c>
      <c r="OH108" s="15">
        <f>Tabla2[[#This Row],[ROS_1DU_COR_COD_ESC_TG_TOT]]-Tabla2[[#This Row],[PAS_1DU_COR_COD_ESC_TG_TOT]]</f>
        <v>30.277777777777771</v>
      </c>
      <c r="OI108" s="15">
        <f>Tabla2[[#This Row],[PAS_1DU_COR_COD_ROS_TG_NEG]]-Tabla2[[#This Row],[ESC_1DU_COR_COD_ROS_TG_NEG]]</f>
        <v>73.199999999999989</v>
      </c>
      <c r="OJ108" s="15">
        <f>Tabla2[[#This Row],[PAS_1DU_COR_COD_ROS_TG_NEU]]-Tabla2[[#This Row],[ESC_1DU_COR_COD_ROS_TG_NEU]]</f>
        <v>-199.42857142857142</v>
      </c>
      <c r="OK108" s="15">
        <f>Tabla2[[#This Row],[PAS_1DU_COR_COD_ROS_TG_POS]]-Tabla2[[#This Row],[ESC_1DU_COR_COD_ROS_TG_POS]]</f>
        <v>20.666666666666671</v>
      </c>
      <c r="OL108" s="15">
        <f>Tabla2[[#This Row],[PAS_1DU_COR_COD_ROS_TG_TOT]]-Tabla2[[#This Row],[ESC_1DU_COR_COD_ROS_TG_TOT]]</f>
        <v>22.444444444444457</v>
      </c>
      <c r="OM108" s="15">
        <f>Tabla2[[#This Row],[PAS_1DU_COR_COD_ESC_TG_NEG]]-Tabla2[[#This Row],[ESC_1DU_COR_COD_ESC_TG_NEG]]</f>
        <v>18.833333333333343</v>
      </c>
      <c r="ON108" s="15">
        <f>Tabla2[[#This Row],[PAS_1DU_COR_COD_ESC_TG_NEU]]-Tabla2[[#This Row],[ESC_1DU_COR_COD_ESC_TG_NEU]]</f>
        <v>-170.33333333333334</v>
      </c>
      <c r="OO108" s="15">
        <f>Tabla2[[#This Row],[PAS_1DU_COR_COD_ESC_TG_POS]]-Tabla2[[#This Row],[ESC_1DU_COR_COD_ESC_TG_POS]]</f>
        <v>-15.5</v>
      </c>
      <c r="OP108" s="15">
        <f>Tabla2[[#This Row],[PAS_1DU_COR_COD_ESC_TG_TOT]]-Tabla2[[#This Row],[ESC_1DU_COR_COD_ESC_TG_TOT]]</f>
        <v>0.55000000000001137</v>
      </c>
      <c r="OQ108" s="61">
        <v>-31.190476190476204</v>
      </c>
      <c r="OR108" s="62">
        <v>120.19999999999999</v>
      </c>
      <c r="OS108" s="62">
        <v>35.071428571428584</v>
      </c>
      <c r="OT108" s="62">
        <v>32.388888888888886</v>
      </c>
      <c r="OU108" s="62">
        <v>7.6333333333333542</v>
      </c>
      <c r="OV108" s="62">
        <v>29.095238095238074</v>
      </c>
      <c r="OW108" s="62">
        <v>-94.166666666666671</v>
      </c>
      <c r="OX108" s="62">
        <v>-19.894444444444446</v>
      </c>
      <c r="OY108" s="62">
        <v>62</v>
      </c>
      <c r="OZ108" s="62">
        <v>0</v>
      </c>
      <c r="PA108" s="62">
        <v>-58</v>
      </c>
      <c r="PB108" s="62">
        <v>2</v>
      </c>
    </row>
    <row r="109" spans="1:418" x14ac:dyDescent="0.3">
      <c r="A109" s="2" t="s">
        <v>107</v>
      </c>
      <c r="B109" s="2">
        <v>40</v>
      </c>
      <c r="C109" s="2">
        <v>1</v>
      </c>
      <c r="D109" s="2">
        <v>46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BM109">
        <v>0</v>
      </c>
      <c r="BO109">
        <v>3.6</v>
      </c>
      <c r="BP109">
        <v>1082.75</v>
      </c>
      <c r="BQ109">
        <v>2.6</v>
      </c>
      <c r="BR109">
        <v>810.14285714285711</v>
      </c>
      <c r="BS109">
        <v>2.8</v>
      </c>
      <c r="BT109">
        <v>627.33333333333337</v>
      </c>
      <c r="BU109">
        <v>3</v>
      </c>
      <c r="BV109">
        <v>832.45833333333337</v>
      </c>
      <c r="BW109">
        <v>3.4</v>
      </c>
      <c r="BX109">
        <v>927.125</v>
      </c>
      <c r="BY109">
        <v>2.1</v>
      </c>
      <c r="BZ109">
        <v>788</v>
      </c>
      <c r="CA109">
        <v>2.6</v>
      </c>
      <c r="CB109">
        <v>689.5</v>
      </c>
      <c r="CC109">
        <v>2.7</v>
      </c>
      <c r="CD109">
        <v>802.77272727272725</v>
      </c>
      <c r="CE109">
        <v>2.85</v>
      </c>
      <c r="CF109">
        <v>818.26086956521738</v>
      </c>
      <c r="CG109">
        <v>2.7</v>
      </c>
      <c r="CH109">
        <v>786.42857142857144</v>
      </c>
      <c r="CI109">
        <v>1.6</v>
      </c>
      <c r="CJ109">
        <v>659</v>
      </c>
      <c r="CK109">
        <v>2.6</v>
      </c>
      <c r="CL109">
        <v>873.57142857142856</v>
      </c>
      <c r="CM109">
        <v>2.2999999999999998</v>
      </c>
      <c r="CN109">
        <v>778.7</v>
      </c>
      <c r="CO109">
        <v>1.9</v>
      </c>
      <c r="CP109">
        <v>632.33333333333337</v>
      </c>
      <c r="CQ109">
        <v>1.5</v>
      </c>
      <c r="CR109">
        <v>552</v>
      </c>
      <c r="CS109">
        <v>2.2999999999999998</v>
      </c>
      <c r="CT109">
        <v>831.5</v>
      </c>
      <c r="CU109">
        <v>1.9</v>
      </c>
      <c r="CV109">
        <v>671.94444444444446</v>
      </c>
      <c r="CW109">
        <v>2.1</v>
      </c>
      <c r="CX109">
        <v>728.13157894736844</v>
      </c>
      <c r="CY109">
        <v>2.4750000000000001</v>
      </c>
      <c r="CZ109">
        <v>777.48809523809518</v>
      </c>
      <c r="DA109">
        <v>1.5</v>
      </c>
      <c r="DB109">
        <v>420</v>
      </c>
      <c r="DC109">
        <v>0.9</v>
      </c>
      <c r="DD109">
        <v>374.8</v>
      </c>
      <c r="DE109">
        <v>1</v>
      </c>
      <c r="DF109">
        <v>387.5</v>
      </c>
      <c r="DG109">
        <v>1.1333333333333333</v>
      </c>
      <c r="DH109">
        <v>396.61111111111109</v>
      </c>
      <c r="DI109">
        <v>1.1000000000000001</v>
      </c>
      <c r="DJ109">
        <v>330.5</v>
      </c>
      <c r="DK109">
        <v>0.9</v>
      </c>
      <c r="DL109">
        <v>503.25</v>
      </c>
      <c r="DM109">
        <v>0.8</v>
      </c>
      <c r="DN109">
        <v>668.66666666666663</v>
      </c>
      <c r="DO109">
        <v>0.93333333333333335</v>
      </c>
      <c r="DP109">
        <v>461.69230769230768</v>
      </c>
      <c r="DQ109">
        <v>1.0333333333333334</v>
      </c>
      <c r="DR109">
        <v>423.90322580645159</v>
      </c>
      <c r="DS109">
        <v>1.0333333333333334</v>
      </c>
      <c r="DT109">
        <v>423.90322580645159</v>
      </c>
      <c r="DU109">
        <v>1.9944444444444445</v>
      </c>
      <c r="DV109">
        <v>682.17391304347825</v>
      </c>
      <c r="GE109">
        <v>1.9944444444444445</v>
      </c>
      <c r="GF109">
        <v>682.17391304347825</v>
      </c>
      <c r="GG109">
        <v>2.7777777777777777</v>
      </c>
      <c r="GH109">
        <v>587.5</v>
      </c>
      <c r="GI109">
        <v>1.9</v>
      </c>
      <c r="GJ109">
        <v>495</v>
      </c>
      <c r="GK109">
        <v>2.5</v>
      </c>
      <c r="GL109">
        <v>618.57142857142856</v>
      </c>
      <c r="GM109">
        <v>2.3703703703703702</v>
      </c>
      <c r="GN109">
        <v>564.78260869565213</v>
      </c>
      <c r="GO109">
        <v>2.25</v>
      </c>
      <c r="GP109">
        <v>623.42857142857144</v>
      </c>
      <c r="GQ109">
        <v>2.7</v>
      </c>
      <c r="GR109">
        <v>587.44444444444446</v>
      </c>
      <c r="GS109">
        <v>2.5</v>
      </c>
      <c r="GT109">
        <v>630.625</v>
      </c>
      <c r="GU109">
        <v>2.5</v>
      </c>
      <c r="GV109">
        <v>612.33333333333337</v>
      </c>
      <c r="GW109">
        <v>2.4363636363636365</v>
      </c>
      <c r="GX109">
        <v>589.063829787234</v>
      </c>
      <c r="GY109">
        <v>4.8888888888888893</v>
      </c>
      <c r="GZ109">
        <v>1085.5555555555557</v>
      </c>
      <c r="HA109">
        <v>5.3</v>
      </c>
      <c r="HB109">
        <v>1243.8888888888889</v>
      </c>
      <c r="HC109">
        <v>5</v>
      </c>
      <c r="HD109">
        <v>1035.5</v>
      </c>
      <c r="HE109">
        <v>5.0740740740740744</v>
      </c>
      <c r="HF109">
        <v>1124.9615384615386</v>
      </c>
      <c r="HG109">
        <v>5</v>
      </c>
      <c r="HH109">
        <v>916.75</v>
      </c>
      <c r="HI109">
        <v>4.9000000000000004</v>
      </c>
      <c r="HJ109">
        <v>1043.0999999999999</v>
      </c>
      <c r="HK109">
        <v>4.4000000000000004</v>
      </c>
      <c r="HL109">
        <v>942.4</v>
      </c>
      <c r="HM109">
        <v>4.75</v>
      </c>
      <c r="HN109">
        <v>971.03571428571433</v>
      </c>
      <c r="HO109">
        <v>4.9090909090909092</v>
      </c>
      <c r="HP109">
        <v>1045.148148148148</v>
      </c>
      <c r="HQ109">
        <v>3.6727272727272728</v>
      </c>
      <c r="HR109">
        <v>832.91089108910887</v>
      </c>
      <c r="HS109">
        <v>2.2222222222222223</v>
      </c>
      <c r="HT109">
        <v>492.44444444444446</v>
      </c>
      <c r="HU109">
        <v>2.1</v>
      </c>
      <c r="HV109">
        <v>487.7</v>
      </c>
      <c r="HW109">
        <v>2.625</v>
      </c>
      <c r="HX109">
        <v>622.75</v>
      </c>
      <c r="HY109">
        <v>2.2962962962962963</v>
      </c>
      <c r="HZ109">
        <v>529.2962962962963</v>
      </c>
      <c r="IA109">
        <v>2.125</v>
      </c>
      <c r="IB109">
        <v>381.375</v>
      </c>
      <c r="IC109">
        <v>2.1</v>
      </c>
      <c r="ID109">
        <v>578.22222222222217</v>
      </c>
      <c r="IE109">
        <v>1.8</v>
      </c>
      <c r="IF109">
        <v>593.28571428571433</v>
      </c>
      <c r="IG109">
        <v>2</v>
      </c>
      <c r="IH109">
        <v>517</v>
      </c>
      <c r="II109">
        <v>2.1454545454545455</v>
      </c>
      <c r="IJ109">
        <v>523.50980392156862</v>
      </c>
      <c r="IK109">
        <v>2.1454545454545455</v>
      </c>
      <c r="IL109">
        <v>523.50980392156862</v>
      </c>
      <c r="IM109">
        <v>3.1636363636363636</v>
      </c>
      <c r="IN109">
        <v>729.09868421052636</v>
      </c>
      <c r="IO109">
        <v>0</v>
      </c>
      <c r="IS109">
        <v>4</v>
      </c>
      <c r="IT109">
        <v>641.5</v>
      </c>
      <c r="IU109">
        <v>2.6666666666666665</v>
      </c>
      <c r="IV109">
        <v>641.5</v>
      </c>
      <c r="IW109">
        <v>2.5</v>
      </c>
      <c r="IX109">
        <v>406.5</v>
      </c>
      <c r="JC109">
        <v>2.5</v>
      </c>
      <c r="JD109">
        <v>406.5</v>
      </c>
      <c r="JE109">
        <v>2.6</v>
      </c>
      <c r="JF109">
        <v>524</v>
      </c>
      <c r="JG109">
        <v>7</v>
      </c>
      <c r="JH109">
        <v>1666</v>
      </c>
      <c r="JK109">
        <v>4</v>
      </c>
      <c r="JL109">
        <v>994</v>
      </c>
      <c r="JM109">
        <v>5</v>
      </c>
      <c r="JN109">
        <v>1218</v>
      </c>
      <c r="JO109">
        <v>5.5</v>
      </c>
      <c r="JP109">
        <v>1058.5</v>
      </c>
      <c r="JU109">
        <v>5.5</v>
      </c>
      <c r="JV109">
        <v>1058.5</v>
      </c>
      <c r="JW109">
        <v>5.2</v>
      </c>
      <c r="JX109">
        <v>1154.2</v>
      </c>
      <c r="JY109">
        <v>3.9</v>
      </c>
      <c r="JZ109">
        <v>874.11111111111109</v>
      </c>
      <c r="KA109">
        <v>8</v>
      </c>
      <c r="KB109">
        <v>1744</v>
      </c>
      <c r="KE109">
        <v>5</v>
      </c>
      <c r="KF109">
        <v>1073</v>
      </c>
      <c r="KG109">
        <v>6</v>
      </c>
      <c r="KH109">
        <v>1296.6666666666667</v>
      </c>
      <c r="KI109">
        <v>3.5</v>
      </c>
      <c r="KJ109">
        <v>907.5</v>
      </c>
      <c r="KO109">
        <v>3.5</v>
      </c>
      <c r="KP109">
        <v>907.5</v>
      </c>
      <c r="KQ109">
        <v>5</v>
      </c>
      <c r="KR109">
        <v>1141</v>
      </c>
      <c r="KS109">
        <v>5</v>
      </c>
      <c r="KT109">
        <v>1141</v>
      </c>
      <c r="KU109">
        <v>4.2666666666666666</v>
      </c>
      <c r="KV109">
        <v>969.42857142857144</v>
      </c>
      <c r="KW109">
        <v>3.2555555555555555</v>
      </c>
      <c r="KX109">
        <v>749.36746987951813</v>
      </c>
      <c r="KY109" s="15">
        <f>Tabla2[[#This Row],[ROS_NUM_COR_COD_ROS_TG_NEG]]-Tabla2[[#This Row],[PAS_NUM_COR_COD_ROS_TG_NEG]]</f>
        <v>5</v>
      </c>
      <c r="KZ109" s="15">
        <f>Tabla2[[#This Row],[ROS_DUR_COR_COD_ROS_TG_NEG]]-Tabla2[[#This Row],[PAS_DUR_COR_COD_ROS_TG_NEG]]</f>
        <v>916.75</v>
      </c>
      <c r="LA109" s="15">
        <f>Tabla2[[#This Row],[ROS_NUM_COR_COD_ROS_TG_NEU]]-Tabla2[[#This Row],[PAS_NUM_COR_COD_ROS_TG_NEU]]</f>
        <v>4.9000000000000004</v>
      </c>
      <c r="LB109" s="15">
        <f>Tabla2[[#This Row],[ROS_DUR_COR_COD_ROS_TG_NEU]]-Tabla2[[#This Row],[PAS_DUR_COR_COD_ROS_TG_NEU]]</f>
        <v>1043.0999999999999</v>
      </c>
      <c r="LC109" s="15">
        <f>Tabla2[[#This Row],[ROS_NUM_COR_COD_ROS_TG_POS]]-Tabla2[[#This Row],[PAS_NUM_COR_COD_ROS_TG_POS]]</f>
        <v>4.4000000000000004</v>
      </c>
      <c r="LD109" s="15">
        <f>Tabla2[[#This Row],[ROS_DUR_COR_COD_ROS_TG_POS]]-Tabla2[[#This Row],[PAS_DUR_COR_COD_ROS_TG_POS]]</f>
        <v>942.4</v>
      </c>
      <c r="LE109" s="15">
        <f>Tabla2[[#This Row],[ROS_NUM_COR_COD_ROS_TG_TOT]]-Tabla2[[#This Row],[PAS_NUM_COR_COD_ROS_TG_TOT]]</f>
        <v>4.75</v>
      </c>
      <c r="LF109" s="15">
        <f>Tabla2[[#This Row],[ROS_DUR_COR_COD_ROS_TG_TOT]]-Tabla2[[#This Row],[PAS_DUR_COR_COD_ROS_TG_TOT]]</f>
        <v>971.03571428571433</v>
      </c>
      <c r="LG109" s="15">
        <f>Tabla2[[#This Row],[ROS_NUM_COR_COD_ESC_TG_NEG]]-Tabla2[[#This Row],[PAS_NUM_COR_COD_ESC_TG_NEG]]</f>
        <v>2.25</v>
      </c>
      <c r="LH109" s="15">
        <f>Tabla2[[#This Row],[ROS_DUR_COR_COD_ESC_TG_NEG]]-Tabla2[[#This Row],[PAS_DUR_COR_COD_ESC_TG_NEG]]</f>
        <v>623.42857142857144</v>
      </c>
      <c r="LI109" s="15">
        <f>Tabla2[[#This Row],[ROS_NUM_COR_COD_ESC_TG_NEU]]-Tabla2[[#This Row],[PAS_NUM_COR_COD_ESC_TG_NEU]]</f>
        <v>2.7</v>
      </c>
      <c r="LJ109" s="15">
        <f>Tabla2[[#This Row],[ROS_NUM_COR_COD_ESC_TG_NEG]]-Tabla2[[#This Row],[PAS_NUM_COR_COD_ESC_TG_NEG]]</f>
        <v>2.25</v>
      </c>
      <c r="LK109" s="15">
        <f>Tabla2[[#This Row],[ROS_NUM_COR_COD_ESC_TG_POS]]-Tabla2[[#This Row],[PAS_NUM_COR_COD_ESC_TG_POS]]</f>
        <v>2.5</v>
      </c>
      <c r="LL109" s="15">
        <f>Tabla2[[#This Row],[ROS_DUR_COR_COD_ESC_TG_POS]]-Tabla2[[#This Row],[PAS_DUR_COR_COD_ESC_TG_POS]]</f>
        <v>630.625</v>
      </c>
      <c r="LM109" s="15">
        <f>Tabla2[[#This Row],[ROS_NUM_COR_COD_ESC_TG_TOT]]-Tabla2[[#This Row],[PAS_NUM_COR_COD_ESC_TG_TOT]]</f>
        <v>2.5</v>
      </c>
      <c r="LN109" s="15">
        <f>Tabla2[[#This Row],[ROS_DUR_COR_COD_ESC_TG_TOT]]-Tabla2[[#This Row],[PAS_DUR_COR_COD_ESC_TG_TOT]]</f>
        <v>612.33333333333337</v>
      </c>
      <c r="LO109" s="15">
        <f>Tabla2[[#This Row],[PAS_NUM_COR_COD_ROS_TG_NEG]]-Tabla2[[#This Row],[ESC_NUM_COR_COD_ROS_TG_NEG]]</f>
        <v>-1.9</v>
      </c>
      <c r="LP109" s="15">
        <f>Tabla2[[#This Row],[PAS_DUR_COR_COD_ROS_TG_NEG]]-Tabla2[[#This Row],[ESC_DUR_COR_COD_ROS_TG_NEG]]</f>
        <v>-632.33333333333337</v>
      </c>
      <c r="LQ109" s="15">
        <f>Tabla2[[#This Row],[PAS_NUM_COR_COD_ROS_TG_NEU]]-Tabla2[[#This Row],[ESC_NUM_COR_COD_ROS_TG_NEU]]</f>
        <v>-1.5</v>
      </c>
      <c r="LR109" s="15">
        <f>Tabla2[[#This Row],[PAS_DUR_COR_COD_ROS_TG_NEU]]-Tabla2[[#This Row],[ESC_DUR_COR_COD_ROS_TG_NEU]]</f>
        <v>-552</v>
      </c>
      <c r="LS109" s="15">
        <f>Tabla2[[#This Row],[PAS_NUM_COR_COD_ROS_TG_POS]]-Tabla2[[#This Row],[ESC_NUM_COR_COD_ROS_TG_POS]]</f>
        <v>-2.2999999999999998</v>
      </c>
      <c r="LT109" s="15">
        <f>Tabla2[[#This Row],[PAS_DUR_COR_COD_ROS_TG_POS]]-Tabla2[[#This Row],[ESC_DUR_COR_COD_ROS_TG_POS]]</f>
        <v>-831.5</v>
      </c>
      <c r="LU109" s="15">
        <f>Tabla2[[#This Row],[PAS_NUM_COR_COD_ROS_TG_TOT]]-Tabla2[[#This Row],[ESC_NUM_COR_COD_ROS_TG_TOT]]</f>
        <v>-1.9</v>
      </c>
      <c r="LV109" s="15">
        <f>Tabla2[[#This Row],[PAS_DUR_COR_COD_ROS_TG_TOT]]-Tabla2[[#This Row],[ESC_DUR_COR_COD_ROS_TG_TOT]]</f>
        <v>-671.94444444444446</v>
      </c>
      <c r="LW109" s="15">
        <f>Tabla2[[#This Row],[PAS_NUM_COR_COD_ESC_TG_NEG]]-Tabla2[[#This Row],[ESC_NUM_COR_COD_ESC_TG_NEG]]</f>
        <v>-3.4</v>
      </c>
      <c r="LX109" s="15">
        <f>Tabla2[[#This Row],[PAS_DUR_COR_COD_ESC_TG_NEG]]-Tabla2[[#This Row],[ESC_DUR_COR_COD_ESC_TG_NEG]]</f>
        <v>-927.125</v>
      </c>
      <c r="LY109" s="15">
        <f>Tabla2[[#This Row],[PAS_NUM_COR_COD_ESC_TG_NEU]]-Tabla2[[#This Row],[ESC_NUM_COR_COD_ESC_TG_NEU]]</f>
        <v>-2.1</v>
      </c>
      <c r="LZ109" s="15">
        <f>Tabla2[[#This Row],[PAS_DUR_COR_COD_ESC_TG_NEU]]-Tabla2[[#This Row],[ESC_DUR_COR_COD_ESC_TG_NEU]]</f>
        <v>-788</v>
      </c>
      <c r="MA109" s="15">
        <f>Tabla2[[#This Row],[PAS_NUM_COR_COD_ESC_TG_POS]]-Tabla2[[#This Row],[ESC_NUM_COR_COD_ESC_TG_POS]]</f>
        <v>-2.6</v>
      </c>
      <c r="MB109" s="15">
        <f>Tabla2[[#This Row],[PAS_DUR_COR_COD_ESC_TG_POS]]-Tabla2[[#This Row],[ESC_DUR_COR_COD_ESC_TG_POS]]</f>
        <v>-689.5</v>
      </c>
      <c r="MC109" s="15">
        <f>Tabla2[[#This Row],[PAS_NUM_COR_COD_ESC_TG_TOT]]-Tabla2[[#This Row],[ESC_NUM_COR_COD_ESC_TG_TOT]]</f>
        <v>-2.7</v>
      </c>
      <c r="MD109" s="15">
        <f>Tabla2[[#This Row],[PAS_DUR_COR_COD_ESC_TG_TOT]]-Tabla2[[#This Row],[ESC_DUR_COR_COD_ESC_TG_TOT]]</f>
        <v>-802.77272727272725</v>
      </c>
      <c r="ME109" s="42">
        <f>Tabla25[[#This Row],[PAS_NUM_COR_COD_ROS_TG_NEG]]-Tabla25[[#This Row],[PAS_NUM_COR_COD_ESC_TG_NEG]]</f>
        <v>0</v>
      </c>
      <c r="MF109" s="42">
        <f>Tabla25[[#This Row],[PAS_NUM_COR_COD_ROS_TG_NEU]]-Tabla25[[#This Row],[PAS_NUM_COR_COD_ESC_TG_NEU]]</f>
        <v>0</v>
      </c>
      <c r="MG109" s="42">
        <f>Tabla25[[#This Row],[PAS_NUM_COR_COD_ROS_TG_POS]]-Tabla25[[#This Row],[PAS_NUM_COR_COD_ESC_TG_POS]]</f>
        <v>0</v>
      </c>
      <c r="MH109" s="42">
        <f>Tabla25[[#This Row],[PAS_NUM_COR_COD_ROS_TG_TOT]]-Tabla25[[#This Row],[PAS_NUM_COR_COD_ESC_TG_TOT]]</f>
        <v>0</v>
      </c>
      <c r="MI109" s="42">
        <f>Tabla25[[#This Row],[PAS_DUR_COR_COD_ROS_TG_NEG]]-Tabla25[[#This Row],[PAS_DUR_COR_COD_ESC_TG_NEG]]</f>
        <v>0</v>
      </c>
      <c r="MJ109" s="42">
        <f>Tabla25[[#This Row],[PAS_DUR_COR_COD_ROS_TG_NEU]]-Tabla25[[#This Row],[PAS_DUR_COR_COD_ESC_TG_NEU]]</f>
        <v>0</v>
      </c>
      <c r="MK109" s="42">
        <f>Tabla25[[#This Row],[PAS_DUR_COR_COD_ROS_TG_POS]]-Tabla25[[#This Row],[PAS_DUR_COR_COD_ESC_TG_POS]]</f>
        <v>0</v>
      </c>
      <c r="ML109" s="42">
        <f>Tabla25[[#This Row],[PAS_DUR_COR_COD_ROS_TG_TOT]]-Tabla25[[#This Row],[PAS_DUR_COR_COD_ESC_TG_TOT]]</f>
        <v>0</v>
      </c>
      <c r="MM109" s="44">
        <f>Tabla25[[#This Row],[ESC_NUM_COR_COD_ROS_TG_NEG]]-Tabla25[[#This Row],[ESC_NUM_COR_COD_ESC_TG_NEG]]</f>
        <v>-1.5</v>
      </c>
      <c r="MN109" s="44">
        <f>Tabla25[[#This Row],[ESC_NUM_COR_COD_ROS_TG_NEU]]-Tabla25[[#This Row],[ESC_NUM_COR_COD_ESC_TG_NEU]]</f>
        <v>-0.60000000000000009</v>
      </c>
      <c r="MO109" s="44">
        <f>Tabla25[[#This Row],[ESC_NUM_COR_COD_ROS_TG_POS]]-Tabla25[[#This Row],[ESC_NUM_COR_COD_ESC_TG_POS]]</f>
        <v>-0.30000000000000027</v>
      </c>
      <c r="MP109" s="44">
        <f>Tabla25[[#This Row],[ESC_NUM_COR_COD_ROS_TG_TOT]]-Tabla25[[#This Row],[ESC_NUM_COR_COD_ESC_TG_TOT]]</f>
        <v>-0.80000000000000027</v>
      </c>
      <c r="MQ109" s="44">
        <f>Tabla25[[#This Row],[ESC_DUR_COR_COD_ROS_TG_NEG]]-Tabla25[[#This Row],[ESC_DUR_COR_COD_ESC_TG_NEG]]</f>
        <v>-294.79166666666663</v>
      </c>
      <c r="MR109" s="44">
        <f>Tabla25[[#This Row],[ESC_DUR_COR_COD_ROS_TG_NEU]]-Tabla25[[#This Row],[ESC_DUR_COR_COD_ESC_TG_NEU]]</f>
        <v>-236</v>
      </c>
      <c r="MS109" s="44">
        <f>Tabla25[[#This Row],[ESC_DUR_COR_COD_ROS_TG_POS]]-Tabla25[[#This Row],[ESC_DUR_COR_COD_ESC_TG_POS]]</f>
        <v>142</v>
      </c>
      <c r="MT109" s="44">
        <f>Tabla25[[#This Row],[ESC_DUR_COR_COD_ROS_TG_TOT]]-Tabla25[[#This Row],[ESC_DUR_COR_COD_ESC_TG_TOT]]</f>
        <v>-130.82828282828279</v>
      </c>
      <c r="MU109" s="47">
        <f>Tabla25[[#This Row],[ROS_NUM_COR_COD_ROS_TG_NEG]]-Tabla25[[#This Row],[ROS_NUM_COR_COD_ESC_TG_NEG]]</f>
        <v>2.75</v>
      </c>
      <c r="MV109" s="47">
        <f>Tabla25[[#This Row],[ROS_NUM_COR_COD_ROS_TG_NEU]]-Tabla25[[#This Row],[ROS_NUM_COR_COD_ESC_TG_NEU]]</f>
        <v>2.2000000000000002</v>
      </c>
      <c r="MW109" s="47">
        <f>Tabla25[[#This Row],[ROS_NUM_COR_COD_ROS_TG_POS]]-Tabla25[[#This Row],[ROS_NUM_COR_COD_ESC_TG_POS]]</f>
        <v>1.9000000000000004</v>
      </c>
      <c r="MX109" s="47">
        <f>Tabla25[[#This Row],[ROS_NUM_COR_COD_ROS_TG_TOT]]-Tabla25[[#This Row],[ROS_NUM_COR_COD_ESC_TG_TOT]]</f>
        <v>2.25</v>
      </c>
      <c r="MY109" s="47">
        <f>Tabla25[[#This Row],[ROS_DUR_COR_COD_ROS_TG_NEG]]-Tabla25[[#This Row],[ROS_DUR_COR_COD_ESC_TG_NEG]]</f>
        <v>293.32142857142856</v>
      </c>
      <c r="MZ109" s="47">
        <f>Tabla25[[#This Row],[ROS_DUR_COR_COD_ROS_TG_NEU]]-Tabla25[[#This Row],[ROS_DUR_COR_COD_ESC_TG_NEU]]</f>
        <v>455.65555555555545</v>
      </c>
      <c r="NA109" s="47">
        <f>Tabla25[[#This Row],[ROS_DUR_COR_COD_ROS_TG_POS]]-Tabla25[[#This Row],[ROS_DUR_COR_COD_ESC_TG_POS]]</f>
        <v>311.77499999999998</v>
      </c>
      <c r="NB109" s="47">
        <f>Tabla25[[#This Row],[ROS_DUR_COR_COD_ROS_TG_TOT]]-Tabla25[[#This Row],[ROS_DUR_COR_COD_ESC_TG_TOT]]</f>
        <v>358.70238095238096</v>
      </c>
      <c r="NC109">
        <v>173.375</v>
      </c>
      <c r="ND109">
        <v>199</v>
      </c>
      <c r="NE109">
        <v>194.1</v>
      </c>
      <c r="NF109">
        <v>189.92857142857142</v>
      </c>
      <c r="NG109">
        <v>238.28571428571428</v>
      </c>
      <c r="NH109">
        <v>197.88888888888889</v>
      </c>
      <c r="NI109">
        <v>198.25</v>
      </c>
      <c r="NJ109">
        <v>209.79166666666666</v>
      </c>
      <c r="NK109">
        <v>205.33333333333334</v>
      </c>
      <c r="NL109">
        <v>173.5</v>
      </c>
      <c r="NM109">
        <v>217.33333333333334</v>
      </c>
      <c r="NN109">
        <v>198.72222222222223</v>
      </c>
      <c r="NO109">
        <v>205.375</v>
      </c>
      <c r="NP109">
        <v>162.83333333333334</v>
      </c>
      <c r="NQ109">
        <v>220.5</v>
      </c>
      <c r="NR109">
        <v>199.27272727272728</v>
      </c>
      <c r="OA109" s="15">
        <f>Tabla2[[#This Row],[ROS_1DU_COR_COD_ROS_TG_NEG]]-Tabla2[[#This Row],[PAS_1DU_COR_COD_ROS_TG_NEG]]</f>
        <v>173.375</v>
      </c>
      <c r="OB109" s="15">
        <f>Tabla2[[#This Row],[ROS_1DU_COR_COD_ROS_TG_NEU]]-Tabla2[[#This Row],[PAS_1DU_COR_COD_ROS_TG_NEU]]</f>
        <v>199</v>
      </c>
      <c r="OC109" s="15">
        <f>Tabla2[[#This Row],[ROS_1DU_COR_COD_ROS_TG_POS]]-Tabla2[[#This Row],[PAS_1DU_COR_COD_ROS_TG_POS]]</f>
        <v>194.1</v>
      </c>
      <c r="OD109" s="15">
        <f>Tabla2[[#This Row],[ROS_1DU_COR_COD_ROS_TG_TOT]]-Tabla2[[#This Row],[PAS_1DU_COR_COD_ROS_TG_TOT]]</f>
        <v>189.92857142857142</v>
      </c>
      <c r="OE109" s="15">
        <f>Tabla2[[#This Row],[ROS_1DU_COR_COD_ESC_TG_NEG]]-Tabla2[[#This Row],[PAS_1DU_COR_COD_ESC_TG_NEG]]</f>
        <v>238.28571428571428</v>
      </c>
      <c r="OF109" s="15">
        <f>Tabla2[[#This Row],[ROS_1DU_COR_COD_ESC_TG_NEU]]-Tabla2[[#This Row],[PAS_1DU_COR_COD_ESC_TG_NEU]]</f>
        <v>197.88888888888889</v>
      </c>
      <c r="OG109" s="15">
        <f>Tabla2[[#This Row],[ROS_1DU_COR_COD_ESC_TG_POS]]-Tabla2[[#This Row],[PAS_1DU_COR_COD_ESC_TG_POS]]</f>
        <v>198.25</v>
      </c>
      <c r="OH109" s="15">
        <f>Tabla2[[#This Row],[ROS_1DU_COR_COD_ESC_TG_TOT]]-Tabla2[[#This Row],[PAS_1DU_COR_COD_ESC_TG_TOT]]</f>
        <v>209.79166666666666</v>
      </c>
      <c r="OI109" s="15">
        <f>Tabla2[[#This Row],[PAS_1DU_COR_COD_ROS_TG_NEG]]-Tabla2[[#This Row],[ESC_1DU_COR_COD_ROS_TG_NEG]]</f>
        <v>-205.33333333333334</v>
      </c>
      <c r="OJ109" s="15">
        <f>Tabla2[[#This Row],[PAS_1DU_COR_COD_ROS_TG_NEU]]-Tabla2[[#This Row],[ESC_1DU_COR_COD_ROS_TG_NEU]]</f>
        <v>-173.5</v>
      </c>
      <c r="OK109" s="15">
        <f>Tabla2[[#This Row],[PAS_1DU_COR_COD_ROS_TG_POS]]-Tabla2[[#This Row],[ESC_1DU_COR_COD_ROS_TG_POS]]</f>
        <v>-217.33333333333334</v>
      </c>
      <c r="OL109" s="15">
        <f>Tabla2[[#This Row],[PAS_1DU_COR_COD_ROS_TG_TOT]]-Tabla2[[#This Row],[ESC_1DU_COR_COD_ROS_TG_TOT]]</f>
        <v>-198.72222222222223</v>
      </c>
      <c r="OM109" s="15">
        <f>Tabla2[[#This Row],[PAS_1DU_COR_COD_ESC_TG_NEG]]-Tabla2[[#This Row],[ESC_1DU_COR_COD_ESC_TG_NEG]]</f>
        <v>-205.375</v>
      </c>
      <c r="ON109" s="15">
        <f>Tabla2[[#This Row],[PAS_1DU_COR_COD_ESC_TG_NEU]]-Tabla2[[#This Row],[ESC_1DU_COR_COD_ESC_TG_NEU]]</f>
        <v>-162.83333333333334</v>
      </c>
      <c r="OO109" s="15">
        <f>Tabla2[[#This Row],[PAS_1DU_COR_COD_ESC_TG_POS]]-Tabla2[[#This Row],[ESC_1DU_COR_COD_ESC_TG_POS]]</f>
        <v>-220.5</v>
      </c>
      <c r="OP109" s="15">
        <f>Tabla2[[#This Row],[PAS_1DU_COR_COD_ESC_TG_TOT]]-Tabla2[[#This Row],[ESC_1DU_COR_COD_ESC_TG_TOT]]</f>
        <v>-199.27272727272728</v>
      </c>
      <c r="OQ109" s="61">
        <v>-64.910714285714278</v>
      </c>
      <c r="OR109" s="62">
        <v>1.1111111111111143</v>
      </c>
      <c r="OS109" s="62">
        <v>-4.1500000000000057</v>
      </c>
      <c r="OT109" s="62">
        <v>-19.863095238095241</v>
      </c>
      <c r="OU109" s="62">
        <v>-4.1666666666657193E-2</v>
      </c>
      <c r="OV109" s="62">
        <v>10.666666666666657</v>
      </c>
      <c r="OW109" s="62">
        <v>-3.1666666666666572</v>
      </c>
      <c r="OX109" s="62">
        <v>-0.55050505050505194</v>
      </c>
      <c r="OY109" s="62">
        <v>0</v>
      </c>
      <c r="OZ109" s="62">
        <v>0</v>
      </c>
      <c r="PA109" s="62">
        <v>0</v>
      </c>
      <c r="PB109" s="62">
        <v>0</v>
      </c>
    </row>
    <row r="110" spans="1:418" x14ac:dyDescent="0.3">
      <c r="A110" s="2" t="s">
        <v>108</v>
      </c>
      <c r="B110" s="2">
        <v>40</v>
      </c>
      <c r="C110" s="2">
        <v>1</v>
      </c>
      <c r="D110" s="2">
        <v>40</v>
      </c>
      <c r="E110">
        <v>3.7</v>
      </c>
      <c r="F110">
        <v>1196.6153846153845</v>
      </c>
      <c r="G110">
        <v>3.3</v>
      </c>
      <c r="H110">
        <v>992.58333333333337</v>
      </c>
      <c r="I110">
        <v>3.15</v>
      </c>
      <c r="J110">
        <v>1043.2307692307693</v>
      </c>
      <c r="K110">
        <v>3.3833333333333333</v>
      </c>
      <c r="L110">
        <v>1079.7105263157894</v>
      </c>
      <c r="M110">
        <v>2.4500000000000002</v>
      </c>
      <c r="N110">
        <v>824.63636363636363</v>
      </c>
      <c r="O110">
        <v>2.5499999999999998</v>
      </c>
      <c r="P110">
        <v>695.21428571428567</v>
      </c>
      <c r="Q110">
        <v>3.2</v>
      </c>
      <c r="R110">
        <v>963.15384615384619</v>
      </c>
      <c r="S110">
        <v>2.7333333333333334</v>
      </c>
      <c r="T110">
        <v>824.34210526315792</v>
      </c>
      <c r="U110">
        <v>3.0583333333333331</v>
      </c>
      <c r="V110">
        <v>952.02631578947364</v>
      </c>
      <c r="W110">
        <v>0.7</v>
      </c>
      <c r="X110">
        <v>285.18181818181819</v>
      </c>
      <c r="Y110">
        <v>0.8</v>
      </c>
      <c r="Z110">
        <v>285.33333333333331</v>
      </c>
      <c r="AA110">
        <v>0.55000000000000004</v>
      </c>
      <c r="AB110">
        <v>307.83333333333331</v>
      </c>
      <c r="AC110">
        <v>0.68333333333333335</v>
      </c>
      <c r="AD110">
        <v>289.93103448275861</v>
      </c>
      <c r="AE110">
        <v>0.68333333333333335</v>
      </c>
      <c r="AF110">
        <v>289.93103448275861</v>
      </c>
      <c r="AG110">
        <v>2.2666666666666666</v>
      </c>
      <c r="AH110">
        <v>769.16190476190479</v>
      </c>
      <c r="BM110">
        <v>2.2666666666666666</v>
      </c>
      <c r="BN110">
        <v>769.16190476190479</v>
      </c>
      <c r="BO110">
        <v>2.5</v>
      </c>
      <c r="BP110">
        <v>878.41666666666663</v>
      </c>
      <c r="BQ110">
        <v>3</v>
      </c>
      <c r="BR110">
        <v>1012.1666666666666</v>
      </c>
      <c r="BS110">
        <v>2.35</v>
      </c>
      <c r="BT110">
        <v>624.5625</v>
      </c>
      <c r="BU110">
        <v>2.6071428571428572</v>
      </c>
      <c r="BV110">
        <v>817</v>
      </c>
      <c r="BW110">
        <v>2.6666666666666665</v>
      </c>
      <c r="BX110">
        <v>863.38461538461536</v>
      </c>
      <c r="BY110">
        <v>2.4375</v>
      </c>
      <c r="BZ110">
        <v>759</v>
      </c>
      <c r="CA110">
        <v>2.625</v>
      </c>
      <c r="CB110">
        <v>753.91666666666663</v>
      </c>
      <c r="CC110">
        <v>2.58</v>
      </c>
      <c r="CD110">
        <v>794.02702702702697</v>
      </c>
      <c r="CE110">
        <v>2.5943396226415096</v>
      </c>
      <c r="CF110">
        <v>805.96103896103898</v>
      </c>
      <c r="CG110">
        <v>3.2777777777777777</v>
      </c>
      <c r="CH110">
        <v>907.91666666666663</v>
      </c>
      <c r="CI110">
        <v>2.5555555555555554</v>
      </c>
      <c r="CJ110">
        <v>729.30769230769226</v>
      </c>
      <c r="CK110">
        <v>3</v>
      </c>
      <c r="CL110">
        <v>675.25</v>
      </c>
      <c r="CM110">
        <v>2.9464285714285716</v>
      </c>
      <c r="CN110">
        <v>760.48780487804879</v>
      </c>
      <c r="CO110">
        <v>2.4444444444444446</v>
      </c>
      <c r="CP110">
        <v>749.58333333333337</v>
      </c>
      <c r="CQ110">
        <v>1.6875</v>
      </c>
      <c r="CR110">
        <v>640.79999999999995</v>
      </c>
      <c r="CS110">
        <v>2.4375</v>
      </c>
      <c r="CT110">
        <v>784.5454545454545</v>
      </c>
      <c r="CU110">
        <v>2.2000000000000002</v>
      </c>
      <c r="CV110">
        <v>728.27272727272725</v>
      </c>
      <c r="CW110">
        <v>2.5943396226415096</v>
      </c>
      <c r="CX110">
        <v>746.12162162162167</v>
      </c>
      <c r="CY110">
        <v>2.5943396226415096</v>
      </c>
      <c r="CZ110">
        <v>776.63576158940396</v>
      </c>
      <c r="DA110">
        <v>1.4444444444444444</v>
      </c>
      <c r="DB110">
        <v>427.78571428571428</v>
      </c>
      <c r="DC110">
        <v>1.3333333333333333</v>
      </c>
      <c r="DD110">
        <v>457.18181818181819</v>
      </c>
      <c r="DE110">
        <v>1.4</v>
      </c>
      <c r="DF110">
        <v>410.6</v>
      </c>
      <c r="DG110">
        <v>1.3928571428571428</v>
      </c>
      <c r="DH110">
        <v>429.42500000000001</v>
      </c>
      <c r="DI110">
        <v>1.4444444444444444</v>
      </c>
      <c r="DJ110">
        <v>572.18181818181813</v>
      </c>
      <c r="DK110">
        <v>1</v>
      </c>
      <c r="DL110">
        <v>437.33333333333331</v>
      </c>
      <c r="DM110">
        <v>1.375</v>
      </c>
      <c r="DN110">
        <v>557.66666666666663</v>
      </c>
      <c r="DO110">
        <v>1.28</v>
      </c>
      <c r="DP110">
        <v>525.82758620689651</v>
      </c>
      <c r="DQ110">
        <v>1.3396226415094339</v>
      </c>
      <c r="DR110">
        <v>469.94202898550725</v>
      </c>
      <c r="DS110">
        <v>1.3396226415094339</v>
      </c>
      <c r="DT110">
        <v>469.94202898550725</v>
      </c>
      <c r="DU110">
        <v>2.1761006289308176</v>
      </c>
      <c r="DV110">
        <v>680.4454545454546</v>
      </c>
      <c r="DW110">
        <v>1</v>
      </c>
      <c r="DX110">
        <v>242</v>
      </c>
      <c r="DY110">
        <v>4.5</v>
      </c>
      <c r="DZ110">
        <v>946.5</v>
      </c>
      <c r="EC110">
        <v>2.75</v>
      </c>
      <c r="ED110">
        <v>711.66666666666663</v>
      </c>
      <c r="EE110">
        <v>2.5</v>
      </c>
      <c r="EF110">
        <v>858</v>
      </c>
      <c r="EG110">
        <v>2.75</v>
      </c>
      <c r="EH110">
        <v>478.66666666666669</v>
      </c>
      <c r="EI110">
        <v>3.75</v>
      </c>
      <c r="EJ110">
        <v>922</v>
      </c>
      <c r="EK110">
        <v>3.1</v>
      </c>
      <c r="EL110">
        <v>722.85714285714289</v>
      </c>
      <c r="EM110">
        <v>3</v>
      </c>
      <c r="EN110">
        <v>719.5</v>
      </c>
      <c r="EO110">
        <v>4</v>
      </c>
      <c r="EP110">
        <v>1521</v>
      </c>
      <c r="EQ110">
        <v>1.5</v>
      </c>
      <c r="ER110">
        <v>698</v>
      </c>
      <c r="EU110">
        <v>2.75</v>
      </c>
      <c r="EV110">
        <v>1109.5</v>
      </c>
      <c r="EW110">
        <v>4.5</v>
      </c>
      <c r="EX110">
        <v>1094.5</v>
      </c>
      <c r="EY110">
        <v>3</v>
      </c>
      <c r="EZ110">
        <v>752</v>
      </c>
      <c r="FA110">
        <v>2.5</v>
      </c>
      <c r="FB110">
        <v>680.33333333333337</v>
      </c>
      <c r="FC110">
        <v>3.1</v>
      </c>
      <c r="FD110">
        <v>804.22222222222217</v>
      </c>
      <c r="FE110">
        <v>3</v>
      </c>
      <c r="FF110">
        <v>859.72727272727275</v>
      </c>
      <c r="FG110">
        <v>3</v>
      </c>
      <c r="FH110">
        <v>792.95238095238096</v>
      </c>
      <c r="FI110">
        <v>0.5</v>
      </c>
      <c r="FJ110">
        <v>147</v>
      </c>
      <c r="FK110">
        <v>3.5</v>
      </c>
      <c r="FL110">
        <v>489.5</v>
      </c>
      <c r="FO110">
        <v>2</v>
      </c>
      <c r="FP110">
        <v>375.33333333333331</v>
      </c>
      <c r="FQ110">
        <v>2.5</v>
      </c>
      <c r="FR110">
        <v>673.5</v>
      </c>
      <c r="FS110">
        <v>1.5</v>
      </c>
      <c r="FT110">
        <v>386</v>
      </c>
      <c r="FU110">
        <v>2</v>
      </c>
      <c r="FV110">
        <v>498.66666666666669</v>
      </c>
      <c r="FW110">
        <v>1.9</v>
      </c>
      <c r="FX110">
        <v>500.125</v>
      </c>
      <c r="FY110">
        <v>1.9285714285714286</v>
      </c>
      <c r="FZ110">
        <v>466.09090909090907</v>
      </c>
      <c r="GA110">
        <v>1.9285714285714286</v>
      </c>
      <c r="GB110">
        <v>466.09090909090907</v>
      </c>
      <c r="GC110">
        <v>2.6428571428571428</v>
      </c>
      <c r="GD110">
        <v>680.59375</v>
      </c>
      <c r="GE110">
        <v>2.2305555555555556</v>
      </c>
      <c r="GF110">
        <v>680.46428571428567</v>
      </c>
      <c r="GG110">
        <v>3.8</v>
      </c>
      <c r="GH110">
        <v>1030.25</v>
      </c>
      <c r="GI110">
        <v>2.1111111111111112</v>
      </c>
      <c r="GJ110">
        <v>790.75</v>
      </c>
      <c r="GK110">
        <v>3.5</v>
      </c>
      <c r="GL110">
        <v>758.16666666666663</v>
      </c>
      <c r="GM110">
        <v>3.1481481481481484</v>
      </c>
      <c r="GN110">
        <v>886.33333333333337</v>
      </c>
      <c r="GO110">
        <v>2.375</v>
      </c>
      <c r="GP110">
        <v>551</v>
      </c>
      <c r="GQ110">
        <v>3.1</v>
      </c>
      <c r="GR110">
        <v>1044.8333333333333</v>
      </c>
      <c r="GS110">
        <v>2.6666666666666665</v>
      </c>
      <c r="GT110">
        <v>737.33333333333337</v>
      </c>
      <c r="GU110">
        <v>2.7407407407407409</v>
      </c>
      <c r="GV110">
        <v>777.72222222222217</v>
      </c>
      <c r="GW110">
        <v>2.9444444444444446</v>
      </c>
      <c r="GX110">
        <v>832.02777777777783</v>
      </c>
      <c r="GY110">
        <v>3.5</v>
      </c>
      <c r="GZ110">
        <v>911.42857142857144</v>
      </c>
      <c r="HA110">
        <v>4.666666666666667</v>
      </c>
      <c r="HB110">
        <v>991.11111111111109</v>
      </c>
      <c r="HC110">
        <v>3.875</v>
      </c>
      <c r="HD110">
        <v>774.57142857142856</v>
      </c>
      <c r="HE110">
        <v>4</v>
      </c>
      <c r="HF110">
        <v>900.95652173913038</v>
      </c>
      <c r="HG110">
        <v>4</v>
      </c>
      <c r="HH110">
        <v>724.125</v>
      </c>
      <c r="HI110">
        <v>3.4</v>
      </c>
      <c r="HJ110">
        <v>803.25</v>
      </c>
      <c r="HK110">
        <v>2.5555555555555554</v>
      </c>
      <c r="HL110">
        <v>597.14285714285711</v>
      </c>
      <c r="HM110">
        <v>3.2962962962962963</v>
      </c>
      <c r="HN110">
        <v>713</v>
      </c>
      <c r="HO110">
        <v>3.6481481481481484</v>
      </c>
      <c r="HP110">
        <v>806.97826086956525</v>
      </c>
      <c r="HQ110">
        <v>3.2962962962962963</v>
      </c>
      <c r="HR110">
        <v>817.97560975609758</v>
      </c>
      <c r="HS110">
        <v>1.6</v>
      </c>
      <c r="HT110">
        <v>414.71428571428572</v>
      </c>
      <c r="HU110">
        <v>1.7777777777777777</v>
      </c>
      <c r="HV110">
        <v>393.25</v>
      </c>
      <c r="HW110">
        <v>1</v>
      </c>
      <c r="HX110">
        <v>268.2</v>
      </c>
      <c r="HY110">
        <v>1.4814814814814814</v>
      </c>
      <c r="HZ110">
        <v>369.5</v>
      </c>
      <c r="IA110">
        <v>1.375</v>
      </c>
      <c r="IB110">
        <v>384.6</v>
      </c>
      <c r="IC110">
        <v>1.5</v>
      </c>
      <c r="ID110">
        <v>272.5</v>
      </c>
      <c r="IE110">
        <v>1.5555555555555556</v>
      </c>
      <c r="IF110">
        <v>440.33333333333331</v>
      </c>
      <c r="IG110">
        <v>1.4814814814814814</v>
      </c>
      <c r="IH110">
        <v>355</v>
      </c>
      <c r="II110">
        <v>1.4814814814814814</v>
      </c>
      <c r="IJ110">
        <v>362.43589743589746</v>
      </c>
      <c r="IK110">
        <v>1.4814814814814814</v>
      </c>
      <c r="IL110">
        <v>362.43589743589746</v>
      </c>
      <c r="IM110">
        <v>2.691358024691358</v>
      </c>
      <c r="IN110">
        <v>671.14876033057851</v>
      </c>
      <c r="IQ110">
        <v>4</v>
      </c>
      <c r="IR110">
        <v>719</v>
      </c>
      <c r="IS110">
        <v>0.5</v>
      </c>
      <c r="IT110">
        <v>110</v>
      </c>
      <c r="IU110">
        <v>1.6666666666666667</v>
      </c>
      <c r="IV110">
        <v>414.5</v>
      </c>
      <c r="IW110">
        <v>5</v>
      </c>
      <c r="IX110">
        <v>990.5</v>
      </c>
      <c r="JA110">
        <v>5</v>
      </c>
      <c r="JB110">
        <v>828</v>
      </c>
      <c r="JC110">
        <v>5</v>
      </c>
      <c r="JD110">
        <v>936.33333333333337</v>
      </c>
      <c r="JE110">
        <v>3.3333333333333335</v>
      </c>
      <c r="JF110">
        <v>727.6</v>
      </c>
      <c r="JI110">
        <v>1</v>
      </c>
      <c r="JJ110">
        <v>158</v>
      </c>
      <c r="JK110">
        <v>5.5</v>
      </c>
      <c r="JL110">
        <v>966.5</v>
      </c>
      <c r="JM110">
        <v>4</v>
      </c>
      <c r="JN110">
        <v>697</v>
      </c>
      <c r="JO110">
        <v>4</v>
      </c>
      <c r="JP110">
        <v>879.5</v>
      </c>
      <c r="JS110">
        <v>2</v>
      </c>
      <c r="JT110">
        <v>564</v>
      </c>
      <c r="JU110">
        <v>3.3333333333333335</v>
      </c>
      <c r="JV110">
        <v>774.33333333333337</v>
      </c>
      <c r="JW110">
        <v>3.6666666666666665</v>
      </c>
      <c r="JX110">
        <v>735.66666666666663</v>
      </c>
      <c r="JY110">
        <v>3.5</v>
      </c>
      <c r="JZ110">
        <v>732</v>
      </c>
      <c r="KC110">
        <v>5</v>
      </c>
      <c r="KD110">
        <v>1148</v>
      </c>
      <c r="KE110">
        <v>1.5</v>
      </c>
      <c r="KF110">
        <v>455</v>
      </c>
      <c r="KG110">
        <v>2.6666666666666665</v>
      </c>
      <c r="KH110">
        <v>686</v>
      </c>
      <c r="KI110">
        <v>3</v>
      </c>
      <c r="KJ110">
        <v>458.5</v>
      </c>
      <c r="KM110">
        <v>2</v>
      </c>
      <c r="KN110">
        <v>376</v>
      </c>
      <c r="KO110">
        <v>2.6666666666666665</v>
      </c>
      <c r="KP110">
        <v>431</v>
      </c>
      <c r="KQ110">
        <v>2.6666666666666665</v>
      </c>
      <c r="KR110">
        <v>558.5</v>
      </c>
      <c r="KS110">
        <v>2.6666666666666665</v>
      </c>
      <c r="KT110">
        <v>558.5</v>
      </c>
      <c r="KU110">
        <v>3.2222222222222223</v>
      </c>
      <c r="KV110">
        <v>670.76470588235293</v>
      </c>
      <c r="KW110">
        <v>2.7444444444444445</v>
      </c>
      <c r="KX110">
        <v>671.10144927536237</v>
      </c>
      <c r="KY110" s="15">
        <f>Tabla2[[#This Row],[ROS_NUM_COR_COD_ROS_TG_NEG]]-Tabla2[[#This Row],[PAS_NUM_COR_COD_ROS_TG_NEG]]</f>
        <v>1.5499999999999998</v>
      </c>
      <c r="KZ110" s="15">
        <f>Tabla2[[#This Row],[ROS_DUR_COR_COD_ROS_TG_NEG]]-Tabla2[[#This Row],[PAS_DUR_COR_COD_ROS_TG_NEG]]</f>
        <v>-100.51136363636363</v>
      </c>
      <c r="LA110" s="15">
        <f>Tabla2[[#This Row],[ROS_NUM_COR_COD_ROS_TG_NEU]]-Tabla2[[#This Row],[PAS_NUM_COR_COD_ROS_TG_NEU]]</f>
        <v>0.85000000000000009</v>
      </c>
      <c r="LB110" s="15">
        <f>Tabla2[[#This Row],[ROS_DUR_COR_COD_ROS_TG_NEU]]-Tabla2[[#This Row],[PAS_DUR_COR_COD_ROS_TG_NEU]]</f>
        <v>108.03571428571433</v>
      </c>
      <c r="LC110" s="15">
        <f>Tabla2[[#This Row],[ROS_NUM_COR_COD_ROS_TG_POS]]-Tabla2[[#This Row],[PAS_NUM_COR_COD_ROS_TG_POS]]</f>
        <v>-0.64444444444444482</v>
      </c>
      <c r="LD110" s="15">
        <f>Tabla2[[#This Row],[ROS_DUR_COR_COD_ROS_TG_POS]]-Tabla2[[#This Row],[PAS_DUR_COR_COD_ROS_TG_POS]]</f>
        <v>-366.01098901098908</v>
      </c>
      <c r="LE110" s="15">
        <f>Tabla2[[#This Row],[ROS_NUM_COR_COD_ROS_TG_TOT]]-Tabla2[[#This Row],[PAS_NUM_COR_COD_ROS_TG_TOT]]</f>
        <v>0.56296296296296289</v>
      </c>
      <c r="LF110" s="15">
        <f>Tabla2[[#This Row],[ROS_DUR_COR_COD_ROS_TG_TOT]]-Tabla2[[#This Row],[PAS_DUR_COR_COD_ROS_TG_TOT]]</f>
        <v>-111.34210526315792</v>
      </c>
      <c r="LG110" s="15">
        <f>Tabla2[[#This Row],[ROS_NUM_COR_COD_ESC_TG_NEG]]-Tabla2[[#This Row],[PAS_NUM_COR_COD_ESC_TG_NEG]]</f>
        <v>-1.3250000000000002</v>
      </c>
      <c r="LH110" s="15">
        <f>Tabla2[[#This Row],[ROS_DUR_COR_COD_ESC_TG_NEG]]-Tabla2[[#This Row],[PAS_DUR_COR_COD_ESC_TG_NEG]]</f>
        <v>-645.61538461538453</v>
      </c>
      <c r="LI110" s="15">
        <f>Tabla2[[#This Row],[ROS_NUM_COR_COD_ESC_TG_NEU]]-Tabla2[[#This Row],[PAS_NUM_COR_COD_ESC_TG_NEU]]</f>
        <v>-0.19999999999999973</v>
      </c>
      <c r="LJ110" s="15">
        <f>Tabla2[[#This Row],[ROS_NUM_COR_COD_ESC_TG_NEG]]-Tabla2[[#This Row],[PAS_NUM_COR_COD_ESC_TG_NEG]]</f>
        <v>-1.3250000000000002</v>
      </c>
      <c r="LK110" s="15">
        <f>Tabla2[[#This Row],[ROS_NUM_COR_COD_ESC_TG_POS]]-Tabla2[[#This Row],[PAS_NUM_COR_COD_ESC_TG_POS]]</f>
        <v>-0.48333333333333339</v>
      </c>
      <c r="LL110" s="15">
        <f>Tabla2[[#This Row],[ROS_DUR_COR_COD_ESC_TG_POS]]-Tabla2[[#This Row],[PAS_DUR_COR_COD_ESC_TG_POS]]</f>
        <v>-305.89743589743591</v>
      </c>
      <c r="LM110" s="15">
        <f>Tabla2[[#This Row],[ROS_NUM_COR_COD_ESC_TG_TOT]]-Tabla2[[#This Row],[PAS_NUM_COR_COD_ESC_TG_TOT]]</f>
        <v>-0.64259259259259238</v>
      </c>
      <c r="LN110" s="15">
        <f>Tabla2[[#This Row],[ROS_DUR_COR_COD_ESC_TG_TOT]]-Tabla2[[#This Row],[PAS_DUR_COR_COD_ESC_TG_TOT]]</f>
        <v>-301.98830409356719</v>
      </c>
      <c r="LO110" s="15">
        <f>Tabla2[[#This Row],[PAS_NUM_COR_COD_ROS_TG_NEG]]-Tabla2[[#This Row],[ESC_NUM_COR_COD_ROS_TG_NEG]]</f>
        <v>5.5555555555555358E-3</v>
      </c>
      <c r="LP110" s="15">
        <f>Tabla2[[#This Row],[PAS_DUR_COR_COD_ROS_TG_NEG]]-Tabla2[[#This Row],[ESC_DUR_COR_COD_ROS_TG_NEG]]</f>
        <v>75.053030303030255</v>
      </c>
      <c r="LQ110" s="15">
        <f>Tabla2[[#This Row],[PAS_NUM_COR_COD_ROS_TG_NEU]]-Tabla2[[#This Row],[ESC_NUM_COR_COD_ROS_TG_NEU]]</f>
        <v>0.86249999999999982</v>
      </c>
      <c r="LR110" s="15">
        <f>Tabla2[[#This Row],[PAS_DUR_COR_COD_ROS_TG_NEU]]-Tabla2[[#This Row],[ESC_DUR_COR_COD_ROS_TG_NEU]]</f>
        <v>54.414285714285711</v>
      </c>
      <c r="LS110" s="15">
        <f>Tabla2[[#This Row],[PAS_NUM_COR_COD_ROS_TG_POS]]-Tabla2[[#This Row],[ESC_NUM_COR_COD_ROS_TG_POS]]</f>
        <v>0.76250000000000018</v>
      </c>
      <c r="LT110" s="15">
        <f>Tabla2[[#This Row],[PAS_DUR_COR_COD_ROS_TG_POS]]-Tabla2[[#This Row],[ESC_DUR_COR_COD_ROS_TG_POS]]</f>
        <v>178.60839160839168</v>
      </c>
      <c r="LU110" s="15">
        <f>Tabla2[[#This Row],[PAS_NUM_COR_COD_ROS_TG_TOT]]-Tabla2[[#This Row],[ESC_NUM_COR_COD_ROS_TG_TOT]]</f>
        <v>0.53333333333333321</v>
      </c>
      <c r="LV110" s="15">
        <f>Tabla2[[#This Row],[PAS_DUR_COR_COD_ROS_TG_TOT]]-Tabla2[[#This Row],[ESC_DUR_COR_COD_ROS_TG_TOT]]</f>
        <v>96.069377990430667</v>
      </c>
      <c r="LW110" s="15">
        <f>Tabla2[[#This Row],[PAS_NUM_COR_COD_ESC_TG_NEG]]-Tabla2[[#This Row],[ESC_NUM_COR_COD_ESC_TG_NEG]]</f>
        <v>1.0333333333333337</v>
      </c>
      <c r="LX110" s="15">
        <f>Tabla2[[#This Row],[PAS_DUR_COR_COD_ESC_TG_NEG]]-Tabla2[[#This Row],[ESC_DUR_COR_COD_ESC_TG_NEG]]</f>
        <v>333.23076923076917</v>
      </c>
      <c r="LY110" s="15">
        <f>Tabla2[[#This Row],[PAS_NUM_COR_COD_ESC_TG_NEU]]-Tabla2[[#This Row],[ESC_NUM_COR_COD_ESC_TG_NEU]]</f>
        <v>0.86249999999999982</v>
      </c>
      <c r="LZ110" s="15">
        <f>Tabla2[[#This Row],[PAS_DUR_COR_COD_ESC_TG_NEU]]-Tabla2[[#This Row],[ESC_DUR_COR_COD_ESC_TG_NEU]]</f>
        <v>233.58333333333337</v>
      </c>
      <c r="MA110" s="15">
        <f>Tabla2[[#This Row],[PAS_NUM_COR_COD_ESC_TG_POS]]-Tabla2[[#This Row],[ESC_NUM_COR_COD_ESC_TG_POS]]</f>
        <v>0.52499999999999991</v>
      </c>
      <c r="MB110" s="15">
        <f>Tabla2[[#This Row],[PAS_DUR_COR_COD_ESC_TG_POS]]-Tabla2[[#This Row],[ESC_DUR_COR_COD_ESC_TG_POS]]</f>
        <v>289.31410256410265</v>
      </c>
      <c r="MC110" s="15">
        <f>Tabla2[[#This Row],[PAS_NUM_COR_COD_ESC_TG_TOT]]-Tabla2[[#This Row],[ESC_NUM_COR_COD_ESC_TG_TOT]]</f>
        <v>0.80333333333333323</v>
      </c>
      <c r="MD110" s="15">
        <f>Tabla2[[#This Row],[PAS_DUR_COR_COD_ESC_TG_TOT]]-Tabla2[[#This Row],[ESC_DUR_COR_COD_ESC_TG_TOT]]</f>
        <v>285.68349928876239</v>
      </c>
      <c r="ME110" s="42">
        <f>Tabla25[[#This Row],[PAS_NUM_COR_COD_ROS_TG_NEG]]-Tabla25[[#This Row],[PAS_NUM_COR_COD_ESC_TG_NEG]]</f>
        <v>-1.25</v>
      </c>
      <c r="MF110" s="42">
        <f>Tabla25[[#This Row],[PAS_NUM_COR_COD_ROS_TG_NEU]]-Tabla25[[#This Row],[PAS_NUM_COR_COD_ESC_TG_NEU]]</f>
        <v>-0.75</v>
      </c>
      <c r="MG110" s="42">
        <f>Tabla25[[#This Row],[PAS_NUM_COR_COD_ROS_TG_POS]]-Tabla25[[#This Row],[PAS_NUM_COR_COD_ESC_TG_POS]]</f>
        <v>5.0000000000000266E-2</v>
      </c>
      <c r="MH110" s="42">
        <f>Tabla25[[#This Row],[PAS_NUM_COR_COD_ROS_TG_TOT]]-Tabla25[[#This Row],[PAS_NUM_COR_COD_ESC_TG_TOT]]</f>
        <v>-0.64999999999999991</v>
      </c>
      <c r="MI110" s="42">
        <f>Tabla25[[#This Row],[PAS_DUR_COR_COD_ROS_TG_NEG]]-Tabla25[[#This Row],[PAS_DUR_COR_COD_ESC_TG_NEG]]</f>
        <v>-371.9790209790209</v>
      </c>
      <c r="MJ110" s="42">
        <f>Tabla25[[#This Row],[PAS_DUR_COR_COD_ROS_TG_NEU]]-Tabla25[[#This Row],[PAS_DUR_COR_COD_ESC_TG_NEU]]</f>
        <v>-297.36904761904771</v>
      </c>
      <c r="MK110" s="42">
        <f>Tabla25[[#This Row],[PAS_DUR_COR_COD_ROS_TG_POS]]-Tabla25[[#This Row],[PAS_DUR_COR_COD_ESC_TG_POS]]</f>
        <v>-80.076923076923094</v>
      </c>
      <c r="ML110" s="42">
        <f>Tabla25[[#This Row],[PAS_DUR_COR_COD_ROS_TG_TOT]]-Tabla25[[#This Row],[PAS_DUR_COR_COD_ESC_TG_TOT]]</f>
        <v>-255.36842105263145</v>
      </c>
      <c r="MM110" s="44">
        <f>Tabla25[[#This Row],[ESC_NUM_COR_COD_ROS_TG_NEG]]-Tabla25[[#This Row],[ESC_NUM_COR_COD_ESC_TG_NEG]]</f>
        <v>-0.22222222222222188</v>
      </c>
      <c r="MN110" s="44">
        <f>Tabla25[[#This Row],[ESC_NUM_COR_COD_ROS_TG_NEU]]-Tabla25[[#This Row],[ESC_NUM_COR_COD_ESC_TG_NEU]]</f>
        <v>-0.75</v>
      </c>
      <c r="MO110" s="44">
        <f>Tabla25[[#This Row],[ESC_NUM_COR_COD_ROS_TG_POS]]-Tabla25[[#This Row],[ESC_NUM_COR_COD_ESC_TG_POS]]</f>
        <v>-0.1875</v>
      </c>
      <c r="MP110" s="44">
        <f>Tabla25[[#This Row],[ESC_NUM_COR_COD_ROS_TG_TOT]]-Tabla25[[#This Row],[ESC_NUM_COR_COD_ESC_TG_TOT]]</f>
        <v>-0.37999999999999989</v>
      </c>
      <c r="MQ110" s="44">
        <f>Tabla25[[#This Row],[ESC_DUR_COR_COD_ROS_TG_NEG]]-Tabla25[[#This Row],[ESC_DUR_COR_COD_ESC_TG_NEG]]</f>
        <v>-113.80128205128199</v>
      </c>
      <c r="MR110" s="44">
        <f>Tabla25[[#This Row],[ESC_DUR_COR_COD_ROS_TG_NEU]]-Tabla25[[#This Row],[ESC_DUR_COR_COD_ESC_TG_NEU]]</f>
        <v>-118.20000000000005</v>
      </c>
      <c r="MS110" s="44">
        <f>Tabla25[[#This Row],[ESC_DUR_COR_COD_ROS_TG_POS]]-Tabla25[[#This Row],[ESC_DUR_COR_COD_ESC_TG_POS]]</f>
        <v>30.628787878787875</v>
      </c>
      <c r="MT110" s="44">
        <f>Tabla25[[#This Row],[ESC_DUR_COR_COD_ROS_TG_TOT]]-Tabla25[[#This Row],[ESC_DUR_COR_COD_ESC_TG_TOT]]</f>
        <v>-65.754299754299723</v>
      </c>
      <c r="MU110" s="47">
        <f>Tabla25[[#This Row],[ROS_NUM_COR_COD_ROS_TG_NEG]]-Tabla25[[#This Row],[ROS_NUM_COR_COD_ESC_TG_NEG]]</f>
        <v>1.625</v>
      </c>
      <c r="MV110" s="47">
        <f>Tabla25[[#This Row],[ROS_NUM_COR_COD_ROS_TG_NEU]]-Tabla25[[#This Row],[ROS_NUM_COR_COD_ESC_TG_NEU]]</f>
        <v>0.29999999999999982</v>
      </c>
      <c r="MW110" s="47">
        <f>Tabla25[[#This Row],[ROS_NUM_COR_COD_ROS_TG_POS]]-Tabla25[[#This Row],[ROS_NUM_COR_COD_ESC_TG_POS]]</f>
        <v>-0.11111111111111116</v>
      </c>
      <c r="MX110" s="47">
        <f>Tabla25[[#This Row],[ROS_NUM_COR_COD_ROS_TG_TOT]]-Tabla25[[#This Row],[ROS_NUM_COR_COD_ESC_TG_TOT]]</f>
        <v>0.55555555555555536</v>
      </c>
      <c r="MY110" s="47">
        <f>Tabla25[[#This Row],[ROS_DUR_COR_COD_ROS_TG_NEG]]-Tabla25[[#This Row],[ROS_DUR_COR_COD_ESC_TG_NEG]]</f>
        <v>173.125</v>
      </c>
      <c r="MZ110" s="47">
        <f>Tabla25[[#This Row],[ROS_DUR_COR_COD_ROS_TG_NEU]]-Tabla25[[#This Row],[ROS_DUR_COR_COD_ESC_TG_NEU]]</f>
        <v>-241.58333333333326</v>
      </c>
      <c r="NA110" s="47">
        <f>Tabla25[[#This Row],[ROS_DUR_COR_COD_ROS_TG_POS]]-Tabla25[[#This Row],[ROS_DUR_COR_COD_ESC_TG_POS]]</f>
        <v>-140.19047619047626</v>
      </c>
      <c r="NB110" s="47">
        <f>Tabla25[[#This Row],[ROS_DUR_COR_COD_ROS_TG_TOT]]-Tabla25[[#This Row],[ROS_DUR_COR_COD_ESC_TG_TOT]]</f>
        <v>-64.722222222222172</v>
      </c>
      <c r="NC110">
        <v>174.875</v>
      </c>
      <c r="ND110">
        <v>180.25</v>
      </c>
      <c r="NE110">
        <v>142.57142857142858</v>
      </c>
      <c r="NF110">
        <v>166.91304347826087</v>
      </c>
      <c r="NG110">
        <v>208.83333333333334</v>
      </c>
      <c r="NH110">
        <v>192.66666666666666</v>
      </c>
      <c r="NI110">
        <v>148.16666666666666</v>
      </c>
      <c r="NJ110">
        <v>183.22222222222223</v>
      </c>
      <c r="NK110">
        <v>223.91666666666666</v>
      </c>
      <c r="NL110">
        <v>221.5</v>
      </c>
      <c r="NM110">
        <v>225.72727272727272</v>
      </c>
      <c r="NN110">
        <v>223.78787878787878</v>
      </c>
      <c r="NO110">
        <v>273.30769230769232</v>
      </c>
      <c r="NP110">
        <v>214.33333333333334</v>
      </c>
      <c r="NQ110">
        <v>187.5</v>
      </c>
      <c r="NR110">
        <v>226.35135135135135</v>
      </c>
      <c r="NS110">
        <v>139.18181818181819</v>
      </c>
      <c r="NT110">
        <v>157.5</v>
      </c>
      <c r="NU110">
        <v>147.30769230769232</v>
      </c>
      <c r="NV110">
        <v>148.71052631578948</v>
      </c>
      <c r="NW110">
        <v>202.46153846153845</v>
      </c>
      <c r="NX110">
        <v>194.16666666666666</v>
      </c>
      <c r="NY110">
        <v>224</v>
      </c>
      <c r="NZ110">
        <v>207.21052631578948</v>
      </c>
      <c r="OA110" s="15">
        <f>Tabla2[[#This Row],[ROS_1DU_COR_COD_ROS_TG_NEG]]-Tabla2[[#This Row],[PAS_1DU_COR_COD_ROS_TG_NEG]]</f>
        <v>35.693181818181813</v>
      </c>
      <c r="OB110" s="15">
        <f>Tabla2[[#This Row],[ROS_1DU_COR_COD_ROS_TG_NEU]]-Tabla2[[#This Row],[PAS_1DU_COR_COD_ROS_TG_NEU]]</f>
        <v>22.75</v>
      </c>
      <c r="OC110" s="15">
        <f>Tabla2[[#This Row],[ROS_1DU_COR_COD_ROS_TG_POS]]-Tabla2[[#This Row],[PAS_1DU_COR_COD_ROS_TG_POS]]</f>
        <v>-4.7362637362637372</v>
      </c>
      <c r="OD110" s="15">
        <f>Tabla2[[#This Row],[ROS_1DU_COR_COD_ROS_TG_TOT]]-Tabla2[[#This Row],[PAS_1DU_COR_COD_ROS_TG_TOT]]</f>
        <v>18.202517162471395</v>
      </c>
      <c r="OE110" s="15">
        <f>Tabla2[[#This Row],[ROS_1DU_COR_COD_ESC_TG_NEG]]-Tabla2[[#This Row],[PAS_1DU_COR_COD_ESC_TG_NEG]]</f>
        <v>6.37179487179489</v>
      </c>
      <c r="OF110" s="15">
        <f>Tabla2[[#This Row],[ROS_1DU_COR_COD_ESC_TG_NEU]]-Tabla2[[#This Row],[PAS_1DU_COR_COD_ESC_TG_NEU]]</f>
        <v>-1.5</v>
      </c>
      <c r="OG110" s="15">
        <f>Tabla2[[#This Row],[ROS_1DU_COR_COD_ESC_TG_POS]]-Tabla2[[#This Row],[PAS_1DU_COR_COD_ESC_TG_POS]]</f>
        <v>-75.833333333333343</v>
      </c>
      <c r="OH110" s="15">
        <f>Tabla2[[#This Row],[ROS_1DU_COR_COD_ESC_TG_TOT]]-Tabla2[[#This Row],[PAS_1DU_COR_COD_ESC_TG_TOT]]</f>
        <v>-23.988304093567251</v>
      </c>
      <c r="OI110" s="15">
        <f>Tabla2[[#This Row],[PAS_1DU_COR_COD_ROS_TG_NEG]]-Tabla2[[#This Row],[ESC_1DU_COR_COD_ROS_TG_NEG]]</f>
        <v>-84.73484848484847</v>
      </c>
      <c r="OJ110" s="15">
        <f>Tabla2[[#This Row],[PAS_1DU_COR_COD_ROS_TG_NEU]]-Tabla2[[#This Row],[ESC_1DU_COR_COD_ROS_TG_NEU]]</f>
        <v>-64</v>
      </c>
      <c r="OK110" s="15">
        <f>Tabla2[[#This Row],[PAS_1DU_COR_COD_ROS_TG_POS]]-Tabla2[[#This Row],[ESC_1DU_COR_COD_ROS_TG_POS]]</f>
        <v>-78.419580419580399</v>
      </c>
      <c r="OL110" s="15">
        <f>Tabla2[[#This Row],[PAS_1DU_COR_COD_ROS_TG_TOT]]-Tabla2[[#This Row],[ESC_1DU_COR_COD_ROS_TG_TOT]]</f>
        <v>-75.077352472089302</v>
      </c>
      <c r="OM110" s="15">
        <f>Tabla2[[#This Row],[PAS_1DU_COR_COD_ESC_TG_NEG]]-Tabla2[[#This Row],[ESC_1DU_COR_COD_ESC_TG_NEG]]</f>
        <v>-70.846153846153868</v>
      </c>
      <c r="ON110" s="15">
        <f>Tabla2[[#This Row],[PAS_1DU_COR_COD_ESC_TG_NEU]]-Tabla2[[#This Row],[ESC_1DU_COR_COD_ESC_TG_NEU]]</f>
        <v>-20.166666666666686</v>
      </c>
      <c r="OO110" s="15">
        <f>Tabla2[[#This Row],[PAS_1DU_COR_COD_ESC_TG_POS]]-Tabla2[[#This Row],[ESC_1DU_COR_COD_ESC_TG_POS]]</f>
        <v>36.5</v>
      </c>
      <c r="OP110" s="15">
        <f>Tabla2[[#This Row],[PAS_1DU_COR_COD_ESC_TG_TOT]]-Tabla2[[#This Row],[ESC_1DU_COR_COD_ESC_TG_TOT]]</f>
        <v>-19.140825035561875</v>
      </c>
      <c r="OQ110" s="61">
        <v>-33.958333333333343</v>
      </c>
      <c r="OR110" s="62">
        <v>-12.416666666666657</v>
      </c>
      <c r="OS110" s="62">
        <v>-5.5952380952380736</v>
      </c>
      <c r="OT110" s="62">
        <v>-16.309178743961354</v>
      </c>
      <c r="OU110" s="62">
        <v>-49.391025641025664</v>
      </c>
      <c r="OV110" s="62">
        <v>7.1666666666666572</v>
      </c>
      <c r="OW110" s="62">
        <v>38.22727272727272</v>
      </c>
      <c r="OX110" s="62">
        <v>-2.5634725634725726</v>
      </c>
      <c r="OY110" s="62">
        <v>-63.279720279720266</v>
      </c>
      <c r="OZ110" s="62">
        <v>-36.666666666666657</v>
      </c>
      <c r="PA110" s="62">
        <v>-76.692307692307679</v>
      </c>
      <c r="PB110" s="62">
        <v>-58.5</v>
      </c>
    </row>
    <row r="111" spans="1:418" x14ac:dyDescent="0.3">
      <c r="A111" s="2" t="s">
        <v>109</v>
      </c>
      <c r="B111" s="2">
        <v>40</v>
      </c>
      <c r="C111" s="2">
        <v>1</v>
      </c>
      <c r="D111" s="2">
        <v>46</v>
      </c>
      <c r="E111">
        <v>3.45</v>
      </c>
      <c r="F111">
        <v>1505.7692307692307</v>
      </c>
      <c r="G111">
        <v>2.9</v>
      </c>
      <c r="H111">
        <v>1148.8666666666666</v>
      </c>
      <c r="I111">
        <v>4.4000000000000004</v>
      </c>
      <c r="J111">
        <v>1418.9444444444443</v>
      </c>
      <c r="K111">
        <v>3.5833333333333335</v>
      </c>
      <c r="L111">
        <v>1355.4130434782608</v>
      </c>
      <c r="M111">
        <v>3.65</v>
      </c>
      <c r="N111">
        <v>1505.3333333333333</v>
      </c>
      <c r="O111">
        <v>4.5</v>
      </c>
      <c r="P111">
        <v>1642.7058823529412</v>
      </c>
      <c r="Q111">
        <v>3</v>
      </c>
      <c r="R111">
        <v>1190.4000000000001</v>
      </c>
      <c r="S111">
        <v>3.7166666666666668</v>
      </c>
      <c r="T111">
        <v>1454.5106382978724</v>
      </c>
      <c r="U111">
        <v>3.65</v>
      </c>
      <c r="V111">
        <v>1405.494623655914</v>
      </c>
      <c r="W111">
        <v>1.4</v>
      </c>
      <c r="X111">
        <v>483.0625</v>
      </c>
      <c r="Y111">
        <v>1.6</v>
      </c>
      <c r="Z111">
        <v>450.68421052631578</v>
      </c>
      <c r="AA111">
        <v>1.35</v>
      </c>
      <c r="AB111">
        <v>476.9375</v>
      </c>
      <c r="AC111">
        <v>1.45</v>
      </c>
      <c r="AD111">
        <v>469.07843137254901</v>
      </c>
      <c r="AE111">
        <v>1.45</v>
      </c>
      <c r="AF111">
        <v>469.07843137254901</v>
      </c>
      <c r="AG111">
        <v>2.9166666666666665</v>
      </c>
      <c r="AH111">
        <v>1073.8472222222222</v>
      </c>
      <c r="BM111">
        <v>2.9166666666666665</v>
      </c>
      <c r="BN111">
        <v>1073.8472222222222</v>
      </c>
      <c r="BO111">
        <v>2</v>
      </c>
      <c r="BP111">
        <v>1235.25</v>
      </c>
      <c r="BQ111">
        <v>3.7142857142857144</v>
      </c>
      <c r="BR111">
        <v>1612</v>
      </c>
      <c r="BS111">
        <v>3.75</v>
      </c>
      <c r="BT111">
        <v>2070.5</v>
      </c>
      <c r="BU111">
        <v>3.0833333333333335</v>
      </c>
      <c r="BV111">
        <v>1637.1538461538462</v>
      </c>
      <c r="BW111">
        <v>2.625</v>
      </c>
      <c r="BX111">
        <v>1504.5</v>
      </c>
      <c r="BY111">
        <v>1.8888888888888888</v>
      </c>
      <c r="BZ111">
        <v>1173</v>
      </c>
      <c r="CA111">
        <v>3.1</v>
      </c>
      <c r="CB111">
        <v>1682.8</v>
      </c>
      <c r="CC111">
        <v>2.5555555555555554</v>
      </c>
      <c r="CD111">
        <v>1471.0769230769231</v>
      </c>
      <c r="CE111">
        <v>2.8039215686274508</v>
      </c>
      <c r="CF111">
        <v>1554.1153846153845</v>
      </c>
      <c r="CG111">
        <v>3.1111111111111112</v>
      </c>
      <c r="CH111">
        <v>1649.2</v>
      </c>
      <c r="CI111">
        <v>1.8571428571428572</v>
      </c>
      <c r="CJ111">
        <v>1155.6666666666667</v>
      </c>
      <c r="CK111">
        <v>3.125</v>
      </c>
      <c r="CL111">
        <v>1864.5</v>
      </c>
      <c r="CM111">
        <v>2.75</v>
      </c>
      <c r="CN111">
        <v>1597.5833333333333</v>
      </c>
      <c r="CO111">
        <v>2.75</v>
      </c>
      <c r="CP111">
        <v>1274.8</v>
      </c>
      <c r="CQ111">
        <v>2.1111111111111112</v>
      </c>
      <c r="CR111">
        <v>1924.6666666666667</v>
      </c>
      <c r="CS111">
        <v>1.6</v>
      </c>
      <c r="CT111">
        <v>1697</v>
      </c>
      <c r="CU111">
        <v>2.1111111111111112</v>
      </c>
      <c r="CV111">
        <v>1567.1818181818182</v>
      </c>
      <c r="CW111">
        <v>2.4117647058823528</v>
      </c>
      <c r="CX111">
        <v>1583.0434782608695</v>
      </c>
      <c r="CY111">
        <v>2.607843137254902</v>
      </c>
      <c r="CZ111">
        <v>1567.6938775510205</v>
      </c>
      <c r="DA111">
        <v>1.6666666666666667</v>
      </c>
      <c r="DB111">
        <v>821.2</v>
      </c>
      <c r="DC111">
        <v>2.7142857142857144</v>
      </c>
      <c r="DD111">
        <v>949.2</v>
      </c>
      <c r="DE111">
        <v>1.5</v>
      </c>
      <c r="DF111">
        <v>677.8</v>
      </c>
      <c r="DG111">
        <v>1.9166666666666667</v>
      </c>
      <c r="DH111">
        <v>816.06666666666672</v>
      </c>
      <c r="DI111">
        <v>0.875</v>
      </c>
      <c r="DJ111">
        <v>836</v>
      </c>
      <c r="DK111">
        <v>0.88888888888888884</v>
      </c>
      <c r="DL111">
        <v>687.66666666666663</v>
      </c>
      <c r="DM111">
        <v>1.3</v>
      </c>
      <c r="DN111">
        <v>992.5</v>
      </c>
      <c r="DO111">
        <v>1.037037037037037</v>
      </c>
      <c r="DP111">
        <v>856.11111111111109</v>
      </c>
      <c r="DQ111">
        <v>1.4509803921568627</v>
      </c>
      <c r="DR111">
        <v>831.08333333333337</v>
      </c>
      <c r="DS111">
        <v>1.4509803921568627</v>
      </c>
      <c r="DT111">
        <v>831.08333333333337</v>
      </c>
      <c r="DU111">
        <v>2.2222222222222223</v>
      </c>
      <c r="DV111">
        <v>1325.5205479452054</v>
      </c>
      <c r="DW111">
        <v>0</v>
      </c>
      <c r="DY111">
        <v>4.333333333333333</v>
      </c>
      <c r="DZ111">
        <v>1548</v>
      </c>
      <c r="EA111">
        <v>6</v>
      </c>
      <c r="EB111">
        <v>2041</v>
      </c>
      <c r="EC111">
        <v>4.166666666666667</v>
      </c>
      <c r="ED111">
        <v>1794.5</v>
      </c>
      <c r="EE111">
        <v>3</v>
      </c>
      <c r="EF111">
        <v>1722</v>
      </c>
      <c r="EG111">
        <v>2</v>
      </c>
      <c r="EH111">
        <v>270</v>
      </c>
      <c r="EK111">
        <v>2.6666666666666665</v>
      </c>
      <c r="EL111">
        <v>996</v>
      </c>
      <c r="EM111">
        <v>3.6666666666666665</v>
      </c>
      <c r="EN111">
        <v>1528.3333333333333</v>
      </c>
      <c r="EO111">
        <v>7</v>
      </c>
      <c r="EP111">
        <v>2342</v>
      </c>
      <c r="EQ111">
        <v>1</v>
      </c>
      <c r="ER111">
        <v>302.5</v>
      </c>
      <c r="ES111">
        <v>0</v>
      </c>
      <c r="EU111">
        <v>1.6666666666666667</v>
      </c>
      <c r="EV111">
        <v>982.33333333333337</v>
      </c>
      <c r="EW111">
        <v>4.5</v>
      </c>
      <c r="EX111">
        <v>1402.5</v>
      </c>
      <c r="EY111">
        <v>5</v>
      </c>
      <c r="EZ111">
        <v>1142</v>
      </c>
      <c r="FC111">
        <v>4.666666666666667</v>
      </c>
      <c r="FD111">
        <v>1315.6666666666667</v>
      </c>
      <c r="FE111">
        <v>2.6666666666666665</v>
      </c>
      <c r="FF111">
        <v>1149</v>
      </c>
      <c r="FG111">
        <v>3.1666666666666665</v>
      </c>
      <c r="FH111">
        <v>1338.6666666666667</v>
      </c>
      <c r="FI111">
        <v>3</v>
      </c>
      <c r="FJ111">
        <v>896</v>
      </c>
      <c r="FK111">
        <v>5</v>
      </c>
      <c r="FL111">
        <v>1871</v>
      </c>
      <c r="FM111">
        <v>3.5</v>
      </c>
      <c r="FN111">
        <v>2228</v>
      </c>
      <c r="FO111">
        <v>4.166666666666667</v>
      </c>
      <c r="FP111">
        <v>1716.5</v>
      </c>
      <c r="FQ111">
        <v>1</v>
      </c>
      <c r="FR111">
        <v>489</v>
      </c>
      <c r="FS111">
        <v>10</v>
      </c>
      <c r="FT111">
        <v>2212</v>
      </c>
      <c r="FW111">
        <v>4</v>
      </c>
      <c r="FX111">
        <v>1350.5</v>
      </c>
      <c r="FY111">
        <v>4.1111111111111107</v>
      </c>
      <c r="FZ111">
        <v>1594.5</v>
      </c>
      <c r="GA111">
        <v>4.1111111111111107</v>
      </c>
      <c r="GB111">
        <v>1594.5</v>
      </c>
      <c r="GC111">
        <v>3.4814814814814814</v>
      </c>
      <c r="GD111">
        <v>1423.9444444444443</v>
      </c>
      <c r="GE111">
        <v>2.411111111111111</v>
      </c>
      <c r="GF111">
        <v>1344.9890109890109</v>
      </c>
      <c r="GG111">
        <v>1.4</v>
      </c>
      <c r="GH111">
        <v>388.57142857142856</v>
      </c>
      <c r="GI111">
        <v>1.4</v>
      </c>
      <c r="GJ111">
        <v>561.66666666666663</v>
      </c>
      <c r="GK111">
        <v>1.3333333333333333</v>
      </c>
      <c r="GL111">
        <v>619.6</v>
      </c>
      <c r="GM111">
        <v>1.3793103448275863</v>
      </c>
      <c r="GN111">
        <v>510.44444444444446</v>
      </c>
      <c r="GO111">
        <v>1.6666666666666667</v>
      </c>
      <c r="GP111">
        <v>627.16666666666663</v>
      </c>
      <c r="GQ111">
        <v>2.5</v>
      </c>
      <c r="GR111">
        <v>757.11111111111109</v>
      </c>
      <c r="GS111">
        <v>1.3</v>
      </c>
      <c r="GT111">
        <v>353.85714285714283</v>
      </c>
      <c r="GU111">
        <v>1.8275862068965518</v>
      </c>
      <c r="GV111">
        <v>593.36363636363637</v>
      </c>
      <c r="GW111">
        <v>1.603448275862069</v>
      </c>
      <c r="GX111">
        <v>556.04999999999995</v>
      </c>
      <c r="GY111">
        <v>6.2</v>
      </c>
      <c r="GZ111">
        <v>1690.3</v>
      </c>
      <c r="HA111">
        <v>6.5</v>
      </c>
      <c r="HB111">
        <v>1796.4</v>
      </c>
      <c r="HC111">
        <v>6.5555555555555554</v>
      </c>
      <c r="HD111">
        <v>1681.2222222222222</v>
      </c>
      <c r="HE111">
        <v>6.4137931034482758</v>
      </c>
      <c r="HF111">
        <v>1724.0689655172414</v>
      </c>
      <c r="HG111">
        <v>6.7777777777777777</v>
      </c>
      <c r="HH111">
        <v>1755.6666666666667</v>
      </c>
      <c r="HI111">
        <v>5.9</v>
      </c>
      <c r="HJ111">
        <v>1424.4</v>
      </c>
      <c r="HK111">
        <v>7.5</v>
      </c>
      <c r="HL111">
        <v>1872</v>
      </c>
      <c r="HM111">
        <v>6.7241379310344831</v>
      </c>
      <c r="HN111">
        <v>1681.5517241379309</v>
      </c>
      <c r="HO111">
        <v>6.568965517241379</v>
      </c>
      <c r="HP111">
        <v>1702.8103448275863</v>
      </c>
      <c r="HQ111">
        <v>4.0862068965517242</v>
      </c>
      <c r="HR111">
        <v>1234.7448979591836</v>
      </c>
      <c r="HS111">
        <v>3.1</v>
      </c>
      <c r="HT111">
        <v>785.3</v>
      </c>
      <c r="HU111">
        <v>2.8</v>
      </c>
      <c r="HV111">
        <v>721.3</v>
      </c>
      <c r="HW111">
        <v>3.5555555555555554</v>
      </c>
      <c r="HX111">
        <v>898.33333333333337</v>
      </c>
      <c r="HY111">
        <v>3.1379310344827585</v>
      </c>
      <c r="HZ111">
        <v>798.31034482758616</v>
      </c>
      <c r="IA111">
        <v>2.7777777777777777</v>
      </c>
      <c r="IB111">
        <v>713.44444444444446</v>
      </c>
      <c r="IC111">
        <v>2.6</v>
      </c>
      <c r="ID111">
        <v>695.7</v>
      </c>
      <c r="IE111">
        <v>3</v>
      </c>
      <c r="IF111">
        <v>735.6</v>
      </c>
      <c r="IG111">
        <v>2.7931034482758621</v>
      </c>
      <c r="IH111">
        <v>714.9655172413793</v>
      </c>
      <c r="II111">
        <v>2.9655172413793105</v>
      </c>
      <c r="IJ111">
        <v>756.63793103448279</v>
      </c>
      <c r="IK111">
        <v>2.9655172413793105</v>
      </c>
      <c r="IL111">
        <v>756.63793103448279</v>
      </c>
      <c r="IM111">
        <v>3.7126436781609193</v>
      </c>
      <c r="IN111">
        <v>1056.9871794871794</v>
      </c>
      <c r="IS111">
        <v>0</v>
      </c>
      <c r="IU111">
        <v>0</v>
      </c>
      <c r="IW111">
        <v>0</v>
      </c>
      <c r="JC111">
        <v>0</v>
      </c>
      <c r="JE111">
        <v>0</v>
      </c>
      <c r="JK111">
        <v>9</v>
      </c>
      <c r="JL111">
        <v>2330</v>
      </c>
      <c r="JM111">
        <v>9</v>
      </c>
      <c r="JN111">
        <v>2330</v>
      </c>
      <c r="JO111">
        <v>7</v>
      </c>
      <c r="JP111">
        <v>2359</v>
      </c>
      <c r="JU111">
        <v>7</v>
      </c>
      <c r="JV111">
        <v>2359</v>
      </c>
      <c r="JW111">
        <v>8</v>
      </c>
      <c r="JX111">
        <v>2344.5</v>
      </c>
      <c r="JY111">
        <v>4</v>
      </c>
      <c r="JZ111">
        <v>2344.5</v>
      </c>
      <c r="KE111">
        <v>2</v>
      </c>
      <c r="KF111">
        <v>763</v>
      </c>
      <c r="KG111">
        <v>2</v>
      </c>
      <c r="KH111">
        <v>763</v>
      </c>
      <c r="KI111">
        <v>3</v>
      </c>
      <c r="KJ111">
        <v>749</v>
      </c>
      <c r="KO111">
        <v>3</v>
      </c>
      <c r="KP111">
        <v>749</v>
      </c>
      <c r="KQ111">
        <v>2.5</v>
      </c>
      <c r="KR111">
        <v>756</v>
      </c>
      <c r="KS111">
        <v>2.5</v>
      </c>
      <c r="KT111">
        <v>756</v>
      </c>
      <c r="KU111">
        <v>3.5</v>
      </c>
      <c r="KV111">
        <v>1550.25</v>
      </c>
      <c r="KW111">
        <v>3.7055555555555557</v>
      </c>
      <c r="KX111">
        <v>1069.3187499999999</v>
      </c>
      <c r="KY111" s="15">
        <f>Tabla2[[#This Row],[ROS_NUM_COR_COD_ROS_TG_NEG]]-Tabla2[[#This Row],[PAS_NUM_COR_COD_ROS_TG_NEG]]</f>
        <v>3.1277777777777778</v>
      </c>
      <c r="KZ111" s="15">
        <f>Tabla2[[#This Row],[ROS_DUR_COR_COD_ROS_TG_NEG]]-Tabla2[[#This Row],[PAS_DUR_COR_COD_ROS_TG_NEG]]</f>
        <v>250.33333333333348</v>
      </c>
      <c r="LA111" s="15">
        <f>Tabla2[[#This Row],[ROS_NUM_COR_COD_ROS_TG_NEU]]-Tabla2[[#This Row],[PAS_NUM_COR_COD_ROS_TG_NEU]]</f>
        <v>1.4000000000000004</v>
      </c>
      <c r="LB111" s="15">
        <f>Tabla2[[#This Row],[ROS_DUR_COR_COD_ROS_TG_NEU]]-Tabla2[[#This Row],[PAS_DUR_COR_COD_ROS_TG_NEU]]</f>
        <v>-218.30588235294113</v>
      </c>
      <c r="LC111" s="15">
        <f>Tabla2[[#This Row],[ROS_NUM_COR_COD_ROS_TG_POS]]-Tabla2[[#This Row],[PAS_NUM_COR_COD_ROS_TG_POS]]</f>
        <v>4.5</v>
      </c>
      <c r="LD111" s="15">
        <f>Tabla2[[#This Row],[ROS_DUR_COR_COD_ROS_TG_POS]]-Tabla2[[#This Row],[PAS_DUR_COR_COD_ROS_TG_POS]]</f>
        <v>681.59999999999991</v>
      </c>
      <c r="LE111" s="15">
        <f>Tabla2[[#This Row],[ROS_NUM_COR_COD_ROS_TG_TOT]]-Tabla2[[#This Row],[PAS_NUM_COR_COD_ROS_TG_TOT]]</f>
        <v>3.0074712643678163</v>
      </c>
      <c r="LF111" s="15">
        <f>Tabla2[[#This Row],[ROS_DUR_COR_COD_ROS_TG_TOT]]-Tabla2[[#This Row],[PAS_DUR_COR_COD_ROS_TG_TOT]]</f>
        <v>227.04108584005849</v>
      </c>
      <c r="LG111" s="15">
        <f>Tabla2[[#This Row],[ROS_NUM_COR_COD_ESC_TG_NEG]]-Tabla2[[#This Row],[PAS_NUM_COR_COD_ESC_TG_NEG]]</f>
        <v>-1.7833333333333334</v>
      </c>
      <c r="LH111" s="15">
        <f>Tabla2[[#This Row],[ROS_DUR_COR_COD_ESC_TG_NEG]]-Tabla2[[#This Row],[PAS_DUR_COR_COD_ESC_TG_NEG]]</f>
        <v>-878.60256410256409</v>
      </c>
      <c r="LI111" s="15">
        <f>Tabla2[[#This Row],[ROS_NUM_COR_COD_ESC_TG_NEU]]-Tabla2[[#This Row],[PAS_NUM_COR_COD_ESC_TG_NEU]]</f>
        <v>-0.39999999999999991</v>
      </c>
      <c r="LJ111" s="15">
        <f>Tabla2[[#This Row],[ROS_NUM_COR_COD_ESC_TG_NEG]]-Tabla2[[#This Row],[PAS_NUM_COR_COD_ESC_TG_NEG]]</f>
        <v>-1.7833333333333334</v>
      </c>
      <c r="LK111" s="15">
        <f>Tabla2[[#This Row],[ROS_NUM_COR_COD_ESC_TG_POS]]-Tabla2[[#This Row],[PAS_NUM_COR_COD_ESC_TG_POS]]</f>
        <v>-3.1000000000000005</v>
      </c>
      <c r="LL111" s="15">
        <f>Tabla2[[#This Row],[ROS_DUR_COR_COD_ESC_TG_POS]]-Tabla2[[#This Row],[PAS_DUR_COR_COD_ESC_TG_POS]]</f>
        <v>-1065.0873015873015</v>
      </c>
      <c r="LM111" s="15">
        <f>Tabla2[[#This Row],[ROS_NUM_COR_COD_ESC_TG_TOT]]-Tabla2[[#This Row],[PAS_NUM_COR_COD_ESC_TG_TOT]]</f>
        <v>-1.7557471264367817</v>
      </c>
      <c r="LN111" s="15">
        <f>Tabla2[[#This Row],[ROS_DUR_COR_COD_ESC_TG_TOT]]-Tabla2[[#This Row],[PAS_DUR_COR_COD_ESC_TG_TOT]]</f>
        <v>-762.04940711462439</v>
      </c>
      <c r="LO111" s="15">
        <f>Tabla2[[#This Row],[PAS_NUM_COR_COD_ROS_TG_NEG]]-Tabla2[[#This Row],[ESC_NUM_COR_COD_ROS_TG_NEG]]</f>
        <v>0.89999999999999991</v>
      </c>
      <c r="LP111" s="15">
        <f>Tabla2[[#This Row],[PAS_DUR_COR_COD_ROS_TG_NEG]]-Tabla2[[#This Row],[ESC_DUR_COR_COD_ROS_TG_NEG]]</f>
        <v>230.5333333333333</v>
      </c>
      <c r="LQ111" s="15">
        <f>Tabla2[[#This Row],[PAS_NUM_COR_COD_ROS_TG_NEU]]-Tabla2[[#This Row],[ESC_NUM_COR_COD_ROS_TG_NEU]]</f>
        <v>2.3888888888888888</v>
      </c>
      <c r="LR111" s="15">
        <f>Tabla2[[#This Row],[PAS_DUR_COR_COD_ROS_TG_NEU]]-Tabla2[[#This Row],[ESC_DUR_COR_COD_ROS_TG_NEU]]</f>
        <v>-281.96078431372553</v>
      </c>
      <c r="LS111" s="15">
        <f>Tabla2[[#This Row],[PAS_NUM_COR_COD_ROS_TG_POS]]-Tabla2[[#This Row],[ESC_NUM_COR_COD_ROS_TG_POS]]</f>
        <v>1.4</v>
      </c>
      <c r="LT111" s="15">
        <f>Tabla2[[#This Row],[PAS_DUR_COR_COD_ROS_TG_POS]]-Tabla2[[#This Row],[ESC_DUR_COR_COD_ROS_TG_POS]]</f>
        <v>-506.59999999999991</v>
      </c>
      <c r="LU111" s="15">
        <f>Tabla2[[#This Row],[PAS_NUM_COR_COD_ROS_TG_TOT]]-Tabla2[[#This Row],[ESC_NUM_COR_COD_ROS_TG_TOT]]</f>
        <v>1.6055555555555556</v>
      </c>
      <c r="LV111" s="15">
        <f>Tabla2[[#This Row],[PAS_DUR_COR_COD_ROS_TG_TOT]]-Tabla2[[#This Row],[ESC_DUR_COR_COD_ROS_TG_TOT]]</f>
        <v>-112.6711798839458</v>
      </c>
      <c r="LW111" s="15">
        <f>Tabla2[[#This Row],[PAS_NUM_COR_COD_ESC_TG_NEG]]-Tabla2[[#This Row],[ESC_NUM_COR_COD_ESC_TG_NEG]]</f>
        <v>0.82500000000000018</v>
      </c>
      <c r="LX111" s="15">
        <f>Tabla2[[#This Row],[PAS_DUR_COR_COD_ESC_TG_NEG]]-Tabla2[[#This Row],[ESC_DUR_COR_COD_ESC_TG_NEG]]</f>
        <v>1.2692307692307168</v>
      </c>
      <c r="LY111" s="15">
        <f>Tabla2[[#This Row],[PAS_NUM_COR_COD_ESC_TG_NEU]]-Tabla2[[#This Row],[ESC_NUM_COR_COD_ESC_TG_NEU]]</f>
        <v>1.0111111111111111</v>
      </c>
      <c r="LZ111" s="15">
        <f>Tabla2[[#This Row],[PAS_DUR_COR_COD_ESC_TG_NEU]]-Tabla2[[#This Row],[ESC_DUR_COR_COD_ESC_TG_NEU]]</f>
        <v>-24.133333333333439</v>
      </c>
      <c r="MA111" s="15">
        <f>Tabla2[[#This Row],[PAS_NUM_COR_COD_ESC_TG_POS]]-Tabla2[[#This Row],[ESC_NUM_COR_COD_ESC_TG_POS]]</f>
        <v>1.3000000000000003</v>
      </c>
      <c r="MB111" s="15">
        <f>Tabla2[[#This Row],[PAS_DUR_COR_COD_ESC_TG_POS]]-Tabla2[[#This Row],[ESC_DUR_COR_COD_ESC_TG_POS]]</f>
        <v>-263.85555555555561</v>
      </c>
      <c r="MC111" s="15">
        <f>Tabla2[[#This Row],[PAS_NUM_COR_COD_ESC_TG_TOT]]-Tabla2[[#This Row],[ESC_NUM_COR_COD_ESC_TG_TOT]]</f>
        <v>1.0277777777777781</v>
      </c>
      <c r="MD111" s="15">
        <f>Tabla2[[#This Row],[PAS_DUR_COR_COD_ESC_TG_TOT]]-Tabla2[[#This Row],[ESC_DUR_COR_COD_ESC_TG_TOT]]</f>
        <v>-115.66387959866233</v>
      </c>
      <c r="ME111" s="42">
        <f>Tabla25[[#This Row],[PAS_NUM_COR_COD_ROS_TG_NEG]]-Tabla25[[#This Row],[PAS_NUM_COR_COD_ESC_TG_NEG]]</f>
        <v>0.19999999999999973</v>
      </c>
      <c r="MF111" s="42">
        <f>Tabla25[[#This Row],[PAS_NUM_COR_COD_ROS_TG_NEU]]-Tabla25[[#This Row],[PAS_NUM_COR_COD_ESC_TG_NEU]]</f>
        <v>1.6</v>
      </c>
      <c r="MG111" s="42">
        <f>Tabla25[[#This Row],[PAS_NUM_COR_COD_ROS_TG_POS]]-Tabla25[[#This Row],[PAS_NUM_COR_COD_ESC_TG_POS]]</f>
        <v>-1.4000000000000004</v>
      </c>
      <c r="MH111" s="42">
        <f>Tabla25[[#This Row],[PAS_NUM_COR_COD_ROS_TG_TOT]]-Tabla25[[#This Row],[PAS_NUM_COR_COD_ESC_TG_TOT]]</f>
        <v>0.1333333333333333</v>
      </c>
      <c r="MI111" s="42">
        <f>Tabla25[[#This Row],[PAS_DUR_COR_COD_ROS_TG_NEG]]-Tabla25[[#This Row],[PAS_DUR_COR_COD_ESC_TG_NEG]]</f>
        <v>-0.43589743589745922</v>
      </c>
      <c r="MJ111" s="42">
        <f>Tabla25[[#This Row],[PAS_DUR_COR_COD_ROS_TG_NEU]]-Tabla25[[#This Row],[PAS_DUR_COR_COD_ESC_TG_NEU]]</f>
        <v>493.83921568627466</v>
      </c>
      <c r="MK111" s="42">
        <f>Tabla25[[#This Row],[PAS_DUR_COR_COD_ROS_TG_POS]]-Tabla25[[#This Row],[PAS_DUR_COR_COD_ESC_TG_POS]]</f>
        <v>-228.54444444444425</v>
      </c>
      <c r="ML111" s="42">
        <f>Tabla25[[#This Row],[PAS_DUR_COR_COD_ROS_TG_TOT]]-Tabla25[[#This Row],[PAS_DUR_COR_COD_ESC_TG_TOT]]</f>
        <v>99.097594819611686</v>
      </c>
      <c r="MM111" s="44">
        <f>Tabla25[[#This Row],[ESC_NUM_COR_COD_ROS_TG_NEG]]-Tabla25[[#This Row],[ESC_NUM_COR_COD_ESC_TG_NEG]]</f>
        <v>0.125</v>
      </c>
      <c r="MN111" s="44">
        <f>Tabla25[[#This Row],[ESC_NUM_COR_COD_ROS_TG_NEU]]-Tabla25[[#This Row],[ESC_NUM_COR_COD_ESC_TG_NEU]]</f>
        <v>0.22222222222222232</v>
      </c>
      <c r="MO111" s="44">
        <f>Tabla25[[#This Row],[ESC_NUM_COR_COD_ROS_TG_POS]]-Tabla25[[#This Row],[ESC_NUM_COR_COD_ESC_TG_POS]]</f>
        <v>-1.5</v>
      </c>
      <c r="MP111" s="44">
        <f>Tabla25[[#This Row],[ESC_NUM_COR_COD_ROS_TG_TOT]]-Tabla25[[#This Row],[ESC_NUM_COR_COD_ESC_TG_TOT]]</f>
        <v>-0.4444444444444442</v>
      </c>
      <c r="MQ111" s="44">
        <f>Tabla25[[#This Row],[ESC_DUR_COR_COD_ROS_TG_NEG]]-Tabla25[[#This Row],[ESC_DUR_COR_COD_ESC_TG_NEG]]</f>
        <v>-229.70000000000005</v>
      </c>
      <c r="MR111" s="44">
        <f>Tabla25[[#This Row],[ESC_DUR_COR_COD_ROS_TG_NEU]]-Tabla25[[#This Row],[ESC_DUR_COR_COD_ESC_TG_NEU]]</f>
        <v>751.66666666666674</v>
      </c>
      <c r="MS111" s="44">
        <f>Tabla25[[#This Row],[ESC_DUR_COR_COD_ROS_TG_POS]]-Tabla25[[#This Row],[ESC_DUR_COR_COD_ESC_TG_POS]]</f>
        <v>14.200000000000045</v>
      </c>
      <c r="MT111" s="44">
        <f>Tabla25[[#This Row],[ESC_DUR_COR_COD_ROS_TG_TOT]]-Tabla25[[#This Row],[ESC_DUR_COR_COD_ESC_TG_TOT]]</f>
        <v>96.104895104895149</v>
      </c>
      <c r="MU111" s="47">
        <f>Tabla25[[#This Row],[ROS_NUM_COR_COD_ROS_TG_NEG]]-Tabla25[[#This Row],[ROS_NUM_COR_COD_ESC_TG_NEG]]</f>
        <v>5.1111111111111107</v>
      </c>
      <c r="MV111" s="47">
        <f>Tabla25[[#This Row],[ROS_NUM_COR_COD_ROS_TG_NEU]]-Tabla25[[#This Row],[ROS_NUM_COR_COD_ESC_TG_NEU]]</f>
        <v>3.4000000000000004</v>
      </c>
      <c r="MW111" s="47">
        <f>Tabla25[[#This Row],[ROS_NUM_COR_COD_ROS_TG_POS]]-Tabla25[[#This Row],[ROS_NUM_COR_COD_ESC_TG_POS]]</f>
        <v>6.2</v>
      </c>
      <c r="MX111" s="47">
        <f>Tabla25[[#This Row],[ROS_NUM_COR_COD_ROS_TG_TOT]]-Tabla25[[#This Row],[ROS_NUM_COR_COD_ESC_TG_TOT]]</f>
        <v>4.8965517241379315</v>
      </c>
      <c r="MY111" s="47">
        <f>Tabla25[[#This Row],[ROS_DUR_COR_COD_ROS_TG_NEG]]-Tabla25[[#This Row],[ROS_DUR_COR_COD_ESC_TG_NEG]]</f>
        <v>1128.5</v>
      </c>
      <c r="MZ111" s="47">
        <f>Tabla25[[#This Row],[ROS_DUR_COR_COD_ROS_TG_NEU]]-Tabla25[[#This Row],[ROS_DUR_COR_COD_ESC_TG_NEU]]</f>
        <v>667.28888888888901</v>
      </c>
      <c r="NA111" s="47">
        <f>Tabla25[[#This Row],[ROS_DUR_COR_COD_ROS_TG_POS]]-Tabla25[[#This Row],[ROS_DUR_COR_COD_ESC_TG_POS]]</f>
        <v>1518.1428571428571</v>
      </c>
      <c r="NB111" s="47">
        <f>Tabla25[[#This Row],[ROS_DUR_COR_COD_ROS_TG_TOT]]-Tabla25[[#This Row],[ROS_DUR_COR_COD_ESC_TG_TOT]]</f>
        <v>1088.1880877742947</v>
      </c>
      <c r="NC111">
        <v>221.22222222222223</v>
      </c>
      <c r="ND111">
        <v>252.7</v>
      </c>
      <c r="NE111">
        <v>298.39999999999998</v>
      </c>
      <c r="NF111">
        <v>258.68965517241378</v>
      </c>
      <c r="NG111">
        <v>298.33333333333331</v>
      </c>
      <c r="NH111">
        <v>265.33333333333331</v>
      </c>
      <c r="NI111">
        <v>184.28571428571428</v>
      </c>
      <c r="NJ111">
        <v>248.54545454545453</v>
      </c>
      <c r="NK111">
        <v>340.6</v>
      </c>
      <c r="NL111">
        <v>296</v>
      </c>
      <c r="NM111">
        <v>360</v>
      </c>
      <c r="NN111">
        <v>333.72727272727275</v>
      </c>
      <c r="NO111">
        <v>276</v>
      </c>
      <c r="NP111">
        <v>237.75</v>
      </c>
      <c r="NQ111">
        <v>374.6</v>
      </c>
      <c r="NR111">
        <v>302.15384615384613</v>
      </c>
      <c r="NS111">
        <v>285.93333333333334</v>
      </c>
      <c r="NT111">
        <v>346.64705882352939</v>
      </c>
      <c r="NU111">
        <v>320</v>
      </c>
      <c r="NV111">
        <v>318.7659574468085</v>
      </c>
      <c r="NW111">
        <v>275.38461538461536</v>
      </c>
      <c r="NX111">
        <v>340.4</v>
      </c>
      <c r="NY111">
        <v>292.11111111111109</v>
      </c>
      <c r="NZ111">
        <v>303.13043478260869</v>
      </c>
      <c r="OA111" s="15">
        <f>Tabla2[[#This Row],[ROS_1DU_COR_COD_ROS_TG_NEG]]-Tabla2[[#This Row],[PAS_1DU_COR_COD_ROS_TG_NEG]]</f>
        <v>-64.711111111111109</v>
      </c>
      <c r="OB111" s="15">
        <f>Tabla2[[#This Row],[ROS_1DU_COR_COD_ROS_TG_NEU]]-Tabla2[[#This Row],[PAS_1DU_COR_COD_ROS_TG_NEU]]</f>
        <v>-93.947058823529403</v>
      </c>
      <c r="OC111" s="15">
        <f>Tabla2[[#This Row],[ROS_1DU_COR_COD_ROS_TG_POS]]-Tabla2[[#This Row],[PAS_1DU_COR_COD_ROS_TG_POS]]</f>
        <v>-21.600000000000023</v>
      </c>
      <c r="OD111" s="15">
        <f>Tabla2[[#This Row],[ROS_1DU_COR_COD_ROS_TG_TOT]]-Tabla2[[#This Row],[PAS_1DU_COR_COD_ROS_TG_TOT]]</f>
        <v>-60.07630227439472</v>
      </c>
      <c r="OE111" s="15">
        <f>Tabla2[[#This Row],[ROS_1DU_COR_COD_ESC_TG_NEG]]-Tabla2[[#This Row],[PAS_1DU_COR_COD_ESC_TG_NEG]]</f>
        <v>22.948717948717956</v>
      </c>
      <c r="OF111" s="15">
        <f>Tabla2[[#This Row],[ROS_1DU_COR_COD_ESC_TG_NEU]]-Tabla2[[#This Row],[PAS_1DU_COR_COD_ESC_TG_NEU]]</f>
        <v>-75.066666666666663</v>
      </c>
      <c r="OG111" s="15">
        <f>Tabla2[[#This Row],[ROS_1DU_COR_COD_ESC_TG_POS]]-Tabla2[[#This Row],[PAS_1DU_COR_COD_ESC_TG_POS]]</f>
        <v>-107.82539682539681</v>
      </c>
      <c r="OH111" s="15">
        <f>Tabla2[[#This Row],[ROS_1DU_COR_COD_ESC_TG_TOT]]-Tabla2[[#This Row],[PAS_1DU_COR_COD_ESC_TG_TOT]]</f>
        <v>-54.584980237154156</v>
      </c>
      <c r="OI111" s="15">
        <f>Tabla2[[#This Row],[PAS_1DU_COR_COD_ROS_TG_NEG]]-Tabla2[[#This Row],[ESC_1DU_COR_COD_ROS_TG_NEG]]</f>
        <v>-54.666666666666686</v>
      </c>
      <c r="OJ111" s="15">
        <f>Tabla2[[#This Row],[PAS_1DU_COR_COD_ROS_TG_NEU]]-Tabla2[[#This Row],[ESC_1DU_COR_COD_ROS_TG_NEU]]</f>
        <v>50.647058823529392</v>
      </c>
      <c r="OK111" s="15">
        <f>Tabla2[[#This Row],[PAS_1DU_COR_COD_ROS_TG_POS]]-Tabla2[[#This Row],[ESC_1DU_COR_COD_ROS_TG_POS]]</f>
        <v>-40</v>
      </c>
      <c r="OL111" s="15">
        <f>Tabla2[[#This Row],[PAS_1DU_COR_COD_ROS_TG_TOT]]-Tabla2[[#This Row],[ESC_1DU_COR_COD_ROS_TG_TOT]]</f>
        <v>-14.961315280464248</v>
      </c>
      <c r="OM111" s="15">
        <f>Tabla2[[#This Row],[PAS_1DU_COR_COD_ESC_TG_NEG]]-Tabla2[[#This Row],[ESC_1DU_COR_COD_ESC_TG_NEG]]</f>
        <v>-0.61538461538464162</v>
      </c>
      <c r="ON111" s="15">
        <f>Tabla2[[#This Row],[PAS_1DU_COR_COD_ESC_TG_NEU]]-Tabla2[[#This Row],[ESC_1DU_COR_COD_ESC_TG_NEU]]</f>
        <v>102.64999999999998</v>
      </c>
      <c r="OO111" s="15">
        <f>Tabla2[[#This Row],[PAS_1DU_COR_COD_ESC_TG_POS]]-Tabla2[[#This Row],[ESC_1DU_COR_COD_ESC_TG_POS]]</f>
        <v>-82.488888888888937</v>
      </c>
      <c r="OP111" s="15">
        <f>Tabla2[[#This Row],[PAS_1DU_COR_COD_ESC_TG_TOT]]-Tabla2[[#This Row],[ESC_1DU_COR_COD_ESC_TG_TOT]]</f>
        <v>0.97658862876255625</v>
      </c>
      <c r="OQ111" s="61">
        <v>-77.111111111111086</v>
      </c>
      <c r="OR111" s="62">
        <v>-12.633333333333326</v>
      </c>
      <c r="OS111" s="62">
        <v>114.1142857142857</v>
      </c>
      <c r="OT111" s="62">
        <v>10.144200626959247</v>
      </c>
      <c r="OU111" s="62">
        <v>64.600000000000023</v>
      </c>
      <c r="OV111" s="62">
        <v>58.25</v>
      </c>
      <c r="OW111" s="62">
        <v>-14.600000000000023</v>
      </c>
      <c r="OX111" s="62">
        <v>31.573426573426616</v>
      </c>
      <c r="OY111" s="62">
        <v>10.548717948717979</v>
      </c>
      <c r="OZ111" s="62">
        <v>6.2470588235294144</v>
      </c>
      <c r="PA111" s="62">
        <v>27.888888888888914</v>
      </c>
      <c r="PB111" s="62">
        <v>15.635522664199812</v>
      </c>
    </row>
    <row r="112" spans="1:418" x14ac:dyDescent="0.3">
      <c r="A112" s="2" t="s">
        <v>110</v>
      </c>
      <c r="B112" s="2">
        <v>40</v>
      </c>
      <c r="C112" s="2">
        <v>1</v>
      </c>
      <c r="D112" s="2">
        <v>46</v>
      </c>
      <c r="E112">
        <v>3.3</v>
      </c>
      <c r="F112">
        <v>1218.625</v>
      </c>
      <c r="G112">
        <v>3.25</v>
      </c>
      <c r="H112">
        <v>1348.3571428571429</v>
      </c>
      <c r="I112">
        <v>3.7</v>
      </c>
      <c r="J112">
        <v>1350.0625</v>
      </c>
      <c r="K112">
        <v>3.4166666666666665</v>
      </c>
      <c r="L112">
        <v>1303.8260869565217</v>
      </c>
      <c r="M112">
        <v>3.85</v>
      </c>
      <c r="N112">
        <v>1345.8823529411766</v>
      </c>
      <c r="O112">
        <v>3.65</v>
      </c>
      <c r="P112">
        <v>1391.9411764705883</v>
      </c>
      <c r="Q112">
        <v>3.4</v>
      </c>
      <c r="R112">
        <v>1459.9230769230769</v>
      </c>
      <c r="S112">
        <v>3.6333333333333333</v>
      </c>
      <c r="T112">
        <v>1394.0851063829787</v>
      </c>
      <c r="U112">
        <v>3.5249999999999999</v>
      </c>
      <c r="V112">
        <v>1349.4408602150538</v>
      </c>
      <c r="W112">
        <v>1.7</v>
      </c>
      <c r="X112">
        <v>484.7</v>
      </c>
      <c r="Y112">
        <v>1.6</v>
      </c>
      <c r="Z112">
        <v>559.75</v>
      </c>
      <c r="AA112">
        <v>1.5</v>
      </c>
      <c r="AB112">
        <v>544.4375</v>
      </c>
      <c r="AC112">
        <v>1.6</v>
      </c>
      <c r="AD112">
        <v>526.17307692307691</v>
      </c>
      <c r="AE112">
        <v>1.6</v>
      </c>
      <c r="AF112">
        <v>526.17307692307691</v>
      </c>
      <c r="AG112">
        <v>2.8833333333333333</v>
      </c>
      <c r="AH112">
        <v>1054.2</v>
      </c>
      <c r="BM112">
        <v>2.8833333333333333</v>
      </c>
      <c r="BN112">
        <v>1054.2</v>
      </c>
      <c r="BO112">
        <v>4.3</v>
      </c>
      <c r="BP112">
        <v>1427.6</v>
      </c>
      <c r="BQ112">
        <v>4.7</v>
      </c>
      <c r="BR112">
        <v>1674.5555555555557</v>
      </c>
      <c r="BS112">
        <v>4.0999999999999996</v>
      </c>
      <c r="BT112">
        <v>1761.25</v>
      </c>
      <c r="BU112">
        <v>4.3666666666666663</v>
      </c>
      <c r="BV112">
        <v>1608.7777777777778</v>
      </c>
      <c r="BW112">
        <v>3.7</v>
      </c>
      <c r="BX112">
        <v>1861.8333333333333</v>
      </c>
      <c r="BY112">
        <v>4</v>
      </c>
      <c r="BZ112">
        <v>1587.375</v>
      </c>
      <c r="CA112">
        <v>4.2</v>
      </c>
      <c r="CB112">
        <v>1365.7777777777778</v>
      </c>
      <c r="CC112">
        <v>3.9666666666666668</v>
      </c>
      <c r="CD112">
        <v>1572.2608695652175</v>
      </c>
      <c r="CE112">
        <v>4.166666666666667</v>
      </c>
      <c r="CF112">
        <v>1591.98</v>
      </c>
      <c r="CG112">
        <v>1.5</v>
      </c>
      <c r="CH112">
        <v>1024</v>
      </c>
      <c r="CI112">
        <v>1.5</v>
      </c>
      <c r="CJ112">
        <v>937.6</v>
      </c>
      <c r="CK112">
        <v>2.2999999999999998</v>
      </c>
      <c r="CL112">
        <v>1506.6</v>
      </c>
      <c r="CM112">
        <v>1.7666666666666666</v>
      </c>
      <c r="CN112">
        <v>1156.0666666666666</v>
      </c>
      <c r="CO112">
        <v>3.1</v>
      </c>
      <c r="CP112">
        <v>1626.6666666666667</v>
      </c>
      <c r="CQ112">
        <v>2.5</v>
      </c>
      <c r="CR112">
        <v>1636.8</v>
      </c>
      <c r="CS112">
        <v>2.2999999999999998</v>
      </c>
      <c r="CT112">
        <v>1046.8571428571429</v>
      </c>
      <c r="CU112">
        <v>2.6333333333333333</v>
      </c>
      <c r="CV112">
        <v>1404</v>
      </c>
      <c r="CW112">
        <v>2.2000000000000002</v>
      </c>
      <c r="CX112">
        <v>1291.3030303030303</v>
      </c>
      <c r="CY112">
        <v>3.1833333333333331</v>
      </c>
      <c r="CZ112">
        <v>1472.433734939759</v>
      </c>
      <c r="DA112">
        <v>2.8</v>
      </c>
      <c r="DB112">
        <v>767.4</v>
      </c>
      <c r="DC112">
        <v>3.2</v>
      </c>
      <c r="DD112">
        <v>972.3</v>
      </c>
      <c r="DE112">
        <v>2.7</v>
      </c>
      <c r="DF112">
        <v>900.4</v>
      </c>
      <c r="DG112">
        <v>2.9</v>
      </c>
      <c r="DH112">
        <v>880.0333333333333</v>
      </c>
      <c r="DI112">
        <v>2.2999999999999998</v>
      </c>
      <c r="DJ112">
        <v>1001.8571428571429</v>
      </c>
      <c r="DK112">
        <v>2.4</v>
      </c>
      <c r="DL112">
        <v>927.75</v>
      </c>
      <c r="DM112">
        <v>2.8</v>
      </c>
      <c r="DN112">
        <v>928</v>
      </c>
      <c r="DO112">
        <v>2.5</v>
      </c>
      <c r="DP112">
        <v>948.6</v>
      </c>
      <c r="DQ112">
        <v>2.7</v>
      </c>
      <c r="DR112">
        <v>911.2</v>
      </c>
      <c r="DS112">
        <v>2.7</v>
      </c>
      <c r="DT112">
        <v>911.2</v>
      </c>
      <c r="DU112">
        <v>3.0222222222222221</v>
      </c>
      <c r="DV112">
        <v>1248.7536231884058</v>
      </c>
      <c r="GE112">
        <v>3.0222222222222221</v>
      </c>
      <c r="GF112">
        <v>1248.7536231884058</v>
      </c>
      <c r="GG112">
        <v>1.3</v>
      </c>
      <c r="GH112">
        <v>660</v>
      </c>
      <c r="GI112">
        <v>0.77777777777777779</v>
      </c>
      <c r="GJ112">
        <v>202.33333333333334</v>
      </c>
      <c r="GK112">
        <v>0.625</v>
      </c>
      <c r="GL112">
        <v>330</v>
      </c>
      <c r="GM112">
        <v>0.92592592592592593</v>
      </c>
      <c r="GN112">
        <v>405.875</v>
      </c>
      <c r="GO112">
        <v>1.5555555555555556</v>
      </c>
      <c r="GP112">
        <v>772.8</v>
      </c>
      <c r="GQ112">
        <v>2</v>
      </c>
      <c r="GR112">
        <v>683.77777777777783</v>
      </c>
      <c r="GS112">
        <v>2.6</v>
      </c>
      <c r="GT112">
        <v>861.33333333333337</v>
      </c>
      <c r="GU112">
        <v>2.0689655172413794</v>
      </c>
      <c r="GV112">
        <v>772.60869565217388</v>
      </c>
      <c r="GW112">
        <v>1.5178571428571428</v>
      </c>
      <c r="GX112">
        <v>622.15384615384619</v>
      </c>
      <c r="GY112">
        <v>5.8</v>
      </c>
      <c r="GZ112">
        <v>1854.5</v>
      </c>
      <c r="HA112">
        <v>6.666666666666667</v>
      </c>
      <c r="HB112">
        <v>2131.3333333333335</v>
      </c>
      <c r="HC112">
        <v>6.25</v>
      </c>
      <c r="HD112">
        <v>2066.5</v>
      </c>
      <c r="HE112">
        <v>6.2222222222222223</v>
      </c>
      <c r="HF112">
        <v>2009.5925925925926</v>
      </c>
      <c r="HG112">
        <v>5.5555555555555554</v>
      </c>
      <c r="HH112">
        <v>1754.5555555555557</v>
      </c>
      <c r="HI112">
        <v>4.9000000000000004</v>
      </c>
      <c r="HJ112">
        <v>1624.7</v>
      </c>
      <c r="HK112">
        <v>4.9000000000000004</v>
      </c>
      <c r="HL112">
        <v>1482.3</v>
      </c>
      <c r="HM112">
        <v>5.1034482758620694</v>
      </c>
      <c r="HN112">
        <v>1615.8965517241379</v>
      </c>
      <c r="HO112">
        <v>5.6428571428571432</v>
      </c>
      <c r="HP112">
        <v>1805.7142857142858</v>
      </c>
      <c r="HQ112">
        <v>3.5803571428571428</v>
      </c>
      <c r="HR112">
        <v>1319.8315789473684</v>
      </c>
      <c r="HS112">
        <v>3</v>
      </c>
      <c r="HT112">
        <v>955.9</v>
      </c>
      <c r="HU112">
        <v>3.7777777777777777</v>
      </c>
      <c r="HV112">
        <v>1147.1111111111111</v>
      </c>
      <c r="HW112">
        <v>3</v>
      </c>
      <c r="HX112">
        <v>923</v>
      </c>
      <c r="HY112">
        <v>3.2592592592592591</v>
      </c>
      <c r="HZ112">
        <v>1009.8888888888889</v>
      </c>
      <c r="IA112">
        <v>2.7777777777777777</v>
      </c>
      <c r="IB112">
        <v>929.22222222222217</v>
      </c>
      <c r="IC112">
        <v>3.2</v>
      </c>
      <c r="ID112">
        <v>951.4</v>
      </c>
      <c r="IE112">
        <v>3.3</v>
      </c>
      <c r="IF112">
        <v>1004.1</v>
      </c>
      <c r="IG112">
        <v>3.103448275862069</v>
      </c>
      <c r="IH112">
        <v>962.68965517241384</v>
      </c>
      <c r="II112">
        <v>3.1785714285714284</v>
      </c>
      <c r="IJ112">
        <v>985.44642857142856</v>
      </c>
      <c r="IK112">
        <v>3.1785714285714284</v>
      </c>
      <c r="IL112">
        <v>985.44642857142856</v>
      </c>
      <c r="IM112">
        <v>3.4464285714285716</v>
      </c>
      <c r="IN112">
        <v>1195.8211920529802</v>
      </c>
      <c r="IQ112">
        <v>4</v>
      </c>
      <c r="IR112">
        <v>1555</v>
      </c>
      <c r="IS112">
        <v>3</v>
      </c>
      <c r="IT112">
        <v>894</v>
      </c>
      <c r="IU112">
        <v>3.3333333333333335</v>
      </c>
      <c r="IV112">
        <v>1114.3333333333333</v>
      </c>
      <c r="IW112">
        <v>1</v>
      </c>
      <c r="IX112">
        <v>388</v>
      </c>
      <c r="JC112">
        <v>1</v>
      </c>
      <c r="JD112">
        <v>388</v>
      </c>
      <c r="JE112">
        <v>2.75</v>
      </c>
      <c r="JF112">
        <v>932.75</v>
      </c>
      <c r="JI112">
        <v>2</v>
      </c>
      <c r="JJ112">
        <v>752</v>
      </c>
      <c r="JK112">
        <v>4</v>
      </c>
      <c r="JL112">
        <v>1427.5</v>
      </c>
      <c r="JM112">
        <v>3.3333333333333335</v>
      </c>
      <c r="JN112">
        <v>1202.3333333333333</v>
      </c>
      <c r="JO112">
        <v>4</v>
      </c>
      <c r="JP112">
        <v>1435</v>
      </c>
      <c r="JU112">
        <v>4</v>
      </c>
      <c r="JV112">
        <v>1435</v>
      </c>
      <c r="JW112">
        <v>3.5</v>
      </c>
      <c r="JX112">
        <v>1260.5</v>
      </c>
      <c r="JY112">
        <v>3.125</v>
      </c>
      <c r="JZ112">
        <v>1096.625</v>
      </c>
      <c r="KC112">
        <v>7</v>
      </c>
      <c r="KD112">
        <v>2155</v>
      </c>
      <c r="KE112">
        <v>4</v>
      </c>
      <c r="KF112">
        <v>1488.5</v>
      </c>
      <c r="KG112">
        <v>5</v>
      </c>
      <c r="KH112">
        <v>1710.6666666666667</v>
      </c>
      <c r="KI112">
        <v>3</v>
      </c>
      <c r="KJ112">
        <v>822</v>
      </c>
      <c r="KO112">
        <v>3</v>
      </c>
      <c r="KP112">
        <v>822</v>
      </c>
      <c r="KQ112">
        <v>4.5</v>
      </c>
      <c r="KR112">
        <v>1488.5</v>
      </c>
      <c r="KS112">
        <v>4.5</v>
      </c>
      <c r="KT112">
        <v>1488.5</v>
      </c>
      <c r="KU112">
        <v>3.5833333333333335</v>
      </c>
      <c r="KV112">
        <v>1227.25</v>
      </c>
      <c r="KW112">
        <v>3.4555555555555557</v>
      </c>
      <c r="KX112">
        <v>1198.1349693251534</v>
      </c>
      <c r="KY112" s="15">
        <f>Tabla2[[#This Row],[ROS_NUM_COR_COD_ROS_TG_NEG]]-Tabla2[[#This Row],[PAS_NUM_COR_COD_ROS_TG_NEG]]</f>
        <v>1.7055555555555553</v>
      </c>
      <c r="KZ112" s="15">
        <f>Tabla2[[#This Row],[ROS_DUR_COR_COD_ROS_TG_NEG]]-Tabla2[[#This Row],[PAS_DUR_COR_COD_ROS_TG_NEG]]</f>
        <v>408.67320261437908</v>
      </c>
      <c r="LA112" s="15">
        <f>Tabla2[[#This Row],[ROS_NUM_COR_COD_ROS_TG_NEU]]-Tabla2[[#This Row],[PAS_NUM_COR_COD_ROS_TG_NEU]]</f>
        <v>1.2500000000000004</v>
      </c>
      <c r="LB112" s="15">
        <f>Tabla2[[#This Row],[ROS_DUR_COR_COD_ROS_TG_NEU]]-Tabla2[[#This Row],[PAS_DUR_COR_COD_ROS_TG_NEU]]</f>
        <v>232.75882352941176</v>
      </c>
      <c r="LC112" s="15">
        <f>Tabla2[[#This Row],[ROS_NUM_COR_COD_ROS_TG_POS]]-Tabla2[[#This Row],[PAS_NUM_COR_COD_ROS_TG_POS]]</f>
        <v>1.5000000000000004</v>
      </c>
      <c r="LD112" s="15">
        <f>Tabla2[[#This Row],[ROS_DUR_COR_COD_ROS_TG_POS]]-Tabla2[[#This Row],[PAS_DUR_COR_COD_ROS_TG_POS]]</f>
        <v>22.376923076923049</v>
      </c>
      <c r="LE112" s="15">
        <f>Tabla2[[#This Row],[ROS_NUM_COR_COD_ROS_TG_TOT]]-Tabla2[[#This Row],[PAS_NUM_COR_COD_ROS_TG_TOT]]</f>
        <v>1.4701149425287361</v>
      </c>
      <c r="LF112" s="15">
        <f>Tabla2[[#This Row],[ROS_DUR_COR_COD_ROS_TG_TOT]]-Tabla2[[#This Row],[PAS_DUR_COR_COD_ROS_TG_TOT]]</f>
        <v>221.81144534115924</v>
      </c>
      <c r="LG112" s="15">
        <f>Tabla2[[#This Row],[ROS_NUM_COR_COD_ESC_TG_NEG]]-Tabla2[[#This Row],[PAS_NUM_COR_COD_ESC_TG_NEG]]</f>
        <v>-1.7444444444444442</v>
      </c>
      <c r="LH112" s="15">
        <f>Tabla2[[#This Row],[ROS_DUR_COR_COD_ESC_TG_NEG]]-Tabla2[[#This Row],[PAS_DUR_COR_COD_ESC_TG_NEG]]</f>
        <v>-445.82500000000005</v>
      </c>
      <c r="LI112" s="15">
        <f>Tabla2[[#This Row],[ROS_NUM_COR_COD_ESC_TG_NEU]]-Tabla2[[#This Row],[PAS_NUM_COR_COD_ESC_TG_NEU]]</f>
        <v>-1.25</v>
      </c>
      <c r="LJ112" s="15">
        <f>Tabla2[[#This Row],[ROS_NUM_COR_COD_ESC_TG_NEG]]-Tabla2[[#This Row],[PAS_NUM_COR_COD_ESC_TG_NEG]]</f>
        <v>-1.7444444444444442</v>
      </c>
      <c r="LK112" s="15">
        <f>Tabla2[[#This Row],[ROS_NUM_COR_COD_ESC_TG_POS]]-Tabla2[[#This Row],[PAS_NUM_COR_COD_ESC_TG_POS]]</f>
        <v>-1.1000000000000001</v>
      </c>
      <c r="LL112" s="15">
        <f>Tabla2[[#This Row],[ROS_DUR_COR_COD_ESC_TG_POS]]-Tabla2[[#This Row],[PAS_DUR_COR_COD_ESC_TG_POS]]</f>
        <v>-488.72916666666663</v>
      </c>
      <c r="LM112" s="15">
        <f>Tabla2[[#This Row],[ROS_NUM_COR_COD_ESC_TG_TOT]]-Tabla2[[#This Row],[PAS_NUM_COR_COD_ESC_TG_TOT]]</f>
        <v>-1.3477011494252871</v>
      </c>
      <c r="LN112" s="15">
        <f>Tabla2[[#This Row],[ROS_DUR_COR_COD_ESC_TG_TOT]]-Tabla2[[#This Row],[PAS_DUR_COR_COD_ESC_TG_TOT]]</f>
        <v>-531.21739130434787</v>
      </c>
      <c r="LO112" s="15">
        <f>Tabla2[[#This Row],[PAS_NUM_COR_COD_ROS_TG_NEG]]-Tabla2[[#This Row],[ESC_NUM_COR_COD_ROS_TG_NEG]]</f>
        <v>0.75</v>
      </c>
      <c r="LP112" s="15">
        <f>Tabla2[[#This Row],[PAS_DUR_COR_COD_ROS_TG_NEG]]-Tabla2[[#This Row],[ESC_DUR_COR_COD_ROS_TG_NEG]]</f>
        <v>-280.78431372549016</v>
      </c>
      <c r="LQ112" s="15">
        <f>Tabla2[[#This Row],[PAS_NUM_COR_COD_ROS_TG_NEU]]-Tabla2[[#This Row],[ESC_NUM_COR_COD_ROS_TG_NEU]]</f>
        <v>1.1499999999999999</v>
      </c>
      <c r="LR112" s="15">
        <f>Tabla2[[#This Row],[PAS_DUR_COR_COD_ROS_TG_NEU]]-Tabla2[[#This Row],[ESC_DUR_COR_COD_ROS_TG_NEU]]</f>
        <v>-244.85882352941167</v>
      </c>
      <c r="LS112" s="15">
        <f>Tabla2[[#This Row],[PAS_NUM_COR_COD_ROS_TG_POS]]-Tabla2[[#This Row],[ESC_NUM_COR_COD_ROS_TG_POS]]</f>
        <v>1.1000000000000001</v>
      </c>
      <c r="LT112" s="15">
        <f>Tabla2[[#This Row],[PAS_DUR_COR_COD_ROS_TG_POS]]-Tabla2[[#This Row],[ESC_DUR_COR_COD_ROS_TG_POS]]</f>
        <v>413.06593406593402</v>
      </c>
      <c r="LU112" s="15">
        <f>Tabla2[[#This Row],[PAS_NUM_COR_COD_ROS_TG_TOT]]-Tabla2[[#This Row],[ESC_NUM_COR_COD_ROS_TG_TOT]]</f>
        <v>1</v>
      </c>
      <c r="LV112" s="15">
        <f>Tabla2[[#This Row],[PAS_DUR_COR_COD_ROS_TG_TOT]]-Tabla2[[#This Row],[ESC_DUR_COR_COD_ROS_TG_TOT]]</f>
        <v>-9.9148936170213346</v>
      </c>
      <c r="LW112" s="15">
        <f>Tabla2[[#This Row],[PAS_NUM_COR_COD_ESC_TG_NEG]]-Tabla2[[#This Row],[ESC_NUM_COR_COD_ESC_TG_NEG]]</f>
        <v>-0.40000000000000036</v>
      </c>
      <c r="LX112" s="15">
        <f>Tabla2[[#This Row],[PAS_DUR_COR_COD_ESC_TG_NEG]]-Tabla2[[#This Row],[ESC_DUR_COR_COD_ESC_TG_NEG]]</f>
        <v>-643.20833333333326</v>
      </c>
      <c r="LY112" s="15">
        <f>Tabla2[[#This Row],[PAS_NUM_COR_COD_ESC_TG_NEU]]-Tabla2[[#This Row],[ESC_NUM_COR_COD_ESC_TG_NEU]]</f>
        <v>-0.75</v>
      </c>
      <c r="LZ112" s="15">
        <f>Tabla2[[#This Row],[PAS_DUR_COR_COD_ESC_TG_NEU]]-Tabla2[[#This Row],[ESC_DUR_COR_COD_ESC_TG_NEU]]</f>
        <v>-239.01785714285711</v>
      </c>
      <c r="MA112" s="15">
        <f>Tabla2[[#This Row],[PAS_NUM_COR_COD_ESC_TG_POS]]-Tabla2[[#This Row],[ESC_NUM_COR_COD_ESC_TG_POS]]</f>
        <v>-0.5</v>
      </c>
      <c r="MB112" s="15">
        <f>Tabla2[[#This Row],[PAS_DUR_COR_COD_ESC_TG_POS]]-Tabla2[[#This Row],[ESC_DUR_COR_COD_ESC_TG_POS]]</f>
        <v>-15.715277777777828</v>
      </c>
      <c r="MC112" s="15">
        <f>Tabla2[[#This Row],[PAS_NUM_COR_COD_ESC_TG_TOT]]-Tabla2[[#This Row],[ESC_NUM_COR_COD_ESC_TG_TOT]]</f>
        <v>-0.55000000000000027</v>
      </c>
      <c r="MD112" s="15">
        <f>Tabla2[[#This Row],[PAS_DUR_COR_COD_ESC_TG_TOT]]-Tabla2[[#This Row],[ESC_DUR_COR_COD_ESC_TG_TOT]]</f>
        <v>-268.43478260869574</v>
      </c>
      <c r="ME112" s="42">
        <f>Tabla25[[#This Row],[PAS_NUM_COR_COD_ROS_TG_NEG]]-Tabla25[[#This Row],[PAS_NUM_COR_COD_ESC_TG_NEG]]</f>
        <v>0.55000000000000027</v>
      </c>
      <c r="MF112" s="42">
        <f>Tabla25[[#This Row],[PAS_NUM_COR_COD_ROS_TG_NEU]]-Tabla25[[#This Row],[PAS_NUM_COR_COD_ESC_TG_NEU]]</f>
        <v>0.39999999999999991</v>
      </c>
      <c r="MG112" s="42">
        <f>Tabla25[[#This Row],[PAS_NUM_COR_COD_ROS_TG_POS]]-Tabla25[[#This Row],[PAS_NUM_COR_COD_ESC_TG_POS]]</f>
        <v>-0.30000000000000027</v>
      </c>
      <c r="MH112" s="42">
        <f>Tabla25[[#This Row],[PAS_NUM_COR_COD_ROS_TG_TOT]]-Tabla25[[#This Row],[PAS_NUM_COR_COD_ESC_TG_TOT]]</f>
        <v>0.21666666666666679</v>
      </c>
      <c r="MI112" s="42">
        <f>Tabla25[[#This Row],[PAS_DUR_COR_COD_ROS_TG_NEG]]-Tabla25[[#This Row],[PAS_DUR_COR_COD_ESC_TG_NEG]]</f>
        <v>127.25735294117658</v>
      </c>
      <c r="MJ112" s="42">
        <f>Tabla25[[#This Row],[PAS_DUR_COR_COD_ROS_TG_NEU]]-Tabla25[[#This Row],[PAS_DUR_COR_COD_ESC_TG_NEU]]</f>
        <v>43.584033613445399</v>
      </c>
      <c r="MK112" s="42">
        <f>Tabla25[[#This Row],[PAS_DUR_COR_COD_ROS_TG_POS]]-Tabla25[[#This Row],[PAS_DUR_COR_COD_ESC_TG_POS]]</f>
        <v>109.86057692307691</v>
      </c>
      <c r="ML112" s="42">
        <f>Tabla25[[#This Row],[PAS_DUR_COR_COD_ROS_TG_TOT]]-Tabla25[[#This Row],[PAS_DUR_COR_COD_ESC_TG_TOT]]</f>
        <v>90.259019426456916</v>
      </c>
      <c r="MM112" s="44">
        <f>Tabla25[[#This Row],[ESC_NUM_COR_COD_ROS_TG_NEG]]-Tabla25[[#This Row],[ESC_NUM_COR_COD_ESC_TG_NEG]]</f>
        <v>-0.60000000000000009</v>
      </c>
      <c r="MN112" s="44">
        <f>Tabla25[[#This Row],[ESC_NUM_COR_COD_ROS_TG_NEU]]-Tabla25[[#This Row],[ESC_NUM_COR_COD_ESC_TG_NEU]]</f>
        <v>-1.5</v>
      </c>
      <c r="MO112" s="44">
        <f>Tabla25[[#This Row],[ESC_NUM_COR_COD_ROS_TG_POS]]-Tabla25[[#This Row],[ESC_NUM_COR_COD_ESC_TG_POS]]</f>
        <v>-1.9000000000000004</v>
      </c>
      <c r="MP112" s="44">
        <f>Tabla25[[#This Row],[ESC_NUM_COR_COD_ROS_TG_TOT]]-Tabla25[[#This Row],[ESC_NUM_COR_COD_ESC_TG_TOT]]</f>
        <v>-1.3333333333333335</v>
      </c>
      <c r="MQ112" s="44">
        <f>Tabla25[[#This Row],[ESC_DUR_COR_COD_ROS_TG_NEG]]-Tabla25[[#This Row],[ESC_DUR_COR_COD_ESC_TG_NEG]]</f>
        <v>-235.16666666666652</v>
      </c>
      <c r="MR112" s="44">
        <f>Tabla25[[#This Row],[ESC_DUR_COR_COD_ROS_TG_NEU]]-Tabla25[[#This Row],[ESC_DUR_COR_COD_ESC_TG_NEU]]</f>
        <v>49.424999999999955</v>
      </c>
      <c r="MS112" s="44">
        <f>Tabla25[[#This Row],[ESC_DUR_COR_COD_ROS_TG_POS]]-Tabla25[[#This Row],[ESC_DUR_COR_COD_ESC_TG_POS]]</f>
        <v>-318.92063492063494</v>
      </c>
      <c r="MT112" s="44">
        <f>Tabla25[[#This Row],[ESC_DUR_COR_COD_ROS_TG_TOT]]-Tabla25[[#This Row],[ESC_DUR_COR_COD_ESC_TG_TOT]]</f>
        <v>-168.26086956521749</v>
      </c>
      <c r="MU112" s="47">
        <f>Tabla25[[#This Row],[ROS_NUM_COR_COD_ROS_TG_NEG]]-Tabla25[[#This Row],[ROS_NUM_COR_COD_ESC_TG_NEG]]</f>
        <v>4</v>
      </c>
      <c r="MV112" s="47">
        <f>Tabla25[[#This Row],[ROS_NUM_COR_COD_ROS_TG_NEU]]-Tabla25[[#This Row],[ROS_NUM_COR_COD_ESC_TG_NEU]]</f>
        <v>2.9000000000000004</v>
      </c>
      <c r="MW112" s="47">
        <f>Tabla25[[#This Row],[ROS_NUM_COR_COD_ROS_TG_POS]]-Tabla25[[#This Row],[ROS_NUM_COR_COD_ESC_TG_POS]]</f>
        <v>2.3000000000000003</v>
      </c>
      <c r="MX112" s="47">
        <f>Tabla25[[#This Row],[ROS_NUM_COR_COD_ROS_TG_TOT]]-Tabla25[[#This Row],[ROS_NUM_COR_COD_ESC_TG_TOT]]</f>
        <v>3.0344827586206899</v>
      </c>
      <c r="MY112" s="47">
        <f>Tabla25[[#This Row],[ROS_DUR_COR_COD_ROS_TG_NEG]]-Tabla25[[#This Row],[ROS_DUR_COR_COD_ESC_TG_NEG]]</f>
        <v>981.7555555555557</v>
      </c>
      <c r="MZ112" s="47">
        <f>Tabla25[[#This Row],[ROS_DUR_COR_COD_ROS_TG_NEU]]-Tabla25[[#This Row],[ROS_DUR_COR_COD_ESC_TG_NEU]]</f>
        <v>940.92222222222222</v>
      </c>
      <c r="NA112" s="47">
        <f>Tabla25[[#This Row],[ROS_DUR_COR_COD_ROS_TG_POS]]-Tabla25[[#This Row],[ROS_DUR_COR_COD_ESC_TG_POS]]</f>
        <v>620.96666666666658</v>
      </c>
      <c r="NB112" s="47">
        <f>Tabla25[[#This Row],[ROS_DUR_COR_COD_ROS_TG_TOT]]-Tabla25[[#This Row],[ROS_DUR_COR_COD_ESC_TG_TOT]]</f>
        <v>843.28785607196403</v>
      </c>
      <c r="NC112">
        <v>356.44444444444446</v>
      </c>
      <c r="ND112">
        <v>366.4</v>
      </c>
      <c r="NE112">
        <v>265.2</v>
      </c>
      <c r="NF112">
        <v>328.41379310344826</v>
      </c>
      <c r="NG112">
        <v>318</v>
      </c>
      <c r="NH112">
        <v>388.66666666666669</v>
      </c>
      <c r="NI112">
        <v>283.55555555555554</v>
      </c>
      <c r="NJ112">
        <v>332.17391304347825</v>
      </c>
      <c r="NK112">
        <v>310</v>
      </c>
      <c r="NL112">
        <v>323.60000000000002</v>
      </c>
      <c r="NM112">
        <v>352</v>
      </c>
      <c r="NN112">
        <v>330.11111111111109</v>
      </c>
      <c r="NO112">
        <v>362.83333333333331</v>
      </c>
      <c r="NP112">
        <v>343</v>
      </c>
      <c r="NQ112">
        <v>330.44444444444446</v>
      </c>
      <c r="NR112">
        <v>343.26086956521738</v>
      </c>
      <c r="NS112">
        <v>298.70588235294116</v>
      </c>
      <c r="NT112">
        <v>316.41176470588238</v>
      </c>
      <c r="NU112">
        <v>259.07692307692309</v>
      </c>
      <c r="NV112">
        <v>294.14893617021278</v>
      </c>
      <c r="NW112">
        <v>283.3125</v>
      </c>
      <c r="NX112">
        <v>268.57142857142856</v>
      </c>
      <c r="NY112">
        <v>311.25</v>
      </c>
      <c r="NZ112">
        <v>288.54347826086956</v>
      </c>
      <c r="OA112" s="15">
        <f>Tabla2[[#This Row],[ROS_1DU_COR_COD_ROS_TG_NEG]]-Tabla2[[#This Row],[PAS_1DU_COR_COD_ROS_TG_NEG]]</f>
        <v>57.738562091503297</v>
      </c>
      <c r="OB112" s="15">
        <f>Tabla2[[#This Row],[ROS_1DU_COR_COD_ROS_TG_NEU]]-Tabla2[[#This Row],[PAS_1DU_COR_COD_ROS_TG_NEU]]</f>
        <v>49.988235294117601</v>
      </c>
      <c r="OC112" s="15">
        <f>Tabla2[[#This Row],[ROS_1DU_COR_COD_ROS_TG_POS]]-Tabla2[[#This Row],[PAS_1DU_COR_COD_ROS_TG_POS]]</f>
        <v>6.1230769230768942</v>
      </c>
      <c r="OD112" s="15">
        <f>Tabla2[[#This Row],[ROS_1DU_COR_COD_ROS_TG_TOT]]-Tabla2[[#This Row],[PAS_1DU_COR_COD_ROS_TG_TOT]]</f>
        <v>34.264856933235478</v>
      </c>
      <c r="OE112" s="15">
        <f>Tabla2[[#This Row],[ROS_1DU_COR_COD_ESC_TG_NEG]]-Tabla2[[#This Row],[PAS_1DU_COR_COD_ESC_TG_NEG]]</f>
        <v>34.6875</v>
      </c>
      <c r="OF112" s="15">
        <f>Tabla2[[#This Row],[ROS_1DU_COR_COD_ESC_TG_NEU]]-Tabla2[[#This Row],[PAS_1DU_COR_COD_ESC_TG_NEU]]</f>
        <v>120.09523809523813</v>
      </c>
      <c r="OG112" s="15">
        <f>Tabla2[[#This Row],[ROS_1DU_COR_COD_ESC_TG_POS]]-Tabla2[[#This Row],[PAS_1DU_COR_COD_ESC_TG_POS]]</f>
        <v>-27.694444444444457</v>
      </c>
      <c r="OH112" s="15">
        <f>Tabla2[[#This Row],[ROS_1DU_COR_COD_ESC_TG_TOT]]-Tabla2[[#This Row],[PAS_1DU_COR_COD_ESC_TG_TOT]]</f>
        <v>43.630434782608688</v>
      </c>
      <c r="OI112" s="15">
        <f>Tabla2[[#This Row],[PAS_1DU_COR_COD_ROS_TG_NEG]]-Tabla2[[#This Row],[ESC_1DU_COR_COD_ROS_TG_NEG]]</f>
        <v>-11.29411764705884</v>
      </c>
      <c r="OJ112" s="15">
        <f>Tabla2[[#This Row],[PAS_1DU_COR_COD_ROS_TG_NEU]]-Tabla2[[#This Row],[ESC_1DU_COR_COD_ROS_TG_NEU]]</f>
        <v>-7.1882352941176464</v>
      </c>
      <c r="OK112" s="15">
        <f>Tabla2[[#This Row],[PAS_1DU_COR_COD_ROS_TG_POS]]-Tabla2[[#This Row],[ESC_1DU_COR_COD_ROS_TG_POS]]</f>
        <v>-92.923076923076906</v>
      </c>
      <c r="OL112" s="15">
        <f>Tabla2[[#This Row],[PAS_1DU_COR_COD_ROS_TG_TOT]]-Tabla2[[#This Row],[ESC_1DU_COR_COD_ROS_TG_TOT]]</f>
        <v>-35.962174940898308</v>
      </c>
      <c r="OM112" s="15">
        <f>Tabla2[[#This Row],[PAS_1DU_COR_COD_ESC_TG_NEG]]-Tabla2[[#This Row],[ESC_1DU_COR_COD_ESC_TG_NEG]]</f>
        <v>-79.520833333333314</v>
      </c>
      <c r="ON112" s="15">
        <f>Tabla2[[#This Row],[PAS_1DU_COR_COD_ESC_TG_NEU]]-Tabla2[[#This Row],[ESC_1DU_COR_COD_ESC_TG_NEU]]</f>
        <v>-74.428571428571445</v>
      </c>
      <c r="OO112" s="15">
        <f>Tabla2[[#This Row],[PAS_1DU_COR_COD_ESC_TG_POS]]-Tabla2[[#This Row],[ESC_1DU_COR_COD_ESC_TG_POS]]</f>
        <v>-19.194444444444457</v>
      </c>
      <c r="OP112" s="15">
        <f>Tabla2[[#This Row],[PAS_1DU_COR_COD_ESC_TG_TOT]]-Tabla2[[#This Row],[ESC_1DU_COR_COD_ESC_TG_TOT]]</f>
        <v>-54.717391304347814</v>
      </c>
      <c r="OQ112" s="61">
        <v>38.444444444444457</v>
      </c>
      <c r="OR112" s="62">
        <v>-22.266666666666708</v>
      </c>
      <c r="OS112" s="62">
        <v>-18.355555555555554</v>
      </c>
      <c r="OT112" s="62">
        <v>-3.7601199400299947</v>
      </c>
      <c r="OU112" s="62">
        <v>-52.833333333333314</v>
      </c>
      <c r="OV112" s="62">
        <v>-19.399999999999977</v>
      </c>
      <c r="OW112" s="62">
        <v>21.555555555555543</v>
      </c>
      <c r="OX112" s="62">
        <v>-13.149758454106291</v>
      </c>
      <c r="OY112" s="62">
        <v>15.39338235294116</v>
      </c>
      <c r="OZ112" s="62">
        <v>47.840336134453821</v>
      </c>
      <c r="PA112" s="62">
        <v>-52.173076923076906</v>
      </c>
      <c r="PB112" s="62">
        <v>5.6054579093432153</v>
      </c>
    </row>
    <row r="113" spans="1:418" x14ac:dyDescent="0.3">
      <c r="A113" s="2" t="s">
        <v>111</v>
      </c>
      <c r="B113" s="2">
        <v>40</v>
      </c>
      <c r="C113" s="2">
        <v>1</v>
      </c>
      <c r="D113" s="2">
        <v>46</v>
      </c>
      <c r="E113">
        <v>1.3157894736842106</v>
      </c>
      <c r="F113">
        <v>674</v>
      </c>
      <c r="G113">
        <v>1.1000000000000001</v>
      </c>
      <c r="H113">
        <v>859.85714285714289</v>
      </c>
      <c r="I113">
        <v>0.6</v>
      </c>
      <c r="J113">
        <v>583</v>
      </c>
      <c r="K113">
        <v>1</v>
      </c>
      <c r="L113">
        <v>723.31578947368416</v>
      </c>
      <c r="M113">
        <v>0.89473684210526316</v>
      </c>
      <c r="N113">
        <v>481.625</v>
      </c>
      <c r="O113">
        <v>1.5</v>
      </c>
      <c r="P113">
        <v>917.875</v>
      </c>
      <c r="Q113">
        <v>0.45</v>
      </c>
      <c r="R113">
        <v>415.25</v>
      </c>
      <c r="S113">
        <v>0.94915254237288138</v>
      </c>
      <c r="T113">
        <v>642.85</v>
      </c>
      <c r="U113">
        <v>0.97457627118644063</v>
      </c>
      <c r="V113">
        <v>682.0512820512821</v>
      </c>
      <c r="W113">
        <v>0.42105263157894735</v>
      </c>
      <c r="X113">
        <v>485</v>
      </c>
      <c r="Y113">
        <v>0.6</v>
      </c>
      <c r="Z113">
        <v>377.28571428571428</v>
      </c>
      <c r="AA113">
        <v>0.2</v>
      </c>
      <c r="AB113">
        <v>242.33333333333334</v>
      </c>
      <c r="AC113">
        <v>0.40677966101694918</v>
      </c>
      <c r="AD113">
        <v>386.2</v>
      </c>
      <c r="AE113">
        <v>0.40677966101694918</v>
      </c>
      <c r="AF113">
        <v>386.2</v>
      </c>
      <c r="AG113">
        <v>0.78531073446327682</v>
      </c>
      <c r="AH113">
        <v>599.87037037037032</v>
      </c>
      <c r="AI113">
        <v>5</v>
      </c>
      <c r="AJ113">
        <v>1536</v>
      </c>
      <c r="AO113">
        <v>5</v>
      </c>
      <c r="AP113">
        <v>1536</v>
      </c>
      <c r="AQ113">
        <v>1</v>
      </c>
      <c r="AR113">
        <v>283</v>
      </c>
      <c r="AW113">
        <v>1</v>
      </c>
      <c r="AX113">
        <v>283</v>
      </c>
      <c r="AY113">
        <v>3</v>
      </c>
      <c r="AZ113">
        <v>909.5</v>
      </c>
      <c r="BA113">
        <v>2</v>
      </c>
      <c r="BB113">
        <v>494</v>
      </c>
      <c r="BG113">
        <v>2</v>
      </c>
      <c r="BH113">
        <v>494</v>
      </c>
      <c r="BI113">
        <v>2</v>
      </c>
      <c r="BJ113">
        <v>494</v>
      </c>
      <c r="BK113">
        <v>2.6666666666666665</v>
      </c>
      <c r="BL113">
        <v>771</v>
      </c>
      <c r="BM113">
        <v>0.81666666666666665</v>
      </c>
      <c r="BN113">
        <v>608.87719298245611</v>
      </c>
      <c r="BO113">
        <v>0.6</v>
      </c>
      <c r="BP113">
        <v>289.25</v>
      </c>
      <c r="BQ113">
        <v>1.7</v>
      </c>
      <c r="BR113">
        <v>604.14285714285711</v>
      </c>
      <c r="BS113">
        <v>1.3333333333333333</v>
      </c>
      <c r="BT113">
        <v>684.25</v>
      </c>
      <c r="BU113">
        <v>1.2068965517241379</v>
      </c>
      <c r="BV113">
        <v>541.5333333333333</v>
      </c>
      <c r="BW113">
        <v>1.2222222222222223</v>
      </c>
      <c r="BX113">
        <v>441.4</v>
      </c>
      <c r="BY113">
        <v>0.66666666666666663</v>
      </c>
      <c r="BZ113">
        <v>248.75</v>
      </c>
      <c r="CA113">
        <v>1.4444444444444444</v>
      </c>
      <c r="CB113">
        <v>962.33333333333337</v>
      </c>
      <c r="CC113">
        <v>1.1111111111111112</v>
      </c>
      <c r="CD113">
        <v>507.41666666666669</v>
      </c>
      <c r="CE113">
        <v>1.1607142857142858</v>
      </c>
      <c r="CF113">
        <v>526.37037037037032</v>
      </c>
      <c r="CG113">
        <v>1.5</v>
      </c>
      <c r="CH113">
        <v>649.83333333333337</v>
      </c>
      <c r="CI113">
        <v>1.4</v>
      </c>
      <c r="CJ113">
        <v>607.66666666666663</v>
      </c>
      <c r="CK113">
        <v>0.66666666666666663</v>
      </c>
      <c r="CL113">
        <v>371.66666666666669</v>
      </c>
      <c r="CM113">
        <v>1.2068965517241379</v>
      </c>
      <c r="CN113">
        <v>577.33333333333337</v>
      </c>
      <c r="CO113">
        <v>1.6666666666666667</v>
      </c>
      <c r="CP113">
        <v>606.71428571428567</v>
      </c>
      <c r="CQ113">
        <v>1.3333333333333333</v>
      </c>
      <c r="CR113">
        <v>688</v>
      </c>
      <c r="CS113">
        <v>1.4444444444444444</v>
      </c>
      <c r="CT113">
        <v>517.66666666666663</v>
      </c>
      <c r="CU113">
        <v>1.4814814814814814</v>
      </c>
      <c r="CV113">
        <v>594.41176470588232</v>
      </c>
      <c r="CW113">
        <v>1.3392857142857142</v>
      </c>
      <c r="CX113">
        <v>586.40625</v>
      </c>
      <c r="CY113">
        <v>1.25</v>
      </c>
      <c r="CZ113">
        <v>558.93220338983053</v>
      </c>
      <c r="DA113">
        <v>0.7</v>
      </c>
      <c r="DB113">
        <v>797</v>
      </c>
      <c r="DC113">
        <v>1.7</v>
      </c>
      <c r="DD113">
        <v>593.57142857142856</v>
      </c>
      <c r="DE113">
        <v>1.3333333333333333</v>
      </c>
      <c r="DF113">
        <v>653.5</v>
      </c>
      <c r="DG113">
        <v>1.2413793103448276</v>
      </c>
      <c r="DH113">
        <v>643.30769230769226</v>
      </c>
      <c r="DI113">
        <v>0.88888888888888884</v>
      </c>
      <c r="DJ113">
        <v>1068.5</v>
      </c>
      <c r="DK113">
        <v>0.1111111111111111</v>
      </c>
      <c r="DL113">
        <v>159</v>
      </c>
      <c r="DM113">
        <v>0.88888888888888884</v>
      </c>
      <c r="DN113">
        <v>631</v>
      </c>
      <c r="DO113">
        <v>0.62962962962962965</v>
      </c>
      <c r="DP113">
        <v>698.16666666666663</v>
      </c>
      <c r="DQ113">
        <v>0.9464285714285714</v>
      </c>
      <c r="DR113">
        <v>660.63157894736844</v>
      </c>
      <c r="DS113">
        <v>0.9464285714285714</v>
      </c>
      <c r="DT113">
        <v>660.63157894736844</v>
      </c>
      <c r="DU113">
        <v>1.1488095238095237</v>
      </c>
      <c r="DV113">
        <v>583.70512820512818</v>
      </c>
      <c r="EA113">
        <v>5</v>
      </c>
      <c r="EB113">
        <v>1369</v>
      </c>
      <c r="EC113">
        <v>5</v>
      </c>
      <c r="ED113">
        <v>1369</v>
      </c>
      <c r="EE113">
        <v>4</v>
      </c>
      <c r="EF113">
        <v>1103</v>
      </c>
      <c r="EG113">
        <v>2</v>
      </c>
      <c r="EH113">
        <v>529</v>
      </c>
      <c r="EI113">
        <v>2</v>
      </c>
      <c r="EJ113">
        <v>240</v>
      </c>
      <c r="EK113">
        <v>2.6666666666666665</v>
      </c>
      <c r="EL113">
        <v>624</v>
      </c>
      <c r="EM113">
        <v>3.25</v>
      </c>
      <c r="EN113">
        <v>810.25</v>
      </c>
      <c r="ES113">
        <v>2</v>
      </c>
      <c r="ET113">
        <v>557</v>
      </c>
      <c r="EU113">
        <v>2</v>
      </c>
      <c r="EV113">
        <v>557</v>
      </c>
      <c r="EW113">
        <v>2</v>
      </c>
      <c r="EX113">
        <v>309</v>
      </c>
      <c r="EY113">
        <v>0</v>
      </c>
      <c r="FA113">
        <v>0</v>
      </c>
      <c r="FC113">
        <v>0.66666666666666663</v>
      </c>
      <c r="FD113">
        <v>309</v>
      </c>
      <c r="FE113">
        <v>1</v>
      </c>
      <c r="FF113">
        <v>433</v>
      </c>
      <c r="FG113">
        <v>2.125</v>
      </c>
      <c r="FH113">
        <v>684.5</v>
      </c>
      <c r="FM113">
        <v>6</v>
      </c>
      <c r="FN113">
        <v>1129</v>
      </c>
      <c r="FO113">
        <v>6</v>
      </c>
      <c r="FP113">
        <v>1129</v>
      </c>
      <c r="FQ113">
        <v>3</v>
      </c>
      <c r="FR113">
        <v>898</v>
      </c>
      <c r="FS113">
        <v>2</v>
      </c>
      <c r="FT113">
        <v>404</v>
      </c>
      <c r="FU113">
        <v>0</v>
      </c>
      <c r="FW113">
        <v>1.6666666666666667</v>
      </c>
      <c r="FX113">
        <v>651</v>
      </c>
      <c r="FY113">
        <v>2.75</v>
      </c>
      <c r="FZ113">
        <v>810.33333333333337</v>
      </c>
      <c r="GA113">
        <v>2.75</v>
      </c>
      <c r="GB113">
        <v>810.33333333333337</v>
      </c>
      <c r="GC113">
        <v>2.3333333333333335</v>
      </c>
      <c r="GD113">
        <v>726.44444444444446</v>
      </c>
      <c r="GE113">
        <v>1.2277777777777779</v>
      </c>
      <c r="GF113">
        <v>598.47126436781605</v>
      </c>
      <c r="GG113">
        <v>2.5555555555555554</v>
      </c>
      <c r="GH113">
        <v>572.22222222222217</v>
      </c>
      <c r="GI113">
        <v>1.6</v>
      </c>
      <c r="GJ113">
        <v>519.375</v>
      </c>
      <c r="GK113">
        <v>3.625</v>
      </c>
      <c r="GL113">
        <v>771.25</v>
      </c>
      <c r="GM113">
        <v>2.5185185185185186</v>
      </c>
      <c r="GN113">
        <v>619</v>
      </c>
      <c r="GO113">
        <v>1.875</v>
      </c>
      <c r="GP113">
        <v>610</v>
      </c>
      <c r="GQ113">
        <v>2.3333333333333335</v>
      </c>
      <c r="GR113">
        <v>722.125</v>
      </c>
      <c r="GS113">
        <v>1.4444444444444444</v>
      </c>
      <c r="GT113">
        <v>485.2</v>
      </c>
      <c r="GU113">
        <v>1.8846153846153846</v>
      </c>
      <c r="GV113">
        <v>624.36842105263156</v>
      </c>
      <c r="GW113">
        <v>2.2075471698113209</v>
      </c>
      <c r="GX113">
        <v>621.31818181818187</v>
      </c>
      <c r="GY113">
        <v>3.4444444444444446</v>
      </c>
      <c r="GZ113">
        <v>856</v>
      </c>
      <c r="HA113">
        <v>3.1</v>
      </c>
      <c r="HB113">
        <v>786.44444444444446</v>
      </c>
      <c r="HC113">
        <v>3.25</v>
      </c>
      <c r="HD113">
        <v>818.42857142857144</v>
      </c>
      <c r="HE113">
        <v>3.2592592592592591</v>
      </c>
      <c r="HF113">
        <v>818.95833333333337</v>
      </c>
      <c r="HG113">
        <v>4.125</v>
      </c>
      <c r="HH113">
        <v>926.875</v>
      </c>
      <c r="HI113">
        <v>3.3333333333333335</v>
      </c>
      <c r="HJ113">
        <v>842.125</v>
      </c>
      <c r="HK113">
        <v>3.6666666666666665</v>
      </c>
      <c r="HL113">
        <v>869.33333333333337</v>
      </c>
      <c r="HM113">
        <v>3.6923076923076925</v>
      </c>
      <c r="HN113">
        <v>879.04</v>
      </c>
      <c r="HO113">
        <v>3.4716981132075473</v>
      </c>
      <c r="HP113">
        <v>849.61224489795916</v>
      </c>
      <c r="HQ113">
        <v>2.8396226415094339</v>
      </c>
      <c r="HR113">
        <v>741.60215053763443</v>
      </c>
      <c r="HS113">
        <v>2.4444444444444446</v>
      </c>
      <c r="HT113">
        <v>669.625</v>
      </c>
      <c r="HU113">
        <v>1.1000000000000001</v>
      </c>
      <c r="HV113">
        <v>659.5</v>
      </c>
      <c r="HW113">
        <v>2.25</v>
      </c>
      <c r="HX113">
        <v>697.16666666666663</v>
      </c>
      <c r="HY113">
        <v>1.8888888888888888</v>
      </c>
      <c r="HZ113">
        <v>676.55555555555554</v>
      </c>
      <c r="IA113">
        <v>1.75</v>
      </c>
      <c r="IB113">
        <v>447.25</v>
      </c>
      <c r="IC113">
        <v>2.7777777777777777</v>
      </c>
      <c r="ID113">
        <v>843.14285714285711</v>
      </c>
      <c r="IE113">
        <v>2.2222222222222223</v>
      </c>
      <c r="IF113">
        <v>684.33333333333337</v>
      </c>
      <c r="IG113">
        <v>2.2692307692307692</v>
      </c>
      <c r="IH113">
        <v>646.95238095238096</v>
      </c>
      <c r="II113">
        <v>2.0754716981132075</v>
      </c>
      <c r="IJ113">
        <v>660.61538461538464</v>
      </c>
      <c r="IK113">
        <v>2.0754716981132075</v>
      </c>
      <c r="IL113">
        <v>660.61538461538464</v>
      </c>
      <c r="IM113">
        <v>2.5849056603773586</v>
      </c>
      <c r="IN113">
        <v>717.67424242424238</v>
      </c>
      <c r="IO113">
        <v>2</v>
      </c>
      <c r="IP113">
        <v>501</v>
      </c>
      <c r="IS113">
        <v>3</v>
      </c>
      <c r="IT113">
        <v>1571</v>
      </c>
      <c r="IU113">
        <v>2.6666666666666665</v>
      </c>
      <c r="IV113">
        <v>1036</v>
      </c>
      <c r="IW113">
        <v>5.5</v>
      </c>
      <c r="IX113">
        <v>913.5</v>
      </c>
      <c r="IY113">
        <v>2</v>
      </c>
      <c r="IZ113">
        <v>398</v>
      </c>
      <c r="JA113">
        <v>2</v>
      </c>
      <c r="JB113">
        <v>238</v>
      </c>
      <c r="JC113">
        <v>3.75</v>
      </c>
      <c r="JD113">
        <v>615.75</v>
      </c>
      <c r="JE113">
        <v>3.2857142857142856</v>
      </c>
      <c r="JF113">
        <v>755.83333333333337</v>
      </c>
      <c r="JG113">
        <v>6</v>
      </c>
      <c r="JH113">
        <v>1347</v>
      </c>
      <c r="JK113">
        <v>1</v>
      </c>
      <c r="JL113">
        <v>155</v>
      </c>
      <c r="JM113">
        <v>2.6666666666666665</v>
      </c>
      <c r="JN113">
        <v>552.33333333333337</v>
      </c>
      <c r="JO113">
        <v>0.5</v>
      </c>
      <c r="JP113">
        <v>115</v>
      </c>
      <c r="JQ113">
        <v>3</v>
      </c>
      <c r="JR113">
        <v>507</v>
      </c>
      <c r="JS113">
        <v>6</v>
      </c>
      <c r="JT113">
        <v>866</v>
      </c>
      <c r="JU113">
        <v>2.5</v>
      </c>
      <c r="JV113">
        <v>496</v>
      </c>
      <c r="JW113">
        <v>2.5714285714285716</v>
      </c>
      <c r="JX113">
        <v>524.16666666666663</v>
      </c>
      <c r="JY113">
        <v>2.9285714285714284</v>
      </c>
      <c r="JZ113">
        <v>640</v>
      </c>
      <c r="KA113">
        <v>4</v>
      </c>
      <c r="KB113">
        <v>1383</v>
      </c>
      <c r="KE113">
        <v>3</v>
      </c>
      <c r="KF113">
        <v>1202</v>
      </c>
      <c r="KG113">
        <v>3.3333333333333335</v>
      </c>
      <c r="KH113">
        <v>1292.5</v>
      </c>
      <c r="KI113">
        <v>1.5</v>
      </c>
      <c r="KJ113">
        <v>877</v>
      </c>
      <c r="KK113">
        <v>3</v>
      </c>
      <c r="KL113">
        <v>819</v>
      </c>
      <c r="KM113">
        <v>4</v>
      </c>
      <c r="KN113">
        <v>743</v>
      </c>
      <c r="KO113">
        <v>2.5</v>
      </c>
      <c r="KP113">
        <v>813</v>
      </c>
      <c r="KQ113">
        <v>2.8571428571428572</v>
      </c>
      <c r="KR113">
        <v>1004.8</v>
      </c>
      <c r="KS113">
        <v>2.8571428571428572</v>
      </c>
      <c r="KT113">
        <v>1004.8</v>
      </c>
      <c r="KU113">
        <v>2.9047619047619047</v>
      </c>
      <c r="KV113">
        <v>747.29411764705878</v>
      </c>
      <c r="KW113">
        <v>2.6222222222222222</v>
      </c>
      <c r="KX113">
        <v>721.05369127516781</v>
      </c>
      <c r="KY113" s="15">
        <f>Tabla2[[#This Row],[ROS_NUM_COR_COD_ROS_TG_NEG]]-Tabla2[[#This Row],[PAS_NUM_COR_COD_ROS_TG_NEG]]</f>
        <v>3.2302631578947367</v>
      </c>
      <c r="KZ113" s="15">
        <f>Tabla2[[#This Row],[ROS_DUR_COR_COD_ROS_TG_NEG]]-Tabla2[[#This Row],[PAS_DUR_COR_COD_ROS_TG_NEG]]</f>
        <v>445.25</v>
      </c>
      <c r="LA113" s="15">
        <f>Tabla2[[#This Row],[ROS_NUM_COR_COD_ROS_TG_NEU]]-Tabla2[[#This Row],[PAS_NUM_COR_COD_ROS_TG_NEU]]</f>
        <v>1.8333333333333335</v>
      </c>
      <c r="LB113" s="15">
        <f>Tabla2[[#This Row],[ROS_DUR_COR_COD_ROS_TG_NEU]]-Tabla2[[#This Row],[PAS_DUR_COR_COD_ROS_TG_NEU]]</f>
        <v>-75.75</v>
      </c>
      <c r="LC113" s="15">
        <f>Tabla2[[#This Row],[ROS_NUM_COR_COD_ROS_TG_POS]]-Tabla2[[#This Row],[PAS_NUM_COR_COD_ROS_TG_POS]]</f>
        <v>3.2166666666666663</v>
      </c>
      <c r="LD113" s="15">
        <f>Tabla2[[#This Row],[ROS_DUR_COR_COD_ROS_TG_POS]]-Tabla2[[#This Row],[PAS_DUR_COR_COD_ROS_TG_POS]]</f>
        <v>454.08333333333337</v>
      </c>
      <c r="LE113" s="15">
        <f>Tabla2[[#This Row],[ROS_NUM_COR_COD_ROS_TG_TOT]]-Tabla2[[#This Row],[PAS_NUM_COR_COD_ROS_TG_TOT]]</f>
        <v>2.743155149934811</v>
      </c>
      <c r="LF113" s="15">
        <f>Tabla2[[#This Row],[ROS_DUR_COR_COD_ROS_TG_TOT]]-Tabla2[[#This Row],[PAS_DUR_COR_COD_ROS_TG_TOT]]</f>
        <v>236.18999999999994</v>
      </c>
      <c r="LG113" s="15">
        <f>Tabla2[[#This Row],[ROS_NUM_COR_COD_ESC_TG_NEG]]-Tabla2[[#This Row],[PAS_NUM_COR_COD_ESC_TG_NEG]]</f>
        <v>0.55921052631578938</v>
      </c>
      <c r="LH113" s="15">
        <f>Tabla2[[#This Row],[ROS_DUR_COR_COD_ESC_TG_NEG]]-Tabla2[[#This Row],[PAS_DUR_COR_COD_ESC_TG_NEG]]</f>
        <v>-64</v>
      </c>
      <c r="LI113" s="15">
        <f>Tabla2[[#This Row],[ROS_NUM_COR_COD_ESC_TG_NEU]]-Tabla2[[#This Row],[PAS_NUM_COR_COD_ESC_TG_NEU]]</f>
        <v>1.2333333333333334</v>
      </c>
      <c r="LJ113" s="15">
        <f>Tabla2[[#This Row],[ROS_NUM_COR_COD_ESC_TG_NEG]]-Tabla2[[#This Row],[PAS_NUM_COR_COD_ESC_TG_NEG]]</f>
        <v>0.55921052631578938</v>
      </c>
      <c r="LK113" s="15">
        <f>Tabla2[[#This Row],[ROS_NUM_COR_COD_ESC_TG_POS]]-Tabla2[[#This Row],[PAS_NUM_COR_COD_ESC_TG_POS]]</f>
        <v>0.84444444444444444</v>
      </c>
      <c r="LL113" s="15">
        <f>Tabla2[[#This Row],[ROS_DUR_COR_COD_ESC_TG_POS]]-Tabla2[[#This Row],[PAS_DUR_COR_COD_ESC_TG_POS]]</f>
        <v>-97.800000000000011</v>
      </c>
      <c r="LM113" s="15">
        <f>Tabla2[[#This Row],[ROS_NUM_COR_COD_ESC_TG_TOT]]-Tabla2[[#This Row],[PAS_NUM_COR_COD_ESC_TG_TOT]]</f>
        <v>0.88461538461538458</v>
      </c>
      <c r="LN113" s="15">
        <f>Tabla2[[#This Row],[ROS_DUR_COR_COD_ESC_TG_TOT]]-Tabla2[[#This Row],[PAS_DUR_COR_COD_ESC_TG_TOT]]</f>
        <v>-98.947368421052602</v>
      </c>
      <c r="LO113" s="15">
        <f>Tabla2[[#This Row],[PAS_NUM_COR_COD_ROS_TG_NEG]]-Tabla2[[#This Row],[ESC_NUM_COR_COD_ROS_TG_NEG]]</f>
        <v>-0.77192982456140358</v>
      </c>
      <c r="LP113" s="15">
        <f>Tabla2[[#This Row],[PAS_DUR_COR_COD_ROS_TG_NEG]]-Tabla2[[#This Row],[ESC_DUR_COR_COD_ROS_TG_NEG]]</f>
        <v>-125.08928571428567</v>
      </c>
      <c r="LQ113" s="15">
        <f>Tabla2[[#This Row],[PAS_NUM_COR_COD_ROS_TG_NEU]]-Tabla2[[#This Row],[ESC_NUM_COR_COD_ROS_TG_NEU]]</f>
        <v>0.16666666666666674</v>
      </c>
      <c r="LR113" s="15">
        <f>Tabla2[[#This Row],[PAS_DUR_COR_COD_ROS_TG_NEU]]-Tabla2[[#This Row],[ESC_DUR_COR_COD_ROS_TG_NEU]]</f>
        <v>229.875</v>
      </c>
      <c r="LS113" s="15">
        <f>Tabla2[[#This Row],[PAS_NUM_COR_COD_ROS_TG_POS]]-Tabla2[[#This Row],[ESC_NUM_COR_COD_ROS_TG_POS]]</f>
        <v>-0.99444444444444446</v>
      </c>
      <c r="LT113" s="15">
        <f>Tabla2[[#This Row],[PAS_DUR_COR_COD_ROS_TG_POS]]-Tabla2[[#This Row],[ESC_DUR_COR_COD_ROS_TG_POS]]</f>
        <v>-102.41666666666663</v>
      </c>
      <c r="LU113" s="15">
        <f>Tabla2[[#This Row],[PAS_NUM_COR_COD_ROS_TG_TOT]]-Tabla2[[#This Row],[ESC_NUM_COR_COD_ROS_TG_TOT]]</f>
        <v>-0.53232893910860002</v>
      </c>
      <c r="LV113" s="15">
        <f>Tabla2[[#This Row],[PAS_DUR_COR_COD_ROS_TG_TOT]]-Tabla2[[#This Row],[ESC_DUR_COR_COD_ROS_TG_TOT]]</f>
        <v>48.438235294117703</v>
      </c>
      <c r="LW113" s="15">
        <f>Tabla2[[#This Row],[PAS_NUM_COR_COD_ESC_TG_NEG]]-Tabla2[[#This Row],[ESC_NUM_COR_COD_ESC_TG_NEG]]</f>
        <v>9.3567251461988299E-2</v>
      </c>
      <c r="LX113" s="15">
        <f>Tabla2[[#This Row],[PAS_DUR_COR_COD_ESC_TG_NEG]]-Tabla2[[#This Row],[ESC_DUR_COR_COD_ESC_TG_NEG]]</f>
        <v>232.60000000000002</v>
      </c>
      <c r="LY113" s="15">
        <f>Tabla2[[#This Row],[PAS_NUM_COR_COD_ESC_TG_NEU]]-Tabla2[[#This Row],[ESC_NUM_COR_COD_ESC_TG_NEU]]</f>
        <v>0.43333333333333346</v>
      </c>
      <c r="LZ113" s="15">
        <f>Tabla2[[#This Row],[PAS_DUR_COR_COD_ESC_TG_NEU]]-Tabla2[[#This Row],[ESC_DUR_COR_COD_ESC_TG_NEU]]</f>
        <v>611.10714285714289</v>
      </c>
      <c r="MA113" s="15">
        <f>Tabla2[[#This Row],[PAS_NUM_COR_COD_ESC_TG_POS]]-Tabla2[[#This Row],[ESC_NUM_COR_COD_ESC_TG_POS]]</f>
        <v>-0.84444444444444444</v>
      </c>
      <c r="MB113" s="15">
        <f>Tabla2[[#This Row],[PAS_DUR_COR_COD_ESC_TG_POS]]-Tabla2[[#This Row],[ESC_DUR_COR_COD_ESC_TG_POS]]</f>
        <v>-379.33333333333337</v>
      </c>
      <c r="MC113" s="15">
        <f>Tabla2[[#This Row],[PAS_NUM_COR_COD_ESC_TG_TOT]]-Tabla2[[#This Row],[ESC_NUM_COR_COD_ESC_TG_TOT]]</f>
        <v>-0.11111111111111116</v>
      </c>
      <c r="MD113" s="15">
        <f>Tabla2[[#This Row],[PAS_DUR_COR_COD_ESC_TG_TOT]]-Tabla2[[#This Row],[ESC_DUR_COR_COD_ESC_TG_TOT]]</f>
        <v>215.89912280701748</v>
      </c>
      <c r="ME113" s="42">
        <f>Tabla25[[#This Row],[PAS_NUM_COR_COD_ROS_TG_NEG]]-Tabla25[[#This Row],[PAS_NUM_COR_COD_ESC_TG_NEG]]</f>
        <v>-0.42105263157894746</v>
      </c>
      <c r="MF113" s="42">
        <f>Tabla25[[#This Row],[PAS_NUM_COR_COD_ROS_TG_NEU]]-Tabla25[[#This Row],[PAS_NUM_COR_COD_ESC_TG_NEU]]</f>
        <v>0.39999999999999991</v>
      </c>
      <c r="MG113" s="42">
        <f>Tabla25[[#This Row],[PAS_NUM_COR_COD_ROS_TG_POS]]-Tabla25[[#This Row],[PAS_NUM_COR_COD_ESC_TG_POS]]</f>
        <v>-0.14999999999999997</v>
      </c>
      <c r="MH113" s="42">
        <f>Tabla25[[#This Row],[PAS_NUM_COR_COD_ROS_TG_TOT]]-Tabla25[[#This Row],[PAS_NUM_COR_COD_ESC_TG_TOT]]</f>
        <v>-5.084745762711862E-2</v>
      </c>
      <c r="MI113" s="42">
        <f>Tabla25[[#This Row],[PAS_DUR_COR_COD_ROS_TG_NEG]]-Tabla25[[#This Row],[PAS_DUR_COR_COD_ESC_TG_NEG]]</f>
        <v>-192.375</v>
      </c>
      <c r="MJ113" s="42">
        <f>Tabla25[[#This Row],[PAS_DUR_COR_COD_ROS_TG_NEU]]-Tabla25[[#This Row],[PAS_DUR_COR_COD_ESC_TG_NEU]]</f>
        <v>58.01785714285711</v>
      </c>
      <c r="MK113" s="42">
        <f>Tabla25[[#This Row],[PAS_DUR_COR_COD_ROS_TG_POS]]-Tabla25[[#This Row],[PAS_DUR_COR_COD_ESC_TG_POS]]</f>
        <v>-167.75</v>
      </c>
      <c r="ML113" s="42">
        <f>Tabla25[[#This Row],[PAS_DUR_COR_COD_ROS_TG_TOT]]-Tabla25[[#This Row],[PAS_DUR_COR_COD_ESC_TG_TOT]]</f>
        <v>-80.46578947368414</v>
      </c>
      <c r="MM113" s="44">
        <f>Tabla25[[#This Row],[ESC_NUM_COR_COD_ROS_TG_NEG]]-Tabla25[[#This Row],[ESC_NUM_COR_COD_ESC_TG_NEG]]</f>
        <v>0.44444444444444442</v>
      </c>
      <c r="MN113" s="44">
        <f>Tabla25[[#This Row],[ESC_NUM_COR_COD_ROS_TG_NEU]]-Tabla25[[#This Row],[ESC_NUM_COR_COD_ESC_TG_NEU]]</f>
        <v>0.66666666666666663</v>
      </c>
      <c r="MO113" s="44">
        <f>Tabla25[[#This Row],[ESC_NUM_COR_COD_ROS_TG_POS]]-Tabla25[[#This Row],[ESC_NUM_COR_COD_ESC_TG_POS]]</f>
        <v>0</v>
      </c>
      <c r="MP113" s="44">
        <f>Tabla25[[#This Row],[ESC_NUM_COR_COD_ROS_TG_TOT]]-Tabla25[[#This Row],[ESC_NUM_COR_COD_ESC_TG_TOT]]</f>
        <v>0.37037037037037024</v>
      </c>
      <c r="MQ113" s="44">
        <f>Tabla25[[#This Row],[ESC_DUR_COR_COD_ROS_TG_NEG]]-Tabla25[[#This Row],[ESC_DUR_COR_COD_ESC_TG_NEG]]</f>
        <v>165.31428571428569</v>
      </c>
      <c r="MR113" s="44">
        <f>Tabla25[[#This Row],[ESC_DUR_COR_COD_ROS_TG_NEU]]-Tabla25[[#This Row],[ESC_DUR_COR_COD_ESC_TG_NEU]]</f>
        <v>439.25</v>
      </c>
      <c r="MS113" s="44">
        <f>Tabla25[[#This Row],[ESC_DUR_COR_COD_ROS_TG_POS]]-Tabla25[[#This Row],[ESC_DUR_COR_COD_ESC_TG_POS]]</f>
        <v>-444.66666666666674</v>
      </c>
      <c r="MT113" s="44">
        <f>Tabla25[[#This Row],[ESC_DUR_COR_COD_ROS_TG_TOT]]-Tabla25[[#This Row],[ESC_DUR_COR_COD_ESC_TG_TOT]]</f>
        <v>86.995098039215634</v>
      </c>
      <c r="MU113" s="47">
        <f>Tabla25[[#This Row],[ROS_NUM_COR_COD_ROS_TG_NEG]]-Tabla25[[#This Row],[ROS_NUM_COR_COD_ESC_TG_NEG]]</f>
        <v>2.25</v>
      </c>
      <c r="MV113" s="47">
        <f>Tabla25[[#This Row],[ROS_NUM_COR_COD_ROS_TG_NEU]]-Tabla25[[#This Row],[ROS_NUM_COR_COD_ESC_TG_NEU]]</f>
        <v>1</v>
      </c>
      <c r="MW113" s="47">
        <f>Tabla25[[#This Row],[ROS_NUM_COR_COD_ROS_TG_POS]]-Tabla25[[#This Row],[ROS_NUM_COR_COD_ESC_TG_POS]]</f>
        <v>2.2222222222222223</v>
      </c>
      <c r="MX113" s="47">
        <f>Tabla25[[#This Row],[ROS_NUM_COR_COD_ROS_TG_TOT]]-Tabla25[[#This Row],[ROS_NUM_COR_COD_ESC_TG_TOT]]</f>
        <v>1.8076923076923079</v>
      </c>
      <c r="MY113" s="47">
        <f>Tabla25[[#This Row],[ROS_DUR_COR_COD_ROS_TG_NEG]]-Tabla25[[#This Row],[ROS_DUR_COR_COD_ESC_TG_NEG]]</f>
        <v>316.875</v>
      </c>
      <c r="MZ113" s="47">
        <f>Tabla25[[#This Row],[ROS_DUR_COR_COD_ROS_TG_NEU]]-Tabla25[[#This Row],[ROS_DUR_COR_COD_ESC_TG_NEU]]</f>
        <v>120</v>
      </c>
      <c r="NA113" s="47">
        <f>Tabla25[[#This Row],[ROS_DUR_COR_COD_ROS_TG_POS]]-Tabla25[[#This Row],[ROS_DUR_COR_COD_ESC_TG_POS]]</f>
        <v>384.13333333333338</v>
      </c>
      <c r="NB113" s="47">
        <f>Tabla25[[#This Row],[ROS_DUR_COR_COD_ROS_TG_TOT]]-Tabla25[[#This Row],[ROS_DUR_COR_COD_ESC_TG_TOT]]</f>
        <v>254.6715789473684</v>
      </c>
      <c r="NC113">
        <v>251.875</v>
      </c>
      <c r="ND113">
        <v>241.125</v>
      </c>
      <c r="NE113">
        <v>236.44444444444446</v>
      </c>
      <c r="NF113">
        <v>242.88</v>
      </c>
      <c r="NG113">
        <v>209.33333333333334</v>
      </c>
      <c r="NH113">
        <v>217.125</v>
      </c>
      <c r="NI113">
        <v>258.8</v>
      </c>
      <c r="NJ113">
        <v>225.63157894736841</v>
      </c>
      <c r="NK113">
        <v>298.28571428571428</v>
      </c>
      <c r="NL113">
        <v>220.5</v>
      </c>
      <c r="NM113">
        <v>245.83333333333334</v>
      </c>
      <c r="NN113">
        <v>261.47058823529414</v>
      </c>
      <c r="NO113">
        <v>215.2</v>
      </c>
      <c r="NP113">
        <v>179.75</v>
      </c>
      <c r="NQ113">
        <v>243.33333333333334</v>
      </c>
      <c r="NR113">
        <v>210.41666666666666</v>
      </c>
      <c r="NS113">
        <v>223.875</v>
      </c>
      <c r="NT113">
        <v>214.125</v>
      </c>
      <c r="NU113">
        <v>203.25</v>
      </c>
      <c r="NV113">
        <v>215.85</v>
      </c>
      <c r="NW113">
        <v>272.25</v>
      </c>
      <c r="NX113">
        <v>325.14285714285717</v>
      </c>
      <c r="NY113">
        <v>156.75</v>
      </c>
      <c r="NZ113">
        <v>267.42105263157896</v>
      </c>
      <c r="OA113" s="15">
        <f>Tabla2[[#This Row],[ROS_1DU_COR_COD_ROS_TG_NEG]]-Tabla2[[#This Row],[PAS_1DU_COR_COD_ROS_TG_NEG]]</f>
        <v>28</v>
      </c>
      <c r="OB113" s="15">
        <f>Tabla2[[#This Row],[ROS_1DU_COR_COD_ROS_TG_NEU]]-Tabla2[[#This Row],[PAS_1DU_COR_COD_ROS_TG_NEU]]</f>
        <v>27</v>
      </c>
      <c r="OC113" s="15">
        <f>Tabla2[[#This Row],[ROS_1DU_COR_COD_ROS_TG_POS]]-Tabla2[[#This Row],[PAS_1DU_COR_COD_ROS_TG_POS]]</f>
        <v>33.194444444444457</v>
      </c>
      <c r="OD113" s="15">
        <f>Tabla2[[#This Row],[ROS_1DU_COR_COD_ROS_TG_TOT]]-Tabla2[[#This Row],[PAS_1DU_COR_COD_ROS_TG_TOT]]</f>
        <v>27.03</v>
      </c>
      <c r="OE113" s="15">
        <f>Tabla2[[#This Row],[ROS_1DU_COR_COD_ESC_TG_NEG]]-Tabla2[[#This Row],[PAS_1DU_COR_COD_ESC_TG_NEG]]</f>
        <v>-62.916666666666657</v>
      </c>
      <c r="OF113" s="15">
        <f>Tabla2[[#This Row],[ROS_1DU_COR_COD_ESC_TG_NEU]]-Tabla2[[#This Row],[PAS_1DU_COR_COD_ESC_TG_NEU]]</f>
        <v>-108.01785714285717</v>
      </c>
      <c r="OG113" s="15">
        <f>Tabla2[[#This Row],[ROS_1DU_COR_COD_ESC_TG_POS]]-Tabla2[[#This Row],[PAS_1DU_COR_COD_ESC_TG_POS]]</f>
        <v>102.05000000000001</v>
      </c>
      <c r="OH113" s="15">
        <f>Tabla2[[#This Row],[ROS_1DU_COR_COD_ESC_TG_TOT]]-Tabla2[[#This Row],[PAS_1DU_COR_COD_ESC_TG_TOT]]</f>
        <v>-41.789473684210549</v>
      </c>
      <c r="OI113" s="15">
        <f>Tabla2[[#This Row],[PAS_1DU_COR_COD_ROS_TG_NEG]]-Tabla2[[#This Row],[ESC_1DU_COR_COD_ROS_TG_NEG]]</f>
        <v>-74.410714285714278</v>
      </c>
      <c r="OJ113" s="15">
        <f>Tabla2[[#This Row],[PAS_1DU_COR_COD_ROS_TG_NEU]]-Tabla2[[#This Row],[ESC_1DU_COR_COD_ROS_TG_NEU]]</f>
        <v>-6.375</v>
      </c>
      <c r="OK113" s="15">
        <f>Tabla2[[#This Row],[PAS_1DU_COR_COD_ROS_TG_POS]]-Tabla2[[#This Row],[ESC_1DU_COR_COD_ROS_TG_POS]]</f>
        <v>-42.583333333333343</v>
      </c>
      <c r="OL113" s="15">
        <f>Tabla2[[#This Row],[PAS_1DU_COR_COD_ROS_TG_TOT]]-Tabla2[[#This Row],[ESC_1DU_COR_COD_ROS_TG_TOT]]</f>
        <v>-45.62058823529415</v>
      </c>
      <c r="OM113" s="15">
        <f>Tabla2[[#This Row],[PAS_1DU_COR_COD_ESC_TG_NEG]]-Tabla2[[#This Row],[ESC_1DU_COR_COD_ESC_TG_NEG]]</f>
        <v>57.050000000000011</v>
      </c>
      <c r="ON113" s="15">
        <f>Tabla2[[#This Row],[PAS_1DU_COR_COD_ESC_TG_NEU]]-Tabla2[[#This Row],[ESC_1DU_COR_COD_ESC_TG_NEU]]</f>
        <v>145.39285714285717</v>
      </c>
      <c r="OO113" s="15">
        <f>Tabla2[[#This Row],[PAS_1DU_COR_COD_ESC_TG_POS]]-Tabla2[[#This Row],[ESC_1DU_COR_COD_ESC_TG_POS]]</f>
        <v>-86.583333333333343</v>
      </c>
      <c r="OP113" s="15">
        <f>Tabla2[[#This Row],[PAS_1DU_COR_COD_ESC_TG_TOT]]-Tabla2[[#This Row],[ESC_1DU_COR_COD_ESC_TG_TOT]]</f>
        <v>57.004385964912302</v>
      </c>
      <c r="OQ113" s="61">
        <v>42.541666666666657</v>
      </c>
      <c r="OR113" s="62">
        <v>24</v>
      </c>
      <c r="OS113" s="62">
        <v>-22.355555555555554</v>
      </c>
      <c r="OT113" s="62">
        <v>17.248421052631585</v>
      </c>
      <c r="OU113" s="62">
        <v>83.085714285714289</v>
      </c>
      <c r="OV113" s="62">
        <v>40.75</v>
      </c>
      <c r="OW113" s="62">
        <v>2.5</v>
      </c>
      <c r="OX113" s="62">
        <v>51.053921568627487</v>
      </c>
      <c r="OY113" s="62">
        <v>-48.375</v>
      </c>
      <c r="OZ113" s="62">
        <v>-111.01785714285717</v>
      </c>
      <c r="PA113" s="62">
        <v>46.5</v>
      </c>
      <c r="PB113" s="62">
        <v>-51.571052631578965</v>
      </c>
    </row>
    <row r="114" spans="1:418" x14ac:dyDescent="0.3">
      <c r="A114" s="2" t="s">
        <v>112</v>
      </c>
      <c r="B114" s="2">
        <v>40</v>
      </c>
      <c r="C114" s="2">
        <v>1</v>
      </c>
      <c r="D114" s="2">
        <v>46</v>
      </c>
      <c r="E114">
        <v>2.2999999999999998</v>
      </c>
      <c r="F114">
        <v>1012.5833333333334</v>
      </c>
      <c r="G114">
        <v>2.25</v>
      </c>
      <c r="H114">
        <v>708.71428571428567</v>
      </c>
      <c r="I114">
        <v>2.85</v>
      </c>
      <c r="J114">
        <v>757.76470588235293</v>
      </c>
      <c r="K114">
        <v>2.4666666666666668</v>
      </c>
      <c r="L114">
        <v>812.90697674418607</v>
      </c>
      <c r="M114">
        <v>2.2999999999999998</v>
      </c>
      <c r="N114">
        <v>1024.6666666666667</v>
      </c>
      <c r="O114">
        <v>2.7</v>
      </c>
      <c r="P114">
        <v>996.66666666666663</v>
      </c>
      <c r="Q114">
        <v>2.25</v>
      </c>
      <c r="R114">
        <v>943.33333333333337</v>
      </c>
      <c r="S114">
        <v>2.4166666666666665</v>
      </c>
      <c r="T114">
        <v>988.22222222222217</v>
      </c>
      <c r="U114">
        <v>2.4416666666666669</v>
      </c>
      <c r="V114">
        <v>892.79746835443041</v>
      </c>
      <c r="W114">
        <v>0.85</v>
      </c>
      <c r="X114">
        <v>420.44444444444446</v>
      </c>
      <c r="Y114">
        <v>0.7</v>
      </c>
      <c r="Z114">
        <v>325.2</v>
      </c>
      <c r="AA114">
        <v>0.65</v>
      </c>
      <c r="AB114">
        <v>226</v>
      </c>
      <c r="AC114">
        <v>0.73333333333333328</v>
      </c>
      <c r="AD114">
        <v>320.55172413793105</v>
      </c>
      <c r="AE114">
        <v>0.73333333333333328</v>
      </c>
      <c r="AF114">
        <v>320.55172413793105</v>
      </c>
      <c r="AG114">
        <v>1.8722222222222222</v>
      </c>
      <c r="AH114">
        <v>739.13888888888891</v>
      </c>
      <c r="BM114">
        <v>1.8722222222222222</v>
      </c>
      <c r="BN114">
        <v>739.13888888888891</v>
      </c>
      <c r="BO114">
        <v>4.5999999999999996</v>
      </c>
      <c r="BP114">
        <v>1758</v>
      </c>
      <c r="BQ114">
        <v>3.3333333333333335</v>
      </c>
      <c r="BR114">
        <v>1124.75</v>
      </c>
      <c r="BS114">
        <v>3.2</v>
      </c>
      <c r="BT114">
        <v>1042.2222222222222</v>
      </c>
      <c r="BU114">
        <v>3.7241379310344827</v>
      </c>
      <c r="BV114">
        <v>1315.3846153846155</v>
      </c>
      <c r="BW114">
        <v>3.5</v>
      </c>
      <c r="BX114">
        <v>1374.875</v>
      </c>
      <c r="BY114">
        <v>4.4000000000000004</v>
      </c>
      <c r="BZ114">
        <v>1361.3</v>
      </c>
      <c r="CA114">
        <v>3.7777777777777777</v>
      </c>
      <c r="CB114">
        <v>1397.125</v>
      </c>
      <c r="CC114">
        <v>3.896551724137931</v>
      </c>
      <c r="CD114">
        <v>1376.5</v>
      </c>
      <c r="CE114">
        <v>3.8103448275862069</v>
      </c>
      <c r="CF114">
        <v>1345.9423076923076</v>
      </c>
      <c r="CG114">
        <v>1.3</v>
      </c>
      <c r="CH114">
        <v>899.8</v>
      </c>
      <c r="CI114">
        <v>2.2222222222222223</v>
      </c>
      <c r="CJ114">
        <v>1520.25</v>
      </c>
      <c r="CK114">
        <v>1.8</v>
      </c>
      <c r="CL114">
        <v>1218.2</v>
      </c>
      <c r="CM114">
        <v>1.7586206896551724</v>
      </c>
      <c r="CN114">
        <v>1190.7857142857142</v>
      </c>
      <c r="CO114">
        <v>1.6</v>
      </c>
      <c r="CP114">
        <v>1405.75</v>
      </c>
      <c r="CQ114">
        <v>1.3</v>
      </c>
      <c r="CR114">
        <v>807.4</v>
      </c>
      <c r="CS114">
        <v>1.4444444444444444</v>
      </c>
      <c r="CT114">
        <v>750.4</v>
      </c>
      <c r="CU114">
        <v>1.4482758620689655</v>
      </c>
      <c r="CV114">
        <v>958</v>
      </c>
      <c r="CW114">
        <v>1.603448275862069</v>
      </c>
      <c r="CX114">
        <v>1074.3928571428571</v>
      </c>
      <c r="CY114">
        <v>2.7068965517241379</v>
      </c>
      <c r="CZ114">
        <v>1250.9000000000001</v>
      </c>
      <c r="DA114">
        <v>1.7</v>
      </c>
      <c r="DB114">
        <v>595.66666666666663</v>
      </c>
      <c r="DC114">
        <v>1.2222222222222223</v>
      </c>
      <c r="DD114">
        <v>536.79999999999995</v>
      </c>
      <c r="DE114">
        <v>1.8</v>
      </c>
      <c r="DF114">
        <v>618.875</v>
      </c>
      <c r="DG114">
        <v>1.5862068965517242</v>
      </c>
      <c r="DH114">
        <v>590.72727272727275</v>
      </c>
      <c r="DI114">
        <v>2.5</v>
      </c>
      <c r="DJ114">
        <v>796.11111111111109</v>
      </c>
      <c r="DK114">
        <v>1.7</v>
      </c>
      <c r="DL114">
        <v>529.77777777777783</v>
      </c>
      <c r="DM114">
        <v>1.3333333333333333</v>
      </c>
      <c r="DN114">
        <v>432.14285714285717</v>
      </c>
      <c r="DO114">
        <v>1.8620689655172413</v>
      </c>
      <c r="DP114">
        <v>598.32000000000005</v>
      </c>
      <c r="DQ114">
        <v>1.7241379310344827</v>
      </c>
      <c r="DR114">
        <v>594.76595744680856</v>
      </c>
      <c r="DS114">
        <v>1.7241379310344827</v>
      </c>
      <c r="DT114">
        <v>594.76595744680856</v>
      </c>
      <c r="DU114">
        <v>2.3793103448275863</v>
      </c>
      <c r="DV114">
        <v>1008.0787401574803</v>
      </c>
      <c r="DY114">
        <v>1</v>
      </c>
      <c r="DZ114">
        <v>255</v>
      </c>
      <c r="EC114">
        <v>1</v>
      </c>
      <c r="ED114">
        <v>255</v>
      </c>
      <c r="EI114">
        <v>3</v>
      </c>
      <c r="EJ114">
        <v>718</v>
      </c>
      <c r="EK114">
        <v>3</v>
      </c>
      <c r="EL114">
        <v>718</v>
      </c>
      <c r="EM114">
        <v>2</v>
      </c>
      <c r="EN114">
        <v>486.5</v>
      </c>
      <c r="EQ114">
        <v>4</v>
      </c>
      <c r="ER114">
        <v>1383</v>
      </c>
      <c r="EU114">
        <v>4</v>
      </c>
      <c r="EV114">
        <v>1383</v>
      </c>
      <c r="FA114">
        <v>0</v>
      </c>
      <c r="FC114">
        <v>0</v>
      </c>
      <c r="FE114">
        <v>2</v>
      </c>
      <c r="FF114">
        <v>1383</v>
      </c>
      <c r="FG114">
        <v>2</v>
      </c>
      <c r="FH114">
        <v>785.33333333333337</v>
      </c>
      <c r="FK114">
        <v>1</v>
      </c>
      <c r="FL114">
        <v>303</v>
      </c>
      <c r="FO114">
        <v>1</v>
      </c>
      <c r="FP114">
        <v>303</v>
      </c>
      <c r="FU114">
        <v>0</v>
      </c>
      <c r="FW114">
        <v>0</v>
      </c>
      <c r="FY114">
        <v>0.5</v>
      </c>
      <c r="FZ114">
        <v>303</v>
      </c>
      <c r="GA114">
        <v>0.5</v>
      </c>
      <c r="GB114">
        <v>303</v>
      </c>
      <c r="GC114">
        <v>1.5</v>
      </c>
      <c r="GD114">
        <v>664.75</v>
      </c>
      <c r="GE114">
        <v>2.35</v>
      </c>
      <c r="GF114">
        <v>997.59541984732823</v>
      </c>
      <c r="GG114">
        <v>1.5</v>
      </c>
      <c r="GH114">
        <v>1094</v>
      </c>
      <c r="GI114">
        <v>3.8</v>
      </c>
      <c r="GJ114">
        <v>1569.125</v>
      </c>
      <c r="GK114">
        <v>2.4444444444444446</v>
      </c>
      <c r="GL114">
        <v>1411</v>
      </c>
      <c r="GM114">
        <v>2.5862068965517242</v>
      </c>
      <c r="GN114">
        <v>1410.8235294117646</v>
      </c>
      <c r="GO114">
        <v>3.5555555555555554</v>
      </c>
      <c r="GP114">
        <v>1020</v>
      </c>
      <c r="GQ114">
        <v>3</v>
      </c>
      <c r="GR114">
        <v>1362.5714285714287</v>
      </c>
      <c r="GS114">
        <v>3</v>
      </c>
      <c r="GT114">
        <v>1103.3333333333333</v>
      </c>
      <c r="GU114">
        <v>3.1724137931034484</v>
      </c>
      <c r="GV114">
        <v>1145.92</v>
      </c>
      <c r="GW114">
        <v>2.8793103448275863</v>
      </c>
      <c r="GX114">
        <v>1253.1428571428571</v>
      </c>
      <c r="GY114">
        <v>4.8</v>
      </c>
      <c r="GZ114">
        <v>2142.25</v>
      </c>
      <c r="HA114">
        <v>2.4</v>
      </c>
      <c r="HB114">
        <v>1283.5</v>
      </c>
      <c r="HC114">
        <v>3.7777777777777777</v>
      </c>
      <c r="HD114">
        <v>1850.5714285714287</v>
      </c>
      <c r="HE114">
        <v>3.6551724137931036</v>
      </c>
      <c r="HF114">
        <v>1799.6666666666667</v>
      </c>
      <c r="HG114">
        <v>3.5555555555555554</v>
      </c>
      <c r="HH114">
        <v>1236.5</v>
      </c>
      <c r="HI114">
        <v>3.9</v>
      </c>
      <c r="HJ114">
        <v>1794.4285714285713</v>
      </c>
      <c r="HK114">
        <v>4</v>
      </c>
      <c r="HL114">
        <v>1424.75</v>
      </c>
      <c r="HM114">
        <v>3.8275862068965516</v>
      </c>
      <c r="HN114">
        <v>1471.7826086956522</v>
      </c>
      <c r="HO114">
        <v>3.7413793103448274</v>
      </c>
      <c r="HP114">
        <v>1628.2727272727273</v>
      </c>
      <c r="HQ114">
        <v>3.3103448275862069</v>
      </c>
      <c r="HR114">
        <v>1445.0697674418604</v>
      </c>
      <c r="HS114">
        <v>1.1000000000000001</v>
      </c>
      <c r="HT114">
        <v>505</v>
      </c>
      <c r="HU114">
        <v>1.5</v>
      </c>
      <c r="HV114">
        <v>730.16666666666663</v>
      </c>
      <c r="HW114">
        <v>1.5555555555555556</v>
      </c>
      <c r="HX114">
        <v>482.33333333333331</v>
      </c>
      <c r="HY114">
        <v>1.3793103448275863</v>
      </c>
      <c r="HZ114">
        <v>572.5</v>
      </c>
      <c r="IA114">
        <v>1.3333333333333333</v>
      </c>
      <c r="IB114">
        <v>403.71428571428572</v>
      </c>
      <c r="IC114">
        <v>1.2</v>
      </c>
      <c r="ID114">
        <v>566.85714285714289</v>
      </c>
      <c r="IE114">
        <v>1.3</v>
      </c>
      <c r="IF114">
        <v>510.5</v>
      </c>
      <c r="IG114">
        <v>1.2758620689655173</v>
      </c>
      <c r="IH114">
        <v>492.85</v>
      </c>
      <c r="II114">
        <v>1.3275862068965518</v>
      </c>
      <c r="IJ114">
        <v>530.57894736842104</v>
      </c>
      <c r="IK114">
        <v>1.3275862068965518</v>
      </c>
      <c r="IL114">
        <v>530.57894736842104</v>
      </c>
      <c r="IM114">
        <v>2.6494252873563218</v>
      </c>
      <c r="IN114">
        <v>1164.8225806451612</v>
      </c>
      <c r="IS114">
        <v>7</v>
      </c>
      <c r="IT114">
        <v>2140</v>
      </c>
      <c r="IU114">
        <v>7</v>
      </c>
      <c r="IV114">
        <v>2140</v>
      </c>
      <c r="IW114">
        <v>6</v>
      </c>
      <c r="IX114">
        <v>2315</v>
      </c>
      <c r="JC114">
        <v>6</v>
      </c>
      <c r="JD114">
        <v>2315</v>
      </c>
      <c r="JE114">
        <v>6.5</v>
      </c>
      <c r="JF114">
        <v>2227.5</v>
      </c>
      <c r="JK114">
        <v>1</v>
      </c>
      <c r="JL114">
        <v>86</v>
      </c>
      <c r="JM114">
        <v>1</v>
      </c>
      <c r="JN114">
        <v>86</v>
      </c>
      <c r="JO114">
        <v>0</v>
      </c>
      <c r="JU114">
        <v>0</v>
      </c>
      <c r="JW114">
        <v>0.5</v>
      </c>
      <c r="JX114">
        <v>86</v>
      </c>
      <c r="JY114">
        <v>3.5</v>
      </c>
      <c r="JZ114">
        <v>1513.6666666666667</v>
      </c>
      <c r="KE114">
        <v>2</v>
      </c>
      <c r="KF114">
        <v>373</v>
      </c>
      <c r="KG114">
        <v>2</v>
      </c>
      <c r="KH114">
        <v>373</v>
      </c>
      <c r="KI114">
        <v>1</v>
      </c>
      <c r="KJ114">
        <v>384</v>
      </c>
      <c r="KO114">
        <v>1</v>
      </c>
      <c r="KP114">
        <v>384</v>
      </c>
      <c r="KQ114">
        <v>1.5</v>
      </c>
      <c r="KR114">
        <v>378.5</v>
      </c>
      <c r="KS114">
        <v>1.5</v>
      </c>
      <c r="KT114">
        <v>378.5</v>
      </c>
      <c r="KU114">
        <v>2.8333333333333335</v>
      </c>
      <c r="KV114">
        <v>1059.5999999999999</v>
      </c>
      <c r="KW114">
        <v>2.6555555555555554</v>
      </c>
      <c r="KX114">
        <v>1160.7441860465117</v>
      </c>
      <c r="KY114" s="15">
        <f>Tabla2[[#This Row],[ROS_NUM_COR_COD_ROS_TG_NEG]]-Tabla2[[#This Row],[PAS_NUM_COR_COD_ROS_TG_NEG]]</f>
        <v>1.2555555555555555</v>
      </c>
      <c r="KZ114" s="15">
        <f>Tabla2[[#This Row],[ROS_DUR_COR_COD_ROS_TG_NEG]]-Tabla2[[#This Row],[PAS_DUR_COR_COD_ROS_TG_NEG]]</f>
        <v>211.83333333333326</v>
      </c>
      <c r="LA114" s="15">
        <f>Tabla2[[#This Row],[ROS_NUM_COR_COD_ROS_TG_NEU]]-Tabla2[[#This Row],[PAS_NUM_COR_COD_ROS_TG_NEU]]</f>
        <v>1.1999999999999997</v>
      </c>
      <c r="LB114" s="15">
        <f>Tabla2[[#This Row],[ROS_DUR_COR_COD_ROS_TG_NEU]]-Tabla2[[#This Row],[PAS_DUR_COR_COD_ROS_TG_NEU]]</f>
        <v>797.7619047619047</v>
      </c>
      <c r="LC114" s="15">
        <f>Tabla2[[#This Row],[ROS_NUM_COR_COD_ROS_TG_POS]]-Tabla2[[#This Row],[PAS_NUM_COR_COD_ROS_TG_POS]]</f>
        <v>1.75</v>
      </c>
      <c r="LD114" s="15">
        <f>Tabla2[[#This Row],[ROS_DUR_COR_COD_ROS_TG_POS]]-Tabla2[[#This Row],[PAS_DUR_COR_COD_ROS_TG_POS]]</f>
        <v>481.41666666666663</v>
      </c>
      <c r="LE114" s="15">
        <f>Tabla2[[#This Row],[ROS_NUM_COR_COD_ROS_TG_TOT]]-Tabla2[[#This Row],[PAS_NUM_COR_COD_ROS_TG_TOT]]</f>
        <v>1.4109195402298851</v>
      </c>
      <c r="LF114" s="15">
        <f>Tabla2[[#This Row],[ROS_DUR_COR_COD_ROS_TG_TOT]]-Tabla2[[#This Row],[PAS_DUR_COR_COD_ROS_TG_TOT]]</f>
        <v>483.56038647343007</v>
      </c>
      <c r="LG114" s="15">
        <f>Tabla2[[#This Row],[ROS_NUM_COR_COD_ESC_TG_NEG]]-Tabla2[[#This Row],[PAS_NUM_COR_COD_ESC_TG_NEG]]</f>
        <v>1.2555555555555555</v>
      </c>
      <c r="LH114" s="15">
        <f>Tabla2[[#This Row],[ROS_DUR_COR_COD_ESC_TG_NEG]]-Tabla2[[#This Row],[PAS_DUR_COR_COD_ESC_TG_NEG]]</f>
        <v>7.4166666666666288</v>
      </c>
      <c r="LI114" s="15">
        <f>Tabla2[[#This Row],[ROS_NUM_COR_COD_ESC_TG_NEU]]-Tabla2[[#This Row],[PAS_NUM_COR_COD_ESC_TG_NEU]]</f>
        <v>0.75</v>
      </c>
      <c r="LJ114" s="15">
        <f>Tabla2[[#This Row],[ROS_NUM_COR_COD_ESC_TG_NEG]]-Tabla2[[#This Row],[PAS_NUM_COR_COD_ESC_TG_NEG]]</f>
        <v>1.2555555555555555</v>
      </c>
      <c r="LK114" s="15">
        <f>Tabla2[[#This Row],[ROS_NUM_COR_COD_ESC_TG_POS]]-Tabla2[[#This Row],[PAS_NUM_COR_COD_ESC_TG_POS]]</f>
        <v>0.14999999999999991</v>
      </c>
      <c r="LL114" s="15">
        <f>Tabla2[[#This Row],[ROS_DUR_COR_COD_ESC_TG_POS]]-Tabla2[[#This Row],[PAS_DUR_COR_COD_ESC_TG_POS]]</f>
        <v>345.56862745098033</v>
      </c>
      <c r="LM114" s="15">
        <f>Tabla2[[#This Row],[ROS_NUM_COR_COD_ESC_TG_TOT]]-Tabla2[[#This Row],[PAS_NUM_COR_COD_ESC_TG_TOT]]</f>
        <v>0.70574712643678161</v>
      </c>
      <c r="LN114" s="15">
        <f>Tabla2[[#This Row],[ROS_DUR_COR_COD_ESC_TG_TOT]]-Tabla2[[#This Row],[PAS_DUR_COR_COD_ESC_TG_TOT]]</f>
        <v>333.01302325581401</v>
      </c>
      <c r="LO114" s="15">
        <f>Tabla2[[#This Row],[PAS_NUM_COR_COD_ROS_TG_NEG]]-Tabla2[[#This Row],[ESC_NUM_COR_COD_ROS_TG_NEG]]</f>
        <v>0.69999999999999973</v>
      </c>
      <c r="LP114" s="15">
        <f>Tabla2[[#This Row],[PAS_DUR_COR_COD_ROS_TG_NEG]]-Tabla2[[#This Row],[ESC_DUR_COR_COD_ROS_TG_NEG]]</f>
        <v>-381.08333333333326</v>
      </c>
      <c r="LQ114" s="15">
        <f>Tabla2[[#This Row],[PAS_NUM_COR_COD_ROS_TG_NEU]]-Tabla2[[#This Row],[ESC_NUM_COR_COD_ROS_TG_NEU]]</f>
        <v>1.4000000000000001</v>
      </c>
      <c r="LR114" s="15">
        <f>Tabla2[[#This Row],[PAS_DUR_COR_COD_ROS_TG_NEU]]-Tabla2[[#This Row],[ESC_DUR_COR_COD_ROS_TG_NEU]]</f>
        <v>189.26666666666665</v>
      </c>
      <c r="LS114" s="15">
        <f>Tabla2[[#This Row],[PAS_NUM_COR_COD_ROS_TG_POS]]-Tabla2[[#This Row],[ESC_NUM_COR_COD_ROS_TG_POS]]</f>
        <v>0.80555555555555558</v>
      </c>
      <c r="LT114" s="15">
        <f>Tabla2[[#This Row],[PAS_DUR_COR_COD_ROS_TG_POS]]-Tabla2[[#This Row],[ESC_DUR_COR_COD_ROS_TG_POS]]</f>
        <v>192.93333333333339</v>
      </c>
      <c r="LU114" s="15">
        <f>Tabla2[[#This Row],[PAS_NUM_COR_COD_ROS_TG_TOT]]-Tabla2[[#This Row],[ESC_NUM_COR_COD_ROS_TG_TOT]]</f>
        <v>0.96839080459770099</v>
      </c>
      <c r="LV114" s="15">
        <f>Tabla2[[#This Row],[PAS_DUR_COR_COD_ROS_TG_TOT]]-Tabla2[[#This Row],[ESC_DUR_COR_COD_ROS_TG_TOT]]</f>
        <v>30.222222222222172</v>
      </c>
      <c r="LW114" s="15">
        <f>Tabla2[[#This Row],[PAS_NUM_COR_COD_ESC_TG_NEG]]-Tabla2[[#This Row],[ESC_NUM_COR_COD_ESC_TG_NEG]]</f>
        <v>-1.2000000000000002</v>
      </c>
      <c r="LX114" s="15">
        <f>Tabla2[[#This Row],[PAS_DUR_COR_COD_ESC_TG_NEG]]-Tabla2[[#This Row],[ESC_DUR_COR_COD_ESC_TG_NEG]]</f>
        <v>-362.29166666666663</v>
      </c>
      <c r="LY114" s="15">
        <f>Tabla2[[#This Row],[PAS_NUM_COR_COD_ESC_TG_NEU]]-Tabla2[[#This Row],[ESC_NUM_COR_COD_ESC_TG_NEU]]</f>
        <v>-2.1500000000000004</v>
      </c>
      <c r="LZ114" s="15">
        <f>Tabla2[[#This Row],[PAS_DUR_COR_COD_ESC_TG_NEU]]-Tabla2[[#This Row],[ESC_DUR_COR_COD_ESC_TG_NEU]]</f>
        <v>-652.58571428571429</v>
      </c>
      <c r="MA114" s="15">
        <f>Tabla2[[#This Row],[PAS_NUM_COR_COD_ESC_TG_POS]]-Tabla2[[#This Row],[ESC_NUM_COR_COD_ESC_TG_POS]]</f>
        <v>-0.92777777777777759</v>
      </c>
      <c r="MB114" s="15">
        <f>Tabla2[[#This Row],[PAS_DUR_COR_COD_ESC_TG_POS]]-Tabla2[[#This Row],[ESC_DUR_COR_COD_ESC_TG_POS]]</f>
        <v>-639.36029411764707</v>
      </c>
      <c r="MC114" s="15">
        <f>Tabla2[[#This Row],[PAS_NUM_COR_COD_ESC_TG_TOT]]-Tabla2[[#This Row],[ESC_NUM_COR_COD_ESC_TG_TOT]]</f>
        <v>-1.4298850574712643</v>
      </c>
      <c r="MD114" s="15">
        <f>Tabla2[[#This Row],[PAS_DUR_COR_COD_ESC_TG_TOT]]-Tabla2[[#This Row],[ESC_DUR_COR_COD_ESC_TG_TOT]]</f>
        <v>-563.59302325581393</v>
      </c>
      <c r="ME114" s="42">
        <f>Tabla25[[#This Row],[PAS_NUM_COR_COD_ROS_TG_NEG]]-Tabla25[[#This Row],[PAS_NUM_COR_COD_ESC_TG_NEG]]</f>
        <v>0</v>
      </c>
      <c r="MF114" s="42">
        <f>Tabla25[[#This Row],[PAS_NUM_COR_COD_ROS_TG_NEU]]-Tabla25[[#This Row],[PAS_NUM_COR_COD_ESC_TG_NEU]]</f>
        <v>0.45000000000000018</v>
      </c>
      <c r="MG114" s="42">
        <f>Tabla25[[#This Row],[PAS_NUM_COR_COD_ROS_TG_POS]]-Tabla25[[#This Row],[PAS_NUM_COR_COD_ESC_TG_POS]]</f>
        <v>-0.60000000000000009</v>
      </c>
      <c r="MH114" s="42">
        <f>Tabla25[[#This Row],[PAS_NUM_COR_COD_ROS_TG_TOT]]-Tabla25[[#This Row],[PAS_NUM_COR_COD_ESC_TG_TOT]]</f>
        <v>-5.0000000000000266E-2</v>
      </c>
      <c r="MI114" s="42">
        <f>Tabla25[[#This Row],[PAS_DUR_COR_COD_ROS_TG_NEG]]-Tabla25[[#This Row],[PAS_DUR_COR_COD_ESC_TG_NEG]]</f>
        <v>12.083333333333371</v>
      </c>
      <c r="MJ114" s="42">
        <f>Tabla25[[#This Row],[PAS_DUR_COR_COD_ROS_TG_NEU]]-Tabla25[[#This Row],[PAS_DUR_COR_COD_ESC_TG_NEU]]</f>
        <v>287.95238095238096</v>
      </c>
      <c r="MK114" s="42">
        <f>Tabla25[[#This Row],[PAS_DUR_COR_COD_ROS_TG_POS]]-Tabla25[[#This Row],[PAS_DUR_COR_COD_ESC_TG_POS]]</f>
        <v>185.56862745098044</v>
      </c>
      <c r="ML114" s="42">
        <f>Tabla25[[#This Row],[PAS_DUR_COR_COD_ROS_TG_TOT]]-Tabla25[[#This Row],[PAS_DUR_COR_COD_ESC_TG_TOT]]</f>
        <v>175.3152454780361</v>
      </c>
      <c r="MM114" s="44">
        <f>Tabla25[[#This Row],[ESC_NUM_COR_COD_ROS_TG_NEG]]-Tabla25[[#This Row],[ESC_NUM_COR_COD_ESC_TG_NEG]]</f>
        <v>-1.9</v>
      </c>
      <c r="MN114" s="44">
        <f>Tabla25[[#This Row],[ESC_NUM_COR_COD_ROS_TG_NEU]]-Tabla25[[#This Row],[ESC_NUM_COR_COD_ESC_TG_NEU]]</f>
        <v>-3.1000000000000005</v>
      </c>
      <c r="MO114" s="44">
        <f>Tabla25[[#This Row],[ESC_NUM_COR_COD_ROS_TG_POS]]-Tabla25[[#This Row],[ESC_NUM_COR_COD_ESC_TG_POS]]</f>
        <v>-2.333333333333333</v>
      </c>
      <c r="MP114" s="44">
        <f>Tabla25[[#This Row],[ESC_NUM_COR_COD_ROS_TG_TOT]]-Tabla25[[#This Row],[ESC_NUM_COR_COD_ESC_TG_TOT]]</f>
        <v>-2.4482758620689653</v>
      </c>
      <c r="MQ114" s="44">
        <f>Tabla25[[#This Row],[ESC_DUR_COR_COD_ROS_TG_NEG]]-Tabla25[[#This Row],[ESC_DUR_COR_COD_ESC_TG_NEG]]</f>
        <v>30.875</v>
      </c>
      <c r="MR114" s="44">
        <f>Tabla25[[#This Row],[ESC_DUR_COR_COD_ROS_TG_NEU]]-Tabla25[[#This Row],[ESC_DUR_COR_COD_ESC_TG_NEU]]</f>
        <v>-553.9</v>
      </c>
      <c r="MS114" s="44">
        <f>Tabla25[[#This Row],[ESC_DUR_COR_COD_ROS_TG_POS]]-Tabla25[[#This Row],[ESC_DUR_COR_COD_ESC_TG_POS]]</f>
        <v>-646.72500000000002</v>
      </c>
      <c r="MT114" s="44">
        <f>Tabla25[[#This Row],[ESC_DUR_COR_COD_ROS_TG_TOT]]-Tabla25[[#This Row],[ESC_DUR_COR_COD_ESC_TG_TOT]]</f>
        <v>-418.5</v>
      </c>
      <c r="MU114" s="47">
        <f>Tabla25[[#This Row],[ROS_NUM_COR_COD_ROS_TG_NEG]]-Tabla25[[#This Row],[ROS_NUM_COR_COD_ESC_TG_NEG]]</f>
        <v>0</v>
      </c>
      <c r="MV114" s="47">
        <f>Tabla25[[#This Row],[ROS_NUM_COR_COD_ROS_TG_NEU]]-Tabla25[[#This Row],[ROS_NUM_COR_COD_ESC_TG_NEU]]</f>
        <v>0.89999999999999991</v>
      </c>
      <c r="MW114" s="47">
        <f>Tabla25[[#This Row],[ROS_NUM_COR_COD_ROS_TG_POS]]-Tabla25[[#This Row],[ROS_NUM_COR_COD_ESC_TG_POS]]</f>
        <v>1</v>
      </c>
      <c r="MX114" s="47">
        <f>Tabla25[[#This Row],[ROS_NUM_COR_COD_ROS_TG_TOT]]-Tabla25[[#This Row],[ROS_NUM_COR_COD_ESC_TG_TOT]]</f>
        <v>0.6551724137931032</v>
      </c>
      <c r="MY114" s="47">
        <f>Tabla25[[#This Row],[ROS_DUR_COR_COD_ROS_TG_NEG]]-Tabla25[[#This Row],[ROS_DUR_COR_COD_ESC_TG_NEG]]</f>
        <v>216.5</v>
      </c>
      <c r="MZ114" s="47">
        <f>Tabla25[[#This Row],[ROS_DUR_COR_COD_ROS_TG_NEU]]-Tabla25[[#This Row],[ROS_DUR_COR_COD_ESC_TG_NEU]]</f>
        <v>431.85714285714266</v>
      </c>
      <c r="NA114" s="47">
        <f>Tabla25[[#This Row],[ROS_DUR_COR_COD_ROS_TG_POS]]-Tabla25[[#This Row],[ROS_DUR_COR_COD_ESC_TG_POS]]</f>
        <v>321.41666666666674</v>
      </c>
      <c r="NB114" s="47">
        <f>Tabla25[[#This Row],[ROS_DUR_COR_COD_ROS_TG_TOT]]-Tabla25[[#This Row],[ROS_DUR_COR_COD_ESC_TG_TOT]]</f>
        <v>325.86260869565217</v>
      </c>
      <c r="NC114">
        <v>292</v>
      </c>
      <c r="ND114">
        <v>367.28571428571428</v>
      </c>
      <c r="NE114">
        <v>304.75</v>
      </c>
      <c r="NF114">
        <v>319.3478260869565</v>
      </c>
      <c r="NG114">
        <v>250.77777777777777</v>
      </c>
      <c r="NH114">
        <v>386.28571428571428</v>
      </c>
      <c r="NI114">
        <v>313</v>
      </c>
      <c r="NJ114">
        <v>311.12</v>
      </c>
      <c r="NK114">
        <v>388.5</v>
      </c>
      <c r="NL114">
        <v>309.39999999999998</v>
      </c>
      <c r="NM114">
        <v>244.8</v>
      </c>
      <c r="NN114">
        <v>308.92857142857144</v>
      </c>
      <c r="NO114">
        <v>278</v>
      </c>
      <c r="NP114">
        <v>332</v>
      </c>
      <c r="NQ114">
        <v>278.5</v>
      </c>
      <c r="NR114">
        <v>298.92307692307691</v>
      </c>
      <c r="NS114">
        <v>279.66666666666669</v>
      </c>
      <c r="NT114">
        <v>217.83333333333334</v>
      </c>
      <c r="NU114">
        <v>274.58333333333331</v>
      </c>
      <c r="NV114">
        <v>257.36111111111109</v>
      </c>
      <c r="NW114">
        <v>251.33333333333334</v>
      </c>
      <c r="NX114">
        <v>260.64285714285717</v>
      </c>
      <c r="NY114">
        <v>248.41176470588235</v>
      </c>
      <c r="NZ114">
        <v>253.2093023255814</v>
      </c>
      <c r="OA114" s="15">
        <f>Tabla2[[#This Row],[ROS_1DU_COR_COD_ROS_TG_NEG]]-Tabla2[[#This Row],[PAS_1DU_COR_COD_ROS_TG_NEG]]</f>
        <v>12.333333333333314</v>
      </c>
      <c r="OB114" s="15">
        <f>Tabla2[[#This Row],[ROS_1DU_COR_COD_ROS_TG_NEU]]-Tabla2[[#This Row],[PAS_1DU_COR_COD_ROS_TG_NEU]]</f>
        <v>149.45238095238093</v>
      </c>
      <c r="OC114" s="15">
        <f>Tabla2[[#This Row],[ROS_1DU_COR_COD_ROS_TG_POS]]-Tabla2[[#This Row],[PAS_1DU_COR_COD_ROS_TG_POS]]</f>
        <v>30.166666666666686</v>
      </c>
      <c r="OD114" s="15">
        <f>Tabla2[[#This Row],[ROS_1DU_COR_COD_ROS_TG_TOT]]-Tabla2[[#This Row],[PAS_1DU_COR_COD_ROS_TG_TOT]]</f>
        <v>61.986714975845416</v>
      </c>
      <c r="OE114" s="15">
        <f>Tabla2[[#This Row],[ROS_1DU_COR_COD_ESC_TG_NEG]]-Tabla2[[#This Row],[PAS_1DU_COR_COD_ESC_TG_NEG]]</f>
        <v>-0.55555555555557135</v>
      </c>
      <c r="OF114" s="15">
        <f>Tabla2[[#This Row],[ROS_1DU_COR_COD_ESC_TG_NEU]]-Tabla2[[#This Row],[PAS_1DU_COR_COD_ESC_TG_NEU]]</f>
        <v>125.64285714285711</v>
      </c>
      <c r="OG114" s="15">
        <f>Tabla2[[#This Row],[ROS_1DU_COR_COD_ESC_TG_POS]]-Tabla2[[#This Row],[PAS_1DU_COR_COD_ESC_TG_POS]]</f>
        <v>64.588235294117652</v>
      </c>
      <c r="OH114" s="15">
        <f>Tabla2[[#This Row],[ROS_1DU_COR_COD_ESC_TG_TOT]]-Tabla2[[#This Row],[PAS_1DU_COR_COD_ESC_TG_TOT]]</f>
        <v>57.9106976744186</v>
      </c>
      <c r="OI114" s="15">
        <f>Tabla2[[#This Row],[PAS_1DU_COR_COD_ROS_TG_NEG]]-Tabla2[[#This Row],[ESC_1DU_COR_COD_ROS_TG_NEG]]</f>
        <v>-108.83333333333331</v>
      </c>
      <c r="OJ114" s="15">
        <f>Tabla2[[#This Row],[PAS_1DU_COR_COD_ROS_TG_NEU]]-Tabla2[[#This Row],[ESC_1DU_COR_COD_ROS_TG_NEU]]</f>
        <v>-91.566666666666634</v>
      </c>
      <c r="OK114" s="15">
        <f>Tabla2[[#This Row],[PAS_1DU_COR_COD_ROS_TG_POS]]-Tabla2[[#This Row],[ESC_1DU_COR_COD_ROS_TG_POS]]</f>
        <v>29.783333333333303</v>
      </c>
      <c r="OL114" s="15">
        <f>Tabla2[[#This Row],[PAS_1DU_COR_COD_ROS_TG_TOT]]-Tabla2[[#This Row],[ESC_1DU_COR_COD_ROS_TG_TOT]]</f>
        <v>-51.567460317460359</v>
      </c>
      <c r="OM114" s="15">
        <f>Tabla2[[#This Row],[PAS_1DU_COR_COD_ESC_TG_NEG]]-Tabla2[[#This Row],[ESC_1DU_COR_COD_ESC_TG_NEG]]</f>
        <v>-26.666666666666657</v>
      </c>
      <c r="ON114" s="15">
        <f>Tabla2[[#This Row],[PAS_1DU_COR_COD_ESC_TG_NEU]]-Tabla2[[#This Row],[ESC_1DU_COR_COD_ESC_TG_NEU]]</f>
        <v>-71.357142857142833</v>
      </c>
      <c r="OO114" s="15">
        <f>Tabla2[[#This Row],[PAS_1DU_COR_COD_ESC_TG_POS]]-Tabla2[[#This Row],[ESC_1DU_COR_COD_ESC_TG_POS]]</f>
        <v>-30.088235294117652</v>
      </c>
      <c r="OP114" s="15">
        <f>Tabla2[[#This Row],[PAS_1DU_COR_COD_ESC_TG_TOT]]-Tabla2[[#This Row],[ESC_1DU_COR_COD_ESC_TG_TOT]]</f>
        <v>-45.713774597495501</v>
      </c>
      <c r="OQ114" s="61">
        <v>41.222222222222229</v>
      </c>
      <c r="OR114" s="62">
        <v>-19</v>
      </c>
      <c r="OS114" s="62">
        <v>-8.25</v>
      </c>
      <c r="OT114" s="62">
        <v>8.2278260869564974</v>
      </c>
      <c r="OU114" s="62">
        <v>110.5</v>
      </c>
      <c r="OV114" s="62">
        <v>-22.600000000000023</v>
      </c>
      <c r="OW114" s="62">
        <v>-33.699999999999989</v>
      </c>
      <c r="OX114" s="62">
        <v>10.005494505494539</v>
      </c>
      <c r="OY114" s="62">
        <v>28.333333333333343</v>
      </c>
      <c r="OZ114" s="62">
        <v>-42.809523809523824</v>
      </c>
      <c r="PA114" s="62">
        <v>26.171568627450966</v>
      </c>
      <c r="PB114" s="62">
        <v>4.1518087855296812</v>
      </c>
    </row>
    <row r="115" spans="1:418" x14ac:dyDescent="0.3">
      <c r="A115" s="2" t="s">
        <v>113</v>
      </c>
      <c r="B115" s="2">
        <v>40</v>
      </c>
      <c r="C115" s="2">
        <v>1</v>
      </c>
      <c r="D115" s="2">
        <v>40</v>
      </c>
      <c r="E115">
        <v>2.6842105263157894</v>
      </c>
      <c r="F115">
        <v>1336.4166666666667</v>
      </c>
      <c r="G115">
        <v>3.2</v>
      </c>
      <c r="H115">
        <v>1127.2352941176471</v>
      </c>
      <c r="I115">
        <v>3.35</v>
      </c>
      <c r="J115">
        <v>1014.5</v>
      </c>
      <c r="K115">
        <v>3.0847457627118646</v>
      </c>
      <c r="L115">
        <v>1132.4489795918366</v>
      </c>
      <c r="M115">
        <v>3.1578947368421053</v>
      </c>
      <c r="N115">
        <v>1109.25</v>
      </c>
      <c r="O115">
        <v>2.75</v>
      </c>
      <c r="P115">
        <v>1089.5999999999999</v>
      </c>
      <c r="Q115">
        <v>2.65</v>
      </c>
      <c r="R115">
        <v>1002.2352941176471</v>
      </c>
      <c r="S115">
        <v>2.847457627118644</v>
      </c>
      <c r="T115">
        <v>1065.2083333333333</v>
      </c>
      <c r="U115">
        <v>2.9661016949152543</v>
      </c>
      <c r="V115">
        <v>1099.1752577319587</v>
      </c>
      <c r="W115">
        <v>1.6842105263157894</v>
      </c>
      <c r="X115">
        <v>460.10526315789474</v>
      </c>
      <c r="Y115">
        <v>1.85</v>
      </c>
      <c r="Z115">
        <v>492.3</v>
      </c>
      <c r="AA115">
        <v>1.65</v>
      </c>
      <c r="AB115">
        <v>471.3</v>
      </c>
      <c r="AC115">
        <v>1.728813559322034</v>
      </c>
      <c r="AD115">
        <v>474.81355932203388</v>
      </c>
      <c r="AE115">
        <v>1.728813559322034</v>
      </c>
      <c r="AF115">
        <v>474.81355932203388</v>
      </c>
      <c r="AG115">
        <v>2.5536723163841808</v>
      </c>
      <c r="AH115">
        <v>863.03846153846155</v>
      </c>
      <c r="AI115">
        <v>5</v>
      </c>
      <c r="AJ115">
        <v>1678</v>
      </c>
      <c r="AO115">
        <v>5</v>
      </c>
      <c r="AP115">
        <v>1678</v>
      </c>
      <c r="AQ115">
        <v>0</v>
      </c>
      <c r="AW115">
        <v>0</v>
      </c>
      <c r="AY115">
        <v>2.5</v>
      </c>
      <c r="AZ115">
        <v>1678</v>
      </c>
      <c r="BA115">
        <v>3</v>
      </c>
      <c r="BB115">
        <v>592</v>
      </c>
      <c r="BG115">
        <v>3</v>
      </c>
      <c r="BH115">
        <v>592</v>
      </c>
      <c r="BI115">
        <v>3</v>
      </c>
      <c r="BJ115">
        <v>592</v>
      </c>
      <c r="BK115">
        <v>2.6666666666666665</v>
      </c>
      <c r="BL115">
        <v>1135</v>
      </c>
      <c r="BM115">
        <v>2.5555555555555554</v>
      </c>
      <c r="BN115">
        <v>866.48101265822788</v>
      </c>
      <c r="BO115">
        <v>1.5</v>
      </c>
      <c r="BP115">
        <v>546.66666666666663</v>
      </c>
      <c r="BQ115">
        <v>2.4</v>
      </c>
      <c r="BR115">
        <v>1017.5714285714286</v>
      </c>
      <c r="BS115">
        <v>2.2000000000000002</v>
      </c>
      <c r="BT115">
        <v>991.33333333333337</v>
      </c>
      <c r="BU115">
        <v>2.0333333333333332</v>
      </c>
      <c r="BV115">
        <v>860.57894736842104</v>
      </c>
      <c r="BW115">
        <v>1.9</v>
      </c>
      <c r="BX115">
        <v>846.16666666666663</v>
      </c>
      <c r="BY115">
        <v>0.9</v>
      </c>
      <c r="BZ115">
        <v>402.6</v>
      </c>
      <c r="CA115">
        <v>1.3</v>
      </c>
      <c r="CB115">
        <v>831.2</v>
      </c>
      <c r="CC115">
        <v>1.3666666666666667</v>
      </c>
      <c r="CD115">
        <v>702.875</v>
      </c>
      <c r="CE115">
        <v>1.7</v>
      </c>
      <c r="CF115">
        <v>788.48571428571427</v>
      </c>
      <c r="CG115">
        <v>2.4</v>
      </c>
      <c r="CH115">
        <v>1442.2</v>
      </c>
      <c r="CI115">
        <v>2.2000000000000002</v>
      </c>
      <c r="CJ115">
        <v>1097.4000000000001</v>
      </c>
      <c r="CK115">
        <v>2.6</v>
      </c>
      <c r="CL115">
        <v>1551.2</v>
      </c>
      <c r="CM115">
        <v>2.4</v>
      </c>
      <c r="CN115">
        <v>1363.6</v>
      </c>
      <c r="CO115">
        <v>2.1</v>
      </c>
      <c r="CP115">
        <v>1236.4000000000001</v>
      </c>
      <c r="CQ115">
        <v>2.2000000000000002</v>
      </c>
      <c r="CR115">
        <v>1242</v>
      </c>
      <c r="CS115">
        <v>2.6</v>
      </c>
      <c r="CT115">
        <v>1435</v>
      </c>
      <c r="CU115">
        <v>2.2999999999999998</v>
      </c>
      <c r="CV115">
        <v>1304.4666666666667</v>
      </c>
      <c r="CW115">
        <v>2.35</v>
      </c>
      <c r="CX115">
        <v>1334.0333333333333</v>
      </c>
      <c r="CY115">
        <v>2.0249999999999999</v>
      </c>
      <c r="CZ115">
        <v>1040.2769230769231</v>
      </c>
      <c r="DA115">
        <v>1.5</v>
      </c>
      <c r="DB115">
        <v>467.77777777777777</v>
      </c>
      <c r="DC115">
        <v>1</v>
      </c>
      <c r="DD115">
        <v>557.79999999999995</v>
      </c>
      <c r="DE115">
        <v>0.9</v>
      </c>
      <c r="DF115">
        <v>331.42857142857144</v>
      </c>
      <c r="DG115">
        <v>1.1333333333333333</v>
      </c>
      <c r="DH115">
        <v>443.76190476190476</v>
      </c>
      <c r="DI115">
        <v>0.6</v>
      </c>
      <c r="DJ115">
        <v>308.75</v>
      </c>
      <c r="DK115">
        <v>0.8</v>
      </c>
      <c r="DL115">
        <v>649.75</v>
      </c>
      <c r="DM115">
        <v>1.1000000000000001</v>
      </c>
      <c r="DN115">
        <v>426.57142857142856</v>
      </c>
      <c r="DO115">
        <v>0.83333333333333337</v>
      </c>
      <c r="DP115">
        <v>454.66666666666669</v>
      </c>
      <c r="DQ115">
        <v>0.98333333333333328</v>
      </c>
      <c r="DR115">
        <v>448.30555555555554</v>
      </c>
      <c r="DS115">
        <v>0.98333333333333328</v>
      </c>
      <c r="DT115">
        <v>448.30555555555554</v>
      </c>
      <c r="DU115">
        <v>1.6777777777777778</v>
      </c>
      <c r="DV115">
        <v>829.2772277227723</v>
      </c>
      <c r="GE115">
        <v>1.6777777777777778</v>
      </c>
      <c r="GF115">
        <v>829.2772277227723</v>
      </c>
      <c r="GG115">
        <v>2.5</v>
      </c>
      <c r="GH115">
        <v>1189.5</v>
      </c>
      <c r="GI115">
        <v>3.7</v>
      </c>
      <c r="GJ115">
        <v>1038.5555555555557</v>
      </c>
      <c r="GK115">
        <v>3.6666666666666665</v>
      </c>
      <c r="GL115">
        <v>1063.25</v>
      </c>
      <c r="GM115">
        <v>3.2758620689655173</v>
      </c>
      <c r="GN115">
        <v>1086.5217391304348</v>
      </c>
      <c r="GO115">
        <v>3.1111111111111112</v>
      </c>
      <c r="GP115">
        <v>1142.2857142857142</v>
      </c>
      <c r="GQ115">
        <v>1.7</v>
      </c>
      <c r="GR115">
        <v>765.42857142857144</v>
      </c>
      <c r="GS115">
        <v>1.5555555555555556</v>
      </c>
      <c r="GT115">
        <v>783.4</v>
      </c>
      <c r="GU115">
        <v>2.1071428571428572</v>
      </c>
      <c r="GV115">
        <v>909</v>
      </c>
      <c r="GW115">
        <v>2.7017543859649122</v>
      </c>
      <c r="GX115">
        <v>1006.2142857142857</v>
      </c>
      <c r="GY115">
        <v>3.3</v>
      </c>
      <c r="GZ115">
        <v>1152</v>
      </c>
      <c r="HA115">
        <v>3</v>
      </c>
      <c r="HB115">
        <v>969.875</v>
      </c>
      <c r="HC115">
        <v>3</v>
      </c>
      <c r="HD115">
        <v>1130.5714285714287</v>
      </c>
      <c r="HE115">
        <v>3.103448275862069</v>
      </c>
      <c r="HF115">
        <v>1085.0416666666667</v>
      </c>
      <c r="HG115">
        <v>3</v>
      </c>
      <c r="HH115">
        <v>1423.5</v>
      </c>
      <c r="HI115">
        <v>3.9</v>
      </c>
      <c r="HJ115">
        <v>1497.125</v>
      </c>
      <c r="HK115">
        <v>3.6666666666666665</v>
      </c>
      <c r="HL115">
        <v>1138.6666666666667</v>
      </c>
      <c r="HM115">
        <v>3.5357142857142856</v>
      </c>
      <c r="HN115">
        <v>1337.6521739130435</v>
      </c>
      <c r="HO115">
        <v>3.3157894736842106</v>
      </c>
      <c r="HP115">
        <v>1208.6595744680851</v>
      </c>
      <c r="HQ115">
        <v>3.0087719298245612</v>
      </c>
      <c r="HR115">
        <v>1113.1235955056179</v>
      </c>
      <c r="HS115">
        <v>1.7</v>
      </c>
      <c r="HT115">
        <v>502.77777777777777</v>
      </c>
      <c r="HU115">
        <v>2.1</v>
      </c>
      <c r="HV115">
        <v>630.4</v>
      </c>
      <c r="HW115">
        <v>1.5555555555555556</v>
      </c>
      <c r="HX115">
        <v>535.25</v>
      </c>
      <c r="HY115">
        <v>1.7931034482758621</v>
      </c>
      <c r="HZ115">
        <v>559.66666666666663</v>
      </c>
      <c r="IA115">
        <v>1.6666666666666667</v>
      </c>
      <c r="IB115">
        <v>532.125</v>
      </c>
      <c r="IC115">
        <v>1.6</v>
      </c>
      <c r="ID115">
        <v>531</v>
      </c>
      <c r="IE115">
        <v>1.6666666666666667</v>
      </c>
      <c r="IF115">
        <v>499</v>
      </c>
      <c r="IG115">
        <v>1.6428571428571428</v>
      </c>
      <c r="IH115">
        <v>521.5</v>
      </c>
      <c r="II115">
        <v>1.7192982456140351</v>
      </c>
      <c r="IJ115">
        <v>540.94339622641508</v>
      </c>
      <c r="IK115">
        <v>1.7192982456140351</v>
      </c>
      <c r="IL115">
        <v>540.94339622641508</v>
      </c>
      <c r="IM115">
        <v>2.5789473684210527</v>
      </c>
      <c r="IN115">
        <v>899.56338028169012</v>
      </c>
      <c r="IS115">
        <v>6</v>
      </c>
      <c r="IT115">
        <v>1978</v>
      </c>
      <c r="IU115">
        <v>6</v>
      </c>
      <c r="IV115">
        <v>1978</v>
      </c>
      <c r="IW115">
        <v>4</v>
      </c>
      <c r="IX115">
        <v>1258</v>
      </c>
      <c r="JA115">
        <v>3</v>
      </c>
      <c r="JB115">
        <v>681</v>
      </c>
      <c r="JC115">
        <v>3.5</v>
      </c>
      <c r="JD115">
        <v>969.5</v>
      </c>
      <c r="JE115">
        <v>4.333333333333333</v>
      </c>
      <c r="JF115">
        <v>1305.6666666666667</v>
      </c>
      <c r="JK115">
        <v>0</v>
      </c>
      <c r="JM115">
        <v>0</v>
      </c>
      <c r="JO115">
        <v>2</v>
      </c>
      <c r="JP115">
        <v>637</v>
      </c>
      <c r="JS115">
        <v>2</v>
      </c>
      <c r="JT115">
        <v>739</v>
      </c>
      <c r="JU115">
        <v>2</v>
      </c>
      <c r="JV115">
        <v>688</v>
      </c>
      <c r="JW115">
        <v>1.3333333333333333</v>
      </c>
      <c r="JX115">
        <v>688</v>
      </c>
      <c r="JY115">
        <v>2.8333333333333335</v>
      </c>
      <c r="JZ115">
        <v>1058.5999999999999</v>
      </c>
      <c r="KE115">
        <v>2</v>
      </c>
      <c r="KF115">
        <v>304</v>
      </c>
      <c r="KG115">
        <v>2</v>
      </c>
      <c r="KH115">
        <v>304</v>
      </c>
      <c r="KI115">
        <v>2</v>
      </c>
      <c r="KJ115">
        <v>768</v>
      </c>
      <c r="KM115">
        <v>2</v>
      </c>
      <c r="KN115">
        <v>438</v>
      </c>
      <c r="KO115">
        <v>2</v>
      </c>
      <c r="KP115">
        <v>603</v>
      </c>
      <c r="KQ115">
        <v>2</v>
      </c>
      <c r="KR115">
        <v>503.33333333333331</v>
      </c>
      <c r="KS115">
        <v>2</v>
      </c>
      <c r="KT115">
        <v>503.33333333333331</v>
      </c>
      <c r="KU115">
        <v>2.5555555555555554</v>
      </c>
      <c r="KV115">
        <v>850.375</v>
      </c>
      <c r="KW115">
        <v>2.5777777777777779</v>
      </c>
      <c r="KX115">
        <v>896.94</v>
      </c>
      <c r="KY115" s="15">
        <f>Tabla2[[#This Row],[ROS_NUM_COR_COD_ROS_TG_NEG]]-Tabla2[[#This Row],[PAS_NUM_COR_COD_ROS_TG_NEG]]</f>
        <v>-0.15789473684210531</v>
      </c>
      <c r="KZ115" s="15">
        <f>Tabla2[[#This Row],[ROS_DUR_COR_COD_ROS_TG_NEG]]-Tabla2[[#This Row],[PAS_DUR_COR_COD_ROS_TG_NEG]]</f>
        <v>314.25</v>
      </c>
      <c r="LA115" s="15">
        <f>Tabla2[[#This Row],[ROS_NUM_COR_COD_ROS_TG_NEU]]-Tabla2[[#This Row],[PAS_NUM_COR_COD_ROS_TG_NEU]]</f>
        <v>1.1499999999999999</v>
      </c>
      <c r="LB115" s="15">
        <f>Tabla2[[#This Row],[ROS_DUR_COR_COD_ROS_TG_NEU]]-Tabla2[[#This Row],[PAS_DUR_COR_COD_ROS_TG_NEU]]</f>
        <v>407.52500000000009</v>
      </c>
      <c r="LC115" s="15">
        <f>Tabla2[[#This Row],[ROS_NUM_COR_COD_ROS_TG_POS]]-Tabla2[[#This Row],[PAS_NUM_COR_COD_ROS_TG_POS]]</f>
        <v>1.0166666666666666</v>
      </c>
      <c r="LD115" s="15">
        <f>Tabla2[[#This Row],[ROS_DUR_COR_COD_ROS_TG_POS]]-Tabla2[[#This Row],[PAS_DUR_COR_COD_ROS_TG_POS]]</f>
        <v>136.43137254901967</v>
      </c>
      <c r="LE115" s="15">
        <f>Tabla2[[#This Row],[ROS_NUM_COR_COD_ROS_TG_TOT]]-Tabla2[[#This Row],[PAS_NUM_COR_COD_ROS_TG_TOT]]</f>
        <v>0.68825665859564156</v>
      </c>
      <c r="LF115" s="15">
        <f>Tabla2[[#This Row],[ROS_DUR_COR_COD_ROS_TG_TOT]]-Tabla2[[#This Row],[PAS_DUR_COR_COD_ROS_TG_TOT]]</f>
        <v>272.44384057971024</v>
      </c>
      <c r="LG115" s="15">
        <f>Tabla2[[#This Row],[ROS_NUM_COR_COD_ESC_TG_NEG]]-Tabla2[[#This Row],[PAS_NUM_COR_COD_ESC_TG_NEG]]</f>
        <v>0.42690058479532178</v>
      </c>
      <c r="LH115" s="15">
        <f>Tabla2[[#This Row],[ROS_DUR_COR_COD_ESC_TG_NEG]]-Tabla2[[#This Row],[PAS_DUR_COR_COD_ESC_TG_NEG]]</f>
        <v>-194.13095238095252</v>
      </c>
      <c r="LI115" s="15">
        <f>Tabla2[[#This Row],[ROS_NUM_COR_COD_ESC_TG_NEU]]-Tabla2[[#This Row],[PAS_NUM_COR_COD_ESC_TG_NEU]]</f>
        <v>-1.5000000000000002</v>
      </c>
      <c r="LJ115" s="15">
        <f>Tabla2[[#This Row],[ROS_NUM_COR_COD_ESC_TG_NEG]]-Tabla2[[#This Row],[PAS_NUM_COR_COD_ESC_TG_NEG]]</f>
        <v>0.42690058479532178</v>
      </c>
      <c r="LK115" s="15">
        <f>Tabla2[[#This Row],[ROS_NUM_COR_COD_ESC_TG_POS]]-Tabla2[[#This Row],[PAS_NUM_COR_COD_ESC_TG_POS]]</f>
        <v>-1.7944444444444445</v>
      </c>
      <c r="LL115" s="15">
        <f>Tabla2[[#This Row],[ROS_DUR_COR_COD_ESC_TG_POS]]-Tabla2[[#This Row],[PAS_DUR_COR_COD_ESC_TG_POS]]</f>
        <v>-231.10000000000002</v>
      </c>
      <c r="LM115" s="15">
        <f>Tabla2[[#This Row],[ROS_NUM_COR_COD_ESC_TG_TOT]]-Tabla2[[#This Row],[PAS_NUM_COR_COD_ESC_TG_TOT]]</f>
        <v>-0.97760290556900742</v>
      </c>
      <c r="LN115" s="15">
        <f>Tabla2[[#This Row],[ROS_DUR_COR_COD_ESC_TG_TOT]]-Tabla2[[#This Row],[PAS_DUR_COR_COD_ESC_TG_TOT]]</f>
        <v>-223.44897959183663</v>
      </c>
      <c r="LO115" s="15">
        <f>Tabla2[[#This Row],[PAS_NUM_COR_COD_ROS_TG_NEG]]-Tabla2[[#This Row],[ESC_NUM_COR_COD_ROS_TG_NEG]]</f>
        <v>1.0578947368421052</v>
      </c>
      <c r="LP115" s="15">
        <f>Tabla2[[#This Row],[PAS_DUR_COR_COD_ROS_TG_NEG]]-Tabla2[[#This Row],[ESC_DUR_COR_COD_ROS_TG_NEG]]</f>
        <v>-127.15000000000009</v>
      </c>
      <c r="LQ115" s="15">
        <f>Tabla2[[#This Row],[PAS_NUM_COR_COD_ROS_TG_NEU]]-Tabla2[[#This Row],[ESC_NUM_COR_COD_ROS_TG_NEU]]</f>
        <v>0.54999999999999982</v>
      </c>
      <c r="LR115" s="15">
        <f>Tabla2[[#This Row],[PAS_DUR_COR_COD_ROS_TG_NEU]]-Tabla2[[#This Row],[ESC_DUR_COR_COD_ROS_TG_NEU]]</f>
        <v>-152.40000000000009</v>
      </c>
      <c r="LS115" s="15">
        <f>Tabla2[[#This Row],[PAS_NUM_COR_COD_ROS_TG_POS]]-Tabla2[[#This Row],[ESC_NUM_COR_COD_ROS_TG_POS]]</f>
        <v>4.9999999999999822E-2</v>
      </c>
      <c r="LT115" s="15">
        <f>Tabla2[[#This Row],[PAS_DUR_COR_COD_ROS_TG_POS]]-Tabla2[[#This Row],[ESC_DUR_COR_COD_ROS_TG_POS]]</f>
        <v>-432.76470588235293</v>
      </c>
      <c r="LU115" s="15">
        <f>Tabla2[[#This Row],[PAS_NUM_COR_COD_ROS_TG_TOT]]-Tabla2[[#This Row],[ESC_NUM_COR_COD_ROS_TG_TOT]]</f>
        <v>0.54745762711864421</v>
      </c>
      <c r="LV115" s="15">
        <f>Tabla2[[#This Row],[PAS_DUR_COR_COD_ROS_TG_TOT]]-Tabla2[[#This Row],[ESC_DUR_COR_COD_ROS_TG_TOT]]</f>
        <v>-239.25833333333344</v>
      </c>
      <c r="LW115" s="15">
        <f>Tabla2[[#This Row],[PAS_NUM_COR_COD_ESC_TG_NEG]]-Tabla2[[#This Row],[ESC_NUM_COR_COD_ESC_TG_NEG]]</f>
        <v>0.78421052631578947</v>
      </c>
      <c r="LX115" s="15">
        <f>Tabla2[[#This Row],[PAS_DUR_COR_COD_ESC_TG_NEG]]-Tabla2[[#This Row],[ESC_DUR_COR_COD_ESC_TG_NEG]]</f>
        <v>490.25000000000011</v>
      </c>
      <c r="LY115" s="15">
        <f>Tabla2[[#This Row],[PAS_NUM_COR_COD_ESC_TG_NEU]]-Tabla2[[#This Row],[ESC_NUM_COR_COD_ESC_TG_NEU]]</f>
        <v>2.3000000000000003</v>
      </c>
      <c r="LZ115" s="15">
        <f>Tabla2[[#This Row],[PAS_DUR_COR_COD_ESC_TG_NEU]]-Tabla2[[#This Row],[ESC_DUR_COR_COD_ESC_TG_NEU]]</f>
        <v>724.63529411764705</v>
      </c>
      <c r="MA115" s="15">
        <f>Tabla2[[#This Row],[PAS_NUM_COR_COD_ESC_TG_POS]]-Tabla2[[#This Row],[ESC_NUM_COR_COD_ESC_TG_POS]]</f>
        <v>2.0499999999999998</v>
      </c>
      <c r="MB115" s="15">
        <f>Tabla2[[#This Row],[PAS_DUR_COR_COD_ESC_TG_POS]]-Tabla2[[#This Row],[ESC_DUR_COR_COD_ESC_TG_POS]]</f>
        <v>183.29999999999995</v>
      </c>
      <c r="MC115" s="15">
        <f>Tabla2[[#This Row],[PAS_NUM_COR_COD_ESC_TG_TOT]]-Tabla2[[#This Row],[ESC_NUM_COR_COD_ESC_TG_TOT]]</f>
        <v>1.7180790960451979</v>
      </c>
      <c r="MD115" s="15">
        <f>Tabla2[[#This Row],[PAS_DUR_COR_COD_ESC_TG_TOT]]-Tabla2[[#This Row],[ESC_DUR_COR_COD_ESC_TG_TOT]]</f>
        <v>429.57397959183663</v>
      </c>
      <c r="ME115" s="42">
        <f>Tabla25[[#This Row],[PAS_NUM_COR_COD_ROS_TG_NEG]]-Tabla25[[#This Row],[PAS_NUM_COR_COD_ESC_TG_NEG]]</f>
        <v>0.47368421052631593</v>
      </c>
      <c r="MF115" s="42">
        <f>Tabla25[[#This Row],[PAS_NUM_COR_COD_ROS_TG_NEU]]-Tabla25[[#This Row],[PAS_NUM_COR_COD_ESC_TG_NEU]]</f>
        <v>-0.45000000000000018</v>
      </c>
      <c r="MG115" s="42">
        <f>Tabla25[[#This Row],[PAS_NUM_COR_COD_ROS_TG_POS]]-Tabla25[[#This Row],[PAS_NUM_COR_COD_ESC_TG_POS]]</f>
        <v>-0.70000000000000018</v>
      </c>
      <c r="MH115" s="42">
        <f>Tabla25[[#This Row],[PAS_NUM_COR_COD_ROS_TG_TOT]]-Tabla25[[#This Row],[PAS_NUM_COR_COD_ESC_TG_TOT]]</f>
        <v>-0.23728813559322059</v>
      </c>
      <c r="MI115" s="42">
        <f>Tabla25[[#This Row],[PAS_DUR_COR_COD_ROS_TG_NEG]]-Tabla25[[#This Row],[PAS_DUR_COR_COD_ESC_TG_NEG]]</f>
        <v>-227.16666666666674</v>
      </c>
      <c r="MJ115" s="42">
        <f>Tabla25[[#This Row],[PAS_DUR_COR_COD_ROS_TG_NEU]]-Tabla25[[#This Row],[PAS_DUR_COR_COD_ESC_TG_NEU]]</f>
        <v>-37.635294117647163</v>
      </c>
      <c r="MK115" s="42">
        <f>Tabla25[[#This Row],[PAS_DUR_COR_COD_ROS_TG_POS]]-Tabla25[[#This Row],[PAS_DUR_COR_COD_ESC_TG_POS]]</f>
        <v>-12.264705882352928</v>
      </c>
      <c r="ML115" s="42">
        <f>Tabla25[[#This Row],[PAS_DUR_COR_COD_ROS_TG_TOT]]-Tabla25[[#This Row],[PAS_DUR_COR_COD_ESC_TG_TOT]]</f>
        <v>-67.240646258503375</v>
      </c>
      <c r="MM115" s="44">
        <f>Tabla25[[#This Row],[ESC_NUM_COR_COD_ROS_TG_NEG]]-Tabla25[[#This Row],[ESC_NUM_COR_COD_ESC_TG_NEG]]</f>
        <v>0.20000000000000018</v>
      </c>
      <c r="MN115" s="44">
        <f>Tabla25[[#This Row],[ESC_NUM_COR_COD_ROS_TG_NEU]]-Tabla25[[#This Row],[ESC_NUM_COR_COD_ESC_TG_NEU]]</f>
        <v>1.3000000000000003</v>
      </c>
      <c r="MO115" s="44">
        <f>Tabla25[[#This Row],[ESC_NUM_COR_COD_ROS_TG_POS]]-Tabla25[[#This Row],[ESC_NUM_COR_COD_ESC_TG_POS]]</f>
        <v>1.3</v>
      </c>
      <c r="MP115" s="44">
        <f>Tabla25[[#This Row],[ESC_NUM_COR_COD_ROS_TG_TOT]]-Tabla25[[#This Row],[ESC_NUM_COR_COD_ESC_TG_TOT]]</f>
        <v>0.93333333333333313</v>
      </c>
      <c r="MQ115" s="44">
        <f>Tabla25[[#This Row],[ESC_DUR_COR_COD_ROS_TG_NEG]]-Tabla25[[#This Row],[ESC_DUR_COR_COD_ESC_TG_NEG]]</f>
        <v>390.23333333333346</v>
      </c>
      <c r="MR115" s="44">
        <f>Tabla25[[#This Row],[ESC_DUR_COR_COD_ROS_TG_NEU]]-Tabla25[[#This Row],[ESC_DUR_COR_COD_ESC_TG_NEU]]</f>
        <v>839.4</v>
      </c>
      <c r="MS115" s="44">
        <f>Tabla25[[#This Row],[ESC_DUR_COR_COD_ROS_TG_POS]]-Tabla25[[#This Row],[ESC_DUR_COR_COD_ESC_TG_POS]]</f>
        <v>603.79999999999995</v>
      </c>
      <c r="MT115" s="44">
        <f>Tabla25[[#This Row],[ESC_DUR_COR_COD_ROS_TG_TOT]]-Tabla25[[#This Row],[ESC_DUR_COR_COD_ESC_TG_TOT]]</f>
        <v>601.5916666666667</v>
      </c>
      <c r="MU115" s="47">
        <f>Tabla25[[#This Row],[ROS_NUM_COR_COD_ROS_TG_NEG]]-Tabla25[[#This Row],[ROS_NUM_COR_COD_ESC_TG_NEG]]</f>
        <v>-0.11111111111111116</v>
      </c>
      <c r="MV115" s="47">
        <f>Tabla25[[#This Row],[ROS_NUM_COR_COD_ROS_TG_NEU]]-Tabla25[[#This Row],[ROS_NUM_COR_COD_ESC_TG_NEU]]</f>
        <v>2.2000000000000002</v>
      </c>
      <c r="MW115" s="47">
        <f>Tabla25[[#This Row],[ROS_NUM_COR_COD_ROS_TG_POS]]-Tabla25[[#This Row],[ROS_NUM_COR_COD_ESC_TG_POS]]</f>
        <v>2.1111111111111107</v>
      </c>
      <c r="MX115" s="47">
        <f>Tabla25[[#This Row],[ROS_NUM_COR_COD_ROS_TG_TOT]]-Tabla25[[#This Row],[ROS_NUM_COR_COD_ESC_TG_TOT]]</f>
        <v>1.4285714285714284</v>
      </c>
      <c r="MY115" s="47">
        <f>Tabla25[[#This Row],[ROS_DUR_COR_COD_ROS_TG_NEG]]-Tabla25[[#This Row],[ROS_DUR_COR_COD_ESC_TG_NEG]]</f>
        <v>281.21428571428578</v>
      </c>
      <c r="MZ115" s="47">
        <f>Tabla25[[#This Row],[ROS_DUR_COR_COD_ROS_TG_NEU]]-Tabla25[[#This Row],[ROS_DUR_COR_COD_ESC_TG_NEU]]</f>
        <v>731.69642857142856</v>
      </c>
      <c r="NA115" s="47">
        <f>Tabla25[[#This Row],[ROS_DUR_COR_COD_ROS_TG_POS]]-Tabla25[[#This Row],[ROS_DUR_COR_COD_ESC_TG_POS]]</f>
        <v>355.26666666666677</v>
      </c>
      <c r="NB115" s="47">
        <f>Tabla25[[#This Row],[ROS_DUR_COR_COD_ROS_TG_TOT]]-Tabla25[[#This Row],[ROS_DUR_COR_COD_ESC_TG_TOT]]</f>
        <v>428.6521739130435</v>
      </c>
      <c r="NC115">
        <v>251.5</v>
      </c>
      <c r="ND115">
        <v>308.25</v>
      </c>
      <c r="NE115">
        <v>323.55555555555554</v>
      </c>
      <c r="NF115">
        <v>299.43478260869563</v>
      </c>
      <c r="NG115">
        <v>224.71428571428572</v>
      </c>
      <c r="NH115">
        <v>308.85714285714283</v>
      </c>
      <c r="NI115">
        <v>217.8</v>
      </c>
      <c r="NJ115">
        <v>253.89473684210526</v>
      </c>
      <c r="NK115">
        <v>307.39999999999998</v>
      </c>
      <c r="NL115">
        <v>253.4</v>
      </c>
      <c r="NM115">
        <v>272</v>
      </c>
      <c r="NN115">
        <v>277.60000000000002</v>
      </c>
      <c r="NO115">
        <v>245.33333333333334</v>
      </c>
      <c r="NP115">
        <v>229.4</v>
      </c>
      <c r="NQ115">
        <v>334.4</v>
      </c>
      <c r="NR115">
        <v>268.1875</v>
      </c>
      <c r="NS115">
        <v>262.4375</v>
      </c>
      <c r="NT115">
        <v>288.26666666666665</v>
      </c>
      <c r="NU115">
        <v>307.23529411764707</v>
      </c>
      <c r="NV115">
        <v>286.375</v>
      </c>
      <c r="NW115">
        <v>328.08333333333331</v>
      </c>
      <c r="NX115">
        <v>283.41176470588238</v>
      </c>
      <c r="NY115">
        <v>297.7</v>
      </c>
      <c r="NZ115">
        <v>300.18367346938777</v>
      </c>
      <c r="OA115" s="15">
        <f>Tabla2[[#This Row],[ROS_1DU_COR_COD_ROS_TG_NEG]]-Tabla2[[#This Row],[PAS_1DU_COR_COD_ROS_TG_NEG]]</f>
        <v>-10.9375</v>
      </c>
      <c r="OB115" s="15">
        <f>Tabla2[[#This Row],[ROS_1DU_COR_COD_ROS_TG_NEU]]-Tabla2[[#This Row],[PAS_1DU_COR_COD_ROS_TG_NEU]]</f>
        <v>19.983333333333348</v>
      </c>
      <c r="OC115" s="15">
        <f>Tabla2[[#This Row],[ROS_1DU_COR_COD_ROS_TG_POS]]-Tabla2[[#This Row],[PAS_1DU_COR_COD_ROS_TG_POS]]</f>
        <v>16.320261437908471</v>
      </c>
      <c r="OD115" s="15">
        <f>Tabla2[[#This Row],[ROS_1DU_COR_COD_ROS_TG_TOT]]-Tabla2[[#This Row],[PAS_1DU_COR_COD_ROS_TG_TOT]]</f>
        <v>13.059782608695627</v>
      </c>
      <c r="OE115" s="15">
        <f>Tabla2[[#This Row],[ROS_1DU_COR_COD_ESC_TG_NEG]]-Tabla2[[#This Row],[PAS_1DU_COR_COD_ESC_TG_NEG]]</f>
        <v>-103.36904761904759</v>
      </c>
      <c r="OF115" s="15">
        <f>Tabla2[[#This Row],[ROS_1DU_COR_COD_ESC_TG_NEU]]-Tabla2[[#This Row],[PAS_1DU_COR_COD_ESC_TG_NEU]]</f>
        <v>25.445378151260456</v>
      </c>
      <c r="OG115" s="15">
        <f>Tabla2[[#This Row],[ROS_1DU_COR_COD_ESC_TG_POS]]-Tabla2[[#This Row],[PAS_1DU_COR_COD_ESC_TG_POS]]</f>
        <v>-79.899999999999977</v>
      </c>
      <c r="OH115" s="15">
        <f>Tabla2[[#This Row],[ROS_1DU_COR_COD_ESC_TG_TOT]]-Tabla2[[#This Row],[PAS_1DU_COR_COD_ESC_TG_TOT]]</f>
        <v>-46.28893662728251</v>
      </c>
      <c r="OI115" s="15">
        <f>Tabla2[[#This Row],[PAS_1DU_COR_COD_ROS_TG_NEG]]-Tabla2[[#This Row],[ESC_1DU_COR_COD_ROS_TG_NEG]]</f>
        <v>-44.962499999999977</v>
      </c>
      <c r="OJ115" s="15">
        <f>Tabla2[[#This Row],[PAS_1DU_COR_COD_ROS_TG_NEU]]-Tabla2[[#This Row],[ESC_1DU_COR_COD_ROS_TG_NEU]]</f>
        <v>34.866666666666646</v>
      </c>
      <c r="OK115" s="15">
        <f>Tabla2[[#This Row],[PAS_1DU_COR_COD_ROS_TG_POS]]-Tabla2[[#This Row],[ESC_1DU_COR_COD_ROS_TG_POS]]</f>
        <v>35.235294117647072</v>
      </c>
      <c r="OL115" s="15">
        <f>Tabla2[[#This Row],[PAS_1DU_COR_COD_ROS_TG_TOT]]-Tabla2[[#This Row],[ESC_1DU_COR_COD_ROS_TG_TOT]]</f>
        <v>8.7749999999999773</v>
      </c>
      <c r="OM115" s="15">
        <f>Tabla2[[#This Row],[PAS_1DU_COR_COD_ESC_TG_NEG]]-Tabla2[[#This Row],[ESC_1DU_COR_COD_ESC_TG_NEG]]</f>
        <v>82.749999999999972</v>
      </c>
      <c r="ON115" s="15">
        <f>Tabla2[[#This Row],[PAS_1DU_COR_COD_ESC_TG_NEU]]-Tabla2[[#This Row],[ESC_1DU_COR_COD_ESC_TG_NEU]]</f>
        <v>54.011764705882371</v>
      </c>
      <c r="OO115" s="15">
        <f>Tabla2[[#This Row],[PAS_1DU_COR_COD_ESC_TG_POS]]-Tabla2[[#This Row],[ESC_1DU_COR_COD_ESC_TG_POS]]</f>
        <v>-36.699999999999989</v>
      </c>
      <c r="OP115" s="15">
        <f>Tabla2[[#This Row],[PAS_1DU_COR_COD_ESC_TG_TOT]]-Tabla2[[#This Row],[ESC_1DU_COR_COD_ESC_TG_TOT]]</f>
        <v>31.99617346938777</v>
      </c>
      <c r="OQ115" s="61">
        <v>26.785714285714278</v>
      </c>
      <c r="OR115" s="62">
        <v>-0.60714285714283278</v>
      </c>
      <c r="OS115" s="62">
        <v>105.75555555555553</v>
      </c>
      <c r="OT115" s="62">
        <v>45.540045766590367</v>
      </c>
      <c r="OU115" s="62">
        <v>62.066666666666634</v>
      </c>
      <c r="OV115" s="62">
        <v>24</v>
      </c>
      <c r="OW115" s="62">
        <v>-62.399999999999977</v>
      </c>
      <c r="OX115" s="62">
        <v>9.4125000000000227</v>
      </c>
      <c r="OY115" s="62">
        <v>-65.645833333333314</v>
      </c>
      <c r="OZ115" s="62">
        <v>4.8549019607842752</v>
      </c>
      <c r="PA115" s="62">
        <v>9.5352941176470836</v>
      </c>
      <c r="PB115" s="62">
        <v>-13.80867346938777</v>
      </c>
    </row>
    <row r="116" spans="1:418" x14ac:dyDescent="0.3">
      <c r="A116" s="2" t="s">
        <v>114</v>
      </c>
      <c r="B116" s="2">
        <v>40</v>
      </c>
      <c r="C116" s="2">
        <v>1</v>
      </c>
      <c r="D116" s="2">
        <v>42</v>
      </c>
      <c r="E116">
        <v>3.7</v>
      </c>
      <c r="F116">
        <v>1653.0833333333333</v>
      </c>
      <c r="G116">
        <v>3.55</v>
      </c>
      <c r="H116">
        <v>1607.2727272727273</v>
      </c>
      <c r="I116">
        <v>3.6</v>
      </c>
      <c r="J116">
        <v>1984.1</v>
      </c>
      <c r="K116">
        <v>3.6166666666666667</v>
      </c>
      <c r="L116">
        <v>1738.121212121212</v>
      </c>
      <c r="M116">
        <v>3.55</v>
      </c>
      <c r="N116">
        <v>1591.9166666666667</v>
      </c>
      <c r="O116">
        <v>4.05</v>
      </c>
      <c r="P116">
        <v>1614.5384615384614</v>
      </c>
      <c r="Q116">
        <v>4.1500000000000004</v>
      </c>
      <c r="R116">
        <v>1876.909090909091</v>
      </c>
      <c r="S116">
        <v>3.9166666666666665</v>
      </c>
      <c r="T116">
        <v>1687.1666666666667</v>
      </c>
      <c r="U116">
        <v>3.7666666666666666</v>
      </c>
      <c r="V116">
        <v>1711.536231884058</v>
      </c>
      <c r="W116">
        <v>0.75</v>
      </c>
      <c r="X116">
        <v>378.55555555555554</v>
      </c>
      <c r="Y116">
        <v>0.7</v>
      </c>
      <c r="Z116">
        <v>380.66666666666669</v>
      </c>
      <c r="AA116">
        <v>0.55000000000000004</v>
      </c>
      <c r="AB116">
        <v>353.22222222222223</v>
      </c>
      <c r="AC116">
        <v>0.66666666666666663</v>
      </c>
      <c r="AD116">
        <v>370.81481481481484</v>
      </c>
      <c r="AE116">
        <v>0.66666666666666663</v>
      </c>
      <c r="AF116">
        <v>370.81481481481484</v>
      </c>
      <c r="AG116">
        <v>2.7333333333333334</v>
      </c>
      <c r="AH116">
        <v>1334.4583333333333</v>
      </c>
      <c r="BM116">
        <v>2.7333333333333334</v>
      </c>
      <c r="BN116">
        <v>1334.4583333333333</v>
      </c>
      <c r="BO116">
        <v>3.75</v>
      </c>
      <c r="BP116">
        <v>963.26315789473688</v>
      </c>
      <c r="BQ116">
        <v>4.3</v>
      </c>
      <c r="BR116">
        <v>1231.9473684210527</v>
      </c>
      <c r="BS116">
        <v>4.3</v>
      </c>
      <c r="BT116">
        <v>1110.1500000000001</v>
      </c>
      <c r="BU116">
        <v>4.1166666666666663</v>
      </c>
      <c r="BV116">
        <v>1101.9310344827586</v>
      </c>
      <c r="BW116">
        <v>4.5</v>
      </c>
      <c r="BX116">
        <v>1171.0625</v>
      </c>
      <c r="BY116">
        <v>4.4375</v>
      </c>
      <c r="BZ116">
        <v>1205.6875</v>
      </c>
      <c r="CA116">
        <v>5</v>
      </c>
      <c r="CB116">
        <v>1225</v>
      </c>
      <c r="CC116">
        <v>4.645833333333333</v>
      </c>
      <c r="CD116">
        <v>1200.5833333333333</v>
      </c>
      <c r="CE116">
        <v>4.3518518518518521</v>
      </c>
      <c r="CF116">
        <v>1146.6037735849056</v>
      </c>
      <c r="CG116">
        <v>3.05</v>
      </c>
      <c r="CH116">
        <v>719.88888888888891</v>
      </c>
      <c r="CI116">
        <v>1.95</v>
      </c>
      <c r="CJ116">
        <v>513.3125</v>
      </c>
      <c r="CK116">
        <v>2.2000000000000002</v>
      </c>
      <c r="CL116">
        <v>635.9375</v>
      </c>
      <c r="CM116">
        <v>2.4</v>
      </c>
      <c r="CN116">
        <v>626.91999999999996</v>
      </c>
      <c r="CO116">
        <v>2.3125</v>
      </c>
      <c r="CP116">
        <v>552.5</v>
      </c>
      <c r="CQ116">
        <v>2.0625</v>
      </c>
      <c r="CR116">
        <v>525.35714285714289</v>
      </c>
      <c r="CS116">
        <v>1.3125</v>
      </c>
      <c r="CT116">
        <v>417.1</v>
      </c>
      <c r="CU116">
        <v>1.8958333333333333</v>
      </c>
      <c r="CV116">
        <v>506.86842105263156</v>
      </c>
      <c r="CW116">
        <v>2.175925925925926</v>
      </c>
      <c r="CX116">
        <v>575.0795454545455</v>
      </c>
      <c r="CY116">
        <v>3.2638888888888888</v>
      </c>
      <c r="CZ116">
        <v>887.35567010309273</v>
      </c>
      <c r="DA116">
        <v>1.45</v>
      </c>
      <c r="DB116">
        <v>409.47058823529414</v>
      </c>
      <c r="DC116">
        <v>1.55</v>
      </c>
      <c r="DD116">
        <v>483.41176470588238</v>
      </c>
      <c r="DE116">
        <v>1.6</v>
      </c>
      <c r="DF116">
        <v>493.41176470588238</v>
      </c>
      <c r="DG116">
        <v>1.5333333333333334</v>
      </c>
      <c r="DH116">
        <v>462.0980392156863</v>
      </c>
      <c r="DI116">
        <v>1.75</v>
      </c>
      <c r="DJ116">
        <v>493.625</v>
      </c>
      <c r="DK116">
        <v>1.6875</v>
      </c>
      <c r="DL116">
        <v>526.78571428571433</v>
      </c>
      <c r="DM116">
        <v>1.3125</v>
      </c>
      <c r="DN116">
        <v>518.81818181818187</v>
      </c>
      <c r="DO116">
        <v>1.5833333333333333</v>
      </c>
      <c r="DP116">
        <v>511.70731707317071</v>
      </c>
      <c r="DQ116">
        <v>1.5555555555555556</v>
      </c>
      <c r="DR116">
        <v>484.20652173913044</v>
      </c>
      <c r="DS116">
        <v>1.5555555555555556</v>
      </c>
      <c r="DT116">
        <v>484.20652173913044</v>
      </c>
      <c r="DU116">
        <v>2.6944444444444446</v>
      </c>
      <c r="DV116">
        <v>757.67132867132864</v>
      </c>
      <c r="EE116">
        <v>5.25</v>
      </c>
      <c r="EF116">
        <v>1271</v>
      </c>
      <c r="EG116">
        <v>2</v>
      </c>
      <c r="EH116">
        <v>774.66666666666663</v>
      </c>
      <c r="EI116">
        <v>4</v>
      </c>
      <c r="EJ116">
        <v>1061.5</v>
      </c>
      <c r="EK116">
        <v>3.75</v>
      </c>
      <c r="EL116">
        <v>1059.4545454545455</v>
      </c>
      <c r="EM116">
        <v>3.75</v>
      </c>
      <c r="EN116">
        <v>1059.4545454545455</v>
      </c>
      <c r="EW116">
        <v>2.25</v>
      </c>
      <c r="EX116">
        <v>432.25</v>
      </c>
      <c r="EY116">
        <v>4.5</v>
      </c>
      <c r="EZ116">
        <v>843</v>
      </c>
      <c r="FA116">
        <v>1</v>
      </c>
      <c r="FB116">
        <v>388.5</v>
      </c>
      <c r="FC116">
        <v>2.5833333333333335</v>
      </c>
      <c r="FD116">
        <v>587.79999999999995</v>
      </c>
      <c r="FE116">
        <v>2.5833333333333335</v>
      </c>
      <c r="FF116">
        <v>587.79999999999995</v>
      </c>
      <c r="FG116">
        <v>3.1666666666666665</v>
      </c>
      <c r="FH116">
        <v>834.85714285714289</v>
      </c>
      <c r="FQ116">
        <v>1.75</v>
      </c>
      <c r="FR116">
        <v>460</v>
      </c>
      <c r="FS116">
        <v>2</v>
      </c>
      <c r="FT116">
        <v>492.75</v>
      </c>
      <c r="FU116">
        <v>2.25</v>
      </c>
      <c r="FV116">
        <v>544.5</v>
      </c>
      <c r="FW116">
        <v>2</v>
      </c>
      <c r="FX116">
        <v>499.08333333333331</v>
      </c>
      <c r="FY116">
        <v>2</v>
      </c>
      <c r="FZ116">
        <v>499.08333333333331</v>
      </c>
      <c r="GA116">
        <v>2</v>
      </c>
      <c r="GB116">
        <v>499.08333333333331</v>
      </c>
      <c r="GC116">
        <v>2.7777777777777777</v>
      </c>
      <c r="GD116">
        <v>712.75757575757575</v>
      </c>
      <c r="GE116">
        <v>2.7027777777777779</v>
      </c>
      <c r="GF116">
        <v>753.02507836990594</v>
      </c>
      <c r="GG116">
        <v>2</v>
      </c>
      <c r="GH116">
        <v>481.625</v>
      </c>
      <c r="GI116">
        <v>1.3</v>
      </c>
      <c r="GJ116">
        <v>355.66666666666669</v>
      </c>
      <c r="GK116">
        <v>1.3333333333333333</v>
      </c>
      <c r="GL116">
        <v>359.28571428571428</v>
      </c>
      <c r="GM116">
        <v>1.5517241379310345</v>
      </c>
      <c r="GN116">
        <v>398.70833333333331</v>
      </c>
      <c r="GO116">
        <v>2.5555555555555554</v>
      </c>
      <c r="GP116">
        <v>516.625</v>
      </c>
      <c r="GQ116">
        <v>1.9</v>
      </c>
      <c r="GR116">
        <v>468.25</v>
      </c>
      <c r="GS116">
        <v>2.2000000000000002</v>
      </c>
      <c r="GT116">
        <v>497.2</v>
      </c>
      <c r="GU116">
        <v>2.2068965517241379</v>
      </c>
      <c r="GV116">
        <v>494.26923076923077</v>
      </c>
      <c r="GW116">
        <v>1.8793103448275863</v>
      </c>
      <c r="GX116">
        <v>448.4</v>
      </c>
      <c r="GY116">
        <v>7</v>
      </c>
      <c r="GZ116">
        <v>1470</v>
      </c>
      <c r="HA116">
        <v>6.9</v>
      </c>
      <c r="HB116">
        <v>1710.4</v>
      </c>
      <c r="HC116">
        <v>6.4444444444444446</v>
      </c>
      <c r="HD116">
        <v>1729.3333333333333</v>
      </c>
      <c r="HE116">
        <v>6.7931034482758621</v>
      </c>
      <c r="HF116">
        <v>1633.3793103448277</v>
      </c>
      <c r="HG116">
        <v>5.7777777777777777</v>
      </c>
      <c r="HH116">
        <v>1506.3333333333333</v>
      </c>
      <c r="HI116">
        <v>5.3</v>
      </c>
      <c r="HJ116">
        <v>1506.5</v>
      </c>
      <c r="HK116">
        <v>6</v>
      </c>
      <c r="HL116">
        <v>1634.1111111111111</v>
      </c>
      <c r="HM116">
        <v>5.6896551724137927</v>
      </c>
      <c r="HN116">
        <v>1547.4642857142858</v>
      </c>
      <c r="HO116">
        <v>6.2413793103448274</v>
      </c>
      <c r="HP116">
        <v>1591.1754385964912</v>
      </c>
      <c r="HQ116">
        <v>4.0603448275862073</v>
      </c>
      <c r="HR116">
        <v>1057.1682242990655</v>
      </c>
      <c r="HS116">
        <v>2.4</v>
      </c>
      <c r="HT116">
        <v>582.70000000000005</v>
      </c>
      <c r="HU116">
        <v>2.2000000000000002</v>
      </c>
      <c r="HV116">
        <v>682</v>
      </c>
      <c r="HW116">
        <v>2.5555555555555554</v>
      </c>
      <c r="HX116">
        <v>532</v>
      </c>
      <c r="HY116">
        <v>2.3793103448275863</v>
      </c>
      <c r="HZ116">
        <v>601.20689655172418</v>
      </c>
      <c r="IA116">
        <v>2.2222222222222223</v>
      </c>
      <c r="IB116">
        <v>565.33333333333337</v>
      </c>
      <c r="IC116">
        <v>2.6</v>
      </c>
      <c r="ID116">
        <v>661.2</v>
      </c>
      <c r="IE116">
        <v>2.5</v>
      </c>
      <c r="IF116">
        <v>575.9</v>
      </c>
      <c r="IG116">
        <v>2.4482758620689653</v>
      </c>
      <c r="IH116">
        <v>602.0344827586207</v>
      </c>
      <c r="II116">
        <v>2.4137931034482758</v>
      </c>
      <c r="IJ116">
        <v>601.62068965517244</v>
      </c>
      <c r="IK116">
        <v>2.4137931034482758</v>
      </c>
      <c r="IL116">
        <v>601.62068965517244</v>
      </c>
      <c r="IM116">
        <v>3.5114942528735633</v>
      </c>
      <c r="IN116">
        <v>897.0363636363636</v>
      </c>
      <c r="IS116">
        <v>1</v>
      </c>
      <c r="IT116">
        <v>208</v>
      </c>
      <c r="IU116">
        <v>1</v>
      </c>
      <c r="IV116">
        <v>208</v>
      </c>
      <c r="IW116">
        <v>0</v>
      </c>
      <c r="JC116">
        <v>0</v>
      </c>
      <c r="JE116">
        <v>0.5</v>
      </c>
      <c r="JF116">
        <v>208</v>
      </c>
      <c r="JK116">
        <v>7</v>
      </c>
      <c r="JL116">
        <v>1823</v>
      </c>
      <c r="JM116">
        <v>7</v>
      </c>
      <c r="JN116">
        <v>1823</v>
      </c>
      <c r="JO116">
        <v>8</v>
      </c>
      <c r="JP116">
        <v>1218</v>
      </c>
      <c r="JU116">
        <v>8</v>
      </c>
      <c r="JV116">
        <v>1218</v>
      </c>
      <c r="JW116">
        <v>7.5</v>
      </c>
      <c r="JX116">
        <v>1520.5</v>
      </c>
      <c r="JY116">
        <v>4</v>
      </c>
      <c r="JZ116">
        <v>1083</v>
      </c>
      <c r="KE116">
        <v>1</v>
      </c>
      <c r="KF116">
        <v>384</v>
      </c>
      <c r="KG116">
        <v>1</v>
      </c>
      <c r="KH116">
        <v>384</v>
      </c>
      <c r="KI116">
        <v>5</v>
      </c>
      <c r="KJ116">
        <v>1521</v>
      </c>
      <c r="KO116">
        <v>5</v>
      </c>
      <c r="KP116">
        <v>1521</v>
      </c>
      <c r="KQ116">
        <v>3</v>
      </c>
      <c r="KR116">
        <v>952.5</v>
      </c>
      <c r="KS116">
        <v>3</v>
      </c>
      <c r="KT116">
        <v>952.5</v>
      </c>
      <c r="KU116">
        <v>3.6666666666666665</v>
      </c>
      <c r="KV116">
        <v>1030.8</v>
      </c>
      <c r="KW116">
        <v>3.5166666666666666</v>
      </c>
      <c r="KX116">
        <v>900.97058823529414</v>
      </c>
      <c r="KY116" s="15">
        <f>Tabla2[[#This Row],[ROS_NUM_COR_COD_ROS_TG_NEG]]-Tabla2[[#This Row],[PAS_NUM_COR_COD_ROS_TG_NEG]]</f>
        <v>2.2277777777777779</v>
      </c>
      <c r="KZ116" s="15">
        <f>Tabla2[[#This Row],[ROS_DUR_COR_COD_ROS_TG_NEG]]-Tabla2[[#This Row],[PAS_DUR_COR_COD_ROS_TG_NEG]]</f>
        <v>-85.583333333333485</v>
      </c>
      <c r="LA116" s="15">
        <f>Tabla2[[#This Row],[ROS_NUM_COR_COD_ROS_TG_NEU]]-Tabla2[[#This Row],[PAS_NUM_COR_COD_ROS_TG_NEU]]</f>
        <v>1.25</v>
      </c>
      <c r="LB116" s="15">
        <f>Tabla2[[#This Row],[ROS_DUR_COR_COD_ROS_TG_NEU]]-Tabla2[[#This Row],[PAS_DUR_COR_COD_ROS_TG_NEU]]</f>
        <v>-108.03846153846143</v>
      </c>
      <c r="LC116" s="15">
        <f>Tabla2[[#This Row],[ROS_NUM_COR_COD_ROS_TG_POS]]-Tabla2[[#This Row],[PAS_NUM_COR_COD_ROS_TG_POS]]</f>
        <v>1.8499999999999996</v>
      </c>
      <c r="LD116" s="15">
        <f>Tabla2[[#This Row],[ROS_DUR_COR_COD_ROS_TG_POS]]-Tabla2[[#This Row],[PAS_DUR_COR_COD_ROS_TG_POS]]</f>
        <v>-242.79797979797991</v>
      </c>
      <c r="LE116" s="15">
        <f>Tabla2[[#This Row],[ROS_NUM_COR_COD_ROS_TG_TOT]]-Tabla2[[#This Row],[PAS_NUM_COR_COD_ROS_TG_TOT]]</f>
        <v>1.7729885057471262</v>
      </c>
      <c r="LF116" s="15">
        <f>Tabla2[[#This Row],[ROS_DUR_COR_COD_ROS_TG_TOT]]-Tabla2[[#This Row],[PAS_DUR_COR_COD_ROS_TG_TOT]]</f>
        <v>-139.70238095238096</v>
      </c>
      <c r="LG116" s="15">
        <f>Tabla2[[#This Row],[ROS_NUM_COR_COD_ESC_TG_NEG]]-Tabla2[[#This Row],[PAS_NUM_COR_COD_ESC_TG_NEG]]</f>
        <v>-1.1444444444444448</v>
      </c>
      <c r="LH116" s="15">
        <f>Tabla2[[#This Row],[ROS_DUR_COR_COD_ESC_TG_NEG]]-Tabla2[[#This Row],[PAS_DUR_COR_COD_ESC_TG_NEG]]</f>
        <v>-1136.4583333333333</v>
      </c>
      <c r="LI116" s="15">
        <f>Tabla2[[#This Row],[ROS_NUM_COR_COD_ESC_TG_NEU]]-Tabla2[[#This Row],[PAS_NUM_COR_COD_ESC_TG_NEU]]</f>
        <v>-1.65</v>
      </c>
      <c r="LJ116" s="15">
        <f>Tabla2[[#This Row],[ROS_NUM_COR_COD_ESC_TG_NEG]]-Tabla2[[#This Row],[PAS_NUM_COR_COD_ESC_TG_NEG]]</f>
        <v>-1.1444444444444448</v>
      </c>
      <c r="LK116" s="15">
        <f>Tabla2[[#This Row],[ROS_NUM_COR_COD_ESC_TG_POS]]-Tabla2[[#This Row],[PAS_NUM_COR_COD_ESC_TG_POS]]</f>
        <v>-1.4</v>
      </c>
      <c r="LL116" s="15">
        <f>Tabla2[[#This Row],[ROS_DUR_COR_COD_ESC_TG_POS]]-Tabla2[[#This Row],[PAS_DUR_COR_COD_ESC_TG_POS]]</f>
        <v>-1486.8999999999999</v>
      </c>
      <c r="LM116" s="15">
        <f>Tabla2[[#This Row],[ROS_NUM_COR_COD_ESC_TG_TOT]]-Tabla2[[#This Row],[PAS_NUM_COR_COD_ESC_TG_TOT]]</f>
        <v>-1.4097701149425288</v>
      </c>
      <c r="LN116" s="15">
        <f>Tabla2[[#This Row],[ROS_DUR_COR_COD_ESC_TG_TOT]]-Tabla2[[#This Row],[PAS_DUR_COR_COD_ESC_TG_TOT]]</f>
        <v>-1243.8519813519813</v>
      </c>
      <c r="LO116" s="15">
        <f>Tabla2[[#This Row],[PAS_NUM_COR_COD_ROS_TG_NEG]]-Tabla2[[#This Row],[ESC_NUM_COR_COD_ROS_TG_NEG]]</f>
        <v>1.2374999999999998</v>
      </c>
      <c r="LP116" s="15">
        <f>Tabla2[[#This Row],[PAS_DUR_COR_COD_ROS_TG_NEG]]-Tabla2[[#This Row],[ESC_DUR_COR_COD_ROS_TG_NEG]]</f>
        <v>1039.4166666666667</v>
      </c>
      <c r="LQ116" s="15">
        <f>Tabla2[[#This Row],[PAS_NUM_COR_COD_ROS_TG_NEU]]-Tabla2[[#This Row],[ESC_NUM_COR_COD_ROS_TG_NEU]]</f>
        <v>1.9874999999999998</v>
      </c>
      <c r="LR116" s="15">
        <f>Tabla2[[#This Row],[PAS_DUR_COR_COD_ROS_TG_NEU]]-Tabla2[[#This Row],[ESC_DUR_COR_COD_ROS_TG_NEU]]</f>
        <v>1089.1813186813185</v>
      </c>
      <c r="LS116" s="15">
        <f>Tabla2[[#This Row],[PAS_NUM_COR_COD_ROS_TG_POS]]-Tabla2[[#This Row],[ESC_NUM_COR_COD_ROS_TG_POS]]</f>
        <v>2.8375000000000004</v>
      </c>
      <c r="LT116" s="15">
        <f>Tabla2[[#This Row],[PAS_DUR_COR_COD_ROS_TG_POS]]-Tabla2[[#This Row],[ESC_DUR_COR_COD_ROS_TG_POS]]</f>
        <v>1459.8090909090911</v>
      </c>
      <c r="LU116" s="15">
        <f>Tabla2[[#This Row],[PAS_NUM_COR_COD_ROS_TG_TOT]]-Tabla2[[#This Row],[ESC_NUM_COR_COD_ROS_TG_TOT]]</f>
        <v>2.020833333333333</v>
      </c>
      <c r="LV116" s="15">
        <f>Tabla2[[#This Row],[PAS_DUR_COR_COD_ROS_TG_TOT]]-Tabla2[[#This Row],[ESC_DUR_COR_COD_ROS_TG_TOT]]</f>
        <v>1180.2982456140353</v>
      </c>
      <c r="LW116" s="15">
        <f>Tabla2[[#This Row],[PAS_NUM_COR_COD_ESC_TG_NEG]]-Tabla2[[#This Row],[ESC_NUM_COR_COD_ESC_TG_NEG]]</f>
        <v>-0.79999999999999982</v>
      </c>
      <c r="LX116" s="15">
        <f>Tabla2[[#This Row],[PAS_DUR_COR_COD_ESC_TG_NEG]]-Tabla2[[#This Row],[ESC_DUR_COR_COD_ESC_TG_NEG]]</f>
        <v>482.02083333333326</v>
      </c>
      <c r="LY116" s="15">
        <f>Tabla2[[#This Row],[PAS_NUM_COR_COD_ESC_TG_NEU]]-Tabla2[[#This Row],[ESC_NUM_COR_COD_ESC_TG_NEU]]</f>
        <v>-0.88750000000000018</v>
      </c>
      <c r="LZ116" s="15">
        <f>Tabla2[[#This Row],[PAS_DUR_COR_COD_ESC_TG_NEU]]-Tabla2[[#This Row],[ESC_DUR_COR_COD_ESC_TG_NEU]]</f>
        <v>401.58522727272725</v>
      </c>
      <c r="MA116" s="15">
        <f>Tabla2[[#This Row],[PAS_NUM_COR_COD_ESC_TG_POS]]-Tabla2[[#This Row],[ESC_NUM_COR_COD_ESC_TG_POS]]</f>
        <v>-1.4</v>
      </c>
      <c r="MB116" s="15">
        <f>Tabla2[[#This Row],[PAS_DUR_COR_COD_ESC_TG_POS]]-Tabla2[[#This Row],[ESC_DUR_COR_COD_ESC_TG_POS]]</f>
        <v>759.09999999999991</v>
      </c>
      <c r="MC116" s="15">
        <f>Tabla2[[#This Row],[PAS_NUM_COR_COD_ESC_TG_TOT]]-Tabla2[[#This Row],[ESC_NUM_COR_COD_ESC_TG_TOT]]</f>
        <v>-1.0291666666666663</v>
      </c>
      <c r="MD116" s="15">
        <f>Tabla2[[#This Row],[PAS_DUR_COR_COD_ESC_TG_TOT]]-Tabla2[[#This Row],[ESC_DUR_COR_COD_ESC_TG_TOT]]</f>
        <v>537.53787878787875</v>
      </c>
      <c r="ME116" s="42">
        <f>Tabla25[[#This Row],[PAS_NUM_COR_COD_ROS_TG_NEG]]-Tabla25[[#This Row],[PAS_NUM_COR_COD_ESC_TG_NEG]]</f>
        <v>-0.15000000000000036</v>
      </c>
      <c r="MF116" s="42">
        <f>Tabla25[[#This Row],[PAS_NUM_COR_COD_ROS_TG_NEU]]-Tabla25[[#This Row],[PAS_NUM_COR_COD_ESC_TG_NEU]]</f>
        <v>0.5</v>
      </c>
      <c r="MG116" s="42">
        <f>Tabla25[[#This Row],[PAS_NUM_COR_COD_ROS_TG_POS]]-Tabla25[[#This Row],[PAS_NUM_COR_COD_ESC_TG_POS]]</f>
        <v>0.55000000000000027</v>
      </c>
      <c r="MH116" s="42">
        <f>Tabla25[[#This Row],[PAS_NUM_COR_COD_ROS_TG_TOT]]-Tabla25[[#This Row],[PAS_NUM_COR_COD_ESC_TG_TOT]]</f>
        <v>0.29999999999999982</v>
      </c>
      <c r="MI116" s="42">
        <f>Tabla25[[#This Row],[PAS_DUR_COR_COD_ROS_TG_NEG]]-Tabla25[[#This Row],[PAS_DUR_COR_COD_ESC_TG_NEG]]</f>
        <v>-61.166666666666515</v>
      </c>
      <c r="MJ116" s="42">
        <f>Tabla25[[#This Row],[PAS_DUR_COR_COD_ROS_TG_NEU]]-Tabla25[[#This Row],[PAS_DUR_COR_COD_ESC_TG_NEU]]</f>
        <v>7.2657342657341815</v>
      </c>
      <c r="MK116" s="42">
        <f>Tabla25[[#This Row],[PAS_DUR_COR_COD_ROS_TG_POS]]-Tabla25[[#This Row],[PAS_DUR_COR_COD_ESC_TG_POS]]</f>
        <v>-107.19090909090892</v>
      </c>
      <c r="ML116" s="42">
        <f>Tabla25[[#This Row],[PAS_DUR_COR_COD_ROS_TG_TOT]]-Tabla25[[#This Row],[PAS_DUR_COR_COD_ESC_TG_TOT]]</f>
        <v>-50.954545454545269</v>
      </c>
      <c r="MM116" s="44">
        <f>Tabla25[[#This Row],[ESC_NUM_COR_COD_ROS_TG_NEG]]-Tabla25[[#This Row],[ESC_NUM_COR_COD_ESC_TG_NEG]]</f>
        <v>-2.1875</v>
      </c>
      <c r="MN116" s="44">
        <f>Tabla25[[#This Row],[ESC_NUM_COR_COD_ROS_TG_NEU]]-Tabla25[[#This Row],[ESC_NUM_COR_COD_ESC_TG_NEU]]</f>
        <v>-2.375</v>
      </c>
      <c r="MO116" s="44">
        <f>Tabla25[[#This Row],[ESC_NUM_COR_COD_ROS_TG_POS]]-Tabla25[[#This Row],[ESC_NUM_COR_COD_ESC_TG_POS]]</f>
        <v>-3.6875</v>
      </c>
      <c r="MP116" s="44">
        <f>Tabla25[[#This Row],[ESC_NUM_COR_COD_ROS_TG_TOT]]-Tabla25[[#This Row],[ESC_NUM_COR_COD_ESC_TG_TOT]]</f>
        <v>-2.75</v>
      </c>
      <c r="MQ116" s="44">
        <f>Tabla25[[#This Row],[ESC_DUR_COR_COD_ROS_TG_NEG]]-Tabla25[[#This Row],[ESC_DUR_COR_COD_ESC_TG_NEG]]</f>
        <v>-618.5625</v>
      </c>
      <c r="MR116" s="44">
        <f>Tabla25[[#This Row],[ESC_DUR_COR_COD_ROS_TG_NEU]]-Tabla25[[#This Row],[ESC_DUR_COR_COD_ESC_TG_NEU]]</f>
        <v>-680.33035714285711</v>
      </c>
      <c r="MS116" s="44">
        <f>Tabla25[[#This Row],[ESC_DUR_COR_COD_ROS_TG_POS]]-Tabla25[[#This Row],[ESC_DUR_COR_COD_ESC_TG_POS]]</f>
        <v>-807.9</v>
      </c>
      <c r="MT116" s="44">
        <f>Tabla25[[#This Row],[ESC_DUR_COR_COD_ROS_TG_TOT]]-Tabla25[[#This Row],[ESC_DUR_COR_COD_ESC_TG_TOT]]</f>
        <v>-693.7149122807017</v>
      </c>
      <c r="MU116" s="47">
        <f>Tabla25[[#This Row],[ROS_NUM_COR_COD_ROS_TG_NEG]]-Tabla25[[#This Row],[ROS_NUM_COR_COD_ESC_TG_NEG]]</f>
        <v>3.2222222222222223</v>
      </c>
      <c r="MV116" s="47">
        <f>Tabla25[[#This Row],[ROS_NUM_COR_COD_ROS_TG_NEU]]-Tabla25[[#This Row],[ROS_NUM_COR_COD_ESC_TG_NEU]]</f>
        <v>3.4</v>
      </c>
      <c r="MW116" s="47">
        <f>Tabla25[[#This Row],[ROS_NUM_COR_COD_ROS_TG_POS]]-Tabla25[[#This Row],[ROS_NUM_COR_COD_ESC_TG_POS]]</f>
        <v>3.8</v>
      </c>
      <c r="MX116" s="47">
        <f>Tabla25[[#This Row],[ROS_NUM_COR_COD_ROS_TG_TOT]]-Tabla25[[#This Row],[ROS_NUM_COR_COD_ESC_TG_TOT]]</f>
        <v>3.4827586206896548</v>
      </c>
      <c r="MY116" s="47">
        <f>Tabla25[[#This Row],[ROS_DUR_COR_COD_ROS_TG_NEG]]-Tabla25[[#This Row],[ROS_DUR_COR_COD_ESC_TG_NEG]]</f>
        <v>989.70833333333326</v>
      </c>
      <c r="MZ116" s="47">
        <f>Tabla25[[#This Row],[ROS_DUR_COR_COD_ROS_TG_NEU]]-Tabla25[[#This Row],[ROS_DUR_COR_COD_ESC_TG_NEU]]</f>
        <v>1038.25</v>
      </c>
      <c r="NA116" s="47">
        <f>Tabla25[[#This Row],[ROS_DUR_COR_COD_ROS_TG_POS]]-Tabla25[[#This Row],[ROS_DUR_COR_COD_ESC_TG_POS]]</f>
        <v>1136.911111111111</v>
      </c>
      <c r="NB116" s="47">
        <f>Tabla25[[#This Row],[ROS_DUR_COR_COD_ROS_TG_TOT]]-Tabla25[[#This Row],[ROS_DUR_COR_COD_ESC_TG_TOT]]</f>
        <v>1053.1950549450551</v>
      </c>
      <c r="NC116">
        <v>225.77777777777777</v>
      </c>
      <c r="ND116">
        <v>322.3</v>
      </c>
      <c r="NE116">
        <v>222</v>
      </c>
      <c r="NF116">
        <v>259.03571428571428</v>
      </c>
      <c r="NG116">
        <v>196.75</v>
      </c>
      <c r="NH116">
        <v>158.125</v>
      </c>
      <c r="NI116">
        <v>222.2</v>
      </c>
      <c r="NJ116">
        <v>194.65384615384616</v>
      </c>
      <c r="NK116">
        <v>235.71428571428572</v>
      </c>
      <c r="NL116">
        <v>229.71428571428572</v>
      </c>
      <c r="NM116">
        <v>196.1</v>
      </c>
      <c r="NN116">
        <v>223.07894736842104</v>
      </c>
      <c r="NO116">
        <v>258.25</v>
      </c>
      <c r="NP116">
        <v>292.5</v>
      </c>
      <c r="NQ116">
        <v>271.875</v>
      </c>
      <c r="NR116">
        <v>274.20833333333331</v>
      </c>
      <c r="NS116">
        <v>278.41666666666669</v>
      </c>
      <c r="NT116">
        <v>273.07692307692309</v>
      </c>
      <c r="NU116">
        <v>246.36363636363637</v>
      </c>
      <c r="NV116">
        <v>266.69444444444446</v>
      </c>
      <c r="NW116">
        <v>314.41666666666669</v>
      </c>
      <c r="NX116">
        <v>272.90909090909093</v>
      </c>
      <c r="NY116">
        <v>276.39999999999998</v>
      </c>
      <c r="NZ116">
        <v>289.06060606060606</v>
      </c>
      <c r="OA116" s="15">
        <f>Tabla2[[#This Row],[ROS_1DU_COR_COD_ROS_TG_NEG]]-Tabla2[[#This Row],[PAS_1DU_COR_COD_ROS_TG_NEG]]</f>
        <v>-52.638888888888914</v>
      </c>
      <c r="OB116" s="15">
        <f>Tabla2[[#This Row],[ROS_1DU_COR_COD_ROS_TG_NEU]]-Tabla2[[#This Row],[PAS_1DU_COR_COD_ROS_TG_NEU]]</f>
        <v>49.223076923076917</v>
      </c>
      <c r="OC116" s="15">
        <f>Tabla2[[#This Row],[ROS_1DU_COR_COD_ROS_TG_POS]]-Tabla2[[#This Row],[PAS_1DU_COR_COD_ROS_TG_POS]]</f>
        <v>-24.363636363636374</v>
      </c>
      <c r="OD116" s="15">
        <f>Tabla2[[#This Row],[ROS_1DU_COR_COD_ROS_TG_TOT]]-Tabla2[[#This Row],[PAS_1DU_COR_COD_ROS_TG_TOT]]</f>
        <v>-7.6587301587301795</v>
      </c>
      <c r="OE116" s="15">
        <f>Tabla2[[#This Row],[ROS_1DU_COR_COD_ESC_TG_NEG]]-Tabla2[[#This Row],[PAS_1DU_COR_COD_ESC_TG_NEG]]</f>
        <v>-117.66666666666669</v>
      </c>
      <c r="OF116" s="15">
        <f>Tabla2[[#This Row],[ROS_1DU_COR_COD_ESC_TG_NEU]]-Tabla2[[#This Row],[PAS_1DU_COR_COD_ESC_TG_NEU]]</f>
        <v>-114.78409090909093</v>
      </c>
      <c r="OG116" s="15">
        <f>Tabla2[[#This Row],[ROS_1DU_COR_COD_ESC_TG_POS]]-Tabla2[[#This Row],[PAS_1DU_COR_COD_ESC_TG_POS]]</f>
        <v>-54.199999999999989</v>
      </c>
      <c r="OH116" s="15">
        <f>Tabla2[[#This Row],[ROS_1DU_COR_COD_ESC_TG_TOT]]-Tabla2[[#This Row],[PAS_1DU_COR_COD_ESC_TG_TOT]]</f>
        <v>-94.406759906759902</v>
      </c>
      <c r="OI116" s="15">
        <f>Tabla2[[#This Row],[PAS_1DU_COR_COD_ROS_TG_NEG]]-Tabla2[[#This Row],[ESC_1DU_COR_COD_ROS_TG_NEG]]</f>
        <v>42.702380952380963</v>
      </c>
      <c r="OJ116" s="15">
        <f>Tabla2[[#This Row],[PAS_1DU_COR_COD_ROS_TG_NEU]]-Tabla2[[#This Row],[ESC_1DU_COR_COD_ROS_TG_NEU]]</f>
        <v>43.362637362637372</v>
      </c>
      <c r="OK116" s="15">
        <f>Tabla2[[#This Row],[PAS_1DU_COR_COD_ROS_TG_POS]]-Tabla2[[#This Row],[ESC_1DU_COR_COD_ROS_TG_POS]]</f>
        <v>50.26363636363638</v>
      </c>
      <c r="OL116" s="15">
        <f>Tabla2[[#This Row],[PAS_1DU_COR_COD_ROS_TG_TOT]]-Tabla2[[#This Row],[ESC_1DU_COR_COD_ROS_TG_TOT]]</f>
        <v>43.615497076023416</v>
      </c>
      <c r="OM116" s="15">
        <f>Tabla2[[#This Row],[PAS_1DU_COR_COD_ESC_TG_NEG]]-Tabla2[[#This Row],[ESC_1DU_COR_COD_ESC_TG_NEG]]</f>
        <v>56.166666666666686</v>
      </c>
      <c r="ON116" s="15">
        <f>Tabla2[[#This Row],[PAS_1DU_COR_COD_ESC_TG_NEU]]-Tabla2[[#This Row],[ESC_1DU_COR_COD_ESC_TG_NEU]]</f>
        <v>-19.590909090909065</v>
      </c>
      <c r="OO116" s="15">
        <f>Tabla2[[#This Row],[PAS_1DU_COR_COD_ESC_TG_POS]]-Tabla2[[#This Row],[ESC_1DU_COR_COD_ESC_TG_POS]]</f>
        <v>4.5249999999999773</v>
      </c>
      <c r="OP116" s="15">
        <f>Tabla2[[#This Row],[PAS_1DU_COR_COD_ESC_TG_TOT]]-Tabla2[[#This Row],[ESC_1DU_COR_COD_ESC_TG_TOT]]</f>
        <v>14.852272727272748</v>
      </c>
      <c r="OQ116" s="61">
        <v>29.027777777777771</v>
      </c>
      <c r="OR116" s="62">
        <v>164.17500000000001</v>
      </c>
      <c r="OS116" s="62">
        <v>-0.19999999999998863</v>
      </c>
      <c r="OT116" s="62">
        <v>64.381868131868117</v>
      </c>
      <c r="OU116" s="62">
        <v>-22.535714285714278</v>
      </c>
      <c r="OV116" s="62">
        <v>-62.785714285714278</v>
      </c>
      <c r="OW116" s="62">
        <v>-75.775000000000006</v>
      </c>
      <c r="OX116" s="62">
        <v>-51.129385964912274</v>
      </c>
      <c r="OY116" s="62">
        <v>-36</v>
      </c>
      <c r="OZ116" s="62">
        <v>0.16783216783215948</v>
      </c>
      <c r="PA116" s="62">
        <v>-30.036363636363603</v>
      </c>
      <c r="PB116" s="62">
        <v>-22.366161616161605</v>
      </c>
    </row>
    <row r="117" spans="1:418" x14ac:dyDescent="0.3">
      <c r="A117" s="2" t="s">
        <v>115</v>
      </c>
      <c r="B117" s="2">
        <v>40</v>
      </c>
      <c r="C117" s="2">
        <v>1</v>
      </c>
      <c r="D117" s="2">
        <v>48</v>
      </c>
      <c r="E117">
        <v>3</v>
      </c>
      <c r="F117">
        <v>1237</v>
      </c>
      <c r="G117">
        <v>2.4736842105263159</v>
      </c>
      <c r="H117">
        <v>1283.3</v>
      </c>
      <c r="I117">
        <v>2.95</v>
      </c>
      <c r="J117">
        <v>1398.2727272727273</v>
      </c>
      <c r="K117">
        <v>2.8103448275862069</v>
      </c>
      <c r="L117">
        <v>1309.1612903225807</v>
      </c>
      <c r="M117">
        <v>2.3684210526315788</v>
      </c>
      <c r="N117">
        <v>994.27272727272725</v>
      </c>
      <c r="O117">
        <v>3.0526315789473686</v>
      </c>
      <c r="P117">
        <v>1525.6</v>
      </c>
      <c r="Q117">
        <v>2.0499999999999998</v>
      </c>
      <c r="R117">
        <v>992.7</v>
      </c>
      <c r="S117">
        <v>2.4827586206896552</v>
      </c>
      <c r="T117">
        <v>1165.1612903225807</v>
      </c>
      <c r="U117">
        <v>2.646551724137931</v>
      </c>
      <c r="V117">
        <v>1237.1612903225807</v>
      </c>
      <c r="W117">
        <v>0.78947368421052633</v>
      </c>
      <c r="X117">
        <v>383.5</v>
      </c>
      <c r="Y117">
        <v>0.84210526315789469</v>
      </c>
      <c r="Z117">
        <v>437.2</v>
      </c>
      <c r="AA117">
        <v>0.55000000000000004</v>
      </c>
      <c r="AB117">
        <v>304.55555555555554</v>
      </c>
      <c r="AC117">
        <v>0.72413793103448276</v>
      </c>
      <c r="AD117">
        <v>377.51724137931035</v>
      </c>
      <c r="AE117">
        <v>0.72413793103448276</v>
      </c>
      <c r="AF117">
        <v>377.51724137931035</v>
      </c>
      <c r="AG117">
        <v>2.0057471264367814</v>
      </c>
      <c r="AH117">
        <v>963.20879120879124</v>
      </c>
      <c r="AI117">
        <v>0</v>
      </c>
      <c r="AK117">
        <v>0</v>
      </c>
      <c r="AO117">
        <v>0</v>
      </c>
      <c r="AQ117">
        <v>3</v>
      </c>
      <c r="AR117">
        <v>730</v>
      </c>
      <c r="AS117">
        <v>4</v>
      </c>
      <c r="AT117">
        <v>1054</v>
      </c>
      <c r="AW117">
        <v>3.5</v>
      </c>
      <c r="AX117">
        <v>892</v>
      </c>
      <c r="AY117">
        <v>1.75</v>
      </c>
      <c r="AZ117">
        <v>892</v>
      </c>
      <c r="BA117">
        <v>7</v>
      </c>
      <c r="BB117">
        <v>1816</v>
      </c>
      <c r="BC117">
        <v>1</v>
      </c>
      <c r="BD117">
        <v>397</v>
      </c>
      <c r="BG117">
        <v>4</v>
      </c>
      <c r="BH117">
        <v>1106.5</v>
      </c>
      <c r="BI117">
        <v>4</v>
      </c>
      <c r="BJ117">
        <v>1106.5</v>
      </c>
      <c r="BK117">
        <v>2.5</v>
      </c>
      <c r="BL117">
        <v>999.25</v>
      </c>
      <c r="BM117">
        <v>2.0222222222222221</v>
      </c>
      <c r="BN117">
        <v>964.72631578947369</v>
      </c>
      <c r="BO117">
        <v>6.333333333333333</v>
      </c>
      <c r="BP117">
        <v>1490.7777777777778</v>
      </c>
      <c r="BQ117">
        <v>4.875</v>
      </c>
      <c r="BR117">
        <v>1334.25</v>
      </c>
      <c r="BS117">
        <v>4.7777777777777777</v>
      </c>
      <c r="BT117">
        <v>1417.8888888888889</v>
      </c>
      <c r="BU117">
        <v>5.3461538461538458</v>
      </c>
      <c r="BV117">
        <v>1417.3846153846155</v>
      </c>
      <c r="BW117">
        <v>5.6</v>
      </c>
      <c r="BX117">
        <v>1576.2</v>
      </c>
      <c r="BY117">
        <v>5.333333333333333</v>
      </c>
      <c r="BZ117">
        <v>1325.2222222222222</v>
      </c>
      <c r="CA117">
        <v>5.8571428571428568</v>
      </c>
      <c r="CB117">
        <v>1609.8571428571429</v>
      </c>
      <c r="CC117">
        <v>5.5769230769230766</v>
      </c>
      <c r="CD117">
        <v>1498.3846153846155</v>
      </c>
      <c r="CE117">
        <v>5.4615384615384617</v>
      </c>
      <c r="CF117">
        <v>1457.8846153846155</v>
      </c>
      <c r="CG117">
        <v>1.5555555555555556</v>
      </c>
      <c r="CH117">
        <v>568.16666666666663</v>
      </c>
      <c r="CI117">
        <v>1.875</v>
      </c>
      <c r="CJ117">
        <v>683</v>
      </c>
      <c r="CK117">
        <v>1.7777777777777777</v>
      </c>
      <c r="CL117">
        <v>633.16666666666663</v>
      </c>
      <c r="CM117">
        <v>1.7307692307692308</v>
      </c>
      <c r="CN117">
        <v>628.11111111111109</v>
      </c>
      <c r="CO117">
        <v>1.6</v>
      </c>
      <c r="CP117">
        <v>553.14285714285711</v>
      </c>
      <c r="CQ117">
        <v>2.4444444444444446</v>
      </c>
      <c r="CR117">
        <v>812</v>
      </c>
      <c r="CS117">
        <v>1.2857142857142858</v>
      </c>
      <c r="CT117">
        <v>612.25</v>
      </c>
      <c r="CU117">
        <v>1.8076923076923077</v>
      </c>
      <c r="CV117">
        <v>658.41176470588232</v>
      </c>
      <c r="CW117">
        <v>1.7692307692307692</v>
      </c>
      <c r="CX117">
        <v>642.82857142857142</v>
      </c>
      <c r="CY117">
        <v>3.6153846153846154</v>
      </c>
      <c r="CZ117">
        <v>1129.9885057471265</v>
      </c>
      <c r="DA117">
        <v>3.2222222222222223</v>
      </c>
      <c r="DB117">
        <v>869.11111111111109</v>
      </c>
      <c r="DC117">
        <v>3</v>
      </c>
      <c r="DD117">
        <v>903.14285714285711</v>
      </c>
      <c r="DE117">
        <v>3.4444444444444446</v>
      </c>
      <c r="DF117">
        <v>907.22222222222217</v>
      </c>
      <c r="DG117">
        <v>3.2307692307692308</v>
      </c>
      <c r="DH117">
        <v>892.36</v>
      </c>
      <c r="DI117">
        <v>3.7</v>
      </c>
      <c r="DJ117">
        <v>864.2</v>
      </c>
      <c r="DK117">
        <v>3.3333333333333335</v>
      </c>
      <c r="DL117">
        <v>1014.7777777777778</v>
      </c>
      <c r="DM117">
        <v>3.8571428571428572</v>
      </c>
      <c r="DN117">
        <v>991.14285714285711</v>
      </c>
      <c r="DO117">
        <v>3.6153846153846154</v>
      </c>
      <c r="DP117">
        <v>950.5</v>
      </c>
      <c r="DQ117">
        <v>3.4230769230769229</v>
      </c>
      <c r="DR117">
        <v>922</v>
      </c>
      <c r="DS117">
        <v>3.4230769230769229</v>
      </c>
      <c r="DT117">
        <v>922</v>
      </c>
      <c r="DU117">
        <v>3.5512820512820511</v>
      </c>
      <c r="DV117">
        <v>1053.123188405797</v>
      </c>
      <c r="DW117">
        <v>1</v>
      </c>
      <c r="DX117">
        <v>281</v>
      </c>
      <c r="DY117">
        <v>4</v>
      </c>
      <c r="DZ117">
        <v>1318</v>
      </c>
      <c r="EA117">
        <v>4</v>
      </c>
      <c r="EB117">
        <v>1082</v>
      </c>
      <c r="EC117">
        <v>3.25</v>
      </c>
      <c r="ED117">
        <v>999.75</v>
      </c>
      <c r="EG117">
        <v>7</v>
      </c>
      <c r="EH117">
        <v>1941</v>
      </c>
      <c r="EI117">
        <v>4.666666666666667</v>
      </c>
      <c r="EJ117">
        <v>1373.3333333333333</v>
      </c>
      <c r="EK117">
        <v>5.25</v>
      </c>
      <c r="EL117">
        <v>1515.25</v>
      </c>
      <c r="EM117">
        <v>4.25</v>
      </c>
      <c r="EN117">
        <v>1257.5</v>
      </c>
      <c r="EO117">
        <v>9</v>
      </c>
      <c r="EP117">
        <v>1729</v>
      </c>
      <c r="EQ117">
        <v>2</v>
      </c>
      <c r="ER117">
        <v>1294</v>
      </c>
      <c r="ES117">
        <v>5</v>
      </c>
      <c r="ET117">
        <v>742</v>
      </c>
      <c r="EU117">
        <v>4.5</v>
      </c>
      <c r="EV117">
        <v>1255</v>
      </c>
      <c r="EY117">
        <v>1</v>
      </c>
      <c r="EZ117">
        <v>376</v>
      </c>
      <c r="FA117">
        <v>3</v>
      </c>
      <c r="FB117">
        <v>918.5</v>
      </c>
      <c r="FC117">
        <v>2.5</v>
      </c>
      <c r="FD117">
        <v>737.66666666666663</v>
      </c>
      <c r="FE117">
        <v>3.5</v>
      </c>
      <c r="FF117">
        <v>996.33333333333337</v>
      </c>
      <c r="FG117">
        <v>3.875</v>
      </c>
      <c r="FH117">
        <v>1145.5714285714287</v>
      </c>
      <c r="FI117">
        <v>8</v>
      </c>
      <c r="FJ117">
        <v>2317</v>
      </c>
      <c r="FK117">
        <v>7</v>
      </c>
      <c r="FL117">
        <v>1914.5</v>
      </c>
      <c r="FM117">
        <v>3</v>
      </c>
      <c r="FN117">
        <v>993</v>
      </c>
      <c r="FO117">
        <v>6.25</v>
      </c>
      <c r="FP117">
        <v>1784.75</v>
      </c>
      <c r="FS117">
        <v>6</v>
      </c>
      <c r="FT117">
        <v>1796</v>
      </c>
      <c r="FU117">
        <v>6</v>
      </c>
      <c r="FV117">
        <v>1650</v>
      </c>
      <c r="FW117">
        <v>6</v>
      </c>
      <c r="FX117">
        <v>1686.5</v>
      </c>
      <c r="FY117">
        <v>6.125</v>
      </c>
      <c r="FZ117">
        <v>1735.625</v>
      </c>
      <c r="GA117">
        <v>6.125</v>
      </c>
      <c r="GB117">
        <v>1735.625</v>
      </c>
      <c r="GC117">
        <v>4.625</v>
      </c>
      <c r="GD117">
        <v>1360.1363636363637</v>
      </c>
      <c r="GE117">
        <v>3.6944444444444446</v>
      </c>
      <c r="GF117">
        <v>1095.3375000000001</v>
      </c>
      <c r="GG117">
        <v>2.9</v>
      </c>
      <c r="GH117">
        <v>1128</v>
      </c>
      <c r="GI117">
        <v>2.8888888888888888</v>
      </c>
      <c r="GJ117">
        <v>1364.2</v>
      </c>
      <c r="GK117">
        <v>2.2222222222222223</v>
      </c>
      <c r="GL117">
        <v>1356.75</v>
      </c>
      <c r="GM117">
        <v>2.6785714285714284</v>
      </c>
      <c r="GN117">
        <v>1267.7333333333333</v>
      </c>
      <c r="GO117">
        <v>3.3333333333333335</v>
      </c>
      <c r="GP117">
        <v>1363.1666666666667</v>
      </c>
      <c r="GQ117">
        <v>2.4444444444444446</v>
      </c>
      <c r="GR117">
        <v>1540.5</v>
      </c>
      <c r="GS117">
        <v>3.2222222222222223</v>
      </c>
      <c r="GT117">
        <v>1593</v>
      </c>
      <c r="GU117">
        <v>3</v>
      </c>
      <c r="GV117">
        <v>1487.0666666666666</v>
      </c>
      <c r="GW117">
        <v>2.8363636363636364</v>
      </c>
      <c r="GX117">
        <v>1377.4</v>
      </c>
      <c r="GY117">
        <v>3.3</v>
      </c>
      <c r="GZ117">
        <v>1089.3333333333333</v>
      </c>
      <c r="HA117">
        <v>4</v>
      </c>
      <c r="HB117">
        <v>1260.375</v>
      </c>
      <c r="HC117">
        <v>3.5555555555555554</v>
      </c>
      <c r="HD117">
        <v>1262.5</v>
      </c>
      <c r="HE117">
        <v>3.6071428571428572</v>
      </c>
      <c r="HF117">
        <v>1199.48</v>
      </c>
      <c r="HG117">
        <v>2.7777777777777777</v>
      </c>
      <c r="HH117">
        <v>931.25</v>
      </c>
      <c r="HI117">
        <v>4</v>
      </c>
      <c r="HJ117">
        <v>1563.5</v>
      </c>
      <c r="HK117">
        <v>3.6666666666666665</v>
      </c>
      <c r="HL117">
        <v>1379.7142857142858</v>
      </c>
      <c r="HM117">
        <v>3.4814814814814814</v>
      </c>
      <c r="HN117">
        <v>1261.3809523809523</v>
      </c>
      <c r="HO117">
        <v>3.5454545454545454</v>
      </c>
      <c r="HP117">
        <v>1227.7391304347825</v>
      </c>
      <c r="HQ117">
        <v>3.1909090909090909</v>
      </c>
      <c r="HR117">
        <v>1286.8157894736842</v>
      </c>
      <c r="HS117">
        <v>2.4</v>
      </c>
      <c r="HT117">
        <v>732.5</v>
      </c>
      <c r="HU117">
        <v>1.8888888888888888</v>
      </c>
      <c r="HV117">
        <v>834.57142857142856</v>
      </c>
      <c r="HW117">
        <v>1.3333333333333333</v>
      </c>
      <c r="HX117">
        <v>738.8</v>
      </c>
      <c r="HY117">
        <v>1.8928571428571428</v>
      </c>
      <c r="HZ117">
        <v>766.40909090909088</v>
      </c>
      <c r="IA117">
        <v>2</v>
      </c>
      <c r="IB117">
        <v>962.2</v>
      </c>
      <c r="IC117">
        <v>1.4444444444444444</v>
      </c>
      <c r="ID117">
        <v>585.42857142857144</v>
      </c>
      <c r="IE117">
        <v>1.5555555555555556</v>
      </c>
      <c r="IF117">
        <v>585</v>
      </c>
      <c r="IG117">
        <v>1.6666666666666667</v>
      </c>
      <c r="IH117">
        <v>684.42105263157896</v>
      </c>
      <c r="II117">
        <v>1.7818181818181817</v>
      </c>
      <c r="IJ117">
        <v>728.41463414634143</v>
      </c>
      <c r="IK117">
        <v>1.7818181818181817</v>
      </c>
      <c r="IL117">
        <v>728.41463414634143</v>
      </c>
      <c r="IM117">
        <v>2.7212121212121212</v>
      </c>
      <c r="IN117">
        <v>1091.1367521367522</v>
      </c>
      <c r="IQ117">
        <v>0</v>
      </c>
      <c r="IS117">
        <v>5</v>
      </c>
      <c r="IT117">
        <v>1605</v>
      </c>
      <c r="IU117">
        <v>2.5</v>
      </c>
      <c r="IV117">
        <v>1605</v>
      </c>
      <c r="IW117">
        <v>4</v>
      </c>
      <c r="IX117">
        <v>1120</v>
      </c>
      <c r="IY117">
        <v>0</v>
      </c>
      <c r="JA117">
        <v>7</v>
      </c>
      <c r="JB117">
        <v>1348</v>
      </c>
      <c r="JC117">
        <v>3.6666666666666665</v>
      </c>
      <c r="JD117">
        <v>1234</v>
      </c>
      <c r="JE117">
        <v>3.2</v>
      </c>
      <c r="JF117">
        <v>1357.6666666666667</v>
      </c>
      <c r="JI117">
        <v>6</v>
      </c>
      <c r="JJ117">
        <v>1797</v>
      </c>
      <c r="JK117">
        <v>0</v>
      </c>
      <c r="JM117">
        <v>3</v>
      </c>
      <c r="JN117">
        <v>1797</v>
      </c>
      <c r="JO117">
        <v>3</v>
      </c>
      <c r="JP117">
        <v>807</v>
      </c>
      <c r="JQ117">
        <v>3</v>
      </c>
      <c r="JR117">
        <v>862</v>
      </c>
      <c r="JS117">
        <v>1</v>
      </c>
      <c r="JT117">
        <v>371</v>
      </c>
      <c r="JU117">
        <v>2.3333333333333335</v>
      </c>
      <c r="JV117">
        <v>680</v>
      </c>
      <c r="JW117">
        <v>2.6</v>
      </c>
      <c r="JX117">
        <v>959.25</v>
      </c>
      <c r="JY117">
        <v>2.9</v>
      </c>
      <c r="JZ117">
        <v>1130</v>
      </c>
      <c r="KC117">
        <v>2</v>
      </c>
      <c r="KD117">
        <v>611</v>
      </c>
      <c r="KE117">
        <v>0</v>
      </c>
      <c r="KG117">
        <v>1</v>
      </c>
      <c r="KH117">
        <v>611</v>
      </c>
      <c r="KI117">
        <v>8</v>
      </c>
      <c r="KJ117">
        <v>1602</v>
      </c>
      <c r="KK117">
        <v>2</v>
      </c>
      <c r="KL117">
        <v>468</v>
      </c>
      <c r="KM117">
        <v>2</v>
      </c>
      <c r="KN117">
        <v>473</v>
      </c>
      <c r="KO117">
        <v>4</v>
      </c>
      <c r="KP117">
        <v>847.66666666666663</v>
      </c>
      <c r="KQ117">
        <v>2.8</v>
      </c>
      <c r="KR117">
        <v>788.5</v>
      </c>
      <c r="KS117">
        <v>2.8</v>
      </c>
      <c r="KT117">
        <v>788.5</v>
      </c>
      <c r="KU117">
        <v>2.8666666666666667</v>
      </c>
      <c r="KV117">
        <v>1005.8181818181819</v>
      </c>
      <c r="KW117">
        <v>2.7333333333333334</v>
      </c>
      <c r="KX117">
        <v>1083.8046875</v>
      </c>
      <c r="KY117" s="15">
        <f>Tabla2[[#This Row],[ROS_NUM_COR_COD_ROS_TG_NEG]]-Tabla2[[#This Row],[PAS_NUM_COR_COD_ROS_TG_NEG]]</f>
        <v>0.40935672514619892</v>
      </c>
      <c r="KZ117" s="15">
        <f>Tabla2[[#This Row],[ROS_DUR_COR_COD_ROS_TG_NEG]]-Tabla2[[#This Row],[PAS_DUR_COR_COD_ROS_TG_NEG]]</f>
        <v>-63.022727272727252</v>
      </c>
      <c r="LA117" s="15">
        <f>Tabla2[[#This Row],[ROS_NUM_COR_COD_ROS_TG_NEU]]-Tabla2[[#This Row],[PAS_NUM_COR_COD_ROS_TG_NEU]]</f>
        <v>0.94736842105263142</v>
      </c>
      <c r="LB117" s="15">
        <f>Tabla2[[#This Row],[ROS_DUR_COR_COD_ROS_TG_NEU]]-Tabla2[[#This Row],[PAS_DUR_COR_COD_ROS_TG_NEU]]</f>
        <v>37.900000000000091</v>
      </c>
      <c r="LC117" s="15">
        <f>Tabla2[[#This Row],[ROS_NUM_COR_COD_ROS_TG_POS]]-Tabla2[[#This Row],[PAS_NUM_COR_COD_ROS_TG_POS]]</f>
        <v>1.6166666666666667</v>
      </c>
      <c r="LD117" s="15">
        <f>Tabla2[[#This Row],[ROS_DUR_COR_COD_ROS_TG_POS]]-Tabla2[[#This Row],[PAS_DUR_COR_COD_ROS_TG_POS]]</f>
        <v>387.01428571428573</v>
      </c>
      <c r="LE117" s="15">
        <f>Tabla2[[#This Row],[ROS_NUM_COR_COD_ROS_TG_TOT]]-Tabla2[[#This Row],[PAS_NUM_COR_COD_ROS_TG_TOT]]</f>
        <v>0.99872286079182615</v>
      </c>
      <c r="LF117" s="15">
        <f>Tabla2[[#This Row],[ROS_DUR_COR_COD_ROS_TG_TOT]]-Tabla2[[#This Row],[PAS_DUR_COR_COD_ROS_TG_TOT]]</f>
        <v>96.219662058371568</v>
      </c>
      <c r="LG117" s="15">
        <f>Tabla2[[#This Row],[ROS_NUM_COR_COD_ESC_TG_NEG]]-Tabla2[[#This Row],[PAS_NUM_COR_COD_ESC_TG_NEG]]</f>
        <v>0.33333333333333348</v>
      </c>
      <c r="LH117" s="15">
        <f>Tabla2[[#This Row],[ROS_DUR_COR_COD_ESC_TG_NEG]]-Tabla2[[#This Row],[PAS_DUR_COR_COD_ESC_TG_NEG]]</f>
        <v>126.16666666666674</v>
      </c>
      <c r="LI117" s="15">
        <f>Tabla2[[#This Row],[ROS_NUM_COR_COD_ESC_TG_NEU]]-Tabla2[[#This Row],[PAS_NUM_COR_COD_ESC_TG_NEU]]</f>
        <v>-2.9239766081871288E-2</v>
      </c>
      <c r="LJ117" s="15">
        <f>Tabla2[[#This Row],[ROS_NUM_COR_COD_ESC_TG_NEG]]-Tabla2[[#This Row],[PAS_NUM_COR_COD_ESC_TG_NEG]]</f>
        <v>0.33333333333333348</v>
      </c>
      <c r="LK117" s="15">
        <f>Tabla2[[#This Row],[ROS_NUM_COR_COD_ESC_TG_POS]]-Tabla2[[#This Row],[PAS_NUM_COR_COD_ESC_TG_POS]]</f>
        <v>0.27222222222222214</v>
      </c>
      <c r="LL117" s="15">
        <f>Tabla2[[#This Row],[ROS_DUR_COR_COD_ESC_TG_POS]]-Tabla2[[#This Row],[PAS_DUR_COR_COD_ESC_TG_POS]]</f>
        <v>194.72727272727275</v>
      </c>
      <c r="LM117" s="15">
        <f>Tabla2[[#This Row],[ROS_NUM_COR_COD_ESC_TG_TOT]]-Tabla2[[#This Row],[PAS_NUM_COR_COD_ESC_TG_TOT]]</f>
        <v>0.18965517241379315</v>
      </c>
      <c r="LN117" s="15">
        <f>Tabla2[[#This Row],[ROS_DUR_COR_COD_ESC_TG_TOT]]-Tabla2[[#This Row],[PAS_DUR_COR_COD_ESC_TG_TOT]]</f>
        <v>177.90537634408588</v>
      </c>
      <c r="LO117" s="15">
        <f>Tabla2[[#This Row],[PAS_NUM_COR_COD_ROS_TG_NEG]]-Tabla2[[#This Row],[ESC_NUM_COR_COD_ROS_TG_NEG]]</f>
        <v>0.76842105263157867</v>
      </c>
      <c r="LP117" s="15">
        <f>Tabla2[[#This Row],[PAS_DUR_COR_COD_ROS_TG_NEG]]-Tabla2[[#This Row],[ESC_DUR_COR_COD_ROS_TG_NEG]]</f>
        <v>441.12987012987014</v>
      </c>
      <c r="LQ117" s="15">
        <f>Tabla2[[#This Row],[PAS_NUM_COR_COD_ROS_TG_NEU]]-Tabla2[[#This Row],[ESC_NUM_COR_COD_ROS_TG_NEU]]</f>
        <v>0.60818713450292394</v>
      </c>
      <c r="LR117" s="15">
        <f>Tabla2[[#This Row],[PAS_DUR_COR_COD_ROS_TG_NEU]]-Tabla2[[#This Row],[ESC_DUR_COR_COD_ROS_TG_NEU]]</f>
        <v>713.59999999999991</v>
      </c>
      <c r="LS117" s="15">
        <f>Tabla2[[#This Row],[PAS_NUM_COR_COD_ROS_TG_POS]]-Tabla2[[#This Row],[ESC_NUM_COR_COD_ROS_TG_POS]]</f>
        <v>0.76428571428571401</v>
      </c>
      <c r="LT117" s="15">
        <f>Tabla2[[#This Row],[PAS_DUR_COR_COD_ROS_TG_POS]]-Tabla2[[#This Row],[ESC_DUR_COR_COD_ROS_TG_POS]]</f>
        <v>380.45000000000005</v>
      </c>
      <c r="LU117" s="15">
        <f>Tabla2[[#This Row],[PAS_NUM_COR_COD_ROS_TG_TOT]]-Tabla2[[#This Row],[ESC_NUM_COR_COD_ROS_TG_TOT]]</f>
        <v>0.67506631299734754</v>
      </c>
      <c r="LV117" s="15">
        <f>Tabla2[[#This Row],[PAS_DUR_COR_COD_ROS_TG_TOT]]-Tabla2[[#This Row],[ESC_DUR_COR_COD_ROS_TG_TOT]]</f>
        <v>506.74952561669841</v>
      </c>
      <c r="LW117" s="15">
        <f>Tabla2[[#This Row],[PAS_NUM_COR_COD_ESC_TG_NEG]]-Tabla2[[#This Row],[ESC_NUM_COR_COD_ESC_TG_NEG]]</f>
        <v>-2.5999999999999996</v>
      </c>
      <c r="LX117" s="15">
        <f>Tabla2[[#This Row],[PAS_DUR_COR_COD_ESC_TG_NEG]]-Tabla2[[#This Row],[ESC_DUR_COR_COD_ESC_TG_NEG]]</f>
        <v>-339.20000000000005</v>
      </c>
      <c r="LY117" s="15">
        <f>Tabla2[[#This Row],[PAS_NUM_COR_COD_ESC_TG_NEU]]-Tabla2[[#This Row],[ESC_NUM_COR_COD_ESC_TG_NEU]]</f>
        <v>-2.8596491228070171</v>
      </c>
      <c r="LZ117" s="15">
        <f>Tabla2[[#This Row],[PAS_DUR_COR_COD_ESC_TG_NEU]]-Tabla2[[#This Row],[ESC_DUR_COR_COD_ESC_TG_NEU]]</f>
        <v>-41.922222222222217</v>
      </c>
      <c r="MA117" s="15">
        <f>Tabla2[[#This Row],[PAS_NUM_COR_COD_ESC_TG_POS]]-Tabla2[[#This Row],[ESC_NUM_COR_COD_ESC_TG_POS]]</f>
        <v>-2.9071428571428566</v>
      </c>
      <c r="MB117" s="15">
        <f>Tabla2[[#This Row],[PAS_DUR_COR_COD_ESC_TG_POS]]-Tabla2[[#This Row],[ESC_DUR_COR_COD_ESC_TG_POS]]</f>
        <v>-211.58441558441564</v>
      </c>
      <c r="MC117" s="15">
        <f>Tabla2[[#This Row],[PAS_NUM_COR_COD_ESC_TG_TOT]]-Tabla2[[#This Row],[ESC_NUM_COR_COD_ESC_TG_TOT]]</f>
        <v>-2.7665782493368698</v>
      </c>
      <c r="MD117" s="15">
        <f>Tabla2[[#This Row],[PAS_DUR_COR_COD_ESC_TG_TOT]]-Tabla2[[#This Row],[ESC_DUR_COR_COD_ESC_TG_TOT]]</f>
        <v>-189.22332506203475</v>
      </c>
      <c r="ME117" s="42">
        <f>Tabla25[[#This Row],[PAS_NUM_COR_COD_ROS_TG_NEG]]-Tabla25[[#This Row],[PAS_NUM_COR_COD_ESC_TG_NEG]]</f>
        <v>-0.63157894736842124</v>
      </c>
      <c r="MF117" s="42">
        <f>Tabla25[[#This Row],[PAS_NUM_COR_COD_ROS_TG_NEU]]-Tabla25[[#This Row],[PAS_NUM_COR_COD_ESC_TG_NEU]]</f>
        <v>0.57894736842105265</v>
      </c>
      <c r="MG117" s="42">
        <f>Tabla25[[#This Row],[PAS_NUM_COR_COD_ROS_TG_POS]]-Tabla25[[#This Row],[PAS_NUM_COR_COD_ESC_TG_POS]]</f>
        <v>-0.90000000000000036</v>
      </c>
      <c r="MH117" s="42">
        <f>Tabla25[[#This Row],[PAS_NUM_COR_COD_ROS_TG_TOT]]-Tabla25[[#This Row],[PAS_NUM_COR_COD_ESC_TG_TOT]]</f>
        <v>-0.3275862068965516</v>
      </c>
      <c r="MI117" s="42">
        <f>Tabla25[[#This Row],[PAS_DUR_COR_COD_ROS_TG_NEG]]-Tabla25[[#This Row],[PAS_DUR_COR_COD_ESC_TG_NEG]]</f>
        <v>-242.72727272727275</v>
      </c>
      <c r="MJ117" s="42">
        <f>Tabla25[[#This Row],[PAS_DUR_COR_COD_ROS_TG_NEU]]-Tabla25[[#This Row],[PAS_DUR_COR_COD_ESC_TG_NEU]]</f>
        <v>242.29999999999995</v>
      </c>
      <c r="MK117" s="42">
        <f>Tabla25[[#This Row],[PAS_DUR_COR_COD_ROS_TG_POS]]-Tabla25[[#This Row],[PAS_DUR_COR_COD_ESC_TG_POS]]</f>
        <v>-405.57272727272721</v>
      </c>
      <c r="ML117" s="42">
        <f>Tabla25[[#This Row],[PAS_DUR_COR_COD_ROS_TG_TOT]]-Tabla25[[#This Row],[PAS_DUR_COR_COD_ESC_TG_TOT]]</f>
        <v>-144</v>
      </c>
      <c r="MM117" s="44">
        <f>Tabla25[[#This Row],[ESC_NUM_COR_COD_ROS_TG_NEG]]-Tabla25[[#This Row],[ESC_NUM_COR_COD_ESC_TG_NEG]]</f>
        <v>-3.9999999999999996</v>
      </c>
      <c r="MN117" s="44">
        <f>Tabla25[[#This Row],[ESC_NUM_COR_COD_ROS_TG_NEU]]-Tabla25[[#This Row],[ESC_NUM_COR_COD_ESC_TG_NEU]]</f>
        <v>-2.8888888888888884</v>
      </c>
      <c r="MO117" s="44">
        <f>Tabla25[[#This Row],[ESC_NUM_COR_COD_ROS_TG_POS]]-Tabla25[[#This Row],[ESC_NUM_COR_COD_ESC_TG_POS]]</f>
        <v>-4.5714285714285712</v>
      </c>
      <c r="MP117" s="44">
        <f>Tabla25[[#This Row],[ESC_NUM_COR_COD_ROS_TG_TOT]]-Tabla25[[#This Row],[ESC_NUM_COR_COD_ESC_TG_TOT]]</f>
        <v>-3.7692307692307692</v>
      </c>
      <c r="MQ117" s="44">
        <f>Tabla25[[#This Row],[ESC_DUR_COR_COD_ROS_TG_NEG]]-Tabla25[[#This Row],[ESC_DUR_COR_COD_ESC_TG_NEG]]</f>
        <v>-1023.0571428571429</v>
      </c>
      <c r="MR117" s="44">
        <f>Tabla25[[#This Row],[ESC_DUR_COR_COD_ROS_TG_NEU]]-Tabla25[[#This Row],[ESC_DUR_COR_COD_ESC_TG_NEU]]</f>
        <v>-513.22222222222217</v>
      </c>
      <c r="MS117" s="44">
        <f>Tabla25[[#This Row],[ESC_DUR_COR_COD_ROS_TG_POS]]-Tabla25[[#This Row],[ESC_DUR_COR_COD_ESC_TG_POS]]</f>
        <v>-997.60714285714289</v>
      </c>
      <c r="MT117" s="44">
        <f>Tabla25[[#This Row],[ESC_DUR_COR_COD_ROS_TG_TOT]]-Tabla25[[#This Row],[ESC_DUR_COR_COD_ESC_TG_TOT]]</f>
        <v>-839.97285067873315</v>
      </c>
      <c r="MU117" s="47">
        <f>Tabla25[[#This Row],[ROS_NUM_COR_COD_ROS_TG_NEG]]-Tabla25[[#This Row],[ROS_NUM_COR_COD_ESC_TG_NEG]]</f>
        <v>-0.5555555555555558</v>
      </c>
      <c r="MV117" s="47">
        <f>Tabla25[[#This Row],[ROS_NUM_COR_COD_ROS_TG_NEU]]-Tabla25[[#This Row],[ROS_NUM_COR_COD_ESC_TG_NEU]]</f>
        <v>1.5555555555555554</v>
      </c>
      <c r="MW117" s="47">
        <f>Tabla25[[#This Row],[ROS_NUM_COR_COD_ROS_TG_POS]]-Tabla25[[#This Row],[ROS_NUM_COR_COD_ESC_TG_POS]]</f>
        <v>0.4444444444444442</v>
      </c>
      <c r="MX117" s="47">
        <f>Tabla25[[#This Row],[ROS_NUM_COR_COD_ROS_TG_TOT]]-Tabla25[[#This Row],[ROS_NUM_COR_COD_ESC_TG_TOT]]</f>
        <v>0.4814814814814814</v>
      </c>
      <c r="MY117" s="47">
        <f>Tabla25[[#This Row],[ROS_DUR_COR_COD_ROS_TG_NEG]]-Tabla25[[#This Row],[ROS_DUR_COR_COD_ESC_TG_NEG]]</f>
        <v>-431.91666666666674</v>
      </c>
      <c r="MZ117" s="47">
        <f>Tabla25[[#This Row],[ROS_DUR_COR_COD_ROS_TG_NEU]]-Tabla25[[#This Row],[ROS_DUR_COR_COD_ESC_TG_NEU]]</f>
        <v>23</v>
      </c>
      <c r="NA117" s="47">
        <f>Tabla25[[#This Row],[ROS_DUR_COR_COD_ROS_TG_POS]]-Tabla25[[#This Row],[ROS_DUR_COR_COD_ESC_TG_POS]]</f>
        <v>-213.28571428571422</v>
      </c>
      <c r="NB117" s="47">
        <f>Tabla25[[#This Row],[ROS_DUR_COR_COD_ROS_TG_TOT]]-Tabla25[[#This Row],[ROS_DUR_COR_COD_ESC_TG_TOT]]</f>
        <v>-225.68571428571431</v>
      </c>
      <c r="NC117">
        <v>261.375</v>
      </c>
      <c r="ND117">
        <v>237.83333333333334</v>
      </c>
      <c r="NE117">
        <v>283.42857142857144</v>
      </c>
      <c r="NF117">
        <v>262</v>
      </c>
      <c r="NG117">
        <v>297.16666666666669</v>
      </c>
      <c r="NH117">
        <v>309.5</v>
      </c>
      <c r="NI117">
        <v>306</v>
      </c>
      <c r="NJ117">
        <v>303.39999999999998</v>
      </c>
      <c r="NK117">
        <v>230.28571428571428</v>
      </c>
      <c r="NL117">
        <v>227.66666666666666</v>
      </c>
      <c r="NM117">
        <v>299.5</v>
      </c>
      <c r="NN117">
        <v>245.64705882352942</v>
      </c>
      <c r="NO117">
        <v>292.7</v>
      </c>
      <c r="NP117">
        <v>317.22222222222223</v>
      </c>
      <c r="NQ117">
        <v>305.28571428571428</v>
      </c>
      <c r="NR117">
        <v>304.57692307692309</v>
      </c>
      <c r="NS117">
        <v>236.81818181818181</v>
      </c>
      <c r="NT117">
        <v>275.2</v>
      </c>
      <c r="NU117">
        <v>246.3</v>
      </c>
      <c r="NV117">
        <v>252.25806451612902</v>
      </c>
      <c r="NW117">
        <v>246.4</v>
      </c>
      <c r="NX117">
        <v>251.6</v>
      </c>
      <c r="NY117">
        <v>244.63636363636363</v>
      </c>
      <c r="NZ117">
        <v>247.45161290322579</v>
      </c>
      <c r="OA117" s="15">
        <f>Tabla2[[#This Row],[ROS_1DU_COR_COD_ROS_TG_NEG]]-Tabla2[[#This Row],[PAS_1DU_COR_COD_ROS_TG_NEG]]</f>
        <v>24.556818181818187</v>
      </c>
      <c r="OB117" s="15">
        <f>Tabla2[[#This Row],[ROS_1DU_COR_COD_ROS_TG_NEU]]-Tabla2[[#This Row],[PAS_1DU_COR_COD_ROS_TG_NEU]]</f>
        <v>-37.366666666666646</v>
      </c>
      <c r="OC117" s="15">
        <f>Tabla2[[#This Row],[ROS_1DU_COR_COD_ROS_TG_POS]]-Tabla2[[#This Row],[PAS_1DU_COR_COD_ROS_TG_POS]]</f>
        <v>37.128571428571433</v>
      </c>
      <c r="OD117" s="15">
        <f>Tabla2[[#This Row],[ROS_1DU_COR_COD_ROS_TG_TOT]]-Tabla2[[#This Row],[PAS_1DU_COR_COD_ROS_TG_TOT]]</f>
        <v>9.7419354838709751</v>
      </c>
      <c r="OE117" s="15">
        <f>Tabla2[[#This Row],[ROS_1DU_COR_COD_ESC_TG_NEG]]-Tabla2[[#This Row],[PAS_1DU_COR_COD_ESC_TG_NEG]]</f>
        <v>50.76666666666668</v>
      </c>
      <c r="OF117" s="15">
        <f>Tabla2[[#This Row],[ROS_1DU_COR_COD_ESC_TG_NEU]]-Tabla2[[#This Row],[PAS_1DU_COR_COD_ESC_TG_NEU]]</f>
        <v>57.900000000000006</v>
      </c>
      <c r="OG117" s="15">
        <f>Tabla2[[#This Row],[ROS_1DU_COR_COD_ESC_TG_POS]]-Tabla2[[#This Row],[PAS_1DU_COR_COD_ESC_TG_POS]]</f>
        <v>61.363636363636374</v>
      </c>
      <c r="OH117" s="15">
        <f>Tabla2[[#This Row],[ROS_1DU_COR_COD_ESC_TG_TOT]]-Tabla2[[#This Row],[PAS_1DU_COR_COD_ESC_TG_TOT]]</f>
        <v>55.948387096774184</v>
      </c>
      <c r="OI117" s="15">
        <f>Tabla2[[#This Row],[PAS_1DU_COR_COD_ROS_TG_NEG]]-Tabla2[[#This Row],[ESC_1DU_COR_COD_ROS_TG_NEG]]</f>
        <v>6.5324675324675354</v>
      </c>
      <c r="OJ117" s="15">
        <f>Tabla2[[#This Row],[PAS_1DU_COR_COD_ROS_TG_NEU]]-Tabla2[[#This Row],[ESC_1DU_COR_COD_ROS_TG_NEU]]</f>
        <v>47.533333333333331</v>
      </c>
      <c r="OK117" s="15">
        <f>Tabla2[[#This Row],[PAS_1DU_COR_COD_ROS_TG_POS]]-Tabla2[[#This Row],[ESC_1DU_COR_COD_ROS_TG_POS]]</f>
        <v>-53.199999999999989</v>
      </c>
      <c r="OL117" s="15">
        <f>Tabla2[[#This Row],[PAS_1DU_COR_COD_ROS_TG_TOT]]-Tabla2[[#This Row],[ESC_1DU_COR_COD_ROS_TG_TOT]]</f>
        <v>6.6110056925996048</v>
      </c>
      <c r="OM117" s="15">
        <f>Tabla2[[#This Row],[PAS_1DU_COR_COD_ESC_TG_NEG]]-Tabla2[[#This Row],[ESC_1DU_COR_COD_ESC_TG_NEG]]</f>
        <v>-46.299999999999983</v>
      </c>
      <c r="ON117" s="15">
        <f>Tabla2[[#This Row],[PAS_1DU_COR_COD_ESC_TG_NEU]]-Tabla2[[#This Row],[ESC_1DU_COR_COD_ESC_TG_NEU]]</f>
        <v>-65.622222222222234</v>
      </c>
      <c r="OO117" s="15">
        <f>Tabla2[[#This Row],[PAS_1DU_COR_COD_ESC_TG_POS]]-Tabla2[[#This Row],[ESC_1DU_COR_COD_ESC_TG_POS]]</f>
        <v>-60.649350649350652</v>
      </c>
      <c r="OP117" s="15">
        <f>Tabla2[[#This Row],[PAS_1DU_COR_COD_ESC_TG_TOT]]-Tabla2[[#This Row],[ESC_1DU_COR_COD_ESC_TG_TOT]]</f>
        <v>-57.125310173697301</v>
      </c>
      <c r="OQ117" s="61">
        <v>-35.791666666666686</v>
      </c>
      <c r="OR117" s="62">
        <v>-71.666666666666657</v>
      </c>
      <c r="OS117" s="62">
        <v>-22.571428571428555</v>
      </c>
      <c r="OT117" s="62">
        <v>-41.399999999999977</v>
      </c>
      <c r="OU117" s="62">
        <v>-62.414285714285711</v>
      </c>
      <c r="OV117" s="62">
        <v>-89.555555555555571</v>
      </c>
      <c r="OW117" s="62">
        <v>-5.7857142857142776</v>
      </c>
      <c r="OX117" s="62">
        <v>-58.929864253393674</v>
      </c>
      <c r="OY117" s="62">
        <v>-9.5818181818181927</v>
      </c>
      <c r="OZ117" s="62">
        <v>23.599999999999994</v>
      </c>
      <c r="PA117" s="62">
        <v>1.6636363636363853</v>
      </c>
      <c r="PB117" s="62">
        <v>4.8064516129032313</v>
      </c>
    </row>
    <row r="118" spans="1:418" x14ac:dyDescent="0.3">
      <c r="A118" s="2" t="s">
        <v>116</v>
      </c>
      <c r="B118" s="2">
        <v>40</v>
      </c>
      <c r="C118" s="2">
        <v>1</v>
      </c>
      <c r="D118" s="2">
        <v>43</v>
      </c>
      <c r="E118">
        <v>2.5499999999999998</v>
      </c>
      <c r="F118">
        <v>658.55555555555554</v>
      </c>
      <c r="G118">
        <v>2.736842105263158</v>
      </c>
      <c r="H118">
        <v>778.88235294117646</v>
      </c>
      <c r="I118">
        <v>2.85</v>
      </c>
      <c r="J118">
        <v>752.44444444444446</v>
      </c>
      <c r="K118">
        <v>2.7118644067796609</v>
      </c>
      <c r="L118">
        <v>729.03773584905662</v>
      </c>
      <c r="M118">
        <v>3.15</v>
      </c>
      <c r="N118">
        <v>840.33333333333337</v>
      </c>
      <c r="O118">
        <v>2.8947368421052633</v>
      </c>
      <c r="P118">
        <v>782.29411764705878</v>
      </c>
      <c r="Q118">
        <v>2.9</v>
      </c>
      <c r="R118">
        <v>736.57894736842104</v>
      </c>
      <c r="S118">
        <v>2.9830508474576272</v>
      </c>
      <c r="T118">
        <v>785.55555555555554</v>
      </c>
      <c r="U118">
        <v>2.847457627118644</v>
      </c>
      <c r="V118">
        <v>757.56074766355141</v>
      </c>
      <c r="W118">
        <v>1.5</v>
      </c>
      <c r="X118">
        <v>339.95</v>
      </c>
      <c r="Y118">
        <v>1.368421052631579</v>
      </c>
      <c r="Z118">
        <v>390.5263157894737</v>
      </c>
      <c r="AA118">
        <v>1.35</v>
      </c>
      <c r="AB118">
        <v>288.78947368421052</v>
      </c>
      <c r="AC118">
        <v>1.4067796610169492</v>
      </c>
      <c r="AD118">
        <v>339.75862068965517</v>
      </c>
      <c r="AE118">
        <v>1.4067796610169492</v>
      </c>
      <c r="AF118">
        <v>339.75862068965517</v>
      </c>
      <c r="AG118">
        <v>2.3672316384180792</v>
      </c>
      <c r="AH118">
        <v>610.69696969696975</v>
      </c>
      <c r="AK118">
        <v>4</v>
      </c>
      <c r="AL118">
        <v>784</v>
      </c>
      <c r="AO118">
        <v>4</v>
      </c>
      <c r="AP118">
        <v>784</v>
      </c>
      <c r="AS118">
        <v>2</v>
      </c>
      <c r="AT118">
        <v>586</v>
      </c>
      <c r="AW118">
        <v>2</v>
      </c>
      <c r="AX118">
        <v>586</v>
      </c>
      <c r="AY118">
        <v>3</v>
      </c>
      <c r="AZ118">
        <v>685</v>
      </c>
      <c r="BC118">
        <v>5</v>
      </c>
      <c r="BD118">
        <v>1066</v>
      </c>
      <c r="BG118">
        <v>5</v>
      </c>
      <c r="BH118">
        <v>1066</v>
      </c>
      <c r="BI118">
        <v>5</v>
      </c>
      <c r="BJ118">
        <v>1066</v>
      </c>
      <c r="BK118">
        <v>3.6666666666666665</v>
      </c>
      <c r="BL118">
        <v>812</v>
      </c>
      <c r="BM118">
        <v>2.3888888888888888</v>
      </c>
      <c r="BN118">
        <v>614.29166666666663</v>
      </c>
      <c r="BO118">
        <v>4.4000000000000004</v>
      </c>
      <c r="BP118">
        <v>1048.5999999999999</v>
      </c>
      <c r="BQ118">
        <v>4</v>
      </c>
      <c r="BR118">
        <v>885</v>
      </c>
      <c r="BS118">
        <v>3.3333333333333335</v>
      </c>
      <c r="BT118">
        <v>789.5</v>
      </c>
      <c r="BU118">
        <v>3.9310344827586206</v>
      </c>
      <c r="BV118">
        <v>916.14285714285711</v>
      </c>
      <c r="BW118">
        <v>4.5555555555555554</v>
      </c>
      <c r="BX118">
        <v>1010.4444444444445</v>
      </c>
      <c r="BY118">
        <v>4.4000000000000004</v>
      </c>
      <c r="BZ118">
        <v>1042.8</v>
      </c>
      <c r="CA118">
        <v>3.4444444444444446</v>
      </c>
      <c r="CB118">
        <v>813.44444444444446</v>
      </c>
      <c r="CC118">
        <v>4.1428571428571432</v>
      </c>
      <c r="CD118">
        <v>958.67857142857144</v>
      </c>
      <c r="CE118">
        <v>4.0350877192982457</v>
      </c>
      <c r="CF118">
        <v>937.41071428571433</v>
      </c>
      <c r="CG118">
        <v>1</v>
      </c>
      <c r="CH118">
        <v>289</v>
      </c>
      <c r="CI118">
        <v>1</v>
      </c>
      <c r="CJ118">
        <v>285.16666666666669</v>
      </c>
      <c r="CK118">
        <v>1.5555555555555556</v>
      </c>
      <c r="CL118">
        <v>489.2</v>
      </c>
      <c r="CM118">
        <v>1.1724137931034482</v>
      </c>
      <c r="CN118">
        <v>340.4736842105263</v>
      </c>
      <c r="CO118">
        <v>0.77777777777777779</v>
      </c>
      <c r="CP118">
        <v>265.66666666666669</v>
      </c>
      <c r="CQ118">
        <v>1</v>
      </c>
      <c r="CR118">
        <v>216.85714285714286</v>
      </c>
      <c r="CS118">
        <v>2.1111111111111112</v>
      </c>
      <c r="CT118">
        <v>561.85714285714289</v>
      </c>
      <c r="CU118">
        <v>1.2857142857142858</v>
      </c>
      <c r="CV118">
        <v>352.25</v>
      </c>
      <c r="CW118">
        <v>1.2280701754385965</v>
      </c>
      <c r="CX118">
        <v>346.5128205128205</v>
      </c>
      <c r="CY118">
        <v>2.6315789473684212</v>
      </c>
      <c r="CZ118">
        <v>694.83157894736837</v>
      </c>
      <c r="DA118">
        <v>2.2000000000000002</v>
      </c>
      <c r="DB118">
        <v>483.4</v>
      </c>
      <c r="DC118">
        <v>2.2000000000000002</v>
      </c>
      <c r="DD118">
        <v>516.625</v>
      </c>
      <c r="DE118">
        <v>2.5555555555555554</v>
      </c>
      <c r="DF118">
        <v>415.66666666666669</v>
      </c>
      <c r="DG118">
        <v>2.3103448275862069</v>
      </c>
      <c r="DH118">
        <v>470.66666666666669</v>
      </c>
      <c r="DI118">
        <v>1.5555555555555556</v>
      </c>
      <c r="DJ118">
        <v>343.375</v>
      </c>
      <c r="DK118">
        <v>2.1</v>
      </c>
      <c r="DL118">
        <v>449.1</v>
      </c>
      <c r="DM118">
        <v>1.3333333333333333</v>
      </c>
      <c r="DN118">
        <v>348</v>
      </c>
      <c r="DO118">
        <v>1.6785714285714286</v>
      </c>
      <c r="DP118">
        <v>385.46153846153845</v>
      </c>
      <c r="DQ118">
        <v>2</v>
      </c>
      <c r="DR118">
        <v>428.8679245283019</v>
      </c>
      <c r="DS118">
        <v>2</v>
      </c>
      <c r="DT118">
        <v>428.8679245283019</v>
      </c>
      <c r="DU118">
        <v>2.4210526315789473</v>
      </c>
      <c r="DV118">
        <v>599.58783783783781</v>
      </c>
      <c r="EA118">
        <v>6</v>
      </c>
      <c r="EB118">
        <v>1489</v>
      </c>
      <c r="EC118">
        <v>6</v>
      </c>
      <c r="ED118">
        <v>1489</v>
      </c>
      <c r="EE118">
        <v>4</v>
      </c>
      <c r="EF118">
        <v>1071</v>
      </c>
      <c r="EI118">
        <v>1</v>
      </c>
      <c r="EJ118">
        <v>170</v>
      </c>
      <c r="EK118">
        <v>2.5</v>
      </c>
      <c r="EL118">
        <v>620.5</v>
      </c>
      <c r="EM118">
        <v>3.6666666666666665</v>
      </c>
      <c r="EN118">
        <v>910</v>
      </c>
      <c r="ES118">
        <v>1</v>
      </c>
      <c r="ET118">
        <v>80</v>
      </c>
      <c r="EU118">
        <v>1</v>
      </c>
      <c r="EV118">
        <v>80</v>
      </c>
      <c r="EW118">
        <v>0</v>
      </c>
      <c r="FA118">
        <v>0</v>
      </c>
      <c r="FC118">
        <v>0</v>
      </c>
      <c r="FE118">
        <v>0.33333333333333331</v>
      </c>
      <c r="FF118">
        <v>80</v>
      </c>
      <c r="FG118">
        <v>2</v>
      </c>
      <c r="FH118">
        <v>702.5</v>
      </c>
      <c r="FM118">
        <v>3</v>
      </c>
      <c r="FN118">
        <v>791</v>
      </c>
      <c r="FO118">
        <v>3</v>
      </c>
      <c r="FP118">
        <v>791</v>
      </c>
      <c r="FQ118">
        <v>1</v>
      </c>
      <c r="FR118">
        <v>329</v>
      </c>
      <c r="FU118">
        <v>3</v>
      </c>
      <c r="FV118">
        <v>681</v>
      </c>
      <c r="FW118">
        <v>2</v>
      </c>
      <c r="FX118">
        <v>505</v>
      </c>
      <c r="FY118">
        <v>2.3333333333333335</v>
      </c>
      <c r="FZ118">
        <v>600.33333333333337</v>
      </c>
      <c r="GA118">
        <v>2.3333333333333335</v>
      </c>
      <c r="GB118">
        <v>600.33333333333337</v>
      </c>
      <c r="GC118">
        <v>2.1111111111111112</v>
      </c>
      <c r="GD118">
        <v>658.71428571428567</v>
      </c>
      <c r="GE118">
        <v>2.4055555555555554</v>
      </c>
      <c r="GF118">
        <v>602.25806451612902</v>
      </c>
      <c r="GG118">
        <v>2.2000000000000002</v>
      </c>
      <c r="GH118">
        <v>1085.2</v>
      </c>
      <c r="GI118">
        <v>1.8888888888888888</v>
      </c>
      <c r="GJ118">
        <v>1000.25</v>
      </c>
      <c r="GK118">
        <v>0.66666666666666663</v>
      </c>
      <c r="GL118">
        <v>226.25</v>
      </c>
      <c r="GM118">
        <v>1.6071428571428572</v>
      </c>
      <c r="GN118">
        <v>794.76923076923072</v>
      </c>
      <c r="GO118">
        <v>2.2222222222222223</v>
      </c>
      <c r="GP118">
        <v>1055</v>
      </c>
      <c r="GQ118">
        <v>1.6</v>
      </c>
      <c r="GR118">
        <v>788.4</v>
      </c>
      <c r="GS118">
        <v>1.4</v>
      </c>
      <c r="GT118">
        <v>712.5</v>
      </c>
      <c r="GU118">
        <v>1.7241379310344827</v>
      </c>
      <c r="GV118">
        <v>861.92857142857144</v>
      </c>
      <c r="GW118">
        <v>1.6666666666666667</v>
      </c>
      <c r="GX118">
        <v>829.59259259259261</v>
      </c>
      <c r="GY118">
        <v>3.2</v>
      </c>
      <c r="GZ118">
        <v>841.375</v>
      </c>
      <c r="HA118">
        <v>3</v>
      </c>
      <c r="HB118">
        <v>870.85714285714289</v>
      </c>
      <c r="HC118">
        <v>3.5555555555555554</v>
      </c>
      <c r="HD118">
        <v>960.85714285714289</v>
      </c>
      <c r="HE118">
        <v>3.25</v>
      </c>
      <c r="HF118">
        <v>888.77272727272725</v>
      </c>
      <c r="HG118">
        <v>3</v>
      </c>
      <c r="HH118">
        <v>864.42857142857144</v>
      </c>
      <c r="HI118">
        <v>2.1</v>
      </c>
      <c r="HJ118">
        <v>549.25</v>
      </c>
      <c r="HK118">
        <v>2.2999999999999998</v>
      </c>
      <c r="HL118">
        <v>564.5</v>
      </c>
      <c r="HM118">
        <v>2.4482758620689653</v>
      </c>
      <c r="HN118">
        <v>650.47826086956525</v>
      </c>
      <c r="HO118">
        <v>2.8421052631578947</v>
      </c>
      <c r="HP118">
        <v>766.97777777777776</v>
      </c>
      <c r="HQ118">
        <v>2.2543859649122808</v>
      </c>
      <c r="HR118">
        <v>790.45833333333337</v>
      </c>
      <c r="HS118">
        <v>0.9</v>
      </c>
      <c r="HT118">
        <v>562.5</v>
      </c>
      <c r="HU118">
        <v>1.1111111111111112</v>
      </c>
      <c r="HV118">
        <v>409.8</v>
      </c>
      <c r="HW118">
        <v>1</v>
      </c>
      <c r="HX118">
        <v>454.2</v>
      </c>
      <c r="HY118">
        <v>1</v>
      </c>
      <c r="HZ118">
        <v>469.28571428571428</v>
      </c>
      <c r="IA118">
        <v>0.55555555555555558</v>
      </c>
      <c r="IB118">
        <v>287.75</v>
      </c>
      <c r="IC118">
        <v>1</v>
      </c>
      <c r="ID118">
        <v>383.6</v>
      </c>
      <c r="IE118">
        <v>0.5</v>
      </c>
      <c r="IF118">
        <v>301.33333333333331</v>
      </c>
      <c r="IG118">
        <v>0.68965517241379315</v>
      </c>
      <c r="IH118">
        <v>331.08333333333331</v>
      </c>
      <c r="II118">
        <v>0.84210526315789469</v>
      </c>
      <c r="IJ118">
        <v>405.5</v>
      </c>
      <c r="IK118">
        <v>0.84210526315789469</v>
      </c>
      <c r="IL118">
        <v>405.5</v>
      </c>
      <c r="IM118">
        <v>1.7836257309941521</v>
      </c>
      <c r="IN118">
        <v>688.32653061224494</v>
      </c>
      <c r="IQ118">
        <v>2</v>
      </c>
      <c r="IR118">
        <v>380</v>
      </c>
      <c r="IS118">
        <v>6</v>
      </c>
      <c r="IT118">
        <v>1512</v>
      </c>
      <c r="IU118">
        <v>4</v>
      </c>
      <c r="IV118">
        <v>946</v>
      </c>
      <c r="IW118">
        <v>6</v>
      </c>
      <c r="IX118">
        <v>1009</v>
      </c>
      <c r="JC118">
        <v>6</v>
      </c>
      <c r="JD118">
        <v>1009</v>
      </c>
      <c r="JE118">
        <v>4.666666666666667</v>
      </c>
      <c r="JF118">
        <v>967</v>
      </c>
      <c r="JI118">
        <v>5</v>
      </c>
      <c r="JJ118">
        <v>618</v>
      </c>
      <c r="JK118">
        <v>0</v>
      </c>
      <c r="JM118">
        <v>2.5</v>
      </c>
      <c r="JN118">
        <v>618</v>
      </c>
      <c r="JO118">
        <v>0</v>
      </c>
      <c r="JU118">
        <v>0</v>
      </c>
      <c r="JW118">
        <v>1.6666666666666667</v>
      </c>
      <c r="JX118">
        <v>618</v>
      </c>
      <c r="JY118">
        <v>3.1666666666666665</v>
      </c>
      <c r="JZ118">
        <v>879.75</v>
      </c>
      <c r="KC118">
        <v>5</v>
      </c>
      <c r="KD118">
        <v>804</v>
      </c>
      <c r="KE118">
        <v>0</v>
      </c>
      <c r="KG118">
        <v>2.5</v>
      </c>
      <c r="KH118">
        <v>804</v>
      </c>
      <c r="KI118">
        <v>0</v>
      </c>
      <c r="KO118">
        <v>0</v>
      </c>
      <c r="KQ118">
        <v>1.6666666666666667</v>
      </c>
      <c r="KR118">
        <v>804</v>
      </c>
      <c r="KS118">
        <v>1.6666666666666667</v>
      </c>
      <c r="KT118">
        <v>804</v>
      </c>
      <c r="KU118">
        <v>2.6666666666666665</v>
      </c>
      <c r="KV118">
        <v>864.6</v>
      </c>
      <c r="KW118">
        <v>1.8277777777777777</v>
      </c>
      <c r="KX118">
        <v>696.88349514563106</v>
      </c>
      <c r="KY118" s="15">
        <f>Tabla2[[#This Row],[ROS_NUM_COR_COD_ROS_TG_NEG]]-Tabla2[[#This Row],[PAS_NUM_COR_COD_ROS_TG_NEG]]</f>
        <v>-0.14999999999999991</v>
      </c>
      <c r="KZ118" s="15">
        <f>Tabla2[[#This Row],[ROS_DUR_COR_COD_ROS_TG_NEG]]-Tabla2[[#This Row],[PAS_DUR_COR_COD_ROS_TG_NEG]]</f>
        <v>24.095238095238074</v>
      </c>
      <c r="LA118" s="15">
        <f>Tabla2[[#This Row],[ROS_NUM_COR_COD_ROS_TG_NEU]]-Tabla2[[#This Row],[PAS_NUM_COR_COD_ROS_TG_NEU]]</f>
        <v>-0.79473684210526319</v>
      </c>
      <c r="LB118" s="15">
        <f>Tabla2[[#This Row],[ROS_DUR_COR_COD_ROS_TG_NEU]]-Tabla2[[#This Row],[PAS_DUR_COR_COD_ROS_TG_NEU]]</f>
        <v>-233.04411764705878</v>
      </c>
      <c r="LC118" s="15">
        <f>Tabla2[[#This Row],[ROS_NUM_COR_COD_ROS_TG_POS]]-Tabla2[[#This Row],[PAS_NUM_COR_COD_ROS_TG_POS]]</f>
        <v>-0.60000000000000009</v>
      </c>
      <c r="LD118" s="15">
        <f>Tabla2[[#This Row],[ROS_DUR_COR_COD_ROS_TG_POS]]-Tabla2[[#This Row],[PAS_DUR_COR_COD_ROS_TG_POS]]</f>
        <v>-172.07894736842104</v>
      </c>
      <c r="LE118" s="15">
        <f>Tabla2[[#This Row],[ROS_NUM_COR_COD_ROS_TG_TOT]]-Tabla2[[#This Row],[PAS_NUM_COR_COD_ROS_TG_TOT]]</f>
        <v>-0.53477498538866186</v>
      </c>
      <c r="LF118" s="15">
        <f>Tabla2[[#This Row],[ROS_DUR_COR_COD_ROS_TG_TOT]]-Tabla2[[#This Row],[PAS_DUR_COR_COD_ROS_TG_TOT]]</f>
        <v>-135.0772946859903</v>
      </c>
      <c r="LG118" s="15">
        <f>Tabla2[[#This Row],[ROS_NUM_COR_COD_ESC_TG_NEG]]-Tabla2[[#This Row],[PAS_NUM_COR_COD_ESC_TG_NEG]]</f>
        <v>-0.3277777777777775</v>
      </c>
      <c r="LH118" s="15">
        <f>Tabla2[[#This Row],[ROS_DUR_COR_COD_ESC_TG_NEG]]-Tabla2[[#This Row],[PAS_DUR_COR_COD_ESC_TG_NEG]]</f>
        <v>396.44444444444446</v>
      </c>
      <c r="LI118" s="15">
        <f>Tabla2[[#This Row],[ROS_NUM_COR_COD_ESC_TG_NEU]]-Tabla2[[#This Row],[PAS_NUM_COR_COD_ESC_TG_NEU]]</f>
        <v>-1.1368421052631579</v>
      </c>
      <c r="LJ118" s="15">
        <f>Tabla2[[#This Row],[ROS_NUM_COR_COD_ESC_TG_NEG]]-Tabla2[[#This Row],[PAS_NUM_COR_COD_ESC_TG_NEG]]</f>
        <v>-0.3277777777777775</v>
      </c>
      <c r="LK118" s="15">
        <f>Tabla2[[#This Row],[ROS_NUM_COR_COD_ESC_TG_POS]]-Tabla2[[#This Row],[PAS_NUM_COR_COD_ESC_TG_POS]]</f>
        <v>-1.4500000000000002</v>
      </c>
      <c r="LL118" s="15">
        <f>Tabla2[[#This Row],[ROS_DUR_COR_COD_ESC_TG_POS]]-Tabla2[[#This Row],[PAS_DUR_COR_COD_ESC_TG_POS]]</f>
        <v>-39.944444444444457</v>
      </c>
      <c r="LM118" s="15">
        <f>Tabla2[[#This Row],[ROS_NUM_COR_COD_ESC_TG_TOT]]-Tabla2[[#This Row],[PAS_NUM_COR_COD_ESC_TG_TOT]]</f>
        <v>-0.98772647574517825</v>
      </c>
      <c r="LN118" s="15">
        <f>Tabla2[[#This Row],[ROS_DUR_COR_COD_ESC_TG_TOT]]-Tabla2[[#This Row],[PAS_DUR_COR_COD_ESC_TG_TOT]]</f>
        <v>132.89083557951483</v>
      </c>
      <c r="LO118" s="15">
        <f>Tabla2[[#This Row],[PAS_NUM_COR_COD_ROS_TG_NEG]]-Tabla2[[#This Row],[ESC_NUM_COR_COD_ROS_TG_NEG]]</f>
        <v>2.3722222222222222</v>
      </c>
      <c r="LP118" s="15">
        <f>Tabla2[[#This Row],[PAS_DUR_COR_COD_ROS_TG_NEG]]-Tabla2[[#This Row],[ESC_DUR_COR_COD_ROS_TG_NEG]]</f>
        <v>574.66666666666674</v>
      </c>
      <c r="LQ118" s="15">
        <f>Tabla2[[#This Row],[PAS_NUM_COR_COD_ROS_TG_NEU]]-Tabla2[[#This Row],[ESC_NUM_COR_COD_ROS_TG_NEU]]</f>
        <v>1.8947368421052633</v>
      </c>
      <c r="LR118" s="15">
        <f>Tabla2[[#This Row],[PAS_DUR_COR_COD_ROS_TG_NEU]]-Tabla2[[#This Row],[ESC_DUR_COR_COD_ROS_TG_NEU]]</f>
        <v>565.43697478991589</v>
      </c>
      <c r="LS118" s="15">
        <f>Tabla2[[#This Row],[PAS_NUM_COR_COD_ROS_TG_POS]]-Tabla2[[#This Row],[ESC_NUM_COR_COD_ROS_TG_POS]]</f>
        <v>0.78888888888888875</v>
      </c>
      <c r="LT118" s="15">
        <f>Tabla2[[#This Row],[PAS_DUR_COR_COD_ROS_TG_POS]]-Tabla2[[#This Row],[ESC_DUR_COR_COD_ROS_TG_POS]]</f>
        <v>174.72180451127815</v>
      </c>
      <c r="LU118" s="15">
        <f>Tabla2[[#This Row],[PAS_NUM_COR_COD_ROS_TG_TOT]]-Tabla2[[#This Row],[ESC_NUM_COR_COD_ROS_TG_TOT]]</f>
        <v>1.6973365617433414</v>
      </c>
      <c r="LV118" s="15">
        <f>Tabla2[[#This Row],[PAS_DUR_COR_COD_ROS_TG_TOT]]-Tabla2[[#This Row],[ESC_DUR_COR_COD_ROS_TG_TOT]]</f>
        <v>433.30555555555554</v>
      </c>
      <c r="LW118" s="15">
        <f>Tabla2[[#This Row],[PAS_NUM_COR_COD_ESC_TG_NEG]]-Tabla2[[#This Row],[ESC_NUM_COR_COD_ESC_TG_NEG]]</f>
        <v>-2.0055555555555555</v>
      </c>
      <c r="LX118" s="15">
        <f>Tabla2[[#This Row],[PAS_DUR_COR_COD_ESC_TG_NEG]]-Tabla2[[#This Row],[ESC_DUR_COR_COD_ESC_TG_NEG]]</f>
        <v>-351.88888888888891</v>
      </c>
      <c r="LY118" s="15">
        <f>Tabla2[[#This Row],[PAS_NUM_COR_COD_ESC_TG_NEU]]-Tabla2[[#This Row],[ESC_NUM_COR_COD_ESC_TG_NEU]]</f>
        <v>-1.6631578947368424</v>
      </c>
      <c r="LZ118" s="15">
        <f>Tabla2[[#This Row],[PAS_DUR_COR_COD_ESC_TG_NEU]]-Tabla2[[#This Row],[ESC_DUR_COR_COD_ESC_TG_NEU]]</f>
        <v>-263.91764705882349</v>
      </c>
      <c r="MA118" s="15">
        <f>Tabla2[[#This Row],[PAS_NUM_COR_COD_ESC_TG_POS]]-Tabla2[[#This Row],[ESC_NUM_COR_COD_ESC_TG_POS]]</f>
        <v>-0.59444444444444455</v>
      </c>
      <c r="MB118" s="15">
        <f>Tabla2[[#This Row],[PAS_DUR_COR_COD_ESC_TG_POS]]-Tabla2[[#This Row],[ESC_DUR_COR_COD_ESC_TG_POS]]</f>
        <v>-61</v>
      </c>
      <c r="MC118" s="15">
        <f>Tabla2[[#This Row],[PAS_NUM_COR_COD_ESC_TG_TOT]]-Tabla2[[#This Row],[ESC_NUM_COR_COD_ESC_TG_TOT]]</f>
        <v>-1.4309927360774823</v>
      </c>
      <c r="MD118" s="15">
        <f>Tabla2[[#This Row],[PAS_DUR_COR_COD_ESC_TG_TOT]]-Tabla2[[#This Row],[ESC_DUR_COR_COD_ESC_TG_TOT]]</f>
        <v>-229.64083557951483</v>
      </c>
      <c r="ME118" s="42">
        <f>Tabla25[[#This Row],[PAS_NUM_COR_COD_ROS_TG_NEG]]-Tabla25[[#This Row],[PAS_NUM_COR_COD_ESC_TG_NEG]]</f>
        <v>0.60000000000000009</v>
      </c>
      <c r="MF118" s="42">
        <f>Tabla25[[#This Row],[PAS_NUM_COR_COD_ROS_TG_NEU]]-Tabla25[[#This Row],[PAS_NUM_COR_COD_ESC_TG_NEU]]</f>
        <v>0.15789473684210531</v>
      </c>
      <c r="MG118" s="42">
        <f>Tabla25[[#This Row],[PAS_NUM_COR_COD_ROS_TG_POS]]-Tabla25[[#This Row],[PAS_NUM_COR_COD_ESC_TG_POS]]</f>
        <v>4.9999999999999822E-2</v>
      </c>
      <c r="MH118" s="42">
        <f>Tabla25[[#This Row],[PAS_NUM_COR_COD_ROS_TG_TOT]]-Tabla25[[#This Row],[PAS_NUM_COR_COD_ESC_TG_TOT]]</f>
        <v>0.27118644067796627</v>
      </c>
      <c r="MI118" s="42">
        <f>Tabla25[[#This Row],[PAS_DUR_COR_COD_ROS_TG_NEG]]-Tabla25[[#This Row],[PAS_DUR_COR_COD_ESC_TG_NEG]]</f>
        <v>181.77777777777783</v>
      </c>
      <c r="MJ118" s="42">
        <f>Tabla25[[#This Row],[PAS_DUR_COR_COD_ROS_TG_NEU]]-Tabla25[[#This Row],[PAS_DUR_COR_COD_ESC_TG_NEU]]</f>
        <v>3.4117647058823195</v>
      </c>
      <c r="MK118" s="42">
        <f>Tabla25[[#This Row],[PAS_DUR_COR_COD_ROS_TG_POS]]-Tabla25[[#This Row],[PAS_DUR_COR_COD_ESC_TG_POS]]</f>
        <v>-15.865497076023416</v>
      </c>
      <c r="ML118" s="42">
        <f>Tabla25[[#This Row],[PAS_DUR_COR_COD_ROS_TG_TOT]]-Tabla25[[#This Row],[PAS_DUR_COR_COD_ESC_TG_TOT]]</f>
        <v>56.517819706498926</v>
      </c>
      <c r="MM118" s="44">
        <f>Tabla25[[#This Row],[ESC_NUM_COR_COD_ROS_TG_NEG]]-Tabla25[[#This Row],[ESC_NUM_COR_COD_ESC_TG_NEG]]</f>
        <v>-3.7777777777777777</v>
      </c>
      <c r="MN118" s="44">
        <f>Tabla25[[#This Row],[ESC_NUM_COR_COD_ROS_TG_NEU]]-Tabla25[[#This Row],[ESC_NUM_COR_COD_ESC_TG_NEU]]</f>
        <v>-3.4000000000000004</v>
      </c>
      <c r="MO118" s="44">
        <f>Tabla25[[#This Row],[ESC_NUM_COR_COD_ROS_TG_POS]]-Tabla25[[#This Row],[ESC_NUM_COR_COD_ESC_TG_POS]]</f>
        <v>-1.3333333333333335</v>
      </c>
      <c r="MP118" s="44">
        <f>Tabla25[[#This Row],[ESC_NUM_COR_COD_ROS_TG_TOT]]-Tabla25[[#This Row],[ESC_NUM_COR_COD_ESC_TG_TOT]]</f>
        <v>-2.8571428571428577</v>
      </c>
      <c r="MQ118" s="44">
        <f>Tabla25[[#This Row],[ESC_DUR_COR_COD_ROS_TG_NEG]]-Tabla25[[#This Row],[ESC_DUR_COR_COD_ESC_TG_NEG]]</f>
        <v>-744.77777777777783</v>
      </c>
      <c r="MR118" s="44">
        <f>Tabla25[[#This Row],[ESC_DUR_COR_COD_ROS_TG_NEU]]-Tabla25[[#This Row],[ESC_DUR_COR_COD_ESC_TG_NEU]]</f>
        <v>-825.94285714285706</v>
      </c>
      <c r="MS118" s="44">
        <f>Tabla25[[#This Row],[ESC_DUR_COR_COD_ROS_TG_POS]]-Tabla25[[#This Row],[ESC_DUR_COR_COD_ESC_TG_POS]]</f>
        <v>-251.58730158730157</v>
      </c>
      <c r="MT118" s="44">
        <f>Tabla25[[#This Row],[ESC_DUR_COR_COD_ROS_TG_TOT]]-Tabla25[[#This Row],[ESC_DUR_COR_COD_ESC_TG_TOT]]</f>
        <v>-606.42857142857144</v>
      </c>
      <c r="MU118" s="47">
        <f>Tabla25[[#This Row],[ROS_NUM_COR_COD_ROS_TG_NEG]]-Tabla25[[#This Row],[ROS_NUM_COR_COD_ESC_TG_NEG]]</f>
        <v>0.77777777777777768</v>
      </c>
      <c r="MV118" s="47">
        <f>Tabla25[[#This Row],[ROS_NUM_COR_COD_ROS_TG_NEU]]-Tabla25[[#This Row],[ROS_NUM_COR_COD_ESC_TG_NEU]]</f>
        <v>0.5</v>
      </c>
      <c r="MW118" s="47">
        <f>Tabla25[[#This Row],[ROS_NUM_COR_COD_ROS_TG_POS]]-Tabla25[[#This Row],[ROS_NUM_COR_COD_ESC_TG_POS]]</f>
        <v>0.89999999999999991</v>
      </c>
      <c r="MX118" s="47">
        <f>Tabla25[[#This Row],[ROS_NUM_COR_COD_ROS_TG_TOT]]-Tabla25[[#This Row],[ROS_NUM_COR_COD_ESC_TG_TOT]]</f>
        <v>0.72413793103448265</v>
      </c>
      <c r="MY118" s="47">
        <f>Tabla25[[#This Row],[ROS_DUR_COR_COD_ROS_TG_NEG]]-Tabla25[[#This Row],[ROS_DUR_COR_COD_ESC_TG_NEG]]</f>
        <v>-190.57142857142856</v>
      </c>
      <c r="MZ118" s="47">
        <f>Tabla25[[#This Row],[ROS_DUR_COR_COD_ROS_TG_NEU]]-Tabla25[[#This Row],[ROS_DUR_COR_COD_ESC_TG_NEU]]</f>
        <v>-239.14999999999998</v>
      </c>
      <c r="NA118" s="47">
        <f>Tabla25[[#This Row],[ROS_DUR_COR_COD_ROS_TG_POS]]-Tabla25[[#This Row],[ROS_DUR_COR_COD_ESC_TG_POS]]</f>
        <v>-148</v>
      </c>
      <c r="NB118" s="47">
        <f>Tabla25[[#This Row],[ROS_DUR_COR_COD_ROS_TG_TOT]]-Tabla25[[#This Row],[ROS_DUR_COR_COD_ESC_TG_TOT]]</f>
        <v>-211.4503105590062</v>
      </c>
      <c r="NC118">
        <v>201.57142857142858</v>
      </c>
      <c r="ND118">
        <v>200.25</v>
      </c>
      <c r="NE118">
        <v>219.125</v>
      </c>
      <c r="NF118">
        <v>207.21739130434781</v>
      </c>
      <c r="NG118">
        <v>241.6</v>
      </c>
      <c r="NH118">
        <v>255.8</v>
      </c>
      <c r="NI118">
        <v>182.75</v>
      </c>
      <c r="NJ118">
        <v>229.85714285714286</v>
      </c>
      <c r="NK118">
        <v>236.5</v>
      </c>
      <c r="NL118">
        <v>151.85714285714286</v>
      </c>
      <c r="NM118">
        <v>231.42857142857142</v>
      </c>
      <c r="NN118">
        <v>205.1</v>
      </c>
      <c r="NO118">
        <v>258.77777777777777</v>
      </c>
      <c r="NP118">
        <v>227.1</v>
      </c>
      <c r="NQ118">
        <v>227.88888888888889</v>
      </c>
      <c r="NR118">
        <v>237.53571428571428</v>
      </c>
      <c r="NS118">
        <v>283.88888888888891</v>
      </c>
      <c r="NT118">
        <v>196.41176470588235</v>
      </c>
      <c r="NU118">
        <v>254.84210526315789</v>
      </c>
      <c r="NV118">
        <v>246.12962962962962</v>
      </c>
      <c r="NW118">
        <v>234.83333333333334</v>
      </c>
      <c r="NX118">
        <v>278.70588235294116</v>
      </c>
      <c r="NY118">
        <v>220.66666666666666</v>
      </c>
      <c r="NZ118">
        <v>244.09433962264151</v>
      </c>
      <c r="OA118" s="15">
        <f>Tabla2[[#This Row],[ROS_1DU_COR_COD_ROS_TG_NEG]]-Tabla2[[#This Row],[PAS_1DU_COR_COD_ROS_TG_NEG]]</f>
        <v>-82.317460317460331</v>
      </c>
      <c r="OB118" s="15">
        <f>Tabla2[[#This Row],[ROS_1DU_COR_COD_ROS_TG_NEU]]-Tabla2[[#This Row],[PAS_1DU_COR_COD_ROS_TG_NEU]]</f>
        <v>3.8382352941176521</v>
      </c>
      <c r="OC118" s="15">
        <f>Tabla2[[#This Row],[ROS_1DU_COR_COD_ROS_TG_POS]]-Tabla2[[#This Row],[PAS_1DU_COR_COD_ROS_TG_POS]]</f>
        <v>-35.71710526315789</v>
      </c>
      <c r="OD118" s="15">
        <f>Tabla2[[#This Row],[ROS_1DU_COR_COD_ROS_TG_TOT]]-Tabla2[[#This Row],[PAS_1DU_COR_COD_ROS_TG_TOT]]</f>
        <v>-38.912238325281805</v>
      </c>
      <c r="OE118" s="15">
        <f>Tabla2[[#This Row],[ROS_1DU_COR_COD_ESC_TG_NEG]]-Tabla2[[#This Row],[PAS_1DU_COR_COD_ESC_TG_NEG]]</f>
        <v>6.7666666666666515</v>
      </c>
      <c r="OF118" s="15">
        <f>Tabla2[[#This Row],[ROS_1DU_COR_COD_ESC_TG_NEU]]-Tabla2[[#This Row],[PAS_1DU_COR_COD_ESC_TG_NEU]]</f>
        <v>-22.905882352941148</v>
      </c>
      <c r="OG118" s="15">
        <f>Tabla2[[#This Row],[ROS_1DU_COR_COD_ESC_TG_POS]]-Tabla2[[#This Row],[PAS_1DU_COR_COD_ESC_TG_POS]]</f>
        <v>-37.916666666666657</v>
      </c>
      <c r="OH118" s="15">
        <f>Tabla2[[#This Row],[ROS_1DU_COR_COD_ESC_TG_TOT]]-Tabla2[[#This Row],[PAS_1DU_COR_COD_ESC_TG_TOT]]</f>
        <v>-14.237196765498652</v>
      </c>
      <c r="OI118" s="15">
        <f>Tabla2[[#This Row],[PAS_1DU_COR_COD_ROS_TG_NEG]]-Tabla2[[#This Row],[ESC_1DU_COR_COD_ROS_TG_NEG]]</f>
        <v>47.388888888888914</v>
      </c>
      <c r="OJ118" s="15">
        <f>Tabla2[[#This Row],[PAS_1DU_COR_COD_ROS_TG_NEU]]-Tabla2[[#This Row],[ESC_1DU_COR_COD_ROS_TG_NEU]]</f>
        <v>44.554621848739487</v>
      </c>
      <c r="OK118" s="15">
        <f>Tabla2[[#This Row],[PAS_1DU_COR_COD_ROS_TG_POS]]-Tabla2[[#This Row],[ESC_1DU_COR_COD_ROS_TG_POS]]</f>
        <v>23.413533834586474</v>
      </c>
      <c r="OL118" s="15">
        <f>Tabla2[[#This Row],[PAS_1DU_COR_COD_ROS_TG_TOT]]-Tabla2[[#This Row],[ESC_1DU_COR_COD_ROS_TG_TOT]]</f>
        <v>41.029629629629625</v>
      </c>
      <c r="OM118" s="15">
        <f>Tabla2[[#This Row],[PAS_1DU_COR_COD_ESC_TG_NEG]]-Tabla2[[#This Row],[ESC_1DU_COR_COD_ESC_TG_NEG]]</f>
        <v>-23.944444444444429</v>
      </c>
      <c r="ON118" s="15">
        <f>Tabla2[[#This Row],[PAS_1DU_COR_COD_ESC_TG_NEU]]-Tabla2[[#This Row],[ESC_1DU_COR_COD_ESC_TG_NEU]]</f>
        <v>51.605882352941165</v>
      </c>
      <c r="OO118" s="15">
        <f>Tabla2[[#This Row],[PAS_1DU_COR_COD_ESC_TG_POS]]-Tabla2[[#This Row],[ESC_1DU_COR_COD_ESC_TG_POS]]</f>
        <v>-7.2222222222222285</v>
      </c>
      <c r="OP118" s="15">
        <f>Tabla2[[#This Row],[PAS_1DU_COR_COD_ESC_TG_TOT]]-Tabla2[[#This Row],[ESC_1DU_COR_COD_ESC_TG_TOT]]</f>
        <v>6.5586253369272356</v>
      </c>
      <c r="OQ118" s="61">
        <v>-40.028571428571411</v>
      </c>
      <c r="OR118" s="62">
        <v>-55.550000000000011</v>
      </c>
      <c r="OS118" s="62">
        <v>36.375</v>
      </c>
      <c r="OT118" s="62">
        <v>-22.639751552795047</v>
      </c>
      <c r="OU118" s="62">
        <v>-22.277777777777771</v>
      </c>
      <c r="OV118" s="62">
        <v>-75.242857142857133</v>
      </c>
      <c r="OW118" s="62">
        <v>3.5396825396825307</v>
      </c>
      <c r="OX118" s="62">
        <v>-32.435714285714283</v>
      </c>
      <c r="OY118" s="62">
        <v>49.055555555555571</v>
      </c>
      <c r="OZ118" s="62">
        <v>-82.294117647058812</v>
      </c>
      <c r="PA118" s="62">
        <v>34.175438596491233</v>
      </c>
      <c r="PB118" s="62">
        <v>2.0352900069881059</v>
      </c>
    </row>
    <row r="119" spans="1:418" x14ac:dyDescent="0.3">
      <c r="A119" s="2" t="s">
        <v>117</v>
      </c>
      <c r="B119" s="2">
        <v>40</v>
      </c>
      <c r="C119" s="2">
        <v>1</v>
      </c>
      <c r="D119" s="2">
        <v>47</v>
      </c>
      <c r="E119">
        <v>3.05</v>
      </c>
      <c r="F119">
        <v>1329.1875</v>
      </c>
      <c r="G119">
        <v>3.65</v>
      </c>
      <c r="H119">
        <v>1230.7647058823529</v>
      </c>
      <c r="I119">
        <v>3.45</v>
      </c>
      <c r="J119">
        <v>1531.8</v>
      </c>
      <c r="K119">
        <v>3.3833333333333333</v>
      </c>
      <c r="L119">
        <v>1357.6458333333333</v>
      </c>
      <c r="M119">
        <v>3.6</v>
      </c>
      <c r="N119">
        <v>1773.75</v>
      </c>
      <c r="O119">
        <v>3.6</v>
      </c>
      <c r="P119">
        <v>1368.5625</v>
      </c>
      <c r="Q119">
        <v>3.25</v>
      </c>
      <c r="R119">
        <v>1296.1333333333334</v>
      </c>
      <c r="S119">
        <v>3.4833333333333334</v>
      </c>
      <c r="T119">
        <v>1456.3720930232557</v>
      </c>
      <c r="U119">
        <v>3.4333333333333331</v>
      </c>
      <c r="V119">
        <v>1404.2967032967033</v>
      </c>
      <c r="W119">
        <v>1.45</v>
      </c>
      <c r="X119">
        <v>402.70588235294116</v>
      </c>
      <c r="Y119">
        <v>1.35</v>
      </c>
      <c r="Z119">
        <v>453.22222222222223</v>
      </c>
      <c r="AA119">
        <v>1.4</v>
      </c>
      <c r="AB119">
        <v>471.75</v>
      </c>
      <c r="AC119">
        <v>1.4</v>
      </c>
      <c r="AD119">
        <v>442.19607843137254</v>
      </c>
      <c r="AE119">
        <v>1.4</v>
      </c>
      <c r="AF119">
        <v>442.19607843137254</v>
      </c>
      <c r="AG119">
        <v>2.7555555555555555</v>
      </c>
      <c r="AH119">
        <v>1058.7535211267605</v>
      </c>
      <c r="BM119">
        <v>2.7555555555555555</v>
      </c>
      <c r="BN119">
        <v>1058.7535211267605</v>
      </c>
      <c r="BO119">
        <v>2.8</v>
      </c>
      <c r="BP119">
        <v>1423.8333333333333</v>
      </c>
      <c r="BQ119">
        <v>5</v>
      </c>
      <c r="BR119">
        <v>1891.125</v>
      </c>
      <c r="BS119">
        <v>4.5</v>
      </c>
      <c r="BT119">
        <v>2020.7142857142858</v>
      </c>
      <c r="BU119">
        <v>4.0999999999999996</v>
      </c>
      <c r="BV119">
        <v>1800.8095238095239</v>
      </c>
      <c r="BW119">
        <v>2.9</v>
      </c>
      <c r="BX119">
        <v>2035.2</v>
      </c>
      <c r="BY119">
        <v>2.6</v>
      </c>
      <c r="BZ119">
        <v>1540.5</v>
      </c>
      <c r="CA119">
        <v>4.4000000000000004</v>
      </c>
      <c r="CB119">
        <v>2014.5</v>
      </c>
      <c r="CC119">
        <v>3.3</v>
      </c>
      <c r="CD119">
        <v>1870.2631578947369</v>
      </c>
      <c r="CE119">
        <v>3.7</v>
      </c>
      <c r="CF119">
        <v>1833.8</v>
      </c>
      <c r="CG119">
        <v>4.0999999999999996</v>
      </c>
      <c r="CH119">
        <v>1790.8571428571429</v>
      </c>
      <c r="CI119">
        <v>2</v>
      </c>
      <c r="CJ119">
        <v>1304.2</v>
      </c>
      <c r="CK119">
        <v>2.2999999999999998</v>
      </c>
      <c r="CL119">
        <v>1427.6</v>
      </c>
      <c r="CM119">
        <v>2.8</v>
      </c>
      <c r="CN119">
        <v>1540.8823529411766</v>
      </c>
      <c r="CO119">
        <v>4</v>
      </c>
      <c r="CP119">
        <v>2038.3333333333333</v>
      </c>
      <c r="CQ119">
        <v>3.6</v>
      </c>
      <c r="CR119">
        <v>1681</v>
      </c>
      <c r="CS119">
        <v>1.6</v>
      </c>
      <c r="CT119">
        <v>1234.25</v>
      </c>
      <c r="CU119">
        <v>3.0666666666666669</v>
      </c>
      <c r="CV119">
        <v>1702</v>
      </c>
      <c r="CW119">
        <v>2.9333333333333331</v>
      </c>
      <c r="CX119">
        <v>1621.4411764705883</v>
      </c>
      <c r="CY119">
        <v>3.3166666666666669</v>
      </c>
      <c r="CZ119">
        <v>1736.2297297297298</v>
      </c>
      <c r="DA119">
        <v>1.4</v>
      </c>
      <c r="DB119">
        <v>848.83333333333337</v>
      </c>
      <c r="DC119">
        <v>2.1</v>
      </c>
      <c r="DD119">
        <v>853.625</v>
      </c>
      <c r="DE119">
        <v>1.6</v>
      </c>
      <c r="DF119">
        <v>827.16666666666663</v>
      </c>
      <c r="DG119">
        <v>1.7</v>
      </c>
      <c r="DH119">
        <v>844.25</v>
      </c>
      <c r="DI119">
        <v>1.8</v>
      </c>
      <c r="DJ119">
        <v>730.375</v>
      </c>
      <c r="DK119">
        <v>1.1000000000000001</v>
      </c>
      <c r="DL119">
        <v>664</v>
      </c>
      <c r="DM119">
        <v>1.4</v>
      </c>
      <c r="DN119">
        <v>763.16666666666663</v>
      </c>
      <c r="DO119">
        <v>1.4333333333333333</v>
      </c>
      <c r="DP119">
        <v>720.3</v>
      </c>
      <c r="DQ119">
        <v>1.5666666666666667</v>
      </c>
      <c r="DR119">
        <v>782.27499999999998</v>
      </c>
      <c r="DS119">
        <v>1.5666666666666667</v>
      </c>
      <c r="DT119">
        <v>782.27499999999998</v>
      </c>
      <c r="DU119">
        <v>2.7333333333333334</v>
      </c>
      <c r="DV119">
        <v>1401.5087719298247</v>
      </c>
      <c r="GE119">
        <v>2.7333333333333334</v>
      </c>
      <c r="GF119">
        <v>1401.5087719298247</v>
      </c>
      <c r="GG119">
        <v>1.1000000000000001</v>
      </c>
      <c r="GH119">
        <v>524.16666666666663</v>
      </c>
      <c r="GI119">
        <v>0.8</v>
      </c>
      <c r="GJ119">
        <v>568</v>
      </c>
      <c r="GK119">
        <v>0.875</v>
      </c>
      <c r="GL119">
        <v>489.6</v>
      </c>
      <c r="GM119">
        <v>0.9285714285714286</v>
      </c>
      <c r="GN119">
        <v>524.33333333333337</v>
      </c>
      <c r="GO119">
        <v>2.4444444444444446</v>
      </c>
      <c r="GP119">
        <v>1322.6</v>
      </c>
      <c r="GQ119">
        <v>2.2999999999999998</v>
      </c>
      <c r="GR119">
        <v>1014.125</v>
      </c>
      <c r="GS119">
        <v>1.1111111111111112</v>
      </c>
      <c r="GT119">
        <v>526.79999999999995</v>
      </c>
      <c r="GU119">
        <v>1.9642857142857142</v>
      </c>
      <c r="GV119">
        <v>964.44444444444446</v>
      </c>
      <c r="GW119">
        <v>1.4464285714285714</v>
      </c>
      <c r="GX119">
        <v>764.39393939393938</v>
      </c>
      <c r="GY119">
        <v>6</v>
      </c>
      <c r="GZ119">
        <v>1703.2</v>
      </c>
      <c r="HA119">
        <v>5.6</v>
      </c>
      <c r="HB119">
        <v>1828.3</v>
      </c>
      <c r="HC119">
        <v>5.875</v>
      </c>
      <c r="HD119">
        <v>1892.25</v>
      </c>
      <c r="HE119">
        <v>5.8214285714285712</v>
      </c>
      <c r="HF119">
        <v>1801.8928571428571</v>
      </c>
      <c r="HG119">
        <v>4.333333333333333</v>
      </c>
      <c r="HH119">
        <v>1528.75</v>
      </c>
      <c r="HI119">
        <v>4.3</v>
      </c>
      <c r="HJ119">
        <v>1763.75</v>
      </c>
      <c r="HK119">
        <v>5.666666666666667</v>
      </c>
      <c r="HL119">
        <v>1880.2222222222222</v>
      </c>
      <c r="HM119">
        <v>4.75</v>
      </c>
      <c r="HN119">
        <v>1730.48</v>
      </c>
      <c r="HO119">
        <v>5.2857142857142856</v>
      </c>
      <c r="HP119">
        <v>1768.2075471698113</v>
      </c>
      <c r="HQ119">
        <v>3.3660714285714284</v>
      </c>
      <c r="HR119">
        <v>1383.0232558139535</v>
      </c>
      <c r="HS119">
        <v>3</v>
      </c>
      <c r="HT119">
        <v>1007.2</v>
      </c>
      <c r="HU119">
        <v>2.7</v>
      </c>
      <c r="HV119">
        <v>851.1</v>
      </c>
      <c r="HW119">
        <v>2.5</v>
      </c>
      <c r="HX119">
        <v>825.125</v>
      </c>
      <c r="HY119">
        <v>2.75</v>
      </c>
      <c r="HZ119">
        <v>899.42857142857144</v>
      </c>
      <c r="IA119">
        <v>2.3333333333333335</v>
      </c>
      <c r="IB119">
        <v>880.55555555555554</v>
      </c>
      <c r="IC119">
        <v>2.6</v>
      </c>
      <c r="ID119">
        <v>890.6</v>
      </c>
      <c r="IE119">
        <v>2.7777777777777777</v>
      </c>
      <c r="IF119">
        <v>898</v>
      </c>
      <c r="IG119">
        <v>2.5714285714285716</v>
      </c>
      <c r="IH119">
        <v>889.75</v>
      </c>
      <c r="II119">
        <v>2.6607142857142856</v>
      </c>
      <c r="IJ119">
        <v>894.58928571428567</v>
      </c>
      <c r="IK119">
        <v>2.6607142857142856</v>
      </c>
      <c r="IL119">
        <v>894.58928571428567</v>
      </c>
      <c r="IM119">
        <v>3.1309523809523809</v>
      </c>
      <c r="IN119">
        <v>1190.4014084507041</v>
      </c>
      <c r="IS119">
        <v>2</v>
      </c>
      <c r="IT119">
        <v>970</v>
      </c>
      <c r="IU119">
        <v>2</v>
      </c>
      <c r="IV119">
        <v>970</v>
      </c>
      <c r="IW119">
        <v>0</v>
      </c>
      <c r="JA119">
        <v>0</v>
      </c>
      <c r="JC119">
        <v>0</v>
      </c>
      <c r="JE119">
        <v>1</v>
      </c>
      <c r="JF119">
        <v>970</v>
      </c>
      <c r="JK119">
        <v>5</v>
      </c>
      <c r="JL119">
        <v>1612</v>
      </c>
      <c r="JM119">
        <v>5</v>
      </c>
      <c r="JN119">
        <v>1612</v>
      </c>
      <c r="JO119">
        <v>6</v>
      </c>
      <c r="JP119">
        <v>1921</v>
      </c>
      <c r="JS119">
        <v>9</v>
      </c>
      <c r="JT119">
        <v>2124</v>
      </c>
      <c r="JU119">
        <v>7.5</v>
      </c>
      <c r="JV119">
        <v>2022.5</v>
      </c>
      <c r="JW119">
        <v>6.25</v>
      </c>
      <c r="JX119">
        <v>1817.25</v>
      </c>
      <c r="JY119">
        <v>3.625</v>
      </c>
      <c r="JZ119">
        <v>1647.8</v>
      </c>
      <c r="KE119">
        <v>4</v>
      </c>
      <c r="KF119">
        <v>1259.5</v>
      </c>
      <c r="KG119">
        <v>4</v>
      </c>
      <c r="KH119">
        <v>1259.5</v>
      </c>
      <c r="KI119">
        <v>3</v>
      </c>
      <c r="KJ119">
        <v>764</v>
      </c>
      <c r="KM119">
        <v>2</v>
      </c>
      <c r="KN119">
        <v>618</v>
      </c>
      <c r="KO119">
        <v>2.5</v>
      </c>
      <c r="KP119">
        <v>691</v>
      </c>
      <c r="KQ119">
        <v>3.25</v>
      </c>
      <c r="KR119">
        <v>975.25</v>
      </c>
      <c r="KS119">
        <v>3.25</v>
      </c>
      <c r="KT119">
        <v>975.25</v>
      </c>
      <c r="KU119">
        <v>3.5</v>
      </c>
      <c r="KV119">
        <v>1348.8888888888889</v>
      </c>
      <c r="KW119">
        <v>3.1555555555555554</v>
      </c>
      <c r="KX119">
        <v>1199.8476821192053</v>
      </c>
      <c r="KY119" s="15">
        <f>Tabla2[[#This Row],[ROS_NUM_COR_COD_ROS_TG_NEG]]-Tabla2[[#This Row],[PAS_NUM_COR_COD_ROS_TG_NEG]]</f>
        <v>0.73333333333333295</v>
      </c>
      <c r="KZ119" s="15">
        <f>Tabla2[[#This Row],[ROS_DUR_COR_COD_ROS_TG_NEG]]-Tabla2[[#This Row],[PAS_DUR_COR_COD_ROS_TG_NEG]]</f>
        <v>-245</v>
      </c>
      <c r="LA119" s="15">
        <f>Tabla2[[#This Row],[ROS_NUM_COR_COD_ROS_TG_NEU]]-Tabla2[[#This Row],[PAS_NUM_COR_COD_ROS_TG_NEU]]</f>
        <v>0.69999999999999973</v>
      </c>
      <c r="LB119" s="15">
        <f>Tabla2[[#This Row],[ROS_DUR_COR_COD_ROS_TG_NEU]]-Tabla2[[#This Row],[PAS_DUR_COR_COD_ROS_TG_NEU]]</f>
        <v>395.1875</v>
      </c>
      <c r="LC119" s="15">
        <f>Tabla2[[#This Row],[ROS_NUM_COR_COD_ROS_TG_POS]]-Tabla2[[#This Row],[PAS_NUM_COR_COD_ROS_TG_POS]]</f>
        <v>2.416666666666667</v>
      </c>
      <c r="LD119" s="15">
        <f>Tabla2[[#This Row],[ROS_DUR_COR_COD_ROS_TG_POS]]-Tabla2[[#This Row],[PAS_DUR_COR_COD_ROS_TG_POS]]</f>
        <v>584.08888888888873</v>
      </c>
      <c r="LE119" s="15">
        <f>Tabla2[[#This Row],[ROS_NUM_COR_COD_ROS_TG_TOT]]-Tabla2[[#This Row],[PAS_NUM_COR_COD_ROS_TG_TOT]]</f>
        <v>1.2666666666666666</v>
      </c>
      <c r="LF119" s="15">
        <f>Tabla2[[#This Row],[ROS_DUR_COR_COD_ROS_TG_TOT]]-Tabla2[[#This Row],[PAS_DUR_COR_COD_ROS_TG_TOT]]</f>
        <v>274.10790697674429</v>
      </c>
      <c r="LG119" s="15">
        <f>Tabla2[[#This Row],[ROS_NUM_COR_COD_ESC_TG_NEG]]-Tabla2[[#This Row],[PAS_NUM_COR_COD_ESC_TG_NEG]]</f>
        <v>-0.60555555555555518</v>
      </c>
      <c r="LH119" s="15">
        <f>Tabla2[[#This Row],[ROS_DUR_COR_COD_ESC_TG_NEG]]-Tabla2[[#This Row],[PAS_DUR_COR_COD_ESC_TG_NEG]]</f>
        <v>-6.5875000000000909</v>
      </c>
      <c r="LI119" s="15">
        <f>Tabla2[[#This Row],[ROS_NUM_COR_COD_ESC_TG_NEU]]-Tabla2[[#This Row],[PAS_NUM_COR_COD_ESC_TG_NEU]]</f>
        <v>-1.35</v>
      </c>
      <c r="LJ119" s="15">
        <f>Tabla2[[#This Row],[ROS_NUM_COR_COD_ESC_TG_NEG]]-Tabla2[[#This Row],[PAS_NUM_COR_COD_ESC_TG_NEG]]</f>
        <v>-0.60555555555555518</v>
      </c>
      <c r="LK119" s="15">
        <f>Tabla2[[#This Row],[ROS_NUM_COR_COD_ESC_TG_POS]]-Tabla2[[#This Row],[PAS_NUM_COR_COD_ESC_TG_POS]]</f>
        <v>-2.338888888888889</v>
      </c>
      <c r="LL119" s="15">
        <f>Tabla2[[#This Row],[ROS_DUR_COR_COD_ESC_TG_POS]]-Tabla2[[#This Row],[PAS_DUR_COR_COD_ESC_TG_POS]]</f>
        <v>-1005</v>
      </c>
      <c r="LM119" s="15">
        <f>Tabla2[[#This Row],[ROS_NUM_COR_COD_ESC_TG_TOT]]-Tabla2[[#This Row],[PAS_NUM_COR_COD_ESC_TG_TOT]]</f>
        <v>-1.4190476190476191</v>
      </c>
      <c r="LN119" s="15">
        <f>Tabla2[[#This Row],[ROS_DUR_COR_COD_ESC_TG_TOT]]-Tabla2[[#This Row],[PAS_DUR_COR_COD_ESC_TG_TOT]]</f>
        <v>-393.2013888888888</v>
      </c>
      <c r="LO119" s="15">
        <f>Tabla2[[#This Row],[PAS_NUM_COR_COD_ROS_TG_NEG]]-Tabla2[[#This Row],[ESC_NUM_COR_COD_ROS_TG_NEG]]</f>
        <v>-0.39999999999999991</v>
      </c>
      <c r="LP119" s="15">
        <f>Tabla2[[#This Row],[PAS_DUR_COR_COD_ROS_TG_NEG]]-Tabla2[[#This Row],[ESC_DUR_COR_COD_ROS_TG_NEG]]</f>
        <v>-264.58333333333326</v>
      </c>
      <c r="LQ119" s="15">
        <f>Tabla2[[#This Row],[PAS_NUM_COR_COD_ROS_TG_NEU]]-Tabla2[[#This Row],[ESC_NUM_COR_COD_ROS_TG_NEU]]</f>
        <v>0</v>
      </c>
      <c r="LR119" s="15">
        <f>Tabla2[[#This Row],[PAS_DUR_COR_COD_ROS_TG_NEU]]-Tabla2[[#This Row],[ESC_DUR_COR_COD_ROS_TG_NEU]]</f>
        <v>-312.4375</v>
      </c>
      <c r="LS119" s="15">
        <f>Tabla2[[#This Row],[PAS_NUM_COR_COD_ROS_TG_POS]]-Tabla2[[#This Row],[ESC_NUM_COR_COD_ROS_TG_POS]]</f>
        <v>1.65</v>
      </c>
      <c r="LT119" s="15">
        <f>Tabla2[[#This Row],[PAS_DUR_COR_COD_ROS_TG_POS]]-Tabla2[[#This Row],[ESC_DUR_COR_COD_ROS_TG_POS]]</f>
        <v>61.883333333333439</v>
      </c>
      <c r="LU119" s="15">
        <f>Tabla2[[#This Row],[PAS_NUM_COR_COD_ROS_TG_TOT]]-Tabla2[[#This Row],[ESC_NUM_COR_COD_ROS_TG_TOT]]</f>
        <v>0.41666666666666652</v>
      </c>
      <c r="LV119" s="15">
        <f>Tabla2[[#This Row],[PAS_DUR_COR_COD_ROS_TG_TOT]]-Tabla2[[#This Row],[ESC_DUR_COR_COD_ROS_TG_TOT]]</f>
        <v>-245.62790697674427</v>
      </c>
      <c r="LW119" s="15">
        <f>Tabla2[[#This Row],[PAS_NUM_COR_COD_ESC_TG_NEG]]-Tabla2[[#This Row],[ESC_NUM_COR_COD_ESC_TG_NEG]]</f>
        <v>0.14999999999999991</v>
      </c>
      <c r="LX119" s="15">
        <f>Tabla2[[#This Row],[PAS_DUR_COR_COD_ESC_TG_NEG]]-Tabla2[[#This Row],[ESC_DUR_COR_COD_ESC_TG_NEG]]</f>
        <v>-706.01250000000005</v>
      </c>
      <c r="LY119" s="15">
        <f>Tabla2[[#This Row],[PAS_NUM_COR_COD_ESC_TG_NEU]]-Tabla2[[#This Row],[ESC_NUM_COR_COD_ESC_TG_NEU]]</f>
        <v>1.0499999999999998</v>
      </c>
      <c r="LZ119" s="15">
        <f>Tabla2[[#This Row],[PAS_DUR_COR_COD_ESC_TG_NEU]]-Tabla2[[#This Row],[ESC_DUR_COR_COD_ESC_TG_NEU]]</f>
        <v>-309.73529411764707</v>
      </c>
      <c r="MA119" s="15">
        <f>Tabla2[[#This Row],[PAS_NUM_COR_COD_ESC_TG_POS]]-Tabla2[[#This Row],[ESC_NUM_COR_COD_ESC_TG_POS]]</f>
        <v>-0.95000000000000018</v>
      </c>
      <c r="MB119" s="15">
        <f>Tabla2[[#This Row],[PAS_DUR_COR_COD_ESC_TG_POS]]-Tabla2[[#This Row],[ESC_DUR_COR_COD_ESC_TG_POS]]</f>
        <v>-482.70000000000005</v>
      </c>
      <c r="MC119" s="15">
        <f>Tabla2[[#This Row],[PAS_NUM_COR_COD_ESC_TG_TOT]]-Tabla2[[#This Row],[ESC_NUM_COR_COD_ESC_TG_TOT]]</f>
        <v>8.3333333333333481E-2</v>
      </c>
      <c r="MD119" s="15">
        <f>Tabla2[[#This Row],[PAS_DUR_COR_COD_ESC_TG_TOT]]-Tabla2[[#This Row],[ESC_DUR_COR_COD_ESC_TG_TOT]]</f>
        <v>-512.61732456140362</v>
      </c>
      <c r="ME119" s="42">
        <f>Tabla25[[#This Row],[PAS_NUM_COR_COD_ROS_TG_NEG]]-Tabla25[[#This Row],[PAS_NUM_COR_COD_ESC_TG_NEG]]</f>
        <v>0.55000000000000027</v>
      </c>
      <c r="MF119" s="42">
        <f>Tabla25[[#This Row],[PAS_NUM_COR_COD_ROS_TG_NEU]]-Tabla25[[#This Row],[PAS_NUM_COR_COD_ESC_TG_NEU]]</f>
        <v>-4.9999999999999822E-2</v>
      </c>
      <c r="MG119" s="42">
        <f>Tabla25[[#This Row],[PAS_NUM_COR_COD_ROS_TG_POS]]-Tabla25[[#This Row],[PAS_NUM_COR_COD_ESC_TG_POS]]</f>
        <v>-0.20000000000000018</v>
      </c>
      <c r="MH119" s="42">
        <f>Tabla25[[#This Row],[PAS_NUM_COR_COD_ROS_TG_TOT]]-Tabla25[[#This Row],[PAS_NUM_COR_COD_ESC_TG_TOT]]</f>
        <v>0.10000000000000009</v>
      </c>
      <c r="MI119" s="42">
        <f>Tabla25[[#This Row],[PAS_DUR_COR_COD_ROS_TG_NEG]]-Tabla25[[#This Row],[PAS_DUR_COR_COD_ESC_TG_NEG]]</f>
        <v>444.5625</v>
      </c>
      <c r="MJ119" s="42">
        <f>Tabla25[[#This Row],[PAS_DUR_COR_COD_ROS_TG_NEU]]-Tabla25[[#This Row],[PAS_DUR_COR_COD_ESC_TG_NEU]]</f>
        <v>137.79779411764707</v>
      </c>
      <c r="MK119" s="42">
        <f>Tabla25[[#This Row],[PAS_DUR_COR_COD_ROS_TG_POS]]-Tabla25[[#This Row],[PAS_DUR_COR_COD_ESC_TG_POS]]</f>
        <v>-235.66666666666652</v>
      </c>
      <c r="ML119" s="42">
        <f>Tabla25[[#This Row],[PAS_DUR_COR_COD_ROS_TG_TOT]]-Tabla25[[#This Row],[PAS_DUR_COR_COD_ESC_TG_TOT]]</f>
        <v>98.726259689922472</v>
      </c>
      <c r="MM119" s="44">
        <f>Tabla25[[#This Row],[ESC_NUM_COR_COD_ROS_TG_NEG]]-Tabla25[[#This Row],[ESC_NUM_COR_COD_ESC_TG_NEG]]</f>
        <v>1.1000000000000001</v>
      </c>
      <c r="MN119" s="44">
        <f>Tabla25[[#This Row],[ESC_NUM_COR_COD_ROS_TG_NEU]]-Tabla25[[#This Row],[ESC_NUM_COR_COD_ESC_TG_NEU]]</f>
        <v>1</v>
      </c>
      <c r="MO119" s="44">
        <f>Tabla25[[#This Row],[ESC_NUM_COR_COD_ROS_TG_POS]]-Tabla25[[#This Row],[ESC_NUM_COR_COD_ESC_TG_POS]]</f>
        <v>-2.8000000000000003</v>
      </c>
      <c r="MP119" s="44">
        <f>Tabla25[[#This Row],[ESC_NUM_COR_COD_ROS_TG_TOT]]-Tabla25[[#This Row],[ESC_NUM_COR_COD_ESC_TG_TOT]]</f>
        <v>-0.23333333333333295</v>
      </c>
      <c r="MQ119" s="44">
        <f>Tabla25[[#This Row],[ESC_DUR_COR_COD_ROS_TG_NEG]]-Tabla25[[#This Row],[ESC_DUR_COR_COD_ESC_TG_NEG]]</f>
        <v>3.1333333333332121</v>
      </c>
      <c r="MR119" s="44">
        <f>Tabla25[[#This Row],[ESC_DUR_COR_COD_ROS_TG_NEU]]-Tabla25[[#This Row],[ESC_DUR_COR_COD_ESC_TG_NEU]]</f>
        <v>140.5</v>
      </c>
      <c r="MS119" s="44">
        <f>Tabla25[[#This Row],[ESC_DUR_COR_COD_ROS_TG_POS]]-Tabla25[[#This Row],[ESC_DUR_COR_COD_ESC_TG_POS]]</f>
        <v>-780.25</v>
      </c>
      <c r="MT119" s="44">
        <f>Tabla25[[#This Row],[ESC_DUR_COR_COD_ROS_TG_TOT]]-Tabla25[[#This Row],[ESC_DUR_COR_COD_ESC_TG_TOT]]</f>
        <v>-168.26315789473688</v>
      </c>
      <c r="MU119" s="47">
        <f>Tabla25[[#This Row],[ROS_NUM_COR_COD_ROS_TG_NEG]]-Tabla25[[#This Row],[ROS_NUM_COR_COD_ESC_TG_NEG]]</f>
        <v>1.8888888888888884</v>
      </c>
      <c r="MV119" s="47">
        <f>Tabla25[[#This Row],[ROS_NUM_COR_COD_ROS_TG_NEU]]-Tabla25[[#This Row],[ROS_NUM_COR_COD_ESC_TG_NEU]]</f>
        <v>2</v>
      </c>
      <c r="MW119" s="47">
        <f>Tabla25[[#This Row],[ROS_NUM_COR_COD_ROS_TG_POS]]-Tabla25[[#This Row],[ROS_NUM_COR_COD_ESC_TG_POS]]</f>
        <v>4.5555555555555554</v>
      </c>
      <c r="MX119" s="47">
        <f>Tabla25[[#This Row],[ROS_NUM_COR_COD_ROS_TG_TOT]]-Tabla25[[#This Row],[ROS_NUM_COR_COD_ESC_TG_TOT]]</f>
        <v>2.7857142857142856</v>
      </c>
      <c r="MY119" s="47">
        <f>Tabla25[[#This Row],[ROS_DUR_COR_COD_ROS_TG_NEG]]-Tabla25[[#This Row],[ROS_DUR_COR_COD_ESC_TG_NEG]]</f>
        <v>206.15000000000009</v>
      </c>
      <c r="MZ119" s="47">
        <f>Tabla25[[#This Row],[ROS_DUR_COR_COD_ROS_TG_NEU]]-Tabla25[[#This Row],[ROS_DUR_COR_COD_ESC_TG_NEU]]</f>
        <v>749.625</v>
      </c>
      <c r="NA119" s="47">
        <f>Tabla25[[#This Row],[ROS_DUR_COR_COD_ROS_TG_POS]]-Tabla25[[#This Row],[ROS_DUR_COR_COD_ESC_TG_POS]]</f>
        <v>1353.4222222222222</v>
      </c>
      <c r="NB119" s="47">
        <f>Tabla25[[#This Row],[ROS_DUR_COR_COD_ROS_TG_TOT]]-Tabla25[[#This Row],[ROS_DUR_COR_COD_ESC_TG_TOT]]</f>
        <v>766.03555555555556</v>
      </c>
      <c r="NC119">
        <v>369.625</v>
      </c>
      <c r="ND119">
        <v>357.125</v>
      </c>
      <c r="NE119">
        <v>376.77777777777777</v>
      </c>
      <c r="NF119">
        <v>368.2</v>
      </c>
      <c r="NG119">
        <v>309.8</v>
      </c>
      <c r="NH119">
        <v>318.75</v>
      </c>
      <c r="NI119">
        <v>285.39999999999998</v>
      </c>
      <c r="NJ119">
        <v>307</v>
      </c>
      <c r="NK119">
        <v>343.33333333333331</v>
      </c>
      <c r="NL119">
        <v>341</v>
      </c>
      <c r="NM119">
        <v>311</v>
      </c>
      <c r="NN119">
        <v>334.76470588235293</v>
      </c>
      <c r="NO119">
        <v>370.6</v>
      </c>
      <c r="NP119">
        <v>381.16666666666669</v>
      </c>
      <c r="NQ119">
        <v>366.875</v>
      </c>
      <c r="NR119">
        <v>372.36842105263156</v>
      </c>
      <c r="NS119">
        <v>313.25</v>
      </c>
      <c r="NT119">
        <v>354.125</v>
      </c>
      <c r="NU119">
        <v>276.13333333333333</v>
      </c>
      <c r="NV119">
        <v>315.51162790697674</v>
      </c>
      <c r="NW119">
        <v>301.75</v>
      </c>
      <c r="NX119">
        <v>326.41176470588238</v>
      </c>
      <c r="NY119">
        <v>326.60000000000002</v>
      </c>
      <c r="NZ119">
        <v>318.25</v>
      </c>
      <c r="OA119" s="15">
        <f>Tabla2[[#This Row],[ROS_1DU_COR_COD_ROS_TG_NEG]]-Tabla2[[#This Row],[PAS_1DU_COR_COD_ROS_TG_NEG]]</f>
        <v>56.375</v>
      </c>
      <c r="OB119" s="15">
        <f>Tabla2[[#This Row],[ROS_1DU_COR_COD_ROS_TG_NEU]]-Tabla2[[#This Row],[PAS_1DU_COR_COD_ROS_TG_NEU]]</f>
        <v>3</v>
      </c>
      <c r="OC119" s="15">
        <f>Tabla2[[#This Row],[ROS_1DU_COR_COD_ROS_TG_POS]]-Tabla2[[#This Row],[PAS_1DU_COR_COD_ROS_TG_POS]]</f>
        <v>100.64444444444445</v>
      </c>
      <c r="OD119" s="15">
        <f>Tabla2[[#This Row],[ROS_1DU_COR_COD_ROS_TG_TOT]]-Tabla2[[#This Row],[PAS_1DU_COR_COD_ROS_TG_TOT]]</f>
        <v>52.688372093023247</v>
      </c>
      <c r="OE119" s="15">
        <f>Tabla2[[#This Row],[ROS_1DU_COR_COD_ESC_TG_NEG]]-Tabla2[[#This Row],[PAS_1DU_COR_COD_ESC_TG_NEG]]</f>
        <v>8.0500000000000114</v>
      </c>
      <c r="OF119" s="15">
        <f>Tabla2[[#This Row],[ROS_1DU_COR_COD_ESC_TG_NEU]]-Tabla2[[#This Row],[PAS_1DU_COR_COD_ESC_TG_NEU]]</f>
        <v>-7.6617647058823763</v>
      </c>
      <c r="OG119" s="15">
        <f>Tabla2[[#This Row],[ROS_1DU_COR_COD_ESC_TG_POS]]-Tabla2[[#This Row],[PAS_1DU_COR_COD_ESC_TG_POS]]</f>
        <v>-41.200000000000045</v>
      </c>
      <c r="OH119" s="15">
        <f>Tabla2[[#This Row],[ROS_1DU_COR_COD_ESC_TG_TOT]]-Tabla2[[#This Row],[PAS_1DU_COR_COD_ESC_TG_TOT]]</f>
        <v>-11.25</v>
      </c>
      <c r="OI119" s="15">
        <f>Tabla2[[#This Row],[PAS_1DU_COR_COD_ROS_TG_NEG]]-Tabla2[[#This Row],[ESC_1DU_COR_COD_ROS_TG_NEG]]</f>
        <v>-30.083333333333314</v>
      </c>
      <c r="OJ119" s="15">
        <f>Tabla2[[#This Row],[PAS_1DU_COR_COD_ROS_TG_NEU]]-Tabla2[[#This Row],[ESC_1DU_COR_COD_ROS_TG_NEU]]</f>
        <v>13.125</v>
      </c>
      <c r="OK119" s="15">
        <f>Tabla2[[#This Row],[PAS_1DU_COR_COD_ROS_TG_POS]]-Tabla2[[#This Row],[ESC_1DU_COR_COD_ROS_TG_POS]]</f>
        <v>-34.866666666666674</v>
      </c>
      <c r="OL119" s="15">
        <f>Tabla2[[#This Row],[PAS_1DU_COR_COD_ROS_TG_TOT]]-Tabla2[[#This Row],[ESC_1DU_COR_COD_ROS_TG_TOT]]</f>
        <v>-19.253077975376186</v>
      </c>
      <c r="OM119" s="15">
        <f>Tabla2[[#This Row],[PAS_1DU_COR_COD_ESC_TG_NEG]]-Tabla2[[#This Row],[ESC_1DU_COR_COD_ESC_TG_NEG]]</f>
        <v>-68.850000000000023</v>
      </c>
      <c r="ON119" s="15">
        <f>Tabla2[[#This Row],[PAS_1DU_COR_COD_ESC_TG_NEU]]-Tabla2[[#This Row],[ESC_1DU_COR_COD_ESC_TG_NEU]]</f>
        <v>-54.754901960784309</v>
      </c>
      <c r="OO119" s="15">
        <f>Tabla2[[#This Row],[PAS_1DU_COR_COD_ESC_TG_POS]]-Tabla2[[#This Row],[ESC_1DU_COR_COD_ESC_TG_POS]]</f>
        <v>-40.274999999999977</v>
      </c>
      <c r="OP119" s="15">
        <f>Tabla2[[#This Row],[PAS_1DU_COR_COD_ESC_TG_TOT]]-Tabla2[[#This Row],[ESC_1DU_COR_COD_ESC_TG_TOT]]</f>
        <v>-54.118421052631561</v>
      </c>
      <c r="OQ119" s="61">
        <v>59.824999999999989</v>
      </c>
      <c r="OR119" s="62">
        <v>38.375</v>
      </c>
      <c r="OS119" s="62">
        <v>91.377777777777794</v>
      </c>
      <c r="OT119" s="62">
        <v>61.199999999999989</v>
      </c>
      <c r="OU119" s="62">
        <v>-27.266666666666708</v>
      </c>
      <c r="OV119" s="62">
        <v>-40.166666666666686</v>
      </c>
      <c r="OW119" s="62">
        <v>-55.875</v>
      </c>
      <c r="OX119" s="62">
        <v>-37.603715170278633</v>
      </c>
      <c r="OY119" s="62">
        <v>11.5</v>
      </c>
      <c r="OZ119" s="62">
        <v>27.713235294117624</v>
      </c>
      <c r="PA119" s="62">
        <v>-50.466666666666697</v>
      </c>
      <c r="PB119" s="62">
        <v>-2.7383720930232585</v>
      </c>
    </row>
    <row r="120" spans="1:418" x14ac:dyDescent="0.3">
      <c r="A120" s="2" t="s">
        <v>118</v>
      </c>
      <c r="B120" s="2">
        <v>40</v>
      </c>
      <c r="C120" s="2">
        <v>1</v>
      </c>
      <c r="D120" s="2">
        <v>40</v>
      </c>
      <c r="E120">
        <v>2.2999999999999998</v>
      </c>
      <c r="F120">
        <v>642.5625</v>
      </c>
      <c r="G120">
        <v>2.3684210526315788</v>
      </c>
      <c r="H120">
        <v>592.94117647058829</v>
      </c>
      <c r="I120">
        <v>2.35</v>
      </c>
      <c r="J120">
        <v>738.78571428571433</v>
      </c>
      <c r="K120">
        <v>2.3389830508474576</v>
      </c>
      <c r="L120">
        <v>653.27659574468089</v>
      </c>
      <c r="M120">
        <v>3.25</v>
      </c>
      <c r="N120">
        <v>1052.0625</v>
      </c>
      <c r="O120">
        <v>3.0526315789473686</v>
      </c>
      <c r="P120">
        <v>919.0625</v>
      </c>
      <c r="Q120">
        <v>2.8</v>
      </c>
      <c r="R120">
        <v>788.29411764705878</v>
      </c>
      <c r="S120">
        <v>3.0338983050847457</v>
      </c>
      <c r="T120">
        <v>917.12244897959181</v>
      </c>
      <c r="U120">
        <v>2.6864406779661016</v>
      </c>
      <c r="V120">
        <v>787.94791666666663</v>
      </c>
      <c r="W120">
        <v>0.85</v>
      </c>
      <c r="X120">
        <v>413.63636363636363</v>
      </c>
      <c r="Y120">
        <v>1</v>
      </c>
      <c r="Z120">
        <v>378.30769230769232</v>
      </c>
      <c r="AA120">
        <v>0.75</v>
      </c>
      <c r="AB120">
        <v>314.60000000000002</v>
      </c>
      <c r="AC120">
        <v>0.86440677966101698</v>
      </c>
      <c r="AD120">
        <v>371</v>
      </c>
      <c r="AE120">
        <v>0.86440677966101698</v>
      </c>
      <c r="AF120">
        <v>371</v>
      </c>
      <c r="AG120">
        <v>2.0790960451977401</v>
      </c>
      <c r="AH120">
        <v>678.9</v>
      </c>
      <c r="AK120">
        <v>5</v>
      </c>
      <c r="AL120">
        <v>781</v>
      </c>
      <c r="AO120">
        <v>5</v>
      </c>
      <c r="AP120">
        <v>781</v>
      </c>
      <c r="AS120">
        <v>1</v>
      </c>
      <c r="AT120">
        <v>393</v>
      </c>
      <c r="AW120">
        <v>1</v>
      </c>
      <c r="AX120">
        <v>393</v>
      </c>
      <c r="AY120">
        <v>3</v>
      </c>
      <c r="AZ120">
        <v>587</v>
      </c>
      <c r="BC120">
        <v>3</v>
      </c>
      <c r="BD120">
        <v>889</v>
      </c>
      <c r="BG120">
        <v>3</v>
      </c>
      <c r="BH120">
        <v>889</v>
      </c>
      <c r="BI120">
        <v>3</v>
      </c>
      <c r="BJ120">
        <v>889</v>
      </c>
      <c r="BK120">
        <v>3</v>
      </c>
      <c r="BL120">
        <v>687.66666666666663</v>
      </c>
      <c r="BM120">
        <v>2.0944444444444446</v>
      </c>
      <c r="BN120">
        <v>679.09774436090231</v>
      </c>
      <c r="BO120">
        <v>4.8</v>
      </c>
      <c r="BP120">
        <v>1198.5</v>
      </c>
      <c r="BQ120">
        <v>4.5999999999999996</v>
      </c>
      <c r="BR120">
        <v>1121.5</v>
      </c>
      <c r="BS120">
        <v>4.9000000000000004</v>
      </c>
      <c r="BT120">
        <v>1417.1</v>
      </c>
      <c r="BU120">
        <v>4.7666666666666666</v>
      </c>
      <c r="BV120">
        <v>1245.7</v>
      </c>
      <c r="BW120">
        <v>4.5999999999999996</v>
      </c>
      <c r="BX120">
        <v>1198.3</v>
      </c>
      <c r="BY120">
        <v>3.5555555555555554</v>
      </c>
      <c r="BZ120">
        <v>956.11111111111109</v>
      </c>
      <c r="CA120">
        <v>3.4444444444444446</v>
      </c>
      <c r="CB120">
        <v>1034.8888888888889</v>
      </c>
      <c r="CC120">
        <v>3.8928571428571428</v>
      </c>
      <c r="CD120">
        <v>1067.9285714285713</v>
      </c>
      <c r="CE120">
        <v>4.3448275862068968</v>
      </c>
      <c r="CF120">
        <v>1159.8793103448277</v>
      </c>
      <c r="CG120">
        <v>1.6</v>
      </c>
      <c r="CH120">
        <v>644.28571428571433</v>
      </c>
      <c r="CI120">
        <v>1</v>
      </c>
      <c r="CJ120">
        <v>443.4</v>
      </c>
      <c r="CK120">
        <v>0.8</v>
      </c>
      <c r="CL120">
        <v>408.2</v>
      </c>
      <c r="CM120">
        <v>1.1333333333333333</v>
      </c>
      <c r="CN120">
        <v>515.76470588235293</v>
      </c>
      <c r="CO120">
        <v>1.9</v>
      </c>
      <c r="CP120">
        <v>781.83333333333337</v>
      </c>
      <c r="CQ120">
        <v>2.2222222222222223</v>
      </c>
      <c r="CR120">
        <v>463.875</v>
      </c>
      <c r="CS120">
        <v>1.3333333333333333</v>
      </c>
      <c r="CT120">
        <v>616.6</v>
      </c>
      <c r="CU120">
        <v>1.8214285714285714</v>
      </c>
      <c r="CV120">
        <v>604.47368421052636</v>
      </c>
      <c r="CW120">
        <v>1.4655172413793103</v>
      </c>
      <c r="CX120">
        <v>562.58333333333337</v>
      </c>
      <c r="CY120">
        <v>2.9051724137931036</v>
      </c>
      <c r="CZ120">
        <v>931.12765957446811</v>
      </c>
      <c r="DA120">
        <v>1.8</v>
      </c>
      <c r="DB120">
        <v>523.88888888888891</v>
      </c>
      <c r="DC120">
        <v>2.2999999999999998</v>
      </c>
      <c r="DD120">
        <v>527.9</v>
      </c>
      <c r="DE120">
        <v>1.7</v>
      </c>
      <c r="DF120">
        <v>486.88888888888891</v>
      </c>
      <c r="DG120">
        <v>1.9333333333333333</v>
      </c>
      <c r="DH120">
        <v>513.42857142857144</v>
      </c>
      <c r="DI120">
        <v>1.4</v>
      </c>
      <c r="DJ120">
        <v>473.25</v>
      </c>
      <c r="DK120">
        <v>1.3333333333333333</v>
      </c>
      <c r="DL120">
        <v>396.875</v>
      </c>
      <c r="DM120">
        <v>1.8888888888888888</v>
      </c>
      <c r="DN120">
        <v>367.55555555555554</v>
      </c>
      <c r="DO120">
        <v>1.5357142857142858</v>
      </c>
      <c r="DP120">
        <v>410.76</v>
      </c>
      <c r="DQ120">
        <v>1.7413793103448276</v>
      </c>
      <c r="DR120">
        <v>465</v>
      </c>
      <c r="DS120">
        <v>1.7413793103448276</v>
      </c>
      <c r="DT120">
        <v>465</v>
      </c>
      <c r="DU120">
        <v>2.5172413793103448</v>
      </c>
      <c r="DV120">
        <v>763.06802721088434</v>
      </c>
      <c r="EG120">
        <v>6</v>
      </c>
      <c r="EH120">
        <v>1865</v>
      </c>
      <c r="EI120">
        <v>7</v>
      </c>
      <c r="EJ120">
        <v>1575</v>
      </c>
      <c r="EK120">
        <v>6.5</v>
      </c>
      <c r="EL120">
        <v>1720</v>
      </c>
      <c r="EM120">
        <v>6.5</v>
      </c>
      <c r="EN120">
        <v>1720</v>
      </c>
      <c r="EY120">
        <v>2</v>
      </c>
      <c r="EZ120">
        <v>343</v>
      </c>
      <c r="FA120">
        <v>0</v>
      </c>
      <c r="FC120">
        <v>1</v>
      </c>
      <c r="FD120">
        <v>343</v>
      </c>
      <c r="FE120">
        <v>1</v>
      </c>
      <c r="FF120">
        <v>343</v>
      </c>
      <c r="FG120">
        <v>3.75</v>
      </c>
      <c r="FH120">
        <v>1261</v>
      </c>
      <c r="FS120">
        <v>1</v>
      </c>
      <c r="FT120">
        <v>100</v>
      </c>
      <c r="FU120">
        <v>6</v>
      </c>
      <c r="FV120">
        <v>2072</v>
      </c>
      <c r="FW120">
        <v>3.5</v>
      </c>
      <c r="FX120">
        <v>1086</v>
      </c>
      <c r="FY120">
        <v>3.5</v>
      </c>
      <c r="FZ120">
        <v>1086</v>
      </c>
      <c r="GA120">
        <v>3.5</v>
      </c>
      <c r="GB120">
        <v>1086</v>
      </c>
      <c r="GC120">
        <v>3.6666666666666665</v>
      </c>
      <c r="GD120">
        <v>1191</v>
      </c>
      <c r="GE120">
        <v>2.5555555555555554</v>
      </c>
      <c r="GF120">
        <v>777.14473684210532</v>
      </c>
      <c r="GG120">
        <v>1.4</v>
      </c>
      <c r="GH120">
        <v>664</v>
      </c>
      <c r="GI120">
        <v>1.2</v>
      </c>
      <c r="GJ120">
        <v>509.66666666666669</v>
      </c>
      <c r="GK120">
        <v>1.3333333333333333</v>
      </c>
      <c r="GL120">
        <v>600.79999999999995</v>
      </c>
      <c r="GM120">
        <v>1.3103448275862069</v>
      </c>
      <c r="GN120">
        <v>590.94117647058829</v>
      </c>
      <c r="GO120">
        <v>0.66666666666666663</v>
      </c>
      <c r="GP120">
        <v>514.75</v>
      </c>
      <c r="GQ120">
        <v>1</v>
      </c>
      <c r="GR120">
        <v>539.16666666666663</v>
      </c>
      <c r="GS120">
        <v>1</v>
      </c>
      <c r="GT120">
        <v>376.33333333333331</v>
      </c>
      <c r="GU120">
        <v>0.89655172413793105</v>
      </c>
      <c r="GV120">
        <v>472</v>
      </c>
      <c r="GW120">
        <v>1.103448275862069</v>
      </c>
      <c r="GX120">
        <v>533.27272727272725</v>
      </c>
      <c r="GY120">
        <v>5.0999999999999996</v>
      </c>
      <c r="GZ120">
        <v>1396.5</v>
      </c>
      <c r="HA120">
        <v>6.1</v>
      </c>
      <c r="HB120">
        <v>1750.6</v>
      </c>
      <c r="HC120">
        <v>5.333333333333333</v>
      </c>
      <c r="HD120">
        <v>1520.2222222222222</v>
      </c>
      <c r="HE120">
        <v>5.5172413793103452</v>
      </c>
      <c r="HF120">
        <v>1557</v>
      </c>
      <c r="HG120">
        <v>6.5555555555555554</v>
      </c>
      <c r="HH120">
        <v>1705.5555555555557</v>
      </c>
      <c r="HI120">
        <v>5.0999999999999996</v>
      </c>
      <c r="HJ120">
        <v>1375.5</v>
      </c>
      <c r="HK120">
        <v>4.8</v>
      </c>
      <c r="HL120">
        <v>1275.5999999999999</v>
      </c>
      <c r="HM120">
        <v>5.4482758620689653</v>
      </c>
      <c r="HN120">
        <v>1443.4827586206898</v>
      </c>
      <c r="HO120">
        <v>5.4827586206896548</v>
      </c>
      <c r="HP120">
        <v>1500.2413793103449</v>
      </c>
      <c r="HQ120">
        <v>3.2931034482758621</v>
      </c>
      <c r="HR120">
        <v>1149.5824175824175</v>
      </c>
      <c r="HS120">
        <v>2.2000000000000002</v>
      </c>
      <c r="HT120">
        <v>654.29999999999995</v>
      </c>
      <c r="HU120">
        <v>2.5</v>
      </c>
      <c r="HV120">
        <v>748.66666666666663</v>
      </c>
      <c r="HW120">
        <v>3.1111111111111112</v>
      </c>
      <c r="HX120">
        <v>942</v>
      </c>
      <c r="HY120">
        <v>2.5862068965517242</v>
      </c>
      <c r="HZ120">
        <v>777.10714285714289</v>
      </c>
      <c r="IA120">
        <v>2.6666666666666665</v>
      </c>
      <c r="IB120">
        <v>794.11111111111109</v>
      </c>
      <c r="IC120">
        <v>2.4</v>
      </c>
      <c r="ID120">
        <v>679.2</v>
      </c>
      <c r="IE120">
        <v>2.9</v>
      </c>
      <c r="IF120">
        <v>768.8</v>
      </c>
      <c r="IG120">
        <v>2.6551724137931036</v>
      </c>
      <c r="IH120">
        <v>745.75862068965512</v>
      </c>
      <c r="II120">
        <v>2.6206896551724137</v>
      </c>
      <c r="IJ120">
        <v>761.15789473684208</v>
      </c>
      <c r="IK120">
        <v>2.6206896551724137</v>
      </c>
      <c r="IL120">
        <v>761.15789473684208</v>
      </c>
      <c r="IM120">
        <v>3.0689655172413794</v>
      </c>
      <c r="IN120">
        <v>999.98648648648646</v>
      </c>
      <c r="IS120">
        <v>0</v>
      </c>
      <c r="IU120">
        <v>0</v>
      </c>
      <c r="IW120">
        <v>2</v>
      </c>
      <c r="IX120">
        <v>616</v>
      </c>
      <c r="JC120">
        <v>2</v>
      </c>
      <c r="JD120">
        <v>616</v>
      </c>
      <c r="JE120">
        <v>1</v>
      </c>
      <c r="JF120">
        <v>616</v>
      </c>
      <c r="JK120">
        <v>4</v>
      </c>
      <c r="JL120">
        <v>1445</v>
      </c>
      <c r="JM120">
        <v>4</v>
      </c>
      <c r="JN120">
        <v>1445</v>
      </c>
      <c r="JO120">
        <v>4</v>
      </c>
      <c r="JP120">
        <v>1210</v>
      </c>
      <c r="JU120">
        <v>4</v>
      </c>
      <c r="JV120">
        <v>1210</v>
      </c>
      <c r="JW120">
        <v>4</v>
      </c>
      <c r="JX120">
        <v>1327.5</v>
      </c>
      <c r="JY120">
        <v>2.5</v>
      </c>
      <c r="JZ120">
        <v>1090.3333333333333</v>
      </c>
      <c r="KE120">
        <v>2</v>
      </c>
      <c r="KF120">
        <v>502</v>
      </c>
      <c r="KG120">
        <v>2</v>
      </c>
      <c r="KH120">
        <v>502</v>
      </c>
      <c r="KI120">
        <v>2</v>
      </c>
      <c r="KJ120">
        <v>680</v>
      </c>
      <c r="KO120">
        <v>2</v>
      </c>
      <c r="KP120">
        <v>680</v>
      </c>
      <c r="KQ120">
        <v>2</v>
      </c>
      <c r="KR120">
        <v>591</v>
      </c>
      <c r="KS120">
        <v>2</v>
      </c>
      <c r="KT120">
        <v>591</v>
      </c>
      <c r="KU120">
        <v>2.3333333333333335</v>
      </c>
      <c r="KV120">
        <v>890.6</v>
      </c>
      <c r="KW120">
        <v>3.0444444444444443</v>
      </c>
      <c r="KX120">
        <v>996.41176470588232</v>
      </c>
      <c r="KY120" s="15">
        <f>Tabla2[[#This Row],[ROS_NUM_COR_COD_ROS_TG_NEG]]-Tabla2[[#This Row],[PAS_NUM_COR_COD_ROS_TG_NEG]]</f>
        <v>3.3055555555555554</v>
      </c>
      <c r="KZ120" s="15">
        <f>Tabla2[[#This Row],[ROS_DUR_COR_COD_ROS_TG_NEG]]-Tabla2[[#This Row],[PAS_DUR_COR_COD_ROS_TG_NEG]]</f>
        <v>653.49305555555566</v>
      </c>
      <c r="LA120" s="15">
        <f>Tabla2[[#This Row],[ROS_NUM_COR_COD_ROS_TG_NEU]]-Tabla2[[#This Row],[PAS_NUM_COR_COD_ROS_TG_NEU]]</f>
        <v>2.0473684210526311</v>
      </c>
      <c r="LB120" s="15">
        <f>Tabla2[[#This Row],[ROS_DUR_COR_COD_ROS_TG_NEU]]-Tabla2[[#This Row],[PAS_DUR_COR_COD_ROS_TG_NEU]]</f>
        <v>456.4375</v>
      </c>
      <c r="LC120" s="15">
        <f>Tabla2[[#This Row],[ROS_NUM_COR_COD_ROS_TG_POS]]-Tabla2[[#This Row],[PAS_NUM_COR_COD_ROS_TG_POS]]</f>
        <v>2</v>
      </c>
      <c r="LD120" s="15">
        <f>Tabla2[[#This Row],[ROS_DUR_COR_COD_ROS_TG_POS]]-Tabla2[[#This Row],[PAS_DUR_COR_COD_ROS_TG_POS]]</f>
        <v>487.30588235294113</v>
      </c>
      <c r="LE120" s="15">
        <f>Tabla2[[#This Row],[ROS_NUM_COR_COD_ROS_TG_TOT]]-Tabla2[[#This Row],[PAS_NUM_COR_COD_ROS_TG_TOT]]</f>
        <v>2.4143775569842196</v>
      </c>
      <c r="LF120" s="15">
        <f>Tabla2[[#This Row],[ROS_DUR_COR_COD_ROS_TG_TOT]]-Tabla2[[#This Row],[PAS_DUR_COR_COD_ROS_TG_TOT]]</f>
        <v>526.36030964109796</v>
      </c>
      <c r="LG120" s="15">
        <f>Tabla2[[#This Row],[ROS_NUM_COR_COD_ESC_TG_NEG]]-Tabla2[[#This Row],[PAS_NUM_COR_COD_ESC_TG_NEG]]</f>
        <v>-1.6333333333333333</v>
      </c>
      <c r="LH120" s="15">
        <f>Tabla2[[#This Row],[ROS_DUR_COR_COD_ESC_TG_NEG]]-Tabla2[[#This Row],[PAS_DUR_COR_COD_ESC_TG_NEG]]</f>
        <v>-127.8125</v>
      </c>
      <c r="LI120" s="15">
        <f>Tabla2[[#This Row],[ROS_NUM_COR_COD_ESC_TG_NEU]]-Tabla2[[#This Row],[PAS_NUM_COR_COD_ESC_TG_NEU]]</f>
        <v>-1.3684210526315788</v>
      </c>
      <c r="LJ120" s="15">
        <f>Tabla2[[#This Row],[ROS_NUM_COR_COD_ESC_TG_NEG]]-Tabla2[[#This Row],[PAS_NUM_COR_COD_ESC_TG_NEG]]</f>
        <v>-1.6333333333333333</v>
      </c>
      <c r="LK120" s="15">
        <f>Tabla2[[#This Row],[ROS_NUM_COR_COD_ESC_TG_POS]]-Tabla2[[#This Row],[PAS_NUM_COR_COD_ESC_TG_POS]]</f>
        <v>-1.35</v>
      </c>
      <c r="LL120" s="15">
        <f>Tabla2[[#This Row],[ROS_DUR_COR_COD_ESC_TG_POS]]-Tabla2[[#This Row],[PAS_DUR_COR_COD_ESC_TG_POS]]</f>
        <v>-362.45238095238102</v>
      </c>
      <c r="LM120" s="15">
        <f>Tabla2[[#This Row],[ROS_NUM_COR_COD_ESC_TG_TOT]]-Tabla2[[#This Row],[PAS_NUM_COR_COD_ESC_TG_TOT]]</f>
        <v>-1.4424313267095266</v>
      </c>
      <c r="LN120" s="15">
        <f>Tabla2[[#This Row],[ROS_DUR_COR_COD_ESC_TG_TOT]]-Tabla2[[#This Row],[PAS_DUR_COR_COD_ESC_TG_TOT]]</f>
        <v>-181.27659574468089</v>
      </c>
      <c r="LO120" s="15">
        <f>Tabla2[[#This Row],[PAS_NUM_COR_COD_ROS_TG_NEG]]-Tabla2[[#This Row],[ESC_NUM_COR_COD_ROS_TG_NEG]]</f>
        <v>1.35</v>
      </c>
      <c r="LP120" s="15">
        <f>Tabla2[[#This Row],[PAS_DUR_COR_COD_ROS_TG_NEG]]-Tabla2[[#This Row],[ESC_DUR_COR_COD_ROS_TG_NEG]]</f>
        <v>270.22916666666663</v>
      </c>
      <c r="LQ120" s="15">
        <f>Tabla2[[#This Row],[PAS_NUM_COR_COD_ROS_TG_NEU]]-Tabla2[[#This Row],[ESC_NUM_COR_COD_ROS_TG_NEU]]</f>
        <v>0.83040935672514626</v>
      </c>
      <c r="LR120" s="15">
        <f>Tabla2[[#This Row],[PAS_DUR_COR_COD_ROS_TG_NEU]]-Tabla2[[#This Row],[ESC_DUR_COR_COD_ROS_TG_NEU]]</f>
        <v>455.1875</v>
      </c>
      <c r="LS120" s="15">
        <f>Tabla2[[#This Row],[PAS_NUM_COR_COD_ROS_TG_POS]]-Tabla2[[#This Row],[ESC_NUM_COR_COD_ROS_TG_POS]]</f>
        <v>1.4666666666666666</v>
      </c>
      <c r="LT120" s="15">
        <f>Tabla2[[#This Row],[PAS_DUR_COR_COD_ROS_TG_POS]]-Tabla2[[#This Row],[ESC_DUR_COR_COD_ROS_TG_POS]]</f>
        <v>171.69411764705876</v>
      </c>
      <c r="LU120" s="15">
        <f>Tabla2[[#This Row],[PAS_NUM_COR_COD_ROS_TG_TOT]]-Tabla2[[#This Row],[ESC_NUM_COR_COD_ROS_TG_TOT]]</f>
        <v>1.2124697336561743</v>
      </c>
      <c r="LV120" s="15">
        <f>Tabla2[[#This Row],[PAS_DUR_COR_COD_ROS_TG_TOT]]-Tabla2[[#This Row],[ESC_DUR_COR_COD_ROS_TG_TOT]]</f>
        <v>312.64876476906545</v>
      </c>
      <c r="LW120" s="15">
        <f>Tabla2[[#This Row],[PAS_NUM_COR_COD_ESC_TG_NEG]]-Tabla2[[#This Row],[ESC_NUM_COR_COD_ESC_TG_NEG]]</f>
        <v>-2.2999999999999998</v>
      </c>
      <c r="LX120" s="15">
        <f>Tabla2[[#This Row],[PAS_DUR_COR_COD_ESC_TG_NEG]]-Tabla2[[#This Row],[ESC_DUR_COR_COD_ESC_TG_NEG]]</f>
        <v>-555.73749999999995</v>
      </c>
      <c r="LY120" s="15">
        <f>Tabla2[[#This Row],[PAS_NUM_COR_COD_ESC_TG_NEU]]-Tabla2[[#This Row],[ESC_NUM_COR_COD_ESC_TG_NEU]]</f>
        <v>-1.1871345029239766</v>
      </c>
      <c r="LZ120" s="15">
        <f>Tabla2[[#This Row],[PAS_DUR_COR_COD_ESC_TG_NEU]]-Tabla2[[#This Row],[ESC_DUR_COR_COD_ESC_TG_NEU]]</f>
        <v>-363.1699346405228</v>
      </c>
      <c r="MA120" s="15">
        <f>Tabla2[[#This Row],[PAS_NUM_COR_COD_ESC_TG_POS]]-Tabla2[[#This Row],[ESC_NUM_COR_COD_ESC_TG_POS]]</f>
        <v>-1.0944444444444446</v>
      </c>
      <c r="MB120" s="15">
        <f>Tabla2[[#This Row],[PAS_DUR_COR_COD_ESC_TG_POS]]-Tabla2[[#This Row],[ESC_DUR_COR_COD_ESC_TG_POS]]</f>
        <v>-296.10317460317458</v>
      </c>
      <c r="MC120" s="15">
        <f>Tabla2[[#This Row],[PAS_NUM_COR_COD_ESC_TG_TOT]]-Tabla2[[#This Row],[ESC_NUM_COR_COD_ESC_TG_TOT]]</f>
        <v>-1.5538740920096852</v>
      </c>
      <c r="MD120" s="15">
        <f>Tabla2[[#This Row],[PAS_DUR_COR_COD_ESC_TG_TOT]]-Tabla2[[#This Row],[ESC_DUR_COR_COD_ESC_TG_TOT]]</f>
        <v>-414.65197568389044</v>
      </c>
      <c r="ME120" s="42">
        <f>Tabla25[[#This Row],[PAS_NUM_COR_COD_ROS_TG_NEG]]-Tabla25[[#This Row],[PAS_NUM_COR_COD_ESC_TG_NEG]]</f>
        <v>0.95000000000000018</v>
      </c>
      <c r="MF120" s="42">
        <f>Tabla25[[#This Row],[PAS_NUM_COR_COD_ROS_TG_NEU]]-Tabla25[[#This Row],[PAS_NUM_COR_COD_ESC_TG_NEU]]</f>
        <v>0.68421052631578982</v>
      </c>
      <c r="MG120" s="42">
        <f>Tabla25[[#This Row],[PAS_NUM_COR_COD_ROS_TG_POS]]-Tabla25[[#This Row],[PAS_NUM_COR_COD_ESC_TG_POS]]</f>
        <v>0.44999999999999973</v>
      </c>
      <c r="MH120" s="42">
        <f>Tabla25[[#This Row],[PAS_NUM_COR_COD_ROS_TG_TOT]]-Tabla25[[#This Row],[PAS_NUM_COR_COD_ESC_TG_TOT]]</f>
        <v>0.69491525423728806</v>
      </c>
      <c r="MI120" s="42">
        <f>Tabla25[[#This Row],[PAS_DUR_COR_COD_ROS_TG_NEG]]-Tabla25[[#This Row],[PAS_DUR_COR_COD_ESC_TG_NEG]]</f>
        <v>409.5</v>
      </c>
      <c r="MJ120" s="42">
        <f>Tabla25[[#This Row],[PAS_DUR_COR_COD_ROS_TG_NEU]]-Tabla25[[#This Row],[PAS_DUR_COR_COD_ESC_TG_NEU]]</f>
        <v>326.12132352941171</v>
      </c>
      <c r="MK120" s="42">
        <f>Tabla25[[#This Row],[PAS_DUR_COR_COD_ROS_TG_POS]]-Tabla25[[#This Row],[PAS_DUR_COR_COD_ESC_TG_POS]]</f>
        <v>49.508403361344449</v>
      </c>
      <c r="ML120" s="42">
        <f>Tabla25[[#This Row],[PAS_DUR_COR_COD_ROS_TG_TOT]]-Tabla25[[#This Row],[PAS_DUR_COR_COD_ESC_TG_TOT]]</f>
        <v>263.84585323491092</v>
      </c>
      <c r="MM120" s="44">
        <f>Tabla25[[#This Row],[ESC_NUM_COR_COD_ROS_TG_NEG]]-Tabla25[[#This Row],[ESC_NUM_COR_COD_ESC_TG_NEG]]</f>
        <v>-2.6999999999999997</v>
      </c>
      <c r="MN120" s="44">
        <f>Tabla25[[#This Row],[ESC_NUM_COR_COD_ROS_TG_NEU]]-Tabla25[[#This Row],[ESC_NUM_COR_COD_ESC_TG_NEU]]</f>
        <v>-1.333333333333333</v>
      </c>
      <c r="MO120" s="44">
        <f>Tabla25[[#This Row],[ESC_NUM_COR_COD_ROS_TG_POS]]-Tabla25[[#This Row],[ESC_NUM_COR_COD_ESC_TG_POS]]</f>
        <v>-2.1111111111111116</v>
      </c>
      <c r="MP120" s="44">
        <f>Tabla25[[#This Row],[ESC_NUM_COR_COD_ROS_TG_TOT]]-Tabla25[[#This Row],[ESC_NUM_COR_COD_ESC_TG_TOT]]</f>
        <v>-2.0714285714285712</v>
      </c>
      <c r="MQ120" s="44">
        <f>Tabla25[[#This Row],[ESC_DUR_COR_COD_ROS_TG_NEG]]-Tabla25[[#This Row],[ESC_DUR_COR_COD_ESC_TG_NEG]]</f>
        <v>-416.46666666666658</v>
      </c>
      <c r="MR120" s="44">
        <f>Tabla25[[#This Row],[ESC_DUR_COR_COD_ROS_TG_NEU]]-Tabla25[[#This Row],[ESC_DUR_COR_COD_ESC_TG_NEU]]</f>
        <v>-492.23611111111109</v>
      </c>
      <c r="MS120" s="44">
        <f>Tabla25[[#This Row],[ESC_DUR_COR_COD_ROS_TG_POS]]-Tabla25[[#This Row],[ESC_DUR_COR_COD_ESC_TG_POS]]</f>
        <v>-418.28888888888889</v>
      </c>
      <c r="MT120" s="44">
        <f>Tabla25[[#This Row],[ESC_DUR_COR_COD_ROS_TG_TOT]]-Tabla25[[#This Row],[ESC_DUR_COR_COD_ESC_TG_TOT]]</f>
        <v>-463.45488721804497</v>
      </c>
      <c r="MU120" s="47">
        <f>Tabla25[[#This Row],[ROS_NUM_COR_COD_ROS_TG_NEG]]-Tabla25[[#This Row],[ROS_NUM_COR_COD_ESC_TG_NEG]]</f>
        <v>5.8888888888888884</v>
      </c>
      <c r="MV120" s="47">
        <f>Tabla25[[#This Row],[ROS_NUM_COR_COD_ROS_TG_NEU]]-Tabla25[[#This Row],[ROS_NUM_COR_COD_ESC_TG_NEU]]</f>
        <v>4.0999999999999996</v>
      </c>
      <c r="MW120" s="47">
        <f>Tabla25[[#This Row],[ROS_NUM_COR_COD_ROS_TG_POS]]-Tabla25[[#This Row],[ROS_NUM_COR_COD_ESC_TG_POS]]</f>
        <v>3.8</v>
      </c>
      <c r="MX120" s="47">
        <f>Tabla25[[#This Row],[ROS_NUM_COR_COD_ROS_TG_TOT]]-Tabla25[[#This Row],[ROS_NUM_COR_COD_ESC_TG_TOT]]</f>
        <v>4.5517241379310338</v>
      </c>
      <c r="MY120" s="47">
        <f>Tabla25[[#This Row],[ROS_DUR_COR_COD_ROS_TG_NEG]]-Tabla25[[#This Row],[ROS_DUR_COR_COD_ESC_TG_NEG]]</f>
        <v>1190.8055555555557</v>
      </c>
      <c r="MZ120" s="47">
        <f>Tabla25[[#This Row],[ROS_DUR_COR_COD_ROS_TG_NEU]]-Tabla25[[#This Row],[ROS_DUR_COR_COD_ESC_TG_NEU]]</f>
        <v>836.33333333333337</v>
      </c>
      <c r="NA120" s="47">
        <f>Tabla25[[#This Row],[ROS_DUR_COR_COD_ROS_TG_POS]]-Tabla25[[#This Row],[ROS_DUR_COR_COD_ESC_TG_POS]]</f>
        <v>899.26666666666665</v>
      </c>
      <c r="NB120" s="47">
        <f>Tabla25[[#This Row],[ROS_DUR_COR_COD_ROS_TG_TOT]]-Tabla25[[#This Row],[ROS_DUR_COR_COD_ESC_TG_TOT]]</f>
        <v>971.48275862068976</v>
      </c>
      <c r="NC120">
        <v>281.88888888888891</v>
      </c>
      <c r="ND120">
        <v>244.6</v>
      </c>
      <c r="NE120">
        <v>283.5</v>
      </c>
      <c r="NF120">
        <v>269.58620689655174</v>
      </c>
      <c r="NG120">
        <v>366.5</v>
      </c>
      <c r="NH120">
        <v>321.66666666666669</v>
      </c>
      <c r="NI120">
        <v>253.33333333333334</v>
      </c>
      <c r="NJ120">
        <v>307.25</v>
      </c>
      <c r="NK120">
        <v>287.83333333333331</v>
      </c>
      <c r="NL120">
        <v>186.25</v>
      </c>
      <c r="NM120">
        <v>233.4</v>
      </c>
      <c r="NN120">
        <v>230.73684210526315</v>
      </c>
      <c r="NO120">
        <v>293.39999999999998</v>
      </c>
      <c r="NP120">
        <v>263.55555555555554</v>
      </c>
      <c r="NQ120">
        <v>334.88888888888891</v>
      </c>
      <c r="NR120">
        <v>297.14285714285717</v>
      </c>
      <c r="NS120">
        <v>233.4375</v>
      </c>
      <c r="NT120">
        <v>277.3125</v>
      </c>
      <c r="NU120">
        <v>232.70588235294119</v>
      </c>
      <c r="NV120">
        <v>247.51020408163265</v>
      </c>
      <c r="NW120">
        <v>203.1875</v>
      </c>
      <c r="NX120">
        <v>251.52941176470588</v>
      </c>
      <c r="NY120">
        <v>201.07142857142858</v>
      </c>
      <c r="NZ120">
        <v>220.04255319148936</v>
      </c>
      <c r="OA120" s="15">
        <f>Tabla2[[#This Row],[ROS_1DU_COR_COD_ROS_TG_NEG]]-Tabla2[[#This Row],[PAS_1DU_COR_COD_ROS_TG_NEG]]</f>
        <v>48.451388888888914</v>
      </c>
      <c r="OB120" s="15">
        <f>Tabla2[[#This Row],[ROS_1DU_COR_COD_ROS_TG_NEU]]-Tabla2[[#This Row],[PAS_1DU_COR_COD_ROS_TG_NEU]]</f>
        <v>-32.712500000000006</v>
      </c>
      <c r="OC120" s="15">
        <f>Tabla2[[#This Row],[ROS_1DU_COR_COD_ROS_TG_POS]]-Tabla2[[#This Row],[PAS_1DU_COR_COD_ROS_TG_POS]]</f>
        <v>50.794117647058812</v>
      </c>
      <c r="OD120" s="15">
        <f>Tabla2[[#This Row],[ROS_1DU_COR_COD_ROS_TG_TOT]]-Tabla2[[#This Row],[PAS_1DU_COR_COD_ROS_TG_TOT]]</f>
        <v>22.076002814919093</v>
      </c>
      <c r="OE120" s="15">
        <f>Tabla2[[#This Row],[ROS_1DU_COR_COD_ESC_TG_NEG]]-Tabla2[[#This Row],[PAS_1DU_COR_COD_ESC_TG_NEG]]</f>
        <v>163.3125</v>
      </c>
      <c r="OF120" s="15">
        <f>Tabla2[[#This Row],[ROS_1DU_COR_COD_ESC_TG_NEU]]-Tabla2[[#This Row],[PAS_1DU_COR_COD_ESC_TG_NEU]]</f>
        <v>70.137254901960802</v>
      </c>
      <c r="OG120" s="15">
        <f>Tabla2[[#This Row],[ROS_1DU_COR_COD_ESC_TG_POS]]-Tabla2[[#This Row],[PAS_1DU_COR_COD_ESC_TG_POS]]</f>
        <v>52.261904761904759</v>
      </c>
      <c r="OH120" s="15">
        <f>Tabla2[[#This Row],[ROS_1DU_COR_COD_ESC_TG_TOT]]-Tabla2[[#This Row],[PAS_1DU_COR_COD_ESC_TG_TOT]]</f>
        <v>87.207446808510639</v>
      </c>
      <c r="OI120" s="15">
        <f>Tabla2[[#This Row],[PAS_1DU_COR_COD_ROS_TG_NEG]]-Tabla2[[#This Row],[ESC_1DU_COR_COD_ROS_TG_NEG]]</f>
        <v>-54.395833333333314</v>
      </c>
      <c r="OJ120" s="15">
        <f>Tabla2[[#This Row],[PAS_1DU_COR_COD_ROS_TG_NEU]]-Tabla2[[#This Row],[ESC_1DU_COR_COD_ROS_TG_NEU]]</f>
        <v>91.0625</v>
      </c>
      <c r="OK120" s="15">
        <f>Tabla2[[#This Row],[PAS_1DU_COR_COD_ROS_TG_POS]]-Tabla2[[#This Row],[ESC_1DU_COR_COD_ROS_TG_POS]]</f>
        <v>-0.69411764705881751</v>
      </c>
      <c r="OL120" s="15">
        <f>Tabla2[[#This Row],[PAS_1DU_COR_COD_ROS_TG_TOT]]-Tabla2[[#This Row],[ESC_1DU_COR_COD_ROS_TG_TOT]]</f>
        <v>16.7733619763695</v>
      </c>
      <c r="OM120" s="15">
        <f>Tabla2[[#This Row],[PAS_1DU_COR_COD_ESC_TG_NEG]]-Tabla2[[#This Row],[ESC_1DU_COR_COD_ESC_TG_NEG]]</f>
        <v>-90.212499999999977</v>
      </c>
      <c r="ON120" s="15">
        <f>Tabla2[[#This Row],[PAS_1DU_COR_COD_ESC_TG_NEU]]-Tabla2[[#This Row],[ESC_1DU_COR_COD_ESC_TG_NEU]]</f>
        <v>-12.026143790849659</v>
      </c>
      <c r="OO120" s="15">
        <f>Tabla2[[#This Row],[PAS_1DU_COR_COD_ESC_TG_POS]]-Tabla2[[#This Row],[ESC_1DU_COR_COD_ESC_TG_POS]]</f>
        <v>-133.81746031746033</v>
      </c>
      <c r="OP120" s="15">
        <f>Tabla2[[#This Row],[PAS_1DU_COR_COD_ESC_TG_TOT]]-Tabla2[[#This Row],[ESC_1DU_COR_COD_ESC_TG_TOT]]</f>
        <v>-77.100303951367806</v>
      </c>
      <c r="OQ120" s="61">
        <v>-84.611111111111086</v>
      </c>
      <c r="OR120" s="62">
        <v>-77.066666666666691</v>
      </c>
      <c r="OS120" s="62">
        <v>30.166666666666657</v>
      </c>
      <c r="OT120" s="62">
        <v>-37.663793103448256</v>
      </c>
      <c r="OU120" s="62">
        <v>-5.5666666666666629</v>
      </c>
      <c r="OV120" s="62">
        <v>-77.305555555555543</v>
      </c>
      <c r="OW120" s="62">
        <v>-101.48888888888891</v>
      </c>
      <c r="OX120" s="62">
        <v>-66.406015037594017</v>
      </c>
      <c r="OY120" s="62">
        <v>30.25</v>
      </c>
      <c r="OZ120" s="62">
        <v>25.783088235294116</v>
      </c>
      <c r="PA120" s="62">
        <v>31.634453781512605</v>
      </c>
      <c r="PB120" s="62">
        <v>27.46765089014329</v>
      </c>
    </row>
    <row r="121" spans="1:418" x14ac:dyDescent="0.3">
      <c r="A121" s="2" t="s">
        <v>119</v>
      </c>
      <c r="B121" s="2">
        <v>40</v>
      </c>
      <c r="C121" s="2">
        <v>1</v>
      </c>
      <c r="D121" s="2">
        <v>49</v>
      </c>
      <c r="E121">
        <v>3.5</v>
      </c>
      <c r="F121">
        <v>1053.1111111111111</v>
      </c>
      <c r="G121">
        <v>3</v>
      </c>
      <c r="H121">
        <v>792.68421052631584</v>
      </c>
      <c r="I121">
        <v>3.15</v>
      </c>
      <c r="J121">
        <v>909.58823529411768</v>
      </c>
      <c r="K121">
        <v>3.2166666666666668</v>
      </c>
      <c r="L121">
        <v>916.2962962962963</v>
      </c>
      <c r="M121">
        <v>3</v>
      </c>
      <c r="N121">
        <v>673.3</v>
      </c>
      <c r="O121">
        <v>3.45</v>
      </c>
      <c r="P121">
        <v>908.94444444444446</v>
      </c>
      <c r="Q121">
        <v>3.3</v>
      </c>
      <c r="R121">
        <v>1088.5625</v>
      </c>
      <c r="S121">
        <v>3.25</v>
      </c>
      <c r="T121">
        <v>874.88888888888891</v>
      </c>
      <c r="U121">
        <v>3.2333333333333334</v>
      </c>
      <c r="V121">
        <v>895.59259259259261</v>
      </c>
      <c r="W121">
        <v>1.4</v>
      </c>
      <c r="X121">
        <v>416.70588235294116</v>
      </c>
      <c r="Y121">
        <v>1.85</v>
      </c>
      <c r="Z121">
        <v>472.16666666666669</v>
      </c>
      <c r="AA121">
        <v>1.45</v>
      </c>
      <c r="AB121">
        <v>500.77777777777777</v>
      </c>
      <c r="AC121">
        <v>1.5666666666666667</v>
      </c>
      <c r="AD121">
        <v>464.09433962264148</v>
      </c>
      <c r="AE121">
        <v>1.5666666666666667</v>
      </c>
      <c r="AF121">
        <v>464.09433962264148</v>
      </c>
      <c r="AG121">
        <v>2.6777777777777776</v>
      </c>
      <c r="AH121">
        <v>753.54658385093171</v>
      </c>
      <c r="BM121">
        <v>2.6777777777777776</v>
      </c>
      <c r="BN121">
        <v>753.54658385093171</v>
      </c>
      <c r="BO121">
        <v>4.0999999999999996</v>
      </c>
      <c r="BP121">
        <v>971.6</v>
      </c>
      <c r="BQ121">
        <v>3.1</v>
      </c>
      <c r="BR121">
        <v>844.11111111111109</v>
      </c>
      <c r="BS121">
        <v>4.9000000000000004</v>
      </c>
      <c r="BT121">
        <v>1252.4000000000001</v>
      </c>
      <c r="BU121">
        <v>4.0333333333333332</v>
      </c>
      <c r="BV121">
        <v>1028.8620689655172</v>
      </c>
      <c r="BW121">
        <v>6.1111111111111107</v>
      </c>
      <c r="BX121">
        <v>1617.4444444444443</v>
      </c>
      <c r="BY121">
        <v>4.7777777777777777</v>
      </c>
      <c r="BZ121">
        <v>1216.6666666666667</v>
      </c>
      <c r="CA121">
        <v>4.7777777777777777</v>
      </c>
      <c r="CB121">
        <v>1236.6666666666667</v>
      </c>
      <c r="CC121">
        <v>5.2222222222222223</v>
      </c>
      <c r="CD121">
        <v>1356.9259259259259</v>
      </c>
      <c r="CE121">
        <v>4.5964912280701755</v>
      </c>
      <c r="CF121">
        <v>1187.0357142857142</v>
      </c>
      <c r="CG121">
        <v>4</v>
      </c>
      <c r="CH121">
        <v>896.88888888888891</v>
      </c>
      <c r="CI121">
        <v>4.3</v>
      </c>
      <c r="CJ121">
        <v>1264.6666666666667</v>
      </c>
      <c r="CK121">
        <v>2.7</v>
      </c>
      <c r="CL121">
        <v>753.66666666666663</v>
      </c>
      <c r="CM121">
        <v>3.6666666666666665</v>
      </c>
      <c r="CN121">
        <v>971.74074074074076</v>
      </c>
      <c r="CO121">
        <v>1.4444444444444444</v>
      </c>
      <c r="CP121">
        <v>520.4</v>
      </c>
      <c r="CQ121">
        <v>3.5555555555555554</v>
      </c>
      <c r="CR121">
        <v>850.125</v>
      </c>
      <c r="CS121">
        <v>3</v>
      </c>
      <c r="CT121">
        <v>707.22222222222217</v>
      </c>
      <c r="CU121">
        <v>2.6666666666666665</v>
      </c>
      <c r="CV121">
        <v>716.72727272727275</v>
      </c>
      <c r="CW121">
        <v>3.192982456140351</v>
      </c>
      <c r="CX121">
        <v>857.24489795918362</v>
      </c>
      <c r="CY121">
        <v>3.8947368421052633</v>
      </c>
      <c r="CZ121">
        <v>1033.1333333333334</v>
      </c>
      <c r="DA121">
        <v>2.9</v>
      </c>
      <c r="DB121">
        <v>711.9</v>
      </c>
      <c r="DC121">
        <v>2.6</v>
      </c>
      <c r="DD121">
        <v>614.22222222222217</v>
      </c>
      <c r="DE121">
        <v>2.2000000000000002</v>
      </c>
      <c r="DF121">
        <v>618.5</v>
      </c>
      <c r="DG121">
        <v>2.5666666666666669</v>
      </c>
      <c r="DH121">
        <v>649.37931034482756</v>
      </c>
      <c r="DI121">
        <v>2.2222222222222223</v>
      </c>
      <c r="DJ121">
        <v>524</v>
      </c>
      <c r="DK121">
        <v>2.1111111111111112</v>
      </c>
      <c r="DL121">
        <v>559.875</v>
      </c>
      <c r="DM121">
        <v>1.7777777777777777</v>
      </c>
      <c r="DN121">
        <v>465.875</v>
      </c>
      <c r="DO121">
        <v>2.0370370370370372</v>
      </c>
      <c r="DP121">
        <v>516.88</v>
      </c>
      <c r="DQ121">
        <v>2.3157894736842106</v>
      </c>
      <c r="DR121">
        <v>588.03703703703707</v>
      </c>
      <c r="DS121">
        <v>2.3157894736842106</v>
      </c>
      <c r="DT121">
        <v>588.03703703703707</v>
      </c>
      <c r="DU121">
        <v>3.3684210526315788</v>
      </c>
      <c r="DV121">
        <v>881.96855345911945</v>
      </c>
      <c r="EE121">
        <v>5</v>
      </c>
      <c r="EF121">
        <v>940</v>
      </c>
      <c r="EG121">
        <v>5</v>
      </c>
      <c r="EH121">
        <v>1179</v>
      </c>
      <c r="EI121">
        <v>1</v>
      </c>
      <c r="EJ121">
        <v>137</v>
      </c>
      <c r="EK121">
        <v>3.6666666666666665</v>
      </c>
      <c r="EL121">
        <v>752</v>
      </c>
      <c r="EM121">
        <v>3.6666666666666665</v>
      </c>
      <c r="EN121">
        <v>752</v>
      </c>
      <c r="EW121">
        <v>3</v>
      </c>
      <c r="EX121">
        <v>346</v>
      </c>
      <c r="EY121">
        <v>3</v>
      </c>
      <c r="EZ121">
        <v>856</v>
      </c>
      <c r="FA121">
        <v>7</v>
      </c>
      <c r="FB121">
        <v>1957</v>
      </c>
      <c r="FC121">
        <v>4.333333333333333</v>
      </c>
      <c r="FD121">
        <v>1053</v>
      </c>
      <c r="FE121">
        <v>4.333333333333333</v>
      </c>
      <c r="FF121">
        <v>1053</v>
      </c>
      <c r="FG121">
        <v>4</v>
      </c>
      <c r="FH121">
        <v>902.5</v>
      </c>
      <c r="FQ121">
        <v>6</v>
      </c>
      <c r="FR121">
        <v>945</v>
      </c>
      <c r="FS121">
        <v>1</v>
      </c>
      <c r="FT121">
        <v>346</v>
      </c>
      <c r="FU121">
        <v>5</v>
      </c>
      <c r="FV121">
        <v>1212</v>
      </c>
      <c r="FW121">
        <v>4</v>
      </c>
      <c r="FX121">
        <v>834.33333333333337</v>
      </c>
      <c r="FY121">
        <v>4</v>
      </c>
      <c r="FZ121">
        <v>834.33333333333337</v>
      </c>
      <c r="GA121">
        <v>4</v>
      </c>
      <c r="GB121">
        <v>834.33333333333337</v>
      </c>
      <c r="GC121">
        <v>4</v>
      </c>
      <c r="GD121">
        <v>879.77777777777783</v>
      </c>
      <c r="GE121">
        <v>3.4</v>
      </c>
      <c r="GF121">
        <v>881.85119047619048</v>
      </c>
      <c r="GG121">
        <v>2.7</v>
      </c>
      <c r="GH121">
        <v>1616.5</v>
      </c>
      <c r="GI121">
        <v>2</v>
      </c>
      <c r="GJ121">
        <v>1490.2</v>
      </c>
      <c r="GK121">
        <v>2.5555555555555554</v>
      </c>
      <c r="GL121">
        <v>1658.8</v>
      </c>
      <c r="GM121">
        <v>2.4137931034482758</v>
      </c>
      <c r="GN121">
        <v>1590.25</v>
      </c>
      <c r="GO121">
        <v>2.2222222222222223</v>
      </c>
      <c r="GP121">
        <v>1596.75</v>
      </c>
      <c r="GQ121">
        <v>2.9</v>
      </c>
      <c r="GR121">
        <v>1676</v>
      </c>
      <c r="GS121">
        <v>2.8</v>
      </c>
      <c r="GT121">
        <v>1633.5</v>
      </c>
      <c r="GU121">
        <v>2.6551724137931036</v>
      </c>
      <c r="GV121">
        <v>1640.25</v>
      </c>
      <c r="GW121">
        <v>2.5344827586206895</v>
      </c>
      <c r="GX121">
        <v>1615.25</v>
      </c>
      <c r="GY121">
        <v>2.4</v>
      </c>
      <c r="GZ121">
        <v>1148.8571428571429</v>
      </c>
      <c r="HA121">
        <v>3.3</v>
      </c>
      <c r="HB121">
        <v>1368.75</v>
      </c>
      <c r="HC121">
        <v>2.3333333333333335</v>
      </c>
      <c r="HD121">
        <v>1048</v>
      </c>
      <c r="HE121">
        <v>2.6896551724137931</v>
      </c>
      <c r="HF121">
        <v>1196.7272727272727</v>
      </c>
      <c r="HG121">
        <v>3</v>
      </c>
      <c r="HH121">
        <v>1104.75</v>
      </c>
      <c r="HI121">
        <v>2</v>
      </c>
      <c r="HJ121">
        <v>1147.1666666666667</v>
      </c>
      <c r="HK121">
        <v>2.6</v>
      </c>
      <c r="HL121">
        <v>995</v>
      </c>
      <c r="HM121">
        <v>2.5172413793103448</v>
      </c>
      <c r="HN121">
        <v>1076.409090909091</v>
      </c>
      <c r="HO121">
        <v>2.603448275862069</v>
      </c>
      <c r="HP121">
        <v>1136.5681818181818</v>
      </c>
      <c r="HQ121">
        <v>2.5689655172413794</v>
      </c>
      <c r="HR121">
        <v>1338.1184210526317</v>
      </c>
      <c r="HS121">
        <v>1.4</v>
      </c>
      <c r="HT121">
        <v>753.66666666666663</v>
      </c>
      <c r="HU121">
        <v>1.2</v>
      </c>
      <c r="HV121">
        <v>567</v>
      </c>
      <c r="HW121">
        <v>0.66666666666666663</v>
      </c>
      <c r="HX121">
        <v>425.75</v>
      </c>
      <c r="HY121">
        <v>1.103448275862069</v>
      </c>
      <c r="HZ121">
        <v>599.64705882352939</v>
      </c>
      <c r="IA121">
        <v>1.4444444444444444</v>
      </c>
      <c r="IB121">
        <v>610.42857142857144</v>
      </c>
      <c r="IC121">
        <v>1</v>
      </c>
      <c r="ID121">
        <v>693.8</v>
      </c>
      <c r="IE121">
        <v>1</v>
      </c>
      <c r="IF121">
        <v>632.16666666666663</v>
      </c>
      <c r="IG121">
        <v>1.1379310344827587</v>
      </c>
      <c r="IH121">
        <v>640.83333333333337</v>
      </c>
      <c r="II121">
        <v>1.1206896551724137</v>
      </c>
      <c r="IJ121">
        <v>620.82857142857142</v>
      </c>
      <c r="IK121">
        <v>1.1206896551724137</v>
      </c>
      <c r="IL121">
        <v>620.82857142857142</v>
      </c>
      <c r="IM121">
        <v>2.0862068965517242</v>
      </c>
      <c r="IN121">
        <v>1111.9459459459461</v>
      </c>
      <c r="IS121">
        <v>0</v>
      </c>
      <c r="IU121">
        <v>0</v>
      </c>
      <c r="IW121">
        <v>0</v>
      </c>
      <c r="JC121">
        <v>0</v>
      </c>
      <c r="JE121">
        <v>0</v>
      </c>
      <c r="JK121">
        <v>3</v>
      </c>
      <c r="JL121">
        <v>1019</v>
      </c>
      <c r="JM121">
        <v>3</v>
      </c>
      <c r="JN121">
        <v>1019</v>
      </c>
      <c r="JO121">
        <v>6</v>
      </c>
      <c r="JP121">
        <v>2296</v>
      </c>
      <c r="JU121">
        <v>6</v>
      </c>
      <c r="JV121">
        <v>2296</v>
      </c>
      <c r="JW121">
        <v>4.5</v>
      </c>
      <c r="JX121">
        <v>1657.5</v>
      </c>
      <c r="JY121">
        <v>2.25</v>
      </c>
      <c r="JZ121">
        <v>1657.5</v>
      </c>
      <c r="KE121">
        <v>2</v>
      </c>
      <c r="KF121">
        <v>781</v>
      </c>
      <c r="KG121">
        <v>2</v>
      </c>
      <c r="KH121">
        <v>781</v>
      </c>
      <c r="KI121">
        <v>3</v>
      </c>
      <c r="KJ121">
        <v>732</v>
      </c>
      <c r="KO121">
        <v>3</v>
      </c>
      <c r="KP121">
        <v>732</v>
      </c>
      <c r="KQ121">
        <v>2.5</v>
      </c>
      <c r="KR121">
        <v>756.5</v>
      </c>
      <c r="KS121">
        <v>2.5</v>
      </c>
      <c r="KT121">
        <v>756.5</v>
      </c>
      <c r="KU121">
        <v>2.3333333333333335</v>
      </c>
      <c r="KV121">
        <v>1207</v>
      </c>
      <c r="KW121">
        <v>2.0944444444444446</v>
      </c>
      <c r="KX121">
        <v>1115.2521739130434</v>
      </c>
      <c r="KY121" s="15">
        <f>Tabla2[[#This Row],[ROS_NUM_COR_COD_ROS_TG_NEG]]-Tabla2[[#This Row],[PAS_NUM_COR_COD_ROS_TG_NEG]]</f>
        <v>0</v>
      </c>
      <c r="KZ121" s="15">
        <f>Tabla2[[#This Row],[ROS_DUR_COR_COD_ROS_TG_NEG]]-Tabla2[[#This Row],[PAS_DUR_COR_COD_ROS_TG_NEG]]</f>
        <v>431.45000000000005</v>
      </c>
      <c r="LA121" s="15">
        <f>Tabla2[[#This Row],[ROS_NUM_COR_COD_ROS_TG_NEU]]-Tabla2[[#This Row],[PAS_NUM_COR_COD_ROS_TG_NEU]]</f>
        <v>-1.4500000000000002</v>
      </c>
      <c r="LB121" s="15">
        <f>Tabla2[[#This Row],[ROS_DUR_COR_COD_ROS_TG_NEU]]-Tabla2[[#This Row],[PAS_DUR_COR_COD_ROS_TG_NEU]]</f>
        <v>238.22222222222229</v>
      </c>
      <c r="LC121" s="15">
        <f>Tabla2[[#This Row],[ROS_NUM_COR_COD_ROS_TG_POS]]-Tabla2[[#This Row],[PAS_NUM_COR_COD_ROS_TG_POS]]</f>
        <v>-0.69999999999999973</v>
      </c>
      <c r="LD121" s="15">
        <f>Tabla2[[#This Row],[ROS_DUR_COR_COD_ROS_TG_POS]]-Tabla2[[#This Row],[PAS_DUR_COR_COD_ROS_TG_POS]]</f>
        <v>-93.5625</v>
      </c>
      <c r="LE121" s="15">
        <f>Tabla2[[#This Row],[ROS_NUM_COR_COD_ROS_TG_TOT]]-Tabla2[[#This Row],[PAS_NUM_COR_COD_ROS_TG_TOT]]</f>
        <v>-0.73275862068965525</v>
      </c>
      <c r="LF121" s="15">
        <f>Tabla2[[#This Row],[ROS_DUR_COR_COD_ROS_TG_TOT]]-Tabla2[[#This Row],[PAS_DUR_COR_COD_ROS_TG_TOT]]</f>
        <v>201.52020202020208</v>
      </c>
      <c r="LG121" s="15">
        <f>Tabla2[[#This Row],[ROS_NUM_COR_COD_ESC_TG_NEG]]-Tabla2[[#This Row],[PAS_NUM_COR_COD_ESC_TG_NEG]]</f>
        <v>-1.2777777777777777</v>
      </c>
      <c r="LH121" s="15">
        <f>Tabla2[[#This Row],[ROS_DUR_COR_COD_ESC_TG_NEG]]-Tabla2[[#This Row],[PAS_DUR_COR_COD_ESC_TG_NEG]]</f>
        <v>543.63888888888891</v>
      </c>
      <c r="LI121" s="15">
        <f>Tabla2[[#This Row],[ROS_NUM_COR_COD_ESC_TG_NEU]]-Tabla2[[#This Row],[PAS_NUM_COR_COD_ESC_TG_NEU]]</f>
        <v>-0.10000000000000009</v>
      </c>
      <c r="LJ121" s="15">
        <f>Tabla2[[#This Row],[ROS_NUM_COR_COD_ESC_TG_NEG]]-Tabla2[[#This Row],[PAS_NUM_COR_COD_ESC_TG_NEG]]</f>
        <v>-1.2777777777777777</v>
      </c>
      <c r="LK121" s="15">
        <f>Tabla2[[#This Row],[ROS_NUM_COR_COD_ESC_TG_POS]]-Tabla2[[#This Row],[PAS_NUM_COR_COD_ESC_TG_POS]]</f>
        <v>-0.35000000000000009</v>
      </c>
      <c r="LL121" s="15">
        <f>Tabla2[[#This Row],[ROS_DUR_COR_COD_ESC_TG_POS]]-Tabla2[[#This Row],[PAS_DUR_COR_COD_ESC_TG_POS]]</f>
        <v>723.91176470588232</v>
      </c>
      <c r="LM121" s="15">
        <f>Tabla2[[#This Row],[ROS_NUM_COR_COD_ESC_TG_TOT]]-Tabla2[[#This Row],[PAS_NUM_COR_COD_ESC_TG_TOT]]</f>
        <v>-0.56149425287356314</v>
      </c>
      <c r="LN121" s="15">
        <f>Tabla2[[#This Row],[ROS_DUR_COR_COD_ESC_TG_TOT]]-Tabla2[[#This Row],[PAS_DUR_COR_COD_ESC_TG_TOT]]</f>
        <v>723.9537037037037</v>
      </c>
      <c r="LO121" s="15">
        <f>Tabla2[[#This Row],[PAS_NUM_COR_COD_ROS_TG_NEG]]-Tabla2[[#This Row],[ESC_NUM_COR_COD_ROS_TG_NEG]]</f>
        <v>1.5555555555555556</v>
      </c>
      <c r="LP121" s="15">
        <f>Tabla2[[#This Row],[PAS_DUR_COR_COD_ROS_TG_NEG]]-Tabla2[[#This Row],[ESC_DUR_COR_COD_ROS_TG_NEG]]</f>
        <v>152.89999999999998</v>
      </c>
      <c r="LQ121" s="15">
        <f>Tabla2[[#This Row],[PAS_NUM_COR_COD_ROS_TG_NEU]]-Tabla2[[#This Row],[ESC_NUM_COR_COD_ROS_TG_NEU]]</f>
        <v>-0.10555555555555518</v>
      </c>
      <c r="LR121" s="15">
        <f>Tabla2[[#This Row],[PAS_DUR_COR_COD_ROS_TG_NEU]]-Tabla2[[#This Row],[ESC_DUR_COR_COD_ROS_TG_NEU]]</f>
        <v>58.819444444444457</v>
      </c>
      <c r="LS121" s="15">
        <f>Tabla2[[#This Row],[PAS_NUM_COR_COD_ROS_TG_POS]]-Tabla2[[#This Row],[ESC_NUM_COR_COD_ROS_TG_POS]]</f>
        <v>0.29999999999999982</v>
      </c>
      <c r="LT121" s="15">
        <f>Tabla2[[#This Row],[PAS_DUR_COR_COD_ROS_TG_POS]]-Tabla2[[#This Row],[ESC_DUR_COR_COD_ROS_TG_POS]]</f>
        <v>381.34027777777783</v>
      </c>
      <c r="LU121" s="15">
        <f>Tabla2[[#This Row],[PAS_NUM_COR_COD_ROS_TG_TOT]]-Tabla2[[#This Row],[ESC_NUM_COR_COD_ROS_TG_TOT]]</f>
        <v>0.58333333333333348</v>
      </c>
      <c r="LV121" s="15">
        <f>Tabla2[[#This Row],[PAS_DUR_COR_COD_ROS_TG_TOT]]-Tabla2[[#This Row],[ESC_DUR_COR_COD_ROS_TG_TOT]]</f>
        <v>158.16161616161617</v>
      </c>
      <c r="LW121" s="15">
        <f>Tabla2[[#This Row],[PAS_NUM_COR_COD_ESC_TG_NEG]]-Tabla2[[#This Row],[ESC_NUM_COR_COD_ESC_TG_NEG]]</f>
        <v>-2.6111111111111107</v>
      </c>
      <c r="LX121" s="15">
        <f>Tabla2[[#This Row],[PAS_DUR_COR_COD_ESC_TG_NEG]]-Tabla2[[#This Row],[ESC_DUR_COR_COD_ESC_TG_NEG]]</f>
        <v>-564.33333333333326</v>
      </c>
      <c r="LY121" s="15">
        <f>Tabla2[[#This Row],[PAS_NUM_COR_COD_ESC_TG_NEU]]-Tabla2[[#This Row],[ESC_NUM_COR_COD_ESC_TG_NEU]]</f>
        <v>-1.7777777777777777</v>
      </c>
      <c r="LZ121" s="15">
        <f>Tabla2[[#This Row],[PAS_DUR_COR_COD_ESC_TG_NEU]]-Tabla2[[#This Row],[ESC_DUR_COR_COD_ESC_TG_NEU]]</f>
        <v>-423.98245614035091</v>
      </c>
      <c r="MA121" s="15">
        <f>Tabla2[[#This Row],[PAS_NUM_COR_COD_ESC_TG_POS]]-Tabla2[[#This Row],[ESC_NUM_COR_COD_ESC_TG_POS]]</f>
        <v>-1.6277777777777778</v>
      </c>
      <c r="MB121" s="15">
        <f>Tabla2[[#This Row],[PAS_DUR_COR_COD_ESC_TG_POS]]-Tabla2[[#This Row],[ESC_DUR_COR_COD_ESC_TG_POS]]</f>
        <v>-327.07843137254906</v>
      </c>
      <c r="MC121" s="15">
        <f>Tabla2[[#This Row],[PAS_NUM_COR_COD_ESC_TG_TOT]]-Tabla2[[#This Row],[ESC_NUM_COR_COD_ESC_TG_TOT]]</f>
        <v>-2.0055555555555555</v>
      </c>
      <c r="MD121" s="15">
        <f>Tabla2[[#This Row],[PAS_DUR_COR_COD_ESC_TG_TOT]]-Tabla2[[#This Row],[ESC_DUR_COR_COD_ESC_TG_TOT]]</f>
        <v>-440.62962962962956</v>
      </c>
      <c r="ME121" s="42">
        <f>Tabla25[[#This Row],[PAS_NUM_COR_COD_ROS_TG_NEG]]-Tabla25[[#This Row],[PAS_NUM_COR_COD_ESC_TG_NEG]]</f>
        <v>-0.5</v>
      </c>
      <c r="MF121" s="42">
        <f>Tabla25[[#This Row],[PAS_NUM_COR_COD_ROS_TG_NEU]]-Tabla25[[#This Row],[PAS_NUM_COR_COD_ESC_TG_NEU]]</f>
        <v>0.45000000000000018</v>
      </c>
      <c r="MG121" s="42">
        <f>Tabla25[[#This Row],[PAS_NUM_COR_COD_ROS_TG_POS]]-Tabla25[[#This Row],[PAS_NUM_COR_COD_ESC_TG_POS]]</f>
        <v>0.14999999999999991</v>
      </c>
      <c r="MH121" s="42">
        <f>Tabla25[[#This Row],[PAS_NUM_COR_COD_ROS_TG_TOT]]-Tabla25[[#This Row],[PAS_NUM_COR_COD_ESC_TG_TOT]]</f>
        <v>3.3333333333333215E-2</v>
      </c>
      <c r="MI121" s="42">
        <f>Tabla25[[#This Row],[PAS_DUR_COR_COD_ROS_TG_NEG]]-Tabla25[[#This Row],[PAS_DUR_COR_COD_ESC_TG_NEG]]</f>
        <v>-379.81111111111113</v>
      </c>
      <c r="MJ121" s="42">
        <f>Tabla25[[#This Row],[PAS_DUR_COR_COD_ROS_TG_NEU]]-Tabla25[[#This Row],[PAS_DUR_COR_COD_ESC_TG_NEU]]</f>
        <v>116.26023391812862</v>
      </c>
      <c r="MK121" s="42">
        <f>Tabla25[[#This Row],[PAS_DUR_COR_COD_ROS_TG_POS]]-Tabla25[[#This Row],[PAS_DUR_COR_COD_ESC_TG_POS]]</f>
        <v>178.97426470588232</v>
      </c>
      <c r="ML121" s="42">
        <f>Tabla25[[#This Row],[PAS_DUR_COR_COD_ROS_TG_TOT]]-Tabla25[[#This Row],[PAS_DUR_COR_COD_ESC_TG_TOT]]</f>
        <v>-41.407407407407391</v>
      </c>
      <c r="MM121" s="44">
        <f>Tabla25[[#This Row],[ESC_NUM_COR_COD_ROS_TG_NEG]]-Tabla25[[#This Row],[ESC_NUM_COR_COD_ESC_TG_NEG]]</f>
        <v>-4.6666666666666661</v>
      </c>
      <c r="MN121" s="44">
        <f>Tabla25[[#This Row],[ESC_NUM_COR_COD_ROS_TG_NEU]]-Tabla25[[#This Row],[ESC_NUM_COR_COD_ESC_TG_NEU]]</f>
        <v>-1.2222222222222223</v>
      </c>
      <c r="MO121" s="44">
        <f>Tabla25[[#This Row],[ESC_NUM_COR_COD_ROS_TG_POS]]-Tabla25[[#This Row],[ESC_NUM_COR_COD_ESC_TG_POS]]</f>
        <v>-1.7777777777777777</v>
      </c>
      <c r="MP121" s="44">
        <f>Tabla25[[#This Row],[ESC_NUM_COR_COD_ROS_TG_TOT]]-Tabla25[[#This Row],[ESC_NUM_COR_COD_ESC_TG_TOT]]</f>
        <v>-2.5555555555555558</v>
      </c>
      <c r="MQ121" s="44">
        <f>Tabla25[[#This Row],[ESC_DUR_COR_COD_ROS_TG_NEG]]-Tabla25[[#This Row],[ESC_DUR_COR_COD_ESC_TG_NEG]]</f>
        <v>-1097.0444444444443</v>
      </c>
      <c r="MR121" s="44">
        <f>Tabla25[[#This Row],[ESC_DUR_COR_COD_ROS_TG_NEU]]-Tabla25[[#This Row],[ESC_DUR_COR_COD_ESC_TG_NEU]]</f>
        <v>-366.54166666666674</v>
      </c>
      <c r="MS121" s="44">
        <f>Tabla25[[#This Row],[ESC_DUR_COR_COD_ROS_TG_POS]]-Tabla25[[#This Row],[ESC_DUR_COR_COD_ESC_TG_POS]]</f>
        <v>-529.44444444444457</v>
      </c>
      <c r="MT121" s="44">
        <f>Tabla25[[#This Row],[ESC_DUR_COR_COD_ROS_TG_TOT]]-Tabla25[[#This Row],[ESC_DUR_COR_COD_ESC_TG_TOT]]</f>
        <v>-640.19865319865312</v>
      </c>
      <c r="MU121" s="47">
        <f>Tabla25[[#This Row],[ROS_NUM_COR_COD_ROS_TG_NEG]]-Tabla25[[#This Row],[ROS_NUM_COR_COD_ESC_TG_NEG]]</f>
        <v>0.77777777777777768</v>
      </c>
      <c r="MV121" s="47">
        <f>Tabla25[[#This Row],[ROS_NUM_COR_COD_ROS_TG_NEU]]-Tabla25[[#This Row],[ROS_NUM_COR_COD_ESC_TG_NEU]]</f>
        <v>-0.89999999999999991</v>
      </c>
      <c r="MW121" s="47">
        <f>Tabla25[[#This Row],[ROS_NUM_COR_COD_ROS_TG_POS]]-Tabla25[[#This Row],[ROS_NUM_COR_COD_ESC_TG_POS]]</f>
        <v>-0.19999999999999973</v>
      </c>
      <c r="MX121" s="47">
        <f>Tabla25[[#This Row],[ROS_NUM_COR_COD_ROS_TG_TOT]]-Tabla25[[#This Row],[ROS_NUM_COR_COD_ESC_TG_TOT]]</f>
        <v>-0.1379310344827589</v>
      </c>
      <c r="MY121" s="47">
        <f>Tabla25[[#This Row],[ROS_DUR_COR_COD_ROS_TG_NEG]]-Tabla25[[#This Row],[ROS_DUR_COR_COD_ESC_TG_NEG]]</f>
        <v>-492</v>
      </c>
      <c r="MZ121" s="47">
        <f>Tabla25[[#This Row],[ROS_DUR_COR_COD_ROS_TG_NEU]]-Tabla25[[#This Row],[ROS_DUR_COR_COD_ESC_TG_NEU]]</f>
        <v>-528.83333333333326</v>
      </c>
      <c r="NA121" s="47">
        <f>Tabla25[[#This Row],[ROS_DUR_COR_COD_ROS_TG_POS]]-Tabla25[[#This Row],[ROS_DUR_COR_COD_ESC_TG_POS]]</f>
        <v>-638.5</v>
      </c>
      <c r="NB121" s="47">
        <f>Tabla25[[#This Row],[ROS_DUR_COR_COD_ROS_TG_TOT]]-Tabla25[[#This Row],[ROS_DUR_COR_COD_ESC_TG_TOT]]</f>
        <v>-563.84090909090901</v>
      </c>
      <c r="NC121">
        <v>342.125</v>
      </c>
      <c r="ND121">
        <v>371</v>
      </c>
      <c r="NE121">
        <v>338.25</v>
      </c>
      <c r="NF121">
        <v>348.59090909090907</v>
      </c>
      <c r="NG121">
        <v>334.75</v>
      </c>
      <c r="NH121">
        <v>344.83333333333331</v>
      </c>
      <c r="NI121">
        <v>338.83333333333331</v>
      </c>
      <c r="NJ121">
        <v>340.0625</v>
      </c>
      <c r="NK121">
        <v>171.2</v>
      </c>
      <c r="NL121">
        <v>198.25</v>
      </c>
      <c r="NM121">
        <v>273.22222222222223</v>
      </c>
      <c r="NN121">
        <v>222.77272727272728</v>
      </c>
      <c r="NO121">
        <v>328.55555555555554</v>
      </c>
      <c r="NP121">
        <v>260.33333333333331</v>
      </c>
      <c r="NQ121">
        <v>260.33333333333331</v>
      </c>
      <c r="NR121">
        <v>283.07407407407408</v>
      </c>
      <c r="NS121">
        <v>241.25</v>
      </c>
      <c r="NT121">
        <v>253.22222222222223</v>
      </c>
      <c r="NU121">
        <v>249.9375</v>
      </c>
      <c r="NV121">
        <v>247.81481481481481</v>
      </c>
      <c r="NW121">
        <v>305.94444444444446</v>
      </c>
      <c r="NX121">
        <v>212.52631578947367</v>
      </c>
      <c r="NY121">
        <v>246.64705882352942</v>
      </c>
      <c r="NZ121">
        <v>254.40740740740742</v>
      </c>
      <c r="OA121" s="15">
        <f>Tabla2[[#This Row],[ROS_1DU_COR_COD_ROS_TG_NEG]]-Tabla2[[#This Row],[PAS_1DU_COR_COD_ROS_TG_NEG]]</f>
        <v>100.875</v>
      </c>
      <c r="OB121" s="15">
        <f>Tabla2[[#This Row],[ROS_1DU_COR_COD_ROS_TG_NEU]]-Tabla2[[#This Row],[PAS_1DU_COR_COD_ROS_TG_NEU]]</f>
        <v>117.77777777777777</v>
      </c>
      <c r="OC121" s="15">
        <f>Tabla2[[#This Row],[ROS_1DU_COR_COD_ROS_TG_POS]]-Tabla2[[#This Row],[PAS_1DU_COR_COD_ROS_TG_POS]]</f>
        <v>88.3125</v>
      </c>
      <c r="OD121" s="15">
        <f>Tabla2[[#This Row],[ROS_1DU_COR_COD_ROS_TG_TOT]]-Tabla2[[#This Row],[PAS_1DU_COR_COD_ROS_TG_TOT]]</f>
        <v>100.77609427609426</v>
      </c>
      <c r="OE121" s="15">
        <f>Tabla2[[#This Row],[ROS_1DU_COR_COD_ESC_TG_NEG]]-Tabla2[[#This Row],[PAS_1DU_COR_COD_ESC_TG_NEG]]</f>
        <v>28.805555555555543</v>
      </c>
      <c r="OF121" s="15">
        <f>Tabla2[[#This Row],[ROS_1DU_COR_COD_ESC_TG_NEU]]-Tabla2[[#This Row],[PAS_1DU_COR_COD_ESC_TG_NEU]]</f>
        <v>132.30701754385964</v>
      </c>
      <c r="OG121" s="15">
        <f>Tabla2[[#This Row],[ROS_1DU_COR_COD_ESC_TG_POS]]-Tabla2[[#This Row],[PAS_1DU_COR_COD_ESC_TG_POS]]</f>
        <v>92.186274509803894</v>
      </c>
      <c r="OH121" s="15">
        <f>Tabla2[[#This Row],[ROS_1DU_COR_COD_ESC_TG_TOT]]-Tabla2[[#This Row],[PAS_1DU_COR_COD_ESC_TG_TOT]]</f>
        <v>85.655092592592581</v>
      </c>
      <c r="OI121" s="15">
        <f>Tabla2[[#This Row],[PAS_1DU_COR_COD_ROS_TG_NEG]]-Tabla2[[#This Row],[ESC_1DU_COR_COD_ROS_TG_NEG]]</f>
        <v>70.050000000000011</v>
      </c>
      <c r="OJ121" s="15">
        <f>Tabla2[[#This Row],[PAS_1DU_COR_COD_ROS_TG_NEU]]-Tabla2[[#This Row],[ESC_1DU_COR_COD_ROS_TG_NEU]]</f>
        <v>54.972222222222229</v>
      </c>
      <c r="OK121" s="15">
        <f>Tabla2[[#This Row],[PAS_1DU_COR_COD_ROS_TG_POS]]-Tabla2[[#This Row],[ESC_1DU_COR_COD_ROS_TG_POS]]</f>
        <v>-23.284722222222229</v>
      </c>
      <c r="OL121" s="15">
        <f>Tabla2[[#This Row],[PAS_1DU_COR_COD_ROS_TG_TOT]]-Tabla2[[#This Row],[ESC_1DU_COR_COD_ROS_TG_TOT]]</f>
        <v>25.042087542087529</v>
      </c>
      <c r="OM121" s="15">
        <f>Tabla2[[#This Row],[PAS_1DU_COR_COD_ESC_TG_NEG]]-Tabla2[[#This Row],[ESC_1DU_COR_COD_ESC_TG_NEG]]</f>
        <v>-22.611111111111086</v>
      </c>
      <c r="ON121" s="15">
        <f>Tabla2[[#This Row],[PAS_1DU_COR_COD_ESC_TG_NEU]]-Tabla2[[#This Row],[ESC_1DU_COR_COD_ESC_TG_NEU]]</f>
        <v>-47.807017543859644</v>
      </c>
      <c r="OO121" s="15">
        <f>Tabla2[[#This Row],[PAS_1DU_COR_COD_ESC_TG_POS]]-Tabla2[[#This Row],[ESC_1DU_COR_COD_ESC_TG_POS]]</f>
        <v>-13.686274509803894</v>
      </c>
      <c r="OP121" s="15">
        <f>Tabla2[[#This Row],[PAS_1DU_COR_COD_ESC_TG_TOT]]-Tabla2[[#This Row],[ESC_1DU_COR_COD_ESC_TG_TOT]]</f>
        <v>-28.666666666666657</v>
      </c>
      <c r="OQ121" s="61">
        <v>7.375</v>
      </c>
      <c r="OR121" s="62">
        <v>26.166666666666686</v>
      </c>
      <c r="OS121" s="62">
        <v>-0.58333333333331439</v>
      </c>
      <c r="OT121" s="62">
        <v>8.5284090909090651</v>
      </c>
      <c r="OU121" s="62">
        <v>-157.35555555555555</v>
      </c>
      <c r="OV121" s="62">
        <v>-62.083333333333314</v>
      </c>
      <c r="OW121" s="62">
        <v>12.888888888888914</v>
      </c>
      <c r="OX121" s="62">
        <v>-60.301346801346796</v>
      </c>
      <c r="OY121" s="62">
        <v>-64.694444444444457</v>
      </c>
      <c r="OZ121" s="62">
        <v>40.695906432748558</v>
      </c>
      <c r="PA121" s="62">
        <v>3.2904411764705799</v>
      </c>
      <c r="PB121" s="62">
        <v>-6.5925925925926094</v>
      </c>
    </row>
    <row r="122" spans="1:418" x14ac:dyDescent="0.3">
      <c r="A122" s="2" t="s">
        <v>120</v>
      </c>
      <c r="B122" s="2">
        <v>40</v>
      </c>
      <c r="C122" s="2">
        <v>2</v>
      </c>
      <c r="D122" s="2">
        <v>46</v>
      </c>
      <c r="E122">
        <v>3.3</v>
      </c>
      <c r="F122">
        <v>1203.6666666666667</v>
      </c>
      <c r="G122">
        <v>3.75</v>
      </c>
      <c r="H122">
        <v>1369.4444444444443</v>
      </c>
      <c r="I122">
        <v>3.45</v>
      </c>
      <c r="J122">
        <v>1248.5294117647059</v>
      </c>
      <c r="K122">
        <v>3.5</v>
      </c>
      <c r="L122">
        <v>1274.3584905660377</v>
      </c>
      <c r="M122">
        <v>3.35</v>
      </c>
      <c r="N122">
        <v>1173.4444444444443</v>
      </c>
      <c r="O122">
        <v>3</v>
      </c>
      <c r="P122">
        <v>978.35</v>
      </c>
      <c r="Q122">
        <v>2.8</v>
      </c>
      <c r="R122">
        <v>1018.1111111111111</v>
      </c>
      <c r="S122">
        <v>3.05</v>
      </c>
      <c r="T122">
        <v>1053.8392857142858</v>
      </c>
      <c r="U122">
        <v>3.2749999999999999</v>
      </c>
      <c r="V122">
        <v>1161.0642201834862</v>
      </c>
      <c r="W122">
        <v>2.0499999999999998</v>
      </c>
      <c r="X122">
        <v>679.35</v>
      </c>
      <c r="Y122">
        <v>1.9</v>
      </c>
      <c r="Z122">
        <v>623.65</v>
      </c>
      <c r="AA122">
        <v>2.2000000000000002</v>
      </c>
      <c r="AB122">
        <v>660.6</v>
      </c>
      <c r="AC122">
        <v>2.0499999999999998</v>
      </c>
      <c r="AD122">
        <v>654.5333333333333</v>
      </c>
      <c r="AE122">
        <v>2.0499999999999998</v>
      </c>
      <c r="AF122">
        <v>654.5333333333333</v>
      </c>
      <c r="AG122">
        <v>2.8666666666666667</v>
      </c>
      <c r="AH122">
        <v>981.23076923076928</v>
      </c>
      <c r="BM122">
        <v>2.8666666666666667</v>
      </c>
      <c r="BN122">
        <v>981.23076923076928</v>
      </c>
      <c r="BO122">
        <v>3.05</v>
      </c>
      <c r="BP122">
        <v>1361.625</v>
      </c>
      <c r="BQ122">
        <v>4.3499999999999996</v>
      </c>
      <c r="BR122">
        <v>1637.6842105263158</v>
      </c>
      <c r="BS122">
        <v>4.55</v>
      </c>
      <c r="BT122">
        <v>1642.3</v>
      </c>
      <c r="BU122">
        <v>3.9833333333333334</v>
      </c>
      <c r="BV122">
        <v>1559.0545454545454</v>
      </c>
      <c r="BW122">
        <v>5.4444444444444446</v>
      </c>
      <c r="BX122">
        <v>2183.5625</v>
      </c>
      <c r="BY122">
        <v>4.05</v>
      </c>
      <c r="BZ122">
        <v>1499.6666666666667</v>
      </c>
      <c r="CA122">
        <v>4.9375</v>
      </c>
      <c r="CB122">
        <v>1691.9375</v>
      </c>
      <c r="CC122">
        <v>4.7777777777777777</v>
      </c>
      <c r="CD122">
        <v>1780.04</v>
      </c>
      <c r="CE122">
        <v>4.3596491228070171</v>
      </c>
      <c r="CF122">
        <v>1664.2857142857142</v>
      </c>
      <c r="CG122">
        <v>2.25</v>
      </c>
      <c r="CH122">
        <v>815.29411764705878</v>
      </c>
      <c r="CI122">
        <v>1.65</v>
      </c>
      <c r="CJ122">
        <v>1135.3</v>
      </c>
      <c r="CK122">
        <v>0.95</v>
      </c>
      <c r="CL122">
        <v>704.33333333333337</v>
      </c>
      <c r="CM122">
        <v>1.6166666666666667</v>
      </c>
      <c r="CN122">
        <v>876.44444444444446</v>
      </c>
      <c r="CO122">
        <v>0.3888888888888889</v>
      </c>
      <c r="CP122">
        <v>474.4</v>
      </c>
      <c r="CQ122">
        <v>1.3</v>
      </c>
      <c r="CR122">
        <v>804.5454545454545</v>
      </c>
      <c r="CS122">
        <v>1.25</v>
      </c>
      <c r="CT122">
        <v>620.9</v>
      </c>
      <c r="CU122">
        <v>0.98148148148148151</v>
      </c>
      <c r="CV122">
        <v>670.42307692307691</v>
      </c>
      <c r="CW122">
        <v>1.3157894736842106</v>
      </c>
      <c r="CX122">
        <v>790.04838709677415</v>
      </c>
      <c r="CY122">
        <v>2.8377192982456139</v>
      </c>
      <c r="CZ122">
        <v>1339.7185628742516</v>
      </c>
      <c r="DA122">
        <v>3.55</v>
      </c>
      <c r="DB122">
        <v>1209.8947368421052</v>
      </c>
      <c r="DC122">
        <v>3.7</v>
      </c>
      <c r="DD122">
        <v>1285.0999999999999</v>
      </c>
      <c r="DE122">
        <v>3.2</v>
      </c>
      <c r="DF122">
        <v>1219.0555555555557</v>
      </c>
      <c r="DG122">
        <v>3.4833333333333334</v>
      </c>
      <c r="DH122">
        <v>1239.1754385964912</v>
      </c>
      <c r="DI122">
        <v>3.8888888888888888</v>
      </c>
      <c r="DJ122">
        <v>1263.3888888888889</v>
      </c>
      <c r="DK122">
        <v>3.2</v>
      </c>
      <c r="DL122">
        <v>1303.9375</v>
      </c>
      <c r="DM122">
        <v>3.6875</v>
      </c>
      <c r="DN122">
        <v>1319.9375</v>
      </c>
      <c r="DO122">
        <v>3.574074074074074</v>
      </c>
      <c r="DP122">
        <v>1294.46</v>
      </c>
      <c r="DQ122">
        <v>3.5263157894736841</v>
      </c>
      <c r="DR122">
        <v>1265.0093457943926</v>
      </c>
      <c r="DS122">
        <v>3.5263157894736841</v>
      </c>
      <c r="DT122">
        <v>1265.0093457943926</v>
      </c>
      <c r="DU122">
        <v>3.0672514619883042</v>
      </c>
      <c r="DV122">
        <v>1310.543795620438</v>
      </c>
      <c r="EE122">
        <v>4</v>
      </c>
      <c r="EF122">
        <v>1275</v>
      </c>
      <c r="EI122">
        <v>4.25</v>
      </c>
      <c r="EJ122">
        <v>1373.25</v>
      </c>
      <c r="EK122">
        <v>4.166666666666667</v>
      </c>
      <c r="EL122">
        <v>1340.5</v>
      </c>
      <c r="EM122">
        <v>4.166666666666667</v>
      </c>
      <c r="EN122">
        <v>1340.5</v>
      </c>
      <c r="EW122">
        <v>2</v>
      </c>
      <c r="EX122">
        <v>1539</v>
      </c>
      <c r="FA122">
        <v>1.75</v>
      </c>
      <c r="FB122">
        <v>827.33333333333337</v>
      </c>
      <c r="FC122">
        <v>1.8333333333333333</v>
      </c>
      <c r="FD122">
        <v>1005.25</v>
      </c>
      <c r="FE122">
        <v>1.8333333333333333</v>
      </c>
      <c r="FF122">
        <v>1005.25</v>
      </c>
      <c r="FG122">
        <v>3</v>
      </c>
      <c r="FH122">
        <v>1206.4000000000001</v>
      </c>
      <c r="FQ122">
        <v>4</v>
      </c>
      <c r="FR122">
        <v>1284.5</v>
      </c>
      <c r="FU122">
        <v>3.25</v>
      </c>
      <c r="FV122">
        <v>1205</v>
      </c>
      <c r="FW122">
        <v>3.5</v>
      </c>
      <c r="FX122">
        <v>1231.5</v>
      </c>
      <c r="FY122">
        <v>3.5</v>
      </c>
      <c r="FZ122">
        <v>1231.5</v>
      </c>
      <c r="GA122">
        <v>3.5</v>
      </c>
      <c r="GB122">
        <v>1231.5</v>
      </c>
      <c r="GC122">
        <v>3.1666666666666665</v>
      </c>
      <c r="GD122">
        <v>1215.8125</v>
      </c>
      <c r="GE122">
        <v>3.0722222222222224</v>
      </c>
      <c r="GF122">
        <v>1305.3172413793104</v>
      </c>
      <c r="GG122">
        <v>1.7</v>
      </c>
      <c r="GH122">
        <v>1129.8</v>
      </c>
      <c r="GI122">
        <v>2</v>
      </c>
      <c r="GJ122">
        <v>759</v>
      </c>
      <c r="GK122">
        <v>1.5</v>
      </c>
      <c r="GL122">
        <v>690.4</v>
      </c>
      <c r="GM122">
        <v>1.75</v>
      </c>
      <c r="GN122">
        <v>842.94444444444446</v>
      </c>
      <c r="GO122">
        <v>2.2222222222222223</v>
      </c>
      <c r="GP122">
        <v>867.14285714285711</v>
      </c>
      <c r="GQ122">
        <v>2.2000000000000002</v>
      </c>
      <c r="GR122">
        <v>1356.4</v>
      </c>
      <c r="GS122">
        <v>2.2999999999999998</v>
      </c>
      <c r="GT122">
        <v>1085.3333333333333</v>
      </c>
      <c r="GU122">
        <v>2.2413793103448274</v>
      </c>
      <c r="GV122">
        <v>1075.7777777777778</v>
      </c>
      <c r="GW122">
        <v>2</v>
      </c>
      <c r="GX122">
        <v>959.36111111111109</v>
      </c>
      <c r="GY122">
        <v>4.2</v>
      </c>
      <c r="GZ122">
        <v>1446.7</v>
      </c>
      <c r="HA122">
        <v>4.0999999999999996</v>
      </c>
      <c r="HB122">
        <v>1289.3</v>
      </c>
      <c r="HC122">
        <v>4.25</v>
      </c>
      <c r="HD122">
        <v>1664.2857142857142</v>
      </c>
      <c r="HE122">
        <v>4.1785714285714288</v>
      </c>
      <c r="HF122">
        <v>1444.8148148148148</v>
      </c>
      <c r="HG122">
        <v>4.5555555555555554</v>
      </c>
      <c r="HH122">
        <v>1725.25</v>
      </c>
      <c r="HI122">
        <v>4.0999999999999996</v>
      </c>
      <c r="HJ122">
        <v>1687.5</v>
      </c>
      <c r="HK122">
        <v>3.6</v>
      </c>
      <c r="HL122">
        <v>1114.2</v>
      </c>
      <c r="HM122">
        <v>4.068965517241379</v>
      </c>
      <c r="HN122">
        <v>1478.6153846153845</v>
      </c>
      <c r="HO122">
        <v>4.1228070175438596</v>
      </c>
      <c r="HP122">
        <v>1461.3962264150944</v>
      </c>
      <c r="HQ122">
        <v>3.0614035087719298</v>
      </c>
      <c r="HR122">
        <v>1258.3258426966293</v>
      </c>
      <c r="HS122">
        <v>1.2</v>
      </c>
      <c r="HT122">
        <v>539.42857142857144</v>
      </c>
      <c r="HU122">
        <v>1.4</v>
      </c>
      <c r="HV122">
        <v>641.42857142857144</v>
      </c>
      <c r="HW122">
        <v>1.375</v>
      </c>
      <c r="HX122">
        <v>725.2</v>
      </c>
      <c r="HY122">
        <v>1.3214285714285714</v>
      </c>
      <c r="HZ122">
        <v>625.89473684210532</v>
      </c>
      <c r="IA122">
        <v>1.2222222222222223</v>
      </c>
      <c r="IB122">
        <v>586.16666666666663</v>
      </c>
      <c r="IC122">
        <v>1.6</v>
      </c>
      <c r="ID122">
        <v>559.22222222222217</v>
      </c>
      <c r="IE122">
        <v>0.7</v>
      </c>
      <c r="IF122">
        <v>403.2</v>
      </c>
      <c r="IG122">
        <v>1.1724137931034482</v>
      </c>
      <c r="IH122">
        <v>528.29999999999995</v>
      </c>
      <c r="II122">
        <v>1.2456140350877194</v>
      </c>
      <c r="IJ122">
        <v>575.84615384615381</v>
      </c>
      <c r="IK122">
        <v>1.2456140350877194</v>
      </c>
      <c r="IL122">
        <v>575.84615384615381</v>
      </c>
      <c r="IM122">
        <v>2.4561403508771931</v>
      </c>
      <c r="IN122">
        <v>1050.3828125</v>
      </c>
      <c r="IS122">
        <v>2.5</v>
      </c>
      <c r="IT122">
        <v>934.5</v>
      </c>
      <c r="IU122">
        <v>2.5</v>
      </c>
      <c r="IV122">
        <v>934.5</v>
      </c>
      <c r="IW122">
        <v>3</v>
      </c>
      <c r="IX122">
        <v>1149</v>
      </c>
      <c r="JC122">
        <v>3</v>
      </c>
      <c r="JD122">
        <v>1149</v>
      </c>
      <c r="JE122">
        <v>2.6666666666666665</v>
      </c>
      <c r="JF122">
        <v>1006</v>
      </c>
      <c r="JK122">
        <v>4</v>
      </c>
      <c r="JL122">
        <v>1354.5</v>
      </c>
      <c r="JM122">
        <v>4</v>
      </c>
      <c r="JN122">
        <v>1354.5</v>
      </c>
      <c r="JO122">
        <v>3</v>
      </c>
      <c r="JP122">
        <v>1130</v>
      </c>
      <c r="JU122">
        <v>3</v>
      </c>
      <c r="JV122">
        <v>1130</v>
      </c>
      <c r="JW122">
        <v>3.6666666666666665</v>
      </c>
      <c r="JX122">
        <v>1279.6666666666667</v>
      </c>
      <c r="JY122">
        <v>3.1666666666666665</v>
      </c>
      <c r="JZ122">
        <v>1142.8333333333333</v>
      </c>
      <c r="KE122">
        <v>1</v>
      </c>
      <c r="KF122">
        <v>614</v>
      </c>
      <c r="KG122">
        <v>1</v>
      </c>
      <c r="KH122">
        <v>614</v>
      </c>
      <c r="KI122">
        <v>2</v>
      </c>
      <c r="KJ122">
        <v>769</v>
      </c>
      <c r="KO122">
        <v>2</v>
      </c>
      <c r="KP122">
        <v>769</v>
      </c>
      <c r="KQ122">
        <v>1.3333333333333333</v>
      </c>
      <c r="KR122">
        <v>691.5</v>
      </c>
      <c r="KS122">
        <v>1.3333333333333333</v>
      </c>
      <c r="KT122">
        <v>691.5</v>
      </c>
      <c r="KU122">
        <v>2.5555555555555554</v>
      </c>
      <c r="KV122">
        <v>1030</v>
      </c>
      <c r="KW122">
        <v>2.4611111111111112</v>
      </c>
      <c r="KX122">
        <v>1049.1838235294117</v>
      </c>
      <c r="KY122" s="15">
        <f>Tabla2[[#This Row],[ROS_NUM_COR_COD_ROS_TG_NEG]]-Tabla2[[#This Row],[PAS_NUM_COR_COD_ROS_TG_NEG]]</f>
        <v>1.2055555555555553</v>
      </c>
      <c r="KZ122" s="15">
        <f>Tabla2[[#This Row],[ROS_DUR_COR_COD_ROS_TG_NEG]]-Tabla2[[#This Row],[PAS_DUR_COR_COD_ROS_TG_NEG]]</f>
        <v>551.80555555555566</v>
      </c>
      <c r="LA122" s="15">
        <f>Tabla2[[#This Row],[ROS_NUM_COR_COD_ROS_TG_NEU]]-Tabla2[[#This Row],[PAS_NUM_COR_COD_ROS_TG_NEU]]</f>
        <v>1.0999999999999996</v>
      </c>
      <c r="LB122" s="15">
        <f>Tabla2[[#This Row],[ROS_DUR_COR_COD_ROS_TG_NEU]]-Tabla2[[#This Row],[PAS_DUR_COR_COD_ROS_TG_NEU]]</f>
        <v>709.15</v>
      </c>
      <c r="LC122" s="15">
        <f>Tabla2[[#This Row],[ROS_NUM_COR_COD_ROS_TG_POS]]-Tabla2[[#This Row],[PAS_NUM_COR_COD_ROS_TG_POS]]</f>
        <v>0.80000000000000027</v>
      </c>
      <c r="LD122" s="15">
        <f>Tabla2[[#This Row],[ROS_DUR_COR_COD_ROS_TG_POS]]-Tabla2[[#This Row],[PAS_DUR_COR_COD_ROS_TG_POS]]</f>
        <v>96.08888888888896</v>
      </c>
      <c r="LE122" s="15">
        <f>Tabla2[[#This Row],[ROS_NUM_COR_COD_ROS_TG_TOT]]-Tabla2[[#This Row],[PAS_NUM_COR_COD_ROS_TG_TOT]]</f>
        <v>1.0189655172413792</v>
      </c>
      <c r="LF122" s="15">
        <f>Tabla2[[#This Row],[ROS_DUR_COR_COD_ROS_TG_TOT]]-Tabla2[[#This Row],[PAS_DUR_COR_COD_ROS_TG_TOT]]</f>
        <v>424.77609890109875</v>
      </c>
      <c r="LG122" s="15">
        <f>Tabla2[[#This Row],[ROS_NUM_COR_COD_ESC_TG_NEG]]-Tabla2[[#This Row],[PAS_NUM_COR_COD_ESC_TG_NEG]]</f>
        <v>-1.0777777777777775</v>
      </c>
      <c r="LH122" s="15">
        <f>Tabla2[[#This Row],[ROS_DUR_COR_COD_ESC_TG_NEG]]-Tabla2[[#This Row],[PAS_DUR_COR_COD_ESC_TG_NEG]]</f>
        <v>-336.52380952380963</v>
      </c>
      <c r="LI122" s="15">
        <f>Tabla2[[#This Row],[ROS_NUM_COR_COD_ESC_TG_NEU]]-Tabla2[[#This Row],[PAS_NUM_COR_COD_ESC_TG_NEU]]</f>
        <v>-1.5499999999999998</v>
      </c>
      <c r="LJ122" s="15">
        <f>Tabla2[[#This Row],[ROS_NUM_COR_COD_ESC_TG_NEG]]-Tabla2[[#This Row],[PAS_NUM_COR_COD_ESC_TG_NEG]]</f>
        <v>-1.0777777777777775</v>
      </c>
      <c r="LK122" s="15">
        <f>Tabla2[[#This Row],[ROS_NUM_COR_COD_ESC_TG_POS]]-Tabla2[[#This Row],[PAS_NUM_COR_COD_ESC_TG_POS]]</f>
        <v>-1.1500000000000004</v>
      </c>
      <c r="LL122" s="15">
        <f>Tabla2[[#This Row],[ROS_DUR_COR_COD_ESC_TG_POS]]-Tabla2[[#This Row],[PAS_DUR_COR_COD_ESC_TG_POS]]</f>
        <v>-163.1960784313726</v>
      </c>
      <c r="LM122" s="15">
        <f>Tabla2[[#This Row],[ROS_NUM_COR_COD_ESC_TG_TOT]]-Tabla2[[#This Row],[PAS_NUM_COR_COD_ESC_TG_TOT]]</f>
        <v>-1.2586206896551726</v>
      </c>
      <c r="LN122" s="15">
        <f>Tabla2[[#This Row],[ROS_DUR_COR_COD_ESC_TG_TOT]]-Tabla2[[#This Row],[PAS_DUR_COR_COD_ESC_TG_TOT]]</f>
        <v>-198.58071278825992</v>
      </c>
      <c r="LO122" s="15">
        <f>Tabla2[[#This Row],[PAS_NUM_COR_COD_ROS_TG_NEG]]-Tabla2[[#This Row],[ESC_NUM_COR_COD_ROS_TG_NEG]]</f>
        <v>2.9611111111111112</v>
      </c>
      <c r="LP122" s="15">
        <f>Tabla2[[#This Row],[PAS_DUR_COR_COD_ROS_TG_NEG]]-Tabla2[[#This Row],[ESC_DUR_COR_COD_ROS_TG_NEG]]</f>
        <v>699.04444444444437</v>
      </c>
      <c r="LQ122" s="15">
        <f>Tabla2[[#This Row],[PAS_NUM_COR_COD_ROS_TG_NEU]]-Tabla2[[#This Row],[ESC_NUM_COR_COD_ROS_TG_NEU]]</f>
        <v>1.7</v>
      </c>
      <c r="LR122" s="15">
        <f>Tabla2[[#This Row],[PAS_DUR_COR_COD_ROS_TG_NEU]]-Tabla2[[#This Row],[ESC_DUR_COR_COD_ROS_TG_NEU]]</f>
        <v>173.80454545454552</v>
      </c>
      <c r="LS122" s="15">
        <f>Tabla2[[#This Row],[PAS_NUM_COR_COD_ROS_TG_POS]]-Tabla2[[#This Row],[ESC_NUM_COR_COD_ROS_TG_POS]]</f>
        <v>1.5499999999999998</v>
      </c>
      <c r="LT122" s="15">
        <f>Tabla2[[#This Row],[PAS_DUR_COR_COD_ROS_TG_POS]]-Tabla2[[#This Row],[ESC_DUR_COR_COD_ROS_TG_POS]]</f>
        <v>397.21111111111111</v>
      </c>
      <c r="LU122" s="15">
        <f>Tabla2[[#This Row],[PAS_NUM_COR_COD_ROS_TG_TOT]]-Tabla2[[#This Row],[ESC_NUM_COR_COD_ROS_TG_TOT]]</f>
        <v>2.0685185185185184</v>
      </c>
      <c r="LV122" s="15">
        <f>Tabla2[[#This Row],[PAS_DUR_COR_COD_ROS_TG_TOT]]-Tabla2[[#This Row],[ESC_DUR_COR_COD_ROS_TG_TOT]]</f>
        <v>383.41620879120887</v>
      </c>
      <c r="LW122" s="15">
        <f>Tabla2[[#This Row],[PAS_NUM_COR_COD_ESC_TG_NEG]]-Tabla2[[#This Row],[ESC_NUM_COR_COD_ESC_TG_NEG]]</f>
        <v>-2.1444444444444448</v>
      </c>
      <c r="LX122" s="15">
        <f>Tabla2[[#This Row],[PAS_DUR_COR_COD_ESC_TG_NEG]]-Tabla2[[#This Row],[ESC_DUR_COR_COD_ESC_TG_NEG]]</f>
        <v>-979.89583333333326</v>
      </c>
      <c r="LY122" s="15">
        <f>Tabla2[[#This Row],[PAS_NUM_COR_COD_ESC_TG_NEU]]-Tabla2[[#This Row],[ESC_NUM_COR_COD_ESC_TG_NEU]]</f>
        <v>-0.29999999999999982</v>
      </c>
      <c r="LZ122" s="15">
        <f>Tabla2[[#This Row],[PAS_DUR_COR_COD_ESC_TG_NEU]]-Tabla2[[#This Row],[ESC_DUR_COR_COD_ESC_TG_NEU]]</f>
        <v>-130.2222222222224</v>
      </c>
      <c r="MA122" s="15">
        <f>Tabla2[[#This Row],[PAS_NUM_COR_COD_ESC_TG_POS]]-Tabla2[[#This Row],[ESC_NUM_COR_COD_ESC_TG_POS]]</f>
        <v>-1.4874999999999998</v>
      </c>
      <c r="MB122" s="15">
        <f>Tabla2[[#This Row],[PAS_DUR_COR_COD_ESC_TG_POS]]-Tabla2[[#This Row],[ESC_DUR_COR_COD_ESC_TG_POS]]</f>
        <v>-443.40808823529414</v>
      </c>
      <c r="MC122" s="15">
        <f>Tabla2[[#This Row],[PAS_NUM_COR_COD_ESC_TG_TOT]]-Tabla2[[#This Row],[ESC_NUM_COR_COD_ESC_TG_TOT]]</f>
        <v>-1.2777777777777777</v>
      </c>
      <c r="MD122" s="15">
        <f>Tabla2[[#This Row],[PAS_DUR_COR_COD_ESC_TG_TOT]]-Tabla2[[#This Row],[ESC_DUR_COR_COD_ESC_TG_TOT]]</f>
        <v>-505.68150943396222</v>
      </c>
      <c r="ME122" s="42">
        <f>Tabla25[[#This Row],[PAS_NUM_COR_COD_ROS_TG_NEG]]-Tabla25[[#This Row],[PAS_NUM_COR_COD_ESC_TG_NEG]]</f>
        <v>5.0000000000000266E-2</v>
      </c>
      <c r="MF122" s="42">
        <f>Tabla25[[#This Row],[PAS_NUM_COR_COD_ROS_TG_NEU]]-Tabla25[[#This Row],[PAS_NUM_COR_COD_ESC_TG_NEU]]</f>
        <v>-0.75</v>
      </c>
      <c r="MG122" s="42">
        <f>Tabla25[[#This Row],[PAS_NUM_COR_COD_ROS_TG_POS]]-Tabla25[[#This Row],[PAS_NUM_COR_COD_ESC_TG_POS]]</f>
        <v>-0.65000000000000036</v>
      </c>
      <c r="MH122" s="42">
        <f>Tabla25[[#This Row],[PAS_NUM_COR_COD_ROS_TG_TOT]]-Tabla25[[#This Row],[PAS_NUM_COR_COD_ESC_TG_TOT]]</f>
        <v>-0.45000000000000018</v>
      </c>
      <c r="MI122" s="42">
        <f>Tabla25[[#This Row],[PAS_DUR_COR_COD_ROS_TG_NEG]]-Tabla25[[#This Row],[PAS_DUR_COR_COD_ESC_TG_NEG]]</f>
        <v>-30.222222222222399</v>
      </c>
      <c r="MJ122" s="42">
        <f>Tabla25[[#This Row],[PAS_DUR_COR_COD_ROS_TG_NEU]]-Tabla25[[#This Row],[PAS_DUR_COR_COD_ESC_TG_NEU]]</f>
        <v>-391.09444444444432</v>
      </c>
      <c r="MK122" s="42">
        <f>Tabla25[[#This Row],[PAS_DUR_COR_COD_ROS_TG_POS]]-Tabla25[[#This Row],[PAS_DUR_COR_COD_ESC_TG_POS]]</f>
        <v>-230.41830065359477</v>
      </c>
      <c r="ML122" s="42">
        <f>Tabla25[[#This Row],[PAS_DUR_COR_COD_ROS_TG_TOT]]-Tabla25[[#This Row],[PAS_DUR_COR_COD_ESC_TG_TOT]]</f>
        <v>-220.51920485175197</v>
      </c>
      <c r="MM122" s="44">
        <f>Tabla25[[#This Row],[ESC_NUM_COR_COD_ROS_TG_NEG]]-Tabla25[[#This Row],[ESC_NUM_COR_COD_ESC_TG_NEG]]</f>
        <v>-5.0555555555555554</v>
      </c>
      <c r="MN122" s="44">
        <f>Tabla25[[#This Row],[ESC_NUM_COR_COD_ROS_TG_NEU]]-Tabla25[[#This Row],[ESC_NUM_COR_COD_ESC_TG_NEU]]</f>
        <v>-2.75</v>
      </c>
      <c r="MO122" s="44">
        <f>Tabla25[[#This Row],[ESC_NUM_COR_COD_ROS_TG_POS]]-Tabla25[[#This Row],[ESC_NUM_COR_COD_ESC_TG_POS]]</f>
        <v>-3.6875</v>
      </c>
      <c r="MP122" s="44">
        <f>Tabla25[[#This Row],[ESC_NUM_COR_COD_ROS_TG_TOT]]-Tabla25[[#This Row],[ESC_NUM_COR_COD_ESC_TG_TOT]]</f>
        <v>-3.7962962962962963</v>
      </c>
      <c r="MQ122" s="44">
        <f>Tabla25[[#This Row],[ESC_DUR_COR_COD_ROS_TG_NEG]]-Tabla25[[#This Row],[ESC_DUR_COR_COD_ESC_TG_NEG]]</f>
        <v>-1709.1624999999999</v>
      </c>
      <c r="MR122" s="44">
        <f>Tabla25[[#This Row],[ESC_DUR_COR_COD_ROS_TG_NEU]]-Tabla25[[#This Row],[ESC_DUR_COR_COD_ESC_TG_NEU]]</f>
        <v>-695.12121212121224</v>
      </c>
      <c r="MS122" s="44">
        <f>Tabla25[[#This Row],[ESC_DUR_COR_COD_ROS_TG_POS]]-Tabla25[[#This Row],[ESC_DUR_COR_COD_ESC_TG_POS]]</f>
        <v>-1071.0374999999999</v>
      </c>
      <c r="MT122" s="44">
        <f>Tabla25[[#This Row],[ESC_DUR_COR_COD_ROS_TG_TOT]]-Tabla25[[#This Row],[ESC_DUR_COR_COD_ESC_TG_TOT]]</f>
        <v>-1109.6169230769231</v>
      </c>
      <c r="MU122" s="47">
        <f>Tabla25[[#This Row],[ROS_NUM_COR_COD_ROS_TG_NEG]]-Tabla25[[#This Row],[ROS_NUM_COR_COD_ESC_TG_NEG]]</f>
        <v>2.333333333333333</v>
      </c>
      <c r="MV122" s="47">
        <f>Tabla25[[#This Row],[ROS_NUM_COR_COD_ROS_TG_NEU]]-Tabla25[[#This Row],[ROS_NUM_COR_COD_ESC_TG_NEU]]</f>
        <v>1.8999999999999995</v>
      </c>
      <c r="MW122" s="47">
        <f>Tabla25[[#This Row],[ROS_NUM_COR_COD_ROS_TG_POS]]-Tabla25[[#This Row],[ROS_NUM_COR_COD_ESC_TG_POS]]</f>
        <v>1.3000000000000003</v>
      </c>
      <c r="MX122" s="47">
        <f>Tabla25[[#This Row],[ROS_NUM_COR_COD_ROS_TG_TOT]]-Tabla25[[#This Row],[ROS_NUM_COR_COD_ESC_TG_TOT]]</f>
        <v>1.8275862068965516</v>
      </c>
      <c r="MY122" s="47">
        <f>Tabla25[[#This Row],[ROS_DUR_COR_COD_ROS_TG_NEG]]-Tabla25[[#This Row],[ROS_DUR_COR_COD_ESC_TG_NEG]]</f>
        <v>858.10714285714289</v>
      </c>
      <c r="MZ122" s="47">
        <f>Tabla25[[#This Row],[ROS_DUR_COR_COD_ROS_TG_NEU]]-Tabla25[[#This Row],[ROS_DUR_COR_COD_ESC_TG_NEU]]</f>
        <v>331.09999999999991</v>
      </c>
      <c r="NA122" s="47">
        <f>Tabla25[[#This Row],[ROS_DUR_COR_COD_ROS_TG_POS]]-Tabla25[[#This Row],[ROS_DUR_COR_COD_ESC_TG_POS]]</f>
        <v>28.866666666666788</v>
      </c>
      <c r="NB122" s="47">
        <f>Tabla25[[#This Row],[ROS_DUR_COR_COD_ROS_TG_TOT]]-Tabla25[[#This Row],[ROS_DUR_COR_COD_ESC_TG_TOT]]</f>
        <v>402.8376068376067</v>
      </c>
      <c r="NC122">
        <v>310.125</v>
      </c>
      <c r="ND122">
        <v>334.875</v>
      </c>
      <c r="NE122">
        <v>311</v>
      </c>
      <c r="NF122">
        <v>318.07692307692309</v>
      </c>
      <c r="NG122">
        <v>350.57142857142856</v>
      </c>
      <c r="NH122">
        <v>236.4</v>
      </c>
      <c r="NI122">
        <v>268.16666666666669</v>
      </c>
      <c r="NJ122">
        <v>291.38888888888891</v>
      </c>
      <c r="NK122">
        <v>322.60000000000002</v>
      </c>
      <c r="NL122">
        <v>338.27272727272725</v>
      </c>
      <c r="NM122">
        <v>290</v>
      </c>
      <c r="NN122">
        <v>316.69230769230768</v>
      </c>
      <c r="NO122">
        <v>365.875</v>
      </c>
      <c r="NP122">
        <v>341</v>
      </c>
      <c r="NQ122">
        <v>364.9375</v>
      </c>
      <c r="NR122">
        <v>356.62</v>
      </c>
      <c r="NS122">
        <v>354.77777777777777</v>
      </c>
      <c r="NT122">
        <v>343.2</v>
      </c>
      <c r="NU122">
        <v>340.16666666666669</v>
      </c>
      <c r="NV122">
        <v>345.94642857142856</v>
      </c>
      <c r="NW122">
        <v>367.83333333333331</v>
      </c>
      <c r="NX122">
        <v>333.05555555555554</v>
      </c>
      <c r="NY122">
        <v>323.64705882352939</v>
      </c>
      <c r="NZ122">
        <v>341.84905660377359</v>
      </c>
      <c r="OA122" s="15">
        <f>Tabla2[[#This Row],[ROS_1DU_COR_COD_ROS_TG_NEG]]-Tabla2[[#This Row],[PAS_1DU_COR_COD_ROS_TG_NEG]]</f>
        <v>-44.652777777777771</v>
      </c>
      <c r="OB122" s="15">
        <f>Tabla2[[#This Row],[ROS_1DU_COR_COD_ROS_TG_NEU]]-Tabla2[[#This Row],[PAS_1DU_COR_COD_ROS_TG_NEU]]</f>
        <v>-8.3249999999999886</v>
      </c>
      <c r="OC122" s="15">
        <f>Tabla2[[#This Row],[ROS_1DU_COR_COD_ROS_TG_POS]]-Tabla2[[#This Row],[PAS_1DU_COR_COD_ROS_TG_POS]]</f>
        <v>-29.166666666666686</v>
      </c>
      <c r="OD122" s="15">
        <f>Tabla2[[#This Row],[ROS_1DU_COR_COD_ROS_TG_TOT]]-Tabla2[[#This Row],[PAS_1DU_COR_COD_ROS_TG_TOT]]</f>
        <v>-27.869505494505461</v>
      </c>
      <c r="OE122" s="15">
        <f>Tabla2[[#This Row],[ROS_1DU_COR_COD_ESC_TG_NEG]]-Tabla2[[#This Row],[PAS_1DU_COR_COD_ESC_TG_NEG]]</f>
        <v>-17.261904761904759</v>
      </c>
      <c r="OF122" s="15">
        <f>Tabla2[[#This Row],[ROS_1DU_COR_COD_ESC_TG_NEU]]-Tabla2[[#This Row],[PAS_1DU_COR_COD_ESC_TG_NEU]]</f>
        <v>-96.655555555555537</v>
      </c>
      <c r="OG122" s="15">
        <f>Tabla2[[#This Row],[ROS_1DU_COR_COD_ESC_TG_POS]]-Tabla2[[#This Row],[PAS_1DU_COR_COD_ESC_TG_POS]]</f>
        <v>-55.480392156862706</v>
      </c>
      <c r="OH122" s="15">
        <f>Tabla2[[#This Row],[ROS_1DU_COR_COD_ESC_TG_TOT]]-Tabla2[[#This Row],[PAS_1DU_COR_COD_ESC_TG_TOT]]</f>
        <v>-50.460167714884676</v>
      </c>
      <c r="OI122" s="15">
        <f>Tabla2[[#This Row],[PAS_1DU_COR_COD_ROS_TG_NEG]]-Tabla2[[#This Row],[ESC_1DU_COR_COD_ROS_TG_NEG]]</f>
        <v>32.177777777777749</v>
      </c>
      <c r="OJ122" s="15">
        <f>Tabla2[[#This Row],[PAS_1DU_COR_COD_ROS_TG_NEU]]-Tabla2[[#This Row],[ESC_1DU_COR_COD_ROS_TG_NEU]]</f>
        <v>4.9272727272727366</v>
      </c>
      <c r="OK122" s="15">
        <f>Tabla2[[#This Row],[PAS_1DU_COR_COD_ROS_TG_POS]]-Tabla2[[#This Row],[ESC_1DU_COR_COD_ROS_TG_POS]]</f>
        <v>50.166666666666686</v>
      </c>
      <c r="OL122" s="15">
        <f>Tabla2[[#This Row],[PAS_1DU_COR_COD_ROS_TG_TOT]]-Tabla2[[#This Row],[ESC_1DU_COR_COD_ROS_TG_TOT]]</f>
        <v>29.254120879120876</v>
      </c>
      <c r="OM122" s="15">
        <f>Tabla2[[#This Row],[PAS_1DU_COR_COD_ESC_TG_NEG]]-Tabla2[[#This Row],[ESC_1DU_COR_COD_ESC_TG_NEG]]</f>
        <v>1.9583333333333144</v>
      </c>
      <c r="ON122" s="15">
        <f>Tabla2[[#This Row],[PAS_1DU_COR_COD_ESC_TG_NEU]]-Tabla2[[#This Row],[ESC_1DU_COR_COD_ESC_TG_NEU]]</f>
        <v>-7.9444444444444571</v>
      </c>
      <c r="OO122" s="15">
        <f>Tabla2[[#This Row],[PAS_1DU_COR_COD_ESC_TG_POS]]-Tabla2[[#This Row],[ESC_1DU_COR_COD_ESC_TG_POS]]</f>
        <v>-41.290441176470608</v>
      </c>
      <c r="OP122" s="15">
        <f>Tabla2[[#This Row],[PAS_1DU_COR_COD_ESC_TG_TOT]]-Tabla2[[#This Row],[ESC_1DU_COR_COD_ESC_TG_TOT]]</f>
        <v>-14.770943396226414</v>
      </c>
      <c r="OQ122" s="61">
        <v>-40.446428571428555</v>
      </c>
      <c r="OR122" s="62">
        <v>98.474999999999994</v>
      </c>
      <c r="OS122" s="62">
        <v>42.833333333333314</v>
      </c>
      <c r="OT122" s="62">
        <v>26.68803418803418</v>
      </c>
      <c r="OU122" s="62">
        <v>-43.274999999999977</v>
      </c>
      <c r="OV122" s="62">
        <v>-2.7272727272727479</v>
      </c>
      <c r="OW122" s="62">
        <v>-74.9375</v>
      </c>
      <c r="OX122" s="62">
        <v>-39.927692307692325</v>
      </c>
      <c r="OY122" s="62">
        <v>-13.055555555555543</v>
      </c>
      <c r="OZ122" s="62">
        <v>10.144444444444446</v>
      </c>
      <c r="PA122" s="62">
        <v>16.519607843137294</v>
      </c>
      <c r="PB122" s="62">
        <v>4.0973719676549649</v>
      </c>
    </row>
    <row r="123" spans="1:418" x14ac:dyDescent="0.3">
      <c r="A123" s="2" t="s">
        <v>121</v>
      </c>
      <c r="B123" s="2">
        <v>40</v>
      </c>
      <c r="C123" s="2">
        <v>2</v>
      </c>
      <c r="D123" s="2">
        <v>46</v>
      </c>
      <c r="E123">
        <v>2.8</v>
      </c>
      <c r="F123">
        <v>2119.8888888888887</v>
      </c>
      <c r="G123">
        <v>2.4736842105263159</v>
      </c>
      <c r="H123">
        <v>1781.2222222222222</v>
      </c>
      <c r="I123">
        <v>3.8421052631578947</v>
      </c>
      <c r="J123">
        <v>1869.3076923076924</v>
      </c>
      <c r="K123">
        <v>3.0344827586206895</v>
      </c>
      <c r="L123">
        <v>1916.483870967742</v>
      </c>
      <c r="M123">
        <v>3.15</v>
      </c>
      <c r="N123">
        <v>1845</v>
      </c>
      <c r="O123">
        <v>4.1052631578947372</v>
      </c>
      <c r="P123">
        <v>1813.7857142857142</v>
      </c>
      <c r="Q123">
        <v>2.6315789473684212</v>
      </c>
      <c r="R123">
        <v>1678.5</v>
      </c>
      <c r="S123">
        <v>3.2931034482758621</v>
      </c>
      <c r="T123">
        <v>1786.6111111111111</v>
      </c>
      <c r="U123">
        <v>3.1637931034482758</v>
      </c>
      <c r="V123">
        <v>1846.7014925373135</v>
      </c>
      <c r="W123">
        <v>1.05</v>
      </c>
      <c r="X123">
        <v>406.85714285714283</v>
      </c>
      <c r="Y123">
        <v>1.2105263157894737</v>
      </c>
      <c r="Z123">
        <v>468.92857142857144</v>
      </c>
      <c r="AA123">
        <v>1.263157894736842</v>
      </c>
      <c r="AB123">
        <v>428.1875</v>
      </c>
      <c r="AC123">
        <v>1.1724137931034482</v>
      </c>
      <c r="AD123">
        <v>434.36363636363637</v>
      </c>
      <c r="AE123">
        <v>1.1724137931034482</v>
      </c>
      <c r="AF123">
        <v>434.36363636363637</v>
      </c>
      <c r="AG123">
        <v>2.5</v>
      </c>
      <c r="AH123">
        <v>1286.8558558558559</v>
      </c>
      <c r="AK123">
        <v>6</v>
      </c>
      <c r="AL123">
        <v>2331</v>
      </c>
      <c r="AM123">
        <v>0</v>
      </c>
      <c r="AO123">
        <v>3</v>
      </c>
      <c r="AP123">
        <v>2331</v>
      </c>
      <c r="AS123">
        <v>0</v>
      </c>
      <c r="AU123">
        <v>6</v>
      </c>
      <c r="AV123">
        <v>1971</v>
      </c>
      <c r="AW123">
        <v>3</v>
      </c>
      <c r="AX123">
        <v>1971</v>
      </c>
      <c r="AY123">
        <v>3</v>
      </c>
      <c r="AZ123">
        <v>2151</v>
      </c>
      <c r="BC123">
        <v>0</v>
      </c>
      <c r="BE123">
        <v>0</v>
      </c>
      <c r="BG123">
        <v>0</v>
      </c>
      <c r="BI123">
        <v>0</v>
      </c>
      <c r="BK123">
        <v>2</v>
      </c>
      <c r="BL123">
        <v>2151</v>
      </c>
      <c r="BM123">
        <v>2.4833333333333334</v>
      </c>
      <c r="BN123">
        <v>1302.1504424778761</v>
      </c>
      <c r="BO123">
        <v>3.9</v>
      </c>
      <c r="BP123">
        <v>1465.4444444444443</v>
      </c>
      <c r="BQ123">
        <v>4.5555555555555554</v>
      </c>
      <c r="BR123">
        <v>1246.4444444444443</v>
      </c>
      <c r="BS123">
        <v>4.2</v>
      </c>
      <c r="BT123">
        <v>1557.8888888888889</v>
      </c>
      <c r="BU123">
        <v>4.2068965517241379</v>
      </c>
      <c r="BV123">
        <v>1423.2592592592594</v>
      </c>
      <c r="BW123">
        <v>3.25</v>
      </c>
      <c r="BX123">
        <v>1136.5714285714287</v>
      </c>
      <c r="BY123">
        <v>5.1111111111111107</v>
      </c>
      <c r="BZ123">
        <v>1925.125</v>
      </c>
      <c r="CA123">
        <v>4.25</v>
      </c>
      <c r="CB123">
        <v>1404.7142857142858</v>
      </c>
      <c r="CC123">
        <v>4.24</v>
      </c>
      <c r="CD123">
        <v>1508.6363636363637</v>
      </c>
      <c r="CE123">
        <v>4.2222222222222223</v>
      </c>
      <c r="CF123">
        <v>1461.591836734694</v>
      </c>
      <c r="CG123">
        <v>2.6</v>
      </c>
      <c r="CH123">
        <v>972.125</v>
      </c>
      <c r="CI123">
        <v>2.2222222222222223</v>
      </c>
      <c r="CJ123">
        <v>1038.3333333333333</v>
      </c>
      <c r="CK123">
        <v>2.5</v>
      </c>
      <c r="CL123">
        <v>817.33333333333337</v>
      </c>
      <c r="CM123">
        <v>2.4482758620689653</v>
      </c>
      <c r="CN123">
        <v>928.82608695652175</v>
      </c>
      <c r="CO123">
        <v>3.5</v>
      </c>
      <c r="CP123">
        <v>1417.8333333333333</v>
      </c>
      <c r="CQ123">
        <v>1.7777777777777777</v>
      </c>
      <c r="CR123">
        <v>776.66666666666663</v>
      </c>
      <c r="CS123">
        <v>2.5</v>
      </c>
      <c r="CT123">
        <v>1155</v>
      </c>
      <c r="CU123">
        <v>2.56</v>
      </c>
      <c r="CV123">
        <v>1116.5</v>
      </c>
      <c r="CW123">
        <v>2.5</v>
      </c>
      <c r="CX123">
        <v>1011.219512195122</v>
      </c>
      <c r="CY123">
        <v>3.3611111111111112</v>
      </c>
      <c r="CZ123">
        <v>1256.4222222222222</v>
      </c>
      <c r="DA123">
        <v>3.5</v>
      </c>
      <c r="DB123">
        <v>1041.4000000000001</v>
      </c>
      <c r="DC123">
        <v>2.5555555555555554</v>
      </c>
      <c r="DD123">
        <v>790.875</v>
      </c>
      <c r="DE123">
        <v>2.6</v>
      </c>
      <c r="DF123">
        <v>823</v>
      </c>
      <c r="DG123">
        <v>2.896551724137931</v>
      </c>
      <c r="DH123">
        <v>891.82142857142856</v>
      </c>
      <c r="DI123">
        <v>3.125</v>
      </c>
      <c r="DJ123">
        <v>887.625</v>
      </c>
      <c r="DK123">
        <v>3.6666666666666665</v>
      </c>
      <c r="DL123">
        <v>1208.3333333333333</v>
      </c>
      <c r="DM123">
        <v>3.75</v>
      </c>
      <c r="DN123">
        <v>1106.375</v>
      </c>
      <c r="DO123">
        <v>3.52</v>
      </c>
      <c r="DP123">
        <v>1073.08</v>
      </c>
      <c r="DQ123">
        <v>3.1851851851851851</v>
      </c>
      <c r="DR123">
        <v>977.32075471698113</v>
      </c>
      <c r="DS123">
        <v>3.1851851851851851</v>
      </c>
      <c r="DT123">
        <v>977.32075471698113</v>
      </c>
      <c r="DU123">
        <v>3.3024691358024691</v>
      </c>
      <c r="DV123">
        <v>1152.979020979021</v>
      </c>
      <c r="DY123">
        <v>6</v>
      </c>
      <c r="DZ123">
        <v>2098</v>
      </c>
      <c r="EC123">
        <v>6</v>
      </c>
      <c r="ED123">
        <v>2098</v>
      </c>
      <c r="EE123">
        <v>4</v>
      </c>
      <c r="EF123">
        <v>1056.5</v>
      </c>
      <c r="EG123">
        <v>2</v>
      </c>
      <c r="EH123">
        <v>681</v>
      </c>
      <c r="EI123">
        <v>2.5</v>
      </c>
      <c r="EJ123">
        <v>1817</v>
      </c>
      <c r="EK123">
        <v>3</v>
      </c>
      <c r="EL123">
        <v>1152.75</v>
      </c>
      <c r="EM123">
        <v>3.5</v>
      </c>
      <c r="EN123">
        <v>1341.8</v>
      </c>
      <c r="EQ123">
        <v>0</v>
      </c>
      <c r="EU123">
        <v>0</v>
      </c>
      <c r="EW123">
        <v>3.5</v>
      </c>
      <c r="EX123">
        <v>725</v>
      </c>
      <c r="EY123">
        <v>5</v>
      </c>
      <c r="EZ123">
        <v>1666</v>
      </c>
      <c r="FA123">
        <v>4</v>
      </c>
      <c r="FB123">
        <v>1239</v>
      </c>
      <c r="FC123">
        <v>4</v>
      </c>
      <c r="FD123">
        <v>1118.8</v>
      </c>
      <c r="FE123">
        <v>3.3333333333333335</v>
      </c>
      <c r="FF123">
        <v>1118.8</v>
      </c>
      <c r="FG123">
        <v>3.4166666666666665</v>
      </c>
      <c r="FH123">
        <v>1230.3</v>
      </c>
      <c r="FK123">
        <v>3</v>
      </c>
      <c r="FL123">
        <v>1078</v>
      </c>
      <c r="FO123">
        <v>3</v>
      </c>
      <c r="FP123">
        <v>1078</v>
      </c>
      <c r="FQ123">
        <v>2.5</v>
      </c>
      <c r="FR123">
        <v>1510</v>
      </c>
      <c r="FS123">
        <v>4</v>
      </c>
      <c r="FT123">
        <v>1544</v>
      </c>
      <c r="FU123">
        <v>3</v>
      </c>
      <c r="FV123">
        <v>1955</v>
      </c>
      <c r="FW123">
        <v>3</v>
      </c>
      <c r="FX123">
        <v>1669.6666666666667</v>
      </c>
      <c r="FY123">
        <v>3</v>
      </c>
      <c r="FZ123">
        <v>1521.75</v>
      </c>
      <c r="GA123">
        <v>3</v>
      </c>
      <c r="GB123">
        <v>1521.75</v>
      </c>
      <c r="GC123">
        <v>3.2777777777777777</v>
      </c>
      <c r="GD123">
        <v>1313.5714285714287</v>
      </c>
      <c r="GE123">
        <v>3.3</v>
      </c>
      <c r="GF123">
        <v>1167.2993630573249</v>
      </c>
      <c r="GG123">
        <v>1.2</v>
      </c>
      <c r="GH123">
        <v>1397.3333333333333</v>
      </c>
      <c r="GI123">
        <v>1.2</v>
      </c>
      <c r="GJ123">
        <v>1431</v>
      </c>
      <c r="GK123">
        <v>1.6666666666666667</v>
      </c>
      <c r="GL123">
        <v>1826.3333333333333</v>
      </c>
      <c r="GM123">
        <v>1.3448275862068966</v>
      </c>
      <c r="GN123">
        <v>1551.5555555555557</v>
      </c>
      <c r="GO123">
        <v>1.125</v>
      </c>
      <c r="GP123">
        <v>1501</v>
      </c>
      <c r="GQ123">
        <v>2.3333333333333335</v>
      </c>
      <c r="GR123">
        <v>1245.6666666666667</v>
      </c>
      <c r="GS123">
        <v>1.5</v>
      </c>
      <c r="GT123">
        <v>1308.75</v>
      </c>
      <c r="GU123">
        <v>1.6666666666666667</v>
      </c>
      <c r="GV123">
        <v>1309.25</v>
      </c>
      <c r="GW123">
        <v>1.5</v>
      </c>
      <c r="GX123">
        <v>1413.0952380952381</v>
      </c>
      <c r="GY123">
        <v>0.1</v>
      </c>
      <c r="GZ123">
        <v>103</v>
      </c>
      <c r="HA123">
        <v>0.3</v>
      </c>
      <c r="HB123">
        <v>488.5</v>
      </c>
      <c r="HC123">
        <v>0.55555555555555558</v>
      </c>
      <c r="HD123">
        <v>893.5</v>
      </c>
      <c r="HE123">
        <v>0.31034482758620691</v>
      </c>
      <c r="HF123">
        <v>573.4</v>
      </c>
      <c r="HG123">
        <v>0.5</v>
      </c>
      <c r="HH123">
        <v>253.33333333333334</v>
      </c>
      <c r="HI123">
        <v>0.22222222222222221</v>
      </c>
      <c r="HJ123">
        <v>210</v>
      </c>
      <c r="HK123">
        <v>0.1</v>
      </c>
      <c r="HL123">
        <v>143</v>
      </c>
      <c r="HM123">
        <v>0.25925925925925924</v>
      </c>
      <c r="HN123">
        <v>220.5</v>
      </c>
      <c r="HO123">
        <v>0.2857142857142857</v>
      </c>
      <c r="HP123">
        <v>380.90909090909093</v>
      </c>
      <c r="HQ123">
        <v>0.8928571428571429</v>
      </c>
      <c r="HR123">
        <v>1058.28125</v>
      </c>
      <c r="HS123">
        <v>0</v>
      </c>
      <c r="HU123">
        <v>0.1</v>
      </c>
      <c r="HV123">
        <v>96</v>
      </c>
      <c r="HW123">
        <v>0</v>
      </c>
      <c r="HY123">
        <v>3.4482758620689655E-2</v>
      </c>
      <c r="HZ123">
        <v>96</v>
      </c>
      <c r="IA123">
        <v>0.125</v>
      </c>
      <c r="IB123">
        <v>109</v>
      </c>
      <c r="IC123">
        <v>0</v>
      </c>
      <c r="IE123">
        <v>0.2</v>
      </c>
      <c r="IF123">
        <v>133.5</v>
      </c>
      <c r="IG123">
        <v>0.1111111111111111</v>
      </c>
      <c r="IH123">
        <v>125.33333333333333</v>
      </c>
      <c r="II123">
        <v>7.1428571428571425E-2</v>
      </c>
      <c r="IJ123">
        <v>118</v>
      </c>
      <c r="IK123">
        <v>7.1428571428571425E-2</v>
      </c>
      <c r="IL123">
        <v>118</v>
      </c>
      <c r="IM123">
        <v>0.61904761904761907</v>
      </c>
      <c r="IN123">
        <v>953.80555555555554</v>
      </c>
      <c r="IS123">
        <v>0</v>
      </c>
      <c r="IU123">
        <v>0</v>
      </c>
      <c r="IW123">
        <v>1.5</v>
      </c>
      <c r="IX123">
        <v>1177</v>
      </c>
      <c r="IY123">
        <v>2</v>
      </c>
      <c r="IZ123">
        <v>789</v>
      </c>
      <c r="JC123">
        <v>1.6666666666666667</v>
      </c>
      <c r="JD123">
        <v>983</v>
      </c>
      <c r="JE123">
        <v>1.25</v>
      </c>
      <c r="JF123">
        <v>983</v>
      </c>
      <c r="JK123">
        <v>0</v>
      </c>
      <c r="JM123">
        <v>0</v>
      </c>
      <c r="JO123">
        <v>0</v>
      </c>
      <c r="JQ123">
        <v>0</v>
      </c>
      <c r="JU123">
        <v>0</v>
      </c>
      <c r="JW123">
        <v>0</v>
      </c>
      <c r="JY123">
        <v>0.625</v>
      </c>
      <c r="JZ123">
        <v>983</v>
      </c>
      <c r="KE123">
        <v>0</v>
      </c>
      <c r="KG123">
        <v>0</v>
      </c>
      <c r="KI123">
        <v>0</v>
      </c>
      <c r="KK123">
        <v>0</v>
      </c>
      <c r="KO123">
        <v>0</v>
      </c>
      <c r="KQ123">
        <v>0</v>
      </c>
      <c r="KS123">
        <v>0</v>
      </c>
      <c r="KU123">
        <v>0.41666666666666669</v>
      </c>
      <c r="KV123">
        <v>983</v>
      </c>
      <c r="KW123">
        <v>0.60555555555555551</v>
      </c>
      <c r="KX123">
        <v>955.34210526315792</v>
      </c>
      <c r="KY123" s="15">
        <f>Tabla2[[#This Row],[ROS_NUM_COR_COD_ROS_TG_NEG]]-Tabla2[[#This Row],[PAS_NUM_COR_COD_ROS_TG_NEG]]</f>
        <v>-2.65</v>
      </c>
      <c r="KZ123" s="15">
        <f>Tabla2[[#This Row],[ROS_DUR_COR_COD_ROS_TG_NEG]]-Tabla2[[#This Row],[PAS_DUR_COR_COD_ROS_TG_NEG]]</f>
        <v>-1591.6666666666667</v>
      </c>
      <c r="LA123" s="15">
        <f>Tabla2[[#This Row],[ROS_NUM_COR_COD_ROS_TG_NEU]]-Tabla2[[#This Row],[PAS_NUM_COR_COD_ROS_TG_NEU]]</f>
        <v>-3.8830409356725148</v>
      </c>
      <c r="LB123" s="15">
        <f>Tabla2[[#This Row],[ROS_DUR_COR_COD_ROS_TG_NEU]]-Tabla2[[#This Row],[PAS_DUR_COR_COD_ROS_TG_NEU]]</f>
        <v>-1603.7857142857142</v>
      </c>
      <c r="LC123" s="15">
        <f>Tabla2[[#This Row],[ROS_NUM_COR_COD_ROS_TG_POS]]-Tabla2[[#This Row],[PAS_NUM_COR_COD_ROS_TG_POS]]</f>
        <v>-2.5315789473684212</v>
      </c>
      <c r="LD123" s="15">
        <f>Tabla2[[#This Row],[ROS_DUR_COR_COD_ROS_TG_POS]]-Tabla2[[#This Row],[PAS_DUR_COR_COD_ROS_TG_POS]]</f>
        <v>-1535.5</v>
      </c>
      <c r="LE123" s="15">
        <f>Tabla2[[#This Row],[ROS_NUM_COR_COD_ROS_TG_TOT]]-Tabla2[[#This Row],[PAS_NUM_COR_COD_ROS_TG_TOT]]</f>
        <v>-3.033844189016603</v>
      </c>
      <c r="LF123" s="15">
        <f>Tabla2[[#This Row],[ROS_DUR_COR_COD_ROS_TG_TOT]]-Tabla2[[#This Row],[PAS_DUR_COR_COD_ROS_TG_TOT]]</f>
        <v>-1566.1111111111111</v>
      </c>
      <c r="LG123" s="15">
        <f>Tabla2[[#This Row],[ROS_NUM_COR_COD_ESC_TG_NEG]]-Tabla2[[#This Row],[PAS_NUM_COR_COD_ESC_TG_NEG]]</f>
        <v>-1.6749999999999998</v>
      </c>
      <c r="LH123" s="15">
        <f>Tabla2[[#This Row],[ROS_DUR_COR_COD_ESC_TG_NEG]]-Tabla2[[#This Row],[PAS_DUR_COR_COD_ESC_TG_NEG]]</f>
        <v>-618.88888888888869</v>
      </c>
      <c r="LI123" s="15">
        <f>Tabla2[[#This Row],[ROS_NUM_COR_COD_ESC_TG_NEU]]-Tabla2[[#This Row],[PAS_NUM_COR_COD_ESC_TG_NEU]]</f>
        <v>-0.14035087719298245</v>
      </c>
      <c r="LJ123" s="15">
        <f>Tabla2[[#This Row],[ROS_NUM_COR_COD_ESC_TG_NEG]]-Tabla2[[#This Row],[PAS_NUM_COR_COD_ESC_TG_NEG]]</f>
        <v>-1.6749999999999998</v>
      </c>
      <c r="LK123" s="15">
        <f>Tabla2[[#This Row],[ROS_NUM_COR_COD_ESC_TG_POS]]-Tabla2[[#This Row],[PAS_NUM_COR_COD_ESC_TG_POS]]</f>
        <v>-2.3421052631578947</v>
      </c>
      <c r="LL123" s="15">
        <f>Tabla2[[#This Row],[ROS_DUR_COR_COD_ESC_TG_POS]]-Tabla2[[#This Row],[PAS_DUR_COR_COD_ESC_TG_POS]]</f>
        <v>-560.55769230769238</v>
      </c>
      <c r="LM123" s="15">
        <f>Tabla2[[#This Row],[ROS_NUM_COR_COD_ESC_TG_TOT]]-Tabla2[[#This Row],[PAS_NUM_COR_COD_ESC_TG_TOT]]</f>
        <v>-1.3678160919540228</v>
      </c>
      <c r="LN123" s="15">
        <f>Tabla2[[#This Row],[ROS_DUR_COR_COD_ESC_TG_TOT]]-Tabla2[[#This Row],[PAS_DUR_COR_COD_ESC_TG_TOT]]</f>
        <v>-607.23387096774195</v>
      </c>
      <c r="LO123" s="15">
        <f>Tabla2[[#This Row],[PAS_NUM_COR_COD_ROS_TG_NEG]]-Tabla2[[#This Row],[ESC_NUM_COR_COD_ROS_TG_NEG]]</f>
        <v>-0.35000000000000009</v>
      </c>
      <c r="LP123" s="15">
        <f>Tabla2[[#This Row],[PAS_DUR_COR_COD_ROS_TG_NEG]]-Tabla2[[#This Row],[ESC_DUR_COR_COD_ROS_TG_NEG]]</f>
        <v>427.16666666666674</v>
      </c>
      <c r="LQ123" s="15">
        <f>Tabla2[[#This Row],[PAS_NUM_COR_COD_ROS_TG_NEU]]-Tabla2[[#This Row],[ESC_NUM_COR_COD_ROS_TG_NEU]]</f>
        <v>2.3274853801169595</v>
      </c>
      <c r="LR123" s="15">
        <f>Tabla2[[#This Row],[PAS_DUR_COR_COD_ROS_TG_NEU]]-Tabla2[[#This Row],[ESC_DUR_COR_COD_ROS_TG_NEU]]</f>
        <v>1037.1190476190477</v>
      </c>
      <c r="LS123" s="15">
        <f>Tabla2[[#This Row],[PAS_NUM_COR_COD_ROS_TG_POS]]-Tabla2[[#This Row],[ESC_NUM_COR_COD_ROS_TG_POS]]</f>
        <v>0.13157894736842124</v>
      </c>
      <c r="LT123" s="15">
        <f>Tabla2[[#This Row],[PAS_DUR_COR_COD_ROS_TG_POS]]-Tabla2[[#This Row],[ESC_DUR_COR_COD_ROS_TG_POS]]</f>
        <v>523.5</v>
      </c>
      <c r="LU123" s="15">
        <f>Tabla2[[#This Row],[PAS_NUM_COR_COD_ROS_TG_TOT]]-Tabla2[[#This Row],[ESC_NUM_COR_COD_ROS_TG_TOT]]</f>
        <v>0.73310344827586205</v>
      </c>
      <c r="LV123" s="15">
        <f>Tabla2[[#This Row],[PAS_DUR_COR_COD_ROS_TG_TOT]]-Tabla2[[#This Row],[ESC_DUR_COR_COD_ROS_TG_TOT]]</f>
        <v>670.11111111111109</v>
      </c>
      <c r="LW123" s="15">
        <f>Tabla2[[#This Row],[PAS_NUM_COR_COD_ESC_TG_NEG]]-Tabla2[[#This Row],[ESC_NUM_COR_COD_ESC_TG_NEG]]</f>
        <v>-0.45000000000000018</v>
      </c>
      <c r="LX123" s="15">
        <f>Tabla2[[#This Row],[PAS_DUR_COR_COD_ESC_TG_NEG]]-Tabla2[[#This Row],[ESC_DUR_COR_COD_ESC_TG_NEG]]</f>
        <v>983.31746031746002</v>
      </c>
      <c r="LY123" s="15">
        <f>Tabla2[[#This Row],[PAS_NUM_COR_COD_ESC_TG_NEU]]-Tabla2[[#This Row],[ESC_NUM_COR_COD_ESC_TG_NEU]]</f>
        <v>-2.6374269005847948</v>
      </c>
      <c r="LZ123" s="15">
        <f>Tabla2[[#This Row],[PAS_DUR_COR_COD_ESC_TG_NEU]]-Tabla2[[#This Row],[ESC_DUR_COR_COD_ESC_TG_NEU]]</f>
        <v>-143.90277777777783</v>
      </c>
      <c r="MA123" s="15">
        <f>Tabla2[[#This Row],[PAS_NUM_COR_COD_ESC_TG_POS]]-Tabla2[[#This Row],[ESC_NUM_COR_COD_ESC_TG_POS]]</f>
        <v>-0.40789473684210531</v>
      </c>
      <c r="MB123" s="15">
        <f>Tabla2[[#This Row],[PAS_DUR_COR_COD_ESC_TG_POS]]-Tabla2[[#This Row],[ESC_DUR_COR_COD_ESC_TG_POS]]</f>
        <v>464.5934065934066</v>
      </c>
      <c r="MC123" s="15">
        <f>Tabla2[[#This Row],[PAS_NUM_COR_COD_ESC_TG_TOT]]-Tabla2[[#This Row],[ESC_NUM_COR_COD_ESC_TG_TOT]]</f>
        <v>-1.2055172413793107</v>
      </c>
      <c r="MD123" s="15">
        <f>Tabla2[[#This Row],[PAS_DUR_COR_COD_ESC_TG_TOT]]-Tabla2[[#This Row],[ESC_DUR_COR_COD_ESC_TG_TOT]]</f>
        <v>407.84750733137821</v>
      </c>
      <c r="ME123" s="42">
        <f>Tabla25[[#This Row],[PAS_NUM_COR_COD_ROS_TG_NEG]]-Tabla25[[#This Row],[PAS_NUM_COR_COD_ESC_TG_NEG]]</f>
        <v>0.35000000000000009</v>
      </c>
      <c r="MF123" s="42">
        <f>Tabla25[[#This Row],[PAS_NUM_COR_COD_ROS_TG_NEU]]-Tabla25[[#This Row],[PAS_NUM_COR_COD_ESC_TG_NEU]]</f>
        <v>1.6315789473684212</v>
      </c>
      <c r="MG123" s="42">
        <f>Tabla25[[#This Row],[PAS_NUM_COR_COD_ROS_TG_POS]]-Tabla25[[#This Row],[PAS_NUM_COR_COD_ESC_TG_POS]]</f>
        <v>-1.2105263157894735</v>
      </c>
      <c r="MH123" s="42">
        <f>Tabla25[[#This Row],[PAS_NUM_COR_COD_ROS_TG_TOT]]-Tabla25[[#This Row],[PAS_NUM_COR_COD_ESC_TG_TOT]]</f>
        <v>0.2586206896551726</v>
      </c>
      <c r="MI123" s="42">
        <f>Tabla25[[#This Row],[PAS_DUR_COR_COD_ROS_TG_NEG]]-Tabla25[[#This Row],[PAS_DUR_COR_COD_ESC_TG_NEG]]</f>
        <v>-274.88888888888869</v>
      </c>
      <c r="MJ123" s="42">
        <f>Tabla25[[#This Row],[PAS_DUR_COR_COD_ROS_TG_NEU]]-Tabla25[[#This Row],[PAS_DUR_COR_COD_ESC_TG_NEU]]</f>
        <v>32.563492063492049</v>
      </c>
      <c r="MK123" s="42">
        <f>Tabla25[[#This Row],[PAS_DUR_COR_COD_ROS_TG_POS]]-Tabla25[[#This Row],[PAS_DUR_COR_COD_ESC_TG_POS]]</f>
        <v>-190.80769230769238</v>
      </c>
      <c r="ML123" s="42">
        <f>Tabla25[[#This Row],[PAS_DUR_COR_COD_ROS_TG_TOT]]-Tabla25[[#This Row],[PAS_DUR_COR_COD_ESC_TG_TOT]]</f>
        <v>-129.87275985663086</v>
      </c>
      <c r="MM123" s="44">
        <f>Tabla25[[#This Row],[ESC_NUM_COR_COD_ROS_TG_NEG]]-Tabla25[[#This Row],[ESC_NUM_COR_COD_ESC_TG_NEG]]</f>
        <v>0.25</v>
      </c>
      <c r="MN123" s="44">
        <f>Tabla25[[#This Row],[ESC_NUM_COR_COD_ROS_TG_NEU]]-Tabla25[[#This Row],[ESC_NUM_COR_COD_ESC_TG_NEU]]</f>
        <v>-3.333333333333333</v>
      </c>
      <c r="MO123" s="44">
        <f>Tabla25[[#This Row],[ESC_NUM_COR_COD_ROS_TG_POS]]-Tabla25[[#This Row],[ESC_NUM_COR_COD_ESC_TG_POS]]</f>
        <v>-1.75</v>
      </c>
      <c r="MP123" s="44">
        <f>Tabla25[[#This Row],[ESC_NUM_COR_COD_ROS_TG_TOT]]-Tabla25[[#This Row],[ESC_NUM_COR_COD_ESC_TG_TOT]]</f>
        <v>-1.6800000000000002</v>
      </c>
      <c r="MQ123" s="44">
        <f>Tabla25[[#This Row],[ESC_DUR_COR_COD_ROS_TG_NEG]]-Tabla25[[#This Row],[ESC_DUR_COR_COD_ESC_TG_NEG]]</f>
        <v>281.26190476190459</v>
      </c>
      <c r="MR123" s="44">
        <f>Tabla25[[#This Row],[ESC_DUR_COR_COD_ROS_TG_NEU]]-Tabla25[[#This Row],[ESC_DUR_COR_COD_ESC_TG_NEU]]</f>
        <v>-1148.4583333333335</v>
      </c>
      <c r="MS123" s="44">
        <f>Tabla25[[#This Row],[ESC_DUR_COR_COD_ROS_TG_POS]]-Tabla25[[#This Row],[ESC_DUR_COR_COD_ESC_TG_POS]]</f>
        <v>-249.71428571428578</v>
      </c>
      <c r="MT123" s="44">
        <f>Tabla25[[#This Row],[ESC_DUR_COR_COD_ROS_TG_TOT]]-Tabla25[[#This Row],[ESC_DUR_COR_COD_ESC_TG_TOT]]</f>
        <v>-392.13636363636374</v>
      </c>
      <c r="MU123" s="47">
        <f>Tabla25[[#This Row],[ROS_NUM_COR_COD_ROS_TG_NEG]]-Tabla25[[#This Row],[ROS_NUM_COR_COD_ESC_TG_NEG]]</f>
        <v>-0.625</v>
      </c>
      <c r="MV123" s="47">
        <f>Tabla25[[#This Row],[ROS_NUM_COR_COD_ROS_TG_NEU]]-Tabla25[[#This Row],[ROS_NUM_COR_COD_ESC_TG_NEU]]</f>
        <v>-2.1111111111111112</v>
      </c>
      <c r="MW123" s="47">
        <f>Tabla25[[#This Row],[ROS_NUM_COR_COD_ROS_TG_POS]]-Tabla25[[#This Row],[ROS_NUM_COR_COD_ESC_TG_POS]]</f>
        <v>-1.4</v>
      </c>
      <c r="MX123" s="47">
        <f>Tabla25[[#This Row],[ROS_NUM_COR_COD_ROS_TG_TOT]]-Tabla25[[#This Row],[ROS_NUM_COR_COD_ESC_TG_TOT]]</f>
        <v>-1.4074074074074074</v>
      </c>
      <c r="MY123" s="47">
        <f>Tabla25[[#This Row],[ROS_DUR_COR_COD_ROS_TG_NEG]]-Tabla25[[#This Row],[ROS_DUR_COR_COD_ESC_TG_NEG]]</f>
        <v>-1247.6666666666667</v>
      </c>
      <c r="MZ123" s="47">
        <f>Tabla25[[#This Row],[ROS_DUR_COR_COD_ROS_TG_NEU]]-Tabla25[[#This Row],[ROS_DUR_COR_COD_ESC_TG_NEU]]</f>
        <v>-1035.6666666666667</v>
      </c>
      <c r="NA123" s="47">
        <f>Tabla25[[#This Row],[ROS_DUR_COR_COD_ROS_TG_POS]]-Tabla25[[#This Row],[ROS_DUR_COR_COD_ESC_TG_POS]]</f>
        <v>-1165.75</v>
      </c>
      <c r="NB123" s="47">
        <f>Tabla25[[#This Row],[ROS_DUR_COR_COD_ROS_TG_TOT]]-Tabla25[[#This Row],[ROS_DUR_COR_COD_ESC_TG_TOT]]</f>
        <v>-1088.75</v>
      </c>
      <c r="NC123">
        <v>220</v>
      </c>
      <c r="ND123">
        <v>210</v>
      </c>
      <c r="NE123">
        <v>143</v>
      </c>
      <c r="NF123">
        <v>203.83333333333334</v>
      </c>
      <c r="NG123">
        <v>313.5</v>
      </c>
      <c r="NH123">
        <v>344.33333333333331</v>
      </c>
      <c r="NI123">
        <v>371.5</v>
      </c>
      <c r="NJ123">
        <v>348.25</v>
      </c>
      <c r="NK123">
        <v>280.66666666666669</v>
      </c>
      <c r="NL123">
        <v>258.16666666666669</v>
      </c>
      <c r="NM123">
        <v>389.16666666666669</v>
      </c>
      <c r="NN123">
        <v>309.33333333333331</v>
      </c>
      <c r="NO123">
        <v>319.42857142857144</v>
      </c>
      <c r="NP123">
        <v>342.75</v>
      </c>
      <c r="NQ123">
        <v>300</v>
      </c>
      <c r="NR123">
        <v>321.72727272727275</v>
      </c>
      <c r="NS123">
        <v>354</v>
      </c>
      <c r="NT123">
        <v>306.64285714285717</v>
      </c>
      <c r="NU123">
        <v>352.7</v>
      </c>
      <c r="NV123">
        <v>335.22222222222223</v>
      </c>
      <c r="NW123">
        <v>380.33333333333331</v>
      </c>
      <c r="NX123">
        <v>349.66666666666669</v>
      </c>
      <c r="NY123">
        <v>313.76923076923077</v>
      </c>
      <c r="NZ123">
        <v>343.51612903225805</v>
      </c>
      <c r="OA123" s="15">
        <f>Tabla2[[#This Row],[ROS_1DU_COR_COD_ROS_TG_NEG]]-Tabla2[[#This Row],[PAS_1DU_COR_COD_ROS_TG_NEG]]</f>
        <v>-134</v>
      </c>
      <c r="OB123" s="15">
        <f>Tabla2[[#This Row],[ROS_1DU_COR_COD_ROS_TG_NEU]]-Tabla2[[#This Row],[PAS_1DU_COR_COD_ROS_TG_NEU]]</f>
        <v>-96.642857142857167</v>
      </c>
      <c r="OC123" s="15">
        <f>Tabla2[[#This Row],[ROS_1DU_COR_COD_ROS_TG_POS]]-Tabla2[[#This Row],[PAS_1DU_COR_COD_ROS_TG_POS]]</f>
        <v>-209.7</v>
      </c>
      <c r="OD123" s="15">
        <f>Tabla2[[#This Row],[ROS_1DU_COR_COD_ROS_TG_TOT]]-Tabla2[[#This Row],[PAS_1DU_COR_COD_ROS_TG_TOT]]</f>
        <v>-131.38888888888889</v>
      </c>
      <c r="OE123" s="15">
        <f>Tabla2[[#This Row],[ROS_1DU_COR_COD_ESC_TG_NEG]]-Tabla2[[#This Row],[PAS_1DU_COR_COD_ESC_TG_NEG]]</f>
        <v>-66.833333333333314</v>
      </c>
      <c r="OF123" s="15">
        <f>Tabla2[[#This Row],[ROS_1DU_COR_COD_ESC_TG_NEU]]-Tabla2[[#This Row],[PAS_1DU_COR_COD_ESC_TG_NEU]]</f>
        <v>-5.3333333333333712</v>
      </c>
      <c r="OG123" s="15">
        <f>Tabla2[[#This Row],[ROS_1DU_COR_COD_ESC_TG_POS]]-Tabla2[[#This Row],[PAS_1DU_COR_COD_ESC_TG_POS]]</f>
        <v>57.730769230769226</v>
      </c>
      <c r="OH123" s="15">
        <f>Tabla2[[#This Row],[ROS_1DU_COR_COD_ESC_TG_TOT]]-Tabla2[[#This Row],[PAS_1DU_COR_COD_ESC_TG_TOT]]</f>
        <v>4.7338709677419502</v>
      </c>
      <c r="OI123" s="15">
        <f>Tabla2[[#This Row],[PAS_1DU_COR_COD_ROS_TG_NEG]]-Tabla2[[#This Row],[ESC_1DU_COR_COD_ROS_TG_NEG]]</f>
        <v>73.333333333333314</v>
      </c>
      <c r="OJ123" s="15">
        <f>Tabla2[[#This Row],[PAS_1DU_COR_COD_ROS_TG_NEU]]-Tabla2[[#This Row],[ESC_1DU_COR_COD_ROS_TG_NEU]]</f>
        <v>48.476190476190482</v>
      </c>
      <c r="OK123" s="15">
        <f>Tabla2[[#This Row],[PAS_1DU_COR_COD_ROS_TG_POS]]-Tabla2[[#This Row],[ESC_1DU_COR_COD_ROS_TG_POS]]</f>
        <v>-36.466666666666697</v>
      </c>
      <c r="OL123" s="15">
        <f>Tabla2[[#This Row],[PAS_1DU_COR_COD_ROS_TG_TOT]]-Tabla2[[#This Row],[ESC_1DU_COR_COD_ROS_TG_TOT]]</f>
        <v>25.888888888888914</v>
      </c>
      <c r="OM123" s="15">
        <f>Tabla2[[#This Row],[PAS_1DU_COR_COD_ESC_TG_NEG]]-Tabla2[[#This Row],[ESC_1DU_COR_COD_ESC_TG_NEG]]</f>
        <v>60.90476190476187</v>
      </c>
      <c r="ON123" s="15">
        <f>Tabla2[[#This Row],[PAS_1DU_COR_COD_ESC_TG_NEU]]-Tabla2[[#This Row],[ESC_1DU_COR_COD_ESC_TG_NEU]]</f>
        <v>6.9166666666666856</v>
      </c>
      <c r="OO123" s="15">
        <f>Tabla2[[#This Row],[PAS_1DU_COR_COD_ESC_TG_POS]]-Tabla2[[#This Row],[ESC_1DU_COR_COD_ESC_TG_POS]]</f>
        <v>13.769230769230774</v>
      </c>
      <c r="OP123" s="15">
        <f>Tabla2[[#This Row],[PAS_1DU_COR_COD_ESC_TG_TOT]]-Tabla2[[#This Row],[ESC_1DU_COR_COD_ESC_TG_TOT]]</f>
        <v>21.788856304985302</v>
      </c>
      <c r="OQ123" s="61">
        <v>-93.5</v>
      </c>
      <c r="OR123" s="62">
        <v>-134.33333333333331</v>
      </c>
      <c r="OS123" s="62">
        <v>-228.5</v>
      </c>
      <c r="OT123" s="62">
        <v>-144.41666666666666</v>
      </c>
      <c r="OU123" s="62">
        <v>-38.761904761904759</v>
      </c>
      <c r="OV123" s="62">
        <v>-84.583333333333314</v>
      </c>
      <c r="OW123" s="62">
        <v>89.166666666666686</v>
      </c>
      <c r="OX123" s="62">
        <v>-12.393939393939434</v>
      </c>
      <c r="OY123" s="62">
        <v>-26.333333333333314</v>
      </c>
      <c r="OZ123" s="62">
        <v>-43.023809523809518</v>
      </c>
      <c r="PA123" s="62">
        <v>38.930769230769215</v>
      </c>
      <c r="PB123" s="62">
        <v>-8.2939068100358213</v>
      </c>
    </row>
    <row r="124" spans="1:418" x14ac:dyDescent="0.3">
      <c r="A124" s="2" t="s">
        <v>122</v>
      </c>
      <c r="B124" s="2">
        <v>40</v>
      </c>
      <c r="C124" s="2">
        <v>2</v>
      </c>
      <c r="D124" s="2">
        <v>46</v>
      </c>
      <c r="E124">
        <v>3.8947368421052633</v>
      </c>
      <c r="F124">
        <v>1385.7142857142858</v>
      </c>
      <c r="G124">
        <v>3.75</v>
      </c>
      <c r="H124">
        <v>1332.8666666666666</v>
      </c>
      <c r="I124">
        <v>3.15</v>
      </c>
      <c r="J124">
        <v>1196</v>
      </c>
      <c r="K124">
        <v>3.593220338983051</v>
      </c>
      <c r="L124">
        <v>1305.5116279069769</v>
      </c>
      <c r="M124">
        <v>3.8421052631578947</v>
      </c>
      <c r="N124">
        <v>1553.9166666666667</v>
      </c>
      <c r="O124">
        <v>3.75</v>
      </c>
      <c r="P124">
        <v>1177.125</v>
      </c>
      <c r="Q124">
        <v>3.8</v>
      </c>
      <c r="R124">
        <v>1352</v>
      </c>
      <c r="S124">
        <v>3.7966101694915255</v>
      </c>
      <c r="T124">
        <v>1343.0714285714287</v>
      </c>
      <c r="U124">
        <v>3.6949152542372881</v>
      </c>
      <c r="V124">
        <v>1324.0705882352941</v>
      </c>
      <c r="W124">
        <v>1.368421052631579</v>
      </c>
      <c r="X124">
        <v>436.8</v>
      </c>
      <c r="Y124">
        <v>1.4</v>
      </c>
      <c r="Z124">
        <v>480.13333333333333</v>
      </c>
      <c r="AA124">
        <v>1.05</v>
      </c>
      <c r="AB124">
        <v>438</v>
      </c>
      <c r="AC124">
        <v>1.271186440677966</v>
      </c>
      <c r="AD124">
        <v>452.61904761904759</v>
      </c>
      <c r="AE124">
        <v>1.271186440677966</v>
      </c>
      <c r="AF124">
        <v>452.61904761904759</v>
      </c>
      <c r="AG124">
        <v>2.8870056497175143</v>
      </c>
      <c r="AH124">
        <v>1035.8740157480315</v>
      </c>
      <c r="AI124">
        <v>6</v>
      </c>
      <c r="AJ124">
        <v>1450</v>
      </c>
      <c r="AO124">
        <v>6</v>
      </c>
      <c r="AP124">
        <v>1450</v>
      </c>
      <c r="AQ124">
        <v>0</v>
      </c>
      <c r="AW124">
        <v>0</v>
      </c>
      <c r="AY124">
        <v>3</v>
      </c>
      <c r="AZ124">
        <v>1450</v>
      </c>
      <c r="BA124">
        <v>0</v>
      </c>
      <c r="BG124">
        <v>0</v>
      </c>
      <c r="BI124">
        <v>0</v>
      </c>
      <c r="BK124">
        <v>2</v>
      </c>
      <c r="BL124">
        <v>1450</v>
      </c>
      <c r="BM124">
        <v>2.8722222222222222</v>
      </c>
      <c r="BN124">
        <v>1039.109375</v>
      </c>
      <c r="BO124">
        <v>3.4</v>
      </c>
      <c r="BP124">
        <v>1127.4444444444443</v>
      </c>
      <c r="BQ124">
        <v>3.3333333333333335</v>
      </c>
      <c r="BR124">
        <v>1095.2857142857142</v>
      </c>
      <c r="BS124">
        <v>3.3</v>
      </c>
      <c r="BT124">
        <v>1363.7142857142858</v>
      </c>
      <c r="BU124">
        <v>3.3448275862068964</v>
      </c>
      <c r="BV124">
        <v>1189.5652173913043</v>
      </c>
      <c r="BW124">
        <v>4.4000000000000004</v>
      </c>
      <c r="BX124">
        <v>1269.4444444444443</v>
      </c>
      <c r="BY124">
        <v>3</v>
      </c>
      <c r="BZ124">
        <v>1132</v>
      </c>
      <c r="CA124">
        <v>3.3</v>
      </c>
      <c r="CB124">
        <v>1087.5</v>
      </c>
      <c r="CC124">
        <v>3.5666666666666669</v>
      </c>
      <c r="CD124">
        <v>1167.24</v>
      </c>
      <c r="CE124">
        <v>3.4576271186440679</v>
      </c>
      <c r="CF124">
        <v>1177.9375</v>
      </c>
      <c r="CG124">
        <v>1.8</v>
      </c>
      <c r="CH124">
        <v>1247.25</v>
      </c>
      <c r="CI124">
        <v>2.1111111111111112</v>
      </c>
      <c r="CJ124">
        <v>740.16666666666663</v>
      </c>
      <c r="CK124">
        <v>3.4</v>
      </c>
      <c r="CL124">
        <v>1380</v>
      </c>
      <c r="CM124">
        <v>2.4482758620689653</v>
      </c>
      <c r="CN124">
        <v>1122.9411764705883</v>
      </c>
      <c r="CO124">
        <v>1.8</v>
      </c>
      <c r="CP124">
        <v>824.6</v>
      </c>
      <c r="CQ124">
        <v>2.2999999999999998</v>
      </c>
      <c r="CR124">
        <v>1238</v>
      </c>
      <c r="CS124">
        <v>2.7</v>
      </c>
      <c r="CT124">
        <v>975.625</v>
      </c>
      <c r="CU124">
        <v>2.2666666666666666</v>
      </c>
      <c r="CV124">
        <v>1006.5555555555555</v>
      </c>
      <c r="CW124">
        <v>2.3559322033898304</v>
      </c>
      <c r="CX124">
        <v>1063.0857142857142</v>
      </c>
      <c r="CY124">
        <v>2.906779661016949</v>
      </c>
      <c r="CZ124">
        <v>1129.5060240963855</v>
      </c>
      <c r="DA124">
        <v>1.2</v>
      </c>
      <c r="DB124">
        <v>691</v>
      </c>
      <c r="DC124">
        <v>1.1111111111111112</v>
      </c>
      <c r="DD124">
        <v>662</v>
      </c>
      <c r="DE124">
        <v>0.9</v>
      </c>
      <c r="DF124">
        <v>603.20000000000005</v>
      </c>
      <c r="DG124">
        <v>1.0689655172413792</v>
      </c>
      <c r="DH124">
        <v>652.06666666666672</v>
      </c>
      <c r="DI124">
        <v>1.7</v>
      </c>
      <c r="DJ124">
        <v>837.66666666666663</v>
      </c>
      <c r="DK124">
        <v>1.3</v>
      </c>
      <c r="DL124">
        <v>594.83333333333337</v>
      </c>
      <c r="DM124">
        <v>1.5</v>
      </c>
      <c r="DN124">
        <v>710.16666666666663</v>
      </c>
      <c r="DO124">
        <v>1.5</v>
      </c>
      <c r="DP124">
        <v>714.22222222222217</v>
      </c>
      <c r="DQ124">
        <v>1.2881355932203389</v>
      </c>
      <c r="DR124">
        <v>685.969696969697</v>
      </c>
      <c r="DS124">
        <v>1.2881355932203389</v>
      </c>
      <c r="DT124">
        <v>685.969696969697</v>
      </c>
      <c r="DU124">
        <v>2.3672316384180792</v>
      </c>
      <c r="DV124">
        <v>1003.3275862068965</v>
      </c>
      <c r="DY124">
        <v>5</v>
      </c>
      <c r="DZ124">
        <v>1943</v>
      </c>
      <c r="EC124">
        <v>5</v>
      </c>
      <c r="ED124">
        <v>1943</v>
      </c>
      <c r="EM124">
        <v>5</v>
      </c>
      <c r="EN124">
        <v>1943</v>
      </c>
      <c r="EQ124">
        <v>0</v>
      </c>
      <c r="EU124">
        <v>0</v>
      </c>
      <c r="FE124">
        <v>0</v>
      </c>
      <c r="FG124">
        <v>2.5</v>
      </c>
      <c r="FH124">
        <v>1943</v>
      </c>
      <c r="FK124">
        <v>3</v>
      </c>
      <c r="FL124">
        <v>697</v>
      </c>
      <c r="FO124">
        <v>3</v>
      </c>
      <c r="FP124">
        <v>697</v>
      </c>
      <c r="FY124">
        <v>3</v>
      </c>
      <c r="FZ124">
        <v>697</v>
      </c>
      <c r="GA124">
        <v>3</v>
      </c>
      <c r="GB124">
        <v>697</v>
      </c>
      <c r="GC124">
        <v>2.6666666666666665</v>
      </c>
      <c r="GD124">
        <v>1320</v>
      </c>
      <c r="GE124">
        <v>2.3722222222222222</v>
      </c>
      <c r="GF124">
        <v>1008.6949152542373</v>
      </c>
      <c r="GG124">
        <v>3.8888888888888888</v>
      </c>
      <c r="GH124">
        <v>1839</v>
      </c>
      <c r="GI124">
        <v>2.7</v>
      </c>
      <c r="GJ124">
        <v>1619</v>
      </c>
      <c r="GK124">
        <v>3.8888888888888888</v>
      </c>
      <c r="GL124">
        <v>1675.6666666666667</v>
      </c>
      <c r="GM124">
        <v>3.4642857142857144</v>
      </c>
      <c r="GN124">
        <v>1716.6470588235295</v>
      </c>
      <c r="GO124">
        <v>2.5</v>
      </c>
      <c r="GP124">
        <v>1568</v>
      </c>
      <c r="GQ124">
        <v>2.375</v>
      </c>
      <c r="GR124">
        <v>1191.2</v>
      </c>
      <c r="GS124">
        <v>3</v>
      </c>
      <c r="GT124">
        <v>1687.4</v>
      </c>
      <c r="GU124">
        <v>2.64</v>
      </c>
      <c r="GV124">
        <v>1476.0714285714287</v>
      </c>
      <c r="GW124">
        <v>3.0754716981132075</v>
      </c>
      <c r="GX124">
        <v>1608</v>
      </c>
      <c r="GY124">
        <v>2.3333333333333335</v>
      </c>
      <c r="GZ124">
        <v>1659.25</v>
      </c>
      <c r="HA124">
        <v>3</v>
      </c>
      <c r="HB124">
        <v>1252.1428571428571</v>
      </c>
      <c r="HC124">
        <v>2.4444444444444446</v>
      </c>
      <c r="HD124">
        <v>1162.4000000000001</v>
      </c>
      <c r="HE124">
        <v>2.6071428571428572</v>
      </c>
      <c r="HF124">
        <v>1325.875</v>
      </c>
      <c r="HG124">
        <v>4</v>
      </c>
      <c r="HH124">
        <v>1592</v>
      </c>
      <c r="HI124">
        <v>1.75</v>
      </c>
      <c r="HJ124">
        <v>1408</v>
      </c>
      <c r="HK124">
        <v>3.8888888888888888</v>
      </c>
      <c r="HL124">
        <v>1795.8333333333333</v>
      </c>
      <c r="HM124">
        <v>3.24</v>
      </c>
      <c r="HN124">
        <v>1636.7333333333333</v>
      </c>
      <c r="HO124">
        <v>2.9056603773584904</v>
      </c>
      <c r="HP124">
        <v>1476.2903225806451</v>
      </c>
      <c r="HQ124">
        <v>2.9905660377358489</v>
      </c>
      <c r="HR124">
        <v>1542.1451612903227</v>
      </c>
      <c r="HS124">
        <v>1.2222222222222223</v>
      </c>
      <c r="HT124">
        <v>768.8</v>
      </c>
      <c r="HU124">
        <v>0.5</v>
      </c>
      <c r="HV124">
        <v>661</v>
      </c>
      <c r="HW124">
        <v>1</v>
      </c>
      <c r="HX124">
        <v>577.20000000000005</v>
      </c>
      <c r="HY124">
        <v>0.8928571428571429</v>
      </c>
      <c r="HZ124">
        <v>671</v>
      </c>
      <c r="IA124">
        <v>1.125</v>
      </c>
      <c r="IB124">
        <v>566</v>
      </c>
      <c r="IC124">
        <v>1.375</v>
      </c>
      <c r="ID124">
        <v>839.5</v>
      </c>
      <c r="IE124">
        <v>1.2222222222222223</v>
      </c>
      <c r="IF124">
        <v>556.66666666666663</v>
      </c>
      <c r="IG124">
        <v>1.24</v>
      </c>
      <c r="IH124">
        <v>635.20000000000005</v>
      </c>
      <c r="II124">
        <v>1.0566037735849056</v>
      </c>
      <c r="IJ124">
        <v>651.11111111111109</v>
      </c>
      <c r="IK124">
        <v>1.0566037735849056</v>
      </c>
      <c r="IL124">
        <v>651.11111111111109</v>
      </c>
      <c r="IM124">
        <v>2.3459119496855347</v>
      </c>
      <c r="IN124">
        <v>1271.8314606741574</v>
      </c>
      <c r="IO124">
        <v>0</v>
      </c>
      <c r="IS124">
        <v>0</v>
      </c>
      <c r="IU124">
        <v>0</v>
      </c>
      <c r="IW124">
        <v>4</v>
      </c>
      <c r="IX124">
        <v>1775</v>
      </c>
      <c r="IY124">
        <v>2</v>
      </c>
      <c r="IZ124">
        <v>1060</v>
      </c>
      <c r="JA124">
        <v>1</v>
      </c>
      <c r="JB124">
        <v>174</v>
      </c>
      <c r="JC124">
        <v>2.6</v>
      </c>
      <c r="JD124">
        <v>1003</v>
      </c>
      <c r="JE124">
        <v>1.8571428571428572</v>
      </c>
      <c r="JF124">
        <v>1003</v>
      </c>
      <c r="JG124">
        <v>4</v>
      </c>
      <c r="JH124">
        <v>1039</v>
      </c>
      <c r="JK124">
        <v>7</v>
      </c>
      <c r="JL124">
        <v>2339</v>
      </c>
      <c r="JM124">
        <v>5.5</v>
      </c>
      <c r="JN124">
        <v>1689</v>
      </c>
      <c r="JO124">
        <v>1</v>
      </c>
      <c r="JP124">
        <v>252</v>
      </c>
      <c r="JQ124">
        <v>3.5</v>
      </c>
      <c r="JR124">
        <v>2222</v>
      </c>
      <c r="JS124">
        <v>5</v>
      </c>
      <c r="JT124">
        <v>1654</v>
      </c>
      <c r="JU124">
        <v>2.8</v>
      </c>
      <c r="JV124">
        <v>1095</v>
      </c>
      <c r="JW124">
        <v>3.5714285714285716</v>
      </c>
      <c r="JX124">
        <v>1293</v>
      </c>
      <c r="JY124">
        <v>2.7142857142857144</v>
      </c>
      <c r="JZ124">
        <v>1196.3333333333333</v>
      </c>
      <c r="KA124">
        <v>1</v>
      </c>
      <c r="KB124">
        <v>358</v>
      </c>
      <c r="KE124">
        <v>2</v>
      </c>
      <c r="KF124">
        <v>646</v>
      </c>
      <c r="KG124">
        <v>1.5</v>
      </c>
      <c r="KH124">
        <v>502</v>
      </c>
      <c r="KI124">
        <v>1</v>
      </c>
      <c r="KJ124">
        <v>380</v>
      </c>
      <c r="KK124">
        <v>0</v>
      </c>
      <c r="KM124">
        <v>2</v>
      </c>
      <c r="KN124">
        <v>546</v>
      </c>
      <c r="KO124">
        <v>0.8</v>
      </c>
      <c r="KP124">
        <v>463</v>
      </c>
      <c r="KQ124">
        <v>1</v>
      </c>
      <c r="KR124">
        <v>482.5</v>
      </c>
      <c r="KS124">
        <v>1</v>
      </c>
      <c r="KT124">
        <v>482.5</v>
      </c>
      <c r="KU124">
        <v>2.1428571428571428</v>
      </c>
      <c r="KV124">
        <v>976.69230769230774</v>
      </c>
      <c r="KW124">
        <v>2.3222222222222224</v>
      </c>
      <c r="KX124">
        <v>1234.2156862745098</v>
      </c>
      <c r="KY124" s="15">
        <f>Tabla2[[#This Row],[ROS_NUM_COR_COD_ROS_TG_NEG]]-Tabla2[[#This Row],[PAS_NUM_COR_COD_ROS_TG_NEG]]</f>
        <v>0.15789473684210531</v>
      </c>
      <c r="KZ124" s="15">
        <f>Tabla2[[#This Row],[ROS_DUR_COR_COD_ROS_TG_NEG]]-Tabla2[[#This Row],[PAS_DUR_COR_COD_ROS_TG_NEG]]</f>
        <v>38.083333333333258</v>
      </c>
      <c r="LA124" s="15">
        <f>Tabla2[[#This Row],[ROS_NUM_COR_COD_ROS_TG_NEU]]-Tabla2[[#This Row],[PAS_NUM_COR_COD_ROS_TG_NEU]]</f>
        <v>-2</v>
      </c>
      <c r="LB124" s="15">
        <f>Tabla2[[#This Row],[ROS_DUR_COR_COD_ROS_TG_NEU]]-Tabla2[[#This Row],[PAS_DUR_COR_COD_ROS_TG_NEU]]</f>
        <v>230.875</v>
      </c>
      <c r="LC124" s="15">
        <f>Tabla2[[#This Row],[ROS_NUM_COR_COD_ROS_TG_POS]]-Tabla2[[#This Row],[PAS_NUM_COR_COD_ROS_TG_POS]]</f>
        <v>8.8888888888889017E-2</v>
      </c>
      <c r="LD124" s="15">
        <f>Tabla2[[#This Row],[ROS_DUR_COR_COD_ROS_TG_POS]]-Tabla2[[#This Row],[PAS_DUR_COR_COD_ROS_TG_POS]]</f>
        <v>443.83333333333326</v>
      </c>
      <c r="LE124" s="15">
        <f>Tabla2[[#This Row],[ROS_NUM_COR_COD_ROS_TG_TOT]]-Tabla2[[#This Row],[PAS_NUM_COR_COD_ROS_TG_TOT]]</f>
        <v>-0.55661016949152531</v>
      </c>
      <c r="LF124" s="15">
        <f>Tabla2[[#This Row],[ROS_DUR_COR_COD_ROS_TG_TOT]]-Tabla2[[#This Row],[PAS_DUR_COR_COD_ROS_TG_TOT]]</f>
        <v>293.66190476190468</v>
      </c>
      <c r="LG124" s="15">
        <f>Tabla2[[#This Row],[ROS_NUM_COR_COD_ESC_TG_NEG]]-Tabla2[[#This Row],[PAS_NUM_COR_COD_ESC_TG_NEG]]</f>
        <v>-1.3947368421052633</v>
      </c>
      <c r="LH124" s="15">
        <f>Tabla2[[#This Row],[ROS_DUR_COR_COD_ESC_TG_NEG]]-Tabla2[[#This Row],[PAS_DUR_COR_COD_ESC_TG_NEG]]</f>
        <v>182.28571428571422</v>
      </c>
      <c r="LI124" s="15">
        <f>Tabla2[[#This Row],[ROS_NUM_COR_COD_ESC_TG_NEU]]-Tabla2[[#This Row],[PAS_NUM_COR_COD_ESC_TG_NEU]]</f>
        <v>-1.375</v>
      </c>
      <c r="LJ124" s="15">
        <f>Tabla2[[#This Row],[ROS_NUM_COR_COD_ESC_TG_NEG]]-Tabla2[[#This Row],[PAS_NUM_COR_COD_ESC_TG_NEG]]</f>
        <v>-1.3947368421052633</v>
      </c>
      <c r="LK124" s="15">
        <f>Tabla2[[#This Row],[ROS_NUM_COR_COD_ESC_TG_POS]]-Tabla2[[#This Row],[PAS_NUM_COR_COD_ESC_TG_POS]]</f>
        <v>-0.14999999999999991</v>
      </c>
      <c r="LL124" s="15">
        <f>Tabla2[[#This Row],[ROS_DUR_COR_COD_ESC_TG_POS]]-Tabla2[[#This Row],[PAS_DUR_COR_COD_ESC_TG_POS]]</f>
        <v>491.40000000000009</v>
      </c>
      <c r="LM124" s="15">
        <f>Tabla2[[#This Row],[ROS_NUM_COR_COD_ESC_TG_TOT]]-Tabla2[[#This Row],[PAS_NUM_COR_COD_ESC_TG_TOT]]</f>
        <v>-0.95322033898305092</v>
      </c>
      <c r="LN124" s="15">
        <f>Tabla2[[#This Row],[ROS_DUR_COR_COD_ESC_TG_TOT]]-Tabla2[[#This Row],[PAS_DUR_COR_COD_ESC_TG_TOT]]</f>
        <v>170.55980066445181</v>
      </c>
      <c r="LO124" s="15">
        <f>Tabla2[[#This Row],[PAS_NUM_COR_COD_ROS_TG_NEG]]-Tabla2[[#This Row],[ESC_NUM_COR_COD_ROS_TG_NEG]]</f>
        <v>2.0421052631578949</v>
      </c>
      <c r="LP124" s="15">
        <f>Tabla2[[#This Row],[PAS_DUR_COR_COD_ROS_TG_NEG]]-Tabla2[[#This Row],[ESC_DUR_COR_COD_ROS_TG_NEG]]</f>
        <v>729.31666666666672</v>
      </c>
      <c r="LQ124" s="15">
        <f>Tabla2[[#This Row],[PAS_NUM_COR_COD_ROS_TG_NEU]]-Tabla2[[#This Row],[ESC_NUM_COR_COD_ROS_TG_NEU]]</f>
        <v>1.4500000000000002</v>
      </c>
      <c r="LR124" s="15">
        <f>Tabla2[[#This Row],[PAS_DUR_COR_COD_ROS_TG_NEU]]-Tabla2[[#This Row],[ESC_DUR_COR_COD_ROS_TG_NEU]]</f>
        <v>-60.875</v>
      </c>
      <c r="LS124" s="15">
        <f>Tabla2[[#This Row],[PAS_NUM_COR_COD_ROS_TG_POS]]-Tabla2[[#This Row],[ESC_NUM_COR_COD_ROS_TG_POS]]</f>
        <v>1.0999999999999996</v>
      </c>
      <c r="LT124" s="15">
        <f>Tabla2[[#This Row],[PAS_DUR_COR_COD_ROS_TG_POS]]-Tabla2[[#This Row],[ESC_DUR_COR_COD_ROS_TG_POS]]</f>
        <v>376.375</v>
      </c>
      <c r="LU124" s="15">
        <f>Tabla2[[#This Row],[PAS_NUM_COR_COD_ROS_TG_TOT]]-Tabla2[[#This Row],[ESC_NUM_COR_COD_ROS_TG_TOT]]</f>
        <v>1.5299435028248589</v>
      </c>
      <c r="LV124" s="15">
        <f>Tabla2[[#This Row],[PAS_DUR_COR_COD_ROS_TG_TOT]]-Tabla2[[#This Row],[ESC_DUR_COR_COD_ROS_TG_TOT]]</f>
        <v>336.51587301587313</v>
      </c>
      <c r="LW124" s="15">
        <f>Tabla2[[#This Row],[PAS_NUM_COR_COD_ESC_TG_NEG]]-Tabla2[[#This Row],[ESC_NUM_COR_COD_ESC_TG_NEG]]</f>
        <v>-0.50526315789473708</v>
      </c>
      <c r="LX124" s="15">
        <f>Tabla2[[#This Row],[PAS_DUR_COR_COD_ESC_TG_NEG]]-Tabla2[[#This Row],[ESC_DUR_COR_COD_ESC_TG_NEG]]</f>
        <v>116.26984126984144</v>
      </c>
      <c r="LY124" s="15">
        <f>Tabla2[[#This Row],[PAS_NUM_COR_COD_ESC_TG_NEU]]-Tabla2[[#This Row],[ESC_NUM_COR_COD_ESC_TG_NEU]]</f>
        <v>0.75</v>
      </c>
      <c r="LZ124" s="15">
        <f>Tabla2[[#This Row],[PAS_DUR_COR_COD_ESC_TG_NEU]]-Tabla2[[#This Row],[ESC_DUR_COR_COD_ESC_TG_NEU]]</f>
        <v>200.86666666666656</v>
      </c>
      <c r="MA124" s="15">
        <f>Tabla2[[#This Row],[PAS_NUM_COR_COD_ESC_TG_POS]]-Tabla2[[#This Row],[ESC_NUM_COR_COD_ESC_TG_POS]]</f>
        <v>-0.14999999999999991</v>
      </c>
      <c r="MB124" s="15">
        <f>Tabla2[[#This Row],[PAS_DUR_COR_COD_ESC_TG_POS]]-Tabla2[[#This Row],[ESC_DUR_COR_COD_ESC_TG_POS]]</f>
        <v>108.5</v>
      </c>
      <c r="MC124" s="15">
        <f>Tabla2[[#This Row],[PAS_NUM_COR_COD_ESC_TG_TOT]]-Tabla2[[#This Row],[ESC_NUM_COR_COD_ESC_TG_TOT]]</f>
        <v>2.6553672316384169E-2</v>
      </c>
      <c r="MD124" s="15">
        <f>Tabla2[[#This Row],[PAS_DUR_COR_COD_ESC_TG_TOT]]-Tabla2[[#This Row],[ESC_DUR_COR_COD_ESC_TG_TOT]]</f>
        <v>138.27162790697685</v>
      </c>
      <c r="ME124" s="42">
        <f>Tabla25[[#This Row],[PAS_NUM_COR_COD_ROS_TG_NEG]]-Tabla25[[#This Row],[PAS_NUM_COR_COD_ESC_TG_NEG]]</f>
        <v>-5.2631578947368585E-2</v>
      </c>
      <c r="MF124" s="42">
        <f>Tabla25[[#This Row],[PAS_NUM_COR_COD_ROS_TG_NEU]]-Tabla25[[#This Row],[PAS_NUM_COR_COD_ESC_TG_NEU]]</f>
        <v>0</v>
      </c>
      <c r="MG124" s="42">
        <f>Tabla25[[#This Row],[PAS_NUM_COR_COD_ROS_TG_POS]]-Tabla25[[#This Row],[PAS_NUM_COR_COD_ESC_TG_POS]]</f>
        <v>0.64999999999999991</v>
      </c>
      <c r="MH124" s="42">
        <f>Tabla25[[#This Row],[PAS_NUM_COR_COD_ROS_TG_TOT]]-Tabla25[[#This Row],[PAS_NUM_COR_COD_ESC_TG_TOT]]</f>
        <v>0.20338983050847448</v>
      </c>
      <c r="MI124" s="42">
        <f>Tabla25[[#This Row],[PAS_DUR_COR_COD_ROS_TG_NEG]]-Tabla25[[#This Row],[PAS_DUR_COR_COD_ESC_TG_NEG]]</f>
        <v>168.20238095238096</v>
      </c>
      <c r="MJ124" s="42">
        <f>Tabla25[[#This Row],[PAS_DUR_COR_COD_ROS_TG_NEU]]-Tabla25[[#This Row],[PAS_DUR_COR_COD_ESC_TG_NEU]]</f>
        <v>-155.74166666666656</v>
      </c>
      <c r="MK124" s="42">
        <f>Tabla25[[#This Row],[PAS_DUR_COR_COD_ROS_TG_POS]]-Tabla25[[#This Row],[PAS_DUR_COR_COD_ESC_TG_POS]]</f>
        <v>156</v>
      </c>
      <c r="ML124" s="42">
        <f>Tabla25[[#This Row],[PAS_DUR_COR_COD_ROS_TG_TOT]]-Tabla25[[#This Row],[PAS_DUR_COR_COD_ESC_TG_TOT]]</f>
        <v>37.559800664451814</v>
      </c>
      <c r="MM124" s="44">
        <f>Tabla25[[#This Row],[ESC_NUM_COR_COD_ROS_TG_NEG]]-Tabla25[[#This Row],[ESC_NUM_COR_COD_ESC_TG_NEG]]</f>
        <v>-2.6000000000000005</v>
      </c>
      <c r="MN124" s="44">
        <f>Tabla25[[#This Row],[ESC_NUM_COR_COD_ROS_TG_NEU]]-Tabla25[[#This Row],[ESC_NUM_COR_COD_ESC_TG_NEU]]</f>
        <v>-0.70000000000000018</v>
      </c>
      <c r="MO124" s="44">
        <f>Tabla25[[#This Row],[ESC_NUM_COR_COD_ROS_TG_POS]]-Tabla25[[#This Row],[ESC_NUM_COR_COD_ESC_TG_POS]]</f>
        <v>-0.59999999999999964</v>
      </c>
      <c r="MP124" s="44">
        <f>Tabla25[[#This Row],[ESC_NUM_COR_COD_ROS_TG_TOT]]-Tabla25[[#This Row],[ESC_NUM_COR_COD_ESC_TG_TOT]]</f>
        <v>-1.3000000000000003</v>
      </c>
      <c r="MQ124" s="44">
        <f>Tabla25[[#This Row],[ESC_DUR_COR_COD_ROS_TG_NEG]]-Tabla25[[#This Row],[ESC_DUR_COR_COD_ESC_TG_NEG]]</f>
        <v>-444.84444444444432</v>
      </c>
      <c r="MR124" s="44">
        <f>Tabla25[[#This Row],[ESC_DUR_COR_COD_ROS_TG_NEU]]-Tabla25[[#This Row],[ESC_DUR_COR_COD_ESC_TG_NEU]]</f>
        <v>106</v>
      </c>
      <c r="MS124" s="44">
        <f>Tabla25[[#This Row],[ESC_DUR_COR_COD_ROS_TG_POS]]-Tabla25[[#This Row],[ESC_DUR_COR_COD_ESC_TG_POS]]</f>
        <v>-111.875</v>
      </c>
      <c r="MT124" s="44">
        <f>Tabla25[[#This Row],[ESC_DUR_COR_COD_ROS_TG_TOT]]-Tabla25[[#This Row],[ESC_DUR_COR_COD_ESC_TG_TOT]]</f>
        <v>-160.68444444444447</v>
      </c>
      <c r="MU124" s="47">
        <f>Tabla25[[#This Row],[ROS_NUM_COR_COD_ROS_TG_NEG]]-Tabla25[[#This Row],[ROS_NUM_COR_COD_ESC_TG_NEG]]</f>
        <v>1.5</v>
      </c>
      <c r="MV124" s="47">
        <f>Tabla25[[#This Row],[ROS_NUM_COR_COD_ROS_TG_NEU]]-Tabla25[[#This Row],[ROS_NUM_COR_COD_ESC_TG_NEU]]</f>
        <v>-0.625</v>
      </c>
      <c r="MW124" s="47">
        <f>Tabla25[[#This Row],[ROS_NUM_COR_COD_ROS_TG_POS]]-Tabla25[[#This Row],[ROS_NUM_COR_COD_ESC_TG_POS]]</f>
        <v>0.88888888888888884</v>
      </c>
      <c r="MX124" s="47">
        <f>Tabla25[[#This Row],[ROS_NUM_COR_COD_ROS_TG_TOT]]-Tabla25[[#This Row],[ROS_NUM_COR_COD_ESC_TG_TOT]]</f>
        <v>0.60000000000000009</v>
      </c>
      <c r="MY124" s="47">
        <f>Tabla25[[#This Row],[ROS_DUR_COR_COD_ROS_TG_NEG]]-Tabla25[[#This Row],[ROS_DUR_COR_COD_ESC_TG_NEG]]</f>
        <v>24</v>
      </c>
      <c r="MZ124" s="47">
        <f>Tabla25[[#This Row],[ROS_DUR_COR_COD_ROS_TG_NEU]]-Tabla25[[#This Row],[ROS_DUR_COR_COD_ESC_TG_NEU]]</f>
        <v>216.79999999999995</v>
      </c>
      <c r="NA124" s="47">
        <f>Tabla25[[#This Row],[ROS_DUR_COR_COD_ROS_TG_POS]]-Tabla25[[#This Row],[ROS_DUR_COR_COD_ESC_TG_POS]]</f>
        <v>108.43333333333317</v>
      </c>
      <c r="NB124" s="47">
        <f>Tabla25[[#This Row],[ROS_DUR_COR_COD_ROS_TG_TOT]]-Tabla25[[#This Row],[ROS_DUR_COR_COD_ESC_TG_TOT]]</f>
        <v>160.66190476190468</v>
      </c>
      <c r="NC124">
        <v>326.33333333333331</v>
      </c>
      <c r="ND124">
        <v>241</v>
      </c>
      <c r="NE124">
        <v>314</v>
      </c>
      <c r="NF124">
        <v>304.33333333333331</v>
      </c>
      <c r="NG124">
        <v>290.25</v>
      </c>
      <c r="NH124">
        <v>287.8</v>
      </c>
      <c r="NI124">
        <v>305.8</v>
      </c>
      <c r="NJ124">
        <v>294.92857142857144</v>
      </c>
      <c r="NK124">
        <v>231.6</v>
      </c>
      <c r="NL124">
        <v>207.2</v>
      </c>
      <c r="NM124">
        <v>260.25</v>
      </c>
      <c r="NN124">
        <v>237.55555555555554</v>
      </c>
      <c r="NO124">
        <v>275.66666666666669</v>
      </c>
      <c r="NP124">
        <v>291.625</v>
      </c>
      <c r="NQ124">
        <v>259.625</v>
      </c>
      <c r="NR124">
        <v>275.64</v>
      </c>
      <c r="NS124">
        <v>331.66666666666669</v>
      </c>
      <c r="NT124">
        <v>222.75</v>
      </c>
      <c r="NU124">
        <v>225</v>
      </c>
      <c r="NV124">
        <v>254.61904761904762</v>
      </c>
      <c r="NW124">
        <v>269.42857142857144</v>
      </c>
      <c r="NX124">
        <v>232</v>
      </c>
      <c r="NY124">
        <v>262.85714285714283</v>
      </c>
      <c r="NZ124">
        <v>254.23255813953489</v>
      </c>
      <c r="OA124" s="15">
        <f>Tabla2[[#This Row],[ROS_1DU_COR_COD_ROS_TG_NEG]]-Tabla2[[#This Row],[PAS_1DU_COR_COD_ROS_TG_NEG]]</f>
        <v>-5.3333333333333712</v>
      </c>
      <c r="OB124" s="15">
        <f>Tabla2[[#This Row],[ROS_1DU_COR_COD_ROS_TG_NEU]]-Tabla2[[#This Row],[PAS_1DU_COR_COD_ROS_TG_NEU]]</f>
        <v>18.25</v>
      </c>
      <c r="OC124" s="15">
        <f>Tabla2[[#This Row],[ROS_1DU_COR_COD_ROS_TG_POS]]-Tabla2[[#This Row],[PAS_1DU_COR_COD_ROS_TG_POS]]</f>
        <v>89</v>
      </c>
      <c r="OD124" s="15">
        <f>Tabla2[[#This Row],[ROS_1DU_COR_COD_ROS_TG_TOT]]-Tabla2[[#This Row],[PAS_1DU_COR_COD_ROS_TG_TOT]]</f>
        <v>49.714285714285694</v>
      </c>
      <c r="OE124" s="15">
        <f>Tabla2[[#This Row],[ROS_1DU_COR_COD_ESC_TG_NEG]]-Tabla2[[#This Row],[PAS_1DU_COR_COD_ESC_TG_NEG]]</f>
        <v>20.821428571428555</v>
      </c>
      <c r="OF124" s="15">
        <f>Tabla2[[#This Row],[ROS_1DU_COR_COD_ESC_TG_NEU]]-Tabla2[[#This Row],[PAS_1DU_COR_COD_ESC_TG_NEU]]</f>
        <v>55.800000000000011</v>
      </c>
      <c r="OG124" s="15">
        <f>Tabla2[[#This Row],[ROS_1DU_COR_COD_ESC_TG_POS]]-Tabla2[[#This Row],[PAS_1DU_COR_COD_ESC_TG_POS]]</f>
        <v>42.942857142857179</v>
      </c>
      <c r="OH124" s="15">
        <f>Tabla2[[#This Row],[ROS_1DU_COR_COD_ESC_TG_TOT]]-Tabla2[[#This Row],[PAS_1DU_COR_COD_ESC_TG_TOT]]</f>
        <v>40.696013289036557</v>
      </c>
      <c r="OI124" s="15">
        <f>Tabla2[[#This Row],[PAS_1DU_COR_COD_ROS_TG_NEG]]-Tabla2[[#This Row],[ESC_1DU_COR_COD_ROS_TG_NEG]]</f>
        <v>100.06666666666669</v>
      </c>
      <c r="OJ124" s="15">
        <f>Tabla2[[#This Row],[PAS_1DU_COR_COD_ROS_TG_NEU]]-Tabla2[[#This Row],[ESC_1DU_COR_COD_ROS_TG_NEU]]</f>
        <v>15.550000000000011</v>
      </c>
      <c r="OK124" s="15">
        <f>Tabla2[[#This Row],[PAS_1DU_COR_COD_ROS_TG_POS]]-Tabla2[[#This Row],[ESC_1DU_COR_COD_ROS_TG_POS]]</f>
        <v>-35.25</v>
      </c>
      <c r="OL124" s="15">
        <f>Tabla2[[#This Row],[PAS_1DU_COR_COD_ROS_TG_TOT]]-Tabla2[[#This Row],[ESC_1DU_COR_COD_ROS_TG_TOT]]</f>
        <v>17.063492063492077</v>
      </c>
      <c r="OM124" s="15">
        <f>Tabla2[[#This Row],[PAS_1DU_COR_COD_ESC_TG_NEG]]-Tabla2[[#This Row],[ESC_1DU_COR_COD_ESC_TG_NEG]]</f>
        <v>-6.2380952380952408</v>
      </c>
      <c r="ON124" s="15">
        <f>Tabla2[[#This Row],[PAS_1DU_COR_COD_ESC_TG_NEU]]-Tabla2[[#This Row],[ESC_1DU_COR_COD_ESC_TG_NEU]]</f>
        <v>-59.625</v>
      </c>
      <c r="OO124" s="15">
        <f>Tabla2[[#This Row],[PAS_1DU_COR_COD_ESC_TG_POS]]-Tabla2[[#This Row],[ESC_1DU_COR_COD_ESC_TG_POS]]</f>
        <v>3.2321428571428328</v>
      </c>
      <c r="OP124" s="15">
        <f>Tabla2[[#This Row],[PAS_1DU_COR_COD_ESC_TG_TOT]]-Tabla2[[#This Row],[ESC_1DU_COR_COD_ESC_TG_TOT]]</f>
        <v>-21.407441860465099</v>
      </c>
      <c r="OQ124" s="61">
        <v>36.083333333333314</v>
      </c>
      <c r="OR124" s="62">
        <v>-46.800000000000011</v>
      </c>
      <c r="OS124" s="62">
        <v>8.1999999999999886</v>
      </c>
      <c r="OT124" s="62">
        <v>9.4047619047618696</v>
      </c>
      <c r="OU124" s="62">
        <v>-44.066666666666691</v>
      </c>
      <c r="OV124" s="62">
        <v>-84.425000000000011</v>
      </c>
      <c r="OW124" s="62">
        <v>0.625</v>
      </c>
      <c r="OX124" s="62">
        <v>-38.084444444444443</v>
      </c>
      <c r="OY124" s="62">
        <v>62.238095238095241</v>
      </c>
      <c r="OZ124" s="62">
        <v>-9.25</v>
      </c>
      <c r="PA124" s="62">
        <v>-37.857142857142833</v>
      </c>
      <c r="PB124" s="62">
        <v>0.38648947951273271</v>
      </c>
    </row>
    <row r="125" spans="1:418" x14ac:dyDescent="0.3">
      <c r="A125" s="2" t="s">
        <v>123</v>
      </c>
      <c r="B125" s="2">
        <v>40</v>
      </c>
      <c r="C125" s="2">
        <v>2</v>
      </c>
      <c r="D125" s="2">
        <v>46</v>
      </c>
      <c r="E125">
        <v>0</v>
      </c>
      <c r="G125">
        <v>0.3</v>
      </c>
      <c r="H125">
        <v>379.33333333333331</v>
      </c>
      <c r="I125">
        <v>0.52631578947368418</v>
      </c>
      <c r="J125">
        <v>822</v>
      </c>
      <c r="K125">
        <v>0.2711864406779661</v>
      </c>
      <c r="L125">
        <v>600.66666666666663</v>
      </c>
      <c r="M125">
        <v>0.05</v>
      </c>
      <c r="N125">
        <v>381</v>
      </c>
      <c r="O125">
        <v>0.3</v>
      </c>
      <c r="P125">
        <v>570.66666666666663</v>
      </c>
      <c r="Q125">
        <v>0.26315789473684209</v>
      </c>
      <c r="R125">
        <v>412.66666666666669</v>
      </c>
      <c r="S125">
        <v>0.20338983050847459</v>
      </c>
      <c r="T125">
        <v>475.85714285714283</v>
      </c>
      <c r="U125">
        <v>0.23728813559322035</v>
      </c>
      <c r="V125">
        <v>533.46153846153845</v>
      </c>
      <c r="W125">
        <v>0.2</v>
      </c>
      <c r="X125">
        <v>373</v>
      </c>
      <c r="Y125">
        <v>0</v>
      </c>
      <c r="AA125">
        <v>0</v>
      </c>
      <c r="AC125">
        <v>6.7796610169491525E-2</v>
      </c>
      <c r="AD125">
        <v>373</v>
      </c>
      <c r="AE125">
        <v>6.7796610169491525E-2</v>
      </c>
      <c r="AF125">
        <v>373</v>
      </c>
      <c r="AG125">
        <v>0.1807909604519774</v>
      </c>
      <c r="AH125">
        <v>512.06666666666672</v>
      </c>
      <c r="AM125">
        <v>0</v>
      </c>
      <c r="AO125">
        <v>0</v>
      </c>
      <c r="AU125">
        <v>6</v>
      </c>
      <c r="AV125">
        <v>2052</v>
      </c>
      <c r="AW125">
        <v>6</v>
      </c>
      <c r="AX125">
        <v>2052</v>
      </c>
      <c r="AY125">
        <v>3</v>
      </c>
      <c r="AZ125">
        <v>2052</v>
      </c>
      <c r="BE125">
        <v>1</v>
      </c>
      <c r="BF125">
        <v>378</v>
      </c>
      <c r="BG125">
        <v>1</v>
      </c>
      <c r="BH125">
        <v>378</v>
      </c>
      <c r="BI125">
        <v>1</v>
      </c>
      <c r="BJ125">
        <v>378</v>
      </c>
      <c r="BK125">
        <v>2.3333333333333335</v>
      </c>
      <c r="BL125">
        <v>1215</v>
      </c>
      <c r="BM125">
        <v>0.21666666666666667</v>
      </c>
      <c r="BN125">
        <v>594.76470588235293</v>
      </c>
      <c r="BO125">
        <v>2.3333333333333335</v>
      </c>
      <c r="BP125">
        <v>758.85714285714289</v>
      </c>
      <c r="BQ125">
        <v>3.6</v>
      </c>
      <c r="BR125">
        <v>1304.5</v>
      </c>
      <c r="BS125">
        <v>4.7</v>
      </c>
      <c r="BT125">
        <v>1233.3333333333333</v>
      </c>
      <c r="BU125">
        <v>3.5862068965517242</v>
      </c>
      <c r="BV125">
        <v>1118.6666666666667</v>
      </c>
      <c r="BW125">
        <v>3.6</v>
      </c>
      <c r="BX125">
        <v>1342.5</v>
      </c>
      <c r="BY125">
        <v>3.4444444444444446</v>
      </c>
      <c r="BZ125">
        <v>1113.75</v>
      </c>
      <c r="CA125">
        <v>3</v>
      </c>
      <c r="CB125">
        <v>928.88888888888891</v>
      </c>
      <c r="CC125">
        <v>3.3448275862068964</v>
      </c>
      <c r="CD125">
        <v>1120.4000000000001</v>
      </c>
      <c r="CE125">
        <v>3.4655172413793105</v>
      </c>
      <c r="CF125">
        <v>1119.5510204081634</v>
      </c>
      <c r="CG125">
        <v>4.5555555555555554</v>
      </c>
      <c r="CH125">
        <v>1433.25</v>
      </c>
      <c r="CI125">
        <v>2.9</v>
      </c>
      <c r="CJ125">
        <v>914.11111111111109</v>
      </c>
      <c r="CK125">
        <v>2.9</v>
      </c>
      <c r="CL125">
        <v>745.5</v>
      </c>
      <c r="CM125">
        <v>3.4137931034482758</v>
      </c>
      <c r="CN125">
        <v>1005.4814814814815</v>
      </c>
      <c r="CO125">
        <v>2.9</v>
      </c>
      <c r="CP125">
        <v>1431.1666666666667</v>
      </c>
      <c r="CQ125">
        <v>3.1111111111111112</v>
      </c>
      <c r="CR125">
        <v>1188.8571428571429</v>
      </c>
      <c r="CS125">
        <v>4.2</v>
      </c>
      <c r="CT125">
        <v>1210.2</v>
      </c>
      <c r="CU125">
        <v>3.4137931034482758</v>
      </c>
      <c r="CV125">
        <v>1261.3478260869565</v>
      </c>
      <c r="CW125">
        <v>3.4137931034482758</v>
      </c>
      <c r="CX125">
        <v>1123.18</v>
      </c>
      <c r="CY125">
        <v>3.4396551724137931</v>
      </c>
      <c r="CZ125">
        <v>1121.3838383838383</v>
      </c>
      <c r="DA125">
        <v>1.7777777777777777</v>
      </c>
      <c r="DB125">
        <v>511.66666666666669</v>
      </c>
      <c r="DC125">
        <v>1.5</v>
      </c>
      <c r="DD125">
        <v>612.625</v>
      </c>
      <c r="DE125">
        <v>2.2999999999999998</v>
      </c>
      <c r="DF125">
        <v>942</v>
      </c>
      <c r="DG125">
        <v>1.8620689655172413</v>
      </c>
      <c r="DH125">
        <v>670.83333333333337</v>
      </c>
      <c r="DI125">
        <v>3</v>
      </c>
      <c r="DJ125">
        <v>719.5</v>
      </c>
      <c r="DK125">
        <v>2.5555555555555554</v>
      </c>
      <c r="DL125">
        <v>814.625</v>
      </c>
      <c r="DM125">
        <v>2.6</v>
      </c>
      <c r="DN125">
        <v>927</v>
      </c>
      <c r="DO125">
        <v>2.7241379310344827</v>
      </c>
      <c r="DP125">
        <v>812.61538461538464</v>
      </c>
      <c r="DQ125">
        <v>2.2931034482758621</v>
      </c>
      <c r="DR125">
        <v>744.56</v>
      </c>
      <c r="DS125">
        <v>2.2931034482758621</v>
      </c>
      <c r="DT125">
        <v>744.56</v>
      </c>
      <c r="DU125">
        <v>3.0574712643678161</v>
      </c>
      <c r="DV125">
        <v>994.93288590604027</v>
      </c>
      <c r="DW125">
        <v>5</v>
      </c>
      <c r="DX125">
        <v>1415</v>
      </c>
      <c r="EC125">
        <v>5</v>
      </c>
      <c r="ED125">
        <v>1415</v>
      </c>
      <c r="EG125">
        <v>8</v>
      </c>
      <c r="EH125">
        <v>2252</v>
      </c>
      <c r="EK125">
        <v>8</v>
      </c>
      <c r="EL125">
        <v>2252</v>
      </c>
      <c r="EM125">
        <v>6.5</v>
      </c>
      <c r="EN125">
        <v>1833.5</v>
      </c>
      <c r="EO125">
        <v>0</v>
      </c>
      <c r="EU125">
        <v>0</v>
      </c>
      <c r="EY125">
        <v>0</v>
      </c>
      <c r="FC125">
        <v>0</v>
      </c>
      <c r="FE125">
        <v>0</v>
      </c>
      <c r="FG125">
        <v>3.25</v>
      </c>
      <c r="FH125">
        <v>1833.5</v>
      </c>
      <c r="FI125">
        <v>1</v>
      </c>
      <c r="FJ125">
        <v>248</v>
      </c>
      <c r="FO125">
        <v>1</v>
      </c>
      <c r="FP125">
        <v>248</v>
      </c>
      <c r="FS125">
        <v>8</v>
      </c>
      <c r="FT125">
        <v>1837</v>
      </c>
      <c r="FW125">
        <v>8</v>
      </c>
      <c r="FX125">
        <v>1837</v>
      </c>
      <c r="FY125">
        <v>4.5</v>
      </c>
      <c r="FZ125">
        <v>1042.5</v>
      </c>
      <c r="GA125">
        <v>4.5</v>
      </c>
      <c r="GB125">
        <v>1042.5</v>
      </c>
      <c r="GC125">
        <v>3.6666666666666665</v>
      </c>
      <c r="GD125">
        <v>1438</v>
      </c>
      <c r="GE125">
        <v>3.0777777777777779</v>
      </c>
      <c r="GF125">
        <v>1006.5163398692811</v>
      </c>
      <c r="GG125">
        <v>0.5</v>
      </c>
      <c r="GH125">
        <v>1954</v>
      </c>
      <c r="GI125">
        <v>0.44444444444444442</v>
      </c>
      <c r="GJ125">
        <v>1330</v>
      </c>
      <c r="GK125">
        <v>0.22222222222222221</v>
      </c>
      <c r="GL125">
        <v>766</v>
      </c>
      <c r="GM125">
        <v>0.39285714285714285</v>
      </c>
      <c r="GN125">
        <v>1350</v>
      </c>
      <c r="GO125">
        <v>0.25</v>
      </c>
      <c r="GP125">
        <v>783</v>
      </c>
      <c r="GQ125">
        <v>0</v>
      </c>
      <c r="GS125">
        <v>0.1</v>
      </c>
      <c r="GT125">
        <v>346</v>
      </c>
      <c r="GU125">
        <v>0.1111111111111111</v>
      </c>
      <c r="GV125">
        <v>564.5</v>
      </c>
      <c r="GW125">
        <v>0.25454545454545452</v>
      </c>
      <c r="GX125">
        <v>1035.8</v>
      </c>
      <c r="GY125">
        <v>0.1</v>
      </c>
      <c r="GZ125">
        <v>339</v>
      </c>
      <c r="HA125">
        <v>0.1111111111111111</v>
      </c>
      <c r="HB125">
        <v>387</v>
      </c>
      <c r="HC125">
        <v>0</v>
      </c>
      <c r="HE125">
        <v>7.1428571428571425E-2</v>
      </c>
      <c r="HF125">
        <v>363</v>
      </c>
      <c r="HG125">
        <v>0.25</v>
      </c>
      <c r="HH125">
        <v>566</v>
      </c>
      <c r="HI125">
        <v>0.22222222222222221</v>
      </c>
      <c r="HJ125">
        <v>513</v>
      </c>
      <c r="HK125">
        <v>0</v>
      </c>
      <c r="HM125">
        <v>0.14814814814814814</v>
      </c>
      <c r="HN125">
        <v>539.5</v>
      </c>
      <c r="HO125">
        <v>0.10909090909090909</v>
      </c>
      <c r="HP125">
        <v>451.25</v>
      </c>
      <c r="HQ125">
        <v>0.18181818181818182</v>
      </c>
      <c r="HR125">
        <v>776</v>
      </c>
      <c r="HS125">
        <v>0</v>
      </c>
      <c r="HU125">
        <v>0</v>
      </c>
      <c r="HW125">
        <v>0.1111111111111111</v>
      </c>
      <c r="HX125">
        <v>110</v>
      </c>
      <c r="HY125">
        <v>3.5714285714285712E-2</v>
      </c>
      <c r="HZ125">
        <v>110</v>
      </c>
      <c r="IA125">
        <v>0</v>
      </c>
      <c r="IC125">
        <v>0</v>
      </c>
      <c r="IE125">
        <v>0</v>
      </c>
      <c r="IG125">
        <v>0</v>
      </c>
      <c r="II125">
        <v>1.8181818181818181E-2</v>
      </c>
      <c r="IJ125">
        <v>110</v>
      </c>
      <c r="IK125">
        <v>1.8181818181818181E-2</v>
      </c>
      <c r="IL125">
        <v>110</v>
      </c>
      <c r="IM125">
        <v>0.12727272727272726</v>
      </c>
      <c r="IN125">
        <v>709.4</v>
      </c>
      <c r="IQ125">
        <v>0</v>
      </c>
      <c r="IS125">
        <v>0</v>
      </c>
      <c r="IU125">
        <v>0</v>
      </c>
      <c r="IW125">
        <v>0.5</v>
      </c>
      <c r="IX125">
        <v>357</v>
      </c>
      <c r="IY125">
        <v>0</v>
      </c>
      <c r="JC125">
        <v>0.33333333333333331</v>
      </c>
      <c r="JD125">
        <v>357</v>
      </c>
      <c r="JE125">
        <v>0.2</v>
      </c>
      <c r="JF125">
        <v>357</v>
      </c>
      <c r="JI125">
        <v>0</v>
      </c>
      <c r="JK125">
        <v>0</v>
      </c>
      <c r="JM125">
        <v>0</v>
      </c>
      <c r="JO125">
        <v>0</v>
      </c>
      <c r="JQ125">
        <v>0</v>
      </c>
      <c r="JU125">
        <v>0</v>
      </c>
      <c r="JW125">
        <v>0</v>
      </c>
      <c r="JY125">
        <v>0.1</v>
      </c>
      <c r="JZ125">
        <v>357</v>
      </c>
      <c r="KC125">
        <v>0</v>
      </c>
      <c r="KE125">
        <v>0</v>
      </c>
      <c r="KG125">
        <v>0</v>
      </c>
      <c r="KI125">
        <v>0</v>
      </c>
      <c r="KK125">
        <v>0</v>
      </c>
      <c r="KO125">
        <v>0</v>
      </c>
      <c r="KQ125">
        <v>0</v>
      </c>
      <c r="KS125">
        <v>0</v>
      </c>
      <c r="KU125">
        <v>6.6666666666666666E-2</v>
      </c>
      <c r="KV125">
        <v>357</v>
      </c>
      <c r="KW125">
        <v>0.12222222222222222</v>
      </c>
      <c r="KX125">
        <v>677.36363636363637</v>
      </c>
      <c r="KY125" s="15">
        <f>Tabla2[[#This Row],[ROS_NUM_COR_COD_ROS_TG_NEG]]-Tabla2[[#This Row],[PAS_NUM_COR_COD_ROS_TG_NEG]]</f>
        <v>0.2</v>
      </c>
      <c r="KZ125" s="15">
        <f>Tabla2[[#This Row],[ROS_DUR_COR_COD_ROS_TG_NEG]]-Tabla2[[#This Row],[PAS_DUR_COR_COD_ROS_TG_NEG]]</f>
        <v>185</v>
      </c>
      <c r="LA125" s="15">
        <f>Tabla2[[#This Row],[ROS_NUM_COR_COD_ROS_TG_NEU]]-Tabla2[[#This Row],[PAS_NUM_COR_COD_ROS_TG_NEU]]</f>
        <v>-7.7777777777777779E-2</v>
      </c>
      <c r="LB125" s="15">
        <f>Tabla2[[#This Row],[ROS_DUR_COR_COD_ROS_TG_NEU]]-Tabla2[[#This Row],[PAS_DUR_COR_COD_ROS_TG_NEU]]</f>
        <v>-57.666666666666629</v>
      </c>
      <c r="LC125" s="15">
        <f>Tabla2[[#This Row],[ROS_NUM_COR_COD_ROS_TG_POS]]-Tabla2[[#This Row],[PAS_NUM_COR_COD_ROS_TG_POS]]</f>
        <v>-0.26315789473684209</v>
      </c>
      <c r="LD125" s="15">
        <f>Tabla2[[#This Row],[ROS_DUR_COR_COD_ROS_TG_POS]]-Tabla2[[#This Row],[PAS_DUR_COR_COD_ROS_TG_POS]]</f>
        <v>-412.66666666666669</v>
      </c>
      <c r="LE125" s="15">
        <f>Tabla2[[#This Row],[ROS_NUM_COR_COD_ROS_TG_TOT]]-Tabla2[[#This Row],[PAS_NUM_COR_COD_ROS_TG_TOT]]</f>
        <v>-5.524168236032645E-2</v>
      </c>
      <c r="LF125" s="15">
        <f>Tabla2[[#This Row],[ROS_DUR_COR_COD_ROS_TG_TOT]]-Tabla2[[#This Row],[PAS_DUR_COR_COD_ROS_TG_TOT]]</f>
        <v>63.642857142857167</v>
      </c>
      <c r="LG125" s="15">
        <f>Tabla2[[#This Row],[ROS_NUM_COR_COD_ESC_TG_NEG]]-Tabla2[[#This Row],[PAS_NUM_COR_COD_ESC_TG_NEG]]</f>
        <v>0.25</v>
      </c>
      <c r="LH125" s="15">
        <f>Tabla2[[#This Row],[ROS_DUR_COR_COD_ESC_TG_NEG]]-Tabla2[[#This Row],[PAS_DUR_COR_COD_ESC_TG_NEG]]</f>
        <v>783</v>
      </c>
      <c r="LI125" s="15">
        <f>Tabla2[[#This Row],[ROS_NUM_COR_COD_ESC_TG_NEU]]-Tabla2[[#This Row],[PAS_NUM_COR_COD_ESC_TG_NEU]]</f>
        <v>-0.3</v>
      </c>
      <c r="LJ125" s="15">
        <f>Tabla2[[#This Row],[ROS_NUM_COR_COD_ESC_TG_NEG]]-Tabla2[[#This Row],[PAS_NUM_COR_COD_ESC_TG_NEG]]</f>
        <v>0.25</v>
      </c>
      <c r="LK125" s="15">
        <f>Tabla2[[#This Row],[ROS_NUM_COR_COD_ESC_TG_POS]]-Tabla2[[#This Row],[PAS_NUM_COR_COD_ESC_TG_POS]]</f>
        <v>-0.4263157894736842</v>
      </c>
      <c r="LL125" s="15">
        <f>Tabla2[[#This Row],[ROS_DUR_COR_COD_ESC_TG_POS]]-Tabla2[[#This Row],[PAS_DUR_COR_COD_ESC_TG_POS]]</f>
        <v>-476</v>
      </c>
      <c r="LM125" s="15">
        <f>Tabla2[[#This Row],[ROS_NUM_COR_COD_ESC_TG_TOT]]-Tabla2[[#This Row],[PAS_NUM_COR_COD_ESC_TG_TOT]]</f>
        <v>-0.160075329566855</v>
      </c>
      <c r="LN125" s="15">
        <f>Tabla2[[#This Row],[ROS_DUR_COR_COD_ESC_TG_TOT]]-Tabla2[[#This Row],[PAS_DUR_COR_COD_ESC_TG_TOT]]</f>
        <v>-36.166666666666629</v>
      </c>
      <c r="LO125" s="15">
        <f>Tabla2[[#This Row],[PAS_NUM_COR_COD_ROS_TG_NEG]]-Tabla2[[#This Row],[ESC_NUM_COR_COD_ROS_TG_NEG]]</f>
        <v>-2.85</v>
      </c>
      <c r="LP125" s="15">
        <f>Tabla2[[#This Row],[PAS_DUR_COR_COD_ROS_TG_NEG]]-Tabla2[[#This Row],[ESC_DUR_COR_COD_ROS_TG_NEG]]</f>
        <v>-1050.1666666666667</v>
      </c>
      <c r="LQ125" s="15">
        <f>Tabla2[[#This Row],[PAS_NUM_COR_COD_ROS_TG_NEU]]-Tabla2[[#This Row],[ESC_NUM_COR_COD_ROS_TG_NEU]]</f>
        <v>-2.8111111111111113</v>
      </c>
      <c r="LR125" s="15">
        <f>Tabla2[[#This Row],[PAS_DUR_COR_COD_ROS_TG_NEU]]-Tabla2[[#This Row],[ESC_DUR_COR_COD_ROS_TG_NEU]]</f>
        <v>-618.19047619047626</v>
      </c>
      <c r="LS125" s="15">
        <f>Tabla2[[#This Row],[PAS_NUM_COR_COD_ROS_TG_POS]]-Tabla2[[#This Row],[ESC_NUM_COR_COD_ROS_TG_POS]]</f>
        <v>-3.9368421052631581</v>
      </c>
      <c r="LT125" s="15">
        <f>Tabla2[[#This Row],[PAS_DUR_COR_COD_ROS_TG_POS]]-Tabla2[[#This Row],[ESC_DUR_COR_COD_ROS_TG_POS]]</f>
        <v>-797.5333333333333</v>
      </c>
      <c r="LU125" s="15">
        <f>Tabla2[[#This Row],[PAS_NUM_COR_COD_ROS_TG_TOT]]-Tabla2[[#This Row],[ESC_NUM_COR_COD_ROS_TG_TOT]]</f>
        <v>-3.2104032729398013</v>
      </c>
      <c r="LV125" s="15">
        <f>Tabla2[[#This Row],[PAS_DUR_COR_COD_ROS_TG_TOT]]-Tabla2[[#This Row],[ESC_DUR_COR_COD_ROS_TG_TOT]]</f>
        <v>-785.49068322981361</v>
      </c>
      <c r="LW125" s="15">
        <f>Tabla2[[#This Row],[PAS_NUM_COR_COD_ESC_TG_NEG]]-Tabla2[[#This Row],[ESC_NUM_COR_COD_ESC_TG_NEG]]</f>
        <v>-3.6</v>
      </c>
      <c r="LX125" s="15">
        <f>Tabla2[[#This Row],[PAS_DUR_COR_COD_ESC_TG_NEG]]-Tabla2[[#This Row],[ESC_DUR_COR_COD_ESC_TG_NEG]]</f>
        <v>-1342.5</v>
      </c>
      <c r="LY125" s="15">
        <f>Tabla2[[#This Row],[PAS_NUM_COR_COD_ESC_TG_NEU]]-Tabla2[[#This Row],[ESC_NUM_COR_COD_ESC_TG_NEU]]</f>
        <v>-3.1444444444444448</v>
      </c>
      <c r="LZ125" s="15">
        <f>Tabla2[[#This Row],[PAS_DUR_COR_COD_ESC_TG_NEU]]-Tabla2[[#This Row],[ESC_DUR_COR_COD_ESC_TG_NEU]]</f>
        <v>-734.41666666666674</v>
      </c>
      <c r="MA125" s="15">
        <f>Tabla2[[#This Row],[PAS_NUM_COR_COD_ESC_TG_POS]]-Tabla2[[#This Row],[ESC_NUM_COR_COD_ESC_TG_POS]]</f>
        <v>-2.4736842105263159</v>
      </c>
      <c r="MB125" s="15">
        <f>Tabla2[[#This Row],[PAS_DUR_COR_COD_ESC_TG_POS]]-Tabla2[[#This Row],[ESC_DUR_COR_COD_ESC_TG_POS]]</f>
        <v>-106.88888888888891</v>
      </c>
      <c r="MC125" s="15">
        <f>Tabla2[[#This Row],[PAS_NUM_COR_COD_ESC_TG_TOT]]-Tabla2[[#This Row],[ESC_NUM_COR_COD_ESC_TG_TOT]]</f>
        <v>-3.0736411455289301</v>
      </c>
      <c r="MD125" s="15">
        <f>Tabla2[[#This Row],[PAS_DUR_COR_COD_ESC_TG_TOT]]-Tabla2[[#This Row],[ESC_DUR_COR_COD_ESC_TG_TOT]]</f>
        <v>-519.73333333333346</v>
      </c>
      <c r="ME125" s="42">
        <f>Tabla25[[#This Row],[PAS_NUM_COR_COD_ROS_TG_NEG]]-Tabla25[[#This Row],[PAS_NUM_COR_COD_ESC_TG_NEG]]</f>
        <v>0.05</v>
      </c>
      <c r="MF125" s="42">
        <f>Tabla25[[#This Row],[PAS_NUM_COR_COD_ROS_TG_NEU]]-Tabla25[[#This Row],[PAS_NUM_COR_COD_ESC_TG_NEU]]</f>
        <v>0</v>
      </c>
      <c r="MG125" s="42">
        <f>Tabla25[[#This Row],[PAS_NUM_COR_COD_ROS_TG_POS]]-Tabla25[[#This Row],[PAS_NUM_COR_COD_ESC_TG_POS]]</f>
        <v>-0.26315789473684209</v>
      </c>
      <c r="MH125" s="42">
        <f>Tabla25[[#This Row],[PAS_NUM_COR_COD_ROS_TG_TOT]]-Tabla25[[#This Row],[PAS_NUM_COR_COD_ESC_TG_TOT]]</f>
        <v>-6.7796610169491511E-2</v>
      </c>
      <c r="MI125" s="42">
        <f>Tabla25[[#This Row],[PAS_DUR_COR_COD_ROS_TG_NEG]]-Tabla25[[#This Row],[PAS_DUR_COR_COD_ESC_TG_NEG]]</f>
        <v>381</v>
      </c>
      <c r="MJ125" s="42">
        <f>Tabla25[[#This Row],[PAS_DUR_COR_COD_ROS_TG_NEU]]-Tabla25[[#This Row],[PAS_DUR_COR_COD_ESC_TG_NEU]]</f>
        <v>191.33333333333331</v>
      </c>
      <c r="MK125" s="42">
        <f>Tabla25[[#This Row],[PAS_DUR_COR_COD_ROS_TG_POS]]-Tabla25[[#This Row],[PAS_DUR_COR_COD_ESC_TG_POS]]</f>
        <v>-409.33333333333331</v>
      </c>
      <c r="ML125" s="42">
        <f>Tabla25[[#This Row],[PAS_DUR_COR_COD_ROS_TG_TOT]]-Tabla25[[#This Row],[PAS_DUR_COR_COD_ESC_TG_TOT]]</f>
        <v>-124.8095238095238</v>
      </c>
      <c r="MM125" s="44">
        <f>Tabla25[[#This Row],[ESC_NUM_COR_COD_ROS_TG_NEG]]-Tabla25[[#This Row],[ESC_NUM_COR_COD_ESC_TG_NEG]]</f>
        <v>-0.70000000000000018</v>
      </c>
      <c r="MN125" s="44">
        <f>Tabla25[[#This Row],[ESC_NUM_COR_COD_ROS_TG_NEU]]-Tabla25[[#This Row],[ESC_NUM_COR_COD_ESC_TG_NEU]]</f>
        <v>-0.33333333333333348</v>
      </c>
      <c r="MO125" s="44">
        <f>Tabla25[[#This Row],[ESC_NUM_COR_COD_ROS_TG_POS]]-Tabla25[[#This Row],[ESC_NUM_COR_COD_ESC_TG_POS]]</f>
        <v>1.2000000000000002</v>
      </c>
      <c r="MP125" s="44">
        <f>Tabla25[[#This Row],[ESC_NUM_COR_COD_ROS_TG_TOT]]-Tabla25[[#This Row],[ESC_NUM_COR_COD_ESC_TG_TOT]]</f>
        <v>6.8965517241379448E-2</v>
      </c>
      <c r="MQ125" s="44">
        <f>Tabla25[[#This Row],[ESC_DUR_COR_COD_ROS_TG_NEG]]-Tabla25[[#This Row],[ESC_DUR_COR_COD_ESC_TG_NEG]]</f>
        <v>88.666666666666742</v>
      </c>
      <c r="MR125" s="44">
        <f>Tabla25[[#This Row],[ESC_DUR_COR_COD_ROS_TG_NEU]]-Tabla25[[#This Row],[ESC_DUR_COR_COD_ESC_TG_NEU]]</f>
        <v>75.10714285714289</v>
      </c>
      <c r="MS125" s="44">
        <f>Tabla25[[#This Row],[ESC_DUR_COR_COD_ROS_TG_POS]]-Tabla25[[#This Row],[ESC_DUR_COR_COD_ESC_TG_POS]]</f>
        <v>281.31111111111113</v>
      </c>
      <c r="MT125" s="44">
        <f>Tabla25[[#This Row],[ESC_DUR_COR_COD_ROS_TG_TOT]]-Tabla25[[#This Row],[ESC_DUR_COR_COD_ESC_TG_TOT]]</f>
        <v>140.94782608695641</v>
      </c>
      <c r="MU125" s="47">
        <f>Tabla25[[#This Row],[ROS_NUM_COR_COD_ROS_TG_NEG]]-Tabla25[[#This Row],[ROS_NUM_COR_COD_ESC_TG_NEG]]</f>
        <v>0</v>
      </c>
      <c r="MV125" s="47">
        <f>Tabla25[[#This Row],[ROS_NUM_COR_COD_ROS_TG_NEU]]-Tabla25[[#This Row],[ROS_NUM_COR_COD_ESC_TG_NEU]]</f>
        <v>0.22222222222222221</v>
      </c>
      <c r="MW125" s="47">
        <f>Tabla25[[#This Row],[ROS_NUM_COR_COD_ROS_TG_POS]]-Tabla25[[#This Row],[ROS_NUM_COR_COD_ESC_TG_POS]]</f>
        <v>-0.1</v>
      </c>
      <c r="MX125" s="47">
        <f>Tabla25[[#This Row],[ROS_NUM_COR_COD_ROS_TG_TOT]]-Tabla25[[#This Row],[ROS_NUM_COR_COD_ESC_TG_TOT]]</f>
        <v>3.7037037037037035E-2</v>
      </c>
      <c r="MY125" s="47">
        <f>Tabla25[[#This Row],[ROS_DUR_COR_COD_ROS_TG_NEG]]-Tabla25[[#This Row],[ROS_DUR_COR_COD_ESC_TG_NEG]]</f>
        <v>-217</v>
      </c>
      <c r="MZ125" s="47">
        <f>Tabla25[[#This Row],[ROS_DUR_COR_COD_ROS_TG_NEU]]-Tabla25[[#This Row],[ROS_DUR_COR_COD_ESC_TG_NEU]]</f>
        <v>513</v>
      </c>
      <c r="NA125" s="47">
        <f>Tabla25[[#This Row],[ROS_DUR_COR_COD_ROS_TG_POS]]-Tabla25[[#This Row],[ROS_DUR_COR_COD_ESC_TG_POS]]</f>
        <v>-346</v>
      </c>
      <c r="NB125" s="47">
        <f>Tabla25[[#This Row],[ROS_DUR_COR_COD_ROS_TG_TOT]]-Tabla25[[#This Row],[ROS_DUR_COR_COD_ESC_TG_TOT]]</f>
        <v>-25</v>
      </c>
      <c r="NC125">
        <v>184</v>
      </c>
      <c r="ND125">
        <v>385</v>
      </c>
      <c r="NF125">
        <v>284.5</v>
      </c>
      <c r="NG125">
        <v>385</v>
      </c>
      <c r="NI125">
        <v>346</v>
      </c>
      <c r="NJ125">
        <v>365.5</v>
      </c>
      <c r="NK125">
        <v>267.16666666666669</v>
      </c>
      <c r="NL125">
        <v>298.42857142857144</v>
      </c>
      <c r="NM125">
        <v>313.7</v>
      </c>
      <c r="NN125">
        <v>296.91304347826087</v>
      </c>
      <c r="NO125">
        <v>211</v>
      </c>
      <c r="NP125">
        <v>270.875</v>
      </c>
      <c r="NQ125">
        <v>281.11111111111109</v>
      </c>
      <c r="NR125">
        <v>255.4</v>
      </c>
      <c r="NS125">
        <v>381</v>
      </c>
      <c r="NT125">
        <v>285.66666666666669</v>
      </c>
      <c r="NU125">
        <v>227</v>
      </c>
      <c r="NV125">
        <v>274.14285714285717</v>
      </c>
      <c r="NX125">
        <v>220</v>
      </c>
      <c r="NY125">
        <v>177.66666666666666</v>
      </c>
      <c r="NZ125">
        <v>198.83333333333334</v>
      </c>
      <c r="OA125" s="15">
        <f>Tabla2[[#This Row],[ROS_1DU_COR_COD_ROS_TG_NEG]]-Tabla2[[#This Row],[PAS_1DU_COR_COD_ROS_TG_NEG]]</f>
        <v>-197</v>
      </c>
      <c r="OB125" s="15">
        <f>Tabla2[[#This Row],[ROS_1DU_COR_COD_ROS_TG_NEU]]-Tabla2[[#This Row],[PAS_1DU_COR_COD_ROS_TG_NEU]]</f>
        <v>99.333333333333314</v>
      </c>
      <c r="OC125" s="15">
        <f>Tabla2[[#This Row],[ROS_1DU_COR_COD_ROS_TG_POS]]-Tabla2[[#This Row],[PAS_1DU_COR_COD_ROS_TG_POS]]</f>
        <v>-227</v>
      </c>
      <c r="OD125" s="15">
        <f>Tabla2[[#This Row],[ROS_1DU_COR_COD_ROS_TG_TOT]]-Tabla2[[#This Row],[PAS_1DU_COR_COD_ROS_TG_TOT]]</f>
        <v>10.357142857142833</v>
      </c>
      <c r="OE125" s="15">
        <f>Tabla2[[#This Row],[ROS_1DU_COR_COD_ESC_TG_NEG]]-Tabla2[[#This Row],[PAS_1DU_COR_COD_ESC_TG_NEG]]</f>
        <v>385</v>
      </c>
      <c r="OF125" s="15">
        <f>Tabla2[[#This Row],[ROS_1DU_COR_COD_ESC_TG_NEU]]-Tabla2[[#This Row],[PAS_1DU_COR_COD_ESC_TG_NEU]]</f>
        <v>-220</v>
      </c>
      <c r="OG125" s="15">
        <f>Tabla2[[#This Row],[ROS_1DU_COR_COD_ESC_TG_POS]]-Tabla2[[#This Row],[PAS_1DU_COR_COD_ESC_TG_POS]]</f>
        <v>168.33333333333334</v>
      </c>
      <c r="OH125" s="15">
        <f>Tabla2[[#This Row],[ROS_1DU_COR_COD_ESC_TG_TOT]]-Tabla2[[#This Row],[PAS_1DU_COR_COD_ESC_TG_TOT]]</f>
        <v>166.66666666666666</v>
      </c>
      <c r="OI125" s="15">
        <f>Tabla2[[#This Row],[PAS_1DU_COR_COD_ROS_TG_NEG]]-Tabla2[[#This Row],[ESC_1DU_COR_COD_ROS_TG_NEG]]</f>
        <v>113.83333333333331</v>
      </c>
      <c r="OJ125" s="15">
        <f>Tabla2[[#This Row],[PAS_1DU_COR_COD_ROS_TG_NEU]]-Tabla2[[#This Row],[ESC_1DU_COR_COD_ROS_TG_NEU]]</f>
        <v>-12.761904761904759</v>
      </c>
      <c r="OK125" s="15">
        <f>Tabla2[[#This Row],[PAS_1DU_COR_COD_ROS_TG_POS]]-Tabla2[[#This Row],[ESC_1DU_COR_COD_ROS_TG_POS]]</f>
        <v>-86.699999999999989</v>
      </c>
      <c r="OL125" s="15">
        <f>Tabla2[[#This Row],[PAS_1DU_COR_COD_ROS_TG_TOT]]-Tabla2[[#This Row],[ESC_1DU_COR_COD_ROS_TG_TOT]]</f>
        <v>-22.770186335403707</v>
      </c>
      <c r="OM125" s="15">
        <f>Tabla2[[#This Row],[PAS_1DU_COR_COD_ESC_TG_NEG]]-Tabla2[[#This Row],[ESC_1DU_COR_COD_ESC_TG_NEG]]</f>
        <v>-211</v>
      </c>
      <c r="ON125" s="15">
        <f>Tabla2[[#This Row],[PAS_1DU_COR_COD_ESC_TG_NEU]]-Tabla2[[#This Row],[ESC_1DU_COR_COD_ESC_TG_NEU]]</f>
        <v>-50.875</v>
      </c>
      <c r="OO125" s="15">
        <f>Tabla2[[#This Row],[PAS_1DU_COR_COD_ESC_TG_POS]]-Tabla2[[#This Row],[ESC_1DU_COR_COD_ESC_TG_POS]]</f>
        <v>-103.44444444444443</v>
      </c>
      <c r="OP125" s="15">
        <f>Tabla2[[#This Row],[PAS_1DU_COR_COD_ESC_TG_TOT]]-Tabla2[[#This Row],[ESC_1DU_COR_COD_ESC_TG_TOT]]</f>
        <v>-56.566666666666663</v>
      </c>
      <c r="OQ125" s="61">
        <v>-201</v>
      </c>
      <c r="OR125" s="62">
        <v>385</v>
      </c>
      <c r="OS125" s="62">
        <v>-346</v>
      </c>
      <c r="OT125" s="62">
        <v>-81</v>
      </c>
      <c r="OU125" s="62">
        <v>56.166666666666686</v>
      </c>
      <c r="OV125" s="62">
        <v>27.553571428571445</v>
      </c>
      <c r="OW125" s="62">
        <v>32.588888888888903</v>
      </c>
      <c r="OX125" s="62">
        <v>41.513043478260869</v>
      </c>
      <c r="OY125" s="62">
        <v>381</v>
      </c>
      <c r="OZ125" s="62">
        <v>65.666666666666686</v>
      </c>
      <c r="PA125" s="62">
        <v>49.333333333333343</v>
      </c>
      <c r="PB125" s="62">
        <v>75.309523809523824</v>
      </c>
    </row>
    <row r="126" spans="1:418" x14ac:dyDescent="0.3">
      <c r="A126" s="2" t="s">
        <v>124</v>
      </c>
      <c r="B126" s="2">
        <v>40</v>
      </c>
      <c r="C126" s="2">
        <v>2</v>
      </c>
      <c r="D126" s="2">
        <v>48</v>
      </c>
      <c r="E126">
        <v>2.4500000000000002</v>
      </c>
      <c r="F126">
        <v>797.2</v>
      </c>
      <c r="G126">
        <v>2.8888888888888888</v>
      </c>
      <c r="H126">
        <v>847.84615384615381</v>
      </c>
      <c r="I126">
        <v>3.263157894736842</v>
      </c>
      <c r="J126">
        <v>858.70588235294122</v>
      </c>
      <c r="K126">
        <v>2.8596491228070176</v>
      </c>
      <c r="L126">
        <v>835.06666666666672</v>
      </c>
      <c r="M126">
        <v>2.65</v>
      </c>
      <c r="N126">
        <v>731.38888888888891</v>
      </c>
      <c r="O126">
        <v>2.2777777777777777</v>
      </c>
      <c r="P126">
        <v>738.5</v>
      </c>
      <c r="Q126">
        <v>2.6315789473684212</v>
      </c>
      <c r="R126">
        <v>769.8125</v>
      </c>
      <c r="S126">
        <v>2.5263157894736841</v>
      </c>
      <c r="T126">
        <v>746.60869565217388</v>
      </c>
      <c r="U126">
        <v>2.692982456140351</v>
      </c>
      <c r="V126">
        <v>790.35164835164835</v>
      </c>
      <c r="W126">
        <v>1.6</v>
      </c>
      <c r="X126">
        <v>440.76470588235293</v>
      </c>
      <c r="Y126">
        <v>1.6111111111111112</v>
      </c>
      <c r="Z126">
        <v>426.2</v>
      </c>
      <c r="AA126">
        <v>1.2105263157894737</v>
      </c>
      <c r="AB126">
        <v>331.8235294117647</v>
      </c>
      <c r="AC126">
        <v>1.4736842105263157</v>
      </c>
      <c r="AD126">
        <v>398.51020408163265</v>
      </c>
      <c r="AE126">
        <v>1.4736842105263157</v>
      </c>
      <c r="AF126">
        <v>398.51020408163265</v>
      </c>
      <c r="AG126">
        <v>2.2865497076023393</v>
      </c>
      <c r="AH126">
        <v>653.20714285714291</v>
      </c>
      <c r="AK126">
        <v>3</v>
      </c>
      <c r="AL126">
        <v>671</v>
      </c>
      <c r="AM126">
        <v>1</v>
      </c>
      <c r="AN126">
        <v>93</v>
      </c>
      <c r="AO126">
        <v>2.3333333333333335</v>
      </c>
      <c r="AP126">
        <v>478.33333333333331</v>
      </c>
      <c r="AS126">
        <v>2</v>
      </c>
      <c r="AT126">
        <v>1089</v>
      </c>
      <c r="AU126">
        <v>0</v>
      </c>
      <c r="AW126">
        <v>1.3333333333333333</v>
      </c>
      <c r="AX126">
        <v>1089</v>
      </c>
      <c r="AY126">
        <v>1.8333333333333333</v>
      </c>
      <c r="AZ126">
        <v>631</v>
      </c>
      <c r="BC126">
        <v>2.5</v>
      </c>
      <c r="BD126">
        <v>508</v>
      </c>
      <c r="BE126">
        <v>3</v>
      </c>
      <c r="BF126">
        <v>799</v>
      </c>
      <c r="BG126">
        <v>2.6666666666666665</v>
      </c>
      <c r="BH126">
        <v>605</v>
      </c>
      <c r="BI126">
        <v>2.6666666666666665</v>
      </c>
      <c r="BJ126">
        <v>605</v>
      </c>
      <c r="BK126">
        <v>2.1111111111111112</v>
      </c>
      <c r="BL126">
        <v>619.85714285714289</v>
      </c>
      <c r="BM126">
        <v>2.2777777777777777</v>
      </c>
      <c r="BN126">
        <v>651.61904761904759</v>
      </c>
      <c r="BO126">
        <v>3</v>
      </c>
      <c r="BP126">
        <v>749.75</v>
      </c>
      <c r="BQ126">
        <v>2.5</v>
      </c>
      <c r="BR126">
        <v>621</v>
      </c>
      <c r="BS126">
        <v>2.4</v>
      </c>
      <c r="BT126">
        <v>822.25</v>
      </c>
      <c r="BU126">
        <v>2.6333333333333333</v>
      </c>
      <c r="BV126">
        <v>731</v>
      </c>
      <c r="BW126">
        <v>2.4</v>
      </c>
      <c r="BX126">
        <v>758.75</v>
      </c>
      <c r="BY126">
        <v>3.2</v>
      </c>
      <c r="BZ126">
        <v>763.9</v>
      </c>
      <c r="CA126">
        <v>4.2222222222222223</v>
      </c>
      <c r="CB126">
        <v>1247.375</v>
      </c>
      <c r="CC126">
        <v>3.2413793103448274</v>
      </c>
      <c r="CD126">
        <v>911.07692307692309</v>
      </c>
      <c r="CE126">
        <v>2.9322033898305087</v>
      </c>
      <c r="CF126">
        <v>824.64</v>
      </c>
      <c r="CG126">
        <v>1.7</v>
      </c>
      <c r="CH126">
        <v>725.5</v>
      </c>
      <c r="CI126">
        <v>3</v>
      </c>
      <c r="CJ126">
        <v>816.66666666666663</v>
      </c>
      <c r="CK126">
        <v>2.5</v>
      </c>
      <c r="CL126">
        <v>727.33333333333337</v>
      </c>
      <c r="CM126">
        <v>2.4</v>
      </c>
      <c r="CN126">
        <v>760.375</v>
      </c>
      <c r="CO126">
        <v>3.3</v>
      </c>
      <c r="CP126">
        <v>1056.25</v>
      </c>
      <c r="CQ126">
        <v>2.7</v>
      </c>
      <c r="CR126">
        <v>807.125</v>
      </c>
      <c r="CS126">
        <v>1.2222222222222223</v>
      </c>
      <c r="CT126">
        <v>724</v>
      </c>
      <c r="CU126">
        <v>2.4482758620689653</v>
      </c>
      <c r="CV126">
        <v>890.15</v>
      </c>
      <c r="CW126">
        <v>2.4237288135593222</v>
      </c>
      <c r="CX126">
        <v>819.36363636363637</v>
      </c>
      <c r="CY126">
        <v>2.6779661016949152</v>
      </c>
      <c r="CZ126">
        <v>822.17021276595744</v>
      </c>
      <c r="DA126">
        <v>1.8</v>
      </c>
      <c r="DB126">
        <v>493.55555555555554</v>
      </c>
      <c r="DC126">
        <v>2</v>
      </c>
      <c r="DD126">
        <v>529</v>
      </c>
      <c r="DE126">
        <v>1.2</v>
      </c>
      <c r="DF126">
        <v>468.71428571428572</v>
      </c>
      <c r="DG126">
        <v>1.6666666666666667</v>
      </c>
      <c r="DH126">
        <v>498.125</v>
      </c>
      <c r="DI126">
        <v>1.9</v>
      </c>
      <c r="DJ126">
        <v>645.875</v>
      </c>
      <c r="DK126">
        <v>1.8</v>
      </c>
      <c r="DL126">
        <v>475.5</v>
      </c>
      <c r="DM126">
        <v>2.2222222222222223</v>
      </c>
      <c r="DN126">
        <v>634.11111111111109</v>
      </c>
      <c r="DO126">
        <v>1.9655172413793103</v>
      </c>
      <c r="DP126">
        <v>578.85185185185185</v>
      </c>
      <c r="DQ126">
        <v>1.8135593220338984</v>
      </c>
      <c r="DR126">
        <v>540.86274509803923</v>
      </c>
      <c r="DS126">
        <v>1.8135593220338984</v>
      </c>
      <c r="DT126">
        <v>540.86274509803923</v>
      </c>
      <c r="DU126">
        <v>2.3898305084745761</v>
      </c>
      <c r="DV126">
        <v>723.2275862068966</v>
      </c>
      <c r="EI126">
        <v>5</v>
      </c>
      <c r="EJ126">
        <v>1360</v>
      </c>
      <c r="EK126">
        <v>5</v>
      </c>
      <c r="EL126">
        <v>1360</v>
      </c>
      <c r="EM126">
        <v>5</v>
      </c>
      <c r="EN126">
        <v>1360</v>
      </c>
      <c r="FA126">
        <v>1</v>
      </c>
      <c r="FB126">
        <v>207</v>
      </c>
      <c r="FC126">
        <v>1</v>
      </c>
      <c r="FD126">
        <v>207</v>
      </c>
      <c r="FE126">
        <v>1</v>
      </c>
      <c r="FF126">
        <v>207</v>
      </c>
      <c r="FG126">
        <v>3</v>
      </c>
      <c r="FH126">
        <v>783.5</v>
      </c>
      <c r="FU126">
        <v>3</v>
      </c>
      <c r="FV126">
        <v>752</v>
      </c>
      <c r="FW126">
        <v>3</v>
      </c>
      <c r="FX126">
        <v>752</v>
      </c>
      <c r="FY126">
        <v>3</v>
      </c>
      <c r="FZ126">
        <v>752</v>
      </c>
      <c r="GA126">
        <v>3</v>
      </c>
      <c r="GB126">
        <v>752</v>
      </c>
      <c r="GC126">
        <v>3</v>
      </c>
      <c r="GD126">
        <v>773</v>
      </c>
      <c r="GE126">
        <v>2.4</v>
      </c>
      <c r="GF126">
        <v>724.23648648648646</v>
      </c>
      <c r="GG126">
        <v>1.4</v>
      </c>
      <c r="GH126">
        <v>437</v>
      </c>
      <c r="GI126">
        <v>2.3333333333333335</v>
      </c>
      <c r="GJ126">
        <v>571.5</v>
      </c>
      <c r="GK126">
        <v>1.7777777777777777</v>
      </c>
      <c r="GL126">
        <v>459.16666666666669</v>
      </c>
      <c r="GM126">
        <v>1.8214285714285714</v>
      </c>
      <c r="GN126">
        <v>494.57142857142856</v>
      </c>
      <c r="GO126">
        <v>2.1428571428571428</v>
      </c>
      <c r="GP126">
        <v>440.5</v>
      </c>
      <c r="GQ126">
        <v>1.2222222222222223</v>
      </c>
      <c r="GR126">
        <v>681.75</v>
      </c>
      <c r="GS126">
        <v>2.2222222222222223</v>
      </c>
      <c r="GT126">
        <v>581.71428571428567</v>
      </c>
      <c r="GU126">
        <v>1.84</v>
      </c>
      <c r="GV126">
        <v>555.41176470588232</v>
      </c>
      <c r="GW126">
        <v>1.8301886792452831</v>
      </c>
      <c r="GX126">
        <v>521.78947368421052</v>
      </c>
      <c r="GY126">
        <v>4</v>
      </c>
      <c r="GZ126">
        <v>1166.4444444444443</v>
      </c>
      <c r="HA126">
        <v>2.7777777777777777</v>
      </c>
      <c r="HB126">
        <v>713.875</v>
      </c>
      <c r="HC126">
        <v>3.8888888888888888</v>
      </c>
      <c r="HD126">
        <v>860.55555555555554</v>
      </c>
      <c r="HE126">
        <v>3.5714285714285716</v>
      </c>
      <c r="HF126">
        <v>921.30769230769226</v>
      </c>
      <c r="HG126">
        <v>2.5714285714285716</v>
      </c>
      <c r="HH126">
        <v>710.83333333333337</v>
      </c>
      <c r="HI126">
        <v>3.2222222222222223</v>
      </c>
      <c r="HJ126">
        <v>722</v>
      </c>
      <c r="HK126">
        <v>3.1111111111111112</v>
      </c>
      <c r="HL126">
        <v>698.11111111111109</v>
      </c>
      <c r="HM126">
        <v>3</v>
      </c>
      <c r="HN126">
        <v>710.25</v>
      </c>
      <c r="HO126">
        <v>3.3018867924528301</v>
      </c>
      <c r="HP126">
        <v>820</v>
      </c>
      <c r="HQ126">
        <v>2.5660377358490565</v>
      </c>
      <c r="HR126">
        <v>691.22727272727275</v>
      </c>
      <c r="HS126">
        <v>1.3</v>
      </c>
      <c r="HT126">
        <v>418.875</v>
      </c>
      <c r="HU126">
        <v>2.1111111111111112</v>
      </c>
      <c r="HV126">
        <v>336</v>
      </c>
      <c r="HW126">
        <v>1.3333333333333333</v>
      </c>
      <c r="HX126">
        <v>424.57142857142856</v>
      </c>
      <c r="HY126">
        <v>1.5714285714285714</v>
      </c>
      <c r="HZ126">
        <v>391.78260869565219</v>
      </c>
      <c r="IA126">
        <v>1.8571428571428572</v>
      </c>
      <c r="IB126">
        <v>569.6</v>
      </c>
      <c r="IC126">
        <v>1.3333333333333333</v>
      </c>
      <c r="ID126">
        <v>382.42857142857144</v>
      </c>
      <c r="IE126">
        <v>1.2222222222222223</v>
      </c>
      <c r="IF126">
        <v>361.57142857142856</v>
      </c>
      <c r="IG126">
        <v>1.44</v>
      </c>
      <c r="IH126">
        <v>424</v>
      </c>
      <c r="II126">
        <v>1.5094339622641511</v>
      </c>
      <c r="IJ126">
        <v>406.35714285714283</v>
      </c>
      <c r="IK126">
        <v>1.5094339622641511</v>
      </c>
      <c r="IL126">
        <v>406.35714285714283</v>
      </c>
      <c r="IM126">
        <v>2.2138364779874213</v>
      </c>
      <c r="IN126">
        <v>599.19230769230774</v>
      </c>
      <c r="IQ126">
        <v>3</v>
      </c>
      <c r="IR126">
        <v>810</v>
      </c>
      <c r="IS126">
        <v>6</v>
      </c>
      <c r="IT126">
        <v>1588</v>
      </c>
      <c r="IU126">
        <v>4.5</v>
      </c>
      <c r="IV126">
        <v>1199</v>
      </c>
      <c r="IW126">
        <v>1.6666666666666667</v>
      </c>
      <c r="IX126">
        <v>481.33333333333331</v>
      </c>
      <c r="IY126">
        <v>3</v>
      </c>
      <c r="IZ126">
        <v>808</v>
      </c>
      <c r="JA126">
        <v>0</v>
      </c>
      <c r="JC126">
        <v>1.6</v>
      </c>
      <c r="JD126">
        <v>563</v>
      </c>
      <c r="JE126">
        <v>2.4285714285714284</v>
      </c>
      <c r="JF126">
        <v>775</v>
      </c>
      <c r="JI126">
        <v>3</v>
      </c>
      <c r="JJ126">
        <v>629</v>
      </c>
      <c r="JK126">
        <v>1</v>
      </c>
      <c r="JL126">
        <v>109</v>
      </c>
      <c r="JM126">
        <v>2</v>
      </c>
      <c r="JN126">
        <v>369</v>
      </c>
      <c r="JO126">
        <v>2.6666666666666665</v>
      </c>
      <c r="JP126">
        <v>587.66666666666663</v>
      </c>
      <c r="JQ126">
        <v>1</v>
      </c>
      <c r="JR126">
        <v>201</v>
      </c>
      <c r="JS126">
        <v>6</v>
      </c>
      <c r="JT126">
        <v>996</v>
      </c>
      <c r="JU126">
        <v>3</v>
      </c>
      <c r="JV126">
        <v>592</v>
      </c>
      <c r="JW126">
        <v>2.7142857142857144</v>
      </c>
      <c r="JX126">
        <v>528.28571428571433</v>
      </c>
      <c r="JY126">
        <v>2.5714285714285716</v>
      </c>
      <c r="JZ126">
        <v>642.15384615384619</v>
      </c>
      <c r="KC126">
        <v>0</v>
      </c>
      <c r="KE126">
        <v>1</v>
      </c>
      <c r="KF126">
        <v>168</v>
      </c>
      <c r="KG126">
        <v>0.5</v>
      </c>
      <c r="KH126">
        <v>168</v>
      </c>
      <c r="KI126">
        <v>2.6666666666666665</v>
      </c>
      <c r="KJ126">
        <v>537</v>
      </c>
      <c r="KK126">
        <v>1</v>
      </c>
      <c r="KL126">
        <v>163</v>
      </c>
      <c r="KM126">
        <v>2</v>
      </c>
      <c r="KN126">
        <v>414</v>
      </c>
      <c r="KO126">
        <v>2.2000000000000002</v>
      </c>
      <c r="KP126">
        <v>437.6</v>
      </c>
      <c r="KQ126">
        <v>1.7142857142857142</v>
      </c>
      <c r="KR126">
        <v>392.66666666666669</v>
      </c>
      <c r="KS126">
        <v>1.7142857142857142</v>
      </c>
      <c r="KT126">
        <v>392.66666666666669</v>
      </c>
      <c r="KU126">
        <v>2.2857142857142856</v>
      </c>
      <c r="KV126">
        <v>563.36842105263156</v>
      </c>
      <c r="KW126">
        <v>2.2222222222222223</v>
      </c>
      <c r="KX126">
        <v>594.62416107382546</v>
      </c>
      <c r="KY126" s="15">
        <f>Tabla2[[#This Row],[ROS_NUM_COR_COD_ROS_TG_NEG]]-Tabla2[[#This Row],[PAS_NUM_COR_COD_ROS_TG_NEG]]</f>
        <v>-7.8571428571428292E-2</v>
      </c>
      <c r="KZ126" s="15">
        <f>Tabla2[[#This Row],[ROS_DUR_COR_COD_ROS_TG_NEG]]-Tabla2[[#This Row],[PAS_DUR_COR_COD_ROS_TG_NEG]]</f>
        <v>-20.555555555555543</v>
      </c>
      <c r="LA126" s="15">
        <f>Tabla2[[#This Row],[ROS_NUM_COR_COD_ROS_TG_NEU]]-Tabla2[[#This Row],[PAS_NUM_COR_COD_ROS_TG_NEU]]</f>
        <v>0.94444444444444464</v>
      </c>
      <c r="LB126" s="15">
        <f>Tabla2[[#This Row],[ROS_DUR_COR_COD_ROS_TG_NEU]]-Tabla2[[#This Row],[PAS_DUR_COR_COD_ROS_TG_NEU]]</f>
        <v>-16.5</v>
      </c>
      <c r="LC126" s="15">
        <f>Tabla2[[#This Row],[ROS_NUM_COR_COD_ROS_TG_POS]]-Tabla2[[#This Row],[PAS_NUM_COR_COD_ROS_TG_POS]]</f>
        <v>0.47953216374268992</v>
      </c>
      <c r="LD126" s="15">
        <f>Tabla2[[#This Row],[ROS_DUR_COR_COD_ROS_TG_POS]]-Tabla2[[#This Row],[PAS_DUR_COR_COD_ROS_TG_POS]]</f>
        <v>-71.701388888888914</v>
      </c>
      <c r="LE126" s="15">
        <f>Tabla2[[#This Row],[ROS_NUM_COR_COD_ROS_TG_TOT]]-Tabla2[[#This Row],[PAS_NUM_COR_COD_ROS_TG_TOT]]</f>
        <v>0.47368421052631593</v>
      </c>
      <c r="LF126" s="15">
        <f>Tabla2[[#This Row],[ROS_DUR_COR_COD_ROS_TG_TOT]]-Tabla2[[#This Row],[PAS_DUR_COR_COD_ROS_TG_TOT]]</f>
        <v>-36.358695652173878</v>
      </c>
      <c r="LG126" s="15">
        <f>Tabla2[[#This Row],[ROS_NUM_COR_COD_ESC_TG_NEG]]-Tabla2[[#This Row],[PAS_NUM_COR_COD_ESC_TG_NEG]]</f>
        <v>-0.30714285714285738</v>
      </c>
      <c r="LH126" s="15">
        <f>Tabla2[[#This Row],[ROS_DUR_COR_COD_ESC_TG_NEG]]-Tabla2[[#This Row],[PAS_DUR_COR_COD_ESC_TG_NEG]]</f>
        <v>-356.70000000000005</v>
      </c>
      <c r="LI126" s="15">
        <f>Tabla2[[#This Row],[ROS_NUM_COR_COD_ESC_TG_NEU]]-Tabla2[[#This Row],[PAS_NUM_COR_COD_ESC_TG_NEU]]</f>
        <v>-1.6666666666666665</v>
      </c>
      <c r="LJ126" s="15">
        <f>Tabla2[[#This Row],[ROS_NUM_COR_COD_ESC_TG_NEG]]-Tabla2[[#This Row],[PAS_NUM_COR_COD_ESC_TG_NEG]]</f>
        <v>-0.30714285714285738</v>
      </c>
      <c r="LK126" s="15">
        <f>Tabla2[[#This Row],[ROS_NUM_COR_COD_ESC_TG_POS]]-Tabla2[[#This Row],[PAS_NUM_COR_COD_ESC_TG_POS]]</f>
        <v>-1.0409356725146197</v>
      </c>
      <c r="LL126" s="15">
        <f>Tabla2[[#This Row],[ROS_DUR_COR_COD_ESC_TG_POS]]-Tabla2[[#This Row],[PAS_DUR_COR_COD_ESC_TG_POS]]</f>
        <v>-276.99159663865555</v>
      </c>
      <c r="LM126" s="15">
        <f>Tabla2[[#This Row],[ROS_NUM_COR_COD_ESC_TG_TOT]]-Tabla2[[#This Row],[PAS_NUM_COR_COD_ESC_TG_TOT]]</f>
        <v>-1.0196491228070175</v>
      </c>
      <c r="LN126" s="15">
        <f>Tabla2[[#This Row],[ROS_DUR_COR_COD_ESC_TG_TOT]]-Tabla2[[#This Row],[PAS_DUR_COR_COD_ESC_TG_TOT]]</f>
        <v>-279.6549019607844</v>
      </c>
      <c r="LO126" s="15">
        <f>Tabla2[[#This Row],[PAS_NUM_COR_COD_ROS_TG_NEG]]-Tabla2[[#This Row],[ESC_NUM_COR_COD_ROS_TG_NEG]]</f>
        <v>-0.64999999999999991</v>
      </c>
      <c r="LP126" s="15">
        <f>Tabla2[[#This Row],[PAS_DUR_COR_COD_ROS_TG_NEG]]-Tabla2[[#This Row],[ESC_DUR_COR_COD_ROS_TG_NEG]]</f>
        <v>-324.86111111111109</v>
      </c>
      <c r="LQ126" s="15">
        <f>Tabla2[[#This Row],[PAS_NUM_COR_COD_ROS_TG_NEU]]-Tabla2[[#This Row],[ESC_NUM_COR_COD_ROS_TG_NEU]]</f>
        <v>-0.4222222222222225</v>
      </c>
      <c r="LR126" s="15">
        <f>Tabla2[[#This Row],[PAS_DUR_COR_COD_ROS_TG_NEU]]-Tabla2[[#This Row],[ESC_DUR_COR_COD_ROS_TG_NEU]]</f>
        <v>-68.625</v>
      </c>
      <c r="LS126" s="15">
        <f>Tabla2[[#This Row],[PAS_NUM_COR_COD_ROS_TG_POS]]-Tabla2[[#This Row],[ESC_NUM_COR_COD_ROS_TG_POS]]</f>
        <v>1.4093567251461989</v>
      </c>
      <c r="LT126" s="15">
        <f>Tabla2[[#This Row],[PAS_DUR_COR_COD_ROS_TG_POS]]-Tabla2[[#This Row],[ESC_DUR_COR_COD_ROS_TG_POS]]</f>
        <v>45.8125</v>
      </c>
      <c r="LU126" s="15">
        <f>Tabla2[[#This Row],[PAS_NUM_COR_COD_ROS_TG_TOT]]-Tabla2[[#This Row],[ESC_NUM_COR_COD_ROS_TG_TOT]]</f>
        <v>7.8039927404718767E-2</v>
      </c>
      <c r="LV126" s="15">
        <f>Tabla2[[#This Row],[PAS_DUR_COR_COD_ROS_TG_TOT]]-Tabla2[[#This Row],[ESC_DUR_COR_COD_ROS_TG_TOT]]</f>
        <v>-143.5413043478261</v>
      </c>
      <c r="LW126" s="15">
        <f>Tabla2[[#This Row],[PAS_NUM_COR_COD_ESC_TG_NEG]]-Tabla2[[#This Row],[ESC_NUM_COR_COD_ESC_TG_NEG]]</f>
        <v>5.0000000000000266E-2</v>
      </c>
      <c r="LX126" s="15">
        <f>Tabla2[[#This Row],[PAS_DUR_COR_COD_ESC_TG_NEG]]-Tabla2[[#This Row],[ESC_DUR_COR_COD_ESC_TG_NEG]]</f>
        <v>38.450000000000045</v>
      </c>
      <c r="LY126" s="15">
        <f>Tabla2[[#This Row],[PAS_NUM_COR_COD_ESC_TG_NEU]]-Tabla2[[#This Row],[ESC_NUM_COR_COD_ESC_TG_NEU]]</f>
        <v>-0.31111111111111134</v>
      </c>
      <c r="LZ126" s="15">
        <f>Tabla2[[#This Row],[PAS_DUR_COR_COD_ESC_TG_NEU]]-Tabla2[[#This Row],[ESC_DUR_COR_COD_ESC_TG_NEU]]</f>
        <v>83.946153846153834</v>
      </c>
      <c r="MA126" s="15">
        <f>Tabla2[[#This Row],[PAS_NUM_COR_COD_ESC_TG_POS]]-Tabla2[[#This Row],[ESC_NUM_COR_COD_ESC_TG_POS]]</f>
        <v>-0.95906432748538029</v>
      </c>
      <c r="MB126" s="15">
        <f>Tabla2[[#This Row],[PAS_DUR_COR_COD_ESC_TG_POS]]-Tabla2[[#This Row],[ESC_DUR_COR_COD_ESC_TG_POS]]</f>
        <v>-388.66911764705878</v>
      </c>
      <c r="MC126" s="15">
        <f>Tabla2[[#This Row],[PAS_NUM_COR_COD_ESC_TG_TOT]]-Tabla2[[#This Row],[ESC_NUM_COR_COD_ESC_TG_TOT]]</f>
        <v>-0.38173018753780985</v>
      </c>
      <c r="MD126" s="15">
        <f>Tabla2[[#This Row],[PAS_DUR_COR_COD_ESC_TG_TOT]]-Tabla2[[#This Row],[ESC_DUR_COR_COD_ESC_TG_TOT]]</f>
        <v>-76.010256410256375</v>
      </c>
      <c r="ME126" s="42">
        <f>Tabla25[[#This Row],[PAS_NUM_COR_COD_ROS_TG_NEG]]-Tabla25[[#This Row],[PAS_NUM_COR_COD_ESC_TG_NEG]]</f>
        <v>0.19999999999999973</v>
      </c>
      <c r="MF126" s="42">
        <f>Tabla25[[#This Row],[PAS_NUM_COR_COD_ROS_TG_NEU]]-Tabla25[[#This Row],[PAS_NUM_COR_COD_ESC_TG_NEU]]</f>
        <v>-0.61111111111111116</v>
      </c>
      <c r="MG126" s="42">
        <f>Tabla25[[#This Row],[PAS_NUM_COR_COD_ROS_TG_POS]]-Tabla25[[#This Row],[PAS_NUM_COR_COD_ESC_TG_POS]]</f>
        <v>-0.6315789473684208</v>
      </c>
      <c r="MH126" s="42">
        <f>Tabla25[[#This Row],[PAS_NUM_COR_COD_ROS_TG_TOT]]-Tabla25[[#This Row],[PAS_NUM_COR_COD_ESC_TG_TOT]]</f>
        <v>-0.33333333333333348</v>
      </c>
      <c r="MI126" s="42">
        <f>Tabla25[[#This Row],[PAS_DUR_COR_COD_ROS_TG_NEG]]-Tabla25[[#This Row],[PAS_DUR_COR_COD_ESC_TG_NEG]]</f>
        <v>-65.811111111111131</v>
      </c>
      <c r="MJ126" s="42">
        <f>Tabla25[[#This Row],[PAS_DUR_COR_COD_ROS_TG_NEU]]-Tabla25[[#This Row],[PAS_DUR_COR_COD_ESC_TG_NEU]]</f>
        <v>-109.34615384615381</v>
      </c>
      <c r="MK126" s="42">
        <f>Tabla25[[#This Row],[PAS_DUR_COR_COD_ROS_TG_POS]]-Tabla25[[#This Row],[PAS_DUR_COR_COD_ESC_TG_POS]]</f>
        <v>-88.893382352941217</v>
      </c>
      <c r="ML126" s="42">
        <f>Tabla25[[#This Row],[PAS_DUR_COR_COD_ROS_TG_TOT]]-Tabla25[[#This Row],[PAS_DUR_COR_COD_ESC_TG_TOT]]</f>
        <v>-88.457971014492841</v>
      </c>
      <c r="MM126" s="44">
        <f>Tabla25[[#This Row],[ESC_NUM_COR_COD_ROS_TG_NEG]]-Tabla25[[#This Row],[ESC_NUM_COR_COD_ESC_TG_NEG]]</f>
        <v>0.89999999999999991</v>
      </c>
      <c r="MN126" s="44">
        <f>Tabla25[[#This Row],[ESC_NUM_COR_COD_ROS_TG_NEU]]-Tabla25[[#This Row],[ESC_NUM_COR_COD_ESC_TG_NEU]]</f>
        <v>-0.5</v>
      </c>
      <c r="MO126" s="44">
        <f>Tabla25[[#This Row],[ESC_NUM_COR_COD_ROS_TG_POS]]-Tabla25[[#This Row],[ESC_NUM_COR_COD_ESC_TG_POS]]</f>
        <v>-3</v>
      </c>
      <c r="MP126" s="44">
        <f>Tabla25[[#This Row],[ESC_NUM_COR_COD_ROS_TG_TOT]]-Tabla25[[#This Row],[ESC_NUM_COR_COD_ESC_TG_TOT]]</f>
        <v>-0.7931034482758621</v>
      </c>
      <c r="MQ126" s="44">
        <f>Tabla25[[#This Row],[ESC_DUR_COR_COD_ROS_TG_NEG]]-Tabla25[[#This Row],[ESC_DUR_COR_COD_ESC_TG_NEG]]</f>
        <v>297.5</v>
      </c>
      <c r="MR126" s="44">
        <f>Tabla25[[#This Row],[ESC_DUR_COR_COD_ROS_TG_NEU]]-Tabla25[[#This Row],[ESC_DUR_COR_COD_ESC_TG_NEU]]</f>
        <v>43.225000000000023</v>
      </c>
      <c r="MS126" s="44">
        <f>Tabla25[[#This Row],[ESC_DUR_COR_COD_ROS_TG_POS]]-Tabla25[[#This Row],[ESC_DUR_COR_COD_ESC_TG_POS]]</f>
        <v>-523.375</v>
      </c>
      <c r="MT126" s="44">
        <f>Tabla25[[#This Row],[ESC_DUR_COR_COD_ROS_TG_TOT]]-Tabla25[[#This Row],[ESC_DUR_COR_COD_ESC_TG_TOT]]</f>
        <v>-20.926923076923117</v>
      </c>
      <c r="MU126" s="47">
        <f>Tabla25[[#This Row],[ROS_NUM_COR_COD_ROS_TG_NEG]]-Tabla25[[#This Row],[ROS_NUM_COR_COD_ESC_TG_NEG]]</f>
        <v>0.42857142857142883</v>
      </c>
      <c r="MV126" s="47">
        <f>Tabla25[[#This Row],[ROS_NUM_COR_COD_ROS_TG_NEU]]-Tabla25[[#This Row],[ROS_NUM_COR_COD_ESC_TG_NEU]]</f>
        <v>2</v>
      </c>
      <c r="MW126" s="47">
        <f>Tabla25[[#This Row],[ROS_NUM_COR_COD_ROS_TG_POS]]-Tabla25[[#This Row],[ROS_NUM_COR_COD_ESC_TG_POS]]</f>
        <v>0.88888888888888884</v>
      </c>
      <c r="MX126" s="47">
        <f>Tabla25[[#This Row],[ROS_NUM_COR_COD_ROS_TG_TOT]]-Tabla25[[#This Row],[ROS_NUM_COR_COD_ESC_TG_TOT]]</f>
        <v>1.1599999999999999</v>
      </c>
      <c r="MY126" s="47">
        <f>Tabla25[[#This Row],[ROS_DUR_COR_COD_ROS_TG_NEG]]-Tabla25[[#This Row],[ROS_DUR_COR_COD_ESC_TG_NEG]]</f>
        <v>270.33333333333337</v>
      </c>
      <c r="MZ126" s="47">
        <f>Tabla25[[#This Row],[ROS_DUR_COR_COD_ROS_TG_NEU]]-Tabla25[[#This Row],[ROS_DUR_COR_COD_ESC_TG_NEU]]</f>
        <v>40.25</v>
      </c>
      <c r="NA126" s="47">
        <f>Tabla25[[#This Row],[ROS_DUR_COR_COD_ROS_TG_POS]]-Tabla25[[#This Row],[ROS_DUR_COR_COD_ESC_TG_POS]]</f>
        <v>116.39682539682542</v>
      </c>
      <c r="NB126" s="47">
        <f>Tabla25[[#This Row],[ROS_DUR_COR_COD_ROS_TG_TOT]]-Tabla25[[#This Row],[ROS_DUR_COR_COD_ESC_TG_TOT]]</f>
        <v>154.83823529411768</v>
      </c>
      <c r="NC126">
        <v>246.5</v>
      </c>
      <c r="ND126">
        <v>191.77777777777777</v>
      </c>
      <c r="NE126">
        <v>244.66666666666666</v>
      </c>
      <c r="NF126">
        <v>225.29166666666666</v>
      </c>
      <c r="NG126">
        <v>181.83333333333334</v>
      </c>
      <c r="NH126">
        <v>271.75</v>
      </c>
      <c r="NI126">
        <v>267.42857142857144</v>
      </c>
      <c r="NJ126">
        <v>238.23529411764707</v>
      </c>
      <c r="NK126">
        <v>243.625</v>
      </c>
      <c r="NL126">
        <v>232.75</v>
      </c>
      <c r="NM126">
        <v>331.25</v>
      </c>
      <c r="NN126">
        <v>256.8</v>
      </c>
      <c r="NO126">
        <v>287.75</v>
      </c>
      <c r="NP126">
        <v>256.2</v>
      </c>
      <c r="NQ126">
        <v>203</v>
      </c>
      <c r="NR126">
        <v>249.53846153846155</v>
      </c>
      <c r="NS126">
        <v>205.66666666666666</v>
      </c>
      <c r="NT126">
        <v>200.58333333333334</v>
      </c>
      <c r="NU126">
        <v>242</v>
      </c>
      <c r="NV126">
        <v>216.97826086956522</v>
      </c>
      <c r="NW126">
        <v>210.26666666666668</v>
      </c>
      <c r="NX126">
        <v>215</v>
      </c>
      <c r="NY126">
        <v>252.94117647058823</v>
      </c>
      <c r="NZ126">
        <v>227.75555555555556</v>
      </c>
      <c r="OA126" s="15">
        <f>Tabla2[[#This Row],[ROS_1DU_COR_COD_ROS_TG_NEG]]-Tabla2[[#This Row],[PAS_1DU_COR_COD_ROS_TG_NEG]]</f>
        <v>40.833333333333343</v>
      </c>
      <c r="OB126" s="15">
        <f>Tabla2[[#This Row],[ROS_1DU_COR_COD_ROS_TG_NEU]]-Tabla2[[#This Row],[PAS_1DU_COR_COD_ROS_TG_NEU]]</f>
        <v>-8.8055555555555713</v>
      </c>
      <c r="OC126" s="15">
        <f>Tabla2[[#This Row],[ROS_1DU_COR_COD_ROS_TG_POS]]-Tabla2[[#This Row],[PAS_1DU_COR_COD_ROS_TG_POS]]</f>
        <v>2.6666666666666572</v>
      </c>
      <c r="OD126" s="15">
        <f>Tabla2[[#This Row],[ROS_1DU_COR_COD_ROS_TG_TOT]]-Tabla2[[#This Row],[PAS_1DU_COR_COD_ROS_TG_TOT]]</f>
        <v>8.3134057971014386</v>
      </c>
      <c r="OE126" s="15">
        <f>Tabla2[[#This Row],[ROS_1DU_COR_COD_ESC_TG_NEG]]-Tabla2[[#This Row],[PAS_1DU_COR_COD_ESC_TG_NEG]]</f>
        <v>-28.433333333333337</v>
      </c>
      <c r="OF126" s="15">
        <f>Tabla2[[#This Row],[ROS_1DU_COR_COD_ESC_TG_NEU]]-Tabla2[[#This Row],[PAS_1DU_COR_COD_ESC_TG_NEU]]</f>
        <v>56.75</v>
      </c>
      <c r="OG126" s="15">
        <f>Tabla2[[#This Row],[ROS_1DU_COR_COD_ESC_TG_POS]]-Tabla2[[#This Row],[PAS_1DU_COR_COD_ESC_TG_POS]]</f>
        <v>14.487394957983213</v>
      </c>
      <c r="OH126" s="15">
        <f>Tabla2[[#This Row],[ROS_1DU_COR_COD_ESC_TG_TOT]]-Tabla2[[#This Row],[PAS_1DU_COR_COD_ESC_TG_TOT]]</f>
        <v>10.479738562091512</v>
      </c>
      <c r="OI126" s="15">
        <f>Tabla2[[#This Row],[PAS_1DU_COR_COD_ROS_TG_NEG]]-Tabla2[[#This Row],[ESC_1DU_COR_COD_ROS_TG_NEG]]</f>
        <v>-37.958333333333343</v>
      </c>
      <c r="OJ126" s="15">
        <f>Tabla2[[#This Row],[PAS_1DU_COR_COD_ROS_TG_NEU]]-Tabla2[[#This Row],[ESC_1DU_COR_COD_ROS_TG_NEU]]</f>
        <v>-32.166666666666657</v>
      </c>
      <c r="OK126" s="15">
        <f>Tabla2[[#This Row],[PAS_1DU_COR_COD_ROS_TG_POS]]-Tabla2[[#This Row],[ESC_1DU_COR_COD_ROS_TG_POS]]</f>
        <v>-89.25</v>
      </c>
      <c r="OL126" s="15">
        <f>Tabla2[[#This Row],[PAS_1DU_COR_COD_ROS_TG_TOT]]-Tabla2[[#This Row],[ESC_1DU_COR_COD_ROS_TG_TOT]]</f>
        <v>-39.821739130434793</v>
      </c>
      <c r="OM126" s="15">
        <f>Tabla2[[#This Row],[PAS_1DU_COR_COD_ESC_TG_NEG]]-Tabla2[[#This Row],[ESC_1DU_COR_COD_ESC_TG_NEG]]</f>
        <v>-77.48333333333332</v>
      </c>
      <c r="ON126" s="15">
        <f>Tabla2[[#This Row],[PAS_1DU_COR_COD_ESC_TG_NEU]]-Tabla2[[#This Row],[ESC_1DU_COR_COD_ESC_TG_NEU]]</f>
        <v>-41.199999999999989</v>
      </c>
      <c r="OO126" s="15">
        <f>Tabla2[[#This Row],[PAS_1DU_COR_COD_ESC_TG_POS]]-Tabla2[[#This Row],[ESC_1DU_COR_COD_ESC_TG_POS]]</f>
        <v>49.941176470588232</v>
      </c>
      <c r="OP126" s="15">
        <f>Tabla2[[#This Row],[PAS_1DU_COR_COD_ESC_TG_TOT]]-Tabla2[[#This Row],[ESC_1DU_COR_COD_ESC_TG_TOT]]</f>
        <v>-21.782905982905987</v>
      </c>
      <c r="OQ126" s="61">
        <v>64.666666666666657</v>
      </c>
      <c r="OR126" s="62">
        <v>-79.972222222222229</v>
      </c>
      <c r="OS126" s="62">
        <v>-22.761904761904788</v>
      </c>
      <c r="OT126" s="62">
        <v>-12.943627450980415</v>
      </c>
      <c r="OU126" s="62">
        <v>-44.125</v>
      </c>
      <c r="OV126" s="62">
        <v>-23.449999999999989</v>
      </c>
      <c r="OW126" s="62">
        <v>128.25</v>
      </c>
      <c r="OX126" s="62">
        <v>7.2615384615384642</v>
      </c>
      <c r="OY126" s="62">
        <v>-4.6000000000000227</v>
      </c>
      <c r="OZ126" s="62">
        <v>-14.416666666666657</v>
      </c>
      <c r="PA126" s="62">
        <v>-10.941176470588232</v>
      </c>
      <c r="PB126" s="62">
        <v>-10.777294685990341</v>
      </c>
    </row>
    <row r="127" spans="1:418" x14ac:dyDescent="0.3">
      <c r="A127" s="4" t="s">
        <v>125</v>
      </c>
      <c r="B127" s="2">
        <v>40</v>
      </c>
      <c r="C127" s="2">
        <v>2</v>
      </c>
      <c r="D127" s="2">
        <v>44</v>
      </c>
      <c r="E127">
        <v>3.1578947368421053</v>
      </c>
      <c r="F127">
        <v>897.4</v>
      </c>
      <c r="G127">
        <v>2.6842105263157894</v>
      </c>
      <c r="H127">
        <v>1098.8181818181818</v>
      </c>
      <c r="I127">
        <v>2.95</v>
      </c>
      <c r="J127">
        <v>723.33333333333337</v>
      </c>
      <c r="K127">
        <v>2.9310344827586206</v>
      </c>
      <c r="L127">
        <v>876.5454545454545</v>
      </c>
      <c r="M127">
        <v>2.6842105263157894</v>
      </c>
      <c r="N127">
        <v>742.5333333333333</v>
      </c>
      <c r="O127">
        <v>2.4210526315789473</v>
      </c>
      <c r="P127">
        <v>741.14285714285711</v>
      </c>
      <c r="Q127">
        <v>2</v>
      </c>
      <c r="R127">
        <v>639.76923076923072</v>
      </c>
      <c r="S127">
        <v>2.3620689655172415</v>
      </c>
      <c r="T127">
        <v>710.26190476190482</v>
      </c>
      <c r="U127">
        <v>2.646551724137931</v>
      </c>
      <c r="V127">
        <v>795.33720930232562</v>
      </c>
      <c r="W127">
        <v>1.736842105263158</v>
      </c>
      <c r="X127">
        <v>521.64285714285711</v>
      </c>
      <c r="Y127">
        <v>1.4736842105263157</v>
      </c>
      <c r="Z127">
        <v>406.84615384615387</v>
      </c>
      <c r="AA127">
        <v>1.4</v>
      </c>
      <c r="AB127">
        <v>397.38461538461536</v>
      </c>
      <c r="AC127">
        <v>1.5344827586206897</v>
      </c>
      <c r="AD127">
        <v>443.95</v>
      </c>
      <c r="AE127">
        <v>1.5344827586206897</v>
      </c>
      <c r="AF127">
        <v>443.95</v>
      </c>
      <c r="AG127">
        <v>2.2758620689655173</v>
      </c>
      <c r="AH127">
        <v>683.78571428571433</v>
      </c>
      <c r="AI127">
        <v>0</v>
      </c>
      <c r="AK127">
        <v>6</v>
      </c>
      <c r="AL127">
        <v>1314</v>
      </c>
      <c r="AO127">
        <v>3</v>
      </c>
      <c r="AP127">
        <v>1314</v>
      </c>
      <c r="AQ127">
        <v>5</v>
      </c>
      <c r="AR127">
        <v>1138</v>
      </c>
      <c r="AS127">
        <v>2</v>
      </c>
      <c r="AT127">
        <v>295</v>
      </c>
      <c r="AW127">
        <v>3.5</v>
      </c>
      <c r="AX127">
        <v>716.5</v>
      </c>
      <c r="AY127">
        <v>3.25</v>
      </c>
      <c r="AZ127">
        <v>915.66666666666663</v>
      </c>
      <c r="BA127">
        <v>0</v>
      </c>
      <c r="BC127">
        <v>5</v>
      </c>
      <c r="BD127">
        <v>1290</v>
      </c>
      <c r="BG127">
        <v>2.5</v>
      </c>
      <c r="BH127">
        <v>1290</v>
      </c>
      <c r="BI127">
        <v>2.5</v>
      </c>
      <c r="BJ127">
        <v>1290</v>
      </c>
      <c r="BK127">
        <v>3</v>
      </c>
      <c r="BL127">
        <v>1009.25</v>
      </c>
      <c r="BM127">
        <v>2.2999999999999998</v>
      </c>
      <c r="BN127">
        <v>693.8</v>
      </c>
      <c r="BO127">
        <v>2.5</v>
      </c>
      <c r="BP127">
        <v>714.57142857142856</v>
      </c>
      <c r="BQ127">
        <v>2.875</v>
      </c>
      <c r="BR127">
        <v>1342.6</v>
      </c>
      <c r="BS127">
        <v>3.7777777777777777</v>
      </c>
      <c r="BT127">
        <v>1021.875</v>
      </c>
      <c r="BU127">
        <v>3.08</v>
      </c>
      <c r="BV127">
        <v>994.5</v>
      </c>
      <c r="BW127">
        <v>4</v>
      </c>
      <c r="BX127">
        <v>1012</v>
      </c>
      <c r="BY127">
        <v>3.1666666666666665</v>
      </c>
      <c r="BZ127">
        <v>1179.25</v>
      </c>
      <c r="CA127">
        <v>3.1666666666666665</v>
      </c>
      <c r="CB127">
        <v>1306.5</v>
      </c>
      <c r="CC127">
        <v>3.4444444444444446</v>
      </c>
      <c r="CD127">
        <v>1143.9285714285713</v>
      </c>
      <c r="CE127">
        <v>3.2325581395348837</v>
      </c>
      <c r="CF127">
        <v>1056.0294117647059</v>
      </c>
      <c r="CG127">
        <v>2.5</v>
      </c>
      <c r="CH127">
        <v>884.16666666666663</v>
      </c>
      <c r="CI127">
        <v>2.125</v>
      </c>
      <c r="CJ127">
        <v>984</v>
      </c>
      <c r="CK127">
        <v>2.1111111111111112</v>
      </c>
      <c r="CL127">
        <v>931.4</v>
      </c>
      <c r="CM127">
        <v>2.2400000000000002</v>
      </c>
      <c r="CN127">
        <v>926.5333333333333</v>
      </c>
      <c r="CO127">
        <v>2</v>
      </c>
      <c r="CP127">
        <v>1334.5</v>
      </c>
      <c r="CQ127">
        <v>2.8333333333333335</v>
      </c>
      <c r="CR127">
        <v>968.2</v>
      </c>
      <c r="CS127">
        <v>2.1666666666666665</v>
      </c>
      <c r="CT127">
        <v>1196</v>
      </c>
      <c r="CU127">
        <v>2.3333333333333335</v>
      </c>
      <c r="CV127">
        <v>1109.8</v>
      </c>
      <c r="CW127">
        <v>2.2790697674418605</v>
      </c>
      <c r="CX127">
        <v>999.84</v>
      </c>
      <c r="CY127">
        <v>2.7558139534883721</v>
      </c>
      <c r="CZ127">
        <v>1032.2203389830509</v>
      </c>
      <c r="DA127">
        <v>1.875</v>
      </c>
      <c r="DB127">
        <v>540.5</v>
      </c>
      <c r="DC127">
        <v>1.25</v>
      </c>
      <c r="DD127">
        <v>646.5</v>
      </c>
      <c r="DE127">
        <v>2.3333333333333335</v>
      </c>
      <c r="DF127">
        <v>658</v>
      </c>
      <c r="DG127">
        <v>1.84</v>
      </c>
      <c r="DH127">
        <v>616.27777777777783</v>
      </c>
      <c r="DI127">
        <v>1.6666666666666667</v>
      </c>
      <c r="DJ127">
        <v>538.4</v>
      </c>
      <c r="DK127">
        <v>1.6666666666666667</v>
      </c>
      <c r="DL127">
        <v>762.5</v>
      </c>
      <c r="DM127">
        <v>1.5</v>
      </c>
      <c r="DN127">
        <v>459.4</v>
      </c>
      <c r="DO127">
        <v>1.6111111111111112</v>
      </c>
      <c r="DP127">
        <v>574.21428571428567</v>
      </c>
      <c r="DQ127">
        <v>1.7441860465116279</v>
      </c>
      <c r="DR127">
        <v>597.875</v>
      </c>
      <c r="DS127">
        <v>1.7441860465116279</v>
      </c>
      <c r="DT127">
        <v>597.875</v>
      </c>
      <c r="DU127">
        <v>2.4186046511627906</v>
      </c>
      <c r="DV127">
        <v>879.4835164835165</v>
      </c>
      <c r="DW127">
        <v>5.5</v>
      </c>
      <c r="DX127">
        <v>1324.5</v>
      </c>
      <c r="DY127">
        <v>0</v>
      </c>
      <c r="EA127">
        <v>0</v>
      </c>
      <c r="EC127">
        <v>2.2000000000000002</v>
      </c>
      <c r="ED127">
        <v>1324.5</v>
      </c>
      <c r="EE127">
        <v>2</v>
      </c>
      <c r="EF127">
        <v>1285.5</v>
      </c>
      <c r="EG127">
        <v>6</v>
      </c>
      <c r="EH127">
        <v>1420.25</v>
      </c>
      <c r="EI127">
        <v>2.75</v>
      </c>
      <c r="EJ127">
        <v>1324</v>
      </c>
      <c r="EK127">
        <v>3.5833333333333335</v>
      </c>
      <c r="EL127">
        <v>1362.5</v>
      </c>
      <c r="EM127">
        <v>3.1764705882352939</v>
      </c>
      <c r="EN127">
        <v>1354.9</v>
      </c>
      <c r="EO127">
        <v>0</v>
      </c>
      <c r="EQ127">
        <v>5</v>
      </c>
      <c r="ER127">
        <v>1013.5</v>
      </c>
      <c r="ES127">
        <v>8</v>
      </c>
      <c r="ET127">
        <v>1761</v>
      </c>
      <c r="EU127">
        <v>3.6</v>
      </c>
      <c r="EV127">
        <v>1262.6666666666667</v>
      </c>
      <c r="EW127">
        <v>3.5</v>
      </c>
      <c r="EX127">
        <v>919.25</v>
      </c>
      <c r="EY127">
        <v>1.25</v>
      </c>
      <c r="EZ127">
        <v>1022</v>
      </c>
      <c r="FA127">
        <v>2.75</v>
      </c>
      <c r="FB127">
        <v>1115.5</v>
      </c>
      <c r="FC127">
        <v>2.5</v>
      </c>
      <c r="FD127">
        <v>990</v>
      </c>
      <c r="FE127">
        <v>2.8235294117647061</v>
      </c>
      <c r="FF127">
        <v>1071.8</v>
      </c>
      <c r="FG127">
        <v>3</v>
      </c>
      <c r="FH127">
        <v>1213.3499999999999</v>
      </c>
      <c r="FI127">
        <v>2.5</v>
      </c>
      <c r="FJ127">
        <v>532.5</v>
      </c>
      <c r="FK127">
        <v>4</v>
      </c>
      <c r="FL127">
        <v>794.5</v>
      </c>
      <c r="FM127">
        <v>1</v>
      </c>
      <c r="FN127">
        <v>400</v>
      </c>
      <c r="FO127">
        <v>2.8</v>
      </c>
      <c r="FP127">
        <v>610.79999999999995</v>
      </c>
      <c r="FQ127">
        <v>1.75</v>
      </c>
      <c r="FR127">
        <v>778</v>
      </c>
      <c r="FS127">
        <v>1.25</v>
      </c>
      <c r="FT127">
        <v>470</v>
      </c>
      <c r="FU127">
        <v>3.25</v>
      </c>
      <c r="FV127">
        <v>784.5</v>
      </c>
      <c r="FW127">
        <v>2.0833333333333335</v>
      </c>
      <c r="FX127">
        <v>688.2</v>
      </c>
      <c r="FY127">
        <v>2.2941176470588234</v>
      </c>
      <c r="FZ127">
        <v>662.4</v>
      </c>
      <c r="GA127">
        <v>2.2941176470588234</v>
      </c>
      <c r="GB127">
        <v>662.4</v>
      </c>
      <c r="GC127">
        <v>2.7647058823529411</v>
      </c>
      <c r="GD127">
        <v>977.2285714285714</v>
      </c>
      <c r="GE127">
        <v>2.5166666666666666</v>
      </c>
      <c r="GF127">
        <v>906.6349206349206</v>
      </c>
      <c r="GG127">
        <v>3.4444444444444446</v>
      </c>
      <c r="GH127">
        <v>952.71428571428567</v>
      </c>
      <c r="GI127">
        <v>4.2</v>
      </c>
      <c r="GJ127">
        <v>1430.5714285714287</v>
      </c>
      <c r="GK127">
        <v>4.2222222222222223</v>
      </c>
      <c r="GL127">
        <v>1287.4285714285713</v>
      </c>
      <c r="GM127">
        <v>3.9642857142857144</v>
      </c>
      <c r="GN127">
        <v>1223.5714285714287</v>
      </c>
      <c r="GO127">
        <v>2.8888888888888888</v>
      </c>
      <c r="GP127">
        <v>1100.8333333333333</v>
      </c>
      <c r="GQ127">
        <v>2.1</v>
      </c>
      <c r="GR127">
        <v>586.25</v>
      </c>
      <c r="GS127">
        <v>1.7</v>
      </c>
      <c r="GT127">
        <v>914</v>
      </c>
      <c r="GU127">
        <v>2.2068965517241379</v>
      </c>
      <c r="GV127">
        <v>835</v>
      </c>
      <c r="GW127">
        <v>3.0701754385964914</v>
      </c>
      <c r="GX127">
        <v>1039</v>
      </c>
      <c r="GY127">
        <v>3.8888888888888888</v>
      </c>
      <c r="GZ127">
        <v>1337.1428571428571</v>
      </c>
      <c r="HA127">
        <v>3.1</v>
      </c>
      <c r="HB127">
        <v>809.28571428571433</v>
      </c>
      <c r="HC127">
        <v>3.7777777777777777</v>
      </c>
      <c r="HD127">
        <v>1019.6666666666666</v>
      </c>
      <c r="HE127">
        <v>3.5714285714285716</v>
      </c>
      <c r="HF127">
        <v>1057.1500000000001</v>
      </c>
      <c r="HG127">
        <v>3.6666666666666665</v>
      </c>
      <c r="HH127">
        <v>1584.8333333333333</v>
      </c>
      <c r="HI127">
        <v>4.5999999999999996</v>
      </c>
      <c r="HJ127">
        <v>1304.5555555555557</v>
      </c>
      <c r="HK127">
        <v>4.8</v>
      </c>
      <c r="HL127">
        <v>1560.375</v>
      </c>
      <c r="HM127">
        <v>4.3793103448275863</v>
      </c>
      <c r="HN127">
        <v>1466.6521739130435</v>
      </c>
      <c r="HO127">
        <v>3.9824561403508771</v>
      </c>
      <c r="HP127">
        <v>1276.1860465116279</v>
      </c>
      <c r="HQ127">
        <v>3.5263157894736841</v>
      </c>
      <c r="HR127">
        <v>1161.8795180722891</v>
      </c>
      <c r="HS127">
        <v>2.2222222222222223</v>
      </c>
      <c r="HT127">
        <v>600.875</v>
      </c>
      <c r="HU127">
        <v>1.7</v>
      </c>
      <c r="HV127">
        <v>568.85714285714289</v>
      </c>
      <c r="HW127">
        <v>1.5555555555555556</v>
      </c>
      <c r="HX127">
        <v>452.57142857142856</v>
      </c>
      <c r="HY127">
        <v>1.8214285714285714</v>
      </c>
      <c r="HZ127">
        <v>543.5</v>
      </c>
      <c r="IA127">
        <v>1.6666666666666667</v>
      </c>
      <c r="IB127">
        <v>476.75</v>
      </c>
      <c r="IC127">
        <v>1</v>
      </c>
      <c r="ID127">
        <v>338</v>
      </c>
      <c r="IE127">
        <v>2.2000000000000002</v>
      </c>
      <c r="IF127">
        <v>587.625</v>
      </c>
      <c r="IG127">
        <v>1.6206896551724137</v>
      </c>
      <c r="IH127">
        <v>467.45833333333331</v>
      </c>
      <c r="II127">
        <v>1.7192982456140351</v>
      </c>
      <c r="IJ127">
        <v>503.82608695652175</v>
      </c>
      <c r="IK127">
        <v>1.7192982456140351</v>
      </c>
      <c r="IL127">
        <v>503.82608695652175</v>
      </c>
      <c r="IM127">
        <v>2.9239766081871346</v>
      </c>
      <c r="IN127">
        <v>927.22480620155034</v>
      </c>
      <c r="IO127">
        <v>0</v>
      </c>
      <c r="IS127">
        <v>7</v>
      </c>
      <c r="IT127">
        <v>1445</v>
      </c>
      <c r="IU127">
        <v>3.5</v>
      </c>
      <c r="IV127">
        <v>1445</v>
      </c>
      <c r="IW127">
        <v>6</v>
      </c>
      <c r="IX127">
        <v>1536</v>
      </c>
      <c r="JC127">
        <v>6</v>
      </c>
      <c r="JD127">
        <v>1536</v>
      </c>
      <c r="JE127">
        <v>4.333333333333333</v>
      </c>
      <c r="JF127">
        <v>1490.5</v>
      </c>
      <c r="JG127">
        <v>7</v>
      </c>
      <c r="JH127">
        <v>1985</v>
      </c>
      <c r="JK127">
        <v>0</v>
      </c>
      <c r="JM127">
        <v>3.5</v>
      </c>
      <c r="JN127">
        <v>1985</v>
      </c>
      <c r="JO127">
        <v>0</v>
      </c>
      <c r="JU127">
        <v>0</v>
      </c>
      <c r="JW127">
        <v>2.3333333333333335</v>
      </c>
      <c r="JX127">
        <v>1985</v>
      </c>
      <c r="JY127">
        <v>3.3333333333333335</v>
      </c>
      <c r="JZ127">
        <v>1655.3333333333333</v>
      </c>
      <c r="KA127">
        <v>2</v>
      </c>
      <c r="KB127">
        <v>535</v>
      </c>
      <c r="KE127">
        <v>1</v>
      </c>
      <c r="KF127">
        <v>150</v>
      </c>
      <c r="KG127">
        <v>1.5</v>
      </c>
      <c r="KH127">
        <v>342.5</v>
      </c>
      <c r="KI127">
        <v>2</v>
      </c>
      <c r="KJ127">
        <v>296</v>
      </c>
      <c r="KO127">
        <v>2</v>
      </c>
      <c r="KP127">
        <v>296</v>
      </c>
      <c r="KQ127">
        <v>1.6666666666666667</v>
      </c>
      <c r="KR127">
        <v>327</v>
      </c>
      <c r="KS127">
        <v>1.6666666666666667</v>
      </c>
      <c r="KT127">
        <v>327</v>
      </c>
      <c r="KU127">
        <v>2.7777777777777777</v>
      </c>
      <c r="KV127">
        <v>991.16666666666663</v>
      </c>
      <c r="KW127">
        <v>2.9166666666666665</v>
      </c>
      <c r="KX127">
        <v>930.06666666666672</v>
      </c>
      <c r="KY127" s="15">
        <f>Tabla2[[#This Row],[ROS_NUM_COR_COD_ROS_TG_NEG]]-Tabla2[[#This Row],[PAS_NUM_COR_COD_ROS_TG_NEG]]</f>
        <v>0.98245614035087714</v>
      </c>
      <c r="KZ127" s="15">
        <f>Tabla2[[#This Row],[ROS_DUR_COR_COD_ROS_TG_NEG]]-Tabla2[[#This Row],[PAS_DUR_COR_COD_ROS_TG_NEG]]</f>
        <v>842.3</v>
      </c>
      <c r="LA127" s="15">
        <f>Tabla2[[#This Row],[ROS_NUM_COR_COD_ROS_TG_NEU]]-Tabla2[[#This Row],[PAS_NUM_COR_COD_ROS_TG_NEU]]</f>
        <v>2.1789473684210523</v>
      </c>
      <c r="LB127" s="15">
        <f>Tabla2[[#This Row],[ROS_DUR_COR_COD_ROS_TG_NEU]]-Tabla2[[#This Row],[PAS_DUR_COR_COD_ROS_TG_NEU]]</f>
        <v>563.41269841269855</v>
      </c>
      <c r="LC127" s="15">
        <f>Tabla2[[#This Row],[ROS_NUM_COR_COD_ROS_TG_POS]]-Tabla2[[#This Row],[PAS_NUM_COR_COD_ROS_TG_POS]]</f>
        <v>2.8</v>
      </c>
      <c r="LD127" s="15">
        <f>Tabla2[[#This Row],[ROS_DUR_COR_COD_ROS_TG_POS]]-Tabla2[[#This Row],[PAS_DUR_COR_COD_ROS_TG_POS]]</f>
        <v>920.60576923076928</v>
      </c>
      <c r="LE127" s="15">
        <f>Tabla2[[#This Row],[ROS_NUM_COR_COD_ROS_TG_TOT]]-Tabla2[[#This Row],[PAS_NUM_COR_COD_ROS_TG_TOT]]</f>
        <v>2.0172413793103448</v>
      </c>
      <c r="LF127" s="15">
        <f>Tabla2[[#This Row],[ROS_DUR_COR_COD_ROS_TG_TOT]]-Tabla2[[#This Row],[PAS_DUR_COR_COD_ROS_TG_TOT]]</f>
        <v>756.39026915113868</v>
      </c>
      <c r="LG127" s="15">
        <f>Tabla2[[#This Row],[ROS_NUM_COR_COD_ESC_TG_NEG]]-Tabla2[[#This Row],[PAS_NUM_COR_COD_ESC_TG_NEG]]</f>
        <v>-0.26900584795321647</v>
      </c>
      <c r="LH127" s="15">
        <f>Tabla2[[#This Row],[ROS_DUR_COR_COD_ESC_TG_NEG]]-Tabla2[[#This Row],[PAS_DUR_COR_COD_ESC_TG_NEG]]</f>
        <v>203.43333333333328</v>
      </c>
      <c r="LI127" s="15">
        <f>Tabla2[[#This Row],[ROS_NUM_COR_COD_ESC_TG_NEU]]-Tabla2[[#This Row],[PAS_NUM_COR_COD_ESC_TG_NEU]]</f>
        <v>-0.58421052631578929</v>
      </c>
      <c r="LJ127" s="15">
        <f>Tabla2[[#This Row],[ROS_NUM_COR_COD_ESC_TG_NEG]]-Tabla2[[#This Row],[PAS_NUM_COR_COD_ESC_TG_NEG]]</f>
        <v>-0.26900584795321647</v>
      </c>
      <c r="LK127" s="15">
        <f>Tabla2[[#This Row],[ROS_NUM_COR_COD_ESC_TG_POS]]-Tabla2[[#This Row],[PAS_NUM_COR_COD_ESC_TG_POS]]</f>
        <v>-1.2500000000000002</v>
      </c>
      <c r="LL127" s="15">
        <f>Tabla2[[#This Row],[ROS_DUR_COR_COD_ESC_TG_POS]]-Tabla2[[#This Row],[PAS_DUR_COR_COD_ESC_TG_POS]]</f>
        <v>190.66666666666663</v>
      </c>
      <c r="LM127" s="15">
        <f>Tabla2[[#This Row],[ROS_NUM_COR_COD_ESC_TG_TOT]]-Tabla2[[#This Row],[PAS_NUM_COR_COD_ESC_TG_TOT]]</f>
        <v>-0.72413793103448265</v>
      </c>
      <c r="LN127" s="15">
        <f>Tabla2[[#This Row],[ROS_DUR_COR_COD_ESC_TG_TOT]]-Tabla2[[#This Row],[PAS_DUR_COR_COD_ESC_TG_TOT]]</f>
        <v>-41.545454545454504</v>
      </c>
      <c r="LO127" s="15">
        <f>Tabla2[[#This Row],[PAS_NUM_COR_COD_ROS_TG_NEG]]-Tabla2[[#This Row],[ESC_NUM_COR_COD_ROS_TG_NEG]]</f>
        <v>0.68421052631578938</v>
      </c>
      <c r="LP127" s="15">
        <f>Tabla2[[#This Row],[PAS_DUR_COR_COD_ROS_TG_NEG]]-Tabla2[[#This Row],[ESC_DUR_COR_COD_ROS_TG_NEG]]</f>
        <v>-591.9666666666667</v>
      </c>
      <c r="LQ127" s="15">
        <f>Tabla2[[#This Row],[PAS_NUM_COR_COD_ROS_TG_NEU]]-Tabla2[[#This Row],[ESC_NUM_COR_COD_ROS_TG_NEU]]</f>
        <v>-0.41228070175438614</v>
      </c>
      <c r="LR127" s="15">
        <f>Tabla2[[#This Row],[PAS_DUR_COR_COD_ROS_TG_NEU]]-Tabla2[[#This Row],[ESC_DUR_COR_COD_ROS_TG_NEU]]</f>
        <v>-227.05714285714294</v>
      </c>
      <c r="LS127" s="15">
        <f>Tabla2[[#This Row],[PAS_NUM_COR_COD_ROS_TG_POS]]-Tabla2[[#This Row],[ESC_NUM_COR_COD_ROS_TG_POS]]</f>
        <v>-0.16666666666666652</v>
      </c>
      <c r="LT127" s="15">
        <f>Tabla2[[#This Row],[PAS_DUR_COR_COD_ROS_TG_POS]]-Tabla2[[#This Row],[ESC_DUR_COR_COD_ROS_TG_POS]]</f>
        <v>-556.23076923076928</v>
      </c>
      <c r="LU127" s="15">
        <f>Tabla2[[#This Row],[PAS_NUM_COR_COD_ROS_TG_TOT]]-Tabla2[[#This Row],[ESC_NUM_COR_COD_ROS_TG_TOT]]</f>
        <v>2.8735632183908066E-2</v>
      </c>
      <c r="LV127" s="15">
        <f>Tabla2[[#This Row],[PAS_DUR_COR_COD_ROS_TG_TOT]]-Tabla2[[#This Row],[ESC_DUR_COR_COD_ROS_TG_TOT]]</f>
        <v>-399.53809523809514</v>
      </c>
      <c r="LW127" s="15">
        <f>Tabla2[[#This Row],[PAS_NUM_COR_COD_ESC_TG_NEG]]-Tabla2[[#This Row],[ESC_NUM_COR_COD_ESC_TG_NEG]]</f>
        <v>-0.84210526315789469</v>
      </c>
      <c r="LX127" s="15">
        <f>Tabla2[[#This Row],[PAS_DUR_COR_COD_ESC_TG_NEG]]-Tabla2[[#This Row],[ESC_DUR_COR_COD_ESC_TG_NEG]]</f>
        <v>-114.60000000000002</v>
      </c>
      <c r="LY127" s="15">
        <f>Tabla2[[#This Row],[PAS_NUM_COR_COD_ESC_TG_NEU]]-Tabla2[[#This Row],[ESC_NUM_COR_COD_ESC_TG_NEU]]</f>
        <v>-0.48245614035087714</v>
      </c>
      <c r="LZ127" s="15">
        <f>Tabla2[[#This Row],[PAS_DUR_COR_COD_ESC_TG_NEU]]-Tabla2[[#This Row],[ESC_DUR_COR_COD_ESC_TG_NEU]]</f>
        <v>-80.431818181818244</v>
      </c>
      <c r="MA127" s="15">
        <f>Tabla2[[#This Row],[PAS_NUM_COR_COD_ESC_TG_POS]]-Tabla2[[#This Row],[ESC_NUM_COR_COD_ESC_TG_POS]]</f>
        <v>-0.21666666666666634</v>
      </c>
      <c r="MB127" s="15">
        <f>Tabla2[[#This Row],[PAS_DUR_COR_COD_ESC_TG_POS]]-Tabla2[[#This Row],[ESC_DUR_COR_COD_ESC_TG_POS]]</f>
        <v>-583.16666666666663</v>
      </c>
      <c r="MC127" s="15">
        <f>Tabla2[[#This Row],[PAS_NUM_COR_COD_ESC_TG_TOT]]-Tabla2[[#This Row],[ESC_NUM_COR_COD_ESC_TG_TOT]]</f>
        <v>-0.51340996168582409</v>
      </c>
      <c r="MD127" s="15">
        <f>Tabla2[[#This Row],[PAS_DUR_COR_COD_ESC_TG_TOT]]-Tabla2[[#This Row],[ESC_DUR_COR_COD_ESC_TG_TOT]]</f>
        <v>-267.38311688311683</v>
      </c>
      <c r="ME127" s="42">
        <f>Tabla25[[#This Row],[PAS_NUM_COR_COD_ROS_TG_NEG]]-Tabla25[[#This Row],[PAS_NUM_COR_COD_ESC_TG_NEG]]</f>
        <v>-0.47368421052631593</v>
      </c>
      <c r="MF127" s="42">
        <f>Tabla25[[#This Row],[PAS_NUM_COR_COD_ROS_TG_NEU]]-Tabla25[[#This Row],[PAS_NUM_COR_COD_ESC_TG_NEU]]</f>
        <v>-0.26315789473684204</v>
      </c>
      <c r="MG127" s="42">
        <f>Tabla25[[#This Row],[PAS_NUM_COR_COD_ROS_TG_POS]]-Tabla25[[#This Row],[PAS_NUM_COR_COD_ESC_TG_POS]]</f>
        <v>-0.95000000000000018</v>
      </c>
      <c r="MH127" s="42">
        <f>Tabla25[[#This Row],[PAS_NUM_COR_COD_ROS_TG_TOT]]-Tabla25[[#This Row],[PAS_NUM_COR_COD_ESC_TG_TOT]]</f>
        <v>-0.568965517241379</v>
      </c>
      <c r="MI127" s="42">
        <f>Tabla25[[#This Row],[PAS_DUR_COR_COD_ROS_TG_NEG]]-Tabla25[[#This Row],[PAS_DUR_COR_COD_ESC_TG_NEG]]</f>
        <v>-154.86666666666667</v>
      </c>
      <c r="MJ127" s="42">
        <f>Tabla25[[#This Row],[PAS_DUR_COR_COD_ROS_TG_NEU]]-Tabla25[[#This Row],[PAS_DUR_COR_COD_ESC_TG_NEU]]</f>
        <v>-357.67532467532465</v>
      </c>
      <c r="MK127" s="42">
        <f>Tabla25[[#This Row],[PAS_DUR_COR_COD_ROS_TG_POS]]-Tabla25[[#This Row],[PAS_DUR_COR_COD_ESC_TG_POS]]</f>
        <v>-83.564102564102654</v>
      </c>
      <c r="ML127" s="42">
        <f>Tabla25[[#This Row],[PAS_DUR_COR_COD_ROS_TG_TOT]]-Tabla25[[#This Row],[PAS_DUR_COR_COD_ESC_TG_TOT]]</f>
        <v>-166.28354978354969</v>
      </c>
      <c r="MM127" s="44">
        <f>Tabla25[[#This Row],[ESC_NUM_COR_COD_ROS_TG_NEG]]-Tabla25[[#This Row],[ESC_NUM_COR_COD_ESC_TG_NEG]]</f>
        <v>-2</v>
      </c>
      <c r="MN127" s="44">
        <f>Tabla25[[#This Row],[ESC_NUM_COR_COD_ROS_TG_NEU]]-Tabla25[[#This Row],[ESC_NUM_COR_COD_ESC_TG_NEU]]</f>
        <v>-0.33333333333333304</v>
      </c>
      <c r="MO127" s="44">
        <f>Tabla25[[#This Row],[ESC_NUM_COR_COD_ROS_TG_POS]]-Tabla25[[#This Row],[ESC_NUM_COR_COD_ESC_TG_POS]]</f>
        <v>-1</v>
      </c>
      <c r="MP127" s="44">
        <f>Tabla25[[#This Row],[ESC_NUM_COR_COD_ROS_TG_TOT]]-Tabla25[[#This Row],[ESC_NUM_COR_COD_ESC_TG_TOT]]</f>
        <v>-1.1111111111111112</v>
      </c>
      <c r="MQ127" s="44">
        <f>Tabla25[[#This Row],[ESC_DUR_COR_COD_ROS_TG_NEG]]-Tabla25[[#This Row],[ESC_DUR_COR_COD_ESC_TG_NEG]]</f>
        <v>322.5</v>
      </c>
      <c r="MR127" s="44">
        <f>Tabla25[[#This Row],[ESC_DUR_COR_COD_ROS_TG_NEU]]-Tabla25[[#This Row],[ESC_DUR_COR_COD_ESC_TG_NEU]]</f>
        <v>-211.04999999999995</v>
      </c>
      <c r="MS127" s="44">
        <f>Tabla25[[#This Row],[ESC_DUR_COR_COD_ROS_TG_POS]]-Tabla25[[#This Row],[ESC_DUR_COR_COD_ESC_TG_POS]]</f>
        <v>-110.5</v>
      </c>
      <c r="MT127" s="44">
        <f>Tabla25[[#This Row],[ESC_DUR_COR_COD_ROS_TG_TOT]]-Tabla25[[#This Row],[ESC_DUR_COR_COD_ESC_TG_TOT]]</f>
        <v>-34.128571428571377</v>
      </c>
      <c r="MU127" s="47">
        <f>Tabla25[[#This Row],[ROS_NUM_COR_COD_ROS_TG_NEG]]-Tabla25[[#This Row],[ROS_NUM_COR_COD_ESC_TG_NEG]]</f>
        <v>0.77777777777777768</v>
      </c>
      <c r="MV127" s="47">
        <f>Tabla25[[#This Row],[ROS_NUM_COR_COD_ROS_TG_NEU]]-Tabla25[[#This Row],[ROS_NUM_COR_COD_ESC_TG_NEU]]</f>
        <v>2.4999999999999996</v>
      </c>
      <c r="MW127" s="47">
        <f>Tabla25[[#This Row],[ROS_NUM_COR_COD_ROS_TG_POS]]-Tabla25[[#This Row],[ROS_NUM_COR_COD_ESC_TG_POS]]</f>
        <v>3.0999999999999996</v>
      </c>
      <c r="MX127" s="47">
        <f>Tabla25[[#This Row],[ROS_NUM_COR_COD_ROS_TG_TOT]]-Tabla25[[#This Row],[ROS_NUM_COR_COD_ESC_TG_TOT]]</f>
        <v>2.1724137931034484</v>
      </c>
      <c r="MY127" s="47">
        <f>Tabla25[[#This Row],[ROS_DUR_COR_COD_ROS_TG_NEG]]-Tabla25[[#This Row],[ROS_DUR_COR_COD_ESC_TG_NEG]]</f>
        <v>484</v>
      </c>
      <c r="MZ127" s="47">
        <f>Tabla25[[#This Row],[ROS_DUR_COR_COD_ROS_TG_NEU]]-Tabla25[[#This Row],[ROS_DUR_COR_COD_ESC_TG_NEU]]</f>
        <v>718.30555555555566</v>
      </c>
      <c r="NA127" s="47">
        <f>Tabla25[[#This Row],[ROS_DUR_COR_COD_ROS_TG_POS]]-Tabla25[[#This Row],[ROS_DUR_COR_COD_ESC_TG_POS]]</f>
        <v>646.375</v>
      </c>
      <c r="NB127" s="47">
        <f>Tabla25[[#This Row],[ROS_DUR_COR_COD_ROS_TG_TOT]]-Tabla25[[#This Row],[ROS_DUR_COR_COD_ESC_TG_TOT]]</f>
        <v>631.6521739130435</v>
      </c>
      <c r="NC127">
        <v>311.66666666666669</v>
      </c>
      <c r="ND127">
        <v>263.22222222222223</v>
      </c>
      <c r="NE127">
        <v>276.25</v>
      </c>
      <c r="NF127">
        <v>280.39130434782606</v>
      </c>
      <c r="NG127">
        <v>290.5</v>
      </c>
      <c r="NH127">
        <v>211.875</v>
      </c>
      <c r="NI127">
        <v>227</v>
      </c>
      <c r="NJ127">
        <v>240.68421052631578</v>
      </c>
      <c r="NK127">
        <v>133.5</v>
      </c>
      <c r="NL127">
        <v>288.2</v>
      </c>
      <c r="NM127">
        <v>298.33333333333331</v>
      </c>
      <c r="NN127">
        <v>260.3</v>
      </c>
      <c r="NO127">
        <v>272.66666666666669</v>
      </c>
      <c r="NP127">
        <v>282.25</v>
      </c>
      <c r="NQ127">
        <v>273.75</v>
      </c>
      <c r="NR127">
        <v>275.71428571428572</v>
      </c>
      <c r="NS127">
        <v>221.4</v>
      </c>
      <c r="NT127">
        <v>266</v>
      </c>
      <c r="NU127">
        <v>232.30769230769232</v>
      </c>
      <c r="NV127">
        <v>239.64285714285714</v>
      </c>
      <c r="NW127">
        <v>226.93333333333334</v>
      </c>
      <c r="NX127">
        <v>252.18181818181819</v>
      </c>
      <c r="NY127">
        <v>239.33333333333334</v>
      </c>
      <c r="NZ127">
        <v>238.31818181818181</v>
      </c>
      <c r="OA127" s="15">
        <f>Tabla2[[#This Row],[ROS_1DU_COR_COD_ROS_TG_NEG]]-Tabla2[[#This Row],[PAS_1DU_COR_COD_ROS_TG_NEG]]</f>
        <v>90.26666666666668</v>
      </c>
      <c r="OB127" s="15">
        <f>Tabla2[[#This Row],[ROS_1DU_COR_COD_ROS_TG_NEU]]-Tabla2[[#This Row],[PAS_1DU_COR_COD_ROS_TG_NEU]]</f>
        <v>-2.7777777777777715</v>
      </c>
      <c r="OC127" s="15">
        <f>Tabla2[[#This Row],[ROS_1DU_COR_COD_ROS_TG_POS]]-Tabla2[[#This Row],[PAS_1DU_COR_COD_ROS_TG_POS]]</f>
        <v>43.942307692307679</v>
      </c>
      <c r="OD127" s="15">
        <f>Tabla2[[#This Row],[ROS_1DU_COR_COD_ROS_TG_TOT]]-Tabla2[[#This Row],[PAS_1DU_COR_COD_ROS_TG_TOT]]</f>
        <v>40.748447204968926</v>
      </c>
      <c r="OE127" s="15">
        <f>Tabla2[[#This Row],[ROS_1DU_COR_COD_ESC_TG_NEG]]-Tabla2[[#This Row],[PAS_1DU_COR_COD_ESC_TG_NEG]]</f>
        <v>63.566666666666663</v>
      </c>
      <c r="OF127" s="15">
        <f>Tabla2[[#This Row],[ROS_1DU_COR_COD_ESC_TG_NEU]]-Tabla2[[#This Row],[PAS_1DU_COR_COD_ESC_TG_NEU]]</f>
        <v>-40.306818181818187</v>
      </c>
      <c r="OG127" s="15">
        <f>Tabla2[[#This Row],[ROS_1DU_COR_COD_ESC_TG_POS]]-Tabla2[[#This Row],[PAS_1DU_COR_COD_ESC_TG_POS]]</f>
        <v>-12.333333333333343</v>
      </c>
      <c r="OH127" s="15">
        <f>Tabla2[[#This Row],[ROS_1DU_COR_COD_ESC_TG_TOT]]-Tabla2[[#This Row],[PAS_1DU_COR_COD_ESC_TG_TOT]]</f>
        <v>2.3660287081339675</v>
      </c>
      <c r="OI127" s="15">
        <f>Tabla2[[#This Row],[PAS_1DU_COR_COD_ROS_TG_NEG]]-Tabla2[[#This Row],[ESC_1DU_COR_COD_ROS_TG_NEG]]</f>
        <v>87.9</v>
      </c>
      <c r="OJ127" s="15">
        <f>Tabla2[[#This Row],[PAS_1DU_COR_COD_ROS_TG_NEU]]-Tabla2[[#This Row],[ESC_1DU_COR_COD_ROS_TG_NEU]]</f>
        <v>-22.199999999999989</v>
      </c>
      <c r="OK127" s="15">
        <f>Tabla2[[#This Row],[PAS_1DU_COR_COD_ROS_TG_POS]]-Tabla2[[#This Row],[ESC_1DU_COR_COD_ROS_TG_POS]]</f>
        <v>-66.025641025640994</v>
      </c>
      <c r="OL127" s="15">
        <f>Tabla2[[#This Row],[PAS_1DU_COR_COD_ROS_TG_TOT]]-Tabla2[[#This Row],[ESC_1DU_COR_COD_ROS_TG_TOT]]</f>
        <v>-20.657142857142873</v>
      </c>
      <c r="OM127" s="15">
        <f>Tabla2[[#This Row],[PAS_1DU_COR_COD_ESC_TG_NEG]]-Tabla2[[#This Row],[ESC_1DU_COR_COD_ESC_TG_NEG]]</f>
        <v>-45.733333333333348</v>
      </c>
      <c r="ON127" s="15">
        <f>Tabla2[[#This Row],[PAS_1DU_COR_COD_ESC_TG_NEU]]-Tabla2[[#This Row],[ESC_1DU_COR_COD_ESC_TG_NEU]]</f>
        <v>-30.068181818181813</v>
      </c>
      <c r="OO127" s="15">
        <f>Tabla2[[#This Row],[PAS_1DU_COR_COD_ESC_TG_POS]]-Tabla2[[#This Row],[ESC_1DU_COR_COD_ESC_TG_POS]]</f>
        <v>-34.416666666666657</v>
      </c>
      <c r="OP127" s="15">
        <f>Tabla2[[#This Row],[PAS_1DU_COR_COD_ESC_TG_TOT]]-Tabla2[[#This Row],[ESC_1DU_COR_COD_ESC_TG_TOT]]</f>
        <v>-37.396103896103909</v>
      </c>
      <c r="OQ127" s="61">
        <v>21.166666666666686</v>
      </c>
      <c r="OR127" s="62">
        <v>51.347222222222229</v>
      </c>
      <c r="OS127" s="62">
        <v>49.25</v>
      </c>
      <c r="OT127" s="62">
        <v>39.707093821510284</v>
      </c>
      <c r="OU127" s="62">
        <v>-139.16666666666669</v>
      </c>
      <c r="OV127" s="62">
        <v>5.9499999999999886</v>
      </c>
      <c r="OW127" s="62">
        <v>24.583333333333314</v>
      </c>
      <c r="OX127" s="62">
        <v>-15.414285714285711</v>
      </c>
      <c r="OY127" s="62">
        <v>-5.5333333333333314</v>
      </c>
      <c r="OZ127" s="62">
        <v>13.818181818181813</v>
      </c>
      <c r="PA127" s="62">
        <v>-7.025641025641022</v>
      </c>
      <c r="PB127" s="62">
        <v>1.3246753246753258</v>
      </c>
    </row>
    <row r="128" spans="1:418" x14ac:dyDescent="0.3">
      <c r="A128" s="2" t="s">
        <v>126</v>
      </c>
      <c r="B128" s="2">
        <v>40</v>
      </c>
      <c r="C128" s="2">
        <v>2</v>
      </c>
      <c r="D128" s="2">
        <v>40</v>
      </c>
      <c r="E128">
        <v>3.6</v>
      </c>
      <c r="F128">
        <v>1175.3684210526317</v>
      </c>
      <c r="G128">
        <v>3.3</v>
      </c>
      <c r="H128">
        <v>989.2</v>
      </c>
      <c r="I128">
        <v>3.75</v>
      </c>
      <c r="J128">
        <v>1134.3157894736842</v>
      </c>
      <c r="K128">
        <v>3.55</v>
      </c>
      <c r="L128">
        <v>1097.7241379310344</v>
      </c>
      <c r="M128">
        <v>3.2</v>
      </c>
      <c r="N128">
        <v>1010.4</v>
      </c>
      <c r="O128">
        <v>3.5</v>
      </c>
      <c r="P128">
        <v>1088.05</v>
      </c>
      <c r="Q128">
        <v>3.1</v>
      </c>
      <c r="R128">
        <v>1146.1176470588234</v>
      </c>
      <c r="S128">
        <v>3.2666666666666666</v>
      </c>
      <c r="T128">
        <v>1078.1228070175439</v>
      </c>
      <c r="U128">
        <v>3.4083333333333332</v>
      </c>
      <c r="V128">
        <v>1088.0086956521739</v>
      </c>
      <c r="W128">
        <v>1.9</v>
      </c>
      <c r="X128">
        <v>528.85</v>
      </c>
      <c r="Y128">
        <v>1.8</v>
      </c>
      <c r="Z128">
        <v>507.55</v>
      </c>
      <c r="AA128">
        <v>1.65</v>
      </c>
      <c r="AB128">
        <v>463.75</v>
      </c>
      <c r="AC128">
        <v>1.7833333333333334</v>
      </c>
      <c r="AD128">
        <v>500.05</v>
      </c>
      <c r="AE128">
        <v>1.7833333333333334</v>
      </c>
      <c r="AF128">
        <v>500.05</v>
      </c>
      <c r="AG128">
        <v>2.8666666666666667</v>
      </c>
      <c r="AH128">
        <v>886.4228571428572</v>
      </c>
      <c r="BM128">
        <v>2.8666666666666667</v>
      </c>
      <c r="BN128">
        <v>886.4228571428572</v>
      </c>
      <c r="BO128">
        <v>5.4</v>
      </c>
      <c r="BP128">
        <v>1700.8</v>
      </c>
      <c r="BQ128">
        <v>5.4</v>
      </c>
      <c r="BR128">
        <v>1715.1</v>
      </c>
      <c r="BS128">
        <v>4.9000000000000004</v>
      </c>
      <c r="BT128">
        <v>1436.5</v>
      </c>
      <c r="BU128">
        <v>5.2333333333333334</v>
      </c>
      <c r="BV128">
        <v>1617.4666666666667</v>
      </c>
      <c r="BW128">
        <v>5.3</v>
      </c>
      <c r="BX128">
        <v>1920.6666666666667</v>
      </c>
      <c r="BY128">
        <v>5.5</v>
      </c>
      <c r="BZ128">
        <v>1491.8</v>
      </c>
      <c r="CA128">
        <v>4.5999999999999996</v>
      </c>
      <c r="CB128">
        <v>1443.8</v>
      </c>
      <c r="CC128">
        <v>5.1333333333333337</v>
      </c>
      <c r="CD128">
        <v>1608.344827586207</v>
      </c>
      <c r="CE128">
        <v>5.1833333333333336</v>
      </c>
      <c r="CF128">
        <v>1612.9830508474577</v>
      </c>
      <c r="CG128">
        <v>0.8</v>
      </c>
      <c r="CH128">
        <v>594</v>
      </c>
      <c r="CI128">
        <v>1.3</v>
      </c>
      <c r="CJ128">
        <v>732.4</v>
      </c>
      <c r="CK128">
        <v>1.7</v>
      </c>
      <c r="CL128">
        <v>805.42857142857144</v>
      </c>
      <c r="CM128">
        <v>1.2666666666666666</v>
      </c>
      <c r="CN128">
        <v>729.75</v>
      </c>
      <c r="CO128">
        <v>0.9</v>
      </c>
      <c r="CP128">
        <v>1092</v>
      </c>
      <c r="CQ128">
        <v>1.5</v>
      </c>
      <c r="CR128">
        <v>776.66666666666663</v>
      </c>
      <c r="CS128">
        <v>1.6</v>
      </c>
      <c r="CT128">
        <v>521.75</v>
      </c>
      <c r="CU128">
        <v>1.3333333333333333</v>
      </c>
      <c r="CV128">
        <v>712.35294117647061</v>
      </c>
      <c r="CW128">
        <v>1.3</v>
      </c>
      <c r="CX128">
        <v>720.78787878787875</v>
      </c>
      <c r="CY128">
        <v>3.2416666666666667</v>
      </c>
      <c r="CZ128">
        <v>1292.9565217391305</v>
      </c>
      <c r="DA128">
        <v>2.4</v>
      </c>
      <c r="DB128">
        <v>612.20000000000005</v>
      </c>
      <c r="DC128">
        <v>2.5</v>
      </c>
      <c r="DD128">
        <v>636</v>
      </c>
      <c r="DE128">
        <v>2.4</v>
      </c>
      <c r="DF128">
        <v>750.7</v>
      </c>
      <c r="DG128">
        <v>2.4333333333333331</v>
      </c>
      <c r="DH128">
        <v>666.3</v>
      </c>
      <c r="DI128">
        <v>2.6</v>
      </c>
      <c r="DJ128">
        <v>707.3</v>
      </c>
      <c r="DK128">
        <v>2.7</v>
      </c>
      <c r="DL128">
        <v>691.7</v>
      </c>
      <c r="DM128">
        <v>2.9</v>
      </c>
      <c r="DN128">
        <v>778.4</v>
      </c>
      <c r="DO128">
        <v>2.7333333333333334</v>
      </c>
      <c r="DP128">
        <v>725.8</v>
      </c>
      <c r="DQ128">
        <v>2.5833333333333335</v>
      </c>
      <c r="DR128">
        <v>696.05</v>
      </c>
      <c r="DS128">
        <v>2.5833333333333335</v>
      </c>
      <c r="DT128">
        <v>696.05</v>
      </c>
      <c r="DU128">
        <v>3.0222222222222221</v>
      </c>
      <c r="DV128">
        <v>1057.3355263157894</v>
      </c>
      <c r="GE128">
        <v>3.0222222222222221</v>
      </c>
      <c r="GF128">
        <v>1057.3355263157894</v>
      </c>
      <c r="GG128">
        <v>1.3</v>
      </c>
      <c r="GH128">
        <v>552.57142857142856</v>
      </c>
      <c r="GI128">
        <v>0.7</v>
      </c>
      <c r="GJ128">
        <v>430</v>
      </c>
      <c r="GK128">
        <v>1.25</v>
      </c>
      <c r="GL128">
        <v>536.75</v>
      </c>
      <c r="GM128">
        <v>1.0714285714285714</v>
      </c>
      <c r="GN128">
        <v>510.3125</v>
      </c>
      <c r="GO128">
        <v>0.66666666666666663</v>
      </c>
      <c r="GP128">
        <v>383.75</v>
      </c>
      <c r="GQ128">
        <v>1.1000000000000001</v>
      </c>
      <c r="GR128">
        <v>521.16666666666663</v>
      </c>
      <c r="GS128">
        <v>1.4</v>
      </c>
      <c r="GT128">
        <v>448.25</v>
      </c>
      <c r="GU128">
        <v>1.0689655172413792</v>
      </c>
      <c r="GV128">
        <v>458.22222222222223</v>
      </c>
      <c r="GW128">
        <v>1.0701754385964912</v>
      </c>
      <c r="GX128">
        <v>482.73529411764707</v>
      </c>
      <c r="GY128">
        <v>5.2</v>
      </c>
      <c r="GZ128">
        <v>1513.2</v>
      </c>
      <c r="HA128">
        <v>5.2</v>
      </c>
      <c r="HB128">
        <v>1615.6</v>
      </c>
      <c r="HC128">
        <v>5.25</v>
      </c>
      <c r="HD128">
        <v>1819.125</v>
      </c>
      <c r="HE128">
        <v>5.2142857142857144</v>
      </c>
      <c r="HF128">
        <v>1637.1785714285713</v>
      </c>
      <c r="HG128">
        <v>5.8888888888888893</v>
      </c>
      <c r="HH128">
        <v>1852.4444444444443</v>
      </c>
      <c r="HI128">
        <v>4.8</v>
      </c>
      <c r="HJ128">
        <v>1610.8</v>
      </c>
      <c r="HK128">
        <v>4.7</v>
      </c>
      <c r="HL128">
        <v>1420</v>
      </c>
      <c r="HM128">
        <v>5.1034482758620694</v>
      </c>
      <c r="HN128">
        <v>1620</v>
      </c>
      <c r="HO128">
        <v>5.1578947368421053</v>
      </c>
      <c r="HP128">
        <v>1628.4385964912281</v>
      </c>
      <c r="HQ128">
        <v>3.1140350877192984</v>
      </c>
      <c r="HR128">
        <v>1200.3736263736264</v>
      </c>
      <c r="HS128">
        <v>2.6</v>
      </c>
      <c r="HT128">
        <v>692.9</v>
      </c>
      <c r="HU128">
        <v>3.1</v>
      </c>
      <c r="HV128">
        <v>797.8</v>
      </c>
      <c r="HW128">
        <v>2.5</v>
      </c>
      <c r="HX128">
        <v>659.625</v>
      </c>
      <c r="HY128">
        <v>2.75</v>
      </c>
      <c r="HZ128">
        <v>720.85714285714289</v>
      </c>
      <c r="IA128">
        <v>2.3333333333333335</v>
      </c>
      <c r="IB128">
        <v>634.33333333333337</v>
      </c>
      <c r="IC128">
        <v>2.4</v>
      </c>
      <c r="ID128">
        <v>601.1</v>
      </c>
      <c r="IE128">
        <v>2.6</v>
      </c>
      <c r="IF128">
        <v>641</v>
      </c>
      <c r="IG128">
        <v>2.4482758620689653</v>
      </c>
      <c r="IH128">
        <v>625.17241379310349</v>
      </c>
      <c r="II128">
        <v>2.5964912280701755</v>
      </c>
      <c r="IJ128">
        <v>672.17543859649118</v>
      </c>
      <c r="IK128">
        <v>2.5964912280701755</v>
      </c>
      <c r="IL128">
        <v>672.17543859649118</v>
      </c>
      <c r="IM128">
        <v>2.9415204678362574</v>
      </c>
      <c r="IN128">
        <v>996.94594594594594</v>
      </c>
      <c r="IS128">
        <v>0</v>
      </c>
      <c r="IU128">
        <v>0</v>
      </c>
      <c r="IW128">
        <v>0</v>
      </c>
      <c r="JC128">
        <v>0</v>
      </c>
      <c r="JE128">
        <v>0</v>
      </c>
      <c r="JK128">
        <v>5.5</v>
      </c>
      <c r="JL128">
        <v>1751</v>
      </c>
      <c r="JM128">
        <v>5.5</v>
      </c>
      <c r="JN128">
        <v>1751</v>
      </c>
      <c r="JO128">
        <v>5</v>
      </c>
      <c r="JP128">
        <v>1730</v>
      </c>
      <c r="JU128">
        <v>5</v>
      </c>
      <c r="JV128">
        <v>1730</v>
      </c>
      <c r="JW128">
        <v>5.333333333333333</v>
      </c>
      <c r="JX128">
        <v>1744</v>
      </c>
      <c r="JY128">
        <v>2.6666666666666665</v>
      </c>
      <c r="JZ128">
        <v>1744</v>
      </c>
      <c r="KE128">
        <v>4</v>
      </c>
      <c r="KF128">
        <v>1189.5</v>
      </c>
      <c r="KG128">
        <v>4</v>
      </c>
      <c r="KH128">
        <v>1189.5</v>
      </c>
      <c r="KI128">
        <v>2</v>
      </c>
      <c r="KJ128">
        <v>711</v>
      </c>
      <c r="KO128">
        <v>2</v>
      </c>
      <c r="KP128">
        <v>711</v>
      </c>
      <c r="KQ128">
        <v>3.3333333333333335</v>
      </c>
      <c r="KR128">
        <v>1030</v>
      </c>
      <c r="KS128">
        <v>3.3333333333333335</v>
      </c>
      <c r="KT128">
        <v>1030</v>
      </c>
      <c r="KU128">
        <v>2.8888888888888888</v>
      </c>
      <c r="KV128">
        <v>1387</v>
      </c>
      <c r="KW128">
        <v>2.9388888888888891</v>
      </c>
      <c r="KX128">
        <v>1012.1428571428571</v>
      </c>
      <c r="KY128" s="15">
        <f>Tabla2[[#This Row],[ROS_NUM_COR_COD_ROS_TG_NEG]]-Tabla2[[#This Row],[PAS_NUM_COR_COD_ROS_TG_NEG]]</f>
        <v>2.6888888888888891</v>
      </c>
      <c r="KZ128" s="15">
        <f>Tabla2[[#This Row],[ROS_DUR_COR_COD_ROS_TG_NEG]]-Tabla2[[#This Row],[PAS_DUR_COR_COD_ROS_TG_NEG]]</f>
        <v>842.04444444444437</v>
      </c>
      <c r="LA128" s="15">
        <f>Tabla2[[#This Row],[ROS_NUM_COR_COD_ROS_TG_NEU]]-Tabla2[[#This Row],[PAS_NUM_COR_COD_ROS_TG_NEU]]</f>
        <v>1.2999999999999998</v>
      </c>
      <c r="LB128" s="15">
        <f>Tabla2[[#This Row],[ROS_DUR_COR_COD_ROS_TG_NEU]]-Tabla2[[#This Row],[PAS_DUR_COR_COD_ROS_TG_NEU]]</f>
        <v>522.75</v>
      </c>
      <c r="LC128" s="15">
        <f>Tabla2[[#This Row],[ROS_NUM_COR_COD_ROS_TG_POS]]-Tabla2[[#This Row],[PAS_NUM_COR_COD_ROS_TG_POS]]</f>
        <v>1.6</v>
      </c>
      <c r="LD128" s="15">
        <f>Tabla2[[#This Row],[ROS_DUR_COR_COD_ROS_TG_POS]]-Tabla2[[#This Row],[PAS_DUR_COR_COD_ROS_TG_POS]]</f>
        <v>273.88235294117658</v>
      </c>
      <c r="LE128" s="15">
        <f>Tabla2[[#This Row],[ROS_NUM_COR_COD_ROS_TG_TOT]]-Tabla2[[#This Row],[PAS_NUM_COR_COD_ROS_TG_TOT]]</f>
        <v>1.8367816091954028</v>
      </c>
      <c r="LF128" s="15">
        <f>Tabla2[[#This Row],[ROS_DUR_COR_COD_ROS_TG_TOT]]-Tabla2[[#This Row],[PAS_DUR_COR_COD_ROS_TG_TOT]]</f>
        <v>541.87719298245611</v>
      </c>
      <c r="LG128" s="15">
        <f>Tabla2[[#This Row],[ROS_NUM_COR_COD_ESC_TG_NEG]]-Tabla2[[#This Row],[PAS_NUM_COR_COD_ESC_TG_NEG]]</f>
        <v>-2.9333333333333336</v>
      </c>
      <c r="LH128" s="15">
        <f>Tabla2[[#This Row],[ROS_DUR_COR_COD_ESC_TG_NEG]]-Tabla2[[#This Row],[PAS_DUR_COR_COD_ESC_TG_NEG]]</f>
        <v>-791.61842105263167</v>
      </c>
      <c r="LI128" s="15">
        <f>Tabla2[[#This Row],[ROS_NUM_COR_COD_ESC_TG_NEU]]-Tabla2[[#This Row],[PAS_NUM_COR_COD_ESC_TG_NEU]]</f>
        <v>-2.1999999999999997</v>
      </c>
      <c r="LJ128" s="15">
        <f>Tabla2[[#This Row],[ROS_NUM_COR_COD_ESC_TG_NEG]]-Tabla2[[#This Row],[PAS_NUM_COR_COD_ESC_TG_NEG]]</f>
        <v>-2.9333333333333336</v>
      </c>
      <c r="LK128" s="15">
        <f>Tabla2[[#This Row],[ROS_NUM_COR_COD_ESC_TG_POS]]-Tabla2[[#This Row],[PAS_NUM_COR_COD_ESC_TG_POS]]</f>
        <v>-2.35</v>
      </c>
      <c r="LL128" s="15">
        <f>Tabla2[[#This Row],[ROS_DUR_COR_COD_ESC_TG_POS]]-Tabla2[[#This Row],[PAS_DUR_COR_COD_ESC_TG_POS]]</f>
        <v>-686.06578947368416</v>
      </c>
      <c r="LM128" s="15">
        <f>Tabla2[[#This Row],[ROS_NUM_COR_COD_ESC_TG_TOT]]-Tabla2[[#This Row],[PAS_NUM_COR_COD_ESC_TG_TOT]]</f>
        <v>-2.4810344827586208</v>
      </c>
      <c r="LN128" s="15">
        <f>Tabla2[[#This Row],[ROS_DUR_COR_COD_ESC_TG_TOT]]-Tabla2[[#This Row],[PAS_DUR_COR_COD_ESC_TG_TOT]]</f>
        <v>-639.50191570881225</v>
      </c>
      <c r="LO128" s="15">
        <f>Tabla2[[#This Row],[PAS_NUM_COR_COD_ROS_TG_NEG]]-Tabla2[[#This Row],[ESC_NUM_COR_COD_ROS_TG_NEG]]</f>
        <v>2.3000000000000003</v>
      </c>
      <c r="LP128" s="15">
        <f>Tabla2[[#This Row],[PAS_DUR_COR_COD_ROS_TG_NEG]]-Tabla2[[#This Row],[ESC_DUR_COR_COD_ROS_TG_NEG]]</f>
        <v>-81.600000000000023</v>
      </c>
      <c r="LQ128" s="15">
        <f>Tabla2[[#This Row],[PAS_NUM_COR_COD_ROS_TG_NEU]]-Tabla2[[#This Row],[ESC_NUM_COR_COD_ROS_TG_NEU]]</f>
        <v>2</v>
      </c>
      <c r="LR128" s="15">
        <f>Tabla2[[#This Row],[PAS_DUR_COR_COD_ROS_TG_NEU]]-Tabla2[[#This Row],[ESC_DUR_COR_COD_ROS_TG_NEU]]</f>
        <v>311.38333333333333</v>
      </c>
      <c r="LS128" s="15">
        <f>Tabla2[[#This Row],[PAS_NUM_COR_COD_ROS_TG_POS]]-Tabla2[[#This Row],[ESC_NUM_COR_COD_ROS_TG_POS]]</f>
        <v>1.5</v>
      </c>
      <c r="LT128" s="15">
        <f>Tabla2[[#This Row],[PAS_DUR_COR_COD_ROS_TG_POS]]-Tabla2[[#This Row],[ESC_DUR_COR_COD_ROS_TG_POS]]</f>
        <v>624.36764705882342</v>
      </c>
      <c r="LU128" s="15">
        <f>Tabla2[[#This Row],[PAS_NUM_COR_COD_ROS_TG_TOT]]-Tabla2[[#This Row],[ESC_NUM_COR_COD_ROS_TG_TOT]]</f>
        <v>1.9333333333333333</v>
      </c>
      <c r="LV128" s="15">
        <f>Tabla2[[#This Row],[PAS_DUR_COR_COD_ROS_TG_TOT]]-Tabla2[[#This Row],[ESC_DUR_COR_COD_ROS_TG_TOT]]</f>
        <v>365.76986584107328</v>
      </c>
      <c r="LW128" s="15">
        <f>Tabla2[[#This Row],[PAS_NUM_COR_COD_ESC_TG_NEG]]-Tabla2[[#This Row],[ESC_NUM_COR_COD_ESC_TG_NEG]]</f>
        <v>-1.6999999999999997</v>
      </c>
      <c r="LX128" s="15">
        <f>Tabla2[[#This Row],[PAS_DUR_COR_COD_ESC_TG_NEG]]-Tabla2[[#This Row],[ESC_DUR_COR_COD_ESC_TG_NEG]]</f>
        <v>-745.29824561403507</v>
      </c>
      <c r="LY128" s="15">
        <f>Tabla2[[#This Row],[PAS_NUM_COR_COD_ESC_TG_NEU]]-Tabla2[[#This Row],[ESC_NUM_COR_COD_ESC_TG_NEU]]</f>
        <v>-2.2000000000000002</v>
      </c>
      <c r="LZ128" s="15">
        <f>Tabla2[[#This Row],[PAS_DUR_COR_COD_ESC_TG_NEU]]-Tabla2[[#This Row],[ESC_DUR_COR_COD_ESC_TG_NEU]]</f>
        <v>-502.59999999999991</v>
      </c>
      <c r="MA128" s="15">
        <f>Tabla2[[#This Row],[PAS_NUM_COR_COD_ESC_TG_POS]]-Tabla2[[#This Row],[ESC_NUM_COR_COD_ESC_TG_POS]]</f>
        <v>-0.84999999999999964</v>
      </c>
      <c r="MB128" s="15">
        <f>Tabla2[[#This Row],[PAS_DUR_COR_COD_ESC_TG_POS]]-Tabla2[[#This Row],[ESC_DUR_COR_COD_ESC_TG_POS]]</f>
        <v>-309.48421052631579</v>
      </c>
      <c r="MC128" s="15">
        <f>Tabla2[[#This Row],[PAS_NUM_COR_COD_ESC_TG_TOT]]-Tabla2[[#This Row],[ESC_NUM_COR_COD_ESC_TG_TOT]]</f>
        <v>-1.5833333333333339</v>
      </c>
      <c r="MD128" s="15">
        <f>Tabla2[[#This Row],[PAS_DUR_COR_COD_ESC_TG_TOT]]-Tabla2[[#This Row],[ESC_DUR_COR_COD_ESC_TG_TOT]]</f>
        <v>-510.62068965517255</v>
      </c>
      <c r="ME128" s="42">
        <f>Tabla25[[#This Row],[PAS_NUM_COR_COD_ROS_TG_NEG]]-Tabla25[[#This Row],[PAS_NUM_COR_COD_ESC_TG_NEG]]</f>
        <v>-0.39999999999999991</v>
      </c>
      <c r="MF128" s="42">
        <f>Tabla25[[#This Row],[PAS_NUM_COR_COD_ROS_TG_NEU]]-Tabla25[[#This Row],[PAS_NUM_COR_COD_ESC_TG_NEU]]</f>
        <v>0.20000000000000018</v>
      </c>
      <c r="MG128" s="42">
        <f>Tabla25[[#This Row],[PAS_NUM_COR_COD_ROS_TG_POS]]-Tabla25[[#This Row],[PAS_NUM_COR_COD_ESC_TG_POS]]</f>
        <v>-0.64999999999999991</v>
      </c>
      <c r="MH128" s="42">
        <f>Tabla25[[#This Row],[PAS_NUM_COR_COD_ROS_TG_TOT]]-Tabla25[[#This Row],[PAS_NUM_COR_COD_ESC_TG_TOT]]</f>
        <v>-0.28333333333333321</v>
      </c>
      <c r="MI128" s="42">
        <f>Tabla25[[#This Row],[PAS_DUR_COR_COD_ROS_TG_NEG]]-Tabla25[[#This Row],[PAS_DUR_COR_COD_ESC_TG_NEG]]</f>
        <v>-164.9684210526317</v>
      </c>
      <c r="MJ128" s="42">
        <f>Tabla25[[#This Row],[PAS_DUR_COR_COD_ROS_TG_NEU]]-Tabla25[[#This Row],[PAS_DUR_COR_COD_ESC_TG_NEU]]</f>
        <v>98.849999999999909</v>
      </c>
      <c r="MK128" s="42">
        <f>Tabla25[[#This Row],[PAS_DUR_COR_COD_ROS_TG_POS]]-Tabla25[[#This Row],[PAS_DUR_COR_COD_ESC_TG_POS]]</f>
        <v>11.80185758513926</v>
      </c>
      <c r="ML128" s="42">
        <f>Tabla25[[#This Row],[PAS_DUR_COR_COD_ROS_TG_TOT]]-Tabla25[[#This Row],[PAS_DUR_COR_COD_ESC_TG_TOT]]</f>
        <v>-19.601330913490528</v>
      </c>
      <c r="MM128" s="44">
        <f>Tabla25[[#This Row],[ESC_NUM_COR_COD_ROS_TG_NEG]]-Tabla25[[#This Row],[ESC_NUM_COR_COD_ESC_TG_NEG]]</f>
        <v>-4.3999999999999995</v>
      </c>
      <c r="MN128" s="44">
        <f>Tabla25[[#This Row],[ESC_NUM_COR_COD_ROS_TG_NEU]]-Tabla25[[#This Row],[ESC_NUM_COR_COD_ESC_TG_NEU]]</f>
        <v>-4</v>
      </c>
      <c r="MO128" s="44">
        <f>Tabla25[[#This Row],[ESC_NUM_COR_COD_ROS_TG_POS]]-Tabla25[[#This Row],[ESC_NUM_COR_COD_ESC_TG_POS]]</f>
        <v>-2.9999999999999996</v>
      </c>
      <c r="MP128" s="44">
        <f>Tabla25[[#This Row],[ESC_NUM_COR_COD_ROS_TG_TOT]]-Tabla25[[#This Row],[ESC_NUM_COR_COD_ESC_TG_TOT]]</f>
        <v>-3.8000000000000007</v>
      </c>
      <c r="MQ128" s="44">
        <f>Tabla25[[#This Row],[ESC_DUR_COR_COD_ROS_TG_NEG]]-Tabla25[[#This Row],[ESC_DUR_COR_COD_ESC_TG_NEG]]</f>
        <v>-828.66666666666674</v>
      </c>
      <c r="MR128" s="44">
        <f>Tabla25[[#This Row],[ESC_DUR_COR_COD_ROS_TG_NEU]]-Tabla25[[#This Row],[ESC_DUR_COR_COD_ESC_TG_NEU]]</f>
        <v>-715.13333333333333</v>
      </c>
      <c r="MS128" s="44">
        <f>Tabla25[[#This Row],[ESC_DUR_COR_COD_ROS_TG_POS]]-Tabla25[[#This Row],[ESC_DUR_COR_COD_ESC_TG_POS]]</f>
        <v>-922.05</v>
      </c>
      <c r="MT128" s="44">
        <f>Tabla25[[#This Row],[ESC_DUR_COR_COD_ROS_TG_TOT]]-Tabla25[[#This Row],[ESC_DUR_COR_COD_ESC_TG_TOT]]</f>
        <v>-895.99188640973637</v>
      </c>
      <c r="MU128" s="47">
        <f>Tabla25[[#This Row],[ROS_NUM_COR_COD_ROS_TG_NEG]]-Tabla25[[#This Row],[ROS_NUM_COR_COD_ESC_TG_NEG]]</f>
        <v>5.2222222222222223</v>
      </c>
      <c r="MV128" s="47">
        <f>Tabla25[[#This Row],[ROS_NUM_COR_COD_ROS_TG_NEU]]-Tabla25[[#This Row],[ROS_NUM_COR_COD_ESC_TG_NEU]]</f>
        <v>3.6999999999999997</v>
      </c>
      <c r="MW128" s="47">
        <f>Tabla25[[#This Row],[ROS_NUM_COR_COD_ROS_TG_POS]]-Tabla25[[#This Row],[ROS_NUM_COR_COD_ESC_TG_POS]]</f>
        <v>3.3000000000000003</v>
      </c>
      <c r="MX128" s="47">
        <f>Tabla25[[#This Row],[ROS_NUM_COR_COD_ROS_TG_TOT]]-Tabla25[[#This Row],[ROS_NUM_COR_COD_ESC_TG_TOT]]</f>
        <v>4.0344827586206904</v>
      </c>
      <c r="MY128" s="47">
        <f>Tabla25[[#This Row],[ROS_DUR_COR_COD_ROS_TG_NEG]]-Tabla25[[#This Row],[ROS_DUR_COR_COD_ESC_TG_NEG]]</f>
        <v>1468.6944444444443</v>
      </c>
      <c r="MZ128" s="47">
        <f>Tabla25[[#This Row],[ROS_DUR_COR_COD_ROS_TG_NEU]]-Tabla25[[#This Row],[ROS_DUR_COR_COD_ESC_TG_NEU]]</f>
        <v>1089.6333333333332</v>
      </c>
      <c r="NA128" s="47">
        <f>Tabla25[[#This Row],[ROS_DUR_COR_COD_ROS_TG_POS]]-Tabla25[[#This Row],[ROS_DUR_COR_COD_ESC_TG_POS]]</f>
        <v>971.75</v>
      </c>
      <c r="NB128" s="47">
        <f>Tabla25[[#This Row],[ROS_DUR_COR_COD_ROS_TG_TOT]]-Tabla25[[#This Row],[ROS_DUR_COR_COD_ESC_TG_TOT]]</f>
        <v>1161.7777777777778</v>
      </c>
      <c r="NC128">
        <v>355.55555555555554</v>
      </c>
      <c r="ND128">
        <v>348.4</v>
      </c>
      <c r="NE128">
        <v>317</v>
      </c>
      <c r="NF128">
        <v>339.79310344827587</v>
      </c>
      <c r="NG128">
        <v>261.5</v>
      </c>
      <c r="NH128">
        <v>336.33333333333331</v>
      </c>
      <c r="NI128">
        <v>245.5</v>
      </c>
      <c r="NJ128">
        <v>279.33333333333331</v>
      </c>
      <c r="NK128">
        <v>335</v>
      </c>
      <c r="NL128">
        <v>321.5</v>
      </c>
      <c r="NM128">
        <v>304.75</v>
      </c>
      <c r="NN128">
        <v>316</v>
      </c>
      <c r="NO128">
        <v>378.88888888888891</v>
      </c>
      <c r="NP128">
        <v>284.7</v>
      </c>
      <c r="NQ128">
        <v>370.7</v>
      </c>
      <c r="NR128">
        <v>343.58620689655174</v>
      </c>
      <c r="NS128">
        <v>323.89999999999998</v>
      </c>
      <c r="NT128">
        <v>327.39999999999998</v>
      </c>
      <c r="NU128">
        <v>354.41176470588238</v>
      </c>
      <c r="NV128">
        <v>334.22807017543857</v>
      </c>
      <c r="NW128">
        <v>346.78947368421052</v>
      </c>
      <c r="NX128">
        <v>350</v>
      </c>
      <c r="NY128">
        <v>301.15789473684208</v>
      </c>
      <c r="NZ128">
        <v>332.94827586206895</v>
      </c>
      <c r="OA128" s="15">
        <f>Tabla2[[#This Row],[ROS_1DU_COR_COD_ROS_TG_NEG]]-Tabla2[[#This Row],[PAS_1DU_COR_COD_ROS_TG_NEG]]</f>
        <v>31.655555555555566</v>
      </c>
      <c r="OB128" s="15">
        <f>Tabla2[[#This Row],[ROS_1DU_COR_COD_ROS_TG_NEU]]-Tabla2[[#This Row],[PAS_1DU_COR_COD_ROS_TG_NEU]]</f>
        <v>21</v>
      </c>
      <c r="OC128" s="15">
        <f>Tabla2[[#This Row],[ROS_1DU_COR_COD_ROS_TG_POS]]-Tabla2[[#This Row],[PAS_1DU_COR_COD_ROS_TG_POS]]</f>
        <v>-37.411764705882376</v>
      </c>
      <c r="OD128" s="15">
        <f>Tabla2[[#This Row],[ROS_1DU_COR_COD_ROS_TG_TOT]]-Tabla2[[#This Row],[PAS_1DU_COR_COD_ROS_TG_TOT]]</f>
        <v>5.5650332728372973</v>
      </c>
      <c r="OE128" s="15">
        <f>Tabla2[[#This Row],[ROS_1DU_COR_COD_ESC_TG_NEG]]-Tabla2[[#This Row],[PAS_1DU_COR_COD_ESC_TG_NEG]]</f>
        <v>-85.28947368421052</v>
      </c>
      <c r="OF128" s="15">
        <f>Tabla2[[#This Row],[ROS_1DU_COR_COD_ESC_TG_NEU]]-Tabla2[[#This Row],[PAS_1DU_COR_COD_ESC_TG_NEU]]</f>
        <v>-13.666666666666686</v>
      </c>
      <c r="OG128" s="15">
        <f>Tabla2[[#This Row],[ROS_1DU_COR_COD_ESC_TG_POS]]-Tabla2[[#This Row],[PAS_1DU_COR_COD_ESC_TG_POS]]</f>
        <v>-55.657894736842081</v>
      </c>
      <c r="OH128" s="15">
        <f>Tabla2[[#This Row],[ROS_1DU_COR_COD_ESC_TG_TOT]]-Tabla2[[#This Row],[PAS_1DU_COR_COD_ESC_TG_TOT]]</f>
        <v>-53.614942528735639</v>
      </c>
      <c r="OI128" s="15">
        <f>Tabla2[[#This Row],[PAS_1DU_COR_COD_ROS_TG_NEG]]-Tabla2[[#This Row],[ESC_1DU_COR_COD_ROS_TG_NEG]]</f>
        <v>-11.100000000000023</v>
      </c>
      <c r="OJ128" s="15">
        <f>Tabla2[[#This Row],[PAS_1DU_COR_COD_ROS_TG_NEU]]-Tabla2[[#This Row],[ESC_1DU_COR_COD_ROS_TG_NEU]]</f>
        <v>5.8999999999999773</v>
      </c>
      <c r="OK128" s="15">
        <f>Tabla2[[#This Row],[PAS_1DU_COR_COD_ROS_TG_POS]]-Tabla2[[#This Row],[ESC_1DU_COR_COD_ROS_TG_POS]]</f>
        <v>49.661764705882376</v>
      </c>
      <c r="OL128" s="15">
        <f>Tabla2[[#This Row],[PAS_1DU_COR_COD_ROS_TG_TOT]]-Tabla2[[#This Row],[ESC_1DU_COR_COD_ROS_TG_TOT]]</f>
        <v>18.228070175438575</v>
      </c>
      <c r="OM128" s="15">
        <f>Tabla2[[#This Row],[PAS_1DU_COR_COD_ESC_TG_NEG]]-Tabla2[[#This Row],[ESC_1DU_COR_COD_ESC_TG_NEG]]</f>
        <v>-32.099415204678394</v>
      </c>
      <c r="ON128" s="15">
        <f>Tabla2[[#This Row],[PAS_1DU_COR_COD_ESC_TG_NEU]]-Tabla2[[#This Row],[ESC_1DU_COR_COD_ESC_TG_NEU]]</f>
        <v>65.300000000000011</v>
      </c>
      <c r="OO128" s="15">
        <f>Tabla2[[#This Row],[PAS_1DU_COR_COD_ESC_TG_POS]]-Tabla2[[#This Row],[ESC_1DU_COR_COD_ESC_TG_POS]]</f>
        <v>-69.542105263157907</v>
      </c>
      <c r="OP128" s="15">
        <f>Tabla2[[#This Row],[PAS_1DU_COR_COD_ESC_TG_TOT]]-Tabla2[[#This Row],[ESC_1DU_COR_COD_ESC_TG_TOT]]</f>
        <v>-10.63793103448279</v>
      </c>
      <c r="OQ128" s="61">
        <v>94.055555555555543</v>
      </c>
      <c r="OR128" s="62">
        <v>12.066666666666663</v>
      </c>
      <c r="OS128" s="62">
        <v>71.5</v>
      </c>
      <c r="OT128" s="62">
        <v>60.459770114942557</v>
      </c>
      <c r="OU128" s="62">
        <v>-43.888888888888914</v>
      </c>
      <c r="OV128" s="62">
        <v>36.800000000000011</v>
      </c>
      <c r="OW128" s="62">
        <v>-65.949999999999989</v>
      </c>
      <c r="OX128" s="62">
        <v>-27.586206896551744</v>
      </c>
      <c r="OY128" s="62">
        <v>-22.889473684210543</v>
      </c>
      <c r="OZ128" s="62">
        <v>-22.600000000000023</v>
      </c>
      <c r="PA128" s="62">
        <v>53.253869969040295</v>
      </c>
      <c r="PB128" s="62">
        <v>1.2797943133696208</v>
      </c>
    </row>
    <row r="129" spans="1:418" x14ac:dyDescent="0.3">
      <c r="A129" s="2" t="s">
        <v>127</v>
      </c>
      <c r="B129" s="2">
        <v>40</v>
      </c>
      <c r="C129" s="2">
        <v>2</v>
      </c>
      <c r="D129" s="2">
        <v>49</v>
      </c>
      <c r="E129">
        <v>1.6666666666666667</v>
      </c>
      <c r="F129">
        <v>409.26666666666665</v>
      </c>
      <c r="G129">
        <v>1.5</v>
      </c>
      <c r="H129">
        <v>453.33333333333331</v>
      </c>
      <c r="I129">
        <v>2.15</v>
      </c>
      <c r="J129">
        <v>474.625</v>
      </c>
      <c r="K129">
        <v>1.7758620689655173</v>
      </c>
      <c r="L129">
        <v>445.88372093023258</v>
      </c>
      <c r="M129">
        <v>1.3888888888888888</v>
      </c>
      <c r="N129">
        <v>350.53846153846155</v>
      </c>
      <c r="O129">
        <v>1.6</v>
      </c>
      <c r="P129">
        <v>505.91666666666669</v>
      </c>
      <c r="Q129">
        <v>1.55</v>
      </c>
      <c r="R129">
        <v>347.3125</v>
      </c>
      <c r="S129">
        <v>1.5172413793103448</v>
      </c>
      <c r="T129">
        <v>394.7560975609756</v>
      </c>
      <c r="U129">
        <v>1.646551724137931</v>
      </c>
      <c r="V129">
        <v>420.92857142857144</v>
      </c>
      <c r="W129">
        <v>1.2222222222222223</v>
      </c>
      <c r="X129">
        <v>235.57142857142858</v>
      </c>
      <c r="Y129">
        <v>1</v>
      </c>
      <c r="Z129">
        <v>267.41666666666669</v>
      </c>
      <c r="AA129">
        <v>0.8</v>
      </c>
      <c r="AB129">
        <v>269.61538461538464</v>
      </c>
      <c r="AC129">
        <v>1</v>
      </c>
      <c r="AD129">
        <v>256.71794871794873</v>
      </c>
      <c r="AE129">
        <v>1</v>
      </c>
      <c r="AF129">
        <v>256.71794871794873</v>
      </c>
      <c r="AG129">
        <v>1.4310344827586208</v>
      </c>
      <c r="AH129">
        <v>368.86178861788619</v>
      </c>
      <c r="AI129">
        <v>3</v>
      </c>
      <c r="AJ129">
        <v>1411</v>
      </c>
      <c r="AO129">
        <v>3</v>
      </c>
      <c r="AP129">
        <v>1411</v>
      </c>
      <c r="AQ129">
        <v>1</v>
      </c>
      <c r="AR129">
        <v>200</v>
      </c>
      <c r="AW129">
        <v>1</v>
      </c>
      <c r="AX129">
        <v>200</v>
      </c>
      <c r="AY129">
        <v>2</v>
      </c>
      <c r="AZ129">
        <v>805.5</v>
      </c>
      <c r="BA129">
        <v>2.5</v>
      </c>
      <c r="BB129">
        <v>456.5</v>
      </c>
      <c r="BG129">
        <v>2.5</v>
      </c>
      <c r="BH129">
        <v>456.5</v>
      </c>
      <c r="BI129">
        <v>2.5</v>
      </c>
      <c r="BJ129">
        <v>456.5</v>
      </c>
      <c r="BK129">
        <v>2.1666666666666665</v>
      </c>
      <c r="BL129">
        <v>631</v>
      </c>
      <c r="BM129">
        <v>1.4555555555555555</v>
      </c>
      <c r="BN129">
        <v>377.11811023622045</v>
      </c>
      <c r="BO129">
        <v>2.2000000000000002</v>
      </c>
      <c r="BP129">
        <v>592</v>
      </c>
      <c r="BQ129">
        <v>1.9</v>
      </c>
      <c r="BR129">
        <v>341.2</v>
      </c>
      <c r="BS129">
        <v>2.1</v>
      </c>
      <c r="BT129">
        <v>349.9</v>
      </c>
      <c r="BU129">
        <v>2.0666666666666669</v>
      </c>
      <c r="BV129">
        <v>415.96428571428572</v>
      </c>
      <c r="BW129">
        <v>2.1111111111111112</v>
      </c>
      <c r="BX129">
        <v>531.42857142857144</v>
      </c>
      <c r="BY129">
        <v>2.8</v>
      </c>
      <c r="BZ129">
        <v>570.75</v>
      </c>
      <c r="CA129">
        <v>2.8</v>
      </c>
      <c r="CB129">
        <v>572.1</v>
      </c>
      <c r="CC129">
        <v>2.5862068965517242</v>
      </c>
      <c r="CD129">
        <v>560.28</v>
      </c>
      <c r="CE129">
        <v>2.3220338983050848</v>
      </c>
      <c r="CF129">
        <v>484.03773584905662</v>
      </c>
      <c r="CG129">
        <v>1.5</v>
      </c>
      <c r="CH129">
        <v>617</v>
      </c>
      <c r="CI129">
        <v>1.4</v>
      </c>
      <c r="CJ129">
        <v>288</v>
      </c>
      <c r="CK129">
        <v>1.2</v>
      </c>
      <c r="CL129">
        <v>395.2</v>
      </c>
      <c r="CM129">
        <v>1.3666666666666667</v>
      </c>
      <c r="CN129">
        <v>409.16666666666669</v>
      </c>
      <c r="CO129">
        <v>2</v>
      </c>
      <c r="CP129">
        <v>527.42857142857144</v>
      </c>
      <c r="CQ129">
        <v>2</v>
      </c>
      <c r="CR129">
        <v>541.28571428571433</v>
      </c>
      <c r="CS129">
        <v>0.8</v>
      </c>
      <c r="CT129">
        <v>231.33333333333334</v>
      </c>
      <c r="CU129">
        <v>1.5862068965517242</v>
      </c>
      <c r="CV129">
        <v>443.45</v>
      </c>
      <c r="CW129">
        <v>1.4745762711864407</v>
      </c>
      <c r="CX129">
        <v>427.21052631578948</v>
      </c>
      <c r="CY129">
        <v>1.8983050847457628</v>
      </c>
      <c r="CZ129">
        <v>460.30769230769232</v>
      </c>
      <c r="DA129">
        <v>1.8</v>
      </c>
      <c r="DB129">
        <v>373.2</v>
      </c>
      <c r="DC129">
        <v>1.7</v>
      </c>
      <c r="DD129">
        <v>272</v>
      </c>
      <c r="DE129">
        <v>1.7</v>
      </c>
      <c r="DF129">
        <v>291.125</v>
      </c>
      <c r="DG129">
        <v>1.7333333333333334</v>
      </c>
      <c r="DH129">
        <v>313.60714285714283</v>
      </c>
      <c r="DI129">
        <v>2</v>
      </c>
      <c r="DJ129">
        <v>504.71428571428572</v>
      </c>
      <c r="DK129">
        <v>1.4</v>
      </c>
      <c r="DL129">
        <v>294.85714285714283</v>
      </c>
      <c r="DM129">
        <v>1.4</v>
      </c>
      <c r="DN129">
        <v>254.14285714285714</v>
      </c>
      <c r="DO129">
        <v>1.5862068965517242</v>
      </c>
      <c r="DP129">
        <v>351.23809523809524</v>
      </c>
      <c r="DQ129">
        <v>1.6610169491525424</v>
      </c>
      <c r="DR129">
        <v>329.73469387755102</v>
      </c>
      <c r="DS129">
        <v>1.6610169491525424</v>
      </c>
      <c r="DT129">
        <v>329.73469387755102</v>
      </c>
      <c r="DU129">
        <v>1.8192090395480225</v>
      </c>
      <c r="DV129">
        <v>414.60714285714283</v>
      </c>
      <c r="EE129">
        <v>0</v>
      </c>
      <c r="EK129">
        <v>0</v>
      </c>
      <c r="EM129">
        <v>0</v>
      </c>
      <c r="EW129">
        <v>3</v>
      </c>
      <c r="EX129">
        <v>655</v>
      </c>
      <c r="FC129">
        <v>3</v>
      </c>
      <c r="FD129">
        <v>655</v>
      </c>
      <c r="FE129">
        <v>3</v>
      </c>
      <c r="FF129">
        <v>655</v>
      </c>
      <c r="FG129">
        <v>1.5</v>
      </c>
      <c r="FH129">
        <v>655</v>
      </c>
      <c r="FQ129">
        <v>1</v>
      </c>
      <c r="FR129">
        <v>287</v>
      </c>
      <c r="FW129">
        <v>1</v>
      </c>
      <c r="FX129">
        <v>287</v>
      </c>
      <c r="FY129">
        <v>1</v>
      </c>
      <c r="FZ129">
        <v>287</v>
      </c>
      <c r="GA129">
        <v>1</v>
      </c>
      <c r="GB129">
        <v>287</v>
      </c>
      <c r="GC129">
        <v>1.3333333333333333</v>
      </c>
      <c r="GD129">
        <v>471</v>
      </c>
      <c r="GE129">
        <v>1.8111111111111111</v>
      </c>
      <c r="GF129">
        <v>415.40140845070425</v>
      </c>
      <c r="GG129">
        <v>1.2222222222222223</v>
      </c>
      <c r="GH129">
        <v>365.4</v>
      </c>
      <c r="GI129">
        <v>0.44444444444444442</v>
      </c>
      <c r="GJ129">
        <v>127.25</v>
      </c>
      <c r="GK129">
        <v>0.75</v>
      </c>
      <c r="GL129">
        <v>326</v>
      </c>
      <c r="GM129">
        <v>0.80769230769230771</v>
      </c>
      <c r="GN129">
        <v>280</v>
      </c>
      <c r="GO129">
        <v>0.66666666666666663</v>
      </c>
      <c r="GP129">
        <v>248.5</v>
      </c>
      <c r="GQ129">
        <v>0.4</v>
      </c>
      <c r="GR129">
        <v>218</v>
      </c>
      <c r="GS129">
        <v>1.1111111111111112</v>
      </c>
      <c r="GT129">
        <v>328.2</v>
      </c>
      <c r="GU129">
        <v>0.7142857142857143</v>
      </c>
      <c r="GV129">
        <v>269.76923076923077</v>
      </c>
      <c r="GW129">
        <v>0.7592592592592593</v>
      </c>
      <c r="GX129">
        <v>274.88461538461536</v>
      </c>
      <c r="GY129">
        <v>2.8888888888888888</v>
      </c>
      <c r="GZ129">
        <v>615.625</v>
      </c>
      <c r="HA129">
        <v>3</v>
      </c>
      <c r="HB129">
        <v>616.77777777777783</v>
      </c>
      <c r="HC129">
        <v>3.375</v>
      </c>
      <c r="HD129">
        <v>620.14285714285711</v>
      </c>
      <c r="HE129">
        <v>3.0769230769230771</v>
      </c>
      <c r="HF129">
        <v>617.375</v>
      </c>
      <c r="HG129">
        <v>2.7777777777777777</v>
      </c>
      <c r="HH129">
        <v>464.88888888888891</v>
      </c>
      <c r="HI129">
        <v>2.9</v>
      </c>
      <c r="HJ129">
        <v>559.29999999999995</v>
      </c>
      <c r="HK129">
        <v>2.4444444444444446</v>
      </c>
      <c r="HL129">
        <v>500.57142857142856</v>
      </c>
      <c r="HM129">
        <v>2.7142857142857144</v>
      </c>
      <c r="HN129">
        <v>510.80769230769232</v>
      </c>
      <c r="HO129">
        <v>2.8888888888888888</v>
      </c>
      <c r="HP129">
        <v>561.96</v>
      </c>
      <c r="HQ129">
        <v>1.8240740740740742</v>
      </c>
      <c r="HR129">
        <v>463.75</v>
      </c>
      <c r="HS129">
        <v>1.1111111111111112</v>
      </c>
      <c r="HT129">
        <v>273.83333333333331</v>
      </c>
      <c r="HU129">
        <v>1.5555555555555556</v>
      </c>
      <c r="HV129">
        <v>262.875</v>
      </c>
      <c r="HW129">
        <v>1.375</v>
      </c>
      <c r="HX129">
        <v>329.33333333333331</v>
      </c>
      <c r="HY129">
        <v>1.3461538461538463</v>
      </c>
      <c r="HZ129">
        <v>286.10000000000002</v>
      </c>
      <c r="IA129">
        <v>1</v>
      </c>
      <c r="IB129">
        <v>315.66666666666669</v>
      </c>
      <c r="IC129">
        <v>1.6</v>
      </c>
      <c r="ID129">
        <v>275.39999999999998</v>
      </c>
      <c r="IE129">
        <v>1.4444444444444444</v>
      </c>
      <c r="IF129">
        <v>312.16666666666669</v>
      </c>
      <c r="IG129">
        <v>1.3571428571428572</v>
      </c>
      <c r="IH129">
        <v>296.40909090909093</v>
      </c>
      <c r="II129">
        <v>1.3518518518518519</v>
      </c>
      <c r="IJ129">
        <v>291.5</v>
      </c>
      <c r="IK129">
        <v>1.3518518518518519</v>
      </c>
      <c r="IL129">
        <v>291.5</v>
      </c>
      <c r="IM129">
        <v>1.6666666666666667</v>
      </c>
      <c r="IN129">
        <v>402.4406779661017</v>
      </c>
      <c r="IO129">
        <v>1</v>
      </c>
      <c r="IP129">
        <v>171</v>
      </c>
      <c r="IQ129">
        <v>0</v>
      </c>
      <c r="IS129">
        <v>0.5</v>
      </c>
      <c r="IT129">
        <v>135</v>
      </c>
      <c r="IU129">
        <v>0.5</v>
      </c>
      <c r="IV129">
        <v>153</v>
      </c>
      <c r="IW129">
        <v>2</v>
      </c>
      <c r="IX129">
        <v>231</v>
      </c>
      <c r="JA129">
        <v>0</v>
      </c>
      <c r="JC129">
        <v>1</v>
      </c>
      <c r="JD129">
        <v>231</v>
      </c>
      <c r="JE129">
        <v>0.66666666666666663</v>
      </c>
      <c r="JF129">
        <v>179</v>
      </c>
      <c r="JG129">
        <v>2</v>
      </c>
      <c r="JH129">
        <v>444</v>
      </c>
      <c r="JI129">
        <v>2</v>
      </c>
      <c r="JJ129">
        <v>214</v>
      </c>
      <c r="JK129">
        <v>1.5</v>
      </c>
      <c r="JL129">
        <v>433.5</v>
      </c>
      <c r="JM129">
        <v>1.75</v>
      </c>
      <c r="JN129">
        <v>381.25</v>
      </c>
      <c r="JO129">
        <v>0</v>
      </c>
      <c r="JS129">
        <v>6</v>
      </c>
      <c r="JT129">
        <v>1241</v>
      </c>
      <c r="JU129">
        <v>3</v>
      </c>
      <c r="JV129">
        <v>1241</v>
      </c>
      <c r="JW129">
        <v>2.1666666666666665</v>
      </c>
      <c r="JX129">
        <v>553.20000000000005</v>
      </c>
      <c r="JY129">
        <v>1.4166666666666667</v>
      </c>
      <c r="JZ129">
        <v>412.875</v>
      </c>
      <c r="KA129">
        <v>5</v>
      </c>
      <c r="KB129">
        <v>599</v>
      </c>
      <c r="KC129">
        <v>0</v>
      </c>
      <c r="KE129">
        <v>4</v>
      </c>
      <c r="KF129">
        <v>623</v>
      </c>
      <c r="KG129">
        <v>3.25</v>
      </c>
      <c r="KH129">
        <v>615</v>
      </c>
      <c r="KI129">
        <v>0</v>
      </c>
      <c r="KM129">
        <v>5</v>
      </c>
      <c r="KN129">
        <v>981</v>
      </c>
      <c r="KO129">
        <v>2.5</v>
      </c>
      <c r="KP129">
        <v>981</v>
      </c>
      <c r="KQ129">
        <v>3</v>
      </c>
      <c r="KR129">
        <v>706.5</v>
      </c>
      <c r="KS129">
        <v>3</v>
      </c>
      <c r="KT129">
        <v>706.5</v>
      </c>
      <c r="KU129">
        <v>1.9444444444444444</v>
      </c>
      <c r="KV129">
        <v>510.75</v>
      </c>
      <c r="KW129">
        <v>1.6944444444444444</v>
      </c>
      <c r="KX129">
        <v>412.43846153846152</v>
      </c>
      <c r="KY129" s="15">
        <f>Tabla2[[#This Row],[ROS_NUM_COR_COD_ROS_TG_NEG]]-Tabla2[[#This Row],[PAS_NUM_COR_COD_ROS_TG_NEG]]</f>
        <v>1.3888888888888888</v>
      </c>
      <c r="KZ129" s="15">
        <f>Tabla2[[#This Row],[ROS_DUR_COR_COD_ROS_TG_NEG]]-Tabla2[[#This Row],[PAS_DUR_COR_COD_ROS_TG_NEG]]</f>
        <v>114.35042735042737</v>
      </c>
      <c r="LA129" s="15">
        <f>Tabla2[[#This Row],[ROS_NUM_COR_COD_ROS_TG_NEU]]-Tabla2[[#This Row],[PAS_NUM_COR_COD_ROS_TG_NEU]]</f>
        <v>1.2999999999999998</v>
      </c>
      <c r="LB129" s="15">
        <f>Tabla2[[#This Row],[ROS_DUR_COR_COD_ROS_TG_NEU]]-Tabla2[[#This Row],[PAS_DUR_COR_COD_ROS_TG_NEU]]</f>
        <v>53.383333333333269</v>
      </c>
      <c r="LC129" s="15">
        <f>Tabla2[[#This Row],[ROS_NUM_COR_COD_ROS_TG_POS]]-Tabla2[[#This Row],[PAS_NUM_COR_COD_ROS_TG_POS]]</f>
        <v>0.8944444444444446</v>
      </c>
      <c r="LD129" s="15">
        <f>Tabla2[[#This Row],[ROS_DUR_COR_COD_ROS_TG_POS]]-Tabla2[[#This Row],[PAS_DUR_COR_COD_ROS_TG_POS]]</f>
        <v>153.25892857142856</v>
      </c>
      <c r="LE129" s="15">
        <f>Tabla2[[#This Row],[ROS_NUM_COR_COD_ROS_TG_TOT]]-Tabla2[[#This Row],[PAS_NUM_COR_COD_ROS_TG_TOT]]</f>
        <v>1.1970443349753697</v>
      </c>
      <c r="LF129" s="15">
        <f>Tabla2[[#This Row],[ROS_DUR_COR_COD_ROS_TG_TOT]]-Tabla2[[#This Row],[PAS_DUR_COR_COD_ROS_TG_TOT]]</f>
        <v>116.05159474671672</v>
      </c>
      <c r="LG129" s="15">
        <f>Tabla2[[#This Row],[ROS_NUM_COR_COD_ESC_TG_NEG]]-Tabla2[[#This Row],[PAS_NUM_COR_COD_ESC_TG_NEG]]</f>
        <v>-1</v>
      </c>
      <c r="LH129" s="15">
        <f>Tabla2[[#This Row],[ROS_DUR_COR_COD_ESC_TG_NEG]]-Tabla2[[#This Row],[PAS_DUR_COR_COD_ESC_TG_NEG]]</f>
        <v>-160.76666666666665</v>
      </c>
      <c r="LI129" s="15">
        <f>Tabla2[[#This Row],[ROS_NUM_COR_COD_ESC_TG_NEU]]-Tabla2[[#This Row],[PAS_NUM_COR_COD_ESC_TG_NEU]]</f>
        <v>-1.1000000000000001</v>
      </c>
      <c r="LJ129" s="15">
        <f>Tabla2[[#This Row],[ROS_NUM_COR_COD_ESC_TG_NEG]]-Tabla2[[#This Row],[PAS_NUM_COR_COD_ESC_TG_NEG]]</f>
        <v>-1</v>
      </c>
      <c r="LK129" s="15">
        <f>Tabla2[[#This Row],[ROS_NUM_COR_COD_ESC_TG_POS]]-Tabla2[[#This Row],[PAS_NUM_COR_COD_ESC_TG_POS]]</f>
        <v>-1.0388888888888888</v>
      </c>
      <c r="LL129" s="15">
        <f>Tabla2[[#This Row],[ROS_DUR_COR_COD_ESC_TG_POS]]-Tabla2[[#This Row],[PAS_DUR_COR_COD_ESC_TG_POS]]</f>
        <v>-146.42500000000001</v>
      </c>
      <c r="LM129" s="15">
        <f>Tabla2[[#This Row],[ROS_NUM_COR_COD_ESC_TG_TOT]]-Tabla2[[#This Row],[PAS_NUM_COR_COD_ESC_TG_TOT]]</f>
        <v>-1.0615763546798029</v>
      </c>
      <c r="LN129" s="15">
        <f>Tabla2[[#This Row],[ROS_DUR_COR_COD_ESC_TG_TOT]]-Tabla2[[#This Row],[PAS_DUR_COR_COD_ESC_TG_TOT]]</f>
        <v>-176.11449016100181</v>
      </c>
      <c r="LO129" s="15">
        <f>Tabla2[[#This Row],[PAS_NUM_COR_COD_ROS_TG_NEG]]-Tabla2[[#This Row],[ESC_NUM_COR_COD_ROS_TG_NEG]]</f>
        <v>-0.61111111111111116</v>
      </c>
      <c r="LP129" s="15">
        <f>Tabla2[[#This Row],[PAS_DUR_COR_COD_ROS_TG_NEG]]-Tabla2[[#This Row],[ESC_DUR_COR_COD_ROS_TG_NEG]]</f>
        <v>-176.8901098901099</v>
      </c>
      <c r="LQ129" s="15">
        <f>Tabla2[[#This Row],[PAS_NUM_COR_COD_ROS_TG_NEU]]-Tabla2[[#This Row],[ESC_NUM_COR_COD_ROS_TG_NEU]]</f>
        <v>-0.39999999999999991</v>
      </c>
      <c r="LR129" s="15">
        <f>Tabla2[[#This Row],[PAS_DUR_COR_COD_ROS_TG_NEU]]-Tabla2[[#This Row],[ESC_DUR_COR_COD_ROS_TG_NEU]]</f>
        <v>-35.369047619047649</v>
      </c>
      <c r="LS129" s="15">
        <f>Tabla2[[#This Row],[PAS_NUM_COR_COD_ROS_TG_POS]]-Tabla2[[#This Row],[ESC_NUM_COR_COD_ROS_TG_POS]]</f>
        <v>0.75</v>
      </c>
      <c r="LT129" s="15">
        <f>Tabla2[[#This Row],[PAS_DUR_COR_COD_ROS_TG_POS]]-Tabla2[[#This Row],[ESC_DUR_COR_COD_ROS_TG_POS]]</f>
        <v>115.97916666666666</v>
      </c>
      <c r="LU129" s="15">
        <f>Tabla2[[#This Row],[PAS_NUM_COR_COD_ROS_TG_TOT]]-Tabla2[[#This Row],[ESC_NUM_COR_COD_ROS_TG_TOT]]</f>
        <v>-6.8965517241379448E-2</v>
      </c>
      <c r="LV129" s="15">
        <f>Tabla2[[#This Row],[PAS_DUR_COR_COD_ROS_TG_TOT]]-Tabla2[[#This Row],[ESC_DUR_COR_COD_ROS_TG_TOT]]</f>
        <v>-48.693902439024384</v>
      </c>
      <c r="LW129" s="15">
        <f>Tabla2[[#This Row],[PAS_NUM_COR_COD_ESC_TG_NEG]]-Tabla2[[#This Row],[ESC_NUM_COR_COD_ESC_TG_NEG]]</f>
        <v>-0.44444444444444442</v>
      </c>
      <c r="LX129" s="15">
        <f>Tabla2[[#This Row],[PAS_DUR_COR_COD_ESC_TG_NEG]]-Tabla2[[#This Row],[ESC_DUR_COR_COD_ESC_TG_NEG]]</f>
        <v>-122.16190476190479</v>
      </c>
      <c r="LY129" s="15">
        <f>Tabla2[[#This Row],[PAS_NUM_COR_COD_ESC_TG_NEU]]-Tabla2[[#This Row],[ESC_NUM_COR_COD_ESC_TG_NEU]]</f>
        <v>-1.2999999999999998</v>
      </c>
      <c r="LZ129" s="15">
        <f>Tabla2[[#This Row],[PAS_DUR_COR_COD_ESC_TG_NEU]]-Tabla2[[#This Row],[ESC_DUR_COR_COD_ESC_TG_NEU]]</f>
        <v>-117.41666666666669</v>
      </c>
      <c r="MA129" s="15">
        <f>Tabla2[[#This Row],[PAS_NUM_COR_COD_ESC_TG_POS]]-Tabla2[[#This Row],[ESC_NUM_COR_COD_ESC_TG_POS]]</f>
        <v>-0.64999999999999991</v>
      </c>
      <c r="MB129" s="15">
        <f>Tabla2[[#This Row],[PAS_DUR_COR_COD_ESC_TG_POS]]-Tabla2[[#This Row],[ESC_DUR_COR_COD_ESC_TG_POS]]</f>
        <v>-97.475000000000023</v>
      </c>
      <c r="MC129" s="15">
        <f>Tabla2[[#This Row],[PAS_NUM_COR_COD_ESC_TG_TOT]]-Tabla2[[#This Row],[ESC_NUM_COR_COD_ESC_TG_TOT]]</f>
        <v>-0.81034482758620685</v>
      </c>
      <c r="MD129" s="15">
        <f>Tabla2[[#This Row],[PAS_DUR_COR_COD_ESC_TG_TOT]]-Tabla2[[#This Row],[ESC_DUR_COR_COD_ESC_TG_TOT]]</f>
        <v>-114.39627906976739</v>
      </c>
      <c r="ME129" s="42">
        <f>Tabla25[[#This Row],[PAS_NUM_COR_COD_ROS_TG_NEG]]-Tabla25[[#This Row],[PAS_NUM_COR_COD_ESC_TG_NEG]]</f>
        <v>-0.2777777777777779</v>
      </c>
      <c r="MF129" s="42">
        <f>Tabla25[[#This Row],[PAS_NUM_COR_COD_ROS_TG_NEU]]-Tabla25[[#This Row],[PAS_NUM_COR_COD_ESC_TG_NEU]]</f>
        <v>0.10000000000000009</v>
      </c>
      <c r="MG129" s="42">
        <f>Tabla25[[#This Row],[PAS_NUM_COR_COD_ROS_TG_POS]]-Tabla25[[#This Row],[PAS_NUM_COR_COD_ESC_TG_POS]]</f>
        <v>-0.59999999999999987</v>
      </c>
      <c r="MH129" s="42">
        <f>Tabla25[[#This Row],[PAS_NUM_COR_COD_ROS_TG_TOT]]-Tabla25[[#This Row],[PAS_NUM_COR_COD_ESC_TG_TOT]]</f>
        <v>-0.2586206896551726</v>
      </c>
      <c r="MI129" s="42">
        <f>Tabla25[[#This Row],[PAS_DUR_COR_COD_ROS_TG_NEG]]-Tabla25[[#This Row],[PAS_DUR_COR_COD_ESC_TG_NEG]]</f>
        <v>-58.728205128205104</v>
      </c>
      <c r="MJ129" s="42">
        <f>Tabla25[[#This Row],[PAS_DUR_COR_COD_ROS_TG_NEU]]-Tabla25[[#This Row],[PAS_DUR_COR_COD_ESC_TG_NEU]]</f>
        <v>52.583333333333371</v>
      </c>
      <c r="MK129" s="42">
        <f>Tabla25[[#This Row],[PAS_DUR_COR_COD_ROS_TG_POS]]-Tabla25[[#This Row],[PAS_DUR_COR_COD_ESC_TG_POS]]</f>
        <v>-127.3125</v>
      </c>
      <c r="ML129" s="42">
        <f>Tabla25[[#This Row],[PAS_DUR_COR_COD_ROS_TG_TOT]]-Tabla25[[#This Row],[PAS_DUR_COR_COD_ESC_TG_TOT]]</f>
        <v>-51.12762336925698</v>
      </c>
      <c r="MM129" s="44">
        <f>Tabla25[[#This Row],[ESC_NUM_COR_COD_ROS_TG_NEG]]-Tabla25[[#This Row],[ESC_NUM_COR_COD_ESC_TG_NEG]]</f>
        <v>-0.11111111111111116</v>
      </c>
      <c r="MN129" s="44">
        <f>Tabla25[[#This Row],[ESC_NUM_COR_COD_ROS_TG_NEU]]-Tabla25[[#This Row],[ESC_NUM_COR_COD_ESC_TG_NEU]]</f>
        <v>-0.79999999999999982</v>
      </c>
      <c r="MO129" s="44">
        <f>Tabla25[[#This Row],[ESC_NUM_COR_COD_ROS_TG_POS]]-Tabla25[[#This Row],[ESC_NUM_COR_COD_ESC_TG_POS]]</f>
        <v>-1.9999999999999998</v>
      </c>
      <c r="MP129" s="44">
        <f>Tabla25[[#This Row],[ESC_NUM_COR_COD_ROS_TG_TOT]]-Tabla25[[#This Row],[ESC_NUM_COR_COD_ESC_TG_TOT]]</f>
        <v>-1</v>
      </c>
      <c r="MQ129" s="44">
        <f>Tabla25[[#This Row],[ESC_DUR_COR_COD_ROS_TG_NEG]]-Tabla25[[#This Row],[ESC_DUR_COR_COD_ESC_TG_NEG]]</f>
        <v>-4</v>
      </c>
      <c r="MR129" s="44">
        <f>Tabla25[[#This Row],[ESC_DUR_COR_COD_ROS_TG_NEU]]-Tabla25[[#This Row],[ESC_DUR_COR_COD_ESC_TG_NEU]]</f>
        <v>-29.464285714285666</v>
      </c>
      <c r="MS129" s="44">
        <f>Tabla25[[#This Row],[ESC_DUR_COR_COD_ROS_TG_POS]]-Tabla25[[#This Row],[ESC_DUR_COR_COD_ESC_TG_POS]]</f>
        <v>-340.76666666666665</v>
      </c>
      <c r="MT129" s="44">
        <f>Tabla25[[#This Row],[ESC_DUR_COR_COD_ROS_TG_TOT]]-Tabla25[[#This Row],[ESC_DUR_COR_COD_ESC_TG_TOT]]</f>
        <v>-116.82999999999998</v>
      </c>
      <c r="MU129" s="47">
        <f>Tabla25[[#This Row],[ROS_NUM_COR_COD_ROS_TG_NEG]]-Tabla25[[#This Row],[ROS_NUM_COR_COD_ESC_TG_NEG]]</f>
        <v>2.1111111111111112</v>
      </c>
      <c r="MV129" s="47">
        <f>Tabla25[[#This Row],[ROS_NUM_COR_COD_ROS_TG_NEU]]-Tabla25[[#This Row],[ROS_NUM_COR_COD_ESC_TG_NEU]]</f>
        <v>2.5</v>
      </c>
      <c r="MW129" s="47">
        <f>Tabla25[[#This Row],[ROS_NUM_COR_COD_ROS_TG_POS]]-Tabla25[[#This Row],[ROS_NUM_COR_COD_ESC_TG_POS]]</f>
        <v>1.3333333333333335</v>
      </c>
      <c r="MX129" s="47">
        <f>Tabla25[[#This Row],[ROS_NUM_COR_COD_ROS_TG_TOT]]-Tabla25[[#This Row],[ROS_NUM_COR_COD_ESC_TG_TOT]]</f>
        <v>2</v>
      </c>
      <c r="MY129" s="47">
        <f>Tabla25[[#This Row],[ROS_DUR_COR_COD_ROS_TG_NEG]]-Tabla25[[#This Row],[ROS_DUR_COR_COD_ESC_TG_NEG]]</f>
        <v>216.38888888888891</v>
      </c>
      <c r="MZ129" s="47">
        <f>Tabla25[[#This Row],[ROS_DUR_COR_COD_ROS_TG_NEU]]-Tabla25[[#This Row],[ROS_DUR_COR_COD_ESC_TG_NEU]]</f>
        <v>341.29999999999995</v>
      </c>
      <c r="NA129" s="47">
        <f>Tabla25[[#This Row],[ROS_DUR_COR_COD_ROS_TG_POS]]-Tabla25[[#This Row],[ROS_DUR_COR_COD_ESC_TG_POS]]</f>
        <v>172.37142857142857</v>
      </c>
      <c r="NB129" s="47">
        <f>Tabla25[[#This Row],[ROS_DUR_COR_COD_ROS_TG_TOT]]-Tabla25[[#This Row],[ROS_DUR_COR_COD_ESC_TG_TOT]]</f>
        <v>241.03846153846155</v>
      </c>
      <c r="NC129">
        <v>162.77777777777777</v>
      </c>
      <c r="ND129">
        <v>201</v>
      </c>
      <c r="NE129">
        <v>213.85714285714286</v>
      </c>
      <c r="NF129">
        <v>191.23076923076923</v>
      </c>
      <c r="NG129">
        <v>171</v>
      </c>
      <c r="NH129">
        <v>218</v>
      </c>
      <c r="NI129">
        <v>144.6</v>
      </c>
      <c r="NJ129">
        <v>175.30769230769232</v>
      </c>
      <c r="NK129">
        <v>170</v>
      </c>
      <c r="NL129">
        <v>201.57142857142858</v>
      </c>
      <c r="NM129">
        <v>191.83333333333334</v>
      </c>
      <c r="NN129">
        <v>187.6</v>
      </c>
      <c r="NO129">
        <v>166.71428571428572</v>
      </c>
      <c r="NP129">
        <v>156.625</v>
      </c>
      <c r="NQ129">
        <v>247.9</v>
      </c>
      <c r="NR129">
        <v>195.96</v>
      </c>
      <c r="NS129">
        <v>169.84615384615384</v>
      </c>
      <c r="NT129">
        <v>181</v>
      </c>
      <c r="NU129">
        <v>169</v>
      </c>
      <c r="NV129">
        <v>172.78048780487805</v>
      </c>
      <c r="NW129">
        <v>189.86666666666667</v>
      </c>
      <c r="NX129">
        <v>195.75</v>
      </c>
      <c r="NY129">
        <v>171.6875</v>
      </c>
      <c r="NZ129">
        <v>184.74418604651163</v>
      </c>
      <c r="OA129" s="15">
        <f>Tabla2[[#This Row],[ROS_1DU_COR_COD_ROS_TG_NEG]]-Tabla2[[#This Row],[PAS_1DU_COR_COD_ROS_TG_NEG]]</f>
        <v>-7.0683760683760681</v>
      </c>
      <c r="OB129" s="15">
        <f>Tabla2[[#This Row],[ROS_1DU_COR_COD_ROS_TG_NEU]]-Tabla2[[#This Row],[PAS_1DU_COR_COD_ROS_TG_NEU]]</f>
        <v>20</v>
      </c>
      <c r="OC129" s="15">
        <f>Tabla2[[#This Row],[ROS_1DU_COR_COD_ROS_TG_POS]]-Tabla2[[#This Row],[PAS_1DU_COR_COD_ROS_TG_POS]]</f>
        <v>44.857142857142861</v>
      </c>
      <c r="OD129" s="15">
        <f>Tabla2[[#This Row],[ROS_1DU_COR_COD_ROS_TG_TOT]]-Tabla2[[#This Row],[PAS_1DU_COR_COD_ROS_TG_TOT]]</f>
        <v>18.450281425891177</v>
      </c>
      <c r="OE129" s="15">
        <f>Tabla2[[#This Row],[ROS_1DU_COR_COD_ESC_TG_NEG]]-Tabla2[[#This Row],[PAS_1DU_COR_COD_ESC_TG_NEG]]</f>
        <v>-18.866666666666674</v>
      </c>
      <c r="OF129" s="15">
        <f>Tabla2[[#This Row],[ROS_1DU_COR_COD_ESC_TG_NEU]]-Tabla2[[#This Row],[PAS_1DU_COR_COD_ESC_TG_NEU]]</f>
        <v>22.25</v>
      </c>
      <c r="OG129" s="15">
        <f>Tabla2[[#This Row],[ROS_1DU_COR_COD_ESC_TG_POS]]-Tabla2[[#This Row],[PAS_1DU_COR_COD_ESC_TG_POS]]</f>
        <v>-27.087500000000006</v>
      </c>
      <c r="OH129" s="15">
        <f>Tabla2[[#This Row],[ROS_1DU_COR_COD_ESC_TG_TOT]]-Tabla2[[#This Row],[PAS_1DU_COR_COD_ESC_TG_TOT]]</f>
        <v>-9.4364937388193084</v>
      </c>
      <c r="OI129" s="15">
        <f>Tabla2[[#This Row],[PAS_1DU_COR_COD_ROS_TG_NEG]]-Tabla2[[#This Row],[ESC_1DU_COR_COD_ROS_TG_NEG]]</f>
        <v>-0.15384615384616041</v>
      </c>
      <c r="OJ129" s="15">
        <f>Tabla2[[#This Row],[PAS_1DU_COR_COD_ROS_TG_NEU]]-Tabla2[[#This Row],[ESC_1DU_COR_COD_ROS_TG_NEU]]</f>
        <v>-20.571428571428584</v>
      </c>
      <c r="OK129" s="15">
        <f>Tabla2[[#This Row],[PAS_1DU_COR_COD_ROS_TG_POS]]-Tabla2[[#This Row],[ESC_1DU_COR_COD_ROS_TG_POS]]</f>
        <v>-22.833333333333343</v>
      </c>
      <c r="OL129" s="15">
        <f>Tabla2[[#This Row],[PAS_1DU_COR_COD_ROS_TG_TOT]]-Tabla2[[#This Row],[ESC_1DU_COR_COD_ROS_TG_TOT]]</f>
        <v>-14.819512195121945</v>
      </c>
      <c r="OM129" s="15">
        <f>Tabla2[[#This Row],[PAS_1DU_COR_COD_ESC_TG_NEG]]-Tabla2[[#This Row],[ESC_1DU_COR_COD_ESC_TG_NEG]]</f>
        <v>23.152380952380952</v>
      </c>
      <c r="ON129" s="15">
        <f>Tabla2[[#This Row],[PAS_1DU_COR_COD_ESC_TG_NEU]]-Tabla2[[#This Row],[ESC_1DU_COR_COD_ESC_TG_NEU]]</f>
        <v>39.125</v>
      </c>
      <c r="OO129" s="15">
        <f>Tabla2[[#This Row],[PAS_1DU_COR_COD_ESC_TG_POS]]-Tabla2[[#This Row],[ESC_1DU_COR_COD_ESC_TG_POS]]</f>
        <v>-76.212500000000006</v>
      </c>
      <c r="OP129" s="15">
        <f>Tabla2[[#This Row],[PAS_1DU_COR_COD_ESC_TG_TOT]]-Tabla2[[#This Row],[ESC_1DU_COR_COD_ESC_TG_TOT]]</f>
        <v>-11.215813953488379</v>
      </c>
      <c r="OQ129" s="61">
        <v>-8.2222222222222285</v>
      </c>
      <c r="OR129" s="62">
        <v>-17</v>
      </c>
      <c r="OS129" s="62">
        <v>69.257142857142867</v>
      </c>
      <c r="OT129" s="62">
        <v>15.923076923076906</v>
      </c>
      <c r="OU129" s="62">
        <v>3.2857142857142776</v>
      </c>
      <c r="OV129" s="62">
        <v>44.946428571428584</v>
      </c>
      <c r="OW129" s="62">
        <v>-56.066666666666663</v>
      </c>
      <c r="OX129" s="62">
        <v>-8.3600000000000136</v>
      </c>
      <c r="OY129" s="62">
        <v>-20.020512820512835</v>
      </c>
      <c r="OZ129" s="62">
        <v>-14.75</v>
      </c>
      <c r="PA129" s="62">
        <v>-2.6875</v>
      </c>
      <c r="PB129" s="62">
        <v>-11.96369824163358</v>
      </c>
    </row>
    <row r="130" spans="1:418" x14ac:dyDescent="0.3">
      <c r="A130" s="2" t="s">
        <v>128</v>
      </c>
      <c r="B130" s="2">
        <v>40</v>
      </c>
      <c r="C130" s="2">
        <v>2</v>
      </c>
      <c r="D130" s="2">
        <v>43</v>
      </c>
      <c r="E130">
        <v>2.8</v>
      </c>
      <c r="F130">
        <v>1105.1875</v>
      </c>
      <c r="G130">
        <v>2.8</v>
      </c>
      <c r="H130">
        <v>1004.8823529411765</v>
      </c>
      <c r="I130">
        <v>2.85</v>
      </c>
      <c r="J130">
        <v>1003.5882352941177</v>
      </c>
      <c r="K130">
        <v>2.8166666666666669</v>
      </c>
      <c r="L130">
        <v>1036.54</v>
      </c>
      <c r="M130">
        <v>3.8</v>
      </c>
      <c r="N130">
        <v>1425.5625</v>
      </c>
      <c r="O130">
        <v>3.5</v>
      </c>
      <c r="P130">
        <v>1091.8333333333333</v>
      </c>
      <c r="Q130">
        <v>3.55</v>
      </c>
      <c r="R130">
        <v>1273.8823529411766</v>
      </c>
      <c r="S130">
        <v>3.6166666666666667</v>
      </c>
      <c r="T130">
        <v>1257.2156862745098</v>
      </c>
      <c r="U130">
        <v>3.2166666666666668</v>
      </c>
      <c r="V130">
        <v>1147.970297029703</v>
      </c>
      <c r="W130">
        <v>1.3</v>
      </c>
      <c r="X130">
        <v>498.42857142857144</v>
      </c>
      <c r="Y130">
        <v>1.45</v>
      </c>
      <c r="Z130">
        <v>508.75</v>
      </c>
      <c r="AA130">
        <v>1.35</v>
      </c>
      <c r="AB130">
        <v>537.71428571428567</v>
      </c>
      <c r="AC130">
        <v>1.3666666666666667</v>
      </c>
      <c r="AD130">
        <v>514.68181818181813</v>
      </c>
      <c r="AE130">
        <v>1.3666666666666667</v>
      </c>
      <c r="AF130">
        <v>514.68181818181813</v>
      </c>
      <c r="AG130">
        <v>2.6</v>
      </c>
      <c r="AH130">
        <v>955.8</v>
      </c>
      <c r="BM130">
        <v>2.6</v>
      </c>
      <c r="BN130">
        <v>955.8</v>
      </c>
      <c r="BO130">
        <v>4.3</v>
      </c>
      <c r="BP130">
        <v>1335.875</v>
      </c>
      <c r="BQ130">
        <v>3.625</v>
      </c>
      <c r="BR130">
        <v>920.125</v>
      </c>
      <c r="BS130">
        <v>4.666666666666667</v>
      </c>
      <c r="BT130">
        <v>1257.4444444444443</v>
      </c>
      <c r="BU130">
        <v>4.2222222222222223</v>
      </c>
      <c r="BV130">
        <v>1174.5999999999999</v>
      </c>
      <c r="BW130">
        <v>4.625</v>
      </c>
      <c r="BX130">
        <v>1119.125</v>
      </c>
      <c r="BY130">
        <v>3.1</v>
      </c>
      <c r="BZ130">
        <v>1038.4444444444443</v>
      </c>
      <c r="CA130">
        <v>3.6</v>
      </c>
      <c r="CB130">
        <v>1129</v>
      </c>
      <c r="CC130">
        <v>3.7142857142857144</v>
      </c>
      <c r="CD130">
        <v>1093.24</v>
      </c>
      <c r="CE130">
        <v>3.9636363636363638</v>
      </c>
      <c r="CF130">
        <v>1133.92</v>
      </c>
      <c r="CG130">
        <v>2.4</v>
      </c>
      <c r="CH130">
        <v>985.28571428571433</v>
      </c>
      <c r="CI130">
        <v>1.875</v>
      </c>
      <c r="CJ130">
        <v>602.4</v>
      </c>
      <c r="CK130">
        <v>2</v>
      </c>
      <c r="CL130">
        <v>630.4</v>
      </c>
      <c r="CM130">
        <v>2.1111111111111112</v>
      </c>
      <c r="CN130">
        <v>768.29411764705878</v>
      </c>
      <c r="CO130">
        <v>2.25</v>
      </c>
      <c r="CP130">
        <v>917</v>
      </c>
      <c r="CQ130">
        <v>2.2999999999999998</v>
      </c>
      <c r="CR130">
        <v>946.25</v>
      </c>
      <c r="CS130">
        <v>2.8</v>
      </c>
      <c r="CT130">
        <v>1112.2857142857142</v>
      </c>
      <c r="CU130">
        <v>2.4642857142857144</v>
      </c>
      <c r="CV130">
        <v>997.05</v>
      </c>
      <c r="CW130">
        <v>2.290909090909091</v>
      </c>
      <c r="CX130">
        <v>891.94594594594594</v>
      </c>
      <c r="CY130">
        <v>3.1272727272727274</v>
      </c>
      <c r="CZ130">
        <v>1031.0114942528735</v>
      </c>
      <c r="DA130">
        <v>0.8</v>
      </c>
      <c r="DB130">
        <v>417.25</v>
      </c>
      <c r="DC130">
        <v>0.75</v>
      </c>
      <c r="DD130">
        <v>443</v>
      </c>
      <c r="DE130">
        <v>1.5555555555555556</v>
      </c>
      <c r="DF130">
        <v>648.14285714285711</v>
      </c>
      <c r="DG130">
        <v>1.037037037037037</v>
      </c>
      <c r="DH130">
        <v>531.86666666666667</v>
      </c>
      <c r="DI130">
        <v>1.375</v>
      </c>
      <c r="DJ130">
        <v>528.4</v>
      </c>
      <c r="DK130">
        <v>0.9</v>
      </c>
      <c r="DL130">
        <v>560</v>
      </c>
      <c r="DM130">
        <v>0.8</v>
      </c>
      <c r="DN130">
        <v>284.57142857142856</v>
      </c>
      <c r="DO130">
        <v>1</v>
      </c>
      <c r="DP130">
        <v>429.625</v>
      </c>
      <c r="DQ130">
        <v>1.0181818181818181</v>
      </c>
      <c r="DR130">
        <v>479.09677419354841</v>
      </c>
      <c r="DS130">
        <v>1.0181818181818181</v>
      </c>
      <c r="DT130">
        <v>479.09677419354841</v>
      </c>
      <c r="DU130">
        <v>2.4242424242424243</v>
      </c>
      <c r="DV130">
        <v>886.01694915254234</v>
      </c>
      <c r="DY130">
        <v>6</v>
      </c>
      <c r="DZ130">
        <v>1770</v>
      </c>
      <c r="EA130">
        <v>5</v>
      </c>
      <c r="EB130">
        <v>1129</v>
      </c>
      <c r="EC130">
        <v>5.666666666666667</v>
      </c>
      <c r="ED130">
        <v>1556.3333333333333</v>
      </c>
      <c r="EE130">
        <v>3.5</v>
      </c>
      <c r="EF130">
        <v>834</v>
      </c>
      <c r="EK130">
        <v>3.5</v>
      </c>
      <c r="EL130">
        <v>834</v>
      </c>
      <c r="EM130">
        <v>4.8</v>
      </c>
      <c r="EN130">
        <v>1267.4000000000001</v>
      </c>
      <c r="EQ130">
        <v>1.5</v>
      </c>
      <c r="ER130">
        <v>380</v>
      </c>
      <c r="ES130">
        <v>0</v>
      </c>
      <c r="EU130">
        <v>1</v>
      </c>
      <c r="EV130">
        <v>380</v>
      </c>
      <c r="EW130">
        <v>3</v>
      </c>
      <c r="EX130">
        <v>1444</v>
      </c>
      <c r="FC130">
        <v>3</v>
      </c>
      <c r="FD130">
        <v>1444</v>
      </c>
      <c r="FE130">
        <v>1.8</v>
      </c>
      <c r="FF130">
        <v>734.66666666666663</v>
      </c>
      <c r="FG130">
        <v>3.3</v>
      </c>
      <c r="FH130">
        <v>1067.625</v>
      </c>
      <c r="FK130">
        <v>3</v>
      </c>
      <c r="FL130">
        <v>812.5</v>
      </c>
      <c r="FM130">
        <v>4</v>
      </c>
      <c r="FN130">
        <v>730</v>
      </c>
      <c r="FO130">
        <v>3.3333333333333335</v>
      </c>
      <c r="FP130">
        <v>785</v>
      </c>
      <c r="FQ130">
        <v>1</v>
      </c>
      <c r="FR130">
        <v>515</v>
      </c>
      <c r="FW130">
        <v>1</v>
      </c>
      <c r="FX130">
        <v>515</v>
      </c>
      <c r="FY130">
        <v>2.4</v>
      </c>
      <c r="FZ130">
        <v>717.5</v>
      </c>
      <c r="GA130">
        <v>2.4</v>
      </c>
      <c r="GB130">
        <v>717.5</v>
      </c>
      <c r="GC130">
        <v>3</v>
      </c>
      <c r="GD130">
        <v>950.91666666666663</v>
      </c>
      <c r="GE130">
        <v>2.4722222222222223</v>
      </c>
      <c r="GF130">
        <v>892.00769230769231</v>
      </c>
      <c r="GG130">
        <v>3.4444444444444446</v>
      </c>
      <c r="GH130">
        <v>1327.5714285714287</v>
      </c>
      <c r="GI130">
        <v>1.7</v>
      </c>
      <c r="GJ130">
        <v>791.5</v>
      </c>
      <c r="GK130">
        <v>1.2</v>
      </c>
      <c r="GL130">
        <v>910.25</v>
      </c>
      <c r="GM130">
        <v>2.0689655172413794</v>
      </c>
      <c r="GN130">
        <v>1040.1764705882354</v>
      </c>
      <c r="GO130">
        <v>2.6666666666666665</v>
      </c>
      <c r="GP130">
        <v>1004.3333333333334</v>
      </c>
      <c r="GQ130">
        <v>3</v>
      </c>
      <c r="GR130">
        <v>1337.1666666666667</v>
      </c>
      <c r="GS130">
        <v>2.5555555555555554</v>
      </c>
      <c r="GT130">
        <v>1717.5</v>
      </c>
      <c r="GU130">
        <v>2.75</v>
      </c>
      <c r="GV130">
        <v>1307.4375</v>
      </c>
      <c r="GW130">
        <v>2.4035087719298245</v>
      </c>
      <c r="GX130">
        <v>1169.7575757575758</v>
      </c>
      <c r="GY130">
        <v>2.3333333333333335</v>
      </c>
      <c r="GZ130">
        <v>1010</v>
      </c>
      <c r="HA130">
        <v>5.0999999999999996</v>
      </c>
      <c r="HB130">
        <v>1720</v>
      </c>
      <c r="HC130">
        <v>5.0999999999999996</v>
      </c>
      <c r="HD130">
        <v>1609.3333333333333</v>
      </c>
      <c r="HE130">
        <v>4.2413793103448274</v>
      </c>
      <c r="HF130">
        <v>1481.36</v>
      </c>
      <c r="HG130">
        <v>3.8888888888888888</v>
      </c>
      <c r="HH130">
        <v>1384.5714285714287</v>
      </c>
      <c r="HI130">
        <v>3.9</v>
      </c>
      <c r="HJ130">
        <v>1623.8571428571429</v>
      </c>
      <c r="HK130">
        <v>5.1111111111111107</v>
      </c>
      <c r="HL130">
        <v>1605.875</v>
      </c>
      <c r="HM130">
        <v>4.2857142857142856</v>
      </c>
      <c r="HN130">
        <v>1541.1818181818182</v>
      </c>
      <c r="HO130">
        <v>4.2631578947368425</v>
      </c>
      <c r="HP130">
        <v>1509.3617021276596</v>
      </c>
      <c r="HQ130">
        <v>3.3333333333333335</v>
      </c>
      <c r="HR130">
        <v>1369.2750000000001</v>
      </c>
      <c r="HS130">
        <v>1.6666666666666667</v>
      </c>
      <c r="HT130">
        <v>640.28571428571433</v>
      </c>
      <c r="HU130">
        <v>1.7</v>
      </c>
      <c r="HV130">
        <v>594.5</v>
      </c>
      <c r="HW130">
        <v>1.8</v>
      </c>
      <c r="HX130">
        <v>760.375</v>
      </c>
      <c r="HY130">
        <v>1.7241379310344827</v>
      </c>
      <c r="HZ130">
        <v>666.13043478260875</v>
      </c>
      <c r="IA130">
        <v>1.4444444444444444</v>
      </c>
      <c r="IB130">
        <v>729</v>
      </c>
      <c r="IC130">
        <v>1.5</v>
      </c>
      <c r="ID130">
        <v>590.85714285714289</v>
      </c>
      <c r="IE130">
        <v>1.8888888888888888</v>
      </c>
      <c r="IF130">
        <v>555.77777777777783</v>
      </c>
      <c r="IG130">
        <v>1.6071428571428572</v>
      </c>
      <c r="IH130">
        <v>614.18181818181813</v>
      </c>
      <c r="II130">
        <v>1.6666666666666667</v>
      </c>
      <c r="IJ130">
        <v>640.73333333333335</v>
      </c>
      <c r="IK130">
        <v>1.6666666666666667</v>
      </c>
      <c r="IL130">
        <v>640.73333333333335</v>
      </c>
      <c r="IM130">
        <v>2.7777777777777777</v>
      </c>
      <c r="IN130">
        <v>1107</v>
      </c>
      <c r="IO130">
        <v>4</v>
      </c>
      <c r="IP130">
        <v>881</v>
      </c>
      <c r="IU130">
        <v>4</v>
      </c>
      <c r="IV130">
        <v>881</v>
      </c>
      <c r="IW130">
        <v>0</v>
      </c>
      <c r="JA130">
        <v>1</v>
      </c>
      <c r="JB130">
        <v>152</v>
      </c>
      <c r="JC130">
        <v>0.5</v>
      </c>
      <c r="JD130">
        <v>152</v>
      </c>
      <c r="JE130">
        <v>1.6666666666666667</v>
      </c>
      <c r="JF130">
        <v>516.5</v>
      </c>
      <c r="JG130">
        <v>4</v>
      </c>
      <c r="JH130">
        <v>1263</v>
      </c>
      <c r="JM130">
        <v>4</v>
      </c>
      <c r="JN130">
        <v>1263</v>
      </c>
      <c r="JO130">
        <v>4</v>
      </c>
      <c r="JP130">
        <v>1561</v>
      </c>
      <c r="JS130">
        <v>6</v>
      </c>
      <c r="JT130">
        <v>1847</v>
      </c>
      <c r="JU130">
        <v>5</v>
      </c>
      <c r="JV130">
        <v>1704</v>
      </c>
      <c r="JW130">
        <v>4.666666666666667</v>
      </c>
      <c r="JX130">
        <v>1557</v>
      </c>
      <c r="JY130">
        <v>3.1666666666666665</v>
      </c>
      <c r="JZ130">
        <v>1140.8</v>
      </c>
      <c r="KA130">
        <v>2</v>
      </c>
      <c r="KB130">
        <v>728</v>
      </c>
      <c r="KG130">
        <v>2</v>
      </c>
      <c r="KH130">
        <v>728</v>
      </c>
      <c r="KI130">
        <v>0</v>
      </c>
      <c r="KM130">
        <v>2</v>
      </c>
      <c r="KN130">
        <v>481</v>
      </c>
      <c r="KO130">
        <v>1</v>
      </c>
      <c r="KP130">
        <v>481</v>
      </c>
      <c r="KQ130">
        <v>1.3333333333333333</v>
      </c>
      <c r="KR130">
        <v>604.5</v>
      </c>
      <c r="KS130">
        <v>1.3333333333333333</v>
      </c>
      <c r="KT130">
        <v>604.5</v>
      </c>
      <c r="KU130">
        <v>2.5555555555555554</v>
      </c>
      <c r="KV130">
        <v>987.57142857142856</v>
      </c>
      <c r="KW130">
        <v>2.7666666666666666</v>
      </c>
      <c r="KX130">
        <v>1100.6666666666667</v>
      </c>
      <c r="KY130" s="15">
        <f>Tabla2[[#This Row],[ROS_NUM_COR_COD_ROS_TG_NEG]]-Tabla2[[#This Row],[PAS_NUM_COR_COD_ROS_TG_NEG]]</f>
        <v>8.8888888888889017E-2</v>
      </c>
      <c r="KZ130" s="15">
        <f>Tabla2[[#This Row],[ROS_DUR_COR_COD_ROS_TG_NEG]]-Tabla2[[#This Row],[PAS_DUR_COR_COD_ROS_TG_NEG]]</f>
        <v>-40.991071428571331</v>
      </c>
      <c r="LA130" s="15">
        <f>Tabla2[[#This Row],[ROS_NUM_COR_COD_ROS_TG_NEU]]-Tabla2[[#This Row],[PAS_NUM_COR_COD_ROS_TG_NEU]]</f>
        <v>0.39999999999999991</v>
      </c>
      <c r="LB130" s="15">
        <f>Tabla2[[#This Row],[ROS_DUR_COR_COD_ROS_TG_NEU]]-Tabla2[[#This Row],[PAS_DUR_COR_COD_ROS_TG_NEU]]</f>
        <v>532.02380952380963</v>
      </c>
      <c r="LC130" s="15">
        <f>Tabla2[[#This Row],[ROS_NUM_COR_COD_ROS_TG_POS]]-Tabla2[[#This Row],[PAS_NUM_COR_COD_ROS_TG_POS]]</f>
        <v>1.5611111111111109</v>
      </c>
      <c r="LD130" s="15">
        <f>Tabla2[[#This Row],[ROS_DUR_COR_COD_ROS_TG_POS]]-Tabla2[[#This Row],[PAS_DUR_COR_COD_ROS_TG_POS]]</f>
        <v>331.99264705882342</v>
      </c>
      <c r="LE130" s="15">
        <f>Tabla2[[#This Row],[ROS_NUM_COR_COD_ROS_TG_TOT]]-Tabla2[[#This Row],[PAS_NUM_COR_COD_ROS_TG_TOT]]</f>
        <v>0.66904761904761889</v>
      </c>
      <c r="LF130" s="15">
        <f>Tabla2[[#This Row],[ROS_DUR_COR_COD_ROS_TG_TOT]]-Tabla2[[#This Row],[PAS_DUR_COR_COD_ROS_TG_TOT]]</f>
        <v>283.96613190730841</v>
      </c>
      <c r="LG130" s="15">
        <f>Tabla2[[#This Row],[ROS_NUM_COR_COD_ESC_TG_NEG]]-Tabla2[[#This Row],[PAS_NUM_COR_COD_ESC_TG_NEG]]</f>
        <v>-0.1333333333333333</v>
      </c>
      <c r="LH130" s="15">
        <f>Tabla2[[#This Row],[ROS_DUR_COR_COD_ESC_TG_NEG]]-Tabla2[[#This Row],[PAS_DUR_COR_COD_ESC_TG_NEG]]</f>
        <v>-100.85416666666663</v>
      </c>
      <c r="LI130" s="15">
        <f>Tabla2[[#This Row],[ROS_NUM_COR_COD_ESC_TG_NEU]]-Tabla2[[#This Row],[PAS_NUM_COR_COD_ESC_TG_NEU]]</f>
        <v>0.20000000000000018</v>
      </c>
      <c r="LJ130" s="15">
        <f>Tabla2[[#This Row],[ROS_NUM_COR_COD_ESC_TG_NEG]]-Tabla2[[#This Row],[PAS_NUM_COR_COD_ESC_TG_NEG]]</f>
        <v>-0.1333333333333333</v>
      </c>
      <c r="LK130" s="15">
        <f>Tabla2[[#This Row],[ROS_NUM_COR_COD_ESC_TG_POS]]-Tabla2[[#This Row],[PAS_NUM_COR_COD_ESC_TG_POS]]</f>
        <v>-0.29444444444444473</v>
      </c>
      <c r="LL130" s="15">
        <f>Tabla2[[#This Row],[ROS_DUR_COR_COD_ESC_TG_POS]]-Tabla2[[#This Row],[PAS_DUR_COR_COD_ESC_TG_POS]]</f>
        <v>713.91176470588232</v>
      </c>
      <c r="LM130" s="15">
        <f>Tabla2[[#This Row],[ROS_NUM_COR_COD_ESC_TG_TOT]]-Tabla2[[#This Row],[PAS_NUM_COR_COD_ESC_TG_TOT]]</f>
        <v>-6.6666666666666874E-2</v>
      </c>
      <c r="LN130" s="15">
        <f>Tabla2[[#This Row],[ROS_DUR_COR_COD_ESC_TG_TOT]]-Tabla2[[#This Row],[PAS_DUR_COR_COD_ESC_TG_TOT]]</f>
        <v>270.89750000000004</v>
      </c>
      <c r="LO130" s="15">
        <f>Tabla2[[#This Row],[PAS_NUM_COR_COD_ROS_TG_NEG]]-Tabla2[[#This Row],[ESC_NUM_COR_COD_ROS_TG_NEG]]</f>
        <v>1.5499999999999998</v>
      </c>
      <c r="LP130" s="15">
        <f>Tabla2[[#This Row],[PAS_DUR_COR_COD_ROS_TG_NEG]]-Tabla2[[#This Row],[ESC_DUR_COR_COD_ROS_TG_NEG]]</f>
        <v>508.5625</v>
      </c>
      <c r="LQ130" s="15">
        <f>Tabla2[[#This Row],[PAS_NUM_COR_COD_ROS_TG_NEU]]-Tabla2[[#This Row],[ESC_NUM_COR_COD_ROS_TG_NEU]]</f>
        <v>1.2000000000000002</v>
      </c>
      <c r="LR130" s="15">
        <f>Tabla2[[#This Row],[PAS_DUR_COR_COD_ROS_TG_NEU]]-Tabla2[[#This Row],[ESC_DUR_COR_COD_ROS_TG_NEU]]</f>
        <v>145.58333333333326</v>
      </c>
      <c r="LS130" s="15">
        <f>Tabla2[[#This Row],[PAS_NUM_COR_COD_ROS_TG_POS]]-Tabla2[[#This Row],[ESC_NUM_COR_COD_ROS_TG_POS]]</f>
        <v>0.75</v>
      </c>
      <c r="LT130" s="15">
        <f>Tabla2[[#This Row],[PAS_DUR_COR_COD_ROS_TG_POS]]-Tabla2[[#This Row],[ESC_DUR_COR_COD_ROS_TG_POS]]</f>
        <v>161.59663865546236</v>
      </c>
      <c r="LU130" s="15">
        <f>Tabla2[[#This Row],[PAS_NUM_COR_COD_ROS_TG_TOT]]-Tabla2[[#This Row],[ESC_NUM_COR_COD_ROS_TG_TOT]]</f>
        <v>1.1523809523809523</v>
      </c>
      <c r="LV130" s="15">
        <f>Tabla2[[#This Row],[PAS_DUR_COR_COD_ROS_TG_TOT]]-Tabla2[[#This Row],[ESC_DUR_COR_COD_ROS_TG_TOT]]</f>
        <v>260.16568627450988</v>
      </c>
      <c r="LW130" s="15">
        <f>Tabla2[[#This Row],[PAS_NUM_COR_COD_ESC_TG_NEG]]-Tabla2[[#This Row],[ESC_NUM_COR_COD_ESC_TG_NEG]]</f>
        <v>-1.8250000000000002</v>
      </c>
      <c r="LX130" s="15">
        <f>Tabla2[[#This Row],[PAS_DUR_COR_COD_ESC_TG_NEG]]-Tabla2[[#This Row],[ESC_DUR_COR_COD_ESC_TG_NEG]]</f>
        <v>-13.9375</v>
      </c>
      <c r="LY130" s="15">
        <f>Tabla2[[#This Row],[PAS_NUM_COR_COD_ESC_TG_NEU]]-Tabla2[[#This Row],[ESC_NUM_COR_COD_ESC_TG_NEU]]</f>
        <v>-0.30000000000000027</v>
      </c>
      <c r="LZ130" s="15">
        <f>Tabla2[[#This Row],[PAS_DUR_COR_COD_ESC_TG_NEU]]-Tabla2[[#This Row],[ESC_DUR_COR_COD_ESC_TG_NEU]]</f>
        <v>-33.562091503267879</v>
      </c>
      <c r="MA130" s="15">
        <f>Tabla2[[#This Row],[PAS_NUM_COR_COD_ESC_TG_POS]]-Tabla2[[#This Row],[ESC_NUM_COR_COD_ESC_TG_POS]]</f>
        <v>-0.75</v>
      </c>
      <c r="MB130" s="15">
        <f>Tabla2[[#This Row],[PAS_DUR_COR_COD_ESC_TG_POS]]-Tabla2[[#This Row],[ESC_DUR_COR_COD_ESC_TG_POS]]</f>
        <v>-125.41176470588232</v>
      </c>
      <c r="MC130" s="15">
        <f>Tabla2[[#This Row],[PAS_NUM_COR_COD_ESC_TG_TOT]]-Tabla2[[#This Row],[ESC_NUM_COR_COD_ESC_TG_TOT]]</f>
        <v>-0.89761904761904754</v>
      </c>
      <c r="MD130" s="15">
        <f>Tabla2[[#This Row],[PAS_DUR_COR_COD_ESC_TG_TOT]]-Tabla2[[#This Row],[ESC_DUR_COR_COD_ESC_TG_TOT]]</f>
        <v>-56.700000000000045</v>
      </c>
      <c r="ME130" s="42">
        <f>Tabla25[[#This Row],[PAS_NUM_COR_COD_ROS_TG_NEG]]-Tabla25[[#This Row],[PAS_NUM_COR_COD_ESC_TG_NEG]]</f>
        <v>1</v>
      </c>
      <c r="MF130" s="42">
        <f>Tabla25[[#This Row],[PAS_NUM_COR_COD_ROS_TG_NEU]]-Tabla25[[#This Row],[PAS_NUM_COR_COD_ESC_TG_NEU]]</f>
        <v>0.70000000000000018</v>
      </c>
      <c r="MG130" s="42">
        <f>Tabla25[[#This Row],[PAS_NUM_COR_COD_ROS_TG_POS]]-Tabla25[[#This Row],[PAS_NUM_COR_COD_ESC_TG_POS]]</f>
        <v>0.69999999999999973</v>
      </c>
      <c r="MH130" s="42">
        <f>Tabla25[[#This Row],[PAS_NUM_COR_COD_ROS_TG_TOT]]-Tabla25[[#This Row],[PAS_NUM_COR_COD_ESC_TG_TOT]]</f>
        <v>0.79999999999999982</v>
      </c>
      <c r="MI130" s="42">
        <f>Tabla25[[#This Row],[PAS_DUR_COR_COD_ROS_TG_NEG]]-Tabla25[[#This Row],[PAS_DUR_COR_COD_ESC_TG_NEG]]</f>
        <v>320.375</v>
      </c>
      <c r="MJ130" s="42">
        <f>Tabla25[[#This Row],[PAS_DUR_COR_COD_ROS_TG_NEU]]-Tabla25[[#This Row],[PAS_DUR_COR_COD_ESC_TG_NEU]]</f>
        <v>86.950980392156794</v>
      </c>
      <c r="MK130" s="42">
        <f>Tabla25[[#This Row],[PAS_DUR_COR_COD_ROS_TG_POS]]-Tabla25[[#This Row],[PAS_DUR_COR_COD_ESC_TG_POS]]</f>
        <v>270.2941176470589</v>
      </c>
      <c r="ML130" s="42">
        <f>Tabla25[[#This Row],[PAS_DUR_COR_COD_ROS_TG_TOT]]-Tabla25[[#This Row],[PAS_DUR_COR_COD_ESC_TG_TOT]]</f>
        <v>220.67568627450987</v>
      </c>
      <c r="MM130" s="44">
        <f>Tabla25[[#This Row],[ESC_NUM_COR_COD_ROS_TG_NEG]]-Tabla25[[#This Row],[ESC_NUM_COR_COD_ESC_TG_NEG]]</f>
        <v>-2.375</v>
      </c>
      <c r="MN130" s="44">
        <f>Tabla25[[#This Row],[ESC_NUM_COR_COD_ROS_TG_NEU]]-Tabla25[[#This Row],[ESC_NUM_COR_COD_ESC_TG_NEU]]</f>
        <v>-0.80000000000000027</v>
      </c>
      <c r="MO130" s="44">
        <f>Tabla25[[#This Row],[ESC_NUM_COR_COD_ROS_TG_POS]]-Tabla25[[#This Row],[ESC_NUM_COR_COD_ESC_TG_POS]]</f>
        <v>-0.80000000000000027</v>
      </c>
      <c r="MP130" s="44">
        <f>Tabla25[[#This Row],[ESC_NUM_COR_COD_ROS_TG_TOT]]-Tabla25[[#This Row],[ESC_NUM_COR_COD_ESC_TG_TOT]]</f>
        <v>-1.25</v>
      </c>
      <c r="MQ130" s="44">
        <f>Tabla25[[#This Row],[ESC_DUR_COR_COD_ROS_TG_NEG]]-Tabla25[[#This Row],[ESC_DUR_COR_COD_ESC_TG_NEG]]</f>
        <v>-202.125</v>
      </c>
      <c r="MR130" s="44">
        <f>Tabla25[[#This Row],[ESC_DUR_COR_COD_ROS_TG_NEU]]-Tabla25[[#This Row],[ESC_DUR_COR_COD_ESC_TG_NEU]]</f>
        <v>-92.194444444444343</v>
      </c>
      <c r="MS130" s="44">
        <f>Tabla25[[#This Row],[ESC_DUR_COR_COD_ROS_TG_POS]]-Tabla25[[#This Row],[ESC_DUR_COR_COD_ESC_TG_POS]]</f>
        <v>-16.714285714285779</v>
      </c>
      <c r="MT130" s="44">
        <f>Tabla25[[#This Row],[ESC_DUR_COR_COD_ROS_TG_TOT]]-Tabla25[[#This Row],[ESC_DUR_COR_COD_ESC_TG_TOT]]</f>
        <v>-96.190000000000055</v>
      </c>
      <c r="MU130" s="47">
        <f>Tabla25[[#This Row],[ROS_NUM_COR_COD_ROS_TG_NEG]]-Tabla25[[#This Row],[ROS_NUM_COR_COD_ESC_TG_NEG]]</f>
        <v>1.2222222222222223</v>
      </c>
      <c r="MV130" s="47">
        <f>Tabla25[[#This Row],[ROS_NUM_COR_COD_ROS_TG_NEU]]-Tabla25[[#This Row],[ROS_NUM_COR_COD_ESC_TG_NEU]]</f>
        <v>0.89999999999999991</v>
      </c>
      <c r="MW130" s="47">
        <f>Tabla25[[#This Row],[ROS_NUM_COR_COD_ROS_TG_POS]]-Tabla25[[#This Row],[ROS_NUM_COR_COD_ESC_TG_POS]]</f>
        <v>2.5555555555555554</v>
      </c>
      <c r="MX130" s="47">
        <f>Tabla25[[#This Row],[ROS_NUM_COR_COD_ROS_TG_TOT]]-Tabla25[[#This Row],[ROS_NUM_COR_COD_ESC_TG_TOT]]</f>
        <v>1.5357142857142856</v>
      </c>
      <c r="MY130" s="47">
        <f>Tabla25[[#This Row],[ROS_DUR_COR_COD_ROS_TG_NEG]]-Tabla25[[#This Row],[ROS_DUR_COR_COD_ESC_TG_NEG]]</f>
        <v>380.2380952380953</v>
      </c>
      <c r="MZ130" s="47">
        <f>Tabla25[[#This Row],[ROS_DUR_COR_COD_ROS_TG_NEU]]-Tabla25[[#This Row],[ROS_DUR_COR_COD_ESC_TG_NEU]]</f>
        <v>286.69047619047615</v>
      </c>
      <c r="NA130" s="47">
        <f>Tabla25[[#This Row],[ROS_DUR_COR_COD_ROS_TG_POS]]-Tabla25[[#This Row],[ROS_DUR_COR_COD_ESC_TG_POS]]</f>
        <v>-111.625</v>
      </c>
      <c r="NB130" s="47">
        <f>Tabla25[[#This Row],[ROS_DUR_COR_COD_ROS_TG_TOT]]-Tabla25[[#This Row],[ROS_DUR_COR_COD_ESC_TG_TOT]]</f>
        <v>233.74431818181824</v>
      </c>
      <c r="NC130">
        <v>291.57142857142856</v>
      </c>
      <c r="ND130">
        <v>304</v>
      </c>
      <c r="NE130">
        <v>262.25</v>
      </c>
      <c r="NF130">
        <v>284.86363636363637</v>
      </c>
      <c r="NG130">
        <v>239.16666666666666</v>
      </c>
      <c r="NH130">
        <v>177.16666666666666</v>
      </c>
      <c r="NI130">
        <v>300.75</v>
      </c>
      <c r="NJ130">
        <v>231.3125</v>
      </c>
      <c r="NK130">
        <v>248.4</v>
      </c>
      <c r="NL130">
        <v>299.625</v>
      </c>
      <c r="NM130">
        <v>267</v>
      </c>
      <c r="NN130">
        <v>275.39999999999998</v>
      </c>
      <c r="NO130">
        <v>159.875</v>
      </c>
      <c r="NP130">
        <v>270.44444444444446</v>
      </c>
      <c r="NQ130">
        <v>295.125</v>
      </c>
      <c r="NR130">
        <v>242.96</v>
      </c>
      <c r="NS130">
        <v>279.125</v>
      </c>
      <c r="NT130">
        <v>278.77777777777777</v>
      </c>
      <c r="NU130">
        <v>368.23529411764707</v>
      </c>
      <c r="NV130">
        <v>308.70588235294116</v>
      </c>
      <c r="NW130">
        <v>321.4375</v>
      </c>
      <c r="NX130">
        <v>288.11764705882354</v>
      </c>
      <c r="NY130">
        <v>282.47058823529414</v>
      </c>
      <c r="NZ130">
        <v>296.86</v>
      </c>
      <c r="OA130" s="15">
        <f>Tabla2[[#This Row],[ROS_1DU_COR_COD_ROS_TG_NEG]]-Tabla2[[#This Row],[PAS_1DU_COR_COD_ROS_TG_NEG]]</f>
        <v>12.446428571428555</v>
      </c>
      <c r="OB130" s="15">
        <f>Tabla2[[#This Row],[ROS_1DU_COR_COD_ROS_TG_NEU]]-Tabla2[[#This Row],[PAS_1DU_COR_COD_ROS_TG_NEU]]</f>
        <v>25.222222222222229</v>
      </c>
      <c r="OC130" s="15">
        <f>Tabla2[[#This Row],[ROS_1DU_COR_COD_ROS_TG_POS]]-Tabla2[[#This Row],[PAS_1DU_COR_COD_ROS_TG_POS]]</f>
        <v>-105.98529411764707</v>
      </c>
      <c r="OD130" s="15">
        <f>Tabla2[[#This Row],[ROS_1DU_COR_COD_ROS_TG_TOT]]-Tabla2[[#This Row],[PAS_1DU_COR_COD_ROS_TG_TOT]]</f>
        <v>-23.842245989304786</v>
      </c>
      <c r="OE130" s="15">
        <f>Tabla2[[#This Row],[ROS_1DU_COR_COD_ESC_TG_NEG]]-Tabla2[[#This Row],[PAS_1DU_COR_COD_ESC_TG_NEG]]</f>
        <v>-82.270833333333343</v>
      </c>
      <c r="OF130" s="15">
        <f>Tabla2[[#This Row],[ROS_1DU_COR_COD_ESC_TG_NEU]]-Tabla2[[#This Row],[PAS_1DU_COR_COD_ESC_TG_NEU]]</f>
        <v>-110.95098039215688</v>
      </c>
      <c r="OG130" s="15">
        <f>Tabla2[[#This Row],[ROS_1DU_COR_COD_ESC_TG_POS]]-Tabla2[[#This Row],[PAS_1DU_COR_COD_ESC_TG_POS]]</f>
        <v>18.279411764705856</v>
      </c>
      <c r="OH130" s="15">
        <f>Tabla2[[#This Row],[ROS_1DU_COR_COD_ESC_TG_TOT]]-Tabla2[[#This Row],[PAS_1DU_COR_COD_ESC_TG_TOT]]</f>
        <v>-65.547500000000014</v>
      </c>
      <c r="OI130" s="15">
        <f>Tabla2[[#This Row],[PAS_1DU_COR_COD_ROS_TG_NEG]]-Tabla2[[#This Row],[ESC_1DU_COR_COD_ROS_TG_NEG]]</f>
        <v>30.724999999999994</v>
      </c>
      <c r="OJ130" s="15">
        <f>Tabla2[[#This Row],[PAS_1DU_COR_COD_ROS_TG_NEU]]-Tabla2[[#This Row],[ESC_1DU_COR_COD_ROS_TG_NEU]]</f>
        <v>-20.847222222222229</v>
      </c>
      <c r="OK130" s="15">
        <f>Tabla2[[#This Row],[PAS_1DU_COR_COD_ROS_TG_POS]]-Tabla2[[#This Row],[ESC_1DU_COR_COD_ROS_TG_POS]]</f>
        <v>101.23529411764707</v>
      </c>
      <c r="OL130" s="15">
        <f>Tabla2[[#This Row],[PAS_1DU_COR_COD_ROS_TG_TOT]]-Tabla2[[#This Row],[ESC_1DU_COR_COD_ROS_TG_TOT]]</f>
        <v>33.305882352941182</v>
      </c>
      <c r="OM130" s="15">
        <f>Tabla2[[#This Row],[PAS_1DU_COR_COD_ESC_TG_NEG]]-Tabla2[[#This Row],[ESC_1DU_COR_COD_ESC_TG_NEG]]</f>
        <v>161.5625</v>
      </c>
      <c r="ON130" s="15">
        <f>Tabla2[[#This Row],[PAS_1DU_COR_COD_ESC_TG_NEU]]-Tabla2[[#This Row],[ESC_1DU_COR_COD_ESC_TG_NEU]]</f>
        <v>17.673202614379079</v>
      </c>
      <c r="OO130" s="15">
        <f>Tabla2[[#This Row],[PAS_1DU_COR_COD_ESC_TG_POS]]-Tabla2[[#This Row],[ESC_1DU_COR_COD_ESC_TG_POS]]</f>
        <v>-12.654411764705856</v>
      </c>
      <c r="OP130" s="15">
        <f>Tabla2[[#This Row],[PAS_1DU_COR_COD_ESC_TG_TOT]]-Tabla2[[#This Row],[ESC_1DU_COR_COD_ESC_TG_TOT]]</f>
        <v>53.900000000000006</v>
      </c>
      <c r="OQ130" s="61">
        <v>52.404761904761898</v>
      </c>
      <c r="OR130" s="62">
        <v>126.83333333333334</v>
      </c>
      <c r="OS130" s="62">
        <v>-38.5</v>
      </c>
      <c r="OT130" s="62">
        <v>53.551136363636374</v>
      </c>
      <c r="OU130" s="62">
        <v>88.525000000000006</v>
      </c>
      <c r="OV130" s="62">
        <v>29.180555555555543</v>
      </c>
      <c r="OW130" s="62">
        <v>-28.125</v>
      </c>
      <c r="OX130" s="62">
        <v>32.439999999999969</v>
      </c>
      <c r="OY130" s="62">
        <v>-42.3125</v>
      </c>
      <c r="OZ130" s="62">
        <v>-9.3398692810457646</v>
      </c>
      <c r="PA130" s="62">
        <v>85.764705882352928</v>
      </c>
      <c r="PB130" s="62">
        <v>11.845882352941146</v>
      </c>
    </row>
    <row r="131" spans="1:418" x14ac:dyDescent="0.3">
      <c r="A131" s="2" t="s">
        <v>129</v>
      </c>
      <c r="B131" s="2">
        <v>40</v>
      </c>
      <c r="C131" s="2">
        <v>2</v>
      </c>
      <c r="D131" s="2">
        <v>46</v>
      </c>
      <c r="E131">
        <v>0.05</v>
      </c>
      <c r="F131">
        <v>248</v>
      </c>
      <c r="G131">
        <v>0.1</v>
      </c>
      <c r="H131">
        <v>241</v>
      </c>
      <c r="I131">
        <v>0.05</v>
      </c>
      <c r="J131">
        <v>153</v>
      </c>
      <c r="K131">
        <v>6.6666666666666666E-2</v>
      </c>
      <c r="L131">
        <v>220.75</v>
      </c>
      <c r="M131">
        <v>0.45</v>
      </c>
      <c r="N131">
        <v>648.33333333333337</v>
      </c>
      <c r="O131">
        <v>0</v>
      </c>
      <c r="Q131">
        <v>0.15</v>
      </c>
      <c r="R131">
        <v>402.5</v>
      </c>
      <c r="S131">
        <v>0.2</v>
      </c>
      <c r="T131">
        <v>550</v>
      </c>
      <c r="U131">
        <v>0.13333333333333333</v>
      </c>
      <c r="V131">
        <v>403.66666666666669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8.8888888888888892E-2</v>
      </c>
      <c r="AH131">
        <v>403.66666666666669</v>
      </c>
      <c r="BM131">
        <v>8.8888888888888892E-2</v>
      </c>
      <c r="BN131">
        <v>403.66666666666669</v>
      </c>
      <c r="BO131">
        <v>1.4444444444444444</v>
      </c>
      <c r="BP131">
        <v>2052.5</v>
      </c>
      <c r="BQ131">
        <v>1.4444444444444444</v>
      </c>
      <c r="BR131">
        <v>1058</v>
      </c>
      <c r="BS131">
        <v>1.4</v>
      </c>
      <c r="BT131">
        <v>1393</v>
      </c>
      <c r="BU131">
        <v>1.4285714285714286</v>
      </c>
      <c r="BV131">
        <v>1390.6666666666667</v>
      </c>
      <c r="BW131">
        <v>2</v>
      </c>
      <c r="BX131">
        <v>1550.25</v>
      </c>
      <c r="BY131">
        <v>2.2999999999999998</v>
      </c>
      <c r="BZ131">
        <v>1506</v>
      </c>
      <c r="CA131">
        <v>1.2</v>
      </c>
      <c r="CB131">
        <v>771</v>
      </c>
      <c r="CC131">
        <v>1.8333333333333333</v>
      </c>
      <c r="CD131">
        <v>1275.75</v>
      </c>
      <c r="CE131">
        <v>1.6379310344827587</v>
      </c>
      <c r="CF131">
        <v>1325</v>
      </c>
      <c r="CG131">
        <v>0.22222222222222221</v>
      </c>
      <c r="CH131">
        <v>447</v>
      </c>
      <c r="CI131">
        <v>1.3333333333333333</v>
      </c>
      <c r="CJ131">
        <v>915</v>
      </c>
      <c r="CK131">
        <v>0.6</v>
      </c>
      <c r="CL131">
        <v>840</v>
      </c>
      <c r="CM131">
        <v>0.7142857142857143</v>
      </c>
      <c r="CN131">
        <v>812</v>
      </c>
      <c r="CO131">
        <v>0.5</v>
      </c>
      <c r="CP131">
        <v>571</v>
      </c>
      <c r="CQ131">
        <v>0.7</v>
      </c>
      <c r="CR131">
        <v>666.33333333333337</v>
      </c>
      <c r="CS131">
        <v>3.1</v>
      </c>
      <c r="CT131">
        <v>1621.2</v>
      </c>
      <c r="CU131">
        <v>1.4333333333333333</v>
      </c>
      <c r="CV131">
        <v>1124.7</v>
      </c>
      <c r="CW131">
        <v>1.0862068965517242</v>
      </c>
      <c r="CX131">
        <v>1007.4375</v>
      </c>
      <c r="CY131">
        <v>1.3620689655172413</v>
      </c>
      <c r="CZ131">
        <v>1187.6756756756756</v>
      </c>
      <c r="DA131">
        <v>0.77777777777777779</v>
      </c>
      <c r="DB131">
        <v>596</v>
      </c>
      <c r="DC131">
        <v>1.2222222222222223</v>
      </c>
      <c r="DD131">
        <v>1027.3333333333333</v>
      </c>
      <c r="DE131">
        <v>0.7</v>
      </c>
      <c r="DF131">
        <v>617.33333333333337</v>
      </c>
      <c r="DG131">
        <v>0.8928571428571429</v>
      </c>
      <c r="DH131">
        <v>746.88888888888891</v>
      </c>
      <c r="DI131">
        <v>0.9</v>
      </c>
      <c r="DJ131">
        <v>717.33333333333337</v>
      </c>
      <c r="DK131">
        <v>0.7</v>
      </c>
      <c r="DL131">
        <v>955</v>
      </c>
      <c r="DM131">
        <v>0.7</v>
      </c>
      <c r="DN131">
        <v>786.66666666666663</v>
      </c>
      <c r="DO131">
        <v>0.76666666666666672</v>
      </c>
      <c r="DP131">
        <v>802.75</v>
      </c>
      <c r="DQ131">
        <v>0.82758620689655171</v>
      </c>
      <c r="DR131">
        <v>773.17647058823525</v>
      </c>
      <c r="DS131">
        <v>0.82758620689655171</v>
      </c>
      <c r="DT131">
        <v>773.17647058823525</v>
      </c>
      <c r="DU131">
        <v>1.1839080459770115</v>
      </c>
      <c r="DV131">
        <v>1057.1851851851852</v>
      </c>
      <c r="DW131">
        <v>1</v>
      </c>
      <c r="DX131">
        <v>398</v>
      </c>
      <c r="DY131">
        <v>7</v>
      </c>
      <c r="DZ131">
        <v>1545</v>
      </c>
      <c r="EC131">
        <v>4</v>
      </c>
      <c r="ED131">
        <v>971.5</v>
      </c>
      <c r="EM131">
        <v>4</v>
      </c>
      <c r="EN131">
        <v>971.5</v>
      </c>
      <c r="EO131">
        <v>0</v>
      </c>
      <c r="EQ131">
        <v>1</v>
      </c>
      <c r="ER131">
        <v>388</v>
      </c>
      <c r="EU131">
        <v>0.5</v>
      </c>
      <c r="EV131">
        <v>388</v>
      </c>
      <c r="FE131">
        <v>0.5</v>
      </c>
      <c r="FF131">
        <v>388</v>
      </c>
      <c r="FG131">
        <v>2.25</v>
      </c>
      <c r="FH131">
        <v>777</v>
      </c>
      <c r="FI131">
        <v>0</v>
      </c>
      <c r="FK131">
        <v>5</v>
      </c>
      <c r="FL131">
        <v>1306</v>
      </c>
      <c r="FO131">
        <v>2.5</v>
      </c>
      <c r="FP131">
        <v>1306</v>
      </c>
      <c r="FY131">
        <v>2.5</v>
      </c>
      <c r="FZ131">
        <v>1306</v>
      </c>
      <c r="GA131">
        <v>2.5</v>
      </c>
      <c r="GB131">
        <v>1306</v>
      </c>
      <c r="GC131">
        <v>2.3333333333333335</v>
      </c>
      <c r="GD131">
        <v>909.25</v>
      </c>
      <c r="GE131">
        <v>1.2222222222222223</v>
      </c>
      <c r="GF131">
        <v>1046.9827586206898</v>
      </c>
      <c r="GG131">
        <v>3.3</v>
      </c>
      <c r="GH131">
        <v>1921.2</v>
      </c>
      <c r="GI131">
        <v>2.4</v>
      </c>
      <c r="GJ131">
        <v>1865.5</v>
      </c>
      <c r="GK131">
        <v>3.1111111111111112</v>
      </c>
      <c r="GL131">
        <v>1790</v>
      </c>
      <c r="GM131">
        <v>2.9310344827586206</v>
      </c>
      <c r="GN131">
        <v>1858.4285714285713</v>
      </c>
      <c r="GO131">
        <v>1.8888888888888888</v>
      </c>
      <c r="GP131">
        <v>1885.6666666666667</v>
      </c>
      <c r="GQ131">
        <v>1.8</v>
      </c>
      <c r="GR131">
        <v>2225.6666666666665</v>
      </c>
      <c r="GS131">
        <v>2.7777777777777777</v>
      </c>
      <c r="GT131">
        <v>1482.4</v>
      </c>
      <c r="GU131">
        <v>2.1428571428571428</v>
      </c>
      <c r="GV131">
        <v>1795.090909090909</v>
      </c>
      <c r="GW131">
        <v>2.5438596491228069</v>
      </c>
      <c r="GX131">
        <v>1830.56</v>
      </c>
      <c r="GY131">
        <v>2</v>
      </c>
      <c r="GZ131">
        <v>2275.3333333333335</v>
      </c>
      <c r="HA131">
        <v>2.4</v>
      </c>
      <c r="HB131">
        <v>1970.5</v>
      </c>
      <c r="HC131">
        <v>2.1111111111111112</v>
      </c>
      <c r="HD131">
        <v>1635.75</v>
      </c>
      <c r="HE131">
        <v>2.1724137931034484</v>
      </c>
      <c r="HF131">
        <v>1931.909090909091</v>
      </c>
      <c r="HG131">
        <v>4.1111111111111107</v>
      </c>
      <c r="HH131">
        <v>1761.7142857142858</v>
      </c>
      <c r="HI131">
        <v>2</v>
      </c>
      <c r="HJ131">
        <v>2243.6666666666665</v>
      </c>
      <c r="HK131">
        <v>3.1111111111111112</v>
      </c>
      <c r="HL131">
        <v>1468.5</v>
      </c>
      <c r="HM131">
        <v>3.0357142857142856</v>
      </c>
      <c r="HN131">
        <v>1742.125</v>
      </c>
      <c r="HO131">
        <v>2.5964912280701755</v>
      </c>
      <c r="HP131">
        <v>1819.4444444444443</v>
      </c>
      <c r="HQ131">
        <v>2.5701754385964914</v>
      </c>
      <c r="HR131">
        <v>1824.7884615384614</v>
      </c>
      <c r="HS131">
        <v>1.2</v>
      </c>
      <c r="HT131">
        <v>578.16666666666663</v>
      </c>
      <c r="HU131">
        <v>1</v>
      </c>
      <c r="HV131">
        <v>843.5</v>
      </c>
      <c r="HW131">
        <v>1.3333333333333333</v>
      </c>
      <c r="HX131">
        <v>866</v>
      </c>
      <c r="HY131">
        <v>1.1724137931034482</v>
      </c>
      <c r="HZ131">
        <v>736.21428571428567</v>
      </c>
      <c r="IA131">
        <v>1.6666666666666667</v>
      </c>
      <c r="IB131">
        <v>565.57142857142856</v>
      </c>
      <c r="IC131">
        <v>1.4</v>
      </c>
      <c r="ID131">
        <v>734.66666666666663</v>
      </c>
      <c r="IE131">
        <v>1</v>
      </c>
      <c r="IF131">
        <v>551</v>
      </c>
      <c r="IG131">
        <v>1.3571428571428572</v>
      </c>
      <c r="IH131">
        <v>617.88888888888891</v>
      </c>
      <c r="II131">
        <v>1.263157894736842</v>
      </c>
      <c r="IJ131">
        <v>669.65625</v>
      </c>
      <c r="IK131">
        <v>1.263157894736842</v>
      </c>
      <c r="IL131">
        <v>669.65625</v>
      </c>
      <c r="IM131">
        <v>2.134502923976608</v>
      </c>
      <c r="IN131">
        <v>1384.7380952380952</v>
      </c>
      <c r="IS131">
        <v>0</v>
      </c>
      <c r="IU131">
        <v>0</v>
      </c>
      <c r="IW131">
        <v>0</v>
      </c>
      <c r="JA131">
        <v>0</v>
      </c>
      <c r="JC131">
        <v>0</v>
      </c>
      <c r="JE131">
        <v>0</v>
      </c>
      <c r="JK131">
        <v>7</v>
      </c>
      <c r="JL131">
        <v>2349</v>
      </c>
      <c r="JM131">
        <v>7</v>
      </c>
      <c r="JN131">
        <v>2349</v>
      </c>
      <c r="JO131">
        <v>0</v>
      </c>
      <c r="JS131">
        <v>4</v>
      </c>
      <c r="JT131">
        <v>1306</v>
      </c>
      <c r="JU131">
        <v>2</v>
      </c>
      <c r="JV131">
        <v>1306</v>
      </c>
      <c r="JW131">
        <v>3.6666666666666665</v>
      </c>
      <c r="JX131">
        <v>1827.5</v>
      </c>
      <c r="JY131">
        <v>1.8333333333333333</v>
      </c>
      <c r="JZ131">
        <v>1827.5</v>
      </c>
      <c r="KE131">
        <v>1</v>
      </c>
      <c r="KF131">
        <v>127</v>
      </c>
      <c r="KG131">
        <v>1</v>
      </c>
      <c r="KH131">
        <v>127</v>
      </c>
      <c r="KI131">
        <v>0</v>
      </c>
      <c r="KM131">
        <v>0</v>
      </c>
      <c r="KO131">
        <v>0</v>
      </c>
      <c r="KQ131">
        <v>0.33333333333333331</v>
      </c>
      <c r="KR131">
        <v>127</v>
      </c>
      <c r="KS131">
        <v>0.33333333333333331</v>
      </c>
      <c r="KT131">
        <v>127</v>
      </c>
      <c r="KU131">
        <v>1.3333333333333333</v>
      </c>
      <c r="KV131">
        <v>1260.6666666666667</v>
      </c>
      <c r="KW131">
        <v>2.0944444444444446</v>
      </c>
      <c r="KX131">
        <v>1380.4597701149426</v>
      </c>
      <c r="KY131" s="15">
        <f>Tabla2[[#This Row],[ROS_NUM_COR_COD_ROS_TG_NEG]]-Tabla2[[#This Row],[PAS_NUM_COR_COD_ROS_TG_NEG]]</f>
        <v>3.6611111111111105</v>
      </c>
      <c r="KZ131" s="15">
        <f>Tabla2[[#This Row],[ROS_DUR_COR_COD_ROS_TG_NEG]]-Tabla2[[#This Row],[PAS_DUR_COR_COD_ROS_TG_NEG]]</f>
        <v>1113.3809523809523</v>
      </c>
      <c r="LA131" s="15">
        <f>Tabla2[[#This Row],[ROS_NUM_COR_COD_ROS_TG_NEU]]-Tabla2[[#This Row],[PAS_NUM_COR_COD_ROS_TG_NEU]]</f>
        <v>2</v>
      </c>
      <c r="LB131" s="15">
        <f>Tabla2[[#This Row],[ROS_DUR_COR_COD_ROS_TG_NEU]]-Tabla2[[#This Row],[PAS_DUR_COR_COD_ROS_TG_NEU]]</f>
        <v>2243.6666666666665</v>
      </c>
      <c r="LC131" s="15">
        <f>Tabla2[[#This Row],[ROS_NUM_COR_COD_ROS_TG_POS]]-Tabla2[[#This Row],[PAS_NUM_COR_COD_ROS_TG_POS]]</f>
        <v>2.9611111111111112</v>
      </c>
      <c r="LD131" s="15">
        <f>Tabla2[[#This Row],[ROS_DUR_COR_COD_ROS_TG_POS]]-Tabla2[[#This Row],[PAS_DUR_COR_COD_ROS_TG_POS]]</f>
        <v>1066</v>
      </c>
      <c r="LE131" s="15">
        <f>Tabla2[[#This Row],[ROS_NUM_COR_COD_ROS_TG_TOT]]-Tabla2[[#This Row],[PAS_NUM_COR_COD_ROS_TG_TOT]]</f>
        <v>2.8357142857142854</v>
      </c>
      <c r="LF131" s="15">
        <f>Tabla2[[#This Row],[ROS_DUR_COR_COD_ROS_TG_TOT]]-Tabla2[[#This Row],[PAS_DUR_COR_COD_ROS_TG_TOT]]</f>
        <v>1192.125</v>
      </c>
      <c r="LG131" s="15">
        <f>Tabla2[[#This Row],[ROS_NUM_COR_COD_ESC_TG_NEG]]-Tabla2[[#This Row],[PAS_NUM_COR_COD_ESC_TG_NEG]]</f>
        <v>1.8388888888888888</v>
      </c>
      <c r="LH131" s="15">
        <f>Tabla2[[#This Row],[ROS_DUR_COR_COD_ESC_TG_NEG]]-Tabla2[[#This Row],[PAS_DUR_COR_COD_ESC_TG_NEG]]</f>
        <v>1637.6666666666667</v>
      </c>
      <c r="LI131" s="15">
        <f>Tabla2[[#This Row],[ROS_NUM_COR_COD_ESC_TG_NEU]]-Tabla2[[#This Row],[PAS_NUM_COR_COD_ESC_TG_NEU]]</f>
        <v>1.7</v>
      </c>
      <c r="LJ131" s="15">
        <f>Tabla2[[#This Row],[ROS_NUM_COR_COD_ESC_TG_NEG]]-Tabla2[[#This Row],[PAS_NUM_COR_COD_ESC_TG_NEG]]</f>
        <v>1.8388888888888888</v>
      </c>
      <c r="LK131" s="15">
        <f>Tabla2[[#This Row],[ROS_NUM_COR_COD_ESC_TG_POS]]-Tabla2[[#This Row],[PAS_NUM_COR_COD_ESC_TG_POS]]</f>
        <v>2.7277777777777779</v>
      </c>
      <c r="LL131" s="15">
        <f>Tabla2[[#This Row],[ROS_DUR_COR_COD_ESC_TG_POS]]-Tabla2[[#This Row],[PAS_DUR_COR_COD_ESC_TG_POS]]</f>
        <v>1329.4</v>
      </c>
      <c r="LM131" s="15">
        <f>Tabla2[[#This Row],[ROS_NUM_COR_COD_ESC_TG_TOT]]-Tabla2[[#This Row],[PAS_NUM_COR_COD_ESC_TG_TOT]]</f>
        <v>2.0761904761904759</v>
      </c>
      <c r="LN131" s="15">
        <f>Tabla2[[#This Row],[ROS_DUR_COR_COD_ESC_TG_TOT]]-Tabla2[[#This Row],[PAS_DUR_COR_COD_ESC_TG_TOT]]</f>
        <v>1574.340909090909</v>
      </c>
      <c r="LO131" s="15">
        <f>Tabla2[[#This Row],[PAS_NUM_COR_COD_ROS_TG_NEG]]-Tabla2[[#This Row],[ESC_NUM_COR_COD_ROS_TG_NEG]]</f>
        <v>-4.9999999999999989E-2</v>
      </c>
      <c r="LP131" s="15">
        <f>Tabla2[[#This Row],[PAS_DUR_COR_COD_ROS_TG_NEG]]-Tabla2[[#This Row],[ESC_DUR_COR_COD_ROS_TG_NEG]]</f>
        <v>77.333333333333371</v>
      </c>
      <c r="LQ131" s="15">
        <f>Tabla2[[#This Row],[PAS_NUM_COR_COD_ROS_TG_NEU]]-Tabla2[[#This Row],[ESC_NUM_COR_COD_ROS_TG_NEU]]</f>
        <v>-0.7</v>
      </c>
      <c r="LR131" s="15">
        <f>Tabla2[[#This Row],[PAS_DUR_COR_COD_ROS_TG_NEU]]-Tabla2[[#This Row],[ESC_DUR_COR_COD_ROS_TG_NEU]]</f>
        <v>-666.33333333333337</v>
      </c>
      <c r="LS131" s="15">
        <f>Tabla2[[#This Row],[PAS_NUM_COR_COD_ROS_TG_POS]]-Tabla2[[#This Row],[ESC_NUM_COR_COD_ROS_TG_POS]]</f>
        <v>-2.95</v>
      </c>
      <c r="LT131" s="15">
        <f>Tabla2[[#This Row],[PAS_DUR_COR_COD_ROS_TG_POS]]-Tabla2[[#This Row],[ESC_DUR_COR_COD_ROS_TG_POS]]</f>
        <v>-1218.7</v>
      </c>
      <c r="LU131" s="15">
        <f>Tabla2[[#This Row],[PAS_NUM_COR_COD_ROS_TG_TOT]]-Tabla2[[#This Row],[ESC_NUM_COR_COD_ROS_TG_TOT]]</f>
        <v>-1.2333333333333334</v>
      </c>
      <c r="LV131" s="15">
        <f>Tabla2[[#This Row],[PAS_DUR_COR_COD_ROS_TG_TOT]]-Tabla2[[#This Row],[ESC_DUR_COR_COD_ROS_TG_TOT]]</f>
        <v>-574.70000000000005</v>
      </c>
      <c r="LW131" s="15">
        <f>Tabla2[[#This Row],[PAS_NUM_COR_COD_ESC_TG_NEG]]-Tabla2[[#This Row],[ESC_NUM_COR_COD_ESC_TG_NEG]]</f>
        <v>-1.95</v>
      </c>
      <c r="LX131" s="15">
        <f>Tabla2[[#This Row],[PAS_DUR_COR_COD_ESC_TG_NEG]]-Tabla2[[#This Row],[ESC_DUR_COR_COD_ESC_TG_NEG]]</f>
        <v>-1302.25</v>
      </c>
      <c r="LY131" s="15">
        <f>Tabla2[[#This Row],[PAS_NUM_COR_COD_ESC_TG_NEU]]-Tabla2[[#This Row],[ESC_NUM_COR_COD_ESC_TG_NEU]]</f>
        <v>-2.1999999999999997</v>
      </c>
      <c r="LZ131" s="15">
        <f>Tabla2[[#This Row],[PAS_DUR_COR_COD_ESC_TG_NEU]]-Tabla2[[#This Row],[ESC_DUR_COR_COD_ESC_TG_NEU]]</f>
        <v>-1265</v>
      </c>
      <c r="MA131" s="15">
        <f>Tabla2[[#This Row],[PAS_NUM_COR_COD_ESC_TG_POS]]-Tabla2[[#This Row],[ESC_NUM_COR_COD_ESC_TG_POS]]</f>
        <v>-1.1499999999999999</v>
      </c>
      <c r="MB131" s="15">
        <f>Tabla2[[#This Row],[PAS_DUR_COR_COD_ESC_TG_POS]]-Tabla2[[#This Row],[ESC_DUR_COR_COD_ESC_TG_POS]]</f>
        <v>-618</v>
      </c>
      <c r="MC131" s="15">
        <f>Tabla2[[#This Row],[PAS_NUM_COR_COD_ESC_TG_TOT]]-Tabla2[[#This Row],[ESC_NUM_COR_COD_ESC_TG_TOT]]</f>
        <v>-1.7666666666666666</v>
      </c>
      <c r="MD131" s="15">
        <f>Tabla2[[#This Row],[PAS_DUR_COR_COD_ESC_TG_TOT]]-Tabla2[[#This Row],[ESC_DUR_COR_COD_ESC_TG_TOT]]</f>
        <v>-1055</v>
      </c>
      <c r="ME131" s="42">
        <f>Tabla25[[#This Row],[PAS_NUM_COR_COD_ROS_TG_NEG]]-Tabla25[[#This Row],[PAS_NUM_COR_COD_ESC_TG_NEG]]</f>
        <v>0.4</v>
      </c>
      <c r="MF131" s="42">
        <f>Tabla25[[#This Row],[PAS_NUM_COR_COD_ROS_TG_NEU]]-Tabla25[[#This Row],[PAS_NUM_COR_COD_ESC_TG_NEU]]</f>
        <v>-0.1</v>
      </c>
      <c r="MG131" s="42">
        <f>Tabla25[[#This Row],[PAS_NUM_COR_COD_ROS_TG_POS]]-Tabla25[[#This Row],[PAS_NUM_COR_COD_ESC_TG_POS]]</f>
        <v>9.9999999999999992E-2</v>
      </c>
      <c r="MH131" s="42">
        <f>Tabla25[[#This Row],[PAS_NUM_COR_COD_ROS_TG_TOT]]-Tabla25[[#This Row],[PAS_NUM_COR_COD_ESC_TG_TOT]]</f>
        <v>0.13333333333333336</v>
      </c>
      <c r="MI131" s="42">
        <f>Tabla25[[#This Row],[PAS_DUR_COR_COD_ROS_TG_NEG]]-Tabla25[[#This Row],[PAS_DUR_COR_COD_ESC_TG_NEG]]</f>
        <v>400.33333333333337</v>
      </c>
      <c r="MJ131" s="42">
        <f>Tabla25[[#This Row],[PAS_DUR_COR_COD_ROS_TG_NEU]]-Tabla25[[#This Row],[PAS_DUR_COR_COD_ESC_TG_NEU]]</f>
        <v>-241</v>
      </c>
      <c r="MK131" s="42">
        <f>Tabla25[[#This Row],[PAS_DUR_COR_COD_ROS_TG_POS]]-Tabla25[[#This Row],[PAS_DUR_COR_COD_ESC_TG_POS]]</f>
        <v>249.5</v>
      </c>
      <c r="ML131" s="42">
        <f>Tabla25[[#This Row],[PAS_DUR_COR_COD_ROS_TG_TOT]]-Tabla25[[#This Row],[PAS_DUR_COR_COD_ESC_TG_TOT]]</f>
        <v>329.25</v>
      </c>
      <c r="MM131" s="44">
        <f>Tabla25[[#This Row],[ESC_NUM_COR_COD_ROS_TG_NEG]]-Tabla25[[#This Row],[ESC_NUM_COR_COD_ESC_TG_NEG]]</f>
        <v>-1.5</v>
      </c>
      <c r="MN131" s="44">
        <f>Tabla25[[#This Row],[ESC_NUM_COR_COD_ROS_TG_NEU]]-Tabla25[[#This Row],[ESC_NUM_COR_COD_ESC_TG_NEU]]</f>
        <v>-1.5999999999999999</v>
      </c>
      <c r="MO131" s="44">
        <f>Tabla25[[#This Row],[ESC_NUM_COR_COD_ROS_TG_POS]]-Tabla25[[#This Row],[ESC_NUM_COR_COD_ESC_TG_POS]]</f>
        <v>1.9000000000000001</v>
      </c>
      <c r="MP131" s="44">
        <f>Tabla25[[#This Row],[ESC_NUM_COR_COD_ROS_TG_TOT]]-Tabla25[[#This Row],[ESC_NUM_COR_COD_ESC_TG_TOT]]</f>
        <v>-0.39999999999999991</v>
      </c>
      <c r="MQ131" s="44">
        <f>Tabla25[[#This Row],[ESC_DUR_COR_COD_ROS_TG_NEG]]-Tabla25[[#This Row],[ESC_DUR_COR_COD_ESC_TG_NEG]]</f>
        <v>-979.25</v>
      </c>
      <c r="MR131" s="44">
        <f>Tabla25[[#This Row],[ESC_DUR_COR_COD_ROS_TG_NEU]]-Tabla25[[#This Row],[ESC_DUR_COR_COD_ESC_TG_NEU]]</f>
        <v>-839.66666666666663</v>
      </c>
      <c r="MS131" s="44">
        <f>Tabla25[[#This Row],[ESC_DUR_COR_COD_ROS_TG_POS]]-Tabla25[[#This Row],[ESC_DUR_COR_COD_ESC_TG_POS]]</f>
        <v>850.2</v>
      </c>
      <c r="MT131" s="44">
        <f>Tabla25[[#This Row],[ESC_DUR_COR_COD_ROS_TG_TOT]]-Tabla25[[#This Row],[ESC_DUR_COR_COD_ESC_TG_TOT]]</f>
        <v>-151.04999999999995</v>
      </c>
      <c r="MU131" s="47">
        <f>Tabla25[[#This Row],[ROS_NUM_COR_COD_ROS_TG_NEG]]-Tabla25[[#This Row],[ROS_NUM_COR_COD_ESC_TG_NEG]]</f>
        <v>2.2222222222222219</v>
      </c>
      <c r="MV131" s="47">
        <f>Tabla25[[#This Row],[ROS_NUM_COR_COD_ROS_TG_NEU]]-Tabla25[[#This Row],[ROS_NUM_COR_COD_ESC_TG_NEU]]</f>
        <v>0.19999999999999996</v>
      </c>
      <c r="MW131" s="47">
        <f>Tabla25[[#This Row],[ROS_NUM_COR_COD_ROS_TG_POS]]-Tabla25[[#This Row],[ROS_NUM_COR_COD_ESC_TG_POS]]</f>
        <v>0.33333333333333348</v>
      </c>
      <c r="MX131" s="47">
        <f>Tabla25[[#This Row],[ROS_NUM_COR_COD_ROS_TG_TOT]]-Tabla25[[#This Row],[ROS_NUM_COR_COD_ESC_TG_TOT]]</f>
        <v>0.89285714285714279</v>
      </c>
      <c r="MY131" s="47">
        <f>Tabla25[[#This Row],[ROS_DUR_COR_COD_ROS_TG_NEG]]-Tabla25[[#This Row],[ROS_DUR_COR_COD_ESC_TG_NEG]]</f>
        <v>-123.95238095238096</v>
      </c>
      <c r="MZ131" s="47">
        <f>Tabla25[[#This Row],[ROS_DUR_COR_COD_ROS_TG_NEU]]-Tabla25[[#This Row],[ROS_DUR_COR_COD_ESC_TG_NEU]]</f>
        <v>18</v>
      </c>
      <c r="NA131" s="47">
        <f>Tabla25[[#This Row],[ROS_DUR_COR_COD_ROS_TG_POS]]-Tabla25[[#This Row],[ROS_DUR_COR_COD_ESC_TG_POS]]</f>
        <v>-13.900000000000091</v>
      </c>
      <c r="NB131" s="47">
        <f>Tabla25[[#This Row],[ROS_DUR_COR_COD_ROS_TG_TOT]]-Tabla25[[#This Row],[ROS_DUR_COR_COD_ESC_TG_TOT]]</f>
        <v>-52.965909090909008</v>
      </c>
      <c r="NC131">
        <v>301.57142857142856</v>
      </c>
      <c r="ND131">
        <v>190.66666666666666</v>
      </c>
      <c r="NE131">
        <v>376.5</v>
      </c>
      <c r="NF131">
        <v>308.875</v>
      </c>
      <c r="NG131">
        <v>389.33333333333331</v>
      </c>
      <c r="NH131">
        <v>376</v>
      </c>
      <c r="NI131">
        <v>257.60000000000002</v>
      </c>
      <c r="NJ131">
        <v>325.81818181818181</v>
      </c>
      <c r="NK131">
        <v>276</v>
      </c>
      <c r="NL131">
        <v>244</v>
      </c>
      <c r="NM131">
        <v>230.6</v>
      </c>
      <c r="NN131">
        <v>243.7</v>
      </c>
      <c r="NO131">
        <v>262</v>
      </c>
      <c r="NP131">
        <v>199</v>
      </c>
      <c r="NQ131">
        <v>200.75</v>
      </c>
      <c r="NR131">
        <v>220.58333333333334</v>
      </c>
      <c r="NS131">
        <v>234.66666666666666</v>
      </c>
      <c r="NU131">
        <v>307</v>
      </c>
      <c r="NV131">
        <v>263.60000000000002</v>
      </c>
      <c r="NW131">
        <v>248</v>
      </c>
      <c r="NX131">
        <v>241</v>
      </c>
      <c r="NY131">
        <v>153</v>
      </c>
      <c r="NZ131">
        <v>220.75</v>
      </c>
      <c r="OA131" s="15">
        <f>Tabla2[[#This Row],[ROS_1DU_COR_COD_ROS_TG_NEG]]-Tabla2[[#This Row],[PAS_1DU_COR_COD_ROS_TG_NEG]]</f>
        <v>66.904761904761898</v>
      </c>
      <c r="OB131" s="15">
        <f>Tabla2[[#This Row],[ROS_1DU_COR_COD_ROS_TG_NEU]]-Tabla2[[#This Row],[PAS_1DU_COR_COD_ROS_TG_NEU]]</f>
        <v>190.66666666666666</v>
      </c>
      <c r="OC131" s="15">
        <f>Tabla2[[#This Row],[ROS_1DU_COR_COD_ROS_TG_POS]]-Tabla2[[#This Row],[PAS_1DU_COR_COD_ROS_TG_POS]]</f>
        <v>69.5</v>
      </c>
      <c r="OD131" s="15">
        <f>Tabla2[[#This Row],[ROS_1DU_COR_COD_ROS_TG_TOT]]-Tabla2[[#This Row],[PAS_1DU_COR_COD_ROS_TG_TOT]]</f>
        <v>45.274999999999977</v>
      </c>
      <c r="OE131" s="15">
        <f>Tabla2[[#This Row],[ROS_1DU_COR_COD_ESC_TG_NEG]]-Tabla2[[#This Row],[PAS_1DU_COR_COD_ESC_TG_NEG]]</f>
        <v>141.33333333333331</v>
      </c>
      <c r="OF131" s="15">
        <f>Tabla2[[#This Row],[ROS_1DU_COR_COD_ESC_TG_NEU]]-Tabla2[[#This Row],[PAS_1DU_COR_COD_ESC_TG_NEU]]</f>
        <v>135</v>
      </c>
      <c r="OG131" s="15">
        <f>Tabla2[[#This Row],[ROS_1DU_COR_COD_ESC_TG_POS]]-Tabla2[[#This Row],[PAS_1DU_COR_COD_ESC_TG_POS]]</f>
        <v>104.60000000000002</v>
      </c>
      <c r="OH131" s="15">
        <f>Tabla2[[#This Row],[ROS_1DU_COR_COD_ESC_TG_TOT]]-Tabla2[[#This Row],[PAS_1DU_COR_COD_ESC_TG_TOT]]</f>
        <v>105.06818181818181</v>
      </c>
      <c r="OI131" s="15">
        <f>Tabla2[[#This Row],[PAS_1DU_COR_COD_ROS_TG_NEG]]-Tabla2[[#This Row],[ESC_1DU_COR_COD_ROS_TG_NEG]]</f>
        <v>-41.333333333333343</v>
      </c>
      <c r="OJ131" s="15">
        <f>Tabla2[[#This Row],[PAS_1DU_COR_COD_ROS_TG_NEU]]-Tabla2[[#This Row],[ESC_1DU_COR_COD_ROS_TG_NEU]]</f>
        <v>-244</v>
      </c>
      <c r="OK131" s="15">
        <f>Tabla2[[#This Row],[PAS_1DU_COR_COD_ROS_TG_POS]]-Tabla2[[#This Row],[ESC_1DU_COR_COD_ROS_TG_POS]]</f>
        <v>76.400000000000006</v>
      </c>
      <c r="OL131" s="15">
        <f>Tabla2[[#This Row],[PAS_1DU_COR_COD_ROS_TG_TOT]]-Tabla2[[#This Row],[ESC_1DU_COR_COD_ROS_TG_TOT]]</f>
        <v>19.900000000000034</v>
      </c>
      <c r="OM131" s="15">
        <f>Tabla2[[#This Row],[PAS_1DU_COR_COD_ESC_TG_NEG]]-Tabla2[[#This Row],[ESC_1DU_COR_COD_ESC_TG_NEG]]</f>
        <v>-14</v>
      </c>
      <c r="ON131" s="15">
        <f>Tabla2[[#This Row],[PAS_1DU_COR_COD_ESC_TG_NEU]]-Tabla2[[#This Row],[ESC_1DU_COR_COD_ESC_TG_NEU]]</f>
        <v>42</v>
      </c>
      <c r="OO131" s="15">
        <f>Tabla2[[#This Row],[PAS_1DU_COR_COD_ESC_TG_POS]]-Tabla2[[#This Row],[ESC_1DU_COR_COD_ESC_TG_POS]]</f>
        <v>-47.75</v>
      </c>
      <c r="OP131" s="15">
        <f>Tabla2[[#This Row],[PAS_1DU_COR_COD_ESC_TG_TOT]]-Tabla2[[#This Row],[ESC_1DU_COR_COD_ESC_TG_TOT]]</f>
        <v>0.16666666666665719</v>
      </c>
      <c r="OQ131" s="61">
        <v>-87.761904761904759</v>
      </c>
      <c r="OR131" s="62">
        <v>-185.33333333333334</v>
      </c>
      <c r="OS131" s="62">
        <v>118.89999999999998</v>
      </c>
      <c r="OT131" s="62">
        <v>-16.943181818181813</v>
      </c>
      <c r="OU131" s="62">
        <v>14</v>
      </c>
      <c r="OV131" s="62">
        <v>45</v>
      </c>
      <c r="OW131" s="62">
        <v>29.849999999999994</v>
      </c>
      <c r="OX131" s="62">
        <v>23.116666666666646</v>
      </c>
      <c r="OY131" s="62">
        <v>-13.333333333333343</v>
      </c>
      <c r="OZ131" s="62">
        <v>-241</v>
      </c>
      <c r="PA131" s="62">
        <v>154</v>
      </c>
      <c r="PB131" s="62">
        <v>42.850000000000023</v>
      </c>
    </row>
    <row r="132" spans="1:418" x14ac:dyDescent="0.3">
      <c r="A132" s="4" t="s">
        <v>130</v>
      </c>
      <c r="B132" s="2">
        <v>40</v>
      </c>
      <c r="C132" s="2">
        <v>2</v>
      </c>
      <c r="D132" s="2">
        <v>45</v>
      </c>
      <c r="AI132">
        <v>3.6</v>
      </c>
      <c r="AJ132">
        <v>1042.7894736842106</v>
      </c>
      <c r="AK132">
        <v>2.8</v>
      </c>
      <c r="AL132">
        <v>847.47368421052636</v>
      </c>
      <c r="AM132">
        <v>3.1</v>
      </c>
      <c r="AN132">
        <v>1283.5625</v>
      </c>
      <c r="AO132">
        <v>3.1666666666666665</v>
      </c>
      <c r="AP132">
        <v>1045.4074074074074</v>
      </c>
      <c r="AQ132">
        <v>3.9</v>
      </c>
      <c r="AR132">
        <v>1147.55</v>
      </c>
      <c r="AS132">
        <v>4.2</v>
      </c>
      <c r="AT132">
        <v>1402.8421052631579</v>
      </c>
      <c r="AU132">
        <v>3.75</v>
      </c>
      <c r="AV132">
        <v>1260.2105263157894</v>
      </c>
      <c r="AW132">
        <v>3.95</v>
      </c>
      <c r="AX132">
        <v>1268.0862068965516</v>
      </c>
      <c r="AY132">
        <v>3.5583333333333331</v>
      </c>
      <c r="AZ132">
        <v>1160.7232142857142</v>
      </c>
      <c r="BA132">
        <v>6.5</v>
      </c>
      <c r="BB132">
        <v>2124.3000000000002</v>
      </c>
      <c r="BC132">
        <v>6.75</v>
      </c>
      <c r="BD132">
        <v>2146</v>
      </c>
      <c r="BE132">
        <v>7.05</v>
      </c>
      <c r="BF132">
        <v>2196.85</v>
      </c>
      <c r="BG132">
        <v>6.7666666666666666</v>
      </c>
      <c r="BH132">
        <v>2155.7166666666667</v>
      </c>
      <c r="BI132">
        <v>6.7666666666666666</v>
      </c>
      <c r="BJ132">
        <v>2155.7166666666667</v>
      </c>
      <c r="BK132">
        <v>4.6277777777777782</v>
      </c>
      <c r="BL132">
        <v>1507.8139534883721</v>
      </c>
      <c r="BM132">
        <v>4.6277777777777782</v>
      </c>
      <c r="BN132">
        <v>1507.8139534883721</v>
      </c>
      <c r="BO132">
        <v>5</v>
      </c>
      <c r="BP132">
        <v>1311.6</v>
      </c>
      <c r="BQ132">
        <v>4.5</v>
      </c>
      <c r="BR132">
        <v>1444</v>
      </c>
      <c r="BS132">
        <v>5.4</v>
      </c>
      <c r="BT132">
        <v>1323.8</v>
      </c>
      <c r="BU132">
        <v>5</v>
      </c>
      <c r="BV132">
        <v>1350.4444444444443</v>
      </c>
      <c r="BW132">
        <v>5</v>
      </c>
      <c r="BX132">
        <v>1242.7</v>
      </c>
      <c r="BY132">
        <v>5</v>
      </c>
      <c r="BZ132">
        <v>1484.1</v>
      </c>
      <c r="CA132">
        <v>4.4444444444444446</v>
      </c>
      <c r="CB132">
        <v>1424.7142857142858</v>
      </c>
      <c r="CC132">
        <v>4.8275862068965516</v>
      </c>
      <c r="CD132">
        <v>1379.2962962962963</v>
      </c>
      <c r="CE132">
        <v>4.9122807017543861</v>
      </c>
      <c r="CF132">
        <v>1364.8703703703704</v>
      </c>
      <c r="CG132">
        <v>2.5</v>
      </c>
      <c r="CH132">
        <v>785.625</v>
      </c>
      <c r="CI132">
        <v>2.75</v>
      </c>
      <c r="CJ132">
        <v>1041.6666666666667</v>
      </c>
      <c r="CK132">
        <v>2.8</v>
      </c>
      <c r="CL132">
        <v>896.25</v>
      </c>
      <c r="CM132">
        <v>2.6785714285714284</v>
      </c>
      <c r="CN132">
        <v>895.68181818181813</v>
      </c>
      <c r="CO132">
        <v>3.4</v>
      </c>
      <c r="CP132">
        <v>882.55555555555554</v>
      </c>
      <c r="CQ132">
        <v>2.7</v>
      </c>
      <c r="CR132">
        <v>589.79999999999995</v>
      </c>
      <c r="CS132">
        <v>3.4444444444444446</v>
      </c>
      <c r="CT132">
        <v>1047.5</v>
      </c>
      <c r="CU132">
        <v>3.1724137931034484</v>
      </c>
      <c r="CV132">
        <v>823</v>
      </c>
      <c r="CW132">
        <v>2.9298245614035086</v>
      </c>
      <c r="CX132">
        <v>855.63265306122446</v>
      </c>
      <c r="CY132">
        <v>3.9210526315789473</v>
      </c>
      <c r="CZ132">
        <v>1122.6116504854369</v>
      </c>
      <c r="DA132">
        <v>4</v>
      </c>
      <c r="DB132">
        <v>934.3</v>
      </c>
      <c r="DC132">
        <v>3.375</v>
      </c>
      <c r="DD132">
        <v>899.125</v>
      </c>
      <c r="DE132">
        <v>3.9</v>
      </c>
      <c r="DF132">
        <v>1007.4</v>
      </c>
      <c r="DG132">
        <v>3.7857142857142856</v>
      </c>
      <c r="DH132">
        <v>950.35714285714289</v>
      </c>
      <c r="DI132">
        <v>3.4</v>
      </c>
      <c r="DJ132">
        <v>858.3</v>
      </c>
      <c r="DK132">
        <v>4</v>
      </c>
      <c r="DL132">
        <v>869.2</v>
      </c>
      <c r="DM132">
        <v>3.8888888888888888</v>
      </c>
      <c r="DN132">
        <v>887.55555555555554</v>
      </c>
      <c r="DO132">
        <v>3.7586206896551726</v>
      </c>
      <c r="DP132">
        <v>871.13793103448279</v>
      </c>
      <c r="DQ132">
        <v>3.7719298245614037</v>
      </c>
      <c r="DR132">
        <v>910.0526315789474</v>
      </c>
      <c r="DS132">
        <v>3.7719298245614037</v>
      </c>
      <c r="DT132">
        <v>910.0526315789474</v>
      </c>
      <c r="DU132">
        <v>3.871345029239766</v>
      </c>
      <c r="DV132">
        <v>1046.8875</v>
      </c>
      <c r="DY132">
        <v>4.5</v>
      </c>
      <c r="DZ132">
        <v>839.5</v>
      </c>
      <c r="EC132">
        <v>4.5</v>
      </c>
      <c r="ED132">
        <v>839.5</v>
      </c>
      <c r="EI132">
        <v>7</v>
      </c>
      <c r="EJ132">
        <v>1739</v>
      </c>
      <c r="EK132">
        <v>7</v>
      </c>
      <c r="EL132">
        <v>1739</v>
      </c>
      <c r="EM132">
        <v>5.333333333333333</v>
      </c>
      <c r="EN132">
        <v>1139.3333333333333</v>
      </c>
      <c r="EQ132">
        <v>4</v>
      </c>
      <c r="ER132">
        <v>1141</v>
      </c>
      <c r="EU132">
        <v>4</v>
      </c>
      <c r="EV132">
        <v>1141</v>
      </c>
      <c r="FA132">
        <v>3</v>
      </c>
      <c r="FB132">
        <v>569</v>
      </c>
      <c r="FC132">
        <v>3</v>
      </c>
      <c r="FD132">
        <v>569</v>
      </c>
      <c r="FE132">
        <v>3.6666666666666665</v>
      </c>
      <c r="FF132">
        <v>950.33333333333337</v>
      </c>
      <c r="FG132">
        <v>4.5</v>
      </c>
      <c r="FH132">
        <v>1044.8333333333333</v>
      </c>
      <c r="FK132">
        <v>7.5</v>
      </c>
      <c r="FL132">
        <v>1391</v>
      </c>
      <c r="FO132">
        <v>7.5</v>
      </c>
      <c r="FP132">
        <v>1391</v>
      </c>
      <c r="FU132">
        <v>5</v>
      </c>
      <c r="FV132">
        <v>866</v>
      </c>
      <c r="FW132">
        <v>5</v>
      </c>
      <c r="FX132">
        <v>866</v>
      </c>
      <c r="FY132">
        <v>6.666666666666667</v>
      </c>
      <c r="FZ132">
        <v>1216</v>
      </c>
      <c r="GA132">
        <v>6.666666666666667</v>
      </c>
      <c r="GB132">
        <v>1216</v>
      </c>
      <c r="GC132">
        <v>5.2222222222222223</v>
      </c>
      <c r="GD132">
        <v>1101.8888888888889</v>
      </c>
      <c r="GE132">
        <v>3.9388888888888891</v>
      </c>
      <c r="GF132">
        <v>1049.8165680473373</v>
      </c>
      <c r="IO132">
        <v>3</v>
      </c>
      <c r="IP132">
        <v>1412.6666666666667</v>
      </c>
      <c r="IQ132">
        <v>2.6</v>
      </c>
      <c r="IR132">
        <v>1458.2</v>
      </c>
      <c r="IS132">
        <v>3.1</v>
      </c>
      <c r="IT132">
        <v>1841.2</v>
      </c>
      <c r="IU132">
        <v>2.9</v>
      </c>
      <c r="IV132">
        <v>1560.8125</v>
      </c>
      <c r="IW132">
        <v>2.9</v>
      </c>
      <c r="IX132">
        <v>1124</v>
      </c>
      <c r="IY132">
        <v>3.6</v>
      </c>
      <c r="IZ132">
        <v>1484</v>
      </c>
      <c r="JA132">
        <v>3.2</v>
      </c>
      <c r="JB132">
        <v>1388.8333333333333</v>
      </c>
      <c r="JC132">
        <v>3.2333333333333334</v>
      </c>
      <c r="JD132">
        <v>1352.2777777777778</v>
      </c>
      <c r="JE132">
        <v>3.0666666666666669</v>
      </c>
      <c r="JF132">
        <v>1450.4117647058824</v>
      </c>
      <c r="JG132">
        <v>3.4</v>
      </c>
      <c r="JH132">
        <v>1366.8571428571429</v>
      </c>
      <c r="JI132">
        <v>3.9</v>
      </c>
      <c r="JJ132">
        <v>1511</v>
      </c>
      <c r="JK132">
        <v>3</v>
      </c>
      <c r="JL132">
        <v>1625.4</v>
      </c>
      <c r="JM132">
        <v>3.4333333333333331</v>
      </c>
      <c r="JN132">
        <v>1488</v>
      </c>
      <c r="JO132">
        <v>3.9</v>
      </c>
      <c r="JP132">
        <v>1600.875</v>
      </c>
      <c r="JQ132">
        <v>2.8</v>
      </c>
      <c r="JR132">
        <v>1539.6</v>
      </c>
      <c r="JS132">
        <v>2.6</v>
      </c>
      <c r="JT132">
        <v>1178.8333333333333</v>
      </c>
      <c r="JU132">
        <v>3.1</v>
      </c>
      <c r="JV132">
        <v>1451.4736842105262</v>
      </c>
      <c r="JW132">
        <v>3.2666666666666666</v>
      </c>
      <c r="JX132">
        <v>1469.7368421052631</v>
      </c>
      <c r="JY132">
        <v>3.1666666666666665</v>
      </c>
      <c r="JZ132">
        <v>1460.6111111111111</v>
      </c>
      <c r="KA132">
        <v>4.4000000000000004</v>
      </c>
      <c r="KB132">
        <v>1384.9</v>
      </c>
      <c r="KC132">
        <v>3.8</v>
      </c>
      <c r="KD132">
        <v>1204.875</v>
      </c>
      <c r="KE132">
        <v>4.2</v>
      </c>
      <c r="KF132">
        <v>1219.8</v>
      </c>
      <c r="KG132">
        <v>4.1333333333333337</v>
      </c>
      <c r="KH132">
        <v>1274.5</v>
      </c>
      <c r="KI132">
        <v>4</v>
      </c>
      <c r="KJ132">
        <v>1206.0999999999999</v>
      </c>
      <c r="KK132">
        <v>3.7</v>
      </c>
      <c r="KL132">
        <v>1289.3333333333333</v>
      </c>
      <c r="KM132">
        <v>4.5999999999999996</v>
      </c>
      <c r="KN132">
        <v>1387.8888888888889</v>
      </c>
      <c r="KO132">
        <v>4.0999999999999996</v>
      </c>
      <c r="KP132">
        <v>1291.2857142857142</v>
      </c>
      <c r="KQ132">
        <v>4.1166666666666663</v>
      </c>
      <c r="KR132">
        <v>1282.8928571428571</v>
      </c>
      <c r="KS132">
        <v>4.1166666666666663</v>
      </c>
      <c r="KT132">
        <v>1282.8928571428571</v>
      </c>
      <c r="KU132">
        <v>3.4833333333333334</v>
      </c>
      <c r="KV132">
        <v>1382.859375</v>
      </c>
      <c r="KW132">
        <v>3.4833333333333334</v>
      </c>
      <c r="KX132">
        <v>1382.859375</v>
      </c>
      <c r="KY132" s="15">
        <f>Tabla2[[#This Row],[ROS_NUM_COR_COD_ROS_TG_NEG]]-Tabla2[[#This Row],[PAS_NUM_COR_COD_ROS_TG_NEG]]</f>
        <v>0</v>
      </c>
      <c r="KZ132" s="15">
        <f>Tabla2[[#This Row],[ROS_DUR_COR_COD_ROS_TG_NEG]]-Tabla2[[#This Row],[PAS_DUR_COR_COD_ROS_TG_NEG]]</f>
        <v>0</v>
      </c>
      <c r="LA132" s="15">
        <f>Tabla2[[#This Row],[ROS_NUM_COR_COD_ROS_TG_NEU]]-Tabla2[[#This Row],[PAS_NUM_COR_COD_ROS_TG_NEU]]</f>
        <v>0</v>
      </c>
      <c r="LB132" s="15">
        <f>Tabla2[[#This Row],[ROS_DUR_COR_COD_ROS_TG_NEU]]-Tabla2[[#This Row],[PAS_DUR_COR_COD_ROS_TG_NEU]]</f>
        <v>0</v>
      </c>
      <c r="LC132" s="15">
        <f>Tabla2[[#This Row],[ROS_NUM_COR_COD_ROS_TG_POS]]-Tabla2[[#This Row],[PAS_NUM_COR_COD_ROS_TG_POS]]</f>
        <v>0</v>
      </c>
      <c r="LD132" s="15">
        <f>Tabla2[[#This Row],[ROS_DUR_COR_COD_ROS_TG_POS]]-Tabla2[[#This Row],[PAS_DUR_COR_COD_ROS_TG_POS]]</f>
        <v>0</v>
      </c>
      <c r="LE132" s="15">
        <f>Tabla2[[#This Row],[ROS_NUM_COR_COD_ROS_TG_TOT]]-Tabla2[[#This Row],[PAS_NUM_COR_COD_ROS_TG_TOT]]</f>
        <v>0</v>
      </c>
      <c r="LF132" s="15">
        <f>Tabla2[[#This Row],[ROS_DUR_COR_COD_ROS_TG_TOT]]-Tabla2[[#This Row],[PAS_DUR_COR_COD_ROS_TG_TOT]]</f>
        <v>0</v>
      </c>
      <c r="LG132" s="15">
        <f>Tabla2[[#This Row],[ROS_NUM_COR_COD_ESC_TG_NEG]]-Tabla2[[#This Row],[PAS_NUM_COR_COD_ESC_TG_NEG]]</f>
        <v>0</v>
      </c>
      <c r="LH132" s="15">
        <f>Tabla2[[#This Row],[ROS_DUR_COR_COD_ESC_TG_NEG]]-Tabla2[[#This Row],[PAS_DUR_COR_COD_ESC_TG_NEG]]</f>
        <v>0</v>
      </c>
      <c r="LI132" s="15">
        <f>Tabla2[[#This Row],[ROS_NUM_COR_COD_ESC_TG_NEU]]-Tabla2[[#This Row],[PAS_NUM_COR_COD_ESC_TG_NEU]]</f>
        <v>0</v>
      </c>
      <c r="LJ132" s="15">
        <f>Tabla2[[#This Row],[ROS_NUM_COR_COD_ESC_TG_NEG]]-Tabla2[[#This Row],[PAS_NUM_COR_COD_ESC_TG_NEG]]</f>
        <v>0</v>
      </c>
      <c r="LK132" s="15">
        <f>Tabla2[[#This Row],[ROS_NUM_COR_COD_ESC_TG_POS]]-Tabla2[[#This Row],[PAS_NUM_COR_COD_ESC_TG_POS]]</f>
        <v>0</v>
      </c>
      <c r="LL132" s="15">
        <f>Tabla2[[#This Row],[ROS_DUR_COR_COD_ESC_TG_POS]]-Tabla2[[#This Row],[PAS_DUR_COR_COD_ESC_TG_POS]]</f>
        <v>0</v>
      </c>
      <c r="LM132" s="15">
        <f>Tabla2[[#This Row],[ROS_NUM_COR_COD_ESC_TG_TOT]]-Tabla2[[#This Row],[PAS_NUM_COR_COD_ESC_TG_TOT]]</f>
        <v>0</v>
      </c>
      <c r="LN132" s="15">
        <f>Tabla2[[#This Row],[ROS_DUR_COR_COD_ESC_TG_TOT]]-Tabla2[[#This Row],[PAS_DUR_COR_COD_ESC_TG_TOT]]</f>
        <v>0</v>
      </c>
      <c r="LO132" s="15">
        <f>Tabla2[[#This Row],[PAS_NUM_COR_COD_ROS_TG_NEG]]-Tabla2[[#This Row],[ESC_NUM_COR_COD_ROS_TG_NEG]]</f>
        <v>-3.4</v>
      </c>
      <c r="LP132" s="15">
        <f>Tabla2[[#This Row],[PAS_DUR_COR_COD_ROS_TG_NEG]]-Tabla2[[#This Row],[ESC_DUR_COR_COD_ROS_TG_NEG]]</f>
        <v>-882.55555555555554</v>
      </c>
      <c r="LQ132" s="15">
        <f>Tabla2[[#This Row],[PAS_NUM_COR_COD_ROS_TG_NEU]]-Tabla2[[#This Row],[ESC_NUM_COR_COD_ROS_TG_NEU]]</f>
        <v>-2.7</v>
      </c>
      <c r="LR132" s="15">
        <f>Tabla2[[#This Row],[PAS_DUR_COR_COD_ROS_TG_NEU]]-Tabla2[[#This Row],[ESC_DUR_COR_COD_ROS_TG_NEU]]</f>
        <v>-589.79999999999995</v>
      </c>
      <c r="LS132" s="15">
        <f>Tabla2[[#This Row],[PAS_NUM_COR_COD_ROS_TG_POS]]-Tabla2[[#This Row],[ESC_NUM_COR_COD_ROS_TG_POS]]</f>
        <v>-3.4444444444444446</v>
      </c>
      <c r="LT132" s="15">
        <f>Tabla2[[#This Row],[PAS_DUR_COR_COD_ROS_TG_POS]]-Tabla2[[#This Row],[ESC_DUR_COR_COD_ROS_TG_POS]]</f>
        <v>-1047.5</v>
      </c>
      <c r="LU132" s="15">
        <f>Tabla2[[#This Row],[PAS_NUM_COR_COD_ROS_TG_TOT]]-Tabla2[[#This Row],[ESC_NUM_COR_COD_ROS_TG_TOT]]</f>
        <v>-3.1724137931034484</v>
      </c>
      <c r="LV132" s="15">
        <f>Tabla2[[#This Row],[PAS_DUR_COR_COD_ROS_TG_TOT]]-Tabla2[[#This Row],[ESC_DUR_COR_COD_ROS_TG_TOT]]</f>
        <v>-823</v>
      </c>
      <c r="LW132" s="15">
        <f>Tabla2[[#This Row],[PAS_NUM_COR_COD_ESC_TG_NEG]]-Tabla2[[#This Row],[ESC_NUM_COR_COD_ESC_TG_NEG]]</f>
        <v>-5</v>
      </c>
      <c r="LX132" s="15">
        <f>Tabla2[[#This Row],[PAS_DUR_COR_COD_ESC_TG_NEG]]-Tabla2[[#This Row],[ESC_DUR_COR_COD_ESC_TG_NEG]]</f>
        <v>-1242.7</v>
      </c>
      <c r="LY132" s="15">
        <f>Tabla2[[#This Row],[PAS_NUM_COR_COD_ESC_TG_NEU]]-Tabla2[[#This Row],[ESC_NUM_COR_COD_ESC_TG_NEU]]</f>
        <v>-5</v>
      </c>
      <c r="LZ132" s="15">
        <f>Tabla2[[#This Row],[PAS_DUR_COR_COD_ESC_TG_NEU]]-Tabla2[[#This Row],[ESC_DUR_COR_COD_ESC_TG_NEU]]</f>
        <v>-1484.1</v>
      </c>
      <c r="MA132" s="15">
        <f>Tabla2[[#This Row],[PAS_NUM_COR_COD_ESC_TG_POS]]-Tabla2[[#This Row],[ESC_NUM_COR_COD_ESC_TG_POS]]</f>
        <v>-4.4444444444444446</v>
      </c>
      <c r="MB132" s="15">
        <f>Tabla2[[#This Row],[PAS_DUR_COR_COD_ESC_TG_POS]]-Tabla2[[#This Row],[ESC_DUR_COR_COD_ESC_TG_POS]]</f>
        <v>-1424.7142857142858</v>
      </c>
      <c r="MC132" s="15">
        <f>Tabla2[[#This Row],[PAS_NUM_COR_COD_ESC_TG_TOT]]-Tabla2[[#This Row],[ESC_NUM_COR_COD_ESC_TG_TOT]]</f>
        <v>-4.8275862068965516</v>
      </c>
      <c r="MD132" s="15">
        <f>Tabla2[[#This Row],[PAS_DUR_COR_COD_ESC_TG_TOT]]-Tabla2[[#This Row],[ESC_DUR_COR_COD_ESC_TG_TOT]]</f>
        <v>-1379.2962962962963</v>
      </c>
      <c r="ME132" s="42">
        <f>Tabla25[[#This Row],[PAS_NUM_COR_COD_ROS_TG_NEG]]-Tabla25[[#This Row],[PAS_NUM_COR_COD_ESC_TG_NEG]]</f>
        <v>0</v>
      </c>
      <c r="MF132" s="42">
        <f>Tabla25[[#This Row],[PAS_NUM_COR_COD_ROS_TG_NEU]]-Tabla25[[#This Row],[PAS_NUM_COR_COD_ESC_TG_NEU]]</f>
        <v>0</v>
      </c>
      <c r="MG132" s="42">
        <f>Tabla25[[#This Row],[PAS_NUM_COR_COD_ROS_TG_POS]]-Tabla25[[#This Row],[PAS_NUM_COR_COD_ESC_TG_POS]]</f>
        <v>0</v>
      </c>
      <c r="MH132" s="42">
        <f>Tabla25[[#This Row],[PAS_NUM_COR_COD_ROS_TG_TOT]]-Tabla25[[#This Row],[PAS_NUM_COR_COD_ESC_TG_TOT]]</f>
        <v>0</v>
      </c>
      <c r="MI132" s="42">
        <f>Tabla25[[#This Row],[PAS_DUR_COR_COD_ROS_TG_NEG]]-Tabla25[[#This Row],[PAS_DUR_COR_COD_ESC_TG_NEG]]</f>
        <v>0</v>
      </c>
      <c r="MJ132" s="42">
        <f>Tabla25[[#This Row],[PAS_DUR_COR_COD_ROS_TG_NEU]]-Tabla25[[#This Row],[PAS_DUR_COR_COD_ESC_TG_NEU]]</f>
        <v>0</v>
      </c>
      <c r="MK132" s="42">
        <f>Tabla25[[#This Row],[PAS_DUR_COR_COD_ROS_TG_POS]]-Tabla25[[#This Row],[PAS_DUR_COR_COD_ESC_TG_POS]]</f>
        <v>0</v>
      </c>
      <c r="ML132" s="42">
        <f>Tabla25[[#This Row],[PAS_DUR_COR_COD_ROS_TG_TOT]]-Tabla25[[#This Row],[PAS_DUR_COR_COD_ESC_TG_TOT]]</f>
        <v>0</v>
      </c>
      <c r="MM132" s="44">
        <f>Tabla25[[#This Row],[ESC_NUM_COR_COD_ROS_TG_NEG]]-Tabla25[[#This Row],[ESC_NUM_COR_COD_ESC_TG_NEG]]</f>
        <v>-1.6</v>
      </c>
      <c r="MN132" s="44">
        <f>Tabla25[[#This Row],[ESC_NUM_COR_COD_ROS_TG_NEU]]-Tabla25[[#This Row],[ESC_NUM_COR_COD_ESC_TG_NEU]]</f>
        <v>-2.2999999999999998</v>
      </c>
      <c r="MO132" s="44">
        <f>Tabla25[[#This Row],[ESC_NUM_COR_COD_ROS_TG_POS]]-Tabla25[[#This Row],[ESC_NUM_COR_COD_ESC_TG_POS]]</f>
        <v>-1</v>
      </c>
      <c r="MP132" s="44">
        <f>Tabla25[[#This Row],[ESC_NUM_COR_COD_ROS_TG_TOT]]-Tabla25[[#This Row],[ESC_NUM_COR_COD_ESC_TG_TOT]]</f>
        <v>-1.6551724137931032</v>
      </c>
      <c r="MQ132" s="44">
        <f>Tabla25[[#This Row],[ESC_DUR_COR_COD_ROS_TG_NEG]]-Tabla25[[#This Row],[ESC_DUR_COR_COD_ESC_TG_NEG]]</f>
        <v>-360.1444444444445</v>
      </c>
      <c r="MR132" s="44">
        <f>Tabla25[[#This Row],[ESC_DUR_COR_COD_ROS_TG_NEU]]-Tabla25[[#This Row],[ESC_DUR_COR_COD_ESC_TG_NEU]]</f>
        <v>-894.3</v>
      </c>
      <c r="MS132" s="44">
        <f>Tabla25[[#This Row],[ESC_DUR_COR_COD_ROS_TG_POS]]-Tabla25[[#This Row],[ESC_DUR_COR_COD_ESC_TG_POS]]</f>
        <v>-377.21428571428578</v>
      </c>
      <c r="MT132" s="44">
        <f>Tabla25[[#This Row],[ESC_DUR_COR_COD_ROS_TG_TOT]]-Tabla25[[#This Row],[ESC_DUR_COR_COD_ESC_TG_TOT]]</f>
        <v>-556.2962962962963</v>
      </c>
      <c r="MU132" s="47">
        <f>Tabla25[[#This Row],[ROS_NUM_COR_COD_ROS_TG_NEG]]-Tabla25[[#This Row],[ROS_NUM_COR_COD_ESC_TG_NEG]]</f>
        <v>0</v>
      </c>
      <c r="MV132" s="47">
        <f>Tabla25[[#This Row],[ROS_NUM_COR_COD_ROS_TG_NEU]]-Tabla25[[#This Row],[ROS_NUM_COR_COD_ESC_TG_NEU]]</f>
        <v>0</v>
      </c>
      <c r="MW132" s="47">
        <f>Tabla25[[#This Row],[ROS_NUM_COR_COD_ROS_TG_POS]]-Tabla25[[#This Row],[ROS_NUM_COR_COD_ESC_TG_POS]]</f>
        <v>0</v>
      </c>
      <c r="MX132" s="47">
        <f>Tabla25[[#This Row],[ROS_NUM_COR_COD_ROS_TG_TOT]]-Tabla25[[#This Row],[ROS_NUM_COR_COD_ESC_TG_TOT]]</f>
        <v>0</v>
      </c>
      <c r="MY132" s="47">
        <f>Tabla25[[#This Row],[ROS_DUR_COR_COD_ROS_TG_NEG]]-Tabla25[[#This Row],[ROS_DUR_COR_COD_ESC_TG_NEG]]</f>
        <v>0</v>
      </c>
      <c r="MZ132" s="47">
        <f>Tabla25[[#This Row],[ROS_DUR_COR_COD_ROS_TG_NEU]]-Tabla25[[#This Row],[ROS_DUR_COR_COD_ESC_TG_NEU]]</f>
        <v>0</v>
      </c>
      <c r="NA132" s="47">
        <f>Tabla25[[#This Row],[ROS_DUR_COR_COD_ROS_TG_POS]]-Tabla25[[#This Row],[ROS_DUR_COR_COD_ESC_TG_POS]]</f>
        <v>0</v>
      </c>
      <c r="NB132" s="47">
        <f>Tabla25[[#This Row],[ROS_DUR_COR_COD_ROS_TG_TOT]]-Tabla25[[#This Row],[ROS_DUR_COR_COD_ESC_TG_TOT]]</f>
        <v>0</v>
      </c>
      <c r="NK132">
        <v>258.77777777777777</v>
      </c>
      <c r="NL132">
        <v>197.6</v>
      </c>
      <c r="NM132">
        <v>287.5</v>
      </c>
      <c r="NN132">
        <v>244.62962962962962</v>
      </c>
      <c r="NO132">
        <v>264</v>
      </c>
      <c r="NP132">
        <v>307.8</v>
      </c>
      <c r="NQ132">
        <v>289.14285714285717</v>
      </c>
      <c r="NR132">
        <v>286.74074074074076</v>
      </c>
      <c r="OA132" s="15">
        <f>Tabla2[[#This Row],[ROS_1DU_COR_COD_ROS_TG_NEG]]-Tabla2[[#This Row],[PAS_1DU_COR_COD_ROS_TG_NEG]]</f>
        <v>0</v>
      </c>
      <c r="OB132" s="15">
        <f>Tabla2[[#This Row],[ROS_1DU_COR_COD_ROS_TG_NEU]]-Tabla2[[#This Row],[PAS_1DU_COR_COD_ROS_TG_NEU]]</f>
        <v>0</v>
      </c>
      <c r="OC132" s="15">
        <f>Tabla2[[#This Row],[ROS_1DU_COR_COD_ROS_TG_POS]]-Tabla2[[#This Row],[PAS_1DU_COR_COD_ROS_TG_POS]]</f>
        <v>0</v>
      </c>
      <c r="OD132" s="15">
        <f>Tabla2[[#This Row],[ROS_1DU_COR_COD_ROS_TG_TOT]]-Tabla2[[#This Row],[PAS_1DU_COR_COD_ROS_TG_TOT]]</f>
        <v>0</v>
      </c>
      <c r="OE132" s="15">
        <f>Tabla2[[#This Row],[ROS_1DU_COR_COD_ESC_TG_NEG]]-Tabla2[[#This Row],[PAS_1DU_COR_COD_ESC_TG_NEG]]</f>
        <v>0</v>
      </c>
      <c r="OF132" s="15">
        <f>Tabla2[[#This Row],[ROS_1DU_COR_COD_ESC_TG_NEU]]-Tabla2[[#This Row],[PAS_1DU_COR_COD_ESC_TG_NEU]]</f>
        <v>0</v>
      </c>
      <c r="OG132" s="15">
        <f>Tabla2[[#This Row],[ROS_1DU_COR_COD_ESC_TG_POS]]-Tabla2[[#This Row],[PAS_1DU_COR_COD_ESC_TG_POS]]</f>
        <v>0</v>
      </c>
      <c r="OH132" s="15">
        <f>Tabla2[[#This Row],[ROS_1DU_COR_COD_ESC_TG_TOT]]-Tabla2[[#This Row],[PAS_1DU_COR_COD_ESC_TG_TOT]]</f>
        <v>0</v>
      </c>
      <c r="OI132" s="15">
        <f>Tabla2[[#This Row],[PAS_1DU_COR_COD_ROS_TG_NEG]]-Tabla2[[#This Row],[ESC_1DU_COR_COD_ROS_TG_NEG]]</f>
        <v>-258.77777777777777</v>
      </c>
      <c r="OJ132" s="15">
        <f>Tabla2[[#This Row],[PAS_1DU_COR_COD_ROS_TG_NEU]]-Tabla2[[#This Row],[ESC_1DU_COR_COD_ROS_TG_NEU]]</f>
        <v>-197.6</v>
      </c>
      <c r="OK132" s="15">
        <f>Tabla2[[#This Row],[PAS_1DU_COR_COD_ROS_TG_POS]]-Tabla2[[#This Row],[ESC_1DU_COR_COD_ROS_TG_POS]]</f>
        <v>-287.5</v>
      </c>
      <c r="OL132" s="15">
        <f>Tabla2[[#This Row],[PAS_1DU_COR_COD_ROS_TG_TOT]]-Tabla2[[#This Row],[ESC_1DU_COR_COD_ROS_TG_TOT]]</f>
        <v>-244.62962962962962</v>
      </c>
      <c r="OM132" s="15">
        <f>Tabla2[[#This Row],[PAS_1DU_COR_COD_ESC_TG_NEG]]-Tabla2[[#This Row],[ESC_1DU_COR_COD_ESC_TG_NEG]]</f>
        <v>-264</v>
      </c>
      <c r="ON132" s="15">
        <f>Tabla2[[#This Row],[PAS_1DU_COR_COD_ESC_TG_NEU]]-Tabla2[[#This Row],[ESC_1DU_COR_COD_ESC_TG_NEU]]</f>
        <v>-307.8</v>
      </c>
      <c r="OO132" s="15">
        <f>Tabla2[[#This Row],[PAS_1DU_COR_COD_ESC_TG_POS]]-Tabla2[[#This Row],[ESC_1DU_COR_COD_ESC_TG_POS]]</f>
        <v>-289.14285714285717</v>
      </c>
      <c r="OP132" s="15">
        <f>Tabla2[[#This Row],[PAS_1DU_COR_COD_ESC_TG_TOT]]-Tabla2[[#This Row],[ESC_1DU_COR_COD_ESC_TG_TOT]]</f>
        <v>-286.74074074074076</v>
      </c>
      <c r="OQ132" s="61">
        <v>0</v>
      </c>
      <c r="OR132" s="62">
        <v>0</v>
      </c>
      <c r="OS132" s="62">
        <v>0</v>
      </c>
      <c r="OT132" s="62">
        <v>0</v>
      </c>
      <c r="OU132" s="62">
        <v>-5.2222222222222285</v>
      </c>
      <c r="OV132" s="62">
        <v>-110.20000000000002</v>
      </c>
      <c r="OW132" s="62">
        <v>-1.6428571428571672</v>
      </c>
      <c r="OX132" s="62">
        <v>-42.111111111111143</v>
      </c>
      <c r="OY132" s="62">
        <v>0</v>
      </c>
      <c r="OZ132" s="62">
        <v>0</v>
      </c>
      <c r="PA132" s="62">
        <v>0</v>
      </c>
      <c r="PB132" s="62">
        <v>0</v>
      </c>
    </row>
    <row r="133" spans="1:418" x14ac:dyDescent="0.3">
      <c r="A133" s="2" t="s">
        <v>131</v>
      </c>
      <c r="B133" s="2">
        <v>40</v>
      </c>
      <c r="C133" s="2">
        <v>2</v>
      </c>
      <c r="D133" s="2">
        <v>43</v>
      </c>
      <c r="E133">
        <v>3.3</v>
      </c>
      <c r="F133">
        <v>1158.3333333333333</v>
      </c>
      <c r="G133">
        <v>3.3684210526315788</v>
      </c>
      <c r="H133">
        <v>1155</v>
      </c>
      <c r="I133">
        <v>3.2</v>
      </c>
      <c r="J133">
        <v>1105.5</v>
      </c>
      <c r="K133">
        <v>3.2881355932203391</v>
      </c>
      <c r="L133">
        <v>1140.046511627907</v>
      </c>
      <c r="M133">
        <v>3.4</v>
      </c>
      <c r="N133">
        <v>1191.8571428571429</v>
      </c>
      <c r="O133">
        <v>3.8421052631578947</v>
      </c>
      <c r="P133">
        <v>1217.6428571428571</v>
      </c>
      <c r="Q133">
        <v>3.8</v>
      </c>
      <c r="R133">
        <v>1427.9230769230769</v>
      </c>
      <c r="S133">
        <v>3.6779661016949152</v>
      </c>
      <c r="T133">
        <v>1275.5121951219512</v>
      </c>
      <c r="U133">
        <v>3.4830508474576272</v>
      </c>
      <c r="V133">
        <v>1206.1666666666667</v>
      </c>
      <c r="W133">
        <v>0.6</v>
      </c>
      <c r="X133">
        <v>347.75</v>
      </c>
      <c r="Y133">
        <v>1</v>
      </c>
      <c r="Z133">
        <v>466.44444444444446</v>
      </c>
      <c r="AA133">
        <v>1.05</v>
      </c>
      <c r="AB133">
        <v>434.58333333333331</v>
      </c>
      <c r="AC133">
        <v>0.88135593220338981</v>
      </c>
      <c r="AD133">
        <v>420.51724137931035</v>
      </c>
      <c r="AE133">
        <v>0.88135593220338981</v>
      </c>
      <c r="AF133">
        <v>420.51724137931035</v>
      </c>
      <c r="AG133">
        <v>2.615819209039548</v>
      </c>
      <c r="AH133">
        <v>1004.5398230088496</v>
      </c>
      <c r="AK133">
        <v>6</v>
      </c>
      <c r="AL133">
        <v>1997</v>
      </c>
      <c r="AO133">
        <v>6</v>
      </c>
      <c r="AP133">
        <v>1997</v>
      </c>
      <c r="AS133">
        <v>0</v>
      </c>
      <c r="AW133">
        <v>0</v>
      </c>
      <c r="AY133">
        <v>3</v>
      </c>
      <c r="AZ133">
        <v>1997</v>
      </c>
      <c r="BC133">
        <v>5</v>
      </c>
      <c r="BD133">
        <v>1105</v>
      </c>
      <c r="BG133">
        <v>5</v>
      </c>
      <c r="BH133">
        <v>1105</v>
      </c>
      <c r="BI133">
        <v>5</v>
      </c>
      <c r="BJ133">
        <v>1105</v>
      </c>
      <c r="BK133">
        <v>3.6666666666666665</v>
      </c>
      <c r="BL133">
        <v>1551</v>
      </c>
      <c r="BM133">
        <v>2.6333333333333333</v>
      </c>
      <c r="BN133">
        <v>1014.0434782608696</v>
      </c>
      <c r="BO133">
        <v>5.8</v>
      </c>
      <c r="BP133">
        <v>1558.2222222222222</v>
      </c>
      <c r="BQ133">
        <v>4.5999999999999996</v>
      </c>
      <c r="BR133">
        <v>1353.6666666666667</v>
      </c>
      <c r="BS133">
        <v>4.2</v>
      </c>
      <c r="BT133">
        <v>1422</v>
      </c>
      <c r="BU133">
        <v>4.8666666666666663</v>
      </c>
      <c r="BV133">
        <v>1445.5</v>
      </c>
      <c r="BW133">
        <v>4.8888888888888893</v>
      </c>
      <c r="BX133">
        <v>1747.8571428571429</v>
      </c>
      <c r="BY133">
        <v>5.5</v>
      </c>
      <c r="BZ133">
        <v>1587.1111111111111</v>
      </c>
      <c r="CA133">
        <v>4</v>
      </c>
      <c r="CB133">
        <v>1572.7142857142858</v>
      </c>
      <c r="CC133">
        <v>4.7931034482758621</v>
      </c>
      <c r="CD133">
        <v>1631.6521739130435</v>
      </c>
      <c r="CE133">
        <v>4.8305084745762707</v>
      </c>
      <c r="CF133">
        <v>1532.8775510204082</v>
      </c>
      <c r="CG133">
        <v>2.2000000000000002</v>
      </c>
      <c r="CH133">
        <v>1300.8</v>
      </c>
      <c r="CI133">
        <v>3</v>
      </c>
      <c r="CJ133">
        <v>1420.4</v>
      </c>
      <c r="CK133">
        <v>2.9</v>
      </c>
      <c r="CL133">
        <v>1313.6666666666667</v>
      </c>
      <c r="CM133">
        <v>2.7</v>
      </c>
      <c r="CN133">
        <v>1343</v>
      </c>
      <c r="CO133">
        <v>2.4444444444444446</v>
      </c>
      <c r="CP133">
        <v>1179.2</v>
      </c>
      <c r="CQ133">
        <v>2</v>
      </c>
      <c r="CR133">
        <v>1483.25</v>
      </c>
      <c r="CS133">
        <v>3.5</v>
      </c>
      <c r="CT133">
        <v>1469.3333333333333</v>
      </c>
      <c r="CU133">
        <v>2.6551724137931036</v>
      </c>
      <c r="CV133">
        <v>1376.3333333333333</v>
      </c>
      <c r="CW133">
        <v>2.6779661016949152</v>
      </c>
      <c r="CX133">
        <v>1359.1290322580646</v>
      </c>
      <c r="CY133">
        <v>3.7542372881355934</v>
      </c>
      <c r="CZ133">
        <v>1465.55</v>
      </c>
      <c r="DA133">
        <v>2.4</v>
      </c>
      <c r="DB133">
        <v>797.125</v>
      </c>
      <c r="DC133">
        <v>1.9</v>
      </c>
      <c r="DD133">
        <v>682</v>
      </c>
      <c r="DE133">
        <v>2</v>
      </c>
      <c r="DF133">
        <v>718.125</v>
      </c>
      <c r="DG133">
        <v>2.1</v>
      </c>
      <c r="DH133">
        <v>732.41666666666663</v>
      </c>
      <c r="DI133">
        <v>3.1111111111111112</v>
      </c>
      <c r="DJ133">
        <v>798.55555555555554</v>
      </c>
      <c r="DK133">
        <v>2.2999999999999998</v>
      </c>
      <c r="DL133">
        <v>676</v>
      </c>
      <c r="DM133">
        <v>1.7</v>
      </c>
      <c r="DN133">
        <v>546.875</v>
      </c>
      <c r="DO133">
        <v>2.3448275862068964</v>
      </c>
      <c r="DP133">
        <v>678.69230769230774</v>
      </c>
      <c r="DQ133">
        <v>2.2203389830508473</v>
      </c>
      <c r="DR133">
        <v>704.48</v>
      </c>
      <c r="DS133">
        <v>2.2203389830508473</v>
      </c>
      <c r="DT133">
        <v>704.48</v>
      </c>
      <c r="DU133">
        <v>3.2429378531073447</v>
      </c>
      <c r="DV133">
        <v>1172.8307692307692</v>
      </c>
      <c r="EE133">
        <v>7</v>
      </c>
      <c r="EF133">
        <v>2002</v>
      </c>
      <c r="EK133">
        <v>7</v>
      </c>
      <c r="EL133">
        <v>2002</v>
      </c>
      <c r="EM133">
        <v>7</v>
      </c>
      <c r="EN133">
        <v>2002</v>
      </c>
      <c r="EW133">
        <v>1</v>
      </c>
      <c r="EX133">
        <v>226</v>
      </c>
      <c r="FC133">
        <v>1</v>
      </c>
      <c r="FD133">
        <v>226</v>
      </c>
      <c r="FE133">
        <v>1</v>
      </c>
      <c r="FF133">
        <v>226</v>
      </c>
      <c r="FG133">
        <v>4</v>
      </c>
      <c r="FH133">
        <v>1114</v>
      </c>
      <c r="FQ133">
        <v>3</v>
      </c>
      <c r="FR133">
        <v>766</v>
      </c>
      <c r="FW133">
        <v>3</v>
      </c>
      <c r="FX133">
        <v>766</v>
      </c>
      <c r="FY133">
        <v>3</v>
      </c>
      <c r="FZ133">
        <v>766</v>
      </c>
      <c r="GA133">
        <v>3</v>
      </c>
      <c r="GB133">
        <v>766</v>
      </c>
      <c r="GC133">
        <v>3.6666666666666665</v>
      </c>
      <c r="GD133">
        <v>998</v>
      </c>
      <c r="GE133">
        <v>3.25</v>
      </c>
      <c r="GF133">
        <v>1168.8872180451128</v>
      </c>
      <c r="GG133">
        <v>2.1</v>
      </c>
      <c r="GH133">
        <v>1169</v>
      </c>
      <c r="GI133">
        <v>2</v>
      </c>
      <c r="GJ133">
        <v>755.66666666666663</v>
      </c>
      <c r="GK133">
        <v>2.4444444444444446</v>
      </c>
      <c r="GL133">
        <v>1575</v>
      </c>
      <c r="GM133">
        <v>2.1724137931034484</v>
      </c>
      <c r="GN133">
        <v>1111.9333333333334</v>
      </c>
      <c r="GO133">
        <v>2</v>
      </c>
      <c r="GP133">
        <v>1188.25</v>
      </c>
      <c r="GQ133">
        <v>2.2999999999999998</v>
      </c>
      <c r="GR133">
        <v>1179.2</v>
      </c>
      <c r="GS133">
        <v>2.1</v>
      </c>
      <c r="GT133">
        <v>933.85714285714289</v>
      </c>
      <c r="GU133">
        <v>2.1379310344827585</v>
      </c>
      <c r="GV133">
        <v>1074.125</v>
      </c>
      <c r="GW133">
        <v>2.1551724137931036</v>
      </c>
      <c r="GX133">
        <v>1092.4193548387098</v>
      </c>
      <c r="GY133">
        <v>0.9</v>
      </c>
      <c r="GZ133">
        <v>753.66666666666663</v>
      </c>
      <c r="HA133">
        <v>1</v>
      </c>
      <c r="HB133">
        <v>812</v>
      </c>
      <c r="HC133">
        <v>0</v>
      </c>
      <c r="HE133">
        <v>0.65517241379310343</v>
      </c>
      <c r="HF133">
        <v>787</v>
      </c>
      <c r="HG133">
        <v>2.4444444444444446</v>
      </c>
      <c r="HH133">
        <v>1026</v>
      </c>
      <c r="HI133">
        <v>0.5</v>
      </c>
      <c r="HJ133">
        <v>356.66666666666669</v>
      </c>
      <c r="HK133">
        <v>2.2999999999999998</v>
      </c>
      <c r="HL133">
        <v>1121.4000000000001</v>
      </c>
      <c r="HM133">
        <v>1.7241379310344827</v>
      </c>
      <c r="HN133">
        <v>916.64285714285711</v>
      </c>
      <c r="HO133">
        <v>1.1896551724137931</v>
      </c>
      <c r="HP133">
        <v>873.42857142857144</v>
      </c>
      <c r="HQ133">
        <v>1.6724137931034482</v>
      </c>
      <c r="HR133">
        <v>1003.9807692307693</v>
      </c>
      <c r="HS133">
        <v>0.3</v>
      </c>
      <c r="HT133">
        <v>424.5</v>
      </c>
      <c r="HU133">
        <v>0.7</v>
      </c>
      <c r="HV133">
        <v>919.5</v>
      </c>
      <c r="HW133">
        <v>0.1111111111111111</v>
      </c>
      <c r="HX133">
        <v>390</v>
      </c>
      <c r="HY133">
        <v>0.37931034482758619</v>
      </c>
      <c r="HZ133">
        <v>615.6</v>
      </c>
      <c r="IA133">
        <v>0.33333333333333331</v>
      </c>
      <c r="IB133">
        <v>344.5</v>
      </c>
      <c r="IC133">
        <v>0.2</v>
      </c>
      <c r="ID133">
        <v>366.5</v>
      </c>
      <c r="IE133">
        <v>0.1</v>
      </c>
      <c r="IF133">
        <v>157</v>
      </c>
      <c r="IG133">
        <v>0.20689655172413793</v>
      </c>
      <c r="IH133">
        <v>315.8</v>
      </c>
      <c r="II133">
        <v>0.29310344827586204</v>
      </c>
      <c r="IJ133">
        <v>465.7</v>
      </c>
      <c r="IK133">
        <v>0.29310344827586204</v>
      </c>
      <c r="IL133">
        <v>465.7</v>
      </c>
      <c r="IM133">
        <v>1.2126436781609196</v>
      </c>
      <c r="IN133">
        <v>917.16129032258061</v>
      </c>
      <c r="IS133">
        <v>0</v>
      </c>
      <c r="IU133">
        <v>0</v>
      </c>
      <c r="IW133">
        <v>0</v>
      </c>
      <c r="JC133">
        <v>0</v>
      </c>
      <c r="JE133">
        <v>0</v>
      </c>
      <c r="JK133">
        <v>3</v>
      </c>
      <c r="JL133">
        <v>925</v>
      </c>
      <c r="JM133">
        <v>3</v>
      </c>
      <c r="JN133">
        <v>925</v>
      </c>
      <c r="JO133">
        <v>2</v>
      </c>
      <c r="JP133">
        <v>374</v>
      </c>
      <c r="JU133">
        <v>2</v>
      </c>
      <c r="JV133">
        <v>374</v>
      </c>
      <c r="JW133">
        <v>2.5</v>
      </c>
      <c r="JX133">
        <v>649.5</v>
      </c>
      <c r="JY133">
        <v>1.25</v>
      </c>
      <c r="JZ133">
        <v>649.5</v>
      </c>
      <c r="KE133">
        <v>1</v>
      </c>
      <c r="KF133">
        <v>112</v>
      </c>
      <c r="KG133">
        <v>1</v>
      </c>
      <c r="KH133">
        <v>112</v>
      </c>
      <c r="KI133">
        <v>0</v>
      </c>
      <c r="KO133">
        <v>0</v>
      </c>
      <c r="KQ133">
        <v>0.5</v>
      </c>
      <c r="KR133">
        <v>112</v>
      </c>
      <c r="KS133">
        <v>0.5</v>
      </c>
      <c r="KT133">
        <v>112</v>
      </c>
      <c r="KU133">
        <v>1</v>
      </c>
      <c r="KV133">
        <v>470.33333333333331</v>
      </c>
      <c r="KW133">
        <v>1.2055555555555555</v>
      </c>
      <c r="KX133">
        <v>896.53846153846155</v>
      </c>
      <c r="KY133" s="15">
        <f>Tabla2[[#This Row],[ROS_NUM_COR_COD_ROS_TG_NEG]]-Tabla2[[#This Row],[PAS_NUM_COR_COD_ROS_TG_NEG]]</f>
        <v>-0.95555555555555527</v>
      </c>
      <c r="KZ133" s="15">
        <f>Tabla2[[#This Row],[ROS_DUR_COR_COD_ROS_TG_NEG]]-Tabla2[[#This Row],[PAS_DUR_COR_COD_ROS_TG_NEG]]</f>
        <v>-165.85714285714289</v>
      </c>
      <c r="LA133" s="15">
        <f>Tabla2[[#This Row],[ROS_NUM_COR_COD_ROS_TG_NEU]]-Tabla2[[#This Row],[PAS_NUM_COR_COD_ROS_TG_NEU]]</f>
        <v>-3.3421052631578947</v>
      </c>
      <c r="LB133" s="15">
        <f>Tabla2[[#This Row],[ROS_DUR_COR_COD_ROS_TG_NEU]]-Tabla2[[#This Row],[PAS_DUR_COR_COD_ROS_TG_NEU]]</f>
        <v>-860.97619047619037</v>
      </c>
      <c r="LC133" s="15">
        <f>Tabla2[[#This Row],[ROS_NUM_COR_COD_ROS_TG_POS]]-Tabla2[[#This Row],[PAS_NUM_COR_COD_ROS_TG_POS]]</f>
        <v>-1.5</v>
      </c>
      <c r="LD133" s="15">
        <f>Tabla2[[#This Row],[ROS_DUR_COR_COD_ROS_TG_POS]]-Tabla2[[#This Row],[PAS_DUR_COR_COD_ROS_TG_POS]]</f>
        <v>-306.52307692307681</v>
      </c>
      <c r="LE133" s="15">
        <f>Tabla2[[#This Row],[ROS_NUM_COR_COD_ROS_TG_TOT]]-Tabla2[[#This Row],[PAS_NUM_COR_COD_ROS_TG_TOT]]</f>
        <v>-1.9538281706604326</v>
      </c>
      <c r="LF133" s="15">
        <f>Tabla2[[#This Row],[ROS_DUR_COR_COD_ROS_TG_TOT]]-Tabla2[[#This Row],[PAS_DUR_COR_COD_ROS_TG_TOT]]</f>
        <v>-358.8693379790941</v>
      </c>
      <c r="LG133" s="15">
        <f>Tabla2[[#This Row],[ROS_NUM_COR_COD_ESC_TG_NEG]]-Tabla2[[#This Row],[PAS_NUM_COR_COD_ESC_TG_NEG]]</f>
        <v>-1.2999999999999998</v>
      </c>
      <c r="LH133" s="15">
        <f>Tabla2[[#This Row],[ROS_DUR_COR_COD_ESC_TG_NEG]]-Tabla2[[#This Row],[PAS_DUR_COR_COD_ESC_TG_NEG]]</f>
        <v>29.916666666666742</v>
      </c>
      <c r="LI133" s="15">
        <f>Tabla2[[#This Row],[ROS_NUM_COR_COD_ESC_TG_NEU]]-Tabla2[[#This Row],[PAS_NUM_COR_COD_ESC_TG_NEU]]</f>
        <v>-1.0684210526315789</v>
      </c>
      <c r="LJ133" s="15">
        <f>Tabla2[[#This Row],[ROS_NUM_COR_COD_ESC_TG_NEG]]-Tabla2[[#This Row],[PAS_NUM_COR_COD_ESC_TG_NEG]]</f>
        <v>-1.2999999999999998</v>
      </c>
      <c r="LK133" s="15">
        <f>Tabla2[[#This Row],[ROS_NUM_COR_COD_ESC_TG_POS]]-Tabla2[[#This Row],[PAS_NUM_COR_COD_ESC_TG_POS]]</f>
        <v>-1.1000000000000001</v>
      </c>
      <c r="LL133" s="15">
        <f>Tabla2[[#This Row],[ROS_DUR_COR_COD_ESC_TG_POS]]-Tabla2[[#This Row],[PAS_DUR_COR_COD_ESC_TG_POS]]</f>
        <v>-171.64285714285711</v>
      </c>
      <c r="LM133" s="15">
        <f>Tabla2[[#This Row],[ROS_NUM_COR_COD_ESC_TG_TOT]]-Tabla2[[#This Row],[PAS_NUM_COR_COD_ESC_TG_TOT]]</f>
        <v>-1.1502045587375807</v>
      </c>
      <c r="LN133" s="15">
        <f>Tabla2[[#This Row],[ROS_DUR_COR_COD_ESC_TG_TOT]]-Tabla2[[#This Row],[PAS_DUR_COR_COD_ESC_TG_TOT]]</f>
        <v>-65.921511627906966</v>
      </c>
      <c r="LO133" s="15">
        <f>Tabla2[[#This Row],[PAS_NUM_COR_COD_ROS_TG_NEG]]-Tabla2[[#This Row],[ESC_NUM_COR_COD_ROS_TG_NEG]]</f>
        <v>0.95555555555555527</v>
      </c>
      <c r="LP133" s="15">
        <f>Tabla2[[#This Row],[PAS_DUR_COR_COD_ROS_TG_NEG]]-Tabla2[[#This Row],[ESC_DUR_COR_COD_ROS_TG_NEG]]</f>
        <v>12.657142857142844</v>
      </c>
      <c r="LQ133" s="15">
        <f>Tabla2[[#This Row],[PAS_NUM_COR_COD_ROS_TG_NEU]]-Tabla2[[#This Row],[ESC_NUM_COR_COD_ROS_TG_NEU]]</f>
        <v>1.8421052631578947</v>
      </c>
      <c r="LR133" s="15">
        <f>Tabla2[[#This Row],[PAS_DUR_COR_COD_ROS_TG_NEU]]-Tabla2[[#This Row],[ESC_DUR_COR_COD_ROS_TG_NEU]]</f>
        <v>-265.60714285714289</v>
      </c>
      <c r="LS133" s="15">
        <f>Tabla2[[#This Row],[PAS_NUM_COR_COD_ROS_TG_POS]]-Tabla2[[#This Row],[ESC_NUM_COR_COD_ROS_TG_POS]]</f>
        <v>0.29999999999999982</v>
      </c>
      <c r="LT133" s="15">
        <f>Tabla2[[#This Row],[PAS_DUR_COR_COD_ROS_TG_POS]]-Tabla2[[#This Row],[ESC_DUR_COR_COD_ROS_TG_POS]]</f>
        <v>-41.410256410256352</v>
      </c>
      <c r="LU133" s="15">
        <f>Tabla2[[#This Row],[PAS_NUM_COR_COD_ROS_TG_TOT]]-Tabla2[[#This Row],[ESC_NUM_COR_COD_ROS_TG_TOT]]</f>
        <v>1.0227936879018116</v>
      </c>
      <c r="LV133" s="15">
        <f>Tabla2[[#This Row],[PAS_DUR_COR_COD_ROS_TG_TOT]]-Tabla2[[#This Row],[ESC_DUR_COR_COD_ROS_TG_TOT]]</f>
        <v>-100.82113821138205</v>
      </c>
      <c r="LW133" s="15">
        <f>Tabla2[[#This Row],[PAS_NUM_COR_COD_ESC_TG_NEG]]-Tabla2[[#This Row],[ESC_NUM_COR_COD_ESC_TG_NEG]]</f>
        <v>-1.5888888888888895</v>
      </c>
      <c r="LX133" s="15">
        <f>Tabla2[[#This Row],[PAS_DUR_COR_COD_ESC_TG_NEG]]-Tabla2[[#This Row],[ESC_DUR_COR_COD_ESC_TG_NEG]]</f>
        <v>-589.52380952380963</v>
      </c>
      <c r="LY133" s="15">
        <f>Tabla2[[#This Row],[PAS_NUM_COR_COD_ESC_TG_NEU]]-Tabla2[[#This Row],[ESC_NUM_COR_COD_ESC_TG_NEU]]</f>
        <v>-2.1315789473684212</v>
      </c>
      <c r="LZ133" s="15">
        <f>Tabla2[[#This Row],[PAS_DUR_COR_COD_ESC_TG_NEU]]-Tabla2[[#This Row],[ESC_DUR_COR_COD_ESC_TG_NEU]]</f>
        <v>-432.11111111111109</v>
      </c>
      <c r="MA133" s="15">
        <f>Tabla2[[#This Row],[PAS_NUM_COR_COD_ESC_TG_POS]]-Tabla2[[#This Row],[ESC_NUM_COR_COD_ESC_TG_POS]]</f>
        <v>-0.79999999999999982</v>
      </c>
      <c r="MB133" s="15">
        <f>Tabla2[[#This Row],[PAS_DUR_COR_COD_ESC_TG_POS]]-Tabla2[[#This Row],[ESC_DUR_COR_COD_ESC_TG_POS]]</f>
        <v>-467.21428571428578</v>
      </c>
      <c r="MC133" s="15">
        <f>Tabla2[[#This Row],[PAS_NUM_COR_COD_ESC_TG_TOT]]-Tabla2[[#This Row],[ESC_NUM_COR_COD_ESC_TG_TOT]]</f>
        <v>-1.504967855055523</v>
      </c>
      <c r="MD133" s="15">
        <f>Tabla2[[#This Row],[PAS_DUR_COR_COD_ESC_TG_TOT]]-Tabla2[[#This Row],[ESC_DUR_COR_COD_ESC_TG_TOT]]</f>
        <v>-491.60566228513653</v>
      </c>
      <c r="ME133" s="42">
        <f>Tabla25[[#This Row],[PAS_NUM_COR_COD_ROS_TG_NEG]]-Tabla25[[#This Row],[PAS_NUM_COR_COD_ESC_TG_NEG]]</f>
        <v>0.10000000000000009</v>
      </c>
      <c r="MF133" s="42">
        <f>Tabla25[[#This Row],[PAS_NUM_COR_COD_ROS_TG_NEU]]-Tabla25[[#This Row],[PAS_NUM_COR_COD_ESC_TG_NEU]]</f>
        <v>0.47368421052631593</v>
      </c>
      <c r="MG133" s="42">
        <f>Tabla25[[#This Row],[PAS_NUM_COR_COD_ROS_TG_POS]]-Tabla25[[#This Row],[PAS_NUM_COR_COD_ESC_TG_POS]]</f>
        <v>0.59999999999999964</v>
      </c>
      <c r="MH133" s="42">
        <f>Tabla25[[#This Row],[PAS_NUM_COR_COD_ROS_TG_TOT]]-Tabla25[[#This Row],[PAS_NUM_COR_COD_ESC_TG_TOT]]</f>
        <v>0.38983050847457612</v>
      </c>
      <c r="MI133" s="42">
        <f>Tabla25[[#This Row],[PAS_DUR_COR_COD_ROS_TG_NEG]]-Tabla25[[#This Row],[PAS_DUR_COR_COD_ESC_TG_NEG]]</f>
        <v>33.523809523809632</v>
      </c>
      <c r="MJ133" s="42">
        <f>Tabla25[[#This Row],[PAS_DUR_COR_COD_ROS_TG_NEU]]-Tabla25[[#This Row],[PAS_DUR_COR_COD_ESC_TG_NEU]]</f>
        <v>62.64285714285711</v>
      </c>
      <c r="MK133" s="42">
        <f>Tabla25[[#This Row],[PAS_DUR_COR_COD_ROS_TG_POS]]-Tabla25[[#This Row],[PAS_DUR_COR_COD_ESC_TG_POS]]</f>
        <v>322.42307692307691</v>
      </c>
      <c r="ML133" s="42">
        <f>Tabla25[[#This Row],[PAS_DUR_COR_COD_ROS_TG_TOT]]-Tabla25[[#This Row],[PAS_DUR_COR_COD_ESC_TG_TOT]]</f>
        <v>135.46568349404424</v>
      </c>
      <c r="MM133" s="44">
        <f>Tabla25[[#This Row],[ESC_NUM_COR_COD_ROS_TG_NEG]]-Tabla25[[#This Row],[ESC_NUM_COR_COD_ESC_TG_NEG]]</f>
        <v>-2.4444444444444446</v>
      </c>
      <c r="MN133" s="44">
        <f>Tabla25[[#This Row],[ESC_NUM_COR_COD_ROS_TG_NEU]]-Tabla25[[#This Row],[ESC_NUM_COR_COD_ESC_TG_NEU]]</f>
        <v>-3.5</v>
      </c>
      <c r="MO133" s="44">
        <f>Tabla25[[#This Row],[ESC_NUM_COR_COD_ROS_TG_POS]]-Tabla25[[#This Row],[ESC_NUM_COR_COD_ESC_TG_POS]]</f>
        <v>-0.5</v>
      </c>
      <c r="MP133" s="44">
        <f>Tabla25[[#This Row],[ESC_NUM_COR_COD_ROS_TG_TOT]]-Tabla25[[#This Row],[ESC_NUM_COR_COD_ESC_TG_TOT]]</f>
        <v>-2.1379310344827585</v>
      </c>
      <c r="MQ133" s="44">
        <f>Tabla25[[#This Row],[ESC_DUR_COR_COD_ROS_TG_NEG]]-Tabla25[[#This Row],[ESC_DUR_COR_COD_ESC_TG_NEG]]</f>
        <v>-568.65714285714284</v>
      </c>
      <c r="MR133" s="44">
        <f>Tabla25[[#This Row],[ESC_DUR_COR_COD_ROS_TG_NEU]]-Tabla25[[#This Row],[ESC_DUR_COR_COD_ESC_TG_NEU]]</f>
        <v>-103.86111111111109</v>
      </c>
      <c r="MS133" s="44">
        <f>Tabla25[[#This Row],[ESC_DUR_COR_COD_ROS_TG_POS]]-Tabla25[[#This Row],[ESC_DUR_COR_COD_ESC_TG_POS]]</f>
        <v>-103.38095238095252</v>
      </c>
      <c r="MT133" s="44">
        <f>Tabla25[[#This Row],[ESC_DUR_COR_COD_ROS_TG_TOT]]-Tabla25[[#This Row],[ESC_DUR_COR_COD_ESC_TG_TOT]]</f>
        <v>-255.31884057971024</v>
      </c>
      <c r="MU133" s="47">
        <f>Tabla25[[#This Row],[ROS_NUM_COR_COD_ROS_TG_NEG]]-Tabla25[[#This Row],[ROS_NUM_COR_COD_ESC_TG_NEG]]</f>
        <v>0.44444444444444464</v>
      </c>
      <c r="MV133" s="47">
        <f>Tabla25[[#This Row],[ROS_NUM_COR_COD_ROS_TG_NEU]]-Tabla25[[#This Row],[ROS_NUM_COR_COD_ESC_TG_NEU]]</f>
        <v>-1.7999999999999998</v>
      </c>
      <c r="MW133" s="47">
        <f>Tabla25[[#This Row],[ROS_NUM_COR_COD_ROS_TG_POS]]-Tabla25[[#This Row],[ROS_NUM_COR_COD_ESC_TG_POS]]</f>
        <v>0.19999999999999973</v>
      </c>
      <c r="MX133" s="47">
        <f>Tabla25[[#This Row],[ROS_NUM_COR_COD_ROS_TG_TOT]]-Tabla25[[#This Row],[ROS_NUM_COR_COD_ESC_TG_TOT]]</f>
        <v>-0.4137931034482758</v>
      </c>
      <c r="MY133" s="47">
        <f>Tabla25[[#This Row],[ROS_DUR_COR_COD_ROS_TG_NEG]]-Tabla25[[#This Row],[ROS_DUR_COR_COD_ESC_TG_NEG]]</f>
        <v>-162.25</v>
      </c>
      <c r="MZ133" s="47">
        <f>Tabla25[[#This Row],[ROS_DUR_COR_COD_ROS_TG_NEU]]-Tabla25[[#This Row],[ROS_DUR_COR_COD_ESC_TG_NEU]]</f>
        <v>-822.5333333333333</v>
      </c>
      <c r="NA133" s="47">
        <f>Tabla25[[#This Row],[ROS_DUR_COR_COD_ROS_TG_POS]]-Tabla25[[#This Row],[ROS_DUR_COR_COD_ESC_TG_POS]]</f>
        <v>187.5428571428572</v>
      </c>
      <c r="NB133" s="47">
        <f>Tabla25[[#This Row],[ROS_DUR_COR_COD_ROS_TG_TOT]]-Tabla25[[#This Row],[ROS_DUR_COR_COD_ESC_TG_TOT]]</f>
        <v>-157.48214285714289</v>
      </c>
      <c r="NC133">
        <v>308.66666666666669</v>
      </c>
      <c r="ND133">
        <v>155.33333333333334</v>
      </c>
      <c r="NE133">
        <v>331.2</v>
      </c>
      <c r="NF133">
        <v>283.85714285714283</v>
      </c>
      <c r="NG133">
        <v>260.25</v>
      </c>
      <c r="NH133">
        <v>224.8</v>
      </c>
      <c r="NI133">
        <v>333.71428571428572</v>
      </c>
      <c r="NJ133">
        <v>281.3125</v>
      </c>
      <c r="NK133">
        <v>260.8</v>
      </c>
      <c r="NL133">
        <v>347</v>
      </c>
      <c r="NM133">
        <v>334.5</v>
      </c>
      <c r="NN133">
        <v>313.26666666666665</v>
      </c>
      <c r="NO133">
        <v>316.28571428571428</v>
      </c>
      <c r="NP133">
        <v>336.11111111111109</v>
      </c>
      <c r="NQ133">
        <v>255</v>
      </c>
      <c r="NR133">
        <v>305.39130434782606</v>
      </c>
      <c r="NS133">
        <v>248.71428571428572</v>
      </c>
      <c r="NT133">
        <v>251.21428571428572</v>
      </c>
      <c r="NU133">
        <v>241.30769230769232</v>
      </c>
      <c r="NV133">
        <v>247.21951219512195</v>
      </c>
      <c r="NW133">
        <v>267.26666666666665</v>
      </c>
      <c r="NX133">
        <v>248.28571428571428</v>
      </c>
      <c r="NY133">
        <v>276.57142857142856</v>
      </c>
      <c r="NZ133">
        <v>264.11627906976742</v>
      </c>
      <c r="OA133" s="15">
        <f>Tabla2[[#This Row],[ROS_1DU_COR_COD_ROS_TG_NEG]]-Tabla2[[#This Row],[PAS_1DU_COR_COD_ROS_TG_NEG]]</f>
        <v>59.952380952380963</v>
      </c>
      <c r="OB133" s="15">
        <f>Tabla2[[#This Row],[ROS_1DU_COR_COD_ROS_TG_NEU]]-Tabla2[[#This Row],[PAS_1DU_COR_COD_ROS_TG_NEU]]</f>
        <v>-95.88095238095238</v>
      </c>
      <c r="OC133" s="15">
        <f>Tabla2[[#This Row],[ROS_1DU_COR_COD_ROS_TG_POS]]-Tabla2[[#This Row],[PAS_1DU_COR_COD_ROS_TG_POS]]</f>
        <v>89.892307692307668</v>
      </c>
      <c r="OD133" s="15">
        <f>Tabla2[[#This Row],[ROS_1DU_COR_COD_ROS_TG_TOT]]-Tabla2[[#This Row],[PAS_1DU_COR_COD_ROS_TG_TOT]]</f>
        <v>36.637630662020882</v>
      </c>
      <c r="OE133" s="15">
        <f>Tabla2[[#This Row],[ROS_1DU_COR_COD_ESC_TG_NEG]]-Tabla2[[#This Row],[PAS_1DU_COR_COD_ESC_TG_NEG]]</f>
        <v>-7.0166666666666515</v>
      </c>
      <c r="OF133" s="15">
        <f>Tabla2[[#This Row],[ROS_1DU_COR_COD_ESC_TG_NEU]]-Tabla2[[#This Row],[PAS_1DU_COR_COD_ESC_TG_NEU]]</f>
        <v>-23.485714285714266</v>
      </c>
      <c r="OG133" s="15">
        <f>Tabla2[[#This Row],[ROS_1DU_COR_COD_ESC_TG_POS]]-Tabla2[[#This Row],[PAS_1DU_COR_COD_ESC_TG_POS]]</f>
        <v>57.142857142857167</v>
      </c>
      <c r="OH133" s="15">
        <f>Tabla2[[#This Row],[ROS_1DU_COR_COD_ESC_TG_TOT]]-Tabla2[[#This Row],[PAS_1DU_COR_COD_ESC_TG_TOT]]</f>
        <v>17.196220930232585</v>
      </c>
      <c r="OI133" s="15">
        <f>Tabla2[[#This Row],[PAS_1DU_COR_COD_ROS_TG_NEG]]-Tabla2[[#This Row],[ESC_1DU_COR_COD_ROS_TG_NEG]]</f>
        <v>-12.085714285714289</v>
      </c>
      <c r="OJ133" s="15">
        <f>Tabla2[[#This Row],[PAS_1DU_COR_COD_ROS_TG_NEU]]-Tabla2[[#This Row],[ESC_1DU_COR_COD_ROS_TG_NEU]]</f>
        <v>-95.785714285714278</v>
      </c>
      <c r="OK133" s="15">
        <f>Tabla2[[#This Row],[PAS_1DU_COR_COD_ROS_TG_POS]]-Tabla2[[#This Row],[ESC_1DU_COR_COD_ROS_TG_POS]]</f>
        <v>-93.192307692307679</v>
      </c>
      <c r="OL133" s="15">
        <f>Tabla2[[#This Row],[PAS_1DU_COR_COD_ROS_TG_TOT]]-Tabla2[[#This Row],[ESC_1DU_COR_COD_ROS_TG_TOT]]</f>
        <v>-66.047154471544701</v>
      </c>
      <c r="OM133" s="15">
        <f>Tabla2[[#This Row],[PAS_1DU_COR_COD_ESC_TG_NEG]]-Tabla2[[#This Row],[ESC_1DU_COR_COD_ESC_TG_NEG]]</f>
        <v>-49.019047619047626</v>
      </c>
      <c r="ON133" s="15">
        <f>Tabla2[[#This Row],[PAS_1DU_COR_COD_ESC_TG_NEU]]-Tabla2[[#This Row],[ESC_1DU_COR_COD_ESC_TG_NEU]]</f>
        <v>-87.825396825396808</v>
      </c>
      <c r="OO133" s="15">
        <f>Tabla2[[#This Row],[PAS_1DU_COR_COD_ESC_TG_POS]]-Tabla2[[#This Row],[ESC_1DU_COR_COD_ESC_TG_POS]]</f>
        <v>21.571428571428555</v>
      </c>
      <c r="OP133" s="15">
        <f>Tabla2[[#This Row],[PAS_1DU_COR_COD_ESC_TG_TOT]]-Tabla2[[#This Row],[ESC_1DU_COR_COD_ESC_TG_TOT]]</f>
        <v>-41.275025278058649</v>
      </c>
      <c r="OQ133" s="61">
        <v>48.416666666666686</v>
      </c>
      <c r="OR133" s="62">
        <v>-69.466666666666669</v>
      </c>
      <c r="OS133" s="62">
        <v>-2.5142857142857338</v>
      </c>
      <c r="OT133" s="62">
        <v>2.5446428571428328</v>
      </c>
      <c r="OU133" s="62">
        <v>-55.485714285714266</v>
      </c>
      <c r="OV133" s="62">
        <v>10.888888888888914</v>
      </c>
      <c r="OW133" s="62">
        <v>79.5</v>
      </c>
      <c r="OX133" s="62">
        <v>7.8753623188405868</v>
      </c>
      <c r="OY133" s="62">
        <v>-18.552380952380929</v>
      </c>
      <c r="OZ133" s="62">
        <v>2.9285714285714448</v>
      </c>
      <c r="PA133" s="62">
        <v>-35.263736263736234</v>
      </c>
      <c r="PB133" s="62">
        <v>-16.896766874645465</v>
      </c>
    </row>
    <row r="134" spans="1:418" x14ac:dyDescent="0.3">
      <c r="A134" s="4" t="s">
        <v>132</v>
      </c>
      <c r="B134" s="2">
        <v>40</v>
      </c>
      <c r="C134" s="2">
        <v>2</v>
      </c>
      <c r="D134" s="2">
        <v>41</v>
      </c>
      <c r="E134">
        <v>1.3333333333333333</v>
      </c>
      <c r="F134">
        <v>465.5</v>
      </c>
      <c r="G134">
        <v>1.375</v>
      </c>
      <c r="H134">
        <v>467.57142857142856</v>
      </c>
      <c r="I134">
        <v>5.5</v>
      </c>
      <c r="J134">
        <v>1339.5</v>
      </c>
      <c r="K134">
        <v>1.875</v>
      </c>
      <c r="L134">
        <v>601.07692307692309</v>
      </c>
      <c r="M134">
        <v>3.1666666666666665</v>
      </c>
      <c r="N134">
        <v>897.2</v>
      </c>
      <c r="O134">
        <v>3.875</v>
      </c>
      <c r="P134">
        <v>1364.5</v>
      </c>
      <c r="Q134">
        <v>1</v>
      </c>
      <c r="R134">
        <v>282</v>
      </c>
      <c r="S134">
        <v>3.25</v>
      </c>
      <c r="T134">
        <v>1018.2307692307693</v>
      </c>
      <c r="U134">
        <v>2.5625</v>
      </c>
      <c r="V134">
        <v>809.65384615384619</v>
      </c>
      <c r="W134">
        <v>1.1666666666666667</v>
      </c>
      <c r="X134">
        <v>490.5</v>
      </c>
      <c r="Y134">
        <v>1.75</v>
      </c>
      <c r="Z134">
        <v>482.66666666666669</v>
      </c>
      <c r="AA134">
        <v>1.5</v>
      </c>
      <c r="AB134">
        <v>380</v>
      </c>
      <c r="AC134">
        <v>1.5</v>
      </c>
      <c r="AD134">
        <v>476.18181818181819</v>
      </c>
      <c r="AE134">
        <v>1.5</v>
      </c>
      <c r="AF134">
        <v>476.18181818181819</v>
      </c>
      <c r="AG134">
        <v>2.2083333333333335</v>
      </c>
      <c r="AH134">
        <v>710.51351351351354</v>
      </c>
      <c r="AI134">
        <v>3.2352941176470589</v>
      </c>
      <c r="AJ134">
        <v>1219.1666666666667</v>
      </c>
      <c r="AK134">
        <v>3.03125</v>
      </c>
      <c r="AL134">
        <v>1049.1666666666667</v>
      </c>
      <c r="AM134">
        <v>2.2105263157894739</v>
      </c>
      <c r="AN134">
        <v>1128.0999999999999</v>
      </c>
      <c r="AO134">
        <v>2.7980769230769229</v>
      </c>
      <c r="AP134">
        <v>1132.3823529411766</v>
      </c>
      <c r="AQ134">
        <v>3.0588235294117645</v>
      </c>
      <c r="AR134">
        <v>1096.375</v>
      </c>
      <c r="AS134">
        <v>3.28125</v>
      </c>
      <c r="AT134">
        <v>1064</v>
      </c>
      <c r="AU134">
        <v>4.1052631578947372</v>
      </c>
      <c r="AV134">
        <v>1335.4193548387098</v>
      </c>
      <c r="AW134">
        <v>3.5096153846153846</v>
      </c>
      <c r="AX134">
        <v>1177.4691358024691</v>
      </c>
      <c r="AY134">
        <v>3.1538461538461537</v>
      </c>
      <c r="AZ134">
        <v>1156.8926174496644</v>
      </c>
      <c r="BA134">
        <v>3.0882352941176472</v>
      </c>
      <c r="BB134">
        <v>873.26666666666665</v>
      </c>
      <c r="BC134">
        <v>2.90625</v>
      </c>
      <c r="BD134">
        <v>819.28571428571433</v>
      </c>
      <c r="BE134">
        <v>3.5263157894736841</v>
      </c>
      <c r="BF134">
        <v>896.56756756756761</v>
      </c>
      <c r="BG134">
        <v>3.1923076923076925</v>
      </c>
      <c r="BH134">
        <v>866.43157894736839</v>
      </c>
      <c r="BI134">
        <v>3.1923076923076925</v>
      </c>
      <c r="BJ134">
        <v>866.43157894736839</v>
      </c>
      <c r="BK134">
        <v>3.1666666666666665</v>
      </c>
      <c r="BL134">
        <v>1043.8032786885246</v>
      </c>
      <c r="BM134">
        <v>3.0388888888888888</v>
      </c>
      <c r="BN134">
        <v>999.91814946619218</v>
      </c>
      <c r="DW134">
        <v>2.8</v>
      </c>
      <c r="DX134">
        <v>1283.8333333333333</v>
      </c>
      <c r="DY134">
        <v>3.5</v>
      </c>
      <c r="DZ134">
        <v>1354.0714285714287</v>
      </c>
      <c r="EA134">
        <v>3.25</v>
      </c>
      <c r="EB134">
        <v>976.70588235294122</v>
      </c>
      <c r="EC134">
        <v>3.1833333333333331</v>
      </c>
      <c r="ED134">
        <v>1185.2790697674418</v>
      </c>
      <c r="EE134">
        <v>3.3</v>
      </c>
      <c r="EF134">
        <v>1279.0769230769231</v>
      </c>
      <c r="EG134">
        <v>3</v>
      </c>
      <c r="EH134">
        <v>1131.2857142857142</v>
      </c>
      <c r="EI134">
        <v>3.1</v>
      </c>
      <c r="EJ134">
        <v>1064.5333333333333</v>
      </c>
      <c r="EK134">
        <v>3.1333333333333333</v>
      </c>
      <c r="EL134">
        <v>1153.1904761904761</v>
      </c>
      <c r="EM134">
        <v>3.1583333333333332</v>
      </c>
      <c r="EN134">
        <v>1169.4235294117648</v>
      </c>
      <c r="EO134">
        <v>2.15</v>
      </c>
      <c r="EP134">
        <v>1330.75</v>
      </c>
      <c r="EQ134">
        <v>2.5</v>
      </c>
      <c r="ER134">
        <v>974.35714285714289</v>
      </c>
      <c r="ES134">
        <v>1.9</v>
      </c>
      <c r="ET134">
        <v>810.66666666666663</v>
      </c>
      <c r="EU134">
        <v>2.1833333333333331</v>
      </c>
      <c r="EV134">
        <v>1000.4411764705883</v>
      </c>
      <c r="EW134">
        <v>2.9</v>
      </c>
      <c r="EX134">
        <v>1133.7692307692307</v>
      </c>
      <c r="EY134">
        <v>2.4500000000000002</v>
      </c>
      <c r="EZ134">
        <v>948.13333333333333</v>
      </c>
      <c r="FA134">
        <v>2.6</v>
      </c>
      <c r="FB134">
        <v>1081.75</v>
      </c>
      <c r="FC134">
        <v>2.65</v>
      </c>
      <c r="FD134">
        <v>1048.55</v>
      </c>
      <c r="FE134">
        <v>2.4166666666666665</v>
      </c>
      <c r="FF134">
        <v>1026.4459459459461</v>
      </c>
      <c r="FG134">
        <v>2.7875000000000001</v>
      </c>
      <c r="FH134">
        <v>1102.8805031446541</v>
      </c>
      <c r="FI134">
        <v>3.6</v>
      </c>
      <c r="FJ134">
        <v>1197.5</v>
      </c>
      <c r="FK134">
        <v>3.4</v>
      </c>
      <c r="FL134">
        <v>1248.5</v>
      </c>
      <c r="FM134">
        <v>3.05</v>
      </c>
      <c r="FN134">
        <v>1091.7333333333333</v>
      </c>
      <c r="FO134">
        <v>3.35</v>
      </c>
      <c r="FP134">
        <v>1181.1063829787233</v>
      </c>
      <c r="FQ134">
        <v>2.5</v>
      </c>
      <c r="FR134">
        <v>771.0625</v>
      </c>
      <c r="FS134">
        <v>3.1</v>
      </c>
      <c r="FT134">
        <v>1251.6428571428571</v>
      </c>
      <c r="FU134">
        <v>3.15</v>
      </c>
      <c r="FV134">
        <v>958.64705882352939</v>
      </c>
      <c r="FW134">
        <v>2.9166666666666665</v>
      </c>
      <c r="FX134">
        <v>982.063829787234</v>
      </c>
      <c r="FY134">
        <v>3.1333333333333333</v>
      </c>
      <c r="FZ134">
        <v>1081.5851063829787</v>
      </c>
      <c r="GA134">
        <v>3.1333333333333333</v>
      </c>
      <c r="GB134">
        <v>1081.5851063829787</v>
      </c>
      <c r="GC134">
        <v>2.9027777777777777</v>
      </c>
      <c r="GD134">
        <v>1094.9683794466403</v>
      </c>
      <c r="GE134">
        <v>2.9027777777777777</v>
      </c>
      <c r="GF134">
        <v>1094.9683794466403</v>
      </c>
      <c r="GG134">
        <v>2.7777777777777777</v>
      </c>
      <c r="GH134">
        <v>1035.9166666666667</v>
      </c>
      <c r="GI134">
        <v>1.7777777777777777</v>
      </c>
      <c r="GJ134">
        <v>890.9</v>
      </c>
      <c r="GK134">
        <v>2.6428571428571428</v>
      </c>
      <c r="GL134">
        <v>873.25</v>
      </c>
      <c r="GM134">
        <v>2.38</v>
      </c>
      <c r="GN134">
        <v>935.85294117647061</v>
      </c>
      <c r="GO134">
        <v>1.6</v>
      </c>
      <c r="GP134">
        <v>756.27272727272725</v>
      </c>
      <c r="GQ134">
        <v>2</v>
      </c>
      <c r="GR134">
        <v>997.9</v>
      </c>
      <c r="GS134">
        <v>1.95</v>
      </c>
      <c r="GT134">
        <v>807.92307692307691</v>
      </c>
      <c r="GU134">
        <v>1.8448275862068966</v>
      </c>
      <c r="GV134">
        <v>847.08823529411768</v>
      </c>
      <c r="GW134">
        <v>2.0925925925925926</v>
      </c>
      <c r="GX134">
        <v>891.47058823529414</v>
      </c>
      <c r="GY134">
        <v>3.3888888888888888</v>
      </c>
      <c r="GZ134">
        <v>1243.3333333333333</v>
      </c>
      <c r="HA134">
        <v>4.3888888888888893</v>
      </c>
      <c r="HB134">
        <v>1494.25</v>
      </c>
      <c r="HC134">
        <v>3.7857142857142856</v>
      </c>
      <c r="HD134">
        <v>1427.5454545454545</v>
      </c>
      <c r="HE134">
        <v>3.86</v>
      </c>
      <c r="HF134">
        <v>1387.1666666666667</v>
      </c>
      <c r="HG134">
        <v>4.75</v>
      </c>
      <c r="HH134">
        <v>1467.7368421052631</v>
      </c>
      <c r="HI134">
        <v>4.3888888888888893</v>
      </c>
      <c r="HJ134">
        <v>1622.4</v>
      </c>
      <c r="HK134">
        <v>4.45</v>
      </c>
      <c r="HL134">
        <v>1165.6500000000001</v>
      </c>
      <c r="HM134">
        <v>4.5344827586206895</v>
      </c>
      <c r="HN134">
        <v>1398.8148148148148</v>
      </c>
      <c r="HO134">
        <v>4.2222222222222223</v>
      </c>
      <c r="HP134">
        <v>1393.71875</v>
      </c>
      <c r="HQ134">
        <v>3.1574074074074074</v>
      </c>
      <c r="HR134">
        <v>1185.469512195122</v>
      </c>
      <c r="HS134">
        <v>3.7222222222222223</v>
      </c>
      <c r="HT134">
        <v>1052.2777777777778</v>
      </c>
      <c r="HU134">
        <v>4</v>
      </c>
      <c r="HV134">
        <v>1109.4444444444443</v>
      </c>
      <c r="HW134">
        <v>3.1428571428571428</v>
      </c>
      <c r="HX134">
        <v>898.35714285714289</v>
      </c>
      <c r="HY134">
        <v>3.66</v>
      </c>
      <c r="HZ134">
        <v>1029.76</v>
      </c>
      <c r="IA134">
        <v>4</v>
      </c>
      <c r="IB134">
        <v>1161.2</v>
      </c>
      <c r="IC134">
        <v>3.6666666666666665</v>
      </c>
      <c r="ID134">
        <v>1055.9444444444443</v>
      </c>
      <c r="IE134">
        <v>3.2</v>
      </c>
      <c r="IF134">
        <v>970.36842105263156</v>
      </c>
      <c r="IG134">
        <v>3.6206896551724137</v>
      </c>
      <c r="IH134">
        <v>1064.3508771929824</v>
      </c>
      <c r="II134">
        <v>3.6388888888888888</v>
      </c>
      <c r="IJ134">
        <v>1048.1869158878505</v>
      </c>
      <c r="IK134">
        <v>3.6388888888888888</v>
      </c>
      <c r="IL134">
        <v>1048.1869158878505</v>
      </c>
      <c r="IM134">
        <v>3.3179012345679011</v>
      </c>
      <c r="IN134">
        <v>1131.2656826568266</v>
      </c>
      <c r="IO134">
        <v>0</v>
      </c>
      <c r="IQ134">
        <v>1</v>
      </c>
      <c r="IR134">
        <v>503</v>
      </c>
      <c r="IS134">
        <v>1.5</v>
      </c>
      <c r="IT134">
        <v>915.33333333333337</v>
      </c>
      <c r="IU134">
        <v>1.1000000000000001</v>
      </c>
      <c r="IV134">
        <v>812.25</v>
      </c>
      <c r="IY134">
        <v>4.5</v>
      </c>
      <c r="IZ134">
        <v>1211</v>
      </c>
      <c r="JC134">
        <v>4.5</v>
      </c>
      <c r="JD134">
        <v>1211</v>
      </c>
      <c r="JE134">
        <v>1.6666666666666667</v>
      </c>
      <c r="JF134">
        <v>945.16666666666663</v>
      </c>
      <c r="JG134">
        <v>6</v>
      </c>
      <c r="JH134">
        <v>1627</v>
      </c>
      <c r="JI134">
        <v>4</v>
      </c>
      <c r="JJ134">
        <v>1100.5</v>
      </c>
      <c r="JK134">
        <v>4.666666666666667</v>
      </c>
      <c r="JL134">
        <v>1227</v>
      </c>
      <c r="JM134">
        <v>4.8</v>
      </c>
      <c r="JN134">
        <v>1281.7</v>
      </c>
      <c r="JQ134">
        <v>3</v>
      </c>
      <c r="JR134">
        <v>895</v>
      </c>
      <c r="JU134">
        <v>3</v>
      </c>
      <c r="JV134">
        <v>895</v>
      </c>
      <c r="JW134">
        <v>4.5</v>
      </c>
      <c r="JX134">
        <v>1217.25</v>
      </c>
      <c r="JY134">
        <v>3.0833333333333335</v>
      </c>
      <c r="JZ134">
        <v>1126.5555555555557</v>
      </c>
      <c r="KA134">
        <v>5</v>
      </c>
      <c r="KB134">
        <v>1612.5</v>
      </c>
      <c r="KC134">
        <v>5.5</v>
      </c>
      <c r="KD134">
        <v>1599.5</v>
      </c>
      <c r="KE134">
        <v>5.5</v>
      </c>
      <c r="KF134">
        <v>1507.5</v>
      </c>
      <c r="KG134">
        <v>5.4</v>
      </c>
      <c r="KH134">
        <v>1546.9</v>
      </c>
      <c r="KK134">
        <v>6</v>
      </c>
      <c r="KL134">
        <v>1932</v>
      </c>
      <c r="KO134">
        <v>6</v>
      </c>
      <c r="KP134">
        <v>1932</v>
      </c>
      <c r="KQ134">
        <v>5.5</v>
      </c>
      <c r="KR134">
        <v>1611.0833333333333</v>
      </c>
      <c r="KS134">
        <v>5.5</v>
      </c>
      <c r="KT134">
        <v>1611.0833333333333</v>
      </c>
      <c r="KU134">
        <v>3.8888888888888888</v>
      </c>
      <c r="KV134">
        <v>1320.3666666666666</v>
      </c>
      <c r="KW134">
        <v>3.375</v>
      </c>
      <c r="KX134">
        <v>1150.1129568106312</v>
      </c>
      <c r="KY134" s="15">
        <f>Tabla2[[#This Row],[ROS_NUM_COR_COD_ROS_TG_NEG]]-Tabla2[[#This Row],[PAS_NUM_COR_COD_ROS_TG_NEG]]</f>
        <v>1.5833333333333335</v>
      </c>
      <c r="KZ134" s="15">
        <f>Tabla2[[#This Row],[ROS_DUR_COR_COD_ROS_TG_NEG]]-Tabla2[[#This Row],[PAS_DUR_COR_COD_ROS_TG_NEG]]</f>
        <v>570.53684210526308</v>
      </c>
      <c r="LA134" s="15">
        <f>Tabla2[[#This Row],[ROS_NUM_COR_COD_ROS_TG_NEU]]-Tabla2[[#This Row],[PAS_NUM_COR_COD_ROS_TG_NEU]]</f>
        <v>0.51388888888888928</v>
      </c>
      <c r="LB134" s="15">
        <f>Tabla2[[#This Row],[ROS_DUR_COR_COD_ROS_TG_NEU]]-Tabla2[[#This Row],[PAS_DUR_COR_COD_ROS_TG_NEU]]</f>
        <v>257.90000000000009</v>
      </c>
      <c r="LC134" s="15">
        <f>Tabla2[[#This Row],[ROS_NUM_COR_COD_ROS_TG_POS]]-Tabla2[[#This Row],[PAS_NUM_COR_COD_ROS_TG_POS]]</f>
        <v>3.45</v>
      </c>
      <c r="LD134" s="15">
        <f>Tabla2[[#This Row],[ROS_DUR_COR_COD_ROS_TG_POS]]-Tabla2[[#This Row],[PAS_DUR_COR_COD_ROS_TG_POS]]</f>
        <v>883.65000000000009</v>
      </c>
      <c r="LE134" s="15">
        <f>Tabla2[[#This Row],[ROS_NUM_COR_COD_ROS_TG_TOT]]-Tabla2[[#This Row],[PAS_NUM_COR_COD_ROS_TG_TOT]]</f>
        <v>1.2844827586206895</v>
      </c>
      <c r="LF134" s="15">
        <f>Tabla2[[#This Row],[ROS_DUR_COR_COD_ROS_TG_TOT]]-Tabla2[[#This Row],[PAS_DUR_COR_COD_ROS_TG_TOT]]</f>
        <v>380.5840455840455</v>
      </c>
      <c r="LG134" s="15">
        <f>Tabla2[[#This Row],[ROS_NUM_COR_COD_ESC_TG_NEG]]-Tabla2[[#This Row],[PAS_NUM_COR_COD_ESC_TG_NEG]]</f>
        <v>0.26666666666666683</v>
      </c>
      <c r="LH134" s="15">
        <f>Tabla2[[#This Row],[ROS_DUR_COR_COD_ESC_TG_NEG]]-Tabla2[[#This Row],[PAS_DUR_COR_COD_ESC_TG_NEG]]</f>
        <v>290.77272727272725</v>
      </c>
      <c r="LI134" s="15">
        <f>Tabla2[[#This Row],[ROS_NUM_COR_COD_ESC_TG_NEU]]-Tabla2[[#This Row],[PAS_NUM_COR_COD_ESC_TG_NEU]]</f>
        <v>0.625</v>
      </c>
      <c r="LJ134" s="15">
        <f>Tabla2[[#This Row],[ROS_NUM_COR_COD_ESC_TG_NEG]]-Tabla2[[#This Row],[PAS_NUM_COR_COD_ESC_TG_NEG]]</f>
        <v>0.26666666666666683</v>
      </c>
      <c r="LK134" s="15">
        <f>Tabla2[[#This Row],[ROS_NUM_COR_COD_ESC_TG_POS]]-Tabla2[[#This Row],[PAS_NUM_COR_COD_ESC_TG_POS]]</f>
        <v>-3.55</v>
      </c>
      <c r="LL134" s="15">
        <f>Tabla2[[#This Row],[ROS_DUR_COR_COD_ESC_TG_POS]]-Tabla2[[#This Row],[PAS_DUR_COR_COD_ESC_TG_POS]]</f>
        <v>-531.57692307692309</v>
      </c>
      <c r="LM134" s="15">
        <f>Tabla2[[#This Row],[ROS_NUM_COR_COD_ESC_TG_TOT]]-Tabla2[[#This Row],[PAS_NUM_COR_COD_ESC_TG_TOT]]</f>
        <v>-3.0172413793103425E-2</v>
      </c>
      <c r="LN134" s="15">
        <f>Tabla2[[#This Row],[ROS_DUR_COR_COD_ESC_TG_TOT]]-Tabla2[[#This Row],[PAS_DUR_COR_COD_ESC_TG_TOT]]</f>
        <v>246.01131221719459</v>
      </c>
      <c r="LO134" s="15">
        <f>Tabla2[[#This Row],[PAS_NUM_COR_COD_ROS_TG_NEG]]-Tabla2[[#This Row],[ESC_NUM_COR_COD_ROS_TG_NEG]]</f>
        <v>3.1666666666666665</v>
      </c>
      <c r="LP134" s="15">
        <f>Tabla2[[#This Row],[PAS_DUR_COR_COD_ROS_TG_NEG]]-Tabla2[[#This Row],[ESC_DUR_COR_COD_ROS_TG_NEG]]</f>
        <v>897.2</v>
      </c>
      <c r="LQ134" s="15">
        <f>Tabla2[[#This Row],[PAS_NUM_COR_COD_ROS_TG_NEU]]-Tabla2[[#This Row],[ESC_NUM_COR_COD_ROS_TG_NEU]]</f>
        <v>3.875</v>
      </c>
      <c r="LR134" s="15">
        <f>Tabla2[[#This Row],[PAS_DUR_COR_COD_ROS_TG_NEU]]-Tabla2[[#This Row],[ESC_DUR_COR_COD_ROS_TG_NEU]]</f>
        <v>1364.5</v>
      </c>
      <c r="LS134" s="15">
        <f>Tabla2[[#This Row],[PAS_NUM_COR_COD_ROS_TG_POS]]-Tabla2[[#This Row],[ESC_NUM_COR_COD_ROS_TG_POS]]</f>
        <v>1</v>
      </c>
      <c r="LT134" s="15">
        <f>Tabla2[[#This Row],[PAS_DUR_COR_COD_ROS_TG_POS]]-Tabla2[[#This Row],[ESC_DUR_COR_COD_ROS_TG_POS]]</f>
        <v>282</v>
      </c>
      <c r="LU134" s="15">
        <f>Tabla2[[#This Row],[PAS_NUM_COR_COD_ROS_TG_TOT]]-Tabla2[[#This Row],[ESC_NUM_COR_COD_ROS_TG_TOT]]</f>
        <v>3.25</v>
      </c>
      <c r="LV134" s="15">
        <f>Tabla2[[#This Row],[PAS_DUR_COR_COD_ROS_TG_TOT]]-Tabla2[[#This Row],[ESC_DUR_COR_COD_ROS_TG_TOT]]</f>
        <v>1018.2307692307693</v>
      </c>
      <c r="LW134" s="15">
        <f>Tabla2[[#This Row],[PAS_NUM_COR_COD_ESC_TG_NEG]]-Tabla2[[#This Row],[ESC_NUM_COR_COD_ESC_TG_NEG]]</f>
        <v>1.3333333333333333</v>
      </c>
      <c r="LX134" s="15">
        <f>Tabla2[[#This Row],[PAS_DUR_COR_COD_ESC_TG_NEG]]-Tabla2[[#This Row],[ESC_DUR_COR_COD_ESC_TG_NEG]]</f>
        <v>465.5</v>
      </c>
      <c r="LY134" s="15">
        <f>Tabla2[[#This Row],[PAS_NUM_COR_COD_ESC_TG_NEU]]-Tabla2[[#This Row],[ESC_NUM_COR_COD_ESC_TG_NEU]]</f>
        <v>1.375</v>
      </c>
      <c r="LZ134" s="15">
        <f>Tabla2[[#This Row],[PAS_DUR_COR_COD_ESC_TG_NEU]]-Tabla2[[#This Row],[ESC_DUR_COR_COD_ESC_TG_NEU]]</f>
        <v>467.57142857142856</v>
      </c>
      <c r="MA134" s="15">
        <f>Tabla2[[#This Row],[PAS_NUM_COR_COD_ESC_TG_POS]]-Tabla2[[#This Row],[ESC_NUM_COR_COD_ESC_TG_POS]]</f>
        <v>5.5</v>
      </c>
      <c r="MB134" s="15">
        <f>Tabla2[[#This Row],[PAS_DUR_COR_COD_ESC_TG_POS]]-Tabla2[[#This Row],[ESC_DUR_COR_COD_ESC_TG_POS]]</f>
        <v>1339.5</v>
      </c>
      <c r="MC134" s="15">
        <f>Tabla2[[#This Row],[PAS_NUM_COR_COD_ESC_TG_TOT]]-Tabla2[[#This Row],[ESC_NUM_COR_COD_ESC_TG_TOT]]</f>
        <v>1.875</v>
      </c>
      <c r="MD134" s="15">
        <f>Tabla2[[#This Row],[PAS_DUR_COR_COD_ESC_TG_TOT]]-Tabla2[[#This Row],[ESC_DUR_COR_COD_ESC_TG_TOT]]</f>
        <v>601.07692307692309</v>
      </c>
      <c r="ME134" s="42">
        <f>Tabla25[[#This Row],[PAS_NUM_COR_COD_ROS_TG_NEG]]-Tabla25[[#This Row],[PAS_NUM_COR_COD_ESC_TG_NEG]]</f>
        <v>1.8333333333333333</v>
      </c>
      <c r="MF134" s="42">
        <f>Tabla25[[#This Row],[PAS_NUM_COR_COD_ROS_TG_NEU]]-Tabla25[[#This Row],[PAS_NUM_COR_COD_ESC_TG_NEU]]</f>
        <v>2.5</v>
      </c>
      <c r="MG134" s="42">
        <f>Tabla25[[#This Row],[PAS_NUM_COR_COD_ROS_TG_POS]]-Tabla25[[#This Row],[PAS_NUM_COR_COD_ESC_TG_POS]]</f>
        <v>-4.5</v>
      </c>
      <c r="MH134" s="42">
        <f>Tabla25[[#This Row],[PAS_NUM_COR_COD_ROS_TG_TOT]]-Tabla25[[#This Row],[PAS_NUM_COR_COD_ESC_TG_TOT]]</f>
        <v>1.375</v>
      </c>
      <c r="MI134" s="42">
        <f>Tabla25[[#This Row],[PAS_DUR_COR_COD_ROS_TG_NEG]]-Tabla25[[#This Row],[PAS_DUR_COR_COD_ESC_TG_NEG]]</f>
        <v>431.70000000000005</v>
      </c>
      <c r="MJ134" s="42">
        <f>Tabla25[[#This Row],[PAS_DUR_COR_COD_ROS_TG_NEU]]-Tabla25[[#This Row],[PAS_DUR_COR_COD_ESC_TG_NEU]]</f>
        <v>896.92857142857144</v>
      </c>
      <c r="MK134" s="42">
        <f>Tabla25[[#This Row],[PAS_DUR_COR_COD_ROS_TG_POS]]-Tabla25[[#This Row],[PAS_DUR_COR_COD_ESC_TG_POS]]</f>
        <v>-1057.5</v>
      </c>
      <c r="ML134" s="42">
        <f>Tabla25[[#This Row],[PAS_DUR_COR_COD_ROS_TG_TOT]]-Tabla25[[#This Row],[PAS_DUR_COR_COD_ESC_TG_TOT]]</f>
        <v>417.15384615384619</v>
      </c>
      <c r="MM134" s="44">
        <f>Tabla25[[#This Row],[ESC_NUM_COR_COD_ROS_TG_NEG]]-Tabla25[[#This Row],[ESC_NUM_COR_COD_ESC_TG_NEG]]</f>
        <v>0</v>
      </c>
      <c r="MN134" s="44">
        <f>Tabla25[[#This Row],[ESC_NUM_COR_COD_ROS_TG_NEU]]-Tabla25[[#This Row],[ESC_NUM_COR_COD_ESC_TG_NEU]]</f>
        <v>0</v>
      </c>
      <c r="MO134" s="44">
        <f>Tabla25[[#This Row],[ESC_NUM_COR_COD_ROS_TG_POS]]-Tabla25[[#This Row],[ESC_NUM_COR_COD_ESC_TG_POS]]</f>
        <v>0</v>
      </c>
      <c r="MP134" s="44">
        <f>Tabla25[[#This Row],[ESC_NUM_COR_COD_ROS_TG_TOT]]-Tabla25[[#This Row],[ESC_NUM_COR_COD_ESC_TG_TOT]]</f>
        <v>0</v>
      </c>
      <c r="MQ134" s="44">
        <f>Tabla25[[#This Row],[ESC_DUR_COR_COD_ROS_TG_NEG]]-Tabla25[[#This Row],[ESC_DUR_COR_COD_ESC_TG_NEG]]</f>
        <v>0</v>
      </c>
      <c r="MR134" s="44">
        <f>Tabla25[[#This Row],[ESC_DUR_COR_COD_ROS_TG_NEU]]-Tabla25[[#This Row],[ESC_DUR_COR_COD_ESC_TG_NEU]]</f>
        <v>0</v>
      </c>
      <c r="MS134" s="44">
        <f>Tabla25[[#This Row],[ESC_DUR_COR_COD_ROS_TG_POS]]-Tabla25[[#This Row],[ESC_DUR_COR_COD_ESC_TG_POS]]</f>
        <v>0</v>
      </c>
      <c r="MT134" s="44">
        <f>Tabla25[[#This Row],[ESC_DUR_COR_COD_ROS_TG_TOT]]-Tabla25[[#This Row],[ESC_DUR_COR_COD_ESC_TG_TOT]]</f>
        <v>0</v>
      </c>
      <c r="MU134" s="47">
        <f>Tabla25[[#This Row],[ROS_NUM_COR_COD_ROS_TG_NEG]]-Tabla25[[#This Row],[ROS_NUM_COR_COD_ESC_TG_NEG]]</f>
        <v>3.15</v>
      </c>
      <c r="MV134" s="47">
        <f>Tabla25[[#This Row],[ROS_NUM_COR_COD_ROS_TG_NEU]]-Tabla25[[#This Row],[ROS_NUM_COR_COD_ESC_TG_NEU]]</f>
        <v>2.3888888888888893</v>
      </c>
      <c r="MW134" s="47">
        <f>Tabla25[[#This Row],[ROS_NUM_COR_COD_ROS_TG_POS]]-Tabla25[[#This Row],[ROS_NUM_COR_COD_ESC_TG_POS]]</f>
        <v>2.5</v>
      </c>
      <c r="MX134" s="47">
        <f>Tabla25[[#This Row],[ROS_NUM_COR_COD_ROS_TG_TOT]]-Tabla25[[#This Row],[ROS_NUM_COR_COD_ESC_TG_TOT]]</f>
        <v>2.6896551724137927</v>
      </c>
      <c r="MY134" s="47">
        <f>Tabla25[[#This Row],[ROS_DUR_COR_COD_ROS_TG_NEG]]-Tabla25[[#This Row],[ROS_DUR_COR_COD_ESC_TG_NEG]]</f>
        <v>711.46411483253587</v>
      </c>
      <c r="MZ134" s="47">
        <f>Tabla25[[#This Row],[ROS_DUR_COR_COD_ROS_TG_NEU]]-Tabla25[[#This Row],[ROS_DUR_COR_COD_ESC_TG_NEU]]</f>
        <v>624.50000000000011</v>
      </c>
      <c r="NA134" s="47">
        <f>Tabla25[[#This Row],[ROS_DUR_COR_COD_ROS_TG_POS]]-Tabla25[[#This Row],[ROS_DUR_COR_COD_ESC_TG_POS]]</f>
        <v>357.72692307692319</v>
      </c>
      <c r="NB134" s="47">
        <f>Tabla25[[#This Row],[ROS_DUR_COR_COD_ROS_TG_TOT]]-Tabla25[[#This Row],[ROS_DUR_COR_COD_ESC_TG_TOT]]</f>
        <v>551.7265795206971</v>
      </c>
      <c r="NC134">
        <v>272.4736842105263</v>
      </c>
      <c r="ND134">
        <v>325.66666666666669</v>
      </c>
      <c r="NE134">
        <v>244.55</v>
      </c>
      <c r="NF134">
        <v>276.90740740740739</v>
      </c>
      <c r="NG134">
        <v>256.09090909090907</v>
      </c>
      <c r="NH134">
        <v>294.39999999999998</v>
      </c>
      <c r="NI134">
        <v>226.76923076923077</v>
      </c>
      <c r="NJ134">
        <v>256.14705882352939</v>
      </c>
      <c r="NS134">
        <v>189</v>
      </c>
      <c r="NT134">
        <v>246.33333333333334</v>
      </c>
      <c r="NU134">
        <v>282</v>
      </c>
      <c r="NV134">
        <v>229.76923076923077</v>
      </c>
      <c r="NW134">
        <v>254.25</v>
      </c>
      <c r="NX134">
        <v>304.42857142857144</v>
      </c>
      <c r="NY134">
        <v>254</v>
      </c>
      <c r="NZ134">
        <v>281.23076923076923</v>
      </c>
      <c r="OA134" s="15">
        <f>Tabla2[[#This Row],[ROS_1DU_COR_COD_ROS_TG_NEG]]-Tabla2[[#This Row],[PAS_1DU_COR_COD_ROS_TG_NEG]]</f>
        <v>83.473684210526301</v>
      </c>
      <c r="OB134" s="15">
        <f>Tabla2[[#This Row],[ROS_1DU_COR_COD_ROS_TG_NEU]]-Tabla2[[#This Row],[PAS_1DU_COR_COD_ROS_TG_NEU]]</f>
        <v>79.333333333333343</v>
      </c>
      <c r="OC134" s="15">
        <f>Tabla2[[#This Row],[ROS_1DU_COR_COD_ROS_TG_POS]]-Tabla2[[#This Row],[PAS_1DU_COR_COD_ROS_TG_POS]]</f>
        <v>-37.449999999999989</v>
      </c>
      <c r="OD134" s="15">
        <f>Tabla2[[#This Row],[ROS_1DU_COR_COD_ROS_TG_TOT]]-Tabla2[[#This Row],[PAS_1DU_COR_COD_ROS_TG_TOT]]</f>
        <v>47.138176638176617</v>
      </c>
      <c r="OE134" s="15">
        <f>Tabla2[[#This Row],[ROS_1DU_COR_COD_ESC_TG_NEG]]-Tabla2[[#This Row],[PAS_1DU_COR_COD_ESC_TG_NEG]]</f>
        <v>1.8409090909090651</v>
      </c>
      <c r="OF134" s="15">
        <f>Tabla2[[#This Row],[ROS_1DU_COR_COD_ESC_TG_NEU]]-Tabla2[[#This Row],[PAS_1DU_COR_COD_ESC_TG_NEU]]</f>
        <v>-10.028571428571468</v>
      </c>
      <c r="OG134" s="15">
        <f>Tabla2[[#This Row],[ROS_1DU_COR_COD_ESC_TG_POS]]-Tabla2[[#This Row],[PAS_1DU_COR_COD_ESC_TG_POS]]</f>
        <v>-27.230769230769226</v>
      </c>
      <c r="OH134" s="15">
        <f>Tabla2[[#This Row],[ROS_1DU_COR_COD_ESC_TG_TOT]]-Tabla2[[#This Row],[PAS_1DU_COR_COD_ESC_TG_TOT]]</f>
        <v>-25.083710407239835</v>
      </c>
      <c r="OI134" s="15">
        <f>Tabla2[[#This Row],[PAS_1DU_COR_COD_ROS_TG_NEG]]-Tabla2[[#This Row],[ESC_1DU_COR_COD_ROS_TG_NEG]]</f>
        <v>189</v>
      </c>
      <c r="OJ134" s="15">
        <f>Tabla2[[#This Row],[PAS_1DU_COR_COD_ROS_TG_NEU]]-Tabla2[[#This Row],[ESC_1DU_COR_COD_ROS_TG_NEU]]</f>
        <v>246.33333333333334</v>
      </c>
      <c r="OK134" s="15">
        <f>Tabla2[[#This Row],[PAS_1DU_COR_COD_ROS_TG_POS]]-Tabla2[[#This Row],[ESC_1DU_COR_COD_ROS_TG_POS]]</f>
        <v>282</v>
      </c>
      <c r="OL134" s="15">
        <f>Tabla2[[#This Row],[PAS_1DU_COR_COD_ROS_TG_TOT]]-Tabla2[[#This Row],[ESC_1DU_COR_COD_ROS_TG_TOT]]</f>
        <v>229.76923076923077</v>
      </c>
      <c r="OM134" s="15">
        <f>Tabla2[[#This Row],[PAS_1DU_COR_COD_ESC_TG_NEG]]-Tabla2[[#This Row],[ESC_1DU_COR_COD_ESC_TG_NEG]]</f>
        <v>254.25</v>
      </c>
      <c r="ON134" s="15">
        <f>Tabla2[[#This Row],[PAS_1DU_COR_COD_ESC_TG_NEU]]-Tabla2[[#This Row],[ESC_1DU_COR_COD_ESC_TG_NEU]]</f>
        <v>304.42857142857144</v>
      </c>
      <c r="OO134" s="15">
        <f>Tabla2[[#This Row],[PAS_1DU_COR_COD_ESC_TG_POS]]-Tabla2[[#This Row],[ESC_1DU_COR_COD_ESC_TG_POS]]</f>
        <v>254</v>
      </c>
      <c r="OP134" s="15">
        <f>Tabla2[[#This Row],[PAS_1DU_COR_COD_ESC_TG_TOT]]-Tabla2[[#This Row],[ESC_1DU_COR_COD_ESC_TG_TOT]]</f>
        <v>281.23076923076923</v>
      </c>
      <c r="OQ134" s="61">
        <v>16.382775119617236</v>
      </c>
      <c r="OR134" s="62">
        <v>31.266666666666708</v>
      </c>
      <c r="OS134" s="62">
        <v>17.780769230769238</v>
      </c>
      <c r="OT134" s="62">
        <v>20.760348583877999</v>
      </c>
      <c r="OU134" s="62">
        <v>0</v>
      </c>
      <c r="OV134" s="62">
        <v>0</v>
      </c>
      <c r="OW134" s="62">
        <v>0</v>
      </c>
      <c r="OX134" s="62">
        <v>0</v>
      </c>
      <c r="OY134" s="62">
        <v>-65.25</v>
      </c>
      <c r="OZ134" s="62">
        <v>-58.095238095238102</v>
      </c>
      <c r="PA134" s="62">
        <v>28</v>
      </c>
      <c r="PB134" s="62">
        <v>-51.461538461538453</v>
      </c>
    </row>
    <row r="135" spans="1:418" x14ac:dyDescent="0.3">
      <c r="A135" s="2" t="s">
        <v>133</v>
      </c>
      <c r="B135" s="2">
        <v>40</v>
      </c>
      <c r="C135" s="2">
        <v>2</v>
      </c>
      <c r="D135" s="2">
        <v>48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  <c r="S135">
        <v>0</v>
      </c>
      <c r="U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K135">
        <v>0</v>
      </c>
      <c r="AM135">
        <v>0</v>
      </c>
      <c r="AO135">
        <v>0</v>
      </c>
      <c r="AS135">
        <v>0</v>
      </c>
      <c r="AU135">
        <v>0</v>
      </c>
      <c r="AW135">
        <v>0</v>
      </c>
      <c r="AY135">
        <v>0</v>
      </c>
      <c r="BC135">
        <v>0</v>
      </c>
      <c r="BE135">
        <v>0</v>
      </c>
      <c r="BG135">
        <v>0</v>
      </c>
      <c r="BI135">
        <v>0</v>
      </c>
      <c r="BK135">
        <v>0</v>
      </c>
      <c r="BM135">
        <v>0</v>
      </c>
      <c r="BO135">
        <v>1.4</v>
      </c>
      <c r="BP135">
        <v>578.83333333333337</v>
      </c>
      <c r="BQ135">
        <v>2.1111111111111112</v>
      </c>
      <c r="BR135">
        <v>635.25</v>
      </c>
      <c r="BS135">
        <v>2.1</v>
      </c>
      <c r="BT135">
        <v>537.66666666666663</v>
      </c>
      <c r="BU135">
        <v>1.8620689655172413</v>
      </c>
      <c r="BV135">
        <v>582.3478260869565</v>
      </c>
      <c r="BW135">
        <v>1.9</v>
      </c>
      <c r="BX135">
        <v>824</v>
      </c>
      <c r="BY135">
        <v>2.625</v>
      </c>
      <c r="BZ135">
        <v>676.83333333333337</v>
      </c>
      <c r="CA135">
        <v>2.6666666666666665</v>
      </c>
      <c r="CB135">
        <v>653.5</v>
      </c>
      <c r="CC135">
        <v>2.3703703703703702</v>
      </c>
      <c r="CD135">
        <v>711.65</v>
      </c>
      <c r="CE135">
        <v>2.1071428571428572</v>
      </c>
      <c r="CF135">
        <v>642.48837209302326</v>
      </c>
      <c r="CG135">
        <v>2.5</v>
      </c>
      <c r="CH135">
        <v>701</v>
      </c>
      <c r="CI135">
        <v>2</v>
      </c>
      <c r="CJ135">
        <v>736.6</v>
      </c>
      <c r="CK135">
        <v>1.7</v>
      </c>
      <c r="CL135">
        <v>454.71428571428572</v>
      </c>
      <c r="CM135">
        <v>2.0689655172413794</v>
      </c>
      <c r="CN135">
        <v>623.70000000000005</v>
      </c>
      <c r="CO135">
        <v>1.9</v>
      </c>
      <c r="CP135">
        <v>770.66666666666663</v>
      </c>
      <c r="CQ135">
        <v>2</v>
      </c>
      <c r="CR135">
        <v>592.66666666666663</v>
      </c>
      <c r="CS135">
        <v>1.1111111111111112</v>
      </c>
      <c r="CT135">
        <v>359.66666666666669</v>
      </c>
      <c r="CU135">
        <v>1.6666666666666667</v>
      </c>
      <c r="CV135">
        <v>574.33333333333337</v>
      </c>
      <c r="CW135">
        <v>1.875</v>
      </c>
      <c r="CX135">
        <v>600.31578947368416</v>
      </c>
      <c r="CY135">
        <v>1.9910714285714286</v>
      </c>
      <c r="CZ135">
        <v>622.7037037037037</v>
      </c>
      <c r="DA135">
        <v>1</v>
      </c>
      <c r="DB135">
        <v>398.33333333333331</v>
      </c>
      <c r="DC135">
        <v>1.7777777777777777</v>
      </c>
      <c r="DD135">
        <v>561</v>
      </c>
      <c r="DE135">
        <v>0.9</v>
      </c>
      <c r="DF135">
        <v>344.66666666666669</v>
      </c>
      <c r="DG135">
        <v>1.2068965517241379</v>
      </c>
      <c r="DH135">
        <v>434.66666666666669</v>
      </c>
      <c r="DI135">
        <v>1.4</v>
      </c>
      <c r="DJ135">
        <v>465.85714285714283</v>
      </c>
      <c r="DK135">
        <v>1.25</v>
      </c>
      <c r="DL135">
        <v>532.83333333333337</v>
      </c>
      <c r="DM135">
        <v>1.5555555555555556</v>
      </c>
      <c r="DN135">
        <v>522.28571428571433</v>
      </c>
      <c r="DO135">
        <v>1.4074074074074074</v>
      </c>
      <c r="DP135">
        <v>505.7</v>
      </c>
      <c r="DQ135">
        <v>1.3035714285714286</v>
      </c>
      <c r="DR135">
        <v>472.05263157894734</v>
      </c>
      <c r="DS135">
        <v>1.3035714285714286</v>
      </c>
      <c r="DT135">
        <v>472.05263157894734</v>
      </c>
      <c r="DU135">
        <v>1.7619047619047619</v>
      </c>
      <c r="DV135">
        <v>574.59663865546213</v>
      </c>
      <c r="DY135">
        <v>4</v>
      </c>
      <c r="DZ135">
        <v>775</v>
      </c>
      <c r="EC135">
        <v>4</v>
      </c>
      <c r="ED135">
        <v>775</v>
      </c>
      <c r="EG135">
        <v>4</v>
      </c>
      <c r="EH135">
        <v>789</v>
      </c>
      <c r="EI135">
        <v>7</v>
      </c>
      <c r="EJ135">
        <v>1509</v>
      </c>
      <c r="EK135">
        <v>5</v>
      </c>
      <c r="EL135">
        <v>1029</v>
      </c>
      <c r="EM135">
        <v>4.75</v>
      </c>
      <c r="EN135">
        <v>965.5</v>
      </c>
      <c r="EQ135">
        <v>2</v>
      </c>
      <c r="ER135">
        <v>275</v>
      </c>
      <c r="EU135">
        <v>2</v>
      </c>
      <c r="EV135">
        <v>275</v>
      </c>
      <c r="EY135">
        <v>0.5</v>
      </c>
      <c r="EZ135">
        <v>357</v>
      </c>
      <c r="FA135">
        <v>1</v>
      </c>
      <c r="FB135">
        <v>97</v>
      </c>
      <c r="FC135">
        <v>0.66666666666666663</v>
      </c>
      <c r="FD135">
        <v>227</v>
      </c>
      <c r="FE135">
        <v>1</v>
      </c>
      <c r="FF135">
        <v>243</v>
      </c>
      <c r="FG135">
        <v>2.875</v>
      </c>
      <c r="FH135">
        <v>655.85714285714289</v>
      </c>
      <c r="FK135">
        <v>1</v>
      </c>
      <c r="FL135">
        <v>108</v>
      </c>
      <c r="FO135">
        <v>1</v>
      </c>
      <c r="FP135">
        <v>108</v>
      </c>
      <c r="FS135">
        <v>0.5</v>
      </c>
      <c r="FT135">
        <v>331</v>
      </c>
      <c r="FU135">
        <v>2</v>
      </c>
      <c r="FV135">
        <v>552</v>
      </c>
      <c r="FW135">
        <v>1</v>
      </c>
      <c r="FX135">
        <v>441.5</v>
      </c>
      <c r="FY135">
        <v>1</v>
      </c>
      <c r="FZ135">
        <v>330.33333333333331</v>
      </c>
      <c r="GA135">
        <v>1</v>
      </c>
      <c r="GB135">
        <v>330.33333333333331</v>
      </c>
      <c r="GC135">
        <v>2.25</v>
      </c>
      <c r="GD135">
        <v>558.20000000000005</v>
      </c>
      <c r="GE135">
        <v>1.7944444444444445</v>
      </c>
      <c r="GF135">
        <v>573.32558139534888</v>
      </c>
      <c r="GG135">
        <v>2</v>
      </c>
      <c r="GH135">
        <v>561.5</v>
      </c>
      <c r="GI135">
        <v>1.8</v>
      </c>
      <c r="GJ135">
        <v>518.77777777777783</v>
      </c>
      <c r="GK135">
        <v>1.8571428571428572</v>
      </c>
      <c r="GL135">
        <v>649.79999999999995</v>
      </c>
      <c r="GM135">
        <v>1.8846153846153846</v>
      </c>
      <c r="GN135">
        <v>564.35</v>
      </c>
      <c r="GO135">
        <v>1.7777777777777777</v>
      </c>
      <c r="GP135">
        <v>399.5</v>
      </c>
      <c r="GQ135">
        <v>1.8888888888888888</v>
      </c>
      <c r="GR135">
        <v>585.33333333333337</v>
      </c>
      <c r="GS135">
        <v>1.6</v>
      </c>
      <c r="GT135">
        <v>509.33333333333331</v>
      </c>
      <c r="GU135">
        <v>1.75</v>
      </c>
      <c r="GV135">
        <v>488.2</v>
      </c>
      <c r="GW135">
        <v>1.8148148148148149</v>
      </c>
      <c r="GX135">
        <v>526.27499999999998</v>
      </c>
      <c r="GY135">
        <v>3</v>
      </c>
      <c r="GZ135">
        <v>687.44444444444446</v>
      </c>
      <c r="HA135">
        <v>2.6</v>
      </c>
      <c r="HB135">
        <v>597.44444444444446</v>
      </c>
      <c r="HC135">
        <v>3</v>
      </c>
      <c r="HD135">
        <v>731.71428571428567</v>
      </c>
      <c r="HE135">
        <v>2.8461538461538463</v>
      </c>
      <c r="HF135">
        <v>667.44</v>
      </c>
      <c r="HG135">
        <v>3.2222222222222223</v>
      </c>
      <c r="HH135">
        <v>689.33333333333337</v>
      </c>
      <c r="HI135">
        <v>3.2222222222222223</v>
      </c>
      <c r="HJ135">
        <v>610</v>
      </c>
      <c r="HK135">
        <v>4</v>
      </c>
      <c r="HL135">
        <v>865</v>
      </c>
      <c r="HM135">
        <v>3.5</v>
      </c>
      <c r="HN135">
        <v>726.57142857142856</v>
      </c>
      <c r="HO135">
        <v>3.1851851851851851</v>
      </c>
      <c r="HP135">
        <v>698.67924528301887</v>
      </c>
      <c r="HQ135">
        <v>2.5</v>
      </c>
      <c r="HR135">
        <v>624.52688172043008</v>
      </c>
      <c r="HS135">
        <v>1.3333333333333333</v>
      </c>
      <c r="HT135">
        <v>363.5</v>
      </c>
      <c r="HU135">
        <v>0.9</v>
      </c>
      <c r="HV135">
        <v>260</v>
      </c>
      <c r="HW135">
        <v>1</v>
      </c>
      <c r="HX135">
        <v>452.25</v>
      </c>
      <c r="HY135">
        <v>1.0769230769230769</v>
      </c>
      <c r="HZ135">
        <v>346.875</v>
      </c>
      <c r="IA135">
        <v>0.77777777777777779</v>
      </c>
      <c r="IB135">
        <v>290</v>
      </c>
      <c r="IC135">
        <v>1.1111111111111112</v>
      </c>
      <c r="ID135">
        <v>416.83333333333331</v>
      </c>
      <c r="IE135">
        <v>1.3</v>
      </c>
      <c r="IF135">
        <v>309</v>
      </c>
      <c r="IG135">
        <v>1.0714285714285714</v>
      </c>
      <c r="IH135">
        <v>336.6</v>
      </c>
      <c r="II135">
        <v>1.0740740740740742</v>
      </c>
      <c r="IJ135">
        <v>341.16666666666669</v>
      </c>
      <c r="IK135">
        <v>1.0740740740740742</v>
      </c>
      <c r="IL135">
        <v>341.16666666666669</v>
      </c>
      <c r="IM135">
        <v>2.0246913580246915</v>
      </c>
      <c r="IN135">
        <v>545.44961240310079</v>
      </c>
      <c r="IO135">
        <v>1</v>
      </c>
      <c r="IP135">
        <v>159</v>
      </c>
      <c r="IS135">
        <v>3.6666666666666665</v>
      </c>
      <c r="IT135">
        <v>635</v>
      </c>
      <c r="IU135">
        <v>3</v>
      </c>
      <c r="IV135">
        <v>516</v>
      </c>
      <c r="IW135">
        <v>1</v>
      </c>
      <c r="IX135">
        <v>181</v>
      </c>
      <c r="IY135">
        <v>1</v>
      </c>
      <c r="IZ135">
        <v>89</v>
      </c>
      <c r="JC135">
        <v>1</v>
      </c>
      <c r="JD135">
        <v>135</v>
      </c>
      <c r="JE135">
        <v>2.3333333333333335</v>
      </c>
      <c r="JF135">
        <v>389</v>
      </c>
      <c r="JG135">
        <v>3</v>
      </c>
      <c r="JH135">
        <v>670</v>
      </c>
      <c r="JK135">
        <v>2.6666666666666665</v>
      </c>
      <c r="JL135">
        <v>504</v>
      </c>
      <c r="JM135">
        <v>2.75</v>
      </c>
      <c r="JN135">
        <v>545.5</v>
      </c>
      <c r="JO135">
        <v>1</v>
      </c>
      <c r="JP135">
        <v>104</v>
      </c>
      <c r="JQ135">
        <v>2</v>
      </c>
      <c r="JR135">
        <v>307</v>
      </c>
      <c r="JU135">
        <v>1.5</v>
      </c>
      <c r="JV135">
        <v>205.5</v>
      </c>
      <c r="JW135">
        <v>2.3333333333333335</v>
      </c>
      <c r="JX135">
        <v>432.16666666666669</v>
      </c>
      <c r="JY135">
        <v>2.3333333333333335</v>
      </c>
      <c r="JZ135">
        <v>410.58333333333331</v>
      </c>
      <c r="KA135">
        <v>3</v>
      </c>
      <c r="KB135">
        <v>516</v>
      </c>
      <c r="KE135">
        <v>3</v>
      </c>
      <c r="KF135">
        <v>670.66666666666663</v>
      </c>
      <c r="KG135">
        <v>3</v>
      </c>
      <c r="KH135">
        <v>632</v>
      </c>
      <c r="KI135">
        <v>3</v>
      </c>
      <c r="KJ135">
        <v>824</v>
      </c>
      <c r="KK135">
        <v>1</v>
      </c>
      <c r="KL135">
        <v>212</v>
      </c>
      <c r="KO135">
        <v>2</v>
      </c>
      <c r="KP135">
        <v>518</v>
      </c>
      <c r="KQ135">
        <v>2.6666666666666665</v>
      </c>
      <c r="KR135">
        <v>594</v>
      </c>
      <c r="KS135">
        <v>2.6666666666666665</v>
      </c>
      <c r="KT135">
        <v>594</v>
      </c>
      <c r="KU135">
        <v>2.4444444444444446</v>
      </c>
      <c r="KV135">
        <v>471.72222222222223</v>
      </c>
      <c r="KW135">
        <v>2.0666666666666669</v>
      </c>
      <c r="KX135">
        <v>536.42176870748301</v>
      </c>
      <c r="KY135" s="15">
        <f>Tabla2[[#This Row],[ROS_NUM_COR_COD_ROS_TG_NEG]]-Tabla2[[#This Row],[PAS_NUM_COR_COD_ROS_TG_NEG]]</f>
        <v>3.2222222222222223</v>
      </c>
      <c r="KZ135" s="15">
        <f>Tabla2[[#This Row],[ROS_DUR_COR_COD_ROS_TG_NEG]]-Tabla2[[#This Row],[PAS_DUR_COR_COD_ROS_TG_NEG]]</f>
        <v>689.33333333333337</v>
      </c>
      <c r="LA135" s="15">
        <f>Tabla2[[#This Row],[ROS_NUM_COR_COD_ROS_TG_NEU]]-Tabla2[[#This Row],[PAS_NUM_COR_COD_ROS_TG_NEU]]</f>
        <v>3.2222222222222223</v>
      </c>
      <c r="LB135" s="15">
        <f>Tabla2[[#This Row],[ROS_DUR_COR_COD_ROS_TG_NEU]]-Tabla2[[#This Row],[PAS_DUR_COR_COD_ROS_TG_NEU]]</f>
        <v>610</v>
      </c>
      <c r="LC135" s="15">
        <f>Tabla2[[#This Row],[ROS_NUM_COR_COD_ROS_TG_POS]]-Tabla2[[#This Row],[PAS_NUM_COR_COD_ROS_TG_POS]]</f>
        <v>4</v>
      </c>
      <c r="LD135" s="15">
        <f>Tabla2[[#This Row],[ROS_DUR_COR_COD_ROS_TG_POS]]-Tabla2[[#This Row],[PAS_DUR_COR_COD_ROS_TG_POS]]</f>
        <v>865</v>
      </c>
      <c r="LE135" s="15">
        <f>Tabla2[[#This Row],[ROS_NUM_COR_COD_ROS_TG_TOT]]-Tabla2[[#This Row],[PAS_NUM_COR_COD_ROS_TG_TOT]]</f>
        <v>3.5</v>
      </c>
      <c r="LF135" s="15">
        <f>Tabla2[[#This Row],[ROS_DUR_COR_COD_ROS_TG_TOT]]-Tabla2[[#This Row],[PAS_DUR_COR_COD_ROS_TG_TOT]]</f>
        <v>726.57142857142856</v>
      </c>
      <c r="LG135" s="15">
        <f>Tabla2[[#This Row],[ROS_NUM_COR_COD_ESC_TG_NEG]]-Tabla2[[#This Row],[PAS_NUM_COR_COD_ESC_TG_NEG]]</f>
        <v>1.7777777777777777</v>
      </c>
      <c r="LH135" s="15">
        <f>Tabla2[[#This Row],[ROS_DUR_COR_COD_ESC_TG_NEG]]-Tabla2[[#This Row],[PAS_DUR_COR_COD_ESC_TG_NEG]]</f>
        <v>399.5</v>
      </c>
      <c r="LI135" s="15">
        <f>Tabla2[[#This Row],[ROS_NUM_COR_COD_ESC_TG_NEU]]-Tabla2[[#This Row],[PAS_NUM_COR_COD_ESC_TG_NEU]]</f>
        <v>1.8888888888888888</v>
      </c>
      <c r="LJ135" s="15">
        <f>Tabla2[[#This Row],[ROS_NUM_COR_COD_ESC_TG_NEG]]-Tabla2[[#This Row],[PAS_NUM_COR_COD_ESC_TG_NEG]]</f>
        <v>1.7777777777777777</v>
      </c>
      <c r="LK135" s="15">
        <f>Tabla2[[#This Row],[ROS_NUM_COR_COD_ESC_TG_POS]]-Tabla2[[#This Row],[PAS_NUM_COR_COD_ESC_TG_POS]]</f>
        <v>1.6</v>
      </c>
      <c r="LL135" s="15">
        <f>Tabla2[[#This Row],[ROS_DUR_COR_COD_ESC_TG_POS]]-Tabla2[[#This Row],[PAS_DUR_COR_COD_ESC_TG_POS]]</f>
        <v>509.33333333333331</v>
      </c>
      <c r="LM135" s="15">
        <f>Tabla2[[#This Row],[ROS_NUM_COR_COD_ESC_TG_TOT]]-Tabla2[[#This Row],[PAS_NUM_COR_COD_ESC_TG_TOT]]</f>
        <v>1.75</v>
      </c>
      <c r="LN135" s="15">
        <f>Tabla2[[#This Row],[ROS_DUR_COR_COD_ESC_TG_TOT]]-Tabla2[[#This Row],[PAS_DUR_COR_COD_ESC_TG_TOT]]</f>
        <v>488.2</v>
      </c>
      <c r="LO135" s="15">
        <f>Tabla2[[#This Row],[PAS_NUM_COR_COD_ROS_TG_NEG]]-Tabla2[[#This Row],[ESC_NUM_COR_COD_ROS_TG_NEG]]</f>
        <v>-1.9</v>
      </c>
      <c r="LP135" s="15">
        <f>Tabla2[[#This Row],[PAS_DUR_COR_COD_ROS_TG_NEG]]-Tabla2[[#This Row],[ESC_DUR_COR_COD_ROS_TG_NEG]]</f>
        <v>-770.66666666666663</v>
      </c>
      <c r="LQ135" s="15">
        <f>Tabla2[[#This Row],[PAS_NUM_COR_COD_ROS_TG_NEU]]-Tabla2[[#This Row],[ESC_NUM_COR_COD_ROS_TG_NEU]]</f>
        <v>-2</v>
      </c>
      <c r="LR135" s="15">
        <f>Tabla2[[#This Row],[PAS_DUR_COR_COD_ROS_TG_NEU]]-Tabla2[[#This Row],[ESC_DUR_COR_COD_ROS_TG_NEU]]</f>
        <v>-592.66666666666663</v>
      </c>
      <c r="LS135" s="15">
        <f>Tabla2[[#This Row],[PAS_NUM_COR_COD_ROS_TG_POS]]-Tabla2[[#This Row],[ESC_NUM_COR_COD_ROS_TG_POS]]</f>
        <v>-1.1111111111111112</v>
      </c>
      <c r="LT135" s="15">
        <f>Tabla2[[#This Row],[PAS_DUR_COR_COD_ROS_TG_POS]]-Tabla2[[#This Row],[ESC_DUR_COR_COD_ROS_TG_POS]]</f>
        <v>-359.66666666666669</v>
      </c>
      <c r="LU135" s="15">
        <f>Tabla2[[#This Row],[PAS_NUM_COR_COD_ROS_TG_TOT]]-Tabla2[[#This Row],[ESC_NUM_COR_COD_ROS_TG_TOT]]</f>
        <v>-1.6666666666666667</v>
      </c>
      <c r="LV135" s="15">
        <f>Tabla2[[#This Row],[PAS_DUR_COR_COD_ROS_TG_TOT]]-Tabla2[[#This Row],[ESC_DUR_COR_COD_ROS_TG_TOT]]</f>
        <v>-574.33333333333337</v>
      </c>
      <c r="LW135" s="15">
        <f>Tabla2[[#This Row],[PAS_NUM_COR_COD_ESC_TG_NEG]]-Tabla2[[#This Row],[ESC_NUM_COR_COD_ESC_TG_NEG]]</f>
        <v>-1.9</v>
      </c>
      <c r="LX135" s="15">
        <f>Tabla2[[#This Row],[PAS_DUR_COR_COD_ESC_TG_NEG]]-Tabla2[[#This Row],[ESC_DUR_COR_COD_ESC_TG_NEG]]</f>
        <v>-824</v>
      </c>
      <c r="LY135" s="15">
        <f>Tabla2[[#This Row],[PAS_NUM_COR_COD_ESC_TG_NEU]]-Tabla2[[#This Row],[ESC_NUM_COR_COD_ESC_TG_NEU]]</f>
        <v>-2.625</v>
      </c>
      <c r="LZ135" s="15">
        <f>Tabla2[[#This Row],[PAS_DUR_COR_COD_ESC_TG_NEU]]-Tabla2[[#This Row],[ESC_DUR_COR_COD_ESC_TG_NEU]]</f>
        <v>-676.83333333333337</v>
      </c>
      <c r="MA135" s="15">
        <f>Tabla2[[#This Row],[PAS_NUM_COR_COD_ESC_TG_POS]]-Tabla2[[#This Row],[ESC_NUM_COR_COD_ESC_TG_POS]]</f>
        <v>-2.6666666666666665</v>
      </c>
      <c r="MB135" s="15">
        <f>Tabla2[[#This Row],[PAS_DUR_COR_COD_ESC_TG_POS]]-Tabla2[[#This Row],[ESC_DUR_COR_COD_ESC_TG_POS]]</f>
        <v>-653.5</v>
      </c>
      <c r="MC135" s="15">
        <f>Tabla2[[#This Row],[PAS_NUM_COR_COD_ESC_TG_TOT]]-Tabla2[[#This Row],[ESC_NUM_COR_COD_ESC_TG_TOT]]</f>
        <v>-2.3703703703703702</v>
      </c>
      <c r="MD135" s="15">
        <f>Tabla2[[#This Row],[PAS_DUR_COR_COD_ESC_TG_TOT]]-Tabla2[[#This Row],[ESC_DUR_COR_COD_ESC_TG_TOT]]</f>
        <v>-711.65</v>
      </c>
      <c r="ME135" s="42">
        <f>Tabla25[[#This Row],[PAS_NUM_COR_COD_ROS_TG_NEG]]-Tabla25[[#This Row],[PAS_NUM_COR_COD_ESC_TG_NEG]]</f>
        <v>0</v>
      </c>
      <c r="MF135" s="42">
        <f>Tabla25[[#This Row],[PAS_NUM_COR_COD_ROS_TG_NEU]]-Tabla25[[#This Row],[PAS_NUM_COR_COD_ESC_TG_NEU]]</f>
        <v>0</v>
      </c>
      <c r="MG135" s="42">
        <f>Tabla25[[#This Row],[PAS_NUM_COR_COD_ROS_TG_POS]]-Tabla25[[#This Row],[PAS_NUM_COR_COD_ESC_TG_POS]]</f>
        <v>0</v>
      </c>
      <c r="MH135" s="42">
        <f>Tabla25[[#This Row],[PAS_NUM_COR_COD_ROS_TG_TOT]]-Tabla25[[#This Row],[PAS_NUM_COR_COD_ESC_TG_TOT]]</f>
        <v>0</v>
      </c>
      <c r="MI135" s="42">
        <f>Tabla25[[#This Row],[PAS_DUR_COR_COD_ROS_TG_NEG]]-Tabla25[[#This Row],[PAS_DUR_COR_COD_ESC_TG_NEG]]</f>
        <v>0</v>
      </c>
      <c r="MJ135" s="42">
        <f>Tabla25[[#This Row],[PAS_DUR_COR_COD_ROS_TG_NEU]]-Tabla25[[#This Row],[PAS_DUR_COR_COD_ESC_TG_NEU]]</f>
        <v>0</v>
      </c>
      <c r="MK135" s="42">
        <f>Tabla25[[#This Row],[PAS_DUR_COR_COD_ROS_TG_POS]]-Tabla25[[#This Row],[PAS_DUR_COR_COD_ESC_TG_POS]]</f>
        <v>0</v>
      </c>
      <c r="ML135" s="42">
        <f>Tabla25[[#This Row],[PAS_DUR_COR_COD_ROS_TG_TOT]]-Tabla25[[#This Row],[PAS_DUR_COR_COD_ESC_TG_TOT]]</f>
        <v>0</v>
      </c>
      <c r="MM135" s="44">
        <f>Tabla25[[#This Row],[ESC_NUM_COR_COD_ROS_TG_NEG]]-Tabla25[[#This Row],[ESC_NUM_COR_COD_ESC_TG_NEG]]</f>
        <v>0</v>
      </c>
      <c r="MN135" s="44">
        <f>Tabla25[[#This Row],[ESC_NUM_COR_COD_ROS_TG_NEU]]-Tabla25[[#This Row],[ESC_NUM_COR_COD_ESC_TG_NEU]]</f>
        <v>-0.625</v>
      </c>
      <c r="MO135" s="44">
        <f>Tabla25[[#This Row],[ESC_NUM_COR_COD_ROS_TG_POS]]-Tabla25[[#This Row],[ESC_NUM_COR_COD_ESC_TG_POS]]</f>
        <v>-1.5555555555555554</v>
      </c>
      <c r="MP135" s="44">
        <f>Tabla25[[#This Row],[ESC_NUM_COR_COD_ROS_TG_TOT]]-Tabla25[[#This Row],[ESC_NUM_COR_COD_ESC_TG_TOT]]</f>
        <v>-0.7037037037037035</v>
      </c>
      <c r="MQ135" s="44">
        <f>Tabla25[[#This Row],[ESC_DUR_COR_COD_ROS_TG_NEG]]-Tabla25[[#This Row],[ESC_DUR_COR_COD_ESC_TG_NEG]]</f>
        <v>-53.333333333333371</v>
      </c>
      <c r="MR135" s="44">
        <f>Tabla25[[#This Row],[ESC_DUR_COR_COD_ROS_TG_NEU]]-Tabla25[[#This Row],[ESC_DUR_COR_COD_ESC_TG_NEU]]</f>
        <v>-84.166666666666742</v>
      </c>
      <c r="MS135" s="44">
        <f>Tabla25[[#This Row],[ESC_DUR_COR_COD_ROS_TG_POS]]-Tabla25[[#This Row],[ESC_DUR_COR_COD_ESC_TG_POS]]</f>
        <v>-293.83333333333331</v>
      </c>
      <c r="MT135" s="44">
        <f>Tabla25[[#This Row],[ESC_DUR_COR_COD_ROS_TG_TOT]]-Tabla25[[#This Row],[ESC_DUR_COR_COD_ESC_TG_TOT]]</f>
        <v>-137.31666666666661</v>
      </c>
      <c r="MU135" s="47">
        <f>Tabla25[[#This Row],[ROS_NUM_COR_COD_ROS_TG_NEG]]-Tabla25[[#This Row],[ROS_NUM_COR_COD_ESC_TG_NEG]]</f>
        <v>1.4444444444444446</v>
      </c>
      <c r="MV135" s="47">
        <f>Tabla25[[#This Row],[ROS_NUM_COR_COD_ROS_TG_NEU]]-Tabla25[[#This Row],[ROS_NUM_COR_COD_ESC_TG_NEU]]</f>
        <v>1.3333333333333335</v>
      </c>
      <c r="MW135" s="47">
        <f>Tabla25[[#This Row],[ROS_NUM_COR_COD_ROS_TG_POS]]-Tabla25[[#This Row],[ROS_NUM_COR_COD_ESC_TG_POS]]</f>
        <v>2.4</v>
      </c>
      <c r="MX135" s="47">
        <f>Tabla25[[#This Row],[ROS_NUM_COR_COD_ROS_TG_TOT]]-Tabla25[[#This Row],[ROS_NUM_COR_COD_ESC_TG_TOT]]</f>
        <v>1.75</v>
      </c>
      <c r="MY135" s="47">
        <f>Tabla25[[#This Row],[ROS_DUR_COR_COD_ROS_TG_NEG]]-Tabla25[[#This Row],[ROS_DUR_COR_COD_ESC_TG_NEG]]</f>
        <v>289.83333333333337</v>
      </c>
      <c r="MZ135" s="47">
        <f>Tabla25[[#This Row],[ROS_DUR_COR_COD_ROS_TG_NEU]]-Tabla25[[#This Row],[ROS_DUR_COR_COD_ESC_TG_NEU]]</f>
        <v>24.666666666666629</v>
      </c>
      <c r="NA135" s="47">
        <f>Tabla25[[#This Row],[ROS_DUR_COR_COD_ROS_TG_POS]]-Tabla25[[#This Row],[ROS_DUR_COR_COD_ESC_TG_POS]]</f>
        <v>355.66666666666669</v>
      </c>
      <c r="NB135" s="47">
        <f>Tabla25[[#This Row],[ROS_DUR_COR_COD_ROS_TG_TOT]]-Tabla25[[#This Row],[ROS_DUR_COR_COD_ESC_TG_TOT]]</f>
        <v>238.37142857142857</v>
      </c>
      <c r="NC135">
        <v>251.22222222222223</v>
      </c>
      <c r="ND135">
        <v>200.22222222222223</v>
      </c>
      <c r="NE135">
        <v>222.1</v>
      </c>
      <c r="NF135">
        <v>224.42857142857142</v>
      </c>
      <c r="NG135">
        <v>220.375</v>
      </c>
      <c r="NH135">
        <v>240.66666666666666</v>
      </c>
      <c r="NI135">
        <v>253.66666666666666</v>
      </c>
      <c r="NJ135">
        <v>236.45</v>
      </c>
      <c r="NK135">
        <v>278.66666666666669</v>
      </c>
      <c r="NL135">
        <v>251.33333333333334</v>
      </c>
      <c r="NM135">
        <v>158.83333333333334</v>
      </c>
      <c r="NN135">
        <v>229.61111111111111</v>
      </c>
      <c r="NO135">
        <v>249</v>
      </c>
      <c r="NP135">
        <v>217.66666666666666</v>
      </c>
      <c r="NQ135">
        <v>266.375</v>
      </c>
      <c r="NR135">
        <v>246.55</v>
      </c>
      <c r="OA135" s="15">
        <f>Tabla2[[#This Row],[ROS_1DU_COR_COD_ROS_TG_NEG]]-Tabla2[[#This Row],[PAS_1DU_COR_COD_ROS_TG_NEG]]</f>
        <v>251.22222222222223</v>
      </c>
      <c r="OB135" s="15">
        <f>Tabla2[[#This Row],[ROS_1DU_COR_COD_ROS_TG_NEU]]-Tabla2[[#This Row],[PAS_1DU_COR_COD_ROS_TG_NEU]]</f>
        <v>200.22222222222223</v>
      </c>
      <c r="OC135" s="15">
        <f>Tabla2[[#This Row],[ROS_1DU_COR_COD_ROS_TG_POS]]-Tabla2[[#This Row],[PAS_1DU_COR_COD_ROS_TG_POS]]</f>
        <v>222.1</v>
      </c>
      <c r="OD135" s="15">
        <f>Tabla2[[#This Row],[ROS_1DU_COR_COD_ROS_TG_TOT]]-Tabla2[[#This Row],[PAS_1DU_COR_COD_ROS_TG_TOT]]</f>
        <v>224.42857142857142</v>
      </c>
      <c r="OE135" s="15">
        <f>Tabla2[[#This Row],[ROS_1DU_COR_COD_ESC_TG_NEG]]-Tabla2[[#This Row],[PAS_1DU_COR_COD_ESC_TG_NEG]]</f>
        <v>220.375</v>
      </c>
      <c r="OF135" s="15">
        <f>Tabla2[[#This Row],[ROS_1DU_COR_COD_ESC_TG_NEU]]-Tabla2[[#This Row],[PAS_1DU_COR_COD_ESC_TG_NEU]]</f>
        <v>240.66666666666666</v>
      </c>
      <c r="OG135" s="15">
        <f>Tabla2[[#This Row],[ROS_1DU_COR_COD_ESC_TG_POS]]-Tabla2[[#This Row],[PAS_1DU_COR_COD_ESC_TG_POS]]</f>
        <v>253.66666666666666</v>
      </c>
      <c r="OH135" s="15">
        <f>Tabla2[[#This Row],[ROS_1DU_COR_COD_ESC_TG_TOT]]-Tabla2[[#This Row],[PAS_1DU_COR_COD_ESC_TG_TOT]]</f>
        <v>236.45</v>
      </c>
      <c r="OI135" s="15">
        <f>Tabla2[[#This Row],[PAS_1DU_COR_COD_ROS_TG_NEG]]-Tabla2[[#This Row],[ESC_1DU_COR_COD_ROS_TG_NEG]]</f>
        <v>-278.66666666666669</v>
      </c>
      <c r="OJ135" s="15">
        <f>Tabla2[[#This Row],[PAS_1DU_COR_COD_ROS_TG_NEU]]-Tabla2[[#This Row],[ESC_1DU_COR_COD_ROS_TG_NEU]]</f>
        <v>-251.33333333333334</v>
      </c>
      <c r="OK135" s="15">
        <f>Tabla2[[#This Row],[PAS_1DU_COR_COD_ROS_TG_POS]]-Tabla2[[#This Row],[ESC_1DU_COR_COD_ROS_TG_POS]]</f>
        <v>-158.83333333333334</v>
      </c>
      <c r="OL135" s="15">
        <f>Tabla2[[#This Row],[PAS_1DU_COR_COD_ROS_TG_TOT]]-Tabla2[[#This Row],[ESC_1DU_COR_COD_ROS_TG_TOT]]</f>
        <v>-229.61111111111111</v>
      </c>
      <c r="OM135" s="15">
        <f>Tabla2[[#This Row],[PAS_1DU_COR_COD_ESC_TG_NEG]]-Tabla2[[#This Row],[ESC_1DU_COR_COD_ESC_TG_NEG]]</f>
        <v>-249</v>
      </c>
      <c r="ON135" s="15">
        <f>Tabla2[[#This Row],[PAS_1DU_COR_COD_ESC_TG_NEU]]-Tabla2[[#This Row],[ESC_1DU_COR_COD_ESC_TG_NEU]]</f>
        <v>-217.66666666666666</v>
      </c>
      <c r="OO135" s="15">
        <f>Tabla2[[#This Row],[PAS_1DU_COR_COD_ESC_TG_POS]]-Tabla2[[#This Row],[ESC_1DU_COR_COD_ESC_TG_POS]]</f>
        <v>-266.375</v>
      </c>
      <c r="OP135" s="15">
        <f>Tabla2[[#This Row],[PAS_1DU_COR_COD_ESC_TG_TOT]]-Tabla2[[#This Row],[ESC_1DU_COR_COD_ESC_TG_TOT]]</f>
        <v>-246.55</v>
      </c>
      <c r="OQ135" s="61">
        <v>30.847222222222229</v>
      </c>
      <c r="OR135" s="62">
        <v>-40.444444444444429</v>
      </c>
      <c r="OS135" s="62">
        <v>-31.566666666666663</v>
      </c>
      <c r="OT135" s="62">
        <v>-12.021428571428572</v>
      </c>
      <c r="OU135" s="62">
        <v>29.666666666666686</v>
      </c>
      <c r="OV135" s="62">
        <v>33.666666666666686</v>
      </c>
      <c r="OW135" s="62">
        <v>-107.54166666666666</v>
      </c>
      <c r="OX135" s="62">
        <v>-16.938888888888897</v>
      </c>
      <c r="OY135" s="62">
        <v>0</v>
      </c>
      <c r="OZ135" s="62">
        <v>0</v>
      </c>
      <c r="PA135" s="62">
        <v>0</v>
      </c>
      <c r="PB135" s="62">
        <v>0</v>
      </c>
    </row>
    <row r="136" spans="1:418" x14ac:dyDescent="0.3">
      <c r="A136" s="4" t="s">
        <v>134</v>
      </c>
      <c r="B136" s="2">
        <v>40</v>
      </c>
      <c r="C136" s="2">
        <v>2</v>
      </c>
      <c r="D136" s="2">
        <v>42</v>
      </c>
      <c r="E136">
        <v>0.26315789473684209</v>
      </c>
      <c r="F136">
        <v>103</v>
      </c>
      <c r="G136">
        <v>0.25</v>
      </c>
      <c r="H136">
        <v>103.6</v>
      </c>
      <c r="I136">
        <v>5.2631578947368418E-2</v>
      </c>
      <c r="J136">
        <v>217</v>
      </c>
      <c r="K136">
        <v>0.18965517241379309</v>
      </c>
      <c r="L136">
        <v>113.63636363636364</v>
      </c>
      <c r="M136">
        <v>0.21052631578947367</v>
      </c>
      <c r="N136">
        <v>144</v>
      </c>
      <c r="O136">
        <v>0.2</v>
      </c>
      <c r="P136">
        <v>103.5</v>
      </c>
      <c r="Q136">
        <v>0.21052631578947367</v>
      </c>
      <c r="R136">
        <v>98</v>
      </c>
      <c r="S136">
        <v>0.20689655172413793</v>
      </c>
      <c r="T136">
        <v>115.16666666666667</v>
      </c>
      <c r="U136">
        <v>0.19827586206896552</v>
      </c>
      <c r="V136">
        <v>114.43478260869566</v>
      </c>
      <c r="W136">
        <v>0.10526315789473684</v>
      </c>
      <c r="X136">
        <v>132.5</v>
      </c>
      <c r="Y136">
        <v>0.15</v>
      </c>
      <c r="Z136">
        <v>128.66666666666666</v>
      </c>
      <c r="AA136">
        <v>0.15789473684210525</v>
      </c>
      <c r="AB136">
        <v>108.66666666666667</v>
      </c>
      <c r="AC136">
        <v>0.13793103448275862</v>
      </c>
      <c r="AD136">
        <v>122.125</v>
      </c>
      <c r="AE136">
        <v>0.13793103448275862</v>
      </c>
      <c r="AF136">
        <v>122.125</v>
      </c>
      <c r="AG136">
        <v>0.17816091954022989</v>
      </c>
      <c r="AH136">
        <v>116.41935483870968</v>
      </c>
      <c r="AI136">
        <v>0</v>
      </c>
      <c r="AM136">
        <v>0</v>
      </c>
      <c r="AO136">
        <v>0</v>
      </c>
      <c r="AQ136">
        <v>1</v>
      </c>
      <c r="AR136">
        <v>104</v>
      </c>
      <c r="AU136">
        <v>0</v>
      </c>
      <c r="AW136">
        <v>0.5</v>
      </c>
      <c r="AX136">
        <v>104</v>
      </c>
      <c r="AY136">
        <v>0.25</v>
      </c>
      <c r="AZ136">
        <v>104</v>
      </c>
      <c r="BA136">
        <v>2</v>
      </c>
      <c r="BB136">
        <v>217</v>
      </c>
      <c r="BE136">
        <v>0</v>
      </c>
      <c r="BG136">
        <v>1</v>
      </c>
      <c r="BH136">
        <v>217</v>
      </c>
      <c r="BI136">
        <v>1</v>
      </c>
      <c r="BJ136">
        <v>217</v>
      </c>
      <c r="BK136">
        <v>0.5</v>
      </c>
      <c r="BL136">
        <v>160.5</v>
      </c>
      <c r="BM136">
        <v>0.18888888888888888</v>
      </c>
      <c r="BN136">
        <v>119.09090909090909</v>
      </c>
      <c r="BO136">
        <v>1</v>
      </c>
      <c r="BP136">
        <v>95.5</v>
      </c>
      <c r="BQ136">
        <v>2.5</v>
      </c>
      <c r="BR136">
        <v>591</v>
      </c>
      <c r="BS136">
        <v>3</v>
      </c>
      <c r="BT136">
        <v>345</v>
      </c>
      <c r="BU136">
        <v>2</v>
      </c>
      <c r="BV136">
        <v>281.75</v>
      </c>
      <c r="BY136">
        <v>2</v>
      </c>
      <c r="BZ136">
        <v>368.5</v>
      </c>
      <c r="CA136">
        <v>2</v>
      </c>
      <c r="CB136">
        <v>203</v>
      </c>
      <c r="CC136">
        <v>2</v>
      </c>
      <c r="CD136">
        <v>313.33333333333331</v>
      </c>
      <c r="CE136">
        <v>2</v>
      </c>
      <c r="CF136">
        <v>295.28571428571428</v>
      </c>
      <c r="CG136">
        <v>0</v>
      </c>
      <c r="CI136">
        <v>2</v>
      </c>
      <c r="CJ136">
        <v>235</v>
      </c>
      <c r="CK136">
        <v>2</v>
      </c>
      <c r="CL136">
        <v>313</v>
      </c>
      <c r="CM136">
        <v>1.2</v>
      </c>
      <c r="CN136">
        <v>261</v>
      </c>
      <c r="CQ136">
        <v>0.33333333333333331</v>
      </c>
      <c r="CR136">
        <v>106</v>
      </c>
      <c r="CS136">
        <v>1</v>
      </c>
      <c r="CT136">
        <v>104</v>
      </c>
      <c r="CU136">
        <v>0.5</v>
      </c>
      <c r="CV136">
        <v>105</v>
      </c>
      <c r="CW136">
        <v>0.88888888888888884</v>
      </c>
      <c r="CX136">
        <v>198.6</v>
      </c>
      <c r="CY136">
        <v>1.4444444444444444</v>
      </c>
      <c r="CZ136">
        <v>255</v>
      </c>
      <c r="DA136">
        <v>2</v>
      </c>
      <c r="DB136">
        <v>392</v>
      </c>
      <c r="DC136">
        <v>1.5</v>
      </c>
      <c r="DD136">
        <v>150.5</v>
      </c>
      <c r="DE136">
        <v>2</v>
      </c>
      <c r="DF136">
        <v>216</v>
      </c>
      <c r="DG136">
        <v>1.8</v>
      </c>
      <c r="DH136">
        <v>260.2</v>
      </c>
      <c r="DK136">
        <v>0.66666666666666663</v>
      </c>
      <c r="DL136">
        <v>155.5</v>
      </c>
      <c r="DM136">
        <v>2</v>
      </c>
      <c r="DN136">
        <v>349</v>
      </c>
      <c r="DO136">
        <v>1</v>
      </c>
      <c r="DP136">
        <v>220</v>
      </c>
      <c r="DQ136">
        <v>1.4444444444444444</v>
      </c>
      <c r="DR136">
        <v>245.125</v>
      </c>
      <c r="DS136">
        <v>1.4444444444444444</v>
      </c>
      <c r="DT136">
        <v>245.125</v>
      </c>
      <c r="DU136">
        <v>1.4444444444444444</v>
      </c>
      <c r="DV136">
        <v>251.05</v>
      </c>
      <c r="DW136">
        <v>1.5</v>
      </c>
      <c r="DX136">
        <v>279</v>
      </c>
      <c r="DY136">
        <v>0.875</v>
      </c>
      <c r="DZ136">
        <v>224.5</v>
      </c>
      <c r="EA136">
        <v>1.4444444444444444</v>
      </c>
      <c r="EB136">
        <v>379.8</v>
      </c>
      <c r="EC136">
        <v>1.28</v>
      </c>
      <c r="ED136">
        <v>298.06666666666666</v>
      </c>
      <c r="EE136">
        <v>1.9</v>
      </c>
      <c r="EF136">
        <v>305.625</v>
      </c>
      <c r="EG136">
        <v>1</v>
      </c>
      <c r="EH136">
        <v>191.2</v>
      </c>
      <c r="EI136">
        <v>1.7777777777777777</v>
      </c>
      <c r="EJ136">
        <v>291.25</v>
      </c>
      <c r="EK136">
        <v>1.6153846153846154</v>
      </c>
      <c r="EL136">
        <v>272.90476190476193</v>
      </c>
      <c r="EM136">
        <v>1.4509803921568627</v>
      </c>
      <c r="EN136">
        <v>283.38888888888891</v>
      </c>
      <c r="EO136">
        <v>1</v>
      </c>
      <c r="EP136">
        <v>238</v>
      </c>
      <c r="EQ136">
        <v>0.875</v>
      </c>
      <c r="ER136">
        <v>232</v>
      </c>
      <c r="ES136">
        <v>0.88888888888888884</v>
      </c>
      <c r="ET136">
        <v>351.5</v>
      </c>
      <c r="EU136">
        <v>0.92</v>
      </c>
      <c r="EV136">
        <v>273.83333333333331</v>
      </c>
      <c r="EW136">
        <v>0.9</v>
      </c>
      <c r="EX136">
        <v>237.5</v>
      </c>
      <c r="EY136">
        <v>0.8571428571428571</v>
      </c>
      <c r="EZ136">
        <v>217</v>
      </c>
      <c r="FA136">
        <v>1.1111111111111112</v>
      </c>
      <c r="FB136">
        <v>254.8</v>
      </c>
      <c r="FC136">
        <v>0.96153846153846156</v>
      </c>
      <c r="FD136">
        <v>236.5</v>
      </c>
      <c r="FE136">
        <v>0.94117647058823528</v>
      </c>
      <c r="FF136">
        <v>252.5</v>
      </c>
      <c r="FG136">
        <v>1.196078431372549</v>
      </c>
      <c r="FH136">
        <v>269.875</v>
      </c>
      <c r="FI136">
        <v>1.625</v>
      </c>
      <c r="FJ136">
        <v>267.16666666666669</v>
      </c>
      <c r="FK136">
        <v>0.875</v>
      </c>
      <c r="FL136">
        <v>273.5</v>
      </c>
      <c r="FM136">
        <v>1.4444444444444444</v>
      </c>
      <c r="FN136">
        <v>328.5</v>
      </c>
      <c r="FO136">
        <v>1.32</v>
      </c>
      <c r="FP136">
        <v>291.75</v>
      </c>
      <c r="FQ136">
        <v>1.8</v>
      </c>
      <c r="FR136">
        <v>300.66666666666669</v>
      </c>
      <c r="FS136">
        <v>1.2857142857142858</v>
      </c>
      <c r="FT136">
        <v>286.8</v>
      </c>
      <c r="FU136">
        <v>2.1111111111111112</v>
      </c>
      <c r="FV136">
        <v>268.22222222222223</v>
      </c>
      <c r="FW136">
        <v>1.7692307692307692</v>
      </c>
      <c r="FX136">
        <v>284.95652173913044</v>
      </c>
      <c r="FY136">
        <v>1.5490196078431373</v>
      </c>
      <c r="FZ136">
        <v>287.74358974358972</v>
      </c>
      <c r="GA136">
        <v>1.5490196078431373</v>
      </c>
      <c r="GB136">
        <v>287.74358974358972</v>
      </c>
      <c r="GC136">
        <v>1.3137254901960784</v>
      </c>
      <c r="GD136">
        <v>276.64077669902912</v>
      </c>
      <c r="GE136">
        <v>1.3333333333333333</v>
      </c>
      <c r="GF136">
        <v>272.47967479674799</v>
      </c>
      <c r="GG136">
        <v>0.7142857142857143</v>
      </c>
      <c r="GH136">
        <v>191.66666666666666</v>
      </c>
      <c r="GI136">
        <v>0.625</v>
      </c>
      <c r="GJ136">
        <v>139.75</v>
      </c>
      <c r="GK136">
        <v>0.5714285714285714</v>
      </c>
      <c r="GL136">
        <v>148.33333333333334</v>
      </c>
      <c r="GM136">
        <v>0.63636363636363635</v>
      </c>
      <c r="GN136">
        <v>157.9</v>
      </c>
      <c r="GO136">
        <v>0.16666666666666666</v>
      </c>
      <c r="GP136">
        <v>95</v>
      </c>
      <c r="GQ136">
        <v>0.25</v>
      </c>
      <c r="GR136">
        <v>109.5</v>
      </c>
      <c r="GS136">
        <v>0.33333333333333331</v>
      </c>
      <c r="GT136">
        <v>188</v>
      </c>
      <c r="GU136">
        <v>0.2608695652173913</v>
      </c>
      <c r="GV136">
        <v>138</v>
      </c>
      <c r="GW136">
        <v>0.44444444444444442</v>
      </c>
      <c r="GX136">
        <v>151.26666666666668</v>
      </c>
      <c r="GY136">
        <v>1</v>
      </c>
      <c r="GZ136">
        <v>189.5</v>
      </c>
      <c r="HA136">
        <v>0.25</v>
      </c>
      <c r="HB136">
        <v>155</v>
      </c>
      <c r="HC136">
        <v>0.42857142857142855</v>
      </c>
      <c r="HD136">
        <v>98.333333333333329</v>
      </c>
      <c r="HE136">
        <v>0.54545454545454541</v>
      </c>
      <c r="HF136">
        <v>151.44444444444446</v>
      </c>
      <c r="HG136">
        <v>0.16666666666666666</v>
      </c>
      <c r="HH136">
        <v>273</v>
      </c>
      <c r="HI136">
        <v>0.75</v>
      </c>
      <c r="HJ136">
        <v>163.5</v>
      </c>
      <c r="HK136">
        <v>0.33333333333333331</v>
      </c>
      <c r="HL136">
        <v>161.5</v>
      </c>
      <c r="HM136">
        <v>0.43478260869565216</v>
      </c>
      <c r="HN136">
        <v>178.57142857142858</v>
      </c>
      <c r="HO136">
        <v>0.48888888888888887</v>
      </c>
      <c r="HP136">
        <v>163.3125</v>
      </c>
      <c r="HQ136">
        <v>0.46666666666666667</v>
      </c>
      <c r="HR136">
        <v>157.48387096774192</v>
      </c>
      <c r="HS136">
        <v>0</v>
      </c>
      <c r="HU136">
        <v>0.375</v>
      </c>
      <c r="HV136">
        <v>167</v>
      </c>
      <c r="HW136">
        <v>0.42857142857142855</v>
      </c>
      <c r="HX136">
        <v>118</v>
      </c>
      <c r="HY136">
        <v>0.27272727272727271</v>
      </c>
      <c r="HZ136">
        <v>142.5</v>
      </c>
      <c r="IA136">
        <v>0.16666666666666666</v>
      </c>
      <c r="IB136">
        <v>206</v>
      </c>
      <c r="IC136">
        <v>0.5</v>
      </c>
      <c r="ID136">
        <v>245</v>
      </c>
      <c r="IE136">
        <v>0.55555555555555558</v>
      </c>
      <c r="IF136">
        <v>178.25</v>
      </c>
      <c r="IG136">
        <v>0.43478260869565216</v>
      </c>
      <c r="IH136">
        <v>201.28571428571428</v>
      </c>
      <c r="II136">
        <v>0.35555555555555557</v>
      </c>
      <c r="IJ136">
        <v>174.15384615384616</v>
      </c>
      <c r="IK136">
        <v>0.35555555555555557</v>
      </c>
      <c r="IL136">
        <v>174.15384615384616</v>
      </c>
      <c r="IM136">
        <v>0.42962962962962964</v>
      </c>
      <c r="IN136">
        <v>162.40909090909091</v>
      </c>
      <c r="IO136">
        <v>0.66666666666666663</v>
      </c>
      <c r="IP136">
        <v>104</v>
      </c>
      <c r="IQ136">
        <v>1</v>
      </c>
      <c r="IR136">
        <v>102.5</v>
      </c>
      <c r="IS136">
        <v>0</v>
      </c>
      <c r="IU136">
        <v>0.5</v>
      </c>
      <c r="IV136">
        <v>103.25</v>
      </c>
      <c r="IW136">
        <v>0.25</v>
      </c>
      <c r="IX136">
        <v>94</v>
      </c>
      <c r="IY136">
        <v>0</v>
      </c>
      <c r="JA136">
        <v>0</v>
      </c>
      <c r="JC136">
        <v>0.14285714285714285</v>
      </c>
      <c r="JD136">
        <v>94</v>
      </c>
      <c r="JE136">
        <v>0.33333333333333331</v>
      </c>
      <c r="JF136">
        <v>101.4</v>
      </c>
      <c r="JG136">
        <v>0</v>
      </c>
      <c r="JI136">
        <v>0.5</v>
      </c>
      <c r="JJ136">
        <v>97</v>
      </c>
      <c r="JK136">
        <v>0</v>
      </c>
      <c r="JM136">
        <v>0.125</v>
      </c>
      <c r="JN136">
        <v>97</v>
      </c>
      <c r="JO136">
        <v>0</v>
      </c>
      <c r="JQ136">
        <v>0</v>
      </c>
      <c r="JS136">
        <v>0</v>
      </c>
      <c r="JU136">
        <v>0</v>
      </c>
      <c r="JW136">
        <v>6.6666666666666666E-2</v>
      </c>
      <c r="JX136">
        <v>97</v>
      </c>
      <c r="JY136">
        <v>0.2</v>
      </c>
      <c r="JZ136">
        <v>100.66666666666667</v>
      </c>
      <c r="KA136">
        <v>0.33333333333333331</v>
      </c>
      <c r="KB136">
        <v>157</v>
      </c>
      <c r="KC136">
        <v>1</v>
      </c>
      <c r="KD136">
        <v>250.5</v>
      </c>
      <c r="KE136">
        <v>0</v>
      </c>
      <c r="KG136">
        <v>0.375</v>
      </c>
      <c r="KH136">
        <v>219.33333333333334</v>
      </c>
      <c r="KI136">
        <v>0</v>
      </c>
      <c r="KK136">
        <v>0</v>
      </c>
      <c r="KM136">
        <v>0</v>
      </c>
      <c r="KO136">
        <v>0</v>
      </c>
      <c r="KQ136">
        <v>0.2</v>
      </c>
      <c r="KR136">
        <v>219.33333333333334</v>
      </c>
      <c r="KS136">
        <v>0.2</v>
      </c>
      <c r="KT136">
        <v>219.33333333333334</v>
      </c>
      <c r="KU136">
        <v>0.2</v>
      </c>
      <c r="KV136">
        <v>140.22222222222223</v>
      </c>
      <c r="KW136">
        <v>0.37222222222222223</v>
      </c>
      <c r="KX136">
        <v>158.64150943396226</v>
      </c>
      <c r="KY136" s="15">
        <f>Tabla2[[#This Row],[ROS_NUM_COR_COD_ROS_TG_NEG]]-Tabla2[[#This Row],[PAS_NUM_COR_COD_ROS_TG_NEG]]</f>
        <v>-4.3859649122807015E-2</v>
      </c>
      <c r="KZ136" s="15">
        <f>Tabla2[[#This Row],[ROS_DUR_COR_COD_ROS_TG_NEG]]-Tabla2[[#This Row],[PAS_DUR_COR_COD_ROS_TG_NEG]]</f>
        <v>129</v>
      </c>
      <c r="LA136" s="15">
        <f>Tabla2[[#This Row],[ROS_NUM_COR_COD_ROS_TG_NEU]]-Tabla2[[#This Row],[PAS_NUM_COR_COD_ROS_TG_NEU]]</f>
        <v>0.55000000000000004</v>
      </c>
      <c r="LB136" s="15">
        <f>Tabla2[[#This Row],[ROS_DUR_COR_COD_ROS_TG_NEU]]-Tabla2[[#This Row],[PAS_DUR_COR_COD_ROS_TG_NEU]]</f>
        <v>60</v>
      </c>
      <c r="LC136" s="15">
        <f>Tabla2[[#This Row],[ROS_NUM_COR_COD_ROS_TG_POS]]-Tabla2[[#This Row],[PAS_NUM_COR_COD_ROS_TG_POS]]</f>
        <v>0.12280701754385964</v>
      </c>
      <c r="LD136" s="15">
        <f>Tabla2[[#This Row],[ROS_DUR_COR_COD_ROS_TG_POS]]-Tabla2[[#This Row],[PAS_DUR_COR_COD_ROS_TG_POS]]</f>
        <v>63.5</v>
      </c>
      <c r="LE136" s="15">
        <f>Tabla2[[#This Row],[ROS_NUM_COR_COD_ROS_TG_TOT]]-Tabla2[[#This Row],[PAS_NUM_COR_COD_ROS_TG_TOT]]</f>
        <v>0.22788605697151423</v>
      </c>
      <c r="LF136" s="15">
        <f>Tabla2[[#This Row],[ROS_DUR_COR_COD_ROS_TG_TOT]]-Tabla2[[#This Row],[PAS_DUR_COR_COD_ROS_TG_TOT]]</f>
        <v>63.404761904761912</v>
      </c>
      <c r="LG136" s="15">
        <f>Tabla2[[#This Row],[ROS_NUM_COR_COD_ESC_TG_NEG]]-Tabla2[[#This Row],[PAS_NUM_COR_COD_ESC_TG_NEG]]</f>
        <v>-9.6491228070175433E-2</v>
      </c>
      <c r="LH136" s="15">
        <f>Tabla2[[#This Row],[ROS_DUR_COR_COD_ESC_TG_NEG]]-Tabla2[[#This Row],[PAS_DUR_COR_COD_ESC_TG_NEG]]</f>
        <v>-8</v>
      </c>
      <c r="LI136" s="15">
        <f>Tabla2[[#This Row],[ROS_NUM_COR_COD_ESC_TG_NEU]]-Tabla2[[#This Row],[PAS_NUM_COR_COD_ESC_TG_NEU]]</f>
        <v>0</v>
      </c>
      <c r="LJ136" s="15">
        <f>Tabla2[[#This Row],[ROS_NUM_COR_COD_ESC_TG_NEG]]-Tabla2[[#This Row],[PAS_NUM_COR_COD_ESC_TG_NEG]]</f>
        <v>-9.6491228070175433E-2</v>
      </c>
      <c r="LK136" s="15">
        <f>Tabla2[[#This Row],[ROS_NUM_COR_COD_ESC_TG_POS]]-Tabla2[[#This Row],[PAS_NUM_COR_COD_ESC_TG_POS]]</f>
        <v>0.2807017543859649</v>
      </c>
      <c r="LL136" s="15">
        <f>Tabla2[[#This Row],[ROS_DUR_COR_COD_ESC_TG_POS]]-Tabla2[[#This Row],[PAS_DUR_COR_COD_ESC_TG_POS]]</f>
        <v>-29</v>
      </c>
      <c r="LM136" s="15">
        <f>Tabla2[[#This Row],[ROS_NUM_COR_COD_ESC_TG_TOT]]-Tabla2[[#This Row],[PAS_NUM_COR_COD_ESC_TG_TOT]]</f>
        <v>7.1214392803598203E-2</v>
      </c>
      <c r="LN136" s="15">
        <f>Tabla2[[#This Row],[ROS_DUR_COR_COD_ESC_TG_TOT]]-Tabla2[[#This Row],[PAS_DUR_COR_COD_ESC_TG_TOT]]</f>
        <v>24.36363636363636</v>
      </c>
      <c r="LO136" s="15">
        <f>Tabla2[[#This Row],[PAS_NUM_COR_COD_ROS_TG_NEG]]-Tabla2[[#This Row],[ESC_NUM_COR_COD_ROS_TG_NEG]]</f>
        <v>0.21052631578947367</v>
      </c>
      <c r="LP136" s="15">
        <f>Tabla2[[#This Row],[PAS_DUR_COR_COD_ROS_TG_NEG]]-Tabla2[[#This Row],[ESC_DUR_COR_COD_ROS_TG_NEG]]</f>
        <v>144</v>
      </c>
      <c r="LQ136" s="15">
        <f>Tabla2[[#This Row],[PAS_NUM_COR_COD_ROS_TG_NEU]]-Tabla2[[#This Row],[ESC_NUM_COR_COD_ROS_TG_NEU]]</f>
        <v>-0.1333333333333333</v>
      </c>
      <c r="LR136" s="15">
        <f>Tabla2[[#This Row],[PAS_DUR_COR_COD_ROS_TG_NEU]]-Tabla2[[#This Row],[ESC_DUR_COR_COD_ROS_TG_NEU]]</f>
        <v>-2.5</v>
      </c>
      <c r="LS136" s="15">
        <f>Tabla2[[#This Row],[PAS_NUM_COR_COD_ROS_TG_POS]]-Tabla2[[#This Row],[ESC_NUM_COR_COD_ROS_TG_POS]]</f>
        <v>-0.78947368421052633</v>
      </c>
      <c r="LT136" s="15">
        <f>Tabla2[[#This Row],[PAS_DUR_COR_COD_ROS_TG_POS]]-Tabla2[[#This Row],[ESC_DUR_COR_COD_ROS_TG_POS]]</f>
        <v>-6</v>
      </c>
      <c r="LU136" s="15">
        <f>Tabla2[[#This Row],[PAS_NUM_COR_COD_ROS_TG_TOT]]-Tabla2[[#This Row],[ESC_NUM_COR_COD_ROS_TG_TOT]]</f>
        <v>-0.2931034482758621</v>
      </c>
      <c r="LV136" s="15">
        <f>Tabla2[[#This Row],[PAS_DUR_COR_COD_ROS_TG_TOT]]-Tabla2[[#This Row],[ESC_DUR_COR_COD_ROS_TG_TOT]]</f>
        <v>10.166666666666671</v>
      </c>
      <c r="LW136" s="15">
        <f>Tabla2[[#This Row],[PAS_NUM_COR_COD_ESC_TG_NEG]]-Tabla2[[#This Row],[ESC_NUM_COR_COD_ESC_TG_NEG]]</f>
        <v>0.26315789473684209</v>
      </c>
      <c r="LX136" s="15">
        <f>Tabla2[[#This Row],[PAS_DUR_COR_COD_ESC_TG_NEG]]-Tabla2[[#This Row],[ESC_DUR_COR_COD_ESC_TG_NEG]]</f>
        <v>103</v>
      </c>
      <c r="LY136" s="15">
        <f>Tabla2[[#This Row],[PAS_NUM_COR_COD_ESC_TG_NEU]]-Tabla2[[#This Row],[ESC_NUM_COR_COD_ESC_TG_NEU]]</f>
        <v>-1.75</v>
      </c>
      <c r="LZ136" s="15">
        <f>Tabla2[[#This Row],[PAS_DUR_COR_COD_ESC_TG_NEU]]-Tabla2[[#This Row],[ESC_DUR_COR_COD_ESC_TG_NEU]]</f>
        <v>-264.89999999999998</v>
      </c>
      <c r="MA136" s="15">
        <f>Tabla2[[#This Row],[PAS_NUM_COR_COD_ESC_TG_POS]]-Tabla2[[#This Row],[ESC_NUM_COR_COD_ESC_TG_POS]]</f>
        <v>-1.9473684210526316</v>
      </c>
      <c r="MB136" s="15">
        <f>Tabla2[[#This Row],[PAS_DUR_COR_COD_ESC_TG_POS]]-Tabla2[[#This Row],[ESC_DUR_COR_COD_ESC_TG_POS]]</f>
        <v>14</v>
      </c>
      <c r="MC136" s="15">
        <f>Tabla2[[#This Row],[PAS_NUM_COR_COD_ESC_TG_TOT]]-Tabla2[[#This Row],[ESC_NUM_COR_COD_ESC_TG_TOT]]</f>
        <v>-1.8103448275862069</v>
      </c>
      <c r="MD136" s="15">
        <f>Tabla2[[#This Row],[PAS_DUR_COR_COD_ESC_TG_TOT]]-Tabla2[[#This Row],[ESC_DUR_COR_COD_ESC_TG_TOT]]</f>
        <v>-199.69696969696969</v>
      </c>
      <c r="ME136" s="42">
        <f>Tabla25[[#This Row],[PAS_NUM_COR_COD_ROS_TG_NEG]]-Tabla25[[#This Row],[PAS_NUM_COR_COD_ESC_TG_NEG]]</f>
        <v>-5.2631578947368418E-2</v>
      </c>
      <c r="MF136" s="42">
        <f>Tabla25[[#This Row],[PAS_NUM_COR_COD_ROS_TG_NEU]]-Tabla25[[#This Row],[PAS_NUM_COR_COD_ESC_TG_NEU]]</f>
        <v>-4.9999999999999989E-2</v>
      </c>
      <c r="MG136" s="42">
        <f>Tabla25[[#This Row],[PAS_NUM_COR_COD_ROS_TG_POS]]-Tabla25[[#This Row],[PAS_NUM_COR_COD_ESC_TG_POS]]</f>
        <v>0.15789473684210525</v>
      </c>
      <c r="MH136" s="42">
        <f>Tabla25[[#This Row],[PAS_NUM_COR_COD_ROS_TG_TOT]]-Tabla25[[#This Row],[PAS_NUM_COR_COD_ESC_TG_TOT]]</f>
        <v>1.7241379310344834E-2</v>
      </c>
      <c r="MI136" s="42">
        <f>Tabla25[[#This Row],[PAS_DUR_COR_COD_ROS_TG_NEG]]-Tabla25[[#This Row],[PAS_DUR_COR_COD_ESC_TG_NEG]]</f>
        <v>41</v>
      </c>
      <c r="MJ136" s="42">
        <f>Tabla25[[#This Row],[PAS_DUR_COR_COD_ROS_TG_NEU]]-Tabla25[[#This Row],[PAS_DUR_COR_COD_ESC_TG_NEU]]</f>
        <v>-9.9999999999994316E-2</v>
      </c>
      <c r="MK136" s="42">
        <f>Tabla25[[#This Row],[PAS_DUR_COR_COD_ROS_TG_POS]]-Tabla25[[#This Row],[PAS_DUR_COR_COD_ESC_TG_POS]]</f>
        <v>-119</v>
      </c>
      <c r="ML136" s="42">
        <f>Tabla25[[#This Row],[PAS_DUR_COR_COD_ROS_TG_TOT]]-Tabla25[[#This Row],[PAS_DUR_COR_COD_ESC_TG_TOT]]</f>
        <v>1.5303030303030312</v>
      </c>
      <c r="MM136" s="44">
        <f>Tabla25[[#This Row],[ESC_NUM_COR_COD_ROS_TG_NEG]]-Tabla25[[#This Row],[ESC_NUM_COR_COD_ESC_TG_NEG]]</f>
        <v>0</v>
      </c>
      <c r="MN136" s="44">
        <f>Tabla25[[#This Row],[ESC_NUM_COR_COD_ROS_TG_NEU]]-Tabla25[[#This Row],[ESC_NUM_COR_COD_ESC_TG_NEU]]</f>
        <v>-1.6666666666666667</v>
      </c>
      <c r="MO136" s="44">
        <f>Tabla25[[#This Row],[ESC_NUM_COR_COD_ROS_TG_POS]]-Tabla25[[#This Row],[ESC_NUM_COR_COD_ESC_TG_POS]]</f>
        <v>-1</v>
      </c>
      <c r="MP136" s="44">
        <f>Tabla25[[#This Row],[ESC_NUM_COR_COD_ROS_TG_TOT]]-Tabla25[[#This Row],[ESC_NUM_COR_COD_ESC_TG_TOT]]</f>
        <v>-1.5</v>
      </c>
      <c r="MQ136" s="44">
        <f>Tabla25[[#This Row],[ESC_DUR_COR_COD_ROS_TG_NEG]]-Tabla25[[#This Row],[ESC_DUR_COR_COD_ESC_TG_NEG]]</f>
        <v>0</v>
      </c>
      <c r="MR136" s="44">
        <f>Tabla25[[#This Row],[ESC_DUR_COR_COD_ROS_TG_NEU]]-Tabla25[[#This Row],[ESC_DUR_COR_COD_ESC_TG_NEU]]</f>
        <v>-262.5</v>
      </c>
      <c r="MS136" s="44">
        <f>Tabla25[[#This Row],[ESC_DUR_COR_COD_ROS_TG_POS]]-Tabla25[[#This Row],[ESC_DUR_COR_COD_ESC_TG_POS]]</f>
        <v>-99</v>
      </c>
      <c r="MT136" s="44">
        <f>Tabla25[[#This Row],[ESC_DUR_COR_COD_ROS_TG_TOT]]-Tabla25[[#This Row],[ESC_DUR_COR_COD_ESC_TG_TOT]]</f>
        <v>-208.33333333333331</v>
      </c>
      <c r="MU136" s="47">
        <f>Tabla25[[#This Row],[ROS_NUM_COR_COD_ROS_TG_NEG]]-Tabla25[[#This Row],[ROS_NUM_COR_COD_ESC_TG_NEG]]</f>
        <v>0</v>
      </c>
      <c r="MV136" s="47">
        <f>Tabla25[[#This Row],[ROS_NUM_COR_COD_ROS_TG_NEU]]-Tabla25[[#This Row],[ROS_NUM_COR_COD_ESC_TG_NEU]]</f>
        <v>0.5</v>
      </c>
      <c r="MW136" s="47">
        <f>Tabla25[[#This Row],[ROS_NUM_COR_COD_ROS_TG_POS]]-Tabla25[[#This Row],[ROS_NUM_COR_COD_ESC_TG_POS]]</f>
        <v>0</v>
      </c>
      <c r="MX136" s="47">
        <f>Tabla25[[#This Row],[ROS_NUM_COR_COD_ROS_TG_TOT]]-Tabla25[[#This Row],[ROS_NUM_COR_COD_ESC_TG_TOT]]</f>
        <v>0.17391304347826086</v>
      </c>
      <c r="MY136" s="47">
        <f>Tabla25[[#This Row],[ROS_DUR_COR_COD_ROS_TG_NEG]]-Tabla25[[#This Row],[ROS_DUR_COR_COD_ESC_TG_NEG]]</f>
        <v>178</v>
      </c>
      <c r="MZ136" s="47">
        <f>Tabla25[[#This Row],[ROS_DUR_COR_COD_ROS_TG_NEU]]-Tabla25[[#This Row],[ROS_DUR_COR_COD_ESC_TG_NEU]]</f>
        <v>54</v>
      </c>
      <c r="NA136" s="47">
        <f>Tabla25[[#This Row],[ROS_DUR_COR_COD_ROS_TG_POS]]-Tabla25[[#This Row],[ROS_DUR_COR_COD_ESC_TG_POS]]</f>
        <v>-26.5</v>
      </c>
      <c r="NB136" s="47">
        <f>Tabla25[[#This Row],[ROS_DUR_COR_COD_ROS_TG_TOT]]-Tabla25[[#This Row],[ROS_DUR_COR_COD_ESC_TG_TOT]]</f>
        <v>40.571428571428584</v>
      </c>
      <c r="NC136">
        <v>273</v>
      </c>
      <c r="ND136">
        <v>99.75</v>
      </c>
      <c r="NE136">
        <v>121</v>
      </c>
      <c r="NF136">
        <v>130.57142857142858</v>
      </c>
      <c r="NG136">
        <v>95</v>
      </c>
      <c r="NH136">
        <v>109.5</v>
      </c>
      <c r="NI136">
        <v>142</v>
      </c>
      <c r="NJ136">
        <v>119.6</v>
      </c>
      <c r="NL136">
        <v>106</v>
      </c>
      <c r="NM136">
        <v>104</v>
      </c>
      <c r="NN136">
        <v>105</v>
      </c>
      <c r="NP136">
        <v>144</v>
      </c>
      <c r="NQ136">
        <v>93</v>
      </c>
      <c r="NR136">
        <v>127</v>
      </c>
      <c r="NS136">
        <v>144</v>
      </c>
      <c r="NT136">
        <v>103.5</v>
      </c>
      <c r="NU136">
        <v>98</v>
      </c>
      <c r="NV136">
        <v>115.16666666666667</v>
      </c>
      <c r="NW136">
        <v>103</v>
      </c>
      <c r="NX136">
        <v>103.6</v>
      </c>
      <c r="NY136">
        <v>217</v>
      </c>
      <c r="NZ136">
        <v>113.63636363636364</v>
      </c>
      <c r="OA136" s="15">
        <f>Tabla2[[#This Row],[ROS_1DU_COR_COD_ROS_TG_NEG]]-Tabla2[[#This Row],[PAS_1DU_COR_COD_ROS_TG_NEG]]</f>
        <v>129</v>
      </c>
      <c r="OB136" s="15">
        <f>Tabla2[[#This Row],[ROS_1DU_COR_COD_ROS_TG_NEU]]-Tabla2[[#This Row],[PAS_1DU_COR_COD_ROS_TG_NEU]]</f>
        <v>-3.75</v>
      </c>
      <c r="OC136" s="15">
        <f>Tabla2[[#This Row],[ROS_1DU_COR_COD_ROS_TG_POS]]-Tabla2[[#This Row],[PAS_1DU_COR_COD_ROS_TG_POS]]</f>
        <v>23</v>
      </c>
      <c r="OD136" s="15">
        <f>Tabla2[[#This Row],[ROS_1DU_COR_COD_ROS_TG_TOT]]-Tabla2[[#This Row],[PAS_1DU_COR_COD_ROS_TG_TOT]]</f>
        <v>15.404761904761912</v>
      </c>
      <c r="OE136" s="15">
        <f>Tabla2[[#This Row],[ROS_1DU_COR_COD_ESC_TG_NEG]]-Tabla2[[#This Row],[PAS_1DU_COR_COD_ESC_TG_NEG]]</f>
        <v>-8</v>
      </c>
      <c r="OF136" s="15">
        <f>Tabla2[[#This Row],[ROS_1DU_COR_COD_ESC_TG_NEU]]-Tabla2[[#This Row],[PAS_1DU_COR_COD_ESC_TG_NEU]]</f>
        <v>5.9000000000000057</v>
      </c>
      <c r="OG136" s="15">
        <f>Tabla2[[#This Row],[ROS_1DU_COR_COD_ESC_TG_POS]]-Tabla2[[#This Row],[PAS_1DU_COR_COD_ESC_TG_POS]]</f>
        <v>-75</v>
      </c>
      <c r="OH136" s="15">
        <f>Tabla2[[#This Row],[ROS_1DU_COR_COD_ESC_TG_TOT]]-Tabla2[[#This Row],[PAS_1DU_COR_COD_ESC_TG_TOT]]</f>
        <v>5.9636363636363541</v>
      </c>
      <c r="OI136" s="15">
        <f>Tabla2[[#This Row],[PAS_1DU_COR_COD_ROS_TG_NEG]]-Tabla2[[#This Row],[ESC_1DU_COR_COD_ROS_TG_NEG]]</f>
        <v>144</v>
      </c>
      <c r="OJ136" s="15">
        <f>Tabla2[[#This Row],[PAS_1DU_COR_COD_ROS_TG_NEU]]-Tabla2[[#This Row],[ESC_1DU_COR_COD_ROS_TG_NEU]]</f>
        <v>-2.5</v>
      </c>
      <c r="OK136" s="15">
        <f>Tabla2[[#This Row],[PAS_1DU_COR_COD_ROS_TG_POS]]-Tabla2[[#This Row],[ESC_1DU_COR_COD_ROS_TG_POS]]</f>
        <v>-6</v>
      </c>
      <c r="OL136" s="15">
        <f>Tabla2[[#This Row],[PAS_1DU_COR_COD_ROS_TG_TOT]]-Tabla2[[#This Row],[ESC_1DU_COR_COD_ROS_TG_TOT]]</f>
        <v>10.166666666666671</v>
      </c>
      <c r="OM136" s="15">
        <f>Tabla2[[#This Row],[PAS_1DU_COR_COD_ESC_TG_NEG]]-Tabla2[[#This Row],[ESC_1DU_COR_COD_ESC_TG_NEG]]</f>
        <v>103</v>
      </c>
      <c r="ON136" s="15">
        <f>Tabla2[[#This Row],[PAS_1DU_COR_COD_ESC_TG_NEU]]-Tabla2[[#This Row],[ESC_1DU_COR_COD_ESC_TG_NEU]]</f>
        <v>-40.400000000000006</v>
      </c>
      <c r="OO136" s="15">
        <f>Tabla2[[#This Row],[PAS_1DU_COR_COD_ESC_TG_POS]]-Tabla2[[#This Row],[ESC_1DU_COR_COD_ESC_TG_POS]]</f>
        <v>124</v>
      </c>
      <c r="OP136" s="15">
        <f>Tabla2[[#This Row],[PAS_1DU_COR_COD_ESC_TG_TOT]]-Tabla2[[#This Row],[ESC_1DU_COR_COD_ESC_TG_TOT]]</f>
        <v>-13.36363636363636</v>
      </c>
      <c r="OQ136" s="61">
        <v>178</v>
      </c>
      <c r="OR136" s="62">
        <v>-9.75</v>
      </c>
      <c r="OS136" s="62">
        <v>-21</v>
      </c>
      <c r="OT136" s="62">
        <v>10.971428571428589</v>
      </c>
      <c r="OU136" s="62">
        <v>0</v>
      </c>
      <c r="OV136" s="62">
        <v>-38</v>
      </c>
      <c r="OW136" s="62">
        <v>11</v>
      </c>
      <c r="OX136" s="62">
        <v>-22</v>
      </c>
      <c r="OY136" s="62">
        <v>41</v>
      </c>
      <c r="OZ136" s="62">
        <v>-9.9999999999994316E-2</v>
      </c>
      <c r="PA136" s="62">
        <v>-119</v>
      </c>
      <c r="PB136" s="62">
        <v>1.5303030303030312</v>
      </c>
    </row>
    <row r="137" spans="1:418" x14ac:dyDescent="0.3">
      <c r="A137" s="2" t="s">
        <v>135</v>
      </c>
      <c r="B137" s="2">
        <v>40</v>
      </c>
      <c r="C137" s="2">
        <v>2</v>
      </c>
      <c r="D137" s="2">
        <v>42</v>
      </c>
      <c r="E137">
        <v>1.2</v>
      </c>
      <c r="F137">
        <v>740.71428571428567</v>
      </c>
      <c r="G137">
        <v>1.1578947368421053</v>
      </c>
      <c r="H137">
        <v>957</v>
      </c>
      <c r="I137">
        <v>1</v>
      </c>
      <c r="J137">
        <v>693.28571428571433</v>
      </c>
      <c r="K137">
        <v>1.1206896551724137</v>
      </c>
      <c r="L137">
        <v>789</v>
      </c>
      <c r="M137">
        <v>2</v>
      </c>
      <c r="N137">
        <v>917.7</v>
      </c>
      <c r="O137">
        <v>2</v>
      </c>
      <c r="P137">
        <v>1021.3333333333334</v>
      </c>
      <c r="Q137">
        <v>1.631578947368421</v>
      </c>
      <c r="R137">
        <v>1063.5</v>
      </c>
      <c r="S137">
        <v>1.8793103448275863</v>
      </c>
      <c r="T137">
        <v>995.44444444444446</v>
      </c>
      <c r="U137">
        <v>1.5</v>
      </c>
      <c r="V137">
        <v>907.59574468085111</v>
      </c>
      <c r="W137">
        <v>0.45</v>
      </c>
      <c r="X137">
        <v>454</v>
      </c>
      <c r="Y137">
        <v>0.57894736842105265</v>
      </c>
      <c r="Z137">
        <v>474</v>
      </c>
      <c r="AA137">
        <v>0.73684210526315785</v>
      </c>
      <c r="AB137">
        <v>427.66666666666669</v>
      </c>
      <c r="AC137">
        <v>0.58620689655172409</v>
      </c>
      <c r="AD137">
        <v>451.76470588235293</v>
      </c>
      <c r="AE137">
        <v>0.58620689655172409</v>
      </c>
      <c r="AF137">
        <v>451.76470588235293</v>
      </c>
      <c r="AG137">
        <v>1.1954022988505748</v>
      </c>
      <c r="AH137">
        <v>786.515625</v>
      </c>
      <c r="AK137">
        <v>0</v>
      </c>
      <c r="AM137">
        <v>0</v>
      </c>
      <c r="AO137">
        <v>0</v>
      </c>
      <c r="AS137">
        <v>0</v>
      </c>
      <c r="AU137">
        <v>1</v>
      </c>
      <c r="AV137">
        <v>91</v>
      </c>
      <c r="AW137">
        <v>0.5</v>
      </c>
      <c r="AX137">
        <v>91</v>
      </c>
      <c r="AY137">
        <v>0.25</v>
      </c>
      <c r="AZ137">
        <v>91</v>
      </c>
      <c r="BC137">
        <v>0</v>
      </c>
      <c r="BE137">
        <v>0</v>
      </c>
      <c r="BG137">
        <v>0</v>
      </c>
      <c r="BI137">
        <v>0</v>
      </c>
      <c r="BK137">
        <v>0.16666666666666666</v>
      </c>
      <c r="BL137">
        <v>91</v>
      </c>
      <c r="BM137">
        <v>1.1611111111111112</v>
      </c>
      <c r="BN137">
        <v>775.81538461538457</v>
      </c>
      <c r="BO137">
        <v>1.9</v>
      </c>
      <c r="BP137">
        <v>1153.4000000000001</v>
      </c>
      <c r="BQ137">
        <v>3.6</v>
      </c>
      <c r="BR137">
        <v>1572.2857142857142</v>
      </c>
      <c r="BS137">
        <v>3.8</v>
      </c>
      <c r="BT137">
        <v>1731</v>
      </c>
      <c r="BU137">
        <v>3.1</v>
      </c>
      <c r="BV137">
        <v>1520.5263157894738</v>
      </c>
      <c r="BW137">
        <v>1.4</v>
      </c>
      <c r="BX137">
        <v>1110.5</v>
      </c>
      <c r="BY137">
        <v>2.9</v>
      </c>
      <c r="BZ137">
        <v>1180.5714285714287</v>
      </c>
      <c r="CA137">
        <v>4.1111111111111107</v>
      </c>
      <c r="CB137">
        <v>1683.4285714285713</v>
      </c>
      <c r="CC137">
        <v>2.7586206896551726</v>
      </c>
      <c r="CD137">
        <v>1360.5555555555557</v>
      </c>
      <c r="CE137">
        <v>2.9322033898305087</v>
      </c>
      <c r="CF137">
        <v>1442.7027027027027</v>
      </c>
      <c r="CG137">
        <v>4.2</v>
      </c>
      <c r="CH137">
        <v>1674.375</v>
      </c>
      <c r="CI137">
        <v>2</v>
      </c>
      <c r="CJ137">
        <v>1657</v>
      </c>
      <c r="CK137">
        <v>3.1</v>
      </c>
      <c r="CL137">
        <v>1220.1666666666667</v>
      </c>
      <c r="CM137">
        <v>3.1</v>
      </c>
      <c r="CN137">
        <v>1519.1111111111111</v>
      </c>
      <c r="CO137">
        <v>4.8</v>
      </c>
      <c r="CP137">
        <v>1948.25</v>
      </c>
      <c r="CQ137">
        <v>3.6</v>
      </c>
      <c r="CR137">
        <v>1398.375</v>
      </c>
      <c r="CS137">
        <v>2.1111111111111112</v>
      </c>
      <c r="CT137">
        <v>1524.25</v>
      </c>
      <c r="CU137">
        <v>3.5517241379310347</v>
      </c>
      <c r="CV137">
        <v>1643.5</v>
      </c>
      <c r="CW137">
        <v>3.3220338983050848</v>
      </c>
      <c r="CX137">
        <v>1584.578947368421</v>
      </c>
      <c r="CY137">
        <v>3.1271186440677967</v>
      </c>
      <c r="CZ137">
        <v>1514.5866666666666</v>
      </c>
      <c r="DA137">
        <v>2</v>
      </c>
      <c r="DB137">
        <v>892.83333333333337</v>
      </c>
      <c r="DC137">
        <v>1.2</v>
      </c>
      <c r="DD137">
        <v>960.25</v>
      </c>
      <c r="DE137">
        <v>1.5</v>
      </c>
      <c r="DF137">
        <v>951.6</v>
      </c>
      <c r="DG137">
        <v>1.5666666666666667</v>
      </c>
      <c r="DH137">
        <v>930.4</v>
      </c>
      <c r="DI137">
        <v>1</v>
      </c>
      <c r="DJ137">
        <v>530.6</v>
      </c>
      <c r="DK137">
        <v>1.5</v>
      </c>
      <c r="DL137">
        <v>901.4</v>
      </c>
      <c r="DM137">
        <v>1.4444444444444444</v>
      </c>
      <c r="DN137">
        <v>684.33333333333337</v>
      </c>
      <c r="DO137">
        <v>1.3103448275862069</v>
      </c>
      <c r="DP137">
        <v>704.125</v>
      </c>
      <c r="DQ137">
        <v>1.4406779661016949</v>
      </c>
      <c r="DR137">
        <v>813.61290322580646</v>
      </c>
      <c r="DS137">
        <v>1.4406779661016949</v>
      </c>
      <c r="DT137">
        <v>813.61290322580646</v>
      </c>
      <c r="DU137">
        <v>2.5649717514124295</v>
      </c>
      <c r="DV137">
        <v>1309.5849056603774</v>
      </c>
      <c r="EI137">
        <v>0</v>
      </c>
      <c r="EK137">
        <v>0</v>
      </c>
      <c r="EM137">
        <v>0</v>
      </c>
      <c r="FA137">
        <v>7</v>
      </c>
      <c r="FB137">
        <v>2231</v>
      </c>
      <c r="FC137">
        <v>7</v>
      </c>
      <c r="FD137">
        <v>2231</v>
      </c>
      <c r="FE137">
        <v>7</v>
      </c>
      <c r="FF137">
        <v>2231</v>
      </c>
      <c r="FG137">
        <v>3.5</v>
      </c>
      <c r="FH137">
        <v>2231</v>
      </c>
      <c r="FU137">
        <v>0</v>
      </c>
      <c r="FW137">
        <v>0</v>
      </c>
      <c r="FY137">
        <v>0</v>
      </c>
      <c r="GA137">
        <v>0</v>
      </c>
      <c r="GC137">
        <v>2.3333333333333335</v>
      </c>
      <c r="GD137">
        <v>2231</v>
      </c>
      <c r="GE137">
        <v>2.5611111111111109</v>
      </c>
      <c r="GF137">
        <v>1318.1962616822429</v>
      </c>
      <c r="GG137">
        <v>2.6</v>
      </c>
      <c r="GH137">
        <v>1524.4</v>
      </c>
      <c r="GI137">
        <v>2.4</v>
      </c>
      <c r="GJ137">
        <v>1216.3333333333333</v>
      </c>
      <c r="GK137">
        <v>1</v>
      </c>
      <c r="GL137">
        <v>901.33333333333337</v>
      </c>
      <c r="GM137">
        <v>2.0344827586206895</v>
      </c>
      <c r="GN137">
        <v>1258.8571428571429</v>
      </c>
      <c r="GO137">
        <v>3.6666666666666665</v>
      </c>
      <c r="GP137">
        <v>1749.1666666666667</v>
      </c>
      <c r="GQ137">
        <v>2.4</v>
      </c>
      <c r="GR137">
        <v>1262.8333333333333</v>
      </c>
      <c r="GS137">
        <v>3.3</v>
      </c>
      <c r="GT137">
        <v>1427.4285714285713</v>
      </c>
      <c r="GU137">
        <v>3.103448275862069</v>
      </c>
      <c r="GV137">
        <v>1477.0526315789473</v>
      </c>
      <c r="GW137">
        <v>2.5689655172413794</v>
      </c>
      <c r="GX137">
        <v>1384.4848484848485</v>
      </c>
      <c r="GY137">
        <v>3.2</v>
      </c>
      <c r="GZ137">
        <v>1198.75</v>
      </c>
      <c r="HA137">
        <v>3</v>
      </c>
      <c r="HB137">
        <v>1340.1428571428571</v>
      </c>
      <c r="HC137">
        <v>3.5555555555555554</v>
      </c>
      <c r="HD137">
        <v>1537.2857142857142</v>
      </c>
      <c r="HE137">
        <v>3.2413793103448274</v>
      </c>
      <c r="HF137">
        <v>1351.4545454545455</v>
      </c>
      <c r="HG137">
        <v>2.5555555555555554</v>
      </c>
      <c r="HH137">
        <v>1386.4</v>
      </c>
      <c r="HI137">
        <v>3.2</v>
      </c>
      <c r="HJ137">
        <v>1420.4285714285713</v>
      </c>
      <c r="HK137">
        <v>1.8</v>
      </c>
      <c r="HL137">
        <v>1043</v>
      </c>
      <c r="HM137">
        <v>2.5172413793103448</v>
      </c>
      <c r="HN137">
        <v>1299.4117647058824</v>
      </c>
      <c r="HO137">
        <v>2.8793103448275863</v>
      </c>
      <c r="HP137">
        <v>1328.7692307692307</v>
      </c>
      <c r="HQ137">
        <v>2.7241379310344827</v>
      </c>
      <c r="HR137">
        <v>1354.3055555555557</v>
      </c>
      <c r="HS137">
        <v>1.2</v>
      </c>
      <c r="HT137">
        <v>858.75</v>
      </c>
      <c r="HU137">
        <v>2.4</v>
      </c>
      <c r="HV137">
        <v>1107.7142857142858</v>
      </c>
      <c r="HW137">
        <v>0.22222222222222221</v>
      </c>
      <c r="HX137">
        <v>238.5</v>
      </c>
      <c r="HY137">
        <v>1.3103448275862069</v>
      </c>
      <c r="HZ137">
        <v>897.38461538461536</v>
      </c>
      <c r="IA137">
        <v>1.1111111111111112</v>
      </c>
      <c r="IB137">
        <v>828.5</v>
      </c>
      <c r="IC137">
        <v>1.3</v>
      </c>
      <c r="ID137">
        <v>932.25</v>
      </c>
      <c r="IE137">
        <v>1.6</v>
      </c>
      <c r="IF137">
        <v>932.8</v>
      </c>
      <c r="IG137">
        <v>1.3448275862068966</v>
      </c>
      <c r="IH137">
        <v>900.53846153846155</v>
      </c>
      <c r="II137">
        <v>1.3275862068965518</v>
      </c>
      <c r="IJ137">
        <v>898.96153846153845</v>
      </c>
      <c r="IK137">
        <v>1.3275862068965518</v>
      </c>
      <c r="IL137">
        <v>898.96153846153845</v>
      </c>
      <c r="IM137">
        <v>2.2586206896551726</v>
      </c>
      <c r="IN137">
        <v>1233.5</v>
      </c>
      <c r="IS137">
        <v>6</v>
      </c>
      <c r="IT137">
        <v>2306</v>
      </c>
      <c r="IU137">
        <v>6</v>
      </c>
      <c r="IV137">
        <v>2306</v>
      </c>
      <c r="IW137">
        <v>0</v>
      </c>
      <c r="JC137">
        <v>0</v>
      </c>
      <c r="JE137">
        <v>3</v>
      </c>
      <c r="JF137">
        <v>2306</v>
      </c>
      <c r="JK137">
        <v>0</v>
      </c>
      <c r="JM137">
        <v>0</v>
      </c>
      <c r="JO137">
        <v>6</v>
      </c>
      <c r="JP137">
        <v>2356</v>
      </c>
      <c r="JU137">
        <v>6</v>
      </c>
      <c r="JV137">
        <v>2356</v>
      </c>
      <c r="JW137">
        <v>3</v>
      </c>
      <c r="JX137">
        <v>2356</v>
      </c>
      <c r="JY137">
        <v>3</v>
      </c>
      <c r="JZ137">
        <v>2331</v>
      </c>
      <c r="KE137">
        <v>0</v>
      </c>
      <c r="KG137">
        <v>0</v>
      </c>
      <c r="KI137">
        <v>5</v>
      </c>
      <c r="KJ137">
        <v>1201</v>
      </c>
      <c r="KO137">
        <v>5</v>
      </c>
      <c r="KP137">
        <v>1201</v>
      </c>
      <c r="KQ137">
        <v>2.5</v>
      </c>
      <c r="KR137">
        <v>1201</v>
      </c>
      <c r="KS137">
        <v>2.5</v>
      </c>
      <c r="KT137">
        <v>1201</v>
      </c>
      <c r="KU137">
        <v>2.8333333333333335</v>
      </c>
      <c r="KV137">
        <v>1954.3333333333333</v>
      </c>
      <c r="KW137">
        <v>2.2777777777777777</v>
      </c>
      <c r="KX137">
        <v>1254.9108910891089</v>
      </c>
      <c r="KY137" s="15">
        <f>Tabla2[[#This Row],[ROS_NUM_COR_COD_ROS_TG_NEG]]-Tabla2[[#This Row],[PAS_NUM_COR_COD_ROS_TG_NEG]]</f>
        <v>0.55555555555555536</v>
      </c>
      <c r="KZ137" s="15">
        <f>Tabla2[[#This Row],[ROS_DUR_COR_COD_ROS_TG_NEG]]-Tabla2[[#This Row],[PAS_DUR_COR_COD_ROS_TG_NEG]]</f>
        <v>468.70000000000005</v>
      </c>
      <c r="LA137" s="15">
        <f>Tabla2[[#This Row],[ROS_NUM_COR_COD_ROS_TG_NEU]]-Tabla2[[#This Row],[PAS_NUM_COR_COD_ROS_TG_NEU]]</f>
        <v>1.2000000000000002</v>
      </c>
      <c r="LB137" s="15">
        <f>Tabla2[[#This Row],[ROS_DUR_COR_COD_ROS_TG_NEU]]-Tabla2[[#This Row],[PAS_DUR_COR_COD_ROS_TG_NEU]]</f>
        <v>399.09523809523796</v>
      </c>
      <c r="LC137" s="15">
        <f>Tabla2[[#This Row],[ROS_NUM_COR_COD_ROS_TG_POS]]-Tabla2[[#This Row],[PAS_NUM_COR_COD_ROS_TG_POS]]</f>
        <v>0.16842105263157903</v>
      </c>
      <c r="LD137" s="15">
        <f>Tabla2[[#This Row],[ROS_DUR_COR_COD_ROS_TG_POS]]-Tabla2[[#This Row],[PAS_DUR_COR_COD_ROS_TG_POS]]</f>
        <v>-20.5</v>
      </c>
      <c r="LE137" s="15">
        <f>Tabla2[[#This Row],[ROS_NUM_COR_COD_ROS_TG_TOT]]-Tabla2[[#This Row],[PAS_NUM_COR_COD_ROS_TG_TOT]]</f>
        <v>0.63793103448275845</v>
      </c>
      <c r="LF137" s="15">
        <f>Tabla2[[#This Row],[ROS_DUR_COR_COD_ROS_TG_TOT]]-Tabla2[[#This Row],[PAS_DUR_COR_COD_ROS_TG_TOT]]</f>
        <v>303.96732026143798</v>
      </c>
      <c r="LG137" s="15">
        <f>Tabla2[[#This Row],[ROS_NUM_COR_COD_ESC_TG_NEG]]-Tabla2[[#This Row],[PAS_NUM_COR_COD_ESC_TG_NEG]]</f>
        <v>2.4666666666666668</v>
      </c>
      <c r="LH137" s="15">
        <f>Tabla2[[#This Row],[ROS_DUR_COR_COD_ESC_TG_NEG]]-Tabla2[[#This Row],[PAS_DUR_COR_COD_ESC_TG_NEG]]</f>
        <v>1008.4523809523811</v>
      </c>
      <c r="LI137" s="15">
        <f>Tabla2[[#This Row],[ROS_NUM_COR_COD_ESC_TG_NEU]]-Tabla2[[#This Row],[PAS_NUM_COR_COD_ESC_TG_NEU]]</f>
        <v>1.2421052631578946</v>
      </c>
      <c r="LJ137" s="15">
        <f>Tabla2[[#This Row],[ROS_NUM_COR_COD_ESC_TG_NEG]]-Tabla2[[#This Row],[PAS_NUM_COR_COD_ESC_TG_NEG]]</f>
        <v>2.4666666666666668</v>
      </c>
      <c r="LK137" s="15">
        <f>Tabla2[[#This Row],[ROS_NUM_COR_COD_ESC_TG_POS]]-Tabla2[[#This Row],[PAS_NUM_COR_COD_ESC_TG_POS]]</f>
        <v>2.2999999999999998</v>
      </c>
      <c r="LL137" s="15">
        <f>Tabla2[[#This Row],[ROS_DUR_COR_COD_ESC_TG_POS]]-Tabla2[[#This Row],[PAS_DUR_COR_COD_ESC_TG_POS]]</f>
        <v>734.142857142857</v>
      </c>
      <c r="LM137" s="15">
        <f>Tabla2[[#This Row],[ROS_NUM_COR_COD_ESC_TG_TOT]]-Tabla2[[#This Row],[PAS_NUM_COR_COD_ESC_TG_TOT]]</f>
        <v>1.9827586206896552</v>
      </c>
      <c r="LN137" s="15">
        <f>Tabla2[[#This Row],[ROS_DUR_COR_COD_ESC_TG_TOT]]-Tabla2[[#This Row],[PAS_DUR_COR_COD_ESC_TG_TOT]]</f>
        <v>688.05263157894728</v>
      </c>
      <c r="LO137" s="15">
        <f>Tabla2[[#This Row],[PAS_NUM_COR_COD_ROS_TG_NEG]]-Tabla2[[#This Row],[ESC_NUM_COR_COD_ROS_TG_NEG]]</f>
        <v>-2.8</v>
      </c>
      <c r="LP137" s="15">
        <f>Tabla2[[#This Row],[PAS_DUR_COR_COD_ROS_TG_NEG]]-Tabla2[[#This Row],[ESC_DUR_COR_COD_ROS_TG_NEG]]</f>
        <v>-1030.55</v>
      </c>
      <c r="LQ137" s="15">
        <f>Tabla2[[#This Row],[PAS_NUM_COR_COD_ROS_TG_NEU]]-Tabla2[[#This Row],[ESC_NUM_COR_COD_ROS_TG_NEU]]</f>
        <v>-1.6</v>
      </c>
      <c r="LR137" s="15">
        <f>Tabla2[[#This Row],[PAS_DUR_COR_COD_ROS_TG_NEU]]-Tabla2[[#This Row],[ESC_DUR_COR_COD_ROS_TG_NEU]]</f>
        <v>-377.04166666666663</v>
      </c>
      <c r="LS137" s="15">
        <f>Tabla2[[#This Row],[PAS_NUM_COR_COD_ROS_TG_POS]]-Tabla2[[#This Row],[ESC_NUM_COR_COD_ROS_TG_POS]]</f>
        <v>-0.47953216374269014</v>
      </c>
      <c r="LT137" s="15">
        <f>Tabla2[[#This Row],[PAS_DUR_COR_COD_ROS_TG_POS]]-Tabla2[[#This Row],[ESC_DUR_COR_COD_ROS_TG_POS]]</f>
        <v>-460.75</v>
      </c>
      <c r="LU137" s="15">
        <f>Tabla2[[#This Row],[PAS_NUM_COR_COD_ROS_TG_TOT]]-Tabla2[[#This Row],[ESC_NUM_COR_COD_ROS_TG_TOT]]</f>
        <v>-1.6724137931034484</v>
      </c>
      <c r="LV137" s="15">
        <f>Tabla2[[#This Row],[PAS_DUR_COR_COD_ROS_TG_TOT]]-Tabla2[[#This Row],[ESC_DUR_COR_COD_ROS_TG_TOT]]</f>
        <v>-648.05555555555554</v>
      </c>
      <c r="LW137" s="15">
        <f>Tabla2[[#This Row],[PAS_NUM_COR_COD_ESC_TG_NEG]]-Tabla2[[#This Row],[ESC_NUM_COR_COD_ESC_TG_NEG]]</f>
        <v>-0.19999999999999996</v>
      </c>
      <c r="LX137" s="15">
        <f>Tabla2[[#This Row],[PAS_DUR_COR_COD_ESC_TG_NEG]]-Tabla2[[#This Row],[ESC_DUR_COR_COD_ESC_TG_NEG]]</f>
        <v>-369.78571428571433</v>
      </c>
      <c r="LY137" s="15">
        <f>Tabla2[[#This Row],[PAS_NUM_COR_COD_ESC_TG_NEU]]-Tabla2[[#This Row],[ESC_NUM_COR_COD_ESC_TG_NEU]]</f>
        <v>-1.7421052631578946</v>
      </c>
      <c r="LZ137" s="15">
        <f>Tabla2[[#This Row],[PAS_DUR_COR_COD_ESC_TG_NEU]]-Tabla2[[#This Row],[ESC_DUR_COR_COD_ESC_TG_NEU]]</f>
        <v>-223.57142857142867</v>
      </c>
      <c r="MA137" s="15">
        <f>Tabla2[[#This Row],[PAS_NUM_COR_COD_ESC_TG_POS]]-Tabla2[[#This Row],[ESC_NUM_COR_COD_ESC_TG_POS]]</f>
        <v>-3.1111111111111107</v>
      </c>
      <c r="MB137" s="15">
        <f>Tabla2[[#This Row],[PAS_DUR_COR_COD_ESC_TG_POS]]-Tabla2[[#This Row],[ESC_DUR_COR_COD_ESC_TG_POS]]</f>
        <v>-990.142857142857</v>
      </c>
      <c r="MC137" s="15">
        <f>Tabla2[[#This Row],[PAS_NUM_COR_COD_ESC_TG_TOT]]-Tabla2[[#This Row],[ESC_NUM_COR_COD_ESC_TG_TOT]]</f>
        <v>-1.6379310344827589</v>
      </c>
      <c r="MD137" s="15">
        <f>Tabla2[[#This Row],[PAS_DUR_COR_COD_ESC_TG_TOT]]-Tabla2[[#This Row],[ESC_DUR_COR_COD_ESC_TG_TOT]]</f>
        <v>-571.55555555555566</v>
      </c>
      <c r="ME137" s="42">
        <f>Tabla25[[#This Row],[PAS_NUM_COR_COD_ROS_TG_NEG]]-Tabla25[[#This Row],[PAS_NUM_COR_COD_ESC_TG_NEG]]</f>
        <v>0.8</v>
      </c>
      <c r="MF137" s="42">
        <f>Tabla25[[#This Row],[PAS_NUM_COR_COD_ROS_TG_NEU]]-Tabla25[[#This Row],[PAS_NUM_COR_COD_ESC_TG_NEU]]</f>
        <v>0.84210526315789469</v>
      </c>
      <c r="MG137" s="42">
        <f>Tabla25[[#This Row],[PAS_NUM_COR_COD_ROS_TG_POS]]-Tabla25[[#This Row],[PAS_NUM_COR_COD_ESC_TG_POS]]</f>
        <v>0.63157894736842102</v>
      </c>
      <c r="MH137" s="42">
        <f>Tabla25[[#This Row],[PAS_NUM_COR_COD_ROS_TG_TOT]]-Tabla25[[#This Row],[PAS_NUM_COR_COD_ESC_TG_TOT]]</f>
        <v>0.7586206896551726</v>
      </c>
      <c r="MI137" s="42">
        <f>Tabla25[[#This Row],[PAS_DUR_COR_COD_ROS_TG_NEG]]-Tabla25[[#This Row],[PAS_DUR_COR_COD_ESC_TG_NEG]]</f>
        <v>176.98571428571438</v>
      </c>
      <c r="MJ137" s="42">
        <f>Tabla25[[#This Row],[PAS_DUR_COR_COD_ROS_TG_NEU]]-Tabla25[[#This Row],[PAS_DUR_COR_COD_ESC_TG_NEU]]</f>
        <v>64.333333333333371</v>
      </c>
      <c r="MK137" s="42">
        <f>Tabla25[[#This Row],[PAS_DUR_COR_COD_ROS_TG_POS]]-Tabla25[[#This Row],[PAS_DUR_COR_COD_ESC_TG_POS]]</f>
        <v>370.21428571428567</v>
      </c>
      <c r="ML137" s="42">
        <f>Tabla25[[#This Row],[PAS_DUR_COR_COD_ROS_TG_TOT]]-Tabla25[[#This Row],[PAS_DUR_COR_COD_ESC_TG_TOT]]</f>
        <v>206.44444444444446</v>
      </c>
      <c r="MM137" s="44">
        <f>Tabla25[[#This Row],[ESC_NUM_COR_COD_ROS_TG_NEG]]-Tabla25[[#This Row],[ESC_NUM_COR_COD_ESC_TG_NEG]]</f>
        <v>3.4</v>
      </c>
      <c r="MN137" s="44">
        <f>Tabla25[[#This Row],[ESC_NUM_COR_COD_ROS_TG_NEU]]-Tabla25[[#This Row],[ESC_NUM_COR_COD_ESC_TG_NEU]]</f>
        <v>0.70000000000000018</v>
      </c>
      <c r="MO137" s="44">
        <f>Tabla25[[#This Row],[ESC_NUM_COR_COD_ROS_TG_POS]]-Tabla25[[#This Row],[ESC_NUM_COR_COD_ESC_TG_POS]]</f>
        <v>-1.9999999999999996</v>
      </c>
      <c r="MP137" s="44">
        <f>Tabla25[[#This Row],[ESC_NUM_COR_COD_ROS_TG_TOT]]-Tabla25[[#This Row],[ESC_NUM_COR_COD_ESC_TG_TOT]]</f>
        <v>0.7931034482758621</v>
      </c>
      <c r="MQ137" s="44">
        <f>Tabla25[[#This Row],[ESC_DUR_COR_COD_ROS_TG_NEG]]-Tabla25[[#This Row],[ESC_DUR_COR_COD_ESC_TG_NEG]]</f>
        <v>837.75</v>
      </c>
      <c r="MR137" s="44">
        <f>Tabla25[[#This Row],[ESC_DUR_COR_COD_ROS_TG_NEU]]-Tabla25[[#This Row],[ESC_DUR_COR_COD_ESC_TG_NEU]]</f>
        <v>217.80357142857133</v>
      </c>
      <c r="MS137" s="44">
        <f>Tabla25[[#This Row],[ESC_DUR_COR_COD_ROS_TG_POS]]-Tabla25[[#This Row],[ESC_DUR_COR_COD_ESC_TG_POS]]</f>
        <v>-159.17857142857133</v>
      </c>
      <c r="MT137" s="44">
        <f>Tabla25[[#This Row],[ESC_DUR_COR_COD_ROS_TG_TOT]]-Tabla25[[#This Row],[ESC_DUR_COR_COD_ESC_TG_TOT]]</f>
        <v>282.94444444444434</v>
      </c>
      <c r="MU137" s="47">
        <f>Tabla25[[#This Row],[ROS_NUM_COR_COD_ROS_TG_NEG]]-Tabla25[[#This Row],[ROS_NUM_COR_COD_ESC_TG_NEG]]</f>
        <v>-1.1111111111111112</v>
      </c>
      <c r="MV137" s="47">
        <f>Tabla25[[#This Row],[ROS_NUM_COR_COD_ROS_TG_NEU]]-Tabla25[[#This Row],[ROS_NUM_COR_COD_ESC_TG_NEU]]</f>
        <v>0.80000000000000027</v>
      </c>
      <c r="MW137" s="47">
        <f>Tabla25[[#This Row],[ROS_NUM_COR_COD_ROS_TG_POS]]-Tabla25[[#This Row],[ROS_NUM_COR_COD_ESC_TG_POS]]</f>
        <v>-1.4999999999999998</v>
      </c>
      <c r="MX137" s="47">
        <f>Tabla25[[#This Row],[ROS_NUM_COR_COD_ROS_TG_TOT]]-Tabla25[[#This Row],[ROS_NUM_COR_COD_ESC_TG_TOT]]</f>
        <v>-0.5862068965517242</v>
      </c>
      <c r="MY137" s="47">
        <f>Tabla25[[#This Row],[ROS_DUR_COR_COD_ROS_TG_NEG]]-Tabla25[[#This Row],[ROS_DUR_COR_COD_ESC_TG_NEG]]</f>
        <v>-362.76666666666665</v>
      </c>
      <c r="MZ137" s="47">
        <f>Tabla25[[#This Row],[ROS_DUR_COR_COD_ROS_TG_NEU]]-Tabla25[[#This Row],[ROS_DUR_COR_COD_ESC_TG_NEU]]</f>
        <v>157.59523809523807</v>
      </c>
      <c r="NA137" s="47">
        <f>Tabla25[[#This Row],[ROS_DUR_COR_COD_ROS_TG_POS]]-Tabla25[[#This Row],[ROS_DUR_COR_COD_ESC_TG_POS]]</f>
        <v>-384.42857142857133</v>
      </c>
      <c r="NB137" s="47">
        <f>Tabla25[[#This Row],[ROS_DUR_COR_COD_ROS_TG_TOT]]-Tabla25[[#This Row],[ROS_DUR_COR_COD_ESC_TG_TOT]]</f>
        <v>-177.64086687306485</v>
      </c>
      <c r="NC137">
        <v>333.6</v>
      </c>
      <c r="ND137">
        <v>321.14285714285717</v>
      </c>
      <c r="NE137">
        <v>244.8</v>
      </c>
      <c r="NF137">
        <v>302.35294117647061</v>
      </c>
      <c r="NG137">
        <v>291.16666666666669</v>
      </c>
      <c r="NH137">
        <v>244.5</v>
      </c>
      <c r="NI137">
        <v>319.14285714285717</v>
      </c>
      <c r="NJ137">
        <v>286.73684210526318</v>
      </c>
      <c r="NK137">
        <v>325</v>
      </c>
      <c r="NL137">
        <v>301.875</v>
      </c>
      <c r="NM137">
        <v>311</v>
      </c>
      <c r="NN137">
        <v>312.95</v>
      </c>
      <c r="NO137">
        <v>311.75</v>
      </c>
      <c r="NP137">
        <v>290.28571428571428</v>
      </c>
      <c r="NQ137">
        <v>278.42857142857144</v>
      </c>
      <c r="NR137">
        <v>290.44444444444446</v>
      </c>
      <c r="NS137">
        <v>252.2</v>
      </c>
      <c r="NT137">
        <v>245.66666666666666</v>
      </c>
      <c r="NU137">
        <v>272</v>
      </c>
      <c r="NV137">
        <v>255.88888888888889</v>
      </c>
      <c r="NW137">
        <v>219</v>
      </c>
      <c r="NX137">
        <v>180.83333333333334</v>
      </c>
      <c r="NY137">
        <v>199</v>
      </c>
      <c r="NZ137">
        <v>200.55</v>
      </c>
      <c r="OA137" s="15">
        <f>Tabla2[[#This Row],[ROS_1DU_COR_COD_ROS_TG_NEG]]-Tabla2[[#This Row],[PAS_1DU_COR_COD_ROS_TG_NEG]]</f>
        <v>81.400000000000034</v>
      </c>
      <c r="OB137" s="15">
        <f>Tabla2[[#This Row],[ROS_1DU_COR_COD_ROS_TG_NEU]]-Tabla2[[#This Row],[PAS_1DU_COR_COD_ROS_TG_NEU]]</f>
        <v>75.47619047619051</v>
      </c>
      <c r="OC137" s="15">
        <f>Tabla2[[#This Row],[ROS_1DU_COR_COD_ROS_TG_POS]]-Tabla2[[#This Row],[PAS_1DU_COR_COD_ROS_TG_POS]]</f>
        <v>-27.199999999999989</v>
      </c>
      <c r="OD137" s="15">
        <f>Tabla2[[#This Row],[ROS_1DU_COR_COD_ROS_TG_TOT]]-Tabla2[[#This Row],[PAS_1DU_COR_COD_ROS_TG_TOT]]</f>
        <v>46.464052287581723</v>
      </c>
      <c r="OE137" s="15">
        <f>Tabla2[[#This Row],[ROS_1DU_COR_COD_ESC_TG_NEG]]-Tabla2[[#This Row],[PAS_1DU_COR_COD_ESC_TG_NEG]]</f>
        <v>72.166666666666686</v>
      </c>
      <c r="OF137" s="15">
        <f>Tabla2[[#This Row],[ROS_1DU_COR_COD_ESC_TG_NEU]]-Tabla2[[#This Row],[PAS_1DU_COR_COD_ESC_TG_NEU]]</f>
        <v>63.666666666666657</v>
      </c>
      <c r="OG137" s="15">
        <f>Tabla2[[#This Row],[ROS_1DU_COR_COD_ESC_TG_POS]]-Tabla2[[#This Row],[PAS_1DU_COR_COD_ESC_TG_POS]]</f>
        <v>120.14285714285717</v>
      </c>
      <c r="OH137" s="15">
        <f>Tabla2[[#This Row],[ROS_1DU_COR_COD_ESC_TG_TOT]]-Tabla2[[#This Row],[PAS_1DU_COR_COD_ESC_TG_TOT]]</f>
        <v>86.186842105263167</v>
      </c>
      <c r="OI137" s="15">
        <f>Tabla2[[#This Row],[PAS_1DU_COR_COD_ROS_TG_NEG]]-Tabla2[[#This Row],[ESC_1DU_COR_COD_ROS_TG_NEG]]</f>
        <v>-72.800000000000011</v>
      </c>
      <c r="OJ137" s="15">
        <f>Tabla2[[#This Row],[PAS_1DU_COR_COD_ROS_TG_NEU]]-Tabla2[[#This Row],[ESC_1DU_COR_COD_ROS_TG_NEU]]</f>
        <v>-56.208333333333343</v>
      </c>
      <c r="OK137" s="15">
        <f>Tabla2[[#This Row],[PAS_1DU_COR_COD_ROS_TG_POS]]-Tabla2[[#This Row],[ESC_1DU_COR_COD_ROS_TG_POS]]</f>
        <v>-39</v>
      </c>
      <c r="OL137" s="15">
        <f>Tabla2[[#This Row],[PAS_1DU_COR_COD_ROS_TG_TOT]]-Tabla2[[#This Row],[ESC_1DU_COR_COD_ROS_TG_TOT]]</f>
        <v>-57.061111111111103</v>
      </c>
      <c r="OM137" s="15">
        <f>Tabla2[[#This Row],[PAS_1DU_COR_COD_ESC_TG_NEG]]-Tabla2[[#This Row],[ESC_1DU_COR_COD_ESC_TG_NEG]]</f>
        <v>-92.75</v>
      </c>
      <c r="ON137" s="15">
        <f>Tabla2[[#This Row],[PAS_1DU_COR_COD_ESC_TG_NEU]]-Tabla2[[#This Row],[ESC_1DU_COR_COD_ESC_TG_NEU]]</f>
        <v>-109.45238095238093</v>
      </c>
      <c r="OO137" s="15">
        <f>Tabla2[[#This Row],[PAS_1DU_COR_COD_ESC_TG_POS]]-Tabla2[[#This Row],[ESC_1DU_COR_COD_ESC_TG_POS]]</f>
        <v>-79.428571428571445</v>
      </c>
      <c r="OP137" s="15">
        <f>Tabla2[[#This Row],[PAS_1DU_COR_COD_ESC_TG_TOT]]-Tabla2[[#This Row],[ESC_1DU_COR_COD_ESC_TG_TOT]]</f>
        <v>-89.894444444444446</v>
      </c>
      <c r="OQ137" s="61">
        <v>42.433333333333337</v>
      </c>
      <c r="OR137" s="62">
        <v>76.642857142857167</v>
      </c>
      <c r="OS137" s="62">
        <v>-74.342857142857156</v>
      </c>
      <c r="OT137" s="62">
        <v>15.616099071207429</v>
      </c>
      <c r="OU137" s="62">
        <v>13.25</v>
      </c>
      <c r="OV137" s="62">
        <v>11.589285714285722</v>
      </c>
      <c r="OW137" s="62">
        <v>32.571428571428555</v>
      </c>
      <c r="OX137" s="62">
        <v>22.505555555555532</v>
      </c>
      <c r="OY137" s="62">
        <v>33.199999999999989</v>
      </c>
      <c r="OZ137" s="62">
        <v>64.833333333333314</v>
      </c>
      <c r="PA137" s="62">
        <v>73</v>
      </c>
      <c r="PB137" s="62">
        <v>55.338888888888874</v>
      </c>
    </row>
    <row r="138" spans="1:418" x14ac:dyDescent="0.3">
      <c r="A138" s="4" t="s">
        <v>136</v>
      </c>
      <c r="B138" s="2">
        <v>40</v>
      </c>
      <c r="C138" s="2">
        <v>2</v>
      </c>
      <c r="D138" s="2">
        <v>48</v>
      </c>
      <c r="E138">
        <v>0.75</v>
      </c>
      <c r="F138">
        <v>1034.75</v>
      </c>
      <c r="G138">
        <v>1</v>
      </c>
      <c r="H138">
        <v>645.5</v>
      </c>
      <c r="I138">
        <v>0.94736842105263153</v>
      </c>
      <c r="J138">
        <v>372.11111111111109</v>
      </c>
      <c r="K138">
        <v>0.89655172413793105</v>
      </c>
      <c r="L138">
        <v>602.47619047619048</v>
      </c>
      <c r="M138">
        <v>0.65</v>
      </c>
      <c r="N138">
        <v>623.6</v>
      </c>
      <c r="O138">
        <v>0.78947368421052633</v>
      </c>
      <c r="P138">
        <v>472.88888888888891</v>
      </c>
      <c r="Q138">
        <v>0.84210526315789469</v>
      </c>
      <c r="R138">
        <v>747.83333333333337</v>
      </c>
      <c r="S138">
        <v>0.75862068965517238</v>
      </c>
      <c r="T138">
        <v>593.04999999999995</v>
      </c>
      <c r="U138">
        <v>0.82758620689655171</v>
      </c>
      <c r="V138">
        <v>597.8780487804878</v>
      </c>
      <c r="W138">
        <v>0.3</v>
      </c>
      <c r="X138">
        <v>376</v>
      </c>
      <c r="Y138">
        <v>0.52631578947368418</v>
      </c>
      <c r="Z138">
        <v>449.33333333333331</v>
      </c>
      <c r="AA138">
        <v>0.52631578947368418</v>
      </c>
      <c r="AB138">
        <v>473.5</v>
      </c>
      <c r="AC138">
        <v>0.44827586206896552</v>
      </c>
      <c r="AD138">
        <v>440.0625</v>
      </c>
      <c r="AE138">
        <v>0.44827586206896552</v>
      </c>
      <c r="AF138">
        <v>440.0625</v>
      </c>
      <c r="AG138">
        <v>0.70114942528735635</v>
      </c>
      <c r="AH138">
        <v>553.57894736842104</v>
      </c>
      <c r="AK138">
        <v>6</v>
      </c>
      <c r="AL138">
        <v>1876</v>
      </c>
      <c r="AM138">
        <v>0</v>
      </c>
      <c r="AO138">
        <v>3</v>
      </c>
      <c r="AP138">
        <v>1876</v>
      </c>
      <c r="AS138">
        <v>1</v>
      </c>
      <c r="AT138">
        <v>85</v>
      </c>
      <c r="AU138">
        <v>2</v>
      </c>
      <c r="AV138">
        <v>769</v>
      </c>
      <c r="AW138">
        <v>1.5</v>
      </c>
      <c r="AX138">
        <v>427</v>
      </c>
      <c r="AY138">
        <v>2.25</v>
      </c>
      <c r="AZ138">
        <v>910</v>
      </c>
      <c r="BC138">
        <v>1</v>
      </c>
      <c r="BD138">
        <v>163</v>
      </c>
      <c r="BE138">
        <v>0</v>
      </c>
      <c r="BG138">
        <v>0.5</v>
      </c>
      <c r="BH138">
        <v>163</v>
      </c>
      <c r="BI138">
        <v>0.5</v>
      </c>
      <c r="BJ138">
        <v>163</v>
      </c>
      <c r="BK138">
        <v>1.6666666666666667</v>
      </c>
      <c r="BL138">
        <v>723.25</v>
      </c>
      <c r="BM138">
        <v>0.73333333333333328</v>
      </c>
      <c r="BN138">
        <v>564.70491803278685</v>
      </c>
      <c r="BO138">
        <v>4.75</v>
      </c>
      <c r="BP138">
        <v>1453.5</v>
      </c>
      <c r="BQ138">
        <v>5</v>
      </c>
      <c r="BR138">
        <v>1457.6</v>
      </c>
      <c r="BS138">
        <v>5.25</v>
      </c>
      <c r="BT138">
        <v>1448.25</v>
      </c>
      <c r="BU138">
        <v>5</v>
      </c>
      <c r="BV138">
        <v>1453.4615384615386</v>
      </c>
      <c r="BW138">
        <v>5.333333333333333</v>
      </c>
      <c r="BX138">
        <v>1636.6666666666667</v>
      </c>
      <c r="BY138">
        <v>6</v>
      </c>
      <c r="BZ138">
        <v>2050.5</v>
      </c>
      <c r="CA138">
        <v>4.8</v>
      </c>
      <c r="CB138">
        <v>1798.75</v>
      </c>
      <c r="CC138">
        <v>5.2</v>
      </c>
      <c r="CD138">
        <v>1800.6666666666667</v>
      </c>
      <c r="CE138">
        <v>5.0869565217391308</v>
      </c>
      <c r="CF138">
        <v>1595.5</v>
      </c>
      <c r="CG138">
        <v>1.75</v>
      </c>
      <c r="CH138">
        <v>692</v>
      </c>
      <c r="CI138">
        <v>3</v>
      </c>
      <c r="CJ138">
        <v>693.8</v>
      </c>
      <c r="CK138">
        <v>2.5</v>
      </c>
      <c r="CL138">
        <v>564.5</v>
      </c>
      <c r="CM138">
        <v>2.4615384615384617</v>
      </c>
      <c r="CN138">
        <v>650.25</v>
      </c>
      <c r="CO138">
        <v>1.3333333333333333</v>
      </c>
      <c r="CP138">
        <v>279</v>
      </c>
      <c r="CQ138">
        <v>1</v>
      </c>
      <c r="CR138">
        <v>226</v>
      </c>
      <c r="CS138">
        <v>3.2</v>
      </c>
      <c r="CT138">
        <v>789</v>
      </c>
      <c r="CU138">
        <v>2.2000000000000002</v>
      </c>
      <c r="CV138">
        <v>523.4</v>
      </c>
      <c r="CW138">
        <v>2.347826086956522</v>
      </c>
      <c r="CX138">
        <v>592.59090909090912</v>
      </c>
      <c r="CY138">
        <v>3.7173913043478262</v>
      </c>
      <c r="CZ138">
        <v>1094.0454545454545</v>
      </c>
      <c r="DA138">
        <v>2</v>
      </c>
      <c r="DB138">
        <v>753.66666666666663</v>
      </c>
      <c r="DC138">
        <v>2</v>
      </c>
      <c r="DD138">
        <v>643.75</v>
      </c>
      <c r="DE138">
        <v>3</v>
      </c>
      <c r="DF138">
        <v>740.5</v>
      </c>
      <c r="DG138">
        <v>2.3076923076923075</v>
      </c>
      <c r="DH138">
        <v>708.90909090909088</v>
      </c>
      <c r="DI138">
        <v>2.3333333333333335</v>
      </c>
      <c r="DJ138">
        <v>700.66666666666663</v>
      </c>
      <c r="DK138">
        <v>2</v>
      </c>
      <c r="DL138">
        <v>718</v>
      </c>
      <c r="DM138">
        <v>2.6</v>
      </c>
      <c r="DN138">
        <v>691.6</v>
      </c>
      <c r="DO138">
        <v>2.4</v>
      </c>
      <c r="DP138">
        <v>699.6</v>
      </c>
      <c r="DQ138">
        <v>2.347826086956522</v>
      </c>
      <c r="DR138">
        <v>704.47619047619048</v>
      </c>
      <c r="DS138">
        <v>2.347826086956522</v>
      </c>
      <c r="DT138">
        <v>704.47619047619048</v>
      </c>
      <c r="DU138">
        <v>3.2608695652173911</v>
      </c>
      <c r="DV138">
        <v>968.18461538461543</v>
      </c>
      <c r="DW138">
        <v>3.1666666666666665</v>
      </c>
      <c r="DX138">
        <v>729.33333333333337</v>
      </c>
      <c r="DY138">
        <v>4.2</v>
      </c>
      <c r="DZ138">
        <v>1117</v>
      </c>
      <c r="EA138">
        <v>3.5</v>
      </c>
      <c r="EB138">
        <v>828.5</v>
      </c>
      <c r="EC138">
        <v>3.5882352941176472</v>
      </c>
      <c r="ED138">
        <v>878.35294117647061</v>
      </c>
      <c r="EE138">
        <v>4.2857142857142856</v>
      </c>
      <c r="EF138">
        <v>1157.5714285714287</v>
      </c>
      <c r="EG138">
        <v>4.875</v>
      </c>
      <c r="EH138">
        <v>1336.5</v>
      </c>
      <c r="EI138">
        <v>3</v>
      </c>
      <c r="EJ138">
        <v>759.2</v>
      </c>
      <c r="EK138">
        <v>4.2</v>
      </c>
      <c r="EL138">
        <v>1129.55</v>
      </c>
      <c r="EM138">
        <v>3.9189189189189189</v>
      </c>
      <c r="EN138">
        <v>1014.1351351351351</v>
      </c>
      <c r="EO138">
        <v>3</v>
      </c>
      <c r="EP138">
        <v>1004.4</v>
      </c>
      <c r="EQ138">
        <v>3.8</v>
      </c>
      <c r="ER138">
        <v>1098.75</v>
      </c>
      <c r="ES138">
        <v>4</v>
      </c>
      <c r="ET138">
        <v>1006</v>
      </c>
      <c r="EU138">
        <v>3.5882352941176472</v>
      </c>
      <c r="EV138">
        <v>1030.2</v>
      </c>
      <c r="EW138">
        <v>3.4285714285714284</v>
      </c>
      <c r="EX138">
        <v>834.71428571428567</v>
      </c>
      <c r="EY138">
        <v>2.75</v>
      </c>
      <c r="EZ138">
        <v>712.42857142857144</v>
      </c>
      <c r="FA138">
        <v>4.2</v>
      </c>
      <c r="FB138">
        <v>1015.6</v>
      </c>
      <c r="FC138">
        <v>3.35</v>
      </c>
      <c r="FD138">
        <v>837.26315789473688</v>
      </c>
      <c r="FE138">
        <v>3.4594594594594597</v>
      </c>
      <c r="FF138">
        <v>922.38235294117646</v>
      </c>
      <c r="FG138">
        <v>3.689189189189189</v>
      </c>
      <c r="FH138">
        <v>970.19718309859149</v>
      </c>
      <c r="FI138">
        <v>7.166666666666667</v>
      </c>
      <c r="FJ138">
        <v>2084.3333333333335</v>
      </c>
      <c r="FK138">
        <v>5.6</v>
      </c>
      <c r="FL138">
        <v>1562.4</v>
      </c>
      <c r="FM138">
        <v>4</v>
      </c>
      <c r="FN138">
        <v>1068.1666666666667</v>
      </c>
      <c r="FO138">
        <v>5.5882352941176467</v>
      </c>
      <c r="FP138">
        <v>1572.1764705882354</v>
      </c>
      <c r="FQ138">
        <v>6.7142857142857144</v>
      </c>
      <c r="FR138">
        <v>2072.8571428571427</v>
      </c>
      <c r="FS138">
        <v>6.25</v>
      </c>
      <c r="FT138">
        <v>1921.25</v>
      </c>
      <c r="FU138">
        <v>5.4</v>
      </c>
      <c r="FV138">
        <v>1625.2</v>
      </c>
      <c r="FW138">
        <v>6.2</v>
      </c>
      <c r="FX138">
        <v>1900.3</v>
      </c>
      <c r="FY138">
        <v>5.9189189189189193</v>
      </c>
      <c r="FZ138">
        <v>1749.5405405405406</v>
      </c>
      <c r="GA138">
        <v>5.9189189189189193</v>
      </c>
      <c r="GB138">
        <v>1749.5405405405406</v>
      </c>
      <c r="GC138">
        <v>4.4324324324324325</v>
      </c>
      <c r="GD138">
        <v>1237.1944444444443</v>
      </c>
      <c r="GE138">
        <v>3.9833333333333334</v>
      </c>
      <c r="GF138">
        <v>1136.121387283237</v>
      </c>
      <c r="GG138">
        <v>3.2857142857142856</v>
      </c>
      <c r="GH138">
        <v>1725.5</v>
      </c>
      <c r="GI138">
        <v>2.2857142857142856</v>
      </c>
      <c r="GJ138">
        <v>823.2</v>
      </c>
      <c r="GK138">
        <v>3.2</v>
      </c>
      <c r="GL138">
        <v>2144</v>
      </c>
      <c r="GM138">
        <v>2.8947368421052633</v>
      </c>
      <c r="GN138">
        <v>1391.4545454545455</v>
      </c>
      <c r="GO138">
        <v>3.2</v>
      </c>
      <c r="GP138">
        <v>1328</v>
      </c>
      <c r="GQ138">
        <v>1.6666666666666667</v>
      </c>
      <c r="GR138">
        <v>1910</v>
      </c>
      <c r="GS138">
        <v>3.5714285714285716</v>
      </c>
      <c r="GT138">
        <v>1342</v>
      </c>
      <c r="GU138">
        <v>2.8333333333333335</v>
      </c>
      <c r="GV138">
        <v>1400.4444444444443</v>
      </c>
      <c r="GW138">
        <v>2.8648648648648649</v>
      </c>
      <c r="GX138">
        <v>1395.5</v>
      </c>
      <c r="GY138">
        <v>2.2857142857142856</v>
      </c>
      <c r="GZ138">
        <v>963.5</v>
      </c>
      <c r="HA138">
        <v>2.8571428571428572</v>
      </c>
      <c r="HB138">
        <v>1390.5</v>
      </c>
      <c r="HC138">
        <v>3.2</v>
      </c>
      <c r="HD138">
        <v>1552</v>
      </c>
      <c r="HE138">
        <v>2.736842105263158</v>
      </c>
      <c r="HF138">
        <v>1279.2727272727273</v>
      </c>
      <c r="HG138">
        <v>2.6</v>
      </c>
      <c r="HH138">
        <v>1112</v>
      </c>
      <c r="HI138">
        <v>3.6666666666666665</v>
      </c>
      <c r="HJ138">
        <v>1478.5</v>
      </c>
      <c r="HK138">
        <v>2.5714285714285716</v>
      </c>
      <c r="HL138">
        <v>1201.5</v>
      </c>
      <c r="HM138">
        <v>2.9444444444444446</v>
      </c>
      <c r="HN138">
        <v>1277.8181818181818</v>
      </c>
      <c r="HO138">
        <v>2.8378378378378377</v>
      </c>
      <c r="HP138">
        <v>1278.5454545454545</v>
      </c>
      <c r="HQ138">
        <v>2.8513513513513513</v>
      </c>
      <c r="HR138">
        <v>1334.2380952380952</v>
      </c>
      <c r="HS138">
        <v>0.7142857142857143</v>
      </c>
      <c r="HT138">
        <v>332</v>
      </c>
      <c r="HU138">
        <v>1</v>
      </c>
      <c r="HV138">
        <v>421</v>
      </c>
      <c r="HW138">
        <v>0.2</v>
      </c>
      <c r="HX138">
        <v>210</v>
      </c>
      <c r="HY138">
        <v>0.68421052631578949</v>
      </c>
      <c r="HZ138">
        <v>365.42857142857144</v>
      </c>
      <c r="IA138">
        <v>0.8</v>
      </c>
      <c r="IB138">
        <v>483.5</v>
      </c>
      <c r="IC138">
        <v>2.1666666666666665</v>
      </c>
      <c r="ID138">
        <v>688</v>
      </c>
      <c r="IE138">
        <v>1.1428571428571428</v>
      </c>
      <c r="IF138">
        <v>564</v>
      </c>
      <c r="IG138">
        <v>1.3888888888888888</v>
      </c>
      <c r="IH138">
        <v>601.22222222222217</v>
      </c>
      <c r="II138">
        <v>1.027027027027027</v>
      </c>
      <c r="IJ138">
        <v>498.0625</v>
      </c>
      <c r="IK138">
        <v>1.027027027027027</v>
      </c>
      <c r="IL138">
        <v>498.0625</v>
      </c>
      <c r="IM138">
        <v>2.2432432432432434</v>
      </c>
      <c r="IN138">
        <v>1103.5689655172414</v>
      </c>
      <c r="IO138">
        <v>0</v>
      </c>
      <c r="IQ138">
        <v>3.6666666666666665</v>
      </c>
      <c r="IR138">
        <v>1335.5</v>
      </c>
      <c r="IS138">
        <v>3.6</v>
      </c>
      <c r="IT138">
        <v>1805.3333333333333</v>
      </c>
      <c r="IU138">
        <v>2.6363636363636362</v>
      </c>
      <c r="IV138">
        <v>1617.4</v>
      </c>
      <c r="IW138">
        <v>4.4000000000000004</v>
      </c>
      <c r="IX138">
        <v>1451.75</v>
      </c>
      <c r="IY138">
        <v>3.25</v>
      </c>
      <c r="IZ138">
        <v>1160.6666666666667</v>
      </c>
      <c r="JA138">
        <v>2.3333333333333335</v>
      </c>
      <c r="JB138">
        <v>2169</v>
      </c>
      <c r="JC138">
        <v>3.5</v>
      </c>
      <c r="JD138">
        <v>1432.25</v>
      </c>
      <c r="JE138">
        <v>3.0869565217391304</v>
      </c>
      <c r="JF138">
        <v>1503.4615384615386</v>
      </c>
      <c r="JG138">
        <v>3</v>
      </c>
      <c r="JH138">
        <v>764.33333333333337</v>
      </c>
      <c r="JI138">
        <v>0</v>
      </c>
      <c r="JK138">
        <v>1.4</v>
      </c>
      <c r="JL138">
        <v>1045.5</v>
      </c>
      <c r="JM138">
        <v>1.4545454545454546</v>
      </c>
      <c r="JN138">
        <v>876.8</v>
      </c>
      <c r="JO138">
        <v>0.6</v>
      </c>
      <c r="JP138">
        <v>1178</v>
      </c>
      <c r="JQ138">
        <v>0.25</v>
      </c>
      <c r="JR138">
        <v>192</v>
      </c>
      <c r="JS138">
        <v>2.3333333333333335</v>
      </c>
      <c r="JT138">
        <v>1322.5</v>
      </c>
      <c r="JU138">
        <v>0.91666666666666663</v>
      </c>
      <c r="JV138">
        <v>1003.75</v>
      </c>
      <c r="JW138">
        <v>1.173913043478261</v>
      </c>
      <c r="JX138">
        <v>933.22222222222217</v>
      </c>
      <c r="JY138">
        <v>2.1304347826086958</v>
      </c>
      <c r="JZ138">
        <v>1270.1818181818182</v>
      </c>
      <c r="KA138">
        <v>1</v>
      </c>
      <c r="KB138">
        <v>685</v>
      </c>
      <c r="KC138">
        <v>1.3333333333333333</v>
      </c>
      <c r="KD138">
        <v>772</v>
      </c>
      <c r="KE138">
        <v>1</v>
      </c>
      <c r="KF138">
        <v>822.5</v>
      </c>
      <c r="KG138">
        <v>1.0909090909090908</v>
      </c>
      <c r="KH138">
        <v>775.5</v>
      </c>
      <c r="KI138">
        <v>0.4</v>
      </c>
      <c r="KJ138">
        <v>704</v>
      </c>
      <c r="KK138">
        <v>0</v>
      </c>
      <c r="KM138">
        <v>1</v>
      </c>
      <c r="KN138">
        <v>509</v>
      </c>
      <c r="KO138">
        <v>0.41666666666666669</v>
      </c>
      <c r="KP138">
        <v>606.5</v>
      </c>
      <c r="KQ138">
        <v>0.73913043478260865</v>
      </c>
      <c r="KR138">
        <v>719.16666666666663</v>
      </c>
      <c r="KS138">
        <v>0.73913043478260865</v>
      </c>
      <c r="KT138">
        <v>719.16666666666663</v>
      </c>
      <c r="KU138">
        <v>1.6666666666666667</v>
      </c>
      <c r="KV138">
        <v>1152.1071428571429</v>
      </c>
      <c r="KW138">
        <v>2.0222222222222221</v>
      </c>
      <c r="KX138">
        <v>1119.3720930232557</v>
      </c>
      <c r="KY138" s="15">
        <f>Tabla2[[#This Row],[ROS_NUM_COR_COD_ROS_TG_NEG]]-Tabla2[[#This Row],[PAS_NUM_COR_COD_ROS_TG_NEG]]</f>
        <v>1.9500000000000002</v>
      </c>
      <c r="KZ138" s="15">
        <f>Tabla2[[#This Row],[ROS_DUR_COR_COD_ROS_TG_NEG]]-Tabla2[[#This Row],[PAS_DUR_COR_COD_ROS_TG_NEG]]</f>
        <v>488.4</v>
      </c>
      <c r="LA138" s="15">
        <f>Tabla2[[#This Row],[ROS_NUM_COR_COD_ROS_TG_NEU]]-Tabla2[[#This Row],[PAS_NUM_COR_COD_ROS_TG_NEU]]</f>
        <v>2.8771929824561404</v>
      </c>
      <c r="LB138" s="15">
        <f>Tabla2[[#This Row],[ROS_DUR_COR_COD_ROS_TG_NEU]]-Tabla2[[#This Row],[PAS_DUR_COR_COD_ROS_TG_NEU]]</f>
        <v>1005.6111111111111</v>
      </c>
      <c r="LC138" s="15">
        <f>Tabla2[[#This Row],[ROS_NUM_COR_COD_ROS_TG_POS]]-Tabla2[[#This Row],[PAS_NUM_COR_COD_ROS_TG_POS]]</f>
        <v>1.7293233082706769</v>
      </c>
      <c r="LD138" s="15">
        <f>Tabla2[[#This Row],[ROS_DUR_COR_COD_ROS_TG_POS]]-Tabla2[[#This Row],[PAS_DUR_COR_COD_ROS_TG_POS]]</f>
        <v>453.66666666666663</v>
      </c>
      <c r="LE138" s="15">
        <f>Tabla2[[#This Row],[ROS_NUM_COR_COD_ROS_TG_TOT]]-Tabla2[[#This Row],[PAS_NUM_COR_COD_ROS_TG_TOT]]</f>
        <v>2.185823754789272</v>
      </c>
      <c r="LF138" s="15">
        <f>Tabla2[[#This Row],[ROS_DUR_COR_COD_ROS_TG_TOT]]-Tabla2[[#This Row],[PAS_DUR_COR_COD_ROS_TG_TOT]]</f>
        <v>684.7681818181818</v>
      </c>
      <c r="LG138" s="15">
        <f>Tabla2[[#This Row],[ROS_NUM_COR_COD_ESC_TG_NEG]]-Tabla2[[#This Row],[PAS_NUM_COR_COD_ESC_TG_NEG]]</f>
        <v>2.4500000000000002</v>
      </c>
      <c r="LH138" s="15">
        <f>Tabla2[[#This Row],[ROS_DUR_COR_COD_ESC_TG_NEG]]-Tabla2[[#This Row],[PAS_DUR_COR_COD_ESC_TG_NEG]]</f>
        <v>293.25</v>
      </c>
      <c r="LI138" s="15">
        <f>Tabla2[[#This Row],[ROS_NUM_COR_COD_ESC_TG_NEU]]-Tabla2[[#This Row],[PAS_NUM_COR_COD_ESC_TG_NEU]]</f>
        <v>0.66666666666666674</v>
      </c>
      <c r="LJ138" s="15">
        <f>Tabla2[[#This Row],[ROS_NUM_COR_COD_ESC_TG_NEG]]-Tabla2[[#This Row],[PAS_NUM_COR_COD_ESC_TG_NEG]]</f>
        <v>2.4500000000000002</v>
      </c>
      <c r="LK138" s="15">
        <f>Tabla2[[#This Row],[ROS_NUM_COR_COD_ESC_TG_POS]]-Tabla2[[#This Row],[PAS_NUM_COR_COD_ESC_TG_POS]]</f>
        <v>2.6240601503759402</v>
      </c>
      <c r="LL138" s="15">
        <f>Tabla2[[#This Row],[ROS_DUR_COR_COD_ESC_TG_POS]]-Tabla2[[#This Row],[PAS_DUR_COR_COD_ESC_TG_POS]]</f>
        <v>969.88888888888891</v>
      </c>
      <c r="LM138" s="15">
        <f>Tabla2[[#This Row],[ROS_NUM_COR_COD_ESC_TG_TOT]]-Tabla2[[#This Row],[PAS_NUM_COR_COD_ESC_TG_TOT]]</f>
        <v>1.9367816091954024</v>
      </c>
      <c r="LN138" s="15">
        <f>Tabla2[[#This Row],[ROS_DUR_COR_COD_ESC_TG_TOT]]-Tabla2[[#This Row],[PAS_DUR_COR_COD_ESC_TG_TOT]]</f>
        <v>797.96825396825386</v>
      </c>
      <c r="LO138" s="15">
        <f>Tabla2[[#This Row],[PAS_NUM_COR_COD_ROS_TG_NEG]]-Tabla2[[#This Row],[ESC_NUM_COR_COD_ROS_TG_NEG]]</f>
        <v>-0.68333333333333324</v>
      </c>
      <c r="LP138" s="15">
        <f>Tabla2[[#This Row],[PAS_DUR_COR_COD_ROS_TG_NEG]]-Tabla2[[#This Row],[ESC_DUR_COR_COD_ROS_TG_NEG]]</f>
        <v>344.6</v>
      </c>
      <c r="LQ138" s="15">
        <f>Tabla2[[#This Row],[PAS_NUM_COR_COD_ROS_TG_NEU]]-Tabla2[[#This Row],[ESC_NUM_COR_COD_ROS_TG_NEU]]</f>
        <v>-0.21052631578947367</v>
      </c>
      <c r="LR138" s="15">
        <f>Tabla2[[#This Row],[PAS_DUR_COR_COD_ROS_TG_NEU]]-Tabla2[[#This Row],[ESC_DUR_COR_COD_ROS_TG_NEU]]</f>
        <v>246.88888888888891</v>
      </c>
      <c r="LS138" s="15">
        <f>Tabla2[[#This Row],[PAS_NUM_COR_COD_ROS_TG_POS]]-Tabla2[[#This Row],[ESC_NUM_COR_COD_ROS_TG_POS]]</f>
        <v>-2.3578947368421055</v>
      </c>
      <c r="LT138" s="15">
        <f>Tabla2[[#This Row],[PAS_DUR_COR_COD_ROS_TG_POS]]-Tabla2[[#This Row],[ESC_DUR_COR_COD_ROS_TG_POS]]</f>
        <v>-41.166666666666629</v>
      </c>
      <c r="LU138" s="15">
        <f>Tabla2[[#This Row],[PAS_NUM_COR_COD_ROS_TG_TOT]]-Tabla2[[#This Row],[ESC_NUM_COR_COD_ROS_TG_TOT]]</f>
        <v>-1.4413793103448278</v>
      </c>
      <c r="LV138" s="15">
        <f>Tabla2[[#This Row],[PAS_DUR_COR_COD_ROS_TG_TOT]]-Tabla2[[#This Row],[ESC_DUR_COR_COD_ROS_TG_TOT]]</f>
        <v>69.649999999999977</v>
      </c>
      <c r="LW138" s="15">
        <f>Tabla2[[#This Row],[PAS_NUM_COR_COD_ESC_TG_NEG]]-Tabla2[[#This Row],[ESC_NUM_COR_COD_ESC_TG_NEG]]</f>
        <v>-4.583333333333333</v>
      </c>
      <c r="LX138" s="15">
        <f>Tabla2[[#This Row],[PAS_DUR_COR_COD_ESC_TG_NEG]]-Tabla2[[#This Row],[ESC_DUR_COR_COD_ESC_TG_NEG]]</f>
        <v>-601.91666666666674</v>
      </c>
      <c r="LY138" s="15">
        <f>Tabla2[[#This Row],[PAS_NUM_COR_COD_ESC_TG_NEU]]-Tabla2[[#This Row],[ESC_NUM_COR_COD_ESC_TG_NEU]]</f>
        <v>-5</v>
      </c>
      <c r="LZ138" s="15">
        <f>Tabla2[[#This Row],[PAS_DUR_COR_COD_ESC_TG_NEU]]-Tabla2[[#This Row],[ESC_DUR_COR_COD_ESC_TG_NEU]]</f>
        <v>-1405</v>
      </c>
      <c r="MA138" s="15">
        <f>Tabla2[[#This Row],[PAS_NUM_COR_COD_ESC_TG_POS]]-Tabla2[[#This Row],[ESC_NUM_COR_COD_ESC_TG_POS]]</f>
        <v>-3.8526315789473684</v>
      </c>
      <c r="MB138" s="15">
        <f>Tabla2[[#This Row],[PAS_DUR_COR_COD_ESC_TG_POS]]-Tabla2[[#This Row],[ESC_DUR_COR_COD_ESC_TG_POS]]</f>
        <v>-1426.6388888888889</v>
      </c>
      <c r="MC138" s="15">
        <f>Tabla2[[#This Row],[PAS_NUM_COR_COD_ESC_TG_TOT]]-Tabla2[[#This Row],[ESC_NUM_COR_COD_ESC_TG_TOT]]</f>
        <v>-4.3034482758620687</v>
      </c>
      <c r="MD138" s="15">
        <f>Tabla2[[#This Row],[PAS_DUR_COR_COD_ESC_TG_TOT]]-Tabla2[[#This Row],[ESC_DUR_COR_COD_ESC_TG_TOT]]</f>
        <v>-1198.1904761904761</v>
      </c>
      <c r="ME138" s="42">
        <f>Tabla25[[#This Row],[PAS_NUM_COR_COD_ROS_TG_NEG]]-Tabla25[[#This Row],[PAS_NUM_COR_COD_ESC_TG_NEG]]</f>
        <v>-9.9999999999999978E-2</v>
      </c>
      <c r="MF138" s="42">
        <f>Tabla25[[#This Row],[PAS_NUM_COR_COD_ROS_TG_NEU]]-Tabla25[[#This Row],[PAS_NUM_COR_COD_ESC_TG_NEU]]</f>
        <v>-0.21052631578947367</v>
      </c>
      <c r="MG138" s="42">
        <f>Tabla25[[#This Row],[PAS_NUM_COR_COD_ROS_TG_POS]]-Tabla25[[#This Row],[PAS_NUM_COR_COD_ESC_TG_POS]]</f>
        <v>-0.10526315789473684</v>
      </c>
      <c r="MH138" s="42">
        <f>Tabla25[[#This Row],[PAS_NUM_COR_COD_ROS_TG_TOT]]-Tabla25[[#This Row],[PAS_NUM_COR_COD_ESC_TG_TOT]]</f>
        <v>-0.13793103448275867</v>
      </c>
      <c r="MI138" s="42">
        <f>Tabla25[[#This Row],[PAS_DUR_COR_COD_ROS_TG_NEG]]-Tabla25[[#This Row],[PAS_DUR_COR_COD_ESC_TG_NEG]]</f>
        <v>-411.15</v>
      </c>
      <c r="MJ138" s="42">
        <f>Tabla25[[#This Row],[PAS_DUR_COR_COD_ROS_TG_NEU]]-Tabla25[[#This Row],[PAS_DUR_COR_COD_ESC_TG_NEU]]</f>
        <v>-172.61111111111109</v>
      </c>
      <c r="MK138" s="42">
        <f>Tabla25[[#This Row],[PAS_DUR_COR_COD_ROS_TG_POS]]-Tabla25[[#This Row],[PAS_DUR_COR_COD_ESC_TG_POS]]</f>
        <v>375.72222222222229</v>
      </c>
      <c r="ML138" s="42">
        <f>Tabla25[[#This Row],[PAS_DUR_COR_COD_ROS_TG_TOT]]-Tabla25[[#This Row],[PAS_DUR_COR_COD_ESC_TG_TOT]]</f>
        <v>-9.4261904761905271</v>
      </c>
      <c r="MM138" s="44">
        <f>Tabla25[[#This Row],[ESC_NUM_COR_COD_ROS_TG_NEG]]-Tabla25[[#This Row],[ESC_NUM_COR_COD_ESC_TG_NEG]]</f>
        <v>-4</v>
      </c>
      <c r="MN138" s="44">
        <f>Tabla25[[#This Row],[ESC_NUM_COR_COD_ROS_TG_NEU]]-Tabla25[[#This Row],[ESC_NUM_COR_COD_ESC_TG_NEU]]</f>
        <v>-5</v>
      </c>
      <c r="MO138" s="44">
        <f>Tabla25[[#This Row],[ESC_NUM_COR_COD_ROS_TG_POS]]-Tabla25[[#This Row],[ESC_NUM_COR_COD_ESC_TG_POS]]</f>
        <v>-1.5999999999999996</v>
      </c>
      <c r="MP138" s="44">
        <f>Tabla25[[#This Row],[ESC_NUM_COR_COD_ROS_TG_TOT]]-Tabla25[[#This Row],[ESC_NUM_COR_COD_ESC_TG_TOT]]</f>
        <v>-3</v>
      </c>
      <c r="MQ138" s="44">
        <f>Tabla25[[#This Row],[ESC_DUR_COR_COD_ROS_TG_NEG]]-Tabla25[[#This Row],[ESC_DUR_COR_COD_ESC_TG_NEG]]</f>
        <v>-1357.6666666666667</v>
      </c>
      <c r="MR138" s="44">
        <f>Tabla25[[#This Row],[ESC_DUR_COR_COD_ROS_TG_NEU]]-Tabla25[[#This Row],[ESC_DUR_COR_COD_ESC_TG_NEU]]</f>
        <v>-1824.5</v>
      </c>
      <c r="MS138" s="44">
        <f>Tabla25[[#This Row],[ESC_DUR_COR_COD_ROS_TG_POS]]-Tabla25[[#This Row],[ESC_DUR_COR_COD_ESC_TG_POS]]</f>
        <v>-1009.75</v>
      </c>
      <c r="MT138" s="44">
        <f>Tabla25[[#This Row],[ESC_DUR_COR_COD_ROS_TG_TOT]]-Tabla25[[#This Row],[ESC_DUR_COR_COD_ESC_TG_TOT]]</f>
        <v>-1277.2666666666669</v>
      </c>
      <c r="MU138" s="47">
        <f>Tabla25[[#This Row],[ROS_NUM_COR_COD_ROS_TG_NEG]]-Tabla25[[#This Row],[ROS_NUM_COR_COD_ESC_TG_NEG]]</f>
        <v>-0.60000000000000009</v>
      </c>
      <c r="MV138" s="47">
        <f>Tabla25[[#This Row],[ROS_NUM_COR_COD_ROS_TG_NEU]]-Tabla25[[#This Row],[ROS_NUM_COR_COD_ESC_TG_NEU]]</f>
        <v>1.9999999999999998</v>
      </c>
      <c r="MW138" s="47">
        <f>Tabla25[[#This Row],[ROS_NUM_COR_COD_ROS_TG_POS]]-Tabla25[[#This Row],[ROS_NUM_COR_COD_ESC_TG_POS]]</f>
        <v>-1</v>
      </c>
      <c r="MX138" s="47">
        <f>Tabla25[[#This Row],[ROS_NUM_COR_COD_ROS_TG_TOT]]-Tabla25[[#This Row],[ROS_NUM_COR_COD_ESC_TG_TOT]]</f>
        <v>0.11111111111111116</v>
      </c>
      <c r="MY138" s="47">
        <f>Tabla25[[#This Row],[ROS_DUR_COR_COD_ROS_TG_NEG]]-Tabla25[[#This Row],[ROS_DUR_COR_COD_ESC_TG_NEG]]</f>
        <v>-216</v>
      </c>
      <c r="MZ138" s="47">
        <f>Tabla25[[#This Row],[ROS_DUR_COR_COD_ROS_TG_NEU]]-Tabla25[[#This Row],[ROS_DUR_COR_COD_ESC_TG_NEU]]</f>
        <v>-431.5</v>
      </c>
      <c r="NA138" s="47">
        <f>Tabla25[[#This Row],[ROS_DUR_COR_COD_ROS_TG_POS]]-Tabla25[[#This Row],[ROS_DUR_COR_COD_ESC_TG_POS]]</f>
        <v>-140.5</v>
      </c>
      <c r="NB138" s="47">
        <f>Tabla25[[#This Row],[ROS_DUR_COR_COD_ROS_TG_TOT]]-Tabla25[[#This Row],[ROS_DUR_COR_COD_ESC_TG_TOT]]</f>
        <v>-122.62626262626259</v>
      </c>
      <c r="NC138">
        <v>286.66666666666669</v>
      </c>
      <c r="ND138">
        <v>286.75</v>
      </c>
      <c r="NE138">
        <v>211.5</v>
      </c>
      <c r="NF138">
        <v>259.36363636363637</v>
      </c>
      <c r="NG138">
        <v>207.66666666666666</v>
      </c>
      <c r="NH138">
        <v>129</v>
      </c>
      <c r="NI138">
        <v>202.2</v>
      </c>
      <c r="NJ138">
        <v>195.88888888888889</v>
      </c>
      <c r="NK138">
        <v>204</v>
      </c>
      <c r="NL138">
        <v>226</v>
      </c>
      <c r="NM138">
        <v>247</v>
      </c>
      <c r="NN138">
        <v>229.9</v>
      </c>
      <c r="NO138">
        <v>306</v>
      </c>
      <c r="NP138">
        <v>385.5</v>
      </c>
      <c r="NQ138">
        <v>344.25</v>
      </c>
      <c r="NR138">
        <v>340.66666666666669</v>
      </c>
      <c r="NS138">
        <v>205</v>
      </c>
      <c r="NT138">
        <v>262.66666666666669</v>
      </c>
      <c r="NU138">
        <v>260.83333333333331</v>
      </c>
      <c r="NV138">
        <v>247.7</v>
      </c>
      <c r="NW138">
        <v>214.25</v>
      </c>
      <c r="NX138">
        <v>286</v>
      </c>
      <c r="NY138">
        <v>169.33333333333334</v>
      </c>
      <c r="NZ138">
        <v>222.33333333333334</v>
      </c>
      <c r="OA138" s="15">
        <f>Tabla2[[#This Row],[ROS_1DU_COR_COD_ROS_TG_NEG]]-Tabla2[[#This Row],[PAS_1DU_COR_COD_ROS_TG_NEG]]</f>
        <v>81.666666666666686</v>
      </c>
      <c r="OB138" s="15">
        <f>Tabla2[[#This Row],[ROS_1DU_COR_COD_ROS_TG_NEU]]-Tabla2[[#This Row],[PAS_1DU_COR_COD_ROS_TG_NEU]]</f>
        <v>24.083333333333314</v>
      </c>
      <c r="OC138" s="15">
        <f>Tabla2[[#This Row],[ROS_1DU_COR_COD_ROS_TG_POS]]-Tabla2[[#This Row],[PAS_1DU_COR_COD_ROS_TG_POS]]</f>
        <v>-49.333333333333314</v>
      </c>
      <c r="OD138" s="15">
        <f>Tabla2[[#This Row],[ROS_1DU_COR_COD_ROS_TG_TOT]]-Tabla2[[#This Row],[PAS_1DU_COR_COD_ROS_TG_TOT]]</f>
        <v>11.663636363636385</v>
      </c>
      <c r="OE138" s="15">
        <f>Tabla2[[#This Row],[ROS_1DU_COR_COD_ESC_TG_NEG]]-Tabla2[[#This Row],[PAS_1DU_COR_COD_ESC_TG_NEG]]</f>
        <v>-6.5833333333333428</v>
      </c>
      <c r="OF138" s="15">
        <f>Tabla2[[#This Row],[ROS_1DU_COR_COD_ESC_TG_NEU]]-Tabla2[[#This Row],[PAS_1DU_COR_COD_ESC_TG_NEU]]</f>
        <v>-157</v>
      </c>
      <c r="OG138" s="15">
        <f>Tabla2[[#This Row],[ROS_1DU_COR_COD_ESC_TG_POS]]-Tabla2[[#This Row],[PAS_1DU_COR_COD_ESC_TG_POS]]</f>
        <v>32.866666666666646</v>
      </c>
      <c r="OH138" s="15">
        <f>Tabla2[[#This Row],[ROS_1DU_COR_COD_ESC_TG_TOT]]-Tabla2[[#This Row],[PAS_1DU_COR_COD_ESC_TG_TOT]]</f>
        <v>-26.444444444444457</v>
      </c>
      <c r="OI138" s="15">
        <f>Tabla2[[#This Row],[PAS_1DU_COR_COD_ROS_TG_NEG]]-Tabla2[[#This Row],[ESC_1DU_COR_COD_ROS_TG_NEG]]</f>
        <v>1</v>
      </c>
      <c r="OJ138" s="15">
        <f>Tabla2[[#This Row],[PAS_1DU_COR_COD_ROS_TG_NEU]]-Tabla2[[#This Row],[ESC_1DU_COR_COD_ROS_TG_NEU]]</f>
        <v>36.666666666666686</v>
      </c>
      <c r="OK138" s="15">
        <f>Tabla2[[#This Row],[PAS_1DU_COR_COD_ROS_TG_POS]]-Tabla2[[#This Row],[ESC_1DU_COR_COD_ROS_TG_POS]]</f>
        <v>13.833333333333314</v>
      </c>
      <c r="OL138" s="15">
        <f>Tabla2[[#This Row],[PAS_1DU_COR_COD_ROS_TG_TOT]]-Tabla2[[#This Row],[ESC_1DU_COR_COD_ROS_TG_TOT]]</f>
        <v>17.799999999999983</v>
      </c>
      <c r="OM138" s="15">
        <f>Tabla2[[#This Row],[PAS_1DU_COR_COD_ESC_TG_NEG]]-Tabla2[[#This Row],[ESC_1DU_COR_COD_ESC_TG_NEG]]</f>
        <v>-91.75</v>
      </c>
      <c r="ON138" s="15">
        <f>Tabla2[[#This Row],[PAS_1DU_COR_COD_ESC_TG_NEU]]-Tabla2[[#This Row],[ESC_1DU_COR_COD_ESC_TG_NEU]]</f>
        <v>-99.5</v>
      </c>
      <c r="OO138" s="15">
        <f>Tabla2[[#This Row],[PAS_1DU_COR_COD_ESC_TG_POS]]-Tabla2[[#This Row],[ESC_1DU_COR_COD_ESC_TG_POS]]</f>
        <v>-174.91666666666666</v>
      </c>
      <c r="OP138" s="15">
        <f>Tabla2[[#This Row],[PAS_1DU_COR_COD_ESC_TG_TOT]]-Tabla2[[#This Row],[ESC_1DU_COR_COD_ESC_TG_TOT]]</f>
        <v>-118.33333333333334</v>
      </c>
      <c r="OQ138" s="61">
        <v>79.000000000000028</v>
      </c>
      <c r="OR138" s="62">
        <v>157.75</v>
      </c>
      <c r="OS138" s="62">
        <v>9.3000000000000114</v>
      </c>
      <c r="OT138" s="62">
        <v>63.474747474747488</v>
      </c>
      <c r="OU138" s="62">
        <v>-102</v>
      </c>
      <c r="OV138" s="62">
        <v>-159.5</v>
      </c>
      <c r="OW138" s="62">
        <v>-97.25</v>
      </c>
      <c r="OX138" s="62">
        <v>-110.76666666666668</v>
      </c>
      <c r="OY138" s="62">
        <v>-9.25</v>
      </c>
      <c r="OZ138" s="62">
        <v>-23.333333333333314</v>
      </c>
      <c r="PA138" s="62">
        <v>91.499999999999972</v>
      </c>
      <c r="PB138" s="62">
        <v>25.366666666666646</v>
      </c>
    </row>
    <row r="139" spans="1:418" x14ac:dyDescent="0.3">
      <c r="A139" s="2" t="s">
        <v>137</v>
      </c>
      <c r="B139" s="2">
        <v>40</v>
      </c>
      <c r="C139" s="2">
        <v>2</v>
      </c>
      <c r="D139" s="2">
        <v>46</v>
      </c>
      <c r="E139">
        <v>1.65</v>
      </c>
      <c r="F139">
        <v>569.9</v>
      </c>
      <c r="G139">
        <v>1.8</v>
      </c>
      <c r="H139">
        <v>729.7</v>
      </c>
      <c r="I139">
        <v>1.2</v>
      </c>
      <c r="J139">
        <v>507.11111111111109</v>
      </c>
      <c r="K139">
        <v>1.55</v>
      </c>
      <c r="L139">
        <v>605.51724137931035</v>
      </c>
      <c r="M139">
        <v>1.8</v>
      </c>
      <c r="N139">
        <v>715.9</v>
      </c>
      <c r="O139">
        <v>2.2000000000000002</v>
      </c>
      <c r="P139">
        <v>691.76923076923072</v>
      </c>
      <c r="Q139">
        <v>1.7</v>
      </c>
      <c r="R139">
        <v>703.9</v>
      </c>
      <c r="S139">
        <v>1.9</v>
      </c>
      <c r="T139">
        <v>702.75757575757575</v>
      </c>
      <c r="U139">
        <v>1.7250000000000001</v>
      </c>
      <c r="V139">
        <v>657.27419354838707</v>
      </c>
      <c r="W139">
        <v>0.6</v>
      </c>
      <c r="X139">
        <v>350</v>
      </c>
      <c r="Y139">
        <v>0.45</v>
      </c>
      <c r="Z139">
        <v>303.57142857142856</v>
      </c>
      <c r="AA139">
        <v>0.3</v>
      </c>
      <c r="AB139">
        <v>352</v>
      </c>
      <c r="AC139">
        <v>0.45</v>
      </c>
      <c r="AD139">
        <v>334.15</v>
      </c>
      <c r="AE139">
        <v>0.45</v>
      </c>
      <c r="AF139">
        <v>334.15</v>
      </c>
      <c r="AG139">
        <v>1.3</v>
      </c>
      <c r="AH139">
        <v>578.46341463414637</v>
      </c>
      <c r="BM139">
        <v>1.3</v>
      </c>
      <c r="BN139">
        <v>578.46341463414637</v>
      </c>
      <c r="BO139">
        <v>3.5</v>
      </c>
      <c r="BP139">
        <v>769.33333333333337</v>
      </c>
      <c r="BQ139">
        <v>1.5</v>
      </c>
      <c r="BR139">
        <v>331.33333333333331</v>
      </c>
      <c r="BS139">
        <v>2</v>
      </c>
      <c r="BT139">
        <v>451.25</v>
      </c>
      <c r="BU139">
        <v>2.3333333333333335</v>
      </c>
      <c r="BV139">
        <v>519.84615384615381</v>
      </c>
      <c r="BW139">
        <v>2.1</v>
      </c>
      <c r="BX139">
        <v>424.75</v>
      </c>
      <c r="BY139">
        <v>2.6666666666666665</v>
      </c>
      <c r="BZ139">
        <v>725.42857142857144</v>
      </c>
      <c r="CA139">
        <v>1.7</v>
      </c>
      <c r="CB139">
        <v>463.875</v>
      </c>
      <c r="CC139">
        <v>2.1379310344827585</v>
      </c>
      <c r="CD139">
        <v>529.86956521739125</v>
      </c>
      <c r="CE139">
        <v>2.2372881355932202</v>
      </c>
      <c r="CF139">
        <v>524.55102040816325</v>
      </c>
      <c r="CG139">
        <v>1.7</v>
      </c>
      <c r="CH139">
        <v>536.16666666666663</v>
      </c>
      <c r="CI139">
        <v>1.5</v>
      </c>
      <c r="CJ139">
        <v>489</v>
      </c>
      <c r="CK139">
        <v>1.9</v>
      </c>
      <c r="CL139">
        <v>563.57142857142856</v>
      </c>
      <c r="CM139">
        <v>1.7</v>
      </c>
      <c r="CN139">
        <v>531.36842105263156</v>
      </c>
      <c r="CO139">
        <v>1.6</v>
      </c>
      <c r="CP139">
        <v>651.20000000000005</v>
      </c>
      <c r="CQ139">
        <v>2</v>
      </c>
      <c r="CR139">
        <v>673</v>
      </c>
      <c r="CS139">
        <v>1.2</v>
      </c>
      <c r="CT139">
        <v>544.20000000000005</v>
      </c>
      <c r="CU139">
        <v>1.5862068965517242</v>
      </c>
      <c r="CV139">
        <v>625.9375</v>
      </c>
      <c r="CW139">
        <v>1.6440677966101696</v>
      </c>
      <c r="CX139">
        <v>574.6</v>
      </c>
      <c r="CY139">
        <v>1.9406779661016949</v>
      </c>
      <c r="CZ139">
        <v>545.40476190476193</v>
      </c>
      <c r="DA139">
        <v>1.2</v>
      </c>
      <c r="DB139">
        <v>281.42857142857144</v>
      </c>
      <c r="DC139">
        <v>1.1000000000000001</v>
      </c>
      <c r="DD139">
        <v>357.4</v>
      </c>
      <c r="DE139">
        <v>1.3</v>
      </c>
      <c r="DF139">
        <v>316.375</v>
      </c>
      <c r="DG139">
        <v>1.2</v>
      </c>
      <c r="DH139">
        <v>314.39999999999998</v>
      </c>
      <c r="DI139">
        <v>0.4</v>
      </c>
      <c r="DJ139">
        <v>203.75</v>
      </c>
      <c r="DK139">
        <v>1.1111111111111112</v>
      </c>
      <c r="DL139">
        <v>300.83333333333331</v>
      </c>
      <c r="DM139">
        <v>0.6</v>
      </c>
      <c r="DN139">
        <v>171</v>
      </c>
      <c r="DO139">
        <v>0.68965517241379315</v>
      </c>
      <c r="DP139">
        <v>231.66666666666666</v>
      </c>
      <c r="DQ139">
        <v>0.94915254237288138</v>
      </c>
      <c r="DR139">
        <v>278.94285714285712</v>
      </c>
      <c r="DS139">
        <v>0.94915254237288138</v>
      </c>
      <c r="DT139">
        <v>278.94285714285712</v>
      </c>
      <c r="DU139">
        <v>1.6101694915254237</v>
      </c>
      <c r="DV139">
        <v>467.03361344537814</v>
      </c>
      <c r="EG139">
        <v>1</v>
      </c>
      <c r="EH139">
        <v>236</v>
      </c>
      <c r="EK139">
        <v>1</v>
      </c>
      <c r="EL139">
        <v>236</v>
      </c>
      <c r="EM139">
        <v>1</v>
      </c>
      <c r="EN139">
        <v>236</v>
      </c>
      <c r="EY139">
        <v>4</v>
      </c>
      <c r="EZ139">
        <v>767</v>
      </c>
      <c r="FC139">
        <v>4</v>
      </c>
      <c r="FD139">
        <v>767</v>
      </c>
      <c r="FE139">
        <v>4</v>
      </c>
      <c r="FF139">
        <v>767</v>
      </c>
      <c r="FG139">
        <v>2.5</v>
      </c>
      <c r="FH139">
        <v>501.5</v>
      </c>
      <c r="FS139">
        <v>1</v>
      </c>
      <c r="FT139">
        <v>349</v>
      </c>
      <c r="FW139">
        <v>1</v>
      </c>
      <c r="FX139">
        <v>349</v>
      </c>
      <c r="FY139">
        <v>1</v>
      </c>
      <c r="FZ139">
        <v>349</v>
      </c>
      <c r="GA139">
        <v>1</v>
      </c>
      <c r="GB139">
        <v>349</v>
      </c>
      <c r="GC139">
        <v>2</v>
      </c>
      <c r="GD139">
        <v>450.66666666666669</v>
      </c>
      <c r="GE139">
        <v>1.6166666666666667</v>
      </c>
      <c r="GF139">
        <v>466.63114754098359</v>
      </c>
      <c r="GG139">
        <v>0.7</v>
      </c>
      <c r="GH139">
        <v>212.2</v>
      </c>
      <c r="GI139">
        <v>1.2</v>
      </c>
      <c r="GJ139">
        <v>413.6</v>
      </c>
      <c r="GK139">
        <v>0.77777777777777779</v>
      </c>
      <c r="GL139">
        <v>305.25</v>
      </c>
      <c r="GM139">
        <v>0.89655172413793105</v>
      </c>
      <c r="GN139">
        <v>310.71428571428572</v>
      </c>
      <c r="GO139">
        <v>1.125</v>
      </c>
      <c r="GP139">
        <v>882</v>
      </c>
      <c r="GQ139">
        <v>2.1</v>
      </c>
      <c r="GR139">
        <v>604.71428571428567</v>
      </c>
      <c r="GS139">
        <v>0.88888888888888884</v>
      </c>
      <c r="GT139">
        <v>554.33333333333337</v>
      </c>
      <c r="GU139">
        <v>1.4074074074074074</v>
      </c>
      <c r="GV139">
        <v>638.33333333333337</v>
      </c>
      <c r="GW139">
        <v>1.1428571428571428</v>
      </c>
      <c r="GX139">
        <v>461.92307692307691</v>
      </c>
      <c r="GY139">
        <v>1.4</v>
      </c>
      <c r="GZ139">
        <v>441.66666666666669</v>
      </c>
      <c r="HA139">
        <v>1.5</v>
      </c>
      <c r="HB139">
        <v>283</v>
      </c>
      <c r="HC139">
        <v>1.1111111111111112</v>
      </c>
      <c r="HD139">
        <v>318.8</v>
      </c>
      <c r="HE139">
        <v>1.3448275862068966</v>
      </c>
      <c r="HF139">
        <v>345.83333333333331</v>
      </c>
      <c r="HG139">
        <v>0.25</v>
      </c>
      <c r="HH139">
        <v>142</v>
      </c>
      <c r="HI139">
        <v>1.5</v>
      </c>
      <c r="HJ139">
        <v>599.6</v>
      </c>
      <c r="HK139">
        <v>1.1111111111111112</v>
      </c>
      <c r="HL139">
        <v>426</v>
      </c>
      <c r="HM139">
        <v>1</v>
      </c>
      <c r="HN139">
        <v>453.27272727272725</v>
      </c>
      <c r="HO139">
        <v>1.1785714285714286</v>
      </c>
      <c r="HP139">
        <v>386.58620689655174</v>
      </c>
      <c r="HQ139">
        <v>1.1607142857142858</v>
      </c>
      <c r="HR139">
        <v>422.2</v>
      </c>
      <c r="HS139">
        <v>0.1</v>
      </c>
      <c r="HT139">
        <v>135</v>
      </c>
      <c r="HU139">
        <v>0.2</v>
      </c>
      <c r="HV139">
        <v>121</v>
      </c>
      <c r="HW139">
        <v>0.44444444444444442</v>
      </c>
      <c r="HX139">
        <v>295.33333333333331</v>
      </c>
      <c r="HY139">
        <v>0.2413793103448276</v>
      </c>
      <c r="HZ139">
        <v>210.5</v>
      </c>
      <c r="IA139">
        <v>0.125</v>
      </c>
      <c r="IB139">
        <v>108</v>
      </c>
      <c r="IC139">
        <v>0.4</v>
      </c>
      <c r="ID139">
        <v>184</v>
      </c>
      <c r="IE139">
        <v>0.1111111111111111</v>
      </c>
      <c r="IF139">
        <v>335</v>
      </c>
      <c r="IG139">
        <v>0.22222222222222221</v>
      </c>
      <c r="IH139">
        <v>199</v>
      </c>
      <c r="II139">
        <v>0.23214285714285715</v>
      </c>
      <c r="IJ139">
        <v>205.27272727272728</v>
      </c>
      <c r="IK139">
        <v>0.23214285714285715</v>
      </c>
      <c r="IL139">
        <v>205.27272727272728</v>
      </c>
      <c r="IM139">
        <v>0.85119047619047616</v>
      </c>
      <c r="IN139">
        <v>386.04545454545456</v>
      </c>
      <c r="IS139">
        <v>0</v>
      </c>
      <c r="IU139">
        <v>0</v>
      </c>
      <c r="IW139">
        <v>0.5</v>
      </c>
      <c r="IX139">
        <v>157</v>
      </c>
      <c r="JA139">
        <v>0</v>
      </c>
      <c r="JC139">
        <v>0.33333333333333331</v>
      </c>
      <c r="JD139">
        <v>157</v>
      </c>
      <c r="JE139">
        <v>0.25</v>
      </c>
      <c r="JF139">
        <v>157</v>
      </c>
      <c r="JK139">
        <v>0</v>
      </c>
      <c r="JM139">
        <v>0</v>
      </c>
      <c r="JO139">
        <v>0.5</v>
      </c>
      <c r="JP139">
        <v>174</v>
      </c>
      <c r="JS139">
        <v>0</v>
      </c>
      <c r="JU139">
        <v>0.33333333333333331</v>
      </c>
      <c r="JV139">
        <v>174</v>
      </c>
      <c r="JW139">
        <v>0.25</v>
      </c>
      <c r="JX139">
        <v>174</v>
      </c>
      <c r="JY139">
        <v>0.25</v>
      </c>
      <c r="JZ139">
        <v>165.5</v>
      </c>
      <c r="KE139">
        <v>0</v>
      </c>
      <c r="KG139">
        <v>0</v>
      </c>
      <c r="KI139">
        <v>1.5</v>
      </c>
      <c r="KJ139">
        <v>856</v>
      </c>
      <c r="KM139">
        <v>0</v>
      </c>
      <c r="KO139">
        <v>1</v>
      </c>
      <c r="KP139">
        <v>856</v>
      </c>
      <c r="KQ139">
        <v>0.75</v>
      </c>
      <c r="KR139">
        <v>856</v>
      </c>
      <c r="KS139">
        <v>0.75</v>
      </c>
      <c r="KT139">
        <v>856</v>
      </c>
      <c r="KU139">
        <v>0.41666666666666669</v>
      </c>
      <c r="KV139">
        <v>395.66666666666669</v>
      </c>
      <c r="KW139">
        <v>0.82222222222222219</v>
      </c>
      <c r="KX139">
        <v>386.463768115942</v>
      </c>
      <c r="KY139" s="15">
        <f>Tabla2[[#This Row],[ROS_NUM_COR_COD_ROS_TG_NEG]]-Tabla2[[#This Row],[PAS_NUM_COR_COD_ROS_TG_NEG]]</f>
        <v>-1.55</v>
      </c>
      <c r="KZ139" s="15">
        <f>Tabla2[[#This Row],[ROS_DUR_COR_COD_ROS_TG_NEG]]-Tabla2[[#This Row],[PAS_DUR_COR_COD_ROS_TG_NEG]]</f>
        <v>-573.9</v>
      </c>
      <c r="LA139" s="15">
        <f>Tabla2[[#This Row],[ROS_NUM_COR_COD_ROS_TG_NEU]]-Tabla2[[#This Row],[PAS_NUM_COR_COD_ROS_TG_NEU]]</f>
        <v>-0.70000000000000018</v>
      </c>
      <c r="LB139" s="15">
        <f>Tabla2[[#This Row],[ROS_DUR_COR_COD_ROS_TG_NEU]]-Tabla2[[#This Row],[PAS_DUR_COR_COD_ROS_TG_NEU]]</f>
        <v>-92.169230769230694</v>
      </c>
      <c r="LC139" s="15">
        <f>Tabla2[[#This Row],[ROS_NUM_COR_COD_ROS_TG_POS]]-Tabla2[[#This Row],[PAS_NUM_COR_COD_ROS_TG_POS]]</f>
        <v>-0.5888888888888888</v>
      </c>
      <c r="LD139" s="15">
        <f>Tabla2[[#This Row],[ROS_DUR_COR_COD_ROS_TG_POS]]-Tabla2[[#This Row],[PAS_DUR_COR_COD_ROS_TG_POS]]</f>
        <v>-277.89999999999998</v>
      </c>
      <c r="LE139" s="15">
        <f>Tabla2[[#This Row],[ROS_NUM_COR_COD_ROS_TG_TOT]]-Tabla2[[#This Row],[PAS_NUM_COR_COD_ROS_TG_TOT]]</f>
        <v>-0.89999999999999991</v>
      </c>
      <c r="LF139" s="15">
        <f>Tabla2[[#This Row],[ROS_DUR_COR_COD_ROS_TG_TOT]]-Tabla2[[#This Row],[PAS_DUR_COR_COD_ROS_TG_TOT]]</f>
        <v>-249.4848484848485</v>
      </c>
      <c r="LG139" s="15">
        <f>Tabla2[[#This Row],[ROS_NUM_COR_COD_ESC_TG_NEG]]-Tabla2[[#This Row],[PAS_NUM_COR_COD_ESC_TG_NEG]]</f>
        <v>-0.52499999999999991</v>
      </c>
      <c r="LH139" s="15">
        <f>Tabla2[[#This Row],[ROS_DUR_COR_COD_ESC_TG_NEG]]-Tabla2[[#This Row],[PAS_DUR_COR_COD_ESC_TG_NEG]]</f>
        <v>312.10000000000002</v>
      </c>
      <c r="LI139" s="15">
        <f>Tabla2[[#This Row],[ROS_NUM_COR_COD_ESC_TG_NEU]]-Tabla2[[#This Row],[PAS_NUM_COR_COD_ESC_TG_NEU]]</f>
        <v>0.30000000000000004</v>
      </c>
      <c r="LJ139" s="15">
        <f>Tabla2[[#This Row],[ROS_NUM_COR_COD_ESC_TG_NEG]]-Tabla2[[#This Row],[PAS_NUM_COR_COD_ESC_TG_NEG]]</f>
        <v>-0.52499999999999991</v>
      </c>
      <c r="LK139" s="15">
        <f>Tabla2[[#This Row],[ROS_NUM_COR_COD_ESC_TG_POS]]-Tabla2[[#This Row],[PAS_NUM_COR_COD_ESC_TG_POS]]</f>
        <v>-0.31111111111111112</v>
      </c>
      <c r="LL139" s="15">
        <f>Tabla2[[#This Row],[ROS_DUR_COR_COD_ESC_TG_POS]]-Tabla2[[#This Row],[PAS_DUR_COR_COD_ESC_TG_POS]]</f>
        <v>47.222222222222285</v>
      </c>
      <c r="LM139" s="15">
        <f>Tabla2[[#This Row],[ROS_NUM_COR_COD_ESC_TG_TOT]]-Tabla2[[#This Row],[PAS_NUM_COR_COD_ESC_TG_TOT]]</f>
        <v>-0.1425925925925926</v>
      </c>
      <c r="LN139" s="15">
        <f>Tabla2[[#This Row],[ROS_DUR_COR_COD_ESC_TG_TOT]]-Tabla2[[#This Row],[PAS_DUR_COR_COD_ESC_TG_TOT]]</f>
        <v>32.816091954023022</v>
      </c>
      <c r="LO139" s="15">
        <f>Tabla2[[#This Row],[PAS_NUM_COR_COD_ROS_TG_NEG]]-Tabla2[[#This Row],[ESC_NUM_COR_COD_ROS_TG_NEG]]</f>
        <v>0.19999999999999996</v>
      </c>
      <c r="LP139" s="15">
        <f>Tabla2[[#This Row],[PAS_DUR_COR_COD_ROS_TG_NEG]]-Tabla2[[#This Row],[ESC_DUR_COR_COD_ROS_TG_NEG]]</f>
        <v>64.699999999999932</v>
      </c>
      <c r="LQ139" s="15">
        <f>Tabla2[[#This Row],[PAS_NUM_COR_COD_ROS_TG_NEU]]-Tabla2[[#This Row],[ESC_NUM_COR_COD_ROS_TG_NEU]]</f>
        <v>0.20000000000000018</v>
      </c>
      <c r="LR139" s="15">
        <f>Tabla2[[#This Row],[PAS_DUR_COR_COD_ROS_TG_NEU]]-Tabla2[[#This Row],[ESC_DUR_COR_COD_ROS_TG_NEU]]</f>
        <v>18.769230769230717</v>
      </c>
      <c r="LS139" s="15">
        <f>Tabla2[[#This Row],[PAS_NUM_COR_COD_ROS_TG_POS]]-Tabla2[[#This Row],[ESC_NUM_COR_COD_ROS_TG_POS]]</f>
        <v>0.5</v>
      </c>
      <c r="LT139" s="15">
        <f>Tabla2[[#This Row],[PAS_DUR_COR_COD_ROS_TG_POS]]-Tabla2[[#This Row],[ESC_DUR_COR_COD_ROS_TG_POS]]</f>
        <v>159.69999999999993</v>
      </c>
      <c r="LU139" s="15">
        <f>Tabla2[[#This Row],[PAS_NUM_COR_COD_ROS_TG_TOT]]-Tabla2[[#This Row],[ESC_NUM_COR_COD_ROS_TG_TOT]]</f>
        <v>0.31379310344827571</v>
      </c>
      <c r="LV139" s="15">
        <f>Tabla2[[#This Row],[PAS_DUR_COR_COD_ROS_TG_TOT]]-Tabla2[[#This Row],[ESC_DUR_COR_COD_ROS_TG_TOT]]</f>
        <v>76.820075757575751</v>
      </c>
      <c r="LW139" s="15">
        <f>Tabla2[[#This Row],[PAS_NUM_COR_COD_ESC_TG_NEG]]-Tabla2[[#This Row],[ESC_NUM_COR_COD_ESC_TG_NEG]]</f>
        <v>-0.45000000000000018</v>
      </c>
      <c r="LX139" s="15">
        <f>Tabla2[[#This Row],[PAS_DUR_COR_COD_ESC_TG_NEG]]-Tabla2[[#This Row],[ESC_DUR_COR_COD_ESC_TG_NEG]]</f>
        <v>145.14999999999998</v>
      </c>
      <c r="LY139" s="15">
        <f>Tabla2[[#This Row],[PAS_NUM_COR_COD_ESC_TG_NEU]]-Tabla2[[#This Row],[ESC_NUM_COR_COD_ESC_TG_NEU]]</f>
        <v>-0.86666666666666647</v>
      </c>
      <c r="LZ139" s="15">
        <f>Tabla2[[#This Row],[PAS_DUR_COR_COD_ESC_TG_NEU]]-Tabla2[[#This Row],[ESC_DUR_COR_COD_ESC_TG_NEU]]</f>
        <v>4.2714285714286007</v>
      </c>
      <c r="MA139" s="15">
        <f>Tabla2[[#This Row],[PAS_NUM_COR_COD_ESC_TG_POS]]-Tabla2[[#This Row],[ESC_NUM_COR_COD_ESC_TG_POS]]</f>
        <v>-0.5</v>
      </c>
      <c r="MB139" s="15">
        <f>Tabla2[[#This Row],[PAS_DUR_COR_COD_ESC_TG_POS]]-Tabla2[[#This Row],[ESC_DUR_COR_COD_ESC_TG_POS]]</f>
        <v>43.236111111111086</v>
      </c>
      <c r="MC139" s="15">
        <f>Tabla2[[#This Row],[PAS_NUM_COR_COD_ESC_TG_TOT]]-Tabla2[[#This Row],[ESC_NUM_COR_COD_ESC_TG_TOT]]</f>
        <v>-0.58793103448275841</v>
      </c>
      <c r="MD139" s="15">
        <f>Tabla2[[#This Row],[PAS_DUR_COR_COD_ESC_TG_TOT]]-Tabla2[[#This Row],[ESC_DUR_COR_COD_ESC_TG_TOT]]</f>
        <v>75.647676161919094</v>
      </c>
      <c r="ME139" s="42">
        <f>Tabla25[[#This Row],[PAS_NUM_COR_COD_ROS_TG_NEG]]-Tabla25[[#This Row],[PAS_NUM_COR_COD_ESC_TG_NEG]]</f>
        <v>0.15000000000000013</v>
      </c>
      <c r="MF139" s="42">
        <f>Tabla25[[#This Row],[PAS_NUM_COR_COD_ROS_TG_NEU]]-Tabla25[[#This Row],[PAS_NUM_COR_COD_ESC_TG_NEU]]</f>
        <v>0.40000000000000013</v>
      </c>
      <c r="MG139" s="42">
        <f>Tabla25[[#This Row],[PAS_NUM_COR_COD_ROS_TG_POS]]-Tabla25[[#This Row],[PAS_NUM_COR_COD_ESC_TG_POS]]</f>
        <v>0.5</v>
      </c>
      <c r="MH139" s="42">
        <f>Tabla25[[#This Row],[PAS_NUM_COR_COD_ROS_TG_TOT]]-Tabla25[[#This Row],[PAS_NUM_COR_COD_ESC_TG_TOT]]</f>
        <v>0.34999999999999987</v>
      </c>
      <c r="MI139" s="42">
        <f>Tabla25[[#This Row],[PAS_DUR_COR_COD_ROS_TG_NEG]]-Tabla25[[#This Row],[PAS_DUR_COR_COD_ESC_TG_NEG]]</f>
        <v>146</v>
      </c>
      <c r="MJ139" s="42">
        <f>Tabla25[[#This Row],[PAS_DUR_COR_COD_ROS_TG_NEU]]-Tabla25[[#This Row],[PAS_DUR_COR_COD_ESC_TG_NEU]]</f>
        <v>-37.930769230769329</v>
      </c>
      <c r="MK139" s="42">
        <f>Tabla25[[#This Row],[PAS_DUR_COR_COD_ROS_TG_POS]]-Tabla25[[#This Row],[PAS_DUR_COR_COD_ESC_TG_POS]]</f>
        <v>196.78888888888889</v>
      </c>
      <c r="ML139" s="42">
        <f>Tabla25[[#This Row],[PAS_DUR_COR_COD_ROS_TG_TOT]]-Tabla25[[#This Row],[PAS_DUR_COR_COD_ESC_TG_TOT]]</f>
        <v>97.240334378265402</v>
      </c>
      <c r="MM139" s="44">
        <f>Tabla25[[#This Row],[ESC_NUM_COR_COD_ROS_TG_NEG]]-Tabla25[[#This Row],[ESC_NUM_COR_COD_ESC_TG_NEG]]</f>
        <v>-0.5</v>
      </c>
      <c r="MN139" s="44">
        <f>Tabla25[[#This Row],[ESC_NUM_COR_COD_ROS_TG_NEU]]-Tabla25[[#This Row],[ESC_NUM_COR_COD_ESC_TG_NEU]]</f>
        <v>-0.66666666666666652</v>
      </c>
      <c r="MO139" s="44">
        <f>Tabla25[[#This Row],[ESC_NUM_COR_COD_ROS_TG_POS]]-Tabla25[[#This Row],[ESC_NUM_COR_COD_ESC_TG_POS]]</f>
        <v>-0.5</v>
      </c>
      <c r="MP139" s="44">
        <f>Tabla25[[#This Row],[ESC_NUM_COR_COD_ROS_TG_TOT]]-Tabla25[[#This Row],[ESC_NUM_COR_COD_ESC_TG_TOT]]</f>
        <v>-0.55172413793103425</v>
      </c>
      <c r="MQ139" s="44">
        <f>Tabla25[[#This Row],[ESC_DUR_COR_COD_ROS_TG_NEG]]-Tabla25[[#This Row],[ESC_DUR_COR_COD_ESC_TG_NEG]]</f>
        <v>226.45000000000005</v>
      </c>
      <c r="MR139" s="44">
        <f>Tabla25[[#This Row],[ESC_DUR_COR_COD_ROS_TG_NEU]]-Tabla25[[#This Row],[ESC_DUR_COR_COD_ESC_TG_NEU]]</f>
        <v>-52.428571428571445</v>
      </c>
      <c r="MS139" s="44">
        <f>Tabla25[[#This Row],[ESC_DUR_COR_COD_ROS_TG_POS]]-Tabla25[[#This Row],[ESC_DUR_COR_COD_ESC_TG_POS]]</f>
        <v>80.325000000000045</v>
      </c>
      <c r="MT139" s="44">
        <f>Tabla25[[#This Row],[ESC_DUR_COR_COD_ROS_TG_TOT]]-Tabla25[[#This Row],[ESC_DUR_COR_COD_ESC_TG_TOT]]</f>
        <v>96.067934782608745</v>
      </c>
      <c r="MU139" s="47">
        <f>Tabla25[[#This Row],[ROS_NUM_COR_COD_ROS_TG_NEG]]-Tabla25[[#This Row],[ROS_NUM_COR_COD_ESC_TG_NEG]]</f>
        <v>-0.875</v>
      </c>
      <c r="MV139" s="47">
        <f>Tabla25[[#This Row],[ROS_NUM_COR_COD_ROS_TG_NEU]]-Tabla25[[#This Row],[ROS_NUM_COR_COD_ESC_TG_NEU]]</f>
        <v>-0.60000000000000009</v>
      </c>
      <c r="MW139" s="47">
        <f>Tabla25[[#This Row],[ROS_NUM_COR_COD_ROS_TG_POS]]-Tabla25[[#This Row],[ROS_NUM_COR_COD_ESC_TG_POS]]</f>
        <v>0.22222222222222232</v>
      </c>
      <c r="MX139" s="47">
        <f>Tabla25[[#This Row],[ROS_NUM_COR_COD_ROS_TG_TOT]]-Tabla25[[#This Row],[ROS_NUM_COR_COD_ESC_TG_TOT]]</f>
        <v>-0.40740740740740744</v>
      </c>
      <c r="MY139" s="47">
        <f>Tabla25[[#This Row],[ROS_DUR_COR_COD_ROS_TG_NEG]]-Tabla25[[#This Row],[ROS_DUR_COR_COD_ESC_TG_NEG]]</f>
        <v>-740</v>
      </c>
      <c r="MZ139" s="47">
        <f>Tabla25[[#This Row],[ROS_DUR_COR_COD_ROS_TG_NEU]]-Tabla25[[#This Row],[ROS_DUR_COR_COD_ESC_TG_NEU]]</f>
        <v>-5.1142857142856428</v>
      </c>
      <c r="NA139" s="47">
        <f>Tabla25[[#This Row],[ROS_DUR_COR_COD_ROS_TG_POS]]-Tabla25[[#This Row],[ROS_DUR_COR_COD_ESC_TG_POS]]</f>
        <v>-128.33333333333337</v>
      </c>
      <c r="NB139" s="47">
        <f>Tabla25[[#This Row],[ROS_DUR_COR_COD_ROS_TG_TOT]]-Tabla25[[#This Row],[ROS_DUR_COR_COD_ESC_TG_TOT]]</f>
        <v>-185.06060606060612</v>
      </c>
      <c r="NC139">
        <v>142</v>
      </c>
      <c r="ND139">
        <v>164.4</v>
      </c>
      <c r="NE139">
        <v>176.5</v>
      </c>
      <c r="NF139">
        <v>164.72727272727272</v>
      </c>
      <c r="NG139">
        <v>189.5</v>
      </c>
      <c r="NH139">
        <v>179.14285714285714</v>
      </c>
      <c r="NI139">
        <v>117.33333333333333</v>
      </c>
      <c r="NJ139">
        <v>165.41666666666666</v>
      </c>
      <c r="NK139">
        <v>219.8</v>
      </c>
      <c r="NL139">
        <v>225.66666666666666</v>
      </c>
      <c r="NM139">
        <v>246.4</v>
      </c>
      <c r="NN139">
        <v>230.3125</v>
      </c>
      <c r="NO139">
        <v>171.5</v>
      </c>
      <c r="NP139">
        <v>138.85714285714286</v>
      </c>
      <c r="NQ139">
        <v>197.75</v>
      </c>
      <c r="NR139">
        <v>170.69565217391303</v>
      </c>
      <c r="NS139">
        <v>105</v>
      </c>
      <c r="NT139">
        <v>180.92307692307693</v>
      </c>
      <c r="NU139">
        <v>169.7</v>
      </c>
      <c r="NV139">
        <v>154.5151515151515</v>
      </c>
      <c r="NW139">
        <v>162.19999999999999</v>
      </c>
      <c r="NX139">
        <v>164.8</v>
      </c>
      <c r="NY139">
        <v>173.55555555555554</v>
      </c>
      <c r="NZ139">
        <v>166.62068965517241</v>
      </c>
      <c r="OA139" s="15">
        <f>Tabla2[[#This Row],[ROS_1DU_COR_COD_ROS_TG_NEG]]-Tabla2[[#This Row],[PAS_1DU_COR_COD_ROS_TG_NEG]]</f>
        <v>37</v>
      </c>
      <c r="OB139" s="15">
        <f>Tabla2[[#This Row],[ROS_1DU_COR_COD_ROS_TG_NEU]]-Tabla2[[#This Row],[PAS_1DU_COR_COD_ROS_TG_NEU]]</f>
        <v>-16.523076923076928</v>
      </c>
      <c r="OC139" s="15">
        <f>Tabla2[[#This Row],[ROS_1DU_COR_COD_ROS_TG_POS]]-Tabla2[[#This Row],[PAS_1DU_COR_COD_ROS_TG_POS]]</f>
        <v>6.8000000000000114</v>
      </c>
      <c r="OD139" s="15">
        <f>Tabla2[[#This Row],[ROS_1DU_COR_COD_ROS_TG_TOT]]-Tabla2[[#This Row],[PAS_1DU_COR_COD_ROS_TG_TOT]]</f>
        <v>10.212121212121218</v>
      </c>
      <c r="OE139" s="15">
        <f>Tabla2[[#This Row],[ROS_1DU_COR_COD_ESC_TG_NEG]]-Tabla2[[#This Row],[PAS_1DU_COR_COD_ESC_TG_NEG]]</f>
        <v>27.300000000000011</v>
      </c>
      <c r="OF139" s="15">
        <f>Tabla2[[#This Row],[ROS_1DU_COR_COD_ESC_TG_NEU]]-Tabla2[[#This Row],[PAS_1DU_COR_COD_ESC_TG_NEU]]</f>
        <v>14.342857142857127</v>
      </c>
      <c r="OG139" s="15">
        <f>Tabla2[[#This Row],[ROS_1DU_COR_COD_ESC_TG_POS]]-Tabla2[[#This Row],[PAS_1DU_COR_COD_ESC_TG_POS]]</f>
        <v>-56.222222222222214</v>
      </c>
      <c r="OH139" s="15">
        <f>Tabla2[[#This Row],[ROS_1DU_COR_COD_ESC_TG_TOT]]-Tabla2[[#This Row],[PAS_1DU_COR_COD_ESC_TG_TOT]]</f>
        <v>-1.2040229885057556</v>
      </c>
      <c r="OI139" s="15">
        <f>Tabla2[[#This Row],[PAS_1DU_COR_COD_ROS_TG_NEG]]-Tabla2[[#This Row],[ESC_1DU_COR_COD_ROS_TG_NEG]]</f>
        <v>-114.80000000000001</v>
      </c>
      <c r="OJ139" s="15">
        <f>Tabla2[[#This Row],[PAS_1DU_COR_COD_ROS_TG_NEU]]-Tabla2[[#This Row],[ESC_1DU_COR_COD_ROS_TG_NEU]]</f>
        <v>-44.743589743589723</v>
      </c>
      <c r="OK139" s="15">
        <f>Tabla2[[#This Row],[PAS_1DU_COR_COD_ROS_TG_POS]]-Tabla2[[#This Row],[ESC_1DU_COR_COD_ROS_TG_POS]]</f>
        <v>-76.700000000000017</v>
      </c>
      <c r="OL139" s="15">
        <f>Tabla2[[#This Row],[PAS_1DU_COR_COD_ROS_TG_TOT]]-Tabla2[[#This Row],[ESC_1DU_COR_COD_ROS_TG_TOT]]</f>
        <v>-75.797348484848499</v>
      </c>
      <c r="OM139" s="15">
        <f>Tabla2[[#This Row],[PAS_1DU_COR_COD_ESC_TG_NEG]]-Tabla2[[#This Row],[ESC_1DU_COR_COD_ESC_TG_NEG]]</f>
        <v>-9.3000000000000114</v>
      </c>
      <c r="ON139" s="15">
        <f>Tabla2[[#This Row],[PAS_1DU_COR_COD_ESC_TG_NEU]]-Tabla2[[#This Row],[ESC_1DU_COR_COD_ESC_TG_NEU]]</f>
        <v>25.94285714285715</v>
      </c>
      <c r="OO139" s="15">
        <f>Tabla2[[#This Row],[PAS_1DU_COR_COD_ESC_TG_POS]]-Tabla2[[#This Row],[ESC_1DU_COR_COD_ESC_TG_POS]]</f>
        <v>-24.194444444444457</v>
      </c>
      <c r="OP139" s="15">
        <f>Tabla2[[#This Row],[PAS_1DU_COR_COD_ESC_TG_TOT]]-Tabla2[[#This Row],[ESC_1DU_COR_COD_ESC_TG_TOT]]</f>
        <v>-4.0749625187406195</v>
      </c>
      <c r="OQ139" s="61">
        <v>-47.5</v>
      </c>
      <c r="OR139" s="62">
        <v>-14.742857142857133</v>
      </c>
      <c r="OS139" s="62">
        <v>59.166666666666671</v>
      </c>
      <c r="OT139" s="62">
        <v>-0.68939393939393767</v>
      </c>
      <c r="OU139" s="62">
        <v>48.300000000000011</v>
      </c>
      <c r="OV139" s="62">
        <v>86.809523809523796</v>
      </c>
      <c r="OW139" s="62">
        <v>48.650000000000006</v>
      </c>
      <c r="OX139" s="62">
        <v>59.616847826086968</v>
      </c>
      <c r="OY139" s="62">
        <v>-57.199999999999989</v>
      </c>
      <c r="OZ139" s="62">
        <v>16.123076923076923</v>
      </c>
      <c r="PA139" s="62">
        <v>-3.8555555555555543</v>
      </c>
      <c r="PB139" s="62">
        <v>-12.105538140020911</v>
      </c>
    </row>
    <row r="140" spans="1:418" x14ac:dyDescent="0.3">
      <c r="A140" s="2" t="s">
        <v>138</v>
      </c>
      <c r="B140" s="2">
        <v>40</v>
      </c>
      <c r="C140" s="2">
        <v>2</v>
      </c>
      <c r="D140" s="2">
        <v>48</v>
      </c>
      <c r="E140">
        <v>1.05</v>
      </c>
      <c r="F140">
        <v>435.7</v>
      </c>
      <c r="G140">
        <v>0.45</v>
      </c>
      <c r="H140">
        <v>475</v>
      </c>
      <c r="I140">
        <v>1.9</v>
      </c>
      <c r="J140">
        <v>927.36363636363637</v>
      </c>
      <c r="K140">
        <v>1.1333333333333333</v>
      </c>
      <c r="L140">
        <v>651.26923076923072</v>
      </c>
      <c r="M140">
        <v>0.9</v>
      </c>
      <c r="N140">
        <v>697.28571428571433</v>
      </c>
      <c r="O140">
        <v>1.1000000000000001</v>
      </c>
      <c r="P140">
        <v>532.09090909090912</v>
      </c>
      <c r="Q140">
        <v>1.4</v>
      </c>
      <c r="R140">
        <v>647.20000000000005</v>
      </c>
      <c r="S140">
        <v>1.1333333333333333</v>
      </c>
      <c r="T140">
        <v>614.5</v>
      </c>
      <c r="U140">
        <v>1.1333333333333333</v>
      </c>
      <c r="V140">
        <v>632.2037037037037</v>
      </c>
      <c r="W140">
        <v>0.45</v>
      </c>
      <c r="X140">
        <v>533.75</v>
      </c>
      <c r="Y140">
        <v>0.1</v>
      </c>
      <c r="Z140">
        <v>467</v>
      </c>
      <c r="AA140">
        <v>0.35</v>
      </c>
      <c r="AB140">
        <v>338.75</v>
      </c>
      <c r="AC140">
        <v>0.3</v>
      </c>
      <c r="AD140">
        <v>439.66666666666669</v>
      </c>
      <c r="AE140">
        <v>0.3</v>
      </c>
      <c r="AF140">
        <v>439.66666666666669</v>
      </c>
      <c r="AG140">
        <v>0.85555555555555551</v>
      </c>
      <c r="AH140">
        <v>604.69841269841265</v>
      </c>
      <c r="BM140">
        <v>0.85555555555555551</v>
      </c>
      <c r="BN140">
        <v>604.69841269841265</v>
      </c>
      <c r="BO140">
        <v>4.3</v>
      </c>
      <c r="BP140">
        <v>1464.9444444444443</v>
      </c>
      <c r="BQ140">
        <v>3.8125</v>
      </c>
      <c r="BR140">
        <v>1517.4615384615386</v>
      </c>
      <c r="BS140">
        <v>4.5555555555555554</v>
      </c>
      <c r="BT140">
        <v>1446.4444444444443</v>
      </c>
      <c r="BU140">
        <v>4.2407407407407405</v>
      </c>
      <c r="BV140">
        <v>1472.0816326530612</v>
      </c>
      <c r="BW140">
        <v>4.4444444444444446</v>
      </c>
      <c r="BX140">
        <v>1432.2352941176471</v>
      </c>
      <c r="BY140">
        <v>3.6111111111111112</v>
      </c>
      <c r="BZ140">
        <v>1386.6</v>
      </c>
      <c r="CA140">
        <v>3.8125</v>
      </c>
      <c r="CB140">
        <v>1355</v>
      </c>
      <c r="CC140">
        <v>3.9615384615384617</v>
      </c>
      <c r="CD140">
        <v>1393.8478260869565</v>
      </c>
      <c r="CE140">
        <v>4.1037735849056602</v>
      </c>
      <c r="CF140">
        <v>1434.2</v>
      </c>
      <c r="CG140">
        <v>2.2000000000000002</v>
      </c>
      <c r="CH140">
        <v>944.5</v>
      </c>
      <c r="CI140">
        <v>2.5625</v>
      </c>
      <c r="CJ140">
        <v>1024.2727272727273</v>
      </c>
      <c r="CK140">
        <v>1.6666666666666667</v>
      </c>
      <c r="CL140">
        <v>866.8</v>
      </c>
      <c r="CM140">
        <v>2.1296296296296298</v>
      </c>
      <c r="CN140">
        <v>947.37142857142862</v>
      </c>
      <c r="CO140">
        <v>2.0555555555555554</v>
      </c>
      <c r="CP140">
        <v>777.42857142857144</v>
      </c>
      <c r="CQ140">
        <v>3.2222222222222223</v>
      </c>
      <c r="CR140">
        <v>1239.3571428571429</v>
      </c>
      <c r="CS140">
        <v>2.3125</v>
      </c>
      <c r="CT140">
        <v>1050</v>
      </c>
      <c r="CU140">
        <v>2.5384615384615383</v>
      </c>
      <c r="CV140">
        <v>1019.3421052631579</v>
      </c>
      <c r="CW140">
        <v>2.3301886792452828</v>
      </c>
      <c r="CX140">
        <v>984.83561643835617</v>
      </c>
      <c r="CY140">
        <v>3.2169811320754715</v>
      </c>
      <c r="CZ140">
        <v>1238.9404761904761</v>
      </c>
      <c r="DA140">
        <v>1.85</v>
      </c>
      <c r="DB140">
        <v>819.21428571428567</v>
      </c>
      <c r="DC140">
        <v>2</v>
      </c>
      <c r="DD140">
        <v>862.66666666666663</v>
      </c>
      <c r="DE140">
        <v>2.3888888888888888</v>
      </c>
      <c r="DF140">
        <v>856.35714285714289</v>
      </c>
      <c r="DG140">
        <v>2.074074074074074</v>
      </c>
      <c r="DH140">
        <v>845.25</v>
      </c>
      <c r="DI140">
        <v>2.5555555555555554</v>
      </c>
      <c r="DJ140">
        <v>867.26666666666665</v>
      </c>
      <c r="DK140">
        <v>2.5</v>
      </c>
      <c r="DL140">
        <v>850.06666666666672</v>
      </c>
      <c r="DM140">
        <v>2.875</v>
      </c>
      <c r="DN140">
        <v>899.64285714285711</v>
      </c>
      <c r="DO140">
        <v>2.6346153846153846</v>
      </c>
      <c r="DP140">
        <v>871.7045454545455</v>
      </c>
      <c r="DQ140">
        <v>2.3490566037735849</v>
      </c>
      <c r="DR140">
        <v>859.10714285714289</v>
      </c>
      <c r="DS140">
        <v>2.3490566037735849</v>
      </c>
      <c r="DT140">
        <v>859.10714285714289</v>
      </c>
      <c r="DU140">
        <v>2.9276729559748427</v>
      </c>
      <c r="DV140">
        <v>1112.3293650793651</v>
      </c>
      <c r="DY140">
        <v>3.75</v>
      </c>
      <c r="DZ140">
        <v>1454.3333333333333</v>
      </c>
      <c r="EA140">
        <v>5.5</v>
      </c>
      <c r="EB140">
        <v>1743</v>
      </c>
      <c r="EC140">
        <v>4.333333333333333</v>
      </c>
      <c r="ED140">
        <v>1569.8</v>
      </c>
      <c r="EE140">
        <v>4.5</v>
      </c>
      <c r="EF140">
        <v>1465.5</v>
      </c>
      <c r="EG140">
        <v>3</v>
      </c>
      <c r="EH140">
        <v>773.5</v>
      </c>
      <c r="EI140">
        <v>4.5</v>
      </c>
      <c r="EJ140">
        <v>1434.6666666666667</v>
      </c>
      <c r="EK140">
        <v>4.125</v>
      </c>
      <c r="EL140">
        <v>1254.5714285714287</v>
      </c>
      <c r="EM140">
        <v>4.2142857142857144</v>
      </c>
      <c r="EN140">
        <v>1385.9166666666667</v>
      </c>
      <c r="EQ140">
        <v>1</v>
      </c>
      <c r="ER140">
        <v>287.33333333333331</v>
      </c>
      <c r="ES140">
        <v>1</v>
      </c>
      <c r="ET140">
        <v>283</v>
      </c>
      <c r="EU140">
        <v>1</v>
      </c>
      <c r="EV140">
        <v>286.25</v>
      </c>
      <c r="EW140">
        <v>3.5</v>
      </c>
      <c r="EX140">
        <v>1751</v>
      </c>
      <c r="EY140">
        <v>3.5</v>
      </c>
      <c r="EZ140">
        <v>1697</v>
      </c>
      <c r="FA140">
        <v>3.25</v>
      </c>
      <c r="FB140">
        <v>1431.3333333333333</v>
      </c>
      <c r="FC140">
        <v>3.375</v>
      </c>
      <c r="FD140">
        <v>1548.4</v>
      </c>
      <c r="FE140">
        <v>2.3571428571428572</v>
      </c>
      <c r="FF140">
        <v>987.44444444444446</v>
      </c>
      <c r="FG140">
        <v>3.2857142857142856</v>
      </c>
      <c r="FH140">
        <v>1215.1428571428571</v>
      </c>
      <c r="FK140">
        <v>3.75</v>
      </c>
      <c r="FL140">
        <v>940.25</v>
      </c>
      <c r="FM140">
        <v>4.5</v>
      </c>
      <c r="FN140">
        <v>1208</v>
      </c>
      <c r="FO140">
        <v>4</v>
      </c>
      <c r="FP140">
        <v>1029.5</v>
      </c>
      <c r="FQ140">
        <v>2</v>
      </c>
      <c r="FR140">
        <v>544</v>
      </c>
      <c r="FS140">
        <v>1</v>
      </c>
      <c r="FT140">
        <v>698</v>
      </c>
      <c r="FU140">
        <v>2.75</v>
      </c>
      <c r="FV140">
        <v>919.33333333333337</v>
      </c>
      <c r="FW140">
        <v>2.125</v>
      </c>
      <c r="FX140">
        <v>757.33333333333337</v>
      </c>
      <c r="FY140">
        <v>2.9285714285714284</v>
      </c>
      <c r="FZ140">
        <v>893.41666666666663</v>
      </c>
      <c r="GA140">
        <v>2.9285714285714284</v>
      </c>
      <c r="GB140">
        <v>893.41666666666663</v>
      </c>
      <c r="GC140">
        <v>3.1666666666666665</v>
      </c>
      <c r="GD140">
        <v>1098.1515151515152</v>
      </c>
      <c r="GE140">
        <v>2.9555555555555557</v>
      </c>
      <c r="GF140">
        <v>1110.6877192982456</v>
      </c>
      <c r="GG140">
        <v>2.9</v>
      </c>
      <c r="GH140">
        <v>1263</v>
      </c>
      <c r="GI140">
        <v>3.7</v>
      </c>
      <c r="GJ140">
        <v>1076.5</v>
      </c>
      <c r="GK140">
        <v>3.5555555555555554</v>
      </c>
      <c r="GL140">
        <v>758.25</v>
      </c>
      <c r="GM140">
        <v>3.3793103448275863</v>
      </c>
      <c r="GN140">
        <v>1011.6363636363636</v>
      </c>
      <c r="GO140">
        <v>2.3333333333333335</v>
      </c>
      <c r="GP140">
        <v>969.66666666666663</v>
      </c>
      <c r="GQ140">
        <v>2.6</v>
      </c>
      <c r="GR140">
        <v>858.25</v>
      </c>
      <c r="GS140">
        <v>2.9</v>
      </c>
      <c r="GT140">
        <v>922</v>
      </c>
      <c r="GU140">
        <v>2.6206896551724137</v>
      </c>
      <c r="GV140">
        <v>911.33333333333337</v>
      </c>
      <c r="GW140">
        <v>3</v>
      </c>
      <c r="GX140">
        <v>962.65116279069764</v>
      </c>
      <c r="GY140">
        <v>3.8</v>
      </c>
      <c r="GZ140">
        <v>1096.4444444444443</v>
      </c>
      <c r="HA140">
        <v>3.3</v>
      </c>
      <c r="HB140">
        <v>715.5</v>
      </c>
      <c r="HC140">
        <v>3.8888888888888888</v>
      </c>
      <c r="HD140">
        <v>907.77777777777783</v>
      </c>
      <c r="HE140">
        <v>3.6551724137931036</v>
      </c>
      <c r="HF140">
        <v>899.75</v>
      </c>
      <c r="HG140">
        <v>4.7777777777777777</v>
      </c>
      <c r="HH140">
        <v>1191.8888888888889</v>
      </c>
      <c r="HI140">
        <v>4.3</v>
      </c>
      <c r="HJ140">
        <v>1262.625</v>
      </c>
      <c r="HK140">
        <v>2.9</v>
      </c>
      <c r="HL140">
        <v>646</v>
      </c>
      <c r="HM140">
        <v>3.9655172413793105</v>
      </c>
      <c r="HN140">
        <v>1024.6923076923076</v>
      </c>
      <c r="HO140">
        <v>3.8103448275862069</v>
      </c>
      <c r="HP140">
        <v>959.90740740740739</v>
      </c>
      <c r="HQ140">
        <v>3.4051724137931036</v>
      </c>
      <c r="HR140">
        <v>961.12371134020623</v>
      </c>
      <c r="HS140">
        <v>1.9</v>
      </c>
      <c r="HT140">
        <v>836.83333333333337</v>
      </c>
      <c r="HU140">
        <v>1.2</v>
      </c>
      <c r="HV140">
        <v>336.85714285714283</v>
      </c>
      <c r="HW140">
        <v>2.3333333333333335</v>
      </c>
      <c r="HX140">
        <v>637.14285714285711</v>
      </c>
      <c r="HY140">
        <v>1.7931034482758621</v>
      </c>
      <c r="HZ140">
        <v>591.95000000000005</v>
      </c>
      <c r="IA140">
        <v>1.5555555555555556</v>
      </c>
      <c r="IB140">
        <v>497.16666666666669</v>
      </c>
      <c r="IC140">
        <v>2.6</v>
      </c>
      <c r="ID140">
        <v>596.29999999999995</v>
      </c>
      <c r="IE140">
        <v>2.4</v>
      </c>
      <c r="IF140">
        <v>551.11111111111109</v>
      </c>
      <c r="IG140">
        <v>2.2068965517241379</v>
      </c>
      <c r="IH140">
        <v>556.24</v>
      </c>
      <c r="II140">
        <v>2</v>
      </c>
      <c r="IJ140">
        <v>572.11111111111109</v>
      </c>
      <c r="IK140">
        <v>2</v>
      </c>
      <c r="IL140">
        <v>572.11111111111109</v>
      </c>
      <c r="IM140">
        <v>2.9367816091954024</v>
      </c>
      <c r="IN140">
        <v>837.84507042253517</v>
      </c>
      <c r="IS140">
        <v>0</v>
      </c>
      <c r="IU140">
        <v>0</v>
      </c>
      <c r="IW140">
        <v>1</v>
      </c>
      <c r="IX140">
        <v>98</v>
      </c>
      <c r="JC140">
        <v>1</v>
      </c>
      <c r="JD140">
        <v>98</v>
      </c>
      <c r="JE140">
        <v>0.5</v>
      </c>
      <c r="JF140">
        <v>98</v>
      </c>
      <c r="JK140">
        <v>7</v>
      </c>
      <c r="JL140">
        <v>1893</v>
      </c>
      <c r="JM140">
        <v>7</v>
      </c>
      <c r="JN140">
        <v>1893</v>
      </c>
      <c r="JO140">
        <v>6</v>
      </c>
      <c r="JP140">
        <v>1624</v>
      </c>
      <c r="JU140">
        <v>6</v>
      </c>
      <c r="JV140">
        <v>1624</v>
      </c>
      <c r="JW140">
        <v>6.5</v>
      </c>
      <c r="JX140">
        <v>1758.5</v>
      </c>
      <c r="JY140">
        <v>3.5</v>
      </c>
      <c r="JZ140">
        <v>1205</v>
      </c>
      <c r="KE140">
        <v>1</v>
      </c>
      <c r="KF140">
        <v>101</v>
      </c>
      <c r="KG140">
        <v>1</v>
      </c>
      <c r="KH140">
        <v>101</v>
      </c>
      <c r="KI140">
        <v>2</v>
      </c>
      <c r="KJ140">
        <v>510</v>
      </c>
      <c r="KO140">
        <v>2</v>
      </c>
      <c r="KP140">
        <v>510</v>
      </c>
      <c r="KQ140">
        <v>1.5</v>
      </c>
      <c r="KR140">
        <v>305.5</v>
      </c>
      <c r="KS140">
        <v>1.5</v>
      </c>
      <c r="KT140">
        <v>305.5</v>
      </c>
      <c r="KU140">
        <v>2.8333333333333335</v>
      </c>
      <c r="KV140">
        <v>845.2</v>
      </c>
      <c r="KW140">
        <v>2.9333333333333331</v>
      </c>
      <c r="KX140">
        <v>838.09523809523807</v>
      </c>
      <c r="KY140" s="15">
        <f>Tabla2[[#This Row],[ROS_NUM_COR_COD_ROS_TG_NEG]]-Tabla2[[#This Row],[PAS_NUM_COR_COD_ROS_TG_NEG]]</f>
        <v>3.8777777777777778</v>
      </c>
      <c r="KZ140" s="15">
        <f>Tabla2[[#This Row],[ROS_DUR_COR_COD_ROS_TG_NEG]]-Tabla2[[#This Row],[PAS_DUR_COR_COD_ROS_TG_NEG]]</f>
        <v>494.60317460317458</v>
      </c>
      <c r="LA140" s="15">
        <f>Tabla2[[#This Row],[ROS_NUM_COR_COD_ROS_TG_NEU]]-Tabla2[[#This Row],[PAS_NUM_COR_COD_ROS_TG_NEU]]</f>
        <v>3.1999999999999997</v>
      </c>
      <c r="LB140" s="15">
        <f>Tabla2[[#This Row],[ROS_DUR_COR_COD_ROS_TG_NEU]]-Tabla2[[#This Row],[PAS_DUR_COR_COD_ROS_TG_NEU]]</f>
        <v>730.53409090909088</v>
      </c>
      <c r="LC140" s="15">
        <f>Tabla2[[#This Row],[ROS_NUM_COR_COD_ROS_TG_POS]]-Tabla2[[#This Row],[PAS_NUM_COR_COD_ROS_TG_POS]]</f>
        <v>1.5</v>
      </c>
      <c r="LD140" s="15">
        <f>Tabla2[[#This Row],[ROS_DUR_COR_COD_ROS_TG_POS]]-Tabla2[[#This Row],[PAS_DUR_COR_COD_ROS_TG_POS]]</f>
        <v>-1.2000000000000455</v>
      </c>
      <c r="LE140" s="15">
        <f>Tabla2[[#This Row],[ROS_NUM_COR_COD_ROS_TG_TOT]]-Tabla2[[#This Row],[PAS_NUM_COR_COD_ROS_TG_TOT]]</f>
        <v>2.8321839080459772</v>
      </c>
      <c r="LF140" s="15">
        <f>Tabla2[[#This Row],[ROS_DUR_COR_COD_ROS_TG_TOT]]-Tabla2[[#This Row],[PAS_DUR_COR_COD_ROS_TG_TOT]]</f>
        <v>410.19230769230762</v>
      </c>
      <c r="LG140" s="15">
        <f>Tabla2[[#This Row],[ROS_NUM_COR_COD_ESC_TG_NEG]]-Tabla2[[#This Row],[PAS_NUM_COR_COD_ESC_TG_NEG]]</f>
        <v>1.2833333333333334</v>
      </c>
      <c r="LH140" s="15">
        <f>Tabla2[[#This Row],[ROS_DUR_COR_COD_ESC_TG_NEG]]-Tabla2[[#This Row],[PAS_DUR_COR_COD_ESC_TG_NEG]]</f>
        <v>533.9666666666667</v>
      </c>
      <c r="LI140" s="15">
        <f>Tabla2[[#This Row],[ROS_NUM_COR_COD_ESC_TG_NEU]]-Tabla2[[#This Row],[PAS_NUM_COR_COD_ESC_TG_NEU]]</f>
        <v>2.15</v>
      </c>
      <c r="LJ140" s="15">
        <f>Tabla2[[#This Row],[ROS_NUM_COR_COD_ESC_TG_NEG]]-Tabla2[[#This Row],[PAS_NUM_COR_COD_ESC_TG_NEG]]</f>
        <v>1.2833333333333334</v>
      </c>
      <c r="LK140" s="15">
        <f>Tabla2[[#This Row],[ROS_NUM_COR_COD_ESC_TG_POS]]-Tabla2[[#This Row],[PAS_NUM_COR_COD_ESC_TG_POS]]</f>
        <v>1</v>
      </c>
      <c r="LL140" s="15">
        <f>Tabla2[[#This Row],[ROS_DUR_COR_COD_ESC_TG_POS]]-Tabla2[[#This Row],[PAS_DUR_COR_COD_ESC_TG_POS]]</f>
        <v>-5.363636363636374</v>
      </c>
      <c r="LM140" s="15">
        <f>Tabla2[[#This Row],[ROS_NUM_COR_COD_ESC_TG_TOT]]-Tabla2[[#This Row],[PAS_NUM_COR_COD_ESC_TG_TOT]]</f>
        <v>1.4873563218390804</v>
      </c>
      <c r="LN140" s="15">
        <f>Tabla2[[#This Row],[ROS_DUR_COR_COD_ESC_TG_TOT]]-Tabla2[[#This Row],[PAS_DUR_COR_COD_ESC_TG_TOT]]</f>
        <v>260.06410256410265</v>
      </c>
      <c r="LO140" s="15">
        <f>Tabla2[[#This Row],[PAS_NUM_COR_COD_ROS_TG_NEG]]-Tabla2[[#This Row],[ESC_NUM_COR_COD_ROS_TG_NEG]]</f>
        <v>-1.1555555555555554</v>
      </c>
      <c r="LP140" s="15">
        <f>Tabla2[[#This Row],[PAS_DUR_COR_COD_ROS_TG_NEG]]-Tabla2[[#This Row],[ESC_DUR_COR_COD_ROS_TG_NEG]]</f>
        <v>-80.14285714285711</v>
      </c>
      <c r="LQ140" s="15">
        <f>Tabla2[[#This Row],[PAS_NUM_COR_COD_ROS_TG_NEU]]-Tabla2[[#This Row],[ESC_NUM_COR_COD_ROS_TG_NEU]]</f>
        <v>-2.1222222222222222</v>
      </c>
      <c r="LR140" s="15">
        <f>Tabla2[[#This Row],[PAS_DUR_COR_COD_ROS_TG_NEU]]-Tabla2[[#This Row],[ESC_DUR_COR_COD_ROS_TG_NEU]]</f>
        <v>-707.26623376623377</v>
      </c>
      <c r="LS140" s="15">
        <f>Tabla2[[#This Row],[PAS_NUM_COR_COD_ROS_TG_POS]]-Tabla2[[#This Row],[ESC_NUM_COR_COD_ROS_TG_POS]]</f>
        <v>-0.91250000000000009</v>
      </c>
      <c r="LT140" s="15">
        <f>Tabla2[[#This Row],[PAS_DUR_COR_COD_ROS_TG_POS]]-Tabla2[[#This Row],[ESC_DUR_COR_COD_ROS_TG_POS]]</f>
        <v>-402.79999999999995</v>
      </c>
      <c r="LU140" s="15">
        <f>Tabla2[[#This Row],[PAS_NUM_COR_COD_ROS_TG_TOT]]-Tabla2[[#This Row],[ESC_NUM_COR_COD_ROS_TG_TOT]]</f>
        <v>-1.405128205128205</v>
      </c>
      <c r="LV140" s="15">
        <f>Tabla2[[#This Row],[PAS_DUR_COR_COD_ROS_TG_TOT]]-Tabla2[[#This Row],[ESC_DUR_COR_COD_ROS_TG_TOT]]</f>
        <v>-404.84210526315792</v>
      </c>
      <c r="LW140" s="15">
        <f>Tabla2[[#This Row],[PAS_NUM_COR_COD_ESC_TG_NEG]]-Tabla2[[#This Row],[ESC_NUM_COR_COD_ESC_TG_NEG]]</f>
        <v>-3.3944444444444448</v>
      </c>
      <c r="LX140" s="15">
        <f>Tabla2[[#This Row],[PAS_DUR_COR_COD_ESC_TG_NEG]]-Tabla2[[#This Row],[ESC_DUR_COR_COD_ESC_TG_NEG]]</f>
        <v>-996.53529411764703</v>
      </c>
      <c r="LY140" s="15">
        <f>Tabla2[[#This Row],[PAS_NUM_COR_COD_ESC_TG_NEU]]-Tabla2[[#This Row],[ESC_NUM_COR_COD_ESC_TG_NEU]]</f>
        <v>-3.161111111111111</v>
      </c>
      <c r="LZ140" s="15">
        <f>Tabla2[[#This Row],[PAS_DUR_COR_COD_ESC_TG_NEU]]-Tabla2[[#This Row],[ESC_DUR_COR_COD_ESC_TG_NEU]]</f>
        <v>-911.59999999999991</v>
      </c>
      <c r="MA140" s="15">
        <f>Tabla2[[#This Row],[PAS_NUM_COR_COD_ESC_TG_POS]]-Tabla2[[#This Row],[ESC_NUM_COR_COD_ESC_TG_POS]]</f>
        <v>-1.9125000000000001</v>
      </c>
      <c r="MB140" s="15">
        <f>Tabla2[[#This Row],[PAS_DUR_COR_COD_ESC_TG_POS]]-Tabla2[[#This Row],[ESC_DUR_COR_COD_ESC_TG_POS]]</f>
        <v>-427.63636363636363</v>
      </c>
      <c r="MC140" s="15">
        <f>Tabla2[[#This Row],[PAS_NUM_COR_COD_ESC_TG_TOT]]-Tabla2[[#This Row],[ESC_NUM_COR_COD_ESC_TG_TOT]]</f>
        <v>-2.8282051282051284</v>
      </c>
      <c r="MD140" s="15">
        <f>Tabla2[[#This Row],[PAS_DUR_COR_COD_ESC_TG_TOT]]-Tabla2[[#This Row],[ESC_DUR_COR_COD_ESC_TG_TOT]]</f>
        <v>-742.57859531772579</v>
      </c>
      <c r="ME140" s="42">
        <f>Tabla25[[#This Row],[PAS_NUM_COR_COD_ROS_TG_NEG]]-Tabla25[[#This Row],[PAS_NUM_COR_COD_ESC_TG_NEG]]</f>
        <v>-0.15000000000000002</v>
      </c>
      <c r="MF140" s="42">
        <f>Tabla25[[#This Row],[PAS_NUM_COR_COD_ROS_TG_NEU]]-Tabla25[[#This Row],[PAS_NUM_COR_COD_ESC_TG_NEU]]</f>
        <v>0.65000000000000013</v>
      </c>
      <c r="MG140" s="42">
        <f>Tabla25[[#This Row],[PAS_NUM_COR_COD_ROS_TG_POS]]-Tabla25[[#This Row],[PAS_NUM_COR_COD_ESC_TG_POS]]</f>
        <v>-0.5</v>
      </c>
      <c r="MH140" s="42">
        <f>Tabla25[[#This Row],[PAS_NUM_COR_COD_ROS_TG_TOT]]-Tabla25[[#This Row],[PAS_NUM_COR_COD_ESC_TG_TOT]]</f>
        <v>0</v>
      </c>
      <c r="MI140" s="42">
        <f>Tabla25[[#This Row],[PAS_DUR_COR_COD_ROS_TG_NEG]]-Tabla25[[#This Row],[PAS_DUR_COR_COD_ESC_TG_NEG]]</f>
        <v>261.58571428571435</v>
      </c>
      <c r="MJ140" s="42">
        <f>Tabla25[[#This Row],[PAS_DUR_COR_COD_ROS_TG_NEU]]-Tabla25[[#This Row],[PAS_DUR_COR_COD_ESC_TG_NEU]]</f>
        <v>57.090909090909122</v>
      </c>
      <c r="MK140" s="42">
        <f>Tabla25[[#This Row],[PAS_DUR_COR_COD_ROS_TG_POS]]-Tabla25[[#This Row],[PAS_DUR_COR_COD_ESC_TG_POS]]</f>
        <v>-280.16363636363633</v>
      </c>
      <c r="ML140" s="42">
        <f>Tabla25[[#This Row],[PAS_DUR_COR_COD_ROS_TG_TOT]]-Tabla25[[#This Row],[PAS_DUR_COR_COD_ESC_TG_TOT]]</f>
        <v>-36.769230769230717</v>
      </c>
      <c r="MM140" s="44">
        <f>Tabla25[[#This Row],[ESC_NUM_COR_COD_ROS_TG_NEG]]-Tabla25[[#This Row],[ESC_NUM_COR_COD_ESC_TG_NEG]]</f>
        <v>-2.3888888888888893</v>
      </c>
      <c r="MN140" s="44">
        <f>Tabla25[[#This Row],[ESC_NUM_COR_COD_ROS_TG_NEU]]-Tabla25[[#This Row],[ESC_NUM_COR_COD_ESC_TG_NEU]]</f>
        <v>-0.38888888888888884</v>
      </c>
      <c r="MO140" s="44">
        <f>Tabla25[[#This Row],[ESC_NUM_COR_COD_ROS_TG_POS]]-Tabla25[[#This Row],[ESC_NUM_COR_COD_ESC_TG_POS]]</f>
        <v>-1.5</v>
      </c>
      <c r="MP140" s="44">
        <f>Tabla25[[#This Row],[ESC_NUM_COR_COD_ROS_TG_TOT]]-Tabla25[[#This Row],[ESC_NUM_COR_COD_ESC_TG_TOT]]</f>
        <v>-1.4230769230769234</v>
      </c>
      <c r="MQ140" s="44">
        <f>Tabla25[[#This Row],[ESC_DUR_COR_COD_ROS_TG_NEG]]-Tabla25[[#This Row],[ESC_DUR_COR_COD_ESC_TG_NEG]]</f>
        <v>-654.80672268907563</v>
      </c>
      <c r="MR140" s="44">
        <f>Tabla25[[#This Row],[ESC_DUR_COR_COD_ROS_TG_NEU]]-Tabla25[[#This Row],[ESC_DUR_COR_COD_ESC_TG_NEU]]</f>
        <v>-147.24285714285702</v>
      </c>
      <c r="MS140" s="44">
        <f>Tabla25[[#This Row],[ESC_DUR_COR_COD_ROS_TG_POS]]-Tabla25[[#This Row],[ESC_DUR_COR_COD_ESC_TG_POS]]</f>
        <v>-305</v>
      </c>
      <c r="MT140" s="44">
        <f>Tabla25[[#This Row],[ESC_DUR_COR_COD_ROS_TG_TOT]]-Tabla25[[#This Row],[ESC_DUR_COR_COD_ESC_TG_TOT]]</f>
        <v>-374.50572082379858</v>
      </c>
      <c r="MU140" s="47">
        <f>Tabla25[[#This Row],[ROS_NUM_COR_COD_ROS_TG_NEG]]-Tabla25[[#This Row],[ROS_NUM_COR_COD_ESC_TG_NEG]]</f>
        <v>2.4444444444444442</v>
      </c>
      <c r="MV140" s="47">
        <f>Tabla25[[#This Row],[ROS_NUM_COR_COD_ROS_TG_NEU]]-Tabla25[[#This Row],[ROS_NUM_COR_COD_ESC_TG_NEU]]</f>
        <v>1.6999999999999997</v>
      </c>
      <c r="MW140" s="47">
        <f>Tabla25[[#This Row],[ROS_NUM_COR_COD_ROS_TG_POS]]-Tabla25[[#This Row],[ROS_NUM_COR_COD_ESC_TG_POS]]</f>
        <v>0</v>
      </c>
      <c r="MX140" s="47">
        <f>Tabla25[[#This Row],[ROS_NUM_COR_COD_ROS_TG_TOT]]-Tabla25[[#This Row],[ROS_NUM_COR_COD_ESC_TG_TOT]]</f>
        <v>1.3448275862068968</v>
      </c>
      <c r="MY140" s="47">
        <f>Tabla25[[#This Row],[ROS_DUR_COR_COD_ROS_TG_NEG]]-Tabla25[[#This Row],[ROS_DUR_COR_COD_ESC_TG_NEG]]</f>
        <v>222.22222222222229</v>
      </c>
      <c r="MZ140" s="47">
        <f>Tabla25[[#This Row],[ROS_DUR_COR_COD_ROS_TG_NEU]]-Tabla25[[#This Row],[ROS_DUR_COR_COD_ESC_TG_NEU]]</f>
        <v>404.375</v>
      </c>
      <c r="NA140" s="47">
        <f>Tabla25[[#This Row],[ROS_DUR_COR_COD_ROS_TG_POS]]-Tabla25[[#This Row],[ROS_DUR_COR_COD_ESC_TG_POS]]</f>
        <v>-276</v>
      </c>
      <c r="NB140" s="47">
        <f>Tabla25[[#This Row],[ROS_DUR_COR_COD_ROS_TG_TOT]]-Tabla25[[#This Row],[ROS_DUR_COR_COD_ESC_TG_TOT]]</f>
        <v>113.35897435897425</v>
      </c>
      <c r="NC140">
        <v>235.55555555555554</v>
      </c>
      <c r="ND140">
        <v>205.75</v>
      </c>
      <c r="NE140">
        <v>160.55555555555554</v>
      </c>
      <c r="NF140">
        <v>200.42307692307693</v>
      </c>
      <c r="NG140">
        <v>253.5</v>
      </c>
      <c r="NH140">
        <v>238.375</v>
      </c>
      <c r="NI140">
        <v>266.57142857142856</v>
      </c>
      <c r="NJ140">
        <v>252.0952380952381</v>
      </c>
      <c r="NK140">
        <v>284.35714285714283</v>
      </c>
      <c r="NL140">
        <v>323</v>
      </c>
      <c r="NM140">
        <v>370</v>
      </c>
      <c r="NN140">
        <v>321.13157894736844</v>
      </c>
      <c r="NO140">
        <v>271.76470588235293</v>
      </c>
      <c r="NP140">
        <v>348.4</v>
      </c>
      <c r="NQ140">
        <v>358.21428571428572</v>
      </c>
      <c r="NR140">
        <v>323.06521739130437</v>
      </c>
      <c r="NS140">
        <v>251.57142857142858</v>
      </c>
      <c r="NT140">
        <v>268.81818181818181</v>
      </c>
      <c r="NU140">
        <v>270.7</v>
      </c>
      <c r="NV140">
        <v>265.17857142857144</v>
      </c>
      <c r="NW140">
        <v>186.4</v>
      </c>
      <c r="NX140">
        <v>284.8</v>
      </c>
      <c r="NY140">
        <v>247.36363636363637</v>
      </c>
      <c r="NZ140">
        <v>231.11538461538461</v>
      </c>
      <c r="OA140" s="15">
        <f>Tabla2[[#This Row],[ROS_1DU_COR_COD_ROS_TG_NEG]]-Tabla2[[#This Row],[PAS_1DU_COR_COD_ROS_TG_NEG]]</f>
        <v>-16.015873015873041</v>
      </c>
      <c r="OB140" s="15">
        <f>Tabla2[[#This Row],[ROS_1DU_COR_COD_ROS_TG_NEU]]-Tabla2[[#This Row],[PAS_1DU_COR_COD_ROS_TG_NEU]]</f>
        <v>-63.068181818181813</v>
      </c>
      <c r="OC140" s="15">
        <f>Tabla2[[#This Row],[ROS_1DU_COR_COD_ROS_TG_POS]]-Tabla2[[#This Row],[PAS_1DU_COR_COD_ROS_TG_POS]]</f>
        <v>-110.14444444444445</v>
      </c>
      <c r="OD140" s="15">
        <f>Tabla2[[#This Row],[ROS_1DU_COR_COD_ROS_TG_TOT]]-Tabla2[[#This Row],[PAS_1DU_COR_COD_ROS_TG_TOT]]</f>
        <v>-64.755494505494511</v>
      </c>
      <c r="OE140" s="15">
        <f>Tabla2[[#This Row],[ROS_1DU_COR_COD_ESC_TG_NEG]]-Tabla2[[#This Row],[PAS_1DU_COR_COD_ESC_TG_NEG]]</f>
        <v>67.099999999999994</v>
      </c>
      <c r="OF140" s="15">
        <f>Tabla2[[#This Row],[ROS_1DU_COR_COD_ESC_TG_NEU]]-Tabla2[[#This Row],[PAS_1DU_COR_COD_ESC_TG_NEU]]</f>
        <v>-46.425000000000011</v>
      </c>
      <c r="OG140" s="15">
        <f>Tabla2[[#This Row],[ROS_1DU_COR_COD_ESC_TG_POS]]-Tabla2[[#This Row],[PAS_1DU_COR_COD_ESC_TG_POS]]</f>
        <v>19.207792207792181</v>
      </c>
      <c r="OH140" s="15">
        <f>Tabla2[[#This Row],[ROS_1DU_COR_COD_ESC_TG_TOT]]-Tabla2[[#This Row],[PAS_1DU_COR_COD_ESC_TG_TOT]]</f>
        <v>20.979853479853489</v>
      </c>
      <c r="OI140" s="15">
        <f>Tabla2[[#This Row],[PAS_1DU_COR_COD_ROS_TG_NEG]]-Tabla2[[#This Row],[ESC_1DU_COR_COD_ROS_TG_NEG]]</f>
        <v>-32.785714285714249</v>
      </c>
      <c r="OJ140" s="15">
        <f>Tabla2[[#This Row],[PAS_1DU_COR_COD_ROS_TG_NEU]]-Tabla2[[#This Row],[ESC_1DU_COR_COD_ROS_TG_NEU]]</f>
        <v>-54.181818181818187</v>
      </c>
      <c r="OK140" s="15">
        <f>Tabla2[[#This Row],[PAS_1DU_COR_COD_ROS_TG_POS]]-Tabla2[[#This Row],[ESC_1DU_COR_COD_ROS_TG_POS]]</f>
        <v>-99.300000000000011</v>
      </c>
      <c r="OL140" s="15">
        <f>Tabla2[[#This Row],[PAS_1DU_COR_COD_ROS_TG_TOT]]-Tabla2[[#This Row],[ESC_1DU_COR_COD_ROS_TG_TOT]]</f>
        <v>-55.953007518796994</v>
      </c>
      <c r="OM140" s="15">
        <f>Tabla2[[#This Row],[PAS_1DU_COR_COD_ESC_TG_NEG]]-Tabla2[[#This Row],[ESC_1DU_COR_COD_ESC_TG_NEG]]</f>
        <v>-85.364705882352922</v>
      </c>
      <c r="ON140" s="15">
        <f>Tabla2[[#This Row],[PAS_1DU_COR_COD_ESC_TG_NEU]]-Tabla2[[#This Row],[ESC_1DU_COR_COD_ESC_TG_NEU]]</f>
        <v>-63.599999999999966</v>
      </c>
      <c r="OO140" s="15">
        <f>Tabla2[[#This Row],[PAS_1DU_COR_COD_ESC_TG_POS]]-Tabla2[[#This Row],[ESC_1DU_COR_COD_ESC_TG_POS]]</f>
        <v>-110.85064935064935</v>
      </c>
      <c r="OP140" s="15">
        <f>Tabla2[[#This Row],[PAS_1DU_COR_COD_ESC_TG_TOT]]-Tabla2[[#This Row],[ESC_1DU_COR_COD_ESC_TG_TOT]]</f>
        <v>-91.949832775919759</v>
      </c>
      <c r="OQ140" s="61">
        <v>-17.944444444444457</v>
      </c>
      <c r="OR140" s="62">
        <v>-32.625</v>
      </c>
      <c r="OS140" s="62">
        <v>-106.01587301587301</v>
      </c>
      <c r="OT140" s="62">
        <v>-51.672161172161168</v>
      </c>
      <c r="OU140" s="62">
        <v>12.592436974789905</v>
      </c>
      <c r="OV140" s="62">
        <v>-25.399999999999977</v>
      </c>
      <c r="OW140" s="62">
        <v>11.785714285714278</v>
      </c>
      <c r="OX140" s="62">
        <v>-1.9336384439359335</v>
      </c>
      <c r="OY140" s="62">
        <v>65.171428571428578</v>
      </c>
      <c r="OZ140" s="62">
        <v>-15.981818181818198</v>
      </c>
      <c r="PA140" s="62">
        <v>23.336363636363615</v>
      </c>
      <c r="PB140" s="62">
        <v>34.063186813186832</v>
      </c>
    </row>
    <row r="141" spans="1:418" x14ac:dyDescent="0.3">
      <c r="A141" s="4" t="s">
        <v>139</v>
      </c>
      <c r="B141" s="2">
        <v>40</v>
      </c>
      <c r="C141" s="2">
        <v>2</v>
      </c>
      <c r="D141" s="2">
        <v>42</v>
      </c>
      <c r="E141">
        <v>2.9444444444444446</v>
      </c>
      <c r="F141">
        <v>901.86666666666667</v>
      </c>
      <c r="G141">
        <v>4.2105263157894735</v>
      </c>
      <c r="H141">
        <v>898.10526315789468</v>
      </c>
      <c r="I141">
        <v>3.4705882352941178</v>
      </c>
      <c r="J141">
        <v>895.5333333333333</v>
      </c>
      <c r="K141">
        <v>3.5555555555555554</v>
      </c>
      <c r="L141">
        <v>898.46938775510205</v>
      </c>
      <c r="M141">
        <v>2.4444444444444446</v>
      </c>
      <c r="N141">
        <v>557.42857142857144</v>
      </c>
      <c r="O141">
        <v>3.1578947368421053</v>
      </c>
      <c r="P141">
        <v>797.11111111111109</v>
      </c>
      <c r="Q141">
        <v>2.3529411764705883</v>
      </c>
      <c r="R141">
        <v>728.83333333333337</v>
      </c>
      <c r="S141">
        <v>2.6666666666666665</v>
      </c>
      <c r="T141">
        <v>702.22727272727275</v>
      </c>
      <c r="U141">
        <v>3.1111111111111112</v>
      </c>
      <c r="V141">
        <v>805.6236559139785</v>
      </c>
      <c r="W141">
        <v>1.2777777777777777</v>
      </c>
      <c r="X141">
        <v>495.15384615384613</v>
      </c>
      <c r="Y141">
        <v>1.3157894736842106</v>
      </c>
      <c r="Z141">
        <v>482.85714285714283</v>
      </c>
      <c r="AA141">
        <v>1.8235294117647058</v>
      </c>
      <c r="AB141">
        <v>507</v>
      </c>
      <c r="AC141">
        <v>1.462962962962963</v>
      </c>
      <c r="AD141">
        <v>494.38461538461536</v>
      </c>
      <c r="AE141">
        <v>1.462962962962963</v>
      </c>
      <c r="AF141">
        <v>494.38461538461536</v>
      </c>
      <c r="AG141">
        <v>2.5617283950617282</v>
      </c>
      <c r="AH141">
        <v>713.66666666666663</v>
      </c>
      <c r="AI141">
        <v>4</v>
      </c>
      <c r="AJ141">
        <v>1056.5</v>
      </c>
      <c r="AK141">
        <v>2</v>
      </c>
      <c r="AL141">
        <v>627</v>
      </c>
      <c r="AM141">
        <v>2.6666666666666665</v>
      </c>
      <c r="AN141">
        <v>844</v>
      </c>
      <c r="AO141">
        <v>3</v>
      </c>
      <c r="AP141">
        <v>885.6</v>
      </c>
      <c r="AQ141">
        <v>0.5</v>
      </c>
      <c r="AR141">
        <v>106</v>
      </c>
      <c r="AS141">
        <v>5</v>
      </c>
      <c r="AT141">
        <v>1479</v>
      </c>
      <c r="AU141">
        <v>3.6666666666666665</v>
      </c>
      <c r="AV141">
        <v>1639.5</v>
      </c>
      <c r="AW141">
        <v>2.8333333333333335</v>
      </c>
      <c r="AX141">
        <v>1216</v>
      </c>
      <c r="AY141">
        <v>2.9166666666666665</v>
      </c>
      <c r="AZ141">
        <v>1032.4444444444443</v>
      </c>
      <c r="BA141">
        <v>1.5</v>
      </c>
      <c r="BB141">
        <v>317</v>
      </c>
      <c r="BC141">
        <v>2</v>
      </c>
      <c r="BD141">
        <v>429</v>
      </c>
      <c r="BE141">
        <v>2</v>
      </c>
      <c r="BF141">
        <v>406.33333333333331</v>
      </c>
      <c r="BG141">
        <v>1.8333333333333333</v>
      </c>
      <c r="BH141">
        <v>380.33333333333331</v>
      </c>
      <c r="BI141">
        <v>1.8333333333333333</v>
      </c>
      <c r="BJ141">
        <v>380.33333333333331</v>
      </c>
      <c r="BK141">
        <v>2.5555555555555554</v>
      </c>
      <c r="BL141">
        <v>771.6</v>
      </c>
      <c r="BM141">
        <v>2.5611111111111109</v>
      </c>
      <c r="BN141">
        <v>719.57823129251699</v>
      </c>
      <c r="BO141">
        <v>5.166666666666667</v>
      </c>
      <c r="BP141">
        <v>1393.6666666666667</v>
      </c>
      <c r="BQ141">
        <v>5.5</v>
      </c>
      <c r="BR141">
        <v>1473.8333333333333</v>
      </c>
      <c r="BS141">
        <v>3.125</v>
      </c>
      <c r="BT141">
        <v>897.16666666666663</v>
      </c>
      <c r="BU141">
        <v>4.45</v>
      </c>
      <c r="BV141">
        <v>1254.8888888888889</v>
      </c>
      <c r="BW141">
        <v>5.5714285714285712</v>
      </c>
      <c r="BX141">
        <v>1418.3333333333333</v>
      </c>
      <c r="BY141">
        <v>3.6666666666666665</v>
      </c>
      <c r="BZ141">
        <v>1228.5</v>
      </c>
      <c r="CA141">
        <v>4.5</v>
      </c>
      <c r="CB141">
        <v>1319.4285714285713</v>
      </c>
      <c r="CC141">
        <v>4.6190476190476186</v>
      </c>
      <c r="CD141">
        <v>1332.9411764705883</v>
      </c>
      <c r="CE141">
        <v>4.5365853658536581</v>
      </c>
      <c r="CF141">
        <v>1292.8</v>
      </c>
      <c r="CG141">
        <v>2</v>
      </c>
      <c r="CH141">
        <v>394.66666666666669</v>
      </c>
      <c r="CI141">
        <v>1.8333333333333333</v>
      </c>
      <c r="CJ141">
        <v>523.6</v>
      </c>
      <c r="CK141">
        <v>4.25</v>
      </c>
      <c r="CL141">
        <v>1048.5714285714287</v>
      </c>
      <c r="CM141">
        <v>2.85</v>
      </c>
      <c r="CN141">
        <v>684.77777777777783</v>
      </c>
      <c r="CO141">
        <v>2.2857142857142856</v>
      </c>
      <c r="CP141">
        <v>406.85714285714283</v>
      </c>
      <c r="CQ141">
        <v>2.1666666666666665</v>
      </c>
      <c r="CR141">
        <v>694.2</v>
      </c>
      <c r="CS141">
        <v>1.875</v>
      </c>
      <c r="CT141">
        <v>777</v>
      </c>
      <c r="CU141">
        <v>2.0952380952380953</v>
      </c>
      <c r="CV141">
        <v>600.23529411764707</v>
      </c>
      <c r="CW141">
        <v>2.4634146341463414</v>
      </c>
      <c r="CX141">
        <v>643.71428571428567</v>
      </c>
      <c r="CY141">
        <v>3.5</v>
      </c>
      <c r="CZ141">
        <v>968.25714285714287</v>
      </c>
      <c r="DA141">
        <v>3.3333333333333335</v>
      </c>
      <c r="DB141">
        <v>711.66666666666663</v>
      </c>
      <c r="DC141">
        <v>3.6666666666666665</v>
      </c>
      <c r="DD141">
        <v>1013.6666666666666</v>
      </c>
      <c r="DE141">
        <v>3.25</v>
      </c>
      <c r="DF141">
        <v>1113.1428571428571</v>
      </c>
      <c r="DG141">
        <v>3.4</v>
      </c>
      <c r="DH141">
        <v>954.9473684210526</v>
      </c>
      <c r="DI141">
        <v>2.7142857142857144</v>
      </c>
      <c r="DJ141">
        <v>869</v>
      </c>
      <c r="DK141">
        <v>3.1666666666666665</v>
      </c>
      <c r="DL141">
        <v>831.83333333333337</v>
      </c>
      <c r="DM141">
        <v>3.5</v>
      </c>
      <c r="DN141">
        <v>982</v>
      </c>
      <c r="DO141">
        <v>3.1428571428571428</v>
      </c>
      <c r="DP141">
        <v>898.89473684210532</v>
      </c>
      <c r="DQ141">
        <v>3.2682926829268291</v>
      </c>
      <c r="DR141">
        <v>926.92105263157896</v>
      </c>
      <c r="DS141">
        <v>3.2682926829268291</v>
      </c>
      <c r="DT141">
        <v>926.92105263157896</v>
      </c>
      <c r="DU141">
        <v>3.4227642276422765</v>
      </c>
      <c r="DV141">
        <v>953.71296296296293</v>
      </c>
      <c r="DW141">
        <v>2.25</v>
      </c>
      <c r="DX141">
        <v>775.66666666666663</v>
      </c>
      <c r="DY141">
        <v>5.25</v>
      </c>
      <c r="DZ141">
        <v>1578.25</v>
      </c>
      <c r="EA141">
        <v>5</v>
      </c>
      <c r="EB141">
        <v>1446</v>
      </c>
      <c r="EC141">
        <v>4</v>
      </c>
      <c r="ED141">
        <v>1281.3333333333333</v>
      </c>
      <c r="EE141">
        <v>4.333333333333333</v>
      </c>
      <c r="EF141">
        <v>1476.5</v>
      </c>
      <c r="EG141">
        <v>5.5</v>
      </c>
      <c r="EH141">
        <v>1449.75</v>
      </c>
      <c r="EI141">
        <v>0.5</v>
      </c>
      <c r="EJ141">
        <v>127</v>
      </c>
      <c r="EK141">
        <v>4</v>
      </c>
      <c r="EL141">
        <v>1268.4285714285713</v>
      </c>
      <c r="EM141">
        <v>4</v>
      </c>
      <c r="EN141">
        <v>1275.6875</v>
      </c>
      <c r="EO141">
        <v>4.25</v>
      </c>
      <c r="EP141">
        <v>1553.6666666666667</v>
      </c>
      <c r="EQ141">
        <v>1.25</v>
      </c>
      <c r="ER141">
        <v>1361</v>
      </c>
      <c r="ES141">
        <v>1.5</v>
      </c>
      <c r="ET141">
        <v>635</v>
      </c>
      <c r="EU141">
        <v>2.5</v>
      </c>
      <c r="EV141">
        <v>1331.4</v>
      </c>
      <c r="EW141">
        <v>2.6666666666666665</v>
      </c>
      <c r="EX141">
        <v>971.5</v>
      </c>
      <c r="EY141">
        <v>1.5</v>
      </c>
      <c r="EZ141">
        <v>366</v>
      </c>
      <c r="FA141">
        <v>5</v>
      </c>
      <c r="FB141">
        <v>1309.5</v>
      </c>
      <c r="FC141">
        <v>2.6666666666666665</v>
      </c>
      <c r="FD141">
        <v>808.57142857142856</v>
      </c>
      <c r="FE141">
        <v>2.5789473684210527</v>
      </c>
      <c r="FF141">
        <v>1026.4166666666667</v>
      </c>
      <c r="FG141">
        <v>3.2894736842105261</v>
      </c>
      <c r="FH141">
        <v>1168.8571428571429</v>
      </c>
      <c r="FI141">
        <v>3.75</v>
      </c>
      <c r="FJ141">
        <v>1129</v>
      </c>
      <c r="FK141">
        <v>4</v>
      </c>
      <c r="FL141">
        <v>1158.75</v>
      </c>
      <c r="FM141">
        <v>2</v>
      </c>
      <c r="FN141">
        <v>1178</v>
      </c>
      <c r="FO141">
        <v>3.5</v>
      </c>
      <c r="FP141">
        <v>1147.6666666666667</v>
      </c>
      <c r="FQ141">
        <v>4.666666666666667</v>
      </c>
      <c r="FR141">
        <v>1134.3333333333333</v>
      </c>
      <c r="FS141">
        <v>3.75</v>
      </c>
      <c r="FT141">
        <v>1024.25</v>
      </c>
      <c r="FU141">
        <v>2.5</v>
      </c>
      <c r="FV141">
        <v>1627</v>
      </c>
      <c r="FW141">
        <v>3.7777777777777777</v>
      </c>
      <c r="FX141">
        <v>1140.875</v>
      </c>
      <c r="FY141">
        <v>3.6315789473684212</v>
      </c>
      <c r="FZ141">
        <v>1144.4705882352941</v>
      </c>
      <c r="GA141">
        <v>3.6315789473684212</v>
      </c>
      <c r="GB141">
        <v>1144.4705882352941</v>
      </c>
      <c r="GC141">
        <v>3.4035087719298245</v>
      </c>
      <c r="GD141">
        <v>1159.6444444444444</v>
      </c>
      <c r="GE141">
        <v>3.4166666666666665</v>
      </c>
      <c r="GF141">
        <v>1014.281045751634</v>
      </c>
      <c r="GG141">
        <v>2.7777777777777777</v>
      </c>
      <c r="GH141">
        <v>970.71428571428567</v>
      </c>
      <c r="GI141">
        <v>4.125</v>
      </c>
      <c r="GJ141">
        <v>1318.5</v>
      </c>
      <c r="GK141">
        <v>3.1428571428571428</v>
      </c>
      <c r="GL141">
        <v>1260.4000000000001</v>
      </c>
      <c r="GM141">
        <v>3.3333333333333335</v>
      </c>
      <c r="GN141">
        <v>1167.1111111111111</v>
      </c>
      <c r="GO141">
        <v>2.125</v>
      </c>
      <c r="GP141">
        <v>713.14285714285711</v>
      </c>
      <c r="GQ141">
        <v>2.7142857142857144</v>
      </c>
      <c r="GR141">
        <v>1035.8</v>
      </c>
      <c r="GS141">
        <v>2.2000000000000002</v>
      </c>
      <c r="GT141">
        <v>701.25</v>
      </c>
      <c r="GU141">
        <v>2.3199999999999998</v>
      </c>
      <c r="GV141">
        <v>789.05</v>
      </c>
      <c r="GW141">
        <v>2.8163265306122449</v>
      </c>
      <c r="GX141">
        <v>968.13157894736844</v>
      </c>
      <c r="GY141">
        <v>3.4444444444444446</v>
      </c>
      <c r="GZ141">
        <v>1048.125</v>
      </c>
      <c r="HA141">
        <v>2.375</v>
      </c>
      <c r="HB141">
        <v>964</v>
      </c>
      <c r="HC141">
        <v>3.4285714285714284</v>
      </c>
      <c r="HD141">
        <v>1188.1666666666667</v>
      </c>
      <c r="HE141">
        <v>3.0833333333333335</v>
      </c>
      <c r="HF141">
        <v>1070.2105263157894</v>
      </c>
      <c r="HG141">
        <v>2.875</v>
      </c>
      <c r="HH141">
        <v>909.66666666666663</v>
      </c>
      <c r="HI141">
        <v>4.4285714285714288</v>
      </c>
      <c r="HJ141">
        <v>1106</v>
      </c>
      <c r="HK141">
        <v>4.0999999999999996</v>
      </c>
      <c r="HL141">
        <v>876.2</v>
      </c>
      <c r="HM141">
        <v>3.8</v>
      </c>
      <c r="HN141">
        <v>954.86956521739125</v>
      </c>
      <c r="HO141">
        <v>3.4489795918367347</v>
      </c>
      <c r="HP141">
        <v>1007.047619047619</v>
      </c>
      <c r="HQ141">
        <v>3.1326530612244898</v>
      </c>
      <c r="HR141">
        <v>988.5625</v>
      </c>
      <c r="HS141">
        <v>2.1111111111111112</v>
      </c>
      <c r="HT141">
        <v>513.55555555555554</v>
      </c>
      <c r="HU141">
        <v>1.875</v>
      </c>
      <c r="HV141">
        <v>595.14285714285711</v>
      </c>
      <c r="HW141">
        <v>1.8571428571428572</v>
      </c>
      <c r="HX141">
        <v>578.4</v>
      </c>
      <c r="HY141">
        <v>1.9583333333333333</v>
      </c>
      <c r="HZ141">
        <v>556.19047619047615</v>
      </c>
      <c r="IA141">
        <v>2.125</v>
      </c>
      <c r="IB141">
        <v>702.83333333333337</v>
      </c>
      <c r="IC141">
        <v>1.7142857142857142</v>
      </c>
      <c r="ID141">
        <v>462.16666666666669</v>
      </c>
      <c r="IE141">
        <v>1.9</v>
      </c>
      <c r="IF141">
        <v>615</v>
      </c>
      <c r="IG141">
        <v>1.92</v>
      </c>
      <c r="IH141">
        <v>595.5</v>
      </c>
      <c r="II141">
        <v>1.9387755102040816</v>
      </c>
      <c r="IJ141">
        <v>575.36585365853659</v>
      </c>
      <c r="IK141">
        <v>1.9387755102040816</v>
      </c>
      <c r="IL141">
        <v>575.36585365853659</v>
      </c>
      <c r="IM141">
        <v>2.7346938775510203</v>
      </c>
      <c r="IN141">
        <v>848.55371900826447</v>
      </c>
      <c r="IO141">
        <v>0</v>
      </c>
      <c r="IQ141">
        <v>3.5</v>
      </c>
      <c r="IR141">
        <v>1155</v>
      </c>
      <c r="IS141">
        <v>4.666666666666667</v>
      </c>
      <c r="IT141">
        <v>1309</v>
      </c>
      <c r="IU141">
        <v>3.5</v>
      </c>
      <c r="IV141">
        <v>1247.4000000000001</v>
      </c>
      <c r="IW141">
        <v>0.5</v>
      </c>
      <c r="IX141">
        <v>282</v>
      </c>
      <c r="IY141">
        <v>0.33333333333333331</v>
      </c>
      <c r="IZ141">
        <v>254</v>
      </c>
      <c r="JC141">
        <v>0.4</v>
      </c>
      <c r="JD141">
        <v>268</v>
      </c>
      <c r="JE141">
        <v>2.0909090909090908</v>
      </c>
      <c r="JF141">
        <v>967.57142857142856</v>
      </c>
      <c r="JG141">
        <v>7</v>
      </c>
      <c r="JH141">
        <v>1522</v>
      </c>
      <c r="JI141">
        <v>2.5</v>
      </c>
      <c r="JJ141">
        <v>1818</v>
      </c>
      <c r="JK141">
        <v>3</v>
      </c>
      <c r="JL141">
        <v>838.5</v>
      </c>
      <c r="JM141">
        <v>3.5</v>
      </c>
      <c r="JN141">
        <v>1254.25</v>
      </c>
      <c r="JO141">
        <v>2.5</v>
      </c>
      <c r="JP141">
        <v>1867</v>
      </c>
      <c r="JQ141">
        <v>3.6666666666666665</v>
      </c>
      <c r="JR141">
        <v>871.33333333333337</v>
      </c>
      <c r="JU141">
        <v>3.2</v>
      </c>
      <c r="JV141">
        <v>1120.25</v>
      </c>
      <c r="JW141">
        <v>3.3636363636363638</v>
      </c>
      <c r="JX141">
        <v>1187.25</v>
      </c>
      <c r="JY141">
        <v>2.7272727272727271</v>
      </c>
      <c r="JZ141">
        <v>1084.7333333333333</v>
      </c>
      <c r="KA141">
        <v>5</v>
      </c>
      <c r="KB141">
        <v>1562</v>
      </c>
      <c r="KC141">
        <v>5</v>
      </c>
      <c r="KD141">
        <v>1355</v>
      </c>
      <c r="KE141">
        <v>0.66666666666666663</v>
      </c>
      <c r="KF141">
        <v>216</v>
      </c>
      <c r="KG141">
        <v>2.8333333333333335</v>
      </c>
      <c r="KH141">
        <v>1122</v>
      </c>
      <c r="KI141">
        <v>5</v>
      </c>
      <c r="KJ141">
        <v>1382</v>
      </c>
      <c r="KK141">
        <v>2.6666666666666665</v>
      </c>
      <c r="KL141">
        <v>550</v>
      </c>
      <c r="KO141">
        <v>3.6</v>
      </c>
      <c r="KP141">
        <v>882.8</v>
      </c>
      <c r="KQ141">
        <v>3.1818181818181817</v>
      </c>
      <c r="KR141">
        <v>989.11111111111109</v>
      </c>
      <c r="KS141">
        <v>3.1818181818181817</v>
      </c>
      <c r="KT141">
        <v>989.11111111111109</v>
      </c>
      <c r="KU141">
        <v>2.8787878787878789</v>
      </c>
      <c r="KV141">
        <v>1048.875</v>
      </c>
      <c r="KW141">
        <v>2.7611111111111111</v>
      </c>
      <c r="KX141">
        <v>881.71034482758625</v>
      </c>
      <c r="KY141" s="15">
        <f>Tabla2[[#This Row],[ROS_NUM_COR_COD_ROS_TG_NEG]]-Tabla2[[#This Row],[PAS_NUM_COR_COD_ROS_TG_NEG]]</f>
        <v>0.43055555555555536</v>
      </c>
      <c r="KZ141" s="15">
        <f>Tabla2[[#This Row],[ROS_DUR_COR_COD_ROS_TG_NEG]]-Tabla2[[#This Row],[PAS_DUR_COR_COD_ROS_TG_NEG]]</f>
        <v>352.23809523809518</v>
      </c>
      <c r="LA141" s="15">
        <f>Tabla2[[#This Row],[ROS_NUM_COR_COD_ROS_TG_NEU]]-Tabla2[[#This Row],[PAS_NUM_COR_COD_ROS_TG_NEU]]</f>
        <v>1.2706766917293235</v>
      </c>
      <c r="LB141" s="15">
        <f>Tabla2[[#This Row],[ROS_DUR_COR_COD_ROS_TG_NEU]]-Tabla2[[#This Row],[PAS_DUR_COR_COD_ROS_TG_NEU]]</f>
        <v>308.88888888888891</v>
      </c>
      <c r="LC141" s="15">
        <f>Tabla2[[#This Row],[ROS_NUM_COR_COD_ROS_TG_POS]]-Tabla2[[#This Row],[PAS_NUM_COR_COD_ROS_TG_POS]]</f>
        <v>1.7470588235294113</v>
      </c>
      <c r="LD141" s="15">
        <f>Tabla2[[#This Row],[ROS_DUR_COR_COD_ROS_TG_POS]]-Tabla2[[#This Row],[PAS_DUR_COR_COD_ROS_TG_POS]]</f>
        <v>147.36666666666667</v>
      </c>
      <c r="LE141" s="15">
        <f>Tabla2[[#This Row],[ROS_NUM_COR_COD_ROS_TG_TOT]]-Tabla2[[#This Row],[PAS_NUM_COR_COD_ROS_TG_TOT]]</f>
        <v>1.1333333333333333</v>
      </c>
      <c r="LF141" s="15">
        <f>Tabla2[[#This Row],[ROS_DUR_COR_COD_ROS_TG_TOT]]-Tabla2[[#This Row],[PAS_DUR_COR_COD_ROS_TG_TOT]]</f>
        <v>252.64229249011851</v>
      </c>
      <c r="LG141" s="15">
        <f>Tabla2[[#This Row],[ROS_NUM_COR_COD_ESC_TG_NEG]]-Tabla2[[#This Row],[PAS_NUM_COR_COD_ESC_TG_NEG]]</f>
        <v>-0.81944444444444464</v>
      </c>
      <c r="LH141" s="15">
        <f>Tabla2[[#This Row],[ROS_DUR_COR_COD_ESC_TG_NEG]]-Tabla2[[#This Row],[PAS_DUR_COR_COD_ESC_TG_NEG]]</f>
        <v>-188.72380952380956</v>
      </c>
      <c r="LI141" s="15">
        <f>Tabla2[[#This Row],[ROS_NUM_COR_COD_ESC_TG_NEU]]-Tabla2[[#This Row],[PAS_NUM_COR_COD_ESC_TG_NEU]]</f>
        <v>-1.496240601503759</v>
      </c>
      <c r="LJ141" s="15">
        <f>Tabla2[[#This Row],[ROS_NUM_COR_COD_ESC_TG_NEG]]-Tabla2[[#This Row],[PAS_NUM_COR_COD_ESC_TG_NEG]]</f>
        <v>-0.81944444444444464</v>
      </c>
      <c r="LK141" s="15">
        <f>Tabla2[[#This Row],[ROS_NUM_COR_COD_ESC_TG_POS]]-Tabla2[[#This Row],[PAS_NUM_COR_COD_ESC_TG_POS]]</f>
        <v>-1.2705882352941176</v>
      </c>
      <c r="LL141" s="15">
        <f>Tabla2[[#This Row],[ROS_DUR_COR_COD_ESC_TG_POS]]-Tabla2[[#This Row],[PAS_DUR_COR_COD_ESC_TG_POS]]</f>
        <v>-194.2833333333333</v>
      </c>
      <c r="LM141" s="15">
        <f>Tabla2[[#This Row],[ROS_NUM_COR_COD_ESC_TG_TOT]]-Tabla2[[#This Row],[PAS_NUM_COR_COD_ESC_TG_TOT]]</f>
        <v>-1.2355555555555555</v>
      </c>
      <c r="LN141" s="15">
        <f>Tabla2[[#This Row],[ROS_DUR_COR_COD_ESC_TG_TOT]]-Tabla2[[#This Row],[PAS_DUR_COR_COD_ESC_TG_TOT]]</f>
        <v>-109.41938775510209</v>
      </c>
      <c r="LO141" s="15">
        <f>Tabla2[[#This Row],[PAS_NUM_COR_COD_ROS_TG_NEG]]-Tabla2[[#This Row],[ESC_NUM_COR_COD_ROS_TG_NEG]]</f>
        <v>0.15873015873015905</v>
      </c>
      <c r="LP141" s="15">
        <f>Tabla2[[#This Row],[PAS_DUR_COR_COD_ROS_TG_NEG]]-Tabla2[[#This Row],[ESC_DUR_COR_COD_ROS_TG_NEG]]</f>
        <v>150.57142857142861</v>
      </c>
      <c r="LQ141" s="15">
        <f>Tabla2[[#This Row],[PAS_NUM_COR_COD_ROS_TG_NEU]]-Tabla2[[#This Row],[ESC_NUM_COR_COD_ROS_TG_NEU]]</f>
        <v>0.99122807017543879</v>
      </c>
      <c r="LR141" s="15">
        <f>Tabla2[[#This Row],[PAS_DUR_COR_COD_ROS_TG_NEU]]-Tabla2[[#This Row],[ESC_DUR_COR_COD_ROS_TG_NEU]]</f>
        <v>102.91111111111104</v>
      </c>
      <c r="LS141" s="15">
        <f>Tabla2[[#This Row],[PAS_NUM_COR_COD_ROS_TG_POS]]-Tabla2[[#This Row],[ESC_NUM_COR_COD_ROS_TG_POS]]</f>
        <v>0.47794117647058831</v>
      </c>
      <c r="LT141" s="15">
        <f>Tabla2[[#This Row],[PAS_DUR_COR_COD_ROS_TG_POS]]-Tabla2[[#This Row],[ESC_DUR_COR_COD_ROS_TG_POS]]</f>
        <v>-48.166666666666629</v>
      </c>
      <c r="LU141" s="15">
        <f>Tabla2[[#This Row],[PAS_NUM_COR_COD_ROS_TG_TOT]]-Tabla2[[#This Row],[ESC_NUM_COR_COD_ROS_TG_TOT]]</f>
        <v>0.57142857142857117</v>
      </c>
      <c r="LV141" s="15">
        <f>Tabla2[[#This Row],[PAS_DUR_COR_COD_ROS_TG_TOT]]-Tabla2[[#This Row],[ESC_DUR_COR_COD_ROS_TG_TOT]]</f>
        <v>101.99197860962568</v>
      </c>
      <c r="LW141" s="15">
        <f>Tabla2[[#This Row],[PAS_NUM_COR_COD_ESC_TG_NEG]]-Tabla2[[#This Row],[ESC_NUM_COR_COD_ESC_TG_NEG]]</f>
        <v>-2.6269841269841265</v>
      </c>
      <c r="LX141" s="15">
        <f>Tabla2[[#This Row],[PAS_DUR_COR_COD_ESC_TG_NEG]]-Tabla2[[#This Row],[ESC_DUR_COR_COD_ESC_TG_NEG]]</f>
        <v>-516.46666666666658</v>
      </c>
      <c r="LY141" s="15">
        <f>Tabla2[[#This Row],[PAS_NUM_COR_COD_ESC_TG_NEU]]-Tabla2[[#This Row],[ESC_NUM_COR_COD_ESC_TG_NEU]]</f>
        <v>0.54385964912280693</v>
      </c>
      <c r="LZ141" s="15">
        <f>Tabla2[[#This Row],[PAS_DUR_COR_COD_ESC_TG_NEU]]-Tabla2[[#This Row],[ESC_DUR_COR_COD_ESC_TG_NEU]]</f>
        <v>-330.39473684210532</v>
      </c>
      <c r="MA141" s="15">
        <f>Tabla2[[#This Row],[PAS_NUM_COR_COD_ESC_TG_POS]]-Tabla2[[#This Row],[ESC_NUM_COR_COD_ESC_TG_POS]]</f>
        <v>-1.0294117647058822</v>
      </c>
      <c r="MB141" s="15">
        <f>Tabla2[[#This Row],[PAS_DUR_COR_COD_ESC_TG_POS]]-Tabla2[[#This Row],[ESC_DUR_COR_COD_ESC_TG_POS]]</f>
        <v>-423.89523809523803</v>
      </c>
      <c r="MC141" s="15">
        <f>Tabla2[[#This Row],[PAS_NUM_COR_COD_ESC_TG_TOT]]-Tabla2[[#This Row],[ESC_NUM_COR_COD_ESC_TG_TOT]]</f>
        <v>-1.0634920634920633</v>
      </c>
      <c r="MD141" s="15">
        <f>Tabla2[[#This Row],[PAS_DUR_COR_COD_ESC_TG_TOT]]-Tabla2[[#This Row],[ESC_DUR_COR_COD_ESC_TG_TOT]]</f>
        <v>-434.47178871548624</v>
      </c>
      <c r="ME141" s="42">
        <f>Tabla25[[#This Row],[PAS_NUM_COR_COD_ROS_TG_NEG]]-Tabla25[[#This Row],[PAS_NUM_COR_COD_ESC_TG_NEG]]</f>
        <v>-0.5</v>
      </c>
      <c r="MF141" s="42">
        <f>Tabla25[[#This Row],[PAS_NUM_COR_COD_ROS_TG_NEU]]-Tabla25[[#This Row],[PAS_NUM_COR_COD_ESC_TG_NEU]]</f>
        <v>-1.0526315789473681</v>
      </c>
      <c r="MG141" s="42">
        <f>Tabla25[[#This Row],[PAS_NUM_COR_COD_ROS_TG_POS]]-Tabla25[[#This Row],[PAS_NUM_COR_COD_ESC_TG_POS]]</f>
        <v>-1.1176470588235294</v>
      </c>
      <c r="MH141" s="42">
        <f>Tabla25[[#This Row],[PAS_NUM_COR_COD_ROS_TG_TOT]]-Tabla25[[#This Row],[PAS_NUM_COR_COD_ESC_TG_TOT]]</f>
        <v>-0.88888888888888884</v>
      </c>
      <c r="MI141" s="42">
        <f>Tabla25[[#This Row],[PAS_DUR_COR_COD_ROS_TG_NEG]]-Tabla25[[#This Row],[PAS_DUR_COR_COD_ESC_TG_NEG]]</f>
        <v>-344.43809523809523</v>
      </c>
      <c r="MJ141" s="42">
        <f>Tabla25[[#This Row],[PAS_DUR_COR_COD_ROS_TG_NEU]]-Tabla25[[#This Row],[PAS_DUR_COR_COD_ESC_TG_NEU]]</f>
        <v>-100.9941520467836</v>
      </c>
      <c r="MK141" s="42">
        <f>Tabla25[[#This Row],[PAS_DUR_COR_COD_ROS_TG_POS]]-Tabla25[[#This Row],[PAS_DUR_COR_COD_ESC_TG_POS]]</f>
        <v>-166.69999999999993</v>
      </c>
      <c r="ML141" s="42">
        <f>Tabla25[[#This Row],[PAS_DUR_COR_COD_ROS_TG_TOT]]-Tabla25[[#This Row],[PAS_DUR_COR_COD_ESC_TG_TOT]]</f>
        <v>-196.2421150278293</v>
      </c>
      <c r="MM141" s="44">
        <f>Tabla25[[#This Row],[ESC_NUM_COR_COD_ROS_TG_NEG]]-Tabla25[[#This Row],[ESC_NUM_COR_COD_ESC_TG_NEG]]</f>
        <v>-3.2857142857142856</v>
      </c>
      <c r="MN141" s="44">
        <f>Tabla25[[#This Row],[ESC_NUM_COR_COD_ROS_TG_NEU]]-Tabla25[[#This Row],[ESC_NUM_COR_COD_ESC_TG_NEU]]</f>
        <v>-1.5</v>
      </c>
      <c r="MO141" s="44">
        <f>Tabla25[[#This Row],[ESC_NUM_COR_COD_ROS_TG_POS]]-Tabla25[[#This Row],[ESC_NUM_COR_COD_ESC_TG_POS]]</f>
        <v>-2.625</v>
      </c>
      <c r="MP141" s="44">
        <f>Tabla25[[#This Row],[ESC_NUM_COR_COD_ROS_TG_TOT]]-Tabla25[[#This Row],[ESC_NUM_COR_COD_ESC_TG_TOT]]</f>
        <v>-2.5238095238095233</v>
      </c>
      <c r="MQ141" s="44">
        <f>Tabla25[[#This Row],[ESC_DUR_COR_COD_ROS_TG_NEG]]-Tabla25[[#This Row],[ESC_DUR_COR_COD_ESC_TG_NEG]]</f>
        <v>-1011.4761904761904</v>
      </c>
      <c r="MR141" s="44">
        <f>Tabla25[[#This Row],[ESC_DUR_COR_COD_ROS_TG_NEU]]-Tabla25[[#This Row],[ESC_DUR_COR_COD_ESC_TG_NEU]]</f>
        <v>-534.29999999999995</v>
      </c>
      <c r="MS141" s="44">
        <f>Tabla25[[#This Row],[ESC_DUR_COR_COD_ROS_TG_POS]]-Tabla25[[#This Row],[ESC_DUR_COR_COD_ESC_TG_POS]]</f>
        <v>-542.42857142857133</v>
      </c>
      <c r="MT141" s="44">
        <f>Tabla25[[#This Row],[ESC_DUR_COR_COD_ROS_TG_TOT]]-Tabla25[[#This Row],[ESC_DUR_COR_COD_ESC_TG_TOT]]</f>
        <v>-732.70588235294122</v>
      </c>
      <c r="MU141" s="47">
        <f>Tabla25[[#This Row],[ROS_NUM_COR_COD_ROS_TG_NEG]]-Tabla25[[#This Row],[ROS_NUM_COR_COD_ESC_TG_NEG]]</f>
        <v>0.75</v>
      </c>
      <c r="MV141" s="47">
        <f>Tabla25[[#This Row],[ROS_NUM_COR_COD_ROS_TG_NEU]]-Tabla25[[#This Row],[ROS_NUM_COR_COD_ESC_TG_NEU]]</f>
        <v>1.7142857142857144</v>
      </c>
      <c r="MW141" s="47">
        <f>Tabla25[[#This Row],[ROS_NUM_COR_COD_ROS_TG_POS]]-Tabla25[[#This Row],[ROS_NUM_COR_COD_ESC_TG_POS]]</f>
        <v>1.8999999999999995</v>
      </c>
      <c r="MX141" s="47">
        <f>Tabla25[[#This Row],[ROS_NUM_COR_COD_ROS_TG_TOT]]-Tabla25[[#This Row],[ROS_NUM_COR_COD_ESC_TG_TOT]]</f>
        <v>1.48</v>
      </c>
      <c r="MY141" s="47">
        <f>Tabla25[[#This Row],[ROS_DUR_COR_COD_ROS_TG_NEG]]-Tabla25[[#This Row],[ROS_DUR_COR_COD_ESC_TG_NEG]]</f>
        <v>196.52380952380952</v>
      </c>
      <c r="MZ141" s="47">
        <f>Tabla25[[#This Row],[ROS_DUR_COR_COD_ROS_TG_NEU]]-Tabla25[[#This Row],[ROS_DUR_COR_COD_ESC_TG_NEU]]</f>
        <v>70.200000000000045</v>
      </c>
      <c r="NA141" s="47">
        <f>Tabla25[[#This Row],[ROS_DUR_COR_COD_ROS_TG_POS]]-Tabla25[[#This Row],[ROS_DUR_COR_COD_ESC_TG_POS]]</f>
        <v>174.95000000000005</v>
      </c>
      <c r="NB141" s="47">
        <f>Tabla25[[#This Row],[ROS_DUR_COR_COD_ROS_TG_TOT]]-Tabla25[[#This Row],[ROS_DUR_COR_COD_ESC_TG_TOT]]</f>
        <v>165.8195652173913</v>
      </c>
      <c r="NC141">
        <v>273.33333333333331</v>
      </c>
      <c r="ND141">
        <v>244.71428571428572</v>
      </c>
      <c r="NE141">
        <v>189.1</v>
      </c>
      <c r="NF141">
        <v>228</v>
      </c>
      <c r="NG141">
        <v>289.85714285714283</v>
      </c>
      <c r="NH141">
        <v>298.8</v>
      </c>
      <c r="NI141">
        <v>318.875</v>
      </c>
      <c r="NJ141">
        <v>303.7</v>
      </c>
      <c r="NK141">
        <v>167.85714285714286</v>
      </c>
      <c r="NL141">
        <v>221.6</v>
      </c>
      <c r="NM141">
        <v>288</v>
      </c>
      <c r="NN141">
        <v>219</v>
      </c>
      <c r="NO141">
        <v>144.33333333333334</v>
      </c>
      <c r="NP141">
        <v>247.25</v>
      </c>
      <c r="NQ141">
        <v>231.85714285714286</v>
      </c>
      <c r="NR141">
        <v>204.58823529411765</v>
      </c>
      <c r="NS141">
        <v>156.71428571428572</v>
      </c>
      <c r="NT141">
        <v>226.22222222222223</v>
      </c>
      <c r="NU141">
        <v>204.16666666666666</v>
      </c>
      <c r="NV141">
        <v>198.09090909090909</v>
      </c>
      <c r="NW141">
        <v>258.39999999999998</v>
      </c>
      <c r="NX141">
        <v>203.26315789473685</v>
      </c>
      <c r="NY141">
        <v>226.33333333333334</v>
      </c>
      <c r="NZ141">
        <v>227.20408163265307</v>
      </c>
      <c r="OA141" s="15">
        <f>Tabla2[[#This Row],[ROS_1DU_COR_COD_ROS_TG_NEG]]-Tabla2[[#This Row],[PAS_1DU_COR_COD_ROS_TG_NEG]]</f>
        <v>116.61904761904759</v>
      </c>
      <c r="OB141" s="15">
        <f>Tabla2[[#This Row],[ROS_1DU_COR_COD_ROS_TG_NEU]]-Tabla2[[#This Row],[PAS_1DU_COR_COD_ROS_TG_NEU]]</f>
        <v>18.492063492063494</v>
      </c>
      <c r="OC141" s="15">
        <f>Tabla2[[#This Row],[ROS_1DU_COR_COD_ROS_TG_POS]]-Tabla2[[#This Row],[PAS_1DU_COR_COD_ROS_TG_POS]]</f>
        <v>-15.066666666666663</v>
      </c>
      <c r="OD141" s="15">
        <f>Tabla2[[#This Row],[ROS_1DU_COR_COD_ROS_TG_TOT]]-Tabla2[[#This Row],[PAS_1DU_COR_COD_ROS_TG_TOT]]</f>
        <v>29.909090909090907</v>
      </c>
      <c r="OE141" s="15">
        <f>Tabla2[[#This Row],[ROS_1DU_COR_COD_ESC_TG_NEG]]-Tabla2[[#This Row],[PAS_1DU_COR_COD_ESC_TG_NEG]]</f>
        <v>31.457142857142856</v>
      </c>
      <c r="OF141" s="15">
        <f>Tabla2[[#This Row],[ROS_1DU_COR_COD_ESC_TG_NEU]]-Tabla2[[#This Row],[PAS_1DU_COR_COD_ESC_TG_NEU]]</f>
        <v>95.536842105263162</v>
      </c>
      <c r="OG141" s="15">
        <f>Tabla2[[#This Row],[ROS_1DU_COR_COD_ESC_TG_POS]]-Tabla2[[#This Row],[PAS_1DU_COR_COD_ESC_TG_POS]]</f>
        <v>92.541666666666657</v>
      </c>
      <c r="OH141" s="15">
        <f>Tabla2[[#This Row],[ROS_1DU_COR_COD_ESC_TG_TOT]]-Tabla2[[#This Row],[PAS_1DU_COR_COD_ESC_TG_TOT]]</f>
        <v>76.495918367346917</v>
      </c>
      <c r="OI141" s="15">
        <f>Tabla2[[#This Row],[PAS_1DU_COR_COD_ROS_TG_NEG]]-Tabla2[[#This Row],[ESC_1DU_COR_COD_ROS_TG_NEG]]</f>
        <v>-11.142857142857139</v>
      </c>
      <c r="OJ141" s="15">
        <f>Tabla2[[#This Row],[PAS_1DU_COR_COD_ROS_TG_NEU]]-Tabla2[[#This Row],[ESC_1DU_COR_COD_ROS_TG_NEU]]</f>
        <v>4.6222222222222342</v>
      </c>
      <c r="OK141" s="15">
        <f>Tabla2[[#This Row],[PAS_1DU_COR_COD_ROS_TG_POS]]-Tabla2[[#This Row],[ESC_1DU_COR_COD_ROS_TG_POS]]</f>
        <v>-83.833333333333343</v>
      </c>
      <c r="OL141" s="15">
        <f>Tabla2[[#This Row],[PAS_1DU_COR_COD_ROS_TG_TOT]]-Tabla2[[#This Row],[ESC_1DU_COR_COD_ROS_TG_TOT]]</f>
        <v>-20.909090909090907</v>
      </c>
      <c r="OM141" s="15">
        <f>Tabla2[[#This Row],[PAS_1DU_COR_COD_ESC_TG_NEG]]-Tabla2[[#This Row],[ESC_1DU_COR_COD_ESC_TG_NEG]]</f>
        <v>114.06666666666663</v>
      </c>
      <c r="ON141" s="15">
        <f>Tabla2[[#This Row],[PAS_1DU_COR_COD_ESC_TG_NEU]]-Tabla2[[#This Row],[ESC_1DU_COR_COD_ESC_TG_NEU]]</f>
        <v>-43.98684210526315</v>
      </c>
      <c r="OO141" s="15">
        <f>Tabla2[[#This Row],[PAS_1DU_COR_COD_ESC_TG_POS]]-Tabla2[[#This Row],[ESC_1DU_COR_COD_ESC_TG_POS]]</f>
        <v>-5.5238095238095184</v>
      </c>
      <c r="OP141" s="15">
        <f>Tabla2[[#This Row],[PAS_1DU_COR_COD_ESC_TG_TOT]]-Tabla2[[#This Row],[ESC_1DU_COR_COD_ESC_TG_TOT]]</f>
        <v>22.61584633853542</v>
      </c>
      <c r="OQ141" s="61">
        <v>-16.523809523809518</v>
      </c>
      <c r="OR141" s="62">
        <v>-54.085714285714289</v>
      </c>
      <c r="OS141" s="62">
        <v>-129.77500000000001</v>
      </c>
      <c r="OT141" s="62">
        <v>-75.699999999999989</v>
      </c>
      <c r="OU141" s="62">
        <v>23.523809523809518</v>
      </c>
      <c r="OV141" s="62">
        <v>-25.650000000000006</v>
      </c>
      <c r="OW141" s="62">
        <v>56.142857142857139</v>
      </c>
      <c r="OX141" s="62">
        <v>14.411764705882348</v>
      </c>
      <c r="OY141" s="62">
        <v>-101.68571428571425</v>
      </c>
      <c r="OZ141" s="62">
        <v>22.959064327485379</v>
      </c>
      <c r="PA141" s="62">
        <v>-22.166666666666686</v>
      </c>
      <c r="PB141" s="62">
        <v>-29.113172541743978</v>
      </c>
    </row>
    <row r="142" spans="1:418" x14ac:dyDescent="0.3">
      <c r="A142" s="2" t="s">
        <v>140</v>
      </c>
      <c r="B142" s="2">
        <v>40</v>
      </c>
      <c r="C142" s="2">
        <v>2</v>
      </c>
      <c r="D142" s="2">
        <v>46</v>
      </c>
      <c r="E142">
        <v>2.6</v>
      </c>
      <c r="F142">
        <v>1053.7692307692307</v>
      </c>
      <c r="G142">
        <v>3.25</v>
      </c>
      <c r="H142">
        <v>1059.2941176470588</v>
      </c>
      <c r="I142">
        <v>2.7</v>
      </c>
      <c r="J142">
        <v>1322.5454545454545</v>
      </c>
      <c r="K142">
        <v>2.85</v>
      </c>
      <c r="L142">
        <v>1128.1707317073171</v>
      </c>
      <c r="M142">
        <v>3.05</v>
      </c>
      <c r="N142">
        <v>972.9375</v>
      </c>
      <c r="O142">
        <v>3.4</v>
      </c>
      <c r="P142">
        <v>1353.1428571428571</v>
      </c>
      <c r="Q142">
        <v>3.4</v>
      </c>
      <c r="R142">
        <v>1126.5263157894738</v>
      </c>
      <c r="S142">
        <v>3.2833333333333332</v>
      </c>
      <c r="T142">
        <v>1141.1224489795918</v>
      </c>
      <c r="U142">
        <v>3.0666666666666669</v>
      </c>
      <c r="V142">
        <v>1135.2222222222222</v>
      </c>
      <c r="W142">
        <v>1.35</v>
      </c>
      <c r="X142">
        <v>567.33333333333337</v>
      </c>
      <c r="Y142">
        <v>1.5</v>
      </c>
      <c r="Z142">
        <v>569.4666666666667</v>
      </c>
      <c r="AA142">
        <v>1.7</v>
      </c>
      <c r="AB142">
        <v>533.94117647058829</v>
      </c>
      <c r="AC142">
        <v>1.5166666666666666</v>
      </c>
      <c r="AD142">
        <v>555.15909090909088</v>
      </c>
      <c r="AE142">
        <v>1.5166666666666666</v>
      </c>
      <c r="AF142">
        <v>555.15909090909088</v>
      </c>
      <c r="AG142">
        <v>2.5499999999999998</v>
      </c>
      <c r="AH142">
        <v>944.75373134328356</v>
      </c>
      <c r="BM142">
        <v>2.5499999999999998</v>
      </c>
      <c r="BN142">
        <v>944.75373134328356</v>
      </c>
      <c r="BO142">
        <v>3.1</v>
      </c>
      <c r="BP142">
        <v>1010.375</v>
      </c>
      <c r="BQ142">
        <v>2.8</v>
      </c>
      <c r="BR142">
        <v>930.77777777777783</v>
      </c>
      <c r="BS142">
        <v>4.1111111111111107</v>
      </c>
      <c r="BT142">
        <v>1071.3333333333333</v>
      </c>
      <c r="BU142">
        <v>3.3103448275862069</v>
      </c>
      <c r="BV142">
        <v>1003.9230769230769</v>
      </c>
      <c r="BW142">
        <v>5</v>
      </c>
      <c r="BX142">
        <v>1455.5</v>
      </c>
      <c r="BY142">
        <v>2.7</v>
      </c>
      <c r="BZ142">
        <v>690.25</v>
      </c>
      <c r="CA142">
        <v>4.5</v>
      </c>
      <c r="CB142">
        <v>1370.6666666666667</v>
      </c>
      <c r="CC142">
        <v>3.9629629629629628</v>
      </c>
      <c r="CD142">
        <v>1156.1304347826087</v>
      </c>
      <c r="CE142">
        <v>3.625</v>
      </c>
      <c r="CF142">
        <v>1075.3673469387754</v>
      </c>
      <c r="CG142">
        <v>4.0999999999999996</v>
      </c>
      <c r="CH142">
        <v>1208</v>
      </c>
      <c r="CI142">
        <v>3.3</v>
      </c>
      <c r="CJ142">
        <v>1708.6666666666667</v>
      </c>
      <c r="CK142">
        <v>1.8888888888888888</v>
      </c>
      <c r="CL142">
        <v>596.125</v>
      </c>
      <c r="CM142">
        <v>3.1379310344827585</v>
      </c>
      <c r="CN142">
        <v>1125.7826086956522</v>
      </c>
      <c r="CO142">
        <v>2</v>
      </c>
      <c r="CP142">
        <v>980.66666666666663</v>
      </c>
      <c r="CQ142">
        <v>4.2</v>
      </c>
      <c r="CR142">
        <v>1188.5555555555557</v>
      </c>
      <c r="CS142">
        <v>1.9</v>
      </c>
      <c r="CT142">
        <v>760.83333333333337</v>
      </c>
      <c r="CU142">
        <v>2.7777777777777777</v>
      </c>
      <c r="CV142">
        <v>1011.3333333333334</v>
      </c>
      <c r="CW142">
        <v>2.9642857142857144</v>
      </c>
      <c r="CX142">
        <v>1075.5365853658536</v>
      </c>
      <c r="CY142">
        <v>3.2946428571428572</v>
      </c>
      <c r="CZ142">
        <v>1075.4444444444443</v>
      </c>
      <c r="DA142">
        <v>2.5</v>
      </c>
      <c r="DB142">
        <v>705.9</v>
      </c>
      <c r="DC142">
        <v>1.7</v>
      </c>
      <c r="DD142">
        <v>497.33333333333331</v>
      </c>
      <c r="DE142">
        <v>2.3333333333333335</v>
      </c>
      <c r="DF142">
        <v>683.5</v>
      </c>
      <c r="DG142">
        <v>2.1724137931034484</v>
      </c>
      <c r="DH142">
        <v>629.74074074074076</v>
      </c>
      <c r="DI142">
        <v>1.5714285714285714</v>
      </c>
      <c r="DJ142">
        <v>596</v>
      </c>
      <c r="DK142">
        <v>2.9</v>
      </c>
      <c r="DL142">
        <v>663.4</v>
      </c>
      <c r="DM142">
        <v>2</v>
      </c>
      <c r="DN142">
        <v>589</v>
      </c>
      <c r="DO142">
        <v>2.2222222222222223</v>
      </c>
      <c r="DP142">
        <v>619.23076923076928</v>
      </c>
      <c r="DQ142">
        <v>2.1964285714285716</v>
      </c>
      <c r="DR142">
        <v>624.58490566037733</v>
      </c>
      <c r="DS142">
        <v>2.1964285714285716</v>
      </c>
      <c r="DT142">
        <v>624.58490566037733</v>
      </c>
      <c r="DU142">
        <v>2.9285714285714284</v>
      </c>
      <c r="DV142">
        <v>908.34265734265739</v>
      </c>
      <c r="EA142">
        <v>2</v>
      </c>
      <c r="EB142">
        <v>382</v>
      </c>
      <c r="EC142">
        <v>2</v>
      </c>
      <c r="ED142">
        <v>382</v>
      </c>
      <c r="EE142">
        <v>1.3333333333333333</v>
      </c>
      <c r="EF142">
        <v>499</v>
      </c>
      <c r="EK142">
        <v>1.3333333333333333</v>
      </c>
      <c r="EL142">
        <v>499</v>
      </c>
      <c r="EM142">
        <v>1.5</v>
      </c>
      <c r="EN142">
        <v>460</v>
      </c>
      <c r="ES142">
        <v>6</v>
      </c>
      <c r="ET142">
        <v>1795</v>
      </c>
      <c r="EU142">
        <v>6</v>
      </c>
      <c r="EV142">
        <v>1795</v>
      </c>
      <c r="EW142">
        <v>4</v>
      </c>
      <c r="EX142">
        <v>1552</v>
      </c>
      <c r="FC142">
        <v>4</v>
      </c>
      <c r="FD142">
        <v>1552</v>
      </c>
      <c r="FE142">
        <v>4.5</v>
      </c>
      <c r="FF142">
        <v>1633</v>
      </c>
      <c r="FG142">
        <v>3</v>
      </c>
      <c r="FH142">
        <v>1046.5</v>
      </c>
      <c r="FM142">
        <v>7</v>
      </c>
      <c r="FN142">
        <v>2370</v>
      </c>
      <c r="FO142">
        <v>7</v>
      </c>
      <c r="FP142">
        <v>2370</v>
      </c>
      <c r="FQ142">
        <v>4.666666666666667</v>
      </c>
      <c r="FR142">
        <v>1367</v>
      </c>
      <c r="FW142">
        <v>4.666666666666667</v>
      </c>
      <c r="FX142">
        <v>1367</v>
      </c>
      <c r="FY142">
        <v>5.25</v>
      </c>
      <c r="FZ142">
        <v>1617.75</v>
      </c>
      <c r="GA142">
        <v>5.25</v>
      </c>
      <c r="GB142">
        <v>1617.75</v>
      </c>
      <c r="GC142">
        <v>3.75</v>
      </c>
      <c r="GD142">
        <v>1275</v>
      </c>
      <c r="GE142">
        <v>2.9833333333333334</v>
      </c>
      <c r="GF142">
        <v>932.30718954248368</v>
      </c>
      <c r="GG142">
        <v>2.6666666666666665</v>
      </c>
      <c r="GH142">
        <v>792.14285714285711</v>
      </c>
      <c r="GI142">
        <v>1.9</v>
      </c>
      <c r="GJ142">
        <v>856</v>
      </c>
      <c r="GK142">
        <v>2.7777777777777777</v>
      </c>
      <c r="GL142">
        <v>1146.8333333333333</v>
      </c>
      <c r="GM142">
        <v>2.4285714285714284</v>
      </c>
      <c r="GN142">
        <v>928.11111111111109</v>
      </c>
      <c r="GO142">
        <v>4.5555555555555554</v>
      </c>
      <c r="GP142">
        <v>1147.2222222222222</v>
      </c>
      <c r="GQ142">
        <v>3.4</v>
      </c>
      <c r="GR142">
        <v>864.3</v>
      </c>
      <c r="GS142">
        <v>2.6</v>
      </c>
      <c r="GT142">
        <v>564.20000000000005</v>
      </c>
      <c r="GU142">
        <v>3.4827586206896552</v>
      </c>
      <c r="GV142">
        <v>848.62068965517244</v>
      </c>
      <c r="GW142">
        <v>2.9649122807017543</v>
      </c>
      <c r="GX142">
        <v>879.063829787234</v>
      </c>
      <c r="GY142">
        <v>4.2222222222222223</v>
      </c>
      <c r="GZ142">
        <v>1334.875</v>
      </c>
      <c r="HA142">
        <v>4.8</v>
      </c>
      <c r="HB142">
        <v>1487</v>
      </c>
      <c r="HC142">
        <v>4.5555555555555554</v>
      </c>
      <c r="HD142">
        <v>1465.5714285714287</v>
      </c>
      <c r="HE142">
        <v>4.5357142857142856</v>
      </c>
      <c r="HF142">
        <v>1430.0416666666667</v>
      </c>
      <c r="HG142">
        <v>2.6666666666666665</v>
      </c>
      <c r="HH142">
        <v>702.25</v>
      </c>
      <c r="HI142">
        <v>4.3</v>
      </c>
      <c r="HJ142">
        <v>1174.4444444444443</v>
      </c>
      <c r="HK142">
        <v>4.5</v>
      </c>
      <c r="HL142">
        <v>1279.2</v>
      </c>
      <c r="HM142">
        <v>3.8620689655172415</v>
      </c>
      <c r="HN142">
        <v>1073.3333333333333</v>
      </c>
      <c r="HO142">
        <v>4.192982456140351</v>
      </c>
      <c r="HP142">
        <v>1241.1960784313726</v>
      </c>
      <c r="HQ142">
        <v>3.5789473684210527</v>
      </c>
      <c r="HR142">
        <v>1067.5204081632653</v>
      </c>
      <c r="HS142">
        <v>3</v>
      </c>
      <c r="HT142">
        <v>676.88888888888891</v>
      </c>
      <c r="HU142">
        <v>1.8</v>
      </c>
      <c r="HV142">
        <v>441.4</v>
      </c>
      <c r="HW142">
        <v>1.8888888888888888</v>
      </c>
      <c r="HX142">
        <v>581.14285714285711</v>
      </c>
      <c r="HY142">
        <v>2.2142857142857144</v>
      </c>
      <c r="HZ142">
        <v>560.53846153846155</v>
      </c>
      <c r="IA142">
        <v>1.1111111111111112</v>
      </c>
      <c r="IB142">
        <v>442.33333333333331</v>
      </c>
      <c r="IC142">
        <v>1.4</v>
      </c>
      <c r="ID142">
        <v>408.28571428571428</v>
      </c>
      <c r="IE142">
        <v>2.5</v>
      </c>
      <c r="IF142">
        <v>734.5</v>
      </c>
      <c r="IG142">
        <v>1.6896551724137931</v>
      </c>
      <c r="IH142">
        <v>559</v>
      </c>
      <c r="II142">
        <v>1.9473684210526316</v>
      </c>
      <c r="IJ142">
        <v>559.81632653061229</v>
      </c>
      <c r="IK142">
        <v>1.9473684210526316</v>
      </c>
      <c r="IL142">
        <v>559.81632653061229</v>
      </c>
      <c r="IM142">
        <v>3.0350877192982457</v>
      </c>
      <c r="IN142">
        <v>898.28571428571433</v>
      </c>
      <c r="IO142">
        <v>3</v>
      </c>
      <c r="IP142">
        <v>578</v>
      </c>
      <c r="IS142">
        <v>1</v>
      </c>
      <c r="IT142">
        <v>98</v>
      </c>
      <c r="IU142">
        <v>2</v>
      </c>
      <c r="IV142">
        <v>338</v>
      </c>
      <c r="IW142">
        <v>4</v>
      </c>
      <c r="IX142">
        <v>385</v>
      </c>
      <c r="JC142">
        <v>4</v>
      </c>
      <c r="JD142">
        <v>385</v>
      </c>
      <c r="JE142">
        <v>2.6666666666666665</v>
      </c>
      <c r="JF142">
        <v>353.66666666666669</v>
      </c>
      <c r="JG142">
        <v>4</v>
      </c>
      <c r="JH142">
        <v>1138</v>
      </c>
      <c r="JK142">
        <v>2</v>
      </c>
      <c r="JL142">
        <v>695</v>
      </c>
      <c r="JM142">
        <v>3</v>
      </c>
      <c r="JN142">
        <v>916.5</v>
      </c>
      <c r="JO142">
        <v>5</v>
      </c>
      <c r="JP142">
        <v>1222</v>
      </c>
      <c r="JU142">
        <v>5</v>
      </c>
      <c r="JV142">
        <v>1222</v>
      </c>
      <c r="JW142">
        <v>3.6666666666666665</v>
      </c>
      <c r="JX142">
        <v>1018.3333333333334</v>
      </c>
      <c r="JY142">
        <v>3.1666666666666665</v>
      </c>
      <c r="JZ142">
        <v>686</v>
      </c>
      <c r="KA142">
        <v>2</v>
      </c>
      <c r="KB142">
        <v>609</v>
      </c>
      <c r="KE142">
        <v>3</v>
      </c>
      <c r="KF142">
        <v>884</v>
      </c>
      <c r="KG142">
        <v>2.5</v>
      </c>
      <c r="KH142">
        <v>746.5</v>
      </c>
      <c r="KI142">
        <v>3</v>
      </c>
      <c r="KJ142">
        <v>1055</v>
      </c>
      <c r="KO142">
        <v>3</v>
      </c>
      <c r="KP142">
        <v>1055</v>
      </c>
      <c r="KQ142">
        <v>2.6666666666666665</v>
      </c>
      <c r="KR142">
        <v>849.33333333333337</v>
      </c>
      <c r="KS142">
        <v>2.6666666666666665</v>
      </c>
      <c r="KT142">
        <v>849.33333333333337</v>
      </c>
      <c r="KU142">
        <v>3</v>
      </c>
      <c r="KV142">
        <v>740.44444444444446</v>
      </c>
      <c r="KW142">
        <v>3.0333333333333332</v>
      </c>
      <c r="KX142">
        <v>889.17948717948718</v>
      </c>
      <c r="KY142" s="15">
        <f>Tabla2[[#This Row],[ROS_NUM_COR_COD_ROS_TG_NEG]]-Tabla2[[#This Row],[PAS_NUM_COR_COD_ROS_TG_NEG]]</f>
        <v>-0.3833333333333333</v>
      </c>
      <c r="KZ142" s="15">
        <f>Tabla2[[#This Row],[ROS_DUR_COR_COD_ROS_TG_NEG]]-Tabla2[[#This Row],[PAS_DUR_COR_COD_ROS_TG_NEG]]</f>
        <v>-270.6875</v>
      </c>
      <c r="LA142" s="15">
        <f>Tabla2[[#This Row],[ROS_NUM_COR_COD_ROS_TG_NEU]]-Tabla2[[#This Row],[PAS_NUM_COR_COD_ROS_TG_NEU]]</f>
        <v>0.89999999999999991</v>
      </c>
      <c r="LB142" s="15">
        <f>Tabla2[[#This Row],[ROS_DUR_COR_COD_ROS_TG_NEU]]-Tabla2[[#This Row],[PAS_DUR_COR_COD_ROS_TG_NEU]]</f>
        <v>-178.69841269841277</v>
      </c>
      <c r="LC142" s="15">
        <f>Tabla2[[#This Row],[ROS_NUM_COR_COD_ROS_TG_POS]]-Tabla2[[#This Row],[PAS_NUM_COR_COD_ROS_TG_POS]]</f>
        <v>1.1000000000000001</v>
      </c>
      <c r="LD142" s="15">
        <f>Tabla2[[#This Row],[ROS_DUR_COR_COD_ROS_TG_POS]]-Tabla2[[#This Row],[PAS_DUR_COR_COD_ROS_TG_POS]]</f>
        <v>152.67368421052629</v>
      </c>
      <c r="LE142" s="15">
        <f>Tabla2[[#This Row],[ROS_NUM_COR_COD_ROS_TG_TOT]]-Tabla2[[#This Row],[PAS_NUM_COR_COD_ROS_TG_TOT]]</f>
        <v>0.57873563218390833</v>
      </c>
      <c r="LF142" s="15">
        <f>Tabla2[[#This Row],[ROS_DUR_COR_COD_ROS_TG_TOT]]-Tabla2[[#This Row],[PAS_DUR_COR_COD_ROS_TG_TOT]]</f>
        <v>-67.789115646258551</v>
      </c>
      <c r="LG142" s="15">
        <f>Tabla2[[#This Row],[ROS_NUM_COR_COD_ESC_TG_NEG]]-Tabla2[[#This Row],[PAS_NUM_COR_COD_ESC_TG_NEG]]</f>
        <v>1.9555555555555553</v>
      </c>
      <c r="LH142" s="15">
        <f>Tabla2[[#This Row],[ROS_DUR_COR_COD_ESC_TG_NEG]]-Tabla2[[#This Row],[PAS_DUR_COR_COD_ESC_TG_NEG]]</f>
        <v>93.452991452991455</v>
      </c>
      <c r="LI142" s="15">
        <f>Tabla2[[#This Row],[ROS_NUM_COR_COD_ESC_TG_NEU]]-Tabla2[[#This Row],[PAS_NUM_COR_COD_ESC_TG_NEU]]</f>
        <v>0.14999999999999991</v>
      </c>
      <c r="LJ142" s="15">
        <f>Tabla2[[#This Row],[ROS_NUM_COR_COD_ESC_TG_NEG]]-Tabla2[[#This Row],[PAS_NUM_COR_COD_ESC_TG_NEG]]</f>
        <v>1.9555555555555553</v>
      </c>
      <c r="LK142" s="15">
        <f>Tabla2[[#This Row],[ROS_NUM_COR_COD_ESC_TG_POS]]-Tabla2[[#This Row],[PAS_NUM_COR_COD_ESC_TG_POS]]</f>
        <v>-0.10000000000000009</v>
      </c>
      <c r="LL142" s="15">
        <f>Tabla2[[#This Row],[ROS_DUR_COR_COD_ESC_TG_POS]]-Tabla2[[#This Row],[PAS_DUR_COR_COD_ESC_TG_POS]]</f>
        <v>-758.34545454545446</v>
      </c>
      <c r="LM142" s="15">
        <f>Tabla2[[#This Row],[ROS_NUM_COR_COD_ESC_TG_TOT]]-Tabla2[[#This Row],[PAS_NUM_COR_COD_ESC_TG_TOT]]</f>
        <v>0.63275862068965516</v>
      </c>
      <c r="LN142" s="15">
        <f>Tabla2[[#This Row],[ROS_DUR_COR_COD_ESC_TG_TOT]]-Tabla2[[#This Row],[PAS_DUR_COR_COD_ESC_TG_TOT]]</f>
        <v>-279.5500420521447</v>
      </c>
      <c r="LO142" s="15">
        <f>Tabla2[[#This Row],[PAS_NUM_COR_COD_ROS_TG_NEG]]-Tabla2[[#This Row],[ESC_NUM_COR_COD_ROS_TG_NEG]]</f>
        <v>1.0499999999999998</v>
      </c>
      <c r="LP142" s="15">
        <f>Tabla2[[#This Row],[PAS_DUR_COR_COD_ROS_TG_NEG]]-Tabla2[[#This Row],[ESC_DUR_COR_COD_ROS_TG_NEG]]</f>
        <v>-7.7291666666666288</v>
      </c>
      <c r="LQ142" s="15">
        <f>Tabla2[[#This Row],[PAS_NUM_COR_COD_ROS_TG_NEU]]-Tabla2[[#This Row],[ESC_NUM_COR_COD_ROS_TG_NEU]]</f>
        <v>-0.80000000000000027</v>
      </c>
      <c r="LR142" s="15">
        <f>Tabla2[[#This Row],[PAS_DUR_COR_COD_ROS_TG_NEU]]-Tabla2[[#This Row],[ESC_DUR_COR_COD_ROS_TG_NEU]]</f>
        <v>164.58730158730145</v>
      </c>
      <c r="LS142" s="15">
        <f>Tabla2[[#This Row],[PAS_NUM_COR_COD_ROS_TG_POS]]-Tabla2[[#This Row],[ESC_NUM_COR_COD_ROS_TG_POS]]</f>
        <v>1.5</v>
      </c>
      <c r="LT142" s="15">
        <f>Tabla2[[#This Row],[PAS_DUR_COR_COD_ROS_TG_POS]]-Tabla2[[#This Row],[ESC_DUR_COR_COD_ROS_TG_POS]]</f>
        <v>365.69298245614038</v>
      </c>
      <c r="LU142" s="15">
        <f>Tabla2[[#This Row],[PAS_NUM_COR_COD_ROS_TG_TOT]]-Tabla2[[#This Row],[ESC_NUM_COR_COD_ROS_TG_TOT]]</f>
        <v>0.50555555555555554</v>
      </c>
      <c r="LV142" s="15">
        <f>Tabla2[[#This Row],[PAS_DUR_COR_COD_ROS_TG_TOT]]-Tabla2[[#This Row],[ESC_DUR_COR_COD_ROS_TG_TOT]]</f>
        <v>129.78911564625844</v>
      </c>
      <c r="LW142" s="15">
        <f>Tabla2[[#This Row],[PAS_NUM_COR_COD_ESC_TG_NEG]]-Tabla2[[#This Row],[ESC_NUM_COR_COD_ESC_TG_NEG]]</f>
        <v>-2.4</v>
      </c>
      <c r="LX142" s="15">
        <f>Tabla2[[#This Row],[PAS_DUR_COR_COD_ESC_TG_NEG]]-Tabla2[[#This Row],[ESC_DUR_COR_COD_ESC_TG_NEG]]</f>
        <v>-401.73076923076928</v>
      </c>
      <c r="LY142" s="15">
        <f>Tabla2[[#This Row],[PAS_NUM_COR_COD_ESC_TG_NEU]]-Tabla2[[#This Row],[ESC_NUM_COR_COD_ESC_TG_NEU]]</f>
        <v>0.54999999999999982</v>
      </c>
      <c r="LZ142" s="15">
        <f>Tabla2[[#This Row],[PAS_DUR_COR_COD_ESC_TG_NEU]]-Tabla2[[#This Row],[ESC_DUR_COR_COD_ESC_TG_NEU]]</f>
        <v>369.04411764705878</v>
      </c>
      <c r="MA142" s="15">
        <f>Tabla2[[#This Row],[PAS_NUM_COR_COD_ESC_TG_POS]]-Tabla2[[#This Row],[ESC_NUM_COR_COD_ESC_TG_POS]]</f>
        <v>-1.7999999999999998</v>
      </c>
      <c r="MB142" s="15">
        <f>Tabla2[[#This Row],[PAS_DUR_COR_COD_ESC_TG_POS]]-Tabla2[[#This Row],[ESC_DUR_COR_COD_ESC_TG_POS]]</f>
        <v>-48.121212121212238</v>
      </c>
      <c r="MC142" s="15">
        <f>Tabla2[[#This Row],[PAS_NUM_COR_COD_ESC_TG_TOT]]-Tabla2[[#This Row],[ESC_NUM_COR_COD_ESC_TG_TOT]]</f>
        <v>-1.1129629629629627</v>
      </c>
      <c r="MD142" s="15">
        <f>Tabla2[[#This Row],[PAS_DUR_COR_COD_ESC_TG_TOT]]-Tabla2[[#This Row],[ESC_DUR_COR_COD_ESC_TG_TOT]]</f>
        <v>-27.9597030752916</v>
      </c>
      <c r="ME142" s="42">
        <f>Tabla25[[#This Row],[PAS_NUM_COR_COD_ROS_TG_NEG]]-Tabla25[[#This Row],[PAS_NUM_COR_COD_ESC_TG_NEG]]</f>
        <v>0.44999999999999973</v>
      </c>
      <c r="MF142" s="42">
        <f>Tabla25[[#This Row],[PAS_NUM_COR_COD_ROS_TG_NEU]]-Tabla25[[#This Row],[PAS_NUM_COR_COD_ESC_TG_NEU]]</f>
        <v>0.14999999999999991</v>
      </c>
      <c r="MG142" s="42">
        <f>Tabla25[[#This Row],[PAS_NUM_COR_COD_ROS_TG_POS]]-Tabla25[[#This Row],[PAS_NUM_COR_COD_ESC_TG_POS]]</f>
        <v>0.69999999999999973</v>
      </c>
      <c r="MH142" s="42">
        <f>Tabla25[[#This Row],[PAS_NUM_COR_COD_ROS_TG_TOT]]-Tabla25[[#This Row],[PAS_NUM_COR_COD_ESC_TG_TOT]]</f>
        <v>0.43333333333333313</v>
      </c>
      <c r="MI142" s="42">
        <f>Tabla25[[#This Row],[PAS_DUR_COR_COD_ROS_TG_NEG]]-Tabla25[[#This Row],[PAS_DUR_COR_COD_ESC_TG_NEG]]</f>
        <v>-80.831730769230717</v>
      </c>
      <c r="MJ142" s="42">
        <f>Tabla25[[#This Row],[PAS_DUR_COR_COD_ROS_TG_NEU]]-Tabla25[[#This Row],[PAS_DUR_COR_COD_ESC_TG_NEU]]</f>
        <v>293.84873949579833</v>
      </c>
      <c r="MK142" s="42">
        <f>Tabla25[[#This Row],[PAS_DUR_COR_COD_ROS_TG_POS]]-Tabla25[[#This Row],[PAS_DUR_COR_COD_ESC_TG_POS]]</f>
        <v>-196.01913875598075</v>
      </c>
      <c r="ML142" s="42">
        <f>Tabla25[[#This Row],[PAS_DUR_COR_COD_ROS_TG_TOT]]-Tabla25[[#This Row],[PAS_DUR_COR_COD_ESC_TG_TOT]]</f>
        <v>12.951717272274664</v>
      </c>
      <c r="MM142" s="44">
        <f>Tabla25[[#This Row],[ESC_NUM_COR_COD_ROS_TG_NEG]]-Tabla25[[#This Row],[ESC_NUM_COR_COD_ESC_TG_NEG]]</f>
        <v>-3</v>
      </c>
      <c r="MN142" s="44">
        <f>Tabla25[[#This Row],[ESC_NUM_COR_COD_ROS_TG_NEU]]-Tabla25[[#This Row],[ESC_NUM_COR_COD_ESC_TG_NEU]]</f>
        <v>1.5</v>
      </c>
      <c r="MO142" s="44">
        <f>Tabla25[[#This Row],[ESC_NUM_COR_COD_ROS_TG_POS]]-Tabla25[[#This Row],[ESC_NUM_COR_COD_ESC_TG_POS]]</f>
        <v>-2.6</v>
      </c>
      <c r="MP142" s="44">
        <f>Tabla25[[#This Row],[ESC_NUM_COR_COD_ROS_TG_TOT]]-Tabla25[[#This Row],[ESC_NUM_COR_COD_ESC_TG_TOT]]</f>
        <v>-1.1851851851851851</v>
      </c>
      <c r="MQ142" s="44">
        <f>Tabla25[[#This Row],[ESC_DUR_COR_COD_ROS_TG_NEG]]-Tabla25[[#This Row],[ESC_DUR_COR_COD_ESC_TG_NEG]]</f>
        <v>-474.83333333333337</v>
      </c>
      <c r="MR142" s="44">
        <f>Tabla25[[#This Row],[ESC_DUR_COR_COD_ROS_TG_NEU]]-Tabla25[[#This Row],[ESC_DUR_COR_COD_ESC_TG_NEU]]</f>
        <v>498.30555555555566</v>
      </c>
      <c r="MS142" s="44">
        <f>Tabla25[[#This Row],[ESC_DUR_COR_COD_ROS_TG_POS]]-Tabla25[[#This Row],[ESC_DUR_COR_COD_ESC_TG_POS]]</f>
        <v>-609.83333333333337</v>
      </c>
      <c r="MT142" s="44">
        <f>Tabla25[[#This Row],[ESC_DUR_COR_COD_ROS_TG_TOT]]-Tabla25[[#This Row],[ESC_DUR_COR_COD_ESC_TG_TOT]]</f>
        <v>-144.79710144927537</v>
      </c>
      <c r="MU142" s="47">
        <f>Tabla25[[#This Row],[ROS_NUM_COR_COD_ROS_TG_NEG]]-Tabla25[[#This Row],[ROS_NUM_COR_COD_ESC_TG_NEG]]</f>
        <v>-1.8888888888888888</v>
      </c>
      <c r="MV142" s="47">
        <f>Tabla25[[#This Row],[ROS_NUM_COR_COD_ROS_TG_NEU]]-Tabla25[[#This Row],[ROS_NUM_COR_COD_ESC_TG_NEU]]</f>
        <v>0.89999999999999991</v>
      </c>
      <c r="MW142" s="47">
        <f>Tabla25[[#This Row],[ROS_NUM_COR_COD_ROS_TG_POS]]-Tabla25[[#This Row],[ROS_NUM_COR_COD_ESC_TG_POS]]</f>
        <v>1.9</v>
      </c>
      <c r="MX142" s="47">
        <f>Tabla25[[#This Row],[ROS_NUM_COR_COD_ROS_TG_TOT]]-Tabla25[[#This Row],[ROS_NUM_COR_COD_ESC_TG_TOT]]</f>
        <v>0.3793103448275863</v>
      </c>
      <c r="MY142" s="47">
        <f>Tabla25[[#This Row],[ROS_DUR_COR_COD_ROS_TG_NEG]]-Tabla25[[#This Row],[ROS_DUR_COR_COD_ESC_TG_NEG]]</f>
        <v>-444.97222222222217</v>
      </c>
      <c r="MZ142" s="47">
        <f>Tabla25[[#This Row],[ROS_DUR_COR_COD_ROS_TG_NEU]]-Tabla25[[#This Row],[ROS_DUR_COR_COD_ESC_TG_NEU]]</f>
        <v>310.14444444444439</v>
      </c>
      <c r="NA142" s="47">
        <f>Tabla25[[#This Row],[ROS_DUR_COR_COD_ROS_TG_POS]]-Tabla25[[#This Row],[ROS_DUR_COR_COD_ESC_TG_POS]]</f>
        <v>715</v>
      </c>
      <c r="NB142" s="47">
        <f>Tabla25[[#This Row],[ROS_DUR_COR_COD_ROS_TG_TOT]]-Tabla25[[#This Row],[ROS_DUR_COR_COD_ESC_TG_TOT]]</f>
        <v>224.71264367816082</v>
      </c>
      <c r="NC142">
        <v>269.375</v>
      </c>
      <c r="ND142">
        <v>257.55555555555554</v>
      </c>
      <c r="NE142">
        <v>323.89999999999998</v>
      </c>
      <c r="NF142">
        <v>285.62962962962962</v>
      </c>
      <c r="NG142">
        <v>245.11111111111111</v>
      </c>
      <c r="NH142">
        <v>274.89999999999998</v>
      </c>
      <c r="NI142">
        <v>202.9</v>
      </c>
      <c r="NJ142">
        <v>240.82758620689654</v>
      </c>
      <c r="NK142">
        <v>307</v>
      </c>
      <c r="NL142">
        <v>203.33333333333334</v>
      </c>
      <c r="NM142">
        <v>199.83333333333334</v>
      </c>
      <c r="NN142">
        <v>219.44444444444446</v>
      </c>
      <c r="NO142">
        <v>286.5</v>
      </c>
      <c r="NP142">
        <v>202.625</v>
      </c>
      <c r="NQ142">
        <v>282.44444444444446</v>
      </c>
      <c r="NR142">
        <v>255.7391304347826</v>
      </c>
      <c r="NS142">
        <v>274</v>
      </c>
      <c r="NT142">
        <v>298.5</v>
      </c>
      <c r="NU142">
        <v>294.31578947368422</v>
      </c>
      <c r="NV142">
        <v>288.87755102040819</v>
      </c>
      <c r="NW142">
        <v>276.84615384615387</v>
      </c>
      <c r="NX142">
        <v>320.29411764705884</v>
      </c>
      <c r="NY142">
        <v>240.72727272727272</v>
      </c>
      <c r="NZ142">
        <v>285.17073170731709</v>
      </c>
      <c r="OA142" s="15">
        <f>Tabla2[[#This Row],[ROS_1DU_COR_COD_ROS_TG_NEG]]-Tabla2[[#This Row],[PAS_1DU_COR_COD_ROS_TG_NEG]]</f>
        <v>-4.625</v>
      </c>
      <c r="OB142" s="15">
        <f>Tabla2[[#This Row],[ROS_1DU_COR_COD_ROS_TG_NEU]]-Tabla2[[#This Row],[PAS_1DU_COR_COD_ROS_TG_NEU]]</f>
        <v>-40.944444444444457</v>
      </c>
      <c r="OC142" s="15">
        <f>Tabla2[[#This Row],[ROS_1DU_COR_COD_ROS_TG_POS]]-Tabla2[[#This Row],[PAS_1DU_COR_COD_ROS_TG_POS]]</f>
        <v>29.584210526315758</v>
      </c>
      <c r="OD142" s="15">
        <f>Tabla2[[#This Row],[ROS_1DU_COR_COD_ROS_TG_TOT]]-Tabla2[[#This Row],[PAS_1DU_COR_COD_ROS_TG_TOT]]</f>
        <v>-3.247921390778572</v>
      </c>
      <c r="OE142" s="15">
        <f>Tabla2[[#This Row],[ROS_1DU_COR_COD_ESC_TG_NEG]]-Tabla2[[#This Row],[PAS_1DU_COR_COD_ESC_TG_NEG]]</f>
        <v>-31.735042735042754</v>
      </c>
      <c r="OF142" s="15">
        <f>Tabla2[[#This Row],[ROS_1DU_COR_COD_ESC_TG_NEU]]-Tabla2[[#This Row],[PAS_1DU_COR_COD_ESC_TG_NEU]]</f>
        <v>-45.394117647058863</v>
      </c>
      <c r="OG142" s="15">
        <f>Tabla2[[#This Row],[ROS_1DU_COR_COD_ESC_TG_POS]]-Tabla2[[#This Row],[PAS_1DU_COR_COD_ESC_TG_POS]]</f>
        <v>-37.827272727272714</v>
      </c>
      <c r="OH142" s="15">
        <f>Tabla2[[#This Row],[ROS_1DU_COR_COD_ESC_TG_TOT]]-Tabla2[[#This Row],[PAS_1DU_COR_COD_ESC_TG_TOT]]</f>
        <v>-44.343145500420547</v>
      </c>
      <c r="OI142" s="15">
        <f>Tabla2[[#This Row],[PAS_1DU_COR_COD_ROS_TG_NEG]]-Tabla2[[#This Row],[ESC_1DU_COR_COD_ROS_TG_NEG]]</f>
        <v>-33</v>
      </c>
      <c r="OJ142" s="15">
        <f>Tabla2[[#This Row],[PAS_1DU_COR_COD_ROS_TG_NEU]]-Tabla2[[#This Row],[ESC_1DU_COR_COD_ROS_TG_NEU]]</f>
        <v>95.166666666666657</v>
      </c>
      <c r="OK142" s="15">
        <f>Tabla2[[#This Row],[PAS_1DU_COR_COD_ROS_TG_POS]]-Tabla2[[#This Row],[ESC_1DU_COR_COD_ROS_TG_POS]]</f>
        <v>94.482456140350877</v>
      </c>
      <c r="OL142" s="15">
        <f>Tabla2[[#This Row],[PAS_1DU_COR_COD_ROS_TG_TOT]]-Tabla2[[#This Row],[ESC_1DU_COR_COD_ROS_TG_TOT]]</f>
        <v>69.433106575963734</v>
      </c>
      <c r="OM142" s="15">
        <f>Tabla2[[#This Row],[PAS_1DU_COR_COD_ESC_TG_NEG]]-Tabla2[[#This Row],[ESC_1DU_COR_COD_ESC_TG_NEG]]</f>
        <v>-9.653846153846132</v>
      </c>
      <c r="ON142" s="15">
        <f>Tabla2[[#This Row],[PAS_1DU_COR_COD_ESC_TG_NEU]]-Tabla2[[#This Row],[ESC_1DU_COR_COD_ESC_TG_NEU]]</f>
        <v>117.66911764705884</v>
      </c>
      <c r="OO142" s="15">
        <f>Tabla2[[#This Row],[PAS_1DU_COR_COD_ESC_TG_POS]]-Tabla2[[#This Row],[ESC_1DU_COR_COD_ESC_TG_POS]]</f>
        <v>-41.717171717171738</v>
      </c>
      <c r="OP142" s="15">
        <f>Tabla2[[#This Row],[PAS_1DU_COR_COD_ESC_TG_TOT]]-Tabla2[[#This Row],[ESC_1DU_COR_COD_ESC_TG_TOT]]</f>
        <v>29.431601272534493</v>
      </c>
      <c r="OQ142" s="61">
        <v>24.263888888888886</v>
      </c>
      <c r="OR142" s="62">
        <v>-17.344444444444434</v>
      </c>
      <c r="OS142" s="62">
        <v>120.99999999999997</v>
      </c>
      <c r="OT142" s="62">
        <v>44.802043422733078</v>
      </c>
      <c r="OU142" s="62">
        <v>20.5</v>
      </c>
      <c r="OV142" s="62">
        <v>0.70833333333334281</v>
      </c>
      <c r="OW142" s="62">
        <v>-82.611111111111114</v>
      </c>
      <c r="OX142" s="62">
        <v>-36.294685990338138</v>
      </c>
      <c r="OY142" s="62">
        <v>-2.846153846153868</v>
      </c>
      <c r="OZ142" s="62">
        <v>-21.79411764705884</v>
      </c>
      <c r="PA142" s="62">
        <v>53.5885167464115</v>
      </c>
      <c r="PB142" s="62">
        <v>3.7068193130911027</v>
      </c>
    </row>
    <row r="143" spans="1:418" x14ac:dyDescent="0.3">
      <c r="A143" s="2" t="s">
        <v>141</v>
      </c>
      <c r="B143" s="2">
        <v>40</v>
      </c>
      <c r="C143" s="2">
        <v>2</v>
      </c>
      <c r="D143" s="2">
        <v>48</v>
      </c>
      <c r="E143">
        <v>3.65</v>
      </c>
      <c r="F143">
        <v>1395.5333333333333</v>
      </c>
      <c r="G143">
        <v>3.05</v>
      </c>
      <c r="H143">
        <v>1216.0714285714287</v>
      </c>
      <c r="I143">
        <v>2.8</v>
      </c>
      <c r="J143">
        <v>1084.9375</v>
      </c>
      <c r="K143">
        <v>3.1666666666666665</v>
      </c>
      <c r="L143">
        <v>1229.2666666666667</v>
      </c>
      <c r="M143">
        <v>2.5</v>
      </c>
      <c r="N143">
        <v>949.33333333333337</v>
      </c>
      <c r="O143">
        <v>2.85</v>
      </c>
      <c r="P143">
        <v>1110.9285714285713</v>
      </c>
      <c r="Q143">
        <v>2.5</v>
      </c>
      <c r="R143">
        <v>950.06666666666672</v>
      </c>
      <c r="S143">
        <v>2.6166666666666667</v>
      </c>
      <c r="T143">
        <v>1001</v>
      </c>
      <c r="U143">
        <v>2.8916666666666666</v>
      </c>
      <c r="V143">
        <v>1116.4157303370787</v>
      </c>
      <c r="W143">
        <v>1.2</v>
      </c>
      <c r="X143">
        <v>356.42105263157896</v>
      </c>
      <c r="Y143">
        <v>1.25</v>
      </c>
      <c r="Z143">
        <v>383.26315789473682</v>
      </c>
      <c r="AA143">
        <v>1.3</v>
      </c>
      <c r="AB143">
        <v>368.11111111111109</v>
      </c>
      <c r="AC143">
        <v>1.25</v>
      </c>
      <c r="AD143">
        <v>369.28571428571428</v>
      </c>
      <c r="AE143">
        <v>1.25</v>
      </c>
      <c r="AF143">
        <v>369.28571428571428</v>
      </c>
      <c r="AG143">
        <v>2.3444444444444446</v>
      </c>
      <c r="AH143">
        <v>827.86896551724135</v>
      </c>
      <c r="BM143">
        <v>2.3444444444444446</v>
      </c>
      <c r="BN143">
        <v>827.86896551724135</v>
      </c>
      <c r="BO143">
        <v>1.2222222222222223</v>
      </c>
      <c r="BP143">
        <v>679.8</v>
      </c>
      <c r="BQ143">
        <v>0.5</v>
      </c>
      <c r="BR143">
        <v>798</v>
      </c>
      <c r="BS143">
        <v>0.4</v>
      </c>
      <c r="BT143">
        <v>426.66666666666669</v>
      </c>
      <c r="BU143">
        <v>0.68965517241379315</v>
      </c>
      <c r="BV143">
        <v>627.5</v>
      </c>
      <c r="BW143">
        <v>0.88888888888888884</v>
      </c>
      <c r="BX143">
        <v>1216.5</v>
      </c>
      <c r="BY143">
        <v>0.5</v>
      </c>
      <c r="BZ143">
        <v>692</v>
      </c>
      <c r="CA143">
        <v>0.4</v>
      </c>
      <c r="CB143">
        <v>263.5</v>
      </c>
      <c r="CC143">
        <v>0.58620689655172409</v>
      </c>
      <c r="CD143">
        <v>608.875</v>
      </c>
      <c r="CE143">
        <v>0.63793103448275867</v>
      </c>
      <c r="CF143">
        <v>619.22222222222217</v>
      </c>
      <c r="CG143">
        <v>1.3333333333333333</v>
      </c>
      <c r="CH143">
        <v>1388.6666666666667</v>
      </c>
      <c r="CI143">
        <v>2.2999999999999998</v>
      </c>
      <c r="CJ143">
        <v>1392.8</v>
      </c>
      <c r="CK143">
        <v>1.7</v>
      </c>
      <c r="CL143">
        <v>1544.6666666666667</v>
      </c>
      <c r="CM143">
        <v>1.7931034482758621</v>
      </c>
      <c r="CN143">
        <v>1433.090909090909</v>
      </c>
      <c r="CO143">
        <v>2.4444444444444446</v>
      </c>
      <c r="CP143">
        <v>1396.2</v>
      </c>
      <c r="CQ143">
        <v>2.2000000000000002</v>
      </c>
      <c r="CR143">
        <v>1222.2</v>
      </c>
      <c r="CS143">
        <v>1.6</v>
      </c>
      <c r="CT143">
        <v>1329</v>
      </c>
      <c r="CU143">
        <v>2.0689655172413794</v>
      </c>
      <c r="CV143">
        <v>1314.8571428571429</v>
      </c>
      <c r="CW143">
        <v>1.9310344827586208</v>
      </c>
      <c r="CX143">
        <v>1366.88</v>
      </c>
      <c r="CY143">
        <v>1.2844827586206897</v>
      </c>
      <c r="CZ143">
        <v>1053.9069767441861</v>
      </c>
      <c r="DA143">
        <v>0.55555555555555558</v>
      </c>
      <c r="DB143">
        <v>702.5</v>
      </c>
      <c r="DC143">
        <v>0.3</v>
      </c>
      <c r="DD143">
        <v>468</v>
      </c>
      <c r="DE143">
        <v>0</v>
      </c>
      <c r="DG143">
        <v>0.27586206896551724</v>
      </c>
      <c r="DH143">
        <v>585.25</v>
      </c>
      <c r="DI143">
        <v>0.44444444444444442</v>
      </c>
      <c r="DJ143">
        <v>538</v>
      </c>
      <c r="DK143">
        <v>0</v>
      </c>
      <c r="DM143">
        <v>0.2</v>
      </c>
      <c r="DN143">
        <v>561</v>
      </c>
      <c r="DO143">
        <v>0.20689655172413793</v>
      </c>
      <c r="DP143">
        <v>545.66666666666663</v>
      </c>
      <c r="DQ143">
        <v>0.2413793103448276</v>
      </c>
      <c r="DR143">
        <v>568.28571428571433</v>
      </c>
      <c r="DS143">
        <v>0.2413793103448276</v>
      </c>
      <c r="DT143">
        <v>568.28571428571433</v>
      </c>
      <c r="DU143">
        <v>0.93678160919540232</v>
      </c>
      <c r="DV143">
        <v>985.92</v>
      </c>
      <c r="DW143">
        <v>0</v>
      </c>
      <c r="EC143">
        <v>0</v>
      </c>
      <c r="EE143">
        <v>0</v>
      </c>
      <c r="EK143">
        <v>0</v>
      </c>
      <c r="EM143">
        <v>0</v>
      </c>
      <c r="EO143">
        <v>5</v>
      </c>
      <c r="EP143">
        <v>1618</v>
      </c>
      <c r="EU143">
        <v>5</v>
      </c>
      <c r="EV143">
        <v>1618</v>
      </c>
      <c r="EW143">
        <v>0</v>
      </c>
      <c r="FC143">
        <v>0</v>
      </c>
      <c r="FE143">
        <v>2.5</v>
      </c>
      <c r="FF143">
        <v>1618</v>
      </c>
      <c r="FG143">
        <v>1.25</v>
      </c>
      <c r="FH143">
        <v>1618</v>
      </c>
      <c r="FI143">
        <v>0</v>
      </c>
      <c r="FO143">
        <v>0</v>
      </c>
      <c r="FQ143">
        <v>0</v>
      </c>
      <c r="FW143">
        <v>0</v>
      </c>
      <c r="FY143">
        <v>0</v>
      </c>
      <c r="GA143">
        <v>0</v>
      </c>
      <c r="GC143">
        <v>0.83333333333333337</v>
      </c>
      <c r="GD143">
        <v>1618</v>
      </c>
      <c r="GE143">
        <v>0.93333333333333335</v>
      </c>
      <c r="GF143">
        <v>998.31372549019613</v>
      </c>
      <c r="GG143">
        <v>2.2999999999999998</v>
      </c>
      <c r="GH143">
        <v>674.125</v>
      </c>
      <c r="GI143">
        <v>1.2</v>
      </c>
      <c r="GJ143">
        <v>729</v>
      </c>
      <c r="GK143">
        <v>1.3</v>
      </c>
      <c r="GL143">
        <v>547.16666666666663</v>
      </c>
      <c r="GM143">
        <v>1.6</v>
      </c>
      <c r="GN143">
        <v>648.47368421052636</v>
      </c>
      <c r="GO143">
        <v>1</v>
      </c>
      <c r="GP143">
        <v>572</v>
      </c>
      <c r="GQ143">
        <v>1.2</v>
      </c>
      <c r="GR143">
        <v>931.66666666666663</v>
      </c>
      <c r="GS143">
        <v>1.6</v>
      </c>
      <c r="GT143">
        <v>1003.75</v>
      </c>
      <c r="GU143">
        <v>1.2857142857142858</v>
      </c>
      <c r="GV143">
        <v>827.09090909090912</v>
      </c>
      <c r="GW143">
        <v>1.4482758620689655</v>
      </c>
      <c r="GX143">
        <v>713.9666666666667</v>
      </c>
      <c r="GY143">
        <v>2.8</v>
      </c>
      <c r="GZ143">
        <v>877.44444444444446</v>
      </c>
      <c r="HA143">
        <v>2.6</v>
      </c>
      <c r="HB143">
        <v>872</v>
      </c>
      <c r="HC143">
        <v>2.6</v>
      </c>
      <c r="HD143">
        <v>807.25</v>
      </c>
      <c r="HE143">
        <v>2.6666666666666665</v>
      </c>
      <c r="HF143">
        <v>853.24</v>
      </c>
      <c r="HG143">
        <v>3</v>
      </c>
      <c r="HH143">
        <v>833.71428571428567</v>
      </c>
      <c r="HI143">
        <v>3.5</v>
      </c>
      <c r="HJ143">
        <v>1084.75</v>
      </c>
      <c r="HK143">
        <v>3.2</v>
      </c>
      <c r="HL143">
        <v>974.66666666666663</v>
      </c>
      <c r="HM143">
        <v>3.25</v>
      </c>
      <c r="HN143">
        <v>970.25</v>
      </c>
      <c r="HO143">
        <v>2.9482758620689653</v>
      </c>
      <c r="HP143">
        <v>910.55102040816325</v>
      </c>
      <c r="HQ143">
        <v>2.1982758620689653</v>
      </c>
      <c r="HR143">
        <v>835.89873417721515</v>
      </c>
      <c r="HS143">
        <v>0.7</v>
      </c>
      <c r="HT143">
        <v>367</v>
      </c>
      <c r="HU143">
        <v>0.9</v>
      </c>
      <c r="HV143">
        <v>393.16666666666669</v>
      </c>
      <c r="HW143">
        <v>0.9</v>
      </c>
      <c r="HX143">
        <v>375.5</v>
      </c>
      <c r="HY143">
        <v>0.83333333333333337</v>
      </c>
      <c r="HZ143">
        <v>378.55555555555554</v>
      </c>
      <c r="IA143">
        <v>0.875</v>
      </c>
      <c r="IB143">
        <v>395.8</v>
      </c>
      <c r="IC143">
        <v>1</v>
      </c>
      <c r="ID143">
        <v>378.57142857142856</v>
      </c>
      <c r="IE143">
        <v>0.6</v>
      </c>
      <c r="IF143">
        <v>317</v>
      </c>
      <c r="IG143">
        <v>0.8214285714285714</v>
      </c>
      <c r="IH143">
        <v>362.83333333333331</v>
      </c>
      <c r="II143">
        <v>0.82758620689655171</v>
      </c>
      <c r="IJ143">
        <v>370.69444444444446</v>
      </c>
      <c r="IK143">
        <v>0.82758620689655171</v>
      </c>
      <c r="IL143">
        <v>370.69444444444446</v>
      </c>
      <c r="IM143">
        <v>1.7413793103448276</v>
      </c>
      <c r="IN143">
        <v>690.26956521739135</v>
      </c>
      <c r="IW143">
        <v>2.5</v>
      </c>
      <c r="IX143">
        <v>1238</v>
      </c>
      <c r="JC143">
        <v>2.5</v>
      </c>
      <c r="JD143">
        <v>1238</v>
      </c>
      <c r="JE143">
        <v>2.5</v>
      </c>
      <c r="JF143">
        <v>1238</v>
      </c>
      <c r="JO143">
        <v>1.5</v>
      </c>
      <c r="JP143">
        <v>944</v>
      </c>
      <c r="JU143">
        <v>1.5</v>
      </c>
      <c r="JV143">
        <v>944</v>
      </c>
      <c r="JW143">
        <v>1.5</v>
      </c>
      <c r="JX143">
        <v>944</v>
      </c>
      <c r="JY143">
        <v>2</v>
      </c>
      <c r="JZ143">
        <v>1091</v>
      </c>
      <c r="KI143">
        <v>3.5</v>
      </c>
      <c r="KJ143">
        <v>1079.5</v>
      </c>
      <c r="KO143">
        <v>3.5</v>
      </c>
      <c r="KP143">
        <v>1079.5</v>
      </c>
      <c r="KQ143">
        <v>3.5</v>
      </c>
      <c r="KR143">
        <v>1079.5</v>
      </c>
      <c r="KS143">
        <v>3.5</v>
      </c>
      <c r="KT143">
        <v>1079.5</v>
      </c>
      <c r="KU143">
        <v>2.5</v>
      </c>
      <c r="KV143">
        <v>1085.25</v>
      </c>
      <c r="KW143">
        <v>1.7666666666666666</v>
      </c>
      <c r="KX143">
        <v>703.54621848739498</v>
      </c>
      <c r="KY143" s="15">
        <f>Tabla2[[#This Row],[ROS_NUM_COR_COD_ROS_TG_NEG]]-Tabla2[[#This Row],[PAS_NUM_COR_COD_ROS_TG_NEG]]</f>
        <v>0.5</v>
      </c>
      <c r="KZ143" s="15">
        <f>Tabla2[[#This Row],[ROS_DUR_COR_COD_ROS_TG_NEG]]-Tabla2[[#This Row],[PAS_DUR_COR_COD_ROS_TG_NEG]]</f>
        <v>-115.61904761904771</v>
      </c>
      <c r="LA143" s="15">
        <f>Tabla2[[#This Row],[ROS_NUM_COR_COD_ROS_TG_NEU]]-Tabla2[[#This Row],[PAS_NUM_COR_COD_ROS_TG_NEU]]</f>
        <v>0.64999999999999991</v>
      </c>
      <c r="LB143" s="15">
        <f>Tabla2[[#This Row],[ROS_DUR_COR_COD_ROS_TG_NEU]]-Tabla2[[#This Row],[PAS_DUR_COR_COD_ROS_TG_NEU]]</f>
        <v>-26.178571428571331</v>
      </c>
      <c r="LC143" s="15">
        <f>Tabla2[[#This Row],[ROS_NUM_COR_COD_ROS_TG_POS]]-Tabla2[[#This Row],[PAS_NUM_COR_COD_ROS_TG_POS]]</f>
        <v>0.70000000000000018</v>
      </c>
      <c r="LD143" s="15">
        <f>Tabla2[[#This Row],[ROS_DUR_COR_COD_ROS_TG_POS]]-Tabla2[[#This Row],[PAS_DUR_COR_COD_ROS_TG_POS]]</f>
        <v>24.599999999999909</v>
      </c>
      <c r="LE143" s="15">
        <f>Tabla2[[#This Row],[ROS_NUM_COR_COD_ROS_TG_TOT]]-Tabla2[[#This Row],[PAS_NUM_COR_COD_ROS_TG_TOT]]</f>
        <v>0.6333333333333333</v>
      </c>
      <c r="LF143" s="15">
        <f>Tabla2[[#This Row],[ROS_DUR_COR_COD_ROS_TG_TOT]]-Tabla2[[#This Row],[PAS_DUR_COR_COD_ROS_TG_TOT]]</f>
        <v>-30.75</v>
      </c>
      <c r="LG143" s="15">
        <f>Tabla2[[#This Row],[ROS_NUM_COR_COD_ESC_TG_NEG]]-Tabla2[[#This Row],[PAS_NUM_COR_COD_ESC_TG_NEG]]</f>
        <v>-2.65</v>
      </c>
      <c r="LH143" s="15">
        <f>Tabla2[[#This Row],[ROS_DUR_COR_COD_ESC_TG_NEG]]-Tabla2[[#This Row],[PAS_DUR_COR_COD_ESC_TG_NEG]]</f>
        <v>-823.5333333333333</v>
      </c>
      <c r="LI143" s="15">
        <f>Tabla2[[#This Row],[ROS_NUM_COR_COD_ESC_TG_NEU]]-Tabla2[[#This Row],[PAS_NUM_COR_COD_ESC_TG_NEU]]</f>
        <v>-1.8499999999999999</v>
      </c>
      <c r="LJ143" s="15">
        <f>Tabla2[[#This Row],[ROS_NUM_COR_COD_ESC_TG_NEG]]-Tabla2[[#This Row],[PAS_NUM_COR_COD_ESC_TG_NEG]]</f>
        <v>-2.65</v>
      </c>
      <c r="LK143" s="15">
        <f>Tabla2[[#This Row],[ROS_NUM_COR_COD_ESC_TG_POS]]-Tabla2[[#This Row],[PAS_NUM_COR_COD_ESC_TG_POS]]</f>
        <v>-1.1999999999999997</v>
      </c>
      <c r="LL143" s="15">
        <f>Tabla2[[#This Row],[ROS_DUR_COR_COD_ESC_TG_POS]]-Tabla2[[#This Row],[PAS_DUR_COR_COD_ESC_TG_POS]]</f>
        <v>-81.1875</v>
      </c>
      <c r="LM143" s="15">
        <f>Tabla2[[#This Row],[ROS_NUM_COR_COD_ESC_TG_TOT]]-Tabla2[[#This Row],[PAS_NUM_COR_COD_ESC_TG_TOT]]</f>
        <v>-1.8809523809523807</v>
      </c>
      <c r="LN143" s="15">
        <f>Tabla2[[#This Row],[ROS_DUR_COR_COD_ESC_TG_TOT]]-Tabla2[[#This Row],[PAS_DUR_COR_COD_ESC_TG_TOT]]</f>
        <v>-402.17575757575753</v>
      </c>
      <c r="LO143" s="15">
        <f>Tabla2[[#This Row],[PAS_NUM_COR_COD_ROS_TG_NEG]]-Tabla2[[#This Row],[ESC_NUM_COR_COD_ROS_TG_NEG]]</f>
        <v>5.5555555555555358E-2</v>
      </c>
      <c r="LP143" s="15">
        <f>Tabla2[[#This Row],[PAS_DUR_COR_COD_ROS_TG_NEG]]-Tabla2[[#This Row],[ESC_DUR_COR_COD_ROS_TG_NEG]]</f>
        <v>-446.86666666666667</v>
      </c>
      <c r="LQ143" s="15">
        <f>Tabla2[[#This Row],[PAS_NUM_COR_COD_ROS_TG_NEU]]-Tabla2[[#This Row],[ESC_NUM_COR_COD_ROS_TG_NEU]]</f>
        <v>0.64999999999999991</v>
      </c>
      <c r="LR143" s="15">
        <f>Tabla2[[#This Row],[PAS_DUR_COR_COD_ROS_TG_NEU]]-Tabla2[[#This Row],[ESC_DUR_COR_COD_ROS_TG_NEU]]</f>
        <v>-111.27142857142871</v>
      </c>
      <c r="LS143" s="15">
        <f>Tabla2[[#This Row],[PAS_NUM_COR_COD_ROS_TG_POS]]-Tabla2[[#This Row],[ESC_NUM_COR_COD_ROS_TG_POS]]</f>
        <v>0.89999999999999991</v>
      </c>
      <c r="LT143" s="15">
        <f>Tabla2[[#This Row],[PAS_DUR_COR_COD_ROS_TG_POS]]-Tabla2[[#This Row],[ESC_DUR_COR_COD_ROS_TG_POS]]</f>
        <v>-378.93333333333328</v>
      </c>
      <c r="LU143" s="15">
        <f>Tabla2[[#This Row],[PAS_NUM_COR_COD_ROS_TG_TOT]]-Tabla2[[#This Row],[ESC_NUM_COR_COD_ROS_TG_TOT]]</f>
        <v>0.54770114942528725</v>
      </c>
      <c r="LV143" s="15">
        <f>Tabla2[[#This Row],[PAS_DUR_COR_COD_ROS_TG_TOT]]-Tabla2[[#This Row],[ESC_DUR_COR_COD_ROS_TG_TOT]]</f>
        <v>-313.85714285714289</v>
      </c>
      <c r="LW143" s="15">
        <f>Tabla2[[#This Row],[PAS_NUM_COR_COD_ESC_TG_NEG]]-Tabla2[[#This Row],[ESC_NUM_COR_COD_ESC_TG_NEG]]</f>
        <v>2.7611111111111111</v>
      </c>
      <c r="LX143" s="15">
        <f>Tabla2[[#This Row],[PAS_DUR_COR_COD_ESC_TG_NEG]]-Tabla2[[#This Row],[ESC_DUR_COR_COD_ESC_TG_NEG]]</f>
        <v>179.0333333333333</v>
      </c>
      <c r="LY143" s="15">
        <f>Tabla2[[#This Row],[PAS_NUM_COR_COD_ESC_TG_NEU]]-Tabla2[[#This Row],[ESC_NUM_COR_COD_ESC_TG_NEU]]</f>
        <v>2.5499999999999998</v>
      </c>
      <c r="LZ143" s="15">
        <f>Tabla2[[#This Row],[PAS_DUR_COR_COD_ESC_TG_NEU]]-Tabla2[[#This Row],[ESC_DUR_COR_COD_ESC_TG_NEU]]</f>
        <v>524.07142857142867</v>
      </c>
      <c r="MA143" s="15">
        <f>Tabla2[[#This Row],[PAS_NUM_COR_COD_ESC_TG_POS]]-Tabla2[[#This Row],[ESC_NUM_COR_COD_ESC_TG_POS]]</f>
        <v>2.4</v>
      </c>
      <c r="MB143" s="15">
        <f>Tabla2[[#This Row],[PAS_DUR_COR_COD_ESC_TG_POS]]-Tabla2[[#This Row],[ESC_DUR_COR_COD_ESC_TG_POS]]</f>
        <v>821.4375</v>
      </c>
      <c r="MC143" s="15">
        <f>Tabla2[[#This Row],[PAS_NUM_COR_COD_ESC_TG_TOT]]-Tabla2[[#This Row],[ESC_NUM_COR_COD_ESC_TG_TOT]]</f>
        <v>2.5804597701149423</v>
      </c>
      <c r="MD143" s="15">
        <f>Tabla2[[#This Row],[PAS_DUR_COR_COD_ESC_TG_TOT]]-Tabla2[[#This Row],[ESC_DUR_COR_COD_ESC_TG_TOT]]</f>
        <v>620.39166666666665</v>
      </c>
      <c r="ME143" s="42">
        <f>Tabla25[[#This Row],[PAS_NUM_COR_COD_ROS_TG_NEG]]-Tabla25[[#This Row],[PAS_NUM_COR_COD_ESC_TG_NEG]]</f>
        <v>-1.1499999999999999</v>
      </c>
      <c r="MF143" s="42">
        <f>Tabla25[[#This Row],[PAS_NUM_COR_COD_ROS_TG_NEU]]-Tabla25[[#This Row],[PAS_NUM_COR_COD_ESC_TG_NEU]]</f>
        <v>-0.19999999999999973</v>
      </c>
      <c r="MG143" s="42">
        <f>Tabla25[[#This Row],[PAS_NUM_COR_COD_ROS_TG_POS]]-Tabla25[[#This Row],[PAS_NUM_COR_COD_ESC_TG_POS]]</f>
        <v>-0.29999999999999982</v>
      </c>
      <c r="MH143" s="42">
        <f>Tabla25[[#This Row],[PAS_NUM_COR_COD_ROS_TG_TOT]]-Tabla25[[#This Row],[PAS_NUM_COR_COD_ESC_TG_TOT]]</f>
        <v>-0.54999999999999982</v>
      </c>
      <c r="MI143" s="42">
        <f>Tabla25[[#This Row],[PAS_DUR_COR_COD_ROS_TG_NEG]]-Tabla25[[#This Row],[PAS_DUR_COR_COD_ESC_TG_NEG]]</f>
        <v>-446.19999999999993</v>
      </c>
      <c r="MJ143" s="42">
        <f>Tabla25[[#This Row],[PAS_DUR_COR_COD_ROS_TG_NEU]]-Tabla25[[#This Row],[PAS_DUR_COR_COD_ESC_TG_NEU]]</f>
        <v>-105.14285714285734</v>
      </c>
      <c r="MK143" s="42">
        <f>Tabla25[[#This Row],[PAS_DUR_COR_COD_ROS_TG_POS]]-Tabla25[[#This Row],[PAS_DUR_COR_COD_ESC_TG_POS]]</f>
        <v>-134.87083333333328</v>
      </c>
      <c r="ML143" s="42">
        <f>Tabla25[[#This Row],[PAS_DUR_COR_COD_ROS_TG_TOT]]-Tabla25[[#This Row],[PAS_DUR_COR_COD_ESC_TG_TOT]]</f>
        <v>-228.26666666666665</v>
      </c>
      <c r="MM143" s="44">
        <f>Tabla25[[#This Row],[ESC_NUM_COR_COD_ROS_TG_NEG]]-Tabla25[[#This Row],[ESC_NUM_COR_COD_ESC_TG_NEG]]</f>
        <v>1.5555555555555558</v>
      </c>
      <c r="MN143" s="44">
        <f>Tabla25[[#This Row],[ESC_NUM_COR_COD_ROS_TG_NEU]]-Tabla25[[#This Row],[ESC_NUM_COR_COD_ESC_TG_NEU]]</f>
        <v>1.7000000000000002</v>
      </c>
      <c r="MO143" s="44">
        <f>Tabla25[[#This Row],[ESC_NUM_COR_COD_ROS_TG_POS]]-Tabla25[[#This Row],[ESC_NUM_COR_COD_ESC_TG_POS]]</f>
        <v>1.2000000000000002</v>
      </c>
      <c r="MP143" s="44">
        <f>Tabla25[[#This Row],[ESC_NUM_COR_COD_ROS_TG_TOT]]-Tabla25[[#This Row],[ESC_NUM_COR_COD_ESC_TG_TOT]]</f>
        <v>1.4827586206896552</v>
      </c>
      <c r="MQ143" s="44">
        <f>Tabla25[[#This Row],[ESC_DUR_COR_COD_ROS_TG_NEG]]-Tabla25[[#This Row],[ESC_DUR_COR_COD_ESC_TG_NEG]]</f>
        <v>179.70000000000005</v>
      </c>
      <c r="MR143" s="44">
        <f>Tabla25[[#This Row],[ESC_DUR_COR_COD_ROS_TG_NEU]]-Tabla25[[#This Row],[ESC_DUR_COR_COD_ESC_TG_NEU]]</f>
        <v>530.20000000000005</v>
      </c>
      <c r="MS143" s="44">
        <f>Tabla25[[#This Row],[ESC_DUR_COR_COD_ROS_TG_POS]]-Tabla25[[#This Row],[ESC_DUR_COR_COD_ESC_TG_POS]]</f>
        <v>1065.5</v>
      </c>
      <c r="MT143" s="44">
        <f>Tabla25[[#This Row],[ESC_DUR_COR_COD_ROS_TG_TOT]]-Tabla25[[#This Row],[ESC_DUR_COR_COD_ESC_TG_TOT]]</f>
        <v>705.98214285714289</v>
      </c>
      <c r="MU143" s="47">
        <f>Tabla25[[#This Row],[ROS_NUM_COR_COD_ROS_TG_NEG]]-Tabla25[[#This Row],[ROS_NUM_COR_COD_ESC_TG_NEG]]</f>
        <v>2</v>
      </c>
      <c r="MV143" s="47">
        <f>Tabla25[[#This Row],[ROS_NUM_COR_COD_ROS_TG_NEU]]-Tabla25[[#This Row],[ROS_NUM_COR_COD_ESC_TG_NEU]]</f>
        <v>2.2999999999999998</v>
      </c>
      <c r="MW143" s="47">
        <f>Tabla25[[#This Row],[ROS_NUM_COR_COD_ROS_TG_POS]]-Tabla25[[#This Row],[ROS_NUM_COR_COD_ESC_TG_POS]]</f>
        <v>1.6</v>
      </c>
      <c r="MX143" s="47">
        <f>Tabla25[[#This Row],[ROS_NUM_COR_COD_ROS_TG_TOT]]-Tabla25[[#This Row],[ROS_NUM_COR_COD_ESC_TG_TOT]]</f>
        <v>1.9642857142857142</v>
      </c>
      <c r="MY143" s="47">
        <f>Tabla25[[#This Row],[ROS_DUR_COR_COD_ROS_TG_NEG]]-Tabla25[[#This Row],[ROS_DUR_COR_COD_ESC_TG_NEG]]</f>
        <v>261.71428571428567</v>
      </c>
      <c r="MZ143" s="47">
        <f>Tabla25[[#This Row],[ROS_DUR_COR_COD_ROS_TG_NEU]]-Tabla25[[#This Row],[ROS_DUR_COR_COD_ESC_TG_NEU]]</f>
        <v>153.08333333333337</v>
      </c>
      <c r="NA143" s="47">
        <f>Tabla25[[#This Row],[ROS_DUR_COR_COD_ROS_TG_POS]]-Tabla25[[#This Row],[ROS_DUR_COR_COD_ESC_TG_POS]]</f>
        <v>-29.083333333333371</v>
      </c>
      <c r="NB143" s="47">
        <f>Tabla25[[#This Row],[ROS_DUR_COR_COD_ROS_TG_TOT]]-Tabla25[[#This Row],[ROS_DUR_COR_COD_ESC_TG_TOT]]</f>
        <v>143.15909090909088</v>
      </c>
      <c r="NC143">
        <v>259.85714285714283</v>
      </c>
      <c r="ND143">
        <v>274.375</v>
      </c>
      <c r="NE143">
        <v>270.88888888888891</v>
      </c>
      <c r="NF143">
        <v>268.83333333333331</v>
      </c>
      <c r="NG143">
        <v>302.75</v>
      </c>
      <c r="NH143">
        <v>325</v>
      </c>
      <c r="NI143">
        <v>267.5</v>
      </c>
      <c r="NJ143">
        <v>296</v>
      </c>
      <c r="NK143">
        <v>370.8</v>
      </c>
      <c r="NL143">
        <v>275.60000000000002</v>
      </c>
      <c r="NM143">
        <v>377.75</v>
      </c>
      <c r="NN143">
        <v>338.78571428571428</v>
      </c>
      <c r="NO143">
        <v>343.5</v>
      </c>
      <c r="NP143">
        <v>248</v>
      </c>
      <c r="NQ143">
        <v>263.5</v>
      </c>
      <c r="NR143">
        <v>279.625</v>
      </c>
      <c r="NS143">
        <v>322.39999999999998</v>
      </c>
      <c r="NT143">
        <v>237.57142857142858</v>
      </c>
      <c r="NU143">
        <v>313.2</v>
      </c>
      <c r="NV143">
        <v>292.27272727272725</v>
      </c>
      <c r="NW143">
        <v>319.06666666666666</v>
      </c>
      <c r="NX143">
        <v>328.78571428571428</v>
      </c>
      <c r="NY143">
        <v>331.5625</v>
      </c>
      <c r="NZ143">
        <v>326.53333333333336</v>
      </c>
      <c r="OA143" s="15">
        <f>Tabla2[[#This Row],[ROS_1DU_COR_COD_ROS_TG_NEG]]-Tabla2[[#This Row],[PAS_1DU_COR_COD_ROS_TG_NEG]]</f>
        <v>-62.542857142857144</v>
      </c>
      <c r="OB143" s="15">
        <f>Tabla2[[#This Row],[ROS_1DU_COR_COD_ROS_TG_NEU]]-Tabla2[[#This Row],[PAS_1DU_COR_COD_ROS_TG_NEU]]</f>
        <v>36.803571428571416</v>
      </c>
      <c r="OC143" s="15">
        <f>Tabla2[[#This Row],[ROS_1DU_COR_COD_ROS_TG_POS]]-Tabla2[[#This Row],[PAS_1DU_COR_COD_ROS_TG_POS]]</f>
        <v>-42.311111111111074</v>
      </c>
      <c r="OD143" s="15">
        <f>Tabla2[[#This Row],[ROS_1DU_COR_COD_ROS_TG_TOT]]-Tabla2[[#This Row],[PAS_1DU_COR_COD_ROS_TG_TOT]]</f>
        <v>-23.439393939393938</v>
      </c>
      <c r="OE143" s="15">
        <f>Tabla2[[#This Row],[ROS_1DU_COR_COD_ESC_TG_NEG]]-Tabla2[[#This Row],[PAS_1DU_COR_COD_ESC_TG_NEG]]</f>
        <v>-16.316666666666663</v>
      </c>
      <c r="OF143" s="15">
        <f>Tabla2[[#This Row],[ROS_1DU_COR_COD_ESC_TG_NEU]]-Tabla2[[#This Row],[PAS_1DU_COR_COD_ESC_TG_NEU]]</f>
        <v>-3.7857142857142776</v>
      </c>
      <c r="OG143" s="15">
        <f>Tabla2[[#This Row],[ROS_1DU_COR_COD_ESC_TG_POS]]-Tabla2[[#This Row],[PAS_1DU_COR_COD_ESC_TG_POS]]</f>
        <v>-64.0625</v>
      </c>
      <c r="OH143" s="15">
        <f>Tabla2[[#This Row],[ROS_1DU_COR_COD_ESC_TG_TOT]]-Tabla2[[#This Row],[PAS_1DU_COR_COD_ESC_TG_TOT]]</f>
        <v>-30.53333333333336</v>
      </c>
      <c r="OI143" s="15">
        <f>Tabla2[[#This Row],[PAS_1DU_COR_COD_ROS_TG_NEG]]-Tabla2[[#This Row],[ESC_1DU_COR_COD_ROS_TG_NEG]]</f>
        <v>-48.400000000000034</v>
      </c>
      <c r="OJ143" s="15">
        <f>Tabla2[[#This Row],[PAS_1DU_COR_COD_ROS_TG_NEU]]-Tabla2[[#This Row],[ESC_1DU_COR_COD_ROS_TG_NEU]]</f>
        <v>-38.028571428571439</v>
      </c>
      <c r="OK143" s="15">
        <f>Tabla2[[#This Row],[PAS_1DU_COR_COD_ROS_TG_POS]]-Tabla2[[#This Row],[ESC_1DU_COR_COD_ROS_TG_POS]]</f>
        <v>-64.550000000000011</v>
      </c>
      <c r="OL143" s="15">
        <f>Tabla2[[#This Row],[PAS_1DU_COR_COD_ROS_TG_TOT]]-Tabla2[[#This Row],[ESC_1DU_COR_COD_ROS_TG_TOT]]</f>
        <v>-46.512987012987026</v>
      </c>
      <c r="OM143" s="15">
        <f>Tabla2[[#This Row],[PAS_1DU_COR_COD_ESC_TG_NEG]]-Tabla2[[#This Row],[ESC_1DU_COR_COD_ESC_TG_NEG]]</f>
        <v>-24.433333333333337</v>
      </c>
      <c r="ON143" s="15">
        <f>Tabla2[[#This Row],[PAS_1DU_COR_COD_ESC_TG_NEU]]-Tabla2[[#This Row],[ESC_1DU_COR_COD_ESC_TG_NEU]]</f>
        <v>80.785714285714278</v>
      </c>
      <c r="OO143" s="15">
        <f>Tabla2[[#This Row],[PAS_1DU_COR_COD_ESC_TG_POS]]-Tabla2[[#This Row],[ESC_1DU_COR_COD_ESC_TG_POS]]</f>
        <v>68.0625</v>
      </c>
      <c r="OP143" s="15">
        <f>Tabla2[[#This Row],[PAS_1DU_COR_COD_ESC_TG_TOT]]-Tabla2[[#This Row],[ESC_1DU_COR_COD_ESC_TG_TOT]]</f>
        <v>46.90833333333336</v>
      </c>
      <c r="OQ143" s="61">
        <v>-42.892857142857167</v>
      </c>
      <c r="OR143" s="62">
        <v>-50.625</v>
      </c>
      <c r="OS143" s="62">
        <v>3.3888888888889142</v>
      </c>
      <c r="OT143" s="62">
        <v>-27.166666666666686</v>
      </c>
      <c r="OU143" s="62">
        <v>27.300000000000011</v>
      </c>
      <c r="OV143" s="62">
        <v>27.600000000000023</v>
      </c>
      <c r="OW143" s="62">
        <v>114.25</v>
      </c>
      <c r="OX143" s="62">
        <v>59.160714285714278</v>
      </c>
      <c r="OY143" s="62">
        <v>3.3333333333333144</v>
      </c>
      <c r="OZ143" s="62">
        <v>-91.214285714285694</v>
      </c>
      <c r="PA143" s="62">
        <v>-18.362500000000011</v>
      </c>
      <c r="PB143" s="62">
        <v>-34.260606060606108</v>
      </c>
    </row>
    <row r="144" spans="1:418" x14ac:dyDescent="0.3">
      <c r="A144" s="2" t="s">
        <v>142</v>
      </c>
      <c r="B144" s="2">
        <v>40</v>
      </c>
      <c r="C144" s="2">
        <v>2</v>
      </c>
      <c r="D144" s="2">
        <v>47</v>
      </c>
      <c r="E144">
        <v>1.6</v>
      </c>
      <c r="F144">
        <v>826.7</v>
      </c>
      <c r="G144">
        <v>1.4</v>
      </c>
      <c r="H144">
        <v>516.41666666666663</v>
      </c>
      <c r="I144">
        <v>1.5789473684210527</v>
      </c>
      <c r="J144">
        <v>565.18181818181813</v>
      </c>
      <c r="K144">
        <v>1.5254237288135593</v>
      </c>
      <c r="L144">
        <v>626.69696969696975</v>
      </c>
      <c r="M144">
        <v>0.65</v>
      </c>
      <c r="N144">
        <v>364.71428571428572</v>
      </c>
      <c r="O144">
        <v>1.75</v>
      </c>
      <c r="P144">
        <v>743.72727272727275</v>
      </c>
      <c r="Q144">
        <v>0.73684210526315785</v>
      </c>
      <c r="R144">
        <v>271.25</v>
      </c>
      <c r="S144">
        <v>1.0508474576271187</v>
      </c>
      <c r="T144">
        <v>496.30769230769232</v>
      </c>
      <c r="U144">
        <v>1.2881355932203389</v>
      </c>
      <c r="V144">
        <v>569.23728813559319</v>
      </c>
      <c r="W144">
        <v>0.2</v>
      </c>
      <c r="X144">
        <v>278.5</v>
      </c>
      <c r="Y144">
        <v>0.95</v>
      </c>
      <c r="Z144">
        <v>423</v>
      </c>
      <c r="AA144">
        <v>0.42105263157894735</v>
      </c>
      <c r="AB144">
        <v>305.83333333333331</v>
      </c>
      <c r="AC144">
        <v>0.52542372881355937</v>
      </c>
      <c r="AD144">
        <v>358.95</v>
      </c>
      <c r="AE144">
        <v>0.52542372881355937</v>
      </c>
      <c r="AF144">
        <v>358.95</v>
      </c>
      <c r="AG144">
        <v>1.0338983050847457</v>
      </c>
      <c r="AH144">
        <v>516</v>
      </c>
      <c r="AM144">
        <v>0</v>
      </c>
      <c r="AO144">
        <v>0</v>
      </c>
      <c r="AU144">
        <v>0</v>
      </c>
      <c r="AW144">
        <v>0</v>
      </c>
      <c r="AY144">
        <v>0</v>
      </c>
      <c r="BE144">
        <v>0</v>
      </c>
      <c r="BG144">
        <v>0</v>
      </c>
      <c r="BI144">
        <v>0</v>
      </c>
      <c r="BK144">
        <v>0</v>
      </c>
      <c r="BM144">
        <v>1.0166666666666666</v>
      </c>
      <c r="BN144">
        <v>516</v>
      </c>
      <c r="BO144">
        <v>2.7777777777777777</v>
      </c>
      <c r="BP144">
        <v>1257.3333333333333</v>
      </c>
      <c r="BQ144">
        <v>2.7777777777777777</v>
      </c>
      <c r="BR144">
        <v>992</v>
      </c>
      <c r="BS144">
        <v>4.7</v>
      </c>
      <c r="BT144">
        <v>1500.375</v>
      </c>
      <c r="BU144">
        <v>3.4642857142857144</v>
      </c>
      <c r="BV144">
        <v>1261.4761904761904</v>
      </c>
      <c r="BW144">
        <v>3.1</v>
      </c>
      <c r="BX144">
        <v>875.25</v>
      </c>
      <c r="BY144">
        <v>3.75</v>
      </c>
      <c r="BZ144">
        <v>1280.6666666666667</v>
      </c>
      <c r="CA144">
        <v>3.5555555555555554</v>
      </c>
      <c r="CB144">
        <v>1236.5714285714287</v>
      </c>
      <c r="CC144">
        <v>3.4444444444444446</v>
      </c>
      <c r="CD144">
        <v>1111.5238095238096</v>
      </c>
      <c r="CE144">
        <v>3.4545454545454546</v>
      </c>
      <c r="CF144">
        <v>1186.5</v>
      </c>
      <c r="CG144">
        <v>3.3333333333333335</v>
      </c>
      <c r="CH144">
        <v>1152.8333333333333</v>
      </c>
      <c r="CI144">
        <v>3</v>
      </c>
      <c r="CJ144">
        <v>1352.2</v>
      </c>
      <c r="CK144">
        <v>3.1</v>
      </c>
      <c r="CL144">
        <v>881.125</v>
      </c>
      <c r="CM144">
        <v>3.1428571428571428</v>
      </c>
      <c r="CN144">
        <v>1090.8947368421052</v>
      </c>
      <c r="CO144">
        <v>3.4</v>
      </c>
      <c r="CP144">
        <v>1237</v>
      </c>
      <c r="CQ144">
        <v>3.5</v>
      </c>
      <c r="CR144">
        <v>1720.8</v>
      </c>
      <c r="CS144">
        <v>2.5555555555555554</v>
      </c>
      <c r="CT144">
        <v>1209.2</v>
      </c>
      <c r="CU144">
        <v>3.1481481481481484</v>
      </c>
      <c r="CV144">
        <v>1371.1176470588234</v>
      </c>
      <c r="CW144">
        <v>3.1454545454545455</v>
      </c>
      <c r="CX144">
        <v>1223.2222222222222</v>
      </c>
      <c r="CY144">
        <v>3.3</v>
      </c>
      <c r="CZ144">
        <v>1203.448717948718</v>
      </c>
      <c r="DA144">
        <v>1.5555555555555556</v>
      </c>
      <c r="DB144">
        <v>609.5</v>
      </c>
      <c r="DC144">
        <v>0.77777777777777779</v>
      </c>
      <c r="DD144">
        <v>389.2</v>
      </c>
      <c r="DE144">
        <v>2.2999999999999998</v>
      </c>
      <c r="DF144">
        <v>616.375</v>
      </c>
      <c r="DG144">
        <v>1.5714285714285714</v>
      </c>
      <c r="DH144">
        <v>554.42105263157896</v>
      </c>
      <c r="DI144">
        <v>2.1</v>
      </c>
      <c r="DJ144">
        <v>625.28571428571433</v>
      </c>
      <c r="DK144">
        <v>2.25</v>
      </c>
      <c r="DL144">
        <v>496</v>
      </c>
      <c r="DM144">
        <v>1.2222222222222223</v>
      </c>
      <c r="DN144">
        <v>594</v>
      </c>
      <c r="DO144">
        <v>1.8518518518518519</v>
      </c>
      <c r="DP144">
        <v>569.42105263157896</v>
      </c>
      <c r="DQ144">
        <v>1.709090909090909</v>
      </c>
      <c r="DR144">
        <v>561.92105263157896</v>
      </c>
      <c r="DS144">
        <v>1.709090909090909</v>
      </c>
      <c r="DT144">
        <v>561.92105263157896</v>
      </c>
      <c r="DU144">
        <v>2.7696969696969695</v>
      </c>
      <c r="DV144">
        <v>993.29310344827582</v>
      </c>
      <c r="DW144">
        <v>1</v>
      </c>
      <c r="DX144">
        <v>122</v>
      </c>
      <c r="DY144">
        <v>6</v>
      </c>
      <c r="DZ144">
        <v>1698</v>
      </c>
      <c r="EC144">
        <v>3.5</v>
      </c>
      <c r="ED144">
        <v>910</v>
      </c>
      <c r="EG144">
        <v>6</v>
      </c>
      <c r="EH144">
        <v>1474</v>
      </c>
      <c r="EI144">
        <v>0</v>
      </c>
      <c r="EK144">
        <v>4</v>
      </c>
      <c r="EL144">
        <v>1474</v>
      </c>
      <c r="EM144">
        <v>3.8</v>
      </c>
      <c r="EN144">
        <v>1192</v>
      </c>
      <c r="EO144">
        <v>1</v>
      </c>
      <c r="EP144">
        <v>184</v>
      </c>
      <c r="EQ144">
        <v>2</v>
      </c>
      <c r="ER144">
        <v>403</v>
      </c>
      <c r="EU144">
        <v>1.5</v>
      </c>
      <c r="EV144">
        <v>293.5</v>
      </c>
      <c r="EY144">
        <v>0.5</v>
      </c>
      <c r="EZ144">
        <v>361</v>
      </c>
      <c r="FA144">
        <v>0</v>
      </c>
      <c r="FC144">
        <v>0.33333333333333331</v>
      </c>
      <c r="FD144">
        <v>361</v>
      </c>
      <c r="FE144">
        <v>0.8</v>
      </c>
      <c r="FF144">
        <v>316</v>
      </c>
      <c r="FG144">
        <v>2.2999999999999998</v>
      </c>
      <c r="FH144">
        <v>816.57142857142856</v>
      </c>
      <c r="FI144">
        <v>2</v>
      </c>
      <c r="FJ144">
        <v>490</v>
      </c>
      <c r="FK144">
        <v>8</v>
      </c>
      <c r="FL144">
        <v>1665</v>
      </c>
      <c r="FO144">
        <v>5</v>
      </c>
      <c r="FP144">
        <v>1077.5</v>
      </c>
      <c r="FS144">
        <v>0.5</v>
      </c>
      <c r="FT144">
        <v>152</v>
      </c>
      <c r="FU144">
        <v>1</v>
      </c>
      <c r="FV144">
        <v>130</v>
      </c>
      <c r="FW144">
        <v>0.66666666666666663</v>
      </c>
      <c r="FX144">
        <v>141</v>
      </c>
      <c r="FY144">
        <v>2.4</v>
      </c>
      <c r="FZ144">
        <v>609.25</v>
      </c>
      <c r="GA144">
        <v>2.4</v>
      </c>
      <c r="GB144">
        <v>609.25</v>
      </c>
      <c r="GC144">
        <v>2.3333333333333335</v>
      </c>
      <c r="GD144">
        <v>741.18181818181813</v>
      </c>
      <c r="GE144">
        <v>2.7333333333333334</v>
      </c>
      <c r="GF144">
        <v>971.45669291338584</v>
      </c>
      <c r="GG144">
        <v>3.1</v>
      </c>
      <c r="GH144">
        <v>1168.8571428571429</v>
      </c>
      <c r="GI144">
        <v>1</v>
      </c>
      <c r="GJ144">
        <v>514.5</v>
      </c>
      <c r="GK144">
        <v>1.7777777777777777</v>
      </c>
      <c r="GL144">
        <v>816</v>
      </c>
      <c r="GM144">
        <v>2.0370370370370372</v>
      </c>
      <c r="GN144">
        <v>900.26666666666665</v>
      </c>
      <c r="GO144">
        <v>1.375</v>
      </c>
      <c r="GP144">
        <v>435.5</v>
      </c>
      <c r="GQ144">
        <v>0.77777777777777779</v>
      </c>
      <c r="GR144">
        <v>509.75</v>
      </c>
      <c r="GS144">
        <v>1.8</v>
      </c>
      <c r="GT144">
        <v>755</v>
      </c>
      <c r="GU144">
        <v>1.3333333333333333</v>
      </c>
      <c r="GV144">
        <v>581.23076923076928</v>
      </c>
      <c r="GW144">
        <v>1.6851851851851851</v>
      </c>
      <c r="GX144">
        <v>752.14285714285711</v>
      </c>
      <c r="GY144">
        <v>1</v>
      </c>
      <c r="GZ144">
        <v>422.6</v>
      </c>
      <c r="HA144">
        <v>2.75</v>
      </c>
      <c r="HB144">
        <v>748.28571428571433</v>
      </c>
      <c r="HC144">
        <v>1.4444444444444444</v>
      </c>
      <c r="HD144">
        <v>697</v>
      </c>
      <c r="HE144">
        <v>1.6666666666666667</v>
      </c>
      <c r="HF144">
        <v>637.41176470588232</v>
      </c>
      <c r="HG144">
        <v>2.125</v>
      </c>
      <c r="HH144">
        <v>890.4</v>
      </c>
      <c r="HI144">
        <v>3.1111111111111112</v>
      </c>
      <c r="HJ144">
        <v>1058.8571428571429</v>
      </c>
      <c r="HK144">
        <v>2.5</v>
      </c>
      <c r="HL144">
        <v>837.28571428571433</v>
      </c>
      <c r="HM144">
        <v>2.5925925925925926</v>
      </c>
      <c r="HN144">
        <v>932.89473684210532</v>
      </c>
      <c r="HO144">
        <v>2.1296296296296298</v>
      </c>
      <c r="HP144">
        <v>793.36111111111109</v>
      </c>
      <c r="HQ144">
        <v>1.9074074074074074</v>
      </c>
      <c r="HR144">
        <v>775.328125</v>
      </c>
      <c r="HS144">
        <v>0.5</v>
      </c>
      <c r="HT144">
        <v>375.66666666666669</v>
      </c>
      <c r="HU144">
        <v>0.5</v>
      </c>
      <c r="HV144">
        <v>364.33333333333331</v>
      </c>
      <c r="HW144">
        <v>0.77777777777777779</v>
      </c>
      <c r="HX144">
        <v>518</v>
      </c>
      <c r="HY144">
        <v>0.59259259259259256</v>
      </c>
      <c r="HZ144">
        <v>419.33333333333331</v>
      </c>
      <c r="IA144">
        <v>0.375</v>
      </c>
      <c r="IB144">
        <v>575.5</v>
      </c>
      <c r="IC144">
        <v>1</v>
      </c>
      <c r="ID144">
        <v>380.16666666666669</v>
      </c>
      <c r="IE144">
        <v>0.7</v>
      </c>
      <c r="IF144">
        <v>391.2</v>
      </c>
      <c r="IG144">
        <v>0.70370370370370372</v>
      </c>
      <c r="IH144">
        <v>414.46153846153845</v>
      </c>
      <c r="II144">
        <v>0.64814814814814814</v>
      </c>
      <c r="IJ144">
        <v>416.45454545454544</v>
      </c>
      <c r="IK144">
        <v>0.64814814814814814</v>
      </c>
      <c r="IL144">
        <v>416.45454545454544</v>
      </c>
      <c r="IM144">
        <v>1.4876543209876543</v>
      </c>
      <c r="IN144">
        <v>683.52325581395348</v>
      </c>
      <c r="IQ144">
        <v>2</v>
      </c>
      <c r="IR144">
        <v>432.5</v>
      </c>
      <c r="IS144">
        <v>0</v>
      </c>
      <c r="IU144">
        <v>1.3333333333333333</v>
      </c>
      <c r="IV144">
        <v>432.5</v>
      </c>
      <c r="IW144">
        <v>4</v>
      </c>
      <c r="IX144">
        <v>975.5</v>
      </c>
      <c r="IY144">
        <v>0</v>
      </c>
      <c r="JC144">
        <v>2.6666666666666665</v>
      </c>
      <c r="JD144">
        <v>975.5</v>
      </c>
      <c r="JE144">
        <v>2</v>
      </c>
      <c r="JF144">
        <v>704</v>
      </c>
      <c r="JI144">
        <v>2</v>
      </c>
      <c r="JJ144">
        <v>325.5</v>
      </c>
      <c r="JK144">
        <v>4</v>
      </c>
      <c r="JL144">
        <v>1121</v>
      </c>
      <c r="JM144">
        <v>2.6666666666666665</v>
      </c>
      <c r="JN144">
        <v>590.66666666666663</v>
      </c>
      <c r="JO144">
        <v>0.5</v>
      </c>
      <c r="JP144">
        <v>102</v>
      </c>
      <c r="JQ144">
        <v>0</v>
      </c>
      <c r="JU144">
        <v>0.33333333333333331</v>
      </c>
      <c r="JV144">
        <v>102</v>
      </c>
      <c r="JW144">
        <v>1.5</v>
      </c>
      <c r="JX144">
        <v>468.5</v>
      </c>
      <c r="JY144">
        <v>1.75</v>
      </c>
      <c r="JZ144">
        <v>586.25</v>
      </c>
      <c r="KC144">
        <v>3</v>
      </c>
      <c r="KD144">
        <v>857</v>
      </c>
      <c r="KE144">
        <v>0</v>
      </c>
      <c r="KG144">
        <v>2</v>
      </c>
      <c r="KH144">
        <v>857</v>
      </c>
      <c r="KI144">
        <v>1.5</v>
      </c>
      <c r="KJ144">
        <v>686</v>
      </c>
      <c r="KK144">
        <v>4</v>
      </c>
      <c r="KL144">
        <v>896</v>
      </c>
      <c r="KO144">
        <v>2.3333333333333335</v>
      </c>
      <c r="KP144">
        <v>791</v>
      </c>
      <c r="KQ144">
        <v>2.1666666666666665</v>
      </c>
      <c r="KR144">
        <v>824</v>
      </c>
      <c r="KS144">
        <v>2.1666666666666665</v>
      </c>
      <c r="KT144">
        <v>824</v>
      </c>
      <c r="KU144">
        <v>1.8888888888888888</v>
      </c>
      <c r="KV144">
        <v>665.5</v>
      </c>
      <c r="KW144">
        <v>1.5277777777777777</v>
      </c>
      <c r="KX144">
        <v>681.31632653061229</v>
      </c>
      <c r="KY144" s="15">
        <f>Tabla2[[#This Row],[ROS_NUM_COR_COD_ROS_TG_NEG]]-Tabla2[[#This Row],[PAS_NUM_COR_COD_ROS_TG_NEG]]</f>
        <v>1.4750000000000001</v>
      </c>
      <c r="KZ144" s="15">
        <f>Tabla2[[#This Row],[ROS_DUR_COR_COD_ROS_TG_NEG]]-Tabla2[[#This Row],[PAS_DUR_COR_COD_ROS_TG_NEG]]</f>
        <v>525.68571428571431</v>
      </c>
      <c r="LA144" s="15">
        <f>Tabla2[[#This Row],[ROS_NUM_COR_COD_ROS_TG_NEU]]-Tabla2[[#This Row],[PAS_NUM_COR_COD_ROS_TG_NEU]]</f>
        <v>1.3611111111111112</v>
      </c>
      <c r="LB144" s="15">
        <f>Tabla2[[#This Row],[ROS_DUR_COR_COD_ROS_TG_NEU]]-Tabla2[[#This Row],[PAS_DUR_COR_COD_ROS_TG_NEU]]</f>
        <v>315.12987012987014</v>
      </c>
      <c r="LC144" s="15">
        <f>Tabla2[[#This Row],[ROS_NUM_COR_COD_ROS_TG_POS]]-Tabla2[[#This Row],[PAS_NUM_COR_COD_ROS_TG_POS]]</f>
        <v>1.763157894736842</v>
      </c>
      <c r="LD144" s="15">
        <f>Tabla2[[#This Row],[ROS_DUR_COR_COD_ROS_TG_POS]]-Tabla2[[#This Row],[PAS_DUR_COR_COD_ROS_TG_POS]]</f>
        <v>566.03571428571433</v>
      </c>
      <c r="LE144" s="15">
        <f>Tabla2[[#This Row],[ROS_NUM_COR_COD_ROS_TG_TOT]]-Tabla2[[#This Row],[PAS_NUM_COR_COD_ROS_TG_TOT]]</f>
        <v>1.5417451349654738</v>
      </c>
      <c r="LF144" s="15">
        <f>Tabla2[[#This Row],[ROS_DUR_COR_COD_ROS_TG_TOT]]-Tabla2[[#This Row],[PAS_DUR_COR_COD_ROS_TG_TOT]]</f>
        <v>436.587044534413</v>
      </c>
      <c r="LG144" s="15">
        <f>Tabla2[[#This Row],[ROS_NUM_COR_COD_ESC_TG_NEG]]-Tabla2[[#This Row],[PAS_NUM_COR_COD_ESC_TG_NEG]]</f>
        <v>-0.22500000000000009</v>
      </c>
      <c r="LH144" s="15">
        <f>Tabla2[[#This Row],[ROS_DUR_COR_COD_ESC_TG_NEG]]-Tabla2[[#This Row],[PAS_DUR_COR_COD_ESC_TG_NEG]]</f>
        <v>-391.20000000000005</v>
      </c>
      <c r="LI144" s="15">
        <f>Tabla2[[#This Row],[ROS_NUM_COR_COD_ESC_TG_NEU]]-Tabla2[[#This Row],[PAS_NUM_COR_COD_ESC_TG_NEU]]</f>
        <v>-0.62222222222222212</v>
      </c>
      <c r="LJ144" s="15">
        <f>Tabla2[[#This Row],[ROS_NUM_COR_COD_ESC_TG_NEG]]-Tabla2[[#This Row],[PAS_NUM_COR_COD_ESC_TG_NEG]]</f>
        <v>-0.22500000000000009</v>
      </c>
      <c r="LK144" s="15">
        <f>Tabla2[[#This Row],[ROS_NUM_COR_COD_ESC_TG_POS]]-Tabla2[[#This Row],[PAS_NUM_COR_COD_ESC_TG_POS]]</f>
        <v>0.22105263157894739</v>
      </c>
      <c r="LL144" s="15">
        <f>Tabla2[[#This Row],[ROS_DUR_COR_COD_ESC_TG_POS]]-Tabla2[[#This Row],[PAS_DUR_COR_COD_ESC_TG_POS]]</f>
        <v>189.81818181818187</v>
      </c>
      <c r="LM144" s="15">
        <f>Tabla2[[#This Row],[ROS_NUM_COR_COD_ESC_TG_TOT]]-Tabla2[[#This Row],[PAS_NUM_COR_COD_ESC_TG_TOT]]</f>
        <v>-0.19209039548022599</v>
      </c>
      <c r="LN144" s="15">
        <f>Tabla2[[#This Row],[ROS_DUR_COR_COD_ESC_TG_TOT]]-Tabla2[[#This Row],[PAS_DUR_COR_COD_ESC_TG_TOT]]</f>
        <v>-45.466200466200462</v>
      </c>
      <c r="LO144" s="15">
        <f>Tabla2[[#This Row],[PAS_NUM_COR_COD_ROS_TG_NEG]]-Tabla2[[#This Row],[ESC_NUM_COR_COD_ROS_TG_NEG]]</f>
        <v>-2.75</v>
      </c>
      <c r="LP144" s="15">
        <f>Tabla2[[#This Row],[PAS_DUR_COR_COD_ROS_TG_NEG]]-Tabla2[[#This Row],[ESC_DUR_COR_COD_ROS_TG_NEG]]</f>
        <v>-872.28571428571422</v>
      </c>
      <c r="LQ144" s="15">
        <f>Tabla2[[#This Row],[PAS_NUM_COR_COD_ROS_TG_NEU]]-Tabla2[[#This Row],[ESC_NUM_COR_COD_ROS_TG_NEU]]</f>
        <v>-1.75</v>
      </c>
      <c r="LR144" s="15">
        <f>Tabla2[[#This Row],[PAS_DUR_COR_COD_ROS_TG_NEU]]-Tabla2[[#This Row],[ESC_DUR_COR_COD_ROS_TG_NEU]]</f>
        <v>-977.07272727272721</v>
      </c>
      <c r="LS144" s="15">
        <f>Tabla2[[#This Row],[PAS_NUM_COR_COD_ROS_TG_POS]]-Tabla2[[#This Row],[ESC_NUM_COR_COD_ROS_TG_POS]]</f>
        <v>-1.8187134502923974</v>
      </c>
      <c r="LT144" s="15">
        <f>Tabla2[[#This Row],[PAS_DUR_COR_COD_ROS_TG_POS]]-Tabla2[[#This Row],[ESC_DUR_COR_COD_ROS_TG_POS]]</f>
        <v>-937.95</v>
      </c>
      <c r="LU144" s="15">
        <f>Tabla2[[#This Row],[PAS_NUM_COR_COD_ROS_TG_TOT]]-Tabla2[[#This Row],[ESC_NUM_COR_COD_ROS_TG_TOT]]</f>
        <v>-2.0973006905210294</v>
      </c>
      <c r="LV144" s="15">
        <f>Tabla2[[#This Row],[PAS_DUR_COR_COD_ROS_TG_TOT]]-Tabla2[[#This Row],[ESC_DUR_COR_COD_ROS_TG_TOT]]</f>
        <v>-874.80995475113104</v>
      </c>
      <c r="LW144" s="15">
        <f>Tabla2[[#This Row],[PAS_NUM_COR_COD_ESC_TG_NEG]]-Tabla2[[#This Row],[ESC_NUM_COR_COD_ESC_TG_NEG]]</f>
        <v>-1.5</v>
      </c>
      <c r="LX144" s="15">
        <f>Tabla2[[#This Row],[PAS_DUR_COR_COD_ESC_TG_NEG]]-Tabla2[[#This Row],[ESC_DUR_COR_COD_ESC_TG_NEG]]</f>
        <v>-48.549999999999955</v>
      </c>
      <c r="LY144" s="15">
        <f>Tabla2[[#This Row],[PAS_NUM_COR_COD_ESC_TG_NEU]]-Tabla2[[#This Row],[ESC_NUM_COR_COD_ESC_TG_NEU]]</f>
        <v>-2.35</v>
      </c>
      <c r="LZ144" s="15">
        <f>Tabla2[[#This Row],[PAS_DUR_COR_COD_ESC_TG_NEU]]-Tabla2[[#This Row],[ESC_DUR_COR_COD_ESC_TG_NEU]]</f>
        <v>-764.25000000000011</v>
      </c>
      <c r="MA144" s="15">
        <f>Tabla2[[#This Row],[PAS_NUM_COR_COD_ESC_TG_POS]]-Tabla2[[#This Row],[ESC_NUM_COR_COD_ESC_TG_POS]]</f>
        <v>-1.9766081871345027</v>
      </c>
      <c r="MB144" s="15">
        <f>Tabla2[[#This Row],[PAS_DUR_COR_COD_ESC_TG_POS]]-Tabla2[[#This Row],[ESC_DUR_COR_COD_ESC_TG_POS]]</f>
        <v>-671.38961038961054</v>
      </c>
      <c r="MC144" s="15">
        <f>Tabla2[[#This Row],[PAS_NUM_COR_COD_ESC_TG_TOT]]-Tabla2[[#This Row],[ESC_NUM_COR_COD_ESC_TG_TOT]]</f>
        <v>-1.9190207156308854</v>
      </c>
      <c r="MD144" s="15">
        <f>Tabla2[[#This Row],[PAS_DUR_COR_COD_ESC_TG_TOT]]-Tabla2[[#This Row],[ESC_DUR_COR_COD_ESC_TG_TOT]]</f>
        <v>-484.82683982683989</v>
      </c>
      <c r="ME144" s="42">
        <f>Tabla25[[#This Row],[PAS_NUM_COR_COD_ROS_TG_NEG]]-Tabla25[[#This Row],[PAS_NUM_COR_COD_ESC_TG_NEG]]</f>
        <v>-0.95000000000000007</v>
      </c>
      <c r="MF144" s="42">
        <f>Tabla25[[#This Row],[PAS_NUM_COR_COD_ROS_TG_NEU]]-Tabla25[[#This Row],[PAS_NUM_COR_COD_ESC_TG_NEU]]</f>
        <v>0.35000000000000009</v>
      </c>
      <c r="MG144" s="42">
        <f>Tabla25[[#This Row],[PAS_NUM_COR_COD_ROS_TG_POS]]-Tabla25[[#This Row],[PAS_NUM_COR_COD_ESC_TG_POS]]</f>
        <v>-0.8421052631578948</v>
      </c>
      <c r="MH144" s="42">
        <f>Tabla25[[#This Row],[PAS_NUM_COR_COD_ROS_TG_TOT]]-Tabla25[[#This Row],[PAS_NUM_COR_COD_ESC_TG_TOT]]</f>
        <v>-0.47457627118644052</v>
      </c>
      <c r="MI144" s="42">
        <f>Tabla25[[#This Row],[PAS_DUR_COR_COD_ROS_TG_NEG]]-Tabla25[[#This Row],[PAS_DUR_COR_COD_ESC_TG_NEG]]</f>
        <v>-461.98571428571432</v>
      </c>
      <c r="MJ144" s="42">
        <f>Tabla25[[#This Row],[PAS_DUR_COR_COD_ROS_TG_NEU]]-Tabla25[[#This Row],[PAS_DUR_COR_COD_ESC_TG_NEU]]</f>
        <v>227.31060606060612</v>
      </c>
      <c r="MK144" s="42">
        <f>Tabla25[[#This Row],[PAS_DUR_COR_COD_ROS_TG_POS]]-Tabla25[[#This Row],[PAS_DUR_COR_COD_ESC_TG_POS]]</f>
        <v>-293.93181818181813</v>
      </c>
      <c r="ML144" s="42">
        <f>Tabla25[[#This Row],[PAS_DUR_COR_COD_ROS_TG_TOT]]-Tabla25[[#This Row],[PAS_DUR_COR_COD_ESC_TG_TOT]]</f>
        <v>-130.38927738927742</v>
      </c>
      <c r="MM144" s="44">
        <f>Tabla25[[#This Row],[ESC_NUM_COR_COD_ROS_TG_NEG]]-Tabla25[[#This Row],[ESC_NUM_COR_COD_ESC_TG_NEG]]</f>
        <v>0.29999999999999982</v>
      </c>
      <c r="MN144" s="44">
        <f>Tabla25[[#This Row],[ESC_NUM_COR_COD_ROS_TG_NEU]]-Tabla25[[#This Row],[ESC_NUM_COR_COD_ESC_TG_NEU]]</f>
        <v>-0.25</v>
      </c>
      <c r="MO144" s="44">
        <f>Tabla25[[#This Row],[ESC_NUM_COR_COD_ROS_TG_POS]]-Tabla25[[#This Row],[ESC_NUM_COR_COD_ESC_TG_POS]]</f>
        <v>-1</v>
      </c>
      <c r="MP144" s="44">
        <f>Tabla25[[#This Row],[ESC_NUM_COR_COD_ROS_TG_TOT]]-Tabla25[[#This Row],[ESC_NUM_COR_COD_ESC_TG_TOT]]</f>
        <v>-0.29629629629629628</v>
      </c>
      <c r="MQ144" s="44">
        <f>Tabla25[[#This Row],[ESC_DUR_COR_COD_ROS_TG_NEG]]-Tabla25[[#This Row],[ESC_DUR_COR_COD_ESC_TG_NEG]]</f>
        <v>361.75</v>
      </c>
      <c r="MR144" s="44">
        <f>Tabla25[[#This Row],[ESC_DUR_COR_COD_ROS_TG_NEU]]-Tabla25[[#This Row],[ESC_DUR_COR_COD_ESC_TG_NEU]]</f>
        <v>440.13333333333321</v>
      </c>
      <c r="MS144" s="44">
        <f>Tabla25[[#This Row],[ESC_DUR_COR_COD_ROS_TG_POS]]-Tabla25[[#This Row],[ESC_DUR_COR_COD_ESC_TG_POS]]</f>
        <v>-27.371428571428623</v>
      </c>
      <c r="MT144" s="44">
        <f>Tabla25[[#This Row],[ESC_DUR_COR_COD_ROS_TG_TOT]]-Tabla25[[#This Row],[ESC_DUR_COR_COD_ESC_TG_TOT]]</f>
        <v>259.59383753501379</v>
      </c>
      <c r="MU144" s="47">
        <f>Tabla25[[#This Row],[ROS_NUM_COR_COD_ROS_TG_NEG]]-Tabla25[[#This Row],[ROS_NUM_COR_COD_ESC_TG_NEG]]</f>
        <v>0.75</v>
      </c>
      <c r="MV144" s="47">
        <f>Tabla25[[#This Row],[ROS_NUM_COR_COD_ROS_TG_NEU]]-Tabla25[[#This Row],[ROS_NUM_COR_COD_ESC_TG_NEU]]</f>
        <v>2.3333333333333335</v>
      </c>
      <c r="MW144" s="47">
        <f>Tabla25[[#This Row],[ROS_NUM_COR_COD_ROS_TG_POS]]-Tabla25[[#This Row],[ROS_NUM_COR_COD_ESC_TG_POS]]</f>
        <v>0.7</v>
      </c>
      <c r="MX144" s="47">
        <f>Tabla25[[#This Row],[ROS_NUM_COR_COD_ROS_TG_TOT]]-Tabla25[[#This Row],[ROS_NUM_COR_COD_ESC_TG_TOT]]</f>
        <v>1.2592592592592593</v>
      </c>
      <c r="MY144" s="47">
        <f>Tabla25[[#This Row],[ROS_DUR_COR_COD_ROS_TG_NEG]]-Tabla25[[#This Row],[ROS_DUR_COR_COD_ESC_TG_NEG]]</f>
        <v>454.9</v>
      </c>
      <c r="MZ144" s="47">
        <f>Tabla25[[#This Row],[ROS_DUR_COR_COD_ROS_TG_NEU]]-Tabla25[[#This Row],[ROS_DUR_COR_COD_ESC_TG_NEU]]</f>
        <v>549.10714285714289</v>
      </c>
      <c r="NA144" s="47">
        <f>Tabla25[[#This Row],[ROS_DUR_COR_COD_ROS_TG_POS]]-Tabla25[[#This Row],[ROS_DUR_COR_COD_ESC_TG_POS]]</f>
        <v>82.285714285714334</v>
      </c>
      <c r="NB144" s="47">
        <f>Tabla25[[#This Row],[ROS_DUR_COR_COD_ROS_TG_TOT]]-Tabla25[[#This Row],[ROS_DUR_COR_COD_ESC_TG_TOT]]</f>
        <v>351.66396761133603</v>
      </c>
      <c r="NC144">
        <v>246.2</v>
      </c>
      <c r="ND144">
        <v>233</v>
      </c>
      <c r="NE144">
        <v>228.28571428571428</v>
      </c>
      <c r="NF144">
        <v>234.73684210526315</v>
      </c>
      <c r="NG144">
        <v>138.75</v>
      </c>
      <c r="NH144">
        <v>254</v>
      </c>
      <c r="NI144">
        <v>163.4</v>
      </c>
      <c r="NJ144">
        <v>183.69230769230768</v>
      </c>
      <c r="NK144">
        <v>250.14285714285714</v>
      </c>
      <c r="NL144">
        <v>161.80000000000001</v>
      </c>
      <c r="NM144">
        <v>188.6</v>
      </c>
      <c r="NN144">
        <v>206.05882352941177</v>
      </c>
      <c r="NO144">
        <v>236.5</v>
      </c>
      <c r="NP144">
        <v>187.33333333333334</v>
      </c>
      <c r="NQ144">
        <v>249.28571428571428</v>
      </c>
      <c r="NR144">
        <v>226.71428571428572</v>
      </c>
      <c r="NS144">
        <v>182.28571428571428</v>
      </c>
      <c r="NT144">
        <v>234.27272727272728</v>
      </c>
      <c r="NU144">
        <v>147.125</v>
      </c>
      <c r="NV144">
        <v>193.46153846153845</v>
      </c>
      <c r="NW144">
        <v>207.9</v>
      </c>
      <c r="NX144">
        <v>181.66666666666666</v>
      </c>
      <c r="NY144">
        <v>184.36363636363637</v>
      </c>
      <c r="NZ144">
        <v>190.5151515151515</v>
      </c>
      <c r="OA144" s="15">
        <f>Tabla2[[#This Row],[ROS_1DU_COR_COD_ROS_TG_NEG]]-Tabla2[[#This Row],[PAS_1DU_COR_COD_ROS_TG_NEG]]</f>
        <v>63.914285714285711</v>
      </c>
      <c r="OB144" s="15">
        <f>Tabla2[[#This Row],[ROS_1DU_COR_COD_ROS_TG_NEU]]-Tabla2[[#This Row],[PAS_1DU_COR_COD_ROS_TG_NEU]]</f>
        <v>-1.2727272727272805</v>
      </c>
      <c r="OC144" s="15">
        <f>Tabla2[[#This Row],[ROS_1DU_COR_COD_ROS_TG_POS]]-Tabla2[[#This Row],[PAS_1DU_COR_COD_ROS_TG_POS]]</f>
        <v>81.160714285714278</v>
      </c>
      <c r="OD144" s="15">
        <f>Tabla2[[#This Row],[ROS_1DU_COR_COD_ROS_TG_TOT]]-Tabla2[[#This Row],[PAS_1DU_COR_COD_ROS_TG_TOT]]</f>
        <v>41.275303643724698</v>
      </c>
      <c r="OE144" s="15">
        <f>Tabla2[[#This Row],[ROS_1DU_COR_COD_ESC_TG_NEG]]-Tabla2[[#This Row],[PAS_1DU_COR_COD_ESC_TG_NEG]]</f>
        <v>-69.150000000000006</v>
      </c>
      <c r="OF144" s="15">
        <f>Tabla2[[#This Row],[ROS_1DU_COR_COD_ESC_TG_NEU]]-Tabla2[[#This Row],[PAS_1DU_COR_COD_ESC_TG_NEU]]</f>
        <v>72.333333333333343</v>
      </c>
      <c r="OG144" s="15">
        <f>Tabla2[[#This Row],[ROS_1DU_COR_COD_ESC_TG_POS]]-Tabla2[[#This Row],[PAS_1DU_COR_COD_ESC_TG_POS]]</f>
        <v>-20.963636363636368</v>
      </c>
      <c r="OH144" s="15">
        <f>Tabla2[[#This Row],[ROS_1DU_COR_COD_ESC_TG_TOT]]-Tabla2[[#This Row],[PAS_1DU_COR_COD_ESC_TG_TOT]]</f>
        <v>-6.8228438228438222</v>
      </c>
      <c r="OI144" s="15">
        <f>Tabla2[[#This Row],[PAS_1DU_COR_COD_ROS_TG_NEG]]-Tabla2[[#This Row],[ESC_1DU_COR_COD_ROS_TG_NEG]]</f>
        <v>-67.857142857142861</v>
      </c>
      <c r="OJ144" s="15">
        <f>Tabla2[[#This Row],[PAS_1DU_COR_COD_ROS_TG_NEU]]-Tabla2[[#This Row],[ESC_1DU_COR_COD_ROS_TG_NEU]]</f>
        <v>72.472727272727269</v>
      </c>
      <c r="OK144" s="15">
        <f>Tabla2[[#This Row],[PAS_1DU_COR_COD_ROS_TG_POS]]-Tabla2[[#This Row],[ESC_1DU_COR_COD_ROS_TG_POS]]</f>
        <v>-41.474999999999994</v>
      </c>
      <c r="OL144" s="15">
        <f>Tabla2[[#This Row],[PAS_1DU_COR_COD_ROS_TG_TOT]]-Tabla2[[#This Row],[ESC_1DU_COR_COD_ROS_TG_TOT]]</f>
        <v>-12.597285067873315</v>
      </c>
      <c r="OM144" s="15">
        <f>Tabla2[[#This Row],[PAS_1DU_COR_COD_ESC_TG_NEG]]-Tabla2[[#This Row],[ESC_1DU_COR_COD_ESC_TG_NEG]]</f>
        <v>-28.599999999999994</v>
      </c>
      <c r="ON144" s="15">
        <f>Tabla2[[#This Row],[PAS_1DU_COR_COD_ESC_TG_NEU]]-Tabla2[[#This Row],[ESC_1DU_COR_COD_ESC_TG_NEU]]</f>
        <v>-5.6666666666666856</v>
      </c>
      <c r="OO144" s="15">
        <f>Tabla2[[#This Row],[PAS_1DU_COR_COD_ESC_TG_POS]]-Tabla2[[#This Row],[ESC_1DU_COR_COD_ESC_TG_POS]]</f>
        <v>-64.922077922077904</v>
      </c>
      <c r="OP144" s="15">
        <f>Tabla2[[#This Row],[PAS_1DU_COR_COD_ESC_TG_TOT]]-Tabla2[[#This Row],[ESC_1DU_COR_COD_ESC_TG_TOT]]</f>
        <v>-36.199134199134221</v>
      </c>
      <c r="OQ144" s="61">
        <v>107.44999999999999</v>
      </c>
      <c r="OR144" s="62">
        <v>-21</v>
      </c>
      <c r="OS144" s="62">
        <v>64.885714285714272</v>
      </c>
      <c r="OT144" s="62">
        <v>51.044534412955471</v>
      </c>
      <c r="OU144" s="62">
        <v>13.642857142857139</v>
      </c>
      <c r="OV144" s="62">
        <v>-25.533333333333331</v>
      </c>
      <c r="OW144" s="62">
        <v>-60.685714285714283</v>
      </c>
      <c r="OX144" s="62">
        <v>-20.655462184873954</v>
      </c>
      <c r="OY144" s="62">
        <v>-25.614285714285728</v>
      </c>
      <c r="OZ144" s="62">
        <v>52.606060606060623</v>
      </c>
      <c r="PA144" s="62">
        <v>-37.238636363636374</v>
      </c>
      <c r="PB144" s="62">
        <v>2.9463869463869514</v>
      </c>
    </row>
    <row r="145" spans="1:418" x14ac:dyDescent="0.3">
      <c r="A145" s="2" t="s">
        <v>143</v>
      </c>
      <c r="B145" s="2">
        <v>40</v>
      </c>
      <c r="C145" s="2">
        <v>2</v>
      </c>
      <c r="D145" s="2">
        <v>46</v>
      </c>
      <c r="E145">
        <v>2.6</v>
      </c>
      <c r="F145">
        <v>1332.0769230769231</v>
      </c>
      <c r="G145">
        <v>3.05</v>
      </c>
      <c r="H145">
        <v>1679.8333333333333</v>
      </c>
      <c r="I145">
        <v>3.35</v>
      </c>
      <c r="J145">
        <v>1927.6666666666667</v>
      </c>
      <c r="K145">
        <v>3</v>
      </c>
      <c r="L145">
        <v>1638.0270270270271</v>
      </c>
      <c r="M145">
        <v>3.3</v>
      </c>
      <c r="N145">
        <v>1623.3076923076924</v>
      </c>
      <c r="O145">
        <v>3.5</v>
      </c>
      <c r="P145">
        <v>1976.090909090909</v>
      </c>
      <c r="Q145">
        <v>2.95</v>
      </c>
      <c r="R145">
        <v>1796.8181818181818</v>
      </c>
      <c r="S145">
        <v>3.25</v>
      </c>
      <c r="T145">
        <v>1788.7142857142858</v>
      </c>
      <c r="U145">
        <v>3.125</v>
      </c>
      <c r="V145">
        <v>1711.2777777777778</v>
      </c>
      <c r="W145">
        <v>1.3</v>
      </c>
      <c r="X145">
        <v>420</v>
      </c>
      <c r="Y145">
        <v>1.45</v>
      </c>
      <c r="Z145">
        <v>446.6875</v>
      </c>
      <c r="AA145">
        <v>1.35</v>
      </c>
      <c r="AB145">
        <v>355.8235294117647</v>
      </c>
      <c r="AC145">
        <v>1.3666666666666667</v>
      </c>
      <c r="AD145">
        <v>406.16666666666669</v>
      </c>
      <c r="AE145">
        <v>1.3666666666666667</v>
      </c>
      <c r="AF145">
        <v>406.16666666666669</v>
      </c>
      <c r="AG145">
        <v>2.5388888888888888</v>
      </c>
      <c r="AH145">
        <v>1189.2333333333333</v>
      </c>
      <c r="BM145">
        <v>2.5388888888888888</v>
      </c>
      <c r="BN145">
        <v>1189.2333333333333</v>
      </c>
      <c r="BO145">
        <v>3.3</v>
      </c>
      <c r="BP145">
        <v>1293.75</v>
      </c>
      <c r="BQ145">
        <v>2.2999999999999998</v>
      </c>
      <c r="BR145">
        <v>1358.6</v>
      </c>
      <c r="BS145">
        <v>2.4</v>
      </c>
      <c r="BT145">
        <v>1208</v>
      </c>
      <c r="BU145">
        <v>2.6666666666666665</v>
      </c>
      <c r="BV145">
        <v>1283.7368421052631</v>
      </c>
      <c r="BW145">
        <v>2.4</v>
      </c>
      <c r="BX145">
        <v>1475.4</v>
      </c>
      <c r="BY145">
        <v>2.6</v>
      </c>
      <c r="BZ145">
        <v>1150.4285714285713</v>
      </c>
      <c r="CA145">
        <v>3.1</v>
      </c>
      <c r="CB145">
        <v>1424.7142857142858</v>
      </c>
      <c r="CC145">
        <v>2.7</v>
      </c>
      <c r="CD145">
        <v>1337</v>
      </c>
      <c r="CE145">
        <v>2.6833333333333331</v>
      </c>
      <c r="CF145">
        <v>1310.3684210526317</v>
      </c>
      <c r="CG145">
        <v>2.6</v>
      </c>
      <c r="CH145">
        <v>1633.4</v>
      </c>
      <c r="CI145">
        <v>3.4</v>
      </c>
      <c r="CJ145">
        <v>2219.4</v>
      </c>
      <c r="CK145">
        <v>3.3</v>
      </c>
      <c r="CL145">
        <v>2177.4</v>
      </c>
      <c r="CM145">
        <v>3.1</v>
      </c>
      <c r="CN145">
        <v>2010.0666666666666</v>
      </c>
      <c r="CO145">
        <v>3.5</v>
      </c>
      <c r="CP145">
        <v>2264.8000000000002</v>
      </c>
      <c r="CQ145">
        <v>3.1</v>
      </c>
      <c r="CR145">
        <v>1844.8</v>
      </c>
      <c r="CS145">
        <v>3.2</v>
      </c>
      <c r="CT145">
        <v>2294.1999999999998</v>
      </c>
      <c r="CU145">
        <v>3.2666666666666666</v>
      </c>
      <c r="CV145">
        <v>2134.6</v>
      </c>
      <c r="CW145">
        <v>3.1833333333333331</v>
      </c>
      <c r="CX145">
        <v>2072.3333333333335</v>
      </c>
      <c r="CY145">
        <v>2.9333333333333331</v>
      </c>
      <c r="CZ145">
        <v>1646.5294117647059</v>
      </c>
      <c r="DA145">
        <v>1.6</v>
      </c>
      <c r="DB145">
        <v>561.75</v>
      </c>
      <c r="DC145">
        <v>1.3</v>
      </c>
      <c r="DD145">
        <v>506.14285714285717</v>
      </c>
      <c r="DE145">
        <v>1.7</v>
      </c>
      <c r="DF145">
        <v>846.33333333333337</v>
      </c>
      <c r="DG145">
        <v>1.5333333333333334</v>
      </c>
      <c r="DH145">
        <v>624.52380952380952</v>
      </c>
      <c r="DI145">
        <v>1.2</v>
      </c>
      <c r="DJ145">
        <v>512.14285714285711</v>
      </c>
      <c r="DK145">
        <v>1.6</v>
      </c>
      <c r="DL145">
        <v>512.55555555555554</v>
      </c>
      <c r="DM145">
        <v>1.8</v>
      </c>
      <c r="DN145">
        <v>713.125</v>
      </c>
      <c r="DO145">
        <v>1.5333333333333334</v>
      </c>
      <c r="DP145">
        <v>579.29166666666663</v>
      </c>
      <c r="DQ145">
        <v>1.5333333333333334</v>
      </c>
      <c r="DR145">
        <v>600.4</v>
      </c>
      <c r="DS145">
        <v>1.5333333333333334</v>
      </c>
      <c r="DT145">
        <v>600.4</v>
      </c>
      <c r="DU145">
        <v>2.4666666666666668</v>
      </c>
      <c r="DV145">
        <v>1229.929203539823</v>
      </c>
      <c r="GE145">
        <v>2.4666666666666668</v>
      </c>
      <c r="GF145">
        <v>1229.929203539823</v>
      </c>
      <c r="GG145">
        <v>1.1000000000000001</v>
      </c>
      <c r="GH145">
        <v>822.75</v>
      </c>
      <c r="GI145">
        <v>1.8</v>
      </c>
      <c r="GJ145">
        <v>816.83333333333337</v>
      </c>
      <c r="GK145">
        <v>2</v>
      </c>
      <c r="GL145">
        <v>1233.5</v>
      </c>
      <c r="GM145">
        <v>1.6206896551724137</v>
      </c>
      <c r="GN145">
        <v>937.57142857142856</v>
      </c>
      <c r="GO145">
        <v>1.4444444444444444</v>
      </c>
      <c r="GP145">
        <v>869</v>
      </c>
      <c r="GQ145">
        <v>1.6</v>
      </c>
      <c r="GR145">
        <v>970.8</v>
      </c>
      <c r="GS145">
        <v>1.2</v>
      </c>
      <c r="GT145">
        <v>673.6</v>
      </c>
      <c r="GU145">
        <v>1.4137931034482758</v>
      </c>
      <c r="GV145">
        <v>835.57142857142856</v>
      </c>
      <c r="GW145">
        <v>1.5172413793103448</v>
      </c>
      <c r="GX145">
        <v>886.57142857142856</v>
      </c>
      <c r="GY145">
        <v>5.2</v>
      </c>
      <c r="GZ145">
        <v>1729.8</v>
      </c>
      <c r="HA145">
        <v>4.8</v>
      </c>
      <c r="HB145">
        <v>1841.7777777777778</v>
      </c>
      <c r="HC145">
        <v>4.666666666666667</v>
      </c>
      <c r="HD145">
        <v>1849.625</v>
      </c>
      <c r="HE145">
        <v>4.8965517241379306</v>
      </c>
      <c r="HF145">
        <v>1802.6296296296296</v>
      </c>
      <c r="HG145">
        <v>4.666666666666667</v>
      </c>
      <c r="HH145">
        <v>2040.5714285714287</v>
      </c>
      <c r="HI145">
        <v>5.0999999999999996</v>
      </c>
      <c r="HJ145">
        <v>1742.3</v>
      </c>
      <c r="HK145">
        <v>4.9000000000000004</v>
      </c>
      <c r="HL145">
        <v>1592.7</v>
      </c>
      <c r="HM145">
        <v>4.8965517241379306</v>
      </c>
      <c r="HN145">
        <v>1764.2222222222222</v>
      </c>
      <c r="HO145">
        <v>4.8965517241379306</v>
      </c>
      <c r="HP145">
        <v>1783.4259259259259</v>
      </c>
      <c r="HQ145">
        <v>3.2068965517241379</v>
      </c>
      <c r="HR145">
        <v>1477.1829268292684</v>
      </c>
      <c r="HS145">
        <v>2.2000000000000002</v>
      </c>
      <c r="HT145">
        <v>640.77777777777783</v>
      </c>
      <c r="HU145">
        <v>2.6</v>
      </c>
      <c r="HV145">
        <v>735.88888888888891</v>
      </c>
      <c r="HW145">
        <v>2.6666666666666665</v>
      </c>
      <c r="HX145">
        <v>788.44444444444446</v>
      </c>
      <c r="HY145">
        <v>2.4827586206896552</v>
      </c>
      <c r="HZ145">
        <v>721.7037037037037</v>
      </c>
      <c r="IA145">
        <v>2.1111111111111112</v>
      </c>
      <c r="IB145">
        <v>650.14285714285711</v>
      </c>
      <c r="IC145">
        <v>2.5</v>
      </c>
      <c r="ID145">
        <v>697.2</v>
      </c>
      <c r="IE145">
        <v>2.5</v>
      </c>
      <c r="IF145">
        <v>643.88888888888891</v>
      </c>
      <c r="IG145">
        <v>2.3793103448275863</v>
      </c>
      <c r="IH145">
        <v>666.07692307692309</v>
      </c>
      <c r="II145">
        <v>2.4310344827586206</v>
      </c>
      <c r="IJ145">
        <v>694.41509433962267</v>
      </c>
      <c r="IK145">
        <v>2.4310344827586206</v>
      </c>
      <c r="IL145">
        <v>694.41509433962267</v>
      </c>
      <c r="IM145">
        <v>2.9482758620689653</v>
      </c>
      <c r="IN145">
        <v>1169.8740740740741</v>
      </c>
      <c r="IS145">
        <v>0</v>
      </c>
      <c r="IU145">
        <v>0</v>
      </c>
      <c r="IW145">
        <v>0</v>
      </c>
      <c r="JC145">
        <v>0</v>
      </c>
      <c r="JE145">
        <v>0</v>
      </c>
      <c r="JK145">
        <v>7</v>
      </c>
      <c r="JL145">
        <v>2256</v>
      </c>
      <c r="JM145">
        <v>7</v>
      </c>
      <c r="JN145">
        <v>2256</v>
      </c>
      <c r="JO145">
        <v>7</v>
      </c>
      <c r="JP145">
        <v>2164</v>
      </c>
      <c r="JU145">
        <v>7</v>
      </c>
      <c r="JV145">
        <v>2164</v>
      </c>
      <c r="JW145">
        <v>7</v>
      </c>
      <c r="JX145">
        <v>2210</v>
      </c>
      <c r="JY145">
        <v>3.5</v>
      </c>
      <c r="JZ145">
        <v>2210</v>
      </c>
      <c r="KE145">
        <v>3</v>
      </c>
      <c r="KF145">
        <v>808</v>
      </c>
      <c r="KG145">
        <v>3</v>
      </c>
      <c r="KH145">
        <v>808</v>
      </c>
      <c r="KI145">
        <v>4</v>
      </c>
      <c r="KJ145">
        <v>895</v>
      </c>
      <c r="KO145">
        <v>4</v>
      </c>
      <c r="KP145">
        <v>895</v>
      </c>
      <c r="KQ145">
        <v>3.5</v>
      </c>
      <c r="KR145">
        <v>851.5</v>
      </c>
      <c r="KS145">
        <v>3.5</v>
      </c>
      <c r="KT145">
        <v>851.5</v>
      </c>
      <c r="KU145">
        <v>3.5</v>
      </c>
      <c r="KV145">
        <v>1530.75</v>
      </c>
      <c r="KW145">
        <v>2.9666666666666668</v>
      </c>
      <c r="KX145">
        <v>1180.2589928057555</v>
      </c>
      <c r="KY145" s="15">
        <f>Tabla2[[#This Row],[ROS_NUM_COR_COD_ROS_TG_NEG]]-Tabla2[[#This Row],[PAS_NUM_COR_COD_ROS_TG_NEG]]</f>
        <v>1.3666666666666671</v>
      </c>
      <c r="KZ145" s="15">
        <f>Tabla2[[#This Row],[ROS_DUR_COR_COD_ROS_TG_NEG]]-Tabla2[[#This Row],[PAS_DUR_COR_COD_ROS_TG_NEG]]</f>
        <v>417.26373626373629</v>
      </c>
      <c r="LA145" s="15">
        <f>Tabla2[[#This Row],[ROS_NUM_COR_COD_ROS_TG_NEU]]-Tabla2[[#This Row],[PAS_NUM_COR_COD_ROS_TG_NEU]]</f>
        <v>1.5999999999999996</v>
      </c>
      <c r="LB145" s="15">
        <f>Tabla2[[#This Row],[ROS_DUR_COR_COD_ROS_TG_NEU]]-Tabla2[[#This Row],[PAS_DUR_COR_COD_ROS_TG_NEU]]</f>
        <v>-233.79090909090905</v>
      </c>
      <c r="LC145" s="15">
        <f>Tabla2[[#This Row],[ROS_NUM_COR_COD_ROS_TG_POS]]-Tabla2[[#This Row],[PAS_NUM_COR_COD_ROS_TG_POS]]</f>
        <v>1.9500000000000002</v>
      </c>
      <c r="LD145" s="15">
        <f>Tabla2[[#This Row],[ROS_DUR_COR_COD_ROS_TG_POS]]-Tabla2[[#This Row],[PAS_DUR_COR_COD_ROS_TG_POS]]</f>
        <v>-204.11818181818171</v>
      </c>
      <c r="LE145" s="15">
        <f>Tabla2[[#This Row],[ROS_NUM_COR_COD_ROS_TG_TOT]]-Tabla2[[#This Row],[PAS_NUM_COR_COD_ROS_TG_TOT]]</f>
        <v>1.6465517241379306</v>
      </c>
      <c r="LF145" s="15">
        <f>Tabla2[[#This Row],[ROS_DUR_COR_COD_ROS_TG_TOT]]-Tabla2[[#This Row],[PAS_DUR_COR_COD_ROS_TG_TOT]]</f>
        <v>-24.492063492063608</v>
      </c>
      <c r="LG145" s="15">
        <f>Tabla2[[#This Row],[ROS_NUM_COR_COD_ESC_TG_NEG]]-Tabla2[[#This Row],[PAS_NUM_COR_COD_ESC_TG_NEG]]</f>
        <v>-1.1555555555555557</v>
      </c>
      <c r="LH145" s="15">
        <f>Tabla2[[#This Row],[ROS_DUR_COR_COD_ESC_TG_NEG]]-Tabla2[[#This Row],[PAS_DUR_COR_COD_ESC_TG_NEG]]</f>
        <v>-463.07692307692309</v>
      </c>
      <c r="LI145" s="15">
        <f>Tabla2[[#This Row],[ROS_NUM_COR_COD_ESC_TG_NEU]]-Tabla2[[#This Row],[PAS_NUM_COR_COD_ESC_TG_NEU]]</f>
        <v>-1.4499999999999997</v>
      </c>
      <c r="LJ145" s="15">
        <f>Tabla2[[#This Row],[ROS_NUM_COR_COD_ESC_TG_NEG]]-Tabla2[[#This Row],[PAS_NUM_COR_COD_ESC_TG_NEG]]</f>
        <v>-1.1555555555555557</v>
      </c>
      <c r="LK145" s="15">
        <f>Tabla2[[#This Row],[ROS_NUM_COR_COD_ESC_TG_POS]]-Tabla2[[#This Row],[PAS_NUM_COR_COD_ESC_TG_POS]]</f>
        <v>-2.1500000000000004</v>
      </c>
      <c r="LL145" s="15">
        <f>Tabla2[[#This Row],[ROS_DUR_COR_COD_ESC_TG_POS]]-Tabla2[[#This Row],[PAS_DUR_COR_COD_ESC_TG_POS]]</f>
        <v>-1254.0666666666666</v>
      </c>
      <c r="LM145" s="15">
        <f>Tabla2[[#This Row],[ROS_NUM_COR_COD_ESC_TG_TOT]]-Tabla2[[#This Row],[PAS_NUM_COR_COD_ESC_TG_TOT]]</f>
        <v>-1.5862068965517242</v>
      </c>
      <c r="LN145" s="15">
        <f>Tabla2[[#This Row],[ROS_DUR_COR_COD_ESC_TG_TOT]]-Tabla2[[#This Row],[PAS_DUR_COR_COD_ESC_TG_TOT]]</f>
        <v>-802.45559845559853</v>
      </c>
      <c r="LO145" s="15">
        <f>Tabla2[[#This Row],[PAS_NUM_COR_COD_ROS_TG_NEG]]-Tabla2[[#This Row],[ESC_NUM_COR_COD_ROS_TG_NEG]]</f>
        <v>-0.20000000000000018</v>
      </c>
      <c r="LP145" s="15">
        <f>Tabla2[[#This Row],[PAS_DUR_COR_COD_ROS_TG_NEG]]-Tabla2[[#This Row],[ESC_DUR_COR_COD_ROS_TG_NEG]]</f>
        <v>-641.4923076923078</v>
      </c>
      <c r="LQ145" s="15">
        <f>Tabla2[[#This Row],[PAS_NUM_COR_COD_ROS_TG_NEU]]-Tabla2[[#This Row],[ESC_NUM_COR_COD_ROS_TG_NEU]]</f>
        <v>0.39999999999999991</v>
      </c>
      <c r="LR145" s="15">
        <f>Tabla2[[#This Row],[PAS_DUR_COR_COD_ROS_TG_NEU]]-Tabla2[[#This Row],[ESC_DUR_COR_COD_ROS_TG_NEU]]</f>
        <v>131.29090909090905</v>
      </c>
      <c r="LS145" s="15">
        <f>Tabla2[[#This Row],[PAS_NUM_COR_COD_ROS_TG_POS]]-Tabla2[[#This Row],[ESC_NUM_COR_COD_ROS_TG_POS]]</f>
        <v>-0.25</v>
      </c>
      <c r="LT145" s="15">
        <f>Tabla2[[#This Row],[PAS_DUR_COR_COD_ROS_TG_POS]]-Tabla2[[#This Row],[ESC_DUR_COR_COD_ROS_TG_POS]]</f>
        <v>-497.38181818181806</v>
      </c>
      <c r="LU145" s="15">
        <f>Tabla2[[#This Row],[PAS_NUM_COR_COD_ROS_TG_TOT]]-Tabla2[[#This Row],[ESC_NUM_COR_COD_ROS_TG_TOT]]</f>
        <v>-1.6666666666666607E-2</v>
      </c>
      <c r="LV145" s="15">
        <f>Tabla2[[#This Row],[PAS_DUR_COR_COD_ROS_TG_TOT]]-Tabla2[[#This Row],[ESC_DUR_COR_COD_ROS_TG_TOT]]</f>
        <v>-345.88571428571413</v>
      </c>
      <c r="LW145" s="15">
        <f>Tabla2[[#This Row],[PAS_NUM_COR_COD_ESC_TG_NEG]]-Tabla2[[#This Row],[ESC_NUM_COR_COD_ESC_TG_NEG]]</f>
        <v>0.20000000000000018</v>
      </c>
      <c r="LX145" s="15">
        <f>Tabla2[[#This Row],[PAS_DUR_COR_COD_ESC_TG_NEG]]-Tabla2[[#This Row],[ESC_DUR_COR_COD_ESC_TG_NEG]]</f>
        <v>-143.323076923077</v>
      </c>
      <c r="LY145" s="15">
        <f>Tabla2[[#This Row],[PAS_NUM_COR_COD_ESC_TG_NEU]]-Tabla2[[#This Row],[ESC_NUM_COR_COD_ESC_TG_NEU]]</f>
        <v>0.44999999999999973</v>
      </c>
      <c r="LZ145" s="15">
        <f>Tabla2[[#This Row],[PAS_DUR_COR_COD_ESC_TG_NEU]]-Tabla2[[#This Row],[ESC_DUR_COR_COD_ESC_TG_NEU]]</f>
        <v>529.40476190476193</v>
      </c>
      <c r="MA145" s="15">
        <f>Tabla2[[#This Row],[PAS_NUM_COR_COD_ESC_TG_POS]]-Tabla2[[#This Row],[ESC_NUM_COR_COD_ESC_TG_POS]]</f>
        <v>0.25</v>
      </c>
      <c r="MB145" s="15">
        <f>Tabla2[[#This Row],[PAS_DUR_COR_COD_ESC_TG_POS]]-Tabla2[[#This Row],[ESC_DUR_COR_COD_ESC_TG_POS]]</f>
        <v>502.95238095238096</v>
      </c>
      <c r="MC145" s="15">
        <f>Tabla2[[#This Row],[PAS_NUM_COR_COD_ESC_TG_TOT]]-Tabla2[[#This Row],[ESC_NUM_COR_COD_ESC_TG_TOT]]</f>
        <v>0.29999999999999982</v>
      </c>
      <c r="MD145" s="15">
        <f>Tabla2[[#This Row],[PAS_DUR_COR_COD_ESC_TG_TOT]]-Tabla2[[#This Row],[ESC_DUR_COR_COD_ESC_TG_TOT]]</f>
        <v>301.02702702702709</v>
      </c>
      <c r="ME145" s="42">
        <f>Tabla25[[#This Row],[PAS_NUM_COR_COD_ROS_TG_NEG]]-Tabla25[[#This Row],[PAS_NUM_COR_COD_ESC_TG_NEG]]</f>
        <v>0.69999999999999973</v>
      </c>
      <c r="MF145" s="42">
        <f>Tabla25[[#This Row],[PAS_NUM_COR_COD_ROS_TG_NEU]]-Tabla25[[#This Row],[PAS_NUM_COR_COD_ESC_TG_NEU]]</f>
        <v>0.45000000000000018</v>
      </c>
      <c r="MG145" s="42">
        <f>Tabla25[[#This Row],[PAS_NUM_COR_COD_ROS_TG_POS]]-Tabla25[[#This Row],[PAS_NUM_COR_COD_ESC_TG_POS]]</f>
        <v>-0.39999999999999991</v>
      </c>
      <c r="MH145" s="42">
        <f>Tabla25[[#This Row],[PAS_NUM_COR_COD_ROS_TG_TOT]]-Tabla25[[#This Row],[PAS_NUM_COR_COD_ESC_TG_TOT]]</f>
        <v>0.25</v>
      </c>
      <c r="MI145" s="42">
        <f>Tabla25[[#This Row],[PAS_DUR_COR_COD_ROS_TG_NEG]]-Tabla25[[#This Row],[PAS_DUR_COR_COD_ESC_TG_NEG]]</f>
        <v>291.23076923076928</v>
      </c>
      <c r="MJ145" s="42">
        <f>Tabla25[[#This Row],[PAS_DUR_COR_COD_ROS_TG_NEU]]-Tabla25[[#This Row],[PAS_DUR_COR_COD_ESC_TG_NEU]]</f>
        <v>296.25757575757575</v>
      </c>
      <c r="MK145" s="42">
        <f>Tabla25[[#This Row],[PAS_DUR_COR_COD_ROS_TG_POS]]-Tabla25[[#This Row],[PAS_DUR_COR_COD_ESC_TG_POS]]</f>
        <v>-130.84848484848499</v>
      </c>
      <c r="ML145" s="42">
        <f>Tabla25[[#This Row],[PAS_DUR_COR_COD_ROS_TG_TOT]]-Tabla25[[#This Row],[PAS_DUR_COR_COD_ESC_TG_TOT]]</f>
        <v>150.68725868725869</v>
      </c>
      <c r="MM145" s="44">
        <f>Tabla25[[#This Row],[ESC_NUM_COR_COD_ROS_TG_NEG]]-Tabla25[[#This Row],[ESC_NUM_COR_COD_ESC_TG_NEG]]</f>
        <v>1.1000000000000001</v>
      </c>
      <c r="MN145" s="44">
        <f>Tabla25[[#This Row],[ESC_NUM_COR_COD_ROS_TG_NEU]]-Tabla25[[#This Row],[ESC_NUM_COR_COD_ESC_TG_NEU]]</f>
        <v>0.5</v>
      </c>
      <c r="MO145" s="44">
        <f>Tabla25[[#This Row],[ESC_NUM_COR_COD_ROS_TG_POS]]-Tabla25[[#This Row],[ESC_NUM_COR_COD_ESC_TG_POS]]</f>
        <v>0.10000000000000009</v>
      </c>
      <c r="MP145" s="44">
        <f>Tabla25[[#This Row],[ESC_NUM_COR_COD_ROS_TG_TOT]]-Tabla25[[#This Row],[ESC_NUM_COR_COD_ESC_TG_TOT]]</f>
        <v>0.56666666666666643</v>
      </c>
      <c r="MQ145" s="44">
        <f>Tabla25[[#This Row],[ESC_DUR_COR_COD_ROS_TG_NEG]]-Tabla25[[#This Row],[ESC_DUR_COR_COD_ESC_TG_NEG]]</f>
        <v>789.40000000000009</v>
      </c>
      <c r="MR145" s="44">
        <f>Tabla25[[#This Row],[ESC_DUR_COR_COD_ROS_TG_NEU]]-Tabla25[[#This Row],[ESC_DUR_COR_COD_ESC_TG_NEU]]</f>
        <v>694.37142857142862</v>
      </c>
      <c r="MS145" s="44">
        <f>Tabla25[[#This Row],[ESC_DUR_COR_COD_ROS_TG_POS]]-Tabla25[[#This Row],[ESC_DUR_COR_COD_ESC_TG_POS]]</f>
        <v>869.48571428571404</v>
      </c>
      <c r="MT145" s="44">
        <f>Tabla25[[#This Row],[ESC_DUR_COR_COD_ROS_TG_TOT]]-Tabla25[[#This Row],[ESC_DUR_COR_COD_ESC_TG_TOT]]</f>
        <v>797.59999999999991</v>
      </c>
      <c r="MU145" s="47">
        <f>Tabla25[[#This Row],[ROS_NUM_COR_COD_ROS_TG_NEG]]-Tabla25[[#This Row],[ROS_NUM_COR_COD_ESC_TG_NEG]]</f>
        <v>3.2222222222222223</v>
      </c>
      <c r="MV145" s="47">
        <f>Tabla25[[#This Row],[ROS_NUM_COR_COD_ROS_TG_NEU]]-Tabla25[[#This Row],[ROS_NUM_COR_COD_ESC_TG_NEU]]</f>
        <v>3.4999999999999996</v>
      </c>
      <c r="MW145" s="47">
        <f>Tabla25[[#This Row],[ROS_NUM_COR_COD_ROS_TG_POS]]-Tabla25[[#This Row],[ROS_NUM_COR_COD_ESC_TG_POS]]</f>
        <v>3.7</v>
      </c>
      <c r="MX145" s="47">
        <f>Tabla25[[#This Row],[ROS_NUM_COR_COD_ROS_TG_TOT]]-Tabla25[[#This Row],[ROS_NUM_COR_COD_ESC_TG_TOT]]</f>
        <v>3.4827586206896548</v>
      </c>
      <c r="MY145" s="47">
        <f>Tabla25[[#This Row],[ROS_DUR_COR_COD_ROS_TG_NEG]]-Tabla25[[#This Row],[ROS_DUR_COR_COD_ESC_TG_NEG]]</f>
        <v>1171.5714285714287</v>
      </c>
      <c r="MZ145" s="47">
        <f>Tabla25[[#This Row],[ROS_DUR_COR_COD_ROS_TG_NEU]]-Tabla25[[#This Row],[ROS_DUR_COR_COD_ESC_TG_NEU]]</f>
        <v>771.5</v>
      </c>
      <c r="NA145" s="47">
        <f>Tabla25[[#This Row],[ROS_DUR_COR_COD_ROS_TG_POS]]-Tabla25[[#This Row],[ROS_DUR_COR_COD_ESC_TG_POS]]</f>
        <v>919.1</v>
      </c>
      <c r="NB145" s="47">
        <f>Tabla25[[#This Row],[ROS_DUR_COR_COD_ROS_TG_TOT]]-Tabla25[[#This Row],[ROS_DUR_COR_COD_ESC_TG_TOT]]</f>
        <v>928.65079365079362</v>
      </c>
      <c r="NC145">
        <v>240</v>
      </c>
      <c r="ND145">
        <v>340.5</v>
      </c>
      <c r="NE145">
        <v>300.60000000000002</v>
      </c>
      <c r="NF145">
        <v>299.66666666666669</v>
      </c>
      <c r="NG145">
        <v>184.25</v>
      </c>
      <c r="NH145">
        <v>206.2</v>
      </c>
      <c r="NI145">
        <v>220.2</v>
      </c>
      <c r="NJ145">
        <v>204.92857142857142</v>
      </c>
      <c r="NK145">
        <v>280.39999999999998</v>
      </c>
      <c r="NL145">
        <v>228</v>
      </c>
      <c r="NM145">
        <v>394</v>
      </c>
      <c r="NN145">
        <v>300.8</v>
      </c>
      <c r="NO145">
        <v>213.6</v>
      </c>
      <c r="NP145">
        <v>291.57142857142856</v>
      </c>
      <c r="NQ145">
        <v>228.85714285714286</v>
      </c>
      <c r="NR145">
        <v>247.94736842105263</v>
      </c>
      <c r="NS145">
        <v>308.30769230769232</v>
      </c>
      <c r="NT145">
        <v>239.90909090909091</v>
      </c>
      <c r="NU145">
        <v>320.81818181818181</v>
      </c>
      <c r="NV145">
        <v>290.74285714285713</v>
      </c>
      <c r="NW145">
        <v>310.07692307692309</v>
      </c>
      <c r="NX145">
        <v>226.08333333333334</v>
      </c>
      <c r="NY145">
        <v>334.83333333333331</v>
      </c>
      <c r="NZ145">
        <v>290.86486486486484</v>
      </c>
      <c r="OA145" s="15">
        <f>Tabla2[[#This Row],[ROS_1DU_COR_COD_ROS_TG_NEG]]-Tabla2[[#This Row],[PAS_1DU_COR_COD_ROS_TG_NEG]]</f>
        <v>-68.307692307692321</v>
      </c>
      <c r="OB145" s="15">
        <f>Tabla2[[#This Row],[ROS_1DU_COR_COD_ROS_TG_NEU]]-Tabla2[[#This Row],[PAS_1DU_COR_COD_ROS_TG_NEU]]</f>
        <v>100.59090909090909</v>
      </c>
      <c r="OC145" s="15">
        <f>Tabla2[[#This Row],[ROS_1DU_COR_COD_ROS_TG_POS]]-Tabla2[[#This Row],[PAS_1DU_COR_COD_ROS_TG_POS]]</f>
        <v>-20.21818181818179</v>
      </c>
      <c r="OD145" s="15">
        <f>Tabla2[[#This Row],[ROS_1DU_COR_COD_ROS_TG_TOT]]-Tabla2[[#This Row],[PAS_1DU_COR_COD_ROS_TG_TOT]]</f>
        <v>8.9238095238095525</v>
      </c>
      <c r="OE145" s="15">
        <f>Tabla2[[#This Row],[ROS_1DU_COR_COD_ESC_TG_NEG]]-Tabla2[[#This Row],[PAS_1DU_COR_COD_ESC_TG_NEG]]</f>
        <v>-125.82692307692309</v>
      </c>
      <c r="OF145" s="15">
        <f>Tabla2[[#This Row],[ROS_1DU_COR_COD_ESC_TG_NEU]]-Tabla2[[#This Row],[PAS_1DU_COR_COD_ESC_TG_NEU]]</f>
        <v>-19.883333333333354</v>
      </c>
      <c r="OG145" s="15">
        <f>Tabla2[[#This Row],[ROS_1DU_COR_COD_ESC_TG_POS]]-Tabla2[[#This Row],[PAS_1DU_COR_COD_ESC_TG_POS]]</f>
        <v>-114.63333333333333</v>
      </c>
      <c r="OH145" s="15">
        <f>Tabla2[[#This Row],[ROS_1DU_COR_COD_ESC_TG_TOT]]-Tabla2[[#This Row],[PAS_1DU_COR_COD_ESC_TG_TOT]]</f>
        <v>-85.936293436293425</v>
      </c>
      <c r="OI145" s="15">
        <f>Tabla2[[#This Row],[PAS_1DU_COR_COD_ROS_TG_NEG]]-Tabla2[[#This Row],[ESC_1DU_COR_COD_ROS_TG_NEG]]</f>
        <v>27.907692307692344</v>
      </c>
      <c r="OJ145" s="15">
        <f>Tabla2[[#This Row],[PAS_1DU_COR_COD_ROS_TG_NEU]]-Tabla2[[#This Row],[ESC_1DU_COR_COD_ROS_TG_NEU]]</f>
        <v>11.909090909090907</v>
      </c>
      <c r="OK145" s="15">
        <f>Tabla2[[#This Row],[PAS_1DU_COR_COD_ROS_TG_POS]]-Tabla2[[#This Row],[ESC_1DU_COR_COD_ROS_TG_POS]]</f>
        <v>-73.181818181818187</v>
      </c>
      <c r="OL145" s="15">
        <f>Tabla2[[#This Row],[PAS_1DU_COR_COD_ROS_TG_TOT]]-Tabla2[[#This Row],[ESC_1DU_COR_COD_ROS_TG_TOT]]</f>
        <v>-10.057142857142878</v>
      </c>
      <c r="OM145" s="15">
        <f>Tabla2[[#This Row],[PAS_1DU_COR_COD_ESC_TG_NEG]]-Tabla2[[#This Row],[ESC_1DU_COR_COD_ESC_TG_NEG]]</f>
        <v>96.4769230769231</v>
      </c>
      <c r="ON145" s="15">
        <f>Tabla2[[#This Row],[PAS_1DU_COR_COD_ESC_TG_NEU]]-Tabla2[[#This Row],[ESC_1DU_COR_COD_ESC_TG_NEU]]</f>
        <v>-65.488095238095212</v>
      </c>
      <c r="OO145" s="15">
        <f>Tabla2[[#This Row],[PAS_1DU_COR_COD_ESC_TG_POS]]-Tabla2[[#This Row],[ESC_1DU_COR_COD_ESC_TG_POS]]</f>
        <v>105.97619047619045</v>
      </c>
      <c r="OP145" s="15">
        <f>Tabla2[[#This Row],[PAS_1DU_COR_COD_ESC_TG_TOT]]-Tabla2[[#This Row],[ESC_1DU_COR_COD_ESC_TG_TOT]]</f>
        <v>42.917496443812212</v>
      </c>
      <c r="OQ145" s="61">
        <v>55.75</v>
      </c>
      <c r="OR145" s="62">
        <v>134.30000000000001</v>
      </c>
      <c r="OS145" s="62">
        <v>80.400000000000034</v>
      </c>
      <c r="OT145" s="62">
        <v>94.738095238095269</v>
      </c>
      <c r="OU145" s="62">
        <v>66.799999999999983</v>
      </c>
      <c r="OV145" s="62">
        <v>-63.571428571428555</v>
      </c>
      <c r="OW145" s="62">
        <v>165.14285714285714</v>
      </c>
      <c r="OX145" s="62">
        <v>52.852631578947381</v>
      </c>
      <c r="OY145" s="62">
        <v>-1.7692307692307736</v>
      </c>
      <c r="OZ145" s="62">
        <v>13.825757575757564</v>
      </c>
      <c r="PA145" s="62">
        <v>-14.015151515151501</v>
      </c>
      <c r="PB145" s="62">
        <v>-0.12200772200770871</v>
      </c>
    </row>
    <row r="146" spans="1:418" x14ac:dyDescent="0.3">
      <c r="A146" s="2" t="s">
        <v>144</v>
      </c>
      <c r="B146" s="2">
        <v>40</v>
      </c>
      <c r="C146" s="2">
        <v>2</v>
      </c>
      <c r="D146" s="2">
        <v>48</v>
      </c>
      <c r="E146">
        <v>2.0555555555555554</v>
      </c>
      <c r="F146">
        <v>488.23529411764707</v>
      </c>
      <c r="G146">
        <v>1.6842105263157894</v>
      </c>
      <c r="H146">
        <v>412.2</v>
      </c>
      <c r="I146">
        <v>2.5263157894736841</v>
      </c>
      <c r="J146">
        <v>573.35294117647061</v>
      </c>
      <c r="K146">
        <v>2.0892857142857144</v>
      </c>
      <c r="L146">
        <v>494.48979591836735</v>
      </c>
      <c r="M146">
        <v>2.2777777777777777</v>
      </c>
      <c r="N146">
        <v>546</v>
      </c>
      <c r="O146">
        <v>2.3157894736842106</v>
      </c>
      <c r="P146">
        <v>511.75</v>
      </c>
      <c r="Q146">
        <v>2.1052631578947367</v>
      </c>
      <c r="R146">
        <v>598.75</v>
      </c>
      <c r="S146">
        <v>2.2321428571428572</v>
      </c>
      <c r="T146">
        <v>552.0408163265306</v>
      </c>
      <c r="U146">
        <v>2.1607142857142856</v>
      </c>
      <c r="V146">
        <v>523.26530612244903</v>
      </c>
      <c r="W146">
        <v>1.1666666666666667</v>
      </c>
      <c r="X146">
        <v>337.25</v>
      </c>
      <c r="Y146">
        <v>1.368421052631579</v>
      </c>
      <c r="Z146">
        <v>389.28571428571428</v>
      </c>
      <c r="AA146">
        <v>1.6842105263157894</v>
      </c>
      <c r="AB146">
        <v>448.66666666666669</v>
      </c>
      <c r="AC146">
        <v>1.4107142857142858</v>
      </c>
      <c r="AD146">
        <v>395.78048780487802</v>
      </c>
      <c r="AE146">
        <v>1.4107142857142858</v>
      </c>
      <c r="AF146">
        <v>395.78048780487802</v>
      </c>
      <c r="AG146">
        <v>1.9107142857142858</v>
      </c>
      <c r="AH146">
        <v>485.66187050359713</v>
      </c>
      <c r="AI146">
        <v>4</v>
      </c>
      <c r="AJ146">
        <v>834</v>
      </c>
      <c r="AK146">
        <v>2</v>
      </c>
      <c r="AL146">
        <v>198</v>
      </c>
      <c r="AM146">
        <v>2</v>
      </c>
      <c r="AN146">
        <v>202</v>
      </c>
      <c r="AO146">
        <v>3</v>
      </c>
      <c r="AP146">
        <v>517</v>
      </c>
      <c r="AQ146">
        <v>1.5</v>
      </c>
      <c r="AR146">
        <v>612</v>
      </c>
      <c r="AS146">
        <v>2</v>
      </c>
      <c r="AT146">
        <v>236</v>
      </c>
      <c r="AU146">
        <v>1</v>
      </c>
      <c r="AV146">
        <v>103</v>
      </c>
      <c r="AW146">
        <v>1.5</v>
      </c>
      <c r="AX146">
        <v>317</v>
      </c>
      <c r="AY146">
        <v>2.25</v>
      </c>
      <c r="AZ146">
        <v>431.28571428571428</v>
      </c>
      <c r="BA146">
        <v>3.5</v>
      </c>
      <c r="BB146">
        <v>660</v>
      </c>
      <c r="BC146">
        <v>1</v>
      </c>
      <c r="BD146">
        <v>179</v>
      </c>
      <c r="BE146">
        <v>1</v>
      </c>
      <c r="BF146">
        <v>186</v>
      </c>
      <c r="BG146">
        <v>2.25</v>
      </c>
      <c r="BH146">
        <v>421.25</v>
      </c>
      <c r="BI146">
        <v>2.25</v>
      </c>
      <c r="BJ146">
        <v>421.25</v>
      </c>
      <c r="BK146">
        <v>2.25</v>
      </c>
      <c r="BL146">
        <v>427.63636363636363</v>
      </c>
      <c r="BM146">
        <v>1.9333333333333333</v>
      </c>
      <c r="BN146">
        <v>481.40666666666669</v>
      </c>
      <c r="BO146">
        <v>3.7</v>
      </c>
      <c r="BP146">
        <v>1086.5999999999999</v>
      </c>
      <c r="BQ146">
        <v>3.3</v>
      </c>
      <c r="BR146">
        <v>813.2</v>
      </c>
      <c r="BS146">
        <v>3.8</v>
      </c>
      <c r="BT146">
        <v>1244.5555555555557</v>
      </c>
      <c r="BU146">
        <v>3.6</v>
      </c>
      <c r="BV146">
        <v>1041.344827586207</v>
      </c>
      <c r="BW146">
        <v>3.2222222222222223</v>
      </c>
      <c r="BX146">
        <v>1018.625</v>
      </c>
      <c r="BY146">
        <v>4.0999999999999996</v>
      </c>
      <c r="BZ146">
        <v>1185</v>
      </c>
      <c r="CA146">
        <v>3.9</v>
      </c>
      <c r="CB146">
        <v>1129.2</v>
      </c>
      <c r="CC146">
        <v>3.7586206896551726</v>
      </c>
      <c r="CD146">
        <v>1117.5357142857142</v>
      </c>
      <c r="CE146">
        <v>3.6779661016949152</v>
      </c>
      <c r="CF146">
        <v>1078.7719298245613</v>
      </c>
      <c r="CG146">
        <v>1.9</v>
      </c>
      <c r="CH146">
        <v>683.71428571428567</v>
      </c>
      <c r="CI146">
        <v>3.1</v>
      </c>
      <c r="CJ146">
        <v>892.25</v>
      </c>
      <c r="CK146">
        <v>2</v>
      </c>
      <c r="CL146">
        <v>597.625</v>
      </c>
      <c r="CM146">
        <v>2.3333333333333335</v>
      </c>
      <c r="CN146">
        <v>726.304347826087</v>
      </c>
      <c r="CO146">
        <v>2.4444444444444446</v>
      </c>
      <c r="CP146">
        <v>773.5</v>
      </c>
      <c r="CQ146">
        <v>1.9</v>
      </c>
      <c r="CR146">
        <v>625.71428571428567</v>
      </c>
      <c r="CS146">
        <v>1.7</v>
      </c>
      <c r="CT146">
        <v>585.5</v>
      </c>
      <c r="CU146">
        <v>2</v>
      </c>
      <c r="CV146">
        <v>663.13043478260875</v>
      </c>
      <c r="CW146">
        <v>2.1694915254237288</v>
      </c>
      <c r="CX146">
        <v>694.71739130434787</v>
      </c>
      <c r="CY146">
        <v>2.9237288135593222</v>
      </c>
      <c r="CZ146">
        <v>907.252427184466</v>
      </c>
      <c r="DA146">
        <v>2.2000000000000002</v>
      </c>
      <c r="DB146">
        <v>560.1</v>
      </c>
      <c r="DC146">
        <v>2.5</v>
      </c>
      <c r="DD146">
        <v>840.88888888888891</v>
      </c>
      <c r="DE146">
        <v>2.2999999999999998</v>
      </c>
      <c r="DF146">
        <v>638.29999999999995</v>
      </c>
      <c r="DG146">
        <v>2.3333333333333335</v>
      </c>
      <c r="DH146">
        <v>674.20689655172418</v>
      </c>
      <c r="DI146">
        <v>2</v>
      </c>
      <c r="DJ146">
        <v>537</v>
      </c>
      <c r="DK146">
        <v>1.9</v>
      </c>
      <c r="DL146">
        <v>523.29999999999995</v>
      </c>
      <c r="DM146">
        <v>2</v>
      </c>
      <c r="DN146">
        <v>527.66666666666663</v>
      </c>
      <c r="DO146">
        <v>1.9655172413793103</v>
      </c>
      <c r="DP146">
        <v>529.10714285714289</v>
      </c>
      <c r="DQ146">
        <v>2.152542372881356</v>
      </c>
      <c r="DR146">
        <v>602.92982456140351</v>
      </c>
      <c r="DS146">
        <v>2.152542372881356</v>
      </c>
      <c r="DT146">
        <v>602.92982456140351</v>
      </c>
      <c r="DU146">
        <v>2.6666666666666665</v>
      </c>
      <c r="DV146">
        <v>798.83749999999998</v>
      </c>
      <c r="EE146">
        <v>3</v>
      </c>
      <c r="EF146">
        <v>609</v>
      </c>
      <c r="EK146">
        <v>3</v>
      </c>
      <c r="EL146">
        <v>609</v>
      </c>
      <c r="EM146">
        <v>3</v>
      </c>
      <c r="EN146">
        <v>609</v>
      </c>
      <c r="EW146">
        <v>3</v>
      </c>
      <c r="EX146">
        <v>901</v>
      </c>
      <c r="FC146">
        <v>3</v>
      </c>
      <c r="FD146">
        <v>901</v>
      </c>
      <c r="FE146">
        <v>3</v>
      </c>
      <c r="FF146">
        <v>901</v>
      </c>
      <c r="FG146">
        <v>3</v>
      </c>
      <c r="FH146">
        <v>755</v>
      </c>
      <c r="FQ146">
        <v>4</v>
      </c>
      <c r="FR146">
        <v>1091</v>
      </c>
      <c r="FW146">
        <v>4</v>
      </c>
      <c r="FX146">
        <v>1091</v>
      </c>
      <c r="FY146">
        <v>4</v>
      </c>
      <c r="FZ146">
        <v>1091</v>
      </c>
      <c r="GA146">
        <v>4</v>
      </c>
      <c r="GB146">
        <v>1091</v>
      </c>
      <c r="GC146">
        <v>3.3333333333333335</v>
      </c>
      <c r="GD146">
        <v>867</v>
      </c>
      <c r="GE146">
        <v>2.6777777777777776</v>
      </c>
      <c r="GF146">
        <v>800.09202453987734</v>
      </c>
      <c r="GG146">
        <v>1.6666666666666667</v>
      </c>
      <c r="GH146">
        <v>534.5</v>
      </c>
      <c r="GI146">
        <v>1.5</v>
      </c>
      <c r="GJ146">
        <v>444.14285714285717</v>
      </c>
      <c r="GK146">
        <v>1.125</v>
      </c>
      <c r="GL146">
        <v>534.75</v>
      </c>
      <c r="GM146">
        <v>1.4444444444444444</v>
      </c>
      <c r="GN146">
        <v>497.35294117647061</v>
      </c>
      <c r="GO146">
        <v>2.4444444444444446</v>
      </c>
      <c r="GP146">
        <v>519.625</v>
      </c>
      <c r="GQ146">
        <v>1.2</v>
      </c>
      <c r="GR146">
        <v>400.66666666666669</v>
      </c>
      <c r="GS146">
        <v>1.8</v>
      </c>
      <c r="GT146">
        <v>488.57142857142856</v>
      </c>
      <c r="GU146">
        <v>1.7931034482758621</v>
      </c>
      <c r="GV146">
        <v>475.28571428571428</v>
      </c>
      <c r="GW146">
        <v>1.625</v>
      </c>
      <c r="GX146">
        <v>485.15789473684208</v>
      </c>
      <c r="GY146">
        <v>1.7777777777777777</v>
      </c>
      <c r="GZ146">
        <v>504.83333333333331</v>
      </c>
      <c r="HA146">
        <v>1.6</v>
      </c>
      <c r="HB146">
        <v>437.5</v>
      </c>
      <c r="HC146">
        <v>1.75</v>
      </c>
      <c r="HD146">
        <v>524.66666666666663</v>
      </c>
      <c r="HE146">
        <v>1.7037037037037037</v>
      </c>
      <c r="HF146">
        <v>483.85</v>
      </c>
      <c r="HG146">
        <v>2.3333333333333335</v>
      </c>
      <c r="HH146">
        <v>485.55555555555554</v>
      </c>
      <c r="HI146">
        <v>1.8</v>
      </c>
      <c r="HJ146">
        <v>496.88888888888891</v>
      </c>
      <c r="HK146">
        <v>2.2000000000000002</v>
      </c>
      <c r="HL146">
        <v>448.77777777777777</v>
      </c>
      <c r="HM146">
        <v>2.103448275862069</v>
      </c>
      <c r="HN146">
        <v>477.07407407407408</v>
      </c>
      <c r="HO146">
        <v>1.9107142857142858</v>
      </c>
      <c r="HP146">
        <v>479.95744680851061</v>
      </c>
      <c r="HQ146">
        <v>1.7678571428571428</v>
      </c>
      <c r="HR146">
        <v>482.2823529411765</v>
      </c>
      <c r="HS146">
        <v>0.77777777777777779</v>
      </c>
      <c r="HT146">
        <v>236.75</v>
      </c>
      <c r="HU146">
        <v>1</v>
      </c>
      <c r="HV146">
        <v>249.125</v>
      </c>
      <c r="HW146">
        <v>1.125</v>
      </c>
      <c r="HX146">
        <v>276.5</v>
      </c>
      <c r="HY146">
        <v>0.96296296296296291</v>
      </c>
      <c r="HZ146">
        <v>255.5</v>
      </c>
      <c r="IA146">
        <v>1.3333333333333333</v>
      </c>
      <c r="IB146">
        <v>409.28571428571428</v>
      </c>
      <c r="IC146">
        <v>1</v>
      </c>
      <c r="ID146">
        <v>322.33333333333331</v>
      </c>
      <c r="IE146">
        <v>0.8</v>
      </c>
      <c r="IF146">
        <v>266.16666666666669</v>
      </c>
      <c r="IG146">
        <v>1.0344827586206897</v>
      </c>
      <c r="IH146">
        <v>336.63157894736844</v>
      </c>
      <c r="II146">
        <v>1</v>
      </c>
      <c r="IJ146">
        <v>297.16216216216219</v>
      </c>
      <c r="IK146">
        <v>1</v>
      </c>
      <c r="IL146">
        <v>297.16216216216219</v>
      </c>
      <c r="IM146">
        <v>1.5119047619047619</v>
      </c>
      <c r="IN146">
        <v>426.13934426229508</v>
      </c>
      <c r="IO146">
        <v>4</v>
      </c>
      <c r="IP146">
        <v>718</v>
      </c>
      <c r="IS146">
        <v>3.5</v>
      </c>
      <c r="IT146">
        <v>791.5</v>
      </c>
      <c r="IU146">
        <v>3.6666666666666665</v>
      </c>
      <c r="IV146">
        <v>767</v>
      </c>
      <c r="IW146">
        <v>0</v>
      </c>
      <c r="JC146">
        <v>0</v>
      </c>
      <c r="JE146">
        <v>2.75</v>
      </c>
      <c r="JF146">
        <v>767</v>
      </c>
      <c r="JG146">
        <v>2</v>
      </c>
      <c r="JH146">
        <v>459</v>
      </c>
      <c r="JK146">
        <v>0</v>
      </c>
      <c r="JM146">
        <v>0.66666666666666663</v>
      </c>
      <c r="JN146">
        <v>459</v>
      </c>
      <c r="JO146">
        <v>0</v>
      </c>
      <c r="JU146">
        <v>0</v>
      </c>
      <c r="JW146">
        <v>0.5</v>
      </c>
      <c r="JX146">
        <v>459</v>
      </c>
      <c r="JY146">
        <v>1.625</v>
      </c>
      <c r="JZ146">
        <v>690</v>
      </c>
      <c r="KA146">
        <v>4</v>
      </c>
      <c r="KB146">
        <v>498</v>
      </c>
      <c r="KE146">
        <v>1.5</v>
      </c>
      <c r="KF146">
        <v>359</v>
      </c>
      <c r="KG146">
        <v>2.3333333333333335</v>
      </c>
      <c r="KH146">
        <v>405.33333333333331</v>
      </c>
      <c r="KI146">
        <v>0</v>
      </c>
      <c r="KO146">
        <v>0</v>
      </c>
      <c r="KQ146">
        <v>1.75</v>
      </c>
      <c r="KR146">
        <v>405.33333333333331</v>
      </c>
      <c r="KS146">
        <v>1.75</v>
      </c>
      <c r="KT146">
        <v>405.33333333333331</v>
      </c>
      <c r="KU146">
        <v>1.6666666666666667</v>
      </c>
      <c r="KV146">
        <v>568</v>
      </c>
      <c r="KW146">
        <v>1.5222222222222221</v>
      </c>
      <c r="KX146">
        <v>433.83720930232556</v>
      </c>
      <c r="KY146" s="15">
        <f>Tabla2[[#This Row],[ROS_NUM_COR_COD_ROS_TG_NEG]]-Tabla2[[#This Row],[PAS_NUM_COR_COD_ROS_TG_NEG]]</f>
        <v>5.5555555555555802E-2</v>
      </c>
      <c r="KZ146" s="15">
        <f>Tabla2[[#This Row],[ROS_DUR_COR_COD_ROS_TG_NEG]]-Tabla2[[#This Row],[PAS_DUR_COR_COD_ROS_TG_NEG]]</f>
        <v>-60.444444444444457</v>
      </c>
      <c r="LA146" s="15">
        <f>Tabla2[[#This Row],[ROS_NUM_COR_COD_ROS_TG_NEU]]-Tabla2[[#This Row],[PAS_NUM_COR_COD_ROS_TG_NEU]]</f>
        <v>-0.51578947368421058</v>
      </c>
      <c r="LB146" s="15">
        <f>Tabla2[[#This Row],[ROS_DUR_COR_COD_ROS_TG_NEU]]-Tabla2[[#This Row],[PAS_DUR_COR_COD_ROS_TG_NEU]]</f>
        <v>-14.861111111111086</v>
      </c>
      <c r="LC146" s="15">
        <f>Tabla2[[#This Row],[ROS_NUM_COR_COD_ROS_TG_POS]]-Tabla2[[#This Row],[PAS_NUM_COR_COD_ROS_TG_POS]]</f>
        <v>9.4736842105263452E-2</v>
      </c>
      <c r="LD146" s="15">
        <f>Tabla2[[#This Row],[ROS_DUR_COR_COD_ROS_TG_POS]]-Tabla2[[#This Row],[PAS_DUR_COR_COD_ROS_TG_POS]]</f>
        <v>-149.97222222222223</v>
      </c>
      <c r="LE146" s="15">
        <f>Tabla2[[#This Row],[ROS_NUM_COR_COD_ROS_TG_TOT]]-Tabla2[[#This Row],[PAS_NUM_COR_COD_ROS_TG_TOT]]</f>
        <v>-0.12869458128078826</v>
      </c>
      <c r="LF146" s="15">
        <f>Tabla2[[#This Row],[ROS_DUR_COR_COD_ROS_TG_TOT]]-Tabla2[[#This Row],[PAS_DUR_COR_COD_ROS_TG_TOT]]</f>
        <v>-74.966742252456527</v>
      </c>
      <c r="LG146" s="15">
        <f>Tabla2[[#This Row],[ROS_NUM_COR_COD_ESC_TG_NEG]]-Tabla2[[#This Row],[PAS_NUM_COR_COD_ESC_TG_NEG]]</f>
        <v>0.38888888888888928</v>
      </c>
      <c r="LH146" s="15">
        <f>Tabla2[[#This Row],[ROS_DUR_COR_COD_ESC_TG_NEG]]-Tabla2[[#This Row],[PAS_DUR_COR_COD_ESC_TG_NEG]]</f>
        <v>31.389705882352928</v>
      </c>
      <c r="LI146" s="15">
        <f>Tabla2[[#This Row],[ROS_NUM_COR_COD_ESC_TG_NEU]]-Tabla2[[#This Row],[PAS_NUM_COR_COD_ESC_TG_NEU]]</f>
        <v>-0.48421052631578942</v>
      </c>
      <c r="LJ146" s="15">
        <f>Tabla2[[#This Row],[ROS_NUM_COR_COD_ESC_TG_NEG]]-Tabla2[[#This Row],[PAS_NUM_COR_COD_ESC_TG_NEG]]</f>
        <v>0.38888888888888928</v>
      </c>
      <c r="LK146" s="15">
        <f>Tabla2[[#This Row],[ROS_NUM_COR_COD_ESC_TG_POS]]-Tabla2[[#This Row],[PAS_NUM_COR_COD_ESC_TG_POS]]</f>
        <v>-0.72631578947368403</v>
      </c>
      <c r="LL146" s="15">
        <f>Tabla2[[#This Row],[ROS_DUR_COR_COD_ESC_TG_POS]]-Tabla2[[#This Row],[PAS_DUR_COR_COD_ESC_TG_POS]]</f>
        <v>-84.781512605042053</v>
      </c>
      <c r="LM146" s="15">
        <f>Tabla2[[#This Row],[ROS_NUM_COR_COD_ESC_TG_TOT]]-Tabla2[[#This Row],[PAS_NUM_COR_COD_ESC_TG_TOT]]</f>
        <v>-0.29618226600985231</v>
      </c>
      <c r="LN146" s="15">
        <f>Tabla2[[#This Row],[ROS_DUR_COR_COD_ESC_TG_TOT]]-Tabla2[[#This Row],[PAS_DUR_COR_COD_ESC_TG_TOT]]</f>
        <v>-19.204081632653072</v>
      </c>
      <c r="LO146" s="15">
        <f>Tabla2[[#This Row],[PAS_NUM_COR_COD_ROS_TG_NEG]]-Tabla2[[#This Row],[ESC_NUM_COR_COD_ROS_TG_NEG]]</f>
        <v>-0.16666666666666696</v>
      </c>
      <c r="LP146" s="15">
        <f>Tabla2[[#This Row],[PAS_DUR_COR_COD_ROS_TG_NEG]]-Tabla2[[#This Row],[ESC_DUR_COR_COD_ROS_TG_NEG]]</f>
        <v>-227.5</v>
      </c>
      <c r="LQ146" s="15">
        <f>Tabla2[[#This Row],[PAS_NUM_COR_COD_ROS_TG_NEU]]-Tabla2[[#This Row],[ESC_NUM_COR_COD_ROS_TG_NEU]]</f>
        <v>0.41578947368421071</v>
      </c>
      <c r="LR146" s="15">
        <f>Tabla2[[#This Row],[PAS_DUR_COR_COD_ROS_TG_NEU]]-Tabla2[[#This Row],[ESC_DUR_COR_COD_ROS_TG_NEU]]</f>
        <v>-113.96428571428567</v>
      </c>
      <c r="LS146" s="15">
        <f>Tabla2[[#This Row],[PAS_NUM_COR_COD_ROS_TG_POS]]-Tabla2[[#This Row],[ESC_NUM_COR_COD_ROS_TG_POS]]</f>
        <v>0.40526315789473677</v>
      </c>
      <c r="LT146" s="15">
        <f>Tabla2[[#This Row],[PAS_DUR_COR_COD_ROS_TG_POS]]-Tabla2[[#This Row],[ESC_DUR_COR_COD_ROS_TG_POS]]</f>
        <v>13.25</v>
      </c>
      <c r="LU146" s="15">
        <f>Tabla2[[#This Row],[PAS_NUM_COR_COD_ROS_TG_TOT]]-Tabla2[[#This Row],[ESC_NUM_COR_COD_ROS_TG_TOT]]</f>
        <v>0.23214285714285721</v>
      </c>
      <c r="LV146" s="15">
        <f>Tabla2[[#This Row],[PAS_DUR_COR_COD_ROS_TG_TOT]]-Tabla2[[#This Row],[ESC_DUR_COR_COD_ROS_TG_TOT]]</f>
        <v>-111.08961845607814</v>
      </c>
      <c r="LW146" s="15">
        <f>Tabla2[[#This Row],[PAS_NUM_COR_COD_ESC_TG_NEG]]-Tabla2[[#This Row],[ESC_NUM_COR_COD_ESC_TG_NEG]]</f>
        <v>-1.166666666666667</v>
      </c>
      <c r="LX146" s="15">
        <f>Tabla2[[#This Row],[PAS_DUR_COR_COD_ESC_TG_NEG]]-Tabla2[[#This Row],[ESC_DUR_COR_COD_ESC_TG_NEG]]</f>
        <v>-530.38970588235293</v>
      </c>
      <c r="LY146" s="15">
        <f>Tabla2[[#This Row],[PAS_NUM_COR_COD_ESC_TG_NEU]]-Tabla2[[#This Row],[ESC_NUM_COR_COD_ESC_TG_NEU]]</f>
        <v>-2.4157894736842103</v>
      </c>
      <c r="LZ146" s="15">
        <f>Tabla2[[#This Row],[PAS_DUR_COR_COD_ESC_TG_NEU]]-Tabla2[[#This Row],[ESC_DUR_COR_COD_ESC_TG_NEU]]</f>
        <v>-772.8</v>
      </c>
      <c r="MA146" s="15">
        <f>Tabla2[[#This Row],[PAS_NUM_COR_COD_ESC_TG_POS]]-Tabla2[[#This Row],[ESC_NUM_COR_COD_ESC_TG_POS]]</f>
        <v>-1.3736842105263158</v>
      </c>
      <c r="MB146" s="15">
        <f>Tabla2[[#This Row],[PAS_DUR_COR_COD_ESC_TG_POS]]-Tabla2[[#This Row],[ESC_DUR_COR_COD_ESC_TG_POS]]</f>
        <v>-555.84705882352944</v>
      </c>
      <c r="MC146" s="15">
        <f>Tabla2[[#This Row],[PAS_NUM_COR_COD_ESC_TG_TOT]]-Tabla2[[#This Row],[ESC_NUM_COR_COD_ESC_TG_TOT]]</f>
        <v>-1.6693349753694582</v>
      </c>
      <c r="MD146" s="15">
        <f>Tabla2[[#This Row],[PAS_DUR_COR_COD_ESC_TG_TOT]]-Tabla2[[#This Row],[ESC_DUR_COR_COD_ESC_TG_TOT]]</f>
        <v>-623.04591836734687</v>
      </c>
      <c r="ME146" s="42">
        <f>Tabla25[[#This Row],[PAS_NUM_COR_COD_ROS_TG_NEG]]-Tabla25[[#This Row],[PAS_NUM_COR_COD_ESC_TG_NEG]]</f>
        <v>0.22222222222222232</v>
      </c>
      <c r="MF146" s="42">
        <f>Tabla25[[#This Row],[PAS_NUM_COR_COD_ROS_TG_NEU]]-Tabla25[[#This Row],[PAS_NUM_COR_COD_ESC_TG_NEU]]</f>
        <v>0.63157894736842124</v>
      </c>
      <c r="MG146" s="42">
        <f>Tabla25[[#This Row],[PAS_NUM_COR_COD_ROS_TG_POS]]-Tabla25[[#This Row],[PAS_NUM_COR_COD_ESC_TG_POS]]</f>
        <v>-0.42105263157894735</v>
      </c>
      <c r="MH146" s="42">
        <f>Tabla25[[#This Row],[PAS_NUM_COR_COD_ROS_TG_TOT]]-Tabla25[[#This Row],[PAS_NUM_COR_COD_ESC_TG_TOT]]</f>
        <v>0.14285714285714279</v>
      </c>
      <c r="MI146" s="42">
        <f>Tabla25[[#This Row],[PAS_DUR_COR_COD_ROS_TG_NEG]]-Tabla25[[#This Row],[PAS_DUR_COR_COD_ESC_TG_NEG]]</f>
        <v>57.764705882352928</v>
      </c>
      <c r="MJ146" s="42">
        <f>Tabla25[[#This Row],[PAS_DUR_COR_COD_ROS_TG_NEU]]-Tabla25[[#This Row],[PAS_DUR_COR_COD_ESC_TG_NEU]]</f>
        <v>99.550000000000011</v>
      </c>
      <c r="MK146" s="42">
        <f>Tabla25[[#This Row],[PAS_DUR_COR_COD_ROS_TG_POS]]-Tabla25[[#This Row],[PAS_DUR_COR_COD_ESC_TG_POS]]</f>
        <v>25.397058823529392</v>
      </c>
      <c r="ML146" s="42">
        <f>Tabla25[[#This Row],[PAS_DUR_COR_COD_ROS_TG_TOT]]-Tabla25[[#This Row],[PAS_DUR_COR_COD_ESC_TG_TOT]]</f>
        <v>57.551020408163254</v>
      </c>
      <c r="MM146" s="44">
        <f>Tabla25[[#This Row],[ESC_NUM_COR_COD_ROS_TG_NEG]]-Tabla25[[#This Row],[ESC_NUM_COR_COD_ESC_TG_NEG]]</f>
        <v>-0.77777777777777768</v>
      </c>
      <c r="MN146" s="44">
        <f>Tabla25[[#This Row],[ESC_NUM_COR_COD_ROS_TG_NEU]]-Tabla25[[#This Row],[ESC_NUM_COR_COD_ESC_TG_NEU]]</f>
        <v>-2.1999999999999997</v>
      </c>
      <c r="MO146" s="44">
        <f>Tabla25[[#This Row],[ESC_NUM_COR_COD_ROS_TG_POS]]-Tabla25[[#This Row],[ESC_NUM_COR_COD_ESC_TG_POS]]</f>
        <v>-2.2000000000000002</v>
      </c>
      <c r="MP146" s="44">
        <f>Tabla25[[#This Row],[ESC_NUM_COR_COD_ROS_TG_TOT]]-Tabla25[[#This Row],[ESC_NUM_COR_COD_ESC_TG_TOT]]</f>
        <v>-1.7586206896551726</v>
      </c>
      <c r="MQ146" s="44">
        <f>Tabla25[[#This Row],[ESC_DUR_COR_COD_ROS_TG_NEG]]-Tabla25[[#This Row],[ESC_DUR_COR_COD_ESC_TG_NEG]]</f>
        <v>-245.125</v>
      </c>
      <c r="MR146" s="44">
        <f>Tabla25[[#This Row],[ESC_DUR_COR_COD_ROS_TG_NEU]]-Tabla25[[#This Row],[ESC_DUR_COR_COD_ESC_TG_NEU]]</f>
        <v>-559.28571428571433</v>
      </c>
      <c r="MS146" s="44">
        <f>Tabla25[[#This Row],[ESC_DUR_COR_COD_ROS_TG_POS]]-Tabla25[[#This Row],[ESC_DUR_COR_COD_ESC_TG_POS]]</f>
        <v>-543.70000000000005</v>
      </c>
      <c r="MT146" s="44">
        <f>Tabla25[[#This Row],[ESC_DUR_COR_COD_ROS_TG_TOT]]-Tabla25[[#This Row],[ESC_DUR_COR_COD_ESC_TG_TOT]]</f>
        <v>-454.40527950310548</v>
      </c>
      <c r="MU146" s="47">
        <f>Tabla25[[#This Row],[ROS_NUM_COR_COD_ROS_TG_NEG]]-Tabla25[[#This Row],[ROS_NUM_COR_COD_ESC_TG_NEG]]</f>
        <v>-0.11111111111111116</v>
      </c>
      <c r="MV146" s="47">
        <f>Tabla25[[#This Row],[ROS_NUM_COR_COD_ROS_TG_NEU]]-Tabla25[[#This Row],[ROS_NUM_COR_COD_ESC_TG_NEU]]</f>
        <v>0.60000000000000009</v>
      </c>
      <c r="MW146" s="47">
        <f>Tabla25[[#This Row],[ROS_NUM_COR_COD_ROS_TG_POS]]-Tabla25[[#This Row],[ROS_NUM_COR_COD_ESC_TG_POS]]</f>
        <v>0.40000000000000013</v>
      </c>
      <c r="MX146" s="47">
        <f>Tabla25[[#This Row],[ROS_NUM_COR_COD_ROS_TG_TOT]]-Tabla25[[#This Row],[ROS_NUM_COR_COD_ESC_TG_TOT]]</f>
        <v>0.31034482758620685</v>
      </c>
      <c r="MY146" s="47">
        <f>Tabla25[[#This Row],[ROS_DUR_COR_COD_ROS_TG_NEG]]-Tabla25[[#This Row],[ROS_DUR_COR_COD_ESC_TG_NEG]]</f>
        <v>-34.069444444444457</v>
      </c>
      <c r="MZ146" s="47">
        <f>Tabla25[[#This Row],[ROS_DUR_COR_COD_ROS_TG_NEU]]-Tabla25[[#This Row],[ROS_DUR_COR_COD_ESC_TG_NEU]]</f>
        <v>96.222222222222229</v>
      </c>
      <c r="NA146" s="47">
        <f>Tabla25[[#This Row],[ROS_DUR_COR_COD_ROS_TG_POS]]-Tabla25[[#This Row],[ROS_DUR_COR_COD_ESC_TG_POS]]</f>
        <v>-39.793650793650784</v>
      </c>
      <c r="NB146" s="47">
        <f>Tabla25[[#This Row],[ROS_DUR_COR_COD_ROS_TG_TOT]]-Tabla25[[#This Row],[ROS_DUR_COR_COD_ESC_TG_TOT]]</f>
        <v>1.7883597883597986</v>
      </c>
      <c r="NC146">
        <v>192.11111111111111</v>
      </c>
      <c r="ND146">
        <v>247.88888888888889</v>
      </c>
      <c r="NE146">
        <v>170.33333333333334</v>
      </c>
      <c r="NF146">
        <v>203.44444444444446</v>
      </c>
      <c r="NG146">
        <v>228</v>
      </c>
      <c r="NH146">
        <v>209.66666666666666</v>
      </c>
      <c r="NI146">
        <v>177.85714285714286</v>
      </c>
      <c r="NJ146">
        <v>206.04761904761904</v>
      </c>
      <c r="NK146">
        <v>256.75</v>
      </c>
      <c r="NL146">
        <v>176.42857142857142</v>
      </c>
      <c r="NM146">
        <v>250.875</v>
      </c>
      <c r="NN146">
        <v>230.2608695652174</v>
      </c>
      <c r="NO146">
        <v>330.25</v>
      </c>
      <c r="NP146">
        <v>262.89999999999998</v>
      </c>
      <c r="NQ146">
        <v>294.8</v>
      </c>
      <c r="NR146">
        <v>293.53571428571428</v>
      </c>
      <c r="NS146">
        <v>212.47058823529412</v>
      </c>
      <c r="NT146">
        <v>158.625</v>
      </c>
      <c r="NU146">
        <v>242.375</v>
      </c>
      <c r="NV146">
        <v>204.65306122448979</v>
      </c>
      <c r="NW146">
        <v>206.47058823529412</v>
      </c>
      <c r="NX146">
        <v>215.06666666666666</v>
      </c>
      <c r="NY146">
        <v>232.41176470588235</v>
      </c>
      <c r="NZ146">
        <v>218.10204081632654</v>
      </c>
      <c r="OA146" s="15">
        <f>Tabla2[[#This Row],[ROS_1DU_COR_COD_ROS_TG_NEG]]-Tabla2[[#This Row],[PAS_1DU_COR_COD_ROS_TG_NEG]]</f>
        <v>-20.359477124183002</v>
      </c>
      <c r="OB146" s="15">
        <f>Tabla2[[#This Row],[ROS_1DU_COR_COD_ROS_TG_NEU]]-Tabla2[[#This Row],[PAS_1DU_COR_COD_ROS_TG_NEU]]</f>
        <v>89.263888888888886</v>
      </c>
      <c r="OC146" s="15">
        <f>Tabla2[[#This Row],[ROS_1DU_COR_COD_ROS_TG_POS]]-Tabla2[[#This Row],[PAS_1DU_COR_COD_ROS_TG_POS]]</f>
        <v>-72.041666666666657</v>
      </c>
      <c r="OD146" s="15">
        <f>Tabla2[[#This Row],[ROS_1DU_COR_COD_ROS_TG_TOT]]-Tabla2[[#This Row],[PAS_1DU_COR_COD_ROS_TG_TOT]]</f>
        <v>-1.2086167800453325</v>
      </c>
      <c r="OE146" s="15">
        <f>Tabla2[[#This Row],[ROS_1DU_COR_COD_ESC_TG_NEG]]-Tabla2[[#This Row],[PAS_1DU_COR_COD_ESC_TG_NEG]]</f>
        <v>21.529411764705884</v>
      </c>
      <c r="OF146" s="15">
        <f>Tabla2[[#This Row],[ROS_1DU_COR_COD_ESC_TG_NEU]]-Tabla2[[#This Row],[PAS_1DU_COR_COD_ESC_TG_NEU]]</f>
        <v>-5.4000000000000057</v>
      </c>
      <c r="OG146" s="15">
        <f>Tabla2[[#This Row],[ROS_1DU_COR_COD_ESC_TG_POS]]-Tabla2[[#This Row],[PAS_1DU_COR_COD_ESC_TG_POS]]</f>
        <v>-54.554621848739487</v>
      </c>
      <c r="OH146" s="15">
        <f>Tabla2[[#This Row],[ROS_1DU_COR_COD_ESC_TG_TOT]]-Tabla2[[#This Row],[PAS_1DU_COR_COD_ESC_TG_TOT]]</f>
        <v>-12.054421768707499</v>
      </c>
      <c r="OI146" s="15">
        <f>Tabla2[[#This Row],[PAS_1DU_COR_COD_ROS_TG_NEG]]-Tabla2[[#This Row],[ESC_1DU_COR_COD_ROS_TG_NEG]]</f>
        <v>-44.279411764705884</v>
      </c>
      <c r="OJ146" s="15">
        <f>Tabla2[[#This Row],[PAS_1DU_COR_COD_ROS_TG_NEU]]-Tabla2[[#This Row],[ESC_1DU_COR_COD_ROS_TG_NEU]]</f>
        <v>-17.803571428571416</v>
      </c>
      <c r="OK146" s="15">
        <f>Tabla2[[#This Row],[PAS_1DU_COR_COD_ROS_TG_POS]]-Tabla2[[#This Row],[ESC_1DU_COR_COD_ROS_TG_POS]]</f>
        <v>-8.5</v>
      </c>
      <c r="OL146" s="15">
        <f>Tabla2[[#This Row],[PAS_1DU_COR_COD_ROS_TG_TOT]]-Tabla2[[#This Row],[ESC_1DU_COR_COD_ROS_TG_TOT]]</f>
        <v>-25.607808340727615</v>
      </c>
      <c r="OM146" s="15">
        <f>Tabla2[[#This Row],[PAS_1DU_COR_COD_ESC_TG_NEG]]-Tabla2[[#This Row],[ESC_1DU_COR_COD_ESC_TG_NEG]]</f>
        <v>-123.77941176470588</v>
      </c>
      <c r="ON146" s="15">
        <f>Tabla2[[#This Row],[PAS_1DU_COR_COD_ESC_TG_NEU]]-Tabla2[[#This Row],[ESC_1DU_COR_COD_ESC_TG_NEU]]</f>
        <v>-47.833333333333314</v>
      </c>
      <c r="OO146" s="15">
        <f>Tabla2[[#This Row],[PAS_1DU_COR_COD_ESC_TG_POS]]-Tabla2[[#This Row],[ESC_1DU_COR_COD_ESC_TG_POS]]</f>
        <v>-62.388235294117663</v>
      </c>
      <c r="OP146" s="15">
        <f>Tabla2[[#This Row],[PAS_1DU_COR_COD_ESC_TG_TOT]]-Tabla2[[#This Row],[ESC_1DU_COR_COD_ESC_TG_TOT]]</f>
        <v>-75.433673469387742</v>
      </c>
      <c r="OQ146" s="61">
        <v>-35.888888888888886</v>
      </c>
      <c r="OR146" s="62">
        <v>38.222222222222229</v>
      </c>
      <c r="OS146" s="62">
        <v>-7.5238095238095184</v>
      </c>
      <c r="OT146" s="62">
        <v>-2.6031746031745797</v>
      </c>
      <c r="OU146" s="62">
        <v>-73.5</v>
      </c>
      <c r="OV146" s="62">
        <v>-86.471428571428561</v>
      </c>
      <c r="OW146" s="62">
        <v>-43.925000000000011</v>
      </c>
      <c r="OX146" s="62">
        <v>-63.274844720496873</v>
      </c>
      <c r="OY146" s="62">
        <v>6</v>
      </c>
      <c r="OZ146" s="62">
        <v>-56.441666666666663</v>
      </c>
      <c r="PA146" s="62">
        <v>9.9632352941176521</v>
      </c>
      <c r="PB146" s="62">
        <v>-13.448979591836746</v>
      </c>
    </row>
    <row r="147" spans="1:418" x14ac:dyDescent="0.3">
      <c r="A147" s="2" t="s">
        <v>145</v>
      </c>
      <c r="B147" s="2">
        <v>50</v>
      </c>
      <c r="C147" s="2">
        <v>1</v>
      </c>
      <c r="D147" s="2">
        <v>50</v>
      </c>
      <c r="E147">
        <v>0.2</v>
      </c>
      <c r="F147">
        <v>337.5</v>
      </c>
      <c r="G147">
        <v>0.3</v>
      </c>
      <c r="H147">
        <v>586.5</v>
      </c>
      <c r="I147">
        <v>0.25</v>
      </c>
      <c r="J147">
        <v>987</v>
      </c>
      <c r="K147">
        <v>0.25</v>
      </c>
      <c r="L147">
        <v>567</v>
      </c>
      <c r="M147">
        <v>0.1</v>
      </c>
      <c r="N147">
        <v>99.5</v>
      </c>
      <c r="O147">
        <v>0.05</v>
      </c>
      <c r="P147">
        <v>232</v>
      </c>
      <c r="Q147">
        <v>0.55000000000000004</v>
      </c>
      <c r="R147">
        <v>692</v>
      </c>
      <c r="S147">
        <v>0.23333333333333334</v>
      </c>
      <c r="T147">
        <v>417.83333333333331</v>
      </c>
      <c r="U147">
        <v>0.24166666666666667</v>
      </c>
      <c r="V147">
        <v>485.63636363636363</v>
      </c>
      <c r="W147">
        <v>0.1</v>
      </c>
      <c r="X147">
        <v>208</v>
      </c>
      <c r="Y147">
        <v>0.05</v>
      </c>
      <c r="Z147">
        <v>203</v>
      </c>
      <c r="AA147">
        <v>0.1</v>
      </c>
      <c r="AB147">
        <v>246.5</v>
      </c>
      <c r="AC147">
        <v>8.3333333333333329E-2</v>
      </c>
      <c r="AD147">
        <v>226</v>
      </c>
      <c r="AE147">
        <v>8.3333333333333329E-2</v>
      </c>
      <c r="AF147">
        <v>226</v>
      </c>
      <c r="AG147">
        <v>0.18888888888888888</v>
      </c>
      <c r="AH147">
        <v>416.4</v>
      </c>
      <c r="BM147">
        <v>0.18888888888888888</v>
      </c>
      <c r="BN147">
        <v>416.4</v>
      </c>
      <c r="BO147">
        <v>3.9</v>
      </c>
      <c r="BP147">
        <v>1298.25</v>
      </c>
      <c r="BQ147">
        <v>4</v>
      </c>
      <c r="BR147">
        <v>1831.2</v>
      </c>
      <c r="BS147">
        <v>3.7</v>
      </c>
      <c r="BT147">
        <v>1110.1111111111111</v>
      </c>
      <c r="BU147">
        <v>3.8571428571428572</v>
      </c>
      <c r="BV147">
        <v>1342.409090909091</v>
      </c>
      <c r="BW147">
        <v>2.8888888888888888</v>
      </c>
      <c r="BX147">
        <v>1258.1666666666667</v>
      </c>
      <c r="BY147">
        <v>2.5</v>
      </c>
      <c r="BZ147">
        <v>923.71428571428567</v>
      </c>
      <c r="CA147">
        <v>5.0999999999999996</v>
      </c>
      <c r="CB147">
        <v>1357.4</v>
      </c>
      <c r="CC147">
        <v>3.5925925925925926</v>
      </c>
      <c r="CD147">
        <v>1199.5217391304348</v>
      </c>
      <c r="CE147">
        <v>3.7272727272727271</v>
      </c>
      <c r="CF147">
        <v>1269.3777777777777</v>
      </c>
      <c r="CG147">
        <v>2.8</v>
      </c>
      <c r="CH147">
        <v>1085.875</v>
      </c>
      <c r="CI147">
        <v>2.125</v>
      </c>
      <c r="CJ147">
        <v>968.4</v>
      </c>
      <c r="CK147">
        <v>1.9</v>
      </c>
      <c r="CL147">
        <v>894.5</v>
      </c>
      <c r="CM147">
        <v>2.2857142857142856</v>
      </c>
      <c r="CN147">
        <v>994.52631578947364</v>
      </c>
      <c r="CO147">
        <v>3.2222222222222223</v>
      </c>
      <c r="CP147">
        <v>1484</v>
      </c>
      <c r="CQ147">
        <v>3.125</v>
      </c>
      <c r="CR147">
        <v>1291.8333333333333</v>
      </c>
      <c r="CS147">
        <v>1.3</v>
      </c>
      <c r="CT147">
        <v>490.6</v>
      </c>
      <c r="CU147">
        <v>2.4814814814814814</v>
      </c>
      <c r="CV147">
        <v>1124</v>
      </c>
      <c r="CW147">
        <v>2.3818181818181818</v>
      </c>
      <c r="CX147">
        <v>1055.6666666666667</v>
      </c>
      <c r="CY147">
        <v>3.0545454545454547</v>
      </c>
      <c r="CZ147">
        <v>1174.3950617283951</v>
      </c>
      <c r="DA147">
        <v>1.6</v>
      </c>
      <c r="DB147">
        <v>824.83333333333337</v>
      </c>
      <c r="DC147">
        <v>2.25</v>
      </c>
      <c r="DD147">
        <v>920.4</v>
      </c>
      <c r="DE147">
        <v>1.3</v>
      </c>
      <c r="DF147">
        <v>924</v>
      </c>
      <c r="DG147">
        <v>1.6785714285714286</v>
      </c>
      <c r="DH147">
        <v>883.13333333333333</v>
      </c>
      <c r="DI147">
        <v>1.6666666666666667</v>
      </c>
      <c r="DJ147">
        <v>791.2</v>
      </c>
      <c r="DK147">
        <v>0.875</v>
      </c>
      <c r="DL147">
        <v>564.66666666666663</v>
      </c>
      <c r="DM147">
        <v>3</v>
      </c>
      <c r="DN147">
        <v>1103.625</v>
      </c>
      <c r="DO147">
        <v>1.9259259259259258</v>
      </c>
      <c r="DP147">
        <v>904.9375</v>
      </c>
      <c r="DQ147">
        <v>1.8</v>
      </c>
      <c r="DR147">
        <v>894.38709677419354</v>
      </c>
      <c r="DS147">
        <v>1.8</v>
      </c>
      <c r="DT147">
        <v>894.38709677419354</v>
      </c>
      <c r="DU147">
        <v>2.6363636363636362</v>
      </c>
      <c r="DV147">
        <v>1096.8928571428571</v>
      </c>
      <c r="DY147">
        <v>5.5</v>
      </c>
      <c r="DZ147">
        <v>1578.5</v>
      </c>
      <c r="EC147">
        <v>5.5</v>
      </c>
      <c r="ED147">
        <v>1578.5</v>
      </c>
      <c r="EE147">
        <v>8</v>
      </c>
      <c r="EF147">
        <v>1959</v>
      </c>
      <c r="EG147">
        <v>6.5</v>
      </c>
      <c r="EH147">
        <v>2050.5</v>
      </c>
      <c r="EK147">
        <v>7</v>
      </c>
      <c r="EL147">
        <v>2020</v>
      </c>
      <c r="EM147">
        <v>6.4</v>
      </c>
      <c r="EN147">
        <v>1843.4</v>
      </c>
      <c r="EQ147">
        <v>2</v>
      </c>
      <c r="ER147">
        <v>509</v>
      </c>
      <c r="EU147">
        <v>2</v>
      </c>
      <c r="EV147">
        <v>509</v>
      </c>
      <c r="EW147">
        <v>0</v>
      </c>
      <c r="EY147">
        <v>0.5</v>
      </c>
      <c r="EZ147">
        <v>356</v>
      </c>
      <c r="FC147">
        <v>0.33333333333333331</v>
      </c>
      <c r="FD147">
        <v>356</v>
      </c>
      <c r="FE147">
        <v>1</v>
      </c>
      <c r="FF147">
        <v>432.5</v>
      </c>
      <c r="FG147">
        <v>3.7</v>
      </c>
      <c r="FH147">
        <v>1440.2857142857142</v>
      </c>
      <c r="FK147">
        <v>5.5</v>
      </c>
      <c r="FL147">
        <v>1955</v>
      </c>
      <c r="FO147">
        <v>5.5</v>
      </c>
      <c r="FP147">
        <v>1955</v>
      </c>
      <c r="FQ147">
        <v>2</v>
      </c>
      <c r="FR147">
        <v>492</v>
      </c>
      <c r="FS147">
        <v>6.5</v>
      </c>
      <c r="FT147">
        <v>1672.5</v>
      </c>
      <c r="FW147">
        <v>5</v>
      </c>
      <c r="FX147">
        <v>1279</v>
      </c>
      <c r="FY147">
        <v>5.2</v>
      </c>
      <c r="FZ147">
        <v>1549.4</v>
      </c>
      <c r="GA147">
        <v>5.2</v>
      </c>
      <c r="GB147">
        <v>1549.4</v>
      </c>
      <c r="GC147">
        <v>4.2</v>
      </c>
      <c r="GD147">
        <v>1485.75</v>
      </c>
      <c r="GE147">
        <v>2.7666666666666666</v>
      </c>
      <c r="GF147">
        <v>1134.5241935483871</v>
      </c>
      <c r="GG147">
        <v>3.2222222222222223</v>
      </c>
      <c r="GH147">
        <v>1472.3333333333333</v>
      </c>
      <c r="GI147">
        <v>1.5</v>
      </c>
      <c r="GJ147">
        <v>1460</v>
      </c>
      <c r="GK147">
        <v>3.375</v>
      </c>
      <c r="GL147">
        <v>1216.8333333333333</v>
      </c>
      <c r="GM147">
        <v>2.6296296296296298</v>
      </c>
      <c r="GN147">
        <v>1367.6666666666667</v>
      </c>
      <c r="GO147">
        <v>2.25</v>
      </c>
      <c r="GP147">
        <v>1272.5</v>
      </c>
      <c r="GQ147">
        <v>2.4444444444444446</v>
      </c>
      <c r="GR147">
        <v>1011.1666666666666</v>
      </c>
      <c r="GS147">
        <v>2.6</v>
      </c>
      <c r="GT147">
        <v>1225.8333333333333</v>
      </c>
      <c r="GU147">
        <v>2.4444444444444446</v>
      </c>
      <c r="GV147">
        <v>1157</v>
      </c>
      <c r="GW147">
        <v>2.5370370370370372</v>
      </c>
      <c r="GX147">
        <v>1258.9354838709678</v>
      </c>
      <c r="GY147">
        <v>3.2222222222222223</v>
      </c>
      <c r="GZ147">
        <v>1422.1666666666667</v>
      </c>
      <c r="HA147">
        <v>5.2</v>
      </c>
      <c r="HB147">
        <v>1592.4444444444443</v>
      </c>
      <c r="HC147">
        <v>4</v>
      </c>
      <c r="HD147">
        <v>1203.5714285714287</v>
      </c>
      <c r="HE147">
        <v>4.1851851851851851</v>
      </c>
      <c r="HF147">
        <v>1422.2727272727273</v>
      </c>
      <c r="HG147">
        <v>4.375</v>
      </c>
      <c r="HH147">
        <v>1610.6666666666667</v>
      </c>
      <c r="HI147">
        <v>4.8888888888888893</v>
      </c>
      <c r="HJ147">
        <v>1300.2222222222222</v>
      </c>
      <c r="HK147">
        <v>4.4000000000000004</v>
      </c>
      <c r="HL147">
        <v>1364.2222222222222</v>
      </c>
      <c r="HM147">
        <v>4.5555555555555554</v>
      </c>
      <c r="HN147">
        <v>1401.8333333333333</v>
      </c>
      <c r="HO147">
        <v>4.3703703703703702</v>
      </c>
      <c r="HP147">
        <v>1411.608695652174</v>
      </c>
      <c r="HQ147">
        <v>3.4537037037037037</v>
      </c>
      <c r="HR147">
        <v>1350.1428571428571</v>
      </c>
      <c r="HS147">
        <v>2.2222222222222223</v>
      </c>
      <c r="HT147">
        <v>794.28571428571433</v>
      </c>
      <c r="HU147">
        <v>2.7</v>
      </c>
      <c r="HV147">
        <v>1034.5</v>
      </c>
      <c r="HW147">
        <v>3.25</v>
      </c>
      <c r="HX147">
        <v>1091.5714285714287</v>
      </c>
      <c r="HY147">
        <v>2.7037037037037037</v>
      </c>
      <c r="HZ147">
        <v>976.22727272727275</v>
      </c>
      <c r="IA147">
        <v>2.75</v>
      </c>
      <c r="IB147">
        <v>848.42857142857144</v>
      </c>
      <c r="IC147">
        <v>2.3333333333333335</v>
      </c>
      <c r="ID147">
        <v>743.75</v>
      </c>
      <c r="IE147">
        <v>2.2000000000000002</v>
      </c>
      <c r="IF147">
        <v>1019.6666666666666</v>
      </c>
      <c r="IG147">
        <v>2.4074074074074074</v>
      </c>
      <c r="IH147">
        <v>857.47619047619048</v>
      </c>
      <c r="II147">
        <v>2.5555555555555554</v>
      </c>
      <c r="IJ147">
        <v>918.23255813953483</v>
      </c>
      <c r="IK147">
        <v>2.5555555555555554</v>
      </c>
      <c r="IL147">
        <v>918.23255813953483</v>
      </c>
      <c r="IM147">
        <v>3.1543209876543208</v>
      </c>
      <c r="IN147">
        <v>1195.375</v>
      </c>
      <c r="IO147">
        <v>1</v>
      </c>
      <c r="IP147">
        <v>159</v>
      </c>
      <c r="IS147">
        <v>0</v>
      </c>
      <c r="IU147">
        <v>0.33333333333333331</v>
      </c>
      <c r="IV147">
        <v>159</v>
      </c>
      <c r="IW147">
        <v>0</v>
      </c>
      <c r="IY147">
        <v>0</v>
      </c>
      <c r="JC147">
        <v>0</v>
      </c>
      <c r="JE147">
        <v>0.16666666666666666</v>
      </c>
      <c r="JF147">
        <v>159</v>
      </c>
      <c r="JG147">
        <v>6</v>
      </c>
      <c r="JH147">
        <v>1664</v>
      </c>
      <c r="JK147">
        <v>4.5</v>
      </c>
      <c r="JL147">
        <v>1119.5</v>
      </c>
      <c r="JM147">
        <v>5</v>
      </c>
      <c r="JN147">
        <v>1301</v>
      </c>
      <c r="JO147">
        <v>6</v>
      </c>
      <c r="JP147">
        <v>1706.5</v>
      </c>
      <c r="JQ147">
        <v>6</v>
      </c>
      <c r="JR147">
        <v>1974</v>
      </c>
      <c r="JU147">
        <v>6</v>
      </c>
      <c r="JV147">
        <v>1795.6666666666667</v>
      </c>
      <c r="JW147">
        <v>5.5</v>
      </c>
      <c r="JX147">
        <v>1548.3333333333333</v>
      </c>
      <c r="JY147">
        <v>2.8333333333333335</v>
      </c>
      <c r="JZ147">
        <v>1349.8571428571429</v>
      </c>
      <c r="KA147">
        <v>7</v>
      </c>
      <c r="KB147">
        <v>2252</v>
      </c>
      <c r="KE147">
        <v>1</v>
      </c>
      <c r="KF147">
        <v>265.5</v>
      </c>
      <c r="KG147">
        <v>3</v>
      </c>
      <c r="KH147">
        <v>927.66666666666663</v>
      </c>
      <c r="KI147">
        <v>3</v>
      </c>
      <c r="KJ147">
        <v>1948</v>
      </c>
      <c r="KK147">
        <v>7</v>
      </c>
      <c r="KL147">
        <v>2306</v>
      </c>
      <c r="KO147">
        <v>4.333333333333333</v>
      </c>
      <c r="KP147">
        <v>2127</v>
      </c>
      <c r="KQ147">
        <v>3.6666666666666665</v>
      </c>
      <c r="KR147">
        <v>1407.4</v>
      </c>
      <c r="KS147">
        <v>3.6666666666666665</v>
      </c>
      <c r="KT147">
        <v>1407.4</v>
      </c>
      <c r="KU147">
        <v>3.1111111111111112</v>
      </c>
      <c r="KV147">
        <v>1373.8333333333333</v>
      </c>
      <c r="KW147">
        <v>3.15</v>
      </c>
      <c r="KX147">
        <v>1211.5984848484848</v>
      </c>
      <c r="KY147" s="15">
        <f>Tabla2[[#This Row],[ROS_NUM_COR_COD_ROS_TG_NEG]]-Tabla2[[#This Row],[PAS_NUM_COR_COD_ROS_TG_NEG]]</f>
        <v>4.2750000000000004</v>
      </c>
      <c r="KZ147" s="15">
        <f>Tabla2[[#This Row],[ROS_DUR_COR_COD_ROS_TG_NEG]]-Tabla2[[#This Row],[PAS_DUR_COR_COD_ROS_TG_NEG]]</f>
        <v>1511.1666666666667</v>
      </c>
      <c r="LA147" s="15">
        <f>Tabla2[[#This Row],[ROS_NUM_COR_COD_ROS_TG_NEU]]-Tabla2[[#This Row],[PAS_NUM_COR_COD_ROS_TG_NEU]]</f>
        <v>4.8388888888888895</v>
      </c>
      <c r="LB147" s="15">
        <f>Tabla2[[#This Row],[ROS_DUR_COR_COD_ROS_TG_NEU]]-Tabla2[[#This Row],[PAS_DUR_COR_COD_ROS_TG_NEU]]</f>
        <v>1068.2222222222222</v>
      </c>
      <c r="LC147" s="15">
        <f>Tabla2[[#This Row],[ROS_NUM_COR_COD_ROS_TG_POS]]-Tabla2[[#This Row],[PAS_NUM_COR_COD_ROS_TG_POS]]</f>
        <v>3.8500000000000005</v>
      </c>
      <c r="LD147" s="15">
        <f>Tabla2[[#This Row],[ROS_DUR_COR_COD_ROS_TG_POS]]-Tabla2[[#This Row],[PAS_DUR_COR_COD_ROS_TG_POS]]</f>
        <v>672.22222222222217</v>
      </c>
      <c r="LE147" s="15">
        <f>Tabla2[[#This Row],[ROS_NUM_COR_COD_ROS_TG_TOT]]-Tabla2[[#This Row],[PAS_NUM_COR_COD_ROS_TG_TOT]]</f>
        <v>4.322222222222222</v>
      </c>
      <c r="LF147" s="15">
        <f>Tabla2[[#This Row],[ROS_DUR_COR_COD_ROS_TG_TOT]]-Tabla2[[#This Row],[PAS_DUR_COR_COD_ROS_TG_TOT]]</f>
        <v>984</v>
      </c>
      <c r="LG147" s="15">
        <f>Tabla2[[#This Row],[ROS_NUM_COR_COD_ESC_TG_NEG]]-Tabla2[[#This Row],[PAS_NUM_COR_COD_ESC_TG_NEG]]</f>
        <v>2.0499999999999998</v>
      </c>
      <c r="LH147" s="15">
        <f>Tabla2[[#This Row],[ROS_DUR_COR_COD_ESC_TG_NEG]]-Tabla2[[#This Row],[PAS_DUR_COR_COD_ESC_TG_NEG]]</f>
        <v>935</v>
      </c>
      <c r="LI147" s="15">
        <f>Tabla2[[#This Row],[ROS_NUM_COR_COD_ESC_TG_NEU]]-Tabla2[[#This Row],[PAS_NUM_COR_COD_ESC_TG_NEU]]</f>
        <v>2.1444444444444448</v>
      </c>
      <c r="LJ147" s="15">
        <f>Tabla2[[#This Row],[ROS_NUM_COR_COD_ESC_TG_NEG]]-Tabla2[[#This Row],[PAS_NUM_COR_COD_ESC_TG_NEG]]</f>
        <v>2.0499999999999998</v>
      </c>
      <c r="LK147" s="15">
        <f>Tabla2[[#This Row],[ROS_NUM_COR_COD_ESC_TG_POS]]-Tabla2[[#This Row],[PAS_NUM_COR_COD_ESC_TG_POS]]</f>
        <v>2.35</v>
      </c>
      <c r="LL147" s="15">
        <f>Tabla2[[#This Row],[ROS_DUR_COR_COD_ESC_TG_POS]]-Tabla2[[#This Row],[PAS_DUR_COR_COD_ESC_TG_POS]]</f>
        <v>238.83333333333326</v>
      </c>
      <c r="LM147" s="15">
        <f>Tabla2[[#This Row],[ROS_NUM_COR_COD_ESC_TG_TOT]]-Tabla2[[#This Row],[PAS_NUM_COR_COD_ESC_TG_TOT]]</f>
        <v>2.1944444444444446</v>
      </c>
      <c r="LN147" s="15">
        <f>Tabla2[[#This Row],[ROS_DUR_COR_COD_ESC_TG_TOT]]-Tabla2[[#This Row],[PAS_DUR_COR_COD_ESC_TG_TOT]]</f>
        <v>590</v>
      </c>
      <c r="LO147" s="15">
        <f>Tabla2[[#This Row],[PAS_NUM_COR_COD_ROS_TG_NEG]]-Tabla2[[#This Row],[ESC_NUM_COR_COD_ROS_TG_NEG]]</f>
        <v>-3.1222222222222222</v>
      </c>
      <c r="LP147" s="15">
        <f>Tabla2[[#This Row],[PAS_DUR_COR_COD_ROS_TG_NEG]]-Tabla2[[#This Row],[ESC_DUR_COR_COD_ROS_TG_NEG]]</f>
        <v>-1384.5</v>
      </c>
      <c r="LQ147" s="15">
        <f>Tabla2[[#This Row],[PAS_NUM_COR_COD_ROS_TG_NEU]]-Tabla2[[#This Row],[ESC_NUM_COR_COD_ROS_TG_NEU]]</f>
        <v>-3.0750000000000002</v>
      </c>
      <c r="LR147" s="15">
        <f>Tabla2[[#This Row],[PAS_DUR_COR_COD_ROS_TG_NEU]]-Tabla2[[#This Row],[ESC_DUR_COR_COD_ROS_TG_NEU]]</f>
        <v>-1059.8333333333333</v>
      </c>
      <c r="LS147" s="15">
        <f>Tabla2[[#This Row],[PAS_NUM_COR_COD_ROS_TG_POS]]-Tabla2[[#This Row],[ESC_NUM_COR_COD_ROS_TG_POS]]</f>
        <v>-0.75</v>
      </c>
      <c r="LT147" s="15">
        <f>Tabla2[[#This Row],[PAS_DUR_COR_COD_ROS_TG_POS]]-Tabla2[[#This Row],[ESC_DUR_COR_COD_ROS_TG_POS]]</f>
        <v>201.39999999999998</v>
      </c>
      <c r="LU147" s="15">
        <f>Tabla2[[#This Row],[PAS_NUM_COR_COD_ROS_TG_TOT]]-Tabla2[[#This Row],[ESC_NUM_COR_COD_ROS_TG_TOT]]</f>
        <v>-2.248148148148148</v>
      </c>
      <c r="LV147" s="15">
        <f>Tabla2[[#This Row],[PAS_DUR_COR_COD_ROS_TG_TOT]]-Tabla2[[#This Row],[ESC_DUR_COR_COD_ROS_TG_TOT]]</f>
        <v>-706.16666666666674</v>
      </c>
      <c r="LW147" s="15">
        <f>Tabla2[[#This Row],[PAS_NUM_COR_COD_ESC_TG_NEG]]-Tabla2[[#This Row],[ESC_NUM_COR_COD_ESC_TG_NEG]]</f>
        <v>-2.6888888888888887</v>
      </c>
      <c r="LX147" s="15">
        <f>Tabla2[[#This Row],[PAS_DUR_COR_COD_ESC_TG_NEG]]-Tabla2[[#This Row],[ESC_DUR_COR_COD_ESC_TG_NEG]]</f>
        <v>-920.66666666666674</v>
      </c>
      <c r="LY147" s="15">
        <f>Tabla2[[#This Row],[PAS_NUM_COR_COD_ESC_TG_NEU]]-Tabla2[[#This Row],[ESC_NUM_COR_COD_ESC_TG_NEU]]</f>
        <v>-2.2000000000000002</v>
      </c>
      <c r="LZ147" s="15">
        <f>Tabla2[[#This Row],[PAS_DUR_COR_COD_ESC_TG_NEU]]-Tabla2[[#This Row],[ESC_DUR_COR_COD_ESC_TG_NEU]]</f>
        <v>-337.21428571428567</v>
      </c>
      <c r="MA147" s="15">
        <f>Tabla2[[#This Row],[PAS_NUM_COR_COD_ESC_TG_POS]]-Tabla2[[#This Row],[ESC_NUM_COR_COD_ESC_TG_POS]]</f>
        <v>-4.8499999999999996</v>
      </c>
      <c r="MB147" s="15">
        <f>Tabla2[[#This Row],[PAS_DUR_COR_COD_ESC_TG_POS]]-Tabla2[[#This Row],[ESC_DUR_COR_COD_ESC_TG_POS]]</f>
        <v>-370.40000000000009</v>
      </c>
      <c r="MC147" s="15">
        <f>Tabla2[[#This Row],[PAS_NUM_COR_COD_ESC_TG_TOT]]-Tabla2[[#This Row],[ESC_NUM_COR_COD_ESC_TG_TOT]]</f>
        <v>-3.3425925925925926</v>
      </c>
      <c r="MD147" s="15">
        <f>Tabla2[[#This Row],[PAS_DUR_COR_COD_ESC_TG_TOT]]-Tabla2[[#This Row],[ESC_DUR_COR_COD_ESC_TG_TOT]]</f>
        <v>-632.52173913043475</v>
      </c>
      <c r="ME147" s="42">
        <f>Tabla25[[#This Row],[PAS_NUM_COR_COD_ROS_TG_NEG]]-Tabla25[[#This Row],[PAS_NUM_COR_COD_ESC_TG_NEG]]</f>
        <v>-0.1</v>
      </c>
      <c r="MF147" s="42">
        <f>Tabla25[[#This Row],[PAS_NUM_COR_COD_ROS_TG_NEU]]-Tabla25[[#This Row],[PAS_NUM_COR_COD_ESC_TG_NEU]]</f>
        <v>-0.25</v>
      </c>
      <c r="MG147" s="42">
        <f>Tabla25[[#This Row],[PAS_NUM_COR_COD_ROS_TG_POS]]-Tabla25[[#This Row],[PAS_NUM_COR_COD_ESC_TG_POS]]</f>
        <v>0.30000000000000004</v>
      </c>
      <c r="MH147" s="42">
        <f>Tabla25[[#This Row],[PAS_NUM_COR_COD_ROS_TG_TOT]]-Tabla25[[#This Row],[PAS_NUM_COR_COD_ESC_TG_TOT]]</f>
        <v>-1.6666666666666663E-2</v>
      </c>
      <c r="MI147" s="42">
        <f>Tabla25[[#This Row],[PAS_DUR_COR_COD_ROS_TG_NEG]]-Tabla25[[#This Row],[PAS_DUR_COR_COD_ESC_TG_NEG]]</f>
        <v>-238</v>
      </c>
      <c r="MJ147" s="42">
        <f>Tabla25[[#This Row],[PAS_DUR_COR_COD_ROS_TG_NEU]]-Tabla25[[#This Row],[PAS_DUR_COR_COD_ESC_TG_NEU]]</f>
        <v>-354.5</v>
      </c>
      <c r="MK147" s="42">
        <f>Tabla25[[#This Row],[PAS_DUR_COR_COD_ROS_TG_POS]]-Tabla25[[#This Row],[PAS_DUR_COR_COD_ESC_TG_POS]]</f>
        <v>-295</v>
      </c>
      <c r="ML147" s="42">
        <f>Tabla25[[#This Row],[PAS_DUR_COR_COD_ROS_TG_TOT]]-Tabla25[[#This Row],[PAS_DUR_COR_COD_ESC_TG_TOT]]</f>
        <v>-149.16666666666669</v>
      </c>
      <c r="MM147" s="44">
        <f>Tabla25[[#This Row],[ESC_NUM_COR_COD_ROS_TG_NEG]]-Tabla25[[#This Row],[ESC_NUM_COR_COD_ESC_TG_NEG]]</f>
        <v>0.33333333333333348</v>
      </c>
      <c r="MN147" s="44">
        <f>Tabla25[[#This Row],[ESC_NUM_COR_COD_ROS_TG_NEU]]-Tabla25[[#This Row],[ESC_NUM_COR_COD_ESC_TG_NEU]]</f>
        <v>0.625</v>
      </c>
      <c r="MO147" s="44">
        <f>Tabla25[[#This Row],[ESC_NUM_COR_COD_ROS_TG_POS]]-Tabla25[[#This Row],[ESC_NUM_COR_COD_ESC_TG_POS]]</f>
        <v>-3.8</v>
      </c>
      <c r="MP147" s="44">
        <f>Tabla25[[#This Row],[ESC_NUM_COR_COD_ROS_TG_TOT]]-Tabla25[[#This Row],[ESC_NUM_COR_COD_ESC_TG_TOT]]</f>
        <v>-1.1111111111111112</v>
      </c>
      <c r="MQ147" s="44">
        <f>Tabla25[[#This Row],[ESC_DUR_COR_COD_ROS_TG_NEG]]-Tabla25[[#This Row],[ESC_DUR_COR_COD_ESC_TG_NEG]]</f>
        <v>225.83333333333326</v>
      </c>
      <c r="MR147" s="44">
        <f>Tabla25[[#This Row],[ESC_DUR_COR_COD_ROS_TG_NEU]]-Tabla25[[#This Row],[ESC_DUR_COR_COD_ESC_TG_NEU]]</f>
        <v>368.11904761904759</v>
      </c>
      <c r="MS147" s="44">
        <f>Tabla25[[#This Row],[ESC_DUR_COR_COD_ROS_TG_POS]]-Tabla25[[#This Row],[ESC_DUR_COR_COD_ESC_TG_POS]]</f>
        <v>-866.80000000000007</v>
      </c>
      <c r="MT147" s="44">
        <f>Tabla25[[#This Row],[ESC_DUR_COR_COD_ROS_TG_TOT]]-Tabla25[[#This Row],[ESC_DUR_COR_COD_ESC_TG_TOT]]</f>
        <v>-75.521739130434753</v>
      </c>
      <c r="MU147" s="47">
        <f>Tabla25[[#This Row],[ROS_NUM_COR_COD_ROS_TG_NEG]]-Tabla25[[#This Row],[ROS_NUM_COR_COD_ESC_TG_NEG]]</f>
        <v>2.125</v>
      </c>
      <c r="MV147" s="47">
        <f>Tabla25[[#This Row],[ROS_NUM_COR_COD_ROS_TG_NEU]]-Tabla25[[#This Row],[ROS_NUM_COR_COD_ESC_TG_NEU]]</f>
        <v>2.4444444444444446</v>
      </c>
      <c r="MW147" s="47">
        <f>Tabla25[[#This Row],[ROS_NUM_COR_COD_ROS_TG_POS]]-Tabla25[[#This Row],[ROS_NUM_COR_COD_ESC_TG_POS]]</f>
        <v>1.8000000000000003</v>
      </c>
      <c r="MX147" s="47">
        <f>Tabla25[[#This Row],[ROS_NUM_COR_COD_ROS_TG_TOT]]-Tabla25[[#This Row],[ROS_NUM_COR_COD_ESC_TG_TOT]]</f>
        <v>2.1111111111111107</v>
      </c>
      <c r="MY147" s="47">
        <f>Tabla25[[#This Row],[ROS_DUR_COR_COD_ROS_TG_NEG]]-Tabla25[[#This Row],[ROS_DUR_COR_COD_ESC_TG_NEG]]</f>
        <v>338.16666666666674</v>
      </c>
      <c r="MZ147" s="47">
        <f>Tabla25[[#This Row],[ROS_DUR_COR_COD_ROS_TG_NEU]]-Tabla25[[#This Row],[ROS_DUR_COR_COD_ESC_TG_NEU]]</f>
        <v>289.05555555555554</v>
      </c>
      <c r="NA147" s="47">
        <f>Tabla25[[#This Row],[ROS_DUR_COR_COD_ROS_TG_POS]]-Tabla25[[#This Row],[ROS_DUR_COR_COD_ESC_TG_POS]]</f>
        <v>138.38888888888891</v>
      </c>
      <c r="NB147" s="47">
        <f>Tabla25[[#This Row],[ROS_DUR_COR_COD_ROS_TG_TOT]]-Tabla25[[#This Row],[ROS_DUR_COR_COD_ESC_TG_TOT]]</f>
        <v>244.83333333333326</v>
      </c>
      <c r="NC147">
        <v>290.83333333333331</v>
      </c>
      <c r="ND147">
        <v>277.22222222222223</v>
      </c>
      <c r="NE147">
        <v>222.22222222222223</v>
      </c>
      <c r="NF147">
        <v>260</v>
      </c>
      <c r="NG147">
        <v>304.75</v>
      </c>
      <c r="NH147">
        <v>275.16666666666669</v>
      </c>
      <c r="NI147">
        <v>243.83333333333334</v>
      </c>
      <c r="NJ147">
        <v>270.8125</v>
      </c>
      <c r="NK147">
        <v>312.83333333333331</v>
      </c>
      <c r="NL147">
        <v>347.5</v>
      </c>
      <c r="NM147">
        <v>237.2</v>
      </c>
      <c r="NN147">
        <v>302.8235294117647</v>
      </c>
      <c r="NO147">
        <v>363.16666666666669</v>
      </c>
      <c r="NP147">
        <v>336.71428571428572</v>
      </c>
      <c r="NQ147">
        <v>253.2</v>
      </c>
      <c r="NR147">
        <v>307.30434782608694</v>
      </c>
      <c r="NS147">
        <v>99.5</v>
      </c>
      <c r="NT147">
        <v>232</v>
      </c>
      <c r="NU147">
        <v>234.66666666666666</v>
      </c>
      <c r="NV147">
        <v>189.16666666666666</v>
      </c>
      <c r="NW147">
        <v>175.5</v>
      </c>
      <c r="NX147">
        <v>180.5</v>
      </c>
      <c r="NY147">
        <v>103</v>
      </c>
      <c r="NZ147">
        <v>163</v>
      </c>
      <c r="OA147" s="15">
        <f>Tabla2[[#This Row],[ROS_1DU_COR_COD_ROS_TG_NEG]]-Tabla2[[#This Row],[PAS_1DU_COR_COD_ROS_TG_NEG]]</f>
        <v>191.33333333333331</v>
      </c>
      <c r="OB147" s="15">
        <f>Tabla2[[#This Row],[ROS_1DU_COR_COD_ROS_TG_NEU]]-Tabla2[[#This Row],[PAS_1DU_COR_COD_ROS_TG_NEU]]</f>
        <v>45.222222222222229</v>
      </c>
      <c r="OC147" s="15">
        <f>Tabla2[[#This Row],[ROS_1DU_COR_COD_ROS_TG_POS]]-Tabla2[[#This Row],[PAS_1DU_COR_COD_ROS_TG_POS]]</f>
        <v>-12.444444444444429</v>
      </c>
      <c r="OD147" s="15">
        <f>Tabla2[[#This Row],[ROS_1DU_COR_COD_ROS_TG_TOT]]-Tabla2[[#This Row],[PAS_1DU_COR_COD_ROS_TG_TOT]]</f>
        <v>70.833333333333343</v>
      </c>
      <c r="OE147" s="15">
        <f>Tabla2[[#This Row],[ROS_1DU_COR_COD_ESC_TG_NEG]]-Tabla2[[#This Row],[PAS_1DU_COR_COD_ESC_TG_NEG]]</f>
        <v>129.25</v>
      </c>
      <c r="OF147" s="15">
        <f>Tabla2[[#This Row],[ROS_1DU_COR_COD_ESC_TG_NEU]]-Tabla2[[#This Row],[PAS_1DU_COR_COD_ESC_TG_NEU]]</f>
        <v>94.666666666666686</v>
      </c>
      <c r="OG147" s="15">
        <f>Tabla2[[#This Row],[ROS_1DU_COR_COD_ESC_TG_POS]]-Tabla2[[#This Row],[PAS_1DU_COR_COD_ESC_TG_POS]]</f>
        <v>140.83333333333334</v>
      </c>
      <c r="OH147" s="15">
        <f>Tabla2[[#This Row],[ROS_1DU_COR_COD_ESC_TG_TOT]]-Tabla2[[#This Row],[PAS_1DU_COR_COD_ESC_TG_TOT]]</f>
        <v>107.8125</v>
      </c>
      <c r="OI147" s="15">
        <f>Tabla2[[#This Row],[PAS_1DU_COR_COD_ROS_TG_NEG]]-Tabla2[[#This Row],[ESC_1DU_COR_COD_ROS_TG_NEG]]</f>
        <v>-213.33333333333331</v>
      </c>
      <c r="OJ147" s="15">
        <f>Tabla2[[#This Row],[PAS_1DU_COR_COD_ROS_TG_NEU]]-Tabla2[[#This Row],[ESC_1DU_COR_COD_ROS_TG_NEU]]</f>
        <v>-115.5</v>
      </c>
      <c r="OK147" s="15">
        <f>Tabla2[[#This Row],[PAS_1DU_COR_COD_ROS_TG_POS]]-Tabla2[[#This Row],[ESC_1DU_COR_COD_ROS_TG_POS]]</f>
        <v>-2.5333333333333314</v>
      </c>
      <c r="OL147" s="15">
        <f>Tabla2[[#This Row],[PAS_1DU_COR_COD_ROS_TG_TOT]]-Tabla2[[#This Row],[ESC_1DU_COR_COD_ROS_TG_TOT]]</f>
        <v>-113.65686274509804</v>
      </c>
      <c r="OM147" s="15">
        <f>Tabla2[[#This Row],[PAS_1DU_COR_COD_ESC_TG_NEG]]-Tabla2[[#This Row],[ESC_1DU_COR_COD_ESC_TG_NEG]]</f>
        <v>-187.66666666666669</v>
      </c>
      <c r="ON147" s="15">
        <f>Tabla2[[#This Row],[PAS_1DU_COR_COD_ESC_TG_NEU]]-Tabla2[[#This Row],[ESC_1DU_COR_COD_ESC_TG_NEU]]</f>
        <v>-156.21428571428572</v>
      </c>
      <c r="OO147" s="15">
        <f>Tabla2[[#This Row],[PAS_1DU_COR_COD_ESC_TG_POS]]-Tabla2[[#This Row],[ESC_1DU_COR_COD_ESC_TG_POS]]</f>
        <v>-150.19999999999999</v>
      </c>
      <c r="OP147" s="15">
        <f>Tabla2[[#This Row],[PAS_1DU_COR_COD_ESC_TG_TOT]]-Tabla2[[#This Row],[ESC_1DU_COR_COD_ESC_TG_TOT]]</f>
        <v>-144.30434782608694</v>
      </c>
      <c r="OQ147" s="61">
        <v>-13.916666666666686</v>
      </c>
      <c r="OR147" s="62">
        <v>2.0555555555555429</v>
      </c>
      <c r="OS147" s="62">
        <v>-21.611111111111114</v>
      </c>
      <c r="OT147" s="62">
        <v>-10.8125</v>
      </c>
      <c r="OU147" s="62">
        <v>-50.333333333333371</v>
      </c>
      <c r="OV147" s="62">
        <v>10.785714285714278</v>
      </c>
      <c r="OW147" s="62">
        <v>-16</v>
      </c>
      <c r="OX147" s="62">
        <v>-4.4808184143222434</v>
      </c>
      <c r="OY147" s="62">
        <v>-76</v>
      </c>
      <c r="OZ147" s="62">
        <v>51.5</v>
      </c>
      <c r="PA147" s="62">
        <v>131.66666666666666</v>
      </c>
      <c r="PB147" s="62">
        <v>26.166666666666657</v>
      </c>
    </row>
    <row r="148" spans="1:418" x14ac:dyDescent="0.3">
      <c r="A148" s="4" t="s">
        <v>146</v>
      </c>
      <c r="B148" s="2">
        <v>50</v>
      </c>
      <c r="C148" s="2">
        <v>1</v>
      </c>
      <c r="D148" s="2">
        <v>55</v>
      </c>
      <c r="AI148">
        <v>1.7</v>
      </c>
      <c r="AJ148">
        <v>779.11111111111109</v>
      </c>
      <c r="AK148">
        <v>1.95</v>
      </c>
      <c r="AL148">
        <v>921.375</v>
      </c>
      <c r="AM148">
        <v>1.1000000000000001</v>
      </c>
      <c r="AN148">
        <v>893.5</v>
      </c>
      <c r="AO148">
        <v>1.5833333333333333</v>
      </c>
      <c r="AP148">
        <v>858.43478260869563</v>
      </c>
      <c r="AQ148">
        <v>1.65</v>
      </c>
      <c r="AR148">
        <v>886.5</v>
      </c>
      <c r="AS148">
        <v>2.15</v>
      </c>
      <c r="AT148">
        <v>1116.3333333333333</v>
      </c>
      <c r="AU148">
        <v>2</v>
      </c>
      <c r="AV148">
        <v>937.55555555555554</v>
      </c>
      <c r="AW148">
        <v>1.9333333333333333</v>
      </c>
      <c r="AX148">
        <v>983.73076923076928</v>
      </c>
      <c r="AY148">
        <v>1.7583333333333333</v>
      </c>
      <c r="AZ148">
        <v>924.91836734693879</v>
      </c>
      <c r="BA148">
        <v>1.35</v>
      </c>
      <c r="BB148">
        <v>648.5</v>
      </c>
      <c r="BC148">
        <v>1</v>
      </c>
      <c r="BD148">
        <v>880</v>
      </c>
      <c r="BE148">
        <v>0.7</v>
      </c>
      <c r="BF148">
        <v>838.5</v>
      </c>
      <c r="BG148">
        <v>1.0166666666666666</v>
      </c>
      <c r="BH148">
        <v>761.29411764705878</v>
      </c>
      <c r="BI148">
        <v>1.0166666666666666</v>
      </c>
      <c r="BJ148">
        <v>761.29411764705878</v>
      </c>
      <c r="BK148">
        <v>1.5111111111111111</v>
      </c>
      <c r="BL148">
        <v>882.77272727272725</v>
      </c>
      <c r="BM148">
        <v>1.5111111111111111</v>
      </c>
      <c r="BN148">
        <v>882.77272727272725</v>
      </c>
      <c r="DW148">
        <v>2.4</v>
      </c>
      <c r="DX148">
        <v>1118.2</v>
      </c>
      <c r="DY148">
        <v>4.0999999999999996</v>
      </c>
      <c r="DZ148">
        <v>953.55555555555554</v>
      </c>
      <c r="EA148">
        <v>3.3</v>
      </c>
      <c r="EB148">
        <v>1372</v>
      </c>
      <c r="EC148">
        <v>3.2666666666666666</v>
      </c>
      <c r="ED148">
        <v>1107</v>
      </c>
      <c r="EE148">
        <v>2.5</v>
      </c>
      <c r="EF148">
        <v>1577</v>
      </c>
      <c r="EG148">
        <v>3.7</v>
      </c>
      <c r="EH148">
        <v>1507.8333333333333</v>
      </c>
      <c r="EI148">
        <v>3.1</v>
      </c>
      <c r="EJ148">
        <v>901.28571428571433</v>
      </c>
      <c r="EK148">
        <v>3.1</v>
      </c>
      <c r="EL148">
        <v>1274.3529411764705</v>
      </c>
      <c r="EM148">
        <v>3.1833333333333331</v>
      </c>
      <c r="EN148">
        <v>1186.0277777777778</v>
      </c>
      <c r="EO148">
        <v>2.5</v>
      </c>
      <c r="EP148">
        <v>1115.2</v>
      </c>
      <c r="EQ148">
        <v>2.7</v>
      </c>
      <c r="ER148">
        <v>874.42857142857144</v>
      </c>
      <c r="ES148">
        <v>2.4</v>
      </c>
      <c r="ET148">
        <v>1113.4000000000001</v>
      </c>
      <c r="EU148">
        <v>2.5333333333333332</v>
      </c>
      <c r="EV148">
        <v>1015.5294117647059</v>
      </c>
      <c r="EW148">
        <v>5.3</v>
      </c>
      <c r="EX148">
        <v>1551.2857142857142</v>
      </c>
      <c r="EY148">
        <v>2.9</v>
      </c>
      <c r="EZ148">
        <v>1199.5999999999999</v>
      </c>
      <c r="FA148">
        <v>2.9</v>
      </c>
      <c r="FB148">
        <v>886.71428571428567</v>
      </c>
      <c r="FC148">
        <v>3.7</v>
      </c>
      <c r="FD148">
        <v>1213.8947368421052</v>
      </c>
      <c r="FE148">
        <v>3.1166666666666667</v>
      </c>
      <c r="FF148">
        <v>1120.2222222222222</v>
      </c>
      <c r="FG148">
        <v>3.15</v>
      </c>
      <c r="FH148">
        <v>1153.125</v>
      </c>
      <c r="FI148">
        <v>3.1</v>
      </c>
      <c r="FJ148">
        <v>1402.6666666666667</v>
      </c>
      <c r="FK148">
        <v>2.8</v>
      </c>
      <c r="FL148">
        <v>950.28571428571433</v>
      </c>
      <c r="FM148">
        <v>2</v>
      </c>
      <c r="FN148">
        <v>1042.8</v>
      </c>
      <c r="FO148">
        <v>2.6333333333333333</v>
      </c>
      <c r="FP148">
        <v>1126.7777777777778</v>
      </c>
      <c r="FQ148">
        <v>2.7</v>
      </c>
      <c r="FR148">
        <v>1053.3333333333333</v>
      </c>
      <c r="FS148">
        <v>2.4</v>
      </c>
      <c r="FT148">
        <v>1267.5999999999999</v>
      </c>
      <c r="FU148">
        <v>2.7</v>
      </c>
      <c r="FV148">
        <v>1136.3333333333333</v>
      </c>
      <c r="FW148">
        <v>2.6</v>
      </c>
      <c r="FX148">
        <v>1145.6470588235295</v>
      </c>
      <c r="FY148">
        <v>2.6166666666666667</v>
      </c>
      <c r="FZ148">
        <v>1135.9428571428571</v>
      </c>
      <c r="GA148">
        <v>2.6166666666666667</v>
      </c>
      <c r="GB148">
        <v>1135.9428571428571</v>
      </c>
      <c r="GC148">
        <v>2.9722222222222223</v>
      </c>
      <c r="GD148">
        <v>1147.5046728971963</v>
      </c>
      <c r="GE148">
        <v>2.9722222222222223</v>
      </c>
      <c r="GF148">
        <v>1147.5046728971963</v>
      </c>
      <c r="IO148">
        <v>1.1000000000000001</v>
      </c>
      <c r="IP148">
        <v>863.66666666666663</v>
      </c>
      <c r="IQ148">
        <v>1.5</v>
      </c>
      <c r="IR148">
        <v>1944.5</v>
      </c>
      <c r="IS148">
        <v>2.4</v>
      </c>
      <c r="IT148">
        <v>1446.75</v>
      </c>
      <c r="IU148">
        <v>1.6666666666666667</v>
      </c>
      <c r="IV148">
        <v>1363</v>
      </c>
      <c r="IW148">
        <v>0.6</v>
      </c>
      <c r="IX148">
        <v>1784</v>
      </c>
      <c r="IY148">
        <v>2.6</v>
      </c>
      <c r="IZ148">
        <v>1241.25</v>
      </c>
      <c r="JA148">
        <v>1.8</v>
      </c>
      <c r="JB148">
        <v>1660</v>
      </c>
      <c r="JC148">
        <v>1.6666666666666667</v>
      </c>
      <c r="JD148">
        <v>1466.125</v>
      </c>
      <c r="JE148">
        <v>1.6666666666666667</v>
      </c>
      <c r="JF148">
        <v>1411.5294117647059</v>
      </c>
      <c r="JG148">
        <v>1.4</v>
      </c>
      <c r="JH148">
        <v>962</v>
      </c>
      <c r="JI148">
        <v>0.7</v>
      </c>
      <c r="JJ148">
        <v>2157</v>
      </c>
      <c r="JK148">
        <v>0.6</v>
      </c>
      <c r="JL148">
        <v>1240</v>
      </c>
      <c r="JM148">
        <v>0.9</v>
      </c>
      <c r="JN148">
        <v>1207.5</v>
      </c>
      <c r="JO148">
        <v>0.9</v>
      </c>
      <c r="JP148">
        <v>2106</v>
      </c>
      <c r="JQ148">
        <v>0.9</v>
      </c>
      <c r="JR148">
        <v>1036.5</v>
      </c>
      <c r="JS148">
        <v>0.7</v>
      </c>
      <c r="JT148">
        <v>206.8</v>
      </c>
      <c r="JU148">
        <v>0.83333333333333337</v>
      </c>
      <c r="JV148">
        <v>651.625</v>
      </c>
      <c r="JW148">
        <v>0.8666666666666667</v>
      </c>
      <c r="JX148">
        <v>889.85714285714289</v>
      </c>
      <c r="JY148">
        <v>1.2666666666666666</v>
      </c>
      <c r="JZ148">
        <v>1175.9354838709678</v>
      </c>
      <c r="KA148">
        <v>1.1000000000000001</v>
      </c>
      <c r="KB148">
        <v>807.66666666666663</v>
      </c>
      <c r="KC148">
        <v>1</v>
      </c>
      <c r="KD148">
        <v>2196</v>
      </c>
      <c r="KE148">
        <v>0.7</v>
      </c>
      <c r="KF148">
        <v>476.5</v>
      </c>
      <c r="KG148">
        <v>0.93333333333333335</v>
      </c>
      <c r="KH148">
        <v>928.66666666666663</v>
      </c>
      <c r="KI148">
        <v>0.4</v>
      </c>
      <c r="KJ148">
        <v>1272</v>
      </c>
      <c r="KK148">
        <v>0.5</v>
      </c>
      <c r="KL148">
        <v>648</v>
      </c>
      <c r="KM148">
        <v>0.9</v>
      </c>
      <c r="KN148">
        <v>687</v>
      </c>
      <c r="KO148">
        <v>0.6</v>
      </c>
      <c r="KP148">
        <v>771.5</v>
      </c>
      <c r="KQ148">
        <v>0.76666666666666672</v>
      </c>
      <c r="KR148">
        <v>850.08333333333337</v>
      </c>
      <c r="KS148">
        <v>0.76666666666666672</v>
      </c>
      <c r="KT148">
        <v>850.08333333333337</v>
      </c>
      <c r="KU148">
        <v>1.1000000000000001</v>
      </c>
      <c r="KV148">
        <v>1085</v>
      </c>
      <c r="KW148">
        <v>1.1000000000000001</v>
      </c>
      <c r="KX148">
        <v>1085</v>
      </c>
      <c r="KY148" s="15">
        <f>Tabla2[[#This Row],[ROS_NUM_COR_COD_ROS_TG_NEG]]-Tabla2[[#This Row],[PAS_NUM_COR_COD_ROS_TG_NEG]]</f>
        <v>0</v>
      </c>
      <c r="KZ148" s="15">
        <f>Tabla2[[#This Row],[ROS_DUR_COR_COD_ROS_TG_NEG]]-Tabla2[[#This Row],[PAS_DUR_COR_COD_ROS_TG_NEG]]</f>
        <v>0</v>
      </c>
      <c r="LA148" s="15">
        <f>Tabla2[[#This Row],[ROS_NUM_COR_COD_ROS_TG_NEU]]-Tabla2[[#This Row],[PAS_NUM_COR_COD_ROS_TG_NEU]]</f>
        <v>0</v>
      </c>
      <c r="LB148" s="15">
        <f>Tabla2[[#This Row],[ROS_DUR_COR_COD_ROS_TG_NEU]]-Tabla2[[#This Row],[PAS_DUR_COR_COD_ROS_TG_NEU]]</f>
        <v>0</v>
      </c>
      <c r="LC148" s="15">
        <f>Tabla2[[#This Row],[ROS_NUM_COR_COD_ROS_TG_POS]]-Tabla2[[#This Row],[PAS_NUM_COR_COD_ROS_TG_POS]]</f>
        <v>0</v>
      </c>
      <c r="LD148" s="15">
        <f>Tabla2[[#This Row],[ROS_DUR_COR_COD_ROS_TG_POS]]-Tabla2[[#This Row],[PAS_DUR_COR_COD_ROS_TG_POS]]</f>
        <v>0</v>
      </c>
      <c r="LE148" s="15">
        <f>Tabla2[[#This Row],[ROS_NUM_COR_COD_ROS_TG_TOT]]-Tabla2[[#This Row],[PAS_NUM_COR_COD_ROS_TG_TOT]]</f>
        <v>0</v>
      </c>
      <c r="LF148" s="15">
        <f>Tabla2[[#This Row],[ROS_DUR_COR_COD_ROS_TG_TOT]]-Tabla2[[#This Row],[PAS_DUR_COR_COD_ROS_TG_TOT]]</f>
        <v>0</v>
      </c>
      <c r="LG148" s="15">
        <f>Tabla2[[#This Row],[ROS_NUM_COR_COD_ESC_TG_NEG]]-Tabla2[[#This Row],[PAS_NUM_COR_COD_ESC_TG_NEG]]</f>
        <v>0</v>
      </c>
      <c r="LH148" s="15">
        <f>Tabla2[[#This Row],[ROS_DUR_COR_COD_ESC_TG_NEG]]-Tabla2[[#This Row],[PAS_DUR_COR_COD_ESC_TG_NEG]]</f>
        <v>0</v>
      </c>
      <c r="LI148" s="15">
        <f>Tabla2[[#This Row],[ROS_NUM_COR_COD_ESC_TG_NEU]]-Tabla2[[#This Row],[PAS_NUM_COR_COD_ESC_TG_NEU]]</f>
        <v>0</v>
      </c>
      <c r="LJ148" s="15">
        <f>Tabla2[[#This Row],[ROS_NUM_COR_COD_ESC_TG_NEG]]-Tabla2[[#This Row],[PAS_NUM_COR_COD_ESC_TG_NEG]]</f>
        <v>0</v>
      </c>
      <c r="LK148" s="15">
        <f>Tabla2[[#This Row],[ROS_NUM_COR_COD_ESC_TG_POS]]-Tabla2[[#This Row],[PAS_NUM_COR_COD_ESC_TG_POS]]</f>
        <v>0</v>
      </c>
      <c r="LL148" s="15">
        <f>Tabla2[[#This Row],[ROS_DUR_COR_COD_ESC_TG_POS]]-Tabla2[[#This Row],[PAS_DUR_COR_COD_ESC_TG_POS]]</f>
        <v>0</v>
      </c>
      <c r="LM148" s="15">
        <f>Tabla2[[#This Row],[ROS_NUM_COR_COD_ESC_TG_TOT]]-Tabla2[[#This Row],[PAS_NUM_COR_COD_ESC_TG_TOT]]</f>
        <v>0</v>
      </c>
      <c r="LN148" s="15">
        <f>Tabla2[[#This Row],[ROS_DUR_COR_COD_ESC_TG_TOT]]-Tabla2[[#This Row],[PAS_DUR_COR_COD_ESC_TG_TOT]]</f>
        <v>0</v>
      </c>
      <c r="LO148" s="15">
        <f>Tabla2[[#This Row],[PAS_NUM_COR_COD_ROS_TG_NEG]]-Tabla2[[#This Row],[ESC_NUM_COR_COD_ROS_TG_NEG]]</f>
        <v>0</v>
      </c>
      <c r="LP148" s="15">
        <f>Tabla2[[#This Row],[PAS_DUR_COR_COD_ROS_TG_NEG]]-Tabla2[[#This Row],[ESC_DUR_COR_COD_ROS_TG_NEG]]</f>
        <v>0</v>
      </c>
      <c r="LQ148" s="15">
        <f>Tabla2[[#This Row],[PAS_NUM_COR_COD_ROS_TG_NEU]]-Tabla2[[#This Row],[ESC_NUM_COR_COD_ROS_TG_NEU]]</f>
        <v>0</v>
      </c>
      <c r="LR148" s="15">
        <f>Tabla2[[#This Row],[PAS_DUR_COR_COD_ROS_TG_NEU]]-Tabla2[[#This Row],[ESC_DUR_COR_COD_ROS_TG_NEU]]</f>
        <v>0</v>
      </c>
      <c r="LS148" s="15">
        <f>Tabla2[[#This Row],[PAS_NUM_COR_COD_ROS_TG_POS]]-Tabla2[[#This Row],[ESC_NUM_COR_COD_ROS_TG_POS]]</f>
        <v>0</v>
      </c>
      <c r="LT148" s="15">
        <f>Tabla2[[#This Row],[PAS_DUR_COR_COD_ROS_TG_POS]]-Tabla2[[#This Row],[ESC_DUR_COR_COD_ROS_TG_POS]]</f>
        <v>0</v>
      </c>
      <c r="LU148" s="15">
        <f>Tabla2[[#This Row],[PAS_NUM_COR_COD_ROS_TG_TOT]]-Tabla2[[#This Row],[ESC_NUM_COR_COD_ROS_TG_TOT]]</f>
        <v>0</v>
      </c>
      <c r="LV148" s="15">
        <f>Tabla2[[#This Row],[PAS_DUR_COR_COD_ROS_TG_TOT]]-Tabla2[[#This Row],[ESC_DUR_COR_COD_ROS_TG_TOT]]</f>
        <v>0</v>
      </c>
      <c r="LW148" s="15">
        <f>Tabla2[[#This Row],[PAS_NUM_COR_COD_ESC_TG_NEG]]-Tabla2[[#This Row],[ESC_NUM_COR_COD_ESC_TG_NEG]]</f>
        <v>0</v>
      </c>
      <c r="LX148" s="15">
        <f>Tabla2[[#This Row],[PAS_DUR_COR_COD_ESC_TG_NEG]]-Tabla2[[#This Row],[ESC_DUR_COR_COD_ESC_TG_NEG]]</f>
        <v>0</v>
      </c>
      <c r="LY148" s="15">
        <f>Tabla2[[#This Row],[PAS_NUM_COR_COD_ESC_TG_NEU]]-Tabla2[[#This Row],[ESC_NUM_COR_COD_ESC_TG_NEU]]</f>
        <v>0</v>
      </c>
      <c r="LZ148" s="15">
        <f>Tabla2[[#This Row],[PAS_DUR_COR_COD_ESC_TG_NEU]]-Tabla2[[#This Row],[ESC_DUR_COR_COD_ESC_TG_NEU]]</f>
        <v>0</v>
      </c>
      <c r="MA148" s="15">
        <f>Tabla2[[#This Row],[PAS_NUM_COR_COD_ESC_TG_POS]]-Tabla2[[#This Row],[ESC_NUM_COR_COD_ESC_TG_POS]]</f>
        <v>0</v>
      </c>
      <c r="MB148" s="15">
        <f>Tabla2[[#This Row],[PAS_DUR_COR_COD_ESC_TG_POS]]-Tabla2[[#This Row],[ESC_DUR_COR_COD_ESC_TG_POS]]</f>
        <v>0</v>
      </c>
      <c r="MC148" s="15">
        <f>Tabla2[[#This Row],[PAS_NUM_COR_COD_ESC_TG_TOT]]-Tabla2[[#This Row],[ESC_NUM_COR_COD_ESC_TG_TOT]]</f>
        <v>0</v>
      </c>
      <c r="MD148" s="15">
        <f>Tabla2[[#This Row],[PAS_DUR_COR_COD_ESC_TG_TOT]]-Tabla2[[#This Row],[ESC_DUR_COR_COD_ESC_TG_TOT]]</f>
        <v>0</v>
      </c>
      <c r="ME148" s="42">
        <f>Tabla25[[#This Row],[PAS_NUM_COR_COD_ROS_TG_NEG]]-Tabla25[[#This Row],[PAS_NUM_COR_COD_ESC_TG_NEG]]</f>
        <v>0</v>
      </c>
      <c r="MF148" s="42">
        <f>Tabla25[[#This Row],[PAS_NUM_COR_COD_ROS_TG_NEU]]-Tabla25[[#This Row],[PAS_NUM_COR_COD_ESC_TG_NEU]]</f>
        <v>0</v>
      </c>
      <c r="MG148" s="42">
        <f>Tabla25[[#This Row],[PAS_NUM_COR_COD_ROS_TG_POS]]-Tabla25[[#This Row],[PAS_NUM_COR_COD_ESC_TG_POS]]</f>
        <v>0</v>
      </c>
      <c r="MH148" s="42">
        <f>Tabla25[[#This Row],[PAS_NUM_COR_COD_ROS_TG_TOT]]-Tabla25[[#This Row],[PAS_NUM_COR_COD_ESC_TG_TOT]]</f>
        <v>0</v>
      </c>
      <c r="MI148" s="42">
        <f>Tabla25[[#This Row],[PAS_DUR_COR_COD_ROS_TG_NEG]]-Tabla25[[#This Row],[PAS_DUR_COR_COD_ESC_TG_NEG]]</f>
        <v>0</v>
      </c>
      <c r="MJ148" s="42">
        <f>Tabla25[[#This Row],[PAS_DUR_COR_COD_ROS_TG_NEU]]-Tabla25[[#This Row],[PAS_DUR_COR_COD_ESC_TG_NEU]]</f>
        <v>0</v>
      </c>
      <c r="MK148" s="42">
        <f>Tabla25[[#This Row],[PAS_DUR_COR_COD_ROS_TG_POS]]-Tabla25[[#This Row],[PAS_DUR_COR_COD_ESC_TG_POS]]</f>
        <v>0</v>
      </c>
      <c r="ML148" s="42">
        <f>Tabla25[[#This Row],[PAS_DUR_COR_COD_ROS_TG_TOT]]-Tabla25[[#This Row],[PAS_DUR_COR_COD_ESC_TG_TOT]]</f>
        <v>0</v>
      </c>
      <c r="MM148" s="44">
        <f>Tabla25[[#This Row],[ESC_NUM_COR_COD_ROS_TG_NEG]]-Tabla25[[#This Row],[ESC_NUM_COR_COD_ESC_TG_NEG]]</f>
        <v>0</v>
      </c>
      <c r="MN148" s="44">
        <f>Tabla25[[#This Row],[ESC_NUM_COR_COD_ROS_TG_NEU]]-Tabla25[[#This Row],[ESC_NUM_COR_COD_ESC_TG_NEU]]</f>
        <v>0</v>
      </c>
      <c r="MO148" s="44">
        <f>Tabla25[[#This Row],[ESC_NUM_COR_COD_ROS_TG_POS]]-Tabla25[[#This Row],[ESC_NUM_COR_COD_ESC_TG_POS]]</f>
        <v>0</v>
      </c>
      <c r="MP148" s="44">
        <f>Tabla25[[#This Row],[ESC_NUM_COR_COD_ROS_TG_TOT]]-Tabla25[[#This Row],[ESC_NUM_COR_COD_ESC_TG_TOT]]</f>
        <v>0</v>
      </c>
      <c r="MQ148" s="44">
        <f>Tabla25[[#This Row],[ESC_DUR_COR_COD_ROS_TG_NEG]]-Tabla25[[#This Row],[ESC_DUR_COR_COD_ESC_TG_NEG]]</f>
        <v>0</v>
      </c>
      <c r="MR148" s="44">
        <f>Tabla25[[#This Row],[ESC_DUR_COR_COD_ROS_TG_NEU]]-Tabla25[[#This Row],[ESC_DUR_COR_COD_ESC_TG_NEU]]</f>
        <v>0</v>
      </c>
      <c r="MS148" s="44">
        <f>Tabla25[[#This Row],[ESC_DUR_COR_COD_ROS_TG_POS]]-Tabla25[[#This Row],[ESC_DUR_COR_COD_ESC_TG_POS]]</f>
        <v>0</v>
      </c>
      <c r="MT148" s="44">
        <f>Tabla25[[#This Row],[ESC_DUR_COR_COD_ROS_TG_TOT]]-Tabla25[[#This Row],[ESC_DUR_COR_COD_ESC_TG_TOT]]</f>
        <v>0</v>
      </c>
      <c r="MU148" s="47">
        <f>Tabla25[[#This Row],[ROS_NUM_COR_COD_ROS_TG_NEG]]-Tabla25[[#This Row],[ROS_NUM_COR_COD_ESC_TG_NEG]]</f>
        <v>0</v>
      </c>
      <c r="MV148" s="47">
        <f>Tabla25[[#This Row],[ROS_NUM_COR_COD_ROS_TG_NEU]]-Tabla25[[#This Row],[ROS_NUM_COR_COD_ESC_TG_NEU]]</f>
        <v>0</v>
      </c>
      <c r="MW148" s="47">
        <f>Tabla25[[#This Row],[ROS_NUM_COR_COD_ROS_TG_POS]]-Tabla25[[#This Row],[ROS_NUM_COR_COD_ESC_TG_POS]]</f>
        <v>0</v>
      </c>
      <c r="MX148" s="47">
        <f>Tabla25[[#This Row],[ROS_NUM_COR_COD_ROS_TG_TOT]]-Tabla25[[#This Row],[ROS_NUM_COR_COD_ESC_TG_TOT]]</f>
        <v>0</v>
      </c>
      <c r="MY148" s="47">
        <f>Tabla25[[#This Row],[ROS_DUR_COR_COD_ROS_TG_NEG]]-Tabla25[[#This Row],[ROS_DUR_COR_COD_ESC_TG_NEG]]</f>
        <v>0</v>
      </c>
      <c r="MZ148" s="47">
        <f>Tabla25[[#This Row],[ROS_DUR_COR_COD_ROS_TG_NEU]]-Tabla25[[#This Row],[ROS_DUR_COR_COD_ESC_TG_NEU]]</f>
        <v>0</v>
      </c>
      <c r="NA148" s="47">
        <f>Tabla25[[#This Row],[ROS_DUR_COR_COD_ROS_TG_POS]]-Tabla25[[#This Row],[ROS_DUR_COR_COD_ESC_TG_POS]]</f>
        <v>0</v>
      </c>
      <c r="NB148" s="47">
        <f>Tabla25[[#This Row],[ROS_DUR_COR_COD_ROS_TG_TOT]]-Tabla25[[#This Row],[ROS_DUR_COR_COD_ESC_TG_TOT]]</f>
        <v>0</v>
      </c>
      <c r="OA148" s="15">
        <f>Tabla2[[#This Row],[ROS_1DU_COR_COD_ROS_TG_NEG]]-Tabla2[[#This Row],[PAS_1DU_COR_COD_ROS_TG_NEG]]</f>
        <v>0</v>
      </c>
      <c r="OB148" s="15">
        <f>Tabla2[[#This Row],[ROS_1DU_COR_COD_ROS_TG_NEU]]-Tabla2[[#This Row],[PAS_1DU_COR_COD_ROS_TG_NEU]]</f>
        <v>0</v>
      </c>
      <c r="OC148" s="15">
        <f>Tabla2[[#This Row],[ROS_1DU_COR_COD_ROS_TG_POS]]-Tabla2[[#This Row],[PAS_1DU_COR_COD_ROS_TG_POS]]</f>
        <v>0</v>
      </c>
      <c r="OD148" s="15">
        <f>Tabla2[[#This Row],[ROS_1DU_COR_COD_ROS_TG_TOT]]-Tabla2[[#This Row],[PAS_1DU_COR_COD_ROS_TG_TOT]]</f>
        <v>0</v>
      </c>
      <c r="OE148" s="15">
        <f>Tabla2[[#This Row],[ROS_1DU_COR_COD_ESC_TG_NEG]]-Tabla2[[#This Row],[PAS_1DU_COR_COD_ESC_TG_NEG]]</f>
        <v>0</v>
      </c>
      <c r="OF148" s="15">
        <f>Tabla2[[#This Row],[ROS_1DU_COR_COD_ESC_TG_NEU]]-Tabla2[[#This Row],[PAS_1DU_COR_COD_ESC_TG_NEU]]</f>
        <v>0</v>
      </c>
      <c r="OG148" s="15">
        <f>Tabla2[[#This Row],[ROS_1DU_COR_COD_ESC_TG_POS]]-Tabla2[[#This Row],[PAS_1DU_COR_COD_ESC_TG_POS]]</f>
        <v>0</v>
      </c>
      <c r="OH148" s="15">
        <f>Tabla2[[#This Row],[ROS_1DU_COR_COD_ESC_TG_TOT]]-Tabla2[[#This Row],[PAS_1DU_COR_COD_ESC_TG_TOT]]</f>
        <v>0</v>
      </c>
      <c r="OI148" s="15">
        <f>Tabla2[[#This Row],[PAS_1DU_COR_COD_ROS_TG_NEG]]-Tabla2[[#This Row],[ESC_1DU_COR_COD_ROS_TG_NEG]]</f>
        <v>0</v>
      </c>
      <c r="OJ148" s="15">
        <f>Tabla2[[#This Row],[PAS_1DU_COR_COD_ROS_TG_NEU]]-Tabla2[[#This Row],[ESC_1DU_COR_COD_ROS_TG_NEU]]</f>
        <v>0</v>
      </c>
      <c r="OK148" s="15">
        <f>Tabla2[[#This Row],[PAS_1DU_COR_COD_ROS_TG_POS]]-Tabla2[[#This Row],[ESC_1DU_COR_COD_ROS_TG_POS]]</f>
        <v>0</v>
      </c>
      <c r="OL148" s="15">
        <f>Tabla2[[#This Row],[PAS_1DU_COR_COD_ROS_TG_TOT]]-Tabla2[[#This Row],[ESC_1DU_COR_COD_ROS_TG_TOT]]</f>
        <v>0</v>
      </c>
      <c r="OM148" s="15">
        <f>Tabla2[[#This Row],[PAS_1DU_COR_COD_ESC_TG_NEG]]-Tabla2[[#This Row],[ESC_1DU_COR_COD_ESC_TG_NEG]]</f>
        <v>0</v>
      </c>
      <c r="ON148" s="15">
        <f>Tabla2[[#This Row],[PAS_1DU_COR_COD_ESC_TG_NEU]]-Tabla2[[#This Row],[ESC_1DU_COR_COD_ESC_TG_NEU]]</f>
        <v>0</v>
      </c>
      <c r="OO148" s="15">
        <f>Tabla2[[#This Row],[PAS_1DU_COR_COD_ESC_TG_POS]]-Tabla2[[#This Row],[ESC_1DU_COR_COD_ESC_TG_POS]]</f>
        <v>0</v>
      </c>
      <c r="OP148" s="15">
        <f>Tabla2[[#This Row],[PAS_1DU_COR_COD_ESC_TG_TOT]]-Tabla2[[#This Row],[ESC_1DU_COR_COD_ESC_TG_TOT]]</f>
        <v>0</v>
      </c>
      <c r="OQ148" s="61">
        <v>0</v>
      </c>
      <c r="OR148" s="62">
        <v>0</v>
      </c>
      <c r="OS148" s="62">
        <v>0</v>
      </c>
      <c r="OT148" s="62">
        <v>0</v>
      </c>
      <c r="OU148" s="62">
        <v>0</v>
      </c>
      <c r="OV148" s="62">
        <v>0</v>
      </c>
      <c r="OW148" s="62">
        <v>0</v>
      </c>
      <c r="OX148" s="62">
        <v>0</v>
      </c>
      <c r="OY148" s="62">
        <v>0</v>
      </c>
      <c r="OZ148" s="62">
        <v>0</v>
      </c>
      <c r="PA148" s="62">
        <v>0</v>
      </c>
      <c r="PB148" s="62">
        <v>0</v>
      </c>
    </row>
    <row r="149" spans="1:418" x14ac:dyDescent="0.3">
      <c r="A149" s="2" t="s">
        <v>147</v>
      </c>
      <c r="B149" s="2">
        <v>50</v>
      </c>
      <c r="C149" s="2">
        <v>1</v>
      </c>
      <c r="D149" s="2">
        <v>57</v>
      </c>
      <c r="E149">
        <v>3.6842105263157894</v>
      </c>
      <c r="F149">
        <v>1029.9411764705883</v>
      </c>
      <c r="G149">
        <v>2.9</v>
      </c>
      <c r="H149">
        <v>809.89473684210532</v>
      </c>
      <c r="I149">
        <v>3.45</v>
      </c>
      <c r="J149">
        <v>954.11111111111109</v>
      </c>
      <c r="K149">
        <v>3.3389830508474576</v>
      </c>
      <c r="L149">
        <v>927.24074074074076</v>
      </c>
      <c r="M149">
        <v>3.5263157894736841</v>
      </c>
      <c r="N149">
        <v>921.38888888888891</v>
      </c>
      <c r="O149">
        <v>4.1500000000000004</v>
      </c>
      <c r="P149">
        <v>1138.6111111111111</v>
      </c>
      <c r="Q149">
        <v>3.75</v>
      </c>
      <c r="R149">
        <v>976.21052631578948</v>
      </c>
      <c r="S149">
        <v>3.8135593220338984</v>
      </c>
      <c r="T149">
        <v>1011.4181818181818</v>
      </c>
      <c r="U149">
        <v>3.5762711864406778</v>
      </c>
      <c r="V149">
        <v>969.71559633027528</v>
      </c>
      <c r="W149">
        <v>2.3157894736842106</v>
      </c>
      <c r="X149">
        <v>553.66666666666663</v>
      </c>
      <c r="Y149">
        <v>2.15</v>
      </c>
      <c r="Z149">
        <v>538.31578947368416</v>
      </c>
      <c r="AA149">
        <v>1.55</v>
      </c>
      <c r="AB149">
        <v>506.875</v>
      </c>
      <c r="AC149">
        <v>2</v>
      </c>
      <c r="AD149">
        <v>534.03773584905662</v>
      </c>
      <c r="AE149">
        <v>2</v>
      </c>
      <c r="AF149">
        <v>534.03773584905662</v>
      </c>
      <c r="AG149">
        <v>3.0508474576271185</v>
      </c>
      <c r="AH149">
        <v>827.17901234567898</v>
      </c>
      <c r="AI149">
        <v>4</v>
      </c>
      <c r="AJ149">
        <v>717</v>
      </c>
      <c r="AO149">
        <v>4</v>
      </c>
      <c r="AP149">
        <v>717</v>
      </c>
      <c r="AQ149">
        <v>6</v>
      </c>
      <c r="AR149">
        <v>1383</v>
      </c>
      <c r="AW149">
        <v>6</v>
      </c>
      <c r="AX149">
        <v>1383</v>
      </c>
      <c r="AY149">
        <v>5</v>
      </c>
      <c r="AZ149">
        <v>1050</v>
      </c>
      <c r="BA149">
        <v>5</v>
      </c>
      <c r="BB149">
        <v>1607</v>
      </c>
      <c r="BG149">
        <v>5</v>
      </c>
      <c r="BH149">
        <v>1607</v>
      </c>
      <c r="BI149">
        <v>5</v>
      </c>
      <c r="BJ149">
        <v>1607</v>
      </c>
      <c r="BK149">
        <v>5</v>
      </c>
      <c r="BL149">
        <v>1235.6666666666667</v>
      </c>
      <c r="BM149">
        <v>3.0833333333333335</v>
      </c>
      <c r="BN149">
        <v>834.60606060606062</v>
      </c>
      <c r="BO149">
        <v>4.7</v>
      </c>
      <c r="BP149">
        <v>1273.4000000000001</v>
      </c>
      <c r="BQ149">
        <v>3.875</v>
      </c>
      <c r="BR149">
        <v>1169.5714285714287</v>
      </c>
      <c r="BS149">
        <v>4.5</v>
      </c>
      <c r="BT149">
        <v>1370.125</v>
      </c>
      <c r="BU149">
        <v>4.384615384615385</v>
      </c>
      <c r="BV149">
        <v>1275.28</v>
      </c>
      <c r="BW149">
        <v>4.2</v>
      </c>
      <c r="BX149">
        <v>1083.9000000000001</v>
      </c>
      <c r="BY149">
        <v>5.625</v>
      </c>
      <c r="BZ149">
        <v>1687.625</v>
      </c>
      <c r="CA149">
        <v>4.9000000000000004</v>
      </c>
      <c r="CB149">
        <v>1217.7</v>
      </c>
      <c r="CC149">
        <v>4.8571428571428568</v>
      </c>
      <c r="CD149">
        <v>1304.1785714285713</v>
      </c>
      <c r="CE149">
        <v>4.6296296296296298</v>
      </c>
      <c r="CF149">
        <v>1290.5471698113208</v>
      </c>
      <c r="CG149">
        <v>3.2</v>
      </c>
      <c r="CH149">
        <v>784</v>
      </c>
      <c r="CI149">
        <v>3.75</v>
      </c>
      <c r="CJ149">
        <v>1098.25</v>
      </c>
      <c r="CK149">
        <v>2.625</v>
      </c>
      <c r="CL149">
        <v>639.625</v>
      </c>
      <c r="CM149">
        <v>3.1923076923076925</v>
      </c>
      <c r="CN149">
        <v>838.36</v>
      </c>
      <c r="CO149">
        <v>3.2</v>
      </c>
      <c r="CP149">
        <v>869.7</v>
      </c>
      <c r="CQ149">
        <v>1.875</v>
      </c>
      <c r="CR149">
        <v>468</v>
      </c>
      <c r="CS149">
        <v>2.6</v>
      </c>
      <c r="CT149">
        <v>885.75</v>
      </c>
      <c r="CU149">
        <v>2.6071428571428572</v>
      </c>
      <c r="CV149">
        <v>762.36</v>
      </c>
      <c r="CW149">
        <v>2.8888888888888888</v>
      </c>
      <c r="CX149">
        <v>800.36</v>
      </c>
      <c r="CY149">
        <v>3.7592592592592591</v>
      </c>
      <c r="CZ149">
        <v>1052.5922330097087</v>
      </c>
      <c r="DA149">
        <v>3.3</v>
      </c>
      <c r="DB149">
        <v>836.5</v>
      </c>
      <c r="DC149">
        <v>3.125</v>
      </c>
      <c r="DD149">
        <v>842.125</v>
      </c>
      <c r="DE149">
        <v>3.125</v>
      </c>
      <c r="DF149">
        <v>809.25</v>
      </c>
      <c r="DG149">
        <v>3.1923076923076925</v>
      </c>
      <c r="DH149">
        <v>829.84615384615381</v>
      </c>
      <c r="DI149">
        <v>3.4</v>
      </c>
      <c r="DJ149">
        <v>790.3</v>
      </c>
      <c r="DK149">
        <v>2.625</v>
      </c>
      <c r="DL149">
        <v>695.875</v>
      </c>
      <c r="DM149">
        <v>3.4</v>
      </c>
      <c r="DN149">
        <v>1015.5</v>
      </c>
      <c r="DO149">
        <v>3.1785714285714284</v>
      </c>
      <c r="DP149">
        <v>843.75</v>
      </c>
      <c r="DQ149">
        <v>3.1851851851851851</v>
      </c>
      <c r="DR149">
        <v>837.05555555555554</v>
      </c>
      <c r="DS149">
        <v>3.1851851851851851</v>
      </c>
      <c r="DT149">
        <v>837.05555555555554</v>
      </c>
      <c r="DU149">
        <v>3.5679012345679011</v>
      </c>
      <c r="DV149">
        <v>978.4585987261147</v>
      </c>
      <c r="DY149">
        <v>5.5</v>
      </c>
      <c r="DZ149">
        <v>1367</v>
      </c>
      <c r="EA149">
        <v>2</v>
      </c>
      <c r="EB149">
        <v>459.5</v>
      </c>
      <c r="EC149">
        <v>3.75</v>
      </c>
      <c r="ED149">
        <v>913.25</v>
      </c>
      <c r="EG149">
        <v>3.5</v>
      </c>
      <c r="EH149">
        <v>818.5</v>
      </c>
      <c r="EK149">
        <v>3.5</v>
      </c>
      <c r="EL149">
        <v>818.5</v>
      </c>
      <c r="EM149">
        <v>3.6666666666666665</v>
      </c>
      <c r="EN149">
        <v>881.66666666666663</v>
      </c>
      <c r="EQ149">
        <v>1.5</v>
      </c>
      <c r="ER149">
        <v>349.5</v>
      </c>
      <c r="ES149">
        <v>4</v>
      </c>
      <c r="ET149">
        <v>848</v>
      </c>
      <c r="EU149">
        <v>2.75</v>
      </c>
      <c r="EV149">
        <v>598.75</v>
      </c>
      <c r="EY149">
        <v>4.5</v>
      </c>
      <c r="EZ149">
        <v>1134</v>
      </c>
      <c r="FC149">
        <v>4.5</v>
      </c>
      <c r="FD149">
        <v>1134</v>
      </c>
      <c r="FE149">
        <v>3.3333333333333335</v>
      </c>
      <c r="FF149">
        <v>777.16666666666663</v>
      </c>
      <c r="FG149">
        <v>3.5</v>
      </c>
      <c r="FH149">
        <v>829.41666666666663</v>
      </c>
      <c r="FK149">
        <v>4</v>
      </c>
      <c r="FL149">
        <v>883.5</v>
      </c>
      <c r="FM149">
        <v>5</v>
      </c>
      <c r="FN149">
        <v>925</v>
      </c>
      <c r="FO149">
        <v>4.5</v>
      </c>
      <c r="FP149">
        <v>904.25</v>
      </c>
      <c r="FS149">
        <v>3</v>
      </c>
      <c r="FT149">
        <v>814.5</v>
      </c>
      <c r="FW149">
        <v>3</v>
      </c>
      <c r="FX149">
        <v>814.5</v>
      </c>
      <c r="FY149">
        <v>4</v>
      </c>
      <c r="FZ149">
        <v>874.33333333333337</v>
      </c>
      <c r="GA149">
        <v>4</v>
      </c>
      <c r="GB149">
        <v>874.33333333333337</v>
      </c>
      <c r="GC149">
        <v>3.6666666666666665</v>
      </c>
      <c r="GD149">
        <v>844.38888888888891</v>
      </c>
      <c r="GE149">
        <v>3.5777777777777779</v>
      </c>
      <c r="GF149">
        <v>964.66857142857145</v>
      </c>
      <c r="GG149">
        <v>2</v>
      </c>
      <c r="GH149">
        <v>832</v>
      </c>
      <c r="GI149">
        <v>2.9</v>
      </c>
      <c r="GJ149">
        <v>1217.6666666666667</v>
      </c>
      <c r="GK149">
        <v>2.2000000000000002</v>
      </c>
      <c r="GL149">
        <v>959</v>
      </c>
      <c r="GM149">
        <v>2.4347826086956523</v>
      </c>
      <c r="GN149">
        <v>1024.5</v>
      </c>
      <c r="GO149">
        <v>2.3333333333333335</v>
      </c>
      <c r="GP149">
        <v>567.20000000000005</v>
      </c>
      <c r="GQ149">
        <v>3.25</v>
      </c>
      <c r="GR149">
        <v>1143</v>
      </c>
      <c r="GS149">
        <v>3</v>
      </c>
      <c r="GT149">
        <v>903.28571428571433</v>
      </c>
      <c r="GU149">
        <v>2.9130434782608696</v>
      </c>
      <c r="GV149">
        <v>889.83333333333337</v>
      </c>
      <c r="GW149">
        <v>2.6739130434782608</v>
      </c>
      <c r="GX149">
        <v>948.75</v>
      </c>
      <c r="GY149">
        <v>1.5</v>
      </c>
      <c r="GZ149">
        <v>428</v>
      </c>
      <c r="HA149">
        <v>2.8</v>
      </c>
      <c r="HB149">
        <v>947.28571428571433</v>
      </c>
      <c r="HC149">
        <v>3.6</v>
      </c>
      <c r="HD149">
        <v>835.4</v>
      </c>
      <c r="HE149">
        <v>2.5217391304347827</v>
      </c>
      <c r="HF149">
        <v>743.11111111111109</v>
      </c>
      <c r="HG149">
        <v>3.5</v>
      </c>
      <c r="HH149">
        <v>886</v>
      </c>
      <c r="HI149">
        <v>1.75</v>
      </c>
      <c r="HJ149">
        <v>830.25</v>
      </c>
      <c r="HK149">
        <v>2.8888888888888888</v>
      </c>
      <c r="HL149">
        <v>975.85714285714289</v>
      </c>
      <c r="HM149">
        <v>2.652173913043478</v>
      </c>
      <c r="HN149">
        <v>911.375</v>
      </c>
      <c r="HO149">
        <v>2.5869565217391304</v>
      </c>
      <c r="HP149">
        <v>822.29411764705878</v>
      </c>
      <c r="HQ149">
        <v>2.6304347826086958</v>
      </c>
      <c r="HR149">
        <v>883.60606060606062</v>
      </c>
      <c r="HS149">
        <v>1</v>
      </c>
      <c r="HT149">
        <v>197.66666666666666</v>
      </c>
      <c r="HU149">
        <v>0.8</v>
      </c>
      <c r="HV149">
        <v>380.4</v>
      </c>
      <c r="HW149">
        <v>1.6</v>
      </c>
      <c r="HX149">
        <v>468.66666666666669</v>
      </c>
      <c r="HY149">
        <v>1.0434782608695652</v>
      </c>
      <c r="HZ149">
        <v>321</v>
      </c>
      <c r="IA149">
        <v>1.5</v>
      </c>
      <c r="IB149">
        <v>639.66666666666663</v>
      </c>
      <c r="IC149">
        <v>1.25</v>
      </c>
      <c r="ID149">
        <v>465.4</v>
      </c>
      <c r="IE149">
        <v>1.7777777777777777</v>
      </c>
      <c r="IF149">
        <v>831.8</v>
      </c>
      <c r="IG149">
        <v>1.5217391304347827</v>
      </c>
      <c r="IH149">
        <v>646.53846153846155</v>
      </c>
      <c r="II149">
        <v>1.2826086956521738</v>
      </c>
      <c r="IJ149">
        <v>477.74074074074076</v>
      </c>
      <c r="IK149">
        <v>1.2826086956521738</v>
      </c>
      <c r="IL149">
        <v>477.74074074074076</v>
      </c>
      <c r="IM149">
        <v>2.181159420289855</v>
      </c>
      <c r="IN149">
        <v>765.77419354838707</v>
      </c>
      <c r="IO149">
        <v>1</v>
      </c>
      <c r="IP149">
        <v>359</v>
      </c>
      <c r="IS149">
        <v>1.2</v>
      </c>
      <c r="IT149">
        <v>1706</v>
      </c>
      <c r="IU149">
        <v>1.1428571428571428</v>
      </c>
      <c r="IV149">
        <v>1032.5</v>
      </c>
      <c r="IW149">
        <v>0</v>
      </c>
      <c r="IY149">
        <v>3</v>
      </c>
      <c r="IZ149">
        <v>580.5</v>
      </c>
      <c r="JA149">
        <v>5</v>
      </c>
      <c r="JB149">
        <v>717</v>
      </c>
      <c r="JC149">
        <v>1.5714285714285714</v>
      </c>
      <c r="JD149">
        <v>626</v>
      </c>
      <c r="JE149">
        <v>1.3571428571428572</v>
      </c>
      <c r="JF149">
        <v>788.6</v>
      </c>
      <c r="JG149">
        <v>3.5</v>
      </c>
      <c r="JH149">
        <v>920</v>
      </c>
      <c r="JK149">
        <v>0.2</v>
      </c>
      <c r="JL149">
        <v>117</v>
      </c>
      <c r="JM149">
        <v>1.1428571428571428</v>
      </c>
      <c r="JN149">
        <v>652.33333333333337</v>
      </c>
      <c r="JO149">
        <v>1.25</v>
      </c>
      <c r="JP149">
        <v>1288</v>
      </c>
      <c r="JQ149">
        <v>2.5</v>
      </c>
      <c r="JR149">
        <v>878</v>
      </c>
      <c r="JS149">
        <v>5</v>
      </c>
      <c r="JT149">
        <v>854</v>
      </c>
      <c r="JU149">
        <v>2.1428571428571428</v>
      </c>
      <c r="JV149">
        <v>1006.6666666666666</v>
      </c>
      <c r="JW149">
        <v>1.6428571428571428</v>
      </c>
      <c r="JX149">
        <v>829.5</v>
      </c>
      <c r="JY149">
        <v>1.5</v>
      </c>
      <c r="JZ149">
        <v>810.90909090909088</v>
      </c>
      <c r="KA149">
        <v>1.5</v>
      </c>
      <c r="KB149">
        <v>315</v>
      </c>
      <c r="KE149">
        <v>1</v>
      </c>
      <c r="KF149">
        <v>303.66666666666669</v>
      </c>
      <c r="KG149">
        <v>1.1428571428571428</v>
      </c>
      <c r="KH149">
        <v>306.5</v>
      </c>
      <c r="KI149">
        <v>0.25</v>
      </c>
      <c r="KJ149">
        <v>184</v>
      </c>
      <c r="KK149">
        <v>0.5</v>
      </c>
      <c r="KL149">
        <v>91</v>
      </c>
      <c r="KM149">
        <v>2</v>
      </c>
      <c r="KN149">
        <v>499</v>
      </c>
      <c r="KO149">
        <v>0.5714285714285714</v>
      </c>
      <c r="KP149">
        <v>258</v>
      </c>
      <c r="KQ149">
        <v>0.8571428571428571</v>
      </c>
      <c r="KR149">
        <v>285.71428571428572</v>
      </c>
      <c r="KS149">
        <v>0.8571428571428571</v>
      </c>
      <c r="KT149">
        <v>285.71428571428572</v>
      </c>
      <c r="KU149">
        <v>1.2857142857142858</v>
      </c>
      <c r="KV149">
        <v>606.66666666666663</v>
      </c>
      <c r="KW149">
        <v>1.9722222222222223</v>
      </c>
      <c r="KX149">
        <v>739.97297297297303</v>
      </c>
      <c r="KY149" s="15">
        <f>Tabla2[[#This Row],[ROS_NUM_COR_COD_ROS_TG_NEG]]-Tabla2[[#This Row],[PAS_NUM_COR_COD_ROS_TG_NEG]]</f>
        <v>-2.631578947368407E-2</v>
      </c>
      <c r="KZ149" s="15">
        <f>Tabla2[[#This Row],[ROS_DUR_COR_COD_ROS_TG_NEG]]-Tabla2[[#This Row],[PAS_DUR_COR_COD_ROS_TG_NEG]]</f>
        <v>-35.388888888888914</v>
      </c>
      <c r="LA149" s="15">
        <f>Tabla2[[#This Row],[ROS_NUM_COR_COD_ROS_TG_NEU]]-Tabla2[[#This Row],[PAS_NUM_COR_COD_ROS_TG_NEU]]</f>
        <v>-2.4000000000000004</v>
      </c>
      <c r="LB149" s="15">
        <f>Tabla2[[#This Row],[ROS_DUR_COR_COD_ROS_TG_NEU]]-Tabla2[[#This Row],[PAS_DUR_COR_COD_ROS_TG_NEU]]</f>
        <v>-308.36111111111109</v>
      </c>
      <c r="LC149" s="15">
        <f>Tabla2[[#This Row],[ROS_NUM_COR_COD_ROS_TG_POS]]-Tabla2[[#This Row],[PAS_NUM_COR_COD_ROS_TG_POS]]</f>
        <v>-0.86111111111111116</v>
      </c>
      <c r="LD149" s="15">
        <f>Tabla2[[#This Row],[ROS_DUR_COR_COD_ROS_TG_POS]]-Tabla2[[#This Row],[PAS_DUR_COR_COD_ROS_TG_POS]]</f>
        <v>-0.35338345864659004</v>
      </c>
      <c r="LE149" s="15">
        <f>Tabla2[[#This Row],[ROS_NUM_COR_COD_ROS_TG_TOT]]-Tabla2[[#This Row],[PAS_NUM_COR_COD_ROS_TG_TOT]]</f>
        <v>-1.1613854089904203</v>
      </c>
      <c r="LF149" s="15">
        <f>Tabla2[[#This Row],[ROS_DUR_COR_COD_ROS_TG_TOT]]-Tabla2[[#This Row],[PAS_DUR_COR_COD_ROS_TG_TOT]]</f>
        <v>-100.04318181818178</v>
      </c>
      <c r="LG149" s="15">
        <f>Tabla2[[#This Row],[ROS_NUM_COR_COD_ESC_TG_NEG]]-Tabla2[[#This Row],[PAS_NUM_COR_COD_ESC_TG_NEG]]</f>
        <v>-1.3508771929824559</v>
      </c>
      <c r="LH149" s="15">
        <f>Tabla2[[#This Row],[ROS_DUR_COR_COD_ESC_TG_NEG]]-Tabla2[[#This Row],[PAS_DUR_COR_COD_ESC_TG_NEG]]</f>
        <v>-462.74117647058824</v>
      </c>
      <c r="LI149" s="15">
        <f>Tabla2[[#This Row],[ROS_NUM_COR_COD_ESC_TG_NEU]]-Tabla2[[#This Row],[PAS_NUM_COR_COD_ESC_TG_NEU]]</f>
        <v>0.35000000000000009</v>
      </c>
      <c r="LJ149" s="15">
        <f>Tabla2[[#This Row],[ROS_NUM_COR_COD_ESC_TG_NEG]]-Tabla2[[#This Row],[PAS_NUM_COR_COD_ESC_TG_NEG]]</f>
        <v>-1.3508771929824559</v>
      </c>
      <c r="LK149" s="15">
        <f>Tabla2[[#This Row],[ROS_NUM_COR_COD_ESC_TG_POS]]-Tabla2[[#This Row],[PAS_NUM_COR_COD_ESC_TG_POS]]</f>
        <v>-0.45000000000000018</v>
      </c>
      <c r="LL149" s="15">
        <f>Tabla2[[#This Row],[ROS_DUR_COR_COD_ESC_TG_POS]]-Tabla2[[#This Row],[PAS_DUR_COR_COD_ESC_TG_POS]]</f>
        <v>-50.825396825396751</v>
      </c>
      <c r="LM149" s="15">
        <f>Tabla2[[#This Row],[ROS_NUM_COR_COD_ESC_TG_TOT]]-Tabla2[[#This Row],[PAS_NUM_COR_COD_ESC_TG_TOT]]</f>
        <v>-0.42593957258658799</v>
      </c>
      <c r="LN149" s="15">
        <f>Tabla2[[#This Row],[ROS_DUR_COR_COD_ESC_TG_TOT]]-Tabla2[[#This Row],[PAS_DUR_COR_COD_ESC_TG_TOT]]</f>
        <v>-37.407407407407391</v>
      </c>
      <c r="LO149" s="15">
        <f>Tabla2[[#This Row],[PAS_NUM_COR_COD_ROS_TG_NEG]]-Tabla2[[#This Row],[ESC_NUM_COR_COD_ROS_TG_NEG]]</f>
        <v>0.32631578947368389</v>
      </c>
      <c r="LP149" s="15">
        <f>Tabla2[[#This Row],[PAS_DUR_COR_COD_ROS_TG_NEG]]-Tabla2[[#This Row],[ESC_DUR_COR_COD_ROS_TG_NEG]]</f>
        <v>51.688888888888869</v>
      </c>
      <c r="LQ149" s="15">
        <f>Tabla2[[#This Row],[PAS_NUM_COR_COD_ROS_TG_NEU]]-Tabla2[[#This Row],[ESC_NUM_COR_COD_ROS_TG_NEU]]</f>
        <v>2.2750000000000004</v>
      </c>
      <c r="LR149" s="15">
        <f>Tabla2[[#This Row],[PAS_DUR_COR_COD_ROS_TG_NEU]]-Tabla2[[#This Row],[ESC_DUR_COR_COD_ROS_TG_NEU]]</f>
        <v>670.61111111111109</v>
      </c>
      <c r="LS149" s="15">
        <f>Tabla2[[#This Row],[PAS_NUM_COR_COD_ROS_TG_POS]]-Tabla2[[#This Row],[ESC_NUM_COR_COD_ROS_TG_POS]]</f>
        <v>1.1499999999999999</v>
      </c>
      <c r="LT149" s="15">
        <f>Tabla2[[#This Row],[PAS_DUR_COR_COD_ROS_TG_POS]]-Tabla2[[#This Row],[ESC_DUR_COR_COD_ROS_TG_POS]]</f>
        <v>90.46052631578948</v>
      </c>
      <c r="LU149" s="15">
        <f>Tabla2[[#This Row],[PAS_NUM_COR_COD_ROS_TG_TOT]]-Tabla2[[#This Row],[ESC_NUM_COR_COD_ROS_TG_TOT]]</f>
        <v>1.2064164648910412</v>
      </c>
      <c r="LV149" s="15">
        <f>Tabla2[[#This Row],[PAS_DUR_COR_COD_ROS_TG_TOT]]-Tabla2[[#This Row],[ESC_DUR_COR_COD_ROS_TG_TOT]]</f>
        <v>249.05818181818177</v>
      </c>
      <c r="LW149" s="15">
        <f>Tabla2[[#This Row],[PAS_NUM_COR_COD_ESC_TG_NEG]]-Tabla2[[#This Row],[ESC_NUM_COR_COD_ESC_TG_NEG]]</f>
        <v>-0.5157894736842108</v>
      </c>
      <c r="LX149" s="15">
        <f>Tabla2[[#This Row],[PAS_DUR_COR_COD_ESC_TG_NEG]]-Tabla2[[#This Row],[ESC_DUR_COR_COD_ESC_TG_NEG]]</f>
        <v>-53.958823529411802</v>
      </c>
      <c r="LY149" s="15">
        <f>Tabla2[[#This Row],[PAS_NUM_COR_COD_ESC_TG_NEU]]-Tabla2[[#This Row],[ESC_NUM_COR_COD_ESC_TG_NEU]]</f>
        <v>-2.7250000000000001</v>
      </c>
      <c r="LZ149" s="15">
        <f>Tabla2[[#This Row],[PAS_DUR_COR_COD_ESC_TG_NEU]]-Tabla2[[#This Row],[ESC_DUR_COR_COD_ESC_TG_NEU]]</f>
        <v>-877.73026315789468</v>
      </c>
      <c r="MA149" s="15">
        <f>Tabla2[[#This Row],[PAS_NUM_COR_COD_ESC_TG_POS]]-Tabla2[[#This Row],[ESC_NUM_COR_COD_ESC_TG_POS]]</f>
        <v>-1.4500000000000002</v>
      </c>
      <c r="MB149" s="15">
        <f>Tabla2[[#This Row],[PAS_DUR_COR_COD_ESC_TG_POS]]-Tabla2[[#This Row],[ESC_DUR_COR_COD_ESC_TG_POS]]</f>
        <v>-263.58888888888896</v>
      </c>
      <c r="MC149" s="15">
        <f>Tabla2[[#This Row],[PAS_NUM_COR_COD_ESC_TG_TOT]]-Tabla2[[#This Row],[ESC_NUM_COR_COD_ESC_TG_TOT]]</f>
        <v>-1.5181598062953992</v>
      </c>
      <c r="MD149" s="15">
        <f>Tabla2[[#This Row],[PAS_DUR_COR_COD_ESC_TG_TOT]]-Tabla2[[#This Row],[ESC_DUR_COR_COD_ESC_TG_TOT]]</f>
        <v>-376.93783068783057</v>
      </c>
      <c r="ME149" s="42">
        <f>Tabla25[[#This Row],[PAS_NUM_COR_COD_ROS_TG_NEG]]-Tabla25[[#This Row],[PAS_NUM_COR_COD_ESC_TG_NEG]]</f>
        <v>-0.15789473684210531</v>
      </c>
      <c r="MF149" s="42">
        <f>Tabla25[[#This Row],[PAS_NUM_COR_COD_ROS_TG_NEU]]-Tabla25[[#This Row],[PAS_NUM_COR_COD_ESC_TG_NEU]]</f>
        <v>1.2500000000000004</v>
      </c>
      <c r="MG149" s="42">
        <f>Tabla25[[#This Row],[PAS_NUM_COR_COD_ROS_TG_POS]]-Tabla25[[#This Row],[PAS_NUM_COR_COD_ESC_TG_POS]]</f>
        <v>0.29999999999999982</v>
      </c>
      <c r="MH149" s="42">
        <f>Tabla25[[#This Row],[PAS_NUM_COR_COD_ROS_TG_TOT]]-Tabla25[[#This Row],[PAS_NUM_COR_COD_ESC_TG_TOT]]</f>
        <v>0.47457627118644075</v>
      </c>
      <c r="MI149" s="42">
        <f>Tabla25[[#This Row],[PAS_DUR_COR_COD_ROS_TG_NEG]]-Tabla25[[#This Row],[PAS_DUR_COR_COD_ESC_TG_NEG]]</f>
        <v>-108.55228758169937</v>
      </c>
      <c r="MJ149" s="42">
        <f>Tabla25[[#This Row],[PAS_DUR_COR_COD_ROS_TG_NEU]]-Tabla25[[#This Row],[PAS_DUR_COR_COD_ESC_TG_NEU]]</f>
        <v>328.71637426900577</v>
      </c>
      <c r="MK149" s="42">
        <f>Tabla25[[#This Row],[PAS_DUR_COR_COD_ROS_TG_POS]]-Tabla25[[#This Row],[PAS_DUR_COR_COD_ESC_TG_POS]]</f>
        <v>22.099415204678394</v>
      </c>
      <c r="ML149" s="42">
        <f>Tabla25[[#This Row],[PAS_DUR_COR_COD_ROS_TG_TOT]]-Tabla25[[#This Row],[PAS_DUR_COR_COD_ESC_TG_TOT]]</f>
        <v>84.177441077441017</v>
      </c>
      <c r="MM149" s="44">
        <f>Tabla25[[#This Row],[ESC_NUM_COR_COD_ROS_TG_NEG]]-Tabla25[[#This Row],[ESC_NUM_COR_COD_ESC_TG_NEG]]</f>
        <v>-1</v>
      </c>
      <c r="MN149" s="44">
        <f>Tabla25[[#This Row],[ESC_NUM_COR_COD_ROS_TG_NEU]]-Tabla25[[#This Row],[ESC_NUM_COR_COD_ESC_TG_NEU]]</f>
        <v>-3.75</v>
      </c>
      <c r="MO149" s="44">
        <f>Tabla25[[#This Row],[ESC_NUM_COR_COD_ROS_TG_POS]]-Tabla25[[#This Row],[ESC_NUM_COR_COD_ESC_TG_POS]]</f>
        <v>-2.3000000000000003</v>
      </c>
      <c r="MP149" s="44">
        <f>Tabla25[[#This Row],[ESC_NUM_COR_COD_ROS_TG_TOT]]-Tabla25[[#This Row],[ESC_NUM_COR_COD_ESC_TG_TOT]]</f>
        <v>-2.2499999999999996</v>
      </c>
      <c r="MQ149" s="44">
        <f>Tabla25[[#This Row],[ESC_DUR_COR_COD_ROS_TG_NEG]]-Tabla25[[#This Row],[ESC_DUR_COR_COD_ESC_TG_NEG]]</f>
        <v>-214.20000000000005</v>
      </c>
      <c r="MR149" s="44">
        <f>Tabla25[[#This Row],[ESC_DUR_COR_COD_ROS_TG_NEU]]-Tabla25[[#This Row],[ESC_DUR_COR_COD_ESC_TG_NEU]]</f>
        <v>-1219.625</v>
      </c>
      <c r="MS149" s="44">
        <f>Tabla25[[#This Row],[ESC_DUR_COR_COD_ROS_TG_POS]]-Tabla25[[#This Row],[ESC_DUR_COR_COD_ESC_TG_POS]]</f>
        <v>-331.95000000000005</v>
      </c>
      <c r="MT149" s="44">
        <f>Tabla25[[#This Row],[ESC_DUR_COR_COD_ROS_TG_TOT]]-Tabla25[[#This Row],[ESC_DUR_COR_COD_ESC_TG_TOT]]</f>
        <v>-541.81857142857132</v>
      </c>
      <c r="MU149" s="47">
        <f>Tabla25[[#This Row],[ROS_NUM_COR_COD_ROS_TG_NEG]]-Tabla25[[#This Row],[ROS_NUM_COR_COD_ESC_TG_NEG]]</f>
        <v>1.1666666666666665</v>
      </c>
      <c r="MV149" s="47">
        <f>Tabla25[[#This Row],[ROS_NUM_COR_COD_ROS_TG_NEU]]-Tabla25[[#This Row],[ROS_NUM_COR_COD_ESC_TG_NEU]]</f>
        <v>-1.5</v>
      </c>
      <c r="MW149" s="47">
        <f>Tabla25[[#This Row],[ROS_NUM_COR_COD_ROS_TG_POS]]-Tabla25[[#This Row],[ROS_NUM_COR_COD_ESC_TG_POS]]</f>
        <v>-0.11111111111111116</v>
      </c>
      <c r="MX149" s="47">
        <f>Tabla25[[#This Row],[ROS_NUM_COR_COD_ROS_TG_TOT]]-Tabla25[[#This Row],[ROS_NUM_COR_COD_ESC_TG_TOT]]</f>
        <v>-0.26086956521739157</v>
      </c>
      <c r="MY149" s="47">
        <f>Tabla25[[#This Row],[ROS_DUR_COR_COD_ROS_TG_NEG]]-Tabla25[[#This Row],[ROS_DUR_COR_COD_ESC_TG_NEG]]</f>
        <v>318.79999999999995</v>
      </c>
      <c r="MZ149" s="47">
        <f>Tabla25[[#This Row],[ROS_DUR_COR_COD_ROS_TG_NEU]]-Tabla25[[#This Row],[ROS_DUR_COR_COD_ESC_TG_NEU]]</f>
        <v>-312.75</v>
      </c>
      <c r="NA149" s="47">
        <f>Tabla25[[#This Row],[ROS_DUR_COR_COD_ROS_TG_POS]]-Tabla25[[#This Row],[ROS_DUR_COR_COD_ESC_TG_POS]]</f>
        <v>72.571428571428555</v>
      </c>
      <c r="NB149" s="47">
        <f>Tabla25[[#This Row],[ROS_DUR_COR_COD_ROS_TG_TOT]]-Tabla25[[#This Row],[ROS_DUR_COR_COD_ESC_TG_TOT]]</f>
        <v>21.541666666666629</v>
      </c>
      <c r="NC149">
        <v>195.8</v>
      </c>
      <c r="ND149">
        <v>196.25</v>
      </c>
      <c r="NE149">
        <v>237.42857142857142</v>
      </c>
      <c r="NF149">
        <v>214.125</v>
      </c>
      <c r="NG149">
        <v>178.8</v>
      </c>
      <c r="NH149">
        <v>294.66666666666669</v>
      </c>
      <c r="NI149">
        <v>248.42857142857142</v>
      </c>
      <c r="NJ149">
        <v>244.5</v>
      </c>
      <c r="NK149">
        <v>256.89999999999998</v>
      </c>
      <c r="NL149">
        <v>258.14285714285717</v>
      </c>
      <c r="NM149">
        <v>248</v>
      </c>
      <c r="NN149">
        <v>254.4</v>
      </c>
      <c r="NO149">
        <v>248</v>
      </c>
      <c r="NP149">
        <v>237.5</v>
      </c>
      <c r="NQ149">
        <v>234.6</v>
      </c>
      <c r="NR149">
        <v>240.21428571428572</v>
      </c>
      <c r="NS149">
        <v>260.27777777777777</v>
      </c>
      <c r="NT149">
        <v>264.27777777777777</v>
      </c>
      <c r="NU149">
        <v>274.73684210526318</v>
      </c>
      <c r="NV149">
        <v>266.58181818181816</v>
      </c>
      <c r="NW149">
        <v>261.70588235294116</v>
      </c>
      <c r="NX149">
        <v>256.84210526315792</v>
      </c>
      <c r="NY149">
        <v>269.27777777777777</v>
      </c>
      <c r="NZ149">
        <v>262.51851851851853</v>
      </c>
      <c r="OA149" s="15">
        <f>Tabla2[[#This Row],[ROS_1DU_COR_COD_ROS_TG_NEG]]-Tabla2[[#This Row],[PAS_1DU_COR_COD_ROS_TG_NEG]]</f>
        <v>-64.47777777777776</v>
      </c>
      <c r="OB149" s="15">
        <f>Tabla2[[#This Row],[ROS_1DU_COR_COD_ROS_TG_NEU]]-Tabla2[[#This Row],[PAS_1DU_COR_COD_ROS_TG_NEU]]</f>
        <v>-68.027777777777771</v>
      </c>
      <c r="OC149" s="15">
        <f>Tabla2[[#This Row],[ROS_1DU_COR_COD_ROS_TG_POS]]-Tabla2[[#This Row],[PAS_1DU_COR_COD_ROS_TG_POS]]</f>
        <v>-37.308270676691762</v>
      </c>
      <c r="OD149" s="15">
        <f>Tabla2[[#This Row],[ROS_1DU_COR_COD_ROS_TG_TOT]]-Tabla2[[#This Row],[PAS_1DU_COR_COD_ROS_TG_TOT]]</f>
        <v>-52.456818181818164</v>
      </c>
      <c r="OE149" s="15">
        <f>Tabla2[[#This Row],[ROS_1DU_COR_COD_ESC_TG_NEG]]-Tabla2[[#This Row],[PAS_1DU_COR_COD_ESC_TG_NEG]]</f>
        <v>-82.905882352941148</v>
      </c>
      <c r="OF149" s="15">
        <f>Tabla2[[#This Row],[ROS_1DU_COR_COD_ESC_TG_NEU]]-Tabla2[[#This Row],[PAS_1DU_COR_COD_ESC_TG_NEU]]</f>
        <v>37.824561403508767</v>
      </c>
      <c r="OG149" s="15">
        <f>Tabla2[[#This Row],[ROS_1DU_COR_COD_ESC_TG_POS]]-Tabla2[[#This Row],[PAS_1DU_COR_COD_ESC_TG_POS]]</f>
        <v>-20.849206349206355</v>
      </c>
      <c r="OH149" s="15">
        <f>Tabla2[[#This Row],[ROS_1DU_COR_COD_ESC_TG_TOT]]-Tabla2[[#This Row],[PAS_1DU_COR_COD_ESC_TG_TOT]]</f>
        <v>-18.018518518518533</v>
      </c>
      <c r="OI149" s="15">
        <f>Tabla2[[#This Row],[PAS_1DU_COR_COD_ROS_TG_NEG]]-Tabla2[[#This Row],[ESC_1DU_COR_COD_ROS_TG_NEG]]</f>
        <v>3.3777777777777942</v>
      </c>
      <c r="OJ149" s="15">
        <f>Tabla2[[#This Row],[PAS_1DU_COR_COD_ROS_TG_NEU]]-Tabla2[[#This Row],[ESC_1DU_COR_COD_ROS_TG_NEU]]</f>
        <v>6.1349206349206042</v>
      </c>
      <c r="OK149" s="15">
        <f>Tabla2[[#This Row],[PAS_1DU_COR_COD_ROS_TG_POS]]-Tabla2[[#This Row],[ESC_1DU_COR_COD_ROS_TG_POS]]</f>
        <v>26.736842105263179</v>
      </c>
      <c r="OL149" s="15">
        <f>Tabla2[[#This Row],[PAS_1DU_COR_COD_ROS_TG_TOT]]-Tabla2[[#This Row],[ESC_1DU_COR_COD_ROS_TG_TOT]]</f>
        <v>12.181818181818159</v>
      </c>
      <c r="OM149" s="15">
        <f>Tabla2[[#This Row],[PAS_1DU_COR_COD_ESC_TG_NEG]]-Tabla2[[#This Row],[ESC_1DU_COR_COD_ESC_TG_NEG]]</f>
        <v>13.70588235294116</v>
      </c>
      <c r="ON149" s="15">
        <f>Tabla2[[#This Row],[PAS_1DU_COR_COD_ESC_TG_NEU]]-Tabla2[[#This Row],[ESC_1DU_COR_COD_ESC_TG_NEU]]</f>
        <v>19.342105263157919</v>
      </c>
      <c r="OO149" s="15">
        <f>Tabla2[[#This Row],[PAS_1DU_COR_COD_ESC_TG_POS]]-Tabla2[[#This Row],[ESC_1DU_COR_COD_ESC_TG_POS]]</f>
        <v>34.677777777777777</v>
      </c>
      <c r="OP149" s="15">
        <f>Tabla2[[#This Row],[PAS_1DU_COR_COD_ESC_TG_TOT]]-Tabla2[[#This Row],[ESC_1DU_COR_COD_ESC_TG_TOT]]</f>
        <v>22.304232804232811</v>
      </c>
      <c r="OQ149" s="61">
        <v>17</v>
      </c>
      <c r="OR149" s="62">
        <v>-98.416666666666686</v>
      </c>
      <c r="OS149" s="62">
        <v>-11</v>
      </c>
      <c r="OT149" s="62">
        <v>-30.375</v>
      </c>
      <c r="OU149" s="62">
        <v>8.8999999999999773</v>
      </c>
      <c r="OV149" s="62">
        <v>20.642857142857167</v>
      </c>
      <c r="OW149" s="62">
        <v>13.400000000000006</v>
      </c>
      <c r="OX149" s="62">
        <v>14.185714285714283</v>
      </c>
      <c r="OY149" s="62">
        <v>-1.4281045751633883</v>
      </c>
      <c r="OZ149" s="62">
        <v>7.4356725146198528</v>
      </c>
      <c r="PA149" s="62">
        <v>5.4590643274854074</v>
      </c>
      <c r="PB149" s="62">
        <v>4.063299663299631</v>
      </c>
    </row>
    <row r="150" spans="1:418" x14ac:dyDescent="0.3">
      <c r="A150" s="4" t="s">
        <v>148</v>
      </c>
      <c r="B150" s="2">
        <v>50</v>
      </c>
      <c r="C150" s="2">
        <v>1</v>
      </c>
      <c r="D150" s="2">
        <v>53</v>
      </c>
      <c r="E150">
        <v>2.4736842105263159</v>
      </c>
      <c r="F150">
        <v>771.61538461538464</v>
      </c>
      <c r="G150">
        <v>2.3157894736842106</v>
      </c>
      <c r="H150">
        <v>721.14285714285711</v>
      </c>
      <c r="I150">
        <v>2.4</v>
      </c>
      <c r="J150">
        <v>611.75</v>
      </c>
      <c r="K150">
        <v>2.396551724137931</v>
      </c>
      <c r="L150">
        <v>695.69767441860461</v>
      </c>
      <c r="M150">
        <v>2.2105263157894739</v>
      </c>
      <c r="N150">
        <v>661.2</v>
      </c>
      <c r="O150">
        <v>1.8947368421052631</v>
      </c>
      <c r="P150">
        <v>555.6</v>
      </c>
      <c r="Q150">
        <v>1.5</v>
      </c>
      <c r="R150">
        <v>523.91666666666663</v>
      </c>
      <c r="S150">
        <v>1.8620689655172413</v>
      </c>
      <c r="T150">
        <v>584.26190476190482</v>
      </c>
      <c r="U150">
        <v>2.1293103448275863</v>
      </c>
      <c r="V150">
        <v>640.63529411764705</v>
      </c>
      <c r="W150">
        <v>0.89473684210526316</v>
      </c>
      <c r="X150">
        <v>481.5</v>
      </c>
      <c r="Y150">
        <v>1.1052631578947369</v>
      </c>
      <c r="Z150">
        <v>441.83333333333331</v>
      </c>
      <c r="AA150">
        <v>0.8</v>
      </c>
      <c r="AB150">
        <v>420.22222222222223</v>
      </c>
      <c r="AC150">
        <v>0.93103448275862066</v>
      </c>
      <c r="AD150">
        <v>446.06896551724139</v>
      </c>
      <c r="AE150">
        <v>0.93103448275862066</v>
      </c>
      <c r="AF150">
        <v>446.06896551724139</v>
      </c>
      <c r="AG150">
        <v>1.7298850574712643</v>
      </c>
      <c r="AH150">
        <v>591.14035087719299</v>
      </c>
      <c r="AI150">
        <v>0</v>
      </c>
      <c r="AK150">
        <v>4</v>
      </c>
      <c r="AL150">
        <v>832</v>
      </c>
      <c r="AO150">
        <v>2</v>
      </c>
      <c r="AP150">
        <v>832</v>
      </c>
      <c r="AQ150">
        <v>5</v>
      </c>
      <c r="AR150">
        <v>1488</v>
      </c>
      <c r="AS150">
        <v>1</v>
      </c>
      <c r="AT150">
        <v>198</v>
      </c>
      <c r="AW150">
        <v>3</v>
      </c>
      <c r="AX150">
        <v>843</v>
      </c>
      <c r="AY150">
        <v>2.5</v>
      </c>
      <c r="AZ150">
        <v>839.33333333333337</v>
      </c>
      <c r="BA150">
        <v>1</v>
      </c>
      <c r="BB150">
        <v>292</v>
      </c>
      <c r="BC150">
        <v>0</v>
      </c>
      <c r="BG150">
        <v>0.5</v>
      </c>
      <c r="BH150">
        <v>292</v>
      </c>
      <c r="BI150">
        <v>0.5</v>
      </c>
      <c r="BJ150">
        <v>292</v>
      </c>
      <c r="BK150">
        <v>1.8333333333333333</v>
      </c>
      <c r="BL150">
        <v>702.5</v>
      </c>
      <c r="BM150">
        <v>1.7333333333333334</v>
      </c>
      <c r="BN150">
        <v>594.91525423728808</v>
      </c>
      <c r="BO150">
        <v>1.6666666666666667</v>
      </c>
      <c r="BP150">
        <v>550</v>
      </c>
      <c r="BQ150">
        <v>1.6666666666666667</v>
      </c>
      <c r="BR150">
        <v>523.66666666666663</v>
      </c>
      <c r="BS150">
        <v>3</v>
      </c>
      <c r="BT150">
        <v>2087</v>
      </c>
      <c r="BU150">
        <v>2</v>
      </c>
      <c r="BV150">
        <v>793</v>
      </c>
      <c r="BW150">
        <v>2</v>
      </c>
      <c r="BX150">
        <v>905.33333333333337</v>
      </c>
      <c r="BY150">
        <v>5.5</v>
      </c>
      <c r="BZ150">
        <v>1747</v>
      </c>
      <c r="CA150">
        <v>5.5</v>
      </c>
      <c r="CB150">
        <v>1969</v>
      </c>
      <c r="CC150">
        <v>3.75</v>
      </c>
      <c r="CD150">
        <v>1449.7142857142858</v>
      </c>
      <c r="CE150">
        <v>2.875</v>
      </c>
      <c r="CF150">
        <v>1146.6153846153845</v>
      </c>
      <c r="CG150">
        <v>4</v>
      </c>
      <c r="CH150">
        <v>1169</v>
      </c>
      <c r="CI150">
        <v>5</v>
      </c>
      <c r="CJ150">
        <v>1525.6666666666667</v>
      </c>
      <c r="CK150">
        <v>3</v>
      </c>
      <c r="CL150">
        <v>2037</v>
      </c>
      <c r="CM150">
        <v>4.125</v>
      </c>
      <c r="CN150">
        <v>1445.8571428571429</v>
      </c>
      <c r="CO150">
        <v>3.75</v>
      </c>
      <c r="CP150">
        <v>1350</v>
      </c>
      <c r="CQ150">
        <v>2</v>
      </c>
      <c r="CR150">
        <v>467.5</v>
      </c>
      <c r="CS150">
        <v>0</v>
      </c>
      <c r="CU150">
        <v>2.375</v>
      </c>
      <c r="CV150">
        <v>997</v>
      </c>
      <c r="CW150">
        <v>3.25</v>
      </c>
      <c r="CX150">
        <v>1258.8333333333333</v>
      </c>
      <c r="CY150">
        <v>3.0625</v>
      </c>
      <c r="CZ150">
        <v>1200.48</v>
      </c>
      <c r="DA150">
        <v>1.3333333333333333</v>
      </c>
      <c r="DB150">
        <v>1267</v>
      </c>
      <c r="DC150">
        <v>2.6666666666666665</v>
      </c>
      <c r="DD150">
        <v>691</v>
      </c>
      <c r="DE150">
        <v>2</v>
      </c>
      <c r="DF150">
        <v>783.5</v>
      </c>
      <c r="DG150">
        <v>2</v>
      </c>
      <c r="DH150">
        <v>817.83333333333337</v>
      </c>
      <c r="DI150">
        <v>2.5</v>
      </c>
      <c r="DJ150">
        <v>772</v>
      </c>
      <c r="DK150">
        <v>2.5</v>
      </c>
      <c r="DL150">
        <v>447.5</v>
      </c>
      <c r="DM150">
        <v>2.5</v>
      </c>
      <c r="DN150">
        <v>870</v>
      </c>
      <c r="DO150">
        <v>2.5</v>
      </c>
      <c r="DP150">
        <v>715.375</v>
      </c>
      <c r="DQ150">
        <v>2.25</v>
      </c>
      <c r="DR150">
        <v>759.28571428571433</v>
      </c>
      <c r="DS150">
        <v>2.25</v>
      </c>
      <c r="DT150">
        <v>759.28571428571433</v>
      </c>
      <c r="DU150">
        <v>2.7916666666666665</v>
      </c>
      <c r="DV150">
        <v>1042.1025641025642</v>
      </c>
      <c r="DW150">
        <v>5</v>
      </c>
      <c r="DX150">
        <v>1625.1666666666667</v>
      </c>
      <c r="DY150">
        <v>4.2857142857142856</v>
      </c>
      <c r="DZ150">
        <v>1369.1666666666667</v>
      </c>
      <c r="EA150">
        <v>3.375</v>
      </c>
      <c r="EB150">
        <v>1006.875</v>
      </c>
      <c r="EC150">
        <v>4.1818181818181817</v>
      </c>
      <c r="ED150">
        <v>1301.05</v>
      </c>
      <c r="EE150">
        <v>1.5</v>
      </c>
      <c r="EF150">
        <v>505.5</v>
      </c>
      <c r="EG150">
        <v>2.75</v>
      </c>
      <c r="EH150">
        <v>1475.4</v>
      </c>
      <c r="EI150">
        <v>4.5</v>
      </c>
      <c r="EJ150">
        <v>1403.5</v>
      </c>
      <c r="EK150">
        <v>3.0454545454545454</v>
      </c>
      <c r="EL150">
        <v>1213.3529411764705</v>
      </c>
      <c r="EM150">
        <v>3.6136363636363638</v>
      </c>
      <c r="EN150">
        <v>1260.7567567567567</v>
      </c>
      <c r="EO150">
        <v>1.1428571428571428</v>
      </c>
      <c r="EP150">
        <v>320.66666666666669</v>
      </c>
      <c r="EQ150">
        <v>2</v>
      </c>
      <c r="ER150">
        <v>610.66666666666663</v>
      </c>
      <c r="ES150">
        <v>3</v>
      </c>
      <c r="ET150">
        <v>1125.3333333333333</v>
      </c>
      <c r="EU150">
        <v>2.0909090909090908</v>
      </c>
      <c r="EV150">
        <v>685.55555555555554</v>
      </c>
      <c r="EW150">
        <v>5</v>
      </c>
      <c r="EX150">
        <v>1529.3333333333333</v>
      </c>
      <c r="EY150">
        <v>2.875</v>
      </c>
      <c r="EZ150">
        <v>1023.3333333333334</v>
      </c>
      <c r="FA150">
        <v>1.125</v>
      </c>
      <c r="FB150">
        <v>684.5</v>
      </c>
      <c r="FC150">
        <v>2.8181818181818183</v>
      </c>
      <c r="FD150">
        <v>1128.375</v>
      </c>
      <c r="FE150">
        <v>2.4545454545454546</v>
      </c>
      <c r="FF150">
        <v>893.94117647058829</v>
      </c>
      <c r="FG150">
        <v>3.0340909090909092</v>
      </c>
      <c r="FH150">
        <v>1085.0985915492959</v>
      </c>
      <c r="FI150">
        <v>4.7142857142857144</v>
      </c>
      <c r="FJ150">
        <v>1629.1666666666667</v>
      </c>
      <c r="FK150">
        <v>5</v>
      </c>
      <c r="FL150">
        <v>1457.2857142857142</v>
      </c>
      <c r="FM150">
        <v>3.5</v>
      </c>
      <c r="FN150">
        <v>1292.2857142857142</v>
      </c>
      <c r="FO150">
        <v>4.3636363636363633</v>
      </c>
      <c r="FP150">
        <v>1451.1</v>
      </c>
      <c r="FQ150">
        <v>3.5</v>
      </c>
      <c r="FR150">
        <v>1091.1666666666667</v>
      </c>
      <c r="FS150">
        <v>3.625</v>
      </c>
      <c r="FT150">
        <v>1208.5714285714287</v>
      </c>
      <c r="FU150">
        <v>3.75</v>
      </c>
      <c r="FV150">
        <v>1073.625</v>
      </c>
      <c r="FW150">
        <v>3.6363636363636362</v>
      </c>
      <c r="FX150">
        <v>1123.6190476190477</v>
      </c>
      <c r="FY150">
        <v>4</v>
      </c>
      <c r="FZ150">
        <v>1283.3658536585365</v>
      </c>
      <c r="GA150">
        <v>4</v>
      </c>
      <c r="GB150">
        <v>1283.3658536585365</v>
      </c>
      <c r="GC150">
        <v>3.356060606060606</v>
      </c>
      <c r="GD150">
        <v>1157.6785714285713</v>
      </c>
      <c r="GE150">
        <v>3.2055555555555557</v>
      </c>
      <c r="GF150">
        <v>1127.8278145695365</v>
      </c>
      <c r="GG150">
        <v>1</v>
      </c>
      <c r="GH150">
        <v>637.75</v>
      </c>
      <c r="GI150">
        <v>1.75</v>
      </c>
      <c r="GJ150">
        <v>564</v>
      </c>
      <c r="GK150">
        <v>1.3333333333333333</v>
      </c>
      <c r="GL150">
        <v>498.5</v>
      </c>
      <c r="GM150">
        <v>1.35</v>
      </c>
      <c r="GN150">
        <v>578.90909090909088</v>
      </c>
      <c r="GO150">
        <v>2.3333333333333335</v>
      </c>
      <c r="GP150">
        <v>1003.8333333333334</v>
      </c>
      <c r="GQ150">
        <v>2.875</v>
      </c>
      <c r="GR150">
        <v>960.8</v>
      </c>
      <c r="GS150">
        <v>1.625</v>
      </c>
      <c r="GT150">
        <v>543.79999999999995</v>
      </c>
      <c r="GU150">
        <v>2.2799999999999998</v>
      </c>
      <c r="GV150">
        <v>846.625</v>
      </c>
      <c r="GW150">
        <v>1.8666666666666667</v>
      </c>
      <c r="GX150">
        <v>737.55555555555554</v>
      </c>
      <c r="GY150">
        <v>2.7777777777777777</v>
      </c>
      <c r="GZ150">
        <v>1065.6666666666667</v>
      </c>
      <c r="HA150">
        <v>2.375</v>
      </c>
      <c r="HB150">
        <v>988</v>
      </c>
      <c r="HC150">
        <v>2.3333333333333335</v>
      </c>
      <c r="HD150">
        <v>609</v>
      </c>
      <c r="HE150">
        <v>2.5499999999999998</v>
      </c>
      <c r="HF150">
        <v>965.53846153846155</v>
      </c>
      <c r="HG150">
        <v>3</v>
      </c>
      <c r="HH150">
        <v>958.66666666666663</v>
      </c>
      <c r="HI150">
        <v>1.375</v>
      </c>
      <c r="HJ150">
        <v>755</v>
      </c>
      <c r="HK150">
        <v>3.125</v>
      </c>
      <c r="HL150">
        <v>1307.8333333333333</v>
      </c>
      <c r="HM150">
        <v>2.52</v>
      </c>
      <c r="HN150">
        <v>1026.0526315789473</v>
      </c>
      <c r="HO150">
        <v>2.5333333333333332</v>
      </c>
      <c r="HP150">
        <v>1001.46875</v>
      </c>
      <c r="HQ150">
        <v>2.2000000000000002</v>
      </c>
      <c r="HR150">
        <v>880.69491525423734</v>
      </c>
      <c r="HS150">
        <v>0.88888888888888884</v>
      </c>
      <c r="HT150">
        <v>677.75</v>
      </c>
      <c r="HU150">
        <v>1.25</v>
      </c>
      <c r="HV150">
        <v>538.6</v>
      </c>
      <c r="HW150">
        <v>1.6666666666666667</v>
      </c>
      <c r="HX150">
        <v>836</v>
      </c>
      <c r="HY150">
        <v>1.1499999999999999</v>
      </c>
      <c r="HZ150">
        <v>643.27272727272725</v>
      </c>
      <c r="IA150">
        <v>1.4444444444444444</v>
      </c>
      <c r="IB150">
        <v>426.14285714285717</v>
      </c>
      <c r="IC150">
        <v>1.5</v>
      </c>
      <c r="ID150">
        <v>539</v>
      </c>
      <c r="IE150">
        <v>2.375</v>
      </c>
      <c r="IF150">
        <v>687.85714285714289</v>
      </c>
      <c r="IG150">
        <v>1.76</v>
      </c>
      <c r="IH150">
        <v>552.26315789473688</v>
      </c>
      <c r="II150">
        <v>1.4888888888888889</v>
      </c>
      <c r="IJ150">
        <v>585.63333333333333</v>
      </c>
      <c r="IK150">
        <v>1.4888888888888889</v>
      </c>
      <c r="IL150">
        <v>585.63333333333333</v>
      </c>
      <c r="IM150">
        <v>1.962962962962963</v>
      </c>
      <c r="IN150">
        <v>781.23595505617982</v>
      </c>
      <c r="IO150">
        <v>6</v>
      </c>
      <c r="IP150">
        <v>1345</v>
      </c>
      <c r="IQ150">
        <v>4.5</v>
      </c>
      <c r="IR150">
        <v>904</v>
      </c>
      <c r="IS150">
        <v>1.2857142857142858</v>
      </c>
      <c r="IT150">
        <v>586.25</v>
      </c>
      <c r="IU150">
        <v>2.4</v>
      </c>
      <c r="IV150">
        <v>785.42857142857144</v>
      </c>
      <c r="IW150">
        <v>1</v>
      </c>
      <c r="IX150">
        <v>314</v>
      </c>
      <c r="IY150">
        <v>4</v>
      </c>
      <c r="IZ150">
        <v>1094</v>
      </c>
      <c r="JA150">
        <v>0</v>
      </c>
      <c r="JC150">
        <v>1.8</v>
      </c>
      <c r="JD150">
        <v>834</v>
      </c>
      <c r="JE150">
        <v>2.2000000000000002</v>
      </c>
      <c r="JF150">
        <v>800</v>
      </c>
      <c r="JG150">
        <v>1</v>
      </c>
      <c r="JH150">
        <v>313</v>
      </c>
      <c r="JI150">
        <v>1.5</v>
      </c>
      <c r="JJ150">
        <v>268</v>
      </c>
      <c r="JK150">
        <v>3.8571428571428572</v>
      </c>
      <c r="JL150">
        <v>1918</v>
      </c>
      <c r="JM150">
        <v>3.1</v>
      </c>
      <c r="JN150">
        <v>1217.2857142857142</v>
      </c>
      <c r="JO150">
        <v>0</v>
      </c>
      <c r="JQ150">
        <v>3</v>
      </c>
      <c r="JR150">
        <v>795.5</v>
      </c>
      <c r="JS150">
        <v>2</v>
      </c>
      <c r="JT150">
        <v>916</v>
      </c>
      <c r="JU150">
        <v>2</v>
      </c>
      <c r="JV150">
        <v>835.66666666666663</v>
      </c>
      <c r="JW150">
        <v>2.7333333333333334</v>
      </c>
      <c r="JX150">
        <v>1102.8</v>
      </c>
      <c r="JY150">
        <v>2.4666666666666668</v>
      </c>
      <c r="JZ150">
        <v>951.4</v>
      </c>
      <c r="KA150">
        <v>0</v>
      </c>
      <c r="KC150">
        <v>3</v>
      </c>
      <c r="KD150">
        <v>1667</v>
      </c>
      <c r="KE150">
        <v>3.1428571428571428</v>
      </c>
      <c r="KF150">
        <v>1120.5999999999999</v>
      </c>
      <c r="KG150">
        <v>2.8</v>
      </c>
      <c r="KH150">
        <v>1211.6666666666667</v>
      </c>
      <c r="KI150">
        <v>0</v>
      </c>
      <c r="KK150">
        <v>1.5</v>
      </c>
      <c r="KL150">
        <v>320.5</v>
      </c>
      <c r="KM150">
        <v>2</v>
      </c>
      <c r="KN150">
        <v>724</v>
      </c>
      <c r="KO150">
        <v>1.4</v>
      </c>
      <c r="KP150">
        <v>455</v>
      </c>
      <c r="KQ150">
        <v>2.3333333333333335</v>
      </c>
      <c r="KR150">
        <v>959.44444444444446</v>
      </c>
      <c r="KS150">
        <v>2.3333333333333335</v>
      </c>
      <c r="KT150">
        <v>959.44444444444446</v>
      </c>
      <c r="KU150">
        <v>2.4222222222222221</v>
      </c>
      <c r="KV150">
        <v>953.89655172413791</v>
      </c>
      <c r="KW150">
        <v>2.0777777777777779</v>
      </c>
      <c r="KX150">
        <v>823.66949152542372</v>
      </c>
      <c r="KY150" s="15">
        <f>Tabla2[[#This Row],[ROS_NUM_COR_COD_ROS_TG_NEG]]-Tabla2[[#This Row],[PAS_NUM_COR_COD_ROS_TG_NEG]]</f>
        <v>0.78947368421052611</v>
      </c>
      <c r="KZ150" s="15">
        <f>Tabla2[[#This Row],[ROS_DUR_COR_COD_ROS_TG_NEG]]-Tabla2[[#This Row],[PAS_DUR_COR_COD_ROS_TG_NEG]]</f>
        <v>297.46666666666658</v>
      </c>
      <c r="LA150" s="15">
        <f>Tabla2[[#This Row],[ROS_NUM_COR_COD_ROS_TG_NEU]]-Tabla2[[#This Row],[PAS_NUM_COR_COD_ROS_TG_NEU]]</f>
        <v>-0.51973684210526305</v>
      </c>
      <c r="LB150" s="15">
        <f>Tabla2[[#This Row],[ROS_DUR_COR_COD_ROS_TG_NEU]]-Tabla2[[#This Row],[PAS_DUR_COR_COD_ROS_TG_NEU]]</f>
        <v>199.39999999999998</v>
      </c>
      <c r="LC150" s="15">
        <f>Tabla2[[#This Row],[ROS_NUM_COR_COD_ROS_TG_POS]]-Tabla2[[#This Row],[PAS_NUM_COR_COD_ROS_TG_POS]]</f>
        <v>1.625</v>
      </c>
      <c r="LD150" s="15">
        <f>Tabla2[[#This Row],[ROS_DUR_COR_COD_ROS_TG_POS]]-Tabla2[[#This Row],[PAS_DUR_COR_COD_ROS_TG_POS]]</f>
        <v>783.91666666666663</v>
      </c>
      <c r="LE150" s="15">
        <f>Tabla2[[#This Row],[ROS_NUM_COR_COD_ROS_TG_TOT]]-Tabla2[[#This Row],[PAS_NUM_COR_COD_ROS_TG_TOT]]</f>
        <v>0.65793103448275869</v>
      </c>
      <c r="LF150" s="15">
        <f>Tabla2[[#This Row],[ROS_DUR_COR_COD_ROS_TG_TOT]]-Tabla2[[#This Row],[PAS_DUR_COR_COD_ROS_TG_TOT]]</f>
        <v>441.79072681704247</v>
      </c>
      <c r="LG150" s="15">
        <f>Tabla2[[#This Row],[ROS_NUM_COR_COD_ESC_TG_NEG]]-Tabla2[[#This Row],[PAS_NUM_COR_COD_ESC_TG_NEG]]</f>
        <v>-0.14035087719298245</v>
      </c>
      <c r="LH150" s="15">
        <f>Tabla2[[#This Row],[ROS_DUR_COR_COD_ESC_TG_NEG]]-Tabla2[[#This Row],[PAS_DUR_COR_COD_ESC_TG_NEG]]</f>
        <v>232.21794871794873</v>
      </c>
      <c r="LI150" s="15">
        <f>Tabla2[[#This Row],[ROS_NUM_COR_COD_ESC_TG_NEU]]-Tabla2[[#This Row],[PAS_NUM_COR_COD_ESC_TG_NEU]]</f>
        <v>0.55921052631578938</v>
      </c>
      <c r="LJ150" s="15">
        <f>Tabla2[[#This Row],[ROS_NUM_COR_COD_ESC_TG_NEG]]-Tabla2[[#This Row],[PAS_NUM_COR_COD_ESC_TG_NEG]]</f>
        <v>-0.14035087719298245</v>
      </c>
      <c r="LK150" s="15">
        <f>Tabla2[[#This Row],[ROS_NUM_COR_COD_ESC_TG_POS]]-Tabla2[[#This Row],[PAS_NUM_COR_COD_ESC_TG_POS]]</f>
        <v>-0.77499999999999991</v>
      </c>
      <c r="LL150" s="15">
        <f>Tabla2[[#This Row],[ROS_DUR_COR_COD_ESC_TG_POS]]-Tabla2[[#This Row],[PAS_DUR_COR_COD_ESC_TG_POS]]</f>
        <v>-67.950000000000045</v>
      </c>
      <c r="LM150" s="15">
        <f>Tabla2[[#This Row],[ROS_NUM_COR_COD_ESC_TG_TOT]]-Tabla2[[#This Row],[PAS_NUM_COR_COD_ESC_TG_TOT]]</f>
        <v>-0.11655172413793125</v>
      </c>
      <c r="LN150" s="15">
        <f>Tabla2[[#This Row],[ROS_DUR_COR_COD_ESC_TG_TOT]]-Tabla2[[#This Row],[PAS_DUR_COR_COD_ESC_TG_TOT]]</f>
        <v>150.92732558139539</v>
      </c>
      <c r="LO150" s="15">
        <f>Tabla2[[#This Row],[PAS_NUM_COR_COD_ROS_TG_NEG]]-Tabla2[[#This Row],[ESC_NUM_COR_COD_ROS_TG_NEG]]</f>
        <v>-1.5394736842105261</v>
      </c>
      <c r="LP150" s="15">
        <f>Tabla2[[#This Row],[PAS_DUR_COR_COD_ROS_TG_NEG]]-Tabla2[[#This Row],[ESC_DUR_COR_COD_ROS_TG_NEG]]</f>
        <v>-688.8</v>
      </c>
      <c r="LQ150" s="15">
        <f>Tabla2[[#This Row],[PAS_NUM_COR_COD_ROS_TG_NEU]]-Tabla2[[#This Row],[ESC_NUM_COR_COD_ROS_TG_NEU]]</f>
        <v>-0.10526315789473695</v>
      </c>
      <c r="LR150" s="15">
        <f>Tabla2[[#This Row],[PAS_DUR_COR_COD_ROS_TG_NEU]]-Tabla2[[#This Row],[ESC_DUR_COR_COD_ROS_TG_NEU]]</f>
        <v>88.100000000000023</v>
      </c>
      <c r="LS150" s="15">
        <f>Tabla2[[#This Row],[PAS_NUM_COR_COD_ROS_TG_POS]]-Tabla2[[#This Row],[ESC_NUM_COR_COD_ROS_TG_POS]]</f>
        <v>1.5</v>
      </c>
      <c r="LT150" s="15">
        <f>Tabla2[[#This Row],[PAS_DUR_COR_COD_ROS_TG_POS]]-Tabla2[[#This Row],[ESC_DUR_COR_COD_ROS_TG_POS]]</f>
        <v>523.91666666666663</v>
      </c>
      <c r="LU150" s="15">
        <f>Tabla2[[#This Row],[PAS_NUM_COR_COD_ROS_TG_TOT]]-Tabla2[[#This Row],[ESC_NUM_COR_COD_ROS_TG_TOT]]</f>
        <v>-0.51293103448275867</v>
      </c>
      <c r="LV150" s="15">
        <f>Tabla2[[#This Row],[PAS_DUR_COR_COD_ROS_TG_TOT]]-Tabla2[[#This Row],[ESC_DUR_COR_COD_ROS_TG_TOT]]</f>
        <v>-412.73809523809518</v>
      </c>
      <c r="LW150" s="15">
        <f>Tabla2[[#This Row],[PAS_NUM_COR_COD_ESC_TG_NEG]]-Tabla2[[#This Row],[ESC_NUM_COR_COD_ESC_TG_NEG]]</f>
        <v>0.47368421052631593</v>
      </c>
      <c r="LX150" s="15">
        <f>Tabla2[[#This Row],[PAS_DUR_COR_COD_ESC_TG_NEG]]-Tabla2[[#This Row],[ESC_DUR_COR_COD_ESC_TG_NEG]]</f>
        <v>-133.71794871794873</v>
      </c>
      <c r="LY150" s="15">
        <f>Tabla2[[#This Row],[PAS_NUM_COR_COD_ESC_TG_NEU]]-Tabla2[[#This Row],[ESC_NUM_COR_COD_ESC_TG_NEU]]</f>
        <v>-3.1842105263157894</v>
      </c>
      <c r="LZ150" s="15">
        <f>Tabla2[[#This Row],[PAS_DUR_COR_COD_ESC_TG_NEU]]-Tabla2[[#This Row],[ESC_DUR_COR_COD_ESC_TG_NEU]]</f>
        <v>-1025.8571428571429</v>
      </c>
      <c r="MA150" s="15">
        <f>Tabla2[[#This Row],[PAS_NUM_COR_COD_ESC_TG_POS]]-Tabla2[[#This Row],[ESC_NUM_COR_COD_ESC_TG_POS]]</f>
        <v>-3.1</v>
      </c>
      <c r="MB150" s="15">
        <f>Tabla2[[#This Row],[PAS_DUR_COR_COD_ESC_TG_POS]]-Tabla2[[#This Row],[ESC_DUR_COR_COD_ESC_TG_POS]]</f>
        <v>-1357.25</v>
      </c>
      <c r="MC150" s="15">
        <f>Tabla2[[#This Row],[PAS_NUM_COR_COD_ESC_TG_TOT]]-Tabla2[[#This Row],[ESC_NUM_COR_COD_ESC_TG_TOT]]</f>
        <v>-1.353448275862069</v>
      </c>
      <c r="MD150" s="15">
        <f>Tabla2[[#This Row],[PAS_DUR_COR_COD_ESC_TG_TOT]]-Tabla2[[#This Row],[ESC_DUR_COR_COD_ESC_TG_TOT]]</f>
        <v>-754.01661129568117</v>
      </c>
      <c r="ME150" s="42">
        <f>Tabla25[[#This Row],[PAS_NUM_COR_COD_ROS_TG_NEG]]-Tabla25[[#This Row],[PAS_NUM_COR_COD_ESC_TG_NEG]]</f>
        <v>-0.26315789473684204</v>
      </c>
      <c r="MF150" s="42">
        <f>Tabla25[[#This Row],[PAS_NUM_COR_COD_ROS_TG_NEU]]-Tabla25[[#This Row],[PAS_NUM_COR_COD_ESC_TG_NEU]]</f>
        <v>-0.42105263157894757</v>
      </c>
      <c r="MG150" s="42">
        <f>Tabla25[[#This Row],[PAS_NUM_COR_COD_ROS_TG_POS]]-Tabla25[[#This Row],[PAS_NUM_COR_COD_ESC_TG_POS]]</f>
        <v>-0.89999999999999991</v>
      </c>
      <c r="MH150" s="42">
        <f>Tabla25[[#This Row],[PAS_NUM_COR_COD_ROS_TG_TOT]]-Tabla25[[#This Row],[PAS_NUM_COR_COD_ESC_TG_TOT]]</f>
        <v>-0.53448275862068972</v>
      </c>
      <c r="MI150" s="42">
        <f>Tabla25[[#This Row],[PAS_DUR_COR_COD_ROS_TG_NEG]]-Tabla25[[#This Row],[PAS_DUR_COR_COD_ESC_TG_NEG]]</f>
        <v>-110.4153846153846</v>
      </c>
      <c r="MJ150" s="42">
        <f>Tabla25[[#This Row],[PAS_DUR_COR_COD_ROS_TG_NEU]]-Tabla25[[#This Row],[PAS_DUR_COR_COD_ESC_TG_NEU]]</f>
        <v>-165.54285714285709</v>
      </c>
      <c r="MK150" s="42">
        <f>Tabla25[[#This Row],[PAS_DUR_COR_COD_ROS_TG_POS]]-Tabla25[[#This Row],[PAS_DUR_COR_COD_ESC_TG_POS]]</f>
        <v>-87.833333333333371</v>
      </c>
      <c r="ML150" s="42">
        <f>Tabla25[[#This Row],[PAS_DUR_COR_COD_ROS_TG_TOT]]-Tabla25[[#This Row],[PAS_DUR_COR_COD_ESC_TG_TOT]]</f>
        <v>-111.43576965669979</v>
      </c>
      <c r="MM150" s="44">
        <f>Tabla25[[#This Row],[ESC_NUM_COR_COD_ROS_TG_NEG]]-Tabla25[[#This Row],[ESC_NUM_COR_COD_ESC_TG_NEG]]</f>
        <v>1.75</v>
      </c>
      <c r="MN150" s="44">
        <f>Tabla25[[#This Row],[ESC_NUM_COR_COD_ROS_TG_NEU]]-Tabla25[[#This Row],[ESC_NUM_COR_COD_ESC_TG_NEU]]</f>
        <v>-3.5</v>
      </c>
      <c r="MO150" s="44">
        <f>Tabla25[[#This Row],[ESC_NUM_COR_COD_ROS_TG_POS]]-Tabla25[[#This Row],[ESC_NUM_COR_COD_ESC_TG_POS]]</f>
        <v>-5.5</v>
      </c>
      <c r="MP150" s="44">
        <f>Tabla25[[#This Row],[ESC_NUM_COR_COD_ROS_TG_TOT]]-Tabla25[[#This Row],[ESC_NUM_COR_COD_ESC_TG_TOT]]</f>
        <v>-1.375</v>
      </c>
      <c r="MQ150" s="44">
        <f>Tabla25[[#This Row],[ESC_DUR_COR_COD_ROS_TG_NEG]]-Tabla25[[#This Row],[ESC_DUR_COR_COD_ESC_TG_NEG]]</f>
        <v>444.66666666666663</v>
      </c>
      <c r="MR150" s="44">
        <f>Tabla25[[#This Row],[ESC_DUR_COR_COD_ROS_TG_NEU]]-Tabla25[[#This Row],[ESC_DUR_COR_COD_ESC_TG_NEU]]</f>
        <v>-1279.5</v>
      </c>
      <c r="MS150" s="44">
        <f>Tabla25[[#This Row],[ESC_DUR_COR_COD_ROS_TG_POS]]-Tabla25[[#This Row],[ESC_DUR_COR_COD_ESC_TG_POS]]</f>
        <v>-1969</v>
      </c>
      <c r="MT150" s="44">
        <f>Tabla25[[#This Row],[ESC_DUR_COR_COD_ROS_TG_TOT]]-Tabla25[[#This Row],[ESC_DUR_COR_COD_ESC_TG_TOT]]</f>
        <v>-452.71428571428578</v>
      </c>
      <c r="MU150" s="47">
        <f>Tabla25[[#This Row],[ROS_NUM_COR_COD_ROS_TG_NEG]]-Tabla25[[#This Row],[ROS_NUM_COR_COD_ESC_TG_NEG]]</f>
        <v>0.66666666666666652</v>
      </c>
      <c r="MV150" s="47">
        <f>Tabla25[[#This Row],[ROS_NUM_COR_COD_ROS_TG_NEU]]-Tabla25[[#This Row],[ROS_NUM_COR_COD_ESC_TG_NEU]]</f>
        <v>-1.5</v>
      </c>
      <c r="MW150" s="47">
        <f>Tabla25[[#This Row],[ROS_NUM_COR_COD_ROS_TG_POS]]-Tabla25[[#This Row],[ROS_NUM_COR_COD_ESC_TG_POS]]</f>
        <v>1.5</v>
      </c>
      <c r="MX150" s="47">
        <f>Tabla25[[#This Row],[ROS_NUM_COR_COD_ROS_TG_TOT]]-Tabla25[[#This Row],[ROS_NUM_COR_COD_ESC_TG_TOT]]</f>
        <v>0.24000000000000021</v>
      </c>
      <c r="MY150" s="47">
        <f>Tabla25[[#This Row],[ROS_DUR_COR_COD_ROS_TG_NEG]]-Tabla25[[#This Row],[ROS_DUR_COR_COD_ESC_TG_NEG]]</f>
        <v>-45.166666666666742</v>
      </c>
      <c r="MZ150" s="47">
        <f>Tabla25[[#This Row],[ROS_DUR_COR_COD_ROS_TG_NEU]]-Tabla25[[#This Row],[ROS_DUR_COR_COD_ESC_TG_NEU]]</f>
        <v>-205.79999999999995</v>
      </c>
      <c r="NA150" s="47">
        <f>Tabla25[[#This Row],[ROS_DUR_COR_COD_ROS_TG_POS]]-Tabla25[[#This Row],[ROS_DUR_COR_COD_ESC_TG_POS]]</f>
        <v>764.0333333333333</v>
      </c>
      <c r="NB150" s="47">
        <f>Tabla25[[#This Row],[ROS_DUR_COR_COD_ROS_TG_TOT]]-Tabla25[[#This Row],[ROS_DUR_COR_COD_ESC_TG_TOT]]</f>
        <v>179.42763157894728</v>
      </c>
      <c r="NC150">
        <v>364.22222222222223</v>
      </c>
      <c r="ND150">
        <v>274</v>
      </c>
      <c r="NE150">
        <v>303</v>
      </c>
      <c r="NF150">
        <v>325.89473684210526</v>
      </c>
      <c r="NG150">
        <v>299.33333333333331</v>
      </c>
      <c r="NH150">
        <v>269.39999999999998</v>
      </c>
      <c r="NI150">
        <v>206.4</v>
      </c>
      <c r="NJ150">
        <v>260.9375</v>
      </c>
      <c r="NK150">
        <v>222</v>
      </c>
      <c r="NL150">
        <v>251.5</v>
      </c>
      <c r="NN150">
        <v>233.8</v>
      </c>
      <c r="NO150">
        <v>325</v>
      </c>
      <c r="NP150">
        <v>311.5</v>
      </c>
      <c r="NQ150">
        <v>309.5</v>
      </c>
      <c r="NR150">
        <v>316.71428571428572</v>
      </c>
      <c r="NS150">
        <v>215.2</v>
      </c>
      <c r="NT150">
        <v>245</v>
      </c>
      <c r="NU150">
        <v>196.41666666666666</v>
      </c>
      <c r="NV150">
        <v>220.47619047619048</v>
      </c>
      <c r="NW150">
        <v>195.23076923076923</v>
      </c>
      <c r="NX150">
        <v>221.21428571428572</v>
      </c>
      <c r="NY150">
        <v>186.9375</v>
      </c>
      <c r="NZ150">
        <v>200.6046511627907</v>
      </c>
      <c r="OA150" s="15">
        <f>Tabla2[[#This Row],[ROS_1DU_COR_COD_ROS_TG_NEG]]-Tabla2[[#This Row],[PAS_1DU_COR_COD_ROS_TG_NEG]]</f>
        <v>149.02222222222224</v>
      </c>
      <c r="OB150" s="15">
        <f>Tabla2[[#This Row],[ROS_1DU_COR_COD_ROS_TG_NEU]]-Tabla2[[#This Row],[PAS_1DU_COR_COD_ROS_TG_NEU]]</f>
        <v>29</v>
      </c>
      <c r="OC150" s="15">
        <f>Tabla2[[#This Row],[ROS_1DU_COR_COD_ROS_TG_POS]]-Tabla2[[#This Row],[PAS_1DU_COR_COD_ROS_TG_POS]]</f>
        <v>106.58333333333334</v>
      </c>
      <c r="OD150" s="15">
        <f>Tabla2[[#This Row],[ROS_1DU_COR_COD_ROS_TG_TOT]]-Tabla2[[#This Row],[PAS_1DU_COR_COD_ROS_TG_TOT]]</f>
        <v>105.41854636591478</v>
      </c>
      <c r="OE150" s="15">
        <f>Tabla2[[#This Row],[ROS_1DU_COR_COD_ESC_TG_NEG]]-Tabla2[[#This Row],[PAS_1DU_COR_COD_ESC_TG_NEG]]</f>
        <v>104.10256410256409</v>
      </c>
      <c r="OF150" s="15">
        <f>Tabla2[[#This Row],[ROS_1DU_COR_COD_ESC_TG_NEU]]-Tabla2[[#This Row],[PAS_1DU_COR_COD_ESC_TG_NEU]]</f>
        <v>48.185714285714255</v>
      </c>
      <c r="OG150" s="15">
        <f>Tabla2[[#This Row],[ROS_1DU_COR_COD_ESC_TG_POS]]-Tabla2[[#This Row],[PAS_1DU_COR_COD_ESC_TG_POS]]</f>
        <v>19.462500000000006</v>
      </c>
      <c r="OH150" s="15">
        <f>Tabla2[[#This Row],[ROS_1DU_COR_COD_ESC_TG_TOT]]-Tabla2[[#This Row],[PAS_1DU_COR_COD_ESC_TG_TOT]]</f>
        <v>60.332848837209298</v>
      </c>
      <c r="OI150" s="15">
        <f>Tabla2[[#This Row],[PAS_1DU_COR_COD_ROS_TG_NEG]]-Tabla2[[#This Row],[ESC_1DU_COR_COD_ROS_TG_NEG]]</f>
        <v>-6.8000000000000114</v>
      </c>
      <c r="OJ150" s="15">
        <f>Tabla2[[#This Row],[PAS_1DU_COR_COD_ROS_TG_NEU]]-Tabla2[[#This Row],[ESC_1DU_COR_COD_ROS_TG_NEU]]</f>
        <v>-6.5</v>
      </c>
      <c r="OK150" s="15">
        <f>Tabla2[[#This Row],[PAS_1DU_COR_COD_ROS_TG_POS]]-Tabla2[[#This Row],[ESC_1DU_COR_COD_ROS_TG_POS]]</f>
        <v>196.41666666666666</v>
      </c>
      <c r="OL150" s="15">
        <f>Tabla2[[#This Row],[PAS_1DU_COR_COD_ROS_TG_TOT]]-Tabla2[[#This Row],[ESC_1DU_COR_COD_ROS_TG_TOT]]</f>
        <v>-13.32380952380953</v>
      </c>
      <c r="OM150" s="15">
        <f>Tabla2[[#This Row],[PAS_1DU_COR_COD_ESC_TG_NEG]]-Tabla2[[#This Row],[ESC_1DU_COR_COD_ESC_TG_NEG]]</f>
        <v>-129.76923076923077</v>
      </c>
      <c r="ON150" s="15">
        <f>Tabla2[[#This Row],[PAS_1DU_COR_COD_ESC_TG_NEU]]-Tabla2[[#This Row],[ESC_1DU_COR_COD_ESC_TG_NEU]]</f>
        <v>-90.285714285714278</v>
      </c>
      <c r="OO150" s="15">
        <f>Tabla2[[#This Row],[PAS_1DU_COR_COD_ESC_TG_POS]]-Tabla2[[#This Row],[ESC_1DU_COR_COD_ESC_TG_POS]]</f>
        <v>-122.5625</v>
      </c>
      <c r="OP150" s="15">
        <f>Tabla2[[#This Row],[PAS_1DU_COR_COD_ESC_TG_TOT]]-Tabla2[[#This Row],[ESC_1DU_COR_COD_ESC_TG_TOT]]</f>
        <v>-116.10963455149502</v>
      </c>
      <c r="OQ150" s="61">
        <v>64.888888888888914</v>
      </c>
      <c r="OR150" s="62">
        <v>4.6000000000000227</v>
      </c>
      <c r="OS150" s="62">
        <v>96.6</v>
      </c>
      <c r="OT150" s="62">
        <v>64.95723684210526</v>
      </c>
      <c r="OU150" s="62">
        <v>-103</v>
      </c>
      <c r="OV150" s="62">
        <v>-60</v>
      </c>
      <c r="OW150" s="62">
        <v>-309.5</v>
      </c>
      <c r="OX150" s="62">
        <v>-82.914285714285711</v>
      </c>
      <c r="OY150" s="62">
        <v>19.969230769230762</v>
      </c>
      <c r="OZ150" s="62">
        <v>23.785714285714278</v>
      </c>
      <c r="PA150" s="62">
        <v>9.4791666666666572</v>
      </c>
      <c r="PB150" s="62">
        <v>19.871539313399779</v>
      </c>
    </row>
    <row r="151" spans="1:418" x14ac:dyDescent="0.3">
      <c r="A151" s="4" t="s">
        <v>149</v>
      </c>
      <c r="B151" s="2">
        <v>50</v>
      </c>
      <c r="C151" s="2">
        <v>1</v>
      </c>
      <c r="D151" s="2">
        <v>56</v>
      </c>
      <c r="E151">
        <v>0.95</v>
      </c>
      <c r="F151">
        <v>465.875</v>
      </c>
      <c r="G151">
        <v>1.0526315789473684</v>
      </c>
      <c r="H151">
        <v>453.875</v>
      </c>
      <c r="I151">
        <v>0.5</v>
      </c>
      <c r="J151">
        <v>434</v>
      </c>
      <c r="K151">
        <v>0.84210526315789469</v>
      </c>
      <c r="L151">
        <v>454.7</v>
      </c>
      <c r="M151">
        <v>1.3</v>
      </c>
      <c r="N151">
        <v>529.66666666666663</v>
      </c>
      <c r="O151">
        <v>1.368421052631579</v>
      </c>
      <c r="P151">
        <v>483</v>
      </c>
      <c r="Q151">
        <v>1</v>
      </c>
      <c r="R151">
        <v>367.55555555555554</v>
      </c>
      <c r="S151">
        <v>1.2280701754385965</v>
      </c>
      <c r="T151">
        <v>460.89285714285717</v>
      </c>
      <c r="U151">
        <v>1.0350877192982457</v>
      </c>
      <c r="V151">
        <v>458.3125</v>
      </c>
      <c r="W151">
        <v>0.9</v>
      </c>
      <c r="X151">
        <v>299.2</v>
      </c>
      <c r="Y151">
        <v>0.57894736842105265</v>
      </c>
      <c r="Z151">
        <v>335.5</v>
      </c>
      <c r="AA151">
        <v>0.22222222222222221</v>
      </c>
      <c r="AB151">
        <v>210.75</v>
      </c>
      <c r="AC151">
        <v>0.57894736842105265</v>
      </c>
      <c r="AD151">
        <v>292.39999999999998</v>
      </c>
      <c r="AE151">
        <v>0.57894736842105265</v>
      </c>
      <c r="AF151">
        <v>292.39999999999998</v>
      </c>
      <c r="AG151">
        <v>0.88304093567251463</v>
      </c>
      <c r="AH151">
        <v>409.51470588235293</v>
      </c>
      <c r="AK151">
        <v>0</v>
      </c>
      <c r="AM151">
        <v>0</v>
      </c>
      <c r="AO151">
        <v>0</v>
      </c>
      <c r="AS151">
        <v>0</v>
      </c>
      <c r="AU151">
        <v>0.5</v>
      </c>
      <c r="AV151">
        <v>193</v>
      </c>
      <c r="AW151">
        <v>0.33333333333333331</v>
      </c>
      <c r="AX151">
        <v>193</v>
      </c>
      <c r="AY151">
        <v>0.16666666666666666</v>
      </c>
      <c r="AZ151">
        <v>193</v>
      </c>
      <c r="BC151">
        <v>0</v>
      </c>
      <c r="BE151">
        <v>0</v>
      </c>
      <c r="BG151">
        <v>0</v>
      </c>
      <c r="BI151">
        <v>0</v>
      </c>
      <c r="BK151">
        <v>0.1111111111111111</v>
      </c>
      <c r="BL151">
        <v>193</v>
      </c>
      <c r="BM151">
        <v>0.84444444444444444</v>
      </c>
      <c r="BN151">
        <v>406.37681159420288</v>
      </c>
      <c r="BO151">
        <v>2</v>
      </c>
      <c r="BP151">
        <v>601</v>
      </c>
      <c r="BQ151">
        <v>0.2</v>
      </c>
      <c r="BR151">
        <v>153</v>
      </c>
      <c r="BS151">
        <v>2.6</v>
      </c>
      <c r="BT151">
        <v>486.25</v>
      </c>
      <c r="BU151">
        <v>1.5</v>
      </c>
      <c r="BV151">
        <v>449.83333333333331</v>
      </c>
      <c r="CE151">
        <v>1.5</v>
      </c>
      <c r="CF151">
        <v>449.83333333333331</v>
      </c>
      <c r="CG151">
        <v>2</v>
      </c>
      <c r="CH151">
        <v>768</v>
      </c>
      <c r="CI151">
        <v>1.6</v>
      </c>
      <c r="CJ151">
        <v>379.25</v>
      </c>
      <c r="CK151">
        <v>1</v>
      </c>
      <c r="CL151">
        <v>246.33333333333334</v>
      </c>
      <c r="CM151">
        <v>1.4166666666666667</v>
      </c>
      <c r="CN151">
        <v>378</v>
      </c>
      <c r="CW151">
        <v>1.4166666666666667</v>
      </c>
      <c r="CX151">
        <v>378</v>
      </c>
      <c r="CY151">
        <v>1.4583333333333333</v>
      </c>
      <c r="CZ151">
        <v>408.78571428571428</v>
      </c>
      <c r="DA151">
        <v>1</v>
      </c>
      <c r="DB151">
        <v>182.5</v>
      </c>
      <c r="DC151">
        <v>1</v>
      </c>
      <c r="DD151">
        <v>257.66666666666669</v>
      </c>
      <c r="DE151">
        <v>1.2</v>
      </c>
      <c r="DF151">
        <v>219</v>
      </c>
      <c r="DG151">
        <v>1.0833333333333333</v>
      </c>
      <c r="DH151">
        <v>223.77777777777777</v>
      </c>
      <c r="DQ151">
        <v>1.0833333333333333</v>
      </c>
      <c r="DR151">
        <v>223.77777777777777</v>
      </c>
      <c r="DS151">
        <v>1.0833333333333333</v>
      </c>
      <c r="DT151">
        <v>223.77777777777777</v>
      </c>
      <c r="DU151">
        <v>1.3333333333333333</v>
      </c>
      <c r="DV151">
        <v>336.39130434782606</v>
      </c>
      <c r="DW151">
        <v>0.875</v>
      </c>
      <c r="DX151">
        <v>355.25</v>
      </c>
      <c r="DY151">
        <v>1.8</v>
      </c>
      <c r="DZ151">
        <v>376.75</v>
      </c>
      <c r="EA151">
        <v>1.6</v>
      </c>
      <c r="EB151">
        <v>386.33333333333331</v>
      </c>
      <c r="EC151">
        <v>1.3333333333333333</v>
      </c>
      <c r="ED151">
        <v>371.54545454545456</v>
      </c>
      <c r="EE151">
        <v>1.6</v>
      </c>
      <c r="EF151">
        <v>408.5</v>
      </c>
      <c r="EG151">
        <v>1.7</v>
      </c>
      <c r="EH151">
        <v>373.375</v>
      </c>
      <c r="EI151">
        <v>1</v>
      </c>
      <c r="EJ151">
        <v>280.66666666666669</v>
      </c>
      <c r="EK151">
        <v>1.4333333333333333</v>
      </c>
      <c r="EL151">
        <v>356.1</v>
      </c>
      <c r="EM151">
        <v>1.3958333333333333</v>
      </c>
      <c r="EN151">
        <v>361.58064516129031</v>
      </c>
      <c r="EO151">
        <v>1.5</v>
      </c>
      <c r="EP151">
        <v>405.6</v>
      </c>
      <c r="EQ151">
        <v>1.4</v>
      </c>
      <c r="ER151">
        <v>498</v>
      </c>
      <c r="ES151">
        <v>2.2000000000000002</v>
      </c>
      <c r="ET151">
        <v>532.25</v>
      </c>
      <c r="EU151">
        <v>1.6666666666666667</v>
      </c>
      <c r="EV151">
        <v>470.91666666666669</v>
      </c>
      <c r="EW151">
        <v>1.1000000000000001</v>
      </c>
      <c r="EX151">
        <v>282.14285714285717</v>
      </c>
      <c r="EY151">
        <v>1.1000000000000001</v>
      </c>
      <c r="EZ151">
        <v>249</v>
      </c>
      <c r="FA151">
        <v>0.9</v>
      </c>
      <c r="FB151">
        <v>276</v>
      </c>
      <c r="FC151">
        <v>1.0333333333333334</v>
      </c>
      <c r="FD151">
        <v>267.35000000000002</v>
      </c>
      <c r="FE151">
        <v>1.2708333333333333</v>
      </c>
      <c r="FF151">
        <v>343.6875</v>
      </c>
      <c r="FG151">
        <v>1.3333333333333333</v>
      </c>
      <c r="FH151">
        <v>352.49206349206349</v>
      </c>
      <c r="FI151">
        <v>1.25</v>
      </c>
      <c r="FJ151">
        <v>409.4</v>
      </c>
      <c r="FK151">
        <v>2</v>
      </c>
      <c r="FL151">
        <v>344.8</v>
      </c>
      <c r="FM151">
        <v>1</v>
      </c>
      <c r="FN151">
        <v>220.66666666666666</v>
      </c>
      <c r="FO151">
        <v>1.3888888888888888</v>
      </c>
      <c r="FP151">
        <v>341</v>
      </c>
      <c r="FQ151">
        <v>1.2</v>
      </c>
      <c r="FR151">
        <v>317.42857142857144</v>
      </c>
      <c r="FS151">
        <v>2.4</v>
      </c>
      <c r="FT151">
        <v>485.875</v>
      </c>
      <c r="FU151">
        <v>1.3</v>
      </c>
      <c r="FV151">
        <v>276.42857142857144</v>
      </c>
      <c r="FW151">
        <v>1.6333333333333333</v>
      </c>
      <c r="FX151">
        <v>365.63636363636363</v>
      </c>
      <c r="FY151">
        <v>1.5416666666666667</v>
      </c>
      <c r="FZ151">
        <v>356.48571428571427</v>
      </c>
      <c r="GA151">
        <v>1.5416666666666667</v>
      </c>
      <c r="GB151">
        <v>356.48571428571427</v>
      </c>
      <c r="GC151">
        <v>1.4027777777777777</v>
      </c>
      <c r="GD151">
        <v>353.91836734693879</v>
      </c>
      <c r="GE151">
        <v>1.3888888888888888</v>
      </c>
      <c r="GF151">
        <v>350.58677685950414</v>
      </c>
      <c r="GG151">
        <v>1.25</v>
      </c>
      <c r="GH151">
        <v>406.33333333333331</v>
      </c>
      <c r="GI151">
        <v>3.5</v>
      </c>
      <c r="GJ151">
        <v>568</v>
      </c>
      <c r="GK151">
        <v>2.3333333333333335</v>
      </c>
      <c r="GL151">
        <v>455.33333333333331</v>
      </c>
      <c r="GM151">
        <v>2.1111111111111112</v>
      </c>
      <c r="GN151">
        <v>465.125</v>
      </c>
      <c r="GO151">
        <v>2</v>
      </c>
      <c r="GP151">
        <v>376.33333333333331</v>
      </c>
      <c r="GQ151">
        <v>3</v>
      </c>
      <c r="GR151">
        <v>572.5</v>
      </c>
      <c r="GS151">
        <v>2.8</v>
      </c>
      <c r="GT151">
        <v>398.8</v>
      </c>
      <c r="GU151">
        <v>2.5882352941176472</v>
      </c>
      <c r="GV151">
        <v>452.1764705882353</v>
      </c>
      <c r="GW151">
        <v>2.4230769230769229</v>
      </c>
      <c r="GX151">
        <v>456.32</v>
      </c>
      <c r="GY151">
        <v>3</v>
      </c>
      <c r="GZ151">
        <v>525.75</v>
      </c>
      <c r="HA151">
        <v>1.5</v>
      </c>
      <c r="HB151">
        <v>297.5</v>
      </c>
      <c r="HC151">
        <v>1.3333333333333333</v>
      </c>
      <c r="HD151">
        <v>288.66666666666669</v>
      </c>
      <c r="HE151">
        <v>2.1111111111111112</v>
      </c>
      <c r="HF151">
        <v>396</v>
      </c>
      <c r="HG151">
        <v>4</v>
      </c>
      <c r="HH151">
        <v>707.33333333333337</v>
      </c>
      <c r="HI151">
        <v>2.5</v>
      </c>
      <c r="HJ151">
        <v>603.20000000000005</v>
      </c>
      <c r="HK151">
        <v>3.8</v>
      </c>
      <c r="HL151">
        <v>605.4</v>
      </c>
      <c r="HM151">
        <v>3.4117647058823528</v>
      </c>
      <c r="HN151">
        <v>642.9375</v>
      </c>
      <c r="HO151">
        <v>2.9615384615384617</v>
      </c>
      <c r="HP151">
        <v>554.04</v>
      </c>
      <c r="HQ151">
        <v>2.6923076923076925</v>
      </c>
      <c r="HR151">
        <v>505.18</v>
      </c>
      <c r="HS151">
        <v>1.75</v>
      </c>
      <c r="HT151">
        <v>365</v>
      </c>
      <c r="HU151">
        <v>1.5</v>
      </c>
      <c r="HV151">
        <v>282</v>
      </c>
      <c r="HW151">
        <v>1.3333333333333333</v>
      </c>
      <c r="HX151">
        <v>276.33333333333331</v>
      </c>
      <c r="HY151">
        <v>1.5555555555555556</v>
      </c>
      <c r="HZ151">
        <v>317</v>
      </c>
      <c r="IA151">
        <v>2.1666666666666665</v>
      </c>
      <c r="IB151">
        <v>346.5</v>
      </c>
      <c r="IC151">
        <v>1.6666666666666667</v>
      </c>
      <c r="ID151">
        <v>250.16666666666666</v>
      </c>
      <c r="IE151">
        <v>3.8</v>
      </c>
      <c r="IF151">
        <v>602.20000000000005</v>
      </c>
      <c r="IG151">
        <v>2.4705882352941178</v>
      </c>
      <c r="IH151">
        <v>387.70588235294116</v>
      </c>
      <c r="II151">
        <v>2.1538461538461537</v>
      </c>
      <c r="IJ151">
        <v>363.23076923076923</v>
      </c>
      <c r="IK151">
        <v>2.1538461538461537</v>
      </c>
      <c r="IL151">
        <v>363.23076923076923</v>
      </c>
      <c r="IM151">
        <v>2.5128205128205128</v>
      </c>
      <c r="IN151">
        <v>456.61842105263156</v>
      </c>
      <c r="IO151">
        <v>1.3333333333333333</v>
      </c>
      <c r="IP151">
        <v>411</v>
      </c>
      <c r="IQ151">
        <v>0.75</v>
      </c>
      <c r="IR151">
        <v>253</v>
      </c>
      <c r="IS151">
        <v>1.7142857142857142</v>
      </c>
      <c r="IT151">
        <v>523.79999999999995</v>
      </c>
      <c r="IU151">
        <v>1.2380952380952381</v>
      </c>
      <c r="IV151">
        <v>405.76923076923077</v>
      </c>
      <c r="IW151">
        <v>2.75</v>
      </c>
      <c r="IX151">
        <v>588.75</v>
      </c>
      <c r="IY151">
        <v>3</v>
      </c>
      <c r="IZ151">
        <v>575</v>
      </c>
      <c r="JA151">
        <v>2.2000000000000002</v>
      </c>
      <c r="JB151">
        <v>303.2</v>
      </c>
      <c r="JC151">
        <v>2.6153846153846154</v>
      </c>
      <c r="JD151">
        <v>474.69230769230768</v>
      </c>
      <c r="JE151">
        <v>1.7647058823529411</v>
      </c>
      <c r="JF151">
        <v>440.23076923076923</v>
      </c>
      <c r="JG151">
        <v>3.8333333333333335</v>
      </c>
      <c r="JH151">
        <v>610</v>
      </c>
      <c r="JI151">
        <v>2.75</v>
      </c>
      <c r="JJ151">
        <v>508.125</v>
      </c>
      <c r="JK151">
        <v>2.8571428571428572</v>
      </c>
      <c r="JL151">
        <v>583.14285714285711</v>
      </c>
      <c r="JM151">
        <v>3.0952380952380953</v>
      </c>
      <c r="JN151">
        <v>562.23809523809518</v>
      </c>
      <c r="JO151">
        <v>2.5</v>
      </c>
      <c r="JP151">
        <v>462.33333333333331</v>
      </c>
      <c r="JQ151">
        <v>2.25</v>
      </c>
      <c r="JR151">
        <v>446.66666666666669</v>
      </c>
      <c r="JS151">
        <v>2.6</v>
      </c>
      <c r="JT151">
        <v>430.6</v>
      </c>
      <c r="JU151">
        <v>2.4615384615384617</v>
      </c>
      <c r="JV151">
        <v>443.63636363636363</v>
      </c>
      <c r="JW151">
        <v>2.8529411764705883</v>
      </c>
      <c r="JX151">
        <v>521.46875</v>
      </c>
      <c r="JY151">
        <v>2.3088235294117645</v>
      </c>
      <c r="JZ151">
        <v>485.05172413793105</v>
      </c>
      <c r="KA151">
        <v>3</v>
      </c>
      <c r="KB151">
        <v>511.66666666666669</v>
      </c>
      <c r="KC151">
        <v>3.5</v>
      </c>
      <c r="KD151">
        <v>619.875</v>
      </c>
      <c r="KE151">
        <v>3.7142857142857144</v>
      </c>
      <c r="KF151">
        <v>656.57142857142856</v>
      </c>
      <c r="KG151">
        <v>3.4285714285714284</v>
      </c>
      <c r="KH151">
        <v>601.19047619047615</v>
      </c>
      <c r="KI151">
        <v>3.25</v>
      </c>
      <c r="KJ151">
        <v>635.5</v>
      </c>
      <c r="KK151">
        <v>2.5</v>
      </c>
      <c r="KL151">
        <v>596</v>
      </c>
      <c r="KM151">
        <v>4</v>
      </c>
      <c r="KN151">
        <v>721.4</v>
      </c>
      <c r="KO151">
        <v>3.3076923076923075</v>
      </c>
      <c r="KP151">
        <v>661.41666666666663</v>
      </c>
      <c r="KQ151">
        <v>3.3823529411764706</v>
      </c>
      <c r="KR151">
        <v>623.09090909090912</v>
      </c>
      <c r="KS151">
        <v>3.3823529411764706</v>
      </c>
      <c r="KT151">
        <v>623.09090909090912</v>
      </c>
      <c r="KU151">
        <v>2.6666666666666665</v>
      </c>
      <c r="KV151">
        <v>535.1098901098901</v>
      </c>
      <c r="KW151">
        <v>2.6</v>
      </c>
      <c r="KX151">
        <v>499.38922155688624</v>
      </c>
      <c r="KY151" s="15">
        <f>Tabla2[[#This Row],[ROS_NUM_COR_COD_ROS_TG_NEG]]-Tabla2[[#This Row],[PAS_NUM_COR_COD_ROS_TG_NEG]]</f>
        <v>2.7</v>
      </c>
      <c r="KZ151" s="15">
        <f>Tabla2[[#This Row],[ROS_DUR_COR_COD_ROS_TG_NEG]]-Tabla2[[#This Row],[PAS_DUR_COR_COD_ROS_TG_NEG]]</f>
        <v>177.66666666666674</v>
      </c>
      <c r="LA151" s="15">
        <f>Tabla2[[#This Row],[ROS_NUM_COR_COD_ROS_TG_NEU]]-Tabla2[[#This Row],[PAS_NUM_COR_COD_ROS_TG_NEU]]</f>
        <v>1.131578947368421</v>
      </c>
      <c r="LB151" s="15">
        <f>Tabla2[[#This Row],[ROS_DUR_COR_COD_ROS_TG_NEU]]-Tabla2[[#This Row],[PAS_DUR_COR_COD_ROS_TG_NEU]]</f>
        <v>120.20000000000005</v>
      </c>
      <c r="LC151" s="15">
        <f>Tabla2[[#This Row],[ROS_NUM_COR_COD_ROS_TG_POS]]-Tabla2[[#This Row],[PAS_NUM_COR_COD_ROS_TG_POS]]</f>
        <v>2.8</v>
      </c>
      <c r="LD151" s="15">
        <f>Tabla2[[#This Row],[ROS_DUR_COR_COD_ROS_TG_POS]]-Tabla2[[#This Row],[PAS_DUR_COR_COD_ROS_TG_POS]]</f>
        <v>237.84444444444443</v>
      </c>
      <c r="LE151" s="15">
        <f>Tabla2[[#This Row],[ROS_NUM_COR_COD_ROS_TG_TOT]]-Tabla2[[#This Row],[PAS_NUM_COR_COD_ROS_TG_TOT]]</f>
        <v>2.1836945304437565</v>
      </c>
      <c r="LF151" s="15">
        <f>Tabla2[[#This Row],[ROS_DUR_COR_COD_ROS_TG_TOT]]-Tabla2[[#This Row],[PAS_DUR_COR_COD_ROS_TG_TOT]]</f>
        <v>182.04464285714283</v>
      </c>
      <c r="LG151" s="15">
        <f>Tabla2[[#This Row],[ROS_NUM_COR_COD_ESC_TG_NEG]]-Tabla2[[#This Row],[PAS_NUM_COR_COD_ESC_TG_NEG]]</f>
        <v>1.05</v>
      </c>
      <c r="LH151" s="15">
        <f>Tabla2[[#This Row],[ROS_DUR_COR_COD_ESC_TG_NEG]]-Tabla2[[#This Row],[PAS_DUR_COR_COD_ESC_TG_NEG]]</f>
        <v>-89.541666666666686</v>
      </c>
      <c r="LI151" s="15">
        <f>Tabla2[[#This Row],[ROS_NUM_COR_COD_ESC_TG_NEU]]-Tabla2[[#This Row],[PAS_NUM_COR_COD_ESC_TG_NEU]]</f>
        <v>1.9473684210526316</v>
      </c>
      <c r="LJ151" s="15">
        <f>Tabla2[[#This Row],[ROS_NUM_COR_COD_ESC_TG_NEG]]-Tabla2[[#This Row],[PAS_NUM_COR_COD_ESC_TG_NEG]]</f>
        <v>1.05</v>
      </c>
      <c r="LK151" s="15">
        <f>Tabla2[[#This Row],[ROS_NUM_COR_COD_ESC_TG_POS]]-Tabla2[[#This Row],[PAS_NUM_COR_COD_ESC_TG_POS]]</f>
        <v>2.2999999999999998</v>
      </c>
      <c r="LL151" s="15">
        <f>Tabla2[[#This Row],[ROS_DUR_COR_COD_ESC_TG_POS]]-Tabla2[[#This Row],[PAS_DUR_COR_COD_ESC_TG_POS]]</f>
        <v>-35.199999999999989</v>
      </c>
      <c r="LM151" s="15">
        <f>Tabla2[[#This Row],[ROS_NUM_COR_COD_ESC_TG_TOT]]-Tabla2[[#This Row],[PAS_NUM_COR_COD_ESC_TG_TOT]]</f>
        <v>1.7461300309597525</v>
      </c>
      <c r="LN151" s="15">
        <f>Tabla2[[#This Row],[ROS_DUR_COR_COD_ESC_TG_TOT]]-Tabla2[[#This Row],[PAS_DUR_COR_COD_ESC_TG_TOT]]</f>
        <v>-2.5235294117646845</v>
      </c>
      <c r="LO151" s="15">
        <f>Tabla2[[#This Row],[PAS_NUM_COR_COD_ROS_TG_NEG]]-Tabla2[[#This Row],[ESC_NUM_COR_COD_ROS_TG_NEG]]</f>
        <v>1.3</v>
      </c>
      <c r="LP151" s="15">
        <f>Tabla2[[#This Row],[PAS_DUR_COR_COD_ROS_TG_NEG]]-Tabla2[[#This Row],[ESC_DUR_COR_COD_ROS_TG_NEG]]</f>
        <v>529.66666666666663</v>
      </c>
      <c r="LQ151" s="15">
        <f>Tabla2[[#This Row],[PAS_NUM_COR_COD_ROS_TG_NEU]]-Tabla2[[#This Row],[ESC_NUM_COR_COD_ROS_TG_NEU]]</f>
        <v>1.368421052631579</v>
      </c>
      <c r="LR151" s="15">
        <f>Tabla2[[#This Row],[PAS_DUR_COR_COD_ROS_TG_NEU]]-Tabla2[[#This Row],[ESC_DUR_COR_COD_ROS_TG_NEU]]</f>
        <v>483</v>
      </c>
      <c r="LS151" s="15">
        <f>Tabla2[[#This Row],[PAS_NUM_COR_COD_ROS_TG_POS]]-Tabla2[[#This Row],[ESC_NUM_COR_COD_ROS_TG_POS]]</f>
        <v>1</v>
      </c>
      <c r="LT151" s="15">
        <f>Tabla2[[#This Row],[PAS_DUR_COR_COD_ROS_TG_POS]]-Tabla2[[#This Row],[ESC_DUR_COR_COD_ROS_TG_POS]]</f>
        <v>367.55555555555554</v>
      </c>
      <c r="LU151" s="15">
        <f>Tabla2[[#This Row],[PAS_NUM_COR_COD_ROS_TG_TOT]]-Tabla2[[#This Row],[ESC_NUM_COR_COD_ROS_TG_TOT]]</f>
        <v>1.2280701754385965</v>
      </c>
      <c r="LV151" s="15">
        <f>Tabla2[[#This Row],[PAS_DUR_COR_COD_ROS_TG_TOT]]-Tabla2[[#This Row],[ESC_DUR_COR_COD_ROS_TG_TOT]]</f>
        <v>460.89285714285717</v>
      </c>
      <c r="LW151" s="15">
        <f>Tabla2[[#This Row],[PAS_NUM_COR_COD_ESC_TG_NEG]]-Tabla2[[#This Row],[ESC_NUM_COR_COD_ESC_TG_NEG]]</f>
        <v>0.95</v>
      </c>
      <c r="LX151" s="15">
        <f>Tabla2[[#This Row],[PAS_DUR_COR_COD_ESC_TG_NEG]]-Tabla2[[#This Row],[ESC_DUR_COR_COD_ESC_TG_NEG]]</f>
        <v>465.875</v>
      </c>
      <c r="LY151" s="15">
        <f>Tabla2[[#This Row],[PAS_NUM_COR_COD_ESC_TG_NEU]]-Tabla2[[#This Row],[ESC_NUM_COR_COD_ESC_TG_NEU]]</f>
        <v>1.0526315789473684</v>
      </c>
      <c r="LZ151" s="15">
        <f>Tabla2[[#This Row],[PAS_DUR_COR_COD_ESC_TG_NEU]]-Tabla2[[#This Row],[ESC_DUR_COR_COD_ESC_TG_NEU]]</f>
        <v>453.875</v>
      </c>
      <c r="MA151" s="15">
        <f>Tabla2[[#This Row],[PAS_NUM_COR_COD_ESC_TG_POS]]-Tabla2[[#This Row],[ESC_NUM_COR_COD_ESC_TG_POS]]</f>
        <v>0.5</v>
      </c>
      <c r="MB151" s="15">
        <f>Tabla2[[#This Row],[PAS_DUR_COR_COD_ESC_TG_POS]]-Tabla2[[#This Row],[ESC_DUR_COR_COD_ESC_TG_POS]]</f>
        <v>434</v>
      </c>
      <c r="MC151" s="15">
        <f>Tabla2[[#This Row],[PAS_NUM_COR_COD_ESC_TG_TOT]]-Tabla2[[#This Row],[ESC_NUM_COR_COD_ESC_TG_TOT]]</f>
        <v>0.84210526315789469</v>
      </c>
      <c r="MD151" s="15">
        <f>Tabla2[[#This Row],[PAS_DUR_COR_COD_ESC_TG_TOT]]-Tabla2[[#This Row],[ESC_DUR_COR_COD_ESC_TG_TOT]]</f>
        <v>454.7</v>
      </c>
      <c r="ME151" s="42">
        <f>Tabla25[[#This Row],[PAS_NUM_COR_COD_ROS_TG_NEG]]-Tabla25[[#This Row],[PAS_NUM_COR_COD_ESC_TG_NEG]]</f>
        <v>0.35000000000000009</v>
      </c>
      <c r="MF151" s="42">
        <f>Tabla25[[#This Row],[PAS_NUM_COR_COD_ROS_TG_NEU]]-Tabla25[[#This Row],[PAS_NUM_COR_COD_ESC_TG_NEU]]</f>
        <v>0.31578947368421062</v>
      </c>
      <c r="MG151" s="42">
        <f>Tabla25[[#This Row],[PAS_NUM_COR_COD_ROS_TG_POS]]-Tabla25[[#This Row],[PAS_NUM_COR_COD_ESC_TG_POS]]</f>
        <v>0.5</v>
      </c>
      <c r="MH151" s="42">
        <f>Tabla25[[#This Row],[PAS_NUM_COR_COD_ROS_TG_TOT]]-Tabla25[[#This Row],[PAS_NUM_COR_COD_ESC_TG_TOT]]</f>
        <v>0.38596491228070184</v>
      </c>
      <c r="MI151" s="42">
        <f>Tabla25[[#This Row],[PAS_DUR_COR_COD_ROS_TG_NEG]]-Tabla25[[#This Row],[PAS_DUR_COR_COD_ESC_TG_NEG]]</f>
        <v>63.791666666666629</v>
      </c>
      <c r="MJ151" s="42">
        <f>Tabla25[[#This Row],[PAS_DUR_COR_COD_ROS_TG_NEU]]-Tabla25[[#This Row],[PAS_DUR_COR_COD_ESC_TG_NEU]]</f>
        <v>29.125</v>
      </c>
      <c r="MK151" s="42">
        <f>Tabla25[[#This Row],[PAS_DUR_COR_COD_ROS_TG_POS]]-Tabla25[[#This Row],[PAS_DUR_COR_COD_ESC_TG_POS]]</f>
        <v>-66.444444444444457</v>
      </c>
      <c r="ML151" s="42">
        <f>Tabla25[[#This Row],[PAS_DUR_COR_COD_ROS_TG_TOT]]-Tabla25[[#This Row],[PAS_DUR_COR_COD_ESC_TG_TOT]]</f>
        <v>6.1928571428571786</v>
      </c>
      <c r="MM151" s="44">
        <f>Tabla25[[#This Row],[ESC_NUM_COR_COD_ROS_TG_NEG]]-Tabla25[[#This Row],[ESC_NUM_COR_COD_ESC_TG_NEG]]</f>
        <v>0</v>
      </c>
      <c r="MN151" s="44">
        <f>Tabla25[[#This Row],[ESC_NUM_COR_COD_ROS_TG_NEU]]-Tabla25[[#This Row],[ESC_NUM_COR_COD_ESC_TG_NEU]]</f>
        <v>0</v>
      </c>
      <c r="MO151" s="44">
        <f>Tabla25[[#This Row],[ESC_NUM_COR_COD_ROS_TG_POS]]-Tabla25[[#This Row],[ESC_NUM_COR_COD_ESC_TG_POS]]</f>
        <v>0</v>
      </c>
      <c r="MP151" s="44">
        <f>Tabla25[[#This Row],[ESC_NUM_COR_COD_ROS_TG_TOT]]-Tabla25[[#This Row],[ESC_NUM_COR_COD_ESC_TG_TOT]]</f>
        <v>0</v>
      </c>
      <c r="MQ151" s="44">
        <f>Tabla25[[#This Row],[ESC_DUR_COR_COD_ROS_TG_NEG]]-Tabla25[[#This Row],[ESC_DUR_COR_COD_ESC_TG_NEG]]</f>
        <v>0</v>
      </c>
      <c r="MR151" s="44">
        <f>Tabla25[[#This Row],[ESC_DUR_COR_COD_ROS_TG_NEU]]-Tabla25[[#This Row],[ESC_DUR_COR_COD_ESC_TG_NEU]]</f>
        <v>0</v>
      </c>
      <c r="MS151" s="44">
        <f>Tabla25[[#This Row],[ESC_DUR_COR_COD_ROS_TG_POS]]-Tabla25[[#This Row],[ESC_DUR_COR_COD_ESC_TG_POS]]</f>
        <v>0</v>
      </c>
      <c r="MT151" s="44">
        <f>Tabla25[[#This Row],[ESC_DUR_COR_COD_ROS_TG_TOT]]-Tabla25[[#This Row],[ESC_DUR_COR_COD_ESC_TG_TOT]]</f>
        <v>0</v>
      </c>
      <c r="MU151" s="47">
        <f>Tabla25[[#This Row],[ROS_NUM_COR_COD_ROS_TG_NEG]]-Tabla25[[#This Row],[ROS_NUM_COR_COD_ESC_TG_NEG]]</f>
        <v>2</v>
      </c>
      <c r="MV151" s="47">
        <f>Tabla25[[#This Row],[ROS_NUM_COR_COD_ROS_TG_NEU]]-Tabla25[[#This Row],[ROS_NUM_COR_COD_ESC_TG_NEU]]</f>
        <v>-0.5</v>
      </c>
      <c r="MW151" s="47">
        <f>Tabla25[[#This Row],[ROS_NUM_COR_COD_ROS_TG_POS]]-Tabla25[[#This Row],[ROS_NUM_COR_COD_ESC_TG_POS]]</f>
        <v>1</v>
      </c>
      <c r="MX151" s="47">
        <f>Tabla25[[#This Row],[ROS_NUM_COR_COD_ROS_TG_TOT]]-Tabla25[[#This Row],[ROS_NUM_COR_COD_ESC_TG_TOT]]</f>
        <v>0.82352941176470562</v>
      </c>
      <c r="MY151" s="47">
        <f>Tabla25[[#This Row],[ROS_DUR_COR_COD_ROS_TG_NEG]]-Tabla25[[#This Row],[ROS_DUR_COR_COD_ESC_TG_NEG]]</f>
        <v>331.00000000000006</v>
      </c>
      <c r="MZ151" s="47">
        <f>Tabla25[[#This Row],[ROS_DUR_COR_COD_ROS_TG_NEU]]-Tabla25[[#This Row],[ROS_DUR_COR_COD_ESC_TG_NEU]]</f>
        <v>30.700000000000045</v>
      </c>
      <c r="NA151" s="47">
        <f>Tabla25[[#This Row],[ROS_DUR_COR_COD_ROS_TG_POS]]-Tabla25[[#This Row],[ROS_DUR_COR_COD_ESC_TG_POS]]</f>
        <v>206.59999999999997</v>
      </c>
      <c r="NB151" s="47">
        <f>Tabla25[[#This Row],[ROS_DUR_COR_COD_ROS_TG_TOT]]-Tabla25[[#This Row],[ROS_DUR_COR_COD_ESC_TG_TOT]]</f>
        <v>190.7610294117647</v>
      </c>
      <c r="NC151">
        <v>162</v>
      </c>
      <c r="ND151">
        <v>177.6</v>
      </c>
      <c r="NE151">
        <v>159.6</v>
      </c>
      <c r="NF151">
        <v>166.125</v>
      </c>
      <c r="NG151">
        <v>196.66666666666666</v>
      </c>
      <c r="NH151">
        <v>214.66666666666666</v>
      </c>
      <c r="NI151">
        <v>137</v>
      </c>
      <c r="NJ151">
        <v>185.47058823529412</v>
      </c>
      <c r="NS151">
        <v>186.44444444444446</v>
      </c>
      <c r="NT151">
        <v>216</v>
      </c>
      <c r="NU151">
        <v>171.22222222222223</v>
      </c>
      <c r="NV151">
        <v>192.10714285714286</v>
      </c>
      <c r="NW151">
        <v>205.375</v>
      </c>
      <c r="NX151">
        <v>186.25</v>
      </c>
      <c r="NY151">
        <v>230.75</v>
      </c>
      <c r="NZ151">
        <v>202.8</v>
      </c>
      <c r="OA151" s="15">
        <f>Tabla2[[#This Row],[ROS_1DU_COR_COD_ROS_TG_NEG]]-Tabla2[[#This Row],[PAS_1DU_COR_COD_ROS_TG_NEG]]</f>
        <v>-24.444444444444457</v>
      </c>
      <c r="OB151" s="15">
        <f>Tabla2[[#This Row],[ROS_1DU_COR_COD_ROS_TG_NEU]]-Tabla2[[#This Row],[PAS_1DU_COR_COD_ROS_TG_NEU]]</f>
        <v>-38.400000000000006</v>
      </c>
      <c r="OC151" s="15">
        <f>Tabla2[[#This Row],[ROS_1DU_COR_COD_ROS_TG_POS]]-Tabla2[[#This Row],[PAS_1DU_COR_COD_ROS_TG_POS]]</f>
        <v>-11.622222222222234</v>
      </c>
      <c r="OD151" s="15">
        <f>Tabla2[[#This Row],[ROS_1DU_COR_COD_ROS_TG_TOT]]-Tabla2[[#This Row],[PAS_1DU_COR_COD_ROS_TG_TOT]]</f>
        <v>-25.982142857142861</v>
      </c>
      <c r="OE151" s="15">
        <f>Tabla2[[#This Row],[ROS_1DU_COR_COD_ESC_TG_NEG]]-Tabla2[[#This Row],[PAS_1DU_COR_COD_ESC_TG_NEG]]</f>
        <v>-8.7083333333333428</v>
      </c>
      <c r="OF151" s="15">
        <f>Tabla2[[#This Row],[ROS_1DU_COR_COD_ESC_TG_NEU]]-Tabla2[[#This Row],[PAS_1DU_COR_COD_ESC_TG_NEU]]</f>
        <v>28.416666666666657</v>
      </c>
      <c r="OG151" s="15">
        <f>Tabla2[[#This Row],[ROS_1DU_COR_COD_ESC_TG_POS]]-Tabla2[[#This Row],[PAS_1DU_COR_COD_ESC_TG_POS]]</f>
        <v>-93.75</v>
      </c>
      <c r="OH151" s="15">
        <f>Tabla2[[#This Row],[ROS_1DU_COR_COD_ESC_TG_TOT]]-Tabla2[[#This Row],[PAS_1DU_COR_COD_ESC_TG_TOT]]</f>
        <v>-17.329411764705895</v>
      </c>
      <c r="OI151" s="15">
        <f>Tabla2[[#This Row],[PAS_1DU_COR_COD_ROS_TG_NEG]]-Tabla2[[#This Row],[ESC_1DU_COR_COD_ROS_TG_NEG]]</f>
        <v>186.44444444444446</v>
      </c>
      <c r="OJ151" s="15">
        <f>Tabla2[[#This Row],[PAS_1DU_COR_COD_ROS_TG_NEU]]-Tabla2[[#This Row],[ESC_1DU_COR_COD_ROS_TG_NEU]]</f>
        <v>216</v>
      </c>
      <c r="OK151" s="15">
        <f>Tabla2[[#This Row],[PAS_1DU_COR_COD_ROS_TG_POS]]-Tabla2[[#This Row],[ESC_1DU_COR_COD_ROS_TG_POS]]</f>
        <v>171.22222222222223</v>
      </c>
      <c r="OL151" s="15">
        <f>Tabla2[[#This Row],[PAS_1DU_COR_COD_ROS_TG_TOT]]-Tabla2[[#This Row],[ESC_1DU_COR_COD_ROS_TG_TOT]]</f>
        <v>192.10714285714286</v>
      </c>
      <c r="OM151" s="15">
        <f>Tabla2[[#This Row],[PAS_1DU_COR_COD_ESC_TG_NEG]]-Tabla2[[#This Row],[ESC_1DU_COR_COD_ESC_TG_NEG]]</f>
        <v>205.375</v>
      </c>
      <c r="ON151" s="15">
        <f>Tabla2[[#This Row],[PAS_1DU_COR_COD_ESC_TG_NEU]]-Tabla2[[#This Row],[ESC_1DU_COR_COD_ESC_TG_NEU]]</f>
        <v>186.25</v>
      </c>
      <c r="OO151" s="15">
        <f>Tabla2[[#This Row],[PAS_1DU_COR_COD_ESC_TG_POS]]-Tabla2[[#This Row],[ESC_1DU_COR_COD_ESC_TG_POS]]</f>
        <v>230.75</v>
      </c>
      <c r="OP151" s="15">
        <f>Tabla2[[#This Row],[PAS_1DU_COR_COD_ESC_TG_TOT]]-Tabla2[[#This Row],[ESC_1DU_COR_COD_ESC_TG_TOT]]</f>
        <v>202.8</v>
      </c>
      <c r="OQ151" s="61">
        <v>-34.666666666666657</v>
      </c>
      <c r="OR151" s="62">
        <v>-37.066666666666663</v>
      </c>
      <c r="OS151" s="62">
        <v>22.599999999999994</v>
      </c>
      <c r="OT151" s="62">
        <v>-19.345588235294116</v>
      </c>
      <c r="OU151" s="62">
        <v>0</v>
      </c>
      <c r="OV151" s="62">
        <v>0</v>
      </c>
      <c r="OW151" s="62">
        <v>0</v>
      </c>
      <c r="OX151" s="62">
        <v>0</v>
      </c>
      <c r="OY151" s="62">
        <v>-18.930555555555543</v>
      </c>
      <c r="OZ151" s="62">
        <v>29.75</v>
      </c>
      <c r="PA151" s="62">
        <v>-59.527777777777771</v>
      </c>
      <c r="PB151" s="62">
        <v>-10.69285714285715</v>
      </c>
    </row>
    <row r="152" spans="1:418" x14ac:dyDescent="0.3">
      <c r="A152" s="2" t="s">
        <v>150</v>
      </c>
      <c r="B152" s="2">
        <v>50</v>
      </c>
      <c r="C152" s="2">
        <v>1</v>
      </c>
      <c r="D152" s="2">
        <v>51</v>
      </c>
      <c r="E152">
        <v>1.8</v>
      </c>
      <c r="F152">
        <v>922.53846153846155</v>
      </c>
      <c r="G152">
        <v>2.4500000000000002</v>
      </c>
      <c r="H152">
        <v>824.88235294117646</v>
      </c>
      <c r="I152">
        <v>2.95</v>
      </c>
      <c r="J152">
        <v>749.36842105263156</v>
      </c>
      <c r="K152">
        <v>2.4</v>
      </c>
      <c r="L152">
        <v>821.51020408163265</v>
      </c>
      <c r="M152">
        <v>3.85</v>
      </c>
      <c r="N152">
        <v>1341.8333333333333</v>
      </c>
      <c r="O152">
        <v>4</v>
      </c>
      <c r="P152">
        <v>1322.2631578947369</v>
      </c>
      <c r="Q152">
        <v>3.5</v>
      </c>
      <c r="R152">
        <v>1121.0555555555557</v>
      </c>
      <c r="S152">
        <v>3.7833333333333332</v>
      </c>
      <c r="T152">
        <v>1262.8181818181818</v>
      </c>
      <c r="U152">
        <v>3.0916666666666668</v>
      </c>
      <c r="V152">
        <v>1054.8942307692307</v>
      </c>
      <c r="W152">
        <v>1.35</v>
      </c>
      <c r="X152">
        <v>411.6</v>
      </c>
      <c r="Y152">
        <v>1.65</v>
      </c>
      <c r="Z152">
        <v>473.55</v>
      </c>
      <c r="AA152">
        <v>1.5</v>
      </c>
      <c r="AB152">
        <v>410.3</v>
      </c>
      <c r="AC152">
        <v>1.5</v>
      </c>
      <c r="AD152">
        <v>431.81666666666666</v>
      </c>
      <c r="AE152">
        <v>1.5</v>
      </c>
      <c r="AF152">
        <v>431.81666666666666</v>
      </c>
      <c r="AG152">
        <v>2.5611111111111109</v>
      </c>
      <c r="AH152">
        <v>826.93902439024396</v>
      </c>
      <c r="BM152">
        <v>2.5611111111111109</v>
      </c>
      <c r="BN152">
        <v>826.93902439024396</v>
      </c>
      <c r="BO152">
        <v>4.4444444444444446</v>
      </c>
      <c r="BP152">
        <v>1479</v>
      </c>
      <c r="BQ152">
        <v>4.5999999999999996</v>
      </c>
      <c r="BR152">
        <v>1781.4444444444443</v>
      </c>
      <c r="BS152">
        <v>5.7</v>
      </c>
      <c r="BT152">
        <v>1821.3</v>
      </c>
      <c r="BU152">
        <v>4.931034482758621</v>
      </c>
      <c r="BV152">
        <v>1698.4642857142858</v>
      </c>
      <c r="BW152">
        <v>5.1111111111111107</v>
      </c>
      <c r="BX152">
        <v>1443.3333333333333</v>
      </c>
      <c r="BY152">
        <v>4.7</v>
      </c>
      <c r="BZ152">
        <v>1657.3333333333333</v>
      </c>
      <c r="CA152">
        <v>5.5555555555555554</v>
      </c>
      <c r="CB152">
        <v>1748.8888888888889</v>
      </c>
      <c r="CC152">
        <v>5.1071428571428568</v>
      </c>
      <c r="CD152">
        <v>1616.5185185185185</v>
      </c>
      <c r="CE152">
        <v>5.0175438596491224</v>
      </c>
      <c r="CF152">
        <v>1658.2363636363636</v>
      </c>
      <c r="CG152">
        <v>2.3333333333333335</v>
      </c>
      <c r="CH152">
        <v>758.125</v>
      </c>
      <c r="CI152">
        <v>2</v>
      </c>
      <c r="CJ152">
        <v>951.5</v>
      </c>
      <c r="CK152">
        <v>1.3</v>
      </c>
      <c r="CL152">
        <v>505.28571428571428</v>
      </c>
      <c r="CM152">
        <v>1.8620689655172413</v>
      </c>
      <c r="CN152">
        <v>729.09523809523807</v>
      </c>
      <c r="CO152">
        <v>2.2222222222222223</v>
      </c>
      <c r="CP152">
        <v>950.5</v>
      </c>
      <c r="CQ152">
        <v>2</v>
      </c>
      <c r="CR152">
        <v>678.5</v>
      </c>
      <c r="CS152">
        <v>1.2222222222222223</v>
      </c>
      <c r="CT152">
        <v>458.33333333333331</v>
      </c>
      <c r="CU152">
        <v>1.8214285714285714</v>
      </c>
      <c r="CV152">
        <v>694.05</v>
      </c>
      <c r="CW152">
        <v>1.8421052631578947</v>
      </c>
      <c r="CX152">
        <v>712</v>
      </c>
      <c r="CY152">
        <v>3.4298245614035086</v>
      </c>
      <c r="CZ152">
        <v>1254.1145833333333</v>
      </c>
      <c r="DA152">
        <v>2.3333333333333335</v>
      </c>
      <c r="DB152">
        <v>667.77777777777783</v>
      </c>
      <c r="DC152">
        <v>2.2000000000000002</v>
      </c>
      <c r="DD152">
        <v>626</v>
      </c>
      <c r="DE152">
        <v>2.5</v>
      </c>
      <c r="DF152">
        <v>710.8</v>
      </c>
      <c r="DG152">
        <v>2.3448275862068964</v>
      </c>
      <c r="DH152">
        <v>668.20689655172418</v>
      </c>
      <c r="DI152">
        <v>2.1111111111111112</v>
      </c>
      <c r="DJ152">
        <v>634.44444444444446</v>
      </c>
      <c r="DK152">
        <v>2.2000000000000002</v>
      </c>
      <c r="DL152">
        <v>667</v>
      </c>
      <c r="DM152">
        <v>2.4444444444444446</v>
      </c>
      <c r="DN152">
        <v>677.55555555555554</v>
      </c>
      <c r="DO152">
        <v>2.25</v>
      </c>
      <c r="DP152">
        <v>659.92857142857144</v>
      </c>
      <c r="DQ152">
        <v>2.2982456140350878</v>
      </c>
      <c r="DR152">
        <v>664.14035087719299</v>
      </c>
      <c r="DS152">
        <v>2.2982456140350878</v>
      </c>
      <c r="DT152">
        <v>664.14035087719299</v>
      </c>
      <c r="DU152">
        <v>3.0526315789473686</v>
      </c>
      <c r="DV152">
        <v>1034.3202614379086</v>
      </c>
      <c r="DW152">
        <v>3</v>
      </c>
      <c r="DX152">
        <v>627</v>
      </c>
      <c r="EC152">
        <v>3</v>
      </c>
      <c r="ED152">
        <v>627</v>
      </c>
      <c r="EE152">
        <v>6</v>
      </c>
      <c r="EF152">
        <v>2379</v>
      </c>
      <c r="EI152">
        <v>4</v>
      </c>
      <c r="EJ152">
        <v>1520</v>
      </c>
      <c r="EK152">
        <v>5</v>
      </c>
      <c r="EL152">
        <v>1949.5</v>
      </c>
      <c r="EM152">
        <v>4.333333333333333</v>
      </c>
      <c r="EN152">
        <v>1508.6666666666667</v>
      </c>
      <c r="EO152">
        <v>1</v>
      </c>
      <c r="EP152">
        <v>158</v>
      </c>
      <c r="EU152">
        <v>1</v>
      </c>
      <c r="EV152">
        <v>158</v>
      </c>
      <c r="EW152">
        <v>0</v>
      </c>
      <c r="FA152">
        <v>1</v>
      </c>
      <c r="FB152">
        <v>389</v>
      </c>
      <c r="FC152">
        <v>0.5</v>
      </c>
      <c r="FD152">
        <v>389</v>
      </c>
      <c r="FE152">
        <v>0.66666666666666663</v>
      </c>
      <c r="FF152">
        <v>273.5</v>
      </c>
      <c r="FG152">
        <v>2.5</v>
      </c>
      <c r="FH152">
        <v>1014.6</v>
      </c>
      <c r="FI152">
        <v>6</v>
      </c>
      <c r="FJ152">
        <v>1176</v>
      </c>
      <c r="FO152">
        <v>6</v>
      </c>
      <c r="FP152">
        <v>1176</v>
      </c>
      <c r="FQ152">
        <v>3</v>
      </c>
      <c r="FR152">
        <v>1164</v>
      </c>
      <c r="FU152">
        <v>6</v>
      </c>
      <c r="FV152">
        <v>2231</v>
      </c>
      <c r="FW152">
        <v>4.5</v>
      </c>
      <c r="FX152">
        <v>1697.5</v>
      </c>
      <c r="FY152">
        <v>5</v>
      </c>
      <c r="FZ152">
        <v>1523.6666666666667</v>
      </c>
      <c r="GA152">
        <v>5</v>
      </c>
      <c r="GB152">
        <v>1523.6666666666667</v>
      </c>
      <c r="GC152">
        <v>3.3333333333333335</v>
      </c>
      <c r="GD152">
        <v>1205.5</v>
      </c>
      <c r="GE152">
        <v>3.0666666666666669</v>
      </c>
      <c r="GF152">
        <v>1042.8260869565217</v>
      </c>
      <c r="GG152">
        <v>2.2999999999999998</v>
      </c>
      <c r="GH152">
        <v>1419.1666666666667</v>
      </c>
      <c r="GI152">
        <v>1.1111111111111112</v>
      </c>
      <c r="GJ152">
        <v>658.6</v>
      </c>
      <c r="GK152">
        <v>1.7777777777777777</v>
      </c>
      <c r="GL152">
        <v>1138.5999999999999</v>
      </c>
      <c r="GM152">
        <v>1.75</v>
      </c>
      <c r="GN152">
        <v>1093.8125</v>
      </c>
      <c r="GO152">
        <v>1.5555555555555556</v>
      </c>
      <c r="GP152">
        <v>914.6</v>
      </c>
      <c r="GQ152">
        <v>1.4</v>
      </c>
      <c r="GR152">
        <v>723.57142857142856</v>
      </c>
      <c r="GS152">
        <v>1.4</v>
      </c>
      <c r="GT152">
        <v>938.6</v>
      </c>
      <c r="GU152">
        <v>1.4482758620689655</v>
      </c>
      <c r="GV152">
        <v>843</v>
      </c>
      <c r="GW152">
        <v>1.5964912280701755</v>
      </c>
      <c r="GX152">
        <v>964.60606060606062</v>
      </c>
      <c r="GY152">
        <v>3.5</v>
      </c>
      <c r="GZ152">
        <v>1508.75</v>
      </c>
      <c r="HA152">
        <v>5.2222222222222223</v>
      </c>
      <c r="HB152">
        <v>1676.5555555555557</v>
      </c>
      <c r="HC152">
        <v>4.4444444444444446</v>
      </c>
      <c r="HD152">
        <v>1782.25</v>
      </c>
      <c r="HE152">
        <v>4.3571428571428568</v>
      </c>
      <c r="HF152">
        <v>1656.68</v>
      </c>
      <c r="HG152">
        <v>4.5555555555555554</v>
      </c>
      <c r="HH152">
        <v>1549.4444444444443</v>
      </c>
      <c r="HI152">
        <v>5</v>
      </c>
      <c r="HJ152">
        <v>1950</v>
      </c>
      <c r="HK152">
        <v>4.7</v>
      </c>
      <c r="HL152">
        <v>1739.1111111111111</v>
      </c>
      <c r="HM152">
        <v>4.7586206896551726</v>
      </c>
      <c r="HN152">
        <v>1746.1851851851852</v>
      </c>
      <c r="HO152">
        <v>4.5614035087719298</v>
      </c>
      <c r="HP152">
        <v>1703.1538461538462</v>
      </c>
      <c r="HQ152">
        <v>3.0789473684210527</v>
      </c>
      <c r="HR152">
        <v>1416.4235294117648</v>
      </c>
      <c r="HS152">
        <v>1.6</v>
      </c>
      <c r="HT152">
        <v>500.66666666666669</v>
      </c>
      <c r="HU152">
        <v>1.6666666666666667</v>
      </c>
      <c r="HV152">
        <v>533.625</v>
      </c>
      <c r="HW152">
        <v>1.8888888888888888</v>
      </c>
      <c r="HX152">
        <v>517.44444444444446</v>
      </c>
      <c r="HY152">
        <v>1.7142857142857142</v>
      </c>
      <c r="HZ152">
        <v>516.61538461538464</v>
      </c>
      <c r="IA152">
        <v>1.3333333333333333</v>
      </c>
      <c r="IB152">
        <v>421.88888888888891</v>
      </c>
      <c r="IC152">
        <v>1.4</v>
      </c>
      <c r="ID152">
        <v>434.4</v>
      </c>
      <c r="IE152">
        <v>1.7</v>
      </c>
      <c r="IF152">
        <v>499.3</v>
      </c>
      <c r="IG152">
        <v>1.4827586206896552</v>
      </c>
      <c r="IH152">
        <v>452.89655172413791</v>
      </c>
      <c r="II152">
        <v>1.5964912280701755</v>
      </c>
      <c r="IJ152">
        <v>483.0181818181818</v>
      </c>
      <c r="IK152">
        <v>1.5964912280701755</v>
      </c>
      <c r="IL152">
        <v>483.0181818181818</v>
      </c>
      <c r="IM152">
        <v>2.5847953216374271</v>
      </c>
      <c r="IN152">
        <v>1049.7285714285715</v>
      </c>
      <c r="IQ152">
        <v>0</v>
      </c>
      <c r="IS152">
        <v>0</v>
      </c>
      <c r="IU152">
        <v>0</v>
      </c>
      <c r="IW152">
        <v>0</v>
      </c>
      <c r="JC152">
        <v>0</v>
      </c>
      <c r="JE152">
        <v>0</v>
      </c>
      <c r="JI152">
        <v>6</v>
      </c>
      <c r="JJ152">
        <v>2344</v>
      </c>
      <c r="JK152">
        <v>5</v>
      </c>
      <c r="JL152">
        <v>1474</v>
      </c>
      <c r="JM152">
        <v>5.5</v>
      </c>
      <c r="JN152">
        <v>1909</v>
      </c>
      <c r="JO152">
        <v>6</v>
      </c>
      <c r="JP152">
        <v>2061</v>
      </c>
      <c r="JU152">
        <v>6</v>
      </c>
      <c r="JV152">
        <v>2061</v>
      </c>
      <c r="JW152">
        <v>5.666666666666667</v>
      </c>
      <c r="JX152">
        <v>1959.6666666666667</v>
      </c>
      <c r="JY152">
        <v>2.8333333333333335</v>
      </c>
      <c r="JZ152">
        <v>1959.6666666666667</v>
      </c>
      <c r="KC152">
        <v>1</v>
      </c>
      <c r="KD152">
        <v>353</v>
      </c>
      <c r="KE152">
        <v>1</v>
      </c>
      <c r="KF152">
        <v>394</v>
      </c>
      <c r="KG152">
        <v>1</v>
      </c>
      <c r="KH152">
        <v>373.5</v>
      </c>
      <c r="KI152">
        <v>2</v>
      </c>
      <c r="KJ152">
        <v>380</v>
      </c>
      <c r="KO152">
        <v>2</v>
      </c>
      <c r="KP152">
        <v>380</v>
      </c>
      <c r="KQ152">
        <v>1.3333333333333333</v>
      </c>
      <c r="KR152">
        <v>375.66666666666669</v>
      </c>
      <c r="KS152">
        <v>1.3333333333333333</v>
      </c>
      <c r="KT152">
        <v>375.66666666666669</v>
      </c>
      <c r="KU152">
        <v>2.3333333333333335</v>
      </c>
      <c r="KV152">
        <v>1167.6666666666667</v>
      </c>
      <c r="KW152">
        <v>2.5722222222222224</v>
      </c>
      <c r="KX152">
        <v>1054.5753424657535</v>
      </c>
      <c r="KY152" s="15">
        <f>Tabla2[[#This Row],[ROS_NUM_COR_COD_ROS_TG_NEG]]-Tabla2[[#This Row],[PAS_NUM_COR_COD_ROS_TG_NEG]]</f>
        <v>0.70555555555555527</v>
      </c>
      <c r="KZ152" s="15">
        <f>Tabla2[[#This Row],[ROS_DUR_COR_COD_ROS_TG_NEG]]-Tabla2[[#This Row],[PAS_DUR_COR_COD_ROS_TG_NEG]]</f>
        <v>207.61111111111109</v>
      </c>
      <c r="LA152" s="15">
        <f>Tabla2[[#This Row],[ROS_NUM_COR_COD_ROS_TG_NEU]]-Tabla2[[#This Row],[PAS_NUM_COR_COD_ROS_TG_NEU]]</f>
        <v>1</v>
      </c>
      <c r="LB152" s="15">
        <f>Tabla2[[#This Row],[ROS_DUR_COR_COD_ROS_TG_NEU]]-Tabla2[[#This Row],[PAS_DUR_COR_COD_ROS_TG_NEU]]</f>
        <v>627.73684210526312</v>
      </c>
      <c r="LC152" s="15">
        <f>Tabla2[[#This Row],[ROS_NUM_COR_COD_ROS_TG_POS]]-Tabla2[[#This Row],[PAS_NUM_COR_COD_ROS_TG_POS]]</f>
        <v>1.2000000000000002</v>
      </c>
      <c r="LD152" s="15">
        <f>Tabla2[[#This Row],[ROS_DUR_COR_COD_ROS_TG_POS]]-Tabla2[[#This Row],[PAS_DUR_COR_COD_ROS_TG_POS]]</f>
        <v>618.05555555555543</v>
      </c>
      <c r="LE152" s="15">
        <f>Tabla2[[#This Row],[ROS_NUM_COR_COD_ROS_TG_TOT]]-Tabla2[[#This Row],[PAS_NUM_COR_COD_ROS_TG_TOT]]</f>
        <v>0.97528735632183938</v>
      </c>
      <c r="LF152" s="15">
        <f>Tabla2[[#This Row],[ROS_DUR_COR_COD_ROS_TG_TOT]]-Tabla2[[#This Row],[PAS_DUR_COR_COD_ROS_TG_TOT]]</f>
        <v>483.36700336700346</v>
      </c>
      <c r="LG152" s="15">
        <f>Tabla2[[#This Row],[ROS_NUM_COR_COD_ESC_TG_NEG]]-Tabla2[[#This Row],[PAS_NUM_COR_COD_ESC_TG_NEG]]</f>
        <v>-0.24444444444444446</v>
      </c>
      <c r="LH152" s="15">
        <f>Tabla2[[#This Row],[ROS_DUR_COR_COD_ESC_TG_NEG]]-Tabla2[[#This Row],[PAS_DUR_COR_COD_ESC_TG_NEG]]</f>
        <v>-7.9384615384615245</v>
      </c>
      <c r="LI152" s="15">
        <f>Tabla2[[#This Row],[ROS_NUM_COR_COD_ESC_TG_NEU]]-Tabla2[[#This Row],[PAS_NUM_COR_COD_ESC_TG_NEU]]</f>
        <v>-1.0500000000000003</v>
      </c>
      <c r="LJ152" s="15">
        <f>Tabla2[[#This Row],[ROS_NUM_COR_COD_ESC_TG_NEG]]-Tabla2[[#This Row],[PAS_NUM_COR_COD_ESC_TG_NEG]]</f>
        <v>-0.24444444444444446</v>
      </c>
      <c r="LK152" s="15">
        <f>Tabla2[[#This Row],[ROS_NUM_COR_COD_ESC_TG_POS]]-Tabla2[[#This Row],[PAS_NUM_COR_COD_ESC_TG_POS]]</f>
        <v>-1.5500000000000003</v>
      </c>
      <c r="LL152" s="15">
        <f>Tabla2[[#This Row],[ROS_DUR_COR_COD_ESC_TG_POS]]-Tabla2[[#This Row],[PAS_DUR_COR_COD_ESC_TG_POS]]</f>
        <v>189.23157894736846</v>
      </c>
      <c r="LM152" s="15">
        <f>Tabla2[[#This Row],[ROS_NUM_COR_COD_ESC_TG_TOT]]-Tabla2[[#This Row],[PAS_NUM_COR_COD_ESC_TG_TOT]]</f>
        <v>-0.95172413793103439</v>
      </c>
      <c r="LN152" s="15">
        <f>Tabla2[[#This Row],[ROS_DUR_COR_COD_ESC_TG_TOT]]-Tabla2[[#This Row],[PAS_DUR_COR_COD_ESC_TG_TOT]]</f>
        <v>21.489795918367349</v>
      </c>
      <c r="LO152" s="15">
        <f>Tabla2[[#This Row],[PAS_NUM_COR_COD_ROS_TG_NEG]]-Tabla2[[#This Row],[ESC_NUM_COR_COD_ROS_TG_NEG]]</f>
        <v>1.6277777777777778</v>
      </c>
      <c r="LP152" s="15">
        <f>Tabla2[[#This Row],[PAS_DUR_COR_COD_ROS_TG_NEG]]-Tabla2[[#This Row],[ESC_DUR_COR_COD_ROS_TG_NEG]]</f>
        <v>391.33333333333326</v>
      </c>
      <c r="LQ152" s="15">
        <f>Tabla2[[#This Row],[PAS_NUM_COR_COD_ROS_TG_NEU]]-Tabla2[[#This Row],[ESC_NUM_COR_COD_ROS_TG_NEU]]</f>
        <v>2</v>
      </c>
      <c r="LR152" s="15">
        <f>Tabla2[[#This Row],[PAS_DUR_COR_COD_ROS_TG_NEU]]-Tabla2[[#This Row],[ESC_DUR_COR_COD_ROS_TG_NEU]]</f>
        <v>643.76315789473688</v>
      </c>
      <c r="LS152" s="15">
        <f>Tabla2[[#This Row],[PAS_NUM_COR_COD_ROS_TG_POS]]-Tabla2[[#This Row],[ESC_NUM_COR_COD_ROS_TG_POS]]</f>
        <v>2.2777777777777777</v>
      </c>
      <c r="LT152" s="15">
        <f>Tabla2[[#This Row],[PAS_DUR_COR_COD_ROS_TG_POS]]-Tabla2[[#This Row],[ESC_DUR_COR_COD_ROS_TG_POS]]</f>
        <v>662.7222222222224</v>
      </c>
      <c r="LU152" s="15">
        <f>Tabla2[[#This Row],[PAS_NUM_COR_COD_ROS_TG_TOT]]-Tabla2[[#This Row],[ESC_NUM_COR_COD_ROS_TG_TOT]]</f>
        <v>1.9619047619047618</v>
      </c>
      <c r="LV152" s="15">
        <f>Tabla2[[#This Row],[PAS_DUR_COR_COD_ROS_TG_TOT]]-Tabla2[[#This Row],[ESC_DUR_COR_COD_ROS_TG_TOT]]</f>
        <v>568.7681818181818</v>
      </c>
      <c r="LW152" s="15">
        <f>Tabla2[[#This Row],[PAS_NUM_COR_COD_ESC_TG_NEG]]-Tabla2[[#This Row],[ESC_NUM_COR_COD_ESC_TG_NEG]]</f>
        <v>-3.3111111111111109</v>
      </c>
      <c r="LX152" s="15">
        <f>Tabla2[[#This Row],[PAS_DUR_COR_COD_ESC_TG_NEG]]-Tabla2[[#This Row],[ESC_DUR_COR_COD_ESC_TG_NEG]]</f>
        <v>-520.79487179487171</v>
      </c>
      <c r="LY152" s="15">
        <f>Tabla2[[#This Row],[PAS_NUM_COR_COD_ESC_TG_NEU]]-Tabla2[[#This Row],[ESC_NUM_COR_COD_ESC_TG_NEU]]</f>
        <v>-2.25</v>
      </c>
      <c r="LZ152" s="15">
        <f>Tabla2[[#This Row],[PAS_DUR_COR_COD_ESC_TG_NEU]]-Tabla2[[#This Row],[ESC_DUR_COR_COD_ESC_TG_NEU]]</f>
        <v>-832.45098039215679</v>
      </c>
      <c r="MA152" s="15">
        <f>Tabla2[[#This Row],[PAS_NUM_COR_COD_ESC_TG_POS]]-Tabla2[[#This Row],[ESC_NUM_COR_COD_ESC_TG_POS]]</f>
        <v>-2.6055555555555552</v>
      </c>
      <c r="MB152" s="15">
        <f>Tabla2[[#This Row],[PAS_DUR_COR_COD_ESC_TG_POS]]-Tabla2[[#This Row],[ESC_DUR_COR_COD_ESC_TG_POS]]</f>
        <v>-999.52046783625735</v>
      </c>
      <c r="MC152" s="15">
        <f>Tabla2[[#This Row],[PAS_NUM_COR_COD_ESC_TG_TOT]]-Tabla2[[#This Row],[ESC_NUM_COR_COD_ESC_TG_TOT]]</f>
        <v>-2.7071428571428569</v>
      </c>
      <c r="MD152" s="15">
        <f>Tabla2[[#This Row],[PAS_DUR_COR_COD_ESC_TG_TOT]]-Tabla2[[#This Row],[ESC_DUR_COR_COD_ESC_TG_TOT]]</f>
        <v>-795.00831443688583</v>
      </c>
      <c r="ME152" s="42">
        <f>Tabla25[[#This Row],[PAS_NUM_COR_COD_ROS_TG_NEG]]-Tabla25[[#This Row],[PAS_NUM_COR_COD_ESC_TG_NEG]]</f>
        <v>2.0499999999999998</v>
      </c>
      <c r="MF152" s="42">
        <f>Tabla25[[#This Row],[PAS_NUM_COR_COD_ROS_TG_NEU]]-Tabla25[[#This Row],[PAS_NUM_COR_COD_ESC_TG_NEU]]</f>
        <v>1.5499999999999998</v>
      </c>
      <c r="MG152" s="42">
        <f>Tabla25[[#This Row],[PAS_NUM_COR_COD_ROS_TG_POS]]-Tabla25[[#This Row],[PAS_NUM_COR_COD_ESC_TG_POS]]</f>
        <v>0.54999999999999982</v>
      </c>
      <c r="MH152" s="42">
        <f>Tabla25[[#This Row],[PAS_NUM_COR_COD_ROS_TG_TOT]]-Tabla25[[#This Row],[PAS_NUM_COR_COD_ESC_TG_TOT]]</f>
        <v>1.3833333333333333</v>
      </c>
      <c r="MI152" s="42">
        <f>Tabla25[[#This Row],[PAS_DUR_COR_COD_ROS_TG_NEG]]-Tabla25[[#This Row],[PAS_DUR_COR_COD_ESC_TG_NEG]]</f>
        <v>419.29487179487171</v>
      </c>
      <c r="MJ152" s="42">
        <f>Tabla25[[#This Row],[PAS_DUR_COR_COD_ROS_TG_NEU]]-Tabla25[[#This Row],[PAS_DUR_COR_COD_ESC_TG_NEU]]</f>
        <v>497.38080495356041</v>
      </c>
      <c r="MK152" s="42">
        <f>Tabla25[[#This Row],[PAS_DUR_COR_COD_ROS_TG_POS]]-Tabla25[[#This Row],[PAS_DUR_COR_COD_ESC_TG_POS]]</f>
        <v>371.6871345029241</v>
      </c>
      <c r="ML152" s="42">
        <f>Tabla25[[#This Row],[PAS_DUR_COR_COD_ROS_TG_TOT]]-Tabla25[[#This Row],[PAS_DUR_COR_COD_ESC_TG_TOT]]</f>
        <v>441.30797773654911</v>
      </c>
      <c r="MM152" s="44">
        <f>Tabla25[[#This Row],[ESC_NUM_COR_COD_ROS_TG_NEG]]-Tabla25[[#This Row],[ESC_NUM_COR_COD_ESC_TG_NEG]]</f>
        <v>-2.8888888888888884</v>
      </c>
      <c r="MN152" s="44">
        <f>Tabla25[[#This Row],[ESC_NUM_COR_COD_ROS_TG_NEU]]-Tabla25[[#This Row],[ESC_NUM_COR_COD_ESC_TG_NEU]]</f>
        <v>-2.7</v>
      </c>
      <c r="MO152" s="44">
        <f>Tabla25[[#This Row],[ESC_NUM_COR_COD_ROS_TG_POS]]-Tabla25[[#This Row],[ESC_NUM_COR_COD_ESC_TG_POS]]</f>
        <v>-4.333333333333333</v>
      </c>
      <c r="MP152" s="44">
        <f>Tabla25[[#This Row],[ESC_NUM_COR_COD_ROS_TG_TOT]]-Tabla25[[#This Row],[ESC_NUM_COR_COD_ESC_TG_TOT]]</f>
        <v>-3.2857142857142856</v>
      </c>
      <c r="MQ152" s="44">
        <f>Tabla25[[#This Row],[ESC_DUR_COR_COD_ROS_TG_NEG]]-Tabla25[[#This Row],[ESC_DUR_COR_COD_ESC_TG_NEG]]</f>
        <v>-492.83333333333326</v>
      </c>
      <c r="MR152" s="44">
        <f>Tabla25[[#This Row],[ESC_DUR_COR_COD_ROS_TG_NEU]]-Tabla25[[#This Row],[ESC_DUR_COR_COD_ESC_TG_NEU]]</f>
        <v>-978.83333333333326</v>
      </c>
      <c r="MS152" s="44">
        <f>Tabla25[[#This Row],[ESC_DUR_COR_COD_ROS_TG_POS]]-Tabla25[[#This Row],[ESC_DUR_COR_COD_ESC_TG_POS]]</f>
        <v>-1290.5555555555557</v>
      </c>
      <c r="MT152" s="44">
        <f>Tabla25[[#This Row],[ESC_DUR_COR_COD_ROS_TG_TOT]]-Tabla25[[#This Row],[ESC_DUR_COR_COD_ESC_TG_TOT]]</f>
        <v>-922.46851851851852</v>
      </c>
      <c r="MU152" s="47">
        <f>Tabla25[[#This Row],[ROS_NUM_COR_COD_ROS_TG_NEG]]-Tabla25[[#This Row],[ROS_NUM_COR_COD_ESC_TG_NEG]]</f>
        <v>3</v>
      </c>
      <c r="MV152" s="47">
        <f>Tabla25[[#This Row],[ROS_NUM_COR_COD_ROS_TG_NEU]]-Tabla25[[#This Row],[ROS_NUM_COR_COD_ESC_TG_NEU]]</f>
        <v>3.6</v>
      </c>
      <c r="MW152" s="47">
        <f>Tabla25[[#This Row],[ROS_NUM_COR_COD_ROS_TG_POS]]-Tabla25[[#This Row],[ROS_NUM_COR_COD_ESC_TG_POS]]</f>
        <v>3.3000000000000003</v>
      </c>
      <c r="MX152" s="47">
        <f>Tabla25[[#This Row],[ROS_NUM_COR_COD_ROS_TG_TOT]]-Tabla25[[#This Row],[ROS_NUM_COR_COD_ESC_TG_TOT]]</f>
        <v>3.3103448275862073</v>
      </c>
      <c r="MY152" s="47">
        <f>Tabla25[[#This Row],[ROS_DUR_COR_COD_ROS_TG_NEG]]-Tabla25[[#This Row],[ROS_DUR_COR_COD_ESC_TG_NEG]]</f>
        <v>634.84444444444432</v>
      </c>
      <c r="MZ152" s="47">
        <f>Tabla25[[#This Row],[ROS_DUR_COR_COD_ROS_TG_NEU]]-Tabla25[[#This Row],[ROS_DUR_COR_COD_ESC_TG_NEU]]</f>
        <v>1226.4285714285716</v>
      </c>
      <c r="NA152" s="47">
        <f>Tabla25[[#This Row],[ROS_DUR_COR_COD_ROS_TG_POS]]-Tabla25[[#This Row],[ROS_DUR_COR_COD_ESC_TG_POS]]</f>
        <v>800.51111111111106</v>
      </c>
      <c r="NB152" s="47">
        <f>Tabla25[[#This Row],[ROS_DUR_COR_COD_ROS_TG_TOT]]-Tabla25[[#This Row],[ROS_DUR_COR_COD_ESC_TG_TOT]]</f>
        <v>903.18518518518522</v>
      </c>
      <c r="NC152">
        <v>352.22222222222223</v>
      </c>
      <c r="ND152">
        <v>356.44444444444446</v>
      </c>
      <c r="NE152">
        <v>310.22222222222223</v>
      </c>
      <c r="NF152">
        <v>339.62962962962962</v>
      </c>
      <c r="NG152">
        <v>346.8</v>
      </c>
      <c r="NH152">
        <v>357.85714285714283</v>
      </c>
      <c r="NI152">
        <v>354</v>
      </c>
      <c r="NJ152">
        <v>353.47058823529414</v>
      </c>
      <c r="NK152">
        <v>316.16666666666669</v>
      </c>
      <c r="NL152">
        <v>235.625</v>
      </c>
      <c r="NM152">
        <v>268.33333333333331</v>
      </c>
      <c r="NN152">
        <v>269.60000000000002</v>
      </c>
      <c r="NO152">
        <v>334.66666666666669</v>
      </c>
      <c r="NP152">
        <v>367.44444444444446</v>
      </c>
      <c r="NQ152">
        <v>346.55555555555554</v>
      </c>
      <c r="NR152">
        <v>349.55555555555554</v>
      </c>
      <c r="NS152">
        <v>323.61111111111109</v>
      </c>
      <c r="NT152">
        <v>305.78947368421052</v>
      </c>
      <c r="NU152">
        <v>307.77777777777777</v>
      </c>
      <c r="NV152">
        <v>312.27272727272725</v>
      </c>
      <c r="NW152">
        <v>367.61538461538464</v>
      </c>
      <c r="NX152">
        <v>332.35294117647061</v>
      </c>
      <c r="NY152">
        <v>265.05263157894734</v>
      </c>
      <c r="NZ152">
        <v>315.61224489795916</v>
      </c>
      <c r="OA152" s="15">
        <f>Tabla2[[#This Row],[ROS_1DU_COR_COD_ROS_TG_NEG]]-Tabla2[[#This Row],[PAS_1DU_COR_COD_ROS_TG_NEG]]</f>
        <v>28.611111111111143</v>
      </c>
      <c r="OB152" s="15">
        <f>Tabla2[[#This Row],[ROS_1DU_COR_COD_ROS_TG_NEU]]-Tabla2[[#This Row],[PAS_1DU_COR_COD_ROS_TG_NEU]]</f>
        <v>50.654970760233937</v>
      </c>
      <c r="OC152" s="15">
        <f>Tabla2[[#This Row],[ROS_1DU_COR_COD_ROS_TG_POS]]-Tabla2[[#This Row],[PAS_1DU_COR_COD_ROS_TG_POS]]</f>
        <v>2.4444444444444571</v>
      </c>
      <c r="OD152" s="15">
        <f>Tabla2[[#This Row],[ROS_1DU_COR_COD_ROS_TG_TOT]]-Tabla2[[#This Row],[PAS_1DU_COR_COD_ROS_TG_TOT]]</f>
        <v>27.356902356902367</v>
      </c>
      <c r="OE152" s="15">
        <f>Tabla2[[#This Row],[ROS_1DU_COR_COD_ESC_TG_NEG]]-Tabla2[[#This Row],[PAS_1DU_COR_COD_ESC_TG_NEG]]</f>
        <v>-20.81538461538463</v>
      </c>
      <c r="OF152" s="15">
        <f>Tabla2[[#This Row],[ROS_1DU_COR_COD_ESC_TG_NEU]]-Tabla2[[#This Row],[PAS_1DU_COR_COD_ESC_TG_NEU]]</f>
        <v>25.504201680672224</v>
      </c>
      <c r="OG152" s="15">
        <f>Tabla2[[#This Row],[ROS_1DU_COR_COD_ESC_TG_POS]]-Tabla2[[#This Row],[PAS_1DU_COR_COD_ESC_TG_POS]]</f>
        <v>88.947368421052659</v>
      </c>
      <c r="OH152" s="15">
        <f>Tabla2[[#This Row],[ROS_1DU_COR_COD_ESC_TG_TOT]]-Tabla2[[#This Row],[PAS_1DU_COR_COD_ESC_TG_TOT]]</f>
        <v>37.858343337334986</v>
      </c>
      <c r="OI152" s="15">
        <f>Tabla2[[#This Row],[PAS_1DU_COR_COD_ROS_TG_NEG]]-Tabla2[[#This Row],[ESC_1DU_COR_COD_ROS_TG_NEG]]</f>
        <v>7.4444444444444002</v>
      </c>
      <c r="OJ152" s="15">
        <f>Tabla2[[#This Row],[PAS_1DU_COR_COD_ROS_TG_NEU]]-Tabla2[[#This Row],[ESC_1DU_COR_COD_ROS_TG_NEU]]</f>
        <v>70.16447368421052</v>
      </c>
      <c r="OK152" s="15">
        <f>Tabla2[[#This Row],[PAS_1DU_COR_COD_ROS_TG_POS]]-Tabla2[[#This Row],[ESC_1DU_COR_COD_ROS_TG_POS]]</f>
        <v>39.444444444444457</v>
      </c>
      <c r="OL152" s="15">
        <f>Tabla2[[#This Row],[PAS_1DU_COR_COD_ROS_TG_TOT]]-Tabla2[[#This Row],[ESC_1DU_COR_COD_ROS_TG_TOT]]</f>
        <v>42.672727272727229</v>
      </c>
      <c r="OM152" s="15">
        <f>Tabla2[[#This Row],[PAS_1DU_COR_COD_ESC_TG_NEG]]-Tabla2[[#This Row],[ESC_1DU_COR_COD_ESC_TG_NEG]]</f>
        <v>32.948717948717956</v>
      </c>
      <c r="ON152" s="15">
        <f>Tabla2[[#This Row],[PAS_1DU_COR_COD_ESC_TG_NEU]]-Tabla2[[#This Row],[ESC_1DU_COR_COD_ESC_TG_NEU]]</f>
        <v>-35.091503267973849</v>
      </c>
      <c r="OO152" s="15">
        <f>Tabla2[[#This Row],[PAS_1DU_COR_COD_ESC_TG_POS]]-Tabla2[[#This Row],[ESC_1DU_COR_COD_ESC_TG_POS]]</f>
        <v>-81.502923976608201</v>
      </c>
      <c r="OP152" s="15">
        <f>Tabla2[[#This Row],[PAS_1DU_COR_COD_ESC_TG_TOT]]-Tabla2[[#This Row],[ESC_1DU_COR_COD_ESC_TG_TOT]]</f>
        <v>-33.943310657596385</v>
      </c>
      <c r="OQ152" s="61">
        <v>5.4222222222222172</v>
      </c>
      <c r="OR152" s="62">
        <v>-1.4126984126983757</v>
      </c>
      <c r="OS152" s="62">
        <v>-43.777777777777771</v>
      </c>
      <c r="OT152" s="62">
        <v>-13.840958605664525</v>
      </c>
      <c r="OU152" s="62">
        <v>-18.5</v>
      </c>
      <c r="OV152" s="62">
        <v>-131.81944444444446</v>
      </c>
      <c r="OW152" s="62">
        <v>-78.222222222222229</v>
      </c>
      <c r="OX152" s="62">
        <v>-79.95555555555552</v>
      </c>
      <c r="OY152" s="62">
        <v>-44.004273504273556</v>
      </c>
      <c r="OZ152" s="62">
        <v>-26.563467492260088</v>
      </c>
      <c r="PA152" s="62">
        <v>42.72514619883043</v>
      </c>
      <c r="PB152" s="62">
        <v>-3.3395176252319061</v>
      </c>
    </row>
    <row r="153" spans="1:418" x14ac:dyDescent="0.3">
      <c r="A153" s="2" t="s">
        <v>151</v>
      </c>
      <c r="B153" s="2">
        <v>50</v>
      </c>
      <c r="C153" s="2">
        <v>1</v>
      </c>
      <c r="D153" s="2">
        <v>57</v>
      </c>
      <c r="E153">
        <v>2.3684210526315788</v>
      </c>
      <c r="F153">
        <v>939.30769230769226</v>
      </c>
      <c r="G153">
        <v>2.8421052631578947</v>
      </c>
      <c r="H153">
        <v>1276.8461538461538</v>
      </c>
      <c r="I153">
        <v>2.35</v>
      </c>
      <c r="J153">
        <v>1360.3636363636363</v>
      </c>
      <c r="K153">
        <v>2.5172413793103448</v>
      </c>
      <c r="L153">
        <v>1183.081081081081</v>
      </c>
      <c r="M153">
        <v>3.1052631578947367</v>
      </c>
      <c r="N153">
        <v>1118.7058823529412</v>
      </c>
      <c r="O153">
        <v>2.736842105263158</v>
      </c>
      <c r="P153">
        <v>1175.3571428571429</v>
      </c>
      <c r="Q153">
        <v>2.75</v>
      </c>
      <c r="R153">
        <v>1110.3571428571429</v>
      </c>
      <c r="S153">
        <v>2.8620689655172415</v>
      </c>
      <c r="T153">
        <v>1133.7333333333333</v>
      </c>
      <c r="U153">
        <v>2.6896551724137931</v>
      </c>
      <c r="V153">
        <v>1156</v>
      </c>
      <c r="W153">
        <v>1.8421052631578947</v>
      </c>
      <c r="X153">
        <v>557.82352941176475</v>
      </c>
      <c r="Y153">
        <v>1.7894736842105263</v>
      </c>
      <c r="Z153">
        <v>491.11764705882354</v>
      </c>
      <c r="AA153">
        <v>1.45</v>
      </c>
      <c r="AB153">
        <v>541.26666666666665</v>
      </c>
      <c r="AC153">
        <v>1.6896551724137931</v>
      </c>
      <c r="AD153">
        <v>529.61224489795916</v>
      </c>
      <c r="AE153">
        <v>1.6896551724137931</v>
      </c>
      <c r="AF153">
        <v>529.61224489795916</v>
      </c>
      <c r="AG153">
        <v>2.3563218390804597</v>
      </c>
      <c r="AH153">
        <v>921.70229007633588</v>
      </c>
      <c r="AI153">
        <v>0</v>
      </c>
      <c r="AK153">
        <v>2</v>
      </c>
      <c r="AL153">
        <v>562</v>
      </c>
      <c r="AO153">
        <v>1</v>
      </c>
      <c r="AP153">
        <v>562</v>
      </c>
      <c r="AQ153">
        <v>7</v>
      </c>
      <c r="AR153">
        <v>1881</v>
      </c>
      <c r="AS153">
        <v>4</v>
      </c>
      <c r="AT153">
        <v>1049</v>
      </c>
      <c r="AW153">
        <v>5.5</v>
      </c>
      <c r="AX153">
        <v>1465</v>
      </c>
      <c r="AY153">
        <v>3.25</v>
      </c>
      <c r="AZ153">
        <v>1164</v>
      </c>
      <c r="BA153">
        <v>2</v>
      </c>
      <c r="BB153">
        <v>405</v>
      </c>
      <c r="BC153">
        <v>2</v>
      </c>
      <c r="BD153">
        <v>528</v>
      </c>
      <c r="BG153">
        <v>2</v>
      </c>
      <c r="BH153">
        <v>466.5</v>
      </c>
      <c r="BI153">
        <v>2</v>
      </c>
      <c r="BJ153">
        <v>466.5</v>
      </c>
      <c r="BK153">
        <v>2.8333333333333335</v>
      </c>
      <c r="BL153">
        <v>885</v>
      </c>
      <c r="BM153">
        <v>2.3722222222222222</v>
      </c>
      <c r="BN153">
        <v>920.35294117647061</v>
      </c>
      <c r="BO153">
        <v>2.7</v>
      </c>
      <c r="BP153">
        <v>1048</v>
      </c>
      <c r="BQ153">
        <v>4</v>
      </c>
      <c r="BR153">
        <v>1136.375</v>
      </c>
      <c r="BS153">
        <v>2.8</v>
      </c>
      <c r="BT153">
        <v>715.88888888888891</v>
      </c>
      <c r="BU153">
        <v>3.1071428571428572</v>
      </c>
      <c r="BV153">
        <v>952.91666666666663</v>
      </c>
      <c r="BW153">
        <v>2.5555555555555554</v>
      </c>
      <c r="BX153">
        <v>895.71428571428567</v>
      </c>
      <c r="BY153">
        <v>2.4444444444444446</v>
      </c>
      <c r="BZ153">
        <v>1091.5</v>
      </c>
      <c r="CA153">
        <v>3.5</v>
      </c>
      <c r="CB153">
        <v>1095.7</v>
      </c>
      <c r="CC153">
        <v>2.8571428571428572</v>
      </c>
      <c r="CD153">
        <v>1033.7391304347825</v>
      </c>
      <c r="CE153">
        <v>2.9821428571428572</v>
      </c>
      <c r="CF153">
        <v>992.468085106383</v>
      </c>
      <c r="CG153">
        <v>2.5</v>
      </c>
      <c r="CH153">
        <v>932.42857142857144</v>
      </c>
      <c r="CI153">
        <v>0.75</v>
      </c>
      <c r="CJ153">
        <v>280.5</v>
      </c>
      <c r="CK153">
        <v>1.9</v>
      </c>
      <c r="CL153">
        <v>669.85714285714289</v>
      </c>
      <c r="CM153">
        <v>1.7857142857142858</v>
      </c>
      <c r="CN153">
        <v>685.44444444444446</v>
      </c>
      <c r="CO153">
        <v>2.6666666666666665</v>
      </c>
      <c r="CP153">
        <v>1039.4285714285713</v>
      </c>
      <c r="CQ153">
        <v>2.3333333333333335</v>
      </c>
      <c r="CR153">
        <v>944.66666666666663</v>
      </c>
      <c r="CS153">
        <v>1.2</v>
      </c>
      <c r="CT153">
        <v>453.33333333333331</v>
      </c>
      <c r="CU153">
        <v>2.0357142857142856</v>
      </c>
      <c r="CV153">
        <v>824.42105263157896</v>
      </c>
      <c r="CW153">
        <v>1.9107142857142858</v>
      </c>
      <c r="CX153">
        <v>756.81081081081084</v>
      </c>
      <c r="CY153">
        <v>2.4464285714285716</v>
      </c>
      <c r="CZ153">
        <v>888.66666666666663</v>
      </c>
      <c r="DA153">
        <v>1.5</v>
      </c>
      <c r="DB153">
        <v>642.83333333333337</v>
      </c>
      <c r="DC153">
        <v>1.5</v>
      </c>
      <c r="DD153">
        <v>607.16666666666663</v>
      </c>
      <c r="DE153">
        <v>2.1</v>
      </c>
      <c r="DF153">
        <v>622.875</v>
      </c>
      <c r="DG153">
        <v>1.7142857142857142</v>
      </c>
      <c r="DH153">
        <v>624.15</v>
      </c>
      <c r="DI153">
        <v>1.5555555555555556</v>
      </c>
      <c r="DJ153">
        <v>453</v>
      </c>
      <c r="DK153">
        <v>1.4444444444444444</v>
      </c>
      <c r="DL153">
        <v>739.6</v>
      </c>
      <c r="DM153">
        <v>2</v>
      </c>
      <c r="DN153">
        <v>483.11111111111109</v>
      </c>
      <c r="DO153">
        <v>1.6785714285714286</v>
      </c>
      <c r="DP153">
        <v>534.14285714285711</v>
      </c>
      <c r="DQ153">
        <v>1.6964285714285714</v>
      </c>
      <c r="DR153">
        <v>578.04878048780483</v>
      </c>
      <c r="DS153">
        <v>1.6964285714285714</v>
      </c>
      <c r="DT153">
        <v>578.04878048780483</v>
      </c>
      <c r="DU153">
        <v>2.1964285714285716</v>
      </c>
      <c r="DV153">
        <v>786.78399999999999</v>
      </c>
      <c r="DY153">
        <v>0</v>
      </c>
      <c r="EC153">
        <v>0</v>
      </c>
      <c r="EE153">
        <v>2</v>
      </c>
      <c r="EF153">
        <v>483</v>
      </c>
      <c r="EG153">
        <v>4</v>
      </c>
      <c r="EH153">
        <v>853</v>
      </c>
      <c r="EK153">
        <v>3</v>
      </c>
      <c r="EL153">
        <v>668</v>
      </c>
      <c r="EM153">
        <v>1.5</v>
      </c>
      <c r="EN153">
        <v>668</v>
      </c>
      <c r="EQ153">
        <v>3</v>
      </c>
      <c r="ER153">
        <v>854.5</v>
      </c>
      <c r="EU153">
        <v>3</v>
      </c>
      <c r="EV153">
        <v>854.5</v>
      </c>
      <c r="EW153">
        <v>3</v>
      </c>
      <c r="EX153">
        <v>578</v>
      </c>
      <c r="EY153">
        <v>2</v>
      </c>
      <c r="EZ153">
        <v>481</v>
      </c>
      <c r="FC153">
        <v>2.5</v>
      </c>
      <c r="FD153">
        <v>529.5</v>
      </c>
      <c r="FE153">
        <v>2.75</v>
      </c>
      <c r="FF153">
        <v>692</v>
      </c>
      <c r="FG153">
        <v>2.125</v>
      </c>
      <c r="FH153">
        <v>684</v>
      </c>
      <c r="FK153">
        <v>1</v>
      </c>
      <c r="FL153">
        <v>311</v>
      </c>
      <c r="FO153">
        <v>1</v>
      </c>
      <c r="FP153">
        <v>311</v>
      </c>
      <c r="FQ153">
        <v>1</v>
      </c>
      <c r="FR153">
        <v>125</v>
      </c>
      <c r="FS153">
        <v>2</v>
      </c>
      <c r="FT153">
        <v>672</v>
      </c>
      <c r="FW153">
        <v>1.5</v>
      </c>
      <c r="FX153">
        <v>398.5</v>
      </c>
      <c r="FY153">
        <v>1.25</v>
      </c>
      <c r="FZ153">
        <v>369.33333333333331</v>
      </c>
      <c r="GA153">
        <v>1.25</v>
      </c>
      <c r="GB153">
        <v>369.33333333333331</v>
      </c>
      <c r="GC153">
        <v>1.8333333333333333</v>
      </c>
      <c r="GD153">
        <v>579.11111111111109</v>
      </c>
      <c r="GE153">
        <v>2.1722222222222221</v>
      </c>
      <c r="GF153">
        <v>772.83582089552237</v>
      </c>
      <c r="GG153">
        <v>1.9</v>
      </c>
      <c r="GH153">
        <v>678.125</v>
      </c>
      <c r="GI153">
        <v>0.88888888888888884</v>
      </c>
      <c r="GJ153">
        <v>493.25</v>
      </c>
      <c r="GK153">
        <v>1.2222222222222223</v>
      </c>
      <c r="GL153">
        <v>633.4</v>
      </c>
      <c r="GM153">
        <v>1.3571428571428572</v>
      </c>
      <c r="GN153">
        <v>621.47058823529414</v>
      </c>
      <c r="GO153">
        <v>1.5555555555555556</v>
      </c>
      <c r="GP153">
        <v>755.6</v>
      </c>
      <c r="GQ153">
        <v>0.8</v>
      </c>
      <c r="GR153">
        <v>416.8</v>
      </c>
      <c r="GS153">
        <v>0.88888888888888884</v>
      </c>
      <c r="GT153">
        <v>539</v>
      </c>
      <c r="GU153">
        <v>1.0714285714285714</v>
      </c>
      <c r="GV153">
        <v>572.71428571428567</v>
      </c>
      <c r="GW153">
        <v>1.2142857142857142</v>
      </c>
      <c r="GX153">
        <v>599.45161290322585</v>
      </c>
      <c r="GY153">
        <v>3.5</v>
      </c>
      <c r="GZ153">
        <v>932.5</v>
      </c>
      <c r="HA153">
        <v>4.1111111111111107</v>
      </c>
      <c r="HB153">
        <v>1320.875</v>
      </c>
      <c r="HC153">
        <v>3.7777777777777777</v>
      </c>
      <c r="HD153">
        <v>1374.125</v>
      </c>
      <c r="HE153">
        <v>3.7857142857142856</v>
      </c>
      <c r="HF153">
        <v>1187.8846153846155</v>
      </c>
      <c r="HG153">
        <v>3.8888888888888888</v>
      </c>
      <c r="HH153">
        <v>1573.1428571428571</v>
      </c>
      <c r="HI153">
        <v>3.9</v>
      </c>
      <c r="HJ153">
        <v>1111.3</v>
      </c>
      <c r="HK153">
        <v>4.333333333333333</v>
      </c>
      <c r="HL153">
        <v>1253.3333333333333</v>
      </c>
      <c r="HM153">
        <v>4.0357142857142856</v>
      </c>
      <c r="HN153">
        <v>1284.8076923076924</v>
      </c>
      <c r="HO153">
        <v>3.9107142857142856</v>
      </c>
      <c r="HP153">
        <v>1236.3461538461538</v>
      </c>
      <c r="HQ153">
        <v>2.5625</v>
      </c>
      <c r="HR153">
        <v>998.46987951807228</v>
      </c>
      <c r="HS153">
        <v>2.6</v>
      </c>
      <c r="HT153">
        <v>731.1</v>
      </c>
      <c r="HU153">
        <v>2</v>
      </c>
      <c r="HV153">
        <v>704</v>
      </c>
      <c r="HW153">
        <v>2.5555555555555554</v>
      </c>
      <c r="HX153">
        <v>800</v>
      </c>
      <c r="HY153">
        <v>2.3928571428571428</v>
      </c>
      <c r="HZ153">
        <v>745.56</v>
      </c>
      <c r="IA153">
        <v>2.1111111111111112</v>
      </c>
      <c r="IB153">
        <v>598.77777777777783</v>
      </c>
      <c r="IC153">
        <v>2.4</v>
      </c>
      <c r="ID153">
        <v>644.29999999999995</v>
      </c>
      <c r="IE153">
        <v>2.2222222222222223</v>
      </c>
      <c r="IF153">
        <v>625</v>
      </c>
      <c r="IG153">
        <v>2.25</v>
      </c>
      <c r="IH153">
        <v>623.46428571428567</v>
      </c>
      <c r="II153">
        <v>2.3214285714285716</v>
      </c>
      <c r="IJ153">
        <v>681.05660377358492</v>
      </c>
      <c r="IK153">
        <v>2.3214285714285716</v>
      </c>
      <c r="IL153">
        <v>681.05660377358492</v>
      </c>
      <c r="IM153">
        <v>2.4821428571428572</v>
      </c>
      <c r="IN153">
        <v>874.77205882352939</v>
      </c>
      <c r="IQ153">
        <v>0</v>
      </c>
      <c r="IS153">
        <v>2</v>
      </c>
      <c r="IT153">
        <v>745</v>
      </c>
      <c r="IU153">
        <v>1</v>
      </c>
      <c r="IV153">
        <v>745</v>
      </c>
      <c r="IW153">
        <v>0</v>
      </c>
      <c r="JA153">
        <v>5</v>
      </c>
      <c r="JB153">
        <v>1596</v>
      </c>
      <c r="JC153">
        <v>2.5</v>
      </c>
      <c r="JD153">
        <v>1596</v>
      </c>
      <c r="JE153">
        <v>1.75</v>
      </c>
      <c r="JF153">
        <v>1170.5</v>
      </c>
      <c r="JI153">
        <v>7</v>
      </c>
      <c r="JJ153">
        <v>1941</v>
      </c>
      <c r="JK153">
        <v>3</v>
      </c>
      <c r="JL153">
        <v>1088</v>
      </c>
      <c r="JM153">
        <v>5</v>
      </c>
      <c r="JN153">
        <v>1514.5</v>
      </c>
      <c r="JO153">
        <v>6</v>
      </c>
      <c r="JP153">
        <v>1435</v>
      </c>
      <c r="JS153">
        <v>0</v>
      </c>
      <c r="JU153">
        <v>3</v>
      </c>
      <c r="JV153">
        <v>1435</v>
      </c>
      <c r="JW153">
        <v>4</v>
      </c>
      <c r="JX153">
        <v>1488</v>
      </c>
      <c r="JY153">
        <v>2.875</v>
      </c>
      <c r="JZ153">
        <v>1361</v>
      </c>
      <c r="KC153">
        <v>2</v>
      </c>
      <c r="KD153">
        <v>664</v>
      </c>
      <c r="KE153">
        <v>2</v>
      </c>
      <c r="KF153">
        <v>633</v>
      </c>
      <c r="KG153">
        <v>2</v>
      </c>
      <c r="KH153">
        <v>648.5</v>
      </c>
      <c r="KI153">
        <v>2</v>
      </c>
      <c r="KJ153">
        <v>716</v>
      </c>
      <c r="KM153">
        <v>1</v>
      </c>
      <c r="KN153">
        <v>119</v>
      </c>
      <c r="KO153">
        <v>1.5</v>
      </c>
      <c r="KP153">
        <v>417.5</v>
      </c>
      <c r="KQ153">
        <v>1.75</v>
      </c>
      <c r="KR153">
        <v>533</v>
      </c>
      <c r="KS153">
        <v>1.75</v>
      </c>
      <c r="KT153">
        <v>533</v>
      </c>
      <c r="KU153">
        <v>2.5</v>
      </c>
      <c r="KV153">
        <v>993</v>
      </c>
      <c r="KW153">
        <v>2.4833333333333334</v>
      </c>
      <c r="KX153">
        <v>882.11034482758623</v>
      </c>
      <c r="KY153" s="15">
        <f>Tabla2[[#This Row],[ROS_NUM_COR_COD_ROS_TG_NEG]]-Tabla2[[#This Row],[PAS_NUM_COR_COD_ROS_TG_NEG]]</f>
        <v>0.78362573099415211</v>
      </c>
      <c r="KZ153" s="15">
        <f>Tabla2[[#This Row],[ROS_DUR_COR_COD_ROS_TG_NEG]]-Tabla2[[#This Row],[PAS_DUR_COR_COD_ROS_TG_NEG]]</f>
        <v>454.43697478991589</v>
      </c>
      <c r="LA153" s="15">
        <f>Tabla2[[#This Row],[ROS_NUM_COR_COD_ROS_TG_NEU]]-Tabla2[[#This Row],[PAS_NUM_COR_COD_ROS_TG_NEU]]</f>
        <v>1.1631578947368419</v>
      </c>
      <c r="LB153" s="15">
        <f>Tabla2[[#This Row],[ROS_DUR_COR_COD_ROS_TG_NEU]]-Tabla2[[#This Row],[PAS_DUR_COR_COD_ROS_TG_NEU]]</f>
        <v>-64.057142857142935</v>
      </c>
      <c r="LC153" s="15">
        <f>Tabla2[[#This Row],[ROS_NUM_COR_COD_ROS_TG_POS]]-Tabla2[[#This Row],[PAS_NUM_COR_COD_ROS_TG_POS]]</f>
        <v>1.583333333333333</v>
      </c>
      <c r="LD153" s="15">
        <f>Tabla2[[#This Row],[ROS_DUR_COR_COD_ROS_TG_POS]]-Tabla2[[#This Row],[PAS_DUR_COR_COD_ROS_TG_POS]]</f>
        <v>142.97619047619037</v>
      </c>
      <c r="LE153" s="15">
        <f>Tabla2[[#This Row],[ROS_NUM_COR_COD_ROS_TG_TOT]]-Tabla2[[#This Row],[PAS_NUM_COR_COD_ROS_TG_TOT]]</f>
        <v>1.173645320197044</v>
      </c>
      <c r="LF153" s="15">
        <f>Tabla2[[#This Row],[ROS_DUR_COR_COD_ROS_TG_TOT]]-Tabla2[[#This Row],[PAS_DUR_COR_COD_ROS_TG_TOT]]</f>
        <v>151.07435897435903</v>
      </c>
      <c r="LG153" s="15">
        <f>Tabla2[[#This Row],[ROS_NUM_COR_COD_ESC_TG_NEG]]-Tabla2[[#This Row],[PAS_NUM_COR_COD_ESC_TG_NEG]]</f>
        <v>-0.81286549707602318</v>
      </c>
      <c r="LH153" s="15">
        <f>Tabla2[[#This Row],[ROS_DUR_COR_COD_ESC_TG_NEG]]-Tabla2[[#This Row],[PAS_DUR_COR_COD_ESC_TG_NEG]]</f>
        <v>-183.70769230769224</v>
      </c>
      <c r="LI153" s="15">
        <f>Tabla2[[#This Row],[ROS_NUM_COR_COD_ESC_TG_NEU]]-Tabla2[[#This Row],[PAS_NUM_COR_COD_ESC_TG_NEU]]</f>
        <v>-2.0421052631578949</v>
      </c>
      <c r="LJ153" s="15">
        <f>Tabla2[[#This Row],[ROS_NUM_COR_COD_ESC_TG_NEG]]-Tabla2[[#This Row],[PAS_NUM_COR_COD_ESC_TG_NEG]]</f>
        <v>-0.81286549707602318</v>
      </c>
      <c r="LK153" s="15">
        <f>Tabla2[[#This Row],[ROS_NUM_COR_COD_ESC_TG_POS]]-Tabla2[[#This Row],[PAS_NUM_COR_COD_ESC_TG_POS]]</f>
        <v>-1.4611111111111112</v>
      </c>
      <c r="LL153" s="15">
        <f>Tabla2[[#This Row],[ROS_DUR_COR_COD_ESC_TG_POS]]-Tabla2[[#This Row],[PAS_DUR_COR_COD_ESC_TG_POS]]</f>
        <v>-821.36363636363626</v>
      </c>
      <c r="LM153" s="15">
        <f>Tabla2[[#This Row],[ROS_NUM_COR_COD_ESC_TG_TOT]]-Tabla2[[#This Row],[PAS_NUM_COR_COD_ESC_TG_TOT]]</f>
        <v>-1.4458128078817734</v>
      </c>
      <c r="LN153" s="15">
        <f>Tabla2[[#This Row],[ROS_DUR_COR_COD_ESC_TG_TOT]]-Tabla2[[#This Row],[PAS_DUR_COR_COD_ESC_TG_TOT]]</f>
        <v>-610.36679536679537</v>
      </c>
      <c r="LO153" s="15">
        <f>Tabla2[[#This Row],[PAS_NUM_COR_COD_ROS_TG_NEG]]-Tabla2[[#This Row],[ESC_NUM_COR_COD_ROS_TG_NEG]]</f>
        <v>0.43859649122807021</v>
      </c>
      <c r="LP153" s="15">
        <f>Tabla2[[#This Row],[PAS_DUR_COR_COD_ROS_TG_NEG]]-Tabla2[[#This Row],[ESC_DUR_COR_COD_ROS_TG_NEG]]</f>
        <v>79.277310924369885</v>
      </c>
      <c r="LQ153" s="15">
        <f>Tabla2[[#This Row],[PAS_NUM_COR_COD_ROS_TG_NEU]]-Tabla2[[#This Row],[ESC_NUM_COR_COD_ROS_TG_NEU]]</f>
        <v>0.40350877192982448</v>
      </c>
      <c r="LR153" s="15">
        <f>Tabla2[[#This Row],[PAS_DUR_COR_COD_ROS_TG_NEU]]-Tabla2[[#This Row],[ESC_DUR_COR_COD_ROS_TG_NEU]]</f>
        <v>230.69047619047626</v>
      </c>
      <c r="LS153" s="15">
        <f>Tabla2[[#This Row],[PAS_NUM_COR_COD_ROS_TG_POS]]-Tabla2[[#This Row],[ESC_NUM_COR_COD_ROS_TG_POS]]</f>
        <v>1.55</v>
      </c>
      <c r="LT153" s="15">
        <f>Tabla2[[#This Row],[PAS_DUR_COR_COD_ROS_TG_POS]]-Tabla2[[#This Row],[ESC_DUR_COR_COD_ROS_TG_POS]]</f>
        <v>657.02380952380963</v>
      </c>
      <c r="LU153" s="15">
        <f>Tabla2[[#This Row],[PAS_NUM_COR_COD_ROS_TG_TOT]]-Tabla2[[#This Row],[ESC_NUM_COR_COD_ROS_TG_TOT]]</f>
        <v>0.82635467980295596</v>
      </c>
      <c r="LV153" s="15">
        <f>Tabla2[[#This Row],[PAS_DUR_COR_COD_ROS_TG_TOT]]-Tabla2[[#This Row],[ESC_DUR_COR_COD_ROS_TG_TOT]]</f>
        <v>309.31228070175439</v>
      </c>
      <c r="LW153" s="15">
        <f>Tabla2[[#This Row],[PAS_NUM_COR_COD_ESC_TG_NEG]]-Tabla2[[#This Row],[ESC_NUM_COR_COD_ESC_TG_NEG]]</f>
        <v>-0.1871345029239766</v>
      </c>
      <c r="LX153" s="15">
        <f>Tabla2[[#This Row],[PAS_DUR_COR_COD_ESC_TG_NEG]]-Tabla2[[#This Row],[ESC_DUR_COR_COD_ESC_TG_NEG]]</f>
        <v>43.593406593406598</v>
      </c>
      <c r="LY153" s="15">
        <f>Tabla2[[#This Row],[PAS_NUM_COR_COD_ESC_TG_NEU]]-Tabla2[[#This Row],[ESC_NUM_COR_COD_ESC_TG_NEU]]</f>
        <v>0.39766081871345005</v>
      </c>
      <c r="LZ153" s="15">
        <f>Tabla2[[#This Row],[PAS_DUR_COR_COD_ESC_TG_NEU]]-Tabla2[[#This Row],[ESC_DUR_COR_COD_ESC_TG_NEU]]</f>
        <v>185.34615384615381</v>
      </c>
      <c r="MA153" s="15">
        <f>Tabla2[[#This Row],[PAS_NUM_COR_COD_ESC_TG_POS]]-Tabla2[[#This Row],[ESC_NUM_COR_COD_ESC_TG_POS]]</f>
        <v>-1.1499999999999999</v>
      </c>
      <c r="MB153" s="15">
        <f>Tabla2[[#This Row],[PAS_DUR_COR_COD_ESC_TG_POS]]-Tabla2[[#This Row],[ESC_DUR_COR_COD_ESC_TG_POS]]</f>
        <v>264.66363636363621</v>
      </c>
      <c r="MC153" s="15">
        <f>Tabla2[[#This Row],[PAS_NUM_COR_COD_ESC_TG_TOT]]-Tabla2[[#This Row],[ESC_NUM_COR_COD_ESC_TG_TOT]]</f>
        <v>-0.33990147783251246</v>
      </c>
      <c r="MD153" s="15">
        <f>Tabla2[[#This Row],[PAS_DUR_COR_COD_ESC_TG_TOT]]-Tabla2[[#This Row],[ESC_DUR_COR_COD_ESC_TG_TOT]]</f>
        <v>149.34195064629853</v>
      </c>
      <c r="ME153" s="42">
        <f>Tabla25[[#This Row],[PAS_NUM_COR_COD_ROS_TG_NEG]]-Tabla25[[#This Row],[PAS_NUM_COR_COD_ESC_TG_NEG]]</f>
        <v>0.73684210526315796</v>
      </c>
      <c r="MF153" s="42">
        <f>Tabla25[[#This Row],[PAS_NUM_COR_COD_ROS_TG_NEU]]-Tabla25[[#This Row],[PAS_NUM_COR_COD_ESC_TG_NEU]]</f>
        <v>-0.10526315789473673</v>
      </c>
      <c r="MG153" s="42">
        <f>Tabla25[[#This Row],[PAS_NUM_COR_COD_ROS_TG_POS]]-Tabla25[[#This Row],[PAS_NUM_COR_COD_ESC_TG_POS]]</f>
        <v>0.39999999999999991</v>
      </c>
      <c r="MH153" s="42">
        <f>Tabla25[[#This Row],[PAS_NUM_COR_COD_ROS_TG_TOT]]-Tabla25[[#This Row],[PAS_NUM_COR_COD_ESC_TG_TOT]]</f>
        <v>0.3448275862068968</v>
      </c>
      <c r="MI153" s="42">
        <f>Tabla25[[#This Row],[PAS_DUR_COR_COD_ROS_TG_NEG]]-Tabla25[[#This Row],[PAS_DUR_COR_COD_ESC_TG_NEG]]</f>
        <v>179.39819004524895</v>
      </c>
      <c r="MJ153" s="42">
        <f>Tabla25[[#This Row],[PAS_DUR_COR_COD_ROS_TG_NEU]]-Tabla25[[#This Row],[PAS_DUR_COR_COD_ESC_TG_NEU]]</f>
        <v>-101.48901098901092</v>
      </c>
      <c r="MK153" s="42">
        <f>Tabla25[[#This Row],[PAS_DUR_COR_COD_ROS_TG_POS]]-Tabla25[[#This Row],[PAS_DUR_COR_COD_ESC_TG_POS]]</f>
        <v>-250.00649350649337</v>
      </c>
      <c r="ML153" s="42">
        <f>Tabla25[[#This Row],[PAS_DUR_COR_COD_ROS_TG_TOT]]-Tabla25[[#This Row],[PAS_DUR_COR_COD_ESC_TG_TOT]]</f>
        <v>-49.34774774774769</v>
      </c>
      <c r="MM153" s="44">
        <f>Tabla25[[#This Row],[ESC_NUM_COR_COD_ROS_TG_NEG]]-Tabla25[[#This Row],[ESC_NUM_COR_COD_ESC_TG_NEG]]</f>
        <v>0.11111111111111116</v>
      </c>
      <c r="MN153" s="44">
        <f>Tabla25[[#This Row],[ESC_NUM_COR_COD_ROS_TG_NEU]]-Tabla25[[#This Row],[ESC_NUM_COR_COD_ESC_TG_NEU]]</f>
        <v>-0.11111111111111116</v>
      </c>
      <c r="MO153" s="44">
        <f>Tabla25[[#This Row],[ESC_NUM_COR_COD_ROS_TG_POS]]-Tabla25[[#This Row],[ESC_NUM_COR_COD_ESC_TG_POS]]</f>
        <v>-2.2999999999999998</v>
      </c>
      <c r="MP153" s="44">
        <f>Tabla25[[#This Row],[ESC_NUM_COR_COD_ROS_TG_TOT]]-Tabla25[[#This Row],[ESC_NUM_COR_COD_ESC_TG_TOT]]</f>
        <v>-0.82142857142857162</v>
      </c>
      <c r="MQ153" s="44">
        <f>Tabla25[[#This Row],[ESC_DUR_COR_COD_ROS_TG_NEG]]-Tabla25[[#This Row],[ESC_DUR_COR_COD_ESC_TG_NEG]]</f>
        <v>143.71428571428567</v>
      </c>
      <c r="MR153" s="44">
        <f>Tabla25[[#This Row],[ESC_DUR_COR_COD_ROS_TG_NEU]]-Tabla25[[#This Row],[ESC_DUR_COR_COD_ESC_TG_NEU]]</f>
        <v>-146.83333333333337</v>
      </c>
      <c r="MS153" s="44">
        <f>Tabla25[[#This Row],[ESC_DUR_COR_COD_ROS_TG_POS]]-Tabla25[[#This Row],[ESC_DUR_COR_COD_ESC_TG_POS]]</f>
        <v>-642.36666666666679</v>
      </c>
      <c r="MT153" s="44">
        <f>Tabla25[[#This Row],[ESC_DUR_COR_COD_ROS_TG_TOT]]-Tabla25[[#This Row],[ESC_DUR_COR_COD_ESC_TG_TOT]]</f>
        <v>-209.31807780320355</v>
      </c>
      <c r="MU153" s="47">
        <f>Tabla25[[#This Row],[ROS_NUM_COR_COD_ROS_TG_NEG]]-Tabla25[[#This Row],[ROS_NUM_COR_COD_ESC_TG_NEG]]</f>
        <v>2.333333333333333</v>
      </c>
      <c r="MV153" s="47">
        <f>Tabla25[[#This Row],[ROS_NUM_COR_COD_ROS_TG_NEU]]-Tabla25[[#This Row],[ROS_NUM_COR_COD_ESC_TG_NEU]]</f>
        <v>3.0999999999999996</v>
      </c>
      <c r="MW153" s="47">
        <f>Tabla25[[#This Row],[ROS_NUM_COR_COD_ROS_TG_POS]]-Tabla25[[#This Row],[ROS_NUM_COR_COD_ESC_TG_POS]]</f>
        <v>3.4444444444444442</v>
      </c>
      <c r="MX153" s="47">
        <f>Tabla25[[#This Row],[ROS_NUM_COR_COD_ROS_TG_TOT]]-Tabla25[[#This Row],[ROS_NUM_COR_COD_ESC_TG_TOT]]</f>
        <v>2.9642857142857144</v>
      </c>
      <c r="MY153" s="47">
        <f>Tabla25[[#This Row],[ROS_DUR_COR_COD_ROS_TG_NEG]]-Tabla25[[#This Row],[ROS_DUR_COR_COD_ESC_TG_NEG]]</f>
        <v>817.54285714285709</v>
      </c>
      <c r="MZ153" s="47">
        <f>Tabla25[[#This Row],[ROS_DUR_COR_COD_ROS_TG_NEU]]-Tabla25[[#This Row],[ROS_DUR_COR_COD_ESC_TG_NEU]]</f>
        <v>694.5</v>
      </c>
      <c r="NA153" s="47">
        <f>Tabla25[[#This Row],[ROS_DUR_COR_COD_ROS_TG_POS]]-Tabla25[[#This Row],[ROS_DUR_COR_COD_ESC_TG_POS]]</f>
        <v>714.33333333333326</v>
      </c>
      <c r="NB153" s="47">
        <f>Tabla25[[#This Row],[ROS_DUR_COR_COD_ROS_TG_TOT]]-Tabla25[[#This Row],[ROS_DUR_COR_COD_ESC_TG_TOT]]</f>
        <v>712.09340659340671</v>
      </c>
      <c r="NC153">
        <v>286.28571428571428</v>
      </c>
      <c r="ND153">
        <v>226.6</v>
      </c>
      <c r="NE153">
        <v>282.22222222222223</v>
      </c>
      <c r="NF153">
        <v>261.92307692307691</v>
      </c>
      <c r="NG153">
        <v>177.8</v>
      </c>
      <c r="NH153">
        <v>195.8</v>
      </c>
      <c r="NI153">
        <v>335.75</v>
      </c>
      <c r="NJ153">
        <v>229.35714285714286</v>
      </c>
      <c r="NK153">
        <v>316</v>
      </c>
      <c r="NL153">
        <v>267.33333333333331</v>
      </c>
      <c r="NM153">
        <v>201.16666666666666</v>
      </c>
      <c r="NN153">
        <v>264.36842105263156</v>
      </c>
      <c r="NO153">
        <v>309.85714285714283</v>
      </c>
      <c r="NP153">
        <v>283.33333333333331</v>
      </c>
      <c r="NQ153">
        <v>330</v>
      </c>
      <c r="NR153">
        <v>311.69565217391306</v>
      </c>
      <c r="NS153">
        <v>330</v>
      </c>
      <c r="NT153">
        <v>291.42857142857144</v>
      </c>
      <c r="NU153">
        <v>267</v>
      </c>
      <c r="NV153">
        <v>298.39999999999998</v>
      </c>
      <c r="NW153">
        <v>280.30769230769232</v>
      </c>
      <c r="NX153">
        <v>332.92307692307691</v>
      </c>
      <c r="NY153">
        <v>307.27272727272725</v>
      </c>
      <c r="NZ153">
        <v>306.81081081081084</v>
      </c>
      <c r="OA153" s="15">
        <f>Tabla2[[#This Row],[ROS_1DU_COR_COD_ROS_TG_NEG]]-Tabla2[[#This Row],[PAS_1DU_COR_COD_ROS_TG_NEG]]</f>
        <v>-43.714285714285722</v>
      </c>
      <c r="OB153" s="15">
        <f>Tabla2[[#This Row],[ROS_1DU_COR_COD_ROS_TG_NEU]]-Tabla2[[#This Row],[PAS_1DU_COR_COD_ROS_TG_NEU]]</f>
        <v>-64.82857142857145</v>
      </c>
      <c r="OC153" s="15">
        <f>Tabla2[[#This Row],[ROS_1DU_COR_COD_ROS_TG_POS]]-Tabla2[[#This Row],[PAS_1DU_COR_COD_ROS_TG_POS]]</f>
        <v>15.222222222222229</v>
      </c>
      <c r="OD153" s="15">
        <f>Tabla2[[#This Row],[ROS_1DU_COR_COD_ROS_TG_TOT]]-Tabla2[[#This Row],[PAS_1DU_COR_COD_ROS_TG_TOT]]</f>
        <v>-36.476923076923072</v>
      </c>
      <c r="OE153" s="15">
        <f>Tabla2[[#This Row],[ROS_1DU_COR_COD_ESC_TG_NEG]]-Tabla2[[#This Row],[PAS_1DU_COR_COD_ESC_TG_NEG]]</f>
        <v>-102.50769230769231</v>
      </c>
      <c r="OF153" s="15">
        <f>Tabla2[[#This Row],[ROS_1DU_COR_COD_ESC_TG_NEU]]-Tabla2[[#This Row],[PAS_1DU_COR_COD_ESC_TG_NEU]]</f>
        <v>-137.12307692307689</v>
      </c>
      <c r="OG153" s="15">
        <f>Tabla2[[#This Row],[ROS_1DU_COR_COD_ESC_TG_POS]]-Tabla2[[#This Row],[PAS_1DU_COR_COD_ESC_TG_POS]]</f>
        <v>28.477272727272748</v>
      </c>
      <c r="OH153" s="15">
        <f>Tabla2[[#This Row],[ROS_1DU_COR_COD_ESC_TG_TOT]]-Tabla2[[#This Row],[PAS_1DU_COR_COD_ESC_TG_TOT]]</f>
        <v>-77.453667953667974</v>
      </c>
      <c r="OI153" s="15">
        <f>Tabla2[[#This Row],[PAS_1DU_COR_COD_ROS_TG_NEG]]-Tabla2[[#This Row],[ESC_1DU_COR_COD_ROS_TG_NEG]]</f>
        <v>14</v>
      </c>
      <c r="OJ153" s="15">
        <f>Tabla2[[#This Row],[PAS_1DU_COR_COD_ROS_TG_NEU]]-Tabla2[[#This Row],[ESC_1DU_COR_COD_ROS_TG_NEU]]</f>
        <v>24.09523809523813</v>
      </c>
      <c r="OK153" s="15">
        <f>Tabla2[[#This Row],[PAS_1DU_COR_COD_ROS_TG_POS]]-Tabla2[[#This Row],[ESC_1DU_COR_COD_ROS_TG_POS]]</f>
        <v>65.833333333333343</v>
      </c>
      <c r="OL153" s="15">
        <f>Tabla2[[#This Row],[PAS_1DU_COR_COD_ROS_TG_TOT]]-Tabla2[[#This Row],[ESC_1DU_COR_COD_ROS_TG_TOT]]</f>
        <v>34.031578947368416</v>
      </c>
      <c r="OM153" s="15">
        <f>Tabla2[[#This Row],[PAS_1DU_COR_COD_ESC_TG_NEG]]-Tabla2[[#This Row],[ESC_1DU_COR_COD_ESC_TG_NEG]]</f>
        <v>-29.549450549450512</v>
      </c>
      <c r="ON153" s="15">
        <f>Tabla2[[#This Row],[PAS_1DU_COR_COD_ESC_TG_NEU]]-Tabla2[[#This Row],[ESC_1DU_COR_COD_ESC_TG_NEU]]</f>
        <v>49.589743589743591</v>
      </c>
      <c r="OO153" s="15">
        <f>Tabla2[[#This Row],[PAS_1DU_COR_COD_ESC_TG_POS]]-Tabla2[[#This Row],[ESC_1DU_COR_COD_ESC_TG_POS]]</f>
        <v>-22.727272727272748</v>
      </c>
      <c r="OP153" s="15">
        <f>Tabla2[[#This Row],[PAS_1DU_COR_COD_ESC_TG_TOT]]-Tabla2[[#This Row],[ESC_1DU_COR_COD_ESC_TG_TOT]]</f>
        <v>-4.8848413631022254</v>
      </c>
      <c r="OQ153" s="61">
        <v>108.48571428571427</v>
      </c>
      <c r="OR153" s="62">
        <v>30.799999999999983</v>
      </c>
      <c r="OS153" s="62">
        <v>-53.527777777777771</v>
      </c>
      <c r="OT153" s="62">
        <v>32.565934065934044</v>
      </c>
      <c r="OU153" s="62">
        <v>6.1428571428571672</v>
      </c>
      <c r="OV153" s="62">
        <v>-16</v>
      </c>
      <c r="OW153" s="62">
        <v>-128.83333333333334</v>
      </c>
      <c r="OX153" s="62">
        <v>-47.3272311212815</v>
      </c>
      <c r="OY153" s="62">
        <v>49.692307692307679</v>
      </c>
      <c r="OZ153" s="62">
        <v>-41.494505494505461</v>
      </c>
      <c r="PA153" s="62">
        <v>-40.272727272727252</v>
      </c>
      <c r="PB153" s="62">
        <v>-8.4108108108108581</v>
      </c>
    </row>
    <row r="154" spans="1:418" x14ac:dyDescent="0.3">
      <c r="A154" s="2" t="s">
        <v>152</v>
      </c>
      <c r="B154" s="2">
        <v>50</v>
      </c>
      <c r="C154" s="2">
        <v>1</v>
      </c>
      <c r="D154" s="2">
        <v>56</v>
      </c>
      <c r="E154">
        <v>1.1000000000000001</v>
      </c>
      <c r="F154">
        <v>756.25</v>
      </c>
      <c r="G154">
        <v>2.6</v>
      </c>
      <c r="H154">
        <v>757.5625</v>
      </c>
      <c r="I154">
        <v>1.9</v>
      </c>
      <c r="J154">
        <v>639.5</v>
      </c>
      <c r="K154">
        <v>1.8666666666666667</v>
      </c>
      <c r="L154">
        <v>713.78947368421052</v>
      </c>
      <c r="M154">
        <v>1.95</v>
      </c>
      <c r="N154">
        <v>736.71428571428567</v>
      </c>
      <c r="O154">
        <v>1.95</v>
      </c>
      <c r="P154">
        <v>657.76923076923072</v>
      </c>
      <c r="Q154">
        <v>2.5499999999999998</v>
      </c>
      <c r="R154">
        <v>794.86666666666667</v>
      </c>
      <c r="S154">
        <v>2.15</v>
      </c>
      <c r="T154">
        <v>733.04761904761904</v>
      </c>
      <c r="U154">
        <v>2.0083333333333333</v>
      </c>
      <c r="V154">
        <v>723.9</v>
      </c>
      <c r="W154">
        <v>0.65</v>
      </c>
      <c r="X154">
        <v>282.11111111111109</v>
      </c>
      <c r="Y154">
        <v>0.95</v>
      </c>
      <c r="Z154">
        <v>311.81818181818181</v>
      </c>
      <c r="AA154">
        <v>1.05</v>
      </c>
      <c r="AB154">
        <v>315.35714285714283</v>
      </c>
      <c r="AC154">
        <v>0.8833333333333333</v>
      </c>
      <c r="AD154">
        <v>305.41176470588238</v>
      </c>
      <c r="AE154">
        <v>0.8833333333333333</v>
      </c>
      <c r="AF154">
        <v>305.41176470588238</v>
      </c>
      <c r="AG154">
        <v>1.6333333333333333</v>
      </c>
      <c r="AH154">
        <v>599.08771929824559</v>
      </c>
      <c r="BM154">
        <v>1.6333333333333333</v>
      </c>
      <c r="BN154">
        <v>599.08771929824559</v>
      </c>
      <c r="BO154">
        <v>1.9</v>
      </c>
      <c r="BP154">
        <v>600</v>
      </c>
      <c r="BQ154">
        <v>1.7</v>
      </c>
      <c r="BR154">
        <v>814</v>
      </c>
      <c r="BS154">
        <v>3.4</v>
      </c>
      <c r="BT154">
        <v>1048.625</v>
      </c>
      <c r="BU154">
        <v>2.3333333333333335</v>
      </c>
      <c r="BV154">
        <v>832.04761904761904</v>
      </c>
      <c r="BW154">
        <v>2</v>
      </c>
      <c r="BX154">
        <v>548</v>
      </c>
      <c r="BY154">
        <v>1.7</v>
      </c>
      <c r="BZ154">
        <v>565.28571428571433</v>
      </c>
      <c r="CA154">
        <v>2</v>
      </c>
      <c r="CB154">
        <v>932.66666666666663</v>
      </c>
      <c r="CC154">
        <v>1.9</v>
      </c>
      <c r="CD154">
        <v>663.66666666666663</v>
      </c>
      <c r="CE154">
        <v>2.1166666666666667</v>
      </c>
      <c r="CF154">
        <v>747.85714285714289</v>
      </c>
      <c r="CG154">
        <v>2</v>
      </c>
      <c r="CH154">
        <v>603.125</v>
      </c>
      <c r="CI154">
        <v>1.8</v>
      </c>
      <c r="CJ154">
        <v>627.57142857142856</v>
      </c>
      <c r="CK154">
        <v>1.8</v>
      </c>
      <c r="CL154">
        <v>720</v>
      </c>
      <c r="CM154">
        <v>1.8666666666666667</v>
      </c>
      <c r="CN154">
        <v>648.09090909090912</v>
      </c>
      <c r="CO154">
        <v>1.4</v>
      </c>
      <c r="CP154">
        <v>416.85714285714283</v>
      </c>
      <c r="CQ154">
        <v>1.7</v>
      </c>
      <c r="CR154">
        <v>715.5</v>
      </c>
      <c r="CS154">
        <v>0.9</v>
      </c>
      <c r="CT154">
        <v>361.5</v>
      </c>
      <c r="CU154">
        <v>1.3333333333333333</v>
      </c>
      <c r="CV154">
        <v>493.68421052631578</v>
      </c>
      <c r="CW154">
        <v>1.6</v>
      </c>
      <c r="CX154">
        <v>576.53658536585363</v>
      </c>
      <c r="CY154">
        <v>1.8583333333333334</v>
      </c>
      <c r="CZ154">
        <v>663.22891566265059</v>
      </c>
      <c r="DA154">
        <v>0.2</v>
      </c>
      <c r="DB154">
        <v>376.5</v>
      </c>
      <c r="DC154">
        <v>1.4</v>
      </c>
      <c r="DD154">
        <v>496.66666666666669</v>
      </c>
      <c r="DE154">
        <v>1</v>
      </c>
      <c r="DF154">
        <v>431.2</v>
      </c>
      <c r="DG154">
        <v>0.8666666666666667</v>
      </c>
      <c r="DH154">
        <v>453</v>
      </c>
      <c r="DI154">
        <v>1</v>
      </c>
      <c r="DJ154">
        <v>551.4</v>
      </c>
      <c r="DK154">
        <v>0.4</v>
      </c>
      <c r="DL154">
        <v>303.66666666666669</v>
      </c>
      <c r="DM154">
        <v>0.8</v>
      </c>
      <c r="DN154">
        <v>328</v>
      </c>
      <c r="DO154">
        <v>0.73333333333333328</v>
      </c>
      <c r="DP154">
        <v>408.30769230769232</v>
      </c>
      <c r="DQ154">
        <v>0.8</v>
      </c>
      <c r="DR154">
        <v>430.65384615384613</v>
      </c>
      <c r="DS154">
        <v>0.8</v>
      </c>
      <c r="DT154">
        <v>430.65384615384613</v>
      </c>
      <c r="DU154">
        <v>1.5055555555555555</v>
      </c>
      <c r="DV154">
        <v>607.75229357798162</v>
      </c>
      <c r="GE154">
        <v>1.5055555555555555</v>
      </c>
      <c r="GF154">
        <v>607.75229357798162</v>
      </c>
      <c r="GG154">
        <v>2.1</v>
      </c>
      <c r="GH154">
        <v>756</v>
      </c>
      <c r="GI154">
        <v>0.7</v>
      </c>
      <c r="GJ154">
        <v>352.33333333333331</v>
      </c>
      <c r="GK154">
        <v>1.5555555555555556</v>
      </c>
      <c r="GL154">
        <v>577.20000000000005</v>
      </c>
      <c r="GM154">
        <v>1.4482758620689655</v>
      </c>
      <c r="GN154">
        <v>605.64285714285711</v>
      </c>
      <c r="GO154">
        <v>1.2222222222222223</v>
      </c>
      <c r="GP154">
        <v>593</v>
      </c>
      <c r="GQ154">
        <v>1.7</v>
      </c>
      <c r="GR154">
        <v>417.57142857142856</v>
      </c>
      <c r="GS154">
        <v>1.3</v>
      </c>
      <c r="GT154">
        <v>540.20000000000005</v>
      </c>
      <c r="GU154">
        <v>1.4137931034482758</v>
      </c>
      <c r="GV154">
        <v>499.75</v>
      </c>
      <c r="GW154">
        <v>1.4310344827586208</v>
      </c>
      <c r="GX154">
        <v>549.16666666666663</v>
      </c>
      <c r="GY154">
        <v>1.4</v>
      </c>
      <c r="GZ154">
        <v>576.83333333333337</v>
      </c>
      <c r="HA154">
        <v>1.2</v>
      </c>
      <c r="HB154">
        <v>540.79999999999995</v>
      </c>
      <c r="HC154">
        <v>1.6666666666666667</v>
      </c>
      <c r="HD154">
        <v>585.20000000000005</v>
      </c>
      <c r="HE154">
        <v>1.4137931034482758</v>
      </c>
      <c r="HF154">
        <v>568.1875</v>
      </c>
      <c r="HG154">
        <v>2.4444444444444446</v>
      </c>
      <c r="HH154">
        <v>593.5</v>
      </c>
      <c r="HI154">
        <v>3.1</v>
      </c>
      <c r="HJ154">
        <v>737.44444444444446</v>
      </c>
      <c r="HK154">
        <v>1</v>
      </c>
      <c r="HL154">
        <v>495</v>
      </c>
      <c r="HM154">
        <v>2.1724137931034484</v>
      </c>
      <c r="HN154">
        <v>630</v>
      </c>
      <c r="HO154">
        <v>1.7931034482758621</v>
      </c>
      <c r="HP154">
        <v>603.97368421052636</v>
      </c>
      <c r="HQ154">
        <v>1.6120689655172413</v>
      </c>
      <c r="HR154">
        <v>579.79411764705878</v>
      </c>
      <c r="HS154">
        <v>0.6</v>
      </c>
      <c r="HT154">
        <v>305.25</v>
      </c>
      <c r="HU154">
        <v>0.7</v>
      </c>
      <c r="HV154">
        <v>233.5</v>
      </c>
      <c r="HW154">
        <v>0.77777777777777779</v>
      </c>
      <c r="HX154">
        <v>394</v>
      </c>
      <c r="HY154">
        <v>0.68965517241379315</v>
      </c>
      <c r="HZ154">
        <v>310.91666666666669</v>
      </c>
      <c r="IA154">
        <v>1.3333333333333333</v>
      </c>
      <c r="IB154">
        <v>437.5</v>
      </c>
      <c r="IC154">
        <v>0.3</v>
      </c>
      <c r="ID154">
        <v>290.5</v>
      </c>
      <c r="IE154">
        <v>0.3</v>
      </c>
      <c r="IF154">
        <v>615</v>
      </c>
      <c r="IG154">
        <v>0.62068965517241381</v>
      </c>
      <c r="IH154">
        <v>424.55555555555554</v>
      </c>
      <c r="II154">
        <v>0.65517241379310343</v>
      </c>
      <c r="IJ154">
        <v>359.61904761904759</v>
      </c>
      <c r="IK154">
        <v>0.65517241379310343</v>
      </c>
      <c r="IL154">
        <v>359.61904761904759</v>
      </c>
      <c r="IM154">
        <v>1.2931034482758621</v>
      </c>
      <c r="IN154">
        <v>527.84269662921349</v>
      </c>
      <c r="IS154">
        <v>0</v>
      </c>
      <c r="IU154">
        <v>0</v>
      </c>
      <c r="IW154">
        <v>0</v>
      </c>
      <c r="JC154">
        <v>0</v>
      </c>
      <c r="JE154">
        <v>0</v>
      </c>
      <c r="JK154">
        <v>1</v>
      </c>
      <c r="JL154">
        <v>112</v>
      </c>
      <c r="JM154">
        <v>1</v>
      </c>
      <c r="JN154">
        <v>112</v>
      </c>
      <c r="JO154">
        <v>2</v>
      </c>
      <c r="JP154">
        <v>587</v>
      </c>
      <c r="JU154">
        <v>2</v>
      </c>
      <c r="JV154">
        <v>587</v>
      </c>
      <c r="JW154">
        <v>1.5</v>
      </c>
      <c r="JX154">
        <v>349.5</v>
      </c>
      <c r="JY154">
        <v>0.75</v>
      </c>
      <c r="JZ154">
        <v>349.5</v>
      </c>
      <c r="KE154">
        <v>1</v>
      </c>
      <c r="KF154">
        <v>104</v>
      </c>
      <c r="KG154">
        <v>1</v>
      </c>
      <c r="KH154">
        <v>104</v>
      </c>
      <c r="KI154">
        <v>0</v>
      </c>
      <c r="KO154">
        <v>0</v>
      </c>
      <c r="KQ154">
        <v>0.5</v>
      </c>
      <c r="KR154">
        <v>104</v>
      </c>
      <c r="KS154">
        <v>0.5</v>
      </c>
      <c r="KT154">
        <v>104</v>
      </c>
      <c r="KU154">
        <v>0.66666666666666663</v>
      </c>
      <c r="KV154">
        <v>267.66666666666669</v>
      </c>
      <c r="KW154">
        <v>1.2722222222222221</v>
      </c>
      <c r="KX154">
        <v>519.35869565217388</v>
      </c>
      <c r="KY154" s="15">
        <f>Tabla2[[#This Row],[ROS_NUM_COR_COD_ROS_TG_NEG]]-Tabla2[[#This Row],[PAS_NUM_COR_COD_ROS_TG_NEG]]</f>
        <v>0.49444444444444469</v>
      </c>
      <c r="KZ154" s="15">
        <f>Tabla2[[#This Row],[ROS_DUR_COR_COD_ROS_TG_NEG]]-Tabla2[[#This Row],[PAS_DUR_COR_COD_ROS_TG_NEG]]</f>
        <v>-143.21428571428567</v>
      </c>
      <c r="LA154" s="15">
        <f>Tabla2[[#This Row],[ROS_NUM_COR_COD_ROS_TG_NEU]]-Tabla2[[#This Row],[PAS_NUM_COR_COD_ROS_TG_NEU]]</f>
        <v>1.1500000000000001</v>
      </c>
      <c r="LB154" s="15">
        <f>Tabla2[[#This Row],[ROS_DUR_COR_COD_ROS_TG_NEU]]-Tabla2[[#This Row],[PAS_DUR_COR_COD_ROS_TG_NEU]]</f>
        <v>79.67521367521374</v>
      </c>
      <c r="LC154" s="15">
        <f>Tabla2[[#This Row],[ROS_NUM_COR_COD_ROS_TG_POS]]-Tabla2[[#This Row],[PAS_NUM_COR_COD_ROS_TG_POS]]</f>
        <v>-1.5499999999999998</v>
      </c>
      <c r="LD154" s="15">
        <f>Tabla2[[#This Row],[ROS_DUR_COR_COD_ROS_TG_POS]]-Tabla2[[#This Row],[PAS_DUR_COR_COD_ROS_TG_POS]]</f>
        <v>-299.86666666666667</v>
      </c>
      <c r="LE154" s="15">
        <f>Tabla2[[#This Row],[ROS_NUM_COR_COD_ROS_TG_TOT]]-Tabla2[[#This Row],[PAS_NUM_COR_COD_ROS_TG_TOT]]</f>
        <v>2.2413793103448487E-2</v>
      </c>
      <c r="LF154" s="15">
        <f>Tabla2[[#This Row],[ROS_DUR_COR_COD_ROS_TG_TOT]]-Tabla2[[#This Row],[PAS_DUR_COR_COD_ROS_TG_TOT]]</f>
        <v>-103.04761904761904</v>
      </c>
      <c r="LG154" s="15">
        <f>Tabla2[[#This Row],[ROS_NUM_COR_COD_ESC_TG_NEG]]-Tabla2[[#This Row],[PAS_NUM_COR_COD_ESC_TG_NEG]]</f>
        <v>0.12222222222222223</v>
      </c>
      <c r="LH154" s="15">
        <f>Tabla2[[#This Row],[ROS_DUR_COR_COD_ESC_TG_NEG]]-Tabla2[[#This Row],[PAS_DUR_COR_COD_ESC_TG_NEG]]</f>
        <v>-163.25</v>
      </c>
      <c r="LI154" s="15">
        <f>Tabla2[[#This Row],[ROS_NUM_COR_COD_ESC_TG_NEU]]-Tabla2[[#This Row],[PAS_NUM_COR_COD_ESC_TG_NEU]]</f>
        <v>-0.90000000000000013</v>
      </c>
      <c r="LJ154" s="15">
        <f>Tabla2[[#This Row],[ROS_NUM_COR_COD_ESC_TG_NEG]]-Tabla2[[#This Row],[PAS_NUM_COR_COD_ESC_TG_NEG]]</f>
        <v>0.12222222222222223</v>
      </c>
      <c r="LK154" s="15">
        <f>Tabla2[[#This Row],[ROS_NUM_COR_COD_ESC_TG_POS]]-Tabla2[[#This Row],[PAS_NUM_COR_COD_ESC_TG_POS]]</f>
        <v>-0.59999999999999987</v>
      </c>
      <c r="LL154" s="15">
        <f>Tabla2[[#This Row],[ROS_DUR_COR_COD_ESC_TG_POS]]-Tabla2[[#This Row],[PAS_DUR_COR_COD_ESC_TG_POS]]</f>
        <v>-99.299999999999955</v>
      </c>
      <c r="LM154" s="15">
        <f>Tabla2[[#This Row],[ROS_NUM_COR_COD_ESC_TG_TOT]]-Tabla2[[#This Row],[PAS_NUM_COR_COD_ESC_TG_TOT]]</f>
        <v>-0.4528735632183909</v>
      </c>
      <c r="LN154" s="15">
        <f>Tabla2[[#This Row],[ROS_DUR_COR_COD_ESC_TG_TOT]]-Tabla2[[#This Row],[PAS_DUR_COR_COD_ESC_TG_TOT]]</f>
        <v>-214.03947368421052</v>
      </c>
      <c r="LO154" s="15">
        <f>Tabla2[[#This Row],[PAS_NUM_COR_COD_ROS_TG_NEG]]-Tabla2[[#This Row],[ESC_NUM_COR_COD_ROS_TG_NEG]]</f>
        <v>0.55000000000000004</v>
      </c>
      <c r="LP154" s="15">
        <f>Tabla2[[#This Row],[PAS_DUR_COR_COD_ROS_TG_NEG]]-Tabla2[[#This Row],[ESC_DUR_COR_COD_ROS_TG_NEG]]</f>
        <v>319.85714285714283</v>
      </c>
      <c r="LQ154" s="15">
        <f>Tabla2[[#This Row],[PAS_NUM_COR_COD_ROS_TG_NEU]]-Tabla2[[#This Row],[ESC_NUM_COR_COD_ROS_TG_NEU]]</f>
        <v>0.25</v>
      </c>
      <c r="LR154" s="15">
        <f>Tabla2[[#This Row],[PAS_DUR_COR_COD_ROS_TG_NEU]]-Tabla2[[#This Row],[ESC_DUR_COR_COD_ROS_TG_NEU]]</f>
        <v>-57.730769230769283</v>
      </c>
      <c r="LS154" s="15">
        <f>Tabla2[[#This Row],[PAS_NUM_COR_COD_ROS_TG_POS]]-Tabla2[[#This Row],[ESC_NUM_COR_COD_ROS_TG_POS]]</f>
        <v>1.65</v>
      </c>
      <c r="LT154" s="15">
        <f>Tabla2[[#This Row],[PAS_DUR_COR_COD_ROS_TG_POS]]-Tabla2[[#This Row],[ESC_DUR_COR_COD_ROS_TG_POS]]</f>
        <v>433.36666666666667</v>
      </c>
      <c r="LU154" s="15">
        <f>Tabla2[[#This Row],[PAS_NUM_COR_COD_ROS_TG_TOT]]-Tabla2[[#This Row],[ESC_NUM_COR_COD_ROS_TG_TOT]]</f>
        <v>0.81666666666666665</v>
      </c>
      <c r="LV154" s="15">
        <f>Tabla2[[#This Row],[PAS_DUR_COR_COD_ROS_TG_TOT]]-Tabla2[[#This Row],[ESC_DUR_COR_COD_ROS_TG_TOT]]</f>
        <v>239.36340852130326</v>
      </c>
      <c r="LW154" s="15">
        <f>Tabla2[[#This Row],[PAS_NUM_COR_COD_ESC_TG_NEG]]-Tabla2[[#This Row],[ESC_NUM_COR_COD_ESC_TG_NEG]]</f>
        <v>-0.89999999999999991</v>
      </c>
      <c r="LX154" s="15">
        <f>Tabla2[[#This Row],[PAS_DUR_COR_COD_ESC_TG_NEG]]-Tabla2[[#This Row],[ESC_DUR_COR_COD_ESC_TG_NEG]]</f>
        <v>208.25</v>
      </c>
      <c r="LY154" s="15">
        <f>Tabla2[[#This Row],[PAS_NUM_COR_COD_ESC_TG_NEU]]-Tabla2[[#This Row],[ESC_NUM_COR_COD_ESC_TG_NEU]]</f>
        <v>0.90000000000000013</v>
      </c>
      <c r="LZ154" s="15">
        <f>Tabla2[[#This Row],[PAS_DUR_COR_COD_ESC_TG_NEU]]-Tabla2[[#This Row],[ESC_DUR_COR_COD_ESC_TG_NEU]]</f>
        <v>192.27678571428567</v>
      </c>
      <c r="MA154" s="15">
        <f>Tabla2[[#This Row],[PAS_NUM_COR_COD_ESC_TG_POS]]-Tabla2[[#This Row],[ESC_NUM_COR_COD_ESC_TG_POS]]</f>
        <v>-0.10000000000000009</v>
      </c>
      <c r="MB154" s="15">
        <f>Tabla2[[#This Row],[PAS_DUR_COR_COD_ESC_TG_POS]]-Tabla2[[#This Row],[ESC_DUR_COR_COD_ESC_TG_POS]]</f>
        <v>-293.16666666666663</v>
      </c>
      <c r="MC154" s="15">
        <f>Tabla2[[#This Row],[PAS_NUM_COR_COD_ESC_TG_TOT]]-Tabla2[[#This Row],[ESC_NUM_COR_COD_ESC_TG_TOT]]</f>
        <v>-3.3333333333333215E-2</v>
      </c>
      <c r="MD154" s="15">
        <f>Tabla2[[#This Row],[PAS_DUR_COR_COD_ESC_TG_TOT]]-Tabla2[[#This Row],[ESC_DUR_COR_COD_ESC_TG_TOT]]</f>
        <v>50.122807017543892</v>
      </c>
      <c r="ME154" s="42">
        <f>Tabla25[[#This Row],[PAS_NUM_COR_COD_ROS_TG_NEG]]-Tabla25[[#This Row],[PAS_NUM_COR_COD_ESC_TG_NEG]]</f>
        <v>0.84999999999999987</v>
      </c>
      <c r="MF154" s="42">
        <f>Tabla25[[#This Row],[PAS_NUM_COR_COD_ROS_TG_NEU]]-Tabla25[[#This Row],[PAS_NUM_COR_COD_ESC_TG_NEU]]</f>
        <v>-0.65000000000000013</v>
      </c>
      <c r="MG154" s="42">
        <f>Tabla25[[#This Row],[PAS_NUM_COR_COD_ROS_TG_POS]]-Tabla25[[#This Row],[PAS_NUM_COR_COD_ESC_TG_POS]]</f>
        <v>0.64999999999999991</v>
      </c>
      <c r="MH154" s="42">
        <f>Tabla25[[#This Row],[PAS_NUM_COR_COD_ROS_TG_TOT]]-Tabla25[[#This Row],[PAS_NUM_COR_COD_ESC_TG_TOT]]</f>
        <v>0.28333333333333321</v>
      </c>
      <c r="MI154" s="42">
        <f>Tabla25[[#This Row],[PAS_DUR_COR_COD_ROS_TG_NEG]]-Tabla25[[#This Row],[PAS_DUR_COR_COD_ESC_TG_NEG]]</f>
        <v>-19.535714285714334</v>
      </c>
      <c r="MJ154" s="42">
        <f>Tabla25[[#This Row],[PAS_DUR_COR_COD_ROS_TG_NEU]]-Tabla25[[#This Row],[PAS_DUR_COR_COD_ESC_TG_NEU]]</f>
        <v>-99.793269230769283</v>
      </c>
      <c r="MK154" s="42">
        <f>Tabla25[[#This Row],[PAS_DUR_COR_COD_ROS_TG_POS]]-Tabla25[[#This Row],[PAS_DUR_COR_COD_ESC_TG_POS]]</f>
        <v>155.36666666666667</v>
      </c>
      <c r="ML154" s="42">
        <f>Tabla25[[#This Row],[PAS_DUR_COR_COD_ROS_TG_TOT]]-Tabla25[[#This Row],[PAS_DUR_COR_COD_ESC_TG_TOT]]</f>
        <v>19.258145363408516</v>
      </c>
      <c r="MM154" s="44">
        <f>Tabla25[[#This Row],[ESC_NUM_COR_COD_ROS_TG_NEG]]-Tabla25[[#This Row],[ESC_NUM_COR_COD_ESC_TG_NEG]]</f>
        <v>-0.60000000000000009</v>
      </c>
      <c r="MN154" s="44">
        <f>Tabla25[[#This Row],[ESC_NUM_COR_COD_ROS_TG_NEU]]-Tabla25[[#This Row],[ESC_NUM_COR_COD_ESC_TG_NEU]]</f>
        <v>0</v>
      </c>
      <c r="MO154" s="44">
        <f>Tabla25[[#This Row],[ESC_NUM_COR_COD_ROS_TG_POS]]-Tabla25[[#This Row],[ESC_NUM_COR_COD_ESC_TG_POS]]</f>
        <v>-1.1000000000000001</v>
      </c>
      <c r="MP154" s="44">
        <f>Tabla25[[#This Row],[ESC_NUM_COR_COD_ROS_TG_TOT]]-Tabla25[[#This Row],[ESC_NUM_COR_COD_ESC_TG_TOT]]</f>
        <v>-0.56666666666666665</v>
      </c>
      <c r="MQ154" s="44">
        <f>Tabla25[[#This Row],[ESC_DUR_COR_COD_ROS_TG_NEG]]-Tabla25[[#This Row],[ESC_DUR_COR_COD_ESC_TG_NEG]]</f>
        <v>-131.14285714285717</v>
      </c>
      <c r="MR154" s="44">
        <f>Tabla25[[#This Row],[ESC_DUR_COR_COD_ROS_TG_NEU]]-Tabla25[[#This Row],[ESC_DUR_COR_COD_ESC_TG_NEU]]</f>
        <v>150.21428571428567</v>
      </c>
      <c r="MS154" s="44">
        <f>Tabla25[[#This Row],[ESC_DUR_COR_COD_ROS_TG_POS]]-Tabla25[[#This Row],[ESC_DUR_COR_COD_ESC_TG_POS]]</f>
        <v>-571.16666666666663</v>
      </c>
      <c r="MT154" s="44">
        <f>Tabla25[[#This Row],[ESC_DUR_COR_COD_ROS_TG_TOT]]-Tabla25[[#This Row],[ESC_DUR_COR_COD_ESC_TG_TOT]]</f>
        <v>-169.98245614035085</v>
      </c>
      <c r="MU154" s="47">
        <f>Tabla25[[#This Row],[ROS_NUM_COR_COD_ROS_TG_NEG]]-Tabla25[[#This Row],[ROS_NUM_COR_COD_ESC_TG_NEG]]</f>
        <v>1.2222222222222223</v>
      </c>
      <c r="MV154" s="47">
        <f>Tabla25[[#This Row],[ROS_NUM_COR_COD_ROS_TG_NEU]]-Tabla25[[#This Row],[ROS_NUM_COR_COD_ESC_TG_NEU]]</f>
        <v>1.4000000000000001</v>
      </c>
      <c r="MW154" s="47">
        <f>Tabla25[[#This Row],[ROS_NUM_COR_COD_ROS_TG_POS]]-Tabla25[[#This Row],[ROS_NUM_COR_COD_ESC_TG_POS]]</f>
        <v>-0.30000000000000004</v>
      </c>
      <c r="MX154" s="47">
        <f>Tabla25[[#This Row],[ROS_NUM_COR_COD_ROS_TG_TOT]]-Tabla25[[#This Row],[ROS_NUM_COR_COD_ESC_TG_TOT]]</f>
        <v>0.7586206896551726</v>
      </c>
      <c r="MY154" s="47">
        <f>Tabla25[[#This Row],[ROS_DUR_COR_COD_ROS_TG_NEG]]-Tabla25[[#This Row],[ROS_DUR_COR_COD_ESC_TG_NEG]]</f>
        <v>0.5</v>
      </c>
      <c r="MZ154" s="47">
        <f>Tabla25[[#This Row],[ROS_DUR_COR_COD_ROS_TG_NEU]]-Tabla25[[#This Row],[ROS_DUR_COR_COD_ESC_TG_NEU]]</f>
        <v>319.8730158730159</v>
      </c>
      <c r="NA154" s="47">
        <f>Tabla25[[#This Row],[ROS_DUR_COR_COD_ROS_TG_POS]]-Tabla25[[#This Row],[ROS_DUR_COR_COD_ESC_TG_POS]]</f>
        <v>-45.200000000000045</v>
      </c>
      <c r="NB154" s="47">
        <f>Tabla25[[#This Row],[ROS_DUR_COR_COD_ROS_TG_TOT]]-Tabla25[[#This Row],[ROS_DUR_COR_COD_ESC_TG_TOT]]</f>
        <v>130.25</v>
      </c>
      <c r="NC154">
        <v>207.125</v>
      </c>
      <c r="ND154">
        <v>198.33333333333334</v>
      </c>
      <c r="NE154">
        <v>240.2</v>
      </c>
      <c r="NF154">
        <v>211.04545454545453</v>
      </c>
      <c r="NG154">
        <v>197.25</v>
      </c>
      <c r="NH154">
        <v>170.14285714285714</v>
      </c>
      <c r="NI154">
        <v>161.80000000000001</v>
      </c>
      <c r="NJ154">
        <v>174.3125</v>
      </c>
      <c r="NK154">
        <v>199.85714285714286</v>
      </c>
      <c r="NL154">
        <v>293</v>
      </c>
      <c r="NM154">
        <v>238.33333333333334</v>
      </c>
      <c r="NN154">
        <v>241.42105263157896</v>
      </c>
      <c r="NO154">
        <v>185.625</v>
      </c>
      <c r="NP154">
        <v>257</v>
      </c>
      <c r="NQ154">
        <v>254.83333333333334</v>
      </c>
      <c r="NR154">
        <v>229.1904761904762</v>
      </c>
      <c r="NS154">
        <v>249</v>
      </c>
      <c r="NT154">
        <v>178.92307692307693</v>
      </c>
      <c r="NU154">
        <v>233.86666666666667</v>
      </c>
      <c r="NV154">
        <v>221.9047619047619</v>
      </c>
      <c r="NW154">
        <v>236.125</v>
      </c>
      <c r="NX154">
        <v>268.25</v>
      </c>
      <c r="NY154">
        <v>233.5</v>
      </c>
      <c r="NZ154">
        <v>248.68421052631578</v>
      </c>
      <c r="OA154" s="15">
        <f>Tabla2[[#This Row],[ROS_1DU_COR_COD_ROS_TG_NEG]]-Tabla2[[#This Row],[PAS_1DU_COR_COD_ROS_TG_NEG]]</f>
        <v>-41.875</v>
      </c>
      <c r="OB154" s="15">
        <f>Tabla2[[#This Row],[ROS_1DU_COR_COD_ROS_TG_NEU]]-Tabla2[[#This Row],[PAS_1DU_COR_COD_ROS_TG_NEU]]</f>
        <v>19.410256410256409</v>
      </c>
      <c r="OC154" s="15">
        <f>Tabla2[[#This Row],[ROS_1DU_COR_COD_ROS_TG_POS]]-Tabla2[[#This Row],[PAS_1DU_COR_COD_ROS_TG_POS]]</f>
        <v>6.3333333333333144</v>
      </c>
      <c r="OD154" s="15">
        <f>Tabla2[[#This Row],[ROS_1DU_COR_COD_ROS_TG_TOT]]-Tabla2[[#This Row],[PAS_1DU_COR_COD_ROS_TG_TOT]]</f>
        <v>-10.859307359307365</v>
      </c>
      <c r="OE154" s="15">
        <f>Tabla2[[#This Row],[ROS_1DU_COR_COD_ESC_TG_NEG]]-Tabla2[[#This Row],[PAS_1DU_COR_COD_ESC_TG_NEG]]</f>
        <v>-38.875</v>
      </c>
      <c r="OF154" s="15">
        <f>Tabla2[[#This Row],[ROS_1DU_COR_COD_ESC_TG_NEU]]-Tabla2[[#This Row],[PAS_1DU_COR_COD_ESC_TG_NEU]]</f>
        <v>-98.107142857142861</v>
      </c>
      <c r="OG154" s="15">
        <f>Tabla2[[#This Row],[ROS_1DU_COR_COD_ESC_TG_POS]]-Tabla2[[#This Row],[PAS_1DU_COR_COD_ESC_TG_POS]]</f>
        <v>-71.699999999999989</v>
      </c>
      <c r="OH154" s="15">
        <f>Tabla2[[#This Row],[ROS_1DU_COR_COD_ESC_TG_TOT]]-Tabla2[[#This Row],[PAS_1DU_COR_COD_ESC_TG_TOT]]</f>
        <v>-74.37171052631578</v>
      </c>
      <c r="OI154" s="15">
        <f>Tabla2[[#This Row],[PAS_1DU_COR_COD_ROS_TG_NEG]]-Tabla2[[#This Row],[ESC_1DU_COR_COD_ROS_TG_NEG]]</f>
        <v>49.142857142857139</v>
      </c>
      <c r="OJ154" s="15">
        <f>Tabla2[[#This Row],[PAS_1DU_COR_COD_ROS_TG_NEU]]-Tabla2[[#This Row],[ESC_1DU_COR_COD_ROS_TG_NEU]]</f>
        <v>-114.07692307692307</v>
      </c>
      <c r="OK154" s="15">
        <f>Tabla2[[#This Row],[PAS_1DU_COR_COD_ROS_TG_POS]]-Tabla2[[#This Row],[ESC_1DU_COR_COD_ROS_TG_POS]]</f>
        <v>-4.4666666666666686</v>
      </c>
      <c r="OL154" s="15">
        <f>Tabla2[[#This Row],[PAS_1DU_COR_COD_ROS_TG_TOT]]-Tabla2[[#This Row],[ESC_1DU_COR_COD_ROS_TG_TOT]]</f>
        <v>-19.516290726817061</v>
      </c>
      <c r="OM154" s="15">
        <f>Tabla2[[#This Row],[PAS_1DU_COR_COD_ESC_TG_NEG]]-Tabla2[[#This Row],[ESC_1DU_COR_COD_ESC_TG_NEG]]</f>
        <v>50.5</v>
      </c>
      <c r="ON154" s="15">
        <f>Tabla2[[#This Row],[PAS_1DU_COR_COD_ESC_TG_NEU]]-Tabla2[[#This Row],[ESC_1DU_COR_COD_ESC_TG_NEU]]</f>
        <v>11.25</v>
      </c>
      <c r="OO154" s="15">
        <f>Tabla2[[#This Row],[PAS_1DU_COR_COD_ESC_TG_POS]]-Tabla2[[#This Row],[ESC_1DU_COR_COD_ESC_TG_POS]]</f>
        <v>-21.333333333333343</v>
      </c>
      <c r="OP154" s="15">
        <f>Tabla2[[#This Row],[PAS_1DU_COR_COD_ESC_TG_TOT]]-Tabla2[[#This Row],[ESC_1DU_COR_COD_ESC_TG_TOT]]</f>
        <v>19.493734335839576</v>
      </c>
      <c r="OQ154" s="61">
        <v>9.875</v>
      </c>
      <c r="OR154" s="62">
        <v>28.190476190476204</v>
      </c>
      <c r="OS154" s="62">
        <v>78.399999999999977</v>
      </c>
      <c r="OT154" s="62">
        <v>36.732954545454533</v>
      </c>
      <c r="OU154" s="62">
        <v>14.232142857142861</v>
      </c>
      <c r="OV154" s="62">
        <v>36</v>
      </c>
      <c r="OW154" s="62">
        <v>-16.5</v>
      </c>
      <c r="OX154" s="62">
        <v>12.230576441102755</v>
      </c>
      <c r="OY154" s="62">
        <v>12.875</v>
      </c>
      <c r="OZ154" s="62">
        <v>-89.326923076923066</v>
      </c>
      <c r="PA154" s="62">
        <v>0.36666666666667425</v>
      </c>
      <c r="PB154" s="62">
        <v>-26.779448621553883</v>
      </c>
    </row>
    <row r="155" spans="1:418" x14ac:dyDescent="0.3">
      <c r="A155" s="2" t="s">
        <v>153</v>
      </c>
      <c r="B155" s="2">
        <v>50</v>
      </c>
      <c r="C155" s="2">
        <v>1</v>
      </c>
      <c r="D155" s="2">
        <v>51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  <c r="S155">
        <v>0</v>
      </c>
      <c r="U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BM155">
        <v>0</v>
      </c>
      <c r="BO155">
        <v>5</v>
      </c>
      <c r="BP155">
        <v>1167.8</v>
      </c>
      <c r="BQ155">
        <v>4</v>
      </c>
      <c r="BR155">
        <v>1002.6666666666666</v>
      </c>
      <c r="BS155">
        <v>4.2</v>
      </c>
      <c r="BT155">
        <v>1385.5</v>
      </c>
      <c r="BU155">
        <v>4.4000000000000004</v>
      </c>
      <c r="BV155">
        <v>1177.2592592592594</v>
      </c>
      <c r="BW155">
        <v>4.4000000000000004</v>
      </c>
      <c r="BX155">
        <v>1260.7777777777778</v>
      </c>
      <c r="BY155">
        <v>3</v>
      </c>
      <c r="BZ155">
        <v>871.875</v>
      </c>
      <c r="CA155">
        <v>4.2</v>
      </c>
      <c r="CB155">
        <v>1184.7777777777778</v>
      </c>
      <c r="CC155">
        <v>3.8666666666666667</v>
      </c>
      <c r="CD155">
        <v>1114.8076923076924</v>
      </c>
      <c r="CE155">
        <v>4.1333333333333337</v>
      </c>
      <c r="CF155">
        <v>1146.6226415094341</v>
      </c>
      <c r="CG155">
        <v>3</v>
      </c>
      <c r="CH155">
        <v>968.28571428571433</v>
      </c>
      <c r="CI155">
        <v>2.6</v>
      </c>
      <c r="CJ155">
        <v>971</v>
      </c>
      <c r="CK155">
        <v>2.9</v>
      </c>
      <c r="CL155">
        <v>852</v>
      </c>
      <c r="CM155">
        <v>2.8333333333333335</v>
      </c>
      <c r="CN155">
        <v>926.86363636363637</v>
      </c>
      <c r="CO155">
        <v>2.7</v>
      </c>
      <c r="CP155">
        <v>758.28571428571433</v>
      </c>
      <c r="CQ155">
        <v>4.3</v>
      </c>
      <c r="CR155">
        <v>1352.5</v>
      </c>
      <c r="CS155">
        <v>3.4</v>
      </c>
      <c r="CT155">
        <v>1065.125</v>
      </c>
      <c r="CU155">
        <v>3.4666666666666668</v>
      </c>
      <c r="CV155">
        <v>1071.695652173913</v>
      </c>
      <c r="CW155">
        <v>3.15</v>
      </c>
      <c r="CX155">
        <v>1000.8888888888889</v>
      </c>
      <c r="CY155">
        <v>3.6416666666666666</v>
      </c>
      <c r="CZ155">
        <v>1079.704081632653</v>
      </c>
      <c r="DA155">
        <v>2.8</v>
      </c>
      <c r="DB155">
        <v>651.55555555555554</v>
      </c>
      <c r="DC155">
        <v>1.5</v>
      </c>
      <c r="DD155">
        <v>614.16666666666663</v>
      </c>
      <c r="DE155">
        <v>1.8</v>
      </c>
      <c r="DF155">
        <v>597.22222222222217</v>
      </c>
      <c r="DG155">
        <v>2.0333333333333332</v>
      </c>
      <c r="DH155">
        <v>621.83333333333337</v>
      </c>
      <c r="DI155">
        <v>1.9</v>
      </c>
      <c r="DJ155">
        <v>564.28571428571433</v>
      </c>
      <c r="DK155">
        <v>1.6</v>
      </c>
      <c r="DL155">
        <v>447.22222222222223</v>
      </c>
      <c r="DM155">
        <v>1.4</v>
      </c>
      <c r="DN155">
        <v>500.75</v>
      </c>
      <c r="DO155">
        <v>1.6333333333333333</v>
      </c>
      <c r="DP155">
        <v>499.20833333333331</v>
      </c>
      <c r="DQ155">
        <v>1.8333333333333333</v>
      </c>
      <c r="DR155">
        <v>560.52083333333337</v>
      </c>
      <c r="DS155">
        <v>1.8333333333333333</v>
      </c>
      <c r="DT155">
        <v>560.52083333333337</v>
      </c>
      <c r="DU155">
        <v>3.0388888888888888</v>
      </c>
      <c r="DV155">
        <v>909.01369863013701</v>
      </c>
      <c r="GE155">
        <v>3.0388888888888888</v>
      </c>
      <c r="GF155">
        <v>909.01369863013701</v>
      </c>
      <c r="GG155">
        <v>0</v>
      </c>
      <c r="GI155">
        <v>0.1</v>
      </c>
      <c r="GJ155">
        <v>388</v>
      </c>
      <c r="GK155">
        <v>0.375</v>
      </c>
      <c r="GL155">
        <v>413</v>
      </c>
      <c r="GM155">
        <v>0.14285714285714285</v>
      </c>
      <c r="GN155">
        <v>400.5</v>
      </c>
      <c r="GO155">
        <v>0</v>
      </c>
      <c r="GQ155">
        <v>0</v>
      </c>
      <c r="GS155">
        <v>0</v>
      </c>
      <c r="GU155">
        <v>0</v>
      </c>
      <c r="GW155">
        <v>7.2727272727272724E-2</v>
      </c>
      <c r="GX155">
        <v>400.5</v>
      </c>
      <c r="GY155">
        <v>0</v>
      </c>
      <c r="HA155">
        <v>0</v>
      </c>
      <c r="HC155">
        <v>0</v>
      </c>
      <c r="HE155">
        <v>0</v>
      </c>
      <c r="HG155">
        <v>0</v>
      </c>
      <c r="HI155">
        <v>0</v>
      </c>
      <c r="HK155">
        <v>0</v>
      </c>
      <c r="HM155">
        <v>0</v>
      </c>
      <c r="HO155">
        <v>0</v>
      </c>
      <c r="HQ155">
        <v>3.6363636363636362E-2</v>
      </c>
      <c r="HR155">
        <v>400.5</v>
      </c>
      <c r="HS155">
        <v>0</v>
      </c>
      <c r="HU155">
        <v>0</v>
      </c>
      <c r="HW155">
        <v>0</v>
      </c>
      <c r="HY155">
        <v>0</v>
      </c>
      <c r="IA155">
        <v>0</v>
      </c>
      <c r="IC155">
        <v>0</v>
      </c>
      <c r="IE155">
        <v>0.1111111111111111</v>
      </c>
      <c r="IF155">
        <v>126</v>
      </c>
      <c r="IG155">
        <v>3.7037037037037035E-2</v>
      </c>
      <c r="IH155">
        <v>126</v>
      </c>
      <c r="II155">
        <v>1.8181818181818181E-2</v>
      </c>
      <c r="IJ155">
        <v>126</v>
      </c>
      <c r="IK155">
        <v>1.8181818181818181E-2</v>
      </c>
      <c r="IL155">
        <v>126</v>
      </c>
      <c r="IM155">
        <v>3.0303030303030304E-2</v>
      </c>
      <c r="IN155">
        <v>309</v>
      </c>
      <c r="IS155">
        <v>0</v>
      </c>
      <c r="IU155">
        <v>0</v>
      </c>
      <c r="IW155">
        <v>2</v>
      </c>
      <c r="IX155">
        <v>688</v>
      </c>
      <c r="IY155">
        <v>0</v>
      </c>
      <c r="JA155">
        <v>0</v>
      </c>
      <c r="JC155">
        <v>0.66666666666666663</v>
      </c>
      <c r="JD155">
        <v>688</v>
      </c>
      <c r="JE155">
        <v>0.4</v>
      </c>
      <c r="JF155">
        <v>688</v>
      </c>
      <c r="JK155">
        <v>0</v>
      </c>
      <c r="JM155">
        <v>0</v>
      </c>
      <c r="JO155">
        <v>0</v>
      </c>
      <c r="JQ155">
        <v>0</v>
      </c>
      <c r="JS155">
        <v>0</v>
      </c>
      <c r="JU155">
        <v>0</v>
      </c>
      <c r="JW155">
        <v>0</v>
      </c>
      <c r="JY155">
        <v>0.2</v>
      </c>
      <c r="JZ155">
        <v>688</v>
      </c>
      <c r="KE155">
        <v>0</v>
      </c>
      <c r="KG155">
        <v>0</v>
      </c>
      <c r="KI155">
        <v>0</v>
      </c>
      <c r="KK155">
        <v>0</v>
      </c>
      <c r="KM155">
        <v>0</v>
      </c>
      <c r="KO155">
        <v>0</v>
      </c>
      <c r="KQ155">
        <v>0</v>
      </c>
      <c r="KS155">
        <v>0</v>
      </c>
      <c r="KU155">
        <v>0.13333333333333333</v>
      </c>
      <c r="KV155">
        <v>688</v>
      </c>
      <c r="KW155">
        <v>3.888888888888889E-2</v>
      </c>
      <c r="KX155">
        <v>403.75</v>
      </c>
      <c r="KY155" s="15">
        <f>Tabla2[[#This Row],[ROS_NUM_COR_COD_ROS_TG_NEG]]-Tabla2[[#This Row],[PAS_NUM_COR_COD_ROS_TG_NEG]]</f>
        <v>0</v>
      </c>
      <c r="KZ155" s="15">
        <f>Tabla2[[#This Row],[ROS_DUR_COR_COD_ROS_TG_NEG]]-Tabla2[[#This Row],[PAS_DUR_COR_COD_ROS_TG_NEG]]</f>
        <v>0</v>
      </c>
      <c r="LA155" s="15">
        <f>Tabla2[[#This Row],[ROS_NUM_COR_COD_ROS_TG_NEU]]-Tabla2[[#This Row],[PAS_NUM_COR_COD_ROS_TG_NEU]]</f>
        <v>0</v>
      </c>
      <c r="LB155" s="15">
        <f>Tabla2[[#This Row],[ROS_DUR_COR_COD_ROS_TG_NEU]]-Tabla2[[#This Row],[PAS_DUR_COR_COD_ROS_TG_NEU]]</f>
        <v>0</v>
      </c>
      <c r="LC155" s="15">
        <f>Tabla2[[#This Row],[ROS_NUM_COR_COD_ROS_TG_POS]]-Tabla2[[#This Row],[PAS_NUM_COR_COD_ROS_TG_POS]]</f>
        <v>0</v>
      </c>
      <c r="LD155" s="15">
        <f>Tabla2[[#This Row],[ROS_DUR_COR_COD_ROS_TG_POS]]-Tabla2[[#This Row],[PAS_DUR_COR_COD_ROS_TG_POS]]</f>
        <v>0</v>
      </c>
      <c r="LE155" s="15">
        <f>Tabla2[[#This Row],[ROS_NUM_COR_COD_ROS_TG_TOT]]-Tabla2[[#This Row],[PAS_NUM_COR_COD_ROS_TG_TOT]]</f>
        <v>0</v>
      </c>
      <c r="LF155" s="15">
        <f>Tabla2[[#This Row],[ROS_DUR_COR_COD_ROS_TG_TOT]]-Tabla2[[#This Row],[PAS_DUR_COR_COD_ROS_TG_TOT]]</f>
        <v>0</v>
      </c>
      <c r="LG155" s="15">
        <f>Tabla2[[#This Row],[ROS_NUM_COR_COD_ESC_TG_NEG]]-Tabla2[[#This Row],[PAS_NUM_COR_COD_ESC_TG_NEG]]</f>
        <v>0</v>
      </c>
      <c r="LH155" s="15">
        <f>Tabla2[[#This Row],[ROS_DUR_COR_COD_ESC_TG_NEG]]-Tabla2[[#This Row],[PAS_DUR_COR_COD_ESC_TG_NEG]]</f>
        <v>0</v>
      </c>
      <c r="LI155" s="15">
        <f>Tabla2[[#This Row],[ROS_NUM_COR_COD_ESC_TG_NEU]]-Tabla2[[#This Row],[PAS_NUM_COR_COD_ESC_TG_NEU]]</f>
        <v>0</v>
      </c>
      <c r="LJ155" s="15">
        <f>Tabla2[[#This Row],[ROS_NUM_COR_COD_ESC_TG_NEG]]-Tabla2[[#This Row],[PAS_NUM_COR_COD_ESC_TG_NEG]]</f>
        <v>0</v>
      </c>
      <c r="LK155" s="15">
        <f>Tabla2[[#This Row],[ROS_NUM_COR_COD_ESC_TG_POS]]-Tabla2[[#This Row],[PAS_NUM_COR_COD_ESC_TG_POS]]</f>
        <v>0</v>
      </c>
      <c r="LL155" s="15">
        <f>Tabla2[[#This Row],[ROS_DUR_COR_COD_ESC_TG_POS]]-Tabla2[[#This Row],[PAS_DUR_COR_COD_ESC_TG_POS]]</f>
        <v>0</v>
      </c>
      <c r="LM155" s="15">
        <f>Tabla2[[#This Row],[ROS_NUM_COR_COD_ESC_TG_TOT]]-Tabla2[[#This Row],[PAS_NUM_COR_COD_ESC_TG_TOT]]</f>
        <v>0</v>
      </c>
      <c r="LN155" s="15">
        <f>Tabla2[[#This Row],[ROS_DUR_COR_COD_ESC_TG_TOT]]-Tabla2[[#This Row],[PAS_DUR_COR_COD_ESC_TG_TOT]]</f>
        <v>0</v>
      </c>
      <c r="LO155" s="15">
        <f>Tabla2[[#This Row],[PAS_NUM_COR_COD_ROS_TG_NEG]]-Tabla2[[#This Row],[ESC_NUM_COR_COD_ROS_TG_NEG]]</f>
        <v>-2.7</v>
      </c>
      <c r="LP155" s="15">
        <f>Tabla2[[#This Row],[PAS_DUR_COR_COD_ROS_TG_NEG]]-Tabla2[[#This Row],[ESC_DUR_COR_COD_ROS_TG_NEG]]</f>
        <v>-758.28571428571433</v>
      </c>
      <c r="LQ155" s="15">
        <f>Tabla2[[#This Row],[PAS_NUM_COR_COD_ROS_TG_NEU]]-Tabla2[[#This Row],[ESC_NUM_COR_COD_ROS_TG_NEU]]</f>
        <v>-4.3</v>
      </c>
      <c r="LR155" s="15">
        <f>Tabla2[[#This Row],[PAS_DUR_COR_COD_ROS_TG_NEU]]-Tabla2[[#This Row],[ESC_DUR_COR_COD_ROS_TG_NEU]]</f>
        <v>-1352.5</v>
      </c>
      <c r="LS155" s="15">
        <f>Tabla2[[#This Row],[PAS_NUM_COR_COD_ROS_TG_POS]]-Tabla2[[#This Row],[ESC_NUM_COR_COD_ROS_TG_POS]]</f>
        <v>-3.4</v>
      </c>
      <c r="LT155" s="15">
        <f>Tabla2[[#This Row],[PAS_DUR_COR_COD_ROS_TG_POS]]-Tabla2[[#This Row],[ESC_DUR_COR_COD_ROS_TG_POS]]</f>
        <v>-1065.125</v>
      </c>
      <c r="LU155" s="15">
        <f>Tabla2[[#This Row],[PAS_NUM_COR_COD_ROS_TG_TOT]]-Tabla2[[#This Row],[ESC_NUM_COR_COD_ROS_TG_TOT]]</f>
        <v>-3.4666666666666668</v>
      </c>
      <c r="LV155" s="15">
        <f>Tabla2[[#This Row],[PAS_DUR_COR_COD_ROS_TG_TOT]]-Tabla2[[#This Row],[ESC_DUR_COR_COD_ROS_TG_TOT]]</f>
        <v>-1071.695652173913</v>
      </c>
      <c r="LW155" s="15">
        <f>Tabla2[[#This Row],[PAS_NUM_COR_COD_ESC_TG_NEG]]-Tabla2[[#This Row],[ESC_NUM_COR_COD_ESC_TG_NEG]]</f>
        <v>-4.4000000000000004</v>
      </c>
      <c r="LX155" s="15">
        <f>Tabla2[[#This Row],[PAS_DUR_COR_COD_ESC_TG_NEG]]-Tabla2[[#This Row],[ESC_DUR_COR_COD_ESC_TG_NEG]]</f>
        <v>-1260.7777777777778</v>
      </c>
      <c r="LY155" s="15">
        <f>Tabla2[[#This Row],[PAS_NUM_COR_COD_ESC_TG_NEU]]-Tabla2[[#This Row],[ESC_NUM_COR_COD_ESC_TG_NEU]]</f>
        <v>-3</v>
      </c>
      <c r="LZ155" s="15">
        <f>Tabla2[[#This Row],[PAS_DUR_COR_COD_ESC_TG_NEU]]-Tabla2[[#This Row],[ESC_DUR_COR_COD_ESC_TG_NEU]]</f>
        <v>-871.875</v>
      </c>
      <c r="MA155" s="15">
        <f>Tabla2[[#This Row],[PAS_NUM_COR_COD_ESC_TG_POS]]-Tabla2[[#This Row],[ESC_NUM_COR_COD_ESC_TG_POS]]</f>
        <v>-4.2</v>
      </c>
      <c r="MB155" s="15">
        <f>Tabla2[[#This Row],[PAS_DUR_COR_COD_ESC_TG_POS]]-Tabla2[[#This Row],[ESC_DUR_COR_COD_ESC_TG_POS]]</f>
        <v>-1184.7777777777778</v>
      </c>
      <c r="MC155" s="15">
        <f>Tabla2[[#This Row],[PAS_NUM_COR_COD_ESC_TG_TOT]]-Tabla2[[#This Row],[ESC_NUM_COR_COD_ESC_TG_TOT]]</f>
        <v>-3.8666666666666667</v>
      </c>
      <c r="MD155" s="15">
        <f>Tabla2[[#This Row],[PAS_DUR_COR_COD_ESC_TG_TOT]]-Tabla2[[#This Row],[ESC_DUR_COR_COD_ESC_TG_TOT]]</f>
        <v>-1114.8076923076924</v>
      </c>
      <c r="ME155" s="42">
        <f>Tabla25[[#This Row],[PAS_NUM_COR_COD_ROS_TG_NEG]]-Tabla25[[#This Row],[PAS_NUM_COR_COD_ESC_TG_NEG]]</f>
        <v>0</v>
      </c>
      <c r="MF155" s="42">
        <f>Tabla25[[#This Row],[PAS_NUM_COR_COD_ROS_TG_NEU]]-Tabla25[[#This Row],[PAS_NUM_COR_COD_ESC_TG_NEU]]</f>
        <v>0</v>
      </c>
      <c r="MG155" s="42">
        <f>Tabla25[[#This Row],[PAS_NUM_COR_COD_ROS_TG_POS]]-Tabla25[[#This Row],[PAS_NUM_COR_COD_ESC_TG_POS]]</f>
        <v>0</v>
      </c>
      <c r="MH155" s="42">
        <f>Tabla25[[#This Row],[PAS_NUM_COR_COD_ROS_TG_TOT]]-Tabla25[[#This Row],[PAS_NUM_COR_COD_ESC_TG_TOT]]</f>
        <v>0</v>
      </c>
      <c r="MI155" s="42">
        <f>Tabla25[[#This Row],[PAS_DUR_COR_COD_ROS_TG_NEG]]-Tabla25[[#This Row],[PAS_DUR_COR_COD_ESC_TG_NEG]]</f>
        <v>0</v>
      </c>
      <c r="MJ155" s="42">
        <f>Tabla25[[#This Row],[PAS_DUR_COR_COD_ROS_TG_NEU]]-Tabla25[[#This Row],[PAS_DUR_COR_COD_ESC_TG_NEU]]</f>
        <v>0</v>
      </c>
      <c r="MK155" s="42">
        <f>Tabla25[[#This Row],[PAS_DUR_COR_COD_ROS_TG_POS]]-Tabla25[[#This Row],[PAS_DUR_COR_COD_ESC_TG_POS]]</f>
        <v>0</v>
      </c>
      <c r="ML155" s="42">
        <f>Tabla25[[#This Row],[PAS_DUR_COR_COD_ROS_TG_TOT]]-Tabla25[[#This Row],[PAS_DUR_COR_COD_ESC_TG_TOT]]</f>
        <v>0</v>
      </c>
      <c r="MM155" s="44">
        <f>Tabla25[[#This Row],[ESC_NUM_COR_COD_ROS_TG_NEG]]-Tabla25[[#This Row],[ESC_NUM_COR_COD_ESC_TG_NEG]]</f>
        <v>-1.7000000000000002</v>
      </c>
      <c r="MN155" s="44">
        <f>Tabla25[[#This Row],[ESC_NUM_COR_COD_ROS_TG_NEU]]-Tabla25[[#This Row],[ESC_NUM_COR_COD_ESC_TG_NEU]]</f>
        <v>1.2999999999999998</v>
      </c>
      <c r="MO155" s="44">
        <f>Tabla25[[#This Row],[ESC_NUM_COR_COD_ROS_TG_POS]]-Tabla25[[#This Row],[ESC_NUM_COR_COD_ESC_TG_POS]]</f>
        <v>-0.80000000000000027</v>
      </c>
      <c r="MP155" s="44">
        <f>Tabla25[[#This Row],[ESC_NUM_COR_COD_ROS_TG_TOT]]-Tabla25[[#This Row],[ESC_NUM_COR_COD_ESC_TG_TOT]]</f>
        <v>-0.39999999999999991</v>
      </c>
      <c r="MQ155" s="44">
        <f>Tabla25[[#This Row],[ESC_DUR_COR_COD_ROS_TG_NEG]]-Tabla25[[#This Row],[ESC_DUR_COR_COD_ESC_TG_NEG]]</f>
        <v>-502.49206349206349</v>
      </c>
      <c r="MR155" s="44">
        <f>Tabla25[[#This Row],[ESC_DUR_COR_COD_ROS_TG_NEU]]-Tabla25[[#This Row],[ESC_DUR_COR_COD_ESC_TG_NEU]]</f>
        <v>480.625</v>
      </c>
      <c r="MS155" s="44">
        <f>Tabla25[[#This Row],[ESC_DUR_COR_COD_ROS_TG_POS]]-Tabla25[[#This Row],[ESC_DUR_COR_COD_ESC_TG_POS]]</f>
        <v>-119.65277777777783</v>
      </c>
      <c r="MT155" s="44">
        <f>Tabla25[[#This Row],[ESC_DUR_COR_COD_ROS_TG_TOT]]-Tabla25[[#This Row],[ESC_DUR_COR_COD_ESC_TG_TOT]]</f>
        <v>-43.112040133779374</v>
      </c>
      <c r="MU155" s="47">
        <f>Tabla25[[#This Row],[ROS_NUM_COR_COD_ROS_TG_NEG]]-Tabla25[[#This Row],[ROS_NUM_COR_COD_ESC_TG_NEG]]</f>
        <v>0</v>
      </c>
      <c r="MV155" s="47">
        <f>Tabla25[[#This Row],[ROS_NUM_COR_COD_ROS_TG_NEU]]-Tabla25[[#This Row],[ROS_NUM_COR_COD_ESC_TG_NEU]]</f>
        <v>0</v>
      </c>
      <c r="MW155" s="47">
        <f>Tabla25[[#This Row],[ROS_NUM_COR_COD_ROS_TG_POS]]-Tabla25[[#This Row],[ROS_NUM_COR_COD_ESC_TG_POS]]</f>
        <v>0</v>
      </c>
      <c r="MX155" s="47">
        <f>Tabla25[[#This Row],[ROS_NUM_COR_COD_ROS_TG_TOT]]-Tabla25[[#This Row],[ROS_NUM_COR_COD_ESC_TG_TOT]]</f>
        <v>0</v>
      </c>
      <c r="MY155" s="47">
        <f>Tabla25[[#This Row],[ROS_DUR_COR_COD_ROS_TG_NEG]]-Tabla25[[#This Row],[ROS_DUR_COR_COD_ESC_TG_NEG]]</f>
        <v>0</v>
      </c>
      <c r="MZ155" s="47">
        <f>Tabla25[[#This Row],[ROS_DUR_COR_COD_ROS_TG_NEU]]-Tabla25[[#This Row],[ROS_DUR_COR_COD_ESC_TG_NEU]]</f>
        <v>0</v>
      </c>
      <c r="NA155" s="47">
        <f>Tabla25[[#This Row],[ROS_DUR_COR_COD_ROS_TG_POS]]-Tabla25[[#This Row],[ROS_DUR_COR_COD_ESC_TG_POS]]</f>
        <v>0</v>
      </c>
      <c r="NB155" s="47">
        <f>Tabla25[[#This Row],[ROS_DUR_COR_COD_ROS_TG_TOT]]-Tabla25[[#This Row],[ROS_DUR_COR_COD_ESC_TG_TOT]]</f>
        <v>0</v>
      </c>
      <c r="NK155">
        <v>262.57142857142856</v>
      </c>
      <c r="NL155">
        <v>217.75</v>
      </c>
      <c r="NM155">
        <v>167.25</v>
      </c>
      <c r="NN155">
        <v>213.82608695652175</v>
      </c>
      <c r="NO155">
        <v>246.22222222222223</v>
      </c>
      <c r="NP155">
        <v>247.25</v>
      </c>
      <c r="NQ155">
        <v>253.77777777777777</v>
      </c>
      <c r="NR155">
        <v>249.15384615384616</v>
      </c>
      <c r="OA155" s="15">
        <f>Tabla2[[#This Row],[ROS_1DU_COR_COD_ROS_TG_NEG]]-Tabla2[[#This Row],[PAS_1DU_COR_COD_ROS_TG_NEG]]</f>
        <v>0</v>
      </c>
      <c r="OB155" s="15">
        <f>Tabla2[[#This Row],[ROS_1DU_COR_COD_ROS_TG_NEU]]-Tabla2[[#This Row],[PAS_1DU_COR_COD_ROS_TG_NEU]]</f>
        <v>0</v>
      </c>
      <c r="OC155" s="15">
        <f>Tabla2[[#This Row],[ROS_1DU_COR_COD_ROS_TG_POS]]-Tabla2[[#This Row],[PAS_1DU_COR_COD_ROS_TG_POS]]</f>
        <v>0</v>
      </c>
      <c r="OD155" s="15">
        <f>Tabla2[[#This Row],[ROS_1DU_COR_COD_ROS_TG_TOT]]-Tabla2[[#This Row],[PAS_1DU_COR_COD_ROS_TG_TOT]]</f>
        <v>0</v>
      </c>
      <c r="OE155" s="15">
        <f>Tabla2[[#This Row],[ROS_1DU_COR_COD_ESC_TG_NEG]]-Tabla2[[#This Row],[PAS_1DU_COR_COD_ESC_TG_NEG]]</f>
        <v>0</v>
      </c>
      <c r="OF155" s="15">
        <f>Tabla2[[#This Row],[ROS_1DU_COR_COD_ESC_TG_NEU]]-Tabla2[[#This Row],[PAS_1DU_COR_COD_ESC_TG_NEU]]</f>
        <v>0</v>
      </c>
      <c r="OG155" s="15">
        <f>Tabla2[[#This Row],[ROS_1DU_COR_COD_ESC_TG_POS]]-Tabla2[[#This Row],[PAS_1DU_COR_COD_ESC_TG_POS]]</f>
        <v>0</v>
      </c>
      <c r="OH155" s="15">
        <f>Tabla2[[#This Row],[ROS_1DU_COR_COD_ESC_TG_TOT]]-Tabla2[[#This Row],[PAS_1DU_COR_COD_ESC_TG_TOT]]</f>
        <v>0</v>
      </c>
      <c r="OI155" s="15">
        <f>Tabla2[[#This Row],[PAS_1DU_COR_COD_ROS_TG_NEG]]-Tabla2[[#This Row],[ESC_1DU_COR_COD_ROS_TG_NEG]]</f>
        <v>-262.57142857142856</v>
      </c>
      <c r="OJ155" s="15">
        <f>Tabla2[[#This Row],[PAS_1DU_COR_COD_ROS_TG_NEU]]-Tabla2[[#This Row],[ESC_1DU_COR_COD_ROS_TG_NEU]]</f>
        <v>-217.75</v>
      </c>
      <c r="OK155" s="15">
        <f>Tabla2[[#This Row],[PAS_1DU_COR_COD_ROS_TG_POS]]-Tabla2[[#This Row],[ESC_1DU_COR_COD_ROS_TG_POS]]</f>
        <v>-167.25</v>
      </c>
      <c r="OL155" s="15">
        <f>Tabla2[[#This Row],[PAS_1DU_COR_COD_ROS_TG_TOT]]-Tabla2[[#This Row],[ESC_1DU_COR_COD_ROS_TG_TOT]]</f>
        <v>-213.82608695652175</v>
      </c>
      <c r="OM155" s="15">
        <f>Tabla2[[#This Row],[PAS_1DU_COR_COD_ESC_TG_NEG]]-Tabla2[[#This Row],[ESC_1DU_COR_COD_ESC_TG_NEG]]</f>
        <v>-246.22222222222223</v>
      </c>
      <c r="ON155" s="15">
        <f>Tabla2[[#This Row],[PAS_1DU_COR_COD_ESC_TG_NEU]]-Tabla2[[#This Row],[ESC_1DU_COR_COD_ESC_TG_NEU]]</f>
        <v>-247.25</v>
      </c>
      <c r="OO155" s="15">
        <f>Tabla2[[#This Row],[PAS_1DU_COR_COD_ESC_TG_POS]]-Tabla2[[#This Row],[ESC_1DU_COR_COD_ESC_TG_POS]]</f>
        <v>-253.77777777777777</v>
      </c>
      <c r="OP155" s="15">
        <f>Tabla2[[#This Row],[PAS_1DU_COR_COD_ESC_TG_TOT]]-Tabla2[[#This Row],[ESC_1DU_COR_COD_ESC_TG_TOT]]</f>
        <v>-249.15384615384616</v>
      </c>
      <c r="OQ155" s="61">
        <v>0</v>
      </c>
      <c r="OR155" s="62">
        <v>0</v>
      </c>
      <c r="OS155" s="62">
        <v>0</v>
      </c>
      <c r="OT155" s="62">
        <v>0</v>
      </c>
      <c r="OU155" s="62">
        <v>16.349206349206327</v>
      </c>
      <c r="OV155" s="62">
        <v>-29.5</v>
      </c>
      <c r="OW155" s="62">
        <v>-86.527777777777771</v>
      </c>
      <c r="OX155" s="62">
        <v>-35.327759197324411</v>
      </c>
      <c r="OY155" s="62">
        <v>0</v>
      </c>
      <c r="OZ155" s="62">
        <v>0</v>
      </c>
      <c r="PA155" s="62">
        <v>0</v>
      </c>
      <c r="PB155" s="62">
        <v>0</v>
      </c>
    </row>
    <row r="156" spans="1:418" x14ac:dyDescent="0.3">
      <c r="A156" s="2" t="s">
        <v>154</v>
      </c>
      <c r="B156" s="2">
        <v>50</v>
      </c>
      <c r="C156" s="2">
        <v>1</v>
      </c>
      <c r="D156" s="2">
        <v>54</v>
      </c>
      <c r="E156">
        <v>2.2999999999999998</v>
      </c>
      <c r="F156">
        <v>604.78947368421052</v>
      </c>
      <c r="G156">
        <v>2.6</v>
      </c>
      <c r="H156">
        <v>834.94285714285718</v>
      </c>
      <c r="I156">
        <v>2.1749999999999998</v>
      </c>
      <c r="J156">
        <v>649.969696969697</v>
      </c>
      <c r="K156">
        <v>2.3583333333333334</v>
      </c>
      <c r="L156">
        <v>694.84905660377353</v>
      </c>
      <c r="M156">
        <v>3.625</v>
      </c>
      <c r="N156">
        <v>958.72500000000002</v>
      </c>
      <c r="O156">
        <v>3.15</v>
      </c>
      <c r="P156">
        <v>825.64102564102564</v>
      </c>
      <c r="Q156">
        <v>3.4750000000000001</v>
      </c>
      <c r="R156">
        <v>954.02564102564099</v>
      </c>
      <c r="S156">
        <v>3.4166666666666665</v>
      </c>
      <c r="T156">
        <v>913.18644067796606</v>
      </c>
      <c r="U156">
        <v>2.8875000000000002</v>
      </c>
      <c r="V156">
        <v>809.86607142857144</v>
      </c>
      <c r="W156">
        <v>3.35</v>
      </c>
      <c r="X156">
        <v>872.2</v>
      </c>
      <c r="Y156">
        <v>3.2</v>
      </c>
      <c r="Z156">
        <v>850.2</v>
      </c>
      <c r="AA156">
        <v>3.125</v>
      </c>
      <c r="AB156">
        <v>886.51351351351354</v>
      </c>
      <c r="AC156">
        <v>3.2250000000000001</v>
      </c>
      <c r="AD156">
        <v>869.20512820512818</v>
      </c>
      <c r="AE156">
        <v>3.2250000000000001</v>
      </c>
      <c r="AF156">
        <v>869.20512820512818</v>
      </c>
      <c r="AG156">
        <v>3</v>
      </c>
      <c r="AH156">
        <v>830.22580645161293</v>
      </c>
      <c r="BM156">
        <v>3</v>
      </c>
      <c r="BN156">
        <v>830.22580645161293</v>
      </c>
      <c r="BO156">
        <v>2.7</v>
      </c>
      <c r="BP156">
        <v>1033.875</v>
      </c>
      <c r="BQ156">
        <v>4.7777777777777777</v>
      </c>
      <c r="BR156">
        <v>1426.375</v>
      </c>
      <c r="BS156">
        <v>3.8</v>
      </c>
      <c r="BT156">
        <v>1290.375</v>
      </c>
      <c r="BU156">
        <v>3.7241379310344827</v>
      </c>
      <c r="BV156">
        <v>1250.2083333333333</v>
      </c>
      <c r="BW156">
        <v>5.9</v>
      </c>
      <c r="BX156">
        <v>1598.5</v>
      </c>
      <c r="BY156">
        <v>4.5999999999999996</v>
      </c>
      <c r="BZ156">
        <v>1618.875</v>
      </c>
      <c r="CA156">
        <v>3.1</v>
      </c>
      <c r="CB156">
        <v>1322.2857142857142</v>
      </c>
      <c r="CC156">
        <v>4.5333333333333332</v>
      </c>
      <c r="CD156">
        <v>1527.68</v>
      </c>
      <c r="CE156">
        <v>4.1355932203389827</v>
      </c>
      <c r="CF156">
        <v>1391.7755102040817</v>
      </c>
      <c r="CG156">
        <v>2.8</v>
      </c>
      <c r="CH156">
        <v>1137</v>
      </c>
      <c r="CI156">
        <v>2</v>
      </c>
      <c r="CJ156">
        <v>575.125</v>
      </c>
      <c r="CK156">
        <v>2.8</v>
      </c>
      <c r="CL156">
        <v>1122.8333333333333</v>
      </c>
      <c r="CM156">
        <v>2.5517241379310347</v>
      </c>
      <c r="CN156">
        <v>908</v>
      </c>
      <c r="CO156">
        <v>1.7</v>
      </c>
      <c r="CP156">
        <v>550.57142857142856</v>
      </c>
      <c r="CQ156">
        <v>1.6</v>
      </c>
      <c r="CR156">
        <v>1017.25</v>
      </c>
      <c r="CS156">
        <v>3.1</v>
      </c>
      <c r="CT156">
        <v>863.33333333333337</v>
      </c>
      <c r="CU156">
        <v>2.1333333333333333</v>
      </c>
      <c r="CV156">
        <v>784.65</v>
      </c>
      <c r="CW156">
        <v>2.3389830508474576</v>
      </c>
      <c r="CX156">
        <v>846.32500000000005</v>
      </c>
      <c r="CY156">
        <v>3.2372881355932202</v>
      </c>
      <c r="CZ156">
        <v>1146.629213483146</v>
      </c>
      <c r="DA156">
        <v>2.6</v>
      </c>
      <c r="DB156">
        <v>879.5</v>
      </c>
      <c r="DC156">
        <v>2.6666666666666665</v>
      </c>
      <c r="DD156">
        <v>886.125</v>
      </c>
      <c r="DE156">
        <v>1.9</v>
      </c>
      <c r="DF156">
        <v>728.14285714285711</v>
      </c>
      <c r="DG156">
        <v>2.3793103448275863</v>
      </c>
      <c r="DH156">
        <v>835.73913043478262</v>
      </c>
      <c r="DI156">
        <v>3</v>
      </c>
      <c r="DJ156">
        <v>911.8</v>
      </c>
      <c r="DK156">
        <v>2.8</v>
      </c>
      <c r="DL156">
        <v>893.77777777777783</v>
      </c>
      <c r="DM156">
        <v>2.6</v>
      </c>
      <c r="DN156">
        <v>852.5</v>
      </c>
      <c r="DO156">
        <v>2.8</v>
      </c>
      <c r="DP156">
        <v>888.22222222222217</v>
      </c>
      <c r="DQ156">
        <v>2.593220338983051</v>
      </c>
      <c r="DR156">
        <v>864.08</v>
      </c>
      <c r="DS156">
        <v>2.593220338983051</v>
      </c>
      <c r="DT156">
        <v>864.08</v>
      </c>
      <c r="DU156">
        <v>3.022598870056497</v>
      </c>
      <c r="DV156">
        <v>1044.9928057553957</v>
      </c>
      <c r="DY156">
        <v>5</v>
      </c>
      <c r="DZ156">
        <v>1443</v>
      </c>
      <c r="EC156">
        <v>5</v>
      </c>
      <c r="ED156">
        <v>1443</v>
      </c>
      <c r="EM156">
        <v>5</v>
      </c>
      <c r="EN156">
        <v>1443</v>
      </c>
      <c r="EQ156">
        <v>3</v>
      </c>
      <c r="ER156">
        <v>822</v>
      </c>
      <c r="EU156">
        <v>3</v>
      </c>
      <c r="EV156">
        <v>822</v>
      </c>
      <c r="FE156">
        <v>3</v>
      </c>
      <c r="FF156">
        <v>822</v>
      </c>
      <c r="FG156">
        <v>4</v>
      </c>
      <c r="FH156">
        <v>1132.5</v>
      </c>
      <c r="FK156">
        <v>2</v>
      </c>
      <c r="FL156">
        <v>692</v>
      </c>
      <c r="FO156">
        <v>2</v>
      </c>
      <c r="FP156">
        <v>692</v>
      </c>
      <c r="FY156">
        <v>2</v>
      </c>
      <c r="FZ156">
        <v>692</v>
      </c>
      <c r="GA156">
        <v>2</v>
      </c>
      <c r="GB156">
        <v>692</v>
      </c>
      <c r="GC156">
        <v>3.3333333333333335</v>
      </c>
      <c r="GD156">
        <v>985.66666666666663</v>
      </c>
      <c r="GE156">
        <v>3.0277777777777777</v>
      </c>
      <c r="GF156">
        <v>1043.7394366197184</v>
      </c>
      <c r="GG156">
        <v>2.2222222222222223</v>
      </c>
      <c r="GH156">
        <v>1119.6666666666667</v>
      </c>
      <c r="GI156">
        <v>2.2000000000000002</v>
      </c>
      <c r="GJ156">
        <v>1207.8333333333333</v>
      </c>
      <c r="GK156">
        <v>2.75</v>
      </c>
      <c r="GL156">
        <v>1023</v>
      </c>
      <c r="GM156">
        <v>2.3703703703703702</v>
      </c>
      <c r="GN156">
        <v>1116.8333333333333</v>
      </c>
      <c r="GO156">
        <v>1.5555555555555556</v>
      </c>
      <c r="GP156">
        <v>758.2</v>
      </c>
      <c r="GQ156">
        <v>1.2</v>
      </c>
      <c r="GR156">
        <v>678.8</v>
      </c>
      <c r="GS156">
        <v>2.9</v>
      </c>
      <c r="GT156">
        <v>1107.75</v>
      </c>
      <c r="GU156">
        <v>1.896551724137931</v>
      </c>
      <c r="GV156">
        <v>891.5</v>
      </c>
      <c r="GW156">
        <v>2.125</v>
      </c>
      <c r="GX156">
        <v>1004.1666666666666</v>
      </c>
      <c r="GY156">
        <v>3.8888888888888888</v>
      </c>
      <c r="GZ156">
        <v>1418.875</v>
      </c>
      <c r="HA156">
        <v>4.2</v>
      </c>
      <c r="HB156">
        <v>1708.625</v>
      </c>
      <c r="HC156">
        <v>4.125</v>
      </c>
      <c r="HD156">
        <v>1452.8571428571429</v>
      </c>
      <c r="HE156">
        <v>4.0740740740740744</v>
      </c>
      <c r="HF156">
        <v>1530</v>
      </c>
      <c r="HG156">
        <v>5.2222222222222223</v>
      </c>
      <c r="HH156">
        <v>1647.2222222222222</v>
      </c>
      <c r="HI156">
        <v>5.4</v>
      </c>
      <c r="HJ156">
        <v>1690.6</v>
      </c>
      <c r="HK156">
        <v>3.5</v>
      </c>
      <c r="HL156">
        <v>1644.8571428571429</v>
      </c>
      <c r="HM156">
        <v>4.6896551724137927</v>
      </c>
      <c r="HN156">
        <v>1663.2692307692307</v>
      </c>
      <c r="HO156">
        <v>4.3928571428571432</v>
      </c>
      <c r="HP156">
        <v>1600.7142857142858</v>
      </c>
      <c r="HQ156">
        <v>3.2589285714285716</v>
      </c>
      <c r="HR156">
        <v>1348.0588235294117</v>
      </c>
      <c r="HS156">
        <v>1.6666666666666667</v>
      </c>
      <c r="HT156">
        <v>811.33333333333337</v>
      </c>
      <c r="HU156">
        <v>2.2000000000000002</v>
      </c>
      <c r="HV156">
        <v>839.22222222222217</v>
      </c>
      <c r="HW156">
        <v>2.375</v>
      </c>
      <c r="HX156">
        <v>862.71428571428567</v>
      </c>
      <c r="HY156">
        <v>2.074074074074074</v>
      </c>
      <c r="HZ156">
        <v>839.09090909090912</v>
      </c>
      <c r="IA156">
        <v>2.3333333333333335</v>
      </c>
      <c r="IB156">
        <v>800.125</v>
      </c>
      <c r="IC156">
        <v>1.8</v>
      </c>
      <c r="ID156">
        <v>843.14285714285711</v>
      </c>
      <c r="IE156">
        <v>2</v>
      </c>
      <c r="IF156">
        <v>831.5</v>
      </c>
      <c r="IG156">
        <v>2.0344827586206895</v>
      </c>
      <c r="IH156">
        <v>824.13043478260875</v>
      </c>
      <c r="II156">
        <v>2.0535714285714284</v>
      </c>
      <c r="IJ156">
        <v>831.44444444444446</v>
      </c>
      <c r="IK156">
        <v>2.0535714285714284</v>
      </c>
      <c r="IL156">
        <v>831.44444444444446</v>
      </c>
      <c r="IM156">
        <v>2.8571428571428572</v>
      </c>
      <c r="IN156">
        <v>1169.2307692307693</v>
      </c>
      <c r="IO156">
        <v>0</v>
      </c>
      <c r="IS156">
        <v>1</v>
      </c>
      <c r="IT156">
        <v>571</v>
      </c>
      <c r="IU156">
        <v>0.66666666666666663</v>
      </c>
      <c r="IV156">
        <v>571</v>
      </c>
      <c r="IW156">
        <v>1</v>
      </c>
      <c r="IX156">
        <v>398</v>
      </c>
      <c r="JC156">
        <v>1</v>
      </c>
      <c r="JD156">
        <v>398</v>
      </c>
      <c r="JE156">
        <v>0.75</v>
      </c>
      <c r="JF156">
        <v>484.5</v>
      </c>
      <c r="JG156">
        <v>5</v>
      </c>
      <c r="JH156">
        <v>1818</v>
      </c>
      <c r="JK156">
        <v>6</v>
      </c>
      <c r="JL156">
        <v>1842</v>
      </c>
      <c r="JM156">
        <v>5.666666666666667</v>
      </c>
      <c r="JN156">
        <v>1834</v>
      </c>
      <c r="JO156">
        <v>7</v>
      </c>
      <c r="JP156">
        <v>1783</v>
      </c>
      <c r="JU156">
        <v>7</v>
      </c>
      <c r="JV156">
        <v>1783</v>
      </c>
      <c r="JW156">
        <v>6</v>
      </c>
      <c r="JX156">
        <v>1821.25</v>
      </c>
      <c r="JY156">
        <v>3.375</v>
      </c>
      <c r="JZ156">
        <v>1375.6666666666667</v>
      </c>
      <c r="KA156">
        <v>7</v>
      </c>
      <c r="KB156">
        <v>2353</v>
      </c>
      <c r="KE156">
        <v>1.5</v>
      </c>
      <c r="KF156">
        <v>532</v>
      </c>
      <c r="KG156">
        <v>3.3333333333333335</v>
      </c>
      <c r="KH156">
        <v>1139</v>
      </c>
      <c r="KI156">
        <v>3</v>
      </c>
      <c r="KJ156">
        <v>1185</v>
      </c>
      <c r="KO156">
        <v>3</v>
      </c>
      <c r="KP156">
        <v>1185</v>
      </c>
      <c r="KQ156">
        <v>3.25</v>
      </c>
      <c r="KR156">
        <v>1150.5</v>
      </c>
      <c r="KS156">
        <v>3.25</v>
      </c>
      <c r="KT156">
        <v>1150.5</v>
      </c>
      <c r="KU156">
        <v>3.3333333333333335</v>
      </c>
      <c r="KV156">
        <v>1285.5999999999999</v>
      </c>
      <c r="KW156">
        <v>2.8888888888888888</v>
      </c>
      <c r="KX156">
        <v>1177.5428571428572</v>
      </c>
      <c r="KY156" s="15">
        <f>Tabla2[[#This Row],[ROS_NUM_COR_COD_ROS_TG_NEG]]-Tabla2[[#This Row],[PAS_NUM_COR_COD_ROS_TG_NEG]]</f>
        <v>1.5972222222222223</v>
      </c>
      <c r="KZ156" s="15">
        <f>Tabla2[[#This Row],[ROS_DUR_COR_COD_ROS_TG_NEG]]-Tabla2[[#This Row],[PAS_DUR_COR_COD_ROS_TG_NEG]]</f>
        <v>688.49722222222215</v>
      </c>
      <c r="LA156" s="15">
        <f>Tabla2[[#This Row],[ROS_NUM_COR_COD_ROS_TG_NEU]]-Tabla2[[#This Row],[PAS_NUM_COR_COD_ROS_TG_NEU]]</f>
        <v>2.2500000000000004</v>
      </c>
      <c r="LB156" s="15">
        <f>Tabla2[[#This Row],[ROS_DUR_COR_COD_ROS_TG_NEU]]-Tabla2[[#This Row],[PAS_DUR_COR_COD_ROS_TG_NEU]]</f>
        <v>864.95897435897427</v>
      </c>
      <c r="LC156" s="15">
        <f>Tabla2[[#This Row],[ROS_NUM_COR_COD_ROS_TG_POS]]-Tabla2[[#This Row],[PAS_NUM_COR_COD_ROS_TG_POS]]</f>
        <v>2.4999999999999911E-2</v>
      </c>
      <c r="LD156" s="15">
        <f>Tabla2[[#This Row],[ROS_DUR_COR_COD_ROS_TG_POS]]-Tabla2[[#This Row],[PAS_DUR_COR_COD_ROS_TG_POS]]</f>
        <v>690.8315018315019</v>
      </c>
      <c r="LE156" s="15">
        <f>Tabla2[[#This Row],[ROS_NUM_COR_COD_ROS_TG_TOT]]-Tabla2[[#This Row],[PAS_NUM_COR_COD_ROS_TG_TOT]]</f>
        <v>1.2729885057471262</v>
      </c>
      <c r="LF156" s="15">
        <f>Tabla2[[#This Row],[ROS_DUR_COR_COD_ROS_TG_TOT]]-Tabla2[[#This Row],[PAS_DUR_COR_COD_ROS_TG_TOT]]</f>
        <v>750.08279009126466</v>
      </c>
      <c r="LG156" s="15">
        <f>Tabla2[[#This Row],[ROS_NUM_COR_COD_ESC_TG_NEG]]-Tabla2[[#This Row],[PAS_NUM_COR_COD_ESC_TG_NEG]]</f>
        <v>-0.74444444444444424</v>
      </c>
      <c r="LH156" s="15">
        <f>Tabla2[[#This Row],[ROS_DUR_COR_COD_ESC_TG_NEG]]-Tabla2[[#This Row],[PAS_DUR_COR_COD_ESC_TG_NEG]]</f>
        <v>153.41052631578953</v>
      </c>
      <c r="LI156" s="15">
        <f>Tabla2[[#This Row],[ROS_NUM_COR_COD_ESC_TG_NEU]]-Tabla2[[#This Row],[PAS_NUM_COR_COD_ESC_TG_NEU]]</f>
        <v>-1.4000000000000001</v>
      </c>
      <c r="LJ156" s="15">
        <f>Tabla2[[#This Row],[ROS_NUM_COR_COD_ESC_TG_NEG]]-Tabla2[[#This Row],[PAS_NUM_COR_COD_ESC_TG_NEG]]</f>
        <v>-0.74444444444444424</v>
      </c>
      <c r="LK156" s="15">
        <f>Tabla2[[#This Row],[ROS_NUM_COR_COD_ESC_TG_POS]]-Tabla2[[#This Row],[PAS_NUM_COR_COD_ESC_TG_POS]]</f>
        <v>0.72500000000000009</v>
      </c>
      <c r="LL156" s="15">
        <f>Tabla2[[#This Row],[ROS_DUR_COR_COD_ESC_TG_POS]]-Tabla2[[#This Row],[PAS_DUR_COR_COD_ESC_TG_POS]]</f>
        <v>457.780303030303</v>
      </c>
      <c r="LM156" s="15">
        <f>Tabla2[[#This Row],[ROS_NUM_COR_COD_ESC_TG_TOT]]-Tabla2[[#This Row],[PAS_NUM_COR_COD_ESC_TG_TOT]]</f>
        <v>-0.46178160919540234</v>
      </c>
      <c r="LN156" s="15">
        <f>Tabla2[[#This Row],[ROS_DUR_COR_COD_ESC_TG_TOT]]-Tabla2[[#This Row],[PAS_DUR_COR_COD_ESC_TG_TOT]]</f>
        <v>196.65094339622647</v>
      </c>
      <c r="LO156" s="15">
        <f>Tabla2[[#This Row],[PAS_NUM_COR_COD_ROS_TG_NEG]]-Tabla2[[#This Row],[ESC_NUM_COR_COD_ROS_TG_NEG]]</f>
        <v>1.925</v>
      </c>
      <c r="LP156" s="15">
        <f>Tabla2[[#This Row],[PAS_DUR_COR_COD_ROS_TG_NEG]]-Tabla2[[#This Row],[ESC_DUR_COR_COD_ROS_TG_NEG]]</f>
        <v>408.15357142857147</v>
      </c>
      <c r="LQ156" s="15">
        <f>Tabla2[[#This Row],[PAS_NUM_COR_COD_ROS_TG_NEU]]-Tabla2[[#This Row],[ESC_NUM_COR_COD_ROS_TG_NEU]]</f>
        <v>1.5499999999999998</v>
      </c>
      <c r="LR156" s="15">
        <f>Tabla2[[#This Row],[PAS_DUR_COR_COD_ROS_TG_NEU]]-Tabla2[[#This Row],[ESC_DUR_COR_COD_ROS_TG_NEU]]</f>
        <v>-191.60897435897436</v>
      </c>
      <c r="LS156" s="15">
        <f>Tabla2[[#This Row],[PAS_NUM_COR_COD_ROS_TG_POS]]-Tabla2[[#This Row],[ESC_NUM_COR_COD_ROS_TG_POS]]</f>
        <v>0.375</v>
      </c>
      <c r="LT156" s="15">
        <f>Tabla2[[#This Row],[PAS_DUR_COR_COD_ROS_TG_POS]]-Tabla2[[#This Row],[ESC_DUR_COR_COD_ROS_TG_POS]]</f>
        <v>90.692307692307622</v>
      </c>
      <c r="LU156" s="15">
        <f>Tabla2[[#This Row],[PAS_NUM_COR_COD_ROS_TG_TOT]]-Tabla2[[#This Row],[ESC_NUM_COR_COD_ROS_TG_TOT]]</f>
        <v>1.2833333333333332</v>
      </c>
      <c r="LV156" s="15">
        <f>Tabla2[[#This Row],[PAS_DUR_COR_COD_ROS_TG_TOT]]-Tabla2[[#This Row],[ESC_DUR_COR_COD_ROS_TG_TOT]]</f>
        <v>128.53644067796608</v>
      </c>
      <c r="LW156" s="15">
        <f>Tabla2[[#This Row],[PAS_NUM_COR_COD_ESC_TG_NEG]]-Tabla2[[#This Row],[ESC_NUM_COR_COD_ESC_TG_NEG]]</f>
        <v>-3.6000000000000005</v>
      </c>
      <c r="LX156" s="15">
        <f>Tabla2[[#This Row],[PAS_DUR_COR_COD_ESC_TG_NEG]]-Tabla2[[#This Row],[ESC_DUR_COR_COD_ESC_TG_NEG]]</f>
        <v>-993.71052631578948</v>
      </c>
      <c r="LY156" s="15">
        <f>Tabla2[[#This Row],[PAS_NUM_COR_COD_ESC_TG_NEU]]-Tabla2[[#This Row],[ESC_NUM_COR_COD_ESC_TG_NEU]]</f>
        <v>-1.9999999999999996</v>
      </c>
      <c r="LZ156" s="15">
        <f>Tabla2[[#This Row],[PAS_DUR_COR_COD_ESC_TG_NEU]]-Tabla2[[#This Row],[ESC_DUR_COR_COD_ESC_TG_NEU]]</f>
        <v>-783.93214285714282</v>
      </c>
      <c r="MA156" s="15">
        <f>Tabla2[[#This Row],[PAS_NUM_COR_COD_ESC_TG_POS]]-Tabla2[[#This Row],[ESC_NUM_COR_COD_ESC_TG_POS]]</f>
        <v>-0.92500000000000027</v>
      </c>
      <c r="MB156" s="15">
        <f>Tabla2[[#This Row],[PAS_DUR_COR_COD_ESC_TG_POS]]-Tabla2[[#This Row],[ESC_DUR_COR_COD_ESC_TG_POS]]</f>
        <v>-672.31601731601722</v>
      </c>
      <c r="MC156" s="15">
        <f>Tabla2[[#This Row],[PAS_NUM_COR_COD_ESC_TG_TOT]]-Tabla2[[#This Row],[ESC_NUM_COR_COD_ESC_TG_TOT]]</f>
        <v>-2.1749999999999998</v>
      </c>
      <c r="MD156" s="15">
        <f>Tabla2[[#This Row],[PAS_DUR_COR_COD_ESC_TG_TOT]]-Tabla2[[#This Row],[ESC_DUR_COR_COD_ESC_TG_TOT]]</f>
        <v>-832.83094339622653</v>
      </c>
      <c r="ME156" s="42">
        <f>Tabla25[[#This Row],[PAS_NUM_COR_COD_ROS_TG_NEG]]-Tabla25[[#This Row],[PAS_NUM_COR_COD_ESC_TG_NEG]]</f>
        <v>1.3250000000000002</v>
      </c>
      <c r="MF156" s="42">
        <f>Tabla25[[#This Row],[PAS_NUM_COR_COD_ROS_TG_NEU]]-Tabla25[[#This Row],[PAS_NUM_COR_COD_ESC_TG_NEU]]</f>
        <v>0.54999999999999982</v>
      </c>
      <c r="MG156" s="42">
        <f>Tabla25[[#This Row],[PAS_NUM_COR_COD_ROS_TG_POS]]-Tabla25[[#This Row],[PAS_NUM_COR_COD_ESC_TG_POS]]</f>
        <v>1.3000000000000003</v>
      </c>
      <c r="MH156" s="42">
        <f>Tabla25[[#This Row],[PAS_NUM_COR_COD_ROS_TG_TOT]]-Tabla25[[#This Row],[PAS_NUM_COR_COD_ESC_TG_TOT]]</f>
        <v>1.0583333333333331</v>
      </c>
      <c r="MI156" s="42">
        <f>Tabla25[[#This Row],[PAS_DUR_COR_COD_ROS_TG_NEG]]-Tabla25[[#This Row],[PAS_DUR_COR_COD_ESC_TG_NEG]]</f>
        <v>353.9355263157895</v>
      </c>
      <c r="MJ156" s="42">
        <f>Tabla25[[#This Row],[PAS_DUR_COR_COD_ROS_TG_NEU]]-Tabla25[[#This Row],[PAS_DUR_COR_COD_ESC_TG_NEU]]</f>
        <v>-9.3018315018315434</v>
      </c>
      <c r="MK156" s="42">
        <f>Tabla25[[#This Row],[PAS_DUR_COR_COD_ROS_TG_POS]]-Tabla25[[#This Row],[PAS_DUR_COR_COD_ESC_TG_POS]]</f>
        <v>304.055944055944</v>
      </c>
      <c r="ML156" s="42">
        <f>Tabla25[[#This Row],[PAS_DUR_COR_COD_ROS_TG_TOT]]-Tabla25[[#This Row],[PAS_DUR_COR_COD_ESC_TG_TOT]]</f>
        <v>218.33738407419253</v>
      </c>
      <c r="MM156" s="44">
        <f>Tabla25[[#This Row],[ESC_NUM_COR_COD_ROS_TG_NEG]]-Tabla25[[#This Row],[ESC_NUM_COR_COD_ESC_TG_NEG]]</f>
        <v>-4.2</v>
      </c>
      <c r="MN156" s="44">
        <f>Tabla25[[#This Row],[ESC_NUM_COR_COD_ROS_TG_NEU]]-Tabla25[[#This Row],[ESC_NUM_COR_COD_ESC_TG_NEU]]</f>
        <v>-2.9999999999999996</v>
      </c>
      <c r="MO156" s="44">
        <f>Tabla25[[#This Row],[ESC_NUM_COR_COD_ROS_TG_POS]]-Tabla25[[#This Row],[ESC_NUM_COR_COD_ESC_TG_POS]]</f>
        <v>0</v>
      </c>
      <c r="MP156" s="44">
        <f>Tabla25[[#This Row],[ESC_NUM_COR_COD_ROS_TG_TOT]]-Tabla25[[#This Row],[ESC_NUM_COR_COD_ESC_TG_TOT]]</f>
        <v>-2.4</v>
      </c>
      <c r="MQ156" s="44">
        <f>Tabla25[[#This Row],[ESC_DUR_COR_COD_ROS_TG_NEG]]-Tabla25[[#This Row],[ESC_DUR_COR_COD_ESC_TG_NEG]]</f>
        <v>-1047.9285714285716</v>
      </c>
      <c r="MR156" s="44">
        <f>Tabla25[[#This Row],[ESC_DUR_COR_COD_ROS_TG_NEU]]-Tabla25[[#This Row],[ESC_DUR_COR_COD_ESC_TG_NEU]]</f>
        <v>-601.625</v>
      </c>
      <c r="MS156" s="44">
        <f>Tabla25[[#This Row],[ESC_DUR_COR_COD_ROS_TG_POS]]-Tabla25[[#This Row],[ESC_DUR_COR_COD_ESC_TG_POS]]</f>
        <v>-458.95238095238085</v>
      </c>
      <c r="MT156" s="44">
        <f>Tabla25[[#This Row],[ESC_DUR_COR_COD_ROS_TG_TOT]]-Tabla25[[#This Row],[ESC_DUR_COR_COD_ESC_TG_TOT]]</f>
        <v>-743.03000000000009</v>
      </c>
      <c r="MU156" s="47">
        <f>Tabla25[[#This Row],[ROS_NUM_COR_COD_ROS_TG_NEG]]-Tabla25[[#This Row],[ROS_NUM_COR_COD_ESC_TG_NEG]]</f>
        <v>3.666666666666667</v>
      </c>
      <c r="MV156" s="47">
        <f>Tabla25[[#This Row],[ROS_NUM_COR_COD_ROS_TG_NEU]]-Tabla25[[#This Row],[ROS_NUM_COR_COD_ESC_TG_NEU]]</f>
        <v>4.2</v>
      </c>
      <c r="MW156" s="47">
        <f>Tabla25[[#This Row],[ROS_NUM_COR_COD_ROS_TG_POS]]-Tabla25[[#This Row],[ROS_NUM_COR_COD_ESC_TG_POS]]</f>
        <v>0.60000000000000009</v>
      </c>
      <c r="MX156" s="47">
        <f>Tabla25[[#This Row],[ROS_NUM_COR_COD_ROS_TG_TOT]]-Tabla25[[#This Row],[ROS_NUM_COR_COD_ESC_TG_TOT]]</f>
        <v>2.7931034482758617</v>
      </c>
      <c r="MY156" s="47">
        <f>Tabla25[[#This Row],[ROS_DUR_COR_COD_ROS_TG_NEG]]-Tabla25[[#This Row],[ROS_DUR_COR_COD_ESC_TG_NEG]]</f>
        <v>889.02222222222213</v>
      </c>
      <c r="MZ156" s="47">
        <f>Tabla25[[#This Row],[ROS_DUR_COR_COD_ROS_TG_NEU]]-Tabla25[[#This Row],[ROS_DUR_COR_COD_ESC_TG_NEU]]</f>
        <v>1011.8</v>
      </c>
      <c r="NA156" s="47">
        <f>Tabla25[[#This Row],[ROS_DUR_COR_COD_ROS_TG_POS]]-Tabla25[[#This Row],[ROS_DUR_COR_COD_ESC_TG_POS]]</f>
        <v>537.10714285714289</v>
      </c>
      <c r="NB156" s="47">
        <f>Tabla25[[#This Row],[ROS_DUR_COR_COD_ROS_TG_TOT]]-Tabla25[[#This Row],[ROS_DUR_COR_COD_ESC_TG_TOT]]</f>
        <v>771.76923076923072</v>
      </c>
      <c r="NC156">
        <v>349.33333333333331</v>
      </c>
      <c r="ND156">
        <v>356.7</v>
      </c>
      <c r="NE156">
        <v>388.71428571428572</v>
      </c>
      <c r="NF156">
        <v>362.76923076923077</v>
      </c>
      <c r="NG156">
        <v>273</v>
      </c>
      <c r="NH156">
        <v>325.8</v>
      </c>
      <c r="NI156">
        <v>329.125</v>
      </c>
      <c r="NJ156">
        <v>312.61111111111109</v>
      </c>
      <c r="NK156">
        <v>150.28571428571428</v>
      </c>
      <c r="NL156">
        <v>206.25</v>
      </c>
      <c r="NM156">
        <v>231.11111111111111</v>
      </c>
      <c r="NN156">
        <v>197.85</v>
      </c>
      <c r="NO156">
        <v>302</v>
      </c>
      <c r="NP156">
        <v>316.75</v>
      </c>
      <c r="NQ156">
        <v>305.28571428571428</v>
      </c>
      <c r="NR156">
        <v>307.64</v>
      </c>
      <c r="NS156">
        <v>273.92500000000001</v>
      </c>
      <c r="NT156">
        <v>236.61538461538461</v>
      </c>
      <c r="NU156">
        <v>298.25641025641028</v>
      </c>
      <c r="NV156">
        <v>269.63559322033899</v>
      </c>
      <c r="NW156">
        <v>237.65789473684211</v>
      </c>
      <c r="NX156">
        <v>309.8</v>
      </c>
      <c r="NY156">
        <v>260.36363636363637</v>
      </c>
      <c r="NZ156">
        <v>268.54716981132077</v>
      </c>
      <c r="OA156" s="15">
        <f>Tabla2[[#This Row],[ROS_1DU_COR_COD_ROS_TG_NEG]]-Tabla2[[#This Row],[PAS_1DU_COR_COD_ROS_TG_NEG]]</f>
        <v>75.408333333333303</v>
      </c>
      <c r="OB156" s="15">
        <f>Tabla2[[#This Row],[ROS_1DU_COR_COD_ROS_TG_NEU]]-Tabla2[[#This Row],[PAS_1DU_COR_COD_ROS_TG_NEU]]</f>
        <v>120.08461538461538</v>
      </c>
      <c r="OC156" s="15">
        <f>Tabla2[[#This Row],[ROS_1DU_COR_COD_ROS_TG_POS]]-Tabla2[[#This Row],[PAS_1DU_COR_COD_ROS_TG_POS]]</f>
        <v>90.457875457875446</v>
      </c>
      <c r="OD156" s="15">
        <f>Tabla2[[#This Row],[ROS_1DU_COR_COD_ROS_TG_TOT]]-Tabla2[[#This Row],[PAS_1DU_COR_COD_ROS_TG_TOT]]</f>
        <v>93.133637548891784</v>
      </c>
      <c r="OE156" s="15">
        <f>Tabla2[[#This Row],[ROS_1DU_COR_COD_ESC_TG_NEG]]-Tabla2[[#This Row],[PAS_1DU_COR_COD_ESC_TG_NEG]]</f>
        <v>35.34210526315789</v>
      </c>
      <c r="OF156" s="15">
        <f>Tabla2[[#This Row],[ROS_1DU_COR_COD_ESC_TG_NEU]]-Tabla2[[#This Row],[PAS_1DU_COR_COD_ESC_TG_NEU]]</f>
        <v>16</v>
      </c>
      <c r="OG156" s="15">
        <f>Tabla2[[#This Row],[ROS_1DU_COR_COD_ESC_TG_POS]]-Tabla2[[#This Row],[PAS_1DU_COR_COD_ESC_TG_POS]]</f>
        <v>68.761363636363626</v>
      </c>
      <c r="OH156" s="15">
        <f>Tabla2[[#This Row],[ROS_1DU_COR_COD_ESC_TG_TOT]]-Tabla2[[#This Row],[PAS_1DU_COR_COD_ESC_TG_TOT]]</f>
        <v>44.063941299790315</v>
      </c>
      <c r="OI156" s="15">
        <f>Tabla2[[#This Row],[PAS_1DU_COR_COD_ROS_TG_NEG]]-Tabla2[[#This Row],[ESC_1DU_COR_COD_ROS_TG_NEG]]</f>
        <v>123.63928571428573</v>
      </c>
      <c r="OJ156" s="15">
        <f>Tabla2[[#This Row],[PAS_1DU_COR_COD_ROS_TG_NEU]]-Tabla2[[#This Row],[ESC_1DU_COR_COD_ROS_TG_NEU]]</f>
        <v>30.365384615384613</v>
      </c>
      <c r="OK156" s="15">
        <f>Tabla2[[#This Row],[PAS_1DU_COR_COD_ROS_TG_POS]]-Tabla2[[#This Row],[ESC_1DU_COR_COD_ROS_TG_POS]]</f>
        <v>67.145299145299163</v>
      </c>
      <c r="OL156" s="15">
        <f>Tabla2[[#This Row],[PAS_1DU_COR_COD_ROS_TG_TOT]]-Tabla2[[#This Row],[ESC_1DU_COR_COD_ROS_TG_TOT]]</f>
        <v>71.785593220338995</v>
      </c>
      <c r="OM156" s="15">
        <f>Tabla2[[#This Row],[PAS_1DU_COR_COD_ESC_TG_NEG]]-Tabla2[[#This Row],[ESC_1DU_COR_COD_ESC_TG_NEG]]</f>
        <v>-64.34210526315789</v>
      </c>
      <c r="ON156" s="15">
        <f>Tabla2[[#This Row],[PAS_1DU_COR_COD_ESC_TG_NEU]]-Tabla2[[#This Row],[ESC_1DU_COR_COD_ESC_TG_NEU]]</f>
        <v>-6.9499999999999886</v>
      </c>
      <c r="OO156" s="15">
        <f>Tabla2[[#This Row],[PAS_1DU_COR_COD_ESC_TG_POS]]-Tabla2[[#This Row],[ESC_1DU_COR_COD_ESC_TG_POS]]</f>
        <v>-44.922077922077904</v>
      </c>
      <c r="OP156" s="15">
        <f>Tabla2[[#This Row],[PAS_1DU_COR_COD_ESC_TG_TOT]]-Tabla2[[#This Row],[ESC_1DU_COR_COD_ESC_TG_TOT]]</f>
        <v>-39.092830188679216</v>
      </c>
      <c r="OQ156" s="61">
        <v>76.333333333333314</v>
      </c>
      <c r="OR156" s="62">
        <v>30.899999999999977</v>
      </c>
      <c r="OS156" s="62">
        <v>59.589285714285722</v>
      </c>
      <c r="OT156" s="62">
        <v>50.158119658119688</v>
      </c>
      <c r="OU156" s="62">
        <v>-151.71428571428572</v>
      </c>
      <c r="OV156" s="62">
        <v>-110.5</v>
      </c>
      <c r="OW156" s="62">
        <v>-74.174603174603163</v>
      </c>
      <c r="OX156" s="62">
        <v>-109.78999999999999</v>
      </c>
      <c r="OY156" s="62">
        <v>36.267105263157902</v>
      </c>
      <c r="OZ156" s="62">
        <v>-73.184615384615398</v>
      </c>
      <c r="PA156" s="62">
        <v>37.892773892773903</v>
      </c>
      <c r="PB156" s="62">
        <v>1.088423409018219</v>
      </c>
    </row>
    <row r="157" spans="1:418" x14ac:dyDescent="0.3">
      <c r="A157" s="2" t="s">
        <v>155</v>
      </c>
      <c r="B157" s="2">
        <v>50</v>
      </c>
      <c r="C157" s="2">
        <v>1</v>
      </c>
      <c r="D157" s="2">
        <v>59</v>
      </c>
      <c r="E157">
        <v>1.45</v>
      </c>
      <c r="F157">
        <v>1079.375</v>
      </c>
      <c r="G157">
        <v>1.6666666666666667</v>
      </c>
      <c r="H157">
        <v>931.77777777777783</v>
      </c>
      <c r="I157">
        <v>2.0526315789473686</v>
      </c>
      <c r="J157">
        <v>948.9</v>
      </c>
      <c r="K157">
        <v>1.7192982456140351</v>
      </c>
      <c r="L157">
        <v>981.85185185185185</v>
      </c>
      <c r="M157">
        <v>2.0499999999999998</v>
      </c>
      <c r="N157">
        <v>1351.75</v>
      </c>
      <c r="O157">
        <v>1.9444444444444444</v>
      </c>
      <c r="P157">
        <v>1242.125</v>
      </c>
      <c r="Q157">
        <v>2.1052631578947367</v>
      </c>
      <c r="R157">
        <v>1112.7777777777778</v>
      </c>
      <c r="S157">
        <v>2.0350877192982457</v>
      </c>
      <c r="T157">
        <v>1230.6400000000001</v>
      </c>
      <c r="U157">
        <v>1.8771929824561404</v>
      </c>
      <c r="V157">
        <v>1101.4615384615386</v>
      </c>
      <c r="W157">
        <v>0.7</v>
      </c>
      <c r="X157">
        <v>483.14285714285717</v>
      </c>
      <c r="Y157">
        <v>0.66666666666666663</v>
      </c>
      <c r="Z157">
        <v>336</v>
      </c>
      <c r="AA157">
        <v>0.73684210526315785</v>
      </c>
      <c r="AB157">
        <v>545.42857142857144</v>
      </c>
      <c r="AC157">
        <v>0.70175438596491224</v>
      </c>
      <c r="AD157">
        <v>444.52173913043481</v>
      </c>
      <c r="AE157">
        <v>0.70175438596491224</v>
      </c>
      <c r="AF157">
        <v>444.52173913043481</v>
      </c>
      <c r="AG157">
        <v>1.4853801169590644</v>
      </c>
      <c r="AH157">
        <v>900</v>
      </c>
      <c r="AK157">
        <v>1.5</v>
      </c>
      <c r="AL157">
        <v>1159</v>
      </c>
      <c r="AM157">
        <v>0</v>
      </c>
      <c r="AO157">
        <v>1</v>
      </c>
      <c r="AP157">
        <v>1159</v>
      </c>
      <c r="AS157">
        <v>0</v>
      </c>
      <c r="AU157">
        <v>0</v>
      </c>
      <c r="AW157">
        <v>0</v>
      </c>
      <c r="AY157">
        <v>0.5</v>
      </c>
      <c r="AZ157">
        <v>1159</v>
      </c>
      <c r="BC157">
        <v>0</v>
      </c>
      <c r="BE157">
        <v>0</v>
      </c>
      <c r="BG157">
        <v>0</v>
      </c>
      <c r="BI157">
        <v>0</v>
      </c>
      <c r="BK157">
        <v>0.33333333333333331</v>
      </c>
      <c r="BL157">
        <v>1159</v>
      </c>
      <c r="BM157">
        <v>1.4277777777777778</v>
      </c>
      <c r="BN157">
        <v>903.40789473684208</v>
      </c>
      <c r="BO157">
        <v>0</v>
      </c>
      <c r="BQ157">
        <v>2</v>
      </c>
      <c r="BR157">
        <v>1429</v>
      </c>
      <c r="BS157">
        <v>0.5714285714285714</v>
      </c>
      <c r="BT157">
        <v>449</v>
      </c>
      <c r="BU157">
        <v>0.83333333333333337</v>
      </c>
      <c r="BV157">
        <v>939</v>
      </c>
      <c r="BW157">
        <v>1.125</v>
      </c>
      <c r="BX157">
        <v>1288.5</v>
      </c>
      <c r="BY157">
        <v>0.4</v>
      </c>
      <c r="BZ157">
        <v>264.66666666666669</v>
      </c>
      <c r="CA157">
        <v>1</v>
      </c>
      <c r="CB157">
        <v>826.33333333333337</v>
      </c>
      <c r="CC157">
        <v>0.80769230769230771</v>
      </c>
      <c r="CD157">
        <v>731.25</v>
      </c>
      <c r="CE157">
        <v>0.82</v>
      </c>
      <c r="CF157">
        <v>820.28571428571433</v>
      </c>
      <c r="CG157">
        <v>1</v>
      </c>
      <c r="CH157">
        <v>974</v>
      </c>
      <c r="CI157">
        <v>0.625</v>
      </c>
      <c r="CJ157">
        <v>349.33333333333331</v>
      </c>
      <c r="CK157">
        <v>0.14285714285714285</v>
      </c>
      <c r="CL157">
        <v>380</v>
      </c>
      <c r="CM157">
        <v>0.625</v>
      </c>
      <c r="CN157">
        <v>621.42857142857144</v>
      </c>
      <c r="CO157">
        <v>1.5</v>
      </c>
      <c r="CP157">
        <v>768.5</v>
      </c>
      <c r="CQ157">
        <v>1.5</v>
      </c>
      <c r="CR157">
        <v>1166</v>
      </c>
      <c r="CS157">
        <v>0.5</v>
      </c>
      <c r="CT157">
        <v>242</v>
      </c>
      <c r="CU157">
        <v>1.1923076923076923</v>
      </c>
      <c r="CV157">
        <v>729.8</v>
      </c>
      <c r="CW157">
        <v>0.92</v>
      </c>
      <c r="CX157">
        <v>685.17647058823525</v>
      </c>
      <c r="CY157">
        <v>0.87</v>
      </c>
      <c r="CZ157">
        <v>746.19354838709683</v>
      </c>
      <c r="DA157">
        <v>0.22222222222222221</v>
      </c>
      <c r="DB157">
        <v>265</v>
      </c>
      <c r="DC157">
        <v>0.25</v>
      </c>
      <c r="DD157">
        <v>713</v>
      </c>
      <c r="DE157">
        <v>0.2857142857142857</v>
      </c>
      <c r="DF157">
        <v>529</v>
      </c>
      <c r="DG157">
        <v>0.25</v>
      </c>
      <c r="DH157">
        <v>443</v>
      </c>
      <c r="DI157">
        <v>0</v>
      </c>
      <c r="DK157">
        <v>0.4</v>
      </c>
      <c r="DL157">
        <v>371.33333333333331</v>
      </c>
      <c r="DM157">
        <v>0.625</v>
      </c>
      <c r="DN157">
        <v>682.5</v>
      </c>
      <c r="DO157">
        <v>0.34615384615384615</v>
      </c>
      <c r="DP157">
        <v>495.8</v>
      </c>
      <c r="DQ157">
        <v>0.3</v>
      </c>
      <c r="DR157">
        <v>472.33333333333331</v>
      </c>
      <c r="DS157">
        <v>0.3</v>
      </c>
      <c r="DT157">
        <v>472.33333333333331</v>
      </c>
      <c r="DU157">
        <v>0.68</v>
      </c>
      <c r="DV157">
        <v>684.57500000000005</v>
      </c>
      <c r="DW157">
        <v>0</v>
      </c>
      <c r="DY157">
        <v>0.5</v>
      </c>
      <c r="DZ157">
        <v>189</v>
      </c>
      <c r="EA157">
        <v>0</v>
      </c>
      <c r="EC157">
        <v>0.16666666666666666</v>
      </c>
      <c r="ED157">
        <v>189</v>
      </c>
      <c r="EE157">
        <v>0</v>
      </c>
      <c r="EI157">
        <v>4.5</v>
      </c>
      <c r="EJ157">
        <v>1883</v>
      </c>
      <c r="EK157">
        <v>2.25</v>
      </c>
      <c r="EL157">
        <v>1883</v>
      </c>
      <c r="EM157">
        <v>1</v>
      </c>
      <c r="EN157">
        <v>1036</v>
      </c>
      <c r="EO157">
        <v>5</v>
      </c>
      <c r="EP157">
        <v>1640</v>
      </c>
      <c r="EQ157">
        <v>4.5</v>
      </c>
      <c r="ER157">
        <v>1941</v>
      </c>
      <c r="ES157">
        <v>1.3333333333333333</v>
      </c>
      <c r="ET157">
        <v>1557</v>
      </c>
      <c r="EU157">
        <v>3</v>
      </c>
      <c r="EV157">
        <v>1712.6666666666667</v>
      </c>
      <c r="EW157">
        <v>1</v>
      </c>
      <c r="EX157">
        <v>568</v>
      </c>
      <c r="FA157">
        <v>0</v>
      </c>
      <c r="FC157">
        <v>0.5</v>
      </c>
      <c r="FD157">
        <v>568</v>
      </c>
      <c r="FE157">
        <v>2</v>
      </c>
      <c r="FF157">
        <v>1426.5</v>
      </c>
      <c r="FG157">
        <v>1.5</v>
      </c>
      <c r="FH157">
        <v>1296.3333333333333</v>
      </c>
      <c r="FI157">
        <v>3</v>
      </c>
      <c r="FJ157">
        <v>874</v>
      </c>
      <c r="FK157">
        <v>4</v>
      </c>
      <c r="FL157">
        <v>2313</v>
      </c>
      <c r="FM157">
        <v>0</v>
      </c>
      <c r="FO157">
        <v>1.8333333333333333</v>
      </c>
      <c r="FP157">
        <v>1593.5</v>
      </c>
      <c r="FQ157">
        <v>0.5</v>
      </c>
      <c r="FR157">
        <v>373</v>
      </c>
      <c r="FU157">
        <v>1.5</v>
      </c>
      <c r="FV157">
        <v>638</v>
      </c>
      <c r="FW157">
        <v>1</v>
      </c>
      <c r="FX157">
        <v>505.5</v>
      </c>
      <c r="FY157">
        <v>1.5</v>
      </c>
      <c r="FZ157">
        <v>1049.5</v>
      </c>
      <c r="GA157">
        <v>1.5</v>
      </c>
      <c r="GB157">
        <v>1049.5</v>
      </c>
      <c r="GC157">
        <v>1.5</v>
      </c>
      <c r="GD157">
        <v>1197.5999999999999</v>
      </c>
      <c r="GE157">
        <v>0.81666666666666665</v>
      </c>
      <c r="GF157">
        <v>787.18</v>
      </c>
      <c r="GG157">
        <v>3.2222222222222223</v>
      </c>
      <c r="GH157">
        <v>1159.4000000000001</v>
      </c>
      <c r="GI157">
        <v>2.2857142857142856</v>
      </c>
      <c r="GJ157">
        <v>1600.3333333333333</v>
      </c>
      <c r="GK157">
        <v>2.4285714285714284</v>
      </c>
      <c r="GL157">
        <v>900</v>
      </c>
      <c r="GM157">
        <v>2.6956521739130435</v>
      </c>
      <c r="GN157">
        <v>1161.3846153846155</v>
      </c>
      <c r="GO157">
        <v>5.2857142857142856</v>
      </c>
      <c r="GP157">
        <v>1482.2</v>
      </c>
      <c r="GQ157">
        <v>1.6</v>
      </c>
      <c r="GR157">
        <v>1408.6666666666667</v>
      </c>
      <c r="GS157">
        <v>3.8</v>
      </c>
      <c r="GT157">
        <v>1108.5714285714287</v>
      </c>
      <c r="GU157">
        <v>3.3703703703703702</v>
      </c>
      <c r="GV157">
        <v>1293.1333333333334</v>
      </c>
      <c r="GW157">
        <v>3.06</v>
      </c>
      <c r="GX157">
        <v>1231.9642857142858</v>
      </c>
      <c r="GY157">
        <v>4.4444444444444446</v>
      </c>
      <c r="GZ157">
        <v>1204</v>
      </c>
      <c r="HA157">
        <v>3.8571428571428572</v>
      </c>
      <c r="HB157">
        <v>1016.5</v>
      </c>
      <c r="HC157">
        <v>3</v>
      </c>
      <c r="HD157">
        <v>695</v>
      </c>
      <c r="HE157">
        <v>3.8260869565217392</v>
      </c>
      <c r="HF157">
        <v>984.0526315789474</v>
      </c>
      <c r="HG157">
        <v>4</v>
      </c>
      <c r="HH157">
        <v>885.83333333333337</v>
      </c>
      <c r="HI157">
        <v>6</v>
      </c>
      <c r="HJ157">
        <v>1518.4444444444443</v>
      </c>
      <c r="HK157">
        <v>4</v>
      </c>
      <c r="HL157">
        <v>1037.5555555555557</v>
      </c>
      <c r="HM157">
        <v>4.7407407407407405</v>
      </c>
      <c r="HN157">
        <v>1179.9583333333333</v>
      </c>
      <c r="HO157">
        <v>4.32</v>
      </c>
      <c r="HP157">
        <v>1093.3953488372092</v>
      </c>
      <c r="HQ157">
        <v>3.69</v>
      </c>
      <c r="HR157">
        <v>1148.0422535211267</v>
      </c>
      <c r="HS157">
        <v>2.2222222222222223</v>
      </c>
      <c r="HT157">
        <v>478.88888888888891</v>
      </c>
      <c r="HU157">
        <v>2</v>
      </c>
      <c r="HV157">
        <v>593.20000000000005</v>
      </c>
      <c r="HW157">
        <v>3.2857142857142856</v>
      </c>
      <c r="HX157">
        <v>683.14285714285711</v>
      </c>
      <c r="HY157">
        <v>2.4782608695652173</v>
      </c>
      <c r="HZ157">
        <v>574.19047619047615</v>
      </c>
      <c r="IA157">
        <v>1.4285714285714286</v>
      </c>
      <c r="IB157">
        <v>338.83333333333331</v>
      </c>
      <c r="IC157">
        <v>1.7</v>
      </c>
      <c r="ID157">
        <v>383.9</v>
      </c>
      <c r="IE157">
        <v>1.4</v>
      </c>
      <c r="IF157">
        <v>330.44444444444446</v>
      </c>
      <c r="IG157">
        <v>1.5185185185185186</v>
      </c>
      <c r="IH157">
        <v>353.84</v>
      </c>
      <c r="II157">
        <v>1.96</v>
      </c>
      <c r="IJ157">
        <v>454.43478260869563</v>
      </c>
      <c r="IK157">
        <v>1.96</v>
      </c>
      <c r="IL157">
        <v>454.43478260869563</v>
      </c>
      <c r="IM157">
        <v>3.1133333333333333</v>
      </c>
      <c r="IN157">
        <v>875.34188034188037</v>
      </c>
      <c r="IO157">
        <v>9</v>
      </c>
      <c r="IP157">
        <v>1392</v>
      </c>
      <c r="IQ157">
        <v>5</v>
      </c>
      <c r="IR157">
        <v>1268.5</v>
      </c>
      <c r="IS157">
        <v>4.666666666666667</v>
      </c>
      <c r="IT157">
        <v>1257</v>
      </c>
      <c r="IU157">
        <v>5.4285714285714288</v>
      </c>
      <c r="IV157">
        <v>1288.5999999999999</v>
      </c>
      <c r="IW157">
        <v>6.333333333333333</v>
      </c>
      <c r="IX157">
        <v>1514.6666666666667</v>
      </c>
      <c r="JC157">
        <v>6.333333333333333</v>
      </c>
      <c r="JD157">
        <v>1514.6666666666667</v>
      </c>
      <c r="JE157">
        <v>5.7</v>
      </c>
      <c r="JF157">
        <v>1373.375</v>
      </c>
      <c r="JG157">
        <v>2</v>
      </c>
      <c r="JH157">
        <v>200</v>
      </c>
      <c r="JI157">
        <v>3.6666666666666665</v>
      </c>
      <c r="JJ157">
        <v>994</v>
      </c>
      <c r="JK157">
        <v>1.6666666666666667</v>
      </c>
      <c r="JL157">
        <v>669</v>
      </c>
      <c r="JM157">
        <v>2.5714285714285716</v>
      </c>
      <c r="JN157">
        <v>770.2</v>
      </c>
      <c r="JO157">
        <v>2.6666666666666665</v>
      </c>
      <c r="JP157">
        <v>555.66666666666663</v>
      </c>
      <c r="JU157">
        <v>2.6666666666666665</v>
      </c>
      <c r="JV157">
        <v>555.66666666666663</v>
      </c>
      <c r="JW157">
        <v>2.6</v>
      </c>
      <c r="JX157">
        <v>689.75</v>
      </c>
      <c r="JY157">
        <v>4.1500000000000004</v>
      </c>
      <c r="JZ157">
        <v>1031.5625</v>
      </c>
      <c r="KA157">
        <v>0</v>
      </c>
      <c r="KC157">
        <v>2.6666666666666665</v>
      </c>
      <c r="KD157">
        <v>534.33333333333337</v>
      </c>
      <c r="KE157">
        <v>0.66666666666666663</v>
      </c>
      <c r="KF157">
        <v>455</v>
      </c>
      <c r="KG157">
        <v>1.4285714285714286</v>
      </c>
      <c r="KH157">
        <v>514.5</v>
      </c>
      <c r="KI157">
        <v>3.6666666666666665</v>
      </c>
      <c r="KJ157">
        <v>863</v>
      </c>
      <c r="KO157">
        <v>3.6666666666666665</v>
      </c>
      <c r="KP157">
        <v>863</v>
      </c>
      <c r="KQ157">
        <v>2.1</v>
      </c>
      <c r="KR157">
        <v>663.85714285714289</v>
      </c>
      <c r="KS157">
        <v>2.1</v>
      </c>
      <c r="KT157">
        <v>663.85714285714289</v>
      </c>
      <c r="KU157">
        <v>3.4666666666666668</v>
      </c>
      <c r="KV157">
        <v>919.6521739130435</v>
      </c>
      <c r="KW157">
        <v>3.1722222222222221</v>
      </c>
      <c r="KX157">
        <v>882.62142857142862</v>
      </c>
      <c r="KY157" s="15">
        <f>Tabla2[[#This Row],[ROS_NUM_COR_COD_ROS_TG_NEG]]-Tabla2[[#This Row],[PAS_NUM_COR_COD_ROS_TG_NEG]]</f>
        <v>1.9500000000000002</v>
      </c>
      <c r="KZ157" s="15">
        <f>Tabla2[[#This Row],[ROS_DUR_COR_COD_ROS_TG_NEG]]-Tabla2[[#This Row],[PAS_DUR_COR_COD_ROS_TG_NEG]]</f>
        <v>-465.91666666666663</v>
      </c>
      <c r="LA157" s="15">
        <f>Tabla2[[#This Row],[ROS_NUM_COR_COD_ROS_TG_NEU]]-Tabla2[[#This Row],[PAS_NUM_COR_COD_ROS_TG_NEU]]</f>
        <v>4.0555555555555554</v>
      </c>
      <c r="LB157" s="15">
        <f>Tabla2[[#This Row],[ROS_DUR_COR_COD_ROS_TG_NEU]]-Tabla2[[#This Row],[PAS_DUR_COR_COD_ROS_TG_NEU]]</f>
        <v>276.31944444444434</v>
      </c>
      <c r="LC157" s="15">
        <f>Tabla2[[#This Row],[ROS_NUM_COR_COD_ROS_TG_POS]]-Tabla2[[#This Row],[PAS_NUM_COR_COD_ROS_TG_POS]]</f>
        <v>1.8947368421052633</v>
      </c>
      <c r="LD157" s="15">
        <f>Tabla2[[#This Row],[ROS_DUR_COR_COD_ROS_TG_POS]]-Tabla2[[#This Row],[PAS_DUR_COR_COD_ROS_TG_POS]]</f>
        <v>-75.222222222222172</v>
      </c>
      <c r="LE157" s="15">
        <f>Tabla2[[#This Row],[ROS_NUM_COR_COD_ROS_TG_TOT]]-Tabla2[[#This Row],[PAS_NUM_COR_COD_ROS_TG_TOT]]</f>
        <v>2.7056530214424948</v>
      </c>
      <c r="LF157" s="15">
        <f>Tabla2[[#This Row],[ROS_DUR_COR_COD_ROS_TG_TOT]]-Tabla2[[#This Row],[PAS_DUR_COR_COD_ROS_TG_TOT]]</f>
        <v>-50.681666666666843</v>
      </c>
      <c r="LG157" s="15">
        <f>Tabla2[[#This Row],[ROS_NUM_COR_COD_ESC_TG_NEG]]-Tabla2[[#This Row],[PAS_NUM_COR_COD_ESC_TG_NEG]]</f>
        <v>3.8357142857142854</v>
      </c>
      <c r="LH157" s="15">
        <f>Tabla2[[#This Row],[ROS_DUR_COR_COD_ESC_TG_NEG]]-Tabla2[[#This Row],[PAS_DUR_COR_COD_ESC_TG_NEG]]</f>
        <v>402.82500000000005</v>
      </c>
      <c r="LI157" s="15">
        <f>Tabla2[[#This Row],[ROS_NUM_COR_COD_ESC_TG_NEU]]-Tabla2[[#This Row],[PAS_NUM_COR_COD_ESC_TG_NEU]]</f>
        <v>-6.6666666666666652E-2</v>
      </c>
      <c r="LJ157" s="15">
        <f>Tabla2[[#This Row],[ROS_NUM_COR_COD_ESC_TG_NEG]]-Tabla2[[#This Row],[PAS_NUM_COR_COD_ESC_TG_NEG]]</f>
        <v>3.8357142857142854</v>
      </c>
      <c r="LK157" s="15">
        <f>Tabla2[[#This Row],[ROS_NUM_COR_COD_ESC_TG_POS]]-Tabla2[[#This Row],[PAS_NUM_COR_COD_ESC_TG_POS]]</f>
        <v>1.7473684210526312</v>
      </c>
      <c r="LL157" s="15">
        <f>Tabla2[[#This Row],[ROS_DUR_COR_COD_ESC_TG_POS]]-Tabla2[[#This Row],[PAS_DUR_COR_COD_ESC_TG_POS]]</f>
        <v>159.67142857142869</v>
      </c>
      <c r="LM157" s="15">
        <f>Tabla2[[#This Row],[ROS_NUM_COR_COD_ESC_TG_TOT]]-Tabla2[[#This Row],[PAS_NUM_COR_COD_ESC_TG_TOT]]</f>
        <v>1.6510721247563351</v>
      </c>
      <c r="LN157" s="15">
        <f>Tabla2[[#This Row],[ROS_DUR_COR_COD_ESC_TG_TOT]]-Tabla2[[#This Row],[PAS_DUR_COR_COD_ESC_TG_TOT]]</f>
        <v>311.28148148148159</v>
      </c>
      <c r="LO157" s="15">
        <f>Tabla2[[#This Row],[PAS_NUM_COR_COD_ROS_TG_NEG]]-Tabla2[[#This Row],[ESC_NUM_COR_COD_ROS_TG_NEG]]</f>
        <v>0.54999999999999982</v>
      </c>
      <c r="LP157" s="15">
        <f>Tabla2[[#This Row],[PAS_DUR_COR_COD_ROS_TG_NEG]]-Tabla2[[#This Row],[ESC_DUR_COR_COD_ROS_TG_NEG]]</f>
        <v>583.25</v>
      </c>
      <c r="LQ157" s="15">
        <f>Tabla2[[#This Row],[PAS_NUM_COR_COD_ROS_TG_NEU]]-Tabla2[[#This Row],[ESC_NUM_COR_COD_ROS_TG_NEU]]</f>
        <v>0.44444444444444442</v>
      </c>
      <c r="LR157" s="15">
        <f>Tabla2[[#This Row],[PAS_DUR_COR_COD_ROS_TG_NEU]]-Tabla2[[#This Row],[ESC_DUR_COR_COD_ROS_TG_NEU]]</f>
        <v>76.125</v>
      </c>
      <c r="LS157" s="15">
        <f>Tabla2[[#This Row],[PAS_NUM_COR_COD_ROS_TG_POS]]-Tabla2[[#This Row],[ESC_NUM_COR_COD_ROS_TG_POS]]</f>
        <v>1.6052631578947367</v>
      </c>
      <c r="LT157" s="15">
        <f>Tabla2[[#This Row],[PAS_DUR_COR_COD_ROS_TG_POS]]-Tabla2[[#This Row],[ESC_DUR_COR_COD_ROS_TG_POS]]</f>
        <v>870.77777777777783</v>
      </c>
      <c r="LU157" s="15">
        <f>Tabla2[[#This Row],[PAS_NUM_COR_COD_ROS_TG_TOT]]-Tabla2[[#This Row],[ESC_NUM_COR_COD_ROS_TG_TOT]]</f>
        <v>0.84278002699055343</v>
      </c>
      <c r="LV157" s="15">
        <f>Tabla2[[#This Row],[PAS_DUR_COR_COD_ROS_TG_TOT]]-Tabla2[[#This Row],[ESC_DUR_COR_COD_ROS_TG_TOT]]</f>
        <v>500.84000000000015</v>
      </c>
      <c r="LW157" s="15">
        <f>Tabla2[[#This Row],[PAS_NUM_COR_COD_ESC_TG_NEG]]-Tabla2[[#This Row],[ESC_NUM_COR_COD_ESC_TG_NEG]]</f>
        <v>0.32499999999999996</v>
      </c>
      <c r="LX157" s="15">
        <f>Tabla2[[#This Row],[PAS_DUR_COR_COD_ESC_TG_NEG]]-Tabla2[[#This Row],[ESC_DUR_COR_COD_ESC_TG_NEG]]</f>
        <v>-209.125</v>
      </c>
      <c r="LY157" s="15">
        <f>Tabla2[[#This Row],[PAS_NUM_COR_COD_ESC_TG_NEU]]-Tabla2[[#This Row],[ESC_NUM_COR_COD_ESC_TG_NEU]]</f>
        <v>1.2666666666666666</v>
      </c>
      <c r="LZ157" s="15">
        <f>Tabla2[[#This Row],[PAS_DUR_COR_COD_ESC_TG_NEU]]-Tabla2[[#This Row],[ESC_DUR_COR_COD_ESC_TG_NEU]]</f>
        <v>667.11111111111109</v>
      </c>
      <c r="MA157" s="15">
        <f>Tabla2[[#This Row],[PAS_NUM_COR_COD_ESC_TG_POS]]-Tabla2[[#This Row],[ESC_NUM_COR_COD_ESC_TG_POS]]</f>
        <v>1.0526315789473686</v>
      </c>
      <c r="MB157" s="15">
        <f>Tabla2[[#This Row],[PAS_DUR_COR_COD_ESC_TG_POS]]-Tabla2[[#This Row],[ESC_DUR_COR_COD_ESC_TG_POS]]</f>
        <v>122.56666666666661</v>
      </c>
      <c r="MC157" s="15">
        <f>Tabla2[[#This Row],[PAS_NUM_COR_COD_ESC_TG_TOT]]-Tabla2[[#This Row],[ESC_NUM_COR_COD_ESC_TG_TOT]]</f>
        <v>0.91160593792172739</v>
      </c>
      <c r="MD157" s="15">
        <f>Tabla2[[#This Row],[PAS_DUR_COR_COD_ESC_TG_TOT]]-Tabla2[[#This Row],[ESC_DUR_COR_COD_ESC_TG_TOT]]</f>
        <v>250.60185185185185</v>
      </c>
      <c r="ME157" s="42">
        <f>Tabla25[[#This Row],[PAS_NUM_COR_COD_ROS_TG_NEG]]-Tabla25[[#This Row],[PAS_NUM_COR_COD_ESC_TG_NEG]]</f>
        <v>0.59999999999999987</v>
      </c>
      <c r="MF157" s="42">
        <f>Tabla25[[#This Row],[PAS_NUM_COR_COD_ROS_TG_NEU]]-Tabla25[[#This Row],[PAS_NUM_COR_COD_ESC_TG_NEU]]</f>
        <v>0.27777777777777768</v>
      </c>
      <c r="MG157" s="42">
        <f>Tabla25[[#This Row],[PAS_NUM_COR_COD_ROS_TG_POS]]-Tabla25[[#This Row],[PAS_NUM_COR_COD_ESC_TG_POS]]</f>
        <v>5.2631578947368141E-2</v>
      </c>
      <c r="MH157" s="42">
        <f>Tabla25[[#This Row],[PAS_NUM_COR_COD_ROS_TG_TOT]]-Tabla25[[#This Row],[PAS_NUM_COR_COD_ESC_TG_TOT]]</f>
        <v>0.31578947368421062</v>
      </c>
      <c r="MI157" s="42">
        <f>Tabla25[[#This Row],[PAS_DUR_COR_COD_ROS_TG_NEG]]-Tabla25[[#This Row],[PAS_DUR_COR_COD_ESC_TG_NEG]]</f>
        <v>272.375</v>
      </c>
      <c r="MJ157" s="42">
        <f>Tabla25[[#This Row],[PAS_DUR_COR_COD_ROS_TG_NEU]]-Tabla25[[#This Row],[PAS_DUR_COR_COD_ESC_TG_NEU]]</f>
        <v>310.34722222222217</v>
      </c>
      <c r="MK157" s="42">
        <f>Tabla25[[#This Row],[PAS_DUR_COR_COD_ROS_TG_POS]]-Tabla25[[#This Row],[PAS_DUR_COR_COD_ESC_TG_POS]]</f>
        <v>163.87777777777785</v>
      </c>
      <c r="ML157" s="42">
        <f>Tabla25[[#This Row],[PAS_DUR_COR_COD_ROS_TG_TOT]]-Tabla25[[#This Row],[PAS_DUR_COR_COD_ESC_TG_TOT]]</f>
        <v>248.78814814814825</v>
      </c>
      <c r="MM157" s="44">
        <f>Tabla25[[#This Row],[ESC_NUM_COR_COD_ROS_TG_NEG]]-Tabla25[[#This Row],[ESC_NUM_COR_COD_ESC_TG_NEG]]</f>
        <v>0.375</v>
      </c>
      <c r="MN157" s="44">
        <f>Tabla25[[#This Row],[ESC_NUM_COR_COD_ROS_TG_NEU]]-Tabla25[[#This Row],[ESC_NUM_COR_COD_ESC_TG_NEU]]</f>
        <v>1.1000000000000001</v>
      </c>
      <c r="MO157" s="44">
        <f>Tabla25[[#This Row],[ESC_NUM_COR_COD_ROS_TG_POS]]-Tabla25[[#This Row],[ESC_NUM_COR_COD_ESC_TG_POS]]</f>
        <v>-0.5</v>
      </c>
      <c r="MP157" s="44">
        <f>Tabla25[[#This Row],[ESC_NUM_COR_COD_ROS_TG_TOT]]-Tabla25[[#This Row],[ESC_NUM_COR_COD_ESC_TG_TOT]]</f>
        <v>0.38461538461538458</v>
      </c>
      <c r="MQ157" s="44">
        <f>Tabla25[[#This Row],[ESC_DUR_COR_COD_ROS_TG_NEG]]-Tabla25[[#This Row],[ESC_DUR_COR_COD_ESC_TG_NEG]]</f>
        <v>-520</v>
      </c>
      <c r="MR157" s="44">
        <f>Tabla25[[#This Row],[ESC_DUR_COR_COD_ROS_TG_NEU]]-Tabla25[[#This Row],[ESC_DUR_COR_COD_ESC_TG_NEU]]</f>
        <v>901.33333333333326</v>
      </c>
      <c r="MS157" s="44">
        <f>Tabla25[[#This Row],[ESC_DUR_COR_COD_ROS_TG_POS]]-Tabla25[[#This Row],[ESC_DUR_COR_COD_ESC_TG_POS]]</f>
        <v>-584.33333333333337</v>
      </c>
      <c r="MT157" s="44">
        <f>Tabla25[[#This Row],[ESC_DUR_COR_COD_ROS_TG_TOT]]-Tabla25[[#This Row],[ESC_DUR_COR_COD_ESC_TG_TOT]]</f>
        <v>-1.4500000000000455</v>
      </c>
      <c r="MU157" s="47">
        <f>Tabla25[[#This Row],[ROS_NUM_COR_COD_ROS_TG_NEG]]-Tabla25[[#This Row],[ROS_NUM_COR_COD_ESC_TG_NEG]]</f>
        <v>-1.2857142857142856</v>
      </c>
      <c r="MV157" s="47">
        <f>Tabla25[[#This Row],[ROS_NUM_COR_COD_ROS_TG_NEU]]-Tabla25[[#This Row],[ROS_NUM_COR_COD_ESC_TG_NEU]]</f>
        <v>4.4000000000000004</v>
      </c>
      <c r="MW157" s="47">
        <f>Tabla25[[#This Row],[ROS_NUM_COR_COD_ROS_TG_POS]]-Tabla25[[#This Row],[ROS_NUM_COR_COD_ESC_TG_POS]]</f>
        <v>0.20000000000000018</v>
      </c>
      <c r="MX157" s="47">
        <f>Tabla25[[#This Row],[ROS_NUM_COR_COD_ROS_TG_TOT]]-Tabla25[[#This Row],[ROS_NUM_COR_COD_ESC_TG_TOT]]</f>
        <v>1.3703703703703702</v>
      </c>
      <c r="MY157" s="47">
        <f>Tabla25[[#This Row],[ROS_DUR_COR_COD_ROS_TG_NEG]]-Tabla25[[#This Row],[ROS_DUR_COR_COD_ESC_TG_NEG]]</f>
        <v>-596.36666666666667</v>
      </c>
      <c r="MZ157" s="47">
        <f>Tabla25[[#This Row],[ROS_DUR_COR_COD_ROS_TG_NEU]]-Tabla25[[#This Row],[ROS_DUR_COR_COD_ESC_TG_NEU]]</f>
        <v>109.7777777777776</v>
      </c>
      <c r="NA157" s="47">
        <f>Tabla25[[#This Row],[ROS_DUR_COR_COD_ROS_TG_POS]]-Tabla25[[#This Row],[ROS_DUR_COR_COD_ESC_TG_POS]]</f>
        <v>-71.015873015873012</v>
      </c>
      <c r="NB157" s="47">
        <f>Tabla25[[#This Row],[ROS_DUR_COR_COD_ROS_TG_TOT]]-Tabla25[[#This Row],[ROS_DUR_COR_COD_ESC_TG_TOT]]</f>
        <v>-113.17500000000018</v>
      </c>
      <c r="NC157">
        <v>155.5</v>
      </c>
      <c r="ND157">
        <v>156.33333333333334</v>
      </c>
      <c r="NE157">
        <v>247.11111111111111</v>
      </c>
      <c r="NF157">
        <v>190.16666666666666</v>
      </c>
      <c r="NG157">
        <v>197.2</v>
      </c>
      <c r="NH157">
        <v>303</v>
      </c>
      <c r="NI157">
        <v>295.14285714285717</v>
      </c>
      <c r="NJ157">
        <v>264.06666666666666</v>
      </c>
      <c r="NK157">
        <v>235.75</v>
      </c>
      <c r="NL157">
        <v>265.33333333333331</v>
      </c>
      <c r="NM157">
        <v>172.66666666666666</v>
      </c>
      <c r="NN157">
        <v>225.7</v>
      </c>
      <c r="NO157">
        <v>294.5</v>
      </c>
      <c r="NP157">
        <v>134.33333333333334</v>
      </c>
      <c r="NQ157">
        <v>305.66666666666669</v>
      </c>
      <c r="NR157">
        <v>238.625</v>
      </c>
      <c r="NS157">
        <v>310</v>
      </c>
      <c r="NT157">
        <v>262</v>
      </c>
      <c r="NU157">
        <v>301.11111111111109</v>
      </c>
      <c r="NV157">
        <v>291.44</v>
      </c>
      <c r="NW157">
        <v>311.875</v>
      </c>
      <c r="NX157">
        <v>243.22222222222223</v>
      </c>
      <c r="NY157">
        <v>251.7</v>
      </c>
      <c r="NZ157">
        <v>266.7037037037037</v>
      </c>
      <c r="OA157" s="15">
        <f>Tabla2[[#This Row],[ROS_1DU_COR_COD_ROS_TG_NEG]]-Tabla2[[#This Row],[PAS_1DU_COR_COD_ROS_TG_NEG]]</f>
        <v>-154.5</v>
      </c>
      <c r="OB157" s="15">
        <f>Tabla2[[#This Row],[ROS_1DU_COR_COD_ROS_TG_NEU]]-Tabla2[[#This Row],[PAS_1DU_COR_COD_ROS_TG_NEU]]</f>
        <v>-105.66666666666666</v>
      </c>
      <c r="OC157" s="15">
        <f>Tabla2[[#This Row],[ROS_1DU_COR_COD_ROS_TG_POS]]-Tabla2[[#This Row],[PAS_1DU_COR_COD_ROS_TG_POS]]</f>
        <v>-53.999999999999972</v>
      </c>
      <c r="OD157" s="15">
        <f>Tabla2[[#This Row],[ROS_1DU_COR_COD_ROS_TG_TOT]]-Tabla2[[#This Row],[PAS_1DU_COR_COD_ROS_TG_TOT]]</f>
        <v>-101.27333333333334</v>
      </c>
      <c r="OE157" s="15">
        <f>Tabla2[[#This Row],[ROS_1DU_COR_COD_ESC_TG_NEG]]-Tabla2[[#This Row],[PAS_1DU_COR_COD_ESC_TG_NEG]]</f>
        <v>-114.67500000000001</v>
      </c>
      <c r="OF157" s="15">
        <f>Tabla2[[#This Row],[ROS_1DU_COR_COD_ESC_TG_NEU]]-Tabla2[[#This Row],[PAS_1DU_COR_COD_ESC_TG_NEU]]</f>
        <v>59.777777777777771</v>
      </c>
      <c r="OG157" s="15">
        <f>Tabla2[[#This Row],[ROS_1DU_COR_COD_ESC_TG_POS]]-Tabla2[[#This Row],[PAS_1DU_COR_COD_ESC_TG_POS]]</f>
        <v>43.442857142857179</v>
      </c>
      <c r="OH157" s="15">
        <f>Tabla2[[#This Row],[ROS_1DU_COR_COD_ESC_TG_TOT]]-Tabla2[[#This Row],[PAS_1DU_COR_COD_ESC_TG_TOT]]</f>
        <v>-2.6370370370370324</v>
      </c>
      <c r="OI157" s="15">
        <f>Tabla2[[#This Row],[PAS_1DU_COR_COD_ROS_TG_NEG]]-Tabla2[[#This Row],[ESC_1DU_COR_COD_ROS_TG_NEG]]</f>
        <v>74.25</v>
      </c>
      <c r="OJ157" s="15">
        <f>Tabla2[[#This Row],[PAS_1DU_COR_COD_ROS_TG_NEU]]-Tabla2[[#This Row],[ESC_1DU_COR_COD_ROS_TG_NEU]]</f>
        <v>-3.3333333333333144</v>
      </c>
      <c r="OK157" s="15">
        <f>Tabla2[[#This Row],[PAS_1DU_COR_COD_ROS_TG_POS]]-Tabla2[[#This Row],[ESC_1DU_COR_COD_ROS_TG_POS]]</f>
        <v>128.44444444444443</v>
      </c>
      <c r="OL157" s="15">
        <f>Tabla2[[#This Row],[PAS_1DU_COR_COD_ROS_TG_TOT]]-Tabla2[[#This Row],[ESC_1DU_COR_COD_ROS_TG_TOT]]</f>
        <v>65.740000000000009</v>
      </c>
      <c r="OM157" s="15">
        <f>Tabla2[[#This Row],[PAS_1DU_COR_COD_ESC_TG_NEG]]-Tabla2[[#This Row],[ESC_1DU_COR_COD_ESC_TG_NEG]]</f>
        <v>17.375</v>
      </c>
      <c r="ON157" s="15">
        <f>Tabla2[[#This Row],[PAS_1DU_COR_COD_ESC_TG_NEU]]-Tabla2[[#This Row],[ESC_1DU_COR_COD_ESC_TG_NEU]]</f>
        <v>108.88888888888889</v>
      </c>
      <c r="OO157" s="15">
        <f>Tabla2[[#This Row],[PAS_1DU_COR_COD_ESC_TG_POS]]-Tabla2[[#This Row],[ESC_1DU_COR_COD_ESC_TG_POS]]</f>
        <v>-53.966666666666697</v>
      </c>
      <c r="OP157" s="15">
        <f>Tabla2[[#This Row],[PAS_1DU_COR_COD_ESC_TG_TOT]]-Tabla2[[#This Row],[ESC_1DU_COR_COD_ESC_TG_TOT]]</f>
        <v>28.078703703703695</v>
      </c>
      <c r="OQ157" s="61">
        <v>-41.699999999999989</v>
      </c>
      <c r="OR157" s="62">
        <v>-146.66666666666666</v>
      </c>
      <c r="OS157" s="62">
        <v>-48.031746031746053</v>
      </c>
      <c r="OT157" s="62">
        <v>-73.900000000000006</v>
      </c>
      <c r="OU157" s="62">
        <v>-58.75</v>
      </c>
      <c r="OV157" s="62">
        <v>130.99999999999997</v>
      </c>
      <c r="OW157" s="62">
        <v>-133.00000000000003</v>
      </c>
      <c r="OX157" s="62">
        <v>-12.925000000000011</v>
      </c>
      <c r="OY157" s="62">
        <v>-1.875</v>
      </c>
      <c r="OZ157" s="62">
        <v>18.777777777777771</v>
      </c>
      <c r="PA157" s="62">
        <v>49.411111111111097</v>
      </c>
      <c r="PB157" s="62">
        <v>24.736296296296302</v>
      </c>
    </row>
    <row r="158" spans="1:418" x14ac:dyDescent="0.3">
      <c r="A158" s="2" t="s">
        <v>156</v>
      </c>
      <c r="B158" s="2">
        <v>50</v>
      </c>
      <c r="C158" s="2">
        <v>1</v>
      </c>
      <c r="D158" s="2">
        <v>51</v>
      </c>
      <c r="E158">
        <v>3.5555555555555554</v>
      </c>
      <c r="F158">
        <v>598.875</v>
      </c>
      <c r="G158">
        <v>2.7</v>
      </c>
      <c r="H158">
        <v>426.05882352941177</v>
      </c>
      <c r="I158">
        <v>2.5</v>
      </c>
      <c r="J158">
        <v>518.78571428571433</v>
      </c>
      <c r="K158">
        <v>2.9107142857142856</v>
      </c>
      <c r="L158">
        <v>512.51063829787233</v>
      </c>
      <c r="M158">
        <v>2.9444444444444446</v>
      </c>
      <c r="N158">
        <v>522.875</v>
      </c>
      <c r="O158">
        <v>2.5499999999999998</v>
      </c>
      <c r="P158">
        <v>415.15789473684208</v>
      </c>
      <c r="Q158">
        <v>3.9444444444444446</v>
      </c>
      <c r="R158">
        <v>633.11111111111109</v>
      </c>
      <c r="S158">
        <v>3.125</v>
      </c>
      <c r="T158">
        <v>521.69811320754718</v>
      </c>
      <c r="U158">
        <v>3.0178571428571428</v>
      </c>
      <c r="V158">
        <v>517.38</v>
      </c>
      <c r="W158">
        <v>1.7777777777777777</v>
      </c>
      <c r="X158">
        <v>353.26666666666665</v>
      </c>
      <c r="Y158">
        <v>1.65</v>
      </c>
      <c r="Z158">
        <v>339</v>
      </c>
      <c r="AA158">
        <v>1.7222222222222223</v>
      </c>
      <c r="AB158">
        <v>370.71428571428572</v>
      </c>
      <c r="AC158">
        <v>1.7142857142857142</v>
      </c>
      <c r="AD158">
        <v>353</v>
      </c>
      <c r="AE158">
        <v>1.7142857142857142</v>
      </c>
      <c r="AF158">
        <v>353</v>
      </c>
      <c r="AG158">
        <v>2.5833333333333335</v>
      </c>
      <c r="AH158">
        <v>464.82312925170066</v>
      </c>
      <c r="AI158">
        <v>4</v>
      </c>
      <c r="AJ158">
        <v>748</v>
      </c>
      <c r="AM158">
        <v>2.5</v>
      </c>
      <c r="AN158">
        <v>332.5</v>
      </c>
      <c r="AO158">
        <v>3.25</v>
      </c>
      <c r="AP158">
        <v>540.25</v>
      </c>
      <c r="AQ158">
        <v>3.5</v>
      </c>
      <c r="AR158">
        <v>641</v>
      </c>
      <c r="AU158">
        <v>5</v>
      </c>
      <c r="AV158">
        <v>1011.5</v>
      </c>
      <c r="AW158">
        <v>4.25</v>
      </c>
      <c r="AX158">
        <v>826.25</v>
      </c>
      <c r="AY158">
        <v>3.75</v>
      </c>
      <c r="AZ158">
        <v>683.25</v>
      </c>
      <c r="BA158">
        <v>5.5</v>
      </c>
      <c r="BB158">
        <v>734</v>
      </c>
      <c r="BE158">
        <v>2.5</v>
      </c>
      <c r="BF158">
        <v>846</v>
      </c>
      <c r="BG158">
        <v>4</v>
      </c>
      <c r="BH158">
        <v>771.33333333333337</v>
      </c>
      <c r="BI158">
        <v>4</v>
      </c>
      <c r="BJ158">
        <v>771.33333333333337</v>
      </c>
      <c r="BK158">
        <v>3.8333333333333335</v>
      </c>
      <c r="BL158">
        <v>707.27272727272725</v>
      </c>
      <c r="BM158">
        <v>2.6666666666666665</v>
      </c>
      <c r="BN158">
        <v>481.70253164556959</v>
      </c>
      <c r="BO158">
        <v>3.2222222222222223</v>
      </c>
      <c r="BP158">
        <v>729.625</v>
      </c>
      <c r="BQ158">
        <v>2.75</v>
      </c>
      <c r="BR158">
        <v>626.5</v>
      </c>
      <c r="BS158">
        <v>5.5</v>
      </c>
      <c r="BT158">
        <v>1088.1111111111111</v>
      </c>
      <c r="BU158">
        <v>3.925925925925926</v>
      </c>
      <c r="BV158">
        <v>843</v>
      </c>
      <c r="BW158">
        <v>3.5555555555555554</v>
      </c>
      <c r="BX158">
        <v>867.5</v>
      </c>
      <c r="BY158">
        <v>3.2222222222222223</v>
      </c>
      <c r="BZ158">
        <v>671</v>
      </c>
      <c r="CA158">
        <v>5.4</v>
      </c>
      <c r="CB158">
        <v>932.5</v>
      </c>
      <c r="CC158">
        <v>4.1071428571428568</v>
      </c>
      <c r="CD158">
        <v>829.08333333333337</v>
      </c>
      <c r="CE158">
        <v>4.0181818181818185</v>
      </c>
      <c r="CF158">
        <v>835.89361702127655</v>
      </c>
      <c r="CG158">
        <v>3.8888888888888888</v>
      </c>
      <c r="CH158">
        <v>1044</v>
      </c>
      <c r="CI158">
        <v>3.125</v>
      </c>
      <c r="CJ158">
        <v>559.875</v>
      </c>
      <c r="CK158">
        <v>1.6</v>
      </c>
      <c r="CL158">
        <v>471.5</v>
      </c>
      <c r="CM158">
        <v>2.8148148148148149</v>
      </c>
      <c r="CN158">
        <v>678.6</v>
      </c>
      <c r="CO158">
        <v>3.3333333333333335</v>
      </c>
      <c r="CP158">
        <v>733.25</v>
      </c>
      <c r="CQ158">
        <v>1.8888888888888888</v>
      </c>
      <c r="CR158">
        <v>328</v>
      </c>
      <c r="CS158">
        <v>1.5</v>
      </c>
      <c r="CT158">
        <v>492.6</v>
      </c>
      <c r="CU158">
        <v>2.2142857142857144</v>
      </c>
      <c r="CV158">
        <v>521.57142857142856</v>
      </c>
      <c r="CW158">
        <v>2.5090909090909093</v>
      </c>
      <c r="CX158">
        <v>598.17073170731703</v>
      </c>
      <c r="CY158">
        <v>3.2636363636363637</v>
      </c>
      <c r="CZ158">
        <v>725.13636363636363</v>
      </c>
      <c r="DA158">
        <v>2.3333333333333335</v>
      </c>
      <c r="DB158">
        <v>450.5</v>
      </c>
      <c r="DC158">
        <v>3.5</v>
      </c>
      <c r="DD158">
        <v>611.14285714285711</v>
      </c>
      <c r="DE158">
        <v>1.6</v>
      </c>
      <c r="DF158">
        <v>436.875</v>
      </c>
      <c r="DG158">
        <v>2.4074074074074074</v>
      </c>
      <c r="DH158">
        <v>494.6521739130435</v>
      </c>
      <c r="DI158">
        <v>2.5555555555555554</v>
      </c>
      <c r="DJ158">
        <v>631.14285714285711</v>
      </c>
      <c r="DK158">
        <v>2.3333333333333335</v>
      </c>
      <c r="DL158">
        <v>540.28571428571433</v>
      </c>
      <c r="DM158">
        <v>3</v>
      </c>
      <c r="DN158">
        <v>670.875</v>
      </c>
      <c r="DO158">
        <v>2.6428571428571428</v>
      </c>
      <c r="DP158">
        <v>616.68181818181813</v>
      </c>
      <c r="DQ158">
        <v>2.5272727272727273</v>
      </c>
      <c r="DR158">
        <v>554.31111111111113</v>
      </c>
      <c r="DS158">
        <v>2.5272727272727273</v>
      </c>
      <c r="DT158">
        <v>554.31111111111113</v>
      </c>
      <c r="DU158">
        <v>3.0181818181818181</v>
      </c>
      <c r="DV158">
        <v>667.33834586466162</v>
      </c>
      <c r="DW158">
        <v>3</v>
      </c>
      <c r="DX158">
        <v>408</v>
      </c>
      <c r="DY158">
        <v>7.5</v>
      </c>
      <c r="DZ158">
        <v>1160.5</v>
      </c>
      <c r="EC158">
        <v>6</v>
      </c>
      <c r="ED158">
        <v>909.66666666666663</v>
      </c>
      <c r="EE158">
        <v>4</v>
      </c>
      <c r="EF158">
        <v>578</v>
      </c>
      <c r="EG158">
        <v>5</v>
      </c>
      <c r="EH158">
        <v>1645</v>
      </c>
      <c r="EK158">
        <v>4.5</v>
      </c>
      <c r="EL158">
        <v>1111.5</v>
      </c>
      <c r="EM158">
        <v>5.4</v>
      </c>
      <c r="EN158">
        <v>990.4</v>
      </c>
      <c r="EO158">
        <v>1</v>
      </c>
      <c r="EP158">
        <v>117</v>
      </c>
      <c r="EQ158">
        <v>1.5</v>
      </c>
      <c r="ER158">
        <v>286</v>
      </c>
      <c r="EU158">
        <v>1.3333333333333333</v>
      </c>
      <c r="EV158">
        <v>229.66666666666666</v>
      </c>
      <c r="EW158">
        <v>2</v>
      </c>
      <c r="EX158">
        <v>492</v>
      </c>
      <c r="EY158">
        <v>1</v>
      </c>
      <c r="EZ158">
        <v>92</v>
      </c>
      <c r="FC158">
        <v>1.5</v>
      </c>
      <c r="FD158">
        <v>292</v>
      </c>
      <c r="FE158">
        <v>1.4</v>
      </c>
      <c r="FF158">
        <v>254.6</v>
      </c>
      <c r="FG158">
        <v>3.4</v>
      </c>
      <c r="FH158">
        <v>622.5</v>
      </c>
      <c r="FI158">
        <v>5</v>
      </c>
      <c r="FJ158">
        <v>1186</v>
      </c>
      <c r="FK158">
        <v>2.5</v>
      </c>
      <c r="FL158">
        <v>336.5</v>
      </c>
      <c r="FO158">
        <v>3.3333333333333335</v>
      </c>
      <c r="FP158">
        <v>619.66666666666663</v>
      </c>
      <c r="FQ158">
        <v>2</v>
      </c>
      <c r="FR158">
        <v>410</v>
      </c>
      <c r="FS158">
        <v>4</v>
      </c>
      <c r="FT158">
        <v>602</v>
      </c>
      <c r="FW158">
        <v>3</v>
      </c>
      <c r="FX158">
        <v>506</v>
      </c>
      <c r="FY158">
        <v>3.2</v>
      </c>
      <c r="FZ158">
        <v>574.20000000000005</v>
      </c>
      <c r="GA158">
        <v>3.2</v>
      </c>
      <c r="GB158">
        <v>574.20000000000005</v>
      </c>
      <c r="GC158">
        <v>3.3333333333333335</v>
      </c>
      <c r="GD158">
        <v>606.4</v>
      </c>
      <c r="GE158">
        <v>3.0444444444444443</v>
      </c>
      <c r="GF158">
        <v>661.16216216216219</v>
      </c>
      <c r="GG158">
        <v>2.8888888888888888</v>
      </c>
      <c r="GH158">
        <v>848.16666666666663</v>
      </c>
      <c r="GI158">
        <v>2.1111111111111112</v>
      </c>
      <c r="GJ158">
        <v>468.71428571428572</v>
      </c>
      <c r="GK158">
        <v>2.125</v>
      </c>
      <c r="GL158">
        <v>591.25</v>
      </c>
      <c r="GM158">
        <v>2.3846153846153846</v>
      </c>
      <c r="GN158">
        <v>631.47058823529414</v>
      </c>
      <c r="GO158">
        <v>2.75</v>
      </c>
      <c r="GP158">
        <v>734.4</v>
      </c>
      <c r="GQ158">
        <v>1.9</v>
      </c>
      <c r="GR158">
        <v>715.6</v>
      </c>
      <c r="GS158">
        <v>4.0999999999999996</v>
      </c>
      <c r="GT158">
        <v>848.85714285714289</v>
      </c>
      <c r="GU158">
        <v>2.9285714285714284</v>
      </c>
      <c r="GV158">
        <v>776</v>
      </c>
      <c r="GW158">
        <v>2.6666666666666665</v>
      </c>
      <c r="GX158">
        <v>703.73529411764707</v>
      </c>
      <c r="GY158">
        <v>1.6666666666666667</v>
      </c>
      <c r="GZ158">
        <v>408.2</v>
      </c>
      <c r="HA158">
        <v>2.4444444444444446</v>
      </c>
      <c r="HB158">
        <v>683</v>
      </c>
      <c r="HC158">
        <v>2.375</v>
      </c>
      <c r="HD158">
        <v>935.75</v>
      </c>
      <c r="HE158">
        <v>2.1538461538461537</v>
      </c>
      <c r="HF158">
        <v>657.07142857142856</v>
      </c>
      <c r="HG158">
        <v>1.75</v>
      </c>
      <c r="HH158">
        <v>680.25</v>
      </c>
      <c r="HI158">
        <v>2.2999999999999998</v>
      </c>
      <c r="HJ158">
        <v>572.85714285714289</v>
      </c>
      <c r="HK158">
        <v>3</v>
      </c>
      <c r="HL158">
        <v>593.125</v>
      </c>
      <c r="HM158">
        <v>2.3928571428571428</v>
      </c>
      <c r="HN158">
        <v>604</v>
      </c>
      <c r="HO158">
        <v>2.2777777777777777</v>
      </c>
      <c r="HP158">
        <v>626.5151515151515</v>
      </c>
      <c r="HQ158">
        <v>2.4722222222222223</v>
      </c>
      <c r="HR158">
        <v>665.70149253731347</v>
      </c>
      <c r="HS158">
        <v>0.88888888888888884</v>
      </c>
      <c r="HT158">
        <v>335.75</v>
      </c>
      <c r="HU158">
        <v>1.1111111111111112</v>
      </c>
      <c r="HV158">
        <v>430.25</v>
      </c>
      <c r="HW158">
        <v>1.375</v>
      </c>
      <c r="HX158">
        <v>471.25</v>
      </c>
      <c r="HY158">
        <v>1.1153846153846154</v>
      </c>
      <c r="HZ158">
        <v>412.41666666666669</v>
      </c>
      <c r="IA158">
        <v>1</v>
      </c>
      <c r="IB158">
        <v>358</v>
      </c>
      <c r="IC158">
        <v>0.4</v>
      </c>
      <c r="ID158">
        <v>169.25</v>
      </c>
      <c r="IE158">
        <v>1.8</v>
      </c>
      <c r="IF158">
        <v>476</v>
      </c>
      <c r="IG158">
        <v>1.0714285714285714</v>
      </c>
      <c r="IH158">
        <v>369.8125</v>
      </c>
      <c r="II158">
        <v>1.0925925925925926</v>
      </c>
      <c r="IJ158">
        <v>388.07142857142856</v>
      </c>
      <c r="IK158">
        <v>1.0925925925925926</v>
      </c>
      <c r="IL158">
        <v>388.07142857142856</v>
      </c>
      <c r="IM158">
        <v>2.0123456790123457</v>
      </c>
      <c r="IN158">
        <v>583.87368421052633</v>
      </c>
      <c r="IO158">
        <v>4</v>
      </c>
      <c r="IP158">
        <v>764</v>
      </c>
      <c r="IQ158">
        <v>0</v>
      </c>
      <c r="IS158">
        <v>2.5</v>
      </c>
      <c r="IT158">
        <v>753</v>
      </c>
      <c r="IU158">
        <v>2.25</v>
      </c>
      <c r="IV158">
        <v>758.5</v>
      </c>
      <c r="IW158">
        <v>0</v>
      </c>
      <c r="JC158">
        <v>0</v>
      </c>
      <c r="JE158">
        <v>1.5</v>
      </c>
      <c r="JF158">
        <v>758.5</v>
      </c>
      <c r="JG158">
        <v>4</v>
      </c>
      <c r="JH158">
        <v>498</v>
      </c>
      <c r="JI158">
        <v>5</v>
      </c>
      <c r="JJ158">
        <v>854</v>
      </c>
      <c r="JK158">
        <v>0</v>
      </c>
      <c r="JM158">
        <v>2.25</v>
      </c>
      <c r="JN158">
        <v>676</v>
      </c>
      <c r="JO158">
        <v>0</v>
      </c>
      <c r="JU158">
        <v>0</v>
      </c>
      <c r="JW158">
        <v>1.5</v>
      </c>
      <c r="JX158">
        <v>676</v>
      </c>
      <c r="JY158">
        <v>1.5</v>
      </c>
      <c r="JZ158">
        <v>717.25</v>
      </c>
      <c r="KA158">
        <v>7</v>
      </c>
      <c r="KB158">
        <v>1220</v>
      </c>
      <c r="KC158">
        <v>3</v>
      </c>
      <c r="KD158">
        <v>519</v>
      </c>
      <c r="KE158">
        <v>0</v>
      </c>
      <c r="KG158">
        <v>2.5</v>
      </c>
      <c r="KH158">
        <v>869.5</v>
      </c>
      <c r="KI158">
        <v>0</v>
      </c>
      <c r="KO158">
        <v>0</v>
      </c>
      <c r="KQ158">
        <v>1.6666666666666667</v>
      </c>
      <c r="KR158">
        <v>869.5</v>
      </c>
      <c r="KS158">
        <v>1.6666666666666667</v>
      </c>
      <c r="KT158">
        <v>869.5</v>
      </c>
      <c r="KU158">
        <v>1.5555555555555556</v>
      </c>
      <c r="KV158">
        <v>768</v>
      </c>
      <c r="KW158">
        <v>1.9666666666666666</v>
      </c>
      <c r="KX158">
        <v>594.81188118811883</v>
      </c>
      <c r="KY158" s="15">
        <f>Tabla2[[#This Row],[ROS_NUM_COR_COD_ROS_TG_NEG]]-Tabla2[[#This Row],[PAS_NUM_COR_COD_ROS_TG_NEG]]</f>
        <v>-1.1944444444444446</v>
      </c>
      <c r="KZ158" s="15">
        <f>Tabla2[[#This Row],[ROS_DUR_COR_COD_ROS_TG_NEG]]-Tabla2[[#This Row],[PAS_DUR_COR_COD_ROS_TG_NEG]]</f>
        <v>157.375</v>
      </c>
      <c r="LA158" s="15">
        <f>Tabla2[[#This Row],[ROS_NUM_COR_COD_ROS_TG_NEU]]-Tabla2[[#This Row],[PAS_NUM_COR_COD_ROS_TG_NEU]]</f>
        <v>-0.25</v>
      </c>
      <c r="LB158" s="15">
        <f>Tabla2[[#This Row],[ROS_DUR_COR_COD_ROS_TG_NEU]]-Tabla2[[#This Row],[PAS_DUR_COR_COD_ROS_TG_NEU]]</f>
        <v>157.69924812030081</v>
      </c>
      <c r="LC158" s="15">
        <f>Tabla2[[#This Row],[ROS_NUM_COR_COD_ROS_TG_POS]]-Tabla2[[#This Row],[PAS_NUM_COR_COD_ROS_TG_POS]]</f>
        <v>-0.94444444444444464</v>
      </c>
      <c r="LD158" s="15">
        <f>Tabla2[[#This Row],[ROS_DUR_COR_COD_ROS_TG_POS]]-Tabla2[[#This Row],[PAS_DUR_COR_COD_ROS_TG_POS]]</f>
        <v>-39.986111111111086</v>
      </c>
      <c r="LE158" s="15">
        <f>Tabla2[[#This Row],[ROS_NUM_COR_COD_ROS_TG_TOT]]-Tabla2[[#This Row],[PAS_NUM_COR_COD_ROS_TG_TOT]]</f>
        <v>-0.73214285714285721</v>
      </c>
      <c r="LF158" s="15">
        <f>Tabla2[[#This Row],[ROS_DUR_COR_COD_ROS_TG_TOT]]-Tabla2[[#This Row],[PAS_DUR_COR_COD_ROS_TG_TOT]]</f>
        <v>82.301886792452819</v>
      </c>
      <c r="LG158" s="15">
        <f>Tabla2[[#This Row],[ROS_NUM_COR_COD_ESC_TG_NEG]]-Tabla2[[#This Row],[PAS_NUM_COR_COD_ESC_TG_NEG]]</f>
        <v>-0.80555555555555536</v>
      </c>
      <c r="LH158" s="15">
        <f>Tabla2[[#This Row],[ROS_DUR_COR_COD_ESC_TG_NEG]]-Tabla2[[#This Row],[PAS_DUR_COR_COD_ESC_TG_NEG]]</f>
        <v>135.52499999999998</v>
      </c>
      <c r="LI158" s="15">
        <f>Tabla2[[#This Row],[ROS_NUM_COR_COD_ESC_TG_NEU]]-Tabla2[[#This Row],[PAS_NUM_COR_COD_ESC_TG_NEU]]</f>
        <v>-0.80000000000000027</v>
      </c>
      <c r="LJ158" s="15">
        <f>Tabla2[[#This Row],[ROS_NUM_COR_COD_ESC_TG_NEG]]-Tabla2[[#This Row],[PAS_NUM_COR_COD_ESC_TG_NEG]]</f>
        <v>-0.80555555555555536</v>
      </c>
      <c r="LK158" s="15">
        <f>Tabla2[[#This Row],[ROS_NUM_COR_COD_ESC_TG_POS]]-Tabla2[[#This Row],[PAS_NUM_COR_COD_ESC_TG_POS]]</f>
        <v>1.5999999999999996</v>
      </c>
      <c r="LL158" s="15">
        <f>Tabla2[[#This Row],[ROS_DUR_COR_COD_ESC_TG_POS]]-Tabla2[[#This Row],[PAS_DUR_COR_COD_ESC_TG_POS]]</f>
        <v>330.07142857142856</v>
      </c>
      <c r="LM158" s="15">
        <f>Tabla2[[#This Row],[ROS_NUM_COR_COD_ESC_TG_TOT]]-Tabla2[[#This Row],[PAS_NUM_COR_COD_ESC_TG_TOT]]</f>
        <v>1.7857142857142794E-2</v>
      </c>
      <c r="LN158" s="15">
        <f>Tabla2[[#This Row],[ROS_DUR_COR_COD_ESC_TG_TOT]]-Tabla2[[#This Row],[PAS_DUR_COR_COD_ESC_TG_TOT]]</f>
        <v>263.48936170212767</v>
      </c>
      <c r="LO158" s="15">
        <f>Tabla2[[#This Row],[PAS_NUM_COR_COD_ROS_TG_NEG]]-Tabla2[[#This Row],[ESC_NUM_COR_COD_ROS_TG_NEG]]</f>
        <v>-0.38888888888888884</v>
      </c>
      <c r="LP158" s="15">
        <f>Tabla2[[#This Row],[PAS_DUR_COR_COD_ROS_TG_NEG]]-Tabla2[[#This Row],[ESC_DUR_COR_COD_ROS_TG_NEG]]</f>
        <v>-210.375</v>
      </c>
      <c r="LQ158" s="15">
        <f>Tabla2[[#This Row],[PAS_NUM_COR_COD_ROS_TG_NEU]]-Tabla2[[#This Row],[ESC_NUM_COR_COD_ROS_TG_NEU]]</f>
        <v>0.66111111111111098</v>
      </c>
      <c r="LR158" s="15">
        <f>Tabla2[[#This Row],[PAS_DUR_COR_COD_ROS_TG_NEU]]-Tabla2[[#This Row],[ESC_DUR_COR_COD_ROS_TG_NEU]]</f>
        <v>87.157894736842081</v>
      </c>
      <c r="LS158" s="15">
        <f>Tabla2[[#This Row],[PAS_NUM_COR_COD_ROS_TG_POS]]-Tabla2[[#This Row],[ESC_NUM_COR_COD_ROS_TG_POS]]</f>
        <v>2.4444444444444446</v>
      </c>
      <c r="LT158" s="15">
        <f>Tabla2[[#This Row],[PAS_DUR_COR_COD_ROS_TG_POS]]-Tabla2[[#This Row],[ESC_DUR_COR_COD_ROS_TG_POS]]</f>
        <v>140.51111111111106</v>
      </c>
      <c r="LU158" s="15">
        <f>Tabla2[[#This Row],[PAS_NUM_COR_COD_ROS_TG_TOT]]-Tabla2[[#This Row],[ESC_NUM_COR_COD_ROS_TG_TOT]]</f>
        <v>0.91071428571428559</v>
      </c>
      <c r="LV158" s="15">
        <f>Tabla2[[#This Row],[PAS_DUR_COR_COD_ROS_TG_TOT]]-Tabla2[[#This Row],[ESC_DUR_COR_COD_ROS_TG_TOT]]</f>
        <v>0.12668463611862535</v>
      </c>
      <c r="LW158" s="15">
        <f>Tabla2[[#This Row],[PAS_NUM_COR_COD_ESC_TG_NEG]]-Tabla2[[#This Row],[ESC_NUM_COR_COD_ESC_TG_NEG]]</f>
        <v>0</v>
      </c>
      <c r="LX158" s="15">
        <f>Tabla2[[#This Row],[PAS_DUR_COR_COD_ESC_TG_NEG]]-Tabla2[[#This Row],[ESC_DUR_COR_COD_ESC_TG_NEG]]</f>
        <v>-268.625</v>
      </c>
      <c r="LY158" s="15">
        <f>Tabla2[[#This Row],[PAS_NUM_COR_COD_ESC_TG_NEU]]-Tabla2[[#This Row],[ESC_NUM_COR_COD_ESC_TG_NEU]]</f>
        <v>-0.52222222222222214</v>
      </c>
      <c r="LZ158" s="15">
        <f>Tabla2[[#This Row],[PAS_DUR_COR_COD_ESC_TG_NEU]]-Tabla2[[#This Row],[ESC_DUR_COR_COD_ESC_TG_NEU]]</f>
        <v>-244.94117647058823</v>
      </c>
      <c r="MA158" s="15">
        <f>Tabla2[[#This Row],[PAS_NUM_COR_COD_ESC_TG_POS]]-Tabla2[[#This Row],[ESC_NUM_COR_COD_ESC_TG_POS]]</f>
        <v>-2.9000000000000004</v>
      </c>
      <c r="MB158" s="15">
        <f>Tabla2[[#This Row],[PAS_DUR_COR_COD_ESC_TG_POS]]-Tabla2[[#This Row],[ESC_DUR_COR_COD_ESC_TG_POS]]</f>
        <v>-413.71428571428567</v>
      </c>
      <c r="MC158" s="15">
        <f>Tabla2[[#This Row],[PAS_NUM_COR_COD_ESC_TG_TOT]]-Tabla2[[#This Row],[ESC_NUM_COR_COD_ESC_TG_TOT]]</f>
        <v>-1.1964285714285712</v>
      </c>
      <c r="MD158" s="15">
        <f>Tabla2[[#This Row],[PAS_DUR_COR_COD_ESC_TG_TOT]]-Tabla2[[#This Row],[ESC_DUR_COR_COD_ESC_TG_TOT]]</f>
        <v>-316.57269503546104</v>
      </c>
      <c r="ME158" s="42">
        <f>Tabla25[[#This Row],[PAS_NUM_COR_COD_ROS_TG_NEG]]-Tabla25[[#This Row],[PAS_NUM_COR_COD_ESC_TG_NEG]]</f>
        <v>-0.61111111111111072</v>
      </c>
      <c r="MF158" s="42">
        <f>Tabla25[[#This Row],[PAS_NUM_COR_COD_ROS_TG_NEU]]-Tabla25[[#This Row],[PAS_NUM_COR_COD_ESC_TG_NEU]]</f>
        <v>-0.15000000000000036</v>
      </c>
      <c r="MG158" s="42">
        <f>Tabla25[[#This Row],[PAS_NUM_COR_COD_ROS_TG_POS]]-Tabla25[[#This Row],[PAS_NUM_COR_COD_ESC_TG_POS]]</f>
        <v>1.4444444444444446</v>
      </c>
      <c r="MH158" s="42">
        <f>Tabla25[[#This Row],[PAS_NUM_COR_COD_ROS_TG_TOT]]-Tabla25[[#This Row],[PAS_NUM_COR_COD_ESC_TG_TOT]]</f>
        <v>0.21428571428571441</v>
      </c>
      <c r="MI158" s="42">
        <f>Tabla25[[#This Row],[PAS_DUR_COR_COD_ROS_TG_NEG]]-Tabla25[[#This Row],[PAS_DUR_COR_COD_ESC_TG_NEG]]</f>
        <v>-76</v>
      </c>
      <c r="MJ158" s="42">
        <f>Tabla25[[#This Row],[PAS_DUR_COR_COD_ROS_TG_NEU]]-Tabla25[[#This Row],[PAS_DUR_COR_COD_ESC_TG_NEU]]</f>
        <v>-10.900928792569687</v>
      </c>
      <c r="MK158" s="42">
        <f>Tabla25[[#This Row],[PAS_DUR_COR_COD_ROS_TG_POS]]-Tabla25[[#This Row],[PAS_DUR_COR_COD_ESC_TG_POS]]</f>
        <v>114.32539682539675</v>
      </c>
      <c r="ML158" s="42">
        <f>Tabla25[[#This Row],[PAS_DUR_COR_COD_ROS_TG_TOT]]-Tabla25[[#This Row],[PAS_DUR_COR_COD_ESC_TG_TOT]]</f>
        <v>9.1874749096748474</v>
      </c>
      <c r="MM158" s="44">
        <f>Tabla25[[#This Row],[ESC_NUM_COR_COD_ROS_TG_NEG]]-Tabla25[[#This Row],[ESC_NUM_COR_COD_ESC_TG_NEG]]</f>
        <v>-0.22222222222222188</v>
      </c>
      <c r="MN158" s="44">
        <f>Tabla25[[#This Row],[ESC_NUM_COR_COD_ROS_TG_NEU]]-Tabla25[[#This Row],[ESC_NUM_COR_COD_ESC_TG_NEU]]</f>
        <v>-1.3333333333333335</v>
      </c>
      <c r="MO158" s="44">
        <f>Tabla25[[#This Row],[ESC_NUM_COR_COD_ROS_TG_POS]]-Tabla25[[#This Row],[ESC_NUM_COR_COD_ESC_TG_POS]]</f>
        <v>-3.9000000000000004</v>
      </c>
      <c r="MP158" s="44">
        <f>Tabla25[[#This Row],[ESC_NUM_COR_COD_ROS_TG_TOT]]-Tabla25[[#This Row],[ESC_NUM_COR_COD_ESC_TG_TOT]]</f>
        <v>-1.8928571428571423</v>
      </c>
      <c r="MQ158" s="44">
        <f>Tabla25[[#This Row],[ESC_DUR_COR_COD_ROS_TG_NEG]]-Tabla25[[#This Row],[ESC_DUR_COR_COD_ESC_TG_NEG]]</f>
        <v>-134.25</v>
      </c>
      <c r="MR158" s="44">
        <f>Tabla25[[#This Row],[ESC_DUR_COR_COD_ROS_TG_NEU]]-Tabla25[[#This Row],[ESC_DUR_COR_COD_ESC_TG_NEU]]</f>
        <v>-343</v>
      </c>
      <c r="MS158" s="44">
        <f>Tabla25[[#This Row],[ESC_DUR_COR_COD_ROS_TG_POS]]-Tabla25[[#This Row],[ESC_DUR_COR_COD_ESC_TG_POS]]</f>
        <v>-439.9</v>
      </c>
      <c r="MT158" s="44">
        <f>Tabla25[[#This Row],[ESC_DUR_COR_COD_ROS_TG_TOT]]-Tabla25[[#This Row],[ESC_DUR_COR_COD_ESC_TG_TOT]]</f>
        <v>-307.51190476190482</v>
      </c>
      <c r="MU158" s="47">
        <f>Tabla25[[#This Row],[ROS_NUM_COR_COD_ROS_TG_NEG]]-Tabla25[[#This Row],[ROS_NUM_COR_COD_ESC_TG_NEG]]</f>
        <v>-1</v>
      </c>
      <c r="MV158" s="47">
        <f>Tabla25[[#This Row],[ROS_NUM_COR_COD_ROS_TG_NEU]]-Tabla25[[#This Row],[ROS_NUM_COR_COD_ESC_TG_NEU]]</f>
        <v>0.39999999999999991</v>
      </c>
      <c r="MW158" s="47">
        <f>Tabla25[[#This Row],[ROS_NUM_COR_COD_ROS_TG_POS]]-Tabla25[[#This Row],[ROS_NUM_COR_COD_ESC_TG_POS]]</f>
        <v>-1.0999999999999996</v>
      </c>
      <c r="MX158" s="47">
        <f>Tabla25[[#This Row],[ROS_NUM_COR_COD_ROS_TG_TOT]]-Tabla25[[#This Row],[ROS_NUM_COR_COD_ESC_TG_TOT]]</f>
        <v>-0.53571428571428559</v>
      </c>
      <c r="MY158" s="47">
        <f>Tabla25[[#This Row],[ROS_DUR_COR_COD_ROS_TG_NEG]]-Tabla25[[#This Row],[ROS_DUR_COR_COD_ESC_TG_NEG]]</f>
        <v>-54.149999999999977</v>
      </c>
      <c r="MZ158" s="47">
        <f>Tabla25[[#This Row],[ROS_DUR_COR_COD_ROS_TG_NEU]]-Tabla25[[#This Row],[ROS_DUR_COR_COD_ESC_TG_NEU]]</f>
        <v>-142.74285714285713</v>
      </c>
      <c r="NA158" s="47">
        <f>Tabla25[[#This Row],[ROS_DUR_COR_COD_ROS_TG_POS]]-Tabla25[[#This Row],[ROS_DUR_COR_COD_ESC_TG_POS]]</f>
        <v>-255.73214285714289</v>
      </c>
      <c r="NB158" s="47">
        <f>Tabla25[[#This Row],[ROS_DUR_COR_COD_ROS_TG_TOT]]-Tabla25[[#This Row],[ROS_DUR_COR_COD_ESC_TG_TOT]]</f>
        <v>-172</v>
      </c>
      <c r="NC158">
        <v>201</v>
      </c>
      <c r="ND158">
        <v>228</v>
      </c>
      <c r="NE158">
        <v>163.375</v>
      </c>
      <c r="NF158">
        <v>195.10526315789474</v>
      </c>
      <c r="NG158">
        <v>140.80000000000001</v>
      </c>
      <c r="NH158">
        <v>160.19999999999999</v>
      </c>
      <c r="NI158">
        <v>99.571428571428569</v>
      </c>
      <c r="NJ158">
        <v>129.52941176470588</v>
      </c>
      <c r="NK158">
        <v>208.25</v>
      </c>
      <c r="NL158">
        <v>122.5</v>
      </c>
      <c r="NM158">
        <v>167.6</v>
      </c>
      <c r="NN158">
        <v>165.9047619047619</v>
      </c>
      <c r="NO158">
        <v>172.5</v>
      </c>
      <c r="NP158">
        <v>197.125</v>
      </c>
      <c r="NQ158">
        <v>140</v>
      </c>
      <c r="NR158">
        <v>167.16666666666666</v>
      </c>
      <c r="NS158">
        <v>151</v>
      </c>
      <c r="NT158">
        <v>144.94736842105263</v>
      </c>
      <c r="NU158">
        <v>162.44444444444446</v>
      </c>
      <c r="NV158">
        <v>152.71698113207546</v>
      </c>
      <c r="NW158">
        <v>132.75</v>
      </c>
      <c r="NX158">
        <v>137.70588235294119</v>
      </c>
      <c r="NY158">
        <v>165.42857142857142</v>
      </c>
      <c r="NZ158">
        <v>144.27659574468086</v>
      </c>
      <c r="OA158" s="15">
        <f>Tabla2[[#This Row],[ROS_1DU_COR_COD_ROS_TG_NEG]]-Tabla2[[#This Row],[PAS_1DU_COR_COD_ROS_TG_NEG]]</f>
        <v>50</v>
      </c>
      <c r="OB158" s="15">
        <f>Tabla2[[#This Row],[ROS_1DU_COR_COD_ROS_TG_NEU]]-Tabla2[[#This Row],[PAS_1DU_COR_COD_ROS_TG_NEU]]</f>
        <v>83.05263157894737</v>
      </c>
      <c r="OC158" s="15">
        <f>Tabla2[[#This Row],[ROS_1DU_COR_COD_ROS_TG_POS]]-Tabla2[[#This Row],[PAS_1DU_COR_COD_ROS_TG_POS]]</f>
        <v>0.93055555555554292</v>
      </c>
      <c r="OD158" s="15">
        <f>Tabla2[[#This Row],[ROS_1DU_COR_COD_ROS_TG_TOT]]-Tabla2[[#This Row],[PAS_1DU_COR_COD_ROS_TG_TOT]]</f>
        <v>42.388282025819279</v>
      </c>
      <c r="OE158" s="15">
        <f>Tabla2[[#This Row],[ROS_1DU_COR_COD_ESC_TG_NEG]]-Tabla2[[#This Row],[PAS_1DU_COR_COD_ESC_TG_NEG]]</f>
        <v>8.0500000000000114</v>
      </c>
      <c r="OF158" s="15">
        <f>Tabla2[[#This Row],[ROS_1DU_COR_COD_ESC_TG_NEU]]-Tabla2[[#This Row],[PAS_1DU_COR_COD_ESC_TG_NEU]]</f>
        <v>22.4941176470588</v>
      </c>
      <c r="OG158" s="15">
        <f>Tabla2[[#This Row],[ROS_1DU_COR_COD_ESC_TG_POS]]-Tabla2[[#This Row],[PAS_1DU_COR_COD_ESC_TG_POS]]</f>
        <v>-65.857142857142847</v>
      </c>
      <c r="OH158" s="15">
        <f>Tabla2[[#This Row],[ROS_1DU_COR_COD_ESC_TG_TOT]]-Tabla2[[#This Row],[PAS_1DU_COR_COD_ESC_TG_TOT]]</f>
        <v>-14.747183979974977</v>
      </c>
      <c r="OI158" s="15">
        <f>Tabla2[[#This Row],[PAS_1DU_COR_COD_ROS_TG_NEG]]-Tabla2[[#This Row],[ESC_1DU_COR_COD_ROS_TG_NEG]]</f>
        <v>-57.25</v>
      </c>
      <c r="OJ158" s="15">
        <f>Tabla2[[#This Row],[PAS_1DU_COR_COD_ROS_TG_NEU]]-Tabla2[[#This Row],[ESC_1DU_COR_COD_ROS_TG_NEU]]</f>
        <v>22.44736842105263</v>
      </c>
      <c r="OK158" s="15">
        <f>Tabla2[[#This Row],[PAS_1DU_COR_COD_ROS_TG_POS]]-Tabla2[[#This Row],[ESC_1DU_COR_COD_ROS_TG_POS]]</f>
        <v>-5.1555555555555372</v>
      </c>
      <c r="OL158" s="15">
        <f>Tabla2[[#This Row],[PAS_1DU_COR_COD_ROS_TG_TOT]]-Tabla2[[#This Row],[ESC_1DU_COR_COD_ROS_TG_TOT]]</f>
        <v>-13.187780772686438</v>
      </c>
      <c r="OM158" s="15">
        <f>Tabla2[[#This Row],[PAS_1DU_COR_COD_ESC_TG_NEG]]-Tabla2[[#This Row],[ESC_1DU_COR_COD_ESC_TG_NEG]]</f>
        <v>-39.75</v>
      </c>
      <c r="ON158" s="15">
        <f>Tabla2[[#This Row],[PAS_1DU_COR_COD_ESC_TG_NEU]]-Tabla2[[#This Row],[ESC_1DU_COR_COD_ESC_TG_NEU]]</f>
        <v>-59.419117647058812</v>
      </c>
      <c r="OO158" s="15">
        <f>Tabla2[[#This Row],[PAS_1DU_COR_COD_ESC_TG_POS]]-Tabla2[[#This Row],[ESC_1DU_COR_COD_ESC_TG_POS]]</f>
        <v>25.428571428571416</v>
      </c>
      <c r="OP158" s="15">
        <f>Tabla2[[#This Row],[PAS_1DU_COR_COD_ESC_TG_TOT]]-Tabla2[[#This Row],[ESC_1DU_COR_COD_ESC_TG_TOT]]</f>
        <v>-22.890070921985796</v>
      </c>
      <c r="OQ158" s="61">
        <v>60.199999999999989</v>
      </c>
      <c r="OR158" s="62">
        <v>67.800000000000011</v>
      </c>
      <c r="OS158" s="62">
        <v>63.803571428571431</v>
      </c>
      <c r="OT158" s="62">
        <v>65.575851393188856</v>
      </c>
      <c r="OU158" s="62">
        <v>35.75</v>
      </c>
      <c r="OV158" s="62">
        <v>-74.625</v>
      </c>
      <c r="OW158" s="62">
        <v>27.599999999999994</v>
      </c>
      <c r="OX158" s="62">
        <v>-1.2619047619047592</v>
      </c>
      <c r="OY158" s="62">
        <v>18.25</v>
      </c>
      <c r="OZ158" s="62">
        <v>7.2414860681114419</v>
      </c>
      <c r="PA158" s="62">
        <v>-2.9841269841269593</v>
      </c>
      <c r="PB158" s="62">
        <v>8.4403853873945991</v>
      </c>
    </row>
    <row r="159" spans="1:418" x14ac:dyDescent="0.3">
      <c r="A159" s="2" t="s">
        <v>157</v>
      </c>
      <c r="B159" s="2">
        <v>50</v>
      </c>
      <c r="C159" s="2">
        <v>1</v>
      </c>
      <c r="D159" s="2">
        <v>52</v>
      </c>
      <c r="E159">
        <v>1.8</v>
      </c>
      <c r="F159">
        <v>530.5</v>
      </c>
      <c r="G159">
        <v>2.0499999999999998</v>
      </c>
      <c r="H159">
        <v>625.64285714285711</v>
      </c>
      <c r="I159">
        <v>1.8947368421052631</v>
      </c>
      <c r="J159">
        <v>513.57142857142856</v>
      </c>
      <c r="K159">
        <v>1.9152542372881356</v>
      </c>
      <c r="L159">
        <v>556.57142857142856</v>
      </c>
      <c r="M159">
        <v>2.15</v>
      </c>
      <c r="N159">
        <v>820.66666666666663</v>
      </c>
      <c r="O159">
        <v>1.55</v>
      </c>
      <c r="P159">
        <v>494.07692307692309</v>
      </c>
      <c r="Q159">
        <v>2.263157894736842</v>
      </c>
      <c r="R159">
        <v>616</v>
      </c>
      <c r="S159">
        <v>1.9830508474576272</v>
      </c>
      <c r="T159">
        <v>637.77499999999998</v>
      </c>
      <c r="U159">
        <v>1.9491525423728813</v>
      </c>
      <c r="V159">
        <v>596.18292682926824</v>
      </c>
      <c r="W159">
        <v>1</v>
      </c>
      <c r="X159">
        <v>322.2</v>
      </c>
      <c r="Y159">
        <v>0.8</v>
      </c>
      <c r="Z159">
        <v>347.44444444444446</v>
      </c>
      <c r="AA159">
        <v>1.263157894736842</v>
      </c>
      <c r="AB159">
        <v>434</v>
      </c>
      <c r="AC159">
        <v>1.0169491525423728</v>
      </c>
      <c r="AD159">
        <v>372.80645161290323</v>
      </c>
      <c r="AE159">
        <v>1.0169491525423728</v>
      </c>
      <c r="AF159">
        <v>372.80645161290323</v>
      </c>
      <c r="AG159">
        <v>1.6384180790960452</v>
      </c>
      <c r="AH159">
        <v>534.90265486725662</v>
      </c>
      <c r="AM159">
        <v>3</v>
      </c>
      <c r="AN159">
        <v>819</v>
      </c>
      <c r="AO159">
        <v>3</v>
      </c>
      <c r="AP159">
        <v>819</v>
      </c>
      <c r="AU159">
        <v>0</v>
      </c>
      <c r="AW159">
        <v>0</v>
      </c>
      <c r="AY159">
        <v>1.5</v>
      </c>
      <c r="AZ159">
        <v>819</v>
      </c>
      <c r="BE159">
        <v>2</v>
      </c>
      <c r="BF159">
        <v>261</v>
      </c>
      <c r="BG159">
        <v>2</v>
      </c>
      <c r="BH159">
        <v>261</v>
      </c>
      <c r="BI159">
        <v>2</v>
      </c>
      <c r="BJ159">
        <v>261</v>
      </c>
      <c r="BK159">
        <v>1.6666666666666667</v>
      </c>
      <c r="BL159">
        <v>540</v>
      </c>
      <c r="BM159">
        <v>1.6388888888888888</v>
      </c>
      <c r="BN159">
        <v>534.99130434782603</v>
      </c>
      <c r="BO159">
        <v>0</v>
      </c>
      <c r="BQ159">
        <v>0</v>
      </c>
      <c r="BS159">
        <v>0</v>
      </c>
      <c r="BU159">
        <v>0</v>
      </c>
      <c r="BW159">
        <v>0</v>
      </c>
      <c r="BY159">
        <v>0</v>
      </c>
      <c r="CA159">
        <v>0</v>
      </c>
      <c r="CC159">
        <v>0</v>
      </c>
      <c r="CE159">
        <v>0</v>
      </c>
      <c r="CG159">
        <v>0</v>
      </c>
      <c r="CI159">
        <v>0</v>
      </c>
      <c r="CK159">
        <v>0</v>
      </c>
      <c r="CM159">
        <v>0</v>
      </c>
      <c r="CO159">
        <v>0</v>
      </c>
      <c r="CQ159">
        <v>0</v>
      </c>
      <c r="CS159">
        <v>0</v>
      </c>
      <c r="CU159">
        <v>0</v>
      </c>
      <c r="CW159">
        <v>0</v>
      </c>
      <c r="CY159">
        <v>0</v>
      </c>
      <c r="DA159">
        <v>0</v>
      </c>
      <c r="DC159">
        <v>0</v>
      </c>
      <c r="DE159">
        <v>0</v>
      </c>
      <c r="DG159">
        <v>0</v>
      </c>
      <c r="DI159">
        <v>0</v>
      </c>
      <c r="DK159">
        <v>0</v>
      </c>
      <c r="DM159">
        <v>0</v>
      </c>
      <c r="DO159">
        <v>0</v>
      </c>
      <c r="DQ159">
        <v>0</v>
      </c>
      <c r="DS159">
        <v>0</v>
      </c>
      <c r="DU159">
        <v>0</v>
      </c>
      <c r="EA159">
        <v>0</v>
      </c>
      <c r="EC159">
        <v>0</v>
      </c>
      <c r="EE159">
        <v>0</v>
      </c>
      <c r="EK159">
        <v>0</v>
      </c>
      <c r="EM159">
        <v>0</v>
      </c>
      <c r="ES159">
        <v>0</v>
      </c>
      <c r="EU159">
        <v>0</v>
      </c>
      <c r="EW159">
        <v>0</v>
      </c>
      <c r="FC159">
        <v>0</v>
      </c>
      <c r="FE159">
        <v>0</v>
      </c>
      <c r="FG159">
        <v>0</v>
      </c>
      <c r="FM159">
        <v>0</v>
      </c>
      <c r="FO159">
        <v>0</v>
      </c>
      <c r="FQ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C159">
        <v>0</v>
      </c>
      <c r="IE159">
        <v>0</v>
      </c>
      <c r="IG159">
        <v>0</v>
      </c>
      <c r="II159">
        <v>0</v>
      </c>
      <c r="IK159">
        <v>0</v>
      </c>
      <c r="IM159">
        <v>0</v>
      </c>
      <c r="IS159">
        <v>0</v>
      </c>
      <c r="IU159">
        <v>0</v>
      </c>
      <c r="IW159">
        <v>0</v>
      </c>
      <c r="JC159">
        <v>0</v>
      </c>
      <c r="JE159">
        <v>0</v>
      </c>
      <c r="JK159">
        <v>0</v>
      </c>
      <c r="JM159">
        <v>0</v>
      </c>
      <c r="JO159">
        <v>0</v>
      </c>
      <c r="JU159">
        <v>0</v>
      </c>
      <c r="JW159">
        <v>0</v>
      </c>
      <c r="JY159">
        <v>0</v>
      </c>
      <c r="KE159">
        <v>0</v>
      </c>
      <c r="KG159">
        <v>0</v>
      </c>
      <c r="KI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 s="15">
        <f>Tabla2[[#This Row],[ROS_NUM_COR_COD_ROS_TG_NEG]]-Tabla2[[#This Row],[PAS_NUM_COR_COD_ROS_TG_NEG]]</f>
        <v>-2.15</v>
      </c>
      <c r="KZ159" s="15">
        <f>Tabla2[[#This Row],[ROS_DUR_COR_COD_ROS_TG_NEG]]-Tabla2[[#This Row],[PAS_DUR_COR_COD_ROS_TG_NEG]]</f>
        <v>-820.66666666666663</v>
      </c>
      <c r="LA159" s="15">
        <f>Tabla2[[#This Row],[ROS_NUM_COR_COD_ROS_TG_NEU]]-Tabla2[[#This Row],[PAS_NUM_COR_COD_ROS_TG_NEU]]</f>
        <v>-1.55</v>
      </c>
      <c r="LB159" s="15">
        <f>Tabla2[[#This Row],[ROS_DUR_COR_COD_ROS_TG_NEU]]-Tabla2[[#This Row],[PAS_DUR_COR_COD_ROS_TG_NEU]]</f>
        <v>-494.07692307692309</v>
      </c>
      <c r="LC159" s="15">
        <f>Tabla2[[#This Row],[ROS_NUM_COR_COD_ROS_TG_POS]]-Tabla2[[#This Row],[PAS_NUM_COR_COD_ROS_TG_POS]]</f>
        <v>-2.263157894736842</v>
      </c>
      <c r="LD159" s="15">
        <f>Tabla2[[#This Row],[ROS_DUR_COR_COD_ROS_TG_POS]]-Tabla2[[#This Row],[PAS_DUR_COR_COD_ROS_TG_POS]]</f>
        <v>-616</v>
      </c>
      <c r="LE159" s="15">
        <f>Tabla2[[#This Row],[ROS_NUM_COR_COD_ROS_TG_TOT]]-Tabla2[[#This Row],[PAS_NUM_COR_COD_ROS_TG_TOT]]</f>
        <v>-1.9830508474576272</v>
      </c>
      <c r="LF159" s="15">
        <f>Tabla2[[#This Row],[ROS_DUR_COR_COD_ROS_TG_TOT]]-Tabla2[[#This Row],[PAS_DUR_COR_COD_ROS_TG_TOT]]</f>
        <v>-637.77499999999998</v>
      </c>
      <c r="LG159" s="15">
        <f>Tabla2[[#This Row],[ROS_NUM_COR_COD_ESC_TG_NEG]]-Tabla2[[#This Row],[PAS_NUM_COR_COD_ESC_TG_NEG]]</f>
        <v>-1.8</v>
      </c>
      <c r="LH159" s="15">
        <f>Tabla2[[#This Row],[ROS_DUR_COR_COD_ESC_TG_NEG]]-Tabla2[[#This Row],[PAS_DUR_COR_COD_ESC_TG_NEG]]</f>
        <v>-530.5</v>
      </c>
      <c r="LI159" s="15">
        <f>Tabla2[[#This Row],[ROS_NUM_COR_COD_ESC_TG_NEU]]-Tabla2[[#This Row],[PAS_NUM_COR_COD_ESC_TG_NEU]]</f>
        <v>-2.0499999999999998</v>
      </c>
      <c r="LJ159" s="15">
        <f>Tabla2[[#This Row],[ROS_NUM_COR_COD_ESC_TG_NEG]]-Tabla2[[#This Row],[PAS_NUM_COR_COD_ESC_TG_NEG]]</f>
        <v>-1.8</v>
      </c>
      <c r="LK159" s="15">
        <f>Tabla2[[#This Row],[ROS_NUM_COR_COD_ESC_TG_POS]]-Tabla2[[#This Row],[PAS_NUM_COR_COD_ESC_TG_POS]]</f>
        <v>-1.8947368421052631</v>
      </c>
      <c r="LL159" s="15">
        <f>Tabla2[[#This Row],[ROS_DUR_COR_COD_ESC_TG_POS]]-Tabla2[[#This Row],[PAS_DUR_COR_COD_ESC_TG_POS]]</f>
        <v>-513.57142857142856</v>
      </c>
      <c r="LM159" s="15">
        <f>Tabla2[[#This Row],[ROS_NUM_COR_COD_ESC_TG_TOT]]-Tabla2[[#This Row],[PAS_NUM_COR_COD_ESC_TG_TOT]]</f>
        <v>-1.9152542372881356</v>
      </c>
      <c r="LN159" s="15">
        <f>Tabla2[[#This Row],[ROS_DUR_COR_COD_ESC_TG_TOT]]-Tabla2[[#This Row],[PAS_DUR_COR_COD_ESC_TG_TOT]]</f>
        <v>-556.57142857142856</v>
      </c>
      <c r="LO159" s="15">
        <f>Tabla2[[#This Row],[PAS_NUM_COR_COD_ROS_TG_NEG]]-Tabla2[[#This Row],[ESC_NUM_COR_COD_ROS_TG_NEG]]</f>
        <v>2.15</v>
      </c>
      <c r="LP159" s="15">
        <f>Tabla2[[#This Row],[PAS_DUR_COR_COD_ROS_TG_NEG]]-Tabla2[[#This Row],[ESC_DUR_COR_COD_ROS_TG_NEG]]</f>
        <v>820.66666666666663</v>
      </c>
      <c r="LQ159" s="15">
        <f>Tabla2[[#This Row],[PAS_NUM_COR_COD_ROS_TG_NEU]]-Tabla2[[#This Row],[ESC_NUM_COR_COD_ROS_TG_NEU]]</f>
        <v>1.55</v>
      </c>
      <c r="LR159" s="15">
        <f>Tabla2[[#This Row],[PAS_DUR_COR_COD_ROS_TG_NEU]]-Tabla2[[#This Row],[ESC_DUR_COR_COD_ROS_TG_NEU]]</f>
        <v>494.07692307692309</v>
      </c>
      <c r="LS159" s="15">
        <f>Tabla2[[#This Row],[PAS_NUM_COR_COD_ROS_TG_POS]]-Tabla2[[#This Row],[ESC_NUM_COR_COD_ROS_TG_POS]]</f>
        <v>2.263157894736842</v>
      </c>
      <c r="LT159" s="15">
        <f>Tabla2[[#This Row],[PAS_DUR_COR_COD_ROS_TG_POS]]-Tabla2[[#This Row],[ESC_DUR_COR_COD_ROS_TG_POS]]</f>
        <v>616</v>
      </c>
      <c r="LU159" s="15">
        <f>Tabla2[[#This Row],[PAS_NUM_COR_COD_ROS_TG_TOT]]-Tabla2[[#This Row],[ESC_NUM_COR_COD_ROS_TG_TOT]]</f>
        <v>1.9830508474576272</v>
      </c>
      <c r="LV159" s="15">
        <f>Tabla2[[#This Row],[PAS_DUR_COR_COD_ROS_TG_TOT]]-Tabla2[[#This Row],[ESC_DUR_COR_COD_ROS_TG_TOT]]</f>
        <v>637.77499999999998</v>
      </c>
      <c r="LW159" s="15">
        <f>Tabla2[[#This Row],[PAS_NUM_COR_COD_ESC_TG_NEG]]-Tabla2[[#This Row],[ESC_NUM_COR_COD_ESC_TG_NEG]]</f>
        <v>1.8</v>
      </c>
      <c r="LX159" s="15">
        <f>Tabla2[[#This Row],[PAS_DUR_COR_COD_ESC_TG_NEG]]-Tabla2[[#This Row],[ESC_DUR_COR_COD_ESC_TG_NEG]]</f>
        <v>530.5</v>
      </c>
      <c r="LY159" s="15">
        <f>Tabla2[[#This Row],[PAS_NUM_COR_COD_ESC_TG_NEU]]-Tabla2[[#This Row],[ESC_NUM_COR_COD_ESC_TG_NEU]]</f>
        <v>2.0499999999999998</v>
      </c>
      <c r="LZ159" s="15">
        <f>Tabla2[[#This Row],[PAS_DUR_COR_COD_ESC_TG_NEU]]-Tabla2[[#This Row],[ESC_DUR_COR_COD_ESC_TG_NEU]]</f>
        <v>625.64285714285711</v>
      </c>
      <c r="MA159" s="15">
        <f>Tabla2[[#This Row],[PAS_NUM_COR_COD_ESC_TG_POS]]-Tabla2[[#This Row],[ESC_NUM_COR_COD_ESC_TG_POS]]</f>
        <v>1.8947368421052631</v>
      </c>
      <c r="MB159" s="15">
        <f>Tabla2[[#This Row],[PAS_DUR_COR_COD_ESC_TG_POS]]-Tabla2[[#This Row],[ESC_DUR_COR_COD_ESC_TG_POS]]</f>
        <v>513.57142857142856</v>
      </c>
      <c r="MC159" s="15">
        <f>Tabla2[[#This Row],[PAS_NUM_COR_COD_ESC_TG_TOT]]-Tabla2[[#This Row],[ESC_NUM_COR_COD_ESC_TG_TOT]]</f>
        <v>1.9152542372881356</v>
      </c>
      <c r="MD159" s="15">
        <f>Tabla2[[#This Row],[PAS_DUR_COR_COD_ESC_TG_TOT]]-Tabla2[[#This Row],[ESC_DUR_COR_COD_ESC_TG_TOT]]</f>
        <v>556.57142857142856</v>
      </c>
      <c r="ME159" s="42">
        <f>Tabla25[[#This Row],[PAS_NUM_COR_COD_ROS_TG_NEG]]-Tabla25[[#This Row],[PAS_NUM_COR_COD_ESC_TG_NEG]]</f>
        <v>0.34999999999999987</v>
      </c>
      <c r="MF159" s="42">
        <f>Tabla25[[#This Row],[PAS_NUM_COR_COD_ROS_TG_NEU]]-Tabla25[[#This Row],[PAS_NUM_COR_COD_ESC_TG_NEU]]</f>
        <v>-0.49999999999999978</v>
      </c>
      <c r="MG159" s="42">
        <f>Tabla25[[#This Row],[PAS_NUM_COR_COD_ROS_TG_POS]]-Tabla25[[#This Row],[PAS_NUM_COR_COD_ESC_TG_POS]]</f>
        <v>0.36842105263157898</v>
      </c>
      <c r="MH159" s="42">
        <f>Tabla25[[#This Row],[PAS_NUM_COR_COD_ROS_TG_TOT]]-Tabla25[[#This Row],[PAS_NUM_COR_COD_ESC_TG_TOT]]</f>
        <v>6.7796610169491567E-2</v>
      </c>
      <c r="MI159" s="42">
        <f>Tabla25[[#This Row],[PAS_DUR_COR_COD_ROS_TG_NEG]]-Tabla25[[#This Row],[PAS_DUR_COR_COD_ESC_TG_NEG]]</f>
        <v>290.16666666666663</v>
      </c>
      <c r="MJ159" s="42">
        <f>Tabla25[[#This Row],[PAS_DUR_COR_COD_ROS_TG_NEU]]-Tabla25[[#This Row],[PAS_DUR_COR_COD_ESC_TG_NEU]]</f>
        <v>-131.56593406593402</v>
      </c>
      <c r="MK159" s="42">
        <f>Tabla25[[#This Row],[PAS_DUR_COR_COD_ROS_TG_POS]]-Tabla25[[#This Row],[PAS_DUR_COR_COD_ESC_TG_POS]]</f>
        <v>102.42857142857144</v>
      </c>
      <c r="ML159" s="42">
        <f>Tabla25[[#This Row],[PAS_DUR_COR_COD_ROS_TG_TOT]]-Tabla25[[#This Row],[PAS_DUR_COR_COD_ESC_TG_TOT]]</f>
        <v>81.203571428571422</v>
      </c>
      <c r="MM159" s="44">
        <f>Tabla25[[#This Row],[ESC_NUM_COR_COD_ROS_TG_NEG]]-Tabla25[[#This Row],[ESC_NUM_COR_COD_ESC_TG_NEG]]</f>
        <v>0</v>
      </c>
      <c r="MN159" s="44">
        <f>Tabla25[[#This Row],[ESC_NUM_COR_COD_ROS_TG_NEU]]-Tabla25[[#This Row],[ESC_NUM_COR_COD_ESC_TG_NEU]]</f>
        <v>0</v>
      </c>
      <c r="MO159" s="44">
        <f>Tabla25[[#This Row],[ESC_NUM_COR_COD_ROS_TG_POS]]-Tabla25[[#This Row],[ESC_NUM_COR_COD_ESC_TG_POS]]</f>
        <v>0</v>
      </c>
      <c r="MP159" s="44">
        <f>Tabla25[[#This Row],[ESC_NUM_COR_COD_ROS_TG_TOT]]-Tabla25[[#This Row],[ESC_NUM_COR_COD_ESC_TG_TOT]]</f>
        <v>0</v>
      </c>
      <c r="MQ159" s="44">
        <f>Tabla25[[#This Row],[ESC_DUR_COR_COD_ROS_TG_NEG]]-Tabla25[[#This Row],[ESC_DUR_COR_COD_ESC_TG_NEG]]</f>
        <v>0</v>
      </c>
      <c r="MR159" s="44">
        <f>Tabla25[[#This Row],[ESC_DUR_COR_COD_ROS_TG_NEU]]-Tabla25[[#This Row],[ESC_DUR_COR_COD_ESC_TG_NEU]]</f>
        <v>0</v>
      </c>
      <c r="MS159" s="44">
        <f>Tabla25[[#This Row],[ESC_DUR_COR_COD_ROS_TG_POS]]-Tabla25[[#This Row],[ESC_DUR_COR_COD_ESC_TG_POS]]</f>
        <v>0</v>
      </c>
      <c r="MT159" s="44">
        <f>Tabla25[[#This Row],[ESC_DUR_COR_COD_ROS_TG_TOT]]-Tabla25[[#This Row],[ESC_DUR_COR_COD_ESC_TG_TOT]]</f>
        <v>0</v>
      </c>
      <c r="MU159" s="47">
        <f>Tabla25[[#This Row],[ROS_NUM_COR_COD_ROS_TG_NEG]]-Tabla25[[#This Row],[ROS_NUM_COR_COD_ESC_TG_NEG]]</f>
        <v>0</v>
      </c>
      <c r="MV159" s="47">
        <f>Tabla25[[#This Row],[ROS_NUM_COR_COD_ROS_TG_NEU]]-Tabla25[[#This Row],[ROS_NUM_COR_COD_ESC_TG_NEU]]</f>
        <v>0</v>
      </c>
      <c r="MW159" s="47">
        <f>Tabla25[[#This Row],[ROS_NUM_COR_COD_ROS_TG_POS]]-Tabla25[[#This Row],[ROS_NUM_COR_COD_ESC_TG_POS]]</f>
        <v>0</v>
      </c>
      <c r="MX159" s="47">
        <f>Tabla25[[#This Row],[ROS_NUM_COR_COD_ROS_TG_TOT]]-Tabla25[[#This Row],[ROS_NUM_COR_COD_ESC_TG_TOT]]</f>
        <v>0</v>
      </c>
      <c r="MY159" s="47">
        <f>Tabla25[[#This Row],[ROS_DUR_COR_COD_ROS_TG_NEG]]-Tabla25[[#This Row],[ROS_DUR_COR_COD_ESC_TG_NEG]]</f>
        <v>0</v>
      </c>
      <c r="MZ159" s="47">
        <f>Tabla25[[#This Row],[ROS_DUR_COR_COD_ROS_TG_NEU]]-Tabla25[[#This Row],[ROS_DUR_COR_COD_ESC_TG_NEU]]</f>
        <v>0</v>
      </c>
      <c r="NA159" s="47">
        <f>Tabla25[[#This Row],[ROS_DUR_COR_COD_ROS_TG_POS]]-Tabla25[[#This Row],[ROS_DUR_COR_COD_ESC_TG_POS]]</f>
        <v>0</v>
      </c>
      <c r="NB159" s="47">
        <f>Tabla25[[#This Row],[ROS_DUR_COR_COD_ROS_TG_TOT]]-Tabla25[[#This Row],[ROS_DUR_COR_COD_ESC_TG_TOT]]</f>
        <v>0</v>
      </c>
      <c r="NS159">
        <v>234.16666666666666</v>
      </c>
      <c r="NT159">
        <v>223.69230769230768</v>
      </c>
      <c r="NU159">
        <v>209.6</v>
      </c>
      <c r="NV159">
        <v>221.55</v>
      </c>
      <c r="NW159">
        <v>268.21428571428572</v>
      </c>
      <c r="NX159">
        <v>212.07142857142858</v>
      </c>
      <c r="NY159">
        <v>193.85714285714286</v>
      </c>
      <c r="NZ159">
        <v>224.71428571428572</v>
      </c>
      <c r="OA159" s="15">
        <f>Tabla2[[#This Row],[ROS_1DU_COR_COD_ROS_TG_NEG]]-Tabla2[[#This Row],[PAS_1DU_COR_COD_ROS_TG_NEG]]</f>
        <v>-234.16666666666666</v>
      </c>
      <c r="OB159" s="15">
        <f>Tabla2[[#This Row],[ROS_1DU_COR_COD_ROS_TG_NEU]]-Tabla2[[#This Row],[PAS_1DU_COR_COD_ROS_TG_NEU]]</f>
        <v>-223.69230769230768</v>
      </c>
      <c r="OC159" s="15">
        <f>Tabla2[[#This Row],[ROS_1DU_COR_COD_ROS_TG_POS]]-Tabla2[[#This Row],[PAS_1DU_COR_COD_ROS_TG_POS]]</f>
        <v>-209.6</v>
      </c>
      <c r="OD159" s="15">
        <f>Tabla2[[#This Row],[ROS_1DU_COR_COD_ROS_TG_TOT]]-Tabla2[[#This Row],[PAS_1DU_COR_COD_ROS_TG_TOT]]</f>
        <v>-221.55</v>
      </c>
      <c r="OE159" s="15">
        <f>Tabla2[[#This Row],[ROS_1DU_COR_COD_ESC_TG_NEG]]-Tabla2[[#This Row],[PAS_1DU_COR_COD_ESC_TG_NEG]]</f>
        <v>-268.21428571428572</v>
      </c>
      <c r="OF159" s="15">
        <f>Tabla2[[#This Row],[ROS_1DU_COR_COD_ESC_TG_NEU]]-Tabla2[[#This Row],[PAS_1DU_COR_COD_ESC_TG_NEU]]</f>
        <v>-212.07142857142858</v>
      </c>
      <c r="OG159" s="15">
        <f>Tabla2[[#This Row],[ROS_1DU_COR_COD_ESC_TG_POS]]-Tabla2[[#This Row],[PAS_1DU_COR_COD_ESC_TG_POS]]</f>
        <v>-193.85714285714286</v>
      </c>
      <c r="OH159" s="15">
        <f>Tabla2[[#This Row],[ROS_1DU_COR_COD_ESC_TG_TOT]]-Tabla2[[#This Row],[PAS_1DU_COR_COD_ESC_TG_TOT]]</f>
        <v>-224.71428571428572</v>
      </c>
      <c r="OI159" s="15">
        <f>Tabla2[[#This Row],[PAS_1DU_COR_COD_ROS_TG_NEG]]-Tabla2[[#This Row],[ESC_1DU_COR_COD_ROS_TG_NEG]]</f>
        <v>234.16666666666666</v>
      </c>
      <c r="OJ159" s="15">
        <f>Tabla2[[#This Row],[PAS_1DU_COR_COD_ROS_TG_NEU]]-Tabla2[[#This Row],[ESC_1DU_COR_COD_ROS_TG_NEU]]</f>
        <v>223.69230769230768</v>
      </c>
      <c r="OK159" s="15">
        <f>Tabla2[[#This Row],[PAS_1DU_COR_COD_ROS_TG_POS]]-Tabla2[[#This Row],[ESC_1DU_COR_COD_ROS_TG_POS]]</f>
        <v>209.6</v>
      </c>
      <c r="OL159" s="15">
        <f>Tabla2[[#This Row],[PAS_1DU_COR_COD_ROS_TG_TOT]]-Tabla2[[#This Row],[ESC_1DU_COR_COD_ROS_TG_TOT]]</f>
        <v>221.55</v>
      </c>
      <c r="OM159" s="15">
        <f>Tabla2[[#This Row],[PAS_1DU_COR_COD_ESC_TG_NEG]]-Tabla2[[#This Row],[ESC_1DU_COR_COD_ESC_TG_NEG]]</f>
        <v>268.21428571428572</v>
      </c>
      <c r="ON159" s="15">
        <f>Tabla2[[#This Row],[PAS_1DU_COR_COD_ESC_TG_NEU]]-Tabla2[[#This Row],[ESC_1DU_COR_COD_ESC_TG_NEU]]</f>
        <v>212.07142857142858</v>
      </c>
      <c r="OO159" s="15">
        <f>Tabla2[[#This Row],[PAS_1DU_COR_COD_ESC_TG_POS]]-Tabla2[[#This Row],[ESC_1DU_COR_COD_ESC_TG_POS]]</f>
        <v>193.85714285714286</v>
      </c>
      <c r="OP159" s="15">
        <f>Tabla2[[#This Row],[PAS_1DU_COR_COD_ESC_TG_TOT]]-Tabla2[[#This Row],[ESC_1DU_COR_COD_ESC_TG_TOT]]</f>
        <v>224.71428571428572</v>
      </c>
      <c r="OQ159" s="61">
        <v>0</v>
      </c>
      <c r="OR159" s="62">
        <v>0</v>
      </c>
      <c r="OS159" s="62">
        <v>0</v>
      </c>
      <c r="OT159" s="62">
        <v>0</v>
      </c>
      <c r="OU159" s="62">
        <v>0</v>
      </c>
      <c r="OV159" s="62">
        <v>0</v>
      </c>
      <c r="OW159" s="62">
        <v>0</v>
      </c>
      <c r="OX159" s="62">
        <v>0</v>
      </c>
      <c r="OY159" s="62">
        <v>-34.047619047619065</v>
      </c>
      <c r="OZ159" s="62">
        <v>11.620879120879096</v>
      </c>
      <c r="PA159" s="62">
        <v>15.742857142857133</v>
      </c>
      <c r="PB159" s="62">
        <v>-3.164285714285711</v>
      </c>
    </row>
    <row r="160" spans="1:418" x14ac:dyDescent="0.3">
      <c r="A160" s="2" t="s">
        <v>158</v>
      </c>
      <c r="B160" s="2">
        <v>50</v>
      </c>
      <c r="C160" s="2">
        <v>1</v>
      </c>
      <c r="D160" s="2">
        <v>52</v>
      </c>
      <c r="E160">
        <v>3.6842105263157894</v>
      </c>
      <c r="F160">
        <v>1073</v>
      </c>
      <c r="G160">
        <v>3.9</v>
      </c>
      <c r="H160">
        <v>1119.6428571428571</v>
      </c>
      <c r="I160">
        <v>4</v>
      </c>
      <c r="J160">
        <v>1355.75</v>
      </c>
      <c r="K160">
        <v>3.8644067796610169</v>
      </c>
      <c r="L160">
        <v>1176.7435897435898</v>
      </c>
      <c r="M160">
        <v>4.1052631578947372</v>
      </c>
      <c r="N160">
        <v>1056.7333333333333</v>
      </c>
      <c r="O160">
        <v>4.2</v>
      </c>
      <c r="P160">
        <v>1074.4375</v>
      </c>
      <c r="Q160">
        <v>4.6500000000000004</v>
      </c>
      <c r="R160">
        <v>1186.2142857142858</v>
      </c>
      <c r="S160">
        <v>4.3220338983050848</v>
      </c>
      <c r="T160">
        <v>1103.3111111111111</v>
      </c>
      <c r="U160">
        <v>4.093220338983051</v>
      </c>
      <c r="V160">
        <v>1137.4047619047619</v>
      </c>
      <c r="W160">
        <v>1.736842105263158</v>
      </c>
      <c r="X160">
        <v>377.125</v>
      </c>
      <c r="Y160">
        <v>2.15</v>
      </c>
      <c r="Z160">
        <v>453.33333333333331</v>
      </c>
      <c r="AA160">
        <v>1.4</v>
      </c>
      <c r="AB160">
        <v>342.1875</v>
      </c>
      <c r="AC160">
        <v>1.7627118644067796</v>
      </c>
      <c r="AD160">
        <v>393.38</v>
      </c>
      <c r="AE160">
        <v>1.7627118644067796</v>
      </c>
      <c r="AF160">
        <v>393.38</v>
      </c>
      <c r="AG160">
        <v>3.3163841807909606</v>
      </c>
      <c r="AH160">
        <v>859.78358208955228</v>
      </c>
      <c r="AI160">
        <v>6</v>
      </c>
      <c r="AJ160">
        <v>1554</v>
      </c>
      <c r="AO160">
        <v>6</v>
      </c>
      <c r="AP160">
        <v>1554</v>
      </c>
      <c r="AQ160">
        <v>0</v>
      </c>
      <c r="AW160">
        <v>0</v>
      </c>
      <c r="AY160">
        <v>3</v>
      </c>
      <c r="AZ160">
        <v>1554</v>
      </c>
      <c r="BA160">
        <v>2</v>
      </c>
      <c r="BB160">
        <v>488</v>
      </c>
      <c r="BG160">
        <v>2</v>
      </c>
      <c r="BH160">
        <v>488</v>
      </c>
      <c r="BI160">
        <v>2</v>
      </c>
      <c r="BJ160">
        <v>488</v>
      </c>
      <c r="BK160">
        <v>2.6666666666666665</v>
      </c>
      <c r="BL160">
        <v>1021</v>
      </c>
      <c r="BM160">
        <v>3.3055555555555554</v>
      </c>
      <c r="BN160">
        <v>862.15441176470586</v>
      </c>
      <c r="BO160">
        <v>7</v>
      </c>
      <c r="BP160">
        <v>1732.4</v>
      </c>
      <c r="BQ160">
        <v>6</v>
      </c>
      <c r="BR160">
        <v>1447.1111111111111</v>
      </c>
      <c r="BS160">
        <v>5.7777777777777777</v>
      </c>
      <c r="BT160">
        <v>1533.6666666666667</v>
      </c>
      <c r="BU160">
        <v>6.2857142857142856</v>
      </c>
      <c r="BV160">
        <v>1576.8214285714287</v>
      </c>
      <c r="BW160">
        <v>5.5714285714285712</v>
      </c>
      <c r="BX160">
        <v>1494.8571428571429</v>
      </c>
      <c r="BY160">
        <v>5.5555555555555554</v>
      </c>
      <c r="BZ160">
        <v>1341.5555555555557</v>
      </c>
      <c r="CA160">
        <v>6.3</v>
      </c>
      <c r="CB160">
        <v>1629.4</v>
      </c>
      <c r="CC160">
        <v>5.8461538461538458</v>
      </c>
      <c r="CD160">
        <v>1493.5384615384614</v>
      </c>
      <c r="CE160">
        <v>6.0740740740740744</v>
      </c>
      <c r="CF160">
        <v>1536.7222222222222</v>
      </c>
      <c r="CG160">
        <v>1.7</v>
      </c>
      <c r="CH160">
        <v>479.66666666666669</v>
      </c>
      <c r="CI160">
        <v>1.8888888888888888</v>
      </c>
      <c r="CJ160">
        <v>711.2</v>
      </c>
      <c r="CK160">
        <v>1.7777777777777777</v>
      </c>
      <c r="CL160">
        <v>626.33333333333337</v>
      </c>
      <c r="CM160">
        <v>1.7857142857142858</v>
      </c>
      <c r="CN160">
        <v>599.52941176470586</v>
      </c>
      <c r="CO160">
        <v>2.4285714285714284</v>
      </c>
      <c r="CP160">
        <v>571</v>
      </c>
      <c r="CQ160">
        <v>1.6666666666666667</v>
      </c>
      <c r="CR160">
        <v>587.6</v>
      </c>
      <c r="CS160">
        <v>0.9</v>
      </c>
      <c r="CT160">
        <v>417.16666666666669</v>
      </c>
      <c r="CU160">
        <v>1.5769230769230769</v>
      </c>
      <c r="CV160">
        <v>524.33333333333337</v>
      </c>
      <c r="CW160">
        <v>1.6851851851851851</v>
      </c>
      <c r="CX160">
        <v>560.85714285714289</v>
      </c>
      <c r="CY160">
        <v>3.8796296296296298</v>
      </c>
      <c r="CZ160">
        <v>1152.9550561797753</v>
      </c>
      <c r="DA160">
        <v>2.8</v>
      </c>
      <c r="DB160">
        <v>780.9</v>
      </c>
      <c r="DC160">
        <v>2.8888888888888888</v>
      </c>
      <c r="DD160">
        <v>778</v>
      </c>
      <c r="DE160">
        <v>2.3333333333333335</v>
      </c>
      <c r="DF160">
        <v>587</v>
      </c>
      <c r="DG160">
        <v>2.6785714285714284</v>
      </c>
      <c r="DH160">
        <v>717.64285714285711</v>
      </c>
      <c r="DI160">
        <v>2.5714285714285716</v>
      </c>
      <c r="DJ160">
        <v>790.28571428571433</v>
      </c>
      <c r="DK160">
        <v>3.1111111111111112</v>
      </c>
      <c r="DL160">
        <v>774.66666666666663</v>
      </c>
      <c r="DM160">
        <v>3.2</v>
      </c>
      <c r="DN160">
        <v>737.3</v>
      </c>
      <c r="DO160">
        <v>3</v>
      </c>
      <c r="DP160">
        <v>764.5</v>
      </c>
      <c r="DQ160">
        <v>2.8333333333333335</v>
      </c>
      <c r="DR160">
        <v>740.2037037037037</v>
      </c>
      <c r="DS160">
        <v>2.8333333333333335</v>
      </c>
      <c r="DT160">
        <v>740.2037037037037</v>
      </c>
      <c r="DU160">
        <v>3.5308641975308643</v>
      </c>
      <c r="DV160">
        <v>997.09090909090912</v>
      </c>
      <c r="DY160">
        <v>6</v>
      </c>
      <c r="DZ160">
        <v>1832</v>
      </c>
      <c r="EA160">
        <v>7</v>
      </c>
      <c r="EB160">
        <v>2024</v>
      </c>
      <c r="EC160">
        <v>6.5</v>
      </c>
      <c r="ED160">
        <v>1928</v>
      </c>
      <c r="EE160">
        <v>7.333333333333333</v>
      </c>
      <c r="EF160">
        <v>1677</v>
      </c>
      <c r="EG160">
        <v>7</v>
      </c>
      <c r="EH160">
        <v>1672</v>
      </c>
      <c r="EK160">
        <v>7.25</v>
      </c>
      <c r="EL160">
        <v>1675.75</v>
      </c>
      <c r="EM160">
        <v>7</v>
      </c>
      <c r="EN160">
        <v>1759.8333333333333</v>
      </c>
      <c r="EQ160">
        <v>1</v>
      </c>
      <c r="ER160">
        <v>374</v>
      </c>
      <c r="ES160">
        <v>0</v>
      </c>
      <c r="EU160">
        <v>0.5</v>
      </c>
      <c r="EV160">
        <v>374</v>
      </c>
      <c r="EW160">
        <v>1.6666666666666667</v>
      </c>
      <c r="EX160">
        <v>395</v>
      </c>
      <c r="EY160">
        <v>3</v>
      </c>
      <c r="EZ160">
        <v>637</v>
      </c>
      <c r="FC160">
        <v>2</v>
      </c>
      <c r="FD160">
        <v>475.66666666666669</v>
      </c>
      <c r="FE160">
        <v>1.5</v>
      </c>
      <c r="FF160">
        <v>450.25</v>
      </c>
      <c r="FG160">
        <v>4.25</v>
      </c>
      <c r="FH160">
        <v>1236</v>
      </c>
      <c r="FK160">
        <v>3</v>
      </c>
      <c r="FL160">
        <v>1011</v>
      </c>
      <c r="FM160">
        <v>5</v>
      </c>
      <c r="FN160">
        <v>1285</v>
      </c>
      <c r="FO160">
        <v>4</v>
      </c>
      <c r="FP160">
        <v>1148</v>
      </c>
      <c r="FQ160">
        <v>5</v>
      </c>
      <c r="FR160">
        <v>1202.3333333333333</v>
      </c>
      <c r="FS160">
        <v>3</v>
      </c>
      <c r="FT160">
        <v>800</v>
      </c>
      <c r="FW160">
        <v>4.5</v>
      </c>
      <c r="FX160">
        <v>1101.75</v>
      </c>
      <c r="FY160">
        <v>4.333333333333333</v>
      </c>
      <c r="FZ160">
        <v>1117.1666666666667</v>
      </c>
      <c r="GA160">
        <v>4.333333333333333</v>
      </c>
      <c r="GB160">
        <v>1117.1666666666667</v>
      </c>
      <c r="GC160">
        <v>4.2777777777777777</v>
      </c>
      <c r="GD160">
        <v>1191.4375</v>
      </c>
      <c r="GE160">
        <v>3.6055555555555556</v>
      </c>
      <c r="GF160">
        <v>1016.6477987421383</v>
      </c>
      <c r="GG160">
        <v>1.8888888888888888</v>
      </c>
      <c r="GH160">
        <v>642.14285714285711</v>
      </c>
      <c r="GI160">
        <v>2.4</v>
      </c>
      <c r="GJ160">
        <v>683.11111111111109</v>
      </c>
      <c r="GK160">
        <v>2.125</v>
      </c>
      <c r="GL160">
        <v>621.71428571428567</v>
      </c>
      <c r="GM160">
        <v>2.1481481481481484</v>
      </c>
      <c r="GN160">
        <v>651.95652173913038</v>
      </c>
      <c r="GO160">
        <v>1.8571428571428572</v>
      </c>
      <c r="GP160">
        <v>612.5</v>
      </c>
      <c r="GQ160">
        <v>2.1428571428571428</v>
      </c>
      <c r="GR160">
        <v>721.4</v>
      </c>
      <c r="GS160">
        <v>2.8888888888888888</v>
      </c>
      <c r="GT160">
        <v>721.25</v>
      </c>
      <c r="GU160">
        <v>2.347826086956522</v>
      </c>
      <c r="GV160">
        <v>695.70588235294122</v>
      </c>
      <c r="GW160">
        <v>2.2400000000000002</v>
      </c>
      <c r="GX160">
        <v>670.55</v>
      </c>
      <c r="GY160">
        <v>6.333333333333333</v>
      </c>
      <c r="GZ160">
        <v>1514</v>
      </c>
      <c r="HA160">
        <v>5.5</v>
      </c>
      <c r="HB160">
        <v>1539.6</v>
      </c>
      <c r="HC160">
        <v>5.75</v>
      </c>
      <c r="HD160">
        <v>1556.125</v>
      </c>
      <c r="HE160">
        <v>5.8518518518518521</v>
      </c>
      <c r="HF160">
        <v>1535.962962962963</v>
      </c>
      <c r="HG160">
        <v>6.1428571428571432</v>
      </c>
      <c r="HH160">
        <v>1685.2857142857142</v>
      </c>
      <c r="HI160">
        <v>5.2857142857142856</v>
      </c>
      <c r="HJ160">
        <v>1470.5714285714287</v>
      </c>
      <c r="HK160">
        <v>5.7777777777777777</v>
      </c>
      <c r="HL160">
        <v>1366.6666666666667</v>
      </c>
      <c r="HM160">
        <v>5.7391304347826084</v>
      </c>
      <c r="HN160">
        <v>1495.2608695652175</v>
      </c>
      <c r="HO160">
        <v>5.8</v>
      </c>
      <c r="HP160">
        <v>1517.24</v>
      </c>
      <c r="HQ160">
        <v>4.0199999999999996</v>
      </c>
      <c r="HR160">
        <v>1140.9333333333334</v>
      </c>
      <c r="HS160">
        <v>2.4444444444444446</v>
      </c>
      <c r="HT160">
        <v>631.11111111111109</v>
      </c>
      <c r="HU160">
        <v>3.2</v>
      </c>
      <c r="HV160">
        <v>839.6</v>
      </c>
      <c r="HW160">
        <v>3</v>
      </c>
      <c r="HX160">
        <v>741</v>
      </c>
      <c r="HY160">
        <v>2.8888888888888888</v>
      </c>
      <c r="HZ160">
        <v>740.88888888888891</v>
      </c>
      <c r="IA160">
        <v>3</v>
      </c>
      <c r="IB160">
        <v>806.71428571428567</v>
      </c>
      <c r="IC160">
        <v>3.5714285714285716</v>
      </c>
      <c r="ID160">
        <v>950.71428571428567</v>
      </c>
      <c r="IE160">
        <v>2.7777777777777777</v>
      </c>
      <c r="IF160">
        <v>774</v>
      </c>
      <c r="IG160">
        <v>3.0869565217391304</v>
      </c>
      <c r="IH160">
        <v>837.73913043478262</v>
      </c>
      <c r="II160">
        <v>2.98</v>
      </c>
      <c r="IJ160">
        <v>785.44</v>
      </c>
      <c r="IK160">
        <v>2.98</v>
      </c>
      <c r="IL160">
        <v>785.44</v>
      </c>
      <c r="IM160">
        <v>3.6733333333333333</v>
      </c>
      <c r="IN160">
        <v>1013.9714285714285</v>
      </c>
      <c r="IO160">
        <v>3</v>
      </c>
      <c r="IP160">
        <v>1031</v>
      </c>
      <c r="IS160">
        <v>0.5</v>
      </c>
      <c r="IT160">
        <v>183</v>
      </c>
      <c r="IU160">
        <v>1.3333333333333333</v>
      </c>
      <c r="IV160">
        <v>607</v>
      </c>
      <c r="IW160">
        <v>2.3333333333333335</v>
      </c>
      <c r="IX160">
        <v>735.66666666666663</v>
      </c>
      <c r="IY160">
        <v>3</v>
      </c>
      <c r="IZ160">
        <v>733</v>
      </c>
      <c r="JA160">
        <v>6</v>
      </c>
      <c r="JB160">
        <v>1126</v>
      </c>
      <c r="JC160">
        <v>3.1428571428571428</v>
      </c>
      <c r="JD160">
        <v>790.28571428571433</v>
      </c>
      <c r="JE160">
        <v>2.6</v>
      </c>
      <c r="JF160">
        <v>749.55555555555554</v>
      </c>
      <c r="JG160">
        <v>6</v>
      </c>
      <c r="JH160">
        <v>1271</v>
      </c>
      <c r="JK160">
        <v>7</v>
      </c>
      <c r="JL160">
        <v>2211</v>
      </c>
      <c r="JM160">
        <v>6.666666666666667</v>
      </c>
      <c r="JN160">
        <v>1897.6666666666667</v>
      </c>
      <c r="JO160">
        <v>6</v>
      </c>
      <c r="JP160">
        <v>1374.3333333333333</v>
      </c>
      <c r="JQ160">
        <v>5.333333333333333</v>
      </c>
      <c r="JR160">
        <v>1390</v>
      </c>
      <c r="JS160">
        <v>4</v>
      </c>
      <c r="JT160">
        <v>1081</v>
      </c>
      <c r="JU160">
        <v>5.4285714285714288</v>
      </c>
      <c r="JV160">
        <v>1339.1428571428571</v>
      </c>
      <c r="JW160">
        <v>5.8</v>
      </c>
      <c r="JX160">
        <v>1506.7</v>
      </c>
      <c r="JY160">
        <v>4.2</v>
      </c>
      <c r="JZ160">
        <v>1148.0526315789473</v>
      </c>
      <c r="KA160">
        <v>6</v>
      </c>
      <c r="KB160">
        <v>1733</v>
      </c>
      <c r="KE160">
        <v>5</v>
      </c>
      <c r="KF160">
        <v>1382</v>
      </c>
      <c r="KG160">
        <v>5.333333333333333</v>
      </c>
      <c r="KH160">
        <v>1499</v>
      </c>
      <c r="KI160">
        <v>3</v>
      </c>
      <c r="KJ160">
        <v>1079</v>
      </c>
      <c r="KK160">
        <v>7.333333333333333</v>
      </c>
      <c r="KL160">
        <v>1868.3333333333333</v>
      </c>
      <c r="KM160">
        <v>7</v>
      </c>
      <c r="KN160">
        <v>1812</v>
      </c>
      <c r="KO160">
        <v>5.4285714285714288</v>
      </c>
      <c r="KP160">
        <v>1522</v>
      </c>
      <c r="KQ160">
        <v>5.4</v>
      </c>
      <c r="KR160">
        <v>1515.1</v>
      </c>
      <c r="KS160">
        <v>5.4</v>
      </c>
      <c r="KT160">
        <v>1515.1</v>
      </c>
      <c r="KU160">
        <v>4.5999999999999996</v>
      </c>
      <c r="KV160">
        <v>1274.6206896551723</v>
      </c>
      <c r="KW160">
        <v>3.8277777777777779</v>
      </c>
      <c r="KX160">
        <v>1058.698224852071</v>
      </c>
      <c r="KY160" s="15">
        <f>Tabla2[[#This Row],[ROS_NUM_COR_COD_ROS_TG_NEG]]-Tabla2[[#This Row],[PAS_NUM_COR_COD_ROS_TG_NEG]]</f>
        <v>2.0375939849624061</v>
      </c>
      <c r="KZ160" s="15">
        <f>Tabla2[[#This Row],[ROS_DUR_COR_COD_ROS_TG_NEG]]-Tabla2[[#This Row],[PAS_DUR_COR_COD_ROS_TG_NEG]]</f>
        <v>628.55238095238087</v>
      </c>
      <c r="LA160" s="15">
        <f>Tabla2[[#This Row],[ROS_NUM_COR_COD_ROS_TG_NEU]]-Tabla2[[#This Row],[PAS_NUM_COR_COD_ROS_TG_NEU]]</f>
        <v>1.0857142857142854</v>
      </c>
      <c r="LB160" s="15">
        <f>Tabla2[[#This Row],[ROS_DUR_COR_COD_ROS_TG_NEU]]-Tabla2[[#This Row],[PAS_DUR_COR_COD_ROS_TG_NEU]]</f>
        <v>396.13392857142867</v>
      </c>
      <c r="LC160" s="15">
        <f>Tabla2[[#This Row],[ROS_NUM_COR_COD_ROS_TG_POS]]-Tabla2[[#This Row],[PAS_NUM_COR_COD_ROS_TG_POS]]</f>
        <v>1.1277777777777773</v>
      </c>
      <c r="LD160" s="15">
        <f>Tabla2[[#This Row],[ROS_DUR_COR_COD_ROS_TG_POS]]-Tabla2[[#This Row],[PAS_DUR_COR_COD_ROS_TG_POS]]</f>
        <v>180.45238095238096</v>
      </c>
      <c r="LE160" s="15">
        <f>Tabla2[[#This Row],[ROS_NUM_COR_COD_ROS_TG_TOT]]-Tabla2[[#This Row],[PAS_NUM_COR_COD_ROS_TG_TOT]]</f>
        <v>1.4170965364775236</v>
      </c>
      <c r="LF160" s="15">
        <f>Tabla2[[#This Row],[ROS_DUR_COR_COD_ROS_TG_TOT]]-Tabla2[[#This Row],[PAS_DUR_COR_COD_ROS_TG_TOT]]</f>
        <v>391.94975845410636</v>
      </c>
      <c r="LG160" s="15">
        <f>Tabla2[[#This Row],[ROS_NUM_COR_COD_ESC_TG_NEG]]-Tabla2[[#This Row],[PAS_NUM_COR_COD_ESC_TG_NEG]]</f>
        <v>-1.8270676691729322</v>
      </c>
      <c r="LH160" s="15">
        <f>Tabla2[[#This Row],[ROS_DUR_COR_COD_ESC_TG_NEG]]-Tabla2[[#This Row],[PAS_DUR_COR_COD_ESC_TG_NEG]]</f>
        <v>-460.5</v>
      </c>
      <c r="LI160" s="15">
        <f>Tabla2[[#This Row],[ROS_NUM_COR_COD_ESC_TG_NEU]]-Tabla2[[#This Row],[PAS_NUM_COR_COD_ESC_TG_NEU]]</f>
        <v>-1.7571428571428571</v>
      </c>
      <c r="LJ160" s="15">
        <f>Tabla2[[#This Row],[ROS_NUM_COR_COD_ESC_TG_NEG]]-Tabla2[[#This Row],[PAS_NUM_COR_COD_ESC_TG_NEG]]</f>
        <v>-1.8270676691729322</v>
      </c>
      <c r="LK160" s="15">
        <f>Tabla2[[#This Row],[ROS_NUM_COR_COD_ESC_TG_POS]]-Tabla2[[#This Row],[PAS_NUM_COR_COD_ESC_TG_POS]]</f>
        <v>-1.1111111111111112</v>
      </c>
      <c r="LL160" s="15">
        <f>Tabla2[[#This Row],[ROS_DUR_COR_COD_ESC_TG_POS]]-Tabla2[[#This Row],[PAS_DUR_COR_COD_ESC_TG_POS]]</f>
        <v>-634.5</v>
      </c>
      <c r="LM160" s="15">
        <f>Tabla2[[#This Row],[ROS_NUM_COR_COD_ESC_TG_TOT]]-Tabla2[[#This Row],[PAS_NUM_COR_COD_ESC_TG_TOT]]</f>
        <v>-1.5165806927044949</v>
      </c>
      <c r="LN160" s="15">
        <f>Tabla2[[#This Row],[ROS_DUR_COR_COD_ESC_TG_TOT]]-Tabla2[[#This Row],[PAS_DUR_COR_COD_ESC_TG_TOT]]</f>
        <v>-481.03770739064862</v>
      </c>
      <c r="LO160" s="15">
        <f>Tabla2[[#This Row],[PAS_NUM_COR_COD_ROS_TG_NEG]]-Tabla2[[#This Row],[ESC_NUM_COR_COD_ROS_TG_NEG]]</f>
        <v>1.6766917293233088</v>
      </c>
      <c r="LP160" s="15">
        <f>Tabla2[[#This Row],[PAS_DUR_COR_COD_ROS_TG_NEG]]-Tabla2[[#This Row],[ESC_DUR_COR_COD_ROS_TG_NEG]]</f>
        <v>485.73333333333335</v>
      </c>
      <c r="LQ160" s="15">
        <f>Tabla2[[#This Row],[PAS_NUM_COR_COD_ROS_TG_NEU]]-Tabla2[[#This Row],[ESC_NUM_COR_COD_ROS_TG_NEU]]</f>
        <v>2.5333333333333332</v>
      </c>
      <c r="LR160" s="15">
        <f>Tabla2[[#This Row],[PAS_DUR_COR_COD_ROS_TG_NEU]]-Tabla2[[#This Row],[ESC_DUR_COR_COD_ROS_TG_NEU]]</f>
        <v>486.83749999999998</v>
      </c>
      <c r="LS160" s="15">
        <f>Tabla2[[#This Row],[PAS_NUM_COR_COD_ROS_TG_POS]]-Tabla2[[#This Row],[ESC_NUM_COR_COD_ROS_TG_POS]]</f>
        <v>3.7500000000000004</v>
      </c>
      <c r="LT160" s="15">
        <f>Tabla2[[#This Row],[PAS_DUR_COR_COD_ROS_TG_POS]]-Tabla2[[#This Row],[ESC_DUR_COR_COD_ROS_TG_POS]]</f>
        <v>769.04761904761904</v>
      </c>
      <c r="LU160" s="15">
        <f>Tabla2[[#This Row],[PAS_NUM_COR_COD_ROS_TG_TOT]]-Tabla2[[#This Row],[ESC_NUM_COR_COD_ROS_TG_TOT]]</f>
        <v>2.7451108213820081</v>
      </c>
      <c r="LV160" s="15">
        <f>Tabla2[[#This Row],[PAS_DUR_COR_COD_ROS_TG_TOT]]-Tabla2[[#This Row],[ESC_DUR_COR_COD_ROS_TG_TOT]]</f>
        <v>578.97777777777776</v>
      </c>
      <c r="LW160" s="15">
        <f>Tabla2[[#This Row],[PAS_NUM_COR_COD_ESC_TG_NEG]]-Tabla2[[#This Row],[ESC_NUM_COR_COD_ESC_TG_NEG]]</f>
        <v>-1.8872180451127818</v>
      </c>
      <c r="LX160" s="15">
        <f>Tabla2[[#This Row],[PAS_DUR_COR_COD_ESC_TG_NEG]]-Tabla2[[#This Row],[ESC_DUR_COR_COD_ESC_TG_NEG]]</f>
        <v>-421.85714285714289</v>
      </c>
      <c r="LY160" s="15">
        <f>Tabla2[[#This Row],[PAS_NUM_COR_COD_ESC_TG_NEU]]-Tabla2[[#This Row],[ESC_NUM_COR_COD_ESC_TG_NEU]]</f>
        <v>-1.6555555555555554</v>
      </c>
      <c r="LZ160" s="15">
        <f>Tabla2[[#This Row],[PAS_DUR_COR_COD_ESC_TG_NEU]]-Tabla2[[#This Row],[ESC_DUR_COR_COD_ESC_TG_NEU]]</f>
        <v>-221.91269841269855</v>
      </c>
      <c r="MA160" s="15">
        <f>Tabla2[[#This Row],[PAS_NUM_COR_COD_ESC_TG_POS]]-Tabla2[[#This Row],[ESC_NUM_COR_COD_ESC_TG_POS]]</f>
        <v>-2.2999999999999998</v>
      </c>
      <c r="MB160" s="15">
        <f>Tabla2[[#This Row],[PAS_DUR_COR_COD_ESC_TG_POS]]-Tabla2[[#This Row],[ESC_DUR_COR_COD_ESC_TG_POS]]</f>
        <v>-273.65000000000009</v>
      </c>
      <c r="MC160" s="15">
        <f>Tabla2[[#This Row],[PAS_NUM_COR_COD_ESC_TG_TOT]]-Tabla2[[#This Row],[ESC_NUM_COR_COD_ESC_TG_TOT]]</f>
        <v>-1.9817470664928289</v>
      </c>
      <c r="MD160" s="15">
        <f>Tabla2[[#This Row],[PAS_DUR_COR_COD_ESC_TG_TOT]]-Tabla2[[#This Row],[ESC_DUR_COR_COD_ESC_TG_TOT]]</f>
        <v>-316.7948717948716</v>
      </c>
      <c r="ME160" s="42">
        <f>Tabla25[[#This Row],[PAS_NUM_COR_COD_ROS_TG_NEG]]-Tabla25[[#This Row],[PAS_NUM_COR_COD_ESC_TG_NEG]]</f>
        <v>0.42105263157894779</v>
      </c>
      <c r="MF160" s="42">
        <f>Tabla25[[#This Row],[PAS_NUM_COR_COD_ROS_TG_NEU]]-Tabla25[[#This Row],[PAS_NUM_COR_COD_ESC_TG_NEU]]</f>
        <v>0.30000000000000027</v>
      </c>
      <c r="MG160" s="42">
        <f>Tabla25[[#This Row],[PAS_NUM_COR_COD_ROS_TG_POS]]-Tabla25[[#This Row],[PAS_NUM_COR_COD_ESC_TG_POS]]</f>
        <v>0.65000000000000036</v>
      </c>
      <c r="MH160" s="42">
        <f>Tabla25[[#This Row],[PAS_NUM_COR_COD_ROS_TG_TOT]]-Tabla25[[#This Row],[PAS_NUM_COR_COD_ESC_TG_TOT]]</f>
        <v>0.45762711864406791</v>
      </c>
      <c r="MI160" s="42">
        <f>Tabla25[[#This Row],[PAS_DUR_COR_COD_ROS_TG_NEG]]-Tabla25[[#This Row],[PAS_DUR_COR_COD_ESC_TG_NEG]]</f>
        <v>-16.266666666666652</v>
      </c>
      <c r="MJ160" s="42">
        <f>Tabla25[[#This Row],[PAS_DUR_COR_COD_ROS_TG_NEU]]-Tabla25[[#This Row],[PAS_DUR_COR_COD_ESC_TG_NEU]]</f>
        <v>-45.20535714285711</v>
      </c>
      <c r="MK160" s="42">
        <f>Tabla25[[#This Row],[PAS_DUR_COR_COD_ROS_TG_POS]]-Tabla25[[#This Row],[PAS_DUR_COR_COD_ESC_TG_POS]]</f>
        <v>-169.53571428571422</v>
      </c>
      <c r="ML160" s="42">
        <f>Tabla25[[#This Row],[PAS_DUR_COR_COD_ROS_TG_TOT]]-Tabla25[[#This Row],[PAS_DUR_COR_COD_ESC_TG_TOT]]</f>
        <v>-73.432478632478706</v>
      </c>
      <c r="MM160" s="44">
        <f>Tabla25[[#This Row],[ESC_NUM_COR_COD_ROS_TG_NEG]]-Tabla25[[#This Row],[ESC_NUM_COR_COD_ESC_TG_NEG]]</f>
        <v>-3.1428571428571428</v>
      </c>
      <c r="MN160" s="44">
        <f>Tabla25[[#This Row],[ESC_NUM_COR_COD_ROS_TG_NEU]]-Tabla25[[#This Row],[ESC_NUM_COR_COD_ESC_TG_NEU]]</f>
        <v>-3.8888888888888884</v>
      </c>
      <c r="MO160" s="44">
        <f>Tabla25[[#This Row],[ESC_NUM_COR_COD_ROS_TG_POS]]-Tabla25[[#This Row],[ESC_NUM_COR_COD_ESC_TG_POS]]</f>
        <v>-5.3999999999999995</v>
      </c>
      <c r="MP160" s="44">
        <f>Tabla25[[#This Row],[ESC_NUM_COR_COD_ROS_TG_TOT]]-Tabla25[[#This Row],[ESC_NUM_COR_COD_ESC_TG_TOT]]</f>
        <v>-4.2692307692307692</v>
      </c>
      <c r="MQ160" s="44">
        <f>Tabla25[[#This Row],[ESC_DUR_COR_COD_ROS_TG_NEG]]-Tabla25[[#This Row],[ESC_DUR_COR_COD_ESC_TG_NEG]]</f>
        <v>-923.85714285714289</v>
      </c>
      <c r="MR160" s="44">
        <f>Tabla25[[#This Row],[ESC_DUR_COR_COD_ROS_TG_NEU]]-Tabla25[[#This Row],[ESC_DUR_COR_COD_ESC_TG_NEU]]</f>
        <v>-753.95555555555563</v>
      </c>
      <c r="MS160" s="44">
        <f>Tabla25[[#This Row],[ESC_DUR_COR_COD_ROS_TG_POS]]-Tabla25[[#This Row],[ESC_DUR_COR_COD_ESC_TG_POS]]</f>
        <v>-1212.2333333333333</v>
      </c>
      <c r="MT160" s="44">
        <f>Tabla25[[#This Row],[ESC_DUR_COR_COD_ROS_TG_TOT]]-Tabla25[[#This Row],[ESC_DUR_COR_COD_ESC_TG_TOT]]</f>
        <v>-969.20512820512806</v>
      </c>
      <c r="MU160" s="47">
        <f>Tabla25[[#This Row],[ROS_NUM_COR_COD_ROS_TG_NEG]]-Tabla25[[#This Row],[ROS_NUM_COR_COD_ESC_TG_NEG]]</f>
        <v>4.2857142857142865</v>
      </c>
      <c r="MV160" s="47">
        <f>Tabla25[[#This Row],[ROS_NUM_COR_COD_ROS_TG_NEU]]-Tabla25[[#This Row],[ROS_NUM_COR_COD_ESC_TG_NEU]]</f>
        <v>3.1428571428571428</v>
      </c>
      <c r="MW160" s="47">
        <f>Tabla25[[#This Row],[ROS_NUM_COR_COD_ROS_TG_POS]]-Tabla25[[#This Row],[ROS_NUM_COR_COD_ESC_TG_POS]]</f>
        <v>2.8888888888888888</v>
      </c>
      <c r="MX160" s="47">
        <f>Tabla25[[#This Row],[ROS_NUM_COR_COD_ROS_TG_TOT]]-Tabla25[[#This Row],[ROS_NUM_COR_COD_ESC_TG_TOT]]</f>
        <v>3.3913043478260865</v>
      </c>
      <c r="MY160" s="47">
        <f>Tabla25[[#This Row],[ROS_DUR_COR_COD_ROS_TG_NEG]]-Tabla25[[#This Row],[ROS_DUR_COR_COD_ESC_TG_NEG]]</f>
        <v>1072.7857142857142</v>
      </c>
      <c r="MZ160" s="47">
        <f>Tabla25[[#This Row],[ROS_DUR_COR_COD_ROS_TG_NEU]]-Tabla25[[#This Row],[ROS_DUR_COR_COD_ESC_TG_NEU]]</f>
        <v>749.17142857142869</v>
      </c>
      <c r="NA160" s="47">
        <f>Tabla25[[#This Row],[ROS_DUR_COR_COD_ROS_TG_POS]]-Tabla25[[#This Row],[ROS_DUR_COR_COD_ESC_TG_POS]]</f>
        <v>645.41666666666674</v>
      </c>
      <c r="NB160" s="47">
        <f>Tabla25[[#This Row],[ROS_DUR_COR_COD_ROS_TG_TOT]]-Tabla25[[#This Row],[ROS_DUR_COR_COD_ESC_TG_TOT]]</f>
        <v>799.55498721227627</v>
      </c>
      <c r="NC160">
        <v>258.42857142857144</v>
      </c>
      <c r="ND160">
        <v>261.71428571428572</v>
      </c>
      <c r="NE160">
        <v>251.55555555555554</v>
      </c>
      <c r="NF160">
        <v>256.73913043478262</v>
      </c>
      <c r="NG160">
        <v>126</v>
      </c>
      <c r="NH160">
        <v>278</v>
      </c>
      <c r="NI160">
        <v>237.375</v>
      </c>
      <c r="NJ160">
        <v>223.11764705882354</v>
      </c>
      <c r="NK160">
        <v>260.28571428571428</v>
      </c>
      <c r="NL160">
        <v>196.4</v>
      </c>
      <c r="NM160">
        <v>256.33333333333331</v>
      </c>
      <c r="NN160">
        <v>241.22222222222223</v>
      </c>
      <c r="NO160">
        <v>261.71428571428572</v>
      </c>
      <c r="NP160">
        <v>237.44444444444446</v>
      </c>
      <c r="NQ160">
        <v>286.10000000000002</v>
      </c>
      <c r="NR160">
        <v>262.69230769230768</v>
      </c>
      <c r="NS160">
        <v>197.13333333333333</v>
      </c>
      <c r="NT160">
        <v>219.625</v>
      </c>
      <c r="NU160">
        <v>246.14285714285714</v>
      </c>
      <c r="NV160">
        <v>220.37777777777777</v>
      </c>
      <c r="NW160">
        <v>212.53846153846155</v>
      </c>
      <c r="NX160">
        <v>193.21428571428572</v>
      </c>
      <c r="NY160">
        <v>202.75</v>
      </c>
      <c r="NZ160">
        <v>202.58974358974359</v>
      </c>
      <c r="OA160" s="15">
        <f>Tabla2[[#This Row],[ROS_1DU_COR_COD_ROS_TG_NEG]]-Tabla2[[#This Row],[PAS_1DU_COR_COD_ROS_TG_NEG]]</f>
        <v>61.295238095238119</v>
      </c>
      <c r="OB160" s="15">
        <f>Tabla2[[#This Row],[ROS_1DU_COR_COD_ROS_TG_NEU]]-Tabla2[[#This Row],[PAS_1DU_COR_COD_ROS_TG_NEU]]</f>
        <v>42.089285714285722</v>
      </c>
      <c r="OC160" s="15">
        <f>Tabla2[[#This Row],[ROS_1DU_COR_COD_ROS_TG_POS]]-Tabla2[[#This Row],[PAS_1DU_COR_COD_ROS_TG_POS]]</f>
        <v>5.4126984126984041</v>
      </c>
      <c r="OD160" s="15">
        <f>Tabla2[[#This Row],[ROS_1DU_COR_COD_ROS_TG_TOT]]-Tabla2[[#This Row],[PAS_1DU_COR_COD_ROS_TG_TOT]]</f>
        <v>36.361352657004858</v>
      </c>
      <c r="OE160" s="15">
        <f>Tabla2[[#This Row],[ROS_1DU_COR_COD_ESC_TG_NEG]]-Tabla2[[#This Row],[PAS_1DU_COR_COD_ESC_TG_NEG]]</f>
        <v>-86.538461538461547</v>
      </c>
      <c r="OF160" s="15">
        <f>Tabla2[[#This Row],[ROS_1DU_COR_COD_ESC_TG_NEU]]-Tabla2[[#This Row],[PAS_1DU_COR_COD_ESC_TG_NEU]]</f>
        <v>84.785714285714278</v>
      </c>
      <c r="OG160" s="15">
        <f>Tabla2[[#This Row],[ROS_1DU_COR_COD_ESC_TG_POS]]-Tabla2[[#This Row],[PAS_1DU_COR_COD_ESC_TG_POS]]</f>
        <v>34.625</v>
      </c>
      <c r="OH160" s="15">
        <f>Tabla2[[#This Row],[ROS_1DU_COR_COD_ESC_TG_TOT]]-Tabla2[[#This Row],[PAS_1DU_COR_COD_ESC_TG_TOT]]</f>
        <v>20.527903469079945</v>
      </c>
      <c r="OI160" s="15">
        <f>Tabla2[[#This Row],[PAS_1DU_COR_COD_ROS_TG_NEG]]-Tabla2[[#This Row],[ESC_1DU_COR_COD_ROS_TG_NEG]]</f>
        <v>-63.152380952380952</v>
      </c>
      <c r="OJ160" s="15">
        <f>Tabla2[[#This Row],[PAS_1DU_COR_COD_ROS_TG_NEU]]-Tabla2[[#This Row],[ESC_1DU_COR_COD_ROS_TG_NEU]]</f>
        <v>23.224999999999994</v>
      </c>
      <c r="OK160" s="15">
        <f>Tabla2[[#This Row],[PAS_1DU_COR_COD_ROS_TG_POS]]-Tabla2[[#This Row],[ESC_1DU_COR_COD_ROS_TG_POS]]</f>
        <v>-10.190476190476176</v>
      </c>
      <c r="OL160" s="15">
        <f>Tabla2[[#This Row],[PAS_1DU_COR_COD_ROS_TG_TOT]]-Tabla2[[#This Row],[ESC_1DU_COR_COD_ROS_TG_TOT]]</f>
        <v>-20.844444444444463</v>
      </c>
      <c r="OM160" s="15">
        <f>Tabla2[[#This Row],[PAS_1DU_COR_COD_ESC_TG_NEG]]-Tabla2[[#This Row],[ESC_1DU_COR_COD_ESC_TG_NEG]]</f>
        <v>-49.175824175824175</v>
      </c>
      <c r="ON160" s="15">
        <f>Tabla2[[#This Row],[PAS_1DU_COR_COD_ESC_TG_NEU]]-Tabla2[[#This Row],[ESC_1DU_COR_COD_ESC_TG_NEU]]</f>
        <v>-44.230158730158735</v>
      </c>
      <c r="OO160" s="15">
        <f>Tabla2[[#This Row],[PAS_1DU_COR_COD_ESC_TG_POS]]-Tabla2[[#This Row],[ESC_1DU_COR_COD_ESC_TG_POS]]</f>
        <v>-83.350000000000023</v>
      </c>
      <c r="OP160" s="15">
        <f>Tabla2[[#This Row],[PAS_1DU_COR_COD_ESC_TG_TOT]]-Tabla2[[#This Row],[ESC_1DU_COR_COD_ESC_TG_TOT]]</f>
        <v>-60.102564102564088</v>
      </c>
      <c r="OQ160" s="61">
        <v>132.42857142857144</v>
      </c>
      <c r="OR160" s="62">
        <v>-16.285714285714278</v>
      </c>
      <c r="OS160" s="62">
        <v>14.180555555555543</v>
      </c>
      <c r="OT160" s="62">
        <v>33.621483375959087</v>
      </c>
      <c r="OU160" s="62">
        <v>-1.4285714285714448</v>
      </c>
      <c r="OV160" s="62">
        <v>-41.044444444444451</v>
      </c>
      <c r="OW160" s="62">
        <v>-29.766666666666708</v>
      </c>
      <c r="OX160" s="62">
        <v>-21.470085470085451</v>
      </c>
      <c r="OY160" s="62">
        <v>-15.405128205128221</v>
      </c>
      <c r="OZ160" s="62">
        <v>26.410714285714278</v>
      </c>
      <c r="PA160" s="62">
        <v>43.392857142857139</v>
      </c>
      <c r="PB160" s="62">
        <v>17.788034188034175</v>
      </c>
    </row>
    <row r="161" spans="1:418" x14ac:dyDescent="0.3">
      <c r="A161" s="2" t="s">
        <v>159</v>
      </c>
      <c r="B161" s="2">
        <v>50</v>
      </c>
      <c r="C161" s="2">
        <v>1</v>
      </c>
      <c r="D161" s="2">
        <v>50</v>
      </c>
      <c r="E161">
        <v>2.7</v>
      </c>
      <c r="F161">
        <v>1318.909090909091</v>
      </c>
      <c r="G161">
        <v>2.75</v>
      </c>
      <c r="H161">
        <v>970.06666666666672</v>
      </c>
      <c r="I161">
        <v>2.5789473684210527</v>
      </c>
      <c r="J161">
        <v>1184.0833333333333</v>
      </c>
      <c r="K161">
        <v>2.6779661016949152</v>
      </c>
      <c r="L161">
        <v>1138.6315789473683</v>
      </c>
      <c r="M161">
        <v>2.5499999999999998</v>
      </c>
      <c r="N161">
        <v>958.78571428571433</v>
      </c>
      <c r="O161">
        <v>3.15</v>
      </c>
      <c r="P161">
        <v>1141.0625</v>
      </c>
      <c r="Q161">
        <v>3.6315789473684212</v>
      </c>
      <c r="R161">
        <v>1309.3333333333333</v>
      </c>
      <c r="S161">
        <v>3.1016949152542375</v>
      </c>
      <c r="T161">
        <v>1140.4444444444443</v>
      </c>
      <c r="U161">
        <v>2.8898305084745761</v>
      </c>
      <c r="V161">
        <v>1139.6144578313254</v>
      </c>
      <c r="W161">
        <v>1.05</v>
      </c>
      <c r="X161">
        <v>533.18181818181813</v>
      </c>
      <c r="Y161">
        <v>1.1499999999999999</v>
      </c>
      <c r="Z161">
        <v>508.84615384615387</v>
      </c>
      <c r="AA161">
        <v>1.631578947368421</v>
      </c>
      <c r="AB161">
        <v>546.70588235294122</v>
      </c>
      <c r="AC161">
        <v>1.271186440677966</v>
      </c>
      <c r="AD161">
        <v>531.07317073170736</v>
      </c>
      <c r="AE161">
        <v>1.271186440677966</v>
      </c>
      <c r="AF161">
        <v>531.07317073170736</v>
      </c>
      <c r="AG161">
        <v>2.3502824858757063</v>
      </c>
      <c r="AH161">
        <v>938.40322580645159</v>
      </c>
      <c r="AM161">
        <v>6</v>
      </c>
      <c r="AN161">
        <v>1779</v>
      </c>
      <c r="AO161">
        <v>6</v>
      </c>
      <c r="AP161">
        <v>1779</v>
      </c>
      <c r="AU161">
        <v>0</v>
      </c>
      <c r="AW161">
        <v>0</v>
      </c>
      <c r="AY161">
        <v>3</v>
      </c>
      <c r="AZ161">
        <v>1779</v>
      </c>
      <c r="BE161">
        <v>0</v>
      </c>
      <c r="BG161">
        <v>0</v>
      </c>
      <c r="BI161">
        <v>0</v>
      </c>
      <c r="BK161">
        <v>2</v>
      </c>
      <c r="BL161">
        <v>1779</v>
      </c>
      <c r="BM161">
        <v>2.3444444444444446</v>
      </c>
      <c r="BN161">
        <v>945.12800000000004</v>
      </c>
      <c r="BO161">
        <v>3.75</v>
      </c>
      <c r="BP161">
        <v>1053</v>
      </c>
      <c r="BQ161">
        <v>2</v>
      </c>
      <c r="BR161">
        <v>622.71428571428567</v>
      </c>
      <c r="BS161">
        <v>2.3333333333333335</v>
      </c>
      <c r="BT161">
        <v>833.5</v>
      </c>
      <c r="BU161">
        <v>2.6296296296296298</v>
      </c>
      <c r="BV161">
        <v>836.55</v>
      </c>
      <c r="BW161">
        <v>2</v>
      </c>
      <c r="BX161">
        <v>758.8</v>
      </c>
      <c r="BY161">
        <v>3.4444444444444446</v>
      </c>
      <c r="BZ161">
        <v>1430.1666666666667</v>
      </c>
      <c r="CA161">
        <v>1.1111111111111112</v>
      </c>
      <c r="CB161">
        <v>331.16666666666669</v>
      </c>
      <c r="CC161">
        <v>2.1923076923076925</v>
      </c>
      <c r="CD161">
        <v>844.82352941176475</v>
      </c>
      <c r="CE161">
        <v>2.4150943396226414</v>
      </c>
      <c r="CF161">
        <v>840.35135135135135</v>
      </c>
      <c r="CG161">
        <v>1</v>
      </c>
      <c r="CH161">
        <v>341.4</v>
      </c>
      <c r="CI161">
        <v>3.7</v>
      </c>
      <c r="CJ161">
        <v>1096.4285714285713</v>
      </c>
      <c r="CK161">
        <v>3.4444444444444446</v>
      </c>
      <c r="CL161">
        <v>1346.8333333333333</v>
      </c>
      <c r="CM161">
        <v>2.8148148148148149</v>
      </c>
      <c r="CN161">
        <v>970.16666666666663</v>
      </c>
      <c r="CO161">
        <v>3.25</v>
      </c>
      <c r="CP161">
        <v>1392.5</v>
      </c>
      <c r="CQ161">
        <v>3</v>
      </c>
      <c r="CR161">
        <v>1343.2</v>
      </c>
      <c r="CS161">
        <v>3.3333333333333335</v>
      </c>
      <c r="CT161">
        <v>1359.1666666666667</v>
      </c>
      <c r="CU161">
        <v>3.1923076923076925</v>
      </c>
      <c r="CV161">
        <v>1362.7333333333333</v>
      </c>
      <c r="CW161">
        <v>3</v>
      </c>
      <c r="CX161">
        <v>1148.6060606060605</v>
      </c>
      <c r="CY161">
        <v>2.7075471698113209</v>
      </c>
      <c r="CZ161">
        <v>985.67142857142858</v>
      </c>
      <c r="DA161">
        <v>1.125</v>
      </c>
      <c r="DB161">
        <v>670.33333333333337</v>
      </c>
      <c r="DC161">
        <v>2.6</v>
      </c>
      <c r="DD161">
        <v>970</v>
      </c>
      <c r="DE161">
        <v>1.6666666666666667</v>
      </c>
      <c r="DF161">
        <v>690</v>
      </c>
      <c r="DG161">
        <v>1.8518518518518519</v>
      </c>
      <c r="DH161">
        <v>816.73333333333335</v>
      </c>
      <c r="DI161">
        <v>1.5</v>
      </c>
      <c r="DJ161">
        <v>458.2</v>
      </c>
      <c r="DK161">
        <v>1.7777777777777777</v>
      </c>
      <c r="DL161">
        <v>601.57142857142856</v>
      </c>
      <c r="DM161">
        <v>0.88888888888888884</v>
      </c>
      <c r="DN161">
        <v>484</v>
      </c>
      <c r="DO161">
        <v>1.3846153846153846</v>
      </c>
      <c r="DP161">
        <v>527.375</v>
      </c>
      <c r="DQ161">
        <v>1.6226415094339623</v>
      </c>
      <c r="DR161">
        <v>667.38709677419354</v>
      </c>
      <c r="DS161">
        <v>1.6226415094339623</v>
      </c>
      <c r="DT161">
        <v>667.38709677419354</v>
      </c>
      <c r="DU161">
        <v>2.3459119496855347</v>
      </c>
      <c r="DV161">
        <v>887.98019801980195</v>
      </c>
      <c r="DW161">
        <v>5</v>
      </c>
      <c r="DX161">
        <v>1593.5</v>
      </c>
      <c r="EA161">
        <v>3</v>
      </c>
      <c r="EB161">
        <v>876</v>
      </c>
      <c r="EC161">
        <v>4.333333333333333</v>
      </c>
      <c r="ED161">
        <v>1354.3333333333333</v>
      </c>
      <c r="EE161">
        <v>1</v>
      </c>
      <c r="EF161">
        <v>499</v>
      </c>
      <c r="EG161">
        <v>3</v>
      </c>
      <c r="EH161">
        <v>421</v>
      </c>
      <c r="EI161">
        <v>1</v>
      </c>
      <c r="EJ161">
        <v>198</v>
      </c>
      <c r="EK161">
        <v>1.5</v>
      </c>
      <c r="EL161">
        <v>372.66666666666669</v>
      </c>
      <c r="EM161">
        <v>2.7142857142857144</v>
      </c>
      <c r="EN161">
        <v>863.5</v>
      </c>
      <c r="EO161">
        <v>1.5</v>
      </c>
      <c r="EP161">
        <v>199</v>
      </c>
      <c r="ES161">
        <v>5</v>
      </c>
      <c r="ET161">
        <v>1213</v>
      </c>
      <c r="EU161">
        <v>2.6666666666666665</v>
      </c>
      <c r="EV161">
        <v>537</v>
      </c>
      <c r="EW161">
        <v>6</v>
      </c>
      <c r="EX161">
        <v>1399</v>
      </c>
      <c r="EY161">
        <v>5</v>
      </c>
      <c r="EZ161">
        <v>1523</v>
      </c>
      <c r="FA161">
        <v>8</v>
      </c>
      <c r="FB161">
        <v>1778</v>
      </c>
      <c r="FC161">
        <v>6.25</v>
      </c>
      <c r="FD161">
        <v>1524.75</v>
      </c>
      <c r="FE161">
        <v>4.7142857142857144</v>
      </c>
      <c r="FF161">
        <v>1101.4285714285713</v>
      </c>
      <c r="FG161">
        <v>3.7142857142857144</v>
      </c>
      <c r="FH161">
        <v>991.61538461538464</v>
      </c>
      <c r="FI161">
        <v>6.5</v>
      </c>
      <c r="FJ161">
        <v>2151.5</v>
      </c>
      <c r="FM161">
        <v>3</v>
      </c>
      <c r="FN161">
        <v>704</v>
      </c>
      <c r="FO161">
        <v>5.333333333333333</v>
      </c>
      <c r="FP161">
        <v>1669</v>
      </c>
      <c r="FQ161">
        <v>4.5</v>
      </c>
      <c r="FR161">
        <v>1218.5</v>
      </c>
      <c r="FS161">
        <v>2</v>
      </c>
      <c r="FT161">
        <v>249</v>
      </c>
      <c r="FU161">
        <v>5</v>
      </c>
      <c r="FV161">
        <v>937</v>
      </c>
      <c r="FW161">
        <v>4</v>
      </c>
      <c r="FX161">
        <v>905.75</v>
      </c>
      <c r="FY161">
        <v>4.5714285714285712</v>
      </c>
      <c r="FZ161">
        <v>1232.8571428571429</v>
      </c>
      <c r="GA161">
        <v>4.5714285714285712</v>
      </c>
      <c r="GB161">
        <v>1232.8571428571429</v>
      </c>
      <c r="GC161">
        <v>4</v>
      </c>
      <c r="GD161">
        <v>1076.05</v>
      </c>
      <c r="GE161">
        <v>2.5388888888888888</v>
      </c>
      <c r="GF161">
        <v>919.06611570247935</v>
      </c>
      <c r="GG161">
        <v>3.1428571428571428</v>
      </c>
      <c r="GH161">
        <v>1678.5</v>
      </c>
      <c r="GI161">
        <v>3.1</v>
      </c>
      <c r="GJ161">
        <v>1680</v>
      </c>
      <c r="GK161">
        <v>1.875</v>
      </c>
      <c r="GL161">
        <v>1348.5</v>
      </c>
      <c r="GM161">
        <v>2.72</v>
      </c>
      <c r="GN161">
        <v>1584.8571428571429</v>
      </c>
      <c r="GO161">
        <v>3.3333333333333335</v>
      </c>
      <c r="GP161">
        <v>1536</v>
      </c>
      <c r="GQ161">
        <v>2.5</v>
      </c>
      <c r="GR161">
        <v>1639.75</v>
      </c>
      <c r="GS161">
        <v>3.3</v>
      </c>
      <c r="GT161">
        <v>1578.3333333333333</v>
      </c>
      <c r="GU161">
        <v>3.074074074074074</v>
      </c>
      <c r="GV161">
        <v>1577.8125</v>
      </c>
      <c r="GW161">
        <v>2.9038461538461537</v>
      </c>
      <c r="GX161">
        <v>1581.1</v>
      </c>
      <c r="GY161">
        <v>2</v>
      </c>
      <c r="GZ161">
        <v>1229</v>
      </c>
      <c r="HA161">
        <v>1.3</v>
      </c>
      <c r="HB161">
        <v>777.33333333333337</v>
      </c>
      <c r="HC161">
        <v>2.625</v>
      </c>
      <c r="HD161">
        <v>1303.2</v>
      </c>
      <c r="HE161">
        <v>1.92</v>
      </c>
      <c r="HF161">
        <v>1073.0666666666666</v>
      </c>
      <c r="HG161">
        <v>2</v>
      </c>
      <c r="HH161">
        <v>1300.25</v>
      </c>
      <c r="HI161">
        <v>2.75</v>
      </c>
      <c r="HJ161">
        <v>1130.3333333333333</v>
      </c>
      <c r="HK161">
        <v>1.3</v>
      </c>
      <c r="HL161">
        <v>779.4</v>
      </c>
      <c r="HM161">
        <v>1.962962962962963</v>
      </c>
      <c r="HN161">
        <v>1058.6666666666667</v>
      </c>
      <c r="HO161">
        <v>1.9423076923076923</v>
      </c>
      <c r="HP161">
        <v>1065.8666666666666</v>
      </c>
      <c r="HQ161">
        <v>2.4230769230769229</v>
      </c>
      <c r="HR161">
        <v>1323.4833333333333</v>
      </c>
      <c r="HS161">
        <v>1.7142857142857142</v>
      </c>
      <c r="HT161">
        <v>1207.3333333333333</v>
      </c>
      <c r="HU161">
        <v>0.9</v>
      </c>
      <c r="HV161">
        <v>520</v>
      </c>
      <c r="HW161">
        <v>0.75</v>
      </c>
      <c r="HX161">
        <v>539.66666666666663</v>
      </c>
      <c r="HY161">
        <v>1.08</v>
      </c>
      <c r="HZ161">
        <v>712.81818181818187</v>
      </c>
      <c r="IA161">
        <v>0.66666666666666663</v>
      </c>
      <c r="IB161">
        <v>584.66666666666663</v>
      </c>
      <c r="IC161">
        <v>1</v>
      </c>
      <c r="ID161">
        <v>937.66666666666663</v>
      </c>
      <c r="IE161">
        <v>0.5</v>
      </c>
      <c r="IF161">
        <v>469</v>
      </c>
      <c r="IG161">
        <v>0.70370370370370372</v>
      </c>
      <c r="IH161">
        <v>663.77777777777783</v>
      </c>
      <c r="II161">
        <v>0.88461538461538458</v>
      </c>
      <c r="IJ161">
        <v>690.75</v>
      </c>
      <c r="IK161">
        <v>0.88461538461538458</v>
      </c>
      <c r="IL161">
        <v>690.75</v>
      </c>
      <c r="IM161">
        <v>1.9102564102564104</v>
      </c>
      <c r="IN161">
        <v>1165.3</v>
      </c>
      <c r="IO161">
        <v>0</v>
      </c>
      <c r="IS161">
        <v>4</v>
      </c>
      <c r="IT161">
        <v>1131.5</v>
      </c>
      <c r="IU161">
        <v>1.6</v>
      </c>
      <c r="IV161">
        <v>1131.5</v>
      </c>
      <c r="IW161">
        <v>1</v>
      </c>
      <c r="IX161">
        <v>391</v>
      </c>
      <c r="IY161">
        <v>5.5</v>
      </c>
      <c r="IZ161">
        <v>1671</v>
      </c>
      <c r="JC161">
        <v>4</v>
      </c>
      <c r="JD161">
        <v>1244.3333333333333</v>
      </c>
      <c r="JE161">
        <v>2.5</v>
      </c>
      <c r="JF161">
        <v>1199.2</v>
      </c>
      <c r="JG161">
        <v>4.333333333333333</v>
      </c>
      <c r="JH161">
        <v>1069</v>
      </c>
      <c r="JK161">
        <v>2.5</v>
      </c>
      <c r="JL161">
        <v>722</v>
      </c>
      <c r="JM161">
        <v>3.6</v>
      </c>
      <c r="JN161">
        <v>930.2</v>
      </c>
      <c r="JO161">
        <v>6</v>
      </c>
      <c r="JP161">
        <v>1809</v>
      </c>
      <c r="JQ161">
        <v>1</v>
      </c>
      <c r="JR161">
        <v>778</v>
      </c>
      <c r="JU161">
        <v>2.6666666666666665</v>
      </c>
      <c r="JV161">
        <v>1293.5</v>
      </c>
      <c r="JW161">
        <v>3.25</v>
      </c>
      <c r="JX161">
        <v>1034</v>
      </c>
      <c r="JY161">
        <v>2.875</v>
      </c>
      <c r="JZ161">
        <v>1102.8333333333333</v>
      </c>
      <c r="KA161">
        <v>5</v>
      </c>
      <c r="KB161">
        <v>1522</v>
      </c>
      <c r="KE161">
        <v>3.5</v>
      </c>
      <c r="KF161">
        <v>1001</v>
      </c>
      <c r="KG161">
        <v>4.4000000000000004</v>
      </c>
      <c r="KH161">
        <v>1313.6</v>
      </c>
      <c r="KI161">
        <v>3</v>
      </c>
      <c r="KJ161">
        <v>998</v>
      </c>
      <c r="KK161">
        <v>3.5</v>
      </c>
      <c r="KL161">
        <v>1211</v>
      </c>
      <c r="KO161">
        <v>3.3333333333333335</v>
      </c>
      <c r="KP161">
        <v>1140</v>
      </c>
      <c r="KQ161">
        <v>4</v>
      </c>
      <c r="KR161">
        <v>1248.5</v>
      </c>
      <c r="KS161">
        <v>4</v>
      </c>
      <c r="KT161">
        <v>1248.5</v>
      </c>
      <c r="KU161">
        <v>3.25</v>
      </c>
      <c r="KV161">
        <v>1161.0999999999999</v>
      </c>
      <c r="KW161">
        <v>2.088888888888889</v>
      </c>
      <c r="KX161">
        <v>1164.46</v>
      </c>
      <c r="KY161" s="15">
        <f>Tabla2[[#This Row],[ROS_NUM_COR_COD_ROS_TG_NEG]]-Tabla2[[#This Row],[PAS_NUM_COR_COD_ROS_TG_NEG]]</f>
        <v>-0.54999999999999982</v>
      </c>
      <c r="KZ161" s="15">
        <f>Tabla2[[#This Row],[ROS_DUR_COR_COD_ROS_TG_NEG]]-Tabla2[[#This Row],[PAS_DUR_COR_COD_ROS_TG_NEG]]</f>
        <v>341.46428571428567</v>
      </c>
      <c r="LA161" s="15">
        <f>Tabla2[[#This Row],[ROS_NUM_COR_COD_ROS_TG_NEU]]-Tabla2[[#This Row],[PAS_NUM_COR_COD_ROS_TG_NEU]]</f>
        <v>-0.39999999999999991</v>
      </c>
      <c r="LB161" s="15">
        <f>Tabla2[[#This Row],[ROS_DUR_COR_COD_ROS_TG_NEU]]-Tabla2[[#This Row],[PAS_DUR_COR_COD_ROS_TG_NEU]]</f>
        <v>-10.729166666666742</v>
      </c>
      <c r="LC161" s="15">
        <f>Tabla2[[#This Row],[ROS_NUM_COR_COD_ROS_TG_POS]]-Tabla2[[#This Row],[PAS_NUM_COR_COD_ROS_TG_POS]]</f>
        <v>-2.3315789473684214</v>
      </c>
      <c r="LD161" s="15">
        <f>Tabla2[[#This Row],[ROS_DUR_COR_COD_ROS_TG_POS]]-Tabla2[[#This Row],[PAS_DUR_COR_COD_ROS_TG_POS]]</f>
        <v>-529.93333333333328</v>
      </c>
      <c r="LE161" s="15">
        <f>Tabla2[[#This Row],[ROS_NUM_COR_COD_ROS_TG_TOT]]-Tabla2[[#This Row],[PAS_NUM_COR_COD_ROS_TG_TOT]]</f>
        <v>-1.1387319522912744</v>
      </c>
      <c r="LF161" s="15">
        <f>Tabla2[[#This Row],[ROS_DUR_COR_COD_ROS_TG_TOT]]-Tabla2[[#This Row],[PAS_DUR_COR_COD_ROS_TG_TOT]]</f>
        <v>-81.777777777777601</v>
      </c>
      <c r="LG161" s="15">
        <f>Tabla2[[#This Row],[ROS_NUM_COR_COD_ESC_TG_NEG]]-Tabla2[[#This Row],[PAS_NUM_COR_COD_ESC_TG_NEG]]</f>
        <v>0.6333333333333333</v>
      </c>
      <c r="LH161" s="15">
        <f>Tabla2[[#This Row],[ROS_DUR_COR_COD_ESC_TG_NEG]]-Tabla2[[#This Row],[PAS_DUR_COR_COD_ESC_TG_NEG]]</f>
        <v>217.09090909090901</v>
      </c>
      <c r="LI161" s="15">
        <f>Tabla2[[#This Row],[ROS_NUM_COR_COD_ESC_TG_NEU]]-Tabla2[[#This Row],[PAS_NUM_COR_COD_ESC_TG_NEU]]</f>
        <v>-0.25</v>
      </c>
      <c r="LJ161" s="15">
        <f>Tabla2[[#This Row],[ROS_NUM_COR_COD_ESC_TG_NEG]]-Tabla2[[#This Row],[PAS_NUM_COR_COD_ESC_TG_NEG]]</f>
        <v>0.6333333333333333</v>
      </c>
      <c r="LK161" s="15">
        <f>Tabla2[[#This Row],[ROS_NUM_COR_COD_ESC_TG_POS]]-Tabla2[[#This Row],[PAS_NUM_COR_COD_ESC_TG_POS]]</f>
        <v>0.72105263157894717</v>
      </c>
      <c r="LL161" s="15">
        <f>Tabla2[[#This Row],[ROS_DUR_COR_COD_ESC_TG_POS]]-Tabla2[[#This Row],[PAS_DUR_COR_COD_ESC_TG_POS]]</f>
        <v>394.25</v>
      </c>
      <c r="LM161" s="15">
        <f>Tabla2[[#This Row],[ROS_NUM_COR_COD_ESC_TG_TOT]]-Tabla2[[#This Row],[PAS_NUM_COR_COD_ESC_TG_TOT]]</f>
        <v>0.39610797237915873</v>
      </c>
      <c r="LN161" s="15">
        <f>Tabla2[[#This Row],[ROS_DUR_COR_COD_ESC_TG_TOT]]-Tabla2[[#This Row],[PAS_DUR_COR_COD_ESC_TG_TOT]]</f>
        <v>439.18092105263167</v>
      </c>
      <c r="LO161" s="15">
        <f>Tabla2[[#This Row],[PAS_NUM_COR_COD_ROS_TG_NEG]]-Tabla2[[#This Row],[ESC_NUM_COR_COD_ROS_TG_NEG]]</f>
        <v>-0.70000000000000018</v>
      </c>
      <c r="LP161" s="15">
        <f>Tabla2[[#This Row],[PAS_DUR_COR_COD_ROS_TG_NEG]]-Tabla2[[#This Row],[ESC_DUR_COR_COD_ROS_TG_NEG]]</f>
        <v>-433.71428571428567</v>
      </c>
      <c r="LQ161" s="15">
        <f>Tabla2[[#This Row],[PAS_NUM_COR_COD_ROS_TG_NEU]]-Tabla2[[#This Row],[ESC_NUM_COR_COD_ROS_TG_NEU]]</f>
        <v>0.14999999999999991</v>
      </c>
      <c r="LR161" s="15">
        <f>Tabla2[[#This Row],[PAS_DUR_COR_COD_ROS_TG_NEU]]-Tabla2[[#This Row],[ESC_DUR_COR_COD_ROS_TG_NEU]]</f>
        <v>-202.13750000000005</v>
      </c>
      <c r="LS161" s="15">
        <f>Tabla2[[#This Row],[PAS_NUM_COR_COD_ROS_TG_POS]]-Tabla2[[#This Row],[ESC_NUM_COR_COD_ROS_TG_POS]]</f>
        <v>0.29824561403508776</v>
      </c>
      <c r="LT161" s="15">
        <f>Tabla2[[#This Row],[PAS_DUR_COR_COD_ROS_TG_POS]]-Tabla2[[#This Row],[ESC_DUR_COR_COD_ROS_TG_POS]]</f>
        <v>-49.833333333333485</v>
      </c>
      <c r="LU161" s="15">
        <f>Tabla2[[#This Row],[PAS_NUM_COR_COD_ROS_TG_TOT]]-Tabla2[[#This Row],[ESC_NUM_COR_COD_ROS_TG_TOT]]</f>
        <v>-9.0612777053455051E-2</v>
      </c>
      <c r="LV161" s="15">
        <f>Tabla2[[#This Row],[PAS_DUR_COR_COD_ROS_TG_TOT]]-Tabla2[[#This Row],[ESC_DUR_COR_COD_ROS_TG_TOT]]</f>
        <v>-222.28888888888901</v>
      </c>
      <c r="LW161" s="15">
        <f>Tabla2[[#This Row],[PAS_NUM_COR_COD_ESC_TG_NEG]]-Tabla2[[#This Row],[ESC_NUM_COR_COD_ESC_TG_NEG]]</f>
        <v>0.70000000000000018</v>
      </c>
      <c r="LX161" s="15">
        <f>Tabla2[[#This Row],[PAS_DUR_COR_COD_ESC_TG_NEG]]-Tabla2[[#This Row],[ESC_DUR_COR_COD_ESC_TG_NEG]]</f>
        <v>560.10909090909104</v>
      </c>
      <c r="LY161" s="15">
        <f>Tabla2[[#This Row],[PAS_NUM_COR_COD_ESC_TG_NEU]]-Tabla2[[#This Row],[ESC_NUM_COR_COD_ESC_TG_NEU]]</f>
        <v>-0.69444444444444464</v>
      </c>
      <c r="LZ161" s="15">
        <f>Tabla2[[#This Row],[PAS_DUR_COR_COD_ESC_TG_NEU]]-Tabla2[[#This Row],[ESC_DUR_COR_COD_ESC_TG_NEU]]</f>
        <v>-460.1</v>
      </c>
      <c r="MA161" s="15">
        <f>Tabla2[[#This Row],[PAS_NUM_COR_COD_ESC_TG_POS]]-Tabla2[[#This Row],[ESC_NUM_COR_COD_ESC_TG_POS]]</f>
        <v>1.4678362573099415</v>
      </c>
      <c r="MB161" s="15">
        <f>Tabla2[[#This Row],[PAS_DUR_COR_COD_ESC_TG_POS]]-Tabla2[[#This Row],[ESC_DUR_COR_COD_ESC_TG_POS]]</f>
        <v>852.91666666666652</v>
      </c>
      <c r="MC161" s="15">
        <f>Tabla2[[#This Row],[PAS_NUM_COR_COD_ESC_TG_TOT]]-Tabla2[[#This Row],[ESC_NUM_COR_COD_ESC_TG_TOT]]</f>
        <v>0.48565840938722271</v>
      </c>
      <c r="MD161" s="15">
        <f>Tabla2[[#This Row],[PAS_DUR_COR_COD_ESC_TG_TOT]]-Tabla2[[#This Row],[ESC_DUR_COR_COD_ESC_TG_TOT]]</f>
        <v>293.80804953560357</v>
      </c>
      <c r="ME161" s="42">
        <f>Tabla25[[#This Row],[PAS_NUM_COR_COD_ROS_TG_NEG]]-Tabla25[[#This Row],[PAS_NUM_COR_COD_ESC_TG_NEG]]</f>
        <v>-0.15000000000000036</v>
      </c>
      <c r="MF161" s="42">
        <f>Tabla25[[#This Row],[PAS_NUM_COR_COD_ROS_TG_NEU]]-Tabla25[[#This Row],[PAS_NUM_COR_COD_ESC_TG_NEU]]</f>
        <v>0.39999999999999991</v>
      </c>
      <c r="MG161" s="42">
        <f>Tabla25[[#This Row],[PAS_NUM_COR_COD_ROS_TG_POS]]-Tabla25[[#This Row],[PAS_NUM_COR_COD_ESC_TG_POS]]</f>
        <v>1.0526315789473686</v>
      </c>
      <c r="MH161" s="42">
        <f>Tabla25[[#This Row],[PAS_NUM_COR_COD_ROS_TG_TOT]]-Tabla25[[#This Row],[PAS_NUM_COR_COD_ESC_TG_TOT]]</f>
        <v>0.42372881355932224</v>
      </c>
      <c r="MI161" s="42">
        <f>Tabla25[[#This Row],[PAS_DUR_COR_COD_ROS_TG_NEG]]-Tabla25[[#This Row],[PAS_DUR_COR_COD_ESC_TG_NEG]]</f>
        <v>-360.12337662337666</v>
      </c>
      <c r="MJ161" s="42">
        <f>Tabla25[[#This Row],[PAS_DUR_COR_COD_ROS_TG_NEU]]-Tabla25[[#This Row],[PAS_DUR_COR_COD_ESC_TG_NEU]]</f>
        <v>170.99583333333328</v>
      </c>
      <c r="MK161" s="42">
        <f>Tabla25[[#This Row],[PAS_DUR_COR_COD_ROS_TG_POS]]-Tabla25[[#This Row],[PAS_DUR_COR_COD_ESC_TG_POS]]</f>
        <v>125.25</v>
      </c>
      <c r="ML161" s="42">
        <f>Tabla25[[#This Row],[PAS_DUR_COR_COD_ROS_TG_TOT]]-Tabla25[[#This Row],[PAS_DUR_COR_COD_ESC_TG_TOT]]</f>
        <v>1.8128654970760181</v>
      </c>
      <c r="MM161" s="44">
        <f>Tabla25[[#This Row],[ESC_NUM_COR_COD_ROS_TG_NEG]]-Tabla25[[#This Row],[ESC_NUM_COR_COD_ESC_TG_NEG]]</f>
        <v>1.25</v>
      </c>
      <c r="MN161" s="44">
        <f>Tabla25[[#This Row],[ESC_NUM_COR_COD_ROS_TG_NEU]]-Tabla25[[#This Row],[ESC_NUM_COR_COD_ESC_TG_NEU]]</f>
        <v>-0.44444444444444464</v>
      </c>
      <c r="MO161" s="44">
        <f>Tabla25[[#This Row],[ESC_NUM_COR_COD_ROS_TG_POS]]-Tabla25[[#This Row],[ESC_NUM_COR_COD_ESC_TG_POS]]</f>
        <v>2.2222222222222223</v>
      </c>
      <c r="MP161" s="44">
        <f>Tabla25[[#This Row],[ESC_NUM_COR_COD_ROS_TG_TOT]]-Tabla25[[#This Row],[ESC_NUM_COR_COD_ESC_TG_TOT]]</f>
        <v>1</v>
      </c>
      <c r="MQ161" s="44">
        <f>Tabla25[[#This Row],[ESC_DUR_COR_COD_ROS_TG_NEG]]-Tabla25[[#This Row],[ESC_DUR_COR_COD_ESC_TG_NEG]]</f>
        <v>633.70000000000005</v>
      </c>
      <c r="MR161" s="44">
        <f>Tabla25[[#This Row],[ESC_DUR_COR_COD_ROS_TG_NEU]]-Tabla25[[#This Row],[ESC_DUR_COR_COD_ESC_TG_NEU]]</f>
        <v>-86.966666666666697</v>
      </c>
      <c r="MS161" s="44">
        <f>Tabla25[[#This Row],[ESC_DUR_COR_COD_ROS_TG_POS]]-Tabla25[[#This Row],[ESC_DUR_COR_COD_ESC_TG_POS]]</f>
        <v>1028</v>
      </c>
      <c r="MT161" s="44">
        <f>Tabla25[[#This Row],[ESC_DUR_COR_COD_ROS_TG_TOT]]-Tabla25[[#This Row],[ESC_DUR_COR_COD_ESC_TG_TOT]]</f>
        <v>517.9098039215686</v>
      </c>
      <c r="MU161" s="47">
        <f>Tabla25[[#This Row],[ROS_NUM_COR_COD_ROS_TG_NEG]]-Tabla25[[#This Row],[ROS_NUM_COR_COD_ESC_TG_NEG]]</f>
        <v>-1.3333333333333335</v>
      </c>
      <c r="MV161" s="47">
        <f>Tabla25[[#This Row],[ROS_NUM_COR_COD_ROS_TG_NEU]]-Tabla25[[#This Row],[ROS_NUM_COR_COD_ESC_TG_NEU]]</f>
        <v>0.25</v>
      </c>
      <c r="MW161" s="47">
        <f>Tabla25[[#This Row],[ROS_NUM_COR_COD_ROS_TG_POS]]-Tabla25[[#This Row],[ROS_NUM_COR_COD_ESC_TG_POS]]</f>
        <v>-1.9999999999999998</v>
      </c>
      <c r="MX161" s="47">
        <f>Tabla25[[#This Row],[ROS_NUM_COR_COD_ROS_TG_TOT]]-Tabla25[[#This Row],[ROS_NUM_COR_COD_ESC_TG_TOT]]</f>
        <v>-1.1111111111111109</v>
      </c>
      <c r="MY161" s="47">
        <f>Tabla25[[#This Row],[ROS_DUR_COR_COD_ROS_TG_NEG]]-Tabla25[[#This Row],[ROS_DUR_COR_COD_ESC_TG_NEG]]</f>
        <v>-235.75</v>
      </c>
      <c r="MZ161" s="47">
        <f>Tabla25[[#This Row],[ROS_DUR_COR_COD_ROS_TG_NEU]]-Tabla25[[#This Row],[ROS_DUR_COR_COD_ESC_TG_NEU]]</f>
        <v>-509.41666666666674</v>
      </c>
      <c r="NA161" s="47">
        <f>Tabla25[[#This Row],[ROS_DUR_COR_COD_ROS_TG_POS]]-Tabla25[[#This Row],[ROS_DUR_COR_COD_ESC_TG_POS]]</f>
        <v>-798.93333333333328</v>
      </c>
      <c r="NB161" s="47">
        <f>Tabla25[[#This Row],[ROS_DUR_COR_COD_ROS_TG_TOT]]-Tabla25[[#This Row],[ROS_DUR_COR_COD_ESC_TG_TOT]]</f>
        <v>-519.14583333333326</v>
      </c>
      <c r="NC161">
        <v>300.75</v>
      </c>
      <c r="ND161">
        <v>269</v>
      </c>
      <c r="NE161">
        <v>318.8</v>
      </c>
      <c r="NF161">
        <v>294.06666666666666</v>
      </c>
      <c r="NG161">
        <v>370.16666666666669</v>
      </c>
      <c r="NH161">
        <v>265</v>
      </c>
      <c r="NI161">
        <v>280.83333333333331</v>
      </c>
      <c r="NJ161">
        <v>310.375</v>
      </c>
      <c r="NK161">
        <v>319.25</v>
      </c>
      <c r="NL161">
        <v>311.8</v>
      </c>
      <c r="NM161">
        <v>318.33333333333331</v>
      </c>
      <c r="NN161">
        <v>316.39999999999998</v>
      </c>
      <c r="NO161">
        <v>218.8</v>
      </c>
      <c r="NP161">
        <v>262.16666666666669</v>
      </c>
      <c r="NQ161">
        <v>162.16666666666666</v>
      </c>
      <c r="NR161">
        <v>214.11764705882354</v>
      </c>
      <c r="NS161">
        <v>257.5</v>
      </c>
      <c r="NT161">
        <v>293.375</v>
      </c>
      <c r="NU161">
        <v>316.33333333333331</v>
      </c>
      <c r="NV161">
        <v>289.86666666666667</v>
      </c>
      <c r="NW161">
        <v>326</v>
      </c>
      <c r="NX161">
        <v>267.13333333333333</v>
      </c>
      <c r="NY161">
        <v>348.66666666666669</v>
      </c>
      <c r="NZ161">
        <v>309.92105263157896</v>
      </c>
      <c r="OA161" s="15">
        <f>Tabla2[[#This Row],[ROS_1DU_COR_COD_ROS_TG_NEG]]-Tabla2[[#This Row],[PAS_1DU_COR_COD_ROS_TG_NEG]]</f>
        <v>43.25</v>
      </c>
      <c r="OB161" s="15">
        <f>Tabla2[[#This Row],[ROS_1DU_COR_COD_ROS_TG_NEU]]-Tabla2[[#This Row],[PAS_1DU_COR_COD_ROS_TG_NEU]]</f>
        <v>-24.375</v>
      </c>
      <c r="OC161" s="15">
        <f>Tabla2[[#This Row],[ROS_1DU_COR_COD_ROS_TG_POS]]-Tabla2[[#This Row],[PAS_1DU_COR_COD_ROS_TG_POS]]</f>
        <v>2.466666666666697</v>
      </c>
      <c r="OD161" s="15">
        <f>Tabla2[[#This Row],[ROS_1DU_COR_COD_ROS_TG_TOT]]-Tabla2[[#This Row],[PAS_1DU_COR_COD_ROS_TG_TOT]]</f>
        <v>4.1999999999999886</v>
      </c>
      <c r="OE161" s="15">
        <f>Tabla2[[#This Row],[ROS_1DU_COR_COD_ESC_TG_NEG]]-Tabla2[[#This Row],[PAS_1DU_COR_COD_ESC_TG_NEG]]</f>
        <v>44.166666666666686</v>
      </c>
      <c r="OF161" s="15">
        <f>Tabla2[[#This Row],[ROS_1DU_COR_COD_ESC_TG_NEU]]-Tabla2[[#This Row],[PAS_1DU_COR_COD_ESC_TG_NEU]]</f>
        <v>-2.1333333333333258</v>
      </c>
      <c r="OG161" s="15">
        <f>Tabla2[[#This Row],[ROS_1DU_COR_COD_ESC_TG_POS]]-Tabla2[[#This Row],[PAS_1DU_COR_COD_ESC_TG_POS]]</f>
        <v>-67.833333333333371</v>
      </c>
      <c r="OH161" s="15">
        <f>Tabla2[[#This Row],[ROS_1DU_COR_COD_ESC_TG_TOT]]-Tabla2[[#This Row],[PAS_1DU_COR_COD_ESC_TG_TOT]]</f>
        <v>0.45394736842104066</v>
      </c>
      <c r="OI161" s="15">
        <f>Tabla2[[#This Row],[PAS_1DU_COR_COD_ROS_TG_NEG]]-Tabla2[[#This Row],[ESC_1DU_COR_COD_ROS_TG_NEG]]</f>
        <v>-61.75</v>
      </c>
      <c r="OJ161" s="15">
        <f>Tabla2[[#This Row],[PAS_1DU_COR_COD_ROS_TG_NEU]]-Tabla2[[#This Row],[ESC_1DU_COR_COD_ROS_TG_NEU]]</f>
        <v>-18.425000000000011</v>
      </c>
      <c r="OK161" s="15">
        <f>Tabla2[[#This Row],[PAS_1DU_COR_COD_ROS_TG_POS]]-Tabla2[[#This Row],[ESC_1DU_COR_COD_ROS_TG_POS]]</f>
        <v>-2</v>
      </c>
      <c r="OL161" s="15">
        <f>Tabla2[[#This Row],[PAS_1DU_COR_COD_ROS_TG_TOT]]-Tabla2[[#This Row],[ESC_1DU_COR_COD_ROS_TG_TOT]]</f>
        <v>-26.533333333333303</v>
      </c>
      <c r="OM161" s="15">
        <f>Tabla2[[#This Row],[PAS_1DU_COR_COD_ESC_TG_NEG]]-Tabla2[[#This Row],[ESC_1DU_COR_COD_ESC_TG_NEG]]</f>
        <v>107.19999999999999</v>
      </c>
      <c r="ON161" s="15">
        <f>Tabla2[[#This Row],[PAS_1DU_COR_COD_ESC_TG_NEU]]-Tabla2[[#This Row],[ESC_1DU_COR_COD_ESC_TG_NEU]]</f>
        <v>4.9666666666666401</v>
      </c>
      <c r="OO161" s="15">
        <f>Tabla2[[#This Row],[PAS_1DU_COR_COD_ESC_TG_POS]]-Tabla2[[#This Row],[ESC_1DU_COR_COD_ESC_TG_POS]]</f>
        <v>186.50000000000003</v>
      </c>
      <c r="OP161" s="15">
        <f>Tabla2[[#This Row],[PAS_1DU_COR_COD_ESC_TG_TOT]]-Tabla2[[#This Row],[ESC_1DU_COR_COD_ESC_TG_TOT]]</f>
        <v>95.803405572755423</v>
      </c>
      <c r="OQ161" s="61">
        <v>-69.416666666666686</v>
      </c>
      <c r="OR161" s="62">
        <v>4</v>
      </c>
      <c r="OS161" s="62">
        <v>37.966666666666697</v>
      </c>
      <c r="OT161" s="62">
        <v>-16.308333333333337</v>
      </c>
      <c r="OU161" s="62">
        <v>100.44999999999999</v>
      </c>
      <c r="OV161" s="62">
        <v>49.633333333333326</v>
      </c>
      <c r="OW161" s="62">
        <v>156.16666666666666</v>
      </c>
      <c r="OX161" s="62">
        <v>102.28235294117644</v>
      </c>
      <c r="OY161" s="62">
        <v>-68.5</v>
      </c>
      <c r="OZ161" s="62">
        <v>26.241666666666674</v>
      </c>
      <c r="PA161" s="62">
        <v>-32.333333333333371</v>
      </c>
      <c r="PB161" s="62">
        <v>-20.054385964912285</v>
      </c>
    </row>
    <row r="162" spans="1:418" x14ac:dyDescent="0.3">
      <c r="A162" s="2" t="s">
        <v>160</v>
      </c>
      <c r="B162" s="2">
        <v>50</v>
      </c>
      <c r="C162" s="2">
        <v>1</v>
      </c>
      <c r="D162" s="2">
        <v>56</v>
      </c>
      <c r="E162">
        <v>2.95</v>
      </c>
      <c r="F162">
        <v>619.05555555555554</v>
      </c>
      <c r="G162">
        <v>3.7</v>
      </c>
      <c r="H162">
        <v>733.47368421052636</v>
      </c>
      <c r="I162">
        <v>3.15</v>
      </c>
      <c r="J162">
        <v>696.70588235294122</v>
      </c>
      <c r="K162">
        <v>3.2666666666666666</v>
      </c>
      <c r="L162">
        <v>683.75925925925924</v>
      </c>
      <c r="M162">
        <v>2.85</v>
      </c>
      <c r="N162">
        <v>538</v>
      </c>
      <c r="O162">
        <v>2.9</v>
      </c>
      <c r="P162">
        <v>596.10526315789468</v>
      </c>
      <c r="Q162">
        <v>2.5499999999999998</v>
      </c>
      <c r="R162">
        <v>618.9375</v>
      </c>
      <c r="S162">
        <v>2.7666666666666666</v>
      </c>
      <c r="T162">
        <v>581.61818181818182</v>
      </c>
      <c r="U162">
        <v>3.0166666666666666</v>
      </c>
      <c r="V162">
        <v>632.22018348623851</v>
      </c>
      <c r="W162">
        <v>1.1000000000000001</v>
      </c>
      <c r="X162">
        <v>299</v>
      </c>
      <c r="Y162">
        <v>1</v>
      </c>
      <c r="Z162">
        <v>311.5</v>
      </c>
      <c r="AA162">
        <v>0.95</v>
      </c>
      <c r="AB162">
        <v>285</v>
      </c>
      <c r="AC162">
        <v>1.0166666666666666</v>
      </c>
      <c r="AD162">
        <v>298.82499999999999</v>
      </c>
      <c r="AE162">
        <v>1.0166666666666666</v>
      </c>
      <c r="AF162">
        <v>298.82499999999999</v>
      </c>
      <c r="AG162">
        <v>2.35</v>
      </c>
      <c r="AH162">
        <v>542.71812080536915</v>
      </c>
      <c r="BM162">
        <v>2.35</v>
      </c>
      <c r="BN162">
        <v>542.71812080536915</v>
      </c>
      <c r="BO162">
        <v>1.6</v>
      </c>
      <c r="BP162">
        <v>594.33333333333337</v>
      </c>
      <c r="BQ162">
        <v>0.7142857142857143</v>
      </c>
      <c r="BR162">
        <v>623</v>
      </c>
      <c r="BS162">
        <v>2</v>
      </c>
      <c r="BT162">
        <v>555.57142857142856</v>
      </c>
      <c r="BU162">
        <v>1.5185185185185186</v>
      </c>
      <c r="BV162">
        <v>580.06666666666672</v>
      </c>
      <c r="BW162">
        <v>1.9</v>
      </c>
      <c r="BX162">
        <v>644</v>
      </c>
      <c r="BY162">
        <v>1.1000000000000001</v>
      </c>
      <c r="BZ162">
        <v>444.4</v>
      </c>
      <c r="CA162">
        <v>1.625</v>
      </c>
      <c r="CB162">
        <v>748</v>
      </c>
      <c r="CC162">
        <v>1.5357142857142858</v>
      </c>
      <c r="CD162">
        <v>602.42857142857144</v>
      </c>
      <c r="CE162">
        <v>1.5272727272727273</v>
      </c>
      <c r="CF162">
        <v>590.86206896551721</v>
      </c>
      <c r="CG162">
        <v>1.4</v>
      </c>
      <c r="CH162">
        <v>473.8</v>
      </c>
      <c r="CI162">
        <v>1.2857142857142858</v>
      </c>
      <c r="CJ162">
        <v>806</v>
      </c>
      <c r="CK162">
        <v>2.7</v>
      </c>
      <c r="CL162">
        <v>695.16666666666663</v>
      </c>
      <c r="CM162">
        <v>1.8518518518518519</v>
      </c>
      <c r="CN162">
        <v>639.85714285714289</v>
      </c>
      <c r="CO162">
        <v>2</v>
      </c>
      <c r="CP162">
        <v>660.83333333333337</v>
      </c>
      <c r="CQ162">
        <v>1.6</v>
      </c>
      <c r="CR162">
        <v>618.20000000000005</v>
      </c>
      <c r="CS162">
        <v>0.875</v>
      </c>
      <c r="CT162">
        <v>449.33333333333331</v>
      </c>
      <c r="CU162">
        <v>1.5357142857142858</v>
      </c>
      <c r="CV162">
        <v>600.28571428571433</v>
      </c>
      <c r="CW162">
        <v>1.6909090909090909</v>
      </c>
      <c r="CX162">
        <v>620.07142857142856</v>
      </c>
      <c r="CY162">
        <v>1.6090909090909091</v>
      </c>
      <c r="CZ162">
        <v>605.21052631578948</v>
      </c>
      <c r="DA162">
        <v>0.4</v>
      </c>
      <c r="DB162">
        <v>162.66666666666666</v>
      </c>
      <c r="DC162">
        <v>0.42857142857142855</v>
      </c>
      <c r="DD162">
        <v>419</v>
      </c>
      <c r="DE162">
        <v>1.3</v>
      </c>
      <c r="DF162">
        <v>326.42857142857144</v>
      </c>
      <c r="DG162">
        <v>0.7407407407407407</v>
      </c>
      <c r="DH162">
        <v>300.91666666666669</v>
      </c>
      <c r="DI162">
        <v>0.8</v>
      </c>
      <c r="DJ162">
        <v>305.75</v>
      </c>
      <c r="DK162">
        <v>0.6</v>
      </c>
      <c r="DL162">
        <v>303</v>
      </c>
      <c r="DM162">
        <v>1</v>
      </c>
      <c r="DN162">
        <v>343.25</v>
      </c>
      <c r="DO162">
        <v>0.7857142857142857</v>
      </c>
      <c r="DP162">
        <v>318.63636363636363</v>
      </c>
      <c r="DQ162">
        <v>0.76363636363636367</v>
      </c>
      <c r="DR162">
        <v>309.39130434782606</v>
      </c>
      <c r="DS162">
        <v>0.76363636363636367</v>
      </c>
      <c r="DT162">
        <v>309.39130434782606</v>
      </c>
      <c r="DU162">
        <v>1.3272727272727274</v>
      </c>
      <c r="DV162">
        <v>520.16250000000002</v>
      </c>
      <c r="DY162">
        <v>5.333333333333333</v>
      </c>
      <c r="DZ162">
        <v>1096.3333333333333</v>
      </c>
      <c r="EC162">
        <v>5.333333333333333</v>
      </c>
      <c r="ED162">
        <v>1096.3333333333333</v>
      </c>
      <c r="EI162">
        <v>1</v>
      </c>
      <c r="EJ162">
        <v>256.5</v>
      </c>
      <c r="EK162">
        <v>1</v>
      </c>
      <c r="EL162">
        <v>256.5</v>
      </c>
      <c r="EM162">
        <v>3.6</v>
      </c>
      <c r="EN162">
        <v>760.4</v>
      </c>
      <c r="EQ162">
        <v>1.6666666666666667</v>
      </c>
      <c r="ER162">
        <v>376.5</v>
      </c>
      <c r="EU162">
        <v>1.6666666666666667</v>
      </c>
      <c r="EV162">
        <v>376.5</v>
      </c>
      <c r="FA162">
        <v>3.5</v>
      </c>
      <c r="FB162">
        <v>601</v>
      </c>
      <c r="FC162">
        <v>3.5</v>
      </c>
      <c r="FD162">
        <v>601</v>
      </c>
      <c r="FE162">
        <v>2.4</v>
      </c>
      <c r="FF162">
        <v>488.75</v>
      </c>
      <c r="FG162">
        <v>3</v>
      </c>
      <c r="FH162">
        <v>639.66666666666663</v>
      </c>
      <c r="FK162">
        <v>1.6666666666666667</v>
      </c>
      <c r="FL162">
        <v>399</v>
      </c>
      <c r="FO162">
        <v>1.6666666666666667</v>
      </c>
      <c r="FP162">
        <v>399</v>
      </c>
      <c r="FU162">
        <v>3.5</v>
      </c>
      <c r="FV162">
        <v>1081</v>
      </c>
      <c r="FW162">
        <v>3.5</v>
      </c>
      <c r="FX162">
        <v>1081</v>
      </c>
      <c r="FY162">
        <v>2.4</v>
      </c>
      <c r="FZ162">
        <v>626.33333333333337</v>
      </c>
      <c r="GA162">
        <v>2.4</v>
      </c>
      <c r="GB162">
        <v>626.33333333333337</v>
      </c>
      <c r="GC162">
        <v>2.8</v>
      </c>
      <c r="GD162">
        <v>636.33333333333337</v>
      </c>
      <c r="GE162">
        <v>1.45</v>
      </c>
      <c r="GF162">
        <v>535.31521739130437</v>
      </c>
      <c r="GG162">
        <v>3.5555555555555554</v>
      </c>
      <c r="GH162">
        <v>961.71428571428567</v>
      </c>
      <c r="GI162">
        <v>3.4</v>
      </c>
      <c r="GJ162">
        <v>799.22222222222217</v>
      </c>
      <c r="GK162">
        <v>3.6666666666666665</v>
      </c>
      <c r="GL162">
        <v>843.2</v>
      </c>
      <c r="GM162">
        <v>3.52</v>
      </c>
      <c r="GN162">
        <v>863.85714285714289</v>
      </c>
      <c r="GO162">
        <v>4</v>
      </c>
      <c r="GP162">
        <v>1022.3333333333334</v>
      </c>
      <c r="GQ162">
        <v>4.5999999999999996</v>
      </c>
      <c r="GR162">
        <v>1124</v>
      </c>
      <c r="GS162">
        <v>4.0999999999999996</v>
      </c>
      <c r="GT162">
        <v>909.7</v>
      </c>
      <c r="GU162">
        <v>4.2592592592592595</v>
      </c>
      <c r="GV162">
        <v>1009.2916666666666</v>
      </c>
      <c r="GW162">
        <v>3.9038461538461537</v>
      </c>
      <c r="GX162">
        <v>941.42222222222222</v>
      </c>
      <c r="GY162">
        <v>5.333333333333333</v>
      </c>
      <c r="GZ162">
        <v>1240.4444444444443</v>
      </c>
      <c r="HA162">
        <v>5.6</v>
      </c>
      <c r="HB162">
        <v>1358.8888888888889</v>
      </c>
      <c r="HC162">
        <v>5.333333333333333</v>
      </c>
      <c r="HD162">
        <v>1171.5</v>
      </c>
      <c r="HE162">
        <v>5.44</v>
      </c>
      <c r="HF162">
        <v>1267.625</v>
      </c>
      <c r="HG162">
        <v>4.4285714285714288</v>
      </c>
      <c r="HH162">
        <v>1401.4</v>
      </c>
      <c r="HI162">
        <v>4.3</v>
      </c>
      <c r="HJ162">
        <v>1010.2222222222222</v>
      </c>
      <c r="HK162">
        <v>4.4000000000000004</v>
      </c>
      <c r="HL162">
        <v>988.44444444444446</v>
      </c>
      <c r="HM162">
        <v>4.3703703703703702</v>
      </c>
      <c r="HN162">
        <v>1086.7391304347825</v>
      </c>
      <c r="HO162">
        <v>4.884615384615385</v>
      </c>
      <c r="HP162">
        <v>1179.1063829787233</v>
      </c>
      <c r="HQ162">
        <v>4.3942307692307692</v>
      </c>
      <c r="HR162">
        <v>1062.8478260869565</v>
      </c>
      <c r="HS162">
        <v>3</v>
      </c>
      <c r="HT162">
        <v>693.22222222222217</v>
      </c>
      <c r="HU162">
        <v>3.1</v>
      </c>
      <c r="HV162">
        <v>634.29999999999995</v>
      </c>
      <c r="HW162">
        <v>3.3333333333333335</v>
      </c>
      <c r="HX162">
        <v>754.66666666666663</v>
      </c>
      <c r="HY162">
        <v>3.12</v>
      </c>
      <c r="HZ162">
        <v>684.4</v>
      </c>
      <c r="IA162">
        <v>3.5714285714285716</v>
      </c>
      <c r="IB162">
        <v>793.83333333333337</v>
      </c>
      <c r="IC162">
        <v>2.6</v>
      </c>
      <c r="ID162">
        <v>586.1</v>
      </c>
      <c r="IE162">
        <v>3.4</v>
      </c>
      <c r="IF162">
        <v>739.4</v>
      </c>
      <c r="IG162">
        <v>3.1481481481481484</v>
      </c>
      <c r="IH162">
        <v>693</v>
      </c>
      <c r="II162">
        <v>3.1346153846153846</v>
      </c>
      <c r="IJ162">
        <v>688.78431372549016</v>
      </c>
      <c r="IK162">
        <v>3.1346153846153846</v>
      </c>
      <c r="IL162">
        <v>688.78431372549016</v>
      </c>
      <c r="IM162">
        <v>3.9743589743589745</v>
      </c>
      <c r="IN162">
        <v>929.44055944055947</v>
      </c>
      <c r="IO162">
        <v>7</v>
      </c>
      <c r="IP162">
        <v>1333</v>
      </c>
      <c r="IS162">
        <v>3.25</v>
      </c>
      <c r="IT162">
        <v>1554.5</v>
      </c>
      <c r="IU162">
        <v>4</v>
      </c>
      <c r="IV162">
        <v>1480.6666666666667</v>
      </c>
      <c r="IW162">
        <v>1.3333333333333333</v>
      </c>
      <c r="IX162">
        <v>248</v>
      </c>
      <c r="JC162">
        <v>1.3333333333333333</v>
      </c>
      <c r="JD162">
        <v>248</v>
      </c>
      <c r="JE162">
        <v>3</v>
      </c>
      <c r="JF162">
        <v>987.6</v>
      </c>
      <c r="JG162">
        <v>4</v>
      </c>
      <c r="JH162">
        <v>754</v>
      </c>
      <c r="JK162">
        <v>5.25</v>
      </c>
      <c r="JL162">
        <v>1570</v>
      </c>
      <c r="JM162">
        <v>5</v>
      </c>
      <c r="JN162">
        <v>1366</v>
      </c>
      <c r="JO162">
        <v>7.333333333333333</v>
      </c>
      <c r="JP162">
        <v>1756</v>
      </c>
      <c r="JU162">
        <v>7.333333333333333</v>
      </c>
      <c r="JV162">
        <v>1756</v>
      </c>
      <c r="JW162">
        <v>5.875</v>
      </c>
      <c r="JX162">
        <v>1533.1428571428571</v>
      </c>
      <c r="JY162">
        <v>4.4375</v>
      </c>
      <c r="JZ162">
        <v>1305.8333333333333</v>
      </c>
      <c r="KA162">
        <v>9</v>
      </c>
      <c r="KB162">
        <v>1967</v>
      </c>
      <c r="KE162">
        <v>5.25</v>
      </c>
      <c r="KF162">
        <v>1228.5</v>
      </c>
      <c r="KG162">
        <v>6</v>
      </c>
      <c r="KH162">
        <v>1376.2</v>
      </c>
      <c r="KI162">
        <v>6</v>
      </c>
      <c r="KJ162">
        <v>1343.6666666666667</v>
      </c>
      <c r="KO162">
        <v>6</v>
      </c>
      <c r="KP162">
        <v>1343.6666666666667</v>
      </c>
      <c r="KQ162">
        <v>6</v>
      </c>
      <c r="KR162">
        <v>1364</v>
      </c>
      <c r="KS162">
        <v>6</v>
      </c>
      <c r="KT162">
        <v>1364</v>
      </c>
      <c r="KU162">
        <v>4.958333333333333</v>
      </c>
      <c r="KV162">
        <v>1329.1</v>
      </c>
      <c r="KW162">
        <v>4.1055555555555552</v>
      </c>
      <c r="KX162">
        <v>978.47852760736191</v>
      </c>
      <c r="KY162" s="15">
        <f>Tabla2[[#This Row],[ROS_NUM_COR_COD_ROS_TG_NEG]]-Tabla2[[#This Row],[PAS_NUM_COR_COD_ROS_TG_NEG]]</f>
        <v>1.5785714285714287</v>
      </c>
      <c r="KZ162" s="15">
        <f>Tabla2[[#This Row],[ROS_DUR_COR_COD_ROS_TG_NEG]]-Tabla2[[#This Row],[PAS_DUR_COR_COD_ROS_TG_NEG]]</f>
        <v>863.40000000000009</v>
      </c>
      <c r="LA162" s="15">
        <f>Tabla2[[#This Row],[ROS_NUM_COR_COD_ROS_TG_NEU]]-Tabla2[[#This Row],[PAS_NUM_COR_COD_ROS_TG_NEU]]</f>
        <v>1.4</v>
      </c>
      <c r="LB162" s="15">
        <f>Tabla2[[#This Row],[ROS_DUR_COR_COD_ROS_TG_NEU]]-Tabla2[[#This Row],[PAS_DUR_COR_COD_ROS_TG_NEU]]</f>
        <v>414.11695906432749</v>
      </c>
      <c r="LC162" s="15">
        <f>Tabla2[[#This Row],[ROS_NUM_COR_COD_ROS_TG_POS]]-Tabla2[[#This Row],[PAS_NUM_COR_COD_ROS_TG_POS]]</f>
        <v>1.8500000000000005</v>
      </c>
      <c r="LD162" s="15">
        <f>Tabla2[[#This Row],[ROS_DUR_COR_COD_ROS_TG_POS]]-Tabla2[[#This Row],[PAS_DUR_COR_COD_ROS_TG_POS]]</f>
        <v>369.50694444444446</v>
      </c>
      <c r="LE162" s="15">
        <f>Tabla2[[#This Row],[ROS_NUM_COR_COD_ROS_TG_TOT]]-Tabla2[[#This Row],[PAS_NUM_COR_COD_ROS_TG_TOT]]</f>
        <v>1.6037037037037036</v>
      </c>
      <c r="LF162" s="15">
        <f>Tabla2[[#This Row],[ROS_DUR_COR_COD_ROS_TG_TOT]]-Tabla2[[#This Row],[PAS_DUR_COR_COD_ROS_TG_TOT]]</f>
        <v>505.12094861660069</v>
      </c>
      <c r="LG162" s="15">
        <f>Tabla2[[#This Row],[ROS_NUM_COR_COD_ESC_TG_NEG]]-Tabla2[[#This Row],[PAS_NUM_COR_COD_ESC_TG_NEG]]</f>
        <v>1.0499999999999998</v>
      </c>
      <c r="LH162" s="15">
        <f>Tabla2[[#This Row],[ROS_DUR_COR_COD_ESC_TG_NEG]]-Tabla2[[#This Row],[PAS_DUR_COR_COD_ESC_TG_NEG]]</f>
        <v>403.27777777777783</v>
      </c>
      <c r="LI162" s="15">
        <f>Tabla2[[#This Row],[ROS_NUM_COR_COD_ESC_TG_NEU]]-Tabla2[[#This Row],[PAS_NUM_COR_COD_ESC_TG_NEU]]</f>
        <v>0.89999999999999947</v>
      </c>
      <c r="LJ162" s="15">
        <f>Tabla2[[#This Row],[ROS_NUM_COR_COD_ESC_TG_NEG]]-Tabla2[[#This Row],[PAS_NUM_COR_COD_ESC_TG_NEG]]</f>
        <v>1.0499999999999998</v>
      </c>
      <c r="LK162" s="15">
        <f>Tabla2[[#This Row],[ROS_NUM_COR_COD_ESC_TG_POS]]-Tabla2[[#This Row],[PAS_NUM_COR_COD_ESC_TG_POS]]</f>
        <v>0.94999999999999973</v>
      </c>
      <c r="LL162" s="15">
        <f>Tabla2[[#This Row],[ROS_DUR_COR_COD_ESC_TG_POS]]-Tabla2[[#This Row],[PAS_DUR_COR_COD_ESC_TG_POS]]</f>
        <v>212.99411764705883</v>
      </c>
      <c r="LM162" s="15">
        <f>Tabla2[[#This Row],[ROS_NUM_COR_COD_ESC_TG_TOT]]-Tabla2[[#This Row],[PAS_NUM_COR_COD_ESC_TG_TOT]]</f>
        <v>0.99259259259259291</v>
      </c>
      <c r="LN162" s="15">
        <f>Tabla2[[#This Row],[ROS_DUR_COR_COD_ESC_TG_TOT]]-Tabla2[[#This Row],[PAS_DUR_COR_COD_ESC_TG_TOT]]</f>
        <v>325.53240740740739</v>
      </c>
      <c r="LO162" s="15">
        <f>Tabla2[[#This Row],[PAS_NUM_COR_COD_ROS_TG_NEG]]-Tabla2[[#This Row],[ESC_NUM_COR_COD_ROS_TG_NEG]]</f>
        <v>0.85000000000000009</v>
      </c>
      <c r="LP162" s="15">
        <f>Tabla2[[#This Row],[PAS_DUR_COR_COD_ROS_TG_NEG]]-Tabla2[[#This Row],[ESC_DUR_COR_COD_ROS_TG_NEG]]</f>
        <v>-122.83333333333337</v>
      </c>
      <c r="LQ162" s="15">
        <f>Tabla2[[#This Row],[PAS_NUM_COR_COD_ROS_TG_NEU]]-Tabla2[[#This Row],[ESC_NUM_COR_COD_ROS_TG_NEU]]</f>
        <v>1.2999999999999998</v>
      </c>
      <c r="LR162" s="15">
        <f>Tabla2[[#This Row],[PAS_DUR_COR_COD_ROS_TG_NEU]]-Tabla2[[#This Row],[ESC_DUR_COR_COD_ROS_TG_NEU]]</f>
        <v>-22.094736842105362</v>
      </c>
      <c r="LS162" s="15">
        <f>Tabla2[[#This Row],[PAS_NUM_COR_COD_ROS_TG_POS]]-Tabla2[[#This Row],[ESC_NUM_COR_COD_ROS_TG_POS]]</f>
        <v>1.6749999999999998</v>
      </c>
      <c r="LT162" s="15">
        <f>Tabla2[[#This Row],[PAS_DUR_COR_COD_ROS_TG_POS]]-Tabla2[[#This Row],[ESC_DUR_COR_COD_ROS_TG_POS]]</f>
        <v>169.60416666666669</v>
      </c>
      <c r="LU162" s="15">
        <f>Tabla2[[#This Row],[PAS_NUM_COR_COD_ROS_TG_TOT]]-Tabla2[[#This Row],[ESC_NUM_COR_COD_ROS_TG_TOT]]</f>
        <v>1.2309523809523808</v>
      </c>
      <c r="LV162" s="15">
        <f>Tabla2[[#This Row],[PAS_DUR_COR_COD_ROS_TG_TOT]]-Tabla2[[#This Row],[ESC_DUR_COR_COD_ROS_TG_TOT]]</f>
        <v>-18.66753246753251</v>
      </c>
      <c r="LW162" s="15">
        <f>Tabla2[[#This Row],[PAS_NUM_COR_COD_ESC_TG_NEG]]-Tabla2[[#This Row],[ESC_NUM_COR_COD_ESC_TG_NEG]]</f>
        <v>1.0500000000000003</v>
      </c>
      <c r="LX162" s="15">
        <f>Tabla2[[#This Row],[PAS_DUR_COR_COD_ESC_TG_NEG]]-Tabla2[[#This Row],[ESC_DUR_COR_COD_ESC_TG_NEG]]</f>
        <v>-24.944444444444457</v>
      </c>
      <c r="LY162" s="15">
        <f>Tabla2[[#This Row],[PAS_NUM_COR_COD_ESC_TG_NEU]]-Tabla2[[#This Row],[ESC_NUM_COR_COD_ESC_TG_NEU]]</f>
        <v>2.6</v>
      </c>
      <c r="LZ162" s="15">
        <f>Tabla2[[#This Row],[PAS_DUR_COR_COD_ESC_TG_NEU]]-Tabla2[[#This Row],[ESC_DUR_COR_COD_ESC_TG_NEU]]</f>
        <v>289.07368421052638</v>
      </c>
      <c r="MA162" s="15">
        <f>Tabla2[[#This Row],[PAS_NUM_COR_COD_ESC_TG_POS]]-Tabla2[[#This Row],[ESC_NUM_COR_COD_ESC_TG_POS]]</f>
        <v>1.5249999999999999</v>
      </c>
      <c r="MB162" s="15">
        <f>Tabla2[[#This Row],[PAS_DUR_COR_COD_ESC_TG_POS]]-Tabla2[[#This Row],[ESC_DUR_COR_COD_ESC_TG_POS]]</f>
        <v>-51.294117647058783</v>
      </c>
      <c r="MC162" s="15">
        <f>Tabla2[[#This Row],[PAS_NUM_COR_COD_ESC_TG_TOT]]-Tabla2[[#This Row],[ESC_NUM_COR_COD_ESC_TG_TOT]]</f>
        <v>1.7309523809523808</v>
      </c>
      <c r="MD162" s="15">
        <f>Tabla2[[#This Row],[PAS_DUR_COR_COD_ESC_TG_TOT]]-Tabla2[[#This Row],[ESC_DUR_COR_COD_ESC_TG_TOT]]</f>
        <v>81.330687830687793</v>
      </c>
      <c r="ME162" s="42">
        <f>Tabla25[[#This Row],[PAS_NUM_COR_COD_ROS_TG_NEG]]-Tabla25[[#This Row],[PAS_NUM_COR_COD_ESC_TG_NEG]]</f>
        <v>-0.10000000000000009</v>
      </c>
      <c r="MF162" s="42">
        <f>Tabla25[[#This Row],[PAS_NUM_COR_COD_ROS_TG_NEU]]-Tabla25[[#This Row],[PAS_NUM_COR_COD_ESC_TG_NEU]]</f>
        <v>-0.80000000000000027</v>
      </c>
      <c r="MG162" s="42">
        <f>Tabla25[[#This Row],[PAS_NUM_COR_COD_ROS_TG_POS]]-Tabla25[[#This Row],[PAS_NUM_COR_COD_ESC_TG_POS]]</f>
        <v>-0.60000000000000009</v>
      </c>
      <c r="MH162" s="42">
        <f>Tabla25[[#This Row],[PAS_NUM_COR_COD_ROS_TG_TOT]]-Tabla25[[#This Row],[PAS_NUM_COR_COD_ESC_TG_TOT]]</f>
        <v>-0.5</v>
      </c>
      <c r="MI162" s="42">
        <f>Tabla25[[#This Row],[PAS_DUR_COR_COD_ROS_TG_NEG]]-Tabla25[[#This Row],[PAS_DUR_COR_COD_ESC_TG_NEG]]</f>
        <v>-81.055555555555543</v>
      </c>
      <c r="MJ162" s="42">
        <f>Tabla25[[#This Row],[PAS_DUR_COR_COD_ROS_TG_NEU]]-Tabla25[[#This Row],[PAS_DUR_COR_COD_ESC_TG_NEU]]</f>
        <v>-137.36842105263167</v>
      </c>
      <c r="MK162" s="42">
        <f>Tabla25[[#This Row],[PAS_DUR_COR_COD_ROS_TG_POS]]-Tabla25[[#This Row],[PAS_DUR_COR_COD_ESC_TG_POS]]</f>
        <v>-77.768382352941217</v>
      </c>
      <c r="ML162" s="42">
        <f>Tabla25[[#This Row],[PAS_DUR_COR_COD_ROS_TG_TOT]]-Tabla25[[#This Row],[PAS_DUR_COR_COD_ESC_TG_TOT]]</f>
        <v>-102.14107744107741</v>
      </c>
      <c r="MM162" s="44">
        <f>Tabla25[[#This Row],[ESC_NUM_COR_COD_ROS_TG_NEG]]-Tabla25[[#This Row],[ESC_NUM_COR_COD_ESC_TG_NEG]]</f>
        <v>0.10000000000000009</v>
      </c>
      <c r="MN162" s="44">
        <f>Tabla25[[#This Row],[ESC_NUM_COR_COD_ROS_TG_NEU]]-Tabla25[[#This Row],[ESC_NUM_COR_COD_ESC_TG_NEU]]</f>
        <v>0.5</v>
      </c>
      <c r="MO162" s="44">
        <f>Tabla25[[#This Row],[ESC_NUM_COR_COD_ROS_TG_POS]]-Tabla25[[#This Row],[ESC_NUM_COR_COD_ESC_TG_POS]]</f>
        <v>-0.75</v>
      </c>
      <c r="MP162" s="44">
        <f>Tabla25[[#This Row],[ESC_NUM_COR_COD_ROS_TG_TOT]]-Tabla25[[#This Row],[ESC_NUM_COR_COD_ESC_TG_TOT]]</f>
        <v>0</v>
      </c>
      <c r="MQ162" s="44">
        <f>Tabla25[[#This Row],[ESC_DUR_COR_COD_ROS_TG_NEG]]-Tabla25[[#This Row],[ESC_DUR_COR_COD_ESC_TG_NEG]]</f>
        <v>16.833333333333371</v>
      </c>
      <c r="MR162" s="44">
        <f>Tabla25[[#This Row],[ESC_DUR_COR_COD_ROS_TG_NEU]]-Tabla25[[#This Row],[ESC_DUR_COR_COD_ESC_TG_NEU]]</f>
        <v>173.80000000000007</v>
      </c>
      <c r="MS162" s="44">
        <f>Tabla25[[#This Row],[ESC_DUR_COR_COD_ROS_TG_POS]]-Tabla25[[#This Row],[ESC_DUR_COR_COD_ESC_TG_POS]]</f>
        <v>-298.66666666666669</v>
      </c>
      <c r="MT162" s="44">
        <f>Tabla25[[#This Row],[ESC_DUR_COR_COD_ROS_TG_TOT]]-Tabla25[[#This Row],[ESC_DUR_COR_COD_ESC_TG_TOT]]</f>
        <v>-2.1428571428571104</v>
      </c>
      <c r="MU162" s="47">
        <f>Tabla25[[#This Row],[ROS_NUM_COR_COD_ROS_TG_NEG]]-Tabla25[[#This Row],[ROS_NUM_COR_COD_ESC_TG_NEG]]</f>
        <v>0.42857142857142883</v>
      </c>
      <c r="MV162" s="47">
        <f>Tabla25[[#This Row],[ROS_NUM_COR_COD_ROS_TG_NEU]]-Tabla25[[#This Row],[ROS_NUM_COR_COD_ESC_TG_NEU]]</f>
        <v>-0.29999999999999982</v>
      </c>
      <c r="MW162" s="47">
        <f>Tabla25[[#This Row],[ROS_NUM_COR_COD_ROS_TG_POS]]-Tabla25[[#This Row],[ROS_NUM_COR_COD_ESC_TG_POS]]</f>
        <v>0.30000000000000071</v>
      </c>
      <c r="MX162" s="47">
        <f>Tabla25[[#This Row],[ROS_NUM_COR_COD_ROS_TG_TOT]]-Tabla25[[#This Row],[ROS_NUM_COR_COD_ESC_TG_TOT]]</f>
        <v>0.11111111111111072</v>
      </c>
      <c r="MY162" s="47">
        <f>Tabla25[[#This Row],[ROS_DUR_COR_COD_ROS_TG_NEG]]-Tabla25[[#This Row],[ROS_DUR_COR_COD_ESC_TG_NEG]]</f>
        <v>379.06666666666672</v>
      </c>
      <c r="MZ162" s="47">
        <f>Tabla25[[#This Row],[ROS_DUR_COR_COD_ROS_TG_NEU]]-Tabla25[[#This Row],[ROS_DUR_COR_COD_ESC_TG_NEU]]</f>
        <v>-113.77777777777783</v>
      </c>
      <c r="NA162" s="47">
        <f>Tabla25[[#This Row],[ROS_DUR_COR_COD_ROS_TG_POS]]-Tabla25[[#This Row],[ROS_DUR_COR_COD_ESC_TG_POS]]</f>
        <v>78.744444444444412</v>
      </c>
      <c r="NB162" s="47">
        <f>Tabla25[[#This Row],[ROS_DUR_COR_COD_ROS_TG_TOT]]-Tabla25[[#This Row],[ROS_DUR_COR_COD_ESC_TG_TOT]]</f>
        <v>77.447463768115881</v>
      </c>
      <c r="NC162">
        <v>302.39999999999998</v>
      </c>
      <c r="ND162">
        <v>211.11111111111111</v>
      </c>
      <c r="NE162">
        <v>218.77777777777777</v>
      </c>
      <c r="NF162">
        <v>233.95652173913044</v>
      </c>
      <c r="NG162">
        <v>272.83333333333331</v>
      </c>
      <c r="NH162">
        <v>190.875</v>
      </c>
      <c r="NI162">
        <v>176.6</v>
      </c>
      <c r="NJ162">
        <v>205.41666666666666</v>
      </c>
      <c r="NK162">
        <v>247.33333333333334</v>
      </c>
      <c r="NL162">
        <v>204</v>
      </c>
      <c r="NM162">
        <v>243.33333333333334</v>
      </c>
      <c r="NN162">
        <v>231</v>
      </c>
      <c r="NO162">
        <v>159</v>
      </c>
      <c r="NP162">
        <v>191.6</v>
      </c>
      <c r="NQ162">
        <v>170.75</v>
      </c>
      <c r="NR162">
        <v>174</v>
      </c>
      <c r="NS162">
        <v>173.8</v>
      </c>
      <c r="NT162">
        <v>169.15789473684211</v>
      </c>
      <c r="NU162">
        <v>206.9375</v>
      </c>
      <c r="NV162">
        <v>181.83636363636364</v>
      </c>
      <c r="NW162">
        <v>181.22222222222223</v>
      </c>
      <c r="NX162">
        <v>207.94736842105263</v>
      </c>
      <c r="NY162">
        <v>157.41176470588235</v>
      </c>
      <c r="NZ162">
        <v>183.12962962962962</v>
      </c>
      <c r="OA162" s="15">
        <f>Tabla2[[#This Row],[ROS_1DU_COR_COD_ROS_TG_NEG]]-Tabla2[[#This Row],[PAS_1DU_COR_COD_ROS_TG_NEG]]</f>
        <v>128.59999999999997</v>
      </c>
      <c r="OB162" s="15">
        <f>Tabla2[[#This Row],[ROS_1DU_COR_COD_ROS_TG_NEU]]-Tabla2[[#This Row],[PAS_1DU_COR_COD_ROS_TG_NEU]]</f>
        <v>41.953216374269005</v>
      </c>
      <c r="OC162" s="15">
        <f>Tabla2[[#This Row],[ROS_1DU_COR_COD_ROS_TG_POS]]-Tabla2[[#This Row],[PAS_1DU_COR_COD_ROS_TG_POS]]</f>
        <v>11.840277777777771</v>
      </c>
      <c r="OD162" s="15">
        <f>Tabla2[[#This Row],[ROS_1DU_COR_COD_ROS_TG_TOT]]-Tabla2[[#This Row],[PAS_1DU_COR_COD_ROS_TG_TOT]]</f>
        <v>52.120158102766794</v>
      </c>
      <c r="OE162" s="15">
        <f>Tabla2[[#This Row],[ROS_1DU_COR_COD_ESC_TG_NEG]]-Tabla2[[#This Row],[PAS_1DU_COR_COD_ESC_TG_NEG]]</f>
        <v>91.611111111111086</v>
      </c>
      <c r="OF162" s="15">
        <f>Tabla2[[#This Row],[ROS_1DU_COR_COD_ESC_TG_NEU]]-Tabla2[[#This Row],[PAS_1DU_COR_COD_ESC_TG_NEU]]</f>
        <v>-17.07236842105263</v>
      </c>
      <c r="OG162" s="15">
        <f>Tabla2[[#This Row],[ROS_1DU_COR_COD_ESC_TG_POS]]-Tabla2[[#This Row],[PAS_1DU_COR_COD_ESC_TG_POS]]</f>
        <v>19.188235294117646</v>
      </c>
      <c r="OH162" s="15">
        <f>Tabla2[[#This Row],[ROS_1DU_COR_COD_ESC_TG_TOT]]-Tabla2[[#This Row],[PAS_1DU_COR_COD_ESC_TG_TOT]]</f>
        <v>22.287037037037038</v>
      </c>
      <c r="OI162" s="15">
        <f>Tabla2[[#This Row],[PAS_1DU_COR_COD_ROS_TG_NEG]]-Tabla2[[#This Row],[ESC_1DU_COR_COD_ROS_TG_NEG]]</f>
        <v>-73.533333333333331</v>
      </c>
      <c r="OJ162" s="15">
        <f>Tabla2[[#This Row],[PAS_1DU_COR_COD_ROS_TG_NEU]]-Tabla2[[#This Row],[ESC_1DU_COR_COD_ROS_TG_NEU]]</f>
        <v>-34.84210526315789</v>
      </c>
      <c r="OK162" s="15">
        <f>Tabla2[[#This Row],[PAS_1DU_COR_COD_ROS_TG_POS]]-Tabla2[[#This Row],[ESC_1DU_COR_COD_ROS_TG_POS]]</f>
        <v>-36.395833333333343</v>
      </c>
      <c r="OL162" s="15">
        <f>Tabla2[[#This Row],[PAS_1DU_COR_COD_ROS_TG_TOT]]-Tabla2[[#This Row],[ESC_1DU_COR_COD_ROS_TG_TOT]]</f>
        <v>-49.163636363636357</v>
      </c>
      <c r="OM162" s="15">
        <f>Tabla2[[#This Row],[PAS_1DU_COR_COD_ESC_TG_NEG]]-Tabla2[[#This Row],[ESC_1DU_COR_COD_ESC_TG_NEG]]</f>
        <v>22.222222222222229</v>
      </c>
      <c r="ON162" s="15">
        <f>Tabla2[[#This Row],[PAS_1DU_COR_COD_ESC_TG_NEU]]-Tabla2[[#This Row],[ESC_1DU_COR_COD_ESC_TG_NEU]]</f>
        <v>16.347368421052636</v>
      </c>
      <c r="OO162" s="15">
        <f>Tabla2[[#This Row],[PAS_1DU_COR_COD_ESC_TG_POS]]-Tabla2[[#This Row],[ESC_1DU_COR_COD_ESC_TG_POS]]</f>
        <v>-13.338235294117652</v>
      </c>
      <c r="OP162" s="15">
        <f>Tabla2[[#This Row],[PAS_1DU_COR_COD_ESC_TG_TOT]]-Tabla2[[#This Row],[ESC_1DU_COR_COD_ESC_TG_TOT]]</f>
        <v>9.1296296296296191</v>
      </c>
      <c r="OQ162" s="61">
        <v>29.566666666666663</v>
      </c>
      <c r="OR162" s="62">
        <v>20.236111111111114</v>
      </c>
      <c r="OS162" s="62">
        <v>42.177777777777777</v>
      </c>
      <c r="OT162" s="62">
        <v>28.53985507246378</v>
      </c>
      <c r="OU162" s="62">
        <v>88.333333333333343</v>
      </c>
      <c r="OV162" s="62">
        <v>12.400000000000006</v>
      </c>
      <c r="OW162" s="62">
        <v>72.583333333333343</v>
      </c>
      <c r="OX162" s="62">
        <v>57</v>
      </c>
      <c r="OY162" s="62">
        <v>-7.4222222222222172</v>
      </c>
      <c r="OZ162" s="62">
        <v>-38.78947368421052</v>
      </c>
      <c r="PA162" s="62">
        <v>49.525735294117652</v>
      </c>
      <c r="PB162" s="62">
        <v>-1.293265993265976</v>
      </c>
    </row>
    <row r="163" spans="1:418" x14ac:dyDescent="0.3">
      <c r="A163" s="2" t="s">
        <v>161</v>
      </c>
      <c r="B163" s="2">
        <v>50</v>
      </c>
      <c r="C163" s="2">
        <v>1</v>
      </c>
      <c r="D163" s="2">
        <v>56</v>
      </c>
      <c r="E163">
        <v>3.55</v>
      </c>
      <c r="F163">
        <v>1592.6153846153845</v>
      </c>
      <c r="G163">
        <v>2.95</v>
      </c>
      <c r="H163">
        <v>1729.6363636363637</v>
      </c>
      <c r="I163">
        <v>3.4</v>
      </c>
      <c r="J163">
        <v>1620.3846153846155</v>
      </c>
      <c r="K163">
        <v>3.3</v>
      </c>
      <c r="L163">
        <v>1643.1081081081081</v>
      </c>
      <c r="M163">
        <v>3.25</v>
      </c>
      <c r="N163">
        <v>1807.8333333333333</v>
      </c>
      <c r="O163">
        <v>3.45</v>
      </c>
      <c r="P163">
        <v>1684.6153846153845</v>
      </c>
      <c r="Q163">
        <v>3.15</v>
      </c>
      <c r="R163">
        <v>1592.8333333333333</v>
      </c>
      <c r="S163">
        <v>3.2833333333333332</v>
      </c>
      <c r="T163">
        <v>1694.8108108108108</v>
      </c>
      <c r="U163">
        <v>3.2916666666666665</v>
      </c>
      <c r="V163">
        <v>1668.9594594594594</v>
      </c>
      <c r="W163">
        <v>1.6</v>
      </c>
      <c r="X163">
        <v>574.8125</v>
      </c>
      <c r="Y163">
        <v>1.2</v>
      </c>
      <c r="Z163">
        <v>506.07692307692309</v>
      </c>
      <c r="AA163">
        <v>1.2</v>
      </c>
      <c r="AB163">
        <v>512.93333333333328</v>
      </c>
      <c r="AC163">
        <v>1.3333333333333333</v>
      </c>
      <c r="AD163">
        <v>533.40909090909088</v>
      </c>
      <c r="AE163">
        <v>1.3333333333333333</v>
      </c>
      <c r="AF163">
        <v>533.40909090909088</v>
      </c>
      <c r="AG163">
        <v>2.6388888888888888</v>
      </c>
      <c r="AH163">
        <v>1245.5338983050847</v>
      </c>
      <c r="BM163">
        <v>2.6388888888888888</v>
      </c>
      <c r="BN163">
        <v>1245.5338983050847</v>
      </c>
      <c r="BO163">
        <v>3.9</v>
      </c>
      <c r="BP163">
        <v>1315.9</v>
      </c>
      <c r="BQ163">
        <v>4.666666666666667</v>
      </c>
      <c r="BR163">
        <v>1473.375</v>
      </c>
      <c r="BS163">
        <v>5.1111111111111107</v>
      </c>
      <c r="BT163">
        <v>1640.8888888888889</v>
      </c>
      <c r="BU163">
        <v>4.5357142857142856</v>
      </c>
      <c r="BV163">
        <v>1470.8888888888889</v>
      </c>
      <c r="BW163">
        <v>3.8</v>
      </c>
      <c r="BX163">
        <v>1202.8</v>
      </c>
      <c r="BY163">
        <v>3.625</v>
      </c>
      <c r="BZ163">
        <v>1168.4285714285713</v>
      </c>
      <c r="CA163">
        <v>2.8888888888888888</v>
      </c>
      <c r="CB163">
        <v>836.77777777777783</v>
      </c>
      <c r="CC163">
        <v>3.4444444444444446</v>
      </c>
      <c r="CD163">
        <v>1066.8461538461538</v>
      </c>
      <c r="CE163">
        <v>4</v>
      </c>
      <c r="CF163">
        <v>1272.6792452830189</v>
      </c>
      <c r="CG163">
        <v>2.4</v>
      </c>
      <c r="CH163">
        <v>1269.3333333333333</v>
      </c>
      <c r="CI163">
        <v>2.8888888888888888</v>
      </c>
      <c r="CJ163">
        <v>953.125</v>
      </c>
      <c r="CK163">
        <v>2.1111111111111112</v>
      </c>
      <c r="CL163">
        <v>883</v>
      </c>
      <c r="CM163">
        <v>2.4642857142857144</v>
      </c>
      <c r="CN163">
        <v>1026.95</v>
      </c>
      <c r="CO163">
        <v>3</v>
      </c>
      <c r="CP163">
        <v>1252</v>
      </c>
      <c r="CQ163">
        <v>3.125</v>
      </c>
      <c r="CR163">
        <v>1051.5714285714287</v>
      </c>
      <c r="CS163">
        <v>3.5555555555555554</v>
      </c>
      <c r="CT163">
        <v>1147</v>
      </c>
      <c r="CU163">
        <v>3.2222222222222223</v>
      </c>
      <c r="CV163">
        <v>1150.0454545454545</v>
      </c>
      <c r="CW163">
        <v>2.8363636363636364</v>
      </c>
      <c r="CX163">
        <v>1091.4285714285713</v>
      </c>
      <c r="CY163">
        <v>3.418181818181818</v>
      </c>
      <c r="CZ163">
        <v>1192.5473684210526</v>
      </c>
      <c r="DA163">
        <v>2.1</v>
      </c>
      <c r="DB163">
        <v>873.5</v>
      </c>
      <c r="DC163">
        <v>1.4444444444444444</v>
      </c>
      <c r="DD163">
        <v>652</v>
      </c>
      <c r="DE163">
        <v>1.8888888888888888</v>
      </c>
      <c r="DF163">
        <v>811.66666666666663</v>
      </c>
      <c r="DG163">
        <v>1.8214285714285714</v>
      </c>
      <c r="DH163">
        <v>782</v>
      </c>
      <c r="DI163">
        <v>2.2000000000000002</v>
      </c>
      <c r="DJ163">
        <v>744.875</v>
      </c>
      <c r="DK163">
        <v>1.25</v>
      </c>
      <c r="DL163">
        <v>465.71428571428572</v>
      </c>
      <c r="DM163">
        <v>1.2222222222222223</v>
      </c>
      <c r="DN163">
        <v>577.33333333333337</v>
      </c>
      <c r="DO163">
        <v>1.5925925925925926</v>
      </c>
      <c r="DP163">
        <v>603.95238095238096</v>
      </c>
      <c r="DQ163">
        <v>1.709090909090909</v>
      </c>
      <c r="DR163">
        <v>692.97619047619048</v>
      </c>
      <c r="DS163">
        <v>1.709090909090909</v>
      </c>
      <c r="DT163">
        <v>692.97619047619048</v>
      </c>
      <c r="DU163">
        <v>2.8484848484848486</v>
      </c>
      <c r="DV163">
        <v>1039.3941605839416</v>
      </c>
      <c r="DY163">
        <v>6</v>
      </c>
      <c r="DZ163">
        <v>1768</v>
      </c>
      <c r="EA163">
        <v>7</v>
      </c>
      <c r="EB163">
        <v>1987</v>
      </c>
      <c r="EC163">
        <v>6.5</v>
      </c>
      <c r="ED163">
        <v>1877.5</v>
      </c>
      <c r="EG163">
        <v>0.5</v>
      </c>
      <c r="EH163">
        <v>107</v>
      </c>
      <c r="EI163">
        <v>3</v>
      </c>
      <c r="EJ163">
        <v>436</v>
      </c>
      <c r="EK163">
        <v>1.3333333333333333</v>
      </c>
      <c r="EL163">
        <v>271.5</v>
      </c>
      <c r="EM163">
        <v>3.4</v>
      </c>
      <c r="EN163">
        <v>1074.5</v>
      </c>
      <c r="EQ163">
        <v>1</v>
      </c>
      <c r="ER163">
        <v>159</v>
      </c>
      <c r="ES163">
        <v>1</v>
      </c>
      <c r="ET163">
        <v>122</v>
      </c>
      <c r="EU163">
        <v>1</v>
      </c>
      <c r="EV163">
        <v>140.5</v>
      </c>
      <c r="EY163">
        <v>6.5</v>
      </c>
      <c r="EZ163">
        <v>1997</v>
      </c>
      <c r="FA163">
        <v>4</v>
      </c>
      <c r="FB163">
        <v>635</v>
      </c>
      <c r="FC163">
        <v>5.666666666666667</v>
      </c>
      <c r="FD163">
        <v>1543</v>
      </c>
      <c r="FE163">
        <v>3.8</v>
      </c>
      <c r="FF163">
        <v>982</v>
      </c>
      <c r="FG163">
        <v>3.6</v>
      </c>
      <c r="FH163">
        <v>1023.1111111111111</v>
      </c>
      <c r="FK163">
        <v>5</v>
      </c>
      <c r="FL163">
        <v>1814</v>
      </c>
      <c r="FM163">
        <v>7</v>
      </c>
      <c r="FN163">
        <v>2093</v>
      </c>
      <c r="FO163">
        <v>6</v>
      </c>
      <c r="FP163">
        <v>1953.5</v>
      </c>
      <c r="FS163">
        <v>3</v>
      </c>
      <c r="FT163">
        <v>937</v>
      </c>
      <c r="FU163">
        <v>5</v>
      </c>
      <c r="FV163">
        <v>1696</v>
      </c>
      <c r="FW163">
        <v>3.6666666666666665</v>
      </c>
      <c r="FX163">
        <v>1190</v>
      </c>
      <c r="FY163">
        <v>4.5999999999999996</v>
      </c>
      <c r="FZ163">
        <v>1495.4</v>
      </c>
      <c r="GA163">
        <v>4.5999999999999996</v>
      </c>
      <c r="GB163">
        <v>1495.4</v>
      </c>
      <c r="GC163">
        <v>3.9333333333333331</v>
      </c>
      <c r="GD163">
        <v>1191.7857142857142</v>
      </c>
      <c r="GE163">
        <v>2.9388888888888891</v>
      </c>
      <c r="GF163">
        <v>1053.523178807947</v>
      </c>
      <c r="GG163">
        <v>2.5</v>
      </c>
      <c r="GH163">
        <v>990.625</v>
      </c>
      <c r="GI163">
        <v>3.2222222222222223</v>
      </c>
      <c r="GJ163">
        <v>1125.5</v>
      </c>
      <c r="GK163">
        <v>2.4444444444444446</v>
      </c>
      <c r="GL163">
        <v>1106.6666666666667</v>
      </c>
      <c r="GM163">
        <v>2.7142857142857144</v>
      </c>
      <c r="GN163">
        <v>1071.3181818181818</v>
      </c>
      <c r="GO163">
        <v>3</v>
      </c>
      <c r="GP163">
        <v>1672.2</v>
      </c>
      <c r="GQ163">
        <v>3.3</v>
      </c>
      <c r="GR163">
        <v>1446.2857142857142</v>
      </c>
      <c r="GS163">
        <v>3</v>
      </c>
      <c r="GT163">
        <v>1359.5714285714287</v>
      </c>
      <c r="GU163">
        <v>3.103448275862069</v>
      </c>
      <c r="GV163">
        <v>1473.7894736842106</v>
      </c>
      <c r="GW163">
        <v>2.9122807017543861</v>
      </c>
      <c r="GX163">
        <v>1257.8292682926829</v>
      </c>
      <c r="GY163">
        <v>4.4000000000000004</v>
      </c>
      <c r="GZ163">
        <v>1961.4285714285713</v>
      </c>
      <c r="HA163">
        <v>3.4444444444444446</v>
      </c>
      <c r="HB163">
        <v>1445.1428571428571</v>
      </c>
      <c r="HC163">
        <v>4.2222222222222223</v>
      </c>
      <c r="HD163">
        <v>1839.1428571428571</v>
      </c>
      <c r="HE163">
        <v>4.0357142857142856</v>
      </c>
      <c r="HF163">
        <v>1748.5714285714287</v>
      </c>
      <c r="HG163">
        <v>2.6666666666666665</v>
      </c>
      <c r="HH163">
        <v>1243.6666666666667</v>
      </c>
      <c r="HI163">
        <v>3.5</v>
      </c>
      <c r="HJ163">
        <v>1464.4285714285713</v>
      </c>
      <c r="HK163">
        <v>4.0999999999999996</v>
      </c>
      <c r="HL163">
        <v>1652.8571428571429</v>
      </c>
      <c r="HM163">
        <v>3.4482758620689653</v>
      </c>
      <c r="HN163">
        <v>1464.15</v>
      </c>
      <c r="HO163">
        <v>3.736842105263158</v>
      </c>
      <c r="HP163">
        <v>1609.8292682926829</v>
      </c>
      <c r="HQ163">
        <v>3.3245614035087718</v>
      </c>
      <c r="HR163">
        <v>1433.8292682926829</v>
      </c>
      <c r="HS163">
        <v>1.6</v>
      </c>
      <c r="HT163">
        <v>574.5</v>
      </c>
      <c r="HU163">
        <v>1.7777777777777777</v>
      </c>
      <c r="HV163">
        <v>775.375</v>
      </c>
      <c r="HW163">
        <v>1.8888888888888888</v>
      </c>
      <c r="HX163">
        <v>770.85714285714289</v>
      </c>
      <c r="HY163">
        <v>1.75</v>
      </c>
      <c r="HZ163">
        <v>704.13043478260875</v>
      </c>
      <c r="IA163">
        <v>1.7777777777777777</v>
      </c>
      <c r="IB163">
        <v>629.57142857142856</v>
      </c>
      <c r="IC163">
        <v>2</v>
      </c>
      <c r="ID163">
        <v>752.875</v>
      </c>
      <c r="IE163">
        <v>2</v>
      </c>
      <c r="IF163">
        <v>677.77777777777783</v>
      </c>
      <c r="IG163">
        <v>1.9310344827586208</v>
      </c>
      <c r="IH163">
        <v>688.75</v>
      </c>
      <c r="II163">
        <v>1.8421052631578947</v>
      </c>
      <c r="IJ163">
        <v>696.27659574468089</v>
      </c>
      <c r="IK163">
        <v>1.8421052631578947</v>
      </c>
      <c r="IL163">
        <v>696.27659574468089</v>
      </c>
      <c r="IM163">
        <v>2.8304093567251463</v>
      </c>
      <c r="IN163">
        <v>1165.1085271317829</v>
      </c>
      <c r="IQ163">
        <v>7</v>
      </c>
      <c r="IR163">
        <v>2077</v>
      </c>
      <c r="IS163">
        <v>0</v>
      </c>
      <c r="IU163">
        <v>3.5</v>
      </c>
      <c r="IV163">
        <v>2077</v>
      </c>
      <c r="IW163">
        <v>0</v>
      </c>
      <c r="JC163">
        <v>0</v>
      </c>
      <c r="JE163">
        <v>2.3333333333333335</v>
      </c>
      <c r="JF163">
        <v>2077</v>
      </c>
      <c r="JI163">
        <v>1</v>
      </c>
      <c r="JJ163">
        <v>183</v>
      </c>
      <c r="JK163">
        <v>7</v>
      </c>
      <c r="JL163">
        <v>2099</v>
      </c>
      <c r="JM163">
        <v>4</v>
      </c>
      <c r="JN163">
        <v>1141</v>
      </c>
      <c r="JO163">
        <v>6</v>
      </c>
      <c r="JP163">
        <v>1921</v>
      </c>
      <c r="JU163">
        <v>6</v>
      </c>
      <c r="JV163">
        <v>1921</v>
      </c>
      <c r="JW163">
        <v>4.666666666666667</v>
      </c>
      <c r="JX163">
        <v>1401</v>
      </c>
      <c r="JY163">
        <v>3.5</v>
      </c>
      <c r="JZ163">
        <v>1570</v>
      </c>
      <c r="KC163">
        <v>2</v>
      </c>
      <c r="KD163">
        <v>554</v>
      </c>
      <c r="KE163">
        <v>2</v>
      </c>
      <c r="KF163">
        <v>499</v>
      </c>
      <c r="KG163">
        <v>2</v>
      </c>
      <c r="KH163">
        <v>526.5</v>
      </c>
      <c r="KI163">
        <v>3</v>
      </c>
      <c r="KJ163">
        <v>991</v>
      </c>
      <c r="KO163">
        <v>3</v>
      </c>
      <c r="KP163">
        <v>991</v>
      </c>
      <c r="KQ163">
        <v>2.3333333333333335</v>
      </c>
      <c r="KR163">
        <v>681.33333333333337</v>
      </c>
      <c r="KS163">
        <v>2.3333333333333335</v>
      </c>
      <c r="KT163">
        <v>681.33333333333337</v>
      </c>
      <c r="KU163">
        <v>3.1111111111111112</v>
      </c>
      <c r="KV163">
        <v>1189.1428571428571</v>
      </c>
      <c r="KW163">
        <v>2.8444444444444446</v>
      </c>
      <c r="KX163">
        <v>1166.3455882352941</v>
      </c>
      <c r="KY163" s="15">
        <f>Tabla2[[#This Row],[ROS_NUM_COR_COD_ROS_TG_NEG]]-Tabla2[[#This Row],[PAS_NUM_COR_COD_ROS_TG_NEG]]</f>
        <v>-0.58333333333333348</v>
      </c>
      <c r="KZ163" s="15">
        <f>Tabla2[[#This Row],[ROS_DUR_COR_COD_ROS_TG_NEG]]-Tabla2[[#This Row],[PAS_DUR_COR_COD_ROS_TG_NEG]]</f>
        <v>-564.16666666666652</v>
      </c>
      <c r="LA163" s="15">
        <f>Tabla2[[#This Row],[ROS_NUM_COR_COD_ROS_TG_NEU]]-Tabla2[[#This Row],[PAS_NUM_COR_COD_ROS_TG_NEU]]</f>
        <v>4.9999999999999822E-2</v>
      </c>
      <c r="LB163" s="15">
        <f>Tabla2[[#This Row],[ROS_DUR_COR_COD_ROS_TG_NEU]]-Tabla2[[#This Row],[PAS_DUR_COR_COD_ROS_TG_NEU]]</f>
        <v>-220.1868131868132</v>
      </c>
      <c r="LC163" s="15">
        <f>Tabla2[[#This Row],[ROS_NUM_COR_COD_ROS_TG_POS]]-Tabla2[[#This Row],[PAS_NUM_COR_COD_ROS_TG_POS]]</f>
        <v>0.94999999999999973</v>
      </c>
      <c r="LD163" s="15">
        <f>Tabla2[[#This Row],[ROS_DUR_COR_COD_ROS_TG_POS]]-Tabla2[[#This Row],[PAS_DUR_COR_COD_ROS_TG_POS]]</f>
        <v>60.023809523809632</v>
      </c>
      <c r="LE163" s="15">
        <f>Tabla2[[#This Row],[ROS_NUM_COR_COD_ROS_TG_TOT]]-Tabla2[[#This Row],[PAS_NUM_COR_COD_ROS_TG_TOT]]</f>
        <v>0.16494252873563209</v>
      </c>
      <c r="LF163" s="15">
        <f>Tabla2[[#This Row],[ROS_DUR_COR_COD_ROS_TG_TOT]]-Tabla2[[#This Row],[PAS_DUR_COR_COD_ROS_TG_TOT]]</f>
        <v>-230.66081081081074</v>
      </c>
      <c r="LG163" s="15">
        <f>Tabla2[[#This Row],[ROS_NUM_COR_COD_ESC_TG_NEG]]-Tabla2[[#This Row],[PAS_NUM_COR_COD_ESC_TG_NEG]]</f>
        <v>-0.54999999999999982</v>
      </c>
      <c r="LH163" s="15">
        <f>Tabla2[[#This Row],[ROS_DUR_COR_COD_ESC_TG_NEG]]-Tabla2[[#This Row],[PAS_DUR_COR_COD_ESC_TG_NEG]]</f>
        <v>79.584615384615518</v>
      </c>
      <c r="LI163" s="15">
        <f>Tabla2[[#This Row],[ROS_NUM_COR_COD_ESC_TG_NEU]]-Tabla2[[#This Row],[PAS_NUM_COR_COD_ESC_TG_NEU]]</f>
        <v>0.34999999999999964</v>
      </c>
      <c r="LJ163" s="15">
        <f>Tabla2[[#This Row],[ROS_NUM_COR_COD_ESC_TG_NEG]]-Tabla2[[#This Row],[PAS_NUM_COR_COD_ESC_TG_NEG]]</f>
        <v>-0.54999999999999982</v>
      </c>
      <c r="LK163" s="15">
        <f>Tabla2[[#This Row],[ROS_NUM_COR_COD_ESC_TG_POS]]-Tabla2[[#This Row],[PAS_NUM_COR_COD_ESC_TG_POS]]</f>
        <v>-0.39999999999999991</v>
      </c>
      <c r="LL163" s="15">
        <f>Tabla2[[#This Row],[ROS_DUR_COR_COD_ESC_TG_POS]]-Tabla2[[#This Row],[PAS_DUR_COR_COD_ESC_TG_POS]]</f>
        <v>-260.8131868131868</v>
      </c>
      <c r="LM163" s="15">
        <f>Tabla2[[#This Row],[ROS_NUM_COR_COD_ESC_TG_TOT]]-Tabla2[[#This Row],[PAS_NUM_COR_COD_ESC_TG_TOT]]</f>
        <v>-0.19655172413793087</v>
      </c>
      <c r="LN163" s="15">
        <f>Tabla2[[#This Row],[ROS_DUR_COR_COD_ESC_TG_TOT]]-Tabla2[[#This Row],[PAS_DUR_COR_COD_ESC_TG_TOT]]</f>
        <v>-169.31863442389749</v>
      </c>
      <c r="LO163" s="15">
        <f>Tabla2[[#This Row],[PAS_NUM_COR_COD_ROS_TG_NEG]]-Tabla2[[#This Row],[ESC_NUM_COR_COD_ROS_TG_NEG]]</f>
        <v>0.25</v>
      </c>
      <c r="LP163" s="15">
        <f>Tabla2[[#This Row],[PAS_DUR_COR_COD_ROS_TG_NEG]]-Tabla2[[#This Row],[ESC_DUR_COR_COD_ROS_TG_NEG]]</f>
        <v>555.83333333333326</v>
      </c>
      <c r="LQ163" s="15">
        <f>Tabla2[[#This Row],[PAS_NUM_COR_COD_ROS_TG_NEU]]-Tabla2[[#This Row],[ESC_NUM_COR_COD_ROS_TG_NEU]]</f>
        <v>0.32500000000000018</v>
      </c>
      <c r="LR163" s="15">
        <f>Tabla2[[#This Row],[PAS_DUR_COR_COD_ROS_TG_NEU]]-Tabla2[[#This Row],[ESC_DUR_COR_COD_ROS_TG_NEU]]</f>
        <v>633.04395604395586</v>
      </c>
      <c r="LS163" s="15">
        <f>Tabla2[[#This Row],[PAS_NUM_COR_COD_ROS_TG_POS]]-Tabla2[[#This Row],[ESC_NUM_COR_COD_ROS_TG_POS]]</f>
        <v>-0.40555555555555545</v>
      </c>
      <c r="LT163" s="15">
        <f>Tabla2[[#This Row],[PAS_DUR_COR_COD_ROS_TG_POS]]-Tabla2[[#This Row],[ESC_DUR_COR_COD_ROS_TG_POS]]</f>
        <v>445.83333333333326</v>
      </c>
      <c r="LU163" s="15">
        <f>Tabla2[[#This Row],[PAS_NUM_COR_COD_ROS_TG_TOT]]-Tabla2[[#This Row],[ESC_NUM_COR_COD_ROS_TG_TOT]]</f>
        <v>6.1111111111110894E-2</v>
      </c>
      <c r="LV163" s="15">
        <f>Tabla2[[#This Row],[PAS_DUR_COR_COD_ROS_TG_TOT]]-Tabla2[[#This Row],[ESC_DUR_COR_COD_ROS_TG_TOT]]</f>
        <v>544.76535626535633</v>
      </c>
      <c r="LW163" s="15">
        <f>Tabla2[[#This Row],[PAS_NUM_COR_COD_ESC_TG_NEG]]-Tabla2[[#This Row],[ESC_NUM_COR_COD_ESC_TG_NEG]]</f>
        <v>-0.25</v>
      </c>
      <c r="LX163" s="15">
        <f>Tabla2[[#This Row],[PAS_DUR_COR_COD_ESC_TG_NEG]]-Tabla2[[#This Row],[ESC_DUR_COR_COD_ESC_TG_NEG]]</f>
        <v>389.81538461538457</v>
      </c>
      <c r="LY163" s="15">
        <f>Tabla2[[#This Row],[PAS_NUM_COR_COD_ESC_TG_NEU]]-Tabla2[[#This Row],[ESC_NUM_COR_COD_ESC_TG_NEU]]</f>
        <v>-0.67499999999999982</v>
      </c>
      <c r="LZ163" s="15">
        <f>Tabla2[[#This Row],[PAS_DUR_COR_COD_ESC_TG_NEU]]-Tabla2[[#This Row],[ESC_DUR_COR_COD_ESC_TG_NEU]]</f>
        <v>561.20779220779241</v>
      </c>
      <c r="MA163" s="15">
        <f>Tabla2[[#This Row],[PAS_NUM_COR_COD_ESC_TG_POS]]-Tabla2[[#This Row],[ESC_NUM_COR_COD_ESC_TG_POS]]</f>
        <v>0.51111111111111107</v>
      </c>
      <c r="MB163" s="15">
        <f>Tabla2[[#This Row],[PAS_DUR_COR_COD_ESC_TG_POS]]-Tabla2[[#This Row],[ESC_DUR_COR_COD_ESC_TG_POS]]</f>
        <v>783.60683760683764</v>
      </c>
      <c r="MC163" s="15">
        <f>Tabla2[[#This Row],[PAS_NUM_COR_COD_ESC_TG_TOT]]-Tabla2[[#This Row],[ESC_NUM_COR_COD_ESC_TG_TOT]]</f>
        <v>-0.14444444444444482</v>
      </c>
      <c r="MD163" s="15">
        <f>Tabla2[[#This Row],[PAS_DUR_COR_COD_ESC_TG_TOT]]-Tabla2[[#This Row],[ESC_DUR_COR_COD_ESC_TG_TOT]]</f>
        <v>576.26195426195432</v>
      </c>
      <c r="ME163" s="42">
        <f>Tabla25[[#This Row],[PAS_NUM_COR_COD_ROS_TG_NEG]]-Tabla25[[#This Row],[PAS_NUM_COR_COD_ESC_TG_NEG]]</f>
        <v>-0.29999999999999982</v>
      </c>
      <c r="MF163" s="42">
        <f>Tabla25[[#This Row],[PAS_NUM_COR_COD_ROS_TG_NEU]]-Tabla25[[#This Row],[PAS_NUM_COR_COD_ESC_TG_NEU]]</f>
        <v>0.5</v>
      </c>
      <c r="MG163" s="42">
        <f>Tabla25[[#This Row],[PAS_NUM_COR_COD_ROS_TG_POS]]-Tabla25[[#This Row],[PAS_NUM_COR_COD_ESC_TG_POS]]</f>
        <v>-0.25</v>
      </c>
      <c r="MH163" s="42">
        <f>Tabla25[[#This Row],[PAS_NUM_COR_COD_ROS_TG_TOT]]-Tabla25[[#This Row],[PAS_NUM_COR_COD_ESC_TG_TOT]]</f>
        <v>-1.6666666666666607E-2</v>
      </c>
      <c r="MI163" s="42">
        <f>Tabla25[[#This Row],[PAS_DUR_COR_COD_ROS_TG_NEG]]-Tabla25[[#This Row],[PAS_DUR_COR_COD_ESC_TG_NEG]]</f>
        <v>215.21794871794873</v>
      </c>
      <c r="MJ163" s="42">
        <f>Tabla25[[#This Row],[PAS_DUR_COR_COD_ROS_TG_NEU]]-Tabla25[[#This Row],[PAS_DUR_COR_COD_ESC_TG_NEU]]</f>
        <v>-45.020979020979212</v>
      </c>
      <c r="MK163" s="42">
        <f>Tabla25[[#This Row],[PAS_DUR_COR_COD_ROS_TG_POS]]-Tabla25[[#This Row],[PAS_DUR_COR_COD_ESC_TG_POS]]</f>
        <v>-27.551282051282215</v>
      </c>
      <c r="ML163" s="42">
        <f>Tabla25[[#This Row],[PAS_DUR_COR_COD_ROS_TG_TOT]]-Tabla25[[#This Row],[PAS_DUR_COR_COD_ESC_TG_TOT]]</f>
        <v>51.702702702702709</v>
      </c>
      <c r="MM163" s="44">
        <f>Tabla25[[#This Row],[ESC_NUM_COR_COD_ROS_TG_NEG]]-Tabla25[[#This Row],[ESC_NUM_COR_COD_ESC_TG_NEG]]</f>
        <v>-0.79999999999999982</v>
      </c>
      <c r="MN163" s="44">
        <f>Tabla25[[#This Row],[ESC_NUM_COR_COD_ROS_TG_NEU]]-Tabla25[[#This Row],[ESC_NUM_COR_COD_ESC_TG_NEU]]</f>
        <v>-0.5</v>
      </c>
      <c r="MO163" s="44">
        <f>Tabla25[[#This Row],[ESC_NUM_COR_COD_ROS_TG_POS]]-Tabla25[[#This Row],[ESC_NUM_COR_COD_ESC_TG_POS]]</f>
        <v>0.66666666666666652</v>
      </c>
      <c r="MP163" s="44">
        <f>Tabla25[[#This Row],[ESC_NUM_COR_COD_ROS_TG_TOT]]-Tabla25[[#This Row],[ESC_NUM_COR_COD_ESC_TG_TOT]]</f>
        <v>-0.22222222222222232</v>
      </c>
      <c r="MQ163" s="44">
        <f>Tabla25[[#This Row],[ESC_DUR_COR_COD_ROS_TG_NEG]]-Tabla25[[#This Row],[ESC_DUR_COR_COD_ESC_TG_NEG]]</f>
        <v>49.200000000000045</v>
      </c>
      <c r="MR163" s="44">
        <f>Tabla25[[#This Row],[ESC_DUR_COR_COD_ROS_TG_NEU]]-Tabla25[[#This Row],[ESC_DUR_COR_COD_ESC_TG_NEU]]</f>
        <v>-116.85714285714266</v>
      </c>
      <c r="MS163" s="44">
        <f>Tabla25[[#This Row],[ESC_DUR_COR_COD_ROS_TG_POS]]-Tabla25[[#This Row],[ESC_DUR_COR_COD_ESC_TG_POS]]</f>
        <v>310.22222222222217</v>
      </c>
      <c r="MT163" s="44">
        <f>Tabla25[[#This Row],[ESC_DUR_COR_COD_ROS_TG_TOT]]-Tabla25[[#This Row],[ESC_DUR_COR_COD_ESC_TG_TOT]]</f>
        <v>83.199300699300693</v>
      </c>
      <c r="MU163" s="47">
        <f>Tabla25[[#This Row],[ROS_NUM_COR_COD_ROS_TG_NEG]]-Tabla25[[#This Row],[ROS_NUM_COR_COD_ESC_TG_NEG]]</f>
        <v>-0.33333333333333348</v>
      </c>
      <c r="MV163" s="47">
        <f>Tabla25[[#This Row],[ROS_NUM_COR_COD_ROS_TG_NEU]]-Tabla25[[#This Row],[ROS_NUM_COR_COD_ESC_TG_NEU]]</f>
        <v>0.20000000000000018</v>
      </c>
      <c r="MW163" s="47">
        <f>Tabla25[[#This Row],[ROS_NUM_COR_COD_ROS_TG_POS]]-Tabla25[[#This Row],[ROS_NUM_COR_COD_ESC_TG_POS]]</f>
        <v>1.0999999999999996</v>
      </c>
      <c r="MX163" s="47">
        <f>Tabla25[[#This Row],[ROS_NUM_COR_COD_ROS_TG_TOT]]-Tabla25[[#This Row],[ROS_NUM_COR_COD_ESC_TG_TOT]]</f>
        <v>0.34482758620689635</v>
      </c>
      <c r="MY163" s="47">
        <f>Tabla25[[#This Row],[ROS_DUR_COR_COD_ROS_TG_NEG]]-Tabla25[[#This Row],[ROS_DUR_COR_COD_ESC_TG_NEG]]</f>
        <v>-428.5333333333333</v>
      </c>
      <c r="MZ163" s="47">
        <f>Tabla25[[#This Row],[ROS_DUR_COR_COD_ROS_TG_NEU]]-Tabla25[[#This Row],[ROS_DUR_COR_COD_ESC_TG_NEU]]</f>
        <v>18.14285714285711</v>
      </c>
      <c r="NA163" s="47">
        <f>Tabla25[[#This Row],[ROS_DUR_COR_COD_ROS_TG_POS]]-Tabla25[[#This Row],[ROS_DUR_COR_COD_ESC_TG_POS]]</f>
        <v>293.28571428571422</v>
      </c>
      <c r="NB163" s="47">
        <f>Tabla25[[#This Row],[ROS_DUR_COR_COD_ROS_TG_TOT]]-Tabla25[[#This Row],[ROS_DUR_COR_COD_ESC_TG_TOT]]</f>
        <v>-9.6394736842105431</v>
      </c>
      <c r="NC163">
        <v>287</v>
      </c>
      <c r="ND163">
        <v>350.28571428571428</v>
      </c>
      <c r="NE163">
        <v>322.42857142857144</v>
      </c>
      <c r="NF163">
        <v>321.55</v>
      </c>
      <c r="NG163">
        <v>332.6</v>
      </c>
      <c r="NH163">
        <v>319.85714285714283</v>
      </c>
      <c r="NI163">
        <v>315</v>
      </c>
      <c r="NJ163">
        <v>321.42105263157896</v>
      </c>
      <c r="NK163">
        <v>288</v>
      </c>
      <c r="NL163">
        <v>279.14285714285717</v>
      </c>
      <c r="NM163">
        <v>251.25</v>
      </c>
      <c r="NN163">
        <v>271.81818181818181</v>
      </c>
      <c r="NO163">
        <v>276.3</v>
      </c>
      <c r="NP163">
        <v>246.85714285714286</v>
      </c>
      <c r="NQ163">
        <v>306.44444444444446</v>
      </c>
      <c r="NR163">
        <v>278.80769230769232</v>
      </c>
      <c r="NS163">
        <v>314.08333333333331</v>
      </c>
      <c r="NT163">
        <v>355.38461538461536</v>
      </c>
      <c r="NU163">
        <v>319.41666666666669</v>
      </c>
      <c r="NV163">
        <v>330.32432432432432</v>
      </c>
      <c r="NW163">
        <v>276.07692307692309</v>
      </c>
      <c r="NX163">
        <v>308.63636363636363</v>
      </c>
      <c r="NY163">
        <v>331.76923076923077</v>
      </c>
      <c r="NZ163">
        <v>305.32432432432432</v>
      </c>
      <c r="OA163" s="15">
        <f>Tabla2[[#This Row],[ROS_1DU_COR_COD_ROS_TG_NEG]]-Tabla2[[#This Row],[PAS_1DU_COR_COD_ROS_TG_NEG]]</f>
        <v>-27.083333333333314</v>
      </c>
      <c r="OB163" s="15">
        <f>Tabla2[[#This Row],[ROS_1DU_COR_COD_ROS_TG_NEU]]-Tabla2[[#This Row],[PAS_1DU_COR_COD_ROS_TG_NEU]]</f>
        <v>-5.0989010989010808</v>
      </c>
      <c r="OC163" s="15">
        <f>Tabla2[[#This Row],[ROS_1DU_COR_COD_ROS_TG_POS]]-Tabla2[[#This Row],[PAS_1DU_COR_COD_ROS_TG_POS]]</f>
        <v>3.0119047619047592</v>
      </c>
      <c r="OD163" s="15">
        <f>Tabla2[[#This Row],[ROS_1DU_COR_COD_ROS_TG_TOT]]-Tabla2[[#This Row],[PAS_1DU_COR_COD_ROS_TG_TOT]]</f>
        <v>-8.7743243243243114</v>
      </c>
      <c r="OE163" s="15">
        <f>Tabla2[[#This Row],[ROS_1DU_COR_COD_ESC_TG_NEG]]-Tabla2[[#This Row],[PAS_1DU_COR_COD_ESC_TG_NEG]]</f>
        <v>56.523076923076928</v>
      </c>
      <c r="OF163" s="15">
        <f>Tabla2[[#This Row],[ROS_1DU_COR_COD_ESC_TG_NEU]]-Tabla2[[#This Row],[PAS_1DU_COR_COD_ESC_TG_NEU]]</f>
        <v>11.220779220779207</v>
      </c>
      <c r="OG163" s="15">
        <f>Tabla2[[#This Row],[ROS_1DU_COR_COD_ESC_TG_POS]]-Tabla2[[#This Row],[PAS_1DU_COR_COD_ESC_TG_POS]]</f>
        <v>-16.769230769230774</v>
      </c>
      <c r="OH163" s="15">
        <f>Tabla2[[#This Row],[ROS_1DU_COR_COD_ESC_TG_TOT]]-Tabla2[[#This Row],[PAS_1DU_COR_COD_ESC_TG_TOT]]</f>
        <v>16.096728307254637</v>
      </c>
      <c r="OI163" s="15">
        <f>Tabla2[[#This Row],[PAS_1DU_COR_COD_ROS_TG_NEG]]-Tabla2[[#This Row],[ESC_1DU_COR_COD_ROS_TG_NEG]]</f>
        <v>26.083333333333314</v>
      </c>
      <c r="OJ163" s="15">
        <f>Tabla2[[#This Row],[PAS_1DU_COR_COD_ROS_TG_NEU]]-Tabla2[[#This Row],[ESC_1DU_COR_COD_ROS_TG_NEU]]</f>
        <v>76.241758241758191</v>
      </c>
      <c r="OK163" s="15">
        <f>Tabla2[[#This Row],[PAS_1DU_COR_COD_ROS_TG_POS]]-Tabla2[[#This Row],[ESC_1DU_COR_COD_ROS_TG_POS]]</f>
        <v>68.166666666666686</v>
      </c>
      <c r="OL163" s="15">
        <f>Tabla2[[#This Row],[PAS_1DU_COR_COD_ROS_TG_TOT]]-Tabla2[[#This Row],[ESC_1DU_COR_COD_ROS_TG_TOT]]</f>
        <v>58.50614250614251</v>
      </c>
      <c r="OM163" s="15">
        <f>Tabla2[[#This Row],[PAS_1DU_COR_COD_ESC_TG_NEG]]-Tabla2[[#This Row],[ESC_1DU_COR_COD_ESC_TG_NEG]]</f>
        <v>-0.22307692307691696</v>
      </c>
      <c r="ON163" s="15">
        <f>Tabla2[[#This Row],[PAS_1DU_COR_COD_ESC_TG_NEU]]-Tabla2[[#This Row],[ESC_1DU_COR_COD_ESC_TG_NEU]]</f>
        <v>61.779220779220765</v>
      </c>
      <c r="OO163" s="15">
        <f>Tabla2[[#This Row],[PAS_1DU_COR_COD_ESC_TG_POS]]-Tabla2[[#This Row],[ESC_1DU_COR_COD_ESC_TG_POS]]</f>
        <v>25.324786324786317</v>
      </c>
      <c r="OP163" s="15">
        <f>Tabla2[[#This Row],[PAS_1DU_COR_COD_ESC_TG_TOT]]-Tabla2[[#This Row],[ESC_1DU_COR_COD_ESC_TG_TOT]]</f>
        <v>26.516632016632002</v>
      </c>
      <c r="OQ163" s="61">
        <v>-45.600000000000023</v>
      </c>
      <c r="OR163" s="62">
        <v>30.428571428571445</v>
      </c>
      <c r="OS163" s="62">
        <v>7.4285714285714448</v>
      </c>
      <c r="OT163" s="62">
        <v>0.12894736842105203</v>
      </c>
      <c r="OU163" s="62">
        <v>11.699999999999989</v>
      </c>
      <c r="OV163" s="62">
        <v>32.285714285714306</v>
      </c>
      <c r="OW163" s="62">
        <v>-55.194444444444457</v>
      </c>
      <c r="OX163" s="62">
        <v>-6.9895104895105078</v>
      </c>
      <c r="OY163" s="62">
        <v>38.00641025641022</v>
      </c>
      <c r="OZ163" s="62">
        <v>46.748251748251732</v>
      </c>
      <c r="PA163" s="62">
        <v>-12.352564102564088</v>
      </c>
      <c r="PB163" s="62">
        <v>25</v>
      </c>
    </row>
    <row r="164" spans="1:418" x14ac:dyDescent="0.3">
      <c r="A164" s="2" t="s">
        <v>162</v>
      </c>
      <c r="B164" s="2">
        <v>50</v>
      </c>
      <c r="C164" s="2">
        <v>1</v>
      </c>
      <c r="D164" s="2">
        <v>55</v>
      </c>
      <c r="E164">
        <v>3.65</v>
      </c>
      <c r="F164">
        <v>704.5</v>
      </c>
      <c r="G164">
        <v>3.35</v>
      </c>
      <c r="H164">
        <v>730.76470588235293</v>
      </c>
      <c r="I164">
        <v>3.75</v>
      </c>
      <c r="J164">
        <v>821.3125</v>
      </c>
      <c r="K164">
        <v>3.5833333333333335</v>
      </c>
      <c r="L164">
        <v>749.9019607843137</v>
      </c>
      <c r="M164">
        <v>2.95</v>
      </c>
      <c r="N164">
        <v>713.88888888888891</v>
      </c>
      <c r="O164">
        <v>3.8</v>
      </c>
      <c r="P164">
        <v>749.94444444444446</v>
      </c>
      <c r="Q164">
        <v>3.8</v>
      </c>
      <c r="R164">
        <v>774.57894736842104</v>
      </c>
      <c r="S164">
        <v>3.5166666666666666</v>
      </c>
      <c r="T164">
        <v>746.65454545454543</v>
      </c>
      <c r="U164">
        <v>3.55</v>
      </c>
      <c r="V164">
        <v>748.21698113207549</v>
      </c>
      <c r="W164">
        <v>1.85</v>
      </c>
      <c r="X164">
        <v>361.89473684210526</v>
      </c>
      <c r="Y164">
        <v>1.65</v>
      </c>
      <c r="Z164">
        <v>395.41176470588238</v>
      </c>
      <c r="AA164">
        <v>1.9</v>
      </c>
      <c r="AB164">
        <v>380.58823529411762</v>
      </c>
      <c r="AC164">
        <v>1.8</v>
      </c>
      <c r="AD164">
        <v>378.64150943396226</v>
      </c>
      <c r="AE164">
        <v>1.8</v>
      </c>
      <c r="AF164">
        <v>378.64150943396226</v>
      </c>
      <c r="AG164">
        <v>2.9666666666666668</v>
      </c>
      <c r="AH164">
        <v>625.02515723270437</v>
      </c>
      <c r="BM164">
        <v>2.9666666666666668</v>
      </c>
      <c r="BN164">
        <v>625.02515723270437</v>
      </c>
      <c r="BO164">
        <v>3.875</v>
      </c>
      <c r="BP164">
        <v>652.625</v>
      </c>
      <c r="BQ164">
        <v>3.3</v>
      </c>
      <c r="BR164">
        <v>474.1</v>
      </c>
      <c r="BS164">
        <v>3.3333333333333335</v>
      </c>
      <c r="BT164">
        <v>538.22222222222217</v>
      </c>
      <c r="BU164">
        <v>3.4814814814814814</v>
      </c>
      <c r="BV164">
        <v>548.37037037037032</v>
      </c>
      <c r="BW164">
        <v>3.8888888888888888</v>
      </c>
      <c r="BX164">
        <v>553.88888888888891</v>
      </c>
      <c r="BY164">
        <v>4</v>
      </c>
      <c r="BZ164">
        <v>512.25</v>
      </c>
      <c r="CA164">
        <v>3.2</v>
      </c>
      <c r="CB164">
        <v>543.125</v>
      </c>
      <c r="CC164">
        <v>3.6666666666666665</v>
      </c>
      <c r="CD164">
        <v>537.12</v>
      </c>
      <c r="CE164">
        <v>3.574074074074074</v>
      </c>
      <c r="CF164">
        <v>542.96153846153845</v>
      </c>
      <c r="CG164">
        <v>2.375</v>
      </c>
      <c r="CH164">
        <v>385.85714285714283</v>
      </c>
      <c r="CI164">
        <v>3.5</v>
      </c>
      <c r="CJ164">
        <v>567.6</v>
      </c>
      <c r="CK164">
        <v>2.8888888888888888</v>
      </c>
      <c r="CL164">
        <v>517.125</v>
      </c>
      <c r="CM164">
        <v>2.9629629629629628</v>
      </c>
      <c r="CN164">
        <v>500.56</v>
      </c>
      <c r="CO164">
        <v>2</v>
      </c>
      <c r="CP164">
        <v>391.375</v>
      </c>
      <c r="CQ164">
        <v>2.375</v>
      </c>
      <c r="CR164">
        <v>388</v>
      </c>
      <c r="CS164">
        <v>3.1</v>
      </c>
      <c r="CT164">
        <v>629.875</v>
      </c>
      <c r="CU164">
        <v>2.5185185185185186</v>
      </c>
      <c r="CV164">
        <v>473.30434782608694</v>
      </c>
      <c r="CW164">
        <v>2.7407407407407409</v>
      </c>
      <c r="CX164">
        <v>487.5</v>
      </c>
      <c r="CY164">
        <v>3.1574074074074074</v>
      </c>
      <c r="CZ164">
        <v>516.34</v>
      </c>
      <c r="DA164">
        <v>2.375</v>
      </c>
      <c r="DB164">
        <v>432.85714285714283</v>
      </c>
      <c r="DC164">
        <v>3</v>
      </c>
      <c r="DD164">
        <v>494.4</v>
      </c>
      <c r="DE164">
        <v>2.5555555555555554</v>
      </c>
      <c r="DF164">
        <v>367.55555555555554</v>
      </c>
      <c r="DG164">
        <v>2.6666666666666665</v>
      </c>
      <c r="DH164">
        <v>433.92307692307691</v>
      </c>
      <c r="DI164">
        <v>3.3333333333333335</v>
      </c>
      <c r="DJ164">
        <v>478.77777777777777</v>
      </c>
      <c r="DK164">
        <v>2.625</v>
      </c>
      <c r="DL164">
        <v>407.375</v>
      </c>
      <c r="DM164">
        <v>2.2999999999999998</v>
      </c>
      <c r="DN164">
        <v>308.39999999999998</v>
      </c>
      <c r="DO164">
        <v>2.7407407407407409</v>
      </c>
      <c r="DP164">
        <v>394.51851851851853</v>
      </c>
      <c r="DQ164">
        <v>2.7037037037037037</v>
      </c>
      <c r="DR164">
        <v>413.84905660377359</v>
      </c>
      <c r="DS164">
        <v>2.7037037037037037</v>
      </c>
      <c r="DT164">
        <v>413.84905660377359</v>
      </c>
      <c r="DU164">
        <v>3.0061728395061729</v>
      </c>
      <c r="DV164">
        <v>480.83660130718954</v>
      </c>
      <c r="DW164">
        <v>2</v>
      </c>
      <c r="DX164">
        <v>371</v>
      </c>
      <c r="EA164">
        <v>4</v>
      </c>
      <c r="EB164">
        <v>890</v>
      </c>
      <c r="EC164">
        <v>2.6666666666666665</v>
      </c>
      <c r="ED164">
        <v>544</v>
      </c>
      <c r="EE164">
        <v>3</v>
      </c>
      <c r="EF164">
        <v>457</v>
      </c>
      <c r="EG164">
        <v>2</v>
      </c>
      <c r="EH164">
        <v>293</v>
      </c>
      <c r="EK164">
        <v>2.3333333333333335</v>
      </c>
      <c r="EL164">
        <v>347.66666666666669</v>
      </c>
      <c r="EM164">
        <v>2.5</v>
      </c>
      <c r="EN164">
        <v>445.83333333333331</v>
      </c>
      <c r="EO164">
        <v>4</v>
      </c>
      <c r="EP164">
        <v>605.5</v>
      </c>
      <c r="ES164">
        <v>2</v>
      </c>
      <c r="ET164">
        <v>313</v>
      </c>
      <c r="EU164">
        <v>3.3333333333333335</v>
      </c>
      <c r="EV164">
        <v>508</v>
      </c>
      <c r="EW164">
        <v>3</v>
      </c>
      <c r="EX164">
        <v>639</v>
      </c>
      <c r="EY164">
        <v>6</v>
      </c>
      <c r="EZ164">
        <v>769.5</v>
      </c>
      <c r="FC164">
        <v>5</v>
      </c>
      <c r="FD164">
        <v>726</v>
      </c>
      <c r="FE164">
        <v>4.166666666666667</v>
      </c>
      <c r="FF164">
        <v>617</v>
      </c>
      <c r="FG164">
        <v>3.3333333333333335</v>
      </c>
      <c r="FH164">
        <v>531.41666666666663</v>
      </c>
      <c r="FI164">
        <v>4.5</v>
      </c>
      <c r="FJ164">
        <v>576</v>
      </c>
      <c r="FM164">
        <v>5</v>
      </c>
      <c r="FN164">
        <v>789</v>
      </c>
      <c r="FO164">
        <v>4.666666666666667</v>
      </c>
      <c r="FP164">
        <v>647</v>
      </c>
      <c r="FQ164">
        <v>7</v>
      </c>
      <c r="FR164">
        <v>1266</v>
      </c>
      <c r="FS164">
        <v>3</v>
      </c>
      <c r="FT164">
        <v>473.5</v>
      </c>
      <c r="FW164">
        <v>4.333333333333333</v>
      </c>
      <c r="FX164">
        <v>737.66666666666663</v>
      </c>
      <c r="FY164">
        <v>4.5</v>
      </c>
      <c r="FZ164">
        <v>692.33333333333337</v>
      </c>
      <c r="GA164">
        <v>4.5</v>
      </c>
      <c r="GB164">
        <v>692.33333333333337</v>
      </c>
      <c r="GC164">
        <v>3.7222222222222223</v>
      </c>
      <c r="GD164">
        <v>585.05555555555554</v>
      </c>
      <c r="GE164">
        <v>3.0777777777777779</v>
      </c>
      <c r="GF164">
        <v>491.80701754385967</v>
      </c>
      <c r="GG164">
        <v>3.9</v>
      </c>
      <c r="GH164">
        <v>783.33333333333337</v>
      </c>
      <c r="GI164">
        <v>3</v>
      </c>
      <c r="GJ164">
        <v>629.375</v>
      </c>
      <c r="GK164">
        <v>2.875</v>
      </c>
      <c r="GL164">
        <v>421.5</v>
      </c>
      <c r="GM164">
        <v>3.2857142857142856</v>
      </c>
      <c r="GN164">
        <v>618.28</v>
      </c>
      <c r="GO164">
        <v>2.7777777777777777</v>
      </c>
      <c r="GP164">
        <v>540.75</v>
      </c>
      <c r="GQ164">
        <v>3.7</v>
      </c>
      <c r="GR164">
        <v>689.88888888888891</v>
      </c>
      <c r="GS164">
        <v>4.3</v>
      </c>
      <c r="GT164">
        <v>711.6</v>
      </c>
      <c r="GU164">
        <v>3.6206896551724137</v>
      </c>
      <c r="GV164">
        <v>653.74074074074076</v>
      </c>
      <c r="GW164">
        <v>3.4561403508771931</v>
      </c>
      <c r="GX164">
        <v>636.69230769230774</v>
      </c>
      <c r="GY164">
        <v>3.7</v>
      </c>
      <c r="GZ164">
        <v>687.3</v>
      </c>
      <c r="HA164">
        <v>4.9000000000000004</v>
      </c>
      <c r="HB164">
        <v>847.1</v>
      </c>
      <c r="HC164">
        <v>4.875</v>
      </c>
      <c r="HD164">
        <v>801.25</v>
      </c>
      <c r="HE164">
        <v>4.4642857142857144</v>
      </c>
      <c r="HF164">
        <v>776.92857142857144</v>
      </c>
      <c r="HG164">
        <v>4.2222222222222223</v>
      </c>
      <c r="HH164">
        <v>691.66666666666663</v>
      </c>
      <c r="HI164">
        <v>4</v>
      </c>
      <c r="HJ164">
        <v>668.2</v>
      </c>
      <c r="HK164">
        <v>3.7</v>
      </c>
      <c r="HL164">
        <v>645.22222222222217</v>
      </c>
      <c r="HM164">
        <v>3.9655172413793105</v>
      </c>
      <c r="HN164">
        <v>668.35714285714289</v>
      </c>
      <c r="HO164">
        <v>4.2105263157894735</v>
      </c>
      <c r="HP164">
        <v>722.64285714285711</v>
      </c>
      <c r="HQ164">
        <v>3.8333333333333335</v>
      </c>
      <c r="HR164">
        <v>681.25925925925924</v>
      </c>
      <c r="HS164">
        <v>2.4</v>
      </c>
      <c r="HT164">
        <v>387.1</v>
      </c>
      <c r="HU164">
        <v>2.2000000000000002</v>
      </c>
      <c r="HV164">
        <v>313.7</v>
      </c>
      <c r="HW164">
        <v>2.625</v>
      </c>
      <c r="HX164">
        <v>392.875</v>
      </c>
      <c r="HY164">
        <v>2.3928571428571428</v>
      </c>
      <c r="HZ164">
        <v>362.53571428571428</v>
      </c>
      <c r="IA164">
        <v>1.8888888888888888</v>
      </c>
      <c r="IB164">
        <v>342.375</v>
      </c>
      <c r="IC164">
        <v>2.9</v>
      </c>
      <c r="ID164">
        <v>485.8</v>
      </c>
      <c r="IE164">
        <v>2.1</v>
      </c>
      <c r="IF164">
        <v>447</v>
      </c>
      <c r="IG164">
        <v>2.3103448275862069</v>
      </c>
      <c r="IH164">
        <v>430.37037037037038</v>
      </c>
      <c r="II164">
        <v>2.3508771929824563</v>
      </c>
      <c r="IJ164">
        <v>395.83636363636361</v>
      </c>
      <c r="IK164">
        <v>2.3508771929824563</v>
      </c>
      <c r="IL164">
        <v>395.83636363636361</v>
      </c>
      <c r="IM164">
        <v>3.3391812865497075</v>
      </c>
      <c r="IN164">
        <v>584.95092024539872</v>
      </c>
      <c r="IS164">
        <v>3</v>
      </c>
      <c r="IT164">
        <v>1241</v>
      </c>
      <c r="IU164">
        <v>3</v>
      </c>
      <c r="IV164">
        <v>1241</v>
      </c>
      <c r="IW164">
        <v>1</v>
      </c>
      <c r="IX164">
        <v>87</v>
      </c>
      <c r="JC164">
        <v>1</v>
      </c>
      <c r="JD164">
        <v>87</v>
      </c>
      <c r="JE164">
        <v>2.3333333333333335</v>
      </c>
      <c r="JF164">
        <v>664</v>
      </c>
      <c r="JK164">
        <v>4.5</v>
      </c>
      <c r="JL164">
        <v>1118</v>
      </c>
      <c r="JM164">
        <v>4.5</v>
      </c>
      <c r="JN164">
        <v>1118</v>
      </c>
      <c r="JO164">
        <v>7</v>
      </c>
      <c r="JP164">
        <v>1360</v>
      </c>
      <c r="JU164">
        <v>7</v>
      </c>
      <c r="JV164">
        <v>1360</v>
      </c>
      <c r="JW164">
        <v>5.333333333333333</v>
      </c>
      <c r="JX164">
        <v>1198.6666666666667</v>
      </c>
      <c r="JY164">
        <v>3.8333333333333335</v>
      </c>
      <c r="JZ164">
        <v>984.8</v>
      </c>
      <c r="KE164">
        <v>3</v>
      </c>
      <c r="KF164">
        <v>472.5</v>
      </c>
      <c r="KG164">
        <v>3</v>
      </c>
      <c r="KH164">
        <v>472.5</v>
      </c>
      <c r="KI164">
        <v>4</v>
      </c>
      <c r="KJ164">
        <v>450</v>
      </c>
      <c r="KO164">
        <v>4</v>
      </c>
      <c r="KP164">
        <v>450</v>
      </c>
      <c r="KQ164">
        <v>3.3333333333333335</v>
      </c>
      <c r="KR164">
        <v>465</v>
      </c>
      <c r="KS164">
        <v>3.3333333333333335</v>
      </c>
      <c r="KT164">
        <v>465</v>
      </c>
      <c r="KU164">
        <v>3.6666666666666665</v>
      </c>
      <c r="KV164">
        <v>789.875</v>
      </c>
      <c r="KW164">
        <v>3.3555555555555556</v>
      </c>
      <c r="KX164">
        <v>594.53801169590645</v>
      </c>
      <c r="KY164" s="15">
        <f>Tabla2[[#This Row],[ROS_NUM_COR_COD_ROS_TG_NEG]]-Tabla2[[#This Row],[PAS_NUM_COR_COD_ROS_TG_NEG]]</f>
        <v>1.2722222222222221</v>
      </c>
      <c r="KZ164" s="15">
        <f>Tabla2[[#This Row],[ROS_DUR_COR_COD_ROS_TG_NEG]]-Tabla2[[#This Row],[PAS_DUR_COR_COD_ROS_TG_NEG]]</f>
        <v>-22.222222222222285</v>
      </c>
      <c r="LA164" s="15">
        <f>Tabla2[[#This Row],[ROS_NUM_COR_COD_ROS_TG_NEU]]-Tabla2[[#This Row],[PAS_NUM_COR_COD_ROS_TG_NEU]]</f>
        <v>0.20000000000000018</v>
      </c>
      <c r="LB164" s="15">
        <f>Tabla2[[#This Row],[ROS_DUR_COR_COD_ROS_TG_NEU]]-Tabla2[[#This Row],[PAS_DUR_COR_COD_ROS_TG_NEU]]</f>
        <v>-81.744444444444412</v>
      </c>
      <c r="LC164" s="15">
        <f>Tabla2[[#This Row],[ROS_NUM_COR_COD_ROS_TG_POS]]-Tabla2[[#This Row],[PAS_NUM_COR_COD_ROS_TG_POS]]</f>
        <v>-9.9999999999999645E-2</v>
      </c>
      <c r="LD164" s="15">
        <f>Tabla2[[#This Row],[ROS_DUR_COR_COD_ROS_TG_POS]]-Tabla2[[#This Row],[PAS_DUR_COR_COD_ROS_TG_POS]]</f>
        <v>-129.35672514619887</v>
      </c>
      <c r="LE164" s="15">
        <f>Tabla2[[#This Row],[ROS_NUM_COR_COD_ROS_TG_TOT]]-Tabla2[[#This Row],[PAS_NUM_COR_COD_ROS_TG_TOT]]</f>
        <v>0.44885057471264389</v>
      </c>
      <c r="LF164" s="15">
        <f>Tabla2[[#This Row],[ROS_DUR_COR_COD_ROS_TG_TOT]]-Tabla2[[#This Row],[PAS_DUR_COR_COD_ROS_TG_TOT]]</f>
        <v>-78.297402597402538</v>
      </c>
      <c r="LG164" s="15">
        <f>Tabla2[[#This Row],[ROS_NUM_COR_COD_ESC_TG_NEG]]-Tabla2[[#This Row],[PAS_NUM_COR_COD_ESC_TG_NEG]]</f>
        <v>-0.87222222222222223</v>
      </c>
      <c r="LH164" s="15">
        <f>Tabla2[[#This Row],[ROS_DUR_COR_COD_ESC_TG_NEG]]-Tabla2[[#This Row],[PAS_DUR_COR_COD_ESC_TG_NEG]]</f>
        <v>-163.75</v>
      </c>
      <c r="LI164" s="15">
        <f>Tabla2[[#This Row],[ROS_NUM_COR_COD_ESC_TG_NEU]]-Tabla2[[#This Row],[PAS_NUM_COR_COD_ESC_TG_NEU]]</f>
        <v>0.35000000000000009</v>
      </c>
      <c r="LJ164" s="15">
        <f>Tabla2[[#This Row],[ROS_NUM_COR_COD_ESC_TG_NEG]]-Tabla2[[#This Row],[PAS_NUM_COR_COD_ESC_TG_NEG]]</f>
        <v>-0.87222222222222223</v>
      </c>
      <c r="LK164" s="15">
        <f>Tabla2[[#This Row],[ROS_NUM_COR_COD_ESC_TG_POS]]-Tabla2[[#This Row],[PAS_NUM_COR_COD_ESC_TG_POS]]</f>
        <v>0.54999999999999982</v>
      </c>
      <c r="LL164" s="15">
        <f>Tabla2[[#This Row],[ROS_DUR_COR_COD_ESC_TG_POS]]-Tabla2[[#This Row],[PAS_DUR_COR_COD_ESC_TG_POS]]</f>
        <v>-109.71249999999998</v>
      </c>
      <c r="LM164" s="15">
        <f>Tabla2[[#This Row],[ROS_NUM_COR_COD_ESC_TG_TOT]]-Tabla2[[#This Row],[PAS_NUM_COR_COD_ESC_TG_TOT]]</f>
        <v>3.735632183908022E-2</v>
      </c>
      <c r="LN164" s="15">
        <f>Tabla2[[#This Row],[ROS_DUR_COR_COD_ESC_TG_TOT]]-Tabla2[[#This Row],[PAS_DUR_COR_COD_ESC_TG_TOT]]</f>
        <v>-96.161220043572939</v>
      </c>
      <c r="LO164" s="15">
        <f>Tabla2[[#This Row],[PAS_NUM_COR_COD_ROS_TG_NEG]]-Tabla2[[#This Row],[ESC_NUM_COR_COD_ROS_TG_NEG]]</f>
        <v>0.95000000000000018</v>
      </c>
      <c r="LP164" s="15">
        <f>Tabla2[[#This Row],[PAS_DUR_COR_COD_ROS_TG_NEG]]-Tabla2[[#This Row],[ESC_DUR_COR_COD_ROS_TG_NEG]]</f>
        <v>322.51388888888891</v>
      </c>
      <c r="LQ164" s="15">
        <f>Tabla2[[#This Row],[PAS_NUM_COR_COD_ROS_TG_NEU]]-Tabla2[[#This Row],[ESC_NUM_COR_COD_ROS_TG_NEU]]</f>
        <v>1.4249999999999998</v>
      </c>
      <c r="LR164" s="15">
        <f>Tabla2[[#This Row],[PAS_DUR_COR_COD_ROS_TG_NEU]]-Tabla2[[#This Row],[ESC_DUR_COR_COD_ROS_TG_NEU]]</f>
        <v>361.94444444444446</v>
      </c>
      <c r="LS164" s="15">
        <f>Tabla2[[#This Row],[PAS_NUM_COR_COD_ROS_TG_POS]]-Tabla2[[#This Row],[ESC_NUM_COR_COD_ROS_TG_POS]]</f>
        <v>0.69999999999999973</v>
      </c>
      <c r="LT164" s="15">
        <f>Tabla2[[#This Row],[PAS_DUR_COR_COD_ROS_TG_POS]]-Tabla2[[#This Row],[ESC_DUR_COR_COD_ROS_TG_POS]]</f>
        <v>144.70394736842104</v>
      </c>
      <c r="LU164" s="15">
        <f>Tabla2[[#This Row],[PAS_NUM_COR_COD_ROS_TG_TOT]]-Tabla2[[#This Row],[ESC_NUM_COR_COD_ROS_TG_TOT]]</f>
        <v>0.99814814814814801</v>
      </c>
      <c r="LV164" s="15">
        <f>Tabla2[[#This Row],[PAS_DUR_COR_COD_ROS_TG_TOT]]-Tabla2[[#This Row],[ESC_DUR_COR_COD_ROS_TG_TOT]]</f>
        <v>273.35019762845849</v>
      </c>
      <c r="LW164" s="15">
        <f>Tabla2[[#This Row],[PAS_NUM_COR_COD_ESC_TG_NEG]]-Tabla2[[#This Row],[ESC_NUM_COR_COD_ESC_TG_NEG]]</f>
        <v>-0.23888888888888893</v>
      </c>
      <c r="LX164" s="15">
        <f>Tabla2[[#This Row],[PAS_DUR_COR_COD_ESC_TG_NEG]]-Tabla2[[#This Row],[ESC_DUR_COR_COD_ESC_TG_NEG]]</f>
        <v>150.61111111111109</v>
      </c>
      <c r="LY164" s="15">
        <f>Tabla2[[#This Row],[PAS_NUM_COR_COD_ESC_TG_NEU]]-Tabla2[[#This Row],[ESC_NUM_COR_COD_ESC_TG_NEU]]</f>
        <v>-0.64999999999999991</v>
      </c>
      <c r="LZ164" s="15">
        <f>Tabla2[[#This Row],[PAS_DUR_COR_COD_ESC_TG_NEU]]-Tabla2[[#This Row],[ESC_DUR_COR_COD_ESC_TG_NEU]]</f>
        <v>218.51470588235293</v>
      </c>
      <c r="MA164" s="15">
        <f>Tabla2[[#This Row],[PAS_NUM_COR_COD_ESC_TG_POS]]-Tabla2[[#This Row],[ESC_NUM_COR_COD_ESC_TG_POS]]</f>
        <v>0.54999999999999982</v>
      </c>
      <c r="MB164" s="15">
        <f>Tabla2[[#This Row],[PAS_DUR_COR_COD_ESC_TG_POS]]-Tabla2[[#This Row],[ESC_DUR_COR_COD_ESC_TG_POS]]</f>
        <v>278.1875</v>
      </c>
      <c r="MC164" s="15">
        <f>Tabla2[[#This Row],[PAS_NUM_COR_COD_ESC_TG_TOT]]-Tabla2[[#This Row],[ESC_NUM_COR_COD_ESC_TG_TOT]]</f>
        <v>-8.3333333333333037E-2</v>
      </c>
      <c r="MD164" s="15">
        <f>Tabla2[[#This Row],[PAS_DUR_COR_COD_ESC_TG_TOT]]-Tabla2[[#This Row],[ESC_DUR_COR_COD_ESC_TG_TOT]]</f>
        <v>212.7819607843137</v>
      </c>
      <c r="ME164" s="42">
        <f>Tabla25[[#This Row],[PAS_NUM_COR_COD_ROS_TG_NEG]]-Tabla25[[#This Row],[PAS_NUM_COR_COD_ESC_TG_NEG]]</f>
        <v>-0.69999999999999973</v>
      </c>
      <c r="MF164" s="42">
        <f>Tabla25[[#This Row],[PAS_NUM_COR_COD_ROS_TG_NEU]]-Tabla25[[#This Row],[PAS_NUM_COR_COD_ESC_TG_NEU]]</f>
        <v>0.44999999999999973</v>
      </c>
      <c r="MG164" s="42">
        <f>Tabla25[[#This Row],[PAS_NUM_COR_COD_ROS_TG_POS]]-Tabla25[[#This Row],[PAS_NUM_COR_COD_ESC_TG_POS]]</f>
        <v>4.9999999999999822E-2</v>
      </c>
      <c r="MH164" s="42">
        <f>Tabla25[[#This Row],[PAS_NUM_COR_COD_ROS_TG_TOT]]-Tabla25[[#This Row],[PAS_NUM_COR_COD_ESC_TG_TOT]]</f>
        <v>-6.6666666666666874E-2</v>
      </c>
      <c r="MI164" s="42">
        <f>Tabla25[[#This Row],[PAS_DUR_COR_COD_ROS_TG_NEG]]-Tabla25[[#This Row],[PAS_DUR_COR_COD_ESC_TG_NEG]]</f>
        <v>9.3888888888889142</v>
      </c>
      <c r="MJ164" s="42">
        <f>Tabla25[[#This Row],[PAS_DUR_COR_COD_ROS_TG_NEU]]-Tabla25[[#This Row],[PAS_DUR_COR_COD_ESC_TG_NEU]]</f>
        <v>19.179738562091529</v>
      </c>
      <c r="MK164" s="42">
        <f>Tabla25[[#This Row],[PAS_DUR_COR_COD_ROS_TG_POS]]-Tabla25[[#This Row],[PAS_DUR_COR_COD_ESC_TG_POS]]</f>
        <v>-46.733552631578959</v>
      </c>
      <c r="ML164" s="42">
        <f>Tabla25[[#This Row],[PAS_DUR_COR_COD_ROS_TG_TOT]]-Tabla25[[#This Row],[PAS_DUR_COR_COD_ESC_TG_TOT]]</f>
        <v>-3.2474153297682733</v>
      </c>
      <c r="MM164" s="44">
        <f>Tabla25[[#This Row],[ESC_NUM_COR_COD_ROS_TG_NEG]]-Tabla25[[#This Row],[ESC_NUM_COR_COD_ESC_TG_NEG]]</f>
        <v>-1.8888888888888888</v>
      </c>
      <c r="MN164" s="44">
        <f>Tabla25[[#This Row],[ESC_NUM_COR_COD_ROS_TG_NEU]]-Tabla25[[#This Row],[ESC_NUM_COR_COD_ESC_TG_NEU]]</f>
        <v>-1.625</v>
      </c>
      <c r="MO164" s="44">
        <f>Tabla25[[#This Row],[ESC_NUM_COR_COD_ROS_TG_POS]]-Tabla25[[#This Row],[ESC_NUM_COR_COD_ESC_TG_POS]]</f>
        <v>-0.10000000000000009</v>
      </c>
      <c r="MP164" s="44">
        <f>Tabla25[[#This Row],[ESC_NUM_COR_COD_ROS_TG_TOT]]-Tabla25[[#This Row],[ESC_NUM_COR_COD_ESC_TG_TOT]]</f>
        <v>-1.1481481481481479</v>
      </c>
      <c r="MQ164" s="44">
        <f>Tabla25[[#This Row],[ESC_DUR_COR_COD_ROS_TG_NEG]]-Tabla25[[#This Row],[ESC_DUR_COR_COD_ESC_TG_NEG]]</f>
        <v>-162.51388888888891</v>
      </c>
      <c r="MR164" s="44">
        <f>Tabla25[[#This Row],[ESC_DUR_COR_COD_ROS_TG_NEU]]-Tabla25[[#This Row],[ESC_DUR_COR_COD_ESC_TG_NEU]]</f>
        <v>-124.25</v>
      </c>
      <c r="MS164" s="44">
        <f>Tabla25[[#This Row],[ESC_DUR_COR_COD_ROS_TG_POS]]-Tabla25[[#This Row],[ESC_DUR_COR_COD_ESC_TG_POS]]</f>
        <v>86.75</v>
      </c>
      <c r="MT164" s="44">
        <f>Tabla25[[#This Row],[ESC_DUR_COR_COD_ROS_TG_TOT]]-Tabla25[[#This Row],[ESC_DUR_COR_COD_ESC_TG_TOT]]</f>
        <v>-63.815652173913065</v>
      </c>
      <c r="MU164" s="47">
        <f>Tabla25[[#This Row],[ROS_NUM_COR_COD_ROS_TG_NEG]]-Tabla25[[#This Row],[ROS_NUM_COR_COD_ESC_TG_NEG]]</f>
        <v>1.4444444444444446</v>
      </c>
      <c r="MV164" s="47">
        <f>Tabla25[[#This Row],[ROS_NUM_COR_COD_ROS_TG_NEU]]-Tabla25[[#This Row],[ROS_NUM_COR_COD_ESC_TG_NEU]]</f>
        <v>0.29999999999999982</v>
      </c>
      <c r="MW164" s="47">
        <f>Tabla25[[#This Row],[ROS_NUM_COR_COD_ROS_TG_POS]]-Tabla25[[#This Row],[ROS_NUM_COR_COD_ESC_TG_POS]]</f>
        <v>-0.59999999999999964</v>
      </c>
      <c r="MX164" s="47">
        <f>Tabla25[[#This Row],[ROS_NUM_COR_COD_ROS_TG_TOT]]-Tabla25[[#This Row],[ROS_NUM_COR_COD_ESC_TG_TOT]]</f>
        <v>0.3448275862068968</v>
      </c>
      <c r="MY164" s="47">
        <f>Tabla25[[#This Row],[ROS_DUR_COR_COD_ROS_TG_NEG]]-Tabla25[[#This Row],[ROS_DUR_COR_COD_ESC_TG_NEG]]</f>
        <v>150.91666666666663</v>
      </c>
      <c r="MZ164" s="47">
        <f>Tabla25[[#This Row],[ROS_DUR_COR_COD_ROS_TG_NEU]]-Tabla25[[#This Row],[ROS_DUR_COR_COD_ESC_TG_NEU]]</f>
        <v>-21.688888888888869</v>
      </c>
      <c r="NA164" s="47">
        <f>Tabla25[[#This Row],[ROS_DUR_COR_COD_ROS_TG_POS]]-Tabla25[[#This Row],[ROS_DUR_COR_COD_ESC_TG_POS]]</f>
        <v>-66.377777777777851</v>
      </c>
      <c r="NB164" s="47">
        <f>Tabla25[[#This Row],[ROS_DUR_COR_COD_ROS_TG_TOT]]-Tabla25[[#This Row],[ROS_DUR_COR_COD_ESC_TG_TOT]]</f>
        <v>14.616402116402128</v>
      </c>
      <c r="NC164">
        <v>131.11111111111111</v>
      </c>
      <c r="ND164">
        <v>188.7</v>
      </c>
      <c r="NE164">
        <v>136.66666666666666</v>
      </c>
      <c r="NF164">
        <v>153.46428571428572</v>
      </c>
      <c r="NG164">
        <v>175.75</v>
      </c>
      <c r="NH164">
        <v>135.55555555555554</v>
      </c>
      <c r="NI164">
        <v>154</v>
      </c>
      <c r="NJ164">
        <v>154.2962962962963</v>
      </c>
      <c r="NK164">
        <v>146.875</v>
      </c>
      <c r="NL164">
        <v>149.14285714285714</v>
      </c>
      <c r="NM164">
        <v>167.25</v>
      </c>
      <c r="NN164">
        <v>154.65217391304347</v>
      </c>
      <c r="NO164">
        <v>131.88888888888889</v>
      </c>
      <c r="NP164">
        <v>116.875</v>
      </c>
      <c r="NQ164">
        <v>176.625</v>
      </c>
      <c r="NR164">
        <v>141.4</v>
      </c>
      <c r="NS164">
        <v>239.66666666666666</v>
      </c>
      <c r="NT164">
        <v>202.61111111111111</v>
      </c>
      <c r="NU164">
        <v>196.31578947368422</v>
      </c>
      <c r="NV164">
        <v>212.56363636363636</v>
      </c>
      <c r="NW164">
        <v>180.94444444444446</v>
      </c>
      <c r="NX164">
        <v>163.23529411764707</v>
      </c>
      <c r="NY164">
        <v>166.5625</v>
      </c>
      <c r="NZ164">
        <v>170.52941176470588</v>
      </c>
      <c r="OA164" s="15">
        <f>Tabla2[[#This Row],[ROS_1DU_COR_COD_ROS_TG_NEG]]-Tabla2[[#This Row],[PAS_1DU_COR_COD_ROS_TG_NEG]]</f>
        <v>-108.55555555555554</v>
      </c>
      <c r="OB164" s="15">
        <f>Tabla2[[#This Row],[ROS_1DU_COR_COD_ROS_TG_NEU]]-Tabla2[[#This Row],[PAS_1DU_COR_COD_ROS_TG_NEU]]</f>
        <v>-13.911111111111126</v>
      </c>
      <c r="OC164" s="15">
        <f>Tabla2[[#This Row],[ROS_1DU_COR_COD_ROS_TG_POS]]-Tabla2[[#This Row],[PAS_1DU_COR_COD_ROS_TG_POS]]</f>
        <v>-59.649122807017562</v>
      </c>
      <c r="OD164" s="15">
        <f>Tabla2[[#This Row],[ROS_1DU_COR_COD_ROS_TG_TOT]]-Tabla2[[#This Row],[PAS_1DU_COR_COD_ROS_TG_TOT]]</f>
        <v>-59.09935064935064</v>
      </c>
      <c r="OE164" s="15">
        <f>Tabla2[[#This Row],[ROS_1DU_COR_COD_ESC_TG_NEG]]-Tabla2[[#This Row],[PAS_1DU_COR_COD_ESC_TG_NEG]]</f>
        <v>-5.1944444444444571</v>
      </c>
      <c r="OF164" s="15">
        <f>Tabla2[[#This Row],[ROS_1DU_COR_COD_ESC_TG_NEU]]-Tabla2[[#This Row],[PAS_1DU_COR_COD_ESC_TG_NEU]]</f>
        <v>-27.679738562091529</v>
      </c>
      <c r="OG164" s="15">
        <f>Tabla2[[#This Row],[ROS_1DU_COR_COD_ESC_TG_POS]]-Tabla2[[#This Row],[PAS_1DU_COR_COD_ESC_TG_POS]]</f>
        <v>-12.5625</v>
      </c>
      <c r="OH164" s="15">
        <f>Tabla2[[#This Row],[ROS_1DU_COR_COD_ESC_TG_TOT]]-Tabla2[[#This Row],[PAS_1DU_COR_COD_ESC_TG_TOT]]</f>
        <v>-16.233115468409579</v>
      </c>
      <c r="OI164" s="15">
        <f>Tabla2[[#This Row],[PAS_1DU_COR_COD_ROS_TG_NEG]]-Tabla2[[#This Row],[ESC_1DU_COR_COD_ROS_TG_NEG]]</f>
        <v>92.791666666666657</v>
      </c>
      <c r="OJ164" s="15">
        <f>Tabla2[[#This Row],[PAS_1DU_COR_COD_ROS_TG_NEU]]-Tabla2[[#This Row],[ESC_1DU_COR_COD_ROS_TG_NEU]]</f>
        <v>53.468253968253975</v>
      </c>
      <c r="OK164" s="15">
        <f>Tabla2[[#This Row],[PAS_1DU_COR_COD_ROS_TG_POS]]-Tabla2[[#This Row],[ESC_1DU_COR_COD_ROS_TG_POS]]</f>
        <v>29.06578947368422</v>
      </c>
      <c r="OL164" s="15">
        <f>Tabla2[[#This Row],[PAS_1DU_COR_COD_ROS_TG_TOT]]-Tabla2[[#This Row],[ESC_1DU_COR_COD_ROS_TG_TOT]]</f>
        <v>57.911462450592893</v>
      </c>
      <c r="OM164" s="15">
        <f>Tabla2[[#This Row],[PAS_1DU_COR_COD_ESC_TG_NEG]]-Tabla2[[#This Row],[ESC_1DU_COR_COD_ESC_TG_NEG]]</f>
        <v>49.055555555555571</v>
      </c>
      <c r="ON164" s="15">
        <f>Tabla2[[#This Row],[PAS_1DU_COR_COD_ESC_TG_NEU]]-Tabla2[[#This Row],[ESC_1DU_COR_COD_ESC_TG_NEU]]</f>
        <v>46.360294117647072</v>
      </c>
      <c r="OO164" s="15">
        <f>Tabla2[[#This Row],[PAS_1DU_COR_COD_ESC_TG_POS]]-Tabla2[[#This Row],[ESC_1DU_COR_COD_ESC_TG_POS]]</f>
        <v>-10.0625</v>
      </c>
      <c r="OP164" s="15">
        <f>Tabla2[[#This Row],[PAS_1DU_COR_COD_ESC_TG_TOT]]-Tabla2[[#This Row],[ESC_1DU_COR_COD_ESC_TG_TOT]]</f>
        <v>29.129411764705878</v>
      </c>
      <c r="OQ164" s="61">
        <v>-44.638888888888886</v>
      </c>
      <c r="OR164" s="62">
        <v>53.144444444444446</v>
      </c>
      <c r="OS164" s="62">
        <v>-17.333333333333343</v>
      </c>
      <c r="OT164" s="62">
        <v>-0.83201058201058231</v>
      </c>
      <c r="OU164" s="62">
        <v>14.986111111111114</v>
      </c>
      <c r="OV164" s="62">
        <v>32.267857142857139</v>
      </c>
      <c r="OW164" s="62">
        <v>-9.375</v>
      </c>
      <c r="OX164" s="62">
        <v>13.252173913043464</v>
      </c>
      <c r="OY164" s="62">
        <v>58.7222222222222</v>
      </c>
      <c r="OZ164" s="62">
        <v>39.375816993464042</v>
      </c>
      <c r="PA164" s="62">
        <v>29.75328947368422</v>
      </c>
      <c r="PB164" s="62">
        <v>42.034224598930479</v>
      </c>
    </row>
    <row r="165" spans="1:418" x14ac:dyDescent="0.3">
      <c r="A165" s="2" t="s">
        <v>163</v>
      </c>
      <c r="B165" s="2">
        <v>50</v>
      </c>
      <c r="C165" s="2">
        <v>1</v>
      </c>
      <c r="D165" s="2">
        <v>53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  <c r="S165">
        <v>0</v>
      </c>
      <c r="U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BM165">
        <v>0</v>
      </c>
      <c r="BO165">
        <v>1.5555555555555556</v>
      </c>
      <c r="BP165">
        <v>621.83333333333337</v>
      </c>
      <c r="BQ165">
        <v>2.9</v>
      </c>
      <c r="BR165">
        <v>1053.4285714285713</v>
      </c>
      <c r="BS165">
        <v>4.5</v>
      </c>
      <c r="BT165">
        <v>1355.25</v>
      </c>
      <c r="BU165">
        <v>3.0344827586206895</v>
      </c>
      <c r="BV165">
        <v>1045.0952380952381</v>
      </c>
      <c r="BW165">
        <v>3.2222222222222223</v>
      </c>
      <c r="BX165">
        <v>1477</v>
      </c>
      <c r="BY165">
        <v>2.5</v>
      </c>
      <c r="BZ165">
        <v>1066.5</v>
      </c>
      <c r="CA165">
        <v>3.2</v>
      </c>
      <c r="CB165">
        <v>1801.4</v>
      </c>
      <c r="CC165">
        <v>2.9655172413793105</v>
      </c>
      <c r="CD165">
        <v>1424.4375</v>
      </c>
      <c r="CE165">
        <v>3</v>
      </c>
      <c r="CF165">
        <v>1209.1351351351352</v>
      </c>
      <c r="CG165">
        <v>3.5555555555555554</v>
      </c>
      <c r="CH165">
        <v>1321</v>
      </c>
      <c r="CI165">
        <v>2.5</v>
      </c>
      <c r="CJ165">
        <v>1048.5714285714287</v>
      </c>
      <c r="CK165">
        <v>2.1</v>
      </c>
      <c r="CL165">
        <v>951.83333333333337</v>
      </c>
      <c r="CM165">
        <v>2.6896551724137931</v>
      </c>
      <c r="CN165">
        <v>1104.0526315789473</v>
      </c>
      <c r="CO165">
        <v>4.2222222222222223</v>
      </c>
      <c r="CP165">
        <v>1282.5</v>
      </c>
      <c r="CQ165">
        <v>3.3</v>
      </c>
      <c r="CR165">
        <v>1129.7142857142858</v>
      </c>
      <c r="CS165">
        <v>2.2999999999999998</v>
      </c>
      <c r="CT165">
        <v>1393.4</v>
      </c>
      <c r="CU165">
        <v>3.2413793103448274</v>
      </c>
      <c r="CV165">
        <v>1256.75</v>
      </c>
      <c r="CW165">
        <v>2.9655172413793105</v>
      </c>
      <c r="CX165">
        <v>1182.3589743589744</v>
      </c>
      <c r="CY165">
        <v>2.9827586206896552</v>
      </c>
      <c r="CZ165">
        <v>1195.3947368421052</v>
      </c>
      <c r="DA165">
        <v>1.5555555555555556</v>
      </c>
      <c r="DB165">
        <v>615.83333333333337</v>
      </c>
      <c r="DC165">
        <v>1.6</v>
      </c>
      <c r="DD165">
        <v>523.14285714285711</v>
      </c>
      <c r="DE165">
        <v>2</v>
      </c>
      <c r="DF165">
        <v>762</v>
      </c>
      <c r="DG165">
        <v>1.7241379310344827</v>
      </c>
      <c r="DH165">
        <v>634.54999999999995</v>
      </c>
      <c r="DI165">
        <v>2.4444444444444446</v>
      </c>
      <c r="DJ165">
        <v>672.85714285714289</v>
      </c>
      <c r="DK165">
        <v>1.7</v>
      </c>
      <c r="DL165">
        <v>600.42857142857144</v>
      </c>
      <c r="DM165">
        <v>2.1</v>
      </c>
      <c r="DN165">
        <v>849.28571428571433</v>
      </c>
      <c r="DO165">
        <v>2.0689655172413794</v>
      </c>
      <c r="DP165">
        <v>707.52380952380952</v>
      </c>
      <c r="DQ165">
        <v>1.896551724137931</v>
      </c>
      <c r="DR165">
        <v>671.92682926829264</v>
      </c>
      <c r="DS165">
        <v>1.896551724137931</v>
      </c>
      <c r="DT165">
        <v>671.92682926829264</v>
      </c>
      <c r="DU165">
        <v>2.6206896551724137</v>
      </c>
      <c r="DV165">
        <v>1011.957264957265</v>
      </c>
      <c r="DW165">
        <v>0</v>
      </c>
      <c r="EC165">
        <v>0</v>
      </c>
      <c r="EE165">
        <v>0</v>
      </c>
      <c r="EK165">
        <v>0</v>
      </c>
      <c r="EM165">
        <v>0</v>
      </c>
      <c r="EO165">
        <v>1</v>
      </c>
      <c r="EP165">
        <v>387</v>
      </c>
      <c r="EU165">
        <v>1</v>
      </c>
      <c r="EV165">
        <v>387</v>
      </c>
      <c r="EW165">
        <v>0</v>
      </c>
      <c r="FC165">
        <v>0</v>
      </c>
      <c r="FE165">
        <v>0.5</v>
      </c>
      <c r="FF165">
        <v>387</v>
      </c>
      <c r="FG165">
        <v>0.25</v>
      </c>
      <c r="FH165">
        <v>387</v>
      </c>
      <c r="FI165">
        <v>0</v>
      </c>
      <c r="FO165">
        <v>0</v>
      </c>
      <c r="FQ165">
        <v>5</v>
      </c>
      <c r="FR165">
        <v>958</v>
      </c>
      <c r="FW165">
        <v>5</v>
      </c>
      <c r="FX165">
        <v>958</v>
      </c>
      <c r="FY165">
        <v>2.5</v>
      </c>
      <c r="FZ165">
        <v>958</v>
      </c>
      <c r="GA165">
        <v>2.5</v>
      </c>
      <c r="GB165">
        <v>958</v>
      </c>
      <c r="GC165">
        <v>1</v>
      </c>
      <c r="GD165">
        <v>672.5</v>
      </c>
      <c r="GE165">
        <v>2.5666666666666669</v>
      </c>
      <c r="GF165">
        <v>1006.2521008403361</v>
      </c>
      <c r="GG165">
        <v>0</v>
      </c>
      <c r="GI165">
        <v>0</v>
      </c>
      <c r="GK165">
        <v>0</v>
      </c>
      <c r="GM165">
        <v>0</v>
      </c>
      <c r="GO165">
        <v>0</v>
      </c>
      <c r="GQ165">
        <v>0</v>
      </c>
      <c r="GS165">
        <v>0</v>
      </c>
      <c r="GU165">
        <v>0</v>
      </c>
      <c r="GW165">
        <v>0</v>
      </c>
      <c r="GY165">
        <v>0</v>
      </c>
      <c r="HA165">
        <v>0</v>
      </c>
      <c r="HC165">
        <v>0</v>
      </c>
      <c r="HE165">
        <v>0</v>
      </c>
      <c r="HG165">
        <v>0</v>
      </c>
      <c r="HI165">
        <v>0</v>
      </c>
      <c r="HK165">
        <v>0</v>
      </c>
      <c r="HM165">
        <v>0</v>
      </c>
      <c r="HO165">
        <v>0</v>
      </c>
      <c r="HQ165">
        <v>0</v>
      </c>
      <c r="HS165">
        <v>0</v>
      </c>
      <c r="HU165">
        <v>0</v>
      </c>
      <c r="HW165">
        <v>0</v>
      </c>
      <c r="HY165">
        <v>0</v>
      </c>
      <c r="IA165">
        <v>0</v>
      </c>
      <c r="IC165">
        <v>0</v>
      </c>
      <c r="IE165">
        <v>0</v>
      </c>
      <c r="IG165">
        <v>0</v>
      </c>
      <c r="II165">
        <v>0</v>
      </c>
      <c r="IK165">
        <v>0</v>
      </c>
      <c r="IM165">
        <v>0</v>
      </c>
      <c r="IS165">
        <v>0</v>
      </c>
      <c r="IU165">
        <v>0</v>
      </c>
      <c r="IW165">
        <v>0</v>
      </c>
      <c r="JC165">
        <v>0</v>
      </c>
      <c r="JE165">
        <v>0</v>
      </c>
      <c r="JK165">
        <v>0</v>
      </c>
      <c r="JM165">
        <v>0</v>
      </c>
      <c r="JO165">
        <v>0</v>
      </c>
      <c r="JU165">
        <v>0</v>
      </c>
      <c r="JW165">
        <v>0</v>
      </c>
      <c r="JY165">
        <v>0</v>
      </c>
      <c r="KE165">
        <v>0</v>
      </c>
      <c r="KG165">
        <v>0</v>
      </c>
      <c r="KI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 s="15">
        <f>Tabla2[[#This Row],[ROS_NUM_COR_COD_ROS_TG_NEG]]-Tabla2[[#This Row],[PAS_NUM_COR_COD_ROS_TG_NEG]]</f>
        <v>0</v>
      </c>
      <c r="KZ165" s="15">
        <f>Tabla2[[#This Row],[ROS_DUR_COR_COD_ROS_TG_NEG]]-Tabla2[[#This Row],[PAS_DUR_COR_COD_ROS_TG_NEG]]</f>
        <v>0</v>
      </c>
      <c r="LA165" s="15">
        <f>Tabla2[[#This Row],[ROS_NUM_COR_COD_ROS_TG_NEU]]-Tabla2[[#This Row],[PAS_NUM_COR_COD_ROS_TG_NEU]]</f>
        <v>0</v>
      </c>
      <c r="LB165" s="15">
        <f>Tabla2[[#This Row],[ROS_DUR_COR_COD_ROS_TG_NEU]]-Tabla2[[#This Row],[PAS_DUR_COR_COD_ROS_TG_NEU]]</f>
        <v>0</v>
      </c>
      <c r="LC165" s="15">
        <f>Tabla2[[#This Row],[ROS_NUM_COR_COD_ROS_TG_POS]]-Tabla2[[#This Row],[PAS_NUM_COR_COD_ROS_TG_POS]]</f>
        <v>0</v>
      </c>
      <c r="LD165" s="15">
        <f>Tabla2[[#This Row],[ROS_DUR_COR_COD_ROS_TG_POS]]-Tabla2[[#This Row],[PAS_DUR_COR_COD_ROS_TG_POS]]</f>
        <v>0</v>
      </c>
      <c r="LE165" s="15">
        <f>Tabla2[[#This Row],[ROS_NUM_COR_COD_ROS_TG_TOT]]-Tabla2[[#This Row],[PAS_NUM_COR_COD_ROS_TG_TOT]]</f>
        <v>0</v>
      </c>
      <c r="LF165" s="15">
        <f>Tabla2[[#This Row],[ROS_DUR_COR_COD_ROS_TG_TOT]]-Tabla2[[#This Row],[PAS_DUR_COR_COD_ROS_TG_TOT]]</f>
        <v>0</v>
      </c>
      <c r="LG165" s="15">
        <f>Tabla2[[#This Row],[ROS_NUM_COR_COD_ESC_TG_NEG]]-Tabla2[[#This Row],[PAS_NUM_COR_COD_ESC_TG_NEG]]</f>
        <v>0</v>
      </c>
      <c r="LH165" s="15">
        <f>Tabla2[[#This Row],[ROS_DUR_COR_COD_ESC_TG_NEG]]-Tabla2[[#This Row],[PAS_DUR_COR_COD_ESC_TG_NEG]]</f>
        <v>0</v>
      </c>
      <c r="LI165" s="15">
        <f>Tabla2[[#This Row],[ROS_NUM_COR_COD_ESC_TG_NEU]]-Tabla2[[#This Row],[PAS_NUM_COR_COD_ESC_TG_NEU]]</f>
        <v>0</v>
      </c>
      <c r="LJ165" s="15">
        <f>Tabla2[[#This Row],[ROS_NUM_COR_COD_ESC_TG_NEG]]-Tabla2[[#This Row],[PAS_NUM_COR_COD_ESC_TG_NEG]]</f>
        <v>0</v>
      </c>
      <c r="LK165" s="15">
        <f>Tabla2[[#This Row],[ROS_NUM_COR_COD_ESC_TG_POS]]-Tabla2[[#This Row],[PAS_NUM_COR_COD_ESC_TG_POS]]</f>
        <v>0</v>
      </c>
      <c r="LL165" s="15">
        <f>Tabla2[[#This Row],[ROS_DUR_COR_COD_ESC_TG_POS]]-Tabla2[[#This Row],[PAS_DUR_COR_COD_ESC_TG_POS]]</f>
        <v>0</v>
      </c>
      <c r="LM165" s="15">
        <f>Tabla2[[#This Row],[ROS_NUM_COR_COD_ESC_TG_TOT]]-Tabla2[[#This Row],[PAS_NUM_COR_COD_ESC_TG_TOT]]</f>
        <v>0</v>
      </c>
      <c r="LN165" s="15">
        <f>Tabla2[[#This Row],[ROS_DUR_COR_COD_ESC_TG_TOT]]-Tabla2[[#This Row],[PAS_DUR_COR_COD_ESC_TG_TOT]]</f>
        <v>0</v>
      </c>
      <c r="LO165" s="15">
        <f>Tabla2[[#This Row],[PAS_NUM_COR_COD_ROS_TG_NEG]]-Tabla2[[#This Row],[ESC_NUM_COR_COD_ROS_TG_NEG]]</f>
        <v>-4.2222222222222223</v>
      </c>
      <c r="LP165" s="15">
        <f>Tabla2[[#This Row],[PAS_DUR_COR_COD_ROS_TG_NEG]]-Tabla2[[#This Row],[ESC_DUR_COR_COD_ROS_TG_NEG]]</f>
        <v>-1282.5</v>
      </c>
      <c r="LQ165" s="15">
        <f>Tabla2[[#This Row],[PAS_NUM_COR_COD_ROS_TG_NEU]]-Tabla2[[#This Row],[ESC_NUM_COR_COD_ROS_TG_NEU]]</f>
        <v>-3.3</v>
      </c>
      <c r="LR165" s="15">
        <f>Tabla2[[#This Row],[PAS_DUR_COR_COD_ROS_TG_NEU]]-Tabla2[[#This Row],[ESC_DUR_COR_COD_ROS_TG_NEU]]</f>
        <v>-1129.7142857142858</v>
      </c>
      <c r="LS165" s="15">
        <f>Tabla2[[#This Row],[PAS_NUM_COR_COD_ROS_TG_POS]]-Tabla2[[#This Row],[ESC_NUM_COR_COD_ROS_TG_POS]]</f>
        <v>-2.2999999999999998</v>
      </c>
      <c r="LT165" s="15">
        <f>Tabla2[[#This Row],[PAS_DUR_COR_COD_ROS_TG_POS]]-Tabla2[[#This Row],[ESC_DUR_COR_COD_ROS_TG_POS]]</f>
        <v>-1393.4</v>
      </c>
      <c r="LU165" s="15">
        <f>Tabla2[[#This Row],[PAS_NUM_COR_COD_ROS_TG_TOT]]-Tabla2[[#This Row],[ESC_NUM_COR_COD_ROS_TG_TOT]]</f>
        <v>-3.2413793103448274</v>
      </c>
      <c r="LV165" s="15">
        <f>Tabla2[[#This Row],[PAS_DUR_COR_COD_ROS_TG_TOT]]-Tabla2[[#This Row],[ESC_DUR_COR_COD_ROS_TG_TOT]]</f>
        <v>-1256.75</v>
      </c>
      <c r="LW165" s="15">
        <f>Tabla2[[#This Row],[PAS_NUM_COR_COD_ESC_TG_NEG]]-Tabla2[[#This Row],[ESC_NUM_COR_COD_ESC_TG_NEG]]</f>
        <v>-3.2222222222222223</v>
      </c>
      <c r="LX165" s="15">
        <f>Tabla2[[#This Row],[PAS_DUR_COR_COD_ESC_TG_NEG]]-Tabla2[[#This Row],[ESC_DUR_COR_COD_ESC_TG_NEG]]</f>
        <v>-1477</v>
      </c>
      <c r="LY165" s="15">
        <f>Tabla2[[#This Row],[PAS_NUM_COR_COD_ESC_TG_NEU]]-Tabla2[[#This Row],[ESC_NUM_COR_COD_ESC_TG_NEU]]</f>
        <v>-2.5</v>
      </c>
      <c r="LZ165" s="15">
        <f>Tabla2[[#This Row],[PAS_DUR_COR_COD_ESC_TG_NEU]]-Tabla2[[#This Row],[ESC_DUR_COR_COD_ESC_TG_NEU]]</f>
        <v>-1066.5</v>
      </c>
      <c r="MA165" s="15">
        <f>Tabla2[[#This Row],[PAS_NUM_COR_COD_ESC_TG_POS]]-Tabla2[[#This Row],[ESC_NUM_COR_COD_ESC_TG_POS]]</f>
        <v>-3.2</v>
      </c>
      <c r="MB165" s="15">
        <f>Tabla2[[#This Row],[PAS_DUR_COR_COD_ESC_TG_POS]]-Tabla2[[#This Row],[ESC_DUR_COR_COD_ESC_TG_POS]]</f>
        <v>-1801.4</v>
      </c>
      <c r="MC165" s="15">
        <f>Tabla2[[#This Row],[PAS_NUM_COR_COD_ESC_TG_TOT]]-Tabla2[[#This Row],[ESC_NUM_COR_COD_ESC_TG_TOT]]</f>
        <v>-2.9655172413793105</v>
      </c>
      <c r="MD165" s="15">
        <f>Tabla2[[#This Row],[PAS_DUR_COR_COD_ESC_TG_TOT]]-Tabla2[[#This Row],[ESC_DUR_COR_COD_ESC_TG_TOT]]</f>
        <v>-1424.4375</v>
      </c>
      <c r="ME165" s="42">
        <f>Tabla25[[#This Row],[PAS_NUM_COR_COD_ROS_TG_NEG]]-Tabla25[[#This Row],[PAS_NUM_COR_COD_ESC_TG_NEG]]</f>
        <v>0</v>
      </c>
      <c r="MF165" s="42">
        <f>Tabla25[[#This Row],[PAS_NUM_COR_COD_ROS_TG_NEU]]-Tabla25[[#This Row],[PAS_NUM_COR_COD_ESC_TG_NEU]]</f>
        <v>0</v>
      </c>
      <c r="MG165" s="42">
        <f>Tabla25[[#This Row],[PAS_NUM_COR_COD_ROS_TG_POS]]-Tabla25[[#This Row],[PAS_NUM_COR_COD_ESC_TG_POS]]</f>
        <v>0</v>
      </c>
      <c r="MH165" s="42">
        <f>Tabla25[[#This Row],[PAS_NUM_COR_COD_ROS_TG_TOT]]-Tabla25[[#This Row],[PAS_NUM_COR_COD_ESC_TG_TOT]]</f>
        <v>0</v>
      </c>
      <c r="MI165" s="42">
        <f>Tabla25[[#This Row],[PAS_DUR_COR_COD_ROS_TG_NEG]]-Tabla25[[#This Row],[PAS_DUR_COR_COD_ESC_TG_NEG]]</f>
        <v>0</v>
      </c>
      <c r="MJ165" s="42">
        <f>Tabla25[[#This Row],[PAS_DUR_COR_COD_ROS_TG_NEU]]-Tabla25[[#This Row],[PAS_DUR_COR_COD_ESC_TG_NEU]]</f>
        <v>0</v>
      </c>
      <c r="MK165" s="42">
        <f>Tabla25[[#This Row],[PAS_DUR_COR_COD_ROS_TG_POS]]-Tabla25[[#This Row],[PAS_DUR_COR_COD_ESC_TG_POS]]</f>
        <v>0</v>
      </c>
      <c r="ML165" s="42">
        <f>Tabla25[[#This Row],[PAS_DUR_COR_COD_ROS_TG_TOT]]-Tabla25[[#This Row],[PAS_DUR_COR_COD_ESC_TG_TOT]]</f>
        <v>0</v>
      </c>
      <c r="MM165" s="44">
        <f>Tabla25[[#This Row],[ESC_NUM_COR_COD_ROS_TG_NEG]]-Tabla25[[#This Row],[ESC_NUM_COR_COD_ESC_TG_NEG]]</f>
        <v>1</v>
      </c>
      <c r="MN165" s="44">
        <f>Tabla25[[#This Row],[ESC_NUM_COR_COD_ROS_TG_NEU]]-Tabla25[[#This Row],[ESC_NUM_COR_COD_ESC_TG_NEU]]</f>
        <v>0.79999999999999982</v>
      </c>
      <c r="MO165" s="44">
        <f>Tabla25[[#This Row],[ESC_NUM_COR_COD_ROS_TG_POS]]-Tabla25[[#This Row],[ESC_NUM_COR_COD_ESC_TG_POS]]</f>
        <v>-0.90000000000000036</v>
      </c>
      <c r="MP165" s="44">
        <f>Tabla25[[#This Row],[ESC_NUM_COR_COD_ROS_TG_TOT]]-Tabla25[[#This Row],[ESC_NUM_COR_COD_ESC_TG_TOT]]</f>
        <v>0.2758620689655169</v>
      </c>
      <c r="MQ165" s="44">
        <f>Tabla25[[#This Row],[ESC_DUR_COR_COD_ROS_TG_NEG]]-Tabla25[[#This Row],[ESC_DUR_COR_COD_ESC_TG_NEG]]</f>
        <v>-194.5</v>
      </c>
      <c r="MR165" s="44">
        <f>Tabla25[[#This Row],[ESC_DUR_COR_COD_ROS_TG_NEU]]-Tabla25[[#This Row],[ESC_DUR_COR_COD_ESC_TG_NEU]]</f>
        <v>63.214285714285779</v>
      </c>
      <c r="MS165" s="44">
        <f>Tabla25[[#This Row],[ESC_DUR_COR_COD_ROS_TG_POS]]-Tabla25[[#This Row],[ESC_DUR_COR_COD_ESC_TG_POS]]</f>
        <v>-408</v>
      </c>
      <c r="MT165" s="44">
        <f>Tabla25[[#This Row],[ESC_DUR_COR_COD_ROS_TG_TOT]]-Tabla25[[#This Row],[ESC_DUR_COR_COD_ESC_TG_TOT]]</f>
        <v>-167.6875</v>
      </c>
      <c r="MU165" s="47">
        <f>Tabla25[[#This Row],[ROS_NUM_COR_COD_ROS_TG_NEG]]-Tabla25[[#This Row],[ROS_NUM_COR_COD_ESC_TG_NEG]]</f>
        <v>0</v>
      </c>
      <c r="MV165" s="47">
        <f>Tabla25[[#This Row],[ROS_NUM_COR_COD_ROS_TG_NEU]]-Tabla25[[#This Row],[ROS_NUM_COR_COD_ESC_TG_NEU]]</f>
        <v>0</v>
      </c>
      <c r="MW165" s="47">
        <f>Tabla25[[#This Row],[ROS_NUM_COR_COD_ROS_TG_POS]]-Tabla25[[#This Row],[ROS_NUM_COR_COD_ESC_TG_POS]]</f>
        <v>0</v>
      </c>
      <c r="MX165" s="47">
        <f>Tabla25[[#This Row],[ROS_NUM_COR_COD_ROS_TG_TOT]]-Tabla25[[#This Row],[ROS_NUM_COR_COD_ESC_TG_TOT]]</f>
        <v>0</v>
      </c>
      <c r="MY165" s="47">
        <f>Tabla25[[#This Row],[ROS_DUR_COR_COD_ROS_TG_NEG]]-Tabla25[[#This Row],[ROS_DUR_COR_COD_ESC_TG_NEG]]</f>
        <v>0</v>
      </c>
      <c r="MZ165" s="47">
        <f>Tabla25[[#This Row],[ROS_DUR_COR_COD_ROS_TG_NEU]]-Tabla25[[#This Row],[ROS_DUR_COR_COD_ESC_TG_NEU]]</f>
        <v>0</v>
      </c>
      <c r="NA165" s="47">
        <f>Tabla25[[#This Row],[ROS_DUR_COR_COD_ROS_TG_POS]]-Tabla25[[#This Row],[ROS_DUR_COR_COD_ESC_TG_POS]]</f>
        <v>0</v>
      </c>
      <c r="NB165" s="47">
        <f>Tabla25[[#This Row],[ROS_DUR_COR_COD_ROS_TG_TOT]]-Tabla25[[#This Row],[ROS_DUR_COR_COD_ESC_TG_TOT]]</f>
        <v>0</v>
      </c>
      <c r="NK165">
        <v>245.875</v>
      </c>
      <c r="NL165">
        <v>199.42857142857142</v>
      </c>
      <c r="NM165">
        <v>239</v>
      </c>
      <c r="NN165">
        <v>227.9</v>
      </c>
      <c r="NO165">
        <v>209</v>
      </c>
      <c r="NP165">
        <v>231.5</v>
      </c>
      <c r="NQ165">
        <v>315.2</v>
      </c>
      <c r="NR165">
        <v>250.625</v>
      </c>
      <c r="OA165" s="15">
        <f>Tabla2[[#This Row],[ROS_1DU_COR_COD_ROS_TG_NEG]]-Tabla2[[#This Row],[PAS_1DU_COR_COD_ROS_TG_NEG]]</f>
        <v>0</v>
      </c>
      <c r="OB165" s="15">
        <f>Tabla2[[#This Row],[ROS_1DU_COR_COD_ROS_TG_NEU]]-Tabla2[[#This Row],[PAS_1DU_COR_COD_ROS_TG_NEU]]</f>
        <v>0</v>
      </c>
      <c r="OC165" s="15">
        <f>Tabla2[[#This Row],[ROS_1DU_COR_COD_ROS_TG_POS]]-Tabla2[[#This Row],[PAS_1DU_COR_COD_ROS_TG_POS]]</f>
        <v>0</v>
      </c>
      <c r="OD165" s="15">
        <f>Tabla2[[#This Row],[ROS_1DU_COR_COD_ROS_TG_TOT]]-Tabla2[[#This Row],[PAS_1DU_COR_COD_ROS_TG_TOT]]</f>
        <v>0</v>
      </c>
      <c r="OE165" s="15">
        <f>Tabla2[[#This Row],[ROS_1DU_COR_COD_ESC_TG_NEG]]-Tabla2[[#This Row],[PAS_1DU_COR_COD_ESC_TG_NEG]]</f>
        <v>0</v>
      </c>
      <c r="OF165" s="15">
        <f>Tabla2[[#This Row],[ROS_1DU_COR_COD_ESC_TG_NEU]]-Tabla2[[#This Row],[PAS_1DU_COR_COD_ESC_TG_NEU]]</f>
        <v>0</v>
      </c>
      <c r="OG165" s="15">
        <f>Tabla2[[#This Row],[ROS_1DU_COR_COD_ESC_TG_POS]]-Tabla2[[#This Row],[PAS_1DU_COR_COD_ESC_TG_POS]]</f>
        <v>0</v>
      </c>
      <c r="OH165" s="15">
        <f>Tabla2[[#This Row],[ROS_1DU_COR_COD_ESC_TG_TOT]]-Tabla2[[#This Row],[PAS_1DU_COR_COD_ESC_TG_TOT]]</f>
        <v>0</v>
      </c>
      <c r="OI165" s="15">
        <f>Tabla2[[#This Row],[PAS_1DU_COR_COD_ROS_TG_NEG]]-Tabla2[[#This Row],[ESC_1DU_COR_COD_ROS_TG_NEG]]</f>
        <v>-245.875</v>
      </c>
      <c r="OJ165" s="15">
        <f>Tabla2[[#This Row],[PAS_1DU_COR_COD_ROS_TG_NEU]]-Tabla2[[#This Row],[ESC_1DU_COR_COD_ROS_TG_NEU]]</f>
        <v>-199.42857142857142</v>
      </c>
      <c r="OK165" s="15">
        <f>Tabla2[[#This Row],[PAS_1DU_COR_COD_ROS_TG_POS]]-Tabla2[[#This Row],[ESC_1DU_COR_COD_ROS_TG_POS]]</f>
        <v>-239</v>
      </c>
      <c r="OL165" s="15">
        <f>Tabla2[[#This Row],[PAS_1DU_COR_COD_ROS_TG_TOT]]-Tabla2[[#This Row],[ESC_1DU_COR_COD_ROS_TG_TOT]]</f>
        <v>-227.9</v>
      </c>
      <c r="OM165" s="15">
        <f>Tabla2[[#This Row],[PAS_1DU_COR_COD_ESC_TG_NEG]]-Tabla2[[#This Row],[ESC_1DU_COR_COD_ESC_TG_NEG]]</f>
        <v>-209</v>
      </c>
      <c r="ON165" s="15">
        <f>Tabla2[[#This Row],[PAS_1DU_COR_COD_ESC_TG_NEU]]-Tabla2[[#This Row],[ESC_1DU_COR_COD_ESC_TG_NEU]]</f>
        <v>-231.5</v>
      </c>
      <c r="OO165" s="15">
        <f>Tabla2[[#This Row],[PAS_1DU_COR_COD_ESC_TG_POS]]-Tabla2[[#This Row],[ESC_1DU_COR_COD_ESC_TG_POS]]</f>
        <v>-315.2</v>
      </c>
      <c r="OP165" s="15">
        <f>Tabla2[[#This Row],[PAS_1DU_COR_COD_ESC_TG_TOT]]-Tabla2[[#This Row],[ESC_1DU_COR_COD_ESC_TG_TOT]]</f>
        <v>-250.625</v>
      </c>
      <c r="OQ165" s="61">
        <v>0</v>
      </c>
      <c r="OR165" s="62">
        <v>0</v>
      </c>
      <c r="OS165" s="62">
        <v>0</v>
      </c>
      <c r="OT165" s="62">
        <v>0</v>
      </c>
      <c r="OU165" s="62">
        <v>36.875</v>
      </c>
      <c r="OV165" s="62">
        <v>-32.071428571428584</v>
      </c>
      <c r="OW165" s="62">
        <v>-76.199999999999989</v>
      </c>
      <c r="OX165" s="62">
        <v>-22.724999999999994</v>
      </c>
      <c r="OY165" s="62">
        <v>0</v>
      </c>
      <c r="OZ165" s="62">
        <v>0</v>
      </c>
      <c r="PA165" s="62">
        <v>0</v>
      </c>
      <c r="PB165" s="62">
        <v>0</v>
      </c>
    </row>
    <row r="166" spans="1:418" x14ac:dyDescent="0.3">
      <c r="A166" s="2" t="s">
        <v>164</v>
      </c>
      <c r="B166" s="2">
        <v>50</v>
      </c>
      <c r="C166" s="2">
        <v>1</v>
      </c>
      <c r="D166" s="2">
        <v>55</v>
      </c>
      <c r="E166">
        <v>0</v>
      </c>
      <c r="G166">
        <v>0.05</v>
      </c>
      <c r="H166">
        <v>93</v>
      </c>
      <c r="I166">
        <v>0</v>
      </c>
      <c r="K166">
        <v>1.6666666666666666E-2</v>
      </c>
      <c r="L166">
        <v>93</v>
      </c>
      <c r="M166">
        <v>0</v>
      </c>
      <c r="O166">
        <v>0.2</v>
      </c>
      <c r="P166">
        <v>131.66666666666666</v>
      </c>
      <c r="Q166">
        <v>0.05</v>
      </c>
      <c r="R166">
        <v>113</v>
      </c>
      <c r="S166">
        <v>8.3333333333333329E-2</v>
      </c>
      <c r="T166">
        <v>127</v>
      </c>
      <c r="U166">
        <v>0.05</v>
      </c>
      <c r="V166">
        <v>120.2</v>
      </c>
      <c r="W166">
        <v>0</v>
      </c>
      <c r="Y166">
        <v>0.1</v>
      </c>
      <c r="Z166">
        <v>206</v>
      </c>
      <c r="AA166">
        <v>0</v>
      </c>
      <c r="AC166">
        <v>3.3333333333333333E-2</v>
      </c>
      <c r="AD166">
        <v>206</v>
      </c>
      <c r="AE166">
        <v>3.3333333333333333E-2</v>
      </c>
      <c r="AF166">
        <v>206</v>
      </c>
      <c r="AG166">
        <v>4.4444444444444446E-2</v>
      </c>
      <c r="AH166">
        <v>134.5</v>
      </c>
      <c r="BM166">
        <v>4.4444444444444446E-2</v>
      </c>
      <c r="BN166">
        <v>134.5</v>
      </c>
      <c r="BO166">
        <v>0</v>
      </c>
      <c r="BQ166">
        <v>0</v>
      </c>
      <c r="BS166">
        <v>0</v>
      </c>
      <c r="BU166">
        <v>0</v>
      </c>
      <c r="BW166">
        <v>0</v>
      </c>
      <c r="BY166">
        <v>0</v>
      </c>
      <c r="CA166">
        <v>0</v>
      </c>
      <c r="CC166">
        <v>0</v>
      </c>
      <c r="CE166">
        <v>0</v>
      </c>
      <c r="CG166">
        <v>0</v>
      </c>
      <c r="CI166">
        <v>0</v>
      </c>
      <c r="CK166">
        <v>0</v>
      </c>
      <c r="CM166">
        <v>0</v>
      </c>
      <c r="CO166">
        <v>0</v>
      </c>
      <c r="CQ166">
        <v>0</v>
      </c>
      <c r="CS166">
        <v>0</v>
      </c>
      <c r="CU166">
        <v>0</v>
      </c>
      <c r="CW166">
        <v>0</v>
      </c>
      <c r="CY166">
        <v>0</v>
      </c>
      <c r="DA166">
        <v>0</v>
      </c>
      <c r="DC166">
        <v>0</v>
      </c>
      <c r="DE166">
        <v>0</v>
      </c>
      <c r="DG166">
        <v>0</v>
      </c>
      <c r="DI166">
        <v>0</v>
      </c>
      <c r="DK166">
        <v>0</v>
      </c>
      <c r="DM166">
        <v>0</v>
      </c>
      <c r="DO166">
        <v>0</v>
      </c>
      <c r="DQ166">
        <v>0</v>
      </c>
      <c r="DS166">
        <v>0</v>
      </c>
      <c r="DU166">
        <v>0</v>
      </c>
      <c r="EE166">
        <v>0</v>
      </c>
      <c r="EI166">
        <v>0</v>
      </c>
      <c r="EK166">
        <v>0</v>
      </c>
      <c r="EM166">
        <v>0</v>
      </c>
      <c r="EW166">
        <v>0</v>
      </c>
      <c r="FA166">
        <v>0</v>
      </c>
      <c r="FC166">
        <v>0</v>
      </c>
      <c r="FE166">
        <v>0</v>
      </c>
      <c r="FG166">
        <v>0</v>
      </c>
      <c r="FQ166">
        <v>0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C166">
        <v>0</v>
      </c>
      <c r="IE166">
        <v>0</v>
      </c>
      <c r="IG166">
        <v>0</v>
      </c>
      <c r="II166">
        <v>0</v>
      </c>
      <c r="IK166">
        <v>0</v>
      </c>
      <c r="IM166">
        <v>0</v>
      </c>
      <c r="IO166">
        <v>0</v>
      </c>
      <c r="IS166">
        <v>0</v>
      </c>
      <c r="IU166">
        <v>0</v>
      </c>
      <c r="IW166">
        <v>0</v>
      </c>
      <c r="IY166">
        <v>0</v>
      </c>
      <c r="JC166">
        <v>0</v>
      </c>
      <c r="JE166">
        <v>0</v>
      </c>
      <c r="JG166">
        <v>0</v>
      </c>
      <c r="JK166">
        <v>0</v>
      </c>
      <c r="JM166">
        <v>0</v>
      </c>
      <c r="JO166">
        <v>0</v>
      </c>
      <c r="JQ166">
        <v>0</v>
      </c>
      <c r="JU166">
        <v>0</v>
      </c>
      <c r="JW166">
        <v>0</v>
      </c>
      <c r="JY166">
        <v>0</v>
      </c>
      <c r="KA166">
        <v>0</v>
      </c>
      <c r="KE166">
        <v>0</v>
      </c>
      <c r="KG166">
        <v>0</v>
      </c>
      <c r="KI166">
        <v>0</v>
      </c>
      <c r="KK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 s="15">
        <f>Tabla2[[#This Row],[ROS_NUM_COR_COD_ROS_TG_NEG]]-Tabla2[[#This Row],[PAS_NUM_COR_COD_ROS_TG_NEG]]</f>
        <v>0</v>
      </c>
      <c r="KZ166" s="15">
        <f>Tabla2[[#This Row],[ROS_DUR_COR_COD_ROS_TG_NEG]]-Tabla2[[#This Row],[PAS_DUR_COR_COD_ROS_TG_NEG]]</f>
        <v>0</v>
      </c>
      <c r="LA166" s="15">
        <f>Tabla2[[#This Row],[ROS_NUM_COR_COD_ROS_TG_NEU]]-Tabla2[[#This Row],[PAS_NUM_COR_COD_ROS_TG_NEU]]</f>
        <v>-0.2</v>
      </c>
      <c r="LB166" s="15">
        <f>Tabla2[[#This Row],[ROS_DUR_COR_COD_ROS_TG_NEU]]-Tabla2[[#This Row],[PAS_DUR_COR_COD_ROS_TG_NEU]]</f>
        <v>-131.66666666666666</v>
      </c>
      <c r="LC166" s="15">
        <f>Tabla2[[#This Row],[ROS_NUM_COR_COD_ROS_TG_POS]]-Tabla2[[#This Row],[PAS_NUM_COR_COD_ROS_TG_POS]]</f>
        <v>-0.05</v>
      </c>
      <c r="LD166" s="15">
        <f>Tabla2[[#This Row],[ROS_DUR_COR_COD_ROS_TG_POS]]-Tabla2[[#This Row],[PAS_DUR_COR_COD_ROS_TG_POS]]</f>
        <v>-113</v>
      </c>
      <c r="LE166" s="15">
        <f>Tabla2[[#This Row],[ROS_NUM_COR_COD_ROS_TG_TOT]]-Tabla2[[#This Row],[PAS_NUM_COR_COD_ROS_TG_TOT]]</f>
        <v>-8.3333333333333329E-2</v>
      </c>
      <c r="LF166" s="15">
        <f>Tabla2[[#This Row],[ROS_DUR_COR_COD_ROS_TG_TOT]]-Tabla2[[#This Row],[PAS_DUR_COR_COD_ROS_TG_TOT]]</f>
        <v>-127</v>
      </c>
      <c r="LG166" s="15">
        <f>Tabla2[[#This Row],[ROS_NUM_COR_COD_ESC_TG_NEG]]-Tabla2[[#This Row],[PAS_NUM_COR_COD_ESC_TG_NEG]]</f>
        <v>0</v>
      </c>
      <c r="LH166" s="15">
        <f>Tabla2[[#This Row],[ROS_DUR_COR_COD_ESC_TG_NEG]]-Tabla2[[#This Row],[PAS_DUR_COR_COD_ESC_TG_NEG]]</f>
        <v>0</v>
      </c>
      <c r="LI166" s="15">
        <f>Tabla2[[#This Row],[ROS_NUM_COR_COD_ESC_TG_NEU]]-Tabla2[[#This Row],[PAS_NUM_COR_COD_ESC_TG_NEU]]</f>
        <v>-0.05</v>
      </c>
      <c r="LJ166" s="15">
        <f>Tabla2[[#This Row],[ROS_NUM_COR_COD_ESC_TG_NEG]]-Tabla2[[#This Row],[PAS_NUM_COR_COD_ESC_TG_NEG]]</f>
        <v>0</v>
      </c>
      <c r="LK166" s="15">
        <f>Tabla2[[#This Row],[ROS_NUM_COR_COD_ESC_TG_POS]]-Tabla2[[#This Row],[PAS_NUM_COR_COD_ESC_TG_POS]]</f>
        <v>0</v>
      </c>
      <c r="LL166" s="15">
        <f>Tabla2[[#This Row],[ROS_DUR_COR_COD_ESC_TG_POS]]-Tabla2[[#This Row],[PAS_DUR_COR_COD_ESC_TG_POS]]</f>
        <v>0</v>
      </c>
      <c r="LM166" s="15">
        <f>Tabla2[[#This Row],[ROS_NUM_COR_COD_ESC_TG_TOT]]-Tabla2[[#This Row],[PAS_NUM_COR_COD_ESC_TG_TOT]]</f>
        <v>-1.6666666666666666E-2</v>
      </c>
      <c r="LN166" s="15">
        <f>Tabla2[[#This Row],[ROS_DUR_COR_COD_ESC_TG_TOT]]-Tabla2[[#This Row],[PAS_DUR_COR_COD_ESC_TG_TOT]]</f>
        <v>-93</v>
      </c>
      <c r="LO166" s="15">
        <f>Tabla2[[#This Row],[PAS_NUM_COR_COD_ROS_TG_NEG]]-Tabla2[[#This Row],[ESC_NUM_COR_COD_ROS_TG_NEG]]</f>
        <v>0</v>
      </c>
      <c r="LP166" s="15">
        <f>Tabla2[[#This Row],[PAS_DUR_COR_COD_ROS_TG_NEG]]-Tabla2[[#This Row],[ESC_DUR_COR_COD_ROS_TG_NEG]]</f>
        <v>0</v>
      </c>
      <c r="LQ166" s="15">
        <f>Tabla2[[#This Row],[PAS_NUM_COR_COD_ROS_TG_NEU]]-Tabla2[[#This Row],[ESC_NUM_COR_COD_ROS_TG_NEU]]</f>
        <v>0.2</v>
      </c>
      <c r="LR166" s="15">
        <f>Tabla2[[#This Row],[PAS_DUR_COR_COD_ROS_TG_NEU]]-Tabla2[[#This Row],[ESC_DUR_COR_COD_ROS_TG_NEU]]</f>
        <v>131.66666666666666</v>
      </c>
      <c r="LS166" s="15">
        <f>Tabla2[[#This Row],[PAS_NUM_COR_COD_ROS_TG_POS]]-Tabla2[[#This Row],[ESC_NUM_COR_COD_ROS_TG_POS]]</f>
        <v>0.05</v>
      </c>
      <c r="LT166" s="15">
        <f>Tabla2[[#This Row],[PAS_DUR_COR_COD_ROS_TG_POS]]-Tabla2[[#This Row],[ESC_DUR_COR_COD_ROS_TG_POS]]</f>
        <v>113</v>
      </c>
      <c r="LU166" s="15">
        <f>Tabla2[[#This Row],[PAS_NUM_COR_COD_ROS_TG_TOT]]-Tabla2[[#This Row],[ESC_NUM_COR_COD_ROS_TG_TOT]]</f>
        <v>8.3333333333333329E-2</v>
      </c>
      <c r="LV166" s="15">
        <f>Tabla2[[#This Row],[PAS_DUR_COR_COD_ROS_TG_TOT]]-Tabla2[[#This Row],[ESC_DUR_COR_COD_ROS_TG_TOT]]</f>
        <v>127</v>
      </c>
      <c r="LW166" s="15">
        <f>Tabla2[[#This Row],[PAS_NUM_COR_COD_ESC_TG_NEG]]-Tabla2[[#This Row],[ESC_NUM_COR_COD_ESC_TG_NEG]]</f>
        <v>0</v>
      </c>
      <c r="LX166" s="15">
        <f>Tabla2[[#This Row],[PAS_DUR_COR_COD_ESC_TG_NEG]]-Tabla2[[#This Row],[ESC_DUR_COR_COD_ESC_TG_NEG]]</f>
        <v>0</v>
      </c>
      <c r="LY166" s="15">
        <f>Tabla2[[#This Row],[PAS_NUM_COR_COD_ESC_TG_NEU]]-Tabla2[[#This Row],[ESC_NUM_COR_COD_ESC_TG_NEU]]</f>
        <v>0.05</v>
      </c>
      <c r="LZ166" s="15">
        <f>Tabla2[[#This Row],[PAS_DUR_COR_COD_ESC_TG_NEU]]-Tabla2[[#This Row],[ESC_DUR_COR_COD_ESC_TG_NEU]]</f>
        <v>93</v>
      </c>
      <c r="MA166" s="15">
        <f>Tabla2[[#This Row],[PAS_NUM_COR_COD_ESC_TG_POS]]-Tabla2[[#This Row],[ESC_NUM_COR_COD_ESC_TG_POS]]</f>
        <v>0</v>
      </c>
      <c r="MB166" s="15">
        <f>Tabla2[[#This Row],[PAS_DUR_COR_COD_ESC_TG_POS]]-Tabla2[[#This Row],[ESC_DUR_COR_COD_ESC_TG_POS]]</f>
        <v>0</v>
      </c>
      <c r="MC166" s="15">
        <f>Tabla2[[#This Row],[PAS_NUM_COR_COD_ESC_TG_TOT]]-Tabla2[[#This Row],[ESC_NUM_COR_COD_ESC_TG_TOT]]</f>
        <v>1.6666666666666666E-2</v>
      </c>
      <c r="MD166" s="15">
        <f>Tabla2[[#This Row],[PAS_DUR_COR_COD_ESC_TG_TOT]]-Tabla2[[#This Row],[ESC_DUR_COR_COD_ESC_TG_TOT]]</f>
        <v>93</v>
      </c>
      <c r="ME166" s="42">
        <f>Tabla25[[#This Row],[PAS_NUM_COR_COD_ROS_TG_NEG]]-Tabla25[[#This Row],[PAS_NUM_COR_COD_ESC_TG_NEG]]</f>
        <v>0</v>
      </c>
      <c r="MF166" s="42">
        <f>Tabla25[[#This Row],[PAS_NUM_COR_COD_ROS_TG_NEU]]-Tabla25[[#This Row],[PAS_NUM_COR_COD_ESC_TG_NEU]]</f>
        <v>0.15000000000000002</v>
      </c>
      <c r="MG166" s="42">
        <f>Tabla25[[#This Row],[PAS_NUM_COR_COD_ROS_TG_POS]]-Tabla25[[#This Row],[PAS_NUM_COR_COD_ESC_TG_POS]]</f>
        <v>0.05</v>
      </c>
      <c r="MH166" s="42">
        <f>Tabla25[[#This Row],[PAS_NUM_COR_COD_ROS_TG_TOT]]-Tabla25[[#This Row],[PAS_NUM_COR_COD_ESC_TG_TOT]]</f>
        <v>6.6666666666666666E-2</v>
      </c>
      <c r="MI166" s="42">
        <f>Tabla25[[#This Row],[PAS_DUR_COR_COD_ROS_TG_NEG]]-Tabla25[[#This Row],[PAS_DUR_COR_COD_ESC_TG_NEG]]</f>
        <v>0</v>
      </c>
      <c r="MJ166" s="42">
        <f>Tabla25[[#This Row],[PAS_DUR_COR_COD_ROS_TG_NEU]]-Tabla25[[#This Row],[PAS_DUR_COR_COD_ESC_TG_NEU]]</f>
        <v>38.666666666666657</v>
      </c>
      <c r="MK166" s="42">
        <f>Tabla25[[#This Row],[PAS_DUR_COR_COD_ROS_TG_POS]]-Tabla25[[#This Row],[PAS_DUR_COR_COD_ESC_TG_POS]]</f>
        <v>113</v>
      </c>
      <c r="ML166" s="42">
        <f>Tabla25[[#This Row],[PAS_DUR_COR_COD_ROS_TG_TOT]]-Tabla25[[#This Row],[PAS_DUR_COR_COD_ESC_TG_TOT]]</f>
        <v>34</v>
      </c>
      <c r="MM166" s="44">
        <f>Tabla25[[#This Row],[ESC_NUM_COR_COD_ROS_TG_NEG]]-Tabla25[[#This Row],[ESC_NUM_COR_COD_ESC_TG_NEG]]</f>
        <v>0</v>
      </c>
      <c r="MN166" s="44">
        <f>Tabla25[[#This Row],[ESC_NUM_COR_COD_ROS_TG_NEU]]-Tabla25[[#This Row],[ESC_NUM_COR_COD_ESC_TG_NEU]]</f>
        <v>0</v>
      </c>
      <c r="MO166" s="44">
        <f>Tabla25[[#This Row],[ESC_NUM_COR_COD_ROS_TG_POS]]-Tabla25[[#This Row],[ESC_NUM_COR_COD_ESC_TG_POS]]</f>
        <v>0</v>
      </c>
      <c r="MP166" s="44">
        <f>Tabla25[[#This Row],[ESC_NUM_COR_COD_ROS_TG_TOT]]-Tabla25[[#This Row],[ESC_NUM_COR_COD_ESC_TG_TOT]]</f>
        <v>0</v>
      </c>
      <c r="MQ166" s="44">
        <f>Tabla25[[#This Row],[ESC_DUR_COR_COD_ROS_TG_NEG]]-Tabla25[[#This Row],[ESC_DUR_COR_COD_ESC_TG_NEG]]</f>
        <v>0</v>
      </c>
      <c r="MR166" s="44">
        <f>Tabla25[[#This Row],[ESC_DUR_COR_COD_ROS_TG_NEU]]-Tabla25[[#This Row],[ESC_DUR_COR_COD_ESC_TG_NEU]]</f>
        <v>0</v>
      </c>
      <c r="MS166" s="44">
        <f>Tabla25[[#This Row],[ESC_DUR_COR_COD_ROS_TG_POS]]-Tabla25[[#This Row],[ESC_DUR_COR_COD_ESC_TG_POS]]</f>
        <v>0</v>
      </c>
      <c r="MT166" s="44">
        <f>Tabla25[[#This Row],[ESC_DUR_COR_COD_ROS_TG_TOT]]-Tabla25[[#This Row],[ESC_DUR_COR_COD_ESC_TG_TOT]]</f>
        <v>0</v>
      </c>
      <c r="MU166" s="47">
        <f>Tabla25[[#This Row],[ROS_NUM_COR_COD_ROS_TG_NEG]]-Tabla25[[#This Row],[ROS_NUM_COR_COD_ESC_TG_NEG]]</f>
        <v>0</v>
      </c>
      <c r="MV166" s="47">
        <f>Tabla25[[#This Row],[ROS_NUM_COR_COD_ROS_TG_NEU]]-Tabla25[[#This Row],[ROS_NUM_COR_COD_ESC_TG_NEU]]</f>
        <v>0</v>
      </c>
      <c r="MW166" s="47">
        <f>Tabla25[[#This Row],[ROS_NUM_COR_COD_ROS_TG_POS]]-Tabla25[[#This Row],[ROS_NUM_COR_COD_ESC_TG_POS]]</f>
        <v>0</v>
      </c>
      <c r="MX166" s="47">
        <f>Tabla25[[#This Row],[ROS_NUM_COR_COD_ROS_TG_TOT]]-Tabla25[[#This Row],[ROS_NUM_COR_COD_ESC_TG_TOT]]</f>
        <v>0</v>
      </c>
      <c r="MY166" s="47">
        <f>Tabla25[[#This Row],[ROS_DUR_COR_COD_ROS_TG_NEG]]-Tabla25[[#This Row],[ROS_DUR_COR_COD_ESC_TG_NEG]]</f>
        <v>0</v>
      </c>
      <c r="MZ166" s="47">
        <f>Tabla25[[#This Row],[ROS_DUR_COR_COD_ROS_TG_NEU]]-Tabla25[[#This Row],[ROS_DUR_COR_COD_ESC_TG_NEU]]</f>
        <v>0</v>
      </c>
      <c r="NA166" s="47">
        <f>Tabla25[[#This Row],[ROS_DUR_COR_COD_ROS_TG_POS]]-Tabla25[[#This Row],[ROS_DUR_COR_COD_ESC_TG_POS]]</f>
        <v>0</v>
      </c>
      <c r="NB166" s="47">
        <f>Tabla25[[#This Row],[ROS_DUR_COR_COD_ROS_TG_TOT]]-Tabla25[[#This Row],[ROS_DUR_COR_COD_ESC_TG_TOT]]</f>
        <v>0</v>
      </c>
      <c r="NT166">
        <v>98.333333333333329</v>
      </c>
      <c r="NU166">
        <v>113</v>
      </c>
      <c r="NV166">
        <v>102</v>
      </c>
      <c r="NX166">
        <v>93</v>
      </c>
      <c r="NZ166">
        <v>93</v>
      </c>
      <c r="OA166" s="15">
        <f>Tabla2[[#This Row],[ROS_1DU_COR_COD_ROS_TG_NEG]]-Tabla2[[#This Row],[PAS_1DU_COR_COD_ROS_TG_NEG]]</f>
        <v>0</v>
      </c>
      <c r="OB166" s="15">
        <f>Tabla2[[#This Row],[ROS_1DU_COR_COD_ROS_TG_NEU]]-Tabla2[[#This Row],[PAS_1DU_COR_COD_ROS_TG_NEU]]</f>
        <v>-98.333333333333329</v>
      </c>
      <c r="OC166" s="15">
        <f>Tabla2[[#This Row],[ROS_1DU_COR_COD_ROS_TG_POS]]-Tabla2[[#This Row],[PAS_1DU_COR_COD_ROS_TG_POS]]</f>
        <v>-113</v>
      </c>
      <c r="OD166" s="15">
        <f>Tabla2[[#This Row],[ROS_1DU_COR_COD_ROS_TG_TOT]]-Tabla2[[#This Row],[PAS_1DU_COR_COD_ROS_TG_TOT]]</f>
        <v>-102</v>
      </c>
      <c r="OE166" s="15">
        <f>Tabla2[[#This Row],[ROS_1DU_COR_COD_ESC_TG_NEG]]-Tabla2[[#This Row],[PAS_1DU_COR_COD_ESC_TG_NEG]]</f>
        <v>0</v>
      </c>
      <c r="OF166" s="15">
        <f>Tabla2[[#This Row],[ROS_1DU_COR_COD_ESC_TG_NEU]]-Tabla2[[#This Row],[PAS_1DU_COR_COD_ESC_TG_NEU]]</f>
        <v>-93</v>
      </c>
      <c r="OG166" s="15">
        <f>Tabla2[[#This Row],[ROS_1DU_COR_COD_ESC_TG_POS]]-Tabla2[[#This Row],[PAS_1DU_COR_COD_ESC_TG_POS]]</f>
        <v>0</v>
      </c>
      <c r="OH166" s="15">
        <f>Tabla2[[#This Row],[ROS_1DU_COR_COD_ESC_TG_TOT]]-Tabla2[[#This Row],[PAS_1DU_COR_COD_ESC_TG_TOT]]</f>
        <v>-93</v>
      </c>
      <c r="OI166" s="15">
        <f>Tabla2[[#This Row],[PAS_1DU_COR_COD_ROS_TG_NEG]]-Tabla2[[#This Row],[ESC_1DU_COR_COD_ROS_TG_NEG]]</f>
        <v>0</v>
      </c>
      <c r="OJ166" s="15">
        <f>Tabla2[[#This Row],[PAS_1DU_COR_COD_ROS_TG_NEU]]-Tabla2[[#This Row],[ESC_1DU_COR_COD_ROS_TG_NEU]]</f>
        <v>98.333333333333329</v>
      </c>
      <c r="OK166" s="15">
        <f>Tabla2[[#This Row],[PAS_1DU_COR_COD_ROS_TG_POS]]-Tabla2[[#This Row],[ESC_1DU_COR_COD_ROS_TG_POS]]</f>
        <v>113</v>
      </c>
      <c r="OL166" s="15">
        <f>Tabla2[[#This Row],[PAS_1DU_COR_COD_ROS_TG_TOT]]-Tabla2[[#This Row],[ESC_1DU_COR_COD_ROS_TG_TOT]]</f>
        <v>102</v>
      </c>
      <c r="OM166" s="15">
        <f>Tabla2[[#This Row],[PAS_1DU_COR_COD_ESC_TG_NEG]]-Tabla2[[#This Row],[ESC_1DU_COR_COD_ESC_TG_NEG]]</f>
        <v>0</v>
      </c>
      <c r="ON166" s="15">
        <f>Tabla2[[#This Row],[PAS_1DU_COR_COD_ESC_TG_NEU]]-Tabla2[[#This Row],[ESC_1DU_COR_COD_ESC_TG_NEU]]</f>
        <v>93</v>
      </c>
      <c r="OO166" s="15">
        <f>Tabla2[[#This Row],[PAS_1DU_COR_COD_ESC_TG_POS]]-Tabla2[[#This Row],[ESC_1DU_COR_COD_ESC_TG_POS]]</f>
        <v>0</v>
      </c>
      <c r="OP166" s="15">
        <f>Tabla2[[#This Row],[PAS_1DU_COR_COD_ESC_TG_TOT]]-Tabla2[[#This Row],[ESC_1DU_COR_COD_ESC_TG_TOT]]</f>
        <v>93</v>
      </c>
      <c r="OQ166" s="61">
        <v>0</v>
      </c>
      <c r="OR166" s="62">
        <v>0</v>
      </c>
      <c r="OS166" s="62">
        <v>0</v>
      </c>
      <c r="OT166" s="62">
        <v>0</v>
      </c>
      <c r="OU166" s="62">
        <v>0</v>
      </c>
      <c r="OV166" s="62">
        <v>0</v>
      </c>
      <c r="OW166" s="62">
        <v>0</v>
      </c>
      <c r="OX166" s="62">
        <v>0</v>
      </c>
      <c r="OY166" s="62">
        <v>0</v>
      </c>
      <c r="OZ166" s="62">
        <v>5.3333333333333286</v>
      </c>
      <c r="PA166" s="62">
        <v>113</v>
      </c>
      <c r="PB166" s="62">
        <v>9</v>
      </c>
    </row>
    <row r="167" spans="1:418" x14ac:dyDescent="0.3">
      <c r="A167" s="2" t="s">
        <v>165</v>
      </c>
      <c r="B167" s="2">
        <v>50</v>
      </c>
      <c r="C167" s="2">
        <v>1</v>
      </c>
      <c r="D167" s="2">
        <v>55</v>
      </c>
      <c r="E167">
        <v>2.2999999999999998</v>
      </c>
      <c r="F167">
        <v>1244.4000000000001</v>
      </c>
      <c r="G167">
        <v>1.5</v>
      </c>
      <c r="H167">
        <v>776.1</v>
      </c>
      <c r="I167">
        <v>1.85</v>
      </c>
      <c r="J167">
        <v>796.75</v>
      </c>
      <c r="K167">
        <v>1.8833333333333333</v>
      </c>
      <c r="L167">
        <v>930.1875</v>
      </c>
      <c r="M167">
        <v>1.3</v>
      </c>
      <c r="N167">
        <v>634.36363636363637</v>
      </c>
      <c r="O167">
        <v>2.0499999999999998</v>
      </c>
      <c r="P167">
        <v>655.05882352941171</v>
      </c>
      <c r="Q167">
        <v>1.65</v>
      </c>
      <c r="R167">
        <v>681.69230769230774</v>
      </c>
      <c r="S167">
        <v>1.6666666666666667</v>
      </c>
      <c r="T167">
        <v>657.95121951219517</v>
      </c>
      <c r="U167">
        <v>1.7749999999999999</v>
      </c>
      <c r="V167">
        <v>777.28767123287673</v>
      </c>
      <c r="W167">
        <v>0.4</v>
      </c>
      <c r="X167">
        <v>333.71428571428572</v>
      </c>
      <c r="Y167">
        <v>0.3</v>
      </c>
      <c r="Z167">
        <v>347.5</v>
      </c>
      <c r="AA167">
        <v>0.65</v>
      </c>
      <c r="AB167">
        <v>391.375</v>
      </c>
      <c r="AC167">
        <v>0.45</v>
      </c>
      <c r="AD167">
        <v>360.89473684210526</v>
      </c>
      <c r="AE167">
        <v>0.45</v>
      </c>
      <c r="AF167">
        <v>360.89473684210526</v>
      </c>
      <c r="AG167">
        <v>1.3333333333333333</v>
      </c>
      <c r="AH167">
        <v>691.29347826086962</v>
      </c>
      <c r="BM167">
        <v>1.3333333333333333</v>
      </c>
      <c r="BN167">
        <v>691.29347826086962</v>
      </c>
      <c r="BO167">
        <v>2</v>
      </c>
      <c r="BP167">
        <v>1481.5</v>
      </c>
      <c r="BQ167">
        <v>1.2222222222222223</v>
      </c>
      <c r="BR167">
        <v>776</v>
      </c>
      <c r="BS167">
        <v>2.2222222222222223</v>
      </c>
      <c r="BT167">
        <v>989.33333333333337</v>
      </c>
      <c r="BU167">
        <v>1.8214285714285714</v>
      </c>
      <c r="BV167">
        <v>1069</v>
      </c>
      <c r="BW167">
        <v>1.7777777777777777</v>
      </c>
      <c r="BX167">
        <v>926</v>
      </c>
      <c r="BY167">
        <v>2.8</v>
      </c>
      <c r="BZ167">
        <v>1184.2857142857142</v>
      </c>
      <c r="CA167">
        <v>2.2222222222222223</v>
      </c>
      <c r="CB167">
        <v>1141.4000000000001</v>
      </c>
      <c r="CC167">
        <v>2.2857142857142856</v>
      </c>
      <c r="CD167">
        <v>1095.7058823529412</v>
      </c>
      <c r="CE167">
        <v>2.0535714285714284</v>
      </c>
      <c r="CF167">
        <v>1083.6451612903227</v>
      </c>
      <c r="CG167">
        <v>2.4</v>
      </c>
      <c r="CH167">
        <v>1422.6</v>
      </c>
      <c r="CI167">
        <v>2.7777777777777777</v>
      </c>
      <c r="CJ167">
        <v>1296.3333333333333</v>
      </c>
      <c r="CK167">
        <v>2.6666666666666665</v>
      </c>
      <c r="CL167">
        <v>915.57142857142856</v>
      </c>
      <c r="CM167">
        <v>2.6071428571428572</v>
      </c>
      <c r="CN167">
        <v>1183.3333333333333</v>
      </c>
      <c r="CO167">
        <v>1.4444444444444444</v>
      </c>
      <c r="CP167">
        <v>575.83333333333337</v>
      </c>
      <c r="CQ167">
        <v>2.5</v>
      </c>
      <c r="CR167">
        <v>1392.6</v>
      </c>
      <c r="CS167">
        <v>2.5555555555555554</v>
      </c>
      <c r="CT167">
        <v>1170.8</v>
      </c>
      <c r="CU167">
        <v>2.1785714285714284</v>
      </c>
      <c r="CV167">
        <v>1017</v>
      </c>
      <c r="CW167">
        <v>2.3928571428571428</v>
      </c>
      <c r="CX167">
        <v>1105.0588235294117</v>
      </c>
      <c r="CY167">
        <v>2.2232142857142856</v>
      </c>
      <c r="CZ167">
        <v>1094.8461538461538</v>
      </c>
      <c r="DA167">
        <v>0.2</v>
      </c>
      <c r="DB167">
        <v>295.5</v>
      </c>
      <c r="DC167">
        <v>0.44444444444444442</v>
      </c>
      <c r="DD167">
        <v>335.66666666666669</v>
      </c>
      <c r="DE167">
        <v>1.1111111111111112</v>
      </c>
      <c r="DF167">
        <v>664.4</v>
      </c>
      <c r="DG167">
        <v>0.5714285714285714</v>
      </c>
      <c r="DH167">
        <v>492</v>
      </c>
      <c r="DI167">
        <v>0.77777777777777779</v>
      </c>
      <c r="DJ167">
        <v>720.33333333333337</v>
      </c>
      <c r="DK167">
        <v>0.6</v>
      </c>
      <c r="DL167">
        <v>553</v>
      </c>
      <c r="DM167">
        <v>0.33333333333333331</v>
      </c>
      <c r="DN167">
        <v>443</v>
      </c>
      <c r="DO167">
        <v>0.5714285714285714</v>
      </c>
      <c r="DP167">
        <v>588.25</v>
      </c>
      <c r="DQ167">
        <v>0.5714285714285714</v>
      </c>
      <c r="DR167">
        <v>534.77777777777783</v>
      </c>
      <c r="DS167">
        <v>0.5714285714285714</v>
      </c>
      <c r="DT167">
        <v>534.77777777777783</v>
      </c>
      <c r="DU167">
        <v>1.6726190476190477</v>
      </c>
      <c r="DV167">
        <v>973.38554216867465</v>
      </c>
      <c r="DY167">
        <v>3</v>
      </c>
      <c r="DZ167">
        <v>551</v>
      </c>
      <c r="EA167">
        <v>6</v>
      </c>
      <c r="EB167">
        <v>1543</v>
      </c>
      <c r="EC167">
        <v>4.5</v>
      </c>
      <c r="ED167">
        <v>1047</v>
      </c>
      <c r="EE167">
        <v>1</v>
      </c>
      <c r="EF167">
        <v>315</v>
      </c>
      <c r="EI167">
        <v>0</v>
      </c>
      <c r="EK167">
        <v>0.5</v>
      </c>
      <c r="EL167">
        <v>315</v>
      </c>
      <c r="EM167">
        <v>2.5</v>
      </c>
      <c r="EN167">
        <v>803</v>
      </c>
      <c r="EQ167">
        <v>1</v>
      </c>
      <c r="ER167">
        <v>154</v>
      </c>
      <c r="ES167">
        <v>0</v>
      </c>
      <c r="EU167">
        <v>0.5</v>
      </c>
      <c r="EV167">
        <v>154</v>
      </c>
      <c r="EW167">
        <v>3</v>
      </c>
      <c r="EX167">
        <v>869</v>
      </c>
      <c r="FA167">
        <v>0</v>
      </c>
      <c r="FC167">
        <v>1.5</v>
      </c>
      <c r="FD167">
        <v>869</v>
      </c>
      <c r="FE167">
        <v>1</v>
      </c>
      <c r="FF167">
        <v>511.5</v>
      </c>
      <c r="FG167">
        <v>1.75</v>
      </c>
      <c r="FH167">
        <v>686.4</v>
      </c>
      <c r="FK167">
        <v>0</v>
      </c>
      <c r="FM167">
        <v>1</v>
      </c>
      <c r="FN167">
        <v>138</v>
      </c>
      <c r="FO167">
        <v>0.5</v>
      </c>
      <c r="FP167">
        <v>138</v>
      </c>
      <c r="FQ167">
        <v>0</v>
      </c>
      <c r="FU167">
        <v>0</v>
      </c>
      <c r="FW167">
        <v>0</v>
      </c>
      <c r="FY167">
        <v>0.25</v>
      </c>
      <c r="FZ167">
        <v>138</v>
      </c>
      <c r="GA167">
        <v>0.25</v>
      </c>
      <c r="GB167">
        <v>138</v>
      </c>
      <c r="GC167">
        <v>1.25</v>
      </c>
      <c r="GD167">
        <v>595</v>
      </c>
      <c r="GE167">
        <v>1.6444444444444444</v>
      </c>
      <c r="GF167">
        <v>947.87640449438197</v>
      </c>
      <c r="GG167">
        <v>2.2999999999999998</v>
      </c>
      <c r="GH167">
        <v>932.16666666666663</v>
      </c>
      <c r="GI167">
        <v>1.6</v>
      </c>
      <c r="GJ167">
        <v>753.2</v>
      </c>
      <c r="GK167">
        <v>1.7777777777777777</v>
      </c>
      <c r="GL167">
        <v>776.5</v>
      </c>
      <c r="GM167">
        <v>1.896551724137931</v>
      </c>
      <c r="GN167">
        <v>831</v>
      </c>
      <c r="GO167">
        <v>1.6666666666666667</v>
      </c>
      <c r="GP167">
        <v>1070</v>
      </c>
      <c r="GQ167">
        <v>2.8</v>
      </c>
      <c r="GR167">
        <v>1302.6666666666667</v>
      </c>
      <c r="GS167">
        <v>1.6</v>
      </c>
      <c r="GT167">
        <v>1056</v>
      </c>
      <c r="GU167">
        <v>2.0344827586206895</v>
      </c>
      <c r="GV167">
        <v>1165.7142857142858</v>
      </c>
      <c r="GW167">
        <v>1.9655172413793103</v>
      </c>
      <c r="GX167">
        <v>992.58620689655174</v>
      </c>
      <c r="GY167">
        <v>2</v>
      </c>
      <c r="GZ167">
        <v>582.5</v>
      </c>
      <c r="HA167">
        <v>2.1</v>
      </c>
      <c r="HB167">
        <v>1154</v>
      </c>
      <c r="HC167">
        <v>2.3333333333333335</v>
      </c>
      <c r="HD167">
        <v>1073.4000000000001</v>
      </c>
      <c r="HE167">
        <v>2.1379310344827585</v>
      </c>
      <c r="HF167">
        <v>877.61111111111109</v>
      </c>
      <c r="HG167">
        <v>1.6666666666666667</v>
      </c>
      <c r="HH167">
        <v>596.42857142857144</v>
      </c>
      <c r="HI167">
        <v>1.1000000000000001</v>
      </c>
      <c r="HJ167">
        <v>614.75</v>
      </c>
      <c r="HK167">
        <v>1.3</v>
      </c>
      <c r="HL167">
        <v>540.33333333333337</v>
      </c>
      <c r="HM167">
        <v>1.3448275862068966</v>
      </c>
      <c r="HN167">
        <v>580.94117647058829</v>
      </c>
      <c r="HO167">
        <v>1.7413793103448276</v>
      </c>
      <c r="HP167">
        <v>733.51428571428573</v>
      </c>
      <c r="HQ167">
        <v>1.853448275862069</v>
      </c>
      <c r="HR167">
        <v>850.90625</v>
      </c>
      <c r="HS167">
        <v>0.7</v>
      </c>
      <c r="HT167">
        <v>608</v>
      </c>
      <c r="HU167">
        <v>0.3</v>
      </c>
      <c r="HV167">
        <v>769</v>
      </c>
      <c r="HW167">
        <v>0.44444444444444442</v>
      </c>
      <c r="HX167">
        <v>700</v>
      </c>
      <c r="HY167">
        <v>0.48275862068965519</v>
      </c>
      <c r="HZ167">
        <v>650.16666666666663</v>
      </c>
      <c r="IA167">
        <v>0.55555555555555558</v>
      </c>
      <c r="IB167">
        <v>943</v>
      </c>
      <c r="IC167">
        <v>0.2</v>
      </c>
      <c r="ID167">
        <v>373</v>
      </c>
      <c r="IE167">
        <v>0.3</v>
      </c>
      <c r="IF167">
        <v>792</v>
      </c>
      <c r="IG167">
        <v>0.34482758620689657</v>
      </c>
      <c r="IH167">
        <v>620.25</v>
      </c>
      <c r="II167">
        <v>0.41379310344827586</v>
      </c>
      <c r="IJ167">
        <v>638.20000000000005</v>
      </c>
      <c r="IK167">
        <v>0.41379310344827586</v>
      </c>
      <c r="IL167">
        <v>638.20000000000005</v>
      </c>
      <c r="IM167">
        <v>1.3735632183908046</v>
      </c>
      <c r="IN167">
        <v>822.16216216216219</v>
      </c>
      <c r="IS167">
        <v>1</v>
      </c>
      <c r="IT167">
        <v>159</v>
      </c>
      <c r="IU167">
        <v>1</v>
      </c>
      <c r="IV167">
        <v>159</v>
      </c>
      <c r="IW167">
        <v>0</v>
      </c>
      <c r="JC167">
        <v>0</v>
      </c>
      <c r="JE167">
        <v>0.5</v>
      </c>
      <c r="JF167">
        <v>159</v>
      </c>
      <c r="JK167">
        <v>5</v>
      </c>
      <c r="JL167">
        <v>1379</v>
      </c>
      <c r="JM167">
        <v>5</v>
      </c>
      <c r="JN167">
        <v>1379</v>
      </c>
      <c r="JO167">
        <v>9</v>
      </c>
      <c r="JP167">
        <v>2136</v>
      </c>
      <c r="JU167">
        <v>9</v>
      </c>
      <c r="JV167">
        <v>2136</v>
      </c>
      <c r="JW167">
        <v>7</v>
      </c>
      <c r="JX167">
        <v>1757.5</v>
      </c>
      <c r="JY167">
        <v>3.75</v>
      </c>
      <c r="JZ167">
        <v>1224.6666666666667</v>
      </c>
      <c r="KE167">
        <v>0</v>
      </c>
      <c r="KG167">
        <v>0</v>
      </c>
      <c r="KI167">
        <v>1</v>
      </c>
      <c r="KJ167">
        <v>385</v>
      </c>
      <c r="KO167">
        <v>1</v>
      </c>
      <c r="KP167">
        <v>385</v>
      </c>
      <c r="KQ167">
        <v>0.5</v>
      </c>
      <c r="KR167">
        <v>385</v>
      </c>
      <c r="KS167">
        <v>0.5</v>
      </c>
      <c r="KT167">
        <v>385</v>
      </c>
      <c r="KU167">
        <v>2.6666666666666665</v>
      </c>
      <c r="KV167">
        <v>1014.75</v>
      </c>
      <c r="KW167">
        <v>1.4166666666666667</v>
      </c>
      <c r="KX167">
        <v>832.03846153846155</v>
      </c>
      <c r="KY167" s="15">
        <f>Tabla2[[#This Row],[ROS_NUM_COR_COD_ROS_TG_NEG]]-Tabla2[[#This Row],[PAS_NUM_COR_COD_ROS_TG_NEG]]</f>
        <v>0.3666666666666667</v>
      </c>
      <c r="KZ167" s="15">
        <f>Tabla2[[#This Row],[ROS_DUR_COR_COD_ROS_TG_NEG]]-Tabla2[[#This Row],[PAS_DUR_COR_COD_ROS_TG_NEG]]</f>
        <v>-37.935064935064929</v>
      </c>
      <c r="LA167" s="15">
        <f>Tabla2[[#This Row],[ROS_NUM_COR_COD_ROS_TG_NEU]]-Tabla2[[#This Row],[PAS_NUM_COR_COD_ROS_TG_NEU]]</f>
        <v>-0.94999999999999973</v>
      </c>
      <c r="LB167" s="15">
        <f>Tabla2[[#This Row],[ROS_DUR_COR_COD_ROS_TG_NEU]]-Tabla2[[#This Row],[PAS_DUR_COR_COD_ROS_TG_NEU]]</f>
        <v>-40.308823529411711</v>
      </c>
      <c r="LC167" s="15">
        <f>Tabla2[[#This Row],[ROS_NUM_COR_COD_ROS_TG_POS]]-Tabla2[[#This Row],[PAS_NUM_COR_COD_ROS_TG_POS]]</f>
        <v>-0.34999999999999987</v>
      </c>
      <c r="LD167" s="15">
        <f>Tabla2[[#This Row],[ROS_DUR_COR_COD_ROS_TG_POS]]-Tabla2[[#This Row],[PAS_DUR_COR_COD_ROS_TG_POS]]</f>
        <v>-141.35897435897436</v>
      </c>
      <c r="LE167" s="15">
        <f>Tabla2[[#This Row],[ROS_NUM_COR_COD_ROS_TG_TOT]]-Tabla2[[#This Row],[PAS_NUM_COR_COD_ROS_TG_TOT]]</f>
        <v>-0.32183908045977017</v>
      </c>
      <c r="LF167" s="15">
        <f>Tabla2[[#This Row],[ROS_DUR_COR_COD_ROS_TG_TOT]]-Tabla2[[#This Row],[PAS_DUR_COR_COD_ROS_TG_TOT]]</f>
        <v>-77.010043041606878</v>
      </c>
      <c r="LG167" s="15">
        <f>Tabla2[[#This Row],[ROS_NUM_COR_COD_ESC_TG_NEG]]-Tabla2[[#This Row],[PAS_NUM_COR_COD_ESC_TG_NEG]]</f>
        <v>-0.63333333333333308</v>
      </c>
      <c r="LH167" s="15">
        <f>Tabla2[[#This Row],[ROS_DUR_COR_COD_ESC_TG_NEG]]-Tabla2[[#This Row],[PAS_DUR_COR_COD_ESC_TG_NEG]]</f>
        <v>-174.40000000000009</v>
      </c>
      <c r="LI167" s="15">
        <f>Tabla2[[#This Row],[ROS_NUM_COR_COD_ESC_TG_NEU]]-Tabla2[[#This Row],[PAS_NUM_COR_COD_ESC_TG_NEU]]</f>
        <v>1.2999999999999998</v>
      </c>
      <c r="LJ167" s="15">
        <f>Tabla2[[#This Row],[ROS_NUM_COR_COD_ESC_TG_NEG]]-Tabla2[[#This Row],[PAS_NUM_COR_COD_ESC_TG_NEG]]</f>
        <v>-0.63333333333333308</v>
      </c>
      <c r="LK167" s="15">
        <f>Tabla2[[#This Row],[ROS_NUM_COR_COD_ESC_TG_POS]]-Tabla2[[#This Row],[PAS_NUM_COR_COD_ESC_TG_POS]]</f>
        <v>-0.25</v>
      </c>
      <c r="LL167" s="15">
        <f>Tabla2[[#This Row],[ROS_DUR_COR_COD_ESC_TG_POS]]-Tabla2[[#This Row],[PAS_DUR_COR_COD_ESC_TG_POS]]</f>
        <v>259.25</v>
      </c>
      <c r="LM167" s="15">
        <f>Tabla2[[#This Row],[ROS_NUM_COR_COD_ESC_TG_TOT]]-Tabla2[[#This Row],[PAS_NUM_COR_COD_ESC_TG_TOT]]</f>
        <v>0.1511494252873562</v>
      </c>
      <c r="LN167" s="15">
        <f>Tabla2[[#This Row],[ROS_DUR_COR_COD_ESC_TG_TOT]]-Tabla2[[#This Row],[PAS_DUR_COR_COD_ESC_TG_TOT]]</f>
        <v>235.52678571428578</v>
      </c>
      <c r="LO167" s="15">
        <f>Tabla2[[#This Row],[PAS_NUM_COR_COD_ROS_TG_NEG]]-Tabla2[[#This Row],[ESC_NUM_COR_COD_ROS_TG_NEG]]</f>
        <v>-0.14444444444444438</v>
      </c>
      <c r="LP167" s="15">
        <f>Tabla2[[#This Row],[PAS_DUR_COR_COD_ROS_TG_NEG]]-Tabla2[[#This Row],[ESC_DUR_COR_COD_ROS_TG_NEG]]</f>
        <v>58.530303030303003</v>
      </c>
      <c r="LQ167" s="15">
        <f>Tabla2[[#This Row],[PAS_NUM_COR_COD_ROS_TG_NEU]]-Tabla2[[#This Row],[ESC_NUM_COR_COD_ROS_TG_NEU]]</f>
        <v>-0.45000000000000018</v>
      </c>
      <c r="LR167" s="15">
        <f>Tabla2[[#This Row],[PAS_DUR_COR_COD_ROS_TG_NEU]]-Tabla2[[#This Row],[ESC_DUR_COR_COD_ROS_TG_NEU]]</f>
        <v>-737.5411764705882</v>
      </c>
      <c r="LS167" s="15">
        <f>Tabla2[[#This Row],[PAS_NUM_COR_COD_ROS_TG_POS]]-Tabla2[[#This Row],[ESC_NUM_COR_COD_ROS_TG_POS]]</f>
        <v>-0.90555555555555545</v>
      </c>
      <c r="LT167" s="15">
        <f>Tabla2[[#This Row],[PAS_DUR_COR_COD_ROS_TG_POS]]-Tabla2[[#This Row],[ESC_DUR_COR_COD_ROS_TG_POS]]</f>
        <v>-489.10769230769222</v>
      </c>
      <c r="LU167" s="15">
        <f>Tabla2[[#This Row],[PAS_NUM_COR_COD_ROS_TG_TOT]]-Tabla2[[#This Row],[ESC_NUM_COR_COD_ROS_TG_TOT]]</f>
        <v>-0.51190476190476164</v>
      </c>
      <c r="LV167" s="15">
        <f>Tabla2[[#This Row],[PAS_DUR_COR_COD_ROS_TG_TOT]]-Tabla2[[#This Row],[ESC_DUR_COR_COD_ROS_TG_TOT]]</f>
        <v>-359.04878048780483</v>
      </c>
      <c r="LW167" s="15">
        <f>Tabla2[[#This Row],[PAS_NUM_COR_COD_ESC_TG_NEG]]-Tabla2[[#This Row],[ESC_NUM_COR_COD_ESC_TG_NEG]]</f>
        <v>0.52222222222222214</v>
      </c>
      <c r="LX167" s="15">
        <f>Tabla2[[#This Row],[PAS_DUR_COR_COD_ESC_TG_NEG]]-Tabla2[[#This Row],[ESC_DUR_COR_COD_ESC_TG_NEG]]</f>
        <v>318.40000000000009</v>
      </c>
      <c r="LY167" s="15">
        <f>Tabla2[[#This Row],[PAS_NUM_COR_COD_ESC_TG_NEU]]-Tabla2[[#This Row],[ESC_NUM_COR_COD_ESC_TG_NEU]]</f>
        <v>-1.2999999999999998</v>
      </c>
      <c r="LZ167" s="15">
        <f>Tabla2[[#This Row],[PAS_DUR_COR_COD_ESC_TG_NEU]]-Tabla2[[#This Row],[ESC_DUR_COR_COD_ESC_TG_NEU]]</f>
        <v>-408.1857142857142</v>
      </c>
      <c r="MA167" s="15">
        <f>Tabla2[[#This Row],[PAS_NUM_COR_COD_ESC_TG_POS]]-Tabla2[[#This Row],[ESC_NUM_COR_COD_ESC_TG_POS]]</f>
        <v>-0.37222222222222223</v>
      </c>
      <c r="MB167" s="15">
        <f>Tabla2[[#This Row],[PAS_DUR_COR_COD_ESC_TG_POS]]-Tabla2[[#This Row],[ESC_DUR_COR_COD_ESC_TG_POS]]</f>
        <v>-344.65000000000009</v>
      </c>
      <c r="MC167" s="15">
        <f>Tabla2[[#This Row],[PAS_NUM_COR_COD_ESC_TG_TOT]]-Tabla2[[#This Row],[ESC_NUM_COR_COD_ESC_TG_TOT]]</f>
        <v>-0.40238095238095228</v>
      </c>
      <c r="MD167" s="15">
        <f>Tabla2[[#This Row],[PAS_DUR_COR_COD_ESC_TG_TOT]]-Tabla2[[#This Row],[ESC_DUR_COR_COD_ESC_TG_TOT]]</f>
        <v>-165.51838235294122</v>
      </c>
      <c r="ME167" s="42">
        <f>Tabla25[[#This Row],[PAS_NUM_COR_COD_ROS_TG_NEG]]-Tabla25[[#This Row],[PAS_NUM_COR_COD_ESC_TG_NEG]]</f>
        <v>-0.99999999999999978</v>
      </c>
      <c r="MF167" s="42">
        <f>Tabla25[[#This Row],[PAS_NUM_COR_COD_ROS_TG_NEU]]-Tabla25[[#This Row],[PAS_NUM_COR_COD_ESC_TG_NEU]]</f>
        <v>0.54999999999999982</v>
      </c>
      <c r="MG167" s="42">
        <f>Tabla25[[#This Row],[PAS_NUM_COR_COD_ROS_TG_POS]]-Tabla25[[#This Row],[PAS_NUM_COR_COD_ESC_TG_POS]]</f>
        <v>-0.20000000000000018</v>
      </c>
      <c r="MH167" s="42">
        <f>Tabla25[[#This Row],[PAS_NUM_COR_COD_ROS_TG_TOT]]-Tabla25[[#This Row],[PAS_NUM_COR_COD_ESC_TG_TOT]]</f>
        <v>-0.21666666666666656</v>
      </c>
      <c r="MI167" s="42">
        <f>Tabla25[[#This Row],[PAS_DUR_COR_COD_ROS_TG_NEG]]-Tabla25[[#This Row],[PAS_DUR_COR_COD_ESC_TG_NEG]]</f>
        <v>-610.03636363636372</v>
      </c>
      <c r="MJ167" s="42">
        <f>Tabla25[[#This Row],[PAS_DUR_COR_COD_ROS_TG_NEU]]-Tabla25[[#This Row],[PAS_DUR_COR_COD_ESC_TG_NEU]]</f>
        <v>-121.04117647058831</v>
      </c>
      <c r="MK167" s="42">
        <f>Tabla25[[#This Row],[PAS_DUR_COR_COD_ROS_TG_POS]]-Tabla25[[#This Row],[PAS_DUR_COR_COD_ESC_TG_POS]]</f>
        <v>-115.05769230769226</v>
      </c>
      <c r="ML167" s="42">
        <f>Tabla25[[#This Row],[PAS_DUR_COR_COD_ROS_TG_TOT]]-Tabla25[[#This Row],[PAS_DUR_COR_COD_ESC_TG_TOT]]</f>
        <v>-272.23628048780483</v>
      </c>
      <c r="MM167" s="44">
        <f>Tabla25[[#This Row],[ESC_NUM_COR_COD_ROS_TG_NEG]]-Tabla25[[#This Row],[ESC_NUM_COR_COD_ESC_TG_NEG]]</f>
        <v>-0.33333333333333326</v>
      </c>
      <c r="MN167" s="44">
        <f>Tabla25[[#This Row],[ESC_NUM_COR_COD_ROS_TG_NEU]]-Tabla25[[#This Row],[ESC_NUM_COR_COD_ESC_TG_NEU]]</f>
        <v>-0.29999999999999982</v>
      </c>
      <c r="MO167" s="44">
        <f>Tabla25[[#This Row],[ESC_NUM_COR_COD_ROS_TG_POS]]-Tabla25[[#This Row],[ESC_NUM_COR_COD_ESC_TG_POS]]</f>
        <v>0.33333333333333304</v>
      </c>
      <c r="MP167" s="44">
        <f>Tabla25[[#This Row],[ESC_NUM_COR_COD_ROS_TG_TOT]]-Tabla25[[#This Row],[ESC_NUM_COR_COD_ESC_TG_TOT]]</f>
        <v>-0.10714285714285721</v>
      </c>
      <c r="MQ167" s="44">
        <f>Tabla25[[#This Row],[ESC_DUR_COR_COD_ROS_TG_NEG]]-Tabla25[[#This Row],[ESC_DUR_COR_COD_ESC_TG_NEG]]</f>
        <v>-350.16666666666663</v>
      </c>
      <c r="MR167" s="44">
        <f>Tabla25[[#This Row],[ESC_DUR_COR_COD_ROS_TG_NEU]]-Tabla25[[#This Row],[ESC_DUR_COR_COD_ESC_TG_NEU]]</f>
        <v>208.31428571428569</v>
      </c>
      <c r="MS167" s="44">
        <f>Tabla25[[#This Row],[ESC_DUR_COR_COD_ROS_TG_POS]]-Tabla25[[#This Row],[ESC_DUR_COR_COD_ESC_TG_POS]]</f>
        <v>29.399999999999864</v>
      </c>
      <c r="MT167" s="44">
        <f>Tabla25[[#This Row],[ESC_DUR_COR_COD_ROS_TG_TOT]]-Tabla25[[#This Row],[ESC_DUR_COR_COD_ESC_TG_TOT]]</f>
        <v>-78.705882352941217</v>
      </c>
      <c r="MU167" s="47">
        <f>Tabla25[[#This Row],[ROS_NUM_COR_COD_ROS_TG_NEG]]-Tabla25[[#This Row],[ROS_NUM_COR_COD_ESC_TG_NEG]]</f>
        <v>0</v>
      </c>
      <c r="MV167" s="47">
        <f>Tabla25[[#This Row],[ROS_NUM_COR_COD_ROS_TG_NEU]]-Tabla25[[#This Row],[ROS_NUM_COR_COD_ESC_TG_NEU]]</f>
        <v>-1.6999999999999997</v>
      </c>
      <c r="MW167" s="47">
        <f>Tabla25[[#This Row],[ROS_NUM_COR_COD_ROS_TG_POS]]-Tabla25[[#This Row],[ROS_NUM_COR_COD_ESC_TG_POS]]</f>
        <v>-0.30000000000000004</v>
      </c>
      <c r="MX167" s="47">
        <f>Tabla25[[#This Row],[ROS_NUM_COR_COD_ROS_TG_TOT]]-Tabla25[[#This Row],[ROS_NUM_COR_COD_ESC_TG_TOT]]</f>
        <v>-0.68965517241379293</v>
      </c>
      <c r="MY167" s="47">
        <f>Tabla25[[#This Row],[ROS_DUR_COR_COD_ROS_TG_NEG]]-Tabla25[[#This Row],[ROS_DUR_COR_COD_ESC_TG_NEG]]</f>
        <v>-473.57142857142856</v>
      </c>
      <c r="MZ167" s="47">
        <f>Tabla25[[#This Row],[ROS_DUR_COR_COD_ROS_TG_NEU]]-Tabla25[[#This Row],[ROS_DUR_COR_COD_ESC_TG_NEU]]</f>
        <v>-687.91666666666674</v>
      </c>
      <c r="NA167" s="47">
        <f>Tabla25[[#This Row],[ROS_DUR_COR_COD_ROS_TG_POS]]-Tabla25[[#This Row],[ROS_DUR_COR_COD_ESC_TG_POS]]</f>
        <v>-515.66666666666663</v>
      </c>
      <c r="NB167" s="47">
        <f>Tabla25[[#This Row],[ROS_DUR_COR_COD_ROS_TG_TOT]]-Tabla25[[#This Row],[ROS_DUR_COR_COD_ESC_TG_TOT]]</f>
        <v>-584.77310924369749</v>
      </c>
      <c r="NC167">
        <v>244.28571428571428</v>
      </c>
      <c r="ND167">
        <v>145.5</v>
      </c>
      <c r="NE167">
        <v>223.5</v>
      </c>
      <c r="NF167">
        <v>213.70588235294119</v>
      </c>
      <c r="NG167">
        <v>204</v>
      </c>
      <c r="NH167">
        <v>325.33333333333331</v>
      </c>
      <c r="NI167">
        <v>187.25</v>
      </c>
      <c r="NJ167">
        <v>251.21428571428572</v>
      </c>
      <c r="NK167">
        <v>218.16666666666666</v>
      </c>
      <c r="NL167">
        <v>261.2</v>
      </c>
      <c r="NM167">
        <v>207.8</v>
      </c>
      <c r="NN167">
        <v>228.375</v>
      </c>
      <c r="NO167">
        <v>238</v>
      </c>
      <c r="NP167">
        <v>329.57142857142856</v>
      </c>
      <c r="NQ167">
        <v>248.8</v>
      </c>
      <c r="NR167">
        <v>278.88235294117646</v>
      </c>
      <c r="NS167">
        <v>249.36363636363637</v>
      </c>
      <c r="NT167">
        <v>287.64705882352939</v>
      </c>
      <c r="NU167">
        <v>298.53846153846155</v>
      </c>
      <c r="NV167">
        <v>280.82926829268291</v>
      </c>
      <c r="NW167">
        <v>257.10000000000002</v>
      </c>
      <c r="NX167">
        <v>236.9</v>
      </c>
      <c r="NY167">
        <v>247.16666666666666</v>
      </c>
      <c r="NZ167">
        <v>247.0625</v>
      </c>
      <c r="OA167" s="15">
        <f>Tabla2[[#This Row],[ROS_1DU_COR_COD_ROS_TG_NEG]]-Tabla2[[#This Row],[PAS_1DU_COR_COD_ROS_TG_NEG]]</f>
        <v>-5.0779220779220964</v>
      </c>
      <c r="OB167" s="15">
        <f>Tabla2[[#This Row],[ROS_1DU_COR_COD_ROS_TG_NEU]]-Tabla2[[#This Row],[PAS_1DU_COR_COD_ROS_TG_NEU]]</f>
        <v>-142.14705882352939</v>
      </c>
      <c r="OC167" s="15">
        <f>Tabla2[[#This Row],[ROS_1DU_COR_COD_ROS_TG_POS]]-Tabla2[[#This Row],[PAS_1DU_COR_COD_ROS_TG_POS]]</f>
        <v>-75.038461538461547</v>
      </c>
      <c r="OD167" s="15">
        <f>Tabla2[[#This Row],[ROS_1DU_COR_COD_ROS_TG_TOT]]-Tabla2[[#This Row],[PAS_1DU_COR_COD_ROS_TG_TOT]]</f>
        <v>-67.123385939741723</v>
      </c>
      <c r="OE167" s="15">
        <f>Tabla2[[#This Row],[ROS_1DU_COR_COD_ESC_TG_NEG]]-Tabla2[[#This Row],[PAS_1DU_COR_COD_ESC_TG_NEG]]</f>
        <v>-53.100000000000023</v>
      </c>
      <c r="OF167" s="15">
        <f>Tabla2[[#This Row],[ROS_1DU_COR_COD_ESC_TG_NEU]]-Tabla2[[#This Row],[PAS_1DU_COR_COD_ESC_TG_NEU]]</f>
        <v>88.433333333333309</v>
      </c>
      <c r="OG167" s="15">
        <f>Tabla2[[#This Row],[ROS_1DU_COR_COD_ESC_TG_POS]]-Tabla2[[#This Row],[PAS_1DU_COR_COD_ESC_TG_POS]]</f>
        <v>-59.916666666666657</v>
      </c>
      <c r="OH167" s="15">
        <f>Tabla2[[#This Row],[ROS_1DU_COR_COD_ESC_TG_TOT]]-Tabla2[[#This Row],[PAS_1DU_COR_COD_ESC_TG_TOT]]</f>
        <v>4.1517857142857224</v>
      </c>
      <c r="OI167" s="15">
        <f>Tabla2[[#This Row],[PAS_1DU_COR_COD_ROS_TG_NEG]]-Tabla2[[#This Row],[ESC_1DU_COR_COD_ROS_TG_NEG]]</f>
        <v>31.196969696969717</v>
      </c>
      <c r="OJ167" s="15">
        <f>Tabla2[[#This Row],[PAS_1DU_COR_COD_ROS_TG_NEU]]-Tabla2[[#This Row],[ESC_1DU_COR_COD_ROS_TG_NEU]]</f>
        <v>26.447058823529403</v>
      </c>
      <c r="OK167" s="15">
        <f>Tabla2[[#This Row],[PAS_1DU_COR_COD_ROS_TG_POS]]-Tabla2[[#This Row],[ESC_1DU_COR_COD_ROS_TG_POS]]</f>
        <v>90.738461538461536</v>
      </c>
      <c r="OL167" s="15">
        <f>Tabla2[[#This Row],[PAS_1DU_COR_COD_ROS_TG_TOT]]-Tabla2[[#This Row],[ESC_1DU_COR_COD_ROS_TG_TOT]]</f>
        <v>52.454268292682912</v>
      </c>
      <c r="OM167" s="15">
        <f>Tabla2[[#This Row],[PAS_1DU_COR_COD_ESC_TG_NEG]]-Tabla2[[#This Row],[ESC_1DU_COR_COD_ESC_TG_NEG]]</f>
        <v>19.100000000000023</v>
      </c>
      <c r="ON167" s="15">
        <f>Tabla2[[#This Row],[PAS_1DU_COR_COD_ESC_TG_NEU]]-Tabla2[[#This Row],[ESC_1DU_COR_COD_ESC_TG_NEU]]</f>
        <v>-92.67142857142855</v>
      </c>
      <c r="OO167" s="15">
        <f>Tabla2[[#This Row],[PAS_1DU_COR_COD_ESC_TG_POS]]-Tabla2[[#This Row],[ESC_1DU_COR_COD_ESC_TG_POS]]</f>
        <v>-1.6333333333333542</v>
      </c>
      <c r="OP167" s="15">
        <f>Tabla2[[#This Row],[PAS_1DU_COR_COD_ESC_TG_TOT]]-Tabla2[[#This Row],[ESC_1DU_COR_COD_ESC_TG_TOT]]</f>
        <v>-31.819852941176464</v>
      </c>
      <c r="OQ167" s="61">
        <v>40.285714285714278</v>
      </c>
      <c r="OR167" s="62">
        <v>-179.83333333333331</v>
      </c>
      <c r="OS167" s="62">
        <v>36.25</v>
      </c>
      <c r="OT167" s="62">
        <v>-37.508403361344534</v>
      </c>
      <c r="OU167" s="62">
        <v>-19.833333333333343</v>
      </c>
      <c r="OV167" s="62">
        <v>-68.371428571428567</v>
      </c>
      <c r="OW167" s="62">
        <v>-41</v>
      </c>
      <c r="OX167" s="62">
        <v>-50.507352941176464</v>
      </c>
      <c r="OY167" s="62">
        <v>-7.7363636363636488</v>
      </c>
      <c r="OZ167" s="62">
        <v>50.747058823529386</v>
      </c>
      <c r="PA167" s="62">
        <v>51.37179487179489</v>
      </c>
      <c r="PB167" s="62">
        <v>33.766768292682912</v>
      </c>
    </row>
    <row r="168" spans="1:418" x14ac:dyDescent="0.3">
      <c r="A168" s="2" t="s">
        <v>166</v>
      </c>
      <c r="B168" s="2">
        <v>50</v>
      </c>
      <c r="C168" s="2">
        <v>1</v>
      </c>
      <c r="D168" s="2">
        <v>54</v>
      </c>
      <c r="E168">
        <v>1.85</v>
      </c>
      <c r="F168">
        <v>555.18181818181813</v>
      </c>
      <c r="G168">
        <v>1.75</v>
      </c>
      <c r="H168">
        <v>449.92857142857144</v>
      </c>
      <c r="I168">
        <v>1.5</v>
      </c>
      <c r="J168">
        <v>506.54545454545456</v>
      </c>
      <c r="K168">
        <v>1.7</v>
      </c>
      <c r="L168">
        <v>499.38888888888891</v>
      </c>
      <c r="M168">
        <v>2</v>
      </c>
      <c r="N168">
        <v>597.07692307692309</v>
      </c>
      <c r="O168">
        <v>2.15</v>
      </c>
      <c r="P168">
        <v>591.21428571428567</v>
      </c>
      <c r="Q168">
        <v>2.4500000000000002</v>
      </c>
      <c r="R168">
        <v>578.26666666666665</v>
      </c>
      <c r="S168">
        <v>2.2000000000000002</v>
      </c>
      <c r="T168">
        <v>588.40476190476193</v>
      </c>
      <c r="U168">
        <v>1.95</v>
      </c>
      <c r="V168">
        <v>547.32051282051282</v>
      </c>
      <c r="W168">
        <v>0.85</v>
      </c>
      <c r="X168">
        <v>284.54545454545456</v>
      </c>
      <c r="Y168">
        <v>0.9</v>
      </c>
      <c r="Z168">
        <v>286.33333333333331</v>
      </c>
      <c r="AA168">
        <v>1.3</v>
      </c>
      <c r="AB168">
        <v>269.23076923076923</v>
      </c>
      <c r="AC168">
        <v>1.0166666666666666</v>
      </c>
      <c r="AD168">
        <v>279.61111111111109</v>
      </c>
      <c r="AE168">
        <v>1.0166666666666666</v>
      </c>
      <c r="AF168">
        <v>279.61111111111109</v>
      </c>
      <c r="AG168">
        <v>1.6388888888888888</v>
      </c>
      <c r="AH168">
        <v>462.78070175438597</v>
      </c>
      <c r="BM168">
        <v>1.6388888888888888</v>
      </c>
      <c r="BN168">
        <v>462.78070175438597</v>
      </c>
      <c r="BO168">
        <v>1.75</v>
      </c>
      <c r="BP168">
        <v>683</v>
      </c>
      <c r="BQ168">
        <v>1.2222222222222223</v>
      </c>
      <c r="BR168">
        <v>525.20000000000005</v>
      </c>
      <c r="BS168">
        <v>2.625</v>
      </c>
      <c r="BT168">
        <v>1181.5999999999999</v>
      </c>
      <c r="BU168">
        <v>1.84</v>
      </c>
      <c r="BV168">
        <v>796.6</v>
      </c>
      <c r="BW168">
        <v>1.4444444444444444</v>
      </c>
      <c r="BX168">
        <v>911.25</v>
      </c>
      <c r="BY168">
        <v>1.6666666666666667</v>
      </c>
      <c r="BZ168">
        <v>784</v>
      </c>
      <c r="CA168">
        <v>2.25</v>
      </c>
      <c r="CB168">
        <v>1103.5</v>
      </c>
      <c r="CC168">
        <v>1.7692307692307692</v>
      </c>
      <c r="CD168">
        <v>921.46153846153845</v>
      </c>
      <c r="CE168">
        <v>1.803921568627451</v>
      </c>
      <c r="CF168">
        <v>854.57142857142856</v>
      </c>
      <c r="CG168">
        <v>1.375</v>
      </c>
      <c r="CH168">
        <v>946</v>
      </c>
      <c r="CI168">
        <v>2.1111111111111112</v>
      </c>
      <c r="CJ168">
        <v>912.4</v>
      </c>
      <c r="CK168">
        <v>0.75</v>
      </c>
      <c r="CL168">
        <v>876.5</v>
      </c>
      <c r="CM168">
        <v>1.44</v>
      </c>
      <c r="CN168">
        <v>915.3</v>
      </c>
      <c r="CO168">
        <v>3</v>
      </c>
      <c r="CP168">
        <v>1229.5999999999999</v>
      </c>
      <c r="CQ168">
        <v>2.6666666666666665</v>
      </c>
      <c r="CR168">
        <v>1171.5999999999999</v>
      </c>
      <c r="CS168">
        <v>1.75</v>
      </c>
      <c r="CT168">
        <v>827.75</v>
      </c>
      <c r="CU168">
        <v>2.5</v>
      </c>
      <c r="CV168">
        <v>1094.0714285714287</v>
      </c>
      <c r="CW168">
        <v>1.9803921568627452</v>
      </c>
      <c r="CX168">
        <v>1019.5833333333334</v>
      </c>
      <c r="CY168">
        <v>1.892156862745098</v>
      </c>
      <c r="CZ168">
        <v>930.73076923076928</v>
      </c>
      <c r="DA168">
        <v>1</v>
      </c>
      <c r="DB168">
        <v>687.33333333333337</v>
      </c>
      <c r="DC168">
        <v>1.1111111111111112</v>
      </c>
      <c r="DD168">
        <v>459</v>
      </c>
      <c r="DE168">
        <v>0.5</v>
      </c>
      <c r="DF168">
        <v>516</v>
      </c>
      <c r="DG168">
        <v>0.88</v>
      </c>
      <c r="DH168">
        <v>531.63636363636363</v>
      </c>
      <c r="DI168">
        <v>1</v>
      </c>
      <c r="DJ168">
        <v>425.4</v>
      </c>
      <c r="DK168">
        <v>1</v>
      </c>
      <c r="DL168">
        <v>403.4</v>
      </c>
      <c r="DM168">
        <v>0.5</v>
      </c>
      <c r="DN168">
        <v>564.5</v>
      </c>
      <c r="DO168">
        <v>0.84615384615384615</v>
      </c>
      <c r="DP168">
        <v>439.41666666666669</v>
      </c>
      <c r="DQ168">
        <v>0.86274509803921573</v>
      </c>
      <c r="DR168">
        <v>483.52173913043481</v>
      </c>
      <c r="DS168">
        <v>0.86274509803921573</v>
      </c>
      <c r="DT168">
        <v>483.52173913043481</v>
      </c>
      <c r="DU168">
        <v>1.5490196078431373</v>
      </c>
      <c r="DV168">
        <v>793.5866666666667</v>
      </c>
      <c r="DW168">
        <v>2</v>
      </c>
      <c r="DX168">
        <v>748</v>
      </c>
      <c r="DY168">
        <v>1</v>
      </c>
      <c r="DZ168">
        <v>96</v>
      </c>
      <c r="EA168">
        <v>0</v>
      </c>
      <c r="EC168">
        <v>1</v>
      </c>
      <c r="ED168">
        <v>422</v>
      </c>
      <c r="EE168">
        <v>1</v>
      </c>
      <c r="EF168">
        <v>165</v>
      </c>
      <c r="EG168">
        <v>0</v>
      </c>
      <c r="EI168">
        <v>0</v>
      </c>
      <c r="EK168">
        <v>0.25</v>
      </c>
      <c r="EL168">
        <v>165</v>
      </c>
      <c r="EM168">
        <v>0.66666666666666663</v>
      </c>
      <c r="EN168">
        <v>336.33333333333331</v>
      </c>
      <c r="EO168">
        <v>1.5</v>
      </c>
      <c r="EP168">
        <v>378.5</v>
      </c>
      <c r="EQ168">
        <v>5</v>
      </c>
      <c r="ER168">
        <v>1011</v>
      </c>
      <c r="ES168">
        <v>0.5</v>
      </c>
      <c r="ET168">
        <v>97</v>
      </c>
      <c r="EU168">
        <v>1.8</v>
      </c>
      <c r="EV168">
        <v>466.25</v>
      </c>
      <c r="EW168">
        <v>1</v>
      </c>
      <c r="EX168">
        <v>133</v>
      </c>
      <c r="EY168">
        <v>0</v>
      </c>
      <c r="FA168">
        <v>1</v>
      </c>
      <c r="FB168">
        <v>479</v>
      </c>
      <c r="FC168">
        <v>0.75</v>
      </c>
      <c r="FD168">
        <v>306</v>
      </c>
      <c r="FE168">
        <v>1.3333333333333333</v>
      </c>
      <c r="FF168">
        <v>412.83333333333331</v>
      </c>
      <c r="FG168">
        <v>1</v>
      </c>
      <c r="FH168">
        <v>387.33333333333331</v>
      </c>
      <c r="FI168">
        <v>2.5</v>
      </c>
      <c r="FJ168">
        <v>626</v>
      </c>
      <c r="FK168">
        <v>5</v>
      </c>
      <c r="FL168">
        <v>1002</v>
      </c>
      <c r="FM168">
        <v>0.5</v>
      </c>
      <c r="FN168">
        <v>97</v>
      </c>
      <c r="FO168">
        <v>2.2000000000000002</v>
      </c>
      <c r="FP168">
        <v>587.75</v>
      </c>
      <c r="FQ168">
        <v>1</v>
      </c>
      <c r="FR168">
        <v>321</v>
      </c>
      <c r="FS168">
        <v>0</v>
      </c>
      <c r="FU168">
        <v>5</v>
      </c>
      <c r="FV168">
        <v>1248.5</v>
      </c>
      <c r="FW168">
        <v>2.75</v>
      </c>
      <c r="FX168">
        <v>939.33333333333337</v>
      </c>
      <c r="FY168">
        <v>2.4444444444444446</v>
      </c>
      <c r="FZ168">
        <v>738.42857142857144</v>
      </c>
      <c r="GA168">
        <v>2.4444444444444446</v>
      </c>
      <c r="GB168">
        <v>738.42857142857144</v>
      </c>
      <c r="GC168">
        <v>1.4814814814814814</v>
      </c>
      <c r="GD168">
        <v>540.9375</v>
      </c>
      <c r="GE168">
        <v>1.538888888888889</v>
      </c>
      <c r="GF168">
        <v>749.16483516483515</v>
      </c>
      <c r="GG168">
        <v>2.2999999999999998</v>
      </c>
      <c r="GH168">
        <v>673.42857142857144</v>
      </c>
      <c r="GI168">
        <v>2.3333333333333335</v>
      </c>
      <c r="GJ168">
        <v>1115.5</v>
      </c>
      <c r="GK168">
        <v>1.4444444444444444</v>
      </c>
      <c r="GL168">
        <v>596</v>
      </c>
      <c r="GM168">
        <v>2.0357142857142856</v>
      </c>
      <c r="GN168">
        <v>759.75</v>
      </c>
      <c r="GO168">
        <v>3.6666666666666665</v>
      </c>
      <c r="GP168">
        <v>814.88888888888891</v>
      </c>
      <c r="GQ168">
        <v>3.3</v>
      </c>
      <c r="GR168">
        <v>712.7</v>
      </c>
      <c r="GS168">
        <v>2.5</v>
      </c>
      <c r="GT168">
        <v>827.57142857142856</v>
      </c>
      <c r="GU168">
        <v>3.1379310344827585</v>
      </c>
      <c r="GV168">
        <v>779</v>
      </c>
      <c r="GW168">
        <v>2.5964912280701755</v>
      </c>
      <c r="GX168">
        <v>771.66666666666663</v>
      </c>
      <c r="GY168">
        <v>2.9</v>
      </c>
      <c r="GZ168">
        <v>1111.5714285714287</v>
      </c>
      <c r="HA168">
        <v>4.7777777777777777</v>
      </c>
      <c r="HB168">
        <v>1301.875</v>
      </c>
      <c r="HC168">
        <v>4.666666666666667</v>
      </c>
      <c r="HD168">
        <v>1264.625</v>
      </c>
      <c r="HE168">
        <v>4.0714285714285712</v>
      </c>
      <c r="HF168">
        <v>1231</v>
      </c>
      <c r="HG168">
        <v>2.5555555555555554</v>
      </c>
      <c r="HH168">
        <v>769</v>
      </c>
      <c r="HI168">
        <v>3.4</v>
      </c>
      <c r="HJ168">
        <v>1060.375</v>
      </c>
      <c r="HK168">
        <v>3.1</v>
      </c>
      <c r="HL168">
        <v>806</v>
      </c>
      <c r="HM168">
        <v>3.0344827586206895</v>
      </c>
      <c r="HN168">
        <v>883.21739130434787</v>
      </c>
      <c r="HO168">
        <v>3.5438596491228069</v>
      </c>
      <c r="HP168">
        <v>1057.108695652174</v>
      </c>
      <c r="HQ168">
        <v>3.0701754385964914</v>
      </c>
      <c r="HR168">
        <v>920.875</v>
      </c>
      <c r="HS168">
        <v>1.2</v>
      </c>
      <c r="HT168">
        <v>460</v>
      </c>
      <c r="HU168">
        <v>1.1111111111111112</v>
      </c>
      <c r="HV168">
        <v>364</v>
      </c>
      <c r="HW168">
        <v>1.6666666666666667</v>
      </c>
      <c r="HX168">
        <v>809.16666666666663</v>
      </c>
      <c r="HY168">
        <v>1.3214285714285714</v>
      </c>
      <c r="HZ168">
        <v>544.38888888888891</v>
      </c>
      <c r="IA168">
        <v>1.3333333333333333</v>
      </c>
      <c r="IB168">
        <v>372.14285714285717</v>
      </c>
      <c r="IC168">
        <v>2.1</v>
      </c>
      <c r="ID168">
        <v>719.28571428571433</v>
      </c>
      <c r="IE168">
        <v>2.2999999999999998</v>
      </c>
      <c r="IF168">
        <v>602.77777777777783</v>
      </c>
      <c r="IG168">
        <v>1.9310344827586208</v>
      </c>
      <c r="IH168">
        <v>568.04347826086962</v>
      </c>
      <c r="II168">
        <v>1.631578947368421</v>
      </c>
      <c r="IJ168">
        <v>557.65853658536582</v>
      </c>
      <c r="IK168">
        <v>1.631578947368421</v>
      </c>
      <c r="IL168">
        <v>557.65853658536582</v>
      </c>
      <c r="IM168">
        <v>2.5906432748538011</v>
      </c>
      <c r="IN168">
        <v>805.4341085271318</v>
      </c>
      <c r="IQ168">
        <v>7</v>
      </c>
      <c r="IR168">
        <v>1327</v>
      </c>
      <c r="IS168">
        <v>2</v>
      </c>
      <c r="IT168">
        <v>688</v>
      </c>
      <c r="IU168">
        <v>4.5</v>
      </c>
      <c r="IV168">
        <v>1007.5</v>
      </c>
      <c r="IW168">
        <v>0</v>
      </c>
      <c r="JC168">
        <v>0</v>
      </c>
      <c r="JE168">
        <v>3</v>
      </c>
      <c r="JF168">
        <v>1007.5</v>
      </c>
      <c r="JI168">
        <v>3</v>
      </c>
      <c r="JJ168">
        <v>332</v>
      </c>
      <c r="JK168">
        <v>3</v>
      </c>
      <c r="JL168">
        <v>637</v>
      </c>
      <c r="JM168">
        <v>3</v>
      </c>
      <c r="JN168">
        <v>484.5</v>
      </c>
      <c r="JO168">
        <v>6</v>
      </c>
      <c r="JP168">
        <v>1300</v>
      </c>
      <c r="JU168">
        <v>6</v>
      </c>
      <c r="JV168">
        <v>1300</v>
      </c>
      <c r="JW168">
        <v>4</v>
      </c>
      <c r="JX168">
        <v>756.33333333333337</v>
      </c>
      <c r="JY168">
        <v>3.5</v>
      </c>
      <c r="JZ168">
        <v>856.8</v>
      </c>
      <c r="KC168">
        <v>2</v>
      </c>
      <c r="KD168">
        <v>550</v>
      </c>
      <c r="KE168">
        <v>2</v>
      </c>
      <c r="KF168">
        <v>451</v>
      </c>
      <c r="KG168">
        <v>2</v>
      </c>
      <c r="KH168">
        <v>500.5</v>
      </c>
      <c r="KI168">
        <v>4</v>
      </c>
      <c r="KJ168">
        <v>701</v>
      </c>
      <c r="KO168">
        <v>4</v>
      </c>
      <c r="KP168">
        <v>701</v>
      </c>
      <c r="KQ168">
        <v>2.6666666666666665</v>
      </c>
      <c r="KR168">
        <v>567.33333333333337</v>
      </c>
      <c r="KS168">
        <v>2.6666666666666665</v>
      </c>
      <c r="KT168">
        <v>567.33333333333337</v>
      </c>
      <c r="KU168">
        <v>3.2222222222222223</v>
      </c>
      <c r="KV168">
        <v>748.25</v>
      </c>
      <c r="KW168">
        <v>2.6222222222222222</v>
      </c>
      <c r="KX168">
        <v>802.09489051094886</v>
      </c>
      <c r="KY168" s="15">
        <f>Tabla2[[#This Row],[ROS_NUM_COR_COD_ROS_TG_NEG]]-Tabla2[[#This Row],[PAS_NUM_COR_COD_ROS_TG_NEG]]</f>
        <v>0.55555555555555536</v>
      </c>
      <c r="KZ168" s="15">
        <f>Tabla2[[#This Row],[ROS_DUR_COR_COD_ROS_TG_NEG]]-Tabla2[[#This Row],[PAS_DUR_COR_COD_ROS_TG_NEG]]</f>
        <v>171.92307692307691</v>
      </c>
      <c r="LA168" s="15">
        <f>Tabla2[[#This Row],[ROS_NUM_COR_COD_ROS_TG_NEU]]-Tabla2[[#This Row],[PAS_NUM_COR_COD_ROS_TG_NEU]]</f>
        <v>1.25</v>
      </c>
      <c r="LB168" s="15">
        <f>Tabla2[[#This Row],[ROS_DUR_COR_COD_ROS_TG_NEU]]-Tabla2[[#This Row],[PAS_DUR_COR_COD_ROS_TG_NEU]]</f>
        <v>469.16071428571433</v>
      </c>
      <c r="LC168" s="15">
        <f>Tabla2[[#This Row],[ROS_NUM_COR_COD_ROS_TG_POS]]-Tabla2[[#This Row],[PAS_NUM_COR_COD_ROS_TG_POS]]</f>
        <v>0.64999999999999991</v>
      </c>
      <c r="LD168" s="15">
        <f>Tabla2[[#This Row],[ROS_DUR_COR_COD_ROS_TG_POS]]-Tabla2[[#This Row],[PAS_DUR_COR_COD_ROS_TG_POS]]</f>
        <v>227.73333333333335</v>
      </c>
      <c r="LE168" s="15">
        <f>Tabla2[[#This Row],[ROS_NUM_COR_COD_ROS_TG_TOT]]-Tabla2[[#This Row],[PAS_NUM_COR_COD_ROS_TG_TOT]]</f>
        <v>0.83448275862068932</v>
      </c>
      <c r="LF168" s="15">
        <f>Tabla2[[#This Row],[ROS_DUR_COR_COD_ROS_TG_TOT]]-Tabla2[[#This Row],[PAS_DUR_COR_COD_ROS_TG_TOT]]</f>
        <v>294.81262939958594</v>
      </c>
      <c r="LG168" s="15">
        <f>Tabla2[[#This Row],[ROS_NUM_COR_COD_ESC_TG_NEG]]-Tabla2[[#This Row],[PAS_NUM_COR_COD_ESC_TG_NEG]]</f>
        <v>1.8166666666666664</v>
      </c>
      <c r="LH168" s="15">
        <f>Tabla2[[#This Row],[ROS_DUR_COR_COD_ESC_TG_NEG]]-Tabla2[[#This Row],[PAS_DUR_COR_COD_ESC_TG_NEG]]</f>
        <v>259.70707070707078</v>
      </c>
      <c r="LI168" s="15">
        <f>Tabla2[[#This Row],[ROS_NUM_COR_COD_ESC_TG_NEU]]-Tabla2[[#This Row],[PAS_NUM_COR_COD_ESC_TG_NEU]]</f>
        <v>1.5499999999999998</v>
      </c>
      <c r="LJ168" s="15">
        <f>Tabla2[[#This Row],[ROS_NUM_COR_COD_ESC_TG_NEG]]-Tabla2[[#This Row],[PAS_NUM_COR_COD_ESC_TG_NEG]]</f>
        <v>1.8166666666666664</v>
      </c>
      <c r="LK168" s="15">
        <f>Tabla2[[#This Row],[ROS_NUM_COR_COD_ESC_TG_POS]]-Tabla2[[#This Row],[PAS_NUM_COR_COD_ESC_TG_POS]]</f>
        <v>1</v>
      </c>
      <c r="LL168" s="15">
        <f>Tabla2[[#This Row],[ROS_DUR_COR_COD_ESC_TG_POS]]-Tabla2[[#This Row],[PAS_DUR_COR_COD_ESC_TG_POS]]</f>
        <v>321.02597402597399</v>
      </c>
      <c r="LM168" s="15">
        <f>Tabla2[[#This Row],[ROS_NUM_COR_COD_ESC_TG_TOT]]-Tabla2[[#This Row],[PAS_NUM_COR_COD_ESC_TG_TOT]]</f>
        <v>1.4379310344827585</v>
      </c>
      <c r="LN168" s="15">
        <f>Tabla2[[#This Row],[ROS_DUR_COR_COD_ESC_TG_TOT]]-Tabla2[[#This Row],[PAS_DUR_COR_COD_ESC_TG_TOT]]</f>
        <v>279.61111111111109</v>
      </c>
      <c r="LO168" s="15">
        <f>Tabla2[[#This Row],[PAS_NUM_COR_COD_ROS_TG_NEG]]-Tabla2[[#This Row],[ESC_NUM_COR_COD_ROS_TG_NEG]]</f>
        <v>-1</v>
      </c>
      <c r="LP168" s="15">
        <f>Tabla2[[#This Row],[PAS_DUR_COR_COD_ROS_TG_NEG]]-Tabla2[[#This Row],[ESC_DUR_COR_COD_ROS_TG_NEG]]</f>
        <v>-632.52307692307681</v>
      </c>
      <c r="LQ168" s="15">
        <f>Tabla2[[#This Row],[PAS_NUM_COR_COD_ROS_TG_NEU]]-Tabla2[[#This Row],[ESC_NUM_COR_COD_ROS_TG_NEU]]</f>
        <v>-0.51666666666666661</v>
      </c>
      <c r="LR168" s="15">
        <f>Tabla2[[#This Row],[PAS_DUR_COR_COD_ROS_TG_NEU]]-Tabla2[[#This Row],[ESC_DUR_COR_COD_ROS_TG_NEU]]</f>
        <v>-580.38571428571424</v>
      </c>
      <c r="LS168" s="15">
        <f>Tabla2[[#This Row],[PAS_NUM_COR_COD_ROS_TG_POS]]-Tabla2[[#This Row],[ESC_NUM_COR_COD_ROS_TG_POS]]</f>
        <v>0.70000000000000018</v>
      </c>
      <c r="LT168" s="15">
        <f>Tabla2[[#This Row],[PAS_DUR_COR_COD_ROS_TG_POS]]-Tabla2[[#This Row],[ESC_DUR_COR_COD_ROS_TG_POS]]</f>
        <v>-249.48333333333335</v>
      </c>
      <c r="LU168" s="15">
        <f>Tabla2[[#This Row],[PAS_NUM_COR_COD_ROS_TG_TOT]]-Tabla2[[#This Row],[ESC_NUM_COR_COD_ROS_TG_TOT]]</f>
        <v>-0.29999999999999982</v>
      </c>
      <c r="LV168" s="15">
        <f>Tabla2[[#This Row],[PAS_DUR_COR_COD_ROS_TG_TOT]]-Tabla2[[#This Row],[ESC_DUR_COR_COD_ROS_TG_TOT]]</f>
        <v>-505.66666666666674</v>
      </c>
      <c r="LW168" s="15">
        <f>Tabla2[[#This Row],[PAS_NUM_COR_COD_ESC_TG_NEG]]-Tabla2[[#This Row],[ESC_NUM_COR_COD_ESC_TG_NEG]]</f>
        <v>0.40555555555555567</v>
      </c>
      <c r="LX168" s="15">
        <f>Tabla2[[#This Row],[PAS_DUR_COR_COD_ESC_TG_NEG]]-Tabla2[[#This Row],[ESC_DUR_COR_COD_ESC_TG_NEG]]</f>
        <v>-356.06818181818187</v>
      </c>
      <c r="LY168" s="15">
        <f>Tabla2[[#This Row],[PAS_NUM_COR_COD_ESC_TG_NEU]]-Tabla2[[#This Row],[ESC_NUM_COR_COD_ESC_TG_NEU]]</f>
        <v>8.3333333333333259E-2</v>
      </c>
      <c r="LZ168" s="15">
        <f>Tabla2[[#This Row],[PAS_DUR_COR_COD_ESC_TG_NEU]]-Tabla2[[#This Row],[ESC_DUR_COR_COD_ESC_TG_NEU]]</f>
        <v>-334.07142857142856</v>
      </c>
      <c r="MA168" s="15">
        <f>Tabla2[[#This Row],[PAS_NUM_COR_COD_ESC_TG_POS]]-Tabla2[[#This Row],[ESC_NUM_COR_COD_ESC_TG_POS]]</f>
        <v>-0.75</v>
      </c>
      <c r="MB168" s="15">
        <f>Tabla2[[#This Row],[PAS_DUR_COR_COD_ESC_TG_POS]]-Tabla2[[#This Row],[ESC_DUR_COR_COD_ESC_TG_POS]]</f>
        <v>-596.9545454545455</v>
      </c>
      <c r="MC168" s="15">
        <f>Tabla2[[#This Row],[PAS_NUM_COR_COD_ESC_TG_TOT]]-Tabla2[[#This Row],[ESC_NUM_COR_COD_ESC_TG_TOT]]</f>
        <v>-6.9230769230769207E-2</v>
      </c>
      <c r="MD168" s="15">
        <f>Tabla2[[#This Row],[PAS_DUR_COR_COD_ESC_TG_TOT]]-Tabla2[[#This Row],[ESC_DUR_COR_COD_ESC_TG_TOT]]</f>
        <v>-422.07264957264954</v>
      </c>
      <c r="ME168" s="42">
        <f>Tabla25[[#This Row],[PAS_NUM_COR_COD_ROS_TG_NEG]]-Tabla25[[#This Row],[PAS_NUM_COR_COD_ESC_TG_NEG]]</f>
        <v>0.14999999999999991</v>
      </c>
      <c r="MF168" s="42">
        <f>Tabla25[[#This Row],[PAS_NUM_COR_COD_ROS_TG_NEU]]-Tabla25[[#This Row],[PAS_NUM_COR_COD_ESC_TG_NEU]]</f>
        <v>0.39999999999999991</v>
      </c>
      <c r="MG168" s="42">
        <f>Tabla25[[#This Row],[PAS_NUM_COR_COD_ROS_TG_POS]]-Tabla25[[#This Row],[PAS_NUM_COR_COD_ESC_TG_POS]]</f>
        <v>0.95000000000000018</v>
      </c>
      <c r="MH168" s="42">
        <f>Tabla25[[#This Row],[PAS_NUM_COR_COD_ROS_TG_TOT]]-Tabla25[[#This Row],[PAS_NUM_COR_COD_ESC_TG_TOT]]</f>
        <v>0.50000000000000022</v>
      </c>
      <c r="MI168" s="42">
        <f>Tabla25[[#This Row],[PAS_DUR_COR_COD_ROS_TG_NEG]]-Tabla25[[#This Row],[PAS_DUR_COR_COD_ESC_TG_NEG]]</f>
        <v>41.895104895104964</v>
      </c>
      <c r="MJ168" s="42">
        <f>Tabla25[[#This Row],[PAS_DUR_COR_COD_ROS_TG_NEU]]-Tabla25[[#This Row],[PAS_DUR_COR_COD_ESC_TG_NEU]]</f>
        <v>141.28571428571422</v>
      </c>
      <c r="MK168" s="42">
        <f>Tabla25[[#This Row],[PAS_DUR_COR_COD_ROS_TG_POS]]-Tabla25[[#This Row],[PAS_DUR_COR_COD_ESC_TG_POS]]</f>
        <v>71.721212121212091</v>
      </c>
      <c r="ML168" s="42">
        <f>Tabla25[[#This Row],[PAS_DUR_COR_COD_ROS_TG_TOT]]-Tabla25[[#This Row],[PAS_DUR_COR_COD_ESC_TG_TOT]]</f>
        <v>89.015873015873012</v>
      </c>
      <c r="MM168" s="44">
        <f>Tabla25[[#This Row],[ESC_NUM_COR_COD_ROS_TG_NEG]]-Tabla25[[#This Row],[ESC_NUM_COR_COD_ESC_TG_NEG]]</f>
        <v>1.5555555555555556</v>
      </c>
      <c r="MN168" s="44">
        <f>Tabla25[[#This Row],[ESC_NUM_COR_COD_ROS_TG_NEU]]-Tabla25[[#This Row],[ESC_NUM_COR_COD_ESC_TG_NEU]]</f>
        <v>0.99999999999999978</v>
      </c>
      <c r="MO168" s="44">
        <f>Tabla25[[#This Row],[ESC_NUM_COR_COD_ROS_TG_POS]]-Tabla25[[#This Row],[ESC_NUM_COR_COD_ESC_TG_POS]]</f>
        <v>-0.5</v>
      </c>
      <c r="MP168" s="44">
        <f>Tabla25[[#This Row],[ESC_NUM_COR_COD_ROS_TG_TOT]]-Tabla25[[#This Row],[ESC_NUM_COR_COD_ESC_TG_TOT]]</f>
        <v>0.73076923076923084</v>
      </c>
      <c r="MQ168" s="44">
        <f>Tabla25[[#This Row],[ESC_DUR_COR_COD_ROS_TG_NEG]]-Tabla25[[#This Row],[ESC_DUR_COR_COD_ESC_TG_NEG]]</f>
        <v>318.34999999999991</v>
      </c>
      <c r="MR168" s="44">
        <f>Tabla25[[#This Row],[ESC_DUR_COR_COD_ROS_TG_NEU]]-Tabla25[[#This Row],[ESC_DUR_COR_COD_ESC_TG_NEU]]</f>
        <v>387.59999999999991</v>
      </c>
      <c r="MS168" s="44">
        <f>Tabla25[[#This Row],[ESC_DUR_COR_COD_ROS_TG_POS]]-Tabla25[[#This Row],[ESC_DUR_COR_COD_ESC_TG_POS]]</f>
        <v>-275.75</v>
      </c>
      <c r="MT168" s="44">
        <f>Tabla25[[#This Row],[ESC_DUR_COR_COD_ROS_TG_TOT]]-Tabla25[[#This Row],[ESC_DUR_COR_COD_ESC_TG_TOT]]</f>
        <v>172.60989010989022</v>
      </c>
      <c r="MU168" s="47">
        <f>Tabla25[[#This Row],[ROS_NUM_COR_COD_ROS_TG_NEG]]-Tabla25[[#This Row],[ROS_NUM_COR_COD_ESC_TG_NEG]]</f>
        <v>-1.1111111111111112</v>
      </c>
      <c r="MV168" s="47">
        <f>Tabla25[[#This Row],[ROS_NUM_COR_COD_ROS_TG_NEU]]-Tabla25[[#This Row],[ROS_NUM_COR_COD_ESC_TG_NEU]]</f>
        <v>0.10000000000000009</v>
      </c>
      <c r="MW168" s="47">
        <f>Tabla25[[#This Row],[ROS_NUM_COR_COD_ROS_TG_POS]]-Tabla25[[#This Row],[ROS_NUM_COR_COD_ESC_TG_POS]]</f>
        <v>0.60000000000000009</v>
      </c>
      <c r="MX168" s="47">
        <f>Tabla25[[#This Row],[ROS_NUM_COR_COD_ROS_TG_TOT]]-Tabla25[[#This Row],[ROS_NUM_COR_COD_ESC_TG_TOT]]</f>
        <v>-0.10344827586206895</v>
      </c>
      <c r="MY168" s="47">
        <f>Tabla25[[#This Row],[ROS_DUR_COR_COD_ROS_TG_NEG]]-Tabla25[[#This Row],[ROS_DUR_COR_COD_ESC_TG_NEG]]</f>
        <v>-45.888888888888914</v>
      </c>
      <c r="MZ168" s="47">
        <f>Tabla25[[#This Row],[ROS_DUR_COR_COD_ROS_TG_NEU]]-Tabla25[[#This Row],[ROS_DUR_COR_COD_ESC_TG_NEU]]</f>
        <v>347.67499999999995</v>
      </c>
      <c r="NA168" s="47">
        <f>Tabla25[[#This Row],[ROS_DUR_COR_COD_ROS_TG_POS]]-Tabla25[[#This Row],[ROS_DUR_COR_COD_ESC_TG_POS]]</f>
        <v>-21.571428571428555</v>
      </c>
      <c r="NB168" s="47">
        <f>Tabla25[[#This Row],[ROS_DUR_COR_COD_ROS_TG_TOT]]-Tabla25[[#This Row],[ROS_DUR_COR_COD_ESC_TG_TOT]]</f>
        <v>104.21739130434787</v>
      </c>
      <c r="NC168">
        <v>217.14285714285714</v>
      </c>
      <c r="ND168">
        <v>203.375</v>
      </c>
      <c r="NE168">
        <v>175.5</v>
      </c>
      <c r="NF168">
        <v>197.86956521739131</v>
      </c>
      <c r="NG168">
        <v>196.11111111111111</v>
      </c>
      <c r="NH168">
        <v>196.6</v>
      </c>
      <c r="NI168">
        <v>236.28571428571428</v>
      </c>
      <c r="NJ168">
        <v>207.11538461538461</v>
      </c>
      <c r="NK168">
        <v>244.2</v>
      </c>
      <c r="NL168">
        <v>228</v>
      </c>
      <c r="NM168">
        <v>268.5</v>
      </c>
      <c r="NN168">
        <v>245.35714285714286</v>
      </c>
      <c r="NO168">
        <v>308.5</v>
      </c>
      <c r="NP168">
        <v>155.19999999999999</v>
      </c>
      <c r="NQ168">
        <v>244.25</v>
      </c>
      <c r="NR168">
        <v>229.76923076923077</v>
      </c>
      <c r="NS168">
        <v>183.23076923076923</v>
      </c>
      <c r="NT168">
        <v>190.85714285714286</v>
      </c>
      <c r="NU168">
        <v>136.6</v>
      </c>
      <c r="NV168">
        <v>169.11904761904762</v>
      </c>
      <c r="NW168">
        <v>169.54545454545453</v>
      </c>
      <c r="NX168">
        <v>160.78571428571428</v>
      </c>
      <c r="NY168">
        <v>176.36363636363637</v>
      </c>
      <c r="NZ168">
        <v>168.22222222222223</v>
      </c>
      <c r="OA168" s="15">
        <f>Tabla2[[#This Row],[ROS_1DU_COR_COD_ROS_TG_NEG]]-Tabla2[[#This Row],[PAS_1DU_COR_COD_ROS_TG_NEG]]</f>
        <v>33.912087912087912</v>
      </c>
      <c r="OB168" s="15">
        <f>Tabla2[[#This Row],[ROS_1DU_COR_COD_ROS_TG_NEU]]-Tabla2[[#This Row],[PAS_1DU_COR_COD_ROS_TG_NEU]]</f>
        <v>12.517857142857139</v>
      </c>
      <c r="OC168" s="15">
        <f>Tabla2[[#This Row],[ROS_1DU_COR_COD_ROS_TG_POS]]-Tabla2[[#This Row],[PAS_1DU_COR_COD_ROS_TG_POS]]</f>
        <v>38.900000000000006</v>
      </c>
      <c r="OD168" s="15">
        <f>Tabla2[[#This Row],[ROS_1DU_COR_COD_ROS_TG_TOT]]-Tabla2[[#This Row],[PAS_1DU_COR_COD_ROS_TG_TOT]]</f>
        <v>28.750517598343691</v>
      </c>
      <c r="OE168" s="15">
        <f>Tabla2[[#This Row],[ROS_1DU_COR_COD_ESC_TG_NEG]]-Tabla2[[#This Row],[PAS_1DU_COR_COD_ESC_TG_NEG]]</f>
        <v>26.565656565656582</v>
      </c>
      <c r="OF168" s="15">
        <f>Tabla2[[#This Row],[ROS_1DU_COR_COD_ESC_TG_NEU]]-Tabla2[[#This Row],[PAS_1DU_COR_COD_ESC_TG_NEU]]</f>
        <v>35.814285714285717</v>
      </c>
      <c r="OG168" s="15">
        <f>Tabla2[[#This Row],[ROS_1DU_COR_COD_ESC_TG_POS]]-Tabla2[[#This Row],[PAS_1DU_COR_COD_ESC_TG_POS]]</f>
        <v>59.922077922077904</v>
      </c>
      <c r="OH168" s="15">
        <f>Tabla2[[#This Row],[ROS_1DU_COR_COD_ESC_TG_TOT]]-Tabla2[[#This Row],[PAS_1DU_COR_COD_ESC_TG_TOT]]</f>
        <v>38.893162393162385</v>
      </c>
      <c r="OI168" s="15">
        <f>Tabla2[[#This Row],[PAS_1DU_COR_COD_ROS_TG_NEG]]-Tabla2[[#This Row],[ESC_1DU_COR_COD_ROS_TG_NEG]]</f>
        <v>-60.969230769230762</v>
      </c>
      <c r="OJ168" s="15">
        <f>Tabla2[[#This Row],[PAS_1DU_COR_COD_ROS_TG_NEU]]-Tabla2[[#This Row],[ESC_1DU_COR_COD_ROS_TG_NEU]]</f>
        <v>-37.142857142857139</v>
      </c>
      <c r="OK168" s="15">
        <f>Tabla2[[#This Row],[PAS_1DU_COR_COD_ROS_TG_POS]]-Tabla2[[#This Row],[ESC_1DU_COR_COD_ROS_TG_POS]]</f>
        <v>-131.9</v>
      </c>
      <c r="OL168" s="15">
        <f>Tabla2[[#This Row],[PAS_1DU_COR_COD_ROS_TG_TOT]]-Tabla2[[#This Row],[ESC_1DU_COR_COD_ROS_TG_TOT]]</f>
        <v>-76.238095238095241</v>
      </c>
      <c r="OM168" s="15">
        <f>Tabla2[[#This Row],[PAS_1DU_COR_COD_ESC_TG_NEG]]-Tabla2[[#This Row],[ESC_1DU_COR_COD_ESC_TG_NEG]]</f>
        <v>-138.95454545454547</v>
      </c>
      <c r="ON168" s="15">
        <f>Tabla2[[#This Row],[PAS_1DU_COR_COD_ESC_TG_NEU]]-Tabla2[[#This Row],[ESC_1DU_COR_COD_ESC_TG_NEU]]</f>
        <v>5.585714285714289</v>
      </c>
      <c r="OO168" s="15">
        <f>Tabla2[[#This Row],[PAS_1DU_COR_COD_ESC_TG_POS]]-Tabla2[[#This Row],[ESC_1DU_COR_COD_ESC_TG_POS]]</f>
        <v>-67.886363636363626</v>
      </c>
      <c r="OP168" s="15">
        <f>Tabla2[[#This Row],[PAS_1DU_COR_COD_ESC_TG_TOT]]-Tabla2[[#This Row],[ESC_1DU_COR_COD_ESC_TG_TOT]]</f>
        <v>-61.547008547008545</v>
      </c>
      <c r="OQ168" s="61">
        <v>21.031746031746025</v>
      </c>
      <c r="OR168" s="62">
        <v>6.7750000000000057</v>
      </c>
      <c r="OS168" s="62">
        <v>-60.785714285714278</v>
      </c>
      <c r="OT168" s="62">
        <v>-9.2458193979933014</v>
      </c>
      <c r="OU168" s="62">
        <v>-64.300000000000011</v>
      </c>
      <c r="OV168" s="62">
        <v>72.800000000000011</v>
      </c>
      <c r="OW168" s="62">
        <v>24.25</v>
      </c>
      <c r="OX168" s="62">
        <v>15.587912087912088</v>
      </c>
      <c r="OY168" s="62">
        <v>13.685314685314694</v>
      </c>
      <c r="OZ168" s="62">
        <v>30.071428571428584</v>
      </c>
      <c r="PA168" s="62">
        <v>-39.76363636363638</v>
      </c>
      <c r="PB168" s="62">
        <v>0.89682539682539186</v>
      </c>
    </row>
    <row r="169" spans="1:418" x14ac:dyDescent="0.3">
      <c r="A169" s="2" t="s">
        <v>167</v>
      </c>
      <c r="B169" s="2">
        <v>50</v>
      </c>
      <c r="C169" s="2">
        <v>2</v>
      </c>
      <c r="D169" s="2">
        <v>55</v>
      </c>
      <c r="E169">
        <v>4.5</v>
      </c>
      <c r="F169">
        <v>1303.0588235294117</v>
      </c>
      <c r="G169">
        <v>4.05</v>
      </c>
      <c r="H169">
        <v>1461.4375</v>
      </c>
      <c r="I169">
        <v>4.6500000000000004</v>
      </c>
      <c r="J169">
        <v>1335.578947368421</v>
      </c>
      <c r="K169">
        <v>4.4000000000000004</v>
      </c>
      <c r="L169">
        <v>1363.6730769230769</v>
      </c>
      <c r="M169">
        <v>3.85</v>
      </c>
      <c r="N169">
        <v>1294.4666666666667</v>
      </c>
      <c r="O169">
        <v>3.55</v>
      </c>
      <c r="P169">
        <v>1360.0714285714287</v>
      </c>
      <c r="Q169">
        <v>3.35</v>
      </c>
      <c r="R169">
        <v>1140.5294117647059</v>
      </c>
      <c r="S169">
        <v>3.5833333333333335</v>
      </c>
      <c r="T169">
        <v>1257.5434782608695</v>
      </c>
      <c r="U169">
        <v>3.9916666666666667</v>
      </c>
      <c r="V169">
        <v>1313.8571428571429</v>
      </c>
      <c r="W169">
        <v>2.0499999999999998</v>
      </c>
      <c r="X169">
        <v>595.76470588235293</v>
      </c>
      <c r="Y169">
        <v>1.9</v>
      </c>
      <c r="Z169">
        <v>564.22222222222217</v>
      </c>
      <c r="AA169">
        <v>1.5</v>
      </c>
      <c r="AB169">
        <v>527</v>
      </c>
      <c r="AC169">
        <v>1.8166666666666667</v>
      </c>
      <c r="AD169">
        <v>563.78</v>
      </c>
      <c r="AE169">
        <v>1.8166666666666667</v>
      </c>
      <c r="AF169">
        <v>563.78</v>
      </c>
      <c r="AG169">
        <v>3.2666666666666666</v>
      </c>
      <c r="AH169">
        <v>1060.4527027027027</v>
      </c>
      <c r="BM169">
        <v>3.2666666666666666</v>
      </c>
      <c r="BN169">
        <v>1060.4527027027027</v>
      </c>
      <c r="BO169">
        <v>4</v>
      </c>
      <c r="BP169">
        <v>1150.7777777777778</v>
      </c>
      <c r="BQ169">
        <v>2.5</v>
      </c>
      <c r="BR169">
        <v>1167.5714285714287</v>
      </c>
      <c r="BS169">
        <v>3.3</v>
      </c>
      <c r="BT169">
        <v>1759.3333333333333</v>
      </c>
      <c r="BU169">
        <v>3.2413793103448274</v>
      </c>
      <c r="BV169">
        <v>1322.090909090909</v>
      </c>
      <c r="BW169">
        <v>3.9</v>
      </c>
      <c r="BX169">
        <v>1328.25</v>
      </c>
      <c r="BY169">
        <v>4.3</v>
      </c>
      <c r="BZ169">
        <v>1523.2222222222222</v>
      </c>
      <c r="CA169">
        <v>3</v>
      </c>
      <c r="CB169">
        <v>1134.75</v>
      </c>
      <c r="CC169">
        <v>3.7333333333333334</v>
      </c>
      <c r="CD169">
        <v>1336.52</v>
      </c>
      <c r="CE169">
        <v>3.4915254237288136</v>
      </c>
      <c r="CF169">
        <v>1329.7659574468084</v>
      </c>
      <c r="CG169">
        <v>0.77777777777777779</v>
      </c>
      <c r="CH169">
        <v>377</v>
      </c>
      <c r="CI169">
        <v>2.5</v>
      </c>
      <c r="CJ169">
        <v>1059.8571428571429</v>
      </c>
      <c r="CK169">
        <v>2.1</v>
      </c>
      <c r="CL169">
        <v>850.42857142857144</v>
      </c>
      <c r="CM169">
        <v>1.8275862068965518</v>
      </c>
      <c r="CN169">
        <v>826.66666666666663</v>
      </c>
      <c r="CO169">
        <v>1.6</v>
      </c>
      <c r="CP169">
        <v>714.5</v>
      </c>
      <c r="CQ169">
        <v>0.7</v>
      </c>
      <c r="CR169">
        <v>1003.5</v>
      </c>
      <c r="CS169">
        <v>2.6</v>
      </c>
      <c r="CT169">
        <v>1139.1428571428571</v>
      </c>
      <c r="CU169">
        <v>1.6333333333333333</v>
      </c>
      <c r="CV169">
        <v>951.2</v>
      </c>
      <c r="CW169">
        <v>1.728813559322034</v>
      </c>
      <c r="CX169">
        <v>883.27272727272725</v>
      </c>
      <c r="CY169">
        <v>2.6101694915254239</v>
      </c>
      <c r="CZ169">
        <v>1145.5875000000001</v>
      </c>
      <c r="DA169">
        <v>1.4444444444444444</v>
      </c>
      <c r="DB169">
        <v>666.16666666666663</v>
      </c>
      <c r="DC169">
        <v>1.5</v>
      </c>
      <c r="DD169">
        <v>833</v>
      </c>
      <c r="DE169">
        <v>1.8</v>
      </c>
      <c r="DF169">
        <v>622.85714285714289</v>
      </c>
      <c r="DG169">
        <v>1.5862068965517242</v>
      </c>
      <c r="DH169">
        <v>702.89473684210532</v>
      </c>
      <c r="DI169">
        <v>1.6</v>
      </c>
      <c r="DJ169">
        <v>654.875</v>
      </c>
      <c r="DK169">
        <v>1.9</v>
      </c>
      <c r="DL169">
        <v>744.75</v>
      </c>
      <c r="DM169">
        <v>1.9</v>
      </c>
      <c r="DN169">
        <v>714</v>
      </c>
      <c r="DO169">
        <v>1.8</v>
      </c>
      <c r="DP169">
        <v>704.54166666666663</v>
      </c>
      <c r="DQ169">
        <v>1.6949152542372881</v>
      </c>
      <c r="DR169">
        <v>703.81395348837214</v>
      </c>
      <c r="DS169">
        <v>1.6949152542372881</v>
      </c>
      <c r="DT169">
        <v>703.81395348837214</v>
      </c>
      <c r="DU169">
        <v>2.3050847457627119</v>
      </c>
      <c r="DV169">
        <v>991.14634146341461</v>
      </c>
      <c r="DW169">
        <v>1</v>
      </c>
      <c r="DX169">
        <v>390</v>
      </c>
      <c r="EC169">
        <v>1</v>
      </c>
      <c r="ED169">
        <v>390</v>
      </c>
      <c r="EM169">
        <v>1</v>
      </c>
      <c r="EN169">
        <v>390</v>
      </c>
      <c r="EO169">
        <v>0</v>
      </c>
      <c r="EU169">
        <v>0</v>
      </c>
      <c r="FE169">
        <v>0</v>
      </c>
      <c r="FG169">
        <v>0.5</v>
      </c>
      <c r="FH169">
        <v>390</v>
      </c>
      <c r="FI169">
        <v>1</v>
      </c>
      <c r="FJ169">
        <v>367</v>
      </c>
      <c r="FO169">
        <v>1</v>
      </c>
      <c r="FP169">
        <v>367</v>
      </c>
      <c r="FY169">
        <v>1</v>
      </c>
      <c r="FZ169">
        <v>367</v>
      </c>
      <c r="GA169">
        <v>1</v>
      </c>
      <c r="GB169">
        <v>367</v>
      </c>
      <c r="GC169">
        <v>0.66666666666666663</v>
      </c>
      <c r="GD169">
        <v>378.5</v>
      </c>
      <c r="GE169">
        <v>2.2777777777777777</v>
      </c>
      <c r="GF169">
        <v>981.34400000000005</v>
      </c>
      <c r="GG169">
        <v>3.1</v>
      </c>
      <c r="GH169">
        <v>1230.5714285714287</v>
      </c>
      <c r="GI169">
        <v>2.1</v>
      </c>
      <c r="GJ169">
        <v>1327</v>
      </c>
      <c r="GK169">
        <v>1.4444444444444444</v>
      </c>
      <c r="GL169">
        <v>526</v>
      </c>
      <c r="GM169">
        <v>2.2413793103448274</v>
      </c>
      <c r="GN169">
        <v>1022.5</v>
      </c>
      <c r="GO169">
        <v>2.25</v>
      </c>
      <c r="GP169">
        <v>1023</v>
      </c>
      <c r="GQ169">
        <v>1.2</v>
      </c>
      <c r="GR169">
        <v>543</v>
      </c>
      <c r="GS169">
        <v>2.5</v>
      </c>
      <c r="GT169">
        <v>965.66666666666663</v>
      </c>
      <c r="GU169">
        <v>1.9230769230769231</v>
      </c>
      <c r="GV169">
        <v>833.35294117647061</v>
      </c>
      <c r="GW169">
        <v>2.0909090909090908</v>
      </c>
      <c r="GX169">
        <v>930.62857142857138</v>
      </c>
      <c r="GY169">
        <v>1.9</v>
      </c>
      <c r="GZ169">
        <v>971.16666666666663</v>
      </c>
      <c r="HA169">
        <v>3.1</v>
      </c>
      <c r="HB169">
        <v>1451.4285714285713</v>
      </c>
      <c r="HC169">
        <v>4.1111111111111107</v>
      </c>
      <c r="HD169">
        <v>1187.8888888888889</v>
      </c>
      <c r="HE169">
        <v>3</v>
      </c>
      <c r="HF169">
        <v>1212.6363636363637</v>
      </c>
      <c r="HG169">
        <v>2.625</v>
      </c>
      <c r="HH169">
        <v>1055.5</v>
      </c>
      <c r="HI169">
        <v>4.0999999999999996</v>
      </c>
      <c r="HJ169">
        <v>1367.2222222222222</v>
      </c>
      <c r="HK169">
        <v>2.75</v>
      </c>
      <c r="HL169">
        <v>813</v>
      </c>
      <c r="HM169">
        <v>3.2307692307692308</v>
      </c>
      <c r="HN169">
        <v>1105.8636363636363</v>
      </c>
      <c r="HO169">
        <v>3.1090909090909089</v>
      </c>
      <c r="HP169">
        <v>1159.25</v>
      </c>
      <c r="HQ169">
        <v>2.6</v>
      </c>
      <c r="HR169">
        <v>1057.9620253164558</v>
      </c>
      <c r="HS169">
        <v>1.7</v>
      </c>
      <c r="HT169">
        <v>505.22222222222223</v>
      </c>
      <c r="HU169">
        <v>1.8</v>
      </c>
      <c r="HV169">
        <v>569</v>
      </c>
      <c r="HW169">
        <v>1.7777777777777777</v>
      </c>
      <c r="HX169">
        <v>552.375</v>
      </c>
      <c r="HY169">
        <v>1.7586206896551724</v>
      </c>
      <c r="HZ169">
        <v>540.72</v>
      </c>
      <c r="IA169">
        <v>0.875</v>
      </c>
      <c r="IB169">
        <v>456.25</v>
      </c>
      <c r="IC169">
        <v>1.3</v>
      </c>
      <c r="ID169">
        <v>527.28571428571433</v>
      </c>
      <c r="IE169">
        <v>1.375</v>
      </c>
      <c r="IF169">
        <v>456.71428571428572</v>
      </c>
      <c r="IG169">
        <v>1.1923076923076923</v>
      </c>
      <c r="IH169">
        <v>484.05555555555554</v>
      </c>
      <c r="II169">
        <v>1.490909090909091</v>
      </c>
      <c r="IJ169">
        <v>517</v>
      </c>
      <c r="IK169">
        <v>1.490909090909091</v>
      </c>
      <c r="IL169">
        <v>517</v>
      </c>
      <c r="IM169">
        <v>2.2303030303030305</v>
      </c>
      <c r="IN169">
        <v>867.29508196721315</v>
      </c>
      <c r="IS169">
        <v>0</v>
      </c>
      <c r="IU169">
        <v>0</v>
      </c>
      <c r="IW169">
        <v>1.5</v>
      </c>
      <c r="IX169">
        <v>428</v>
      </c>
      <c r="JA169">
        <v>5.5</v>
      </c>
      <c r="JB169">
        <v>1719</v>
      </c>
      <c r="JC169">
        <v>3.5</v>
      </c>
      <c r="JD169">
        <v>1073.5</v>
      </c>
      <c r="JE169">
        <v>2.8</v>
      </c>
      <c r="JF169">
        <v>1073.5</v>
      </c>
      <c r="JK169">
        <v>2</v>
      </c>
      <c r="JL169">
        <v>723</v>
      </c>
      <c r="JM169">
        <v>2</v>
      </c>
      <c r="JN169">
        <v>723</v>
      </c>
      <c r="JO169">
        <v>5</v>
      </c>
      <c r="JP169">
        <v>1320.5</v>
      </c>
      <c r="JS169">
        <v>1</v>
      </c>
      <c r="JT169">
        <v>439</v>
      </c>
      <c r="JU169">
        <v>3</v>
      </c>
      <c r="JV169">
        <v>1026.6666666666667</v>
      </c>
      <c r="JW169">
        <v>2.8</v>
      </c>
      <c r="JX169">
        <v>950.75</v>
      </c>
      <c r="JY169">
        <v>2.8</v>
      </c>
      <c r="JZ169">
        <v>1012.125</v>
      </c>
      <c r="KE169">
        <v>3</v>
      </c>
      <c r="KF169">
        <v>653</v>
      </c>
      <c r="KG169">
        <v>3</v>
      </c>
      <c r="KH169">
        <v>653</v>
      </c>
      <c r="KI169">
        <v>4.5</v>
      </c>
      <c r="KJ169">
        <v>1064</v>
      </c>
      <c r="KM169">
        <v>0.5</v>
      </c>
      <c r="KN169">
        <v>161</v>
      </c>
      <c r="KO169">
        <v>2.5</v>
      </c>
      <c r="KP169">
        <v>763</v>
      </c>
      <c r="KQ169">
        <v>2.6</v>
      </c>
      <c r="KR169">
        <v>735.5</v>
      </c>
      <c r="KS169">
        <v>2.6</v>
      </c>
      <c r="KT169">
        <v>735.5</v>
      </c>
      <c r="KU169">
        <v>2.7333333333333334</v>
      </c>
      <c r="KV169">
        <v>919.91666666666663</v>
      </c>
      <c r="KW169">
        <v>2.2722222222222221</v>
      </c>
      <c r="KX169">
        <v>872.00746268656712</v>
      </c>
      <c r="KY169" s="15">
        <f>Tabla2[[#This Row],[ROS_NUM_COR_COD_ROS_TG_NEG]]-Tabla2[[#This Row],[PAS_NUM_COR_COD_ROS_TG_NEG]]</f>
        <v>-1.2250000000000001</v>
      </c>
      <c r="KZ169" s="15">
        <f>Tabla2[[#This Row],[ROS_DUR_COR_COD_ROS_TG_NEG]]-Tabla2[[#This Row],[PAS_DUR_COR_COD_ROS_TG_NEG]]</f>
        <v>-238.9666666666667</v>
      </c>
      <c r="LA169" s="15">
        <f>Tabla2[[#This Row],[ROS_NUM_COR_COD_ROS_TG_NEU]]-Tabla2[[#This Row],[PAS_NUM_COR_COD_ROS_TG_NEU]]</f>
        <v>0.54999999999999982</v>
      </c>
      <c r="LB169" s="15">
        <f>Tabla2[[#This Row],[ROS_DUR_COR_COD_ROS_TG_NEU]]-Tabla2[[#This Row],[PAS_DUR_COR_COD_ROS_TG_NEU]]</f>
        <v>7.1507936507935028</v>
      </c>
      <c r="LC169" s="15">
        <f>Tabla2[[#This Row],[ROS_NUM_COR_COD_ROS_TG_POS]]-Tabla2[[#This Row],[PAS_NUM_COR_COD_ROS_TG_POS]]</f>
        <v>-0.60000000000000009</v>
      </c>
      <c r="LD169" s="15">
        <f>Tabla2[[#This Row],[ROS_DUR_COR_COD_ROS_TG_POS]]-Tabla2[[#This Row],[PAS_DUR_COR_COD_ROS_TG_POS]]</f>
        <v>-327.52941176470586</v>
      </c>
      <c r="LE169" s="15">
        <f>Tabla2[[#This Row],[ROS_NUM_COR_COD_ROS_TG_TOT]]-Tabla2[[#This Row],[PAS_NUM_COR_COD_ROS_TG_TOT]]</f>
        <v>-0.35256410256410264</v>
      </c>
      <c r="LF169" s="15">
        <f>Tabla2[[#This Row],[ROS_DUR_COR_COD_ROS_TG_TOT]]-Tabla2[[#This Row],[PAS_DUR_COR_COD_ROS_TG_TOT]]</f>
        <v>-151.67984189723325</v>
      </c>
      <c r="LG169" s="15">
        <f>Tabla2[[#This Row],[ROS_NUM_COR_COD_ESC_TG_NEG]]-Tabla2[[#This Row],[PAS_NUM_COR_COD_ESC_TG_NEG]]</f>
        <v>-2.25</v>
      </c>
      <c r="LH169" s="15">
        <f>Tabla2[[#This Row],[ROS_DUR_COR_COD_ESC_TG_NEG]]-Tabla2[[#This Row],[PAS_DUR_COR_COD_ESC_TG_NEG]]</f>
        <v>-280.05882352941171</v>
      </c>
      <c r="LI169" s="15">
        <f>Tabla2[[#This Row],[ROS_NUM_COR_COD_ESC_TG_NEU]]-Tabla2[[#This Row],[PAS_NUM_COR_COD_ESC_TG_NEU]]</f>
        <v>-2.8499999999999996</v>
      </c>
      <c r="LJ169" s="15">
        <f>Tabla2[[#This Row],[ROS_NUM_COR_COD_ESC_TG_NEG]]-Tabla2[[#This Row],[PAS_NUM_COR_COD_ESC_TG_NEG]]</f>
        <v>-2.25</v>
      </c>
      <c r="LK169" s="15">
        <f>Tabla2[[#This Row],[ROS_NUM_COR_COD_ESC_TG_POS]]-Tabla2[[#This Row],[PAS_NUM_COR_COD_ESC_TG_POS]]</f>
        <v>-2.1500000000000004</v>
      </c>
      <c r="LL169" s="15">
        <f>Tabla2[[#This Row],[ROS_DUR_COR_COD_ESC_TG_POS]]-Tabla2[[#This Row],[PAS_DUR_COR_COD_ESC_TG_POS]]</f>
        <v>-369.91228070175441</v>
      </c>
      <c r="LM169" s="15">
        <f>Tabla2[[#This Row],[ROS_NUM_COR_COD_ESC_TG_TOT]]-Tabla2[[#This Row],[PAS_NUM_COR_COD_ESC_TG_TOT]]</f>
        <v>-2.476923076923077</v>
      </c>
      <c r="LN169" s="15">
        <f>Tabla2[[#This Row],[ROS_DUR_COR_COD_ESC_TG_TOT]]-Tabla2[[#This Row],[PAS_DUR_COR_COD_ESC_TG_TOT]]</f>
        <v>-530.3201357466063</v>
      </c>
      <c r="LO169" s="15">
        <f>Tabla2[[#This Row],[PAS_NUM_COR_COD_ROS_TG_NEG]]-Tabla2[[#This Row],[ESC_NUM_COR_COD_ROS_TG_NEG]]</f>
        <v>2.25</v>
      </c>
      <c r="LP169" s="15">
        <f>Tabla2[[#This Row],[PAS_DUR_COR_COD_ROS_TG_NEG]]-Tabla2[[#This Row],[ESC_DUR_COR_COD_ROS_TG_NEG]]</f>
        <v>579.9666666666667</v>
      </c>
      <c r="LQ169" s="15">
        <f>Tabla2[[#This Row],[PAS_NUM_COR_COD_ROS_TG_NEU]]-Tabla2[[#This Row],[ESC_NUM_COR_COD_ROS_TG_NEU]]</f>
        <v>2.8499999999999996</v>
      </c>
      <c r="LR169" s="15">
        <f>Tabla2[[#This Row],[PAS_DUR_COR_COD_ROS_TG_NEU]]-Tabla2[[#This Row],[ESC_DUR_COR_COD_ROS_TG_NEU]]</f>
        <v>356.57142857142867</v>
      </c>
      <c r="LS169" s="15">
        <f>Tabla2[[#This Row],[PAS_NUM_COR_COD_ROS_TG_POS]]-Tabla2[[#This Row],[ESC_NUM_COR_COD_ROS_TG_POS]]</f>
        <v>0.75</v>
      </c>
      <c r="LT169" s="15">
        <f>Tabla2[[#This Row],[PAS_DUR_COR_COD_ROS_TG_POS]]-Tabla2[[#This Row],[ESC_DUR_COR_COD_ROS_TG_POS]]</f>
        <v>1.3865546218487452</v>
      </c>
      <c r="LU169" s="15">
        <f>Tabla2[[#This Row],[PAS_NUM_COR_COD_ROS_TG_TOT]]-Tabla2[[#This Row],[ESC_NUM_COR_COD_ROS_TG_TOT]]</f>
        <v>1.9500000000000002</v>
      </c>
      <c r="LV169" s="15">
        <f>Tabla2[[#This Row],[PAS_DUR_COR_COD_ROS_TG_TOT]]-Tabla2[[#This Row],[ESC_DUR_COR_COD_ROS_TG_TOT]]</f>
        <v>306.34347826086946</v>
      </c>
      <c r="LW169" s="15">
        <f>Tabla2[[#This Row],[PAS_NUM_COR_COD_ESC_TG_NEG]]-Tabla2[[#This Row],[ESC_NUM_COR_COD_ESC_TG_NEG]]</f>
        <v>0.60000000000000009</v>
      </c>
      <c r="LX169" s="15">
        <f>Tabla2[[#This Row],[PAS_DUR_COR_COD_ESC_TG_NEG]]-Tabla2[[#This Row],[ESC_DUR_COR_COD_ESC_TG_NEG]]</f>
        <v>-25.191176470588289</v>
      </c>
      <c r="LY169" s="15">
        <f>Tabla2[[#This Row],[PAS_NUM_COR_COD_ESC_TG_NEU]]-Tabla2[[#This Row],[ESC_NUM_COR_COD_ESC_TG_NEU]]</f>
        <v>-0.25</v>
      </c>
      <c r="LZ169" s="15">
        <f>Tabla2[[#This Row],[PAS_DUR_COR_COD_ESC_TG_NEU]]-Tabla2[[#This Row],[ESC_DUR_COR_COD_ESC_TG_NEU]]</f>
        <v>-61.784722222222172</v>
      </c>
      <c r="MA169" s="15">
        <f>Tabla2[[#This Row],[PAS_NUM_COR_COD_ESC_TG_POS]]-Tabla2[[#This Row],[ESC_NUM_COR_COD_ESC_TG_POS]]</f>
        <v>1.6500000000000004</v>
      </c>
      <c r="MB169" s="15">
        <f>Tabla2[[#This Row],[PAS_DUR_COR_COD_ESC_TG_POS]]-Tabla2[[#This Row],[ESC_DUR_COR_COD_ESC_TG_POS]]</f>
        <v>200.82894736842104</v>
      </c>
      <c r="MC169" s="15">
        <f>Tabla2[[#This Row],[PAS_NUM_COR_COD_ESC_TG_TOT]]-Tabla2[[#This Row],[ESC_NUM_COR_COD_ESC_TG_TOT]]</f>
        <v>0.66666666666666696</v>
      </c>
      <c r="MD169" s="15">
        <f>Tabla2[[#This Row],[PAS_DUR_COR_COD_ESC_TG_TOT]]-Tabla2[[#This Row],[ESC_DUR_COR_COD_ESC_TG_TOT]]</f>
        <v>27.153076923076924</v>
      </c>
      <c r="ME169" s="42">
        <f>Tabla25[[#This Row],[PAS_NUM_COR_COD_ROS_TG_NEG]]-Tabla25[[#This Row],[PAS_NUM_COR_COD_ESC_TG_NEG]]</f>
        <v>-0.64999999999999991</v>
      </c>
      <c r="MF169" s="42">
        <f>Tabla25[[#This Row],[PAS_NUM_COR_COD_ROS_TG_NEU]]-Tabla25[[#This Row],[PAS_NUM_COR_COD_ESC_TG_NEU]]</f>
        <v>-0.5</v>
      </c>
      <c r="MG169" s="42">
        <f>Tabla25[[#This Row],[PAS_NUM_COR_COD_ROS_TG_POS]]-Tabla25[[#This Row],[PAS_NUM_COR_COD_ESC_TG_POS]]</f>
        <v>-1.3000000000000003</v>
      </c>
      <c r="MH169" s="42">
        <f>Tabla25[[#This Row],[PAS_NUM_COR_COD_ROS_TG_TOT]]-Tabla25[[#This Row],[PAS_NUM_COR_COD_ESC_TG_TOT]]</f>
        <v>-0.81666666666666687</v>
      </c>
      <c r="MI169" s="42">
        <f>Tabla25[[#This Row],[PAS_DUR_COR_COD_ROS_TG_NEG]]-Tabla25[[#This Row],[PAS_DUR_COR_COD_ESC_TG_NEG]]</f>
        <v>-8.5921568627450142</v>
      </c>
      <c r="MJ169" s="42">
        <f>Tabla25[[#This Row],[PAS_DUR_COR_COD_ROS_TG_NEU]]-Tabla25[[#This Row],[PAS_DUR_COR_COD_ESC_TG_NEU]]</f>
        <v>-101.36607142857133</v>
      </c>
      <c r="MK169" s="42">
        <f>Tabla25[[#This Row],[PAS_DUR_COR_COD_ROS_TG_POS]]-Tabla25[[#This Row],[PAS_DUR_COR_COD_ESC_TG_POS]]</f>
        <v>-195.04953560371519</v>
      </c>
      <c r="ML169" s="42">
        <f>Tabla25[[#This Row],[PAS_DUR_COR_COD_ROS_TG_TOT]]-Tabla25[[#This Row],[PAS_DUR_COR_COD_ESC_TG_TOT]]</f>
        <v>-106.1295986622074</v>
      </c>
      <c r="MM169" s="44">
        <f>Tabla25[[#This Row],[ESC_NUM_COR_COD_ROS_TG_NEG]]-Tabla25[[#This Row],[ESC_NUM_COR_COD_ESC_TG_NEG]]</f>
        <v>-2.2999999999999998</v>
      </c>
      <c r="MN169" s="44">
        <f>Tabla25[[#This Row],[ESC_NUM_COR_COD_ROS_TG_NEU]]-Tabla25[[#This Row],[ESC_NUM_COR_COD_ESC_TG_NEU]]</f>
        <v>-3.5999999999999996</v>
      </c>
      <c r="MO169" s="44">
        <f>Tabla25[[#This Row],[ESC_NUM_COR_COD_ROS_TG_POS]]-Tabla25[[#This Row],[ESC_NUM_COR_COD_ESC_TG_POS]]</f>
        <v>-0.39999999999999991</v>
      </c>
      <c r="MP169" s="44">
        <f>Tabla25[[#This Row],[ESC_NUM_COR_COD_ROS_TG_TOT]]-Tabla25[[#This Row],[ESC_NUM_COR_COD_ESC_TG_TOT]]</f>
        <v>-2.1</v>
      </c>
      <c r="MQ169" s="44">
        <f>Tabla25[[#This Row],[ESC_DUR_COR_COD_ROS_TG_NEG]]-Tabla25[[#This Row],[ESC_DUR_COR_COD_ESC_TG_NEG]]</f>
        <v>-613.75</v>
      </c>
      <c r="MR169" s="44">
        <f>Tabla25[[#This Row],[ESC_DUR_COR_COD_ROS_TG_NEU]]-Tabla25[[#This Row],[ESC_DUR_COR_COD_ESC_TG_NEU]]</f>
        <v>-519.72222222222217</v>
      </c>
      <c r="MS169" s="44">
        <f>Tabla25[[#This Row],[ESC_DUR_COR_COD_ROS_TG_POS]]-Tabla25[[#This Row],[ESC_DUR_COR_COD_ESC_TG_POS]]</f>
        <v>4.3928571428571104</v>
      </c>
      <c r="MT169" s="44">
        <f>Tabla25[[#This Row],[ESC_DUR_COR_COD_ROS_TG_TOT]]-Tabla25[[#This Row],[ESC_DUR_COR_COD_ESC_TG_TOT]]</f>
        <v>-385.31999999999994</v>
      </c>
      <c r="MU169" s="47">
        <f>Tabla25[[#This Row],[ROS_NUM_COR_COD_ROS_TG_NEG]]-Tabla25[[#This Row],[ROS_NUM_COR_COD_ESC_TG_NEG]]</f>
        <v>0.375</v>
      </c>
      <c r="MV169" s="47">
        <f>Tabla25[[#This Row],[ROS_NUM_COR_COD_ROS_TG_NEU]]-Tabla25[[#This Row],[ROS_NUM_COR_COD_ESC_TG_NEU]]</f>
        <v>2.8999999999999995</v>
      </c>
      <c r="MW169" s="47">
        <f>Tabla25[[#This Row],[ROS_NUM_COR_COD_ROS_TG_POS]]-Tabla25[[#This Row],[ROS_NUM_COR_COD_ESC_TG_POS]]</f>
        <v>0.25</v>
      </c>
      <c r="MX169" s="47">
        <f>Tabla25[[#This Row],[ROS_NUM_COR_COD_ROS_TG_TOT]]-Tabla25[[#This Row],[ROS_NUM_COR_COD_ESC_TG_TOT]]</f>
        <v>1.3076923076923077</v>
      </c>
      <c r="MY169" s="47">
        <f>Tabla25[[#This Row],[ROS_DUR_COR_COD_ROS_TG_NEG]]-Tabla25[[#This Row],[ROS_DUR_COR_COD_ESC_TG_NEG]]</f>
        <v>32.5</v>
      </c>
      <c r="MZ169" s="47">
        <f>Tabla25[[#This Row],[ROS_DUR_COR_COD_ROS_TG_NEU]]-Tabla25[[#This Row],[ROS_DUR_COR_COD_ESC_TG_NEU]]</f>
        <v>824.22222222222217</v>
      </c>
      <c r="NA169" s="47">
        <f>Tabla25[[#This Row],[ROS_DUR_COR_COD_ROS_TG_POS]]-Tabla25[[#This Row],[ROS_DUR_COR_COD_ESC_TG_POS]]</f>
        <v>-152.66666666666663</v>
      </c>
      <c r="NB169" s="47">
        <f>Tabla25[[#This Row],[ROS_DUR_COR_COD_ROS_TG_TOT]]-Tabla25[[#This Row],[ROS_DUR_COR_COD_ESC_TG_TOT]]</f>
        <v>272.51069518716565</v>
      </c>
      <c r="NC169">
        <v>336</v>
      </c>
      <c r="ND169">
        <v>297.55555555555554</v>
      </c>
      <c r="NE169">
        <v>270.85714285714283</v>
      </c>
      <c r="NF169">
        <v>299.54545454545456</v>
      </c>
      <c r="NG169">
        <v>353.4</v>
      </c>
      <c r="NH169">
        <v>272</v>
      </c>
      <c r="NI169">
        <v>266.83333333333331</v>
      </c>
      <c r="NJ169">
        <v>294.11764705882354</v>
      </c>
      <c r="NK169">
        <v>218.16666666666666</v>
      </c>
      <c r="NL169">
        <v>272.5</v>
      </c>
      <c r="NM169">
        <v>279.42857142857144</v>
      </c>
      <c r="NN169">
        <v>254</v>
      </c>
      <c r="NO169">
        <v>258.75</v>
      </c>
      <c r="NP169">
        <v>366</v>
      </c>
      <c r="NQ169">
        <v>328.125</v>
      </c>
      <c r="NR169">
        <v>319.56</v>
      </c>
      <c r="NS169">
        <v>265.60000000000002</v>
      </c>
      <c r="NT169">
        <v>278.07142857142856</v>
      </c>
      <c r="NU169">
        <v>317.94117647058823</v>
      </c>
      <c r="NV169">
        <v>288.73913043478262</v>
      </c>
      <c r="NW169">
        <v>253.58823529411765</v>
      </c>
      <c r="NX169">
        <v>315.625</v>
      </c>
      <c r="NY169">
        <v>270.26315789473682</v>
      </c>
      <c r="NZ169">
        <v>278.76923076923077</v>
      </c>
      <c r="OA169" s="15">
        <f>Tabla2[[#This Row],[ROS_1DU_COR_COD_ROS_TG_NEG]]-Tabla2[[#This Row],[PAS_1DU_COR_COD_ROS_TG_NEG]]</f>
        <v>70.399999999999977</v>
      </c>
      <c r="OB169" s="15">
        <f>Tabla2[[#This Row],[ROS_1DU_COR_COD_ROS_TG_NEU]]-Tabla2[[#This Row],[PAS_1DU_COR_COD_ROS_TG_NEU]]</f>
        <v>19.484126984126988</v>
      </c>
      <c r="OC169" s="15">
        <f>Tabla2[[#This Row],[ROS_1DU_COR_COD_ROS_TG_POS]]-Tabla2[[#This Row],[PAS_1DU_COR_COD_ROS_TG_POS]]</f>
        <v>-47.084033613445399</v>
      </c>
      <c r="OD169" s="15">
        <f>Tabla2[[#This Row],[ROS_1DU_COR_COD_ROS_TG_TOT]]-Tabla2[[#This Row],[PAS_1DU_COR_COD_ROS_TG_TOT]]</f>
        <v>10.806324110671937</v>
      </c>
      <c r="OE169" s="15">
        <f>Tabla2[[#This Row],[ROS_1DU_COR_COD_ESC_TG_NEG]]-Tabla2[[#This Row],[PAS_1DU_COR_COD_ESC_TG_NEG]]</f>
        <v>99.811764705882325</v>
      </c>
      <c r="OF169" s="15">
        <f>Tabla2[[#This Row],[ROS_1DU_COR_COD_ESC_TG_NEU]]-Tabla2[[#This Row],[PAS_1DU_COR_COD_ESC_TG_NEU]]</f>
        <v>-43.625</v>
      </c>
      <c r="OG169" s="15">
        <f>Tabla2[[#This Row],[ROS_1DU_COR_COD_ESC_TG_POS]]-Tabla2[[#This Row],[PAS_1DU_COR_COD_ESC_TG_POS]]</f>
        <v>-3.4298245614035068</v>
      </c>
      <c r="OH169" s="15">
        <f>Tabla2[[#This Row],[ROS_1DU_COR_COD_ESC_TG_TOT]]-Tabla2[[#This Row],[PAS_1DU_COR_COD_ESC_TG_TOT]]</f>
        <v>15.348416289592762</v>
      </c>
      <c r="OI169" s="15">
        <f>Tabla2[[#This Row],[PAS_1DU_COR_COD_ROS_TG_NEG]]-Tabla2[[#This Row],[ESC_1DU_COR_COD_ROS_TG_NEG]]</f>
        <v>47.433333333333366</v>
      </c>
      <c r="OJ169" s="15">
        <f>Tabla2[[#This Row],[PAS_1DU_COR_COD_ROS_TG_NEU]]-Tabla2[[#This Row],[ESC_1DU_COR_COD_ROS_TG_NEU]]</f>
        <v>5.5714285714285552</v>
      </c>
      <c r="OK169" s="15">
        <f>Tabla2[[#This Row],[PAS_1DU_COR_COD_ROS_TG_POS]]-Tabla2[[#This Row],[ESC_1DU_COR_COD_ROS_TG_POS]]</f>
        <v>38.512605042016787</v>
      </c>
      <c r="OL169" s="15">
        <f>Tabla2[[#This Row],[PAS_1DU_COR_COD_ROS_TG_TOT]]-Tabla2[[#This Row],[ESC_1DU_COR_COD_ROS_TG_TOT]]</f>
        <v>34.739130434782624</v>
      </c>
      <c r="OM169" s="15">
        <f>Tabla2[[#This Row],[PAS_1DU_COR_COD_ESC_TG_NEG]]-Tabla2[[#This Row],[ESC_1DU_COR_COD_ESC_TG_NEG]]</f>
        <v>-5.1617647058823479</v>
      </c>
      <c r="ON169" s="15">
        <f>Tabla2[[#This Row],[PAS_1DU_COR_COD_ESC_TG_NEU]]-Tabla2[[#This Row],[ESC_1DU_COR_COD_ESC_TG_NEU]]</f>
        <v>-50.375</v>
      </c>
      <c r="OO169" s="15">
        <f>Tabla2[[#This Row],[PAS_1DU_COR_COD_ESC_TG_POS]]-Tabla2[[#This Row],[ESC_1DU_COR_COD_ESC_TG_POS]]</f>
        <v>-57.861842105263179</v>
      </c>
      <c r="OP169" s="15">
        <f>Tabla2[[#This Row],[PAS_1DU_COR_COD_ESC_TG_TOT]]-Tabla2[[#This Row],[ESC_1DU_COR_COD_ESC_TG_TOT]]</f>
        <v>-40.790769230769229</v>
      </c>
      <c r="OQ169" s="61">
        <v>-17.399999999999977</v>
      </c>
      <c r="OR169" s="62">
        <v>25.555555555555543</v>
      </c>
      <c r="OS169" s="62">
        <v>4.0238095238095184</v>
      </c>
      <c r="OT169" s="62">
        <v>5.4278074866310249</v>
      </c>
      <c r="OU169" s="62">
        <v>-40.583333333333343</v>
      </c>
      <c r="OV169" s="62">
        <v>-93.5</v>
      </c>
      <c r="OW169" s="62">
        <v>-48.696428571428555</v>
      </c>
      <c r="OX169" s="62">
        <v>-65.56</v>
      </c>
      <c r="OY169" s="62">
        <v>12.011764705882371</v>
      </c>
      <c r="OZ169" s="62">
        <v>-37.553571428571445</v>
      </c>
      <c r="PA169" s="62">
        <v>47.678018575851411</v>
      </c>
      <c r="PB169" s="62">
        <v>9.9698996655518499</v>
      </c>
    </row>
    <row r="170" spans="1:418" x14ac:dyDescent="0.3">
      <c r="A170" s="2" t="s">
        <v>168</v>
      </c>
      <c r="B170" s="2">
        <v>50</v>
      </c>
      <c r="C170" s="2">
        <v>2</v>
      </c>
      <c r="D170" s="2">
        <v>54</v>
      </c>
      <c r="AI170">
        <v>2.3250000000000002</v>
      </c>
      <c r="AJ170">
        <v>1024.1666666666667</v>
      </c>
      <c r="AK170">
        <v>2.1749999999999998</v>
      </c>
      <c r="AL170">
        <v>916.86956521739125</v>
      </c>
      <c r="AM170">
        <v>2</v>
      </c>
      <c r="AN170">
        <v>1130.55</v>
      </c>
      <c r="AO170">
        <v>2.1666666666666665</v>
      </c>
      <c r="AP170">
        <v>1019.0895522388059</v>
      </c>
      <c r="AQ170">
        <v>2.5</v>
      </c>
      <c r="AR170">
        <v>1078.5833333333333</v>
      </c>
      <c r="AS170">
        <v>2.5499999999999998</v>
      </c>
      <c r="AT170">
        <v>1260.8636363636363</v>
      </c>
      <c r="AU170">
        <v>2.0750000000000002</v>
      </c>
      <c r="AV170">
        <v>993.33333333333337</v>
      </c>
      <c r="AW170">
        <v>2.375</v>
      </c>
      <c r="AX170">
        <v>1106.6428571428571</v>
      </c>
      <c r="AY170">
        <v>2.2708333333333335</v>
      </c>
      <c r="AZ170">
        <v>1063.8248175182482</v>
      </c>
      <c r="BA170">
        <v>1.625</v>
      </c>
      <c r="BB170">
        <v>445.55172413793105</v>
      </c>
      <c r="BC170">
        <v>1.3</v>
      </c>
      <c r="BD170">
        <v>333.11764705882354</v>
      </c>
      <c r="BE170">
        <v>1.55</v>
      </c>
      <c r="BF170">
        <v>391.875</v>
      </c>
      <c r="BG170">
        <v>1.4916666666666667</v>
      </c>
      <c r="BH170">
        <v>387.2315789473684</v>
      </c>
      <c r="BI170">
        <v>1.4916666666666667</v>
      </c>
      <c r="BJ170">
        <v>387.2315789473684</v>
      </c>
      <c r="BK170">
        <v>2.0111111111111111</v>
      </c>
      <c r="BL170">
        <v>786.77155172413791</v>
      </c>
      <c r="BM170">
        <v>2.0111111111111111</v>
      </c>
      <c r="BN170">
        <v>786.77155172413791</v>
      </c>
      <c r="DW170">
        <v>3.35</v>
      </c>
      <c r="DX170">
        <v>1320.4666666666667</v>
      </c>
      <c r="DY170">
        <v>3.1</v>
      </c>
      <c r="DZ170">
        <v>1060.1875</v>
      </c>
      <c r="EA170">
        <v>3.85</v>
      </c>
      <c r="EB170">
        <v>1275.2941176470588</v>
      </c>
      <c r="EC170">
        <v>3.4333333333333331</v>
      </c>
      <c r="ED170">
        <v>1217.7083333333333</v>
      </c>
      <c r="EE170">
        <v>4.3499999999999996</v>
      </c>
      <c r="EF170">
        <v>1401.9444444444443</v>
      </c>
      <c r="EG170">
        <v>3.5</v>
      </c>
      <c r="EH170">
        <v>1091.3529411764705</v>
      </c>
      <c r="EI170">
        <v>3.05</v>
      </c>
      <c r="EJ170">
        <v>910.83333333333337</v>
      </c>
      <c r="EK170">
        <v>3.6333333333333333</v>
      </c>
      <c r="EL170">
        <v>1135.5283018867924</v>
      </c>
      <c r="EM170">
        <v>3.5333333333333332</v>
      </c>
      <c r="EN170">
        <v>1174.5841584158416</v>
      </c>
      <c r="EO170">
        <v>2.65</v>
      </c>
      <c r="EP170">
        <v>1205.9166666666667</v>
      </c>
      <c r="EQ170">
        <v>2.75</v>
      </c>
      <c r="ER170">
        <v>881.16666666666663</v>
      </c>
      <c r="ES170">
        <v>2.35</v>
      </c>
      <c r="ET170">
        <v>887.5333333333333</v>
      </c>
      <c r="EU170">
        <v>2.5833333333333335</v>
      </c>
      <c r="EV170">
        <v>969.88888888888891</v>
      </c>
      <c r="EW170">
        <v>2.2000000000000002</v>
      </c>
      <c r="EX170">
        <v>951.21428571428567</v>
      </c>
      <c r="EY170">
        <v>3.2</v>
      </c>
      <c r="EZ170">
        <v>1192.4000000000001</v>
      </c>
      <c r="FA170">
        <v>3.35</v>
      </c>
      <c r="FB170">
        <v>1296</v>
      </c>
      <c r="FC170">
        <v>2.9166666666666665</v>
      </c>
      <c r="FD170">
        <v>1150.9772727272727</v>
      </c>
      <c r="FE170">
        <v>2.75</v>
      </c>
      <c r="FF170">
        <v>1059.4157303370787</v>
      </c>
      <c r="FG170">
        <v>3.1416666666666666</v>
      </c>
      <c r="FH170">
        <v>1120.6368421052632</v>
      </c>
      <c r="FI170">
        <v>2.65</v>
      </c>
      <c r="FJ170">
        <v>767.38888888888891</v>
      </c>
      <c r="FK170">
        <v>2</v>
      </c>
      <c r="FL170">
        <v>552</v>
      </c>
      <c r="FM170">
        <v>2.75</v>
      </c>
      <c r="FN170">
        <v>728.16666666666663</v>
      </c>
      <c r="FO170">
        <v>2.4666666666666668</v>
      </c>
      <c r="FP170">
        <v>687.53846153846155</v>
      </c>
      <c r="FQ170">
        <v>2.75</v>
      </c>
      <c r="FR170">
        <v>776.22222222222217</v>
      </c>
      <c r="FS170">
        <v>1.8</v>
      </c>
      <c r="FT170">
        <v>552.125</v>
      </c>
      <c r="FU170">
        <v>2.6</v>
      </c>
      <c r="FV170">
        <v>746.77777777777783</v>
      </c>
      <c r="FW170">
        <v>2.3833333333333333</v>
      </c>
      <c r="FX170">
        <v>697.07692307692309</v>
      </c>
      <c r="FY170">
        <v>2.4249999999999998</v>
      </c>
      <c r="FZ170">
        <v>692.30769230769226</v>
      </c>
      <c r="GA170">
        <v>2.4249999999999998</v>
      </c>
      <c r="GB170">
        <v>692.30769230769226</v>
      </c>
      <c r="GC170">
        <v>2.9027777777777777</v>
      </c>
      <c r="GD170">
        <v>969.11904761904759</v>
      </c>
      <c r="GE170">
        <v>2.9027777777777777</v>
      </c>
      <c r="GF170">
        <v>969.11904761904759</v>
      </c>
      <c r="IO170">
        <v>3.1</v>
      </c>
      <c r="IP170">
        <v>1148.8571428571429</v>
      </c>
      <c r="IQ170">
        <v>2.4</v>
      </c>
      <c r="IR170">
        <v>971.61538461538464</v>
      </c>
      <c r="IS170">
        <v>2.8</v>
      </c>
      <c r="IT170">
        <v>1057</v>
      </c>
      <c r="IU170">
        <v>2.7666666666666666</v>
      </c>
      <c r="IV170">
        <v>1061.2926829268292</v>
      </c>
      <c r="IW170">
        <v>2.5499999999999998</v>
      </c>
      <c r="IX170">
        <v>882.5</v>
      </c>
      <c r="IY170">
        <v>2.65</v>
      </c>
      <c r="IZ170">
        <v>1020.1428571428571</v>
      </c>
      <c r="JA170">
        <v>2.95</v>
      </c>
      <c r="JB170">
        <v>1034.2</v>
      </c>
      <c r="JC170">
        <v>2.7166666666666668</v>
      </c>
      <c r="JD170">
        <v>980.23255813953483</v>
      </c>
      <c r="JE170">
        <v>2.7416666666666667</v>
      </c>
      <c r="JF170">
        <v>1019.797619047619</v>
      </c>
      <c r="JG170">
        <v>3.5</v>
      </c>
      <c r="JH170">
        <v>1200.2</v>
      </c>
      <c r="JI170">
        <v>2.4500000000000002</v>
      </c>
      <c r="JJ170">
        <v>808.86666666666667</v>
      </c>
      <c r="JK170">
        <v>3.1</v>
      </c>
      <c r="JL170">
        <v>967.375</v>
      </c>
      <c r="JM170">
        <v>3.0166666666666666</v>
      </c>
      <c r="JN170">
        <v>991.60869565217388</v>
      </c>
      <c r="JO170">
        <v>3.05</v>
      </c>
      <c r="JP170">
        <v>863.88235294117646</v>
      </c>
      <c r="JQ170">
        <v>2.5</v>
      </c>
      <c r="JR170">
        <v>779.5</v>
      </c>
      <c r="JS170">
        <v>2.95</v>
      </c>
      <c r="JT170">
        <v>857.5</v>
      </c>
      <c r="JU170">
        <v>2.8333333333333335</v>
      </c>
      <c r="JV170">
        <v>836.57446808510633</v>
      </c>
      <c r="JW170">
        <v>2.9249999999999998</v>
      </c>
      <c r="JX170">
        <v>913.25806451612902</v>
      </c>
      <c r="JY170">
        <v>2.8333333333333335</v>
      </c>
      <c r="JZ170">
        <v>963.81920903954801</v>
      </c>
      <c r="KA170">
        <v>1.55</v>
      </c>
      <c r="KB170">
        <v>472.53333333333336</v>
      </c>
      <c r="KC170">
        <v>1.65</v>
      </c>
      <c r="KD170">
        <v>452.6</v>
      </c>
      <c r="KE170">
        <v>0.85</v>
      </c>
      <c r="KF170">
        <v>240.38461538461539</v>
      </c>
      <c r="KG170">
        <v>1.35</v>
      </c>
      <c r="KH170">
        <v>395.39534883720933</v>
      </c>
      <c r="KI170">
        <v>1.4</v>
      </c>
      <c r="KJ170">
        <v>495.38461538461536</v>
      </c>
      <c r="KK170">
        <v>1.2</v>
      </c>
      <c r="KL170">
        <v>474.63636363636363</v>
      </c>
      <c r="KM170">
        <v>1.65</v>
      </c>
      <c r="KN170">
        <v>385.3125</v>
      </c>
      <c r="KO170">
        <v>1.4166666666666667</v>
      </c>
      <c r="KP170">
        <v>445.65</v>
      </c>
      <c r="KQ170">
        <v>1.3833333333333333</v>
      </c>
      <c r="KR170">
        <v>419.6144578313253</v>
      </c>
      <c r="KS170">
        <v>1.3833333333333333</v>
      </c>
      <c r="KT170">
        <v>419.6144578313253</v>
      </c>
      <c r="KU170">
        <v>2.35</v>
      </c>
      <c r="KV170">
        <v>790.09230769230771</v>
      </c>
      <c r="KW170">
        <v>2.35</v>
      </c>
      <c r="KX170">
        <v>790.09230769230771</v>
      </c>
      <c r="KY170" s="15">
        <f>Tabla2[[#This Row],[ROS_NUM_COR_COD_ROS_TG_NEG]]-Tabla2[[#This Row],[PAS_NUM_COR_COD_ROS_TG_NEG]]</f>
        <v>0</v>
      </c>
      <c r="KZ170" s="15">
        <f>Tabla2[[#This Row],[ROS_DUR_COR_COD_ROS_TG_NEG]]-Tabla2[[#This Row],[PAS_DUR_COR_COD_ROS_TG_NEG]]</f>
        <v>0</v>
      </c>
      <c r="LA170" s="15">
        <f>Tabla2[[#This Row],[ROS_NUM_COR_COD_ROS_TG_NEU]]-Tabla2[[#This Row],[PAS_NUM_COR_COD_ROS_TG_NEU]]</f>
        <v>0</v>
      </c>
      <c r="LB170" s="15">
        <f>Tabla2[[#This Row],[ROS_DUR_COR_COD_ROS_TG_NEU]]-Tabla2[[#This Row],[PAS_DUR_COR_COD_ROS_TG_NEU]]</f>
        <v>0</v>
      </c>
      <c r="LC170" s="15">
        <f>Tabla2[[#This Row],[ROS_NUM_COR_COD_ROS_TG_POS]]-Tabla2[[#This Row],[PAS_NUM_COR_COD_ROS_TG_POS]]</f>
        <v>0</v>
      </c>
      <c r="LD170" s="15">
        <f>Tabla2[[#This Row],[ROS_DUR_COR_COD_ROS_TG_POS]]-Tabla2[[#This Row],[PAS_DUR_COR_COD_ROS_TG_POS]]</f>
        <v>0</v>
      </c>
      <c r="LE170" s="15">
        <f>Tabla2[[#This Row],[ROS_NUM_COR_COD_ROS_TG_TOT]]-Tabla2[[#This Row],[PAS_NUM_COR_COD_ROS_TG_TOT]]</f>
        <v>0</v>
      </c>
      <c r="LF170" s="15">
        <f>Tabla2[[#This Row],[ROS_DUR_COR_COD_ROS_TG_TOT]]-Tabla2[[#This Row],[PAS_DUR_COR_COD_ROS_TG_TOT]]</f>
        <v>0</v>
      </c>
      <c r="LG170" s="15">
        <f>Tabla2[[#This Row],[ROS_NUM_COR_COD_ESC_TG_NEG]]-Tabla2[[#This Row],[PAS_NUM_COR_COD_ESC_TG_NEG]]</f>
        <v>0</v>
      </c>
      <c r="LH170" s="15">
        <f>Tabla2[[#This Row],[ROS_DUR_COR_COD_ESC_TG_NEG]]-Tabla2[[#This Row],[PAS_DUR_COR_COD_ESC_TG_NEG]]</f>
        <v>0</v>
      </c>
      <c r="LI170" s="15">
        <f>Tabla2[[#This Row],[ROS_NUM_COR_COD_ESC_TG_NEU]]-Tabla2[[#This Row],[PAS_NUM_COR_COD_ESC_TG_NEU]]</f>
        <v>0</v>
      </c>
      <c r="LJ170" s="15">
        <f>Tabla2[[#This Row],[ROS_NUM_COR_COD_ESC_TG_NEG]]-Tabla2[[#This Row],[PAS_NUM_COR_COD_ESC_TG_NEG]]</f>
        <v>0</v>
      </c>
      <c r="LK170" s="15">
        <f>Tabla2[[#This Row],[ROS_NUM_COR_COD_ESC_TG_POS]]-Tabla2[[#This Row],[PAS_NUM_COR_COD_ESC_TG_POS]]</f>
        <v>0</v>
      </c>
      <c r="LL170" s="15">
        <f>Tabla2[[#This Row],[ROS_DUR_COR_COD_ESC_TG_POS]]-Tabla2[[#This Row],[PAS_DUR_COR_COD_ESC_TG_POS]]</f>
        <v>0</v>
      </c>
      <c r="LM170" s="15">
        <f>Tabla2[[#This Row],[ROS_NUM_COR_COD_ESC_TG_TOT]]-Tabla2[[#This Row],[PAS_NUM_COR_COD_ESC_TG_TOT]]</f>
        <v>0</v>
      </c>
      <c r="LN170" s="15">
        <f>Tabla2[[#This Row],[ROS_DUR_COR_COD_ESC_TG_TOT]]-Tabla2[[#This Row],[PAS_DUR_COR_COD_ESC_TG_TOT]]</f>
        <v>0</v>
      </c>
      <c r="LO170" s="15">
        <f>Tabla2[[#This Row],[PAS_NUM_COR_COD_ROS_TG_NEG]]-Tabla2[[#This Row],[ESC_NUM_COR_COD_ROS_TG_NEG]]</f>
        <v>0</v>
      </c>
      <c r="LP170" s="15">
        <f>Tabla2[[#This Row],[PAS_DUR_COR_COD_ROS_TG_NEG]]-Tabla2[[#This Row],[ESC_DUR_COR_COD_ROS_TG_NEG]]</f>
        <v>0</v>
      </c>
      <c r="LQ170" s="15">
        <f>Tabla2[[#This Row],[PAS_NUM_COR_COD_ROS_TG_NEU]]-Tabla2[[#This Row],[ESC_NUM_COR_COD_ROS_TG_NEU]]</f>
        <v>0</v>
      </c>
      <c r="LR170" s="15">
        <f>Tabla2[[#This Row],[PAS_DUR_COR_COD_ROS_TG_NEU]]-Tabla2[[#This Row],[ESC_DUR_COR_COD_ROS_TG_NEU]]</f>
        <v>0</v>
      </c>
      <c r="LS170" s="15">
        <f>Tabla2[[#This Row],[PAS_NUM_COR_COD_ROS_TG_POS]]-Tabla2[[#This Row],[ESC_NUM_COR_COD_ROS_TG_POS]]</f>
        <v>0</v>
      </c>
      <c r="LT170" s="15">
        <f>Tabla2[[#This Row],[PAS_DUR_COR_COD_ROS_TG_POS]]-Tabla2[[#This Row],[ESC_DUR_COR_COD_ROS_TG_POS]]</f>
        <v>0</v>
      </c>
      <c r="LU170" s="15">
        <f>Tabla2[[#This Row],[PAS_NUM_COR_COD_ROS_TG_TOT]]-Tabla2[[#This Row],[ESC_NUM_COR_COD_ROS_TG_TOT]]</f>
        <v>0</v>
      </c>
      <c r="LV170" s="15">
        <f>Tabla2[[#This Row],[PAS_DUR_COR_COD_ROS_TG_TOT]]-Tabla2[[#This Row],[ESC_DUR_COR_COD_ROS_TG_TOT]]</f>
        <v>0</v>
      </c>
      <c r="LW170" s="15">
        <f>Tabla2[[#This Row],[PAS_NUM_COR_COD_ESC_TG_NEG]]-Tabla2[[#This Row],[ESC_NUM_COR_COD_ESC_TG_NEG]]</f>
        <v>0</v>
      </c>
      <c r="LX170" s="15">
        <f>Tabla2[[#This Row],[PAS_DUR_COR_COD_ESC_TG_NEG]]-Tabla2[[#This Row],[ESC_DUR_COR_COD_ESC_TG_NEG]]</f>
        <v>0</v>
      </c>
      <c r="LY170" s="15">
        <f>Tabla2[[#This Row],[PAS_NUM_COR_COD_ESC_TG_NEU]]-Tabla2[[#This Row],[ESC_NUM_COR_COD_ESC_TG_NEU]]</f>
        <v>0</v>
      </c>
      <c r="LZ170" s="15">
        <f>Tabla2[[#This Row],[PAS_DUR_COR_COD_ESC_TG_NEU]]-Tabla2[[#This Row],[ESC_DUR_COR_COD_ESC_TG_NEU]]</f>
        <v>0</v>
      </c>
      <c r="MA170" s="15">
        <f>Tabla2[[#This Row],[PAS_NUM_COR_COD_ESC_TG_POS]]-Tabla2[[#This Row],[ESC_NUM_COR_COD_ESC_TG_POS]]</f>
        <v>0</v>
      </c>
      <c r="MB170" s="15">
        <f>Tabla2[[#This Row],[PAS_DUR_COR_COD_ESC_TG_POS]]-Tabla2[[#This Row],[ESC_DUR_COR_COD_ESC_TG_POS]]</f>
        <v>0</v>
      </c>
      <c r="MC170" s="15">
        <f>Tabla2[[#This Row],[PAS_NUM_COR_COD_ESC_TG_TOT]]-Tabla2[[#This Row],[ESC_NUM_COR_COD_ESC_TG_TOT]]</f>
        <v>0</v>
      </c>
      <c r="MD170" s="15">
        <f>Tabla2[[#This Row],[PAS_DUR_COR_COD_ESC_TG_TOT]]-Tabla2[[#This Row],[ESC_DUR_COR_COD_ESC_TG_TOT]]</f>
        <v>0</v>
      </c>
      <c r="ME170" s="42">
        <f>Tabla25[[#This Row],[PAS_NUM_COR_COD_ROS_TG_NEG]]-Tabla25[[#This Row],[PAS_NUM_COR_COD_ESC_TG_NEG]]</f>
        <v>0</v>
      </c>
      <c r="MF170" s="42">
        <f>Tabla25[[#This Row],[PAS_NUM_COR_COD_ROS_TG_NEU]]-Tabla25[[#This Row],[PAS_NUM_COR_COD_ESC_TG_NEU]]</f>
        <v>0</v>
      </c>
      <c r="MG170" s="42">
        <f>Tabla25[[#This Row],[PAS_NUM_COR_COD_ROS_TG_POS]]-Tabla25[[#This Row],[PAS_NUM_COR_COD_ESC_TG_POS]]</f>
        <v>0</v>
      </c>
      <c r="MH170" s="42">
        <f>Tabla25[[#This Row],[PAS_NUM_COR_COD_ROS_TG_TOT]]-Tabla25[[#This Row],[PAS_NUM_COR_COD_ESC_TG_TOT]]</f>
        <v>0</v>
      </c>
      <c r="MI170" s="42">
        <f>Tabla25[[#This Row],[PAS_DUR_COR_COD_ROS_TG_NEG]]-Tabla25[[#This Row],[PAS_DUR_COR_COD_ESC_TG_NEG]]</f>
        <v>0</v>
      </c>
      <c r="MJ170" s="42">
        <f>Tabla25[[#This Row],[PAS_DUR_COR_COD_ROS_TG_NEU]]-Tabla25[[#This Row],[PAS_DUR_COR_COD_ESC_TG_NEU]]</f>
        <v>0</v>
      </c>
      <c r="MK170" s="42">
        <f>Tabla25[[#This Row],[PAS_DUR_COR_COD_ROS_TG_POS]]-Tabla25[[#This Row],[PAS_DUR_COR_COD_ESC_TG_POS]]</f>
        <v>0</v>
      </c>
      <c r="ML170" s="42">
        <f>Tabla25[[#This Row],[PAS_DUR_COR_COD_ROS_TG_TOT]]-Tabla25[[#This Row],[PAS_DUR_COR_COD_ESC_TG_TOT]]</f>
        <v>0</v>
      </c>
      <c r="MM170" s="44">
        <f>Tabla25[[#This Row],[ESC_NUM_COR_COD_ROS_TG_NEG]]-Tabla25[[#This Row],[ESC_NUM_COR_COD_ESC_TG_NEG]]</f>
        <v>0</v>
      </c>
      <c r="MN170" s="44">
        <f>Tabla25[[#This Row],[ESC_NUM_COR_COD_ROS_TG_NEU]]-Tabla25[[#This Row],[ESC_NUM_COR_COD_ESC_TG_NEU]]</f>
        <v>0</v>
      </c>
      <c r="MO170" s="44">
        <f>Tabla25[[#This Row],[ESC_NUM_COR_COD_ROS_TG_POS]]-Tabla25[[#This Row],[ESC_NUM_COR_COD_ESC_TG_POS]]</f>
        <v>0</v>
      </c>
      <c r="MP170" s="44">
        <f>Tabla25[[#This Row],[ESC_NUM_COR_COD_ROS_TG_TOT]]-Tabla25[[#This Row],[ESC_NUM_COR_COD_ESC_TG_TOT]]</f>
        <v>0</v>
      </c>
      <c r="MQ170" s="44">
        <f>Tabla25[[#This Row],[ESC_DUR_COR_COD_ROS_TG_NEG]]-Tabla25[[#This Row],[ESC_DUR_COR_COD_ESC_TG_NEG]]</f>
        <v>0</v>
      </c>
      <c r="MR170" s="44">
        <f>Tabla25[[#This Row],[ESC_DUR_COR_COD_ROS_TG_NEU]]-Tabla25[[#This Row],[ESC_DUR_COR_COD_ESC_TG_NEU]]</f>
        <v>0</v>
      </c>
      <c r="MS170" s="44">
        <f>Tabla25[[#This Row],[ESC_DUR_COR_COD_ROS_TG_POS]]-Tabla25[[#This Row],[ESC_DUR_COR_COD_ESC_TG_POS]]</f>
        <v>0</v>
      </c>
      <c r="MT170" s="44">
        <f>Tabla25[[#This Row],[ESC_DUR_COR_COD_ROS_TG_TOT]]-Tabla25[[#This Row],[ESC_DUR_COR_COD_ESC_TG_TOT]]</f>
        <v>0</v>
      </c>
      <c r="MU170" s="47">
        <f>Tabla25[[#This Row],[ROS_NUM_COR_COD_ROS_TG_NEG]]-Tabla25[[#This Row],[ROS_NUM_COR_COD_ESC_TG_NEG]]</f>
        <v>0</v>
      </c>
      <c r="MV170" s="47">
        <f>Tabla25[[#This Row],[ROS_NUM_COR_COD_ROS_TG_NEU]]-Tabla25[[#This Row],[ROS_NUM_COR_COD_ESC_TG_NEU]]</f>
        <v>0</v>
      </c>
      <c r="MW170" s="47">
        <f>Tabla25[[#This Row],[ROS_NUM_COR_COD_ROS_TG_POS]]-Tabla25[[#This Row],[ROS_NUM_COR_COD_ESC_TG_POS]]</f>
        <v>0</v>
      </c>
      <c r="MX170" s="47">
        <f>Tabla25[[#This Row],[ROS_NUM_COR_COD_ROS_TG_TOT]]-Tabla25[[#This Row],[ROS_NUM_COR_COD_ESC_TG_TOT]]</f>
        <v>0</v>
      </c>
      <c r="MY170" s="47">
        <f>Tabla25[[#This Row],[ROS_DUR_COR_COD_ROS_TG_NEG]]-Tabla25[[#This Row],[ROS_DUR_COR_COD_ESC_TG_NEG]]</f>
        <v>0</v>
      </c>
      <c r="MZ170" s="47">
        <f>Tabla25[[#This Row],[ROS_DUR_COR_COD_ROS_TG_NEU]]-Tabla25[[#This Row],[ROS_DUR_COR_COD_ESC_TG_NEU]]</f>
        <v>0</v>
      </c>
      <c r="NA170" s="47">
        <f>Tabla25[[#This Row],[ROS_DUR_COR_COD_ROS_TG_POS]]-Tabla25[[#This Row],[ROS_DUR_COR_COD_ESC_TG_POS]]</f>
        <v>0</v>
      </c>
      <c r="NB170" s="47">
        <f>Tabla25[[#This Row],[ROS_DUR_COR_COD_ROS_TG_TOT]]-Tabla25[[#This Row],[ROS_DUR_COR_COD_ESC_TG_TOT]]</f>
        <v>0</v>
      </c>
      <c r="OA170" s="15">
        <f>Tabla2[[#This Row],[ROS_1DU_COR_COD_ROS_TG_NEG]]-Tabla2[[#This Row],[PAS_1DU_COR_COD_ROS_TG_NEG]]</f>
        <v>0</v>
      </c>
      <c r="OB170" s="15">
        <f>Tabla2[[#This Row],[ROS_1DU_COR_COD_ROS_TG_NEU]]-Tabla2[[#This Row],[PAS_1DU_COR_COD_ROS_TG_NEU]]</f>
        <v>0</v>
      </c>
      <c r="OC170" s="15">
        <f>Tabla2[[#This Row],[ROS_1DU_COR_COD_ROS_TG_POS]]-Tabla2[[#This Row],[PAS_1DU_COR_COD_ROS_TG_POS]]</f>
        <v>0</v>
      </c>
      <c r="OD170" s="15">
        <f>Tabla2[[#This Row],[ROS_1DU_COR_COD_ROS_TG_TOT]]-Tabla2[[#This Row],[PAS_1DU_COR_COD_ROS_TG_TOT]]</f>
        <v>0</v>
      </c>
      <c r="OE170" s="15">
        <f>Tabla2[[#This Row],[ROS_1DU_COR_COD_ESC_TG_NEG]]-Tabla2[[#This Row],[PAS_1DU_COR_COD_ESC_TG_NEG]]</f>
        <v>0</v>
      </c>
      <c r="OF170" s="15">
        <f>Tabla2[[#This Row],[ROS_1DU_COR_COD_ESC_TG_NEU]]-Tabla2[[#This Row],[PAS_1DU_COR_COD_ESC_TG_NEU]]</f>
        <v>0</v>
      </c>
      <c r="OG170" s="15">
        <f>Tabla2[[#This Row],[ROS_1DU_COR_COD_ESC_TG_POS]]-Tabla2[[#This Row],[PAS_1DU_COR_COD_ESC_TG_POS]]</f>
        <v>0</v>
      </c>
      <c r="OH170" s="15">
        <f>Tabla2[[#This Row],[ROS_1DU_COR_COD_ESC_TG_TOT]]-Tabla2[[#This Row],[PAS_1DU_COR_COD_ESC_TG_TOT]]</f>
        <v>0</v>
      </c>
      <c r="OI170" s="15">
        <f>Tabla2[[#This Row],[PAS_1DU_COR_COD_ROS_TG_NEG]]-Tabla2[[#This Row],[ESC_1DU_COR_COD_ROS_TG_NEG]]</f>
        <v>0</v>
      </c>
      <c r="OJ170" s="15">
        <f>Tabla2[[#This Row],[PAS_1DU_COR_COD_ROS_TG_NEU]]-Tabla2[[#This Row],[ESC_1DU_COR_COD_ROS_TG_NEU]]</f>
        <v>0</v>
      </c>
      <c r="OK170" s="15">
        <f>Tabla2[[#This Row],[PAS_1DU_COR_COD_ROS_TG_POS]]-Tabla2[[#This Row],[ESC_1DU_COR_COD_ROS_TG_POS]]</f>
        <v>0</v>
      </c>
      <c r="OL170" s="15">
        <f>Tabla2[[#This Row],[PAS_1DU_COR_COD_ROS_TG_TOT]]-Tabla2[[#This Row],[ESC_1DU_COR_COD_ROS_TG_TOT]]</f>
        <v>0</v>
      </c>
      <c r="OM170" s="15">
        <f>Tabla2[[#This Row],[PAS_1DU_COR_COD_ESC_TG_NEG]]-Tabla2[[#This Row],[ESC_1DU_COR_COD_ESC_TG_NEG]]</f>
        <v>0</v>
      </c>
      <c r="ON170" s="15">
        <f>Tabla2[[#This Row],[PAS_1DU_COR_COD_ESC_TG_NEU]]-Tabla2[[#This Row],[ESC_1DU_COR_COD_ESC_TG_NEU]]</f>
        <v>0</v>
      </c>
      <c r="OO170" s="15">
        <f>Tabla2[[#This Row],[PAS_1DU_COR_COD_ESC_TG_POS]]-Tabla2[[#This Row],[ESC_1DU_COR_COD_ESC_TG_POS]]</f>
        <v>0</v>
      </c>
      <c r="OP170" s="15">
        <f>Tabla2[[#This Row],[PAS_1DU_COR_COD_ESC_TG_TOT]]-Tabla2[[#This Row],[ESC_1DU_COR_COD_ESC_TG_TOT]]</f>
        <v>0</v>
      </c>
      <c r="OQ170" s="61">
        <v>0</v>
      </c>
      <c r="OR170" s="62">
        <v>0</v>
      </c>
      <c r="OS170" s="62">
        <v>0</v>
      </c>
      <c r="OT170" s="62">
        <v>0</v>
      </c>
      <c r="OU170" s="62">
        <v>0</v>
      </c>
      <c r="OV170" s="62">
        <v>0</v>
      </c>
      <c r="OW170" s="62">
        <v>0</v>
      </c>
      <c r="OX170" s="62">
        <v>0</v>
      </c>
      <c r="OY170" s="62">
        <v>0</v>
      </c>
      <c r="OZ170" s="62">
        <v>0</v>
      </c>
      <c r="PA170" s="62">
        <v>0</v>
      </c>
      <c r="PB170" s="62">
        <v>0</v>
      </c>
    </row>
    <row r="171" spans="1:418" x14ac:dyDescent="0.3">
      <c r="A171" s="2" t="s">
        <v>169</v>
      </c>
      <c r="B171" s="2">
        <v>50</v>
      </c>
      <c r="C171" s="2">
        <v>2</v>
      </c>
      <c r="D171" s="2">
        <v>51</v>
      </c>
      <c r="E171">
        <v>2.95</v>
      </c>
      <c r="F171">
        <v>1082.6428571428571</v>
      </c>
      <c r="G171">
        <v>2.95</v>
      </c>
      <c r="H171">
        <v>962.375</v>
      </c>
      <c r="I171">
        <v>2.8947368421052633</v>
      </c>
      <c r="J171">
        <v>1037.7142857142858</v>
      </c>
      <c r="K171">
        <v>2.9322033898305087</v>
      </c>
      <c r="L171">
        <v>1024.6136363636363</v>
      </c>
      <c r="M171">
        <v>3.25</v>
      </c>
      <c r="N171">
        <v>1039.5999999999999</v>
      </c>
      <c r="O171">
        <v>3.55</v>
      </c>
      <c r="P171">
        <v>1202.5625</v>
      </c>
      <c r="Q171">
        <v>3.3684210526315788</v>
      </c>
      <c r="R171">
        <v>923.875</v>
      </c>
      <c r="S171">
        <v>3.3898305084745761</v>
      </c>
      <c r="T171">
        <v>1055.6808510638298</v>
      </c>
      <c r="U171">
        <v>3.1610169491525424</v>
      </c>
      <c r="V171">
        <v>1040.6593406593406</v>
      </c>
      <c r="W171">
        <v>1.5</v>
      </c>
      <c r="X171">
        <v>461.83333333333331</v>
      </c>
      <c r="Y171">
        <v>1.7</v>
      </c>
      <c r="Z171">
        <v>492.66666666666669</v>
      </c>
      <c r="AA171">
        <v>1.5789473684210527</v>
      </c>
      <c r="AB171">
        <v>485.125</v>
      </c>
      <c r="AC171">
        <v>1.5932203389830508</v>
      </c>
      <c r="AD171">
        <v>479.67307692307691</v>
      </c>
      <c r="AE171">
        <v>1.5932203389830508</v>
      </c>
      <c r="AF171">
        <v>479.67307692307691</v>
      </c>
      <c r="AG171">
        <v>2.638418079096045</v>
      </c>
      <c r="AH171">
        <v>836.66433566433568</v>
      </c>
      <c r="AM171">
        <v>5</v>
      </c>
      <c r="AN171">
        <v>1284</v>
      </c>
      <c r="AO171">
        <v>5</v>
      </c>
      <c r="AP171">
        <v>1284</v>
      </c>
      <c r="AU171">
        <v>2</v>
      </c>
      <c r="AV171">
        <v>458</v>
      </c>
      <c r="AW171">
        <v>2</v>
      </c>
      <c r="AX171">
        <v>458</v>
      </c>
      <c r="AY171">
        <v>3.5</v>
      </c>
      <c r="AZ171">
        <v>871</v>
      </c>
      <c r="BE171">
        <v>8</v>
      </c>
      <c r="BF171">
        <v>1880</v>
      </c>
      <c r="BG171">
        <v>8</v>
      </c>
      <c r="BH171">
        <v>1880</v>
      </c>
      <c r="BI171">
        <v>8</v>
      </c>
      <c r="BJ171">
        <v>1880</v>
      </c>
      <c r="BK171">
        <v>5</v>
      </c>
      <c r="BL171">
        <v>1207.3333333333333</v>
      </c>
      <c r="BM171">
        <v>2.6777777777777776</v>
      </c>
      <c r="BN171">
        <v>844.28082191780823</v>
      </c>
      <c r="BO171">
        <v>3.2222222222222223</v>
      </c>
      <c r="BP171">
        <v>889.66666666666663</v>
      </c>
      <c r="BQ171">
        <v>2.7777777777777777</v>
      </c>
      <c r="BR171">
        <v>841</v>
      </c>
      <c r="BS171">
        <v>2.8888888888888888</v>
      </c>
      <c r="BT171">
        <v>741.875</v>
      </c>
      <c r="BU171">
        <v>2.9629629629629628</v>
      </c>
      <c r="BV171">
        <v>826.8</v>
      </c>
      <c r="BW171">
        <v>2.625</v>
      </c>
      <c r="BX171">
        <v>695.875</v>
      </c>
      <c r="BY171">
        <v>2.625</v>
      </c>
      <c r="BZ171">
        <v>714.375</v>
      </c>
      <c r="CA171">
        <v>3.2222222222222223</v>
      </c>
      <c r="CB171">
        <v>853.22222222222217</v>
      </c>
      <c r="CC171">
        <v>2.84</v>
      </c>
      <c r="CD171">
        <v>758.44</v>
      </c>
      <c r="CE171">
        <v>2.9038461538461537</v>
      </c>
      <c r="CF171">
        <v>792.62</v>
      </c>
      <c r="CG171">
        <v>1.8888888888888888</v>
      </c>
      <c r="CH171">
        <v>651.75</v>
      </c>
      <c r="CI171">
        <v>2.3333333333333335</v>
      </c>
      <c r="CJ171">
        <v>882.42857142857144</v>
      </c>
      <c r="CK171">
        <v>2.8888888888888888</v>
      </c>
      <c r="CL171">
        <v>734.22222222222217</v>
      </c>
      <c r="CM171">
        <v>2.3703703703703702</v>
      </c>
      <c r="CN171">
        <v>749.95833333333337</v>
      </c>
      <c r="CO171">
        <v>3.375</v>
      </c>
      <c r="CP171">
        <v>1074.4285714285713</v>
      </c>
      <c r="CQ171">
        <v>2</v>
      </c>
      <c r="CR171">
        <v>615.71428571428567</v>
      </c>
      <c r="CS171">
        <v>1.7777777777777777</v>
      </c>
      <c r="CT171">
        <v>545.375</v>
      </c>
      <c r="CU171">
        <v>2.36</v>
      </c>
      <c r="CV171">
        <v>736.09090909090912</v>
      </c>
      <c r="CW171">
        <v>2.3653846153846154</v>
      </c>
      <c r="CX171">
        <v>743.32608695652175</v>
      </c>
      <c r="CY171">
        <v>2.6346153846153846</v>
      </c>
      <c r="CZ171">
        <v>769</v>
      </c>
      <c r="DA171">
        <v>3</v>
      </c>
      <c r="DB171">
        <v>719.88888888888891</v>
      </c>
      <c r="DC171">
        <v>2.8888888888888888</v>
      </c>
      <c r="DD171">
        <v>822.33333333333337</v>
      </c>
      <c r="DE171">
        <v>2.3333333333333335</v>
      </c>
      <c r="DF171">
        <v>643</v>
      </c>
      <c r="DG171">
        <v>2.7407407407407409</v>
      </c>
      <c r="DH171">
        <v>728.40740740740739</v>
      </c>
      <c r="DI171">
        <v>2.5</v>
      </c>
      <c r="DJ171">
        <v>658.25</v>
      </c>
      <c r="DK171">
        <v>3.5</v>
      </c>
      <c r="DL171">
        <v>881.75</v>
      </c>
      <c r="DM171">
        <v>2.6666666666666665</v>
      </c>
      <c r="DN171">
        <v>730.55555555555554</v>
      </c>
      <c r="DO171">
        <v>2.88</v>
      </c>
      <c r="DP171">
        <v>755.8</v>
      </c>
      <c r="DQ171">
        <v>2.8076923076923075</v>
      </c>
      <c r="DR171">
        <v>741.57692307692309</v>
      </c>
      <c r="DS171">
        <v>2.8076923076923075</v>
      </c>
      <c r="DT171">
        <v>741.57692307692309</v>
      </c>
      <c r="DU171">
        <v>2.6923076923076925</v>
      </c>
      <c r="DV171">
        <v>759.3648648648649</v>
      </c>
      <c r="DW171">
        <v>1</v>
      </c>
      <c r="DX171">
        <v>352</v>
      </c>
      <c r="DY171">
        <v>2</v>
      </c>
      <c r="DZ171">
        <v>436</v>
      </c>
      <c r="EA171">
        <v>5</v>
      </c>
      <c r="EB171">
        <v>1169</v>
      </c>
      <c r="EC171">
        <v>2.6666666666666665</v>
      </c>
      <c r="ED171">
        <v>652.33333333333337</v>
      </c>
      <c r="EE171">
        <v>1</v>
      </c>
      <c r="EF171">
        <v>682</v>
      </c>
      <c r="EG171">
        <v>4</v>
      </c>
      <c r="EH171">
        <v>1128</v>
      </c>
      <c r="EI171">
        <v>6</v>
      </c>
      <c r="EJ171">
        <v>1481</v>
      </c>
      <c r="EK171">
        <v>3.2</v>
      </c>
      <c r="EL171">
        <v>1104.75</v>
      </c>
      <c r="EM171">
        <v>3</v>
      </c>
      <c r="EN171">
        <v>910.85714285714289</v>
      </c>
      <c r="EO171">
        <v>5</v>
      </c>
      <c r="EP171">
        <v>1025</v>
      </c>
      <c r="EQ171">
        <v>3</v>
      </c>
      <c r="ER171">
        <v>1014</v>
      </c>
      <c r="ES171">
        <v>0</v>
      </c>
      <c r="EU171">
        <v>2.6666666666666665</v>
      </c>
      <c r="EV171">
        <v>1019.5</v>
      </c>
      <c r="EW171">
        <v>3.5</v>
      </c>
      <c r="EX171">
        <v>988</v>
      </c>
      <c r="EY171">
        <v>0</v>
      </c>
      <c r="FA171">
        <v>1</v>
      </c>
      <c r="FB171">
        <v>98</v>
      </c>
      <c r="FC171">
        <v>1.6</v>
      </c>
      <c r="FD171">
        <v>691.33333333333337</v>
      </c>
      <c r="FE171">
        <v>2</v>
      </c>
      <c r="FF171">
        <v>822.6</v>
      </c>
      <c r="FG171">
        <v>2.5</v>
      </c>
      <c r="FH171">
        <v>874.08333333333337</v>
      </c>
      <c r="FI171">
        <v>4</v>
      </c>
      <c r="FJ171">
        <v>1342</v>
      </c>
      <c r="FK171">
        <v>5</v>
      </c>
      <c r="FL171">
        <v>1652</v>
      </c>
      <c r="FM171">
        <v>5</v>
      </c>
      <c r="FN171">
        <v>1364</v>
      </c>
      <c r="FO171">
        <v>4.666666666666667</v>
      </c>
      <c r="FP171">
        <v>1452.6666666666667</v>
      </c>
      <c r="FQ171">
        <v>3.5</v>
      </c>
      <c r="FR171">
        <v>929.5</v>
      </c>
      <c r="FS171">
        <v>4.5</v>
      </c>
      <c r="FT171">
        <v>1211.5</v>
      </c>
      <c r="FU171">
        <v>2</v>
      </c>
      <c r="FV171">
        <v>374</v>
      </c>
      <c r="FW171">
        <v>3.6</v>
      </c>
      <c r="FX171">
        <v>931.2</v>
      </c>
      <c r="FY171">
        <v>4</v>
      </c>
      <c r="FZ171">
        <v>1126.75</v>
      </c>
      <c r="GA171">
        <v>4</v>
      </c>
      <c r="GB171">
        <v>1126.75</v>
      </c>
      <c r="GC171">
        <v>3</v>
      </c>
      <c r="GD171">
        <v>975.15</v>
      </c>
      <c r="GE171">
        <v>2.7333333333333334</v>
      </c>
      <c r="GF171">
        <v>785.05357142857144</v>
      </c>
      <c r="GG171">
        <v>3</v>
      </c>
      <c r="GH171">
        <v>1049.25</v>
      </c>
      <c r="GI171">
        <v>2.9</v>
      </c>
      <c r="GJ171">
        <v>1463.1666666666667</v>
      </c>
      <c r="GK171">
        <v>2.5714285714285716</v>
      </c>
      <c r="GL171">
        <v>822.83333333333337</v>
      </c>
      <c r="GM171">
        <v>2.8518518518518516</v>
      </c>
      <c r="GN171">
        <v>1105.5</v>
      </c>
      <c r="GO171">
        <v>2.7777777777777777</v>
      </c>
      <c r="GP171">
        <v>1144</v>
      </c>
      <c r="GQ171">
        <v>3.2857142857142856</v>
      </c>
      <c r="GR171">
        <v>1312.2</v>
      </c>
      <c r="GS171">
        <v>2.6666666666666665</v>
      </c>
      <c r="GT171">
        <v>1143.5714285714287</v>
      </c>
      <c r="GU171">
        <v>2.88</v>
      </c>
      <c r="GV171">
        <v>1190.5555555555557</v>
      </c>
      <c r="GW171">
        <v>2.8653846153846154</v>
      </c>
      <c r="GX171">
        <v>1145.7894736842106</v>
      </c>
      <c r="GY171">
        <v>4</v>
      </c>
      <c r="GZ171">
        <v>1511.625</v>
      </c>
      <c r="HA171">
        <v>4.0999999999999996</v>
      </c>
      <c r="HB171">
        <v>1581.5</v>
      </c>
      <c r="HC171">
        <v>4.2857142857142856</v>
      </c>
      <c r="HD171">
        <v>1996.4</v>
      </c>
      <c r="HE171">
        <v>4.1111111111111107</v>
      </c>
      <c r="HF171">
        <v>1653.6666666666667</v>
      </c>
      <c r="HG171">
        <v>4.5555555555555554</v>
      </c>
      <c r="HH171">
        <v>1450.75</v>
      </c>
      <c r="HI171">
        <v>3.1428571428571428</v>
      </c>
      <c r="HJ171">
        <v>1463.8</v>
      </c>
      <c r="HK171">
        <v>3.6666666666666665</v>
      </c>
      <c r="HL171">
        <v>1523.5714285714287</v>
      </c>
      <c r="HM171">
        <v>3.84</v>
      </c>
      <c r="HN171">
        <v>1479.5</v>
      </c>
      <c r="HO171">
        <v>3.9807692307692308</v>
      </c>
      <c r="HP171">
        <v>1568.7073170731708</v>
      </c>
      <c r="HQ171">
        <v>3.4230769230769229</v>
      </c>
      <c r="HR171">
        <v>1365.2784810126582</v>
      </c>
      <c r="HS171">
        <v>2.8</v>
      </c>
      <c r="HT171">
        <v>998.25</v>
      </c>
      <c r="HU171">
        <v>2.8</v>
      </c>
      <c r="HV171">
        <v>948.3</v>
      </c>
      <c r="HW171">
        <v>2.8571428571428572</v>
      </c>
      <c r="HX171">
        <v>1144.3333333333333</v>
      </c>
      <c r="HY171">
        <v>2.8148148148148149</v>
      </c>
      <c r="HZ171">
        <v>1013.9583333333334</v>
      </c>
      <c r="IA171">
        <v>3.4444444444444446</v>
      </c>
      <c r="IB171">
        <v>1131.5555555555557</v>
      </c>
      <c r="IC171">
        <v>1.8571428571428572</v>
      </c>
      <c r="ID171">
        <v>907</v>
      </c>
      <c r="IE171">
        <v>3.3333333333333335</v>
      </c>
      <c r="IF171">
        <v>1187.7777777777778</v>
      </c>
      <c r="IG171">
        <v>2.96</v>
      </c>
      <c r="IH171">
        <v>1104.7391304347825</v>
      </c>
      <c r="II171">
        <v>2.8846153846153846</v>
      </c>
      <c r="IJ171">
        <v>1058.3829787234042</v>
      </c>
      <c r="IK171">
        <v>2.8846153846153846</v>
      </c>
      <c r="IL171">
        <v>1058.3829787234042</v>
      </c>
      <c r="IM171">
        <v>3.2435897435897436</v>
      </c>
      <c r="IN171">
        <v>1250.8015873015872</v>
      </c>
      <c r="IS171">
        <v>3.3333333333333335</v>
      </c>
      <c r="IT171">
        <v>1162.6666666666667</v>
      </c>
      <c r="IU171">
        <v>3.3333333333333335</v>
      </c>
      <c r="IV171">
        <v>1162.6666666666667</v>
      </c>
      <c r="IW171">
        <v>1</v>
      </c>
      <c r="IX171">
        <v>312</v>
      </c>
      <c r="IY171">
        <v>6.333333333333333</v>
      </c>
      <c r="IZ171">
        <v>1819</v>
      </c>
      <c r="JA171">
        <v>0</v>
      </c>
      <c r="JC171">
        <v>4</v>
      </c>
      <c r="JD171">
        <v>1442.25</v>
      </c>
      <c r="JE171">
        <v>3.75</v>
      </c>
      <c r="JF171">
        <v>1322.4285714285713</v>
      </c>
      <c r="JK171">
        <v>3.3333333333333335</v>
      </c>
      <c r="JL171">
        <v>1545</v>
      </c>
      <c r="JM171">
        <v>3.3333333333333335</v>
      </c>
      <c r="JN171">
        <v>1545</v>
      </c>
      <c r="JO171">
        <v>4</v>
      </c>
      <c r="JP171">
        <v>1488</v>
      </c>
      <c r="JQ171">
        <v>1.3333333333333333</v>
      </c>
      <c r="JR171">
        <v>463</v>
      </c>
      <c r="JS171">
        <v>7</v>
      </c>
      <c r="JT171">
        <v>2009</v>
      </c>
      <c r="JU171">
        <v>3</v>
      </c>
      <c r="JV171">
        <v>1105.75</v>
      </c>
      <c r="JW171">
        <v>3.125</v>
      </c>
      <c r="JX171">
        <v>1252.1666666666667</v>
      </c>
      <c r="JY171">
        <v>3.4375</v>
      </c>
      <c r="JZ171">
        <v>1290</v>
      </c>
      <c r="KE171">
        <v>5.333333333333333</v>
      </c>
      <c r="KF171">
        <v>1900.6666666666667</v>
      </c>
      <c r="KG171">
        <v>5.333333333333333</v>
      </c>
      <c r="KH171">
        <v>1900.6666666666667</v>
      </c>
      <c r="KI171">
        <v>4</v>
      </c>
      <c r="KJ171">
        <v>1119</v>
      </c>
      <c r="KK171">
        <v>2.6666666666666665</v>
      </c>
      <c r="KL171">
        <v>996</v>
      </c>
      <c r="KM171">
        <v>2</v>
      </c>
      <c r="KN171">
        <v>733</v>
      </c>
      <c r="KO171">
        <v>2.8</v>
      </c>
      <c r="KP171">
        <v>961</v>
      </c>
      <c r="KQ171">
        <v>3.75</v>
      </c>
      <c r="KR171">
        <v>1363.7142857142858</v>
      </c>
      <c r="KS171">
        <v>3.75</v>
      </c>
      <c r="KT171">
        <v>1363.7142857142858</v>
      </c>
      <c r="KU171">
        <v>3.5416666666666665</v>
      </c>
      <c r="KV171">
        <v>1315.8</v>
      </c>
      <c r="KW171">
        <v>3.2833333333333332</v>
      </c>
      <c r="KX171">
        <v>1259.7054794520548</v>
      </c>
      <c r="KY171" s="15">
        <f>Tabla2[[#This Row],[ROS_NUM_COR_COD_ROS_TG_NEG]]-Tabla2[[#This Row],[PAS_NUM_COR_COD_ROS_TG_NEG]]</f>
        <v>1.3055555555555554</v>
      </c>
      <c r="KZ171" s="15">
        <f>Tabla2[[#This Row],[ROS_DUR_COR_COD_ROS_TG_NEG]]-Tabla2[[#This Row],[PAS_DUR_COR_COD_ROS_TG_NEG]]</f>
        <v>411.15000000000009</v>
      </c>
      <c r="LA171" s="15">
        <f>Tabla2[[#This Row],[ROS_NUM_COR_COD_ROS_TG_NEU]]-Tabla2[[#This Row],[PAS_NUM_COR_COD_ROS_TG_NEU]]</f>
        <v>-0.40714285714285703</v>
      </c>
      <c r="LB171" s="15">
        <f>Tabla2[[#This Row],[ROS_DUR_COR_COD_ROS_TG_NEU]]-Tabla2[[#This Row],[PAS_DUR_COR_COD_ROS_TG_NEU]]</f>
        <v>261.23749999999995</v>
      </c>
      <c r="LC171" s="15">
        <f>Tabla2[[#This Row],[ROS_NUM_COR_COD_ROS_TG_POS]]-Tabla2[[#This Row],[PAS_NUM_COR_COD_ROS_TG_POS]]</f>
        <v>0.29824561403508776</v>
      </c>
      <c r="LD171" s="15">
        <f>Tabla2[[#This Row],[ROS_DUR_COR_COD_ROS_TG_POS]]-Tabla2[[#This Row],[PAS_DUR_COR_COD_ROS_TG_POS]]</f>
        <v>599.69642857142867</v>
      </c>
      <c r="LE171" s="15">
        <f>Tabla2[[#This Row],[ROS_NUM_COR_COD_ROS_TG_TOT]]-Tabla2[[#This Row],[PAS_NUM_COR_COD_ROS_TG_TOT]]</f>
        <v>0.45016949152542374</v>
      </c>
      <c r="LF171" s="15">
        <f>Tabla2[[#This Row],[ROS_DUR_COR_COD_ROS_TG_TOT]]-Tabla2[[#This Row],[PAS_DUR_COR_COD_ROS_TG_TOT]]</f>
        <v>423.81914893617022</v>
      </c>
      <c r="LG171" s="15">
        <f>Tabla2[[#This Row],[ROS_NUM_COR_COD_ESC_TG_NEG]]-Tabla2[[#This Row],[PAS_NUM_COR_COD_ESC_TG_NEG]]</f>
        <v>-0.1722222222222225</v>
      </c>
      <c r="LH171" s="15">
        <f>Tabla2[[#This Row],[ROS_DUR_COR_COD_ESC_TG_NEG]]-Tabla2[[#This Row],[PAS_DUR_COR_COD_ESC_TG_NEG]]</f>
        <v>61.35714285714289</v>
      </c>
      <c r="LI171" s="15">
        <f>Tabla2[[#This Row],[ROS_NUM_COR_COD_ESC_TG_NEU]]-Tabla2[[#This Row],[PAS_NUM_COR_COD_ESC_TG_NEU]]</f>
        <v>0.33571428571428541</v>
      </c>
      <c r="LJ171" s="15">
        <f>Tabla2[[#This Row],[ROS_NUM_COR_COD_ESC_TG_NEG]]-Tabla2[[#This Row],[PAS_NUM_COR_COD_ESC_TG_NEG]]</f>
        <v>-0.1722222222222225</v>
      </c>
      <c r="LK171" s="15">
        <f>Tabla2[[#This Row],[ROS_NUM_COR_COD_ESC_TG_POS]]-Tabla2[[#This Row],[PAS_NUM_COR_COD_ESC_TG_POS]]</f>
        <v>-0.22807017543859676</v>
      </c>
      <c r="LL171" s="15">
        <f>Tabla2[[#This Row],[ROS_DUR_COR_COD_ESC_TG_POS]]-Tabla2[[#This Row],[PAS_DUR_COR_COD_ESC_TG_POS]]</f>
        <v>105.85714285714289</v>
      </c>
      <c r="LM171" s="15">
        <f>Tabla2[[#This Row],[ROS_NUM_COR_COD_ESC_TG_TOT]]-Tabla2[[#This Row],[PAS_NUM_COR_COD_ESC_TG_TOT]]</f>
        <v>-5.2203389830508762E-2</v>
      </c>
      <c r="LN171" s="15">
        <f>Tabla2[[#This Row],[ROS_DUR_COR_COD_ESC_TG_TOT]]-Tabla2[[#This Row],[PAS_DUR_COR_COD_ESC_TG_TOT]]</f>
        <v>165.9419191919194</v>
      </c>
      <c r="LO171" s="15">
        <f>Tabla2[[#This Row],[PAS_NUM_COR_COD_ROS_TG_NEG]]-Tabla2[[#This Row],[ESC_NUM_COR_COD_ROS_TG_NEG]]</f>
        <v>-0.125</v>
      </c>
      <c r="LP171" s="15">
        <f>Tabla2[[#This Row],[PAS_DUR_COR_COD_ROS_TG_NEG]]-Tabla2[[#This Row],[ESC_DUR_COR_COD_ROS_TG_NEG]]</f>
        <v>-34.828571428571422</v>
      </c>
      <c r="LQ171" s="15">
        <f>Tabla2[[#This Row],[PAS_NUM_COR_COD_ROS_TG_NEU]]-Tabla2[[#This Row],[ESC_NUM_COR_COD_ROS_TG_NEU]]</f>
        <v>1.5499999999999998</v>
      </c>
      <c r="LR171" s="15">
        <f>Tabla2[[#This Row],[PAS_DUR_COR_COD_ROS_TG_NEU]]-Tabla2[[#This Row],[ESC_DUR_COR_COD_ROS_TG_NEU]]</f>
        <v>586.84821428571433</v>
      </c>
      <c r="LS171" s="15">
        <f>Tabla2[[#This Row],[PAS_NUM_COR_COD_ROS_TG_POS]]-Tabla2[[#This Row],[ESC_NUM_COR_COD_ROS_TG_POS]]</f>
        <v>1.5906432748538011</v>
      </c>
      <c r="LT171" s="15">
        <f>Tabla2[[#This Row],[PAS_DUR_COR_COD_ROS_TG_POS]]-Tabla2[[#This Row],[ESC_DUR_COR_COD_ROS_TG_POS]]</f>
        <v>378.5</v>
      </c>
      <c r="LU171" s="15">
        <f>Tabla2[[#This Row],[PAS_NUM_COR_COD_ROS_TG_TOT]]-Tabla2[[#This Row],[ESC_NUM_COR_COD_ROS_TG_TOT]]</f>
        <v>1.0298305084745762</v>
      </c>
      <c r="LV171" s="15">
        <f>Tabla2[[#This Row],[PAS_DUR_COR_COD_ROS_TG_TOT]]-Tabla2[[#This Row],[ESC_DUR_COR_COD_ROS_TG_TOT]]</f>
        <v>319.58994197292066</v>
      </c>
      <c r="LW171" s="15">
        <f>Tabla2[[#This Row],[PAS_NUM_COR_COD_ESC_TG_NEG]]-Tabla2[[#This Row],[ESC_NUM_COR_COD_ESC_TG_NEG]]</f>
        <v>0.32500000000000018</v>
      </c>
      <c r="LX171" s="15">
        <f>Tabla2[[#This Row],[PAS_DUR_COR_COD_ESC_TG_NEG]]-Tabla2[[#This Row],[ESC_DUR_COR_COD_ESC_TG_NEG]]</f>
        <v>386.76785714285711</v>
      </c>
      <c r="LY171" s="15">
        <f>Tabla2[[#This Row],[PAS_NUM_COR_COD_ESC_TG_NEU]]-Tabla2[[#This Row],[ESC_NUM_COR_COD_ESC_TG_NEU]]</f>
        <v>0.32500000000000018</v>
      </c>
      <c r="LZ171" s="15">
        <f>Tabla2[[#This Row],[PAS_DUR_COR_COD_ESC_TG_NEU]]-Tabla2[[#This Row],[ESC_DUR_COR_COD_ESC_TG_NEU]]</f>
        <v>248</v>
      </c>
      <c r="MA171" s="15">
        <f>Tabla2[[#This Row],[PAS_NUM_COR_COD_ESC_TG_POS]]-Tabla2[[#This Row],[ESC_NUM_COR_COD_ESC_TG_POS]]</f>
        <v>-0.32748538011695905</v>
      </c>
      <c r="MB171" s="15">
        <f>Tabla2[[#This Row],[PAS_DUR_COR_COD_ESC_TG_POS]]-Tabla2[[#This Row],[ESC_DUR_COR_COD_ESC_TG_POS]]</f>
        <v>184.49206349206361</v>
      </c>
      <c r="MC171" s="15">
        <f>Tabla2[[#This Row],[PAS_NUM_COR_COD_ESC_TG_TOT]]-Tabla2[[#This Row],[ESC_NUM_COR_COD_ESC_TG_TOT]]</f>
        <v>9.2203389830508797E-2</v>
      </c>
      <c r="MD171" s="15">
        <f>Tabla2[[#This Row],[PAS_DUR_COR_COD_ESC_TG_TOT]]-Tabla2[[#This Row],[ESC_DUR_COR_COD_ESC_TG_TOT]]</f>
        <v>266.17363636363621</v>
      </c>
      <c r="ME171" s="42">
        <f>Tabla25[[#This Row],[PAS_NUM_COR_COD_ROS_TG_NEG]]-Tabla25[[#This Row],[PAS_NUM_COR_COD_ESC_TG_NEG]]</f>
        <v>0.29999999999999982</v>
      </c>
      <c r="MF171" s="42">
        <f>Tabla25[[#This Row],[PAS_NUM_COR_COD_ROS_TG_NEU]]-Tabla25[[#This Row],[PAS_NUM_COR_COD_ESC_TG_NEU]]</f>
        <v>0.59999999999999964</v>
      </c>
      <c r="MG171" s="42">
        <f>Tabla25[[#This Row],[PAS_NUM_COR_COD_ROS_TG_POS]]-Tabla25[[#This Row],[PAS_NUM_COR_COD_ESC_TG_POS]]</f>
        <v>0.47368421052631549</v>
      </c>
      <c r="MH171" s="42">
        <f>Tabla25[[#This Row],[PAS_NUM_COR_COD_ROS_TG_TOT]]-Tabla25[[#This Row],[PAS_NUM_COR_COD_ESC_TG_TOT]]</f>
        <v>0.45762711864406747</v>
      </c>
      <c r="MI171" s="42">
        <f>Tabla25[[#This Row],[PAS_DUR_COR_COD_ROS_TG_NEG]]-Tabla25[[#This Row],[PAS_DUR_COR_COD_ESC_TG_NEG]]</f>
        <v>-43.042857142857201</v>
      </c>
      <c r="MJ171" s="42">
        <f>Tabla25[[#This Row],[PAS_DUR_COR_COD_ROS_TG_NEU]]-Tabla25[[#This Row],[PAS_DUR_COR_COD_ESC_TG_NEU]]</f>
        <v>240.1875</v>
      </c>
      <c r="MK171" s="42">
        <f>Tabla25[[#This Row],[PAS_DUR_COR_COD_ROS_TG_POS]]-Tabla25[[#This Row],[PAS_DUR_COR_COD_ESC_TG_POS]]</f>
        <v>-113.83928571428578</v>
      </c>
      <c r="ML171" s="42">
        <f>Tabla25[[#This Row],[PAS_DUR_COR_COD_ROS_TG_TOT]]-Tabla25[[#This Row],[PAS_DUR_COR_COD_ESC_TG_TOT]]</f>
        <v>31.067214700193517</v>
      </c>
      <c r="MM171" s="44">
        <f>Tabla25[[#This Row],[ESC_NUM_COR_COD_ROS_TG_NEG]]-Tabla25[[#This Row],[ESC_NUM_COR_COD_ESC_TG_NEG]]</f>
        <v>0.75</v>
      </c>
      <c r="MN171" s="44">
        <f>Tabla25[[#This Row],[ESC_NUM_COR_COD_ROS_TG_NEU]]-Tabla25[[#This Row],[ESC_NUM_COR_COD_ESC_TG_NEU]]</f>
        <v>-0.625</v>
      </c>
      <c r="MO171" s="44">
        <f>Tabla25[[#This Row],[ESC_NUM_COR_COD_ROS_TG_POS]]-Tabla25[[#This Row],[ESC_NUM_COR_COD_ESC_TG_POS]]</f>
        <v>-1.4444444444444446</v>
      </c>
      <c r="MP171" s="44">
        <f>Tabla25[[#This Row],[ESC_NUM_COR_COD_ROS_TG_TOT]]-Tabla25[[#This Row],[ESC_NUM_COR_COD_ESC_TG_TOT]]</f>
        <v>-0.48</v>
      </c>
      <c r="MQ171" s="44">
        <f>Tabla25[[#This Row],[ESC_DUR_COR_COD_ROS_TG_NEG]]-Tabla25[[#This Row],[ESC_DUR_COR_COD_ESC_TG_NEG]]</f>
        <v>378.55357142857133</v>
      </c>
      <c r="MR171" s="44">
        <f>Tabla25[[#This Row],[ESC_DUR_COR_COD_ROS_TG_NEU]]-Tabla25[[#This Row],[ESC_DUR_COR_COD_ESC_TG_NEU]]</f>
        <v>-98.660714285714334</v>
      </c>
      <c r="MS171" s="44">
        <f>Tabla25[[#This Row],[ESC_DUR_COR_COD_ROS_TG_POS]]-Tabla25[[#This Row],[ESC_DUR_COR_COD_ESC_TG_POS]]</f>
        <v>-307.84722222222217</v>
      </c>
      <c r="MT171" s="44">
        <f>Tabla25[[#This Row],[ESC_DUR_COR_COD_ROS_TG_TOT]]-Tabla25[[#This Row],[ESC_DUR_COR_COD_ESC_TG_TOT]]</f>
        <v>-22.349090909090933</v>
      </c>
      <c r="MU171" s="47">
        <f>Tabla25[[#This Row],[ROS_NUM_COR_COD_ROS_TG_NEG]]-Tabla25[[#This Row],[ROS_NUM_COR_COD_ESC_TG_NEG]]</f>
        <v>1.7777777777777777</v>
      </c>
      <c r="MV171" s="47">
        <f>Tabla25[[#This Row],[ROS_NUM_COR_COD_ROS_TG_NEU]]-Tabla25[[#This Row],[ROS_NUM_COR_COD_ESC_TG_NEU]]</f>
        <v>-0.14285714285714279</v>
      </c>
      <c r="MW171" s="47">
        <f>Tabla25[[#This Row],[ROS_NUM_COR_COD_ROS_TG_POS]]-Tabla25[[#This Row],[ROS_NUM_COR_COD_ESC_TG_POS]]</f>
        <v>1</v>
      </c>
      <c r="MX171" s="47">
        <f>Tabla25[[#This Row],[ROS_NUM_COR_COD_ROS_TG_TOT]]-Tabla25[[#This Row],[ROS_NUM_COR_COD_ESC_TG_TOT]]</f>
        <v>0.96</v>
      </c>
      <c r="MY171" s="47">
        <f>Tabla25[[#This Row],[ROS_DUR_COR_COD_ROS_TG_NEG]]-Tabla25[[#This Row],[ROS_DUR_COR_COD_ESC_TG_NEG]]</f>
        <v>306.75</v>
      </c>
      <c r="MZ171" s="47">
        <f>Tabla25[[#This Row],[ROS_DUR_COR_COD_ROS_TG_NEU]]-Tabla25[[#This Row],[ROS_DUR_COR_COD_ESC_TG_NEU]]</f>
        <v>151.59999999999991</v>
      </c>
      <c r="NA171" s="47">
        <f>Tabla25[[#This Row],[ROS_DUR_COR_COD_ROS_TG_POS]]-Tabla25[[#This Row],[ROS_DUR_COR_COD_ESC_TG_POS]]</f>
        <v>380</v>
      </c>
      <c r="NB171" s="47">
        <f>Tabla25[[#This Row],[ROS_DUR_COR_COD_ROS_TG_TOT]]-Tabla25[[#This Row],[ROS_DUR_COR_COD_ESC_TG_TOT]]</f>
        <v>288.94444444444434</v>
      </c>
      <c r="NC171">
        <v>320.125</v>
      </c>
      <c r="ND171">
        <v>351.8</v>
      </c>
      <c r="NE171">
        <v>341</v>
      </c>
      <c r="NF171">
        <v>335.35</v>
      </c>
      <c r="NG171">
        <v>287.66666666666669</v>
      </c>
      <c r="NH171">
        <v>252.4</v>
      </c>
      <c r="NI171">
        <v>283.85714285714283</v>
      </c>
      <c r="NJ171">
        <v>276.38888888888891</v>
      </c>
      <c r="NK171">
        <v>297</v>
      </c>
      <c r="NL171">
        <v>266.28571428571428</v>
      </c>
      <c r="NM171">
        <v>283.375</v>
      </c>
      <c r="NN171">
        <v>282.27272727272725</v>
      </c>
      <c r="NO171">
        <v>314.875</v>
      </c>
      <c r="NP171">
        <v>284.875</v>
      </c>
      <c r="NQ171">
        <v>262.11111111111109</v>
      </c>
      <c r="NR171">
        <v>286.27999999999997</v>
      </c>
      <c r="NS171">
        <v>213.46666666666667</v>
      </c>
      <c r="NT171">
        <v>254.4375</v>
      </c>
      <c r="NU171">
        <v>257.75</v>
      </c>
      <c r="NV171">
        <v>242.48936170212767</v>
      </c>
      <c r="NW171">
        <v>255</v>
      </c>
      <c r="NX171">
        <v>284.375</v>
      </c>
      <c r="NY171">
        <v>288.64285714285717</v>
      </c>
      <c r="NZ171">
        <v>276.38636363636363</v>
      </c>
      <c r="OA171" s="15">
        <f>Tabla2[[#This Row],[ROS_1DU_COR_COD_ROS_TG_NEG]]-Tabla2[[#This Row],[PAS_1DU_COR_COD_ROS_TG_NEG]]</f>
        <v>106.65833333333333</v>
      </c>
      <c r="OB171" s="15">
        <f>Tabla2[[#This Row],[ROS_1DU_COR_COD_ROS_TG_NEU]]-Tabla2[[#This Row],[PAS_1DU_COR_COD_ROS_TG_NEU]]</f>
        <v>97.362500000000011</v>
      </c>
      <c r="OC171" s="15">
        <f>Tabla2[[#This Row],[ROS_1DU_COR_COD_ROS_TG_POS]]-Tabla2[[#This Row],[PAS_1DU_COR_COD_ROS_TG_POS]]</f>
        <v>83.25</v>
      </c>
      <c r="OD171" s="15">
        <f>Tabla2[[#This Row],[ROS_1DU_COR_COD_ROS_TG_TOT]]-Tabla2[[#This Row],[PAS_1DU_COR_COD_ROS_TG_TOT]]</f>
        <v>92.860638297872356</v>
      </c>
      <c r="OE171" s="15">
        <f>Tabla2[[#This Row],[ROS_1DU_COR_COD_ESC_TG_NEG]]-Tabla2[[#This Row],[PAS_1DU_COR_COD_ESC_TG_NEG]]</f>
        <v>32.666666666666686</v>
      </c>
      <c r="OF171" s="15">
        <f>Tabla2[[#This Row],[ROS_1DU_COR_COD_ESC_TG_NEU]]-Tabla2[[#This Row],[PAS_1DU_COR_COD_ESC_TG_NEU]]</f>
        <v>-31.974999999999994</v>
      </c>
      <c r="OG171" s="15">
        <f>Tabla2[[#This Row],[ROS_1DU_COR_COD_ESC_TG_POS]]-Tabla2[[#This Row],[PAS_1DU_COR_COD_ESC_TG_POS]]</f>
        <v>-4.7857142857143344</v>
      </c>
      <c r="OH171" s="15">
        <f>Tabla2[[#This Row],[ROS_1DU_COR_COD_ESC_TG_TOT]]-Tabla2[[#This Row],[PAS_1DU_COR_COD_ESC_TG_TOT]]</f>
        <v>2.5252525252881242E-3</v>
      </c>
      <c r="OI171" s="15">
        <f>Tabla2[[#This Row],[PAS_1DU_COR_COD_ROS_TG_NEG]]-Tabla2[[#This Row],[ESC_1DU_COR_COD_ROS_TG_NEG]]</f>
        <v>-83.533333333333331</v>
      </c>
      <c r="OJ171" s="15">
        <f>Tabla2[[#This Row],[PAS_1DU_COR_COD_ROS_TG_NEU]]-Tabla2[[#This Row],[ESC_1DU_COR_COD_ROS_TG_NEU]]</f>
        <v>-11.848214285714278</v>
      </c>
      <c r="OK171" s="15">
        <f>Tabla2[[#This Row],[PAS_1DU_COR_COD_ROS_TG_POS]]-Tabla2[[#This Row],[ESC_1DU_COR_COD_ROS_TG_POS]]</f>
        <v>-25.625</v>
      </c>
      <c r="OL171" s="15">
        <f>Tabla2[[#This Row],[PAS_1DU_COR_COD_ROS_TG_TOT]]-Tabla2[[#This Row],[ESC_1DU_COR_COD_ROS_TG_TOT]]</f>
        <v>-39.783365570599585</v>
      </c>
      <c r="OM171" s="15">
        <f>Tabla2[[#This Row],[PAS_1DU_COR_COD_ESC_TG_NEG]]-Tabla2[[#This Row],[ESC_1DU_COR_COD_ESC_TG_NEG]]</f>
        <v>-59.875</v>
      </c>
      <c r="ON171" s="15">
        <f>Tabla2[[#This Row],[PAS_1DU_COR_COD_ESC_TG_NEU]]-Tabla2[[#This Row],[ESC_1DU_COR_COD_ESC_TG_NEU]]</f>
        <v>-0.5</v>
      </c>
      <c r="OO171" s="15">
        <f>Tabla2[[#This Row],[PAS_1DU_COR_COD_ESC_TG_POS]]-Tabla2[[#This Row],[ESC_1DU_COR_COD_ESC_TG_POS]]</f>
        <v>26.531746031746081</v>
      </c>
      <c r="OP171" s="15">
        <f>Tabla2[[#This Row],[PAS_1DU_COR_COD_ESC_TG_TOT]]-Tabla2[[#This Row],[ESC_1DU_COR_COD_ESC_TG_TOT]]</f>
        <v>-9.8936363636363467</v>
      </c>
      <c r="OQ171" s="61">
        <v>32.458333333333314</v>
      </c>
      <c r="OR171" s="62">
        <v>99.4</v>
      </c>
      <c r="OS171" s="62">
        <v>57.142857142857167</v>
      </c>
      <c r="OT171" s="62">
        <v>58.961111111111109</v>
      </c>
      <c r="OU171" s="62">
        <v>-17.875</v>
      </c>
      <c r="OV171" s="62">
        <v>-18.589285714285722</v>
      </c>
      <c r="OW171" s="62">
        <v>21.263888888888914</v>
      </c>
      <c r="OX171" s="62">
        <v>-4.0072727272727207</v>
      </c>
      <c r="OY171" s="62">
        <v>-41.533333333333331</v>
      </c>
      <c r="OZ171" s="62">
        <v>-29.9375</v>
      </c>
      <c r="PA171" s="62">
        <v>-30.892857142857167</v>
      </c>
      <c r="PB171" s="62">
        <v>-33.897001934235959</v>
      </c>
    </row>
    <row r="172" spans="1:418" x14ac:dyDescent="0.3">
      <c r="A172" s="4" t="s">
        <v>170</v>
      </c>
      <c r="B172" s="2">
        <v>50</v>
      </c>
      <c r="C172" s="2">
        <v>2</v>
      </c>
      <c r="D172" s="2">
        <v>51</v>
      </c>
      <c r="AI172">
        <v>3.5</v>
      </c>
      <c r="AJ172">
        <v>1176.6875</v>
      </c>
      <c r="AK172">
        <v>3.2</v>
      </c>
      <c r="AL172">
        <v>1307.2307692307693</v>
      </c>
      <c r="AM172">
        <v>3.55</v>
      </c>
      <c r="AN172">
        <v>1361.7142857142858</v>
      </c>
      <c r="AO172">
        <v>3.4166666666666665</v>
      </c>
      <c r="AP172">
        <v>1276.3953488372092</v>
      </c>
      <c r="AQ172">
        <v>3.3</v>
      </c>
      <c r="AR172">
        <v>1256.1428571428571</v>
      </c>
      <c r="AS172">
        <v>3.75</v>
      </c>
      <c r="AT172">
        <v>1431.4285714285713</v>
      </c>
      <c r="AU172">
        <v>3.8</v>
      </c>
      <c r="AV172">
        <v>1346.6</v>
      </c>
      <c r="AW172">
        <v>3.6166666666666667</v>
      </c>
      <c r="AX172">
        <v>1344.7674418604652</v>
      </c>
      <c r="AY172">
        <v>3.5166666666666666</v>
      </c>
      <c r="AZ172">
        <v>1310.5813953488373</v>
      </c>
      <c r="BA172">
        <v>1.55</v>
      </c>
      <c r="BB172">
        <v>606.61538461538464</v>
      </c>
      <c r="BC172">
        <v>1.65</v>
      </c>
      <c r="BD172">
        <v>708.91666666666663</v>
      </c>
      <c r="BE172">
        <v>1.3</v>
      </c>
      <c r="BF172">
        <v>515.61538461538464</v>
      </c>
      <c r="BG172">
        <v>1.5</v>
      </c>
      <c r="BH172">
        <v>607.78947368421052</v>
      </c>
      <c r="BI172">
        <v>1.5</v>
      </c>
      <c r="BJ172">
        <v>607.78947368421052</v>
      </c>
      <c r="BK172">
        <v>2.8444444444444446</v>
      </c>
      <c r="BL172">
        <v>1095.2096774193549</v>
      </c>
      <c r="BM172">
        <v>2.8444444444444446</v>
      </c>
      <c r="BN172">
        <v>1095.2096774193549</v>
      </c>
      <c r="DW172">
        <v>3.6</v>
      </c>
      <c r="DX172">
        <v>1099.125</v>
      </c>
      <c r="DY172">
        <v>3.6</v>
      </c>
      <c r="DZ172">
        <v>1330.7142857142858</v>
      </c>
      <c r="EA172">
        <v>3.6</v>
      </c>
      <c r="EB172">
        <v>1662.5</v>
      </c>
      <c r="EC172">
        <v>3.6</v>
      </c>
      <c r="ED172">
        <v>1337.2857142857142</v>
      </c>
      <c r="EE172">
        <v>3.7</v>
      </c>
      <c r="EF172">
        <v>1305.1428571428571</v>
      </c>
      <c r="EG172">
        <v>4.9000000000000004</v>
      </c>
      <c r="EH172">
        <v>1656.4285714285713</v>
      </c>
      <c r="EI172">
        <v>3.4</v>
      </c>
      <c r="EJ172">
        <v>1390.1666666666667</v>
      </c>
      <c r="EK172">
        <v>4</v>
      </c>
      <c r="EL172">
        <v>1453.6</v>
      </c>
      <c r="EM172">
        <v>3.8</v>
      </c>
      <c r="EN172">
        <v>1394.0243902439024</v>
      </c>
      <c r="EO172">
        <v>3.3</v>
      </c>
      <c r="EP172">
        <v>1415</v>
      </c>
      <c r="EQ172">
        <v>3.3</v>
      </c>
      <c r="ER172">
        <v>1286.3333333333333</v>
      </c>
      <c r="ES172">
        <v>3.6</v>
      </c>
      <c r="ET172">
        <v>1493.3333333333333</v>
      </c>
      <c r="EU172">
        <v>3.4</v>
      </c>
      <c r="EV172">
        <v>1398.2222222222222</v>
      </c>
      <c r="EW172">
        <v>3.3</v>
      </c>
      <c r="EX172">
        <v>1276.3333333333333</v>
      </c>
      <c r="EY172">
        <v>2.6</v>
      </c>
      <c r="EZ172">
        <v>1266.4000000000001</v>
      </c>
      <c r="FA172">
        <v>3.3</v>
      </c>
      <c r="FB172">
        <v>1026.375</v>
      </c>
      <c r="FC172">
        <v>3.0666666666666669</v>
      </c>
      <c r="FD172">
        <v>1168.4736842105262</v>
      </c>
      <c r="FE172">
        <v>3.2333333333333334</v>
      </c>
      <c r="FF172">
        <v>1280.2432432432433</v>
      </c>
      <c r="FG172">
        <v>3.5166666666666666</v>
      </c>
      <c r="FH172">
        <v>1340.051282051282</v>
      </c>
      <c r="FI172">
        <v>2.5</v>
      </c>
      <c r="FJ172">
        <v>872.875</v>
      </c>
      <c r="FK172">
        <v>2</v>
      </c>
      <c r="FL172">
        <v>509.33333333333331</v>
      </c>
      <c r="FM172">
        <v>3.2</v>
      </c>
      <c r="FN172">
        <v>791.1</v>
      </c>
      <c r="FO172">
        <v>2.5666666666666669</v>
      </c>
      <c r="FP172">
        <v>721.40740740740739</v>
      </c>
      <c r="FQ172">
        <v>2.2999999999999998</v>
      </c>
      <c r="FR172">
        <v>637</v>
      </c>
      <c r="FS172">
        <v>2</v>
      </c>
      <c r="FT172">
        <v>508.9</v>
      </c>
      <c r="FU172">
        <v>2.4</v>
      </c>
      <c r="FV172">
        <v>670.625</v>
      </c>
      <c r="FW172">
        <v>2.2333333333333334</v>
      </c>
      <c r="FX172">
        <v>598.07692307692309</v>
      </c>
      <c r="FY172">
        <v>2.4</v>
      </c>
      <c r="FZ172">
        <v>660.90566037735846</v>
      </c>
      <c r="GA172">
        <v>2.4</v>
      </c>
      <c r="GB172">
        <v>660.90566037735846</v>
      </c>
      <c r="GC172">
        <v>3.1444444444444444</v>
      </c>
      <c r="GD172">
        <v>1065.2824427480916</v>
      </c>
      <c r="GE172">
        <v>3.1444444444444444</v>
      </c>
      <c r="GF172">
        <v>1065.2824427480916</v>
      </c>
      <c r="IO172">
        <v>3.6</v>
      </c>
      <c r="IP172">
        <v>1041.6666666666667</v>
      </c>
      <c r="IQ172">
        <v>3</v>
      </c>
      <c r="IR172">
        <v>754.11111111111109</v>
      </c>
      <c r="IS172">
        <v>3.8</v>
      </c>
      <c r="IT172">
        <v>1037.7777777777778</v>
      </c>
      <c r="IU172">
        <v>3.4666666666666668</v>
      </c>
      <c r="IV172">
        <v>944.51851851851848</v>
      </c>
      <c r="IW172">
        <v>4.0999999999999996</v>
      </c>
      <c r="IX172">
        <v>958.2</v>
      </c>
      <c r="IY172">
        <v>3.4</v>
      </c>
      <c r="IZ172">
        <v>1065.875</v>
      </c>
      <c r="JA172">
        <v>2.5</v>
      </c>
      <c r="JB172">
        <v>795.25</v>
      </c>
      <c r="JC172">
        <v>3.3333333333333335</v>
      </c>
      <c r="JD172">
        <v>941.19230769230774</v>
      </c>
      <c r="JE172">
        <v>3.4</v>
      </c>
      <c r="JF172">
        <v>942.88679245283015</v>
      </c>
      <c r="JG172">
        <v>2.7</v>
      </c>
      <c r="JH172">
        <v>851.33333333333337</v>
      </c>
      <c r="JI172">
        <v>3.6</v>
      </c>
      <c r="JJ172">
        <v>925.3</v>
      </c>
      <c r="JK172">
        <v>3.4</v>
      </c>
      <c r="JL172">
        <v>899.88888888888891</v>
      </c>
      <c r="JM172">
        <v>3.2333333333333334</v>
      </c>
      <c r="JN172">
        <v>893.35714285714289</v>
      </c>
      <c r="JO172">
        <v>3.1</v>
      </c>
      <c r="JP172">
        <v>919.375</v>
      </c>
      <c r="JQ172">
        <v>2.2000000000000002</v>
      </c>
      <c r="JR172">
        <v>864.125</v>
      </c>
      <c r="JS172">
        <v>4.0999999999999996</v>
      </c>
      <c r="JT172">
        <v>1322</v>
      </c>
      <c r="JU172">
        <v>3.1333333333333333</v>
      </c>
      <c r="JV172">
        <v>1046.6400000000001</v>
      </c>
      <c r="JW172">
        <v>3.1833333333333331</v>
      </c>
      <c r="JX172">
        <v>965.66037735849056</v>
      </c>
      <c r="JY172">
        <v>3.2916666666666665</v>
      </c>
      <c r="JZ172">
        <v>954.27358490566041</v>
      </c>
      <c r="KA172">
        <v>5.4</v>
      </c>
      <c r="KB172">
        <v>1200.8</v>
      </c>
      <c r="KC172">
        <v>3.7</v>
      </c>
      <c r="KD172">
        <v>1107.125</v>
      </c>
      <c r="KE172">
        <v>3.8</v>
      </c>
      <c r="KF172">
        <v>1219.4444444444443</v>
      </c>
      <c r="KG172">
        <v>4.3</v>
      </c>
      <c r="KH172">
        <v>1179.2592592592594</v>
      </c>
      <c r="KI172">
        <v>3.8</v>
      </c>
      <c r="KJ172">
        <v>931.11111111111109</v>
      </c>
      <c r="KK172">
        <v>4.4000000000000004</v>
      </c>
      <c r="KL172">
        <v>1093.7</v>
      </c>
      <c r="KM172">
        <v>4.5</v>
      </c>
      <c r="KN172">
        <v>1078.2</v>
      </c>
      <c r="KO172">
        <v>4.2333333333333334</v>
      </c>
      <c r="KP172">
        <v>1037.8965517241379</v>
      </c>
      <c r="KQ172">
        <v>4.2666666666666666</v>
      </c>
      <c r="KR172">
        <v>1106.0535714285713</v>
      </c>
      <c r="KS172">
        <v>4.2666666666666666</v>
      </c>
      <c r="KT172">
        <v>1106.0535714285713</v>
      </c>
      <c r="KU172">
        <v>3.6166666666666667</v>
      </c>
      <c r="KV172">
        <v>1006.7407407407408</v>
      </c>
      <c r="KW172">
        <v>3.6166666666666667</v>
      </c>
      <c r="KX172">
        <v>1006.7407407407408</v>
      </c>
      <c r="KY172" s="15">
        <f>Tabla2[[#This Row],[ROS_NUM_COR_COD_ROS_TG_NEG]]-Tabla2[[#This Row],[PAS_NUM_COR_COD_ROS_TG_NEG]]</f>
        <v>0</v>
      </c>
      <c r="KZ172" s="15">
        <f>Tabla2[[#This Row],[ROS_DUR_COR_COD_ROS_TG_NEG]]-Tabla2[[#This Row],[PAS_DUR_COR_COD_ROS_TG_NEG]]</f>
        <v>0</v>
      </c>
      <c r="LA172" s="15">
        <f>Tabla2[[#This Row],[ROS_NUM_COR_COD_ROS_TG_NEU]]-Tabla2[[#This Row],[PAS_NUM_COR_COD_ROS_TG_NEU]]</f>
        <v>0</v>
      </c>
      <c r="LB172" s="15">
        <f>Tabla2[[#This Row],[ROS_DUR_COR_COD_ROS_TG_NEU]]-Tabla2[[#This Row],[PAS_DUR_COR_COD_ROS_TG_NEU]]</f>
        <v>0</v>
      </c>
      <c r="LC172" s="15">
        <f>Tabla2[[#This Row],[ROS_NUM_COR_COD_ROS_TG_POS]]-Tabla2[[#This Row],[PAS_NUM_COR_COD_ROS_TG_POS]]</f>
        <v>0</v>
      </c>
      <c r="LD172" s="15">
        <f>Tabla2[[#This Row],[ROS_DUR_COR_COD_ROS_TG_POS]]-Tabla2[[#This Row],[PAS_DUR_COR_COD_ROS_TG_POS]]</f>
        <v>0</v>
      </c>
      <c r="LE172" s="15">
        <f>Tabla2[[#This Row],[ROS_NUM_COR_COD_ROS_TG_TOT]]-Tabla2[[#This Row],[PAS_NUM_COR_COD_ROS_TG_TOT]]</f>
        <v>0</v>
      </c>
      <c r="LF172" s="15">
        <f>Tabla2[[#This Row],[ROS_DUR_COR_COD_ROS_TG_TOT]]-Tabla2[[#This Row],[PAS_DUR_COR_COD_ROS_TG_TOT]]</f>
        <v>0</v>
      </c>
      <c r="LG172" s="15">
        <f>Tabla2[[#This Row],[ROS_NUM_COR_COD_ESC_TG_NEG]]-Tabla2[[#This Row],[PAS_NUM_COR_COD_ESC_TG_NEG]]</f>
        <v>0</v>
      </c>
      <c r="LH172" s="15">
        <f>Tabla2[[#This Row],[ROS_DUR_COR_COD_ESC_TG_NEG]]-Tabla2[[#This Row],[PAS_DUR_COR_COD_ESC_TG_NEG]]</f>
        <v>0</v>
      </c>
      <c r="LI172" s="15">
        <f>Tabla2[[#This Row],[ROS_NUM_COR_COD_ESC_TG_NEU]]-Tabla2[[#This Row],[PAS_NUM_COR_COD_ESC_TG_NEU]]</f>
        <v>0</v>
      </c>
      <c r="LJ172" s="15">
        <f>Tabla2[[#This Row],[ROS_NUM_COR_COD_ESC_TG_NEG]]-Tabla2[[#This Row],[PAS_NUM_COR_COD_ESC_TG_NEG]]</f>
        <v>0</v>
      </c>
      <c r="LK172" s="15">
        <f>Tabla2[[#This Row],[ROS_NUM_COR_COD_ESC_TG_POS]]-Tabla2[[#This Row],[PAS_NUM_COR_COD_ESC_TG_POS]]</f>
        <v>0</v>
      </c>
      <c r="LL172" s="15">
        <f>Tabla2[[#This Row],[ROS_DUR_COR_COD_ESC_TG_POS]]-Tabla2[[#This Row],[PAS_DUR_COR_COD_ESC_TG_POS]]</f>
        <v>0</v>
      </c>
      <c r="LM172" s="15">
        <f>Tabla2[[#This Row],[ROS_NUM_COR_COD_ESC_TG_TOT]]-Tabla2[[#This Row],[PAS_NUM_COR_COD_ESC_TG_TOT]]</f>
        <v>0</v>
      </c>
      <c r="LN172" s="15">
        <f>Tabla2[[#This Row],[ROS_DUR_COR_COD_ESC_TG_TOT]]-Tabla2[[#This Row],[PAS_DUR_COR_COD_ESC_TG_TOT]]</f>
        <v>0</v>
      </c>
      <c r="LO172" s="15">
        <f>Tabla2[[#This Row],[PAS_NUM_COR_COD_ROS_TG_NEG]]-Tabla2[[#This Row],[ESC_NUM_COR_COD_ROS_TG_NEG]]</f>
        <v>0</v>
      </c>
      <c r="LP172" s="15">
        <f>Tabla2[[#This Row],[PAS_DUR_COR_COD_ROS_TG_NEG]]-Tabla2[[#This Row],[ESC_DUR_COR_COD_ROS_TG_NEG]]</f>
        <v>0</v>
      </c>
      <c r="LQ172" s="15">
        <f>Tabla2[[#This Row],[PAS_NUM_COR_COD_ROS_TG_NEU]]-Tabla2[[#This Row],[ESC_NUM_COR_COD_ROS_TG_NEU]]</f>
        <v>0</v>
      </c>
      <c r="LR172" s="15">
        <f>Tabla2[[#This Row],[PAS_DUR_COR_COD_ROS_TG_NEU]]-Tabla2[[#This Row],[ESC_DUR_COR_COD_ROS_TG_NEU]]</f>
        <v>0</v>
      </c>
      <c r="LS172" s="15">
        <f>Tabla2[[#This Row],[PAS_NUM_COR_COD_ROS_TG_POS]]-Tabla2[[#This Row],[ESC_NUM_COR_COD_ROS_TG_POS]]</f>
        <v>0</v>
      </c>
      <c r="LT172" s="15">
        <f>Tabla2[[#This Row],[PAS_DUR_COR_COD_ROS_TG_POS]]-Tabla2[[#This Row],[ESC_DUR_COR_COD_ROS_TG_POS]]</f>
        <v>0</v>
      </c>
      <c r="LU172" s="15">
        <f>Tabla2[[#This Row],[PAS_NUM_COR_COD_ROS_TG_TOT]]-Tabla2[[#This Row],[ESC_NUM_COR_COD_ROS_TG_TOT]]</f>
        <v>0</v>
      </c>
      <c r="LV172" s="15">
        <f>Tabla2[[#This Row],[PAS_DUR_COR_COD_ROS_TG_TOT]]-Tabla2[[#This Row],[ESC_DUR_COR_COD_ROS_TG_TOT]]</f>
        <v>0</v>
      </c>
      <c r="LW172" s="15">
        <f>Tabla2[[#This Row],[PAS_NUM_COR_COD_ESC_TG_NEG]]-Tabla2[[#This Row],[ESC_NUM_COR_COD_ESC_TG_NEG]]</f>
        <v>0</v>
      </c>
      <c r="LX172" s="15">
        <f>Tabla2[[#This Row],[PAS_DUR_COR_COD_ESC_TG_NEG]]-Tabla2[[#This Row],[ESC_DUR_COR_COD_ESC_TG_NEG]]</f>
        <v>0</v>
      </c>
      <c r="LY172" s="15">
        <f>Tabla2[[#This Row],[PAS_NUM_COR_COD_ESC_TG_NEU]]-Tabla2[[#This Row],[ESC_NUM_COR_COD_ESC_TG_NEU]]</f>
        <v>0</v>
      </c>
      <c r="LZ172" s="15">
        <f>Tabla2[[#This Row],[PAS_DUR_COR_COD_ESC_TG_NEU]]-Tabla2[[#This Row],[ESC_DUR_COR_COD_ESC_TG_NEU]]</f>
        <v>0</v>
      </c>
      <c r="MA172" s="15">
        <f>Tabla2[[#This Row],[PAS_NUM_COR_COD_ESC_TG_POS]]-Tabla2[[#This Row],[ESC_NUM_COR_COD_ESC_TG_POS]]</f>
        <v>0</v>
      </c>
      <c r="MB172" s="15">
        <f>Tabla2[[#This Row],[PAS_DUR_COR_COD_ESC_TG_POS]]-Tabla2[[#This Row],[ESC_DUR_COR_COD_ESC_TG_POS]]</f>
        <v>0</v>
      </c>
      <c r="MC172" s="15">
        <f>Tabla2[[#This Row],[PAS_NUM_COR_COD_ESC_TG_TOT]]-Tabla2[[#This Row],[ESC_NUM_COR_COD_ESC_TG_TOT]]</f>
        <v>0</v>
      </c>
      <c r="MD172" s="15">
        <f>Tabla2[[#This Row],[PAS_DUR_COR_COD_ESC_TG_TOT]]-Tabla2[[#This Row],[ESC_DUR_COR_COD_ESC_TG_TOT]]</f>
        <v>0</v>
      </c>
      <c r="ME172" s="42">
        <f>Tabla25[[#This Row],[PAS_NUM_COR_COD_ROS_TG_NEG]]-Tabla25[[#This Row],[PAS_NUM_COR_COD_ESC_TG_NEG]]</f>
        <v>0</v>
      </c>
      <c r="MF172" s="42">
        <f>Tabla25[[#This Row],[PAS_NUM_COR_COD_ROS_TG_NEU]]-Tabla25[[#This Row],[PAS_NUM_COR_COD_ESC_TG_NEU]]</f>
        <v>0</v>
      </c>
      <c r="MG172" s="42">
        <f>Tabla25[[#This Row],[PAS_NUM_COR_COD_ROS_TG_POS]]-Tabla25[[#This Row],[PAS_NUM_COR_COD_ESC_TG_POS]]</f>
        <v>0</v>
      </c>
      <c r="MH172" s="42">
        <f>Tabla25[[#This Row],[PAS_NUM_COR_COD_ROS_TG_TOT]]-Tabla25[[#This Row],[PAS_NUM_COR_COD_ESC_TG_TOT]]</f>
        <v>0</v>
      </c>
      <c r="MI172" s="42">
        <f>Tabla25[[#This Row],[PAS_DUR_COR_COD_ROS_TG_NEG]]-Tabla25[[#This Row],[PAS_DUR_COR_COD_ESC_TG_NEG]]</f>
        <v>0</v>
      </c>
      <c r="MJ172" s="42">
        <f>Tabla25[[#This Row],[PAS_DUR_COR_COD_ROS_TG_NEU]]-Tabla25[[#This Row],[PAS_DUR_COR_COD_ESC_TG_NEU]]</f>
        <v>0</v>
      </c>
      <c r="MK172" s="42">
        <f>Tabla25[[#This Row],[PAS_DUR_COR_COD_ROS_TG_POS]]-Tabla25[[#This Row],[PAS_DUR_COR_COD_ESC_TG_POS]]</f>
        <v>0</v>
      </c>
      <c r="ML172" s="42">
        <f>Tabla25[[#This Row],[PAS_DUR_COR_COD_ROS_TG_TOT]]-Tabla25[[#This Row],[PAS_DUR_COR_COD_ESC_TG_TOT]]</f>
        <v>0</v>
      </c>
      <c r="MM172" s="44">
        <f>Tabla25[[#This Row],[ESC_NUM_COR_COD_ROS_TG_NEG]]-Tabla25[[#This Row],[ESC_NUM_COR_COD_ESC_TG_NEG]]</f>
        <v>0</v>
      </c>
      <c r="MN172" s="44">
        <f>Tabla25[[#This Row],[ESC_NUM_COR_COD_ROS_TG_NEU]]-Tabla25[[#This Row],[ESC_NUM_COR_COD_ESC_TG_NEU]]</f>
        <v>0</v>
      </c>
      <c r="MO172" s="44">
        <f>Tabla25[[#This Row],[ESC_NUM_COR_COD_ROS_TG_POS]]-Tabla25[[#This Row],[ESC_NUM_COR_COD_ESC_TG_POS]]</f>
        <v>0</v>
      </c>
      <c r="MP172" s="44">
        <f>Tabla25[[#This Row],[ESC_NUM_COR_COD_ROS_TG_TOT]]-Tabla25[[#This Row],[ESC_NUM_COR_COD_ESC_TG_TOT]]</f>
        <v>0</v>
      </c>
      <c r="MQ172" s="44">
        <f>Tabla25[[#This Row],[ESC_DUR_COR_COD_ROS_TG_NEG]]-Tabla25[[#This Row],[ESC_DUR_COR_COD_ESC_TG_NEG]]</f>
        <v>0</v>
      </c>
      <c r="MR172" s="44">
        <f>Tabla25[[#This Row],[ESC_DUR_COR_COD_ROS_TG_NEU]]-Tabla25[[#This Row],[ESC_DUR_COR_COD_ESC_TG_NEU]]</f>
        <v>0</v>
      </c>
      <c r="MS172" s="44">
        <f>Tabla25[[#This Row],[ESC_DUR_COR_COD_ROS_TG_POS]]-Tabla25[[#This Row],[ESC_DUR_COR_COD_ESC_TG_POS]]</f>
        <v>0</v>
      </c>
      <c r="MT172" s="44">
        <f>Tabla25[[#This Row],[ESC_DUR_COR_COD_ROS_TG_TOT]]-Tabla25[[#This Row],[ESC_DUR_COR_COD_ESC_TG_TOT]]</f>
        <v>0</v>
      </c>
      <c r="MU172" s="47">
        <f>Tabla25[[#This Row],[ROS_NUM_COR_COD_ROS_TG_NEG]]-Tabla25[[#This Row],[ROS_NUM_COR_COD_ESC_TG_NEG]]</f>
        <v>0</v>
      </c>
      <c r="MV172" s="47">
        <f>Tabla25[[#This Row],[ROS_NUM_COR_COD_ROS_TG_NEU]]-Tabla25[[#This Row],[ROS_NUM_COR_COD_ESC_TG_NEU]]</f>
        <v>0</v>
      </c>
      <c r="MW172" s="47">
        <f>Tabla25[[#This Row],[ROS_NUM_COR_COD_ROS_TG_POS]]-Tabla25[[#This Row],[ROS_NUM_COR_COD_ESC_TG_POS]]</f>
        <v>0</v>
      </c>
      <c r="MX172" s="47">
        <f>Tabla25[[#This Row],[ROS_NUM_COR_COD_ROS_TG_TOT]]-Tabla25[[#This Row],[ROS_NUM_COR_COD_ESC_TG_TOT]]</f>
        <v>0</v>
      </c>
      <c r="MY172" s="47">
        <f>Tabla25[[#This Row],[ROS_DUR_COR_COD_ROS_TG_NEG]]-Tabla25[[#This Row],[ROS_DUR_COR_COD_ESC_TG_NEG]]</f>
        <v>0</v>
      </c>
      <c r="MZ172" s="47">
        <f>Tabla25[[#This Row],[ROS_DUR_COR_COD_ROS_TG_NEU]]-Tabla25[[#This Row],[ROS_DUR_COR_COD_ESC_TG_NEU]]</f>
        <v>0</v>
      </c>
      <c r="NA172" s="47">
        <f>Tabla25[[#This Row],[ROS_DUR_COR_COD_ROS_TG_POS]]-Tabla25[[#This Row],[ROS_DUR_COR_COD_ESC_TG_POS]]</f>
        <v>0</v>
      </c>
      <c r="NB172" s="47">
        <f>Tabla25[[#This Row],[ROS_DUR_COR_COD_ROS_TG_TOT]]-Tabla25[[#This Row],[ROS_DUR_COR_COD_ESC_TG_TOT]]</f>
        <v>0</v>
      </c>
      <c r="OA172" s="15">
        <f>Tabla2[[#This Row],[ROS_1DU_COR_COD_ROS_TG_NEG]]-Tabla2[[#This Row],[PAS_1DU_COR_COD_ROS_TG_NEG]]</f>
        <v>0</v>
      </c>
      <c r="OB172" s="15">
        <f>Tabla2[[#This Row],[ROS_1DU_COR_COD_ROS_TG_NEU]]-Tabla2[[#This Row],[PAS_1DU_COR_COD_ROS_TG_NEU]]</f>
        <v>0</v>
      </c>
      <c r="OC172" s="15">
        <f>Tabla2[[#This Row],[ROS_1DU_COR_COD_ROS_TG_POS]]-Tabla2[[#This Row],[PAS_1DU_COR_COD_ROS_TG_POS]]</f>
        <v>0</v>
      </c>
      <c r="OD172" s="15">
        <f>Tabla2[[#This Row],[ROS_1DU_COR_COD_ROS_TG_TOT]]-Tabla2[[#This Row],[PAS_1DU_COR_COD_ROS_TG_TOT]]</f>
        <v>0</v>
      </c>
      <c r="OE172" s="15">
        <f>Tabla2[[#This Row],[ROS_1DU_COR_COD_ESC_TG_NEG]]-Tabla2[[#This Row],[PAS_1DU_COR_COD_ESC_TG_NEG]]</f>
        <v>0</v>
      </c>
      <c r="OF172" s="15">
        <f>Tabla2[[#This Row],[ROS_1DU_COR_COD_ESC_TG_NEU]]-Tabla2[[#This Row],[PAS_1DU_COR_COD_ESC_TG_NEU]]</f>
        <v>0</v>
      </c>
      <c r="OG172" s="15">
        <f>Tabla2[[#This Row],[ROS_1DU_COR_COD_ESC_TG_POS]]-Tabla2[[#This Row],[PAS_1DU_COR_COD_ESC_TG_POS]]</f>
        <v>0</v>
      </c>
      <c r="OH172" s="15">
        <f>Tabla2[[#This Row],[ROS_1DU_COR_COD_ESC_TG_TOT]]-Tabla2[[#This Row],[PAS_1DU_COR_COD_ESC_TG_TOT]]</f>
        <v>0</v>
      </c>
      <c r="OI172" s="15">
        <f>Tabla2[[#This Row],[PAS_1DU_COR_COD_ROS_TG_NEG]]-Tabla2[[#This Row],[ESC_1DU_COR_COD_ROS_TG_NEG]]</f>
        <v>0</v>
      </c>
      <c r="OJ172" s="15">
        <f>Tabla2[[#This Row],[PAS_1DU_COR_COD_ROS_TG_NEU]]-Tabla2[[#This Row],[ESC_1DU_COR_COD_ROS_TG_NEU]]</f>
        <v>0</v>
      </c>
      <c r="OK172" s="15">
        <f>Tabla2[[#This Row],[PAS_1DU_COR_COD_ROS_TG_POS]]-Tabla2[[#This Row],[ESC_1DU_COR_COD_ROS_TG_POS]]</f>
        <v>0</v>
      </c>
      <c r="OL172" s="15">
        <f>Tabla2[[#This Row],[PAS_1DU_COR_COD_ROS_TG_TOT]]-Tabla2[[#This Row],[ESC_1DU_COR_COD_ROS_TG_TOT]]</f>
        <v>0</v>
      </c>
      <c r="OM172" s="15">
        <f>Tabla2[[#This Row],[PAS_1DU_COR_COD_ESC_TG_NEG]]-Tabla2[[#This Row],[ESC_1DU_COR_COD_ESC_TG_NEG]]</f>
        <v>0</v>
      </c>
      <c r="ON172" s="15">
        <f>Tabla2[[#This Row],[PAS_1DU_COR_COD_ESC_TG_NEU]]-Tabla2[[#This Row],[ESC_1DU_COR_COD_ESC_TG_NEU]]</f>
        <v>0</v>
      </c>
      <c r="OO172" s="15">
        <f>Tabla2[[#This Row],[PAS_1DU_COR_COD_ESC_TG_POS]]-Tabla2[[#This Row],[ESC_1DU_COR_COD_ESC_TG_POS]]</f>
        <v>0</v>
      </c>
      <c r="OP172" s="15">
        <f>Tabla2[[#This Row],[PAS_1DU_COR_COD_ESC_TG_TOT]]-Tabla2[[#This Row],[ESC_1DU_COR_COD_ESC_TG_TOT]]</f>
        <v>0</v>
      </c>
      <c r="OQ172" s="61">
        <v>0</v>
      </c>
      <c r="OR172" s="62">
        <v>0</v>
      </c>
      <c r="OS172" s="62">
        <v>0</v>
      </c>
      <c r="OT172" s="62">
        <v>0</v>
      </c>
      <c r="OU172" s="62">
        <v>0</v>
      </c>
      <c r="OV172" s="62">
        <v>0</v>
      </c>
      <c r="OW172" s="62">
        <v>0</v>
      </c>
      <c r="OX172" s="62">
        <v>0</v>
      </c>
      <c r="OY172" s="62">
        <v>0</v>
      </c>
      <c r="OZ172" s="62">
        <v>0</v>
      </c>
      <c r="PA172" s="62">
        <v>0</v>
      </c>
      <c r="PB172" s="62">
        <v>0</v>
      </c>
    </row>
    <row r="173" spans="1:418" x14ac:dyDescent="0.3">
      <c r="A173" s="2" t="s">
        <v>171</v>
      </c>
      <c r="B173" s="2">
        <v>50</v>
      </c>
      <c r="C173" s="2">
        <v>2</v>
      </c>
      <c r="D173" s="2">
        <v>53</v>
      </c>
      <c r="E173">
        <v>3.85</v>
      </c>
      <c r="F173">
        <v>1061.5882352941176</v>
      </c>
      <c r="G173">
        <v>3</v>
      </c>
      <c r="H173">
        <v>1071.6428571428571</v>
      </c>
      <c r="I173">
        <v>3.45</v>
      </c>
      <c r="J173">
        <v>1159.8666666666666</v>
      </c>
      <c r="K173">
        <v>3.4333333333333331</v>
      </c>
      <c r="L173">
        <v>1096.695652173913</v>
      </c>
      <c r="M173">
        <v>3.1</v>
      </c>
      <c r="N173">
        <v>949.35294117647061</v>
      </c>
      <c r="O173">
        <v>3.9</v>
      </c>
      <c r="P173">
        <v>1150.1176470588234</v>
      </c>
      <c r="Q173">
        <v>2.7</v>
      </c>
      <c r="R173">
        <v>922</v>
      </c>
      <c r="S173">
        <v>3.2333333333333334</v>
      </c>
      <c r="T173">
        <v>1010.6326530612245</v>
      </c>
      <c r="U173">
        <v>3.3333333333333335</v>
      </c>
      <c r="V173">
        <v>1052.3052631578948</v>
      </c>
      <c r="W173">
        <v>1.5</v>
      </c>
      <c r="X173">
        <v>503.23076923076923</v>
      </c>
      <c r="Y173">
        <v>1.5</v>
      </c>
      <c r="Z173">
        <v>442.86666666666667</v>
      </c>
      <c r="AA173">
        <v>1.05</v>
      </c>
      <c r="AB173">
        <v>390.76923076923077</v>
      </c>
      <c r="AC173">
        <v>1.35</v>
      </c>
      <c r="AD173">
        <v>445.48780487804879</v>
      </c>
      <c r="AE173">
        <v>1.35</v>
      </c>
      <c r="AF173">
        <v>445.48780487804879</v>
      </c>
      <c r="AG173">
        <v>2.6722222222222221</v>
      </c>
      <c r="AH173">
        <v>869.36764705882354</v>
      </c>
      <c r="BM173">
        <v>2.6722222222222221</v>
      </c>
      <c r="BN173">
        <v>869.36764705882354</v>
      </c>
      <c r="BO173">
        <v>3.8888888888888888</v>
      </c>
      <c r="BP173">
        <v>1441.4285714285713</v>
      </c>
      <c r="BQ173">
        <v>4.9000000000000004</v>
      </c>
      <c r="BR173">
        <v>1525.8888888888889</v>
      </c>
      <c r="BS173">
        <v>3.4444444444444446</v>
      </c>
      <c r="BT173">
        <v>1216.2857142857142</v>
      </c>
      <c r="BU173">
        <v>4.1071428571428568</v>
      </c>
      <c r="BV173">
        <v>1405.9565217391305</v>
      </c>
      <c r="BW173">
        <v>3.7</v>
      </c>
      <c r="BX173">
        <v>1469.25</v>
      </c>
      <c r="BY173">
        <v>4.9000000000000004</v>
      </c>
      <c r="BZ173">
        <v>1557.25</v>
      </c>
      <c r="CA173">
        <v>4.8</v>
      </c>
      <c r="CB173">
        <v>1508.5555555555557</v>
      </c>
      <c r="CC173">
        <v>4.4666666666666668</v>
      </c>
      <c r="CD173">
        <v>1511.56</v>
      </c>
      <c r="CE173">
        <v>4.2931034482758621</v>
      </c>
      <c r="CF173">
        <v>1460.9583333333333</v>
      </c>
      <c r="CG173">
        <v>3.4444444444444446</v>
      </c>
      <c r="CH173">
        <v>989.625</v>
      </c>
      <c r="CI173">
        <v>3</v>
      </c>
      <c r="CJ173">
        <v>855.25</v>
      </c>
      <c r="CK173">
        <v>3.2222222222222223</v>
      </c>
      <c r="CL173">
        <v>1228.1666666666667</v>
      </c>
      <c r="CM173">
        <v>3.2142857142857144</v>
      </c>
      <c r="CN173">
        <v>1005.8181818181819</v>
      </c>
      <c r="CO173">
        <v>3.5</v>
      </c>
      <c r="CP173">
        <v>1265</v>
      </c>
      <c r="CQ173">
        <v>2.8</v>
      </c>
      <c r="CR173">
        <v>944.625</v>
      </c>
      <c r="CS173">
        <v>2.8</v>
      </c>
      <c r="CT173">
        <v>1069.6666666666667</v>
      </c>
      <c r="CU173">
        <v>3.0333333333333332</v>
      </c>
      <c r="CV173">
        <v>1087.1428571428571</v>
      </c>
      <c r="CW173">
        <v>3.1206896551724137</v>
      </c>
      <c r="CX173">
        <v>1045.5348837209303</v>
      </c>
      <c r="CY173">
        <v>3.7068965517241379</v>
      </c>
      <c r="CZ173">
        <v>1264.6593406593406</v>
      </c>
      <c r="DA173">
        <v>3.2222222222222223</v>
      </c>
      <c r="DB173">
        <v>971.5</v>
      </c>
      <c r="DC173">
        <v>3.1</v>
      </c>
      <c r="DD173">
        <v>876.9</v>
      </c>
      <c r="DE173">
        <v>1.6666666666666667</v>
      </c>
      <c r="DF173">
        <v>602.42857142857144</v>
      </c>
      <c r="DG173">
        <v>2.6785714285714284</v>
      </c>
      <c r="DH173">
        <v>830.32</v>
      </c>
      <c r="DI173">
        <v>2.5</v>
      </c>
      <c r="DJ173">
        <v>677.1</v>
      </c>
      <c r="DK173">
        <v>2.7</v>
      </c>
      <c r="DL173">
        <v>888.625</v>
      </c>
      <c r="DM173">
        <v>2.2000000000000002</v>
      </c>
      <c r="DN173">
        <v>498.88888888888891</v>
      </c>
      <c r="DO173">
        <v>2.4666666666666668</v>
      </c>
      <c r="DP173">
        <v>680.37037037037032</v>
      </c>
      <c r="DQ173">
        <v>2.5689655172413794</v>
      </c>
      <c r="DR173">
        <v>752.46153846153845</v>
      </c>
      <c r="DS173">
        <v>2.5689655172413794</v>
      </c>
      <c r="DT173">
        <v>752.46153846153845</v>
      </c>
      <c r="DU173">
        <v>3.3275862068965516</v>
      </c>
      <c r="DV173">
        <v>1078.4055944055945</v>
      </c>
      <c r="DW173">
        <v>3</v>
      </c>
      <c r="DX173">
        <v>780</v>
      </c>
      <c r="EA173">
        <v>1</v>
      </c>
      <c r="EB173">
        <v>339</v>
      </c>
      <c r="EC173">
        <v>2</v>
      </c>
      <c r="ED173">
        <v>559.5</v>
      </c>
      <c r="EM173">
        <v>2</v>
      </c>
      <c r="EN173">
        <v>559.5</v>
      </c>
      <c r="EO173">
        <v>4</v>
      </c>
      <c r="EP173">
        <v>1358</v>
      </c>
      <c r="ES173">
        <v>6</v>
      </c>
      <c r="ET173">
        <v>1365</v>
      </c>
      <c r="EU173">
        <v>5</v>
      </c>
      <c r="EV173">
        <v>1361.5</v>
      </c>
      <c r="FE173">
        <v>5</v>
      </c>
      <c r="FF173">
        <v>1361.5</v>
      </c>
      <c r="FG173">
        <v>3.5</v>
      </c>
      <c r="FH173">
        <v>960.5</v>
      </c>
      <c r="FI173">
        <v>1</v>
      </c>
      <c r="FJ173">
        <v>381</v>
      </c>
      <c r="FM173">
        <v>3</v>
      </c>
      <c r="FN173">
        <v>869</v>
      </c>
      <c r="FO173">
        <v>2</v>
      </c>
      <c r="FP173">
        <v>625</v>
      </c>
      <c r="FY173">
        <v>2</v>
      </c>
      <c r="FZ173">
        <v>625</v>
      </c>
      <c r="GA173">
        <v>2</v>
      </c>
      <c r="GB173">
        <v>625</v>
      </c>
      <c r="GC173">
        <v>3</v>
      </c>
      <c r="GD173">
        <v>848.66666666666663</v>
      </c>
      <c r="GE173">
        <v>3.3166666666666669</v>
      </c>
      <c r="GF173">
        <v>1069.1543624161075</v>
      </c>
      <c r="GG173">
        <v>2.7</v>
      </c>
      <c r="GH173">
        <v>1305.4000000000001</v>
      </c>
      <c r="GI173">
        <v>3.1</v>
      </c>
      <c r="GJ173">
        <v>1503.6</v>
      </c>
      <c r="GK173">
        <v>2.25</v>
      </c>
      <c r="GL173">
        <v>1034</v>
      </c>
      <c r="GM173">
        <v>2.7142857142857144</v>
      </c>
      <c r="GN173">
        <v>1281</v>
      </c>
      <c r="GO173">
        <v>2.8888888888888888</v>
      </c>
      <c r="GP173">
        <v>1315.4</v>
      </c>
      <c r="GQ173">
        <v>2.2000000000000002</v>
      </c>
      <c r="GR173">
        <v>1262.5</v>
      </c>
      <c r="GS173">
        <v>3.1</v>
      </c>
      <c r="GT173">
        <v>1004.375</v>
      </c>
      <c r="GU173">
        <v>2.7241379310344827</v>
      </c>
      <c r="GV173">
        <v>1156.5882352941176</v>
      </c>
      <c r="GW173">
        <v>2.7192982456140351</v>
      </c>
      <c r="GX173">
        <v>1214.90625</v>
      </c>
      <c r="GY173">
        <v>2.8</v>
      </c>
      <c r="GZ173">
        <v>649.5</v>
      </c>
      <c r="HA173">
        <v>2.9</v>
      </c>
      <c r="HB173">
        <v>865.22222222222217</v>
      </c>
      <c r="HC173">
        <v>3.25</v>
      </c>
      <c r="HD173">
        <v>1130</v>
      </c>
      <c r="HE173">
        <v>2.9642857142857144</v>
      </c>
      <c r="HF173">
        <v>842.48</v>
      </c>
      <c r="HG173">
        <v>3.2222222222222223</v>
      </c>
      <c r="HH173">
        <v>1003.3333333333334</v>
      </c>
      <c r="HI173">
        <v>3.8</v>
      </c>
      <c r="HJ173">
        <v>1103.5</v>
      </c>
      <c r="HK173">
        <v>3.7</v>
      </c>
      <c r="HL173">
        <v>918</v>
      </c>
      <c r="HM173">
        <v>3.5862068965517242</v>
      </c>
      <c r="HN173">
        <v>1004.7826086956521</v>
      </c>
      <c r="HO173">
        <v>3.2807017543859649</v>
      </c>
      <c r="HP173">
        <v>920.25</v>
      </c>
      <c r="HQ173">
        <v>3</v>
      </c>
      <c r="HR173">
        <v>1038.1125</v>
      </c>
      <c r="HS173">
        <v>1</v>
      </c>
      <c r="HT173">
        <v>425.83333333333331</v>
      </c>
      <c r="HU173">
        <v>1.1000000000000001</v>
      </c>
      <c r="HV173">
        <v>489.4</v>
      </c>
      <c r="HW173">
        <v>1.375</v>
      </c>
      <c r="HX173">
        <v>405.42857142857144</v>
      </c>
      <c r="HY173">
        <v>1.1428571428571428</v>
      </c>
      <c r="HZ173">
        <v>435.55555555555554</v>
      </c>
      <c r="IA173">
        <v>1.2222222222222223</v>
      </c>
      <c r="IB173">
        <v>417</v>
      </c>
      <c r="IC173">
        <v>2</v>
      </c>
      <c r="ID173">
        <v>665.28571428571433</v>
      </c>
      <c r="IE173">
        <v>0.9</v>
      </c>
      <c r="IF173">
        <v>690.25</v>
      </c>
      <c r="IG173">
        <v>1.3793103448275863</v>
      </c>
      <c r="IH173">
        <v>574.27777777777783</v>
      </c>
      <c r="II173">
        <v>1.263157894736842</v>
      </c>
      <c r="IJ173">
        <v>504.91666666666669</v>
      </c>
      <c r="IK173">
        <v>1.263157894736842</v>
      </c>
      <c r="IL173">
        <v>504.91666666666669</v>
      </c>
      <c r="IM173">
        <v>2.4210526315789473</v>
      </c>
      <c r="IN173">
        <v>872.63793103448279</v>
      </c>
      <c r="IS173">
        <v>4</v>
      </c>
      <c r="IT173">
        <v>734.5</v>
      </c>
      <c r="IU173">
        <v>4</v>
      </c>
      <c r="IV173">
        <v>734.5</v>
      </c>
      <c r="IW173">
        <v>5</v>
      </c>
      <c r="IX173">
        <v>1117</v>
      </c>
      <c r="JC173">
        <v>5</v>
      </c>
      <c r="JD173">
        <v>1117</v>
      </c>
      <c r="JE173">
        <v>4.333333333333333</v>
      </c>
      <c r="JF173">
        <v>862</v>
      </c>
      <c r="JK173">
        <v>3</v>
      </c>
      <c r="JL173">
        <v>765</v>
      </c>
      <c r="JM173">
        <v>3</v>
      </c>
      <c r="JN173">
        <v>765</v>
      </c>
      <c r="JO173">
        <v>1</v>
      </c>
      <c r="JP173">
        <v>135</v>
      </c>
      <c r="JU173">
        <v>1</v>
      </c>
      <c r="JV173">
        <v>135</v>
      </c>
      <c r="JW173">
        <v>2.3333333333333335</v>
      </c>
      <c r="JX173">
        <v>555</v>
      </c>
      <c r="JY173">
        <v>3.3333333333333335</v>
      </c>
      <c r="JZ173">
        <v>708.5</v>
      </c>
      <c r="KE173">
        <v>1</v>
      </c>
      <c r="KF173">
        <v>551</v>
      </c>
      <c r="KG173">
        <v>1</v>
      </c>
      <c r="KH173">
        <v>551</v>
      </c>
      <c r="KI173">
        <v>2</v>
      </c>
      <c r="KJ173">
        <v>349</v>
      </c>
      <c r="KO173">
        <v>2</v>
      </c>
      <c r="KP173">
        <v>349</v>
      </c>
      <c r="KQ173">
        <v>1.3333333333333333</v>
      </c>
      <c r="KR173">
        <v>450</v>
      </c>
      <c r="KS173">
        <v>1.3333333333333333</v>
      </c>
      <c r="KT173">
        <v>450</v>
      </c>
      <c r="KU173">
        <v>2.6666666666666665</v>
      </c>
      <c r="KV173">
        <v>643.875</v>
      </c>
      <c r="KW173">
        <v>2.4333333333333331</v>
      </c>
      <c r="KX173">
        <v>857.87903225806451</v>
      </c>
      <c r="KY173" s="15">
        <f>Tabla2[[#This Row],[ROS_NUM_COR_COD_ROS_TG_NEG]]-Tabla2[[#This Row],[PAS_NUM_COR_COD_ROS_TG_NEG]]</f>
        <v>0.12222222222222223</v>
      </c>
      <c r="KZ173" s="15">
        <f>Tabla2[[#This Row],[ROS_DUR_COR_COD_ROS_TG_NEG]]-Tabla2[[#This Row],[PAS_DUR_COR_COD_ROS_TG_NEG]]</f>
        <v>53.980392156862763</v>
      </c>
      <c r="LA173" s="15">
        <f>Tabla2[[#This Row],[ROS_NUM_COR_COD_ROS_TG_NEU]]-Tabla2[[#This Row],[PAS_NUM_COR_COD_ROS_TG_NEU]]</f>
        <v>-0.10000000000000009</v>
      </c>
      <c r="LB173" s="15">
        <f>Tabla2[[#This Row],[ROS_DUR_COR_COD_ROS_TG_NEU]]-Tabla2[[#This Row],[PAS_DUR_COR_COD_ROS_TG_NEU]]</f>
        <v>-46.617647058823422</v>
      </c>
      <c r="LC173" s="15">
        <f>Tabla2[[#This Row],[ROS_NUM_COR_COD_ROS_TG_POS]]-Tabla2[[#This Row],[PAS_NUM_COR_COD_ROS_TG_POS]]</f>
        <v>1</v>
      </c>
      <c r="LD173" s="15">
        <f>Tabla2[[#This Row],[ROS_DUR_COR_COD_ROS_TG_POS]]-Tabla2[[#This Row],[PAS_DUR_COR_COD_ROS_TG_POS]]</f>
        <v>-4</v>
      </c>
      <c r="LE173" s="15">
        <f>Tabla2[[#This Row],[ROS_NUM_COR_COD_ROS_TG_TOT]]-Tabla2[[#This Row],[PAS_NUM_COR_COD_ROS_TG_TOT]]</f>
        <v>0.35287356321839081</v>
      </c>
      <c r="LF173" s="15">
        <f>Tabla2[[#This Row],[ROS_DUR_COR_COD_ROS_TG_TOT]]-Tabla2[[#This Row],[PAS_DUR_COR_COD_ROS_TG_TOT]]</f>
        <v>-5.8500443655723302</v>
      </c>
      <c r="LG173" s="15">
        <f>Tabla2[[#This Row],[ROS_NUM_COR_COD_ESC_TG_NEG]]-Tabla2[[#This Row],[PAS_NUM_COR_COD_ESC_TG_NEG]]</f>
        <v>-0.96111111111111125</v>
      </c>
      <c r="LH173" s="15">
        <f>Tabla2[[#This Row],[ROS_DUR_COR_COD_ESC_TG_NEG]]-Tabla2[[#This Row],[PAS_DUR_COR_COD_ESC_TG_NEG]]</f>
        <v>253.81176470588252</v>
      </c>
      <c r="LI173" s="15">
        <f>Tabla2[[#This Row],[ROS_NUM_COR_COD_ESC_TG_NEU]]-Tabla2[[#This Row],[PAS_NUM_COR_COD_ESC_TG_NEU]]</f>
        <v>-0.79999999999999982</v>
      </c>
      <c r="LJ173" s="15">
        <f>Tabla2[[#This Row],[ROS_NUM_COR_COD_ESC_TG_NEG]]-Tabla2[[#This Row],[PAS_NUM_COR_COD_ESC_TG_NEG]]</f>
        <v>-0.96111111111111125</v>
      </c>
      <c r="LK173" s="15">
        <f>Tabla2[[#This Row],[ROS_NUM_COR_COD_ESC_TG_POS]]-Tabla2[[#This Row],[PAS_NUM_COR_COD_ESC_TG_POS]]</f>
        <v>-0.35000000000000009</v>
      </c>
      <c r="LL173" s="15">
        <f>Tabla2[[#This Row],[ROS_DUR_COR_COD_ESC_TG_POS]]-Tabla2[[#This Row],[PAS_DUR_COR_COD_ESC_TG_POS]]</f>
        <v>-155.49166666666656</v>
      </c>
      <c r="LM173" s="15">
        <f>Tabla2[[#This Row],[ROS_NUM_COR_COD_ESC_TG_TOT]]-Tabla2[[#This Row],[PAS_NUM_COR_COD_ESC_TG_TOT]]</f>
        <v>-0.70919540229885047</v>
      </c>
      <c r="LN173" s="15">
        <f>Tabla2[[#This Row],[ROS_DUR_COR_COD_ESC_TG_TOT]]-Tabla2[[#This Row],[PAS_DUR_COR_COD_ESC_TG_TOT]]</f>
        <v>59.892583120204563</v>
      </c>
      <c r="LO173" s="15">
        <f>Tabla2[[#This Row],[PAS_NUM_COR_COD_ROS_TG_NEG]]-Tabla2[[#This Row],[ESC_NUM_COR_COD_ROS_TG_NEG]]</f>
        <v>-0.39999999999999991</v>
      </c>
      <c r="LP173" s="15">
        <f>Tabla2[[#This Row],[PAS_DUR_COR_COD_ROS_TG_NEG]]-Tabla2[[#This Row],[ESC_DUR_COR_COD_ROS_TG_NEG]]</f>
        <v>-315.64705882352939</v>
      </c>
      <c r="LQ173" s="15">
        <f>Tabla2[[#This Row],[PAS_NUM_COR_COD_ROS_TG_NEU]]-Tabla2[[#This Row],[ESC_NUM_COR_COD_ROS_TG_NEU]]</f>
        <v>1.1000000000000001</v>
      </c>
      <c r="LR173" s="15">
        <f>Tabla2[[#This Row],[PAS_DUR_COR_COD_ROS_TG_NEU]]-Tabla2[[#This Row],[ESC_DUR_COR_COD_ROS_TG_NEU]]</f>
        <v>205.49264705882342</v>
      </c>
      <c r="LS173" s="15">
        <f>Tabla2[[#This Row],[PAS_NUM_COR_COD_ROS_TG_POS]]-Tabla2[[#This Row],[ESC_NUM_COR_COD_ROS_TG_POS]]</f>
        <v>-9.9999999999999645E-2</v>
      </c>
      <c r="LT173" s="15">
        <f>Tabla2[[#This Row],[PAS_DUR_COR_COD_ROS_TG_POS]]-Tabla2[[#This Row],[ESC_DUR_COR_COD_ROS_TG_POS]]</f>
        <v>-147.66666666666674</v>
      </c>
      <c r="LU173" s="15">
        <f>Tabla2[[#This Row],[PAS_NUM_COR_COD_ROS_TG_TOT]]-Tabla2[[#This Row],[ESC_NUM_COR_COD_ROS_TG_TOT]]</f>
        <v>0.20000000000000018</v>
      </c>
      <c r="LV173" s="15">
        <f>Tabla2[[#This Row],[PAS_DUR_COR_COD_ROS_TG_TOT]]-Tabla2[[#This Row],[ESC_DUR_COR_COD_ROS_TG_TOT]]</f>
        <v>-76.510204081632651</v>
      </c>
      <c r="LW173" s="15">
        <f>Tabla2[[#This Row],[PAS_NUM_COR_COD_ESC_TG_NEG]]-Tabla2[[#This Row],[ESC_NUM_COR_COD_ESC_TG_NEG]]</f>
        <v>0.14999999999999991</v>
      </c>
      <c r="LX173" s="15">
        <f>Tabla2[[#This Row],[PAS_DUR_COR_COD_ESC_TG_NEG]]-Tabla2[[#This Row],[ESC_DUR_COR_COD_ESC_TG_NEG]]</f>
        <v>-407.66176470588243</v>
      </c>
      <c r="LY173" s="15">
        <f>Tabla2[[#This Row],[PAS_NUM_COR_COD_ESC_TG_NEU]]-Tabla2[[#This Row],[ESC_NUM_COR_COD_ESC_TG_NEU]]</f>
        <v>-1.9000000000000004</v>
      </c>
      <c r="LZ173" s="15">
        <f>Tabla2[[#This Row],[PAS_DUR_COR_COD_ESC_TG_NEU]]-Tabla2[[#This Row],[ESC_DUR_COR_COD_ESC_TG_NEU]]</f>
        <v>-485.60714285714289</v>
      </c>
      <c r="MA173" s="15">
        <f>Tabla2[[#This Row],[PAS_NUM_COR_COD_ESC_TG_POS]]-Tabla2[[#This Row],[ESC_NUM_COR_COD_ESC_TG_POS]]</f>
        <v>-1.3499999999999996</v>
      </c>
      <c r="MB173" s="15">
        <f>Tabla2[[#This Row],[PAS_DUR_COR_COD_ESC_TG_POS]]-Tabla2[[#This Row],[ESC_DUR_COR_COD_ESC_TG_POS]]</f>
        <v>-348.6888888888891</v>
      </c>
      <c r="MC173" s="15">
        <f>Tabla2[[#This Row],[PAS_NUM_COR_COD_ESC_TG_TOT]]-Tabla2[[#This Row],[ESC_NUM_COR_COD_ESC_TG_TOT]]</f>
        <v>-1.0333333333333337</v>
      </c>
      <c r="MD173" s="15">
        <f>Tabla2[[#This Row],[PAS_DUR_COR_COD_ESC_TG_TOT]]-Tabla2[[#This Row],[ESC_DUR_COR_COD_ESC_TG_TOT]]</f>
        <v>-414.86434782608694</v>
      </c>
      <c r="ME173" s="42">
        <f>Tabla25[[#This Row],[PAS_NUM_COR_COD_ROS_TG_NEG]]-Tabla25[[#This Row],[PAS_NUM_COR_COD_ESC_TG_NEG]]</f>
        <v>-0.75</v>
      </c>
      <c r="MF173" s="42">
        <f>Tabla25[[#This Row],[PAS_NUM_COR_COD_ROS_TG_NEU]]-Tabla25[[#This Row],[PAS_NUM_COR_COD_ESC_TG_NEU]]</f>
        <v>0.89999999999999991</v>
      </c>
      <c r="MG173" s="42">
        <f>Tabla25[[#This Row],[PAS_NUM_COR_COD_ROS_TG_POS]]-Tabla25[[#This Row],[PAS_NUM_COR_COD_ESC_TG_POS]]</f>
        <v>-0.75</v>
      </c>
      <c r="MH173" s="42">
        <f>Tabla25[[#This Row],[PAS_NUM_COR_COD_ROS_TG_TOT]]-Tabla25[[#This Row],[PAS_NUM_COR_COD_ESC_TG_TOT]]</f>
        <v>-0.19999999999999973</v>
      </c>
      <c r="MI173" s="42">
        <f>Tabla25[[#This Row],[PAS_DUR_COR_COD_ROS_TG_NEG]]-Tabla25[[#This Row],[PAS_DUR_COR_COD_ESC_TG_NEG]]</f>
        <v>-112.23529411764696</v>
      </c>
      <c r="MJ173" s="42">
        <f>Tabla25[[#This Row],[PAS_DUR_COR_COD_ROS_TG_NEU]]-Tabla25[[#This Row],[PAS_DUR_COR_COD_ESC_TG_NEU]]</f>
        <v>78.474789915966312</v>
      </c>
      <c r="MK173" s="42">
        <f>Tabla25[[#This Row],[PAS_DUR_COR_COD_ROS_TG_POS]]-Tabla25[[#This Row],[PAS_DUR_COR_COD_ESC_TG_POS]]</f>
        <v>-237.86666666666656</v>
      </c>
      <c r="ML173" s="42">
        <f>Tabla25[[#This Row],[PAS_DUR_COR_COD_ROS_TG_TOT]]-Tabla25[[#This Row],[PAS_DUR_COR_COD_ESC_TG_TOT]]</f>
        <v>-86.062999112688544</v>
      </c>
      <c r="MM173" s="44">
        <f>Tabla25[[#This Row],[ESC_NUM_COR_COD_ROS_TG_NEG]]-Tabla25[[#This Row],[ESC_NUM_COR_COD_ESC_TG_NEG]]</f>
        <v>-0.20000000000000018</v>
      </c>
      <c r="MN173" s="44">
        <f>Tabla25[[#This Row],[ESC_NUM_COR_COD_ROS_TG_NEU]]-Tabla25[[#This Row],[ESC_NUM_COR_COD_ESC_TG_NEU]]</f>
        <v>-2.1000000000000005</v>
      </c>
      <c r="MO173" s="44">
        <f>Tabla25[[#This Row],[ESC_NUM_COR_COD_ROS_TG_POS]]-Tabla25[[#This Row],[ESC_NUM_COR_COD_ESC_TG_POS]]</f>
        <v>-2</v>
      </c>
      <c r="MP173" s="44">
        <f>Tabla25[[#This Row],[ESC_NUM_COR_COD_ROS_TG_TOT]]-Tabla25[[#This Row],[ESC_NUM_COR_COD_ESC_TG_TOT]]</f>
        <v>-1.4333333333333336</v>
      </c>
      <c r="MQ173" s="44">
        <f>Tabla25[[#This Row],[ESC_DUR_COR_COD_ROS_TG_NEG]]-Tabla25[[#This Row],[ESC_DUR_COR_COD_ESC_TG_NEG]]</f>
        <v>-204.25</v>
      </c>
      <c r="MR173" s="44">
        <f>Tabla25[[#This Row],[ESC_DUR_COR_COD_ROS_TG_NEU]]-Tabla25[[#This Row],[ESC_DUR_COR_COD_ESC_TG_NEU]]</f>
        <v>-612.625</v>
      </c>
      <c r="MS173" s="44">
        <f>Tabla25[[#This Row],[ESC_DUR_COR_COD_ROS_TG_POS]]-Tabla25[[#This Row],[ESC_DUR_COR_COD_ESC_TG_POS]]</f>
        <v>-438.88888888888891</v>
      </c>
      <c r="MT173" s="44">
        <f>Tabla25[[#This Row],[ESC_DUR_COR_COD_ROS_TG_TOT]]-Tabla25[[#This Row],[ESC_DUR_COR_COD_ESC_TG_TOT]]</f>
        <v>-424.41714285714284</v>
      </c>
      <c r="MU173" s="47">
        <f>Tabla25[[#This Row],[ROS_NUM_COR_COD_ROS_TG_NEG]]-Tabla25[[#This Row],[ROS_NUM_COR_COD_ESC_TG_NEG]]</f>
        <v>0.33333333333333348</v>
      </c>
      <c r="MV173" s="47">
        <f>Tabla25[[#This Row],[ROS_NUM_COR_COD_ROS_TG_NEU]]-Tabla25[[#This Row],[ROS_NUM_COR_COD_ESC_TG_NEU]]</f>
        <v>1.5999999999999996</v>
      </c>
      <c r="MW173" s="47">
        <f>Tabla25[[#This Row],[ROS_NUM_COR_COD_ROS_TG_POS]]-Tabla25[[#This Row],[ROS_NUM_COR_COD_ESC_TG_POS]]</f>
        <v>0.60000000000000009</v>
      </c>
      <c r="MX173" s="47">
        <f>Tabla25[[#This Row],[ROS_NUM_COR_COD_ROS_TG_TOT]]-Tabla25[[#This Row],[ROS_NUM_COR_COD_ESC_TG_TOT]]</f>
        <v>0.86206896551724155</v>
      </c>
      <c r="MY173" s="47">
        <f>Tabla25[[#This Row],[ROS_DUR_COR_COD_ROS_TG_NEG]]-Tabla25[[#This Row],[ROS_DUR_COR_COD_ESC_TG_NEG]]</f>
        <v>-312.06666666666672</v>
      </c>
      <c r="MZ173" s="47">
        <f>Tabla25[[#This Row],[ROS_DUR_COR_COD_ROS_TG_NEU]]-Tabla25[[#This Row],[ROS_DUR_COR_COD_ESC_TG_NEU]]</f>
        <v>-159</v>
      </c>
      <c r="NA173" s="47">
        <f>Tabla25[[#This Row],[ROS_DUR_COR_COD_ROS_TG_POS]]-Tabla25[[#This Row],[ROS_DUR_COR_COD_ESC_TG_POS]]</f>
        <v>-86.375</v>
      </c>
      <c r="NB173" s="47">
        <f>Tabla25[[#This Row],[ROS_DUR_COR_COD_ROS_TG_TOT]]-Tabla25[[#This Row],[ROS_DUR_COR_COD_ESC_TG_TOT]]</f>
        <v>-151.80562659846544</v>
      </c>
      <c r="NC173">
        <v>201.83333333333334</v>
      </c>
      <c r="ND173">
        <v>245.375</v>
      </c>
      <c r="NE173">
        <v>200.22222222222223</v>
      </c>
      <c r="NF173">
        <v>216.34782608695653</v>
      </c>
      <c r="NG173">
        <v>270.8</v>
      </c>
      <c r="NH173">
        <v>275</v>
      </c>
      <c r="NI173">
        <v>226.625</v>
      </c>
      <c r="NJ173">
        <v>251</v>
      </c>
      <c r="NK173">
        <v>144.14285714285714</v>
      </c>
      <c r="NL173">
        <v>193.75</v>
      </c>
      <c r="NM173">
        <v>264</v>
      </c>
      <c r="NN173">
        <v>197.28571428571428</v>
      </c>
      <c r="NO173">
        <v>320.5</v>
      </c>
      <c r="NP173">
        <v>242</v>
      </c>
      <c r="NQ173">
        <v>291.77777777777777</v>
      </c>
      <c r="NR173">
        <v>285.04000000000002</v>
      </c>
      <c r="NS173">
        <v>258.8235294117647</v>
      </c>
      <c r="NT173">
        <v>263.29411764705884</v>
      </c>
      <c r="NU173">
        <v>219.53333333333333</v>
      </c>
      <c r="NV173">
        <v>248.34693877551021</v>
      </c>
      <c r="NW173">
        <v>220.70588235294119</v>
      </c>
      <c r="NX173">
        <v>258.92857142857144</v>
      </c>
      <c r="NY173">
        <v>239.86666666666667</v>
      </c>
      <c r="NZ173">
        <v>238.58695652173913</v>
      </c>
      <c r="OA173" s="15">
        <f>Tabla2[[#This Row],[ROS_1DU_COR_COD_ROS_TG_NEG]]-Tabla2[[#This Row],[PAS_1DU_COR_COD_ROS_TG_NEG]]</f>
        <v>-56.990196078431353</v>
      </c>
      <c r="OB173" s="15">
        <f>Tabla2[[#This Row],[ROS_1DU_COR_COD_ROS_TG_NEU]]-Tabla2[[#This Row],[PAS_1DU_COR_COD_ROS_TG_NEU]]</f>
        <v>-17.91911764705884</v>
      </c>
      <c r="OC173" s="15">
        <f>Tabla2[[#This Row],[ROS_1DU_COR_COD_ROS_TG_POS]]-Tabla2[[#This Row],[PAS_1DU_COR_COD_ROS_TG_POS]]</f>
        <v>-19.311111111111103</v>
      </c>
      <c r="OD173" s="15">
        <f>Tabla2[[#This Row],[ROS_1DU_COR_COD_ROS_TG_TOT]]-Tabla2[[#This Row],[PAS_1DU_COR_COD_ROS_TG_TOT]]</f>
        <v>-31.99911268855368</v>
      </c>
      <c r="OE173" s="15">
        <f>Tabla2[[#This Row],[ROS_1DU_COR_COD_ESC_TG_NEG]]-Tabla2[[#This Row],[PAS_1DU_COR_COD_ESC_TG_NEG]]</f>
        <v>50.094117647058823</v>
      </c>
      <c r="OF173" s="15">
        <f>Tabla2[[#This Row],[ROS_1DU_COR_COD_ESC_TG_NEU]]-Tabla2[[#This Row],[PAS_1DU_COR_COD_ESC_TG_NEU]]</f>
        <v>16.071428571428555</v>
      </c>
      <c r="OG173" s="15">
        <f>Tabla2[[#This Row],[ROS_1DU_COR_COD_ESC_TG_POS]]-Tabla2[[#This Row],[PAS_1DU_COR_COD_ESC_TG_POS]]</f>
        <v>-13.241666666666674</v>
      </c>
      <c r="OH173" s="15">
        <f>Tabla2[[#This Row],[ROS_1DU_COR_COD_ESC_TG_TOT]]-Tabla2[[#This Row],[PAS_1DU_COR_COD_ESC_TG_TOT]]</f>
        <v>12.413043478260875</v>
      </c>
      <c r="OI173" s="15">
        <f>Tabla2[[#This Row],[PAS_1DU_COR_COD_ROS_TG_NEG]]-Tabla2[[#This Row],[ESC_1DU_COR_COD_ROS_TG_NEG]]</f>
        <v>114.68067226890756</v>
      </c>
      <c r="OJ173" s="15">
        <f>Tabla2[[#This Row],[PAS_1DU_COR_COD_ROS_TG_NEU]]-Tabla2[[#This Row],[ESC_1DU_COR_COD_ROS_TG_NEU]]</f>
        <v>69.54411764705884</v>
      </c>
      <c r="OK173" s="15">
        <f>Tabla2[[#This Row],[PAS_1DU_COR_COD_ROS_TG_POS]]-Tabla2[[#This Row],[ESC_1DU_COR_COD_ROS_TG_POS]]</f>
        <v>-44.466666666666669</v>
      </c>
      <c r="OL173" s="15">
        <f>Tabla2[[#This Row],[PAS_1DU_COR_COD_ROS_TG_TOT]]-Tabla2[[#This Row],[ESC_1DU_COR_COD_ROS_TG_TOT]]</f>
        <v>51.061224489795933</v>
      </c>
      <c r="OM173" s="15">
        <f>Tabla2[[#This Row],[PAS_1DU_COR_COD_ESC_TG_NEG]]-Tabla2[[#This Row],[ESC_1DU_COR_COD_ESC_TG_NEG]]</f>
        <v>-99.794117647058812</v>
      </c>
      <c r="ON173" s="15">
        <f>Tabla2[[#This Row],[PAS_1DU_COR_COD_ESC_TG_NEU]]-Tabla2[[#This Row],[ESC_1DU_COR_COD_ESC_TG_NEU]]</f>
        <v>16.928571428571445</v>
      </c>
      <c r="OO173" s="15">
        <f>Tabla2[[#This Row],[PAS_1DU_COR_COD_ESC_TG_POS]]-Tabla2[[#This Row],[ESC_1DU_COR_COD_ESC_TG_POS]]</f>
        <v>-51.911111111111097</v>
      </c>
      <c r="OP173" s="15">
        <f>Tabla2[[#This Row],[PAS_1DU_COR_COD_ESC_TG_TOT]]-Tabla2[[#This Row],[ESC_1DU_COR_COD_ESC_TG_TOT]]</f>
        <v>-46.453043478260895</v>
      </c>
      <c r="OQ173" s="61">
        <v>-68.966666666666669</v>
      </c>
      <c r="OR173" s="62">
        <v>-29.625</v>
      </c>
      <c r="OS173" s="62">
        <v>-26.402777777777771</v>
      </c>
      <c r="OT173" s="62">
        <v>-34.65217391304347</v>
      </c>
      <c r="OU173" s="62">
        <v>-176.35714285714286</v>
      </c>
      <c r="OV173" s="62">
        <v>-48.25</v>
      </c>
      <c r="OW173" s="62">
        <v>-27.777777777777771</v>
      </c>
      <c r="OX173" s="62">
        <v>-87.754285714285743</v>
      </c>
      <c r="OY173" s="62">
        <v>38.117647058823508</v>
      </c>
      <c r="OZ173" s="62">
        <v>4.3655462184873954</v>
      </c>
      <c r="PA173" s="62">
        <v>-20.333333333333343</v>
      </c>
      <c r="PB173" s="62">
        <v>9.759982253771085</v>
      </c>
    </row>
    <row r="174" spans="1:418" x14ac:dyDescent="0.3">
      <c r="A174" s="2" t="s">
        <v>172</v>
      </c>
      <c r="B174" s="2">
        <v>50</v>
      </c>
      <c r="C174" s="2">
        <v>2</v>
      </c>
      <c r="D174" s="2">
        <v>58</v>
      </c>
      <c r="E174">
        <v>2.8</v>
      </c>
      <c r="F174">
        <v>1583.8181818181818</v>
      </c>
      <c r="G174">
        <v>3.15</v>
      </c>
      <c r="H174">
        <v>1739.4166666666667</v>
      </c>
      <c r="I174">
        <v>2.95</v>
      </c>
      <c r="J174">
        <v>1557.6666666666667</v>
      </c>
      <c r="K174">
        <v>2.9666666666666668</v>
      </c>
      <c r="L174">
        <v>1628.2</v>
      </c>
      <c r="M174">
        <v>3.35</v>
      </c>
      <c r="N174">
        <v>1798.3333333333333</v>
      </c>
      <c r="O174">
        <v>2.7</v>
      </c>
      <c r="P174">
        <v>1610.3636363636363</v>
      </c>
      <c r="Q174">
        <v>3.1</v>
      </c>
      <c r="R174">
        <v>1584.7692307692307</v>
      </c>
      <c r="S174">
        <v>3.05</v>
      </c>
      <c r="T174">
        <v>1663.7777777777778</v>
      </c>
      <c r="U174">
        <v>3.0083333333333333</v>
      </c>
      <c r="V174">
        <v>1646.2394366197184</v>
      </c>
      <c r="W174">
        <v>0.8</v>
      </c>
      <c r="X174">
        <v>546.66666666666663</v>
      </c>
      <c r="Y174">
        <v>1.25</v>
      </c>
      <c r="Z174">
        <v>614.07692307692309</v>
      </c>
      <c r="AA174">
        <v>0.8</v>
      </c>
      <c r="AB174">
        <v>583.77777777777783</v>
      </c>
      <c r="AC174">
        <v>0.95</v>
      </c>
      <c r="AD174">
        <v>585.70967741935488</v>
      </c>
      <c r="AE174">
        <v>0.95</v>
      </c>
      <c r="AF174">
        <v>585.70967741935488</v>
      </c>
      <c r="AG174">
        <v>2.3222222222222224</v>
      </c>
      <c r="AH174">
        <v>1323.9215686274511</v>
      </c>
      <c r="BM174">
        <v>2.3222222222222224</v>
      </c>
      <c r="BN174">
        <v>1323.9215686274511</v>
      </c>
      <c r="BO174">
        <v>4</v>
      </c>
      <c r="BP174">
        <v>1387.7368421052631</v>
      </c>
      <c r="BQ174">
        <v>4.5625</v>
      </c>
      <c r="BR174">
        <v>1519.6</v>
      </c>
      <c r="BS174">
        <v>4.8</v>
      </c>
      <c r="BT174">
        <v>1555.85</v>
      </c>
      <c r="BU174">
        <v>4.4464285714285712</v>
      </c>
      <c r="BV174">
        <v>1486.6296296296296</v>
      </c>
      <c r="BW174">
        <v>4.5555555555555554</v>
      </c>
      <c r="BX174">
        <v>1573</v>
      </c>
      <c r="BY174">
        <v>3.2857142857142856</v>
      </c>
      <c r="BZ174">
        <v>1344</v>
      </c>
      <c r="CA174">
        <v>3.875</v>
      </c>
      <c r="CB174">
        <v>1273.4000000000001</v>
      </c>
      <c r="CC174">
        <v>3.9583333333333335</v>
      </c>
      <c r="CD174">
        <v>1408.409090909091</v>
      </c>
      <c r="CE174">
        <v>4.2211538461538458</v>
      </c>
      <c r="CF174">
        <v>1451.5102040816328</v>
      </c>
      <c r="CG174">
        <v>2.1</v>
      </c>
      <c r="CH174">
        <v>771.70588235294122</v>
      </c>
      <c r="CI174">
        <v>1.5625</v>
      </c>
      <c r="CJ174">
        <v>576.33333333333337</v>
      </c>
      <c r="CK174">
        <v>1.65</v>
      </c>
      <c r="CL174">
        <v>678.35714285714289</v>
      </c>
      <c r="CM174">
        <v>1.7857142857142858</v>
      </c>
      <c r="CN174">
        <v>686.79069767441865</v>
      </c>
      <c r="CO174">
        <v>2</v>
      </c>
      <c r="CP174">
        <v>643.06666666666672</v>
      </c>
      <c r="CQ174">
        <v>2.7857142857142856</v>
      </c>
      <c r="CR174">
        <v>1115.8181818181818</v>
      </c>
      <c r="CS174">
        <v>2.0625</v>
      </c>
      <c r="CT174">
        <v>861.63636363636363</v>
      </c>
      <c r="CU174">
        <v>2.25</v>
      </c>
      <c r="CV174">
        <v>848.59459459459458</v>
      </c>
      <c r="CW174">
        <v>2</v>
      </c>
      <c r="CX174">
        <v>761.625</v>
      </c>
      <c r="CY174">
        <v>3.1105769230769229</v>
      </c>
      <c r="CZ174">
        <v>1141.4494382022472</v>
      </c>
      <c r="DA174">
        <v>3.05</v>
      </c>
      <c r="DB174">
        <v>1450.0666666666666</v>
      </c>
      <c r="DC174">
        <v>3.125</v>
      </c>
      <c r="DD174">
        <v>1334</v>
      </c>
      <c r="DE174">
        <v>3.8</v>
      </c>
      <c r="DF174">
        <v>1468.5</v>
      </c>
      <c r="DG174">
        <v>3.3392857142857144</v>
      </c>
      <c r="DH174">
        <v>1424.4782608695652</v>
      </c>
      <c r="DI174">
        <v>4.0555555555555554</v>
      </c>
      <c r="DJ174">
        <v>1392.1176470588234</v>
      </c>
      <c r="DK174">
        <v>3.4285714285714284</v>
      </c>
      <c r="DL174">
        <v>1214.8461538461538</v>
      </c>
      <c r="DM174">
        <v>3.5625</v>
      </c>
      <c r="DN174">
        <v>1230.8</v>
      </c>
      <c r="DO174">
        <v>3.7083333333333335</v>
      </c>
      <c r="DP174">
        <v>1287.1333333333334</v>
      </c>
      <c r="DQ174">
        <v>3.5096153846153846</v>
      </c>
      <c r="DR174">
        <v>1356.5604395604396</v>
      </c>
      <c r="DS174">
        <v>3.5096153846153846</v>
      </c>
      <c r="DT174">
        <v>1356.5604395604396</v>
      </c>
      <c r="DU174">
        <v>3.2435897435897436</v>
      </c>
      <c r="DV174">
        <v>1214.2193308550186</v>
      </c>
      <c r="DY174">
        <v>4.75</v>
      </c>
      <c r="DZ174">
        <v>1434.25</v>
      </c>
      <c r="EC174">
        <v>4.75</v>
      </c>
      <c r="ED174">
        <v>1434.25</v>
      </c>
      <c r="EE174">
        <v>5</v>
      </c>
      <c r="EF174">
        <v>1720.5</v>
      </c>
      <c r="EG174">
        <v>5.166666666666667</v>
      </c>
      <c r="EH174">
        <v>1518</v>
      </c>
      <c r="EI174">
        <v>3.75</v>
      </c>
      <c r="EJ174">
        <v>1563.6666666666667</v>
      </c>
      <c r="EK174">
        <v>4.666666666666667</v>
      </c>
      <c r="EL174">
        <v>1567.2727272727273</v>
      </c>
      <c r="EM174">
        <v>4.6875</v>
      </c>
      <c r="EN174">
        <v>1531.8</v>
      </c>
      <c r="EQ174">
        <v>2.25</v>
      </c>
      <c r="ER174">
        <v>950.33333333333337</v>
      </c>
      <c r="EU174">
        <v>2.25</v>
      </c>
      <c r="EV174">
        <v>950.33333333333337</v>
      </c>
      <c r="EW174">
        <v>1.5</v>
      </c>
      <c r="EX174">
        <v>439.5</v>
      </c>
      <c r="EY174">
        <v>2</v>
      </c>
      <c r="EZ174">
        <v>597.5</v>
      </c>
      <c r="FA174">
        <v>1.5</v>
      </c>
      <c r="FB174">
        <v>483.33333333333331</v>
      </c>
      <c r="FC174">
        <v>1.75</v>
      </c>
      <c r="FD174">
        <v>537.63636363636363</v>
      </c>
      <c r="FE174">
        <v>1.875</v>
      </c>
      <c r="FF174">
        <v>626.07142857142856</v>
      </c>
      <c r="FG174">
        <v>3.28125</v>
      </c>
      <c r="FH174">
        <v>1094.5517241379309</v>
      </c>
      <c r="FK174">
        <v>4.25</v>
      </c>
      <c r="FL174">
        <v>1498.75</v>
      </c>
      <c r="FO174">
        <v>4.25</v>
      </c>
      <c r="FP174">
        <v>1498.75</v>
      </c>
      <c r="FQ174">
        <v>5</v>
      </c>
      <c r="FR174">
        <v>1572</v>
      </c>
      <c r="FS174">
        <v>4.5</v>
      </c>
      <c r="FT174">
        <v>1748.6</v>
      </c>
      <c r="FU174">
        <v>3.75</v>
      </c>
      <c r="FV174">
        <v>1861.6666666666667</v>
      </c>
      <c r="FW174">
        <v>4.333333333333333</v>
      </c>
      <c r="FX174">
        <v>1747.2</v>
      </c>
      <c r="FY174">
        <v>4.3125</v>
      </c>
      <c r="FZ174">
        <v>1676.2142857142858</v>
      </c>
      <c r="GA174">
        <v>4.3125</v>
      </c>
      <c r="GB174">
        <v>1676.2142857142858</v>
      </c>
      <c r="GC174">
        <v>3.625</v>
      </c>
      <c r="GD174">
        <v>1283.9302325581396</v>
      </c>
      <c r="GE174">
        <v>3.2944444444444443</v>
      </c>
      <c r="GF174">
        <v>1223.8269230769231</v>
      </c>
      <c r="GG174">
        <v>1.3333333333333333</v>
      </c>
      <c r="GH174">
        <v>714.4</v>
      </c>
      <c r="GI174">
        <v>1.7</v>
      </c>
      <c r="GJ174">
        <v>578.6</v>
      </c>
      <c r="GK174">
        <v>2</v>
      </c>
      <c r="GL174">
        <v>569.11111111111109</v>
      </c>
      <c r="GM174">
        <v>1.6785714285714286</v>
      </c>
      <c r="GN174">
        <v>603.33333333333337</v>
      </c>
      <c r="GO174">
        <v>1</v>
      </c>
      <c r="GP174">
        <v>481.5</v>
      </c>
      <c r="GQ174">
        <v>1.4444444444444444</v>
      </c>
      <c r="GR174">
        <v>1092</v>
      </c>
      <c r="GS174">
        <v>2.5555555555555554</v>
      </c>
      <c r="GT174">
        <v>1015.5714285714286</v>
      </c>
      <c r="GU174">
        <v>1.72</v>
      </c>
      <c r="GV174">
        <v>893.5333333333333</v>
      </c>
      <c r="GW174">
        <v>1.6981132075471699</v>
      </c>
      <c r="GX174">
        <v>714.9487179487179</v>
      </c>
      <c r="GY174">
        <v>5.333333333333333</v>
      </c>
      <c r="GZ174">
        <v>1776.7777777777778</v>
      </c>
      <c r="HA174">
        <v>4.9000000000000004</v>
      </c>
      <c r="HB174">
        <v>1613.5</v>
      </c>
      <c r="HC174">
        <v>4.7777777777777777</v>
      </c>
      <c r="HD174">
        <v>1470.6666666666667</v>
      </c>
      <c r="HE174">
        <v>5</v>
      </c>
      <c r="HF174">
        <v>1620.0714285714287</v>
      </c>
      <c r="HG174">
        <v>5.7142857142857144</v>
      </c>
      <c r="HH174">
        <v>1877</v>
      </c>
      <c r="HI174">
        <v>5.1111111111111107</v>
      </c>
      <c r="HJ174">
        <v>1709.3333333333333</v>
      </c>
      <c r="HK174">
        <v>4.5555555555555554</v>
      </c>
      <c r="HL174">
        <v>1390.8888888888889</v>
      </c>
      <c r="HM174">
        <v>5.08</v>
      </c>
      <c r="HN174">
        <v>1641.64</v>
      </c>
      <c r="HO174">
        <v>5.0377358490566042</v>
      </c>
      <c r="HP174">
        <v>1630.2452830188679</v>
      </c>
      <c r="HQ174">
        <v>3.3679245283018866</v>
      </c>
      <c r="HR174">
        <v>1242.2391304347825</v>
      </c>
      <c r="HS174">
        <v>2.7777777777777777</v>
      </c>
      <c r="HT174">
        <v>744.44444444444446</v>
      </c>
      <c r="HU174">
        <v>2.7</v>
      </c>
      <c r="HV174">
        <v>733.3</v>
      </c>
      <c r="HW174">
        <v>3.1111111111111112</v>
      </c>
      <c r="HX174">
        <v>933.11111111111109</v>
      </c>
      <c r="HY174">
        <v>2.8571428571428572</v>
      </c>
      <c r="HZ174">
        <v>801.10714285714289</v>
      </c>
      <c r="IA174">
        <v>2.2857142857142856</v>
      </c>
      <c r="IB174">
        <v>787.28571428571433</v>
      </c>
      <c r="IC174">
        <v>3.1111111111111112</v>
      </c>
      <c r="ID174">
        <v>945.77777777777783</v>
      </c>
      <c r="IE174">
        <v>3</v>
      </c>
      <c r="IF174">
        <v>893.11111111111109</v>
      </c>
      <c r="IG174">
        <v>2.84</v>
      </c>
      <c r="IH174">
        <v>882.44</v>
      </c>
      <c r="II174">
        <v>2.8490566037735849</v>
      </c>
      <c r="IJ174">
        <v>839.47169811320759</v>
      </c>
      <c r="IK174">
        <v>2.8490566037735849</v>
      </c>
      <c r="IL174">
        <v>839.47169811320759</v>
      </c>
      <c r="IM174">
        <v>3.1949685534591197</v>
      </c>
      <c r="IN174">
        <v>1095.0206896551724</v>
      </c>
      <c r="IO174">
        <v>0</v>
      </c>
      <c r="IS174">
        <v>1</v>
      </c>
      <c r="IT174">
        <v>252</v>
      </c>
      <c r="IU174">
        <v>0.5</v>
      </c>
      <c r="IV174">
        <v>252</v>
      </c>
      <c r="IW174">
        <v>1</v>
      </c>
      <c r="IX174">
        <v>430.5</v>
      </c>
      <c r="IY174">
        <v>2</v>
      </c>
      <c r="IZ174">
        <v>733</v>
      </c>
      <c r="JA174">
        <v>0</v>
      </c>
      <c r="JC174">
        <v>1</v>
      </c>
      <c r="JD174">
        <v>531.33333333333337</v>
      </c>
      <c r="JE174">
        <v>0.8571428571428571</v>
      </c>
      <c r="JF174">
        <v>461.5</v>
      </c>
      <c r="JG174">
        <v>6</v>
      </c>
      <c r="JH174">
        <v>2000</v>
      </c>
      <c r="JK174">
        <v>6</v>
      </c>
      <c r="JL174">
        <v>1965</v>
      </c>
      <c r="JM174">
        <v>6</v>
      </c>
      <c r="JN174">
        <v>1982.5</v>
      </c>
      <c r="JO174">
        <v>6.333333333333333</v>
      </c>
      <c r="JP174">
        <v>2012.3333333333333</v>
      </c>
      <c r="JQ174">
        <v>5</v>
      </c>
      <c r="JR174">
        <v>1478</v>
      </c>
      <c r="JS174">
        <v>6</v>
      </c>
      <c r="JT174">
        <v>2347</v>
      </c>
      <c r="JU174">
        <v>6</v>
      </c>
      <c r="JV174">
        <v>1972.4</v>
      </c>
      <c r="JW174">
        <v>6</v>
      </c>
      <c r="JX174">
        <v>1975.2857142857142</v>
      </c>
      <c r="JY174">
        <v>3.4285714285714284</v>
      </c>
      <c r="JZ174">
        <v>1424.8181818181818</v>
      </c>
      <c r="KA174">
        <v>2</v>
      </c>
      <c r="KB174">
        <v>694</v>
      </c>
      <c r="KE174">
        <v>4</v>
      </c>
      <c r="KF174">
        <v>832</v>
      </c>
      <c r="KG174">
        <v>3</v>
      </c>
      <c r="KH174">
        <v>763</v>
      </c>
      <c r="KI174">
        <v>2.3333333333333335</v>
      </c>
      <c r="KJ174">
        <v>646.66666666666663</v>
      </c>
      <c r="KK174">
        <v>3</v>
      </c>
      <c r="KL174">
        <v>1087</v>
      </c>
      <c r="KM174">
        <v>6</v>
      </c>
      <c r="KN174">
        <v>1736</v>
      </c>
      <c r="KO174">
        <v>3.2</v>
      </c>
      <c r="KP174">
        <v>952.6</v>
      </c>
      <c r="KQ174">
        <v>3.1428571428571428</v>
      </c>
      <c r="KR174">
        <v>898.42857142857144</v>
      </c>
      <c r="KS174">
        <v>3.1428571428571428</v>
      </c>
      <c r="KT174">
        <v>898.42857142857144</v>
      </c>
      <c r="KU174">
        <v>3.3333333333333335</v>
      </c>
      <c r="KV174">
        <v>1220.1111111111111</v>
      </c>
      <c r="KW174">
        <v>3.2111111111111112</v>
      </c>
      <c r="KX174">
        <v>1108.8343558282209</v>
      </c>
      <c r="KY174" s="15">
        <f>Tabla2[[#This Row],[ROS_NUM_COR_COD_ROS_TG_NEG]]-Tabla2[[#This Row],[PAS_NUM_COR_COD_ROS_TG_NEG]]</f>
        <v>2.3642857142857143</v>
      </c>
      <c r="KZ174" s="15">
        <f>Tabla2[[#This Row],[ROS_DUR_COR_COD_ROS_TG_NEG]]-Tabla2[[#This Row],[PAS_DUR_COR_COD_ROS_TG_NEG]]</f>
        <v>78.666666666666742</v>
      </c>
      <c r="LA174" s="15">
        <f>Tabla2[[#This Row],[ROS_NUM_COR_COD_ROS_TG_NEU]]-Tabla2[[#This Row],[PAS_NUM_COR_COD_ROS_TG_NEU]]</f>
        <v>2.4111111111111105</v>
      </c>
      <c r="LB174" s="15">
        <f>Tabla2[[#This Row],[ROS_DUR_COR_COD_ROS_TG_NEU]]-Tabla2[[#This Row],[PAS_DUR_COR_COD_ROS_TG_NEU]]</f>
        <v>98.969696969696997</v>
      </c>
      <c r="LC174" s="15">
        <f>Tabla2[[#This Row],[ROS_NUM_COR_COD_ROS_TG_POS]]-Tabla2[[#This Row],[PAS_NUM_COR_COD_ROS_TG_POS]]</f>
        <v>1.4555555555555553</v>
      </c>
      <c r="LD174" s="15">
        <f>Tabla2[[#This Row],[ROS_DUR_COR_COD_ROS_TG_POS]]-Tabla2[[#This Row],[PAS_DUR_COR_COD_ROS_TG_POS]]</f>
        <v>-193.8803418803418</v>
      </c>
      <c r="LE174" s="15">
        <f>Tabla2[[#This Row],[ROS_NUM_COR_COD_ROS_TG_TOT]]-Tabla2[[#This Row],[PAS_NUM_COR_COD_ROS_TG_TOT]]</f>
        <v>2.0300000000000002</v>
      </c>
      <c r="LF174" s="15">
        <f>Tabla2[[#This Row],[ROS_DUR_COR_COD_ROS_TG_TOT]]-Tabla2[[#This Row],[PAS_DUR_COR_COD_ROS_TG_TOT]]</f>
        <v>-22.137777777777728</v>
      </c>
      <c r="LG174" s="15">
        <f>Tabla2[[#This Row],[ROS_NUM_COR_COD_ESC_TG_NEG]]-Tabla2[[#This Row],[PAS_NUM_COR_COD_ESC_TG_NEG]]</f>
        <v>-1.7999999999999998</v>
      </c>
      <c r="LH174" s="15">
        <f>Tabla2[[#This Row],[ROS_DUR_COR_COD_ESC_TG_NEG]]-Tabla2[[#This Row],[PAS_DUR_COR_COD_ESC_TG_NEG]]</f>
        <v>-1102.3181818181818</v>
      </c>
      <c r="LI174" s="15">
        <f>Tabla2[[#This Row],[ROS_NUM_COR_COD_ESC_TG_NEU]]-Tabla2[[#This Row],[PAS_NUM_COR_COD_ESC_TG_NEU]]</f>
        <v>-1.7055555555555555</v>
      </c>
      <c r="LJ174" s="15">
        <f>Tabla2[[#This Row],[ROS_NUM_COR_COD_ESC_TG_NEG]]-Tabla2[[#This Row],[PAS_NUM_COR_COD_ESC_TG_NEG]]</f>
        <v>-1.7999999999999998</v>
      </c>
      <c r="LK174" s="15">
        <f>Tabla2[[#This Row],[ROS_NUM_COR_COD_ESC_TG_POS]]-Tabla2[[#This Row],[PAS_NUM_COR_COD_ESC_TG_POS]]</f>
        <v>-0.39444444444444482</v>
      </c>
      <c r="LL174" s="15">
        <f>Tabla2[[#This Row],[ROS_DUR_COR_COD_ESC_TG_POS]]-Tabla2[[#This Row],[PAS_DUR_COR_COD_ESC_TG_POS]]</f>
        <v>-542.09523809523819</v>
      </c>
      <c r="LM174" s="15">
        <f>Tabla2[[#This Row],[ROS_NUM_COR_COD_ESC_TG_TOT]]-Tabla2[[#This Row],[PAS_NUM_COR_COD_ESC_TG_TOT]]</f>
        <v>-1.2466666666666668</v>
      </c>
      <c r="LN174" s="15">
        <f>Tabla2[[#This Row],[ROS_DUR_COR_COD_ESC_TG_TOT]]-Tabla2[[#This Row],[PAS_DUR_COR_COD_ESC_TG_TOT]]</f>
        <v>-734.66666666666674</v>
      </c>
      <c r="LO174" s="15">
        <f>Tabla2[[#This Row],[PAS_NUM_COR_COD_ROS_TG_NEG]]-Tabla2[[#This Row],[ESC_NUM_COR_COD_ROS_TG_NEG]]</f>
        <v>1.35</v>
      </c>
      <c r="LP174" s="15">
        <f>Tabla2[[#This Row],[PAS_DUR_COR_COD_ROS_TG_NEG]]-Tabla2[[#This Row],[ESC_DUR_COR_COD_ROS_TG_NEG]]</f>
        <v>1155.2666666666664</v>
      </c>
      <c r="LQ174" s="15">
        <f>Tabla2[[#This Row],[PAS_NUM_COR_COD_ROS_TG_NEU]]-Tabla2[[#This Row],[ESC_NUM_COR_COD_ROS_TG_NEU]]</f>
        <v>-8.571428571428541E-2</v>
      </c>
      <c r="LR174" s="15">
        <f>Tabla2[[#This Row],[PAS_DUR_COR_COD_ROS_TG_NEU]]-Tabla2[[#This Row],[ESC_DUR_COR_COD_ROS_TG_NEU]]</f>
        <v>494.5454545454545</v>
      </c>
      <c r="LS174" s="15">
        <f>Tabla2[[#This Row],[PAS_NUM_COR_COD_ROS_TG_POS]]-Tabla2[[#This Row],[ESC_NUM_COR_COD_ROS_TG_POS]]</f>
        <v>1.0375000000000001</v>
      </c>
      <c r="LT174" s="15">
        <f>Tabla2[[#This Row],[PAS_DUR_COR_COD_ROS_TG_POS]]-Tabla2[[#This Row],[ESC_DUR_COR_COD_ROS_TG_POS]]</f>
        <v>723.13286713286709</v>
      </c>
      <c r="LU174" s="15">
        <f>Tabla2[[#This Row],[PAS_NUM_COR_COD_ROS_TG_TOT]]-Tabla2[[#This Row],[ESC_NUM_COR_COD_ROS_TG_TOT]]</f>
        <v>0.79999999999999982</v>
      </c>
      <c r="LV174" s="15">
        <f>Tabla2[[#This Row],[PAS_DUR_COR_COD_ROS_TG_TOT]]-Tabla2[[#This Row],[ESC_DUR_COR_COD_ROS_TG_TOT]]</f>
        <v>815.18318318318325</v>
      </c>
      <c r="LW174" s="15">
        <f>Tabla2[[#This Row],[PAS_NUM_COR_COD_ESC_TG_NEG]]-Tabla2[[#This Row],[ESC_NUM_COR_COD_ESC_TG_NEG]]</f>
        <v>-1.7555555555555555</v>
      </c>
      <c r="LX174" s="15">
        <f>Tabla2[[#This Row],[PAS_DUR_COR_COD_ESC_TG_NEG]]-Tabla2[[#This Row],[ESC_DUR_COR_COD_ESC_TG_NEG]]</f>
        <v>10.818181818181756</v>
      </c>
      <c r="LY174" s="15">
        <f>Tabla2[[#This Row],[PAS_NUM_COR_COD_ESC_TG_NEU]]-Tabla2[[#This Row],[ESC_NUM_COR_COD_ESC_TG_NEU]]</f>
        <v>-0.13571428571428568</v>
      </c>
      <c r="LZ174" s="15">
        <f>Tabla2[[#This Row],[PAS_DUR_COR_COD_ESC_TG_NEU]]-Tabla2[[#This Row],[ESC_DUR_COR_COD_ESC_TG_NEU]]</f>
        <v>395.41666666666674</v>
      </c>
      <c r="MA174" s="15">
        <f>Tabla2[[#This Row],[PAS_NUM_COR_COD_ESC_TG_POS]]-Tabla2[[#This Row],[ESC_NUM_COR_COD_ESC_TG_POS]]</f>
        <v>-0.92499999999999982</v>
      </c>
      <c r="MB174" s="15">
        <f>Tabla2[[#This Row],[PAS_DUR_COR_COD_ESC_TG_POS]]-Tabla2[[#This Row],[ESC_DUR_COR_COD_ESC_TG_POS]]</f>
        <v>284.26666666666665</v>
      </c>
      <c r="MC174" s="15">
        <f>Tabla2[[#This Row],[PAS_NUM_COR_COD_ESC_TG_TOT]]-Tabla2[[#This Row],[ESC_NUM_COR_COD_ESC_TG_TOT]]</f>
        <v>-0.9916666666666667</v>
      </c>
      <c r="MD174" s="15">
        <f>Tabla2[[#This Row],[PAS_DUR_COR_COD_ESC_TG_TOT]]-Tabla2[[#This Row],[ESC_DUR_COR_COD_ESC_TG_TOT]]</f>
        <v>219.79090909090905</v>
      </c>
      <c r="ME174" s="42">
        <f>Tabla25[[#This Row],[PAS_NUM_COR_COD_ROS_TG_NEG]]-Tabla25[[#This Row],[PAS_NUM_COR_COD_ESC_TG_NEG]]</f>
        <v>0.55000000000000027</v>
      </c>
      <c r="MF174" s="42">
        <f>Tabla25[[#This Row],[PAS_NUM_COR_COD_ROS_TG_NEU]]-Tabla25[[#This Row],[PAS_NUM_COR_COD_ESC_TG_NEU]]</f>
        <v>-0.44999999999999973</v>
      </c>
      <c r="MG174" s="42">
        <f>Tabla25[[#This Row],[PAS_NUM_COR_COD_ROS_TG_POS]]-Tabla25[[#This Row],[PAS_NUM_COR_COD_ESC_TG_POS]]</f>
        <v>0.14999999999999991</v>
      </c>
      <c r="MH174" s="42">
        <f>Tabla25[[#This Row],[PAS_NUM_COR_COD_ROS_TG_TOT]]-Tabla25[[#This Row],[PAS_NUM_COR_COD_ESC_TG_TOT]]</f>
        <v>8.3333333333333037E-2</v>
      </c>
      <c r="MI174" s="42">
        <f>Tabla25[[#This Row],[PAS_DUR_COR_COD_ROS_TG_NEG]]-Tabla25[[#This Row],[PAS_DUR_COR_COD_ESC_TG_NEG]]</f>
        <v>214.5151515151515</v>
      </c>
      <c r="MJ174" s="42">
        <f>Tabla25[[#This Row],[PAS_DUR_COR_COD_ROS_TG_NEU]]-Tabla25[[#This Row],[PAS_DUR_COR_COD_ESC_TG_NEU]]</f>
        <v>-129.05303030303048</v>
      </c>
      <c r="MK174" s="42">
        <f>Tabla25[[#This Row],[PAS_DUR_COR_COD_ROS_TG_POS]]-Tabla25[[#This Row],[PAS_DUR_COR_COD_ESC_TG_POS]]</f>
        <v>27.102564102563974</v>
      </c>
      <c r="ML174" s="42">
        <f>Tabla25[[#This Row],[PAS_DUR_COR_COD_ROS_TG_TOT]]-Tabla25[[#This Row],[PAS_DUR_COR_COD_ESC_TG_TOT]]</f>
        <v>35.577777777777783</v>
      </c>
      <c r="MM174" s="44">
        <f>Tabla25[[#This Row],[ESC_NUM_COR_COD_ROS_TG_NEG]]-Tabla25[[#This Row],[ESC_NUM_COR_COD_ESC_TG_NEG]]</f>
        <v>-2.5555555555555554</v>
      </c>
      <c r="MN174" s="44">
        <f>Tabla25[[#This Row],[ESC_NUM_COR_COD_ROS_TG_NEU]]-Tabla25[[#This Row],[ESC_NUM_COR_COD_ESC_TG_NEU]]</f>
        <v>-0.5</v>
      </c>
      <c r="MO174" s="44">
        <f>Tabla25[[#This Row],[ESC_NUM_COR_COD_ROS_TG_POS]]-Tabla25[[#This Row],[ESC_NUM_COR_COD_ESC_TG_POS]]</f>
        <v>-1.8125</v>
      </c>
      <c r="MP174" s="44">
        <f>Tabla25[[#This Row],[ESC_NUM_COR_COD_ROS_TG_TOT]]-Tabla25[[#This Row],[ESC_NUM_COR_COD_ESC_TG_TOT]]</f>
        <v>-1.7083333333333335</v>
      </c>
      <c r="MQ174" s="44">
        <f>Tabla25[[#This Row],[ESC_DUR_COR_COD_ROS_TG_NEG]]-Tabla25[[#This Row],[ESC_DUR_COR_COD_ESC_TG_NEG]]</f>
        <v>-929.93333333333328</v>
      </c>
      <c r="MR174" s="44">
        <f>Tabla25[[#This Row],[ESC_DUR_COR_COD_ROS_TG_NEU]]-Tabla25[[#This Row],[ESC_DUR_COR_COD_ESC_TG_NEU]]</f>
        <v>-228.18181818181824</v>
      </c>
      <c r="MS174" s="44">
        <f>Tabla25[[#This Row],[ESC_DUR_COR_COD_ROS_TG_POS]]-Tabla25[[#This Row],[ESC_DUR_COR_COD_ESC_TG_POS]]</f>
        <v>-411.76363636363646</v>
      </c>
      <c r="MT174" s="44">
        <f>Tabla25[[#This Row],[ESC_DUR_COR_COD_ROS_TG_TOT]]-Tabla25[[#This Row],[ESC_DUR_COR_COD_ESC_TG_TOT]]</f>
        <v>-559.81449631449641</v>
      </c>
      <c r="MU174" s="47">
        <f>Tabla25[[#This Row],[ROS_NUM_COR_COD_ROS_TG_NEG]]-Tabla25[[#This Row],[ROS_NUM_COR_COD_ESC_TG_NEG]]</f>
        <v>4.7142857142857144</v>
      </c>
      <c r="MV174" s="47">
        <f>Tabla25[[#This Row],[ROS_NUM_COR_COD_ROS_TG_NEU]]-Tabla25[[#This Row],[ROS_NUM_COR_COD_ESC_TG_NEU]]</f>
        <v>3.6666666666666661</v>
      </c>
      <c r="MW174" s="47">
        <f>Tabla25[[#This Row],[ROS_NUM_COR_COD_ROS_TG_POS]]-Tabla25[[#This Row],[ROS_NUM_COR_COD_ESC_TG_POS]]</f>
        <v>2</v>
      </c>
      <c r="MX174" s="47">
        <f>Tabla25[[#This Row],[ROS_NUM_COR_COD_ROS_TG_TOT]]-Tabla25[[#This Row],[ROS_NUM_COR_COD_ESC_TG_TOT]]</f>
        <v>3.3600000000000003</v>
      </c>
      <c r="MY174" s="47">
        <f>Tabla25[[#This Row],[ROS_DUR_COR_COD_ROS_TG_NEG]]-Tabla25[[#This Row],[ROS_DUR_COR_COD_ESC_TG_NEG]]</f>
        <v>1395.5</v>
      </c>
      <c r="MZ174" s="47">
        <f>Tabla25[[#This Row],[ROS_DUR_COR_COD_ROS_TG_NEU]]-Tabla25[[#This Row],[ROS_DUR_COR_COD_ESC_TG_NEU]]</f>
        <v>617.33333333333326</v>
      </c>
      <c r="NA174" s="47">
        <f>Tabla25[[#This Row],[ROS_DUR_COR_COD_ROS_TG_POS]]-Tabla25[[#This Row],[ROS_DUR_COR_COD_ESC_TG_POS]]</f>
        <v>375.31746031746036</v>
      </c>
      <c r="NB174" s="47">
        <f>Tabla25[[#This Row],[ROS_DUR_COR_COD_ROS_TG_TOT]]-Tabla25[[#This Row],[ROS_DUR_COR_COD_ESC_TG_TOT]]</f>
        <v>748.1066666666668</v>
      </c>
      <c r="NC174">
        <v>346.42857142857144</v>
      </c>
      <c r="ND174">
        <v>330</v>
      </c>
      <c r="NE174">
        <v>287.66666666666669</v>
      </c>
      <c r="NF174">
        <v>319.36</v>
      </c>
      <c r="NG174">
        <v>301</v>
      </c>
      <c r="NH174">
        <v>324.5</v>
      </c>
      <c r="NI174">
        <v>336.71428571428572</v>
      </c>
      <c r="NJ174">
        <v>323.93333333333334</v>
      </c>
      <c r="NK174">
        <v>268.2</v>
      </c>
      <c r="NL174">
        <v>365.63636363636363</v>
      </c>
      <c r="NM174">
        <v>320.45454545454544</v>
      </c>
      <c r="NN174">
        <v>312.70270270270271</v>
      </c>
      <c r="NO174">
        <v>350.94117647058823</v>
      </c>
      <c r="NP174">
        <v>338.25</v>
      </c>
      <c r="NQ174">
        <v>334.93333333333334</v>
      </c>
      <c r="NR174">
        <v>342.02272727272725</v>
      </c>
      <c r="NS174">
        <v>317.66666666666669</v>
      </c>
      <c r="NT174">
        <v>348.72727272727275</v>
      </c>
      <c r="NU174">
        <v>342.69230769230768</v>
      </c>
      <c r="NV174">
        <v>336.19444444444446</v>
      </c>
      <c r="NW174">
        <v>337.54545454545456</v>
      </c>
      <c r="NX174">
        <v>354.33333333333331</v>
      </c>
      <c r="NY174">
        <v>321.91666666666669</v>
      </c>
      <c r="NZ174">
        <v>337.94285714285712</v>
      </c>
      <c r="OA174" s="15">
        <f>Tabla2[[#This Row],[ROS_1DU_COR_COD_ROS_TG_NEG]]-Tabla2[[#This Row],[PAS_1DU_COR_COD_ROS_TG_NEG]]</f>
        <v>28.761904761904759</v>
      </c>
      <c r="OB174" s="15">
        <f>Tabla2[[#This Row],[ROS_1DU_COR_COD_ROS_TG_NEU]]-Tabla2[[#This Row],[PAS_1DU_COR_COD_ROS_TG_NEU]]</f>
        <v>-18.727272727272748</v>
      </c>
      <c r="OC174" s="15">
        <f>Tabla2[[#This Row],[ROS_1DU_COR_COD_ROS_TG_POS]]-Tabla2[[#This Row],[PAS_1DU_COR_COD_ROS_TG_POS]]</f>
        <v>-55.025641025640994</v>
      </c>
      <c r="OD174" s="15">
        <f>Tabla2[[#This Row],[ROS_1DU_COR_COD_ROS_TG_TOT]]-Tabla2[[#This Row],[PAS_1DU_COR_COD_ROS_TG_TOT]]</f>
        <v>-16.834444444444443</v>
      </c>
      <c r="OE174" s="15">
        <f>Tabla2[[#This Row],[ROS_1DU_COR_COD_ESC_TG_NEG]]-Tabla2[[#This Row],[PAS_1DU_COR_COD_ESC_TG_NEG]]</f>
        <v>-36.545454545454561</v>
      </c>
      <c r="OF174" s="15">
        <f>Tabla2[[#This Row],[ROS_1DU_COR_COD_ESC_TG_NEU]]-Tabla2[[#This Row],[PAS_1DU_COR_COD_ESC_TG_NEU]]</f>
        <v>-29.833333333333314</v>
      </c>
      <c r="OG174" s="15">
        <f>Tabla2[[#This Row],[ROS_1DU_COR_COD_ESC_TG_POS]]-Tabla2[[#This Row],[PAS_1DU_COR_COD_ESC_TG_POS]]</f>
        <v>14.797619047619037</v>
      </c>
      <c r="OH174" s="15">
        <f>Tabla2[[#This Row],[ROS_1DU_COR_COD_ESC_TG_TOT]]-Tabla2[[#This Row],[PAS_1DU_COR_COD_ESC_TG_TOT]]</f>
        <v>-14.009523809523785</v>
      </c>
      <c r="OI174" s="15">
        <f>Tabla2[[#This Row],[PAS_1DU_COR_COD_ROS_TG_NEG]]-Tabla2[[#This Row],[ESC_1DU_COR_COD_ROS_TG_NEG]]</f>
        <v>49.466666666666697</v>
      </c>
      <c r="OJ174" s="15">
        <f>Tabla2[[#This Row],[PAS_1DU_COR_COD_ROS_TG_NEU]]-Tabla2[[#This Row],[ESC_1DU_COR_COD_ROS_TG_NEU]]</f>
        <v>-16.909090909090878</v>
      </c>
      <c r="OK174" s="15">
        <f>Tabla2[[#This Row],[PAS_1DU_COR_COD_ROS_TG_POS]]-Tabla2[[#This Row],[ESC_1DU_COR_COD_ROS_TG_POS]]</f>
        <v>22.23776223776224</v>
      </c>
      <c r="OL174" s="15">
        <f>Tabla2[[#This Row],[PAS_1DU_COR_COD_ROS_TG_TOT]]-Tabla2[[#This Row],[ESC_1DU_COR_COD_ROS_TG_TOT]]</f>
        <v>23.491741741741748</v>
      </c>
      <c r="OM174" s="15">
        <f>Tabla2[[#This Row],[PAS_1DU_COR_COD_ESC_TG_NEG]]-Tabla2[[#This Row],[ESC_1DU_COR_COD_ESC_TG_NEG]]</f>
        <v>-13.395721925133671</v>
      </c>
      <c r="ON174" s="15">
        <f>Tabla2[[#This Row],[PAS_1DU_COR_COD_ESC_TG_NEU]]-Tabla2[[#This Row],[ESC_1DU_COR_COD_ESC_TG_NEU]]</f>
        <v>16.083333333333314</v>
      </c>
      <c r="OO174" s="15">
        <f>Tabla2[[#This Row],[PAS_1DU_COR_COD_ESC_TG_POS]]-Tabla2[[#This Row],[ESC_1DU_COR_COD_ESC_TG_POS]]</f>
        <v>-13.016666666666652</v>
      </c>
      <c r="OP174" s="15">
        <f>Tabla2[[#This Row],[PAS_1DU_COR_COD_ESC_TG_TOT]]-Tabla2[[#This Row],[ESC_1DU_COR_COD_ESC_TG_TOT]]</f>
        <v>-4.0798701298701303</v>
      </c>
      <c r="OQ174" s="61">
        <v>45.428571428571445</v>
      </c>
      <c r="OR174" s="62">
        <v>5.5</v>
      </c>
      <c r="OS174" s="62">
        <v>-49.047619047619037</v>
      </c>
      <c r="OT174" s="62">
        <v>-4.5733333333333235</v>
      </c>
      <c r="OU174" s="62">
        <v>-82.741176470588243</v>
      </c>
      <c r="OV174" s="62">
        <v>27.386363636363626</v>
      </c>
      <c r="OW174" s="62">
        <v>-14.478787878787898</v>
      </c>
      <c r="OX174" s="62">
        <v>-29.320024570024543</v>
      </c>
      <c r="OY174" s="62">
        <v>-19.878787878787875</v>
      </c>
      <c r="OZ174" s="62">
        <v>-5.6060606060605664</v>
      </c>
      <c r="PA174" s="62">
        <v>20.775641025640994</v>
      </c>
      <c r="PB174" s="62">
        <v>-1.7484126984126647</v>
      </c>
    </row>
    <row r="175" spans="1:418" x14ac:dyDescent="0.3">
      <c r="A175" s="2" t="s">
        <v>173</v>
      </c>
      <c r="B175" s="2">
        <v>50</v>
      </c>
      <c r="C175" s="2">
        <v>2</v>
      </c>
      <c r="D175" s="2">
        <v>54</v>
      </c>
      <c r="E175">
        <v>1.75</v>
      </c>
      <c r="F175">
        <v>934.58333333333337</v>
      </c>
      <c r="G175">
        <v>2.4</v>
      </c>
      <c r="H175">
        <v>955.29411764705878</v>
      </c>
      <c r="I175">
        <v>3.15</v>
      </c>
      <c r="J175">
        <v>1118.8333333333333</v>
      </c>
      <c r="K175">
        <v>2.4333333333333331</v>
      </c>
      <c r="L175">
        <v>1012.6382978723404</v>
      </c>
      <c r="M175">
        <v>4.55</v>
      </c>
      <c r="N175">
        <v>1682.1052631578948</v>
      </c>
      <c r="O175">
        <v>3.85</v>
      </c>
      <c r="P175">
        <v>1566</v>
      </c>
      <c r="Q175">
        <v>3.3</v>
      </c>
      <c r="R175">
        <v>1093.8</v>
      </c>
      <c r="S175">
        <v>3.9</v>
      </c>
      <c r="T175">
        <v>1436.75</v>
      </c>
      <c r="U175">
        <v>3.1666666666666665</v>
      </c>
      <c r="V175">
        <v>1243.2233009708739</v>
      </c>
      <c r="W175">
        <v>1.8</v>
      </c>
      <c r="X175">
        <v>465.35</v>
      </c>
      <c r="Y175">
        <v>1.55</v>
      </c>
      <c r="Z175">
        <v>460.4</v>
      </c>
      <c r="AA175">
        <v>1.8</v>
      </c>
      <c r="AB175">
        <v>463</v>
      </c>
      <c r="AC175">
        <v>1.7166666666666666</v>
      </c>
      <c r="AD175">
        <v>462.91666666666669</v>
      </c>
      <c r="AE175">
        <v>1.7166666666666666</v>
      </c>
      <c r="AF175">
        <v>462.91666666666669</v>
      </c>
      <c r="AG175">
        <v>2.6833333333333331</v>
      </c>
      <c r="AH175">
        <v>955.9938650306749</v>
      </c>
      <c r="BM175">
        <v>2.6833333333333331</v>
      </c>
      <c r="BN175">
        <v>955.9938650306749</v>
      </c>
      <c r="BO175">
        <v>3.8</v>
      </c>
      <c r="BP175">
        <v>1587.375</v>
      </c>
      <c r="BQ175">
        <v>3.4</v>
      </c>
      <c r="BR175">
        <v>1384</v>
      </c>
      <c r="BS175">
        <v>3</v>
      </c>
      <c r="BT175">
        <v>1332.8571428571429</v>
      </c>
      <c r="BU175">
        <v>3.4</v>
      </c>
      <c r="BV175">
        <v>1439.1739130434783</v>
      </c>
      <c r="BW175">
        <v>2.7777777777777777</v>
      </c>
      <c r="BX175">
        <v>1206</v>
      </c>
      <c r="BY175">
        <v>3.4</v>
      </c>
      <c r="BZ175">
        <v>1750.2857142857142</v>
      </c>
      <c r="CA175">
        <v>3.7777777777777777</v>
      </c>
      <c r="CB175">
        <v>1452.375</v>
      </c>
      <c r="CC175">
        <v>3.3214285714285716</v>
      </c>
      <c r="CD175">
        <v>1468.7727272727273</v>
      </c>
      <c r="CE175">
        <v>3.3620689655172415</v>
      </c>
      <c r="CF175">
        <v>1453.6444444444444</v>
      </c>
      <c r="CG175">
        <v>0.2</v>
      </c>
      <c r="CH175">
        <v>319.5</v>
      </c>
      <c r="CI175">
        <v>1.2</v>
      </c>
      <c r="CJ175">
        <v>826.5</v>
      </c>
      <c r="CK175">
        <v>2.2999999999999998</v>
      </c>
      <c r="CL175">
        <v>1220</v>
      </c>
      <c r="CM175">
        <v>1.2333333333333334</v>
      </c>
      <c r="CN175">
        <v>938.75</v>
      </c>
      <c r="CO175">
        <v>0.66666666666666663</v>
      </c>
      <c r="CP175">
        <v>448.5</v>
      </c>
      <c r="CQ175">
        <v>0.7</v>
      </c>
      <c r="CR175">
        <v>887.33333333333337</v>
      </c>
      <c r="CS175">
        <v>1.5555555555555556</v>
      </c>
      <c r="CT175">
        <v>910.2</v>
      </c>
      <c r="CU175">
        <v>0.9642857142857143</v>
      </c>
      <c r="CV175">
        <v>750.58333333333337</v>
      </c>
      <c r="CW175">
        <v>1.103448275862069</v>
      </c>
      <c r="CX175">
        <v>844.66666666666663</v>
      </c>
      <c r="CY175">
        <v>2.2327586206896552</v>
      </c>
      <c r="CZ175">
        <v>1241.8260869565217</v>
      </c>
      <c r="DA175">
        <v>1.7</v>
      </c>
      <c r="DB175">
        <v>656.375</v>
      </c>
      <c r="DC175">
        <v>2.4</v>
      </c>
      <c r="DD175">
        <v>840.66666666666663</v>
      </c>
      <c r="DE175">
        <v>2.2000000000000002</v>
      </c>
      <c r="DF175">
        <v>713.55555555555554</v>
      </c>
      <c r="DG175">
        <v>2.1</v>
      </c>
      <c r="DH175">
        <v>739.96153846153845</v>
      </c>
      <c r="DI175">
        <v>1.5555555555555556</v>
      </c>
      <c r="DJ175">
        <v>779.83333333333337</v>
      </c>
      <c r="DK175">
        <v>1.5</v>
      </c>
      <c r="DL175">
        <v>478.55555555555554</v>
      </c>
      <c r="DM175">
        <v>2.2222222222222223</v>
      </c>
      <c r="DN175">
        <v>741</v>
      </c>
      <c r="DO175">
        <v>1.75</v>
      </c>
      <c r="DP175">
        <v>648.43478260869563</v>
      </c>
      <c r="DQ175">
        <v>1.9310344827586208</v>
      </c>
      <c r="DR175">
        <v>697</v>
      </c>
      <c r="DS175">
        <v>1.9310344827586208</v>
      </c>
      <c r="DT175">
        <v>697</v>
      </c>
      <c r="DU175">
        <v>2.132183908045977</v>
      </c>
      <c r="DV175">
        <v>1015.5847457627119</v>
      </c>
      <c r="EE175">
        <v>2</v>
      </c>
      <c r="EF175">
        <v>304</v>
      </c>
      <c r="EI175">
        <v>0</v>
      </c>
      <c r="EK175">
        <v>1</v>
      </c>
      <c r="EL175">
        <v>304</v>
      </c>
      <c r="EM175">
        <v>1</v>
      </c>
      <c r="EN175">
        <v>304</v>
      </c>
      <c r="EW175">
        <v>5</v>
      </c>
      <c r="EX175">
        <v>1925</v>
      </c>
      <c r="FA175">
        <v>0</v>
      </c>
      <c r="FC175">
        <v>2.5</v>
      </c>
      <c r="FD175">
        <v>1925</v>
      </c>
      <c r="FE175">
        <v>2.5</v>
      </c>
      <c r="FF175">
        <v>1925</v>
      </c>
      <c r="FG175">
        <v>1.75</v>
      </c>
      <c r="FH175">
        <v>1114.5</v>
      </c>
      <c r="FQ175">
        <v>7</v>
      </c>
      <c r="FR175">
        <v>1992</v>
      </c>
      <c r="FU175">
        <v>1</v>
      </c>
      <c r="FV175">
        <v>376</v>
      </c>
      <c r="FW175">
        <v>4</v>
      </c>
      <c r="FX175">
        <v>1184</v>
      </c>
      <c r="FY175">
        <v>4</v>
      </c>
      <c r="FZ175">
        <v>1184</v>
      </c>
      <c r="GA175">
        <v>4</v>
      </c>
      <c r="GB175">
        <v>1184</v>
      </c>
      <c r="GC175">
        <v>2.5</v>
      </c>
      <c r="GD175">
        <v>1149.25</v>
      </c>
      <c r="GE175">
        <v>2.1444444444444444</v>
      </c>
      <c r="GF175">
        <v>1019.9672131147541</v>
      </c>
      <c r="GG175">
        <v>1.7777777777777777</v>
      </c>
      <c r="GH175">
        <v>1195.5999999999999</v>
      </c>
      <c r="GI175">
        <v>1.3333333333333333</v>
      </c>
      <c r="GJ175">
        <v>944.75</v>
      </c>
      <c r="GK175">
        <v>2.4444444444444446</v>
      </c>
      <c r="GL175">
        <v>1255.6666666666667</v>
      </c>
      <c r="GM175">
        <v>1.8518518518518519</v>
      </c>
      <c r="GN175">
        <v>1152.7333333333333</v>
      </c>
      <c r="GO175">
        <v>2.2222222222222223</v>
      </c>
      <c r="GP175">
        <v>1422.6</v>
      </c>
      <c r="GQ175">
        <v>1.8</v>
      </c>
      <c r="GR175">
        <v>1030.3333333333333</v>
      </c>
      <c r="GS175">
        <v>3.1111111111111112</v>
      </c>
      <c r="GT175">
        <v>1467.3333333333333</v>
      </c>
      <c r="GU175">
        <v>2.3571428571428572</v>
      </c>
      <c r="GV175">
        <v>1299.9411764705883</v>
      </c>
      <c r="GW175">
        <v>2.1090909090909089</v>
      </c>
      <c r="GX175">
        <v>1230.9375</v>
      </c>
      <c r="GY175">
        <v>3.5555555555555554</v>
      </c>
      <c r="GZ175">
        <v>1353.125</v>
      </c>
      <c r="HA175">
        <v>3.8888888888888888</v>
      </c>
      <c r="HB175">
        <v>1546.875</v>
      </c>
      <c r="HC175">
        <v>3.5555555555555554</v>
      </c>
      <c r="HD175">
        <v>1322.375</v>
      </c>
      <c r="HE175">
        <v>3.6666666666666665</v>
      </c>
      <c r="HF175">
        <v>1407.4583333333333</v>
      </c>
      <c r="HG175">
        <v>3.7777777777777777</v>
      </c>
      <c r="HH175">
        <v>1489.875</v>
      </c>
      <c r="HI175">
        <v>4.0999999999999996</v>
      </c>
      <c r="HJ175">
        <v>1746.875</v>
      </c>
      <c r="HK175">
        <v>2.8888888888888888</v>
      </c>
      <c r="HL175">
        <v>1240.2857142857142</v>
      </c>
      <c r="HM175">
        <v>3.6071428571428572</v>
      </c>
      <c r="HN175">
        <v>1503.304347826087</v>
      </c>
      <c r="HO175">
        <v>3.6363636363636362</v>
      </c>
      <c r="HP175">
        <v>1454.3617021276596</v>
      </c>
      <c r="HQ175">
        <v>2.8727272727272726</v>
      </c>
      <c r="HR175">
        <v>1363.8607594936709</v>
      </c>
      <c r="HS175">
        <v>2.8888888888888888</v>
      </c>
      <c r="HT175">
        <v>912.22222222222217</v>
      </c>
      <c r="HU175">
        <v>1.7777777777777777</v>
      </c>
      <c r="HV175">
        <v>778.16666666666663</v>
      </c>
      <c r="HW175">
        <v>2.8888888888888888</v>
      </c>
      <c r="HX175">
        <v>926.55555555555554</v>
      </c>
      <c r="HY175">
        <v>2.5185185185185186</v>
      </c>
      <c r="HZ175">
        <v>884.08333333333337</v>
      </c>
      <c r="IA175">
        <v>1.5555555555555556</v>
      </c>
      <c r="IB175">
        <v>587.5</v>
      </c>
      <c r="IC175">
        <v>1.7</v>
      </c>
      <c r="ID175">
        <v>692.625</v>
      </c>
      <c r="IE175">
        <v>1.1111111111111112</v>
      </c>
      <c r="IF175">
        <v>613.33333333333337</v>
      </c>
      <c r="IG175">
        <v>1.4642857142857142</v>
      </c>
      <c r="IH175">
        <v>632.77272727272725</v>
      </c>
      <c r="II175">
        <v>1.9818181818181819</v>
      </c>
      <c r="IJ175">
        <v>763.89130434782612</v>
      </c>
      <c r="IK175">
        <v>1.9818181818181819</v>
      </c>
      <c r="IL175">
        <v>763.89130434782612</v>
      </c>
      <c r="IM175">
        <v>2.5757575757575757</v>
      </c>
      <c r="IN175">
        <v>1143.0719999999999</v>
      </c>
      <c r="IO175">
        <v>3</v>
      </c>
      <c r="IP175">
        <v>615</v>
      </c>
      <c r="IQ175">
        <v>6</v>
      </c>
      <c r="IR175">
        <v>2342</v>
      </c>
      <c r="IS175">
        <v>0</v>
      </c>
      <c r="IU175">
        <v>3</v>
      </c>
      <c r="IV175">
        <v>1478.5</v>
      </c>
      <c r="IW175">
        <v>0</v>
      </c>
      <c r="JA175">
        <v>0</v>
      </c>
      <c r="JC175">
        <v>0</v>
      </c>
      <c r="JE175">
        <v>1.8</v>
      </c>
      <c r="JF175">
        <v>1478.5</v>
      </c>
      <c r="JG175">
        <v>4</v>
      </c>
      <c r="JH175">
        <v>798</v>
      </c>
      <c r="JI175">
        <v>0</v>
      </c>
      <c r="JK175">
        <v>6</v>
      </c>
      <c r="JL175">
        <v>2128</v>
      </c>
      <c r="JM175">
        <v>3.3333333333333335</v>
      </c>
      <c r="JN175">
        <v>1463</v>
      </c>
      <c r="JO175">
        <v>3</v>
      </c>
      <c r="JP175">
        <v>1169</v>
      </c>
      <c r="JS175">
        <v>7</v>
      </c>
      <c r="JT175">
        <v>2207</v>
      </c>
      <c r="JU175">
        <v>5</v>
      </c>
      <c r="JV175">
        <v>1688</v>
      </c>
      <c r="JW175">
        <v>4</v>
      </c>
      <c r="JX175">
        <v>1575.5</v>
      </c>
      <c r="JY175">
        <v>2.9</v>
      </c>
      <c r="JZ175">
        <v>1543.1666666666667</v>
      </c>
      <c r="KA175">
        <v>7</v>
      </c>
      <c r="KB175">
        <v>2237</v>
      </c>
      <c r="KC175">
        <v>2</v>
      </c>
      <c r="KD175">
        <v>796</v>
      </c>
      <c r="KE175">
        <v>1</v>
      </c>
      <c r="KF175">
        <v>392</v>
      </c>
      <c r="KG175">
        <v>3.3333333333333335</v>
      </c>
      <c r="KH175">
        <v>1141.6666666666667</v>
      </c>
      <c r="KI175">
        <v>0</v>
      </c>
      <c r="KM175">
        <v>2</v>
      </c>
      <c r="KN175">
        <v>499</v>
      </c>
      <c r="KO175">
        <v>1</v>
      </c>
      <c r="KP175">
        <v>499</v>
      </c>
      <c r="KQ175">
        <v>2.4</v>
      </c>
      <c r="KR175">
        <v>981</v>
      </c>
      <c r="KS175">
        <v>2.4</v>
      </c>
      <c r="KT175">
        <v>981</v>
      </c>
      <c r="KU175">
        <v>2.7333333333333334</v>
      </c>
      <c r="KV175">
        <v>1318.3</v>
      </c>
      <c r="KW175">
        <v>2.588888888888889</v>
      </c>
      <c r="KX175">
        <v>1156.0518518518518</v>
      </c>
      <c r="KY175" s="15">
        <f>Tabla2[[#This Row],[ROS_NUM_COR_COD_ROS_TG_NEG]]-Tabla2[[#This Row],[PAS_NUM_COR_COD_ROS_TG_NEG]]</f>
        <v>-0.77222222222222214</v>
      </c>
      <c r="KZ175" s="15">
        <f>Tabla2[[#This Row],[ROS_DUR_COR_COD_ROS_TG_NEG]]-Tabla2[[#This Row],[PAS_DUR_COR_COD_ROS_TG_NEG]]</f>
        <v>-192.2302631578948</v>
      </c>
      <c r="LA175" s="15">
        <f>Tabla2[[#This Row],[ROS_NUM_COR_COD_ROS_TG_NEU]]-Tabla2[[#This Row],[PAS_NUM_COR_COD_ROS_TG_NEU]]</f>
        <v>0.24999999999999956</v>
      </c>
      <c r="LB175" s="15">
        <f>Tabla2[[#This Row],[ROS_DUR_COR_COD_ROS_TG_NEU]]-Tabla2[[#This Row],[PAS_DUR_COR_COD_ROS_TG_NEU]]</f>
        <v>180.875</v>
      </c>
      <c r="LC175" s="15">
        <f>Tabla2[[#This Row],[ROS_NUM_COR_COD_ROS_TG_POS]]-Tabla2[[#This Row],[PAS_NUM_COR_COD_ROS_TG_POS]]</f>
        <v>-0.41111111111111098</v>
      </c>
      <c r="LD175" s="15">
        <f>Tabla2[[#This Row],[ROS_DUR_COR_COD_ROS_TG_POS]]-Tabla2[[#This Row],[PAS_DUR_COR_COD_ROS_TG_POS]]</f>
        <v>146.48571428571427</v>
      </c>
      <c r="LE175" s="15">
        <f>Tabla2[[#This Row],[ROS_NUM_COR_COD_ROS_TG_TOT]]-Tabla2[[#This Row],[PAS_NUM_COR_COD_ROS_TG_TOT]]</f>
        <v>-0.2928571428571427</v>
      </c>
      <c r="LF175" s="15">
        <f>Tabla2[[#This Row],[ROS_DUR_COR_COD_ROS_TG_TOT]]-Tabla2[[#This Row],[PAS_DUR_COR_COD_ROS_TG_TOT]]</f>
        <v>66.554347826086996</v>
      </c>
      <c r="LG175" s="15">
        <f>Tabla2[[#This Row],[ROS_NUM_COR_COD_ESC_TG_NEG]]-Tabla2[[#This Row],[PAS_NUM_COR_COD_ESC_TG_NEG]]</f>
        <v>0.47222222222222232</v>
      </c>
      <c r="LH175" s="15">
        <f>Tabla2[[#This Row],[ROS_DUR_COR_COD_ESC_TG_NEG]]-Tabla2[[#This Row],[PAS_DUR_COR_COD_ESC_TG_NEG]]</f>
        <v>488.01666666666654</v>
      </c>
      <c r="LI175" s="15">
        <f>Tabla2[[#This Row],[ROS_NUM_COR_COD_ESC_TG_NEU]]-Tabla2[[#This Row],[PAS_NUM_COR_COD_ESC_TG_NEU]]</f>
        <v>-0.59999999999999987</v>
      </c>
      <c r="LJ175" s="15">
        <f>Tabla2[[#This Row],[ROS_NUM_COR_COD_ESC_TG_NEG]]-Tabla2[[#This Row],[PAS_NUM_COR_COD_ESC_TG_NEG]]</f>
        <v>0.47222222222222232</v>
      </c>
      <c r="LK175" s="15">
        <f>Tabla2[[#This Row],[ROS_NUM_COR_COD_ESC_TG_POS]]-Tabla2[[#This Row],[PAS_NUM_COR_COD_ESC_TG_POS]]</f>
        <v>-3.8888888888888751E-2</v>
      </c>
      <c r="LL175" s="15">
        <f>Tabla2[[#This Row],[ROS_DUR_COR_COD_ESC_TG_POS]]-Tabla2[[#This Row],[PAS_DUR_COR_COD_ESC_TG_POS]]</f>
        <v>348.5</v>
      </c>
      <c r="LM175" s="15">
        <f>Tabla2[[#This Row],[ROS_NUM_COR_COD_ESC_TG_TOT]]-Tabla2[[#This Row],[PAS_NUM_COR_COD_ESC_TG_TOT]]</f>
        <v>-7.619047619047592E-2</v>
      </c>
      <c r="LN175" s="15">
        <f>Tabla2[[#This Row],[ROS_DUR_COR_COD_ESC_TG_TOT]]-Tabla2[[#This Row],[PAS_DUR_COR_COD_ESC_TG_TOT]]</f>
        <v>287.30287859824784</v>
      </c>
      <c r="LO175" s="15">
        <f>Tabla2[[#This Row],[PAS_NUM_COR_COD_ROS_TG_NEG]]-Tabla2[[#This Row],[ESC_NUM_COR_COD_ROS_TG_NEG]]</f>
        <v>3.8833333333333333</v>
      </c>
      <c r="LP175" s="15">
        <f>Tabla2[[#This Row],[PAS_DUR_COR_COD_ROS_TG_NEG]]-Tabla2[[#This Row],[ESC_DUR_COR_COD_ROS_TG_NEG]]</f>
        <v>1233.6052631578948</v>
      </c>
      <c r="LQ175" s="15">
        <f>Tabla2[[#This Row],[PAS_NUM_COR_COD_ROS_TG_NEU]]-Tabla2[[#This Row],[ESC_NUM_COR_COD_ROS_TG_NEU]]</f>
        <v>3.1500000000000004</v>
      </c>
      <c r="LR175" s="15">
        <f>Tabla2[[#This Row],[PAS_DUR_COR_COD_ROS_TG_NEU]]-Tabla2[[#This Row],[ESC_DUR_COR_COD_ROS_TG_NEU]]</f>
        <v>678.66666666666663</v>
      </c>
      <c r="LS175" s="15">
        <f>Tabla2[[#This Row],[PAS_NUM_COR_COD_ROS_TG_POS]]-Tabla2[[#This Row],[ESC_NUM_COR_COD_ROS_TG_POS]]</f>
        <v>1.7444444444444442</v>
      </c>
      <c r="LT175" s="15">
        <f>Tabla2[[#This Row],[PAS_DUR_COR_COD_ROS_TG_POS]]-Tabla2[[#This Row],[ESC_DUR_COR_COD_ROS_TG_POS]]</f>
        <v>183.59999999999991</v>
      </c>
      <c r="LU175" s="15">
        <f>Tabla2[[#This Row],[PAS_NUM_COR_COD_ROS_TG_TOT]]-Tabla2[[#This Row],[ESC_NUM_COR_COD_ROS_TG_TOT]]</f>
        <v>2.9357142857142855</v>
      </c>
      <c r="LV175" s="15">
        <f>Tabla2[[#This Row],[PAS_DUR_COR_COD_ROS_TG_TOT]]-Tabla2[[#This Row],[ESC_DUR_COR_COD_ROS_TG_TOT]]</f>
        <v>686.16666666666663</v>
      </c>
      <c r="LW175" s="15">
        <f>Tabla2[[#This Row],[PAS_NUM_COR_COD_ESC_TG_NEG]]-Tabla2[[#This Row],[ESC_NUM_COR_COD_ESC_TG_NEG]]</f>
        <v>-1.0277777777777777</v>
      </c>
      <c r="LX175" s="15">
        <f>Tabla2[[#This Row],[PAS_DUR_COR_COD_ESC_TG_NEG]]-Tabla2[[#This Row],[ESC_DUR_COR_COD_ESC_TG_NEG]]</f>
        <v>-271.41666666666663</v>
      </c>
      <c r="LY175" s="15">
        <f>Tabla2[[#This Row],[PAS_NUM_COR_COD_ESC_TG_NEU]]-Tabla2[[#This Row],[ESC_NUM_COR_COD_ESC_TG_NEU]]</f>
        <v>-1</v>
      </c>
      <c r="LZ175" s="15">
        <f>Tabla2[[#This Row],[PAS_DUR_COR_COD_ESC_TG_NEU]]-Tabla2[[#This Row],[ESC_DUR_COR_COD_ESC_TG_NEU]]</f>
        <v>-794.99159663865544</v>
      </c>
      <c r="MA175" s="15">
        <f>Tabla2[[#This Row],[PAS_NUM_COR_COD_ESC_TG_POS]]-Tabla2[[#This Row],[ESC_NUM_COR_COD_ESC_TG_POS]]</f>
        <v>-0.62777777777777777</v>
      </c>
      <c r="MB175" s="15">
        <f>Tabla2[[#This Row],[PAS_DUR_COR_COD_ESC_TG_POS]]-Tabla2[[#This Row],[ESC_DUR_COR_COD_ESC_TG_POS]]</f>
        <v>-333.54166666666674</v>
      </c>
      <c r="MC175" s="15">
        <f>Tabla2[[#This Row],[PAS_NUM_COR_COD_ESC_TG_TOT]]-Tabla2[[#This Row],[ESC_NUM_COR_COD_ESC_TG_TOT]]</f>
        <v>-0.88809523809523849</v>
      </c>
      <c r="MD175" s="15">
        <f>Tabla2[[#This Row],[PAS_DUR_COR_COD_ESC_TG_TOT]]-Tabla2[[#This Row],[ESC_DUR_COR_COD_ESC_TG_TOT]]</f>
        <v>-456.13442940038681</v>
      </c>
      <c r="ME175" s="42">
        <f>Tabla25[[#This Row],[PAS_NUM_COR_COD_ROS_TG_NEG]]-Tabla25[[#This Row],[PAS_NUM_COR_COD_ESC_TG_NEG]]</f>
        <v>2.8</v>
      </c>
      <c r="MF175" s="42">
        <f>Tabla25[[#This Row],[PAS_NUM_COR_COD_ROS_TG_NEU]]-Tabla25[[#This Row],[PAS_NUM_COR_COD_ESC_TG_NEU]]</f>
        <v>1.4500000000000002</v>
      </c>
      <c r="MG175" s="42">
        <f>Tabla25[[#This Row],[PAS_NUM_COR_COD_ROS_TG_POS]]-Tabla25[[#This Row],[PAS_NUM_COR_COD_ESC_TG_POS]]</f>
        <v>0.14999999999999991</v>
      </c>
      <c r="MH175" s="42">
        <f>Tabla25[[#This Row],[PAS_NUM_COR_COD_ROS_TG_TOT]]-Tabla25[[#This Row],[PAS_NUM_COR_COD_ESC_TG_TOT]]</f>
        <v>1.4666666666666668</v>
      </c>
      <c r="MI175" s="42">
        <f>Tabla25[[#This Row],[PAS_DUR_COR_COD_ROS_TG_NEG]]-Tabla25[[#This Row],[PAS_DUR_COR_COD_ESC_TG_NEG]]</f>
        <v>747.52192982456143</v>
      </c>
      <c r="MJ175" s="42">
        <f>Tabla25[[#This Row],[PAS_DUR_COR_COD_ROS_TG_NEU]]-Tabla25[[#This Row],[PAS_DUR_COR_COD_ESC_TG_NEU]]</f>
        <v>610.70588235294122</v>
      </c>
      <c r="MK175" s="42">
        <f>Tabla25[[#This Row],[PAS_DUR_COR_COD_ROS_TG_POS]]-Tabla25[[#This Row],[PAS_DUR_COR_COD_ESC_TG_POS]]</f>
        <v>-25.033333333333303</v>
      </c>
      <c r="ML175" s="42">
        <f>Tabla25[[#This Row],[PAS_DUR_COR_COD_ROS_TG_TOT]]-Tabla25[[#This Row],[PAS_DUR_COR_COD_ESC_TG_TOT]]</f>
        <v>424.11170212765956</v>
      </c>
      <c r="MM175" s="44">
        <f>Tabla25[[#This Row],[ESC_NUM_COR_COD_ROS_TG_NEG]]-Tabla25[[#This Row],[ESC_NUM_COR_COD_ESC_TG_NEG]]</f>
        <v>-2.1111111111111112</v>
      </c>
      <c r="MN175" s="44">
        <f>Tabla25[[#This Row],[ESC_NUM_COR_COD_ROS_TG_NEU]]-Tabla25[[#This Row],[ESC_NUM_COR_COD_ESC_TG_NEU]]</f>
        <v>-2.7</v>
      </c>
      <c r="MO175" s="44">
        <f>Tabla25[[#This Row],[ESC_NUM_COR_COD_ROS_TG_POS]]-Tabla25[[#This Row],[ESC_NUM_COR_COD_ESC_TG_POS]]</f>
        <v>-2.2222222222222223</v>
      </c>
      <c r="MP175" s="44">
        <f>Tabla25[[#This Row],[ESC_NUM_COR_COD_ROS_TG_TOT]]-Tabla25[[#This Row],[ESC_NUM_COR_COD_ESC_TG_TOT]]</f>
        <v>-2.3571428571428572</v>
      </c>
      <c r="MQ175" s="44">
        <f>Tabla25[[#This Row],[ESC_DUR_COR_COD_ROS_TG_NEG]]-Tabla25[[#This Row],[ESC_DUR_COR_COD_ESC_TG_NEG]]</f>
        <v>-757.5</v>
      </c>
      <c r="MR175" s="44">
        <f>Tabla25[[#This Row],[ESC_DUR_COR_COD_ROS_TG_NEU]]-Tabla25[[#This Row],[ESC_DUR_COR_COD_ESC_TG_NEU]]</f>
        <v>-862.95238095238085</v>
      </c>
      <c r="MS175" s="44">
        <f>Tabla25[[#This Row],[ESC_DUR_COR_COD_ROS_TG_POS]]-Tabla25[[#This Row],[ESC_DUR_COR_COD_ESC_TG_POS]]</f>
        <v>-542.17499999999995</v>
      </c>
      <c r="MT175" s="44">
        <f>Tabla25[[#This Row],[ESC_DUR_COR_COD_ROS_TG_TOT]]-Tabla25[[#This Row],[ESC_DUR_COR_COD_ESC_TG_TOT]]</f>
        <v>-718.18939393939388</v>
      </c>
      <c r="MU175" s="47">
        <f>Tabla25[[#This Row],[ROS_NUM_COR_COD_ROS_TG_NEG]]-Tabla25[[#This Row],[ROS_NUM_COR_COD_ESC_TG_NEG]]</f>
        <v>1.5555555555555554</v>
      </c>
      <c r="MV175" s="47">
        <f>Tabla25[[#This Row],[ROS_NUM_COR_COD_ROS_TG_NEU]]-Tabla25[[#This Row],[ROS_NUM_COR_COD_ESC_TG_NEU]]</f>
        <v>2.2999999999999998</v>
      </c>
      <c r="MW175" s="47">
        <f>Tabla25[[#This Row],[ROS_NUM_COR_COD_ROS_TG_POS]]-Tabla25[[#This Row],[ROS_NUM_COR_COD_ESC_TG_POS]]</f>
        <v>-0.22222222222222232</v>
      </c>
      <c r="MX175" s="47">
        <f>Tabla25[[#This Row],[ROS_NUM_COR_COD_ROS_TG_TOT]]-Tabla25[[#This Row],[ROS_NUM_COR_COD_ESC_TG_TOT]]</f>
        <v>1.25</v>
      </c>
      <c r="MY175" s="47">
        <f>Tabla25[[#This Row],[ROS_DUR_COR_COD_ROS_TG_NEG]]-Tabla25[[#This Row],[ROS_DUR_COR_COD_ESC_TG_NEG]]</f>
        <v>67.275000000000091</v>
      </c>
      <c r="MZ175" s="47">
        <f>Tabla25[[#This Row],[ROS_DUR_COR_COD_ROS_TG_NEU]]-Tabla25[[#This Row],[ROS_DUR_COR_COD_ESC_TG_NEU]]</f>
        <v>716.54166666666674</v>
      </c>
      <c r="NA175" s="47">
        <f>Tabla25[[#This Row],[ROS_DUR_COR_COD_ROS_TG_POS]]-Tabla25[[#This Row],[ROS_DUR_COR_COD_ESC_TG_POS]]</f>
        <v>-227.04761904761904</v>
      </c>
      <c r="NB175" s="47">
        <f>Tabla25[[#This Row],[ROS_DUR_COR_COD_ROS_TG_TOT]]-Tabla25[[#This Row],[ROS_DUR_COR_COD_ESC_TG_TOT]]</f>
        <v>203.36317135549871</v>
      </c>
      <c r="NC175">
        <v>357.25</v>
      </c>
      <c r="ND175">
        <v>366.25</v>
      </c>
      <c r="NE175">
        <v>344.85714285714283</v>
      </c>
      <c r="NF175">
        <v>356.60869565217394</v>
      </c>
      <c r="NG175">
        <v>332</v>
      </c>
      <c r="NH175">
        <v>336.16666666666669</v>
      </c>
      <c r="NI175">
        <v>282.16666666666669</v>
      </c>
      <c r="NJ175">
        <v>315.88235294117646</v>
      </c>
      <c r="NK175">
        <v>255.25</v>
      </c>
      <c r="NL175">
        <v>384</v>
      </c>
      <c r="NM175">
        <v>300.2</v>
      </c>
      <c r="NN175">
        <v>306.16666666666669</v>
      </c>
      <c r="NO175">
        <v>350.28571428571428</v>
      </c>
      <c r="NP175">
        <v>331.71428571428572</v>
      </c>
      <c r="NQ175">
        <v>338.625</v>
      </c>
      <c r="NR175">
        <v>340.13636363636363</v>
      </c>
      <c r="NS175">
        <v>380.78947368421052</v>
      </c>
      <c r="NT175">
        <v>361.35294117647061</v>
      </c>
      <c r="NU175">
        <v>322.5</v>
      </c>
      <c r="NV175">
        <v>354.07142857142856</v>
      </c>
      <c r="NW175">
        <v>318.58333333333331</v>
      </c>
      <c r="NX175">
        <v>321</v>
      </c>
      <c r="NY175">
        <v>332.72222222222223</v>
      </c>
      <c r="NZ175">
        <v>324.87234042553189</v>
      </c>
      <c r="OA175" s="15">
        <f>Tabla2[[#This Row],[ROS_1DU_COR_COD_ROS_TG_NEG]]-Tabla2[[#This Row],[PAS_1DU_COR_COD_ROS_TG_NEG]]</f>
        <v>-23.53947368421052</v>
      </c>
      <c r="OB175" s="15">
        <f>Tabla2[[#This Row],[ROS_1DU_COR_COD_ROS_TG_NEU]]-Tabla2[[#This Row],[PAS_1DU_COR_COD_ROS_TG_NEU]]</f>
        <v>4.8970588235293917</v>
      </c>
      <c r="OC175" s="15">
        <f>Tabla2[[#This Row],[ROS_1DU_COR_COD_ROS_TG_POS]]-Tabla2[[#This Row],[PAS_1DU_COR_COD_ROS_TG_POS]]</f>
        <v>22.357142857142833</v>
      </c>
      <c r="OD175" s="15">
        <f>Tabla2[[#This Row],[ROS_1DU_COR_COD_ROS_TG_TOT]]-Tabla2[[#This Row],[PAS_1DU_COR_COD_ROS_TG_TOT]]</f>
        <v>2.5372670807453801</v>
      </c>
      <c r="OE175" s="15">
        <f>Tabla2[[#This Row],[ROS_1DU_COR_COD_ESC_TG_NEG]]-Tabla2[[#This Row],[PAS_1DU_COR_COD_ESC_TG_NEG]]</f>
        <v>13.416666666666686</v>
      </c>
      <c r="OF175" s="15">
        <f>Tabla2[[#This Row],[ROS_1DU_COR_COD_ESC_TG_NEU]]-Tabla2[[#This Row],[PAS_1DU_COR_COD_ESC_TG_NEU]]</f>
        <v>15.166666666666686</v>
      </c>
      <c r="OG175" s="15">
        <f>Tabla2[[#This Row],[ROS_1DU_COR_COD_ESC_TG_POS]]-Tabla2[[#This Row],[PAS_1DU_COR_COD_ESC_TG_POS]]</f>
        <v>-50.555555555555543</v>
      </c>
      <c r="OH175" s="15">
        <f>Tabla2[[#This Row],[ROS_1DU_COR_COD_ESC_TG_TOT]]-Tabla2[[#This Row],[PAS_1DU_COR_COD_ESC_TG_TOT]]</f>
        <v>-8.9899874843554244</v>
      </c>
      <c r="OI175" s="15">
        <f>Tabla2[[#This Row],[PAS_1DU_COR_COD_ROS_TG_NEG]]-Tabla2[[#This Row],[ESC_1DU_COR_COD_ROS_TG_NEG]]</f>
        <v>125.53947368421052</v>
      </c>
      <c r="OJ175" s="15">
        <f>Tabla2[[#This Row],[PAS_1DU_COR_COD_ROS_TG_NEU]]-Tabla2[[#This Row],[ESC_1DU_COR_COD_ROS_TG_NEU]]</f>
        <v>-22.647058823529392</v>
      </c>
      <c r="OK175" s="15">
        <f>Tabla2[[#This Row],[PAS_1DU_COR_COD_ROS_TG_POS]]-Tabla2[[#This Row],[ESC_1DU_COR_COD_ROS_TG_POS]]</f>
        <v>22.300000000000011</v>
      </c>
      <c r="OL175" s="15">
        <f>Tabla2[[#This Row],[PAS_1DU_COR_COD_ROS_TG_TOT]]-Tabla2[[#This Row],[ESC_1DU_COR_COD_ROS_TG_TOT]]</f>
        <v>47.90476190476187</v>
      </c>
      <c r="OM175" s="15">
        <f>Tabla2[[#This Row],[PAS_1DU_COR_COD_ESC_TG_NEG]]-Tabla2[[#This Row],[ESC_1DU_COR_COD_ESC_TG_NEG]]</f>
        <v>-31.702380952380963</v>
      </c>
      <c r="ON175" s="15">
        <f>Tabla2[[#This Row],[PAS_1DU_COR_COD_ESC_TG_NEU]]-Tabla2[[#This Row],[ESC_1DU_COR_COD_ESC_TG_NEU]]</f>
        <v>-10.714285714285722</v>
      </c>
      <c r="OO175" s="15">
        <f>Tabla2[[#This Row],[PAS_1DU_COR_COD_ESC_TG_POS]]-Tabla2[[#This Row],[ESC_1DU_COR_COD_ESC_TG_POS]]</f>
        <v>-5.9027777777777715</v>
      </c>
      <c r="OP175" s="15">
        <f>Tabla2[[#This Row],[PAS_1DU_COR_COD_ESC_TG_TOT]]-Tabla2[[#This Row],[ESC_1DU_COR_COD_ESC_TG_TOT]]</f>
        <v>-15.264023210831738</v>
      </c>
      <c r="OQ175" s="61">
        <v>25.25</v>
      </c>
      <c r="OR175" s="62">
        <v>30.083333333333314</v>
      </c>
      <c r="OS175" s="62">
        <v>62.690476190476147</v>
      </c>
      <c r="OT175" s="62">
        <v>40.726342710997471</v>
      </c>
      <c r="OU175" s="62">
        <v>-95.035714285714278</v>
      </c>
      <c r="OV175" s="62">
        <v>52.285714285714278</v>
      </c>
      <c r="OW175" s="62">
        <v>-38.425000000000011</v>
      </c>
      <c r="OX175" s="62">
        <v>-33.96969696969694</v>
      </c>
      <c r="OY175" s="62">
        <v>62.206140350877206</v>
      </c>
      <c r="OZ175" s="62">
        <v>40.352941176470608</v>
      </c>
      <c r="PA175" s="62">
        <v>-10.222222222222229</v>
      </c>
      <c r="PB175" s="62">
        <v>29.199088145896667</v>
      </c>
    </row>
    <row r="176" spans="1:418" x14ac:dyDescent="0.3">
      <c r="A176" s="2" t="s">
        <v>174</v>
      </c>
      <c r="B176" s="2">
        <v>50</v>
      </c>
      <c r="C176" s="2">
        <v>2</v>
      </c>
      <c r="D176" s="2">
        <v>54</v>
      </c>
      <c r="E176">
        <v>2.8333333333333335</v>
      </c>
      <c r="F176">
        <v>809</v>
      </c>
      <c r="G176">
        <v>2.85</v>
      </c>
      <c r="H176">
        <v>740</v>
      </c>
      <c r="I176">
        <v>2.8</v>
      </c>
      <c r="J176">
        <v>785.35714285714289</v>
      </c>
      <c r="K176">
        <v>2.8275862068965516</v>
      </c>
      <c r="L176">
        <v>774.85</v>
      </c>
      <c r="M176">
        <v>2.8333333333333335</v>
      </c>
      <c r="N176">
        <v>450.1764705882353</v>
      </c>
      <c r="O176">
        <v>2.5</v>
      </c>
      <c r="P176">
        <v>797.58333333333337</v>
      </c>
      <c r="Q176">
        <v>2.85</v>
      </c>
      <c r="R176">
        <v>783.30769230769226</v>
      </c>
      <c r="S176">
        <v>2.7241379310344827</v>
      </c>
      <c r="T176">
        <v>652.54761904761904</v>
      </c>
      <c r="U176">
        <v>2.7758620689655173</v>
      </c>
      <c r="V176">
        <v>712.20731707317077</v>
      </c>
      <c r="W176">
        <v>1.2777777777777777</v>
      </c>
      <c r="X176">
        <v>389.54545454545456</v>
      </c>
      <c r="Y176">
        <v>0.75</v>
      </c>
      <c r="Z176">
        <v>391.28571428571428</v>
      </c>
      <c r="AA176">
        <v>1.1000000000000001</v>
      </c>
      <c r="AB176">
        <v>382.5</v>
      </c>
      <c r="AC176">
        <v>1.0344827586206897</v>
      </c>
      <c r="AD176">
        <v>387.46428571428572</v>
      </c>
      <c r="AE176">
        <v>1.0344827586206897</v>
      </c>
      <c r="AF176">
        <v>387.46428571428572</v>
      </c>
      <c r="AG176">
        <v>2.1954022988505746</v>
      </c>
      <c r="AH176">
        <v>629.5454545454545</v>
      </c>
      <c r="AI176">
        <v>1.5</v>
      </c>
      <c r="AJ176">
        <v>228.5</v>
      </c>
      <c r="AO176">
        <v>1.5</v>
      </c>
      <c r="AP176">
        <v>228.5</v>
      </c>
      <c r="AQ176">
        <v>3</v>
      </c>
      <c r="AR176">
        <v>480</v>
      </c>
      <c r="AW176">
        <v>3</v>
      </c>
      <c r="AX176">
        <v>480</v>
      </c>
      <c r="AY176">
        <v>2.25</v>
      </c>
      <c r="AZ176">
        <v>354.25</v>
      </c>
      <c r="BA176">
        <v>0</v>
      </c>
      <c r="BG176">
        <v>0</v>
      </c>
      <c r="BI176">
        <v>0</v>
      </c>
      <c r="BK176">
        <v>1.5</v>
      </c>
      <c r="BL176">
        <v>354.25</v>
      </c>
      <c r="BM176">
        <v>2.1722222222222221</v>
      </c>
      <c r="BN176">
        <v>619.88596491228066</v>
      </c>
      <c r="BO176">
        <v>4.7</v>
      </c>
      <c r="BP176">
        <v>1254.3</v>
      </c>
      <c r="BQ176">
        <v>4.0999999999999996</v>
      </c>
      <c r="BR176">
        <v>963.6</v>
      </c>
      <c r="BS176">
        <v>3.7</v>
      </c>
      <c r="BT176">
        <v>1020.5555555555555</v>
      </c>
      <c r="BU176">
        <v>4.166666666666667</v>
      </c>
      <c r="BV176">
        <v>1081.5172413793102</v>
      </c>
      <c r="BW176">
        <v>3.6666666666666665</v>
      </c>
      <c r="BX176">
        <v>919.5</v>
      </c>
      <c r="BY176">
        <v>4.25</v>
      </c>
      <c r="BZ176">
        <v>1039</v>
      </c>
      <c r="CA176">
        <v>3.3333333333333335</v>
      </c>
      <c r="CB176">
        <v>879.25</v>
      </c>
      <c r="CC176">
        <v>3.7307692307692308</v>
      </c>
      <c r="CD176">
        <v>945.91666666666663</v>
      </c>
      <c r="CE176">
        <v>3.9642857142857144</v>
      </c>
      <c r="CF176">
        <v>1020.1132075471698</v>
      </c>
      <c r="CG176">
        <v>2.1</v>
      </c>
      <c r="CH176">
        <v>634.75</v>
      </c>
      <c r="CI176">
        <v>2.5</v>
      </c>
      <c r="CJ176">
        <v>964.66666666666663</v>
      </c>
      <c r="CK176">
        <v>2.6</v>
      </c>
      <c r="CL176">
        <v>685.66666666666663</v>
      </c>
      <c r="CM176">
        <v>2.4</v>
      </c>
      <c r="CN176">
        <v>740.73913043478262</v>
      </c>
      <c r="CO176">
        <v>2.5555555555555554</v>
      </c>
      <c r="CP176">
        <v>1193.8</v>
      </c>
      <c r="CQ176">
        <v>1.875</v>
      </c>
      <c r="CR176">
        <v>524.85714285714289</v>
      </c>
      <c r="CS176">
        <v>2.3333333333333335</v>
      </c>
      <c r="CT176">
        <v>774.14285714285711</v>
      </c>
      <c r="CU176">
        <v>2.2692307692307692</v>
      </c>
      <c r="CV176">
        <v>792.73684210526312</v>
      </c>
      <c r="CW176">
        <v>2.3392857142857144</v>
      </c>
      <c r="CX176">
        <v>764.26190476190482</v>
      </c>
      <c r="CY176">
        <v>3.1517857142857144</v>
      </c>
      <c r="CZ176">
        <v>907</v>
      </c>
      <c r="DA176">
        <v>2.7</v>
      </c>
      <c r="DB176">
        <v>711.66666666666663</v>
      </c>
      <c r="DC176">
        <v>3.1</v>
      </c>
      <c r="DD176">
        <v>719.77777777777783</v>
      </c>
      <c r="DE176">
        <v>2.2999999999999998</v>
      </c>
      <c r="DF176">
        <v>844.71428571428567</v>
      </c>
      <c r="DG176">
        <v>2.7</v>
      </c>
      <c r="DH176">
        <v>751.84</v>
      </c>
      <c r="DI176">
        <v>3.8888888888888888</v>
      </c>
      <c r="DJ176">
        <v>996.22222222222217</v>
      </c>
      <c r="DK176">
        <v>3.625</v>
      </c>
      <c r="DL176">
        <v>961.75</v>
      </c>
      <c r="DM176">
        <v>3.6666666666666665</v>
      </c>
      <c r="DN176">
        <v>1023.125</v>
      </c>
      <c r="DO176">
        <v>3.7307692307692308</v>
      </c>
      <c r="DP176">
        <v>993.8</v>
      </c>
      <c r="DQ176">
        <v>3.1785714285714284</v>
      </c>
      <c r="DR176">
        <v>872.82</v>
      </c>
      <c r="DS176">
        <v>3.1785714285714284</v>
      </c>
      <c r="DT176">
        <v>872.82</v>
      </c>
      <c r="DU176">
        <v>3.1607142857142856</v>
      </c>
      <c r="DV176">
        <v>895.21379310344832</v>
      </c>
      <c r="EE176">
        <v>6</v>
      </c>
      <c r="EF176">
        <v>2060</v>
      </c>
      <c r="EG176">
        <v>4</v>
      </c>
      <c r="EH176">
        <v>1028.5</v>
      </c>
      <c r="EI176">
        <v>1</v>
      </c>
      <c r="EJ176">
        <v>297</v>
      </c>
      <c r="EK176">
        <v>3.75</v>
      </c>
      <c r="EL176">
        <v>1103.5</v>
      </c>
      <c r="EM176">
        <v>3.75</v>
      </c>
      <c r="EN176">
        <v>1103.5</v>
      </c>
      <c r="EW176">
        <v>0</v>
      </c>
      <c r="EY176">
        <v>2</v>
      </c>
      <c r="EZ176">
        <v>1231</v>
      </c>
      <c r="FA176">
        <v>2</v>
      </c>
      <c r="FB176">
        <v>545</v>
      </c>
      <c r="FC176">
        <v>1.5</v>
      </c>
      <c r="FD176">
        <v>888</v>
      </c>
      <c r="FE176">
        <v>1.5</v>
      </c>
      <c r="FF176">
        <v>888</v>
      </c>
      <c r="FG176">
        <v>2.625</v>
      </c>
      <c r="FH176">
        <v>1031.6666666666667</v>
      </c>
      <c r="FQ176">
        <v>5</v>
      </c>
      <c r="FR176">
        <v>1162</v>
      </c>
      <c r="FS176">
        <v>4.5</v>
      </c>
      <c r="FT176">
        <v>1322</v>
      </c>
      <c r="FU176">
        <v>5</v>
      </c>
      <c r="FV176">
        <v>1066</v>
      </c>
      <c r="FW176">
        <v>4.75</v>
      </c>
      <c r="FX176">
        <v>1218</v>
      </c>
      <c r="FY176">
        <v>4.75</v>
      </c>
      <c r="FZ176">
        <v>1218</v>
      </c>
      <c r="GA176">
        <v>4.75</v>
      </c>
      <c r="GB176">
        <v>1218</v>
      </c>
      <c r="GC176">
        <v>3.3333333333333335</v>
      </c>
      <c r="GD176">
        <v>1106.2</v>
      </c>
      <c r="GE176">
        <v>3.1722222222222221</v>
      </c>
      <c r="GF176">
        <v>908.82580645161295</v>
      </c>
      <c r="GG176">
        <v>0.44444444444444442</v>
      </c>
      <c r="GH176">
        <v>275.33333333333331</v>
      </c>
      <c r="GI176">
        <v>0.2</v>
      </c>
      <c r="GJ176">
        <v>135.5</v>
      </c>
      <c r="GK176">
        <v>0.625</v>
      </c>
      <c r="GL176">
        <v>176</v>
      </c>
      <c r="GM176">
        <v>0.40740740740740738</v>
      </c>
      <c r="GN176">
        <v>203.125</v>
      </c>
      <c r="GO176">
        <v>1.3333333333333333</v>
      </c>
      <c r="GP176">
        <v>397.2</v>
      </c>
      <c r="GQ176">
        <v>0.2</v>
      </c>
      <c r="GR176">
        <v>245</v>
      </c>
      <c r="GS176">
        <v>0.22222222222222221</v>
      </c>
      <c r="GT176">
        <v>392</v>
      </c>
      <c r="GU176">
        <v>0.5714285714285714</v>
      </c>
      <c r="GV176">
        <v>358.5</v>
      </c>
      <c r="GW176">
        <v>0.49090909090909091</v>
      </c>
      <c r="GX176">
        <v>280.8125</v>
      </c>
      <c r="GY176">
        <v>0.33333333333333331</v>
      </c>
      <c r="GZ176">
        <v>372.5</v>
      </c>
      <c r="HA176">
        <v>0.4</v>
      </c>
      <c r="HB176">
        <v>219.33333333333334</v>
      </c>
      <c r="HC176">
        <v>0</v>
      </c>
      <c r="HE176">
        <v>0.25925925925925924</v>
      </c>
      <c r="HF176">
        <v>280.60000000000002</v>
      </c>
      <c r="HG176">
        <v>0.22222222222222221</v>
      </c>
      <c r="HH176">
        <v>319</v>
      </c>
      <c r="HI176">
        <v>0</v>
      </c>
      <c r="HK176">
        <v>0.33333333333333331</v>
      </c>
      <c r="HL176">
        <v>385</v>
      </c>
      <c r="HM176">
        <v>0.17857142857142858</v>
      </c>
      <c r="HN176">
        <v>352</v>
      </c>
      <c r="HO176">
        <v>0.21818181818181817</v>
      </c>
      <c r="HP176">
        <v>312.33333333333331</v>
      </c>
      <c r="HQ176">
        <v>0.35454545454545455</v>
      </c>
      <c r="HR176">
        <v>292.16000000000003</v>
      </c>
      <c r="HS176">
        <v>0.1111111111111111</v>
      </c>
      <c r="HT176">
        <v>98</v>
      </c>
      <c r="HU176">
        <v>0</v>
      </c>
      <c r="HW176">
        <v>0.125</v>
      </c>
      <c r="HX176">
        <v>160</v>
      </c>
      <c r="HY176">
        <v>7.407407407407407E-2</v>
      </c>
      <c r="HZ176">
        <v>129</v>
      </c>
      <c r="IA176">
        <v>0</v>
      </c>
      <c r="IC176">
        <v>0.3</v>
      </c>
      <c r="ID176">
        <v>160.66666666666666</v>
      </c>
      <c r="IE176">
        <v>0.22222222222222221</v>
      </c>
      <c r="IF176">
        <v>249</v>
      </c>
      <c r="IG176">
        <v>0.17857142857142858</v>
      </c>
      <c r="IH176">
        <v>196</v>
      </c>
      <c r="II176">
        <v>0.12727272727272726</v>
      </c>
      <c r="IJ176">
        <v>176.85714285714286</v>
      </c>
      <c r="IK176">
        <v>0.12727272727272726</v>
      </c>
      <c r="IL176">
        <v>176.85714285714286</v>
      </c>
      <c r="IM176">
        <v>0.27878787878787881</v>
      </c>
      <c r="IN176">
        <v>266.9375</v>
      </c>
      <c r="IO176">
        <v>0</v>
      </c>
      <c r="IS176">
        <v>1.5</v>
      </c>
      <c r="IT176">
        <v>295.5</v>
      </c>
      <c r="IU176">
        <v>1</v>
      </c>
      <c r="IV176">
        <v>295.5</v>
      </c>
      <c r="IW176">
        <v>4</v>
      </c>
      <c r="IX176">
        <v>768</v>
      </c>
      <c r="JA176">
        <v>0</v>
      </c>
      <c r="JC176">
        <v>2</v>
      </c>
      <c r="JD176">
        <v>768</v>
      </c>
      <c r="JE176">
        <v>1.4</v>
      </c>
      <c r="JF176">
        <v>453</v>
      </c>
      <c r="JG176">
        <v>0</v>
      </c>
      <c r="JK176">
        <v>0.5</v>
      </c>
      <c r="JL176">
        <v>124</v>
      </c>
      <c r="JM176">
        <v>0.33333333333333331</v>
      </c>
      <c r="JN176">
        <v>124</v>
      </c>
      <c r="JO176">
        <v>1</v>
      </c>
      <c r="JP176">
        <v>256</v>
      </c>
      <c r="JS176">
        <v>0</v>
      </c>
      <c r="JU176">
        <v>0.5</v>
      </c>
      <c r="JV176">
        <v>256</v>
      </c>
      <c r="JW176">
        <v>0.4</v>
      </c>
      <c r="JX176">
        <v>190</v>
      </c>
      <c r="JY176">
        <v>0.9</v>
      </c>
      <c r="JZ176">
        <v>347.8</v>
      </c>
      <c r="KA176">
        <v>0</v>
      </c>
      <c r="KE176">
        <v>0</v>
      </c>
      <c r="KG176">
        <v>0</v>
      </c>
      <c r="KI176">
        <v>0</v>
      </c>
      <c r="KM176">
        <v>0</v>
      </c>
      <c r="KO176">
        <v>0</v>
      </c>
      <c r="KQ176">
        <v>0</v>
      </c>
      <c r="KS176">
        <v>0</v>
      </c>
      <c r="KU176">
        <v>0.6</v>
      </c>
      <c r="KV176">
        <v>347.8</v>
      </c>
      <c r="KW176">
        <v>0.30555555555555558</v>
      </c>
      <c r="KX176">
        <v>277.86486486486484</v>
      </c>
      <c r="KY176" s="15">
        <f>Tabla2[[#This Row],[ROS_NUM_COR_COD_ROS_TG_NEG]]-Tabla2[[#This Row],[PAS_NUM_COR_COD_ROS_TG_NEG]]</f>
        <v>-2.6111111111111112</v>
      </c>
      <c r="KZ176" s="15">
        <f>Tabla2[[#This Row],[ROS_DUR_COR_COD_ROS_TG_NEG]]-Tabla2[[#This Row],[PAS_DUR_COR_COD_ROS_TG_NEG]]</f>
        <v>-131.1764705882353</v>
      </c>
      <c r="LA176" s="15">
        <f>Tabla2[[#This Row],[ROS_NUM_COR_COD_ROS_TG_NEU]]-Tabla2[[#This Row],[PAS_NUM_COR_COD_ROS_TG_NEU]]</f>
        <v>-2.5</v>
      </c>
      <c r="LB176" s="15">
        <f>Tabla2[[#This Row],[ROS_DUR_COR_COD_ROS_TG_NEU]]-Tabla2[[#This Row],[PAS_DUR_COR_COD_ROS_TG_NEU]]</f>
        <v>-797.58333333333337</v>
      </c>
      <c r="LC176" s="15">
        <f>Tabla2[[#This Row],[ROS_NUM_COR_COD_ROS_TG_POS]]-Tabla2[[#This Row],[PAS_NUM_COR_COD_ROS_TG_POS]]</f>
        <v>-2.5166666666666666</v>
      </c>
      <c r="LD176" s="15">
        <f>Tabla2[[#This Row],[ROS_DUR_COR_COD_ROS_TG_POS]]-Tabla2[[#This Row],[PAS_DUR_COR_COD_ROS_TG_POS]]</f>
        <v>-398.30769230769226</v>
      </c>
      <c r="LE176" s="15">
        <f>Tabla2[[#This Row],[ROS_NUM_COR_COD_ROS_TG_TOT]]-Tabla2[[#This Row],[PAS_NUM_COR_COD_ROS_TG_TOT]]</f>
        <v>-2.5455665024630543</v>
      </c>
      <c r="LF176" s="15">
        <f>Tabla2[[#This Row],[ROS_DUR_COR_COD_ROS_TG_TOT]]-Tabla2[[#This Row],[PAS_DUR_COR_COD_ROS_TG_TOT]]</f>
        <v>-300.54761904761904</v>
      </c>
      <c r="LG176" s="15">
        <f>Tabla2[[#This Row],[ROS_NUM_COR_COD_ESC_TG_NEG]]-Tabla2[[#This Row],[PAS_NUM_COR_COD_ESC_TG_NEG]]</f>
        <v>-1.5000000000000002</v>
      </c>
      <c r="LH176" s="15">
        <f>Tabla2[[#This Row],[ROS_DUR_COR_COD_ESC_TG_NEG]]-Tabla2[[#This Row],[PAS_DUR_COR_COD_ESC_TG_NEG]]</f>
        <v>-411.8</v>
      </c>
      <c r="LI176" s="15">
        <f>Tabla2[[#This Row],[ROS_NUM_COR_COD_ESC_TG_NEU]]-Tabla2[[#This Row],[PAS_NUM_COR_COD_ESC_TG_NEU]]</f>
        <v>-2.65</v>
      </c>
      <c r="LJ176" s="15">
        <f>Tabla2[[#This Row],[ROS_NUM_COR_COD_ESC_TG_NEG]]-Tabla2[[#This Row],[PAS_NUM_COR_COD_ESC_TG_NEG]]</f>
        <v>-1.5000000000000002</v>
      </c>
      <c r="LK176" s="15">
        <f>Tabla2[[#This Row],[ROS_NUM_COR_COD_ESC_TG_POS]]-Tabla2[[#This Row],[PAS_NUM_COR_COD_ESC_TG_POS]]</f>
        <v>-2.5777777777777775</v>
      </c>
      <c r="LL176" s="15">
        <f>Tabla2[[#This Row],[ROS_DUR_COR_COD_ESC_TG_POS]]-Tabla2[[#This Row],[PAS_DUR_COR_COD_ESC_TG_POS]]</f>
        <v>-393.35714285714289</v>
      </c>
      <c r="LM176" s="15">
        <f>Tabla2[[#This Row],[ROS_NUM_COR_COD_ESC_TG_TOT]]-Tabla2[[#This Row],[PAS_NUM_COR_COD_ESC_TG_TOT]]</f>
        <v>-2.2561576354679804</v>
      </c>
      <c r="LN176" s="15">
        <f>Tabla2[[#This Row],[ROS_DUR_COR_COD_ESC_TG_TOT]]-Tabla2[[#This Row],[PAS_DUR_COR_COD_ESC_TG_TOT]]</f>
        <v>-416.35</v>
      </c>
      <c r="LO176" s="15">
        <f>Tabla2[[#This Row],[PAS_NUM_COR_COD_ROS_TG_NEG]]-Tabla2[[#This Row],[ESC_NUM_COR_COD_ROS_TG_NEG]]</f>
        <v>0.27777777777777812</v>
      </c>
      <c r="LP176" s="15">
        <f>Tabla2[[#This Row],[PAS_DUR_COR_COD_ROS_TG_NEG]]-Tabla2[[#This Row],[ESC_DUR_COR_COD_ROS_TG_NEG]]</f>
        <v>-743.62352941176459</v>
      </c>
      <c r="LQ176" s="15">
        <f>Tabla2[[#This Row],[PAS_NUM_COR_COD_ROS_TG_NEU]]-Tabla2[[#This Row],[ESC_NUM_COR_COD_ROS_TG_NEU]]</f>
        <v>0.625</v>
      </c>
      <c r="LR176" s="15">
        <f>Tabla2[[#This Row],[PAS_DUR_COR_COD_ROS_TG_NEU]]-Tabla2[[#This Row],[ESC_DUR_COR_COD_ROS_TG_NEU]]</f>
        <v>272.72619047619048</v>
      </c>
      <c r="LS176" s="15">
        <f>Tabla2[[#This Row],[PAS_NUM_COR_COD_ROS_TG_POS]]-Tabla2[[#This Row],[ESC_NUM_COR_COD_ROS_TG_POS]]</f>
        <v>0.51666666666666661</v>
      </c>
      <c r="LT176" s="15">
        <f>Tabla2[[#This Row],[PAS_DUR_COR_COD_ROS_TG_POS]]-Tabla2[[#This Row],[ESC_DUR_COR_COD_ROS_TG_POS]]</f>
        <v>9.1648351648351536</v>
      </c>
      <c r="LU176" s="15">
        <f>Tabla2[[#This Row],[PAS_NUM_COR_COD_ROS_TG_TOT]]-Tabla2[[#This Row],[ESC_NUM_COR_COD_ROS_TG_TOT]]</f>
        <v>0.45490716180371349</v>
      </c>
      <c r="LV176" s="15">
        <f>Tabla2[[#This Row],[PAS_DUR_COR_COD_ROS_TG_TOT]]-Tabla2[[#This Row],[ESC_DUR_COR_COD_ROS_TG_TOT]]</f>
        <v>-140.18922305764409</v>
      </c>
      <c r="LW176" s="15">
        <f>Tabla2[[#This Row],[PAS_NUM_COR_COD_ESC_TG_NEG]]-Tabla2[[#This Row],[ESC_NUM_COR_COD_ESC_TG_NEG]]</f>
        <v>-0.83333333333333304</v>
      </c>
      <c r="LX176" s="15">
        <f>Tabla2[[#This Row],[PAS_DUR_COR_COD_ESC_TG_NEG]]-Tabla2[[#This Row],[ESC_DUR_COR_COD_ESC_TG_NEG]]</f>
        <v>-110.5</v>
      </c>
      <c r="LY176" s="15">
        <f>Tabla2[[#This Row],[PAS_NUM_COR_COD_ESC_TG_NEU]]-Tabla2[[#This Row],[ESC_NUM_COR_COD_ESC_TG_NEU]]</f>
        <v>-1.4</v>
      </c>
      <c r="LZ176" s="15">
        <f>Tabla2[[#This Row],[PAS_DUR_COR_COD_ESC_TG_NEU]]-Tabla2[[#This Row],[ESC_DUR_COR_COD_ESC_TG_NEU]]</f>
        <v>-299</v>
      </c>
      <c r="MA176" s="15">
        <f>Tabla2[[#This Row],[PAS_NUM_COR_COD_ESC_TG_POS]]-Tabla2[[#This Row],[ESC_NUM_COR_COD_ESC_TG_POS]]</f>
        <v>-0.53333333333333366</v>
      </c>
      <c r="MB176" s="15">
        <f>Tabla2[[#This Row],[PAS_DUR_COR_COD_ESC_TG_POS]]-Tabla2[[#This Row],[ESC_DUR_COR_COD_ESC_TG_POS]]</f>
        <v>-93.89285714285711</v>
      </c>
      <c r="MC176" s="15">
        <f>Tabla2[[#This Row],[PAS_NUM_COR_COD_ESC_TG_TOT]]-Tabla2[[#This Row],[ESC_NUM_COR_COD_ESC_TG_TOT]]</f>
        <v>-0.90318302387267924</v>
      </c>
      <c r="MD176" s="15">
        <f>Tabla2[[#This Row],[PAS_DUR_COR_COD_ESC_TG_TOT]]-Tabla2[[#This Row],[ESC_DUR_COR_COD_ESC_TG_TOT]]</f>
        <v>-171.06666666666661</v>
      </c>
      <c r="ME176" s="42">
        <f>Tabla25[[#This Row],[PAS_NUM_COR_COD_ROS_TG_NEG]]-Tabla25[[#This Row],[PAS_NUM_COR_COD_ESC_TG_NEG]]</f>
        <v>0</v>
      </c>
      <c r="MF176" s="42">
        <f>Tabla25[[#This Row],[PAS_NUM_COR_COD_ROS_TG_NEU]]-Tabla25[[#This Row],[PAS_NUM_COR_COD_ESC_TG_NEU]]</f>
        <v>-0.35000000000000009</v>
      </c>
      <c r="MG176" s="42">
        <f>Tabla25[[#This Row],[PAS_NUM_COR_COD_ROS_TG_POS]]-Tabla25[[#This Row],[PAS_NUM_COR_COD_ESC_TG_POS]]</f>
        <v>5.0000000000000266E-2</v>
      </c>
      <c r="MH176" s="42">
        <f>Tabla25[[#This Row],[PAS_NUM_COR_COD_ROS_TG_TOT]]-Tabla25[[#This Row],[PAS_NUM_COR_COD_ESC_TG_TOT]]</f>
        <v>-0.10344827586206895</v>
      </c>
      <c r="MI176" s="42">
        <f>Tabla25[[#This Row],[PAS_DUR_COR_COD_ROS_TG_NEG]]-Tabla25[[#This Row],[PAS_DUR_COR_COD_ESC_TG_NEG]]</f>
        <v>-358.8235294117647</v>
      </c>
      <c r="MJ176" s="42">
        <f>Tabla25[[#This Row],[PAS_DUR_COR_COD_ROS_TG_NEU]]-Tabla25[[#This Row],[PAS_DUR_COR_COD_ESC_TG_NEU]]</f>
        <v>57.583333333333371</v>
      </c>
      <c r="MK176" s="42">
        <f>Tabla25[[#This Row],[PAS_DUR_COR_COD_ROS_TG_POS]]-Tabla25[[#This Row],[PAS_DUR_COR_COD_ESC_TG_POS]]</f>
        <v>-2.0494505494506257</v>
      </c>
      <c r="ML176" s="42">
        <f>Tabla25[[#This Row],[PAS_DUR_COR_COD_ROS_TG_TOT]]-Tabla25[[#This Row],[PAS_DUR_COR_COD_ESC_TG_TOT]]</f>
        <v>-122.30238095238099</v>
      </c>
      <c r="MM176" s="44">
        <f>Tabla25[[#This Row],[ESC_NUM_COR_COD_ROS_TG_NEG]]-Tabla25[[#This Row],[ESC_NUM_COR_COD_ESC_TG_NEG]]</f>
        <v>-1.1111111111111112</v>
      </c>
      <c r="MN176" s="44">
        <f>Tabla25[[#This Row],[ESC_NUM_COR_COD_ROS_TG_NEU]]-Tabla25[[#This Row],[ESC_NUM_COR_COD_ESC_TG_NEU]]</f>
        <v>-2.375</v>
      </c>
      <c r="MO176" s="44">
        <f>Tabla25[[#This Row],[ESC_NUM_COR_COD_ROS_TG_POS]]-Tabla25[[#This Row],[ESC_NUM_COR_COD_ESC_TG_POS]]</f>
        <v>-1</v>
      </c>
      <c r="MP176" s="44">
        <f>Tabla25[[#This Row],[ESC_NUM_COR_COD_ROS_TG_TOT]]-Tabla25[[#This Row],[ESC_NUM_COR_COD_ESC_TG_TOT]]</f>
        <v>-1.4615384615384617</v>
      </c>
      <c r="MQ176" s="44">
        <f>Tabla25[[#This Row],[ESC_DUR_COR_COD_ROS_TG_NEG]]-Tabla25[[#This Row],[ESC_DUR_COR_COD_ESC_TG_NEG]]</f>
        <v>274.29999999999995</v>
      </c>
      <c r="MR176" s="44">
        <f>Tabla25[[#This Row],[ESC_DUR_COR_COD_ROS_TG_NEU]]-Tabla25[[#This Row],[ESC_DUR_COR_COD_ESC_TG_NEU]]</f>
        <v>-514.14285714285711</v>
      </c>
      <c r="MS176" s="44">
        <f>Tabla25[[#This Row],[ESC_DUR_COR_COD_ROS_TG_POS]]-Tabla25[[#This Row],[ESC_DUR_COR_COD_ESC_TG_POS]]</f>
        <v>-105.10714285714289</v>
      </c>
      <c r="MT176" s="44">
        <f>Tabla25[[#This Row],[ESC_DUR_COR_COD_ROS_TG_TOT]]-Tabla25[[#This Row],[ESC_DUR_COR_COD_ESC_TG_TOT]]</f>
        <v>-153.17982456140351</v>
      </c>
      <c r="MU176" s="47">
        <f>Tabla25[[#This Row],[ROS_NUM_COR_COD_ROS_TG_NEG]]-Tabla25[[#This Row],[ROS_NUM_COR_COD_ESC_TG_NEG]]</f>
        <v>-1.1111111111111112</v>
      </c>
      <c r="MV176" s="47">
        <f>Tabla25[[#This Row],[ROS_NUM_COR_COD_ROS_TG_NEU]]-Tabla25[[#This Row],[ROS_NUM_COR_COD_ESC_TG_NEU]]</f>
        <v>-0.2</v>
      </c>
      <c r="MW176" s="47">
        <f>Tabla25[[#This Row],[ROS_NUM_COR_COD_ROS_TG_POS]]-Tabla25[[#This Row],[ROS_NUM_COR_COD_ESC_TG_POS]]</f>
        <v>0.1111111111111111</v>
      </c>
      <c r="MX176" s="47">
        <f>Tabla25[[#This Row],[ROS_NUM_COR_COD_ROS_TG_TOT]]-Tabla25[[#This Row],[ROS_NUM_COR_COD_ESC_TG_TOT]]</f>
        <v>-0.39285714285714279</v>
      </c>
      <c r="MY176" s="47">
        <f>Tabla25[[#This Row],[ROS_DUR_COR_COD_ROS_TG_NEG]]-Tabla25[[#This Row],[ROS_DUR_COR_COD_ESC_TG_NEG]]</f>
        <v>-78.199999999999989</v>
      </c>
      <c r="MZ176" s="47">
        <f>Tabla25[[#This Row],[ROS_DUR_COR_COD_ROS_TG_NEU]]-Tabla25[[#This Row],[ROS_DUR_COR_COD_ESC_TG_NEU]]</f>
        <v>-245</v>
      </c>
      <c r="NA176" s="47">
        <f>Tabla25[[#This Row],[ROS_DUR_COR_COD_ROS_TG_POS]]-Tabla25[[#This Row],[ROS_DUR_COR_COD_ESC_TG_POS]]</f>
        <v>-7</v>
      </c>
      <c r="NB176" s="47">
        <f>Tabla25[[#This Row],[ROS_DUR_COR_COD_ROS_TG_TOT]]-Tabla25[[#This Row],[ROS_DUR_COR_COD_ESC_TG_TOT]]</f>
        <v>-6.5</v>
      </c>
      <c r="NC176">
        <v>319</v>
      </c>
      <c r="NE176">
        <v>187.5</v>
      </c>
      <c r="NF176">
        <v>253.25</v>
      </c>
      <c r="NG176">
        <v>186.4</v>
      </c>
      <c r="NH176">
        <v>245</v>
      </c>
      <c r="NI176">
        <v>300</v>
      </c>
      <c r="NJ176">
        <v>215.25</v>
      </c>
      <c r="NK176">
        <v>196.2</v>
      </c>
      <c r="NL176">
        <v>185.14285714285714</v>
      </c>
      <c r="NM176">
        <v>277.85714285714283</v>
      </c>
      <c r="NN176">
        <v>222.21052631578948</v>
      </c>
      <c r="NO176">
        <v>253.5</v>
      </c>
      <c r="NP176">
        <v>292.125</v>
      </c>
      <c r="NQ176">
        <v>208.125</v>
      </c>
      <c r="NR176">
        <v>251.25</v>
      </c>
      <c r="NS176">
        <v>127.88235294117646</v>
      </c>
      <c r="NT176">
        <v>207.58333333333334</v>
      </c>
      <c r="NU176">
        <v>144.61538461538461</v>
      </c>
      <c r="NV176">
        <v>155.83333333333334</v>
      </c>
      <c r="NW176">
        <v>158.27272727272728</v>
      </c>
      <c r="NX176">
        <v>176.4</v>
      </c>
      <c r="NY176">
        <v>208.92857142857142</v>
      </c>
      <c r="NZ176">
        <v>182.8</v>
      </c>
      <c r="OA176" s="15">
        <f>Tabla2[[#This Row],[ROS_1DU_COR_COD_ROS_TG_NEG]]-Tabla2[[#This Row],[PAS_1DU_COR_COD_ROS_TG_NEG]]</f>
        <v>191.11764705882354</v>
      </c>
      <c r="OB176" s="15">
        <f>Tabla2[[#This Row],[ROS_1DU_COR_COD_ROS_TG_NEU]]-Tabla2[[#This Row],[PAS_1DU_COR_COD_ROS_TG_NEU]]</f>
        <v>-207.58333333333334</v>
      </c>
      <c r="OC176" s="15">
        <f>Tabla2[[#This Row],[ROS_1DU_COR_COD_ROS_TG_POS]]-Tabla2[[#This Row],[PAS_1DU_COR_COD_ROS_TG_POS]]</f>
        <v>42.884615384615387</v>
      </c>
      <c r="OD176" s="15">
        <f>Tabla2[[#This Row],[ROS_1DU_COR_COD_ROS_TG_TOT]]-Tabla2[[#This Row],[PAS_1DU_COR_COD_ROS_TG_TOT]]</f>
        <v>97.416666666666657</v>
      </c>
      <c r="OE176" s="15">
        <f>Tabla2[[#This Row],[ROS_1DU_COR_COD_ESC_TG_NEG]]-Tabla2[[#This Row],[PAS_1DU_COR_COD_ESC_TG_NEG]]</f>
        <v>28.127272727272725</v>
      </c>
      <c r="OF176" s="15">
        <f>Tabla2[[#This Row],[ROS_1DU_COR_COD_ESC_TG_NEU]]-Tabla2[[#This Row],[PAS_1DU_COR_COD_ESC_TG_NEU]]</f>
        <v>68.599999999999994</v>
      </c>
      <c r="OG176" s="15">
        <f>Tabla2[[#This Row],[ROS_1DU_COR_COD_ESC_TG_POS]]-Tabla2[[#This Row],[PAS_1DU_COR_COD_ESC_TG_POS]]</f>
        <v>91.071428571428584</v>
      </c>
      <c r="OH176" s="15">
        <f>Tabla2[[#This Row],[ROS_1DU_COR_COD_ESC_TG_TOT]]-Tabla2[[#This Row],[PAS_1DU_COR_COD_ESC_TG_TOT]]</f>
        <v>32.449999999999989</v>
      </c>
      <c r="OI176" s="15">
        <f>Tabla2[[#This Row],[PAS_1DU_COR_COD_ROS_TG_NEG]]-Tabla2[[#This Row],[ESC_1DU_COR_COD_ROS_TG_NEG]]</f>
        <v>-68.317647058823525</v>
      </c>
      <c r="OJ176" s="15">
        <f>Tabla2[[#This Row],[PAS_1DU_COR_COD_ROS_TG_NEU]]-Tabla2[[#This Row],[ESC_1DU_COR_COD_ROS_TG_NEU]]</f>
        <v>22.440476190476204</v>
      </c>
      <c r="OK176" s="15">
        <f>Tabla2[[#This Row],[PAS_1DU_COR_COD_ROS_TG_POS]]-Tabla2[[#This Row],[ESC_1DU_COR_COD_ROS_TG_POS]]</f>
        <v>-133.24175824175822</v>
      </c>
      <c r="OL176" s="15">
        <f>Tabla2[[#This Row],[PAS_1DU_COR_COD_ROS_TG_TOT]]-Tabla2[[#This Row],[ESC_1DU_COR_COD_ROS_TG_TOT]]</f>
        <v>-66.377192982456137</v>
      </c>
      <c r="OM176" s="15">
        <f>Tabla2[[#This Row],[PAS_1DU_COR_COD_ESC_TG_NEG]]-Tabla2[[#This Row],[ESC_1DU_COR_COD_ESC_TG_NEG]]</f>
        <v>-95.22727272727272</v>
      </c>
      <c r="ON176" s="15">
        <f>Tabla2[[#This Row],[PAS_1DU_COR_COD_ESC_TG_NEU]]-Tabla2[[#This Row],[ESC_1DU_COR_COD_ESC_TG_NEU]]</f>
        <v>-115.72499999999999</v>
      </c>
      <c r="OO176" s="15">
        <f>Tabla2[[#This Row],[PAS_1DU_COR_COD_ESC_TG_POS]]-Tabla2[[#This Row],[ESC_1DU_COR_COD_ESC_TG_POS]]</f>
        <v>0.80357142857141639</v>
      </c>
      <c r="OP176" s="15">
        <f>Tabla2[[#This Row],[PAS_1DU_COR_COD_ESC_TG_TOT]]-Tabla2[[#This Row],[ESC_1DU_COR_COD_ESC_TG_TOT]]</f>
        <v>-68.449999999999989</v>
      </c>
      <c r="OQ176" s="61">
        <v>132.6</v>
      </c>
      <c r="OR176" s="62">
        <v>-245</v>
      </c>
      <c r="OS176" s="62">
        <v>-112.5</v>
      </c>
      <c r="OT176" s="62">
        <v>38</v>
      </c>
      <c r="OU176" s="62">
        <v>-57.300000000000011</v>
      </c>
      <c r="OV176" s="62">
        <v>-106.98214285714286</v>
      </c>
      <c r="OW176" s="62">
        <v>69.732142857142833</v>
      </c>
      <c r="OX176" s="62">
        <v>-29.03947368421052</v>
      </c>
      <c r="OY176" s="62">
        <v>-30.390374331550817</v>
      </c>
      <c r="OZ176" s="62">
        <v>31.183333333333337</v>
      </c>
      <c r="PA176" s="62">
        <v>-64.313186813186803</v>
      </c>
      <c r="PB176" s="62">
        <v>-26.966666666666669</v>
      </c>
    </row>
    <row r="177" spans="1:418" x14ac:dyDescent="0.3">
      <c r="A177" s="2" t="s">
        <v>175</v>
      </c>
      <c r="B177" s="2">
        <v>50</v>
      </c>
      <c r="C177" s="2">
        <v>2</v>
      </c>
      <c r="D177" s="2">
        <v>55</v>
      </c>
      <c r="E177">
        <v>3.4</v>
      </c>
      <c r="F177">
        <v>865.17647058823525</v>
      </c>
      <c r="G177">
        <v>3.5789473684210527</v>
      </c>
      <c r="H177">
        <v>1199.0769230769231</v>
      </c>
      <c r="I177">
        <v>4.3888888888888893</v>
      </c>
      <c r="J177">
        <v>1371.2307692307693</v>
      </c>
      <c r="K177">
        <v>3.7719298245614037</v>
      </c>
      <c r="L177">
        <v>1119.1162790697674</v>
      </c>
      <c r="M177">
        <v>4.0999999999999996</v>
      </c>
      <c r="N177">
        <v>1250.9333333333334</v>
      </c>
      <c r="O177">
        <v>3.7894736842105261</v>
      </c>
      <c r="P177">
        <v>1042.4375</v>
      </c>
      <c r="Q177">
        <v>2.7222222222222223</v>
      </c>
      <c r="R177">
        <v>928.5</v>
      </c>
      <c r="S177">
        <v>3.5614035087719298</v>
      </c>
      <c r="T177">
        <v>1076.4888888888888</v>
      </c>
      <c r="U177">
        <v>3.6666666666666665</v>
      </c>
      <c r="V177">
        <v>1097.3181818181818</v>
      </c>
      <c r="W177">
        <v>2.0499999999999998</v>
      </c>
      <c r="X177">
        <v>523.82352941176475</v>
      </c>
      <c r="Y177">
        <v>2.0526315789473686</v>
      </c>
      <c r="Z177">
        <v>559.71428571428567</v>
      </c>
      <c r="AA177">
        <v>1.6666666666666667</v>
      </c>
      <c r="AB177">
        <v>528.93333333333328</v>
      </c>
      <c r="AC177">
        <v>1.9298245614035088</v>
      </c>
      <c r="AD177">
        <v>536.41304347826087</v>
      </c>
      <c r="AE177">
        <v>1.9298245614035088</v>
      </c>
      <c r="AF177">
        <v>536.41304347826087</v>
      </c>
      <c r="AG177">
        <v>3.0877192982456139</v>
      </c>
      <c r="AH177">
        <v>904.76865671641792</v>
      </c>
      <c r="AK177">
        <v>5</v>
      </c>
      <c r="AL177">
        <v>1181</v>
      </c>
      <c r="AM177">
        <v>2.5</v>
      </c>
      <c r="AN177">
        <v>1449</v>
      </c>
      <c r="AO177">
        <v>3.3333333333333335</v>
      </c>
      <c r="AP177">
        <v>1315</v>
      </c>
      <c r="AS177">
        <v>3</v>
      </c>
      <c r="AT177">
        <v>409</v>
      </c>
      <c r="AU177">
        <v>1</v>
      </c>
      <c r="AV177">
        <v>108</v>
      </c>
      <c r="AW177">
        <v>1.6666666666666667</v>
      </c>
      <c r="AX177">
        <v>208.33333333333334</v>
      </c>
      <c r="AY177">
        <v>2.5</v>
      </c>
      <c r="AZ177">
        <v>651</v>
      </c>
      <c r="BC177">
        <v>3</v>
      </c>
      <c r="BD177">
        <v>616</v>
      </c>
      <c r="BE177">
        <v>3.5</v>
      </c>
      <c r="BF177">
        <v>656</v>
      </c>
      <c r="BG177">
        <v>3.3333333333333335</v>
      </c>
      <c r="BH177">
        <v>642.66666666666663</v>
      </c>
      <c r="BI177">
        <v>3.3333333333333335</v>
      </c>
      <c r="BJ177">
        <v>642.66666666666663</v>
      </c>
      <c r="BK177">
        <v>2.7777777777777777</v>
      </c>
      <c r="BL177">
        <v>647.875</v>
      </c>
      <c r="BM177">
        <v>3.0722222222222224</v>
      </c>
      <c r="BN177">
        <v>890.29577464788736</v>
      </c>
      <c r="BO177">
        <v>4.3</v>
      </c>
      <c r="BP177">
        <v>1625.2857142857142</v>
      </c>
      <c r="BQ177">
        <v>4.4000000000000004</v>
      </c>
      <c r="BR177">
        <v>1170.25</v>
      </c>
      <c r="BS177">
        <v>3</v>
      </c>
      <c r="BT177">
        <v>852.88888888888891</v>
      </c>
      <c r="BU177">
        <v>3.9</v>
      </c>
      <c r="BV177">
        <v>1183.9583333333333</v>
      </c>
      <c r="BW177">
        <v>3.625</v>
      </c>
      <c r="BX177">
        <v>1122.8</v>
      </c>
      <c r="BY177">
        <v>4.333333333333333</v>
      </c>
      <c r="BZ177">
        <v>1317.7142857142858</v>
      </c>
      <c r="CA177">
        <v>5</v>
      </c>
      <c r="CB177">
        <v>1462.4</v>
      </c>
      <c r="CC177">
        <v>4.291666666666667</v>
      </c>
      <c r="CD177">
        <v>1302.9411764705883</v>
      </c>
      <c r="CE177">
        <v>4.0740740740740744</v>
      </c>
      <c r="CF177">
        <v>1233.2926829268292</v>
      </c>
      <c r="CG177">
        <v>1.6</v>
      </c>
      <c r="CH177">
        <v>802.8</v>
      </c>
      <c r="CI177">
        <v>2.7</v>
      </c>
      <c r="CJ177">
        <v>973.66666666666663</v>
      </c>
      <c r="CK177">
        <v>4</v>
      </c>
      <c r="CL177">
        <v>1003.375</v>
      </c>
      <c r="CM177">
        <v>2.7666666666666666</v>
      </c>
      <c r="CN177">
        <v>941.21052631578948</v>
      </c>
      <c r="CO177">
        <v>3</v>
      </c>
      <c r="CP177">
        <v>1408.6</v>
      </c>
      <c r="CQ177">
        <v>2.1111111111111112</v>
      </c>
      <c r="CR177">
        <v>760.66666666666663</v>
      </c>
      <c r="CS177">
        <v>3.1428571428571428</v>
      </c>
      <c r="CT177">
        <v>1317.25</v>
      </c>
      <c r="CU177">
        <v>2.7083333333333335</v>
      </c>
      <c r="CV177">
        <v>1125.0666666666666</v>
      </c>
      <c r="CW177">
        <v>2.7407407407407409</v>
      </c>
      <c r="CX177">
        <v>1022.3235294117648</v>
      </c>
      <c r="CY177">
        <v>3.4074074074074074</v>
      </c>
      <c r="CZ177">
        <v>1137.6533333333334</v>
      </c>
      <c r="DA177">
        <v>2.4</v>
      </c>
      <c r="DB177">
        <v>943.66666666666663</v>
      </c>
      <c r="DC177">
        <v>2.1</v>
      </c>
      <c r="DD177">
        <v>815.33333333333337</v>
      </c>
      <c r="DE177">
        <v>3</v>
      </c>
      <c r="DF177">
        <v>800.11111111111109</v>
      </c>
      <c r="DG177">
        <v>2.5</v>
      </c>
      <c r="DH177">
        <v>845.47619047619048</v>
      </c>
      <c r="DI177">
        <v>2.125</v>
      </c>
      <c r="DJ177">
        <v>916</v>
      </c>
      <c r="DK177">
        <v>1.7777777777777777</v>
      </c>
      <c r="DL177">
        <v>745.66666666666663</v>
      </c>
      <c r="DM177">
        <v>1.8571428571428572</v>
      </c>
      <c r="DN177">
        <v>782.75</v>
      </c>
      <c r="DO177">
        <v>1.9166666666666667</v>
      </c>
      <c r="DP177">
        <v>812.33333333333337</v>
      </c>
      <c r="DQ177">
        <v>2.2407407407407409</v>
      </c>
      <c r="DR177">
        <v>831.66666666666663</v>
      </c>
      <c r="DS177">
        <v>2.2407407407407409</v>
      </c>
      <c r="DT177">
        <v>831.66666666666663</v>
      </c>
      <c r="DU177">
        <v>3.0185185185185186</v>
      </c>
      <c r="DV177">
        <v>1038.4144144144145</v>
      </c>
      <c r="EE177">
        <v>1</v>
      </c>
      <c r="EF177">
        <v>748</v>
      </c>
      <c r="EG177">
        <v>0</v>
      </c>
      <c r="EI177">
        <v>2.3333333333333335</v>
      </c>
      <c r="EJ177">
        <v>451.33333333333331</v>
      </c>
      <c r="EK177">
        <v>1.5</v>
      </c>
      <c r="EL177">
        <v>525.5</v>
      </c>
      <c r="EM177">
        <v>1.5</v>
      </c>
      <c r="EN177">
        <v>525.5</v>
      </c>
      <c r="EW177">
        <v>6.5</v>
      </c>
      <c r="EX177">
        <v>1434.5</v>
      </c>
      <c r="EY177">
        <v>0</v>
      </c>
      <c r="FA177">
        <v>4</v>
      </c>
      <c r="FB177">
        <v>1052</v>
      </c>
      <c r="FC177">
        <v>4.166666666666667</v>
      </c>
      <c r="FD177">
        <v>1243.25</v>
      </c>
      <c r="FE177">
        <v>4.166666666666667</v>
      </c>
      <c r="FF177">
        <v>1243.25</v>
      </c>
      <c r="FG177">
        <v>2.8333333333333335</v>
      </c>
      <c r="FH177">
        <v>884.375</v>
      </c>
      <c r="FQ177">
        <v>5</v>
      </c>
      <c r="FR177">
        <v>1047.5</v>
      </c>
      <c r="FS177">
        <v>0</v>
      </c>
      <c r="FU177">
        <v>3.3333333333333335</v>
      </c>
      <c r="FV177">
        <v>720.33333333333337</v>
      </c>
      <c r="FW177">
        <v>3.3333333333333335</v>
      </c>
      <c r="FX177">
        <v>851.2</v>
      </c>
      <c r="FY177">
        <v>3.3333333333333335</v>
      </c>
      <c r="FZ177">
        <v>851.2</v>
      </c>
      <c r="GA177">
        <v>3.3333333333333335</v>
      </c>
      <c r="GB177">
        <v>851.2</v>
      </c>
      <c r="GC177">
        <v>3</v>
      </c>
      <c r="GD177">
        <v>871.61538461538464</v>
      </c>
      <c r="GE177">
        <v>3.0166666666666666</v>
      </c>
      <c r="GF177">
        <v>1020.9274193548387</v>
      </c>
      <c r="GG177">
        <v>4.2222222222222223</v>
      </c>
      <c r="GH177">
        <v>946</v>
      </c>
      <c r="GI177">
        <v>4</v>
      </c>
      <c r="GJ177">
        <v>771.25</v>
      </c>
      <c r="GK177">
        <v>2.75</v>
      </c>
      <c r="GL177">
        <v>1107.5</v>
      </c>
      <c r="GM177">
        <v>3.8571428571428572</v>
      </c>
      <c r="GN177">
        <v>886.27777777777783</v>
      </c>
      <c r="GO177">
        <v>1.8571428571428572</v>
      </c>
      <c r="GP177">
        <v>537.79999999999995</v>
      </c>
      <c r="GQ177">
        <v>2.8333333333333335</v>
      </c>
      <c r="GR177">
        <v>621.79999999999995</v>
      </c>
      <c r="GS177">
        <v>3.3333333333333335</v>
      </c>
      <c r="GT177">
        <v>835.6</v>
      </c>
      <c r="GU177">
        <v>2.6315789473684212</v>
      </c>
      <c r="GV177">
        <v>665.06666666666672</v>
      </c>
      <c r="GW177">
        <v>3.2749999999999999</v>
      </c>
      <c r="GX177">
        <v>785.72727272727275</v>
      </c>
      <c r="GY177">
        <v>4.333333333333333</v>
      </c>
      <c r="GZ177">
        <v>871</v>
      </c>
      <c r="HA177">
        <v>4.625</v>
      </c>
      <c r="HB177">
        <v>686.375</v>
      </c>
      <c r="HC177">
        <v>5</v>
      </c>
      <c r="HD177">
        <v>1031.75</v>
      </c>
      <c r="HE177">
        <v>4.5714285714285712</v>
      </c>
      <c r="HF177">
        <v>831.28571428571433</v>
      </c>
      <c r="HG177">
        <v>5.7142857142857144</v>
      </c>
      <c r="HH177">
        <v>1121.1428571428571</v>
      </c>
      <c r="HI177">
        <v>4.833333333333333</v>
      </c>
      <c r="HJ177">
        <v>913.83333333333337</v>
      </c>
      <c r="HK177">
        <v>4.833333333333333</v>
      </c>
      <c r="HL177">
        <v>948.5</v>
      </c>
      <c r="HM177">
        <v>5.1578947368421053</v>
      </c>
      <c r="HN177">
        <v>1001.1578947368421</v>
      </c>
      <c r="HO177">
        <v>4.8499999999999996</v>
      </c>
      <c r="HP177">
        <v>911.97500000000002</v>
      </c>
      <c r="HQ177">
        <v>4.0625</v>
      </c>
      <c r="HR177">
        <v>854.90410958904113</v>
      </c>
      <c r="HS177">
        <v>2.8888888888888888</v>
      </c>
      <c r="HT177">
        <v>618.75</v>
      </c>
      <c r="HU177">
        <v>3.125</v>
      </c>
      <c r="HV177">
        <v>622.5</v>
      </c>
      <c r="HW177">
        <v>3.75</v>
      </c>
      <c r="HX177">
        <v>831.75</v>
      </c>
      <c r="HY177">
        <v>3.1428571428571428</v>
      </c>
      <c r="HZ177">
        <v>662.85</v>
      </c>
      <c r="IA177">
        <v>4</v>
      </c>
      <c r="IB177">
        <v>663.14285714285711</v>
      </c>
      <c r="IC177">
        <v>2.6666666666666665</v>
      </c>
      <c r="ID177">
        <v>639.20000000000005</v>
      </c>
      <c r="IE177">
        <v>2.1666666666666665</v>
      </c>
      <c r="IF177">
        <v>614.75</v>
      </c>
      <c r="IG177">
        <v>3</v>
      </c>
      <c r="IH177">
        <v>643.5625</v>
      </c>
      <c r="II177">
        <v>3.0750000000000002</v>
      </c>
      <c r="IJ177">
        <v>654.27777777777783</v>
      </c>
      <c r="IK177">
        <v>3.0750000000000002</v>
      </c>
      <c r="IL177">
        <v>654.27777777777783</v>
      </c>
      <c r="IM177">
        <v>3.7333333333333334</v>
      </c>
      <c r="IN177">
        <v>788.64220183486236</v>
      </c>
      <c r="IO177">
        <v>1</v>
      </c>
      <c r="IP177">
        <v>229</v>
      </c>
      <c r="IQ177">
        <v>0.5</v>
      </c>
      <c r="IR177">
        <v>82</v>
      </c>
      <c r="IS177">
        <v>3.1666666666666665</v>
      </c>
      <c r="IT177">
        <v>641.83333333333337</v>
      </c>
      <c r="IU177">
        <v>2.3333333333333335</v>
      </c>
      <c r="IV177">
        <v>520.25</v>
      </c>
      <c r="IW177">
        <v>3.6666666666666665</v>
      </c>
      <c r="IX177">
        <v>829</v>
      </c>
      <c r="IY177">
        <v>3.25</v>
      </c>
      <c r="IZ177">
        <v>505</v>
      </c>
      <c r="JA177">
        <v>2</v>
      </c>
      <c r="JB177">
        <v>416.25</v>
      </c>
      <c r="JC177">
        <v>2.9090909090909092</v>
      </c>
      <c r="JD177">
        <v>561.09090909090912</v>
      </c>
      <c r="JE177">
        <v>2.65</v>
      </c>
      <c r="JF177">
        <v>543.89473684210532</v>
      </c>
      <c r="JG177">
        <v>8</v>
      </c>
      <c r="JH177">
        <v>1722</v>
      </c>
      <c r="JI177">
        <v>5</v>
      </c>
      <c r="JJ177">
        <v>1068.5</v>
      </c>
      <c r="JK177">
        <v>3.6666666666666665</v>
      </c>
      <c r="JL177">
        <v>933</v>
      </c>
      <c r="JM177">
        <v>4.4444444444444446</v>
      </c>
      <c r="JN177">
        <v>1065.5</v>
      </c>
      <c r="JO177">
        <v>5</v>
      </c>
      <c r="JP177">
        <v>776.66666666666663</v>
      </c>
      <c r="JQ177">
        <v>5.75</v>
      </c>
      <c r="JR177">
        <v>1198</v>
      </c>
      <c r="JS177">
        <v>6</v>
      </c>
      <c r="JT177">
        <v>1081.25</v>
      </c>
      <c r="JU177">
        <v>5.6363636363636367</v>
      </c>
      <c r="JV177">
        <v>1040.6363636363637</v>
      </c>
      <c r="JW177">
        <v>5.0999999999999996</v>
      </c>
      <c r="JX177">
        <v>1051.1052631578948</v>
      </c>
      <c r="JY177">
        <v>3.875</v>
      </c>
      <c r="JZ177">
        <v>797.5</v>
      </c>
      <c r="KA177">
        <v>6</v>
      </c>
      <c r="KB177">
        <v>1758</v>
      </c>
      <c r="KC177">
        <v>5.5</v>
      </c>
      <c r="KD177">
        <v>1190.5</v>
      </c>
      <c r="KE177">
        <v>4.5</v>
      </c>
      <c r="KF177">
        <v>920.5</v>
      </c>
      <c r="KG177">
        <v>4.8888888888888893</v>
      </c>
      <c r="KH177">
        <v>1073.5555555555557</v>
      </c>
      <c r="KI177">
        <v>3.3333333333333335</v>
      </c>
      <c r="KJ177">
        <v>646.33333333333337</v>
      </c>
      <c r="KK177">
        <v>3.25</v>
      </c>
      <c r="KL177">
        <v>807.5</v>
      </c>
      <c r="KM177">
        <v>4</v>
      </c>
      <c r="KN177">
        <v>961.25</v>
      </c>
      <c r="KO177">
        <v>3.5454545454545454</v>
      </c>
      <c r="KP177">
        <v>819.4545454545455</v>
      </c>
      <c r="KQ177">
        <v>4.1500000000000004</v>
      </c>
      <c r="KR177">
        <v>933.8</v>
      </c>
      <c r="KS177">
        <v>4.1500000000000004</v>
      </c>
      <c r="KT177">
        <v>933.8</v>
      </c>
      <c r="KU177">
        <v>3.9666666666666668</v>
      </c>
      <c r="KV177">
        <v>844.5</v>
      </c>
      <c r="KW177">
        <v>3.8111111111111109</v>
      </c>
      <c r="KX177">
        <v>808.04191616766468</v>
      </c>
      <c r="KY177" s="15">
        <f>Tabla2[[#This Row],[ROS_NUM_COR_COD_ROS_TG_NEG]]-Tabla2[[#This Row],[PAS_NUM_COR_COD_ROS_TG_NEG]]</f>
        <v>1.6142857142857148</v>
      </c>
      <c r="KZ177" s="15">
        <f>Tabla2[[#This Row],[ROS_DUR_COR_COD_ROS_TG_NEG]]-Tabla2[[#This Row],[PAS_DUR_COR_COD_ROS_TG_NEG]]</f>
        <v>-129.79047619047628</v>
      </c>
      <c r="LA177" s="15">
        <f>Tabla2[[#This Row],[ROS_NUM_COR_COD_ROS_TG_NEU]]-Tabla2[[#This Row],[PAS_NUM_COR_COD_ROS_TG_NEU]]</f>
        <v>1.0438596491228069</v>
      </c>
      <c r="LB177" s="15">
        <f>Tabla2[[#This Row],[ROS_DUR_COR_COD_ROS_TG_NEU]]-Tabla2[[#This Row],[PAS_DUR_COR_COD_ROS_TG_NEU]]</f>
        <v>-128.60416666666663</v>
      </c>
      <c r="LC177" s="15">
        <f>Tabla2[[#This Row],[ROS_NUM_COR_COD_ROS_TG_POS]]-Tabla2[[#This Row],[PAS_NUM_COR_COD_ROS_TG_POS]]</f>
        <v>2.1111111111111107</v>
      </c>
      <c r="LD177" s="15">
        <f>Tabla2[[#This Row],[ROS_DUR_COR_COD_ROS_TG_POS]]-Tabla2[[#This Row],[PAS_DUR_COR_COD_ROS_TG_POS]]</f>
        <v>20</v>
      </c>
      <c r="LE177" s="15">
        <f>Tabla2[[#This Row],[ROS_NUM_COR_COD_ROS_TG_TOT]]-Tabla2[[#This Row],[PAS_NUM_COR_COD_ROS_TG_TOT]]</f>
        <v>1.5964912280701755</v>
      </c>
      <c r="LF177" s="15">
        <f>Tabla2[[#This Row],[ROS_DUR_COR_COD_ROS_TG_TOT]]-Tabla2[[#This Row],[PAS_DUR_COR_COD_ROS_TG_TOT]]</f>
        <v>-75.330994152046742</v>
      </c>
      <c r="LG177" s="15">
        <f>Tabla2[[#This Row],[ROS_NUM_COR_COD_ESC_TG_NEG]]-Tabla2[[#This Row],[PAS_NUM_COR_COD_ESC_TG_NEG]]</f>
        <v>-1.5428571428571427</v>
      </c>
      <c r="LH177" s="15">
        <f>Tabla2[[#This Row],[ROS_DUR_COR_COD_ESC_TG_NEG]]-Tabla2[[#This Row],[PAS_DUR_COR_COD_ESC_TG_NEG]]</f>
        <v>-327.37647058823529</v>
      </c>
      <c r="LI177" s="15">
        <f>Tabla2[[#This Row],[ROS_NUM_COR_COD_ESC_TG_NEU]]-Tabla2[[#This Row],[PAS_NUM_COR_COD_ESC_TG_NEU]]</f>
        <v>-0.74561403508771917</v>
      </c>
      <c r="LJ177" s="15">
        <f>Tabla2[[#This Row],[ROS_NUM_COR_COD_ESC_TG_NEG]]-Tabla2[[#This Row],[PAS_NUM_COR_COD_ESC_TG_NEG]]</f>
        <v>-1.5428571428571427</v>
      </c>
      <c r="LK177" s="15">
        <f>Tabla2[[#This Row],[ROS_NUM_COR_COD_ESC_TG_POS]]-Tabla2[[#This Row],[PAS_NUM_COR_COD_ESC_TG_POS]]</f>
        <v>-1.0555555555555558</v>
      </c>
      <c r="LL177" s="15">
        <f>Tabla2[[#This Row],[ROS_DUR_COR_COD_ESC_TG_POS]]-Tabla2[[#This Row],[PAS_DUR_COR_COD_ESC_TG_POS]]</f>
        <v>-535.63076923076926</v>
      </c>
      <c r="LM177" s="15">
        <f>Tabla2[[#This Row],[ROS_NUM_COR_COD_ESC_TG_TOT]]-Tabla2[[#This Row],[PAS_NUM_COR_COD_ESC_TG_TOT]]</f>
        <v>-1.1403508771929824</v>
      </c>
      <c r="LN177" s="15">
        <f>Tabla2[[#This Row],[ROS_DUR_COR_COD_ESC_TG_TOT]]-Tabla2[[#This Row],[PAS_DUR_COR_COD_ESC_TG_TOT]]</f>
        <v>-454.0496124031007</v>
      </c>
      <c r="LO177" s="15">
        <f>Tabla2[[#This Row],[PAS_NUM_COR_COD_ROS_TG_NEG]]-Tabla2[[#This Row],[ESC_NUM_COR_COD_ROS_TG_NEG]]</f>
        <v>1.0999999999999996</v>
      </c>
      <c r="LP177" s="15">
        <f>Tabla2[[#This Row],[PAS_DUR_COR_COD_ROS_TG_NEG]]-Tabla2[[#This Row],[ESC_DUR_COR_COD_ROS_TG_NEG]]</f>
        <v>-157.66666666666652</v>
      </c>
      <c r="LQ177" s="15">
        <f>Tabla2[[#This Row],[PAS_NUM_COR_COD_ROS_TG_NEU]]-Tabla2[[#This Row],[ESC_NUM_COR_COD_ROS_TG_NEU]]</f>
        <v>1.6783625730994149</v>
      </c>
      <c r="LR177" s="15">
        <f>Tabla2[[#This Row],[PAS_DUR_COR_COD_ROS_TG_NEU]]-Tabla2[[#This Row],[ESC_DUR_COR_COD_ROS_TG_NEU]]</f>
        <v>281.77083333333337</v>
      </c>
      <c r="LS177" s="15">
        <f>Tabla2[[#This Row],[PAS_NUM_COR_COD_ROS_TG_POS]]-Tabla2[[#This Row],[ESC_NUM_COR_COD_ROS_TG_POS]]</f>
        <v>-0.42063492063492047</v>
      </c>
      <c r="LT177" s="15">
        <f>Tabla2[[#This Row],[PAS_DUR_COR_COD_ROS_TG_POS]]-Tabla2[[#This Row],[ESC_DUR_COR_COD_ROS_TG_POS]]</f>
        <v>-388.75</v>
      </c>
      <c r="LU177" s="15">
        <f>Tabla2[[#This Row],[PAS_NUM_COR_COD_ROS_TG_TOT]]-Tabla2[[#This Row],[ESC_NUM_COR_COD_ROS_TG_TOT]]</f>
        <v>0.85307017543859631</v>
      </c>
      <c r="LV177" s="15">
        <f>Tabla2[[#This Row],[PAS_DUR_COR_COD_ROS_TG_TOT]]-Tabla2[[#This Row],[ESC_DUR_COR_COD_ROS_TG_TOT]]</f>
        <v>-48.577777777777783</v>
      </c>
      <c r="LW177" s="15">
        <f>Tabla2[[#This Row],[PAS_NUM_COR_COD_ESC_TG_NEG]]-Tabla2[[#This Row],[ESC_NUM_COR_COD_ESC_TG_NEG]]</f>
        <v>-0.22500000000000009</v>
      </c>
      <c r="LX177" s="15">
        <f>Tabla2[[#This Row],[PAS_DUR_COR_COD_ESC_TG_NEG]]-Tabla2[[#This Row],[ESC_DUR_COR_COD_ESC_TG_NEG]]</f>
        <v>-257.62352941176471</v>
      </c>
      <c r="LY177" s="15">
        <f>Tabla2[[#This Row],[PAS_NUM_COR_COD_ESC_TG_NEU]]-Tabla2[[#This Row],[ESC_NUM_COR_COD_ESC_TG_NEU]]</f>
        <v>-0.75438596491228038</v>
      </c>
      <c r="LZ177" s="15">
        <f>Tabla2[[#This Row],[PAS_DUR_COR_COD_ESC_TG_NEU]]-Tabla2[[#This Row],[ESC_DUR_COR_COD_ESC_TG_NEU]]</f>
        <v>-118.63736263736268</v>
      </c>
      <c r="MA177" s="15">
        <f>Tabla2[[#This Row],[PAS_NUM_COR_COD_ESC_TG_POS]]-Tabla2[[#This Row],[ESC_NUM_COR_COD_ESC_TG_POS]]</f>
        <v>-0.61111111111111072</v>
      </c>
      <c r="MB177" s="15">
        <f>Tabla2[[#This Row],[PAS_DUR_COR_COD_ESC_TG_POS]]-Tabla2[[#This Row],[ESC_DUR_COR_COD_ESC_TG_POS]]</f>
        <v>-91.169230769230808</v>
      </c>
      <c r="MC177" s="15">
        <f>Tabla2[[#This Row],[PAS_NUM_COR_COD_ESC_TG_TOT]]-Tabla2[[#This Row],[ESC_NUM_COR_COD_ESC_TG_TOT]]</f>
        <v>-0.51973684210526327</v>
      </c>
      <c r="MD177" s="15">
        <f>Tabla2[[#This Row],[PAS_DUR_COR_COD_ESC_TG_TOT]]-Tabla2[[#This Row],[ESC_DUR_COR_COD_ESC_TG_TOT]]</f>
        <v>-183.82489740082087</v>
      </c>
      <c r="ME177" s="42">
        <f>Tabla25[[#This Row],[PAS_NUM_COR_COD_ROS_TG_NEG]]-Tabla25[[#This Row],[PAS_NUM_COR_COD_ESC_TG_NEG]]</f>
        <v>0.69999999999999973</v>
      </c>
      <c r="MF177" s="42">
        <f>Tabla25[[#This Row],[PAS_NUM_COR_COD_ROS_TG_NEU]]-Tabla25[[#This Row],[PAS_NUM_COR_COD_ESC_TG_NEU]]</f>
        <v>0.21052631578947345</v>
      </c>
      <c r="MG177" s="42">
        <f>Tabla25[[#This Row],[PAS_NUM_COR_COD_ROS_TG_POS]]-Tabla25[[#This Row],[PAS_NUM_COR_COD_ESC_TG_POS]]</f>
        <v>-1.666666666666667</v>
      </c>
      <c r="MH177" s="42">
        <f>Tabla25[[#This Row],[PAS_NUM_COR_COD_ROS_TG_TOT]]-Tabla25[[#This Row],[PAS_NUM_COR_COD_ESC_TG_TOT]]</f>
        <v>-0.21052631578947389</v>
      </c>
      <c r="MI177" s="42">
        <f>Tabla25[[#This Row],[PAS_DUR_COR_COD_ROS_TG_NEG]]-Tabla25[[#This Row],[PAS_DUR_COR_COD_ESC_TG_NEG]]</f>
        <v>385.75686274509815</v>
      </c>
      <c r="MJ177" s="42">
        <f>Tabla25[[#This Row],[PAS_DUR_COR_COD_ROS_TG_NEU]]-Tabla25[[#This Row],[PAS_DUR_COR_COD_ESC_TG_NEU]]</f>
        <v>-156.63942307692309</v>
      </c>
      <c r="MK177" s="42">
        <f>Tabla25[[#This Row],[PAS_DUR_COR_COD_ROS_TG_POS]]-Tabla25[[#This Row],[PAS_DUR_COR_COD_ESC_TG_POS]]</f>
        <v>-442.73076923076928</v>
      </c>
      <c r="ML177" s="42">
        <f>Tabla25[[#This Row],[PAS_DUR_COR_COD_ROS_TG_TOT]]-Tabla25[[#This Row],[PAS_DUR_COR_COD_ESC_TG_TOT]]</f>
        <v>-42.627390180878592</v>
      </c>
      <c r="MM177" s="44">
        <f>Tabla25[[#This Row],[ESC_NUM_COR_COD_ROS_TG_NEG]]-Tabla25[[#This Row],[ESC_NUM_COR_COD_ESC_TG_NEG]]</f>
        <v>-0.625</v>
      </c>
      <c r="MN177" s="44">
        <f>Tabla25[[#This Row],[ESC_NUM_COR_COD_ROS_TG_NEU]]-Tabla25[[#This Row],[ESC_NUM_COR_COD_ESC_TG_NEU]]</f>
        <v>-2.2222222222222219</v>
      </c>
      <c r="MO177" s="44">
        <f>Tabla25[[#This Row],[ESC_NUM_COR_COD_ROS_TG_POS]]-Tabla25[[#This Row],[ESC_NUM_COR_COD_ESC_TG_POS]]</f>
        <v>-1.8571428571428572</v>
      </c>
      <c r="MP177" s="44">
        <f>Tabla25[[#This Row],[ESC_NUM_COR_COD_ROS_TG_TOT]]-Tabla25[[#This Row],[ESC_NUM_COR_COD_ESC_TG_TOT]]</f>
        <v>-1.5833333333333335</v>
      </c>
      <c r="MQ177" s="44">
        <f>Tabla25[[#This Row],[ESC_DUR_COR_COD_ROS_TG_NEG]]-Tabla25[[#This Row],[ESC_DUR_COR_COD_ESC_TG_NEG]]</f>
        <v>285.79999999999995</v>
      </c>
      <c r="MR177" s="44">
        <f>Tabla25[[#This Row],[ESC_DUR_COR_COD_ROS_TG_NEU]]-Tabla25[[#This Row],[ESC_DUR_COR_COD_ESC_TG_NEU]]</f>
        <v>-557.04761904761915</v>
      </c>
      <c r="MS177" s="44">
        <f>Tabla25[[#This Row],[ESC_DUR_COR_COD_ROS_TG_POS]]-Tabla25[[#This Row],[ESC_DUR_COR_COD_ESC_TG_POS]]</f>
        <v>-145.15000000000009</v>
      </c>
      <c r="MT177" s="44">
        <f>Tabla25[[#This Row],[ESC_DUR_COR_COD_ROS_TG_TOT]]-Tabla25[[#This Row],[ESC_DUR_COR_COD_ESC_TG_TOT]]</f>
        <v>-177.87450980392168</v>
      </c>
      <c r="MU177" s="47">
        <f>Tabla25[[#This Row],[ROS_NUM_COR_COD_ROS_TG_NEG]]-Tabla25[[#This Row],[ROS_NUM_COR_COD_ESC_TG_NEG]]</f>
        <v>3.8571428571428572</v>
      </c>
      <c r="MV177" s="47">
        <f>Tabla25[[#This Row],[ROS_NUM_COR_COD_ROS_TG_NEU]]-Tabla25[[#This Row],[ROS_NUM_COR_COD_ESC_TG_NEU]]</f>
        <v>1.9999999999999996</v>
      </c>
      <c r="MW177" s="47">
        <f>Tabla25[[#This Row],[ROS_NUM_COR_COD_ROS_TG_POS]]-Tabla25[[#This Row],[ROS_NUM_COR_COD_ESC_TG_POS]]</f>
        <v>1.4999999999999996</v>
      </c>
      <c r="MX177" s="47">
        <f>Tabla25[[#This Row],[ROS_NUM_COR_COD_ROS_TG_TOT]]-Tabla25[[#This Row],[ROS_NUM_COR_COD_ESC_TG_TOT]]</f>
        <v>2.5263157894736841</v>
      </c>
      <c r="MY177" s="47">
        <f>Tabla25[[#This Row],[ROS_DUR_COR_COD_ROS_TG_NEG]]-Tabla25[[#This Row],[ROS_DUR_COR_COD_ESC_TG_NEG]]</f>
        <v>583.34285714285716</v>
      </c>
      <c r="MZ177" s="47">
        <f>Tabla25[[#This Row],[ROS_DUR_COR_COD_ROS_TG_NEU]]-Tabla25[[#This Row],[ROS_DUR_COR_COD_ESC_TG_NEU]]</f>
        <v>292.03333333333342</v>
      </c>
      <c r="NA177" s="47">
        <f>Tabla25[[#This Row],[ROS_DUR_COR_COD_ROS_TG_POS]]-Tabla25[[#This Row],[ROS_DUR_COR_COD_ESC_TG_POS]]</f>
        <v>112.89999999999998</v>
      </c>
      <c r="NB177" s="47">
        <f>Tabla25[[#This Row],[ROS_DUR_COR_COD_ROS_TG_TOT]]-Tabla25[[#This Row],[ROS_DUR_COR_COD_ESC_TG_TOT]]</f>
        <v>336.09122807017536</v>
      </c>
      <c r="NC177">
        <v>165</v>
      </c>
      <c r="ND177">
        <v>131</v>
      </c>
      <c r="NE177">
        <v>137.33333333333334</v>
      </c>
      <c r="NF177">
        <v>145.52631578947367</v>
      </c>
      <c r="NG177">
        <v>190.8</v>
      </c>
      <c r="NH177">
        <v>148.80000000000001</v>
      </c>
      <c r="NI177">
        <v>199.4</v>
      </c>
      <c r="NJ177">
        <v>179.66666666666666</v>
      </c>
      <c r="NK177">
        <v>301.8</v>
      </c>
      <c r="NL177">
        <v>190.83333333333334</v>
      </c>
      <c r="NM177">
        <v>208.75</v>
      </c>
      <c r="NN177">
        <v>232.6</v>
      </c>
      <c r="NO177">
        <v>235</v>
      </c>
      <c r="NP177">
        <v>219.42857142857142</v>
      </c>
      <c r="NQ177">
        <v>179</v>
      </c>
      <c r="NR177">
        <v>212.11764705882354</v>
      </c>
      <c r="NS177">
        <v>275</v>
      </c>
      <c r="NT177">
        <v>250.125</v>
      </c>
      <c r="NU177">
        <v>241.14285714285714</v>
      </c>
      <c r="NV177">
        <v>255.62222222222223</v>
      </c>
      <c r="NW177">
        <v>221.58823529411765</v>
      </c>
      <c r="NX177">
        <v>218.30769230769232</v>
      </c>
      <c r="NY177">
        <v>273.23076923076923</v>
      </c>
      <c r="NZ177">
        <v>236.2093023255814</v>
      </c>
      <c r="OA177" s="15">
        <f>Tabla2[[#This Row],[ROS_1DU_COR_COD_ROS_TG_NEG]]-Tabla2[[#This Row],[PAS_1DU_COR_COD_ROS_TG_NEG]]</f>
        <v>-110</v>
      </c>
      <c r="OB177" s="15">
        <f>Tabla2[[#This Row],[ROS_1DU_COR_COD_ROS_TG_NEU]]-Tabla2[[#This Row],[PAS_1DU_COR_COD_ROS_TG_NEU]]</f>
        <v>-119.125</v>
      </c>
      <c r="OC177" s="15">
        <f>Tabla2[[#This Row],[ROS_1DU_COR_COD_ROS_TG_POS]]-Tabla2[[#This Row],[PAS_1DU_COR_COD_ROS_TG_POS]]</f>
        <v>-103.8095238095238</v>
      </c>
      <c r="OD177" s="15">
        <f>Tabla2[[#This Row],[ROS_1DU_COR_COD_ROS_TG_TOT]]-Tabla2[[#This Row],[PAS_1DU_COR_COD_ROS_TG_TOT]]</f>
        <v>-110.09590643274856</v>
      </c>
      <c r="OE177" s="15">
        <f>Tabla2[[#This Row],[ROS_1DU_COR_COD_ESC_TG_NEG]]-Tabla2[[#This Row],[PAS_1DU_COR_COD_ESC_TG_NEG]]</f>
        <v>-30.788235294117641</v>
      </c>
      <c r="OF177" s="15">
        <f>Tabla2[[#This Row],[ROS_1DU_COR_COD_ESC_TG_NEU]]-Tabla2[[#This Row],[PAS_1DU_COR_COD_ESC_TG_NEU]]</f>
        <v>-69.507692307692309</v>
      </c>
      <c r="OG177" s="15">
        <f>Tabla2[[#This Row],[ROS_1DU_COR_COD_ESC_TG_POS]]-Tabla2[[#This Row],[PAS_1DU_COR_COD_ESC_TG_POS]]</f>
        <v>-73.830769230769221</v>
      </c>
      <c r="OH177" s="15">
        <f>Tabla2[[#This Row],[ROS_1DU_COR_COD_ESC_TG_TOT]]-Tabla2[[#This Row],[PAS_1DU_COR_COD_ESC_TG_TOT]]</f>
        <v>-56.542635658914747</v>
      </c>
      <c r="OI177" s="15">
        <f>Tabla2[[#This Row],[PAS_1DU_COR_COD_ROS_TG_NEG]]-Tabla2[[#This Row],[ESC_1DU_COR_COD_ROS_TG_NEG]]</f>
        <v>-26.800000000000011</v>
      </c>
      <c r="OJ177" s="15">
        <f>Tabla2[[#This Row],[PAS_1DU_COR_COD_ROS_TG_NEU]]-Tabla2[[#This Row],[ESC_1DU_COR_COD_ROS_TG_NEU]]</f>
        <v>59.291666666666657</v>
      </c>
      <c r="OK177" s="15">
        <f>Tabla2[[#This Row],[PAS_1DU_COR_COD_ROS_TG_POS]]-Tabla2[[#This Row],[ESC_1DU_COR_COD_ROS_TG_POS]]</f>
        <v>32.392857142857139</v>
      </c>
      <c r="OL177" s="15">
        <f>Tabla2[[#This Row],[PAS_1DU_COR_COD_ROS_TG_TOT]]-Tabla2[[#This Row],[ESC_1DU_COR_COD_ROS_TG_TOT]]</f>
        <v>23.02222222222224</v>
      </c>
      <c r="OM177" s="15">
        <f>Tabla2[[#This Row],[PAS_1DU_COR_COD_ESC_TG_NEG]]-Tabla2[[#This Row],[ESC_1DU_COR_COD_ESC_TG_NEG]]</f>
        <v>-13.411764705882348</v>
      </c>
      <c r="ON177" s="15">
        <f>Tabla2[[#This Row],[PAS_1DU_COR_COD_ESC_TG_NEU]]-Tabla2[[#This Row],[ESC_1DU_COR_COD_ESC_TG_NEU]]</f>
        <v>-1.1208791208790956</v>
      </c>
      <c r="OO177" s="15">
        <f>Tabla2[[#This Row],[PAS_1DU_COR_COD_ESC_TG_POS]]-Tabla2[[#This Row],[ESC_1DU_COR_COD_ESC_TG_POS]]</f>
        <v>94.230769230769226</v>
      </c>
      <c r="OP177" s="15">
        <f>Tabla2[[#This Row],[PAS_1DU_COR_COD_ESC_TG_TOT]]-Tabla2[[#This Row],[ESC_1DU_COR_COD_ESC_TG_TOT]]</f>
        <v>24.091655266757869</v>
      </c>
      <c r="OQ177" s="61">
        <v>-25.800000000000011</v>
      </c>
      <c r="OR177" s="62">
        <v>-17.800000000000011</v>
      </c>
      <c r="OS177" s="62">
        <v>-62.066666666666663</v>
      </c>
      <c r="OT177" s="62">
        <v>-34.140350877192986</v>
      </c>
      <c r="OU177" s="62">
        <v>66.800000000000011</v>
      </c>
      <c r="OV177" s="62">
        <v>-28.595238095238074</v>
      </c>
      <c r="OW177" s="62">
        <v>29.75</v>
      </c>
      <c r="OX177" s="62">
        <v>20.482352941176458</v>
      </c>
      <c r="OY177" s="62">
        <v>53.411764705882348</v>
      </c>
      <c r="OZ177" s="62">
        <v>31.817307692307679</v>
      </c>
      <c r="PA177" s="62">
        <v>-32.087912087912088</v>
      </c>
      <c r="PB177" s="62">
        <v>19.41291989664083</v>
      </c>
    </row>
    <row r="178" spans="1:418" x14ac:dyDescent="0.3">
      <c r="A178" s="2" t="s">
        <v>176</v>
      </c>
      <c r="B178" s="2">
        <v>50</v>
      </c>
      <c r="C178" s="2">
        <v>2</v>
      </c>
      <c r="D178" s="2">
        <v>52</v>
      </c>
      <c r="E178">
        <v>1.65</v>
      </c>
      <c r="F178">
        <v>999.875</v>
      </c>
      <c r="G178">
        <v>1.65</v>
      </c>
      <c r="H178">
        <v>774.77777777777783</v>
      </c>
      <c r="I178">
        <v>1.95</v>
      </c>
      <c r="J178">
        <v>892.72727272727275</v>
      </c>
      <c r="K178">
        <v>1.75</v>
      </c>
      <c r="L178">
        <v>885.42857142857144</v>
      </c>
      <c r="M178">
        <v>1.2</v>
      </c>
      <c r="N178">
        <v>623.9</v>
      </c>
      <c r="O178">
        <v>1.75</v>
      </c>
      <c r="P178">
        <v>898.8</v>
      </c>
      <c r="Q178">
        <v>1.7</v>
      </c>
      <c r="R178">
        <v>761.5454545454545</v>
      </c>
      <c r="S178">
        <v>1.55</v>
      </c>
      <c r="T178">
        <v>761.41935483870964</v>
      </c>
      <c r="U178">
        <v>1.65</v>
      </c>
      <c r="V178">
        <v>820.27118644067798</v>
      </c>
      <c r="W178">
        <v>0.2</v>
      </c>
      <c r="X178">
        <v>268.33333333333331</v>
      </c>
      <c r="Y178">
        <v>0.55000000000000004</v>
      </c>
      <c r="Z178">
        <v>335.85714285714283</v>
      </c>
      <c r="AA178">
        <v>0.55000000000000004</v>
      </c>
      <c r="AB178">
        <v>455.66666666666669</v>
      </c>
      <c r="AC178">
        <v>0.43333333333333335</v>
      </c>
      <c r="AD178">
        <v>368.125</v>
      </c>
      <c r="AE178">
        <v>0.43333333333333335</v>
      </c>
      <c r="AF178">
        <v>368.125</v>
      </c>
      <c r="AG178">
        <v>1.2444444444444445</v>
      </c>
      <c r="AH178">
        <v>723.81333333333339</v>
      </c>
      <c r="BM178">
        <v>1.2444444444444445</v>
      </c>
      <c r="BN178">
        <v>723.81333333333339</v>
      </c>
      <c r="BO178">
        <v>5.2222222222222223</v>
      </c>
      <c r="BP178">
        <v>1204.75</v>
      </c>
      <c r="BQ178">
        <v>3.6</v>
      </c>
      <c r="BR178">
        <v>877.75</v>
      </c>
      <c r="BS178">
        <v>4.0999999999999996</v>
      </c>
      <c r="BT178">
        <v>1127.7777777777778</v>
      </c>
      <c r="BU178">
        <v>4.2758620689655169</v>
      </c>
      <c r="BV178">
        <v>1072.4000000000001</v>
      </c>
      <c r="BW178">
        <v>4.2222222222222223</v>
      </c>
      <c r="BX178">
        <v>1009.7142857142857</v>
      </c>
      <c r="BY178">
        <v>3.6</v>
      </c>
      <c r="BZ178">
        <v>1192.4285714285713</v>
      </c>
      <c r="CA178">
        <v>3.1111111111111112</v>
      </c>
      <c r="CB178">
        <v>854.14285714285711</v>
      </c>
      <c r="CC178">
        <v>3.6428571428571428</v>
      </c>
      <c r="CD178">
        <v>1018.7619047619048</v>
      </c>
      <c r="CE178">
        <v>3.9649122807017543</v>
      </c>
      <c r="CF178">
        <v>1047.9130434782608</v>
      </c>
      <c r="CG178">
        <v>2.3333333333333335</v>
      </c>
      <c r="CH178">
        <v>900.8</v>
      </c>
      <c r="CI178">
        <v>3.1</v>
      </c>
      <c r="CJ178">
        <v>1083.5</v>
      </c>
      <c r="CK178">
        <v>2.9</v>
      </c>
      <c r="CL178">
        <v>1138.2</v>
      </c>
      <c r="CM178">
        <v>2.7931034482758621</v>
      </c>
      <c r="CN178">
        <v>1043.5</v>
      </c>
      <c r="CO178">
        <v>3.5555555555555554</v>
      </c>
      <c r="CP178">
        <v>1376.2</v>
      </c>
      <c r="CQ178">
        <v>3.4</v>
      </c>
      <c r="CR178">
        <v>972</v>
      </c>
      <c r="CS178">
        <v>4.1111111111111107</v>
      </c>
      <c r="CT178">
        <v>911.375</v>
      </c>
      <c r="CU178">
        <v>3.6785714285714284</v>
      </c>
      <c r="CV178">
        <v>1048.8</v>
      </c>
      <c r="CW178">
        <v>3.2280701754385963</v>
      </c>
      <c r="CX178">
        <v>1046.4444444444443</v>
      </c>
      <c r="CY178">
        <v>3.5964912280701755</v>
      </c>
      <c r="CZ178">
        <v>1047.2682926829268</v>
      </c>
      <c r="DA178">
        <v>2.7777777777777777</v>
      </c>
      <c r="DB178">
        <v>651.25</v>
      </c>
      <c r="DC178">
        <v>1.6</v>
      </c>
      <c r="DD178">
        <v>650</v>
      </c>
      <c r="DE178">
        <v>2</v>
      </c>
      <c r="DF178">
        <v>550.375</v>
      </c>
      <c r="DG178">
        <v>2.103448275862069</v>
      </c>
      <c r="DH178">
        <v>614.22727272727275</v>
      </c>
      <c r="DI178">
        <v>2.7777777777777777</v>
      </c>
      <c r="DJ178">
        <v>495.375</v>
      </c>
      <c r="DK178">
        <v>1.6</v>
      </c>
      <c r="DL178">
        <v>588.66666666666663</v>
      </c>
      <c r="DM178">
        <v>1.7777777777777777</v>
      </c>
      <c r="DN178">
        <v>540.14285714285711</v>
      </c>
      <c r="DO178">
        <v>2.0357142857142856</v>
      </c>
      <c r="DP178">
        <v>536.95238095238096</v>
      </c>
      <c r="DQ178">
        <v>2.0701754385964914</v>
      </c>
      <c r="DR178">
        <v>576.48837209302326</v>
      </c>
      <c r="DS178">
        <v>2.0701754385964914</v>
      </c>
      <c r="DT178">
        <v>576.48837209302326</v>
      </c>
      <c r="DU178">
        <v>3.0877192982456139</v>
      </c>
      <c r="DV178">
        <v>885.32</v>
      </c>
      <c r="DW178">
        <v>1</v>
      </c>
      <c r="DX178">
        <v>366</v>
      </c>
      <c r="EC178">
        <v>1</v>
      </c>
      <c r="ED178">
        <v>366</v>
      </c>
      <c r="EE178">
        <v>8</v>
      </c>
      <c r="EF178">
        <v>1205</v>
      </c>
      <c r="EI178">
        <v>4</v>
      </c>
      <c r="EJ178">
        <v>826</v>
      </c>
      <c r="EK178">
        <v>6</v>
      </c>
      <c r="EL178">
        <v>1015.5</v>
      </c>
      <c r="EM178">
        <v>4.333333333333333</v>
      </c>
      <c r="EN178">
        <v>799</v>
      </c>
      <c r="EO178">
        <v>7</v>
      </c>
      <c r="EP178">
        <v>1118</v>
      </c>
      <c r="EU178">
        <v>7</v>
      </c>
      <c r="EV178">
        <v>1118</v>
      </c>
      <c r="EW178">
        <v>3</v>
      </c>
      <c r="EX178">
        <v>477</v>
      </c>
      <c r="FA178">
        <v>7</v>
      </c>
      <c r="FB178">
        <v>1127</v>
      </c>
      <c r="FC178">
        <v>5</v>
      </c>
      <c r="FD178">
        <v>802</v>
      </c>
      <c r="FE178">
        <v>5.666666666666667</v>
      </c>
      <c r="FF178">
        <v>907.33333333333337</v>
      </c>
      <c r="FG178">
        <v>5</v>
      </c>
      <c r="FH178">
        <v>853.16666666666663</v>
      </c>
      <c r="FI178">
        <v>1</v>
      </c>
      <c r="FJ178">
        <v>183</v>
      </c>
      <c r="FO178">
        <v>1</v>
      </c>
      <c r="FP178">
        <v>183</v>
      </c>
      <c r="FQ178">
        <v>1</v>
      </c>
      <c r="FR178">
        <v>154</v>
      </c>
      <c r="FU178">
        <v>0</v>
      </c>
      <c r="FW178">
        <v>0.5</v>
      </c>
      <c r="FX178">
        <v>154</v>
      </c>
      <c r="FY178">
        <v>0.66666666666666663</v>
      </c>
      <c r="FZ178">
        <v>168.5</v>
      </c>
      <c r="GA178">
        <v>0.66666666666666663</v>
      </c>
      <c r="GB178">
        <v>168.5</v>
      </c>
      <c r="GC178">
        <v>3.5555555555555554</v>
      </c>
      <c r="GD178">
        <v>682</v>
      </c>
      <c r="GE178">
        <v>3.1111111111111112</v>
      </c>
      <c r="GF178">
        <v>873.09022556390983</v>
      </c>
      <c r="GG178">
        <v>3.3</v>
      </c>
      <c r="GH178">
        <v>852</v>
      </c>
      <c r="GI178">
        <v>3</v>
      </c>
      <c r="GJ178">
        <v>989.625</v>
      </c>
      <c r="GK178">
        <v>3.25</v>
      </c>
      <c r="GL178">
        <v>821.75</v>
      </c>
      <c r="GM178">
        <v>3.1785714285714284</v>
      </c>
      <c r="GN178">
        <v>886.36</v>
      </c>
      <c r="GO178">
        <v>3.4444444444444446</v>
      </c>
      <c r="GP178">
        <v>962.875</v>
      </c>
      <c r="GQ178">
        <v>2.9</v>
      </c>
      <c r="GR178">
        <v>812.8</v>
      </c>
      <c r="GS178">
        <v>2.1</v>
      </c>
      <c r="GT178">
        <v>891.5</v>
      </c>
      <c r="GU178">
        <v>2.7931034482758621</v>
      </c>
      <c r="GV178">
        <v>882.5</v>
      </c>
      <c r="GW178">
        <v>2.9824561403508771</v>
      </c>
      <c r="GX178">
        <v>884.46938775510205</v>
      </c>
      <c r="GY178">
        <v>5.0999999999999996</v>
      </c>
      <c r="GZ178">
        <v>1392.4</v>
      </c>
      <c r="HA178">
        <v>4.8</v>
      </c>
      <c r="HB178">
        <v>1234.2</v>
      </c>
      <c r="HC178">
        <v>5</v>
      </c>
      <c r="HD178">
        <v>1248.125</v>
      </c>
      <c r="HE178">
        <v>4.9642857142857144</v>
      </c>
      <c r="HF178">
        <v>1294.6785714285713</v>
      </c>
      <c r="HG178">
        <v>4.5555555555555554</v>
      </c>
      <c r="HH178">
        <v>1113.2222222222222</v>
      </c>
      <c r="HI178">
        <v>4.7</v>
      </c>
      <c r="HJ178">
        <v>1298.5999999999999</v>
      </c>
      <c r="HK178">
        <v>5.8</v>
      </c>
      <c r="HL178">
        <v>1575.8</v>
      </c>
      <c r="HM178">
        <v>5.0344827586206895</v>
      </c>
      <c r="HN178">
        <v>1336.655172413793</v>
      </c>
      <c r="HO178">
        <v>5</v>
      </c>
      <c r="HP178">
        <v>1316.0350877192982</v>
      </c>
      <c r="HQ178">
        <v>3.9912280701754388</v>
      </c>
      <c r="HR178">
        <v>1116.5377358490566</v>
      </c>
      <c r="HS178">
        <v>3.1</v>
      </c>
      <c r="HT178">
        <v>891.9</v>
      </c>
      <c r="HU178">
        <v>3.3</v>
      </c>
      <c r="HV178">
        <v>842.1</v>
      </c>
      <c r="HW178">
        <v>3.125</v>
      </c>
      <c r="HX178">
        <v>771.625</v>
      </c>
      <c r="HY178">
        <v>3.1785714285714284</v>
      </c>
      <c r="HZ178">
        <v>839.75</v>
      </c>
      <c r="IA178">
        <v>2.6666666666666665</v>
      </c>
      <c r="IB178">
        <v>790.77777777777783</v>
      </c>
      <c r="IC178">
        <v>2.9</v>
      </c>
      <c r="ID178">
        <v>725.2</v>
      </c>
      <c r="IE178">
        <v>3.1</v>
      </c>
      <c r="IF178">
        <v>615.20000000000005</v>
      </c>
      <c r="IG178">
        <v>2.896551724137931</v>
      </c>
      <c r="IH178">
        <v>707.62068965517244</v>
      </c>
      <c r="II178">
        <v>3.0350877192982457</v>
      </c>
      <c r="IJ178">
        <v>772.52631578947364</v>
      </c>
      <c r="IK178">
        <v>3.0350877192982457</v>
      </c>
      <c r="IL178">
        <v>772.52631578947364</v>
      </c>
      <c r="IM178">
        <v>3.672514619883041</v>
      </c>
      <c r="IN178">
        <v>996.23926380368096</v>
      </c>
      <c r="IS178">
        <v>1.5</v>
      </c>
      <c r="IT178">
        <v>575</v>
      </c>
      <c r="IU178">
        <v>1.5</v>
      </c>
      <c r="IV178">
        <v>575</v>
      </c>
      <c r="IW178">
        <v>1</v>
      </c>
      <c r="IX178">
        <v>193</v>
      </c>
      <c r="JC178">
        <v>1</v>
      </c>
      <c r="JD178">
        <v>193</v>
      </c>
      <c r="JE178">
        <v>1.3333333333333333</v>
      </c>
      <c r="JF178">
        <v>447.66666666666669</v>
      </c>
      <c r="JK178">
        <v>6.5</v>
      </c>
      <c r="JL178">
        <v>1691.5</v>
      </c>
      <c r="JM178">
        <v>6.5</v>
      </c>
      <c r="JN178">
        <v>1691.5</v>
      </c>
      <c r="JO178">
        <v>7</v>
      </c>
      <c r="JP178">
        <v>1874</v>
      </c>
      <c r="JU178">
        <v>7</v>
      </c>
      <c r="JV178">
        <v>1874</v>
      </c>
      <c r="JW178">
        <v>6.666666666666667</v>
      </c>
      <c r="JX178">
        <v>1752.3333333333333</v>
      </c>
      <c r="JY178">
        <v>4</v>
      </c>
      <c r="JZ178">
        <v>1100</v>
      </c>
      <c r="KE178">
        <v>5.5</v>
      </c>
      <c r="KF178">
        <v>1371.5</v>
      </c>
      <c r="KG178">
        <v>5.5</v>
      </c>
      <c r="KH178">
        <v>1371.5</v>
      </c>
      <c r="KI178">
        <v>3</v>
      </c>
      <c r="KJ178">
        <v>895</v>
      </c>
      <c r="KO178">
        <v>3</v>
      </c>
      <c r="KP178">
        <v>895</v>
      </c>
      <c r="KQ178">
        <v>4.666666666666667</v>
      </c>
      <c r="KR178">
        <v>1212.6666666666667</v>
      </c>
      <c r="KS178">
        <v>4.666666666666667</v>
      </c>
      <c r="KT178">
        <v>1212.6666666666667</v>
      </c>
      <c r="KU178">
        <v>4.2222222222222223</v>
      </c>
      <c r="KV178">
        <v>1137.5555555555557</v>
      </c>
      <c r="KW178">
        <v>3.7</v>
      </c>
      <c r="KX178">
        <v>1003.6337209302326</v>
      </c>
      <c r="KY178" s="15">
        <f>Tabla2[[#This Row],[ROS_NUM_COR_COD_ROS_TG_NEG]]-Tabla2[[#This Row],[PAS_NUM_COR_COD_ROS_TG_NEG]]</f>
        <v>3.3555555555555552</v>
      </c>
      <c r="KZ178" s="15">
        <f>Tabla2[[#This Row],[ROS_DUR_COR_COD_ROS_TG_NEG]]-Tabla2[[#This Row],[PAS_DUR_COR_COD_ROS_TG_NEG]]</f>
        <v>489.32222222222219</v>
      </c>
      <c r="LA178" s="15">
        <f>Tabla2[[#This Row],[ROS_NUM_COR_COD_ROS_TG_NEU]]-Tabla2[[#This Row],[PAS_NUM_COR_COD_ROS_TG_NEU]]</f>
        <v>2.95</v>
      </c>
      <c r="LB178" s="15">
        <f>Tabla2[[#This Row],[ROS_DUR_COR_COD_ROS_TG_NEU]]-Tabla2[[#This Row],[PAS_DUR_COR_COD_ROS_TG_NEU]]</f>
        <v>399.79999999999995</v>
      </c>
      <c r="LC178" s="15">
        <f>Tabla2[[#This Row],[ROS_NUM_COR_COD_ROS_TG_POS]]-Tabla2[[#This Row],[PAS_NUM_COR_COD_ROS_TG_POS]]</f>
        <v>4.0999999999999996</v>
      </c>
      <c r="LD178" s="15">
        <f>Tabla2[[#This Row],[ROS_DUR_COR_COD_ROS_TG_POS]]-Tabla2[[#This Row],[PAS_DUR_COR_COD_ROS_TG_POS]]</f>
        <v>814.25454545454545</v>
      </c>
      <c r="LE178" s="15">
        <f>Tabla2[[#This Row],[ROS_NUM_COR_COD_ROS_TG_TOT]]-Tabla2[[#This Row],[PAS_NUM_COR_COD_ROS_TG_TOT]]</f>
        <v>3.4844827586206897</v>
      </c>
      <c r="LF178" s="15">
        <f>Tabla2[[#This Row],[ROS_DUR_COR_COD_ROS_TG_TOT]]-Tabla2[[#This Row],[PAS_DUR_COR_COD_ROS_TG_TOT]]</f>
        <v>575.23581757508339</v>
      </c>
      <c r="LG178" s="15">
        <f>Tabla2[[#This Row],[ROS_NUM_COR_COD_ESC_TG_NEG]]-Tabla2[[#This Row],[PAS_NUM_COR_COD_ESC_TG_NEG]]</f>
        <v>1.7944444444444447</v>
      </c>
      <c r="LH178" s="15">
        <f>Tabla2[[#This Row],[ROS_DUR_COR_COD_ESC_TG_NEG]]-Tabla2[[#This Row],[PAS_DUR_COR_COD_ESC_TG_NEG]]</f>
        <v>-37</v>
      </c>
      <c r="LI178" s="15">
        <f>Tabla2[[#This Row],[ROS_NUM_COR_COD_ESC_TG_NEU]]-Tabla2[[#This Row],[PAS_NUM_COR_COD_ESC_TG_NEU]]</f>
        <v>1.25</v>
      </c>
      <c r="LJ178" s="15">
        <f>Tabla2[[#This Row],[ROS_NUM_COR_COD_ESC_TG_NEG]]-Tabla2[[#This Row],[PAS_NUM_COR_COD_ESC_TG_NEG]]</f>
        <v>1.7944444444444447</v>
      </c>
      <c r="LK178" s="15">
        <f>Tabla2[[#This Row],[ROS_NUM_COR_COD_ESC_TG_POS]]-Tabla2[[#This Row],[PAS_NUM_COR_COD_ESC_TG_POS]]</f>
        <v>0.15000000000000013</v>
      </c>
      <c r="LL178" s="15">
        <f>Tabla2[[#This Row],[ROS_DUR_COR_COD_ESC_TG_POS]]-Tabla2[[#This Row],[PAS_DUR_COR_COD_ESC_TG_POS]]</f>
        <v>-1.2272727272727479</v>
      </c>
      <c r="LM178" s="15">
        <f>Tabla2[[#This Row],[ROS_NUM_COR_COD_ESC_TG_TOT]]-Tabla2[[#This Row],[PAS_NUM_COR_COD_ESC_TG_TOT]]</f>
        <v>1.0431034482758621</v>
      </c>
      <c r="LN178" s="15">
        <f>Tabla2[[#This Row],[ROS_DUR_COR_COD_ESC_TG_TOT]]-Tabla2[[#This Row],[PAS_DUR_COR_COD_ESC_TG_TOT]]</f>
        <v>-2.9285714285714448</v>
      </c>
      <c r="LO178" s="15">
        <f>Tabla2[[#This Row],[PAS_NUM_COR_COD_ROS_TG_NEG]]-Tabla2[[#This Row],[ESC_NUM_COR_COD_ROS_TG_NEG]]</f>
        <v>-2.3555555555555552</v>
      </c>
      <c r="LP178" s="15">
        <f>Tabla2[[#This Row],[PAS_DUR_COR_COD_ROS_TG_NEG]]-Tabla2[[#This Row],[ESC_DUR_COR_COD_ROS_TG_NEG]]</f>
        <v>-752.30000000000007</v>
      </c>
      <c r="LQ178" s="15">
        <f>Tabla2[[#This Row],[PAS_NUM_COR_COD_ROS_TG_NEU]]-Tabla2[[#This Row],[ESC_NUM_COR_COD_ROS_TG_NEU]]</f>
        <v>-1.65</v>
      </c>
      <c r="LR178" s="15">
        <f>Tabla2[[#This Row],[PAS_DUR_COR_COD_ROS_TG_NEU]]-Tabla2[[#This Row],[ESC_DUR_COR_COD_ROS_TG_NEU]]</f>
        <v>-73.200000000000045</v>
      </c>
      <c r="LS178" s="15">
        <f>Tabla2[[#This Row],[PAS_NUM_COR_COD_ROS_TG_POS]]-Tabla2[[#This Row],[ESC_NUM_COR_COD_ROS_TG_POS]]</f>
        <v>-2.4111111111111105</v>
      </c>
      <c r="LT178" s="15">
        <f>Tabla2[[#This Row],[PAS_DUR_COR_COD_ROS_TG_POS]]-Tabla2[[#This Row],[ESC_DUR_COR_COD_ROS_TG_POS]]</f>
        <v>-149.8295454545455</v>
      </c>
      <c r="LU178" s="15">
        <f>Tabla2[[#This Row],[PAS_NUM_COR_COD_ROS_TG_TOT]]-Tabla2[[#This Row],[ESC_NUM_COR_COD_ROS_TG_TOT]]</f>
        <v>-2.1285714285714281</v>
      </c>
      <c r="LV178" s="15">
        <f>Tabla2[[#This Row],[PAS_DUR_COR_COD_ROS_TG_TOT]]-Tabla2[[#This Row],[ESC_DUR_COR_COD_ROS_TG_TOT]]</f>
        <v>-287.38064516129032</v>
      </c>
      <c r="LW178" s="15">
        <f>Tabla2[[#This Row],[PAS_NUM_COR_COD_ESC_TG_NEG]]-Tabla2[[#This Row],[ESC_NUM_COR_COD_ESC_TG_NEG]]</f>
        <v>-2.5722222222222224</v>
      </c>
      <c r="LX178" s="15">
        <f>Tabla2[[#This Row],[PAS_DUR_COR_COD_ESC_TG_NEG]]-Tabla2[[#This Row],[ESC_DUR_COR_COD_ESC_TG_NEG]]</f>
        <v>-9.8392857142856656</v>
      </c>
      <c r="LY178" s="15">
        <f>Tabla2[[#This Row],[PAS_NUM_COR_COD_ESC_TG_NEU]]-Tabla2[[#This Row],[ESC_NUM_COR_COD_ESC_TG_NEU]]</f>
        <v>-1.9500000000000002</v>
      </c>
      <c r="LZ178" s="15">
        <f>Tabla2[[#This Row],[PAS_DUR_COR_COD_ESC_TG_NEU]]-Tabla2[[#This Row],[ESC_DUR_COR_COD_ESC_TG_NEU]]</f>
        <v>-417.6507936507935</v>
      </c>
      <c r="MA178" s="15">
        <f>Tabla2[[#This Row],[PAS_NUM_COR_COD_ESC_TG_POS]]-Tabla2[[#This Row],[ESC_NUM_COR_COD_ESC_TG_POS]]</f>
        <v>-1.1611111111111112</v>
      </c>
      <c r="MB178" s="15">
        <f>Tabla2[[#This Row],[PAS_DUR_COR_COD_ESC_TG_POS]]-Tabla2[[#This Row],[ESC_DUR_COR_COD_ESC_TG_POS]]</f>
        <v>38.584415584415638</v>
      </c>
      <c r="MC178" s="15">
        <f>Tabla2[[#This Row],[PAS_NUM_COR_COD_ESC_TG_TOT]]-Tabla2[[#This Row],[ESC_NUM_COR_COD_ESC_TG_TOT]]</f>
        <v>-1.8928571428571428</v>
      </c>
      <c r="MD178" s="15">
        <f>Tabla2[[#This Row],[PAS_DUR_COR_COD_ESC_TG_TOT]]-Tabla2[[#This Row],[ESC_DUR_COR_COD_ESC_TG_TOT]]</f>
        <v>-133.33333333333337</v>
      </c>
      <c r="ME178" s="42">
        <f>Tabla25[[#This Row],[PAS_NUM_COR_COD_ROS_TG_NEG]]-Tabla25[[#This Row],[PAS_NUM_COR_COD_ESC_TG_NEG]]</f>
        <v>-0.44999999999999996</v>
      </c>
      <c r="MF178" s="42">
        <f>Tabla25[[#This Row],[PAS_NUM_COR_COD_ROS_TG_NEU]]-Tabla25[[#This Row],[PAS_NUM_COR_COD_ESC_TG_NEU]]</f>
        <v>0.10000000000000009</v>
      </c>
      <c r="MG178" s="42">
        <f>Tabla25[[#This Row],[PAS_NUM_COR_COD_ROS_TG_POS]]-Tabla25[[#This Row],[PAS_NUM_COR_COD_ESC_TG_POS]]</f>
        <v>-0.25</v>
      </c>
      <c r="MH178" s="42">
        <f>Tabla25[[#This Row],[PAS_NUM_COR_COD_ROS_TG_TOT]]-Tabla25[[#This Row],[PAS_NUM_COR_COD_ESC_TG_TOT]]</f>
        <v>-0.19999999999999996</v>
      </c>
      <c r="MI178" s="42">
        <f>Tabla25[[#This Row],[PAS_DUR_COR_COD_ROS_TG_NEG]]-Tabla25[[#This Row],[PAS_DUR_COR_COD_ESC_TG_NEG]]</f>
        <v>-375.97500000000002</v>
      </c>
      <c r="MJ178" s="42">
        <f>Tabla25[[#This Row],[PAS_DUR_COR_COD_ROS_TG_NEU]]-Tabla25[[#This Row],[PAS_DUR_COR_COD_ESC_TG_NEU]]</f>
        <v>124.02222222222213</v>
      </c>
      <c r="MK178" s="42">
        <f>Tabla25[[#This Row],[PAS_DUR_COR_COD_ROS_TG_POS]]-Tabla25[[#This Row],[PAS_DUR_COR_COD_ESC_TG_POS]]</f>
        <v>-131.18181818181824</v>
      </c>
      <c r="ML178" s="42">
        <f>Tabla25[[#This Row],[PAS_DUR_COR_COD_ROS_TG_TOT]]-Tabla25[[#This Row],[PAS_DUR_COR_COD_ESC_TG_TOT]]</f>
        <v>-124.00921658986181</v>
      </c>
      <c r="MM178" s="44">
        <f>Tabla25[[#This Row],[ESC_NUM_COR_COD_ROS_TG_NEG]]-Tabla25[[#This Row],[ESC_NUM_COR_COD_ESC_TG_NEG]]</f>
        <v>-0.66666666666666696</v>
      </c>
      <c r="MN178" s="44">
        <f>Tabla25[[#This Row],[ESC_NUM_COR_COD_ROS_TG_NEU]]-Tabla25[[#This Row],[ESC_NUM_COR_COD_ESC_TG_NEU]]</f>
        <v>-0.20000000000000018</v>
      </c>
      <c r="MO178" s="44">
        <f>Tabla25[[#This Row],[ESC_NUM_COR_COD_ROS_TG_POS]]-Tabla25[[#This Row],[ESC_NUM_COR_COD_ESC_TG_POS]]</f>
        <v>0.99999999999999956</v>
      </c>
      <c r="MP178" s="44">
        <f>Tabla25[[#This Row],[ESC_NUM_COR_COD_ROS_TG_TOT]]-Tabla25[[#This Row],[ESC_NUM_COR_COD_ESC_TG_TOT]]</f>
        <v>3.5714285714285587E-2</v>
      </c>
      <c r="MQ178" s="44">
        <f>Tabla25[[#This Row],[ESC_DUR_COR_COD_ROS_TG_NEG]]-Tabla25[[#This Row],[ESC_DUR_COR_COD_ESC_TG_NEG]]</f>
        <v>366.48571428571438</v>
      </c>
      <c r="MR178" s="44">
        <f>Tabla25[[#This Row],[ESC_DUR_COR_COD_ROS_TG_NEU]]-Tabla25[[#This Row],[ESC_DUR_COR_COD_ESC_TG_NEU]]</f>
        <v>-220.42857142857133</v>
      </c>
      <c r="MS178" s="44">
        <f>Tabla25[[#This Row],[ESC_DUR_COR_COD_ROS_TG_POS]]-Tabla25[[#This Row],[ESC_DUR_COR_COD_ESC_TG_POS]]</f>
        <v>57.23214285714289</v>
      </c>
      <c r="MT178" s="44">
        <f>Tabla25[[#This Row],[ESC_DUR_COR_COD_ROS_TG_TOT]]-Tabla25[[#This Row],[ESC_DUR_COR_COD_ESC_TG_TOT]]</f>
        <v>30.038095238095138</v>
      </c>
      <c r="MU178" s="47">
        <f>Tabla25[[#This Row],[ROS_NUM_COR_COD_ROS_TG_NEG]]-Tabla25[[#This Row],[ROS_NUM_COR_COD_ESC_TG_NEG]]</f>
        <v>1.1111111111111107</v>
      </c>
      <c r="MV178" s="47">
        <f>Tabla25[[#This Row],[ROS_NUM_COR_COD_ROS_TG_NEU]]-Tabla25[[#This Row],[ROS_NUM_COR_COD_ESC_TG_NEU]]</f>
        <v>1.8000000000000003</v>
      </c>
      <c r="MW178" s="47">
        <f>Tabla25[[#This Row],[ROS_NUM_COR_COD_ROS_TG_POS]]-Tabla25[[#This Row],[ROS_NUM_COR_COD_ESC_TG_POS]]</f>
        <v>3.6999999999999997</v>
      </c>
      <c r="MX178" s="47">
        <f>Tabla25[[#This Row],[ROS_NUM_COR_COD_ROS_TG_TOT]]-Tabla25[[#This Row],[ROS_NUM_COR_COD_ESC_TG_TOT]]</f>
        <v>2.2413793103448274</v>
      </c>
      <c r="MY178" s="47">
        <f>Tabla25[[#This Row],[ROS_DUR_COR_COD_ROS_TG_NEG]]-Tabla25[[#This Row],[ROS_DUR_COR_COD_ESC_TG_NEG]]</f>
        <v>150.34722222222217</v>
      </c>
      <c r="MZ178" s="47">
        <f>Tabla25[[#This Row],[ROS_DUR_COR_COD_ROS_TG_NEU]]-Tabla25[[#This Row],[ROS_DUR_COR_COD_ESC_TG_NEU]]</f>
        <v>485.79999999999995</v>
      </c>
      <c r="NA178" s="47">
        <f>Tabla25[[#This Row],[ROS_DUR_COR_COD_ROS_TG_POS]]-Tabla25[[#This Row],[ROS_DUR_COR_COD_ESC_TG_POS]]</f>
        <v>684.3</v>
      </c>
      <c r="NB178" s="47">
        <f>Tabla25[[#This Row],[ROS_DUR_COR_COD_ROS_TG_TOT]]-Tabla25[[#This Row],[ROS_DUR_COR_COD_ESC_TG_TOT]]</f>
        <v>454.15517241379303</v>
      </c>
      <c r="NC178">
        <v>244.88888888888889</v>
      </c>
      <c r="ND178">
        <v>261.39999999999998</v>
      </c>
      <c r="NE178">
        <v>271.2</v>
      </c>
      <c r="NF178">
        <v>259.65517241379308</v>
      </c>
      <c r="NG178">
        <v>243</v>
      </c>
      <c r="NH178">
        <v>303.39999999999998</v>
      </c>
      <c r="NI178">
        <v>280.66666666666669</v>
      </c>
      <c r="NJ178">
        <v>277.58333333333331</v>
      </c>
      <c r="NK178">
        <v>187</v>
      </c>
      <c r="NL178">
        <v>177.71428571428572</v>
      </c>
      <c r="NM178">
        <v>235.125</v>
      </c>
      <c r="NN178">
        <v>203</v>
      </c>
      <c r="NO178">
        <v>172.71428571428572</v>
      </c>
      <c r="NP178">
        <v>187.42857142857142</v>
      </c>
      <c r="NQ178">
        <v>243.71428571428572</v>
      </c>
      <c r="NR178">
        <v>201.28571428571428</v>
      </c>
      <c r="NS178">
        <v>271.2</v>
      </c>
      <c r="NT178">
        <v>233.3</v>
      </c>
      <c r="NU178">
        <v>228.09090909090909</v>
      </c>
      <c r="NV178">
        <v>243.67741935483872</v>
      </c>
      <c r="NW178">
        <v>186.75</v>
      </c>
      <c r="NX178">
        <v>164.88888888888889</v>
      </c>
      <c r="NY178">
        <v>214.54545454545453</v>
      </c>
      <c r="NZ178">
        <v>190.64285714285714</v>
      </c>
      <c r="OA178" s="15">
        <f>Tabla2[[#This Row],[ROS_1DU_COR_COD_ROS_TG_NEG]]-Tabla2[[#This Row],[PAS_1DU_COR_COD_ROS_TG_NEG]]</f>
        <v>-26.311111111111103</v>
      </c>
      <c r="OB178" s="15">
        <f>Tabla2[[#This Row],[ROS_1DU_COR_COD_ROS_TG_NEU]]-Tabla2[[#This Row],[PAS_1DU_COR_COD_ROS_TG_NEU]]</f>
        <v>28.099999999999966</v>
      </c>
      <c r="OC178" s="15">
        <f>Tabla2[[#This Row],[ROS_1DU_COR_COD_ROS_TG_POS]]-Tabla2[[#This Row],[PAS_1DU_COR_COD_ROS_TG_POS]]</f>
        <v>43.109090909090895</v>
      </c>
      <c r="OD178" s="15">
        <f>Tabla2[[#This Row],[ROS_1DU_COR_COD_ROS_TG_TOT]]-Tabla2[[#This Row],[PAS_1DU_COR_COD_ROS_TG_TOT]]</f>
        <v>15.977753058954363</v>
      </c>
      <c r="OE178" s="15">
        <f>Tabla2[[#This Row],[ROS_1DU_COR_COD_ESC_TG_NEG]]-Tabla2[[#This Row],[PAS_1DU_COR_COD_ESC_TG_NEG]]</f>
        <v>56.25</v>
      </c>
      <c r="OF178" s="15">
        <f>Tabla2[[#This Row],[ROS_1DU_COR_COD_ESC_TG_NEU]]-Tabla2[[#This Row],[PAS_1DU_COR_COD_ESC_TG_NEU]]</f>
        <v>138.51111111111109</v>
      </c>
      <c r="OG178" s="15">
        <f>Tabla2[[#This Row],[ROS_1DU_COR_COD_ESC_TG_POS]]-Tabla2[[#This Row],[PAS_1DU_COR_COD_ESC_TG_POS]]</f>
        <v>66.121212121212153</v>
      </c>
      <c r="OH178" s="15">
        <f>Tabla2[[#This Row],[ROS_1DU_COR_COD_ESC_TG_TOT]]-Tabla2[[#This Row],[PAS_1DU_COR_COD_ESC_TG_TOT]]</f>
        <v>86.940476190476176</v>
      </c>
      <c r="OI178" s="15">
        <f>Tabla2[[#This Row],[PAS_1DU_COR_COD_ROS_TG_NEG]]-Tabla2[[#This Row],[ESC_1DU_COR_COD_ROS_TG_NEG]]</f>
        <v>84.199999999999989</v>
      </c>
      <c r="OJ178" s="15">
        <f>Tabla2[[#This Row],[PAS_1DU_COR_COD_ROS_TG_NEU]]-Tabla2[[#This Row],[ESC_1DU_COR_COD_ROS_TG_NEU]]</f>
        <v>55.585714285714289</v>
      </c>
      <c r="OK178" s="15">
        <f>Tabla2[[#This Row],[PAS_1DU_COR_COD_ROS_TG_POS]]-Tabla2[[#This Row],[ESC_1DU_COR_COD_ROS_TG_POS]]</f>
        <v>-7.0340909090909065</v>
      </c>
      <c r="OL178" s="15">
        <f>Tabla2[[#This Row],[PAS_1DU_COR_COD_ROS_TG_TOT]]-Tabla2[[#This Row],[ESC_1DU_COR_COD_ROS_TG_TOT]]</f>
        <v>40.677419354838719</v>
      </c>
      <c r="OM178" s="15">
        <f>Tabla2[[#This Row],[PAS_1DU_COR_COD_ESC_TG_NEG]]-Tabla2[[#This Row],[ESC_1DU_COR_COD_ESC_TG_NEG]]</f>
        <v>14.035714285714278</v>
      </c>
      <c r="ON178" s="15">
        <f>Tabla2[[#This Row],[PAS_1DU_COR_COD_ESC_TG_NEU]]-Tabla2[[#This Row],[ESC_1DU_COR_COD_ESC_TG_NEU]]</f>
        <v>-22.539682539682531</v>
      </c>
      <c r="OO178" s="15">
        <f>Tabla2[[#This Row],[PAS_1DU_COR_COD_ESC_TG_POS]]-Tabla2[[#This Row],[ESC_1DU_COR_COD_ESC_TG_POS]]</f>
        <v>-29.16883116883119</v>
      </c>
      <c r="OP178" s="15">
        <f>Tabla2[[#This Row],[PAS_1DU_COR_COD_ESC_TG_TOT]]-Tabla2[[#This Row],[ESC_1DU_COR_COD_ESC_TG_TOT]]</f>
        <v>-10.642857142857139</v>
      </c>
      <c r="OQ178" s="61">
        <v>1.8888888888888857</v>
      </c>
      <c r="OR178" s="62">
        <v>-42</v>
      </c>
      <c r="OS178" s="62">
        <v>-9.466666666666697</v>
      </c>
      <c r="OT178" s="62">
        <v>-17.928160919540232</v>
      </c>
      <c r="OU178" s="62">
        <v>14.285714285714278</v>
      </c>
      <c r="OV178" s="62">
        <v>-9.714285714285694</v>
      </c>
      <c r="OW178" s="62">
        <v>-8.5892857142857224</v>
      </c>
      <c r="OX178" s="62">
        <v>1.7142857142857224</v>
      </c>
      <c r="OY178" s="62">
        <v>84.449999999999989</v>
      </c>
      <c r="OZ178" s="62">
        <v>68.411111111111126</v>
      </c>
      <c r="PA178" s="62">
        <v>13.545454545454561</v>
      </c>
      <c r="PB178" s="62">
        <v>53.03456221198158</v>
      </c>
    </row>
    <row r="179" spans="1:418" x14ac:dyDescent="0.3">
      <c r="A179" s="2" t="s">
        <v>177</v>
      </c>
      <c r="B179" s="2">
        <v>50</v>
      </c>
      <c r="C179" s="2">
        <v>2</v>
      </c>
      <c r="D179" s="2">
        <v>54</v>
      </c>
      <c r="E179">
        <v>1.85</v>
      </c>
      <c r="F179">
        <v>1285.5</v>
      </c>
      <c r="G179">
        <v>2.2999999999999998</v>
      </c>
      <c r="H179">
        <v>1464.875</v>
      </c>
      <c r="I179">
        <v>2.4500000000000002</v>
      </c>
      <c r="J179">
        <v>1144.4545454545455</v>
      </c>
      <c r="K179">
        <v>2.2000000000000002</v>
      </c>
      <c r="L179">
        <v>1281.1851851851852</v>
      </c>
      <c r="M179">
        <v>1.5</v>
      </c>
      <c r="N179">
        <v>1062.5714285714287</v>
      </c>
      <c r="O179">
        <v>1.95</v>
      </c>
      <c r="P179">
        <v>1149.2222222222222</v>
      </c>
      <c r="Q179">
        <v>1.25</v>
      </c>
      <c r="R179">
        <v>860.125</v>
      </c>
      <c r="S179">
        <v>1.5666666666666667</v>
      </c>
      <c r="T179">
        <v>1027.5833333333333</v>
      </c>
      <c r="U179">
        <v>1.8833333333333333</v>
      </c>
      <c r="V179">
        <v>1161.8431372549019</v>
      </c>
      <c r="W179">
        <v>0.3</v>
      </c>
      <c r="X179">
        <v>381.33333333333331</v>
      </c>
      <c r="Y179">
        <v>0.45</v>
      </c>
      <c r="Z179">
        <v>370.75</v>
      </c>
      <c r="AA179">
        <v>0.2</v>
      </c>
      <c r="AB179">
        <v>332.5</v>
      </c>
      <c r="AC179">
        <v>0.31666666666666665</v>
      </c>
      <c r="AD179">
        <v>365.77777777777777</v>
      </c>
      <c r="AE179">
        <v>0.31666666666666665</v>
      </c>
      <c r="AF179">
        <v>365.77777777777777</v>
      </c>
      <c r="AG179">
        <v>1.3611111111111112</v>
      </c>
      <c r="AH179">
        <v>1042.4333333333334</v>
      </c>
      <c r="BM179">
        <v>1.3611111111111112</v>
      </c>
      <c r="BN179">
        <v>1042.4333333333334</v>
      </c>
      <c r="BO179">
        <v>0.5714285714285714</v>
      </c>
      <c r="BP179">
        <v>315.66666666666669</v>
      </c>
      <c r="BQ179">
        <v>2</v>
      </c>
      <c r="BR179">
        <v>1252</v>
      </c>
      <c r="BS179">
        <v>1.5</v>
      </c>
      <c r="BT179">
        <v>565.75</v>
      </c>
      <c r="BU179">
        <v>1.3913043478260869</v>
      </c>
      <c r="BV179">
        <v>696.6</v>
      </c>
      <c r="BW179">
        <v>2</v>
      </c>
      <c r="BX179">
        <v>1174.75</v>
      </c>
      <c r="BY179">
        <v>0.44444444444444442</v>
      </c>
      <c r="BZ179">
        <v>657</v>
      </c>
      <c r="CA179">
        <v>0.44444444444444442</v>
      </c>
      <c r="CB179">
        <v>325</v>
      </c>
      <c r="CC179">
        <v>0.92307692307692313</v>
      </c>
      <c r="CD179">
        <v>858</v>
      </c>
      <c r="CE179">
        <v>1.1428571428571428</v>
      </c>
      <c r="CF179">
        <v>763.05882352941171</v>
      </c>
      <c r="CG179">
        <v>1.8571428571428572</v>
      </c>
      <c r="CH179">
        <v>1122.3333333333333</v>
      </c>
      <c r="CI179">
        <v>1.25</v>
      </c>
      <c r="CJ179">
        <v>781</v>
      </c>
      <c r="CK179">
        <v>1.625</v>
      </c>
      <c r="CL179">
        <v>599.25</v>
      </c>
      <c r="CM179">
        <v>1.5652173913043479</v>
      </c>
      <c r="CN179">
        <v>810.7</v>
      </c>
      <c r="CO179">
        <v>2.5</v>
      </c>
      <c r="CP179">
        <v>867</v>
      </c>
      <c r="CQ179">
        <v>0.77777777777777779</v>
      </c>
      <c r="CR179">
        <v>980.5</v>
      </c>
      <c r="CS179">
        <v>1.2222222222222223</v>
      </c>
      <c r="CT179">
        <v>1508</v>
      </c>
      <c r="CU179">
        <v>1.4615384615384615</v>
      </c>
      <c r="CV179">
        <v>1034.6666666666667</v>
      </c>
      <c r="CW179">
        <v>1.510204081632653</v>
      </c>
      <c r="CX179">
        <v>916.78947368421052</v>
      </c>
      <c r="CY179">
        <v>1.3265306122448979</v>
      </c>
      <c r="CZ179">
        <v>844.19444444444446</v>
      </c>
      <c r="DA179">
        <v>0.5714285714285714</v>
      </c>
      <c r="DB179">
        <v>329.33333333333331</v>
      </c>
      <c r="DC179">
        <v>1.25</v>
      </c>
      <c r="DD179">
        <v>895.33333333333337</v>
      </c>
      <c r="DE179">
        <v>0.875</v>
      </c>
      <c r="DF179">
        <v>468</v>
      </c>
      <c r="DG179">
        <v>0.91304347826086951</v>
      </c>
      <c r="DH179">
        <v>564.22222222222217</v>
      </c>
      <c r="DI179">
        <v>1.25</v>
      </c>
      <c r="DJ179">
        <v>980.33333333333337</v>
      </c>
      <c r="DK179">
        <v>0.22222222222222221</v>
      </c>
      <c r="DL179">
        <v>246</v>
      </c>
      <c r="DM179">
        <v>0.66666666666666663</v>
      </c>
      <c r="DN179">
        <v>620.5</v>
      </c>
      <c r="DO179">
        <v>0.69230769230769229</v>
      </c>
      <c r="DP179">
        <v>667.71428571428567</v>
      </c>
      <c r="DQ179">
        <v>0.79591836734693877</v>
      </c>
      <c r="DR179">
        <v>609.5</v>
      </c>
      <c r="DS179">
        <v>0.79591836734693877</v>
      </c>
      <c r="DT179">
        <v>609.5</v>
      </c>
      <c r="DU179">
        <v>1.1496598639455782</v>
      </c>
      <c r="DV179">
        <v>771.98076923076928</v>
      </c>
      <c r="DW179">
        <v>3.6666666666666665</v>
      </c>
      <c r="DX179">
        <v>1172.5</v>
      </c>
      <c r="DY179">
        <v>2</v>
      </c>
      <c r="DZ179">
        <v>862</v>
      </c>
      <c r="EA179">
        <v>1</v>
      </c>
      <c r="EB179">
        <v>548</v>
      </c>
      <c r="EC179">
        <v>2.4285714285714284</v>
      </c>
      <c r="ED179">
        <v>938.75</v>
      </c>
      <c r="EE179">
        <v>1.5</v>
      </c>
      <c r="EF179">
        <v>211</v>
      </c>
      <c r="EG179">
        <v>3</v>
      </c>
      <c r="EH179">
        <v>561</v>
      </c>
      <c r="EI179">
        <v>2</v>
      </c>
      <c r="EJ179">
        <v>588</v>
      </c>
      <c r="EK179">
        <v>2</v>
      </c>
      <c r="EL179">
        <v>392.75</v>
      </c>
      <c r="EM179">
        <v>2.2727272727272729</v>
      </c>
      <c r="EN179">
        <v>665.75</v>
      </c>
      <c r="EO179">
        <v>0.33333333333333331</v>
      </c>
      <c r="EP179">
        <v>117</v>
      </c>
      <c r="EQ179">
        <v>5.5</v>
      </c>
      <c r="ER179">
        <v>1092</v>
      </c>
      <c r="ES179">
        <v>5</v>
      </c>
      <c r="ET179">
        <v>1006</v>
      </c>
      <c r="EU179">
        <v>3.1428571428571428</v>
      </c>
      <c r="EV179">
        <v>862.6</v>
      </c>
      <c r="EW179">
        <v>1</v>
      </c>
      <c r="EX179">
        <v>212.5</v>
      </c>
      <c r="EY179">
        <v>4</v>
      </c>
      <c r="EZ179">
        <v>748</v>
      </c>
      <c r="FA179">
        <v>6</v>
      </c>
      <c r="FB179">
        <v>1156</v>
      </c>
      <c r="FC179">
        <v>3</v>
      </c>
      <c r="FD179">
        <v>582.25</v>
      </c>
      <c r="FE179">
        <v>3.0909090909090908</v>
      </c>
      <c r="FF179">
        <v>738</v>
      </c>
      <c r="FG179">
        <v>2.6818181818181817</v>
      </c>
      <c r="FH179">
        <v>704</v>
      </c>
      <c r="FI179">
        <v>3.6666666666666665</v>
      </c>
      <c r="FJ179">
        <v>1004</v>
      </c>
      <c r="FK179">
        <v>4</v>
      </c>
      <c r="FL179">
        <v>1009</v>
      </c>
      <c r="FM179">
        <v>3.5</v>
      </c>
      <c r="FN179">
        <v>506.5</v>
      </c>
      <c r="FO179">
        <v>3.7142857142857144</v>
      </c>
      <c r="FP179">
        <v>839.83333333333337</v>
      </c>
      <c r="FQ179">
        <v>2.5</v>
      </c>
      <c r="FR179">
        <v>493.5</v>
      </c>
      <c r="FS179">
        <v>2</v>
      </c>
      <c r="FT179">
        <v>459</v>
      </c>
      <c r="FU179">
        <v>2</v>
      </c>
      <c r="FV179">
        <v>226</v>
      </c>
      <c r="FW179">
        <v>2.25</v>
      </c>
      <c r="FX179">
        <v>418</v>
      </c>
      <c r="FY179">
        <v>3.1818181818181817</v>
      </c>
      <c r="FZ179">
        <v>671.1</v>
      </c>
      <c r="GA179">
        <v>3.1818181818181817</v>
      </c>
      <c r="GB179">
        <v>671.1</v>
      </c>
      <c r="GC179">
        <v>2.8484848484848486</v>
      </c>
      <c r="GD179">
        <v>691.81481481481478</v>
      </c>
      <c r="GE179">
        <v>1.461111111111111</v>
      </c>
      <c r="GF179">
        <v>744.58227848101262</v>
      </c>
      <c r="GG179">
        <v>1.8</v>
      </c>
      <c r="GH179">
        <v>1128</v>
      </c>
      <c r="GI179">
        <v>0.88888888888888884</v>
      </c>
      <c r="GJ179">
        <v>866.66666666666663</v>
      </c>
      <c r="GK179">
        <v>2.25</v>
      </c>
      <c r="GL179">
        <v>1664.3333333333333</v>
      </c>
      <c r="GM179">
        <v>1.6296296296296295</v>
      </c>
      <c r="GN179">
        <v>1210.5</v>
      </c>
      <c r="GO179">
        <v>0.88888888888888884</v>
      </c>
      <c r="GP179">
        <v>751</v>
      </c>
      <c r="GQ179">
        <v>1.4</v>
      </c>
      <c r="GR179">
        <v>925</v>
      </c>
      <c r="GS179">
        <v>2.2222222222222223</v>
      </c>
      <c r="GT179">
        <v>1359.25</v>
      </c>
      <c r="GU179">
        <v>1.5</v>
      </c>
      <c r="GV179">
        <v>1063.9000000000001</v>
      </c>
      <c r="GW179">
        <v>1.5636363636363637</v>
      </c>
      <c r="GX179">
        <v>1137.2</v>
      </c>
      <c r="GY179">
        <v>0.6</v>
      </c>
      <c r="GZ179">
        <v>467.33333333333331</v>
      </c>
      <c r="HA179">
        <v>0.33333333333333331</v>
      </c>
      <c r="HB179">
        <v>454.5</v>
      </c>
      <c r="HC179">
        <v>0.75</v>
      </c>
      <c r="HD179">
        <v>448.66666666666669</v>
      </c>
      <c r="HE179">
        <v>0.55555555555555558</v>
      </c>
      <c r="HF179">
        <v>457.125</v>
      </c>
      <c r="HG179">
        <v>0.77777777777777779</v>
      </c>
      <c r="HH179">
        <v>1118.5</v>
      </c>
      <c r="HI179">
        <v>1.3</v>
      </c>
      <c r="HJ179">
        <v>914.5</v>
      </c>
      <c r="HK179">
        <v>0.88888888888888884</v>
      </c>
      <c r="HL179">
        <v>581.33333333333337</v>
      </c>
      <c r="HM179">
        <v>1</v>
      </c>
      <c r="HN179">
        <v>848.77777777777783</v>
      </c>
      <c r="HO179">
        <v>0.78181818181818186</v>
      </c>
      <c r="HP179">
        <v>664.47058823529414</v>
      </c>
      <c r="HQ179">
        <v>1.1727272727272726</v>
      </c>
      <c r="HR179">
        <v>920</v>
      </c>
      <c r="HS179">
        <v>0.3</v>
      </c>
      <c r="HT179">
        <v>672</v>
      </c>
      <c r="HU179">
        <v>0.1111111111111111</v>
      </c>
      <c r="HV179">
        <v>111</v>
      </c>
      <c r="HW179">
        <v>0</v>
      </c>
      <c r="HY179">
        <v>0.14814814814814814</v>
      </c>
      <c r="HZ179">
        <v>391.5</v>
      </c>
      <c r="IA179">
        <v>0.44444444444444442</v>
      </c>
      <c r="IB179">
        <v>857</v>
      </c>
      <c r="IC179">
        <v>0.1</v>
      </c>
      <c r="ID179">
        <v>229</v>
      </c>
      <c r="IE179">
        <v>0.22222222222222221</v>
      </c>
      <c r="IF179">
        <v>440</v>
      </c>
      <c r="IG179">
        <v>0.25</v>
      </c>
      <c r="IH179">
        <v>508.66666666666669</v>
      </c>
      <c r="II179">
        <v>0.2</v>
      </c>
      <c r="IJ179">
        <v>461.8</v>
      </c>
      <c r="IK179">
        <v>0.2</v>
      </c>
      <c r="IL179">
        <v>461.8</v>
      </c>
      <c r="IM179">
        <v>0.84848484848484851</v>
      </c>
      <c r="IN179">
        <v>865.45238095238096</v>
      </c>
      <c r="IQ179">
        <v>5</v>
      </c>
      <c r="IR179">
        <v>1316</v>
      </c>
      <c r="IS179">
        <v>0</v>
      </c>
      <c r="IU179">
        <v>1.6666666666666667</v>
      </c>
      <c r="IV179">
        <v>1316</v>
      </c>
      <c r="IW179">
        <v>7</v>
      </c>
      <c r="IX179">
        <v>1817</v>
      </c>
      <c r="JA179">
        <v>1</v>
      </c>
      <c r="JB179">
        <v>397</v>
      </c>
      <c r="JC179">
        <v>4</v>
      </c>
      <c r="JD179">
        <v>1107</v>
      </c>
      <c r="JE179">
        <v>2.6</v>
      </c>
      <c r="JF179">
        <v>1176.6666666666667</v>
      </c>
      <c r="JI179">
        <v>0</v>
      </c>
      <c r="JK179">
        <v>0</v>
      </c>
      <c r="JM179">
        <v>0</v>
      </c>
      <c r="JO179">
        <v>0</v>
      </c>
      <c r="JS179">
        <v>6</v>
      </c>
      <c r="JT179">
        <v>1606</v>
      </c>
      <c r="JU179">
        <v>3</v>
      </c>
      <c r="JV179">
        <v>1606</v>
      </c>
      <c r="JW179">
        <v>1.2</v>
      </c>
      <c r="JX179">
        <v>1606</v>
      </c>
      <c r="JY179">
        <v>1.9</v>
      </c>
      <c r="JZ179">
        <v>1284</v>
      </c>
      <c r="KC179">
        <v>0</v>
      </c>
      <c r="KE179">
        <v>0</v>
      </c>
      <c r="KG179">
        <v>0</v>
      </c>
      <c r="KI179">
        <v>0</v>
      </c>
      <c r="KM179">
        <v>1</v>
      </c>
      <c r="KN179">
        <v>142</v>
      </c>
      <c r="KO179">
        <v>0.5</v>
      </c>
      <c r="KP179">
        <v>142</v>
      </c>
      <c r="KQ179">
        <v>0.2</v>
      </c>
      <c r="KR179">
        <v>142</v>
      </c>
      <c r="KS179">
        <v>0.2</v>
      </c>
      <c r="KT179">
        <v>142</v>
      </c>
      <c r="KU179">
        <v>1.3333333333333333</v>
      </c>
      <c r="KV179">
        <v>1055.5999999999999</v>
      </c>
      <c r="KW179">
        <v>0.88888888888888884</v>
      </c>
      <c r="KX179">
        <v>885.68085106382978</v>
      </c>
      <c r="KY179" s="15">
        <f>Tabla2[[#This Row],[ROS_NUM_COR_COD_ROS_TG_NEG]]-Tabla2[[#This Row],[PAS_NUM_COR_COD_ROS_TG_NEG]]</f>
        <v>-0.72222222222222221</v>
      </c>
      <c r="KZ179" s="15">
        <f>Tabla2[[#This Row],[ROS_DUR_COR_COD_ROS_TG_NEG]]-Tabla2[[#This Row],[PAS_DUR_COR_COD_ROS_TG_NEG]]</f>
        <v>55.928571428571331</v>
      </c>
      <c r="LA179" s="15">
        <f>Tabla2[[#This Row],[ROS_NUM_COR_COD_ROS_TG_NEU]]-Tabla2[[#This Row],[PAS_NUM_COR_COD_ROS_TG_NEU]]</f>
        <v>-0.64999999999999991</v>
      </c>
      <c r="LB179" s="15">
        <f>Tabla2[[#This Row],[ROS_DUR_COR_COD_ROS_TG_NEU]]-Tabla2[[#This Row],[PAS_DUR_COR_COD_ROS_TG_NEU]]</f>
        <v>-234.72222222222217</v>
      </c>
      <c r="LC179" s="15">
        <f>Tabla2[[#This Row],[ROS_NUM_COR_COD_ROS_TG_POS]]-Tabla2[[#This Row],[PAS_NUM_COR_COD_ROS_TG_POS]]</f>
        <v>-0.36111111111111116</v>
      </c>
      <c r="LD179" s="15">
        <f>Tabla2[[#This Row],[ROS_DUR_COR_COD_ROS_TG_POS]]-Tabla2[[#This Row],[PAS_DUR_COR_COD_ROS_TG_POS]]</f>
        <v>-278.79166666666663</v>
      </c>
      <c r="LE179" s="15">
        <f>Tabla2[[#This Row],[ROS_NUM_COR_COD_ROS_TG_TOT]]-Tabla2[[#This Row],[PAS_NUM_COR_COD_ROS_TG_TOT]]</f>
        <v>-0.56666666666666665</v>
      </c>
      <c r="LF179" s="15">
        <f>Tabla2[[#This Row],[ROS_DUR_COR_COD_ROS_TG_TOT]]-Tabla2[[#This Row],[PAS_DUR_COR_COD_ROS_TG_TOT]]</f>
        <v>-178.80555555555543</v>
      </c>
      <c r="LG179" s="15">
        <f>Tabla2[[#This Row],[ROS_NUM_COR_COD_ESC_TG_NEG]]-Tabla2[[#This Row],[PAS_NUM_COR_COD_ESC_TG_NEG]]</f>
        <v>-0.96111111111111125</v>
      </c>
      <c r="LH179" s="15">
        <f>Tabla2[[#This Row],[ROS_DUR_COR_COD_ESC_TG_NEG]]-Tabla2[[#This Row],[PAS_DUR_COR_COD_ESC_TG_NEG]]</f>
        <v>-534.5</v>
      </c>
      <c r="LI179" s="15">
        <f>Tabla2[[#This Row],[ROS_NUM_COR_COD_ESC_TG_NEU]]-Tabla2[[#This Row],[PAS_NUM_COR_COD_ESC_TG_NEU]]</f>
        <v>-0.89999999999999991</v>
      </c>
      <c r="LJ179" s="15">
        <f>Tabla2[[#This Row],[ROS_NUM_COR_COD_ESC_TG_NEG]]-Tabla2[[#This Row],[PAS_NUM_COR_COD_ESC_TG_NEG]]</f>
        <v>-0.96111111111111125</v>
      </c>
      <c r="LK179" s="15">
        <f>Tabla2[[#This Row],[ROS_NUM_COR_COD_ESC_TG_POS]]-Tabla2[[#This Row],[PAS_NUM_COR_COD_ESC_TG_POS]]</f>
        <v>-0.22777777777777786</v>
      </c>
      <c r="LL179" s="15">
        <f>Tabla2[[#This Row],[ROS_DUR_COR_COD_ESC_TG_POS]]-Tabla2[[#This Row],[PAS_DUR_COR_COD_ESC_TG_POS]]</f>
        <v>214.7954545454545</v>
      </c>
      <c r="LM179" s="15">
        <f>Tabla2[[#This Row],[ROS_NUM_COR_COD_ESC_TG_TOT]]-Tabla2[[#This Row],[PAS_NUM_COR_COD_ESC_TG_TOT]]</f>
        <v>-0.70000000000000018</v>
      </c>
      <c r="LN179" s="15">
        <f>Tabla2[[#This Row],[ROS_DUR_COR_COD_ESC_TG_TOT]]-Tabla2[[#This Row],[PAS_DUR_COR_COD_ESC_TG_TOT]]</f>
        <v>-217.28518518518513</v>
      </c>
      <c r="LO179" s="15">
        <f>Tabla2[[#This Row],[PAS_NUM_COR_COD_ROS_TG_NEG]]-Tabla2[[#This Row],[ESC_NUM_COR_COD_ROS_TG_NEG]]</f>
        <v>-1</v>
      </c>
      <c r="LP179" s="15">
        <f>Tabla2[[#This Row],[PAS_DUR_COR_COD_ROS_TG_NEG]]-Tabla2[[#This Row],[ESC_DUR_COR_COD_ROS_TG_NEG]]</f>
        <v>195.57142857142867</v>
      </c>
      <c r="LQ179" s="15">
        <f>Tabla2[[#This Row],[PAS_NUM_COR_COD_ROS_TG_NEU]]-Tabla2[[#This Row],[ESC_NUM_COR_COD_ROS_TG_NEU]]</f>
        <v>1.1722222222222221</v>
      </c>
      <c r="LR179" s="15">
        <f>Tabla2[[#This Row],[PAS_DUR_COR_COD_ROS_TG_NEU]]-Tabla2[[#This Row],[ESC_DUR_COR_COD_ROS_TG_NEU]]</f>
        <v>168.72222222222217</v>
      </c>
      <c r="LS179" s="15">
        <f>Tabla2[[#This Row],[PAS_NUM_COR_COD_ROS_TG_POS]]-Tabla2[[#This Row],[ESC_NUM_COR_COD_ROS_TG_POS]]</f>
        <v>2.7777777777777679E-2</v>
      </c>
      <c r="LT179" s="15">
        <f>Tabla2[[#This Row],[PAS_DUR_COR_COD_ROS_TG_POS]]-Tabla2[[#This Row],[ESC_DUR_COR_COD_ROS_TG_POS]]</f>
        <v>-647.875</v>
      </c>
      <c r="LU179" s="15">
        <f>Tabla2[[#This Row],[PAS_NUM_COR_COD_ROS_TG_TOT]]-Tabla2[[#This Row],[ESC_NUM_COR_COD_ROS_TG_TOT]]</f>
        <v>0.1051282051282052</v>
      </c>
      <c r="LV179" s="15">
        <f>Tabla2[[#This Row],[PAS_DUR_COR_COD_ROS_TG_TOT]]-Tabla2[[#This Row],[ESC_DUR_COR_COD_ROS_TG_TOT]]</f>
        <v>-7.0833333333334849</v>
      </c>
      <c r="LW179" s="15">
        <f>Tabla2[[#This Row],[PAS_NUM_COR_COD_ESC_TG_NEG]]-Tabla2[[#This Row],[ESC_NUM_COR_COD_ESC_TG_NEG]]</f>
        <v>-0.14999999999999991</v>
      </c>
      <c r="LX179" s="15">
        <f>Tabla2[[#This Row],[PAS_DUR_COR_COD_ESC_TG_NEG]]-Tabla2[[#This Row],[ESC_DUR_COR_COD_ESC_TG_NEG]]</f>
        <v>110.75</v>
      </c>
      <c r="LY179" s="15">
        <f>Tabla2[[#This Row],[PAS_NUM_COR_COD_ESC_TG_NEU]]-Tabla2[[#This Row],[ESC_NUM_COR_COD_ESC_TG_NEU]]</f>
        <v>1.8555555555555554</v>
      </c>
      <c r="LZ179" s="15">
        <f>Tabla2[[#This Row],[PAS_DUR_COR_COD_ESC_TG_NEU]]-Tabla2[[#This Row],[ESC_DUR_COR_COD_ESC_TG_NEU]]</f>
        <v>807.875</v>
      </c>
      <c r="MA179" s="15">
        <f>Tabla2[[#This Row],[PAS_NUM_COR_COD_ESC_TG_POS]]-Tabla2[[#This Row],[ESC_NUM_COR_COD_ESC_TG_POS]]</f>
        <v>2.0055555555555555</v>
      </c>
      <c r="MB179" s="15">
        <f>Tabla2[[#This Row],[PAS_DUR_COR_COD_ESC_TG_POS]]-Tabla2[[#This Row],[ESC_DUR_COR_COD_ESC_TG_POS]]</f>
        <v>819.4545454545455</v>
      </c>
      <c r="MC179" s="15">
        <f>Tabla2[[#This Row],[PAS_NUM_COR_COD_ESC_TG_TOT]]-Tabla2[[#This Row],[ESC_NUM_COR_COD_ESC_TG_TOT]]</f>
        <v>1.276923076923077</v>
      </c>
      <c r="MD179" s="15">
        <f>Tabla2[[#This Row],[PAS_DUR_COR_COD_ESC_TG_TOT]]-Tabla2[[#This Row],[ESC_DUR_COR_COD_ESC_TG_TOT]]</f>
        <v>423.18518518518522</v>
      </c>
      <c r="ME179" s="42">
        <f>Tabla25[[#This Row],[PAS_NUM_COR_COD_ROS_TG_NEG]]-Tabla25[[#This Row],[PAS_NUM_COR_COD_ESC_TG_NEG]]</f>
        <v>-0.35000000000000009</v>
      </c>
      <c r="MF179" s="42">
        <f>Tabla25[[#This Row],[PAS_NUM_COR_COD_ROS_TG_NEU]]-Tabla25[[#This Row],[PAS_NUM_COR_COD_ESC_TG_NEU]]</f>
        <v>-0.34999999999999987</v>
      </c>
      <c r="MG179" s="42">
        <f>Tabla25[[#This Row],[PAS_NUM_COR_COD_ROS_TG_POS]]-Tabla25[[#This Row],[PAS_NUM_COR_COD_ESC_TG_POS]]</f>
        <v>-1.2000000000000002</v>
      </c>
      <c r="MH179" s="42">
        <f>Tabla25[[#This Row],[PAS_NUM_COR_COD_ROS_TG_TOT]]-Tabla25[[#This Row],[PAS_NUM_COR_COD_ESC_TG_TOT]]</f>
        <v>-0.63333333333333353</v>
      </c>
      <c r="MI179" s="42">
        <f>Tabla25[[#This Row],[PAS_DUR_COR_COD_ROS_TG_NEG]]-Tabla25[[#This Row],[PAS_DUR_COR_COD_ESC_TG_NEG]]</f>
        <v>-222.92857142857133</v>
      </c>
      <c r="MJ179" s="42">
        <f>Tabla25[[#This Row],[PAS_DUR_COR_COD_ROS_TG_NEU]]-Tabla25[[#This Row],[PAS_DUR_COR_COD_ESC_TG_NEU]]</f>
        <v>-315.65277777777783</v>
      </c>
      <c r="MK179" s="42">
        <f>Tabla25[[#This Row],[PAS_DUR_COR_COD_ROS_TG_POS]]-Tabla25[[#This Row],[PAS_DUR_COR_COD_ESC_TG_POS]]</f>
        <v>-284.3295454545455</v>
      </c>
      <c r="ML179" s="42">
        <f>Tabla25[[#This Row],[PAS_DUR_COR_COD_ROS_TG_TOT]]-Tabla25[[#This Row],[PAS_DUR_COR_COD_ESC_TG_TOT]]</f>
        <v>-253.60185185185196</v>
      </c>
      <c r="MM179" s="44">
        <f>Tabla25[[#This Row],[ESC_NUM_COR_COD_ROS_TG_NEG]]-Tabla25[[#This Row],[ESC_NUM_COR_COD_ESC_TG_NEG]]</f>
        <v>0.5</v>
      </c>
      <c r="MN179" s="44">
        <f>Tabla25[[#This Row],[ESC_NUM_COR_COD_ROS_TG_NEU]]-Tabla25[[#This Row],[ESC_NUM_COR_COD_ESC_TG_NEU]]</f>
        <v>0.33333333333333337</v>
      </c>
      <c r="MO179" s="44">
        <f>Tabla25[[#This Row],[ESC_NUM_COR_COD_ROS_TG_POS]]-Tabla25[[#This Row],[ESC_NUM_COR_COD_ESC_TG_POS]]</f>
        <v>0.7777777777777779</v>
      </c>
      <c r="MP179" s="44">
        <f>Tabla25[[#This Row],[ESC_NUM_COR_COD_ROS_TG_TOT]]-Tabla25[[#This Row],[ESC_NUM_COR_COD_ESC_TG_TOT]]</f>
        <v>0.53846153846153832</v>
      </c>
      <c r="MQ179" s="44">
        <f>Tabla25[[#This Row],[ESC_DUR_COR_COD_ROS_TG_NEG]]-Tabla25[[#This Row],[ESC_DUR_COR_COD_ESC_TG_NEG]]</f>
        <v>-307.75</v>
      </c>
      <c r="MR179" s="44">
        <f>Tabla25[[#This Row],[ESC_DUR_COR_COD_ROS_TG_NEU]]-Tabla25[[#This Row],[ESC_DUR_COR_COD_ESC_TG_NEU]]</f>
        <v>323.5</v>
      </c>
      <c r="MS179" s="44">
        <f>Tabla25[[#This Row],[ESC_DUR_COR_COD_ROS_TG_POS]]-Tabla25[[#This Row],[ESC_DUR_COR_COD_ESC_TG_POS]]</f>
        <v>1183</v>
      </c>
      <c r="MT179" s="44">
        <f>Tabla25[[#This Row],[ESC_DUR_COR_COD_ROS_TG_TOT]]-Tabla25[[#This Row],[ESC_DUR_COR_COD_ESC_TG_TOT]]</f>
        <v>176.66666666666674</v>
      </c>
      <c r="MU179" s="47">
        <f>Tabla25[[#This Row],[ROS_NUM_COR_COD_ROS_TG_NEG]]-Tabla25[[#This Row],[ROS_NUM_COR_COD_ESC_TG_NEG]]</f>
        <v>-0.11111111111111105</v>
      </c>
      <c r="MV179" s="47">
        <f>Tabla25[[#This Row],[ROS_NUM_COR_COD_ROS_TG_NEU]]-Tabla25[[#This Row],[ROS_NUM_COR_COD_ESC_TG_NEU]]</f>
        <v>-9.9999999999999867E-2</v>
      </c>
      <c r="MW179" s="47">
        <f>Tabla25[[#This Row],[ROS_NUM_COR_COD_ROS_TG_POS]]-Tabla25[[#This Row],[ROS_NUM_COR_COD_ESC_TG_POS]]</f>
        <v>-1.3333333333333335</v>
      </c>
      <c r="MX179" s="47">
        <f>Tabla25[[#This Row],[ROS_NUM_COR_COD_ROS_TG_TOT]]-Tabla25[[#This Row],[ROS_NUM_COR_COD_ESC_TG_TOT]]</f>
        <v>-0.5</v>
      </c>
      <c r="MY179" s="47">
        <f>Tabla25[[#This Row],[ROS_DUR_COR_COD_ROS_TG_NEG]]-Tabla25[[#This Row],[ROS_DUR_COR_COD_ESC_TG_NEG]]</f>
        <v>367.5</v>
      </c>
      <c r="MZ179" s="47">
        <f>Tabla25[[#This Row],[ROS_DUR_COR_COD_ROS_TG_NEU]]-Tabla25[[#This Row],[ROS_DUR_COR_COD_ESC_TG_NEU]]</f>
        <v>-10.5</v>
      </c>
      <c r="NA179" s="47">
        <f>Tabla25[[#This Row],[ROS_DUR_COR_COD_ROS_TG_POS]]-Tabla25[[#This Row],[ROS_DUR_COR_COD_ESC_TG_POS]]</f>
        <v>-777.91666666666663</v>
      </c>
      <c r="NB179" s="47">
        <f>Tabla25[[#This Row],[ROS_DUR_COR_COD_ROS_TG_TOT]]-Tabla25[[#This Row],[ROS_DUR_COR_COD_ESC_TG_TOT]]</f>
        <v>-215.12222222222226</v>
      </c>
      <c r="NC179">
        <v>382</v>
      </c>
      <c r="ND179">
        <v>254.5</v>
      </c>
      <c r="NE179">
        <v>308.33333333333331</v>
      </c>
      <c r="NF179">
        <v>300.77777777777777</v>
      </c>
      <c r="NG179">
        <v>204</v>
      </c>
      <c r="NH179">
        <v>237</v>
      </c>
      <c r="NI179">
        <v>276</v>
      </c>
      <c r="NJ179">
        <v>246</v>
      </c>
      <c r="NK179">
        <v>206.2</v>
      </c>
      <c r="NL179">
        <v>97</v>
      </c>
      <c r="NM179">
        <v>386</v>
      </c>
      <c r="NN179">
        <v>221.88888888888889</v>
      </c>
      <c r="NO179">
        <v>212.75</v>
      </c>
      <c r="NP179">
        <v>295</v>
      </c>
      <c r="NQ179">
        <v>166</v>
      </c>
      <c r="NR179">
        <v>211.14285714285714</v>
      </c>
      <c r="NS179">
        <v>294.71428571428572</v>
      </c>
      <c r="NT179">
        <v>317.55555555555554</v>
      </c>
      <c r="NU179">
        <v>243.5</v>
      </c>
      <c r="NV179">
        <v>286.20833333333331</v>
      </c>
      <c r="NW179">
        <v>312.375</v>
      </c>
      <c r="NX179">
        <v>274.25</v>
      </c>
      <c r="NY179">
        <v>246.81818181818181</v>
      </c>
      <c r="NZ179">
        <v>274.37037037037038</v>
      </c>
      <c r="OA179" s="15">
        <f>Tabla2[[#This Row],[ROS_1DU_COR_COD_ROS_TG_NEG]]-Tabla2[[#This Row],[PAS_1DU_COR_COD_ROS_TG_NEG]]</f>
        <v>87.285714285714278</v>
      </c>
      <c r="OB179" s="15">
        <f>Tabla2[[#This Row],[ROS_1DU_COR_COD_ROS_TG_NEU]]-Tabla2[[#This Row],[PAS_1DU_COR_COD_ROS_TG_NEU]]</f>
        <v>-63.055555555555543</v>
      </c>
      <c r="OC179" s="15">
        <f>Tabla2[[#This Row],[ROS_1DU_COR_COD_ROS_TG_POS]]-Tabla2[[#This Row],[PAS_1DU_COR_COD_ROS_TG_POS]]</f>
        <v>64.833333333333314</v>
      </c>
      <c r="OD179" s="15">
        <f>Tabla2[[#This Row],[ROS_1DU_COR_COD_ROS_TG_TOT]]-Tabla2[[#This Row],[PAS_1DU_COR_COD_ROS_TG_TOT]]</f>
        <v>14.569444444444457</v>
      </c>
      <c r="OE179" s="15">
        <f>Tabla2[[#This Row],[ROS_1DU_COR_COD_ESC_TG_NEG]]-Tabla2[[#This Row],[PAS_1DU_COR_COD_ESC_TG_NEG]]</f>
        <v>-108.375</v>
      </c>
      <c r="OF179" s="15">
        <f>Tabla2[[#This Row],[ROS_1DU_COR_COD_ESC_TG_NEU]]-Tabla2[[#This Row],[PAS_1DU_COR_COD_ESC_TG_NEU]]</f>
        <v>-37.25</v>
      </c>
      <c r="OG179" s="15">
        <f>Tabla2[[#This Row],[ROS_1DU_COR_COD_ESC_TG_POS]]-Tabla2[[#This Row],[PAS_1DU_COR_COD_ESC_TG_POS]]</f>
        <v>29.181818181818187</v>
      </c>
      <c r="OH179" s="15">
        <f>Tabla2[[#This Row],[ROS_1DU_COR_COD_ESC_TG_TOT]]-Tabla2[[#This Row],[PAS_1DU_COR_COD_ESC_TG_TOT]]</f>
        <v>-28.370370370370381</v>
      </c>
      <c r="OI179" s="15">
        <f>Tabla2[[#This Row],[PAS_1DU_COR_COD_ROS_TG_NEG]]-Tabla2[[#This Row],[ESC_1DU_COR_COD_ROS_TG_NEG]]</f>
        <v>88.514285714285734</v>
      </c>
      <c r="OJ179" s="15">
        <f>Tabla2[[#This Row],[PAS_1DU_COR_COD_ROS_TG_NEU]]-Tabla2[[#This Row],[ESC_1DU_COR_COD_ROS_TG_NEU]]</f>
        <v>220.55555555555554</v>
      </c>
      <c r="OK179" s="15">
        <f>Tabla2[[#This Row],[PAS_1DU_COR_COD_ROS_TG_POS]]-Tabla2[[#This Row],[ESC_1DU_COR_COD_ROS_TG_POS]]</f>
        <v>-142.5</v>
      </c>
      <c r="OL179" s="15">
        <f>Tabla2[[#This Row],[PAS_1DU_COR_COD_ROS_TG_TOT]]-Tabla2[[#This Row],[ESC_1DU_COR_COD_ROS_TG_TOT]]</f>
        <v>64.319444444444429</v>
      </c>
      <c r="OM179" s="15">
        <f>Tabla2[[#This Row],[PAS_1DU_COR_COD_ESC_TG_NEG]]-Tabla2[[#This Row],[ESC_1DU_COR_COD_ESC_TG_NEG]]</f>
        <v>99.625</v>
      </c>
      <c r="ON179" s="15">
        <f>Tabla2[[#This Row],[PAS_1DU_COR_COD_ESC_TG_NEU]]-Tabla2[[#This Row],[ESC_1DU_COR_COD_ESC_TG_NEU]]</f>
        <v>-20.75</v>
      </c>
      <c r="OO179" s="15">
        <f>Tabla2[[#This Row],[PAS_1DU_COR_COD_ESC_TG_POS]]-Tabla2[[#This Row],[ESC_1DU_COR_COD_ESC_TG_POS]]</f>
        <v>80.818181818181813</v>
      </c>
      <c r="OP179" s="15">
        <f>Tabla2[[#This Row],[PAS_1DU_COR_COD_ESC_TG_TOT]]-Tabla2[[#This Row],[ESC_1DU_COR_COD_ESC_TG_TOT]]</f>
        <v>63.227513227513242</v>
      </c>
      <c r="OQ179" s="61">
        <v>178</v>
      </c>
      <c r="OR179" s="62">
        <v>17.5</v>
      </c>
      <c r="OS179" s="62">
        <v>32.333333333333314</v>
      </c>
      <c r="OT179" s="62">
        <v>54.777777777777771</v>
      </c>
      <c r="OU179" s="62">
        <v>-6.5500000000000114</v>
      </c>
      <c r="OV179" s="62">
        <v>-198</v>
      </c>
      <c r="OW179" s="62">
        <v>220</v>
      </c>
      <c r="OX179" s="62">
        <v>10.746031746031747</v>
      </c>
      <c r="OY179" s="62">
        <v>-17.660714285714278</v>
      </c>
      <c r="OZ179" s="62">
        <v>43.305555555555543</v>
      </c>
      <c r="PA179" s="62">
        <v>-3.318181818181813</v>
      </c>
      <c r="PB179" s="62">
        <v>11.837962962962933</v>
      </c>
    </row>
    <row r="180" spans="1:418" x14ac:dyDescent="0.3">
      <c r="A180" s="2" t="s">
        <v>178</v>
      </c>
      <c r="B180" s="2">
        <v>50</v>
      </c>
      <c r="C180" s="2">
        <v>2</v>
      </c>
      <c r="D180" s="2">
        <v>57</v>
      </c>
      <c r="E180">
        <v>1.4411764705882353</v>
      </c>
      <c r="F180">
        <v>870.3125</v>
      </c>
      <c r="G180">
        <v>1.5263157894736843</v>
      </c>
      <c r="H180">
        <v>650.54166666666663</v>
      </c>
      <c r="I180">
        <v>1.3947368421052631</v>
      </c>
      <c r="J180">
        <v>630.72727272727275</v>
      </c>
      <c r="K180">
        <v>1.4545454545454546</v>
      </c>
      <c r="L180">
        <v>700.22580645161293</v>
      </c>
      <c r="M180">
        <v>1.7058823529411764</v>
      </c>
      <c r="N180">
        <v>765.35</v>
      </c>
      <c r="O180">
        <v>1.9736842105263157</v>
      </c>
      <c r="P180">
        <v>815.24</v>
      </c>
      <c r="Q180">
        <v>1.7105263157894737</v>
      </c>
      <c r="R180">
        <v>901.05</v>
      </c>
      <c r="S180">
        <v>1.8</v>
      </c>
      <c r="T180">
        <v>826.29230769230765</v>
      </c>
      <c r="U180">
        <v>1.6272727272727272</v>
      </c>
      <c r="V180">
        <v>764.74803149606294</v>
      </c>
      <c r="W180">
        <v>0.91176470588235292</v>
      </c>
      <c r="X180">
        <v>471.375</v>
      </c>
      <c r="Y180">
        <v>0.52631578947368418</v>
      </c>
      <c r="Z180">
        <v>601.66666666666663</v>
      </c>
      <c r="AA180">
        <v>0.78947368421052633</v>
      </c>
      <c r="AB180">
        <v>579.85714285714289</v>
      </c>
      <c r="AC180">
        <v>0.73636363636363633</v>
      </c>
      <c r="AD180">
        <v>540.38461538461536</v>
      </c>
      <c r="AE180">
        <v>0.73636363636363633</v>
      </c>
      <c r="AF180">
        <v>540.38461538461536</v>
      </c>
      <c r="AG180">
        <v>1.3303030303030303</v>
      </c>
      <c r="AH180">
        <v>712.03614457831327</v>
      </c>
      <c r="AI180">
        <v>0.5</v>
      </c>
      <c r="AJ180">
        <v>530.5</v>
      </c>
      <c r="AK180">
        <v>4</v>
      </c>
      <c r="AL180">
        <v>775.5</v>
      </c>
      <c r="AM180">
        <v>0.5</v>
      </c>
      <c r="AN180">
        <v>89</v>
      </c>
      <c r="AO180">
        <v>1.2</v>
      </c>
      <c r="AP180">
        <v>540.20000000000005</v>
      </c>
      <c r="AQ180">
        <v>2.6666666666666665</v>
      </c>
      <c r="AR180">
        <v>913</v>
      </c>
      <c r="AS180">
        <v>0</v>
      </c>
      <c r="AU180">
        <v>0.5</v>
      </c>
      <c r="AV180">
        <v>373</v>
      </c>
      <c r="AW180">
        <v>1.7</v>
      </c>
      <c r="AX180">
        <v>823</v>
      </c>
      <c r="AY180">
        <v>1.45</v>
      </c>
      <c r="AZ180">
        <v>694.4545454545455</v>
      </c>
      <c r="BA180">
        <v>2.6666666666666665</v>
      </c>
      <c r="BB180">
        <v>1219</v>
      </c>
      <c r="BC180">
        <v>1.5</v>
      </c>
      <c r="BD180">
        <v>1169</v>
      </c>
      <c r="BE180">
        <v>1</v>
      </c>
      <c r="BF180">
        <v>378</v>
      </c>
      <c r="BG180">
        <v>2.1</v>
      </c>
      <c r="BH180">
        <v>1070.5</v>
      </c>
      <c r="BI180">
        <v>2.1</v>
      </c>
      <c r="BJ180">
        <v>1070.5</v>
      </c>
      <c r="BK180">
        <v>1.6666666666666667</v>
      </c>
      <c r="BL180">
        <v>827.17647058823525</v>
      </c>
      <c r="BM180">
        <v>1.3583333333333334</v>
      </c>
      <c r="BN180">
        <v>722.73224043715845</v>
      </c>
      <c r="BO180">
        <v>1.7</v>
      </c>
      <c r="BP180">
        <v>970.8</v>
      </c>
      <c r="BQ180">
        <v>1.75</v>
      </c>
      <c r="BR180">
        <v>878.5</v>
      </c>
      <c r="BS180">
        <v>1.3</v>
      </c>
      <c r="BT180">
        <v>841.66666666666663</v>
      </c>
      <c r="BU180">
        <v>1.5833333333333333</v>
      </c>
      <c r="BV180">
        <v>897.58064516129036</v>
      </c>
      <c r="BW180">
        <v>2.0499999999999998</v>
      </c>
      <c r="BX180">
        <v>1113.3636363636363</v>
      </c>
      <c r="BY180">
        <v>1.65</v>
      </c>
      <c r="BZ180">
        <v>933.5</v>
      </c>
      <c r="CA180">
        <v>2.25</v>
      </c>
      <c r="CB180">
        <v>1170.4545454545455</v>
      </c>
      <c r="CC180">
        <v>1.9833333333333334</v>
      </c>
      <c r="CD180">
        <v>1076.78125</v>
      </c>
      <c r="CE180">
        <v>1.7833333333333334</v>
      </c>
      <c r="CF180">
        <v>988.60317460317458</v>
      </c>
      <c r="CG180">
        <v>1.45</v>
      </c>
      <c r="CH180">
        <v>623.18181818181813</v>
      </c>
      <c r="CI180">
        <v>1.6</v>
      </c>
      <c r="CJ180">
        <v>1110.7142857142858</v>
      </c>
      <c r="CK180">
        <v>1.1000000000000001</v>
      </c>
      <c r="CL180">
        <v>830.42857142857144</v>
      </c>
      <c r="CM180">
        <v>1.3833333333333333</v>
      </c>
      <c r="CN180">
        <v>817.72</v>
      </c>
      <c r="CO180">
        <v>1.8</v>
      </c>
      <c r="CP180">
        <v>903.5454545454545</v>
      </c>
      <c r="CQ180">
        <v>1.4</v>
      </c>
      <c r="CR180">
        <v>931</v>
      </c>
      <c r="CS180">
        <v>1.1499999999999999</v>
      </c>
      <c r="CT180">
        <v>654.66666666666663</v>
      </c>
      <c r="CU180">
        <v>1.45</v>
      </c>
      <c r="CV180">
        <v>831.39285714285711</v>
      </c>
      <c r="CW180">
        <v>1.4166666666666667</v>
      </c>
      <c r="CX180">
        <v>824.94339622641508</v>
      </c>
      <c r="CY180">
        <v>1.6</v>
      </c>
      <c r="CZ180">
        <v>913.82758620689651</v>
      </c>
      <c r="DA180">
        <v>0.95</v>
      </c>
      <c r="DB180">
        <v>707.5</v>
      </c>
      <c r="DC180">
        <v>1.45</v>
      </c>
      <c r="DD180">
        <v>712.5</v>
      </c>
      <c r="DE180">
        <v>0.75</v>
      </c>
      <c r="DF180">
        <v>582.42857142857144</v>
      </c>
      <c r="DG180">
        <v>1.05</v>
      </c>
      <c r="DH180">
        <v>674.48</v>
      </c>
      <c r="DI180">
        <v>1.25</v>
      </c>
      <c r="DJ180">
        <v>608</v>
      </c>
      <c r="DK180">
        <v>1.3</v>
      </c>
      <c r="DL180">
        <v>761.8</v>
      </c>
      <c r="DM180">
        <v>1.35</v>
      </c>
      <c r="DN180">
        <v>703.09090909090912</v>
      </c>
      <c r="DO180">
        <v>1.3</v>
      </c>
      <c r="DP180">
        <v>691.35483870967744</v>
      </c>
      <c r="DQ180">
        <v>1.175</v>
      </c>
      <c r="DR180">
        <v>683.82142857142856</v>
      </c>
      <c r="DS180">
        <v>1.175</v>
      </c>
      <c r="DT180">
        <v>683.82142857142856</v>
      </c>
      <c r="DU180">
        <v>1.4583333333333333</v>
      </c>
      <c r="DV180">
        <v>838.94186046511629</v>
      </c>
      <c r="GE180">
        <v>1.4583333333333333</v>
      </c>
      <c r="GF180">
        <v>838.94186046511629</v>
      </c>
      <c r="GG180">
        <v>0.9</v>
      </c>
      <c r="GH180">
        <v>319.5</v>
      </c>
      <c r="GI180">
        <v>1.3</v>
      </c>
      <c r="GJ180">
        <v>523.58333333333337</v>
      </c>
      <c r="GK180">
        <v>1.6666666666666667</v>
      </c>
      <c r="GL180">
        <v>917.875</v>
      </c>
      <c r="GM180">
        <v>1.2758620689655173</v>
      </c>
      <c r="GN180">
        <v>577.92857142857144</v>
      </c>
      <c r="GO180">
        <v>2.1111111111111112</v>
      </c>
      <c r="GP180">
        <v>1094.5</v>
      </c>
      <c r="GQ180">
        <v>1.4375</v>
      </c>
      <c r="GR180">
        <v>645.875</v>
      </c>
      <c r="GS180">
        <v>2.2999999999999998</v>
      </c>
      <c r="GT180">
        <v>781.4</v>
      </c>
      <c r="GU180">
        <v>1.9814814814814814</v>
      </c>
      <c r="GV180">
        <v>843.42424242424238</v>
      </c>
      <c r="GW180">
        <v>1.6160714285714286</v>
      </c>
      <c r="GX180">
        <v>721.55737704918033</v>
      </c>
      <c r="GY180">
        <v>2.15</v>
      </c>
      <c r="GZ180">
        <v>860.35714285714289</v>
      </c>
      <c r="HA180">
        <v>2.0499999999999998</v>
      </c>
      <c r="HB180">
        <v>799</v>
      </c>
      <c r="HC180">
        <v>1.1666666666666667</v>
      </c>
      <c r="HD180">
        <v>536</v>
      </c>
      <c r="HE180">
        <v>1.8103448275862069</v>
      </c>
      <c r="HF180">
        <v>751.1351351351351</v>
      </c>
      <c r="HG180">
        <v>1.3333333333333333</v>
      </c>
      <c r="HH180">
        <v>986.42857142857144</v>
      </c>
      <c r="HI180">
        <v>1.625</v>
      </c>
      <c r="HJ180">
        <v>525.36363636363637</v>
      </c>
      <c r="HK180">
        <v>1.55</v>
      </c>
      <c r="HL180">
        <v>581.58333333333337</v>
      </c>
      <c r="HM180">
        <v>1.5</v>
      </c>
      <c r="HN180">
        <v>655.43333333333328</v>
      </c>
      <c r="HO180">
        <v>1.6607142857142858</v>
      </c>
      <c r="HP180">
        <v>708.28358208955228</v>
      </c>
      <c r="HQ180">
        <v>1.6383928571428572</v>
      </c>
      <c r="HR180">
        <v>714.609375</v>
      </c>
      <c r="HS180">
        <v>1.05</v>
      </c>
      <c r="HT180">
        <v>497.25</v>
      </c>
      <c r="HU180">
        <v>1.3</v>
      </c>
      <c r="HV180">
        <v>550.30769230769226</v>
      </c>
      <c r="HW180">
        <v>1.2777777777777777</v>
      </c>
      <c r="HX180">
        <v>576.88888888888891</v>
      </c>
      <c r="HY180">
        <v>1.2068965517241379</v>
      </c>
      <c r="HZ180">
        <v>538.61764705882354</v>
      </c>
      <c r="IA180">
        <v>1.1111111111111112</v>
      </c>
      <c r="IB180">
        <v>593.375</v>
      </c>
      <c r="IC180">
        <v>0.8125</v>
      </c>
      <c r="ID180">
        <v>446</v>
      </c>
      <c r="IE180">
        <v>1.3</v>
      </c>
      <c r="IF180">
        <v>576.1</v>
      </c>
      <c r="IG180">
        <v>1.0925925925925926</v>
      </c>
      <c r="IH180">
        <v>549.33333333333337</v>
      </c>
      <c r="II180">
        <v>1.1517857142857142</v>
      </c>
      <c r="IJ180">
        <v>543.05172413793105</v>
      </c>
      <c r="IK180">
        <v>1.1517857142857142</v>
      </c>
      <c r="IL180">
        <v>543.05172413793105</v>
      </c>
      <c r="IM180">
        <v>1.4761904761904763</v>
      </c>
      <c r="IN180">
        <v>661.11290322580646</v>
      </c>
      <c r="IS180">
        <v>5.5</v>
      </c>
      <c r="IT180">
        <v>1105.5</v>
      </c>
      <c r="IU180">
        <v>5.5</v>
      </c>
      <c r="IV180">
        <v>1105.5</v>
      </c>
      <c r="IW180">
        <v>2.5</v>
      </c>
      <c r="IX180">
        <v>1777</v>
      </c>
      <c r="IY180">
        <v>2.5</v>
      </c>
      <c r="IZ180">
        <v>809.66666666666663</v>
      </c>
      <c r="JC180">
        <v>2.5</v>
      </c>
      <c r="JD180">
        <v>1051.5</v>
      </c>
      <c r="JE180">
        <v>3.25</v>
      </c>
      <c r="JF180">
        <v>1069.5</v>
      </c>
      <c r="JK180">
        <v>0</v>
      </c>
      <c r="JM180">
        <v>0</v>
      </c>
      <c r="JO180">
        <v>2</v>
      </c>
      <c r="JP180">
        <v>660.5</v>
      </c>
      <c r="JQ180">
        <v>2.25</v>
      </c>
      <c r="JR180">
        <v>933.33333333333337</v>
      </c>
      <c r="JU180">
        <v>2.1666666666666665</v>
      </c>
      <c r="JV180">
        <v>824.2</v>
      </c>
      <c r="JW180">
        <v>1.625</v>
      </c>
      <c r="JX180">
        <v>824.2</v>
      </c>
      <c r="JY180">
        <v>2.4375</v>
      </c>
      <c r="JZ180">
        <v>958</v>
      </c>
      <c r="KE180">
        <v>0.5</v>
      </c>
      <c r="KF180">
        <v>252</v>
      </c>
      <c r="KG180">
        <v>0.5</v>
      </c>
      <c r="KH180">
        <v>252</v>
      </c>
      <c r="KI180">
        <v>2.5</v>
      </c>
      <c r="KJ180">
        <v>532.5</v>
      </c>
      <c r="KK180">
        <v>0.75</v>
      </c>
      <c r="KL180">
        <v>758</v>
      </c>
      <c r="KO180">
        <v>1.3333333333333333</v>
      </c>
      <c r="KP180">
        <v>607.66666666666663</v>
      </c>
      <c r="KQ180">
        <v>1.125</v>
      </c>
      <c r="KR180">
        <v>518.75</v>
      </c>
      <c r="KS180">
        <v>1.125</v>
      </c>
      <c r="KT180">
        <v>518.75</v>
      </c>
      <c r="KU180">
        <v>2</v>
      </c>
      <c r="KV180">
        <v>840.86666666666667</v>
      </c>
      <c r="KW180">
        <v>1.5111111111111111</v>
      </c>
      <c r="KX180">
        <v>674.5273631840796</v>
      </c>
      <c r="KY180" s="15">
        <f>Tabla2[[#This Row],[ROS_NUM_COR_COD_ROS_TG_NEG]]-Tabla2[[#This Row],[PAS_NUM_COR_COD_ROS_TG_NEG]]</f>
        <v>-0.37254901960784315</v>
      </c>
      <c r="KZ180" s="15">
        <f>Tabla2[[#This Row],[ROS_DUR_COR_COD_ROS_TG_NEG]]-Tabla2[[#This Row],[PAS_DUR_COR_COD_ROS_TG_NEG]]</f>
        <v>221.07857142857142</v>
      </c>
      <c r="LA180" s="15">
        <f>Tabla2[[#This Row],[ROS_NUM_COR_COD_ROS_TG_NEU]]-Tabla2[[#This Row],[PAS_NUM_COR_COD_ROS_TG_NEU]]</f>
        <v>-0.34868421052631571</v>
      </c>
      <c r="LB180" s="15">
        <f>Tabla2[[#This Row],[ROS_DUR_COR_COD_ROS_TG_NEU]]-Tabla2[[#This Row],[PAS_DUR_COR_COD_ROS_TG_NEU]]</f>
        <v>-289.87636363636364</v>
      </c>
      <c r="LC180" s="15">
        <f>Tabla2[[#This Row],[ROS_NUM_COR_COD_ROS_TG_POS]]-Tabla2[[#This Row],[PAS_NUM_COR_COD_ROS_TG_POS]]</f>
        <v>-0.16052631578947363</v>
      </c>
      <c r="LD180" s="15">
        <f>Tabla2[[#This Row],[ROS_DUR_COR_COD_ROS_TG_POS]]-Tabla2[[#This Row],[PAS_DUR_COR_COD_ROS_TG_POS]]</f>
        <v>-319.46666666666658</v>
      </c>
      <c r="LE180" s="15">
        <f>Tabla2[[#This Row],[ROS_NUM_COR_COD_ROS_TG_TOT]]-Tabla2[[#This Row],[PAS_NUM_COR_COD_ROS_TG_TOT]]</f>
        <v>-0.30000000000000004</v>
      </c>
      <c r="LF180" s="15">
        <f>Tabla2[[#This Row],[ROS_DUR_COR_COD_ROS_TG_TOT]]-Tabla2[[#This Row],[PAS_DUR_COR_COD_ROS_TG_TOT]]</f>
        <v>-170.85897435897436</v>
      </c>
      <c r="LG180" s="15">
        <f>Tabla2[[#This Row],[ROS_NUM_COR_COD_ESC_TG_NEG]]-Tabla2[[#This Row],[PAS_NUM_COR_COD_ESC_TG_NEG]]</f>
        <v>0.66993464052287588</v>
      </c>
      <c r="LH180" s="15">
        <f>Tabla2[[#This Row],[ROS_DUR_COR_COD_ESC_TG_NEG]]-Tabla2[[#This Row],[PAS_DUR_COR_COD_ESC_TG_NEG]]</f>
        <v>224.1875</v>
      </c>
      <c r="LI180" s="15">
        <f>Tabla2[[#This Row],[ROS_NUM_COR_COD_ESC_TG_NEU]]-Tabla2[[#This Row],[PAS_NUM_COR_COD_ESC_TG_NEU]]</f>
        <v>-8.8815789473684292E-2</v>
      </c>
      <c r="LJ180" s="15">
        <f>Tabla2[[#This Row],[ROS_NUM_COR_COD_ESC_TG_NEG]]-Tabla2[[#This Row],[PAS_NUM_COR_COD_ESC_TG_NEG]]</f>
        <v>0.66993464052287588</v>
      </c>
      <c r="LK180" s="15">
        <f>Tabla2[[#This Row],[ROS_NUM_COR_COD_ESC_TG_POS]]-Tabla2[[#This Row],[PAS_NUM_COR_COD_ESC_TG_POS]]</f>
        <v>0.90526315789473677</v>
      </c>
      <c r="LL180" s="15">
        <f>Tabla2[[#This Row],[ROS_DUR_COR_COD_ESC_TG_POS]]-Tabla2[[#This Row],[PAS_DUR_COR_COD_ESC_TG_POS]]</f>
        <v>150.67272727272723</v>
      </c>
      <c r="LM180" s="15">
        <f>Tabla2[[#This Row],[ROS_NUM_COR_COD_ESC_TG_TOT]]-Tabla2[[#This Row],[PAS_NUM_COR_COD_ESC_TG_TOT]]</f>
        <v>0.52693602693602681</v>
      </c>
      <c r="LN180" s="15">
        <f>Tabla2[[#This Row],[ROS_DUR_COR_COD_ESC_TG_TOT]]-Tabla2[[#This Row],[PAS_DUR_COR_COD_ESC_TG_TOT]]</f>
        <v>143.19843597262945</v>
      </c>
      <c r="LO180" s="15">
        <f>Tabla2[[#This Row],[PAS_NUM_COR_COD_ROS_TG_NEG]]-Tabla2[[#This Row],[ESC_NUM_COR_COD_ROS_TG_NEG]]</f>
        <v>-9.4117647058823639E-2</v>
      </c>
      <c r="LP180" s="15">
        <f>Tabla2[[#This Row],[PAS_DUR_COR_COD_ROS_TG_NEG]]-Tabla2[[#This Row],[ESC_DUR_COR_COD_ROS_TG_NEG]]</f>
        <v>-138.19545454545448</v>
      </c>
      <c r="LQ180" s="15">
        <f>Tabla2[[#This Row],[PAS_NUM_COR_COD_ROS_TG_NEU]]-Tabla2[[#This Row],[ESC_NUM_COR_COD_ROS_TG_NEU]]</f>
        <v>0.5736842105263158</v>
      </c>
      <c r="LR180" s="15">
        <f>Tabla2[[#This Row],[PAS_DUR_COR_COD_ROS_TG_NEU]]-Tabla2[[#This Row],[ESC_DUR_COR_COD_ROS_TG_NEU]]</f>
        <v>-115.75999999999999</v>
      </c>
      <c r="LS180" s="15">
        <f>Tabla2[[#This Row],[PAS_NUM_COR_COD_ROS_TG_POS]]-Tabla2[[#This Row],[ESC_NUM_COR_COD_ROS_TG_POS]]</f>
        <v>0.56052631578947376</v>
      </c>
      <c r="LT180" s="15">
        <f>Tabla2[[#This Row],[PAS_DUR_COR_COD_ROS_TG_POS]]-Tabla2[[#This Row],[ESC_DUR_COR_COD_ROS_TG_POS]]</f>
        <v>246.38333333333333</v>
      </c>
      <c r="LU180" s="15">
        <f>Tabla2[[#This Row],[PAS_NUM_COR_COD_ROS_TG_TOT]]-Tabla2[[#This Row],[ESC_NUM_COR_COD_ROS_TG_TOT]]</f>
        <v>0.35000000000000009</v>
      </c>
      <c r="LV180" s="15">
        <f>Tabla2[[#This Row],[PAS_DUR_COR_COD_ROS_TG_TOT]]-Tabla2[[#This Row],[ESC_DUR_COR_COD_ROS_TG_TOT]]</f>
        <v>-5.1005494505494653</v>
      </c>
      <c r="LW180" s="15">
        <f>Tabla2[[#This Row],[PAS_NUM_COR_COD_ESC_TG_NEG]]-Tabla2[[#This Row],[ESC_NUM_COR_COD_ESC_TG_NEG]]</f>
        <v>-0.60882352941176454</v>
      </c>
      <c r="LX180" s="15">
        <f>Tabla2[[#This Row],[PAS_DUR_COR_COD_ESC_TG_NEG]]-Tabla2[[#This Row],[ESC_DUR_COR_COD_ESC_TG_NEG]]</f>
        <v>-243.05113636363626</v>
      </c>
      <c r="LY180" s="15">
        <f>Tabla2[[#This Row],[PAS_NUM_COR_COD_ESC_TG_NEU]]-Tabla2[[#This Row],[ESC_NUM_COR_COD_ESC_TG_NEU]]</f>
        <v>-0.12368421052631562</v>
      </c>
      <c r="LZ180" s="15">
        <f>Tabla2[[#This Row],[PAS_DUR_COR_COD_ESC_TG_NEU]]-Tabla2[[#This Row],[ESC_DUR_COR_COD_ESC_TG_NEU]]</f>
        <v>-282.95833333333337</v>
      </c>
      <c r="MA180" s="15">
        <f>Tabla2[[#This Row],[PAS_NUM_COR_COD_ESC_TG_POS]]-Tabla2[[#This Row],[ESC_NUM_COR_COD_ESC_TG_POS]]</f>
        <v>-0.85526315789473695</v>
      </c>
      <c r="MB180" s="15">
        <f>Tabla2[[#This Row],[PAS_DUR_COR_COD_ESC_TG_POS]]-Tabla2[[#This Row],[ESC_DUR_COR_COD_ESC_TG_POS]]</f>
        <v>-539.72727272727275</v>
      </c>
      <c r="MC180" s="15">
        <f>Tabla2[[#This Row],[PAS_NUM_COR_COD_ESC_TG_TOT]]-Tabla2[[#This Row],[ESC_NUM_COR_COD_ESC_TG_TOT]]</f>
        <v>-0.52878787878787881</v>
      </c>
      <c r="MD180" s="15">
        <f>Tabla2[[#This Row],[PAS_DUR_COR_COD_ESC_TG_TOT]]-Tabla2[[#This Row],[ESC_DUR_COR_COD_ESC_TG_TOT]]</f>
        <v>-376.55544354838707</v>
      </c>
      <c r="ME180" s="42">
        <f>Tabla25[[#This Row],[PAS_NUM_COR_COD_ROS_TG_NEG]]-Tabla25[[#This Row],[PAS_NUM_COR_COD_ESC_TG_NEG]]</f>
        <v>0.26470588235294112</v>
      </c>
      <c r="MF180" s="42">
        <f>Tabla25[[#This Row],[PAS_NUM_COR_COD_ROS_TG_NEU]]-Tabla25[[#This Row],[PAS_NUM_COR_COD_ESC_TG_NEU]]</f>
        <v>0.44736842105263142</v>
      </c>
      <c r="MG180" s="42">
        <f>Tabla25[[#This Row],[PAS_NUM_COR_COD_ROS_TG_POS]]-Tabla25[[#This Row],[PAS_NUM_COR_COD_ESC_TG_POS]]</f>
        <v>0.31578947368421062</v>
      </c>
      <c r="MH180" s="42">
        <f>Tabla25[[#This Row],[PAS_NUM_COR_COD_ROS_TG_TOT]]-Tabla25[[#This Row],[PAS_NUM_COR_COD_ESC_TG_TOT]]</f>
        <v>0.34545454545454546</v>
      </c>
      <c r="MI180" s="42">
        <f>Tabla25[[#This Row],[PAS_DUR_COR_COD_ROS_TG_NEG]]-Tabla25[[#This Row],[PAS_DUR_COR_COD_ESC_TG_NEG]]</f>
        <v>-104.96249999999998</v>
      </c>
      <c r="MJ180" s="42">
        <f>Tabla25[[#This Row],[PAS_DUR_COR_COD_ROS_TG_NEU]]-Tabla25[[#This Row],[PAS_DUR_COR_COD_ESC_TG_NEU]]</f>
        <v>164.69833333333338</v>
      </c>
      <c r="MK180" s="42">
        <f>Tabla25[[#This Row],[PAS_DUR_COR_COD_ROS_TG_POS]]-Tabla25[[#This Row],[PAS_DUR_COR_COD_ESC_TG_POS]]</f>
        <v>270.32272727272721</v>
      </c>
      <c r="ML180" s="42">
        <f>Tabla25[[#This Row],[PAS_DUR_COR_COD_ROS_TG_TOT]]-Tabla25[[#This Row],[PAS_DUR_COR_COD_ESC_TG_TOT]]</f>
        <v>126.06650124069472</v>
      </c>
      <c r="MM180" s="44">
        <f>Tabla25[[#This Row],[ESC_NUM_COR_COD_ROS_TG_NEG]]-Tabla25[[#This Row],[ESC_NUM_COR_COD_ESC_TG_NEG]]</f>
        <v>-0.24999999999999978</v>
      </c>
      <c r="MN180" s="44">
        <f>Tabla25[[#This Row],[ESC_NUM_COR_COD_ROS_TG_NEU]]-Tabla25[[#This Row],[ESC_NUM_COR_COD_ESC_TG_NEU]]</f>
        <v>-0.25</v>
      </c>
      <c r="MO180" s="44">
        <f>Tabla25[[#This Row],[ESC_NUM_COR_COD_ROS_TG_POS]]-Tabla25[[#This Row],[ESC_NUM_COR_COD_ESC_TG_POS]]</f>
        <v>-1.1000000000000001</v>
      </c>
      <c r="MP180" s="44">
        <f>Tabla25[[#This Row],[ESC_NUM_COR_COD_ROS_TG_TOT]]-Tabla25[[#This Row],[ESC_NUM_COR_COD_ESC_TG_TOT]]</f>
        <v>-0.53333333333333344</v>
      </c>
      <c r="MQ180" s="44">
        <f>Tabla25[[#This Row],[ESC_DUR_COR_COD_ROS_TG_NEG]]-Tabla25[[#This Row],[ESC_DUR_COR_COD_ESC_TG_NEG]]</f>
        <v>-209.81818181818176</v>
      </c>
      <c r="MR180" s="44">
        <f>Tabla25[[#This Row],[ESC_DUR_COR_COD_ROS_TG_NEU]]-Tabla25[[#This Row],[ESC_DUR_COR_COD_ESC_TG_NEU]]</f>
        <v>-2.5</v>
      </c>
      <c r="MS180" s="44">
        <f>Tabla25[[#This Row],[ESC_DUR_COR_COD_ROS_TG_POS]]-Tabla25[[#This Row],[ESC_DUR_COR_COD_ESC_TG_POS]]</f>
        <v>-515.78787878787887</v>
      </c>
      <c r="MT180" s="44">
        <f>Tabla25[[#This Row],[ESC_DUR_COR_COD_ROS_TG_TOT]]-Tabla25[[#This Row],[ESC_DUR_COR_COD_ESC_TG_TOT]]</f>
        <v>-245.38839285714289</v>
      </c>
      <c r="MU180" s="47">
        <f>Tabla25[[#This Row],[ROS_NUM_COR_COD_ROS_TG_NEG]]-Tabla25[[#This Row],[ROS_NUM_COR_COD_ESC_TG_NEG]]</f>
        <v>-0.7777777777777779</v>
      </c>
      <c r="MV180" s="47">
        <f>Tabla25[[#This Row],[ROS_NUM_COR_COD_ROS_TG_NEU]]-Tabla25[[#This Row],[ROS_NUM_COR_COD_ESC_TG_NEU]]</f>
        <v>0.1875</v>
      </c>
      <c r="MW180" s="47">
        <f>Tabla25[[#This Row],[ROS_NUM_COR_COD_ROS_TG_POS]]-Tabla25[[#This Row],[ROS_NUM_COR_COD_ESC_TG_POS]]</f>
        <v>-0.74999999999999978</v>
      </c>
      <c r="MX180" s="47">
        <f>Tabla25[[#This Row],[ROS_NUM_COR_COD_ROS_TG_TOT]]-Tabla25[[#This Row],[ROS_NUM_COR_COD_ESC_TG_TOT]]</f>
        <v>-0.4814814814814814</v>
      </c>
      <c r="MY180" s="47">
        <f>Tabla25[[#This Row],[ROS_DUR_COR_COD_ROS_TG_NEG]]-Tabla25[[#This Row],[ROS_DUR_COR_COD_ESC_TG_NEG]]</f>
        <v>-108.07142857142856</v>
      </c>
      <c r="MZ180" s="47">
        <f>Tabla25[[#This Row],[ROS_DUR_COR_COD_ROS_TG_NEU]]-Tabla25[[#This Row],[ROS_DUR_COR_COD_ESC_TG_NEU]]</f>
        <v>-120.51136363636363</v>
      </c>
      <c r="NA180" s="47">
        <f>Tabla25[[#This Row],[ROS_DUR_COR_COD_ROS_TG_POS]]-Tabla25[[#This Row],[ROS_DUR_COR_COD_ESC_TG_POS]]</f>
        <v>-199.81666666666661</v>
      </c>
      <c r="NB180" s="47">
        <f>Tabla25[[#This Row],[ROS_DUR_COR_COD_ROS_TG_TOT]]-Tabla25[[#This Row],[ROS_DUR_COR_COD_ESC_TG_TOT]]</f>
        <v>-187.9909090909091</v>
      </c>
      <c r="NC180">
        <v>243.85714285714286</v>
      </c>
      <c r="ND180">
        <v>202.81818181818181</v>
      </c>
      <c r="NE180">
        <v>206.5</v>
      </c>
      <c r="NF180">
        <v>213.86666666666667</v>
      </c>
      <c r="NG180">
        <v>279.39999999999998</v>
      </c>
      <c r="NH180">
        <v>209.625</v>
      </c>
      <c r="NI180">
        <v>230.06666666666666</v>
      </c>
      <c r="NJ180">
        <v>240.06060606060606</v>
      </c>
      <c r="NK180">
        <v>270.09090909090907</v>
      </c>
      <c r="NL180">
        <v>328.625</v>
      </c>
      <c r="NM180">
        <v>284.55555555555554</v>
      </c>
      <c r="NN180">
        <v>291.46428571428572</v>
      </c>
      <c r="NO180">
        <v>282.54545454545456</v>
      </c>
      <c r="NP180">
        <v>302.3</v>
      </c>
      <c r="NQ180">
        <v>247.63636363636363</v>
      </c>
      <c r="NR180">
        <v>276.71875</v>
      </c>
      <c r="NS180">
        <v>272.35000000000002</v>
      </c>
      <c r="NT180">
        <v>240.72</v>
      </c>
      <c r="NU180">
        <v>292</v>
      </c>
      <c r="NV180">
        <v>266.23076923076923</v>
      </c>
      <c r="NW180">
        <v>253.1875</v>
      </c>
      <c r="NX180">
        <v>257.45833333333331</v>
      </c>
      <c r="NY180">
        <v>260.40909090909093</v>
      </c>
      <c r="NZ180">
        <v>257.40322580645159</v>
      </c>
      <c r="OA180" s="15">
        <f>Tabla2[[#This Row],[ROS_1DU_COR_COD_ROS_TG_NEG]]-Tabla2[[#This Row],[PAS_1DU_COR_COD_ROS_TG_NEG]]</f>
        <v>-28.492857142857162</v>
      </c>
      <c r="OB180" s="15">
        <f>Tabla2[[#This Row],[ROS_1DU_COR_COD_ROS_TG_NEU]]-Tabla2[[#This Row],[PAS_1DU_COR_COD_ROS_TG_NEU]]</f>
        <v>-37.901818181818186</v>
      </c>
      <c r="OC180" s="15">
        <f>Tabla2[[#This Row],[ROS_1DU_COR_COD_ROS_TG_POS]]-Tabla2[[#This Row],[PAS_1DU_COR_COD_ROS_TG_POS]]</f>
        <v>-85.5</v>
      </c>
      <c r="OD180" s="15">
        <f>Tabla2[[#This Row],[ROS_1DU_COR_COD_ROS_TG_TOT]]-Tabla2[[#This Row],[PAS_1DU_COR_COD_ROS_TG_TOT]]</f>
        <v>-52.364102564102552</v>
      </c>
      <c r="OE180" s="15">
        <f>Tabla2[[#This Row],[ROS_1DU_COR_COD_ESC_TG_NEG]]-Tabla2[[#This Row],[PAS_1DU_COR_COD_ESC_TG_NEG]]</f>
        <v>26.212499999999977</v>
      </c>
      <c r="OF180" s="15">
        <f>Tabla2[[#This Row],[ROS_1DU_COR_COD_ESC_TG_NEU]]-Tabla2[[#This Row],[PAS_1DU_COR_COD_ESC_TG_NEU]]</f>
        <v>-47.833333333333314</v>
      </c>
      <c r="OG180" s="15">
        <f>Tabla2[[#This Row],[ROS_1DU_COR_COD_ESC_TG_POS]]-Tabla2[[#This Row],[PAS_1DU_COR_COD_ESC_TG_POS]]</f>
        <v>-30.342424242424272</v>
      </c>
      <c r="OH180" s="15">
        <f>Tabla2[[#This Row],[ROS_1DU_COR_COD_ESC_TG_TOT]]-Tabla2[[#This Row],[PAS_1DU_COR_COD_ESC_TG_TOT]]</f>
        <v>-17.342619745845525</v>
      </c>
      <c r="OI180" s="15">
        <f>Tabla2[[#This Row],[PAS_1DU_COR_COD_ROS_TG_NEG]]-Tabla2[[#This Row],[ESC_1DU_COR_COD_ROS_TG_NEG]]</f>
        <v>2.2590909090909577</v>
      </c>
      <c r="OJ180" s="15">
        <f>Tabla2[[#This Row],[PAS_1DU_COR_COD_ROS_TG_NEU]]-Tabla2[[#This Row],[ESC_1DU_COR_COD_ROS_TG_NEU]]</f>
        <v>-87.905000000000001</v>
      </c>
      <c r="OK180" s="15">
        <f>Tabla2[[#This Row],[PAS_1DU_COR_COD_ROS_TG_POS]]-Tabla2[[#This Row],[ESC_1DU_COR_COD_ROS_TG_POS]]</f>
        <v>7.4444444444444571</v>
      </c>
      <c r="OL180" s="15">
        <f>Tabla2[[#This Row],[PAS_1DU_COR_COD_ROS_TG_TOT]]-Tabla2[[#This Row],[ESC_1DU_COR_COD_ROS_TG_TOT]]</f>
        <v>-25.233516483516496</v>
      </c>
      <c r="OM180" s="15">
        <f>Tabla2[[#This Row],[PAS_1DU_COR_COD_ESC_TG_NEG]]-Tabla2[[#This Row],[ESC_1DU_COR_COD_ESC_TG_NEG]]</f>
        <v>-29.357954545454561</v>
      </c>
      <c r="ON180" s="15">
        <f>Tabla2[[#This Row],[PAS_1DU_COR_COD_ESC_TG_NEU]]-Tabla2[[#This Row],[ESC_1DU_COR_COD_ESC_TG_NEU]]</f>
        <v>-44.841666666666697</v>
      </c>
      <c r="OO180" s="15">
        <f>Tabla2[[#This Row],[PAS_1DU_COR_COD_ESC_TG_POS]]-Tabla2[[#This Row],[ESC_1DU_COR_COD_ESC_TG_POS]]</f>
        <v>12.772727272727309</v>
      </c>
      <c r="OP180" s="15">
        <f>Tabla2[[#This Row],[PAS_1DU_COR_COD_ESC_TG_TOT]]-Tabla2[[#This Row],[ESC_1DU_COR_COD_ESC_TG_TOT]]</f>
        <v>-19.315524193548413</v>
      </c>
      <c r="OQ180" s="61">
        <v>-35.542857142857116</v>
      </c>
      <c r="OR180" s="62">
        <v>-6.806818181818187</v>
      </c>
      <c r="OS180" s="62">
        <v>-23.566666666666663</v>
      </c>
      <c r="OT180" s="62">
        <v>-26.193939393939388</v>
      </c>
      <c r="OU180" s="62">
        <v>-12.454545454545496</v>
      </c>
      <c r="OV180" s="62">
        <v>26.324999999999989</v>
      </c>
      <c r="OW180" s="62">
        <v>36.919191919191917</v>
      </c>
      <c r="OX180" s="62">
        <v>14.745535714285722</v>
      </c>
      <c r="OY180" s="62">
        <v>19.162500000000023</v>
      </c>
      <c r="OZ180" s="62">
        <v>-16.738333333333316</v>
      </c>
      <c r="PA180" s="62">
        <v>31.590909090909065</v>
      </c>
      <c r="PB180" s="62">
        <v>8.8275434243176392</v>
      </c>
    </row>
    <row r="181" spans="1:418" x14ac:dyDescent="0.3">
      <c r="A181" s="2" t="s">
        <v>179</v>
      </c>
      <c r="B181" s="2">
        <v>50</v>
      </c>
      <c r="C181" s="2">
        <v>2</v>
      </c>
      <c r="D181" s="2">
        <v>58</v>
      </c>
      <c r="E181">
        <v>2.5263157894736841</v>
      </c>
      <c r="F181">
        <v>799.93333333333328</v>
      </c>
      <c r="G181">
        <v>2.6</v>
      </c>
      <c r="H181">
        <v>830.35294117647061</v>
      </c>
      <c r="I181">
        <v>2.65</v>
      </c>
      <c r="J181">
        <v>906.5</v>
      </c>
      <c r="K181">
        <v>2.593220338983051</v>
      </c>
      <c r="L181">
        <v>846.22916666666663</v>
      </c>
      <c r="M181">
        <v>2.736842105263158</v>
      </c>
      <c r="N181">
        <v>1002.5333333333333</v>
      </c>
      <c r="O181">
        <v>1.75</v>
      </c>
      <c r="P181">
        <v>873.63636363636363</v>
      </c>
      <c r="Q181">
        <v>2.1</v>
      </c>
      <c r="R181">
        <v>890.61538461538464</v>
      </c>
      <c r="S181">
        <v>2.1864406779661016</v>
      </c>
      <c r="T181">
        <v>928.87179487179492</v>
      </c>
      <c r="U181">
        <v>2.3898305084745761</v>
      </c>
      <c r="V181">
        <v>883.27586206896547</v>
      </c>
      <c r="W181">
        <v>1.4736842105263157</v>
      </c>
      <c r="X181">
        <v>520.42857142857144</v>
      </c>
      <c r="Y181">
        <v>1.3</v>
      </c>
      <c r="Z181">
        <v>383.3125</v>
      </c>
      <c r="AA181">
        <v>1.85</v>
      </c>
      <c r="AB181">
        <v>478.42105263157896</v>
      </c>
      <c r="AC181">
        <v>1.5423728813559323</v>
      </c>
      <c r="AD181">
        <v>459.36734693877548</v>
      </c>
      <c r="AE181">
        <v>1.5423728813559323</v>
      </c>
      <c r="AF181">
        <v>459.36734693877548</v>
      </c>
      <c r="AG181">
        <v>2.1073446327683616</v>
      </c>
      <c r="AH181">
        <v>730.54411764705878</v>
      </c>
      <c r="AI181">
        <v>0</v>
      </c>
      <c r="AO181">
        <v>0</v>
      </c>
      <c r="AQ181">
        <v>5</v>
      </c>
      <c r="AR181">
        <v>1521</v>
      </c>
      <c r="AW181">
        <v>5</v>
      </c>
      <c r="AX181">
        <v>1521</v>
      </c>
      <c r="AY181">
        <v>2.5</v>
      </c>
      <c r="AZ181">
        <v>1521</v>
      </c>
      <c r="BA181">
        <v>3</v>
      </c>
      <c r="BB181">
        <v>967</v>
      </c>
      <c r="BG181">
        <v>3</v>
      </c>
      <c r="BH181">
        <v>967</v>
      </c>
      <c r="BI181">
        <v>3</v>
      </c>
      <c r="BJ181">
        <v>967</v>
      </c>
      <c r="BK181">
        <v>2.6666666666666665</v>
      </c>
      <c r="BL181">
        <v>1244</v>
      </c>
      <c r="BM181">
        <v>2.1166666666666667</v>
      </c>
      <c r="BN181">
        <v>737.98550724637676</v>
      </c>
      <c r="BO181">
        <v>2.5555555555555554</v>
      </c>
      <c r="BP181">
        <v>672.5</v>
      </c>
      <c r="BQ181">
        <v>3</v>
      </c>
      <c r="BR181">
        <v>726.4</v>
      </c>
      <c r="BS181">
        <v>2.375</v>
      </c>
      <c r="BT181">
        <v>753.28571428571433</v>
      </c>
      <c r="BU181">
        <v>2.6666666666666665</v>
      </c>
      <c r="BV181">
        <v>716.68</v>
      </c>
      <c r="BW181">
        <v>2.7777777777777777</v>
      </c>
      <c r="BX181">
        <v>934</v>
      </c>
      <c r="BY181">
        <v>1.3333333333333333</v>
      </c>
      <c r="BZ181">
        <v>740</v>
      </c>
      <c r="CA181">
        <v>2.4</v>
      </c>
      <c r="CB181">
        <v>567.70000000000005</v>
      </c>
      <c r="CC181">
        <v>2.1785714285714284</v>
      </c>
      <c r="CD181">
        <v>723.40909090909088</v>
      </c>
      <c r="CE181">
        <v>2.418181818181818</v>
      </c>
      <c r="CF181">
        <v>719.82978723404256</v>
      </c>
      <c r="CG181">
        <v>1.1111111111111112</v>
      </c>
      <c r="CH181">
        <v>378.33333333333331</v>
      </c>
      <c r="CI181">
        <v>1.6</v>
      </c>
      <c r="CJ181">
        <v>476.375</v>
      </c>
      <c r="CK181">
        <v>1.5</v>
      </c>
      <c r="CL181">
        <v>500</v>
      </c>
      <c r="CM181">
        <v>1.4074074074074074</v>
      </c>
      <c r="CN181">
        <v>454.05</v>
      </c>
      <c r="CO181">
        <v>1.4444444444444444</v>
      </c>
      <c r="CP181">
        <v>509</v>
      </c>
      <c r="CQ181">
        <v>2.6666666666666665</v>
      </c>
      <c r="CR181">
        <v>848.57142857142856</v>
      </c>
      <c r="CS181">
        <v>2.4</v>
      </c>
      <c r="CT181">
        <v>685.44444444444446</v>
      </c>
      <c r="CU181">
        <v>2.1785714285714284</v>
      </c>
      <c r="CV181">
        <v>689.22727272727275</v>
      </c>
      <c r="CW181">
        <v>1.8</v>
      </c>
      <c r="CX181">
        <v>577.23809523809518</v>
      </c>
      <c r="CY181">
        <v>2.1090909090909089</v>
      </c>
      <c r="CZ181">
        <v>652.5393258426966</v>
      </c>
      <c r="DA181">
        <v>1.3333333333333333</v>
      </c>
      <c r="DB181">
        <v>589.6</v>
      </c>
      <c r="DC181">
        <v>2</v>
      </c>
      <c r="DD181">
        <v>681.375</v>
      </c>
      <c r="DE181">
        <v>1</v>
      </c>
      <c r="DF181">
        <v>535.25</v>
      </c>
      <c r="DG181">
        <v>1.4814814814814814</v>
      </c>
      <c r="DH181">
        <v>620</v>
      </c>
      <c r="DI181">
        <v>1.4444444444444444</v>
      </c>
      <c r="DJ181">
        <v>443.71428571428572</v>
      </c>
      <c r="DK181">
        <v>2</v>
      </c>
      <c r="DL181">
        <v>478.875</v>
      </c>
      <c r="DM181">
        <v>1</v>
      </c>
      <c r="DN181">
        <v>417.66666666666669</v>
      </c>
      <c r="DO181">
        <v>1.4642857142857142</v>
      </c>
      <c r="DP181">
        <v>449.66666666666669</v>
      </c>
      <c r="DQ181">
        <v>1.4727272727272727</v>
      </c>
      <c r="DR181">
        <v>525.86842105263156</v>
      </c>
      <c r="DS181">
        <v>1.4727272727272727</v>
      </c>
      <c r="DT181">
        <v>525.86842105263156</v>
      </c>
      <c r="DU181">
        <v>1.896969696969697</v>
      </c>
      <c r="DV181">
        <v>614.63779527559052</v>
      </c>
      <c r="DW181">
        <v>3</v>
      </c>
      <c r="DX181">
        <v>438</v>
      </c>
      <c r="EA181">
        <v>1.5</v>
      </c>
      <c r="EB181">
        <v>364.5</v>
      </c>
      <c r="EC181">
        <v>2</v>
      </c>
      <c r="ED181">
        <v>389</v>
      </c>
      <c r="EE181">
        <v>1</v>
      </c>
      <c r="EF181">
        <v>328</v>
      </c>
      <c r="EG181">
        <v>3</v>
      </c>
      <c r="EH181">
        <v>608</v>
      </c>
      <c r="EK181">
        <v>2</v>
      </c>
      <c r="EL181">
        <v>468</v>
      </c>
      <c r="EM181">
        <v>2</v>
      </c>
      <c r="EN181">
        <v>420.6</v>
      </c>
      <c r="EO181">
        <v>0</v>
      </c>
      <c r="ES181">
        <v>3</v>
      </c>
      <c r="ET181">
        <v>784.5</v>
      </c>
      <c r="EU181">
        <v>2</v>
      </c>
      <c r="EV181">
        <v>784.5</v>
      </c>
      <c r="EW181">
        <v>0</v>
      </c>
      <c r="EY181">
        <v>0</v>
      </c>
      <c r="FC181">
        <v>0</v>
      </c>
      <c r="FE181">
        <v>1.2</v>
      </c>
      <c r="FF181">
        <v>784.5</v>
      </c>
      <c r="FG181">
        <v>1.6</v>
      </c>
      <c r="FH181">
        <v>524.57142857142856</v>
      </c>
      <c r="FI181">
        <v>1</v>
      </c>
      <c r="FJ181">
        <v>129</v>
      </c>
      <c r="FM181">
        <v>4</v>
      </c>
      <c r="FN181">
        <v>890.5</v>
      </c>
      <c r="FO181">
        <v>3</v>
      </c>
      <c r="FP181">
        <v>636.66666666666663</v>
      </c>
      <c r="FQ181">
        <v>2</v>
      </c>
      <c r="FR181">
        <v>584</v>
      </c>
      <c r="FS181">
        <v>3</v>
      </c>
      <c r="FT181">
        <v>642</v>
      </c>
      <c r="FW181">
        <v>2.5</v>
      </c>
      <c r="FX181">
        <v>613</v>
      </c>
      <c r="FY181">
        <v>2.8</v>
      </c>
      <c r="FZ181">
        <v>627.20000000000005</v>
      </c>
      <c r="GA181">
        <v>2.8</v>
      </c>
      <c r="GB181">
        <v>627.20000000000005</v>
      </c>
      <c r="GC181">
        <v>2</v>
      </c>
      <c r="GD181">
        <v>567.33333333333337</v>
      </c>
      <c r="GE181">
        <v>1.9055555555555554</v>
      </c>
      <c r="GF181">
        <v>610.55395683453241</v>
      </c>
      <c r="GG181">
        <v>1.8</v>
      </c>
      <c r="GH181">
        <v>985.83333333333337</v>
      </c>
      <c r="GI181">
        <v>1.6</v>
      </c>
      <c r="GJ181">
        <v>655.5</v>
      </c>
      <c r="GK181">
        <v>0.66666666666666663</v>
      </c>
      <c r="GL181">
        <v>740.33333333333337</v>
      </c>
      <c r="GM181">
        <v>1.3793103448275863</v>
      </c>
      <c r="GN181">
        <v>804.6</v>
      </c>
      <c r="GO181">
        <v>1.6666666666666667</v>
      </c>
      <c r="GP181">
        <v>807</v>
      </c>
      <c r="GQ181">
        <v>1.3333333333333333</v>
      </c>
      <c r="GR181">
        <v>664.4</v>
      </c>
      <c r="GS181">
        <v>1.8888888888888888</v>
      </c>
      <c r="GT181">
        <v>794.66666666666663</v>
      </c>
      <c r="GU181">
        <v>1.6296296296296295</v>
      </c>
      <c r="GV181">
        <v>757.8125</v>
      </c>
      <c r="GW181">
        <v>1.5</v>
      </c>
      <c r="GX181">
        <v>780.45161290322585</v>
      </c>
      <c r="GY181">
        <v>1.7</v>
      </c>
      <c r="GZ181">
        <v>565.25</v>
      </c>
      <c r="HA181">
        <v>2.1</v>
      </c>
      <c r="HB181">
        <v>1073.6666666666667</v>
      </c>
      <c r="HC181">
        <v>2</v>
      </c>
      <c r="HD181">
        <v>817.66666666666663</v>
      </c>
      <c r="HE181">
        <v>1.9310344827586208</v>
      </c>
      <c r="HF181">
        <v>793.5</v>
      </c>
      <c r="HG181">
        <v>1.7777777777777777</v>
      </c>
      <c r="HH181">
        <v>712.85714285714289</v>
      </c>
      <c r="HI181">
        <v>2.8888888888888888</v>
      </c>
      <c r="HJ181">
        <v>874.42857142857144</v>
      </c>
      <c r="HK181">
        <v>1.7777777777777777</v>
      </c>
      <c r="HL181">
        <v>709</v>
      </c>
      <c r="HM181">
        <v>2.1481481481481484</v>
      </c>
      <c r="HN181">
        <v>768.25</v>
      </c>
      <c r="HO181">
        <v>2.0357142857142856</v>
      </c>
      <c r="HP181">
        <v>780.875</v>
      </c>
      <c r="HQ181">
        <v>1.7678571428571428</v>
      </c>
      <c r="HR181">
        <v>780.69014084507046</v>
      </c>
      <c r="HS181">
        <v>1.3</v>
      </c>
      <c r="HT181">
        <v>403.14285714285717</v>
      </c>
      <c r="HU181">
        <v>0.9</v>
      </c>
      <c r="HV181">
        <v>520.79999999999995</v>
      </c>
      <c r="HW181">
        <v>1.1111111111111112</v>
      </c>
      <c r="HX181">
        <v>355.83333333333331</v>
      </c>
      <c r="HY181">
        <v>1.103448275862069</v>
      </c>
      <c r="HZ181">
        <v>420.05555555555554</v>
      </c>
      <c r="IA181">
        <v>1.2222222222222223</v>
      </c>
      <c r="IB181">
        <v>536.66666666666663</v>
      </c>
      <c r="IC181">
        <v>0.66666666666666663</v>
      </c>
      <c r="ID181">
        <v>455</v>
      </c>
      <c r="IE181">
        <v>0.55555555555555558</v>
      </c>
      <c r="IF181">
        <v>445.33333333333331</v>
      </c>
      <c r="IG181">
        <v>0.81481481481481477</v>
      </c>
      <c r="IH181">
        <v>490.46153846153845</v>
      </c>
      <c r="II181">
        <v>0.9642857142857143</v>
      </c>
      <c r="IJ181">
        <v>449.58064516129031</v>
      </c>
      <c r="IK181">
        <v>0.9642857142857143</v>
      </c>
      <c r="IL181">
        <v>449.58064516129031</v>
      </c>
      <c r="IM181">
        <v>1.5</v>
      </c>
      <c r="IN181">
        <v>680.05882352941171</v>
      </c>
      <c r="IS181">
        <v>3</v>
      </c>
      <c r="IT181">
        <v>1076</v>
      </c>
      <c r="IU181">
        <v>3</v>
      </c>
      <c r="IV181">
        <v>1076</v>
      </c>
      <c r="IW181">
        <v>0</v>
      </c>
      <c r="IY181">
        <v>0</v>
      </c>
      <c r="JA181">
        <v>1</v>
      </c>
      <c r="JB181">
        <v>206</v>
      </c>
      <c r="JC181">
        <v>0.33333333333333331</v>
      </c>
      <c r="JD181">
        <v>206</v>
      </c>
      <c r="JE181">
        <v>1</v>
      </c>
      <c r="JF181">
        <v>641</v>
      </c>
      <c r="JK181">
        <v>2</v>
      </c>
      <c r="JL181">
        <v>232</v>
      </c>
      <c r="JM181">
        <v>2</v>
      </c>
      <c r="JN181">
        <v>232</v>
      </c>
      <c r="JO181">
        <v>4</v>
      </c>
      <c r="JP181">
        <v>1188</v>
      </c>
      <c r="JQ181">
        <v>0</v>
      </c>
      <c r="JS181">
        <v>4</v>
      </c>
      <c r="JT181">
        <v>1335</v>
      </c>
      <c r="JU181">
        <v>2.6666666666666665</v>
      </c>
      <c r="JV181">
        <v>1261.5</v>
      </c>
      <c r="JW181">
        <v>2.5</v>
      </c>
      <c r="JX181">
        <v>918.33333333333337</v>
      </c>
      <c r="JY181">
        <v>1.75</v>
      </c>
      <c r="JZ181">
        <v>807.4</v>
      </c>
      <c r="KE181">
        <v>1</v>
      </c>
      <c r="KF181">
        <v>360</v>
      </c>
      <c r="KG181">
        <v>1</v>
      </c>
      <c r="KH181">
        <v>360</v>
      </c>
      <c r="KI181">
        <v>1</v>
      </c>
      <c r="KJ181">
        <v>385</v>
      </c>
      <c r="KK181">
        <v>0</v>
      </c>
      <c r="KM181">
        <v>1</v>
      </c>
      <c r="KN181">
        <v>163</v>
      </c>
      <c r="KO181">
        <v>0.66666666666666663</v>
      </c>
      <c r="KP181">
        <v>274</v>
      </c>
      <c r="KQ181">
        <v>0.75</v>
      </c>
      <c r="KR181">
        <v>302.66666666666669</v>
      </c>
      <c r="KS181">
        <v>0.75</v>
      </c>
      <c r="KT181">
        <v>302.66666666666669</v>
      </c>
      <c r="KU181">
        <v>1.4166666666666667</v>
      </c>
      <c r="KV181">
        <v>618.125</v>
      </c>
      <c r="KW181">
        <v>1.4944444444444445</v>
      </c>
      <c r="KX181">
        <v>675.5545454545454</v>
      </c>
      <c r="KY181" s="15">
        <f>Tabla2[[#This Row],[ROS_NUM_COR_COD_ROS_TG_NEG]]-Tabla2[[#This Row],[PAS_NUM_COR_COD_ROS_TG_NEG]]</f>
        <v>-0.95906432748538029</v>
      </c>
      <c r="KZ181" s="15">
        <f>Tabla2[[#This Row],[ROS_DUR_COR_COD_ROS_TG_NEG]]-Tabla2[[#This Row],[PAS_DUR_COR_COD_ROS_TG_NEG]]</f>
        <v>-289.67619047619041</v>
      </c>
      <c r="LA181" s="15">
        <f>Tabla2[[#This Row],[ROS_NUM_COR_COD_ROS_TG_NEU]]-Tabla2[[#This Row],[PAS_NUM_COR_COD_ROS_TG_NEU]]</f>
        <v>1.1388888888888888</v>
      </c>
      <c r="LB181" s="15">
        <f>Tabla2[[#This Row],[ROS_DUR_COR_COD_ROS_TG_NEU]]-Tabla2[[#This Row],[PAS_DUR_COR_COD_ROS_TG_NEU]]</f>
        <v>0.79220779220781878</v>
      </c>
      <c r="LC181" s="15">
        <f>Tabla2[[#This Row],[ROS_NUM_COR_COD_ROS_TG_POS]]-Tabla2[[#This Row],[PAS_NUM_COR_COD_ROS_TG_POS]]</f>
        <v>-0.32222222222222241</v>
      </c>
      <c r="LD181" s="15">
        <f>Tabla2[[#This Row],[ROS_DUR_COR_COD_ROS_TG_POS]]-Tabla2[[#This Row],[PAS_DUR_COR_COD_ROS_TG_POS]]</f>
        <v>-181.61538461538464</v>
      </c>
      <c r="LE181" s="15">
        <f>Tabla2[[#This Row],[ROS_NUM_COR_COD_ROS_TG_TOT]]-Tabla2[[#This Row],[PAS_NUM_COR_COD_ROS_TG_TOT]]</f>
        <v>-3.829252981795328E-2</v>
      </c>
      <c r="LF181" s="15">
        <f>Tabla2[[#This Row],[ROS_DUR_COR_COD_ROS_TG_TOT]]-Tabla2[[#This Row],[PAS_DUR_COR_COD_ROS_TG_TOT]]</f>
        <v>-160.62179487179492</v>
      </c>
      <c r="LG181" s="15">
        <f>Tabla2[[#This Row],[ROS_NUM_COR_COD_ESC_TG_NEG]]-Tabla2[[#This Row],[PAS_NUM_COR_COD_ESC_TG_NEG]]</f>
        <v>-0.85964912280701733</v>
      </c>
      <c r="LH181" s="15">
        <f>Tabla2[[#This Row],[ROS_DUR_COR_COD_ESC_TG_NEG]]-Tabla2[[#This Row],[PAS_DUR_COR_COD_ESC_TG_NEG]]</f>
        <v>7.0666666666667197</v>
      </c>
      <c r="LI181" s="15">
        <f>Tabla2[[#This Row],[ROS_NUM_COR_COD_ESC_TG_NEU]]-Tabla2[[#This Row],[PAS_NUM_COR_COD_ESC_TG_NEU]]</f>
        <v>-1.2666666666666668</v>
      </c>
      <c r="LJ181" s="15">
        <f>Tabla2[[#This Row],[ROS_NUM_COR_COD_ESC_TG_NEG]]-Tabla2[[#This Row],[PAS_NUM_COR_COD_ESC_TG_NEG]]</f>
        <v>-0.85964912280701733</v>
      </c>
      <c r="LK181" s="15">
        <f>Tabla2[[#This Row],[ROS_NUM_COR_COD_ESC_TG_POS]]-Tabla2[[#This Row],[PAS_NUM_COR_COD_ESC_TG_POS]]</f>
        <v>-0.76111111111111107</v>
      </c>
      <c r="LL181" s="15">
        <f>Tabla2[[#This Row],[ROS_DUR_COR_COD_ESC_TG_POS]]-Tabla2[[#This Row],[PAS_DUR_COR_COD_ESC_TG_POS]]</f>
        <v>-111.83333333333337</v>
      </c>
      <c r="LM181" s="15">
        <f>Tabla2[[#This Row],[ROS_NUM_COR_COD_ESC_TG_TOT]]-Tabla2[[#This Row],[PAS_NUM_COR_COD_ESC_TG_TOT]]</f>
        <v>-0.9635907093534215</v>
      </c>
      <c r="LN181" s="15">
        <f>Tabla2[[#This Row],[ROS_DUR_COR_COD_ESC_TG_TOT]]-Tabla2[[#This Row],[PAS_DUR_COR_COD_ESC_TG_TOT]]</f>
        <v>-88.416666666666629</v>
      </c>
      <c r="LO181" s="15">
        <f>Tabla2[[#This Row],[PAS_NUM_COR_COD_ROS_TG_NEG]]-Tabla2[[#This Row],[ESC_NUM_COR_COD_ROS_TG_NEG]]</f>
        <v>1.2923976608187135</v>
      </c>
      <c r="LP181" s="15">
        <f>Tabla2[[#This Row],[PAS_DUR_COR_COD_ROS_TG_NEG]]-Tabla2[[#This Row],[ESC_DUR_COR_COD_ROS_TG_NEG]]</f>
        <v>493.5333333333333</v>
      </c>
      <c r="LQ181" s="15">
        <f>Tabla2[[#This Row],[PAS_NUM_COR_COD_ROS_TG_NEU]]-Tabla2[[#This Row],[ESC_NUM_COR_COD_ROS_TG_NEU]]</f>
        <v>-0.91666666666666652</v>
      </c>
      <c r="LR181" s="15">
        <f>Tabla2[[#This Row],[PAS_DUR_COR_COD_ROS_TG_NEU]]-Tabla2[[#This Row],[ESC_DUR_COR_COD_ROS_TG_NEU]]</f>
        <v>25.064935064935071</v>
      </c>
      <c r="LS181" s="15">
        <f>Tabla2[[#This Row],[PAS_NUM_COR_COD_ROS_TG_POS]]-Tabla2[[#This Row],[ESC_NUM_COR_COD_ROS_TG_POS]]</f>
        <v>-0.29999999999999982</v>
      </c>
      <c r="LT181" s="15">
        <f>Tabla2[[#This Row],[PAS_DUR_COR_COD_ROS_TG_POS]]-Tabla2[[#This Row],[ESC_DUR_COR_COD_ROS_TG_POS]]</f>
        <v>205.17094017094018</v>
      </c>
      <c r="LU181" s="15">
        <f>Tabla2[[#This Row],[PAS_NUM_COR_COD_ROS_TG_TOT]]-Tabla2[[#This Row],[ESC_NUM_COR_COD_ROS_TG_TOT]]</f>
        <v>7.8692493946732611E-3</v>
      </c>
      <c r="LV181" s="15">
        <f>Tabla2[[#This Row],[PAS_DUR_COR_COD_ROS_TG_TOT]]-Tabla2[[#This Row],[ESC_DUR_COR_COD_ROS_TG_TOT]]</f>
        <v>239.64452214452217</v>
      </c>
      <c r="LW181" s="15">
        <f>Tabla2[[#This Row],[PAS_NUM_COR_COD_ESC_TG_NEG]]-Tabla2[[#This Row],[ESC_NUM_COR_COD_ESC_TG_NEG]]</f>
        <v>-0.25146198830409361</v>
      </c>
      <c r="LX181" s="15">
        <f>Tabla2[[#This Row],[PAS_DUR_COR_COD_ESC_TG_NEG]]-Tabla2[[#This Row],[ESC_DUR_COR_COD_ESC_TG_NEG]]</f>
        <v>-134.06666666666672</v>
      </c>
      <c r="LY181" s="15">
        <f>Tabla2[[#This Row],[PAS_NUM_COR_COD_ESC_TG_NEU]]-Tabla2[[#This Row],[ESC_NUM_COR_COD_ESC_TG_NEU]]</f>
        <v>1.2666666666666668</v>
      </c>
      <c r="LZ181" s="15">
        <f>Tabla2[[#This Row],[PAS_DUR_COR_COD_ESC_TG_NEU]]-Tabla2[[#This Row],[ESC_DUR_COR_COD_ESC_TG_NEU]]</f>
        <v>90.352941176470608</v>
      </c>
      <c r="MA181" s="15">
        <f>Tabla2[[#This Row],[PAS_NUM_COR_COD_ESC_TG_POS]]-Tabla2[[#This Row],[ESC_NUM_COR_COD_ESC_TG_POS]]</f>
        <v>0.25</v>
      </c>
      <c r="MB181" s="15">
        <f>Tabla2[[#This Row],[PAS_DUR_COR_COD_ESC_TG_POS]]-Tabla2[[#This Row],[ESC_DUR_COR_COD_ESC_TG_POS]]</f>
        <v>338.79999999999995</v>
      </c>
      <c r="MC181" s="15">
        <f>Tabla2[[#This Row],[PAS_NUM_COR_COD_ESC_TG_TOT]]-Tabla2[[#This Row],[ESC_NUM_COR_COD_ESC_TG_TOT]]</f>
        <v>0.41464891041162266</v>
      </c>
      <c r="MD181" s="15">
        <f>Tabla2[[#This Row],[PAS_DUR_COR_COD_ESC_TG_TOT]]-Tabla2[[#This Row],[ESC_DUR_COR_COD_ESC_TG_TOT]]</f>
        <v>122.82007575757575</v>
      </c>
      <c r="ME181" s="42">
        <f>Tabla25[[#This Row],[PAS_NUM_COR_COD_ROS_TG_NEG]]-Tabla25[[#This Row],[PAS_NUM_COR_COD_ESC_TG_NEG]]</f>
        <v>0.21052631578947389</v>
      </c>
      <c r="MF181" s="42">
        <f>Tabla25[[#This Row],[PAS_NUM_COR_COD_ROS_TG_NEU]]-Tabla25[[#This Row],[PAS_NUM_COR_COD_ESC_TG_NEU]]</f>
        <v>-0.85000000000000009</v>
      </c>
      <c r="MG181" s="42">
        <f>Tabla25[[#This Row],[PAS_NUM_COR_COD_ROS_TG_POS]]-Tabla25[[#This Row],[PAS_NUM_COR_COD_ESC_TG_POS]]</f>
        <v>-0.54999999999999982</v>
      </c>
      <c r="MH181" s="42">
        <f>Tabla25[[#This Row],[PAS_NUM_COR_COD_ROS_TG_TOT]]-Tabla25[[#This Row],[PAS_NUM_COR_COD_ESC_TG_TOT]]</f>
        <v>-0.4067796610169494</v>
      </c>
      <c r="MI181" s="42">
        <f>Tabla25[[#This Row],[PAS_DUR_COR_COD_ROS_TG_NEG]]-Tabla25[[#This Row],[PAS_DUR_COR_COD_ESC_TG_NEG]]</f>
        <v>202.60000000000002</v>
      </c>
      <c r="MJ181" s="42">
        <f>Tabla25[[#This Row],[PAS_DUR_COR_COD_ROS_TG_NEU]]-Tabla25[[#This Row],[PAS_DUR_COR_COD_ESC_TG_NEU]]</f>
        <v>43.283422459893018</v>
      </c>
      <c r="MK181" s="42">
        <f>Tabla25[[#This Row],[PAS_DUR_COR_COD_ROS_TG_POS]]-Tabla25[[#This Row],[PAS_DUR_COR_COD_ESC_TG_POS]]</f>
        <v>-15.884615384615358</v>
      </c>
      <c r="ML181" s="42">
        <f>Tabla25[[#This Row],[PAS_DUR_COR_COD_ROS_TG_TOT]]-Tabla25[[#This Row],[PAS_DUR_COR_COD_ESC_TG_TOT]]</f>
        <v>82.64262820512829</v>
      </c>
      <c r="MM181" s="44">
        <f>Tabla25[[#This Row],[ESC_NUM_COR_COD_ROS_TG_NEG]]-Tabla25[[#This Row],[ESC_NUM_COR_COD_ESC_TG_NEG]]</f>
        <v>-1.3333333333333333</v>
      </c>
      <c r="MN181" s="44">
        <f>Tabla25[[#This Row],[ESC_NUM_COR_COD_ROS_TG_NEU]]-Tabla25[[#This Row],[ESC_NUM_COR_COD_ESC_TG_NEU]]</f>
        <v>1.3333333333333333</v>
      </c>
      <c r="MO181" s="44">
        <f>Tabla25[[#This Row],[ESC_NUM_COR_COD_ROS_TG_POS]]-Tabla25[[#This Row],[ESC_NUM_COR_COD_ESC_TG_POS]]</f>
        <v>0</v>
      </c>
      <c r="MP181" s="44">
        <f>Tabla25[[#This Row],[ESC_NUM_COR_COD_ROS_TG_TOT]]-Tabla25[[#This Row],[ESC_NUM_COR_COD_ESC_TG_TOT]]</f>
        <v>0</v>
      </c>
      <c r="MQ181" s="44">
        <f>Tabla25[[#This Row],[ESC_DUR_COR_COD_ROS_TG_NEG]]-Tabla25[[#This Row],[ESC_DUR_COR_COD_ESC_TG_NEG]]</f>
        <v>-425</v>
      </c>
      <c r="MR181" s="44">
        <f>Tabla25[[#This Row],[ESC_DUR_COR_COD_ROS_TG_NEU]]-Tabla25[[#This Row],[ESC_DUR_COR_COD_ESC_TG_NEU]]</f>
        <v>108.57142857142856</v>
      </c>
      <c r="MS181" s="44">
        <f>Tabla25[[#This Row],[ESC_DUR_COR_COD_ROS_TG_POS]]-Tabla25[[#This Row],[ESC_DUR_COR_COD_ESC_TG_POS]]</f>
        <v>117.74444444444441</v>
      </c>
      <c r="MT181" s="44">
        <f>Tabla25[[#This Row],[ESC_DUR_COR_COD_ROS_TG_TOT]]-Tabla25[[#This Row],[ESC_DUR_COR_COD_ESC_TG_TOT]]</f>
        <v>-34.18181818181813</v>
      </c>
      <c r="MU181" s="47">
        <f>Tabla25[[#This Row],[ROS_NUM_COR_COD_ROS_TG_NEG]]-Tabla25[[#This Row],[ROS_NUM_COR_COD_ESC_TG_NEG]]</f>
        <v>0.11111111111111094</v>
      </c>
      <c r="MV181" s="47">
        <f>Tabla25[[#This Row],[ROS_NUM_COR_COD_ROS_TG_NEU]]-Tabla25[[#This Row],[ROS_NUM_COR_COD_ESC_TG_NEU]]</f>
        <v>1.5555555555555556</v>
      </c>
      <c r="MW181" s="47">
        <f>Tabla25[[#This Row],[ROS_NUM_COR_COD_ROS_TG_POS]]-Tabla25[[#This Row],[ROS_NUM_COR_COD_ESC_TG_POS]]</f>
        <v>-0.11111111111111116</v>
      </c>
      <c r="MX181" s="47">
        <f>Tabla25[[#This Row],[ROS_NUM_COR_COD_ROS_TG_TOT]]-Tabla25[[#This Row],[ROS_NUM_COR_COD_ESC_TG_TOT]]</f>
        <v>0.51851851851851882</v>
      </c>
      <c r="MY181" s="47">
        <f>Tabla25[[#This Row],[ROS_DUR_COR_COD_ROS_TG_NEG]]-Tabla25[[#This Row],[ROS_DUR_COR_COD_ESC_TG_NEG]]</f>
        <v>-94.14285714285711</v>
      </c>
      <c r="MZ181" s="47">
        <f>Tabla25[[#This Row],[ROS_DUR_COR_COD_ROS_TG_NEU]]-Tabla25[[#This Row],[ROS_DUR_COR_COD_ESC_TG_NEU]]</f>
        <v>210.02857142857147</v>
      </c>
      <c r="NA181" s="47">
        <f>Tabla25[[#This Row],[ROS_DUR_COR_COD_ROS_TG_POS]]-Tabla25[[#This Row],[ROS_DUR_COR_COD_ESC_TG_POS]]</f>
        <v>-85.666666666666629</v>
      </c>
      <c r="NB181" s="47">
        <f>Tabla25[[#This Row],[ROS_DUR_COR_COD_ROS_TG_TOT]]-Tabla25[[#This Row],[ROS_DUR_COR_COD_ESC_TG_TOT]]</f>
        <v>10.4375</v>
      </c>
      <c r="NC181">
        <v>321.28571428571428</v>
      </c>
      <c r="ND181">
        <v>261.85714285714283</v>
      </c>
      <c r="NE181">
        <v>241.33333333333334</v>
      </c>
      <c r="NF181">
        <v>276.5</v>
      </c>
      <c r="NG181">
        <v>281.39999999999998</v>
      </c>
      <c r="NH181">
        <v>283</v>
      </c>
      <c r="NI181">
        <v>281.83333333333331</v>
      </c>
      <c r="NJ181">
        <v>282.0625</v>
      </c>
      <c r="NK181">
        <v>231.66666666666666</v>
      </c>
      <c r="NL181">
        <v>256.14285714285717</v>
      </c>
      <c r="NM181">
        <v>273.55555555555554</v>
      </c>
      <c r="NN181">
        <v>256.59090909090907</v>
      </c>
      <c r="NO181">
        <v>245.57142857142858</v>
      </c>
      <c r="NP181">
        <v>337.8</v>
      </c>
      <c r="NQ181">
        <v>249.7</v>
      </c>
      <c r="NR181">
        <v>268.40909090909093</v>
      </c>
      <c r="NS181">
        <v>306.60000000000002</v>
      </c>
      <c r="NT181">
        <v>338.63636363636363</v>
      </c>
      <c r="NU181">
        <v>298.84615384615387</v>
      </c>
      <c r="NV181">
        <v>313.05128205128204</v>
      </c>
      <c r="NW181">
        <v>260.53333333333336</v>
      </c>
      <c r="NX181">
        <v>278.41176470588238</v>
      </c>
      <c r="NY181">
        <v>268.75</v>
      </c>
      <c r="NZ181">
        <v>269.60416666666669</v>
      </c>
      <c r="OA181" s="15">
        <f>Tabla2[[#This Row],[ROS_1DU_COR_COD_ROS_TG_NEG]]-Tabla2[[#This Row],[PAS_1DU_COR_COD_ROS_TG_NEG]]</f>
        <v>14.685714285714255</v>
      </c>
      <c r="OB181" s="15">
        <f>Tabla2[[#This Row],[ROS_1DU_COR_COD_ROS_TG_NEU]]-Tabla2[[#This Row],[PAS_1DU_COR_COD_ROS_TG_NEU]]</f>
        <v>-76.779220779220793</v>
      </c>
      <c r="OC181" s="15">
        <f>Tabla2[[#This Row],[ROS_1DU_COR_COD_ROS_TG_POS]]-Tabla2[[#This Row],[PAS_1DU_COR_COD_ROS_TG_POS]]</f>
        <v>-57.512820512820525</v>
      </c>
      <c r="OD181" s="15">
        <f>Tabla2[[#This Row],[ROS_1DU_COR_COD_ROS_TG_TOT]]-Tabla2[[#This Row],[PAS_1DU_COR_COD_ROS_TG_TOT]]</f>
        <v>-36.551282051282044</v>
      </c>
      <c r="OE181" s="15">
        <f>Tabla2[[#This Row],[ROS_1DU_COR_COD_ESC_TG_NEG]]-Tabla2[[#This Row],[PAS_1DU_COR_COD_ESC_TG_NEG]]</f>
        <v>20.866666666666617</v>
      </c>
      <c r="OF181" s="15">
        <f>Tabla2[[#This Row],[ROS_1DU_COR_COD_ESC_TG_NEU]]-Tabla2[[#This Row],[PAS_1DU_COR_COD_ESC_TG_NEU]]</f>
        <v>4.5882352941176237</v>
      </c>
      <c r="OG181" s="15">
        <f>Tabla2[[#This Row],[ROS_1DU_COR_COD_ESC_TG_POS]]-Tabla2[[#This Row],[PAS_1DU_COR_COD_ESC_TG_POS]]</f>
        <v>13.083333333333314</v>
      </c>
      <c r="OH181" s="15">
        <f>Tabla2[[#This Row],[ROS_1DU_COR_COD_ESC_TG_TOT]]-Tabla2[[#This Row],[PAS_1DU_COR_COD_ESC_TG_TOT]]</f>
        <v>12.458333333333314</v>
      </c>
      <c r="OI181" s="15">
        <f>Tabla2[[#This Row],[PAS_1DU_COR_COD_ROS_TG_NEG]]-Tabla2[[#This Row],[ESC_1DU_COR_COD_ROS_TG_NEG]]</f>
        <v>74.933333333333366</v>
      </c>
      <c r="OJ181" s="15">
        <f>Tabla2[[#This Row],[PAS_1DU_COR_COD_ROS_TG_NEU]]-Tabla2[[#This Row],[ESC_1DU_COR_COD_ROS_TG_NEU]]</f>
        <v>82.493506493506459</v>
      </c>
      <c r="OK181" s="15">
        <f>Tabla2[[#This Row],[PAS_1DU_COR_COD_ROS_TG_POS]]-Tabla2[[#This Row],[ESC_1DU_COR_COD_ROS_TG_POS]]</f>
        <v>25.290598290598325</v>
      </c>
      <c r="OL181" s="15">
        <f>Tabla2[[#This Row],[PAS_1DU_COR_COD_ROS_TG_TOT]]-Tabla2[[#This Row],[ESC_1DU_COR_COD_ROS_TG_TOT]]</f>
        <v>56.460372960372979</v>
      </c>
      <c r="OM181" s="15">
        <f>Tabla2[[#This Row],[PAS_1DU_COR_COD_ESC_TG_NEG]]-Tabla2[[#This Row],[ESC_1DU_COR_COD_ESC_TG_NEG]]</f>
        <v>14.961904761904776</v>
      </c>
      <c r="ON181" s="15">
        <f>Tabla2[[#This Row],[PAS_1DU_COR_COD_ESC_TG_NEU]]-Tabla2[[#This Row],[ESC_1DU_COR_COD_ESC_TG_NEU]]</f>
        <v>-59.388235294117635</v>
      </c>
      <c r="OO181" s="15">
        <f>Tabla2[[#This Row],[PAS_1DU_COR_COD_ESC_TG_POS]]-Tabla2[[#This Row],[ESC_1DU_COR_COD_ESC_TG_POS]]</f>
        <v>19.050000000000011</v>
      </c>
      <c r="OP181" s="15">
        <f>Tabla2[[#This Row],[PAS_1DU_COR_COD_ESC_TG_TOT]]-Tabla2[[#This Row],[ESC_1DU_COR_COD_ESC_TG_TOT]]</f>
        <v>1.1950757575757507</v>
      </c>
      <c r="OQ181" s="61">
        <v>39.8857142857143</v>
      </c>
      <c r="OR181" s="62">
        <v>-21.142857142857167</v>
      </c>
      <c r="OS181" s="62">
        <v>-40.499999999999972</v>
      </c>
      <c r="OT181" s="62">
        <v>-5.5625</v>
      </c>
      <c r="OU181" s="62">
        <v>-13.904761904761926</v>
      </c>
      <c r="OV181" s="62">
        <v>-81.657142857142844</v>
      </c>
      <c r="OW181" s="62">
        <v>23.855555555555554</v>
      </c>
      <c r="OX181" s="62">
        <v>-11.81818181818187</v>
      </c>
      <c r="OY181" s="62">
        <v>46.066666666666663</v>
      </c>
      <c r="OZ181" s="62">
        <v>60.22459893048125</v>
      </c>
      <c r="PA181" s="62">
        <v>30.096153846153868</v>
      </c>
      <c r="PB181" s="62">
        <v>43.447115384615358</v>
      </c>
    </row>
    <row r="182" spans="1:418" x14ac:dyDescent="0.3">
      <c r="A182" s="2" t="s">
        <v>180</v>
      </c>
      <c r="B182" s="2">
        <v>50</v>
      </c>
      <c r="C182" s="2">
        <v>2</v>
      </c>
      <c r="D182" s="2">
        <v>52</v>
      </c>
      <c r="E182">
        <v>4.45</v>
      </c>
      <c r="F182">
        <v>1181.125</v>
      </c>
      <c r="G182">
        <v>3.1</v>
      </c>
      <c r="H182">
        <v>1064.9285714285713</v>
      </c>
      <c r="I182">
        <v>2.9</v>
      </c>
      <c r="J182">
        <v>718.25</v>
      </c>
      <c r="K182">
        <v>3.4833333333333334</v>
      </c>
      <c r="L182">
        <v>984.76086956521738</v>
      </c>
      <c r="M182">
        <v>3.55</v>
      </c>
      <c r="N182">
        <v>1071.8571428571429</v>
      </c>
      <c r="O182">
        <v>4.55</v>
      </c>
      <c r="P182">
        <v>1243.1764705882354</v>
      </c>
      <c r="Q182">
        <v>4.3</v>
      </c>
      <c r="R182">
        <v>1124.2666666666667</v>
      </c>
      <c r="S182">
        <v>4.1333333333333337</v>
      </c>
      <c r="T182">
        <v>1152.2608695652175</v>
      </c>
      <c r="U182">
        <v>3.8083333333333331</v>
      </c>
      <c r="V182">
        <v>1068.5108695652175</v>
      </c>
      <c r="W182">
        <v>1.7</v>
      </c>
      <c r="X182">
        <v>442.53333333333336</v>
      </c>
      <c r="Y182">
        <v>1.05</v>
      </c>
      <c r="Z182">
        <v>468.18181818181819</v>
      </c>
      <c r="AA182">
        <v>1.65</v>
      </c>
      <c r="AB182">
        <v>491</v>
      </c>
      <c r="AC182">
        <v>1.4666666666666666</v>
      </c>
      <c r="AD182">
        <v>466.55</v>
      </c>
      <c r="AE182">
        <v>1.4666666666666666</v>
      </c>
      <c r="AF182">
        <v>466.55</v>
      </c>
      <c r="AG182">
        <v>3.0277777777777777</v>
      </c>
      <c r="AH182">
        <v>886.09848484848487</v>
      </c>
      <c r="BM182">
        <v>3.0277777777777777</v>
      </c>
      <c r="BN182">
        <v>886.09848484848487</v>
      </c>
      <c r="BO182">
        <v>3.4</v>
      </c>
      <c r="BP182">
        <v>1137.5714285714287</v>
      </c>
      <c r="BQ182">
        <v>3.9</v>
      </c>
      <c r="BR182">
        <v>1223.2857142857142</v>
      </c>
      <c r="BS182">
        <v>4</v>
      </c>
      <c r="BT182">
        <v>1285.1428571428571</v>
      </c>
      <c r="BU182">
        <v>3.7586206896551726</v>
      </c>
      <c r="BV182">
        <v>1215.3333333333333</v>
      </c>
      <c r="BW182">
        <v>5.1111111111111107</v>
      </c>
      <c r="BX182">
        <v>1603.2857142857142</v>
      </c>
      <c r="BY182">
        <v>4.1111111111111107</v>
      </c>
      <c r="BZ182">
        <v>1472.1666666666667</v>
      </c>
      <c r="CA182">
        <v>4.9000000000000004</v>
      </c>
      <c r="CB182">
        <v>1415.625</v>
      </c>
      <c r="CC182">
        <v>4.7142857142857144</v>
      </c>
      <c r="CD182">
        <v>1494.3333333333333</v>
      </c>
      <c r="CE182">
        <v>4.2280701754385968</v>
      </c>
      <c r="CF182">
        <v>1354.8333333333333</v>
      </c>
      <c r="CG182">
        <v>3.2</v>
      </c>
      <c r="CH182">
        <v>1435.8333333333333</v>
      </c>
      <c r="CI182">
        <v>2</v>
      </c>
      <c r="CJ182">
        <v>843.6</v>
      </c>
      <c r="CK182">
        <v>2.7777777777777777</v>
      </c>
      <c r="CL182">
        <v>1089</v>
      </c>
      <c r="CM182">
        <v>2.6551724137931036</v>
      </c>
      <c r="CN182">
        <v>1139.2352941176471</v>
      </c>
      <c r="CO182">
        <v>2.7777777777777777</v>
      </c>
      <c r="CP182">
        <v>999.16666666666663</v>
      </c>
      <c r="CQ182">
        <v>3.7777777777777777</v>
      </c>
      <c r="CR182">
        <v>1488.6</v>
      </c>
      <c r="CS182">
        <v>1.6</v>
      </c>
      <c r="CT182">
        <v>643.83333333333337</v>
      </c>
      <c r="CU182">
        <v>2.6785714285714284</v>
      </c>
      <c r="CV182">
        <v>1017.7058823529412</v>
      </c>
      <c r="CW182">
        <v>2.6666666666666665</v>
      </c>
      <c r="CX182">
        <v>1078.4705882352941</v>
      </c>
      <c r="CY182">
        <v>3.4473684210526314</v>
      </c>
      <c r="CZ182">
        <v>1231.1973684210527</v>
      </c>
      <c r="DA182">
        <v>2.2000000000000002</v>
      </c>
      <c r="DB182">
        <v>590.5</v>
      </c>
      <c r="DC182">
        <v>1.6</v>
      </c>
      <c r="DD182">
        <v>596</v>
      </c>
      <c r="DE182">
        <v>2.4444444444444446</v>
      </c>
      <c r="DF182">
        <v>810.14285714285711</v>
      </c>
      <c r="DG182">
        <v>2.0689655172413794</v>
      </c>
      <c r="DH182">
        <v>662.13636363636363</v>
      </c>
      <c r="DI182">
        <v>3.3333333333333335</v>
      </c>
      <c r="DJ182">
        <v>864.66666666666663</v>
      </c>
      <c r="DK182">
        <v>2.4444444444444446</v>
      </c>
      <c r="DL182">
        <v>849.42857142857144</v>
      </c>
      <c r="DM182">
        <v>2.8</v>
      </c>
      <c r="DN182">
        <v>694.875</v>
      </c>
      <c r="DO182">
        <v>2.8571428571428572</v>
      </c>
      <c r="DP182">
        <v>803.625</v>
      </c>
      <c r="DQ182">
        <v>2.4561403508771931</v>
      </c>
      <c r="DR182">
        <v>735.95652173913038</v>
      </c>
      <c r="DS182">
        <v>2.4561403508771931</v>
      </c>
      <c r="DT182">
        <v>735.95652173913038</v>
      </c>
      <c r="DU182">
        <v>3.1169590643274856</v>
      </c>
      <c r="DV182">
        <v>1044.467213114754</v>
      </c>
      <c r="EA182">
        <v>1</v>
      </c>
      <c r="EB182">
        <v>110</v>
      </c>
      <c r="EC182">
        <v>1</v>
      </c>
      <c r="ED182">
        <v>110</v>
      </c>
      <c r="EE182">
        <v>5</v>
      </c>
      <c r="EF182">
        <v>1324</v>
      </c>
      <c r="EG182">
        <v>11</v>
      </c>
      <c r="EH182">
        <v>1788</v>
      </c>
      <c r="EK182">
        <v>8</v>
      </c>
      <c r="EL182">
        <v>1556</v>
      </c>
      <c r="EM182">
        <v>5.666666666666667</v>
      </c>
      <c r="EN182">
        <v>1074</v>
      </c>
      <c r="ES182">
        <v>5</v>
      </c>
      <c r="ET182">
        <v>740</v>
      </c>
      <c r="EU182">
        <v>5</v>
      </c>
      <c r="EV182">
        <v>740</v>
      </c>
      <c r="EW182">
        <v>3</v>
      </c>
      <c r="EX182">
        <v>688</v>
      </c>
      <c r="EY182">
        <v>1</v>
      </c>
      <c r="EZ182">
        <v>93</v>
      </c>
      <c r="FC182">
        <v>2</v>
      </c>
      <c r="FD182">
        <v>390.5</v>
      </c>
      <c r="FE182">
        <v>3</v>
      </c>
      <c r="FF182">
        <v>507</v>
      </c>
      <c r="FG182">
        <v>4.333333333333333</v>
      </c>
      <c r="FH182">
        <v>790.5</v>
      </c>
      <c r="FM182">
        <v>3</v>
      </c>
      <c r="FN182">
        <v>693</v>
      </c>
      <c r="FO182">
        <v>3</v>
      </c>
      <c r="FP182">
        <v>693</v>
      </c>
      <c r="FQ182">
        <v>5</v>
      </c>
      <c r="FR182">
        <v>927</v>
      </c>
      <c r="FS182">
        <v>0</v>
      </c>
      <c r="FW182">
        <v>2.5</v>
      </c>
      <c r="FX182">
        <v>927</v>
      </c>
      <c r="FY182">
        <v>2.6666666666666665</v>
      </c>
      <c r="FZ182">
        <v>810</v>
      </c>
      <c r="GA182">
        <v>2.6666666666666665</v>
      </c>
      <c r="GB182">
        <v>810</v>
      </c>
      <c r="GC182">
        <v>3.7777777777777777</v>
      </c>
      <c r="GD182">
        <v>795.375</v>
      </c>
      <c r="GE182">
        <v>3.15</v>
      </c>
      <c r="GF182">
        <v>1029.1384615384616</v>
      </c>
      <c r="GG182">
        <v>1.7</v>
      </c>
      <c r="GH182">
        <v>776.27272727272725</v>
      </c>
      <c r="GI182">
        <v>2.2000000000000002</v>
      </c>
      <c r="GJ182">
        <v>1008.6</v>
      </c>
      <c r="GK182">
        <v>1.9444444444444444</v>
      </c>
      <c r="GL182">
        <v>807.1</v>
      </c>
      <c r="GM182">
        <v>1.9482758620689655</v>
      </c>
      <c r="GN182">
        <v>861.16129032258061</v>
      </c>
      <c r="GO182">
        <v>2.1111111111111112</v>
      </c>
      <c r="GP182">
        <v>1053.7</v>
      </c>
      <c r="GQ182">
        <v>2.8333333333333335</v>
      </c>
      <c r="GR182">
        <v>970.63636363636363</v>
      </c>
      <c r="GS182">
        <v>3.8333333333333335</v>
      </c>
      <c r="GT182">
        <v>1081.1538461538462</v>
      </c>
      <c r="GU182">
        <v>2.925925925925926</v>
      </c>
      <c r="GV182">
        <v>1037.3235294117646</v>
      </c>
      <c r="GW182">
        <v>2.4196428571428572</v>
      </c>
      <c r="GX182">
        <v>953.30769230769226</v>
      </c>
      <c r="GY182">
        <v>5.45</v>
      </c>
      <c r="GZ182">
        <v>1426.8947368421052</v>
      </c>
      <c r="HA182">
        <v>4.45</v>
      </c>
      <c r="HB182">
        <v>1109.6315789473683</v>
      </c>
      <c r="HC182">
        <v>5.4444444444444446</v>
      </c>
      <c r="HD182">
        <v>1255.7222222222222</v>
      </c>
      <c r="HE182">
        <v>5.1034482758620694</v>
      </c>
      <c r="HF182">
        <v>1264.2321428571429</v>
      </c>
      <c r="HG182">
        <v>5.166666666666667</v>
      </c>
      <c r="HH182">
        <v>1288.6875</v>
      </c>
      <c r="HI182">
        <v>4.833333333333333</v>
      </c>
      <c r="HJ182">
        <v>1168.7058823529412</v>
      </c>
      <c r="HK182">
        <v>3.7222222222222223</v>
      </c>
      <c r="HL182">
        <v>1047.7142857142858</v>
      </c>
      <c r="HM182">
        <v>4.5740740740740744</v>
      </c>
      <c r="HN182">
        <v>1173.5106382978724</v>
      </c>
      <c r="HO182">
        <v>4.8482142857142856</v>
      </c>
      <c r="HP182">
        <v>1222.8349514563106</v>
      </c>
      <c r="HQ182">
        <v>3.6339285714285716</v>
      </c>
      <c r="HR182">
        <v>1118.5535714285713</v>
      </c>
      <c r="HS182">
        <v>2.15</v>
      </c>
      <c r="HT182">
        <v>626.25</v>
      </c>
      <c r="HU182">
        <v>2.25</v>
      </c>
      <c r="HV182">
        <v>575.23529411764707</v>
      </c>
      <c r="HW182">
        <v>2.6111111111111112</v>
      </c>
      <c r="HX182">
        <v>694.57142857142856</v>
      </c>
      <c r="HY182">
        <v>2.3275862068965516</v>
      </c>
      <c r="HZ182">
        <v>628.14893617021278</v>
      </c>
      <c r="IA182">
        <v>1.6666666666666667</v>
      </c>
      <c r="IB182">
        <v>560.42857142857144</v>
      </c>
      <c r="IC182">
        <v>1.7777777777777777</v>
      </c>
      <c r="ID182">
        <v>553.64285714285711</v>
      </c>
      <c r="IE182">
        <v>1.8888888888888888</v>
      </c>
      <c r="IF182">
        <v>622.63636363636363</v>
      </c>
      <c r="IG182">
        <v>1.7777777777777777</v>
      </c>
      <c r="IH182">
        <v>575.53846153846155</v>
      </c>
      <c r="II182">
        <v>2.0625</v>
      </c>
      <c r="IJ182">
        <v>604.29069767441865</v>
      </c>
      <c r="IK182">
        <v>2.0625</v>
      </c>
      <c r="IL182">
        <v>604.29069767441865</v>
      </c>
      <c r="IM182">
        <v>3.1101190476190474</v>
      </c>
      <c r="IN182">
        <v>944.43307086614175</v>
      </c>
      <c r="IS182">
        <v>5</v>
      </c>
      <c r="IT182">
        <v>1361.5</v>
      </c>
      <c r="IU182">
        <v>5</v>
      </c>
      <c r="IV182">
        <v>1361.5</v>
      </c>
      <c r="IW182">
        <v>0.5</v>
      </c>
      <c r="IX182">
        <v>211</v>
      </c>
      <c r="IY182">
        <v>1</v>
      </c>
      <c r="IZ182">
        <v>345</v>
      </c>
      <c r="JA182">
        <v>0.5</v>
      </c>
      <c r="JB182">
        <v>145</v>
      </c>
      <c r="JC182">
        <v>0.66666666666666663</v>
      </c>
      <c r="JD182">
        <v>233.66666666666666</v>
      </c>
      <c r="JE182">
        <v>1.75</v>
      </c>
      <c r="JF182">
        <v>684.8</v>
      </c>
      <c r="JK182">
        <v>1.5</v>
      </c>
      <c r="JL182">
        <v>871</v>
      </c>
      <c r="JM182">
        <v>1.5</v>
      </c>
      <c r="JN182">
        <v>871</v>
      </c>
      <c r="JO182">
        <v>6</v>
      </c>
      <c r="JP182">
        <v>1746.5</v>
      </c>
      <c r="JQ182">
        <v>4</v>
      </c>
      <c r="JR182">
        <v>1017</v>
      </c>
      <c r="JS182">
        <v>5.5</v>
      </c>
      <c r="JT182">
        <v>1152.5</v>
      </c>
      <c r="JU182">
        <v>5.166666666666667</v>
      </c>
      <c r="JV182">
        <v>1305.3333333333333</v>
      </c>
      <c r="JW182">
        <v>4.25</v>
      </c>
      <c r="JX182">
        <v>1243.2857142857142</v>
      </c>
      <c r="JY182">
        <v>3</v>
      </c>
      <c r="JZ182">
        <v>1010.5833333333334</v>
      </c>
      <c r="KE182">
        <v>1.5</v>
      </c>
      <c r="KF182">
        <v>380</v>
      </c>
      <c r="KG182">
        <v>1.5</v>
      </c>
      <c r="KH182">
        <v>380</v>
      </c>
      <c r="KI182">
        <v>3</v>
      </c>
      <c r="KJ182">
        <v>958.5</v>
      </c>
      <c r="KK182">
        <v>2.5</v>
      </c>
      <c r="KL182">
        <v>564</v>
      </c>
      <c r="KM182">
        <v>2.5</v>
      </c>
      <c r="KN182">
        <v>925</v>
      </c>
      <c r="KO182">
        <v>2.6666666666666665</v>
      </c>
      <c r="KP182">
        <v>794</v>
      </c>
      <c r="KQ182">
        <v>2.375</v>
      </c>
      <c r="KR182">
        <v>675.71428571428567</v>
      </c>
      <c r="KS182">
        <v>2.375</v>
      </c>
      <c r="KT182">
        <v>675.71428571428567</v>
      </c>
      <c r="KU182">
        <v>2.7916666666666665</v>
      </c>
      <c r="KV182">
        <v>887.21052631578948</v>
      </c>
      <c r="KW182">
        <v>3.088888888888889</v>
      </c>
      <c r="KX182">
        <v>940.45054945054949</v>
      </c>
      <c r="KY182" s="15">
        <f>Tabla2[[#This Row],[ROS_NUM_COR_COD_ROS_TG_NEG]]-Tabla2[[#This Row],[PAS_NUM_COR_COD_ROS_TG_NEG]]</f>
        <v>1.6166666666666671</v>
      </c>
      <c r="KZ182" s="15">
        <f>Tabla2[[#This Row],[ROS_DUR_COR_COD_ROS_TG_NEG]]-Tabla2[[#This Row],[PAS_DUR_COR_COD_ROS_TG_NEG]]</f>
        <v>216.83035714285711</v>
      </c>
      <c r="LA182" s="15">
        <f>Tabla2[[#This Row],[ROS_NUM_COR_COD_ROS_TG_NEU]]-Tabla2[[#This Row],[PAS_NUM_COR_COD_ROS_TG_NEU]]</f>
        <v>0.28333333333333321</v>
      </c>
      <c r="LB182" s="15">
        <f>Tabla2[[#This Row],[ROS_DUR_COR_COD_ROS_TG_NEU]]-Tabla2[[#This Row],[PAS_DUR_COR_COD_ROS_TG_NEU]]</f>
        <v>-74.470588235294144</v>
      </c>
      <c r="LC182" s="15">
        <f>Tabla2[[#This Row],[ROS_NUM_COR_COD_ROS_TG_POS]]-Tabla2[[#This Row],[PAS_NUM_COR_COD_ROS_TG_POS]]</f>
        <v>-0.5777777777777775</v>
      </c>
      <c r="LD182" s="15">
        <f>Tabla2[[#This Row],[ROS_DUR_COR_COD_ROS_TG_POS]]-Tabla2[[#This Row],[PAS_DUR_COR_COD_ROS_TG_POS]]</f>
        <v>-76.552380952380872</v>
      </c>
      <c r="LE182" s="15">
        <f>Tabla2[[#This Row],[ROS_NUM_COR_COD_ROS_TG_TOT]]-Tabla2[[#This Row],[PAS_NUM_COR_COD_ROS_TG_TOT]]</f>
        <v>0.44074074074074066</v>
      </c>
      <c r="LF182" s="15">
        <f>Tabla2[[#This Row],[ROS_DUR_COR_COD_ROS_TG_TOT]]-Tabla2[[#This Row],[PAS_DUR_COR_COD_ROS_TG_TOT]]</f>
        <v>21.249768732654957</v>
      </c>
      <c r="LG182" s="15">
        <f>Tabla2[[#This Row],[ROS_NUM_COR_COD_ESC_TG_NEG]]-Tabla2[[#This Row],[PAS_NUM_COR_COD_ESC_TG_NEG]]</f>
        <v>-2.338888888888889</v>
      </c>
      <c r="LH182" s="15">
        <f>Tabla2[[#This Row],[ROS_DUR_COR_COD_ESC_TG_NEG]]-Tabla2[[#This Row],[PAS_DUR_COR_COD_ESC_TG_NEG]]</f>
        <v>-127.42499999999995</v>
      </c>
      <c r="LI182" s="15">
        <f>Tabla2[[#This Row],[ROS_NUM_COR_COD_ESC_TG_NEU]]-Tabla2[[#This Row],[PAS_NUM_COR_COD_ESC_TG_NEU]]</f>
        <v>-0.26666666666666661</v>
      </c>
      <c r="LJ182" s="15">
        <f>Tabla2[[#This Row],[ROS_NUM_COR_COD_ESC_TG_NEG]]-Tabla2[[#This Row],[PAS_NUM_COR_COD_ESC_TG_NEG]]</f>
        <v>-2.338888888888889</v>
      </c>
      <c r="LK182" s="15">
        <f>Tabla2[[#This Row],[ROS_NUM_COR_COD_ESC_TG_POS]]-Tabla2[[#This Row],[PAS_NUM_COR_COD_ESC_TG_POS]]</f>
        <v>0.93333333333333357</v>
      </c>
      <c r="LL182" s="15">
        <f>Tabla2[[#This Row],[ROS_DUR_COR_COD_ESC_TG_POS]]-Tabla2[[#This Row],[PAS_DUR_COR_COD_ESC_TG_POS]]</f>
        <v>362.90384615384619</v>
      </c>
      <c r="LM182" s="15">
        <f>Tabla2[[#This Row],[ROS_NUM_COR_COD_ESC_TG_TOT]]-Tabla2[[#This Row],[PAS_NUM_COR_COD_ESC_TG_TOT]]</f>
        <v>-0.55740740740740735</v>
      </c>
      <c r="LN182" s="15">
        <f>Tabla2[[#This Row],[ROS_DUR_COR_COD_ESC_TG_TOT]]-Tabla2[[#This Row],[PAS_DUR_COR_COD_ESC_TG_TOT]]</f>
        <v>52.562659846547263</v>
      </c>
      <c r="LO182" s="15">
        <f>Tabla2[[#This Row],[PAS_NUM_COR_COD_ROS_TG_NEG]]-Tabla2[[#This Row],[ESC_NUM_COR_COD_ROS_TG_NEG]]</f>
        <v>0.77222222222222214</v>
      </c>
      <c r="LP182" s="15">
        <f>Tabla2[[#This Row],[PAS_DUR_COR_COD_ROS_TG_NEG]]-Tabla2[[#This Row],[ESC_DUR_COR_COD_ROS_TG_NEG]]</f>
        <v>72.690476190476261</v>
      </c>
      <c r="LQ182" s="15">
        <f>Tabla2[[#This Row],[PAS_NUM_COR_COD_ROS_TG_NEU]]-Tabla2[[#This Row],[ESC_NUM_COR_COD_ROS_TG_NEU]]</f>
        <v>0.77222222222222214</v>
      </c>
      <c r="LR182" s="15">
        <f>Tabla2[[#This Row],[PAS_DUR_COR_COD_ROS_TG_NEU]]-Tabla2[[#This Row],[ESC_DUR_COR_COD_ROS_TG_NEU]]</f>
        <v>-245.42352941176455</v>
      </c>
      <c r="LS182" s="15">
        <f>Tabla2[[#This Row],[PAS_NUM_COR_COD_ROS_TG_POS]]-Tabla2[[#This Row],[ESC_NUM_COR_COD_ROS_TG_POS]]</f>
        <v>2.6999999999999997</v>
      </c>
      <c r="LT182" s="15">
        <f>Tabla2[[#This Row],[PAS_DUR_COR_COD_ROS_TG_POS]]-Tabla2[[#This Row],[ESC_DUR_COR_COD_ROS_TG_POS]]</f>
        <v>480.43333333333328</v>
      </c>
      <c r="LU182" s="15">
        <f>Tabla2[[#This Row],[PAS_NUM_COR_COD_ROS_TG_TOT]]-Tabla2[[#This Row],[ESC_NUM_COR_COD_ROS_TG_TOT]]</f>
        <v>1.4547619047619054</v>
      </c>
      <c r="LV182" s="15">
        <f>Tabla2[[#This Row],[PAS_DUR_COR_COD_ROS_TG_TOT]]-Tabla2[[#This Row],[ESC_DUR_COR_COD_ROS_TG_TOT]]</f>
        <v>134.55498721227627</v>
      </c>
      <c r="LW182" s="15">
        <f>Tabla2[[#This Row],[PAS_NUM_COR_COD_ESC_TG_NEG]]-Tabla2[[#This Row],[ESC_NUM_COR_COD_ESC_TG_NEG]]</f>
        <v>-0.66111111111111054</v>
      </c>
      <c r="LX182" s="15">
        <f>Tabla2[[#This Row],[PAS_DUR_COR_COD_ESC_TG_NEG]]-Tabla2[[#This Row],[ESC_DUR_COR_COD_ESC_TG_NEG]]</f>
        <v>-422.16071428571422</v>
      </c>
      <c r="LY182" s="15">
        <f>Tabla2[[#This Row],[PAS_NUM_COR_COD_ESC_TG_NEU]]-Tabla2[[#This Row],[ESC_NUM_COR_COD_ESC_TG_NEU]]</f>
        <v>-1.0111111111111106</v>
      </c>
      <c r="LZ182" s="15">
        <f>Tabla2[[#This Row],[PAS_DUR_COR_COD_ESC_TG_NEU]]-Tabla2[[#This Row],[ESC_DUR_COR_COD_ESC_TG_NEU]]</f>
        <v>-407.23809523809541</v>
      </c>
      <c r="MA182" s="15">
        <f>Tabla2[[#This Row],[PAS_NUM_COR_COD_ESC_TG_POS]]-Tabla2[[#This Row],[ESC_NUM_COR_COD_ESC_TG_POS]]</f>
        <v>-2.0000000000000004</v>
      </c>
      <c r="MB182" s="15">
        <f>Tabla2[[#This Row],[PAS_DUR_COR_COD_ESC_TG_POS]]-Tabla2[[#This Row],[ESC_DUR_COR_COD_ESC_TG_POS]]</f>
        <v>-697.375</v>
      </c>
      <c r="MC182" s="15">
        <f>Tabla2[[#This Row],[PAS_NUM_COR_COD_ESC_TG_TOT]]-Tabla2[[#This Row],[ESC_NUM_COR_COD_ESC_TG_TOT]]</f>
        <v>-1.230952380952381</v>
      </c>
      <c r="MD182" s="15">
        <f>Tabla2[[#This Row],[PAS_DUR_COR_COD_ESC_TG_TOT]]-Tabla2[[#This Row],[ESC_DUR_COR_COD_ESC_TG_TOT]]</f>
        <v>-509.57246376811588</v>
      </c>
      <c r="ME182" s="42">
        <f>Tabla25[[#This Row],[PAS_NUM_COR_COD_ROS_TG_NEG]]-Tabla25[[#This Row],[PAS_NUM_COR_COD_ESC_TG_NEG]]</f>
        <v>-0.90000000000000036</v>
      </c>
      <c r="MF182" s="42">
        <f>Tabla25[[#This Row],[PAS_NUM_COR_COD_ROS_TG_NEU]]-Tabla25[[#This Row],[PAS_NUM_COR_COD_ESC_TG_NEU]]</f>
        <v>1.4499999999999997</v>
      </c>
      <c r="MG182" s="42">
        <f>Tabla25[[#This Row],[PAS_NUM_COR_COD_ROS_TG_POS]]-Tabla25[[#This Row],[PAS_NUM_COR_COD_ESC_TG_POS]]</f>
        <v>1.4</v>
      </c>
      <c r="MH182" s="42">
        <f>Tabla25[[#This Row],[PAS_NUM_COR_COD_ROS_TG_TOT]]-Tabla25[[#This Row],[PAS_NUM_COR_COD_ESC_TG_TOT]]</f>
        <v>0.65000000000000036</v>
      </c>
      <c r="MI182" s="42">
        <f>Tabla25[[#This Row],[PAS_DUR_COR_COD_ROS_TG_NEG]]-Tabla25[[#This Row],[PAS_DUR_COR_COD_ESC_TG_NEG]]</f>
        <v>-109.26785714285711</v>
      </c>
      <c r="MJ182" s="42">
        <f>Tabla25[[#This Row],[PAS_DUR_COR_COD_ROS_TG_NEU]]-Tabla25[[#This Row],[PAS_DUR_COR_COD_ESC_TG_NEU]]</f>
        <v>178.24789915966403</v>
      </c>
      <c r="MK182" s="42">
        <f>Tabla25[[#This Row],[PAS_DUR_COR_COD_ROS_TG_POS]]-Tabla25[[#This Row],[PAS_DUR_COR_COD_ESC_TG_POS]]</f>
        <v>406.01666666666665</v>
      </c>
      <c r="ML182" s="42">
        <f>Tabla25[[#This Row],[PAS_DUR_COR_COD_ROS_TG_TOT]]-Tabla25[[#This Row],[PAS_DUR_COR_COD_ESC_TG_TOT]]</f>
        <v>167.50000000000011</v>
      </c>
      <c r="MM182" s="44">
        <f>Tabla25[[#This Row],[ESC_NUM_COR_COD_ROS_TG_NEG]]-Tabla25[[#This Row],[ESC_NUM_COR_COD_ESC_TG_NEG]]</f>
        <v>-2.333333333333333</v>
      </c>
      <c r="MN182" s="44">
        <f>Tabla25[[#This Row],[ESC_NUM_COR_COD_ROS_TG_NEU]]-Tabla25[[#This Row],[ESC_NUM_COR_COD_ESC_TG_NEU]]</f>
        <v>-0.33333333333333304</v>
      </c>
      <c r="MO182" s="44">
        <f>Tabla25[[#This Row],[ESC_NUM_COR_COD_ROS_TG_POS]]-Tabla25[[#This Row],[ESC_NUM_COR_COD_ESC_TG_POS]]</f>
        <v>-3.3000000000000003</v>
      </c>
      <c r="MP182" s="44">
        <f>Tabla25[[#This Row],[ESC_NUM_COR_COD_ROS_TG_TOT]]-Tabla25[[#This Row],[ESC_NUM_COR_COD_ESC_TG_TOT]]</f>
        <v>-2.035714285714286</v>
      </c>
      <c r="MQ182" s="44">
        <f>Tabla25[[#This Row],[ESC_DUR_COR_COD_ROS_TG_NEG]]-Tabla25[[#This Row],[ESC_DUR_COR_COD_ESC_TG_NEG]]</f>
        <v>-604.11904761904759</v>
      </c>
      <c r="MR182" s="44">
        <f>Tabla25[[#This Row],[ESC_DUR_COR_COD_ROS_TG_NEU]]-Tabla25[[#This Row],[ESC_DUR_COR_COD_ESC_TG_NEU]]</f>
        <v>16.433333333333167</v>
      </c>
      <c r="MS182" s="44">
        <f>Tabla25[[#This Row],[ESC_DUR_COR_COD_ROS_TG_POS]]-Tabla25[[#This Row],[ESC_DUR_COR_COD_ESC_TG_POS]]</f>
        <v>-771.79166666666663</v>
      </c>
      <c r="MT182" s="44">
        <f>Tabla25[[#This Row],[ESC_DUR_COR_COD_ROS_TG_TOT]]-Tabla25[[#This Row],[ESC_DUR_COR_COD_ESC_TG_TOT]]</f>
        <v>-476.62745098039204</v>
      </c>
      <c r="MU182" s="47">
        <f>Tabla25[[#This Row],[ROS_NUM_COR_COD_ROS_TG_NEG]]-Tabla25[[#This Row],[ROS_NUM_COR_COD_ESC_TG_NEG]]</f>
        <v>3.0555555555555558</v>
      </c>
      <c r="MV182" s="47">
        <f>Tabla25[[#This Row],[ROS_NUM_COR_COD_ROS_TG_NEU]]-Tabla25[[#This Row],[ROS_NUM_COR_COD_ESC_TG_NEU]]</f>
        <v>1.9999999999999996</v>
      </c>
      <c r="MW182" s="47">
        <f>Tabla25[[#This Row],[ROS_NUM_COR_COD_ROS_TG_POS]]-Tabla25[[#This Row],[ROS_NUM_COR_COD_ESC_TG_POS]]</f>
        <v>-0.11111111111111116</v>
      </c>
      <c r="MX182" s="47">
        <f>Tabla25[[#This Row],[ROS_NUM_COR_COD_ROS_TG_TOT]]-Tabla25[[#This Row],[ROS_NUM_COR_COD_ESC_TG_TOT]]</f>
        <v>1.6481481481481484</v>
      </c>
      <c r="MY182" s="47">
        <f>Tabla25[[#This Row],[ROS_DUR_COR_COD_ROS_TG_NEG]]-Tabla25[[#This Row],[ROS_DUR_COR_COD_ESC_TG_NEG]]</f>
        <v>234.98749999999995</v>
      </c>
      <c r="MZ182" s="47">
        <f>Tabla25[[#This Row],[ROS_DUR_COR_COD_ROS_TG_NEU]]-Tabla25[[#This Row],[ROS_DUR_COR_COD_ESC_TG_NEU]]</f>
        <v>198.06951871657759</v>
      </c>
      <c r="NA182" s="47">
        <f>Tabla25[[#This Row],[ROS_DUR_COR_COD_ROS_TG_POS]]-Tabla25[[#This Row],[ROS_DUR_COR_COD_ESC_TG_POS]]</f>
        <v>-33.43956043956041</v>
      </c>
      <c r="NB182" s="47">
        <f>Tabla25[[#This Row],[ROS_DUR_COR_COD_ROS_TG_TOT]]-Tabla25[[#This Row],[ROS_DUR_COR_COD_ESC_TG_TOT]]</f>
        <v>136.18710888610781</v>
      </c>
      <c r="NC182">
        <v>265.5625</v>
      </c>
      <c r="ND182">
        <v>235.47058823529412</v>
      </c>
      <c r="NE182">
        <v>256.07142857142856</v>
      </c>
      <c r="NF182">
        <v>251.85106382978722</v>
      </c>
      <c r="NG182">
        <v>274.5</v>
      </c>
      <c r="NH182">
        <v>261</v>
      </c>
      <c r="NI182">
        <v>258.61538461538464</v>
      </c>
      <c r="NJ182">
        <v>264.05882352941177</v>
      </c>
      <c r="NK182">
        <v>332.33333333333331</v>
      </c>
      <c r="NL182">
        <v>299.2</v>
      </c>
      <c r="NM182">
        <v>265.66666666666669</v>
      </c>
      <c r="NN182">
        <v>299.05882352941177</v>
      </c>
      <c r="NO182">
        <v>249.28571428571428</v>
      </c>
      <c r="NP182">
        <v>290.33333333333331</v>
      </c>
      <c r="NQ182">
        <v>228.5</v>
      </c>
      <c r="NR182">
        <v>253.0952380952381</v>
      </c>
      <c r="NS182">
        <v>227.57142857142858</v>
      </c>
      <c r="NT182">
        <v>221.41176470588235</v>
      </c>
      <c r="NU182">
        <v>225.4</v>
      </c>
      <c r="NV182">
        <v>224.58695652173913</v>
      </c>
      <c r="NW182">
        <v>265.8125</v>
      </c>
      <c r="NX182">
        <v>299.64285714285717</v>
      </c>
      <c r="NY182">
        <v>218.125</v>
      </c>
      <c r="NZ182">
        <v>259.52173913043481</v>
      </c>
      <c r="OA182" s="15">
        <f>Tabla2[[#This Row],[ROS_1DU_COR_COD_ROS_TG_NEG]]-Tabla2[[#This Row],[PAS_1DU_COR_COD_ROS_TG_NEG]]</f>
        <v>37.991071428571416</v>
      </c>
      <c r="OB182" s="15">
        <f>Tabla2[[#This Row],[ROS_1DU_COR_COD_ROS_TG_NEU]]-Tabla2[[#This Row],[PAS_1DU_COR_COD_ROS_TG_NEU]]</f>
        <v>14.058823529411768</v>
      </c>
      <c r="OC182" s="15">
        <f>Tabla2[[#This Row],[ROS_1DU_COR_COD_ROS_TG_POS]]-Tabla2[[#This Row],[PAS_1DU_COR_COD_ROS_TG_POS]]</f>
        <v>30.67142857142855</v>
      </c>
      <c r="OD182" s="15">
        <f>Tabla2[[#This Row],[ROS_1DU_COR_COD_ROS_TG_TOT]]-Tabla2[[#This Row],[PAS_1DU_COR_COD_ROS_TG_TOT]]</f>
        <v>27.264107308048096</v>
      </c>
      <c r="OE182" s="15">
        <f>Tabla2[[#This Row],[ROS_1DU_COR_COD_ESC_TG_NEG]]-Tabla2[[#This Row],[PAS_1DU_COR_COD_ESC_TG_NEG]]</f>
        <v>8.6875</v>
      </c>
      <c r="OF182" s="15">
        <f>Tabla2[[#This Row],[ROS_1DU_COR_COD_ESC_TG_NEU]]-Tabla2[[#This Row],[PAS_1DU_COR_COD_ESC_TG_NEU]]</f>
        <v>-38.642857142857167</v>
      </c>
      <c r="OG182" s="15">
        <f>Tabla2[[#This Row],[ROS_1DU_COR_COD_ESC_TG_POS]]-Tabla2[[#This Row],[PAS_1DU_COR_COD_ESC_TG_POS]]</f>
        <v>40.490384615384642</v>
      </c>
      <c r="OH182" s="15">
        <f>Tabla2[[#This Row],[ROS_1DU_COR_COD_ESC_TG_TOT]]-Tabla2[[#This Row],[PAS_1DU_COR_COD_ESC_TG_TOT]]</f>
        <v>4.5370843989769583</v>
      </c>
      <c r="OI182" s="15">
        <f>Tabla2[[#This Row],[PAS_1DU_COR_COD_ROS_TG_NEG]]-Tabla2[[#This Row],[ESC_1DU_COR_COD_ROS_TG_NEG]]</f>
        <v>-104.76190476190473</v>
      </c>
      <c r="OJ182" s="15">
        <f>Tabla2[[#This Row],[PAS_1DU_COR_COD_ROS_TG_NEU]]-Tabla2[[#This Row],[ESC_1DU_COR_COD_ROS_TG_NEU]]</f>
        <v>-77.788235294117641</v>
      </c>
      <c r="OK182" s="15">
        <f>Tabla2[[#This Row],[PAS_1DU_COR_COD_ROS_TG_POS]]-Tabla2[[#This Row],[ESC_1DU_COR_COD_ROS_TG_POS]]</f>
        <v>-40.26666666666668</v>
      </c>
      <c r="OL182" s="15">
        <f>Tabla2[[#This Row],[PAS_1DU_COR_COD_ROS_TG_TOT]]-Tabla2[[#This Row],[ESC_1DU_COR_COD_ROS_TG_TOT]]</f>
        <v>-74.471867007672643</v>
      </c>
      <c r="OM182" s="15">
        <f>Tabla2[[#This Row],[PAS_1DU_COR_COD_ESC_TG_NEG]]-Tabla2[[#This Row],[ESC_1DU_COR_COD_ESC_TG_NEG]]</f>
        <v>16.526785714285722</v>
      </c>
      <c r="ON182" s="15">
        <f>Tabla2[[#This Row],[PAS_1DU_COR_COD_ESC_TG_NEU]]-Tabla2[[#This Row],[ESC_1DU_COR_COD_ESC_TG_NEU]]</f>
        <v>9.3095238095238528</v>
      </c>
      <c r="OO182" s="15">
        <f>Tabla2[[#This Row],[PAS_1DU_COR_COD_ESC_TG_POS]]-Tabla2[[#This Row],[ESC_1DU_COR_COD_ESC_TG_POS]]</f>
        <v>-10.375</v>
      </c>
      <c r="OP182" s="15">
        <f>Tabla2[[#This Row],[PAS_1DU_COR_COD_ESC_TG_TOT]]-Tabla2[[#This Row],[ESC_1DU_COR_COD_ESC_TG_TOT]]</f>
        <v>6.4265010351967078</v>
      </c>
      <c r="OQ182" s="61">
        <v>-8.9375</v>
      </c>
      <c r="OR182" s="62">
        <v>-25.529411764705884</v>
      </c>
      <c r="OS182" s="62">
        <v>-2.5439560439560864</v>
      </c>
      <c r="OT182" s="62">
        <v>-12.207759699624546</v>
      </c>
      <c r="OU182" s="62">
        <v>83.047619047619037</v>
      </c>
      <c r="OV182" s="62">
        <v>8.8666666666666742</v>
      </c>
      <c r="OW182" s="62">
        <v>37.166666666666686</v>
      </c>
      <c r="OX182" s="62">
        <v>45.963585434173666</v>
      </c>
      <c r="OY182" s="62">
        <v>-38.241071428571416</v>
      </c>
      <c r="OZ182" s="62">
        <v>-78.231092436974819</v>
      </c>
      <c r="PA182" s="62">
        <v>7.2750000000000057</v>
      </c>
      <c r="PB182" s="62">
        <v>-34.934782608695684</v>
      </c>
    </row>
    <row r="183" spans="1:418" x14ac:dyDescent="0.3">
      <c r="A183" s="2" t="s">
        <v>181</v>
      </c>
      <c r="B183" s="2">
        <v>50</v>
      </c>
      <c r="C183" s="2">
        <v>2</v>
      </c>
      <c r="D183" s="2">
        <v>53</v>
      </c>
      <c r="E183">
        <v>0.57894736842105265</v>
      </c>
      <c r="F183">
        <v>133.30000000000001</v>
      </c>
      <c r="G183">
        <v>1</v>
      </c>
      <c r="H183">
        <v>298.42857142857144</v>
      </c>
      <c r="I183">
        <v>0.52941176470588236</v>
      </c>
      <c r="J183">
        <v>128.375</v>
      </c>
      <c r="K183">
        <v>0.69230769230769229</v>
      </c>
      <c r="L183">
        <v>177.96</v>
      </c>
      <c r="M183">
        <v>0.52631578947368418</v>
      </c>
      <c r="N183">
        <v>198.42857142857142</v>
      </c>
      <c r="O183">
        <v>1.0625</v>
      </c>
      <c r="P183">
        <v>177.63636363636363</v>
      </c>
      <c r="Q183">
        <v>0.29411764705882354</v>
      </c>
      <c r="R183">
        <v>125.75</v>
      </c>
      <c r="S183">
        <v>0.61538461538461542</v>
      </c>
      <c r="T183">
        <v>174.81818181818181</v>
      </c>
      <c r="U183">
        <v>0.65384615384615385</v>
      </c>
      <c r="V183">
        <v>176.48936170212767</v>
      </c>
      <c r="W183">
        <v>0.10526315789473684</v>
      </c>
      <c r="X183">
        <v>95.5</v>
      </c>
      <c r="Y183">
        <v>0.6875</v>
      </c>
      <c r="Z183">
        <v>226.75</v>
      </c>
      <c r="AA183">
        <v>0.29411764705882354</v>
      </c>
      <c r="AB183">
        <v>142.75</v>
      </c>
      <c r="AC183">
        <v>0.34615384615384615</v>
      </c>
      <c r="AD183">
        <v>184</v>
      </c>
      <c r="AE183">
        <v>0.34615384615384615</v>
      </c>
      <c r="AF183">
        <v>184</v>
      </c>
      <c r="AG183">
        <v>0.55128205128205132</v>
      </c>
      <c r="AH183">
        <v>178.21311475409837</v>
      </c>
      <c r="AI183">
        <v>1</v>
      </c>
      <c r="AJ183">
        <v>123</v>
      </c>
      <c r="AK183">
        <v>0.25</v>
      </c>
      <c r="AL183">
        <v>181</v>
      </c>
      <c r="AM183">
        <v>0</v>
      </c>
      <c r="AO183">
        <v>0.25</v>
      </c>
      <c r="AP183">
        <v>152</v>
      </c>
      <c r="AQ183">
        <v>0</v>
      </c>
      <c r="AS183">
        <v>0.75</v>
      </c>
      <c r="AT183">
        <v>101.33333333333333</v>
      </c>
      <c r="AU183">
        <v>0.66666666666666663</v>
      </c>
      <c r="AV183">
        <v>160</v>
      </c>
      <c r="AW183">
        <v>0.625</v>
      </c>
      <c r="AX183">
        <v>124.8</v>
      </c>
      <c r="AY183">
        <v>0.4375</v>
      </c>
      <c r="AZ183">
        <v>132.57142857142858</v>
      </c>
      <c r="BA183">
        <v>0</v>
      </c>
      <c r="BC183">
        <v>0</v>
      </c>
      <c r="BE183">
        <v>1.3333333333333333</v>
      </c>
      <c r="BF183">
        <v>213.5</v>
      </c>
      <c r="BG183">
        <v>0.5</v>
      </c>
      <c r="BH183">
        <v>213.5</v>
      </c>
      <c r="BI183">
        <v>0.5</v>
      </c>
      <c r="BJ183">
        <v>213.5</v>
      </c>
      <c r="BK183">
        <v>0.45833333333333331</v>
      </c>
      <c r="BL183">
        <v>150.55555555555554</v>
      </c>
      <c r="BM183">
        <v>0.53888888888888886</v>
      </c>
      <c r="BN183">
        <v>174.65714285714284</v>
      </c>
      <c r="BO183">
        <v>0.44444444444444442</v>
      </c>
      <c r="BP183">
        <v>127</v>
      </c>
      <c r="BQ183">
        <v>1.5</v>
      </c>
      <c r="BR183">
        <v>260.16666666666669</v>
      </c>
      <c r="BS183">
        <v>1.875</v>
      </c>
      <c r="BT183">
        <v>270.71428571428572</v>
      </c>
      <c r="BU183">
        <v>1.24</v>
      </c>
      <c r="BV183">
        <v>239.8125</v>
      </c>
      <c r="BW183">
        <v>1.2222222222222223</v>
      </c>
      <c r="BX183">
        <v>239.83333333333334</v>
      </c>
      <c r="BY183">
        <v>1.5555555555555556</v>
      </c>
      <c r="BZ183">
        <v>387</v>
      </c>
      <c r="CA183">
        <v>1</v>
      </c>
      <c r="CB183">
        <v>165</v>
      </c>
      <c r="CC183">
        <v>1.2592592592592593</v>
      </c>
      <c r="CD183">
        <v>251.61111111111111</v>
      </c>
      <c r="CE183">
        <v>1.25</v>
      </c>
      <c r="CF183">
        <v>246.05882352941177</v>
      </c>
      <c r="CG183">
        <v>2</v>
      </c>
      <c r="CH183">
        <v>359.28571428571428</v>
      </c>
      <c r="CI183">
        <v>0.75</v>
      </c>
      <c r="CJ183">
        <v>195.75</v>
      </c>
      <c r="CK183">
        <v>1.75</v>
      </c>
      <c r="CL183">
        <v>355.16666666666669</v>
      </c>
      <c r="CM183">
        <v>1.52</v>
      </c>
      <c r="CN183">
        <v>319.35294117647061</v>
      </c>
      <c r="CO183">
        <v>1.3333333333333333</v>
      </c>
      <c r="CP183">
        <v>222.14285714285714</v>
      </c>
      <c r="CQ183">
        <v>1.4444444444444444</v>
      </c>
      <c r="CR183">
        <v>358.6</v>
      </c>
      <c r="CS183">
        <v>1.5555555555555556</v>
      </c>
      <c r="CT183">
        <v>286</v>
      </c>
      <c r="CU183">
        <v>1.4444444444444444</v>
      </c>
      <c r="CV183">
        <v>281.33333333333331</v>
      </c>
      <c r="CW183">
        <v>1.4807692307692308</v>
      </c>
      <c r="CX183">
        <v>299.8</v>
      </c>
      <c r="CY183">
        <v>1.3653846153846154</v>
      </c>
      <c r="CZ183">
        <v>273.31884057971013</v>
      </c>
      <c r="DA183">
        <v>0.66666666666666663</v>
      </c>
      <c r="DB183">
        <v>233.75</v>
      </c>
      <c r="DC183">
        <v>1.375</v>
      </c>
      <c r="DD183">
        <v>189.57142857142858</v>
      </c>
      <c r="DE183">
        <v>1.25</v>
      </c>
      <c r="DF183">
        <v>166.14285714285714</v>
      </c>
      <c r="DG183">
        <v>1.08</v>
      </c>
      <c r="DH183">
        <v>190.27777777777777</v>
      </c>
      <c r="DI183">
        <v>1.4444444444444444</v>
      </c>
      <c r="DJ183">
        <v>225</v>
      </c>
      <c r="DK183">
        <v>1</v>
      </c>
      <c r="DL183">
        <v>252.33333333333334</v>
      </c>
      <c r="DM183">
        <v>0.33333333333333331</v>
      </c>
      <c r="DN183">
        <v>139.33333333333334</v>
      </c>
      <c r="DO183">
        <v>0.92592592592592593</v>
      </c>
      <c r="DP183">
        <v>219.1875</v>
      </c>
      <c r="DQ183">
        <v>1</v>
      </c>
      <c r="DR183">
        <v>203.88235294117646</v>
      </c>
      <c r="DS183">
        <v>1</v>
      </c>
      <c r="DT183">
        <v>203.88235294117646</v>
      </c>
      <c r="DU183">
        <v>1.2435897435897436</v>
      </c>
      <c r="DV183">
        <v>250.39805825242718</v>
      </c>
      <c r="DW183">
        <v>2</v>
      </c>
      <c r="DX183">
        <v>209</v>
      </c>
      <c r="DY183">
        <v>2.5</v>
      </c>
      <c r="DZ183">
        <v>437.5</v>
      </c>
      <c r="EA183">
        <v>1.5</v>
      </c>
      <c r="EB183">
        <v>342</v>
      </c>
      <c r="EC183">
        <v>2</v>
      </c>
      <c r="ED183">
        <v>356.5</v>
      </c>
      <c r="EE183">
        <v>0</v>
      </c>
      <c r="EG183">
        <v>1</v>
      </c>
      <c r="EH183">
        <v>95</v>
      </c>
      <c r="EI183">
        <v>0</v>
      </c>
      <c r="EK183">
        <v>0.33333333333333331</v>
      </c>
      <c r="EL183">
        <v>95</v>
      </c>
      <c r="EM183">
        <v>1.375</v>
      </c>
      <c r="EN183">
        <v>304.2</v>
      </c>
      <c r="EO183">
        <v>1</v>
      </c>
      <c r="EP183">
        <v>140</v>
      </c>
      <c r="EQ183">
        <v>0</v>
      </c>
      <c r="ES183">
        <v>2</v>
      </c>
      <c r="ET183">
        <v>502</v>
      </c>
      <c r="EU183">
        <v>1</v>
      </c>
      <c r="EV183">
        <v>321</v>
      </c>
      <c r="EW183">
        <v>5</v>
      </c>
      <c r="EX183">
        <v>975</v>
      </c>
      <c r="EY183">
        <v>1</v>
      </c>
      <c r="EZ183">
        <v>164</v>
      </c>
      <c r="FA183">
        <v>2</v>
      </c>
      <c r="FB183">
        <v>215</v>
      </c>
      <c r="FC183">
        <v>2.6666666666666665</v>
      </c>
      <c r="FD183">
        <v>451.33333333333331</v>
      </c>
      <c r="FE183">
        <v>1.625</v>
      </c>
      <c r="FF183">
        <v>399.2</v>
      </c>
      <c r="FG183">
        <v>1.5</v>
      </c>
      <c r="FH183">
        <v>351.7</v>
      </c>
      <c r="FI183">
        <v>1</v>
      </c>
      <c r="FJ183">
        <v>115</v>
      </c>
      <c r="FK183">
        <v>2.5</v>
      </c>
      <c r="FL183">
        <v>337</v>
      </c>
      <c r="FM183">
        <v>1</v>
      </c>
      <c r="FN183">
        <v>178</v>
      </c>
      <c r="FO183">
        <v>1.6</v>
      </c>
      <c r="FP183">
        <v>229</v>
      </c>
      <c r="FQ183">
        <v>1</v>
      </c>
      <c r="FR183">
        <v>389</v>
      </c>
      <c r="FS183">
        <v>1</v>
      </c>
      <c r="FT183">
        <v>215</v>
      </c>
      <c r="FU183">
        <v>0</v>
      </c>
      <c r="FW183">
        <v>0.66666666666666663</v>
      </c>
      <c r="FX183">
        <v>302</v>
      </c>
      <c r="FY183">
        <v>1.25</v>
      </c>
      <c r="FZ183">
        <v>249.85714285714286</v>
      </c>
      <c r="GA183">
        <v>1.25</v>
      </c>
      <c r="GB183">
        <v>249.85714285714286</v>
      </c>
      <c r="GC183">
        <v>1.4166666666666667</v>
      </c>
      <c r="GD183">
        <v>309.76470588235293</v>
      </c>
      <c r="GE183">
        <v>1.2666666666666666</v>
      </c>
      <c r="GF183">
        <v>258.80833333333334</v>
      </c>
      <c r="GG183">
        <v>1.25</v>
      </c>
      <c r="GH183">
        <v>242.2</v>
      </c>
      <c r="GI183">
        <v>1.5</v>
      </c>
      <c r="GJ183">
        <v>239.75</v>
      </c>
      <c r="GK183">
        <v>0.66666666666666663</v>
      </c>
      <c r="GL183">
        <v>173.5</v>
      </c>
      <c r="GM183">
        <v>1.1481481481481481</v>
      </c>
      <c r="GN183">
        <v>224.88235294117646</v>
      </c>
      <c r="GO183">
        <v>0.8571428571428571</v>
      </c>
      <c r="GP183">
        <v>342</v>
      </c>
      <c r="GQ183">
        <v>1</v>
      </c>
      <c r="GR183">
        <v>357.5</v>
      </c>
      <c r="GS183">
        <v>1.2222222222222223</v>
      </c>
      <c r="GT183">
        <v>227.83333333333334</v>
      </c>
      <c r="GU183">
        <v>1.04</v>
      </c>
      <c r="GV183">
        <v>290.08333333333331</v>
      </c>
      <c r="GW183">
        <v>1.0961538461538463</v>
      </c>
      <c r="GX183">
        <v>251.86206896551724</v>
      </c>
      <c r="GY183">
        <v>1.75</v>
      </c>
      <c r="GZ183">
        <v>224.25</v>
      </c>
      <c r="HA183">
        <v>1.1000000000000001</v>
      </c>
      <c r="HB183">
        <v>236.16666666666666</v>
      </c>
      <c r="HC183">
        <v>1.2222222222222223</v>
      </c>
      <c r="HD183">
        <v>255.83333333333334</v>
      </c>
      <c r="HE183">
        <v>1.3333333333333333</v>
      </c>
      <c r="HF183">
        <v>237.3</v>
      </c>
      <c r="HG183">
        <v>1.1428571428571428</v>
      </c>
      <c r="HH183">
        <v>332.33333333333331</v>
      </c>
      <c r="HI183">
        <v>1.3333333333333333</v>
      </c>
      <c r="HJ183">
        <v>196.57142857142858</v>
      </c>
      <c r="HK183">
        <v>0.77777777777777779</v>
      </c>
      <c r="HL183">
        <v>151</v>
      </c>
      <c r="HM183">
        <v>1.08</v>
      </c>
      <c r="HN183">
        <v>208.53333333333333</v>
      </c>
      <c r="HO183">
        <v>1.2115384615384615</v>
      </c>
      <c r="HP183">
        <v>224.97142857142856</v>
      </c>
      <c r="HQ183">
        <v>1.1538461538461537</v>
      </c>
      <c r="HR183">
        <v>237.15625</v>
      </c>
      <c r="HS183">
        <v>0.875</v>
      </c>
      <c r="HT183">
        <v>184.2</v>
      </c>
      <c r="HU183">
        <v>0.8</v>
      </c>
      <c r="HV183">
        <v>164.6</v>
      </c>
      <c r="HW183">
        <v>1.2222222222222223</v>
      </c>
      <c r="HX183">
        <v>327.83333333333331</v>
      </c>
      <c r="HY183">
        <v>0.96296296296296291</v>
      </c>
      <c r="HZ183">
        <v>231.9375</v>
      </c>
      <c r="IA183">
        <v>1.7142857142857142</v>
      </c>
      <c r="IB183">
        <v>266.66666666666669</v>
      </c>
      <c r="IC183">
        <v>1.5555555555555556</v>
      </c>
      <c r="ID183">
        <v>236.71428571428572</v>
      </c>
      <c r="IE183">
        <v>0.66666666666666663</v>
      </c>
      <c r="IF183">
        <v>148.6</v>
      </c>
      <c r="IG183">
        <v>1.28</v>
      </c>
      <c r="IH183">
        <v>222.22222222222223</v>
      </c>
      <c r="II183">
        <v>1.1153846153846154</v>
      </c>
      <c r="IJ183">
        <v>226.79411764705881</v>
      </c>
      <c r="IK183">
        <v>1.1153846153846154</v>
      </c>
      <c r="IL183">
        <v>226.79411764705881</v>
      </c>
      <c r="IM183">
        <v>1.141025641025641</v>
      </c>
      <c r="IN183">
        <v>233.5612244897959</v>
      </c>
      <c r="IO183">
        <v>1</v>
      </c>
      <c r="IP183">
        <v>108.5</v>
      </c>
      <c r="IS183">
        <v>3</v>
      </c>
      <c r="IT183">
        <v>396</v>
      </c>
      <c r="IU183">
        <v>1.6666666666666667</v>
      </c>
      <c r="IV183">
        <v>204.33333333333334</v>
      </c>
      <c r="IW183">
        <v>1.3333333333333333</v>
      </c>
      <c r="IX183">
        <v>257.5</v>
      </c>
      <c r="IY183">
        <v>0</v>
      </c>
      <c r="JA183">
        <v>5</v>
      </c>
      <c r="JB183">
        <v>565</v>
      </c>
      <c r="JC183">
        <v>1.8</v>
      </c>
      <c r="JD183">
        <v>360</v>
      </c>
      <c r="JE183">
        <v>1.75</v>
      </c>
      <c r="JF183">
        <v>282.16666666666669</v>
      </c>
      <c r="JG183">
        <v>1.5</v>
      </c>
      <c r="JH183">
        <v>150.5</v>
      </c>
      <c r="JK183">
        <v>2</v>
      </c>
      <c r="JL183">
        <v>313</v>
      </c>
      <c r="JM183">
        <v>1.6666666666666667</v>
      </c>
      <c r="JN183">
        <v>204.66666666666666</v>
      </c>
      <c r="JO183">
        <v>2</v>
      </c>
      <c r="JP183">
        <v>439</v>
      </c>
      <c r="JQ183">
        <v>3</v>
      </c>
      <c r="JR183">
        <v>335</v>
      </c>
      <c r="JS183">
        <v>0</v>
      </c>
      <c r="JU183">
        <v>1.8</v>
      </c>
      <c r="JV183">
        <v>404.33333333333331</v>
      </c>
      <c r="JW183">
        <v>1.75</v>
      </c>
      <c r="JX183">
        <v>304.5</v>
      </c>
      <c r="JY183">
        <v>1.75</v>
      </c>
      <c r="JZ183">
        <v>293.33333333333331</v>
      </c>
      <c r="KA183">
        <v>3.5</v>
      </c>
      <c r="KB183">
        <v>338.5</v>
      </c>
      <c r="KE183">
        <v>1</v>
      </c>
      <c r="KF183">
        <v>98</v>
      </c>
      <c r="KG183">
        <v>2.6666666666666665</v>
      </c>
      <c r="KH183">
        <v>258.33333333333331</v>
      </c>
      <c r="KI183">
        <v>0.33333333333333331</v>
      </c>
      <c r="KJ183">
        <v>128</v>
      </c>
      <c r="KK183">
        <v>1</v>
      </c>
      <c r="KL183">
        <v>108</v>
      </c>
      <c r="KM183">
        <v>1</v>
      </c>
      <c r="KN183">
        <v>127</v>
      </c>
      <c r="KO183">
        <v>0.6</v>
      </c>
      <c r="KP183">
        <v>121</v>
      </c>
      <c r="KQ183">
        <v>1.375</v>
      </c>
      <c r="KR183">
        <v>189.66666666666666</v>
      </c>
      <c r="KS183">
        <v>1.375</v>
      </c>
      <c r="KT183">
        <v>189.66666666666666</v>
      </c>
      <c r="KU183">
        <v>1.625</v>
      </c>
      <c r="KV183">
        <v>258.77777777777777</v>
      </c>
      <c r="KW183">
        <v>1.2055555555555555</v>
      </c>
      <c r="KX183">
        <v>237.47413793103448</v>
      </c>
      <c r="KY183" s="15">
        <f>Tabla2[[#This Row],[ROS_NUM_COR_COD_ROS_TG_NEG]]-Tabla2[[#This Row],[PAS_NUM_COR_COD_ROS_TG_NEG]]</f>
        <v>0.61654135338345861</v>
      </c>
      <c r="KZ183" s="15">
        <f>Tabla2[[#This Row],[ROS_DUR_COR_COD_ROS_TG_NEG]]-Tabla2[[#This Row],[PAS_DUR_COR_COD_ROS_TG_NEG]]</f>
        <v>133.9047619047619</v>
      </c>
      <c r="LA183" s="15">
        <f>Tabla2[[#This Row],[ROS_NUM_COR_COD_ROS_TG_NEU]]-Tabla2[[#This Row],[PAS_NUM_COR_COD_ROS_TG_NEU]]</f>
        <v>0.27083333333333326</v>
      </c>
      <c r="LB183" s="15">
        <f>Tabla2[[#This Row],[ROS_DUR_COR_COD_ROS_TG_NEU]]-Tabla2[[#This Row],[PAS_DUR_COR_COD_ROS_TG_NEU]]</f>
        <v>18.935064935064958</v>
      </c>
      <c r="LC183" s="15">
        <f>Tabla2[[#This Row],[ROS_NUM_COR_COD_ROS_TG_POS]]-Tabla2[[#This Row],[PAS_NUM_COR_COD_ROS_TG_POS]]</f>
        <v>0.48366013071895425</v>
      </c>
      <c r="LD183" s="15">
        <f>Tabla2[[#This Row],[ROS_DUR_COR_COD_ROS_TG_POS]]-Tabla2[[#This Row],[PAS_DUR_COR_COD_ROS_TG_POS]]</f>
        <v>25.25</v>
      </c>
      <c r="LE183" s="15">
        <f>Tabla2[[#This Row],[ROS_NUM_COR_COD_ROS_TG_TOT]]-Tabla2[[#This Row],[PAS_NUM_COR_COD_ROS_TG_TOT]]</f>
        <v>0.46461538461538465</v>
      </c>
      <c r="LF183" s="15">
        <f>Tabla2[[#This Row],[ROS_DUR_COR_COD_ROS_TG_TOT]]-Tabla2[[#This Row],[PAS_DUR_COR_COD_ROS_TG_TOT]]</f>
        <v>33.715151515151518</v>
      </c>
      <c r="LG183" s="15">
        <f>Tabla2[[#This Row],[ROS_NUM_COR_COD_ESC_TG_NEG]]-Tabla2[[#This Row],[PAS_NUM_COR_COD_ESC_TG_NEG]]</f>
        <v>0.27819548872180444</v>
      </c>
      <c r="LH183" s="15">
        <f>Tabla2[[#This Row],[ROS_DUR_COR_COD_ESC_TG_NEG]]-Tabla2[[#This Row],[PAS_DUR_COR_COD_ESC_TG_NEG]]</f>
        <v>208.7</v>
      </c>
      <c r="LI183" s="15">
        <f>Tabla2[[#This Row],[ROS_NUM_COR_COD_ESC_TG_NEU]]-Tabla2[[#This Row],[PAS_NUM_COR_COD_ESC_TG_NEU]]</f>
        <v>0</v>
      </c>
      <c r="LJ183" s="15">
        <f>Tabla2[[#This Row],[ROS_NUM_COR_COD_ESC_TG_NEG]]-Tabla2[[#This Row],[PAS_NUM_COR_COD_ESC_TG_NEG]]</f>
        <v>0.27819548872180444</v>
      </c>
      <c r="LK183" s="15">
        <f>Tabla2[[#This Row],[ROS_NUM_COR_COD_ESC_TG_POS]]-Tabla2[[#This Row],[PAS_NUM_COR_COD_ESC_TG_POS]]</f>
        <v>0.69281045751633996</v>
      </c>
      <c r="LL183" s="15">
        <f>Tabla2[[#This Row],[ROS_DUR_COR_COD_ESC_TG_POS]]-Tabla2[[#This Row],[PAS_DUR_COR_COD_ESC_TG_POS]]</f>
        <v>99.458333333333343</v>
      </c>
      <c r="LM183" s="15">
        <f>Tabla2[[#This Row],[ROS_NUM_COR_COD_ESC_TG_TOT]]-Tabla2[[#This Row],[PAS_NUM_COR_COD_ESC_TG_TOT]]</f>
        <v>0.34769230769230774</v>
      </c>
      <c r="LN183" s="15">
        <f>Tabla2[[#This Row],[ROS_DUR_COR_COD_ESC_TG_TOT]]-Tabla2[[#This Row],[PAS_DUR_COR_COD_ESC_TG_TOT]]</f>
        <v>112.12333333333331</v>
      </c>
      <c r="LO183" s="15">
        <f>Tabla2[[#This Row],[PAS_NUM_COR_COD_ROS_TG_NEG]]-Tabla2[[#This Row],[ESC_NUM_COR_COD_ROS_TG_NEG]]</f>
        <v>-0.80701754385964908</v>
      </c>
      <c r="LP183" s="15">
        <f>Tabla2[[#This Row],[PAS_DUR_COR_COD_ROS_TG_NEG]]-Tabla2[[#This Row],[ESC_DUR_COR_COD_ROS_TG_NEG]]</f>
        <v>-23.714285714285722</v>
      </c>
      <c r="LQ183" s="15">
        <f>Tabla2[[#This Row],[PAS_NUM_COR_COD_ROS_TG_NEU]]-Tabla2[[#This Row],[ESC_NUM_COR_COD_ROS_TG_NEU]]</f>
        <v>-0.38194444444444442</v>
      </c>
      <c r="LR183" s="15">
        <f>Tabla2[[#This Row],[PAS_DUR_COR_COD_ROS_TG_NEU]]-Tabla2[[#This Row],[ESC_DUR_COR_COD_ROS_TG_NEU]]</f>
        <v>-180.9636363636364</v>
      </c>
      <c r="LS183" s="15">
        <f>Tabla2[[#This Row],[PAS_NUM_COR_COD_ROS_TG_POS]]-Tabla2[[#This Row],[ESC_NUM_COR_COD_ROS_TG_POS]]</f>
        <v>-1.261437908496732</v>
      </c>
      <c r="LT183" s="15">
        <f>Tabla2[[#This Row],[PAS_DUR_COR_COD_ROS_TG_POS]]-Tabla2[[#This Row],[ESC_DUR_COR_COD_ROS_TG_POS]]</f>
        <v>-160.25</v>
      </c>
      <c r="LU183" s="15">
        <f>Tabla2[[#This Row],[PAS_NUM_COR_COD_ROS_TG_TOT]]-Tabla2[[#This Row],[ESC_NUM_COR_COD_ROS_TG_TOT]]</f>
        <v>-0.829059829059829</v>
      </c>
      <c r="LV183" s="15">
        <f>Tabla2[[#This Row],[PAS_DUR_COR_COD_ROS_TG_TOT]]-Tabla2[[#This Row],[ESC_DUR_COR_COD_ROS_TG_TOT]]</f>
        <v>-106.5151515151515</v>
      </c>
      <c r="LW183" s="15">
        <f>Tabla2[[#This Row],[PAS_NUM_COR_COD_ESC_TG_NEG]]-Tabla2[[#This Row],[ESC_NUM_COR_COD_ESC_TG_NEG]]</f>
        <v>-0.64327485380116967</v>
      </c>
      <c r="LX183" s="15">
        <f>Tabla2[[#This Row],[PAS_DUR_COR_COD_ESC_TG_NEG]]-Tabla2[[#This Row],[ESC_DUR_COR_COD_ESC_TG_NEG]]</f>
        <v>-106.53333333333333</v>
      </c>
      <c r="LY183" s="15">
        <f>Tabla2[[#This Row],[PAS_NUM_COR_COD_ESC_TG_NEU]]-Tabla2[[#This Row],[ESC_NUM_COR_COD_ESC_TG_NEU]]</f>
        <v>-0.55555555555555558</v>
      </c>
      <c r="LZ183" s="15">
        <f>Tabla2[[#This Row],[PAS_DUR_COR_COD_ESC_TG_NEU]]-Tabla2[[#This Row],[ESC_DUR_COR_COD_ESC_TG_NEU]]</f>
        <v>-88.571428571428555</v>
      </c>
      <c r="MA183" s="15">
        <f>Tabla2[[#This Row],[PAS_NUM_COR_COD_ESC_TG_POS]]-Tabla2[[#This Row],[ESC_NUM_COR_COD_ESC_TG_POS]]</f>
        <v>-0.47058823529411764</v>
      </c>
      <c r="MB183" s="15">
        <f>Tabla2[[#This Row],[PAS_DUR_COR_COD_ESC_TG_POS]]-Tabla2[[#This Row],[ESC_DUR_COR_COD_ESC_TG_POS]]</f>
        <v>-36.625</v>
      </c>
      <c r="MC183" s="15">
        <f>Tabla2[[#This Row],[PAS_NUM_COR_COD_ESC_TG_TOT]]-Tabla2[[#This Row],[ESC_NUM_COR_COD_ESC_TG_TOT]]</f>
        <v>-0.56695156695156701</v>
      </c>
      <c r="MD183" s="15">
        <f>Tabla2[[#This Row],[PAS_DUR_COR_COD_ESC_TG_TOT]]-Tabla2[[#This Row],[ESC_DUR_COR_COD_ESC_TG_TOT]]</f>
        <v>-73.651111111111106</v>
      </c>
      <c r="ME183" s="42">
        <f>Tabla25[[#This Row],[PAS_NUM_COR_COD_ROS_TG_NEG]]-Tabla25[[#This Row],[PAS_NUM_COR_COD_ESC_TG_NEG]]</f>
        <v>-5.2631578947368474E-2</v>
      </c>
      <c r="MF183" s="42">
        <f>Tabla25[[#This Row],[PAS_NUM_COR_COD_ROS_TG_NEU]]-Tabla25[[#This Row],[PAS_NUM_COR_COD_ESC_TG_NEU]]</f>
        <v>6.25E-2</v>
      </c>
      <c r="MG183" s="42">
        <f>Tabla25[[#This Row],[PAS_NUM_COR_COD_ROS_TG_POS]]-Tabla25[[#This Row],[PAS_NUM_COR_COD_ESC_TG_POS]]</f>
        <v>-0.23529411764705882</v>
      </c>
      <c r="MH183" s="42">
        <f>Tabla25[[#This Row],[PAS_NUM_COR_COD_ROS_TG_TOT]]-Tabla25[[#This Row],[PAS_NUM_COR_COD_ESC_TG_TOT]]</f>
        <v>-7.6923076923076872E-2</v>
      </c>
      <c r="MI183" s="42">
        <f>Tabla25[[#This Row],[PAS_DUR_COR_COD_ROS_TG_NEG]]-Tabla25[[#This Row],[PAS_DUR_COR_COD_ESC_TG_NEG]]</f>
        <v>65.128571428571405</v>
      </c>
      <c r="MJ183" s="42">
        <f>Tabla25[[#This Row],[PAS_DUR_COR_COD_ROS_TG_NEU]]-Tabla25[[#This Row],[PAS_DUR_COR_COD_ESC_TG_NEU]]</f>
        <v>-120.79220779220782</v>
      </c>
      <c r="MK183" s="42">
        <f>Tabla25[[#This Row],[PAS_DUR_COR_COD_ROS_TG_POS]]-Tabla25[[#This Row],[PAS_DUR_COR_COD_ESC_TG_POS]]</f>
        <v>-2.625</v>
      </c>
      <c r="ML183" s="42">
        <f>Tabla25[[#This Row],[PAS_DUR_COR_COD_ROS_TG_TOT]]-Tabla25[[#This Row],[PAS_DUR_COR_COD_ESC_TG_TOT]]</f>
        <v>-3.1418181818181949</v>
      </c>
      <c r="MM183" s="44">
        <f>Tabla25[[#This Row],[ESC_NUM_COR_COD_ROS_TG_NEG]]-Tabla25[[#This Row],[ESC_NUM_COR_COD_ESC_TG_NEG]]</f>
        <v>0.11111111111111094</v>
      </c>
      <c r="MN183" s="44">
        <f>Tabla25[[#This Row],[ESC_NUM_COR_COD_ROS_TG_NEU]]-Tabla25[[#This Row],[ESC_NUM_COR_COD_ESC_TG_NEU]]</f>
        <v>-0.11111111111111116</v>
      </c>
      <c r="MO183" s="44">
        <f>Tabla25[[#This Row],[ESC_NUM_COR_COD_ROS_TG_POS]]-Tabla25[[#This Row],[ESC_NUM_COR_COD_ESC_TG_POS]]</f>
        <v>0.55555555555555558</v>
      </c>
      <c r="MP183" s="44">
        <f>Tabla25[[#This Row],[ESC_NUM_COR_COD_ROS_TG_TOT]]-Tabla25[[#This Row],[ESC_NUM_COR_COD_ESC_TG_TOT]]</f>
        <v>0.18518518518518512</v>
      </c>
      <c r="MQ183" s="44">
        <f>Tabla25[[#This Row],[ESC_DUR_COR_COD_ROS_TG_NEG]]-Tabla25[[#This Row],[ESC_DUR_COR_COD_ESC_TG_NEG]]</f>
        <v>-17.690476190476204</v>
      </c>
      <c r="MR183" s="44">
        <f>Tabla25[[#This Row],[ESC_DUR_COR_COD_ROS_TG_NEU]]-Tabla25[[#This Row],[ESC_DUR_COR_COD_ESC_TG_NEU]]</f>
        <v>-28.399999999999977</v>
      </c>
      <c r="MS183" s="44">
        <f>Tabla25[[#This Row],[ESC_DUR_COR_COD_ROS_TG_POS]]-Tabla25[[#This Row],[ESC_DUR_COR_COD_ESC_TG_POS]]</f>
        <v>121</v>
      </c>
      <c r="MT183" s="44">
        <f>Tabla25[[#This Row],[ESC_DUR_COR_COD_ROS_TG_TOT]]-Tabla25[[#This Row],[ESC_DUR_COR_COD_ESC_TG_TOT]]</f>
        <v>29.7222222222222</v>
      </c>
      <c r="MU183" s="47">
        <f>Tabla25[[#This Row],[ROS_NUM_COR_COD_ROS_TG_NEG]]-Tabla25[[#This Row],[ROS_NUM_COR_COD_ESC_TG_NEG]]</f>
        <v>0.2857142857142857</v>
      </c>
      <c r="MV183" s="47">
        <f>Tabla25[[#This Row],[ROS_NUM_COR_COD_ROS_TG_NEU]]-Tabla25[[#This Row],[ROS_NUM_COR_COD_ESC_TG_NEU]]</f>
        <v>0.33333333333333326</v>
      </c>
      <c r="MW183" s="47">
        <f>Tabla25[[#This Row],[ROS_NUM_COR_COD_ROS_TG_POS]]-Tabla25[[#This Row],[ROS_NUM_COR_COD_ESC_TG_POS]]</f>
        <v>-0.44444444444444453</v>
      </c>
      <c r="MX183" s="47">
        <f>Tabla25[[#This Row],[ROS_NUM_COR_COD_ROS_TG_TOT]]-Tabla25[[#This Row],[ROS_NUM_COR_COD_ESC_TG_TOT]]</f>
        <v>4.0000000000000036E-2</v>
      </c>
      <c r="MY183" s="47">
        <f>Tabla25[[#This Row],[ROS_DUR_COR_COD_ROS_TG_NEG]]-Tabla25[[#This Row],[ROS_DUR_COR_COD_ESC_TG_NEG]]</f>
        <v>-9.6666666666666856</v>
      </c>
      <c r="MZ183" s="47">
        <f>Tabla25[[#This Row],[ROS_DUR_COR_COD_ROS_TG_NEU]]-Tabla25[[#This Row],[ROS_DUR_COR_COD_ESC_TG_NEU]]</f>
        <v>-160.92857142857142</v>
      </c>
      <c r="NA183" s="47">
        <f>Tabla25[[#This Row],[ROS_DUR_COR_COD_ROS_TG_POS]]-Tabla25[[#This Row],[ROS_DUR_COR_COD_ESC_TG_POS]]</f>
        <v>-76.833333333333343</v>
      </c>
      <c r="NB183" s="47">
        <f>Tabla25[[#This Row],[ROS_DUR_COR_COD_ROS_TG_TOT]]-Tabla25[[#This Row],[ROS_DUR_COR_COD_ESC_TG_TOT]]</f>
        <v>-81.549999999999983</v>
      </c>
      <c r="NC183">
        <v>137</v>
      </c>
      <c r="ND183">
        <v>119.14285714285714</v>
      </c>
      <c r="NE183">
        <v>104.2</v>
      </c>
      <c r="NF183">
        <v>117.73333333333333</v>
      </c>
      <c r="NG183">
        <v>115</v>
      </c>
      <c r="NH183">
        <v>134.5</v>
      </c>
      <c r="NI183">
        <v>109</v>
      </c>
      <c r="NJ183">
        <v>118.5</v>
      </c>
      <c r="NK183">
        <v>139.85714285714286</v>
      </c>
      <c r="NL183">
        <v>138.19999999999999</v>
      </c>
      <c r="NM183">
        <v>99.5</v>
      </c>
      <c r="NN183">
        <v>125.94444444444444</v>
      </c>
      <c r="NO183">
        <v>118</v>
      </c>
      <c r="NP183">
        <v>123.4</v>
      </c>
      <c r="NQ183">
        <v>127.71428571428571</v>
      </c>
      <c r="NR183">
        <v>123.27777777777777</v>
      </c>
      <c r="NS183">
        <v>139.28571428571428</v>
      </c>
      <c r="NT183">
        <v>107.63636363636364</v>
      </c>
      <c r="NU183">
        <v>101.5</v>
      </c>
      <c r="NV183">
        <v>116.59090909090909</v>
      </c>
      <c r="NW183">
        <v>114.2</v>
      </c>
      <c r="NX183">
        <v>113.28571428571429</v>
      </c>
      <c r="NY183">
        <v>117.375</v>
      </c>
      <c r="NZ183">
        <v>114.96</v>
      </c>
      <c r="OA183" s="15">
        <f>Tabla2[[#This Row],[ROS_1DU_COR_COD_ROS_TG_NEG]]-Tabla2[[#This Row],[PAS_1DU_COR_COD_ROS_TG_NEG]]</f>
        <v>-2.2857142857142776</v>
      </c>
      <c r="OB183" s="15">
        <f>Tabla2[[#This Row],[ROS_1DU_COR_COD_ROS_TG_NEU]]-Tabla2[[#This Row],[PAS_1DU_COR_COD_ROS_TG_NEU]]</f>
        <v>11.506493506493499</v>
      </c>
      <c r="OC183" s="15">
        <f>Tabla2[[#This Row],[ROS_1DU_COR_COD_ROS_TG_POS]]-Tabla2[[#This Row],[PAS_1DU_COR_COD_ROS_TG_POS]]</f>
        <v>2.7000000000000028</v>
      </c>
      <c r="OD183" s="15">
        <f>Tabla2[[#This Row],[ROS_1DU_COR_COD_ROS_TG_TOT]]-Tabla2[[#This Row],[PAS_1DU_COR_COD_ROS_TG_TOT]]</f>
        <v>1.1424242424242408</v>
      </c>
      <c r="OE183" s="15">
        <f>Tabla2[[#This Row],[ROS_1DU_COR_COD_ESC_TG_NEG]]-Tabla2[[#This Row],[PAS_1DU_COR_COD_ESC_TG_NEG]]</f>
        <v>0.79999999999999716</v>
      </c>
      <c r="OF183" s="15">
        <f>Tabla2[[#This Row],[ROS_1DU_COR_COD_ESC_TG_NEU]]-Tabla2[[#This Row],[PAS_1DU_COR_COD_ESC_TG_NEU]]</f>
        <v>21.214285714285708</v>
      </c>
      <c r="OG183" s="15">
        <f>Tabla2[[#This Row],[ROS_1DU_COR_COD_ESC_TG_POS]]-Tabla2[[#This Row],[PAS_1DU_COR_COD_ESC_TG_POS]]</f>
        <v>-8.375</v>
      </c>
      <c r="OH183" s="15">
        <f>Tabla2[[#This Row],[ROS_1DU_COR_COD_ESC_TG_TOT]]-Tabla2[[#This Row],[PAS_1DU_COR_COD_ESC_TG_TOT]]</f>
        <v>3.5400000000000063</v>
      </c>
      <c r="OI183" s="15">
        <f>Tabla2[[#This Row],[PAS_1DU_COR_COD_ROS_TG_NEG]]-Tabla2[[#This Row],[ESC_1DU_COR_COD_ROS_TG_NEG]]</f>
        <v>-0.57142857142858361</v>
      </c>
      <c r="OJ183" s="15">
        <f>Tabla2[[#This Row],[PAS_1DU_COR_COD_ROS_TG_NEU]]-Tabla2[[#This Row],[ESC_1DU_COR_COD_ROS_TG_NEU]]</f>
        <v>-30.563636363636348</v>
      </c>
      <c r="OK183" s="15">
        <f>Tabla2[[#This Row],[PAS_1DU_COR_COD_ROS_TG_POS]]-Tabla2[[#This Row],[ESC_1DU_COR_COD_ROS_TG_POS]]</f>
        <v>2</v>
      </c>
      <c r="OL183" s="15">
        <f>Tabla2[[#This Row],[PAS_1DU_COR_COD_ROS_TG_TOT]]-Tabla2[[#This Row],[ESC_1DU_COR_COD_ROS_TG_TOT]]</f>
        <v>-9.3535353535353494</v>
      </c>
      <c r="OM183" s="15">
        <f>Tabla2[[#This Row],[PAS_1DU_COR_COD_ESC_TG_NEG]]-Tabla2[[#This Row],[ESC_1DU_COR_COD_ESC_TG_NEG]]</f>
        <v>-3.7999999999999972</v>
      </c>
      <c r="ON183" s="15">
        <f>Tabla2[[#This Row],[PAS_1DU_COR_COD_ESC_TG_NEU]]-Tabla2[[#This Row],[ESC_1DU_COR_COD_ESC_TG_NEU]]</f>
        <v>-10.114285714285714</v>
      </c>
      <c r="OO183" s="15">
        <f>Tabla2[[#This Row],[PAS_1DU_COR_COD_ESC_TG_POS]]-Tabla2[[#This Row],[ESC_1DU_COR_COD_ESC_TG_POS]]</f>
        <v>-10.339285714285708</v>
      </c>
      <c r="OP183" s="15">
        <f>Tabla2[[#This Row],[PAS_1DU_COR_COD_ESC_TG_TOT]]-Tabla2[[#This Row],[ESC_1DU_COR_COD_ESC_TG_TOT]]</f>
        <v>-8.3177777777777777</v>
      </c>
      <c r="OQ183" s="61">
        <v>22</v>
      </c>
      <c r="OR183" s="62">
        <v>-15.357142857142861</v>
      </c>
      <c r="OS183" s="62">
        <v>-4.7999999999999972</v>
      </c>
      <c r="OT183" s="62">
        <v>-0.76666666666666572</v>
      </c>
      <c r="OU183" s="62">
        <v>21.857142857142861</v>
      </c>
      <c r="OV183" s="62">
        <v>14.799999999999983</v>
      </c>
      <c r="OW183" s="62">
        <v>-28.214285714285708</v>
      </c>
      <c r="OX183" s="62">
        <v>2.6666666666666714</v>
      </c>
      <c r="OY183" s="62">
        <v>25.085714285714275</v>
      </c>
      <c r="OZ183" s="62">
        <v>-5.6493506493506516</v>
      </c>
      <c r="PA183" s="62">
        <v>-15.875</v>
      </c>
      <c r="PB183" s="62">
        <v>1.6309090909090997</v>
      </c>
    </row>
    <row r="184" spans="1:418" x14ac:dyDescent="0.3">
      <c r="A184" s="2" t="s">
        <v>182</v>
      </c>
      <c r="B184" s="2">
        <v>50</v>
      </c>
      <c r="C184" s="2">
        <v>2</v>
      </c>
      <c r="D184" s="2">
        <v>52</v>
      </c>
      <c r="E184">
        <v>1.6470588235294117</v>
      </c>
      <c r="F184">
        <v>680.88888888888891</v>
      </c>
      <c r="G184">
        <v>1.25</v>
      </c>
      <c r="H184">
        <v>781.33333333333337</v>
      </c>
      <c r="I184">
        <v>0.94736842105263153</v>
      </c>
      <c r="J184">
        <v>926</v>
      </c>
      <c r="K184">
        <v>1.2692307692307692</v>
      </c>
      <c r="L184">
        <v>779.61904761904759</v>
      </c>
      <c r="M184">
        <v>1.588235294117647</v>
      </c>
      <c r="N184">
        <v>882.42857142857144</v>
      </c>
      <c r="O184">
        <v>1.6875</v>
      </c>
      <c r="P184">
        <v>948.28571428571433</v>
      </c>
      <c r="Q184">
        <v>0.68421052631578949</v>
      </c>
      <c r="R184">
        <v>458.42857142857144</v>
      </c>
      <c r="S184">
        <v>1.2884615384615385</v>
      </c>
      <c r="T184">
        <v>763.04761904761904</v>
      </c>
      <c r="U184">
        <v>1.2788461538461537</v>
      </c>
      <c r="V184">
        <v>771.33333333333337</v>
      </c>
      <c r="W184">
        <v>0.82352941176470584</v>
      </c>
      <c r="X184">
        <v>508.66666666666669</v>
      </c>
      <c r="Y184">
        <v>0.5</v>
      </c>
      <c r="Z184">
        <v>349</v>
      </c>
      <c r="AA184">
        <v>0.42105263157894735</v>
      </c>
      <c r="AB184">
        <v>454.4</v>
      </c>
      <c r="AC184">
        <v>0.57692307692307687</v>
      </c>
      <c r="AD184">
        <v>441.8125</v>
      </c>
      <c r="AE184">
        <v>0.57692307692307687</v>
      </c>
      <c r="AF184">
        <v>441.8125</v>
      </c>
      <c r="AG184">
        <v>1.0448717948717949</v>
      </c>
      <c r="AH184">
        <v>680.43103448275861</v>
      </c>
      <c r="AI184">
        <v>1.3333333333333333</v>
      </c>
      <c r="AJ184">
        <v>534</v>
      </c>
      <c r="AK184">
        <v>2.5</v>
      </c>
      <c r="AL184">
        <v>918.66666666666663</v>
      </c>
      <c r="AM184">
        <v>5</v>
      </c>
      <c r="AN184">
        <v>1392</v>
      </c>
      <c r="AO184">
        <v>2.375</v>
      </c>
      <c r="AP184">
        <v>936.4</v>
      </c>
      <c r="AQ184">
        <v>4.666666666666667</v>
      </c>
      <c r="AR184">
        <v>1033</v>
      </c>
      <c r="AS184">
        <v>1</v>
      </c>
      <c r="AT184">
        <v>514</v>
      </c>
      <c r="AU184">
        <v>2</v>
      </c>
      <c r="AV184">
        <v>474</v>
      </c>
      <c r="AW184">
        <v>2.5</v>
      </c>
      <c r="AX184">
        <v>766.83333333333337</v>
      </c>
      <c r="AY184">
        <v>2.4375</v>
      </c>
      <c r="AZ184">
        <v>843.90909090909088</v>
      </c>
      <c r="BA184">
        <v>3</v>
      </c>
      <c r="BB184">
        <v>708</v>
      </c>
      <c r="BC184">
        <v>0.75</v>
      </c>
      <c r="BD184">
        <v>268.5</v>
      </c>
      <c r="BE184">
        <v>6</v>
      </c>
      <c r="BF184">
        <v>2029</v>
      </c>
      <c r="BG184">
        <v>2.25</v>
      </c>
      <c r="BH184">
        <v>781.66666666666663</v>
      </c>
      <c r="BI184">
        <v>2.25</v>
      </c>
      <c r="BJ184">
        <v>781.66666666666663</v>
      </c>
      <c r="BK184">
        <v>2.375</v>
      </c>
      <c r="BL184">
        <v>821.94117647058829</v>
      </c>
      <c r="BM184">
        <v>1.2222222222222223</v>
      </c>
      <c r="BN184">
        <v>712.50666666666666</v>
      </c>
      <c r="BO184">
        <v>4.5</v>
      </c>
      <c r="BP184">
        <v>1385.4444444444443</v>
      </c>
      <c r="BQ184">
        <v>4.4444444444444446</v>
      </c>
      <c r="BR184">
        <v>1592</v>
      </c>
      <c r="BS184">
        <v>4.8</v>
      </c>
      <c r="BT184">
        <v>1467.2</v>
      </c>
      <c r="BU184">
        <v>4.5862068965517242</v>
      </c>
      <c r="BV184">
        <v>1476.9259259259259</v>
      </c>
      <c r="BW184">
        <v>4.4444444444444446</v>
      </c>
      <c r="BX184">
        <v>1587.5</v>
      </c>
      <c r="BY184">
        <v>3.2</v>
      </c>
      <c r="BZ184">
        <v>1287.8571428571429</v>
      </c>
      <c r="CA184">
        <v>5.3</v>
      </c>
      <c r="CB184">
        <v>1525.6</v>
      </c>
      <c r="CC184">
        <v>4.3103448275862073</v>
      </c>
      <c r="CD184">
        <v>1478.84</v>
      </c>
      <c r="CE184">
        <v>4.4482758620689653</v>
      </c>
      <c r="CF184">
        <v>1477.8461538461538</v>
      </c>
      <c r="CG184">
        <v>1.9</v>
      </c>
      <c r="CH184">
        <v>853</v>
      </c>
      <c r="CI184">
        <v>1.4444444444444444</v>
      </c>
      <c r="CJ184">
        <v>1058.25</v>
      </c>
      <c r="CK184">
        <v>0.6</v>
      </c>
      <c r="CL184">
        <v>452.5</v>
      </c>
      <c r="CM184">
        <v>1.3103448275862069</v>
      </c>
      <c r="CN184">
        <v>797.21428571428567</v>
      </c>
      <c r="CO184">
        <v>1.6666666666666667</v>
      </c>
      <c r="CP184">
        <v>943.4</v>
      </c>
      <c r="CQ184">
        <v>3.2</v>
      </c>
      <c r="CR184">
        <v>1843.2</v>
      </c>
      <c r="CS184">
        <v>1.4</v>
      </c>
      <c r="CT184">
        <v>770.5</v>
      </c>
      <c r="CU184">
        <v>2.103448275862069</v>
      </c>
      <c r="CV184">
        <v>1215.3571428571429</v>
      </c>
      <c r="CW184">
        <v>1.7068965517241379</v>
      </c>
      <c r="CX184">
        <v>1006.2857142857143</v>
      </c>
      <c r="CY184">
        <v>3.0775862068965516</v>
      </c>
      <c r="CZ184">
        <v>1312.8</v>
      </c>
      <c r="DA184">
        <v>2.7</v>
      </c>
      <c r="DB184">
        <v>828.8</v>
      </c>
      <c r="DC184">
        <v>2.4444444444444446</v>
      </c>
      <c r="DD184">
        <v>867</v>
      </c>
      <c r="DE184">
        <v>2.7</v>
      </c>
      <c r="DF184">
        <v>813.33333333333337</v>
      </c>
      <c r="DG184">
        <v>2.6206896551724137</v>
      </c>
      <c r="DH184">
        <v>833.73076923076928</v>
      </c>
      <c r="DI184">
        <v>2.5555555555555554</v>
      </c>
      <c r="DJ184">
        <v>683.625</v>
      </c>
      <c r="DK184">
        <v>2.2000000000000002</v>
      </c>
      <c r="DL184">
        <v>823.125</v>
      </c>
      <c r="DM184">
        <v>2.8</v>
      </c>
      <c r="DN184">
        <v>853.77777777777783</v>
      </c>
      <c r="DO184">
        <v>2.5172413793103448</v>
      </c>
      <c r="DP184">
        <v>789.52</v>
      </c>
      <c r="DQ184">
        <v>2.5689655172413794</v>
      </c>
      <c r="DR184">
        <v>812.05882352941171</v>
      </c>
      <c r="DS184">
        <v>2.5689655172413794</v>
      </c>
      <c r="DT184">
        <v>812.05882352941171</v>
      </c>
      <c r="DU184">
        <v>2.9080459770114944</v>
      </c>
      <c r="DV184">
        <v>1117.854961832061</v>
      </c>
      <c r="DY184">
        <v>2</v>
      </c>
      <c r="DZ184">
        <v>459</v>
      </c>
      <c r="EC184">
        <v>2</v>
      </c>
      <c r="ED184">
        <v>459</v>
      </c>
      <c r="EE184">
        <v>9</v>
      </c>
      <c r="EF184">
        <v>2097</v>
      </c>
      <c r="EK184">
        <v>9</v>
      </c>
      <c r="EL184">
        <v>2097</v>
      </c>
      <c r="EM184">
        <v>5.5</v>
      </c>
      <c r="EN184">
        <v>1278</v>
      </c>
      <c r="EQ184">
        <v>5</v>
      </c>
      <c r="ER184">
        <v>1797</v>
      </c>
      <c r="EU184">
        <v>5</v>
      </c>
      <c r="EV184">
        <v>1797</v>
      </c>
      <c r="EW184">
        <v>0</v>
      </c>
      <c r="FC184">
        <v>0</v>
      </c>
      <c r="FE184">
        <v>2.5</v>
      </c>
      <c r="FF184">
        <v>1797</v>
      </c>
      <c r="FG184">
        <v>4</v>
      </c>
      <c r="FH184">
        <v>1451</v>
      </c>
      <c r="FK184">
        <v>3</v>
      </c>
      <c r="FL184">
        <v>929</v>
      </c>
      <c r="FO184">
        <v>3</v>
      </c>
      <c r="FP184">
        <v>929</v>
      </c>
      <c r="FQ184">
        <v>4</v>
      </c>
      <c r="FR184">
        <v>1082</v>
      </c>
      <c r="FW184">
        <v>4</v>
      </c>
      <c r="FX184">
        <v>1082</v>
      </c>
      <c r="FY184">
        <v>3.5</v>
      </c>
      <c r="FZ184">
        <v>1005.5</v>
      </c>
      <c r="GA184">
        <v>3.5</v>
      </c>
      <c r="GB184">
        <v>1005.5</v>
      </c>
      <c r="GC184">
        <v>3.8333333333333335</v>
      </c>
      <c r="GD184">
        <v>1272.8</v>
      </c>
      <c r="GE184">
        <v>2.9388888888888891</v>
      </c>
      <c r="GF184">
        <v>1123.5514705882354</v>
      </c>
      <c r="GG184">
        <v>1.5</v>
      </c>
      <c r="GH184">
        <v>663</v>
      </c>
      <c r="GI184">
        <v>1.7777777777777777</v>
      </c>
      <c r="GJ184">
        <v>759.14285714285711</v>
      </c>
      <c r="GK184">
        <v>1.5</v>
      </c>
      <c r="GL184">
        <v>808.75</v>
      </c>
      <c r="GM184">
        <v>1.5925925925925926</v>
      </c>
      <c r="GN184">
        <v>732.77777777777783</v>
      </c>
      <c r="GO184">
        <v>2.4444444444444446</v>
      </c>
      <c r="GP184">
        <v>1721.25</v>
      </c>
      <c r="GQ184">
        <v>2.1111111111111112</v>
      </c>
      <c r="GR184">
        <v>1294.2</v>
      </c>
      <c r="GS184">
        <v>1.6666666666666667</v>
      </c>
      <c r="GT184">
        <v>1137.25</v>
      </c>
      <c r="GU184">
        <v>2.074074074074074</v>
      </c>
      <c r="GV184">
        <v>1377.3076923076924</v>
      </c>
      <c r="GW184">
        <v>1.8333333333333333</v>
      </c>
      <c r="GX184">
        <v>1003.0645161290323</v>
      </c>
      <c r="GY184">
        <v>5.4</v>
      </c>
      <c r="GZ184">
        <v>1625.2</v>
      </c>
      <c r="HA184">
        <v>4.666666666666667</v>
      </c>
      <c r="HB184">
        <v>1607.125</v>
      </c>
      <c r="HC184">
        <v>5.25</v>
      </c>
      <c r="HD184">
        <v>1919.2857142857142</v>
      </c>
      <c r="HE184">
        <v>5.1111111111111107</v>
      </c>
      <c r="HF184">
        <v>1701.76</v>
      </c>
      <c r="HG184">
        <v>4.666666666666667</v>
      </c>
      <c r="HH184">
        <v>2195.8333333333335</v>
      </c>
      <c r="HI184">
        <v>4.5555555555555554</v>
      </c>
      <c r="HJ184">
        <v>1573.375</v>
      </c>
      <c r="HK184">
        <v>5.333333333333333</v>
      </c>
      <c r="HL184">
        <v>1962</v>
      </c>
      <c r="HM184">
        <v>4.8518518518518521</v>
      </c>
      <c r="HN184">
        <v>1884.4545454545455</v>
      </c>
      <c r="HO184">
        <v>4.9814814814814818</v>
      </c>
      <c r="HP184">
        <v>1787.2765957446809</v>
      </c>
      <c r="HQ184">
        <v>3.4074074074074074</v>
      </c>
      <c r="HR184">
        <v>1475.6025641025642</v>
      </c>
      <c r="HS184">
        <v>3.2</v>
      </c>
      <c r="HT184">
        <v>968.4</v>
      </c>
      <c r="HU184">
        <v>4</v>
      </c>
      <c r="HV184">
        <v>1172.3333333333333</v>
      </c>
      <c r="HW184">
        <v>2.625</v>
      </c>
      <c r="HX184">
        <v>964</v>
      </c>
      <c r="HY184">
        <v>3.2962962962962963</v>
      </c>
      <c r="HZ184">
        <v>1037.8076923076924</v>
      </c>
      <c r="IA184">
        <v>2.8888888888888888</v>
      </c>
      <c r="IB184">
        <v>850.44444444444446</v>
      </c>
      <c r="IC184">
        <v>2.7777777777777777</v>
      </c>
      <c r="ID184">
        <v>891.44444444444446</v>
      </c>
      <c r="IE184">
        <v>3.1111111111111112</v>
      </c>
      <c r="IF184">
        <v>856.44444444444446</v>
      </c>
      <c r="IG184">
        <v>2.925925925925926</v>
      </c>
      <c r="IH184">
        <v>866.11111111111109</v>
      </c>
      <c r="II184">
        <v>3.1111111111111112</v>
      </c>
      <c r="IJ184">
        <v>950.33962264150944</v>
      </c>
      <c r="IK184">
        <v>3.1111111111111112</v>
      </c>
      <c r="IL184">
        <v>950.33962264150944</v>
      </c>
      <c r="IM184">
        <v>3.308641975308642</v>
      </c>
      <c r="IN184">
        <v>1263.0916030534352</v>
      </c>
      <c r="IQ184">
        <v>2</v>
      </c>
      <c r="IR184">
        <v>775</v>
      </c>
      <c r="IS184">
        <v>6</v>
      </c>
      <c r="IT184">
        <v>1981.5</v>
      </c>
      <c r="IU184">
        <v>4.666666666666667</v>
      </c>
      <c r="IV184">
        <v>1579.3333333333333</v>
      </c>
      <c r="IW184">
        <v>0</v>
      </c>
      <c r="IY184">
        <v>0</v>
      </c>
      <c r="JA184">
        <v>0</v>
      </c>
      <c r="JC184">
        <v>0</v>
      </c>
      <c r="JE184">
        <v>2.3333333333333335</v>
      </c>
      <c r="JF184">
        <v>1579.3333333333333</v>
      </c>
      <c r="JI184">
        <v>4</v>
      </c>
      <c r="JJ184">
        <v>933</v>
      </c>
      <c r="JK184">
        <v>1</v>
      </c>
      <c r="JL184">
        <v>451</v>
      </c>
      <c r="JM184">
        <v>2</v>
      </c>
      <c r="JN184">
        <v>692</v>
      </c>
      <c r="JO184">
        <v>7</v>
      </c>
      <c r="JP184">
        <v>2057</v>
      </c>
      <c r="JQ184">
        <v>6</v>
      </c>
      <c r="JR184">
        <v>2220</v>
      </c>
      <c r="JS184">
        <v>7</v>
      </c>
      <c r="JT184">
        <v>2226</v>
      </c>
      <c r="JU184">
        <v>6.666666666666667</v>
      </c>
      <c r="JV184">
        <v>2167.6666666666665</v>
      </c>
      <c r="JW184">
        <v>4.333333333333333</v>
      </c>
      <c r="JX184">
        <v>1577.4</v>
      </c>
      <c r="JY184">
        <v>3.3333333333333335</v>
      </c>
      <c r="JZ184">
        <v>1578.125</v>
      </c>
      <c r="KC184">
        <v>5</v>
      </c>
      <c r="KD184">
        <v>1801</v>
      </c>
      <c r="KE184">
        <v>4.5</v>
      </c>
      <c r="KF184">
        <v>1294</v>
      </c>
      <c r="KG184">
        <v>4.666666666666667</v>
      </c>
      <c r="KH184">
        <v>1463</v>
      </c>
      <c r="KI184">
        <v>5</v>
      </c>
      <c r="KJ184">
        <v>1488</v>
      </c>
      <c r="KK184">
        <v>6</v>
      </c>
      <c r="KL184">
        <v>2260</v>
      </c>
      <c r="KM184">
        <v>6</v>
      </c>
      <c r="KN184">
        <v>1720</v>
      </c>
      <c r="KO184">
        <v>5.666666666666667</v>
      </c>
      <c r="KP184">
        <v>1822.6666666666667</v>
      </c>
      <c r="KQ184">
        <v>5.166666666666667</v>
      </c>
      <c r="KR184">
        <v>1642.8333333333333</v>
      </c>
      <c r="KS184">
        <v>5.166666666666667</v>
      </c>
      <c r="KT184">
        <v>1642.8333333333333</v>
      </c>
      <c r="KU184">
        <v>3.9444444444444446</v>
      </c>
      <c r="KV184">
        <v>1605.8571428571429</v>
      </c>
      <c r="KW184">
        <v>3.3722222222222222</v>
      </c>
      <c r="KX184">
        <v>1296.1862068965518</v>
      </c>
      <c r="KY184" s="15">
        <f>Tabla2[[#This Row],[ROS_NUM_COR_COD_ROS_TG_NEG]]-Tabla2[[#This Row],[PAS_NUM_COR_COD_ROS_TG_NEG]]</f>
        <v>3.0784313725490202</v>
      </c>
      <c r="KZ184" s="15">
        <f>Tabla2[[#This Row],[ROS_DUR_COR_COD_ROS_TG_NEG]]-Tabla2[[#This Row],[PAS_DUR_COR_COD_ROS_TG_NEG]]</f>
        <v>1313.4047619047619</v>
      </c>
      <c r="LA184" s="15">
        <f>Tabla2[[#This Row],[ROS_NUM_COR_COD_ROS_TG_NEU]]-Tabla2[[#This Row],[PAS_NUM_COR_COD_ROS_TG_NEU]]</f>
        <v>2.8680555555555554</v>
      </c>
      <c r="LB184" s="15">
        <f>Tabla2[[#This Row],[ROS_DUR_COR_COD_ROS_TG_NEU]]-Tabla2[[#This Row],[PAS_DUR_COR_COD_ROS_TG_NEU]]</f>
        <v>625.08928571428567</v>
      </c>
      <c r="LC184" s="15">
        <f>Tabla2[[#This Row],[ROS_NUM_COR_COD_ROS_TG_POS]]-Tabla2[[#This Row],[PAS_NUM_COR_COD_ROS_TG_POS]]</f>
        <v>4.6491228070175437</v>
      </c>
      <c r="LD184" s="15">
        <f>Tabla2[[#This Row],[ROS_DUR_COR_COD_ROS_TG_POS]]-Tabla2[[#This Row],[PAS_DUR_COR_COD_ROS_TG_POS]]</f>
        <v>1503.5714285714284</v>
      </c>
      <c r="LE184" s="15">
        <f>Tabla2[[#This Row],[ROS_NUM_COR_COD_ROS_TG_TOT]]-Tabla2[[#This Row],[PAS_NUM_COR_COD_ROS_TG_TOT]]</f>
        <v>3.5633903133903138</v>
      </c>
      <c r="LF184" s="15">
        <f>Tabla2[[#This Row],[ROS_DUR_COR_COD_ROS_TG_TOT]]-Tabla2[[#This Row],[PAS_DUR_COR_COD_ROS_TG_TOT]]</f>
        <v>1121.4069264069265</v>
      </c>
      <c r="LG184" s="15">
        <f>Tabla2[[#This Row],[ROS_NUM_COR_COD_ESC_TG_NEG]]-Tabla2[[#This Row],[PAS_NUM_COR_COD_ESC_TG_NEG]]</f>
        <v>0.79738562091503296</v>
      </c>
      <c r="LH184" s="15">
        <f>Tabla2[[#This Row],[ROS_DUR_COR_COD_ESC_TG_NEG]]-Tabla2[[#This Row],[PAS_DUR_COR_COD_ESC_TG_NEG]]</f>
        <v>1040.3611111111111</v>
      </c>
      <c r="LI184" s="15">
        <f>Tabla2[[#This Row],[ROS_NUM_COR_COD_ESC_TG_NEU]]-Tabla2[[#This Row],[PAS_NUM_COR_COD_ESC_TG_NEU]]</f>
        <v>0.86111111111111116</v>
      </c>
      <c r="LJ184" s="15">
        <f>Tabla2[[#This Row],[ROS_NUM_COR_COD_ESC_TG_NEG]]-Tabla2[[#This Row],[PAS_NUM_COR_COD_ESC_TG_NEG]]</f>
        <v>0.79738562091503296</v>
      </c>
      <c r="LK184" s="15">
        <f>Tabla2[[#This Row],[ROS_NUM_COR_COD_ESC_TG_POS]]-Tabla2[[#This Row],[PAS_NUM_COR_COD_ESC_TG_POS]]</f>
        <v>0.71929824561403521</v>
      </c>
      <c r="LL184" s="15">
        <f>Tabla2[[#This Row],[ROS_DUR_COR_COD_ESC_TG_POS]]-Tabla2[[#This Row],[PAS_DUR_COR_COD_ESC_TG_POS]]</f>
        <v>211.25</v>
      </c>
      <c r="LM184" s="15">
        <f>Tabla2[[#This Row],[ROS_NUM_COR_COD_ESC_TG_TOT]]-Tabla2[[#This Row],[PAS_NUM_COR_COD_ESC_TG_TOT]]</f>
        <v>0.8048433048433048</v>
      </c>
      <c r="LN184" s="15">
        <f>Tabla2[[#This Row],[ROS_DUR_COR_COD_ESC_TG_TOT]]-Tabla2[[#This Row],[PAS_DUR_COR_COD_ESC_TG_TOT]]</f>
        <v>597.68864468864479</v>
      </c>
      <c r="LO184" s="15">
        <f>Tabla2[[#This Row],[PAS_NUM_COR_COD_ROS_TG_NEG]]-Tabla2[[#This Row],[ESC_NUM_COR_COD_ROS_TG_NEG]]</f>
        <v>-7.8431372549019773E-2</v>
      </c>
      <c r="LP184" s="15">
        <f>Tabla2[[#This Row],[PAS_DUR_COR_COD_ROS_TG_NEG]]-Tabla2[[#This Row],[ESC_DUR_COR_COD_ROS_TG_NEG]]</f>
        <v>-60.971428571428532</v>
      </c>
      <c r="LQ184" s="15">
        <f>Tabla2[[#This Row],[PAS_NUM_COR_COD_ROS_TG_NEU]]-Tabla2[[#This Row],[ESC_NUM_COR_COD_ROS_TG_NEU]]</f>
        <v>-1.5125000000000002</v>
      </c>
      <c r="LR184" s="15">
        <f>Tabla2[[#This Row],[PAS_DUR_COR_COD_ROS_TG_NEU]]-Tabla2[[#This Row],[ESC_DUR_COR_COD_ROS_TG_NEU]]</f>
        <v>-894.91428571428571</v>
      </c>
      <c r="LS184" s="15">
        <f>Tabla2[[#This Row],[PAS_NUM_COR_COD_ROS_TG_POS]]-Tabla2[[#This Row],[ESC_NUM_COR_COD_ROS_TG_POS]]</f>
        <v>-0.71578947368421042</v>
      </c>
      <c r="LT184" s="15">
        <f>Tabla2[[#This Row],[PAS_DUR_COR_COD_ROS_TG_POS]]-Tabla2[[#This Row],[ESC_DUR_COR_COD_ROS_TG_POS]]</f>
        <v>-312.07142857142856</v>
      </c>
      <c r="LU184" s="15">
        <f>Tabla2[[#This Row],[PAS_NUM_COR_COD_ROS_TG_TOT]]-Tabla2[[#This Row],[ESC_NUM_COR_COD_ROS_TG_TOT]]</f>
        <v>-0.8149867374005304</v>
      </c>
      <c r="LV184" s="15">
        <f>Tabla2[[#This Row],[PAS_DUR_COR_COD_ROS_TG_TOT]]-Tabla2[[#This Row],[ESC_DUR_COR_COD_ROS_TG_TOT]]</f>
        <v>-452.30952380952385</v>
      </c>
      <c r="LW184" s="15">
        <f>Tabla2[[#This Row],[PAS_NUM_COR_COD_ESC_TG_NEG]]-Tabla2[[#This Row],[ESC_NUM_COR_COD_ESC_TG_NEG]]</f>
        <v>-2.797385620915033</v>
      </c>
      <c r="LX184" s="15">
        <f>Tabla2[[#This Row],[PAS_DUR_COR_COD_ESC_TG_NEG]]-Tabla2[[#This Row],[ESC_DUR_COR_COD_ESC_TG_NEG]]</f>
        <v>-906.61111111111109</v>
      </c>
      <c r="LY184" s="15">
        <f>Tabla2[[#This Row],[PAS_NUM_COR_COD_ESC_TG_NEU]]-Tabla2[[#This Row],[ESC_NUM_COR_COD_ESC_TG_NEU]]</f>
        <v>-1.9500000000000002</v>
      </c>
      <c r="LZ184" s="15">
        <f>Tabla2[[#This Row],[PAS_DUR_COR_COD_ESC_TG_NEU]]-Tabla2[[#This Row],[ESC_DUR_COR_COD_ESC_TG_NEU]]</f>
        <v>-506.52380952380952</v>
      </c>
      <c r="MA184" s="15">
        <f>Tabla2[[#This Row],[PAS_NUM_COR_COD_ESC_TG_POS]]-Tabla2[[#This Row],[ESC_NUM_COR_COD_ESC_TG_POS]]</f>
        <v>-4.352631578947368</v>
      </c>
      <c r="MB184" s="15">
        <f>Tabla2[[#This Row],[PAS_DUR_COR_COD_ESC_TG_POS]]-Tabla2[[#This Row],[ESC_DUR_COR_COD_ESC_TG_POS]]</f>
        <v>-599.59999999999991</v>
      </c>
      <c r="MC184" s="15">
        <f>Tabla2[[#This Row],[PAS_NUM_COR_COD_ESC_TG_TOT]]-Tabla2[[#This Row],[ESC_NUM_COR_COD_ESC_TG_TOT]]</f>
        <v>-3.0411140583554381</v>
      </c>
      <c r="MD184" s="15">
        <f>Tabla2[[#This Row],[PAS_DUR_COR_COD_ESC_TG_TOT]]-Tabla2[[#This Row],[ESC_DUR_COR_COD_ESC_TG_TOT]]</f>
        <v>-699.22095238095233</v>
      </c>
      <c r="ME184" s="42">
        <f>Tabla25[[#This Row],[PAS_NUM_COR_COD_ROS_TG_NEG]]-Tabla25[[#This Row],[PAS_NUM_COR_COD_ESC_TG_NEG]]</f>
        <v>-5.8823529411764719E-2</v>
      </c>
      <c r="MF184" s="42">
        <f>Tabla25[[#This Row],[PAS_NUM_COR_COD_ROS_TG_NEU]]-Tabla25[[#This Row],[PAS_NUM_COR_COD_ESC_TG_NEU]]</f>
        <v>0.4375</v>
      </c>
      <c r="MG184" s="42">
        <f>Tabla25[[#This Row],[PAS_NUM_COR_COD_ROS_TG_POS]]-Tabla25[[#This Row],[PAS_NUM_COR_COD_ESC_TG_POS]]</f>
        <v>-0.26315789473684204</v>
      </c>
      <c r="MH184" s="42">
        <f>Tabla25[[#This Row],[PAS_NUM_COR_COD_ROS_TG_TOT]]-Tabla25[[#This Row],[PAS_NUM_COR_COD_ESC_TG_TOT]]</f>
        <v>1.9230769230769384E-2</v>
      </c>
      <c r="MI184" s="42">
        <f>Tabla25[[#This Row],[PAS_DUR_COR_COD_ROS_TG_NEG]]-Tabla25[[#This Row],[PAS_DUR_COR_COD_ESC_TG_NEG]]</f>
        <v>201.53968253968253</v>
      </c>
      <c r="MJ184" s="42">
        <f>Tabla25[[#This Row],[PAS_DUR_COR_COD_ROS_TG_NEU]]-Tabla25[[#This Row],[PAS_DUR_COR_COD_ESC_TG_NEU]]</f>
        <v>166.95238095238096</v>
      </c>
      <c r="MK184" s="42">
        <f>Tabla25[[#This Row],[PAS_DUR_COR_COD_ROS_TG_POS]]-Tabla25[[#This Row],[PAS_DUR_COR_COD_ESC_TG_POS]]</f>
        <v>-467.57142857142856</v>
      </c>
      <c r="ML184" s="42">
        <f>Tabla25[[#This Row],[PAS_DUR_COR_COD_ROS_TG_TOT]]-Tabla25[[#This Row],[PAS_DUR_COR_COD_ESC_TG_TOT]]</f>
        <v>-16.571428571428555</v>
      </c>
      <c r="MM184" s="44">
        <f>Tabla25[[#This Row],[ESC_NUM_COR_COD_ROS_TG_NEG]]-Tabla25[[#This Row],[ESC_NUM_COR_COD_ESC_TG_NEG]]</f>
        <v>-2.7777777777777777</v>
      </c>
      <c r="MN184" s="44">
        <f>Tabla25[[#This Row],[ESC_NUM_COR_COD_ROS_TG_NEU]]-Tabla25[[#This Row],[ESC_NUM_COR_COD_ESC_TG_NEU]]</f>
        <v>0</v>
      </c>
      <c r="MO184" s="44">
        <f>Tabla25[[#This Row],[ESC_NUM_COR_COD_ROS_TG_POS]]-Tabla25[[#This Row],[ESC_NUM_COR_COD_ESC_TG_POS]]</f>
        <v>-3.9</v>
      </c>
      <c r="MP184" s="44">
        <f>Tabla25[[#This Row],[ESC_NUM_COR_COD_ROS_TG_TOT]]-Tabla25[[#This Row],[ESC_NUM_COR_COD_ESC_TG_TOT]]</f>
        <v>-2.2068965517241383</v>
      </c>
      <c r="MQ184" s="44">
        <f>Tabla25[[#This Row],[ESC_DUR_COR_COD_ROS_TG_NEG]]-Tabla25[[#This Row],[ESC_DUR_COR_COD_ESC_TG_NEG]]</f>
        <v>-644.1</v>
      </c>
      <c r="MR184" s="44">
        <f>Tabla25[[#This Row],[ESC_DUR_COR_COD_ROS_TG_NEU]]-Tabla25[[#This Row],[ESC_DUR_COR_COD_ESC_TG_NEU]]</f>
        <v>555.34285714285716</v>
      </c>
      <c r="MS184" s="44">
        <f>Tabla25[[#This Row],[ESC_DUR_COR_COD_ROS_TG_POS]]-Tabla25[[#This Row],[ESC_DUR_COR_COD_ESC_TG_POS]]</f>
        <v>-755.09999999999991</v>
      </c>
      <c r="MT184" s="44">
        <f>Tabla25[[#This Row],[ESC_DUR_COR_COD_ROS_TG_TOT]]-Tabla25[[#This Row],[ESC_DUR_COR_COD_ESC_TG_TOT]]</f>
        <v>-263.48285714285703</v>
      </c>
      <c r="MU184" s="47">
        <f>Tabla25[[#This Row],[ROS_NUM_COR_COD_ROS_TG_NEG]]-Tabla25[[#This Row],[ROS_NUM_COR_COD_ESC_TG_NEG]]</f>
        <v>2.2222222222222223</v>
      </c>
      <c r="MV184" s="47">
        <f>Tabla25[[#This Row],[ROS_NUM_COR_COD_ROS_TG_NEU]]-Tabla25[[#This Row],[ROS_NUM_COR_COD_ESC_TG_NEU]]</f>
        <v>2.4444444444444442</v>
      </c>
      <c r="MW184" s="47">
        <f>Tabla25[[#This Row],[ROS_NUM_COR_COD_ROS_TG_POS]]-Tabla25[[#This Row],[ROS_NUM_COR_COD_ESC_TG_POS]]</f>
        <v>3.6666666666666661</v>
      </c>
      <c r="MX184" s="47">
        <f>Tabla25[[#This Row],[ROS_NUM_COR_COD_ROS_TG_TOT]]-Tabla25[[#This Row],[ROS_NUM_COR_COD_ESC_TG_TOT]]</f>
        <v>2.7777777777777781</v>
      </c>
      <c r="MY184" s="47">
        <f>Tabla25[[#This Row],[ROS_DUR_COR_COD_ROS_TG_NEG]]-Tabla25[[#This Row],[ROS_DUR_COR_COD_ESC_TG_NEG]]</f>
        <v>474.58333333333348</v>
      </c>
      <c r="MZ184" s="47">
        <f>Tabla25[[#This Row],[ROS_DUR_COR_COD_ROS_TG_NEU]]-Tabla25[[#This Row],[ROS_DUR_COR_COD_ESC_TG_NEU]]</f>
        <v>279.17499999999995</v>
      </c>
      <c r="NA184" s="47">
        <f>Tabla25[[#This Row],[ROS_DUR_COR_COD_ROS_TG_POS]]-Tabla25[[#This Row],[ROS_DUR_COR_COD_ESC_TG_POS]]</f>
        <v>824.75</v>
      </c>
      <c r="NB184" s="47">
        <f>Tabla25[[#This Row],[ROS_DUR_COR_COD_ROS_TG_TOT]]-Tabla25[[#This Row],[ROS_DUR_COR_COD_ESC_TG_TOT]]</f>
        <v>507.14685314685312</v>
      </c>
      <c r="NC184">
        <v>246.33333333333334</v>
      </c>
      <c r="ND184">
        <v>318.375</v>
      </c>
      <c r="NE184">
        <v>328.375</v>
      </c>
      <c r="NF184">
        <v>302.36363636363637</v>
      </c>
      <c r="NG184">
        <v>189.5</v>
      </c>
      <c r="NH184">
        <v>363</v>
      </c>
      <c r="NI184">
        <v>293.5</v>
      </c>
      <c r="NJ184">
        <v>288.23076923076923</v>
      </c>
      <c r="NK184">
        <v>315.39999999999998</v>
      </c>
      <c r="NL184">
        <v>276.39999999999998</v>
      </c>
      <c r="NM184">
        <v>212</v>
      </c>
      <c r="NN184">
        <v>271.92857142857144</v>
      </c>
      <c r="NO184">
        <v>327.125</v>
      </c>
      <c r="NP184">
        <v>320.71428571428572</v>
      </c>
      <c r="NQ184">
        <v>319.3</v>
      </c>
      <c r="NR184">
        <v>322.2</v>
      </c>
      <c r="NS184">
        <v>246.42857142857142</v>
      </c>
      <c r="NT184">
        <v>256.28571428571428</v>
      </c>
      <c r="NU184">
        <v>249.28571428571428</v>
      </c>
      <c r="NV184">
        <v>250.66666666666666</v>
      </c>
      <c r="NW184">
        <v>187.88888888888889</v>
      </c>
      <c r="NX184">
        <v>228.33333333333334</v>
      </c>
      <c r="NY184">
        <v>343</v>
      </c>
      <c r="NZ184">
        <v>243.76190476190476</v>
      </c>
      <c r="OA184" s="15">
        <f>Tabla2[[#This Row],[ROS_1DU_COR_COD_ROS_TG_NEG]]-Tabla2[[#This Row],[PAS_1DU_COR_COD_ROS_TG_NEG]]</f>
        <v>-9.5238095238073583E-2</v>
      </c>
      <c r="OB184" s="15">
        <f>Tabla2[[#This Row],[ROS_1DU_COR_COD_ROS_TG_NEU]]-Tabla2[[#This Row],[PAS_1DU_COR_COD_ROS_TG_NEU]]</f>
        <v>62.089285714285722</v>
      </c>
      <c r="OC184" s="15">
        <f>Tabla2[[#This Row],[ROS_1DU_COR_COD_ROS_TG_POS]]-Tabla2[[#This Row],[PAS_1DU_COR_COD_ROS_TG_POS]]</f>
        <v>79.089285714285722</v>
      </c>
      <c r="OD184" s="15">
        <f>Tabla2[[#This Row],[ROS_1DU_COR_COD_ROS_TG_TOT]]-Tabla2[[#This Row],[PAS_1DU_COR_COD_ROS_TG_TOT]]</f>
        <v>51.696969696969717</v>
      </c>
      <c r="OE184" s="15">
        <f>Tabla2[[#This Row],[ROS_1DU_COR_COD_ESC_TG_NEG]]-Tabla2[[#This Row],[PAS_1DU_COR_COD_ESC_TG_NEG]]</f>
        <v>1.6111111111111143</v>
      </c>
      <c r="OF184" s="15">
        <f>Tabla2[[#This Row],[ROS_1DU_COR_COD_ESC_TG_NEU]]-Tabla2[[#This Row],[PAS_1DU_COR_COD_ESC_TG_NEU]]</f>
        <v>134.66666666666666</v>
      </c>
      <c r="OG184" s="15">
        <f>Tabla2[[#This Row],[ROS_1DU_COR_COD_ESC_TG_POS]]-Tabla2[[#This Row],[PAS_1DU_COR_COD_ESC_TG_POS]]</f>
        <v>-49.5</v>
      </c>
      <c r="OH184" s="15">
        <f>Tabla2[[#This Row],[ROS_1DU_COR_COD_ESC_TG_TOT]]-Tabla2[[#This Row],[PAS_1DU_COR_COD_ESC_TG_TOT]]</f>
        <v>44.468864468864467</v>
      </c>
      <c r="OI184" s="15">
        <f>Tabla2[[#This Row],[PAS_1DU_COR_COD_ROS_TG_NEG]]-Tabla2[[#This Row],[ESC_1DU_COR_COD_ROS_TG_NEG]]</f>
        <v>-68.971428571428561</v>
      </c>
      <c r="OJ184" s="15">
        <f>Tabla2[[#This Row],[PAS_1DU_COR_COD_ROS_TG_NEU]]-Tabla2[[#This Row],[ESC_1DU_COR_COD_ROS_TG_NEU]]</f>
        <v>-20.1142857142857</v>
      </c>
      <c r="OK184" s="15">
        <f>Tabla2[[#This Row],[PAS_1DU_COR_COD_ROS_TG_POS]]-Tabla2[[#This Row],[ESC_1DU_COR_COD_ROS_TG_POS]]</f>
        <v>37.285714285714278</v>
      </c>
      <c r="OL184" s="15">
        <f>Tabla2[[#This Row],[PAS_1DU_COR_COD_ROS_TG_TOT]]-Tabla2[[#This Row],[ESC_1DU_COR_COD_ROS_TG_TOT]]</f>
        <v>-21.261904761904788</v>
      </c>
      <c r="OM184" s="15">
        <f>Tabla2[[#This Row],[PAS_1DU_COR_COD_ESC_TG_NEG]]-Tabla2[[#This Row],[ESC_1DU_COR_COD_ESC_TG_NEG]]</f>
        <v>-139.23611111111111</v>
      </c>
      <c r="ON184" s="15">
        <f>Tabla2[[#This Row],[PAS_1DU_COR_COD_ESC_TG_NEU]]-Tabla2[[#This Row],[ESC_1DU_COR_COD_ESC_TG_NEU]]</f>
        <v>-92.38095238095238</v>
      </c>
      <c r="OO184" s="15">
        <f>Tabla2[[#This Row],[PAS_1DU_COR_COD_ESC_TG_POS]]-Tabla2[[#This Row],[ESC_1DU_COR_COD_ESC_TG_POS]]</f>
        <v>23.699999999999989</v>
      </c>
      <c r="OP184" s="15">
        <f>Tabla2[[#This Row],[PAS_1DU_COR_COD_ESC_TG_TOT]]-Tabla2[[#This Row],[ESC_1DU_COR_COD_ESC_TG_TOT]]</f>
        <v>-78.438095238095229</v>
      </c>
      <c r="OQ184" s="61">
        <v>56.833333333333343</v>
      </c>
      <c r="OR184" s="62">
        <v>-44.625</v>
      </c>
      <c r="OS184" s="62">
        <v>34.875</v>
      </c>
      <c r="OT184" s="62">
        <v>14.132867132867148</v>
      </c>
      <c r="OU184" s="62">
        <v>-11.725000000000023</v>
      </c>
      <c r="OV184" s="62">
        <v>-44.314285714285745</v>
      </c>
      <c r="OW184" s="62">
        <v>-107.30000000000001</v>
      </c>
      <c r="OX184" s="62">
        <v>-50.271428571428544</v>
      </c>
      <c r="OY184" s="62">
        <v>58.539682539682531</v>
      </c>
      <c r="OZ184" s="62">
        <v>27.952380952380935</v>
      </c>
      <c r="PA184" s="62">
        <v>-93.714285714285722</v>
      </c>
      <c r="PB184" s="62">
        <v>6.904761904761898</v>
      </c>
    </row>
    <row r="185" spans="1:418" x14ac:dyDescent="0.3">
      <c r="A185" s="2" t="s">
        <v>183</v>
      </c>
      <c r="B185" s="2">
        <v>50</v>
      </c>
      <c r="C185" s="2">
        <v>2</v>
      </c>
      <c r="D185" s="2">
        <v>50</v>
      </c>
      <c r="E185">
        <v>1.5263157894736843</v>
      </c>
      <c r="F185">
        <v>944.28571428571433</v>
      </c>
      <c r="G185">
        <v>1.45</v>
      </c>
      <c r="H185">
        <v>760.57142857142856</v>
      </c>
      <c r="I185">
        <v>0.94736842105263153</v>
      </c>
      <c r="J185">
        <v>468.42857142857144</v>
      </c>
      <c r="K185">
        <v>1.3103448275862069</v>
      </c>
      <c r="L185">
        <v>724.42857142857144</v>
      </c>
      <c r="M185">
        <v>0.78947368421052633</v>
      </c>
      <c r="N185">
        <v>385.16666666666669</v>
      </c>
      <c r="O185">
        <v>1.1499999999999999</v>
      </c>
      <c r="P185">
        <v>335.63636363636363</v>
      </c>
      <c r="Q185">
        <v>1.1578947368421053</v>
      </c>
      <c r="R185">
        <v>442.375</v>
      </c>
      <c r="S185">
        <v>1.0344827586206897</v>
      </c>
      <c r="T185">
        <v>381.68</v>
      </c>
      <c r="U185">
        <v>1.1724137931034482</v>
      </c>
      <c r="V185">
        <v>538.1521739130435</v>
      </c>
      <c r="W185">
        <v>0.31578947368421051</v>
      </c>
      <c r="X185">
        <v>287.2</v>
      </c>
      <c r="Y185">
        <v>0.5</v>
      </c>
      <c r="Z185">
        <v>334.83333333333331</v>
      </c>
      <c r="AA185">
        <v>0.10526315789473684</v>
      </c>
      <c r="AB185">
        <v>307</v>
      </c>
      <c r="AC185">
        <v>0.31034482758620691</v>
      </c>
      <c r="AD185">
        <v>312.66666666666669</v>
      </c>
      <c r="AE185">
        <v>0.31034482758620691</v>
      </c>
      <c r="AF185">
        <v>312.66666666666669</v>
      </c>
      <c r="AG185">
        <v>0.88505747126436785</v>
      </c>
      <c r="AH185">
        <v>491.5</v>
      </c>
      <c r="AI185">
        <v>4</v>
      </c>
      <c r="AJ185">
        <v>592</v>
      </c>
      <c r="AM185">
        <v>0</v>
      </c>
      <c r="AO185">
        <v>2</v>
      </c>
      <c r="AP185">
        <v>592</v>
      </c>
      <c r="AQ185">
        <v>0</v>
      </c>
      <c r="AU185">
        <v>0</v>
      </c>
      <c r="AW185">
        <v>0</v>
      </c>
      <c r="AY185">
        <v>1</v>
      </c>
      <c r="AZ185">
        <v>592</v>
      </c>
      <c r="BA185">
        <v>1</v>
      </c>
      <c r="BB185">
        <v>281</v>
      </c>
      <c r="BE185">
        <v>1</v>
      </c>
      <c r="BF185">
        <v>110</v>
      </c>
      <c r="BG185">
        <v>1</v>
      </c>
      <c r="BH185">
        <v>195.5</v>
      </c>
      <c r="BI185">
        <v>1</v>
      </c>
      <c r="BJ185">
        <v>195.5</v>
      </c>
      <c r="BK185">
        <v>1</v>
      </c>
      <c r="BL185">
        <v>327.66666666666669</v>
      </c>
      <c r="BM185">
        <v>0.88888888888888884</v>
      </c>
      <c r="BN185">
        <v>483.44262295081967</v>
      </c>
      <c r="BO185">
        <v>4.2</v>
      </c>
      <c r="BP185">
        <v>1254.375</v>
      </c>
      <c r="BQ185">
        <v>4.5</v>
      </c>
      <c r="BR185">
        <v>1204</v>
      </c>
      <c r="BS185">
        <v>3.5555555555555554</v>
      </c>
      <c r="BT185">
        <v>868.77777777777783</v>
      </c>
      <c r="BU185">
        <v>4.04</v>
      </c>
      <c r="BV185">
        <v>1085.1818181818182</v>
      </c>
      <c r="BW185">
        <v>3.6666666666666665</v>
      </c>
      <c r="BX185">
        <v>1056.1428571428571</v>
      </c>
      <c r="BY185">
        <v>4.7777777777777777</v>
      </c>
      <c r="BZ185">
        <v>1391.75</v>
      </c>
      <c r="CA185">
        <v>2.8888888888888888</v>
      </c>
      <c r="CB185">
        <v>699.125</v>
      </c>
      <c r="CC185">
        <v>3.7777777777777777</v>
      </c>
      <c r="CD185">
        <v>1048.695652173913</v>
      </c>
      <c r="CE185">
        <v>3.9038461538461537</v>
      </c>
      <c r="CF185">
        <v>1066.5333333333333</v>
      </c>
      <c r="CG185">
        <v>2.6</v>
      </c>
      <c r="CH185">
        <v>1043</v>
      </c>
      <c r="CI185">
        <v>2</v>
      </c>
      <c r="CJ185">
        <v>755.5</v>
      </c>
      <c r="CK185">
        <v>3.4444444444444446</v>
      </c>
      <c r="CL185">
        <v>1022.1428571428571</v>
      </c>
      <c r="CM185">
        <v>2.76</v>
      </c>
      <c r="CN185">
        <v>966.76470588235293</v>
      </c>
      <c r="CO185">
        <v>4</v>
      </c>
      <c r="CP185">
        <v>1170.7142857142858</v>
      </c>
      <c r="CQ185">
        <v>1.7777777777777777</v>
      </c>
      <c r="CR185">
        <v>509.16666666666669</v>
      </c>
      <c r="CS185">
        <v>4.2222222222222223</v>
      </c>
      <c r="CT185">
        <v>1249.2857142857142</v>
      </c>
      <c r="CU185">
        <v>3.3333333333333335</v>
      </c>
      <c r="CV185">
        <v>999.75</v>
      </c>
      <c r="CW185">
        <v>3.0576923076923075</v>
      </c>
      <c r="CX185">
        <v>984.59459459459458</v>
      </c>
      <c r="CY185">
        <v>3.4807692307692308</v>
      </c>
      <c r="CZ185">
        <v>1029.560975609756</v>
      </c>
      <c r="DA185">
        <v>1</v>
      </c>
      <c r="DB185">
        <v>446.2</v>
      </c>
      <c r="DC185">
        <v>2.5</v>
      </c>
      <c r="DD185">
        <v>702.2</v>
      </c>
      <c r="DE185">
        <v>1.7777777777777777</v>
      </c>
      <c r="DF185">
        <v>587.66666666666663</v>
      </c>
      <c r="DG185">
        <v>1.64</v>
      </c>
      <c r="DH185">
        <v>579.25</v>
      </c>
      <c r="DI185">
        <v>1.5555555555555556</v>
      </c>
      <c r="DJ185">
        <v>446</v>
      </c>
      <c r="DK185">
        <v>1.3333333333333333</v>
      </c>
      <c r="DL185">
        <v>467.33333333333331</v>
      </c>
      <c r="DM185">
        <v>1.1111111111111112</v>
      </c>
      <c r="DN185">
        <v>313</v>
      </c>
      <c r="DO185">
        <v>1.3333333333333333</v>
      </c>
      <c r="DP185">
        <v>412.5</v>
      </c>
      <c r="DQ185">
        <v>1.4807692307692308</v>
      </c>
      <c r="DR185">
        <v>486.61111111111109</v>
      </c>
      <c r="DS185">
        <v>1.4807692307692308</v>
      </c>
      <c r="DT185">
        <v>486.61111111111109</v>
      </c>
      <c r="DU185">
        <v>2.8141025641025643</v>
      </c>
      <c r="DV185">
        <v>863.91525423728808</v>
      </c>
      <c r="DY185">
        <v>3.25</v>
      </c>
      <c r="DZ185">
        <v>1186.6666666666667</v>
      </c>
      <c r="EA185">
        <v>5</v>
      </c>
      <c r="EB185">
        <v>1530</v>
      </c>
      <c r="EC185">
        <v>3.6</v>
      </c>
      <c r="ED185">
        <v>1272.5</v>
      </c>
      <c r="EE185">
        <v>3</v>
      </c>
      <c r="EF185">
        <v>736</v>
      </c>
      <c r="EG185">
        <v>1</v>
      </c>
      <c r="EH185">
        <v>192</v>
      </c>
      <c r="EI185">
        <v>6</v>
      </c>
      <c r="EJ185">
        <v>997</v>
      </c>
      <c r="EK185">
        <v>3.3333333333333335</v>
      </c>
      <c r="EL185">
        <v>641.66666666666663</v>
      </c>
      <c r="EM185">
        <v>3.5</v>
      </c>
      <c r="EN185">
        <v>1002.1428571428571</v>
      </c>
      <c r="EQ185">
        <v>4.75</v>
      </c>
      <c r="ER185">
        <v>1499.3333333333333</v>
      </c>
      <c r="ES185">
        <v>0</v>
      </c>
      <c r="EU185">
        <v>3.8</v>
      </c>
      <c r="EV185">
        <v>1499.3333333333333</v>
      </c>
      <c r="EW185">
        <v>0</v>
      </c>
      <c r="EY185">
        <v>5</v>
      </c>
      <c r="EZ185">
        <v>712</v>
      </c>
      <c r="FA185">
        <v>0</v>
      </c>
      <c r="FC185">
        <v>1.6666666666666667</v>
      </c>
      <c r="FD185">
        <v>712</v>
      </c>
      <c r="FE185">
        <v>3</v>
      </c>
      <c r="FF185">
        <v>1302.5</v>
      </c>
      <c r="FG185">
        <v>3.25</v>
      </c>
      <c r="FH185">
        <v>1111.3636363636363</v>
      </c>
      <c r="FK185">
        <v>3.25</v>
      </c>
      <c r="FL185">
        <v>933.33333333333337</v>
      </c>
      <c r="FM185">
        <v>5</v>
      </c>
      <c r="FN185">
        <v>880</v>
      </c>
      <c r="FO185">
        <v>3.6</v>
      </c>
      <c r="FP185">
        <v>920</v>
      </c>
      <c r="FQ185">
        <v>5</v>
      </c>
      <c r="FR185">
        <v>1576</v>
      </c>
      <c r="FS185">
        <v>1</v>
      </c>
      <c r="FT185">
        <v>84</v>
      </c>
      <c r="FU185">
        <v>0</v>
      </c>
      <c r="FW185">
        <v>2</v>
      </c>
      <c r="FX185">
        <v>830</v>
      </c>
      <c r="FY185">
        <v>3</v>
      </c>
      <c r="FZ185">
        <v>890</v>
      </c>
      <c r="GA185">
        <v>3</v>
      </c>
      <c r="GB185">
        <v>890</v>
      </c>
      <c r="GC185">
        <v>3.1666666666666665</v>
      </c>
      <c r="GD185">
        <v>1033.2352941176471</v>
      </c>
      <c r="GE185">
        <v>2.8611111111111112</v>
      </c>
      <c r="GF185">
        <v>885.237037037037</v>
      </c>
      <c r="GG185">
        <v>1.4</v>
      </c>
      <c r="GH185">
        <v>432.66666666666669</v>
      </c>
      <c r="GI185">
        <v>1.3</v>
      </c>
      <c r="GJ185">
        <v>376.5</v>
      </c>
      <c r="GK185">
        <v>1.2222222222222223</v>
      </c>
      <c r="GL185">
        <v>317.2</v>
      </c>
      <c r="GM185">
        <v>1.3103448275862069</v>
      </c>
      <c r="GN185">
        <v>378.88235294117646</v>
      </c>
      <c r="GO185">
        <v>1.7777777777777777</v>
      </c>
      <c r="GP185">
        <v>1060.3333333333333</v>
      </c>
      <c r="GQ185">
        <v>0.9</v>
      </c>
      <c r="GR185">
        <v>369</v>
      </c>
      <c r="GS185">
        <v>3.2</v>
      </c>
      <c r="GT185">
        <v>649.77777777777783</v>
      </c>
      <c r="GU185">
        <v>1.9655172413793103</v>
      </c>
      <c r="GV185">
        <v>675.73333333333335</v>
      </c>
      <c r="GW185">
        <v>1.6379310344827587</v>
      </c>
      <c r="GX185">
        <v>518.03125</v>
      </c>
      <c r="GY185">
        <v>2.1</v>
      </c>
      <c r="GZ185">
        <v>703</v>
      </c>
      <c r="HA185">
        <v>2.2000000000000002</v>
      </c>
      <c r="HB185">
        <v>483.875</v>
      </c>
      <c r="HC185">
        <v>2.3333333333333335</v>
      </c>
      <c r="HD185">
        <v>855.6</v>
      </c>
      <c r="HE185">
        <v>2.2068965517241379</v>
      </c>
      <c r="HF185">
        <v>650.89473684210532</v>
      </c>
      <c r="HG185">
        <v>1.3333333333333333</v>
      </c>
      <c r="HH185">
        <v>421.2</v>
      </c>
      <c r="HI185">
        <v>1.8</v>
      </c>
      <c r="HJ185">
        <v>505.16666666666669</v>
      </c>
      <c r="HK185">
        <v>1.7</v>
      </c>
      <c r="HL185">
        <v>527.57142857142856</v>
      </c>
      <c r="HM185">
        <v>1.6206896551724137</v>
      </c>
      <c r="HN185">
        <v>490.55555555555554</v>
      </c>
      <c r="HO185">
        <v>1.9137931034482758</v>
      </c>
      <c r="HP185">
        <v>572.89189189189187</v>
      </c>
      <c r="HQ185">
        <v>1.7758620689655173</v>
      </c>
      <c r="HR185">
        <v>547.44927536231887</v>
      </c>
      <c r="HS185">
        <v>0.7</v>
      </c>
      <c r="HT185">
        <v>228.16666666666666</v>
      </c>
      <c r="HU185">
        <v>0.8</v>
      </c>
      <c r="HV185">
        <v>301.5</v>
      </c>
      <c r="HW185">
        <v>1</v>
      </c>
      <c r="HX185">
        <v>387.6</v>
      </c>
      <c r="HY185">
        <v>0.82758620689655171</v>
      </c>
      <c r="HZ185">
        <v>300.94117647058823</v>
      </c>
      <c r="IA185">
        <v>1.3333333333333333</v>
      </c>
      <c r="IB185">
        <v>285.16666666666669</v>
      </c>
      <c r="IC185">
        <v>0.7</v>
      </c>
      <c r="ID185">
        <v>254.66666666666666</v>
      </c>
      <c r="IE185">
        <v>0.9</v>
      </c>
      <c r="IF185">
        <v>266.28571428571428</v>
      </c>
      <c r="IG185">
        <v>0.96551724137931039</v>
      </c>
      <c r="IH185">
        <v>268.57894736842104</v>
      </c>
      <c r="II185">
        <v>0.89655172413793105</v>
      </c>
      <c r="IJ185">
        <v>283.86111111111109</v>
      </c>
      <c r="IK185">
        <v>0.89655172413793105</v>
      </c>
      <c r="IL185">
        <v>283.86111111111109</v>
      </c>
      <c r="IM185">
        <v>1.4827586206896552</v>
      </c>
      <c r="IN185">
        <v>457.0761904761905</v>
      </c>
      <c r="IS185">
        <v>1</v>
      </c>
      <c r="IT185">
        <v>115</v>
      </c>
      <c r="IU185">
        <v>1</v>
      </c>
      <c r="IV185">
        <v>115</v>
      </c>
      <c r="IW185">
        <v>1</v>
      </c>
      <c r="IX185">
        <v>158</v>
      </c>
      <c r="JC185">
        <v>1</v>
      </c>
      <c r="JD185">
        <v>158</v>
      </c>
      <c r="JE185">
        <v>1</v>
      </c>
      <c r="JF185">
        <v>136.5</v>
      </c>
      <c r="JK185">
        <v>0</v>
      </c>
      <c r="JM185">
        <v>0</v>
      </c>
      <c r="JO185">
        <v>0</v>
      </c>
      <c r="JU185">
        <v>0</v>
      </c>
      <c r="JW185">
        <v>0</v>
      </c>
      <c r="JY185">
        <v>0.5</v>
      </c>
      <c r="JZ185">
        <v>136.5</v>
      </c>
      <c r="KE185">
        <v>1</v>
      </c>
      <c r="KF185">
        <v>252</v>
      </c>
      <c r="KG185">
        <v>1</v>
      </c>
      <c r="KH185">
        <v>252</v>
      </c>
      <c r="KI185">
        <v>1</v>
      </c>
      <c r="KJ185">
        <v>228</v>
      </c>
      <c r="KO185">
        <v>1</v>
      </c>
      <c r="KP185">
        <v>228</v>
      </c>
      <c r="KQ185">
        <v>1</v>
      </c>
      <c r="KR185">
        <v>240</v>
      </c>
      <c r="KS185">
        <v>1</v>
      </c>
      <c r="KT185">
        <v>240</v>
      </c>
      <c r="KU185">
        <v>0.66666666666666663</v>
      </c>
      <c r="KV185">
        <v>188.25</v>
      </c>
      <c r="KW185">
        <v>1.4555555555555555</v>
      </c>
      <c r="KX185">
        <v>447.21100917431193</v>
      </c>
      <c r="KY185" s="15">
        <f>Tabla2[[#This Row],[ROS_NUM_COR_COD_ROS_TG_NEG]]-Tabla2[[#This Row],[PAS_NUM_COR_COD_ROS_TG_NEG]]</f>
        <v>0.54385964912280693</v>
      </c>
      <c r="KZ185" s="15">
        <f>Tabla2[[#This Row],[ROS_DUR_COR_COD_ROS_TG_NEG]]-Tabla2[[#This Row],[PAS_DUR_COR_COD_ROS_TG_NEG]]</f>
        <v>36.033333333333303</v>
      </c>
      <c r="LA185" s="15">
        <f>Tabla2[[#This Row],[ROS_NUM_COR_COD_ROS_TG_NEU]]-Tabla2[[#This Row],[PAS_NUM_COR_COD_ROS_TG_NEU]]</f>
        <v>0.65000000000000013</v>
      </c>
      <c r="LB185" s="15">
        <f>Tabla2[[#This Row],[ROS_DUR_COR_COD_ROS_TG_NEU]]-Tabla2[[#This Row],[PAS_DUR_COR_COD_ROS_TG_NEU]]</f>
        <v>169.53030303030306</v>
      </c>
      <c r="LC185" s="15">
        <f>Tabla2[[#This Row],[ROS_NUM_COR_COD_ROS_TG_POS]]-Tabla2[[#This Row],[PAS_NUM_COR_COD_ROS_TG_POS]]</f>
        <v>0.54210526315789465</v>
      </c>
      <c r="LD185" s="15">
        <f>Tabla2[[#This Row],[ROS_DUR_COR_COD_ROS_TG_POS]]-Tabla2[[#This Row],[PAS_DUR_COR_COD_ROS_TG_POS]]</f>
        <v>85.196428571428555</v>
      </c>
      <c r="LE185" s="15">
        <f>Tabla2[[#This Row],[ROS_NUM_COR_COD_ROS_TG_TOT]]-Tabla2[[#This Row],[PAS_NUM_COR_COD_ROS_TG_TOT]]</f>
        <v>0.58620689655172398</v>
      </c>
      <c r="LF185" s="15">
        <f>Tabla2[[#This Row],[ROS_DUR_COR_COD_ROS_TG_TOT]]-Tabla2[[#This Row],[PAS_DUR_COR_COD_ROS_TG_TOT]]</f>
        <v>108.87555555555554</v>
      </c>
      <c r="LG185" s="15">
        <f>Tabla2[[#This Row],[ROS_NUM_COR_COD_ESC_TG_NEG]]-Tabla2[[#This Row],[PAS_NUM_COR_COD_ESC_TG_NEG]]</f>
        <v>0.25146198830409339</v>
      </c>
      <c r="LH185" s="15">
        <f>Tabla2[[#This Row],[ROS_DUR_COR_COD_ESC_TG_NEG]]-Tabla2[[#This Row],[PAS_DUR_COR_COD_ESC_TG_NEG]]</f>
        <v>116.04761904761892</v>
      </c>
      <c r="LI185" s="15">
        <f>Tabla2[[#This Row],[ROS_NUM_COR_COD_ESC_TG_NEU]]-Tabla2[[#This Row],[PAS_NUM_COR_COD_ESC_TG_NEU]]</f>
        <v>-0.54999999999999993</v>
      </c>
      <c r="LJ185" s="15">
        <f>Tabla2[[#This Row],[ROS_NUM_COR_COD_ESC_TG_NEG]]-Tabla2[[#This Row],[PAS_NUM_COR_COD_ESC_TG_NEG]]</f>
        <v>0.25146198830409339</v>
      </c>
      <c r="LK185" s="15">
        <f>Tabla2[[#This Row],[ROS_NUM_COR_COD_ESC_TG_POS]]-Tabla2[[#This Row],[PAS_NUM_COR_COD_ESC_TG_POS]]</f>
        <v>2.2526315789473688</v>
      </c>
      <c r="LL185" s="15">
        <f>Tabla2[[#This Row],[ROS_DUR_COR_COD_ESC_TG_POS]]-Tabla2[[#This Row],[PAS_DUR_COR_COD_ESC_TG_POS]]</f>
        <v>181.34920634920638</v>
      </c>
      <c r="LM185" s="15">
        <f>Tabla2[[#This Row],[ROS_NUM_COR_COD_ESC_TG_TOT]]-Tabla2[[#This Row],[PAS_NUM_COR_COD_ESC_TG_TOT]]</f>
        <v>0.65517241379310343</v>
      </c>
      <c r="LN185" s="15">
        <f>Tabla2[[#This Row],[ROS_DUR_COR_COD_ESC_TG_TOT]]-Tabla2[[#This Row],[PAS_DUR_COR_COD_ESC_TG_TOT]]</f>
        <v>-48.695238095238096</v>
      </c>
      <c r="LO185" s="15">
        <f>Tabla2[[#This Row],[PAS_NUM_COR_COD_ROS_TG_NEG]]-Tabla2[[#This Row],[ESC_NUM_COR_COD_ROS_TG_NEG]]</f>
        <v>-3.2105263157894735</v>
      </c>
      <c r="LP185" s="15">
        <f>Tabla2[[#This Row],[PAS_DUR_COR_COD_ROS_TG_NEG]]-Tabla2[[#This Row],[ESC_DUR_COR_COD_ROS_TG_NEG]]</f>
        <v>-785.54761904761904</v>
      </c>
      <c r="LQ185" s="15">
        <f>Tabla2[[#This Row],[PAS_NUM_COR_COD_ROS_TG_NEU]]-Tabla2[[#This Row],[ESC_NUM_COR_COD_ROS_TG_NEU]]</f>
        <v>-0.62777777777777777</v>
      </c>
      <c r="LR185" s="15">
        <f>Tabla2[[#This Row],[PAS_DUR_COR_COD_ROS_TG_NEU]]-Tabla2[[#This Row],[ESC_DUR_COR_COD_ROS_TG_NEU]]</f>
        <v>-173.53030303030306</v>
      </c>
      <c r="LS185" s="15">
        <f>Tabla2[[#This Row],[PAS_NUM_COR_COD_ROS_TG_POS]]-Tabla2[[#This Row],[ESC_NUM_COR_COD_ROS_TG_POS]]</f>
        <v>-3.064327485380117</v>
      </c>
      <c r="LT185" s="15">
        <f>Tabla2[[#This Row],[PAS_DUR_COR_COD_ROS_TG_POS]]-Tabla2[[#This Row],[ESC_DUR_COR_COD_ROS_TG_POS]]</f>
        <v>-806.91071428571422</v>
      </c>
      <c r="LU185" s="15">
        <f>Tabla2[[#This Row],[PAS_NUM_COR_COD_ROS_TG_TOT]]-Tabla2[[#This Row],[ESC_NUM_COR_COD_ROS_TG_TOT]]</f>
        <v>-2.2988505747126435</v>
      </c>
      <c r="LV185" s="15">
        <f>Tabla2[[#This Row],[PAS_DUR_COR_COD_ROS_TG_TOT]]-Tabla2[[#This Row],[ESC_DUR_COR_COD_ROS_TG_TOT]]</f>
        <v>-618.06999999999994</v>
      </c>
      <c r="LW185" s="15">
        <f>Tabla2[[#This Row],[PAS_NUM_COR_COD_ESC_TG_NEG]]-Tabla2[[#This Row],[ESC_NUM_COR_COD_ESC_TG_NEG]]</f>
        <v>-2.140350877192982</v>
      </c>
      <c r="LX185" s="15">
        <f>Tabla2[[#This Row],[PAS_DUR_COR_COD_ESC_TG_NEG]]-Tabla2[[#This Row],[ESC_DUR_COR_COD_ESC_TG_NEG]]</f>
        <v>-111.85714285714278</v>
      </c>
      <c r="LY185" s="15">
        <f>Tabla2[[#This Row],[PAS_NUM_COR_COD_ESC_TG_NEU]]-Tabla2[[#This Row],[ESC_NUM_COR_COD_ESC_TG_NEU]]</f>
        <v>-3.3277777777777775</v>
      </c>
      <c r="LZ185" s="15">
        <f>Tabla2[[#This Row],[PAS_DUR_COR_COD_ESC_TG_NEU]]-Tabla2[[#This Row],[ESC_DUR_COR_COD_ESC_TG_NEU]]</f>
        <v>-631.17857142857144</v>
      </c>
      <c r="MA185" s="15">
        <f>Tabla2[[#This Row],[PAS_NUM_COR_COD_ESC_TG_POS]]-Tabla2[[#This Row],[ESC_NUM_COR_COD_ESC_TG_POS]]</f>
        <v>-1.9415204678362574</v>
      </c>
      <c r="MB185" s="15">
        <f>Tabla2[[#This Row],[PAS_DUR_COR_COD_ESC_TG_POS]]-Tabla2[[#This Row],[ESC_DUR_COR_COD_ESC_TG_POS]]</f>
        <v>-230.69642857142856</v>
      </c>
      <c r="MC185" s="15">
        <f>Tabla2[[#This Row],[PAS_NUM_COR_COD_ESC_TG_TOT]]-Tabla2[[#This Row],[ESC_NUM_COR_COD_ESC_TG_TOT]]</f>
        <v>-2.4674329501915708</v>
      </c>
      <c r="MD185" s="15">
        <f>Tabla2[[#This Row],[PAS_DUR_COR_COD_ESC_TG_TOT]]-Tabla2[[#This Row],[ESC_DUR_COR_COD_ESC_TG_TOT]]</f>
        <v>-324.26708074534156</v>
      </c>
      <c r="ME185" s="42">
        <f>Tabla25[[#This Row],[PAS_NUM_COR_COD_ROS_TG_NEG]]-Tabla25[[#This Row],[PAS_NUM_COR_COD_ESC_TG_NEG]]</f>
        <v>-0.73684210526315796</v>
      </c>
      <c r="MF185" s="42">
        <f>Tabla25[[#This Row],[PAS_NUM_COR_COD_ROS_TG_NEU]]-Tabla25[[#This Row],[PAS_NUM_COR_COD_ESC_TG_NEU]]</f>
        <v>-0.30000000000000004</v>
      </c>
      <c r="MG185" s="42">
        <f>Tabla25[[#This Row],[PAS_NUM_COR_COD_ROS_TG_POS]]-Tabla25[[#This Row],[PAS_NUM_COR_COD_ESC_TG_POS]]</f>
        <v>0.21052631578947378</v>
      </c>
      <c r="MH185" s="42">
        <f>Tabla25[[#This Row],[PAS_NUM_COR_COD_ROS_TG_TOT]]-Tabla25[[#This Row],[PAS_NUM_COR_COD_ESC_TG_TOT]]</f>
        <v>-0.27586206896551713</v>
      </c>
      <c r="MI185" s="42">
        <f>Tabla25[[#This Row],[PAS_DUR_COR_COD_ROS_TG_NEG]]-Tabla25[[#This Row],[PAS_DUR_COR_COD_ESC_TG_NEG]]</f>
        <v>-559.11904761904771</v>
      </c>
      <c r="MJ185" s="42">
        <f>Tabla25[[#This Row],[PAS_DUR_COR_COD_ROS_TG_NEU]]-Tabla25[[#This Row],[PAS_DUR_COR_COD_ESC_TG_NEU]]</f>
        <v>-424.93506493506493</v>
      </c>
      <c r="MK185" s="42">
        <f>Tabla25[[#This Row],[PAS_DUR_COR_COD_ROS_TG_POS]]-Tabla25[[#This Row],[PAS_DUR_COR_COD_ESC_TG_POS]]</f>
        <v>-26.053571428571445</v>
      </c>
      <c r="ML185" s="42">
        <f>Tabla25[[#This Row],[PAS_DUR_COR_COD_ROS_TG_TOT]]-Tabla25[[#This Row],[PAS_DUR_COR_COD_ESC_TG_TOT]]</f>
        <v>-342.74857142857144</v>
      </c>
      <c r="MM185" s="44">
        <f>Tabla25[[#This Row],[ESC_NUM_COR_COD_ROS_TG_NEG]]-Tabla25[[#This Row],[ESC_NUM_COR_COD_ESC_TG_NEG]]</f>
        <v>0.33333333333333348</v>
      </c>
      <c r="MN185" s="44">
        <f>Tabla25[[#This Row],[ESC_NUM_COR_COD_ROS_TG_NEU]]-Tabla25[[#This Row],[ESC_NUM_COR_COD_ESC_TG_NEU]]</f>
        <v>-3</v>
      </c>
      <c r="MO185" s="44">
        <f>Tabla25[[#This Row],[ESC_NUM_COR_COD_ROS_TG_POS]]-Tabla25[[#This Row],[ESC_NUM_COR_COD_ESC_TG_POS]]</f>
        <v>1.3333333333333335</v>
      </c>
      <c r="MP185" s="44">
        <f>Tabla25[[#This Row],[ESC_NUM_COR_COD_ROS_TG_TOT]]-Tabla25[[#This Row],[ESC_NUM_COR_COD_ESC_TG_TOT]]</f>
        <v>-0.4444444444444442</v>
      </c>
      <c r="MQ185" s="44">
        <f>Tabla25[[#This Row],[ESC_DUR_COR_COD_ROS_TG_NEG]]-Tabla25[[#This Row],[ESC_DUR_COR_COD_ESC_TG_NEG]]</f>
        <v>114.57142857142867</v>
      </c>
      <c r="MR185" s="44">
        <f>Tabla25[[#This Row],[ESC_DUR_COR_COD_ROS_TG_NEU]]-Tabla25[[#This Row],[ESC_DUR_COR_COD_ESC_TG_NEU]]</f>
        <v>-882.58333333333326</v>
      </c>
      <c r="MS185" s="44">
        <f>Tabla25[[#This Row],[ESC_DUR_COR_COD_ROS_TG_POS]]-Tabla25[[#This Row],[ESC_DUR_COR_COD_ESC_TG_POS]]</f>
        <v>550.16071428571422</v>
      </c>
      <c r="MT185" s="44">
        <f>Tabla25[[#This Row],[ESC_DUR_COR_COD_ROS_TG_TOT]]-Tabla25[[#This Row],[ESC_DUR_COR_COD_ESC_TG_TOT]]</f>
        <v>-48.945652173913004</v>
      </c>
      <c r="MU185" s="47">
        <f>Tabla25[[#This Row],[ROS_NUM_COR_COD_ROS_TG_NEG]]-Tabla25[[#This Row],[ROS_NUM_COR_COD_ESC_TG_NEG]]</f>
        <v>-0.44444444444444442</v>
      </c>
      <c r="MV185" s="47">
        <f>Tabla25[[#This Row],[ROS_NUM_COR_COD_ROS_TG_NEU]]-Tabla25[[#This Row],[ROS_NUM_COR_COD_ESC_TG_NEU]]</f>
        <v>0.9</v>
      </c>
      <c r="MW185" s="47">
        <f>Tabla25[[#This Row],[ROS_NUM_COR_COD_ROS_TG_POS]]-Tabla25[[#This Row],[ROS_NUM_COR_COD_ESC_TG_POS]]</f>
        <v>-1.5000000000000002</v>
      </c>
      <c r="MX185" s="47">
        <f>Tabla25[[#This Row],[ROS_NUM_COR_COD_ROS_TG_TOT]]-Tabla25[[#This Row],[ROS_NUM_COR_COD_ESC_TG_TOT]]</f>
        <v>-0.34482758620689657</v>
      </c>
      <c r="MY185" s="47">
        <f>Tabla25[[#This Row],[ROS_DUR_COR_COD_ROS_TG_NEG]]-Tabla25[[#This Row],[ROS_DUR_COR_COD_ESC_TG_NEG]]</f>
        <v>-639.13333333333321</v>
      </c>
      <c r="MZ185" s="47">
        <f>Tabla25[[#This Row],[ROS_DUR_COR_COD_ROS_TG_NEU]]-Tabla25[[#This Row],[ROS_DUR_COR_COD_ESC_TG_NEU]]</f>
        <v>136.16666666666669</v>
      </c>
      <c r="NA185" s="47">
        <f>Tabla25[[#This Row],[ROS_DUR_COR_COD_ROS_TG_POS]]-Tabla25[[#This Row],[ROS_DUR_COR_COD_ESC_TG_POS]]</f>
        <v>-122.20634920634927</v>
      </c>
      <c r="NB185" s="47">
        <f>Tabla25[[#This Row],[ROS_DUR_COR_COD_ROS_TG_TOT]]-Tabla25[[#This Row],[ROS_DUR_COR_COD_ESC_TG_TOT]]</f>
        <v>-185.17777777777781</v>
      </c>
      <c r="NC185">
        <v>164</v>
      </c>
      <c r="ND185">
        <v>202.66666666666666</v>
      </c>
      <c r="NE185">
        <v>198.28571428571428</v>
      </c>
      <c r="NF185">
        <v>190.22222222222223</v>
      </c>
      <c r="NG185">
        <v>254</v>
      </c>
      <c r="NH185">
        <v>137.33333333333334</v>
      </c>
      <c r="NI185">
        <v>178.11111111111111</v>
      </c>
      <c r="NJ185">
        <v>185.13333333333333</v>
      </c>
      <c r="NK185">
        <v>183.28571428571428</v>
      </c>
      <c r="NL185">
        <v>124.83333333333333</v>
      </c>
      <c r="NM185">
        <v>226.28571428571428</v>
      </c>
      <c r="NN185">
        <v>180.8</v>
      </c>
      <c r="NO185">
        <v>236.85714285714286</v>
      </c>
      <c r="NP185">
        <v>235.625</v>
      </c>
      <c r="NQ185">
        <v>263</v>
      </c>
      <c r="NR185">
        <v>245.52173913043478</v>
      </c>
      <c r="NS185">
        <v>170.66666666666666</v>
      </c>
      <c r="NT185">
        <v>143.36363636363637</v>
      </c>
      <c r="NU185">
        <v>175.625</v>
      </c>
      <c r="NV185">
        <v>160.24</v>
      </c>
      <c r="NW185">
        <v>274.28571428571428</v>
      </c>
      <c r="NX185">
        <v>192.85714285714286</v>
      </c>
      <c r="NY185">
        <v>135.14285714285714</v>
      </c>
      <c r="NZ185">
        <v>200.76190476190476</v>
      </c>
      <c r="OA185" s="15">
        <f>Tabla2[[#This Row],[ROS_1DU_COR_COD_ROS_TG_NEG]]-Tabla2[[#This Row],[PAS_1DU_COR_COD_ROS_TG_NEG]]</f>
        <v>-6.6666666666666572</v>
      </c>
      <c r="OB185" s="15">
        <f>Tabla2[[#This Row],[ROS_1DU_COR_COD_ROS_TG_NEU]]-Tabla2[[#This Row],[PAS_1DU_COR_COD_ROS_TG_NEU]]</f>
        <v>59.303030303030283</v>
      </c>
      <c r="OC185" s="15">
        <f>Tabla2[[#This Row],[ROS_1DU_COR_COD_ROS_TG_POS]]-Tabla2[[#This Row],[PAS_1DU_COR_COD_ROS_TG_POS]]</f>
        <v>22.660714285714278</v>
      </c>
      <c r="OD185" s="15">
        <f>Tabla2[[#This Row],[ROS_1DU_COR_COD_ROS_TG_TOT]]-Tabla2[[#This Row],[PAS_1DU_COR_COD_ROS_TG_TOT]]</f>
        <v>29.982222222222219</v>
      </c>
      <c r="OE185" s="15">
        <f>Tabla2[[#This Row],[ROS_1DU_COR_COD_ESC_TG_NEG]]-Tabla2[[#This Row],[PAS_1DU_COR_COD_ESC_TG_NEG]]</f>
        <v>-20.285714285714278</v>
      </c>
      <c r="OF185" s="15">
        <f>Tabla2[[#This Row],[ROS_1DU_COR_COD_ESC_TG_NEU]]-Tabla2[[#This Row],[PAS_1DU_COR_COD_ESC_TG_NEU]]</f>
        <v>-55.523809523809518</v>
      </c>
      <c r="OG185" s="15">
        <f>Tabla2[[#This Row],[ROS_1DU_COR_COD_ESC_TG_POS]]-Tabla2[[#This Row],[PAS_1DU_COR_COD_ESC_TG_POS]]</f>
        <v>42.968253968253975</v>
      </c>
      <c r="OH185" s="15">
        <f>Tabla2[[#This Row],[ROS_1DU_COR_COD_ESC_TG_TOT]]-Tabla2[[#This Row],[PAS_1DU_COR_COD_ESC_TG_TOT]]</f>
        <v>-15.628571428571433</v>
      </c>
      <c r="OI185" s="15">
        <f>Tabla2[[#This Row],[PAS_1DU_COR_COD_ROS_TG_NEG]]-Tabla2[[#This Row],[ESC_1DU_COR_COD_ROS_TG_NEG]]</f>
        <v>-12.61904761904762</v>
      </c>
      <c r="OJ185" s="15">
        <f>Tabla2[[#This Row],[PAS_1DU_COR_COD_ROS_TG_NEU]]-Tabla2[[#This Row],[ESC_1DU_COR_COD_ROS_TG_NEU]]</f>
        <v>18.530303030303045</v>
      </c>
      <c r="OK185" s="15">
        <f>Tabla2[[#This Row],[PAS_1DU_COR_COD_ROS_TG_POS]]-Tabla2[[#This Row],[ESC_1DU_COR_COD_ROS_TG_POS]]</f>
        <v>-50.660714285714278</v>
      </c>
      <c r="OL185" s="15">
        <f>Tabla2[[#This Row],[PAS_1DU_COR_COD_ROS_TG_TOT]]-Tabla2[[#This Row],[ESC_1DU_COR_COD_ROS_TG_TOT]]</f>
        <v>-20.560000000000002</v>
      </c>
      <c r="OM185" s="15">
        <f>Tabla2[[#This Row],[PAS_1DU_COR_COD_ESC_TG_NEG]]-Tabla2[[#This Row],[ESC_1DU_COR_COD_ESC_TG_NEG]]</f>
        <v>37.428571428571416</v>
      </c>
      <c r="ON185" s="15">
        <f>Tabla2[[#This Row],[PAS_1DU_COR_COD_ESC_TG_NEU]]-Tabla2[[#This Row],[ESC_1DU_COR_COD_ESC_TG_NEU]]</f>
        <v>-42.767857142857139</v>
      </c>
      <c r="OO185" s="15">
        <f>Tabla2[[#This Row],[PAS_1DU_COR_COD_ESC_TG_POS]]-Tabla2[[#This Row],[ESC_1DU_COR_COD_ESC_TG_POS]]</f>
        <v>-127.85714285714286</v>
      </c>
      <c r="OP185" s="15">
        <f>Tabla2[[#This Row],[PAS_1DU_COR_COD_ESC_TG_TOT]]-Tabla2[[#This Row],[ESC_1DU_COR_COD_ESC_TG_TOT]]</f>
        <v>-44.759834368530022</v>
      </c>
      <c r="OQ185" s="61">
        <v>-90</v>
      </c>
      <c r="OR185" s="62">
        <v>65.333333333333314</v>
      </c>
      <c r="OS185" s="62">
        <v>20.174603174603163</v>
      </c>
      <c r="OT185" s="62">
        <v>5.0888888888889028</v>
      </c>
      <c r="OU185" s="62">
        <v>-53.571428571428584</v>
      </c>
      <c r="OV185" s="62">
        <v>-110.79166666666667</v>
      </c>
      <c r="OW185" s="62">
        <v>-36.714285714285722</v>
      </c>
      <c r="OX185" s="62">
        <v>-64.72173913043477</v>
      </c>
      <c r="OY185" s="62">
        <v>-103.61904761904762</v>
      </c>
      <c r="OZ185" s="62">
        <v>-49.493506493506487</v>
      </c>
      <c r="PA185" s="62">
        <v>40.482142857142861</v>
      </c>
      <c r="PB185" s="62">
        <v>-40.52190476190475</v>
      </c>
    </row>
    <row r="186" spans="1:418" x14ac:dyDescent="0.3">
      <c r="A186" s="2" t="s">
        <v>184</v>
      </c>
      <c r="B186" s="2">
        <v>50</v>
      </c>
      <c r="C186" s="2">
        <v>2</v>
      </c>
      <c r="D186" s="2">
        <v>54</v>
      </c>
      <c r="E186">
        <v>2.1578947368421053</v>
      </c>
      <c r="F186">
        <v>1006</v>
      </c>
      <c r="G186">
        <v>2.2999999999999998</v>
      </c>
      <c r="H186">
        <v>1183.5833333333333</v>
      </c>
      <c r="I186">
        <v>2.4500000000000002</v>
      </c>
      <c r="J186">
        <v>1265.2</v>
      </c>
      <c r="K186">
        <v>2.3050847457627119</v>
      </c>
      <c r="L186">
        <v>1149.121212121212</v>
      </c>
      <c r="M186">
        <v>2.8421052631578947</v>
      </c>
      <c r="N186">
        <v>1248</v>
      </c>
      <c r="O186">
        <v>2.2000000000000002</v>
      </c>
      <c r="P186">
        <v>1116.7</v>
      </c>
      <c r="Q186">
        <v>2.15</v>
      </c>
      <c r="R186">
        <v>932.91666666666663</v>
      </c>
      <c r="S186">
        <v>2.3898305084745761</v>
      </c>
      <c r="T186">
        <v>1098.1764705882354</v>
      </c>
      <c r="U186">
        <v>2.347457627118644</v>
      </c>
      <c r="V186">
        <v>1123.2686567164178</v>
      </c>
      <c r="W186">
        <v>0.68421052631578949</v>
      </c>
      <c r="X186">
        <v>415.5</v>
      </c>
      <c r="Y186">
        <v>0.85</v>
      </c>
      <c r="Z186">
        <v>448.63636363636363</v>
      </c>
      <c r="AA186">
        <v>0.7</v>
      </c>
      <c r="AB186">
        <v>382.54545454545456</v>
      </c>
      <c r="AC186">
        <v>0.74576271186440679</v>
      </c>
      <c r="AD186">
        <v>415.56666666666666</v>
      </c>
      <c r="AE186">
        <v>0.74576271186440679</v>
      </c>
      <c r="AF186">
        <v>415.56666666666666</v>
      </c>
      <c r="AG186">
        <v>1.8135593220338984</v>
      </c>
      <c r="AH186">
        <v>904.39175257731961</v>
      </c>
      <c r="AI186">
        <v>5</v>
      </c>
      <c r="AJ186">
        <v>1466</v>
      </c>
      <c r="AO186">
        <v>5</v>
      </c>
      <c r="AP186">
        <v>1466</v>
      </c>
      <c r="AQ186">
        <v>0</v>
      </c>
      <c r="AW186">
        <v>0</v>
      </c>
      <c r="AY186">
        <v>2.5</v>
      </c>
      <c r="AZ186">
        <v>1466</v>
      </c>
      <c r="BA186">
        <v>3</v>
      </c>
      <c r="BB186">
        <v>481</v>
      </c>
      <c r="BG186">
        <v>3</v>
      </c>
      <c r="BH186">
        <v>481</v>
      </c>
      <c r="BI186">
        <v>3</v>
      </c>
      <c r="BJ186">
        <v>481</v>
      </c>
      <c r="BK186">
        <v>2.6666666666666665</v>
      </c>
      <c r="BL186">
        <v>973.5</v>
      </c>
      <c r="BM186">
        <v>1.8277777777777777</v>
      </c>
      <c r="BN186">
        <v>905.78787878787875</v>
      </c>
      <c r="BO186">
        <v>3.6666666666666665</v>
      </c>
      <c r="BP186">
        <v>1269.125</v>
      </c>
      <c r="BQ186">
        <v>3.8888888888888888</v>
      </c>
      <c r="BR186">
        <v>1432</v>
      </c>
      <c r="BS186">
        <v>4</v>
      </c>
      <c r="BT186">
        <v>1771.1428571428571</v>
      </c>
      <c r="BU186">
        <v>3.8571428571428572</v>
      </c>
      <c r="BV186">
        <v>1478.5652173913043</v>
      </c>
      <c r="BW186">
        <v>3.7</v>
      </c>
      <c r="BX186">
        <v>1786.5</v>
      </c>
      <c r="BY186">
        <v>3.2</v>
      </c>
      <c r="BZ186">
        <v>1408</v>
      </c>
      <c r="CA186">
        <v>4.125</v>
      </c>
      <c r="CB186">
        <v>1431</v>
      </c>
      <c r="CC186">
        <v>3.6428571428571428</v>
      </c>
      <c r="CD186">
        <v>1529.6</v>
      </c>
      <c r="CE186">
        <v>3.75</v>
      </c>
      <c r="CF186">
        <v>1502.3023255813953</v>
      </c>
      <c r="CG186">
        <v>2.5555555555555554</v>
      </c>
      <c r="CH186">
        <v>1144.8333333333333</v>
      </c>
      <c r="CI186">
        <v>2.1111111111111112</v>
      </c>
      <c r="CJ186">
        <v>1670</v>
      </c>
      <c r="CK186">
        <v>2.7</v>
      </c>
      <c r="CL186">
        <v>1415.8333333333333</v>
      </c>
      <c r="CM186">
        <v>2.4642857142857144</v>
      </c>
      <c r="CN186">
        <v>1377.75</v>
      </c>
      <c r="CO186">
        <v>2.7</v>
      </c>
      <c r="CP186">
        <v>1498.8333333333333</v>
      </c>
      <c r="CQ186">
        <v>3</v>
      </c>
      <c r="CR186">
        <v>1308.7142857142858</v>
      </c>
      <c r="CS186">
        <v>2.125</v>
      </c>
      <c r="CT186">
        <v>1178</v>
      </c>
      <c r="CU186">
        <v>2.6428571428571428</v>
      </c>
      <c r="CV186">
        <v>1345.0588235294117</v>
      </c>
      <c r="CW186">
        <v>2.5535714285714284</v>
      </c>
      <c r="CX186">
        <v>1360.909090909091</v>
      </c>
      <c r="CY186">
        <v>3.1517857142857144</v>
      </c>
      <c r="CZ186">
        <v>1440.9078947368421</v>
      </c>
      <c r="DA186">
        <v>1.5555555555555556</v>
      </c>
      <c r="DB186">
        <v>575.125</v>
      </c>
      <c r="DC186">
        <v>1.7777777777777777</v>
      </c>
      <c r="DD186">
        <v>674.375</v>
      </c>
      <c r="DE186">
        <v>1.7</v>
      </c>
      <c r="DF186">
        <v>704.25</v>
      </c>
      <c r="DG186">
        <v>1.6785714285714286</v>
      </c>
      <c r="DH186">
        <v>651.25</v>
      </c>
      <c r="DI186">
        <v>1.6</v>
      </c>
      <c r="DJ186">
        <v>549.77777777777783</v>
      </c>
      <c r="DK186">
        <v>1.5</v>
      </c>
      <c r="DL186">
        <v>591.125</v>
      </c>
      <c r="DM186">
        <v>1.625</v>
      </c>
      <c r="DN186">
        <v>798.4</v>
      </c>
      <c r="DO186">
        <v>1.5714285714285714</v>
      </c>
      <c r="DP186">
        <v>621.31818181818187</v>
      </c>
      <c r="DQ186">
        <v>1.625</v>
      </c>
      <c r="DR186">
        <v>636.93478260869563</v>
      </c>
      <c r="DS186">
        <v>1.625</v>
      </c>
      <c r="DT186">
        <v>636.93478260869563</v>
      </c>
      <c r="DU186">
        <v>2.6428571428571428</v>
      </c>
      <c r="DV186">
        <v>1137.7704918032787</v>
      </c>
      <c r="DW186">
        <v>0</v>
      </c>
      <c r="DY186">
        <v>1</v>
      </c>
      <c r="DZ186">
        <v>388</v>
      </c>
      <c r="EC186">
        <v>0.5</v>
      </c>
      <c r="ED186">
        <v>388</v>
      </c>
      <c r="EI186">
        <v>0.5</v>
      </c>
      <c r="EJ186">
        <v>108</v>
      </c>
      <c r="EK186">
        <v>0.5</v>
      </c>
      <c r="EL186">
        <v>108</v>
      </c>
      <c r="EM186">
        <v>0.5</v>
      </c>
      <c r="EN186">
        <v>248</v>
      </c>
      <c r="EO186">
        <v>6</v>
      </c>
      <c r="EP186">
        <v>1843</v>
      </c>
      <c r="EQ186">
        <v>5</v>
      </c>
      <c r="ER186">
        <v>1762</v>
      </c>
      <c r="EU186">
        <v>5.5</v>
      </c>
      <c r="EV186">
        <v>1802.5</v>
      </c>
      <c r="FA186">
        <v>6</v>
      </c>
      <c r="FB186">
        <v>2107.5</v>
      </c>
      <c r="FC186">
        <v>6</v>
      </c>
      <c r="FD186">
        <v>2107.5</v>
      </c>
      <c r="FE186">
        <v>5.75</v>
      </c>
      <c r="FF186">
        <v>1955</v>
      </c>
      <c r="FG186">
        <v>3.125</v>
      </c>
      <c r="FH186">
        <v>1386</v>
      </c>
      <c r="FI186">
        <v>3</v>
      </c>
      <c r="FJ186">
        <v>680</v>
      </c>
      <c r="FK186">
        <v>4</v>
      </c>
      <c r="FL186">
        <v>997</v>
      </c>
      <c r="FO186">
        <v>3.5</v>
      </c>
      <c r="FP186">
        <v>838.5</v>
      </c>
      <c r="FU186">
        <v>2.5</v>
      </c>
      <c r="FV186">
        <v>733</v>
      </c>
      <c r="FW186">
        <v>2.5</v>
      </c>
      <c r="FX186">
        <v>733</v>
      </c>
      <c r="FY186">
        <v>3</v>
      </c>
      <c r="FZ186">
        <v>785.75</v>
      </c>
      <c r="GA186">
        <v>3</v>
      </c>
      <c r="GB186">
        <v>785.75</v>
      </c>
      <c r="GC186">
        <v>3.0833333333333335</v>
      </c>
      <c r="GD186">
        <v>1145.9000000000001</v>
      </c>
      <c r="GE186">
        <v>2.6722222222222221</v>
      </c>
      <c r="GF186">
        <v>1138.3863636363637</v>
      </c>
      <c r="GG186">
        <v>1.4</v>
      </c>
      <c r="GH186">
        <v>948.75</v>
      </c>
      <c r="GI186">
        <v>3.9</v>
      </c>
      <c r="GJ186">
        <v>1103.875</v>
      </c>
      <c r="GK186">
        <v>2</v>
      </c>
      <c r="GL186">
        <v>937.25</v>
      </c>
      <c r="GM186">
        <v>2.4814814814814814</v>
      </c>
      <c r="GN186">
        <v>1023.4375</v>
      </c>
      <c r="GO186">
        <v>3.4</v>
      </c>
      <c r="GP186">
        <v>969.5</v>
      </c>
      <c r="GQ186">
        <v>2.6666666666666665</v>
      </c>
      <c r="GR186">
        <v>1441.5</v>
      </c>
      <c r="GS186">
        <v>2.875</v>
      </c>
      <c r="GT186">
        <v>1114</v>
      </c>
      <c r="GU186">
        <v>3</v>
      </c>
      <c r="GV186">
        <v>1122.5555555555557</v>
      </c>
      <c r="GW186">
        <v>2.7407407407407409</v>
      </c>
      <c r="GX186">
        <v>1075.9117647058824</v>
      </c>
      <c r="GY186">
        <v>5.6</v>
      </c>
      <c r="GZ186">
        <v>1787.6666666666667</v>
      </c>
      <c r="HA186">
        <v>4</v>
      </c>
      <c r="HB186">
        <v>1144.5555555555557</v>
      </c>
      <c r="HC186">
        <v>6.7142857142857144</v>
      </c>
      <c r="HD186">
        <v>1578.8571428571429</v>
      </c>
      <c r="HE186">
        <v>5.2962962962962967</v>
      </c>
      <c r="HF186">
        <v>1497.68</v>
      </c>
      <c r="HG186">
        <v>3.9</v>
      </c>
      <c r="HH186">
        <v>1154.6666666666667</v>
      </c>
      <c r="HI186">
        <v>5.4444444444444446</v>
      </c>
      <c r="HJ186">
        <v>1311.7777777777778</v>
      </c>
      <c r="HK186">
        <v>4</v>
      </c>
      <c r="HL186">
        <v>1277</v>
      </c>
      <c r="HM186">
        <v>4.4444444444444446</v>
      </c>
      <c r="HN186">
        <v>1245.48</v>
      </c>
      <c r="HO186">
        <v>4.8703703703703702</v>
      </c>
      <c r="HP186">
        <v>1371.58</v>
      </c>
      <c r="HQ186">
        <v>3.8055555555555554</v>
      </c>
      <c r="HR186">
        <v>1251.9047619047619</v>
      </c>
      <c r="HS186">
        <v>2.6</v>
      </c>
      <c r="HT186">
        <v>884.5</v>
      </c>
      <c r="HU186">
        <v>3.3</v>
      </c>
      <c r="HV186">
        <v>818.3</v>
      </c>
      <c r="HW186">
        <v>2.5714285714285716</v>
      </c>
      <c r="HX186">
        <v>820.16666666666663</v>
      </c>
      <c r="HY186">
        <v>2.8518518518518516</v>
      </c>
      <c r="HZ186">
        <v>840.83333333333337</v>
      </c>
      <c r="IA186">
        <v>2.8</v>
      </c>
      <c r="IB186">
        <v>862</v>
      </c>
      <c r="IC186">
        <v>2</v>
      </c>
      <c r="ID186">
        <v>650.875</v>
      </c>
      <c r="IE186">
        <v>2.125</v>
      </c>
      <c r="IF186">
        <v>629.14285714285711</v>
      </c>
      <c r="IG186">
        <v>2.3333333333333335</v>
      </c>
      <c r="IH186">
        <v>723.70833333333337</v>
      </c>
      <c r="II186">
        <v>2.5925925925925926</v>
      </c>
      <c r="IJ186">
        <v>782.27083333333337</v>
      </c>
      <c r="IK186">
        <v>2.5925925925925926</v>
      </c>
      <c r="IL186">
        <v>782.27083333333337</v>
      </c>
      <c r="IM186">
        <v>3.4012345679012346</v>
      </c>
      <c r="IN186">
        <v>1081.128787878788</v>
      </c>
      <c r="IS186">
        <v>3.3333333333333335</v>
      </c>
      <c r="IT186">
        <v>1372.5</v>
      </c>
      <c r="IU186">
        <v>3.3333333333333335</v>
      </c>
      <c r="IV186">
        <v>1372.5</v>
      </c>
      <c r="IY186">
        <v>1</v>
      </c>
      <c r="IZ186">
        <v>194</v>
      </c>
      <c r="JA186">
        <v>1.5</v>
      </c>
      <c r="JB186">
        <v>927</v>
      </c>
      <c r="JC186">
        <v>1.3333333333333333</v>
      </c>
      <c r="JD186">
        <v>560.5</v>
      </c>
      <c r="JE186">
        <v>2.3333333333333335</v>
      </c>
      <c r="JF186">
        <v>966.5</v>
      </c>
      <c r="JK186">
        <v>3.6666666666666665</v>
      </c>
      <c r="JL186">
        <v>997</v>
      </c>
      <c r="JM186">
        <v>3.6666666666666665</v>
      </c>
      <c r="JN186">
        <v>997</v>
      </c>
      <c r="JQ186">
        <v>6</v>
      </c>
      <c r="JR186">
        <v>1641</v>
      </c>
      <c r="JS186">
        <v>1.5</v>
      </c>
      <c r="JT186">
        <v>581</v>
      </c>
      <c r="JU186">
        <v>3</v>
      </c>
      <c r="JV186">
        <v>1111</v>
      </c>
      <c r="JW186">
        <v>3.3333333333333335</v>
      </c>
      <c r="JX186">
        <v>1042.5999999999999</v>
      </c>
      <c r="JY186">
        <v>2.8333333333333335</v>
      </c>
      <c r="JZ186">
        <v>1008.7777777777778</v>
      </c>
      <c r="KE186">
        <v>3.6666666666666665</v>
      </c>
      <c r="KF186">
        <v>889.33333333333337</v>
      </c>
      <c r="KG186">
        <v>3.6666666666666665</v>
      </c>
      <c r="KH186">
        <v>889.33333333333337</v>
      </c>
      <c r="KK186">
        <v>6</v>
      </c>
      <c r="KL186">
        <v>2346</v>
      </c>
      <c r="KM186">
        <v>5</v>
      </c>
      <c r="KN186">
        <v>1089.5</v>
      </c>
      <c r="KO186">
        <v>5.333333333333333</v>
      </c>
      <c r="KP186">
        <v>1508.3333333333333</v>
      </c>
      <c r="KQ186">
        <v>4.5</v>
      </c>
      <c r="KR186">
        <v>1198.8333333333333</v>
      </c>
      <c r="KS186">
        <v>4.5</v>
      </c>
      <c r="KT186">
        <v>1198.8333333333333</v>
      </c>
      <c r="KU186">
        <v>3.3888888888888888</v>
      </c>
      <c r="KV186">
        <v>1084.8</v>
      </c>
      <c r="KW186">
        <v>3.4</v>
      </c>
      <c r="KX186">
        <v>1081.5034013605443</v>
      </c>
      <c r="KY186" s="15">
        <f>Tabla2[[#This Row],[ROS_NUM_COR_COD_ROS_TG_NEG]]-Tabla2[[#This Row],[PAS_NUM_COR_COD_ROS_TG_NEG]]</f>
        <v>1.0578947368421052</v>
      </c>
      <c r="KZ186" s="15">
        <f>Tabla2[[#This Row],[ROS_DUR_COR_COD_ROS_TG_NEG]]-Tabla2[[#This Row],[PAS_DUR_COR_COD_ROS_TG_NEG]]</f>
        <v>-93.333333333333258</v>
      </c>
      <c r="LA186" s="15">
        <f>Tabla2[[#This Row],[ROS_NUM_COR_COD_ROS_TG_NEU]]-Tabla2[[#This Row],[PAS_NUM_COR_COD_ROS_TG_NEU]]</f>
        <v>3.2444444444444445</v>
      </c>
      <c r="LB186" s="15">
        <f>Tabla2[[#This Row],[ROS_DUR_COR_COD_ROS_TG_NEU]]-Tabla2[[#This Row],[PAS_DUR_COR_COD_ROS_TG_NEU]]</f>
        <v>195.07777777777778</v>
      </c>
      <c r="LC186" s="15">
        <f>Tabla2[[#This Row],[ROS_NUM_COR_COD_ROS_TG_POS]]-Tabla2[[#This Row],[PAS_NUM_COR_COD_ROS_TG_POS]]</f>
        <v>1.85</v>
      </c>
      <c r="LD186" s="15">
        <f>Tabla2[[#This Row],[ROS_DUR_COR_COD_ROS_TG_POS]]-Tabla2[[#This Row],[PAS_DUR_COR_COD_ROS_TG_POS]]</f>
        <v>344.08333333333337</v>
      </c>
      <c r="LE186" s="15">
        <f>Tabla2[[#This Row],[ROS_NUM_COR_COD_ROS_TG_TOT]]-Tabla2[[#This Row],[PAS_NUM_COR_COD_ROS_TG_TOT]]</f>
        <v>2.0546139359698685</v>
      </c>
      <c r="LF186" s="15">
        <f>Tabla2[[#This Row],[ROS_DUR_COR_COD_ROS_TG_TOT]]-Tabla2[[#This Row],[PAS_DUR_COR_COD_ROS_TG_TOT]]</f>
        <v>147.30352941176466</v>
      </c>
      <c r="LG186" s="15">
        <f>Tabla2[[#This Row],[ROS_NUM_COR_COD_ESC_TG_NEG]]-Tabla2[[#This Row],[PAS_NUM_COR_COD_ESC_TG_NEG]]</f>
        <v>1.2421052631578946</v>
      </c>
      <c r="LH186" s="15">
        <f>Tabla2[[#This Row],[ROS_DUR_COR_COD_ESC_TG_NEG]]-Tabla2[[#This Row],[PAS_DUR_COR_COD_ESC_TG_NEG]]</f>
        <v>-36.5</v>
      </c>
      <c r="LI186" s="15">
        <f>Tabla2[[#This Row],[ROS_NUM_COR_COD_ESC_TG_NEU]]-Tabla2[[#This Row],[PAS_NUM_COR_COD_ESC_TG_NEU]]</f>
        <v>0.3666666666666667</v>
      </c>
      <c r="LJ186" s="15">
        <f>Tabla2[[#This Row],[ROS_NUM_COR_COD_ESC_TG_NEG]]-Tabla2[[#This Row],[PAS_NUM_COR_COD_ESC_TG_NEG]]</f>
        <v>1.2421052631578946</v>
      </c>
      <c r="LK186" s="15">
        <f>Tabla2[[#This Row],[ROS_NUM_COR_COD_ESC_TG_POS]]-Tabla2[[#This Row],[PAS_NUM_COR_COD_ESC_TG_POS]]</f>
        <v>0.42499999999999982</v>
      </c>
      <c r="LL186" s="15">
        <f>Tabla2[[#This Row],[ROS_DUR_COR_COD_ESC_TG_POS]]-Tabla2[[#This Row],[PAS_DUR_COR_COD_ESC_TG_POS]]</f>
        <v>-151.20000000000005</v>
      </c>
      <c r="LM186" s="15">
        <f>Tabla2[[#This Row],[ROS_NUM_COR_COD_ESC_TG_TOT]]-Tabla2[[#This Row],[PAS_NUM_COR_COD_ESC_TG_TOT]]</f>
        <v>0.69491525423728806</v>
      </c>
      <c r="LN186" s="15">
        <f>Tabla2[[#This Row],[ROS_DUR_COR_COD_ESC_TG_TOT]]-Tabla2[[#This Row],[PAS_DUR_COR_COD_ESC_TG_TOT]]</f>
        <v>-26.565656565656354</v>
      </c>
      <c r="LO186" s="15">
        <f>Tabla2[[#This Row],[PAS_NUM_COR_COD_ROS_TG_NEG]]-Tabla2[[#This Row],[ESC_NUM_COR_COD_ROS_TG_NEG]]</f>
        <v>0.14210526315789451</v>
      </c>
      <c r="LP186" s="15">
        <f>Tabla2[[#This Row],[PAS_DUR_COR_COD_ROS_TG_NEG]]-Tabla2[[#This Row],[ESC_DUR_COR_COD_ROS_TG_NEG]]</f>
        <v>-250.83333333333326</v>
      </c>
      <c r="LQ186" s="15">
        <f>Tabla2[[#This Row],[PAS_NUM_COR_COD_ROS_TG_NEU]]-Tabla2[[#This Row],[ESC_NUM_COR_COD_ROS_TG_NEU]]</f>
        <v>-0.79999999999999982</v>
      </c>
      <c r="LR186" s="15">
        <f>Tabla2[[#This Row],[PAS_DUR_COR_COD_ROS_TG_NEU]]-Tabla2[[#This Row],[ESC_DUR_COR_COD_ROS_TG_NEU]]</f>
        <v>-192.01428571428573</v>
      </c>
      <c r="LS186" s="15">
        <f>Tabla2[[#This Row],[PAS_NUM_COR_COD_ROS_TG_POS]]-Tabla2[[#This Row],[ESC_NUM_COR_COD_ROS_TG_POS]]</f>
        <v>2.4999999999999911E-2</v>
      </c>
      <c r="LT186" s="15">
        <f>Tabla2[[#This Row],[PAS_DUR_COR_COD_ROS_TG_POS]]-Tabla2[[#This Row],[ESC_DUR_COR_COD_ROS_TG_POS]]</f>
        <v>-245.08333333333337</v>
      </c>
      <c r="LU186" s="15">
        <f>Tabla2[[#This Row],[PAS_NUM_COR_COD_ROS_TG_TOT]]-Tabla2[[#This Row],[ESC_NUM_COR_COD_ROS_TG_TOT]]</f>
        <v>-0.25302663438256667</v>
      </c>
      <c r="LV186" s="15">
        <f>Tabla2[[#This Row],[PAS_DUR_COR_COD_ROS_TG_TOT]]-Tabla2[[#This Row],[ESC_DUR_COR_COD_ROS_TG_TOT]]</f>
        <v>-246.88235294117635</v>
      </c>
      <c r="LW186" s="15">
        <f>Tabla2[[#This Row],[PAS_NUM_COR_COD_ESC_TG_NEG]]-Tabla2[[#This Row],[ESC_NUM_COR_COD_ESC_TG_NEG]]</f>
        <v>-1.5421052631578949</v>
      </c>
      <c r="LX186" s="15">
        <f>Tabla2[[#This Row],[PAS_DUR_COR_COD_ESC_TG_NEG]]-Tabla2[[#This Row],[ESC_DUR_COR_COD_ESC_TG_NEG]]</f>
        <v>-780.5</v>
      </c>
      <c r="LY186" s="15">
        <f>Tabla2[[#This Row],[PAS_NUM_COR_COD_ESC_TG_NEU]]-Tabla2[[#This Row],[ESC_NUM_COR_COD_ESC_TG_NEU]]</f>
        <v>-0.90000000000000036</v>
      </c>
      <c r="LZ186" s="15">
        <f>Tabla2[[#This Row],[PAS_DUR_COR_COD_ESC_TG_NEU]]-Tabla2[[#This Row],[ESC_DUR_COR_COD_ESC_TG_NEU]]</f>
        <v>-224.41666666666674</v>
      </c>
      <c r="MA186" s="15">
        <f>Tabla2[[#This Row],[PAS_NUM_COR_COD_ESC_TG_POS]]-Tabla2[[#This Row],[ESC_NUM_COR_COD_ESC_TG_POS]]</f>
        <v>-1.6749999999999998</v>
      </c>
      <c r="MB186" s="15">
        <f>Tabla2[[#This Row],[PAS_DUR_COR_COD_ESC_TG_POS]]-Tabla2[[#This Row],[ESC_DUR_COR_COD_ESC_TG_POS]]</f>
        <v>-165.79999999999995</v>
      </c>
      <c r="MC186" s="15">
        <f>Tabla2[[#This Row],[PAS_NUM_COR_COD_ESC_TG_TOT]]-Tabla2[[#This Row],[ESC_NUM_COR_COD_ESC_TG_TOT]]</f>
        <v>-1.3377723970944309</v>
      </c>
      <c r="MD186" s="15">
        <f>Tabla2[[#This Row],[PAS_DUR_COR_COD_ESC_TG_TOT]]-Tabla2[[#This Row],[ESC_DUR_COR_COD_ESC_TG_TOT]]</f>
        <v>-380.4787878787879</v>
      </c>
      <c r="ME186" s="42">
        <f>Tabla25[[#This Row],[PAS_NUM_COR_COD_ROS_TG_NEG]]-Tabla25[[#This Row],[PAS_NUM_COR_COD_ESC_TG_NEG]]</f>
        <v>0.68421052631578938</v>
      </c>
      <c r="MF186" s="42">
        <f>Tabla25[[#This Row],[PAS_NUM_COR_COD_ROS_TG_NEU]]-Tabla25[[#This Row],[PAS_NUM_COR_COD_ESC_TG_NEU]]</f>
        <v>-9.9999999999999645E-2</v>
      </c>
      <c r="MG186" s="42">
        <f>Tabla25[[#This Row],[PAS_NUM_COR_COD_ROS_TG_POS]]-Tabla25[[#This Row],[PAS_NUM_COR_COD_ESC_TG_POS]]</f>
        <v>-0.30000000000000027</v>
      </c>
      <c r="MH186" s="42">
        <f>Tabla25[[#This Row],[PAS_NUM_COR_COD_ROS_TG_TOT]]-Tabla25[[#This Row],[PAS_NUM_COR_COD_ESC_TG_TOT]]</f>
        <v>8.4745762711864181E-2</v>
      </c>
      <c r="MI186" s="42">
        <f>Tabla25[[#This Row],[PAS_DUR_COR_COD_ROS_TG_NEG]]-Tabla25[[#This Row],[PAS_DUR_COR_COD_ESC_TG_NEG]]</f>
        <v>242</v>
      </c>
      <c r="MJ186" s="42">
        <f>Tabla25[[#This Row],[PAS_DUR_COR_COD_ROS_TG_NEU]]-Tabla25[[#This Row],[PAS_DUR_COR_COD_ESC_TG_NEU]]</f>
        <v>-66.883333333333212</v>
      </c>
      <c r="MK186" s="42">
        <f>Tabla25[[#This Row],[PAS_DUR_COR_COD_ROS_TG_POS]]-Tabla25[[#This Row],[PAS_DUR_COR_COD_ESC_TG_POS]]</f>
        <v>-332.28333333333342</v>
      </c>
      <c r="ML186" s="42">
        <f>Tabla25[[#This Row],[PAS_DUR_COR_COD_ROS_TG_TOT]]-Tabla25[[#This Row],[PAS_DUR_COR_COD_ESC_TG_TOT]]</f>
        <v>-50.94474153297665</v>
      </c>
      <c r="MM186" s="44">
        <f>Tabla25[[#This Row],[ESC_NUM_COR_COD_ROS_TG_NEG]]-Tabla25[[#This Row],[ESC_NUM_COR_COD_ESC_TG_NEG]]</f>
        <v>-1</v>
      </c>
      <c r="MN186" s="44">
        <f>Tabla25[[#This Row],[ESC_NUM_COR_COD_ROS_TG_NEU]]-Tabla25[[#This Row],[ESC_NUM_COR_COD_ESC_TG_NEU]]</f>
        <v>-0.20000000000000018</v>
      </c>
      <c r="MO186" s="44">
        <f>Tabla25[[#This Row],[ESC_NUM_COR_COD_ROS_TG_POS]]-Tabla25[[#This Row],[ESC_NUM_COR_COD_ESC_TG_POS]]</f>
        <v>-2</v>
      </c>
      <c r="MP186" s="44">
        <f>Tabla25[[#This Row],[ESC_NUM_COR_COD_ROS_TG_TOT]]-Tabla25[[#This Row],[ESC_NUM_COR_COD_ESC_TG_TOT]]</f>
        <v>-1</v>
      </c>
      <c r="MQ186" s="44">
        <f>Tabla25[[#This Row],[ESC_DUR_COR_COD_ROS_TG_NEG]]-Tabla25[[#This Row],[ESC_DUR_COR_COD_ESC_TG_NEG]]</f>
        <v>-287.66666666666674</v>
      </c>
      <c r="MR186" s="44">
        <f>Tabla25[[#This Row],[ESC_DUR_COR_COD_ROS_TG_NEU]]-Tabla25[[#This Row],[ESC_DUR_COR_COD_ESC_TG_NEU]]</f>
        <v>-99.285714285714221</v>
      </c>
      <c r="MS186" s="44">
        <f>Tabla25[[#This Row],[ESC_DUR_COR_COD_ROS_TG_POS]]-Tabla25[[#This Row],[ESC_DUR_COR_COD_ESC_TG_POS]]</f>
        <v>-253</v>
      </c>
      <c r="MT186" s="44">
        <f>Tabla25[[#This Row],[ESC_DUR_COR_COD_ROS_TG_TOT]]-Tabla25[[#This Row],[ESC_DUR_COR_COD_ESC_TG_TOT]]</f>
        <v>-184.5411764705882</v>
      </c>
      <c r="MU186" s="47">
        <f>Tabla25[[#This Row],[ROS_NUM_COR_COD_ROS_TG_NEG]]-Tabla25[[#This Row],[ROS_NUM_COR_COD_ESC_TG_NEG]]</f>
        <v>0.5</v>
      </c>
      <c r="MV186" s="47">
        <f>Tabla25[[#This Row],[ROS_NUM_COR_COD_ROS_TG_NEU]]-Tabla25[[#This Row],[ROS_NUM_COR_COD_ESC_TG_NEU]]</f>
        <v>2.7777777777777781</v>
      </c>
      <c r="MW186" s="47">
        <f>Tabla25[[#This Row],[ROS_NUM_COR_COD_ROS_TG_POS]]-Tabla25[[#This Row],[ROS_NUM_COR_COD_ESC_TG_POS]]</f>
        <v>1.125</v>
      </c>
      <c r="MX186" s="47">
        <f>Tabla25[[#This Row],[ROS_NUM_COR_COD_ROS_TG_TOT]]-Tabla25[[#This Row],[ROS_NUM_COR_COD_ESC_TG_TOT]]</f>
        <v>1.4444444444444446</v>
      </c>
      <c r="MY186" s="47">
        <f>Tabla25[[#This Row],[ROS_DUR_COR_COD_ROS_TG_NEG]]-Tabla25[[#This Row],[ROS_DUR_COR_COD_ESC_TG_NEG]]</f>
        <v>185.16666666666674</v>
      </c>
      <c r="MZ186" s="47">
        <f>Tabla25[[#This Row],[ROS_DUR_COR_COD_ROS_TG_NEU]]-Tabla25[[#This Row],[ROS_DUR_COR_COD_ESC_TG_NEU]]</f>
        <v>-129.72222222222217</v>
      </c>
      <c r="NA186" s="47">
        <f>Tabla25[[#This Row],[ROS_DUR_COR_COD_ROS_TG_POS]]-Tabla25[[#This Row],[ROS_DUR_COR_COD_ESC_TG_POS]]</f>
        <v>163</v>
      </c>
      <c r="NB186" s="47">
        <f>Tabla25[[#This Row],[ROS_DUR_COR_COD_ROS_TG_TOT]]-Tabla25[[#This Row],[ROS_DUR_COR_COD_ESC_TG_TOT]]</f>
        <v>122.92444444444436</v>
      </c>
      <c r="NC186">
        <v>228.22222222222223</v>
      </c>
      <c r="ND186">
        <v>257.66666666666669</v>
      </c>
      <c r="NE186">
        <v>299.42857142857144</v>
      </c>
      <c r="NF186">
        <v>258.76</v>
      </c>
      <c r="NG186">
        <v>237.125</v>
      </c>
      <c r="NH186">
        <v>295</v>
      </c>
      <c r="NI186">
        <v>311.83333333333331</v>
      </c>
      <c r="NJ186">
        <v>274.88888888888891</v>
      </c>
      <c r="NK186">
        <v>326</v>
      </c>
      <c r="NL186">
        <v>289.57142857142856</v>
      </c>
      <c r="NM186">
        <v>292.25</v>
      </c>
      <c r="NN186">
        <v>303.05882352941177</v>
      </c>
      <c r="NO186">
        <v>387.33333333333331</v>
      </c>
      <c r="NP186">
        <v>306.71428571428572</v>
      </c>
      <c r="NQ186">
        <v>325.57142857142856</v>
      </c>
      <c r="NR186">
        <v>337.5</v>
      </c>
      <c r="NS186">
        <v>288.25</v>
      </c>
      <c r="NT186">
        <v>292.39999999999998</v>
      </c>
      <c r="NU186">
        <v>251.75</v>
      </c>
      <c r="NV186">
        <v>276.58823529411762</v>
      </c>
      <c r="NW186">
        <v>299.18181818181819</v>
      </c>
      <c r="NX186">
        <v>256.91666666666669</v>
      </c>
      <c r="NY186">
        <v>291.89999999999998</v>
      </c>
      <c r="NZ186">
        <v>281.60606060606062</v>
      </c>
      <c r="OA186" s="15">
        <f>Tabla2[[#This Row],[ROS_1DU_COR_COD_ROS_TG_NEG]]-Tabla2[[#This Row],[PAS_1DU_COR_COD_ROS_TG_NEG]]</f>
        <v>-60.027777777777771</v>
      </c>
      <c r="OB186" s="15">
        <f>Tabla2[[#This Row],[ROS_1DU_COR_COD_ROS_TG_NEU]]-Tabla2[[#This Row],[PAS_1DU_COR_COD_ROS_TG_NEU]]</f>
        <v>-34.733333333333292</v>
      </c>
      <c r="OC186" s="15">
        <f>Tabla2[[#This Row],[ROS_1DU_COR_COD_ROS_TG_POS]]-Tabla2[[#This Row],[PAS_1DU_COR_COD_ROS_TG_POS]]</f>
        <v>47.678571428571445</v>
      </c>
      <c r="OD186" s="15">
        <f>Tabla2[[#This Row],[ROS_1DU_COR_COD_ROS_TG_TOT]]-Tabla2[[#This Row],[PAS_1DU_COR_COD_ROS_TG_TOT]]</f>
        <v>-17.828235294117633</v>
      </c>
      <c r="OE186" s="15">
        <f>Tabla2[[#This Row],[ROS_1DU_COR_COD_ESC_TG_NEG]]-Tabla2[[#This Row],[PAS_1DU_COR_COD_ESC_TG_NEG]]</f>
        <v>-62.056818181818187</v>
      </c>
      <c r="OF186" s="15">
        <f>Tabla2[[#This Row],[ROS_1DU_COR_COD_ESC_TG_NEU]]-Tabla2[[#This Row],[PAS_1DU_COR_COD_ESC_TG_NEU]]</f>
        <v>38.083333333333314</v>
      </c>
      <c r="OG186" s="15">
        <f>Tabla2[[#This Row],[ROS_1DU_COR_COD_ESC_TG_POS]]-Tabla2[[#This Row],[PAS_1DU_COR_COD_ESC_TG_POS]]</f>
        <v>19.933333333333337</v>
      </c>
      <c r="OH186" s="15">
        <f>Tabla2[[#This Row],[ROS_1DU_COR_COD_ESC_TG_TOT]]-Tabla2[[#This Row],[PAS_1DU_COR_COD_ESC_TG_TOT]]</f>
        <v>-6.7171717171717091</v>
      </c>
      <c r="OI186" s="15">
        <f>Tabla2[[#This Row],[PAS_1DU_COR_COD_ROS_TG_NEG]]-Tabla2[[#This Row],[ESC_1DU_COR_COD_ROS_TG_NEG]]</f>
        <v>-37.75</v>
      </c>
      <c r="OJ186" s="15">
        <f>Tabla2[[#This Row],[PAS_1DU_COR_COD_ROS_TG_NEU]]-Tabla2[[#This Row],[ESC_1DU_COR_COD_ROS_TG_NEU]]</f>
        <v>2.8285714285714221</v>
      </c>
      <c r="OK186" s="15">
        <f>Tabla2[[#This Row],[PAS_1DU_COR_COD_ROS_TG_POS]]-Tabla2[[#This Row],[ESC_1DU_COR_COD_ROS_TG_POS]]</f>
        <v>-40.5</v>
      </c>
      <c r="OL186" s="15">
        <f>Tabla2[[#This Row],[PAS_1DU_COR_COD_ROS_TG_TOT]]-Tabla2[[#This Row],[ESC_1DU_COR_COD_ROS_TG_TOT]]</f>
        <v>-26.470588235294144</v>
      </c>
      <c r="OM186" s="15">
        <f>Tabla2[[#This Row],[PAS_1DU_COR_COD_ESC_TG_NEG]]-Tabla2[[#This Row],[ESC_1DU_COR_COD_ESC_TG_NEG]]</f>
        <v>-88.151515151515127</v>
      </c>
      <c r="ON186" s="15">
        <f>Tabla2[[#This Row],[PAS_1DU_COR_COD_ESC_TG_NEU]]-Tabla2[[#This Row],[ESC_1DU_COR_COD_ESC_TG_NEU]]</f>
        <v>-49.797619047619037</v>
      </c>
      <c r="OO186" s="15">
        <f>Tabla2[[#This Row],[PAS_1DU_COR_COD_ESC_TG_POS]]-Tabla2[[#This Row],[ESC_1DU_COR_COD_ESC_TG_POS]]</f>
        <v>-33.671428571428578</v>
      </c>
      <c r="OP186" s="15">
        <f>Tabla2[[#This Row],[PAS_1DU_COR_COD_ESC_TG_TOT]]-Tabla2[[#This Row],[ESC_1DU_COR_COD_ESC_TG_TOT]]</f>
        <v>-55.893939393939377</v>
      </c>
      <c r="OQ186" s="61">
        <v>-8.9027777777777715</v>
      </c>
      <c r="OR186" s="62">
        <v>-37.333333333333314</v>
      </c>
      <c r="OS186" s="62">
        <v>-12.40476190476187</v>
      </c>
      <c r="OT186" s="62">
        <v>-16.128888888888923</v>
      </c>
      <c r="OU186" s="62">
        <v>-61.333333333333314</v>
      </c>
      <c r="OV186" s="62">
        <v>-17.142857142857167</v>
      </c>
      <c r="OW186" s="62">
        <v>-33.321428571428555</v>
      </c>
      <c r="OX186" s="62">
        <v>-34.441176470588232</v>
      </c>
      <c r="OY186" s="62">
        <v>-10.931818181818187</v>
      </c>
      <c r="OZ186" s="62">
        <v>35.483333333333292</v>
      </c>
      <c r="PA186" s="62">
        <v>-40.149999999999977</v>
      </c>
      <c r="PB186" s="62">
        <v>-5.0178253119429996</v>
      </c>
    </row>
    <row r="187" spans="1:418" x14ac:dyDescent="0.3">
      <c r="A187" s="2" t="s">
        <v>185</v>
      </c>
      <c r="B187" s="2">
        <v>50</v>
      </c>
      <c r="C187" s="2">
        <v>2</v>
      </c>
      <c r="D187" s="2">
        <v>59</v>
      </c>
      <c r="E187">
        <v>3.65</v>
      </c>
      <c r="F187">
        <v>1087.2941176470588</v>
      </c>
      <c r="G187">
        <v>4.2</v>
      </c>
      <c r="H187">
        <v>1063.3684210526317</v>
      </c>
      <c r="I187">
        <v>4.1500000000000004</v>
      </c>
      <c r="J187">
        <v>1043.45</v>
      </c>
      <c r="K187">
        <v>4</v>
      </c>
      <c r="L187">
        <v>1063.5178571428571</v>
      </c>
      <c r="M187">
        <v>4.4000000000000004</v>
      </c>
      <c r="N187">
        <v>1163.5</v>
      </c>
      <c r="O187">
        <v>4.25</v>
      </c>
      <c r="P187">
        <v>923.05</v>
      </c>
      <c r="Q187">
        <v>4.2</v>
      </c>
      <c r="R187">
        <v>1076.0555555555557</v>
      </c>
      <c r="S187">
        <v>4.2833333333333332</v>
      </c>
      <c r="T187">
        <v>1049.5178571428571</v>
      </c>
      <c r="U187">
        <v>4.1416666666666666</v>
      </c>
      <c r="V187">
        <v>1056.5178571428571</v>
      </c>
      <c r="W187">
        <v>2.4500000000000002</v>
      </c>
      <c r="X187">
        <v>563.84210526315792</v>
      </c>
      <c r="Y187">
        <v>2.0499999999999998</v>
      </c>
      <c r="Z187">
        <v>565.77777777777783</v>
      </c>
      <c r="AA187">
        <v>2.2999999999999998</v>
      </c>
      <c r="AB187">
        <v>510.2</v>
      </c>
      <c r="AC187">
        <v>2.2666666666666666</v>
      </c>
      <c r="AD187">
        <v>545.63157894736844</v>
      </c>
      <c r="AE187">
        <v>2.2666666666666666</v>
      </c>
      <c r="AF187">
        <v>545.63157894736844</v>
      </c>
      <c r="AG187">
        <v>3.5166666666666666</v>
      </c>
      <c r="AH187">
        <v>884.20710059171597</v>
      </c>
      <c r="BM187">
        <v>3.5166666666666666</v>
      </c>
      <c r="BN187">
        <v>884.20710059171597</v>
      </c>
      <c r="BO187">
        <v>5.25</v>
      </c>
      <c r="BP187">
        <v>1285.5</v>
      </c>
      <c r="BQ187">
        <v>5</v>
      </c>
      <c r="BR187">
        <v>1266.375</v>
      </c>
      <c r="BS187">
        <v>6</v>
      </c>
      <c r="BT187">
        <v>1479</v>
      </c>
      <c r="BU187">
        <v>5.44</v>
      </c>
      <c r="BV187">
        <v>1349.04</v>
      </c>
      <c r="BW187">
        <v>6.9</v>
      </c>
      <c r="BX187">
        <v>1647.6</v>
      </c>
      <c r="BY187">
        <v>5.75</v>
      </c>
      <c r="BZ187">
        <v>1345.5</v>
      </c>
      <c r="CA187">
        <v>5.2</v>
      </c>
      <c r="CB187">
        <v>1311.7</v>
      </c>
      <c r="CC187">
        <v>5.9642857142857144</v>
      </c>
      <c r="CD187">
        <v>1441.3214285714287</v>
      </c>
      <c r="CE187">
        <v>5.716981132075472</v>
      </c>
      <c r="CF187">
        <v>1397.7924528301887</v>
      </c>
      <c r="CG187">
        <v>2.625</v>
      </c>
      <c r="CH187">
        <v>987.8</v>
      </c>
      <c r="CI187">
        <v>3</v>
      </c>
      <c r="CJ187">
        <v>829.5</v>
      </c>
      <c r="CK187">
        <v>1.8888888888888888</v>
      </c>
      <c r="CL187">
        <v>635.16666666666663</v>
      </c>
      <c r="CM187">
        <v>2.48</v>
      </c>
      <c r="CN187">
        <v>807.47058823529414</v>
      </c>
      <c r="CO187">
        <v>1.4</v>
      </c>
      <c r="CP187">
        <v>596.5</v>
      </c>
      <c r="CQ187">
        <v>2.875</v>
      </c>
      <c r="CR187">
        <v>704.85714285714289</v>
      </c>
      <c r="CS187">
        <v>2.8</v>
      </c>
      <c r="CT187">
        <v>931</v>
      </c>
      <c r="CU187">
        <v>2.3214285714285716</v>
      </c>
      <c r="CV187">
        <v>751.5</v>
      </c>
      <c r="CW187">
        <v>2.3962264150943398</v>
      </c>
      <c r="CX187">
        <v>777.21621621621625</v>
      </c>
      <c r="CY187">
        <v>4.0566037735849054</v>
      </c>
      <c r="CZ187">
        <v>1142.6666666666667</v>
      </c>
      <c r="DA187">
        <v>3.5</v>
      </c>
      <c r="DB187">
        <v>846.75</v>
      </c>
      <c r="DC187">
        <v>4</v>
      </c>
      <c r="DD187">
        <v>1049.25</v>
      </c>
      <c r="DE187">
        <v>3.7777777777777777</v>
      </c>
      <c r="DF187">
        <v>964</v>
      </c>
      <c r="DG187">
        <v>3.76</v>
      </c>
      <c r="DH187">
        <v>953.76</v>
      </c>
      <c r="DI187">
        <v>3.8</v>
      </c>
      <c r="DJ187">
        <v>944.6</v>
      </c>
      <c r="DK187">
        <v>3.75</v>
      </c>
      <c r="DL187">
        <v>990.25</v>
      </c>
      <c r="DM187">
        <v>3.9</v>
      </c>
      <c r="DN187">
        <v>1004.9</v>
      </c>
      <c r="DO187">
        <v>3.8214285714285716</v>
      </c>
      <c r="DP187">
        <v>979.17857142857144</v>
      </c>
      <c r="DQ187">
        <v>3.7924528301886791</v>
      </c>
      <c r="DR187">
        <v>967.18867924528297</v>
      </c>
      <c r="DS187">
        <v>3.7924528301886791</v>
      </c>
      <c r="DT187">
        <v>967.18867924528297</v>
      </c>
      <c r="DU187">
        <v>3.9685534591194966</v>
      </c>
      <c r="DV187">
        <v>1077.6293706293707</v>
      </c>
      <c r="DW187">
        <v>8.5</v>
      </c>
      <c r="DX187">
        <v>1880.5</v>
      </c>
      <c r="DY187">
        <v>5.5</v>
      </c>
      <c r="DZ187">
        <v>1145.5</v>
      </c>
      <c r="EA187">
        <v>5</v>
      </c>
      <c r="EB187">
        <v>556</v>
      </c>
      <c r="EC187">
        <v>6.6</v>
      </c>
      <c r="ED187">
        <v>1321.6</v>
      </c>
      <c r="EG187">
        <v>7.5</v>
      </c>
      <c r="EH187">
        <v>1678.5</v>
      </c>
      <c r="EK187">
        <v>7.5</v>
      </c>
      <c r="EL187">
        <v>1678.5</v>
      </c>
      <c r="EM187">
        <v>6.8571428571428568</v>
      </c>
      <c r="EN187">
        <v>1423.5714285714287</v>
      </c>
      <c r="EO187">
        <v>0.5</v>
      </c>
      <c r="EP187">
        <v>150</v>
      </c>
      <c r="EQ187">
        <v>3</v>
      </c>
      <c r="ER187">
        <v>1259</v>
      </c>
      <c r="ES187">
        <v>5</v>
      </c>
      <c r="ET187">
        <v>1145</v>
      </c>
      <c r="EU187">
        <v>2.4</v>
      </c>
      <c r="EV187">
        <v>851.33333333333337</v>
      </c>
      <c r="EY187">
        <v>1.5</v>
      </c>
      <c r="EZ187">
        <v>438</v>
      </c>
      <c r="FC187">
        <v>1.5</v>
      </c>
      <c r="FD187">
        <v>438</v>
      </c>
      <c r="FE187">
        <v>2.1428571428571428</v>
      </c>
      <c r="FF187">
        <v>748</v>
      </c>
      <c r="FG187">
        <v>4.5</v>
      </c>
      <c r="FH187">
        <v>1177.909090909091</v>
      </c>
      <c r="FI187">
        <v>2.5</v>
      </c>
      <c r="FJ187">
        <v>783.5</v>
      </c>
      <c r="FK187">
        <v>5</v>
      </c>
      <c r="FL187">
        <v>1068.5</v>
      </c>
      <c r="FM187">
        <v>7</v>
      </c>
      <c r="FN187">
        <v>1688</v>
      </c>
      <c r="FO187">
        <v>4.4000000000000004</v>
      </c>
      <c r="FP187">
        <v>1078.4000000000001</v>
      </c>
      <c r="FS187">
        <v>6</v>
      </c>
      <c r="FT187">
        <v>1453.5</v>
      </c>
      <c r="FW187">
        <v>6</v>
      </c>
      <c r="FX187">
        <v>1453.5</v>
      </c>
      <c r="FY187">
        <v>4.8571428571428568</v>
      </c>
      <c r="FZ187">
        <v>1185.5714285714287</v>
      </c>
      <c r="GA187">
        <v>4.8571428571428568</v>
      </c>
      <c r="GB187">
        <v>1185.5714285714287</v>
      </c>
      <c r="GC187">
        <v>4.6190476190476186</v>
      </c>
      <c r="GD187">
        <v>1180.8888888888889</v>
      </c>
      <c r="GE187">
        <v>4.0444444444444443</v>
      </c>
      <c r="GF187">
        <v>1089.1739130434783</v>
      </c>
      <c r="GG187">
        <v>4</v>
      </c>
      <c r="GH187">
        <v>1673.75</v>
      </c>
      <c r="GI187">
        <v>3.7</v>
      </c>
      <c r="GJ187">
        <v>1761.2</v>
      </c>
      <c r="GK187">
        <v>3.2222222222222223</v>
      </c>
      <c r="GL187">
        <v>1721.25</v>
      </c>
      <c r="GM187">
        <v>3.6296296296296298</v>
      </c>
      <c r="GN187">
        <v>1722</v>
      </c>
      <c r="GO187">
        <v>4.1111111111111107</v>
      </c>
      <c r="GP187">
        <v>1674</v>
      </c>
      <c r="GQ187">
        <v>2.8</v>
      </c>
      <c r="GR187">
        <v>1795</v>
      </c>
      <c r="GS187">
        <v>3.2</v>
      </c>
      <c r="GT187">
        <v>1485.4</v>
      </c>
      <c r="GU187">
        <v>3.3448275862068964</v>
      </c>
      <c r="GV187">
        <v>1641.2142857142858</v>
      </c>
      <c r="GW187">
        <v>3.4821428571428572</v>
      </c>
      <c r="GX187">
        <v>1680.1111111111111</v>
      </c>
      <c r="GY187">
        <v>0.75</v>
      </c>
      <c r="GZ187">
        <v>257.5</v>
      </c>
      <c r="HA187">
        <v>1</v>
      </c>
      <c r="HB187">
        <v>742.33333333333337</v>
      </c>
      <c r="HC187">
        <v>1.1111111111111112</v>
      </c>
      <c r="HD187">
        <v>426.2</v>
      </c>
      <c r="HE187">
        <v>0.96296296296296291</v>
      </c>
      <c r="HF187">
        <v>449</v>
      </c>
      <c r="HG187">
        <v>1.6666666666666667</v>
      </c>
      <c r="HH187">
        <v>726.5</v>
      </c>
      <c r="HI187">
        <v>0.9</v>
      </c>
      <c r="HJ187">
        <v>288.60000000000002</v>
      </c>
      <c r="HK187">
        <v>2.2000000000000002</v>
      </c>
      <c r="HL187">
        <v>695.71428571428567</v>
      </c>
      <c r="HM187">
        <v>1.5862068965517242</v>
      </c>
      <c r="HN187">
        <v>576.1875</v>
      </c>
      <c r="HO187">
        <v>1.2857142857142858</v>
      </c>
      <c r="HP187">
        <v>521.67857142857144</v>
      </c>
      <c r="HQ187">
        <v>2.3839285714285716</v>
      </c>
      <c r="HR187">
        <v>1090.3636363636363</v>
      </c>
      <c r="HS187">
        <v>0.125</v>
      </c>
      <c r="HT187">
        <v>115</v>
      </c>
      <c r="HU187">
        <v>0.1</v>
      </c>
      <c r="HV187">
        <v>194</v>
      </c>
      <c r="HW187">
        <v>0</v>
      </c>
      <c r="HY187">
        <v>7.407407407407407E-2</v>
      </c>
      <c r="HZ187">
        <v>154.5</v>
      </c>
      <c r="IA187">
        <v>0</v>
      </c>
      <c r="IC187">
        <v>0</v>
      </c>
      <c r="IE187">
        <v>0.1</v>
      </c>
      <c r="IF187">
        <v>133</v>
      </c>
      <c r="IG187">
        <v>3.4482758620689655E-2</v>
      </c>
      <c r="IH187">
        <v>133</v>
      </c>
      <c r="II187">
        <v>5.3571428571428568E-2</v>
      </c>
      <c r="IJ187">
        <v>147.33333333333334</v>
      </c>
      <c r="IK187">
        <v>5.3571428571428568E-2</v>
      </c>
      <c r="IL187">
        <v>147.33333333333334</v>
      </c>
      <c r="IM187">
        <v>1.6071428571428572</v>
      </c>
      <c r="IN187">
        <v>1041.5862068965516</v>
      </c>
      <c r="IO187">
        <v>3</v>
      </c>
      <c r="IP187">
        <v>1315</v>
      </c>
      <c r="IS187">
        <v>6</v>
      </c>
      <c r="IT187">
        <v>1296</v>
      </c>
      <c r="IU187">
        <v>4</v>
      </c>
      <c r="IV187">
        <v>1305.5</v>
      </c>
      <c r="IW187">
        <v>6</v>
      </c>
      <c r="IX187">
        <v>1328</v>
      </c>
      <c r="JC187">
        <v>6</v>
      </c>
      <c r="JD187">
        <v>1328</v>
      </c>
      <c r="JE187">
        <v>4.5</v>
      </c>
      <c r="JF187">
        <v>1313</v>
      </c>
      <c r="JG187">
        <v>1.5</v>
      </c>
      <c r="JH187">
        <v>238</v>
      </c>
      <c r="JK187">
        <v>0</v>
      </c>
      <c r="JM187">
        <v>1</v>
      </c>
      <c r="JN187">
        <v>238</v>
      </c>
      <c r="JO187">
        <v>0</v>
      </c>
      <c r="JU187">
        <v>0</v>
      </c>
      <c r="JW187">
        <v>0.75</v>
      </c>
      <c r="JX187">
        <v>238</v>
      </c>
      <c r="JY187">
        <v>2.625</v>
      </c>
      <c r="JZ187">
        <v>883</v>
      </c>
      <c r="KA187">
        <v>0</v>
      </c>
      <c r="KE187">
        <v>0</v>
      </c>
      <c r="KG187">
        <v>0</v>
      </c>
      <c r="KI187">
        <v>0</v>
      </c>
      <c r="KO187">
        <v>0</v>
      </c>
      <c r="KQ187">
        <v>0</v>
      </c>
      <c r="KS187">
        <v>0</v>
      </c>
      <c r="KU187">
        <v>1.75</v>
      </c>
      <c r="KV187">
        <v>883</v>
      </c>
      <c r="KW187">
        <v>1.6166666666666667</v>
      </c>
      <c r="KX187">
        <v>1029</v>
      </c>
      <c r="KY187" s="15">
        <f>Tabla2[[#This Row],[ROS_NUM_COR_COD_ROS_TG_NEG]]-Tabla2[[#This Row],[PAS_NUM_COR_COD_ROS_TG_NEG]]</f>
        <v>-2.7333333333333334</v>
      </c>
      <c r="KZ187" s="15">
        <f>Tabla2[[#This Row],[ROS_DUR_COR_COD_ROS_TG_NEG]]-Tabla2[[#This Row],[PAS_DUR_COR_COD_ROS_TG_NEG]]</f>
        <v>-437</v>
      </c>
      <c r="LA187" s="15">
        <f>Tabla2[[#This Row],[ROS_NUM_COR_COD_ROS_TG_NEU]]-Tabla2[[#This Row],[PAS_NUM_COR_COD_ROS_TG_NEU]]</f>
        <v>-3.35</v>
      </c>
      <c r="LB187" s="15">
        <f>Tabla2[[#This Row],[ROS_DUR_COR_COD_ROS_TG_NEU]]-Tabla2[[#This Row],[PAS_DUR_COR_COD_ROS_TG_NEU]]</f>
        <v>-634.44999999999993</v>
      </c>
      <c r="LC187" s="15">
        <f>Tabla2[[#This Row],[ROS_NUM_COR_COD_ROS_TG_POS]]-Tabla2[[#This Row],[PAS_NUM_COR_COD_ROS_TG_POS]]</f>
        <v>-2</v>
      </c>
      <c r="LD187" s="15">
        <f>Tabla2[[#This Row],[ROS_DUR_COR_COD_ROS_TG_POS]]-Tabla2[[#This Row],[PAS_DUR_COR_COD_ROS_TG_POS]]</f>
        <v>-380.34126984126999</v>
      </c>
      <c r="LE187" s="15">
        <f>Tabla2[[#This Row],[ROS_NUM_COR_COD_ROS_TG_TOT]]-Tabla2[[#This Row],[PAS_NUM_COR_COD_ROS_TG_TOT]]</f>
        <v>-2.697126436781609</v>
      </c>
      <c r="LF187" s="15">
        <f>Tabla2[[#This Row],[ROS_DUR_COR_COD_ROS_TG_TOT]]-Tabla2[[#This Row],[PAS_DUR_COR_COD_ROS_TG_TOT]]</f>
        <v>-473.33035714285711</v>
      </c>
      <c r="LG187" s="15">
        <f>Tabla2[[#This Row],[ROS_NUM_COR_COD_ESC_TG_NEG]]-Tabla2[[#This Row],[PAS_NUM_COR_COD_ESC_TG_NEG]]</f>
        <v>0.46111111111111081</v>
      </c>
      <c r="LH187" s="15">
        <f>Tabla2[[#This Row],[ROS_DUR_COR_COD_ESC_TG_NEG]]-Tabla2[[#This Row],[PAS_DUR_COR_COD_ESC_TG_NEG]]</f>
        <v>586.70588235294122</v>
      </c>
      <c r="LI187" s="15">
        <f>Tabla2[[#This Row],[ROS_NUM_COR_COD_ESC_TG_NEU]]-Tabla2[[#This Row],[PAS_NUM_COR_COD_ESC_TG_NEU]]</f>
        <v>-1.4000000000000004</v>
      </c>
      <c r="LJ187" s="15">
        <f>Tabla2[[#This Row],[ROS_NUM_COR_COD_ESC_TG_NEG]]-Tabla2[[#This Row],[PAS_NUM_COR_COD_ESC_TG_NEG]]</f>
        <v>0.46111111111111081</v>
      </c>
      <c r="LK187" s="15">
        <f>Tabla2[[#This Row],[ROS_NUM_COR_COD_ESC_TG_POS]]-Tabla2[[#This Row],[PAS_NUM_COR_COD_ESC_TG_POS]]</f>
        <v>-0.95000000000000018</v>
      </c>
      <c r="LL187" s="15">
        <f>Tabla2[[#This Row],[ROS_DUR_COR_COD_ESC_TG_POS]]-Tabla2[[#This Row],[PAS_DUR_COR_COD_ESC_TG_POS]]</f>
        <v>441.95000000000005</v>
      </c>
      <c r="LM187" s="15">
        <f>Tabla2[[#This Row],[ROS_NUM_COR_COD_ESC_TG_TOT]]-Tabla2[[#This Row],[PAS_NUM_COR_COD_ESC_TG_TOT]]</f>
        <v>-0.65517241379310365</v>
      </c>
      <c r="LN187" s="15">
        <f>Tabla2[[#This Row],[ROS_DUR_COR_COD_ESC_TG_TOT]]-Tabla2[[#This Row],[PAS_DUR_COR_COD_ESC_TG_TOT]]</f>
        <v>577.69642857142867</v>
      </c>
      <c r="LO187" s="15">
        <f>Tabla2[[#This Row],[PAS_NUM_COR_COD_ROS_TG_NEG]]-Tabla2[[#This Row],[ESC_NUM_COR_COD_ROS_TG_NEG]]</f>
        <v>3.0000000000000004</v>
      </c>
      <c r="LP187" s="15">
        <f>Tabla2[[#This Row],[PAS_DUR_COR_COD_ROS_TG_NEG]]-Tabla2[[#This Row],[ESC_DUR_COR_COD_ROS_TG_NEG]]</f>
        <v>567</v>
      </c>
      <c r="LQ187" s="15">
        <f>Tabla2[[#This Row],[PAS_NUM_COR_COD_ROS_TG_NEU]]-Tabla2[[#This Row],[ESC_NUM_COR_COD_ROS_TG_NEU]]</f>
        <v>1.375</v>
      </c>
      <c r="LR187" s="15">
        <f>Tabla2[[#This Row],[PAS_DUR_COR_COD_ROS_TG_NEU]]-Tabla2[[#This Row],[ESC_DUR_COR_COD_ROS_TG_NEU]]</f>
        <v>218.19285714285706</v>
      </c>
      <c r="LS187" s="15">
        <f>Tabla2[[#This Row],[PAS_NUM_COR_COD_ROS_TG_POS]]-Tabla2[[#This Row],[ESC_NUM_COR_COD_ROS_TG_POS]]</f>
        <v>1.4000000000000004</v>
      </c>
      <c r="LT187" s="15">
        <f>Tabla2[[#This Row],[PAS_DUR_COR_COD_ROS_TG_POS]]-Tabla2[[#This Row],[ESC_DUR_COR_COD_ROS_TG_POS]]</f>
        <v>145.05555555555566</v>
      </c>
      <c r="LU187" s="15">
        <f>Tabla2[[#This Row],[PAS_NUM_COR_COD_ROS_TG_TOT]]-Tabla2[[#This Row],[ESC_NUM_COR_COD_ROS_TG_TOT]]</f>
        <v>1.9619047619047616</v>
      </c>
      <c r="LV187" s="15">
        <f>Tabla2[[#This Row],[PAS_DUR_COR_COD_ROS_TG_TOT]]-Tabla2[[#This Row],[ESC_DUR_COR_COD_ROS_TG_TOT]]</f>
        <v>298.01785714285711</v>
      </c>
      <c r="LW187" s="15">
        <f>Tabla2[[#This Row],[PAS_NUM_COR_COD_ESC_TG_NEG]]-Tabla2[[#This Row],[ESC_NUM_COR_COD_ESC_TG_NEG]]</f>
        <v>-3.2500000000000004</v>
      </c>
      <c r="LX187" s="15">
        <f>Tabla2[[#This Row],[PAS_DUR_COR_COD_ESC_TG_NEG]]-Tabla2[[#This Row],[ESC_DUR_COR_COD_ESC_TG_NEG]]</f>
        <v>-560.30588235294113</v>
      </c>
      <c r="LY187" s="15">
        <f>Tabla2[[#This Row],[PAS_NUM_COR_COD_ESC_TG_NEU]]-Tabla2[[#This Row],[ESC_NUM_COR_COD_ESC_TG_NEU]]</f>
        <v>-1.5499999999999998</v>
      </c>
      <c r="LZ187" s="15">
        <f>Tabla2[[#This Row],[PAS_DUR_COR_COD_ESC_TG_NEU]]-Tabla2[[#This Row],[ESC_DUR_COR_COD_ESC_TG_NEU]]</f>
        <v>-282.13157894736833</v>
      </c>
      <c r="MA187" s="15">
        <f>Tabla2[[#This Row],[PAS_NUM_COR_COD_ESC_TG_POS]]-Tabla2[[#This Row],[ESC_NUM_COR_COD_ESC_TG_POS]]</f>
        <v>-1.0499999999999998</v>
      </c>
      <c r="MB187" s="15">
        <f>Tabla2[[#This Row],[PAS_DUR_COR_COD_ESC_TG_POS]]-Tabla2[[#This Row],[ESC_DUR_COR_COD_ESC_TG_POS]]</f>
        <v>-268.25</v>
      </c>
      <c r="MC187" s="15">
        <f>Tabla2[[#This Row],[PAS_NUM_COR_COD_ESC_TG_TOT]]-Tabla2[[#This Row],[ESC_NUM_COR_COD_ESC_TG_TOT]]</f>
        <v>-1.9642857142857144</v>
      </c>
      <c r="MD187" s="15">
        <f>Tabla2[[#This Row],[PAS_DUR_COR_COD_ESC_TG_TOT]]-Tabla2[[#This Row],[ESC_DUR_COR_COD_ESC_TG_TOT]]</f>
        <v>-377.80357142857156</v>
      </c>
      <c r="ME187" s="42">
        <f>Tabla25[[#This Row],[PAS_NUM_COR_COD_ROS_TG_NEG]]-Tabla25[[#This Row],[PAS_NUM_COR_COD_ESC_TG_NEG]]</f>
        <v>0.75000000000000044</v>
      </c>
      <c r="MF187" s="42">
        <f>Tabla25[[#This Row],[PAS_NUM_COR_COD_ROS_TG_NEU]]-Tabla25[[#This Row],[PAS_NUM_COR_COD_ESC_TG_NEU]]</f>
        <v>4.9999999999999822E-2</v>
      </c>
      <c r="MG187" s="42">
        <f>Tabla25[[#This Row],[PAS_NUM_COR_COD_ROS_TG_POS]]-Tabla25[[#This Row],[PAS_NUM_COR_COD_ESC_TG_POS]]</f>
        <v>4.9999999999999822E-2</v>
      </c>
      <c r="MH187" s="42">
        <f>Tabla25[[#This Row],[PAS_NUM_COR_COD_ROS_TG_TOT]]-Tabla25[[#This Row],[PAS_NUM_COR_COD_ESC_TG_TOT]]</f>
        <v>0.28333333333333321</v>
      </c>
      <c r="MI187" s="42">
        <f>Tabla25[[#This Row],[PAS_DUR_COR_COD_ROS_TG_NEG]]-Tabla25[[#This Row],[PAS_DUR_COR_COD_ESC_TG_NEG]]</f>
        <v>76.205882352941217</v>
      </c>
      <c r="MJ187" s="42">
        <f>Tabla25[[#This Row],[PAS_DUR_COR_COD_ROS_TG_NEU]]-Tabla25[[#This Row],[PAS_DUR_COR_COD_ESC_TG_NEU]]</f>
        <v>-140.31842105263172</v>
      </c>
      <c r="MK187" s="42">
        <f>Tabla25[[#This Row],[PAS_DUR_COR_COD_ROS_TG_POS]]-Tabla25[[#This Row],[PAS_DUR_COR_COD_ESC_TG_POS]]</f>
        <v>32.605555555555611</v>
      </c>
      <c r="ML187" s="42">
        <f>Tabla25[[#This Row],[PAS_DUR_COR_COD_ROS_TG_TOT]]-Tabla25[[#This Row],[PAS_DUR_COR_COD_ESC_TG_TOT]]</f>
        <v>-14</v>
      </c>
      <c r="MM187" s="44">
        <f>Tabla25[[#This Row],[ESC_NUM_COR_COD_ROS_TG_NEG]]-Tabla25[[#This Row],[ESC_NUM_COR_COD_ESC_TG_NEG]]</f>
        <v>-5.5</v>
      </c>
      <c r="MN187" s="44">
        <f>Tabla25[[#This Row],[ESC_NUM_COR_COD_ROS_TG_NEU]]-Tabla25[[#This Row],[ESC_NUM_COR_COD_ESC_TG_NEU]]</f>
        <v>-2.875</v>
      </c>
      <c r="MO187" s="44">
        <f>Tabla25[[#This Row],[ESC_NUM_COR_COD_ROS_TG_POS]]-Tabla25[[#This Row],[ESC_NUM_COR_COD_ESC_TG_POS]]</f>
        <v>-2.4000000000000004</v>
      </c>
      <c r="MP187" s="44">
        <f>Tabla25[[#This Row],[ESC_NUM_COR_COD_ROS_TG_TOT]]-Tabla25[[#This Row],[ESC_NUM_COR_COD_ESC_TG_TOT]]</f>
        <v>-3.6428571428571428</v>
      </c>
      <c r="MQ187" s="44">
        <f>Tabla25[[#This Row],[ESC_DUR_COR_COD_ROS_TG_NEG]]-Tabla25[[#This Row],[ESC_DUR_COR_COD_ESC_TG_NEG]]</f>
        <v>-1051.0999999999999</v>
      </c>
      <c r="MR187" s="44">
        <f>Tabla25[[#This Row],[ESC_DUR_COR_COD_ROS_TG_NEU]]-Tabla25[[#This Row],[ESC_DUR_COR_COD_ESC_TG_NEU]]</f>
        <v>-640.64285714285711</v>
      </c>
      <c r="MS187" s="44">
        <f>Tabla25[[#This Row],[ESC_DUR_COR_COD_ROS_TG_POS]]-Tabla25[[#This Row],[ESC_DUR_COR_COD_ESC_TG_POS]]</f>
        <v>-380.70000000000005</v>
      </c>
      <c r="MT187" s="44">
        <f>Tabla25[[#This Row],[ESC_DUR_COR_COD_ROS_TG_TOT]]-Tabla25[[#This Row],[ESC_DUR_COR_COD_ESC_TG_TOT]]</f>
        <v>-689.82142857142867</v>
      </c>
      <c r="MU187" s="47">
        <f>Tabla25[[#This Row],[ROS_NUM_COR_COD_ROS_TG_NEG]]-Tabla25[[#This Row],[ROS_NUM_COR_COD_ESC_TG_NEG]]</f>
        <v>-2.4444444444444438</v>
      </c>
      <c r="MV187" s="47">
        <f>Tabla25[[#This Row],[ROS_NUM_COR_COD_ROS_TG_NEU]]-Tabla25[[#This Row],[ROS_NUM_COR_COD_ESC_TG_NEU]]</f>
        <v>-1.9</v>
      </c>
      <c r="MW187" s="47">
        <f>Tabla25[[#This Row],[ROS_NUM_COR_COD_ROS_TG_POS]]-Tabla25[[#This Row],[ROS_NUM_COR_COD_ESC_TG_POS]]</f>
        <v>-1</v>
      </c>
      <c r="MX187" s="47">
        <f>Tabla25[[#This Row],[ROS_NUM_COR_COD_ROS_TG_TOT]]-Tabla25[[#This Row],[ROS_NUM_COR_COD_ESC_TG_TOT]]</f>
        <v>-1.7586206896551722</v>
      </c>
      <c r="MY187" s="47">
        <f>Tabla25[[#This Row],[ROS_DUR_COR_COD_ROS_TG_NEG]]-Tabla25[[#This Row],[ROS_DUR_COR_COD_ESC_TG_NEG]]</f>
        <v>-947.5</v>
      </c>
      <c r="MZ187" s="47">
        <f>Tabla25[[#This Row],[ROS_DUR_COR_COD_ROS_TG_NEU]]-Tabla25[[#This Row],[ROS_DUR_COR_COD_ESC_TG_NEU]]</f>
        <v>-1506.4</v>
      </c>
      <c r="NA187" s="47">
        <f>Tabla25[[#This Row],[ROS_DUR_COR_COD_ROS_TG_POS]]-Tabla25[[#This Row],[ROS_DUR_COR_COD_ESC_TG_POS]]</f>
        <v>-789.68571428571443</v>
      </c>
      <c r="NB187" s="47">
        <f>Tabla25[[#This Row],[ROS_DUR_COR_COD_ROS_TG_TOT]]-Tabla25[[#This Row],[ROS_DUR_COR_COD_ESC_TG_TOT]]</f>
        <v>-1065.0267857142858</v>
      </c>
      <c r="NC187">
        <v>222.25</v>
      </c>
      <c r="ND187">
        <v>186</v>
      </c>
      <c r="NE187">
        <v>182.42857142857142</v>
      </c>
      <c r="NF187">
        <v>193.5</v>
      </c>
      <c r="NG187">
        <v>219.8</v>
      </c>
      <c r="NH187">
        <v>343.25</v>
      </c>
      <c r="NI187">
        <v>233.4</v>
      </c>
      <c r="NJ187">
        <v>259.92857142857144</v>
      </c>
      <c r="NK187">
        <v>300.16666666666669</v>
      </c>
      <c r="NL187">
        <v>253.57142857142858</v>
      </c>
      <c r="NM187">
        <v>252.42857142857142</v>
      </c>
      <c r="NN187">
        <v>267.14999999999998</v>
      </c>
      <c r="NO187">
        <v>261.7</v>
      </c>
      <c r="NP187">
        <v>300.125</v>
      </c>
      <c r="NQ187">
        <v>273.60000000000002</v>
      </c>
      <c r="NR187">
        <v>276.92857142857144</v>
      </c>
      <c r="NS187">
        <v>242.66666666666666</v>
      </c>
      <c r="NT187">
        <v>196.45</v>
      </c>
      <c r="NU187">
        <v>210.61111111111111</v>
      </c>
      <c r="NV187">
        <v>215.85714285714286</v>
      </c>
      <c r="NW187">
        <v>266.64705882352939</v>
      </c>
      <c r="NX187">
        <v>231.78947368421052</v>
      </c>
      <c r="NY187">
        <v>301.35000000000002</v>
      </c>
      <c r="NZ187">
        <v>267.21428571428572</v>
      </c>
      <c r="OA187" s="15">
        <f>Tabla2[[#This Row],[ROS_1DU_COR_COD_ROS_TG_NEG]]-Tabla2[[#This Row],[PAS_1DU_COR_COD_ROS_TG_NEG]]</f>
        <v>-20.416666666666657</v>
      </c>
      <c r="OB187" s="15">
        <f>Tabla2[[#This Row],[ROS_1DU_COR_COD_ROS_TG_NEU]]-Tabla2[[#This Row],[PAS_1DU_COR_COD_ROS_TG_NEU]]</f>
        <v>-10.449999999999989</v>
      </c>
      <c r="OC187" s="15">
        <f>Tabla2[[#This Row],[ROS_1DU_COR_COD_ROS_TG_POS]]-Tabla2[[#This Row],[PAS_1DU_COR_COD_ROS_TG_POS]]</f>
        <v>-28.182539682539698</v>
      </c>
      <c r="OD187" s="15">
        <f>Tabla2[[#This Row],[ROS_1DU_COR_COD_ROS_TG_TOT]]-Tabla2[[#This Row],[PAS_1DU_COR_COD_ROS_TG_TOT]]</f>
        <v>-22.357142857142861</v>
      </c>
      <c r="OE187" s="15">
        <f>Tabla2[[#This Row],[ROS_1DU_COR_COD_ESC_TG_NEG]]-Tabla2[[#This Row],[PAS_1DU_COR_COD_ESC_TG_NEG]]</f>
        <v>-46.84705882352938</v>
      </c>
      <c r="OF187" s="15">
        <f>Tabla2[[#This Row],[ROS_1DU_COR_COD_ESC_TG_NEU]]-Tabla2[[#This Row],[PAS_1DU_COR_COD_ESC_TG_NEU]]</f>
        <v>111.46052631578948</v>
      </c>
      <c r="OG187" s="15">
        <f>Tabla2[[#This Row],[ROS_1DU_COR_COD_ESC_TG_POS]]-Tabla2[[#This Row],[PAS_1DU_COR_COD_ESC_TG_POS]]</f>
        <v>-67.950000000000017</v>
      </c>
      <c r="OH187" s="15">
        <f>Tabla2[[#This Row],[ROS_1DU_COR_COD_ESC_TG_TOT]]-Tabla2[[#This Row],[PAS_1DU_COR_COD_ESC_TG_TOT]]</f>
        <v>-7.2857142857142776</v>
      </c>
      <c r="OI187" s="15">
        <f>Tabla2[[#This Row],[PAS_1DU_COR_COD_ROS_TG_NEG]]-Tabla2[[#This Row],[ESC_1DU_COR_COD_ROS_TG_NEG]]</f>
        <v>-57.500000000000028</v>
      </c>
      <c r="OJ187" s="15">
        <f>Tabla2[[#This Row],[PAS_1DU_COR_COD_ROS_TG_NEU]]-Tabla2[[#This Row],[ESC_1DU_COR_COD_ROS_TG_NEU]]</f>
        <v>-57.121428571428595</v>
      </c>
      <c r="OK187" s="15">
        <f>Tabla2[[#This Row],[PAS_1DU_COR_COD_ROS_TG_POS]]-Tabla2[[#This Row],[ESC_1DU_COR_COD_ROS_TG_POS]]</f>
        <v>-41.817460317460302</v>
      </c>
      <c r="OL187" s="15">
        <f>Tabla2[[#This Row],[PAS_1DU_COR_COD_ROS_TG_TOT]]-Tabla2[[#This Row],[ESC_1DU_COR_COD_ROS_TG_TOT]]</f>
        <v>-51.292857142857116</v>
      </c>
      <c r="OM187" s="15">
        <f>Tabla2[[#This Row],[PAS_1DU_COR_COD_ESC_TG_NEG]]-Tabla2[[#This Row],[ESC_1DU_COR_COD_ESC_TG_NEG]]</f>
        <v>4.9470588235294031</v>
      </c>
      <c r="ON187" s="15">
        <f>Tabla2[[#This Row],[PAS_1DU_COR_COD_ESC_TG_NEU]]-Tabla2[[#This Row],[ESC_1DU_COR_COD_ESC_TG_NEU]]</f>
        <v>-68.33552631578948</v>
      </c>
      <c r="OO187" s="15">
        <f>Tabla2[[#This Row],[PAS_1DU_COR_COD_ESC_TG_POS]]-Tabla2[[#This Row],[ESC_1DU_COR_COD_ESC_TG_POS]]</f>
        <v>27.75</v>
      </c>
      <c r="OP187" s="15">
        <f>Tabla2[[#This Row],[PAS_1DU_COR_COD_ESC_TG_TOT]]-Tabla2[[#This Row],[ESC_1DU_COR_COD_ESC_TG_TOT]]</f>
        <v>-9.7142857142857224</v>
      </c>
      <c r="OQ187" s="61">
        <v>2.4499999999999886</v>
      </c>
      <c r="OR187" s="62">
        <v>-157.25</v>
      </c>
      <c r="OS187" s="62">
        <v>-50.971428571428589</v>
      </c>
      <c r="OT187" s="62">
        <v>-66.428571428571445</v>
      </c>
      <c r="OU187" s="62">
        <v>38.466666666666697</v>
      </c>
      <c r="OV187" s="62">
        <v>-46.553571428571416</v>
      </c>
      <c r="OW187" s="62">
        <v>-21.171428571428606</v>
      </c>
      <c r="OX187" s="62">
        <v>-9.7785714285714675</v>
      </c>
      <c r="OY187" s="62">
        <v>-23.980392156862735</v>
      </c>
      <c r="OZ187" s="62">
        <v>-35.339473684210532</v>
      </c>
      <c r="PA187" s="62">
        <v>-90.738888888888908</v>
      </c>
      <c r="PB187" s="62">
        <v>-51.357142857142861</v>
      </c>
    </row>
    <row r="188" spans="1:418" x14ac:dyDescent="0.3">
      <c r="A188" s="2" t="s">
        <v>186</v>
      </c>
      <c r="B188" s="2">
        <v>50</v>
      </c>
      <c r="C188" s="2">
        <v>2</v>
      </c>
      <c r="D188" s="2">
        <v>55</v>
      </c>
      <c r="E188">
        <v>2.85</v>
      </c>
      <c r="F188">
        <v>1182</v>
      </c>
      <c r="G188">
        <v>3.2</v>
      </c>
      <c r="H188">
        <v>1025.5</v>
      </c>
      <c r="I188">
        <v>2.8</v>
      </c>
      <c r="J188">
        <v>982.78571428571433</v>
      </c>
      <c r="K188">
        <v>2.95</v>
      </c>
      <c r="L188">
        <v>1055.9761904761904</v>
      </c>
      <c r="M188">
        <v>3.4</v>
      </c>
      <c r="N188">
        <v>1229.2142857142858</v>
      </c>
      <c r="O188">
        <v>2.4</v>
      </c>
      <c r="P188">
        <v>1274.2</v>
      </c>
      <c r="Q188">
        <v>3.45</v>
      </c>
      <c r="R188">
        <v>1155.9285714285713</v>
      </c>
      <c r="S188">
        <v>3.0833333333333335</v>
      </c>
      <c r="T188">
        <v>1214.0526315789473</v>
      </c>
      <c r="U188">
        <v>3.0166666666666666</v>
      </c>
      <c r="V188">
        <v>1131.0625</v>
      </c>
      <c r="W188">
        <v>1.35</v>
      </c>
      <c r="X188">
        <v>555</v>
      </c>
      <c r="Y188">
        <v>0.9</v>
      </c>
      <c r="Z188">
        <v>378.45454545454544</v>
      </c>
      <c r="AA188">
        <v>1.35</v>
      </c>
      <c r="AB188">
        <v>553.92857142857144</v>
      </c>
      <c r="AC188">
        <v>1.2</v>
      </c>
      <c r="AD188">
        <v>502.10810810810813</v>
      </c>
      <c r="AE188">
        <v>1.2</v>
      </c>
      <c r="AF188">
        <v>502.10810810810813</v>
      </c>
      <c r="AG188">
        <v>2.411111111111111</v>
      </c>
      <c r="AH188">
        <v>932.16239316239319</v>
      </c>
      <c r="BM188">
        <v>2.411111111111111</v>
      </c>
      <c r="BN188">
        <v>932.16239316239319</v>
      </c>
      <c r="BO188">
        <v>3.5</v>
      </c>
      <c r="BP188">
        <v>1099.1111111111111</v>
      </c>
      <c r="BQ188">
        <v>4.0999999999999996</v>
      </c>
      <c r="BR188">
        <v>1248.4444444444443</v>
      </c>
      <c r="BS188">
        <v>3.3</v>
      </c>
      <c r="BT188">
        <v>831.3</v>
      </c>
      <c r="BU188">
        <v>3.6333333333333333</v>
      </c>
      <c r="BV188">
        <v>1051.4642857142858</v>
      </c>
      <c r="BW188">
        <v>3.8888888888888888</v>
      </c>
      <c r="BX188">
        <v>1039.5555555555557</v>
      </c>
      <c r="BY188">
        <v>3.5</v>
      </c>
      <c r="BZ188">
        <v>1180.875</v>
      </c>
      <c r="CA188">
        <v>3.4</v>
      </c>
      <c r="CB188">
        <v>1072.5</v>
      </c>
      <c r="CC188">
        <v>3.5862068965517242</v>
      </c>
      <c r="CD188">
        <v>1095.32</v>
      </c>
      <c r="CE188">
        <v>3.6101694915254239</v>
      </c>
      <c r="CF188">
        <v>1072.1509433962265</v>
      </c>
      <c r="CG188">
        <v>1.5</v>
      </c>
      <c r="CH188">
        <v>636.5</v>
      </c>
      <c r="CI188">
        <v>1.9</v>
      </c>
      <c r="CJ188">
        <v>1183.8</v>
      </c>
      <c r="CK188">
        <v>2.6</v>
      </c>
      <c r="CL188">
        <v>1324.4</v>
      </c>
      <c r="CM188">
        <v>2</v>
      </c>
      <c r="CN188">
        <v>1022.5</v>
      </c>
      <c r="CO188">
        <v>1.2222222222222223</v>
      </c>
      <c r="CP188">
        <v>671.75</v>
      </c>
      <c r="CQ188">
        <v>2.4</v>
      </c>
      <c r="CR188">
        <v>1530.75</v>
      </c>
      <c r="CS188">
        <v>2.5</v>
      </c>
      <c r="CT188">
        <v>1470</v>
      </c>
      <c r="CU188">
        <v>2.0689655172413794</v>
      </c>
      <c r="CV188">
        <v>1243.0769230769231</v>
      </c>
      <c r="CW188">
        <v>2.0338983050847457</v>
      </c>
      <c r="CX188">
        <v>1121.3793103448277</v>
      </c>
      <c r="CY188">
        <v>2.8220338983050848</v>
      </c>
      <c r="CZ188">
        <v>1089.560975609756</v>
      </c>
      <c r="DA188">
        <v>2.2999999999999998</v>
      </c>
      <c r="DB188">
        <v>613.1</v>
      </c>
      <c r="DC188">
        <v>2.5</v>
      </c>
      <c r="DD188">
        <v>789.66666666666663</v>
      </c>
      <c r="DE188">
        <v>2.4</v>
      </c>
      <c r="DF188">
        <v>606.79999999999995</v>
      </c>
      <c r="DG188">
        <v>2.4</v>
      </c>
      <c r="DH188">
        <v>665.72413793103453</v>
      </c>
      <c r="DI188">
        <v>2.5555555555555554</v>
      </c>
      <c r="DJ188">
        <v>658.33333333333337</v>
      </c>
      <c r="DK188">
        <v>2.5</v>
      </c>
      <c r="DL188">
        <v>553</v>
      </c>
      <c r="DM188">
        <v>3</v>
      </c>
      <c r="DN188">
        <v>763.4</v>
      </c>
      <c r="DO188">
        <v>2.6896551724137931</v>
      </c>
      <c r="DP188">
        <v>658.24137931034488</v>
      </c>
      <c r="DQ188">
        <v>2.5423728813559321</v>
      </c>
      <c r="DR188">
        <v>661.98275862068965</v>
      </c>
      <c r="DS188">
        <v>2.5423728813559321</v>
      </c>
      <c r="DT188">
        <v>661.98275862068965</v>
      </c>
      <c r="DU188">
        <v>2.7288135593220337</v>
      </c>
      <c r="DV188">
        <v>912.42142857142858</v>
      </c>
      <c r="EE188">
        <v>3</v>
      </c>
      <c r="EF188">
        <v>910</v>
      </c>
      <c r="EK188">
        <v>3</v>
      </c>
      <c r="EL188">
        <v>910</v>
      </c>
      <c r="EM188">
        <v>3</v>
      </c>
      <c r="EN188">
        <v>910</v>
      </c>
      <c r="EW188">
        <v>4</v>
      </c>
      <c r="EX188">
        <v>595</v>
      </c>
      <c r="FC188">
        <v>4</v>
      </c>
      <c r="FD188">
        <v>595</v>
      </c>
      <c r="FE188">
        <v>4</v>
      </c>
      <c r="FF188">
        <v>595</v>
      </c>
      <c r="FG188">
        <v>3.5</v>
      </c>
      <c r="FH188">
        <v>752.5</v>
      </c>
      <c r="FQ188">
        <v>4</v>
      </c>
      <c r="FR188">
        <v>933</v>
      </c>
      <c r="FW188">
        <v>4</v>
      </c>
      <c r="FX188">
        <v>933</v>
      </c>
      <c r="FY188">
        <v>4</v>
      </c>
      <c r="FZ188">
        <v>933</v>
      </c>
      <c r="GA188">
        <v>4</v>
      </c>
      <c r="GB188">
        <v>933</v>
      </c>
      <c r="GC188">
        <v>3.6666666666666665</v>
      </c>
      <c r="GD188">
        <v>812.66666666666663</v>
      </c>
      <c r="GE188">
        <v>2.7444444444444445</v>
      </c>
      <c r="GF188">
        <v>910.32867132867136</v>
      </c>
      <c r="GG188">
        <v>2.5</v>
      </c>
      <c r="GH188">
        <v>841.33333333333337</v>
      </c>
      <c r="GI188">
        <v>1.6666666666666667</v>
      </c>
      <c r="GJ188">
        <v>654.16666666666663</v>
      </c>
      <c r="GK188">
        <v>2.2857142857142856</v>
      </c>
      <c r="GL188">
        <v>603.66666666666663</v>
      </c>
      <c r="GM188">
        <v>2.125</v>
      </c>
      <c r="GN188">
        <v>699.72222222222217</v>
      </c>
      <c r="GO188">
        <v>1.8888888888888888</v>
      </c>
      <c r="GP188">
        <v>651.20000000000005</v>
      </c>
      <c r="GQ188">
        <v>2.9</v>
      </c>
      <c r="GR188">
        <v>887.28571428571433</v>
      </c>
      <c r="GS188">
        <v>1.3333333333333333</v>
      </c>
      <c r="GT188">
        <v>804</v>
      </c>
      <c r="GU188">
        <v>2.0714285714285716</v>
      </c>
      <c r="GV188">
        <v>792.6875</v>
      </c>
      <c r="GW188">
        <v>2.0961538461538463</v>
      </c>
      <c r="GX188">
        <v>743.47058823529414</v>
      </c>
      <c r="GY188">
        <v>4.125</v>
      </c>
      <c r="GZ188">
        <v>1356</v>
      </c>
      <c r="HA188">
        <v>4.666666666666667</v>
      </c>
      <c r="HB188">
        <v>1413</v>
      </c>
      <c r="HC188">
        <v>4.8571428571428568</v>
      </c>
      <c r="HD188">
        <v>1290.2857142857142</v>
      </c>
      <c r="HE188">
        <v>4.541666666666667</v>
      </c>
      <c r="HF188">
        <v>1358.304347826087</v>
      </c>
      <c r="HG188">
        <v>4.666666666666667</v>
      </c>
      <c r="HH188">
        <v>1328.8888888888889</v>
      </c>
      <c r="HI188">
        <v>3.6</v>
      </c>
      <c r="HJ188">
        <v>1325.5</v>
      </c>
      <c r="HK188">
        <v>4.1111111111111107</v>
      </c>
      <c r="HL188">
        <v>1225.3333333333333</v>
      </c>
      <c r="HM188">
        <v>4.1071428571428568</v>
      </c>
      <c r="HN188">
        <v>1292</v>
      </c>
      <c r="HO188">
        <v>4.3076923076923075</v>
      </c>
      <c r="HP188">
        <v>1323.1224489795918</v>
      </c>
      <c r="HQ188">
        <v>3.2019230769230771</v>
      </c>
      <c r="HR188">
        <v>1085.6746987951808</v>
      </c>
      <c r="HS188">
        <v>2.75</v>
      </c>
      <c r="HT188">
        <v>778.75</v>
      </c>
      <c r="HU188">
        <v>2.4444444444444446</v>
      </c>
      <c r="HV188">
        <v>751.66666666666663</v>
      </c>
      <c r="HW188">
        <v>1.5714285714285714</v>
      </c>
      <c r="HX188">
        <v>508.42857142857144</v>
      </c>
      <c r="HY188">
        <v>2.2916666666666665</v>
      </c>
      <c r="HZ188">
        <v>689.75</v>
      </c>
      <c r="IA188">
        <v>2.7777777777777777</v>
      </c>
      <c r="IB188">
        <v>731.875</v>
      </c>
      <c r="IC188">
        <v>1.9</v>
      </c>
      <c r="ID188">
        <v>537.66666666666663</v>
      </c>
      <c r="IE188">
        <v>2.5555555555555554</v>
      </c>
      <c r="IF188">
        <v>694</v>
      </c>
      <c r="IG188">
        <v>2.3928571428571428</v>
      </c>
      <c r="IH188">
        <v>651.53846153846155</v>
      </c>
      <c r="II188">
        <v>2.3461538461538463</v>
      </c>
      <c r="IJ188">
        <v>669.88</v>
      </c>
      <c r="IK188">
        <v>2.3461538461538463</v>
      </c>
      <c r="IL188">
        <v>669.88</v>
      </c>
      <c r="IM188">
        <v>2.9166666666666665</v>
      </c>
      <c r="IN188">
        <v>929.36090225563908</v>
      </c>
      <c r="IO188">
        <v>1.5</v>
      </c>
      <c r="IP188">
        <v>640</v>
      </c>
      <c r="IQ188">
        <v>2</v>
      </c>
      <c r="IR188">
        <v>689</v>
      </c>
      <c r="IS188">
        <v>1</v>
      </c>
      <c r="IT188">
        <v>729</v>
      </c>
      <c r="IU188">
        <v>1.3333333333333333</v>
      </c>
      <c r="IV188">
        <v>686</v>
      </c>
      <c r="IW188">
        <v>2</v>
      </c>
      <c r="IX188">
        <v>314</v>
      </c>
      <c r="JA188">
        <v>3</v>
      </c>
      <c r="JB188">
        <v>658</v>
      </c>
      <c r="JC188">
        <v>2.5</v>
      </c>
      <c r="JD188">
        <v>486</v>
      </c>
      <c r="JE188">
        <v>1.625</v>
      </c>
      <c r="JF188">
        <v>606</v>
      </c>
      <c r="JG188">
        <v>5</v>
      </c>
      <c r="JH188">
        <v>1386</v>
      </c>
      <c r="JI188">
        <v>0</v>
      </c>
      <c r="JK188">
        <v>5</v>
      </c>
      <c r="JL188">
        <v>1551.6666666666667</v>
      </c>
      <c r="JM188">
        <v>4.166666666666667</v>
      </c>
      <c r="JN188">
        <v>1485.4</v>
      </c>
      <c r="JO188">
        <v>7</v>
      </c>
      <c r="JP188">
        <v>1326</v>
      </c>
      <c r="JS188">
        <v>2</v>
      </c>
      <c r="JT188">
        <v>617</v>
      </c>
      <c r="JU188">
        <v>4.5</v>
      </c>
      <c r="JV188">
        <v>971.5</v>
      </c>
      <c r="JW188">
        <v>4.25</v>
      </c>
      <c r="JX188">
        <v>1338.5714285714287</v>
      </c>
      <c r="JY188">
        <v>2.9375</v>
      </c>
      <c r="JZ188">
        <v>1033.3333333333333</v>
      </c>
      <c r="KA188">
        <v>4</v>
      </c>
      <c r="KB188">
        <v>567.5</v>
      </c>
      <c r="KC188">
        <v>0</v>
      </c>
      <c r="KE188">
        <v>2.6666666666666665</v>
      </c>
      <c r="KF188">
        <v>867.33333333333337</v>
      </c>
      <c r="KG188">
        <v>2.6666666666666665</v>
      </c>
      <c r="KH188">
        <v>747.4</v>
      </c>
      <c r="KI188">
        <v>2</v>
      </c>
      <c r="KJ188">
        <v>542</v>
      </c>
      <c r="KM188">
        <v>1</v>
      </c>
      <c r="KN188">
        <v>391</v>
      </c>
      <c r="KO188">
        <v>1.5</v>
      </c>
      <c r="KP188">
        <v>466.5</v>
      </c>
      <c r="KQ188">
        <v>2.375</v>
      </c>
      <c r="KR188">
        <v>667.14285714285711</v>
      </c>
      <c r="KS188">
        <v>2.375</v>
      </c>
      <c r="KT188">
        <v>667.14285714285711</v>
      </c>
      <c r="KU188">
        <v>2.75</v>
      </c>
      <c r="KV188">
        <v>898.42105263157896</v>
      </c>
      <c r="KW188">
        <v>2.8944444444444444</v>
      </c>
      <c r="KX188">
        <v>925.49342105263156</v>
      </c>
      <c r="KY188" s="15">
        <f>Tabla2[[#This Row],[ROS_NUM_COR_COD_ROS_TG_NEG]]-Tabla2[[#This Row],[PAS_NUM_COR_COD_ROS_TG_NEG]]</f>
        <v>1.2666666666666671</v>
      </c>
      <c r="KZ188" s="15">
        <f>Tabla2[[#This Row],[ROS_DUR_COR_COD_ROS_TG_NEG]]-Tabla2[[#This Row],[PAS_DUR_COR_COD_ROS_TG_NEG]]</f>
        <v>99.674603174603135</v>
      </c>
      <c r="LA188" s="15">
        <f>Tabla2[[#This Row],[ROS_NUM_COR_COD_ROS_TG_NEU]]-Tabla2[[#This Row],[PAS_NUM_COR_COD_ROS_TG_NEU]]</f>
        <v>1.2000000000000002</v>
      </c>
      <c r="LB188" s="15">
        <f>Tabla2[[#This Row],[ROS_DUR_COR_COD_ROS_TG_NEU]]-Tabla2[[#This Row],[PAS_DUR_COR_COD_ROS_TG_NEU]]</f>
        <v>51.299999999999955</v>
      </c>
      <c r="LC188" s="15">
        <f>Tabla2[[#This Row],[ROS_NUM_COR_COD_ROS_TG_POS]]-Tabla2[[#This Row],[PAS_NUM_COR_COD_ROS_TG_POS]]</f>
        <v>0.66111111111111054</v>
      </c>
      <c r="LD188" s="15">
        <f>Tabla2[[#This Row],[ROS_DUR_COR_COD_ROS_TG_POS]]-Tabla2[[#This Row],[PAS_DUR_COR_COD_ROS_TG_POS]]</f>
        <v>69.404761904761926</v>
      </c>
      <c r="LE188" s="15">
        <f>Tabla2[[#This Row],[ROS_NUM_COR_COD_ROS_TG_TOT]]-Tabla2[[#This Row],[PAS_NUM_COR_COD_ROS_TG_TOT]]</f>
        <v>1.0238095238095233</v>
      </c>
      <c r="LF188" s="15">
        <f>Tabla2[[#This Row],[ROS_DUR_COR_COD_ROS_TG_TOT]]-Tabla2[[#This Row],[PAS_DUR_COR_COD_ROS_TG_TOT]]</f>
        <v>77.947368421052715</v>
      </c>
      <c r="LG188" s="15">
        <f>Tabla2[[#This Row],[ROS_NUM_COR_COD_ESC_TG_NEG]]-Tabla2[[#This Row],[PAS_NUM_COR_COD_ESC_TG_NEG]]</f>
        <v>-0.96111111111111125</v>
      </c>
      <c r="LH188" s="15">
        <f>Tabla2[[#This Row],[ROS_DUR_COR_COD_ESC_TG_NEG]]-Tabla2[[#This Row],[PAS_DUR_COR_COD_ESC_TG_NEG]]</f>
        <v>-530.79999999999995</v>
      </c>
      <c r="LI188" s="15">
        <f>Tabla2[[#This Row],[ROS_NUM_COR_COD_ESC_TG_NEU]]-Tabla2[[#This Row],[PAS_NUM_COR_COD_ESC_TG_NEU]]</f>
        <v>-0.30000000000000027</v>
      </c>
      <c r="LJ188" s="15">
        <f>Tabla2[[#This Row],[ROS_NUM_COR_COD_ESC_TG_NEG]]-Tabla2[[#This Row],[PAS_NUM_COR_COD_ESC_TG_NEG]]</f>
        <v>-0.96111111111111125</v>
      </c>
      <c r="LK188" s="15">
        <f>Tabla2[[#This Row],[ROS_NUM_COR_COD_ESC_TG_POS]]-Tabla2[[#This Row],[PAS_NUM_COR_COD_ESC_TG_POS]]</f>
        <v>-1.4666666666666666</v>
      </c>
      <c r="LL188" s="15">
        <f>Tabla2[[#This Row],[ROS_DUR_COR_COD_ESC_TG_POS]]-Tabla2[[#This Row],[PAS_DUR_COR_COD_ESC_TG_POS]]</f>
        <v>-178.78571428571433</v>
      </c>
      <c r="LM188" s="15">
        <f>Tabla2[[#This Row],[ROS_NUM_COR_COD_ESC_TG_TOT]]-Tabla2[[#This Row],[PAS_NUM_COR_COD_ESC_TG_TOT]]</f>
        <v>-0.87857142857142856</v>
      </c>
      <c r="LN188" s="15">
        <f>Tabla2[[#This Row],[ROS_DUR_COR_COD_ESC_TG_TOT]]-Tabla2[[#This Row],[PAS_DUR_COR_COD_ESC_TG_TOT]]</f>
        <v>-263.28869047619037</v>
      </c>
      <c r="LO188" s="15">
        <f>Tabla2[[#This Row],[PAS_NUM_COR_COD_ROS_TG_NEG]]-Tabla2[[#This Row],[ESC_NUM_COR_COD_ROS_TG_NEG]]</f>
        <v>2.1777777777777776</v>
      </c>
      <c r="LP188" s="15">
        <f>Tabla2[[#This Row],[PAS_DUR_COR_COD_ROS_TG_NEG]]-Tabla2[[#This Row],[ESC_DUR_COR_COD_ROS_TG_NEG]]</f>
        <v>557.46428571428578</v>
      </c>
      <c r="LQ188" s="15">
        <f>Tabla2[[#This Row],[PAS_NUM_COR_COD_ROS_TG_NEU]]-Tabla2[[#This Row],[ESC_NUM_COR_COD_ROS_TG_NEU]]</f>
        <v>0</v>
      </c>
      <c r="LR188" s="15">
        <f>Tabla2[[#This Row],[PAS_DUR_COR_COD_ROS_TG_NEU]]-Tabla2[[#This Row],[ESC_DUR_COR_COD_ROS_TG_NEU]]</f>
        <v>-256.54999999999995</v>
      </c>
      <c r="LS188" s="15">
        <f>Tabla2[[#This Row],[PAS_NUM_COR_COD_ROS_TG_POS]]-Tabla2[[#This Row],[ESC_NUM_COR_COD_ROS_TG_POS]]</f>
        <v>0.95000000000000018</v>
      </c>
      <c r="LT188" s="15">
        <f>Tabla2[[#This Row],[PAS_DUR_COR_COD_ROS_TG_POS]]-Tabla2[[#This Row],[ESC_DUR_COR_COD_ROS_TG_POS]]</f>
        <v>-314.07142857142867</v>
      </c>
      <c r="LU188" s="15">
        <f>Tabla2[[#This Row],[PAS_NUM_COR_COD_ROS_TG_TOT]]-Tabla2[[#This Row],[ESC_NUM_COR_COD_ROS_TG_TOT]]</f>
        <v>1.014367816091954</v>
      </c>
      <c r="LV188" s="15">
        <f>Tabla2[[#This Row],[PAS_DUR_COR_COD_ROS_TG_TOT]]-Tabla2[[#This Row],[ESC_DUR_COR_COD_ROS_TG_TOT]]</f>
        <v>-29.02429149797581</v>
      </c>
      <c r="LW188" s="15">
        <f>Tabla2[[#This Row],[PAS_NUM_COR_COD_ESC_TG_NEG]]-Tabla2[[#This Row],[ESC_NUM_COR_COD_ESC_TG_NEG]]</f>
        <v>-1.0388888888888888</v>
      </c>
      <c r="LX188" s="15">
        <f>Tabla2[[#This Row],[PAS_DUR_COR_COD_ESC_TG_NEG]]-Tabla2[[#This Row],[ESC_DUR_COR_COD_ESC_TG_NEG]]</f>
        <v>142.44444444444434</v>
      </c>
      <c r="LY188" s="15">
        <f>Tabla2[[#This Row],[PAS_NUM_COR_COD_ESC_TG_NEU]]-Tabla2[[#This Row],[ESC_NUM_COR_COD_ESC_TG_NEU]]</f>
        <v>-0.29999999999999982</v>
      </c>
      <c r="LZ188" s="15">
        <f>Tabla2[[#This Row],[PAS_DUR_COR_COD_ESC_TG_NEU]]-Tabla2[[#This Row],[ESC_DUR_COR_COD_ESC_TG_NEU]]</f>
        <v>-155.375</v>
      </c>
      <c r="MA188" s="15">
        <f>Tabla2[[#This Row],[PAS_NUM_COR_COD_ESC_TG_POS]]-Tabla2[[#This Row],[ESC_NUM_COR_COD_ESC_TG_POS]]</f>
        <v>-0.60000000000000009</v>
      </c>
      <c r="MB188" s="15">
        <f>Tabla2[[#This Row],[PAS_DUR_COR_COD_ESC_TG_POS]]-Tabla2[[#This Row],[ESC_DUR_COR_COD_ESC_TG_POS]]</f>
        <v>-89.714285714285666</v>
      </c>
      <c r="MC188" s="15">
        <f>Tabla2[[#This Row],[PAS_NUM_COR_COD_ESC_TG_TOT]]-Tabla2[[#This Row],[ESC_NUM_COR_COD_ESC_TG_TOT]]</f>
        <v>-0.63620689655172402</v>
      </c>
      <c r="MD188" s="15">
        <f>Tabla2[[#This Row],[PAS_DUR_COR_COD_ESC_TG_TOT]]-Tabla2[[#This Row],[ESC_DUR_COR_COD_ESC_TG_TOT]]</f>
        <v>-39.343809523809568</v>
      </c>
      <c r="ME188" s="42">
        <f>Tabla25[[#This Row],[PAS_NUM_COR_COD_ROS_TG_NEG]]-Tabla25[[#This Row],[PAS_NUM_COR_COD_ESC_TG_NEG]]</f>
        <v>0.54999999999999982</v>
      </c>
      <c r="MF188" s="42">
        <f>Tabla25[[#This Row],[PAS_NUM_COR_COD_ROS_TG_NEU]]-Tabla25[[#This Row],[PAS_NUM_COR_COD_ESC_TG_NEU]]</f>
        <v>-0.80000000000000027</v>
      </c>
      <c r="MG188" s="42">
        <f>Tabla25[[#This Row],[PAS_NUM_COR_COD_ROS_TG_POS]]-Tabla25[[#This Row],[PAS_NUM_COR_COD_ESC_TG_POS]]</f>
        <v>0.65000000000000036</v>
      </c>
      <c r="MH188" s="42">
        <f>Tabla25[[#This Row],[PAS_NUM_COR_COD_ROS_TG_TOT]]-Tabla25[[#This Row],[PAS_NUM_COR_COD_ESC_TG_TOT]]</f>
        <v>0.1333333333333333</v>
      </c>
      <c r="MI188" s="42">
        <f>Tabla25[[#This Row],[PAS_DUR_COR_COD_ROS_TG_NEG]]-Tabla25[[#This Row],[PAS_DUR_COR_COD_ESC_TG_NEG]]</f>
        <v>47.214285714285779</v>
      </c>
      <c r="MJ188" s="42">
        <f>Tabla25[[#This Row],[PAS_DUR_COR_COD_ROS_TG_NEU]]-Tabla25[[#This Row],[PAS_DUR_COR_COD_ESC_TG_NEU]]</f>
        <v>248.70000000000005</v>
      </c>
      <c r="MK188" s="42">
        <f>Tabla25[[#This Row],[PAS_DUR_COR_COD_ROS_TG_POS]]-Tabla25[[#This Row],[PAS_DUR_COR_COD_ESC_TG_POS]]</f>
        <v>173.142857142857</v>
      </c>
      <c r="ML188" s="42">
        <f>Tabla25[[#This Row],[PAS_DUR_COR_COD_ROS_TG_TOT]]-Tabla25[[#This Row],[PAS_DUR_COR_COD_ESC_TG_TOT]]</f>
        <v>158.07644110275692</v>
      </c>
      <c r="MM188" s="44">
        <f>Tabla25[[#This Row],[ESC_NUM_COR_COD_ROS_TG_NEG]]-Tabla25[[#This Row],[ESC_NUM_COR_COD_ESC_TG_NEG]]</f>
        <v>-2.6666666666666665</v>
      </c>
      <c r="MN188" s="44">
        <f>Tabla25[[#This Row],[ESC_NUM_COR_COD_ROS_TG_NEU]]-Tabla25[[#This Row],[ESC_NUM_COR_COD_ESC_TG_NEU]]</f>
        <v>-1.1000000000000001</v>
      </c>
      <c r="MO188" s="44">
        <f>Tabla25[[#This Row],[ESC_NUM_COR_COD_ROS_TG_POS]]-Tabla25[[#This Row],[ESC_NUM_COR_COD_ESC_TG_POS]]</f>
        <v>-0.89999999999999991</v>
      </c>
      <c r="MP188" s="44">
        <f>Tabla25[[#This Row],[ESC_NUM_COR_COD_ROS_TG_TOT]]-Tabla25[[#This Row],[ESC_NUM_COR_COD_ESC_TG_TOT]]</f>
        <v>-1.5172413793103448</v>
      </c>
      <c r="MQ188" s="44">
        <f>Tabla25[[#This Row],[ESC_DUR_COR_COD_ROS_TG_NEG]]-Tabla25[[#This Row],[ESC_DUR_COR_COD_ESC_TG_NEG]]</f>
        <v>-367.80555555555566</v>
      </c>
      <c r="MR188" s="44">
        <f>Tabla25[[#This Row],[ESC_DUR_COR_COD_ROS_TG_NEU]]-Tabla25[[#This Row],[ESC_DUR_COR_COD_ESC_TG_NEU]]</f>
        <v>349.875</v>
      </c>
      <c r="MS188" s="44">
        <f>Tabla25[[#This Row],[ESC_DUR_COR_COD_ROS_TG_POS]]-Tabla25[[#This Row],[ESC_DUR_COR_COD_ESC_TG_POS]]</f>
        <v>397.5</v>
      </c>
      <c r="MT188" s="44">
        <f>Tabla25[[#This Row],[ESC_DUR_COR_COD_ROS_TG_TOT]]-Tabla25[[#This Row],[ESC_DUR_COR_COD_ESC_TG_TOT]]</f>
        <v>147.75692307692316</v>
      </c>
      <c r="MU188" s="47">
        <f>Tabla25[[#This Row],[ROS_NUM_COR_COD_ROS_TG_NEG]]-Tabla25[[#This Row],[ROS_NUM_COR_COD_ESC_TG_NEG]]</f>
        <v>2.7777777777777781</v>
      </c>
      <c r="MV188" s="47">
        <f>Tabla25[[#This Row],[ROS_NUM_COR_COD_ROS_TG_NEU]]-Tabla25[[#This Row],[ROS_NUM_COR_COD_ESC_TG_NEU]]</f>
        <v>0.70000000000000018</v>
      </c>
      <c r="MW188" s="47">
        <f>Tabla25[[#This Row],[ROS_NUM_COR_COD_ROS_TG_POS]]-Tabla25[[#This Row],[ROS_NUM_COR_COD_ESC_TG_POS]]</f>
        <v>2.7777777777777777</v>
      </c>
      <c r="MX188" s="47">
        <f>Tabla25[[#This Row],[ROS_NUM_COR_COD_ROS_TG_TOT]]-Tabla25[[#This Row],[ROS_NUM_COR_COD_ESC_TG_TOT]]</f>
        <v>2.0357142857142851</v>
      </c>
      <c r="MY188" s="47">
        <f>Tabla25[[#This Row],[ROS_DUR_COR_COD_ROS_TG_NEG]]-Tabla25[[#This Row],[ROS_DUR_COR_COD_ESC_TG_NEG]]</f>
        <v>677.68888888888887</v>
      </c>
      <c r="MZ188" s="47">
        <f>Tabla25[[#This Row],[ROS_DUR_COR_COD_ROS_TG_NEU]]-Tabla25[[#This Row],[ROS_DUR_COR_COD_ESC_TG_NEU]]</f>
        <v>438.21428571428567</v>
      </c>
      <c r="NA188" s="47">
        <f>Tabla25[[#This Row],[ROS_DUR_COR_COD_ROS_TG_POS]]-Tabla25[[#This Row],[ROS_DUR_COR_COD_ESC_TG_POS]]</f>
        <v>421.33333333333326</v>
      </c>
      <c r="NB188" s="47">
        <f>Tabla25[[#This Row],[ROS_DUR_COR_COD_ROS_TG_TOT]]-Tabla25[[#This Row],[ROS_DUR_COR_COD_ESC_TG_TOT]]</f>
        <v>499.3125</v>
      </c>
      <c r="NC188">
        <v>305.44444444444446</v>
      </c>
      <c r="ND188">
        <v>340.75</v>
      </c>
      <c r="NE188">
        <v>320.88888888888891</v>
      </c>
      <c r="NF188">
        <v>321.65384615384613</v>
      </c>
      <c r="NG188">
        <v>248</v>
      </c>
      <c r="NH188">
        <v>249.14285714285714</v>
      </c>
      <c r="NI188">
        <v>217.25</v>
      </c>
      <c r="NJ188">
        <v>240.8125</v>
      </c>
      <c r="NK188">
        <v>244.25</v>
      </c>
      <c r="NL188">
        <v>291.25</v>
      </c>
      <c r="NM188">
        <v>235.2</v>
      </c>
      <c r="NN188">
        <v>255.23076923076923</v>
      </c>
      <c r="NO188">
        <v>282.55555555555554</v>
      </c>
      <c r="NP188">
        <v>285.375</v>
      </c>
      <c r="NQ188">
        <v>294.625</v>
      </c>
      <c r="NR188">
        <v>287.32</v>
      </c>
      <c r="NS188">
        <v>311.78571428571428</v>
      </c>
      <c r="NT188">
        <v>295.60000000000002</v>
      </c>
      <c r="NU188">
        <v>189.92857142857142</v>
      </c>
      <c r="NV188">
        <v>262.63157894736844</v>
      </c>
      <c r="NW188">
        <v>272.16666666666669</v>
      </c>
      <c r="NX188">
        <v>229.375</v>
      </c>
      <c r="NY188">
        <v>236.64285714285714</v>
      </c>
      <c r="NZ188">
        <v>244.02380952380952</v>
      </c>
      <c r="OA188" s="15">
        <f>Tabla2[[#This Row],[ROS_1DU_COR_COD_ROS_TG_NEG]]-Tabla2[[#This Row],[PAS_1DU_COR_COD_ROS_TG_NEG]]</f>
        <v>-6.3412698412698205</v>
      </c>
      <c r="OB188" s="15">
        <f>Tabla2[[#This Row],[ROS_1DU_COR_COD_ROS_TG_NEU]]-Tabla2[[#This Row],[PAS_1DU_COR_COD_ROS_TG_NEU]]</f>
        <v>45.149999999999977</v>
      </c>
      <c r="OC188" s="15">
        <f>Tabla2[[#This Row],[ROS_1DU_COR_COD_ROS_TG_POS]]-Tabla2[[#This Row],[PAS_1DU_COR_COD_ROS_TG_POS]]</f>
        <v>130.9603174603175</v>
      </c>
      <c r="OD188" s="15">
        <f>Tabla2[[#This Row],[ROS_1DU_COR_COD_ROS_TG_TOT]]-Tabla2[[#This Row],[PAS_1DU_COR_COD_ROS_TG_TOT]]</f>
        <v>59.022267206477693</v>
      </c>
      <c r="OE188" s="15">
        <f>Tabla2[[#This Row],[ROS_1DU_COR_COD_ESC_TG_NEG]]-Tabla2[[#This Row],[PAS_1DU_COR_COD_ESC_TG_NEG]]</f>
        <v>-24.166666666666686</v>
      </c>
      <c r="OF188" s="15">
        <f>Tabla2[[#This Row],[ROS_1DU_COR_COD_ESC_TG_NEU]]-Tabla2[[#This Row],[PAS_1DU_COR_COD_ESC_TG_NEU]]</f>
        <v>19.767857142857139</v>
      </c>
      <c r="OG188" s="15">
        <f>Tabla2[[#This Row],[ROS_1DU_COR_COD_ESC_TG_POS]]-Tabla2[[#This Row],[PAS_1DU_COR_COD_ESC_TG_POS]]</f>
        <v>-19.392857142857139</v>
      </c>
      <c r="OH188" s="15">
        <f>Tabla2[[#This Row],[ROS_1DU_COR_COD_ESC_TG_TOT]]-Tabla2[[#This Row],[PAS_1DU_COR_COD_ESC_TG_TOT]]</f>
        <v>-3.2113095238095184</v>
      </c>
      <c r="OI188" s="15">
        <f>Tabla2[[#This Row],[PAS_1DU_COR_COD_ROS_TG_NEG]]-Tabla2[[#This Row],[ESC_1DU_COR_COD_ROS_TG_NEG]]</f>
        <v>67.535714285714278</v>
      </c>
      <c r="OJ188" s="15">
        <f>Tabla2[[#This Row],[PAS_1DU_COR_COD_ROS_TG_NEU]]-Tabla2[[#This Row],[ESC_1DU_COR_COD_ROS_TG_NEU]]</f>
        <v>4.3500000000000227</v>
      </c>
      <c r="OK188" s="15">
        <f>Tabla2[[#This Row],[PAS_1DU_COR_COD_ROS_TG_POS]]-Tabla2[[#This Row],[ESC_1DU_COR_COD_ROS_TG_POS]]</f>
        <v>-45.271428571428572</v>
      </c>
      <c r="OL188" s="15">
        <f>Tabla2[[#This Row],[PAS_1DU_COR_COD_ROS_TG_TOT]]-Tabla2[[#This Row],[ESC_1DU_COR_COD_ROS_TG_TOT]]</f>
        <v>7.4008097165992126</v>
      </c>
      <c r="OM188" s="15">
        <f>Tabla2[[#This Row],[PAS_1DU_COR_COD_ESC_TG_NEG]]-Tabla2[[#This Row],[ESC_1DU_COR_COD_ESC_TG_NEG]]</f>
        <v>-10.388888888888857</v>
      </c>
      <c r="ON188" s="15">
        <f>Tabla2[[#This Row],[PAS_1DU_COR_COD_ESC_TG_NEU]]-Tabla2[[#This Row],[ESC_1DU_COR_COD_ESC_TG_NEU]]</f>
        <v>-56</v>
      </c>
      <c r="OO188" s="15">
        <f>Tabla2[[#This Row],[PAS_1DU_COR_COD_ESC_TG_POS]]-Tabla2[[#This Row],[ESC_1DU_COR_COD_ESC_TG_POS]]</f>
        <v>-57.982142857142861</v>
      </c>
      <c r="OP188" s="15">
        <f>Tabla2[[#This Row],[PAS_1DU_COR_COD_ESC_TG_TOT]]-Tabla2[[#This Row],[ESC_1DU_COR_COD_ESC_TG_TOT]]</f>
        <v>-43.296190476190475</v>
      </c>
      <c r="OQ188" s="61">
        <v>57.444444444444457</v>
      </c>
      <c r="OR188" s="62">
        <v>91.607142857142861</v>
      </c>
      <c r="OS188" s="62">
        <v>103.63888888888891</v>
      </c>
      <c r="OT188" s="62">
        <v>80.841346153846132</v>
      </c>
      <c r="OU188" s="62">
        <v>-38.305555555555543</v>
      </c>
      <c r="OV188" s="62">
        <v>5.875</v>
      </c>
      <c r="OW188" s="62">
        <v>-59.425000000000011</v>
      </c>
      <c r="OX188" s="62">
        <v>-32.089230769230767</v>
      </c>
      <c r="OY188" s="62">
        <v>39.619047619047592</v>
      </c>
      <c r="OZ188" s="62">
        <v>66.225000000000023</v>
      </c>
      <c r="PA188" s="62">
        <v>-46.714285714285722</v>
      </c>
      <c r="PB188" s="62">
        <v>18.607769423558921</v>
      </c>
    </row>
    <row r="189" spans="1:418" x14ac:dyDescent="0.3">
      <c r="A189" s="2" t="s">
        <v>187</v>
      </c>
      <c r="B189" s="2">
        <v>50</v>
      </c>
      <c r="C189" s="2">
        <v>2</v>
      </c>
      <c r="D189" s="2">
        <v>54</v>
      </c>
      <c r="E189">
        <v>1.6</v>
      </c>
      <c r="F189">
        <v>473.33333333333331</v>
      </c>
      <c r="G189">
        <v>1.368421052631579</v>
      </c>
      <c r="H189">
        <v>367.26666666666665</v>
      </c>
      <c r="I189">
        <v>2.263157894736842</v>
      </c>
      <c r="J189">
        <v>753.4666666666667</v>
      </c>
      <c r="K189">
        <v>1.7413793103448276</v>
      </c>
      <c r="L189">
        <v>531.35555555555561</v>
      </c>
      <c r="M189">
        <v>1.65</v>
      </c>
      <c r="N189">
        <v>387.13333333333333</v>
      </c>
      <c r="O189">
        <v>1.9473684210526316</v>
      </c>
      <c r="P189">
        <v>536.5</v>
      </c>
      <c r="Q189">
        <v>1.631578947368421</v>
      </c>
      <c r="R189">
        <v>656.16666666666663</v>
      </c>
      <c r="S189">
        <v>1.7413793103448276</v>
      </c>
      <c r="T189">
        <v>517.79069767441865</v>
      </c>
      <c r="U189">
        <v>1.7413793103448276</v>
      </c>
      <c r="V189">
        <v>524.72727272727275</v>
      </c>
      <c r="W189">
        <v>0.6</v>
      </c>
      <c r="X189">
        <v>339.33333333333331</v>
      </c>
      <c r="Y189">
        <v>0.68421052631578949</v>
      </c>
      <c r="Z189">
        <v>409</v>
      </c>
      <c r="AA189">
        <v>1.0526315789473684</v>
      </c>
      <c r="AB189">
        <v>714.75</v>
      </c>
      <c r="AC189">
        <v>0.77586206896551724</v>
      </c>
      <c r="AD189">
        <v>510.4</v>
      </c>
      <c r="AE189">
        <v>0.77586206896551724</v>
      </c>
      <c r="AF189">
        <v>510.4</v>
      </c>
      <c r="AG189">
        <v>1.4195402298850575</v>
      </c>
      <c r="AH189">
        <v>522.07407407407402</v>
      </c>
      <c r="AK189">
        <v>4</v>
      </c>
      <c r="AL189">
        <v>512</v>
      </c>
      <c r="AM189">
        <v>1</v>
      </c>
      <c r="AN189">
        <v>128</v>
      </c>
      <c r="AO189">
        <v>2.5</v>
      </c>
      <c r="AP189">
        <v>320</v>
      </c>
      <c r="AS189">
        <v>1</v>
      </c>
      <c r="AT189">
        <v>129</v>
      </c>
      <c r="AU189">
        <v>1</v>
      </c>
      <c r="AV189">
        <v>114</v>
      </c>
      <c r="AW189">
        <v>1</v>
      </c>
      <c r="AX189">
        <v>121.5</v>
      </c>
      <c r="AY189">
        <v>1.75</v>
      </c>
      <c r="AZ189">
        <v>220.75</v>
      </c>
      <c r="BC189">
        <v>2</v>
      </c>
      <c r="BD189">
        <v>221</v>
      </c>
      <c r="BE189">
        <v>2</v>
      </c>
      <c r="BF189">
        <v>188</v>
      </c>
      <c r="BG189">
        <v>2</v>
      </c>
      <c r="BH189">
        <v>204.5</v>
      </c>
      <c r="BI189">
        <v>2</v>
      </c>
      <c r="BJ189">
        <v>204.5</v>
      </c>
      <c r="BK189">
        <v>1.8333333333333333</v>
      </c>
      <c r="BL189">
        <v>215.33333333333334</v>
      </c>
      <c r="BM189">
        <v>1.4333333333333333</v>
      </c>
      <c r="BN189">
        <v>505.92982456140351</v>
      </c>
      <c r="BO189">
        <v>3.2857142857142856</v>
      </c>
      <c r="BP189">
        <v>839.42857142857144</v>
      </c>
      <c r="BQ189">
        <v>3.1428571428571428</v>
      </c>
      <c r="BR189">
        <v>794.14285714285711</v>
      </c>
      <c r="BS189">
        <v>1.8571428571428572</v>
      </c>
      <c r="BT189">
        <v>508.5</v>
      </c>
      <c r="BU189">
        <v>2.7619047619047619</v>
      </c>
      <c r="BV189">
        <v>724.3</v>
      </c>
      <c r="BW189">
        <v>2.4444444444444446</v>
      </c>
      <c r="BX189">
        <v>680.75</v>
      </c>
      <c r="BY189">
        <v>2.5555555555555554</v>
      </c>
      <c r="BZ189">
        <v>765.57142857142856</v>
      </c>
      <c r="CA189">
        <v>2.6666666666666665</v>
      </c>
      <c r="CB189">
        <v>904.57142857142856</v>
      </c>
      <c r="CC189">
        <v>2.5555555555555554</v>
      </c>
      <c r="CD189">
        <v>778.9545454545455</v>
      </c>
      <c r="CE189">
        <v>2.6458333333333335</v>
      </c>
      <c r="CF189">
        <v>752.92857142857144</v>
      </c>
      <c r="CG189">
        <v>1.7142857142857142</v>
      </c>
      <c r="CH189">
        <v>446.42857142857144</v>
      </c>
      <c r="CI189">
        <v>3.1428571428571428</v>
      </c>
      <c r="CJ189">
        <v>877.66666666666663</v>
      </c>
      <c r="CK189">
        <v>1</v>
      </c>
      <c r="CL189">
        <v>464.25</v>
      </c>
      <c r="CM189">
        <v>1.9523809523809523</v>
      </c>
      <c r="CN189">
        <v>602.82352941176475</v>
      </c>
      <c r="CO189">
        <v>2.1111111111111112</v>
      </c>
      <c r="CP189">
        <v>1072.5999999999999</v>
      </c>
      <c r="CQ189">
        <v>2.3333333333333335</v>
      </c>
      <c r="CR189">
        <v>588.375</v>
      </c>
      <c r="CS189">
        <v>2.2222222222222223</v>
      </c>
      <c r="CT189">
        <v>705.57142857142856</v>
      </c>
      <c r="CU189">
        <v>2.2222222222222223</v>
      </c>
      <c r="CV189">
        <v>750.45</v>
      </c>
      <c r="CW189">
        <v>2.1041666666666665</v>
      </c>
      <c r="CX189">
        <v>682.62162162162167</v>
      </c>
      <c r="CY189">
        <v>2.375</v>
      </c>
      <c r="CZ189">
        <v>720</v>
      </c>
      <c r="DA189">
        <v>0.7142857142857143</v>
      </c>
      <c r="DB189">
        <v>501.33333333333331</v>
      </c>
      <c r="DC189">
        <v>0.8571428571428571</v>
      </c>
      <c r="DD189">
        <v>428.75</v>
      </c>
      <c r="DE189">
        <v>0.8571428571428571</v>
      </c>
      <c r="DF189">
        <v>467.5</v>
      </c>
      <c r="DG189">
        <v>0.80952380952380953</v>
      </c>
      <c r="DH189">
        <v>462.63636363636363</v>
      </c>
      <c r="DI189">
        <v>1.4444444444444444</v>
      </c>
      <c r="DJ189">
        <v>645</v>
      </c>
      <c r="DK189">
        <v>0.55555555555555558</v>
      </c>
      <c r="DL189">
        <v>493</v>
      </c>
      <c r="DM189">
        <v>1</v>
      </c>
      <c r="DN189">
        <v>487.8</v>
      </c>
      <c r="DO189">
        <v>1</v>
      </c>
      <c r="DP189">
        <v>549.46153846153845</v>
      </c>
      <c r="DQ189">
        <v>0.91666666666666663</v>
      </c>
      <c r="DR189">
        <v>509.66666666666669</v>
      </c>
      <c r="DS189">
        <v>0.91666666666666663</v>
      </c>
      <c r="DT189">
        <v>509.66666666666669</v>
      </c>
      <c r="DU189">
        <v>1.8888888888888888</v>
      </c>
      <c r="DV189">
        <v>670.99029126213588</v>
      </c>
      <c r="DW189">
        <v>2.6666666666666665</v>
      </c>
      <c r="DX189">
        <v>850.33333333333337</v>
      </c>
      <c r="DY189">
        <v>2.3333333333333335</v>
      </c>
      <c r="DZ189">
        <v>571.66666666666663</v>
      </c>
      <c r="EA189">
        <v>1</v>
      </c>
      <c r="EB189">
        <v>321</v>
      </c>
      <c r="EC189">
        <v>2</v>
      </c>
      <c r="ED189">
        <v>613.5</v>
      </c>
      <c r="EE189">
        <v>4</v>
      </c>
      <c r="EF189">
        <v>653</v>
      </c>
      <c r="EG189">
        <v>1</v>
      </c>
      <c r="EH189">
        <v>219</v>
      </c>
      <c r="EI189">
        <v>2</v>
      </c>
      <c r="EJ189">
        <v>511</v>
      </c>
      <c r="EK189">
        <v>2.3333333333333335</v>
      </c>
      <c r="EL189">
        <v>461</v>
      </c>
      <c r="EM189">
        <v>2.0833333333333335</v>
      </c>
      <c r="EN189">
        <v>571.90909090909088</v>
      </c>
      <c r="EO189">
        <v>3.3333333333333335</v>
      </c>
      <c r="EP189">
        <v>905.33333333333337</v>
      </c>
      <c r="EQ189">
        <v>3.6666666666666665</v>
      </c>
      <c r="ER189">
        <v>913</v>
      </c>
      <c r="ES189">
        <v>2.3333333333333335</v>
      </c>
      <c r="ET189">
        <v>996.5</v>
      </c>
      <c r="EU189">
        <v>3.1111111111111112</v>
      </c>
      <c r="EV189">
        <v>931</v>
      </c>
      <c r="EW189">
        <v>1</v>
      </c>
      <c r="EX189">
        <v>329</v>
      </c>
      <c r="EY189">
        <v>2</v>
      </c>
      <c r="EZ189">
        <v>214</v>
      </c>
      <c r="FA189">
        <v>2</v>
      </c>
      <c r="FB189">
        <v>537</v>
      </c>
      <c r="FC189">
        <v>1.6666666666666667</v>
      </c>
      <c r="FD189">
        <v>360</v>
      </c>
      <c r="FE189">
        <v>2.75</v>
      </c>
      <c r="FF189">
        <v>775.27272727272725</v>
      </c>
      <c r="FG189">
        <v>2.4166666666666665</v>
      </c>
      <c r="FH189">
        <v>673.59090909090912</v>
      </c>
      <c r="FI189">
        <v>1.3333333333333333</v>
      </c>
      <c r="FJ189">
        <v>523.5</v>
      </c>
      <c r="FK189">
        <v>2.3333333333333335</v>
      </c>
      <c r="FL189">
        <v>614</v>
      </c>
      <c r="FM189">
        <v>2.3333333333333335</v>
      </c>
      <c r="FN189">
        <v>798</v>
      </c>
      <c r="FO189">
        <v>2</v>
      </c>
      <c r="FP189">
        <v>640.71428571428567</v>
      </c>
      <c r="FQ189">
        <v>2</v>
      </c>
      <c r="FR189">
        <v>282</v>
      </c>
      <c r="FS189">
        <v>2</v>
      </c>
      <c r="FT189">
        <v>633</v>
      </c>
      <c r="FU189">
        <v>0</v>
      </c>
      <c r="FW189">
        <v>1.3333333333333333</v>
      </c>
      <c r="FX189">
        <v>457.5</v>
      </c>
      <c r="FY189">
        <v>1.8333333333333333</v>
      </c>
      <c r="FZ189">
        <v>600</v>
      </c>
      <c r="GA189">
        <v>1.8333333333333333</v>
      </c>
      <c r="GB189">
        <v>600</v>
      </c>
      <c r="GC189">
        <v>2.2222222222222223</v>
      </c>
      <c r="GD189">
        <v>652.22580645161293</v>
      </c>
      <c r="GE189">
        <v>1.9555555555555555</v>
      </c>
      <c r="GF189">
        <v>666.64925373134326</v>
      </c>
      <c r="GG189">
        <v>2.2999999999999998</v>
      </c>
      <c r="GH189">
        <v>890.14285714285711</v>
      </c>
      <c r="GI189">
        <v>2</v>
      </c>
      <c r="GJ189">
        <v>740.71428571428567</v>
      </c>
      <c r="GK189">
        <v>2.25</v>
      </c>
      <c r="GL189">
        <v>1111.25</v>
      </c>
      <c r="GM189">
        <v>2.1785714285714284</v>
      </c>
      <c r="GN189">
        <v>881.16666666666663</v>
      </c>
      <c r="GO189">
        <v>2.5555555555555554</v>
      </c>
      <c r="GP189">
        <v>1142.3333333333333</v>
      </c>
      <c r="GQ189">
        <v>3</v>
      </c>
      <c r="GR189">
        <v>973.42857142857144</v>
      </c>
      <c r="GS189">
        <v>2.1111111111111112</v>
      </c>
      <c r="GT189">
        <v>827</v>
      </c>
      <c r="GU189">
        <v>2.5714285714285716</v>
      </c>
      <c r="GV189">
        <v>980.52631578947364</v>
      </c>
      <c r="GW189">
        <v>2.375</v>
      </c>
      <c r="GX189">
        <v>932.18918918918916</v>
      </c>
      <c r="GY189">
        <v>2.9</v>
      </c>
      <c r="GZ189">
        <v>899.25</v>
      </c>
      <c r="HA189">
        <v>2.4</v>
      </c>
      <c r="HB189">
        <v>937.85714285714289</v>
      </c>
      <c r="HC189">
        <v>2.25</v>
      </c>
      <c r="HD189">
        <v>904.16666666666663</v>
      </c>
      <c r="HE189">
        <v>2.5357142857142856</v>
      </c>
      <c r="HF189">
        <v>913.52380952380952</v>
      </c>
      <c r="HG189">
        <v>4.2222222222222223</v>
      </c>
      <c r="HH189">
        <v>1042.6666666666667</v>
      </c>
      <c r="HI189">
        <v>1.5</v>
      </c>
      <c r="HJ189">
        <v>669.66666666666663</v>
      </c>
      <c r="HK189">
        <v>3.8888888888888888</v>
      </c>
      <c r="HL189">
        <v>1186.75</v>
      </c>
      <c r="HM189">
        <v>3.1428571428571428</v>
      </c>
      <c r="HN189">
        <v>995.47826086956525</v>
      </c>
      <c r="HO189">
        <v>2.8392857142857144</v>
      </c>
      <c r="HP189">
        <v>956.36363636363637</v>
      </c>
      <c r="HQ189">
        <v>2.6071428571428572</v>
      </c>
      <c r="HR189">
        <v>945.32098765432102</v>
      </c>
      <c r="HS189">
        <v>2.1</v>
      </c>
      <c r="HT189">
        <v>853.14285714285711</v>
      </c>
      <c r="HU189">
        <v>1.5</v>
      </c>
      <c r="HV189">
        <v>781.16666666666663</v>
      </c>
      <c r="HW189">
        <v>2</v>
      </c>
      <c r="HX189">
        <v>914.6</v>
      </c>
      <c r="HY189">
        <v>1.8571428571428572</v>
      </c>
      <c r="HZ189">
        <v>846.22222222222217</v>
      </c>
      <c r="IA189">
        <v>2.7777777777777777</v>
      </c>
      <c r="IB189">
        <v>793</v>
      </c>
      <c r="IC189">
        <v>0.7</v>
      </c>
      <c r="ID189">
        <v>470.8</v>
      </c>
      <c r="IE189">
        <v>2.2222222222222223</v>
      </c>
      <c r="IF189">
        <v>916.85714285714289</v>
      </c>
      <c r="IG189">
        <v>1.8571428571428572</v>
      </c>
      <c r="IH189">
        <v>755.8</v>
      </c>
      <c r="II189">
        <v>1.8571428571428572</v>
      </c>
      <c r="IJ189">
        <v>798.63157894736844</v>
      </c>
      <c r="IK189">
        <v>1.8571428571428572</v>
      </c>
      <c r="IL189">
        <v>798.63157894736844</v>
      </c>
      <c r="IM189">
        <v>2.3571428571428572</v>
      </c>
      <c r="IN189">
        <v>898.47899159663871</v>
      </c>
      <c r="IS189">
        <v>6.5</v>
      </c>
      <c r="IT189">
        <v>1823.5</v>
      </c>
      <c r="IU189">
        <v>6.5</v>
      </c>
      <c r="IV189">
        <v>1823.5</v>
      </c>
      <c r="IW189">
        <v>0</v>
      </c>
      <c r="JA189">
        <v>3</v>
      </c>
      <c r="JB189">
        <v>304</v>
      </c>
      <c r="JC189">
        <v>1.5</v>
      </c>
      <c r="JD189">
        <v>304</v>
      </c>
      <c r="JE189">
        <v>4</v>
      </c>
      <c r="JF189">
        <v>1317</v>
      </c>
      <c r="JK189">
        <v>1.5</v>
      </c>
      <c r="JL189">
        <v>694</v>
      </c>
      <c r="JM189">
        <v>1.5</v>
      </c>
      <c r="JN189">
        <v>694</v>
      </c>
      <c r="JO189">
        <v>1</v>
      </c>
      <c r="JP189">
        <v>92</v>
      </c>
      <c r="JS189">
        <v>3</v>
      </c>
      <c r="JT189">
        <v>575</v>
      </c>
      <c r="JU189">
        <v>2</v>
      </c>
      <c r="JV189">
        <v>333.5</v>
      </c>
      <c r="JW189">
        <v>1.75</v>
      </c>
      <c r="JX189">
        <v>453.66666666666669</v>
      </c>
      <c r="JY189">
        <v>2.875</v>
      </c>
      <c r="JZ189">
        <v>885.33333333333337</v>
      </c>
      <c r="KE189">
        <v>2.5</v>
      </c>
      <c r="KF189">
        <v>760</v>
      </c>
      <c r="KG189">
        <v>2.5</v>
      </c>
      <c r="KH189">
        <v>760</v>
      </c>
      <c r="KI189">
        <v>3</v>
      </c>
      <c r="KJ189">
        <v>785</v>
      </c>
      <c r="KM189">
        <v>0</v>
      </c>
      <c r="KO189">
        <v>1.5</v>
      </c>
      <c r="KP189">
        <v>785</v>
      </c>
      <c r="KQ189">
        <v>2</v>
      </c>
      <c r="KR189">
        <v>768.33333333333337</v>
      </c>
      <c r="KS189">
        <v>2</v>
      </c>
      <c r="KT189">
        <v>768.33333333333337</v>
      </c>
      <c r="KU189">
        <v>2.5833333333333335</v>
      </c>
      <c r="KV189">
        <v>846.33333333333337</v>
      </c>
      <c r="KW189">
        <v>2.3722222222222222</v>
      </c>
      <c r="KX189">
        <v>894.8125</v>
      </c>
      <c r="KY189" s="15">
        <f>Tabla2[[#This Row],[ROS_NUM_COR_COD_ROS_TG_NEG]]-Tabla2[[#This Row],[PAS_NUM_COR_COD_ROS_TG_NEG]]</f>
        <v>2.5722222222222224</v>
      </c>
      <c r="KZ189" s="15">
        <f>Tabla2[[#This Row],[ROS_DUR_COR_COD_ROS_TG_NEG]]-Tabla2[[#This Row],[PAS_DUR_COR_COD_ROS_TG_NEG]]</f>
        <v>655.53333333333342</v>
      </c>
      <c r="LA189" s="15">
        <f>Tabla2[[#This Row],[ROS_NUM_COR_COD_ROS_TG_NEU]]-Tabla2[[#This Row],[PAS_NUM_COR_COD_ROS_TG_NEU]]</f>
        <v>-0.44736842105263164</v>
      </c>
      <c r="LB189" s="15">
        <f>Tabla2[[#This Row],[ROS_DUR_COR_COD_ROS_TG_NEU]]-Tabla2[[#This Row],[PAS_DUR_COR_COD_ROS_TG_NEU]]</f>
        <v>133.16666666666663</v>
      </c>
      <c r="LC189" s="15">
        <f>Tabla2[[#This Row],[ROS_NUM_COR_COD_ROS_TG_POS]]-Tabla2[[#This Row],[PAS_NUM_COR_COD_ROS_TG_POS]]</f>
        <v>2.257309941520468</v>
      </c>
      <c r="LD189" s="15">
        <f>Tabla2[[#This Row],[ROS_DUR_COR_COD_ROS_TG_POS]]-Tabla2[[#This Row],[PAS_DUR_COR_COD_ROS_TG_POS]]</f>
        <v>530.58333333333337</v>
      </c>
      <c r="LE189" s="15">
        <f>Tabla2[[#This Row],[ROS_NUM_COR_COD_ROS_TG_TOT]]-Tabla2[[#This Row],[PAS_NUM_COR_COD_ROS_TG_TOT]]</f>
        <v>1.4014778325123152</v>
      </c>
      <c r="LF189" s="15">
        <f>Tabla2[[#This Row],[ROS_DUR_COR_COD_ROS_TG_TOT]]-Tabla2[[#This Row],[PAS_DUR_COR_COD_ROS_TG_TOT]]</f>
        <v>477.68756319514659</v>
      </c>
      <c r="LG189" s="15">
        <f>Tabla2[[#This Row],[ROS_NUM_COR_COD_ESC_TG_NEG]]-Tabla2[[#This Row],[PAS_NUM_COR_COD_ESC_TG_NEG]]</f>
        <v>0.95555555555555527</v>
      </c>
      <c r="LH189" s="15">
        <f>Tabla2[[#This Row],[ROS_DUR_COR_COD_ESC_TG_NEG]]-Tabla2[[#This Row],[PAS_DUR_COR_COD_ESC_TG_NEG]]</f>
        <v>669</v>
      </c>
      <c r="LI189" s="15">
        <f>Tabla2[[#This Row],[ROS_NUM_COR_COD_ESC_TG_NEU]]-Tabla2[[#This Row],[PAS_NUM_COR_COD_ESC_TG_NEU]]</f>
        <v>1.631578947368421</v>
      </c>
      <c r="LJ189" s="15">
        <f>Tabla2[[#This Row],[ROS_NUM_COR_COD_ESC_TG_NEG]]-Tabla2[[#This Row],[PAS_NUM_COR_COD_ESC_TG_NEG]]</f>
        <v>0.95555555555555527</v>
      </c>
      <c r="LK189" s="15">
        <f>Tabla2[[#This Row],[ROS_NUM_COR_COD_ESC_TG_POS]]-Tabla2[[#This Row],[PAS_NUM_COR_COD_ESC_TG_POS]]</f>
        <v>-0.15204678362573087</v>
      </c>
      <c r="LL189" s="15">
        <f>Tabla2[[#This Row],[ROS_DUR_COR_COD_ESC_TG_POS]]-Tabla2[[#This Row],[PAS_DUR_COR_COD_ESC_TG_POS]]</f>
        <v>73.533333333333303</v>
      </c>
      <c r="LM189" s="15">
        <f>Tabla2[[#This Row],[ROS_NUM_COR_COD_ESC_TG_TOT]]-Tabla2[[#This Row],[PAS_NUM_COR_COD_ESC_TG_TOT]]</f>
        <v>0.83004926108374399</v>
      </c>
      <c r="LN189" s="15">
        <f>Tabla2[[#This Row],[ROS_DUR_COR_COD_ESC_TG_TOT]]-Tabla2[[#This Row],[PAS_DUR_COR_COD_ESC_TG_TOT]]</f>
        <v>449.17076023391803</v>
      </c>
      <c r="LO189" s="15">
        <f>Tabla2[[#This Row],[PAS_NUM_COR_COD_ROS_TG_NEG]]-Tabla2[[#This Row],[ESC_NUM_COR_COD_ROS_TG_NEG]]</f>
        <v>-0.46111111111111125</v>
      </c>
      <c r="LP189" s="15">
        <f>Tabla2[[#This Row],[PAS_DUR_COR_COD_ROS_TG_NEG]]-Tabla2[[#This Row],[ESC_DUR_COR_COD_ROS_TG_NEG]]</f>
        <v>-685.46666666666658</v>
      </c>
      <c r="LQ189" s="15">
        <f>Tabla2[[#This Row],[PAS_NUM_COR_COD_ROS_TG_NEU]]-Tabla2[[#This Row],[ESC_NUM_COR_COD_ROS_TG_NEU]]</f>
        <v>-0.38596491228070184</v>
      </c>
      <c r="LR189" s="15">
        <f>Tabla2[[#This Row],[PAS_DUR_COR_COD_ROS_TG_NEU]]-Tabla2[[#This Row],[ESC_DUR_COR_COD_ROS_TG_NEU]]</f>
        <v>-51.875</v>
      </c>
      <c r="LS189" s="15">
        <f>Tabla2[[#This Row],[PAS_NUM_COR_COD_ROS_TG_POS]]-Tabla2[[#This Row],[ESC_NUM_COR_COD_ROS_TG_POS]]</f>
        <v>-0.5906432748538013</v>
      </c>
      <c r="LT189" s="15">
        <f>Tabla2[[#This Row],[PAS_DUR_COR_COD_ROS_TG_POS]]-Tabla2[[#This Row],[ESC_DUR_COR_COD_ROS_TG_POS]]</f>
        <v>-49.404761904761926</v>
      </c>
      <c r="LU189" s="15">
        <f>Tabla2[[#This Row],[PAS_NUM_COR_COD_ROS_TG_TOT]]-Tabla2[[#This Row],[ESC_NUM_COR_COD_ROS_TG_TOT]]</f>
        <v>-0.4808429118773947</v>
      </c>
      <c r="LV189" s="15">
        <f>Tabla2[[#This Row],[PAS_DUR_COR_COD_ROS_TG_TOT]]-Tabla2[[#This Row],[ESC_DUR_COR_COD_ROS_TG_TOT]]</f>
        <v>-232.65930232558139</v>
      </c>
      <c r="LW189" s="15">
        <f>Tabla2[[#This Row],[PAS_NUM_COR_COD_ESC_TG_NEG]]-Tabla2[[#This Row],[ESC_NUM_COR_COD_ESC_TG_NEG]]</f>
        <v>-0.84444444444444455</v>
      </c>
      <c r="LX189" s="15">
        <f>Tabla2[[#This Row],[PAS_DUR_COR_COD_ESC_TG_NEG]]-Tabla2[[#This Row],[ESC_DUR_COR_COD_ESC_TG_NEG]]</f>
        <v>-207.41666666666669</v>
      </c>
      <c r="LY189" s="15">
        <f>Tabla2[[#This Row],[PAS_NUM_COR_COD_ESC_TG_NEU]]-Tabla2[[#This Row],[ESC_NUM_COR_COD_ESC_TG_NEU]]</f>
        <v>-1.1871345029239764</v>
      </c>
      <c r="LZ189" s="15">
        <f>Tabla2[[#This Row],[PAS_DUR_COR_COD_ESC_TG_NEU]]-Tabla2[[#This Row],[ESC_DUR_COR_COD_ESC_TG_NEU]]</f>
        <v>-398.3047619047619</v>
      </c>
      <c r="MA189" s="15">
        <f>Tabla2[[#This Row],[PAS_NUM_COR_COD_ESC_TG_POS]]-Tabla2[[#This Row],[ESC_NUM_COR_COD_ESC_TG_POS]]</f>
        <v>-0.40350877192982448</v>
      </c>
      <c r="MB189" s="15">
        <f>Tabla2[[#This Row],[PAS_DUR_COR_COD_ESC_TG_POS]]-Tabla2[[#This Row],[ESC_DUR_COR_COD_ESC_TG_POS]]</f>
        <v>-151.10476190476186</v>
      </c>
      <c r="MC189" s="15">
        <f>Tabla2[[#This Row],[PAS_NUM_COR_COD_ESC_TG_TOT]]-Tabla2[[#This Row],[ESC_NUM_COR_COD_ESC_TG_TOT]]</f>
        <v>-0.81417624521072773</v>
      </c>
      <c r="MD189" s="15">
        <f>Tabla2[[#This Row],[PAS_DUR_COR_COD_ESC_TG_TOT]]-Tabla2[[#This Row],[ESC_DUR_COR_COD_ESC_TG_TOT]]</f>
        <v>-247.59898989898988</v>
      </c>
      <c r="ME189" s="42">
        <f>Tabla25[[#This Row],[PAS_NUM_COR_COD_ROS_TG_NEG]]-Tabla25[[#This Row],[PAS_NUM_COR_COD_ESC_TG_NEG]]</f>
        <v>4.9999999999999822E-2</v>
      </c>
      <c r="MF189" s="42">
        <f>Tabla25[[#This Row],[PAS_NUM_COR_COD_ROS_TG_NEU]]-Tabla25[[#This Row],[PAS_NUM_COR_COD_ESC_TG_NEU]]</f>
        <v>0.57894736842105265</v>
      </c>
      <c r="MG189" s="42">
        <f>Tabla25[[#This Row],[PAS_NUM_COR_COD_ROS_TG_POS]]-Tabla25[[#This Row],[PAS_NUM_COR_COD_ESC_TG_POS]]</f>
        <v>-0.63157894736842102</v>
      </c>
      <c r="MH189" s="42">
        <f>Tabla25[[#This Row],[PAS_NUM_COR_COD_ROS_TG_TOT]]-Tabla25[[#This Row],[PAS_NUM_COR_COD_ESC_TG_TOT]]</f>
        <v>0</v>
      </c>
      <c r="MI189" s="42">
        <f>Tabla25[[#This Row],[PAS_DUR_COR_COD_ROS_TG_NEG]]-Tabla25[[#This Row],[PAS_DUR_COR_COD_ESC_TG_NEG]]</f>
        <v>-86.199999999999989</v>
      </c>
      <c r="MJ189" s="42">
        <f>Tabla25[[#This Row],[PAS_DUR_COR_COD_ROS_TG_NEU]]-Tabla25[[#This Row],[PAS_DUR_COR_COD_ESC_TG_NEU]]</f>
        <v>169.23333333333335</v>
      </c>
      <c r="MK189" s="42">
        <f>Tabla25[[#This Row],[PAS_DUR_COR_COD_ROS_TG_POS]]-Tabla25[[#This Row],[PAS_DUR_COR_COD_ESC_TG_POS]]</f>
        <v>-97.300000000000068</v>
      </c>
      <c r="ML189" s="42">
        <f>Tabla25[[#This Row],[PAS_DUR_COR_COD_ROS_TG_TOT]]-Tabla25[[#This Row],[PAS_DUR_COR_COD_ESC_TG_TOT]]</f>
        <v>-13.564857881136959</v>
      </c>
      <c r="MM189" s="44">
        <f>Tabla25[[#This Row],[ESC_NUM_COR_COD_ROS_TG_NEG]]-Tabla25[[#This Row],[ESC_NUM_COR_COD_ESC_TG_NEG]]</f>
        <v>-0.33333333333333348</v>
      </c>
      <c r="MN189" s="44">
        <f>Tabla25[[#This Row],[ESC_NUM_COR_COD_ROS_TG_NEU]]-Tabla25[[#This Row],[ESC_NUM_COR_COD_ESC_TG_NEU]]</f>
        <v>-0.22222222222222188</v>
      </c>
      <c r="MO189" s="44">
        <f>Tabla25[[#This Row],[ESC_NUM_COR_COD_ROS_TG_POS]]-Tabla25[[#This Row],[ESC_NUM_COR_COD_ESC_TG_POS]]</f>
        <v>-0.4444444444444442</v>
      </c>
      <c r="MP189" s="44">
        <f>Tabla25[[#This Row],[ESC_NUM_COR_COD_ROS_TG_TOT]]-Tabla25[[#This Row],[ESC_NUM_COR_COD_ESC_TG_TOT]]</f>
        <v>-0.33333333333333304</v>
      </c>
      <c r="MQ189" s="44">
        <f>Tabla25[[#This Row],[ESC_DUR_COR_COD_ROS_TG_NEG]]-Tabla25[[#This Row],[ESC_DUR_COR_COD_ESC_TG_NEG]]</f>
        <v>391.84999999999991</v>
      </c>
      <c r="MR189" s="44">
        <f>Tabla25[[#This Row],[ESC_DUR_COR_COD_ROS_TG_NEU]]-Tabla25[[#This Row],[ESC_DUR_COR_COD_ESC_TG_NEU]]</f>
        <v>-177.19642857142856</v>
      </c>
      <c r="MS189" s="44">
        <f>Tabla25[[#This Row],[ESC_DUR_COR_COD_ROS_TG_POS]]-Tabla25[[#This Row],[ESC_DUR_COR_COD_ESC_TG_POS]]</f>
        <v>-199</v>
      </c>
      <c r="MT189" s="44">
        <f>Tabla25[[#This Row],[ESC_DUR_COR_COD_ROS_TG_TOT]]-Tabla25[[#This Row],[ESC_DUR_COR_COD_ESC_TG_TOT]]</f>
        <v>-28.50454545454545</v>
      </c>
      <c r="MU189" s="47">
        <f>Tabla25[[#This Row],[ROS_NUM_COR_COD_ROS_TG_NEG]]-Tabla25[[#This Row],[ROS_NUM_COR_COD_ESC_TG_NEG]]</f>
        <v>1.666666666666667</v>
      </c>
      <c r="MV189" s="47">
        <f>Tabla25[[#This Row],[ROS_NUM_COR_COD_ROS_TG_NEU]]-Tabla25[[#This Row],[ROS_NUM_COR_COD_ESC_TG_NEU]]</f>
        <v>-1.5</v>
      </c>
      <c r="MW189" s="47">
        <f>Tabla25[[#This Row],[ROS_NUM_COR_COD_ROS_TG_POS]]-Tabla25[[#This Row],[ROS_NUM_COR_COD_ESC_TG_POS]]</f>
        <v>1.7777777777777777</v>
      </c>
      <c r="MX189" s="47">
        <f>Tabla25[[#This Row],[ROS_NUM_COR_COD_ROS_TG_TOT]]-Tabla25[[#This Row],[ROS_NUM_COR_COD_ESC_TG_TOT]]</f>
        <v>0.57142857142857117</v>
      </c>
      <c r="MY189" s="47">
        <f>Tabla25[[#This Row],[ROS_DUR_COR_COD_ROS_TG_NEG]]-Tabla25[[#This Row],[ROS_DUR_COR_COD_ESC_TG_NEG]]</f>
        <v>-99.666666666666515</v>
      </c>
      <c r="MZ189" s="47">
        <f>Tabla25[[#This Row],[ROS_DUR_COR_COD_ROS_TG_NEU]]-Tabla25[[#This Row],[ROS_DUR_COR_COD_ESC_TG_NEU]]</f>
        <v>-303.76190476190482</v>
      </c>
      <c r="NA189" s="47">
        <f>Tabla25[[#This Row],[ROS_DUR_COR_COD_ROS_TG_POS]]-Tabla25[[#This Row],[ROS_DUR_COR_COD_ESC_TG_POS]]</f>
        <v>359.75</v>
      </c>
      <c r="NB189" s="47">
        <f>Tabla25[[#This Row],[ROS_DUR_COR_COD_ROS_TG_TOT]]-Tabla25[[#This Row],[ROS_DUR_COR_COD_ESC_TG_TOT]]</f>
        <v>14.951945080091605</v>
      </c>
      <c r="NC189">
        <v>258.55555555555554</v>
      </c>
      <c r="ND189">
        <v>306.66666666666669</v>
      </c>
      <c r="NE189">
        <v>277</v>
      </c>
      <c r="NF189">
        <v>277.52173913043481</v>
      </c>
      <c r="NG189">
        <v>311.5</v>
      </c>
      <c r="NH189">
        <v>209.71428571428572</v>
      </c>
      <c r="NI189">
        <v>266.83333333333331</v>
      </c>
      <c r="NJ189">
        <v>259.89473684210526</v>
      </c>
      <c r="NK189">
        <v>244</v>
      </c>
      <c r="NL189">
        <v>221</v>
      </c>
      <c r="NM189">
        <v>223.57142857142858</v>
      </c>
      <c r="NN189">
        <v>227.65</v>
      </c>
      <c r="NO189">
        <v>266.5</v>
      </c>
      <c r="NP189">
        <v>230.14285714285714</v>
      </c>
      <c r="NQ189">
        <v>289.14285714285717</v>
      </c>
      <c r="NR189">
        <v>262.13636363636363</v>
      </c>
      <c r="NS189">
        <v>175.33333333333334</v>
      </c>
      <c r="NT189">
        <v>241.375</v>
      </c>
      <c r="NU189">
        <v>228.33333333333334</v>
      </c>
      <c r="NV189">
        <v>214.69767441860466</v>
      </c>
      <c r="NW189">
        <v>209</v>
      </c>
      <c r="NX189">
        <v>195.6</v>
      </c>
      <c r="NY189">
        <v>247.86666666666667</v>
      </c>
      <c r="NZ189">
        <v>217.48888888888888</v>
      </c>
      <c r="OA189" s="15">
        <f>Tabla2[[#This Row],[ROS_1DU_COR_COD_ROS_TG_NEG]]-Tabla2[[#This Row],[PAS_1DU_COR_COD_ROS_TG_NEG]]</f>
        <v>83.2222222222222</v>
      </c>
      <c r="OB189" s="15">
        <f>Tabla2[[#This Row],[ROS_1DU_COR_COD_ROS_TG_NEU]]-Tabla2[[#This Row],[PAS_1DU_COR_COD_ROS_TG_NEU]]</f>
        <v>65.291666666666686</v>
      </c>
      <c r="OC189" s="15">
        <f>Tabla2[[#This Row],[ROS_1DU_COR_COD_ROS_TG_POS]]-Tabla2[[#This Row],[PAS_1DU_COR_COD_ROS_TG_POS]]</f>
        <v>48.666666666666657</v>
      </c>
      <c r="OD189" s="15">
        <f>Tabla2[[#This Row],[ROS_1DU_COR_COD_ROS_TG_TOT]]-Tabla2[[#This Row],[PAS_1DU_COR_COD_ROS_TG_TOT]]</f>
        <v>62.824064711830147</v>
      </c>
      <c r="OE189" s="15">
        <f>Tabla2[[#This Row],[ROS_1DU_COR_COD_ESC_TG_NEG]]-Tabla2[[#This Row],[PAS_1DU_COR_COD_ESC_TG_NEG]]</f>
        <v>102.5</v>
      </c>
      <c r="OF189" s="15">
        <f>Tabla2[[#This Row],[ROS_1DU_COR_COD_ESC_TG_NEU]]-Tabla2[[#This Row],[PAS_1DU_COR_COD_ESC_TG_NEU]]</f>
        <v>14.114285714285728</v>
      </c>
      <c r="OG189" s="15">
        <f>Tabla2[[#This Row],[ROS_1DU_COR_COD_ESC_TG_POS]]-Tabla2[[#This Row],[PAS_1DU_COR_COD_ESC_TG_POS]]</f>
        <v>18.96666666666664</v>
      </c>
      <c r="OH189" s="15">
        <f>Tabla2[[#This Row],[ROS_1DU_COR_COD_ESC_TG_TOT]]-Tabla2[[#This Row],[PAS_1DU_COR_COD_ESC_TG_TOT]]</f>
        <v>42.40584795321638</v>
      </c>
      <c r="OI189" s="15">
        <f>Tabla2[[#This Row],[PAS_1DU_COR_COD_ROS_TG_NEG]]-Tabla2[[#This Row],[ESC_1DU_COR_COD_ROS_TG_NEG]]</f>
        <v>-68.666666666666657</v>
      </c>
      <c r="OJ189" s="15">
        <f>Tabla2[[#This Row],[PAS_1DU_COR_COD_ROS_TG_NEU]]-Tabla2[[#This Row],[ESC_1DU_COR_COD_ROS_TG_NEU]]</f>
        <v>20.375</v>
      </c>
      <c r="OK189" s="15">
        <f>Tabla2[[#This Row],[PAS_1DU_COR_COD_ROS_TG_POS]]-Tabla2[[#This Row],[ESC_1DU_COR_COD_ROS_TG_POS]]</f>
        <v>4.7619047619047592</v>
      </c>
      <c r="OL189" s="15">
        <f>Tabla2[[#This Row],[PAS_1DU_COR_COD_ROS_TG_TOT]]-Tabla2[[#This Row],[ESC_1DU_COR_COD_ROS_TG_TOT]]</f>
        <v>-12.952325581395343</v>
      </c>
      <c r="OM189" s="15">
        <f>Tabla2[[#This Row],[PAS_1DU_COR_COD_ESC_TG_NEG]]-Tabla2[[#This Row],[ESC_1DU_COR_COD_ESC_TG_NEG]]</f>
        <v>-57.5</v>
      </c>
      <c r="ON189" s="15">
        <f>Tabla2[[#This Row],[PAS_1DU_COR_COD_ESC_TG_NEU]]-Tabla2[[#This Row],[ESC_1DU_COR_COD_ESC_TG_NEU]]</f>
        <v>-34.542857142857144</v>
      </c>
      <c r="OO189" s="15">
        <f>Tabla2[[#This Row],[PAS_1DU_COR_COD_ESC_TG_POS]]-Tabla2[[#This Row],[ESC_1DU_COR_COD_ESC_TG_POS]]</f>
        <v>-41.276190476190493</v>
      </c>
      <c r="OP189" s="15">
        <f>Tabla2[[#This Row],[PAS_1DU_COR_COD_ESC_TG_TOT]]-Tabla2[[#This Row],[ESC_1DU_COR_COD_ESC_TG_TOT]]</f>
        <v>-44.647474747474746</v>
      </c>
      <c r="OQ189" s="61">
        <v>-52.944444444444457</v>
      </c>
      <c r="OR189" s="62">
        <v>96.952380952380963</v>
      </c>
      <c r="OS189" s="62">
        <v>10.166666666666686</v>
      </c>
      <c r="OT189" s="62">
        <v>17.62700228832955</v>
      </c>
      <c r="OU189" s="62">
        <v>-22.5</v>
      </c>
      <c r="OV189" s="62">
        <v>-9.1428571428571388</v>
      </c>
      <c r="OW189" s="62">
        <v>-65.571428571428584</v>
      </c>
      <c r="OX189" s="62">
        <v>-34.48636363636362</v>
      </c>
      <c r="OY189" s="62">
        <v>-33.666666666666657</v>
      </c>
      <c r="OZ189" s="62">
        <v>45.775000000000006</v>
      </c>
      <c r="PA189" s="62">
        <v>-19.533333333333331</v>
      </c>
      <c r="PB189" s="62">
        <v>-2.791214470284217</v>
      </c>
    </row>
    <row r="190" spans="1:418" x14ac:dyDescent="0.3">
      <c r="A190" s="2" t="s">
        <v>188</v>
      </c>
      <c r="B190" s="2">
        <v>50</v>
      </c>
      <c r="C190" s="2">
        <v>2</v>
      </c>
      <c r="D190" s="2">
        <v>52</v>
      </c>
      <c r="E190">
        <v>2.1052631578947367</v>
      </c>
      <c r="F190">
        <v>938.5454545454545</v>
      </c>
      <c r="G190">
        <v>1.4</v>
      </c>
      <c r="H190">
        <v>704.36363636363637</v>
      </c>
      <c r="I190">
        <v>1.65</v>
      </c>
      <c r="J190">
        <v>490.23076923076923</v>
      </c>
      <c r="K190">
        <v>1.7118644067796611</v>
      </c>
      <c r="L190">
        <v>698.42857142857144</v>
      </c>
      <c r="M190">
        <v>1.263157894736842</v>
      </c>
      <c r="N190">
        <v>526.36363636363637</v>
      </c>
      <c r="O190">
        <v>1.9</v>
      </c>
      <c r="P190">
        <v>786.7</v>
      </c>
      <c r="Q190">
        <v>2.2999999999999998</v>
      </c>
      <c r="R190">
        <v>477.84210526315792</v>
      </c>
      <c r="S190">
        <v>1.8305084745762712</v>
      </c>
      <c r="T190">
        <v>568.4</v>
      </c>
      <c r="U190">
        <v>1.771186440677966</v>
      </c>
      <c r="V190">
        <v>629.08000000000004</v>
      </c>
      <c r="W190">
        <v>0.36842105263157893</v>
      </c>
      <c r="X190">
        <v>241.42857142857142</v>
      </c>
      <c r="Y190">
        <v>0.1</v>
      </c>
      <c r="Z190">
        <v>230</v>
      </c>
      <c r="AA190">
        <v>0.85</v>
      </c>
      <c r="AB190">
        <v>254.22222222222223</v>
      </c>
      <c r="AC190">
        <v>0.44067796610169491</v>
      </c>
      <c r="AD190">
        <v>246.55555555555554</v>
      </c>
      <c r="AE190">
        <v>0.44067796610169491</v>
      </c>
      <c r="AF190">
        <v>246.55555555555554</v>
      </c>
      <c r="AG190">
        <v>1.3276836158192091</v>
      </c>
      <c r="AH190">
        <v>555.04301075268813</v>
      </c>
      <c r="AI190">
        <v>1</v>
      </c>
      <c r="AJ190">
        <v>396</v>
      </c>
      <c r="AO190">
        <v>1</v>
      </c>
      <c r="AP190">
        <v>396</v>
      </c>
      <c r="AQ190">
        <v>5</v>
      </c>
      <c r="AR190">
        <v>1218</v>
      </c>
      <c r="AW190">
        <v>5</v>
      </c>
      <c r="AX190">
        <v>1218</v>
      </c>
      <c r="AY190">
        <v>3</v>
      </c>
      <c r="AZ190">
        <v>807</v>
      </c>
      <c r="BA190">
        <v>5</v>
      </c>
      <c r="BB190">
        <v>1505</v>
      </c>
      <c r="BG190">
        <v>5</v>
      </c>
      <c r="BH190">
        <v>1505</v>
      </c>
      <c r="BI190">
        <v>5</v>
      </c>
      <c r="BJ190">
        <v>1505</v>
      </c>
      <c r="BK190">
        <v>3.6666666666666665</v>
      </c>
      <c r="BL190">
        <v>1039.6666666666667</v>
      </c>
      <c r="BM190">
        <v>1.3666666666666667</v>
      </c>
      <c r="BN190">
        <v>570.1875</v>
      </c>
      <c r="BO190">
        <v>3.2222222222222223</v>
      </c>
      <c r="BP190">
        <v>1183</v>
      </c>
      <c r="BQ190">
        <v>1.7777777777777777</v>
      </c>
      <c r="BR190">
        <v>594</v>
      </c>
      <c r="BS190">
        <v>2.5</v>
      </c>
      <c r="BT190">
        <v>604.75</v>
      </c>
      <c r="BU190">
        <v>2.5</v>
      </c>
      <c r="BV190">
        <v>775</v>
      </c>
      <c r="BW190">
        <v>2.7777777777777777</v>
      </c>
      <c r="BX190">
        <v>784.5</v>
      </c>
      <c r="BY190">
        <v>2.5</v>
      </c>
      <c r="BZ190">
        <v>1166.8333333333333</v>
      </c>
      <c r="CA190">
        <v>1.7</v>
      </c>
      <c r="CB190">
        <v>729</v>
      </c>
      <c r="CC190">
        <v>2.3103448275862069</v>
      </c>
      <c r="CD190">
        <v>882.55</v>
      </c>
      <c r="CE190">
        <v>2.4035087719298245</v>
      </c>
      <c r="CF190">
        <v>828.77499999999998</v>
      </c>
      <c r="CG190">
        <v>2.2222222222222223</v>
      </c>
      <c r="CH190">
        <v>776.66666666666663</v>
      </c>
      <c r="CI190">
        <v>2.1111111111111112</v>
      </c>
      <c r="CJ190">
        <v>634.20000000000005</v>
      </c>
      <c r="CK190">
        <v>2.1</v>
      </c>
      <c r="CL190">
        <v>1258.5</v>
      </c>
      <c r="CM190">
        <v>2.1428571428571428</v>
      </c>
      <c r="CN190">
        <v>857.66666666666663</v>
      </c>
      <c r="CO190">
        <v>3.5555555555555554</v>
      </c>
      <c r="CP190">
        <v>1170</v>
      </c>
      <c r="CQ190">
        <v>2.9</v>
      </c>
      <c r="CR190">
        <v>1190.5</v>
      </c>
      <c r="CS190">
        <v>3.3</v>
      </c>
      <c r="CT190">
        <v>1744.8</v>
      </c>
      <c r="CU190">
        <v>3.2413793103448274</v>
      </c>
      <c r="CV190">
        <v>1346.2941176470588</v>
      </c>
      <c r="CW190">
        <v>2.7017543859649122</v>
      </c>
      <c r="CX190">
        <v>1117.25</v>
      </c>
      <c r="CY190">
        <v>2.5526315789473686</v>
      </c>
      <c r="CZ190">
        <v>956.98611111111109</v>
      </c>
      <c r="DA190">
        <v>0.77777777777777779</v>
      </c>
      <c r="DB190">
        <v>211</v>
      </c>
      <c r="DC190">
        <v>0.55555555555555558</v>
      </c>
      <c r="DD190">
        <v>412.33333333333331</v>
      </c>
      <c r="DE190">
        <v>1.1000000000000001</v>
      </c>
      <c r="DF190">
        <v>531.75</v>
      </c>
      <c r="DG190">
        <v>0.8214285714285714</v>
      </c>
      <c r="DH190">
        <v>368.25</v>
      </c>
      <c r="DI190">
        <v>1.8888888888888888</v>
      </c>
      <c r="DJ190">
        <v>504.83333333333331</v>
      </c>
      <c r="DK190">
        <v>1.1000000000000001</v>
      </c>
      <c r="DL190">
        <v>340.66666666666669</v>
      </c>
      <c r="DM190">
        <v>1.2</v>
      </c>
      <c r="DN190">
        <v>368.33333333333331</v>
      </c>
      <c r="DO190">
        <v>1.3793103448275863</v>
      </c>
      <c r="DP190">
        <v>404.61111111111109</v>
      </c>
      <c r="DQ190">
        <v>1.1052631578947369</v>
      </c>
      <c r="DR190">
        <v>390.06666666666666</v>
      </c>
      <c r="DS190">
        <v>1.1052631578947369</v>
      </c>
      <c r="DT190">
        <v>390.06666666666666</v>
      </c>
      <c r="DU190">
        <v>2.0701754385964914</v>
      </c>
      <c r="DV190">
        <v>790.24509803921569</v>
      </c>
      <c r="DW190">
        <v>5</v>
      </c>
      <c r="DX190">
        <v>918</v>
      </c>
      <c r="DY190">
        <v>1</v>
      </c>
      <c r="DZ190">
        <v>185</v>
      </c>
      <c r="EC190">
        <v>3</v>
      </c>
      <c r="ED190">
        <v>551.5</v>
      </c>
      <c r="EE190">
        <v>6</v>
      </c>
      <c r="EF190">
        <v>1271</v>
      </c>
      <c r="EK190">
        <v>6</v>
      </c>
      <c r="EL190">
        <v>1271</v>
      </c>
      <c r="EM190">
        <v>4</v>
      </c>
      <c r="EN190">
        <v>791.33333333333337</v>
      </c>
      <c r="EO190">
        <v>0</v>
      </c>
      <c r="EQ190">
        <v>7</v>
      </c>
      <c r="ER190">
        <v>1428</v>
      </c>
      <c r="EU190">
        <v>3.5</v>
      </c>
      <c r="EV190">
        <v>1428</v>
      </c>
      <c r="EW190">
        <v>0</v>
      </c>
      <c r="FC190">
        <v>0</v>
      </c>
      <c r="FE190">
        <v>2.3333333333333335</v>
      </c>
      <c r="FF190">
        <v>1428</v>
      </c>
      <c r="FG190">
        <v>3.1666666666666665</v>
      </c>
      <c r="FH190">
        <v>950.5</v>
      </c>
      <c r="FI190">
        <v>1</v>
      </c>
      <c r="FJ190">
        <v>152</v>
      </c>
      <c r="FK190">
        <v>3</v>
      </c>
      <c r="FL190">
        <v>452</v>
      </c>
      <c r="FO190">
        <v>2</v>
      </c>
      <c r="FP190">
        <v>302</v>
      </c>
      <c r="FQ190">
        <v>0</v>
      </c>
      <c r="FW190">
        <v>0</v>
      </c>
      <c r="FY190">
        <v>1.3333333333333333</v>
      </c>
      <c r="FZ190">
        <v>302</v>
      </c>
      <c r="GA190">
        <v>1.3333333333333333</v>
      </c>
      <c r="GB190">
        <v>302</v>
      </c>
      <c r="GC190">
        <v>2.5555555555555554</v>
      </c>
      <c r="GD190">
        <v>734.33333333333337</v>
      </c>
      <c r="GE190">
        <v>2.0944444444444446</v>
      </c>
      <c r="GF190">
        <v>787.13888888888891</v>
      </c>
      <c r="GG190">
        <v>2.2000000000000002</v>
      </c>
      <c r="GH190">
        <v>851.71428571428567</v>
      </c>
      <c r="GI190">
        <v>2.4</v>
      </c>
      <c r="GJ190">
        <v>899</v>
      </c>
      <c r="GK190">
        <v>2.4444444444444446</v>
      </c>
      <c r="GL190">
        <v>743.875</v>
      </c>
      <c r="GM190">
        <v>2.3448275862068964</v>
      </c>
      <c r="GN190">
        <v>827.5454545454545</v>
      </c>
      <c r="GO190">
        <v>1.8888888888888888</v>
      </c>
      <c r="GP190">
        <v>825.83333333333337</v>
      </c>
      <c r="GQ190">
        <v>2.2999999999999998</v>
      </c>
      <c r="GR190">
        <v>780.88888888888891</v>
      </c>
      <c r="GS190">
        <v>2.2000000000000002</v>
      </c>
      <c r="GT190">
        <v>678.57142857142856</v>
      </c>
      <c r="GU190">
        <v>2.1379310344827585</v>
      </c>
      <c r="GV190">
        <v>760.59090909090912</v>
      </c>
      <c r="GW190">
        <v>2.2413793103448274</v>
      </c>
      <c r="GX190">
        <v>794.06818181818187</v>
      </c>
      <c r="GY190">
        <v>5</v>
      </c>
      <c r="GZ190">
        <v>1484.2</v>
      </c>
      <c r="HA190">
        <v>4.4000000000000004</v>
      </c>
      <c r="HB190">
        <v>1316.3</v>
      </c>
      <c r="HC190">
        <v>4.1111111111111107</v>
      </c>
      <c r="HD190">
        <v>1233.1111111111111</v>
      </c>
      <c r="HE190">
        <v>4.5172413793103452</v>
      </c>
      <c r="HF190">
        <v>1348.3793103448277</v>
      </c>
      <c r="HG190">
        <v>4.8888888888888893</v>
      </c>
      <c r="HH190">
        <v>1431.2222222222222</v>
      </c>
      <c r="HI190">
        <v>4.7</v>
      </c>
      <c r="HJ190">
        <v>1472</v>
      </c>
      <c r="HK190">
        <v>5.4</v>
      </c>
      <c r="HL190">
        <v>1656.2</v>
      </c>
      <c r="HM190">
        <v>5</v>
      </c>
      <c r="HN190">
        <v>1524.6785714285713</v>
      </c>
      <c r="HO190">
        <v>4.7586206896551726</v>
      </c>
      <c r="HP190">
        <v>1434.9824561403509</v>
      </c>
      <c r="HQ190">
        <v>3.5</v>
      </c>
      <c r="HR190">
        <v>1155.7722772277227</v>
      </c>
      <c r="HS190">
        <v>2.8</v>
      </c>
      <c r="HT190">
        <v>763.1</v>
      </c>
      <c r="HU190">
        <v>2.7</v>
      </c>
      <c r="HV190">
        <v>838.7</v>
      </c>
      <c r="HW190">
        <v>2.7777777777777777</v>
      </c>
      <c r="HX190">
        <v>931.77777777777783</v>
      </c>
      <c r="HY190">
        <v>2.7586206896551726</v>
      </c>
      <c r="HZ190">
        <v>841.51724137931035</v>
      </c>
      <c r="IA190">
        <v>3.2222222222222223</v>
      </c>
      <c r="IB190">
        <v>923.77777777777783</v>
      </c>
      <c r="IC190">
        <v>2.7</v>
      </c>
      <c r="ID190">
        <v>888</v>
      </c>
      <c r="IE190">
        <v>3.3</v>
      </c>
      <c r="IF190">
        <v>892.9</v>
      </c>
      <c r="IG190">
        <v>3.0689655172413794</v>
      </c>
      <c r="IH190">
        <v>900.79310344827582</v>
      </c>
      <c r="II190">
        <v>2.9137931034482758</v>
      </c>
      <c r="IJ190">
        <v>871.15517241379314</v>
      </c>
      <c r="IK190">
        <v>2.9137931034482758</v>
      </c>
      <c r="IL190">
        <v>871.15517241379314</v>
      </c>
      <c r="IM190">
        <v>3.3045977011494254</v>
      </c>
      <c r="IN190">
        <v>1051.9496855345913</v>
      </c>
      <c r="IS190">
        <v>2</v>
      </c>
      <c r="IT190">
        <v>556</v>
      </c>
      <c r="IU190">
        <v>2</v>
      </c>
      <c r="IV190">
        <v>556</v>
      </c>
      <c r="IW190">
        <v>4</v>
      </c>
      <c r="IX190">
        <v>1060</v>
      </c>
      <c r="JC190">
        <v>4</v>
      </c>
      <c r="JD190">
        <v>1060</v>
      </c>
      <c r="JE190">
        <v>3</v>
      </c>
      <c r="JF190">
        <v>808</v>
      </c>
      <c r="JK190">
        <v>5</v>
      </c>
      <c r="JL190">
        <v>1414</v>
      </c>
      <c r="JM190">
        <v>5</v>
      </c>
      <c r="JN190">
        <v>1414</v>
      </c>
      <c r="JO190">
        <v>2</v>
      </c>
      <c r="JP190">
        <v>762</v>
      </c>
      <c r="JU190">
        <v>2</v>
      </c>
      <c r="JV190">
        <v>762</v>
      </c>
      <c r="JW190">
        <v>3.5</v>
      </c>
      <c r="JX190">
        <v>1088</v>
      </c>
      <c r="JY190">
        <v>3.25</v>
      </c>
      <c r="JZ190">
        <v>948</v>
      </c>
      <c r="KE190">
        <v>3</v>
      </c>
      <c r="KF190">
        <v>705</v>
      </c>
      <c r="KG190">
        <v>3</v>
      </c>
      <c r="KH190">
        <v>705</v>
      </c>
      <c r="KI190">
        <v>1</v>
      </c>
      <c r="KJ190">
        <v>156</v>
      </c>
      <c r="KO190">
        <v>1</v>
      </c>
      <c r="KP190">
        <v>156</v>
      </c>
      <c r="KQ190">
        <v>2</v>
      </c>
      <c r="KR190">
        <v>430.5</v>
      </c>
      <c r="KS190">
        <v>2</v>
      </c>
      <c r="KT190">
        <v>430.5</v>
      </c>
      <c r="KU190">
        <v>2.8333333333333335</v>
      </c>
      <c r="KV190">
        <v>775.5</v>
      </c>
      <c r="KW190">
        <v>3.2888888888888888</v>
      </c>
      <c r="KX190">
        <v>1041.8969696969698</v>
      </c>
      <c r="KY190" s="15">
        <f>Tabla2[[#This Row],[ROS_NUM_COR_COD_ROS_TG_NEG]]-Tabla2[[#This Row],[PAS_NUM_COR_COD_ROS_TG_NEG]]</f>
        <v>3.6257309941520472</v>
      </c>
      <c r="KZ190" s="15">
        <f>Tabla2[[#This Row],[ROS_DUR_COR_COD_ROS_TG_NEG]]-Tabla2[[#This Row],[PAS_DUR_COR_COD_ROS_TG_NEG]]</f>
        <v>904.8585858585858</v>
      </c>
      <c r="LA190" s="15">
        <f>Tabla2[[#This Row],[ROS_NUM_COR_COD_ROS_TG_NEU]]-Tabla2[[#This Row],[PAS_NUM_COR_COD_ROS_TG_NEU]]</f>
        <v>2.8000000000000003</v>
      </c>
      <c r="LB190" s="15">
        <f>Tabla2[[#This Row],[ROS_DUR_COR_COD_ROS_TG_NEU]]-Tabla2[[#This Row],[PAS_DUR_COR_COD_ROS_TG_NEU]]</f>
        <v>685.3</v>
      </c>
      <c r="LC190" s="15">
        <f>Tabla2[[#This Row],[ROS_NUM_COR_COD_ROS_TG_POS]]-Tabla2[[#This Row],[PAS_NUM_COR_COD_ROS_TG_POS]]</f>
        <v>3.1000000000000005</v>
      </c>
      <c r="LD190" s="15">
        <f>Tabla2[[#This Row],[ROS_DUR_COR_COD_ROS_TG_POS]]-Tabla2[[#This Row],[PAS_DUR_COR_COD_ROS_TG_POS]]</f>
        <v>1178.3578947368421</v>
      </c>
      <c r="LE190" s="15">
        <f>Tabla2[[#This Row],[ROS_NUM_COR_COD_ROS_TG_TOT]]-Tabla2[[#This Row],[PAS_NUM_COR_COD_ROS_TG_TOT]]</f>
        <v>3.1694915254237288</v>
      </c>
      <c r="LF190" s="15">
        <f>Tabla2[[#This Row],[ROS_DUR_COR_COD_ROS_TG_TOT]]-Tabla2[[#This Row],[PAS_DUR_COR_COD_ROS_TG_TOT]]</f>
        <v>956.27857142857135</v>
      </c>
      <c r="LG190" s="15">
        <f>Tabla2[[#This Row],[ROS_NUM_COR_COD_ESC_TG_NEG]]-Tabla2[[#This Row],[PAS_NUM_COR_COD_ESC_TG_NEG]]</f>
        <v>-0.21637426900584789</v>
      </c>
      <c r="LH190" s="15">
        <f>Tabla2[[#This Row],[ROS_DUR_COR_COD_ESC_TG_NEG]]-Tabla2[[#This Row],[PAS_DUR_COR_COD_ESC_TG_NEG]]</f>
        <v>-112.71212121212113</v>
      </c>
      <c r="LI190" s="15">
        <f>Tabla2[[#This Row],[ROS_NUM_COR_COD_ESC_TG_NEU]]-Tabla2[[#This Row],[PAS_NUM_COR_COD_ESC_TG_NEU]]</f>
        <v>0.89999999999999991</v>
      </c>
      <c r="LJ190" s="15">
        <f>Tabla2[[#This Row],[ROS_NUM_COR_COD_ESC_TG_NEG]]-Tabla2[[#This Row],[PAS_NUM_COR_COD_ESC_TG_NEG]]</f>
        <v>-0.21637426900584789</v>
      </c>
      <c r="LK190" s="15">
        <f>Tabla2[[#This Row],[ROS_NUM_COR_COD_ESC_TG_POS]]-Tabla2[[#This Row],[PAS_NUM_COR_COD_ESC_TG_POS]]</f>
        <v>0.55000000000000027</v>
      </c>
      <c r="LL190" s="15">
        <f>Tabla2[[#This Row],[ROS_DUR_COR_COD_ESC_TG_POS]]-Tabla2[[#This Row],[PAS_DUR_COR_COD_ESC_TG_POS]]</f>
        <v>188.34065934065933</v>
      </c>
      <c r="LM190" s="15">
        <f>Tabla2[[#This Row],[ROS_NUM_COR_COD_ESC_TG_TOT]]-Tabla2[[#This Row],[PAS_NUM_COR_COD_ESC_TG_TOT]]</f>
        <v>0.42606662770309733</v>
      </c>
      <c r="LN190" s="15">
        <f>Tabla2[[#This Row],[ROS_DUR_COR_COD_ESC_TG_TOT]]-Tabla2[[#This Row],[PAS_DUR_COR_COD_ESC_TG_TOT]]</f>
        <v>62.162337662337677</v>
      </c>
      <c r="LO190" s="15">
        <f>Tabla2[[#This Row],[PAS_NUM_COR_COD_ROS_TG_NEG]]-Tabla2[[#This Row],[ESC_NUM_COR_COD_ROS_TG_NEG]]</f>
        <v>-2.2923976608187133</v>
      </c>
      <c r="LP190" s="15">
        <f>Tabla2[[#This Row],[PAS_DUR_COR_COD_ROS_TG_NEG]]-Tabla2[[#This Row],[ESC_DUR_COR_COD_ROS_TG_NEG]]</f>
        <v>-643.63636363636363</v>
      </c>
      <c r="LQ190" s="15">
        <f>Tabla2[[#This Row],[PAS_NUM_COR_COD_ROS_TG_NEU]]-Tabla2[[#This Row],[ESC_NUM_COR_COD_ROS_TG_NEU]]</f>
        <v>-1</v>
      </c>
      <c r="LR190" s="15">
        <f>Tabla2[[#This Row],[PAS_DUR_COR_COD_ROS_TG_NEU]]-Tabla2[[#This Row],[ESC_DUR_COR_COD_ROS_TG_NEU]]</f>
        <v>-403.79999999999995</v>
      </c>
      <c r="LS190" s="15">
        <f>Tabla2[[#This Row],[PAS_NUM_COR_COD_ROS_TG_POS]]-Tabla2[[#This Row],[ESC_NUM_COR_COD_ROS_TG_POS]]</f>
        <v>-1</v>
      </c>
      <c r="LT190" s="15">
        <f>Tabla2[[#This Row],[PAS_DUR_COR_COD_ROS_TG_POS]]-Tabla2[[#This Row],[ESC_DUR_COR_COD_ROS_TG_POS]]</f>
        <v>-1266.957894736842</v>
      </c>
      <c r="LU190" s="15">
        <f>Tabla2[[#This Row],[PAS_NUM_COR_COD_ROS_TG_TOT]]-Tabla2[[#This Row],[ESC_NUM_COR_COD_ROS_TG_TOT]]</f>
        <v>-1.4108708357685562</v>
      </c>
      <c r="LV190" s="15">
        <f>Tabla2[[#This Row],[PAS_DUR_COR_COD_ROS_TG_TOT]]-Tabla2[[#This Row],[ESC_DUR_COR_COD_ROS_TG_TOT]]</f>
        <v>-777.89411764705881</v>
      </c>
      <c r="LW190" s="15">
        <f>Tabla2[[#This Row],[PAS_NUM_COR_COD_ESC_TG_NEG]]-Tabla2[[#This Row],[ESC_NUM_COR_COD_ESC_TG_NEG]]</f>
        <v>-0.67251461988304095</v>
      </c>
      <c r="LX190" s="15">
        <f>Tabla2[[#This Row],[PAS_DUR_COR_COD_ESC_TG_NEG]]-Tabla2[[#This Row],[ESC_DUR_COR_COD_ESC_TG_NEG]]</f>
        <v>154.0454545454545</v>
      </c>
      <c r="LY190" s="15">
        <f>Tabla2[[#This Row],[PAS_NUM_COR_COD_ESC_TG_NEU]]-Tabla2[[#This Row],[ESC_NUM_COR_COD_ESC_TG_NEU]]</f>
        <v>-1.1000000000000001</v>
      </c>
      <c r="LZ190" s="15">
        <f>Tabla2[[#This Row],[PAS_DUR_COR_COD_ESC_TG_NEU]]-Tabla2[[#This Row],[ESC_DUR_COR_COD_ESC_TG_NEU]]</f>
        <v>-462.46969696969688</v>
      </c>
      <c r="MA190" s="15">
        <f>Tabla2[[#This Row],[PAS_NUM_COR_COD_ESC_TG_POS]]-Tabla2[[#This Row],[ESC_NUM_COR_COD_ESC_TG_POS]]</f>
        <v>-5.0000000000000044E-2</v>
      </c>
      <c r="MB190" s="15">
        <f>Tabla2[[#This Row],[PAS_DUR_COR_COD_ESC_TG_POS]]-Tabla2[[#This Row],[ESC_DUR_COR_COD_ESC_TG_POS]]</f>
        <v>-238.76923076923077</v>
      </c>
      <c r="MC190" s="15">
        <f>Tabla2[[#This Row],[PAS_NUM_COR_COD_ESC_TG_TOT]]-Tabla2[[#This Row],[ESC_NUM_COR_COD_ESC_TG_TOT]]</f>
        <v>-0.59848042080654573</v>
      </c>
      <c r="MD190" s="15">
        <f>Tabla2[[#This Row],[PAS_DUR_COR_COD_ESC_TG_TOT]]-Tabla2[[#This Row],[ESC_DUR_COR_COD_ESC_TG_TOT]]</f>
        <v>-184.12142857142851</v>
      </c>
      <c r="ME190" s="42">
        <f>Tabla25[[#This Row],[PAS_NUM_COR_COD_ROS_TG_NEG]]-Tabla25[[#This Row],[PAS_NUM_COR_COD_ESC_TG_NEG]]</f>
        <v>-0.84210526315789469</v>
      </c>
      <c r="MF190" s="42">
        <f>Tabla25[[#This Row],[PAS_NUM_COR_COD_ROS_TG_NEU]]-Tabla25[[#This Row],[PAS_NUM_COR_COD_ESC_TG_NEU]]</f>
        <v>0.5</v>
      </c>
      <c r="MG190" s="42">
        <f>Tabla25[[#This Row],[PAS_NUM_COR_COD_ROS_TG_POS]]-Tabla25[[#This Row],[PAS_NUM_COR_COD_ESC_TG_POS]]</f>
        <v>0.64999999999999991</v>
      </c>
      <c r="MH190" s="42">
        <f>Tabla25[[#This Row],[PAS_NUM_COR_COD_ROS_TG_TOT]]-Tabla25[[#This Row],[PAS_NUM_COR_COD_ESC_TG_TOT]]</f>
        <v>0.11864406779661008</v>
      </c>
      <c r="MI190" s="42">
        <f>Tabla25[[#This Row],[PAS_DUR_COR_COD_ROS_TG_NEG]]-Tabla25[[#This Row],[PAS_DUR_COR_COD_ESC_TG_NEG]]</f>
        <v>-412.18181818181813</v>
      </c>
      <c r="MJ190" s="42">
        <f>Tabla25[[#This Row],[PAS_DUR_COR_COD_ROS_TG_NEU]]-Tabla25[[#This Row],[PAS_DUR_COR_COD_ESC_TG_NEU]]</f>
        <v>82.336363636363672</v>
      </c>
      <c r="MK190" s="42">
        <f>Tabla25[[#This Row],[PAS_DUR_COR_COD_ROS_TG_POS]]-Tabla25[[#This Row],[PAS_DUR_COR_COD_ESC_TG_POS]]</f>
        <v>-12.388663967611308</v>
      </c>
      <c r="ML190" s="42">
        <f>Tabla25[[#This Row],[PAS_DUR_COR_COD_ROS_TG_TOT]]-Tabla25[[#This Row],[PAS_DUR_COR_COD_ESC_TG_TOT]]</f>
        <v>-130.02857142857147</v>
      </c>
      <c r="MM190" s="44">
        <f>Tabla25[[#This Row],[ESC_NUM_COR_COD_ROS_TG_NEG]]-Tabla25[[#This Row],[ESC_NUM_COR_COD_ESC_TG_NEG]]</f>
        <v>0.77777777777777768</v>
      </c>
      <c r="MN190" s="44">
        <f>Tabla25[[#This Row],[ESC_NUM_COR_COD_ROS_TG_NEU]]-Tabla25[[#This Row],[ESC_NUM_COR_COD_ESC_TG_NEU]]</f>
        <v>0.39999999999999991</v>
      </c>
      <c r="MO190" s="44">
        <f>Tabla25[[#This Row],[ESC_NUM_COR_COD_ROS_TG_POS]]-Tabla25[[#This Row],[ESC_NUM_COR_COD_ESC_TG_POS]]</f>
        <v>1.5999999999999999</v>
      </c>
      <c r="MP190" s="44">
        <f>Tabla25[[#This Row],[ESC_NUM_COR_COD_ROS_TG_TOT]]-Tabla25[[#This Row],[ESC_NUM_COR_COD_ESC_TG_TOT]]</f>
        <v>0.93103448275862055</v>
      </c>
      <c r="MQ190" s="44">
        <f>Tabla25[[#This Row],[ESC_DUR_COR_COD_ROS_TG_NEG]]-Tabla25[[#This Row],[ESC_DUR_COR_COD_ESC_TG_NEG]]</f>
        <v>385.5</v>
      </c>
      <c r="MR190" s="44">
        <f>Tabla25[[#This Row],[ESC_DUR_COR_COD_ROS_TG_NEU]]-Tabla25[[#This Row],[ESC_DUR_COR_COD_ESC_TG_NEU]]</f>
        <v>23.666666666666742</v>
      </c>
      <c r="MS190" s="44">
        <f>Tabla25[[#This Row],[ESC_DUR_COR_COD_ROS_TG_POS]]-Tabla25[[#This Row],[ESC_DUR_COR_COD_ESC_TG_POS]]</f>
        <v>1015.8</v>
      </c>
      <c r="MT190" s="44">
        <f>Tabla25[[#This Row],[ESC_DUR_COR_COD_ROS_TG_TOT]]-Tabla25[[#This Row],[ESC_DUR_COR_COD_ESC_TG_TOT]]</f>
        <v>463.74411764705883</v>
      </c>
      <c r="MU190" s="47">
        <f>Tabla25[[#This Row],[ROS_NUM_COR_COD_ROS_TG_NEG]]-Tabla25[[#This Row],[ROS_NUM_COR_COD_ESC_TG_NEG]]</f>
        <v>3.0000000000000004</v>
      </c>
      <c r="MV190" s="47">
        <f>Tabla25[[#This Row],[ROS_NUM_COR_COD_ROS_TG_NEU]]-Tabla25[[#This Row],[ROS_NUM_COR_COD_ESC_TG_NEU]]</f>
        <v>2.4000000000000004</v>
      </c>
      <c r="MW190" s="47">
        <f>Tabla25[[#This Row],[ROS_NUM_COR_COD_ROS_TG_POS]]-Tabla25[[#This Row],[ROS_NUM_COR_COD_ESC_TG_POS]]</f>
        <v>3.2</v>
      </c>
      <c r="MX190" s="47">
        <f>Tabla25[[#This Row],[ROS_NUM_COR_COD_ROS_TG_TOT]]-Tabla25[[#This Row],[ROS_NUM_COR_COD_ESC_TG_TOT]]</f>
        <v>2.8620689655172415</v>
      </c>
      <c r="MY190" s="47">
        <f>Tabla25[[#This Row],[ROS_DUR_COR_COD_ROS_TG_NEG]]-Tabla25[[#This Row],[ROS_DUR_COR_COD_ESC_TG_NEG]]</f>
        <v>605.3888888888888</v>
      </c>
      <c r="MZ190" s="47">
        <f>Tabla25[[#This Row],[ROS_DUR_COR_COD_ROS_TG_NEU]]-Tabla25[[#This Row],[ROS_DUR_COR_COD_ESC_TG_NEU]]</f>
        <v>691.11111111111109</v>
      </c>
      <c r="NA190" s="47">
        <f>Tabla25[[#This Row],[ROS_DUR_COR_COD_ROS_TG_POS]]-Tabla25[[#This Row],[ROS_DUR_COR_COD_ESC_TG_POS]]</f>
        <v>977.62857142857149</v>
      </c>
      <c r="NB190" s="47">
        <f>Tabla25[[#This Row],[ROS_DUR_COR_COD_ROS_TG_TOT]]-Tabla25[[#This Row],[ROS_DUR_COR_COD_ESC_TG_TOT]]</f>
        <v>764.08766233766221</v>
      </c>
      <c r="NC190">
        <v>245.22222222222223</v>
      </c>
      <c r="ND190">
        <v>244.88888888888889</v>
      </c>
      <c r="NE190">
        <v>332.8</v>
      </c>
      <c r="NF190">
        <v>276.39285714285717</v>
      </c>
      <c r="NG190">
        <v>279.66666666666669</v>
      </c>
      <c r="NH190">
        <v>312.33333333333331</v>
      </c>
      <c r="NI190">
        <v>208.71428571428572</v>
      </c>
      <c r="NJ190">
        <v>270.45454545454544</v>
      </c>
      <c r="NK190">
        <v>202</v>
      </c>
      <c r="NL190">
        <v>268</v>
      </c>
      <c r="NM190">
        <v>150.19999999999999</v>
      </c>
      <c r="NN190">
        <v>210.05882352941177</v>
      </c>
      <c r="NO190">
        <v>243.25</v>
      </c>
      <c r="NP190">
        <v>270</v>
      </c>
      <c r="NQ190">
        <v>223.66666666666666</v>
      </c>
      <c r="NR190">
        <v>245.4</v>
      </c>
      <c r="NS190">
        <v>166.63636363636363</v>
      </c>
      <c r="NT190">
        <v>223.1</v>
      </c>
      <c r="NU190">
        <v>179.78947368421052</v>
      </c>
      <c r="NV190">
        <v>187</v>
      </c>
      <c r="NW190">
        <v>226.18181818181819</v>
      </c>
      <c r="NX190">
        <v>239.54545454545453</v>
      </c>
      <c r="NY190">
        <v>193.23076923076923</v>
      </c>
      <c r="NZ190">
        <v>218.14285714285714</v>
      </c>
      <c r="OA190" s="15">
        <f>Tabla2[[#This Row],[ROS_1DU_COR_COD_ROS_TG_NEG]]-Tabla2[[#This Row],[PAS_1DU_COR_COD_ROS_TG_NEG]]</f>
        <v>78.585858585858603</v>
      </c>
      <c r="OB190" s="15">
        <f>Tabla2[[#This Row],[ROS_1DU_COR_COD_ROS_TG_NEU]]-Tabla2[[#This Row],[PAS_1DU_COR_COD_ROS_TG_NEU]]</f>
        <v>21.788888888888891</v>
      </c>
      <c r="OC190" s="15">
        <f>Tabla2[[#This Row],[ROS_1DU_COR_COD_ROS_TG_POS]]-Tabla2[[#This Row],[PAS_1DU_COR_COD_ROS_TG_POS]]</f>
        <v>153.01052631578949</v>
      </c>
      <c r="OD190" s="15">
        <f>Tabla2[[#This Row],[ROS_1DU_COR_COD_ROS_TG_TOT]]-Tabla2[[#This Row],[PAS_1DU_COR_COD_ROS_TG_TOT]]</f>
        <v>89.392857142857167</v>
      </c>
      <c r="OE190" s="15">
        <f>Tabla2[[#This Row],[ROS_1DU_COR_COD_ESC_TG_NEG]]-Tabla2[[#This Row],[PAS_1DU_COR_COD_ESC_TG_NEG]]</f>
        <v>53.484848484848499</v>
      </c>
      <c r="OF190" s="15">
        <f>Tabla2[[#This Row],[ROS_1DU_COR_COD_ESC_TG_NEU]]-Tabla2[[#This Row],[PAS_1DU_COR_COD_ESC_TG_NEU]]</f>
        <v>72.787878787878782</v>
      </c>
      <c r="OG190" s="15">
        <f>Tabla2[[#This Row],[ROS_1DU_COR_COD_ESC_TG_POS]]-Tabla2[[#This Row],[PAS_1DU_COR_COD_ESC_TG_POS]]</f>
        <v>15.483516483516496</v>
      </c>
      <c r="OH190" s="15">
        <f>Tabla2[[#This Row],[ROS_1DU_COR_COD_ESC_TG_TOT]]-Tabla2[[#This Row],[PAS_1DU_COR_COD_ESC_TG_TOT]]</f>
        <v>52.3116883116883</v>
      </c>
      <c r="OI190" s="15">
        <f>Tabla2[[#This Row],[PAS_1DU_COR_COD_ROS_TG_NEG]]-Tabla2[[#This Row],[ESC_1DU_COR_COD_ROS_TG_NEG]]</f>
        <v>-35.363636363636374</v>
      </c>
      <c r="OJ190" s="15">
        <f>Tabla2[[#This Row],[PAS_1DU_COR_COD_ROS_TG_NEU]]-Tabla2[[#This Row],[ESC_1DU_COR_COD_ROS_TG_NEU]]</f>
        <v>-44.900000000000006</v>
      </c>
      <c r="OK190" s="15">
        <f>Tabla2[[#This Row],[PAS_1DU_COR_COD_ROS_TG_POS]]-Tabla2[[#This Row],[ESC_1DU_COR_COD_ROS_TG_POS]]</f>
        <v>29.589473684210532</v>
      </c>
      <c r="OL190" s="15">
        <f>Tabla2[[#This Row],[PAS_1DU_COR_COD_ROS_TG_TOT]]-Tabla2[[#This Row],[ESC_1DU_COR_COD_ROS_TG_TOT]]</f>
        <v>-23.058823529411768</v>
      </c>
      <c r="OM190" s="15">
        <f>Tabla2[[#This Row],[PAS_1DU_COR_COD_ESC_TG_NEG]]-Tabla2[[#This Row],[ESC_1DU_COR_COD_ESC_TG_NEG]]</f>
        <v>-17.068181818181813</v>
      </c>
      <c r="ON190" s="15">
        <f>Tabla2[[#This Row],[PAS_1DU_COR_COD_ESC_TG_NEU]]-Tabla2[[#This Row],[ESC_1DU_COR_COD_ESC_TG_NEU]]</f>
        <v>-30.454545454545467</v>
      </c>
      <c r="OO190" s="15">
        <f>Tabla2[[#This Row],[PAS_1DU_COR_COD_ESC_TG_POS]]-Tabla2[[#This Row],[ESC_1DU_COR_COD_ESC_TG_POS]]</f>
        <v>-30.435897435897431</v>
      </c>
      <c r="OP190" s="15">
        <f>Tabla2[[#This Row],[PAS_1DU_COR_COD_ESC_TG_TOT]]-Tabla2[[#This Row],[ESC_1DU_COR_COD_ESC_TG_TOT]]</f>
        <v>-27.257142857142867</v>
      </c>
      <c r="OQ190" s="61">
        <v>-34.444444444444457</v>
      </c>
      <c r="OR190" s="62">
        <v>-67.444444444444429</v>
      </c>
      <c r="OS190" s="62">
        <v>124.08571428571429</v>
      </c>
      <c r="OT190" s="62">
        <v>5.9383116883117282</v>
      </c>
      <c r="OU190" s="62">
        <v>-41.25</v>
      </c>
      <c r="OV190" s="62">
        <v>-2</v>
      </c>
      <c r="OW190" s="62">
        <v>-73.466666666666669</v>
      </c>
      <c r="OX190" s="62">
        <v>-35.341176470588238</v>
      </c>
      <c r="OY190" s="62">
        <v>-59.545454545454561</v>
      </c>
      <c r="OZ190" s="62">
        <v>-16.445454545454538</v>
      </c>
      <c r="PA190" s="62">
        <v>-13.441295546558706</v>
      </c>
      <c r="PB190" s="62">
        <v>-31.142857142857139</v>
      </c>
    </row>
    <row r="191" spans="1:418" x14ac:dyDescent="0.3">
      <c r="A191" s="2" t="s">
        <v>189</v>
      </c>
      <c r="B191" s="2">
        <v>50</v>
      </c>
      <c r="C191" s="2">
        <v>2</v>
      </c>
      <c r="D191" s="2">
        <v>56</v>
      </c>
      <c r="E191">
        <v>3.15</v>
      </c>
      <c r="F191">
        <v>869.72222222222217</v>
      </c>
      <c r="G191">
        <v>2.0526315789473686</v>
      </c>
      <c r="H191">
        <v>596.6875</v>
      </c>
      <c r="I191">
        <v>2.7058823529411766</v>
      </c>
      <c r="J191">
        <v>1190.7272727272727</v>
      </c>
      <c r="K191">
        <v>2.6428571428571428</v>
      </c>
      <c r="L191">
        <v>851.11111111111109</v>
      </c>
      <c r="M191">
        <v>3</v>
      </c>
      <c r="N191">
        <v>839.88888888888891</v>
      </c>
      <c r="O191">
        <v>4.3157894736842106</v>
      </c>
      <c r="P191">
        <v>1156.4444444444443</v>
      </c>
      <c r="Q191">
        <v>3.5882352941176472</v>
      </c>
      <c r="R191">
        <v>1084.6666666666667</v>
      </c>
      <c r="S191">
        <v>3.625</v>
      </c>
      <c r="T191">
        <v>1023.6078431372549</v>
      </c>
      <c r="U191">
        <v>3.1339285714285716</v>
      </c>
      <c r="V191">
        <v>942.75</v>
      </c>
      <c r="W191">
        <v>2</v>
      </c>
      <c r="X191">
        <v>411.78947368421052</v>
      </c>
      <c r="Y191">
        <v>1.3157894736842106</v>
      </c>
      <c r="Z191">
        <v>338.6875</v>
      </c>
      <c r="AA191">
        <v>1.3529411764705883</v>
      </c>
      <c r="AB191">
        <v>332.4375</v>
      </c>
      <c r="AC191">
        <v>1.5714285714285714</v>
      </c>
      <c r="AD191">
        <v>363.96078431372547</v>
      </c>
      <c r="AE191">
        <v>1.5714285714285714</v>
      </c>
      <c r="AF191">
        <v>363.96078431372547</v>
      </c>
      <c r="AG191">
        <v>2.6130952380952381</v>
      </c>
      <c r="AH191">
        <v>741.94557823129253</v>
      </c>
      <c r="AK191">
        <v>3</v>
      </c>
      <c r="AL191">
        <v>835</v>
      </c>
      <c r="AM191">
        <v>3</v>
      </c>
      <c r="AN191">
        <v>1196.5</v>
      </c>
      <c r="AO191">
        <v>3</v>
      </c>
      <c r="AP191">
        <v>1076</v>
      </c>
      <c r="AS191">
        <v>6</v>
      </c>
      <c r="AT191">
        <v>943</v>
      </c>
      <c r="AU191">
        <v>2.3333333333333335</v>
      </c>
      <c r="AV191">
        <v>834.5</v>
      </c>
      <c r="AW191">
        <v>3.25</v>
      </c>
      <c r="AX191">
        <v>870.66666666666663</v>
      </c>
      <c r="AY191">
        <v>3.125</v>
      </c>
      <c r="AZ191">
        <v>973.33333333333337</v>
      </c>
      <c r="BC191">
        <v>1</v>
      </c>
      <c r="BD191">
        <v>99</v>
      </c>
      <c r="BE191">
        <v>2.6666666666666665</v>
      </c>
      <c r="BF191">
        <v>468</v>
      </c>
      <c r="BG191">
        <v>2.25</v>
      </c>
      <c r="BH191">
        <v>375.75</v>
      </c>
      <c r="BI191">
        <v>2.25</v>
      </c>
      <c r="BJ191">
        <v>375.75</v>
      </c>
      <c r="BK191">
        <v>2.8333333333333335</v>
      </c>
      <c r="BL191">
        <v>734.3</v>
      </c>
      <c r="BM191">
        <v>2.6277777777777778</v>
      </c>
      <c r="BN191">
        <v>741.4585987261147</v>
      </c>
      <c r="BO191">
        <v>2.6666666666666665</v>
      </c>
      <c r="BP191">
        <v>725.22222222222217</v>
      </c>
      <c r="BQ191">
        <v>3.8571428571428572</v>
      </c>
      <c r="BR191">
        <v>921</v>
      </c>
      <c r="BS191">
        <v>2.5</v>
      </c>
      <c r="BT191">
        <v>892.5</v>
      </c>
      <c r="BU191">
        <v>2.9583333333333335</v>
      </c>
      <c r="BV191">
        <v>833.13636363636363</v>
      </c>
      <c r="BW191">
        <v>3.25</v>
      </c>
      <c r="BX191">
        <v>829.28571428571433</v>
      </c>
      <c r="BY191">
        <v>4.5714285714285712</v>
      </c>
      <c r="BZ191">
        <v>1019.4285714285714</v>
      </c>
      <c r="CA191">
        <v>3.3333333333333335</v>
      </c>
      <c r="CB191">
        <v>940.5</v>
      </c>
      <c r="CC191">
        <v>3.7142857142857144</v>
      </c>
      <c r="CD191">
        <v>929.2</v>
      </c>
      <c r="CE191">
        <v>3.3111111111111109</v>
      </c>
      <c r="CF191">
        <v>878.88095238095241</v>
      </c>
      <c r="CG191">
        <v>2.2222222222222223</v>
      </c>
      <c r="CH191">
        <v>697</v>
      </c>
      <c r="CI191">
        <v>2.4285714285714284</v>
      </c>
      <c r="CJ191">
        <v>678.8</v>
      </c>
      <c r="CK191">
        <v>2.625</v>
      </c>
      <c r="CL191">
        <v>1137.5999999999999</v>
      </c>
      <c r="CM191">
        <v>2.4166666666666665</v>
      </c>
      <c r="CN191">
        <v>821.23529411764707</v>
      </c>
      <c r="CO191">
        <v>3.875</v>
      </c>
      <c r="CP191">
        <v>847.85714285714289</v>
      </c>
      <c r="CQ191">
        <v>2</v>
      </c>
      <c r="CR191">
        <v>580.79999999999995</v>
      </c>
      <c r="CS191">
        <v>1</v>
      </c>
      <c r="CT191">
        <v>575.66666666666663</v>
      </c>
      <c r="CU191">
        <v>2.4285714285714284</v>
      </c>
      <c r="CV191">
        <v>704.4</v>
      </c>
      <c r="CW191">
        <v>2.4222222222222221</v>
      </c>
      <c r="CX191">
        <v>766.46875</v>
      </c>
      <c r="CY191">
        <v>2.8666666666666667</v>
      </c>
      <c r="CZ191">
        <v>830.27027027027032</v>
      </c>
      <c r="DA191">
        <v>2.1111111111111112</v>
      </c>
      <c r="DB191">
        <v>677.33333333333337</v>
      </c>
      <c r="DC191">
        <v>2.5714285714285716</v>
      </c>
      <c r="DD191">
        <v>565.16666666666663</v>
      </c>
      <c r="DE191">
        <v>1</v>
      </c>
      <c r="DF191">
        <v>363.2</v>
      </c>
      <c r="DG191">
        <v>1.875</v>
      </c>
      <c r="DH191">
        <v>545.35294117647061</v>
      </c>
      <c r="DI191">
        <v>1.875</v>
      </c>
      <c r="DJ191">
        <v>545</v>
      </c>
      <c r="DK191">
        <v>1.1428571428571428</v>
      </c>
      <c r="DL191">
        <v>381.75</v>
      </c>
      <c r="DM191">
        <v>1</v>
      </c>
      <c r="DN191">
        <v>456.5</v>
      </c>
      <c r="DO191">
        <v>1.3809523809523809</v>
      </c>
      <c r="DP191">
        <v>473.07142857142856</v>
      </c>
      <c r="DQ191">
        <v>1.6444444444444444</v>
      </c>
      <c r="DR191">
        <v>512.70967741935488</v>
      </c>
      <c r="DS191">
        <v>1.6444444444444444</v>
      </c>
      <c r="DT191">
        <v>512.70967741935488</v>
      </c>
      <c r="DU191">
        <v>2.4592592592592593</v>
      </c>
      <c r="DV191">
        <v>736.51428571428573</v>
      </c>
      <c r="DW191">
        <v>1</v>
      </c>
      <c r="DX191">
        <v>143</v>
      </c>
      <c r="DY191">
        <v>2.6666666666666665</v>
      </c>
      <c r="DZ191">
        <v>698.66666666666663</v>
      </c>
      <c r="EA191">
        <v>4.5</v>
      </c>
      <c r="EB191">
        <v>746.5</v>
      </c>
      <c r="EC191">
        <v>3</v>
      </c>
      <c r="ED191">
        <v>622</v>
      </c>
      <c r="EE191">
        <v>2</v>
      </c>
      <c r="EF191">
        <v>424.5</v>
      </c>
      <c r="EG191">
        <v>4</v>
      </c>
      <c r="EH191">
        <v>831.33333333333337</v>
      </c>
      <c r="EI191">
        <v>3.75</v>
      </c>
      <c r="EJ191">
        <v>833.5</v>
      </c>
      <c r="EK191">
        <v>3.4444444444444446</v>
      </c>
      <c r="EL191">
        <v>741.88888888888891</v>
      </c>
      <c r="EM191">
        <v>3.2666666666666666</v>
      </c>
      <c r="EN191">
        <v>693.93333333333328</v>
      </c>
      <c r="EO191">
        <v>7</v>
      </c>
      <c r="EP191">
        <v>1178</v>
      </c>
      <c r="EQ191">
        <v>4</v>
      </c>
      <c r="ER191">
        <v>674.66666666666663</v>
      </c>
      <c r="ES191">
        <v>2.5</v>
      </c>
      <c r="ET191">
        <v>308</v>
      </c>
      <c r="EU191">
        <v>4</v>
      </c>
      <c r="EV191">
        <v>636.33333333333337</v>
      </c>
      <c r="EW191">
        <v>4</v>
      </c>
      <c r="EX191">
        <v>1073</v>
      </c>
      <c r="EY191">
        <v>1.6666666666666667</v>
      </c>
      <c r="EZ191">
        <v>356</v>
      </c>
      <c r="FA191">
        <v>1.5</v>
      </c>
      <c r="FB191">
        <v>379</v>
      </c>
      <c r="FC191">
        <v>2.1111111111111112</v>
      </c>
      <c r="FD191">
        <v>525.55555555555554</v>
      </c>
      <c r="FE191">
        <v>2.8666666666666667</v>
      </c>
      <c r="FF191">
        <v>569.86666666666667</v>
      </c>
      <c r="FG191">
        <v>3.0666666666666669</v>
      </c>
      <c r="FH191">
        <v>631.9</v>
      </c>
      <c r="FI191">
        <v>4</v>
      </c>
      <c r="FJ191">
        <v>704</v>
      </c>
      <c r="FK191">
        <v>3.6666666666666665</v>
      </c>
      <c r="FL191">
        <v>727.33333333333337</v>
      </c>
      <c r="FM191">
        <v>1.5</v>
      </c>
      <c r="FN191">
        <v>431.5</v>
      </c>
      <c r="FO191">
        <v>3</v>
      </c>
      <c r="FP191">
        <v>624.83333333333337</v>
      </c>
      <c r="FQ191">
        <v>2</v>
      </c>
      <c r="FR191">
        <v>236</v>
      </c>
      <c r="FS191">
        <v>1.6666666666666667</v>
      </c>
      <c r="FT191">
        <v>661</v>
      </c>
      <c r="FU191">
        <v>2.75</v>
      </c>
      <c r="FV191">
        <v>595.25</v>
      </c>
      <c r="FW191">
        <v>2.2222222222222223</v>
      </c>
      <c r="FX191">
        <v>521.875</v>
      </c>
      <c r="FY191">
        <v>2.5333333333333332</v>
      </c>
      <c r="FZ191">
        <v>566</v>
      </c>
      <c r="GA191">
        <v>2.5333333333333332</v>
      </c>
      <c r="GB191">
        <v>566</v>
      </c>
      <c r="GC191">
        <v>2.8888888888888888</v>
      </c>
      <c r="GD191">
        <v>610.93181818181813</v>
      </c>
      <c r="GE191">
        <v>2.5666666666666669</v>
      </c>
      <c r="GF191">
        <v>699.42953020134223</v>
      </c>
      <c r="GG191">
        <v>2.4444444444444446</v>
      </c>
      <c r="GH191">
        <v>763.57142857142856</v>
      </c>
      <c r="GI191">
        <v>1.5</v>
      </c>
      <c r="GJ191">
        <v>557.5</v>
      </c>
      <c r="GK191">
        <v>2.1111111111111112</v>
      </c>
      <c r="GL191">
        <v>600.42857142857144</v>
      </c>
      <c r="GM191">
        <v>2.0384615384615383</v>
      </c>
      <c r="GN191">
        <v>644.65</v>
      </c>
      <c r="GO191">
        <v>2.2222222222222223</v>
      </c>
      <c r="GP191">
        <v>792.71428571428567</v>
      </c>
      <c r="GQ191">
        <v>2</v>
      </c>
      <c r="GR191">
        <v>494.33333333333331</v>
      </c>
      <c r="GS191">
        <v>1.8888888888888888</v>
      </c>
      <c r="GT191">
        <v>504.25</v>
      </c>
      <c r="GU191">
        <v>2.0357142857142856</v>
      </c>
      <c r="GV191">
        <v>584.66666666666663</v>
      </c>
      <c r="GW191">
        <v>2.0370370370370372</v>
      </c>
      <c r="GX191">
        <v>611.93181818181813</v>
      </c>
      <c r="GY191">
        <v>2.8888888888888888</v>
      </c>
      <c r="GZ191">
        <v>747.88888888888891</v>
      </c>
      <c r="HA191">
        <v>4.375</v>
      </c>
      <c r="HB191">
        <v>1187.25</v>
      </c>
      <c r="HC191">
        <v>4</v>
      </c>
      <c r="HD191">
        <v>1197.5</v>
      </c>
      <c r="HE191">
        <v>3.7307692307692308</v>
      </c>
      <c r="HF191">
        <v>1032.3599999999999</v>
      </c>
      <c r="HG191">
        <v>3.3333333333333335</v>
      </c>
      <c r="HH191">
        <v>929.44444444444446</v>
      </c>
      <c r="HI191">
        <v>3.9</v>
      </c>
      <c r="HJ191">
        <v>1076.0999999999999</v>
      </c>
      <c r="HK191">
        <v>3.7777777777777777</v>
      </c>
      <c r="HL191">
        <v>953.44444444444446</v>
      </c>
      <c r="HM191">
        <v>3.6785714285714284</v>
      </c>
      <c r="HN191">
        <v>989.53571428571433</v>
      </c>
      <c r="HO191">
        <v>3.7037037037037037</v>
      </c>
      <c r="HP191">
        <v>1009.7358490566038</v>
      </c>
      <c r="HQ191">
        <v>2.8703703703703702</v>
      </c>
      <c r="HR191">
        <v>829.28865979381442</v>
      </c>
      <c r="HS191">
        <v>1.5555555555555556</v>
      </c>
      <c r="HT191">
        <v>408.77777777777777</v>
      </c>
      <c r="HU191">
        <v>2</v>
      </c>
      <c r="HV191">
        <v>404.5</v>
      </c>
      <c r="HW191">
        <v>2.1111111111111112</v>
      </c>
      <c r="HX191">
        <v>556.77777777777783</v>
      </c>
      <c r="HY191">
        <v>1.8846153846153846</v>
      </c>
      <c r="HZ191">
        <v>458.69230769230768</v>
      </c>
      <c r="IA191">
        <v>1.8888888888888888</v>
      </c>
      <c r="IB191">
        <v>455.88888888888891</v>
      </c>
      <c r="IC191">
        <v>1.7</v>
      </c>
      <c r="ID191">
        <v>431.5</v>
      </c>
      <c r="IE191">
        <v>2.1111111111111112</v>
      </c>
      <c r="IF191">
        <v>459.66666666666669</v>
      </c>
      <c r="IG191">
        <v>1.8928571428571428</v>
      </c>
      <c r="IH191">
        <v>448.39285714285717</v>
      </c>
      <c r="II191">
        <v>1.8888888888888888</v>
      </c>
      <c r="IJ191">
        <v>453.35185185185185</v>
      </c>
      <c r="IK191">
        <v>1.8888888888888888</v>
      </c>
      <c r="IL191">
        <v>453.35185185185185</v>
      </c>
      <c r="IM191">
        <v>2.5432098765432101</v>
      </c>
      <c r="IN191">
        <v>694.84768211920527</v>
      </c>
      <c r="IO191">
        <v>0</v>
      </c>
      <c r="IQ191">
        <v>1</v>
      </c>
      <c r="IR191">
        <v>690</v>
      </c>
      <c r="IS191">
        <v>0</v>
      </c>
      <c r="IU191">
        <v>0.5</v>
      </c>
      <c r="IV191">
        <v>690</v>
      </c>
      <c r="IW191">
        <v>0</v>
      </c>
      <c r="JA191">
        <v>4</v>
      </c>
      <c r="JB191">
        <v>1229</v>
      </c>
      <c r="JC191">
        <v>2</v>
      </c>
      <c r="JD191">
        <v>1229</v>
      </c>
      <c r="JE191">
        <v>1</v>
      </c>
      <c r="JF191">
        <v>959.5</v>
      </c>
      <c r="JG191">
        <v>7</v>
      </c>
      <c r="JH191">
        <v>1422</v>
      </c>
      <c r="JI191">
        <v>5</v>
      </c>
      <c r="JJ191">
        <v>1143.5</v>
      </c>
      <c r="JK191">
        <v>5</v>
      </c>
      <c r="JL191">
        <v>1439</v>
      </c>
      <c r="JM191">
        <v>5.5</v>
      </c>
      <c r="JN191">
        <v>1287</v>
      </c>
      <c r="JO191">
        <v>6</v>
      </c>
      <c r="JP191">
        <v>1863</v>
      </c>
      <c r="JS191">
        <v>0</v>
      </c>
      <c r="JU191">
        <v>3</v>
      </c>
      <c r="JV191">
        <v>1863</v>
      </c>
      <c r="JW191">
        <v>4.666666666666667</v>
      </c>
      <c r="JX191">
        <v>1402.2</v>
      </c>
      <c r="JY191">
        <v>2.8333333333333335</v>
      </c>
      <c r="JZ191">
        <v>1275.7142857142858</v>
      </c>
      <c r="KA191">
        <v>4</v>
      </c>
      <c r="KB191">
        <v>765</v>
      </c>
      <c r="KC191">
        <v>3</v>
      </c>
      <c r="KD191">
        <v>874</v>
      </c>
      <c r="KE191">
        <v>0</v>
      </c>
      <c r="KG191">
        <v>2.5</v>
      </c>
      <c r="KH191">
        <v>837.66666666666663</v>
      </c>
      <c r="KI191">
        <v>2</v>
      </c>
      <c r="KJ191">
        <v>385</v>
      </c>
      <c r="KM191">
        <v>2</v>
      </c>
      <c r="KN191">
        <v>479</v>
      </c>
      <c r="KO191">
        <v>2</v>
      </c>
      <c r="KP191">
        <v>432</v>
      </c>
      <c r="KQ191">
        <v>2.3333333333333335</v>
      </c>
      <c r="KR191">
        <v>675.4</v>
      </c>
      <c r="KS191">
        <v>2.3333333333333335</v>
      </c>
      <c r="KT191">
        <v>675.4</v>
      </c>
      <c r="KU191">
        <v>2.6666666666666665</v>
      </c>
      <c r="KV191">
        <v>1025.5833333333333</v>
      </c>
      <c r="KW191">
        <v>2.5555555555555554</v>
      </c>
      <c r="KX191">
        <v>719.19631901840489</v>
      </c>
      <c r="KY191" s="15">
        <f>Tabla2[[#This Row],[ROS_NUM_COR_COD_ROS_TG_NEG]]-Tabla2[[#This Row],[PAS_NUM_COR_COD_ROS_TG_NEG]]</f>
        <v>0.33333333333333348</v>
      </c>
      <c r="KZ191" s="15">
        <f>Tabla2[[#This Row],[ROS_DUR_COR_COD_ROS_TG_NEG]]-Tabla2[[#This Row],[PAS_DUR_COR_COD_ROS_TG_NEG]]</f>
        <v>89.555555555555543</v>
      </c>
      <c r="LA191" s="15">
        <f>Tabla2[[#This Row],[ROS_NUM_COR_COD_ROS_TG_NEU]]-Tabla2[[#This Row],[PAS_NUM_COR_COD_ROS_TG_NEU]]</f>
        <v>-0.41578947368421071</v>
      </c>
      <c r="LB191" s="15">
        <f>Tabla2[[#This Row],[ROS_DUR_COR_COD_ROS_TG_NEU]]-Tabla2[[#This Row],[PAS_DUR_COR_COD_ROS_TG_NEU]]</f>
        <v>-80.344444444444434</v>
      </c>
      <c r="LC191" s="15">
        <f>Tabla2[[#This Row],[ROS_NUM_COR_COD_ROS_TG_POS]]-Tabla2[[#This Row],[PAS_NUM_COR_COD_ROS_TG_POS]]</f>
        <v>0.18954248366013049</v>
      </c>
      <c r="LD191" s="15">
        <f>Tabla2[[#This Row],[ROS_DUR_COR_COD_ROS_TG_POS]]-Tabla2[[#This Row],[PAS_DUR_COR_COD_ROS_TG_POS]]</f>
        <v>-131.22222222222229</v>
      </c>
      <c r="LE191" s="15">
        <f>Tabla2[[#This Row],[ROS_NUM_COR_COD_ROS_TG_TOT]]-Tabla2[[#This Row],[PAS_NUM_COR_COD_ROS_TG_TOT]]</f>
        <v>5.3571428571428381E-2</v>
      </c>
      <c r="LF191" s="15">
        <f>Tabla2[[#This Row],[ROS_DUR_COR_COD_ROS_TG_TOT]]-Tabla2[[#This Row],[PAS_DUR_COR_COD_ROS_TG_TOT]]</f>
        <v>-34.072128851540583</v>
      </c>
      <c r="LG191" s="15">
        <f>Tabla2[[#This Row],[ROS_NUM_COR_COD_ESC_TG_NEG]]-Tabla2[[#This Row],[PAS_NUM_COR_COD_ESC_TG_NEG]]</f>
        <v>-0.92777777777777759</v>
      </c>
      <c r="LH191" s="15">
        <f>Tabla2[[#This Row],[ROS_DUR_COR_COD_ESC_TG_NEG]]-Tabla2[[#This Row],[PAS_DUR_COR_COD_ESC_TG_NEG]]</f>
        <v>-77.007936507936506</v>
      </c>
      <c r="LI191" s="15">
        <f>Tabla2[[#This Row],[ROS_NUM_COR_COD_ESC_TG_NEU]]-Tabla2[[#This Row],[PAS_NUM_COR_COD_ESC_TG_NEU]]</f>
        <v>-5.2631578947368585E-2</v>
      </c>
      <c r="LJ191" s="15">
        <f>Tabla2[[#This Row],[ROS_NUM_COR_COD_ESC_TG_NEG]]-Tabla2[[#This Row],[PAS_NUM_COR_COD_ESC_TG_NEG]]</f>
        <v>-0.92777777777777759</v>
      </c>
      <c r="LK191" s="15">
        <f>Tabla2[[#This Row],[ROS_NUM_COR_COD_ESC_TG_POS]]-Tabla2[[#This Row],[PAS_NUM_COR_COD_ESC_TG_POS]]</f>
        <v>-0.81699346405228779</v>
      </c>
      <c r="LL191" s="15">
        <f>Tabla2[[#This Row],[ROS_DUR_COR_COD_ESC_TG_POS]]-Tabla2[[#This Row],[PAS_DUR_COR_COD_ESC_TG_POS]]</f>
        <v>-686.47727272727275</v>
      </c>
      <c r="LM191" s="15">
        <f>Tabla2[[#This Row],[ROS_NUM_COR_COD_ESC_TG_TOT]]-Tabla2[[#This Row],[PAS_NUM_COR_COD_ESC_TG_TOT]]</f>
        <v>-0.60714285714285721</v>
      </c>
      <c r="LN191" s="15">
        <f>Tabla2[[#This Row],[ROS_DUR_COR_COD_ESC_TG_TOT]]-Tabla2[[#This Row],[PAS_DUR_COR_COD_ESC_TG_TOT]]</f>
        <v>-266.44444444444446</v>
      </c>
      <c r="LO191" s="15">
        <f>Tabla2[[#This Row],[PAS_NUM_COR_COD_ROS_TG_NEG]]-Tabla2[[#This Row],[ESC_NUM_COR_COD_ROS_TG_NEG]]</f>
        <v>-0.875</v>
      </c>
      <c r="LP191" s="15">
        <f>Tabla2[[#This Row],[PAS_DUR_COR_COD_ROS_TG_NEG]]-Tabla2[[#This Row],[ESC_DUR_COR_COD_ROS_TG_NEG]]</f>
        <v>-7.9682539682539755</v>
      </c>
      <c r="LQ191" s="15">
        <f>Tabla2[[#This Row],[PAS_NUM_COR_COD_ROS_TG_NEU]]-Tabla2[[#This Row],[ESC_NUM_COR_COD_ROS_TG_NEU]]</f>
        <v>2.3157894736842106</v>
      </c>
      <c r="LR191" s="15">
        <f>Tabla2[[#This Row],[PAS_DUR_COR_COD_ROS_TG_NEU]]-Tabla2[[#This Row],[ESC_DUR_COR_COD_ROS_TG_NEU]]</f>
        <v>575.64444444444439</v>
      </c>
      <c r="LS191" s="15">
        <f>Tabla2[[#This Row],[PAS_NUM_COR_COD_ROS_TG_POS]]-Tabla2[[#This Row],[ESC_NUM_COR_COD_ROS_TG_POS]]</f>
        <v>2.5882352941176472</v>
      </c>
      <c r="LT191" s="15">
        <f>Tabla2[[#This Row],[PAS_DUR_COR_COD_ROS_TG_POS]]-Tabla2[[#This Row],[ESC_DUR_COR_COD_ROS_TG_POS]]</f>
        <v>509.00000000000011</v>
      </c>
      <c r="LU191" s="15">
        <f>Tabla2[[#This Row],[PAS_NUM_COR_COD_ROS_TG_TOT]]-Tabla2[[#This Row],[ESC_NUM_COR_COD_ROS_TG_TOT]]</f>
        <v>1.1964285714285716</v>
      </c>
      <c r="LV191" s="15">
        <f>Tabla2[[#This Row],[PAS_DUR_COR_COD_ROS_TG_TOT]]-Tabla2[[#This Row],[ESC_DUR_COR_COD_ROS_TG_TOT]]</f>
        <v>319.20784313725494</v>
      </c>
      <c r="LW191" s="15">
        <f>Tabla2[[#This Row],[PAS_NUM_COR_COD_ESC_TG_NEG]]-Tabla2[[#This Row],[ESC_NUM_COR_COD_ESC_TG_NEG]]</f>
        <v>-0.10000000000000009</v>
      </c>
      <c r="LX191" s="15">
        <f>Tabla2[[#This Row],[PAS_DUR_COR_COD_ESC_TG_NEG]]-Tabla2[[#This Row],[ESC_DUR_COR_COD_ESC_TG_NEG]]</f>
        <v>40.436507936507837</v>
      </c>
      <c r="LY191" s="15">
        <f>Tabla2[[#This Row],[PAS_NUM_COR_COD_ESC_TG_NEU]]-Tabla2[[#This Row],[ESC_NUM_COR_COD_ESC_TG_NEU]]</f>
        <v>-2.5187969924812026</v>
      </c>
      <c r="LZ191" s="15">
        <f>Tabla2[[#This Row],[PAS_DUR_COR_COD_ESC_TG_NEU]]-Tabla2[[#This Row],[ESC_DUR_COR_COD_ESC_TG_NEU]]</f>
        <v>-422.74107142857144</v>
      </c>
      <c r="MA191" s="15">
        <f>Tabla2[[#This Row],[PAS_NUM_COR_COD_ESC_TG_POS]]-Tabla2[[#This Row],[ESC_NUM_COR_COD_ESC_TG_POS]]</f>
        <v>-0.62745098039215685</v>
      </c>
      <c r="MB191" s="15">
        <f>Tabla2[[#This Row],[PAS_DUR_COR_COD_ESC_TG_POS]]-Tabla2[[#This Row],[ESC_DUR_COR_COD_ESC_TG_POS]]</f>
        <v>250.22727272727275</v>
      </c>
      <c r="MC191" s="15">
        <f>Tabla2[[#This Row],[PAS_NUM_COR_COD_ESC_TG_TOT]]-Tabla2[[#This Row],[ESC_NUM_COR_COD_ESC_TG_TOT]]</f>
        <v>-1.0714285714285716</v>
      </c>
      <c r="MD191" s="15">
        <f>Tabla2[[#This Row],[PAS_DUR_COR_COD_ESC_TG_TOT]]-Tabla2[[#This Row],[ESC_DUR_COR_COD_ESC_TG_TOT]]</f>
        <v>-78.08888888888896</v>
      </c>
      <c r="ME191" s="42">
        <f>Tabla25[[#This Row],[PAS_NUM_COR_COD_ROS_TG_NEG]]-Tabla25[[#This Row],[PAS_NUM_COR_COD_ESC_TG_NEG]]</f>
        <v>-0.14999999999999991</v>
      </c>
      <c r="MF191" s="42">
        <f>Tabla25[[#This Row],[PAS_NUM_COR_COD_ROS_TG_NEU]]-Tabla25[[#This Row],[PAS_NUM_COR_COD_ESC_TG_NEU]]</f>
        <v>2.263157894736842</v>
      </c>
      <c r="MG191" s="42">
        <f>Tabla25[[#This Row],[PAS_NUM_COR_COD_ROS_TG_POS]]-Tabla25[[#This Row],[PAS_NUM_COR_COD_ESC_TG_POS]]</f>
        <v>0.88235294117647056</v>
      </c>
      <c r="MH191" s="42">
        <f>Tabla25[[#This Row],[PAS_NUM_COR_COD_ROS_TG_TOT]]-Tabla25[[#This Row],[PAS_NUM_COR_COD_ESC_TG_TOT]]</f>
        <v>0.98214285714285721</v>
      </c>
      <c r="MI191" s="42">
        <f>Tabla25[[#This Row],[PAS_DUR_COR_COD_ROS_TG_NEG]]-Tabla25[[#This Row],[PAS_DUR_COR_COD_ESC_TG_NEG]]</f>
        <v>-29.833333333333258</v>
      </c>
      <c r="MJ191" s="42">
        <f>Tabla25[[#This Row],[PAS_DUR_COR_COD_ROS_TG_NEU]]-Tabla25[[#This Row],[PAS_DUR_COR_COD_ESC_TG_NEU]]</f>
        <v>559.75694444444434</v>
      </c>
      <c r="MK191" s="42">
        <f>Tabla25[[#This Row],[PAS_DUR_COR_COD_ROS_TG_POS]]-Tabla25[[#This Row],[PAS_DUR_COR_COD_ESC_TG_POS]]</f>
        <v>-106.06060606060601</v>
      </c>
      <c r="ML191" s="42">
        <f>Tabla25[[#This Row],[PAS_DUR_COR_COD_ROS_TG_TOT]]-Tabla25[[#This Row],[PAS_DUR_COR_COD_ESC_TG_TOT]]</f>
        <v>172.49673202614383</v>
      </c>
      <c r="MM191" s="44">
        <f>Tabla25[[#This Row],[ESC_NUM_COR_COD_ROS_TG_NEG]]-Tabla25[[#This Row],[ESC_NUM_COR_COD_ESC_TG_NEG]]</f>
        <v>0.625</v>
      </c>
      <c r="MN191" s="44">
        <f>Tabla25[[#This Row],[ESC_NUM_COR_COD_ROS_TG_NEU]]-Tabla25[[#This Row],[ESC_NUM_COR_COD_ESC_TG_NEU]]</f>
        <v>-2.5714285714285712</v>
      </c>
      <c r="MO191" s="44">
        <f>Tabla25[[#This Row],[ESC_NUM_COR_COD_ROS_TG_POS]]-Tabla25[[#This Row],[ESC_NUM_COR_COD_ESC_TG_POS]]</f>
        <v>-2.3333333333333335</v>
      </c>
      <c r="MP191" s="44">
        <f>Tabla25[[#This Row],[ESC_NUM_COR_COD_ROS_TG_TOT]]-Tabla25[[#This Row],[ESC_NUM_COR_COD_ESC_TG_TOT]]</f>
        <v>-1.285714285714286</v>
      </c>
      <c r="MQ191" s="44">
        <f>Tabla25[[#This Row],[ESC_DUR_COR_COD_ROS_TG_NEG]]-Tabla25[[#This Row],[ESC_DUR_COR_COD_ESC_TG_NEG]]</f>
        <v>18.571428571428555</v>
      </c>
      <c r="MR191" s="44">
        <f>Tabla25[[#This Row],[ESC_DUR_COR_COD_ROS_TG_NEU]]-Tabla25[[#This Row],[ESC_DUR_COR_COD_ESC_TG_NEU]]</f>
        <v>-438.62857142857149</v>
      </c>
      <c r="MS191" s="44">
        <f>Tabla25[[#This Row],[ESC_DUR_COR_COD_ROS_TG_POS]]-Tabla25[[#This Row],[ESC_DUR_COR_COD_ESC_TG_POS]]</f>
        <v>-364.83333333333337</v>
      </c>
      <c r="MT191" s="44">
        <f>Tabla25[[#This Row],[ESC_DUR_COR_COD_ROS_TG_TOT]]-Tabla25[[#This Row],[ESC_DUR_COR_COD_ESC_TG_TOT]]</f>
        <v>-224.80000000000007</v>
      </c>
      <c r="MU191" s="47">
        <f>Tabla25[[#This Row],[ROS_NUM_COR_COD_ROS_TG_NEG]]-Tabla25[[#This Row],[ROS_NUM_COR_COD_ESC_TG_NEG]]</f>
        <v>1.1111111111111112</v>
      </c>
      <c r="MV191" s="47">
        <f>Tabla25[[#This Row],[ROS_NUM_COR_COD_ROS_TG_NEU]]-Tabla25[[#This Row],[ROS_NUM_COR_COD_ESC_TG_NEU]]</f>
        <v>1.9</v>
      </c>
      <c r="MW191" s="47">
        <f>Tabla25[[#This Row],[ROS_NUM_COR_COD_ROS_TG_POS]]-Tabla25[[#This Row],[ROS_NUM_COR_COD_ESC_TG_POS]]</f>
        <v>1.8888888888888888</v>
      </c>
      <c r="MX191" s="47">
        <f>Tabla25[[#This Row],[ROS_NUM_COR_COD_ROS_TG_TOT]]-Tabla25[[#This Row],[ROS_NUM_COR_COD_ESC_TG_TOT]]</f>
        <v>1.6428571428571428</v>
      </c>
      <c r="MY191" s="47">
        <f>Tabla25[[#This Row],[ROS_DUR_COR_COD_ROS_TG_NEG]]-Tabla25[[#This Row],[ROS_DUR_COR_COD_ESC_TG_NEG]]</f>
        <v>136.73015873015879</v>
      </c>
      <c r="MZ191" s="47">
        <f>Tabla25[[#This Row],[ROS_DUR_COR_COD_ROS_TG_NEU]]-Tabla25[[#This Row],[ROS_DUR_COR_COD_ESC_TG_NEU]]</f>
        <v>581.76666666666665</v>
      </c>
      <c r="NA191" s="47">
        <f>Tabla25[[#This Row],[ROS_DUR_COR_COD_ROS_TG_POS]]-Tabla25[[#This Row],[ROS_DUR_COR_COD_ESC_TG_POS]]</f>
        <v>449.19444444444446</v>
      </c>
      <c r="NB191" s="47">
        <f>Tabla25[[#This Row],[ROS_DUR_COR_COD_ROS_TG_TOT]]-Tabla25[[#This Row],[ROS_DUR_COR_COD_ESC_TG_TOT]]</f>
        <v>404.86904761904771</v>
      </c>
      <c r="NC191">
        <v>249.88888888888889</v>
      </c>
      <c r="ND191">
        <v>281.8</v>
      </c>
      <c r="NE191">
        <v>230.77777777777777</v>
      </c>
      <c r="NF191">
        <v>255.14285714285714</v>
      </c>
      <c r="NG191">
        <v>308.57142857142856</v>
      </c>
      <c r="NH191">
        <v>187</v>
      </c>
      <c r="NI191">
        <v>246.625</v>
      </c>
      <c r="NJ191">
        <v>242.33333333333334</v>
      </c>
      <c r="NK191">
        <v>185.85714285714286</v>
      </c>
      <c r="NL191">
        <v>129.6</v>
      </c>
      <c r="NM191">
        <v>265.33333333333331</v>
      </c>
      <c r="NN191">
        <v>183</v>
      </c>
      <c r="NO191">
        <v>226.28571428571428</v>
      </c>
      <c r="NP191">
        <v>160</v>
      </c>
      <c r="NQ191">
        <v>235.83333333333334</v>
      </c>
      <c r="NR191">
        <v>205.95</v>
      </c>
      <c r="NS191">
        <v>270.33333333333331</v>
      </c>
      <c r="NT191">
        <v>217.66666666666666</v>
      </c>
      <c r="NU191">
        <v>283.86666666666667</v>
      </c>
      <c r="NV191">
        <v>255.72549019607843</v>
      </c>
      <c r="NW191">
        <v>241.94444444444446</v>
      </c>
      <c r="NX191">
        <v>241.5</v>
      </c>
      <c r="NY191">
        <v>227.36363636363637</v>
      </c>
      <c r="NZ191">
        <v>238.22222222222223</v>
      </c>
      <c r="OA191" s="15">
        <f>Tabla2[[#This Row],[ROS_1DU_COR_COD_ROS_TG_NEG]]-Tabla2[[#This Row],[PAS_1DU_COR_COD_ROS_TG_NEG]]</f>
        <v>-20.444444444444429</v>
      </c>
      <c r="OB191" s="15">
        <f>Tabla2[[#This Row],[ROS_1DU_COR_COD_ROS_TG_NEU]]-Tabla2[[#This Row],[PAS_1DU_COR_COD_ROS_TG_NEU]]</f>
        <v>64.133333333333354</v>
      </c>
      <c r="OC191" s="15">
        <f>Tabla2[[#This Row],[ROS_1DU_COR_COD_ROS_TG_POS]]-Tabla2[[#This Row],[PAS_1DU_COR_COD_ROS_TG_POS]]</f>
        <v>-53.088888888888903</v>
      </c>
      <c r="OD191" s="15">
        <f>Tabla2[[#This Row],[ROS_1DU_COR_COD_ROS_TG_TOT]]-Tabla2[[#This Row],[PAS_1DU_COR_COD_ROS_TG_TOT]]</f>
        <v>-0.58263305322128645</v>
      </c>
      <c r="OE191" s="15">
        <f>Tabla2[[#This Row],[ROS_1DU_COR_COD_ESC_TG_NEG]]-Tabla2[[#This Row],[PAS_1DU_COR_COD_ESC_TG_NEG]]</f>
        <v>66.626984126984098</v>
      </c>
      <c r="OF191" s="15">
        <f>Tabla2[[#This Row],[ROS_1DU_COR_COD_ESC_TG_NEU]]-Tabla2[[#This Row],[PAS_1DU_COR_COD_ESC_TG_NEU]]</f>
        <v>-54.5</v>
      </c>
      <c r="OG191" s="15">
        <f>Tabla2[[#This Row],[ROS_1DU_COR_COD_ESC_TG_POS]]-Tabla2[[#This Row],[PAS_1DU_COR_COD_ESC_TG_POS]]</f>
        <v>19.261363636363626</v>
      </c>
      <c r="OH191" s="15">
        <f>Tabla2[[#This Row],[ROS_1DU_COR_COD_ESC_TG_TOT]]-Tabla2[[#This Row],[PAS_1DU_COR_COD_ESC_TG_TOT]]</f>
        <v>4.1111111111111143</v>
      </c>
      <c r="OI191" s="15">
        <f>Tabla2[[#This Row],[PAS_1DU_COR_COD_ROS_TG_NEG]]-Tabla2[[#This Row],[ESC_1DU_COR_COD_ROS_TG_NEG]]</f>
        <v>84.476190476190453</v>
      </c>
      <c r="OJ191" s="15">
        <f>Tabla2[[#This Row],[PAS_1DU_COR_COD_ROS_TG_NEU]]-Tabla2[[#This Row],[ESC_1DU_COR_COD_ROS_TG_NEU]]</f>
        <v>88.066666666666663</v>
      </c>
      <c r="OK191" s="15">
        <f>Tabla2[[#This Row],[PAS_1DU_COR_COD_ROS_TG_POS]]-Tabla2[[#This Row],[ESC_1DU_COR_COD_ROS_TG_POS]]</f>
        <v>18.53333333333336</v>
      </c>
      <c r="OL191" s="15">
        <f>Tabla2[[#This Row],[PAS_1DU_COR_COD_ROS_TG_TOT]]-Tabla2[[#This Row],[ESC_1DU_COR_COD_ROS_TG_TOT]]</f>
        <v>72.725490196078425</v>
      </c>
      <c r="OM191" s="15">
        <f>Tabla2[[#This Row],[PAS_1DU_COR_COD_ESC_TG_NEG]]-Tabla2[[#This Row],[ESC_1DU_COR_COD_ESC_TG_NEG]]</f>
        <v>15.658730158730179</v>
      </c>
      <c r="ON191" s="15">
        <f>Tabla2[[#This Row],[PAS_1DU_COR_COD_ESC_TG_NEU]]-Tabla2[[#This Row],[ESC_1DU_COR_COD_ESC_TG_NEU]]</f>
        <v>81.5</v>
      </c>
      <c r="OO191" s="15">
        <f>Tabla2[[#This Row],[PAS_1DU_COR_COD_ESC_TG_POS]]-Tabla2[[#This Row],[ESC_1DU_COR_COD_ESC_TG_POS]]</f>
        <v>-8.4696969696969688</v>
      </c>
      <c r="OP191" s="15">
        <f>Tabla2[[#This Row],[PAS_1DU_COR_COD_ESC_TG_TOT]]-Tabla2[[#This Row],[ESC_1DU_COR_COD_ESC_TG_TOT]]</f>
        <v>32.27222222222224</v>
      </c>
      <c r="OQ191" s="61">
        <v>-58.682539682539669</v>
      </c>
      <c r="OR191" s="62">
        <v>94.800000000000011</v>
      </c>
      <c r="OS191" s="62">
        <v>-15.847222222222229</v>
      </c>
      <c r="OT191" s="62">
        <v>12.809523809523796</v>
      </c>
      <c r="OU191" s="62">
        <v>-40.428571428571416</v>
      </c>
      <c r="OV191" s="62">
        <v>-30.400000000000006</v>
      </c>
      <c r="OW191" s="62">
        <v>29.499999999999972</v>
      </c>
      <c r="OX191" s="62">
        <v>-22.949999999999989</v>
      </c>
      <c r="OY191" s="62">
        <v>28.388888888888857</v>
      </c>
      <c r="OZ191" s="62">
        <v>-23.833333333333343</v>
      </c>
      <c r="PA191" s="62">
        <v>56.5030303030303</v>
      </c>
      <c r="PB191" s="62">
        <v>17.503267973856197</v>
      </c>
    </row>
    <row r="192" spans="1:418" x14ac:dyDescent="0.3">
      <c r="A192" s="2" t="s">
        <v>190</v>
      </c>
      <c r="B192" s="2">
        <v>50</v>
      </c>
      <c r="C192" s="2">
        <v>2</v>
      </c>
      <c r="D192" s="2">
        <v>51</v>
      </c>
      <c r="E192">
        <v>3.8</v>
      </c>
      <c r="F192">
        <v>1381.4285714285713</v>
      </c>
      <c r="G192">
        <v>3.05</v>
      </c>
      <c r="H192">
        <v>1239.6666666666667</v>
      </c>
      <c r="I192">
        <v>2.7</v>
      </c>
      <c r="J192">
        <v>911.07142857142856</v>
      </c>
      <c r="K192">
        <v>3.1833333333333331</v>
      </c>
      <c r="L192">
        <v>1174.2750000000001</v>
      </c>
      <c r="M192">
        <v>2.6</v>
      </c>
      <c r="N192">
        <v>781.73333333333335</v>
      </c>
      <c r="O192">
        <v>2.9</v>
      </c>
      <c r="P192">
        <v>962.35714285714289</v>
      </c>
      <c r="Q192">
        <v>2.1</v>
      </c>
      <c r="R192">
        <v>1021.9</v>
      </c>
      <c r="S192">
        <v>2.5333333333333332</v>
      </c>
      <c r="T192">
        <v>908.15384615384619</v>
      </c>
      <c r="U192">
        <v>2.8583333333333334</v>
      </c>
      <c r="V192">
        <v>1042.8987341772151</v>
      </c>
      <c r="W192">
        <v>0.9</v>
      </c>
      <c r="X192">
        <v>479.8</v>
      </c>
      <c r="Y192">
        <v>1.25</v>
      </c>
      <c r="Z192">
        <v>487.46153846153845</v>
      </c>
      <c r="AA192">
        <v>0.85</v>
      </c>
      <c r="AB192">
        <v>344.6</v>
      </c>
      <c r="AC192">
        <v>1</v>
      </c>
      <c r="AD192">
        <v>441.84848484848487</v>
      </c>
      <c r="AE192">
        <v>1</v>
      </c>
      <c r="AF192">
        <v>441.84848484848487</v>
      </c>
      <c r="AG192">
        <v>2.2388888888888889</v>
      </c>
      <c r="AH192">
        <v>865.80357142857144</v>
      </c>
      <c r="BM192">
        <v>2.2388888888888889</v>
      </c>
      <c r="BN192">
        <v>865.80357142857144</v>
      </c>
      <c r="BO192">
        <v>4.9000000000000004</v>
      </c>
      <c r="BP192">
        <v>1431.625</v>
      </c>
      <c r="BQ192">
        <v>2.9</v>
      </c>
      <c r="BR192">
        <v>917.75</v>
      </c>
      <c r="BS192">
        <v>3.7</v>
      </c>
      <c r="BT192">
        <v>1096</v>
      </c>
      <c r="BU192">
        <v>3.8333333333333335</v>
      </c>
      <c r="BV192">
        <v>1150.7391304347825</v>
      </c>
      <c r="BW192">
        <v>5.2222222222222223</v>
      </c>
      <c r="BX192">
        <v>1508.5714285714287</v>
      </c>
      <c r="BY192">
        <v>3.7</v>
      </c>
      <c r="BZ192">
        <v>1169.875</v>
      </c>
      <c r="CA192">
        <v>3.3333333333333335</v>
      </c>
      <c r="CB192">
        <v>1625.4</v>
      </c>
      <c r="CC192">
        <v>4.0714285714285712</v>
      </c>
      <c r="CD192">
        <v>1402.3</v>
      </c>
      <c r="CE192">
        <v>3.9482758620689653</v>
      </c>
      <c r="CF192">
        <v>1267.7441860465117</v>
      </c>
      <c r="CG192">
        <v>0.9</v>
      </c>
      <c r="CH192">
        <v>552.75</v>
      </c>
      <c r="CI192">
        <v>2.9</v>
      </c>
      <c r="CJ192">
        <v>1025.3333333333333</v>
      </c>
      <c r="CK192">
        <v>3.3</v>
      </c>
      <c r="CL192">
        <v>1121.8571428571429</v>
      </c>
      <c r="CM192">
        <v>2.3666666666666667</v>
      </c>
      <c r="CN192">
        <v>953.88235294117646</v>
      </c>
      <c r="CO192">
        <v>2.8888888888888888</v>
      </c>
      <c r="CP192">
        <v>1398.4</v>
      </c>
      <c r="CQ192">
        <v>2.5</v>
      </c>
      <c r="CR192">
        <v>942.33333333333337</v>
      </c>
      <c r="CS192">
        <v>2.3333333333333335</v>
      </c>
      <c r="CT192">
        <v>906.8</v>
      </c>
      <c r="CU192">
        <v>2.5714285714285716</v>
      </c>
      <c r="CV192">
        <v>1073.75</v>
      </c>
      <c r="CW192">
        <v>2.4655172413793105</v>
      </c>
      <c r="CX192">
        <v>1012</v>
      </c>
      <c r="CY192">
        <v>3.2068965517241379</v>
      </c>
      <c r="CZ192">
        <v>1156.6973684210527</v>
      </c>
      <c r="DA192">
        <v>1.6</v>
      </c>
      <c r="DB192">
        <v>563.71428571428567</v>
      </c>
      <c r="DC192">
        <v>1.5</v>
      </c>
      <c r="DD192">
        <v>596.16666666666663</v>
      </c>
      <c r="DE192">
        <v>1.9</v>
      </c>
      <c r="DF192">
        <v>778.14285714285711</v>
      </c>
      <c r="DG192">
        <v>1.6666666666666667</v>
      </c>
      <c r="DH192">
        <v>648.5</v>
      </c>
      <c r="DI192">
        <v>2</v>
      </c>
      <c r="DJ192">
        <v>610</v>
      </c>
      <c r="DK192">
        <v>1.3</v>
      </c>
      <c r="DL192">
        <v>514.5</v>
      </c>
      <c r="DM192">
        <v>1.5555555555555556</v>
      </c>
      <c r="DN192">
        <v>648</v>
      </c>
      <c r="DO192">
        <v>1.6071428571428572</v>
      </c>
      <c r="DP192">
        <v>592.75</v>
      </c>
      <c r="DQ192">
        <v>1.6379310344827587</v>
      </c>
      <c r="DR192">
        <v>620.625</v>
      </c>
      <c r="DS192">
        <v>1.6379310344827587</v>
      </c>
      <c r="DT192">
        <v>620.625</v>
      </c>
      <c r="DU192">
        <v>2.6839080459770117</v>
      </c>
      <c r="DV192">
        <v>971.84482758620686</v>
      </c>
      <c r="EE192">
        <v>4</v>
      </c>
      <c r="EF192">
        <v>792</v>
      </c>
      <c r="EI192">
        <v>0</v>
      </c>
      <c r="EK192">
        <v>2</v>
      </c>
      <c r="EL192">
        <v>792</v>
      </c>
      <c r="EM192">
        <v>2</v>
      </c>
      <c r="EN192">
        <v>792</v>
      </c>
      <c r="EW192">
        <v>0</v>
      </c>
      <c r="FA192">
        <v>0</v>
      </c>
      <c r="FC192">
        <v>0</v>
      </c>
      <c r="FE192">
        <v>0</v>
      </c>
      <c r="FG192">
        <v>1</v>
      </c>
      <c r="FH192">
        <v>792</v>
      </c>
      <c r="FQ192">
        <v>0</v>
      </c>
      <c r="FU192">
        <v>0</v>
      </c>
      <c r="FW192">
        <v>0</v>
      </c>
      <c r="FY192">
        <v>0</v>
      </c>
      <c r="GA192">
        <v>0</v>
      </c>
      <c r="GC192">
        <v>0.66666666666666663</v>
      </c>
      <c r="GD192">
        <v>792</v>
      </c>
      <c r="GE192">
        <v>2.6166666666666667</v>
      </c>
      <c r="GF192">
        <v>970.30769230769226</v>
      </c>
      <c r="GG192">
        <v>1.4</v>
      </c>
      <c r="GH192">
        <v>1004</v>
      </c>
      <c r="GI192">
        <v>1.1111111111111112</v>
      </c>
      <c r="GJ192">
        <v>888</v>
      </c>
      <c r="GK192">
        <v>0.22222222222222221</v>
      </c>
      <c r="GL192">
        <v>743</v>
      </c>
      <c r="GM192">
        <v>0.9285714285714286</v>
      </c>
      <c r="GN192">
        <v>927.875</v>
      </c>
      <c r="GO192">
        <v>0.875</v>
      </c>
      <c r="GP192">
        <v>1130.5</v>
      </c>
      <c r="GQ192">
        <v>0.1111111111111111</v>
      </c>
      <c r="GR192">
        <v>157</v>
      </c>
      <c r="GS192">
        <v>0.7</v>
      </c>
      <c r="GT192">
        <v>379.5</v>
      </c>
      <c r="GU192">
        <v>0.55555555555555558</v>
      </c>
      <c r="GV192">
        <v>562.28571428571433</v>
      </c>
      <c r="GW192">
        <v>0.74545454545454548</v>
      </c>
      <c r="GX192">
        <v>757.26666666666665</v>
      </c>
      <c r="GY192">
        <v>0.3</v>
      </c>
      <c r="GZ192">
        <v>384</v>
      </c>
      <c r="HA192">
        <v>0.22222222222222221</v>
      </c>
      <c r="HB192">
        <v>121</v>
      </c>
      <c r="HC192">
        <v>0.22222222222222221</v>
      </c>
      <c r="HD192">
        <v>271.5</v>
      </c>
      <c r="HE192">
        <v>0.25</v>
      </c>
      <c r="HF192">
        <v>258.83333333333331</v>
      </c>
      <c r="HG192">
        <v>0.625</v>
      </c>
      <c r="HH192">
        <v>622</v>
      </c>
      <c r="HI192">
        <v>0.55555555555555558</v>
      </c>
      <c r="HJ192">
        <v>795</v>
      </c>
      <c r="HK192">
        <v>0.7</v>
      </c>
      <c r="HL192">
        <v>600.66666666666663</v>
      </c>
      <c r="HM192">
        <v>0.62962962962962965</v>
      </c>
      <c r="HN192">
        <v>662.28571428571433</v>
      </c>
      <c r="HO192">
        <v>0.43636363636363634</v>
      </c>
      <c r="HP192">
        <v>476.07692307692309</v>
      </c>
      <c r="HQ192">
        <v>0.59090909090909094</v>
      </c>
      <c r="HR192">
        <v>626.71428571428567</v>
      </c>
      <c r="HS192">
        <v>0.2</v>
      </c>
      <c r="HT192">
        <v>290.5</v>
      </c>
      <c r="HU192">
        <v>0.22222222222222221</v>
      </c>
      <c r="HV192">
        <v>165</v>
      </c>
      <c r="HW192">
        <v>0.1111111111111111</v>
      </c>
      <c r="HX192">
        <v>107</v>
      </c>
      <c r="HY192">
        <v>0.17857142857142858</v>
      </c>
      <c r="HZ192">
        <v>203.6</v>
      </c>
      <c r="IA192">
        <v>0.125</v>
      </c>
      <c r="IB192">
        <v>335</v>
      </c>
      <c r="IC192">
        <v>0.1111111111111111</v>
      </c>
      <c r="ID192">
        <v>295</v>
      </c>
      <c r="IE192">
        <v>0.2</v>
      </c>
      <c r="IF192">
        <v>136.5</v>
      </c>
      <c r="IG192">
        <v>0.14814814814814814</v>
      </c>
      <c r="IH192">
        <v>225.75</v>
      </c>
      <c r="II192">
        <v>0.16363636363636364</v>
      </c>
      <c r="IJ192">
        <v>213.44444444444446</v>
      </c>
      <c r="IK192">
        <v>0.16363636363636364</v>
      </c>
      <c r="IL192">
        <v>213.44444444444446</v>
      </c>
      <c r="IM192">
        <v>0.44848484848484849</v>
      </c>
      <c r="IN192">
        <v>526.18918918918916</v>
      </c>
      <c r="IQ192">
        <v>0</v>
      </c>
      <c r="IS192">
        <v>1</v>
      </c>
      <c r="IT192">
        <v>226</v>
      </c>
      <c r="IU192">
        <v>0.5</v>
      </c>
      <c r="IV192">
        <v>226</v>
      </c>
      <c r="IW192">
        <v>0</v>
      </c>
      <c r="IY192">
        <v>0</v>
      </c>
      <c r="JC192">
        <v>0</v>
      </c>
      <c r="JE192">
        <v>0.2</v>
      </c>
      <c r="JF192">
        <v>226</v>
      </c>
      <c r="JI192">
        <v>0</v>
      </c>
      <c r="JK192">
        <v>0</v>
      </c>
      <c r="JM192">
        <v>0</v>
      </c>
      <c r="JO192">
        <v>0</v>
      </c>
      <c r="JQ192">
        <v>3</v>
      </c>
      <c r="JR192">
        <v>602</v>
      </c>
      <c r="JU192">
        <v>1</v>
      </c>
      <c r="JV192">
        <v>602</v>
      </c>
      <c r="JW192">
        <v>0.6</v>
      </c>
      <c r="JX192">
        <v>602</v>
      </c>
      <c r="JY192">
        <v>0.4</v>
      </c>
      <c r="JZ192">
        <v>414</v>
      </c>
      <c r="KC192">
        <v>0</v>
      </c>
      <c r="KE192">
        <v>0</v>
      </c>
      <c r="KG192">
        <v>0</v>
      </c>
      <c r="KI192">
        <v>0</v>
      </c>
      <c r="KK192">
        <v>0</v>
      </c>
      <c r="KO192">
        <v>0</v>
      </c>
      <c r="KQ192">
        <v>0</v>
      </c>
      <c r="KS192">
        <v>0</v>
      </c>
      <c r="KU192">
        <v>0.26666666666666666</v>
      </c>
      <c r="KV192">
        <v>414</v>
      </c>
      <c r="KW192">
        <v>0.43333333333333335</v>
      </c>
      <c r="KX192">
        <v>520.43589743589746</v>
      </c>
      <c r="KY192" s="15">
        <f>Tabla2[[#This Row],[ROS_NUM_COR_COD_ROS_TG_NEG]]-Tabla2[[#This Row],[PAS_NUM_COR_COD_ROS_TG_NEG]]</f>
        <v>-1.9750000000000001</v>
      </c>
      <c r="KZ192" s="15">
        <f>Tabla2[[#This Row],[ROS_DUR_COR_COD_ROS_TG_NEG]]-Tabla2[[#This Row],[PAS_DUR_COR_COD_ROS_TG_NEG]]</f>
        <v>-159.73333333333335</v>
      </c>
      <c r="LA192" s="15">
        <f>Tabla2[[#This Row],[ROS_NUM_COR_COD_ROS_TG_NEU]]-Tabla2[[#This Row],[PAS_NUM_COR_COD_ROS_TG_NEU]]</f>
        <v>-2.3444444444444441</v>
      </c>
      <c r="LB192" s="15">
        <f>Tabla2[[#This Row],[ROS_DUR_COR_COD_ROS_TG_NEU]]-Tabla2[[#This Row],[PAS_DUR_COR_COD_ROS_TG_NEU]]</f>
        <v>-167.35714285714289</v>
      </c>
      <c r="LC192" s="15">
        <f>Tabla2[[#This Row],[ROS_NUM_COR_COD_ROS_TG_POS]]-Tabla2[[#This Row],[PAS_NUM_COR_COD_ROS_TG_POS]]</f>
        <v>-1.4000000000000001</v>
      </c>
      <c r="LD192" s="15">
        <f>Tabla2[[#This Row],[ROS_DUR_COR_COD_ROS_TG_POS]]-Tabla2[[#This Row],[PAS_DUR_COR_COD_ROS_TG_POS]]</f>
        <v>-421.23333333333335</v>
      </c>
      <c r="LE192" s="15">
        <f>Tabla2[[#This Row],[ROS_NUM_COR_COD_ROS_TG_TOT]]-Tabla2[[#This Row],[PAS_NUM_COR_COD_ROS_TG_TOT]]</f>
        <v>-1.9037037037037035</v>
      </c>
      <c r="LF192" s="15">
        <f>Tabla2[[#This Row],[ROS_DUR_COR_COD_ROS_TG_TOT]]-Tabla2[[#This Row],[PAS_DUR_COR_COD_ROS_TG_TOT]]</f>
        <v>-245.86813186813185</v>
      </c>
      <c r="LG192" s="15">
        <f>Tabla2[[#This Row],[ROS_NUM_COR_COD_ESC_TG_NEG]]-Tabla2[[#This Row],[PAS_NUM_COR_COD_ESC_TG_NEG]]</f>
        <v>-2.9249999999999998</v>
      </c>
      <c r="LH192" s="15">
        <f>Tabla2[[#This Row],[ROS_DUR_COR_COD_ESC_TG_NEG]]-Tabla2[[#This Row],[PAS_DUR_COR_COD_ESC_TG_NEG]]</f>
        <v>-250.92857142857133</v>
      </c>
      <c r="LI192" s="15">
        <f>Tabla2[[#This Row],[ROS_NUM_COR_COD_ESC_TG_NEU]]-Tabla2[[#This Row],[PAS_NUM_COR_COD_ESC_TG_NEU]]</f>
        <v>-2.9388888888888887</v>
      </c>
      <c r="LJ192" s="15">
        <f>Tabla2[[#This Row],[ROS_NUM_COR_COD_ESC_TG_NEG]]-Tabla2[[#This Row],[PAS_NUM_COR_COD_ESC_TG_NEG]]</f>
        <v>-2.9249999999999998</v>
      </c>
      <c r="LK192" s="15">
        <f>Tabla2[[#This Row],[ROS_NUM_COR_COD_ESC_TG_POS]]-Tabla2[[#This Row],[PAS_NUM_COR_COD_ESC_TG_POS]]</f>
        <v>-2</v>
      </c>
      <c r="LL192" s="15">
        <f>Tabla2[[#This Row],[ROS_DUR_COR_COD_ESC_TG_POS]]-Tabla2[[#This Row],[PAS_DUR_COR_COD_ESC_TG_POS]]</f>
        <v>-531.57142857142856</v>
      </c>
      <c r="LM192" s="15">
        <f>Tabla2[[#This Row],[ROS_NUM_COR_COD_ESC_TG_TOT]]-Tabla2[[#This Row],[PAS_NUM_COR_COD_ESC_TG_TOT]]</f>
        <v>-2.6277777777777773</v>
      </c>
      <c r="LN192" s="15">
        <f>Tabla2[[#This Row],[ROS_DUR_COR_COD_ESC_TG_TOT]]-Tabla2[[#This Row],[PAS_DUR_COR_COD_ESC_TG_TOT]]</f>
        <v>-611.98928571428576</v>
      </c>
      <c r="LO192" s="15">
        <f>Tabla2[[#This Row],[PAS_NUM_COR_COD_ROS_TG_NEG]]-Tabla2[[#This Row],[ESC_NUM_COR_COD_ROS_TG_NEG]]</f>
        <v>-0.28888888888888875</v>
      </c>
      <c r="LP192" s="15">
        <f>Tabla2[[#This Row],[PAS_DUR_COR_COD_ROS_TG_NEG]]-Tabla2[[#This Row],[ESC_DUR_COR_COD_ROS_TG_NEG]]</f>
        <v>-616.66666666666674</v>
      </c>
      <c r="LQ192" s="15">
        <f>Tabla2[[#This Row],[PAS_NUM_COR_COD_ROS_TG_NEU]]-Tabla2[[#This Row],[ESC_NUM_COR_COD_ROS_TG_NEU]]</f>
        <v>0.39999999999999991</v>
      </c>
      <c r="LR192" s="15">
        <f>Tabla2[[#This Row],[PAS_DUR_COR_COD_ROS_TG_NEU]]-Tabla2[[#This Row],[ESC_DUR_COR_COD_ROS_TG_NEU]]</f>
        <v>20.023809523809518</v>
      </c>
      <c r="LS192" s="15">
        <f>Tabla2[[#This Row],[PAS_NUM_COR_COD_ROS_TG_POS]]-Tabla2[[#This Row],[ESC_NUM_COR_COD_ROS_TG_POS]]</f>
        <v>-0.23333333333333339</v>
      </c>
      <c r="LT192" s="15">
        <f>Tabla2[[#This Row],[PAS_DUR_COR_COD_ROS_TG_POS]]-Tabla2[[#This Row],[ESC_DUR_COR_COD_ROS_TG_POS]]</f>
        <v>115.10000000000002</v>
      </c>
      <c r="LU192" s="15">
        <f>Tabla2[[#This Row],[PAS_NUM_COR_COD_ROS_TG_TOT]]-Tabla2[[#This Row],[ESC_NUM_COR_COD_ROS_TG_TOT]]</f>
        <v>-3.8095238095238404E-2</v>
      </c>
      <c r="LV192" s="15">
        <f>Tabla2[[#This Row],[PAS_DUR_COR_COD_ROS_TG_TOT]]-Tabla2[[#This Row],[ESC_DUR_COR_COD_ROS_TG_TOT]]</f>
        <v>-165.59615384615381</v>
      </c>
      <c r="LW192" s="15">
        <f>Tabla2[[#This Row],[PAS_NUM_COR_COD_ESC_TG_NEG]]-Tabla2[[#This Row],[ESC_NUM_COR_COD_ESC_TG_NEG]]</f>
        <v>-1.4222222222222225</v>
      </c>
      <c r="LX192" s="15">
        <f>Tabla2[[#This Row],[PAS_DUR_COR_COD_ESC_TG_NEG]]-Tabla2[[#This Row],[ESC_DUR_COR_COD_ESC_TG_NEG]]</f>
        <v>-127.14285714285734</v>
      </c>
      <c r="LY192" s="15">
        <f>Tabla2[[#This Row],[PAS_NUM_COR_COD_ESC_TG_NEU]]-Tabla2[[#This Row],[ESC_NUM_COR_COD_ESC_TG_NEU]]</f>
        <v>-0.65000000000000036</v>
      </c>
      <c r="LZ192" s="15">
        <f>Tabla2[[#This Row],[PAS_DUR_COR_COD_ESC_TG_NEU]]-Tabla2[[#This Row],[ESC_DUR_COR_COD_ESC_TG_NEU]]</f>
        <v>69.791666666666742</v>
      </c>
      <c r="MA192" s="15">
        <f>Tabla2[[#This Row],[PAS_NUM_COR_COD_ESC_TG_POS]]-Tabla2[[#This Row],[ESC_NUM_COR_COD_ESC_TG_POS]]</f>
        <v>-0.6333333333333333</v>
      </c>
      <c r="MB192" s="15">
        <f>Tabla2[[#This Row],[PAS_DUR_COR_COD_ESC_TG_POS]]-Tabla2[[#This Row],[ESC_DUR_COR_COD_ESC_TG_POS]]</f>
        <v>-714.32857142857154</v>
      </c>
      <c r="MC192" s="15">
        <f>Tabla2[[#This Row],[PAS_NUM_COR_COD_ESC_TG_TOT]]-Tabla2[[#This Row],[ESC_NUM_COR_COD_ESC_TG_TOT]]</f>
        <v>-0.88809523809523805</v>
      </c>
      <c r="MD192" s="15">
        <f>Tabla2[[#This Row],[PAS_DUR_COR_COD_ESC_TG_TOT]]-Tabla2[[#This Row],[ESC_DUR_COR_COD_ESC_TG_TOT]]</f>
        <v>-228.02499999999986</v>
      </c>
      <c r="ME192" s="42">
        <f>Tabla25[[#This Row],[PAS_NUM_COR_COD_ROS_TG_NEG]]-Tabla25[[#This Row],[PAS_NUM_COR_COD_ESC_TG_NEG]]</f>
        <v>-1.1999999999999997</v>
      </c>
      <c r="MF192" s="42">
        <f>Tabla25[[#This Row],[PAS_NUM_COR_COD_ROS_TG_NEU]]-Tabla25[[#This Row],[PAS_NUM_COR_COD_ESC_TG_NEU]]</f>
        <v>-0.14999999999999991</v>
      </c>
      <c r="MG192" s="42">
        <f>Tabla25[[#This Row],[PAS_NUM_COR_COD_ROS_TG_POS]]-Tabla25[[#This Row],[PAS_NUM_COR_COD_ESC_TG_POS]]</f>
        <v>-0.60000000000000009</v>
      </c>
      <c r="MH192" s="42">
        <f>Tabla25[[#This Row],[PAS_NUM_COR_COD_ROS_TG_TOT]]-Tabla25[[#This Row],[PAS_NUM_COR_COD_ESC_TG_TOT]]</f>
        <v>-0.64999999999999991</v>
      </c>
      <c r="MI192" s="42">
        <f>Tabla25[[#This Row],[PAS_DUR_COR_COD_ROS_TG_NEG]]-Tabla25[[#This Row],[PAS_DUR_COR_COD_ESC_TG_NEG]]</f>
        <v>-599.69523809523798</v>
      </c>
      <c r="MJ192" s="42">
        <f>Tabla25[[#This Row],[PAS_DUR_COR_COD_ROS_TG_NEU]]-Tabla25[[#This Row],[PAS_DUR_COR_COD_ESC_TG_NEU]]</f>
        <v>-277.30952380952385</v>
      </c>
      <c r="MK192" s="42">
        <f>Tabla25[[#This Row],[PAS_DUR_COR_COD_ROS_TG_POS]]-Tabla25[[#This Row],[PAS_DUR_COR_COD_ESC_TG_POS]]</f>
        <v>110.82857142857142</v>
      </c>
      <c r="ML192" s="42">
        <f>Tabla25[[#This Row],[PAS_DUR_COR_COD_ROS_TG_TOT]]-Tabla25[[#This Row],[PAS_DUR_COR_COD_ESC_TG_TOT]]</f>
        <v>-266.1211538461539</v>
      </c>
      <c r="MM192" s="44">
        <f>Tabla25[[#This Row],[ESC_NUM_COR_COD_ROS_TG_NEG]]-Tabla25[[#This Row],[ESC_NUM_COR_COD_ESC_TG_NEG]]</f>
        <v>-2.3333333333333335</v>
      </c>
      <c r="MN192" s="44">
        <f>Tabla25[[#This Row],[ESC_NUM_COR_COD_ROS_TG_NEU]]-Tabla25[[#This Row],[ESC_NUM_COR_COD_ESC_TG_NEU]]</f>
        <v>-1.2000000000000002</v>
      </c>
      <c r="MO192" s="44">
        <f>Tabla25[[#This Row],[ESC_NUM_COR_COD_ROS_TG_POS]]-Tabla25[[#This Row],[ESC_NUM_COR_COD_ESC_TG_POS]]</f>
        <v>-1</v>
      </c>
      <c r="MP192" s="44">
        <f>Tabla25[[#This Row],[ESC_NUM_COR_COD_ROS_TG_TOT]]-Tabla25[[#This Row],[ESC_NUM_COR_COD_ESC_TG_TOT]]</f>
        <v>-1.4999999999999996</v>
      </c>
      <c r="MQ192" s="44">
        <f>Tabla25[[#This Row],[ESC_DUR_COR_COD_ROS_TG_NEG]]-Tabla25[[#This Row],[ESC_DUR_COR_COD_ESC_TG_NEG]]</f>
        <v>-110.17142857142858</v>
      </c>
      <c r="MR192" s="44">
        <f>Tabla25[[#This Row],[ESC_DUR_COR_COD_ROS_TG_NEU]]-Tabla25[[#This Row],[ESC_DUR_COR_COD_ESC_TG_NEU]]</f>
        <v>-227.54166666666663</v>
      </c>
      <c r="MS192" s="44">
        <f>Tabla25[[#This Row],[ESC_DUR_COR_COD_ROS_TG_POS]]-Tabla25[[#This Row],[ESC_DUR_COR_COD_ESC_TG_POS]]</f>
        <v>-718.60000000000014</v>
      </c>
      <c r="MT192" s="44">
        <f>Tabla25[[#This Row],[ESC_DUR_COR_COD_ROS_TG_TOT]]-Tabla25[[#This Row],[ESC_DUR_COR_COD_ESC_TG_TOT]]</f>
        <v>-328.54999999999995</v>
      </c>
      <c r="MU192" s="47">
        <f>Tabla25[[#This Row],[ROS_NUM_COR_COD_ROS_TG_NEG]]-Tabla25[[#This Row],[ROS_NUM_COR_COD_ESC_TG_NEG]]</f>
        <v>-0.25</v>
      </c>
      <c r="MV192" s="47">
        <f>Tabla25[[#This Row],[ROS_NUM_COR_COD_ROS_TG_NEU]]-Tabla25[[#This Row],[ROS_NUM_COR_COD_ESC_TG_NEU]]</f>
        <v>0.44444444444444448</v>
      </c>
      <c r="MW192" s="47">
        <f>Tabla25[[#This Row],[ROS_NUM_COR_COD_ROS_TG_POS]]-Tabla25[[#This Row],[ROS_NUM_COR_COD_ESC_TG_POS]]</f>
        <v>0</v>
      </c>
      <c r="MX192" s="47">
        <f>Tabla25[[#This Row],[ROS_NUM_COR_COD_ROS_TG_TOT]]-Tabla25[[#This Row],[ROS_NUM_COR_COD_ESC_TG_TOT]]</f>
        <v>7.407407407407407E-2</v>
      </c>
      <c r="MY192" s="47">
        <f>Tabla25[[#This Row],[ROS_DUR_COR_COD_ROS_TG_NEG]]-Tabla25[[#This Row],[ROS_DUR_COR_COD_ESC_TG_NEG]]</f>
        <v>-508.5</v>
      </c>
      <c r="MZ192" s="47">
        <f>Tabla25[[#This Row],[ROS_DUR_COR_COD_ROS_TG_NEU]]-Tabla25[[#This Row],[ROS_DUR_COR_COD_ESC_TG_NEU]]</f>
        <v>638</v>
      </c>
      <c r="NA192" s="47">
        <f>Tabla25[[#This Row],[ROS_DUR_COR_COD_ROS_TG_POS]]-Tabla25[[#This Row],[ROS_DUR_COR_COD_ESC_TG_POS]]</f>
        <v>221.16666666666663</v>
      </c>
      <c r="NB192" s="47">
        <f>Tabla25[[#This Row],[ROS_DUR_COR_COD_ROS_TG_TOT]]-Tabla25[[#This Row],[ROS_DUR_COR_COD_ESC_TG_TOT]]</f>
        <v>100</v>
      </c>
      <c r="NC192">
        <v>264</v>
      </c>
      <c r="ND192">
        <v>304</v>
      </c>
      <c r="NE192">
        <v>273.33333333333331</v>
      </c>
      <c r="NF192">
        <v>279.42857142857144</v>
      </c>
      <c r="NG192">
        <v>390.5</v>
      </c>
      <c r="NH192">
        <v>157</v>
      </c>
      <c r="NI192">
        <v>263.25</v>
      </c>
      <c r="NJ192">
        <v>284.42857142857144</v>
      </c>
      <c r="NK192">
        <v>251.4</v>
      </c>
      <c r="NL192">
        <v>262.66666666666669</v>
      </c>
      <c r="NM192">
        <v>186.6</v>
      </c>
      <c r="NN192">
        <v>235.375</v>
      </c>
      <c r="NO192">
        <v>232.57142857142858</v>
      </c>
      <c r="NP192">
        <v>275</v>
      </c>
      <c r="NQ192">
        <v>333.2</v>
      </c>
      <c r="NR192">
        <v>274.7</v>
      </c>
      <c r="NS192">
        <v>236.73333333333332</v>
      </c>
      <c r="NT192">
        <v>245.92857142857142</v>
      </c>
      <c r="NU192">
        <v>271.2</v>
      </c>
      <c r="NV192">
        <v>248.87179487179486</v>
      </c>
      <c r="NW192">
        <v>269.71428571428572</v>
      </c>
      <c r="NX192">
        <v>268.25</v>
      </c>
      <c r="NY192">
        <v>293.28571428571428</v>
      </c>
      <c r="NZ192">
        <v>277.52499999999998</v>
      </c>
      <c r="OA192" s="15">
        <f>Tabla2[[#This Row],[ROS_1DU_COR_COD_ROS_TG_NEG]]-Tabla2[[#This Row],[PAS_1DU_COR_COD_ROS_TG_NEG]]</f>
        <v>27.26666666666668</v>
      </c>
      <c r="OB192" s="15">
        <f>Tabla2[[#This Row],[ROS_1DU_COR_COD_ROS_TG_NEU]]-Tabla2[[#This Row],[PAS_1DU_COR_COD_ROS_TG_NEU]]</f>
        <v>58.071428571428584</v>
      </c>
      <c r="OC192" s="15">
        <f>Tabla2[[#This Row],[ROS_1DU_COR_COD_ROS_TG_POS]]-Tabla2[[#This Row],[PAS_1DU_COR_COD_ROS_TG_POS]]</f>
        <v>2.1333333333333258</v>
      </c>
      <c r="OD192" s="15">
        <f>Tabla2[[#This Row],[ROS_1DU_COR_COD_ROS_TG_TOT]]-Tabla2[[#This Row],[PAS_1DU_COR_COD_ROS_TG_TOT]]</f>
        <v>30.556776556776583</v>
      </c>
      <c r="OE192" s="15">
        <f>Tabla2[[#This Row],[ROS_1DU_COR_COD_ESC_TG_NEG]]-Tabla2[[#This Row],[PAS_1DU_COR_COD_ESC_TG_NEG]]</f>
        <v>120.78571428571428</v>
      </c>
      <c r="OF192" s="15">
        <f>Tabla2[[#This Row],[ROS_1DU_COR_COD_ESC_TG_NEU]]-Tabla2[[#This Row],[PAS_1DU_COR_COD_ESC_TG_NEU]]</f>
        <v>-111.25</v>
      </c>
      <c r="OG192" s="15">
        <f>Tabla2[[#This Row],[ROS_1DU_COR_COD_ESC_TG_POS]]-Tabla2[[#This Row],[PAS_1DU_COR_COD_ESC_TG_POS]]</f>
        <v>-30.035714285714278</v>
      </c>
      <c r="OH192" s="15">
        <f>Tabla2[[#This Row],[ROS_1DU_COR_COD_ESC_TG_TOT]]-Tabla2[[#This Row],[PAS_1DU_COR_COD_ESC_TG_TOT]]</f>
        <v>6.9035714285714675</v>
      </c>
      <c r="OI192" s="15">
        <f>Tabla2[[#This Row],[PAS_1DU_COR_COD_ROS_TG_NEG]]-Tabla2[[#This Row],[ESC_1DU_COR_COD_ROS_TG_NEG]]</f>
        <v>-14.666666666666686</v>
      </c>
      <c r="OJ192" s="15">
        <f>Tabla2[[#This Row],[PAS_1DU_COR_COD_ROS_TG_NEU]]-Tabla2[[#This Row],[ESC_1DU_COR_COD_ROS_TG_NEU]]</f>
        <v>-16.738095238095269</v>
      </c>
      <c r="OK192" s="15">
        <f>Tabla2[[#This Row],[PAS_1DU_COR_COD_ROS_TG_POS]]-Tabla2[[#This Row],[ESC_1DU_COR_COD_ROS_TG_POS]]</f>
        <v>84.6</v>
      </c>
      <c r="OL192" s="15">
        <f>Tabla2[[#This Row],[PAS_1DU_COR_COD_ROS_TG_TOT]]-Tabla2[[#This Row],[ESC_1DU_COR_COD_ROS_TG_TOT]]</f>
        <v>13.496794871794862</v>
      </c>
      <c r="OM192" s="15">
        <f>Tabla2[[#This Row],[PAS_1DU_COR_COD_ESC_TG_NEG]]-Tabla2[[#This Row],[ESC_1DU_COR_COD_ESC_TG_NEG]]</f>
        <v>37.142857142857139</v>
      </c>
      <c r="ON192" s="15">
        <f>Tabla2[[#This Row],[PAS_1DU_COR_COD_ESC_TG_NEU]]-Tabla2[[#This Row],[ESC_1DU_COR_COD_ESC_TG_NEU]]</f>
        <v>-6.75</v>
      </c>
      <c r="OO192" s="15">
        <f>Tabla2[[#This Row],[PAS_1DU_COR_COD_ESC_TG_POS]]-Tabla2[[#This Row],[ESC_1DU_COR_COD_ESC_TG_POS]]</f>
        <v>-39.914285714285711</v>
      </c>
      <c r="OP192" s="15">
        <f>Tabla2[[#This Row],[PAS_1DU_COR_COD_ESC_TG_TOT]]-Tabla2[[#This Row],[ESC_1DU_COR_COD_ESC_TG_TOT]]</f>
        <v>2.8249999999999886</v>
      </c>
      <c r="OQ192" s="61">
        <v>-126.5</v>
      </c>
      <c r="OR192" s="62">
        <v>147</v>
      </c>
      <c r="OS192" s="62">
        <v>10.083333333333314</v>
      </c>
      <c r="OT192" s="62">
        <v>-5</v>
      </c>
      <c r="OU192" s="62">
        <v>18.828571428571422</v>
      </c>
      <c r="OV192" s="62">
        <v>-12.333333333333314</v>
      </c>
      <c r="OW192" s="62">
        <v>-146.6</v>
      </c>
      <c r="OX192" s="62">
        <v>-39.324999999999989</v>
      </c>
      <c r="OY192" s="62">
        <v>-32.980952380952402</v>
      </c>
      <c r="OZ192" s="62">
        <v>-22.321428571428584</v>
      </c>
      <c r="PA192" s="62">
        <v>-22.085714285714289</v>
      </c>
      <c r="PB192" s="62">
        <v>-28.653205128205116</v>
      </c>
    </row>
    <row r="193" spans="1:418" x14ac:dyDescent="0.3">
      <c r="A193" s="2" t="s">
        <v>191</v>
      </c>
      <c r="B193" s="2">
        <v>50</v>
      </c>
      <c r="C193" s="2">
        <v>2</v>
      </c>
      <c r="D193" s="2">
        <v>50</v>
      </c>
      <c r="E193">
        <v>4.2105263157894735</v>
      </c>
      <c r="F193">
        <v>1351.2307692307693</v>
      </c>
      <c r="G193">
        <v>2.95</v>
      </c>
      <c r="H193">
        <v>946.23076923076928</v>
      </c>
      <c r="I193">
        <v>3.7</v>
      </c>
      <c r="J193">
        <v>1482.4166666666667</v>
      </c>
      <c r="K193">
        <v>3.6101694915254239</v>
      </c>
      <c r="L193">
        <v>1254.1052631578948</v>
      </c>
      <c r="M193">
        <v>2.736842105263158</v>
      </c>
      <c r="N193">
        <v>916.16666666666663</v>
      </c>
      <c r="O193">
        <v>3.4</v>
      </c>
      <c r="P193">
        <v>1313</v>
      </c>
      <c r="Q193">
        <v>3.35</v>
      </c>
      <c r="R193">
        <v>1193.7142857142858</v>
      </c>
      <c r="S193">
        <v>3.1694915254237288</v>
      </c>
      <c r="T193">
        <v>1139.1621621621621</v>
      </c>
      <c r="U193">
        <v>3.3898305084745761</v>
      </c>
      <c r="V193">
        <v>1197.4000000000001</v>
      </c>
      <c r="W193">
        <v>1.3157894736842106</v>
      </c>
      <c r="X193">
        <v>381.69230769230768</v>
      </c>
      <c r="Y193">
        <v>1.2</v>
      </c>
      <c r="Z193">
        <v>462.75</v>
      </c>
      <c r="AA193">
        <v>1.65</v>
      </c>
      <c r="AB193">
        <v>513.93333333333328</v>
      </c>
      <c r="AC193">
        <v>1.3898305084745763</v>
      </c>
      <c r="AD193">
        <v>455.6</v>
      </c>
      <c r="AE193">
        <v>1.3898305084745763</v>
      </c>
      <c r="AF193">
        <v>455.6</v>
      </c>
      <c r="AG193">
        <v>2.7231638418079096</v>
      </c>
      <c r="AH193">
        <v>939.38260869565215</v>
      </c>
      <c r="AI193">
        <v>0</v>
      </c>
      <c r="AO193">
        <v>0</v>
      </c>
      <c r="AQ193">
        <v>9</v>
      </c>
      <c r="AR193">
        <v>1876</v>
      </c>
      <c r="AW193">
        <v>9</v>
      </c>
      <c r="AX193">
        <v>1876</v>
      </c>
      <c r="AY193">
        <v>4.5</v>
      </c>
      <c r="AZ193">
        <v>1876</v>
      </c>
      <c r="BA193">
        <v>2</v>
      </c>
      <c r="BB193">
        <v>216</v>
      </c>
      <c r="BG193">
        <v>2</v>
      </c>
      <c r="BH193">
        <v>216</v>
      </c>
      <c r="BI193">
        <v>2</v>
      </c>
      <c r="BJ193">
        <v>216</v>
      </c>
      <c r="BK193">
        <v>3.6666666666666665</v>
      </c>
      <c r="BL193">
        <v>1046</v>
      </c>
      <c r="BM193">
        <v>2.7388888888888889</v>
      </c>
      <c r="BN193">
        <v>941.20512820512818</v>
      </c>
      <c r="BO193">
        <v>2.8888888888888888</v>
      </c>
      <c r="BP193">
        <v>734.14285714285711</v>
      </c>
      <c r="BQ193">
        <v>2.7</v>
      </c>
      <c r="BR193">
        <v>788</v>
      </c>
      <c r="BS193">
        <v>2.7777777777777777</v>
      </c>
      <c r="BT193">
        <v>852.4</v>
      </c>
      <c r="BU193">
        <v>2.7857142857142856</v>
      </c>
      <c r="BV193">
        <v>784.94444444444446</v>
      </c>
      <c r="BW193">
        <v>1.6666666666666667</v>
      </c>
      <c r="BX193">
        <v>423.33333333333331</v>
      </c>
      <c r="BY193">
        <v>3.4444444444444446</v>
      </c>
      <c r="BZ193">
        <v>902.16666666666663</v>
      </c>
      <c r="CA193">
        <v>2.875</v>
      </c>
      <c r="CB193">
        <v>681.5</v>
      </c>
      <c r="CC193">
        <v>2.6538461538461537</v>
      </c>
      <c r="CD193">
        <v>669</v>
      </c>
      <c r="CE193">
        <v>2.7222222222222223</v>
      </c>
      <c r="CF193">
        <v>726.97222222222217</v>
      </c>
      <c r="CG193">
        <v>3.3333333333333335</v>
      </c>
      <c r="CH193">
        <v>909.5</v>
      </c>
      <c r="CI193">
        <v>2.2000000000000002</v>
      </c>
      <c r="CJ193">
        <v>744</v>
      </c>
      <c r="CK193">
        <v>3.2222222222222223</v>
      </c>
      <c r="CL193">
        <v>939.33333333333337</v>
      </c>
      <c r="CM193">
        <v>2.8928571428571428</v>
      </c>
      <c r="CN193">
        <v>864.27777777777783</v>
      </c>
      <c r="CO193">
        <v>2.8888888888888888</v>
      </c>
      <c r="CP193">
        <v>957.8</v>
      </c>
      <c r="CQ193">
        <v>3.1111111111111112</v>
      </c>
      <c r="CR193">
        <v>795</v>
      </c>
      <c r="CS193">
        <v>3.625</v>
      </c>
      <c r="CT193">
        <v>1027.2</v>
      </c>
      <c r="CU193">
        <v>3.1923076923076925</v>
      </c>
      <c r="CV193">
        <v>918.4375</v>
      </c>
      <c r="CW193">
        <v>3.0370370370370372</v>
      </c>
      <c r="CX193">
        <v>889.76470588235293</v>
      </c>
      <c r="CY193">
        <v>2.8796296296296298</v>
      </c>
      <c r="CZ193">
        <v>806.04285714285709</v>
      </c>
      <c r="DA193">
        <v>0.88888888888888884</v>
      </c>
      <c r="DB193">
        <v>339.25</v>
      </c>
      <c r="DC193">
        <v>1.2</v>
      </c>
      <c r="DD193">
        <v>507.5</v>
      </c>
      <c r="DE193">
        <v>0.44444444444444442</v>
      </c>
      <c r="DF193">
        <v>220</v>
      </c>
      <c r="DG193">
        <v>0.8571428571428571</v>
      </c>
      <c r="DH193">
        <v>367.90909090909093</v>
      </c>
      <c r="DI193">
        <v>1.6666666666666667</v>
      </c>
      <c r="DJ193">
        <v>629.4</v>
      </c>
      <c r="DK193">
        <v>1</v>
      </c>
      <c r="DL193">
        <v>451.5</v>
      </c>
      <c r="DM193">
        <v>1</v>
      </c>
      <c r="DN193">
        <v>388.5</v>
      </c>
      <c r="DO193">
        <v>1.2307692307692308</v>
      </c>
      <c r="DP193">
        <v>500.53846153846155</v>
      </c>
      <c r="DQ193">
        <v>1.037037037037037</v>
      </c>
      <c r="DR193">
        <v>439.75</v>
      </c>
      <c r="DS193">
        <v>1.037037037037037</v>
      </c>
      <c r="DT193">
        <v>439.75</v>
      </c>
      <c r="DU193">
        <v>2.2654320987654319</v>
      </c>
      <c r="DV193">
        <v>712.52127659574467</v>
      </c>
      <c r="DW193">
        <v>4</v>
      </c>
      <c r="DX193">
        <v>1150</v>
      </c>
      <c r="EA193">
        <v>0</v>
      </c>
      <c r="EC193">
        <v>2</v>
      </c>
      <c r="ED193">
        <v>1150</v>
      </c>
      <c r="EE193">
        <v>0</v>
      </c>
      <c r="EG193">
        <v>3</v>
      </c>
      <c r="EH193">
        <v>506</v>
      </c>
      <c r="EI193">
        <v>0</v>
      </c>
      <c r="EK193">
        <v>0.75</v>
      </c>
      <c r="EL193">
        <v>506</v>
      </c>
      <c r="EM193">
        <v>1.1666666666666667</v>
      </c>
      <c r="EN193">
        <v>828</v>
      </c>
      <c r="EO193">
        <v>4</v>
      </c>
      <c r="EP193">
        <v>712</v>
      </c>
      <c r="ES193">
        <v>0</v>
      </c>
      <c r="EU193">
        <v>2</v>
      </c>
      <c r="EV193">
        <v>712</v>
      </c>
      <c r="EW193">
        <v>8</v>
      </c>
      <c r="EX193">
        <v>2040</v>
      </c>
      <c r="EY193">
        <v>1</v>
      </c>
      <c r="EZ193">
        <v>383</v>
      </c>
      <c r="FA193">
        <v>0.5</v>
      </c>
      <c r="FB193">
        <v>306</v>
      </c>
      <c r="FC193">
        <v>2.5</v>
      </c>
      <c r="FD193">
        <v>909.66666666666663</v>
      </c>
      <c r="FE193">
        <v>2.3333333333333335</v>
      </c>
      <c r="FF193">
        <v>860.25</v>
      </c>
      <c r="FG193">
        <v>1.75</v>
      </c>
      <c r="FH193">
        <v>849.5</v>
      </c>
      <c r="FI193">
        <v>3</v>
      </c>
      <c r="FJ193">
        <v>718</v>
      </c>
      <c r="FM193">
        <v>3</v>
      </c>
      <c r="FN193">
        <v>369</v>
      </c>
      <c r="FO193">
        <v>3</v>
      </c>
      <c r="FP193">
        <v>543.5</v>
      </c>
      <c r="FQ193">
        <v>0</v>
      </c>
      <c r="FS193">
        <v>2</v>
      </c>
      <c r="FT193">
        <v>232</v>
      </c>
      <c r="FU193">
        <v>0</v>
      </c>
      <c r="FW193">
        <v>0.5</v>
      </c>
      <c r="FX193">
        <v>232</v>
      </c>
      <c r="FY193">
        <v>1.3333333333333333</v>
      </c>
      <c r="FZ193">
        <v>439.66666666666669</v>
      </c>
      <c r="GA193">
        <v>1.3333333333333333</v>
      </c>
      <c r="GB193">
        <v>439.66666666666669</v>
      </c>
      <c r="GC193">
        <v>1.6111111111111112</v>
      </c>
      <c r="GD193">
        <v>712.88888888888891</v>
      </c>
      <c r="GE193">
        <v>2.2000000000000002</v>
      </c>
      <c r="GF193">
        <v>712.55339805825247</v>
      </c>
      <c r="GG193">
        <v>4.25</v>
      </c>
      <c r="GH193">
        <v>1163.2857142857142</v>
      </c>
      <c r="GI193">
        <v>2.1111111111111112</v>
      </c>
      <c r="GJ193">
        <v>571.28571428571433</v>
      </c>
      <c r="GK193">
        <v>1.5555555555555556</v>
      </c>
      <c r="GL193">
        <v>719.4</v>
      </c>
      <c r="GM193">
        <v>2.5769230769230771</v>
      </c>
      <c r="GN193">
        <v>828.36842105263156</v>
      </c>
      <c r="GO193">
        <v>1.4444444444444444</v>
      </c>
      <c r="GP193">
        <v>448.14285714285717</v>
      </c>
      <c r="GQ193">
        <v>1.8571428571428572</v>
      </c>
      <c r="GR193">
        <v>624.5</v>
      </c>
      <c r="GS193">
        <v>1.1111111111111112</v>
      </c>
      <c r="GT193">
        <v>366.2</v>
      </c>
      <c r="GU193">
        <v>1.44</v>
      </c>
      <c r="GV193">
        <v>484.16666666666669</v>
      </c>
      <c r="GW193">
        <v>2.0196078431372548</v>
      </c>
      <c r="GX193">
        <v>660.91891891891896</v>
      </c>
      <c r="GY193">
        <v>3</v>
      </c>
      <c r="GZ193">
        <v>560.75</v>
      </c>
      <c r="HA193">
        <v>2.6666666666666665</v>
      </c>
      <c r="HB193">
        <v>751.71428571428567</v>
      </c>
      <c r="HC193">
        <v>4.1111111111111107</v>
      </c>
      <c r="HD193">
        <v>1232.2857142857142</v>
      </c>
      <c r="HE193">
        <v>3.2692307692307692</v>
      </c>
      <c r="HF193">
        <v>835.18181818181813</v>
      </c>
      <c r="HG193">
        <v>4.333333333333333</v>
      </c>
      <c r="HH193">
        <v>1061.2222222222222</v>
      </c>
      <c r="HI193">
        <v>3.1428571428571428</v>
      </c>
      <c r="HJ193">
        <v>1051.4000000000001</v>
      </c>
      <c r="HK193">
        <v>3.4444444444444446</v>
      </c>
      <c r="HL193">
        <v>887.125</v>
      </c>
      <c r="HM193">
        <v>3.68</v>
      </c>
      <c r="HN193">
        <v>995.68181818181813</v>
      </c>
      <c r="HO193">
        <v>3.4705882352941178</v>
      </c>
      <c r="HP193">
        <v>915.43181818181813</v>
      </c>
      <c r="HQ193">
        <v>2.7450980392156863</v>
      </c>
      <c r="HR193">
        <v>799.17283950617286</v>
      </c>
      <c r="HS193">
        <v>0.75</v>
      </c>
      <c r="HT193">
        <v>374.25</v>
      </c>
      <c r="HU193">
        <v>0.88888888888888884</v>
      </c>
      <c r="HV193">
        <v>347.66666666666669</v>
      </c>
      <c r="HW193">
        <v>0.88888888888888884</v>
      </c>
      <c r="HX193">
        <v>456.33333333333331</v>
      </c>
      <c r="HY193">
        <v>0.84615384615384615</v>
      </c>
      <c r="HZ193">
        <v>380.92307692307691</v>
      </c>
      <c r="IA193">
        <v>1.2222222222222223</v>
      </c>
      <c r="IB193">
        <v>427.5</v>
      </c>
      <c r="IC193">
        <v>2.1428571428571428</v>
      </c>
      <c r="ID193">
        <v>494.28571428571428</v>
      </c>
      <c r="IE193">
        <v>1.3333333333333333</v>
      </c>
      <c r="IF193">
        <v>424.71428571428572</v>
      </c>
      <c r="IG193">
        <v>1.52</v>
      </c>
      <c r="IH193">
        <v>449.9</v>
      </c>
      <c r="II193">
        <v>1.1764705882352942</v>
      </c>
      <c r="IJ193">
        <v>422.72727272727275</v>
      </c>
      <c r="IK193">
        <v>1.1764705882352942</v>
      </c>
      <c r="IL193">
        <v>422.72727272727275</v>
      </c>
      <c r="IM193">
        <v>2.2222222222222223</v>
      </c>
      <c r="IN193">
        <v>690.20175438596493</v>
      </c>
      <c r="IO193">
        <v>0</v>
      </c>
      <c r="IQ193">
        <v>5</v>
      </c>
      <c r="IR193">
        <v>936</v>
      </c>
      <c r="IS193">
        <v>6</v>
      </c>
      <c r="IT193">
        <v>1127</v>
      </c>
      <c r="IU193">
        <v>2.75</v>
      </c>
      <c r="IV193">
        <v>1031.5</v>
      </c>
      <c r="IW193">
        <v>2</v>
      </c>
      <c r="IX193">
        <v>353</v>
      </c>
      <c r="IY193">
        <v>1.3333333333333333</v>
      </c>
      <c r="IZ193">
        <v>1252</v>
      </c>
      <c r="JA193">
        <v>5</v>
      </c>
      <c r="JB193">
        <v>856</v>
      </c>
      <c r="JC193">
        <v>2.2000000000000002</v>
      </c>
      <c r="JD193">
        <v>820.33333333333337</v>
      </c>
      <c r="JE193">
        <v>2.4444444444444446</v>
      </c>
      <c r="JF193">
        <v>904.8</v>
      </c>
      <c r="JG193">
        <v>1</v>
      </c>
      <c r="JH193">
        <v>299</v>
      </c>
      <c r="JI193">
        <v>3</v>
      </c>
      <c r="JJ193">
        <v>411</v>
      </c>
      <c r="JK193">
        <v>4</v>
      </c>
      <c r="JL193">
        <v>632</v>
      </c>
      <c r="JM193">
        <v>2.25</v>
      </c>
      <c r="JN193">
        <v>447.33333333333331</v>
      </c>
      <c r="JO193">
        <v>6</v>
      </c>
      <c r="JP193">
        <v>1581</v>
      </c>
      <c r="JQ193">
        <v>2.3333333333333335</v>
      </c>
      <c r="JR193">
        <v>631.66666666666663</v>
      </c>
      <c r="JS193">
        <v>0</v>
      </c>
      <c r="JU193">
        <v>2.6</v>
      </c>
      <c r="JV193">
        <v>869</v>
      </c>
      <c r="JW193">
        <v>2.4444444444444446</v>
      </c>
      <c r="JX193">
        <v>688.28571428571433</v>
      </c>
      <c r="JY193">
        <v>2.4444444444444446</v>
      </c>
      <c r="JZ193">
        <v>778.5</v>
      </c>
      <c r="KA193">
        <v>0</v>
      </c>
      <c r="KC193">
        <v>4</v>
      </c>
      <c r="KD193">
        <v>1240</v>
      </c>
      <c r="KE193">
        <v>2</v>
      </c>
      <c r="KF193">
        <v>591</v>
      </c>
      <c r="KG193">
        <v>1.5</v>
      </c>
      <c r="KH193">
        <v>915.5</v>
      </c>
      <c r="KI193">
        <v>9</v>
      </c>
      <c r="KJ193">
        <v>1717</v>
      </c>
      <c r="KK193">
        <v>2</v>
      </c>
      <c r="KL193">
        <v>608.33333333333337</v>
      </c>
      <c r="KM193">
        <v>1</v>
      </c>
      <c r="KN193">
        <v>94</v>
      </c>
      <c r="KO193">
        <v>3.2</v>
      </c>
      <c r="KP193">
        <v>727.2</v>
      </c>
      <c r="KQ193">
        <v>2.4444444444444446</v>
      </c>
      <c r="KR193">
        <v>781</v>
      </c>
      <c r="KS193">
        <v>2.4444444444444446</v>
      </c>
      <c r="KT193">
        <v>781</v>
      </c>
      <c r="KU193">
        <v>2.4444444444444446</v>
      </c>
      <c r="KV193">
        <v>779.42105263157896</v>
      </c>
      <c r="KW193">
        <v>2.2555555555555555</v>
      </c>
      <c r="KX193">
        <v>702.9473684210526</v>
      </c>
      <c r="KY193" s="15">
        <f>Tabla2[[#This Row],[ROS_NUM_COR_COD_ROS_TG_NEG]]-Tabla2[[#This Row],[PAS_NUM_COR_COD_ROS_TG_NEG]]</f>
        <v>1.5964912280701751</v>
      </c>
      <c r="KZ193" s="15">
        <f>Tabla2[[#This Row],[ROS_DUR_COR_COD_ROS_TG_NEG]]-Tabla2[[#This Row],[PAS_DUR_COR_COD_ROS_TG_NEG]]</f>
        <v>145.05555555555554</v>
      </c>
      <c r="LA193" s="15">
        <f>Tabla2[[#This Row],[ROS_NUM_COR_COD_ROS_TG_NEU]]-Tabla2[[#This Row],[PAS_NUM_COR_COD_ROS_TG_NEU]]</f>
        <v>-0.25714285714285712</v>
      </c>
      <c r="LB193" s="15">
        <f>Tabla2[[#This Row],[ROS_DUR_COR_COD_ROS_TG_NEU]]-Tabla2[[#This Row],[PAS_DUR_COR_COD_ROS_TG_NEU]]</f>
        <v>-261.59999999999991</v>
      </c>
      <c r="LC193" s="15">
        <f>Tabla2[[#This Row],[ROS_NUM_COR_COD_ROS_TG_POS]]-Tabla2[[#This Row],[PAS_NUM_COR_COD_ROS_TG_POS]]</f>
        <v>9.4444444444444553E-2</v>
      </c>
      <c r="LD193" s="15">
        <f>Tabla2[[#This Row],[ROS_DUR_COR_COD_ROS_TG_POS]]-Tabla2[[#This Row],[PAS_DUR_COR_COD_ROS_TG_POS]]</f>
        <v>-306.58928571428578</v>
      </c>
      <c r="LE193" s="15">
        <f>Tabla2[[#This Row],[ROS_NUM_COR_COD_ROS_TG_TOT]]-Tabla2[[#This Row],[PAS_NUM_COR_COD_ROS_TG_TOT]]</f>
        <v>0.51050847457627135</v>
      </c>
      <c r="LF193" s="15">
        <f>Tabla2[[#This Row],[ROS_DUR_COR_COD_ROS_TG_TOT]]-Tabla2[[#This Row],[PAS_DUR_COR_COD_ROS_TG_TOT]]</f>
        <v>-143.48034398034395</v>
      </c>
      <c r="LG193" s="15">
        <f>Tabla2[[#This Row],[ROS_NUM_COR_COD_ESC_TG_NEG]]-Tabla2[[#This Row],[PAS_NUM_COR_COD_ESC_TG_NEG]]</f>
        <v>-2.7660818713450288</v>
      </c>
      <c r="LH193" s="15">
        <f>Tabla2[[#This Row],[ROS_DUR_COR_COD_ESC_TG_NEG]]-Tabla2[[#This Row],[PAS_DUR_COR_COD_ESC_TG_NEG]]</f>
        <v>-903.08791208791217</v>
      </c>
      <c r="LI193" s="15">
        <f>Tabla2[[#This Row],[ROS_NUM_COR_COD_ESC_TG_NEU]]-Tabla2[[#This Row],[PAS_NUM_COR_COD_ESC_TG_NEU]]</f>
        <v>-1.092857142857143</v>
      </c>
      <c r="LJ193" s="15">
        <f>Tabla2[[#This Row],[ROS_NUM_COR_COD_ESC_TG_NEG]]-Tabla2[[#This Row],[PAS_NUM_COR_COD_ESC_TG_NEG]]</f>
        <v>-2.7660818713450288</v>
      </c>
      <c r="LK193" s="15">
        <f>Tabla2[[#This Row],[ROS_NUM_COR_COD_ESC_TG_POS]]-Tabla2[[#This Row],[PAS_NUM_COR_COD_ESC_TG_POS]]</f>
        <v>-2.588888888888889</v>
      </c>
      <c r="LL193" s="15">
        <f>Tabla2[[#This Row],[ROS_DUR_COR_COD_ESC_TG_POS]]-Tabla2[[#This Row],[PAS_DUR_COR_COD_ESC_TG_POS]]</f>
        <v>-1116.2166666666667</v>
      </c>
      <c r="LM193" s="15">
        <f>Tabla2[[#This Row],[ROS_NUM_COR_COD_ESC_TG_TOT]]-Tabla2[[#This Row],[PAS_NUM_COR_COD_ESC_TG_TOT]]</f>
        <v>-2.1701694915254239</v>
      </c>
      <c r="LN193" s="15">
        <f>Tabla2[[#This Row],[ROS_DUR_COR_COD_ESC_TG_TOT]]-Tabla2[[#This Row],[PAS_DUR_COR_COD_ESC_TG_TOT]]</f>
        <v>-769.93859649122805</v>
      </c>
      <c r="LO193" s="15">
        <f>Tabla2[[#This Row],[PAS_NUM_COR_COD_ROS_TG_NEG]]-Tabla2[[#This Row],[ESC_NUM_COR_COD_ROS_TG_NEG]]</f>
        <v>-0.15204678362573087</v>
      </c>
      <c r="LP193" s="15">
        <f>Tabla2[[#This Row],[PAS_DUR_COR_COD_ROS_TG_NEG]]-Tabla2[[#This Row],[ESC_DUR_COR_COD_ROS_TG_NEG]]</f>
        <v>-41.633333333333326</v>
      </c>
      <c r="LQ193" s="15">
        <f>Tabla2[[#This Row],[PAS_NUM_COR_COD_ROS_TG_NEU]]-Tabla2[[#This Row],[ESC_NUM_COR_COD_ROS_TG_NEU]]</f>
        <v>0.28888888888888875</v>
      </c>
      <c r="LR193" s="15">
        <f>Tabla2[[#This Row],[PAS_DUR_COR_COD_ROS_TG_NEU]]-Tabla2[[#This Row],[ESC_DUR_COR_COD_ROS_TG_NEU]]</f>
        <v>518</v>
      </c>
      <c r="LS193" s="15">
        <f>Tabla2[[#This Row],[PAS_NUM_COR_COD_ROS_TG_POS]]-Tabla2[[#This Row],[ESC_NUM_COR_COD_ROS_TG_POS]]</f>
        <v>-0.27499999999999991</v>
      </c>
      <c r="LT193" s="15">
        <f>Tabla2[[#This Row],[PAS_DUR_COR_COD_ROS_TG_POS]]-Tabla2[[#This Row],[ESC_DUR_COR_COD_ROS_TG_POS]]</f>
        <v>166.51428571428573</v>
      </c>
      <c r="LU193" s="15">
        <f>Tabla2[[#This Row],[PAS_NUM_COR_COD_ROS_TG_TOT]]-Tabla2[[#This Row],[ESC_NUM_COR_COD_ROS_TG_TOT]]</f>
        <v>-2.2816166883963707E-2</v>
      </c>
      <c r="LV193" s="15">
        <f>Tabla2[[#This Row],[PAS_DUR_COR_COD_ROS_TG_TOT]]-Tabla2[[#This Row],[ESC_DUR_COR_COD_ROS_TG_TOT]]</f>
        <v>220.72466216216208</v>
      </c>
      <c r="LW193" s="15">
        <f>Tabla2[[#This Row],[PAS_NUM_COR_COD_ESC_TG_NEG]]-Tabla2[[#This Row],[ESC_NUM_COR_COD_ESC_TG_NEG]]</f>
        <v>2.5438596491228065</v>
      </c>
      <c r="LX193" s="15">
        <f>Tabla2[[#This Row],[PAS_DUR_COR_COD_ESC_TG_NEG]]-Tabla2[[#This Row],[ESC_DUR_COR_COD_ESC_TG_NEG]]</f>
        <v>927.89743589743603</v>
      </c>
      <c r="LY193" s="15">
        <f>Tabla2[[#This Row],[PAS_NUM_COR_COD_ESC_TG_NEU]]-Tabla2[[#This Row],[ESC_NUM_COR_COD_ESC_TG_NEU]]</f>
        <v>-0.49444444444444446</v>
      </c>
      <c r="LZ193" s="15">
        <f>Tabla2[[#This Row],[PAS_DUR_COR_COD_ESC_TG_NEU]]-Tabla2[[#This Row],[ESC_DUR_COR_COD_ESC_TG_NEU]]</f>
        <v>44.064102564102654</v>
      </c>
      <c r="MA193" s="15">
        <f>Tabla2[[#This Row],[PAS_NUM_COR_COD_ESC_TG_POS]]-Tabla2[[#This Row],[ESC_NUM_COR_COD_ESC_TG_POS]]</f>
        <v>0.82500000000000018</v>
      </c>
      <c r="MB193" s="15">
        <f>Tabla2[[#This Row],[PAS_DUR_COR_COD_ESC_TG_POS]]-Tabla2[[#This Row],[ESC_DUR_COR_COD_ESC_TG_POS]]</f>
        <v>800.91666666666674</v>
      </c>
      <c r="MC193" s="15">
        <f>Tabla2[[#This Row],[PAS_NUM_COR_COD_ESC_TG_TOT]]-Tabla2[[#This Row],[ESC_NUM_COR_COD_ESC_TG_TOT]]</f>
        <v>0.95632333767927014</v>
      </c>
      <c r="MD193" s="15">
        <f>Tabla2[[#This Row],[PAS_DUR_COR_COD_ESC_TG_TOT]]-Tabla2[[#This Row],[ESC_DUR_COR_COD_ESC_TG_TOT]]</f>
        <v>585.1052631578948</v>
      </c>
      <c r="ME193" s="42">
        <f>Tabla25[[#This Row],[PAS_NUM_COR_COD_ROS_TG_NEG]]-Tabla25[[#This Row],[PAS_NUM_COR_COD_ESC_TG_NEG]]</f>
        <v>-1.4736842105263155</v>
      </c>
      <c r="MF193" s="42">
        <f>Tabla25[[#This Row],[PAS_NUM_COR_COD_ROS_TG_NEU]]-Tabla25[[#This Row],[PAS_NUM_COR_COD_ESC_TG_NEU]]</f>
        <v>0.44999999999999973</v>
      </c>
      <c r="MG193" s="42">
        <f>Tabla25[[#This Row],[PAS_NUM_COR_COD_ROS_TG_POS]]-Tabla25[[#This Row],[PAS_NUM_COR_COD_ESC_TG_POS]]</f>
        <v>-0.35000000000000009</v>
      </c>
      <c r="MH193" s="42">
        <f>Tabla25[[#This Row],[PAS_NUM_COR_COD_ROS_TG_TOT]]-Tabla25[[#This Row],[PAS_NUM_COR_COD_ESC_TG_TOT]]</f>
        <v>-0.44067796610169507</v>
      </c>
      <c r="MI193" s="42">
        <f>Tabla25[[#This Row],[PAS_DUR_COR_COD_ROS_TG_NEG]]-Tabla25[[#This Row],[PAS_DUR_COR_COD_ESC_TG_NEG]]</f>
        <v>-435.06410256410265</v>
      </c>
      <c r="MJ193" s="42">
        <f>Tabla25[[#This Row],[PAS_DUR_COR_COD_ROS_TG_NEU]]-Tabla25[[#This Row],[PAS_DUR_COR_COD_ESC_TG_NEU]]</f>
        <v>366.76923076923072</v>
      </c>
      <c r="MK193" s="42">
        <f>Tabla25[[#This Row],[PAS_DUR_COR_COD_ROS_TG_POS]]-Tabla25[[#This Row],[PAS_DUR_COR_COD_ESC_TG_POS]]</f>
        <v>-288.70238095238096</v>
      </c>
      <c r="ML193" s="42">
        <f>Tabla25[[#This Row],[PAS_DUR_COR_COD_ROS_TG_TOT]]-Tabla25[[#This Row],[PAS_DUR_COR_COD_ESC_TG_TOT]]</f>
        <v>-114.94310099573272</v>
      </c>
      <c r="MM193" s="44">
        <f>Tabla25[[#This Row],[ESC_NUM_COR_COD_ROS_TG_NEG]]-Tabla25[[#This Row],[ESC_NUM_COR_COD_ESC_TG_NEG]]</f>
        <v>1.2222222222222221</v>
      </c>
      <c r="MN193" s="44">
        <f>Tabla25[[#This Row],[ESC_NUM_COR_COD_ROS_TG_NEU]]-Tabla25[[#This Row],[ESC_NUM_COR_COD_ESC_TG_NEU]]</f>
        <v>-0.33333333333333348</v>
      </c>
      <c r="MO193" s="44">
        <f>Tabla25[[#This Row],[ESC_NUM_COR_COD_ROS_TG_POS]]-Tabla25[[#This Row],[ESC_NUM_COR_COD_ESC_TG_POS]]</f>
        <v>0.75</v>
      </c>
      <c r="MP193" s="44">
        <f>Tabla25[[#This Row],[ESC_NUM_COR_COD_ROS_TG_TOT]]-Tabla25[[#This Row],[ESC_NUM_COR_COD_ESC_TG_TOT]]</f>
        <v>0.53846153846153877</v>
      </c>
      <c r="MQ193" s="44">
        <f>Tabla25[[#This Row],[ESC_DUR_COR_COD_ROS_TG_NEG]]-Tabla25[[#This Row],[ESC_DUR_COR_COD_ESC_TG_NEG]]</f>
        <v>534.4666666666667</v>
      </c>
      <c r="MR193" s="44">
        <f>Tabla25[[#This Row],[ESC_DUR_COR_COD_ROS_TG_NEU]]-Tabla25[[#This Row],[ESC_DUR_COR_COD_ESC_TG_NEU]]</f>
        <v>-107.16666666666663</v>
      </c>
      <c r="MS193" s="44">
        <f>Tabla25[[#This Row],[ESC_DUR_COR_COD_ROS_TG_POS]]-Tabla25[[#This Row],[ESC_DUR_COR_COD_ESC_TG_POS]]</f>
        <v>345.70000000000005</v>
      </c>
      <c r="MT193" s="44">
        <f>Tabla25[[#This Row],[ESC_DUR_COR_COD_ROS_TG_TOT]]-Tabla25[[#This Row],[ESC_DUR_COR_COD_ESC_TG_TOT]]</f>
        <v>249.4375</v>
      </c>
      <c r="MU193" s="47">
        <f>Tabla25[[#This Row],[ROS_NUM_COR_COD_ROS_TG_NEG]]-Tabla25[[#This Row],[ROS_NUM_COR_COD_ESC_TG_NEG]]</f>
        <v>2.8888888888888884</v>
      </c>
      <c r="MV193" s="47">
        <f>Tabla25[[#This Row],[ROS_NUM_COR_COD_ROS_TG_NEU]]-Tabla25[[#This Row],[ROS_NUM_COR_COD_ESC_TG_NEU]]</f>
        <v>1.2857142857142856</v>
      </c>
      <c r="MW193" s="47">
        <f>Tabla25[[#This Row],[ROS_NUM_COR_COD_ROS_TG_POS]]-Tabla25[[#This Row],[ROS_NUM_COR_COD_ESC_TG_POS]]</f>
        <v>2.3333333333333335</v>
      </c>
      <c r="MX193" s="47">
        <f>Tabla25[[#This Row],[ROS_NUM_COR_COD_ROS_TG_TOT]]-Tabla25[[#This Row],[ROS_NUM_COR_COD_ESC_TG_TOT]]</f>
        <v>2.2400000000000002</v>
      </c>
      <c r="MY193" s="47">
        <f>Tabla25[[#This Row],[ROS_DUR_COR_COD_ROS_TG_NEG]]-Tabla25[[#This Row],[ROS_DUR_COR_COD_ESC_TG_NEG]]</f>
        <v>613.07936507936506</v>
      </c>
      <c r="MZ193" s="47">
        <f>Tabla25[[#This Row],[ROS_DUR_COR_COD_ROS_TG_NEU]]-Tabla25[[#This Row],[ROS_DUR_COR_COD_ESC_TG_NEU]]</f>
        <v>426.90000000000009</v>
      </c>
      <c r="NA193" s="47">
        <f>Tabla25[[#This Row],[ROS_DUR_COR_COD_ROS_TG_POS]]-Tabla25[[#This Row],[ROS_DUR_COR_COD_ESC_TG_POS]]</f>
        <v>520.92499999999995</v>
      </c>
      <c r="NB193" s="47">
        <f>Tabla25[[#This Row],[ROS_DUR_COR_COD_ROS_TG_TOT]]-Tabla25[[#This Row],[ROS_DUR_COR_COD_ESC_TG_TOT]]</f>
        <v>511.51515151515144</v>
      </c>
      <c r="NC193">
        <v>245</v>
      </c>
      <c r="ND193">
        <v>287.60000000000002</v>
      </c>
      <c r="NE193">
        <v>175.625</v>
      </c>
      <c r="NF193">
        <v>229.45454545454547</v>
      </c>
      <c r="NG193">
        <v>238.42857142857142</v>
      </c>
      <c r="NH193">
        <v>254.33333333333334</v>
      </c>
      <c r="NI193">
        <v>183.2</v>
      </c>
      <c r="NJ193">
        <v>228.38888888888889</v>
      </c>
      <c r="NK193">
        <v>217.8</v>
      </c>
      <c r="NL193">
        <v>107</v>
      </c>
      <c r="NM193">
        <v>284.60000000000002</v>
      </c>
      <c r="NN193">
        <v>197.125</v>
      </c>
      <c r="NO193">
        <v>151.83333333333334</v>
      </c>
      <c r="NP193">
        <v>168.33333333333334</v>
      </c>
      <c r="NQ193">
        <v>133</v>
      </c>
      <c r="NR193">
        <v>151.05555555555554</v>
      </c>
      <c r="NS193">
        <v>228.83333333333334</v>
      </c>
      <c r="NT193">
        <v>186.72727272727272</v>
      </c>
      <c r="NU193">
        <v>243.85714285714286</v>
      </c>
      <c r="NV193">
        <v>222</v>
      </c>
      <c r="NW193">
        <v>263.69230769230768</v>
      </c>
      <c r="NX193">
        <v>225.84615384615384</v>
      </c>
      <c r="NY193">
        <v>229.83333333333334</v>
      </c>
      <c r="NZ193">
        <v>240.05263157894737</v>
      </c>
      <c r="OA193" s="15">
        <f>Tabla2[[#This Row],[ROS_1DU_COR_COD_ROS_TG_NEG]]-Tabla2[[#This Row],[PAS_1DU_COR_COD_ROS_TG_NEG]]</f>
        <v>16.166666666666657</v>
      </c>
      <c r="OB193" s="15">
        <f>Tabla2[[#This Row],[ROS_1DU_COR_COD_ROS_TG_NEU]]-Tabla2[[#This Row],[PAS_1DU_COR_COD_ROS_TG_NEU]]</f>
        <v>100.8727272727273</v>
      </c>
      <c r="OC193" s="15">
        <f>Tabla2[[#This Row],[ROS_1DU_COR_COD_ROS_TG_POS]]-Tabla2[[#This Row],[PAS_1DU_COR_COD_ROS_TG_POS]]</f>
        <v>-68.232142857142861</v>
      </c>
      <c r="OD193" s="15">
        <f>Tabla2[[#This Row],[ROS_1DU_COR_COD_ROS_TG_TOT]]-Tabla2[[#This Row],[PAS_1DU_COR_COD_ROS_TG_TOT]]</f>
        <v>7.4545454545454675</v>
      </c>
      <c r="OE193" s="15">
        <f>Tabla2[[#This Row],[ROS_1DU_COR_COD_ESC_TG_NEG]]-Tabla2[[#This Row],[PAS_1DU_COR_COD_ESC_TG_NEG]]</f>
        <v>-25.263736263736263</v>
      </c>
      <c r="OF193" s="15">
        <f>Tabla2[[#This Row],[ROS_1DU_COR_COD_ESC_TG_NEU]]-Tabla2[[#This Row],[PAS_1DU_COR_COD_ESC_TG_NEU]]</f>
        <v>28.487179487179503</v>
      </c>
      <c r="OG193" s="15">
        <f>Tabla2[[#This Row],[ROS_1DU_COR_COD_ESC_TG_POS]]-Tabla2[[#This Row],[PAS_1DU_COR_COD_ESC_TG_POS]]</f>
        <v>-46.633333333333354</v>
      </c>
      <c r="OH193" s="15">
        <f>Tabla2[[#This Row],[ROS_1DU_COR_COD_ESC_TG_TOT]]-Tabla2[[#This Row],[PAS_1DU_COR_COD_ESC_TG_TOT]]</f>
        <v>-11.663742690058484</v>
      </c>
      <c r="OI193" s="15">
        <f>Tabla2[[#This Row],[PAS_1DU_COR_COD_ROS_TG_NEG]]-Tabla2[[#This Row],[ESC_1DU_COR_COD_ROS_TG_NEG]]</f>
        <v>11.033333333333331</v>
      </c>
      <c r="OJ193" s="15">
        <f>Tabla2[[#This Row],[PAS_1DU_COR_COD_ROS_TG_NEU]]-Tabla2[[#This Row],[ESC_1DU_COR_COD_ROS_TG_NEU]]</f>
        <v>79.72727272727272</v>
      </c>
      <c r="OK193" s="15">
        <f>Tabla2[[#This Row],[PAS_1DU_COR_COD_ROS_TG_POS]]-Tabla2[[#This Row],[ESC_1DU_COR_COD_ROS_TG_POS]]</f>
        <v>-40.742857142857162</v>
      </c>
      <c r="OL193" s="15">
        <f>Tabla2[[#This Row],[PAS_1DU_COR_COD_ROS_TG_TOT]]-Tabla2[[#This Row],[ESC_1DU_COR_COD_ROS_TG_TOT]]</f>
        <v>24.875</v>
      </c>
      <c r="OM193" s="15">
        <f>Tabla2[[#This Row],[PAS_1DU_COR_COD_ESC_TG_NEG]]-Tabla2[[#This Row],[ESC_1DU_COR_COD_ESC_TG_NEG]]</f>
        <v>111.85897435897434</v>
      </c>
      <c r="ON193" s="15">
        <f>Tabla2[[#This Row],[PAS_1DU_COR_COD_ESC_TG_NEU]]-Tabla2[[#This Row],[ESC_1DU_COR_COD_ESC_TG_NEU]]</f>
        <v>57.512820512820497</v>
      </c>
      <c r="OO193" s="15">
        <f>Tabla2[[#This Row],[PAS_1DU_COR_COD_ESC_TG_POS]]-Tabla2[[#This Row],[ESC_1DU_COR_COD_ESC_TG_POS]]</f>
        <v>96.833333333333343</v>
      </c>
      <c r="OP193" s="15">
        <f>Tabla2[[#This Row],[PAS_1DU_COR_COD_ESC_TG_TOT]]-Tabla2[[#This Row],[ESC_1DU_COR_COD_ESC_TG_TOT]]</f>
        <v>88.997076023391827</v>
      </c>
      <c r="OQ193" s="61">
        <v>6.5714285714285836</v>
      </c>
      <c r="OR193" s="62">
        <v>33.26666666666668</v>
      </c>
      <c r="OS193" s="62">
        <v>-7.5749999999999886</v>
      </c>
      <c r="OT193" s="62">
        <v>1.0656565656565817</v>
      </c>
      <c r="OU193" s="62">
        <v>65.966666666666669</v>
      </c>
      <c r="OV193" s="62">
        <v>-61.333333333333343</v>
      </c>
      <c r="OW193" s="62">
        <v>151.60000000000002</v>
      </c>
      <c r="OX193" s="62">
        <v>46.069444444444457</v>
      </c>
      <c r="OY193" s="62">
        <v>-34.858974358974336</v>
      </c>
      <c r="OZ193" s="62">
        <v>-39.11888111888112</v>
      </c>
      <c r="PA193" s="62">
        <v>14.023809523809518</v>
      </c>
      <c r="PB193" s="62">
        <v>-18.05263157894737</v>
      </c>
    </row>
    <row r="194" spans="1:418" x14ac:dyDescent="0.3">
      <c r="A194" s="2" t="s">
        <v>192</v>
      </c>
      <c r="B194" s="2">
        <v>50</v>
      </c>
      <c r="C194" s="2">
        <v>2</v>
      </c>
      <c r="D194" s="2">
        <v>50</v>
      </c>
      <c r="E194">
        <v>0.7</v>
      </c>
      <c r="F194">
        <v>174.55555555555554</v>
      </c>
      <c r="G194">
        <v>0.35</v>
      </c>
      <c r="H194">
        <v>121</v>
      </c>
      <c r="I194">
        <v>0.7</v>
      </c>
      <c r="J194">
        <v>162.1</v>
      </c>
      <c r="K194">
        <v>0.58333333333333337</v>
      </c>
      <c r="L194">
        <v>156.72</v>
      </c>
      <c r="M194">
        <v>0.6</v>
      </c>
      <c r="N194">
        <v>144.22222222222223</v>
      </c>
      <c r="O194">
        <v>0.7</v>
      </c>
      <c r="P194">
        <v>135.08333333333334</v>
      </c>
      <c r="Q194">
        <v>0.6</v>
      </c>
      <c r="R194">
        <v>188.375</v>
      </c>
      <c r="S194">
        <v>0.6333333333333333</v>
      </c>
      <c r="T194">
        <v>152.62068965517241</v>
      </c>
      <c r="U194">
        <v>0.60833333333333328</v>
      </c>
      <c r="V194">
        <v>154.5185185185185</v>
      </c>
      <c r="W194">
        <v>0.25</v>
      </c>
      <c r="X194">
        <v>158</v>
      </c>
      <c r="Y194">
        <v>0.3</v>
      </c>
      <c r="Z194">
        <v>148</v>
      </c>
      <c r="AA194">
        <v>0.3</v>
      </c>
      <c r="AB194">
        <v>119.16666666666667</v>
      </c>
      <c r="AC194">
        <v>0.28333333333333333</v>
      </c>
      <c r="AD194">
        <v>139.6875</v>
      </c>
      <c r="AE194">
        <v>0.28333333333333333</v>
      </c>
      <c r="AF194">
        <v>139.6875</v>
      </c>
      <c r="AG194">
        <v>0.5</v>
      </c>
      <c r="AH194">
        <v>151.12857142857143</v>
      </c>
      <c r="BM194">
        <v>0.5</v>
      </c>
      <c r="BN194">
        <v>151.12857142857143</v>
      </c>
      <c r="BO194">
        <v>1.4444444444444444</v>
      </c>
      <c r="BP194">
        <v>423</v>
      </c>
      <c r="BQ194">
        <v>2.8571428571428572</v>
      </c>
      <c r="BR194">
        <v>1034.75</v>
      </c>
      <c r="BS194">
        <v>1.7777777777777777</v>
      </c>
      <c r="BT194">
        <v>545.6</v>
      </c>
      <c r="BU194">
        <v>1.96</v>
      </c>
      <c r="BV194">
        <v>627</v>
      </c>
      <c r="BW194">
        <v>1.75</v>
      </c>
      <c r="BX194">
        <v>654</v>
      </c>
      <c r="BY194">
        <v>1.2857142857142858</v>
      </c>
      <c r="BZ194">
        <v>397.6</v>
      </c>
      <c r="CA194">
        <v>2</v>
      </c>
      <c r="CB194">
        <v>462.125</v>
      </c>
      <c r="CC194">
        <v>1.72</v>
      </c>
      <c r="CD194">
        <v>497.5</v>
      </c>
      <c r="CE194">
        <v>1.84</v>
      </c>
      <c r="CF194">
        <v>556.36363636363637</v>
      </c>
      <c r="CG194">
        <v>2.4444444444444446</v>
      </c>
      <c r="CH194">
        <v>1361.5</v>
      </c>
      <c r="CI194">
        <v>2.7142857142857144</v>
      </c>
      <c r="CJ194">
        <v>1396</v>
      </c>
      <c r="CK194">
        <v>2.3333333333333335</v>
      </c>
      <c r="CL194">
        <v>765.5</v>
      </c>
      <c r="CM194">
        <v>2.48</v>
      </c>
      <c r="CN194">
        <v>1094.3846153846155</v>
      </c>
      <c r="CO194">
        <v>2.875</v>
      </c>
      <c r="CP194">
        <v>1336.25</v>
      </c>
      <c r="CQ194">
        <v>1.7142857142857142</v>
      </c>
      <c r="CR194">
        <v>1272.5</v>
      </c>
      <c r="CS194">
        <v>3.2</v>
      </c>
      <c r="CT194">
        <v>1093.3333333333333</v>
      </c>
      <c r="CU194">
        <v>2.68</v>
      </c>
      <c r="CV194">
        <v>1204.1666666666667</v>
      </c>
      <c r="CW194">
        <v>2.58</v>
      </c>
      <c r="CX194">
        <v>1147.08</v>
      </c>
      <c r="CY194">
        <v>2.21</v>
      </c>
      <c r="CZ194">
        <v>810.98275862068965</v>
      </c>
      <c r="DA194">
        <v>1</v>
      </c>
      <c r="DB194">
        <v>242.16666666666666</v>
      </c>
      <c r="DC194">
        <v>1.2857142857142858</v>
      </c>
      <c r="DD194">
        <v>289.2</v>
      </c>
      <c r="DE194">
        <v>0.55555555555555558</v>
      </c>
      <c r="DF194">
        <v>184.6</v>
      </c>
      <c r="DG194">
        <v>0.92</v>
      </c>
      <c r="DH194">
        <v>238.875</v>
      </c>
      <c r="DI194">
        <v>1.25</v>
      </c>
      <c r="DJ194">
        <v>283.16666666666669</v>
      </c>
      <c r="DK194">
        <v>0.2857142857142857</v>
      </c>
      <c r="DL194">
        <v>284.5</v>
      </c>
      <c r="DM194">
        <v>0.8</v>
      </c>
      <c r="DN194">
        <v>207</v>
      </c>
      <c r="DO194">
        <v>0.8</v>
      </c>
      <c r="DP194">
        <v>247.8</v>
      </c>
      <c r="DQ194">
        <v>0.86</v>
      </c>
      <c r="DR194">
        <v>243.19354838709677</v>
      </c>
      <c r="DS194">
        <v>0.86</v>
      </c>
      <c r="DT194">
        <v>243.19354838709677</v>
      </c>
      <c r="DU194">
        <v>1.76</v>
      </c>
      <c r="DV194">
        <v>613.21348314606746</v>
      </c>
      <c r="DW194">
        <v>0</v>
      </c>
      <c r="DY194">
        <v>2.6666666666666665</v>
      </c>
      <c r="DZ194">
        <v>1744</v>
      </c>
      <c r="EA194">
        <v>0</v>
      </c>
      <c r="EC194">
        <v>1.6</v>
      </c>
      <c r="ED194">
        <v>1744</v>
      </c>
      <c r="EE194">
        <v>2.5</v>
      </c>
      <c r="EF194">
        <v>1122</v>
      </c>
      <c r="EG194">
        <v>0</v>
      </c>
      <c r="EK194">
        <v>1</v>
      </c>
      <c r="EL194">
        <v>1122</v>
      </c>
      <c r="EM194">
        <v>1.3</v>
      </c>
      <c r="EN194">
        <v>1433</v>
      </c>
      <c r="EO194">
        <v>5</v>
      </c>
      <c r="EP194">
        <v>1340</v>
      </c>
      <c r="EQ194">
        <v>2.6666666666666665</v>
      </c>
      <c r="ER194">
        <v>749</v>
      </c>
      <c r="ES194">
        <v>1</v>
      </c>
      <c r="ET194">
        <v>323</v>
      </c>
      <c r="EU194">
        <v>2.8</v>
      </c>
      <c r="EV194">
        <v>790.25</v>
      </c>
      <c r="EW194">
        <v>3</v>
      </c>
      <c r="EX194">
        <v>1275</v>
      </c>
      <c r="EY194">
        <v>4.666666666666667</v>
      </c>
      <c r="EZ194">
        <v>1268.6666666666667</v>
      </c>
      <c r="FC194">
        <v>4</v>
      </c>
      <c r="FD194">
        <v>1270.25</v>
      </c>
      <c r="FE194">
        <v>3.4</v>
      </c>
      <c r="FF194">
        <v>1030.25</v>
      </c>
      <c r="FG194">
        <v>2.35</v>
      </c>
      <c r="FH194">
        <v>1110.8</v>
      </c>
      <c r="FI194">
        <v>1</v>
      </c>
      <c r="FJ194">
        <v>236</v>
      </c>
      <c r="FK194">
        <v>0.33333333333333331</v>
      </c>
      <c r="FL194">
        <v>115</v>
      </c>
      <c r="FM194">
        <v>1</v>
      </c>
      <c r="FN194">
        <v>99</v>
      </c>
      <c r="FO194">
        <v>0.6</v>
      </c>
      <c r="FP194">
        <v>150</v>
      </c>
      <c r="FQ194">
        <v>0.5</v>
      </c>
      <c r="FR194">
        <v>103</v>
      </c>
      <c r="FS194">
        <v>0.66666666666666663</v>
      </c>
      <c r="FT194">
        <v>118.5</v>
      </c>
      <c r="FW194">
        <v>0.6</v>
      </c>
      <c r="FX194">
        <v>113.33333333333333</v>
      </c>
      <c r="FY194">
        <v>0.6</v>
      </c>
      <c r="FZ194">
        <v>131.66666666666666</v>
      </c>
      <c r="GA194">
        <v>0.6</v>
      </c>
      <c r="GB194">
        <v>131.66666666666666</v>
      </c>
      <c r="GC194">
        <v>1.7666666666666666</v>
      </c>
      <c r="GD194">
        <v>743.625</v>
      </c>
      <c r="GE194">
        <v>1.7611111111111111</v>
      </c>
      <c r="GF194">
        <v>633.08571428571429</v>
      </c>
      <c r="GG194">
        <v>0.1</v>
      </c>
      <c r="GH194">
        <v>105</v>
      </c>
      <c r="GI194">
        <v>0</v>
      </c>
      <c r="GK194">
        <v>0.25</v>
      </c>
      <c r="GL194">
        <v>141</v>
      </c>
      <c r="GM194">
        <v>0.10714285714285714</v>
      </c>
      <c r="GN194">
        <v>129</v>
      </c>
      <c r="GO194">
        <v>0.33333333333333331</v>
      </c>
      <c r="GP194">
        <v>90.666666666666671</v>
      </c>
      <c r="GQ194">
        <v>0.4</v>
      </c>
      <c r="GR194">
        <v>140</v>
      </c>
      <c r="GS194">
        <v>0.3</v>
      </c>
      <c r="GT194">
        <v>106.66666666666667</v>
      </c>
      <c r="GU194">
        <v>0.34482758620689657</v>
      </c>
      <c r="GV194">
        <v>112.44444444444444</v>
      </c>
      <c r="GW194">
        <v>0.22807017543859648</v>
      </c>
      <c r="GX194">
        <v>116.58333333333333</v>
      </c>
      <c r="GY194">
        <v>0.1</v>
      </c>
      <c r="GZ194">
        <v>93</v>
      </c>
      <c r="HA194">
        <v>0.4</v>
      </c>
      <c r="HB194">
        <v>298.5</v>
      </c>
      <c r="HC194">
        <v>0.5</v>
      </c>
      <c r="HD194">
        <v>229.5</v>
      </c>
      <c r="HE194">
        <v>0.32142857142857145</v>
      </c>
      <c r="HF194">
        <v>229.8</v>
      </c>
      <c r="HG194">
        <v>0.33333333333333331</v>
      </c>
      <c r="HH194">
        <v>108</v>
      </c>
      <c r="HI194">
        <v>0.1</v>
      </c>
      <c r="HJ194">
        <v>93</v>
      </c>
      <c r="HK194">
        <v>0.2</v>
      </c>
      <c r="HL194">
        <v>205</v>
      </c>
      <c r="HM194">
        <v>0.20689655172413793</v>
      </c>
      <c r="HN194">
        <v>124.4</v>
      </c>
      <c r="HO194">
        <v>0.26315789473684209</v>
      </c>
      <c r="HP194">
        <v>177.1</v>
      </c>
      <c r="HQ194">
        <v>0.24561403508771928</v>
      </c>
      <c r="HR194">
        <v>144.09090909090909</v>
      </c>
      <c r="HS194">
        <v>0.1</v>
      </c>
      <c r="HT194">
        <v>80</v>
      </c>
      <c r="HU194">
        <v>0.2</v>
      </c>
      <c r="HV194">
        <v>105.5</v>
      </c>
      <c r="HW194">
        <v>0.125</v>
      </c>
      <c r="HX194">
        <v>90</v>
      </c>
      <c r="HY194">
        <v>0.14285714285714285</v>
      </c>
      <c r="HZ194">
        <v>95.25</v>
      </c>
      <c r="IA194">
        <v>0.22222222222222221</v>
      </c>
      <c r="IB194">
        <v>111.5</v>
      </c>
      <c r="IC194">
        <v>0.1</v>
      </c>
      <c r="ID194">
        <v>89</v>
      </c>
      <c r="IE194">
        <v>0</v>
      </c>
      <c r="IG194">
        <v>0.10344827586206896</v>
      </c>
      <c r="IH194">
        <v>104</v>
      </c>
      <c r="II194">
        <v>0.12280701754385964</v>
      </c>
      <c r="IJ194">
        <v>99</v>
      </c>
      <c r="IK194">
        <v>0.12280701754385964</v>
      </c>
      <c r="IL194">
        <v>99</v>
      </c>
      <c r="IM194">
        <v>0.2046783625730994</v>
      </c>
      <c r="IN194">
        <v>133.20689655172413</v>
      </c>
      <c r="IS194">
        <v>0</v>
      </c>
      <c r="IU194">
        <v>0</v>
      </c>
      <c r="IW194">
        <v>0</v>
      </c>
      <c r="JC194">
        <v>0</v>
      </c>
      <c r="JE194">
        <v>0</v>
      </c>
      <c r="JK194">
        <v>0</v>
      </c>
      <c r="JM194">
        <v>0</v>
      </c>
      <c r="JO194">
        <v>0</v>
      </c>
      <c r="JU194">
        <v>0</v>
      </c>
      <c r="JW194">
        <v>0</v>
      </c>
      <c r="JY194">
        <v>0</v>
      </c>
      <c r="KE194">
        <v>0</v>
      </c>
      <c r="KG194">
        <v>0</v>
      </c>
      <c r="KI194">
        <v>0</v>
      </c>
      <c r="KO194">
        <v>0</v>
      </c>
      <c r="KQ194">
        <v>0</v>
      </c>
      <c r="KS194">
        <v>0</v>
      </c>
      <c r="KU194">
        <v>0</v>
      </c>
      <c r="KW194">
        <v>0.19444444444444445</v>
      </c>
      <c r="KX194">
        <v>133.20689655172413</v>
      </c>
      <c r="KY194" s="15">
        <f>Tabla2[[#This Row],[ROS_NUM_COR_COD_ROS_TG_NEG]]-Tabla2[[#This Row],[PAS_NUM_COR_COD_ROS_TG_NEG]]</f>
        <v>-0.26666666666666666</v>
      </c>
      <c r="KZ194" s="15">
        <f>Tabla2[[#This Row],[ROS_DUR_COR_COD_ROS_TG_NEG]]-Tabla2[[#This Row],[PAS_DUR_COR_COD_ROS_TG_NEG]]</f>
        <v>-36.222222222222229</v>
      </c>
      <c r="LA194" s="15">
        <f>Tabla2[[#This Row],[ROS_NUM_COR_COD_ROS_TG_NEU]]-Tabla2[[#This Row],[PAS_NUM_COR_COD_ROS_TG_NEU]]</f>
        <v>-0.6</v>
      </c>
      <c r="LB194" s="15">
        <f>Tabla2[[#This Row],[ROS_DUR_COR_COD_ROS_TG_NEU]]-Tabla2[[#This Row],[PAS_DUR_COR_COD_ROS_TG_NEU]]</f>
        <v>-42.083333333333343</v>
      </c>
      <c r="LC194" s="15">
        <f>Tabla2[[#This Row],[ROS_NUM_COR_COD_ROS_TG_POS]]-Tabla2[[#This Row],[PAS_NUM_COR_COD_ROS_TG_POS]]</f>
        <v>-0.39999999999999997</v>
      </c>
      <c r="LD194" s="15">
        <f>Tabla2[[#This Row],[ROS_DUR_COR_COD_ROS_TG_POS]]-Tabla2[[#This Row],[PAS_DUR_COR_COD_ROS_TG_POS]]</f>
        <v>16.625</v>
      </c>
      <c r="LE194" s="15">
        <f>Tabla2[[#This Row],[ROS_NUM_COR_COD_ROS_TG_TOT]]-Tabla2[[#This Row],[PAS_NUM_COR_COD_ROS_TG_TOT]]</f>
        <v>-0.4264367816091954</v>
      </c>
      <c r="LF194" s="15">
        <f>Tabla2[[#This Row],[ROS_DUR_COR_COD_ROS_TG_TOT]]-Tabla2[[#This Row],[PAS_DUR_COR_COD_ROS_TG_TOT]]</f>
        <v>-28.220689655172407</v>
      </c>
      <c r="LG194" s="15">
        <f>Tabla2[[#This Row],[ROS_NUM_COR_COD_ESC_TG_NEG]]-Tabla2[[#This Row],[PAS_NUM_COR_COD_ESC_TG_NEG]]</f>
        <v>-0.36666666666666664</v>
      </c>
      <c r="LH194" s="15">
        <f>Tabla2[[#This Row],[ROS_DUR_COR_COD_ESC_TG_NEG]]-Tabla2[[#This Row],[PAS_DUR_COR_COD_ESC_TG_NEG]]</f>
        <v>-83.888888888888872</v>
      </c>
      <c r="LI194" s="15">
        <f>Tabla2[[#This Row],[ROS_NUM_COR_COD_ESC_TG_NEU]]-Tabla2[[#This Row],[PAS_NUM_COR_COD_ESC_TG_NEU]]</f>
        <v>5.0000000000000044E-2</v>
      </c>
      <c r="LJ194" s="15">
        <f>Tabla2[[#This Row],[ROS_NUM_COR_COD_ESC_TG_NEG]]-Tabla2[[#This Row],[PAS_NUM_COR_COD_ESC_TG_NEG]]</f>
        <v>-0.36666666666666664</v>
      </c>
      <c r="LK194" s="15">
        <f>Tabla2[[#This Row],[ROS_NUM_COR_COD_ESC_TG_POS]]-Tabla2[[#This Row],[PAS_NUM_COR_COD_ESC_TG_POS]]</f>
        <v>-0.39999999999999997</v>
      </c>
      <c r="LL194" s="15">
        <f>Tabla2[[#This Row],[ROS_DUR_COR_COD_ESC_TG_POS]]-Tabla2[[#This Row],[PAS_DUR_COR_COD_ESC_TG_POS]]</f>
        <v>-55.433333333333323</v>
      </c>
      <c r="LM194" s="15">
        <f>Tabla2[[#This Row],[ROS_NUM_COR_COD_ESC_TG_TOT]]-Tabla2[[#This Row],[PAS_NUM_COR_COD_ESC_TG_TOT]]</f>
        <v>-0.2385057471264368</v>
      </c>
      <c r="LN194" s="15">
        <f>Tabla2[[#This Row],[ROS_DUR_COR_COD_ESC_TG_TOT]]-Tabla2[[#This Row],[PAS_DUR_COR_COD_ESC_TG_TOT]]</f>
        <v>-44.275555555555556</v>
      </c>
      <c r="LO194" s="15">
        <f>Tabla2[[#This Row],[PAS_NUM_COR_COD_ROS_TG_NEG]]-Tabla2[[#This Row],[ESC_NUM_COR_COD_ROS_TG_NEG]]</f>
        <v>-2.2749999999999999</v>
      </c>
      <c r="LP194" s="15">
        <f>Tabla2[[#This Row],[PAS_DUR_COR_COD_ROS_TG_NEG]]-Tabla2[[#This Row],[ESC_DUR_COR_COD_ROS_TG_NEG]]</f>
        <v>-1192.0277777777778</v>
      </c>
      <c r="LQ194" s="15">
        <f>Tabla2[[#This Row],[PAS_NUM_COR_COD_ROS_TG_NEU]]-Tabla2[[#This Row],[ESC_NUM_COR_COD_ROS_TG_NEU]]</f>
        <v>-1.0142857142857142</v>
      </c>
      <c r="LR194" s="15">
        <f>Tabla2[[#This Row],[PAS_DUR_COR_COD_ROS_TG_NEU]]-Tabla2[[#This Row],[ESC_DUR_COR_COD_ROS_TG_NEU]]</f>
        <v>-1137.4166666666667</v>
      </c>
      <c r="LS194" s="15">
        <f>Tabla2[[#This Row],[PAS_NUM_COR_COD_ROS_TG_POS]]-Tabla2[[#This Row],[ESC_NUM_COR_COD_ROS_TG_POS]]</f>
        <v>-2.6</v>
      </c>
      <c r="LT194" s="15">
        <f>Tabla2[[#This Row],[PAS_DUR_COR_COD_ROS_TG_POS]]-Tabla2[[#This Row],[ESC_DUR_COR_COD_ROS_TG_POS]]</f>
        <v>-904.95833333333326</v>
      </c>
      <c r="LU194" s="15">
        <f>Tabla2[[#This Row],[PAS_NUM_COR_COD_ROS_TG_TOT]]-Tabla2[[#This Row],[ESC_NUM_COR_COD_ROS_TG_TOT]]</f>
        <v>-2.0466666666666669</v>
      </c>
      <c r="LV194" s="15">
        <f>Tabla2[[#This Row],[PAS_DUR_COR_COD_ROS_TG_TOT]]-Tabla2[[#This Row],[ESC_DUR_COR_COD_ROS_TG_TOT]]</f>
        <v>-1051.5459770114944</v>
      </c>
      <c r="LW194" s="15">
        <f>Tabla2[[#This Row],[PAS_NUM_COR_COD_ESC_TG_NEG]]-Tabla2[[#This Row],[ESC_NUM_COR_COD_ESC_TG_NEG]]</f>
        <v>-1.05</v>
      </c>
      <c r="LX194" s="15">
        <f>Tabla2[[#This Row],[PAS_DUR_COR_COD_ESC_TG_NEG]]-Tabla2[[#This Row],[ESC_DUR_COR_COD_ESC_TG_NEG]]</f>
        <v>-479.44444444444446</v>
      </c>
      <c r="LY194" s="15">
        <f>Tabla2[[#This Row],[PAS_NUM_COR_COD_ESC_TG_NEU]]-Tabla2[[#This Row],[ESC_NUM_COR_COD_ESC_TG_NEU]]</f>
        <v>-0.93571428571428583</v>
      </c>
      <c r="LZ194" s="15">
        <f>Tabla2[[#This Row],[PAS_DUR_COR_COD_ESC_TG_NEU]]-Tabla2[[#This Row],[ESC_DUR_COR_COD_ESC_TG_NEU]]</f>
        <v>-276.60000000000002</v>
      </c>
      <c r="MA194" s="15">
        <f>Tabla2[[#This Row],[PAS_NUM_COR_COD_ESC_TG_POS]]-Tabla2[[#This Row],[ESC_NUM_COR_COD_ESC_TG_POS]]</f>
        <v>-1.3</v>
      </c>
      <c r="MB194" s="15">
        <f>Tabla2[[#This Row],[PAS_DUR_COR_COD_ESC_TG_POS]]-Tabla2[[#This Row],[ESC_DUR_COR_COD_ESC_TG_POS]]</f>
        <v>-300.02499999999998</v>
      </c>
      <c r="MC194" s="15">
        <f>Tabla2[[#This Row],[PAS_NUM_COR_COD_ESC_TG_TOT]]-Tabla2[[#This Row],[ESC_NUM_COR_COD_ESC_TG_TOT]]</f>
        <v>-1.1366666666666667</v>
      </c>
      <c r="MD194" s="15">
        <f>Tabla2[[#This Row],[PAS_DUR_COR_COD_ESC_TG_TOT]]-Tabla2[[#This Row],[ESC_DUR_COR_COD_ESC_TG_TOT]]</f>
        <v>-340.78</v>
      </c>
      <c r="ME194" s="42">
        <f>Tabla25[[#This Row],[PAS_NUM_COR_COD_ROS_TG_NEG]]-Tabla25[[#This Row],[PAS_NUM_COR_COD_ESC_TG_NEG]]</f>
        <v>-9.9999999999999978E-2</v>
      </c>
      <c r="MF194" s="42">
        <f>Tabla25[[#This Row],[PAS_NUM_COR_COD_ROS_TG_NEU]]-Tabla25[[#This Row],[PAS_NUM_COR_COD_ESC_TG_NEU]]</f>
        <v>0.35</v>
      </c>
      <c r="MG194" s="42">
        <f>Tabla25[[#This Row],[PAS_NUM_COR_COD_ROS_TG_POS]]-Tabla25[[#This Row],[PAS_NUM_COR_COD_ESC_TG_POS]]</f>
        <v>-9.9999999999999978E-2</v>
      </c>
      <c r="MH194" s="42">
        <f>Tabla25[[#This Row],[PAS_NUM_COR_COD_ROS_TG_TOT]]-Tabla25[[#This Row],[PAS_NUM_COR_COD_ESC_TG_TOT]]</f>
        <v>4.9999999999999933E-2</v>
      </c>
      <c r="MI194" s="42">
        <f>Tabla25[[#This Row],[PAS_DUR_COR_COD_ROS_TG_NEG]]-Tabla25[[#This Row],[PAS_DUR_COR_COD_ESC_TG_NEG]]</f>
        <v>-30.333333333333314</v>
      </c>
      <c r="MJ194" s="42">
        <f>Tabla25[[#This Row],[PAS_DUR_COR_COD_ROS_TG_NEU]]-Tabla25[[#This Row],[PAS_DUR_COR_COD_ESC_TG_NEU]]</f>
        <v>14.083333333333343</v>
      </c>
      <c r="MK194" s="42">
        <f>Tabla25[[#This Row],[PAS_DUR_COR_COD_ROS_TG_POS]]-Tabla25[[#This Row],[PAS_DUR_COR_COD_ESC_TG_POS]]</f>
        <v>26.275000000000006</v>
      </c>
      <c r="ML194" s="42">
        <f>Tabla25[[#This Row],[PAS_DUR_COR_COD_ROS_TG_TOT]]-Tabla25[[#This Row],[PAS_DUR_COR_COD_ESC_TG_TOT]]</f>
        <v>-4.0993103448275861</v>
      </c>
      <c r="MM194" s="44">
        <f>Tabla25[[#This Row],[ESC_NUM_COR_COD_ROS_TG_NEG]]-Tabla25[[#This Row],[ESC_NUM_COR_COD_ESC_TG_NEG]]</f>
        <v>1.125</v>
      </c>
      <c r="MN194" s="44">
        <f>Tabla25[[#This Row],[ESC_NUM_COR_COD_ROS_TG_NEU]]-Tabla25[[#This Row],[ESC_NUM_COR_COD_ESC_TG_NEU]]</f>
        <v>0.42857142857142838</v>
      </c>
      <c r="MO194" s="44">
        <f>Tabla25[[#This Row],[ESC_NUM_COR_COD_ROS_TG_POS]]-Tabla25[[#This Row],[ESC_NUM_COR_COD_ESC_TG_POS]]</f>
        <v>1.2000000000000002</v>
      </c>
      <c r="MP194" s="44">
        <f>Tabla25[[#This Row],[ESC_NUM_COR_COD_ROS_TG_TOT]]-Tabla25[[#This Row],[ESC_NUM_COR_COD_ESC_TG_TOT]]</f>
        <v>0.96000000000000019</v>
      </c>
      <c r="MQ194" s="44">
        <f>Tabla25[[#This Row],[ESC_DUR_COR_COD_ROS_TG_NEG]]-Tabla25[[#This Row],[ESC_DUR_COR_COD_ESC_TG_NEG]]</f>
        <v>682.25</v>
      </c>
      <c r="MR194" s="44">
        <f>Tabla25[[#This Row],[ESC_DUR_COR_COD_ROS_TG_NEU]]-Tabla25[[#This Row],[ESC_DUR_COR_COD_ESC_TG_NEU]]</f>
        <v>874.9</v>
      </c>
      <c r="MS194" s="44">
        <f>Tabla25[[#This Row],[ESC_DUR_COR_COD_ROS_TG_POS]]-Tabla25[[#This Row],[ESC_DUR_COR_COD_ESC_TG_POS]]</f>
        <v>631.20833333333326</v>
      </c>
      <c r="MT194" s="44">
        <f>Tabla25[[#This Row],[ESC_DUR_COR_COD_ROS_TG_TOT]]-Tabla25[[#This Row],[ESC_DUR_COR_COD_ESC_TG_TOT]]</f>
        <v>706.66666666666674</v>
      </c>
      <c r="MU194" s="47">
        <f>Tabla25[[#This Row],[ROS_NUM_COR_COD_ROS_TG_NEG]]-Tabla25[[#This Row],[ROS_NUM_COR_COD_ESC_TG_NEG]]</f>
        <v>0</v>
      </c>
      <c r="MV194" s="47">
        <f>Tabla25[[#This Row],[ROS_NUM_COR_COD_ROS_TG_NEU]]-Tabla25[[#This Row],[ROS_NUM_COR_COD_ESC_TG_NEU]]</f>
        <v>-0.30000000000000004</v>
      </c>
      <c r="MW194" s="47">
        <f>Tabla25[[#This Row],[ROS_NUM_COR_COD_ROS_TG_POS]]-Tabla25[[#This Row],[ROS_NUM_COR_COD_ESC_TG_POS]]</f>
        <v>-9.9999999999999978E-2</v>
      </c>
      <c r="MX194" s="47">
        <f>Tabla25[[#This Row],[ROS_NUM_COR_COD_ROS_TG_TOT]]-Tabla25[[#This Row],[ROS_NUM_COR_COD_ESC_TG_TOT]]</f>
        <v>-0.13793103448275865</v>
      </c>
      <c r="MY194" s="47">
        <f>Tabla25[[#This Row],[ROS_DUR_COR_COD_ROS_TG_NEG]]-Tabla25[[#This Row],[ROS_DUR_COR_COD_ESC_TG_NEG]]</f>
        <v>17.333333333333329</v>
      </c>
      <c r="MZ194" s="47">
        <f>Tabla25[[#This Row],[ROS_DUR_COR_COD_ROS_TG_NEU]]-Tabla25[[#This Row],[ROS_DUR_COR_COD_ESC_TG_NEU]]</f>
        <v>-47</v>
      </c>
      <c r="NA194" s="47">
        <f>Tabla25[[#This Row],[ROS_DUR_COR_COD_ROS_TG_POS]]-Tabla25[[#This Row],[ROS_DUR_COR_COD_ESC_TG_POS]]</f>
        <v>98.333333333333329</v>
      </c>
      <c r="NB194" s="47">
        <f>Tabla25[[#This Row],[ROS_DUR_COR_COD_ROS_TG_TOT]]-Tabla25[[#This Row],[ROS_DUR_COR_COD_ESC_TG_TOT]]</f>
        <v>11.955555555555563</v>
      </c>
      <c r="NC194">
        <v>108</v>
      </c>
      <c r="ND194">
        <v>93</v>
      </c>
      <c r="NE194">
        <v>111</v>
      </c>
      <c r="NF194">
        <v>105.6</v>
      </c>
      <c r="NG194">
        <v>90.666666666666671</v>
      </c>
      <c r="NH194">
        <v>110.33333333333333</v>
      </c>
      <c r="NI194">
        <v>106.66666666666667</v>
      </c>
      <c r="NJ194">
        <v>102.55555555555556</v>
      </c>
      <c r="NK194">
        <v>178.5</v>
      </c>
      <c r="NL194">
        <v>230</v>
      </c>
      <c r="NM194">
        <v>211.83333333333334</v>
      </c>
      <c r="NN194">
        <v>203.75</v>
      </c>
      <c r="NO194">
        <v>225.8</v>
      </c>
      <c r="NP194">
        <v>158.4</v>
      </c>
      <c r="NQ194">
        <v>174.125</v>
      </c>
      <c r="NR194">
        <v>184.11111111111111</v>
      </c>
      <c r="NS194">
        <v>104.44444444444444</v>
      </c>
      <c r="NT194">
        <v>113.58333333333333</v>
      </c>
      <c r="NU194">
        <v>116.25</v>
      </c>
      <c r="NV194">
        <v>111.48275862068965</v>
      </c>
      <c r="NW194">
        <v>112.77777777777777</v>
      </c>
      <c r="NX194">
        <v>104.16666666666667</v>
      </c>
      <c r="NY194">
        <v>108.4</v>
      </c>
      <c r="NZ194">
        <v>108.96</v>
      </c>
      <c r="OA194" s="15">
        <f>Tabla2[[#This Row],[ROS_1DU_COR_COD_ROS_TG_NEG]]-Tabla2[[#This Row],[PAS_1DU_COR_COD_ROS_TG_NEG]]</f>
        <v>3.5555555555555571</v>
      </c>
      <c r="OB194" s="15">
        <f>Tabla2[[#This Row],[ROS_1DU_COR_COD_ROS_TG_NEU]]-Tabla2[[#This Row],[PAS_1DU_COR_COD_ROS_TG_NEU]]</f>
        <v>-20.583333333333329</v>
      </c>
      <c r="OC194" s="15">
        <f>Tabla2[[#This Row],[ROS_1DU_COR_COD_ROS_TG_POS]]-Tabla2[[#This Row],[PAS_1DU_COR_COD_ROS_TG_POS]]</f>
        <v>-5.25</v>
      </c>
      <c r="OD194" s="15">
        <f>Tabla2[[#This Row],[ROS_1DU_COR_COD_ROS_TG_TOT]]-Tabla2[[#This Row],[PAS_1DU_COR_COD_ROS_TG_TOT]]</f>
        <v>-5.8827586206896569</v>
      </c>
      <c r="OE194" s="15">
        <f>Tabla2[[#This Row],[ROS_1DU_COR_COD_ESC_TG_NEG]]-Tabla2[[#This Row],[PAS_1DU_COR_COD_ESC_TG_NEG]]</f>
        <v>-22.1111111111111</v>
      </c>
      <c r="OF194" s="15">
        <f>Tabla2[[#This Row],[ROS_1DU_COR_COD_ESC_TG_NEU]]-Tabla2[[#This Row],[PAS_1DU_COR_COD_ESC_TG_NEU]]</f>
        <v>6.1666666666666572</v>
      </c>
      <c r="OG194" s="15">
        <f>Tabla2[[#This Row],[ROS_1DU_COR_COD_ESC_TG_POS]]-Tabla2[[#This Row],[PAS_1DU_COR_COD_ESC_TG_POS]]</f>
        <v>-1.7333333333333343</v>
      </c>
      <c r="OH194" s="15">
        <f>Tabla2[[#This Row],[ROS_1DU_COR_COD_ESC_TG_TOT]]-Tabla2[[#This Row],[PAS_1DU_COR_COD_ESC_TG_TOT]]</f>
        <v>-6.4044444444444366</v>
      </c>
      <c r="OI194" s="15">
        <f>Tabla2[[#This Row],[PAS_1DU_COR_COD_ROS_TG_NEG]]-Tabla2[[#This Row],[ESC_1DU_COR_COD_ROS_TG_NEG]]</f>
        <v>-74.055555555555557</v>
      </c>
      <c r="OJ194" s="15">
        <f>Tabla2[[#This Row],[PAS_1DU_COR_COD_ROS_TG_NEU]]-Tabla2[[#This Row],[ESC_1DU_COR_COD_ROS_TG_NEU]]</f>
        <v>-116.41666666666667</v>
      </c>
      <c r="OK194" s="15">
        <f>Tabla2[[#This Row],[PAS_1DU_COR_COD_ROS_TG_POS]]-Tabla2[[#This Row],[ESC_1DU_COR_COD_ROS_TG_POS]]</f>
        <v>-95.583333333333343</v>
      </c>
      <c r="OL194" s="15">
        <f>Tabla2[[#This Row],[PAS_1DU_COR_COD_ROS_TG_TOT]]-Tabla2[[#This Row],[ESC_1DU_COR_COD_ROS_TG_TOT]]</f>
        <v>-92.267241379310349</v>
      </c>
      <c r="OM194" s="15">
        <f>Tabla2[[#This Row],[PAS_1DU_COR_COD_ESC_TG_NEG]]-Tabla2[[#This Row],[ESC_1DU_COR_COD_ESC_TG_NEG]]</f>
        <v>-113.02222222222224</v>
      </c>
      <c r="ON194" s="15">
        <f>Tabla2[[#This Row],[PAS_1DU_COR_COD_ESC_TG_NEU]]-Tabla2[[#This Row],[ESC_1DU_COR_COD_ESC_TG_NEU]]</f>
        <v>-54.233333333333334</v>
      </c>
      <c r="OO194" s="15">
        <f>Tabla2[[#This Row],[PAS_1DU_COR_COD_ESC_TG_POS]]-Tabla2[[#This Row],[ESC_1DU_COR_COD_ESC_TG_POS]]</f>
        <v>-65.724999999999994</v>
      </c>
      <c r="OP194" s="15">
        <f>Tabla2[[#This Row],[PAS_1DU_COR_COD_ESC_TG_TOT]]-Tabla2[[#This Row],[ESC_1DU_COR_COD_ESC_TG_TOT]]</f>
        <v>-75.151111111111121</v>
      </c>
      <c r="OQ194" s="61">
        <v>17.333333333333329</v>
      </c>
      <c r="OR194" s="62">
        <v>-17.333333333333329</v>
      </c>
      <c r="OS194" s="62">
        <v>4.3333333333333286</v>
      </c>
      <c r="OT194" s="62">
        <v>3.0444444444444372</v>
      </c>
      <c r="OU194" s="62">
        <v>-47.300000000000011</v>
      </c>
      <c r="OV194" s="62">
        <v>71.599999999999994</v>
      </c>
      <c r="OW194" s="62">
        <v>37.708333333333343</v>
      </c>
      <c r="OX194" s="62">
        <v>19.638888888888886</v>
      </c>
      <c r="OY194" s="62">
        <v>-8.3333333333333286</v>
      </c>
      <c r="OZ194" s="62">
        <v>9.4166666666666572</v>
      </c>
      <c r="PA194" s="62">
        <v>7.8499999999999943</v>
      </c>
      <c r="PB194" s="62">
        <v>2.5227586206896575</v>
      </c>
    </row>
    <row r="195" spans="1:418" x14ac:dyDescent="0.3">
      <c r="A195" s="4" t="s">
        <v>193</v>
      </c>
      <c r="B195" s="2">
        <v>50</v>
      </c>
      <c r="C195" s="2">
        <v>2</v>
      </c>
      <c r="D195" s="2">
        <v>55</v>
      </c>
      <c r="E195">
        <v>3.2777777777777777</v>
      </c>
      <c r="F195">
        <v>1082.5</v>
      </c>
      <c r="G195">
        <v>2.65</v>
      </c>
      <c r="H195">
        <v>887.77777777777783</v>
      </c>
      <c r="I195">
        <v>3</v>
      </c>
      <c r="J195">
        <v>1066</v>
      </c>
      <c r="K195">
        <v>2.9655172413793105</v>
      </c>
      <c r="L195">
        <v>1008.2745098039215</v>
      </c>
      <c r="M195">
        <v>3.3888888888888888</v>
      </c>
      <c r="N195">
        <v>1121.625</v>
      </c>
      <c r="O195">
        <v>3.5</v>
      </c>
      <c r="P195">
        <v>1316.7058823529412</v>
      </c>
      <c r="Q195">
        <v>3.35</v>
      </c>
      <c r="R195">
        <v>1373.1333333333334</v>
      </c>
      <c r="S195">
        <v>3.4137931034482758</v>
      </c>
      <c r="T195">
        <v>1269.3125</v>
      </c>
      <c r="U195">
        <v>3.1896551724137931</v>
      </c>
      <c r="V195">
        <v>1134.8383838383838</v>
      </c>
      <c r="W195">
        <v>1.3888888888888888</v>
      </c>
      <c r="X195">
        <v>374.375</v>
      </c>
      <c r="Y195">
        <v>1.6</v>
      </c>
      <c r="Z195">
        <v>464.88888888888891</v>
      </c>
      <c r="AA195">
        <v>1.6</v>
      </c>
      <c r="AB195">
        <v>491.22222222222223</v>
      </c>
      <c r="AC195">
        <v>1.5344827586206897</v>
      </c>
      <c r="AD195">
        <v>446.15384615384613</v>
      </c>
      <c r="AE195">
        <v>1.5344827586206897</v>
      </c>
      <c r="AF195">
        <v>446.15384615384613</v>
      </c>
      <c r="AG195">
        <v>2.6379310344827585</v>
      </c>
      <c r="AH195">
        <v>897.67549668874176</v>
      </c>
      <c r="AI195">
        <v>2</v>
      </c>
      <c r="AJ195">
        <v>983</v>
      </c>
      <c r="AO195">
        <v>2</v>
      </c>
      <c r="AP195">
        <v>983</v>
      </c>
      <c r="AQ195">
        <v>1</v>
      </c>
      <c r="AR195">
        <v>584</v>
      </c>
      <c r="AW195">
        <v>1</v>
      </c>
      <c r="AX195">
        <v>584</v>
      </c>
      <c r="AY195">
        <v>1.5</v>
      </c>
      <c r="AZ195">
        <v>783.5</v>
      </c>
      <c r="BA195">
        <v>2.5</v>
      </c>
      <c r="BB195">
        <v>450</v>
      </c>
      <c r="BG195">
        <v>2.5</v>
      </c>
      <c r="BH195">
        <v>450</v>
      </c>
      <c r="BI195">
        <v>2.5</v>
      </c>
      <c r="BJ195">
        <v>450</v>
      </c>
      <c r="BK195">
        <v>1.8333333333333333</v>
      </c>
      <c r="BL195">
        <v>616.75</v>
      </c>
      <c r="BM195">
        <v>2.6111111111111112</v>
      </c>
      <c r="BN195">
        <v>890.42580645161286</v>
      </c>
      <c r="BO195">
        <v>5.4</v>
      </c>
      <c r="BP195">
        <v>1595.8</v>
      </c>
      <c r="BQ195">
        <v>6.2</v>
      </c>
      <c r="BR195">
        <v>1698.8</v>
      </c>
      <c r="BS195">
        <v>6.25</v>
      </c>
      <c r="BT195">
        <v>1776</v>
      </c>
      <c r="BU195">
        <v>5.9285714285714288</v>
      </c>
      <c r="BV195">
        <v>1684.0714285714287</v>
      </c>
      <c r="BW195">
        <v>3.6666666666666665</v>
      </c>
      <c r="BX195">
        <v>1070.6666666666667</v>
      </c>
      <c r="BY195">
        <v>6.5</v>
      </c>
      <c r="BZ195">
        <v>1877.75</v>
      </c>
      <c r="CA195">
        <v>5</v>
      </c>
      <c r="CB195">
        <v>1700.2</v>
      </c>
      <c r="CC195">
        <v>5.166666666666667</v>
      </c>
      <c r="CD195">
        <v>1602</v>
      </c>
      <c r="CE195">
        <v>5.5769230769230766</v>
      </c>
      <c r="CF195">
        <v>1646.1923076923076</v>
      </c>
      <c r="CG195">
        <v>1</v>
      </c>
      <c r="CH195">
        <v>461.33333333333331</v>
      </c>
      <c r="CI195">
        <v>1.6</v>
      </c>
      <c r="CJ195">
        <v>306.60000000000002</v>
      </c>
      <c r="CK195">
        <v>1.25</v>
      </c>
      <c r="CL195">
        <v>472.66666666666669</v>
      </c>
      <c r="CM195">
        <v>1.2857142857142858</v>
      </c>
      <c r="CN195">
        <v>394.09090909090907</v>
      </c>
      <c r="CO195">
        <v>2</v>
      </c>
      <c r="CP195">
        <v>855</v>
      </c>
      <c r="CQ195">
        <v>0.5</v>
      </c>
      <c r="CR195">
        <v>335</v>
      </c>
      <c r="CS195">
        <v>1</v>
      </c>
      <c r="CT195">
        <v>636.33333333333337</v>
      </c>
      <c r="CU195">
        <v>1.0833333333333333</v>
      </c>
      <c r="CV195">
        <v>612.71428571428567</v>
      </c>
      <c r="CW195">
        <v>1.1923076923076923</v>
      </c>
      <c r="CX195">
        <v>479.11111111111109</v>
      </c>
      <c r="CY195">
        <v>3.3846153846153846</v>
      </c>
      <c r="CZ195">
        <v>1168.75</v>
      </c>
      <c r="DA195">
        <v>3.6</v>
      </c>
      <c r="DB195">
        <v>1073.2</v>
      </c>
      <c r="DC195">
        <v>4.5999999999999996</v>
      </c>
      <c r="DD195">
        <v>1184</v>
      </c>
      <c r="DE195">
        <v>4</v>
      </c>
      <c r="DF195">
        <v>1135</v>
      </c>
      <c r="DG195">
        <v>4.0714285714285712</v>
      </c>
      <c r="DH195">
        <v>1130.4285714285713</v>
      </c>
      <c r="DI195">
        <v>3</v>
      </c>
      <c r="DJ195">
        <v>885</v>
      </c>
      <c r="DK195">
        <v>3.25</v>
      </c>
      <c r="DL195">
        <v>1093.5</v>
      </c>
      <c r="DM195">
        <v>3</v>
      </c>
      <c r="DN195">
        <v>970.8</v>
      </c>
      <c r="DO195">
        <v>3.0833333333333335</v>
      </c>
      <c r="DP195">
        <v>990.25</v>
      </c>
      <c r="DQ195">
        <v>3.6153846153846154</v>
      </c>
      <c r="DR195">
        <v>1065.7307692307693</v>
      </c>
      <c r="DS195">
        <v>3.6153846153846154</v>
      </c>
      <c r="DT195">
        <v>1065.7307692307693</v>
      </c>
      <c r="DU195">
        <v>3.4615384615384617</v>
      </c>
      <c r="DV195">
        <v>1130.4857142857143</v>
      </c>
      <c r="DW195">
        <v>5</v>
      </c>
      <c r="DX195">
        <v>1234.8</v>
      </c>
      <c r="DY195">
        <v>4</v>
      </c>
      <c r="DZ195">
        <v>1194</v>
      </c>
      <c r="EA195">
        <v>4.666666666666667</v>
      </c>
      <c r="EB195">
        <v>1294.6666666666667</v>
      </c>
      <c r="EC195">
        <v>4.5625</v>
      </c>
      <c r="ED195">
        <v>1244.5</v>
      </c>
      <c r="EE195">
        <v>4.4285714285714288</v>
      </c>
      <c r="EF195">
        <v>1095.2857142857142</v>
      </c>
      <c r="EG195">
        <v>5.333333333333333</v>
      </c>
      <c r="EH195">
        <v>1531.6666666666667</v>
      </c>
      <c r="EI195">
        <v>5.4</v>
      </c>
      <c r="EJ195">
        <v>1830.4</v>
      </c>
      <c r="EK195">
        <v>5</v>
      </c>
      <c r="EL195">
        <v>1444.9444444444443</v>
      </c>
      <c r="EM195">
        <v>4.7941176470588234</v>
      </c>
      <c r="EN195">
        <v>1350.6176470588234</v>
      </c>
      <c r="EO195">
        <v>2.2000000000000002</v>
      </c>
      <c r="EP195">
        <v>610.25</v>
      </c>
      <c r="EQ195">
        <v>2.6</v>
      </c>
      <c r="ER195">
        <v>702.4</v>
      </c>
      <c r="ES195">
        <v>2</v>
      </c>
      <c r="ET195">
        <v>510.5</v>
      </c>
      <c r="EU195">
        <v>2.25</v>
      </c>
      <c r="EV195">
        <v>601.06666666666672</v>
      </c>
      <c r="EW195">
        <v>2.5714285714285716</v>
      </c>
      <c r="EX195">
        <v>608.14285714285711</v>
      </c>
      <c r="EY195">
        <v>1.3333333333333333</v>
      </c>
      <c r="EZ195">
        <v>415.25</v>
      </c>
      <c r="FA195">
        <v>1</v>
      </c>
      <c r="FB195">
        <v>414.33333333333331</v>
      </c>
      <c r="FC195">
        <v>1.7222222222222223</v>
      </c>
      <c r="FD195">
        <v>511.5</v>
      </c>
      <c r="FE195">
        <v>1.9705882352941178</v>
      </c>
      <c r="FF195">
        <v>557.82758620689651</v>
      </c>
      <c r="FG195">
        <v>3.3823529411764706</v>
      </c>
      <c r="FH195">
        <v>985.68253968253964</v>
      </c>
      <c r="FI195">
        <v>5.4</v>
      </c>
      <c r="FJ195">
        <v>1740.4</v>
      </c>
      <c r="FK195">
        <v>6.6</v>
      </c>
      <c r="FL195">
        <v>1961</v>
      </c>
      <c r="FM195">
        <v>6.666666666666667</v>
      </c>
      <c r="FN195">
        <v>1893.3333333333333</v>
      </c>
      <c r="FO195">
        <v>6.25</v>
      </c>
      <c r="FP195">
        <v>1866.6875</v>
      </c>
      <c r="FQ195">
        <v>6.5714285714285712</v>
      </c>
      <c r="FR195">
        <v>1943.5714285714287</v>
      </c>
      <c r="FS195">
        <v>5.833333333333333</v>
      </c>
      <c r="FT195">
        <v>1641.1666666666667</v>
      </c>
      <c r="FU195">
        <v>6.2</v>
      </c>
      <c r="FV195">
        <v>1823.4</v>
      </c>
      <c r="FW195">
        <v>6.2222222222222223</v>
      </c>
      <c r="FX195">
        <v>1809.3888888888889</v>
      </c>
      <c r="FY195">
        <v>6.2352941176470589</v>
      </c>
      <c r="FZ195">
        <v>1836.3529411764705</v>
      </c>
      <c r="GA195">
        <v>6.2352941176470589</v>
      </c>
      <c r="GB195">
        <v>1836.3529411764705</v>
      </c>
      <c r="GC195">
        <v>4.333333333333333</v>
      </c>
      <c r="GD195">
        <v>1283.8556701030927</v>
      </c>
      <c r="GE195">
        <v>3.9555555555555557</v>
      </c>
      <c r="GF195">
        <v>1219.5688622754492</v>
      </c>
      <c r="GG195">
        <v>2</v>
      </c>
      <c r="GH195">
        <v>813</v>
      </c>
      <c r="GI195">
        <v>2.2000000000000002</v>
      </c>
      <c r="GJ195">
        <v>704.25</v>
      </c>
      <c r="GK195">
        <v>1.1111111111111112</v>
      </c>
      <c r="GL195">
        <v>388.5</v>
      </c>
      <c r="GM195">
        <v>1.7931034482758621</v>
      </c>
      <c r="GN195">
        <v>650.28571428571433</v>
      </c>
      <c r="GO195">
        <v>1.6666666666666667</v>
      </c>
      <c r="GP195">
        <v>464.85714285714283</v>
      </c>
      <c r="GQ195">
        <v>1.6</v>
      </c>
      <c r="GR195">
        <v>689.2</v>
      </c>
      <c r="GS195">
        <v>2.1</v>
      </c>
      <c r="GT195">
        <v>784</v>
      </c>
      <c r="GU195">
        <v>1.7931034482758621</v>
      </c>
      <c r="GV195">
        <v>648.6</v>
      </c>
      <c r="GW195">
        <v>1.7931034482758621</v>
      </c>
      <c r="GX195">
        <v>649.46341463414637</v>
      </c>
      <c r="GY195">
        <v>4.4000000000000004</v>
      </c>
      <c r="GZ195">
        <v>1529.6666666666667</v>
      </c>
      <c r="HA195">
        <v>3.6</v>
      </c>
      <c r="HB195">
        <v>1195.2222222222222</v>
      </c>
      <c r="HC195">
        <v>4.8888888888888893</v>
      </c>
      <c r="HD195">
        <v>1566</v>
      </c>
      <c r="HE195">
        <v>4.2758620689655169</v>
      </c>
      <c r="HF195">
        <v>1425.0769230769231</v>
      </c>
      <c r="HG195">
        <v>4.4444444444444446</v>
      </c>
      <c r="HH195">
        <v>1225.2222222222222</v>
      </c>
      <c r="HI195">
        <v>4.0999999999999996</v>
      </c>
      <c r="HJ195">
        <v>1635.75</v>
      </c>
      <c r="HK195">
        <v>3.4</v>
      </c>
      <c r="HL195">
        <v>957.1</v>
      </c>
      <c r="HM195">
        <v>3.9655172413793105</v>
      </c>
      <c r="HN195">
        <v>1247.5555555555557</v>
      </c>
      <c r="HO195">
        <v>4.1206896551724137</v>
      </c>
      <c r="HP195">
        <v>1334.6415094339623</v>
      </c>
      <c r="HQ195">
        <v>2.9568965517241379</v>
      </c>
      <c r="HR195">
        <v>1035.7872340425531</v>
      </c>
      <c r="HS195">
        <v>3.1</v>
      </c>
      <c r="HT195">
        <v>810.6</v>
      </c>
      <c r="HU195">
        <v>3</v>
      </c>
      <c r="HV195">
        <v>1053.8888888888889</v>
      </c>
      <c r="HW195">
        <v>2.7777777777777777</v>
      </c>
      <c r="HX195">
        <v>799.375</v>
      </c>
      <c r="HY195">
        <v>2.9655172413793105</v>
      </c>
      <c r="HZ195">
        <v>888.37037037037032</v>
      </c>
      <c r="IA195">
        <v>2.1111111111111112</v>
      </c>
      <c r="IB195">
        <v>768.625</v>
      </c>
      <c r="IC195">
        <v>2</v>
      </c>
      <c r="ID195">
        <v>784.75</v>
      </c>
      <c r="IE195">
        <v>2.9</v>
      </c>
      <c r="IF195">
        <v>739.3</v>
      </c>
      <c r="IG195">
        <v>2.3448275862068964</v>
      </c>
      <c r="IH195">
        <v>762.30769230769226</v>
      </c>
      <c r="II195">
        <v>2.6551724137931036</v>
      </c>
      <c r="IJ195">
        <v>826.52830188679241</v>
      </c>
      <c r="IK195">
        <v>2.6551724137931036</v>
      </c>
      <c r="IL195">
        <v>826.52830188679241</v>
      </c>
      <c r="IM195">
        <v>2.8563218390804597</v>
      </c>
      <c r="IN195">
        <v>960.34013605442181</v>
      </c>
      <c r="IS195">
        <v>1</v>
      </c>
      <c r="IT195">
        <v>378</v>
      </c>
      <c r="IU195">
        <v>1</v>
      </c>
      <c r="IV195">
        <v>378</v>
      </c>
      <c r="IW195">
        <v>2</v>
      </c>
      <c r="IX195">
        <v>793</v>
      </c>
      <c r="JC195">
        <v>2</v>
      </c>
      <c r="JD195">
        <v>793</v>
      </c>
      <c r="JE195">
        <v>1.5</v>
      </c>
      <c r="JF195">
        <v>585.5</v>
      </c>
      <c r="JK195">
        <v>2</v>
      </c>
      <c r="JL195">
        <v>465</v>
      </c>
      <c r="JM195">
        <v>2</v>
      </c>
      <c r="JN195">
        <v>465</v>
      </c>
      <c r="JO195">
        <v>2</v>
      </c>
      <c r="JP195">
        <v>769</v>
      </c>
      <c r="JU195">
        <v>2</v>
      </c>
      <c r="JV195">
        <v>769</v>
      </c>
      <c r="JW195">
        <v>2</v>
      </c>
      <c r="JX195">
        <v>617</v>
      </c>
      <c r="JY195">
        <v>1.75</v>
      </c>
      <c r="JZ195">
        <v>601.25</v>
      </c>
      <c r="KE195">
        <v>2</v>
      </c>
      <c r="KF195">
        <v>558</v>
      </c>
      <c r="KG195">
        <v>2</v>
      </c>
      <c r="KH195">
        <v>558</v>
      </c>
      <c r="KI195">
        <v>3</v>
      </c>
      <c r="KJ195">
        <v>976</v>
      </c>
      <c r="KO195">
        <v>3</v>
      </c>
      <c r="KP195">
        <v>976</v>
      </c>
      <c r="KQ195">
        <v>2.5</v>
      </c>
      <c r="KR195">
        <v>767</v>
      </c>
      <c r="KS195">
        <v>2.5</v>
      </c>
      <c r="KT195">
        <v>767</v>
      </c>
      <c r="KU195">
        <v>2</v>
      </c>
      <c r="KV195">
        <v>656.5</v>
      </c>
      <c r="KW195">
        <v>2.8277777777777779</v>
      </c>
      <c r="KX195">
        <v>948.42483660130722</v>
      </c>
      <c r="KY195" s="15">
        <f>Tabla2[[#This Row],[ROS_NUM_COR_COD_ROS_TG_NEG]]-Tabla2[[#This Row],[PAS_NUM_COR_COD_ROS_TG_NEG]]</f>
        <v>1.0555555555555558</v>
      </c>
      <c r="KZ195" s="15">
        <f>Tabla2[[#This Row],[ROS_DUR_COR_COD_ROS_TG_NEG]]-Tabla2[[#This Row],[PAS_DUR_COR_COD_ROS_TG_NEG]]</f>
        <v>103.59722222222217</v>
      </c>
      <c r="LA195" s="15">
        <f>Tabla2[[#This Row],[ROS_NUM_COR_COD_ROS_TG_NEU]]-Tabla2[[#This Row],[PAS_NUM_COR_COD_ROS_TG_NEU]]</f>
        <v>0.59999999999999964</v>
      </c>
      <c r="LB195" s="15">
        <f>Tabla2[[#This Row],[ROS_DUR_COR_COD_ROS_TG_NEU]]-Tabla2[[#This Row],[PAS_DUR_COR_COD_ROS_TG_NEU]]</f>
        <v>319.04411764705878</v>
      </c>
      <c r="LC195" s="15">
        <f>Tabla2[[#This Row],[ROS_NUM_COR_COD_ROS_TG_POS]]-Tabla2[[#This Row],[PAS_NUM_COR_COD_ROS_TG_POS]]</f>
        <v>4.9999999999999822E-2</v>
      </c>
      <c r="LD195" s="15">
        <f>Tabla2[[#This Row],[ROS_DUR_COR_COD_ROS_TG_POS]]-Tabla2[[#This Row],[PAS_DUR_COR_COD_ROS_TG_POS]]</f>
        <v>-416.03333333333342</v>
      </c>
      <c r="LE195" s="15">
        <f>Tabla2[[#This Row],[ROS_NUM_COR_COD_ROS_TG_TOT]]-Tabla2[[#This Row],[PAS_NUM_COR_COD_ROS_TG_TOT]]</f>
        <v>0.5517241379310347</v>
      </c>
      <c r="LF195" s="15">
        <f>Tabla2[[#This Row],[ROS_DUR_COR_COD_ROS_TG_TOT]]-Tabla2[[#This Row],[PAS_DUR_COR_COD_ROS_TG_TOT]]</f>
        <v>-21.756944444444343</v>
      </c>
      <c r="LG195" s="15">
        <f>Tabla2[[#This Row],[ROS_NUM_COR_COD_ESC_TG_NEG]]-Tabla2[[#This Row],[PAS_NUM_COR_COD_ESC_TG_NEG]]</f>
        <v>-1.6111111111111109</v>
      </c>
      <c r="LH195" s="15">
        <f>Tabla2[[#This Row],[ROS_DUR_COR_COD_ESC_TG_NEG]]-Tabla2[[#This Row],[PAS_DUR_COR_COD_ESC_TG_NEG]]</f>
        <v>-617.64285714285711</v>
      </c>
      <c r="LI195" s="15">
        <f>Tabla2[[#This Row],[ROS_NUM_COR_COD_ESC_TG_NEU]]-Tabla2[[#This Row],[PAS_NUM_COR_COD_ESC_TG_NEU]]</f>
        <v>-1.0499999999999998</v>
      </c>
      <c r="LJ195" s="15">
        <f>Tabla2[[#This Row],[ROS_NUM_COR_COD_ESC_TG_NEG]]-Tabla2[[#This Row],[PAS_NUM_COR_COD_ESC_TG_NEG]]</f>
        <v>-1.6111111111111109</v>
      </c>
      <c r="LK195" s="15">
        <f>Tabla2[[#This Row],[ROS_NUM_COR_COD_ESC_TG_POS]]-Tabla2[[#This Row],[PAS_NUM_COR_COD_ESC_TG_POS]]</f>
        <v>-0.89999999999999991</v>
      </c>
      <c r="LL195" s="15">
        <f>Tabla2[[#This Row],[ROS_DUR_COR_COD_ESC_TG_POS]]-Tabla2[[#This Row],[PAS_DUR_COR_COD_ESC_TG_POS]]</f>
        <v>-282</v>
      </c>
      <c r="LM195" s="15">
        <f>Tabla2[[#This Row],[ROS_NUM_COR_COD_ESC_TG_TOT]]-Tabla2[[#This Row],[PAS_NUM_COR_COD_ESC_TG_TOT]]</f>
        <v>-1.1724137931034484</v>
      </c>
      <c r="LN195" s="15">
        <f>Tabla2[[#This Row],[ROS_DUR_COR_COD_ESC_TG_TOT]]-Tabla2[[#This Row],[PAS_DUR_COR_COD_ESC_TG_TOT]]</f>
        <v>-359.67450980392152</v>
      </c>
      <c r="LO195" s="15">
        <f>Tabla2[[#This Row],[PAS_NUM_COR_COD_ROS_TG_NEG]]-Tabla2[[#This Row],[ESC_NUM_COR_COD_ROS_TG_NEG]]</f>
        <v>1.3888888888888888</v>
      </c>
      <c r="LP195" s="15">
        <f>Tabla2[[#This Row],[PAS_DUR_COR_COD_ROS_TG_NEG]]-Tabla2[[#This Row],[ESC_DUR_COR_COD_ROS_TG_NEG]]</f>
        <v>266.625</v>
      </c>
      <c r="LQ195" s="15">
        <f>Tabla2[[#This Row],[PAS_NUM_COR_COD_ROS_TG_NEU]]-Tabla2[[#This Row],[ESC_NUM_COR_COD_ROS_TG_NEU]]</f>
        <v>3</v>
      </c>
      <c r="LR195" s="15">
        <f>Tabla2[[#This Row],[PAS_DUR_COR_COD_ROS_TG_NEU]]-Tabla2[[#This Row],[ESC_DUR_COR_COD_ROS_TG_NEU]]</f>
        <v>981.70588235294122</v>
      </c>
      <c r="LS195" s="15">
        <f>Tabla2[[#This Row],[PAS_NUM_COR_COD_ROS_TG_POS]]-Tabla2[[#This Row],[ESC_NUM_COR_COD_ROS_TG_POS]]</f>
        <v>2.35</v>
      </c>
      <c r="LT195" s="15">
        <f>Tabla2[[#This Row],[PAS_DUR_COR_COD_ROS_TG_POS]]-Tabla2[[#This Row],[ESC_DUR_COR_COD_ROS_TG_POS]]</f>
        <v>736.80000000000007</v>
      </c>
      <c r="LU195" s="15">
        <f>Tabla2[[#This Row],[PAS_NUM_COR_COD_ROS_TG_TOT]]-Tabla2[[#This Row],[ESC_NUM_COR_COD_ROS_TG_TOT]]</f>
        <v>2.3304597701149428</v>
      </c>
      <c r="LV195" s="15">
        <f>Tabla2[[#This Row],[PAS_DUR_COR_COD_ROS_TG_TOT]]-Tabla2[[#This Row],[ESC_DUR_COR_COD_ROS_TG_TOT]]</f>
        <v>656.59821428571433</v>
      </c>
      <c r="LW195" s="15">
        <f>Tabla2[[#This Row],[PAS_NUM_COR_COD_ESC_TG_NEG]]-Tabla2[[#This Row],[ESC_NUM_COR_COD_ESC_TG_NEG]]</f>
        <v>-0.38888888888888884</v>
      </c>
      <c r="LX195" s="15">
        <f>Tabla2[[#This Row],[PAS_DUR_COR_COD_ESC_TG_NEG]]-Tabla2[[#This Row],[ESC_DUR_COR_COD_ESC_TG_NEG]]</f>
        <v>11.833333333333258</v>
      </c>
      <c r="LY195" s="15">
        <f>Tabla2[[#This Row],[PAS_NUM_COR_COD_ESC_TG_NEU]]-Tabla2[[#This Row],[ESC_NUM_COR_COD_ESC_TG_NEU]]</f>
        <v>-3.85</v>
      </c>
      <c r="LZ195" s="15">
        <f>Tabla2[[#This Row],[PAS_DUR_COR_COD_ESC_TG_NEU]]-Tabla2[[#This Row],[ESC_DUR_COR_COD_ESC_TG_NEU]]</f>
        <v>-989.97222222222217</v>
      </c>
      <c r="MA195" s="15">
        <f>Tabla2[[#This Row],[PAS_NUM_COR_COD_ESC_TG_POS]]-Tabla2[[#This Row],[ESC_NUM_COR_COD_ESC_TG_POS]]</f>
        <v>-2</v>
      </c>
      <c r="MB195" s="15">
        <f>Tabla2[[#This Row],[PAS_DUR_COR_COD_ESC_TG_POS]]-Tabla2[[#This Row],[ESC_DUR_COR_COD_ESC_TG_POS]]</f>
        <v>-634.20000000000005</v>
      </c>
      <c r="MC195" s="15">
        <f>Tabla2[[#This Row],[PAS_NUM_COR_COD_ESC_TG_TOT]]-Tabla2[[#This Row],[ESC_NUM_COR_COD_ESC_TG_TOT]]</f>
        <v>-2.2011494252873565</v>
      </c>
      <c r="MD195" s="15">
        <f>Tabla2[[#This Row],[PAS_DUR_COR_COD_ESC_TG_TOT]]-Tabla2[[#This Row],[ESC_DUR_COR_COD_ESC_TG_TOT]]</f>
        <v>-593.72549019607845</v>
      </c>
      <c r="ME195" s="42">
        <f>Tabla25[[#This Row],[PAS_NUM_COR_COD_ROS_TG_NEG]]-Tabla25[[#This Row],[PAS_NUM_COR_COD_ESC_TG_NEG]]</f>
        <v>0.11111111111111116</v>
      </c>
      <c r="MF195" s="42">
        <f>Tabla25[[#This Row],[PAS_NUM_COR_COD_ROS_TG_NEU]]-Tabla25[[#This Row],[PAS_NUM_COR_COD_ESC_TG_NEU]]</f>
        <v>0.85000000000000009</v>
      </c>
      <c r="MG195" s="42">
        <f>Tabla25[[#This Row],[PAS_NUM_COR_COD_ROS_TG_POS]]-Tabla25[[#This Row],[PAS_NUM_COR_COD_ESC_TG_POS]]</f>
        <v>0.35000000000000009</v>
      </c>
      <c r="MH195" s="42">
        <f>Tabla25[[#This Row],[PAS_NUM_COR_COD_ROS_TG_TOT]]-Tabla25[[#This Row],[PAS_NUM_COR_COD_ESC_TG_TOT]]</f>
        <v>0.4482758620689653</v>
      </c>
      <c r="MI195" s="42">
        <f>Tabla25[[#This Row],[PAS_DUR_COR_COD_ROS_TG_NEG]]-Tabla25[[#This Row],[PAS_DUR_COR_COD_ESC_TG_NEG]]</f>
        <v>39.125</v>
      </c>
      <c r="MJ195" s="42">
        <f>Tabla25[[#This Row],[PAS_DUR_COR_COD_ROS_TG_NEU]]-Tabla25[[#This Row],[PAS_DUR_COR_COD_ESC_TG_NEU]]</f>
        <v>428.92810457516339</v>
      </c>
      <c r="MK195" s="42">
        <f>Tabla25[[#This Row],[PAS_DUR_COR_COD_ROS_TG_POS]]-Tabla25[[#This Row],[PAS_DUR_COR_COD_ESC_TG_POS]]</f>
        <v>307.13333333333344</v>
      </c>
      <c r="ML195" s="42">
        <f>Tabla25[[#This Row],[PAS_DUR_COR_COD_ROS_TG_TOT]]-Tabla25[[#This Row],[PAS_DUR_COR_COD_ESC_TG_TOT]]</f>
        <v>261.03799019607845</v>
      </c>
      <c r="MM195" s="44">
        <f>Tabla25[[#This Row],[ESC_NUM_COR_COD_ROS_TG_NEG]]-Tabla25[[#This Row],[ESC_NUM_COR_COD_ESC_TG_NEG]]</f>
        <v>-1.6666666666666665</v>
      </c>
      <c r="MN195" s="44">
        <f>Tabla25[[#This Row],[ESC_NUM_COR_COD_ROS_TG_NEU]]-Tabla25[[#This Row],[ESC_NUM_COR_COD_ESC_TG_NEU]]</f>
        <v>-6</v>
      </c>
      <c r="MO195" s="44">
        <f>Tabla25[[#This Row],[ESC_NUM_COR_COD_ROS_TG_POS]]-Tabla25[[#This Row],[ESC_NUM_COR_COD_ESC_TG_POS]]</f>
        <v>-4</v>
      </c>
      <c r="MP195" s="44">
        <f>Tabla25[[#This Row],[ESC_NUM_COR_COD_ROS_TG_TOT]]-Tabla25[[#This Row],[ESC_NUM_COR_COD_ESC_TG_TOT]]</f>
        <v>-4.0833333333333339</v>
      </c>
      <c r="MQ195" s="44">
        <f>Tabla25[[#This Row],[ESC_DUR_COR_COD_ROS_TG_NEG]]-Tabla25[[#This Row],[ESC_DUR_COR_COD_ESC_TG_NEG]]</f>
        <v>-215.66666666666674</v>
      </c>
      <c r="MR195" s="44">
        <f>Tabla25[[#This Row],[ESC_DUR_COR_COD_ROS_TG_NEU]]-Tabla25[[#This Row],[ESC_DUR_COR_COD_ESC_TG_NEU]]</f>
        <v>-1542.75</v>
      </c>
      <c r="MS195" s="44">
        <f>Tabla25[[#This Row],[ESC_DUR_COR_COD_ROS_TG_POS]]-Tabla25[[#This Row],[ESC_DUR_COR_COD_ESC_TG_POS]]</f>
        <v>-1063.8666666666668</v>
      </c>
      <c r="MT195" s="44">
        <f>Tabla25[[#This Row],[ESC_DUR_COR_COD_ROS_TG_TOT]]-Tabla25[[#This Row],[ESC_DUR_COR_COD_ESC_TG_TOT]]</f>
        <v>-989.28571428571433</v>
      </c>
      <c r="MU195" s="47">
        <f>Tabla25[[#This Row],[ROS_NUM_COR_COD_ROS_TG_NEG]]-Tabla25[[#This Row],[ROS_NUM_COR_COD_ESC_TG_NEG]]</f>
        <v>2.7777777777777777</v>
      </c>
      <c r="MV195" s="47">
        <f>Tabla25[[#This Row],[ROS_NUM_COR_COD_ROS_TG_NEU]]-Tabla25[[#This Row],[ROS_NUM_COR_COD_ESC_TG_NEU]]</f>
        <v>2.4999999999999996</v>
      </c>
      <c r="MW195" s="47">
        <f>Tabla25[[#This Row],[ROS_NUM_COR_COD_ROS_TG_POS]]-Tabla25[[#This Row],[ROS_NUM_COR_COD_ESC_TG_POS]]</f>
        <v>1.2999999999999998</v>
      </c>
      <c r="MX195" s="47">
        <f>Tabla25[[#This Row],[ROS_NUM_COR_COD_ROS_TG_TOT]]-Tabla25[[#This Row],[ROS_NUM_COR_COD_ESC_TG_TOT]]</f>
        <v>2.1724137931034484</v>
      </c>
      <c r="MY195" s="47">
        <f>Tabla25[[#This Row],[ROS_DUR_COR_COD_ROS_TG_NEG]]-Tabla25[[#This Row],[ROS_DUR_COR_COD_ESC_TG_NEG]]</f>
        <v>760.36507936507928</v>
      </c>
      <c r="MZ195" s="47">
        <f>Tabla25[[#This Row],[ROS_DUR_COR_COD_ROS_TG_NEU]]-Tabla25[[#This Row],[ROS_DUR_COR_COD_ESC_TG_NEU]]</f>
        <v>946.55</v>
      </c>
      <c r="NA195" s="47">
        <f>Tabla25[[#This Row],[ROS_DUR_COR_COD_ROS_TG_POS]]-Tabla25[[#This Row],[ROS_DUR_COR_COD_ESC_TG_POS]]</f>
        <v>173.10000000000002</v>
      </c>
      <c r="NB195" s="47">
        <f>Tabla25[[#This Row],[ROS_DUR_COR_COD_ROS_TG_TOT]]-Tabla25[[#This Row],[ROS_DUR_COR_COD_ESC_TG_TOT]]</f>
        <v>598.95555555555563</v>
      </c>
      <c r="NC195">
        <v>279.66666666666669</v>
      </c>
      <c r="ND195">
        <v>292.375</v>
      </c>
      <c r="NE195">
        <v>291.2</v>
      </c>
      <c r="NF195">
        <v>287.7037037037037</v>
      </c>
      <c r="NG195">
        <v>240.14285714285714</v>
      </c>
      <c r="NH195">
        <v>224.2</v>
      </c>
      <c r="NI195">
        <v>306.25</v>
      </c>
      <c r="NJ195">
        <v>262.60000000000002</v>
      </c>
      <c r="NK195">
        <v>231.5</v>
      </c>
      <c r="NL195">
        <v>335</v>
      </c>
      <c r="NM195">
        <v>371.33333333333331</v>
      </c>
      <c r="NN195">
        <v>321</v>
      </c>
      <c r="NO195">
        <v>215</v>
      </c>
      <c r="NP195">
        <v>297.25</v>
      </c>
      <c r="NQ195">
        <v>309.39999999999998</v>
      </c>
      <c r="NR195">
        <v>281.75</v>
      </c>
      <c r="NS195">
        <v>298.8125</v>
      </c>
      <c r="NT195">
        <v>310.29411764705884</v>
      </c>
      <c r="NU195">
        <v>365.6</v>
      </c>
      <c r="NV195">
        <v>323.75</v>
      </c>
      <c r="NW195">
        <v>250.25</v>
      </c>
      <c r="NX195">
        <v>294.38888888888891</v>
      </c>
      <c r="NY195">
        <v>302.52941176470586</v>
      </c>
      <c r="NZ195">
        <v>283.25490196078431</v>
      </c>
      <c r="OA195" s="15">
        <f>Tabla2[[#This Row],[ROS_1DU_COR_COD_ROS_TG_NEG]]-Tabla2[[#This Row],[PAS_1DU_COR_COD_ROS_TG_NEG]]</f>
        <v>-19.145833333333314</v>
      </c>
      <c r="OB195" s="15">
        <f>Tabla2[[#This Row],[ROS_1DU_COR_COD_ROS_TG_NEU]]-Tabla2[[#This Row],[PAS_1DU_COR_COD_ROS_TG_NEU]]</f>
        <v>-17.91911764705884</v>
      </c>
      <c r="OC195" s="15">
        <f>Tabla2[[#This Row],[ROS_1DU_COR_COD_ROS_TG_POS]]-Tabla2[[#This Row],[PAS_1DU_COR_COD_ROS_TG_POS]]</f>
        <v>-74.400000000000034</v>
      </c>
      <c r="OD195" s="15">
        <f>Tabla2[[#This Row],[ROS_1DU_COR_COD_ROS_TG_TOT]]-Tabla2[[#This Row],[PAS_1DU_COR_COD_ROS_TG_TOT]]</f>
        <v>-36.046296296296305</v>
      </c>
      <c r="OE195" s="15">
        <f>Tabla2[[#This Row],[ROS_1DU_COR_COD_ESC_TG_NEG]]-Tabla2[[#This Row],[PAS_1DU_COR_COD_ESC_TG_NEG]]</f>
        <v>-10.107142857142861</v>
      </c>
      <c r="OF195" s="15">
        <f>Tabla2[[#This Row],[ROS_1DU_COR_COD_ESC_TG_NEU]]-Tabla2[[#This Row],[PAS_1DU_COR_COD_ESC_TG_NEU]]</f>
        <v>-70.188888888888926</v>
      </c>
      <c r="OG195" s="15">
        <f>Tabla2[[#This Row],[ROS_1DU_COR_COD_ESC_TG_POS]]-Tabla2[[#This Row],[PAS_1DU_COR_COD_ESC_TG_POS]]</f>
        <v>3.7205882352941444</v>
      </c>
      <c r="OH195" s="15">
        <f>Tabla2[[#This Row],[ROS_1DU_COR_COD_ESC_TG_TOT]]-Tabla2[[#This Row],[PAS_1DU_COR_COD_ESC_TG_TOT]]</f>
        <v>-20.654901960784287</v>
      </c>
      <c r="OI195" s="15">
        <f>Tabla2[[#This Row],[PAS_1DU_COR_COD_ROS_TG_NEG]]-Tabla2[[#This Row],[ESC_1DU_COR_COD_ROS_TG_NEG]]</f>
        <v>67.3125</v>
      </c>
      <c r="OJ195" s="15">
        <f>Tabla2[[#This Row],[PAS_1DU_COR_COD_ROS_TG_NEU]]-Tabla2[[#This Row],[ESC_1DU_COR_COD_ROS_TG_NEU]]</f>
        <v>-24.70588235294116</v>
      </c>
      <c r="OK195" s="15">
        <f>Tabla2[[#This Row],[PAS_1DU_COR_COD_ROS_TG_POS]]-Tabla2[[#This Row],[ESC_1DU_COR_COD_ROS_TG_POS]]</f>
        <v>-5.7333333333332916</v>
      </c>
      <c r="OL195" s="15">
        <f>Tabla2[[#This Row],[PAS_1DU_COR_COD_ROS_TG_TOT]]-Tabla2[[#This Row],[ESC_1DU_COR_COD_ROS_TG_TOT]]</f>
        <v>2.75</v>
      </c>
      <c r="OM195" s="15">
        <f>Tabla2[[#This Row],[PAS_1DU_COR_COD_ESC_TG_NEG]]-Tabla2[[#This Row],[ESC_1DU_COR_COD_ESC_TG_NEG]]</f>
        <v>35.25</v>
      </c>
      <c r="ON195" s="15">
        <f>Tabla2[[#This Row],[PAS_1DU_COR_COD_ESC_TG_NEU]]-Tabla2[[#This Row],[ESC_1DU_COR_COD_ESC_TG_NEU]]</f>
        <v>-2.8611111111110858</v>
      </c>
      <c r="OO195" s="15">
        <f>Tabla2[[#This Row],[PAS_1DU_COR_COD_ESC_TG_POS]]-Tabla2[[#This Row],[ESC_1DU_COR_COD_ESC_TG_POS]]</f>
        <v>-6.8705882352941217</v>
      </c>
      <c r="OP195" s="15">
        <f>Tabla2[[#This Row],[PAS_1DU_COR_COD_ESC_TG_TOT]]-Tabla2[[#This Row],[ESC_1DU_COR_COD_ESC_TG_TOT]]</f>
        <v>1.5049019607843093</v>
      </c>
      <c r="OQ195" s="61">
        <v>39.523809523809547</v>
      </c>
      <c r="OR195" s="62">
        <v>68.175000000000011</v>
      </c>
      <c r="OS195" s="62">
        <v>-15.050000000000011</v>
      </c>
      <c r="OT195" s="62">
        <v>25.103703703703673</v>
      </c>
      <c r="OU195" s="62">
        <v>16.5</v>
      </c>
      <c r="OV195" s="62">
        <v>37.75</v>
      </c>
      <c r="OW195" s="62">
        <v>61.933333333333337</v>
      </c>
      <c r="OX195" s="62">
        <v>39.25</v>
      </c>
      <c r="OY195" s="62">
        <v>48.5625</v>
      </c>
      <c r="OZ195" s="62">
        <v>15.905228758169926</v>
      </c>
      <c r="PA195" s="62">
        <v>63.070588235294167</v>
      </c>
      <c r="PB195" s="62">
        <v>40.495098039215691</v>
      </c>
    </row>
    <row r="196" spans="1:418" x14ac:dyDescent="0.3">
      <c r="A196" s="2" t="s">
        <v>194</v>
      </c>
      <c r="B196" s="2">
        <v>50</v>
      </c>
      <c r="C196" s="2">
        <v>2</v>
      </c>
      <c r="D196" s="2">
        <v>58</v>
      </c>
      <c r="E196">
        <v>0.63888888888888884</v>
      </c>
      <c r="F196">
        <v>242.15384615384616</v>
      </c>
      <c r="G196">
        <v>0.55000000000000004</v>
      </c>
      <c r="H196">
        <v>174</v>
      </c>
      <c r="I196">
        <v>0.7</v>
      </c>
      <c r="J196">
        <v>208.28571428571428</v>
      </c>
      <c r="K196">
        <v>0.62931034482758619</v>
      </c>
      <c r="L196">
        <v>207.3170731707317</v>
      </c>
      <c r="M196">
        <v>0.52777777777777779</v>
      </c>
      <c r="N196">
        <v>131.85714285714286</v>
      </c>
      <c r="O196">
        <v>0.47499999999999998</v>
      </c>
      <c r="P196">
        <v>115.25</v>
      </c>
      <c r="Q196">
        <v>0.55000000000000004</v>
      </c>
      <c r="R196">
        <v>156.5625</v>
      </c>
      <c r="S196">
        <v>0.51724137931034486</v>
      </c>
      <c r="T196">
        <v>134.67391304347825</v>
      </c>
      <c r="U196">
        <v>0.57327586206896552</v>
      </c>
      <c r="V196">
        <v>168.90804597701148</v>
      </c>
      <c r="W196">
        <v>0.3611111111111111</v>
      </c>
      <c r="X196">
        <v>166.18181818181819</v>
      </c>
      <c r="Y196">
        <v>0.32500000000000001</v>
      </c>
      <c r="Z196">
        <v>126.91666666666667</v>
      </c>
      <c r="AA196">
        <v>0.42499999999999999</v>
      </c>
      <c r="AB196">
        <v>183.25</v>
      </c>
      <c r="AC196">
        <v>0.37068965517241381</v>
      </c>
      <c r="AD196">
        <v>158.57142857142858</v>
      </c>
      <c r="AE196">
        <v>0.37068965517241381</v>
      </c>
      <c r="AF196">
        <v>158.57142857142858</v>
      </c>
      <c r="AG196">
        <v>0.50574712643678166</v>
      </c>
      <c r="AH196">
        <v>165.94262295081967</v>
      </c>
      <c r="AI196">
        <v>0</v>
      </c>
      <c r="AO196">
        <v>0</v>
      </c>
      <c r="AQ196">
        <v>0</v>
      </c>
      <c r="AW196">
        <v>0</v>
      </c>
      <c r="AY196">
        <v>0</v>
      </c>
      <c r="BA196">
        <v>0</v>
      </c>
      <c r="BG196">
        <v>0</v>
      </c>
      <c r="BI196">
        <v>0</v>
      </c>
      <c r="BK196">
        <v>0</v>
      </c>
      <c r="BM196">
        <v>0.48888888888888887</v>
      </c>
      <c r="BN196">
        <v>165.94262295081967</v>
      </c>
      <c r="BO196">
        <v>1</v>
      </c>
      <c r="BP196">
        <v>286</v>
      </c>
      <c r="BQ196">
        <v>0.42857142857142855</v>
      </c>
      <c r="BR196">
        <v>93.666666666666671</v>
      </c>
      <c r="BS196">
        <v>0.3</v>
      </c>
      <c r="BT196">
        <v>183.5</v>
      </c>
      <c r="BU196">
        <v>0.57692307692307687</v>
      </c>
      <c r="BV196">
        <v>207.8</v>
      </c>
      <c r="BW196">
        <v>0.9</v>
      </c>
      <c r="BX196">
        <v>235.16666666666666</v>
      </c>
      <c r="BY196">
        <v>1.3</v>
      </c>
      <c r="BZ196">
        <v>319.33333333333331</v>
      </c>
      <c r="CA196">
        <v>0.5</v>
      </c>
      <c r="CB196">
        <v>200</v>
      </c>
      <c r="CC196">
        <v>0.9</v>
      </c>
      <c r="CD196">
        <v>261.8</v>
      </c>
      <c r="CE196">
        <v>0.75</v>
      </c>
      <c r="CF196">
        <v>240.2</v>
      </c>
      <c r="CG196">
        <v>0.55555555555555558</v>
      </c>
      <c r="CH196">
        <v>159.5</v>
      </c>
      <c r="CI196">
        <v>0.42857142857142855</v>
      </c>
      <c r="CJ196">
        <v>172.66666666666666</v>
      </c>
      <c r="CK196">
        <v>0.9</v>
      </c>
      <c r="CL196">
        <v>163.66666666666666</v>
      </c>
      <c r="CM196">
        <v>0.65384615384615385</v>
      </c>
      <c r="CN196">
        <v>164.46153846153845</v>
      </c>
      <c r="CO196">
        <v>0.1</v>
      </c>
      <c r="CP196">
        <v>82</v>
      </c>
      <c r="CQ196">
        <v>0.2</v>
      </c>
      <c r="CR196">
        <v>126</v>
      </c>
      <c r="CS196">
        <v>0.7</v>
      </c>
      <c r="CT196">
        <v>251.75</v>
      </c>
      <c r="CU196">
        <v>0.33333333333333331</v>
      </c>
      <c r="CV196">
        <v>191.57142857142858</v>
      </c>
      <c r="CW196">
        <v>0.48214285714285715</v>
      </c>
      <c r="CX196">
        <v>173.95</v>
      </c>
      <c r="CY196">
        <v>0.6160714285714286</v>
      </c>
      <c r="CZ196">
        <v>210.75555555555556</v>
      </c>
      <c r="DA196">
        <v>0.66666666666666663</v>
      </c>
      <c r="DB196">
        <v>188.25</v>
      </c>
      <c r="DC196">
        <v>0.2857142857142857</v>
      </c>
      <c r="DD196">
        <v>89</v>
      </c>
      <c r="DE196">
        <v>0.5</v>
      </c>
      <c r="DF196">
        <v>198.66666666666666</v>
      </c>
      <c r="DG196">
        <v>0.5</v>
      </c>
      <c r="DH196">
        <v>169.66666666666666</v>
      </c>
      <c r="DI196">
        <v>0.5</v>
      </c>
      <c r="DJ196">
        <v>166.75</v>
      </c>
      <c r="DK196">
        <v>0.5</v>
      </c>
      <c r="DL196">
        <v>176.75</v>
      </c>
      <c r="DM196">
        <v>0.3</v>
      </c>
      <c r="DN196">
        <v>106.33333333333333</v>
      </c>
      <c r="DO196">
        <v>0.43333333333333335</v>
      </c>
      <c r="DP196">
        <v>153.90909090909091</v>
      </c>
      <c r="DQ196">
        <v>0.4642857142857143</v>
      </c>
      <c r="DR196">
        <v>161</v>
      </c>
      <c r="DS196">
        <v>0.4642857142857143</v>
      </c>
      <c r="DT196">
        <v>161</v>
      </c>
      <c r="DU196">
        <v>0.56547619047619047</v>
      </c>
      <c r="DV196">
        <v>195.44615384615383</v>
      </c>
      <c r="DW196">
        <v>2</v>
      </c>
      <c r="DX196">
        <v>270</v>
      </c>
      <c r="DY196">
        <v>0</v>
      </c>
      <c r="EC196">
        <v>0.5</v>
      </c>
      <c r="ED196">
        <v>270</v>
      </c>
      <c r="EM196">
        <v>0.5</v>
      </c>
      <c r="EN196">
        <v>270</v>
      </c>
      <c r="EO196">
        <v>0</v>
      </c>
      <c r="EQ196">
        <v>0</v>
      </c>
      <c r="EU196">
        <v>0</v>
      </c>
      <c r="FE196">
        <v>0</v>
      </c>
      <c r="FG196">
        <v>0.25</v>
      </c>
      <c r="FH196">
        <v>270</v>
      </c>
      <c r="FI196">
        <v>0</v>
      </c>
      <c r="FK196">
        <v>0</v>
      </c>
      <c r="FO196">
        <v>0</v>
      </c>
      <c r="FY196">
        <v>0</v>
      </c>
      <c r="GA196">
        <v>0</v>
      </c>
      <c r="GC196">
        <v>0.16666666666666666</v>
      </c>
      <c r="GD196">
        <v>270</v>
      </c>
      <c r="GE196">
        <v>0.53888888888888886</v>
      </c>
      <c r="GF196">
        <v>196.57575757575756</v>
      </c>
      <c r="GG196">
        <v>0.42857142857142855</v>
      </c>
      <c r="GH196">
        <v>183.5</v>
      </c>
      <c r="GI196">
        <v>0.44444444444444442</v>
      </c>
      <c r="GJ196">
        <v>131.25</v>
      </c>
      <c r="GK196">
        <v>0.5714285714285714</v>
      </c>
      <c r="GL196">
        <v>127.66666666666667</v>
      </c>
      <c r="GM196">
        <v>0.47826086956521741</v>
      </c>
      <c r="GN196">
        <v>141.66666666666666</v>
      </c>
      <c r="GO196">
        <v>0.22222222222222221</v>
      </c>
      <c r="GP196">
        <v>97</v>
      </c>
      <c r="GQ196">
        <v>0.66666666666666663</v>
      </c>
      <c r="GR196">
        <v>248</v>
      </c>
      <c r="GS196">
        <v>0.4</v>
      </c>
      <c r="GT196">
        <v>141.75</v>
      </c>
      <c r="GU196">
        <v>0.42857142857142855</v>
      </c>
      <c r="GV196">
        <v>175.3</v>
      </c>
      <c r="GW196">
        <v>0.45098039215686275</v>
      </c>
      <c r="GX196">
        <v>159.36842105263159</v>
      </c>
      <c r="GY196">
        <v>0.2857142857142857</v>
      </c>
      <c r="GZ196">
        <v>100.5</v>
      </c>
      <c r="HA196">
        <v>1.3333333333333333</v>
      </c>
      <c r="HB196">
        <v>245.28571428571428</v>
      </c>
      <c r="HC196">
        <v>0.42857142857142855</v>
      </c>
      <c r="HD196">
        <v>402</v>
      </c>
      <c r="HE196">
        <v>0.73913043478260865</v>
      </c>
      <c r="HF196">
        <v>232</v>
      </c>
      <c r="HG196">
        <v>0.88888888888888884</v>
      </c>
      <c r="HH196">
        <v>158.4</v>
      </c>
      <c r="HI196">
        <v>0.44444444444444442</v>
      </c>
      <c r="HJ196">
        <v>194</v>
      </c>
      <c r="HK196">
        <v>0.6</v>
      </c>
      <c r="HL196">
        <v>208</v>
      </c>
      <c r="HM196">
        <v>0.6428571428571429</v>
      </c>
      <c r="HN196">
        <v>184.61538461538461</v>
      </c>
      <c r="HO196">
        <v>0.68627450980392157</v>
      </c>
      <c r="HP196">
        <v>205.21739130434781</v>
      </c>
      <c r="HQ196">
        <v>0.56862745098039214</v>
      </c>
      <c r="HR196">
        <v>184.47619047619048</v>
      </c>
      <c r="HS196">
        <v>0.42857142857142855</v>
      </c>
      <c r="HT196">
        <v>141.33333333333334</v>
      </c>
      <c r="HU196">
        <v>0</v>
      </c>
      <c r="HW196">
        <v>0.2857142857142857</v>
      </c>
      <c r="HX196">
        <v>90.5</v>
      </c>
      <c r="HY196">
        <v>0.21739130434782608</v>
      </c>
      <c r="HZ196">
        <v>121</v>
      </c>
      <c r="IA196">
        <v>0.1111111111111111</v>
      </c>
      <c r="IB196">
        <v>91</v>
      </c>
      <c r="IC196">
        <v>0.1111111111111111</v>
      </c>
      <c r="ID196">
        <v>86</v>
      </c>
      <c r="IE196">
        <v>0.1</v>
      </c>
      <c r="IF196">
        <v>165</v>
      </c>
      <c r="IG196">
        <v>0.10714285714285714</v>
      </c>
      <c r="IH196">
        <v>114</v>
      </c>
      <c r="II196">
        <v>0.15686274509803921</v>
      </c>
      <c r="IJ196">
        <v>118.375</v>
      </c>
      <c r="IK196">
        <v>0.15686274509803921</v>
      </c>
      <c r="IL196">
        <v>118.375</v>
      </c>
      <c r="IM196">
        <v>0.43137254901960786</v>
      </c>
      <c r="IN196">
        <v>173.9</v>
      </c>
      <c r="IO196">
        <v>0</v>
      </c>
      <c r="IQ196">
        <v>0</v>
      </c>
      <c r="IS196">
        <v>0.33333333333333331</v>
      </c>
      <c r="IT196">
        <v>156</v>
      </c>
      <c r="IU196">
        <v>0.14285714285714285</v>
      </c>
      <c r="IV196">
        <v>156</v>
      </c>
      <c r="IW196">
        <v>1</v>
      </c>
      <c r="IX196">
        <v>91</v>
      </c>
      <c r="IY196">
        <v>2</v>
      </c>
      <c r="IZ196">
        <v>211</v>
      </c>
      <c r="JC196">
        <v>1.5</v>
      </c>
      <c r="JD196">
        <v>151</v>
      </c>
      <c r="JE196">
        <v>0.44444444444444442</v>
      </c>
      <c r="JF196">
        <v>152.66666666666666</v>
      </c>
      <c r="JG196">
        <v>0</v>
      </c>
      <c r="JI196">
        <v>3</v>
      </c>
      <c r="JJ196">
        <v>314</v>
      </c>
      <c r="JK196">
        <v>1.6666666666666667</v>
      </c>
      <c r="JL196">
        <v>451.5</v>
      </c>
      <c r="JM196">
        <v>1.1428571428571428</v>
      </c>
      <c r="JN196">
        <v>405.66666666666669</v>
      </c>
      <c r="JO196">
        <v>2</v>
      </c>
      <c r="JP196">
        <v>214</v>
      </c>
      <c r="JQ196">
        <v>0</v>
      </c>
      <c r="JU196">
        <v>1</v>
      </c>
      <c r="JV196">
        <v>214</v>
      </c>
      <c r="JW196">
        <v>1.1111111111111112</v>
      </c>
      <c r="JX196">
        <v>357.75</v>
      </c>
      <c r="JY196">
        <v>0.77777777777777779</v>
      </c>
      <c r="JZ196">
        <v>269.85714285714283</v>
      </c>
      <c r="KA196">
        <v>0</v>
      </c>
      <c r="KC196">
        <v>0</v>
      </c>
      <c r="KE196">
        <v>0.33333333333333331</v>
      </c>
      <c r="KF196">
        <v>93</v>
      </c>
      <c r="KG196">
        <v>0.14285714285714285</v>
      </c>
      <c r="KH196">
        <v>93</v>
      </c>
      <c r="KI196">
        <v>0</v>
      </c>
      <c r="KK196">
        <v>0</v>
      </c>
      <c r="KO196">
        <v>0</v>
      </c>
      <c r="KQ196">
        <v>0.1111111111111111</v>
      </c>
      <c r="KR196">
        <v>93</v>
      </c>
      <c r="KS196">
        <v>0.1111111111111111</v>
      </c>
      <c r="KT196">
        <v>93</v>
      </c>
      <c r="KU196">
        <v>0.55555555555555558</v>
      </c>
      <c r="KV196">
        <v>247.75</v>
      </c>
      <c r="KW196">
        <v>0.45</v>
      </c>
      <c r="KX196">
        <v>184.08620689655172</v>
      </c>
      <c r="KY196" s="15">
        <f>Tabla2[[#This Row],[ROS_NUM_COR_COD_ROS_TG_NEG]]-Tabla2[[#This Row],[PAS_NUM_COR_COD_ROS_TG_NEG]]</f>
        <v>0.36111111111111105</v>
      </c>
      <c r="KZ196" s="15">
        <f>Tabla2[[#This Row],[ROS_DUR_COR_COD_ROS_TG_NEG]]-Tabla2[[#This Row],[PAS_DUR_COR_COD_ROS_TG_NEG]]</f>
        <v>26.542857142857144</v>
      </c>
      <c r="LA196" s="15">
        <f>Tabla2[[#This Row],[ROS_NUM_COR_COD_ROS_TG_NEU]]-Tabla2[[#This Row],[PAS_NUM_COR_COD_ROS_TG_NEU]]</f>
        <v>-3.0555555555555558E-2</v>
      </c>
      <c r="LB196" s="15">
        <f>Tabla2[[#This Row],[ROS_DUR_COR_COD_ROS_TG_NEU]]-Tabla2[[#This Row],[PAS_DUR_COR_COD_ROS_TG_NEU]]</f>
        <v>78.75</v>
      </c>
      <c r="LC196" s="15">
        <f>Tabla2[[#This Row],[ROS_NUM_COR_COD_ROS_TG_POS]]-Tabla2[[#This Row],[PAS_NUM_COR_COD_ROS_TG_POS]]</f>
        <v>4.9999999999999933E-2</v>
      </c>
      <c r="LD196" s="15">
        <f>Tabla2[[#This Row],[ROS_DUR_COR_COD_ROS_TG_POS]]-Tabla2[[#This Row],[PAS_DUR_COR_COD_ROS_TG_POS]]</f>
        <v>51.4375</v>
      </c>
      <c r="LE196" s="15">
        <f>Tabla2[[#This Row],[ROS_NUM_COR_COD_ROS_TG_TOT]]-Tabla2[[#This Row],[PAS_NUM_COR_COD_ROS_TG_TOT]]</f>
        <v>0.12561576354679804</v>
      </c>
      <c r="LF196" s="15">
        <f>Tabla2[[#This Row],[ROS_DUR_COR_COD_ROS_TG_TOT]]-Tabla2[[#This Row],[PAS_DUR_COR_COD_ROS_TG_TOT]]</f>
        <v>49.941471571906362</v>
      </c>
      <c r="LG196" s="15">
        <f>Tabla2[[#This Row],[ROS_NUM_COR_COD_ESC_TG_NEG]]-Tabla2[[#This Row],[PAS_NUM_COR_COD_ESC_TG_NEG]]</f>
        <v>-0.41666666666666663</v>
      </c>
      <c r="LH196" s="15">
        <f>Tabla2[[#This Row],[ROS_DUR_COR_COD_ESC_TG_NEG]]-Tabla2[[#This Row],[PAS_DUR_COR_COD_ESC_TG_NEG]]</f>
        <v>-145.15384615384616</v>
      </c>
      <c r="LI196" s="15">
        <f>Tabla2[[#This Row],[ROS_NUM_COR_COD_ESC_TG_NEU]]-Tabla2[[#This Row],[PAS_NUM_COR_COD_ESC_TG_NEU]]</f>
        <v>0.11666666666666659</v>
      </c>
      <c r="LJ196" s="15">
        <f>Tabla2[[#This Row],[ROS_NUM_COR_COD_ESC_TG_NEG]]-Tabla2[[#This Row],[PAS_NUM_COR_COD_ESC_TG_NEG]]</f>
        <v>-0.41666666666666663</v>
      </c>
      <c r="LK196" s="15">
        <f>Tabla2[[#This Row],[ROS_NUM_COR_COD_ESC_TG_POS]]-Tabla2[[#This Row],[PAS_NUM_COR_COD_ESC_TG_POS]]</f>
        <v>-0.29999999999999993</v>
      </c>
      <c r="LL196" s="15">
        <f>Tabla2[[#This Row],[ROS_DUR_COR_COD_ESC_TG_POS]]-Tabla2[[#This Row],[PAS_DUR_COR_COD_ESC_TG_POS]]</f>
        <v>-66.535714285714278</v>
      </c>
      <c r="LM196" s="15">
        <f>Tabla2[[#This Row],[ROS_NUM_COR_COD_ESC_TG_TOT]]-Tabla2[[#This Row],[PAS_NUM_COR_COD_ESC_TG_TOT]]</f>
        <v>-0.20073891625615764</v>
      </c>
      <c r="LN196" s="15">
        <f>Tabla2[[#This Row],[ROS_DUR_COR_COD_ESC_TG_TOT]]-Tabla2[[#This Row],[PAS_DUR_COR_COD_ESC_TG_TOT]]</f>
        <v>-32.017073170731692</v>
      </c>
      <c r="LO196" s="15">
        <f>Tabla2[[#This Row],[PAS_NUM_COR_COD_ROS_TG_NEG]]-Tabla2[[#This Row],[ESC_NUM_COR_COD_ROS_TG_NEG]]</f>
        <v>0.42777777777777781</v>
      </c>
      <c r="LP196" s="15">
        <f>Tabla2[[#This Row],[PAS_DUR_COR_COD_ROS_TG_NEG]]-Tabla2[[#This Row],[ESC_DUR_COR_COD_ROS_TG_NEG]]</f>
        <v>49.857142857142861</v>
      </c>
      <c r="LQ196" s="15">
        <f>Tabla2[[#This Row],[PAS_NUM_COR_COD_ROS_TG_NEU]]-Tabla2[[#This Row],[ESC_NUM_COR_COD_ROS_TG_NEU]]</f>
        <v>0.27499999999999997</v>
      </c>
      <c r="LR196" s="15">
        <f>Tabla2[[#This Row],[PAS_DUR_COR_COD_ROS_TG_NEU]]-Tabla2[[#This Row],[ESC_DUR_COR_COD_ROS_TG_NEU]]</f>
        <v>-10.75</v>
      </c>
      <c r="LS196" s="15">
        <f>Tabla2[[#This Row],[PAS_NUM_COR_COD_ROS_TG_POS]]-Tabla2[[#This Row],[ESC_NUM_COR_COD_ROS_TG_POS]]</f>
        <v>-0.14999999999999991</v>
      </c>
      <c r="LT196" s="15">
        <f>Tabla2[[#This Row],[PAS_DUR_COR_COD_ROS_TG_POS]]-Tabla2[[#This Row],[ESC_DUR_COR_COD_ROS_TG_POS]]</f>
        <v>-95.1875</v>
      </c>
      <c r="LU196" s="15">
        <f>Tabla2[[#This Row],[PAS_NUM_COR_COD_ROS_TG_TOT]]-Tabla2[[#This Row],[ESC_NUM_COR_COD_ROS_TG_TOT]]</f>
        <v>0.18390804597701155</v>
      </c>
      <c r="LV196" s="15">
        <f>Tabla2[[#This Row],[PAS_DUR_COR_COD_ROS_TG_TOT]]-Tabla2[[#This Row],[ESC_DUR_COR_COD_ROS_TG_TOT]]</f>
        <v>-56.897515527950333</v>
      </c>
      <c r="LW196" s="15">
        <f>Tabla2[[#This Row],[PAS_NUM_COR_COD_ESC_TG_NEG]]-Tabla2[[#This Row],[ESC_NUM_COR_COD_ESC_TG_NEG]]</f>
        <v>-0.26111111111111118</v>
      </c>
      <c r="LX196" s="15">
        <f>Tabla2[[#This Row],[PAS_DUR_COR_COD_ESC_TG_NEG]]-Tabla2[[#This Row],[ESC_DUR_COR_COD_ESC_TG_NEG]]</f>
        <v>6.9871794871795032</v>
      </c>
      <c r="LY196" s="15">
        <f>Tabla2[[#This Row],[PAS_NUM_COR_COD_ESC_TG_NEU]]-Tabla2[[#This Row],[ESC_NUM_COR_COD_ESC_TG_NEU]]</f>
        <v>-0.75</v>
      </c>
      <c r="LZ196" s="15">
        <f>Tabla2[[#This Row],[PAS_DUR_COR_COD_ESC_TG_NEU]]-Tabla2[[#This Row],[ESC_DUR_COR_COD_ESC_TG_NEU]]</f>
        <v>-145.33333333333331</v>
      </c>
      <c r="MA196" s="15">
        <f>Tabla2[[#This Row],[PAS_NUM_COR_COD_ESC_TG_POS]]-Tabla2[[#This Row],[ESC_NUM_COR_COD_ESC_TG_POS]]</f>
        <v>0.19999999999999996</v>
      </c>
      <c r="MB196" s="15">
        <f>Tabla2[[#This Row],[PAS_DUR_COR_COD_ESC_TG_POS]]-Tabla2[[#This Row],[ESC_DUR_COR_COD_ESC_TG_POS]]</f>
        <v>8.2857142857142776</v>
      </c>
      <c r="MC196" s="15">
        <f>Tabla2[[#This Row],[PAS_NUM_COR_COD_ESC_TG_TOT]]-Tabla2[[#This Row],[ESC_NUM_COR_COD_ESC_TG_TOT]]</f>
        <v>-0.27068965517241383</v>
      </c>
      <c r="MD196" s="15">
        <f>Tabla2[[#This Row],[PAS_DUR_COR_COD_ESC_TG_TOT]]-Tabla2[[#This Row],[ESC_DUR_COR_COD_ESC_TG_TOT]]</f>
        <v>-54.482926829268308</v>
      </c>
      <c r="ME196" s="42">
        <f>Tabla25[[#This Row],[PAS_NUM_COR_COD_ROS_TG_NEG]]-Tabla25[[#This Row],[PAS_NUM_COR_COD_ESC_TG_NEG]]</f>
        <v>-0.11111111111111105</v>
      </c>
      <c r="MF196" s="42">
        <f>Tabla25[[#This Row],[PAS_NUM_COR_COD_ROS_TG_NEU]]-Tabla25[[#This Row],[PAS_NUM_COR_COD_ESC_TG_NEU]]</f>
        <v>-7.5000000000000067E-2</v>
      </c>
      <c r="MG196" s="42">
        <f>Tabla25[[#This Row],[PAS_NUM_COR_COD_ROS_TG_POS]]-Tabla25[[#This Row],[PAS_NUM_COR_COD_ESC_TG_POS]]</f>
        <v>-0.14999999999999991</v>
      </c>
      <c r="MH196" s="42">
        <f>Tabla25[[#This Row],[PAS_NUM_COR_COD_ROS_TG_TOT]]-Tabla25[[#This Row],[PAS_NUM_COR_COD_ESC_TG_TOT]]</f>
        <v>-0.11206896551724133</v>
      </c>
      <c r="MI196" s="42">
        <f>Tabla25[[#This Row],[PAS_DUR_COR_COD_ROS_TG_NEG]]-Tabla25[[#This Row],[PAS_DUR_COR_COD_ESC_TG_NEG]]</f>
        <v>-110.2967032967033</v>
      </c>
      <c r="MJ196" s="42">
        <f>Tabla25[[#This Row],[PAS_DUR_COR_COD_ROS_TG_NEU]]-Tabla25[[#This Row],[PAS_DUR_COR_COD_ESC_TG_NEU]]</f>
        <v>-58.75</v>
      </c>
      <c r="MK196" s="42">
        <f>Tabla25[[#This Row],[PAS_DUR_COR_COD_ROS_TG_POS]]-Tabla25[[#This Row],[PAS_DUR_COR_COD_ESC_TG_POS]]</f>
        <v>-51.723214285714278</v>
      </c>
      <c r="ML196" s="42">
        <f>Tabla25[[#This Row],[PAS_DUR_COR_COD_ROS_TG_TOT]]-Tabla25[[#This Row],[PAS_DUR_COR_COD_ESC_TG_TOT]]</f>
        <v>-72.643160127253452</v>
      </c>
      <c r="MM196" s="44">
        <f>Tabla25[[#This Row],[ESC_NUM_COR_COD_ROS_TG_NEG]]-Tabla25[[#This Row],[ESC_NUM_COR_COD_ESC_TG_NEG]]</f>
        <v>-0.8</v>
      </c>
      <c r="MN196" s="44">
        <f>Tabla25[[#This Row],[ESC_NUM_COR_COD_ROS_TG_NEU]]-Tabla25[[#This Row],[ESC_NUM_COR_COD_ESC_TG_NEU]]</f>
        <v>-1.1000000000000001</v>
      </c>
      <c r="MO196" s="44">
        <f>Tabla25[[#This Row],[ESC_NUM_COR_COD_ROS_TG_POS]]-Tabla25[[#This Row],[ESC_NUM_COR_COD_ESC_TG_POS]]</f>
        <v>0.19999999999999996</v>
      </c>
      <c r="MP196" s="44">
        <f>Tabla25[[#This Row],[ESC_NUM_COR_COD_ROS_TG_TOT]]-Tabla25[[#This Row],[ESC_NUM_COR_COD_ESC_TG_TOT]]</f>
        <v>-0.56666666666666665</v>
      </c>
      <c r="MQ196" s="44">
        <f>Tabla25[[#This Row],[ESC_DUR_COR_COD_ROS_TG_NEG]]-Tabla25[[#This Row],[ESC_DUR_COR_COD_ESC_TG_NEG]]</f>
        <v>-153.16666666666666</v>
      </c>
      <c r="MR196" s="44">
        <f>Tabla25[[#This Row],[ESC_DUR_COR_COD_ROS_TG_NEU]]-Tabla25[[#This Row],[ESC_DUR_COR_COD_ESC_TG_NEU]]</f>
        <v>-193.33333333333331</v>
      </c>
      <c r="MS196" s="44">
        <f>Tabla25[[#This Row],[ESC_DUR_COR_COD_ROS_TG_POS]]-Tabla25[[#This Row],[ESC_DUR_COR_COD_ESC_TG_POS]]</f>
        <v>51.75</v>
      </c>
      <c r="MT196" s="44">
        <f>Tabla25[[#This Row],[ESC_DUR_COR_COD_ROS_TG_TOT]]-Tabla25[[#This Row],[ESC_DUR_COR_COD_ESC_TG_TOT]]</f>
        <v>-70.228571428571428</v>
      </c>
      <c r="MU196" s="47">
        <f>Tabla25[[#This Row],[ROS_NUM_COR_COD_ROS_TG_NEG]]-Tabla25[[#This Row],[ROS_NUM_COR_COD_ESC_TG_NEG]]</f>
        <v>0.66666666666666663</v>
      </c>
      <c r="MV196" s="47">
        <f>Tabla25[[#This Row],[ROS_NUM_COR_COD_ROS_TG_NEU]]-Tabla25[[#This Row],[ROS_NUM_COR_COD_ESC_TG_NEU]]</f>
        <v>-0.22222222222222221</v>
      </c>
      <c r="MW196" s="47">
        <f>Tabla25[[#This Row],[ROS_NUM_COR_COD_ROS_TG_POS]]-Tabla25[[#This Row],[ROS_NUM_COR_COD_ESC_TG_POS]]</f>
        <v>0.19999999999999996</v>
      </c>
      <c r="MX196" s="47">
        <f>Tabla25[[#This Row],[ROS_NUM_COR_COD_ROS_TG_TOT]]-Tabla25[[#This Row],[ROS_NUM_COR_COD_ESC_TG_TOT]]</f>
        <v>0.21428571428571436</v>
      </c>
      <c r="MY196" s="47">
        <f>Tabla25[[#This Row],[ROS_DUR_COR_COD_ROS_TG_NEG]]-Tabla25[[#This Row],[ROS_DUR_COR_COD_ESC_TG_NEG]]</f>
        <v>61.400000000000006</v>
      </c>
      <c r="MZ196" s="47">
        <f>Tabla25[[#This Row],[ROS_DUR_COR_COD_ROS_TG_NEU]]-Tabla25[[#This Row],[ROS_DUR_COR_COD_ESC_TG_NEU]]</f>
        <v>-54</v>
      </c>
      <c r="NA196" s="47">
        <f>Tabla25[[#This Row],[ROS_DUR_COR_COD_ROS_TG_POS]]-Tabla25[[#This Row],[ROS_DUR_COR_COD_ESC_TG_POS]]</f>
        <v>66.25</v>
      </c>
      <c r="NB196" s="47">
        <f>Tabla25[[#This Row],[ROS_DUR_COR_COD_ROS_TG_TOT]]-Tabla25[[#This Row],[ROS_DUR_COR_COD_ESC_TG_TOT]]</f>
        <v>9.3153846153846018</v>
      </c>
      <c r="NC196">
        <v>100.4</v>
      </c>
      <c r="ND196">
        <v>194</v>
      </c>
      <c r="NE196">
        <v>142.25</v>
      </c>
      <c r="NF196">
        <v>142.07692307692307</v>
      </c>
      <c r="NG196">
        <v>97</v>
      </c>
      <c r="NH196">
        <v>186.25</v>
      </c>
      <c r="NI196">
        <v>141.75</v>
      </c>
      <c r="NJ196">
        <v>150.6</v>
      </c>
      <c r="NK196">
        <v>82</v>
      </c>
      <c r="NL196">
        <v>126</v>
      </c>
      <c r="NM196">
        <v>155.5</v>
      </c>
      <c r="NN196">
        <v>136.57142857142858</v>
      </c>
      <c r="NO196">
        <v>152.83333333333334</v>
      </c>
      <c r="NP196">
        <v>165.83333333333334</v>
      </c>
      <c r="NQ196">
        <v>120.66666666666667</v>
      </c>
      <c r="NR196">
        <v>151.6</v>
      </c>
      <c r="NS196">
        <v>97.714285714285708</v>
      </c>
      <c r="NT196">
        <v>97.125</v>
      </c>
      <c r="NU196">
        <v>108.125</v>
      </c>
      <c r="NV196">
        <v>101.1304347826087</v>
      </c>
      <c r="NW196">
        <v>131.38461538461539</v>
      </c>
      <c r="NX196">
        <v>114.71428571428571</v>
      </c>
      <c r="NY196">
        <v>115.85714285714286</v>
      </c>
      <c r="NZ196">
        <v>120.39024390243902</v>
      </c>
      <c r="OA196" s="15">
        <f>Tabla2[[#This Row],[ROS_1DU_COR_COD_ROS_TG_NEG]]-Tabla2[[#This Row],[PAS_1DU_COR_COD_ROS_TG_NEG]]</f>
        <v>2.6857142857142975</v>
      </c>
      <c r="OB196" s="15">
        <f>Tabla2[[#This Row],[ROS_1DU_COR_COD_ROS_TG_NEU]]-Tabla2[[#This Row],[PAS_1DU_COR_COD_ROS_TG_NEU]]</f>
        <v>96.875</v>
      </c>
      <c r="OC196" s="15">
        <f>Tabla2[[#This Row],[ROS_1DU_COR_COD_ROS_TG_POS]]-Tabla2[[#This Row],[PAS_1DU_COR_COD_ROS_TG_POS]]</f>
        <v>34.125</v>
      </c>
      <c r="OD196" s="15">
        <f>Tabla2[[#This Row],[ROS_1DU_COR_COD_ROS_TG_TOT]]-Tabla2[[#This Row],[PAS_1DU_COR_COD_ROS_TG_TOT]]</f>
        <v>40.946488294314364</v>
      </c>
      <c r="OE196" s="15">
        <f>Tabla2[[#This Row],[ROS_1DU_COR_COD_ESC_TG_NEG]]-Tabla2[[#This Row],[PAS_1DU_COR_COD_ESC_TG_NEG]]</f>
        <v>-34.384615384615387</v>
      </c>
      <c r="OF196" s="15">
        <f>Tabla2[[#This Row],[ROS_1DU_COR_COD_ESC_TG_NEU]]-Tabla2[[#This Row],[PAS_1DU_COR_COD_ESC_TG_NEU]]</f>
        <v>71.535714285714292</v>
      </c>
      <c r="OG196" s="15">
        <f>Tabla2[[#This Row],[ROS_1DU_COR_COD_ESC_TG_POS]]-Tabla2[[#This Row],[PAS_1DU_COR_COD_ESC_TG_POS]]</f>
        <v>25.892857142857139</v>
      </c>
      <c r="OH196" s="15">
        <f>Tabla2[[#This Row],[ROS_1DU_COR_COD_ESC_TG_TOT]]-Tabla2[[#This Row],[PAS_1DU_COR_COD_ESC_TG_TOT]]</f>
        <v>30.20975609756097</v>
      </c>
      <c r="OI196" s="15">
        <f>Tabla2[[#This Row],[PAS_1DU_COR_COD_ROS_TG_NEG]]-Tabla2[[#This Row],[ESC_1DU_COR_COD_ROS_TG_NEG]]</f>
        <v>15.714285714285708</v>
      </c>
      <c r="OJ196" s="15">
        <f>Tabla2[[#This Row],[PAS_1DU_COR_COD_ROS_TG_NEU]]-Tabla2[[#This Row],[ESC_1DU_COR_COD_ROS_TG_NEU]]</f>
        <v>-28.875</v>
      </c>
      <c r="OK196" s="15">
        <f>Tabla2[[#This Row],[PAS_1DU_COR_COD_ROS_TG_POS]]-Tabla2[[#This Row],[ESC_1DU_COR_COD_ROS_TG_POS]]</f>
        <v>-47.375</v>
      </c>
      <c r="OL196" s="15">
        <f>Tabla2[[#This Row],[PAS_1DU_COR_COD_ROS_TG_TOT]]-Tabla2[[#This Row],[ESC_1DU_COR_COD_ROS_TG_TOT]]</f>
        <v>-35.440993788819881</v>
      </c>
      <c r="OM196" s="15">
        <f>Tabla2[[#This Row],[PAS_1DU_COR_COD_ESC_TG_NEG]]-Tabla2[[#This Row],[ESC_1DU_COR_COD_ESC_TG_NEG]]</f>
        <v>-21.448717948717956</v>
      </c>
      <c r="ON196" s="15">
        <f>Tabla2[[#This Row],[PAS_1DU_COR_COD_ESC_TG_NEU]]-Tabla2[[#This Row],[ESC_1DU_COR_COD_ESC_TG_NEU]]</f>
        <v>-51.119047619047635</v>
      </c>
      <c r="OO196" s="15">
        <f>Tabla2[[#This Row],[PAS_1DU_COR_COD_ESC_TG_POS]]-Tabla2[[#This Row],[ESC_1DU_COR_COD_ESC_TG_POS]]</f>
        <v>-4.8095238095238102</v>
      </c>
      <c r="OP196" s="15">
        <f>Tabla2[[#This Row],[PAS_1DU_COR_COD_ESC_TG_TOT]]-Tabla2[[#This Row],[ESC_1DU_COR_COD_ESC_TG_TOT]]</f>
        <v>-31.20975609756097</v>
      </c>
      <c r="OQ196" s="61">
        <v>3.4000000000000057</v>
      </c>
      <c r="OR196" s="62">
        <v>7.75</v>
      </c>
      <c r="OS196" s="62">
        <v>0.5</v>
      </c>
      <c r="OT196" s="62">
        <v>-8.5230769230769283</v>
      </c>
      <c r="OU196" s="62">
        <v>-70.833333333333343</v>
      </c>
      <c r="OV196" s="62">
        <v>-39.833333333333343</v>
      </c>
      <c r="OW196" s="62">
        <v>34.833333333333329</v>
      </c>
      <c r="OX196" s="62">
        <v>-15.028571428571411</v>
      </c>
      <c r="OY196" s="62">
        <v>-33.670329670329679</v>
      </c>
      <c r="OZ196" s="62">
        <v>-17.589285714285708</v>
      </c>
      <c r="PA196" s="62">
        <v>-7.7321428571428612</v>
      </c>
      <c r="PB196" s="62">
        <v>-19.259809119830322</v>
      </c>
    </row>
    <row r="197" spans="1:418" x14ac:dyDescent="0.3">
      <c r="A197" s="2" t="s">
        <v>195</v>
      </c>
      <c r="B197" s="2">
        <v>60</v>
      </c>
      <c r="C197" s="2">
        <v>1</v>
      </c>
      <c r="D197" s="2">
        <v>64</v>
      </c>
      <c r="E197">
        <v>3.3</v>
      </c>
      <c r="F197">
        <v>1133.5999999999999</v>
      </c>
      <c r="G197">
        <v>3.3684210526315788</v>
      </c>
      <c r="H197">
        <v>1166.7333333333333</v>
      </c>
      <c r="I197">
        <v>3.736842105263158</v>
      </c>
      <c r="J197">
        <v>1234.9333333333334</v>
      </c>
      <c r="K197">
        <v>3.4655172413793105</v>
      </c>
      <c r="L197">
        <v>1178.4222222222222</v>
      </c>
      <c r="M197">
        <v>4.2</v>
      </c>
      <c r="N197">
        <v>1273.9444444444443</v>
      </c>
      <c r="O197">
        <v>3.8421052631578947</v>
      </c>
      <c r="P197">
        <v>1213.0588235294117</v>
      </c>
      <c r="Q197">
        <v>4</v>
      </c>
      <c r="R197">
        <v>1211.8235294117646</v>
      </c>
      <c r="S197">
        <v>4.0172413793103452</v>
      </c>
      <c r="T197">
        <v>1233.7307692307693</v>
      </c>
      <c r="U197">
        <v>3.7413793103448274</v>
      </c>
      <c r="V197">
        <v>1208.0721649484535</v>
      </c>
      <c r="W197">
        <v>2.75</v>
      </c>
      <c r="X197">
        <v>779.45</v>
      </c>
      <c r="Y197">
        <v>2.4210526315789473</v>
      </c>
      <c r="Z197">
        <v>785.47368421052636</v>
      </c>
      <c r="AA197">
        <v>3.4210526315789473</v>
      </c>
      <c r="AB197">
        <v>934.73684210526312</v>
      </c>
      <c r="AC197">
        <v>2.8620689655172415</v>
      </c>
      <c r="AD197">
        <v>832.29310344827582</v>
      </c>
      <c r="AE197">
        <v>2.8620689655172415</v>
      </c>
      <c r="AF197">
        <v>832.29310344827582</v>
      </c>
      <c r="AG197">
        <v>3.4482758620689653</v>
      </c>
      <c r="AH197">
        <v>1067.4580645161291</v>
      </c>
      <c r="AK197">
        <v>5</v>
      </c>
      <c r="AL197">
        <v>1215</v>
      </c>
      <c r="AM197">
        <v>7</v>
      </c>
      <c r="AN197">
        <v>1977</v>
      </c>
      <c r="AO197">
        <v>6</v>
      </c>
      <c r="AP197">
        <v>1596</v>
      </c>
      <c r="AS197">
        <v>4</v>
      </c>
      <c r="AT197">
        <v>822</v>
      </c>
      <c r="AU197">
        <v>0</v>
      </c>
      <c r="AW197">
        <v>2</v>
      </c>
      <c r="AX197">
        <v>822</v>
      </c>
      <c r="AY197">
        <v>4</v>
      </c>
      <c r="AZ197">
        <v>1338</v>
      </c>
      <c r="BC197">
        <v>4</v>
      </c>
      <c r="BD197">
        <v>1312</v>
      </c>
      <c r="BE197">
        <v>6</v>
      </c>
      <c r="BF197">
        <v>1287</v>
      </c>
      <c r="BG197">
        <v>5</v>
      </c>
      <c r="BH197">
        <v>1299.5</v>
      </c>
      <c r="BI197">
        <v>5</v>
      </c>
      <c r="BJ197">
        <v>1299.5</v>
      </c>
      <c r="BK197">
        <v>4.333333333333333</v>
      </c>
      <c r="BL197">
        <v>1322.6</v>
      </c>
      <c r="BM197">
        <v>3.4777777777777779</v>
      </c>
      <c r="BN197">
        <v>1075.4312500000001</v>
      </c>
      <c r="BO197">
        <v>6</v>
      </c>
      <c r="BP197">
        <v>1589.6666666666667</v>
      </c>
      <c r="BQ197">
        <v>5.3</v>
      </c>
      <c r="BR197">
        <v>1518.6</v>
      </c>
      <c r="BS197">
        <v>5.9</v>
      </c>
      <c r="BT197">
        <v>1654.6</v>
      </c>
      <c r="BU197">
        <v>5.7241379310344831</v>
      </c>
      <c r="BV197">
        <v>1587.5517241379309</v>
      </c>
      <c r="BW197">
        <v>4.5</v>
      </c>
      <c r="BX197">
        <v>1416.2222222222222</v>
      </c>
      <c r="BY197">
        <v>5.5</v>
      </c>
      <c r="BZ197">
        <v>1691.7</v>
      </c>
      <c r="CA197">
        <v>5.7</v>
      </c>
      <c r="CB197">
        <v>1746</v>
      </c>
      <c r="CC197">
        <v>5.2333333333333334</v>
      </c>
      <c r="CD197">
        <v>1624.9310344827586</v>
      </c>
      <c r="CE197">
        <v>5.4745762711864403</v>
      </c>
      <c r="CF197">
        <v>1606.2413793103449</v>
      </c>
      <c r="CG197">
        <v>1.6666666666666667</v>
      </c>
      <c r="CH197">
        <v>504</v>
      </c>
      <c r="CI197">
        <v>1.8</v>
      </c>
      <c r="CJ197">
        <v>620.125</v>
      </c>
      <c r="CK197">
        <v>1.7</v>
      </c>
      <c r="CL197">
        <v>483</v>
      </c>
      <c r="CM197">
        <v>1.7241379310344827</v>
      </c>
      <c r="CN197">
        <v>537.08695652173913</v>
      </c>
      <c r="CO197">
        <v>3.1</v>
      </c>
      <c r="CP197">
        <v>844.44444444444446</v>
      </c>
      <c r="CQ197">
        <v>2.1</v>
      </c>
      <c r="CR197">
        <v>584.25</v>
      </c>
      <c r="CS197">
        <v>2</v>
      </c>
      <c r="CT197">
        <v>687.85714285714289</v>
      </c>
      <c r="CU197">
        <v>2.4</v>
      </c>
      <c r="CV197">
        <v>712.04166666666663</v>
      </c>
      <c r="CW197">
        <v>2.0677966101694913</v>
      </c>
      <c r="CX197">
        <v>626.42553191489367</v>
      </c>
      <c r="CY197">
        <v>3.7711864406779663</v>
      </c>
      <c r="CZ197">
        <v>1167.6571428571428</v>
      </c>
      <c r="DA197">
        <v>2.3333333333333335</v>
      </c>
      <c r="DB197">
        <v>682.44444444444446</v>
      </c>
      <c r="DC197">
        <v>3</v>
      </c>
      <c r="DD197">
        <v>908.9</v>
      </c>
      <c r="DE197">
        <v>2.8</v>
      </c>
      <c r="DF197">
        <v>774</v>
      </c>
      <c r="DG197">
        <v>2.7241379310344827</v>
      </c>
      <c r="DH197">
        <v>792.10344827586209</v>
      </c>
      <c r="DI197">
        <v>3</v>
      </c>
      <c r="DJ197">
        <v>864.1</v>
      </c>
      <c r="DK197">
        <v>3.1</v>
      </c>
      <c r="DL197">
        <v>895.8</v>
      </c>
      <c r="DM197">
        <v>3.2</v>
      </c>
      <c r="DN197">
        <v>917.4</v>
      </c>
      <c r="DO197">
        <v>3.1</v>
      </c>
      <c r="DP197">
        <v>892.43333333333328</v>
      </c>
      <c r="DQ197">
        <v>2.9152542372881354</v>
      </c>
      <c r="DR197">
        <v>843.11864406779659</v>
      </c>
      <c r="DS197">
        <v>2.9152542372881354</v>
      </c>
      <c r="DT197">
        <v>843.11864406779659</v>
      </c>
      <c r="DU197">
        <v>3.4858757062146895</v>
      </c>
      <c r="DV197">
        <v>1050.9024390243903</v>
      </c>
      <c r="DW197">
        <v>6</v>
      </c>
      <c r="DX197">
        <v>1977</v>
      </c>
      <c r="EC197">
        <v>6</v>
      </c>
      <c r="ED197">
        <v>1977</v>
      </c>
      <c r="EM197">
        <v>6</v>
      </c>
      <c r="EN197">
        <v>1977</v>
      </c>
      <c r="EO197">
        <v>2</v>
      </c>
      <c r="EP197">
        <v>293</v>
      </c>
      <c r="EU197">
        <v>2</v>
      </c>
      <c r="EV197">
        <v>293</v>
      </c>
      <c r="FE197">
        <v>2</v>
      </c>
      <c r="FF197">
        <v>293</v>
      </c>
      <c r="FG197">
        <v>4</v>
      </c>
      <c r="FH197">
        <v>1135</v>
      </c>
      <c r="FI197">
        <v>8</v>
      </c>
      <c r="FJ197">
        <v>1934</v>
      </c>
      <c r="FO197">
        <v>8</v>
      </c>
      <c r="FP197">
        <v>1934</v>
      </c>
      <c r="FY197">
        <v>8</v>
      </c>
      <c r="FZ197">
        <v>1934</v>
      </c>
      <c r="GA197">
        <v>8</v>
      </c>
      <c r="GB197">
        <v>1934</v>
      </c>
      <c r="GC197">
        <v>5.333333333333333</v>
      </c>
      <c r="GD197">
        <v>1401.3333333333333</v>
      </c>
      <c r="GE197">
        <v>3.5166666666666666</v>
      </c>
      <c r="GF197">
        <v>1057.1976047904191</v>
      </c>
      <c r="GG197">
        <v>1.7</v>
      </c>
      <c r="GH197">
        <v>521.875</v>
      </c>
      <c r="GI197">
        <v>2.2999999999999998</v>
      </c>
      <c r="GJ197">
        <v>798.57142857142856</v>
      </c>
      <c r="GK197">
        <v>2.2000000000000002</v>
      </c>
      <c r="GL197">
        <v>560.11111111111109</v>
      </c>
      <c r="GM197">
        <v>2.0666666666666669</v>
      </c>
      <c r="GN197">
        <v>616.91666666666663</v>
      </c>
      <c r="GO197">
        <v>1.4444444444444444</v>
      </c>
      <c r="GP197">
        <v>361.42857142857144</v>
      </c>
      <c r="GQ197">
        <v>1.5555555555555556</v>
      </c>
      <c r="GR197">
        <v>447.14285714285717</v>
      </c>
      <c r="GS197">
        <v>1.8</v>
      </c>
      <c r="GT197">
        <v>405.6</v>
      </c>
      <c r="GU197">
        <v>1.6071428571428572</v>
      </c>
      <c r="GV197">
        <v>404.83333333333331</v>
      </c>
      <c r="GW197">
        <v>1.8448275862068966</v>
      </c>
      <c r="GX197">
        <v>510.875</v>
      </c>
      <c r="GY197">
        <v>5.0999999999999996</v>
      </c>
      <c r="GZ197">
        <v>1497.4</v>
      </c>
      <c r="HA197">
        <v>4.8</v>
      </c>
      <c r="HB197">
        <v>1285.5</v>
      </c>
      <c r="HC197">
        <v>5.8</v>
      </c>
      <c r="HD197">
        <v>1606.7</v>
      </c>
      <c r="HE197">
        <v>5.2333333333333334</v>
      </c>
      <c r="HF197">
        <v>1463.2</v>
      </c>
      <c r="HG197">
        <v>6.4444444444444446</v>
      </c>
      <c r="HH197">
        <v>1623.3333333333333</v>
      </c>
      <c r="HI197">
        <v>6.2222222222222223</v>
      </c>
      <c r="HJ197">
        <v>1648.4444444444443</v>
      </c>
      <c r="HK197">
        <v>6</v>
      </c>
      <c r="HL197">
        <v>1470.8</v>
      </c>
      <c r="HM197">
        <v>6.2142857142857144</v>
      </c>
      <c r="HN197">
        <v>1576.9285714285713</v>
      </c>
      <c r="HO197">
        <v>5.7068965517241379</v>
      </c>
      <c r="HP197">
        <v>1518.1034482758621</v>
      </c>
      <c r="HQ197">
        <v>3.7758620689655173</v>
      </c>
      <c r="HR197">
        <v>1062</v>
      </c>
      <c r="HS197">
        <v>2.8</v>
      </c>
      <c r="HT197">
        <v>879.3</v>
      </c>
      <c r="HU197">
        <v>3</v>
      </c>
      <c r="HV197">
        <v>915.4</v>
      </c>
      <c r="HW197">
        <v>3.1</v>
      </c>
      <c r="HX197">
        <v>936.9</v>
      </c>
      <c r="HY197">
        <v>2.9666666666666668</v>
      </c>
      <c r="HZ197">
        <v>910.5333333333333</v>
      </c>
      <c r="IA197">
        <v>3.3333333333333335</v>
      </c>
      <c r="IB197">
        <v>1031.8888888888889</v>
      </c>
      <c r="IC197">
        <v>3.4444444444444446</v>
      </c>
      <c r="ID197">
        <v>947.11111111111109</v>
      </c>
      <c r="IE197">
        <v>3</v>
      </c>
      <c r="IF197">
        <v>931.1</v>
      </c>
      <c r="IG197">
        <v>3.25</v>
      </c>
      <c r="IH197">
        <v>968.64285714285711</v>
      </c>
      <c r="II197">
        <v>3.103448275862069</v>
      </c>
      <c r="IJ197">
        <v>938.58620689655174</v>
      </c>
      <c r="IK197">
        <v>3.103448275862069</v>
      </c>
      <c r="IL197">
        <v>938.58620689655174</v>
      </c>
      <c r="IM197">
        <v>3.5517241379310347</v>
      </c>
      <c r="IN197">
        <v>1018.3536585365854</v>
      </c>
      <c r="IW197">
        <v>1</v>
      </c>
      <c r="IX197">
        <v>236</v>
      </c>
      <c r="IY197">
        <v>2</v>
      </c>
      <c r="IZ197">
        <v>488</v>
      </c>
      <c r="JC197">
        <v>1.5</v>
      </c>
      <c r="JD197">
        <v>362</v>
      </c>
      <c r="JE197">
        <v>1.5</v>
      </c>
      <c r="JF197">
        <v>362</v>
      </c>
      <c r="JO197">
        <v>6</v>
      </c>
      <c r="JP197">
        <v>1485</v>
      </c>
      <c r="JQ197">
        <v>5</v>
      </c>
      <c r="JR197">
        <v>1819</v>
      </c>
      <c r="JU197">
        <v>5.5</v>
      </c>
      <c r="JV197">
        <v>1652</v>
      </c>
      <c r="JW197">
        <v>5.5</v>
      </c>
      <c r="JX197">
        <v>1652</v>
      </c>
      <c r="JY197">
        <v>3.5</v>
      </c>
      <c r="JZ197">
        <v>1007</v>
      </c>
      <c r="KI197">
        <v>6</v>
      </c>
      <c r="KJ197">
        <v>2269</v>
      </c>
      <c r="KK197">
        <v>8</v>
      </c>
      <c r="KL197">
        <v>2237</v>
      </c>
      <c r="KO197">
        <v>7</v>
      </c>
      <c r="KP197">
        <v>2253</v>
      </c>
      <c r="KQ197">
        <v>7</v>
      </c>
      <c r="KR197">
        <v>2253</v>
      </c>
      <c r="KS197">
        <v>7</v>
      </c>
      <c r="KT197">
        <v>2253</v>
      </c>
      <c r="KU197">
        <v>4.666666666666667</v>
      </c>
      <c r="KV197">
        <v>1422.3333333333333</v>
      </c>
      <c r="KW197">
        <v>3.588888888888889</v>
      </c>
      <c r="KX197">
        <v>1032.6117647058823</v>
      </c>
      <c r="KY197" s="15">
        <f>Tabla2[[#This Row],[ROS_NUM_COR_COD_ROS_TG_NEG]]-Tabla2[[#This Row],[PAS_NUM_COR_COD_ROS_TG_NEG]]</f>
        <v>2.2444444444444445</v>
      </c>
      <c r="KZ197" s="15">
        <f>Tabla2[[#This Row],[ROS_DUR_COR_COD_ROS_TG_NEG]]-Tabla2[[#This Row],[PAS_DUR_COR_COD_ROS_TG_NEG]]</f>
        <v>349.38888888888891</v>
      </c>
      <c r="LA197" s="15">
        <f>Tabla2[[#This Row],[ROS_NUM_COR_COD_ROS_TG_NEU]]-Tabla2[[#This Row],[PAS_NUM_COR_COD_ROS_TG_NEU]]</f>
        <v>2.3801169590643276</v>
      </c>
      <c r="LB197" s="15">
        <f>Tabla2[[#This Row],[ROS_DUR_COR_COD_ROS_TG_NEU]]-Tabla2[[#This Row],[PAS_DUR_COR_COD_ROS_TG_NEU]]</f>
        <v>435.38562091503263</v>
      </c>
      <c r="LC197" s="15">
        <f>Tabla2[[#This Row],[ROS_NUM_COR_COD_ROS_TG_POS]]-Tabla2[[#This Row],[PAS_NUM_COR_COD_ROS_TG_POS]]</f>
        <v>2</v>
      </c>
      <c r="LD197" s="15">
        <f>Tabla2[[#This Row],[ROS_DUR_COR_COD_ROS_TG_POS]]-Tabla2[[#This Row],[PAS_DUR_COR_COD_ROS_TG_POS]]</f>
        <v>258.97647058823532</v>
      </c>
      <c r="LE197" s="15">
        <f>Tabla2[[#This Row],[ROS_NUM_COR_COD_ROS_TG_TOT]]-Tabla2[[#This Row],[PAS_NUM_COR_COD_ROS_TG_TOT]]</f>
        <v>2.1970443349753692</v>
      </c>
      <c r="LF197" s="15">
        <f>Tabla2[[#This Row],[ROS_DUR_COR_COD_ROS_TG_TOT]]-Tabla2[[#This Row],[PAS_DUR_COR_COD_ROS_TG_TOT]]</f>
        <v>343.19780219780205</v>
      </c>
      <c r="LG197" s="15">
        <f>Tabla2[[#This Row],[ROS_NUM_COR_COD_ESC_TG_NEG]]-Tabla2[[#This Row],[PAS_NUM_COR_COD_ESC_TG_NEG]]</f>
        <v>-1.8555555555555554</v>
      </c>
      <c r="LH197" s="15">
        <f>Tabla2[[#This Row],[ROS_DUR_COR_COD_ESC_TG_NEG]]-Tabla2[[#This Row],[PAS_DUR_COR_COD_ESC_TG_NEG]]</f>
        <v>-772.17142857142846</v>
      </c>
      <c r="LI197" s="15">
        <f>Tabla2[[#This Row],[ROS_NUM_COR_COD_ESC_TG_NEU]]-Tabla2[[#This Row],[PAS_NUM_COR_COD_ESC_TG_NEU]]</f>
        <v>-1.8128654970760232</v>
      </c>
      <c r="LJ197" s="15">
        <f>Tabla2[[#This Row],[ROS_NUM_COR_COD_ESC_TG_NEG]]-Tabla2[[#This Row],[PAS_NUM_COR_COD_ESC_TG_NEG]]</f>
        <v>-1.8555555555555554</v>
      </c>
      <c r="LK197" s="15">
        <f>Tabla2[[#This Row],[ROS_NUM_COR_COD_ESC_TG_POS]]-Tabla2[[#This Row],[PAS_NUM_COR_COD_ESC_TG_POS]]</f>
        <v>-1.9368421052631579</v>
      </c>
      <c r="LL197" s="15">
        <f>Tabla2[[#This Row],[ROS_DUR_COR_COD_ESC_TG_POS]]-Tabla2[[#This Row],[PAS_DUR_COR_COD_ESC_TG_POS]]</f>
        <v>-829.33333333333337</v>
      </c>
      <c r="LM197" s="15">
        <f>Tabla2[[#This Row],[ROS_NUM_COR_COD_ESC_TG_TOT]]-Tabla2[[#This Row],[PAS_NUM_COR_COD_ESC_TG_TOT]]</f>
        <v>-1.8583743842364533</v>
      </c>
      <c r="LN197" s="15">
        <f>Tabla2[[#This Row],[ROS_DUR_COR_COD_ESC_TG_TOT]]-Tabla2[[#This Row],[PAS_DUR_COR_COD_ESC_TG_TOT]]</f>
        <v>-773.58888888888896</v>
      </c>
      <c r="LO197" s="15">
        <f>Tabla2[[#This Row],[PAS_NUM_COR_COD_ROS_TG_NEG]]-Tabla2[[#This Row],[ESC_NUM_COR_COD_ROS_TG_NEG]]</f>
        <v>1.1000000000000001</v>
      </c>
      <c r="LP197" s="15">
        <f>Tabla2[[#This Row],[PAS_DUR_COR_COD_ROS_TG_NEG]]-Tabla2[[#This Row],[ESC_DUR_COR_COD_ROS_TG_NEG]]</f>
        <v>429.49999999999989</v>
      </c>
      <c r="LQ197" s="15">
        <f>Tabla2[[#This Row],[PAS_NUM_COR_COD_ROS_TG_NEU]]-Tabla2[[#This Row],[ESC_NUM_COR_COD_ROS_TG_NEU]]</f>
        <v>1.7421052631578946</v>
      </c>
      <c r="LR197" s="15">
        <f>Tabla2[[#This Row],[PAS_DUR_COR_COD_ROS_TG_NEU]]-Tabla2[[#This Row],[ESC_DUR_COR_COD_ROS_TG_NEU]]</f>
        <v>628.80882352941171</v>
      </c>
      <c r="LS197" s="15">
        <f>Tabla2[[#This Row],[PAS_NUM_COR_COD_ROS_TG_POS]]-Tabla2[[#This Row],[ESC_NUM_COR_COD_ROS_TG_POS]]</f>
        <v>2</v>
      </c>
      <c r="LT197" s="15">
        <f>Tabla2[[#This Row],[PAS_DUR_COR_COD_ROS_TG_POS]]-Tabla2[[#This Row],[ESC_DUR_COR_COD_ROS_TG_POS]]</f>
        <v>523.96638655462175</v>
      </c>
      <c r="LU197" s="15">
        <f>Tabla2[[#This Row],[PAS_NUM_COR_COD_ROS_TG_TOT]]-Tabla2[[#This Row],[ESC_NUM_COR_COD_ROS_TG_TOT]]</f>
        <v>1.6172413793103453</v>
      </c>
      <c r="LV197" s="15">
        <f>Tabla2[[#This Row],[PAS_DUR_COR_COD_ROS_TG_TOT]]-Tabla2[[#This Row],[ESC_DUR_COR_COD_ROS_TG_TOT]]</f>
        <v>521.68910256410265</v>
      </c>
      <c r="LW197" s="15">
        <f>Tabla2[[#This Row],[PAS_NUM_COR_COD_ESC_TG_NEG]]-Tabla2[[#This Row],[ESC_NUM_COR_COD_ESC_TG_NEG]]</f>
        <v>-1.2000000000000002</v>
      </c>
      <c r="LX197" s="15">
        <f>Tabla2[[#This Row],[PAS_DUR_COR_COD_ESC_TG_NEG]]-Tabla2[[#This Row],[ESC_DUR_COR_COD_ESC_TG_NEG]]</f>
        <v>-282.62222222222226</v>
      </c>
      <c r="LY197" s="15">
        <f>Tabla2[[#This Row],[PAS_NUM_COR_COD_ESC_TG_NEU]]-Tabla2[[#This Row],[ESC_NUM_COR_COD_ESC_TG_NEU]]</f>
        <v>-2.1315789473684212</v>
      </c>
      <c r="LZ197" s="15">
        <f>Tabla2[[#This Row],[PAS_DUR_COR_COD_ESC_TG_NEU]]-Tabla2[[#This Row],[ESC_DUR_COR_COD_ESC_TG_NEU]]</f>
        <v>-524.9666666666667</v>
      </c>
      <c r="MA197" s="15">
        <f>Tabla2[[#This Row],[PAS_NUM_COR_COD_ESC_TG_POS]]-Tabla2[[#This Row],[ESC_NUM_COR_COD_ESC_TG_POS]]</f>
        <v>-1.9631578947368422</v>
      </c>
      <c r="MB197" s="15">
        <f>Tabla2[[#This Row],[PAS_DUR_COR_COD_ESC_TG_POS]]-Tabla2[[#This Row],[ESC_DUR_COR_COD_ESC_TG_POS]]</f>
        <v>-511.06666666666661</v>
      </c>
      <c r="MC197" s="15">
        <f>Tabla2[[#This Row],[PAS_NUM_COR_COD_ESC_TG_TOT]]-Tabla2[[#This Row],[ESC_NUM_COR_COD_ESC_TG_TOT]]</f>
        <v>-1.7678160919540229</v>
      </c>
      <c r="MD197" s="15">
        <f>Tabla2[[#This Row],[PAS_DUR_COR_COD_ESC_TG_TOT]]-Tabla2[[#This Row],[ESC_DUR_COR_COD_ESC_TG_TOT]]</f>
        <v>-446.50881226053639</v>
      </c>
      <c r="ME197" s="42">
        <f>Tabla25[[#This Row],[PAS_NUM_COR_COD_ROS_TG_NEG]]-Tabla25[[#This Row],[PAS_NUM_COR_COD_ESC_TG_NEG]]</f>
        <v>0.90000000000000036</v>
      </c>
      <c r="MF197" s="42">
        <f>Tabla25[[#This Row],[PAS_NUM_COR_COD_ROS_TG_NEU]]-Tabla25[[#This Row],[PAS_NUM_COR_COD_ESC_TG_NEU]]</f>
        <v>0.47368421052631593</v>
      </c>
      <c r="MG197" s="42">
        <f>Tabla25[[#This Row],[PAS_NUM_COR_COD_ROS_TG_POS]]-Tabla25[[#This Row],[PAS_NUM_COR_COD_ESC_TG_POS]]</f>
        <v>0.26315789473684204</v>
      </c>
      <c r="MH197" s="42">
        <f>Tabla25[[#This Row],[PAS_NUM_COR_COD_ROS_TG_TOT]]-Tabla25[[#This Row],[PAS_NUM_COR_COD_ESC_TG_TOT]]</f>
        <v>0.5517241379310347</v>
      </c>
      <c r="MI197" s="42">
        <f>Tabla25[[#This Row],[PAS_DUR_COR_COD_ROS_TG_NEG]]-Tabla25[[#This Row],[PAS_DUR_COR_COD_ESC_TG_NEG]]</f>
        <v>140.34444444444443</v>
      </c>
      <c r="MJ197" s="42">
        <f>Tabla25[[#This Row],[PAS_DUR_COR_COD_ROS_TG_NEU]]-Tabla25[[#This Row],[PAS_DUR_COR_COD_ESC_TG_NEU]]</f>
        <v>46.325490196078363</v>
      </c>
      <c r="MK197" s="42">
        <f>Tabla25[[#This Row],[PAS_DUR_COR_COD_ROS_TG_POS]]-Tabla25[[#This Row],[PAS_DUR_COR_COD_ESC_TG_POS]]</f>
        <v>-23.109803921568755</v>
      </c>
      <c r="ML197" s="42">
        <f>Tabla25[[#This Row],[PAS_DUR_COR_COD_ROS_TG_TOT]]-Tabla25[[#This Row],[PAS_DUR_COR_COD_ESC_TG_TOT]]</f>
        <v>55.308547008547066</v>
      </c>
      <c r="MM197" s="44">
        <f>Tabla25[[#This Row],[ESC_NUM_COR_COD_ROS_TG_NEG]]-Tabla25[[#This Row],[ESC_NUM_COR_COD_ESC_TG_NEG]]</f>
        <v>-1.4</v>
      </c>
      <c r="MN197" s="44">
        <f>Tabla25[[#This Row],[ESC_NUM_COR_COD_ROS_TG_NEU]]-Tabla25[[#This Row],[ESC_NUM_COR_COD_ESC_TG_NEU]]</f>
        <v>-3.4</v>
      </c>
      <c r="MO197" s="44">
        <f>Tabla25[[#This Row],[ESC_NUM_COR_COD_ROS_TG_POS]]-Tabla25[[#This Row],[ESC_NUM_COR_COD_ESC_TG_POS]]</f>
        <v>-3.7</v>
      </c>
      <c r="MP197" s="44">
        <f>Tabla25[[#This Row],[ESC_NUM_COR_COD_ROS_TG_TOT]]-Tabla25[[#This Row],[ESC_NUM_COR_COD_ESC_TG_TOT]]</f>
        <v>-2.8333333333333335</v>
      </c>
      <c r="MQ197" s="44">
        <f>Tabla25[[#This Row],[ESC_DUR_COR_COD_ROS_TG_NEG]]-Tabla25[[#This Row],[ESC_DUR_COR_COD_ESC_TG_NEG]]</f>
        <v>-571.77777777777771</v>
      </c>
      <c r="MR197" s="44">
        <f>Tabla25[[#This Row],[ESC_DUR_COR_COD_ROS_TG_NEU]]-Tabla25[[#This Row],[ESC_DUR_COR_COD_ESC_TG_NEU]]</f>
        <v>-1107.45</v>
      </c>
      <c r="MS197" s="44">
        <f>Tabla25[[#This Row],[ESC_DUR_COR_COD_ROS_TG_POS]]-Tabla25[[#This Row],[ESC_DUR_COR_COD_ESC_TG_POS]]</f>
        <v>-1058.1428571428571</v>
      </c>
      <c r="MT197" s="44">
        <f>Tabla25[[#This Row],[ESC_DUR_COR_COD_ROS_TG_TOT]]-Tabla25[[#This Row],[ESC_DUR_COR_COD_ESC_TG_TOT]]</f>
        <v>-912.88936781609198</v>
      </c>
      <c r="MU197" s="47">
        <f>Tabla25[[#This Row],[ROS_NUM_COR_COD_ROS_TG_NEG]]-Tabla25[[#This Row],[ROS_NUM_COR_COD_ESC_TG_NEG]]</f>
        <v>5</v>
      </c>
      <c r="MV197" s="47">
        <f>Tabla25[[#This Row],[ROS_NUM_COR_COD_ROS_TG_NEU]]-Tabla25[[#This Row],[ROS_NUM_COR_COD_ESC_TG_NEU]]</f>
        <v>4.666666666666667</v>
      </c>
      <c r="MW197" s="47">
        <f>Tabla25[[#This Row],[ROS_NUM_COR_COD_ROS_TG_POS]]-Tabla25[[#This Row],[ROS_NUM_COR_COD_ESC_TG_POS]]</f>
        <v>4.2</v>
      </c>
      <c r="MX197" s="47">
        <f>Tabla25[[#This Row],[ROS_NUM_COR_COD_ROS_TG_TOT]]-Tabla25[[#This Row],[ROS_NUM_COR_COD_ESC_TG_TOT]]</f>
        <v>4.6071428571428577</v>
      </c>
      <c r="MY197" s="47">
        <f>Tabla25[[#This Row],[ROS_DUR_COR_COD_ROS_TG_NEG]]-Tabla25[[#This Row],[ROS_DUR_COR_COD_ESC_TG_NEG]]</f>
        <v>1261.9047619047619</v>
      </c>
      <c r="MZ197" s="47">
        <f>Tabla25[[#This Row],[ROS_DUR_COR_COD_ROS_TG_NEU]]-Tabla25[[#This Row],[ROS_DUR_COR_COD_ESC_TG_NEU]]</f>
        <v>1201.3015873015872</v>
      </c>
      <c r="NA197" s="47">
        <f>Tabla25[[#This Row],[ROS_DUR_COR_COD_ROS_TG_POS]]-Tabla25[[#This Row],[ROS_DUR_COR_COD_ESC_TG_POS]]</f>
        <v>1065.1999999999998</v>
      </c>
      <c r="NB197" s="47">
        <f>Tabla25[[#This Row],[ROS_DUR_COR_COD_ROS_TG_TOT]]-Tabla25[[#This Row],[ROS_DUR_COR_COD_ESC_TG_TOT]]</f>
        <v>1172.0952380952381</v>
      </c>
      <c r="NC197">
        <v>197.44444444444446</v>
      </c>
      <c r="ND197">
        <v>269.88888888888891</v>
      </c>
      <c r="NE197">
        <v>234.4</v>
      </c>
      <c r="NF197">
        <v>233.92857142857142</v>
      </c>
      <c r="NG197">
        <v>173.14285714285714</v>
      </c>
      <c r="NH197">
        <v>281.85714285714283</v>
      </c>
      <c r="NI197">
        <v>219</v>
      </c>
      <c r="NJ197">
        <v>223.95833333333334</v>
      </c>
      <c r="NK197">
        <v>251</v>
      </c>
      <c r="NL197">
        <v>257</v>
      </c>
      <c r="NM197">
        <v>253.14285714285714</v>
      </c>
      <c r="NN197">
        <v>253.625</v>
      </c>
      <c r="NO197">
        <v>325.33333333333331</v>
      </c>
      <c r="NP197">
        <v>354.5</v>
      </c>
      <c r="NQ197">
        <v>324</v>
      </c>
      <c r="NR197">
        <v>334.93103448275861</v>
      </c>
      <c r="NS197">
        <v>254.33333333333334</v>
      </c>
      <c r="NT197">
        <v>300.1764705882353</v>
      </c>
      <c r="NU197">
        <v>282.64705882352939</v>
      </c>
      <c r="NV197">
        <v>278.57692307692309</v>
      </c>
      <c r="NW197">
        <v>203.86666666666667</v>
      </c>
      <c r="NX197">
        <v>316.93333333333334</v>
      </c>
      <c r="NY197">
        <v>277.93333333333334</v>
      </c>
      <c r="NZ197">
        <v>266.24444444444447</v>
      </c>
      <c r="OA197" s="15">
        <f>Tabla2[[#This Row],[ROS_1DU_COR_COD_ROS_TG_NEG]]-Tabla2[[#This Row],[PAS_1DU_COR_COD_ROS_TG_NEG]]</f>
        <v>-56.888888888888886</v>
      </c>
      <c r="OB197" s="15">
        <f>Tabla2[[#This Row],[ROS_1DU_COR_COD_ROS_TG_NEU]]-Tabla2[[#This Row],[PAS_1DU_COR_COD_ROS_TG_NEU]]</f>
        <v>-30.28758169934639</v>
      </c>
      <c r="OC197" s="15">
        <f>Tabla2[[#This Row],[ROS_1DU_COR_COD_ROS_TG_POS]]-Tabla2[[#This Row],[PAS_1DU_COR_COD_ROS_TG_POS]]</f>
        <v>-48.247058823529386</v>
      </c>
      <c r="OD197" s="15">
        <f>Tabla2[[#This Row],[ROS_1DU_COR_COD_ROS_TG_TOT]]-Tabla2[[#This Row],[PAS_1DU_COR_COD_ROS_TG_TOT]]</f>
        <v>-44.648351648351678</v>
      </c>
      <c r="OE197" s="15">
        <f>Tabla2[[#This Row],[ROS_1DU_COR_COD_ESC_TG_NEG]]-Tabla2[[#This Row],[PAS_1DU_COR_COD_ESC_TG_NEG]]</f>
        <v>-30.723809523809535</v>
      </c>
      <c r="OF197" s="15">
        <f>Tabla2[[#This Row],[ROS_1DU_COR_COD_ESC_TG_NEU]]-Tabla2[[#This Row],[PAS_1DU_COR_COD_ESC_TG_NEU]]</f>
        <v>-35.076190476190504</v>
      </c>
      <c r="OG197" s="15">
        <f>Tabla2[[#This Row],[ROS_1DU_COR_COD_ESC_TG_POS]]-Tabla2[[#This Row],[PAS_1DU_COR_COD_ESC_TG_POS]]</f>
        <v>-58.933333333333337</v>
      </c>
      <c r="OH197" s="15">
        <f>Tabla2[[#This Row],[ROS_1DU_COR_COD_ESC_TG_TOT]]-Tabla2[[#This Row],[PAS_1DU_COR_COD_ESC_TG_TOT]]</f>
        <v>-42.286111111111126</v>
      </c>
      <c r="OI197" s="15">
        <f>Tabla2[[#This Row],[PAS_1DU_COR_COD_ROS_TG_NEG]]-Tabla2[[#This Row],[ESC_1DU_COR_COD_ROS_TG_NEG]]</f>
        <v>3.3333333333333428</v>
      </c>
      <c r="OJ197" s="15">
        <f>Tabla2[[#This Row],[PAS_1DU_COR_COD_ROS_TG_NEU]]-Tabla2[[#This Row],[ESC_1DU_COR_COD_ROS_TG_NEU]]</f>
        <v>43.176470588235304</v>
      </c>
      <c r="OK197" s="15">
        <f>Tabla2[[#This Row],[PAS_1DU_COR_COD_ROS_TG_POS]]-Tabla2[[#This Row],[ESC_1DU_COR_COD_ROS_TG_POS]]</f>
        <v>29.504201680672253</v>
      </c>
      <c r="OL197" s="15">
        <f>Tabla2[[#This Row],[PAS_1DU_COR_COD_ROS_TG_TOT]]-Tabla2[[#This Row],[ESC_1DU_COR_COD_ROS_TG_TOT]]</f>
        <v>24.951923076923094</v>
      </c>
      <c r="OM197" s="15">
        <f>Tabla2[[#This Row],[PAS_1DU_COR_COD_ESC_TG_NEG]]-Tabla2[[#This Row],[ESC_1DU_COR_COD_ESC_TG_NEG]]</f>
        <v>-121.46666666666664</v>
      </c>
      <c r="ON197" s="15">
        <f>Tabla2[[#This Row],[PAS_1DU_COR_COD_ESC_TG_NEU]]-Tabla2[[#This Row],[ESC_1DU_COR_COD_ESC_TG_NEU]]</f>
        <v>-37.566666666666663</v>
      </c>
      <c r="OO197" s="15">
        <f>Tabla2[[#This Row],[PAS_1DU_COR_COD_ESC_TG_POS]]-Tabla2[[#This Row],[ESC_1DU_COR_COD_ESC_TG_POS]]</f>
        <v>-46.066666666666663</v>
      </c>
      <c r="OP197" s="15">
        <f>Tabla2[[#This Row],[PAS_1DU_COR_COD_ESC_TG_TOT]]-Tabla2[[#This Row],[ESC_1DU_COR_COD_ESC_TG_TOT]]</f>
        <v>-68.686590038314137</v>
      </c>
      <c r="OQ197" s="61">
        <v>24.301587301587318</v>
      </c>
      <c r="OR197" s="62">
        <v>-11.968253968253919</v>
      </c>
      <c r="OS197" s="62">
        <v>15.400000000000006</v>
      </c>
      <c r="OT197" s="62">
        <v>9.9702380952380736</v>
      </c>
      <c r="OU197" s="62">
        <v>-74.333333333333314</v>
      </c>
      <c r="OV197" s="62">
        <v>-97.5</v>
      </c>
      <c r="OW197" s="62">
        <v>-70.857142857142861</v>
      </c>
      <c r="OX197" s="62">
        <v>-81.306034482758605</v>
      </c>
      <c r="OY197" s="62">
        <v>50.466666666666669</v>
      </c>
      <c r="OZ197" s="62">
        <v>-16.756862745098033</v>
      </c>
      <c r="PA197" s="62">
        <v>4.7137254901960546</v>
      </c>
      <c r="PB197" s="62">
        <v>12.332478632478626</v>
      </c>
    </row>
    <row r="198" spans="1:418" x14ac:dyDescent="0.3">
      <c r="A198" s="2" t="s">
        <v>196</v>
      </c>
      <c r="B198" s="2">
        <v>60</v>
      </c>
      <c r="C198" s="2">
        <v>1</v>
      </c>
      <c r="D198" s="2">
        <v>63</v>
      </c>
      <c r="E198">
        <v>3.45</v>
      </c>
      <c r="F198">
        <v>871.83333333333337</v>
      </c>
      <c r="G198">
        <v>4.8</v>
      </c>
      <c r="H198">
        <v>1181.6842105263158</v>
      </c>
      <c r="I198">
        <v>4.4000000000000004</v>
      </c>
      <c r="J198">
        <v>1151.6470588235295</v>
      </c>
      <c r="K198">
        <v>4.2166666666666668</v>
      </c>
      <c r="L198">
        <v>1068.9444444444443</v>
      </c>
      <c r="M198">
        <v>4.0999999999999996</v>
      </c>
      <c r="N198">
        <v>1053</v>
      </c>
      <c r="O198">
        <v>3.9</v>
      </c>
      <c r="P198">
        <v>908.55555555555554</v>
      </c>
      <c r="Q198">
        <v>3.45</v>
      </c>
      <c r="R198">
        <v>971.64705882352939</v>
      </c>
      <c r="S198">
        <v>3.8166666666666669</v>
      </c>
      <c r="T198">
        <v>976.40384615384619</v>
      </c>
      <c r="U198">
        <v>4.0166666666666666</v>
      </c>
      <c r="V198">
        <v>1023.5471698113207</v>
      </c>
      <c r="W198">
        <v>2.1</v>
      </c>
      <c r="X198">
        <v>516.68421052631584</v>
      </c>
      <c r="Y198">
        <v>1.9</v>
      </c>
      <c r="Z198">
        <v>470.77777777777777</v>
      </c>
      <c r="AA198">
        <v>2.1</v>
      </c>
      <c r="AB198">
        <v>496.55</v>
      </c>
      <c r="AC198">
        <v>2.0333333333333332</v>
      </c>
      <c r="AD198">
        <v>495.12280701754383</v>
      </c>
      <c r="AE198">
        <v>2.0333333333333332</v>
      </c>
      <c r="AF198">
        <v>495.12280701754383</v>
      </c>
      <c r="AG198">
        <v>3.3555555555555556</v>
      </c>
      <c r="AH198">
        <v>838.76073619631904</v>
      </c>
      <c r="BM198">
        <v>3.3555555555555556</v>
      </c>
      <c r="BN198">
        <v>838.76073619631904</v>
      </c>
      <c r="BO198">
        <v>3.1</v>
      </c>
      <c r="BP198">
        <v>808.75</v>
      </c>
      <c r="BQ198">
        <v>4.333333333333333</v>
      </c>
      <c r="BR198">
        <v>1013.875</v>
      </c>
      <c r="BS198">
        <v>3.5</v>
      </c>
      <c r="BT198">
        <v>825.66666666666663</v>
      </c>
      <c r="BU198">
        <v>3.6296296296296298</v>
      </c>
      <c r="BV198">
        <v>887.9545454545455</v>
      </c>
      <c r="BW198">
        <v>1.875</v>
      </c>
      <c r="BX198">
        <v>626</v>
      </c>
      <c r="BY198">
        <v>3.125</v>
      </c>
      <c r="BZ198">
        <v>756.66666666666663</v>
      </c>
      <c r="CA198">
        <v>4.333333333333333</v>
      </c>
      <c r="CB198">
        <v>1122.1428571428571</v>
      </c>
      <c r="CC198">
        <v>3.16</v>
      </c>
      <c r="CD198">
        <v>862.5</v>
      </c>
      <c r="CE198">
        <v>3.4038461538461537</v>
      </c>
      <c r="CF198">
        <v>876.5</v>
      </c>
      <c r="CG198">
        <v>3</v>
      </c>
      <c r="CH198">
        <v>802</v>
      </c>
      <c r="CI198">
        <v>2.5555555555555554</v>
      </c>
      <c r="CJ198">
        <v>645.14285714285711</v>
      </c>
      <c r="CK198">
        <v>2.875</v>
      </c>
      <c r="CL198">
        <v>1125.5</v>
      </c>
      <c r="CM198">
        <v>2.8148148148148149</v>
      </c>
      <c r="CN198">
        <v>812.31578947368416</v>
      </c>
      <c r="CO198">
        <v>2.875</v>
      </c>
      <c r="CP198">
        <v>876.4</v>
      </c>
      <c r="CQ198">
        <v>3.375</v>
      </c>
      <c r="CR198">
        <v>849.14285714285711</v>
      </c>
      <c r="CS198">
        <v>2.8888888888888888</v>
      </c>
      <c r="CT198">
        <v>856</v>
      </c>
      <c r="CU198">
        <v>3.04</v>
      </c>
      <c r="CV198">
        <v>859</v>
      </c>
      <c r="CW198">
        <v>2.9230769230769229</v>
      </c>
      <c r="CX198">
        <v>835.02702702702697</v>
      </c>
      <c r="CY198">
        <v>3.1634615384615383</v>
      </c>
      <c r="CZ198">
        <v>856.57142857142856</v>
      </c>
      <c r="DA198">
        <v>1.9</v>
      </c>
      <c r="DB198">
        <v>606.625</v>
      </c>
      <c r="DC198">
        <v>3.4444444444444446</v>
      </c>
      <c r="DD198">
        <v>870.625</v>
      </c>
      <c r="DE198">
        <v>1.875</v>
      </c>
      <c r="DF198">
        <v>645.16666666666663</v>
      </c>
      <c r="DG198">
        <v>2.4074074074074074</v>
      </c>
      <c r="DH198">
        <v>713.13636363636363</v>
      </c>
      <c r="DI198">
        <v>0.875</v>
      </c>
      <c r="DJ198">
        <v>618</v>
      </c>
      <c r="DK198">
        <v>1.75</v>
      </c>
      <c r="DL198">
        <v>770.5</v>
      </c>
      <c r="DM198">
        <v>2.2222222222222223</v>
      </c>
      <c r="DN198">
        <v>588.28571428571433</v>
      </c>
      <c r="DO198">
        <v>1.64</v>
      </c>
      <c r="DP198">
        <v>646.71428571428567</v>
      </c>
      <c r="DQ198">
        <v>2.0384615384615383</v>
      </c>
      <c r="DR198">
        <v>687.30555555555554</v>
      </c>
      <c r="DS198">
        <v>2.0384615384615383</v>
      </c>
      <c r="DT198">
        <v>687.30555555555554</v>
      </c>
      <c r="DU198">
        <v>2.7884615384615383</v>
      </c>
      <c r="DV198">
        <v>802.64601769911508</v>
      </c>
      <c r="DY198">
        <v>4</v>
      </c>
      <c r="DZ198">
        <v>802</v>
      </c>
      <c r="EA198">
        <v>2</v>
      </c>
      <c r="EB198">
        <v>429.5</v>
      </c>
      <c r="EC198">
        <v>2.6666666666666665</v>
      </c>
      <c r="ED198">
        <v>553.66666666666663</v>
      </c>
      <c r="EE198">
        <v>6</v>
      </c>
      <c r="EF198">
        <v>900.5</v>
      </c>
      <c r="EG198">
        <v>5</v>
      </c>
      <c r="EH198">
        <v>999</v>
      </c>
      <c r="EI198">
        <v>5</v>
      </c>
      <c r="EJ198">
        <v>1411</v>
      </c>
      <c r="EK198">
        <v>5.4</v>
      </c>
      <c r="EL198">
        <v>1042</v>
      </c>
      <c r="EM198">
        <v>4.375</v>
      </c>
      <c r="EN198">
        <v>858.875</v>
      </c>
      <c r="EQ198">
        <v>2</v>
      </c>
      <c r="ER198">
        <v>608</v>
      </c>
      <c r="ES198">
        <v>1</v>
      </c>
      <c r="ET198">
        <v>373</v>
      </c>
      <c r="EU198">
        <v>1.3333333333333333</v>
      </c>
      <c r="EV198">
        <v>490.5</v>
      </c>
      <c r="EW198">
        <v>4.5</v>
      </c>
      <c r="EX198">
        <v>1579</v>
      </c>
      <c r="EY198">
        <v>5</v>
      </c>
      <c r="EZ198">
        <v>852</v>
      </c>
      <c r="FA198">
        <v>1</v>
      </c>
      <c r="FB198">
        <v>86</v>
      </c>
      <c r="FC198">
        <v>4</v>
      </c>
      <c r="FD198">
        <v>842.25</v>
      </c>
      <c r="FE198">
        <v>3</v>
      </c>
      <c r="FF198">
        <v>725</v>
      </c>
      <c r="FG198">
        <v>3.6875</v>
      </c>
      <c r="FH198">
        <v>801.5</v>
      </c>
      <c r="FK198">
        <v>3</v>
      </c>
      <c r="FL198">
        <v>375</v>
      </c>
      <c r="FM198">
        <v>6</v>
      </c>
      <c r="FN198">
        <v>1305.5</v>
      </c>
      <c r="FO198">
        <v>5</v>
      </c>
      <c r="FP198">
        <v>995.33333333333337</v>
      </c>
      <c r="FQ198">
        <v>3</v>
      </c>
      <c r="FR198">
        <v>714.5</v>
      </c>
      <c r="FS198">
        <v>3.5</v>
      </c>
      <c r="FT198">
        <v>864.5</v>
      </c>
      <c r="FU198">
        <v>2</v>
      </c>
      <c r="FV198">
        <v>543</v>
      </c>
      <c r="FW198">
        <v>3</v>
      </c>
      <c r="FX198">
        <v>740.2</v>
      </c>
      <c r="FY198">
        <v>3.75</v>
      </c>
      <c r="FZ198">
        <v>835.875</v>
      </c>
      <c r="GA198">
        <v>3.75</v>
      </c>
      <c r="GB198">
        <v>835.875</v>
      </c>
      <c r="GC198">
        <v>3.7083333333333335</v>
      </c>
      <c r="GD198">
        <v>814</v>
      </c>
      <c r="GE198">
        <v>2.911111111111111</v>
      </c>
      <c r="GF198">
        <v>804.49629629629635</v>
      </c>
      <c r="GG198">
        <v>1.8</v>
      </c>
      <c r="GH198">
        <v>549.71428571428567</v>
      </c>
      <c r="GI198">
        <v>3.6</v>
      </c>
      <c r="GJ198">
        <v>995.22222222222217</v>
      </c>
      <c r="GK198">
        <v>3.375</v>
      </c>
      <c r="GL198">
        <v>1175.8</v>
      </c>
      <c r="GM198">
        <v>2.8928571428571428</v>
      </c>
      <c r="GN198">
        <v>889.71428571428567</v>
      </c>
      <c r="GO198">
        <v>1.7777777777777777</v>
      </c>
      <c r="GP198">
        <v>754.2</v>
      </c>
      <c r="GQ198">
        <v>3.4</v>
      </c>
      <c r="GR198">
        <v>1227.5</v>
      </c>
      <c r="GS198">
        <v>2.1</v>
      </c>
      <c r="GT198">
        <v>567</v>
      </c>
      <c r="GU198">
        <v>2.4482758620689653</v>
      </c>
      <c r="GV198">
        <v>839.16666666666663</v>
      </c>
      <c r="GW198">
        <v>2.6666666666666665</v>
      </c>
      <c r="GX198">
        <v>866.38461538461536</v>
      </c>
      <c r="GY198">
        <v>4.5</v>
      </c>
      <c r="GZ198">
        <v>1185.4444444444443</v>
      </c>
      <c r="HA198">
        <v>2.8</v>
      </c>
      <c r="HB198">
        <v>849.85714285714289</v>
      </c>
      <c r="HC198">
        <v>4</v>
      </c>
      <c r="HD198">
        <v>849.25</v>
      </c>
      <c r="HE198">
        <v>3.75</v>
      </c>
      <c r="HF198">
        <v>975.5</v>
      </c>
      <c r="HG198">
        <v>3.8888888888888888</v>
      </c>
      <c r="HH198">
        <v>1011.625</v>
      </c>
      <c r="HI198">
        <v>2.6</v>
      </c>
      <c r="HJ198">
        <v>792.28571428571433</v>
      </c>
      <c r="HK198">
        <v>3.9</v>
      </c>
      <c r="HL198">
        <v>1019.4444444444445</v>
      </c>
      <c r="HM198">
        <v>3.4482758620689653</v>
      </c>
      <c r="HN198">
        <v>950.58333333333337</v>
      </c>
      <c r="HO198">
        <v>3.5964912280701755</v>
      </c>
      <c r="HP198">
        <v>963.04166666666663</v>
      </c>
      <c r="HQ198">
        <v>3.1315789473684212</v>
      </c>
      <c r="HR198">
        <v>919.71264367816093</v>
      </c>
      <c r="HS198">
        <v>2.1</v>
      </c>
      <c r="HT198">
        <v>625.28571428571433</v>
      </c>
      <c r="HU198">
        <v>2</v>
      </c>
      <c r="HV198">
        <v>605.28571428571433</v>
      </c>
      <c r="HW198">
        <v>1.625</v>
      </c>
      <c r="HX198">
        <v>475.33333333333331</v>
      </c>
      <c r="HY198">
        <v>1.9285714285714286</v>
      </c>
      <c r="HZ198">
        <v>573.29999999999995</v>
      </c>
      <c r="IA198">
        <v>2.3333333333333335</v>
      </c>
      <c r="IB198">
        <v>558.875</v>
      </c>
      <c r="IC198">
        <v>0.9</v>
      </c>
      <c r="ID198">
        <v>485.4</v>
      </c>
      <c r="IE198">
        <v>1.7</v>
      </c>
      <c r="IF198">
        <v>572.42857142857144</v>
      </c>
      <c r="IG198">
        <v>1.6206896551724137</v>
      </c>
      <c r="IH198">
        <v>545.25</v>
      </c>
      <c r="II198">
        <v>1.7719298245614035</v>
      </c>
      <c r="IJ198">
        <v>559.27499999999998</v>
      </c>
      <c r="IK198">
        <v>1.7719298245614035</v>
      </c>
      <c r="IL198">
        <v>559.27499999999998</v>
      </c>
      <c r="IM198">
        <v>2.6783625730994154</v>
      </c>
      <c r="IN198">
        <v>806.18897637795271</v>
      </c>
      <c r="IS198">
        <v>1.5</v>
      </c>
      <c r="IT198">
        <v>879</v>
      </c>
      <c r="IU198">
        <v>1.5</v>
      </c>
      <c r="IV198">
        <v>879</v>
      </c>
      <c r="IW198">
        <v>0</v>
      </c>
      <c r="JC198">
        <v>0</v>
      </c>
      <c r="JE198">
        <v>1</v>
      </c>
      <c r="JF198">
        <v>879</v>
      </c>
      <c r="JK198">
        <v>7</v>
      </c>
      <c r="JL198">
        <v>1286</v>
      </c>
      <c r="JM198">
        <v>7</v>
      </c>
      <c r="JN198">
        <v>1286</v>
      </c>
      <c r="JO198">
        <v>3</v>
      </c>
      <c r="JP198">
        <v>559</v>
      </c>
      <c r="JU198">
        <v>3</v>
      </c>
      <c r="JV198">
        <v>559</v>
      </c>
      <c r="JW198">
        <v>5.666666666666667</v>
      </c>
      <c r="JX198">
        <v>1043.6666666666667</v>
      </c>
      <c r="JY198">
        <v>3.3333333333333335</v>
      </c>
      <c r="JZ198">
        <v>1002.5</v>
      </c>
      <c r="KE198">
        <v>1</v>
      </c>
      <c r="KF198">
        <v>198.5</v>
      </c>
      <c r="KG198">
        <v>1</v>
      </c>
      <c r="KH198">
        <v>198.5</v>
      </c>
      <c r="KI198">
        <v>0</v>
      </c>
      <c r="KO198">
        <v>0</v>
      </c>
      <c r="KQ198">
        <v>0.66666666666666663</v>
      </c>
      <c r="KR198">
        <v>198.5</v>
      </c>
      <c r="KS198">
        <v>0.66666666666666663</v>
      </c>
      <c r="KT198">
        <v>198.5</v>
      </c>
      <c r="KU198">
        <v>2.4444444444444446</v>
      </c>
      <c r="KV198">
        <v>734.5</v>
      </c>
      <c r="KW198">
        <v>2.6666666666666665</v>
      </c>
      <c r="KX198">
        <v>802.95488721804509</v>
      </c>
      <c r="KY198" s="15">
        <f>Tabla2[[#This Row],[ROS_NUM_COR_COD_ROS_TG_NEG]]-Tabla2[[#This Row],[PAS_NUM_COR_COD_ROS_TG_NEG]]</f>
        <v>-0.21111111111111081</v>
      </c>
      <c r="KZ198" s="15">
        <f>Tabla2[[#This Row],[ROS_DUR_COR_COD_ROS_TG_NEG]]-Tabla2[[#This Row],[PAS_DUR_COR_COD_ROS_TG_NEG]]</f>
        <v>-41.375</v>
      </c>
      <c r="LA198" s="15">
        <f>Tabla2[[#This Row],[ROS_NUM_COR_COD_ROS_TG_NEU]]-Tabla2[[#This Row],[PAS_NUM_COR_COD_ROS_TG_NEU]]</f>
        <v>-1.2999999999999998</v>
      </c>
      <c r="LB198" s="15">
        <f>Tabla2[[#This Row],[ROS_DUR_COR_COD_ROS_TG_NEU]]-Tabla2[[#This Row],[PAS_DUR_COR_COD_ROS_TG_NEU]]</f>
        <v>-116.26984126984121</v>
      </c>
      <c r="LC198" s="15">
        <f>Tabla2[[#This Row],[ROS_NUM_COR_COD_ROS_TG_POS]]-Tabla2[[#This Row],[PAS_NUM_COR_COD_ROS_TG_POS]]</f>
        <v>0.44999999999999973</v>
      </c>
      <c r="LD198" s="15">
        <f>Tabla2[[#This Row],[ROS_DUR_COR_COD_ROS_TG_POS]]-Tabla2[[#This Row],[PAS_DUR_COR_COD_ROS_TG_POS]]</f>
        <v>47.797385620915065</v>
      </c>
      <c r="LE198" s="15">
        <f>Tabla2[[#This Row],[ROS_NUM_COR_COD_ROS_TG_TOT]]-Tabla2[[#This Row],[PAS_NUM_COR_COD_ROS_TG_TOT]]</f>
        <v>-0.36839080459770157</v>
      </c>
      <c r="LF198" s="15">
        <f>Tabla2[[#This Row],[ROS_DUR_COR_COD_ROS_TG_TOT]]-Tabla2[[#This Row],[PAS_DUR_COR_COD_ROS_TG_TOT]]</f>
        <v>-25.820512820512818</v>
      </c>
      <c r="LG198" s="15">
        <f>Tabla2[[#This Row],[ROS_NUM_COR_COD_ESC_TG_NEG]]-Tabla2[[#This Row],[PAS_NUM_COR_COD_ESC_TG_NEG]]</f>
        <v>-1.6722222222222225</v>
      </c>
      <c r="LH198" s="15">
        <f>Tabla2[[#This Row],[ROS_DUR_COR_COD_ESC_TG_NEG]]-Tabla2[[#This Row],[PAS_DUR_COR_COD_ESC_TG_NEG]]</f>
        <v>-117.63333333333333</v>
      </c>
      <c r="LI198" s="15">
        <f>Tabla2[[#This Row],[ROS_NUM_COR_COD_ESC_TG_NEU]]-Tabla2[[#This Row],[PAS_NUM_COR_COD_ESC_TG_NEU]]</f>
        <v>-1.4</v>
      </c>
      <c r="LJ198" s="15">
        <f>Tabla2[[#This Row],[ROS_NUM_COR_COD_ESC_TG_NEG]]-Tabla2[[#This Row],[PAS_NUM_COR_COD_ESC_TG_NEG]]</f>
        <v>-1.6722222222222225</v>
      </c>
      <c r="LK198" s="15">
        <f>Tabla2[[#This Row],[ROS_NUM_COR_COD_ESC_TG_POS]]-Tabla2[[#This Row],[PAS_NUM_COR_COD_ESC_TG_POS]]</f>
        <v>-2.3000000000000003</v>
      </c>
      <c r="LL198" s="15">
        <f>Tabla2[[#This Row],[ROS_DUR_COR_COD_ESC_TG_POS]]-Tabla2[[#This Row],[PAS_DUR_COR_COD_ESC_TG_POS]]</f>
        <v>-584.64705882352951</v>
      </c>
      <c r="LM198" s="15">
        <f>Tabla2[[#This Row],[ROS_NUM_COR_COD_ESC_TG_TOT]]-Tabla2[[#This Row],[PAS_NUM_COR_COD_ESC_TG_TOT]]</f>
        <v>-1.7683908045977015</v>
      </c>
      <c r="LN198" s="15">
        <f>Tabla2[[#This Row],[ROS_DUR_COR_COD_ESC_TG_TOT]]-Tabla2[[#This Row],[PAS_DUR_COR_COD_ESC_TG_TOT]]</f>
        <v>-229.77777777777771</v>
      </c>
      <c r="LO198" s="15">
        <f>Tabla2[[#This Row],[PAS_NUM_COR_COD_ROS_TG_NEG]]-Tabla2[[#This Row],[ESC_NUM_COR_COD_ROS_TG_NEG]]</f>
        <v>1.2249999999999996</v>
      </c>
      <c r="LP198" s="15">
        <f>Tabla2[[#This Row],[PAS_DUR_COR_COD_ROS_TG_NEG]]-Tabla2[[#This Row],[ESC_DUR_COR_COD_ROS_TG_NEG]]</f>
        <v>176.60000000000002</v>
      </c>
      <c r="LQ198" s="15">
        <f>Tabla2[[#This Row],[PAS_NUM_COR_COD_ROS_TG_NEU]]-Tabla2[[#This Row],[ESC_NUM_COR_COD_ROS_TG_NEU]]</f>
        <v>0.52499999999999991</v>
      </c>
      <c r="LR198" s="15">
        <f>Tabla2[[#This Row],[PAS_DUR_COR_COD_ROS_TG_NEU]]-Tabla2[[#This Row],[ESC_DUR_COR_COD_ROS_TG_NEU]]</f>
        <v>59.412698412698433</v>
      </c>
      <c r="LS198" s="15">
        <f>Tabla2[[#This Row],[PAS_NUM_COR_COD_ROS_TG_POS]]-Tabla2[[#This Row],[ESC_NUM_COR_COD_ROS_TG_POS]]</f>
        <v>0.56111111111111134</v>
      </c>
      <c r="LT198" s="15">
        <f>Tabla2[[#This Row],[PAS_DUR_COR_COD_ROS_TG_POS]]-Tabla2[[#This Row],[ESC_DUR_COR_COD_ROS_TG_POS]]</f>
        <v>115.64705882352939</v>
      </c>
      <c r="LU198" s="15">
        <f>Tabla2[[#This Row],[PAS_NUM_COR_COD_ROS_TG_TOT]]-Tabla2[[#This Row],[ESC_NUM_COR_COD_ROS_TG_TOT]]</f>
        <v>0.77666666666666684</v>
      </c>
      <c r="LV198" s="15">
        <f>Tabla2[[#This Row],[PAS_DUR_COR_COD_ROS_TG_TOT]]-Tabla2[[#This Row],[ESC_DUR_COR_COD_ROS_TG_TOT]]</f>
        <v>117.40384615384619</v>
      </c>
      <c r="LW198" s="15">
        <f>Tabla2[[#This Row],[PAS_NUM_COR_COD_ESC_TG_NEG]]-Tabla2[[#This Row],[ESC_NUM_COR_COD_ESC_TG_NEG]]</f>
        <v>1.5750000000000002</v>
      </c>
      <c r="LX198" s="15">
        <f>Tabla2[[#This Row],[PAS_DUR_COR_COD_ESC_TG_NEG]]-Tabla2[[#This Row],[ESC_DUR_COR_COD_ESC_TG_NEG]]</f>
        <v>245.83333333333337</v>
      </c>
      <c r="LY198" s="15">
        <f>Tabla2[[#This Row],[PAS_NUM_COR_COD_ESC_TG_NEU]]-Tabla2[[#This Row],[ESC_NUM_COR_COD_ESC_TG_NEU]]</f>
        <v>1.6749999999999998</v>
      </c>
      <c r="LZ198" s="15">
        <f>Tabla2[[#This Row],[PAS_DUR_COR_COD_ESC_TG_NEU]]-Tabla2[[#This Row],[ESC_DUR_COR_COD_ESC_TG_NEU]]</f>
        <v>425.01754385964921</v>
      </c>
      <c r="MA198" s="15">
        <f>Tabla2[[#This Row],[PAS_NUM_COR_COD_ESC_TG_POS]]-Tabla2[[#This Row],[ESC_NUM_COR_COD_ESC_TG_POS]]</f>
        <v>6.6666666666667318E-2</v>
      </c>
      <c r="MB198" s="15">
        <f>Tabla2[[#This Row],[PAS_DUR_COR_COD_ESC_TG_POS]]-Tabla2[[#This Row],[ESC_DUR_COR_COD_ESC_TG_POS]]</f>
        <v>29.504201680672395</v>
      </c>
      <c r="MC198" s="15">
        <f>Tabla2[[#This Row],[PAS_NUM_COR_COD_ESC_TG_TOT]]-Tabla2[[#This Row],[ESC_NUM_COR_COD_ESC_TG_TOT]]</f>
        <v>1.0566666666666666</v>
      </c>
      <c r="MD198" s="15">
        <f>Tabla2[[#This Row],[PAS_DUR_COR_COD_ESC_TG_TOT]]-Tabla2[[#This Row],[ESC_DUR_COR_COD_ESC_TG_TOT]]</f>
        <v>206.44444444444434</v>
      </c>
      <c r="ME198" s="42">
        <f>Tabla25[[#This Row],[PAS_NUM_COR_COD_ROS_TG_NEG]]-Tabla25[[#This Row],[PAS_NUM_COR_COD_ESC_TG_NEG]]</f>
        <v>0.64999999999999947</v>
      </c>
      <c r="MF198" s="42">
        <f>Tabla25[[#This Row],[PAS_NUM_COR_COD_ROS_TG_NEU]]-Tabla25[[#This Row],[PAS_NUM_COR_COD_ESC_TG_NEU]]</f>
        <v>-0.89999999999999991</v>
      </c>
      <c r="MG198" s="42">
        <f>Tabla25[[#This Row],[PAS_NUM_COR_COD_ROS_TG_POS]]-Tabla25[[#This Row],[PAS_NUM_COR_COD_ESC_TG_POS]]</f>
        <v>-0.95000000000000018</v>
      </c>
      <c r="MH198" s="42">
        <f>Tabla25[[#This Row],[PAS_NUM_COR_COD_ROS_TG_TOT]]-Tabla25[[#This Row],[PAS_NUM_COR_COD_ESC_TG_TOT]]</f>
        <v>-0.39999999999999991</v>
      </c>
      <c r="MI198" s="42">
        <f>Tabla25[[#This Row],[PAS_DUR_COR_COD_ROS_TG_NEG]]-Tabla25[[#This Row],[PAS_DUR_COR_COD_ESC_TG_NEG]]</f>
        <v>181.16666666666663</v>
      </c>
      <c r="MJ198" s="42">
        <f>Tabla25[[#This Row],[PAS_DUR_COR_COD_ROS_TG_NEU]]-Tabla25[[#This Row],[PAS_DUR_COR_COD_ESC_TG_NEU]]</f>
        <v>-273.12865497076029</v>
      </c>
      <c r="MK198" s="42">
        <f>Tabla25[[#This Row],[PAS_DUR_COR_COD_ROS_TG_POS]]-Tabla25[[#This Row],[PAS_DUR_COR_COD_ESC_TG_POS]]</f>
        <v>-180.00000000000011</v>
      </c>
      <c r="ML198" s="42">
        <f>Tabla25[[#This Row],[PAS_DUR_COR_COD_ROS_TG_TOT]]-Tabla25[[#This Row],[PAS_DUR_COR_COD_ESC_TG_TOT]]</f>
        <v>-92.540598290598155</v>
      </c>
      <c r="MM198" s="44">
        <f>Tabla25[[#This Row],[ESC_NUM_COR_COD_ROS_TG_NEG]]-Tabla25[[#This Row],[ESC_NUM_COR_COD_ESC_TG_NEG]]</f>
        <v>1</v>
      </c>
      <c r="MN198" s="44">
        <f>Tabla25[[#This Row],[ESC_NUM_COR_COD_ROS_TG_NEU]]-Tabla25[[#This Row],[ESC_NUM_COR_COD_ESC_TG_NEU]]</f>
        <v>0.25</v>
      </c>
      <c r="MO198" s="44">
        <f>Tabla25[[#This Row],[ESC_NUM_COR_COD_ROS_TG_POS]]-Tabla25[[#This Row],[ESC_NUM_COR_COD_ESC_TG_POS]]</f>
        <v>-1.4444444444444442</v>
      </c>
      <c r="MP198" s="44">
        <f>Tabla25[[#This Row],[ESC_NUM_COR_COD_ROS_TG_TOT]]-Tabla25[[#This Row],[ESC_NUM_COR_COD_ESC_TG_TOT]]</f>
        <v>-0.12000000000000011</v>
      </c>
      <c r="MQ198" s="44">
        <f>Tabla25[[#This Row],[ESC_DUR_COR_COD_ROS_TG_NEG]]-Tabla25[[#This Row],[ESC_DUR_COR_COD_ESC_TG_NEG]]</f>
        <v>250.39999999999998</v>
      </c>
      <c r="MR198" s="44">
        <f>Tabla25[[#This Row],[ESC_DUR_COR_COD_ROS_TG_NEU]]-Tabla25[[#This Row],[ESC_DUR_COR_COD_ESC_TG_NEU]]</f>
        <v>92.476190476190482</v>
      </c>
      <c r="MS198" s="44">
        <f>Tabla25[[#This Row],[ESC_DUR_COR_COD_ROS_TG_POS]]-Tabla25[[#This Row],[ESC_DUR_COR_COD_ESC_TG_POS]]</f>
        <v>-266.14285714285711</v>
      </c>
      <c r="MT198" s="44">
        <f>Tabla25[[#This Row],[ESC_DUR_COR_COD_ROS_TG_TOT]]-Tabla25[[#This Row],[ESC_DUR_COR_COD_ESC_TG_TOT]]</f>
        <v>-3.5</v>
      </c>
      <c r="MU198" s="47">
        <f>Tabla25[[#This Row],[ROS_NUM_COR_COD_ROS_TG_NEG]]-Tabla25[[#This Row],[ROS_NUM_COR_COD_ESC_TG_NEG]]</f>
        <v>2.1111111111111112</v>
      </c>
      <c r="MV198" s="47">
        <f>Tabla25[[#This Row],[ROS_NUM_COR_COD_ROS_TG_NEU]]-Tabla25[[#This Row],[ROS_NUM_COR_COD_ESC_TG_NEU]]</f>
        <v>-0.79999999999999982</v>
      </c>
      <c r="MW198" s="47">
        <f>Tabla25[[#This Row],[ROS_NUM_COR_COD_ROS_TG_POS]]-Tabla25[[#This Row],[ROS_NUM_COR_COD_ESC_TG_POS]]</f>
        <v>1.7999999999999998</v>
      </c>
      <c r="MX198" s="47">
        <f>Tabla25[[#This Row],[ROS_NUM_COR_COD_ROS_TG_TOT]]-Tabla25[[#This Row],[ROS_NUM_COR_COD_ESC_TG_TOT]]</f>
        <v>1</v>
      </c>
      <c r="MY198" s="47">
        <f>Tabla25[[#This Row],[ROS_DUR_COR_COD_ROS_TG_NEG]]-Tabla25[[#This Row],[ROS_DUR_COR_COD_ESC_TG_NEG]]</f>
        <v>257.42499999999995</v>
      </c>
      <c r="MZ198" s="47">
        <f>Tabla25[[#This Row],[ROS_DUR_COR_COD_ROS_TG_NEU]]-Tabla25[[#This Row],[ROS_DUR_COR_COD_ESC_TG_NEU]]</f>
        <v>-435.21428571428567</v>
      </c>
      <c r="NA198" s="47">
        <f>Tabla25[[#This Row],[ROS_DUR_COR_COD_ROS_TG_POS]]-Tabla25[[#This Row],[ROS_DUR_COR_COD_ESC_TG_POS]]</f>
        <v>452.44444444444446</v>
      </c>
      <c r="NB198" s="47">
        <f>Tabla25[[#This Row],[ROS_DUR_COR_COD_ROS_TG_TOT]]-Tabla25[[#This Row],[ROS_DUR_COR_COD_ESC_TG_TOT]]</f>
        <v>111.41666666666674</v>
      </c>
      <c r="NC198">
        <v>198.125</v>
      </c>
      <c r="ND198">
        <v>155.28571428571428</v>
      </c>
      <c r="NE198">
        <v>216.66666666666666</v>
      </c>
      <c r="NF198">
        <v>192.58333333333334</v>
      </c>
      <c r="NG198">
        <v>220</v>
      </c>
      <c r="NH198">
        <v>223.66666666666666</v>
      </c>
      <c r="NI198">
        <v>166.57142857142858</v>
      </c>
      <c r="NJ198">
        <v>200.44444444444446</v>
      </c>
      <c r="NK198">
        <v>240</v>
      </c>
      <c r="NL198">
        <v>234.57142857142858</v>
      </c>
      <c r="NM198">
        <v>147.5</v>
      </c>
      <c r="NN198">
        <v>207.05555555555554</v>
      </c>
      <c r="NO198">
        <v>242.2</v>
      </c>
      <c r="NP198">
        <v>156.83333333333334</v>
      </c>
      <c r="NQ198">
        <v>218.71428571428572</v>
      </c>
      <c r="NR198">
        <v>204.61111111111111</v>
      </c>
      <c r="NS198">
        <v>235.76470588235293</v>
      </c>
      <c r="NT198">
        <v>266</v>
      </c>
      <c r="NU198">
        <v>255.88235294117646</v>
      </c>
      <c r="NV198">
        <v>252.80769230769232</v>
      </c>
      <c r="NW198">
        <v>212.5</v>
      </c>
      <c r="NX198">
        <v>265.21052631578948</v>
      </c>
      <c r="NY198">
        <v>214.70588235294119</v>
      </c>
      <c r="NZ198">
        <v>231.74074074074073</v>
      </c>
      <c r="OA198" s="15">
        <f>Tabla2[[#This Row],[ROS_1DU_COR_COD_ROS_TG_NEG]]-Tabla2[[#This Row],[PAS_1DU_COR_COD_ROS_TG_NEG]]</f>
        <v>-37.639705882352928</v>
      </c>
      <c r="OB198" s="15">
        <f>Tabla2[[#This Row],[ROS_1DU_COR_COD_ROS_TG_NEU]]-Tabla2[[#This Row],[PAS_1DU_COR_COD_ROS_TG_NEU]]</f>
        <v>-110.71428571428572</v>
      </c>
      <c r="OC198" s="15">
        <f>Tabla2[[#This Row],[ROS_1DU_COR_COD_ROS_TG_POS]]-Tabla2[[#This Row],[PAS_1DU_COR_COD_ROS_TG_POS]]</f>
        <v>-39.215686274509807</v>
      </c>
      <c r="OD198" s="15">
        <f>Tabla2[[#This Row],[ROS_1DU_COR_COD_ROS_TG_TOT]]-Tabla2[[#This Row],[PAS_1DU_COR_COD_ROS_TG_TOT]]</f>
        <v>-60.224358974358978</v>
      </c>
      <c r="OE198" s="15">
        <f>Tabla2[[#This Row],[ROS_1DU_COR_COD_ESC_TG_NEG]]-Tabla2[[#This Row],[PAS_1DU_COR_COD_ESC_TG_NEG]]</f>
        <v>7.5</v>
      </c>
      <c r="OF198" s="15">
        <f>Tabla2[[#This Row],[ROS_1DU_COR_COD_ESC_TG_NEU]]-Tabla2[[#This Row],[PAS_1DU_COR_COD_ESC_TG_NEU]]</f>
        <v>-41.543859649122822</v>
      </c>
      <c r="OG198" s="15">
        <f>Tabla2[[#This Row],[ROS_1DU_COR_COD_ESC_TG_POS]]-Tabla2[[#This Row],[PAS_1DU_COR_COD_ESC_TG_POS]]</f>
        <v>-48.134453781512605</v>
      </c>
      <c r="OH198" s="15">
        <f>Tabla2[[#This Row],[ROS_1DU_COR_COD_ESC_TG_TOT]]-Tabla2[[#This Row],[PAS_1DU_COR_COD_ESC_TG_TOT]]</f>
        <v>-31.296296296296276</v>
      </c>
      <c r="OI198" s="15">
        <f>Tabla2[[#This Row],[PAS_1DU_COR_COD_ROS_TG_NEG]]-Tabla2[[#This Row],[ESC_1DU_COR_COD_ROS_TG_NEG]]</f>
        <v>-4.2352941176470722</v>
      </c>
      <c r="OJ198" s="15">
        <f>Tabla2[[#This Row],[PAS_1DU_COR_COD_ROS_TG_NEU]]-Tabla2[[#This Row],[ESC_1DU_COR_COD_ROS_TG_NEU]]</f>
        <v>31.428571428571416</v>
      </c>
      <c r="OK198" s="15">
        <f>Tabla2[[#This Row],[PAS_1DU_COR_COD_ROS_TG_POS]]-Tabla2[[#This Row],[ESC_1DU_COR_COD_ROS_TG_POS]]</f>
        <v>108.38235294117646</v>
      </c>
      <c r="OL198" s="15">
        <f>Tabla2[[#This Row],[PAS_1DU_COR_COD_ROS_TG_TOT]]-Tabla2[[#This Row],[ESC_1DU_COR_COD_ROS_TG_TOT]]</f>
        <v>45.752136752136778</v>
      </c>
      <c r="OM198" s="15">
        <f>Tabla2[[#This Row],[PAS_1DU_COR_COD_ESC_TG_NEG]]-Tabla2[[#This Row],[ESC_1DU_COR_COD_ESC_TG_NEG]]</f>
        <v>-29.699999999999989</v>
      </c>
      <c r="ON198" s="15">
        <f>Tabla2[[#This Row],[PAS_1DU_COR_COD_ESC_TG_NEU]]-Tabla2[[#This Row],[ESC_1DU_COR_COD_ESC_TG_NEU]]</f>
        <v>108.37719298245614</v>
      </c>
      <c r="OO198" s="15">
        <f>Tabla2[[#This Row],[PAS_1DU_COR_COD_ESC_TG_POS]]-Tabla2[[#This Row],[ESC_1DU_COR_COD_ESC_TG_POS]]</f>
        <v>-4.0084033613445342</v>
      </c>
      <c r="OP198" s="15">
        <f>Tabla2[[#This Row],[PAS_1DU_COR_COD_ESC_TG_TOT]]-Tabla2[[#This Row],[ESC_1DU_COR_COD_ESC_TG_TOT]]</f>
        <v>27.129629629629619</v>
      </c>
      <c r="OQ198" s="61">
        <v>-21.875</v>
      </c>
      <c r="OR198" s="62">
        <v>-68.38095238095238</v>
      </c>
      <c r="OS198" s="62">
        <v>50.095238095238074</v>
      </c>
      <c r="OT198" s="62">
        <v>-7.8611111111111143</v>
      </c>
      <c r="OU198" s="62">
        <v>-2.1999999999999886</v>
      </c>
      <c r="OV198" s="62">
        <v>77.738095238095241</v>
      </c>
      <c r="OW198" s="62">
        <v>-71.214285714285722</v>
      </c>
      <c r="OX198" s="62">
        <v>2.4444444444444287</v>
      </c>
      <c r="OY198" s="62">
        <v>23.264705882352928</v>
      </c>
      <c r="OZ198" s="62">
        <v>0.78947368421052033</v>
      </c>
      <c r="PA198" s="62">
        <v>41.176470588235276</v>
      </c>
      <c r="PB198" s="62">
        <v>21.066951566951587</v>
      </c>
    </row>
    <row r="199" spans="1:418" x14ac:dyDescent="0.3">
      <c r="A199" s="2" t="s">
        <v>197</v>
      </c>
      <c r="B199" s="2">
        <v>60</v>
      </c>
      <c r="C199" s="2">
        <v>1</v>
      </c>
      <c r="D199" s="2">
        <v>66</v>
      </c>
      <c r="E199">
        <v>3.45</v>
      </c>
      <c r="F199">
        <v>1084.7333333333333</v>
      </c>
      <c r="G199">
        <v>3.05</v>
      </c>
      <c r="H199">
        <v>1068.2857142857142</v>
      </c>
      <c r="I199">
        <v>3.1578947368421053</v>
      </c>
      <c r="J199">
        <v>1156.2727272727273</v>
      </c>
      <c r="K199">
        <v>3.2203389830508473</v>
      </c>
      <c r="L199">
        <v>1098.6500000000001</v>
      </c>
      <c r="M199">
        <v>3.8</v>
      </c>
      <c r="N199">
        <v>1001.8888888888889</v>
      </c>
      <c r="O199">
        <v>4.8499999999999996</v>
      </c>
      <c r="P199">
        <v>1311.4117647058824</v>
      </c>
      <c r="Q199">
        <v>4.7368421052631575</v>
      </c>
      <c r="R199">
        <v>1433.1875</v>
      </c>
      <c r="S199">
        <v>4.4576271186440675</v>
      </c>
      <c r="T199">
        <v>1240.3725490196077</v>
      </c>
      <c r="U199">
        <v>3.8389830508474576</v>
      </c>
      <c r="V199">
        <v>1178.0769230769231</v>
      </c>
      <c r="W199">
        <v>1.9</v>
      </c>
      <c r="X199">
        <v>465.05263157894734</v>
      </c>
      <c r="Y199">
        <v>1.95</v>
      </c>
      <c r="Z199">
        <v>536.26315789473688</v>
      </c>
      <c r="AA199">
        <v>2.0526315789473686</v>
      </c>
      <c r="AB199">
        <v>474.4736842105263</v>
      </c>
      <c r="AC199">
        <v>1.9661016949152543</v>
      </c>
      <c r="AD199">
        <v>491.92982456140351</v>
      </c>
      <c r="AE199">
        <v>1.9661016949152543</v>
      </c>
      <c r="AF199">
        <v>491.92982456140351</v>
      </c>
      <c r="AG199">
        <v>3.2146892655367232</v>
      </c>
      <c r="AH199">
        <v>913.81756756756761</v>
      </c>
      <c r="AM199">
        <v>5</v>
      </c>
      <c r="AN199">
        <v>1288</v>
      </c>
      <c r="AO199">
        <v>5</v>
      </c>
      <c r="AP199">
        <v>1288</v>
      </c>
      <c r="AU199">
        <v>3</v>
      </c>
      <c r="AV199">
        <v>591</v>
      </c>
      <c r="AW199">
        <v>3</v>
      </c>
      <c r="AX199">
        <v>591</v>
      </c>
      <c r="AY199">
        <v>4</v>
      </c>
      <c r="AZ199">
        <v>939.5</v>
      </c>
      <c r="BE199">
        <v>1</v>
      </c>
      <c r="BF199">
        <v>148</v>
      </c>
      <c r="BG199">
        <v>1</v>
      </c>
      <c r="BH199">
        <v>148</v>
      </c>
      <c r="BI199">
        <v>1</v>
      </c>
      <c r="BJ199">
        <v>148</v>
      </c>
      <c r="BK199">
        <v>3</v>
      </c>
      <c r="BL199">
        <v>675.66666666666663</v>
      </c>
      <c r="BM199">
        <v>3.2111111111111112</v>
      </c>
      <c r="BN199">
        <v>909.08609271523176</v>
      </c>
      <c r="BO199">
        <v>6.1111111111111107</v>
      </c>
      <c r="BP199">
        <v>1660.3333333333333</v>
      </c>
      <c r="BQ199">
        <v>5.7777777777777777</v>
      </c>
      <c r="BR199">
        <v>1632.4444444444443</v>
      </c>
      <c r="BS199">
        <v>5.4</v>
      </c>
      <c r="BT199">
        <v>1542</v>
      </c>
      <c r="BU199">
        <v>5.75</v>
      </c>
      <c r="BV199">
        <v>1609.1071428571429</v>
      </c>
      <c r="BW199">
        <v>6.8888888888888893</v>
      </c>
      <c r="BX199">
        <v>1807</v>
      </c>
      <c r="BY199">
        <v>6.1111111111111107</v>
      </c>
      <c r="BZ199">
        <v>1598.4444444444443</v>
      </c>
      <c r="CA199">
        <v>5.7</v>
      </c>
      <c r="CB199">
        <v>1543.7</v>
      </c>
      <c r="CC199">
        <v>6.2142857142857144</v>
      </c>
      <c r="CD199">
        <v>1645.9285714285713</v>
      </c>
      <c r="CE199">
        <v>5.9821428571428568</v>
      </c>
      <c r="CF199">
        <v>1627.5178571428571</v>
      </c>
      <c r="CG199">
        <v>1.4444444444444444</v>
      </c>
      <c r="CH199">
        <v>435.71428571428572</v>
      </c>
      <c r="CI199">
        <v>1.7777777777777777</v>
      </c>
      <c r="CJ199">
        <v>564</v>
      </c>
      <c r="CK199">
        <v>1.7</v>
      </c>
      <c r="CL199">
        <v>428.33333333333331</v>
      </c>
      <c r="CM199">
        <v>1.6428571428571428</v>
      </c>
      <c r="CN199">
        <v>471.86956521739131</v>
      </c>
      <c r="CO199">
        <v>1.2222222222222223</v>
      </c>
      <c r="CP199">
        <v>367.28571428571428</v>
      </c>
      <c r="CQ199">
        <v>1.8888888888888888</v>
      </c>
      <c r="CR199">
        <v>373.11111111111109</v>
      </c>
      <c r="CS199">
        <v>2</v>
      </c>
      <c r="CT199">
        <v>488.33333333333331</v>
      </c>
      <c r="CU199">
        <v>1.7142857142857142</v>
      </c>
      <c r="CV199">
        <v>412.96</v>
      </c>
      <c r="CW199">
        <v>1.6785714285714286</v>
      </c>
      <c r="CX199">
        <v>441.1875</v>
      </c>
      <c r="CY199">
        <v>3.8303571428571428</v>
      </c>
      <c r="CZ199">
        <v>1079.9807692307693</v>
      </c>
      <c r="DA199">
        <v>2.2222222222222223</v>
      </c>
      <c r="DB199">
        <v>567.11111111111109</v>
      </c>
      <c r="DC199">
        <v>2.6666666666666665</v>
      </c>
      <c r="DD199">
        <v>720</v>
      </c>
      <c r="DE199">
        <v>2.2999999999999998</v>
      </c>
      <c r="DF199">
        <v>650.4</v>
      </c>
      <c r="DG199">
        <v>2.3928571428571428</v>
      </c>
      <c r="DH199">
        <v>646</v>
      </c>
      <c r="DI199">
        <v>3.1111111111111112</v>
      </c>
      <c r="DJ199">
        <v>786.33333333333337</v>
      </c>
      <c r="DK199">
        <v>2.7777777777777777</v>
      </c>
      <c r="DL199">
        <v>737</v>
      </c>
      <c r="DM199">
        <v>3.7</v>
      </c>
      <c r="DN199">
        <v>854.1</v>
      </c>
      <c r="DO199">
        <v>3.2142857142857144</v>
      </c>
      <c r="DP199">
        <v>794.67857142857144</v>
      </c>
      <c r="DQ199">
        <v>2.8035714285714284</v>
      </c>
      <c r="DR199">
        <v>720.33928571428567</v>
      </c>
      <c r="DS199">
        <v>2.8035714285714284</v>
      </c>
      <c r="DT199">
        <v>720.33928571428567</v>
      </c>
      <c r="DU199">
        <v>3.4880952380952381</v>
      </c>
      <c r="DV199">
        <v>954.10625000000005</v>
      </c>
      <c r="DW199">
        <v>5</v>
      </c>
      <c r="DX199">
        <v>1464</v>
      </c>
      <c r="DY199">
        <v>8</v>
      </c>
      <c r="DZ199">
        <v>1945</v>
      </c>
      <c r="EC199">
        <v>6.5</v>
      </c>
      <c r="ED199">
        <v>1704.5</v>
      </c>
      <c r="EE199">
        <v>5</v>
      </c>
      <c r="EF199">
        <v>1493</v>
      </c>
      <c r="EG199">
        <v>8</v>
      </c>
      <c r="EH199">
        <v>2279</v>
      </c>
      <c r="EK199">
        <v>6.5</v>
      </c>
      <c r="EL199">
        <v>1886</v>
      </c>
      <c r="EM199">
        <v>6.5</v>
      </c>
      <c r="EN199">
        <v>1795.25</v>
      </c>
      <c r="EO199">
        <v>2</v>
      </c>
      <c r="EP199">
        <v>240</v>
      </c>
      <c r="EQ199">
        <v>1</v>
      </c>
      <c r="ER199">
        <v>148</v>
      </c>
      <c r="EU199">
        <v>1.5</v>
      </c>
      <c r="EV199">
        <v>194</v>
      </c>
      <c r="EW199">
        <v>2</v>
      </c>
      <c r="EX199">
        <v>484</v>
      </c>
      <c r="EY199">
        <v>0</v>
      </c>
      <c r="FC199">
        <v>1</v>
      </c>
      <c r="FD199">
        <v>484</v>
      </c>
      <c r="FE199">
        <v>1.25</v>
      </c>
      <c r="FF199">
        <v>290.66666666666669</v>
      </c>
      <c r="FG199">
        <v>3.875</v>
      </c>
      <c r="FH199">
        <v>1150.4285714285713</v>
      </c>
      <c r="FI199">
        <v>7</v>
      </c>
      <c r="FJ199">
        <v>2051</v>
      </c>
      <c r="FK199">
        <v>7</v>
      </c>
      <c r="FL199">
        <v>1866</v>
      </c>
      <c r="FO199">
        <v>7</v>
      </c>
      <c r="FP199">
        <v>1958.5</v>
      </c>
      <c r="FQ199">
        <v>5</v>
      </c>
      <c r="FR199">
        <v>1523</v>
      </c>
      <c r="FS199">
        <v>4</v>
      </c>
      <c r="FT199">
        <v>1218</v>
      </c>
      <c r="FW199">
        <v>4.5</v>
      </c>
      <c r="FX199">
        <v>1370.5</v>
      </c>
      <c r="FY199">
        <v>5.75</v>
      </c>
      <c r="FZ199">
        <v>1664.5</v>
      </c>
      <c r="GA199">
        <v>5.75</v>
      </c>
      <c r="GB199">
        <v>1664.5</v>
      </c>
      <c r="GC199">
        <v>4.5</v>
      </c>
      <c r="GD199">
        <v>1337.3636363636363</v>
      </c>
      <c r="GE199">
        <v>3.5555555555555554</v>
      </c>
      <c r="GF199">
        <v>978.76023391812862</v>
      </c>
      <c r="GG199">
        <v>2.3333333333333335</v>
      </c>
      <c r="GH199">
        <v>729</v>
      </c>
      <c r="GI199">
        <v>3.1111111111111112</v>
      </c>
      <c r="GJ199">
        <v>766.75</v>
      </c>
      <c r="GK199">
        <v>2.8888888888888888</v>
      </c>
      <c r="GL199">
        <v>1024</v>
      </c>
      <c r="GM199">
        <v>2.7777777777777777</v>
      </c>
      <c r="GN199">
        <v>832.6</v>
      </c>
      <c r="GO199">
        <v>2.5</v>
      </c>
      <c r="GP199">
        <v>724.33333333333337</v>
      </c>
      <c r="GQ199">
        <v>1.8</v>
      </c>
      <c r="GR199">
        <v>584.42857142857144</v>
      </c>
      <c r="GS199">
        <v>2.4</v>
      </c>
      <c r="GT199">
        <v>668.125</v>
      </c>
      <c r="GU199">
        <v>2.2142857142857144</v>
      </c>
      <c r="GV199">
        <v>656.28571428571433</v>
      </c>
      <c r="GW199">
        <v>2.4909090909090907</v>
      </c>
      <c r="GX199">
        <v>742.29268292682923</v>
      </c>
      <c r="GY199">
        <v>5.333333333333333</v>
      </c>
      <c r="GZ199">
        <v>1273.7777777777778</v>
      </c>
      <c r="HA199">
        <v>4.666666666666667</v>
      </c>
      <c r="HB199">
        <v>957.88888888888891</v>
      </c>
      <c r="HC199">
        <v>4.4444444444444446</v>
      </c>
      <c r="HD199">
        <v>1219</v>
      </c>
      <c r="HE199">
        <v>4.8148148148148149</v>
      </c>
      <c r="HF199">
        <v>1147.5769230769231</v>
      </c>
      <c r="HG199">
        <v>5.125</v>
      </c>
      <c r="HH199">
        <v>1065.375</v>
      </c>
      <c r="HI199">
        <v>4.3</v>
      </c>
      <c r="HJ199">
        <v>1007</v>
      </c>
      <c r="HK199">
        <v>4.8</v>
      </c>
      <c r="HL199">
        <v>1145.5</v>
      </c>
      <c r="HM199">
        <v>4.7142857142857144</v>
      </c>
      <c r="HN199">
        <v>1073.1428571428571</v>
      </c>
      <c r="HO199">
        <v>4.7636363636363637</v>
      </c>
      <c r="HP199">
        <v>1108.9814814814815</v>
      </c>
      <c r="HQ199">
        <v>3.6272727272727274</v>
      </c>
      <c r="HR199">
        <v>950.72631578947369</v>
      </c>
      <c r="HS199">
        <v>2.8888888888888888</v>
      </c>
      <c r="HT199">
        <v>716.11111111111109</v>
      </c>
      <c r="HU199">
        <v>2.7777777777777777</v>
      </c>
      <c r="HV199">
        <v>507.55555555555554</v>
      </c>
      <c r="HW199">
        <v>2.7777777777777777</v>
      </c>
      <c r="HX199">
        <v>643</v>
      </c>
      <c r="HY199">
        <v>2.8148148148148149</v>
      </c>
      <c r="HZ199">
        <v>622.22222222222217</v>
      </c>
      <c r="IA199">
        <v>1.75</v>
      </c>
      <c r="IB199">
        <v>744.66666666666663</v>
      </c>
      <c r="IC199">
        <v>2.7</v>
      </c>
      <c r="ID199">
        <v>765.125</v>
      </c>
      <c r="IE199">
        <v>3.8</v>
      </c>
      <c r="IF199">
        <v>722.9</v>
      </c>
      <c r="IG199">
        <v>2.8214285714285716</v>
      </c>
      <c r="IH199">
        <v>742.41666666666663</v>
      </c>
      <c r="II199">
        <v>2.8181818181818183</v>
      </c>
      <c r="IJ199">
        <v>678.78431372549016</v>
      </c>
      <c r="IK199">
        <v>2.8181818181818183</v>
      </c>
      <c r="IL199">
        <v>678.78431372549016</v>
      </c>
      <c r="IM199">
        <v>3.3575757575757574</v>
      </c>
      <c r="IN199">
        <v>855.73287671232879</v>
      </c>
      <c r="IO199">
        <v>2</v>
      </c>
      <c r="IP199">
        <v>578</v>
      </c>
      <c r="IQ199">
        <v>1</v>
      </c>
      <c r="IR199">
        <v>252</v>
      </c>
      <c r="IS199">
        <v>2</v>
      </c>
      <c r="IT199">
        <v>491</v>
      </c>
      <c r="IU199">
        <v>1.6666666666666667</v>
      </c>
      <c r="IV199">
        <v>440.33333333333331</v>
      </c>
      <c r="IW199">
        <v>7.5</v>
      </c>
      <c r="IX199">
        <v>1562.5</v>
      </c>
      <c r="JC199">
        <v>7.5</v>
      </c>
      <c r="JD199">
        <v>1562.5</v>
      </c>
      <c r="JE199">
        <v>4</v>
      </c>
      <c r="JF199">
        <v>889.2</v>
      </c>
      <c r="JG199">
        <v>5</v>
      </c>
      <c r="JH199">
        <v>1333</v>
      </c>
      <c r="JI199">
        <v>9</v>
      </c>
      <c r="JJ199">
        <v>1439</v>
      </c>
      <c r="JK199">
        <v>5</v>
      </c>
      <c r="JL199">
        <v>1586</v>
      </c>
      <c r="JM199">
        <v>6.333333333333333</v>
      </c>
      <c r="JN199">
        <v>1452.6666666666667</v>
      </c>
      <c r="JO199">
        <v>0.5</v>
      </c>
      <c r="JP199">
        <v>200</v>
      </c>
      <c r="JU199">
        <v>0.5</v>
      </c>
      <c r="JV199">
        <v>200</v>
      </c>
      <c r="JW199">
        <v>4</v>
      </c>
      <c r="JX199">
        <v>1139.5</v>
      </c>
      <c r="JY199">
        <v>4</v>
      </c>
      <c r="JZ199">
        <v>1000.4444444444445</v>
      </c>
      <c r="KA199">
        <v>5</v>
      </c>
      <c r="KB199">
        <v>838</v>
      </c>
      <c r="KC199">
        <v>5</v>
      </c>
      <c r="KD199">
        <v>1167</v>
      </c>
      <c r="KE199">
        <v>2</v>
      </c>
      <c r="KF199">
        <v>412</v>
      </c>
      <c r="KG199">
        <v>4</v>
      </c>
      <c r="KH199">
        <v>805.66666666666663</v>
      </c>
      <c r="KI199">
        <v>2.5</v>
      </c>
      <c r="KJ199">
        <v>1031</v>
      </c>
      <c r="KO199">
        <v>2.5</v>
      </c>
      <c r="KP199">
        <v>1031</v>
      </c>
      <c r="KQ199">
        <v>3.4</v>
      </c>
      <c r="KR199">
        <v>862</v>
      </c>
      <c r="KS199">
        <v>3.4</v>
      </c>
      <c r="KT199">
        <v>862</v>
      </c>
      <c r="KU199">
        <v>3.8</v>
      </c>
      <c r="KV199">
        <v>957.84615384615381</v>
      </c>
      <c r="KW199">
        <v>3.3944444444444444</v>
      </c>
      <c r="KX199">
        <v>864.0817610062893</v>
      </c>
      <c r="KY199" s="15">
        <f>Tabla2[[#This Row],[ROS_NUM_COR_COD_ROS_TG_NEG]]-Tabla2[[#This Row],[PAS_NUM_COR_COD_ROS_TG_NEG]]</f>
        <v>1.3250000000000002</v>
      </c>
      <c r="KZ199" s="15">
        <f>Tabla2[[#This Row],[ROS_DUR_COR_COD_ROS_TG_NEG]]-Tabla2[[#This Row],[PAS_DUR_COR_COD_ROS_TG_NEG]]</f>
        <v>63.486111111111086</v>
      </c>
      <c r="LA199" s="15">
        <f>Tabla2[[#This Row],[ROS_NUM_COR_COD_ROS_TG_NEU]]-Tabla2[[#This Row],[PAS_NUM_COR_COD_ROS_TG_NEU]]</f>
        <v>-0.54999999999999982</v>
      </c>
      <c r="LB199" s="15">
        <f>Tabla2[[#This Row],[ROS_DUR_COR_COD_ROS_TG_NEU]]-Tabla2[[#This Row],[PAS_DUR_COR_COD_ROS_TG_NEU]]</f>
        <v>-304.41176470588243</v>
      </c>
      <c r="LC199" s="15">
        <f>Tabla2[[#This Row],[ROS_NUM_COR_COD_ROS_TG_POS]]-Tabla2[[#This Row],[PAS_NUM_COR_COD_ROS_TG_POS]]</f>
        <v>6.3157894736842302E-2</v>
      </c>
      <c r="LD199" s="15">
        <f>Tabla2[[#This Row],[ROS_DUR_COR_COD_ROS_TG_POS]]-Tabla2[[#This Row],[PAS_DUR_COR_COD_ROS_TG_POS]]</f>
        <v>-287.6875</v>
      </c>
      <c r="LE199" s="15">
        <f>Tabla2[[#This Row],[ROS_NUM_COR_COD_ROS_TG_TOT]]-Tabla2[[#This Row],[PAS_NUM_COR_COD_ROS_TG_TOT]]</f>
        <v>0.25665859564164695</v>
      </c>
      <c r="LF199" s="15">
        <f>Tabla2[[#This Row],[ROS_DUR_COR_COD_ROS_TG_TOT]]-Tabla2[[#This Row],[PAS_DUR_COR_COD_ROS_TG_TOT]]</f>
        <v>-167.22969187675062</v>
      </c>
      <c r="LG199" s="15">
        <f>Tabla2[[#This Row],[ROS_NUM_COR_COD_ESC_TG_NEG]]-Tabla2[[#This Row],[PAS_NUM_COR_COD_ESC_TG_NEG]]</f>
        <v>-0.95000000000000018</v>
      </c>
      <c r="LH199" s="15">
        <f>Tabla2[[#This Row],[ROS_DUR_COR_COD_ESC_TG_NEG]]-Tabla2[[#This Row],[PAS_DUR_COR_COD_ESC_TG_NEG]]</f>
        <v>-360.4</v>
      </c>
      <c r="LI199" s="15">
        <f>Tabla2[[#This Row],[ROS_NUM_COR_COD_ESC_TG_NEU]]-Tabla2[[#This Row],[PAS_NUM_COR_COD_ESC_TG_NEU]]</f>
        <v>-1.2499999999999998</v>
      </c>
      <c r="LJ199" s="15">
        <f>Tabla2[[#This Row],[ROS_NUM_COR_COD_ESC_TG_NEG]]-Tabla2[[#This Row],[PAS_NUM_COR_COD_ESC_TG_NEG]]</f>
        <v>-0.95000000000000018</v>
      </c>
      <c r="LK199" s="15">
        <f>Tabla2[[#This Row],[ROS_NUM_COR_COD_ESC_TG_POS]]-Tabla2[[#This Row],[PAS_NUM_COR_COD_ESC_TG_POS]]</f>
        <v>-0.7578947368421054</v>
      </c>
      <c r="LL199" s="15">
        <f>Tabla2[[#This Row],[ROS_DUR_COR_COD_ESC_TG_POS]]-Tabla2[[#This Row],[PAS_DUR_COR_COD_ESC_TG_POS]]</f>
        <v>-488.14772727272725</v>
      </c>
      <c r="LM199" s="15">
        <f>Tabla2[[#This Row],[ROS_NUM_COR_COD_ESC_TG_TOT]]-Tabla2[[#This Row],[PAS_NUM_COR_COD_ESC_TG_TOT]]</f>
        <v>-1.0060532687651329</v>
      </c>
      <c r="LN199" s="15">
        <f>Tabla2[[#This Row],[ROS_DUR_COR_COD_ESC_TG_TOT]]-Tabla2[[#This Row],[PAS_DUR_COR_COD_ESC_TG_TOT]]</f>
        <v>-442.36428571428576</v>
      </c>
      <c r="LO199" s="15">
        <f>Tabla2[[#This Row],[PAS_NUM_COR_COD_ROS_TG_NEG]]-Tabla2[[#This Row],[ESC_NUM_COR_COD_ROS_TG_NEG]]</f>
        <v>2.5777777777777775</v>
      </c>
      <c r="LP199" s="15">
        <f>Tabla2[[#This Row],[PAS_DUR_COR_COD_ROS_TG_NEG]]-Tabla2[[#This Row],[ESC_DUR_COR_COD_ROS_TG_NEG]]</f>
        <v>634.60317460317469</v>
      </c>
      <c r="LQ199" s="15">
        <f>Tabla2[[#This Row],[PAS_NUM_COR_COD_ROS_TG_NEU]]-Tabla2[[#This Row],[ESC_NUM_COR_COD_ROS_TG_NEU]]</f>
        <v>2.9611111111111108</v>
      </c>
      <c r="LR199" s="15">
        <f>Tabla2[[#This Row],[PAS_DUR_COR_COD_ROS_TG_NEU]]-Tabla2[[#This Row],[ESC_DUR_COR_COD_ROS_TG_NEU]]</f>
        <v>938.30065359477135</v>
      </c>
      <c r="LS199" s="15">
        <f>Tabla2[[#This Row],[PAS_NUM_COR_COD_ROS_TG_POS]]-Tabla2[[#This Row],[ESC_NUM_COR_COD_ROS_TG_POS]]</f>
        <v>2.7368421052631575</v>
      </c>
      <c r="LT199" s="15">
        <f>Tabla2[[#This Row],[PAS_DUR_COR_COD_ROS_TG_POS]]-Tabla2[[#This Row],[ESC_DUR_COR_COD_ROS_TG_POS]]</f>
        <v>944.85416666666674</v>
      </c>
      <c r="LU199" s="15">
        <f>Tabla2[[#This Row],[PAS_NUM_COR_COD_ROS_TG_TOT]]-Tabla2[[#This Row],[ESC_NUM_COR_COD_ROS_TG_TOT]]</f>
        <v>2.7433414043583531</v>
      </c>
      <c r="LV199" s="15">
        <f>Tabla2[[#This Row],[PAS_DUR_COR_COD_ROS_TG_TOT]]-Tabla2[[#This Row],[ESC_DUR_COR_COD_ROS_TG_TOT]]</f>
        <v>827.4125490196077</v>
      </c>
      <c r="LW199" s="15">
        <f>Tabla2[[#This Row],[PAS_NUM_COR_COD_ESC_TG_NEG]]-Tabla2[[#This Row],[ESC_NUM_COR_COD_ESC_TG_NEG]]</f>
        <v>-3.4388888888888891</v>
      </c>
      <c r="LX199" s="15">
        <f>Tabla2[[#This Row],[PAS_DUR_COR_COD_ESC_TG_NEG]]-Tabla2[[#This Row],[ESC_DUR_COR_COD_ESC_TG_NEG]]</f>
        <v>-722.26666666666665</v>
      </c>
      <c r="LY199" s="15">
        <f>Tabla2[[#This Row],[PAS_NUM_COR_COD_ESC_TG_NEU]]-Tabla2[[#This Row],[ESC_NUM_COR_COD_ESC_TG_NEU]]</f>
        <v>-3.0611111111111109</v>
      </c>
      <c r="LZ199" s="15">
        <f>Tabla2[[#This Row],[PAS_DUR_COR_COD_ESC_TG_NEU]]-Tabla2[[#This Row],[ESC_DUR_COR_COD_ESC_TG_NEU]]</f>
        <v>-530.15873015873012</v>
      </c>
      <c r="MA199" s="15">
        <f>Tabla2[[#This Row],[PAS_NUM_COR_COD_ESC_TG_POS]]-Tabla2[[#This Row],[ESC_NUM_COR_COD_ESC_TG_POS]]</f>
        <v>-2.5421052631578949</v>
      </c>
      <c r="MB199" s="15">
        <f>Tabla2[[#This Row],[PAS_DUR_COR_COD_ESC_TG_POS]]-Tabla2[[#This Row],[ESC_DUR_COR_COD_ESC_TG_POS]]</f>
        <v>-387.42727272727279</v>
      </c>
      <c r="MC199" s="15">
        <f>Tabla2[[#This Row],[PAS_NUM_COR_COD_ESC_TG_TOT]]-Tabla2[[#This Row],[ESC_NUM_COR_COD_ESC_TG_TOT]]</f>
        <v>-2.9939467312348671</v>
      </c>
      <c r="MD199" s="15">
        <f>Tabla2[[#This Row],[PAS_DUR_COR_COD_ESC_TG_TOT]]-Tabla2[[#This Row],[ESC_DUR_COR_COD_ESC_TG_TOT]]</f>
        <v>-547.27857142857124</v>
      </c>
      <c r="ME199" s="42">
        <f>Tabla25[[#This Row],[PAS_NUM_COR_COD_ROS_TG_NEG]]-Tabla25[[#This Row],[PAS_NUM_COR_COD_ESC_TG_NEG]]</f>
        <v>0.34999999999999964</v>
      </c>
      <c r="MF199" s="42">
        <f>Tabla25[[#This Row],[PAS_NUM_COR_COD_ROS_TG_NEU]]-Tabla25[[#This Row],[PAS_NUM_COR_COD_ESC_TG_NEU]]</f>
        <v>1.7999999999999998</v>
      </c>
      <c r="MG199" s="42">
        <f>Tabla25[[#This Row],[PAS_NUM_COR_COD_ROS_TG_POS]]-Tabla25[[#This Row],[PAS_NUM_COR_COD_ESC_TG_POS]]</f>
        <v>1.5789473684210522</v>
      </c>
      <c r="MH199" s="42">
        <f>Tabla25[[#This Row],[PAS_NUM_COR_COD_ROS_TG_TOT]]-Tabla25[[#This Row],[PAS_NUM_COR_COD_ESC_TG_TOT]]</f>
        <v>1.2372881355932202</v>
      </c>
      <c r="MI199" s="42">
        <f>Tabla25[[#This Row],[PAS_DUR_COR_COD_ROS_TG_NEG]]-Tabla25[[#This Row],[PAS_DUR_COR_COD_ESC_TG_NEG]]</f>
        <v>-82.844444444444434</v>
      </c>
      <c r="MJ199" s="42">
        <f>Tabla25[[#This Row],[PAS_DUR_COR_COD_ROS_TG_NEU]]-Tabla25[[#This Row],[PAS_DUR_COR_COD_ESC_TG_NEU]]</f>
        <v>243.12605042016821</v>
      </c>
      <c r="MK199" s="42">
        <f>Tabla25[[#This Row],[PAS_DUR_COR_COD_ROS_TG_POS]]-Tabla25[[#This Row],[PAS_DUR_COR_COD_ESC_TG_POS]]</f>
        <v>276.91477272727275</v>
      </c>
      <c r="ML199" s="42">
        <f>Tabla25[[#This Row],[PAS_DUR_COR_COD_ROS_TG_TOT]]-Tabla25[[#This Row],[PAS_DUR_COR_COD_ESC_TG_TOT]]</f>
        <v>141.72254901960764</v>
      </c>
      <c r="MM199" s="44">
        <f>Tabla25[[#This Row],[ESC_NUM_COR_COD_ROS_TG_NEG]]-Tabla25[[#This Row],[ESC_NUM_COR_COD_ESC_TG_NEG]]</f>
        <v>-5.666666666666667</v>
      </c>
      <c r="MN199" s="44">
        <f>Tabla25[[#This Row],[ESC_NUM_COR_COD_ROS_TG_NEU]]-Tabla25[[#This Row],[ESC_NUM_COR_COD_ESC_TG_NEU]]</f>
        <v>-4.2222222222222214</v>
      </c>
      <c r="MO199" s="44">
        <f>Tabla25[[#This Row],[ESC_NUM_COR_COD_ROS_TG_POS]]-Tabla25[[#This Row],[ESC_NUM_COR_COD_ESC_TG_POS]]</f>
        <v>-3.7</v>
      </c>
      <c r="MP199" s="44">
        <f>Tabla25[[#This Row],[ESC_NUM_COR_COD_ROS_TG_TOT]]-Tabla25[[#This Row],[ESC_NUM_COR_COD_ESC_TG_TOT]]</f>
        <v>-4.5</v>
      </c>
      <c r="MQ199" s="44">
        <f>Tabla25[[#This Row],[ESC_DUR_COR_COD_ROS_TG_NEG]]-Tabla25[[#This Row],[ESC_DUR_COR_COD_ESC_TG_NEG]]</f>
        <v>-1439.7142857142858</v>
      </c>
      <c r="MR199" s="44">
        <f>Tabla25[[#This Row],[ESC_DUR_COR_COD_ROS_TG_NEU]]-Tabla25[[#This Row],[ESC_DUR_COR_COD_ESC_TG_NEU]]</f>
        <v>-1225.3333333333333</v>
      </c>
      <c r="MS199" s="44">
        <f>Tabla25[[#This Row],[ESC_DUR_COR_COD_ROS_TG_POS]]-Tabla25[[#This Row],[ESC_DUR_COR_COD_ESC_TG_POS]]</f>
        <v>-1055.3666666666668</v>
      </c>
      <c r="MT199" s="44">
        <f>Tabla25[[#This Row],[ESC_DUR_COR_COD_ROS_TG_TOT]]-Tabla25[[#This Row],[ESC_DUR_COR_COD_ESC_TG_TOT]]</f>
        <v>-1232.9685714285713</v>
      </c>
      <c r="MU199" s="47">
        <f>Tabla25[[#This Row],[ROS_NUM_COR_COD_ROS_TG_NEG]]-Tabla25[[#This Row],[ROS_NUM_COR_COD_ESC_TG_NEG]]</f>
        <v>2.625</v>
      </c>
      <c r="MV199" s="47">
        <f>Tabla25[[#This Row],[ROS_NUM_COR_COD_ROS_TG_NEU]]-Tabla25[[#This Row],[ROS_NUM_COR_COD_ESC_TG_NEU]]</f>
        <v>2.5</v>
      </c>
      <c r="MW199" s="47">
        <f>Tabla25[[#This Row],[ROS_NUM_COR_COD_ROS_TG_POS]]-Tabla25[[#This Row],[ROS_NUM_COR_COD_ESC_TG_POS]]</f>
        <v>2.4</v>
      </c>
      <c r="MX199" s="47">
        <f>Tabla25[[#This Row],[ROS_NUM_COR_COD_ROS_TG_TOT]]-Tabla25[[#This Row],[ROS_NUM_COR_COD_ESC_TG_TOT]]</f>
        <v>2.5</v>
      </c>
      <c r="MY199" s="47">
        <f>Tabla25[[#This Row],[ROS_DUR_COR_COD_ROS_TG_NEG]]-Tabla25[[#This Row],[ROS_DUR_COR_COD_ESC_TG_NEG]]</f>
        <v>341.04166666666663</v>
      </c>
      <c r="MZ199" s="47">
        <f>Tabla25[[#This Row],[ROS_DUR_COR_COD_ROS_TG_NEU]]-Tabla25[[#This Row],[ROS_DUR_COR_COD_ESC_TG_NEU]]</f>
        <v>422.57142857142856</v>
      </c>
      <c r="NA199" s="47">
        <f>Tabla25[[#This Row],[ROS_DUR_COR_COD_ROS_TG_POS]]-Tabla25[[#This Row],[ROS_DUR_COR_COD_ESC_TG_POS]]</f>
        <v>477.375</v>
      </c>
      <c r="NB199" s="47">
        <f>Tabla25[[#This Row],[ROS_DUR_COR_COD_ROS_TG_TOT]]-Tabla25[[#This Row],[ROS_DUR_COR_COD_ESC_TG_TOT]]</f>
        <v>416.85714285714278</v>
      </c>
      <c r="NC199">
        <v>259</v>
      </c>
      <c r="ND199">
        <v>238.5</v>
      </c>
      <c r="NE199">
        <v>235</v>
      </c>
      <c r="NF199">
        <v>243.10714285714286</v>
      </c>
      <c r="NG199">
        <v>272.5</v>
      </c>
      <c r="NH199">
        <v>197.71428571428572</v>
      </c>
      <c r="NI199">
        <v>233.375</v>
      </c>
      <c r="NJ199">
        <v>232.66666666666666</v>
      </c>
      <c r="NK199">
        <v>279.42857142857144</v>
      </c>
      <c r="NL199">
        <v>237.22222222222223</v>
      </c>
      <c r="NM199">
        <v>251.11111111111111</v>
      </c>
      <c r="NN199">
        <v>254.04</v>
      </c>
      <c r="NO199">
        <v>251</v>
      </c>
      <c r="NP199">
        <v>203.77777777777777</v>
      </c>
      <c r="NQ199">
        <v>272.3</v>
      </c>
      <c r="NR199">
        <v>243.42857142857142</v>
      </c>
      <c r="NS199">
        <v>227.94444444444446</v>
      </c>
      <c r="NT199">
        <v>268.11764705882354</v>
      </c>
      <c r="NU199">
        <v>290</v>
      </c>
      <c r="NV199">
        <v>260.80392156862746</v>
      </c>
      <c r="NW199">
        <v>255.73333333333332</v>
      </c>
      <c r="NX199">
        <v>195.92857142857142</v>
      </c>
      <c r="NY199">
        <v>184.27272727272728</v>
      </c>
      <c r="NZ199">
        <v>215.15</v>
      </c>
      <c r="OA199" s="15">
        <f>Tabla2[[#This Row],[ROS_1DU_COR_COD_ROS_TG_NEG]]-Tabla2[[#This Row],[PAS_1DU_COR_COD_ROS_TG_NEG]]</f>
        <v>31.055555555555543</v>
      </c>
      <c r="OB199" s="15">
        <f>Tabla2[[#This Row],[ROS_1DU_COR_COD_ROS_TG_NEU]]-Tabla2[[#This Row],[PAS_1DU_COR_COD_ROS_TG_NEU]]</f>
        <v>-29.617647058823536</v>
      </c>
      <c r="OC199" s="15">
        <f>Tabla2[[#This Row],[ROS_1DU_COR_COD_ROS_TG_POS]]-Tabla2[[#This Row],[PAS_1DU_COR_COD_ROS_TG_POS]]</f>
        <v>-55</v>
      </c>
      <c r="OD199" s="15">
        <f>Tabla2[[#This Row],[ROS_1DU_COR_COD_ROS_TG_TOT]]-Tabla2[[#This Row],[PAS_1DU_COR_COD_ROS_TG_TOT]]</f>
        <v>-17.696778711484598</v>
      </c>
      <c r="OE199" s="15">
        <f>Tabla2[[#This Row],[ROS_1DU_COR_COD_ESC_TG_NEG]]-Tabla2[[#This Row],[PAS_1DU_COR_COD_ESC_TG_NEG]]</f>
        <v>16.76666666666668</v>
      </c>
      <c r="OF199" s="15">
        <f>Tabla2[[#This Row],[ROS_1DU_COR_COD_ESC_TG_NEU]]-Tabla2[[#This Row],[PAS_1DU_COR_COD_ESC_TG_NEU]]</f>
        <v>1.785714285714306</v>
      </c>
      <c r="OG199" s="15">
        <f>Tabla2[[#This Row],[ROS_1DU_COR_COD_ESC_TG_POS]]-Tabla2[[#This Row],[PAS_1DU_COR_COD_ESC_TG_POS]]</f>
        <v>49.10227272727272</v>
      </c>
      <c r="OH199" s="15">
        <f>Tabla2[[#This Row],[ROS_1DU_COR_COD_ESC_TG_TOT]]-Tabla2[[#This Row],[PAS_1DU_COR_COD_ESC_TG_TOT]]</f>
        <v>17.516666666666652</v>
      </c>
      <c r="OI199" s="15">
        <f>Tabla2[[#This Row],[PAS_1DU_COR_COD_ROS_TG_NEG]]-Tabla2[[#This Row],[ESC_1DU_COR_COD_ROS_TG_NEG]]</f>
        <v>-51.484126984126988</v>
      </c>
      <c r="OJ199" s="15">
        <f>Tabla2[[#This Row],[PAS_1DU_COR_COD_ROS_TG_NEU]]-Tabla2[[#This Row],[ESC_1DU_COR_COD_ROS_TG_NEU]]</f>
        <v>30.895424836601308</v>
      </c>
      <c r="OK199" s="15">
        <f>Tabla2[[#This Row],[PAS_1DU_COR_COD_ROS_TG_POS]]-Tabla2[[#This Row],[ESC_1DU_COR_COD_ROS_TG_POS]]</f>
        <v>38.888888888888886</v>
      </c>
      <c r="OL199" s="15">
        <f>Tabla2[[#This Row],[PAS_1DU_COR_COD_ROS_TG_TOT]]-Tabla2[[#This Row],[ESC_1DU_COR_COD_ROS_TG_TOT]]</f>
        <v>6.7639215686274667</v>
      </c>
      <c r="OM199" s="15">
        <f>Tabla2[[#This Row],[PAS_1DU_COR_COD_ESC_TG_NEG]]-Tabla2[[#This Row],[ESC_1DU_COR_COD_ESC_TG_NEG]]</f>
        <v>4.7333333333333201</v>
      </c>
      <c r="ON199" s="15">
        <f>Tabla2[[#This Row],[PAS_1DU_COR_COD_ESC_TG_NEU]]-Tabla2[[#This Row],[ESC_1DU_COR_COD_ESC_TG_NEU]]</f>
        <v>-7.8492063492063551</v>
      </c>
      <c r="OO199" s="15">
        <f>Tabla2[[#This Row],[PAS_1DU_COR_COD_ESC_TG_POS]]-Tabla2[[#This Row],[ESC_1DU_COR_COD_ESC_TG_POS]]</f>
        <v>-88.027272727272731</v>
      </c>
      <c r="OP199" s="15">
        <f>Tabla2[[#This Row],[PAS_1DU_COR_COD_ESC_TG_TOT]]-Tabla2[[#This Row],[ESC_1DU_COR_COD_ESC_TG_TOT]]</f>
        <v>-28.278571428571411</v>
      </c>
      <c r="OQ199" s="61">
        <v>-13.5</v>
      </c>
      <c r="OR199" s="62">
        <v>40.785714285714278</v>
      </c>
      <c r="OS199" s="62">
        <v>1.625</v>
      </c>
      <c r="OT199" s="62">
        <v>10.440476190476204</v>
      </c>
      <c r="OU199" s="62">
        <v>28.428571428571445</v>
      </c>
      <c r="OV199" s="62">
        <v>33.444444444444457</v>
      </c>
      <c r="OW199" s="62">
        <v>-21.188888888888897</v>
      </c>
      <c r="OX199" s="62">
        <v>10.611428571428576</v>
      </c>
      <c r="OY199" s="62">
        <v>-27.788888888888863</v>
      </c>
      <c r="OZ199" s="62">
        <v>72.18907563025212</v>
      </c>
      <c r="PA199" s="62">
        <v>105.72727272727272</v>
      </c>
      <c r="PB199" s="62">
        <v>45.653921568627453</v>
      </c>
    </row>
    <row r="200" spans="1:418" x14ac:dyDescent="0.3">
      <c r="A200" s="4" t="s">
        <v>237</v>
      </c>
      <c r="B200" s="2">
        <v>60</v>
      </c>
      <c r="C200" s="2">
        <v>1</v>
      </c>
      <c r="D200" s="2">
        <v>63</v>
      </c>
      <c r="E200">
        <v>2.1578947368421053</v>
      </c>
      <c r="F200">
        <v>881.5</v>
      </c>
      <c r="G200">
        <v>1.95</v>
      </c>
      <c r="H200">
        <v>707.08333333333337</v>
      </c>
      <c r="I200">
        <v>1.8888888888888888</v>
      </c>
      <c r="J200">
        <v>610.08333333333337</v>
      </c>
      <c r="K200">
        <v>2</v>
      </c>
      <c r="L200">
        <v>732.88888888888891</v>
      </c>
      <c r="M200">
        <v>1.5789473684210527</v>
      </c>
      <c r="N200">
        <v>695.27272727272725</v>
      </c>
      <c r="O200">
        <v>1.2</v>
      </c>
      <c r="P200">
        <v>557.5</v>
      </c>
      <c r="Q200">
        <v>1.3333333333333333</v>
      </c>
      <c r="R200">
        <v>598.875</v>
      </c>
      <c r="S200">
        <v>1.368421052631579</v>
      </c>
      <c r="T200">
        <v>621.17241379310349</v>
      </c>
      <c r="U200">
        <v>1.6842105263157894</v>
      </c>
      <c r="V200">
        <v>683.04615384615386</v>
      </c>
      <c r="W200">
        <v>0.47368421052631576</v>
      </c>
      <c r="X200">
        <v>212.71428571428572</v>
      </c>
      <c r="Y200">
        <v>0.3</v>
      </c>
      <c r="Z200">
        <v>160</v>
      </c>
      <c r="AA200">
        <v>0.66666666666666663</v>
      </c>
      <c r="AB200">
        <v>371.83333333333331</v>
      </c>
      <c r="AC200">
        <v>0.47368421052631576</v>
      </c>
      <c r="AD200">
        <v>251.11111111111111</v>
      </c>
      <c r="AE200">
        <v>0.47368421052631576</v>
      </c>
      <c r="AF200">
        <v>251.11111111111111</v>
      </c>
      <c r="AG200">
        <v>1.2807017543859649</v>
      </c>
      <c r="AH200">
        <v>589.37349397590367</v>
      </c>
      <c r="AI200">
        <v>1</v>
      </c>
      <c r="AJ200">
        <v>310</v>
      </c>
      <c r="AM200">
        <v>4</v>
      </c>
      <c r="AN200">
        <v>1141</v>
      </c>
      <c r="AO200">
        <v>3</v>
      </c>
      <c r="AP200">
        <v>864</v>
      </c>
      <c r="AQ200">
        <v>3</v>
      </c>
      <c r="AR200">
        <v>925</v>
      </c>
      <c r="AU200">
        <v>1</v>
      </c>
      <c r="AV200">
        <v>329</v>
      </c>
      <c r="AW200">
        <v>1.6666666666666667</v>
      </c>
      <c r="AX200">
        <v>527.66666666666663</v>
      </c>
      <c r="AY200">
        <v>2.3333333333333335</v>
      </c>
      <c r="AZ200">
        <v>695.83333333333337</v>
      </c>
      <c r="BA200">
        <v>3</v>
      </c>
      <c r="BB200">
        <v>423</v>
      </c>
      <c r="BE200">
        <v>2</v>
      </c>
      <c r="BF200">
        <v>982</v>
      </c>
      <c r="BG200">
        <v>2.3333333333333335</v>
      </c>
      <c r="BH200">
        <v>702.5</v>
      </c>
      <c r="BI200">
        <v>2.3333333333333335</v>
      </c>
      <c r="BJ200">
        <v>702.5</v>
      </c>
      <c r="BK200">
        <v>2.3333333333333335</v>
      </c>
      <c r="BL200">
        <v>697.5</v>
      </c>
      <c r="BM200">
        <v>1.3333333333333333</v>
      </c>
      <c r="BN200">
        <v>598.87912087912093</v>
      </c>
      <c r="GG200">
        <v>1.25</v>
      </c>
      <c r="GH200">
        <v>378.8</v>
      </c>
      <c r="GI200">
        <v>4</v>
      </c>
      <c r="GJ200">
        <v>1010.5714285714286</v>
      </c>
      <c r="GK200">
        <v>3.5555555555555554</v>
      </c>
      <c r="GL200">
        <v>974.14285714285711</v>
      </c>
      <c r="GM200">
        <v>2.96</v>
      </c>
      <c r="GN200">
        <v>830.89473684210532</v>
      </c>
      <c r="GO200">
        <v>1.4444444444444444</v>
      </c>
      <c r="GP200">
        <v>585.20000000000005</v>
      </c>
      <c r="GQ200">
        <v>1.2222222222222223</v>
      </c>
      <c r="GR200">
        <v>376.66666666666669</v>
      </c>
      <c r="GS200">
        <v>1.7777777777777777</v>
      </c>
      <c r="GT200">
        <v>449.375</v>
      </c>
      <c r="GU200">
        <v>1.4814814814814814</v>
      </c>
      <c r="GV200">
        <v>462.15789473684208</v>
      </c>
      <c r="GW200">
        <v>2.1923076923076925</v>
      </c>
      <c r="GX200">
        <v>646.52631578947364</v>
      </c>
      <c r="GY200">
        <v>2.125</v>
      </c>
      <c r="GZ200">
        <v>474.66666666666669</v>
      </c>
      <c r="HA200">
        <v>2.5</v>
      </c>
      <c r="HB200">
        <v>702.66666666666663</v>
      </c>
      <c r="HC200">
        <v>2</v>
      </c>
      <c r="HD200">
        <v>500.28571428571428</v>
      </c>
      <c r="HE200">
        <v>2.2000000000000002</v>
      </c>
      <c r="HF200">
        <v>556.10526315789468</v>
      </c>
      <c r="HG200">
        <v>3</v>
      </c>
      <c r="HH200">
        <v>683.125</v>
      </c>
      <c r="HI200">
        <v>2.6666666666666665</v>
      </c>
      <c r="HJ200">
        <v>644.14285714285711</v>
      </c>
      <c r="HK200">
        <v>2.5555555555555554</v>
      </c>
      <c r="HL200">
        <v>558.25</v>
      </c>
      <c r="HM200">
        <v>2.7407407407407409</v>
      </c>
      <c r="HN200">
        <v>627.82608695652175</v>
      </c>
      <c r="HO200">
        <v>2.4807692307692308</v>
      </c>
      <c r="HP200">
        <v>595.38095238095241</v>
      </c>
      <c r="HQ200">
        <v>2.3365384615384617</v>
      </c>
      <c r="HR200">
        <v>619.67499999999995</v>
      </c>
      <c r="HS200">
        <v>1.25</v>
      </c>
      <c r="HT200">
        <v>302.71428571428572</v>
      </c>
      <c r="HU200">
        <v>1.75</v>
      </c>
      <c r="HV200">
        <v>475.83333333333331</v>
      </c>
      <c r="HW200">
        <v>1</v>
      </c>
      <c r="HX200">
        <v>226.14285714285714</v>
      </c>
      <c r="HY200">
        <v>1.32</v>
      </c>
      <c r="HZ200">
        <v>327.85</v>
      </c>
      <c r="IA200">
        <v>1</v>
      </c>
      <c r="IB200">
        <v>401.8</v>
      </c>
      <c r="IC200">
        <v>1.4444444444444444</v>
      </c>
      <c r="ID200">
        <v>429.57142857142856</v>
      </c>
      <c r="IE200">
        <v>0.88888888888888884</v>
      </c>
      <c r="IF200">
        <v>151.85714285714286</v>
      </c>
      <c r="IG200">
        <v>1.1111111111111112</v>
      </c>
      <c r="IH200">
        <v>319.94736842105266</v>
      </c>
      <c r="II200">
        <v>1.2115384615384615</v>
      </c>
      <c r="IJ200">
        <v>324</v>
      </c>
      <c r="IK200">
        <v>1.2115384615384615</v>
      </c>
      <c r="IL200">
        <v>324</v>
      </c>
      <c r="IM200">
        <v>1.9615384615384615</v>
      </c>
      <c r="IN200">
        <v>522.77310924369749</v>
      </c>
      <c r="IO200">
        <v>1.5</v>
      </c>
      <c r="IP200">
        <v>158.5</v>
      </c>
      <c r="IQ200">
        <v>3.5</v>
      </c>
      <c r="IR200">
        <v>822.5</v>
      </c>
      <c r="IS200">
        <v>2</v>
      </c>
      <c r="IT200">
        <v>260</v>
      </c>
      <c r="IU200">
        <v>2.4</v>
      </c>
      <c r="IV200">
        <v>444.4</v>
      </c>
      <c r="IW200">
        <v>5</v>
      </c>
      <c r="IX200">
        <v>1177</v>
      </c>
      <c r="IY200">
        <v>4</v>
      </c>
      <c r="IZ200">
        <v>1123</v>
      </c>
      <c r="JA200">
        <v>2</v>
      </c>
      <c r="JB200">
        <v>599</v>
      </c>
      <c r="JC200">
        <v>3.6666666666666665</v>
      </c>
      <c r="JD200">
        <v>966.33333333333337</v>
      </c>
      <c r="JE200">
        <v>2.875</v>
      </c>
      <c r="JF200">
        <v>640.125</v>
      </c>
      <c r="JG200">
        <v>3.5</v>
      </c>
      <c r="JH200">
        <v>671.5</v>
      </c>
      <c r="JI200">
        <v>1.5</v>
      </c>
      <c r="JJ200">
        <v>390</v>
      </c>
      <c r="JK200">
        <v>0</v>
      </c>
      <c r="JM200">
        <v>2</v>
      </c>
      <c r="JN200">
        <v>577.66666666666663</v>
      </c>
      <c r="JO200">
        <v>1</v>
      </c>
      <c r="JP200">
        <v>118</v>
      </c>
      <c r="JQ200">
        <v>1</v>
      </c>
      <c r="JR200">
        <v>155</v>
      </c>
      <c r="JS200">
        <v>1</v>
      </c>
      <c r="JT200">
        <v>105</v>
      </c>
      <c r="JU200">
        <v>1</v>
      </c>
      <c r="JV200">
        <v>126</v>
      </c>
      <c r="JW200">
        <v>1.625</v>
      </c>
      <c r="JX200">
        <v>351.83333333333331</v>
      </c>
      <c r="JY200">
        <v>2.25</v>
      </c>
      <c r="JZ200">
        <v>516.57142857142856</v>
      </c>
      <c r="KA200">
        <v>0.5</v>
      </c>
      <c r="KB200">
        <v>379</v>
      </c>
      <c r="KC200">
        <v>1.5</v>
      </c>
      <c r="KD200">
        <v>322</v>
      </c>
      <c r="KE200">
        <v>3</v>
      </c>
      <c r="KF200">
        <v>756</v>
      </c>
      <c r="KG200">
        <v>1.4</v>
      </c>
      <c r="KH200">
        <v>485.66666666666669</v>
      </c>
      <c r="KI200">
        <v>1</v>
      </c>
      <c r="KJ200">
        <v>105</v>
      </c>
      <c r="KK200">
        <v>4</v>
      </c>
      <c r="KL200">
        <v>686</v>
      </c>
      <c r="KM200">
        <v>1</v>
      </c>
      <c r="KN200">
        <v>202</v>
      </c>
      <c r="KO200">
        <v>2</v>
      </c>
      <c r="KP200">
        <v>331</v>
      </c>
      <c r="KQ200">
        <v>1.625</v>
      </c>
      <c r="KR200">
        <v>408.33333333333331</v>
      </c>
      <c r="KS200">
        <v>1.625</v>
      </c>
      <c r="KT200">
        <v>408.33333333333331</v>
      </c>
      <c r="KU200">
        <v>2.0416666666666665</v>
      </c>
      <c r="KV200">
        <v>484.1</v>
      </c>
      <c r="KW200">
        <v>1.9722222222222223</v>
      </c>
      <c r="KX200">
        <v>517.20863309352524</v>
      </c>
      <c r="KY200" s="15">
        <f>Tabla2[[#This Row],[ROS_NUM_COR_COD_ROS_TG_NEG]]-Tabla2[[#This Row],[PAS_NUM_COR_COD_ROS_TG_NEG]]</f>
        <v>1.4210526315789473</v>
      </c>
      <c r="KZ200" s="15">
        <f>Tabla2[[#This Row],[ROS_DUR_COR_COD_ROS_TG_NEG]]-Tabla2[[#This Row],[PAS_DUR_COR_COD_ROS_TG_NEG]]</f>
        <v>-12.147727272727252</v>
      </c>
      <c r="LA200" s="15">
        <f>Tabla2[[#This Row],[ROS_NUM_COR_COD_ROS_TG_NEU]]-Tabla2[[#This Row],[PAS_NUM_COR_COD_ROS_TG_NEU]]</f>
        <v>1.4666666666666666</v>
      </c>
      <c r="LB200" s="15">
        <f>Tabla2[[#This Row],[ROS_DUR_COR_COD_ROS_TG_NEU]]-Tabla2[[#This Row],[PAS_DUR_COR_COD_ROS_TG_NEU]]</f>
        <v>86.64285714285711</v>
      </c>
      <c r="LC200" s="15">
        <f>Tabla2[[#This Row],[ROS_NUM_COR_COD_ROS_TG_POS]]-Tabla2[[#This Row],[PAS_NUM_COR_COD_ROS_TG_POS]]</f>
        <v>1.2222222222222221</v>
      </c>
      <c r="LD200" s="15">
        <f>Tabla2[[#This Row],[ROS_DUR_COR_COD_ROS_TG_POS]]-Tabla2[[#This Row],[PAS_DUR_COR_COD_ROS_TG_POS]]</f>
        <v>-40.625</v>
      </c>
      <c r="LE200" s="15">
        <f>Tabla2[[#This Row],[ROS_NUM_COR_COD_ROS_TG_TOT]]-Tabla2[[#This Row],[PAS_NUM_COR_COD_ROS_TG_TOT]]</f>
        <v>1.3723196881091619</v>
      </c>
      <c r="LF200" s="15">
        <f>Tabla2[[#This Row],[ROS_DUR_COR_COD_ROS_TG_TOT]]-Tabla2[[#This Row],[PAS_DUR_COR_COD_ROS_TG_TOT]]</f>
        <v>6.6536731634182615</v>
      </c>
      <c r="LG200" s="15">
        <f>Tabla2[[#This Row],[ROS_NUM_COR_COD_ESC_TG_NEG]]-Tabla2[[#This Row],[PAS_NUM_COR_COD_ESC_TG_NEG]]</f>
        <v>-0.71345029239766089</v>
      </c>
      <c r="LH200" s="15">
        <f>Tabla2[[#This Row],[ROS_DUR_COR_COD_ESC_TG_NEG]]-Tabla2[[#This Row],[PAS_DUR_COR_COD_ESC_TG_NEG]]</f>
        <v>-296.29999999999995</v>
      </c>
      <c r="LI200" s="15">
        <f>Tabla2[[#This Row],[ROS_NUM_COR_COD_ESC_TG_NEU]]-Tabla2[[#This Row],[PAS_NUM_COR_COD_ESC_TG_NEU]]</f>
        <v>-0.72777777777777763</v>
      </c>
      <c r="LJ200" s="15">
        <f>Tabla2[[#This Row],[ROS_NUM_COR_COD_ESC_TG_NEG]]-Tabla2[[#This Row],[PAS_NUM_COR_COD_ESC_TG_NEG]]</f>
        <v>-0.71345029239766089</v>
      </c>
      <c r="LK200" s="15">
        <f>Tabla2[[#This Row],[ROS_NUM_COR_COD_ESC_TG_POS]]-Tabla2[[#This Row],[PAS_NUM_COR_COD_ESC_TG_POS]]</f>
        <v>-0.11111111111111116</v>
      </c>
      <c r="LL200" s="15">
        <f>Tabla2[[#This Row],[ROS_DUR_COR_COD_ESC_TG_POS]]-Tabla2[[#This Row],[PAS_DUR_COR_COD_ESC_TG_POS]]</f>
        <v>-160.70833333333337</v>
      </c>
      <c r="LM200" s="15">
        <f>Tabla2[[#This Row],[ROS_NUM_COR_COD_ESC_TG_TOT]]-Tabla2[[#This Row],[PAS_NUM_COR_COD_ESC_TG_TOT]]</f>
        <v>-0.5185185185185186</v>
      </c>
      <c r="LN200" s="15">
        <f>Tabla2[[#This Row],[ROS_DUR_COR_COD_ESC_TG_TOT]]-Tabla2[[#This Row],[PAS_DUR_COR_COD_ESC_TG_TOT]]</f>
        <v>-270.73099415204683</v>
      </c>
      <c r="LO200" s="15">
        <f>Tabla2[[#This Row],[PAS_NUM_COR_COD_ROS_TG_NEG]]-Tabla2[[#This Row],[ESC_NUM_COR_COD_ROS_TG_NEG]]</f>
        <v>1.5789473684210527</v>
      </c>
      <c r="LP200" s="15">
        <f>Tabla2[[#This Row],[PAS_DUR_COR_COD_ROS_TG_NEG]]-Tabla2[[#This Row],[ESC_DUR_COR_COD_ROS_TG_NEG]]</f>
        <v>695.27272727272725</v>
      </c>
      <c r="LQ200" s="15">
        <f>Tabla2[[#This Row],[PAS_NUM_COR_COD_ROS_TG_NEU]]-Tabla2[[#This Row],[ESC_NUM_COR_COD_ROS_TG_NEU]]</f>
        <v>1.2</v>
      </c>
      <c r="LR200" s="15">
        <f>Tabla2[[#This Row],[PAS_DUR_COR_COD_ROS_TG_NEU]]-Tabla2[[#This Row],[ESC_DUR_COR_COD_ROS_TG_NEU]]</f>
        <v>557.5</v>
      </c>
      <c r="LS200" s="15">
        <f>Tabla2[[#This Row],[PAS_NUM_COR_COD_ROS_TG_POS]]-Tabla2[[#This Row],[ESC_NUM_COR_COD_ROS_TG_POS]]</f>
        <v>1.3333333333333333</v>
      </c>
      <c r="LT200" s="15">
        <f>Tabla2[[#This Row],[PAS_DUR_COR_COD_ROS_TG_POS]]-Tabla2[[#This Row],[ESC_DUR_COR_COD_ROS_TG_POS]]</f>
        <v>598.875</v>
      </c>
      <c r="LU200" s="15">
        <f>Tabla2[[#This Row],[PAS_NUM_COR_COD_ROS_TG_TOT]]-Tabla2[[#This Row],[ESC_NUM_COR_COD_ROS_TG_TOT]]</f>
        <v>1.368421052631579</v>
      </c>
      <c r="LV200" s="15">
        <f>Tabla2[[#This Row],[PAS_DUR_COR_COD_ROS_TG_TOT]]-Tabla2[[#This Row],[ESC_DUR_COR_COD_ROS_TG_TOT]]</f>
        <v>621.17241379310349</v>
      </c>
      <c r="LW200" s="15">
        <f>Tabla2[[#This Row],[PAS_NUM_COR_COD_ESC_TG_NEG]]-Tabla2[[#This Row],[ESC_NUM_COR_COD_ESC_TG_NEG]]</f>
        <v>2.1578947368421053</v>
      </c>
      <c r="LX200" s="15">
        <f>Tabla2[[#This Row],[PAS_DUR_COR_COD_ESC_TG_NEG]]-Tabla2[[#This Row],[ESC_DUR_COR_COD_ESC_TG_NEG]]</f>
        <v>881.5</v>
      </c>
      <c r="LY200" s="15">
        <f>Tabla2[[#This Row],[PAS_NUM_COR_COD_ESC_TG_NEU]]-Tabla2[[#This Row],[ESC_NUM_COR_COD_ESC_TG_NEU]]</f>
        <v>1.95</v>
      </c>
      <c r="LZ200" s="15">
        <f>Tabla2[[#This Row],[PAS_DUR_COR_COD_ESC_TG_NEU]]-Tabla2[[#This Row],[ESC_DUR_COR_COD_ESC_TG_NEU]]</f>
        <v>707.08333333333337</v>
      </c>
      <c r="MA200" s="15">
        <f>Tabla2[[#This Row],[PAS_NUM_COR_COD_ESC_TG_POS]]-Tabla2[[#This Row],[ESC_NUM_COR_COD_ESC_TG_POS]]</f>
        <v>1.8888888888888888</v>
      </c>
      <c r="MB200" s="15">
        <f>Tabla2[[#This Row],[PAS_DUR_COR_COD_ESC_TG_POS]]-Tabla2[[#This Row],[ESC_DUR_COR_COD_ESC_TG_POS]]</f>
        <v>610.08333333333337</v>
      </c>
      <c r="MC200" s="15">
        <f>Tabla2[[#This Row],[PAS_NUM_COR_COD_ESC_TG_TOT]]-Tabla2[[#This Row],[ESC_NUM_COR_COD_ESC_TG_TOT]]</f>
        <v>2</v>
      </c>
      <c r="MD200" s="15">
        <f>Tabla2[[#This Row],[PAS_DUR_COR_COD_ESC_TG_TOT]]-Tabla2[[#This Row],[ESC_DUR_COR_COD_ESC_TG_TOT]]</f>
        <v>732.88888888888891</v>
      </c>
      <c r="ME200" s="42">
        <f>Tabla25[[#This Row],[PAS_NUM_COR_COD_ROS_TG_NEG]]-Tabla25[[#This Row],[PAS_NUM_COR_COD_ESC_TG_NEG]]</f>
        <v>-0.57894736842105265</v>
      </c>
      <c r="MF200" s="42">
        <f>Tabla25[[#This Row],[PAS_NUM_COR_COD_ROS_TG_NEU]]-Tabla25[[#This Row],[PAS_NUM_COR_COD_ESC_TG_NEU]]</f>
        <v>-0.75</v>
      </c>
      <c r="MG200" s="42">
        <f>Tabla25[[#This Row],[PAS_NUM_COR_COD_ROS_TG_POS]]-Tabla25[[#This Row],[PAS_NUM_COR_COD_ESC_TG_POS]]</f>
        <v>-0.55555555555555558</v>
      </c>
      <c r="MH200" s="42">
        <f>Tabla25[[#This Row],[PAS_NUM_COR_COD_ROS_TG_TOT]]-Tabla25[[#This Row],[PAS_NUM_COR_COD_ESC_TG_TOT]]</f>
        <v>-0.63157894736842102</v>
      </c>
      <c r="MI200" s="42">
        <f>Tabla25[[#This Row],[PAS_DUR_COR_COD_ROS_TG_NEG]]-Tabla25[[#This Row],[PAS_DUR_COR_COD_ESC_TG_NEG]]</f>
        <v>-186.22727272727275</v>
      </c>
      <c r="MJ200" s="42">
        <f>Tabla25[[#This Row],[PAS_DUR_COR_COD_ROS_TG_NEU]]-Tabla25[[#This Row],[PAS_DUR_COR_COD_ESC_TG_NEU]]</f>
        <v>-149.58333333333337</v>
      </c>
      <c r="MK200" s="42">
        <f>Tabla25[[#This Row],[PAS_DUR_COR_COD_ROS_TG_POS]]-Tabla25[[#This Row],[PAS_DUR_COR_COD_ESC_TG_POS]]</f>
        <v>-11.208333333333371</v>
      </c>
      <c r="ML200" s="42">
        <f>Tabla25[[#This Row],[PAS_DUR_COR_COD_ROS_TG_TOT]]-Tabla25[[#This Row],[PAS_DUR_COR_COD_ESC_TG_TOT]]</f>
        <v>-111.71647509578543</v>
      </c>
      <c r="MM200" s="44">
        <f>Tabla25[[#This Row],[ESC_NUM_COR_COD_ROS_TG_NEG]]-Tabla25[[#This Row],[ESC_NUM_COR_COD_ESC_TG_NEG]]</f>
        <v>0</v>
      </c>
      <c r="MN200" s="44">
        <f>Tabla25[[#This Row],[ESC_NUM_COR_COD_ROS_TG_NEU]]-Tabla25[[#This Row],[ESC_NUM_COR_COD_ESC_TG_NEU]]</f>
        <v>0</v>
      </c>
      <c r="MO200" s="44">
        <f>Tabla25[[#This Row],[ESC_NUM_COR_COD_ROS_TG_POS]]-Tabla25[[#This Row],[ESC_NUM_COR_COD_ESC_TG_POS]]</f>
        <v>0</v>
      </c>
      <c r="MP200" s="44">
        <f>Tabla25[[#This Row],[ESC_NUM_COR_COD_ROS_TG_TOT]]-Tabla25[[#This Row],[ESC_NUM_COR_COD_ESC_TG_TOT]]</f>
        <v>0</v>
      </c>
      <c r="MQ200" s="44">
        <f>Tabla25[[#This Row],[ESC_DUR_COR_COD_ROS_TG_NEG]]-Tabla25[[#This Row],[ESC_DUR_COR_COD_ESC_TG_NEG]]</f>
        <v>0</v>
      </c>
      <c r="MR200" s="44">
        <f>Tabla25[[#This Row],[ESC_DUR_COR_COD_ROS_TG_NEU]]-Tabla25[[#This Row],[ESC_DUR_COR_COD_ESC_TG_NEU]]</f>
        <v>0</v>
      </c>
      <c r="MS200" s="44">
        <f>Tabla25[[#This Row],[ESC_DUR_COR_COD_ROS_TG_POS]]-Tabla25[[#This Row],[ESC_DUR_COR_COD_ESC_TG_POS]]</f>
        <v>0</v>
      </c>
      <c r="MT200" s="44">
        <f>Tabla25[[#This Row],[ESC_DUR_COR_COD_ROS_TG_TOT]]-Tabla25[[#This Row],[ESC_DUR_COR_COD_ESC_TG_TOT]]</f>
        <v>0</v>
      </c>
      <c r="MU200" s="47">
        <f>Tabla25[[#This Row],[ROS_NUM_COR_COD_ROS_TG_NEG]]-Tabla25[[#This Row],[ROS_NUM_COR_COD_ESC_TG_NEG]]</f>
        <v>1.5555555555555556</v>
      </c>
      <c r="MV200" s="47">
        <f>Tabla25[[#This Row],[ROS_NUM_COR_COD_ROS_TG_NEU]]-Tabla25[[#This Row],[ROS_NUM_COR_COD_ESC_TG_NEU]]</f>
        <v>1.4444444444444442</v>
      </c>
      <c r="MW200" s="47">
        <f>Tabla25[[#This Row],[ROS_NUM_COR_COD_ROS_TG_POS]]-Tabla25[[#This Row],[ROS_NUM_COR_COD_ESC_TG_POS]]</f>
        <v>0.77777777777777768</v>
      </c>
      <c r="MX200" s="47">
        <f>Tabla25[[#This Row],[ROS_NUM_COR_COD_ROS_TG_TOT]]-Tabla25[[#This Row],[ROS_NUM_COR_COD_ESC_TG_TOT]]</f>
        <v>1.2592592592592595</v>
      </c>
      <c r="MY200" s="47">
        <f>Tabla25[[#This Row],[ROS_DUR_COR_COD_ROS_TG_NEG]]-Tabla25[[#This Row],[ROS_DUR_COR_COD_ESC_TG_NEG]]</f>
        <v>97.924999999999955</v>
      </c>
      <c r="MZ200" s="47">
        <f>Tabla25[[#This Row],[ROS_DUR_COR_COD_ROS_TG_NEU]]-Tabla25[[#This Row],[ROS_DUR_COR_COD_ESC_TG_NEU]]</f>
        <v>267.47619047619042</v>
      </c>
      <c r="NA200" s="47">
        <f>Tabla25[[#This Row],[ROS_DUR_COR_COD_ROS_TG_POS]]-Tabla25[[#This Row],[ROS_DUR_COR_COD_ESC_TG_POS]]</f>
        <v>108.875</v>
      </c>
      <c r="NB200" s="47">
        <f>Tabla25[[#This Row],[ROS_DUR_COR_COD_ROS_TG_TOT]]-Tabla25[[#This Row],[ROS_DUR_COR_COD_ESC_TG_TOT]]</f>
        <v>165.66819221967967</v>
      </c>
      <c r="NC200">
        <v>190.25</v>
      </c>
      <c r="ND200">
        <v>118.28571428571429</v>
      </c>
      <c r="NE200">
        <v>175.375</v>
      </c>
      <c r="NF200">
        <v>163.17391304347825</v>
      </c>
      <c r="NG200">
        <v>194.4</v>
      </c>
      <c r="NH200">
        <v>209.66666666666666</v>
      </c>
      <c r="NI200">
        <v>234.875</v>
      </c>
      <c r="NJ200">
        <v>216.26315789473685</v>
      </c>
      <c r="NS200">
        <v>250.27272727272728</v>
      </c>
      <c r="NT200">
        <v>216.1</v>
      </c>
      <c r="NU200">
        <v>152.5</v>
      </c>
      <c r="NV200">
        <v>211.51724137931035</v>
      </c>
      <c r="NW200">
        <v>229.41666666666666</v>
      </c>
      <c r="NX200">
        <v>236.16666666666666</v>
      </c>
      <c r="NY200">
        <v>206.5</v>
      </c>
      <c r="NZ200">
        <v>224.02777777777777</v>
      </c>
      <c r="OA200" s="15">
        <f>Tabla2[[#This Row],[ROS_1DU_COR_COD_ROS_TG_NEG]]-Tabla2[[#This Row],[PAS_1DU_COR_COD_ROS_TG_NEG]]</f>
        <v>-60.02272727272728</v>
      </c>
      <c r="OB200" s="15">
        <f>Tabla2[[#This Row],[ROS_1DU_COR_COD_ROS_TG_NEU]]-Tabla2[[#This Row],[PAS_1DU_COR_COD_ROS_TG_NEU]]</f>
        <v>-97.814285714285703</v>
      </c>
      <c r="OC200" s="15">
        <f>Tabla2[[#This Row],[ROS_1DU_COR_COD_ROS_TG_POS]]-Tabla2[[#This Row],[PAS_1DU_COR_COD_ROS_TG_POS]]</f>
        <v>22.875</v>
      </c>
      <c r="OD200" s="15">
        <f>Tabla2[[#This Row],[ROS_1DU_COR_COD_ROS_TG_TOT]]-Tabla2[[#This Row],[PAS_1DU_COR_COD_ROS_TG_TOT]]</f>
        <v>-48.343328335832098</v>
      </c>
      <c r="OE200" s="15">
        <f>Tabla2[[#This Row],[ROS_1DU_COR_COD_ESC_TG_NEG]]-Tabla2[[#This Row],[PAS_1DU_COR_COD_ESC_TG_NEG]]</f>
        <v>-35.016666666666652</v>
      </c>
      <c r="OF200" s="15">
        <f>Tabla2[[#This Row],[ROS_1DU_COR_COD_ESC_TG_NEU]]-Tabla2[[#This Row],[PAS_1DU_COR_COD_ESC_TG_NEU]]</f>
        <v>-26.5</v>
      </c>
      <c r="OG200" s="15">
        <f>Tabla2[[#This Row],[ROS_1DU_COR_COD_ESC_TG_POS]]-Tabla2[[#This Row],[PAS_1DU_COR_COD_ESC_TG_POS]]</f>
        <v>28.375</v>
      </c>
      <c r="OH200" s="15">
        <f>Tabla2[[#This Row],[ROS_1DU_COR_COD_ESC_TG_TOT]]-Tabla2[[#This Row],[PAS_1DU_COR_COD_ESC_TG_TOT]]</f>
        <v>-7.7646198830409219</v>
      </c>
      <c r="OI200" s="15">
        <f>Tabla2[[#This Row],[PAS_1DU_COR_COD_ROS_TG_NEG]]-Tabla2[[#This Row],[ESC_1DU_COR_COD_ROS_TG_NEG]]</f>
        <v>250.27272727272728</v>
      </c>
      <c r="OJ200" s="15">
        <f>Tabla2[[#This Row],[PAS_1DU_COR_COD_ROS_TG_NEU]]-Tabla2[[#This Row],[ESC_1DU_COR_COD_ROS_TG_NEU]]</f>
        <v>216.1</v>
      </c>
      <c r="OK200" s="15">
        <f>Tabla2[[#This Row],[PAS_1DU_COR_COD_ROS_TG_POS]]-Tabla2[[#This Row],[ESC_1DU_COR_COD_ROS_TG_POS]]</f>
        <v>152.5</v>
      </c>
      <c r="OL200" s="15">
        <f>Tabla2[[#This Row],[PAS_1DU_COR_COD_ROS_TG_TOT]]-Tabla2[[#This Row],[ESC_1DU_COR_COD_ROS_TG_TOT]]</f>
        <v>211.51724137931035</v>
      </c>
      <c r="OM200" s="15">
        <f>Tabla2[[#This Row],[PAS_1DU_COR_COD_ESC_TG_NEG]]-Tabla2[[#This Row],[ESC_1DU_COR_COD_ESC_TG_NEG]]</f>
        <v>229.41666666666666</v>
      </c>
      <c r="ON200" s="15">
        <f>Tabla2[[#This Row],[PAS_1DU_COR_COD_ESC_TG_NEU]]-Tabla2[[#This Row],[ESC_1DU_COR_COD_ESC_TG_NEU]]</f>
        <v>236.16666666666666</v>
      </c>
      <c r="OO200" s="15">
        <f>Tabla2[[#This Row],[PAS_1DU_COR_COD_ESC_TG_POS]]-Tabla2[[#This Row],[ESC_1DU_COR_COD_ESC_TG_POS]]</f>
        <v>206.5</v>
      </c>
      <c r="OP200" s="15">
        <f>Tabla2[[#This Row],[PAS_1DU_COR_COD_ESC_TG_TOT]]-Tabla2[[#This Row],[ESC_1DU_COR_COD_ESC_TG_TOT]]</f>
        <v>224.02777777777777</v>
      </c>
      <c r="OQ200" s="61">
        <v>-4.1500000000000057</v>
      </c>
      <c r="OR200" s="62">
        <v>-91.380952380952365</v>
      </c>
      <c r="OS200" s="62">
        <v>-59.5</v>
      </c>
      <c r="OT200" s="62">
        <v>-53.089244851258599</v>
      </c>
      <c r="OU200" s="62">
        <v>0</v>
      </c>
      <c r="OV200" s="62">
        <v>0</v>
      </c>
      <c r="OW200" s="62">
        <v>0</v>
      </c>
      <c r="OX200" s="62">
        <v>0</v>
      </c>
      <c r="OY200" s="62">
        <v>20.856060606060623</v>
      </c>
      <c r="OZ200" s="62">
        <v>-20.066666666666663</v>
      </c>
      <c r="PA200" s="62">
        <v>-54</v>
      </c>
      <c r="PB200" s="62">
        <v>-12.510536398467423</v>
      </c>
    </row>
    <row r="201" spans="1:418" x14ac:dyDescent="0.3">
      <c r="A201" s="2" t="s">
        <v>198</v>
      </c>
      <c r="B201" s="2">
        <v>60</v>
      </c>
      <c r="C201" s="2">
        <v>1</v>
      </c>
      <c r="D201" s="2">
        <v>65</v>
      </c>
      <c r="E201">
        <v>2.6</v>
      </c>
      <c r="F201">
        <v>940.41176470588232</v>
      </c>
      <c r="G201">
        <v>2.65</v>
      </c>
      <c r="H201">
        <v>908.05882352941171</v>
      </c>
      <c r="I201">
        <v>2.7</v>
      </c>
      <c r="J201">
        <v>1147.1333333333334</v>
      </c>
      <c r="K201">
        <v>2.65</v>
      </c>
      <c r="L201">
        <v>992.46938775510205</v>
      </c>
      <c r="M201">
        <v>2.5</v>
      </c>
      <c r="N201">
        <v>990.5625</v>
      </c>
      <c r="O201">
        <v>2.95</v>
      </c>
      <c r="P201">
        <v>1046.2941176470588</v>
      </c>
      <c r="Q201">
        <v>2.2999999999999998</v>
      </c>
      <c r="R201">
        <v>841.47058823529414</v>
      </c>
      <c r="S201">
        <v>2.5833333333333335</v>
      </c>
      <c r="T201">
        <v>958.82</v>
      </c>
      <c r="U201">
        <v>2.6166666666666667</v>
      </c>
      <c r="V201">
        <v>975.47474747474746</v>
      </c>
      <c r="W201">
        <v>1.75</v>
      </c>
      <c r="X201">
        <v>625.58823529411768</v>
      </c>
      <c r="Y201">
        <v>1.7</v>
      </c>
      <c r="Z201">
        <v>622.125</v>
      </c>
      <c r="AA201">
        <v>1.7</v>
      </c>
      <c r="AB201">
        <v>620.11111111111109</v>
      </c>
      <c r="AC201">
        <v>1.7166666666666666</v>
      </c>
      <c r="AD201">
        <v>622.56862745098044</v>
      </c>
      <c r="AE201">
        <v>1.7166666666666666</v>
      </c>
      <c r="AF201">
        <v>622.56862745098044</v>
      </c>
      <c r="AG201">
        <v>2.3166666666666669</v>
      </c>
      <c r="AH201">
        <v>855.48666666666668</v>
      </c>
      <c r="BM201">
        <v>2.3166666666666669</v>
      </c>
      <c r="BN201">
        <v>855.48666666666668</v>
      </c>
      <c r="BO201">
        <v>5.2</v>
      </c>
      <c r="BP201">
        <v>1655.6</v>
      </c>
      <c r="BQ201">
        <v>5.4285714285714288</v>
      </c>
      <c r="BR201">
        <v>1799.2857142857142</v>
      </c>
      <c r="BS201">
        <v>4.9000000000000004</v>
      </c>
      <c r="BT201">
        <v>1539.5</v>
      </c>
      <c r="BU201">
        <v>5.1481481481481479</v>
      </c>
      <c r="BV201">
        <v>1649.851851851852</v>
      </c>
      <c r="BW201">
        <v>5.5</v>
      </c>
      <c r="BX201">
        <v>1740.7</v>
      </c>
      <c r="BY201">
        <v>6</v>
      </c>
      <c r="BZ201">
        <v>1861.4444444444443</v>
      </c>
      <c r="CA201">
        <v>5.4</v>
      </c>
      <c r="CB201">
        <v>1778.8</v>
      </c>
      <c r="CC201">
        <v>5.6206896551724137</v>
      </c>
      <c r="CD201">
        <v>1791.3103448275863</v>
      </c>
      <c r="CE201">
        <v>5.3928571428571432</v>
      </c>
      <c r="CF201">
        <v>1723.1071428571429</v>
      </c>
      <c r="CG201">
        <v>1.7</v>
      </c>
      <c r="CH201">
        <v>610.75</v>
      </c>
      <c r="CI201">
        <v>1.7142857142857142</v>
      </c>
      <c r="CJ201">
        <v>393.71428571428572</v>
      </c>
      <c r="CK201">
        <v>2.1</v>
      </c>
      <c r="CL201">
        <v>553.4</v>
      </c>
      <c r="CM201">
        <v>1.8518518518518519</v>
      </c>
      <c r="CN201">
        <v>527.04</v>
      </c>
      <c r="CO201">
        <v>1.2</v>
      </c>
      <c r="CP201">
        <v>630.66666666666663</v>
      </c>
      <c r="CQ201">
        <v>1.1111111111111112</v>
      </c>
      <c r="CR201">
        <v>362.71428571428572</v>
      </c>
      <c r="CS201">
        <v>1.3</v>
      </c>
      <c r="CT201">
        <v>490</v>
      </c>
      <c r="CU201">
        <v>1.2068965517241379</v>
      </c>
      <c r="CV201">
        <v>487.65</v>
      </c>
      <c r="CW201">
        <v>1.5178571428571428</v>
      </c>
      <c r="CX201">
        <v>509.53333333333336</v>
      </c>
      <c r="CY201">
        <v>3.4553571428571428</v>
      </c>
      <c r="CZ201">
        <v>1182.4059405940593</v>
      </c>
      <c r="DA201">
        <v>3.5</v>
      </c>
      <c r="DB201">
        <v>998.6</v>
      </c>
      <c r="DC201">
        <v>3.4285714285714284</v>
      </c>
      <c r="DD201">
        <v>950.71428571428567</v>
      </c>
      <c r="DE201">
        <v>3.3</v>
      </c>
      <c r="DF201">
        <v>964</v>
      </c>
      <c r="DG201">
        <v>3.4074074074074074</v>
      </c>
      <c r="DH201">
        <v>973.37037037037032</v>
      </c>
      <c r="DI201">
        <v>3.4</v>
      </c>
      <c r="DJ201">
        <v>1040.2</v>
      </c>
      <c r="DK201">
        <v>3.3333333333333335</v>
      </c>
      <c r="DL201">
        <v>1024.8888888888889</v>
      </c>
      <c r="DM201">
        <v>3.7</v>
      </c>
      <c r="DN201">
        <v>942.3</v>
      </c>
      <c r="DO201">
        <v>3.4827586206896552</v>
      </c>
      <c r="DP201">
        <v>1001.6896551724138</v>
      </c>
      <c r="DQ201">
        <v>3.4464285714285716</v>
      </c>
      <c r="DR201">
        <v>988.03571428571433</v>
      </c>
      <c r="DS201">
        <v>3.4464285714285716</v>
      </c>
      <c r="DT201">
        <v>988.03571428571433</v>
      </c>
      <c r="DU201">
        <v>3.4523809523809526</v>
      </c>
      <c r="DV201">
        <v>1113.0764331210191</v>
      </c>
      <c r="DY201">
        <v>5.333333333333333</v>
      </c>
      <c r="DZ201">
        <v>1771</v>
      </c>
      <c r="EC201">
        <v>5.333333333333333</v>
      </c>
      <c r="ED201">
        <v>1771</v>
      </c>
      <c r="EG201">
        <v>5</v>
      </c>
      <c r="EH201">
        <v>1079</v>
      </c>
      <c r="EK201">
        <v>5</v>
      </c>
      <c r="EL201">
        <v>1079</v>
      </c>
      <c r="EM201">
        <v>5.25</v>
      </c>
      <c r="EN201">
        <v>1598</v>
      </c>
      <c r="EQ201">
        <v>2.3333333333333335</v>
      </c>
      <c r="ER201">
        <v>466.33333333333331</v>
      </c>
      <c r="EU201">
        <v>2.3333333333333335</v>
      </c>
      <c r="EV201">
        <v>466.33333333333331</v>
      </c>
      <c r="EY201">
        <v>3</v>
      </c>
      <c r="EZ201">
        <v>332</v>
      </c>
      <c r="FC201">
        <v>3</v>
      </c>
      <c r="FD201">
        <v>332</v>
      </c>
      <c r="FE201">
        <v>2.5</v>
      </c>
      <c r="FF201">
        <v>432.75</v>
      </c>
      <c r="FG201">
        <v>3.875</v>
      </c>
      <c r="FH201">
        <v>1015.375</v>
      </c>
      <c r="FK201">
        <v>5.666666666666667</v>
      </c>
      <c r="FL201">
        <v>1812.3333333333333</v>
      </c>
      <c r="FO201">
        <v>5.666666666666667</v>
      </c>
      <c r="FP201">
        <v>1812.3333333333333</v>
      </c>
      <c r="FS201">
        <v>6</v>
      </c>
      <c r="FT201">
        <v>1652</v>
      </c>
      <c r="FW201">
        <v>6</v>
      </c>
      <c r="FX201">
        <v>1652</v>
      </c>
      <c r="FY201">
        <v>5.75</v>
      </c>
      <c r="FZ201">
        <v>1772.25</v>
      </c>
      <c r="GA201">
        <v>5.75</v>
      </c>
      <c r="GB201">
        <v>1772.25</v>
      </c>
      <c r="GC201">
        <v>4.5</v>
      </c>
      <c r="GD201">
        <v>1267.6666666666667</v>
      </c>
      <c r="GE201">
        <v>3.5222222222222221</v>
      </c>
      <c r="GF201">
        <v>1124.0532544378698</v>
      </c>
      <c r="GG201">
        <v>0.8</v>
      </c>
      <c r="GH201">
        <v>214.25</v>
      </c>
      <c r="GI201">
        <v>1.9</v>
      </c>
      <c r="GJ201">
        <v>580.33333333333337</v>
      </c>
      <c r="GK201">
        <v>2.7777777777777777</v>
      </c>
      <c r="GL201">
        <v>918.75</v>
      </c>
      <c r="GM201">
        <v>1.7931034482758621</v>
      </c>
      <c r="GN201">
        <v>571.48</v>
      </c>
      <c r="GO201">
        <v>1.3333333333333333</v>
      </c>
      <c r="GP201">
        <v>459</v>
      </c>
      <c r="GQ201">
        <v>2.9</v>
      </c>
      <c r="GR201">
        <v>942.33333333333337</v>
      </c>
      <c r="GS201">
        <v>2.2000000000000002</v>
      </c>
      <c r="GT201">
        <v>799.625</v>
      </c>
      <c r="GU201">
        <v>2.1724137931034484</v>
      </c>
      <c r="GV201">
        <v>753.79166666666663</v>
      </c>
      <c r="GW201">
        <v>1.9827586206896552</v>
      </c>
      <c r="GX201">
        <v>660.77551020408168</v>
      </c>
      <c r="GY201">
        <v>6.1</v>
      </c>
      <c r="GZ201">
        <v>1855.4</v>
      </c>
      <c r="HA201">
        <v>5.0999999999999996</v>
      </c>
      <c r="HB201">
        <v>1559.8</v>
      </c>
      <c r="HC201">
        <v>4.2222222222222223</v>
      </c>
      <c r="HD201">
        <v>1233.5555555555557</v>
      </c>
      <c r="HE201">
        <v>5.1724137931034484</v>
      </c>
      <c r="HF201">
        <v>1560.4827586206898</v>
      </c>
      <c r="HG201">
        <v>5.8888888888888893</v>
      </c>
      <c r="HH201">
        <v>1857.5555555555557</v>
      </c>
      <c r="HI201">
        <v>4.3</v>
      </c>
      <c r="HJ201">
        <v>1240.2</v>
      </c>
      <c r="HK201">
        <v>4.5999999999999996</v>
      </c>
      <c r="HL201">
        <v>1599.2222222222222</v>
      </c>
      <c r="HM201">
        <v>4.8965517241379306</v>
      </c>
      <c r="HN201">
        <v>1554.0357142857142</v>
      </c>
      <c r="HO201">
        <v>5.0344827586206895</v>
      </c>
      <c r="HP201">
        <v>1557.3157894736842</v>
      </c>
      <c r="HQ201">
        <v>3.5086206896551726</v>
      </c>
      <c r="HR201">
        <v>1142.8773584905659</v>
      </c>
      <c r="HS201">
        <v>2.1</v>
      </c>
      <c r="HT201">
        <v>763.55555555555554</v>
      </c>
      <c r="HU201">
        <v>2.2999999999999998</v>
      </c>
      <c r="HV201">
        <v>832.3</v>
      </c>
      <c r="HW201">
        <v>2.3333333333333335</v>
      </c>
      <c r="HX201">
        <v>788.11111111111109</v>
      </c>
      <c r="HY201">
        <v>2.2413793103448274</v>
      </c>
      <c r="HZ201">
        <v>796</v>
      </c>
      <c r="IA201">
        <v>2.2222222222222223</v>
      </c>
      <c r="IB201">
        <v>681.77777777777783</v>
      </c>
      <c r="IC201">
        <v>2.4</v>
      </c>
      <c r="ID201">
        <v>648.1</v>
      </c>
      <c r="IE201">
        <v>2.2000000000000002</v>
      </c>
      <c r="IF201">
        <v>778.4</v>
      </c>
      <c r="IG201">
        <v>2.2758620689655173</v>
      </c>
      <c r="IH201">
        <v>703.48275862068965</v>
      </c>
      <c r="II201">
        <v>2.2586206896551726</v>
      </c>
      <c r="IJ201">
        <v>748.92982456140351</v>
      </c>
      <c r="IK201">
        <v>2.2586206896551726</v>
      </c>
      <c r="IL201">
        <v>748.92982456140351</v>
      </c>
      <c r="IM201">
        <v>3.0919540229885056</v>
      </c>
      <c r="IN201">
        <v>1005.1165644171779</v>
      </c>
      <c r="IS201">
        <v>0</v>
      </c>
      <c r="IU201">
        <v>0</v>
      </c>
      <c r="IW201">
        <v>2</v>
      </c>
      <c r="IX201">
        <v>451</v>
      </c>
      <c r="JC201">
        <v>2</v>
      </c>
      <c r="JD201">
        <v>451</v>
      </c>
      <c r="JE201">
        <v>1</v>
      </c>
      <c r="JF201">
        <v>451</v>
      </c>
      <c r="JK201">
        <v>7</v>
      </c>
      <c r="JL201">
        <v>2288</v>
      </c>
      <c r="JM201">
        <v>7</v>
      </c>
      <c r="JN201">
        <v>2288</v>
      </c>
      <c r="JO201">
        <v>5</v>
      </c>
      <c r="JP201">
        <v>1465</v>
      </c>
      <c r="JU201">
        <v>5</v>
      </c>
      <c r="JV201">
        <v>1465</v>
      </c>
      <c r="JW201">
        <v>6</v>
      </c>
      <c r="JX201">
        <v>1876.5</v>
      </c>
      <c r="JY201">
        <v>3.5</v>
      </c>
      <c r="JZ201">
        <v>1401.3333333333333</v>
      </c>
      <c r="KE201">
        <v>2</v>
      </c>
      <c r="KF201">
        <v>738</v>
      </c>
      <c r="KG201">
        <v>2</v>
      </c>
      <c r="KH201">
        <v>738</v>
      </c>
      <c r="KI201">
        <v>2</v>
      </c>
      <c r="KJ201">
        <v>713</v>
      </c>
      <c r="KO201">
        <v>2</v>
      </c>
      <c r="KP201">
        <v>713</v>
      </c>
      <c r="KQ201">
        <v>2</v>
      </c>
      <c r="KR201">
        <v>725.5</v>
      </c>
      <c r="KS201">
        <v>2</v>
      </c>
      <c r="KT201">
        <v>725.5</v>
      </c>
      <c r="KU201">
        <v>3</v>
      </c>
      <c r="KV201">
        <v>1131</v>
      </c>
      <c r="KW201">
        <v>3.088888888888889</v>
      </c>
      <c r="KX201">
        <v>1008.8630952380952</v>
      </c>
      <c r="KY201" s="15">
        <f>Tabla2[[#This Row],[ROS_NUM_COR_COD_ROS_TG_NEG]]-Tabla2[[#This Row],[PAS_NUM_COR_COD_ROS_TG_NEG]]</f>
        <v>3.3888888888888893</v>
      </c>
      <c r="KZ201" s="15">
        <f>Tabla2[[#This Row],[ROS_DUR_COR_COD_ROS_TG_NEG]]-Tabla2[[#This Row],[PAS_DUR_COR_COD_ROS_TG_NEG]]</f>
        <v>866.99305555555566</v>
      </c>
      <c r="LA201" s="15">
        <f>Tabla2[[#This Row],[ROS_NUM_COR_COD_ROS_TG_NEU]]-Tabla2[[#This Row],[PAS_NUM_COR_COD_ROS_TG_NEU]]</f>
        <v>1.3499999999999996</v>
      </c>
      <c r="LB201" s="15">
        <f>Tabla2[[#This Row],[ROS_DUR_COR_COD_ROS_TG_NEU]]-Tabla2[[#This Row],[PAS_DUR_COR_COD_ROS_TG_NEU]]</f>
        <v>193.90588235294126</v>
      </c>
      <c r="LC201" s="15">
        <f>Tabla2[[#This Row],[ROS_NUM_COR_COD_ROS_TG_POS]]-Tabla2[[#This Row],[PAS_NUM_COR_COD_ROS_TG_POS]]</f>
        <v>2.2999999999999998</v>
      </c>
      <c r="LD201" s="15">
        <f>Tabla2[[#This Row],[ROS_DUR_COR_COD_ROS_TG_POS]]-Tabla2[[#This Row],[PAS_DUR_COR_COD_ROS_TG_POS]]</f>
        <v>757.75163398692803</v>
      </c>
      <c r="LE201" s="15">
        <f>Tabla2[[#This Row],[ROS_NUM_COR_COD_ROS_TG_TOT]]-Tabla2[[#This Row],[PAS_NUM_COR_COD_ROS_TG_TOT]]</f>
        <v>2.3132183908045971</v>
      </c>
      <c r="LF201" s="15">
        <f>Tabla2[[#This Row],[ROS_DUR_COR_COD_ROS_TG_TOT]]-Tabla2[[#This Row],[PAS_DUR_COR_COD_ROS_TG_TOT]]</f>
        <v>595.21571428571417</v>
      </c>
      <c r="LG201" s="15">
        <f>Tabla2[[#This Row],[ROS_NUM_COR_COD_ESC_TG_NEG]]-Tabla2[[#This Row],[PAS_NUM_COR_COD_ESC_TG_NEG]]</f>
        <v>-1.2666666666666668</v>
      </c>
      <c r="LH201" s="15">
        <f>Tabla2[[#This Row],[ROS_DUR_COR_COD_ESC_TG_NEG]]-Tabla2[[#This Row],[PAS_DUR_COR_COD_ESC_TG_NEG]]</f>
        <v>-481.41176470588232</v>
      </c>
      <c r="LI201" s="15">
        <f>Tabla2[[#This Row],[ROS_NUM_COR_COD_ESC_TG_NEU]]-Tabla2[[#This Row],[PAS_NUM_COR_COD_ESC_TG_NEU]]</f>
        <v>0.25</v>
      </c>
      <c r="LJ201" s="15">
        <f>Tabla2[[#This Row],[ROS_NUM_COR_COD_ESC_TG_NEG]]-Tabla2[[#This Row],[PAS_NUM_COR_COD_ESC_TG_NEG]]</f>
        <v>-1.2666666666666668</v>
      </c>
      <c r="LK201" s="15">
        <f>Tabla2[[#This Row],[ROS_NUM_COR_COD_ESC_TG_POS]]-Tabla2[[#This Row],[PAS_NUM_COR_COD_ESC_TG_POS]]</f>
        <v>-0.5</v>
      </c>
      <c r="LL201" s="15">
        <f>Tabla2[[#This Row],[ROS_DUR_COR_COD_ESC_TG_POS]]-Tabla2[[#This Row],[PAS_DUR_COR_COD_ESC_TG_POS]]</f>
        <v>-347.50833333333344</v>
      </c>
      <c r="LM201" s="15">
        <f>Tabla2[[#This Row],[ROS_NUM_COR_COD_ESC_TG_TOT]]-Tabla2[[#This Row],[PAS_NUM_COR_COD_ESC_TG_TOT]]</f>
        <v>-0.47758620689655151</v>
      </c>
      <c r="LN201" s="15">
        <f>Tabla2[[#This Row],[ROS_DUR_COR_COD_ESC_TG_TOT]]-Tabla2[[#This Row],[PAS_DUR_COR_COD_ESC_TG_TOT]]</f>
        <v>-238.67772108843542</v>
      </c>
      <c r="LO201" s="15">
        <f>Tabla2[[#This Row],[PAS_NUM_COR_COD_ROS_TG_NEG]]-Tabla2[[#This Row],[ESC_NUM_COR_COD_ROS_TG_NEG]]</f>
        <v>1.3</v>
      </c>
      <c r="LP201" s="15">
        <f>Tabla2[[#This Row],[PAS_DUR_COR_COD_ROS_TG_NEG]]-Tabla2[[#This Row],[ESC_DUR_COR_COD_ROS_TG_NEG]]</f>
        <v>359.89583333333337</v>
      </c>
      <c r="LQ201" s="15">
        <f>Tabla2[[#This Row],[PAS_NUM_COR_COD_ROS_TG_NEU]]-Tabla2[[#This Row],[ESC_NUM_COR_COD_ROS_TG_NEU]]</f>
        <v>1.838888888888889</v>
      </c>
      <c r="LR201" s="15">
        <f>Tabla2[[#This Row],[PAS_DUR_COR_COD_ROS_TG_NEU]]-Tabla2[[#This Row],[ESC_DUR_COR_COD_ROS_TG_NEU]]</f>
        <v>683.579831932773</v>
      </c>
      <c r="LS201" s="15">
        <f>Tabla2[[#This Row],[PAS_NUM_COR_COD_ROS_TG_POS]]-Tabla2[[#This Row],[ESC_NUM_COR_COD_ROS_TG_POS]]</f>
        <v>0.99999999999999978</v>
      </c>
      <c r="LT201" s="15">
        <f>Tabla2[[#This Row],[PAS_DUR_COR_COD_ROS_TG_POS]]-Tabla2[[#This Row],[ESC_DUR_COR_COD_ROS_TG_POS]]</f>
        <v>351.47058823529414</v>
      </c>
      <c r="LU201" s="15">
        <f>Tabla2[[#This Row],[PAS_NUM_COR_COD_ROS_TG_TOT]]-Tabla2[[#This Row],[ESC_NUM_COR_COD_ROS_TG_TOT]]</f>
        <v>1.3764367816091956</v>
      </c>
      <c r="LV201" s="15">
        <f>Tabla2[[#This Row],[PAS_DUR_COR_COD_ROS_TG_TOT]]-Tabla2[[#This Row],[ESC_DUR_COR_COD_ROS_TG_TOT]]</f>
        <v>471.17000000000007</v>
      </c>
      <c r="LW201" s="15">
        <f>Tabla2[[#This Row],[PAS_NUM_COR_COD_ESC_TG_NEG]]-Tabla2[[#This Row],[ESC_NUM_COR_COD_ESC_TG_NEG]]</f>
        <v>-2.9</v>
      </c>
      <c r="LX201" s="15">
        <f>Tabla2[[#This Row],[PAS_DUR_COR_COD_ESC_TG_NEG]]-Tabla2[[#This Row],[ESC_DUR_COR_COD_ESC_TG_NEG]]</f>
        <v>-800.28823529411773</v>
      </c>
      <c r="LY201" s="15">
        <f>Tabla2[[#This Row],[PAS_NUM_COR_COD_ESC_TG_NEU]]-Tabla2[[#This Row],[ESC_NUM_COR_COD_ESC_TG_NEU]]</f>
        <v>-3.35</v>
      </c>
      <c r="LZ201" s="15">
        <f>Tabla2[[#This Row],[PAS_DUR_COR_COD_ESC_TG_NEU]]-Tabla2[[#This Row],[ESC_DUR_COR_COD_ESC_TG_NEU]]</f>
        <v>-953.38562091503263</v>
      </c>
      <c r="MA201" s="15">
        <f>Tabla2[[#This Row],[PAS_NUM_COR_COD_ESC_TG_POS]]-Tabla2[[#This Row],[ESC_NUM_COR_COD_ESC_TG_POS]]</f>
        <v>-2.7</v>
      </c>
      <c r="MB201" s="15">
        <f>Tabla2[[#This Row],[PAS_DUR_COR_COD_ESC_TG_POS]]-Tabla2[[#This Row],[ESC_DUR_COR_COD_ESC_TG_POS]]</f>
        <v>-631.66666666666652</v>
      </c>
      <c r="MC201" s="15">
        <f>Tabla2[[#This Row],[PAS_NUM_COR_COD_ESC_TG_TOT]]-Tabla2[[#This Row],[ESC_NUM_COR_COD_ESC_TG_TOT]]</f>
        <v>-2.9706896551724138</v>
      </c>
      <c r="MD201" s="15">
        <f>Tabla2[[#This Row],[PAS_DUR_COR_COD_ESC_TG_TOT]]-Tabla2[[#This Row],[ESC_DUR_COR_COD_ESC_TG_TOT]]</f>
        <v>-798.84095707248423</v>
      </c>
      <c r="ME201" s="42">
        <f>Tabla25[[#This Row],[PAS_NUM_COR_COD_ROS_TG_NEG]]-Tabla25[[#This Row],[PAS_NUM_COR_COD_ESC_TG_NEG]]</f>
        <v>-0.10000000000000009</v>
      </c>
      <c r="MF201" s="42">
        <f>Tabla25[[#This Row],[PAS_NUM_COR_COD_ROS_TG_NEU]]-Tabla25[[#This Row],[PAS_NUM_COR_COD_ESC_TG_NEU]]</f>
        <v>0.30000000000000027</v>
      </c>
      <c r="MG201" s="42">
        <f>Tabla25[[#This Row],[PAS_NUM_COR_COD_ROS_TG_POS]]-Tabla25[[#This Row],[PAS_NUM_COR_COD_ESC_TG_POS]]</f>
        <v>-0.40000000000000036</v>
      </c>
      <c r="MH201" s="42">
        <f>Tabla25[[#This Row],[PAS_NUM_COR_COD_ROS_TG_TOT]]-Tabla25[[#This Row],[PAS_NUM_COR_COD_ESC_TG_TOT]]</f>
        <v>-6.666666666666643E-2</v>
      </c>
      <c r="MI201" s="42">
        <f>Tabla25[[#This Row],[PAS_DUR_COR_COD_ROS_TG_NEG]]-Tabla25[[#This Row],[PAS_DUR_COR_COD_ESC_TG_NEG]]</f>
        <v>50.15073529411768</v>
      </c>
      <c r="MJ201" s="42">
        <f>Tabla25[[#This Row],[PAS_DUR_COR_COD_ROS_TG_NEU]]-Tabla25[[#This Row],[PAS_DUR_COR_COD_ESC_TG_NEU]]</f>
        <v>138.23529411764707</v>
      </c>
      <c r="MK201" s="42">
        <f>Tabla25[[#This Row],[PAS_DUR_COR_COD_ROS_TG_POS]]-Tabla25[[#This Row],[PAS_DUR_COR_COD_ESC_TG_POS]]</f>
        <v>-305.6627450980393</v>
      </c>
      <c r="ML201" s="42">
        <f>Tabla25[[#This Row],[PAS_DUR_COR_COD_ROS_TG_TOT]]-Tabla25[[#This Row],[PAS_DUR_COR_COD_ESC_TG_TOT]]</f>
        <v>-33.649387755101998</v>
      </c>
      <c r="MM201" s="44">
        <f>Tabla25[[#This Row],[ESC_NUM_COR_COD_ROS_TG_NEG]]-Tabla25[[#This Row],[ESC_NUM_COR_COD_ESC_TG_NEG]]</f>
        <v>-4.3</v>
      </c>
      <c r="MN201" s="44">
        <f>Tabla25[[#This Row],[ESC_NUM_COR_COD_ROS_TG_NEU]]-Tabla25[[#This Row],[ESC_NUM_COR_COD_ESC_TG_NEU]]</f>
        <v>-4.8888888888888893</v>
      </c>
      <c r="MO201" s="44">
        <f>Tabla25[[#This Row],[ESC_NUM_COR_COD_ROS_TG_POS]]-Tabla25[[#This Row],[ESC_NUM_COR_COD_ESC_TG_POS]]</f>
        <v>-4.1000000000000005</v>
      </c>
      <c r="MP201" s="44">
        <f>Tabla25[[#This Row],[ESC_NUM_COR_COD_ROS_TG_TOT]]-Tabla25[[#This Row],[ESC_NUM_COR_COD_ESC_TG_TOT]]</f>
        <v>-4.4137931034482758</v>
      </c>
      <c r="MQ201" s="44">
        <f>Tabla25[[#This Row],[ESC_DUR_COR_COD_ROS_TG_NEG]]-Tabla25[[#This Row],[ESC_DUR_COR_COD_ESC_TG_NEG]]</f>
        <v>-1110.0333333333333</v>
      </c>
      <c r="MR201" s="44">
        <f>Tabla25[[#This Row],[ESC_DUR_COR_COD_ROS_TG_NEU]]-Tabla25[[#This Row],[ESC_DUR_COR_COD_ESC_TG_NEU]]</f>
        <v>-1498.7301587301586</v>
      </c>
      <c r="MS201" s="44">
        <f>Tabla25[[#This Row],[ESC_DUR_COR_COD_ROS_TG_POS]]-Tabla25[[#This Row],[ESC_DUR_COR_COD_ESC_TG_POS]]</f>
        <v>-1288.8</v>
      </c>
      <c r="MT201" s="44">
        <f>Tabla25[[#This Row],[ESC_DUR_COR_COD_ROS_TG_TOT]]-Tabla25[[#This Row],[ESC_DUR_COR_COD_ESC_TG_TOT]]</f>
        <v>-1303.6603448275864</v>
      </c>
      <c r="MU201" s="47">
        <f>Tabla25[[#This Row],[ROS_NUM_COR_COD_ROS_TG_NEG]]-Tabla25[[#This Row],[ROS_NUM_COR_COD_ESC_TG_NEG]]</f>
        <v>4.5555555555555562</v>
      </c>
      <c r="MV201" s="47">
        <f>Tabla25[[#This Row],[ROS_NUM_COR_COD_ROS_TG_NEU]]-Tabla25[[#This Row],[ROS_NUM_COR_COD_ESC_TG_NEU]]</f>
        <v>1.4</v>
      </c>
      <c r="MW201" s="47">
        <f>Tabla25[[#This Row],[ROS_NUM_COR_COD_ROS_TG_POS]]-Tabla25[[#This Row],[ROS_NUM_COR_COD_ESC_TG_POS]]</f>
        <v>2.3999999999999995</v>
      </c>
      <c r="MX201" s="47">
        <f>Tabla25[[#This Row],[ROS_NUM_COR_COD_ROS_TG_TOT]]-Tabla25[[#This Row],[ROS_NUM_COR_COD_ESC_TG_TOT]]</f>
        <v>2.7241379310344822</v>
      </c>
      <c r="MY201" s="47">
        <f>Tabla25[[#This Row],[ROS_DUR_COR_COD_ROS_TG_NEG]]-Tabla25[[#This Row],[ROS_DUR_COR_COD_ESC_TG_NEG]]</f>
        <v>1398.5555555555557</v>
      </c>
      <c r="MZ201" s="47">
        <f>Tabla25[[#This Row],[ROS_DUR_COR_COD_ROS_TG_NEU]]-Tabla25[[#This Row],[ROS_DUR_COR_COD_ESC_TG_NEU]]</f>
        <v>297.86666666666667</v>
      </c>
      <c r="NA201" s="47">
        <f>Tabla25[[#This Row],[ROS_DUR_COR_COD_ROS_TG_POS]]-Tabla25[[#This Row],[ROS_DUR_COR_COD_ESC_TG_POS]]</f>
        <v>799.59722222222217</v>
      </c>
      <c r="NB201" s="47">
        <f>Tabla25[[#This Row],[ROS_DUR_COR_COD_ROS_TG_TOT]]-Tabla25[[#This Row],[ROS_DUR_COR_COD_ESC_TG_TOT]]</f>
        <v>800.24404761904759</v>
      </c>
      <c r="NC201">
        <v>356</v>
      </c>
      <c r="ND201">
        <v>294.7</v>
      </c>
      <c r="NE201">
        <v>252.44444444444446</v>
      </c>
      <c r="NF201">
        <v>300.82142857142856</v>
      </c>
      <c r="NG201">
        <v>296.42857142857144</v>
      </c>
      <c r="NH201">
        <v>286.33333333333331</v>
      </c>
      <c r="NI201">
        <v>306</v>
      </c>
      <c r="NJ201">
        <v>295.83333333333331</v>
      </c>
      <c r="NK201">
        <v>319</v>
      </c>
      <c r="NL201">
        <v>260.42857142857144</v>
      </c>
      <c r="NM201">
        <v>264.71428571428572</v>
      </c>
      <c r="NN201">
        <v>279.5</v>
      </c>
      <c r="NO201">
        <v>355.8</v>
      </c>
      <c r="NP201">
        <v>301.77777777777777</v>
      </c>
      <c r="NQ201">
        <v>346.8</v>
      </c>
      <c r="NR201">
        <v>335.93103448275861</v>
      </c>
      <c r="NS201">
        <v>344.0625</v>
      </c>
      <c r="NT201">
        <v>340.94117647058823</v>
      </c>
      <c r="NU201">
        <v>311.1764705882353</v>
      </c>
      <c r="NV201">
        <v>331.82</v>
      </c>
      <c r="NW201">
        <v>304.41176470588238</v>
      </c>
      <c r="NX201">
        <v>271.41176470588238</v>
      </c>
      <c r="NY201">
        <v>340.26666666666665</v>
      </c>
      <c r="NZ201">
        <v>303.9387755102041</v>
      </c>
      <c r="OA201" s="15">
        <f>Tabla2[[#This Row],[ROS_1DU_COR_COD_ROS_TG_NEG]]-Tabla2[[#This Row],[PAS_1DU_COR_COD_ROS_TG_NEG]]</f>
        <v>11.9375</v>
      </c>
      <c r="OB201" s="15">
        <f>Tabla2[[#This Row],[ROS_1DU_COR_COD_ROS_TG_NEU]]-Tabla2[[#This Row],[PAS_1DU_COR_COD_ROS_TG_NEU]]</f>
        <v>-46.241176470588243</v>
      </c>
      <c r="OC201" s="15">
        <f>Tabla2[[#This Row],[ROS_1DU_COR_COD_ROS_TG_POS]]-Tabla2[[#This Row],[PAS_1DU_COR_COD_ROS_TG_POS]]</f>
        <v>-58.732026143790847</v>
      </c>
      <c r="OD201" s="15">
        <f>Tabla2[[#This Row],[ROS_1DU_COR_COD_ROS_TG_TOT]]-Tabla2[[#This Row],[PAS_1DU_COR_COD_ROS_TG_TOT]]</f>
        <v>-30.998571428571438</v>
      </c>
      <c r="OE201" s="15">
        <f>Tabla2[[#This Row],[ROS_1DU_COR_COD_ESC_TG_NEG]]-Tabla2[[#This Row],[PAS_1DU_COR_COD_ESC_TG_NEG]]</f>
        <v>-7.9831932773109315</v>
      </c>
      <c r="OF201" s="15">
        <f>Tabla2[[#This Row],[ROS_1DU_COR_COD_ESC_TG_NEU]]-Tabla2[[#This Row],[PAS_1DU_COR_COD_ESC_TG_NEU]]</f>
        <v>14.921568627450938</v>
      </c>
      <c r="OG201" s="15">
        <f>Tabla2[[#This Row],[ROS_1DU_COR_COD_ESC_TG_POS]]-Tabla2[[#This Row],[PAS_1DU_COR_COD_ESC_TG_POS]]</f>
        <v>-34.266666666666652</v>
      </c>
      <c r="OH201" s="15">
        <f>Tabla2[[#This Row],[ROS_1DU_COR_COD_ESC_TG_TOT]]-Tabla2[[#This Row],[PAS_1DU_COR_COD_ESC_TG_TOT]]</f>
        <v>-8.1054421768707812</v>
      </c>
      <c r="OI201" s="15">
        <f>Tabla2[[#This Row],[PAS_1DU_COR_COD_ROS_TG_NEG]]-Tabla2[[#This Row],[ESC_1DU_COR_COD_ROS_TG_NEG]]</f>
        <v>25.0625</v>
      </c>
      <c r="OJ201" s="15">
        <f>Tabla2[[#This Row],[PAS_1DU_COR_COD_ROS_TG_NEU]]-Tabla2[[#This Row],[ESC_1DU_COR_COD_ROS_TG_NEU]]</f>
        <v>80.512605042016787</v>
      </c>
      <c r="OK201" s="15">
        <f>Tabla2[[#This Row],[PAS_1DU_COR_COD_ROS_TG_POS]]-Tabla2[[#This Row],[ESC_1DU_COR_COD_ROS_TG_POS]]</f>
        <v>46.462184873949582</v>
      </c>
      <c r="OL201" s="15">
        <f>Tabla2[[#This Row],[PAS_1DU_COR_COD_ROS_TG_TOT]]-Tabla2[[#This Row],[ESC_1DU_COR_COD_ROS_TG_TOT]]</f>
        <v>52.319999999999993</v>
      </c>
      <c r="OM201" s="15">
        <f>Tabla2[[#This Row],[PAS_1DU_COR_COD_ESC_TG_NEG]]-Tabla2[[#This Row],[ESC_1DU_COR_COD_ESC_TG_NEG]]</f>
        <v>-51.388235294117635</v>
      </c>
      <c r="ON201" s="15">
        <f>Tabla2[[#This Row],[PAS_1DU_COR_COD_ESC_TG_NEU]]-Tabla2[[#This Row],[ESC_1DU_COR_COD_ESC_TG_NEU]]</f>
        <v>-30.366013071895395</v>
      </c>
      <c r="OO201" s="15">
        <f>Tabla2[[#This Row],[PAS_1DU_COR_COD_ESC_TG_POS]]-Tabla2[[#This Row],[ESC_1DU_COR_COD_ESC_TG_POS]]</f>
        <v>-6.5333333333333599</v>
      </c>
      <c r="OP201" s="15">
        <f>Tabla2[[#This Row],[PAS_1DU_COR_COD_ESC_TG_TOT]]-Tabla2[[#This Row],[ESC_1DU_COR_COD_ESC_TG_TOT]]</f>
        <v>-31.992258972554509</v>
      </c>
      <c r="OQ201" s="61">
        <v>59.571428571428555</v>
      </c>
      <c r="OR201" s="62">
        <v>8.3666666666666742</v>
      </c>
      <c r="OS201" s="62">
        <v>-53.555555555555543</v>
      </c>
      <c r="OT201" s="62">
        <v>4.9880952380952408</v>
      </c>
      <c r="OU201" s="62">
        <v>-36.800000000000011</v>
      </c>
      <c r="OV201" s="62">
        <v>-41.349206349206327</v>
      </c>
      <c r="OW201" s="62">
        <v>-82.085714285714289</v>
      </c>
      <c r="OX201" s="62">
        <v>-56.431034482758605</v>
      </c>
      <c r="OY201" s="62">
        <v>39.650735294117624</v>
      </c>
      <c r="OZ201" s="62">
        <v>69.529411764705856</v>
      </c>
      <c r="PA201" s="62">
        <v>-29.090196078431347</v>
      </c>
      <c r="PB201" s="62">
        <v>27.881224489795898</v>
      </c>
    </row>
    <row r="202" spans="1:418" x14ac:dyDescent="0.3">
      <c r="A202" s="2" t="s">
        <v>199</v>
      </c>
      <c r="B202" s="2">
        <v>60</v>
      </c>
      <c r="C202" s="2">
        <v>1</v>
      </c>
      <c r="D202" s="2">
        <v>69</v>
      </c>
      <c r="E202">
        <v>3.8421052631578947</v>
      </c>
      <c r="F202">
        <v>1151.6315789473683</v>
      </c>
      <c r="G202">
        <v>2.7</v>
      </c>
      <c r="H202">
        <v>1089.1428571428571</v>
      </c>
      <c r="I202">
        <v>4.3</v>
      </c>
      <c r="J202">
        <v>1540.125</v>
      </c>
      <c r="K202">
        <v>3.6101694915254239</v>
      </c>
      <c r="L202">
        <v>1260.6326530612246</v>
      </c>
      <c r="M202">
        <v>3.1578947368421053</v>
      </c>
      <c r="N202">
        <v>1202.5714285714287</v>
      </c>
      <c r="O202">
        <v>4.45</v>
      </c>
      <c r="P202">
        <v>1576.5294117647059</v>
      </c>
      <c r="Q202">
        <v>3.2</v>
      </c>
      <c r="R202">
        <v>1460.3333333333333</v>
      </c>
      <c r="S202">
        <v>3.6101694915254239</v>
      </c>
      <c r="T202">
        <v>1422.3488372093022</v>
      </c>
      <c r="U202">
        <v>3.6101694915254239</v>
      </c>
      <c r="V202">
        <v>1336.2173913043478</v>
      </c>
      <c r="W202">
        <v>1.6842105263157894</v>
      </c>
      <c r="X202">
        <v>736.61538461538464</v>
      </c>
      <c r="Y202">
        <v>1.3</v>
      </c>
      <c r="Z202">
        <v>535.78571428571433</v>
      </c>
      <c r="AA202">
        <v>1.85</v>
      </c>
      <c r="AB202">
        <v>651.5</v>
      </c>
      <c r="AC202">
        <v>1.6101694915254237</v>
      </c>
      <c r="AD202">
        <v>639.55813953488371</v>
      </c>
      <c r="AE202">
        <v>1.6101694915254237</v>
      </c>
      <c r="AF202">
        <v>639.55813953488371</v>
      </c>
      <c r="AG202">
        <v>2.9435028248587569</v>
      </c>
      <c r="AH202">
        <v>1114.3185185185184</v>
      </c>
      <c r="AI202">
        <v>2</v>
      </c>
      <c r="AJ202">
        <v>740</v>
      </c>
      <c r="AO202">
        <v>2</v>
      </c>
      <c r="AP202">
        <v>740</v>
      </c>
      <c r="AQ202">
        <v>5</v>
      </c>
      <c r="AR202">
        <v>1636</v>
      </c>
      <c r="AW202">
        <v>5</v>
      </c>
      <c r="AX202">
        <v>1636</v>
      </c>
      <c r="AY202">
        <v>3.5</v>
      </c>
      <c r="AZ202">
        <v>1188</v>
      </c>
      <c r="BA202">
        <v>6</v>
      </c>
      <c r="BB202">
        <v>1516</v>
      </c>
      <c r="BG202">
        <v>6</v>
      </c>
      <c r="BH202">
        <v>1516</v>
      </c>
      <c r="BI202">
        <v>6</v>
      </c>
      <c r="BJ202">
        <v>1516</v>
      </c>
      <c r="BK202">
        <v>4.333333333333333</v>
      </c>
      <c r="BL202">
        <v>1297.3333333333333</v>
      </c>
      <c r="BM202">
        <v>2.9666666666666668</v>
      </c>
      <c r="BN202">
        <v>1118.2971014492753</v>
      </c>
      <c r="BO202">
        <v>6.25</v>
      </c>
      <c r="BP202">
        <v>1930.875</v>
      </c>
      <c r="BQ202">
        <v>7</v>
      </c>
      <c r="BR202">
        <v>1941.6</v>
      </c>
      <c r="BS202">
        <v>5.2857142857142856</v>
      </c>
      <c r="BT202">
        <v>1686.5714285714287</v>
      </c>
      <c r="BU202">
        <v>6.1</v>
      </c>
      <c r="BV202">
        <v>1848.05</v>
      </c>
      <c r="BW202">
        <v>5</v>
      </c>
      <c r="BX202">
        <v>1689.6666666666667</v>
      </c>
      <c r="BY202">
        <v>6.25</v>
      </c>
      <c r="BZ202">
        <v>1920.125</v>
      </c>
      <c r="CA202">
        <v>6.1111111111111107</v>
      </c>
      <c r="CB202">
        <v>1684.6666666666667</v>
      </c>
      <c r="CC202">
        <v>6</v>
      </c>
      <c r="CD202">
        <v>1779.6</v>
      </c>
      <c r="CE202">
        <v>6.05</v>
      </c>
      <c r="CF202">
        <v>1813.825</v>
      </c>
      <c r="CG202">
        <v>1.375</v>
      </c>
      <c r="CH202">
        <v>731.5</v>
      </c>
      <c r="CI202">
        <v>1.2</v>
      </c>
      <c r="CJ202">
        <v>387.5</v>
      </c>
      <c r="CK202">
        <v>1.8571428571428572</v>
      </c>
      <c r="CL202">
        <v>651</v>
      </c>
      <c r="CM202">
        <v>1.5</v>
      </c>
      <c r="CN202">
        <v>598.71428571428567</v>
      </c>
      <c r="CO202">
        <v>1.3333333333333333</v>
      </c>
      <c r="CP202">
        <v>557.5</v>
      </c>
      <c r="CQ202">
        <v>1.375</v>
      </c>
      <c r="CR202">
        <v>571.20000000000005</v>
      </c>
      <c r="CS202">
        <v>2.2222222222222223</v>
      </c>
      <c r="CT202">
        <v>611.14285714285711</v>
      </c>
      <c r="CU202">
        <v>1.75</v>
      </c>
      <c r="CV202">
        <v>589.21428571428567</v>
      </c>
      <c r="CW202">
        <v>1.625</v>
      </c>
      <c r="CX202">
        <v>593.96428571428567</v>
      </c>
      <c r="CY202">
        <v>3.8374999999999999</v>
      </c>
      <c r="CZ202">
        <v>1311.5294117647059</v>
      </c>
      <c r="DA202">
        <v>3.625</v>
      </c>
      <c r="DB202">
        <v>1170.375</v>
      </c>
      <c r="DC202">
        <v>5.2</v>
      </c>
      <c r="DD202">
        <v>1336.8</v>
      </c>
      <c r="DE202">
        <v>3.5714285714285716</v>
      </c>
      <c r="DF202">
        <v>1171</v>
      </c>
      <c r="DG202">
        <v>4</v>
      </c>
      <c r="DH202">
        <v>1212.2</v>
      </c>
      <c r="DI202">
        <v>3.6666666666666665</v>
      </c>
      <c r="DJ202">
        <v>1175.3333333333333</v>
      </c>
      <c r="DK202">
        <v>4.125</v>
      </c>
      <c r="DL202">
        <v>1163.75</v>
      </c>
      <c r="DM202">
        <v>4.2222222222222223</v>
      </c>
      <c r="DN202">
        <v>1315.6666666666667</v>
      </c>
      <c r="DO202">
        <v>4.0999999999999996</v>
      </c>
      <c r="DP202">
        <v>1233.8499999999999</v>
      </c>
      <c r="DQ202">
        <v>4.05</v>
      </c>
      <c r="DR202">
        <v>1223.0250000000001</v>
      </c>
      <c r="DS202">
        <v>4.05</v>
      </c>
      <c r="DT202">
        <v>1223.0250000000001</v>
      </c>
      <c r="DU202">
        <v>3.9083333333333332</v>
      </c>
      <c r="DV202">
        <v>1278.75</v>
      </c>
      <c r="DW202">
        <v>5.5</v>
      </c>
      <c r="DX202">
        <v>1902.5</v>
      </c>
      <c r="DY202">
        <v>4.8</v>
      </c>
      <c r="DZ202">
        <v>1829.5</v>
      </c>
      <c r="EA202">
        <v>7</v>
      </c>
      <c r="EB202">
        <v>1877.6666666666667</v>
      </c>
      <c r="EC202">
        <v>5.6</v>
      </c>
      <c r="ED202">
        <v>1861.7777777777778</v>
      </c>
      <c r="EE202">
        <v>5.1428571428571432</v>
      </c>
      <c r="EF202">
        <v>1690.4285714285713</v>
      </c>
      <c r="EG202">
        <v>6</v>
      </c>
      <c r="EH202">
        <v>1962.5</v>
      </c>
      <c r="EI202">
        <v>6</v>
      </c>
      <c r="EJ202">
        <v>2200</v>
      </c>
      <c r="EK202">
        <v>5.4</v>
      </c>
      <c r="EL202">
        <v>1795.8</v>
      </c>
      <c r="EM202">
        <v>5.5</v>
      </c>
      <c r="EN202">
        <v>1827.0526315789473</v>
      </c>
      <c r="EO202">
        <v>1</v>
      </c>
      <c r="EP202">
        <v>229.5</v>
      </c>
      <c r="EQ202">
        <v>3.2</v>
      </c>
      <c r="ER202">
        <v>1249.6666666666667</v>
      </c>
      <c r="ES202">
        <v>1.3333333333333333</v>
      </c>
      <c r="ET202">
        <v>485</v>
      </c>
      <c r="EU202">
        <v>2.2000000000000002</v>
      </c>
      <c r="EV202">
        <v>739.71428571428567</v>
      </c>
      <c r="EW202">
        <v>1.7142857142857142</v>
      </c>
      <c r="EX202">
        <v>607.5</v>
      </c>
      <c r="EY202">
        <v>1</v>
      </c>
      <c r="EZ202">
        <v>138</v>
      </c>
      <c r="FA202">
        <v>0</v>
      </c>
      <c r="FC202">
        <v>1.4</v>
      </c>
      <c r="FD202">
        <v>490.125</v>
      </c>
      <c r="FE202">
        <v>1.8</v>
      </c>
      <c r="FF202">
        <v>606.6</v>
      </c>
      <c r="FG202">
        <v>3.65</v>
      </c>
      <c r="FH202">
        <v>1288.6176470588234</v>
      </c>
      <c r="FI202">
        <v>7.5</v>
      </c>
      <c r="FJ202">
        <v>2228.5</v>
      </c>
      <c r="FK202">
        <v>5.4</v>
      </c>
      <c r="FL202">
        <v>1879.2</v>
      </c>
      <c r="FM202">
        <v>7.333333333333333</v>
      </c>
      <c r="FN202">
        <v>2193.3333333333335</v>
      </c>
      <c r="FO202">
        <v>6.4</v>
      </c>
      <c r="FP202">
        <v>2043.3</v>
      </c>
      <c r="FQ202">
        <v>5.2857142857142856</v>
      </c>
      <c r="FR202">
        <v>1572</v>
      </c>
      <c r="FS202">
        <v>5</v>
      </c>
      <c r="FT202">
        <v>1581.5</v>
      </c>
      <c r="FU202">
        <v>7</v>
      </c>
      <c r="FV202">
        <v>2419</v>
      </c>
      <c r="FW202">
        <v>5.4</v>
      </c>
      <c r="FX202">
        <v>1658.6</v>
      </c>
      <c r="FY202">
        <v>5.9</v>
      </c>
      <c r="FZ202">
        <v>1850.95</v>
      </c>
      <c r="GA202">
        <v>5.9</v>
      </c>
      <c r="GB202">
        <v>1850.95</v>
      </c>
      <c r="GC202">
        <v>4.4000000000000004</v>
      </c>
      <c r="GD202">
        <v>1496.8888888888889</v>
      </c>
      <c r="GE202">
        <v>4.072222222222222</v>
      </c>
      <c r="GF202">
        <v>1351.462962962963</v>
      </c>
      <c r="GG202">
        <v>1.4444444444444444</v>
      </c>
      <c r="GH202">
        <v>566.71428571428567</v>
      </c>
      <c r="GI202">
        <v>0.44444444444444442</v>
      </c>
      <c r="GJ202">
        <v>676.5</v>
      </c>
      <c r="GK202">
        <v>0.625</v>
      </c>
      <c r="GL202">
        <v>372</v>
      </c>
      <c r="GM202">
        <v>0.84615384615384615</v>
      </c>
      <c r="GN202">
        <v>523.69230769230774</v>
      </c>
      <c r="GO202">
        <v>1.3333333333333333</v>
      </c>
      <c r="GP202">
        <v>664</v>
      </c>
      <c r="GQ202">
        <v>2.3333333333333335</v>
      </c>
      <c r="GR202">
        <v>844.57142857142856</v>
      </c>
      <c r="GS202">
        <v>1.8</v>
      </c>
      <c r="GT202">
        <v>754.375</v>
      </c>
      <c r="GU202">
        <v>1.8214285714285714</v>
      </c>
      <c r="GV202">
        <v>763.35</v>
      </c>
      <c r="GW202">
        <v>1.3518518518518519</v>
      </c>
      <c r="GX202">
        <v>668.93939393939399</v>
      </c>
      <c r="GY202">
        <v>5.5555555555555554</v>
      </c>
      <c r="GZ202">
        <v>1821</v>
      </c>
      <c r="HA202">
        <v>7.2222222222222223</v>
      </c>
      <c r="HB202">
        <v>2153.3333333333335</v>
      </c>
      <c r="HC202">
        <v>6</v>
      </c>
      <c r="HD202">
        <v>2126.75</v>
      </c>
      <c r="HE202">
        <v>6.2692307692307692</v>
      </c>
      <c r="HF202">
        <v>2030.1153846153845</v>
      </c>
      <c r="HG202">
        <v>5.5555555555555554</v>
      </c>
      <c r="HH202">
        <v>1807.1111111111111</v>
      </c>
      <c r="HI202">
        <v>5.2222222222222223</v>
      </c>
      <c r="HJ202">
        <v>1839.75</v>
      </c>
      <c r="HK202">
        <v>5</v>
      </c>
      <c r="HL202">
        <v>1650.7</v>
      </c>
      <c r="HM202">
        <v>5.25</v>
      </c>
      <c r="HN202">
        <v>1758.851851851852</v>
      </c>
      <c r="HO202">
        <v>5.7407407407407405</v>
      </c>
      <c r="HP202">
        <v>1891.9245283018868</v>
      </c>
      <c r="HQ202">
        <v>3.5462962962962963</v>
      </c>
      <c r="HR202">
        <v>1422.6395348837209</v>
      </c>
      <c r="HS202">
        <v>3.3333333333333335</v>
      </c>
      <c r="HT202">
        <v>1049.7777777777778</v>
      </c>
      <c r="HU202">
        <v>3.4444444444444446</v>
      </c>
      <c r="HV202">
        <v>1070.6666666666667</v>
      </c>
      <c r="HW202">
        <v>3.5</v>
      </c>
      <c r="HX202">
        <v>1089</v>
      </c>
      <c r="HY202">
        <v>3.4230769230769229</v>
      </c>
      <c r="HZ202">
        <v>1069.0769230769231</v>
      </c>
      <c r="IA202">
        <v>3.6666666666666665</v>
      </c>
      <c r="IB202">
        <v>1124.4444444444443</v>
      </c>
      <c r="IC202">
        <v>2.7777777777777777</v>
      </c>
      <c r="ID202">
        <v>946.625</v>
      </c>
      <c r="IE202">
        <v>2.8</v>
      </c>
      <c r="IF202">
        <v>891.1</v>
      </c>
      <c r="IG202">
        <v>3.0714285714285716</v>
      </c>
      <c r="IH202">
        <v>985.33333333333337</v>
      </c>
      <c r="II202">
        <v>3.2407407407407409</v>
      </c>
      <c r="IJ202">
        <v>1026.4150943396226</v>
      </c>
      <c r="IK202">
        <v>3.2407407407407409</v>
      </c>
      <c r="IL202">
        <v>1026.4150943396226</v>
      </c>
      <c r="IM202">
        <v>3.4444444444444446</v>
      </c>
      <c r="IN202">
        <v>1271.5611510791366</v>
      </c>
      <c r="IO202">
        <v>0</v>
      </c>
      <c r="IQ202">
        <v>5</v>
      </c>
      <c r="IR202">
        <v>1594</v>
      </c>
      <c r="IS202">
        <v>1.5</v>
      </c>
      <c r="IT202">
        <v>323</v>
      </c>
      <c r="IU202">
        <v>2</v>
      </c>
      <c r="IV202">
        <v>958.5</v>
      </c>
      <c r="IW202">
        <v>0</v>
      </c>
      <c r="IY202">
        <v>2</v>
      </c>
      <c r="IZ202">
        <v>605</v>
      </c>
      <c r="JC202">
        <v>1</v>
      </c>
      <c r="JD202">
        <v>605</v>
      </c>
      <c r="JE202">
        <v>1.6666666666666667</v>
      </c>
      <c r="JF202">
        <v>840.66666666666663</v>
      </c>
      <c r="JG202">
        <v>7</v>
      </c>
      <c r="JH202">
        <v>2129</v>
      </c>
      <c r="JI202">
        <v>2</v>
      </c>
      <c r="JJ202">
        <v>778</v>
      </c>
      <c r="JK202">
        <v>7.5</v>
      </c>
      <c r="JL202">
        <v>2055.5</v>
      </c>
      <c r="JM202">
        <v>6</v>
      </c>
      <c r="JN202">
        <v>1754.5</v>
      </c>
      <c r="JO202">
        <v>7</v>
      </c>
      <c r="JP202">
        <v>2370</v>
      </c>
      <c r="JQ202">
        <v>5</v>
      </c>
      <c r="JR202">
        <v>1502</v>
      </c>
      <c r="JU202">
        <v>6</v>
      </c>
      <c r="JV202">
        <v>1936</v>
      </c>
      <c r="JW202">
        <v>6</v>
      </c>
      <c r="JX202">
        <v>1815</v>
      </c>
      <c r="JY202">
        <v>3.8333333333333335</v>
      </c>
      <c r="JZ202">
        <v>1490.2222222222222</v>
      </c>
      <c r="KA202">
        <v>7</v>
      </c>
      <c r="KB202">
        <v>2295</v>
      </c>
      <c r="KC202">
        <v>0</v>
      </c>
      <c r="KE202">
        <v>5</v>
      </c>
      <c r="KF202">
        <v>1639.5</v>
      </c>
      <c r="KG202">
        <v>4.25</v>
      </c>
      <c r="KH202">
        <v>1858</v>
      </c>
      <c r="KI202">
        <v>3</v>
      </c>
      <c r="KJ202">
        <v>1003</v>
      </c>
      <c r="KK202">
        <v>7</v>
      </c>
      <c r="KL202">
        <v>2277</v>
      </c>
      <c r="KO202">
        <v>5</v>
      </c>
      <c r="KP202">
        <v>1640</v>
      </c>
      <c r="KQ202">
        <v>4.5</v>
      </c>
      <c r="KR202">
        <v>1770.8</v>
      </c>
      <c r="KS202">
        <v>4.5</v>
      </c>
      <c r="KT202">
        <v>1770.8</v>
      </c>
      <c r="KU202">
        <v>4.0555555555555554</v>
      </c>
      <c r="KV202">
        <v>1590.4285714285713</v>
      </c>
      <c r="KW202">
        <v>3.5055555555555555</v>
      </c>
      <c r="KX202">
        <v>1300.7385620915034</v>
      </c>
      <c r="KY202" s="15">
        <f>Tabla2[[#This Row],[ROS_NUM_COR_COD_ROS_TG_NEG]]-Tabla2[[#This Row],[PAS_NUM_COR_COD_ROS_TG_NEG]]</f>
        <v>2.39766081871345</v>
      </c>
      <c r="KZ202" s="15">
        <f>Tabla2[[#This Row],[ROS_DUR_COR_COD_ROS_TG_NEG]]-Tabla2[[#This Row],[PAS_DUR_COR_COD_ROS_TG_NEG]]</f>
        <v>604.53968253968242</v>
      </c>
      <c r="LA202" s="15">
        <f>Tabla2[[#This Row],[ROS_NUM_COR_COD_ROS_TG_NEU]]-Tabla2[[#This Row],[PAS_NUM_COR_COD_ROS_TG_NEU]]</f>
        <v>0.77222222222222214</v>
      </c>
      <c r="LB202" s="15">
        <f>Tabla2[[#This Row],[ROS_DUR_COR_COD_ROS_TG_NEU]]-Tabla2[[#This Row],[PAS_DUR_COR_COD_ROS_TG_NEU]]</f>
        <v>263.22058823529414</v>
      </c>
      <c r="LC202" s="15">
        <f>Tabla2[[#This Row],[ROS_NUM_COR_COD_ROS_TG_POS]]-Tabla2[[#This Row],[PAS_NUM_COR_COD_ROS_TG_POS]]</f>
        <v>1.7999999999999998</v>
      </c>
      <c r="LD202" s="15">
        <f>Tabla2[[#This Row],[ROS_DUR_COR_COD_ROS_TG_POS]]-Tabla2[[#This Row],[PAS_DUR_COR_COD_ROS_TG_POS]]</f>
        <v>190.36666666666679</v>
      </c>
      <c r="LE202" s="15">
        <f>Tabla2[[#This Row],[ROS_NUM_COR_COD_ROS_TG_TOT]]-Tabla2[[#This Row],[PAS_NUM_COR_COD_ROS_TG_TOT]]</f>
        <v>1.6398305084745761</v>
      </c>
      <c r="LF202" s="15">
        <f>Tabla2[[#This Row],[ROS_DUR_COR_COD_ROS_TG_TOT]]-Tabla2[[#This Row],[PAS_DUR_COR_COD_ROS_TG_TOT]]</f>
        <v>336.50301464254972</v>
      </c>
      <c r="LG202" s="15">
        <f>Tabla2[[#This Row],[ROS_NUM_COR_COD_ESC_TG_NEG]]-Tabla2[[#This Row],[PAS_NUM_COR_COD_ESC_TG_NEG]]</f>
        <v>-2.5087719298245617</v>
      </c>
      <c r="LH202" s="15">
        <f>Tabla2[[#This Row],[ROS_DUR_COR_COD_ESC_TG_NEG]]-Tabla2[[#This Row],[PAS_DUR_COR_COD_ESC_TG_NEG]]</f>
        <v>-487.63157894736833</v>
      </c>
      <c r="LI202" s="15">
        <f>Tabla2[[#This Row],[ROS_NUM_COR_COD_ESC_TG_NEU]]-Tabla2[[#This Row],[PAS_NUM_COR_COD_ESC_TG_NEU]]</f>
        <v>-0.3666666666666667</v>
      </c>
      <c r="LJ202" s="15">
        <f>Tabla2[[#This Row],[ROS_NUM_COR_COD_ESC_TG_NEG]]-Tabla2[[#This Row],[PAS_NUM_COR_COD_ESC_TG_NEG]]</f>
        <v>-2.5087719298245617</v>
      </c>
      <c r="LK202" s="15">
        <f>Tabla2[[#This Row],[ROS_NUM_COR_COD_ESC_TG_POS]]-Tabla2[[#This Row],[PAS_NUM_COR_COD_ESC_TG_POS]]</f>
        <v>-2.5</v>
      </c>
      <c r="LL202" s="15">
        <f>Tabla2[[#This Row],[ROS_DUR_COR_COD_ESC_TG_POS]]-Tabla2[[#This Row],[PAS_DUR_COR_COD_ESC_TG_POS]]</f>
        <v>-785.75</v>
      </c>
      <c r="LM202" s="15">
        <f>Tabla2[[#This Row],[ROS_NUM_COR_COD_ESC_TG_TOT]]-Tabla2[[#This Row],[PAS_NUM_COR_COD_ESC_TG_TOT]]</f>
        <v>-1.7887409200968525</v>
      </c>
      <c r="LN202" s="15">
        <f>Tabla2[[#This Row],[ROS_DUR_COR_COD_ESC_TG_TOT]]-Tabla2[[#This Row],[PAS_DUR_COR_COD_ESC_TG_TOT]]</f>
        <v>-497.28265306122455</v>
      </c>
      <c r="LO202" s="15">
        <f>Tabla2[[#This Row],[PAS_NUM_COR_COD_ROS_TG_NEG]]-Tabla2[[#This Row],[ESC_NUM_COR_COD_ROS_TG_NEG]]</f>
        <v>1.8245614035087721</v>
      </c>
      <c r="LP202" s="15">
        <f>Tabla2[[#This Row],[PAS_DUR_COR_COD_ROS_TG_NEG]]-Tabla2[[#This Row],[ESC_DUR_COR_COD_ROS_TG_NEG]]</f>
        <v>645.07142857142867</v>
      </c>
      <c r="LQ202" s="15">
        <f>Tabla2[[#This Row],[PAS_NUM_COR_COD_ROS_TG_NEU]]-Tabla2[[#This Row],[ESC_NUM_COR_COD_ROS_TG_NEU]]</f>
        <v>3.0750000000000002</v>
      </c>
      <c r="LR202" s="15">
        <f>Tabla2[[#This Row],[PAS_DUR_COR_COD_ROS_TG_NEU]]-Tabla2[[#This Row],[ESC_DUR_COR_COD_ROS_TG_NEU]]</f>
        <v>1005.3294117647058</v>
      </c>
      <c r="LS202" s="15">
        <f>Tabla2[[#This Row],[PAS_NUM_COR_COD_ROS_TG_POS]]-Tabla2[[#This Row],[ESC_NUM_COR_COD_ROS_TG_POS]]</f>
        <v>0.97777777777777786</v>
      </c>
      <c r="LT202" s="15">
        <f>Tabla2[[#This Row],[PAS_DUR_COR_COD_ROS_TG_POS]]-Tabla2[[#This Row],[ESC_DUR_COR_COD_ROS_TG_POS]]</f>
        <v>849.19047619047615</v>
      </c>
      <c r="LU202" s="15">
        <f>Tabla2[[#This Row],[PAS_NUM_COR_COD_ROS_TG_TOT]]-Tabla2[[#This Row],[ESC_NUM_COR_COD_ROS_TG_TOT]]</f>
        <v>1.8601694915254239</v>
      </c>
      <c r="LV202" s="15">
        <f>Tabla2[[#This Row],[PAS_DUR_COR_COD_ROS_TG_TOT]]-Tabla2[[#This Row],[ESC_DUR_COR_COD_ROS_TG_TOT]]</f>
        <v>833.13455149501658</v>
      </c>
      <c r="LW202" s="15">
        <f>Tabla2[[#This Row],[PAS_NUM_COR_COD_ESC_TG_NEG]]-Tabla2[[#This Row],[ESC_NUM_COR_COD_ESC_TG_NEG]]</f>
        <v>-1.1578947368421053</v>
      </c>
      <c r="LX202" s="15">
        <f>Tabla2[[#This Row],[PAS_DUR_COR_COD_ESC_TG_NEG]]-Tabla2[[#This Row],[ESC_DUR_COR_COD_ESC_TG_NEG]]</f>
        <v>-538.03508771929842</v>
      </c>
      <c r="LY202" s="15">
        <f>Tabla2[[#This Row],[PAS_NUM_COR_COD_ESC_TG_NEU]]-Tabla2[[#This Row],[ESC_NUM_COR_COD_ESC_TG_NEU]]</f>
        <v>-3.55</v>
      </c>
      <c r="LZ202" s="15">
        <f>Tabla2[[#This Row],[PAS_DUR_COR_COD_ESC_TG_NEU]]-Tabla2[[#This Row],[ESC_DUR_COR_COD_ESC_TG_NEU]]</f>
        <v>-830.98214285714289</v>
      </c>
      <c r="MA202" s="15">
        <f>Tabla2[[#This Row],[PAS_NUM_COR_COD_ESC_TG_POS]]-Tabla2[[#This Row],[ESC_NUM_COR_COD_ESC_TG_POS]]</f>
        <v>-1.8111111111111109</v>
      </c>
      <c r="MB202" s="15">
        <f>Tabla2[[#This Row],[PAS_DUR_COR_COD_ESC_TG_POS]]-Tabla2[[#This Row],[ESC_DUR_COR_COD_ESC_TG_POS]]</f>
        <v>-144.54166666666674</v>
      </c>
      <c r="MC202" s="15">
        <f>Tabla2[[#This Row],[PAS_NUM_COR_COD_ESC_TG_TOT]]-Tabla2[[#This Row],[ESC_NUM_COR_COD_ESC_TG_TOT]]</f>
        <v>-2.3898305084745761</v>
      </c>
      <c r="MD202" s="15">
        <f>Tabla2[[#This Row],[PAS_DUR_COR_COD_ESC_TG_TOT]]-Tabla2[[#This Row],[ESC_DUR_COR_COD_ESC_TG_TOT]]</f>
        <v>-518.96734693877534</v>
      </c>
      <c r="ME202" s="42">
        <f>Tabla25[[#This Row],[PAS_NUM_COR_COD_ROS_TG_NEG]]-Tabla25[[#This Row],[PAS_NUM_COR_COD_ESC_TG_NEG]]</f>
        <v>-0.68421052631578938</v>
      </c>
      <c r="MF202" s="42">
        <f>Tabla25[[#This Row],[PAS_NUM_COR_COD_ROS_TG_NEU]]-Tabla25[[#This Row],[PAS_NUM_COR_COD_ESC_TG_NEU]]</f>
        <v>1.75</v>
      </c>
      <c r="MG202" s="42">
        <f>Tabla25[[#This Row],[PAS_NUM_COR_COD_ROS_TG_POS]]-Tabla25[[#This Row],[PAS_NUM_COR_COD_ESC_TG_POS]]</f>
        <v>-1.0999999999999996</v>
      </c>
      <c r="MH202" s="42">
        <f>Tabla25[[#This Row],[PAS_NUM_COR_COD_ROS_TG_TOT]]-Tabla25[[#This Row],[PAS_NUM_COR_COD_ESC_TG_TOT]]</f>
        <v>0</v>
      </c>
      <c r="MI202" s="42">
        <f>Tabla25[[#This Row],[PAS_DUR_COR_COD_ROS_TG_NEG]]-Tabla25[[#This Row],[PAS_DUR_COR_COD_ESC_TG_NEG]]</f>
        <v>50.939849624060344</v>
      </c>
      <c r="MJ202" s="42">
        <f>Tabla25[[#This Row],[PAS_DUR_COR_COD_ROS_TG_NEU]]-Tabla25[[#This Row],[PAS_DUR_COR_COD_ESC_TG_NEU]]</f>
        <v>487.38655462184875</v>
      </c>
      <c r="MK202" s="42">
        <f>Tabla25[[#This Row],[PAS_DUR_COR_COD_ROS_TG_POS]]-Tabla25[[#This Row],[PAS_DUR_COR_COD_ESC_TG_POS]]</f>
        <v>-79.791666666666742</v>
      </c>
      <c r="ML202" s="42">
        <f>Tabla25[[#This Row],[PAS_DUR_COR_COD_ROS_TG_TOT]]-Tabla25[[#This Row],[PAS_DUR_COR_COD_ESC_TG_TOT]]</f>
        <v>161.71618414807767</v>
      </c>
      <c r="MM202" s="44">
        <f>Tabla25[[#This Row],[ESC_NUM_COR_COD_ROS_TG_NEG]]-Tabla25[[#This Row],[ESC_NUM_COR_COD_ESC_TG_NEG]]</f>
        <v>-3.666666666666667</v>
      </c>
      <c r="MN202" s="44">
        <f>Tabla25[[#This Row],[ESC_NUM_COR_COD_ROS_TG_NEU]]-Tabla25[[#This Row],[ESC_NUM_COR_COD_ESC_TG_NEU]]</f>
        <v>-4.875</v>
      </c>
      <c r="MO202" s="44">
        <f>Tabla25[[#This Row],[ESC_NUM_COR_COD_ROS_TG_POS]]-Tabla25[[#This Row],[ESC_NUM_COR_COD_ESC_TG_POS]]</f>
        <v>-3.8888888888888884</v>
      </c>
      <c r="MP202" s="44">
        <f>Tabla25[[#This Row],[ESC_NUM_COR_COD_ROS_TG_TOT]]-Tabla25[[#This Row],[ESC_NUM_COR_COD_ESC_TG_TOT]]</f>
        <v>-4.25</v>
      </c>
      <c r="MQ202" s="44">
        <f>Tabla25[[#This Row],[ESC_DUR_COR_COD_ROS_TG_NEG]]-Tabla25[[#This Row],[ESC_DUR_COR_COD_ESC_TG_NEG]]</f>
        <v>-1132.1666666666667</v>
      </c>
      <c r="MR202" s="44">
        <f>Tabla25[[#This Row],[ESC_DUR_COR_COD_ROS_TG_NEU]]-Tabla25[[#This Row],[ESC_DUR_COR_COD_ESC_TG_NEU]]</f>
        <v>-1348.925</v>
      </c>
      <c r="MS202" s="44">
        <f>Tabla25[[#This Row],[ESC_DUR_COR_COD_ROS_TG_POS]]-Tabla25[[#This Row],[ESC_DUR_COR_COD_ESC_TG_POS]]</f>
        <v>-1073.5238095238096</v>
      </c>
      <c r="MT202" s="44">
        <f>Tabla25[[#This Row],[ESC_DUR_COR_COD_ROS_TG_TOT]]-Tabla25[[#This Row],[ESC_DUR_COR_COD_ESC_TG_TOT]]</f>
        <v>-1190.3857142857141</v>
      </c>
      <c r="MU202" s="47">
        <f>Tabla25[[#This Row],[ROS_NUM_COR_COD_ROS_TG_NEG]]-Tabla25[[#This Row],[ROS_NUM_COR_COD_ESC_TG_NEG]]</f>
        <v>4.2222222222222223</v>
      </c>
      <c r="MV202" s="47">
        <f>Tabla25[[#This Row],[ROS_NUM_COR_COD_ROS_TG_NEU]]-Tabla25[[#This Row],[ROS_NUM_COR_COD_ESC_TG_NEU]]</f>
        <v>2.8888888888888888</v>
      </c>
      <c r="MW202" s="47">
        <f>Tabla25[[#This Row],[ROS_NUM_COR_COD_ROS_TG_POS]]-Tabla25[[#This Row],[ROS_NUM_COR_COD_ESC_TG_POS]]</f>
        <v>3.2</v>
      </c>
      <c r="MX202" s="47">
        <f>Tabla25[[#This Row],[ROS_NUM_COR_COD_ROS_TG_TOT]]-Tabla25[[#This Row],[ROS_NUM_COR_COD_ESC_TG_TOT]]</f>
        <v>3.4285714285714288</v>
      </c>
      <c r="MY202" s="47">
        <f>Tabla25[[#This Row],[ROS_DUR_COR_COD_ROS_TG_NEG]]-Tabla25[[#This Row],[ROS_DUR_COR_COD_ESC_TG_NEG]]</f>
        <v>1143.1111111111111</v>
      </c>
      <c r="MZ202" s="47">
        <f>Tabla25[[#This Row],[ROS_DUR_COR_COD_ROS_TG_NEU]]-Tabla25[[#This Row],[ROS_DUR_COR_COD_ESC_TG_NEU]]</f>
        <v>995.17857142857144</v>
      </c>
      <c r="NA202" s="47">
        <f>Tabla25[[#This Row],[ROS_DUR_COR_COD_ROS_TG_POS]]-Tabla25[[#This Row],[ROS_DUR_COR_COD_ESC_TG_POS]]</f>
        <v>896.32500000000005</v>
      </c>
      <c r="NB202" s="47">
        <f>Tabla25[[#This Row],[ROS_DUR_COR_COD_ROS_TG_TOT]]-Tabla25[[#This Row],[ROS_DUR_COR_COD_ESC_TG_TOT]]</f>
        <v>995.50185185185194</v>
      </c>
      <c r="NC202">
        <v>324.66666666666669</v>
      </c>
      <c r="ND202">
        <v>318.375</v>
      </c>
      <c r="NE202">
        <v>331.8</v>
      </c>
      <c r="NF202">
        <v>325.44444444444446</v>
      </c>
      <c r="NG202">
        <v>360.6</v>
      </c>
      <c r="NH202">
        <v>304.42857142857144</v>
      </c>
      <c r="NI202">
        <v>317.25</v>
      </c>
      <c r="NJ202">
        <v>323.60000000000002</v>
      </c>
      <c r="NK202">
        <v>313.5</v>
      </c>
      <c r="NL202">
        <v>333.2</v>
      </c>
      <c r="NM202">
        <v>250.42857142857142</v>
      </c>
      <c r="NN202">
        <v>289</v>
      </c>
      <c r="NO202">
        <v>381.33333333333331</v>
      </c>
      <c r="NP202">
        <v>316.625</v>
      </c>
      <c r="NQ202">
        <v>257.77777777777777</v>
      </c>
      <c r="NR202">
        <v>299.85000000000002</v>
      </c>
      <c r="NS202">
        <v>295.21428571428572</v>
      </c>
      <c r="NT202">
        <v>326.8235294117647</v>
      </c>
      <c r="NU202">
        <v>322.33333333333331</v>
      </c>
      <c r="NV202">
        <v>315.27906976744185</v>
      </c>
      <c r="NW202">
        <v>285.73684210526318</v>
      </c>
      <c r="NX202">
        <v>256.21428571428572</v>
      </c>
      <c r="NY202">
        <v>322.75</v>
      </c>
      <c r="NZ202">
        <v>289.38775510204084</v>
      </c>
      <c r="OA202" s="15">
        <f>Tabla2[[#This Row],[ROS_1DU_COR_COD_ROS_TG_NEG]]-Tabla2[[#This Row],[PAS_1DU_COR_COD_ROS_TG_NEG]]</f>
        <v>29.452380952380963</v>
      </c>
      <c r="OB202" s="15">
        <f>Tabla2[[#This Row],[ROS_1DU_COR_COD_ROS_TG_NEU]]-Tabla2[[#This Row],[PAS_1DU_COR_COD_ROS_TG_NEU]]</f>
        <v>-8.4485294117646959</v>
      </c>
      <c r="OC202" s="15">
        <f>Tabla2[[#This Row],[ROS_1DU_COR_COD_ROS_TG_POS]]-Tabla2[[#This Row],[PAS_1DU_COR_COD_ROS_TG_POS]]</f>
        <v>9.466666666666697</v>
      </c>
      <c r="OD202" s="15">
        <f>Tabla2[[#This Row],[ROS_1DU_COR_COD_ROS_TG_TOT]]-Tabla2[[#This Row],[PAS_1DU_COR_COD_ROS_TG_TOT]]</f>
        <v>10.165374677002603</v>
      </c>
      <c r="OE202" s="15">
        <f>Tabla2[[#This Row],[ROS_1DU_COR_COD_ESC_TG_NEG]]-Tabla2[[#This Row],[PAS_1DU_COR_COD_ESC_TG_NEG]]</f>
        <v>74.863157894736844</v>
      </c>
      <c r="OF202" s="15">
        <f>Tabla2[[#This Row],[ROS_1DU_COR_COD_ESC_TG_NEU]]-Tabla2[[#This Row],[PAS_1DU_COR_COD_ESC_TG_NEU]]</f>
        <v>48.214285714285722</v>
      </c>
      <c r="OG202" s="15">
        <f>Tabla2[[#This Row],[ROS_1DU_COR_COD_ESC_TG_POS]]-Tabla2[[#This Row],[PAS_1DU_COR_COD_ESC_TG_POS]]</f>
        <v>-5.5</v>
      </c>
      <c r="OH202" s="15">
        <f>Tabla2[[#This Row],[ROS_1DU_COR_COD_ESC_TG_TOT]]-Tabla2[[#This Row],[PAS_1DU_COR_COD_ESC_TG_TOT]]</f>
        <v>34.212244897959181</v>
      </c>
      <c r="OI202" s="15">
        <f>Tabla2[[#This Row],[PAS_1DU_COR_COD_ROS_TG_NEG]]-Tabla2[[#This Row],[ESC_1DU_COR_COD_ROS_TG_NEG]]</f>
        <v>-18.285714285714278</v>
      </c>
      <c r="OJ202" s="15">
        <f>Tabla2[[#This Row],[PAS_1DU_COR_COD_ROS_TG_NEU]]-Tabla2[[#This Row],[ESC_1DU_COR_COD_ROS_TG_NEU]]</f>
        <v>-6.3764705882352928</v>
      </c>
      <c r="OK202" s="15">
        <f>Tabla2[[#This Row],[PAS_1DU_COR_COD_ROS_TG_POS]]-Tabla2[[#This Row],[ESC_1DU_COR_COD_ROS_TG_POS]]</f>
        <v>71.904761904761898</v>
      </c>
      <c r="OL202" s="15">
        <f>Tabla2[[#This Row],[PAS_1DU_COR_COD_ROS_TG_TOT]]-Tabla2[[#This Row],[ESC_1DU_COR_COD_ROS_TG_TOT]]</f>
        <v>26.279069767441854</v>
      </c>
      <c r="OM202" s="15">
        <f>Tabla2[[#This Row],[PAS_1DU_COR_COD_ESC_TG_NEG]]-Tabla2[[#This Row],[ESC_1DU_COR_COD_ESC_TG_NEG]]</f>
        <v>-95.596491228070136</v>
      </c>
      <c r="ON202" s="15">
        <f>Tabla2[[#This Row],[PAS_1DU_COR_COD_ESC_TG_NEU]]-Tabla2[[#This Row],[ESC_1DU_COR_COD_ESC_TG_NEU]]</f>
        <v>-60.410714285714278</v>
      </c>
      <c r="OO202" s="15">
        <f>Tabla2[[#This Row],[PAS_1DU_COR_COD_ESC_TG_POS]]-Tabla2[[#This Row],[ESC_1DU_COR_COD_ESC_TG_POS]]</f>
        <v>64.972222222222229</v>
      </c>
      <c r="OP202" s="15">
        <f>Tabla2[[#This Row],[PAS_1DU_COR_COD_ESC_TG_TOT]]-Tabla2[[#This Row],[ESC_1DU_COR_COD_ESC_TG_TOT]]</f>
        <v>-10.462244897959181</v>
      </c>
      <c r="OQ202" s="61">
        <v>-35.933333333333337</v>
      </c>
      <c r="OR202" s="62">
        <v>13.946428571428555</v>
      </c>
      <c r="OS202" s="62">
        <v>14.550000000000011</v>
      </c>
      <c r="OT202" s="62">
        <v>1.8444444444444343</v>
      </c>
      <c r="OU202" s="62">
        <v>-67.833333333333314</v>
      </c>
      <c r="OV202" s="62">
        <v>16.574999999999989</v>
      </c>
      <c r="OW202" s="62">
        <v>-7.3492063492063551</v>
      </c>
      <c r="OX202" s="62">
        <v>-10.850000000000023</v>
      </c>
      <c r="OY202" s="62">
        <v>9.4774436090225436</v>
      </c>
      <c r="OZ202" s="62">
        <v>70.609243697478973</v>
      </c>
      <c r="PA202" s="62">
        <v>-0.41666666666668561</v>
      </c>
      <c r="PB202" s="62">
        <v>25.891314665401012</v>
      </c>
    </row>
    <row r="203" spans="1:418" x14ac:dyDescent="0.3">
      <c r="A203" s="2" t="s">
        <v>200</v>
      </c>
      <c r="B203" s="2">
        <v>60</v>
      </c>
      <c r="C203" s="2">
        <v>1</v>
      </c>
      <c r="D203" s="2">
        <v>62</v>
      </c>
      <c r="E203">
        <v>2.2000000000000002</v>
      </c>
      <c r="F203">
        <v>1318.3</v>
      </c>
      <c r="G203">
        <v>1.45</v>
      </c>
      <c r="H203">
        <v>1066.25</v>
      </c>
      <c r="I203">
        <v>2.4210526315789473</v>
      </c>
      <c r="J203">
        <v>1413.3636363636363</v>
      </c>
      <c r="K203">
        <v>2.0169491525423728</v>
      </c>
      <c r="L203">
        <v>1284.8275862068965</v>
      </c>
      <c r="M203">
        <v>1.5</v>
      </c>
      <c r="N203">
        <v>1060.3333333333333</v>
      </c>
      <c r="O203">
        <v>2.65</v>
      </c>
      <c r="P203">
        <v>1441</v>
      </c>
      <c r="Q203">
        <v>1.1578947368421053</v>
      </c>
      <c r="R203">
        <v>911.25</v>
      </c>
      <c r="S203">
        <v>1.7796610169491525</v>
      </c>
      <c r="T203">
        <v>1167.2857142857142</v>
      </c>
      <c r="U203">
        <v>1.8983050847457628</v>
      </c>
      <c r="V203">
        <v>1227.0877192982457</v>
      </c>
      <c r="W203">
        <v>0.8</v>
      </c>
      <c r="X203">
        <v>969.2</v>
      </c>
      <c r="Y203">
        <v>0.95</v>
      </c>
      <c r="Z203">
        <v>611.5</v>
      </c>
      <c r="AA203">
        <v>0.94736842105263153</v>
      </c>
      <c r="AB203">
        <v>914.83333333333337</v>
      </c>
      <c r="AC203">
        <v>0.89830508474576276</v>
      </c>
      <c r="AD203">
        <v>801.42105263157896</v>
      </c>
      <c r="AE203">
        <v>0.89830508474576276</v>
      </c>
      <c r="AF203">
        <v>801.42105263157896</v>
      </c>
      <c r="AG203">
        <v>1.5649717514124293</v>
      </c>
      <c r="AH203">
        <v>1120.671052631579</v>
      </c>
      <c r="AM203">
        <v>0</v>
      </c>
      <c r="AO203">
        <v>0</v>
      </c>
      <c r="AU203">
        <v>9</v>
      </c>
      <c r="AV203">
        <v>2274</v>
      </c>
      <c r="AW203">
        <v>9</v>
      </c>
      <c r="AX203">
        <v>2274</v>
      </c>
      <c r="AY203">
        <v>4.5</v>
      </c>
      <c r="AZ203">
        <v>2274</v>
      </c>
      <c r="BE203">
        <v>0</v>
      </c>
      <c r="BG203">
        <v>0</v>
      </c>
      <c r="BI203">
        <v>0</v>
      </c>
      <c r="BK203">
        <v>3</v>
      </c>
      <c r="BL203">
        <v>2274</v>
      </c>
      <c r="BM203">
        <v>1.5888888888888888</v>
      </c>
      <c r="BN203">
        <v>1135.6493506493507</v>
      </c>
      <c r="BO203">
        <v>5.875</v>
      </c>
      <c r="BP203">
        <v>1818.875</v>
      </c>
      <c r="BQ203">
        <v>3.7</v>
      </c>
      <c r="BR203">
        <v>1620.2857142857142</v>
      </c>
      <c r="BS203">
        <v>3.6</v>
      </c>
      <c r="BT203">
        <v>1677.2857142857142</v>
      </c>
      <c r="BU203">
        <v>4.2857142857142856</v>
      </c>
      <c r="BV203">
        <v>1710.6363636363637</v>
      </c>
      <c r="BW203">
        <v>4.3</v>
      </c>
      <c r="BX203">
        <v>1765.375</v>
      </c>
      <c r="BY203">
        <v>3.7</v>
      </c>
      <c r="BZ203">
        <v>1938.6666666666667</v>
      </c>
      <c r="CA203">
        <v>4.7</v>
      </c>
      <c r="CB203">
        <v>1482.6</v>
      </c>
      <c r="CC203">
        <v>4.2333333333333334</v>
      </c>
      <c r="CD203">
        <v>1690.875</v>
      </c>
      <c r="CE203">
        <v>4.2586206896551726</v>
      </c>
      <c r="CF203">
        <v>1700.3260869565217</v>
      </c>
      <c r="CG203">
        <v>0.625</v>
      </c>
      <c r="CH203">
        <v>202</v>
      </c>
      <c r="CI203">
        <v>3</v>
      </c>
      <c r="CJ203">
        <v>1556.5</v>
      </c>
      <c r="CK203">
        <v>3.1</v>
      </c>
      <c r="CL203">
        <v>1502.8333333333333</v>
      </c>
      <c r="CM203">
        <v>2.3571428571428572</v>
      </c>
      <c r="CN203">
        <v>1197.75</v>
      </c>
      <c r="CO203">
        <v>1.9</v>
      </c>
      <c r="CP203">
        <v>1538.5</v>
      </c>
      <c r="CQ203">
        <v>3.1</v>
      </c>
      <c r="CR203">
        <v>1366.8571428571429</v>
      </c>
      <c r="CS203">
        <v>2.5</v>
      </c>
      <c r="CT203">
        <v>830.42857142857144</v>
      </c>
      <c r="CU203">
        <v>2.5</v>
      </c>
      <c r="CV203">
        <v>1196.3888888888889</v>
      </c>
      <c r="CW203">
        <v>2.4310344827586206</v>
      </c>
      <c r="CX203">
        <v>1197.0294117647059</v>
      </c>
      <c r="CY203">
        <v>3.3448275862068964</v>
      </c>
      <c r="CZ203">
        <v>1486.425</v>
      </c>
      <c r="DA203">
        <v>2.875</v>
      </c>
      <c r="DB203">
        <v>955.625</v>
      </c>
      <c r="DC203">
        <v>3.5</v>
      </c>
      <c r="DD203">
        <v>1122.3</v>
      </c>
      <c r="DE203">
        <v>3.1</v>
      </c>
      <c r="DF203">
        <v>948.8</v>
      </c>
      <c r="DG203">
        <v>3.1785714285714284</v>
      </c>
      <c r="DH203">
        <v>1012.7142857142857</v>
      </c>
      <c r="DI203">
        <v>2.2000000000000002</v>
      </c>
      <c r="DJ203">
        <v>837.77777777777783</v>
      </c>
      <c r="DK203">
        <v>2.8</v>
      </c>
      <c r="DL203">
        <v>902.4</v>
      </c>
      <c r="DM203">
        <v>3</v>
      </c>
      <c r="DN203">
        <v>1000.3333333333334</v>
      </c>
      <c r="DO203">
        <v>2.6666666666666665</v>
      </c>
      <c r="DP203">
        <v>913.10714285714289</v>
      </c>
      <c r="DQ203">
        <v>2.9137931034482758</v>
      </c>
      <c r="DR203">
        <v>962.91071428571433</v>
      </c>
      <c r="DS203">
        <v>2.9137931034482758</v>
      </c>
      <c r="DT203">
        <v>962.91071428571433</v>
      </c>
      <c r="DU203">
        <v>3.2011494252873565</v>
      </c>
      <c r="DV203">
        <v>1270.8602941176471</v>
      </c>
      <c r="DW203">
        <v>5.5</v>
      </c>
      <c r="DX203">
        <v>1683.5</v>
      </c>
      <c r="EC203">
        <v>5.5</v>
      </c>
      <c r="ED203">
        <v>1683.5</v>
      </c>
      <c r="EM203">
        <v>5.5</v>
      </c>
      <c r="EN203">
        <v>1683.5</v>
      </c>
      <c r="EO203">
        <v>0.5</v>
      </c>
      <c r="EP203">
        <v>125</v>
      </c>
      <c r="EU203">
        <v>0.5</v>
      </c>
      <c r="EV203">
        <v>125</v>
      </c>
      <c r="FE203">
        <v>0.5</v>
      </c>
      <c r="FF203">
        <v>125</v>
      </c>
      <c r="FG203">
        <v>3</v>
      </c>
      <c r="FH203">
        <v>1164</v>
      </c>
      <c r="FI203">
        <v>3</v>
      </c>
      <c r="FJ203">
        <v>886</v>
      </c>
      <c r="FO203">
        <v>3</v>
      </c>
      <c r="FP203">
        <v>886</v>
      </c>
      <c r="FY203">
        <v>3</v>
      </c>
      <c r="FZ203">
        <v>886</v>
      </c>
      <c r="GA203">
        <v>3</v>
      </c>
      <c r="GB203">
        <v>886</v>
      </c>
      <c r="GC203">
        <v>3</v>
      </c>
      <c r="GD203">
        <v>1052.8</v>
      </c>
      <c r="GE203">
        <v>3.1944444444444446</v>
      </c>
      <c r="GF203">
        <v>1263.127659574468</v>
      </c>
      <c r="GG203">
        <v>0.5714285714285714</v>
      </c>
      <c r="GH203">
        <v>391</v>
      </c>
      <c r="GI203">
        <v>0.88888888888888884</v>
      </c>
      <c r="GJ203">
        <v>576.33333333333337</v>
      </c>
      <c r="GK203">
        <v>0.125</v>
      </c>
      <c r="GL203">
        <v>155</v>
      </c>
      <c r="GM203">
        <v>0.54166666666666663</v>
      </c>
      <c r="GN203">
        <v>444.33333333333331</v>
      </c>
      <c r="GO203">
        <v>0.77777777777777779</v>
      </c>
      <c r="GP203">
        <v>637.33333333333337</v>
      </c>
      <c r="GQ203">
        <v>0.77777777777777779</v>
      </c>
      <c r="GR203">
        <v>639</v>
      </c>
      <c r="GS203">
        <v>0.66666666666666663</v>
      </c>
      <c r="GT203">
        <v>573.66666666666663</v>
      </c>
      <c r="GU203">
        <v>0.7407407407407407</v>
      </c>
      <c r="GV203">
        <v>616.66666666666663</v>
      </c>
      <c r="GW203">
        <v>0.6470588235294118</v>
      </c>
      <c r="GX203">
        <v>547.73333333333335</v>
      </c>
      <c r="GY203">
        <v>1.1428571428571428</v>
      </c>
      <c r="GZ203">
        <v>1076.5</v>
      </c>
      <c r="HA203">
        <v>1.6666666666666667</v>
      </c>
      <c r="HB203">
        <v>1480.6666666666667</v>
      </c>
      <c r="HC203">
        <v>0.5</v>
      </c>
      <c r="HD203">
        <v>1125</v>
      </c>
      <c r="HE203">
        <v>1.125</v>
      </c>
      <c r="HF203">
        <v>1286.6666666666667</v>
      </c>
      <c r="HG203">
        <v>1</v>
      </c>
      <c r="HH203">
        <v>1130.5</v>
      </c>
      <c r="HI203">
        <v>2.4444444444444446</v>
      </c>
      <c r="HJ203">
        <v>1311.4</v>
      </c>
      <c r="HK203">
        <v>0.77777777777777779</v>
      </c>
      <c r="HL203">
        <v>620.33333333333337</v>
      </c>
      <c r="HM203">
        <v>1.4074074074074074</v>
      </c>
      <c r="HN203">
        <v>1067.9000000000001</v>
      </c>
      <c r="HO203">
        <v>1.2745098039215685</v>
      </c>
      <c r="HP203">
        <v>1149.9375</v>
      </c>
      <c r="HQ203">
        <v>0.96078431372549022</v>
      </c>
      <c r="HR203">
        <v>858.54838709677415</v>
      </c>
      <c r="HS203">
        <v>0.42857142857142855</v>
      </c>
      <c r="HT203">
        <v>851</v>
      </c>
      <c r="HU203">
        <v>0.77777777777777779</v>
      </c>
      <c r="HV203">
        <v>476</v>
      </c>
      <c r="HW203">
        <v>0.625</v>
      </c>
      <c r="HX203">
        <v>830.5</v>
      </c>
      <c r="HY203">
        <v>0.625</v>
      </c>
      <c r="HZ203">
        <v>630.85714285714289</v>
      </c>
      <c r="IA203">
        <v>0.77777777777777779</v>
      </c>
      <c r="IB203">
        <v>868.5</v>
      </c>
      <c r="IC203">
        <v>1.6666666666666667</v>
      </c>
      <c r="ID203">
        <v>924.25</v>
      </c>
      <c r="IE203">
        <v>0.44444444444444442</v>
      </c>
      <c r="IF203">
        <v>529.5</v>
      </c>
      <c r="IG203">
        <v>0.96296296296296291</v>
      </c>
      <c r="IH203">
        <v>811.625</v>
      </c>
      <c r="II203">
        <v>0.80392156862745101</v>
      </c>
      <c r="IJ203">
        <v>727.26666666666665</v>
      </c>
      <c r="IK203">
        <v>0.80392156862745101</v>
      </c>
      <c r="IL203">
        <v>727.26666666666665</v>
      </c>
      <c r="IM203">
        <v>0.90849673202614378</v>
      </c>
      <c r="IN203">
        <v>815.73913043478262</v>
      </c>
      <c r="IO203">
        <v>1.3333333333333333</v>
      </c>
      <c r="IP203">
        <v>603</v>
      </c>
      <c r="IQ203">
        <v>0</v>
      </c>
      <c r="IS203">
        <v>0.5</v>
      </c>
      <c r="IT203">
        <v>83</v>
      </c>
      <c r="IU203">
        <v>0.83333333333333337</v>
      </c>
      <c r="IV203">
        <v>343</v>
      </c>
      <c r="IW203">
        <v>3</v>
      </c>
      <c r="IX203">
        <v>914</v>
      </c>
      <c r="IY203">
        <v>0</v>
      </c>
      <c r="JA203">
        <v>3</v>
      </c>
      <c r="JB203">
        <v>799</v>
      </c>
      <c r="JC203">
        <v>2</v>
      </c>
      <c r="JD203">
        <v>856.5</v>
      </c>
      <c r="JE203">
        <v>1.2222222222222223</v>
      </c>
      <c r="JF203">
        <v>599.75</v>
      </c>
      <c r="JG203">
        <v>1.6666666666666667</v>
      </c>
      <c r="JH203">
        <v>1161</v>
      </c>
      <c r="JI203">
        <v>0</v>
      </c>
      <c r="JK203">
        <v>4</v>
      </c>
      <c r="JL203">
        <v>2189</v>
      </c>
      <c r="JM203">
        <v>2.1666666666666665</v>
      </c>
      <c r="JN203">
        <v>1675</v>
      </c>
      <c r="JO203">
        <v>0</v>
      </c>
      <c r="JQ203">
        <v>5</v>
      </c>
      <c r="JR203">
        <v>1790</v>
      </c>
      <c r="JS203">
        <v>5</v>
      </c>
      <c r="JT203">
        <v>1250</v>
      </c>
      <c r="JU203">
        <v>3.3333333333333335</v>
      </c>
      <c r="JV203">
        <v>1520</v>
      </c>
      <c r="JW203">
        <v>2.5555555555555554</v>
      </c>
      <c r="JX203">
        <v>1597.5</v>
      </c>
      <c r="JY203">
        <v>1.8888888888888888</v>
      </c>
      <c r="JZ203">
        <v>1098.625</v>
      </c>
      <c r="KA203">
        <v>2.6666666666666665</v>
      </c>
      <c r="KB203">
        <v>505</v>
      </c>
      <c r="KC203">
        <v>0</v>
      </c>
      <c r="KE203">
        <v>1</v>
      </c>
      <c r="KF203">
        <v>505</v>
      </c>
      <c r="KG203">
        <v>1.6666666666666667</v>
      </c>
      <c r="KH203">
        <v>505</v>
      </c>
      <c r="KI203">
        <v>0</v>
      </c>
      <c r="KK203">
        <v>0</v>
      </c>
      <c r="KM203">
        <v>3</v>
      </c>
      <c r="KN203">
        <v>406</v>
      </c>
      <c r="KO203">
        <v>1</v>
      </c>
      <c r="KP203">
        <v>406</v>
      </c>
      <c r="KQ203">
        <v>1.4444444444444444</v>
      </c>
      <c r="KR203">
        <v>485.2</v>
      </c>
      <c r="KS203">
        <v>1.4444444444444444</v>
      </c>
      <c r="KT203">
        <v>485.2</v>
      </c>
      <c r="KU203">
        <v>1.7407407407407407</v>
      </c>
      <c r="KV203">
        <v>862.69230769230774</v>
      </c>
      <c r="KW203">
        <v>1.0333333333333334</v>
      </c>
      <c r="KX203">
        <v>826.08474576271192</v>
      </c>
      <c r="KY203" s="15">
        <f>Tabla2[[#This Row],[ROS_NUM_COR_COD_ROS_TG_NEG]]-Tabla2[[#This Row],[PAS_NUM_COR_COD_ROS_TG_NEG]]</f>
        <v>-0.5</v>
      </c>
      <c r="KZ203" s="15">
        <f>Tabla2[[#This Row],[ROS_DUR_COR_COD_ROS_TG_NEG]]-Tabla2[[#This Row],[PAS_DUR_COR_COD_ROS_TG_NEG]]</f>
        <v>70.166666666666742</v>
      </c>
      <c r="LA203" s="15">
        <f>Tabla2[[#This Row],[ROS_NUM_COR_COD_ROS_TG_NEU]]-Tabla2[[#This Row],[PAS_NUM_COR_COD_ROS_TG_NEU]]</f>
        <v>-0.20555555555555527</v>
      </c>
      <c r="LB203" s="15">
        <f>Tabla2[[#This Row],[ROS_DUR_COR_COD_ROS_TG_NEU]]-Tabla2[[#This Row],[PAS_DUR_COR_COD_ROS_TG_NEU]]</f>
        <v>-129.59999999999991</v>
      </c>
      <c r="LC203" s="15">
        <f>Tabla2[[#This Row],[ROS_NUM_COR_COD_ROS_TG_POS]]-Tabla2[[#This Row],[PAS_NUM_COR_COD_ROS_TG_POS]]</f>
        <v>-0.38011695906432752</v>
      </c>
      <c r="LD203" s="15">
        <f>Tabla2[[#This Row],[ROS_DUR_COR_COD_ROS_TG_POS]]-Tabla2[[#This Row],[PAS_DUR_COR_COD_ROS_TG_POS]]</f>
        <v>-290.91666666666663</v>
      </c>
      <c r="LE203" s="15">
        <f>Tabla2[[#This Row],[ROS_NUM_COR_COD_ROS_TG_TOT]]-Tabla2[[#This Row],[PAS_NUM_COR_COD_ROS_TG_TOT]]</f>
        <v>-0.37225360954174502</v>
      </c>
      <c r="LF203" s="15">
        <f>Tabla2[[#This Row],[ROS_DUR_COR_COD_ROS_TG_TOT]]-Tabla2[[#This Row],[PAS_DUR_COR_COD_ROS_TG_TOT]]</f>
        <v>-99.38571428571413</v>
      </c>
      <c r="LG203" s="15">
        <f>Tabla2[[#This Row],[ROS_NUM_COR_COD_ESC_TG_NEG]]-Tabla2[[#This Row],[PAS_NUM_COR_COD_ESC_TG_NEG]]</f>
        <v>-1.4222222222222225</v>
      </c>
      <c r="LH203" s="15">
        <f>Tabla2[[#This Row],[ROS_DUR_COR_COD_ESC_TG_NEG]]-Tabla2[[#This Row],[PAS_DUR_COR_COD_ESC_TG_NEG]]</f>
        <v>-680.96666666666658</v>
      </c>
      <c r="LI203" s="15">
        <f>Tabla2[[#This Row],[ROS_NUM_COR_COD_ESC_TG_NEU]]-Tabla2[[#This Row],[PAS_NUM_COR_COD_ESC_TG_NEU]]</f>
        <v>-0.67222222222222217</v>
      </c>
      <c r="LJ203" s="15">
        <f>Tabla2[[#This Row],[ROS_NUM_COR_COD_ESC_TG_NEG]]-Tabla2[[#This Row],[PAS_NUM_COR_COD_ESC_TG_NEG]]</f>
        <v>-1.4222222222222225</v>
      </c>
      <c r="LK203" s="15">
        <f>Tabla2[[#This Row],[ROS_NUM_COR_COD_ESC_TG_POS]]-Tabla2[[#This Row],[PAS_NUM_COR_COD_ESC_TG_POS]]</f>
        <v>-1.7543859649122808</v>
      </c>
      <c r="LL203" s="15">
        <f>Tabla2[[#This Row],[ROS_DUR_COR_COD_ESC_TG_POS]]-Tabla2[[#This Row],[PAS_DUR_COR_COD_ESC_TG_POS]]</f>
        <v>-839.69696969696963</v>
      </c>
      <c r="LM203" s="15">
        <f>Tabla2[[#This Row],[ROS_NUM_COR_COD_ESC_TG_TOT]]-Tabla2[[#This Row],[PAS_NUM_COR_COD_ESC_TG_TOT]]</f>
        <v>-1.2762084118016321</v>
      </c>
      <c r="LN203" s="15">
        <f>Tabla2[[#This Row],[ROS_DUR_COR_COD_ESC_TG_TOT]]-Tabla2[[#This Row],[PAS_DUR_COR_COD_ESC_TG_TOT]]</f>
        <v>-668.16091954022988</v>
      </c>
      <c r="LO203" s="15">
        <f>Tabla2[[#This Row],[PAS_NUM_COR_COD_ROS_TG_NEG]]-Tabla2[[#This Row],[ESC_NUM_COR_COD_ROS_TG_NEG]]</f>
        <v>-0.39999999999999991</v>
      </c>
      <c r="LP203" s="15">
        <f>Tabla2[[#This Row],[PAS_DUR_COR_COD_ROS_TG_NEG]]-Tabla2[[#This Row],[ESC_DUR_COR_COD_ROS_TG_NEG]]</f>
        <v>-478.16666666666674</v>
      </c>
      <c r="LQ203" s="15">
        <f>Tabla2[[#This Row],[PAS_NUM_COR_COD_ROS_TG_NEU]]-Tabla2[[#This Row],[ESC_NUM_COR_COD_ROS_TG_NEU]]</f>
        <v>-0.45000000000000018</v>
      </c>
      <c r="LR203" s="15">
        <f>Tabla2[[#This Row],[PAS_DUR_COR_COD_ROS_TG_NEU]]-Tabla2[[#This Row],[ESC_DUR_COR_COD_ROS_TG_NEU]]</f>
        <v>74.14285714285711</v>
      </c>
      <c r="LS203" s="15">
        <f>Tabla2[[#This Row],[PAS_NUM_COR_COD_ROS_TG_POS]]-Tabla2[[#This Row],[ESC_NUM_COR_COD_ROS_TG_POS]]</f>
        <v>-1.3421052631578947</v>
      </c>
      <c r="LT203" s="15">
        <f>Tabla2[[#This Row],[PAS_DUR_COR_COD_ROS_TG_POS]]-Tabla2[[#This Row],[ESC_DUR_COR_COD_ROS_TG_POS]]</f>
        <v>80.821428571428555</v>
      </c>
      <c r="LU203" s="15">
        <f>Tabla2[[#This Row],[PAS_NUM_COR_COD_ROS_TG_TOT]]-Tabla2[[#This Row],[ESC_NUM_COR_COD_ROS_TG_TOT]]</f>
        <v>-0.72033898305084754</v>
      </c>
      <c r="LV203" s="15">
        <f>Tabla2[[#This Row],[PAS_DUR_COR_COD_ROS_TG_TOT]]-Tabla2[[#This Row],[ESC_DUR_COR_COD_ROS_TG_TOT]]</f>
        <v>-29.103174603174693</v>
      </c>
      <c r="LW203" s="15">
        <f>Tabla2[[#This Row],[PAS_NUM_COR_COD_ESC_TG_NEG]]-Tabla2[[#This Row],[ESC_NUM_COR_COD_ESC_TG_NEG]]</f>
        <v>-2.0999999999999996</v>
      </c>
      <c r="LX203" s="15">
        <f>Tabla2[[#This Row],[PAS_DUR_COR_COD_ESC_TG_NEG]]-Tabla2[[#This Row],[ESC_DUR_COR_COD_ESC_TG_NEG]]</f>
        <v>-447.07500000000005</v>
      </c>
      <c r="LY203" s="15">
        <f>Tabla2[[#This Row],[PAS_NUM_COR_COD_ESC_TG_NEU]]-Tabla2[[#This Row],[ESC_NUM_COR_COD_ESC_TG_NEU]]</f>
        <v>-2.25</v>
      </c>
      <c r="LZ203" s="15">
        <f>Tabla2[[#This Row],[PAS_DUR_COR_COD_ESC_TG_NEU]]-Tabla2[[#This Row],[ESC_DUR_COR_COD_ESC_TG_NEU]]</f>
        <v>-872.41666666666674</v>
      </c>
      <c r="MA203" s="15">
        <f>Tabla2[[#This Row],[PAS_NUM_COR_COD_ESC_TG_POS]]-Tabla2[[#This Row],[ESC_NUM_COR_COD_ESC_TG_POS]]</f>
        <v>-2.2789473684210528</v>
      </c>
      <c r="MB203" s="15">
        <f>Tabla2[[#This Row],[PAS_DUR_COR_COD_ESC_TG_POS]]-Tabla2[[#This Row],[ESC_DUR_COR_COD_ESC_TG_POS]]</f>
        <v>-69.236363636363649</v>
      </c>
      <c r="MC203" s="15">
        <f>Tabla2[[#This Row],[PAS_NUM_COR_COD_ESC_TG_TOT]]-Tabla2[[#This Row],[ESC_NUM_COR_COD_ESC_TG_TOT]]</f>
        <v>-2.2163841807909606</v>
      </c>
      <c r="MD203" s="15">
        <f>Tabla2[[#This Row],[PAS_DUR_COR_COD_ESC_TG_TOT]]-Tabla2[[#This Row],[ESC_DUR_COR_COD_ESC_TG_TOT]]</f>
        <v>-406.04741379310349</v>
      </c>
      <c r="ME203" s="42">
        <f>Tabla25[[#This Row],[PAS_NUM_COR_COD_ROS_TG_NEG]]-Tabla25[[#This Row],[PAS_NUM_COR_COD_ESC_TG_NEG]]</f>
        <v>-0.70000000000000018</v>
      </c>
      <c r="MF203" s="42">
        <f>Tabla25[[#This Row],[PAS_NUM_COR_COD_ROS_TG_NEU]]-Tabla25[[#This Row],[PAS_NUM_COR_COD_ESC_TG_NEU]]</f>
        <v>1.2</v>
      </c>
      <c r="MG203" s="42">
        <f>Tabla25[[#This Row],[PAS_NUM_COR_COD_ROS_TG_POS]]-Tabla25[[#This Row],[PAS_NUM_COR_COD_ESC_TG_POS]]</f>
        <v>-1.263157894736842</v>
      </c>
      <c r="MH203" s="42">
        <f>Tabla25[[#This Row],[PAS_NUM_COR_COD_ROS_TG_TOT]]-Tabla25[[#This Row],[PAS_NUM_COR_COD_ESC_TG_TOT]]</f>
        <v>-0.23728813559322037</v>
      </c>
      <c r="MI203" s="42">
        <f>Tabla25[[#This Row],[PAS_DUR_COR_COD_ROS_TG_NEG]]-Tabla25[[#This Row],[PAS_DUR_COR_COD_ESC_TG_NEG]]</f>
        <v>-257.9666666666667</v>
      </c>
      <c r="MJ203" s="42">
        <f>Tabla25[[#This Row],[PAS_DUR_COR_COD_ROS_TG_NEU]]-Tabla25[[#This Row],[PAS_DUR_COR_COD_ESC_TG_NEU]]</f>
        <v>374.75</v>
      </c>
      <c r="MK203" s="42">
        <f>Tabla25[[#This Row],[PAS_DUR_COR_COD_ROS_TG_POS]]-Tabla25[[#This Row],[PAS_DUR_COR_COD_ESC_TG_POS]]</f>
        <v>-502.11363636363626</v>
      </c>
      <c r="ML203" s="42">
        <f>Tabla25[[#This Row],[PAS_DUR_COR_COD_ROS_TG_TOT]]-Tabla25[[#This Row],[PAS_DUR_COR_COD_ESC_TG_TOT]]</f>
        <v>-117.54187192118229</v>
      </c>
      <c r="MM203" s="44">
        <f>Tabla25[[#This Row],[ESC_NUM_COR_COD_ROS_TG_NEG]]-Tabla25[[#This Row],[ESC_NUM_COR_COD_ESC_TG_NEG]]</f>
        <v>-2.4</v>
      </c>
      <c r="MN203" s="44">
        <f>Tabla25[[#This Row],[ESC_NUM_COR_COD_ROS_TG_NEU]]-Tabla25[[#This Row],[ESC_NUM_COR_COD_ESC_TG_NEU]]</f>
        <v>-0.60000000000000009</v>
      </c>
      <c r="MO203" s="44">
        <f>Tabla25[[#This Row],[ESC_NUM_COR_COD_ROS_TG_POS]]-Tabla25[[#This Row],[ESC_NUM_COR_COD_ESC_TG_POS]]</f>
        <v>-2.2000000000000002</v>
      </c>
      <c r="MP203" s="44">
        <f>Tabla25[[#This Row],[ESC_NUM_COR_COD_ROS_TG_TOT]]-Tabla25[[#This Row],[ESC_NUM_COR_COD_ESC_TG_TOT]]</f>
        <v>-1.7333333333333334</v>
      </c>
      <c r="MQ203" s="44">
        <f>Tabla25[[#This Row],[ESC_DUR_COR_COD_ROS_TG_NEG]]-Tabla25[[#This Row],[ESC_DUR_COR_COD_ESC_TG_NEG]]</f>
        <v>-226.875</v>
      </c>
      <c r="MR203" s="44">
        <f>Tabla25[[#This Row],[ESC_DUR_COR_COD_ROS_TG_NEU]]-Tabla25[[#This Row],[ESC_DUR_COR_COD_ESC_TG_NEU]]</f>
        <v>-571.80952380952385</v>
      </c>
      <c r="MS203" s="44">
        <f>Tabla25[[#This Row],[ESC_DUR_COR_COD_ROS_TG_POS]]-Tabla25[[#This Row],[ESC_DUR_COR_COD_ESC_TG_POS]]</f>
        <v>-652.17142857142846</v>
      </c>
      <c r="MT203" s="44">
        <f>Tabla25[[#This Row],[ESC_DUR_COR_COD_ROS_TG_TOT]]-Tabla25[[#This Row],[ESC_DUR_COR_COD_ESC_TG_TOT]]</f>
        <v>-494.48611111111109</v>
      </c>
      <c r="MU203" s="47">
        <f>Tabla25[[#This Row],[ROS_NUM_COR_COD_ROS_TG_NEG]]-Tabla25[[#This Row],[ROS_NUM_COR_COD_ESC_TG_NEG]]</f>
        <v>0.22222222222222221</v>
      </c>
      <c r="MV203" s="47">
        <f>Tabla25[[#This Row],[ROS_NUM_COR_COD_ROS_TG_NEU]]-Tabla25[[#This Row],[ROS_NUM_COR_COD_ESC_TG_NEU]]</f>
        <v>1.666666666666667</v>
      </c>
      <c r="MW203" s="47">
        <f>Tabla25[[#This Row],[ROS_NUM_COR_COD_ROS_TG_POS]]-Tabla25[[#This Row],[ROS_NUM_COR_COD_ESC_TG_POS]]</f>
        <v>0.11111111111111116</v>
      </c>
      <c r="MX203" s="47">
        <f>Tabla25[[#This Row],[ROS_NUM_COR_COD_ROS_TG_TOT]]-Tabla25[[#This Row],[ROS_NUM_COR_COD_ESC_TG_TOT]]</f>
        <v>0.66666666666666674</v>
      </c>
      <c r="MY203" s="47">
        <f>Tabla25[[#This Row],[ROS_DUR_COR_COD_ROS_TG_NEG]]-Tabla25[[#This Row],[ROS_DUR_COR_COD_ESC_TG_NEG]]</f>
        <v>493.16666666666663</v>
      </c>
      <c r="MZ203" s="47">
        <f>Tabla25[[#This Row],[ROS_DUR_COR_COD_ROS_TG_NEU]]-Tabla25[[#This Row],[ROS_DUR_COR_COD_ESC_TG_NEU]]</f>
        <v>672.40000000000009</v>
      </c>
      <c r="NA203" s="47">
        <f>Tabla25[[#This Row],[ROS_DUR_COR_COD_ROS_TG_POS]]-Tabla25[[#This Row],[ROS_DUR_COR_COD_ESC_TG_POS]]</f>
        <v>46.666666666666742</v>
      </c>
      <c r="NB203" s="47">
        <f>Tabla25[[#This Row],[ROS_DUR_COR_COD_ROS_TG_TOT]]-Tabla25[[#This Row],[ROS_DUR_COR_COD_ESC_TG_TOT]]</f>
        <v>451.23333333333346</v>
      </c>
      <c r="NC203">
        <v>122.5</v>
      </c>
      <c r="ND203">
        <v>219.8</v>
      </c>
      <c r="NE203">
        <v>266</v>
      </c>
      <c r="NF203">
        <v>214.2</v>
      </c>
      <c r="NG203">
        <v>266.66666666666669</v>
      </c>
      <c r="NH203">
        <v>204</v>
      </c>
      <c r="NI203">
        <v>285</v>
      </c>
      <c r="NJ203">
        <v>251.88888888888889</v>
      </c>
      <c r="NK203">
        <v>293.75</v>
      </c>
      <c r="NL203">
        <v>227.14285714285714</v>
      </c>
      <c r="NM203">
        <v>240.42857142857142</v>
      </c>
      <c r="NN203">
        <v>247.11111111111111</v>
      </c>
      <c r="NO203">
        <v>372.625</v>
      </c>
      <c r="NP203">
        <v>317.5</v>
      </c>
      <c r="NQ203">
        <v>322</v>
      </c>
      <c r="NR203">
        <v>337.75</v>
      </c>
      <c r="NS203">
        <v>317</v>
      </c>
      <c r="NT203">
        <v>328.90909090909093</v>
      </c>
      <c r="NU203">
        <v>367.625</v>
      </c>
      <c r="NV203">
        <v>336.14285714285717</v>
      </c>
      <c r="NW203">
        <v>318.3</v>
      </c>
      <c r="NX203">
        <v>313.875</v>
      </c>
      <c r="NY203">
        <v>360.63636363636363</v>
      </c>
      <c r="NZ203">
        <v>333.13793103448273</v>
      </c>
      <c r="OA203" s="15">
        <f>Tabla2[[#This Row],[ROS_1DU_COR_COD_ROS_TG_NEG]]-Tabla2[[#This Row],[PAS_1DU_COR_COD_ROS_TG_NEG]]</f>
        <v>-194.5</v>
      </c>
      <c r="OB203" s="15">
        <f>Tabla2[[#This Row],[ROS_1DU_COR_COD_ROS_TG_NEU]]-Tabla2[[#This Row],[PAS_1DU_COR_COD_ROS_TG_NEU]]</f>
        <v>-109.10909090909092</v>
      </c>
      <c r="OC203" s="15">
        <f>Tabla2[[#This Row],[ROS_1DU_COR_COD_ROS_TG_POS]]-Tabla2[[#This Row],[PAS_1DU_COR_COD_ROS_TG_POS]]</f>
        <v>-101.625</v>
      </c>
      <c r="OD203" s="15">
        <f>Tabla2[[#This Row],[ROS_1DU_COR_COD_ROS_TG_TOT]]-Tabla2[[#This Row],[PAS_1DU_COR_COD_ROS_TG_TOT]]</f>
        <v>-121.94285714285718</v>
      </c>
      <c r="OE203" s="15">
        <f>Tabla2[[#This Row],[ROS_1DU_COR_COD_ESC_TG_NEG]]-Tabla2[[#This Row],[PAS_1DU_COR_COD_ESC_TG_NEG]]</f>
        <v>-51.633333333333326</v>
      </c>
      <c r="OF203" s="15">
        <f>Tabla2[[#This Row],[ROS_1DU_COR_COD_ESC_TG_NEU]]-Tabla2[[#This Row],[PAS_1DU_COR_COD_ESC_TG_NEU]]</f>
        <v>-109.875</v>
      </c>
      <c r="OG203" s="15">
        <f>Tabla2[[#This Row],[ROS_1DU_COR_COD_ESC_TG_POS]]-Tabla2[[#This Row],[PAS_1DU_COR_COD_ESC_TG_POS]]</f>
        <v>-75.636363636363626</v>
      </c>
      <c r="OH203" s="15">
        <f>Tabla2[[#This Row],[ROS_1DU_COR_COD_ESC_TG_TOT]]-Tabla2[[#This Row],[PAS_1DU_COR_COD_ESC_TG_TOT]]</f>
        <v>-81.249042145593847</v>
      </c>
      <c r="OI203" s="15">
        <f>Tabla2[[#This Row],[PAS_1DU_COR_COD_ROS_TG_NEG]]-Tabla2[[#This Row],[ESC_1DU_COR_COD_ROS_TG_NEG]]</f>
        <v>23.25</v>
      </c>
      <c r="OJ203" s="15">
        <f>Tabla2[[#This Row],[PAS_1DU_COR_COD_ROS_TG_NEU]]-Tabla2[[#This Row],[ESC_1DU_COR_COD_ROS_TG_NEU]]</f>
        <v>101.7662337662338</v>
      </c>
      <c r="OK203" s="15">
        <f>Tabla2[[#This Row],[PAS_1DU_COR_COD_ROS_TG_POS]]-Tabla2[[#This Row],[ESC_1DU_COR_COD_ROS_TG_POS]]</f>
        <v>127.19642857142858</v>
      </c>
      <c r="OL203" s="15">
        <f>Tabla2[[#This Row],[PAS_1DU_COR_COD_ROS_TG_TOT]]-Tabla2[[#This Row],[ESC_1DU_COR_COD_ROS_TG_TOT]]</f>
        <v>89.031746031746053</v>
      </c>
      <c r="OM203" s="15">
        <f>Tabla2[[#This Row],[PAS_1DU_COR_COD_ESC_TG_NEG]]-Tabla2[[#This Row],[ESC_1DU_COR_COD_ESC_TG_NEG]]</f>
        <v>-54.324999999999989</v>
      </c>
      <c r="ON203" s="15">
        <f>Tabla2[[#This Row],[PAS_1DU_COR_COD_ESC_TG_NEU]]-Tabla2[[#This Row],[ESC_1DU_COR_COD_ESC_TG_NEU]]</f>
        <v>-3.625</v>
      </c>
      <c r="OO203" s="15">
        <f>Tabla2[[#This Row],[PAS_1DU_COR_COD_ESC_TG_POS]]-Tabla2[[#This Row],[ESC_1DU_COR_COD_ESC_TG_POS]]</f>
        <v>38.636363636363626</v>
      </c>
      <c r="OP203" s="15">
        <f>Tabla2[[#This Row],[PAS_1DU_COR_COD_ESC_TG_TOT]]-Tabla2[[#This Row],[ESC_1DU_COR_COD_ESC_TG_TOT]]</f>
        <v>-4.6120689655172669</v>
      </c>
      <c r="OQ203" s="61">
        <v>-144.16666666666669</v>
      </c>
      <c r="OR203" s="62">
        <v>15.800000000000011</v>
      </c>
      <c r="OS203" s="62">
        <v>-19</v>
      </c>
      <c r="OT203" s="62">
        <v>-37.688888888888897</v>
      </c>
      <c r="OU203" s="62">
        <v>-78.875</v>
      </c>
      <c r="OV203" s="62">
        <v>-90.357142857142861</v>
      </c>
      <c r="OW203" s="62">
        <v>-81.571428571428584</v>
      </c>
      <c r="OX203" s="62">
        <v>-90.638888888888886</v>
      </c>
      <c r="OY203" s="62">
        <v>-1.3000000000000114</v>
      </c>
      <c r="OZ203" s="62">
        <v>15.034090909090935</v>
      </c>
      <c r="PA203" s="62">
        <v>6.988636363636374</v>
      </c>
      <c r="PB203" s="62">
        <v>3.0049261083744341</v>
      </c>
    </row>
    <row r="204" spans="1:418" x14ac:dyDescent="0.3">
      <c r="A204" s="2" t="s">
        <v>201</v>
      </c>
      <c r="B204" s="2">
        <v>60</v>
      </c>
      <c r="C204" s="2">
        <v>1</v>
      </c>
      <c r="D204" s="2">
        <v>62</v>
      </c>
      <c r="E204">
        <v>3.3</v>
      </c>
      <c r="F204">
        <v>981.88235294117646</v>
      </c>
      <c r="G204">
        <v>3.65</v>
      </c>
      <c r="H204">
        <v>952.22222222222217</v>
      </c>
      <c r="I204">
        <v>4.1500000000000004</v>
      </c>
      <c r="J204">
        <v>1096.9444444444443</v>
      </c>
      <c r="K204">
        <v>3.7</v>
      </c>
      <c r="L204">
        <v>1010.8867924528302</v>
      </c>
      <c r="M204">
        <v>3.9</v>
      </c>
      <c r="N204">
        <v>1144.625</v>
      </c>
      <c r="O204">
        <v>3.25</v>
      </c>
      <c r="P204">
        <v>1118.9285714285713</v>
      </c>
      <c r="Q204">
        <v>3.5</v>
      </c>
      <c r="R204">
        <v>975</v>
      </c>
      <c r="S204">
        <v>3.55</v>
      </c>
      <c r="T204">
        <v>1073.5208333333333</v>
      </c>
      <c r="U204">
        <v>3.625</v>
      </c>
      <c r="V204">
        <v>1040.6534653465346</v>
      </c>
      <c r="W204">
        <v>1.45</v>
      </c>
      <c r="X204">
        <v>475.6875</v>
      </c>
      <c r="Y204">
        <v>1.1499999999999999</v>
      </c>
      <c r="Z204">
        <v>458.5</v>
      </c>
      <c r="AA204">
        <v>1.75</v>
      </c>
      <c r="AB204">
        <v>495.38888888888891</v>
      </c>
      <c r="AC204">
        <v>1.45</v>
      </c>
      <c r="AD204">
        <v>478.0625</v>
      </c>
      <c r="AE204">
        <v>1.45</v>
      </c>
      <c r="AF204">
        <v>478.0625</v>
      </c>
      <c r="AG204">
        <v>2.9</v>
      </c>
      <c r="AH204">
        <v>859.41610738255031</v>
      </c>
      <c r="BM204">
        <v>2.9</v>
      </c>
      <c r="BN204">
        <v>859.41610738255031</v>
      </c>
      <c r="BO204">
        <v>5.7</v>
      </c>
      <c r="BP204">
        <v>1500.9</v>
      </c>
      <c r="BQ204">
        <v>4.7</v>
      </c>
      <c r="BR204">
        <v>1284.3333333333333</v>
      </c>
      <c r="BS204">
        <v>5.4444444444444446</v>
      </c>
      <c r="BT204">
        <v>1175.7777777777778</v>
      </c>
      <c r="BU204">
        <v>5.2758620689655169</v>
      </c>
      <c r="BV204">
        <v>1326.7857142857142</v>
      </c>
      <c r="BW204">
        <v>5</v>
      </c>
      <c r="BX204">
        <v>1288.6666666666667</v>
      </c>
      <c r="BY204">
        <v>5.0999999999999996</v>
      </c>
      <c r="BZ204">
        <v>1340.7</v>
      </c>
      <c r="CA204">
        <v>4.2</v>
      </c>
      <c r="CB204">
        <v>1331.8888888888889</v>
      </c>
      <c r="CC204">
        <v>4.7586206896551726</v>
      </c>
      <c r="CD204">
        <v>1321.1428571428571</v>
      </c>
      <c r="CE204">
        <v>5.0172413793103452</v>
      </c>
      <c r="CF204">
        <v>1323.9642857142858</v>
      </c>
      <c r="CG204">
        <v>1.3</v>
      </c>
      <c r="CH204">
        <v>496</v>
      </c>
      <c r="CI204">
        <v>3.5</v>
      </c>
      <c r="CJ204">
        <v>1015.4444444444445</v>
      </c>
      <c r="CK204">
        <v>2.7777777777777777</v>
      </c>
      <c r="CL204">
        <v>656.88888888888891</v>
      </c>
      <c r="CM204">
        <v>2.5172413793103448</v>
      </c>
      <c r="CN204">
        <v>740.92</v>
      </c>
      <c r="CO204">
        <v>3.3333333333333335</v>
      </c>
      <c r="CP204">
        <v>824.25</v>
      </c>
      <c r="CQ204">
        <v>2</v>
      </c>
      <c r="CR204">
        <v>688.57142857142856</v>
      </c>
      <c r="CS204">
        <v>3.9</v>
      </c>
      <c r="CT204">
        <v>853.1</v>
      </c>
      <c r="CU204">
        <v>3.0689655172413794</v>
      </c>
      <c r="CV204">
        <v>797.8</v>
      </c>
      <c r="CW204">
        <v>2.7931034482758621</v>
      </c>
      <c r="CX204">
        <v>769.36</v>
      </c>
      <c r="CY204">
        <v>3.9051724137931036</v>
      </c>
      <c r="CZ204">
        <v>1062.3584905660377</v>
      </c>
      <c r="DA204">
        <v>2.4</v>
      </c>
      <c r="DB204">
        <v>649.6</v>
      </c>
      <c r="DC204">
        <v>2.1</v>
      </c>
      <c r="DD204">
        <v>619.11111111111109</v>
      </c>
      <c r="DE204">
        <v>2.5555555555555554</v>
      </c>
      <c r="DF204">
        <v>770.875</v>
      </c>
      <c r="DG204">
        <v>2.3448275862068964</v>
      </c>
      <c r="DH204">
        <v>675.37037037037032</v>
      </c>
      <c r="DI204">
        <v>2.7777777777777777</v>
      </c>
      <c r="DJ204">
        <v>686.33333333333337</v>
      </c>
      <c r="DK204">
        <v>3.3</v>
      </c>
      <c r="DL204">
        <v>859.5</v>
      </c>
      <c r="DM204">
        <v>2.9</v>
      </c>
      <c r="DN204">
        <v>739.6</v>
      </c>
      <c r="DO204">
        <v>3</v>
      </c>
      <c r="DP204">
        <v>764.41379310344826</v>
      </c>
      <c r="DQ204">
        <v>2.6724137931034484</v>
      </c>
      <c r="DR204">
        <v>721.48214285714289</v>
      </c>
      <c r="DS204">
        <v>2.6724137931034484</v>
      </c>
      <c r="DT204">
        <v>721.48214285714289</v>
      </c>
      <c r="DU204">
        <v>3.4942528735632186</v>
      </c>
      <c r="DV204">
        <v>944.52469135802471</v>
      </c>
      <c r="EA204">
        <v>9</v>
      </c>
      <c r="EB204">
        <v>1460</v>
      </c>
      <c r="EC204">
        <v>9</v>
      </c>
      <c r="ED204">
        <v>1460</v>
      </c>
      <c r="EE204">
        <v>1</v>
      </c>
      <c r="EF204">
        <v>320</v>
      </c>
      <c r="EK204">
        <v>1</v>
      </c>
      <c r="EL204">
        <v>320</v>
      </c>
      <c r="EM204">
        <v>5</v>
      </c>
      <c r="EN204">
        <v>890</v>
      </c>
      <c r="ES204">
        <v>1</v>
      </c>
      <c r="ET204">
        <v>123</v>
      </c>
      <c r="EU204">
        <v>1</v>
      </c>
      <c r="EV204">
        <v>123</v>
      </c>
      <c r="EW204">
        <v>6</v>
      </c>
      <c r="EX204">
        <v>2058</v>
      </c>
      <c r="FC204">
        <v>6</v>
      </c>
      <c r="FD204">
        <v>2058</v>
      </c>
      <c r="FE204">
        <v>3.5</v>
      </c>
      <c r="FF204">
        <v>1090.5</v>
      </c>
      <c r="FG204">
        <v>4.25</v>
      </c>
      <c r="FH204">
        <v>990.25</v>
      </c>
      <c r="FM204">
        <v>5</v>
      </c>
      <c r="FN204">
        <v>1775</v>
      </c>
      <c r="FO204">
        <v>5</v>
      </c>
      <c r="FP204">
        <v>1775</v>
      </c>
      <c r="FQ204">
        <v>4</v>
      </c>
      <c r="FR204">
        <v>1040</v>
      </c>
      <c r="FW204">
        <v>4</v>
      </c>
      <c r="FX204">
        <v>1040</v>
      </c>
      <c r="FY204">
        <v>4.5</v>
      </c>
      <c r="FZ204">
        <v>1407.5</v>
      </c>
      <c r="GA204">
        <v>4.5</v>
      </c>
      <c r="GB204">
        <v>1407.5</v>
      </c>
      <c r="GC204">
        <v>4.333333333333333</v>
      </c>
      <c r="GD204">
        <v>1129.3333333333333</v>
      </c>
      <c r="GE204">
        <v>3.5222222222222221</v>
      </c>
      <c r="GF204">
        <v>951.125</v>
      </c>
      <c r="GG204">
        <v>1.6</v>
      </c>
      <c r="GH204">
        <v>956.8</v>
      </c>
      <c r="GI204">
        <v>1.3</v>
      </c>
      <c r="GJ204">
        <v>468.85714285714283</v>
      </c>
      <c r="GK204">
        <v>1.8888888888888888</v>
      </c>
      <c r="GL204">
        <v>915.2</v>
      </c>
      <c r="GM204">
        <v>1.5862068965517242</v>
      </c>
      <c r="GN204">
        <v>743.64705882352939</v>
      </c>
      <c r="GO204">
        <v>1.1111111111111112</v>
      </c>
      <c r="GP204">
        <v>425.16666666666669</v>
      </c>
      <c r="GQ204">
        <v>2.2000000000000002</v>
      </c>
      <c r="GR204">
        <v>690.33333333333337</v>
      </c>
      <c r="GS204">
        <v>1.5</v>
      </c>
      <c r="GT204">
        <v>1079</v>
      </c>
      <c r="GU204">
        <v>1.6296296296296295</v>
      </c>
      <c r="GV204">
        <v>666.72222222222217</v>
      </c>
      <c r="GW204">
        <v>1.6071428571428572</v>
      </c>
      <c r="GX204">
        <v>704.08571428571429</v>
      </c>
      <c r="GY204">
        <v>6</v>
      </c>
      <c r="GZ204">
        <v>1838.5555555555557</v>
      </c>
      <c r="HA204">
        <v>5.9</v>
      </c>
      <c r="HB204">
        <v>1793.8</v>
      </c>
      <c r="HC204">
        <v>6</v>
      </c>
      <c r="HD204">
        <v>1663.2222222222222</v>
      </c>
      <c r="HE204">
        <v>5.9655172413793105</v>
      </c>
      <c r="HF204">
        <v>1766.2142857142858</v>
      </c>
      <c r="HG204">
        <v>6.333333333333333</v>
      </c>
      <c r="HH204">
        <v>1888.2222222222222</v>
      </c>
      <c r="HI204">
        <v>4.9000000000000004</v>
      </c>
      <c r="HJ204">
        <v>1571.4</v>
      </c>
      <c r="HK204">
        <v>6.375</v>
      </c>
      <c r="HL204">
        <v>1658.375</v>
      </c>
      <c r="HM204">
        <v>5.8148148148148149</v>
      </c>
      <c r="HN204">
        <v>1702.7777777777778</v>
      </c>
      <c r="HO204">
        <v>5.8928571428571432</v>
      </c>
      <c r="HP204">
        <v>1735.0727272727272</v>
      </c>
      <c r="HQ204">
        <v>3.75</v>
      </c>
      <c r="HR204">
        <v>1334.1333333333334</v>
      </c>
      <c r="HS204">
        <v>2.6</v>
      </c>
      <c r="HT204">
        <v>729.4</v>
      </c>
      <c r="HU204">
        <v>2.5</v>
      </c>
      <c r="HV204">
        <v>792.44444444444446</v>
      </c>
      <c r="HW204">
        <v>2.7777777777777777</v>
      </c>
      <c r="HX204">
        <v>787.44444444444446</v>
      </c>
      <c r="HY204">
        <v>2.6206896551724137</v>
      </c>
      <c r="HZ204">
        <v>768.32142857142856</v>
      </c>
      <c r="IA204">
        <v>3.1111111111111112</v>
      </c>
      <c r="IB204">
        <v>782.55555555555554</v>
      </c>
      <c r="IC204">
        <v>2.9</v>
      </c>
      <c r="ID204">
        <v>876.6</v>
      </c>
      <c r="IE204">
        <v>3.25</v>
      </c>
      <c r="IF204">
        <v>819.625</v>
      </c>
      <c r="IG204">
        <v>3.074074074074074</v>
      </c>
      <c r="IH204">
        <v>828.37037037037032</v>
      </c>
      <c r="II204">
        <v>2.8392857142857144</v>
      </c>
      <c r="IJ204">
        <v>797.8</v>
      </c>
      <c r="IK204">
        <v>2.8392857142857144</v>
      </c>
      <c r="IL204">
        <v>797.8</v>
      </c>
      <c r="IM204">
        <v>3.4464285714285716</v>
      </c>
      <c r="IN204">
        <v>1130.6965517241379</v>
      </c>
      <c r="IS204">
        <v>0</v>
      </c>
      <c r="IU204">
        <v>0</v>
      </c>
      <c r="IW204">
        <v>0</v>
      </c>
      <c r="JA204">
        <v>3</v>
      </c>
      <c r="JB204">
        <v>892</v>
      </c>
      <c r="JC204">
        <v>2</v>
      </c>
      <c r="JD204">
        <v>892</v>
      </c>
      <c r="JE204">
        <v>1.5</v>
      </c>
      <c r="JF204">
        <v>892</v>
      </c>
      <c r="JK204">
        <v>7</v>
      </c>
      <c r="JL204">
        <v>2265</v>
      </c>
      <c r="JM204">
        <v>7</v>
      </c>
      <c r="JN204">
        <v>2265</v>
      </c>
      <c r="JO204">
        <v>7</v>
      </c>
      <c r="JP204">
        <v>2368</v>
      </c>
      <c r="JS204">
        <v>4.5</v>
      </c>
      <c r="JT204">
        <v>1316.5</v>
      </c>
      <c r="JU204">
        <v>5.333333333333333</v>
      </c>
      <c r="JV204">
        <v>1667</v>
      </c>
      <c r="JW204">
        <v>5.75</v>
      </c>
      <c r="JX204">
        <v>1816.5</v>
      </c>
      <c r="JY204">
        <v>3.625</v>
      </c>
      <c r="JZ204">
        <v>1508.3333333333333</v>
      </c>
      <c r="KE204">
        <v>3</v>
      </c>
      <c r="KF204">
        <v>852</v>
      </c>
      <c r="KG204">
        <v>3</v>
      </c>
      <c r="KH204">
        <v>852</v>
      </c>
      <c r="KI204">
        <v>1</v>
      </c>
      <c r="KJ204">
        <v>163</v>
      </c>
      <c r="KM204">
        <v>4</v>
      </c>
      <c r="KN204">
        <v>1135</v>
      </c>
      <c r="KO204">
        <v>3</v>
      </c>
      <c r="KP204">
        <v>811</v>
      </c>
      <c r="KQ204">
        <v>3</v>
      </c>
      <c r="KR204">
        <v>821.25</v>
      </c>
      <c r="KS204">
        <v>3</v>
      </c>
      <c r="KT204">
        <v>821.25</v>
      </c>
      <c r="KU204">
        <v>3.4166666666666665</v>
      </c>
      <c r="KV204">
        <v>1233.5</v>
      </c>
      <c r="KW204">
        <v>3.4444444444444446</v>
      </c>
      <c r="KX204">
        <v>1137.3290322580644</v>
      </c>
      <c r="KY204" s="15">
        <f>Tabla2[[#This Row],[ROS_NUM_COR_COD_ROS_TG_NEG]]-Tabla2[[#This Row],[PAS_NUM_COR_COD_ROS_TG_NEG]]</f>
        <v>2.4333333333333331</v>
      </c>
      <c r="KZ204" s="15">
        <f>Tabla2[[#This Row],[ROS_DUR_COR_COD_ROS_TG_NEG]]-Tabla2[[#This Row],[PAS_DUR_COR_COD_ROS_TG_NEG]]</f>
        <v>743.59722222222217</v>
      </c>
      <c r="LA204" s="15">
        <f>Tabla2[[#This Row],[ROS_NUM_COR_COD_ROS_TG_NEU]]-Tabla2[[#This Row],[PAS_NUM_COR_COD_ROS_TG_NEU]]</f>
        <v>1.6500000000000004</v>
      </c>
      <c r="LB204" s="15">
        <f>Tabla2[[#This Row],[ROS_DUR_COR_COD_ROS_TG_NEU]]-Tabla2[[#This Row],[PAS_DUR_COR_COD_ROS_TG_NEU]]</f>
        <v>452.47142857142876</v>
      </c>
      <c r="LC204" s="15">
        <f>Tabla2[[#This Row],[ROS_NUM_COR_COD_ROS_TG_POS]]-Tabla2[[#This Row],[PAS_NUM_COR_COD_ROS_TG_POS]]</f>
        <v>2.875</v>
      </c>
      <c r="LD204" s="15">
        <f>Tabla2[[#This Row],[ROS_DUR_COR_COD_ROS_TG_POS]]-Tabla2[[#This Row],[PAS_DUR_COR_COD_ROS_TG_POS]]</f>
        <v>683.375</v>
      </c>
      <c r="LE204" s="15">
        <f>Tabla2[[#This Row],[ROS_NUM_COR_COD_ROS_TG_TOT]]-Tabla2[[#This Row],[PAS_NUM_COR_COD_ROS_TG_TOT]]</f>
        <v>2.2648148148148151</v>
      </c>
      <c r="LF204" s="15">
        <f>Tabla2[[#This Row],[ROS_DUR_COR_COD_ROS_TG_TOT]]-Tabla2[[#This Row],[PAS_DUR_COR_COD_ROS_TG_TOT]]</f>
        <v>629.25694444444457</v>
      </c>
      <c r="LG204" s="15">
        <f>Tabla2[[#This Row],[ROS_NUM_COR_COD_ESC_TG_NEG]]-Tabla2[[#This Row],[PAS_NUM_COR_COD_ESC_TG_NEG]]</f>
        <v>-2.1888888888888887</v>
      </c>
      <c r="LH204" s="15">
        <f>Tabla2[[#This Row],[ROS_DUR_COR_COD_ESC_TG_NEG]]-Tabla2[[#This Row],[PAS_DUR_COR_COD_ESC_TG_NEG]]</f>
        <v>-556.71568627450984</v>
      </c>
      <c r="LI204" s="15">
        <f>Tabla2[[#This Row],[ROS_NUM_COR_COD_ESC_TG_NEU]]-Tabla2[[#This Row],[PAS_NUM_COR_COD_ESC_TG_NEU]]</f>
        <v>-1.4499999999999997</v>
      </c>
      <c r="LJ204" s="15">
        <f>Tabla2[[#This Row],[ROS_NUM_COR_COD_ESC_TG_NEG]]-Tabla2[[#This Row],[PAS_NUM_COR_COD_ESC_TG_NEG]]</f>
        <v>-2.1888888888888887</v>
      </c>
      <c r="LK204" s="15">
        <f>Tabla2[[#This Row],[ROS_NUM_COR_COD_ESC_TG_POS]]-Tabla2[[#This Row],[PAS_NUM_COR_COD_ESC_TG_POS]]</f>
        <v>-2.6500000000000004</v>
      </c>
      <c r="LL204" s="15">
        <f>Tabla2[[#This Row],[ROS_DUR_COR_COD_ESC_TG_POS]]-Tabla2[[#This Row],[PAS_DUR_COR_COD_ESC_TG_POS]]</f>
        <v>-17.944444444444343</v>
      </c>
      <c r="LM204" s="15">
        <f>Tabla2[[#This Row],[ROS_NUM_COR_COD_ESC_TG_TOT]]-Tabla2[[#This Row],[PAS_NUM_COR_COD_ESC_TG_TOT]]</f>
        <v>-2.0703703703703704</v>
      </c>
      <c r="LN204" s="15">
        <f>Tabla2[[#This Row],[ROS_DUR_COR_COD_ESC_TG_TOT]]-Tabla2[[#This Row],[PAS_DUR_COR_COD_ESC_TG_TOT]]</f>
        <v>-344.16457023060798</v>
      </c>
      <c r="LO204" s="15">
        <f>Tabla2[[#This Row],[PAS_NUM_COR_COD_ROS_TG_NEG]]-Tabla2[[#This Row],[ESC_NUM_COR_COD_ROS_TG_NEG]]</f>
        <v>0.56666666666666643</v>
      </c>
      <c r="LP204" s="15">
        <f>Tabla2[[#This Row],[PAS_DUR_COR_COD_ROS_TG_NEG]]-Tabla2[[#This Row],[ESC_DUR_COR_COD_ROS_TG_NEG]]</f>
        <v>320.375</v>
      </c>
      <c r="LQ204" s="15">
        <f>Tabla2[[#This Row],[PAS_NUM_COR_COD_ROS_TG_NEU]]-Tabla2[[#This Row],[ESC_NUM_COR_COD_ROS_TG_NEU]]</f>
        <v>1.25</v>
      </c>
      <c r="LR204" s="15">
        <f>Tabla2[[#This Row],[PAS_DUR_COR_COD_ROS_TG_NEU]]-Tabla2[[#This Row],[ESC_DUR_COR_COD_ROS_TG_NEU]]</f>
        <v>430.35714285714278</v>
      </c>
      <c r="LS204" s="15">
        <f>Tabla2[[#This Row],[PAS_NUM_COR_COD_ROS_TG_POS]]-Tabla2[[#This Row],[ESC_NUM_COR_COD_ROS_TG_POS]]</f>
        <v>-0.39999999999999991</v>
      </c>
      <c r="LT204" s="15">
        <f>Tabla2[[#This Row],[PAS_DUR_COR_COD_ROS_TG_POS]]-Tabla2[[#This Row],[ESC_DUR_COR_COD_ROS_TG_POS]]</f>
        <v>121.89999999999998</v>
      </c>
      <c r="LU204" s="15">
        <f>Tabla2[[#This Row],[PAS_NUM_COR_COD_ROS_TG_TOT]]-Tabla2[[#This Row],[ESC_NUM_COR_COD_ROS_TG_TOT]]</f>
        <v>0.48103448275862037</v>
      </c>
      <c r="LV204" s="15">
        <f>Tabla2[[#This Row],[PAS_DUR_COR_COD_ROS_TG_TOT]]-Tabla2[[#This Row],[ESC_DUR_COR_COD_ROS_TG_TOT]]</f>
        <v>275.7208333333333</v>
      </c>
      <c r="LW204" s="15">
        <f>Tabla2[[#This Row],[PAS_NUM_COR_COD_ESC_TG_NEG]]-Tabla2[[#This Row],[ESC_NUM_COR_COD_ESC_TG_NEG]]</f>
        <v>-1.7000000000000002</v>
      </c>
      <c r="LX204" s="15">
        <f>Tabla2[[#This Row],[PAS_DUR_COR_COD_ESC_TG_NEG]]-Tabla2[[#This Row],[ESC_DUR_COR_COD_ESC_TG_NEG]]</f>
        <v>-306.78431372549028</v>
      </c>
      <c r="LY204" s="15">
        <f>Tabla2[[#This Row],[PAS_NUM_COR_COD_ESC_TG_NEU]]-Tabla2[[#This Row],[ESC_NUM_COR_COD_ESC_TG_NEU]]</f>
        <v>-1.4499999999999997</v>
      </c>
      <c r="LZ204" s="15">
        <f>Tabla2[[#This Row],[PAS_DUR_COR_COD_ESC_TG_NEU]]-Tabla2[[#This Row],[ESC_DUR_COR_COD_ESC_TG_NEU]]</f>
        <v>-388.47777777777787</v>
      </c>
      <c r="MA204" s="15">
        <f>Tabla2[[#This Row],[PAS_NUM_COR_COD_ESC_TG_POS]]-Tabla2[[#This Row],[ESC_NUM_COR_COD_ESC_TG_POS]]</f>
        <v>-4.9999999999999822E-2</v>
      </c>
      <c r="MB204" s="15">
        <f>Tabla2[[#This Row],[PAS_DUR_COR_COD_ESC_TG_POS]]-Tabla2[[#This Row],[ESC_DUR_COR_COD_ESC_TG_POS]]</f>
        <v>-234.94444444444457</v>
      </c>
      <c r="MC204" s="15">
        <f>Tabla2[[#This Row],[PAS_NUM_COR_COD_ESC_TG_TOT]]-Tabla2[[#This Row],[ESC_NUM_COR_COD_ESC_TG_TOT]]</f>
        <v>-1.0586206896551724</v>
      </c>
      <c r="MD204" s="15">
        <f>Tabla2[[#This Row],[PAS_DUR_COR_COD_ESC_TG_TOT]]-Tabla2[[#This Row],[ESC_DUR_COR_COD_ESC_TG_TOT]]</f>
        <v>-310.25606469002696</v>
      </c>
      <c r="ME204" s="42">
        <f>Tabla25[[#This Row],[PAS_NUM_COR_COD_ROS_TG_NEG]]-Tabla25[[#This Row],[PAS_NUM_COR_COD_ESC_TG_NEG]]</f>
        <v>0.60000000000000009</v>
      </c>
      <c r="MF204" s="42">
        <f>Tabla25[[#This Row],[PAS_NUM_COR_COD_ROS_TG_NEU]]-Tabla25[[#This Row],[PAS_NUM_COR_COD_ESC_TG_NEU]]</f>
        <v>-0.39999999999999991</v>
      </c>
      <c r="MG204" s="42">
        <f>Tabla25[[#This Row],[PAS_NUM_COR_COD_ROS_TG_POS]]-Tabla25[[#This Row],[PAS_NUM_COR_COD_ESC_TG_POS]]</f>
        <v>-0.65000000000000036</v>
      </c>
      <c r="MH204" s="42">
        <f>Tabla25[[#This Row],[PAS_NUM_COR_COD_ROS_TG_TOT]]-Tabla25[[#This Row],[PAS_NUM_COR_COD_ESC_TG_TOT]]</f>
        <v>-0.15000000000000036</v>
      </c>
      <c r="MI204" s="42">
        <f>Tabla25[[#This Row],[PAS_DUR_COR_COD_ROS_TG_NEG]]-Tabla25[[#This Row],[PAS_DUR_COR_COD_ESC_TG_NEG]]</f>
        <v>162.74264705882354</v>
      </c>
      <c r="MJ204" s="42">
        <f>Tabla25[[#This Row],[PAS_DUR_COR_COD_ROS_TG_NEU]]-Tabla25[[#This Row],[PAS_DUR_COR_COD_ESC_TG_NEU]]</f>
        <v>166.70634920634916</v>
      </c>
      <c r="MK204" s="42">
        <f>Tabla25[[#This Row],[PAS_DUR_COR_COD_ROS_TG_POS]]-Tabla25[[#This Row],[PAS_DUR_COR_COD_ESC_TG_POS]]</f>
        <v>-121.94444444444434</v>
      </c>
      <c r="ML204" s="42">
        <f>Tabla25[[#This Row],[PAS_DUR_COR_COD_ROS_TG_TOT]]-Tabla25[[#This Row],[PAS_DUR_COR_COD_ESC_TG_TOT]]</f>
        <v>62.634040880503107</v>
      </c>
      <c r="MM204" s="44">
        <f>Tabla25[[#This Row],[ESC_NUM_COR_COD_ROS_TG_NEG]]-Tabla25[[#This Row],[ESC_NUM_COR_COD_ESC_TG_NEG]]</f>
        <v>-1.6666666666666665</v>
      </c>
      <c r="MN204" s="44">
        <f>Tabla25[[#This Row],[ESC_NUM_COR_COD_ROS_TG_NEU]]-Tabla25[[#This Row],[ESC_NUM_COR_COD_ESC_TG_NEU]]</f>
        <v>-3.0999999999999996</v>
      </c>
      <c r="MO204" s="44">
        <f>Tabla25[[#This Row],[ESC_NUM_COR_COD_ROS_TG_POS]]-Tabla25[[#This Row],[ESC_NUM_COR_COD_ESC_TG_POS]]</f>
        <v>-0.30000000000000027</v>
      </c>
      <c r="MP204" s="44">
        <f>Tabla25[[#This Row],[ESC_NUM_COR_COD_ROS_TG_TOT]]-Tabla25[[#This Row],[ESC_NUM_COR_COD_ESC_TG_TOT]]</f>
        <v>-1.6896551724137931</v>
      </c>
      <c r="MQ204" s="44">
        <f>Tabla25[[#This Row],[ESC_DUR_COR_COD_ROS_TG_NEG]]-Tabla25[[#This Row],[ESC_DUR_COR_COD_ESC_TG_NEG]]</f>
        <v>-464.41666666666674</v>
      </c>
      <c r="MR204" s="44">
        <f>Tabla25[[#This Row],[ESC_DUR_COR_COD_ROS_TG_NEU]]-Tabla25[[#This Row],[ESC_DUR_COR_COD_ESC_TG_NEU]]</f>
        <v>-652.12857142857149</v>
      </c>
      <c r="MS204" s="44">
        <f>Tabla25[[#This Row],[ESC_DUR_COR_COD_ROS_TG_POS]]-Tabla25[[#This Row],[ESC_DUR_COR_COD_ESC_TG_POS]]</f>
        <v>-478.78888888888889</v>
      </c>
      <c r="MT204" s="44">
        <f>Tabla25[[#This Row],[ESC_DUR_COR_COD_ROS_TG_TOT]]-Tabla25[[#This Row],[ESC_DUR_COR_COD_ESC_TG_TOT]]</f>
        <v>-523.34285714285716</v>
      </c>
      <c r="MU204" s="47">
        <f>Tabla25[[#This Row],[ROS_NUM_COR_COD_ROS_TG_NEG]]-Tabla25[[#This Row],[ROS_NUM_COR_COD_ESC_TG_NEG]]</f>
        <v>5.2222222222222214</v>
      </c>
      <c r="MV204" s="47">
        <f>Tabla25[[#This Row],[ROS_NUM_COR_COD_ROS_TG_NEU]]-Tabla25[[#This Row],[ROS_NUM_COR_COD_ESC_TG_NEU]]</f>
        <v>2.7</v>
      </c>
      <c r="MW204" s="47">
        <f>Tabla25[[#This Row],[ROS_NUM_COR_COD_ROS_TG_POS]]-Tabla25[[#This Row],[ROS_NUM_COR_COD_ESC_TG_POS]]</f>
        <v>4.875</v>
      </c>
      <c r="MX204" s="47">
        <f>Tabla25[[#This Row],[ROS_NUM_COR_COD_ROS_TG_TOT]]-Tabla25[[#This Row],[ROS_NUM_COR_COD_ESC_TG_TOT]]</f>
        <v>4.1851851851851851</v>
      </c>
      <c r="MY204" s="47">
        <f>Tabla25[[#This Row],[ROS_DUR_COR_COD_ROS_TG_NEG]]-Tabla25[[#This Row],[ROS_DUR_COR_COD_ESC_TG_NEG]]</f>
        <v>1463.0555555555554</v>
      </c>
      <c r="MZ204" s="47">
        <f>Tabla25[[#This Row],[ROS_DUR_COR_COD_ROS_TG_NEU]]-Tabla25[[#This Row],[ROS_DUR_COR_COD_ESC_TG_NEU]]</f>
        <v>881.06666666666672</v>
      </c>
      <c r="NA204" s="47">
        <f>Tabla25[[#This Row],[ROS_DUR_COR_COD_ROS_TG_POS]]-Tabla25[[#This Row],[ROS_DUR_COR_COD_ESC_TG_POS]]</f>
        <v>579.375</v>
      </c>
      <c r="NB204" s="47">
        <f>Tabla25[[#This Row],[ROS_DUR_COR_COD_ROS_TG_TOT]]-Tabla25[[#This Row],[ROS_DUR_COR_COD_ESC_TG_TOT]]</f>
        <v>1036.0555555555557</v>
      </c>
      <c r="NC204">
        <v>321.55555555555554</v>
      </c>
      <c r="ND204">
        <v>354.5</v>
      </c>
      <c r="NE204">
        <v>234.625</v>
      </c>
      <c r="NF204">
        <v>308</v>
      </c>
      <c r="NG204">
        <v>257</v>
      </c>
      <c r="NH204">
        <v>321.88888888888891</v>
      </c>
      <c r="NI204">
        <v>377.33333333333331</v>
      </c>
      <c r="NJ204">
        <v>309.5</v>
      </c>
      <c r="NK204">
        <v>210.625</v>
      </c>
      <c r="NL204">
        <v>274.42857142857144</v>
      </c>
      <c r="NM204">
        <v>226.8</v>
      </c>
      <c r="NN204">
        <v>234.96</v>
      </c>
      <c r="NO204">
        <v>274</v>
      </c>
      <c r="NP204">
        <v>273.3</v>
      </c>
      <c r="NQ204">
        <v>282.22222222222223</v>
      </c>
      <c r="NR204">
        <v>276.39285714285717</v>
      </c>
      <c r="NS204">
        <v>216.5625</v>
      </c>
      <c r="NT204">
        <v>232.92857142857142</v>
      </c>
      <c r="NU204">
        <v>273.66666666666669</v>
      </c>
      <c r="NV204">
        <v>242.75</v>
      </c>
      <c r="NW204">
        <v>275.88235294117646</v>
      </c>
      <c r="NX204">
        <v>239.55555555555554</v>
      </c>
      <c r="NY204">
        <v>231.72222222222223</v>
      </c>
      <c r="NZ204">
        <v>248.54716981132074</v>
      </c>
      <c r="OA204" s="15">
        <f>Tabla2[[#This Row],[ROS_1DU_COR_COD_ROS_TG_NEG]]-Tabla2[[#This Row],[PAS_1DU_COR_COD_ROS_TG_NEG]]</f>
        <v>104.99305555555554</v>
      </c>
      <c r="OB204" s="15">
        <f>Tabla2[[#This Row],[ROS_1DU_COR_COD_ROS_TG_NEU]]-Tabla2[[#This Row],[PAS_1DU_COR_COD_ROS_TG_NEU]]</f>
        <v>121.57142857142858</v>
      </c>
      <c r="OC204" s="15">
        <f>Tabla2[[#This Row],[ROS_1DU_COR_COD_ROS_TG_POS]]-Tabla2[[#This Row],[PAS_1DU_COR_COD_ROS_TG_POS]]</f>
        <v>-39.041666666666686</v>
      </c>
      <c r="OD204" s="15">
        <f>Tabla2[[#This Row],[ROS_1DU_COR_COD_ROS_TG_TOT]]-Tabla2[[#This Row],[PAS_1DU_COR_COD_ROS_TG_TOT]]</f>
        <v>65.25</v>
      </c>
      <c r="OE204" s="15">
        <f>Tabla2[[#This Row],[ROS_1DU_COR_COD_ESC_TG_NEG]]-Tabla2[[#This Row],[PAS_1DU_COR_COD_ESC_TG_NEG]]</f>
        <v>-18.882352941176464</v>
      </c>
      <c r="OF204" s="15">
        <f>Tabla2[[#This Row],[ROS_1DU_COR_COD_ESC_TG_NEU]]-Tabla2[[#This Row],[PAS_1DU_COR_COD_ESC_TG_NEU]]</f>
        <v>82.333333333333371</v>
      </c>
      <c r="OG204" s="15">
        <f>Tabla2[[#This Row],[ROS_1DU_COR_COD_ESC_TG_POS]]-Tabla2[[#This Row],[PAS_1DU_COR_COD_ESC_TG_POS]]</f>
        <v>145.61111111111109</v>
      </c>
      <c r="OH204" s="15">
        <f>Tabla2[[#This Row],[ROS_1DU_COR_COD_ESC_TG_TOT]]-Tabla2[[#This Row],[PAS_1DU_COR_COD_ESC_TG_TOT]]</f>
        <v>60.952830188679258</v>
      </c>
      <c r="OI204" s="15">
        <f>Tabla2[[#This Row],[PAS_1DU_COR_COD_ROS_TG_NEG]]-Tabla2[[#This Row],[ESC_1DU_COR_COD_ROS_TG_NEG]]</f>
        <v>5.9375</v>
      </c>
      <c r="OJ204" s="15">
        <f>Tabla2[[#This Row],[PAS_1DU_COR_COD_ROS_TG_NEU]]-Tabla2[[#This Row],[ESC_1DU_COR_COD_ROS_TG_NEU]]</f>
        <v>-41.500000000000028</v>
      </c>
      <c r="OK204" s="15">
        <f>Tabla2[[#This Row],[PAS_1DU_COR_COD_ROS_TG_POS]]-Tabla2[[#This Row],[ESC_1DU_COR_COD_ROS_TG_POS]]</f>
        <v>46.866666666666674</v>
      </c>
      <c r="OL204" s="15">
        <f>Tabla2[[#This Row],[PAS_1DU_COR_COD_ROS_TG_TOT]]-Tabla2[[#This Row],[ESC_1DU_COR_COD_ROS_TG_TOT]]</f>
        <v>7.789999999999992</v>
      </c>
      <c r="OM204" s="15">
        <f>Tabla2[[#This Row],[PAS_1DU_COR_COD_ESC_TG_NEG]]-Tabla2[[#This Row],[ESC_1DU_COR_COD_ESC_TG_NEG]]</f>
        <v>1.8823529411764639</v>
      </c>
      <c r="ON204" s="15">
        <f>Tabla2[[#This Row],[PAS_1DU_COR_COD_ESC_TG_NEU]]-Tabla2[[#This Row],[ESC_1DU_COR_COD_ESC_TG_NEU]]</f>
        <v>-33.744444444444468</v>
      </c>
      <c r="OO204" s="15">
        <f>Tabla2[[#This Row],[PAS_1DU_COR_COD_ESC_TG_POS]]-Tabla2[[#This Row],[ESC_1DU_COR_COD_ESC_TG_POS]]</f>
        <v>-50.5</v>
      </c>
      <c r="OP204" s="15">
        <f>Tabla2[[#This Row],[PAS_1DU_COR_COD_ESC_TG_TOT]]-Tabla2[[#This Row],[ESC_1DU_COR_COD_ESC_TG_TOT]]</f>
        <v>-27.845687331536425</v>
      </c>
      <c r="OQ204" s="61">
        <v>64.555555555555543</v>
      </c>
      <c r="OR204" s="62">
        <v>32.611111111111086</v>
      </c>
      <c r="OS204" s="62">
        <v>-142.70833333333331</v>
      </c>
      <c r="OT204" s="62">
        <v>-1.5</v>
      </c>
      <c r="OU204" s="62">
        <v>-63.375</v>
      </c>
      <c r="OV204" s="62">
        <v>1.1285714285714334</v>
      </c>
      <c r="OW204" s="62">
        <v>-55.422222222222217</v>
      </c>
      <c r="OX204" s="62">
        <v>-41.432857142857159</v>
      </c>
      <c r="OY204" s="62">
        <v>-59.319852941176464</v>
      </c>
      <c r="OZ204" s="62">
        <v>-6.6269841269841265</v>
      </c>
      <c r="PA204" s="62">
        <v>41.944444444444457</v>
      </c>
      <c r="PB204" s="62">
        <v>-5.7971698113207424</v>
      </c>
    </row>
    <row r="205" spans="1:418" x14ac:dyDescent="0.3">
      <c r="A205" s="4" t="s">
        <v>202</v>
      </c>
      <c r="B205" s="2">
        <v>60</v>
      </c>
      <c r="C205" s="2">
        <v>1</v>
      </c>
      <c r="D205" s="2">
        <v>61</v>
      </c>
      <c r="E205">
        <v>4</v>
      </c>
      <c r="F205">
        <v>1343.2142857142858</v>
      </c>
      <c r="G205">
        <v>3.35</v>
      </c>
      <c r="H205">
        <v>1054.0625</v>
      </c>
      <c r="I205">
        <v>3.45</v>
      </c>
      <c r="J205">
        <v>980.6875</v>
      </c>
      <c r="K205">
        <v>3.593220338983051</v>
      </c>
      <c r="L205">
        <v>1116.5434782608695</v>
      </c>
      <c r="M205">
        <v>2.5789473684210527</v>
      </c>
      <c r="N205">
        <v>1071.25</v>
      </c>
      <c r="O205">
        <v>3.5</v>
      </c>
      <c r="P205">
        <v>1131.625</v>
      </c>
      <c r="Q205">
        <v>3.55</v>
      </c>
      <c r="R205">
        <v>1120.3333333333333</v>
      </c>
      <c r="S205">
        <v>3.2203389830508473</v>
      </c>
      <c r="T205">
        <v>1110.8372093023256</v>
      </c>
      <c r="U205">
        <v>3.406779661016949</v>
      </c>
      <c r="V205">
        <v>1113.7865168539327</v>
      </c>
      <c r="W205">
        <v>1.5263157894736843</v>
      </c>
      <c r="X205">
        <v>614.07692307692309</v>
      </c>
      <c r="Y205">
        <v>1.5</v>
      </c>
      <c r="Z205">
        <v>536.06666666666672</v>
      </c>
      <c r="AA205">
        <v>2.15</v>
      </c>
      <c r="AB205">
        <v>685.375</v>
      </c>
      <c r="AC205">
        <v>1.728813559322034</v>
      </c>
      <c r="AD205">
        <v>613.40909090909088</v>
      </c>
      <c r="AE205">
        <v>1.728813559322034</v>
      </c>
      <c r="AF205">
        <v>613.40909090909088</v>
      </c>
      <c r="AG205">
        <v>2.847457627118644</v>
      </c>
      <c r="AH205">
        <v>948.24812030075191</v>
      </c>
      <c r="AI205">
        <v>6</v>
      </c>
      <c r="AJ205">
        <v>2244</v>
      </c>
      <c r="AO205">
        <v>6</v>
      </c>
      <c r="AP205">
        <v>2244</v>
      </c>
      <c r="AQ205">
        <v>0</v>
      </c>
      <c r="AW205">
        <v>0</v>
      </c>
      <c r="AY205">
        <v>3</v>
      </c>
      <c r="AZ205">
        <v>2244</v>
      </c>
      <c r="BA205">
        <v>3</v>
      </c>
      <c r="BB205">
        <v>900</v>
      </c>
      <c r="BG205">
        <v>3</v>
      </c>
      <c r="BH205">
        <v>900</v>
      </c>
      <c r="BI205">
        <v>3</v>
      </c>
      <c r="BJ205">
        <v>900</v>
      </c>
      <c r="BK205">
        <v>3</v>
      </c>
      <c r="BL205">
        <v>1572</v>
      </c>
      <c r="BM205">
        <v>2.85</v>
      </c>
      <c r="BN205">
        <v>957.48888888888894</v>
      </c>
      <c r="DW205">
        <v>4</v>
      </c>
      <c r="DX205">
        <v>1855.1666666666667</v>
      </c>
      <c r="DY205">
        <v>3.1</v>
      </c>
      <c r="DZ205">
        <v>1327.8571428571429</v>
      </c>
      <c r="EA205">
        <v>3.9</v>
      </c>
      <c r="EB205">
        <v>1680</v>
      </c>
      <c r="EC205">
        <v>3.6666666666666665</v>
      </c>
      <c r="ED205">
        <v>1609.3</v>
      </c>
      <c r="EE205">
        <v>4.4000000000000004</v>
      </c>
      <c r="EF205">
        <v>1323.8888888888889</v>
      </c>
      <c r="EG205">
        <v>5</v>
      </c>
      <c r="EH205">
        <v>1483.5555555555557</v>
      </c>
      <c r="EI205">
        <v>4.4000000000000004</v>
      </c>
      <c r="EJ205">
        <v>1604.625</v>
      </c>
      <c r="EK205">
        <v>4.5999999999999996</v>
      </c>
      <c r="EL205">
        <v>1465.5384615384614</v>
      </c>
      <c r="EM205">
        <v>4.1333333333333337</v>
      </c>
      <c r="EN205">
        <v>1528.0434782608695</v>
      </c>
      <c r="EO205">
        <v>3.2</v>
      </c>
      <c r="EP205">
        <v>1415.5714285714287</v>
      </c>
      <c r="EQ205">
        <v>2.6</v>
      </c>
      <c r="ER205">
        <v>1125.8571428571429</v>
      </c>
      <c r="ES205">
        <v>2.4</v>
      </c>
      <c r="ET205">
        <v>1124.6666666666667</v>
      </c>
      <c r="EU205">
        <v>2.7333333333333334</v>
      </c>
      <c r="EV205">
        <v>1226.9000000000001</v>
      </c>
      <c r="EW205">
        <v>1.5</v>
      </c>
      <c r="EX205">
        <v>867.6</v>
      </c>
      <c r="EY205">
        <v>2.5</v>
      </c>
      <c r="EZ205">
        <v>813.625</v>
      </c>
      <c r="FA205">
        <v>2.6</v>
      </c>
      <c r="FB205">
        <v>929.125</v>
      </c>
      <c r="FC205">
        <v>2.2000000000000002</v>
      </c>
      <c r="FD205">
        <v>870.47619047619048</v>
      </c>
      <c r="FE205">
        <v>2.4666666666666668</v>
      </c>
      <c r="FF205">
        <v>1044.3414634146341</v>
      </c>
      <c r="FG205">
        <v>3.3</v>
      </c>
      <c r="FH205">
        <v>1300.0919540229886</v>
      </c>
      <c r="FI205">
        <v>3.2</v>
      </c>
      <c r="FJ205">
        <v>1377.5714285714287</v>
      </c>
      <c r="FK205">
        <v>4.9000000000000004</v>
      </c>
      <c r="FL205">
        <v>1670.125</v>
      </c>
      <c r="FM205">
        <v>4.9000000000000004</v>
      </c>
      <c r="FN205">
        <v>1605.875</v>
      </c>
      <c r="FO205">
        <v>4.333333333333333</v>
      </c>
      <c r="FP205">
        <v>1558.7391304347825</v>
      </c>
      <c r="FQ205">
        <v>3.6</v>
      </c>
      <c r="FR205">
        <v>1236.2857142857142</v>
      </c>
      <c r="FS205">
        <v>5</v>
      </c>
      <c r="FT205">
        <v>1438.5</v>
      </c>
      <c r="FU205">
        <v>4.7</v>
      </c>
      <c r="FV205">
        <v>1392.2222222222222</v>
      </c>
      <c r="FW205">
        <v>4.4333333333333336</v>
      </c>
      <c r="FX205">
        <v>1362.1666666666667</v>
      </c>
      <c r="FY205">
        <v>4.3833333333333337</v>
      </c>
      <c r="FZ205">
        <v>1458.3617021276596</v>
      </c>
      <c r="GA205">
        <v>4.3833333333333337</v>
      </c>
      <c r="GB205">
        <v>1458.3617021276596</v>
      </c>
      <c r="GC205">
        <v>3.661111111111111</v>
      </c>
      <c r="GD205">
        <v>1355.6044776119404</v>
      </c>
      <c r="GE205">
        <v>3.661111111111111</v>
      </c>
      <c r="GF205">
        <v>1355.6044776119404</v>
      </c>
      <c r="IO205">
        <v>0.2</v>
      </c>
      <c r="IP205">
        <v>256.5</v>
      </c>
      <c r="IQ205">
        <v>1</v>
      </c>
      <c r="IR205">
        <v>724</v>
      </c>
      <c r="IS205">
        <v>0</v>
      </c>
      <c r="IU205">
        <v>0.4</v>
      </c>
      <c r="IV205">
        <v>537</v>
      </c>
      <c r="IW205">
        <v>0.8</v>
      </c>
      <c r="IX205">
        <v>1122</v>
      </c>
      <c r="IY205">
        <v>0.2</v>
      </c>
      <c r="IZ205">
        <v>322</v>
      </c>
      <c r="JA205">
        <v>0.9</v>
      </c>
      <c r="JB205">
        <v>715.66666666666663</v>
      </c>
      <c r="JC205">
        <v>0.6333333333333333</v>
      </c>
      <c r="JD205">
        <v>785.5</v>
      </c>
      <c r="JE205">
        <v>0.51666666666666672</v>
      </c>
      <c r="JF205">
        <v>672.5454545454545</v>
      </c>
      <c r="JG205">
        <v>0.8</v>
      </c>
      <c r="JH205">
        <v>803.66666666666663</v>
      </c>
      <c r="JI205">
        <v>0.9</v>
      </c>
      <c r="JJ205">
        <v>1085</v>
      </c>
      <c r="JK205">
        <v>0.1</v>
      </c>
      <c r="JL205">
        <v>107</v>
      </c>
      <c r="JM205">
        <v>0.6</v>
      </c>
      <c r="JN205">
        <v>781.33333333333337</v>
      </c>
      <c r="JO205">
        <v>0.1</v>
      </c>
      <c r="JP205">
        <v>381</v>
      </c>
      <c r="JQ205">
        <v>0.9</v>
      </c>
      <c r="JR205">
        <v>1480</v>
      </c>
      <c r="JS205">
        <v>1.1000000000000001</v>
      </c>
      <c r="JT205">
        <v>661.25</v>
      </c>
      <c r="JU205">
        <v>0.7</v>
      </c>
      <c r="JV205">
        <v>855.14285714285711</v>
      </c>
      <c r="JW205">
        <v>0.65</v>
      </c>
      <c r="JX205">
        <v>821.07692307692309</v>
      </c>
      <c r="JY205">
        <v>0.58333333333333337</v>
      </c>
      <c r="JZ205">
        <v>753</v>
      </c>
      <c r="KA205">
        <v>0.4</v>
      </c>
      <c r="KB205">
        <v>640</v>
      </c>
      <c r="KC205">
        <v>0.9</v>
      </c>
      <c r="KD205">
        <v>1068.5</v>
      </c>
      <c r="KE205">
        <v>0.7</v>
      </c>
      <c r="KF205">
        <v>2101</v>
      </c>
      <c r="KG205">
        <v>0.66666666666666663</v>
      </c>
      <c r="KH205">
        <v>1103.5999999999999</v>
      </c>
      <c r="KI205">
        <v>0.7</v>
      </c>
      <c r="KJ205">
        <v>1131.5</v>
      </c>
      <c r="KK205">
        <v>0.7</v>
      </c>
      <c r="KL205">
        <v>520.66666666666663</v>
      </c>
      <c r="KM205">
        <v>0.9</v>
      </c>
      <c r="KN205">
        <v>1291</v>
      </c>
      <c r="KO205">
        <v>0.76666666666666672</v>
      </c>
      <c r="KP205">
        <v>915.28571428571433</v>
      </c>
      <c r="KQ205">
        <v>0.71666666666666667</v>
      </c>
      <c r="KR205">
        <v>993.75</v>
      </c>
      <c r="KS205">
        <v>0.71666666666666667</v>
      </c>
      <c r="KT205">
        <v>993.75</v>
      </c>
      <c r="KU205">
        <v>0.62777777777777777</v>
      </c>
      <c r="KV205">
        <v>833.25</v>
      </c>
      <c r="KW205">
        <v>0.62777777777777777</v>
      </c>
      <c r="KX205">
        <v>833.25</v>
      </c>
      <c r="KY205" s="15">
        <f>Tabla2[[#This Row],[ROS_NUM_COR_COD_ROS_TG_NEG]]-Tabla2[[#This Row],[PAS_NUM_COR_COD_ROS_TG_NEG]]</f>
        <v>-2.5789473684210527</v>
      </c>
      <c r="KZ205" s="15">
        <f>Tabla2[[#This Row],[ROS_DUR_COR_COD_ROS_TG_NEG]]-Tabla2[[#This Row],[PAS_DUR_COR_COD_ROS_TG_NEG]]</f>
        <v>-1071.25</v>
      </c>
      <c r="LA205" s="15">
        <f>Tabla2[[#This Row],[ROS_NUM_COR_COD_ROS_TG_NEU]]-Tabla2[[#This Row],[PAS_NUM_COR_COD_ROS_TG_NEU]]</f>
        <v>-3.5</v>
      </c>
      <c r="LB205" s="15">
        <f>Tabla2[[#This Row],[ROS_DUR_COR_COD_ROS_TG_NEU]]-Tabla2[[#This Row],[PAS_DUR_COR_COD_ROS_TG_NEU]]</f>
        <v>-1131.625</v>
      </c>
      <c r="LC205" s="15">
        <f>Tabla2[[#This Row],[ROS_NUM_COR_COD_ROS_TG_POS]]-Tabla2[[#This Row],[PAS_NUM_COR_COD_ROS_TG_POS]]</f>
        <v>-3.55</v>
      </c>
      <c r="LD205" s="15">
        <f>Tabla2[[#This Row],[ROS_DUR_COR_COD_ROS_TG_POS]]-Tabla2[[#This Row],[PAS_DUR_COR_COD_ROS_TG_POS]]</f>
        <v>-1120.3333333333333</v>
      </c>
      <c r="LE205" s="15">
        <f>Tabla2[[#This Row],[ROS_NUM_COR_COD_ROS_TG_TOT]]-Tabla2[[#This Row],[PAS_NUM_COR_COD_ROS_TG_TOT]]</f>
        <v>-3.2203389830508473</v>
      </c>
      <c r="LF205" s="15">
        <f>Tabla2[[#This Row],[ROS_DUR_COR_COD_ROS_TG_TOT]]-Tabla2[[#This Row],[PAS_DUR_COR_COD_ROS_TG_TOT]]</f>
        <v>-1110.8372093023256</v>
      </c>
      <c r="LG205" s="15">
        <f>Tabla2[[#This Row],[ROS_NUM_COR_COD_ESC_TG_NEG]]-Tabla2[[#This Row],[PAS_NUM_COR_COD_ESC_TG_NEG]]</f>
        <v>-4</v>
      </c>
      <c r="LH205" s="15">
        <f>Tabla2[[#This Row],[ROS_DUR_COR_COD_ESC_TG_NEG]]-Tabla2[[#This Row],[PAS_DUR_COR_COD_ESC_TG_NEG]]</f>
        <v>-1343.2142857142858</v>
      </c>
      <c r="LI205" s="15">
        <f>Tabla2[[#This Row],[ROS_NUM_COR_COD_ESC_TG_NEU]]-Tabla2[[#This Row],[PAS_NUM_COR_COD_ESC_TG_NEU]]</f>
        <v>-3.35</v>
      </c>
      <c r="LJ205" s="15">
        <f>Tabla2[[#This Row],[ROS_NUM_COR_COD_ESC_TG_NEG]]-Tabla2[[#This Row],[PAS_NUM_COR_COD_ESC_TG_NEG]]</f>
        <v>-4</v>
      </c>
      <c r="LK205" s="15">
        <f>Tabla2[[#This Row],[ROS_NUM_COR_COD_ESC_TG_POS]]-Tabla2[[#This Row],[PAS_NUM_COR_COD_ESC_TG_POS]]</f>
        <v>-3.45</v>
      </c>
      <c r="LL205" s="15">
        <f>Tabla2[[#This Row],[ROS_DUR_COR_COD_ESC_TG_POS]]-Tabla2[[#This Row],[PAS_DUR_COR_COD_ESC_TG_POS]]</f>
        <v>-980.6875</v>
      </c>
      <c r="LM205" s="15">
        <f>Tabla2[[#This Row],[ROS_NUM_COR_COD_ESC_TG_TOT]]-Tabla2[[#This Row],[PAS_NUM_COR_COD_ESC_TG_TOT]]</f>
        <v>-3.593220338983051</v>
      </c>
      <c r="LN205" s="15">
        <f>Tabla2[[#This Row],[ROS_DUR_COR_COD_ESC_TG_TOT]]-Tabla2[[#This Row],[PAS_DUR_COR_COD_ESC_TG_TOT]]</f>
        <v>-1116.5434782608695</v>
      </c>
      <c r="LO205" s="15">
        <f>Tabla2[[#This Row],[PAS_NUM_COR_COD_ROS_TG_NEG]]-Tabla2[[#This Row],[ESC_NUM_COR_COD_ROS_TG_NEG]]</f>
        <v>2.5789473684210527</v>
      </c>
      <c r="LP205" s="15">
        <f>Tabla2[[#This Row],[PAS_DUR_COR_COD_ROS_TG_NEG]]-Tabla2[[#This Row],[ESC_DUR_COR_COD_ROS_TG_NEG]]</f>
        <v>1071.25</v>
      </c>
      <c r="LQ205" s="15">
        <f>Tabla2[[#This Row],[PAS_NUM_COR_COD_ROS_TG_NEU]]-Tabla2[[#This Row],[ESC_NUM_COR_COD_ROS_TG_NEU]]</f>
        <v>3.5</v>
      </c>
      <c r="LR205" s="15">
        <f>Tabla2[[#This Row],[PAS_DUR_COR_COD_ROS_TG_NEU]]-Tabla2[[#This Row],[ESC_DUR_COR_COD_ROS_TG_NEU]]</f>
        <v>1131.625</v>
      </c>
      <c r="LS205" s="15">
        <f>Tabla2[[#This Row],[PAS_NUM_COR_COD_ROS_TG_POS]]-Tabla2[[#This Row],[ESC_NUM_COR_COD_ROS_TG_POS]]</f>
        <v>3.55</v>
      </c>
      <c r="LT205" s="15">
        <f>Tabla2[[#This Row],[PAS_DUR_COR_COD_ROS_TG_POS]]-Tabla2[[#This Row],[ESC_DUR_COR_COD_ROS_TG_POS]]</f>
        <v>1120.3333333333333</v>
      </c>
      <c r="LU205" s="15">
        <f>Tabla2[[#This Row],[PAS_NUM_COR_COD_ROS_TG_TOT]]-Tabla2[[#This Row],[ESC_NUM_COR_COD_ROS_TG_TOT]]</f>
        <v>3.2203389830508473</v>
      </c>
      <c r="LV205" s="15">
        <f>Tabla2[[#This Row],[PAS_DUR_COR_COD_ROS_TG_TOT]]-Tabla2[[#This Row],[ESC_DUR_COR_COD_ROS_TG_TOT]]</f>
        <v>1110.8372093023256</v>
      </c>
      <c r="LW205" s="15">
        <f>Tabla2[[#This Row],[PAS_NUM_COR_COD_ESC_TG_NEG]]-Tabla2[[#This Row],[ESC_NUM_COR_COD_ESC_TG_NEG]]</f>
        <v>4</v>
      </c>
      <c r="LX205" s="15">
        <f>Tabla2[[#This Row],[PAS_DUR_COR_COD_ESC_TG_NEG]]-Tabla2[[#This Row],[ESC_DUR_COR_COD_ESC_TG_NEG]]</f>
        <v>1343.2142857142858</v>
      </c>
      <c r="LY205" s="15">
        <f>Tabla2[[#This Row],[PAS_NUM_COR_COD_ESC_TG_NEU]]-Tabla2[[#This Row],[ESC_NUM_COR_COD_ESC_TG_NEU]]</f>
        <v>3.35</v>
      </c>
      <c r="LZ205" s="15">
        <f>Tabla2[[#This Row],[PAS_DUR_COR_COD_ESC_TG_NEU]]-Tabla2[[#This Row],[ESC_DUR_COR_COD_ESC_TG_NEU]]</f>
        <v>1054.0625</v>
      </c>
      <c r="MA205" s="15">
        <f>Tabla2[[#This Row],[PAS_NUM_COR_COD_ESC_TG_POS]]-Tabla2[[#This Row],[ESC_NUM_COR_COD_ESC_TG_POS]]</f>
        <v>3.45</v>
      </c>
      <c r="MB205" s="15">
        <f>Tabla2[[#This Row],[PAS_DUR_COR_COD_ESC_TG_POS]]-Tabla2[[#This Row],[ESC_DUR_COR_COD_ESC_TG_POS]]</f>
        <v>980.6875</v>
      </c>
      <c r="MC205" s="15">
        <f>Tabla2[[#This Row],[PAS_NUM_COR_COD_ESC_TG_TOT]]-Tabla2[[#This Row],[ESC_NUM_COR_COD_ESC_TG_TOT]]</f>
        <v>3.593220338983051</v>
      </c>
      <c r="MD205" s="15">
        <f>Tabla2[[#This Row],[PAS_DUR_COR_COD_ESC_TG_TOT]]-Tabla2[[#This Row],[ESC_DUR_COR_COD_ESC_TG_TOT]]</f>
        <v>1116.5434782608695</v>
      </c>
      <c r="ME205" s="42">
        <f>Tabla25[[#This Row],[PAS_NUM_COR_COD_ROS_TG_NEG]]-Tabla25[[#This Row],[PAS_NUM_COR_COD_ESC_TG_NEG]]</f>
        <v>-1.4210526315789473</v>
      </c>
      <c r="MF205" s="42">
        <f>Tabla25[[#This Row],[PAS_NUM_COR_COD_ROS_TG_NEU]]-Tabla25[[#This Row],[PAS_NUM_COR_COD_ESC_TG_NEU]]</f>
        <v>0.14999999999999991</v>
      </c>
      <c r="MG205" s="42">
        <f>Tabla25[[#This Row],[PAS_NUM_COR_COD_ROS_TG_POS]]-Tabla25[[#This Row],[PAS_NUM_COR_COD_ESC_TG_POS]]</f>
        <v>9.9999999999999645E-2</v>
      </c>
      <c r="MH205" s="42">
        <f>Tabla25[[#This Row],[PAS_NUM_COR_COD_ROS_TG_TOT]]-Tabla25[[#This Row],[PAS_NUM_COR_COD_ESC_TG_TOT]]</f>
        <v>-0.37288135593220373</v>
      </c>
      <c r="MI205" s="42">
        <f>Tabla25[[#This Row],[PAS_DUR_COR_COD_ROS_TG_NEG]]-Tabla25[[#This Row],[PAS_DUR_COR_COD_ESC_TG_NEG]]</f>
        <v>-271.96428571428578</v>
      </c>
      <c r="MJ205" s="42">
        <f>Tabla25[[#This Row],[PAS_DUR_COR_COD_ROS_TG_NEU]]-Tabla25[[#This Row],[PAS_DUR_COR_COD_ESC_TG_NEU]]</f>
        <v>77.5625</v>
      </c>
      <c r="MK205" s="42">
        <f>Tabla25[[#This Row],[PAS_DUR_COR_COD_ROS_TG_POS]]-Tabla25[[#This Row],[PAS_DUR_COR_COD_ESC_TG_POS]]</f>
        <v>139.64583333333326</v>
      </c>
      <c r="ML205" s="42">
        <f>Tabla25[[#This Row],[PAS_DUR_COR_COD_ROS_TG_TOT]]-Tabla25[[#This Row],[PAS_DUR_COR_COD_ESC_TG_TOT]]</f>
        <v>-5.7062689585438875</v>
      </c>
      <c r="MM205" s="44">
        <f>Tabla25[[#This Row],[ESC_NUM_COR_COD_ROS_TG_NEG]]-Tabla25[[#This Row],[ESC_NUM_COR_COD_ESC_TG_NEG]]</f>
        <v>0</v>
      </c>
      <c r="MN205" s="44">
        <f>Tabla25[[#This Row],[ESC_NUM_COR_COD_ROS_TG_NEU]]-Tabla25[[#This Row],[ESC_NUM_COR_COD_ESC_TG_NEU]]</f>
        <v>0</v>
      </c>
      <c r="MO205" s="44">
        <f>Tabla25[[#This Row],[ESC_NUM_COR_COD_ROS_TG_POS]]-Tabla25[[#This Row],[ESC_NUM_COR_COD_ESC_TG_POS]]</f>
        <v>0</v>
      </c>
      <c r="MP205" s="44">
        <f>Tabla25[[#This Row],[ESC_NUM_COR_COD_ROS_TG_TOT]]-Tabla25[[#This Row],[ESC_NUM_COR_COD_ESC_TG_TOT]]</f>
        <v>0</v>
      </c>
      <c r="MQ205" s="44">
        <f>Tabla25[[#This Row],[ESC_DUR_COR_COD_ROS_TG_NEG]]-Tabla25[[#This Row],[ESC_DUR_COR_COD_ESC_TG_NEG]]</f>
        <v>0</v>
      </c>
      <c r="MR205" s="44">
        <f>Tabla25[[#This Row],[ESC_DUR_COR_COD_ROS_TG_NEU]]-Tabla25[[#This Row],[ESC_DUR_COR_COD_ESC_TG_NEU]]</f>
        <v>0</v>
      </c>
      <c r="MS205" s="44">
        <f>Tabla25[[#This Row],[ESC_DUR_COR_COD_ROS_TG_POS]]-Tabla25[[#This Row],[ESC_DUR_COR_COD_ESC_TG_POS]]</f>
        <v>0</v>
      </c>
      <c r="MT205" s="44">
        <f>Tabla25[[#This Row],[ESC_DUR_COR_COD_ROS_TG_TOT]]-Tabla25[[#This Row],[ESC_DUR_COR_COD_ESC_TG_TOT]]</f>
        <v>0</v>
      </c>
      <c r="MU205" s="47">
        <f>Tabla25[[#This Row],[ROS_NUM_COR_COD_ROS_TG_NEG]]-Tabla25[[#This Row],[ROS_NUM_COR_COD_ESC_TG_NEG]]</f>
        <v>0</v>
      </c>
      <c r="MV205" s="47">
        <f>Tabla25[[#This Row],[ROS_NUM_COR_COD_ROS_TG_NEU]]-Tabla25[[#This Row],[ROS_NUM_COR_COD_ESC_TG_NEU]]</f>
        <v>0</v>
      </c>
      <c r="MW205" s="47">
        <f>Tabla25[[#This Row],[ROS_NUM_COR_COD_ROS_TG_POS]]-Tabla25[[#This Row],[ROS_NUM_COR_COD_ESC_TG_POS]]</f>
        <v>0</v>
      </c>
      <c r="MX205" s="47">
        <f>Tabla25[[#This Row],[ROS_NUM_COR_COD_ROS_TG_TOT]]-Tabla25[[#This Row],[ROS_NUM_COR_COD_ESC_TG_TOT]]</f>
        <v>0</v>
      </c>
      <c r="MY205" s="47">
        <f>Tabla25[[#This Row],[ROS_DUR_COR_COD_ROS_TG_NEG]]-Tabla25[[#This Row],[ROS_DUR_COR_COD_ESC_TG_NEG]]</f>
        <v>0</v>
      </c>
      <c r="MZ205" s="47">
        <f>Tabla25[[#This Row],[ROS_DUR_COR_COD_ROS_TG_NEU]]-Tabla25[[#This Row],[ROS_DUR_COR_COD_ESC_TG_NEU]]</f>
        <v>0</v>
      </c>
      <c r="NA205" s="47">
        <f>Tabla25[[#This Row],[ROS_DUR_COR_COD_ROS_TG_POS]]-Tabla25[[#This Row],[ROS_DUR_COR_COD_ESC_TG_POS]]</f>
        <v>0</v>
      </c>
      <c r="NB205" s="47">
        <f>Tabla25[[#This Row],[ROS_DUR_COR_COD_ROS_TG_TOT]]-Tabla25[[#This Row],[ROS_DUR_COR_COD_ESC_TG_TOT]]</f>
        <v>0</v>
      </c>
      <c r="NS205">
        <v>261.58333333333331</v>
      </c>
      <c r="NT205">
        <v>245.625</v>
      </c>
      <c r="NU205">
        <v>188.4</v>
      </c>
      <c r="NV205">
        <v>230.11627906976744</v>
      </c>
      <c r="NW205">
        <v>232.92857142857142</v>
      </c>
      <c r="NX205">
        <v>196.8125</v>
      </c>
      <c r="NY205">
        <v>192.375</v>
      </c>
      <c r="NZ205">
        <v>206.2608695652174</v>
      </c>
      <c r="OA205" s="15">
        <f>Tabla2[[#This Row],[ROS_1DU_COR_COD_ROS_TG_NEG]]-Tabla2[[#This Row],[PAS_1DU_COR_COD_ROS_TG_NEG]]</f>
        <v>-261.58333333333331</v>
      </c>
      <c r="OB205" s="15">
        <f>Tabla2[[#This Row],[ROS_1DU_COR_COD_ROS_TG_NEU]]-Tabla2[[#This Row],[PAS_1DU_COR_COD_ROS_TG_NEU]]</f>
        <v>-245.625</v>
      </c>
      <c r="OC205" s="15">
        <f>Tabla2[[#This Row],[ROS_1DU_COR_COD_ROS_TG_POS]]-Tabla2[[#This Row],[PAS_1DU_COR_COD_ROS_TG_POS]]</f>
        <v>-188.4</v>
      </c>
      <c r="OD205" s="15">
        <f>Tabla2[[#This Row],[ROS_1DU_COR_COD_ROS_TG_TOT]]-Tabla2[[#This Row],[PAS_1DU_COR_COD_ROS_TG_TOT]]</f>
        <v>-230.11627906976744</v>
      </c>
      <c r="OE205" s="15">
        <f>Tabla2[[#This Row],[ROS_1DU_COR_COD_ESC_TG_NEG]]-Tabla2[[#This Row],[PAS_1DU_COR_COD_ESC_TG_NEG]]</f>
        <v>-232.92857142857142</v>
      </c>
      <c r="OF205" s="15">
        <f>Tabla2[[#This Row],[ROS_1DU_COR_COD_ESC_TG_NEU]]-Tabla2[[#This Row],[PAS_1DU_COR_COD_ESC_TG_NEU]]</f>
        <v>-196.8125</v>
      </c>
      <c r="OG205" s="15">
        <f>Tabla2[[#This Row],[ROS_1DU_COR_COD_ESC_TG_POS]]-Tabla2[[#This Row],[PAS_1DU_COR_COD_ESC_TG_POS]]</f>
        <v>-192.375</v>
      </c>
      <c r="OH205" s="15">
        <f>Tabla2[[#This Row],[ROS_1DU_COR_COD_ESC_TG_TOT]]-Tabla2[[#This Row],[PAS_1DU_COR_COD_ESC_TG_TOT]]</f>
        <v>-206.2608695652174</v>
      </c>
      <c r="OI205" s="15">
        <f>Tabla2[[#This Row],[PAS_1DU_COR_COD_ROS_TG_NEG]]-Tabla2[[#This Row],[ESC_1DU_COR_COD_ROS_TG_NEG]]</f>
        <v>261.58333333333331</v>
      </c>
      <c r="OJ205" s="15">
        <f>Tabla2[[#This Row],[PAS_1DU_COR_COD_ROS_TG_NEU]]-Tabla2[[#This Row],[ESC_1DU_COR_COD_ROS_TG_NEU]]</f>
        <v>245.625</v>
      </c>
      <c r="OK205" s="15">
        <f>Tabla2[[#This Row],[PAS_1DU_COR_COD_ROS_TG_POS]]-Tabla2[[#This Row],[ESC_1DU_COR_COD_ROS_TG_POS]]</f>
        <v>188.4</v>
      </c>
      <c r="OL205" s="15">
        <f>Tabla2[[#This Row],[PAS_1DU_COR_COD_ROS_TG_TOT]]-Tabla2[[#This Row],[ESC_1DU_COR_COD_ROS_TG_TOT]]</f>
        <v>230.11627906976744</v>
      </c>
      <c r="OM205" s="15">
        <f>Tabla2[[#This Row],[PAS_1DU_COR_COD_ESC_TG_NEG]]-Tabla2[[#This Row],[ESC_1DU_COR_COD_ESC_TG_NEG]]</f>
        <v>232.92857142857142</v>
      </c>
      <c r="ON205" s="15">
        <f>Tabla2[[#This Row],[PAS_1DU_COR_COD_ESC_TG_NEU]]-Tabla2[[#This Row],[ESC_1DU_COR_COD_ESC_TG_NEU]]</f>
        <v>196.8125</v>
      </c>
      <c r="OO205" s="15">
        <f>Tabla2[[#This Row],[PAS_1DU_COR_COD_ESC_TG_POS]]-Tabla2[[#This Row],[ESC_1DU_COR_COD_ESC_TG_POS]]</f>
        <v>192.375</v>
      </c>
      <c r="OP205" s="15">
        <f>Tabla2[[#This Row],[PAS_1DU_COR_COD_ESC_TG_TOT]]-Tabla2[[#This Row],[ESC_1DU_COR_COD_ESC_TG_TOT]]</f>
        <v>206.2608695652174</v>
      </c>
      <c r="OQ205" s="61">
        <v>0</v>
      </c>
      <c r="OR205" s="62">
        <v>0</v>
      </c>
      <c r="OS205" s="62">
        <v>0</v>
      </c>
      <c r="OT205" s="62">
        <v>0</v>
      </c>
      <c r="OU205" s="62">
        <v>0</v>
      </c>
      <c r="OV205" s="62">
        <v>0</v>
      </c>
      <c r="OW205" s="62">
        <v>0</v>
      </c>
      <c r="OX205" s="62">
        <v>0</v>
      </c>
      <c r="OY205" s="62">
        <v>28.654761904761898</v>
      </c>
      <c r="OZ205" s="62">
        <v>48.8125</v>
      </c>
      <c r="PA205" s="62">
        <v>-3.9749999999999943</v>
      </c>
      <c r="PB205" s="62">
        <v>23.855409504550039</v>
      </c>
    </row>
    <row r="206" spans="1:418" x14ac:dyDescent="0.3">
      <c r="A206" s="2" t="s">
        <v>203</v>
      </c>
      <c r="B206" s="2">
        <v>60</v>
      </c>
      <c r="C206" s="2">
        <v>1</v>
      </c>
      <c r="D206" s="2">
        <v>67</v>
      </c>
      <c r="E206">
        <v>3.7</v>
      </c>
      <c r="F206">
        <v>1145.1333333333334</v>
      </c>
      <c r="G206">
        <v>2.8888888888888888</v>
      </c>
      <c r="H206">
        <v>1052.6666666666667</v>
      </c>
      <c r="I206">
        <v>2.8235294117647061</v>
      </c>
      <c r="J206">
        <v>862.84615384615381</v>
      </c>
      <c r="K206">
        <v>3.1636363636363636</v>
      </c>
      <c r="L206">
        <v>1025.6500000000001</v>
      </c>
      <c r="M206">
        <v>3.35</v>
      </c>
      <c r="N206">
        <v>764.36842105263156</v>
      </c>
      <c r="O206">
        <v>3</v>
      </c>
      <c r="P206">
        <v>755</v>
      </c>
      <c r="Q206">
        <v>4.3529411764705879</v>
      </c>
      <c r="R206">
        <v>1053.1333333333334</v>
      </c>
      <c r="S206">
        <v>3.5454545454545454</v>
      </c>
      <c r="T206">
        <v>848</v>
      </c>
      <c r="U206">
        <v>3.3545454545454545</v>
      </c>
      <c r="V206">
        <v>926.95555555555552</v>
      </c>
      <c r="W206">
        <v>2.2000000000000002</v>
      </c>
      <c r="X206">
        <v>671.1875</v>
      </c>
      <c r="Y206">
        <v>2.6111111111111112</v>
      </c>
      <c r="Z206">
        <v>628.17647058823525</v>
      </c>
      <c r="AA206">
        <v>1.7647058823529411</v>
      </c>
      <c r="AB206">
        <v>573.75</v>
      </c>
      <c r="AC206">
        <v>2.2000000000000002</v>
      </c>
      <c r="AD206">
        <v>628.95555555555552</v>
      </c>
      <c r="AE206">
        <v>2.2000000000000002</v>
      </c>
      <c r="AF206">
        <v>628.95555555555552</v>
      </c>
      <c r="AG206">
        <v>2.9696969696969697</v>
      </c>
      <c r="AH206">
        <v>827.62222222222226</v>
      </c>
      <c r="AK206">
        <v>3.5</v>
      </c>
      <c r="AL206">
        <v>721.5</v>
      </c>
      <c r="AM206">
        <v>0.33333333333333331</v>
      </c>
      <c r="AN206">
        <v>129</v>
      </c>
      <c r="AO206">
        <v>1.6</v>
      </c>
      <c r="AP206">
        <v>524</v>
      </c>
      <c r="AS206">
        <v>5</v>
      </c>
      <c r="AT206">
        <v>1016</v>
      </c>
      <c r="AU206">
        <v>3.6666666666666665</v>
      </c>
      <c r="AV206">
        <v>820</v>
      </c>
      <c r="AW206">
        <v>4.2</v>
      </c>
      <c r="AX206">
        <v>898.4</v>
      </c>
      <c r="AY206">
        <v>2.9</v>
      </c>
      <c r="AZ206">
        <v>758</v>
      </c>
      <c r="BC206">
        <v>3.5</v>
      </c>
      <c r="BD206">
        <v>629</v>
      </c>
      <c r="BE206">
        <v>4.333333333333333</v>
      </c>
      <c r="BF206">
        <v>1480.5</v>
      </c>
      <c r="BG206">
        <v>4</v>
      </c>
      <c r="BH206">
        <v>1054.75</v>
      </c>
      <c r="BI206">
        <v>4</v>
      </c>
      <c r="BJ206">
        <v>1054.75</v>
      </c>
      <c r="BK206">
        <v>3.2666666666666666</v>
      </c>
      <c r="BL206">
        <v>856.91666666666663</v>
      </c>
      <c r="BM206">
        <v>2.9944444444444445</v>
      </c>
      <c r="BN206">
        <v>830.01360544217687</v>
      </c>
      <c r="BO206">
        <v>3.8</v>
      </c>
      <c r="BP206">
        <v>1099.625</v>
      </c>
      <c r="BQ206">
        <v>3.3333333333333335</v>
      </c>
      <c r="BR206">
        <v>989.125</v>
      </c>
      <c r="BS206">
        <v>1.7777777777777777</v>
      </c>
      <c r="BT206">
        <v>512.85714285714289</v>
      </c>
      <c r="BU206">
        <v>3</v>
      </c>
      <c r="BV206">
        <v>882.60869565217388</v>
      </c>
      <c r="BW206">
        <v>2.1428571428571428</v>
      </c>
      <c r="BX206">
        <v>1242.3333333333333</v>
      </c>
      <c r="BY206">
        <v>2.6666666666666665</v>
      </c>
      <c r="BZ206">
        <v>771.16666666666663</v>
      </c>
      <c r="CA206">
        <v>4.333333333333333</v>
      </c>
      <c r="CB206">
        <v>828</v>
      </c>
      <c r="CC206">
        <v>3.12</v>
      </c>
      <c r="CD206">
        <v>878.11111111111109</v>
      </c>
      <c r="CE206">
        <v>3.0566037735849059</v>
      </c>
      <c r="CF206">
        <v>880.63414634146341</v>
      </c>
      <c r="CG206">
        <v>2.4</v>
      </c>
      <c r="CH206">
        <v>760.28571428571433</v>
      </c>
      <c r="CI206">
        <v>3.1111111111111112</v>
      </c>
      <c r="CJ206">
        <v>1121.8333333333333</v>
      </c>
      <c r="CK206">
        <v>3.4444444444444446</v>
      </c>
      <c r="CL206">
        <v>1026.1428571428571</v>
      </c>
      <c r="CM206">
        <v>2.9642857142857144</v>
      </c>
      <c r="CN206">
        <v>961.8</v>
      </c>
      <c r="CO206">
        <v>3.7142857142857144</v>
      </c>
      <c r="CP206">
        <v>1043.1666666666667</v>
      </c>
      <c r="CQ206">
        <v>3.2222222222222223</v>
      </c>
      <c r="CR206">
        <v>1091.6666666666667</v>
      </c>
      <c r="CS206">
        <v>1.2222222222222223</v>
      </c>
      <c r="CT206">
        <v>464.5</v>
      </c>
      <c r="CU206">
        <v>2.64</v>
      </c>
      <c r="CV206">
        <v>916.6875</v>
      </c>
      <c r="CW206">
        <v>2.8113207547169812</v>
      </c>
      <c r="CX206">
        <v>941.75</v>
      </c>
      <c r="CY206">
        <v>2.9339622641509435</v>
      </c>
      <c r="CZ206">
        <v>909.20779220779218</v>
      </c>
      <c r="DA206">
        <v>1</v>
      </c>
      <c r="DB206">
        <v>537.5</v>
      </c>
      <c r="DC206">
        <v>1</v>
      </c>
      <c r="DD206">
        <v>302.60000000000002</v>
      </c>
      <c r="DE206">
        <v>0.88888888888888884</v>
      </c>
      <c r="DF206">
        <v>474</v>
      </c>
      <c r="DG206">
        <v>0.9642857142857143</v>
      </c>
      <c r="DH206">
        <v>430.92857142857144</v>
      </c>
      <c r="DI206">
        <v>1.2857142857142858</v>
      </c>
      <c r="DJ206">
        <v>333.33333333333331</v>
      </c>
      <c r="DK206">
        <v>0.55555555555555558</v>
      </c>
      <c r="DL206">
        <v>280.66666666666669</v>
      </c>
      <c r="DM206">
        <v>1.5555555555555556</v>
      </c>
      <c r="DN206">
        <v>455.66666666666669</v>
      </c>
      <c r="DO206">
        <v>1.1200000000000001</v>
      </c>
      <c r="DP206">
        <v>371.73333333333335</v>
      </c>
      <c r="DQ206">
        <v>1.0377358490566038</v>
      </c>
      <c r="DR206">
        <v>400.31034482758622</v>
      </c>
      <c r="DS206">
        <v>1.0377358490566038</v>
      </c>
      <c r="DT206">
        <v>400.31034482758622</v>
      </c>
      <c r="DU206">
        <v>2.3018867924528301</v>
      </c>
      <c r="DV206">
        <v>769.98113207547169</v>
      </c>
      <c r="DY206">
        <v>4</v>
      </c>
      <c r="DZ206">
        <v>519</v>
      </c>
      <c r="EA206">
        <v>7</v>
      </c>
      <c r="EB206">
        <v>1746</v>
      </c>
      <c r="EC206">
        <v>5.5</v>
      </c>
      <c r="ED206">
        <v>1132.5</v>
      </c>
      <c r="EE206">
        <v>1.3333333333333333</v>
      </c>
      <c r="EF206">
        <v>534</v>
      </c>
      <c r="EG206">
        <v>7</v>
      </c>
      <c r="EH206">
        <v>1082</v>
      </c>
      <c r="EI206">
        <v>2</v>
      </c>
      <c r="EJ206">
        <v>370</v>
      </c>
      <c r="EK206">
        <v>2.6</v>
      </c>
      <c r="EL206">
        <v>630</v>
      </c>
      <c r="EM206">
        <v>3.4285714285714284</v>
      </c>
      <c r="EN206">
        <v>797.5</v>
      </c>
      <c r="EQ206">
        <v>2</v>
      </c>
      <c r="ER206">
        <v>333</v>
      </c>
      <c r="ES206">
        <v>1</v>
      </c>
      <c r="ET206">
        <v>208</v>
      </c>
      <c r="EU206">
        <v>1.5</v>
      </c>
      <c r="EV206">
        <v>270.5</v>
      </c>
      <c r="EW206">
        <v>3.3333333333333335</v>
      </c>
      <c r="EX206">
        <v>1416.5</v>
      </c>
      <c r="EY206">
        <v>3</v>
      </c>
      <c r="EZ206">
        <v>681</v>
      </c>
      <c r="FA206">
        <v>4</v>
      </c>
      <c r="FB206">
        <v>680</v>
      </c>
      <c r="FC206">
        <v>3.4</v>
      </c>
      <c r="FD206">
        <v>1048.5</v>
      </c>
      <c r="FE206">
        <v>2.8571428571428572</v>
      </c>
      <c r="FF206">
        <v>789.16666666666663</v>
      </c>
      <c r="FG206">
        <v>3.1428571428571428</v>
      </c>
      <c r="FH206">
        <v>793.33333333333337</v>
      </c>
      <c r="FK206">
        <v>8</v>
      </c>
      <c r="FL206">
        <v>1862</v>
      </c>
      <c r="FM206">
        <v>6</v>
      </c>
      <c r="FN206">
        <v>1190</v>
      </c>
      <c r="FO206">
        <v>7</v>
      </c>
      <c r="FP206">
        <v>1526</v>
      </c>
      <c r="FQ206">
        <v>0.33333333333333331</v>
      </c>
      <c r="FR206">
        <v>83</v>
      </c>
      <c r="FS206">
        <v>9</v>
      </c>
      <c r="FT206">
        <v>2085</v>
      </c>
      <c r="FU206">
        <v>2</v>
      </c>
      <c r="FV206">
        <v>670</v>
      </c>
      <c r="FW206">
        <v>2.4</v>
      </c>
      <c r="FX206">
        <v>946</v>
      </c>
      <c r="FY206">
        <v>3.7142857142857144</v>
      </c>
      <c r="FZ206">
        <v>1178</v>
      </c>
      <c r="GA206">
        <v>3.7142857142857144</v>
      </c>
      <c r="GB206">
        <v>1178</v>
      </c>
      <c r="GC206">
        <v>3.3333333333333335</v>
      </c>
      <c r="GD206">
        <v>906.47058823529414</v>
      </c>
      <c r="GE206">
        <v>2.4222222222222221</v>
      </c>
      <c r="GF206">
        <v>788.84552845528458</v>
      </c>
      <c r="GG206">
        <v>2.125</v>
      </c>
      <c r="GH206">
        <v>747.6</v>
      </c>
      <c r="GI206">
        <v>3.875</v>
      </c>
      <c r="GJ206">
        <v>872</v>
      </c>
      <c r="GK206">
        <v>3.875</v>
      </c>
      <c r="GL206">
        <v>886.85714285714289</v>
      </c>
      <c r="GM206">
        <v>3.2916666666666665</v>
      </c>
      <c r="GN206">
        <v>844.73684210526312</v>
      </c>
      <c r="GO206">
        <v>2.3333333333333335</v>
      </c>
      <c r="GP206">
        <v>585.28571428571433</v>
      </c>
      <c r="GQ206">
        <v>1.7777777777777777</v>
      </c>
      <c r="GR206">
        <v>353.42857142857144</v>
      </c>
      <c r="GS206">
        <v>2.7</v>
      </c>
      <c r="GT206">
        <v>761.25</v>
      </c>
      <c r="GU206">
        <v>2.2857142857142856</v>
      </c>
      <c r="GV206">
        <v>575.5</v>
      </c>
      <c r="GW206">
        <v>2.75</v>
      </c>
      <c r="GX206">
        <v>700.26829268292681</v>
      </c>
      <c r="GY206">
        <v>4.625</v>
      </c>
      <c r="GZ206">
        <v>1012.8571428571429</v>
      </c>
      <c r="HA206">
        <v>3.125</v>
      </c>
      <c r="HB206">
        <v>819.16666666666663</v>
      </c>
      <c r="HC206">
        <v>2.75</v>
      </c>
      <c r="HD206">
        <v>640</v>
      </c>
      <c r="HE206">
        <v>3.5</v>
      </c>
      <c r="HF206">
        <v>824.25</v>
      </c>
      <c r="HG206">
        <v>3.6666666666666665</v>
      </c>
      <c r="HH206">
        <v>742.77777777777783</v>
      </c>
      <c r="HI206">
        <v>4.333333333333333</v>
      </c>
      <c r="HJ206">
        <v>1125</v>
      </c>
      <c r="HK206">
        <v>3</v>
      </c>
      <c r="HL206">
        <v>911.125</v>
      </c>
      <c r="HM206">
        <v>3.6428571428571428</v>
      </c>
      <c r="HN206">
        <v>910.375</v>
      </c>
      <c r="HO206">
        <v>3.5769230769230771</v>
      </c>
      <c r="HP206">
        <v>871.22727272727275</v>
      </c>
      <c r="HQ206">
        <v>3.1634615384615383</v>
      </c>
      <c r="HR206">
        <v>788.76470588235293</v>
      </c>
      <c r="HS206">
        <v>2.625</v>
      </c>
      <c r="HT206">
        <v>562.875</v>
      </c>
      <c r="HU206">
        <v>2.75</v>
      </c>
      <c r="HV206">
        <v>607.875</v>
      </c>
      <c r="HW206">
        <v>3.125</v>
      </c>
      <c r="HX206">
        <v>516.25</v>
      </c>
      <c r="HY206">
        <v>2.8333333333333335</v>
      </c>
      <c r="HZ206">
        <v>562.33333333333337</v>
      </c>
      <c r="IA206">
        <v>3.3333333333333335</v>
      </c>
      <c r="IB206">
        <v>722.88888888888891</v>
      </c>
      <c r="IC206">
        <v>2</v>
      </c>
      <c r="ID206">
        <v>530.625</v>
      </c>
      <c r="IE206">
        <v>1.4</v>
      </c>
      <c r="IF206">
        <v>401.71428571428572</v>
      </c>
      <c r="IG206">
        <v>2.2142857142857144</v>
      </c>
      <c r="IH206">
        <v>565.125</v>
      </c>
      <c r="II206">
        <v>2.5</v>
      </c>
      <c r="IJ206">
        <v>563.72916666666663</v>
      </c>
      <c r="IK206">
        <v>2.5</v>
      </c>
      <c r="IL206">
        <v>563.72916666666663</v>
      </c>
      <c r="IM206">
        <v>2.9423076923076925</v>
      </c>
      <c r="IN206">
        <v>707.5488721804511</v>
      </c>
      <c r="IO206">
        <v>2.5</v>
      </c>
      <c r="IP206">
        <v>901</v>
      </c>
      <c r="IQ206">
        <v>1.5</v>
      </c>
      <c r="IR206">
        <v>589</v>
      </c>
      <c r="IS206">
        <v>2</v>
      </c>
      <c r="IT206">
        <v>476</v>
      </c>
      <c r="IU206">
        <v>2</v>
      </c>
      <c r="IV206">
        <v>655.33333333333337</v>
      </c>
      <c r="IW206">
        <v>4</v>
      </c>
      <c r="IX206">
        <v>503</v>
      </c>
      <c r="IY206">
        <v>6</v>
      </c>
      <c r="IZ206">
        <v>1545</v>
      </c>
      <c r="JC206">
        <v>5</v>
      </c>
      <c r="JD206">
        <v>1024</v>
      </c>
      <c r="JE206">
        <v>2.75</v>
      </c>
      <c r="JF206">
        <v>802.8</v>
      </c>
      <c r="JG206">
        <v>2</v>
      </c>
      <c r="JH206">
        <v>337</v>
      </c>
      <c r="JI206">
        <v>1</v>
      </c>
      <c r="JJ206">
        <v>421</v>
      </c>
      <c r="JK206">
        <v>8</v>
      </c>
      <c r="JL206">
        <v>1585.5</v>
      </c>
      <c r="JM206">
        <v>3.6666666666666665</v>
      </c>
      <c r="JN206">
        <v>853.2</v>
      </c>
      <c r="JO206">
        <v>2</v>
      </c>
      <c r="JP206">
        <v>254</v>
      </c>
      <c r="JQ206">
        <v>2</v>
      </c>
      <c r="JR206">
        <v>345</v>
      </c>
      <c r="JU206">
        <v>2</v>
      </c>
      <c r="JV206">
        <v>299.5</v>
      </c>
      <c r="JW206">
        <v>3.25</v>
      </c>
      <c r="JX206">
        <v>695</v>
      </c>
      <c r="JY206">
        <v>3</v>
      </c>
      <c r="JZ206">
        <v>739.91666666666663</v>
      </c>
      <c r="KA206">
        <v>5.5</v>
      </c>
      <c r="KB206">
        <v>1085.5</v>
      </c>
      <c r="KC206">
        <v>3.5</v>
      </c>
      <c r="KD206">
        <v>625</v>
      </c>
      <c r="KE206">
        <v>2.5</v>
      </c>
      <c r="KF206">
        <v>347.5</v>
      </c>
      <c r="KG206">
        <v>3.8333333333333335</v>
      </c>
      <c r="KH206">
        <v>686</v>
      </c>
      <c r="KI206">
        <v>1</v>
      </c>
      <c r="KJ206">
        <v>160</v>
      </c>
      <c r="KK206">
        <v>6</v>
      </c>
      <c r="KL206">
        <v>1047</v>
      </c>
      <c r="KO206">
        <v>3.5</v>
      </c>
      <c r="KP206">
        <v>603.5</v>
      </c>
      <c r="KQ206">
        <v>3.75</v>
      </c>
      <c r="KR206">
        <v>665.375</v>
      </c>
      <c r="KS206">
        <v>3.75</v>
      </c>
      <c r="KT206">
        <v>665.375</v>
      </c>
      <c r="KU206">
        <v>3.25</v>
      </c>
      <c r="KV206">
        <v>710.1</v>
      </c>
      <c r="KW206">
        <v>2.9833333333333334</v>
      </c>
      <c r="KX206">
        <v>707.88235294117646</v>
      </c>
      <c r="KY206" s="15">
        <f>Tabla2[[#This Row],[ROS_NUM_COR_COD_ROS_TG_NEG]]-Tabla2[[#This Row],[PAS_NUM_COR_COD_ROS_TG_NEG]]</f>
        <v>0.31666666666666643</v>
      </c>
      <c r="KZ206" s="15">
        <f>Tabla2[[#This Row],[ROS_DUR_COR_COD_ROS_TG_NEG]]-Tabla2[[#This Row],[PAS_DUR_COR_COD_ROS_TG_NEG]]</f>
        <v>-21.590643274853733</v>
      </c>
      <c r="LA206" s="15">
        <f>Tabla2[[#This Row],[ROS_NUM_COR_COD_ROS_TG_NEU]]-Tabla2[[#This Row],[PAS_NUM_COR_COD_ROS_TG_NEU]]</f>
        <v>1.333333333333333</v>
      </c>
      <c r="LB206" s="15">
        <f>Tabla2[[#This Row],[ROS_DUR_COR_COD_ROS_TG_NEU]]-Tabla2[[#This Row],[PAS_DUR_COR_COD_ROS_TG_NEU]]</f>
        <v>370</v>
      </c>
      <c r="LC206" s="15">
        <f>Tabla2[[#This Row],[ROS_NUM_COR_COD_ROS_TG_POS]]-Tabla2[[#This Row],[PAS_NUM_COR_COD_ROS_TG_POS]]</f>
        <v>-1.3529411764705879</v>
      </c>
      <c r="LD206" s="15">
        <f>Tabla2[[#This Row],[ROS_DUR_COR_COD_ROS_TG_POS]]-Tabla2[[#This Row],[PAS_DUR_COR_COD_ROS_TG_POS]]</f>
        <v>-142.00833333333344</v>
      </c>
      <c r="LE206" s="15">
        <f>Tabla2[[#This Row],[ROS_NUM_COR_COD_ROS_TG_TOT]]-Tabla2[[#This Row],[PAS_NUM_COR_COD_ROS_TG_TOT]]</f>
        <v>9.740259740259738E-2</v>
      </c>
      <c r="LF206" s="15">
        <f>Tabla2[[#This Row],[ROS_DUR_COR_COD_ROS_TG_TOT]]-Tabla2[[#This Row],[PAS_DUR_COR_COD_ROS_TG_TOT]]</f>
        <v>62.375</v>
      </c>
      <c r="LG206" s="15">
        <f>Tabla2[[#This Row],[ROS_NUM_COR_COD_ESC_TG_NEG]]-Tabla2[[#This Row],[PAS_NUM_COR_COD_ESC_TG_NEG]]</f>
        <v>-1.3666666666666667</v>
      </c>
      <c r="LH206" s="15">
        <f>Tabla2[[#This Row],[ROS_DUR_COR_COD_ESC_TG_NEG]]-Tabla2[[#This Row],[PAS_DUR_COR_COD_ESC_TG_NEG]]</f>
        <v>-559.84761904761911</v>
      </c>
      <c r="LI206" s="15">
        <f>Tabla2[[#This Row],[ROS_NUM_COR_COD_ESC_TG_NEU]]-Tabla2[[#This Row],[PAS_NUM_COR_COD_ESC_TG_NEU]]</f>
        <v>-1.1111111111111112</v>
      </c>
      <c r="LJ206" s="15">
        <f>Tabla2[[#This Row],[ROS_NUM_COR_COD_ESC_TG_NEG]]-Tabla2[[#This Row],[PAS_NUM_COR_COD_ESC_TG_NEG]]</f>
        <v>-1.3666666666666667</v>
      </c>
      <c r="LK206" s="15">
        <f>Tabla2[[#This Row],[ROS_NUM_COR_COD_ESC_TG_POS]]-Tabla2[[#This Row],[PAS_NUM_COR_COD_ESC_TG_POS]]</f>
        <v>-0.12352941176470589</v>
      </c>
      <c r="LL206" s="15">
        <f>Tabla2[[#This Row],[ROS_DUR_COR_COD_ESC_TG_POS]]-Tabla2[[#This Row],[PAS_DUR_COR_COD_ESC_TG_POS]]</f>
        <v>-101.59615384615381</v>
      </c>
      <c r="LM206" s="15">
        <f>Tabla2[[#This Row],[ROS_NUM_COR_COD_ESC_TG_TOT]]-Tabla2[[#This Row],[PAS_NUM_COR_COD_ESC_TG_TOT]]</f>
        <v>-0.87792207792207799</v>
      </c>
      <c r="LN206" s="15">
        <f>Tabla2[[#This Row],[ROS_DUR_COR_COD_ESC_TG_TOT]]-Tabla2[[#This Row],[PAS_DUR_COR_COD_ESC_TG_TOT]]</f>
        <v>-450.15000000000009</v>
      </c>
      <c r="LO206" s="15">
        <f>Tabla2[[#This Row],[PAS_NUM_COR_COD_ROS_TG_NEG]]-Tabla2[[#This Row],[ESC_NUM_COR_COD_ROS_TG_NEG]]</f>
        <v>-0.36428571428571432</v>
      </c>
      <c r="LP206" s="15">
        <f>Tabla2[[#This Row],[PAS_DUR_COR_COD_ROS_TG_NEG]]-Tabla2[[#This Row],[ESC_DUR_COR_COD_ROS_TG_NEG]]</f>
        <v>-278.79824561403518</v>
      </c>
      <c r="LQ206" s="15">
        <f>Tabla2[[#This Row],[PAS_NUM_COR_COD_ROS_TG_NEU]]-Tabla2[[#This Row],[ESC_NUM_COR_COD_ROS_TG_NEU]]</f>
        <v>-0.22222222222222232</v>
      </c>
      <c r="LR206" s="15">
        <f>Tabla2[[#This Row],[PAS_DUR_COR_COD_ROS_TG_NEU]]-Tabla2[[#This Row],[ESC_DUR_COR_COD_ROS_TG_NEU]]</f>
        <v>-336.66666666666674</v>
      </c>
      <c r="LS206" s="15">
        <f>Tabla2[[#This Row],[PAS_NUM_COR_COD_ROS_TG_POS]]-Tabla2[[#This Row],[ESC_NUM_COR_COD_ROS_TG_POS]]</f>
        <v>3.1307189542483655</v>
      </c>
      <c r="LT206" s="15">
        <f>Tabla2[[#This Row],[PAS_DUR_COR_COD_ROS_TG_POS]]-Tabla2[[#This Row],[ESC_DUR_COR_COD_ROS_TG_POS]]</f>
        <v>588.63333333333344</v>
      </c>
      <c r="LU206" s="15">
        <f>Tabla2[[#This Row],[PAS_NUM_COR_COD_ROS_TG_TOT]]-Tabla2[[#This Row],[ESC_NUM_COR_COD_ROS_TG_TOT]]</f>
        <v>0.90545454545454529</v>
      </c>
      <c r="LV206" s="15">
        <f>Tabla2[[#This Row],[PAS_DUR_COR_COD_ROS_TG_TOT]]-Tabla2[[#This Row],[ESC_DUR_COR_COD_ROS_TG_TOT]]</f>
        <v>-68.6875</v>
      </c>
      <c r="LW206" s="15">
        <f>Tabla2[[#This Row],[PAS_NUM_COR_COD_ESC_TG_NEG]]-Tabla2[[#This Row],[ESC_NUM_COR_COD_ESC_TG_NEG]]</f>
        <v>1.5571428571428574</v>
      </c>
      <c r="LX206" s="15">
        <f>Tabla2[[#This Row],[PAS_DUR_COR_COD_ESC_TG_NEG]]-Tabla2[[#This Row],[ESC_DUR_COR_COD_ESC_TG_NEG]]</f>
        <v>-97.199999999999818</v>
      </c>
      <c r="LY206" s="15">
        <f>Tabla2[[#This Row],[PAS_NUM_COR_COD_ESC_TG_NEU]]-Tabla2[[#This Row],[ESC_NUM_COR_COD_ESC_TG_NEU]]</f>
        <v>0.22222222222222232</v>
      </c>
      <c r="LZ206" s="15">
        <f>Tabla2[[#This Row],[PAS_DUR_COR_COD_ESC_TG_NEU]]-Tabla2[[#This Row],[ESC_DUR_COR_COD_ESC_TG_NEU]]</f>
        <v>281.50000000000011</v>
      </c>
      <c r="MA206" s="15">
        <f>Tabla2[[#This Row],[PAS_NUM_COR_COD_ESC_TG_POS]]-Tabla2[[#This Row],[ESC_NUM_COR_COD_ESC_TG_POS]]</f>
        <v>-1.509803921568627</v>
      </c>
      <c r="MB206" s="15">
        <f>Tabla2[[#This Row],[PAS_DUR_COR_COD_ESC_TG_POS]]-Tabla2[[#This Row],[ESC_DUR_COR_COD_ESC_TG_POS]]</f>
        <v>34.846153846153811</v>
      </c>
      <c r="MC206" s="15">
        <f>Tabla2[[#This Row],[PAS_NUM_COR_COD_ESC_TG_TOT]]-Tabla2[[#This Row],[ESC_NUM_COR_COD_ESC_TG_TOT]]</f>
        <v>4.3636363636363473E-2</v>
      </c>
      <c r="MD206" s="15">
        <f>Tabla2[[#This Row],[PAS_DUR_COR_COD_ESC_TG_TOT]]-Tabla2[[#This Row],[ESC_DUR_COR_COD_ESC_TG_TOT]]</f>
        <v>147.53888888888901</v>
      </c>
      <c r="ME206" s="42">
        <f>Tabla25[[#This Row],[PAS_NUM_COR_COD_ROS_TG_NEG]]-Tabla25[[#This Row],[PAS_NUM_COR_COD_ESC_TG_NEG]]</f>
        <v>-0.35000000000000009</v>
      </c>
      <c r="MF206" s="42">
        <f>Tabla25[[#This Row],[PAS_NUM_COR_COD_ROS_TG_NEU]]-Tabla25[[#This Row],[PAS_NUM_COR_COD_ESC_TG_NEU]]</f>
        <v>0.11111111111111116</v>
      </c>
      <c r="MG206" s="42">
        <f>Tabla25[[#This Row],[PAS_NUM_COR_COD_ROS_TG_POS]]-Tabla25[[#This Row],[PAS_NUM_COR_COD_ESC_TG_POS]]</f>
        <v>1.5294117647058818</v>
      </c>
      <c r="MH206" s="42">
        <f>Tabla25[[#This Row],[PAS_NUM_COR_COD_ROS_TG_TOT]]-Tabla25[[#This Row],[PAS_NUM_COR_COD_ESC_TG_TOT]]</f>
        <v>0.38181818181818183</v>
      </c>
      <c r="MI206" s="42">
        <f>Tabla25[[#This Row],[PAS_DUR_COR_COD_ROS_TG_NEG]]-Tabla25[[#This Row],[PAS_DUR_COR_COD_ESC_TG_NEG]]</f>
        <v>-380.76491228070188</v>
      </c>
      <c r="MJ206" s="42">
        <f>Tabla25[[#This Row],[PAS_DUR_COR_COD_ROS_TG_NEU]]-Tabla25[[#This Row],[PAS_DUR_COR_COD_ESC_TG_NEU]]</f>
        <v>-297.66666666666674</v>
      </c>
      <c r="MK206" s="42">
        <f>Tabla25[[#This Row],[PAS_DUR_COR_COD_ROS_TG_POS]]-Tabla25[[#This Row],[PAS_DUR_COR_COD_ESC_TG_POS]]</f>
        <v>190.28717948717963</v>
      </c>
      <c r="ML206" s="42">
        <f>Tabla25[[#This Row],[PAS_DUR_COR_COD_ROS_TG_TOT]]-Tabla25[[#This Row],[PAS_DUR_COR_COD_ESC_TG_TOT]]</f>
        <v>-177.65000000000009</v>
      </c>
      <c r="MM206" s="44">
        <f>Tabla25[[#This Row],[ESC_NUM_COR_COD_ROS_TG_NEG]]-Tabla25[[#This Row],[ESC_NUM_COR_COD_ESC_TG_NEG]]</f>
        <v>1.5714285714285716</v>
      </c>
      <c r="MN206" s="44">
        <f>Tabla25[[#This Row],[ESC_NUM_COR_COD_ROS_TG_NEU]]-Tabla25[[#This Row],[ESC_NUM_COR_COD_ESC_TG_NEU]]</f>
        <v>0.5555555555555558</v>
      </c>
      <c r="MO206" s="44">
        <f>Tabla25[[#This Row],[ESC_NUM_COR_COD_ROS_TG_POS]]-Tabla25[[#This Row],[ESC_NUM_COR_COD_ESC_TG_POS]]</f>
        <v>-3.1111111111111107</v>
      </c>
      <c r="MP206" s="44">
        <f>Tabla25[[#This Row],[ESC_NUM_COR_COD_ROS_TG_TOT]]-Tabla25[[#This Row],[ESC_NUM_COR_COD_ESC_TG_TOT]]</f>
        <v>-0.48</v>
      </c>
      <c r="MQ206" s="44">
        <f>Tabla25[[#This Row],[ESC_DUR_COR_COD_ROS_TG_NEG]]-Tabla25[[#This Row],[ESC_DUR_COR_COD_ESC_TG_NEG]]</f>
        <v>-199.16666666666652</v>
      </c>
      <c r="MR206" s="44">
        <f>Tabla25[[#This Row],[ESC_DUR_COR_COD_ROS_TG_NEU]]-Tabla25[[#This Row],[ESC_DUR_COR_COD_ESC_TG_NEU]]</f>
        <v>320.50000000000011</v>
      </c>
      <c r="MS206" s="44">
        <f>Tabla25[[#This Row],[ESC_DUR_COR_COD_ROS_TG_POS]]-Tabla25[[#This Row],[ESC_DUR_COR_COD_ESC_TG_POS]]</f>
        <v>-363.5</v>
      </c>
      <c r="MT206" s="44">
        <f>Tabla25[[#This Row],[ESC_DUR_COR_COD_ROS_TG_TOT]]-Tabla25[[#This Row],[ESC_DUR_COR_COD_ESC_TG_TOT]]</f>
        <v>38.576388888888914</v>
      </c>
      <c r="MU206" s="47">
        <f>Tabla25[[#This Row],[ROS_NUM_COR_COD_ROS_TG_NEG]]-Tabla25[[#This Row],[ROS_NUM_COR_COD_ESC_TG_NEG]]</f>
        <v>1.333333333333333</v>
      </c>
      <c r="MV206" s="47">
        <f>Tabla25[[#This Row],[ROS_NUM_COR_COD_ROS_TG_NEU]]-Tabla25[[#This Row],[ROS_NUM_COR_COD_ESC_TG_NEU]]</f>
        <v>2.5555555555555554</v>
      </c>
      <c r="MW206" s="47">
        <f>Tabla25[[#This Row],[ROS_NUM_COR_COD_ROS_TG_POS]]-Tabla25[[#This Row],[ROS_NUM_COR_COD_ESC_TG_POS]]</f>
        <v>0.29999999999999982</v>
      </c>
      <c r="MX206" s="47">
        <f>Tabla25[[#This Row],[ROS_NUM_COR_COD_ROS_TG_TOT]]-Tabla25[[#This Row],[ROS_NUM_COR_COD_ESC_TG_TOT]]</f>
        <v>1.3571428571428572</v>
      </c>
      <c r="MY206" s="47">
        <f>Tabla25[[#This Row],[ROS_DUR_COR_COD_ROS_TG_NEG]]-Tabla25[[#This Row],[ROS_DUR_COR_COD_ESC_TG_NEG]]</f>
        <v>157.49206349206349</v>
      </c>
      <c r="MZ206" s="47">
        <f>Tabla25[[#This Row],[ROS_DUR_COR_COD_ROS_TG_NEU]]-Tabla25[[#This Row],[ROS_DUR_COR_COD_ESC_TG_NEU]]</f>
        <v>771.57142857142856</v>
      </c>
      <c r="NA206" s="47">
        <f>Tabla25[[#This Row],[ROS_DUR_COR_COD_ROS_TG_POS]]-Tabla25[[#This Row],[ROS_DUR_COR_COD_ESC_TG_POS]]</f>
        <v>149.875</v>
      </c>
      <c r="NB206" s="47">
        <f>Tabla25[[#This Row],[ROS_DUR_COR_COD_ROS_TG_TOT]]-Tabla25[[#This Row],[ROS_DUR_COR_COD_ESC_TG_TOT]]</f>
        <v>334.875</v>
      </c>
      <c r="NC206">
        <v>204.77777777777777</v>
      </c>
      <c r="ND206">
        <v>248.14285714285714</v>
      </c>
      <c r="NE206">
        <v>256.625</v>
      </c>
      <c r="NF206">
        <v>234.70833333333334</v>
      </c>
      <c r="NG206">
        <v>197.28571428571428</v>
      </c>
      <c r="NH206">
        <v>149.85714285714286</v>
      </c>
      <c r="NI206">
        <v>173.5</v>
      </c>
      <c r="NJ206">
        <v>173.54545454545453</v>
      </c>
      <c r="NK206">
        <v>186</v>
      </c>
      <c r="NL206">
        <v>153.5</v>
      </c>
      <c r="NM206">
        <v>106.75</v>
      </c>
      <c r="NN206">
        <v>154</v>
      </c>
      <c r="NO206">
        <v>217</v>
      </c>
      <c r="NP206">
        <v>223.66666666666666</v>
      </c>
      <c r="NQ206">
        <v>238.44444444444446</v>
      </c>
      <c r="NR206">
        <v>229.94444444444446</v>
      </c>
      <c r="NS206">
        <v>196.36842105263159</v>
      </c>
      <c r="NT206">
        <v>186.3125</v>
      </c>
      <c r="NU206">
        <v>208.4</v>
      </c>
      <c r="NV206">
        <v>196.76</v>
      </c>
      <c r="NW206">
        <v>216.06666666666666</v>
      </c>
      <c r="NX206">
        <v>196</v>
      </c>
      <c r="NY206">
        <v>240.38461538461539</v>
      </c>
      <c r="NZ206">
        <v>217.95</v>
      </c>
      <c r="OA206" s="15">
        <f>Tabla2[[#This Row],[ROS_1DU_COR_COD_ROS_TG_NEG]]-Tabla2[[#This Row],[PAS_1DU_COR_COD_ROS_TG_NEG]]</f>
        <v>8.409356725146182</v>
      </c>
      <c r="OB206" s="15">
        <f>Tabla2[[#This Row],[ROS_1DU_COR_COD_ROS_TG_NEU]]-Tabla2[[#This Row],[PAS_1DU_COR_COD_ROS_TG_NEU]]</f>
        <v>61.830357142857139</v>
      </c>
      <c r="OC206" s="15">
        <f>Tabla2[[#This Row],[ROS_1DU_COR_COD_ROS_TG_POS]]-Tabla2[[#This Row],[PAS_1DU_COR_COD_ROS_TG_POS]]</f>
        <v>48.224999999999994</v>
      </c>
      <c r="OD206" s="15">
        <f>Tabla2[[#This Row],[ROS_1DU_COR_COD_ROS_TG_TOT]]-Tabla2[[#This Row],[PAS_1DU_COR_COD_ROS_TG_TOT]]</f>
        <v>37.948333333333352</v>
      </c>
      <c r="OE206" s="15">
        <f>Tabla2[[#This Row],[ROS_1DU_COR_COD_ESC_TG_NEG]]-Tabla2[[#This Row],[PAS_1DU_COR_COD_ESC_TG_NEG]]</f>
        <v>-18.780952380952385</v>
      </c>
      <c r="OF206" s="15">
        <f>Tabla2[[#This Row],[ROS_1DU_COR_COD_ESC_TG_NEU]]-Tabla2[[#This Row],[PAS_1DU_COR_COD_ESC_TG_NEU]]</f>
        <v>-46.142857142857139</v>
      </c>
      <c r="OG206" s="15">
        <f>Tabla2[[#This Row],[ROS_1DU_COR_COD_ESC_TG_POS]]-Tabla2[[#This Row],[PAS_1DU_COR_COD_ESC_TG_POS]]</f>
        <v>-66.884615384615387</v>
      </c>
      <c r="OH206" s="15">
        <f>Tabla2[[#This Row],[ROS_1DU_COR_COD_ESC_TG_TOT]]-Tabla2[[#This Row],[PAS_1DU_COR_COD_ESC_TG_TOT]]</f>
        <v>-44.404545454545456</v>
      </c>
      <c r="OI206" s="15">
        <f>Tabla2[[#This Row],[PAS_1DU_COR_COD_ROS_TG_NEG]]-Tabla2[[#This Row],[ESC_1DU_COR_COD_ROS_TG_NEG]]</f>
        <v>10.368421052631589</v>
      </c>
      <c r="OJ206" s="15">
        <f>Tabla2[[#This Row],[PAS_1DU_COR_COD_ROS_TG_NEU]]-Tabla2[[#This Row],[ESC_1DU_COR_COD_ROS_TG_NEU]]</f>
        <v>32.8125</v>
      </c>
      <c r="OK206" s="15">
        <f>Tabla2[[#This Row],[PAS_1DU_COR_COD_ROS_TG_POS]]-Tabla2[[#This Row],[ESC_1DU_COR_COD_ROS_TG_POS]]</f>
        <v>101.65</v>
      </c>
      <c r="OL206" s="15">
        <f>Tabla2[[#This Row],[PAS_1DU_COR_COD_ROS_TG_TOT]]-Tabla2[[#This Row],[ESC_1DU_COR_COD_ROS_TG_TOT]]</f>
        <v>42.759999999999991</v>
      </c>
      <c r="OM206" s="15">
        <f>Tabla2[[#This Row],[PAS_1DU_COR_COD_ESC_TG_NEG]]-Tabla2[[#This Row],[ESC_1DU_COR_COD_ESC_TG_NEG]]</f>
        <v>-0.93333333333333712</v>
      </c>
      <c r="ON206" s="15">
        <f>Tabla2[[#This Row],[PAS_1DU_COR_COD_ESC_TG_NEU]]-Tabla2[[#This Row],[ESC_1DU_COR_COD_ESC_TG_NEU]]</f>
        <v>-27.666666666666657</v>
      </c>
      <c r="OO206" s="15">
        <f>Tabla2[[#This Row],[PAS_1DU_COR_COD_ESC_TG_POS]]-Tabla2[[#This Row],[ESC_1DU_COR_COD_ESC_TG_POS]]</f>
        <v>1.9401709401709297</v>
      </c>
      <c r="OP206" s="15">
        <f>Tabla2[[#This Row],[PAS_1DU_COR_COD_ESC_TG_TOT]]-Tabla2[[#This Row],[ESC_1DU_COR_COD_ESC_TG_TOT]]</f>
        <v>-11.994444444444468</v>
      </c>
      <c r="OQ206" s="61">
        <v>7.4920634920634939</v>
      </c>
      <c r="OR206" s="62">
        <v>98.285714285714278</v>
      </c>
      <c r="OS206" s="62">
        <v>83.125</v>
      </c>
      <c r="OT206" s="62">
        <v>61.16287878787881</v>
      </c>
      <c r="OU206" s="62">
        <v>-31</v>
      </c>
      <c r="OV206" s="62">
        <v>-70.166666666666657</v>
      </c>
      <c r="OW206" s="62">
        <v>-131.69444444444446</v>
      </c>
      <c r="OX206" s="62">
        <v>-75.944444444444457</v>
      </c>
      <c r="OY206" s="62">
        <v>-19.698245614035073</v>
      </c>
      <c r="OZ206" s="62">
        <v>-9.6875</v>
      </c>
      <c r="PA206" s="62">
        <v>-31.984615384615381</v>
      </c>
      <c r="PB206" s="62">
        <v>-21.189999999999998</v>
      </c>
    </row>
    <row r="207" spans="1:418" x14ac:dyDescent="0.3">
      <c r="A207" s="2" t="s">
        <v>204</v>
      </c>
      <c r="B207" s="2">
        <v>60</v>
      </c>
      <c r="C207" s="2">
        <v>2</v>
      </c>
      <c r="D207" s="2">
        <v>66</v>
      </c>
      <c r="E207">
        <v>2.9</v>
      </c>
      <c r="F207">
        <v>948.73333333333335</v>
      </c>
      <c r="G207">
        <v>2.9</v>
      </c>
      <c r="H207">
        <v>1120</v>
      </c>
      <c r="I207">
        <v>3.05</v>
      </c>
      <c r="J207">
        <v>1208.0769230769231</v>
      </c>
      <c r="K207">
        <v>2.95</v>
      </c>
      <c r="L207">
        <v>1086.0952380952381</v>
      </c>
      <c r="M207">
        <v>4.5</v>
      </c>
      <c r="N207">
        <v>1305.2</v>
      </c>
      <c r="O207">
        <v>4.5</v>
      </c>
      <c r="P207">
        <v>1374.8333333333333</v>
      </c>
      <c r="Q207">
        <v>4.4000000000000004</v>
      </c>
      <c r="R207">
        <v>1533.125</v>
      </c>
      <c r="S207">
        <v>4.4666666666666668</v>
      </c>
      <c r="T207">
        <v>1395.9444444444443</v>
      </c>
      <c r="U207">
        <v>3.7083333333333335</v>
      </c>
      <c r="V207">
        <v>1260.3854166666667</v>
      </c>
      <c r="W207">
        <v>2.75</v>
      </c>
      <c r="X207">
        <v>711.38888888888891</v>
      </c>
      <c r="Y207">
        <v>2.7</v>
      </c>
      <c r="Z207">
        <v>664</v>
      </c>
      <c r="AA207">
        <v>2.8</v>
      </c>
      <c r="AB207">
        <v>772.1</v>
      </c>
      <c r="AC207">
        <v>2.75</v>
      </c>
      <c r="AD207">
        <v>716.89473684210532</v>
      </c>
      <c r="AE207">
        <v>2.75</v>
      </c>
      <c r="AF207">
        <v>716.89473684210532</v>
      </c>
      <c r="AG207">
        <v>3.3888888888888888</v>
      </c>
      <c r="AH207">
        <v>1057.9084967320262</v>
      </c>
      <c r="BM207">
        <v>3.3888888888888888</v>
      </c>
      <c r="BN207">
        <v>1057.9084967320262</v>
      </c>
      <c r="BO207">
        <v>3</v>
      </c>
      <c r="BP207">
        <v>1117.6666666666667</v>
      </c>
      <c r="BQ207">
        <v>4.8888888888888893</v>
      </c>
      <c r="BR207">
        <v>1504</v>
      </c>
      <c r="BS207">
        <v>4.333333333333333</v>
      </c>
      <c r="BT207">
        <v>1427.625</v>
      </c>
      <c r="BU207">
        <v>4.115384615384615</v>
      </c>
      <c r="BV207">
        <v>1376.6521739130435</v>
      </c>
      <c r="BW207">
        <v>5.625</v>
      </c>
      <c r="BX207">
        <v>1771.875</v>
      </c>
      <c r="BY207">
        <v>3.3333333333333335</v>
      </c>
      <c r="BZ207">
        <v>1406.2857142857142</v>
      </c>
      <c r="CA207">
        <v>4.75</v>
      </c>
      <c r="CB207">
        <v>1685.5714285714287</v>
      </c>
      <c r="CC207">
        <v>4.5199999999999996</v>
      </c>
      <c r="CD207">
        <v>1628.090909090909</v>
      </c>
      <c r="CE207">
        <v>4.3137254901960782</v>
      </c>
      <c r="CF207">
        <v>1499.5777777777778</v>
      </c>
      <c r="CG207">
        <v>3.875</v>
      </c>
      <c r="CH207">
        <v>1400.4285714285713</v>
      </c>
      <c r="CI207">
        <v>1.8888888888888888</v>
      </c>
      <c r="CJ207">
        <v>815.66666666666663</v>
      </c>
      <c r="CK207">
        <v>2.3333333333333335</v>
      </c>
      <c r="CL207">
        <v>1042.1666666666667</v>
      </c>
      <c r="CM207">
        <v>2.6538461538461537</v>
      </c>
      <c r="CN207">
        <v>1102.6315789473683</v>
      </c>
      <c r="CO207">
        <v>1.5</v>
      </c>
      <c r="CP207">
        <v>704</v>
      </c>
      <c r="CQ207">
        <v>3.7777777777777777</v>
      </c>
      <c r="CR207">
        <v>1225.625</v>
      </c>
      <c r="CS207">
        <v>2.125</v>
      </c>
      <c r="CT207">
        <v>1160.25</v>
      </c>
      <c r="CU207">
        <v>2.52</v>
      </c>
      <c r="CV207">
        <v>1056.8235294117646</v>
      </c>
      <c r="CW207">
        <v>2.5882352941176472</v>
      </c>
      <c r="CX207">
        <v>1081</v>
      </c>
      <c r="CY207">
        <v>3.4509803921568629</v>
      </c>
      <c r="CZ207">
        <v>1313.5432098765432</v>
      </c>
      <c r="DA207">
        <v>2.25</v>
      </c>
      <c r="DB207">
        <v>646.25</v>
      </c>
      <c r="DC207">
        <v>2.6666666666666665</v>
      </c>
      <c r="DD207">
        <v>813.77777777777783</v>
      </c>
      <c r="DE207">
        <v>1.8888888888888888</v>
      </c>
      <c r="DF207">
        <v>728.71428571428567</v>
      </c>
      <c r="DG207">
        <v>2.2692307692307692</v>
      </c>
      <c r="DH207">
        <v>733.125</v>
      </c>
      <c r="DI207">
        <v>2.5</v>
      </c>
      <c r="DJ207">
        <v>714.125</v>
      </c>
      <c r="DK207">
        <v>2.6666666666666665</v>
      </c>
      <c r="DL207">
        <v>800.5</v>
      </c>
      <c r="DM207">
        <v>2.25</v>
      </c>
      <c r="DN207">
        <v>681.25</v>
      </c>
      <c r="DO207">
        <v>2.48</v>
      </c>
      <c r="DP207">
        <v>731.95833333333337</v>
      </c>
      <c r="DQ207">
        <v>2.3725490196078431</v>
      </c>
      <c r="DR207">
        <v>732.54166666666663</v>
      </c>
      <c r="DS207">
        <v>2.3725490196078431</v>
      </c>
      <c r="DT207">
        <v>732.54166666666663</v>
      </c>
      <c r="DU207">
        <v>3.0915032679738563</v>
      </c>
      <c r="DV207">
        <v>1097.3565891472867</v>
      </c>
      <c r="DW207">
        <v>6.5</v>
      </c>
      <c r="DX207">
        <v>1966.5</v>
      </c>
      <c r="DY207">
        <v>2</v>
      </c>
      <c r="DZ207">
        <v>262</v>
      </c>
      <c r="EA207">
        <v>4</v>
      </c>
      <c r="EB207">
        <v>1196</v>
      </c>
      <c r="EC207">
        <v>4.75</v>
      </c>
      <c r="ED207">
        <v>1347.75</v>
      </c>
      <c r="EE207">
        <v>6.5</v>
      </c>
      <c r="EF207">
        <v>1782</v>
      </c>
      <c r="EG207">
        <v>7</v>
      </c>
      <c r="EH207">
        <v>2273</v>
      </c>
      <c r="EI207">
        <v>5</v>
      </c>
      <c r="EJ207">
        <v>1536.5</v>
      </c>
      <c r="EK207">
        <v>6</v>
      </c>
      <c r="EL207">
        <v>1782</v>
      </c>
      <c r="EM207">
        <v>5.4444444444444446</v>
      </c>
      <c r="EN207">
        <v>1589</v>
      </c>
      <c r="EO207">
        <v>0.5</v>
      </c>
      <c r="EP207">
        <v>130</v>
      </c>
      <c r="EQ207">
        <v>5</v>
      </c>
      <c r="ER207">
        <v>884</v>
      </c>
      <c r="ES207">
        <v>3</v>
      </c>
      <c r="ET207">
        <v>968</v>
      </c>
      <c r="EU207">
        <v>2.25</v>
      </c>
      <c r="EV207">
        <v>660.66666666666663</v>
      </c>
      <c r="EW207">
        <v>1.5</v>
      </c>
      <c r="EX207">
        <v>220</v>
      </c>
      <c r="EY207">
        <v>0</v>
      </c>
      <c r="FA207">
        <v>2.5</v>
      </c>
      <c r="FB207">
        <v>614</v>
      </c>
      <c r="FC207">
        <v>1.6</v>
      </c>
      <c r="FD207">
        <v>417</v>
      </c>
      <c r="FE207">
        <v>1.8888888888888888</v>
      </c>
      <c r="FF207">
        <v>521.42857142857144</v>
      </c>
      <c r="FG207">
        <v>3.6666666666666665</v>
      </c>
      <c r="FH207">
        <v>1121.9375</v>
      </c>
      <c r="FI207">
        <v>6</v>
      </c>
      <c r="FJ207">
        <v>2085.5</v>
      </c>
      <c r="FK207">
        <v>8</v>
      </c>
      <c r="FL207">
        <v>2199</v>
      </c>
      <c r="FM207">
        <v>7</v>
      </c>
      <c r="FN207">
        <v>2334</v>
      </c>
      <c r="FO207">
        <v>6.75</v>
      </c>
      <c r="FP207">
        <v>2176</v>
      </c>
      <c r="FQ207">
        <v>5.5</v>
      </c>
      <c r="FR207">
        <v>1864.5</v>
      </c>
      <c r="FS207">
        <v>6</v>
      </c>
      <c r="FT207">
        <v>1832</v>
      </c>
      <c r="FU207">
        <v>6</v>
      </c>
      <c r="FV207">
        <v>1838</v>
      </c>
      <c r="FW207">
        <v>5.8</v>
      </c>
      <c r="FX207">
        <v>1847.4</v>
      </c>
      <c r="FY207">
        <v>6.2222222222222223</v>
      </c>
      <c r="FZ207">
        <v>1993.4444444444443</v>
      </c>
      <c r="GA207">
        <v>6.2222222222222223</v>
      </c>
      <c r="GB207">
        <v>1993.4444444444443</v>
      </c>
      <c r="GC207">
        <v>4.5185185185185182</v>
      </c>
      <c r="GD207">
        <v>1435.68</v>
      </c>
      <c r="GE207">
        <v>3.3055555555555554</v>
      </c>
      <c r="GF207">
        <v>1152.2792207792209</v>
      </c>
      <c r="GG207">
        <v>2.8888888888888888</v>
      </c>
      <c r="GH207">
        <v>1729.75</v>
      </c>
      <c r="GI207">
        <v>4.1111111111111107</v>
      </c>
      <c r="GJ207">
        <v>1490.6666666666667</v>
      </c>
      <c r="GK207">
        <v>3.1428571428571428</v>
      </c>
      <c r="GL207">
        <v>2115.6666666666665</v>
      </c>
      <c r="GM207">
        <v>3.4</v>
      </c>
      <c r="GN207">
        <v>1708.4615384615386</v>
      </c>
      <c r="GO207">
        <v>3.7777777777777777</v>
      </c>
      <c r="GP207">
        <v>1914.6</v>
      </c>
      <c r="GQ207">
        <v>2</v>
      </c>
      <c r="GR207">
        <v>1327.5</v>
      </c>
      <c r="GS207">
        <v>2.7777777777777777</v>
      </c>
      <c r="GT207">
        <v>1583.5</v>
      </c>
      <c r="GU207">
        <v>2.8214285714285716</v>
      </c>
      <c r="GV207">
        <v>1632.0769230769231</v>
      </c>
      <c r="GW207">
        <v>3.0943396226415096</v>
      </c>
      <c r="GX207">
        <v>1670.2692307692307</v>
      </c>
      <c r="GY207">
        <v>5</v>
      </c>
      <c r="GZ207">
        <v>1686.2857142857142</v>
      </c>
      <c r="HA207">
        <v>3.3333333333333335</v>
      </c>
      <c r="HB207">
        <v>1788.25</v>
      </c>
      <c r="HC207">
        <v>4</v>
      </c>
      <c r="HD207">
        <v>1783.75</v>
      </c>
      <c r="HE207">
        <v>4.12</v>
      </c>
      <c r="HF207">
        <v>1739.4666666666667</v>
      </c>
      <c r="HG207">
        <v>3.6666666666666665</v>
      </c>
      <c r="HH207">
        <v>1769</v>
      </c>
      <c r="HI207">
        <v>5.0999999999999996</v>
      </c>
      <c r="HJ207">
        <v>1761.25</v>
      </c>
      <c r="HK207">
        <v>4.5555555555555554</v>
      </c>
      <c r="HL207">
        <v>2032.6666666666667</v>
      </c>
      <c r="HM207">
        <v>4.4642857142857144</v>
      </c>
      <c r="HN207">
        <v>1849</v>
      </c>
      <c r="HO207">
        <v>4.3018867924528301</v>
      </c>
      <c r="HP207">
        <v>1800.6764705882354</v>
      </c>
      <c r="HQ207">
        <v>3.6981132075471699</v>
      </c>
      <c r="HR207">
        <v>1744.1666666666667</v>
      </c>
      <c r="HS207">
        <v>1.4444444444444444</v>
      </c>
      <c r="HT207">
        <v>552</v>
      </c>
      <c r="HU207">
        <v>1</v>
      </c>
      <c r="HV207">
        <v>654.5</v>
      </c>
      <c r="HW207">
        <v>1.1428571428571428</v>
      </c>
      <c r="HX207">
        <v>486.8</v>
      </c>
      <c r="HY207">
        <v>1.2</v>
      </c>
      <c r="HZ207">
        <v>557.6</v>
      </c>
      <c r="IA207">
        <v>1</v>
      </c>
      <c r="IB207">
        <v>586</v>
      </c>
      <c r="IC207">
        <v>2.1</v>
      </c>
      <c r="ID207">
        <v>600.9</v>
      </c>
      <c r="IE207">
        <v>0.88888888888888884</v>
      </c>
      <c r="IF207">
        <v>882.33333333333337</v>
      </c>
      <c r="IG207">
        <v>1.3571428571428572</v>
      </c>
      <c r="IH207">
        <v>647.05882352941171</v>
      </c>
      <c r="II207">
        <v>1.2830188679245282</v>
      </c>
      <c r="IJ207">
        <v>605.125</v>
      </c>
      <c r="IK207">
        <v>1.2830188679245282</v>
      </c>
      <c r="IL207">
        <v>605.125</v>
      </c>
      <c r="IM207">
        <v>2.8930817610062891</v>
      </c>
      <c r="IN207">
        <v>1347.9782608695652</v>
      </c>
      <c r="IO207">
        <v>7</v>
      </c>
      <c r="IP207">
        <v>2386</v>
      </c>
      <c r="IQ207">
        <v>0</v>
      </c>
      <c r="IS207">
        <v>6</v>
      </c>
      <c r="IT207">
        <v>2087.5</v>
      </c>
      <c r="IU207">
        <v>5</v>
      </c>
      <c r="IV207">
        <v>2187</v>
      </c>
      <c r="IW207">
        <v>7</v>
      </c>
      <c r="IX207">
        <v>1920</v>
      </c>
      <c r="JA207">
        <v>6</v>
      </c>
      <c r="JB207">
        <v>1100</v>
      </c>
      <c r="JC207">
        <v>6.5</v>
      </c>
      <c r="JD207">
        <v>1510</v>
      </c>
      <c r="JE207">
        <v>5.4285714285714288</v>
      </c>
      <c r="JF207">
        <v>1916.2</v>
      </c>
      <c r="JG207">
        <v>0</v>
      </c>
      <c r="JI207">
        <v>7</v>
      </c>
      <c r="JJ207">
        <v>1379</v>
      </c>
      <c r="JK207">
        <v>2.6666666666666665</v>
      </c>
      <c r="JL207">
        <v>1145.5</v>
      </c>
      <c r="JM207">
        <v>3</v>
      </c>
      <c r="JN207">
        <v>1223.3333333333333</v>
      </c>
      <c r="JO207">
        <v>0</v>
      </c>
      <c r="JS207">
        <v>2</v>
      </c>
      <c r="JT207">
        <v>500</v>
      </c>
      <c r="JU207">
        <v>1</v>
      </c>
      <c r="JV207">
        <v>500</v>
      </c>
      <c r="JW207">
        <v>2.4285714285714284</v>
      </c>
      <c r="JX207">
        <v>1042.5</v>
      </c>
      <c r="JY207">
        <v>3.9285714285714284</v>
      </c>
      <c r="JZ207">
        <v>1527.8888888888889</v>
      </c>
      <c r="KA207">
        <v>2</v>
      </c>
      <c r="KB207">
        <v>265</v>
      </c>
      <c r="KC207">
        <v>0</v>
      </c>
      <c r="KE207">
        <v>1</v>
      </c>
      <c r="KF207">
        <v>348</v>
      </c>
      <c r="KG207">
        <v>1</v>
      </c>
      <c r="KH207">
        <v>320.33333333333331</v>
      </c>
      <c r="KI207">
        <v>0</v>
      </c>
      <c r="KM207">
        <v>7</v>
      </c>
      <c r="KN207">
        <v>1762</v>
      </c>
      <c r="KO207">
        <v>3.5</v>
      </c>
      <c r="KP207">
        <v>1762</v>
      </c>
      <c r="KQ207">
        <v>1.7142857142857142</v>
      </c>
      <c r="KR207">
        <v>680.75</v>
      </c>
      <c r="KS207">
        <v>1.7142857142857142</v>
      </c>
      <c r="KT207">
        <v>680.75</v>
      </c>
      <c r="KU207">
        <v>3.1904761904761907</v>
      </c>
      <c r="KV207">
        <v>1267.2307692307693</v>
      </c>
      <c r="KW207">
        <v>2.9277777777777776</v>
      </c>
      <c r="KX207">
        <v>1337.9809523809524</v>
      </c>
      <c r="KY207" s="15">
        <f>Tabla2[[#This Row],[ROS_NUM_COR_COD_ROS_TG_NEG]]-Tabla2[[#This Row],[PAS_NUM_COR_COD_ROS_TG_NEG]]</f>
        <v>-0.83333333333333348</v>
      </c>
      <c r="KZ207" s="15">
        <f>Tabla2[[#This Row],[ROS_DUR_COR_COD_ROS_TG_NEG]]-Tabla2[[#This Row],[PAS_DUR_COR_COD_ROS_TG_NEG]]</f>
        <v>463.79999999999995</v>
      </c>
      <c r="LA207" s="15">
        <f>Tabla2[[#This Row],[ROS_NUM_COR_COD_ROS_TG_NEU]]-Tabla2[[#This Row],[PAS_NUM_COR_COD_ROS_TG_NEU]]</f>
        <v>0.59999999999999964</v>
      </c>
      <c r="LB207" s="15">
        <f>Tabla2[[#This Row],[ROS_DUR_COR_COD_ROS_TG_NEU]]-Tabla2[[#This Row],[PAS_DUR_COR_COD_ROS_TG_NEU]]</f>
        <v>386.41666666666674</v>
      </c>
      <c r="LC207" s="15">
        <f>Tabla2[[#This Row],[ROS_NUM_COR_COD_ROS_TG_POS]]-Tabla2[[#This Row],[PAS_NUM_COR_COD_ROS_TG_POS]]</f>
        <v>0.155555555555555</v>
      </c>
      <c r="LD207" s="15">
        <f>Tabla2[[#This Row],[ROS_DUR_COR_COD_ROS_TG_POS]]-Tabla2[[#This Row],[PAS_DUR_COR_COD_ROS_TG_POS]]</f>
        <v>499.54166666666674</v>
      </c>
      <c r="LE207" s="15">
        <f>Tabla2[[#This Row],[ROS_NUM_COR_COD_ROS_TG_TOT]]-Tabla2[[#This Row],[PAS_NUM_COR_COD_ROS_TG_TOT]]</f>
        <v>-2.3809523809523725E-3</v>
      </c>
      <c r="LF207" s="15">
        <f>Tabla2[[#This Row],[ROS_DUR_COR_COD_ROS_TG_TOT]]-Tabla2[[#This Row],[PAS_DUR_COR_COD_ROS_TG_TOT]]</f>
        <v>453.05555555555566</v>
      </c>
      <c r="LG207" s="15">
        <f>Tabla2[[#This Row],[ROS_NUM_COR_COD_ESC_TG_NEG]]-Tabla2[[#This Row],[PAS_NUM_COR_COD_ESC_TG_NEG]]</f>
        <v>0.87777777777777777</v>
      </c>
      <c r="LH207" s="15">
        <f>Tabla2[[#This Row],[ROS_DUR_COR_COD_ESC_TG_NEG]]-Tabla2[[#This Row],[PAS_DUR_COR_COD_ESC_TG_NEG]]</f>
        <v>965.86666666666656</v>
      </c>
      <c r="LI207" s="15">
        <f>Tabla2[[#This Row],[ROS_NUM_COR_COD_ESC_TG_NEU]]-Tabla2[[#This Row],[PAS_NUM_COR_COD_ESC_TG_NEU]]</f>
        <v>-0.89999999999999991</v>
      </c>
      <c r="LJ207" s="15">
        <f>Tabla2[[#This Row],[ROS_NUM_COR_COD_ESC_TG_NEG]]-Tabla2[[#This Row],[PAS_NUM_COR_COD_ESC_TG_NEG]]</f>
        <v>0.87777777777777777</v>
      </c>
      <c r="LK207" s="15">
        <f>Tabla2[[#This Row],[ROS_NUM_COR_COD_ESC_TG_POS]]-Tabla2[[#This Row],[PAS_NUM_COR_COD_ESC_TG_POS]]</f>
        <v>-0.27222222222222214</v>
      </c>
      <c r="LL207" s="15">
        <f>Tabla2[[#This Row],[ROS_DUR_COR_COD_ESC_TG_POS]]-Tabla2[[#This Row],[PAS_DUR_COR_COD_ESC_TG_POS]]</f>
        <v>375.42307692307691</v>
      </c>
      <c r="LM207" s="15">
        <f>Tabla2[[#This Row],[ROS_NUM_COR_COD_ESC_TG_TOT]]-Tabla2[[#This Row],[PAS_NUM_COR_COD_ESC_TG_TOT]]</f>
        <v>-0.12857142857142856</v>
      </c>
      <c r="LN207" s="15">
        <f>Tabla2[[#This Row],[ROS_DUR_COR_COD_ESC_TG_TOT]]-Tabla2[[#This Row],[PAS_DUR_COR_COD_ESC_TG_TOT]]</f>
        <v>545.98168498168502</v>
      </c>
      <c r="LO207" s="15">
        <f>Tabla2[[#This Row],[PAS_NUM_COR_COD_ROS_TG_NEG]]-Tabla2[[#This Row],[ESC_NUM_COR_COD_ROS_TG_NEG]]</f>
        <v>3</v>
      </c>
      <c r="LP207" s="15">
        <f>Tabla2[[#This Row],[PAS_DUR_COR_COD_ROS_TG_NEG]]-Tabla2[[#This Row],[ESC_DUR_COR_COD_ROS_TG_NEG]]</f>
        <v>601.20000000000005</v>
      </c>
      <c r="LQ207" s="15">
        <f>Tabla2[[#This Row],[PAS_NUM_COR_COD_ROS_TG_NEU]]-Tabla2[[#This Row],[ESC_NUM_COR_COD_ROS_TG_NEU]]</f>
        <v>0.72222222222222232</v>
      </c>
      <c r="LR207" s="15">
        <f>Tabla2[[#This Row],[PAS_DUR_COR_COD_ROS_TG_NEU]]-Tabla2[[#This Row],[ESC_DUR_COR_COD_ROS_TG_NEU]]</f>
        <v>149.20833333333326</v>
      </c>
      <c r="LS207" s="15">
        <f>Tabla2[[#This Row],[PAS_NUM_COR_COD_ROS_TG_POS]]-Tabla2[[#This Row],[ESC_NUM_COR_COD_ROS_TG_POS]]</f>
        <v>2.2750000000000004</v>
      </c>
      <c r="LT207" s="15">
        <f>Tabla2[[#This Row],[PAS_DUR_COR_COD_ROS_TG_POS]]-Tabla2[[#This Row],[ESC_DUR_COR_COD_ROS_TG_POS]]</f>
        <v>372.875</v>
      </c>
      <c r="LU207" s="15">
        <f>Tabla2[[#This Row],[PAS_NUM_COR_COD_ROS_TG_TOT]]-Tabla2[[#This Row],[ESC_NUM_COR_COD_ROS_TG_TOT]]</f>
        <v>1.9466666666666668</v>
      </c>
      <c r="LV207" s="15">
        <f>Tabla2[[#This Row],[PAS_DUR_COR_COD_ROS_TG_TOT]]-Tabla2[[#This Row],[ESC_DUR_COR_COD_ROS_TG_TOT]]</f>
        <v>339.1209150326797</v>
      </c>
      <c r="LW207" s="15">
        <f>Tabla2[[#This Row],[PAS_NUM_COR_COD_ESC_TG_NEG]]-Tabla2[[#This Row],[ESC_NUM_COR_COD_ESC_TG_NEG]]</f>
        <v>-2.7250000000000001</v>
      </c>
      <c r="LX207" s="15">
        <f>Tabla2[[#This Row],[PAS_DUR_COR_COD_ESC_TG_NEG]]-Tabla2[[#This Row],[ESC_DUR_COR_COD_ESC_TG_NEG]]</f>
        <v>-823.14166666666665</v>
      </c>
      <c r="LY207" s="15">
        <f>Tabla2[[#This Row],[PAS_NUM_COR_COD_ESC_TG_NEU]]-Tabla2[[#This Row],[ESC_NUM_COR_COD_ESC_TG_NEU]]</f>
        <v>-0.43333333333333357</v>
      </c>
      <c r="LZ207" s="15">
        <f>Tabla2[[#This Row],[PAS_DUR_COR_COD_ESC_TG_NEU]]-Tabla2[[#This Row],[ESC_DUR_COR_COD_ESC_TG_NEU]]</f>
        <v>-286.28571428571422</v>
      </c>
      <c r="MA207" s="15">
        <f>Tabla2[[#This Row],[PAS_NUM_COR_COD_ESC_TG_POS]]-Tabla2[[#This Row],[ESC_NUM_COR_COD_ESC_TG_POS]]</f>
        <v>-1.7000000000000002</v>
      </c>
      <c r="MB207" s="15">
        <f>Tabla2[[#This Row],[PAS_DUR_COR_COD_ESC_TG_POS]]-Tabla2[[#This Row],[ESC_DUR_COR_COD_ESC_TG_POS]]</f>
        <v>-477.49450549450557</v>
      </c>
      <c r="MC207" s="15">
        <f>Tabla2[[#This Row],[PAS_NUM_COR_COD_ESC_TG_TOT]]-Tabla2[[#This Row],[ESC_NUM_COR_COD_ESC_TG_TOT]]</f>
        <v>-1.5699999999999994</v>
      </c>
      <c r="MD207" s="15">
        <f>Tabla2[[#This Row],[PAS_DUR_COR_COD_ESC_TG_TOT]]-Tabla2[[#This Row],[ESC_DUR_COR_COD_ESC_TG_TOT]]</f>
        <v>-541.99567099567093</v>
      </c>
      <c r="ME207" s="42">
        <f>Tabla25[[#This Row],[PAS_NUM_COR_COD_ROS_TG_NEG]]-Tabla25[[#This Row],[PAS_NUM_COR_COD_ESC_TG_NEG]]</f>
        <v>1.6</v>
      </c>
      <c r="MF207" s="42">
        <f>Tabla25[[#This Row],[PAS_NUM_COR_COD_ROS_TG_NEU]]-Tabla25[[#This Row],[PAS_NUM_COR_COD_ESC_TG_NEU]]</f>
        <v>1.6</v>
      </c>
      <c r="MG207" s="42">
        <f>Tabla25[[#This Row],[PAS_NUM_COR_COD_ROS_TG_POS]]-Tabla25[[#This Row],[PAS_NUM_COR_COD_ESC_TG_POS]]</f>
        <v>1.3500000000000005</v>
      </c>
      <c r="MH207" s="42">
        <f>Tabla25[[#This Row],[PAS_NUM_COR_COD_ROS_TG_TOT]]-Tabla25[[#This Row],[PAS_NUM_COR_COD_ESC_TG_TOT]]</f>
        <v>1.5166666666666666</v>
      </c>
      <c r="MI207" s="42">
        <f>Tabla25[[#This Row],[PAS_DUR_COR_COD_ROS_TG_NEG]]-Tabla25[[#This Row],[PAS_DUR_COR_COD_ESC_TG_NEG]]</f>
        <v>356.4666666666667</v>
      </c>
      <c r="MJ207" s="42">
        <f>Tabla25[[#This Row],[PAS_DUR_COR_COD_ROS_TG_NEU]]-Tabla25[[#This Row],[PAS_DUR_COR_COD_ESC_TG_NEU]]</f>
        <v>254.83333333333326</v>
      </c>
      <c r="MK207" s="42">
        <f>Tabla25[[#This Row],[PAS_DUR_COR_COD_ROS_TG_POS]]-Tabla25[[#This Row],[PAS_DUR_COR_COD_ESC_TG_POS]]</f>
        <v>325.04807692307691</v>
      </c>
      <c r="ML207" s="42">
        <f>Tabla25[[#This Row],[PAS_DUR_COR_COD_ROS_TG_TOT]]-Tabla25[[#This Row],[PAS_DUR_COR_COD_ESC_TG_TOT]]</f>
        <v>309.84920634920627</v>
      </c>
      <c r="MM207" s="44">
        <f>Tabla25[[#This Row],[ESC_NUM_COR_COD_ROS_TG_NEG]]-Tabla25[[#This Row],[ESC_NUM_COR_COD_ESC_TG_NEG]]</f>
        <v>-4.125</v>
      </c>
      <c r="MN207" s="44">
        <f>Tabla25[[#This Row],[ESC_NUM_COR_COD_ROS_TG_NEU]]-Tabla25[[#This Row],[ESC_NUM_COR_COD_ESC_TG_NEU]]</f>
        <v>0.4444444444444442</v>
      </c>
      <c r="MO207" s="44">
        <f>Tabla25[[#This Row],[ESC_NUM_COR_COD_ROS_TG_POS]]-Tabla25[[#This Row],[ESC_NUM_COR_COD_ESC_TG_POS]]</f>
        <v>-2.625</v>
      </c>
      <c r="MP207" s="44">
        <f>Tabla25[[#This Row],[ESC_NUM_COR_COD_ROS_TG_TOT]]-Tabla25[[#This Row],[ESC_NUM_COR_COD_ESC_TG_TOT]]</f>
        <v>-1.9999999999999996</v>
      </c>
      <c r="MQ207" s="44">
        <f>Tabla25[[#This Row],[ESC_DUR_COR_COD_ROS_TG_NEG]]-Tabla25[[#This Row],[ESC_DUR_COR_COD_ESC_TG_NEG]]</f>
        <v>-1067.875</v>
      </c>
      <c r="MR207" s="44">
        <f>Tabla25[[#This Row],[ESC_DUR_COR_COD_ROS_TG_NEU]]-Tabla25[[#This Row],[ESC_DUR_COR_COD_ESC_TG_NEU]]</f>
        <v>-180.66071428571422</v>
      </c>
      <c r="MS207" s="44">
        <f>Tabla25[[#This Row],[ESC_DUR_COR_COD_ROS_TG_POS]]-Tabla25[[#This Row],[ESC_DUR_COR_COD_ESC_TG_POS]]</f>
        <v>-525.32142857142867</v>
      </c>
      <c r="MT207" s="44">
        <f>Tabla25[[#This Row],[ESC_DUR_COR_COD_ROS_TG_TOT]]-Tabla25[[#This Row],[ESC_DUR_COR_COD_ESC_TG_TOT]]</f>
        <v>-571.26737967914437</v>
      </c>
      <c r="MU207" s="47">
        <f>Tabla25[[#This Row],[ROS_NUM_COR_COD_ROS_TG_NEG]]-Tabla25[[#This Row],[ROS_NUM_COR_COD_ESC_TG_NEG]]</f>
        <v>-0.11111111111111116</v>
      </c>
      <c r="MV207" s="47">
        <f>Tabla25[[#This Row],[ROS_NUM_COR_COD_ROS_TG_NEU]]-Tabla25[[#This Row],[ROS_NUM_COR_COD_ESC_TG_NEU]]</f>
        <v>3.0999999999999996</v>
      </c>
      <c r="MW207" s="47">
        <f>Tabla25[[#This Row],[ROS_NUM_COR_COD_ROS_TG_POS]]-Tabla25[[#This Row],[ROS_NUM_COR_COD_ESC_TG_POS]]</f>
        <v>1.7777777777777777</v>
      </c>
      <c r="MX207" s="47">
        <f>Tabla25[[#This Row],[ROS_NUM_COR_COD_ROS_TG_TOT]]-Tabla25[[#This Row],[ROS_NUM_COR_COD_ESC_TG_TOT]]</f>
        <v>1.6428571428571428</v>
      </c>
      <c r="MY207" s="47">
        <f>Tabla25[[#This Row],[ROS_DUR_COR_COD_ROS_TG_NEG]]-Tabla25[[#This Row],[ROS_DUR_COR_COD_ESC_TG_NEG]]</f>
        <v>-145.59999999999991</v>
      </c>
      <c r="MZ207" s="47">
        <f>Tabla25[[#This Row],[ROS_DUR_COR_COD_ROS_TG_NEU]]-Tabla25[[#This Row],[ROS_DUR_COR_COD_ESC_TG_NEU]]</f>
        <v>433.75</v>
      </c>
      <c r="NA207" s="47">
        <f>Tabla25[[#This Row],[ROS_DUR_COR_COD_ROS_TG_POS]]-Tabla25[[#This Row],[ROS_DUR_COR_COD_ESC_TG_POS]]</f>
        <v>449.16666666666674</v>
      </c>
      <c r="NB207" s="47">
        <f>Tabla25[[#This Row],[ROS_DUR_COR_COD_ROS_TG_TOT]]-Tabla25[[#This Row],[ROS_DUR_COR_COD_ESC_TG_TOT]]</f>
        <v>216.92307692307691</v>
      </c>
      <c r="NC207">
        <v>268.8</v>
      </c>
      <c r="ND207">
        <v>234.125</v>
      </c>
      <c r="NE207">
        <v>267.33333333333331</v>
      </c>
      <c r="NF207">
        <v>253.73684210526315</v>
      </c>
      <c r="NG207">
        <v>208.2</v>
      </c>
      <c r="NH207">
        <v>201.75</v>
      </c>
      <c r="NI207">
        <v>156.75</v>
      </c>
      <c r="NJ207">
        <v>190.38461538461539</v>
      </c>
      <c r="NK207">
        <v>273.2</v>
      </c>
      <c r="NL207">
        <v>303</v>
      </c>
      <c r="NM207">
        <v>262.25</v>
      </c>
      <c r="NN207">
        <v>284.64705882352939</v>
      </c>
      <c r="NO207">
        <v>335.625</v>
      </c>
      <c r="NP207">
        <v>243.71428571428572</v>
      </c>
      <c r="NQ207">
        <v>337.14285714285717</v>
      </c>
      <c r="NR207">
        <v>306.86363636363637</v>
      </c>
      <c r="NS207">
        <v>259.35000000000002</v>
      </c>
      <c r="NT207">
        <v>266.11111111111109</v>
      </c>
      <c r="NU207">
        <v>342.4375</v>
      </c>
      <c r="NV207">
        <v>286.22222222222223</v>
      </c>
      <c r="NW207">
        <v>220.86666666666667</v>
      </c>
      <c r="NX207">
        <v>272</v>
      </c>
      <c r="NY207">
        <v>236.61538461538461</v>
      </c>
      <c r="NZ207">
        <v>242.78571428571428</v>
      </c>
      <c r="OA207" s="15">
        <f>Tabla2[[#This Row],[ROS_1DU_COR_COD_ROS_TG_NEG]]-Tabla2[[#This Row],[PAS_1DU_COR_COD_ROS_TG_NEG]]</f>
        <v>9.4499999999999886</v>
      </c>
      <c r="OB207" s="15">
        <f>Tabla2[[#This Row],[ROS_1DU_COR_COD_ROS_TG_NEU]]-Tabla2[[#This Row],[PAS_1DU_COR_COD_ROS_TG_NEU]]</f>
        <v>-31.986111111111086</v>
      </c>
      <c r="OC207" s="15">
        <f>Tabla2[[#This Row],[ROS_1DU_COR_COD_ROS_TG_POS]]-Tabla2[[#This Row],[PAS_1DU_COR_COD_ROS_TG_POS]]</f>
        <v>-75.104166666666686</v>
      </c>
      <c r="OD207" s="15">
        <f>Tabla2[[#This Row],[ROS_1DU_COR_COD_ROS_TG_TOT]]-Tabla2[[#This Row],[PAS_1DU_COR_COD_ROS_TG_TOT]]</f>
        <v>-32.485380116959078</v>
      </c>
      <c r="OE207" s="15">
        <f>Tabla2[[#This Row],[ROS_1DU_COR_COD_ESC_TG_NEG]]-Tabla2[[#This Row],[PAS_1DU_COR_COD_ESC_TG_NEG]]</f>
        <v>-12.666666666666686</v>
      </c>
      <c r="OF207" s="15">
        <f>Tabla2[[#This Row],[ROS_1DU_COR_COD_ESC_TG_NEU]]-Tabla2[[#This Row],[PAS_1DU_COR_COD_ESC_TG_NEU]]</f>
        <v>-70.25</v>
      </c>
      <c r="OG207" s="15">
        <f>Tabla2[[#This Row],[ROS_1DU_COR_COD_ESC_TG_POS]]-Tabla2[[#This Row],[PAS_1DU_COR_COD_ESC_TG_POS]]</f>
        <v>-79.865384615384613</v>
      </c>
      <c r="OH207" s="15">
        <f>Tabla2[[#This Row],[ROS_1DU_COR_COD_ESC_TG_TOT]]-Tabla2[[#This Row],[PAS_1DU_COR_COD_ESC_TG_TOT]]</f>
        <v>-52.401098901098891</v>
      </c>
      <c r="OI207" s="15">
        <f>Tabla2[[#This Row],[PAS_1DU_COR_COD_ROS_TG_NEG]]-Tabla2[[#This Row],[ESC_1DU_COR_COD_ROS_TG_NEG]]</f>
        <v>-13.849999999999966</v>
      </c>
      <c r="OJ207" s="15">
        <f>Tabla2[[#This Row],[PAS_1DU_COR_COD_ROS_TG_NEU]]-Tabla2[[#This Row],[ESC_1DU_COR_COD_ROS_TG_NEU]]</f>
        <v>-36.888888888888914</v>
      </c>
      <c r="OK207" s="15">
        <f>Tabla2[[#This Row],[PAS_1DU_COR_COD_ROS_TG_POS]]-Tabla2[[#This Row],[ESC_1DU_COR_COD_ROS_TG_POS]]</f>
        <v>80.1875</v>
      </c>
      <c r="OL207" s="15">
        <f>Tabla2[[#This Row],[PAS_1DU_COR_COD_ROS_TG_TOT]]-Tabla2[[#This Row],[ESC_1DU_COR_COD_ROS_TG_TOT]]</f>
        <v>1.5751633986928368</v>
      </c>
      <c r="OM207" s="15">
        <f>Tabla2[[#This Row],[PAS_1DU_COR_COD_ESC_TG_NEG]]-Tabla2[[#This Row],[ESC_1DU_COR_COD_ESC_TG_NEG]]</f>
        <v>-114.75833333333333</v>
      </c>
      <c r="ON207" s="15">
        <f>Tabla2[[#This Row],[PAS_1DU_COR_COD_ESC_TG_NEU]]-Tabla2[[#This Row],[ESC_1DU_COR_COD_ESC_TG_NEU]]</f>
        <v>28.285714285714278</v>
      </c>
      <c r="OO207" s="15">
        <f>Tabla2[[#This Row],[PAS_1DU_COR_COD_ESC_TG_POS]]-Tabla2[[#This Row],[ESC_1DU_COR_COD_ESC_TG_POS]]</f>
        <v>-100.52747252747255</v>
      </c>
      <c r="OP207" s="15">
        <f>Tabla2[[#This Row],[PAS_1DU_COR_COD_ESC_TG_TOT]]-Tabla2[[#This Row],[ESC_1DU_COR_COD_ESC_TG_TOT]]</f>
        <v>-64.077922077922096</v>
      </c>
      <c r="OQ207" s="61">
        <v>60.600000000000023</v>
      </c>
      <c r="OR207" s="62">
        <v>32.375</v>
      </c>
      <c r="OS207" s="62">
        <v>110.58333333333331</v>
      </c>
      <c r="OT207" s="62">
        <v>63.352226720647764</v>
      </c>
      <c r="OU207" s="62">
        <v>-62.425000000000011</v>
      </c>
      <c r="OV207" s="62">
        <v>59.285714285714278</v>
      </c>
      <c r="OW207" s="62">
        <v>-74.892857142857167</v>
      </c>
      <c r="OX207" s="62">
        <v>-22.216577540106982</v>
      </c>
      <c r="OY207" s="62">
        <v>38.483333333333348</v>
      </c>
      <c r="OZ207" s="62">
        <v>-5.8888888888889142</v>
      </c>
      <c r="PA207" s="62">
        <v>105.82211538461539</v>
      </c>
      <c r="PB207" s="62">
        <v>43.436507936507951</v>
      </c>
    </row>
    <row r="208" spans="1:418" x14ac:dyDescent="0.3">
      <c r="A208" s="2" t="s">
        <v>205</v>
      </c>
      <c r="B208" s="2">
        <v>60</v>
      </c>
      <c r="C208" s="2">
        <v>2</v>
      </c>
      <c r="D208" s="2">
        <v>64</v>
      </c>
      <c r="AI208">
        <v>3.125</v>
      </c>
      <c r="AJ208">
        <v>1359.0384615384614</v>
      </c>
      <c r="AK208">
        <v>2.625</v>
      </c>
      <c r="AL208">
        <v>968.22580645161293</v>
      </c>
      <c r="AM208">
        <v>2.8250000000000002</v>
      </c>
      <c r="AN208">
        <v>1111.5862068965516</v>
      </c>
      <c r="AO208">
        <v>2.8583333333333334</v>
      </c>
      <c r="AP208">
        <v>1134.7209302325582</v>
      </c>
      <c r="AQ208">
        <v>3.7</v>
      </c>
      <c r="AR208">
        <v>1245.8285714285714</v>
      </c>
      <c r="AS208">
        <v>4.2249999999999996</v>
      </c>
      <c r="AT208">
        <v>1374.0857142857142</v>
      </c>
      <c r="AU208">
        <v>3.5750000000000002</v>
      </c>
      <c r="AV208">
        <v>1340.3125</v>
      </c>
      <c r="AW208">
        <v>3.8333333333333335</v>
      </c>
      <c r="AX208">
        <v>1319.4803921568628</v>
      </c>
      <c r="AY208">
        <v>3.3458333333333332</v>
      </c>
      <c r="AZ208">
        <v>1234.9627659574469</v>
      </c>
      <c r="BA208">
        <v>3.9249999999999998</v>
      </c>
      <c r="BB208">
        <v>1351.2903225806451</v>
      </c>
      <c r="BC208">
        <v>4.2750000000000004</v>
      </c>
      <c r="BD208">
        <v>1392.7837837837837</v>
      </c>
      <c r="BE208">
        <v>3.875</v>
      </c>
      <c r="BF208">
        <v>1341.878787878788</v>
      </c>
      <c r="BG208">
        <v>4.0250000000000004</v>
      </c>
      <c r="BH208">
        <v>1363.4158415841584</v>
      </c>
      <c r="BI208">
        <v>4.0250000000000004</v>
      </c>
      <c r="BJ208">
        <v>1363.4158415841584</v>
      </c>
      <c r="BK208">
        <v>3.5722222222222224</v>
      </c>
      <c r="BL208">
        <v>1279.8546712802768</v>
      </c>
      <c r="BM208">
        <v>3.5722222222222224</v>
      </c>
      <c r="BN208">
        <v>1279.8546712802768</v>
      </c>
      <c r="DW208">
        <v>3.5</v>
      </c>
      <c r="DX208">
        <v>1175.5294117647059</v>
      </c>
      <c r="DY208">
        <v>3.6</v>
      </c>
      <c r="DZ208">
        <v>1381.6666666666667</v>
      </c>
      <c r="EA208">
        <v>3.4</v>
      </c>
      <c r="EB208">
        <v>1254.1333333333334</v>
      </c>
      <c r="EC208">
        <v>3.5</v>
      </c>
      <c r="ED208">
        <v>1266.4042553191489</v>
      </c>
      <c r="EE208">
        <v>3.35</v>
      </c>
      <c r="EF208">
        <v>1412.6428571428571</v>
      </c>
      <c r="EG208">
        <v>3.3</v>
      </c>
      <c r="EH208">
        <v>1199.9375</v>
      </c>
      <c r="EI208">
        <v>4.05</v>
      </c>
      <c r="EJ208">
        <v>1611.1333333333334</v>
      </c>
      <c r="EK208">
        <v>3.5666666666666669</v>
      </c>
      <c r="EL208">
        <v>1403.1777777777777</v>
      </c>
      <c r="EM208">
        <v>3.5333333333333332</v>
      </c>
      <c r="EN208">
        <v>1333.304347826087</v>
      </c>
      <c r="EO208">
        <v>2.75</v>
      </c>
      <c r="EP208">
        <v>1052.8571428571429</v>
      </c>
      <c r="EQ208">
        <v>2.7</v>
      </c>
      <c r="ER208">
        <v>1123.8571428571429</v>
      </c>
      <c r="ES208">
        <v>2.75</v>
      </c>
      <c r="ET208">
        <v>1052.8571428571429</v>
      </c>
      <c r="EU208">
        <v>2.7333333333333334</v>
      </c>
      <c r="EV208">
        <v>1076.5238095238096</v>
      </c>
      <c r="EW208">
        <v>2.2999999999999998</v>
      </c>
      <c r="EX208">
        <v>1054.5833333333333</v>
      </c>
      <c r="EY208">
        <v>2.6</v>
      </c>
      <c r="EZ208">
        <v>1245.8461538461538</v>
      </c>
      <c r="FA208">
        <v>2.15</v>
      </c>
      <c r="FB208">
        <v>1062.8333333333333</v>
      </c>
      <c r="FC208">
        <v>2.35</v>
      </c>
      <c r="FD208">
        <v>1124.4594594594594</v>
      </c>
      <c r="FE208">
        <v>2.5416666666666665</v>
      </c>
      <c r="FF208">
        <v>1098.9746835443038</v>
      </c>
      <c r="FG208">
        <v>3.0375000000000001</v>
      </c>
      <c r="FH208">
        <v>1225.046783625731</v>
      </c>
      <c r="FI208">
        <v>2.4500000000000002</v>
      </c>
      <c r="FJ208">
        <v>1064.6428571428571</v>
      </c>
      <c r="FK208">
        <v>2.5</v>
      </c>
      <c r="FL208">
        <v>988.8</v>
      </c>
      <c r="FM208">
        <v>2.0499999999999998</v>
      </c>
      <c r="FN208">
        <v>951.58333333333337</v>
      </c>
      <c r="FO208">
        <v>2.3333333333333335</v>
      </c>
      <c r="FP208">
        <v>1003.8048780487804</v>
      </c>
      <c r="FQ208">
        <v>1.85</v>
      </c>
      <c r="FR208">
        <v>806.42857142857144</v>
      </c>
      <c r="FS208">
        <v>0.85</v>
      </c>
      <c r="FT208">
        <v>596.11111111111109</v>
      </c>
      <c r="FU208">
        <v>2.35</v>
      </c>
      <c r="FV208">
        <v>944.66666666666663</v>
      </c>
      <c r="FW208">
        <v>1.6833333333333333</v>
      </c>
      <c r="FX208">
        <v>811.18421052631584</v>
      </c>
      <c r="FY208">
        <v>2.0083333333333333</v>
      </c>
      <c r="FZ208">
        <v>911.15189873417717</v>
      </c>
      <c r="GA208">
        <v>2.0083333333333333</v>
      </c>
      <c r="GB208">
        <v>911.15189873417717</v>
      </c>
      <c r="GC208">
        <v>2.6944444444444446</v>
      </c>
      <c r="GD208">
        <v>1125.856</v>
      </c>
      <c r="GE208">
        <v>2.6944444444444446</v>
      </c>
      <c r="GF208">
        <v>1125.856</v>
      </c>
      <c r="IO208">
        <v>2.5</v>
      </c>
      <c r="IP208">
        <v>1283.5833333333333</v>
      </c>
      <c r="IQ208">
        <v>1.7</v>
      </c>
      <c r="IR208">
        <v>1034.0999999999999</v>
      </c>
      <c r="IS208">
        <v>2.25</v>
      </c>
      <c r="IT208">
        <v>1007.8461538461538</v>
      </c>
      <c r="IU208">
        <v>2.15</v>
      </c>
      <c r="IV208">
        <v>1109.8857142857144</v>
      </c>
      <c r="IW208">
        <v>2.5499999999999998</v>
      </c>
      <c r="IX208">
        <v>1417.3636363636363</v>
      </c>
      <c r="IY208">
        <v>2.5499999999999998</v>
      </c>
      <c r="IZ208">
        <v>1302.909090909091</v>
      </c>
      <c r="JA208">
        <v>2.6</v>
      </c>
      <c r="JB208">
        <v>1645.9</v>
      </c>
      <c r="JC208">
        <v>2.5666666666666669</v>
      </c>
      <c r="JD208">
        <v>1449.4375</v>
      </c>
      <c r="JE208">
        <v>2.3583333333333334</v>
      </c>
      <c r="JF208">
        <v>1272.0597014925372</v>
      </c>
      <c r="JG208">
        <v>3.15</v>
      </c>
      <c r="JH208">
        <v>1439.4285714285713</v>
      </c>
      <c r="JI208">
        <v>3.85</v>
      </c>
      <c r="JJ208">
        <v>1451</v>
      </c>
      <c r="JK208">
        <v>3.8</v>
      </c>
      <c r="JL208">
        <v>1229.3888888888889</v>
      </c>
      <c r="JM208">
        <v>3.6</v>
      </c>
      <c r="JN208">
        <v>1364.5208333333333</v>
      </c>
      <c r="JO208">
        <v>3.1</v>
      </c>
      <c r="JP208">
        <v>1132.0625</v>
      </c>
      <c r="JQ208">
        <v>3.7</v>
      </c>
      <c r="JR208">
        <v>1570.4666666666667</v>
      </c>
      <c r="JS208">
        <v>3.3</v>
      </c>
      <c r="JT208">
        <v>1375.0666666666666</v>
      </c>
      <c r="JU208">
        <v>3.3666666666666667</v>
      </c>
      <c r="JV208">
        <v>1354.2608695652175</v>
      </c>
      <c r="JW208">
        <v>3.4833333333333334</v>
      </c>
      <c r="JX208">
        <v>1359.5</v>
      </c>
      <c r="JY208">
        <v>2.9208333333333334</v>
      </c>
      <c r="JZ208">
        <v>1323.111801242236</v>
      </c>
      <c r="KA208">
        <v>2.25</v>
      </c>
      <c r="KB208">
        <v>919.6</v>
      </c>
      <c r="KC208">
        <v>2.1</v>
      </c>
      <c r="KD208">
        <v>809.93333333333328</v>
      </c>
      <c r="KE208">
        <v>2.6</v>
      </c>
      <c r="KF208">
        <v>1073.8571428571429</v>
      </c>
      <c r="KG208">
        <v>2.3166666666666669</v>
      </c>
      <c r="KH208">
        <v>931.2954545454545</v>
      </c>
      <c r="KI208">
        <v>2.15</v>
      </c>
      <c r="KJ208">
        <v>788.5</v>
      </c>
      <c r="KK208">
        <v>2.4500000000000002</v>
      </c>
      <c r="KL208">
        <v>842.2</v>
      </c>
      <c r="KM208">
        <v>2.65</v>
      </c>
      <c r="KN208">
        <v>1126.2857142857142</v>
      </c>
      <c r="KO208">
        <v>2.4166666666666665</v>
      </c>
      <c r="KP208">
        <v>917.20930232558135</v>
      </c>
      <c r="KQ208">
        <v>2.3666666666666667</v>
      </c>
      <c r="KR208">
        <v>924.33333333333337</v>
      </c>
      <c r="KS208">
        <v>2.3666666666666667</v>
      </c>
      <c r="KT208">
        <v>924.33333333333337</v>
      </c>
      <c r="KU208">
        <v>2.7361111111111112</v>
      </c>
      <c r="KV208">
        <v>1183.2177419354839</v>
      </c>
      <c r="KW208">
        <v>2.7361111111111112</v>
      </c>
      <c r="KX208">
        <v>1183.2177419354839</v>
      </c>
      <c r="KY208" s="15">
        <f>Tabla2[[#This Row],[ROS_NUM_COR_COD_ROS_TG_NEG]]-Tabla2[[#This Row],[PAS_NUM_COR_COD_ROS_TG_NEG]]</f>
        <v>0</v>
      </c>
      <c r="KZ208" s="15">
        <f>Tabla2[[#This Row],[ROS_DUR_COR_COD_ROS_TG_NEG]]-Tabla2[[#This Row],[PAS_DUR_COR_COD_ROS_TG_NEG]]</f>
        <v>0</v>
      </c>
      <c r="LA208" s="15">
        <f>Tabla2[[#This Row],[ROS_NUM_COR_COD_ROS_TG_NEU]]-Tabla2[[#This Row],[PAS_NUM_COR_COD_ROS_TG_NEU]]</f>
        <v>0</v>
      </c>
      <c r="LB208" s="15">
        <f>Tabla2[[#This Row],[ROS_DUR_COR_COD_ROS_TG_NEU]]-Tabla2[[#This Row],[PAS_DUR_COR_COD_ROS_TG_NEU]]</f>
        <v>0</v>
      </c>
      <c r="LC208" s="15">
        <f>Tabla2[[#This Row],[ROS_NUM_COR_COD_ROS_TG_POS]]-Tabla2[[#This Row],[PAS_NUM_COR_COD_ROS_TG_POS]]</f>
        <v>0</v>
      </c>
      <c r="LD208" s="15">
        <f>Tabla2[[#This Row],[ROS_DUR_COR_COD_ROS_TG_POS]]-Tabla2[[#This Row],[PAS_DUR_COR_COD_ROS_TG_POS]]</f>
        <v>0</v>
      </c>
      <c r="LE208" s="15">
        <f>Tabla2[[#This Row],[ROS_NUM_COR_COD_ROS_TG_TOT]]-Tabla2[[#This Row],[PAS_NUM_COR_COD_ROS_TG_TOT]]</f>
        <v>0</v>
      </c>
      <c r="LF208" s="15">
        <f>Tabla2[[#This Row],[ROS_DUR_COR_COD_ROS_TG_TOT]]-Tabla2[[#This Row],[PAS_DUR_COR_COD_ROS_TG_TOT]]</f>
        <v>0</v>
      </c>
      <c r="LG208" s="15">
        <f>Tabla2[[#This Row],[ROS_NUM_COR_COD_ESC_TG_NEG]]-Tabla2[[#This Row],[PAS_NUM_COR_COD_ESC_TG_NEG]]</f>
        <v>0</v>
      </c>
      <c r="LH208" s="15">
        <f>Tabla2[[#This Row],[ROS_DUR_COR_COD_ESC_TG_NEG]]-Tabla2[[#This Row],[PAS_DUR_COR_COD_ESC_TG_NEG]]</f>
        <v>0</v>
      </c>
      <c r="LI208" s="15">
        <f>Tabla2[[#This Row],[ROS_NUM_COR_COD_ESC_TG_NEU]]-Tabla2[[#This Row],[PAS_NUM_COR_COD_ESC_TG_NEU]]</f>
        <v>0</v>
      </c>
      <c r="LJ208" s="15">
        <f>Tabla2[[#This Row],[ROS_NUM_COR_COD_ESC_TG_NEG]]-Tabla2[[#This Row],[PAS_NUM_COR_COD_ESC_TG_NEG]]</f>
        <v>0</v>
      </c>
      <c r="LK208" s="15">
        <f>Tabla2[[#This Row],[ROS_NUM_COR_COD_ESC_TG_POS]]-Tabla2[[#This Row],[PAS_NUM_COR_COD_ESC_TG_POS]]</f>
        <v>0</v>
      </c>
      <c r="LL208" s="15">
        <f>Tabla2[[#This Row],[ROS_DUR_COR_COD_ESC_TG_POS]]-Tabla2[[#This Row],[PAS_DUR_COR_COD_ESC_TG_POS]]</f>
        <v>0</v>
      </c>
      <c r="LM208" s="15">
        <f>Tabla2[[#This Row],[ROS_NUM_COR_COD_ESC_TG_TOT]]-Tabla2[[#This Row],[PAS_NUM_COR_COD_ESC_TG_TOT]]</f>
        <v>0</v>
      </c>
      <c r="LN208" s="15">
        <f>Tabla2[[#This Row],[ROS_DUR_COR_COD_ESC_TG_TOT]]-Tabla2[[#This Row],[PAS_DUR_COR_COD_ESC_TG_TOT]]</f>
        <v>0</v>
      </c>
      <c r="LO208" s="15">
        <f>Tabla2[[#This Row],[PAS_NUM_COR_COD_ROS_TG_NEG]]-Tabla2[[#This Row],[ESC_NUM_COR_COD_ROS_TG_NEG]]</f>
        <v>0</v>
      </c>
      <c r="LP208" s="15">
        <f>Tabla2[[#This Row],[PAS_DUR_COR_COD_ROS_TG_NEG]]-Tabla2[[#This Row],[ESC_DUR_COR_COD_ROS_TG_NEG]]</f>
        <v>0</v>
      </c>
      <c r="LQ208" s="15">
        <f>Tabla2[[#This Row],[PAS_NUM_COR_COD_ROS_TG_NEU]]-Tabla2[[#This Row],[ESC_NUM_COR_COD_ROS_TG_NEU]]</f>
        <v>0</v>
      </c>
      <c r="LR208" s="15">
        <f>Tabla2[[#This Row],[PAS_DUR_COR_COD_ROS_TG_NEU]]-Tabla2[[#This Row],[ESC_DUR_COR_COD_ROS_TG_NEU]]</f>
        <v>0</v>
      </c>
      <c r="LS208" s="15">
        <f>Tabla2[[#This Row],[PAS_NUM_COR_COD_ROS_TG_POS]]-Tabla2[[#This Row],[ESC_NUM_COR_COD_ROS_TG_POS]]</f>
        <v>0</v>
      </c>
      <c r="LT208" s="15">
        <f>Tabla2[[#This Row],[PAS_DUR_COR_COD_ROS_TG_POS]]-Tabla2[[#This Row],[ESC_DUR_COR_COD_ROS_TG_POS]]</f>
        <v>0</v>
      </c>
      <c r="LU208" s="15">
        <f>Tabla2[[#This Row],[PAS_NUM_COR_COD_ROS_TG_TOT]]-Tabla2[[#This Row],[ESC_NUM_COR_COD_ROS_TG_TOT]]</f>
        <v>0</v>
      </c>
      <c r="LV208" s="15">
        <f>Tabla2[[#This Row],[PAS_DUR_COR_COD_ROS_TG_TOT]]-Tabla2[[#This Row],[ESC_DUR_COR_COD_ROS_TG_TOT]]</f>
        <v>0</v>
      </c>
      <c r="LW208" s="15">
        <f>Tabla2[[#This Row],[PAS_NUM_COR_COD_ESC_TG_NEG]]-Tabla2[[#This Row],[ESC_NUM_COR_COD_ESC_TG_NEG]]</f>
        <v>0</v>
      </c>
      <c r="LX208" s="15">
        <f>Tabla2[[#This Row],[PAS_DUR_COR_COD_ESC_TG_NEG]]-Tabla2[[#This Row],[ESC_DUR_COR_COD_ESC_TG_NEG]]</f>
        <v>0</v>
      </c>
      <c r="LY208" s="15">
        <f>Tabla2[[#This Row],[PAS_NUM_COR_COD_ESC_TG_NEU]]-Tabla2[[#This Row],[ESC_NUM_COR_COD_ESC_TG_NEU]]</f>
        <v>0</v>
      </c>
      <c r="LZ208" s="15">
        <f>Tabla2[[#This Row],[PAS_DUR_COR_COD_ESC_TG_NEU]]-Tabla2[[#This Row],[ESC_DUR_COR_COD_ESC_TG_NEU]]</f>
        <v>0</v>
      </c>
      <c r="MA208" s="15">
        <f>Tabla2[[#This Row],[PAS_NUM_COR_COD_ESC_TG_POS]]-Tabla2[[#This Row],[ESC_NUM_COR_COD_ESC_TG_POS]]</f>
        <v>0</v>
      </c>
      <c r="MB208" s="15">
        <f>Tabla2[[#This Row],[PAS_DUR_COR_COD_ESC_TG_POS]]-Tabla2[[#This Row],[ESC_DUR_COR_COD_ESC_TG_POS]]</f>
        <v>0</v>
      </c>
      <c r="MC208" s="15">
        <f>Tabla2[[#This Row],[PAS_NUM_COR_COD_ESC_TG_TOT]]-Tabla2[[#This Row],[ESC_NUM_COR_COD_ESC_TG_TOT]]</f>
        <v>0</v>
      </c>
      <c r="MD208" s="15">
        <f>Tabla2[[#This Row],[PAS_DUR_COR_COD_ESC_TG_TOT]]-Tabla2[[#This Row],[ESC_DUR_COR_COD_ESC_TG_TOT]]</f>
        <v>0</v>
      </c>
      <c r="ME208" s="42">
        <f>Tabla25[[#This Row],[PAS_NUM_COR_COD_ROS_TG_NEG]]-Tabla25[[#This Row],[PAS_NUM_COR_COD_ESC_TG_NEG]]</f>
        <v>0</v>
      </c>
      <c r="MF208" s="42">
        <f>Tabla25[[#This Row],[PAS_NUM_COR_COD_ROS_TG_NEU]]-Tabla25[[#This Row],[PAS_NUM_COR_COD_ESC_TG_NEU]]</f>
        <v>0</v>
      </c>
      <c r="MG208" s="42">
        <f>Tabla25[[#This Row],[PAS_NUM_COR_COD_ROS_TG_POS]]-Tabla25[[#This Row],[PAS_NUM_COR_COD_ESC_TG_POS]]</f>
        <v>0</v>
      </c>
      <c r="MH208" s="42">
        <f>Tabla25[[#This Row],[PAS_NUM_COR_COD_ROS_TG_TOT]]-Tabla25[[#This Row],[PAS_NUM_COR_COD_ESC_TG_TOT]]</f>
        <v>0</v>
      </c>
      <c r="MI208" s="42">
        <f>Tabla25[[#This Row],[PAS_DUR_COR_COD_ROS_TG_NEG]]-Tabla25[[#This Row],[PAS_DUR_COR_COD_ESC_TG_NEG]]</f>
        <v>0</v>
      </c>
      <c r="MJ208" s="42">
        <f>Tabla25[[#This Row],[PAS_DUR_COR_COD_ROS_TG_NEU]]-Tabla25[[#This Row],[PAS_DUR_COR_COD_ESC_TG_NEU]]</f>
        <v>0</v>
      </c>
      <c r="MK208" s="42">
        <f>Tabla25[[#This Row],[PAS_DUR_COR_COD_ROS_TG_POS]]-Tabla25[[#This Row],[PAS_DUR_COR_COD_ESC_TG_POS]]</f>
        <v>0</v>
      </c>
      <c r="ML208" s="42">
        <f>Tabla25[[#This Row],[PAS_DUR_COR_COD_ROS_TG_TOT]]-Tabla25[[#This Row],[PAS_DUR_COR_COD_ESC_TG_TOT]]</f>
        <v>0</v>
      </c>
      <c r="MM208" s="44">
        <f>Tabla25[[#This Row],[ESC_NUM_COR_COD_ROS_TG_NEG]]-Tabla25[[#This Row],[ESC_NUM_COR_COD_ESC_TG_NEG]]</f>
        <v>0</v>
      </c>
      <c r="MN208" s="44">
        <f>Tabla25[[#This Row],[ESC_NUM_COR_COD_ROS_TG_NEU]]-Tabla25[[#This Row],[ESC_NUM_COR_COD_ESC_TG_NEU]]</f>
        <v>0</v>
      </c>
      <c r="MO208" s="44">
        <f>Tabla25[[#This Row],[ESC_NUM_COR_COD_ROS_TG_POS]]-Tabla25[[#This Row],[ESC_NUM_COR_COD_ESC_TG_POS]]</f>
        <v>0</v>
      </c>
      <c r="MP208" s="44">
        <f>Tabla25[[#This Row],[ESC_NUM_COR_COD_ROS_TG_TOT]]-Tabla25[[#This Row],[ESC_NUM_COR_COD_ESC_TG_TOT]]</f>
        <v>0</v>
      </c>
      <c r="MQ208" s="44">
        <f>Tabla25[[#This Row],[ESC_DUR_COR_COD_ROS_TG_NEG]]-Tabla25[[#This Row],[ESC_DUR_COR_COD_ESC_TG_NEG]]</f>
        <v>0</v>
      </c>
      <c r="MR208" s="44">
        <f>Tabla25[[#This Row],[ESC_DUR_COR_COD_ROS_TG_NEU]]-Tabla25[[#This Row],[ESC_DUR_COR_COD_ESC_TG_NEU]]</f>
        <v>0</v>
      </c>
      <c r="MS208" s="44">
        <f>Tabla25[[#This Row],[ESC_DUR_COR_COD_ROS_TG_POS]]-Tabla25[[#This Row],[ESC_DUR_COR_COD_ESC_TG_POS]]</f>
        <v>0</v>
      </c>
      <c r="MT208" s="44">
        <f>Tabla25[[#This Row],[ESC_DUR_COR_COD_ROS_TG_TOT]]-Tabla25[[#This Row],[ESC_DUR_COR_COD_ESC_TG_TOT]]</f>
        <v>0</v>
      </c>
      <c r="MU208" s="47">
        <f>Tabla25[[#This Row],[ROS_NUM_COR_COD_ROS_TG_NEG]]-Tabla25[[#This Row],[ROS_NUM_COR_COD_ESC_TG_NEG]]</f>
        <v>0</v>
      </c>
      <c r="MV208" s="47">
        <f>Tabla25[[#This Row],[ROS_NUM_COR_COD_ROS_TG_NEU]]-Tabla25[[#This Row],[ROS_NUM_COR_COD_ESC_TG_NEU]]</f>
        <v>0</v>
      </c>
      <c r="MW208" s="47">
        <f>Tabla25[[#This Row],[ROS_NUM_COR_COD_ROS_TG_POS]]-Tabla25[[#This Row],[ROS_NUM_COR_COD_ESC_TG_POS]]</f>
        <v>0</v>
      </c>
      <c r="MX208" s="47">
        <f>Tabla25[[#This Row],[ROS_NUM_COR_COD_ROS_TG_TOT]]-Tabla25[[#This Row],[ROS_NUM_COR_COD_ESC_TG_TOT]]</f>
        <v>0</v>
      </c>
      <c r="MY208" s="47">
        <f>Tabla25[[#This Row],[ROS_DUR_COR_COD_ROS_TG_NEG]]-Tabla25[[#This Row],[ROS_DUR_COR_COD_ESC_TG_NEG]]</f>
        <v>0</v>
      </c>
      <c r="MZ208" s="47">
        <f>Tabla25[[#This Row],[ROS_DUR_COR_COD_ROS_TG_NEU]]-Tabla25[[#This Row],[ROS_DUR_COR_COD_ESC_TG_NEU]]</f>
        <v>0</v>
      </c>
      <c r="NA208" s="47">
        <f>Tabla25[[#This Row],[ROS_DUR_COR_COD_ROS_TG_POS]]-Tabla25[[#This Row],[ROS_DUR_COR_COD_ESC_TG_POS]]</f>
        <v>0</v>
      </c>
      <c r="NB208" s="47">
        <f>Tabla25[[#This Row],[ROS_DUR_COR_COD_ROS_TG_TOT]]-Tabla25[[#This Row],[ROS_DUR_COR_COD_ESC_TG_TOT]]</f>
        <v>0</v>
      </c>
      <c r="OA208" s="15">
        <f>Tabla2[[#This Row],[ROS_1DU_COR_COD_ROS_TG_NEG]]-Tabla2[[#This Row],[PAS_1DU_COR_COD_ROS_TG_NEG]]</f>
        <v>0</v>
      </c>
      <c r="OB208" s="15">
        <f>Tabla2[[#This Row],[ROS_1DU_COR_COD_ROS_TG_NEU]]-Tabla2[[#This Row],[PAS_1DU_COR_COD_ROS_TG_NEU]]</f>
        <v>0</v>
      </c>
      <c r="OC208" s="15">
        <f>Tabla2[[#This Row],[ROS_1DU_COR_COD_ROS_TG_POS]]-Tabla2[[#This Row],[PAS_1DU_COR_COD_ROS_TG_POS]]</f>
        <v>0</v>
      </c>
      <c r="OD208" s="15">
        <f>Tabla2[[#This Row],[ROS_1DU_COR_COD_ROS_TG_TOT]]-Tabla2[[#This Row],[PAS_1DU_COR_COD_ROS_TG_TOT]]</f>
        <v>0</v>
      </c>
      <c r="OE208" s="15">
        <f>Tabla2[[#This Row],[ROS_1DU_COR_COD_ESC_TG_NEG]]-Tabla2[[#This Row],[PAS_1DU_COR_COD_ESC_TG_NEG]]</f>
        <v>0</v>
      </c>
      <c r="OF208" s="15">
        <f>Tabla2[[#This Row],[ROS_1DU_COR_COD_ESC_TG_NEU]]-Tabla2[[#This Row],[PAS_1DU_COR_COD_ESC_TG_NEU]]</f>
        <v>0</v>
      </c>
      <c r="OG208" s="15">
        <f>Tabla2[[#This Row],[ROS_1DU_COR_COD_ESC_TG_POS]]-Tabla2[[#This Row],[PAS_1DU_COR_COD_ESC_TG_POS]]</f>
        <v>0</v>
      </c>
      <c r="OH208" s="15">
        <f>Tabla2[[#This Row],[ROS_1DU_COR_COD_ESC_TG_TOT]]-Tabla2[[#This Row],[PAS_1DU_COR_COD_ESC_TG_TOT]]</f>
        <v>0</v>
      </c>
      <c r="OI208" s="15">
        <f>Tabla2[[#This Row],[PAS_1DU_COR_COD_ROS_TG_NEG]]-Tabla2[[#This Row],[ESC_1DU_COR_COD_ROS_TG_NEG]]</f>
        <v>0</v>
      </c>
      <c r="OJ208" s="15">
        <f>Tabla2[[#This Row],[PAS_1DU_COR_COD_ROS_TG_NEU]]-Tabla2[[#This Row],[ESC_1DU_COR_COD_ROS_TG_NEU]]</f>
        <v>0</v>
      </c>
      <c r="OK208" s="15">
        <f>Tabla2[[#This Row],[PAS_1DU_COR_COD_ROS_TG_POS]]-Tabla2[[#This Row],[ESC_1DU_COR_COD_ROS_TG_POS]]</f>
        <v>0</v>
      </c>
      <c r="OL208" s="15">
        <f>Tabla2[[#This Row],[PAS_1DU_COR_COD_ROS_TG_TOT]]-Tabla2[[#This Row],[ESC_1DU_COR_COD_ROS_TG_TOT]]</f>
        <v>0</v>
      </c>
      <c r="OM208" s="15">
        <f>Tabla2[[#This Row],[PAS_1DU_COR_COD_ESC_TG_NEG]]-Tabla2[[#This Row],[ESC_1DU_COR_COD_ESC_TG_NEG]]</f>
        <v>0</v>
      </c>
      <c r="ON208" s="15">
        <f>Tabla2[[#This Row],[PAS_1DU_COR_COD_ESC_TG_NEU]]-Tabla2[[#This Row],[ESC_1DU_COR_COD_ESC_TG_NEU]]</f>
        <v>0</v>
      </c>
      <c r="OO208" s="15">
        <f>Tabla2[[#This Row],[PAS_1DU_COR_COD_ESC_TG_POS]]-Tabla2[[#This Row],[ESC_1DU_COR_COD_ESC_TG_POS]]</f>
        <v>0</v>
      </c>
      <c r="OP208" s="15">
        <f>Tabla2[[#This Row],[PAS_1DU_COR_COD_ESC_TG_TOT]]-Tabla2[[#This Row],[ESC_1DU_COR_COD_ESC_TG_TOT]]</f>
        <v>0</v>
      </c>
      <c r="OQ208" s="61">
        <v>0</v>
      </c>
      <c r="OR208" s="62">
        <v>0</v>
      </c>
      <c r="OS208" s="62">
        <v>0</v>
      </c>
      <c r="OT208" s="62">
        <v>0</v>
      </c>
      <c r="OU208" s="62">
        <v>0</v>
      </c>
      <c r="OV208" s="62">
        <v>0</v>
      </c>
      <c r="OW208" s="62">
        <v>0</v>
      </c>
      <c r="OX208" s="62">
        <v>0</v>
      </c>
      <c r="OY208" s="62">
        <v>0</v>
      </c>
      <c r="OZ208" s="62">
        <v>0</v>
      </c>
      <c r="PA208" s="62">
        <v>0</v>
      </c>
      <c r="PB208" s="62">
        <v>0</v>
      </c>
    </row>
    <row r="209" spans="1:418" x14ac:dyDescent="0.3">
      <c r="A209" s="2" t="s">
        <v>206</v>
      </c>
      <c r="B209" s="2">
        <v>60</v>
      </c>
      <c r="C209" s="2">
        <v>2</v>
      </c>
      <c r="D209" s="2">
        <v>68</v>
      </c>
      <c r="E209">
        <v>3.3157894736842106</v>
      </c>
      <c r="F209">
        <v>655.68421052631584</v>
      </c>
      <c r="G209">
        <v>3.3888888888888888</v>
      </c>
      <c r="H209">
        <v>723.82352941176475</v>
      </c>
      <c r="I209">
        <v>2.95</v>
      </c>
      <c r="J209">
        <v>751.5625</v>
      </c>
      <c r="K209">
        <v>3.2105263157894739</v>
      </c>
      <c r="L209">
        <v>707.46153846153845</v>
      </c>
      <c r="M209">
        <v>1.8947368421052631</v>
      </c>
      <c r="N209">
        <v>430.875</v>
      </c>
      <c r="O209">
        <v>2.3888888888888888</v>
      </c>
      <c r="P209">
        <v>763.91666666666663</v>
      </c>
      <c r="Q209">
        <v>2.4</v>
      </c>
      <c r="R209">
        <v>563.88235294117646</v>
      </c>
      <c r="S209">
        <v>2.2280701754385963</v>
      </c>
      <c r="T209">
        <v>569.93333333333328</v>
      </c>
      <c r="U209">
        <v>2.7192982456140351</v>
      </c>
      <c r="V209">
        <v>643.65979381443299</v>
      </c>
      <c r="W209">
        <v>1.7894736842105263</v>
      </c>
      <c r="X209">
        <v>395</v>
      </c>
      <c r="Y209">
        <v>1.8333333333333333</v>
      </c>
      <c r="Z209">
        <v>388.66666666666669</v>
      </c>
      <c r="AA209">
        <v>1.7</v>
      </c>
      <c r="AB209">
        <v>401.75</v>
      </c>
      <c r="AC209">
        <v>1.7719298245614035</v>
      </c>
      <c r="AD209">
        <v>395.27659574468083</v>
      </c>
      <c r="AE209">
        <v>1.7719298245614035</v>
      </c>
      <c r="AF209">
        <v>395.27659574468083</v>
      </c>
      <c r="AG209">
        <v>2.4035087719298245</v>
      </c>
      <c r="AH209">
        <v>562.59027777777783</v>
      </c>
      <c r="AI209">
        <v>2</v>
      </c>
      <c r="AJ209">
        <v>429</v>
      </c>
      <c r="AK209">
        <v>4.5</v>
      </c>
      <c r="AL209">
        <v>944</v>
      </c>
      <c r="AO209">
        <v>3.6666666666666665</v>
      </c>
      <c r="AP209">
        <v>772.33333333333337</v>
      </c>
      <c r="AQ209">
        <v>5</v>
      </c>
      <c r="AR209">
        <v>929</v>
      </c>
      <c r="AS209">
        <v>2</v>
      </c>
      <c r="AT209">
        <v>463</v>
      </c>
      <c r="AW209">
        <v>3</v>
      </c>
      <c r="AX209">
        <v>618.33333333333337</v>
      </c>
      <c r="AY209">
        <v>3.3333333333333335</v>
      </c>
      <c r="AZ209">
        <v>695.33333333333337</v>
      </c>
      <c r="BA209">
        <v>2</v>
      </c>
      <c r="BB209">
        <v>325</v>
      </c>
      <c r="BC209">
        <v>3</v>
      </c>
      <c r="BD209">
        <v>693</v>
      </c>
      <c r="BG209">
        <v>2.6666666666666665</v>
      </c>
      <c r="BH209">
        <v>570.33333333333337</v>
      </c>
      <c r="BI209">
        <v>2.6666666666666665</v>
      </c>
      <c r="BJ209">
        <v>570.33333333333337</v>
      </c>
      <c r="BK209">
        <v>3.1111111111111112</v>
      </c>
      <c r="BL209">
        <v>653.66666666666663</v>
      </c>
      <c r="BM209">
        <v>2.4388888888888891</v>
      </c>
      <c r="BN209">
        <v>567.94771241830063</v>
      </c>
      <c r="BO209">
        <v>1.125</v>
      </c>
      <c r="BP209">
        <v>527.5</v>
      </c>
      <c r="BQ209">
        <v>0.9</v>
      </c>
      <c r="BR209">
        <v>595.75</v>
      </c>
      <c r="BS209">
        <v>1</v>
      </c>
      <c r="BT209">
        <v>618</v>
      </c>
      <c r="BU209">
        <v>1</v>
      </c>
      <c r="BV209">
        <v>577</v>
      </c>
      <c r="BW209">
        <v>1.75</v>
      </c>
      <c r="BX209">
        <v>499.66666666666669</v>
      </c>
      <c r="BY209">
        <v>0.1111111111111111</v>
      </c>
      <c r="BZ209">
        <v>137</v>
      </c>
      <c r="CA209">
        <v>1.5</v>
      </c>
      <c r="CB209">
        <v>547</v>
      </c>
      <c r="CC209">
        <v>1.08</v>
      </c>
      <c r="CD209">
        <v>483.90909090909093</v>
      </c>
      <c r="CE209">
        <v>1.0384615384615385</v>
      </c>
      <c r="CF209">
        <v>530.4545454545455</v>
      </c>
      <c r="CG209">
        <v>1.25</v>
      </c>
      <c r="CH209">
        <v>616</v>
      </c>
      <c r="CI209">
        <v>1.8</v>
      </c>
      <c r="CJ209">
        <v>1077.75</v>
      </c>
      <c r="CK209">
        <v>0.55555555555555558</v>
      </c>
      <c r="CL209">
        <v>342.66666666666669</v>
      </c>
      <c r="CM209">
        <v>1.2222222222222223</v>
      </c>
      <c r="CN209">
        <v>709.36363636363637</v>
      </c>
      <c r="CO209">
        <v>0.75</v>
      </c>
      <c r="CP209">
        <v>650.5</v>
      </c>
      <c r="CQ209">
        <v>1.1111111111111112</v>
      </c>
      <c r="CR209">
        <v>613</v>
      </c>
      <c r="CS209">
        <v>1</v>
      </c>
      <c r="CT209">
        <v>578.33333333333337</v>
      </c>
      <c r="CU209">
        <v>0.96</v>
      </c>
      <c r="CV209">
        <v>609.77777777777783</v>
      </c>
      <c r="CW209">
        <v>1.0961538461538463</v>
      </c>
      <c r="CX209">
        <v>664.55</v>
      </c>
      <c r="CY209">
        <v>1.0673076923076923</v>
      </c>
      <c r="CZ209">
        <v>594.30952380952385</v>
      </c>
      <c r="DA209">
        <v>0.125</v>
      </c>
      <c r="DB209">
        <v>135</v>
      </c>
      <c r="DC209">
        <v>0.9</v>
      </c>
      <c r="DD209">
        <v>332.2</v>
      </c>
      <c r="DE209">
        <v>0.33333333333333331</v>
      </c>
      <c r="DF209">
        <v>324.66666666666669</v>
      </c>
      <c r="DG209">
        <v>0.48148148148148145</v>
      </c>
      <c r="DH209">
        <v>307.77777777777777</v>
      </c>
      <c r="DI209">
        <v>0.75</v>
      </c>
      <c r="DJ209">
        <v>289.5</v>
      </c>
      <c r="DK209">
        <v>0.22222222222222221</v>
      </c>
      <c r="DL209">
        <v>270</v>
      </c>
      <c r="DM209">
        <v>0.75</v>
      </c>
      <c r="DN209">
        <v>368</v>
      </c>
      <c r="DO209">
        <v>0.56000000000000005</v>
      </c>
      <c r="DP209">
        <v>322.22222222222223</v>
      </c>
      <c r="DQ209">
        <v>0.51923076923076927</v>
      </c>
      <c r="DR209">
        <v>315</v>
      </c>
      <c r="DS209">
        <v>0.51923076923076927</v>
      </c>
      <c r="DT209">
        <v>315</v>
      </c>
      <c r="DU209">
        <v>0.88461538461538458</v>
      </c>
      <c r="DV209">
        <v>510.51666666666665</v>
      </c>
      <c r="DW209">
        <v>0</v>
      </c>
      <c r="EA209">
        <v>0</v>
      </c>
      <c r="EC209">
        <v>0</v>
      </c>
      <c r="EE209">
        <v>0.5</v>
      </c>
      <c r="EF209">
        <v>137</v>
      </c>
      <c r="EG209">
        <v>0</v>
      </c>
      <c r="EI209">
        <v>3.5</v>
      </c>
      <c r="EJ209">
        <v>919</v>
      </c>
      <c r="EK209">
        <v>1.6</v>
      </c>
      <c r="EL209">
        <v>658.33333333333337</v>
      </c>
      <c r="EM209">
        <v>1</v>
      </c>
      <c r="EN209">
        <v>658.33333333333337</v>
      </c>
      <c r="EO209">
        <v>4.5</v>
      </c>
      <c r="EP209">
        <v>638</v>
      </c>
      <c r="ES209">
        <v>2</v>
      </c>
      <c r="ET209">
        <v>386</v>
      </c>
      <c r="EU209">
        <v>3.6666666666666665</v>
      </c>
      <c r="EV209">
        <v>554</v>
      </c>
      <c r="EW209">
        <v>2</v>
      </c>
      <c r="EX209">
        <v>487</v>
      </c>
      <c r="EY209">
        <v>0</v>
      </c>
      <c r="FA209">
        <v>1</v>
      </c>
      <c r="FB209">
        <v>105</v>
      </c>
      <c r="FC209">
        <v>1.2</v>
      </c>
      <c r="FD209">
        <v>232.33333333333334</v>
      </c>
      <c r="FE209">
        <v>2.125</v>
      </c>
      <c r="FF209">
        <v>393.16666666666669</v>
      </c>
      <c r="FG209">
        <v>1.5625</v>
      </c>
      <c r="FH209">
        <v>481.55555555555554</v>
      </c>
      <c r="FI209">
        <v>1.5</v>
      </c>
      <c r="FJ209">
        <v>145</v>
      </c>
      <c r="FM209">
        <v>0</v>
      </c>
      <c r="FO209">
        <v>1</v>
      </c>
      <c r="FP209">
        <v>145</v>
      </c>
      <c r="FQ209">
        <v>2</v>
      </c>
      <c r="FR209">
        <v>415</v>
      </c>
      <c r="FS209">
        <v>0</v>
      </c>
      <c r="FU209">
        <v>1</v>
      </c>
      <c r="FV209">
        <v>520</v>
      </c>
      <c r="FW209">
        <v>1.2</v>
      </c>
      <c r="FX209">
        <v>450</v>
      </c>
      <c r="FY209">
        <v>1.125</v>
      </c>
      <c r="FZ209">
        <v>328</v>
      </c>
      <c r="GA209">
        <v>1.125</v>
      </c>
      <c r="GB209">
        <v>328</v>
      </c>
      <c r="GC209">
        <v>1.4166666666666667</v>
      </c>
      <c r="GD209">
        <v>426.71428571428572</v>
      </c>
      <c r="GE209">
        <v>0.9555555555555556</v>
      </c>
      <c r="GF209">
        <v>494.66216216216219</v>
      </c>
      <c r="GG209">
        <v>1.7777777777777777</v>
      </c>
      <c r="GH209">
        <v>295.85714285714283</v>
      </c>
      <c r="GI209">
        <v>1.4</v>
      </c>
      <c r="GJ209">
        <v>221.9</v>
      </c>
      <c r="GK209">
        <v>2.1111111111111112</v>
      </c>
      <c r="GL209">
        <v>649</v>
      </c>
      <c r="GM209">
        <v>1.75</v>
      </c>
      <c r="GN209">
        <v>355.82608695652175</v>
      </c>
      <c r="GO209">
        <v>1.3333333333333333</v>
      </c>
      <c r="GP209">
        <v>286</v>
      </c>
      <c r="GQ209">
        <v>1.6666666666666667</v>
      </c>
      <c r="GR209">
        <v>394.85714285714283</v>
      </c>
      <c r="GS209">
        <v>1.8888888888888888</v>
      </c>
      <c r="GT209">
        <v>388</v>
      </c>
      <c r="GU209">
        <v>1.6296296296296295</v>
      </c>
      <c r="GV209">
        <v>357.72727272727275</v>
      </c>
      <c r="GW209">
        <v>1.6909090909090909</v>
      </c>
      <c r="GX209">
        <v>356.75555555555553</v>
      </c>
      <c r="GY209">
        <v>2.1111111111111112</v>
      </c>
      <c r="GZ209">
        <v>477.57142857142856</v>
      </c>
      <c r="HA209">
        <v>2.5</v>
      </c>
      <c r="HB209">
        <v>542.33333333333337</v>
      </c>
      <c r="HC209">
        <v>2.1111111111111112</v>
      </c>
      <c r="HD209">
        <v>603.5</v>
      </c>
      <c r="HE209">
        <v>2.25</v>
      </c>
      <c r="HF209">
        <v>538.40909090909088</v>
      </c>
      <c r="HG209">
        <v>1.7777777777777777</v>
      </c>
      <c r="HH209">
        <v>550.83333333333337</v>
      </c>
      <c r="HI209">
        <v>2.4444444444444446</v>
      </c>
      <c r="HJ209">
        <v>416.11111111111109</v>
      </c>
      <c r="HK209">
        <v>3.1111111111111112</v>
      </c>
      <c r="HL209">
        <v>561</v>
      </c>
      <c r="HM209">
        <v>2.4444444444444446</v>
      </c>
      <c r="HN209">
        <v>504.125</v>
      </c>
      <c r="HO209">
        <v>2.3454545454545452</v>
      </c>
      <c r="HP209">
        <v>520.52173913043475</v>
      </c>
      <c r="HQ209">
        <v>2.0181818181818181</v>
      </c>
      <c r="HR209">
        <v>439.53846153846155</v>
      </c>
      <c r="HS209">
        <v>1.1111111111111112</v>
      </c>
      <c r="HT209">
        <v>305.83333333333331</v>
      </c>
      <c r="HU209">
        <v>1.2</v>
      </c>
      <c r="HV209">
        <v>251.5</v>
      </c>
      <c r="HW209">
        <v>0.77777777777777779</v>
      </c>
      <c r="HX209">
        <v>245.2</v>
      </c>
      <c r="HY209">
        <v>1.0357142857142858</v>
      </c>
      <c r="HZ209">
        <v>267</v>
      </c>
      <c r="IA209">
        <v>0.88888888888888884</v>
      </c>
      <c r="IB209">
        <v>254.16666666666666</v>
      </c>
      <c r="IC209">
        <v>1.7777777777777777</v>
      </c>
      <c r="ID209">
        <v>278</v>
      </c>
      <c r="IE209">
        <v>0.88888888888888884</v>
      </c>
      <c r="IF209">
        <v>188.71428571428572</v>
      </c>
      <c r="IG209">
        <v>1.1851851851851851</v>
      </c>
      <c r="IH209">
        <v>241.42857142857142</v>
      </c>
      <c r="II209">
        <v>1.1090909090909091</v>
      </c>
      <c r="IJ209">
        <v>253.57499999999999</v>
      </c>
      <c r="IK209">
        <v>1.1090909090909091</v>
      </c>
      <c r="IL209">
        <v>253.57499999999999</v>
      </c>
      <c r="IM209">
        <v>1.7151515151515151</v>
      </c>
      <c r="IN209">
        <v>382.75572519083971</v>
      </c>
      <c r="IO209">
        <v>1</v>
      </c>
      <c r="IP209">
        <v>354</v>
      </c>
      <c r="IS209">
        <v>0</v>
      </c>
      <c r="IU209">
        <v>0.5</v>
      </c>
      <c r="IV209">
        <v>354</v>
      </c>
      <c r="IW209">
        <v>0</v>
      </c>
      <c r="IY209">
        <v>3</v>
      </c>
      <c r="IZ209">
        <v>408</v>
      </c>
      <c r="JA209">
        <v>0</v>
      </c>
      <c r="JC209">
        <v>1</v>
      </c>
      <c r="JD209">
        <v>408</v>
      </c>
      <c r="JE209">
        <v>0.8</v>
      </c>
      <c r="JF209">
        <v>381</v>
      </c>
      <c r="JG209">
        <v>4</v>
      </c>
      <c r="JH209">
        <v>792</v>
      </c>
      <c r="JK209">
        <v>3</v>
      </c>
      <c r="JL209">
        <v>617</v>
      </c>
      <c r="JM209">
        <v>3.5</v>
      </c>
      <c r="JN209">
        <v>704.5</v>
      </c>
      <c r="JO209">
        <v>4</v>
      </c>
      <c r="JP209">
        <v>1228</v>
      </c>
      <c r="JQ209">
        <v>3</v>
      </c>
      <c r="JR209">
        <v>512</v>
      </c>
      <c r="JS209">
        <v>2</v>
      </c>
      <c r="JT209">
        <v>273</v>
      </c>
      <c r="JU209">
        <v>3</v>
      </c>
      <c r="JV209">
        <v>671</v>
      </c>
      <c r="JW209">
        <v>3.2</v>
      </c>
      <c r="JX209">
        <v>684.4</v>
      </c>
      <c r="JY209">
        <v>2</v>
      </c>
      <c r="JZ209">
        <v>597.71428571428567</v>
      </c>
      <c r="KA209">
        <v>0</v>
      </c>
      <c r="KE209">
        <v>2</v>
      </c>
      <c r="KF209">
        <v>191</v>
      </c>
      <c r="KG209">
        <v>1</v>
      </c>
      <c r="KH209">
        <v>191</v>
      </c>
      <c r="KI209">
        <v>0</v>
      </c>
      <c r="KK209">
        <v>1</v>
      </c>
      <c r="KL209">
        <v>359</v>
      </c>
      <c r="KM209">
        <v>1</v>
      </c>
      <c r="KN209">
        <v>94</v>
      </c>
      <c r="KO209">
        <v>0.66666666666666663</v>
      </c>
      <c r="KP209">
        <v>226.5</v>
      </c>
      <c r="KQ209">
        <v>0.8</v>
      </c>
      <c r="KR209">
        <v>214.66666666666666</v>
      </c>
      <c r="KS209">
        <v>0.8</v>
      </c>
      <c r="KT209">
        <v>214.66666666666666</v>
      </c>
      <c r="KU209">
        <v>1.6</v>
      </c>
      <c r="KV209">
        <v>482.8</v>
      </c>
      <c r="KW209">
        <v>1.7055555555555555</v>
      </c>
      <c r="KX209">
        <v>389.85106382978722</v>
      </c>
      <c r="KY209" s="15">
        <f>Tabla2[[#This Row],[ROS_NUM_COR_COD_ROS_TG_NEG]]-Tabla2[[#This Row],[PAS_NUM_COR_COD_ROS_TG_NEG]]</f>
        <v>-0.11695906432748537</v>
      </c>
      <c r="KZ209" s="15">
        <f>Tabla2[[#This Row],[ROS_DUR_COR_COD_ROS_TG_NEG]]-Tabla2[[#This Row],[PAS_DUR_COR_COD_ROS_TG_NEG]]</f>
        <v>119.95833333333337</v>
      </c>
      <c r="LA209" s="15">
        <f>Tabla2[[#This Row],[ROS_NUM_COR_COD_ROS_TG_NEU]]-Tabla2[[#This Row],[PAS_NUM_COR_COD_ROS_TG_NEU]]</f>
        <v>5.5555555555555802E-2</v>
      </c>
      <c r="LB209" s="15">
        <f>Tabla2[[#This Row],[ROS_DUR_COR_COD_ROS_TG_NEU]]-Tabla2[[#This Row],[PAS_DUR_COR_COD_ROS_TG_NEU]]</f>
        <v>-347.80555555555554</v>
      </c>
      <c r="LC209" s="15">
        <f>Tabla2[[#This Row],[ROS_NUM_COR_COD_ROS_TG_POS]]-Tabla2[[#This Row],[PAS_NUM_COR_COD_ROS_TG_POS]]</f>
        <v>0.71111111111111125</v>
      </c>
      <c r="LD209" s="15">
        <f>Tabla2[[#This Row],[ROS_DUR_COR_COD_ROS_TG_POS]]-Tabla2[[#This Row],[PAS_DUR_COR_COD_ROS_TG_POS]]</f>
        <v>-2.8823529411764639</v>
      </c>
      <c r="LE209" s="15">
        <f>Tabla2[[#This Row],[ROS_NUM_COR_COD_ROS_TG_TOT]]-Tabla2[[#This Row],[PAS_NUM_COR_COD_ROS_TG_TOT]]</f>
        <v>0.21637426900584833</v>
      </c>
      <c r="LF209" s="15">
        <f>Tabla2[[#This Row],[ROS_DUR_COR_COD_ROS_TG_TOT]]-Tabla2[[#This Row],[PAS_DUR_COR_COD_ROS_TG_TOT]]</f>
        <v>-65.80833333333328</v>
      </c>
      <c r="LG209" s="15">
        <f>Tabla2[[#This Row],[ROS_NUM_COR_COD_ESC_TG_NEG]]-Tabla2[[#This Row],[PAS_NUM_COR_COD_ESC_TG_NEG]]</f>
        <v>-1.9824561403508774</v>
      </c>
      <c r="LH209" s="15">
        <f>Tabla2[[#This Row],[ROS_DUR_COR_COD_ESC_TG_NEG]]-Tabla2[[#This Row],[PAS_DUR_COR_COD_ESC_TG_NEG]]</f>
        <v>-369.68421052631584</v>
      </c>
      <c r="LI209" s="15">
        <f>Tabla2[[#This Row],[ROS_NUM_COR_COD_ESC_TG_NEU]]-Tabla2[[#This Row],[PAS_NUM_COR_COD_ESC_TG_NEU]]</f>
        <v>-1.7222222222222221</v>
      </c>
      <c r="LJ209" s="15">
        <f>Tabla2[[#This Row],[ROS_NUM_COR_COD_ESC_TG_NEG]]-Tabla2[[#This Row],[PAS_NUM_COR_COD_ESC_TG_NEG]]</f>
        <v>-1.9824561403508774</v>
      </c>
      <c r="LK209" s="15">
        <f>Tabla2[[#This Row],[ROS_NUM_COR_COD_ESC_TG_POS]]-Tabla2[[#This Row],[PAS_NUM_COR_COD_ESC_TG_POS]]</f>
        <v>-1.0611111111111113</v>
      </c>
      <c r="LL209" s="15">
        <f>Tabla2[[#This Row],[ROS_DUR_COR_COD_ESC_TG_POS]]-Tabla2[[#This Row],[PAS_DUR_COR_COD_ESC_TG_POS]]</f>
        <v>-363.5625</v>
      </c>
      <c r="LM209" s="15">
        <f>Tabla2[[#This Row],[ROS_NUM_COR_COD_ESC_TG_TOT]]-Tabla2[[#This Row],[PAS_NUM_COR_COD_ESC_TG_TOT]]</f>
        <v>-1.5808966861598444</v>
      </c>
      <c r="LN209" s="15">
        <f>Tabla2[[#This Row],[ROS_DUR_COR_COD_ESC_TG_TOT]]-Tabla2[[#This Row],[PAS_DUR_COR_COD_ESC_TG_TOT]]</f>
        <v>-349.7342657342657</v>
      </c>
      <c r="LO209" s="15">
        <f>Tabla2[[#This Row],[PAS_NUM_COR_COD_ROS_TG_NEG]]-Tabla2[[#This Row],[ESC_NUM_COR_COD_ROS_TG_NEG]]</f>
        <v>1.1447368421052631</v>
      </c>
      <c r="LP209" s="15">
        <f>Tabla2[[#This Row],[PAS_DUR_COR_COD_ROS_TG_NEG]]-Tabla2[[#This Row],[ESC_DUR_COR_COD_ROS_TG_NEG]]</f>
        <v>-219.625</v>
      </c>
      <c r="LQ209" s="15">
        <f>Tabla2[[#This Row],[PAS_NUM_COR_COD_ROS_TG_NEU]]-Tabla2[[#This Row],[ESC_NUM_COR_COD_ROS_TG_NEU]]</f>
        <v>1.2777777777777777</v>
      </c>
      <c r="LR209" s="15">
        <f>Tabla2[[#This Row],[PAS_DUR_COR_COD_ROS_TG_NEU]]-Tabla2[[#This Row],[ESC_DUR_COR_COD_ROS_TG_NEU]]</f>
        <v>150.91666666666663</v>
      </c>
      <c r="LS209" s="15">
        <f>Tabla2[[#This Row],[PAS_NUM_COR_COD_ROS_TG_POS]]-Tabla2[[#This Row],[ESC_NUM_COR_COD_ROS_TG_POS]]</f>
        <v>1.4</v>
      </c>
      <c r="LT209" s="15">
        <f>Tabla2[[#This Row],[PAS_DUR_COR_COD_ROS_TG_POS]]-Tabla2[[#This Row],[ESC_DUR_COR_COD_ROS_TG_POS]]</f>
        <v>-14.450980392156907</v>
      </c>
      <c r="LU209" s="15">
        <f>Tabla2[[#This Row],[PAS_NUM_COR_COD_ROS_TG_TOT]]-Tabla2[[#This Row],[ESC_NUM_COR_COD_ROS_TG_TOT]]</f>
        <v>1.2680701754385963</v>
      </c>
      <c r="LV209" s="15">
        <f>Tabla2[[#This Row],[PAS_DUR_COR_COD_ROS_TG_TOT]]-Tabla2[[#This Row],[ESC_DUR_COR_COD_ROS_TG_TOT]]</f>
        <v>-39.844444444444548</v>
      </c>
      <c r="LW209" s="15">
        <f>Tabla2[[#This Row],[PAS_NUM_COR_COD_ESC_TG_NEG]]-Tabla2[[#This Row],[ESC_NUM_COR_COD_ESC_TG_NEG]]</f>
        <v>1.5657894736842106</v>
      </c>
      <c r="LX209" s="15">
        <f>Tabla2[[#This Row],[PAS_DUR_COR_COD_ESC_TG_NEG]]-Tabla2[[#This Row],[ESC_DUR_COR_COD_ESC_TG_NEG]]</f>
        <v>156.01754385964915</v>
      </c>
      <c r="LY209" s="15">
        <f>Tabla2[[#This Row],[PAS_NUM_COR_COD_ESC_TG_NEU]]-Tabla2[[#This Row],[ESC_NUM_COR_COD_ESC_TG_NEU]]</f>
        <v>3.2777777777777777</v>
      </c>
      <c r="LZ209" s="15">
        <f>Tabla2[[#This Row],[PAS_DUR_COR_COD_ESC_TG_NEU]]-Tabla2[[#This Row],[ESC_DUR_COR_COD_ESC_TG_NEU]]</f>
        <v>586.82352941176475</v>
      </c>
      <c r="MA209" s="15">
        <f>Tabla2[[#This Row],[PAS_NUM_COR_COD_ESC_TG_POS]]-Tabla2[[#This Row],[ESC_NUM_COR_COD_ESC_TG_POS]]</f>
        <v>1.4500000000000002</v>
      </c>
      <c r="MB209" s="15">
        <f>Tabla2[[#This Row],[PAS_DUR_COR_COD_ESC_TG_POS]]-Tabla2[[#This Row],[ESC_DUR_COR_COD_ESC_TG_POS]]</f>
        <v>204.5625</v>
      </c>
      <c r="MC209" s="15">
        <f>Tabla2[[#This Row],[PAS_NUM_COR_COD_ESC_TG_TOT]]-Tabla2[[#This Row],[ESC_NUM_COR_COD_ESC_TG_TOT]]</f>
        <v>2.1305263157894738</v>
      </c>
      <c r="MD209" s="15">
        <f>Tabla2[[#This Row],[PAS_DUR_COR_COD_ESC_TG_TOT]]-Tabla2[[#This Row],[ESC_DUR_COR_COD_ESC_TG_TOT]]</f>
        <v>223.55244755244752</v>
      </c>
      <c r="ME209" s="42">
        <f>Tabla25[[#This Row],[PAS_NUM_COR_COD_ROS_TG_NEG]]-Tabla25[[#This Row],[PAS_NUM_COR_COD_ESC_TG_NEG]]</f>
        <v>-1.4210526315789476</v>
      </c>
      <c r="MF209" s="42">
        <f>Tabla25[[#This Row],[PAS_NUM_COR_COD_ROS_TG_NEU]]-Tabla25[[#This Row],[PAS_NUM_COR_COD_ESC_TG_NEU]]</f>
        <v>-1</v>
      </c>
      <c r="MG209" s="42">
        <f>Tabla25[[#This Row],[PAS_NUM_COR_COD_ROS_TG_POS]]-Tabla25[[#This Row],[PAS_NUM_COR_COD_ESC_TG_POS]]</f>
        <v>-0.55000000000000027</v>
      </c>
      <c r="MH209" s="42">
        <f>Tabla25[[#This Row],[PAS_NUM_COR_COD_ROS_TG_TOT]]-Tabla25[[#This Row],[PAS_NUM_COR_COD_ESC_TG_TOT]]</f>
        <v>-0.98245614035087758</v>
      </c>
      <c r="MI209" s="42">
        <f>Tabla25[[#This Row],[PAS_DUR_COR_COD_ROS_TG_NEG]]-Tabla25[[#This Row],[PAS_DUR_COR_COD_ESC_TG_NEG]]</f>
        <v>-224.80921052631584</v>
      </c>
      <c r="MJ209" s="42">
        <f>Tabla25[[#This Row],[PAS_DUR_COR_COD_ROS_TG_NEU]]-Tabla25[[#This Row],[PAS_DUR_COR_COD_ESC_TG_NEU]]</f>
        <v>40.093137254901876</v>
      </c>
      <c r="MK209" s="42">
        <f>Tabla25[[#This Row],[PAS_DUR_COR_COD_ROS_TG_POS]]-Tabla25[[#This Row],[PAS_DUR_COR_COD_ESC_TG_POS]]</f>
        <v>-187.68014705882354</v>
      </c>
      <c r="ML209" s="42">
        <f>Tabla25[[#This Row],[PAS_DUR_COR_COD_ROS_TG_TOT]]-Tabla25[[#This Row],[PAS_DUR_COR_COD_ESC_TG_TOT]]</f>
        <v>-137.52820512820517</v>
      </c>
      <c r="MM209" s="44">
        <f>Tabla25[[#This Row],[ESC_NUM_COR_COD_ROS_TG_NEG]]-Tabla25[[#This Row],[ESC_NUM_COR_COD_ESC_TG_NEG]]</f>
        <v>-1</v>
      </c>
      <c r="MN209" s="44">
        <f>Tabla25[[#This Row],[ESC_NUM_COR_COD_ROS_TG_NEU]]-Tabla25[[#This Row],[ESC_NUM_COR_COD_ESC_TG_NEU]]</f>
        <v>1</v>
      </c>
      <c r="MO209" s="44">
        <f>Tabla25[[#This Row],[ESC_NUM_COR_COD_ROS_TG_POS]]-Tabla25[[#This Row],[ESC_NUM_COR_COD_ESC_TG_POS]]</f>
        <v>-0.5</v>
      </c>
      <c r="MP209" s="44">
        <f>Tabla25[[#This Row],[ESC_NUM_COR_COD_ROS_TG_TOT]]-Tabla25[[#This Row],[ESC_NUM_COR_COD_ESC_TG_TOT]]</f>
        <v>-0.12000000000000011</v>
      </c>
      <c r="MQ209" s="44">
        <f>Tabla25[[#This Row],[ESC_DUR_COR_COD_ROS_TG_NEG]]-Tabla25[[#This Row],[ESC_DUR_COR_COD_ESC_TG_NEG]]</f>
        <v>150.83333333333331</v>
      </c>
      <c r="MR209" s="44">
        <f>Tabla25[[#This Row],[ESC_DUR_COR_COD_ROS_TG_NEU]]-Tabla25[[#This Row],[ESC_DUR_COR_COD_ESC_TG_NEU]]</f>
        <v>476</v>
      </c>
      <c r="MS209" s="44">
        <f>Tabla25[[#This Row],[ESC_DUR_COR_COD_ROS_TG_POS]]-Tabla25[[#This Row],[ESC_DUR_COR_COD_ESC_TG_POS]]</f>
        <v>31.333333333333371</v>
      </c>
      <c r="MT209" s="44">
        <f>Tabla25[[#This Row],[ESC_DUR_COR_COD_ROS_TG_TOT]]-Tabla25[[#This Row],[ESC_DUR_COR_COD_ESC_TG_TOT]]</f>
        <v>125.86868686868689</v>
      </c>
      <c r="MU209" s="47">
        <f>Tabla25[[#This Row],[ROS_NUM_COR_COD_ROS_TG_NEG]]-Tabla25[[#This Row],[ROS_NUM_COR_COD_ESC_TG_NEG]]</f>
        <v>0.44444444444444442</v>
      </c>
      <c r="MV209" s="47">
        <f>Tabla25[[#This Row],[ROS_NUM_COR_COD_ROS_TG_NEU]]-Tabla25[[#This Row],[ROS_NUM_COR_COD_ESC_TG_NEU]]</f>
        <v>0.7777777777777779</v>
      </c>
      <c r="MW209" s="47">
        <f>Tabla25[[#This Row],[ROS_NUM_COR_COD_ROS_TG_POS]]-Tabla25[[#This Row],[ROS_NUM_COR_COD_ESC_TG_POS]]</f>
        <v>1.2222222222222223</v>
      </c>
      <c r="MX209" s="47">
        <f>Tabla25[[#This Row],[ROS_NUM_COR_COD_ROS_TG_TOT]]-Tabla25[[#This Row],[ROS_NUM_COR_COD_ESC_TG_TOT]]</f>
        <v>0.8148148148148151</v>
      </c>
      <c r="MY209" s="47">
        <f>Tabla25[[#This Row],[ROS_DUR_COR_COD_ROS_TG_NEG]]-Tabla25[[#This Row],[ROS_DUR_COR_COD_ESC_TG_NEG]]</f>
        <v>264.83333333333337</v>
      </c>
      <c r="MZ209" s="47">
        <f>Tabla25[[#This Row],[ROS_DUR_COR_COD_ROS_TG_NEU]]-Tabla25[[#This Row],[ROS_DUR_COR_COD_ESC_TG_NEU]]</f>
        <v>21.253968253968253</v>
      </c>
      <c r="NA209" s="47">
        <f>Tabla25[[#This Row],[ROS_DUR_COR_COD_ROS_TG_POS]]-Tabla25[[#This Row],[ROS_DUR_COR_COD_ESC_TG_POS]]</f>
        <v>173</v>
      </c>
      <c r="NB209" s="47">
        <f>Tabla25[[#This Row],[ROS_DUR_COR_COD_ROS_TG_TOT]]-Tabla25[[#This Row],[ROS_DUR_COR_COD_ESC_TG_TOT]]</f>
        <v>146.39772727272725</v>
      </c>
      <c r="NC209">
        <v>242.66666666666666</v>
      </c>
      <c r="ND209">
        <v>150.22222222222223</v>
      </c>
      <c r="NE209">
        <v>183.33333333333334</v>
      </c>
      <c r="NF209">
        <v>185.75</v>
      </c>
      <c r="NG209">
        <v>147.71428571428572</v>
      </c>
      <c r="NH209">
        <v>146.42857142857142</v>
      </c>
      <c r="NI209">
        <v>150.75</v>
      </c>
      <c r="NJ209">
        <v>148.40909090909091</v>
      </c>
      <c r="NK209">
        <v>142</v>
      </c>
      <c r="NL209">
        <v>186.5</v>
      </c>
      <c r="NM209">
        <v>195.33333333333334</v>
      </c>
      <c r="NN209">
        <v>179.55555555555554</v>
      </c>
      <c r="NO209">
        <v>203.83333333333334</v>
      </c>
      <c r="NP209">
        <v>137</v>
      </c>
      <c r="NQ209">
        <v>216.25</v>
      </c>
      <c r="NR209">
        <v>202.27272727272728</v>
      </c>
      <c r="NS209">
        <v>188.8125</v>
      </c>
      <c r="NT209">
        <v>227.5</v>
      </c>
      <c r="NU209">
        <v>213.76470588235293</v>
      </c>
      <c r="NV209">
        <v>208.55555555555554</v>
      </c>
      <c r="NW209">
        <v>224.94736842105263</v>
      </c>
      <c r="NX209">
        <v>213.8235294117647</v>
      </c>
      <c r="NY209">
        <v>206.1875</v>
      </c>
      <c r="NZ209">
        <v>215.53846153846155</v>
      </c>
      <c r="OA209" s="15">
        <f>Tabla2[[#This Row],[ROS_1DU_COR_COD_ROS_TG_NEG]]-Tabla2[[#This Row],[PAS_1DU_COR_COD_ROS_TG_NEG]]</f>
        <v>53.854166666666657</v>
      </c>
      <c r="OB209" s="15">
        <f>Tabla2[[#This Row],[ROS_1DU_COR_COD_ROS_TG_NEU]]-Tabla2[[#This Row],[PAS_1DU_COR_COD_ROS_TG_NEU]]</f>
        <v>-77.277777777777771</v>
      </c>
      <c r="OC209" s="15">
        <f>Tabla2[[#This Row],[ROS_1DU_COR_COD_ROS_TG_POS]]-Tabla2[[#This Row],[PAS_1DU_COR_COD_ROS_TG_POS]]</f>
        <v>-30.431372549019585</v>
      </c>
      <c r="OD209" s="15">
        <f>Tabla2[[#This Row],[ROS_1DU_COR_COD_ROS_TG_TOT]]-Tabla2[[#This Row],[PAS_1DU_COR_COD_ROS_TG_TOT]]</f>
        <v>-22.805555555555543</v>
      </c>
      <c r="OE209" s="15">
        <f>Tabla2[[#This Row],[ROS_1DU_COR_COD_ESC_TG_NEG]]-Tabla2[[#This Row],[PAS_1DU_COR_COD_ESC_TG_NEG]]</f>
        <v>-77.233082706766908</v>
      </c>
      <c r="OF209" s="15">
        <f>Tabla2[[#This Row],[ROS_1DU_COR_COD_ESC_TG_NEU]]-Tabla2[[#This Row],[PAS_1DU_COR_COD_ESC_TG_NEU]]</f>
        <v>-67.394957983193279</v>
      </c>
      <c r="OG209" s="15">
        <f>Tabla2[[#This Row],[ROS_1DU_COR_COD_ESC_TG_POS]]-Tabla2[[#This Row],[PAS_1DU_COR_COD_ESC_TG_POS]]</f>
        <v>-55.4375</v>
      </c>
      <c r="OH209" s="15">
        <f>Tabla2[[#This Row],[ROS_1DU_COR_COD_ESC_TG_TOT]]-Tabla2[[#This Row],[PAS_1DU_COR_COD_ESC_TG_TOT]]</f>
        <v>-67.129370629370641</v>
      </c>
      <c r="OI209" s="15">
        <f>Tabla2[[#This Row],[PAS_1DU_COR_COD_ROS_TG_NEG]]-Tabla2[[#This Row],[ESC_1DU_COR_COD_ROS_TG_NEG]]</f>
        <v>46.8125</v>
      </c>
      <c r="OJ209" s="15">
        <f>Tabla2[[#This Row],[PAS_1DU_COR_COD_ROS_TG_NEU]]-Tabla2[[#This Row],[ESC_1DU_COR_COD_ROS_TG_NEU]]</f>
        <v>41</v>
      </c>
      <c r="OK209" s="15">
        <f>Tabla2[[#This Row],[PAS_1DU_COR_COD_ROS_TG_POS]]-Tabla2[[#This Row],[ESC_1DU_COR_COD_ROS_TG_POS]]</f>
        <v>18.431372549019585</v>
      </c>
      <c r="OL209" s="15">
        <f>Tabla2[[#This Row],[PAS_1DU_COR_COD_ROS_TG_TOT]]-Tabla2[[#This Row],[ESC_1DU_COR_COD_ROS_TG_TOT]]</f>
        <v>29</v>
      </c>
      <c r="OM209" s="15">
        <f>Tabla2[[#This Row],[PAS_1DU_COR_COD_ESC_TG_NEG]]-Tabla2[[#This Row],[ESC_1DU_COR_COD_ESC_TG_NEG]]</f>
        <v>21.114035087719287</v>
      </c>
      <c r="ON209" s="15">
        <f>Tabla2[[#This Row],[PAS_1DU_COR_COD_ESC_TG_NEU]]-Tabla2[[#This Row],[ESC_1DU_COR_COD_ESC_TG_NEU]]</f>
        <v>76.823529411764696</v>
      </c>
      <c r="OO209" s="15">
        <f>Tabla2[[#This Row],[PAS_1DU_COR_COD_ESC_TG_POS]]-Tabla2[[#This Row],[ESC_1DU_COR_COD_ESC_TG_POS]]</f>
        <v>-10.0625</v>
      </c>
      <c r="OP209" s="15">
        <f>Tabla2[[#This Row],[PAS_1DU_COR_COD_ESC_TG_TOT]]-Tabla2[[#This Row],[ESC_1DU_COR_COD_ESC_TG_TOT]]</f>
        <v>13.265734265734267</v>
      </c>
      <c r="OQ209" s="61">
        <v>94.952380952380935</v>
      </c>
      <c r="OR209" s="62">
        <v>3.7936507936508121</v>
      </c>
      <c r="OS209" s="62">
        <v>32.583333333333343</v>
      </c>
      <c r="OT209" s="62">
        <v>37.340909090909093</v>
      </c>
      <c r="OU209" s="62">
        <v>-61.833333333333343</v>
      </c>
      <c r="OV209" s="62">
        <v>49.5</v>
      </c>
      <c r="OW209" s="62">
        <v>-20.916666666666657</v>
      </c>
      <c r="OX209" s="62">
        <v>-22.717171717171738</v>
      </c>
      <c r="OY209" s="62">
        <v>-36.13486842105263</v>
      </c>
      <c r="OZ209" s="62">
        <v>13.676470588235304</v>
      </c>
      <c r="PA209" s="62">
        <v>7.5772058823529278</v>
      </c>
      <c r="PB209" s="62">
        <v>-6.9829059829060043</v>
      </c>
    </row>
    <row r="210" spans="1:418" x14ac:dyDescent="0.3">
      <c r="A210" s="4" t="s">
        <v>207</v>
      </c>
      <c r="B210" s="2">
        <v>60</v>
      </c>
      <c r="C210" s="2">
        <v>2</v>
      </c>
      <c r="D210" s="2">
        <v>60</v>
      </c>
      <c r="E210">
        <v>3.55</v>
      </c>
      <c r="F210">
        <v>1577.25</v>
      </c>
      <c r="G210">
        <v>3.85</v>
      </c>
      <c r="H210">
        <v>1471</v>
      </c>
      <c r="I210">
        <v>3.2</v>
      </c>
      <c r="J210">
        <v>1316.8</v>
      </c>
      <c r="K210">
        <v>3.5333333333333332</v>
      </c>
      <c r="L210">
        <v>1446.2857142857142</v>
      </c>
      <c r="M210">
        <v>4.1500000000000004</v>
      </c>
      <c r="N210">
        <v>1540.125</v>
      </c>
      <c r="O210">
        <v>3.6</v>
      </c>
      <c r="P210">
        <v>1430.8666666666666</v>
      </c>
      <c r="Q210">
        <v>3.9</v>
      </c>
      <c r="R210">
        <v>1752.5</v>
      </c>
      <c r="S210">
        <v>3.8833333333333333</v>
      </c>
      <c r="T210">
        <v>1569.7777777777778</v>
      </c>
      <c r="U210">
        <v>3.7083333333333335</v>
      </c>
      <c r="V210">
        <v>1510.16091954023</v>
      </c>
      <c r="W210">
        <v>1.8</v>
      </c>
      <c r="X210">
        <v>722.0625</v>
      </c>
      <c r="Y210">
        <v>1.85</v>
      </c>
      <c r="Z210">
        <v>646.76470588235293</v>
      </c>
      <c r="AA210">
        <v>2.35</v>
      </c>
      <c r="AB210">
        <v>763.55555555555554</v>
      </c>
      <c r="AC210">
        <v>2</v>
      </c>
      <c r="AD210">
        <v>711.60784313725492</v>
      </c>
      <c r="AE210">
        <v>2</v>
      </c>
      <c r="AF210">
        <v>711.60784313725492</v>
      </c>
      <c r="AG210">
        <v>3.1388888888888888</v>
      </c>
      <c r="AH210">
        <v>1215.0434782608695</v>
      </c>
      <c r="BM210">
        <v>3.1388888888888888</v>
      </c>
      <c r="BN210">
        <v>1215.0434782608695</v>
      </c>
      <c r="BO210">
        <v>0</v>
      </c>
      <c r="BU210">
        <v>0</v>
      </c>
      <c r="BW210">
        <v>6.5</v>
      </c>
      <c r="BX210">
        <v>1637</v>
      </c>
      <c r="CA210">
        <v>5</v>
      </c>
      <c r="CB210">
        <v>1524</v>
      </c>
      <c r="CC210">
        <v>5.75</v>
      </c>
      <c r="CD210">
        <v>1580.5</v>
      </c>
      <c r="CE210">
        <v>4.5999999999999996</v>
      </c>
      <c r="CF210">
        <v>1580.5</v>
      </c>
      <c r="CG210">
        <v>8</v>
      </c>
      <c r="CH210">
        <v>2301</v>
      </c>
      <c r="CM210">
        <v>8</v>
      </c>
      <c r="CN210">
        <v>2301</v>
      </c>
      <c r="CO210">
        <v>2.5</v>
      </c>
      <c r="CP210">
        <v>1056</v>
      </c>
      <c r="CS210">
        <v>2.5</v>
      </c>
      <c r="CT210">
        <v>1440</v>
      </c>
      <c r="CU210">
        <v>2.5</v>
      </c>
      <c r="CV210">
        <v>1248</v>
      </c>
      <c r="CW210">
        <v>3.6</v>
      </c>
      <c r="CX210">
        <v>1599</v>
      </c>
      <c r="CY210">
        <v>4.0999999999999996</v>
      </c>
      <c r="CZ210">
        <v>1588.4285714285713</v>
      </c>
      <c r="DA210">
        <v>1</v>
      </c>
      <c r="DB210">
        <v>378</v>
      </c>
      <c r="DG210">
        <v>1</v>
      </c>
      <c r="DH210">
        <v>378</v>
      </c>
      <c r="DI210">
        <v>5</v>
      </c>
      <c r="DJ210">
        <v>1295</v>
      </c>
      <c r="DM210">
        <v>4</v>
      </c>
      <c r="DN210">
        <v>1227</v>
      </c>
      <c r="DO210">
        <v>4.5</v>
      </c>
      <c r="DP210">
        <v>1261</v>
      </c>
      <c r="DQ210">
        <v>3.8</v>
      </c>
      <c r="DR210">
        <v>1084.4000000000001</v>
      </c>
      <c r="DS210">
        <v>3.8</v>
      </c>
      <c r="DT210">
        <v>1084.4000000000001</v>
      </c>
      <c r="DU210">
        <v>4</v>
      </c>
      <c r="DV210">
        <v>1378.4166666666667</v>
      </c>
      <c r="DW210">
        <v>4.5555555555555554</v>
      </c>
      <c r="DX210">
        <v>1115.2222222222222</v>
      </c>
      <c r="DY210">
        <v>2.8</v>
      </c>
      <c r="DZ210">
        <v>771.11111111111109</v>
      </c>
      <c r="EA210">
        <v>4.8</v>
      </c>
      <c r="EB210">
        <v>1227.5555555555557</v>
      </c>
      <c r="EC210">
        <v>4.0344827586206895</v>
      </c>
      <c r="ED210">
        <v>1037.962962962963</v>
      </c>
      <c r="EE210">
        <v>4.25</v>
      </c>
      <c r="EF210">
        <v>1576.5</v>
      </c>
      <c r="EG210">
        <v>4.3</v>
      </c>
      <c r="EH210">
        <v>1346.8888888888889</v>
      </c>
      <c r="EI210">
        <v>2.375</v>
      </c>
      <c r="EJ210">
        <v>1155.8</v>
      </c>
      <c r="EK210">
        <v>3.6923076923076925</v>
      </c>
      <c r="EL210">
        <v>1368</v>
      </c>
      <c r="EM210">
        <v>3.8727272727272726</v>
      </c>
      <c r="EN210">
        <v>1178.4042553191489</v>
      </c>
      <c r="EO210">
        <v>2.6666666666666665</v>
      </c>
      <c r="EP210">
        <v>1536.25</v>
      </c>
      <c r="EQ210">
        <v>4.8</v>
      </c>
      <c r="ER210">
        <v>1466.125</v>
      </c>
      <c r="ES210">
        <v>3.5</v>
      </c>
      <c r="ET210">
        <v>964.88888888888891</v>
      </c>
      <c r="EU210">
        <v>3.6896551724137931</v>
      </c>
      <c r="EV210">
        <v>1264.6666666666667</v>
      </c>
      <c r="EW210">
        <v>3.125</v>
      </c>
      <c r="EX210">
        <v>1421.8</v>
      </c>
      <c r="EY210">
        <v>3.1</v>
      </c>
      <c r="EZ210">
        <v>1741.8</v>
      </c>
      <c r="FA210">
        <v>4.625</v>
      </c>
      <c r="FB210">
        <v>1698.5</v>
      </c>
      <c r="FC210">
        <v>3.5769230769230771</v>
      </c>
      <c r="FD210">
        <v>1625.5625</v>
      </c>
      <c r="FE210">
        <v>3.6363636363636362</v>
      </c>
      <c r="FF210">
        <v>1420.7297297297298</v>
      </c>
      <c r="FG210">
        <v>3.7545454545454544</v>
      </c>
      <c r="FH210">
        <v>1285.1428571428571</v>
      </c>
      <c r="FI210">
        <v>3</v>
      </c>
      <c r="FJ210">
        <v>1265.5714285714287</v>
      </c>
      <c r="FK210">
        <v>3.3</v>
      </c>
      <c r="FL210">
        <v>972.9</v>
      </c>
      <c r="FM210">
        <v>3.2</v>
      </c>
      <c r="FN210">
        <v>924</v>
      </c>
      <c r="FO210">
        <v>3.1724137931034484</v>
      </c>
      <c r="FP210">
        <v>1034.7692307692307</v>
      </c>
      <c r="FQ210">
        <v>2.875</v>
      </c>
      <c r="FR210">
        <v>1132.5</v>
      </c>
      <c r="FS210">
        <v>3.4</v>
      </c>
      <c r="FT210">
        <v>1058.3333333333333</v>
      </c>
      <c r="FU210">
        <v>3.125</v>
      </c>
      <c r="FV210">
        <v>894.5</v>
      </c>
      <c r="FW210">
        <v>3.1538461538461537</v>
      </c>
      <c r="FX210">
        <v>1020.695652173913</v>
      </c>
      <c r="FY210">
        <v>3.1636363636363636</v>
      </c>
      <c r="FZ210">
        <v>1028.1632653061224</v>
      </c>
      <c r="GA210">
        <v>3.1636363636363636</v>
      </c>
      <c r="GB210">
        <v>1028.1632653061224</v>
      </c>
      <c r="GC210">
        <v>3.5575757575757576</v>
      </c>
      <c r="GD210">
        <v>1190.4661654135339</v>
      </c>
      <c r="GE210">
        <v>3.5944444444444446</v>
      </c>
      <c r="GF210">
        <v>1206.0206896551724</v>
      </c>
      <c r="GG210">
        <v>2.6666666666666665</v>
      </c>
      <c r="GH210">
        <v>1221</v>
      </c>
      <c r="GI210">
        <v>3.375</v>
      </c>
      <c r="GJ210">
        <v>1354.3333333333333</v>
      </c>
      <c r="GK210">
        <v>3.4285714285714284</v>
      </c>
      <c r="GL210">
        <v>1471.6</v>
      </c>
      <c r="GM210">
        <v>3.125</v>
      </c>
      <c r="GN210">
        <v>1341.7647058823529</v>
      </c>
      <c r="GO210">
        <v>2.7777777777777777</v>
      </c>
      <c r="GP210">
        <v>1349</v>
      </c>
      <c r="GQ210">
        <v>3.2222222222222223</v>
      </c>
      <c r="GR210">
        <v>1180</v>
      </c>
      <c r="GS210">
        <v>3.5</v>
      </c>
      <c r="GT210">
        <v>1315.7142857142858</v>
      </c>
      <c r="GU210">
        <v>3.1785714285714284</v>
      </c>
      <c r="GV210">
        <v>1274.4736842105262</v>
      </c>
      <c r="GW210">
        <v>3.1538461538461537</v>
      </c>
      <c r="GX210">
        <v>1306.25</v>
      </c>
      <c r="GY210">
        <v>4.4444444444444446</v>
      </c>
      <c r="GZ210">
        <v>1459</v>
      </c>
      <c r="HA210">
        <v>3.375</v>
      </c>
      <c r="HB210">
        <v>1379.5</v>
      </c>
      <c r="HC210">
        <v>3.4285714285714284</v>
      </c>
      <c r="HD210">
        <v>1119.1666666666667</v>
      </c>
      <c r="HE210">
        <v>3.7916666666666665</v>
      </c>
      <c r="HF210">
        <v>1333.2</v>
      </c>
      <c r="HG210">
        <v>4.4444444444444446</v>
      </c>
      <c r="HH210">
        <v>1723.5714285714287</v>
      </c>
      <c r="HI210">
        <v>3.6666666666666665</v>
      </c>
      <c r="HJ210">
        <v>1358.5714285714287</v>
      </c>
      <c r="HK210">
        <v>3.5</v>
      </c>
      <c r="HL210">
        <v>1387.5</v>
      </c>
      <c r="HM210">
        <v>3.8571428571428572</v>
      </c>
      <c r="HN210">
        <v>1485.2272727272727</v>
      </c>
      <c r="HO210">
        <v>3.8269230769230771</v>
      </c>
      <c r="HP210">
        <v>1412.8333333333333</v>
      </c>
      <c r="HQ210">
        <v>3.4903846153846154</v>
      </c>
      <c r="HR210">
        <v>1363.6410256410256</v>
      </c>
      <c r="HS210">
        <v>2.4444444444444446</v>
      </c>
      <c r="HT210">
        <v>855.71428571428567</v>
      </c>
      <c r="HU210">
        <v>1.75</v>
      </c>
      <c r="HV210">
        <v>750</v>
      </c>
      <c r="HW210">
        <v>2.5714285714285716</v>
      </c>
      <c r="HX210">
        <v>784.33333333333337</v>
      </c>
      <c r="HY210">
        <v>2.25</v>
      </c>
      <c r="HZ210">
        <v>799.78947368421052</v>
      </c>
      <c r="IA210">
        <v>2.7777777777777777</v>
      </c>
      <c r="IB210">
        <v>1013.75</v>
      </c>
      <c r="IC210">
        <v>2.8888888888888888</v>
      </c>
      <c r="ID210">
        <v>890.375</v>
      </c>
      <c r="IE210">
        <v>2.9</v>
      </c>
      <c r="IF210">
        <v>1275.1428571428571</v>
      </c>
      <c r="IG210">
        <v>2.8571428571428572</v>
      </c>
      <c r="IH210">
        <v>1050.391304347826</v>
      </c>
      <c r="II210">
        <v>2.5769230769230771</v>
      </c>
      <c r="IJ210">
        <v>937.02380952380952</v>
      </c>
      <c r="IK210">
        <v>2.5769230769230771</v>
      </c>
      <c r="IL210">
        <v>937.02380952380952</v>
      </c>
      <c r="IM210">
        <v>3.1858974358974357</v>
      </c>
      <c r="IN210">
        <v>1214.325</v>
      </c>
      <c r="IO210">
        <v>0</v>
      </c>
      <c r="IQ210">
        <v>3</v>
      </c>
      <c r="IR210">
        <v>1772</v>
      </c>
      <c r="IS210">
        <v>1</v>
      </c>
      <c r="IT210">
        <v>635</v>
      </c>
      <c r="IU210">
        <v>1.5</v>
      </c>
      <c r="IV210">
        <v>1203.5</v>
      </c>
      <c r="IW210">
        <v>1</v>
      </c>
      <c r="IX210">
        <v>110</v>
      </c>
      <c r="IY210">
        <v>8</v>
      </c>
      <c r="IZ210">
        <v>2323</v>
      </c>
      <c r="JC210">
        <v>4.5</v>
      </c>
      <c r="JD210">
        <v>1216.5</v>
      </c>
      <c r="JE210">
        <v>2.25</v>
      </c>
      <c r="JF210">
        <v>1210</v>
      </c>
      <c r="JG210">
        <v>6</v>
      </c>
      <c r="JH210">
        <v>1927</v>
      </c>
      <c r="JI210">
        <v>4</v>
      </c>
      <c r="JJ210">
        <v>2011</v>
      </c>
      <c r="JK210">
        <v>4.333333333333333</v>
      </c>
      <c r="JL210">
        <v>1384.6666666666667</v>
      </c>
      <c r="JM210">
        <v>4.5</v>
      </c>
      <c r="JN210">
        <v>1618.4</v>
      </c>
      <c r="JO210">
        <v>8</v>
      </c>
      <c r="JP210">
        <v>2027</v>
      </c>
      <c r="JQ210">
        <v>0</v>
      </c>
      <c r="JU210">
        <v>4</v>
      </c>
      <c r="JV210">
        <v>2027</v>
      </c>
      <c r="JW210">
        <v>4.375</v>
      </c>
      <c r="JX210">
        <v>1686.5</v>
      </c>
      <c r="JY210">
        <v>3.3125</v>
      </c>
      <c r="JZ210">
        <v>1495.9</v>
      </c>
      <c r="KA210">
        <v>0</v>
      </c>
      <c r="KC210">
        <v>7</v>
      </c>
      <c r="KD210">
        <v>1742.5</v>
      </c>
      <c r="KE210">
        <v>4.666666666666667</v>
      </c>
      <c r="KF210">
        <v>1165</v>
      </c>
      <c r="KG210">
        <v>4.666666666666667</v>
      </c>
      <c r="KH210">
        <v>1453.75</v>
      </c>
      <c r="KI210">
        <v>9</v>
      </c>
      <c r="KJ210">
        <v>1681</v>
      </c>
      <c r="KK210">
        <v>7</v>
      </c>
      <c r="KL210">
        <v>2357</v>
      </c>
      <c r="KO210">
        <v>8</v>
      </c>
      <c r="KP210">
        <v>2019</v>
      </c>
      <c r="KQ210">
        <v>5.5</v>
      </c>
      <c r="KR210">
        <v>1642.1666666666667</v>
      </c>
      <c r="KS210">
        <v>5.5</v>
      </c>
      <c r="KT210">
        <v>1642.1666666666667</v>
      </c>
      <c r="KU210">
        <v>4.041666666666667</v>
      </c>
      <c r="KV210">
        <v>1550.75</v>
      </c>
      <c r="KW210">
        <v>3.3</v>
      </c>
      <c r="KX210">
        <v>1253.9044117647059</v>
      </c>
      <c r="KY210" s="15">
        <f>Tabla2[[#This Row],[ROS_NUM_COR_COD_ROS_TG_NEG]]-Tabla2[[#This Row],[PAS_NUM_COR_COD_ROS_TG_NEG]]</f>
        <v>0.29444444444444429</v>
      </c>
      <c r="KZ210" s="15">
        <f>Tabla2[[#This Row],[ROS_DUR_COR_COD_ROS_TG_NEG]]-Tabla2[[#This Row],[PAS_DUR_COR_COD_ROS_TG_NEG]]</f>
        <v>183.44642857142867</v>
      </c>
      <c r="LA210" s="15">
        <f>Tabla2[[#This Row],[ROS_NUM_COR_COD_ROS_TG_NEU]]-Tabla2[[#This Row],[PAS_NUM_COR_COD_ROS_TG_NEU]]</f>
        <v>6.666666666666643E-2</v>
      </c>
      <c r="LB210" s="15">
        <f>Tabla2[[#This Row],[ROS_DUR_COR_COD_ROS_TG_NEU]]-Tabla2[[#This Row],[PAS_DUR_COR_COD_ROS_TG_NEU]]</f>
        <v>-72.295238095237892</v>
      </c>
      <c r="LC210" s="15">
        <f>Tabla2[[#This Row],[ROS_NUM_COR_COD_ROS_TG_POS]]-Tabla2[[#This Row],[PAS_NUM_COR_COD_ROS_TG_POS]]</f>
        <v>-0.39999999999999991</v>
      </c>
      <c r="LD210" s="15">
        <f>Tabla2[[#This Row],[ROS_DUR_COR_COD_ROS_TG_POS]]-Tabla2[[#This Row],[PAS_DUR_COR_COD_ROS_TG_POS]]</f>
        <v>-365</v>
      </c>
      <c r="LE210" s="15">
        <f>Tabla2[[#This Row],[ROS_NUM_COR_COD_ROS_TG_TOT]]-Tabla2[[#This Row],[PAS_NUM_COR_COD_ROS_TG_TOT]]</f>
        <v>-2.6190476190476097E-2</v>
      </c>
      <c r="LF210" s="15">
        <f>Tabla2[[#This Row],[ROS_DUR_COR_COD_ROS_TG_TOT]]-Tabla2[[#This Row],[PAS_DUR_COR_COD_ROS_TG_TOT]]</f>
        <v>-84.55050505050508</v>
      </c>
      <c r="LG210" s="15">
        <f>Tabla2[[#This Row],[ROS_NUM_COR_COD_ESC_TG_NEG]]-Tabla2[[#This Row],[PAS_NUM_COR_COD_ESC_TG_NEG]]</f>
        <v>-0.77222222222222214</v>
      </c>
      <c r="LH210" s="15">
        <f>Tabla2[[#This Row],[ROS_DUR_COR_COD_ESC_TG_NEG]]-Tabla2[[#This Row],[PAS_DUR_COR_COD_ESC_TG_NEG]]</f>
        <v>-228.25</v>
      </c>
      <c r="LI210" s="15">
        <f>Tabla2[[#This Row],[ROS_NUM_COR_COD_ESC_TG_NEU]]-Tabla2[[#This Row],[PAS_NUM_COR_COD_ESC_TG_NEU]]</f>
        <v>-0.62777777777777777</v>
      </c>
      <c r="LJ210" s="15">
        <f>Tabla2[[#This Row],[ROS_NUM_COR_COD_ESC_TG_NEG]]-Tabla2[[#This Row],[PAS_NUM_COR_COD_ESC_TG_NEG]]</f>
        <v>-0.77222222222222214</v>
      </c>
      <c r="LK210" s="15">
        <f>Tabla2[[#This Row],[ROS_NUM_COR_COD_ESC_TG_POS]]-Tabla2[[#This Row],[PAS_NUM_COR_COD_ESC_TG_POS]]</f>
        <v>0.29999999999999982</v>
      </c>
      <c r="LL210" s="15">
        <f>Tabla2[[#This Row],[ROS_DUR_COR_COD_ESC_TG_POS]]-Tabla2[[#This Row],[PAS_DUR_COR_COD_ESC_TG_POS]]</f>
        <v>-1.0857142857141753</v>
      </c>
      <c r="LM210" s="15">
        <f>Tabla2[[#This Row],[ROS_NUM_COR_COD_ESC_TG_TOT]]-Tabla2[[#This Row],[PAS_NUM_COR_COD_ESC_TG_TOT]]</f>
        <v>-0.35476190476190483</v>
      </c>
      <c r="LN210" s="15">
        <f>Tabla2[[#This Row],[ROS_DUR_COR_COD_ESC_TG_TOT]]-Tabla2[[#This Row],[PAS_DUR_COR_COD_ESC_TG_TOT]]</f>
        <v>-171.81203007518798</v>
      </c>
      <c r="LO210" s="15">
        <f>Tabla2[[#This Row],[PAS_NUM_COR_COD_ROS_TG_NEG]]-Tabla2[[#This Row],[ESC_NUM_COR_COD_ROS_TG_NEG]]</f>
        <v>1.6500000000000004</v>
      </c>
      <c r="LP210" s="15">
        <f>Tabla2[[#This Row],[PAS_DUR_COR_COD_ROS_TG_NEG]]-Tabla2[[#This Row],[ESC_DUR_COR_COD_ROS_TG_NEG]]</f>
        <v>484.125</v>
      </c>
      <c r="LQ210" s="15">
        <f>Tabla2[[#This Row],[PAS_NUM_COR_COD_ROS_TG_NEU]]-Tabla2[[#This Row],[ESC_NUM_COR_COD_ROS_TG_NEU]]</f>
        <v>3.6</v>
      </c>
      <c r="LR210" s="15">
        <f>Tabla2[[#This Row],[PAS_DUR_COR_COD_ROS_TG_NEU]]-Tabla2[[#This Row],[ESC_DUR_COR_COD_ROS_TG_NEU]]</f>
        <v>1430.8666666666666</v>
      </c>
      <c r="LS210" s="15">
        <f>Tabla2[[#This Row],[PAS_NUM_COR_COD_ROS_TG_POS]]-Tabla2[[#This Row],[ESC_NUM_COR_COD_ROS_TG_POS]]</f>
        <v>1.4</v>
      </c>
      <c r="LT210" s="15">
        <f>Tabla2[[#This Row],[PAS_DUR_COR_COD_ROS_TG_POS]]-Tabla2[[#This Row],[ESC_DUR_COR_COD_ROS_TG_POS]]</f>
        <v>312.5</v>
      </c>
      <c r="LU210" s="15">
        <f>Tabla2[[#This Row],[PAS_NUM_COR_COD_ROS_TG_TOT]]-Tabla2[[#This Row],[ESC_NUM_COR_COD_ROS_TG_TOT]]</f>
        <v>1.3833333333333333</v>
      </c>
      <c r="LV210" s="15">
        <f>Tabla2[[#This Row],[PAS_DUR_COR_COD_ROS_TG_TOT]]-Tabla2[[#This Row],[ESC_DUR_COR_COD_ROS_TG_TOT]]</f>
        <v>321.77777777777783</v>
      </c>
      <c r="LW210" s="15">
        <f>Tabla2[[#This Row],[PAS_NUM_COR_COD_ESC_TG_NEG]]-Tabla2[[#This Row],[ESC_NUM_COR_COD_ESC_TG_NEG]]</f>
        <v>-2.95</v>
      </c>
      <c r="LX210" s="15">
        <f>Tabla2[[#This Row],[PAS_DUR_COR_COD_ESC_TG_NEG]]-Tabla2[[#This Row],[ESC_DUR_COR_COD_ESC_TG_NEG]]</f>
        <v>-59.75</v>
      </c>
      <c r="LY210" s="15">
        <f>Tabla2[[#This Row],[PAS_NUM_COR_COD_ESC_TG_NEU]]-Tabla2[[#This Row],[ESC_NUM_COR_COD_ESC_TG_NEU]]</f>
        <v>3.85</v>
      </c>
      <c r="LZ210" s="15">
        <f>Tabla2[[#This Row],[PAS_DUR_COR_COD_ESC_TG_NEU]]-Tabla2[[#This Row],[ESC_DUR_COR_COD_ESC_TG_NEU]]</f>
        <v>1471</v>
      </c>
      <c r="MA210" s="15">
        <f>Tabla2[[#This Row],[PAS_NUM_COR_COD_ESC_TG_POS]]-Tabla2[[#This Row],[ESC_NUM_COR_COD_ESC_TG_POS]]</f>
        <v>-1.7999999999999998</v>
      </c>
      <c r="MB210" s="15">
        <f>Tabla2[[#This Row],[PAS_DUR_COR_COD_ESC_TG_POS]]-Tabla2[[#This Row],[ESC_DUR_COR_COD_ESC_TG_POS]]</f>
        <v>-207.20000000000005</v>
      </c>
      <c r="MC210" s="15">
        <f>Tabla2[[#This Row],[PAS_NUM_COR_COD_ESC_TG_TOT]]-Tabla2[[#This Row],[ESC_NUM_COR_COD_ESC_TG_TOT]]</f>
        <v>-2.2166666666666668</v>
      </c>
      <c r="MD210" s="15">
        <f>Tabla2[[#This Row],[PAS_DUR_COR_COD_ESC_TG_TOT]]-Tabla2[[#This Row],[ESC_DUR_COR_COD_ESC_TG_TOT]]</f>
        <v>-134.21428571428578</v>
      </c>
      <c r="ME210" s="42">
        <f>Tabla25[[#This Row],[PAS_NUM_COR_COD_ROS_TG_NEG]]-Tabla25[[#This Row],[PAS_NUM_COR_COD_ESC_TG_NEG]]</f>
        <v>0.60000000000000053</v>
      </c>
      <c r="MF210" s="42">
        <f>Tabla25[[#This Row],[PAS_NUM_COR_COD_ROS_TG_NEU]]-Tabla25[[#This Row],[PAS_NUM_COR_COD_ESC_TG_NEU]]</f>
        <v>-0.25</v>
      </c>
      <c r="MG210" s="42">
        <f>Tabla25[[#This Row],[PAS_NUM_COR_COD_ROS_TG_POS]]-Tabla25[[#This Row],[PAS_NUM_COR_COD_ESC_TG_POS]]</f>
        <v>0.69999999999999973</v>
      </c>
      <c r="MH210" s="42">
        <f>Tabla25[[#This Row],[PAS_NUM_COR_COD_ROS_TG_TOT]]-Tabla25[[#This Row],[PAS_NUM_COR_COD_ESC_TG_TOT]]</f>
        <v>0.35000000000000009</v>
      </c>
      <c r="MI210" s="42">
        <f>Tabla25[[#This Row],[PAS_DUR_COR_COD_ROS_TG_NEG]]-Tabla25[[#This Row],[PAS_DUR_COR_COD_ESC_TG_NEG]]</f>
        <v>-37.125</v>
      </c>
      <c r="MJ210" s="42">
        <f>Tabla25[[#This Row],[PAS_DUR_COR_COD_ROS_TG_NEU]]-Tabla25[[#This Row],[PAS_DUR_COR_COD_ESC_TG_NEU]]</f>
        <v>-40.133333333333439</v>
      </c>
      <c r="MK210" s="42">
        <f>Tabla25[[#This Row],[PAS_DUR_COR_COD_ROS_TG_POS]]-Tabla25[[#This Row],[PAS_DUR_COR_COD_ESC_TG_POS]]</f>
        <v>435.70000000000005</v>
      </c>
      <c r="ML210" s="42">
        <f>Tabla25[[#This Row],[PAS_DUR_COR_COD_ROS_TG_TOT]]-Tabla25[[#This Row],[PAS_DUR_COR_COD_ESC_TG_TOT]]</f>
        <v>123.49206349206361</v>
      </c>
      <c r="MM210" s="44">
        <f>Tabla25[[#This Row],[ESC_NUM_COR_COD_ROS_TG_NEG]]-Tabla25[[#This Row],[ESC_NUM_COR_COD_ESC_TG_NEG]]</f>
        <v>-4</v>
      </c>
      <c r="MN210" s="44">
        <f>Tabla25[[#This Row],[ESC_NUM_COR_COD_ROS_TG_NEU]]-Tabla25[[#This Row],[ESC_NUM_COR_COD_ESC_TG_NEU]]</f>
        <v>0</v>
      </c>
      <c r="MO210" s="44">
        <f>Tabla25[[#This Row],[ESC_NUM_COR_COD_ROS_TG_POS]]-Tabla25[[#This Row],[ESC_NUM_COR_COD_ESC_TG_POS]]</f>
        <v>-2.5</v>
      </c>
      <c r="MP210" s="44">
        <f>Tabla25[[#This Row],[ESC_NUM_COR_COD_ROS_TG_TOT]]-Tabla25[[#This Row],[ESC_NUM_COR_COD_ESC_TG_TOT]]</f>
        <v>-3.25</v>
      </c>
      <c r="MQ210" s="44">
        <f>Tabla25[[#This Row],[ESC_DUR_COR_COD_ROS_TG_NEG]]-Tabla25[[#This Row],[ESC_DUR_COR_COD_ESC_TG_NEG]]</f>
        <v>-581</v>
      </c>
      <c r="MR210" s="44">
        <f>Tabla25[[#This Row],[ESC_DUR_COR_COD_ROS_TG_NEU]]-Tabla25[[#This Row],[ESC_DUR_COR_COD_ESC_TG_NEU]]</f>
        <v>0</v>
      </c>
      <c r="MS210" s="44">
        <f>Tabla25[[#This Row],[ESC_DUR_COR_COD_ROS_TG_POS]]-Tabla25[[#This Row],[ESC_DUR_COR_COD_ESC_TG_POS]]</f>
        <v>-84</v>
      </c>
      <c r="MT210" s="44">
        <f>Tabla25[[#This Row],[ESC_DUR_COR_COD_ROS_TG_TOT]]-Tabla25[[#This Row],[ESC_DUR_COR_COD_ESC_TG_TOT]]</f>
        <v>-332.5</v>
      </c>
      <c r="MU210" s="47">
        <f>Tabla25[[#This Row],[ROS_NUM_COR_COD_ROS_TG_NEG]]-Tabla25[[#This Row],[ROS_NUM_COR_COD_ESC_TG_NEG]]</f>
        <v>1.666666666666667</v>
      </c>
      <c r="MV210" s="47">
        <f>Tabla25[[#This Row],[ROS_NUM_COR_COD_ROS_TG_NEU]]-Tabla25[[#This Row],[ROS_NUM_COR_COD_ESC_TG_NEU]]</f>
        <v>0.4444444444444442</v>
      </c>
      <c r="MW210" s="47">
        <f>Tabla25[[#This Row],[ROS_NUM_COR_COD_ROS_TG_POS]]-Tabla25[[#This Row],[ROS_NUM_COR_COD_ESC_TG_POS]]</f>
        <v>0</v>
      </c>
      <c r="MX210" s="47">
        <f>Tabla25[[#This Row],[ROS_NUM_COR_COD_ROS_TG_TOT]]-Tabla25[[#This Row],[ROS_NUM_COR_COD_ESC_TG_TOT]]</f>
        <v>0.67857142857142883</v>
      </c>
      <c r="MY210" s="47">
        <f>Tabla25[[#This Row],[ROS_DUR_COR_COD_ROS_TG_NEG]]-Tabla25[[#This Row],[ROS_DUR_COR_COD_ESC_TG_NEG]]</f>
        <v>374.57142857142867</v>
      </c>
      <c r="MZ210" s="47">
        <f>Tabla25[[#This Row],[ROS_DUR_COR_COD_ROS_TG_NEU]]-Tabla25[[#This Row],[ROS_DUR_COR_COD_ESC_TG_NEU]]</f>
        <v>178.57142857142867</v>
      </c>
      <c r="NA210" s="47">
        <f>Tabla25[[#This Row],[ROS_DUR_COR_COD_ROS_TG_POS]]-Tabla25[[#This Row],[ROS_DUR_COR_COD_ESC_TG_POS]]</f>
        <v>71.785714285714221</v>
      </c>
      <c r="NB210" s="47">
        <f>Tabla25[[#This Row],[ROS_DUR_COR_COD_ROS_TG_TOT]]-Tabla25[[#This Row],[ROS_DUR_COR_COD_ESC_TG_TOT]]</f>
        <v>210.7535885167465</v>
      </c>
      <c r="NC210">
        <v>319</v>
      </c>
      <c r="ND210">
        <v>248.28571428571428</v>
      </c>
      <c r="NE210">
        <v>318.25</v>
      </c>
      <c r="NF210">
        <v>296.22727272727275</v>
      </c>
      <c r="NG210">
        <v>272.39999999999998</v>
      </c>
      <c r="NH210">
        <v>310.14285714285717</v>
      </c>
      <c r="NI210">
        <v>298.42857142857144</v>
      </c>
      <c r="NJ210">
        <v>295.89473684210526</v>
      </c>
      <c r="NK210">
        <v>99</v>
      </c>
      <c r="NM210">
        <v>392</v>
      </c>
      <c r="NN210">
        <v>245.5</v>
      </c>
      <c r="NO210">
        <v>212</v>
      </c>
      <c r="NQ210">
        <v>391.5</v>
      </c>
      <c r="NR210">
        <v>301.75</v>
      </c>
      <c r="NS210">
        <v>319.0625</v>
      </c>
      <c r="NT210">
        <v>262.66666666666669</v>
      </c>
      <c r="NU210">
        <v>335.28571428571428</v>
      </c>
      <c r="NV210">
        <v>305.31111111111113</v>
      </c>
      <c r="NW210">
        <v>272.58333333333331</v>
      </c>
      <c r="NX210">
        <v>307.60000000000002</v>
      </c>
      <c r="NY210">
        <v>319.06666666666666</v>
      </c>
      <c r="NZ210">
        <v>301.6904761904762</v>
      </c>
      <c r="OA210" s="15">
        <f>Tabla2[[#This Row],[ROS_1DU_COR_COD_ROS_TG_NEG]]-Tabla2[[#This Row],[PAS_1DU_COR_COD_ROS_TG_NEG]]</f>
        <v>-6.25E-2</v>
      </c>
      <c r="OB210" s="15">
        <f>Tabla2[[#This Row],[ROS_1DU_COR_COD_ROS_TG_NEU]]-Tabla2[[#This Row],[PAS_1DU_COR_COD_ROS_TG_NEU]]</f>
        <v>-14.380952380952408</v>
      </c>
      <c r="OC210" s="15">
        <f>Tabla2[[#This Row],[ROS_1DU_COR_COD_ROS_TG_POS]]-Tabla2[[#This Row],[PAS_1DU_COR_COD_ROS_TG_POS]]</f>
        <v>-17.035714285714278</v>
      </c>
      <c r="OD210" s="15">
        <f>Tabla2[[#This Row],[ROS_1DU_COR_COD_ROS_TG_TOT]]-Tabla2[[#This Row],[PAS_1DU_COR_COD_ROS_TG_TOT]]</f>
        <v>-9.0838383838383834</v>
      </c>
      <c r="OE210" s="15">
        <f>Tabla2[[#This Row],[ROS_1DU_COR_COD_ESC_TG_NEG]]-Tabla2[[#This Row],[PAS_1DU_COR_COD_ESC_TG_NEG]]</f>
        <v>-0.18333333333333712</v>
      </c>
      <c r="OF210" s="15">
        <f>Tabla2[[#This Row],[ROS_1DU_COR_COD_ESC_TG_NEU]]-Tabla2[[#This Row],[PAS_1DU_COR_COD_ESC_TG_NEU]]</f>
        <v>2.5428571428571445</v>
      </c>
      <c r="OG210" s="15">
        <f>Tabla2[[#This Row],[ROS_1DU_COR_COD_ESC_TG_POS]]-Tabla2[[#This Row],[PAS_1DU_COR_COD_ESC_TG_POS]]</f>
        <v>-20.638095238095218</v>
      </c>
      <c r="OH210" s="15">
        <f>Tabla2[[#This Row],[ROS_1DU_COR_COD_ESC_TG_TOT]]-Tabla2[[#This Row],[PAS_1DU_COR_COD_ESC_TG_TOT]]</f>
        <v>-5.7957393483709438</v>
      </c>
      <c r="OI210" s="15">
        <f>Tabla2[[#This Row],[PAS_1DU_COR_COD_ROS_TG_NEG]]-Tabla2[[#This Row],[ESC_1DU_COR_COD_ROS_TG_NEG]]</f>
        <v>220.0625</v>
      </c>
      <c r="OJ210" s="15">
        <f>Tabla2[[#This Row],[PAS_1DU_COR_COD_ROS_TG_NEU]]-Tabla2[[#This Row],[ESC_1DU_COR_COD_ROS_TG_NEU]]</f>
        <v>262.66666666666669</v>
      </c>
      <c r="OK210" s="15">
        <f>Tabla2[[#This Row],[PAS_1DU_COR_COD_ROS_TG_POS]]-Tabla2[[#This Row],[ESC_1DU_COR_COD_ROS_TG_POS]]</f>
        <v>-56.714285714285722</v>
      </c>
      <c r="OL210" s="15">
        <f>Tabla2[[#This Row],[PAS_1DU_COR_COD_ROS_TG_TOT]]-Tabla2[[#This Row],[ESC_1DU_COR_COD_ROS_TG_TOT]]</f>
        <v>59.811111111111131</v>
      </c>
      <c r="OM210" s="15">
        <f>Tabla2[[#This Row],[PAS_1DU_COR_COD_ESC_TG_NEG]]-Tabla2[[#This Row],[ESC_1DU_COR_COD_ESC_TG_NEG]]</f>
        <v>60.583333333333314</v>
      </c>
      <c r="ON210" s="15">
        <f>Tabla2[[#This Row],[PAS_1DU_COR_COD_ESC_TG_NEU]]-Tabla2[[#This Row],[ESC_1DU_COR_COD_ESC_TG_NEU]]</f>
        <v>307.60000000000002</v>
      </c>
      <c r="OO210" s="15">
        <f>Tabla2[[#This Row],[PAS_1DU_COR_COD_ESC_TG_POS]]-Tabla2[[#This Row],[ESC_1DU_COR_COD_ESC_TG_POS]]</f>
        <v>-72.433333333333337</v>
      </c>
      <c r="OP210" s="15">
        <f>Tabla2[[#This Row],[PAS_1DU_COR_COD_ESC_TG_TOT]]-Tabla2[[#This Row],[ESC_1DU_COR_COD_ESC_TG_TOT]]</f>
        <v>-5.952380952379599E-2</v>
      </c>
      <c r="OQ210" s="61">
        <v>46.600000000000023</v>
      </c>
      <c r="OR210" s="62">
        <v>-61.85714285714289</v>
      </c>
      <c r="OS210" s="62">
        <v>19.821428571428555</v>
      </c>
      <c r="OT210" s="62">
        <v>0.33253588516748778</v>
      </c>
      <c r="OU210" s="62">
        <v>-113</v>
      </c>
      <c r="OV210" s="62">
        <v>0</v>
      </c>
      <c r="OW210" s="62">
        <v>0.5</v>
      </c>
      <c r="OX210" s="62">
        <v>-56.25</v>
      </c>
      <c r="OY210" s="62">
        <v>46.479166666666686</v>
      </c>
      <c r="OZ210" s="62">
        <v>-44.933333333333337</v>
      </c>
      <c r="PA210" s="62">
        <v>16.219047619047615</v>
      </c>
      <c r="PB210" s="62">
        <v>3.6206349206349273</v>
      </c>
    </row>
    <row r="211" spans="1:418" x14ac:dyDescent="0.3">
      <c r="A211" s="2" t="s">
        <v>208</v>
      </c>
      <c r="B211" s="2">
        <v>60</v>
      </c>
      <c r="C211" s="2">
        <v>2</v>
      </c>
      <c r="D211" s="2">
        <v>66</v>
      </c>
      <c r="E211">
        <v>3.5</v>
      </c>
      <c r="F211">
        <v>1519.3333333333333</v>
      </c>
      <c r="G211">
        <v>3.2105263157894739</v>
      </c>
      <c r="H211">
        <v>1598.7272727272727</v>
      </c>
      <c r="I211">
        <v>3.3</v>
      </c>
      <c r="J211">
        <v>1458.3846153846155</v>
      </c>
      <c r="K211">
        <v>3.3389830508474576</v>
      </c>
      <c r="L211">
        <v>1521.5833333333333</v>
      </c>
      <c r="M211">
        <v>3.6</v>
      </c>
      <c r="N211">
        <v>1273.3571428571429</v>
      </c>
      <c r="O211">
        <v>3.6842105263157894</v>
      </c>
      <c r="P211">
        <v>1533.0769230769231</v>
      </c>
      <c r="Q211">
        <v>3.3</v>
      </c>
      <c r="R211">
        <v>1291.2</v>
      </c>
      <c r="S211">
        <v>3.5254237288135593</v>
      </c>
      <c r="T211">
        <v>1360.1190476190477</v>
      </c>
      <c r="U211">
        <v>3.4322033898305087</v>
      </c>
      <c r="V211">
        <v>1434.6410256410256</v>
      </c>
      <c r="W211">
        <v>1.75</v>
      </c>
      <c r="X211">
        <v>523</v>
      </c>
      <c r="Y211">
        <v>1.736842105263158</v>
      </c>
      <c r="Z211">
        <v>526.41176470588232</v>
      </c>
      <c r="AA211">
        <v>1.75</v>
      </c>
      <c r="AB211">
        <v>501.88888888888891</v>
      </c>
      <c r="AC211">
        <v>1.7457627118644068</v>
      </c>
      <c r="AD211">
        <v>516.92452830188677</v>
      </c>
      <c r="AE211">
        <v>1.7457627118644068</v>
      </c>
      <c r="AF211">
        <v>516.92452830188677</v>
      </c>
      <c r="AG211">
        <v>2.8700564971751414</v>
      </c>
      <c r="AH211">
        <v>1063.3511450381679</v>
      </c>
      <c r="AK211">
        <v>5</v>
      </c>
      <c r="AL211">
        <v>1590</v>
      </c>
      <c r="AO211">
        <v>5</v>
      </c>
      <c r="AP211">
        <v>1590</v>
      </c>
      <c r="AS211">
        <v>0</v>
      </c>
      <c r="AW211">
        <v>0</v>
      </c>
      <c r="AY211">
        <v>2.5</v>
      </c>
      <c r="AZ211">
        <v>1590</v>
      </c>
      <c r="BC211">
        <v>1</v>
      </c>
      <c r="BD211">
        <v>251</v>
      </c>
      <c r="BG211">
        <v>1</v>
      </c>
      <c r="BH211">
        <v>251</v>
      </c>
      <c r="BI211">
        <v>1</v>
      </c>
      <c r="BJ211">
        <v>251</v>
      </c>
      <c r="BK211">
        <v>2</v>
      </c>
      <c r="BL211">
        <v>920.5</v>
      </c>
      <c r="BM211">
        <v>2.8555555555555556</v>
      </c>
      <c r="BN211">
        <v>1061.203007518797</v>
      </c>
      <c r="BO211">
        <v>1.7777777777777777</v>
      </c>
      <c r="BP211">
        <v>745</v>
      </c>
      <c r="BQ211">
        <v>2.2999999999999998</v>
      </c>
      <c r="BR211">
        <v>1259.5999999999999</v>
      </c>
      <c r="BS211">
        <v>1.5</v>
      </c>
      <c r="BT211">
        <v>562</v>
      </c>
      <c r="BU211">
        <v>1.8888888888888888</v>
      </c>
      <c r="BV211">
        <v>867.73333333333335</v>
      </c>
      <c r="BW211">
        <v>2.1111111111111112</v>
      </c>
      <c r="BX211">
        <v>878.66666666666663</v>
      </c>
      <c r="BY211">
        <v>2.75</v>
      </c>
      <c r="BZ211">
        <v>1049.1666666666667</v>
      </c>
      <c r="CA211">
        <v>4.7142857142857144</v>
      </c>
      <c r="CB211">
        <v>1403.1428571428571</v>
      </c>
      <c r="CC211">
        <v>3.0833333333333335</v>
      </c>
      <c r="CD211">
        <v>1125.7368421052631</v>
      </c>
      <c r="CE211">
        <v>2.4509803921568629</v>
      </c>
      <c r="CF211">
        <v>1011.9117647058823</v>
      </c>
      <c r="CG211">
        <v>3.4444444444444446</v>
      </c>
      <c r="CH211">
        <v>1533.2</v>
      </c>
      <c r="CI211">
        <v>3.5</v>
      </c>
      <c r="CJ211">
        <v>1704</v>
      </c>
      <c r="CK211">
        <v>3.125</v>
      </c>
      <c r="CL211">
        <v>783.875</v>
      </c>
      <c r="CM211">
        <v>3.3703703703703702</v>
      </c>
      <c r="CN211">
        <v>1271.6315789473683</v>
      </c>
      <c r="CO211">
        <v>3.5555555555555554</v>
      </c>
      <c r="CP211">
        <v>1452.6666666666667</v>
      </c>
      <c r="CQ211">
        <v>1.875</v>
      </c>
      <c r="CR211">
        <v>775.2</v>
      </c>
      <c r="CS211">
        <v>1.2857142857142858</v>
      </c>
      <c r="CT211">
        <v>1170.5</v>
      </c>
      <c r="CU211">
        <v>2.3333333333333335</v>
      </c>
      <c r="CV211">
        <v>1148.6923076923076</v>
      </c>
      <c r="CW211">
        <v>2.8823529411764706</v>
      </c>
      <c r="CX211">
        <v>1221.6875</v>
      </c>
      <c r="CY211">
        <v>2.6666666666666665</v>
      </c>
      <c r="CZ211">
        <v>1113.621212121212</v>
      </c>
      <c r="DA211">
        <v>0.33333333333333331</v>
      </c>
      <c r="DB211">
        <v>297</v>
      </c>
      <c r="DC211">
        <v>1.5</v>
      </c>
      <c r="DD211">
        <v>475.875</v>
      </c>
      <c r="DE211">
        <v>0.875</v>
      </c>
      <c r="DF211">
        <v>394</v>
      </c>
      <c r="DG211">
        <v>0.92592592592592593</v>
      </c>
      <c r="DH211">
        <v>418.26666666666665</v>
      </c>
      <c r="DI211">
        <v>0.77777777777777779</v>
      </c>
      <c r="DJ211">
        <v>543.25</v>
      </c>
      <c r="DK211">
        <v>0.875</v>
      </c>
      <c r="DL211">
        <v>548.66666666666663</v>
      </c>
      <c r="DM211">
        <v>1.1428571428571428</v>
      </c>
      <c r="DN211">
        <v>380.4</v>
      </c>
      <c r="DO211">
        <v>0.91666666666666663</v>
      </c>
      <c r="DP211">
        <v>476.75</v>
      </c>
      <c r="DQ211">
        <v>0.92156862745098034</v>
      </c>
      <c r="DR211">
        <v>444.25925925925924</v>
      </c>
      <c r="DS211">
        <v>0.92156862745098034</v>
      </c>
      <c r="DT211">
        <v>444.25925925925924</v>
      </c>
      <c r="DU211">
        <v>2.0849673202614381</v>
      </c>
      <c r="DV211">
        <v>919.29032258064512</v>
      </c>
      <c r="DW211">
        <v>5</v>
      </c>
      <c r="DX211">
        <v>1756</v>
      </c>
      <c r="EA211">
        <v>5</v>
      </c>
      <c r="EB211">
        <v>1360.5</v>
      </c>
      <c r="EC211">
        <v>5</v>
      </c>
      <c r="ED211">
        <v>1492.3333333333333</v>
      </c>
      <c r="EE211">
        <v>0</v>
      </c>
      <c r="EG211">
        <v>2.5</v>
      </c>
      <c r="EH211">
        <v>1665</v>
      </c>
      <c r="EI211">
        <v>2</v>
      </c>
      <c r="EJ211">
        <v>628</v>
      </c>
      <c r="EK211">
        <v>1.8333333333333333</v>
      </c>
      <c r="EL211">
        <v>973.66666666666663</v>
      </c>
      <c r="EM211">
        <v>2.8888888888888888</v>
      </c>
      <c r="EN211">
        <v>1233</v>
      </c>
      <c r="EO211">
        <v>1</v>
      </c>
      <c r="EP211">
        <v>197</v>
      </c>
      <c r="ES211">
        <v>1</v>
      </c>
      <c r="ET211">
        <v>188.5</v>
      </c>
      <c r="EU211">
        <v>1</v>
      </c>
      <c r="EV211">
        <v>191.33333333333334</v>
      </c>
      <c r="EW211">
        <v>5</v>
      </c>
      <c r="EX211">
        <v>970</v>
      </c>
      <c r="EY211">
        <v>3.5</v>
      </c>
      <c r="EZ211">
        <v>2235</v>
      </c>
      <c r="FA211">
        <v>2.3333333333333335</v>
      </c>
      <c r="FB211">
        <v>823</v>
      </c>
      <c r="FC211">
        <v>3.1666666666666665</v>
      </c>
      <c r="FD211">
        <v>1212.75</v>
      </c>
      <c r="FE211">
        <v>2.4444444444444446</v>
      </c>
      <c r="FF211">
        <v>775</v>
      </c>
      <c r="FG211">
        <v>2.6666666666666665</v>
      </c>
      <c r="FH211">
        <v>986.38461538461536</v>
      </c>
      <c r="FI211">
        <v>1</v>
      </c>
      <c r="FJ211">
        <v>258</v>
      </c>
      <c r="FM211">
        <v>2.5</v>
      </c>
      <c r="FN211">
        <v>921</v>
      </c>
      <c r="FO211">
        <v>2</v>
      </c>
      <c r="FP211">
        <v>589.5</v>
      </c>
      <c r="FQ211">
        <v>0</v>
      </c>
      <c r="FS211">
        <v>1</v>
      </c>
      <c r="FT211">
        <v>439</v>
      </c>
      <c r="FU211">
        <v>2.3333333333333335</v>
      </c>
      <c r="FV211">
        <v>590.33333333333337</v>
      </c>
      <c r="FW211">
        <v>1.5</v>
      </c>
      <c r="FX211">
        <v>552.5</v>
      </c>
      <c r="FY211">
        <v>1.6666666666666667</v>
      </c>
      <c r="FZ211">
        <v>564.83333333333337</v>
      </c>
      <c r="GA211">
        <v>1.6666666666666667</v>
      </c>
      <c r="GB211">
        <v>564.83333333333337</v>
      </c>
      <c r="GC211">
        <v>2.3333333333333335</v>
      </c>
      <c r="GD211">
        <v>853.26315789473688</v>
      </c>
      <c r="GE211">
        <v>2.1222222222222222</v>
      </c>
      <c r="GF211">
        <v>908.08928571428567</v>
      </c>
      <c r="GG211">
        <v>3.7777777777777777</v>
      </c>
      <c r="GH211">
        <v>1433.2857142857142</v>
      </c>
      <c r="GI211">
        <v>1.625</v>
      </c>
      <c r="GJ211">
        <v>721.4</v>
      </c>
      <c r="GK211">
        <v>2</v>
      </c>
      <c r="GL211">
        <v>955</v>
      </c>
      <c r="GM211">
        <v>2.5416666666666665</v>
      </c>
      <c r="GN211">
        <v>1091.25</v>
      </c>
      <c r="GO211">
        <v>2.4444444444444446</v>
      </c>
      <c r="GP211">
        <v>703.28571428571433</v>
      </c>
      <c r="GQ211">
        <v>2.6666666666666665</v>
      </c>
      <c r="GR211">
        <v>1279.8333333333333</v>
      </c>
      <c r="GS211">
        <v>2.7777777777777777</v>
      </c>
      <c r="GT211">
        <v>1127</v>
      </c>
      <c r="GU211">
        <v>2.6296296296296298</v>
      </c>
      <c r="GV211">
        <v>1024.55</v>
      </c>
      <c r="GW211">
        <v>2.5882352941176472</v>
      </c>
      <c r="GX211">
        <v>1054.1944444444443</v>
      </c>
      <c r="GY211">
        <v>3</v>
      </c>
      <c r="GZ211">
        <v>868.44444444444446</v>
      </c>
      <c r="HA211">
        <v>4.125</v>
      </c>
      <c r="HB211">
        <v>1446.2857142857142</v>
      </c>
      <c r="HC211">
        <v>4.8571428571428568</v>
      </c>
      <c r="HD211">
        <v>1456.6666666666667</v>
      </c>
      <c r="HE211">
        <v>3.9166666666666665</v>
      </c>
      <c r="HF211">
        <v>1212.7272727272727</v>
      </c>
      <c r="HG211">
        <v>4.7777777777777777</v>
      </c>
      <c r="HH211">
        <v>972.55555555555554</v>
      </c>
      <c r="HI211">
        <v>4.1111111111111107</v>
      </c>
      <c r="HJ211">
        <v>1264.375</v>
      </c>
      <c r="HK211">
        <v>3.8888888888888888</v>
      </c>
      <c r="HL211">
        <v>1147.375</v>
      </c>
      <c r="HM211">
        <v>4.2592592592592595</v>
      </c>
      <c r="HN211">
        <v>1121.8800000000001</v>
      </c>
      <c r="HO211">
        <v>4.0980392156862742</v>
      </c>
      <c r="HP211">
        <v>1164.4042553191489</v>
      </c>
      <c r="HQ211">
        <v>3.3431372549019609</v>
      </c>
      <c r="HR211">
        <v>1116.6024096385543</v>
      </c>
      <c r="HS211">
        <v>1.8888888888888888</v>
      </c>
      <c r="HT211">
        <v>681.57142857142856</v>
      </c>
      <c r="HU211">
        <v>1.875</v>
      </c>
      <c r="HV211">
        <v>782</v>
      </c>
      <c r="HW211">
        <v>1.8571428571428572</v>
      </c>
      <c r="HX211">
        <v>719.5</v>
      </c>
      <c r="HY211">
        <v>1.875</v>
      </c>
      <c r="HZ211">
        <v>722.11111111111109</v>
      </c>
      <c r="IA211">
        <v>2.5555555555555554</v>
      </c>
      <c r="IB211">
        <v>688.11111111111109</v>
      </c>
      <c r="IC211">
        <v>1.4444444444444444</v>
      </c>
      <c r="ID211">
        <v>518</v>
      </c>
      <c r="IE211">
        <v>2</v>
      </c>
      <c r="IF211">
        <v>625.875</v>
      </c>
      <c r="IG211">
        <v>2</v>
      </c>
      <c r="IH211">
        <v>613.76</v>
      </c>
      <c r="II211">
        <v>1.9411764705882353</v>
      </c>
      <c r="IJ211">
        <v>659.11627906976742</v>
      </c>
      <c r="IK211">
        <v>1.9411764705882353</v>
      </c>
      <c r="IL211">
        <v>659.11627906976742</v>
      </c>
      <c r="IM211">
        <v>2.8758169934640523</v>
      </c>
      <c r="IN211">
        <v>960.47619047619048</v>
      </c>
      <c r="IO211">
        <v>0</v>
      </c>
      <c r="IQ211">
        <v>0.5</v>
      </c>
      <c r="IR211">
        <v>384</v>
      </c>
      <c r="IS211">
        <v>3.6666666666666665</v>
      </c>
      <c r="IT211">
        <v>1321</v>
      </c>
      <c r="IU211">
        <v>2</v>
      </c>
      <c r="IV211">
        <v>1008.6666666666666</v>
      </c>
      <c r="IW211">
        <v>0</v>
      </c>
      <c r="IY211">
        <v>6</v>
      </c>
      <c r="IZ211">
        <v>1903</v>
      </c>
      <c r="JA211">
        <v>1</v>
      </c>
      <c r="JB211">
        <v>342</v>
      </c>
      <c r="JC211">
        <v>2.3333333333333335</v>
      </c>
      <c r="JD211">
        <v>1122.5</v>
      </c>
      <c r="JE211">
        <v>2.1111111111111112</v>
      </c>
      <c r="JF211">
        <v>1054.2</v>
      </c>
      <c r="JG211">
        <v>7</v>
      </c>
      <c r="JH211">
        <v>2233</v>
      </c>
      <c r="JI211">
        <v>6</v>
      </c>
      <c r="JJ211">
        <v>2028.5</v>
      </c>
      <c r="JK211">
        <v>2.3333333333333335</v>
      </c>
      <c r="JL211">
        <v>1161.5</v>
      </c>
      <c r="JM211">
        <v>4.333333333333333</v>
      </c>
      <c r="JN211">
        <v>1722.6</v>
      </c>
      <c r="JO211">
        <v>7</v>
      </c>
      <c r="JP211">
        <v>1760</v>
      </c>
      <c r="JQ211">
        <v>1</v>
      </c>
      <c r="JR211">
        <v>377</v>
      </c>
      <c r="JS211">
        <v>8</v>
      </c>
      <c r="JT211">
        <v>1673</v>
      </c>
      <c r="JU211">
        <v>5.333333333333333</v>
      </c>
      <c r="JV211">
        <v>1270</v>
      </c>
      <c r="JW211">
        <v>4.666666666666667</v>
      </c>
      <c r="JX211">
        <v>1552.875</v>
      </c>
      <c r="JY211">
        <v>3.3888888888888888</v>
      </c>
      <c r="JZ211">
        <v>1361.0769230769231</v>
      </c>
      <c r="KA211">
        <v>1</v>
      </c>
      <c r="KB211">
        <v>389</v>
      </c>
      <c r="KC211">
        <v>5</v>
      </c>
      <c r="KD211">
        <v>1467</v>
      </c>
      <c r="KE211">
        <v>4.666666666666667</v>
      </c>
      <c r="KF211">
        <v>1414.3333333333333</v>
      </c>
      <c r="KG211">
        <v>4.166666666666667</v>
      </c>
      <c r="KH211">
        <v>1261</v>
      </c>
      <c r="KI211">
        <v>0</v>
      </c>
      <c r="KK211">
        <v>5</v>
      </c>
      <c r="KL211">
        <v>1646</v>
      </c>
      <c r="KM211">
        <v>0</v>
      </c>
      <c r="KO211">
        <v>1.6666666666666667</v>
      </c>
      <c r="KP211">
        <v>1646</v>
      </c>
      <c r="KQ211">
        <v>3.3333333333333335</v>
      </c>
      <c r="KR211">
        <v>1316</v>
      </c>
      <c r="KS211">
        <v>3.3333333333333335</v>
      </c>
      <c r="KT211">
        <v>1316</v>
      </c>
      <c r="KU211">
        <v>3.3703703703703702</v>
      </c>
      <c r="KV211">
        <v>1345.3</v>
      </c>
      <c r="KW211">
        <v>2.95</v>
      </c>
      <c r="KX211">
        <v>1013.1917808219179</v>
      </c>
      <c r="KY211" s="15">
        <f>Tabla2[[#This Row],[ROS_NUM_COR_COD_ROS_TG_NEG]]-Tabla2[[#This Row],[PAS_NUM_COR_COD_ROS_TG_NEG]]</f>
        <v>1.1777777777777776</v>
      </c>
      <c r="KZ211" s="15">
        <f>Tabla2[[#This Row],[ROS_DUR_COR_COD_ROS_TG_NEG]]-Tabla2[[#This Row],[PAS_DUR_COR_COD_ROS_TG_NEG]]</f>
        <v>-300.80158730158735</v>
      </c>
      <c r="LA211" s="15">
        <f>Tabla2[[#This Row],[ROS_NUM_COR_COD_ROS_TG_NEU]]-Tabla2[[#This Row],[PAS_NUM_COR_COD_ROS_TG_NEU]]</f>
        <v>0.42690058479532134</v>
      </c>
      <c r="LB211" s="15">
        <f>Tabla2[[#This Row],[ROS_DUR_COR_COD_ROS_TG_NEU]]-Tabla2[[#This Row],[PAS_DUR_COR_COD_ROS_TG_NEU]]</f>
        <v>-268.70192307692309</v>
      </c>
      <c r="LC211" s="15">
        <f>Tabla2[[#This Row],[ROS_NUM_COR_COD_ROS_TG_POS]]-Tabla2[[#This Row],[PAS_NUM_COR_COD_ROS_TG_POS]]</f>
        <v>0.58888888888888902</v>
      </c>
      <c r="LD211" s="15">
        <f>Tabla2[[#This Row],[ROS_DUR_COR_COD_ROS_TG_POS]]-Tabla2[[#This Row],[PAS_DUR_COR_COD_ROS_TG_POS]]</f>
        <v>-143.82500000000005</v>
      </c>
      <c r="LE211" s="15">
        <f>Tabla2[[#This Row],[ROS_NUM_COR_COD_ROS_TG_TOT]]-Tabla2[[#This Row],[PAS_NUM_COR_COD_ROS_TG_TOT]]</f>
        <v>0.73383553044570027</v>
      </c>
      <c r="LF211" s="15">
        <f>Tabla2[[#This Row],[ROS_DUR_COR_COD_ROS_TG_TOT]]-Tabla2[[#This Row],[PAS_DUR_COR_COD_ROS_TG_TOT]]</f>
        <v>-238.2390476190476</v>
      </c>
      <c r="LG211" s="15">
        <f>Tabla2[[#This Row],[ROS_NUM_COR_COD_ESC_TG_NEG]]-Tabla2[[#This Row],[PAS_NUM_COR_COD_ESC_TG_NEG]]</f>
        <v>-1.0555555555555554</v>
      </c>
      <c r="LH211" s="15">
        <f>Tabla2[[#This Row],[ROS_DUR_COR_COD_ESC_TG_NEG]]-Tabla2[[#This Row],[PAS_DUR_COR_COD_ESC_TG_NEG]]</f>
        <v>-816.04761904761892</v>
      </c>
      <c r="LI211" s="15">
        <f>Tabla2[[#This Row],[ROS_NUM_COR_COD_ESC_TG_NEU]]-Tabla2[[#This Row],[PAS_NUM_COR_COD_ESC_TG_NEU]]</f>
        <v>-0.54385964912280738</v>
      </c>
      <c r="LJ211" s="15">
        <f>Tabla2[[#This Row],[ROS_NUM_COR_COD_ESC_TG_NEG]]-Tabla2[[#This Row],[PAS_NUM_COR_COD_ESC_TG_NEG]]</f>
        <v>-1.0555555555555554</v>
      </c>
      <c r="LK211" s="15">
        <f>Tabla2[[#This Row],[ROS_NUM_COR_COD_ESC_TG_POS]]-Tabla2[[#This Row],[PAS_NUM_COR_COD_ESC_TG_POS]]</f>
        <v>-0.52222222222222214</v>
      </c>
      <c r="LL211" s="15">
        <f>Tabla2[[#This Row],[ROS_DUR_COR_COD_ESC_TG_POS]]-Tabla2[[#This Row],[PAS_DUR_COR_COD_ESC_TG_POS]]</f>
        <v>-331.38461538461547</v>
      </c>
      <c r="LM211" s="15">
        <f>Tabla2[[#This Row],[ROS_NUM_COR_COD_ESC_TG_TOT]]-Tabla2[[#This Row],[PAS_NUM_COR_COD_ESC_TG_TOT]]</f>
        <v>-0.70935342121782785</v>
      </c>
      <c r="LN211" s="15">
        <f>Tabla2[[#This Row],[ROS_DUR_COR_COD_ESC_TG_TOT]]-Tabla2[[#This Row],[PAS_DUR_COR_COD_ESC_TG_TOT]]</f>
        <v>-497.0333333333333</v>
      </c>
      <c r="LO211" s="15">
        <f>Tabla2[[#This Row],[PAS_NUM_COR_COD_ROS_TG_NEG]]-Tabla2[[#This Row],[ESC_NUM_COR_COD_ROS_TG_NEG]]</f>
        <v>4.4444444444444731E-2</v>
      </c>
      <c r="LP211" s="15">
        <f>Tabla2[[#This Row],[PAS_DUR_COR_COD_ROS_TG_NEG]]-Tabla2[[#This Row],[ESC_DUR_COR_COD_ROS_TG_NEG]]</f>
        <v>-179.30952380952385</v>
      </c>
      <c r="LQ211" s="15">
        <f>Tabla2[[#This Row],[PAS_NUM_COR_COD_ROS_TG_NEU]]-Tabla2[[#This Row],[ESC_NUM_COR_COD_ROS_TG_NEU]]</f>
        <v>1.8092105263157894</v>
      </c>
      <c r="LR211" s="15">
        <f>Tabla2[[#This Row],[PAS_DUR_COR_COD_ROS_TG_NEU]]-Tabla2[[#This Row],[ESC_DUR_COR_COD_ROS_TG_NEU]]</f>
        <v>757.87692307692305</v>
      </c>
      <c r="LS211" s="15">
        <f>Tabla2[[#This Row],[PAS_NUM_COR_COD_ROS_TG_POS]]-Tabla2[[#This Row],[ESC_NUM_COR_COD_ROS_TG_POS]]</f>
        <v>2.0142857142857142</v>
      </c>
      <c r="LT211" s="15">
        <f>Tabla2[[#This Row],[PAS_DUR_COR_COD_ROS_TG_POS]]-Tabla2[[#This Row],[ESC_DUR_COR_COD_ROS_TG_POS]]</f>
        <v>120.70000000000005</v>
      </c>
      <c r="LU211" s="15">
        <f>Tabla2[[#This Row],[PAS_NUM_COR_COD_ROS_TG_TOT]]-Tabla2[[#This Row],[ESC_NUM_COR_COD_ROS_TG_TOT]]</f>
        <v>1.1920903954802258</v>
      </c>
      <c r="LV211" s="15">
        <f>Tabla2[[#This Row],[PAS_DUR_COR_COD_ROS_TG_TOT]]-Tabla2[[#This Row],[ESC_DUR_COR_COD_ROS_TG_TOT]]</f>
        <v>211.42673992674008</v>
      </c>
      <c r="LW211" s="15">
        <f>Tabla2[[#This Row],[PAS_NUM_COR_COD_ESC_TG_NEG]]-Tabla2[[#This Row],[ESC_NUM_COR_COD_ESC_TG_NEG]]</f>
        <v>1.3888888888888888</v>
      </c>
      <c r="LX211" s="15">
        <f>Tabla2[[#This Row],[PAS_DUR_COR_COD_ESC_TG_NEG]]-Tabla2[[#This Row],[ESC_DUR_COR_COD_ESC_TG_NEG]]</f>
        <v>640.66666666666663</v>
      </c>
      <c r="LY211" s="15">
        <f>Tabla2[[#This Row],[PAS_NUM_COR_COD_ESC_TG_NEU]]-Tabla2[[#This Row],[ESC_NUM_COR_COD_ESC_TG_NEU]]</f>
        <v>0.46052631578947389</v>
      </c>
      <c r="LZ211" s="15">
        <f>Tabla2[[#This Row],[PAS_DUR_COR_COD_ESC_TG_NEU]]-Tabla2[[#This Row],[ESC_DUR_COR_COD_ESC_TG_NEU]]</f>
        <v>549.56060606060601</v>
      </c>
      <c r="MA211" s="15">
        <f>Tabla2[[#This Row],[PAS_NUM_COR_COD_ESC_TG_POS]]-Tabla2[[#This Row],[ESC_NUM_COR_COD_ESC_TG_POS]]</f>
        <v>-1.4142857142857146</v>
      </c>
      <c r="MB211" s="15">
        <f>Tabla2[[#This Row],[PAS_DUR_COR_COD_ESC_TG_POS]]-Tabla2[[#This Row],[ESC_DUR_COR_COD_ESC_TG_POS]]</f>
        <v>55.241758241758362</v>
      </c>
      <c r="MC211" s="15">
        <f>Tabla2[[#This Row],[PAS_NUM_COR_COD_ESC_TG_TOT]]-Tabla2[[#This Row],[ESC_NUM_COR_COD_ESC_TG_TOT]]</f>
        <v>0.25564971751412413</v>
      </c>
      <c r="MD211" s="15">
        <f>Tabla2[[#This Row],[PAS_DUR_COR_COD_ESC_TG_TOT]]-Tabla2[[#This Row],[ESC_DUR_COR_COD_ESC_TG_TOT]]</f>
        <v>395.84649122807014</v>
      </c>
      <c r="ME211" s="42">
        <f>Tabla25[[#This Row],[PAS_NUM_COR_COD_ROS_TG_NEG]]-Tabla25[[#This Row],[PAS_NUM_COR_COD_ESC_TG_NEG]]</f>
        <v>0.10000000000000009</v>
      </c>
      <c r="MF211" s="42">
        <f>Tabla25[[#This Row],[PAS_NUM_COR_COD_ROS_TG_NEU]]-Tabla25[[#This Row],[PAS_NUM_COR_COD_ESC_TG_NEU]]</f>
        <v>0.47368421052631549</v>
      </c>
      <c r="MG211" s="42">
        <f>Tabla25[[#This Row],[PAS_NUM_COR_COD_ROS_TG_POS]]-Tabla25[[#This Row],[PAS_NUM_COR_COD_ESC_TG_POS]]</f>
        <v>0</v>
      </c>
      <c r="MH211" s="42">
        <f>Tabla25[[#This Row],[PAS_NUM_COR_COD_ROS_TG_TOT]]-Tabla25[[#This Row],[PAS_NUM_COR_COD_ESC_TG_TOT]]</f>
        <v>0.18644067796610164</v>
      </c>
      <c r="MI211" s="42">
        <f>Tabla25[[#This Row],[PAS_DUR_COR_COD_ROS_TG_NEG]]-Tabla25[[#This Row],[PAS_DUR_COR_COD_ESC_TG_NEG]]</f>
        <v>-245.97619047619037</v>
      </c>
      <c r="MJ211" s="42">
        <f>Tabla25[[#This Row],[PAS_DUR_COR_COD_ROS_TG_NEU]]-Tabla25[[#This Row],[PAS_DUR_COR_COD_ESC_TG_NEU]]</f>
        <v>-65.650349650349654</v>
      </c>
      <c r="MK211" s="42">
        <f>Tabla25[[#This Row],[PAS_DUR_COR_COD_ROS_TG_POS]]-Tabla25[[#This Row],[PAS_DUR_COR_COD_ESC_TG_POS]]</f>
        <v>-167.18461538461543</v>
      </c>
      <c r="ML211" s="42">
        <f>Tabla25[[#This Row],[PAS_DUR_COR_COD_ROS_TG_TOT]]-Tabla25[[#This Row],[PAS_DUR_COR_COD_ESC_TG_TOT]]</f>
        <v>-161.46428571428555</v>
      </c>
      <c r="MM211" s="44">
        <f>Tabla25[[#This Row],[ESC_NUM_COR_COD_ROS_TG_NEG]]-Tabla25[[#This Row],[ESC_NUM_COR_COD_ESC_TG_NEG]]</f>
        <v>1.4444444444444442</v>
      </c>
      <c r="MN211" s="44">
        <f>Tabla25[[#This Row],[ESC_NUM_COR_COD_ROS_TG_NEU]]-Tabla25[[#This Row],[ESC_NUM_COR_COD_ESC_TG_NEU]]</f>
        <v>-0.875</v>
      </c>
      <c r="MO211" s="44">
        <f>Tabla25[[#This Row],[ESC_NUM_COR_COD_ROS_TG_POS]]-Tabla25[[#This Row],[ESC_NUM_COR_COD_ESC_TG_POS]]</f>
        <v>-3.4285714285714288</v>
      </c>
      <c r="MP211" s="44">
        <f>Tabla25[[#This Row],[ESC_NUM_COR_COD_ROS_TG_TOT]]-Tabla25[[#This Row],[ESC_NUM_COR_COD_ESC_TG_TOT]]</f>
        <v>-0.75</v>
      </c>
      <c r="MQ211" s="44">
        <f>Tabla25[[#This Row],[ESC_DUR_COR_COD_ROS_TG_NEG]]-Tabla25[[#This Row],[ESC_DUR_COR_COD_ESC_TG_NEG]]</f>
        <v>574.00000000000011</v>
      </c>
      <c r="MR211" s="44">
        <f>Tabla25[[#This Row],[ESC_DUR_COR_COD_ROS_TG_NEU]]-Tabla25[[#This Row],[ESC_DUR_COR_COD_ESC_TG_NEU]]</f>
        <v>-273.9666666666667</v>
      </c>
      <c r="MS211" s="44">
        <f>Tabla25[[#This Row],[ESC_DUR_COR_COD_ROS_TG_POS]]-Tabla25[[#This Row],[ESC_DUR_COR_COD_ESC_TG_POS]]</f>
        <v>-232.64285714285711</v>
      </c>
      <c r="MT211" s="44">
        <f>Tabla25[[#This Row],[ESC_DUR_COR_COD_ROS_TG_TOT]]-Tabla25[[#This Row],[ESC_DUR_COR_COD_ESC_TG_TOT]]</f>
        <v>22.9554655870445</v>
      </c>
      <c r="MU211" s="47">
        <f>Tabla25[[#This Row],[ROS_NUM_COR_COD_ROS_TG_NEG]]-Tabla25[[#This Row],[ROS_NUM_COR_COD_ESC_TG_NEG]]</f>
        <v>2.333333333333333</v>
      </c>
      <c r="MV211" s="47">
        <f>Tabla25[[#This Row],[ROS_NUM_COR_COD_ROS_TG_NEU]]-Tabla25[[#This Row],[ROS_NUM_COR_COD_ESC_TG_NEU]]</f>
        <v>1.4444444444444442</v>
      </c>
      <c r="MW211" s="47">
        <f>Tabla25[[#This Row],[ROS_NUM_COR_COD_ROS_TG_POS]]-Tabla25[[#This Row],[ROS_NUM_COR_COD_ESC_TG_POS]]</f>
        <v>1.1111111111111112</v>
      </c>
      <c r="MX211" s="47">
        <f>Tabla25[[#This Row],[ROS_NUM_COR_COD_ROS_TG_TOT]]-Tabla25[[#This Row],[ROS_NUM_COR_COD_ESC_TG_TOT]]</f>
        <v>1.6296296296296298</v>
      </c>
      <c r="MY211" s="47">
        <f>Tabla25[[#This Row],[ROS_DUR_COR_COD_ROS_TG_NEG]]-Tabla25[[#This Row],[ROS_DUR_COR_COD_ESC_TG_NEG]]</f>
        <v>269.26984126984121</v>
      </c>
      <c r="MZ211" s="47">
        <f>Tabla25[[#This Row],[ROS_DUR_COR_COD_ROS_TG_NEU]]-Tabla25[[#This Row],[ROS_DUR_COR_COD_ESC_TG_NEU]]</f>
        <v>-15.458333333333258</v>
      </c>
      <c r="NA211" s="47">
        <f>Tabla25[[#This Row],[ROS_DUR_COR_COD_ROS_TG_POS]]-Tabla25[[#This Row],[ROS_DUR_COR_COD_ESC_TG_POS]]</f>
        <v>20.375</v>
      </c>
      <c r="NB211" s="47">
        <f>Tabla25[[#This Row],[ROS_DUR_COR_COD_ROS_TG_TOT]]-Tabla25[[#This Row],[ROS_DUR_COR_COD_ESC_TG_TOT]]</f>
        <v>97.330000000000155</v>
      </c>
      <c r="NC211">
        <v>189.11111111111111</v>
      </c>
      <c r="ND211">
        <v>257</v>
      </c>
      <c r="NE211">
        <v>217.75</v>
      </c>
      <c r="NF211">
        <v>220</v>
      </c>
      <c r="NG211">
        <v>214.71428571428572</v>
      </c>
      <c r="NH211">
        <v>294</v>
      </c>
      <c r="NI211">
        <v>307.28571428571428</v>
      </c>
      <c r="NJ211">
        <v>270.89999999999998</v>
      </c>
      <c r="NK211">
        <v>248.16666666666666</v>
      </c>
      <c r="NL211">
        <v>241</v>
      </c>
      <c r="NM211">
        <v>141</v>
      </c>
      <c r="NN211">
        <v>228.92307692307693</v>
      </c>
      <c r="NO211">
        <v>261.33333333333331</v>
      </c>
      <c r="NP211">
        <v>259.33333333333331</v>
      </c>
      <c r="NQ211">
        <v>304.85714285714283</v>
      </c>
      <c r="NR211">
        <v>276.73684210526318</v>
      </c>
      <c r="NS211">
        <v>249.57142857142858</v>
      </c>
      <c r="NT211">
        <v>310</v>
      </c>
      <c r="NU211">
        <v>289.33333333333331</v>
      </c>
      <c r="NV211">
        <v>282.47619047619048</v>
      </c>
      <c r="NW211">
        <v>275.91666666666669</v>
      </c>
      <c r="NX211">
        <v>294.81818181818181</v>
      </c>
      <c r="NY211">
        <v>307.46153846153845</v>
      </c>
      <c r="NZ211">
        <v>293.08333333333331</v>
      </c>
      <c r="OA211" s="15">
        <f>Tabla2[[#This Row],[ROS_1DU_COR_COD_ROS_TG_NEG]]-Tabla2[[#This Row],[PAS_1DU_COR_COD_ROS_TG_NEG]]</f>
        <v>-60.460317460317469</v>
      </c>
      <c r="OB211" s="15">
        <f>Tabla2[[#This Row],[ROS_1DU_COR_COD_ROS_TG_NEU]]-Tabla2[[#This Row],[PAS_1DU_COR_COD_ROS_TG_NEU]]</f>
        <v>-53</v>
      </c>
      <c r="OC211" s="15">
        <f>Tabla2[[#This Row],[ROS_1DU_COR_COD_ROS_TG_POS]]-Tabla2[[#This Row],[PAS_1DU_COR_COD_ROS_TG_POS]]</f>
        <v>-71.583333333333314</v>
      </c>
      <c r="OD211" s="15">
        <f>Tabla2[[#This Row],[ROS_1DU_COR_COD_ROS_TG_TOT]]-Tabla2[[#This Row],[PAS_1DU_COR_COD_ROS_TG_TOT]]</f>
        <v>-62.476190476190482</v>
      </c>
      <c r="OE211" s="15">
        <f>Tabla2[[#This Row],[ROS_1DU_COR_COD_ESC_TG_NEG]]-Tabla2[[#This Row],[PAS_1DU_COR_COD_ESC_TG_NEG]]</f>
        <v>-61.202380952380963</v>
      </c>
      <c r="OF211" s="15">
        <f>Tabla2[[#This Row],[ROS_1DU_COR_COD_ESC_TG_NEU]]-Tabla2[[#This Row],[PAS_1DU_COR_COD_ESC_TG_NEU]]</f>
        <v>-0.81818181818181301</v>
      </c>
      <c r="OG211" s="15">
        <f>Tabla2[[#This Row],[ROS_1DU_COR_COD_ESC_TG_POS]]-Tabla2[[#This Row],[PAS_1DU_COR_COD_ESC_TG_POS]]</f>
        <v>-0.1758241758241752</v>
      </c>
      <c r="OH211" s="15">
        <f>Tabla2[[#This Row],[ROS_1DU_COR_COD_ESC_TG_TOT]]-Tabla2[[#This Row],[PAS_1DU_COR_COD_ESC_TG_TOT]]</f>
        <v>-22.183333333333337</v>
      </c>
      <c r="OI211" s="15">
        <f>Tabla2[[#This Row],[PAS_1DU_COR_COD_ROS_TG_NEG]]-Tabla2[[#This Row],[ESC_1DU_COR_COD_ROS_TG_NEG]]</f>
        <v>1.4047619047619264</v>
      </c>
      <c r="OJ211" s="15">
        <f>Tabla2[[#This Row],[PAS_1DU_COR_COD_ROS_TG_NEU]]-Tabla2[[#This Row],[ESC_1DU_COR_COD_ROS_TG_NEU]]</f>
        <v>69</v>
      </c>
      <c r="OK211" s="15">
        <f>Tabla2[[#This Row],[PAS_1DU_COR_COD_ROS_TG_POS]]-Tabla2[[#This Row],[ESC_1DU_COR_COD_ROS_TG_POS]]</f>
        <v>148.33333333333331</v>
      </c>
      <c r="OL211" s="15">
        <f>Tabla2[[#This Row],[PAS_1DU_COR_COD_ROS_TG_TOT]]-Tabla2[[#This Row],[ESC_1DU_COR_COD_ROS_TG_TOT]]</f>
        <v>53.553113553113548</v>
      </c>
      <c r="OM211" s="15">
        <f>Tabla2[[#This Row],[PAS_1DU_COR_COD_ESC_TG_NEG]]-Tabla2[[#This Row],[ESC_1DU_COR_COD_ESC_TG_NEG]]</f>
        <v>14.583333333333371</v>
      </c>
      <c r="ON211" s="15">
        <f>Tabla2[[#This Row],[PAS_1DU_COR_COD_ESC_TG_NEU]]-Tabla2[[#This Row],[ESC_1DU_COR_COD_ESC_TG_NEU]]</f>
        <v>35.484848484848499</v>
      </c>
      <c r="OO211" s="15">
        <f>Tabla2[[#This Row],[PAS_1DU_COR_COD_ESC_TG_POS]]-Tabla2[[#This Row],[ESC_1DU_COR_COD_ESC_TG_POS]]</f>
        <v>2.60439560439562</v>
      </c>
      <c r="OP211" s="15">
        <f>Tabla2[[#This Row],[PAS_1DU_COR_COD_ESC_TG_TOT]]-Tabla2[[#This Row],[ESC_1DU_COR_COD_ESC_TG_TOT]]</f>
        <v>16.346491228070136</v>
      </c>
      <c r="OQ211" s="61">
        <v>-25.603174603174608</v>
      </c>
      <c r="OR211" s="62">
        <v>-37</v>
      </c>
      <c r="OS211" s="62">
        <v>-89.535714285714278</v>
      </c>
      <c r="OT211" s="62">
        <v>-50.899999999999977</v>
      </c>
      <c r="OU211" s="62">
        <v>-13.166666666666657</v>
      </c>
      <c r="OV211" s="62">
        <v>-18.333333333333314</v>
      </c>
      <c r="OW211" s="62">
        <v>-163.85714285714283</v>
      </c>
      <c r="OX211" s="62">
        <v>-47.813765182186245</v>
      </c>
      <c r="OY211" s="62">
        <v>-26.345238095238102</v>
      </c>
      <c r="OZ211" s="62">
        <v>15.181818181818187</v>
      </c>
      <c r="PA211" s="62">
        <v>-18.128205128205138</v>
      </c>
      <c r="PB211" s="62">
        <v>-10.607142857142833</v>
      </c>
    </row>
    <row r="212" spans="1:418" x14ac:dyDescent="0.3">
      <c r="A212" s="2" t="s">
        <v>209</v>
      </c>
      <c r="B212" s="2">
        <v>60</v>
      </c>
      <c r="C212" s="2">
        <v>2</v>
      </c>
      <c r="D212" s="2">
        <v>64</v>
      </c>
      <c r="E212">
        <v>3.15</v>
      </c>
      <c r="F212">
        <v>859.11764705882354</v>
      </c>
      <c r="G212">
        <v>2.6842105263157894</v>
      </c>
      <c r="H212">
        <v>793.26666666666665</v>
      </c>
      <c r="I212">
        <v>3.5</v>
      </c>
      <c r="J212">
        <v>1076.875</v>
      </c>
      <c r="K212">
        <v>3.1186440677966103</v>
      </c>
      <c r="L212">
        <v>911.125</v>
      </c>
      <c r="M212">
        <v>3.65</v>
      </c>
      <c r="N212">
        <v>856.85</v>
      </c>
      <c r="O212">
        <v>3.736842105263158</v>
      </c>
      <c r="P212">
        <v>1116.75</v>
      </c>
      <c r="Q212">
        <v>3.55</v>
      </c>
      <c r="R212">
        <v>860.33333333333337</v>
      </c>
      <c r="S212">
        <v>3.6440677966101696</v>
      </c>
      <c r="T212">
        <v>935.01851851851848</v>
      </c>
      <c r="U212">
        <v>3.3813559322033897</v>
      </c>
      <c r="V212">
        <v>923.77450980392155</v>
      </c>
      <c r="W212">
        <v>1.45</v>
      </c>
      <c r="X212">
        <v>534.93333333333328</v>
      </c>
      <c r="Y212">
        <v>1.1052631578947369</v>
      </c>
      <c r="Z212">
        <v>441.84615384615387</v>
      </c>
      <c r="AA212">
        <v>1.1499999999999999</v>
      </c>
      <c r="AB212">
        <v>458.25</v>
      </c>
      <c r="AC212">
        <v>1.2372881355932204</v>
      </c>
      <c r="AD212">
        <v>481.67500000000001</v>
      </c>
      <c r="AE212">
        <v>1.2372881355932204</v>
      </c>
      <c r="AF212">
        <v>481.67500000000001</v>
      </c>
      <c r="AG212">
        <v>2.6666666666666665</v>
      </c>
      <c r="AH212">
        <v>799.23943661971828</v>
      </c>
      <c r="AK212">
        <v>0</v>
      </c>
      <c r="AO212">
        <v>0</v>
      </c>
      <c r="AS212">
        <v>2</v>
      </c>
      <c r="AT212">
        <v>613</v>
      </c>
      <c r="AW212">
        <v>2</v>
      </c>
      <c r="AX212">
        <v>613</v>
      </c>
      <c r="AY212">
        <v>1</v>
      </c>
      <c r="AZ212">
        <v>613</v>
      </c>
      <c r="BC212">
        <v>0</v>
      </c>
      <c r="BG212">
        <v>0</v>
      </c>
      <c r="BI212">
        <v>0</v>
      </c>
      <c r="BK212">
        <v>0.66666666666666663</v>
      </c>
      <c r="BL212">
        <v>613</v>
      </c>
      <c r="BM212">
        <v>2.6333333333333333</v>
      </c>
      <c r="BN212">
        <v>797.93706293706293</v>
      </c>
      <c r="BO212">
        <v>4.5999999999999996</v>
      </c>
      <c r="BP212">
        <v>1313.8</v>
      </c>
      <c r="BQ212">
        <v>5.75</v>
      </c>
      <c r="BR212">
        <v>1657.875</v>
      </c>
      <c r="BS212">
        <v>5.3</v>
      </c>
      <c r="BT212">
        <v>1501.5</v>
      </c>
      <c r="BU212">
        <v>5.1785714285714288</v>
      </c>
      <c r="BV212">
        <v>1479.1428571428571</v>
      </c>
      <c r="BW212">
        <v>6.1</v>
      </c>
      <c r="BX212">
        <v>1558.1</v>
      </c>
      <c r="BY212">
        <v>5.5</v>
      </c>
      <c r="BZ212">
        <v>1467.625</v>
      </c>
      <c r="CA212">
        <v>4.7142857142857144</v>
      </c>
      <c r="CB212">
        <v>1360.2857142857142</v>
      </c>
      <c r="CC212">
        <v>5.52</v>
      </c>
      <c r="CD212">
        <v>1473.76</v>
      </c>
      <c r="CE212">
        <v>5.3396226415094343</v>
      </c>
      <c r="CF212">
        <v>1476.6037735849056</v>
      </c>
      <c r="CG212">
        <v>2.8</v>
      </c>
      <c r="CH212">
        <v>906</v>
      </c>
      <c r="CI212">
        <v>1.375</v>
      </c>
      <c r="CJ212">
        <v>350.5</v>
      </c>
      <c r="CK212">
        <v>1.7</v>
      </c>
      <c r="CL212">
        <v>632.25</v>
      </c>
      <c r="CM212">
        <v>2</v>
      </c>
      <c r="CN212">
        <v>654.9545454545455</v>
      </c>
      <c r="CO212">
        <v>1.7</v>
      </c>
      <c r="CP212">
        <v>472</v>
      </c>
      <c r="CQ212">
        <v>1.25</v>
      </c>
      <c r="CR212">
        <v>652</v>
      </c>
      <c r="CS212">
        <v>2</v>
      </c>
      <c r="CT212">
        <v>641.14285714285711</v>
      </c>
      <c r="CU212">
        <v>1.64</v>
      </c>
      <c r="CV212">
        <v>576.20000000000005</v>
      </c>
      <c r="CW212">
        <v>1.8301886792452831</v>
      </c>
      <c r="CX212">
        <v>617.45238095238096</v>
      </c>
      <c r="CY212">
        <v>3.5849056603773586</v>
      </c>
      <c r="CZ212">
        <v>1096.7684210526315</v>
      </c>
      <c r="DA212">
        <v>2.7</v>
      </c>
      <c r="DB212">
        <v>821.6</v>
      </c>
      <c r="DC212">
        <v>2.875</v>
      </c>
      <c r="DD212">
        <v>827.75</v>
      </c>
      <c r="DE212">
        <v>2.6</v>
      </c>
      <c r="DF212">
        <v>764.2</v>
      </c>
      <c r="DG212">
        <v>2.7142857142857144</v>
      </c>
      <c r="DH212">
        <v>802.85714285714289</v>
      </c>
      <c r="DI212">
        <v>2.9</v>
      </c>
      <c r="DJ212">
        <v>800.1</v>
      </c>
      <c r="DK212">
        <v>2.75</v>
      </c>
      <c r="DL212">
        <v>781.75</v>
      </c>
      <c r="DM212">
        <v>3.4285714285714284</v>
      </c>
      <c r="DN212">
        <v>879.14285714285711</v>
      </c>
      <c r="DO212">
        <v>3</v>
      </c>
      <c r="DP212">
        <v>816.36</v>
      </c>
      <c r="DQ212">
        <v>2.8490566037735849</v>
      </c>
      <c r="DR212">
        <v>809.22641509433959</v>
      </c>
      <c r="DS212">
        <v>2.8490566037735849</v>
      </c>
      <c r="DT212">
        <v>809.22641509433959</v>
      </c>
      <c r="DU212">
        <v>3.3396226415094339</v>
      </c>
      <c r="DV212">
        <v>993.79729729729729</v>
      </c>
      <c r="DY212">
        <v>3.5</v>
      </c>
      <c r="DZ212">
        <v>959</v>
      </c>
      <c r="EC212">
        <v>3.5</v>
      </c>
      <c r="ED212">
        <v>959</v>
      </c>
      <c r="EG212">
        <v>7.5</v>
      </c>
      <c r="EH212">
        <v>1887.5</v>
      </c>
      <c r="EI212">
        <v>6</v>
      </c>
      <c r="EJ212">
        <v>1794.3333333333333</v>
      </c>
      <c r="EK212">
        <v>6.6</v>
      </c>
      <c r="EL212">
        <v>1831.6</v>
      </c>
      <c r="EM212">
        <v>5.7142857142857144</v>
      </c>
      <c r="EN212">
        <v>1582.2857142857142</v>
      </c>
      <c r="EQ212">
        <v>3.5</v>
      </c>
      <c r="ER212">
        <v>816.5</v>
      </c>
      <c r="EU212">
        <v>3.5</v>
      </c>
      <c r="EV212">
        <v>816.5</v>
      </c>
      <c r="EY212">
        <v>0</v>
      </c>
      <c r="FA212">
        <v>1.3333333333333333</v>
      </c>
      <c r="FB212">
        <v>475</v>
      </c>
      <c r="FC212">
        <v>0.8</v>
      </c>
      <c r="FD212">
        <v>475</v>
      </c>
      <c r="FE212">
        <v>1.5714285714285714</v>
      </c>
      <c r="FF212">
        <v>645.75</v>
      </c>
      <c r="FG212">
        <v>3.6428571428571428</v>
      </c>
      <c r="FH212">
        <v>1241.7272727272727</v>
      </c>
      <c r="FK212">
        <v>3</v>
      </c>
      <c r="FL212">
        <v>679.5</v>
      </c>
      <c r="FO212">
        <v>3</v>
      </c>
      <c r="FP212">
        <v>679.5</v>
      </c>
      <c r="FS212">
        <v>3</v>
      </c>
      <c r="FT212">
        <v>1081.5</v>
      </c>
      <c r="FU212">
        <v>4.333333333333333</v>
      </c>
      <c r="FV212">
        <v>1393.3333333333333</v>
      </c>
      <c r="FW212">
        <v>3.8</v>
      </c>
      <c r="FX212">
        <v>1268.5999999999999</v>
      </c>
      <c r="FY212">
        <v>3.5714285714285716</v>
      </c>
      <c r="FZ212">
        <v>1100.2857142857142</v>
      </c>
      <c r="GA212">
        <v>3.5714285714285716</v>
      </c>
      <c r="GB212">
        <v>1100.2857142857142</v>
      </c>
      <c r="GC212">
        <v>3.6190476190476191</v>
      </c>
      <c r="GD212">
        <v>1186.7222222222222</v>
      </c>
      <c r="GE212">
        <v>3.3722222222222222</v>
      </c>
      <c r="GF212">
        <v>1014.7168674698795</v>
      </c>
      <c r="GG212">
        <v>2</v>
      </c>
      <c r="GH212">
        <v>553.42857142857144</v>
      </c>
      <c r="GI212">
        <v>2.4444444444444446</v>
      </c>
      <c r="GJ212">
        <v>627.57142857142856</v>
      </c>
      <c r="GK212">
        <v>2.5</v>
      </c>
      <c r="GL212">
        <v>653.5</v>
      </c>
      <c r="GM212">
        <v>2.3076923076923075</v>
      </c>
      <c r="GN212">
        <v>613.40909090909088</v>
      </c>
      <c r="GO212">
        <v>2.75</v>
      </c>
      <c r="GP212">
        <v>606.375</v>
      </c>
      <c r="GQ212">
        <v>1.25</v>
      </c>
      <c r="GR212">
        <v>439.16666666666669</v>
      </c>
      <c r="GS212">
        <v>2.7</v>
      </c>
      <c r="GT212">
        <v>777.88888888888891</v>
      </c>
      <c r="GU212">
        <v>2.2692307692307692</v>
      </c>
      <c r="GV212">
        <v>629.86956521739125</v>
      </c>
      <c r="GW212">
        <v>2.2884615384615383</v>
      </c>
      <c r="GX212">
        <v>621.82222222222219</v>
      </c>
      <c r="GY212">
        <v>6.1111111111111107</v>
      </c>
      <c r="GZ212">
        <v>1523.2222222222222</v>
      </c>
      <c r="HA212">
        <v>5.4444444444444446</v>
      </c>
      <c r="HB212">
        <v>1236.3333333333333</v>
      </c>
      <c r="HC212">
        <v>4.625</v>
      </c>
      <c r="HD212">
        <v>1222.25</v>
      </c>
      <c r="HE212">
        <v>5.4230769230769234</v>
      </c>
      <c r="HF212">
        <v>1331.3076923076924</v>
      </c>
      <c r="HG212">
        <v>5</v>
      </c>
      <c r="HH212">
        <v>1344.375</v>
      </c>
      <c r="HI212">
        <v>6.125</v>
      </c>
      <c r="HJ212">
        <v>1557.25</v>
      </c>
      <c r="HK212">
        <v>3.8</v>
      </c>
      <c r="HL212">
        <v>1009.8</v>
      </c>
      <c r="HM212">
        <v>4.884615384615385</v>
      </c>
      <c r="HN212">
        <v>1281.1923076923076</v>
      </c>
      <c r="HO212">
        <v>5.1538461538461542</v>
      </c>
      <c r="HP212">
        <v>1306.25</v>
      </c>
      <c r="HQ212">
        <v>3.7211538461538463</v>
      </c>
      <c r="HR212">
        <v>988.73195876288662</v>
      </c>
      <c r="HS212">
        <v>2.7777777777777777</v>
      </c>
      <c r="HT212">
        <v>684.77777777777783</v>
      </c>
      <c r="HU212">
        <v>3</v>
      </c>
      <c r="HV212">
        <v>616.77777777777783</v>
      </c>
      <c r="HW212">
        <v>2.5</v>
      </c>
      <c r="HX212">
        <v>728.85714285714289</v>
      </c>
      <c r="HY212">
        <v>2.7692307692307692</v>
      </c>
      <c r="HZ212">
        <v>672.64</v>
      </c>
      <c r="IA212">
        <v>2.375</v>
      </c>
      <c r="IB212">
        <v>600</v>
      </c>
      <c r="IC212">
        <v>2.875</v>
      </c>
      <c r="ID212">
        <v>690.625</v>
      </c>
      <c r="IE212">
        <v>2.5</v>
      </c>
      <c r="IF212">
        <v>609.29999999999995</v>
      </c>
      <c r="IG212">
        <v>2.5769230769230771</v>
      </c>
      <c r="IH212">
        <v>631.46153846153845</v>
      </c>
      <c r="II212">
        <v>2.6730769230769229</v>
      </c>
      <c r="IJ212">
        <v>651.64705882352939</v>
      </c>
      <c r="IK212">
        <v>2.6730769230769229</v>
      </c>
      <c r="IL212">
        <v>651.64705882352939</v>
      </c>
      <c r="IM212">
        <v>3.3717948717948718</v>
      </c>
      <c r="IN212">
        <v>872.57432432432438</v>
      </c>
      <c r="IO212">
        <v>2</v>
      </c>
      <c r="IP212">
        <v>726</v>
      </c>
      <c r="IQ212">
        <v>1</v>
      </c>
      <c r="IR212">
        <v>212</v>
      </c>
      <c r="IS212">
        <v>0.5</v>
      </c>
      <c r="IT212">
        <v>307</v>
      </c>
      <c r="IU212">
        <v>1</v>
      </c>
      <c r="IV212">
        <v>415</v>
      </c>
      <c r="IW212">
        <v>0.5</v>
      </c>
      <c r="IX212">
        <v>332</v>
      </c>
      <c r="IY212">
        <v>5</v>
      </c>
      <c r="IZ212">
        <v>1155.5</v>
      </c>
      <c r="JC212">
        <v>2.75</v>
      </c>
      <c r="JD212">
        <v>881</v>
      </c>
      <c r="JE212">
        <v>1.875</v>
      </c>
      <c r="JF212">
        <v>648</v>
      </c>
      <c r="JG212">
        <v>6</v>
      </c>
      <c r="JH212">
        <v>1308</v>
      </c>
      <c r="JI212">
        <v>5</v>
      </c>
      <c r="JJ212">
        <v>1308</v>
      </c>
      <c r="JK212">
        <v>6.5</v>
      </c>
      <c r="JL212">
        <v>1982</v>
      </c>
      <c r="JM212">
        <v>6</v>
      </c>
      <c r="JN212">
        <v>1645</v>
      </c>
      <c r="JO212">
        <v>7.5</v>
      </c>
      <c r="JP212">
        <v>1984.5</v>
      </c>
      <c r="JQ212">
        <v>3</v>
      </c>
      <c r="JR212">
        <v>754.5</v>
      </c>
      <c r="JU212">
        <v>5.25</v>
      </c>
      <c r="JV212">
        <v>1369.5</v>
      </c>
      <c r="JW212">
        <v>5.625</v>
      </c>
      <c r="JX212">
        <v>1507.25</v>
      </c>
      <c r="JY212">
        <v>3.75</v>
      </c>
      <c r="JZ212">
        <v>1139</v>
      </c>
      <c r="KA212">
        <v>1</v>
      </c>
      <c r="KB212">
        <v>261</v>
      </c>
      <c r="KC212">
        <v>6</v>
      </c>
      <c r="KD212">
        <v>1461</v>
      </c>
      <c r="KE212">
        <v>3</v>
      </c>
      <c r="KF212">
        <v>801</v>
      </c>
      <c r="KG212">
        <v>3.25</v>
      </c>
      <c r="KH212">
        <v>831</v>
      </c>
      <c r="KI212">
        <v>3</v>
      </c>
      <c r="KJ212">
        <v>848.5</v>
      </c>
      <c r="KK212">
        <v>3</v>
      </c>
      <c r="KL212">
        <v>1042.5</v>
      </c>
      <c r="KO212">
        <v>3</v>
      </c>
      <c r="KP212">
        <v>945.5</v>
      </c>
      <c r="KQ212">
        <v>3.125</v>
      </c>
      <c r="KR212">
        <v>888.25</v>
      </c>
      <c r="KS212">
        <v>3.125</v>
      </c>
      <c r="KT212">
        <v>888.25</v>
      </c>
      <c r="KU212">
        <v>3.5416666666666665</v>
      </c>
      <c r="KV212">
        <v>1047.8181818181818</v>
      </c>
      <c r="KW212">
        <v>3.3944444444444444</v>
      </c>
      <c r="KX212">
        <v>895.25294117647059</v>
      </c>
      <c r="KY212" s="15">
        <f>Tabla2[[#This Row],[ROS_NUM_COR_COD_ROS_TG_NEG]]-Tabla2[[#This Row],[PAS_NUM_COR_COD_ROS_TG_NEG]]</f>
        <v>1.35</v>
      </c>
      <c r="KZ212" s="15">
        <f>Tabla2[[#This Row],[ROS_DUR_COR_COD_ROS_TG_NEG]]-Tabla2[[#This Row],[PAS_DUR_COR_COD_ROS_TG_NEG]]</f>
        <v>487.52499999999998</v>
      </c>
      <c r="LA212" s="15">
        <f>Tabla2[[#This Row],[ROS_NUM_COR_COD_ROS_TG_NEU]]-Tabla2[[#This Row],[PAS_NUM_COR_COD_ROS_TG_NEU]]</f>
        <v>2.388157894736842</v>
      </c>
      <c r="LB212" s="15">
        <f>Tabla2[[#This Row],[ROS_DUR_COR_COD_ROS_TG_NEU]]-Tabla2[[#This Row],[PAS_DUR_COR_COD_ROS_TG_NEU]]</f>
        <v>440.5</v>
      </c>
      <c r="LC212" s="15">
        <f>Tabla2[[#This Row],[ROS_NUM_COR_COD_ROS_TG_POS]]-Tabla2[[#This Row],[PAS_NUM_COR_COD_ROS_TG_POS]]</f>
        <v>0.25</v>
      </c>
      <c r="LD212" s="15">
        <f>Tabla2[[#This Row],[ROS_DUR_COR_COD_ROS_TG_POS]]-Tabla2[[#This Row],[PAS_DUR_COR_COD_ROS_TG_POS]]</f>
        <v>149.46666666666658</v>
      </c>
      <c r="LE212" s="15">
        <f>Tabla2[[#This Row],[ROS_NUM_COR_COD_ROS_TG_TOT]]-Tabla2[[#This Row],[PAS_NUM_COR_COD_ROS_TG_TOT]]</f>
        <v>1.2405475880052155</v>
      </c>
      <c r="LF212" s="15">
        <f>Tabla2[[#This Row],[ROS_DUR_COR_COD_ROS_TG_TOT]]-Tabla2[[#This Row],[PAS_DUR_COR_COD_ROS_TG_TOT]]</f>
        <v>346.17378917378915</v>
      </c>
      <c r="LG212" s="15">
        <f>Tabla2[[#This Row],[ROS_NUM_COR_COD_ESC_TG_NEG]]-Tabla2[[#This Row],[PAS_NUM_COR_COD_ESC_TG_NEG]]</f>
        <v>-0.39999999999999991</v>
      </c>
      <c r="LH212" s="15">
        <f>Tabla2[[#This Row],[ROS_DUR_COR_COD_ESC_TG_NEG]]-Tabla2[[#This Row],[PAS_DUR_COR_COD_ESC_TG_NEG]]</f>
        <v>-252.74264705882354</v>
      </c>
      <c r="LI212" s="15">
        <f>Tabla2[[#This Row],[ROS_NUM_COR_COD_ESC_TG_NEU]]-Tabla2[[#This Row],[PAS_NUM_COR_COD_ESC_TG_NEU]]</f>
        <v>-1.4342105263157894</v>
      </c>
      <c r="LJ212" s="15">
        <f>Tabla2[[#This Row],[ROS_NUM_COR_COD_ESC_TG_NEG]]-Tabla2[[#This Row],[PAS_NUM_COR_COD_ESC_TG_NEG]]</f>
        <v>-0.39999999999999991</v>
      </c>
      <c r="LK212" s="15">
        <f>Tabla2[[#This Row],[ROS_NUM_COR_COD_ESC_TG_POS]]-Tabla2[[#This Row],[PAS_NUM_COR_COD_ESC_TG_POS]]</f>
        <v>-0.79999999999999982</v>
      </c>
      <c r="LL212" s="15">
        <f>Tabla2[[#This Row],[ROS_DUR_COR_COD_ESC_TG_POS]]-Tabla2[[#This Row],[PAS_DUR_COR_COD_ESC_TG_POS]]</f>
        <v>-298.98611111111109</v>
      </c>
      <c r="LM212" s="15">
        <f>Tabla2[[#This Row],[ROS_NUM_COR_COD_ESC_TG_TOT]]-Tabla2[[#This Row],[PAS_NUM_COR_COD_ESC_TG_TOT]]</f>
        <v>-0.84941329856584114</v>
      </c>
      <c r="LN212" s="15">
        <f>Tabla2[[#This Row],[ROS_DUR_COR_COD_ESC_TG_TOT]]-Tabla2[[#This Row],[PAS_DUR_COR_COD_ESC_TG_TOT]]</f>
        <v>-281.25543478260875</v>
      </c>
      <c r="LO212" s="15">
        <f>Tabla2[[#This Row],[PAS_NUM_COR_COD_ROS_TG_NEG]]-Tabla2[[#This Row],[ESC_NUM_COR_COD_ROS_TG_NEG]]</f>
        <v>1.95</v>
      </c>
      <c r="LP212" s="15">
        <f>Tabla2[[#This Row],[PAS_DUR_COR_COD_ROS_TG_NEG]]-Tabla2[[#This Row],[ESC_DUR_COR_COD_ROS_TG_NEG]]</f>
        <v>384.85</v>
      </c>
      <c r="LQ212" s="15">
        <f>Tabla2[[#This Row],[PAS_NUM_COR_COD_ROS_TG_NEU]]-Tabla2[[#This Row],[ESC_NUM_COR_COD_ROS_TG_NEU]]</f>
        <v>2.486842105263158</v>
      </c>
      <c r="LR212" s="15">
        <f>Tabla2[[#This Row],[PAS_DUR_COR_COD_ROS_TG_NEU]]-Tabla2[[#This Row],[ESC_DUR_COR_COD_ROS_TG_NEU]]</f>
        <v>464.75</v>
      </c>
      <c r="LS212" s="15">
        <f>Tabla2[[#This Row],[PAS_NUM_COR_COD_ROS_TG_POS]]-Tabla2[[#This Row],[ESC_NUM_COR_COD_ROS_TG_POS]]</f>
        <v>1.5499999999999998</v>
      </c>
      <c r="LT212" s="15">
        <f>Tabla2[[#This Row],[PAS_DUR_COR_COD_ROS_TG_POS]]-Tabla2[[#This Row],[ESC_DUR_COR_COD_ROS_TG_POS]]</f>
        <v>219.19047619047626</v>
      </c>
      <c r="LU212" s="15">
        <f>Tabla2[[#This Row],[PAS_NUM_COR_COD_ROS_TG_TOT]]-Tabla2[[#This Row],[ESC_NUM_COR_COD_ROS_TG_TOT]]</f>
        <v>2.0040677966101699</v>
      </c>
      <c r="LV212" s="15">
        <f>Tabla2[[#This Row],[PAS_DUR_COR_COD_ROS_TG_TOT]]-Tabla2[[#This Row],[ESC_DUR_COR_COD_ROS_TG_TOT]]</f>
        <v>358.81851851851843</v>
      </c>
      <c r="LW212" s="15">
        <f>Tabla2[[#This Row],[PAS_NUM_COR_COD_ESC_TG_NEG]]-Tabla2[[#This Row],[ESC_NUM_COR_COD_ESC_TG_NEG]]</f>
        <v>-2.9499999999999997</v>
      </c>
      <c r="LX212" s="15">
        <f>Tabla2[[#This Row],[PAS_DUR_COR_COD_ESC_TG_NEG]]-Tabla2[[#This Row],[ESC_DUR_COR_COD_ESC_TG_NEG]]</f>
        <v>-698.98235294117637</v>
      </c>
      <c r="LY212" s="15">
        <f>Tabla2[[#This Row],[PAS_NUM_COR_COD_ESC_TG_NEU]]-Tabla2[[#This Row],[ESC_NUM_COR_COD_ESC_TG_NEU]]</f>
        <v>-2.8157894736842106</v>
      </c>
      <c r="LZ212" s="15">
        <f>Tabla2[[#This Row],[PAS_DUR_COR_COD_ESC_TG_NEU]]-Tabla2[[#This Row],[ESC_DUR_COR_COD_ESC_TG_NEU]]</f>
        <v>-674.35833333333335</v>
      </c>
      <c r="MA212" s="15">
        <f>Tabla2[[#This Row],[PAS_NUM_COR_COD_ESC_TG_POS]]-Tabla2[[#This Row],[ESC_NUM_COR_COD_ESC_TG_POS]]</f>
        <v>-1.2142857142857144</v>
      </c>
      <c r="MB212" s="15">
        <f>Tabla2[[#This Row],[PAS_DUR_COR_COD_ESC_TG_POS]]-Tabla2[[#This Row],[ESC_DUR_COR_COD_ESC_TG_POS]]</f>
        <v>-283.41071428571422</v>
      </c>
      <c r="MC212" s="15">
        <f>Tabla2[[#This Row],[PAS_NUM_COR_COD_ESC_TG_TOT]]-Tabla2[[#This Row],[ESC_NUM_COR_COD_ESC_TG_TOT]]</f>
        <v>-2.4013559322033893</v>
      </c>
      <c r="MD212" s="15">
        <f>Tabla2[[#This Row],[PAS_DUR_COR_COD_ESC_TG_TOT]]-Tabla2[[#This Row],[ESC_DUR_COR_COD_ESC_TG_TOT]]</f>
        <v>-562.63499999999999</v>
      </c>
      <c r="ME212" s="42">
        <f>Tabla25[[#This Row],[PAS_NUM_COR_COD_ROS_TG_NEG]]-Tabla25[[#This Row],[PAS_NUM_COR_COD_ESC_TG_NEG]]</f>
        <v>0.5</v>
      </c>
      <c r="MF212" s="42">
        <f>Tabla25[[#This Row],[PAS_NUM_COR_COD_ROS_TG_NEU]]-Tabla25[[#This Row],[PAS_NUM_COR_COD_ESC_TG_NEU]]</f>
        <v>1.0526315789473686</v>
      </c>
      <c r="MG212" s="42">
        <f>Tabla25[[#This Row],[PAS_NUM_COR_COD_ROS_TG_POS]]-Tabla25[[#This Row],[PAS_NUM_COR_COD_ESC_TG_POS]]</f>
        <v>4.9999999999999822E-2</v>
      </c>
      <c r="MH212" s="42">
        <f>Tabla25[[#This Row],[PAS_NUM_COR_COD_ROS_TG_TOT]]-Tabla25[[#This Row],[PAS_NUM_COR_COD_ESC_TG_TOT]]</f>
        <v>0.52542372881355925</v>
      </c>
      <c r="MI212" s="42">
        <f>Tabla25[[#This Row],[PAS_DUR_COR_COD_ROS_TG_NEG]]-Tabla25[[#This Row],[PAS_DUR_COR_COD_ESC_TG_NEG]]</f>
        <v>-2.2676470588235134</v>
      </c>
      <c r="MJ212" s="42">
        <f>Tabla25[[#This Row],[PAS_DUR_COR_COD_ROS_TG_NEU]]-Tabla25[[#This Row],[PAS_DUR_COR_COD_ESC_TG_NEU]]</f>
        <v>323.48333333333335</v>
      </c>
      <c r="MK212" s="42">
        <f>Tabla25[[#This Row],[PAS_DUR_COR_COD_ROS_TG_POS]]-Tabla25[[#This Row],[PAS_DUR_COR_COD_ESC_TG_POS]]</f>
        <v>-216.54166666666663</v>
      </c>
      <c r="ML212" s="42">
        <f>Tabla25[[#This Row],[PAS_DUR_COR_COD_ROS_TG_TOT]]-Tabla25[[#This Row],[PAS_DUR_COR_COD_ESC_TG_TOT]]</f>
        <v>23.893518518518476</v>
      </c>
      <c r="MM212" s="44">
        <f>Tabla25[[#This Row],[ESC_NUM_COR_COD_ROS_TG_NEG]]-Tabla25[[#This Row],[ESC_NUM_COR_COD_ESC_TG_NEG]]</f>
        <v>-4.3999999999999995</v>
      </c>
      <c r="MN212" s="44">
        <f>Tabla25[[#This Row],[ESC_NUM_COR_COD_ROS_TG_NEU]]-Tabla25[[#This Row],[ESC_NUM_COR_COD_ESC_TG_NEU]]</f>
        <v>-4.25</v>
      </c>
      <c r="MO212" s="44">
        <f>Tabla25[[#This Row],[ESC_NUM_COR_COD_ROS_TG_POS]]-Tabla25[[#This Row],[ESC_NUM_COR_COD_ESC_TG_POS]]</f>
        <v>-2.7142857142857144</v>
      </c>
      <c r="MP212" s="44">
        <f>Tabla25[[#This Row],[ESC_NUM_COR_COD_ROS_TG_TOT]]-Tabla25[[#This Row],[ESC_NUM_COR_COD_ESC_TG_TOT]]</f>
        <v>-3.88</v>
      </c>
      <c r="MQ212" s="44">
        <f>Tabla25[[#This Row],[ESC_DUR_COR_COD_ROS_TG_NEG]]-Tabla25[[#This Row],[ESC_DUR_COR_COD_ESC_TG_NEG]]</f>
        <v>-1086.0999999999999</v>
      </c>
      <c r="MR212" s="44">
        <f>Tabla25[[#This Row],[ESC_DUR_COR_COD_ROS_TG_NEU]]-Tabla25[[#This Row],[ESC_DUR_COR_COD_ESC_TG_NEU]]</f>
        <v>-815.625</v>
      </c>
      <c r="MS212" s="44">
        <f>Tabla25[[#This Row],[ESC_DUR_COR_COD_ROS_TG_POS]]-Tabla25[[#This Row],[ESC_DUR_COR_COD_ESC_TG_POS]]</f>
        <v>-719.14285714285711</v>
      </c>
      <c r="MT212" s="44">
        <f>Tabla25[[#This Row],[ESC_DUR_COR_COD_ROS_TG_TOT]]-Tabla25[[#This Row],[ESC_DUR_COR_COD_ESC_TG_TOT]]</f>
        <v>-897.56</v>
      </c>
      <c r="MU212" s="47">
        <f>Tabla25[[#This Row],[ROS_NUM_COR_COD_ROS_TG_NEG]]-Tabla25[[#This Row],[ROS_NUM_COR_COD_ESC_TG_NEG]]</f>
        <v>2.25</v>
      </c>
      <c r="MV212" s="47">
        <f>Tabla25[[#This Row],[ROS_NUM_COR_COD_ROS_TG_NEU]]-Tabla25[[#This Row],[ROS_NUM_COR_COD_ESC_TG_NEU]]</f>
        <v>4.875</v>
      </c>
      <c r="MW212" s="47">
        <f>Tabla25[[#This Row],[ROS_NUM_COR_COD_ROS_TG_POS]]-Tabla25[[#This Row],[ROS_NUM_COR_COD_ESC_TG_POS]]</f>
        <v>1.0999999999999996</v>
      </c>
      <c r="MX212" s="47">
        <f>Tabla25[[#This Row],[ROS_NUM_COR_COD_ROS_TG_TOT]]-Tabla25[[#This Row],[ROS_NUM_COR_COD_ESC_TG_TOT]]</f>
        <v>2.6153846153846159</v>
      </c>
      <c r="MY212" s="47">
        <f>Tabla25[[#This Row],[ROS_DUR_COR_COD_ROS_TG_NEG]]-Tabla25[[#This Row],[ROS_DUR_COR_COD_ESC_TG_NEG]]</f>
        <v>738</v>
      </c>
      <c r="MZ212" s="47">
        <f>Tabla25[[#This Row],[ROS_DUR_COR_COD_ROS_TG_NEU]]-Tabla25[[#This Row],[ROS_DUR_COR_COD_ESC_TG_NEU]]</f>
        <v>1118.0833333333333</v>
      </c>
      <c r="NA212" s="47">
        <f>Tabla25[[#This Row],[ROS_DUR_COR_COD_ROS_TG_POS]]-Tabla25[[#This Row],[ROS_DUR_COR_COD_ESC_TG_POS]]</f>
        <v>231.91111111111104</v>
      </c>
      <c r="NB212" s="47">
        <f>Tabla25[[#This Row],[ROS_DUR_COR_COD_ROS_TG_TOT]]-Tabla25[[#This Row],[ROS_DUR_COR_COD_ESC_TG_TOT]]</f>
        <v>651.32274247491637</v>
      </c>
      <c r="NC212">
        <v>268</v>
      </c>
      <c r="ND212">
        <v>296</v>
      </c>
      <c r="NE212">
        <v>275.5</v>
      </c>
      <c r="NF212">
        <v>279.5</v>
      </c>
      <c r="NG212">
        <v>219.5</v>
      </c>
      <c r="NH212">
        <v>187.66666666666666</v>
      </c>
      <c r="NI212">
        <v>301</v>
      </c>
      <c r="NJ212">
        <v>243.08695652173913</v>
      </c>
      <c r="NK212">
        <v>256.875</v>
      </c>
      <c r="NL212">
        <v>375.6</v>
      </c>
      <c r="NM212">
        <v>337.42857142857144</v>
      </c>
      <c r="NN212">
        <v>314.75</v>
      </c>
      <c r="NO212">
        <v>349.7</v>
      </c>
      <c r="NP212">
        <v>286.25</v>
      </c>
      <c r="NQ212">
        <v>323.85714285714283</v>
      </c>
      <c r="NR212">
        <v>322.16000000000003</v>
      </c>
      <c r="NS212">
        <v>239.8</v>
      </c>
      <c r="NT212">
        <v>237.75</v>
      </c>
      <c r="NU212">
        <v>250.55555555555554</v>
      </c>
      <c r="NV212">
        <v>242.77777777777777</v>
      </c>
      <c r="NW212">
        <v>269.29411764705884</v>
      </c>
      <c r="NX212">
        <v>232.66666666666666</v>
      </c>
      <c r="NY212">
        <v>281.3125</v>
      </c>
      <c r="NZ212">
        <v>261.85416666666669</v>
      </c>
      <c r="OA212" s="15">
        <f>Tabla2[[#This Row],[ROS_1DU_COR_COD_ROS_TG_NEG]]-Tabla2[[#This Row],[PAS_1DU_COR_COD_ROS_TG_NEG]]</f>
        <v>28.199999999999989</v>
      </c>
      <c r="OB212" s="15">
        <f>Tabla2[[#This Row],[ROS_1DU_COR_COD_ROS_TG_NEU]]-Tabla2[[#This Row],[PAS_1DU_COR_COD_ROS_TG_NEU]]</f>
        <v>58.25</v>
      </c>
      <c r="OC212" s="15">
        <f>Tabla2[[#This Row],[ROS_1DU_COR_COD_ROS_TG_POS]]-Tabla2[[#This Row],[PAS_1DU_COR_COD_ROS_TG_POS]]</f>
        <v>24.944444444444457</v>
      </c>
      <c r="OD212" s="15">
        <f>Tabla2[[#This Row],[ROS_1DU_COR_COD_ROS_TG_TOT]]-Tabla2[[#This Row],[PAS_1DU_COR_COD_ROS_TG_TOT]]</f>
        <v>36.722222222222229</v>
      </c>
      <c r="OE212" s="15">
        <f>Tabla2[[#This Row],[ROS_1DU_COR_COD_ESC_TG_NEG]]-Tabla2[[#This Row],[PAS_1DU_COR_COD_ESC_TG_NEG]]</f>
        <v>-49.79411764705884</v>
      </c>
      <c r="OF212" s="15">
        <f>Tabla2[[#This Row],[ROS_1DU_COR_COD_ESC_TG_NEU]]-Tabla2[[#This Row],[PAS_1DU_COR_COD_ESC_TG_NEU]]</f>
        <v>-45</v>
      </c>
      <c r="OG212" s="15">
        <f>Tabla2[[#This Row],[ROS_1DU_COR_COD_ESC_TG_POS]]-Tabla2[[#This Row],[PAS_1DU_COR_COD_ESC_TG_POS]]</f>
        <v>19.6875</v>
      </c>
      <c r="OH212" s="15">
        <f>Tabla2[[#This Row],[ROS_1DU_COR_COD_ESC_TG_TOT]]-Tabla2[[#This Row],[PAS_1DU_COR_COD_ESC_TG_TOT]]</f>
        <v>-18.76721014492756</v>
      </c>
      <c r="OI212" s="15">
        <f>Tabla2[[#This Row],[PAS_1DU_COR_COD_ROS_TG_NEG]]-Tabla2[[#This Row],[ESC_1DU_COR_COD_ROS_TG_NEG]]</f>
        <v>-17.074999999999989</v>
      </c>
      <c r="OJ212" s="15">
        <f>Tabla2[[#This Row],[PAS_1DU_COR_COD_ROS_TG_NEU]]-Tabla2[[#This Row],[ESC_1DU_COR_COD_ROS_TG_NEU]]</f>
        <v>-137.85000000000002</v>
      </c>
      <c r="OK212" s="15">
        <f>Tabla2[[#This Row],[PAS_1DU_COR_COD_ROS_TG_POS]]-Tabla2[[#This Row],[ESC_1DU_COR_COD_ROS_TG_POS]]</f>
        <v>-86.873015873015902</v>
      </c>
      <c r="OL212" s="15">
        <f>Tabla2[[#This Row],[PAS_1DU_COR_COD_ROS_TG_TOT]]-Tabla2[[#This Row],[ESC_1DU_COR_COD_ROS_TG_TOT]]</f>
        <v>-71.972222222222229</v>
      </c>
      <c r="OM212" s="15">
        <f>Tabla2[[#This Row],[PAS_1DU_COR_COD_ESC_TG_NEG]]-Tabla2[[#This Row],[ESC_1DU_COR_COD_ESC_TG_NEG]]</f>
        <v>-80.405882352941148</v>
      </c>
      <c r="ON212" s="15">
        <f>Tabla2[[#This Row],[PAS_1DU_COR_COD_ESC_TG_NEU]]-Tabla2[[#This Row],[ESC_1DU_COR_COD_ESC_TG_NEU]]</f>
        <v>-53.583333333333343</v>
      </c>
      <c r="OO212" s="15">
        <f>Tabla2[[#This Row],[PAS_1DU_COR_COD_ESC_TG_POS]]-Tabla2[[#This Row],[ESC_1DU_COR_COD_ESC_TG_POS]]</f>
        <v>-42.544642857142833</v>
      </c>
      <c r="OP212" s="15">
        <f>Tabla2[[#This Row],[PAS_1DU_COR_COD_ESC_TG_TOT]]-Tabla2[[#This Row],[ESC_1DU_COR_COD_ESC_TG_TOT]]</f>
        <v>-60.305833333333339</v>
      </c>
      <c r="OQ212" s="61">
        <v>48.5</v>
      </c>
      <c r="OR212" s="62">
        <v>108.33333333333334</v>
      </c>
      <c r="OS212" s="62">
        <v>-25.5</v>
      </c>
      <c r="OT212" s="62">
        <v>36.413043478260875</v>
      </c>
      <c r="OU212" s="62">
        <v>-92.824999999999989</v>
      </c>
      <c r="OV212" s="62">
        <v>89.350000000000023</v>
      </c>
      <c r="OW212" s="62">
        <v>13.571428571428612</v>
      </c>
      <c r="OX212" s="62">
        <v>-7.410000000000025</v>
      </c>
      <c r="OY212" s="62">
        <v>-29.494117647058829</v>
      </c>
      <c r="OZ212" s="62">
        <v>5.0833333333333428</v>
      </c>
      <c r="PA212" s="62">
        <v>-30.756944444444457</v>
      </c>
      <c r="PB212" s="62">
        <v>-19.076388888888914</v>
      </c>
    </row>
    <row r="213" spans="1:418" x14ac:dyDescent="0.3">
      <c r="A213" s="2" t="s">
        <v>210</v>
      </c>
      <c r="B213" s="2">
        <v>60</v>
      </c>
      <c r="C213" s="2">
        <v>2</v>
      </c>
      <c r="D213" s="2">
        <v>63</v>
      </c>
      <c r="E213">
        <v>2.1666666666666665</v>
      </c>
      <c r="F213">
        <v>366.5</v>
      </c>
      <c r="G213">
        <v>2.1</v>
      </c>
      <c r="H213">
        <v>462.84615384615387</v>
      </c>
      <c r="I213">
        <v>2.0499999999999998</v>
      </c>
      <c r="J213">
        <v>338.8125</v>
      </c>
      <c r="K213">
        <v>2.103448275862069</v>
      </c>
      <c r="L213">
        <v>385.32558139534882</v>
      </c>
      <c r="M213">
        <v>2.6666666666666665</v>
      </c>
      <c r="N213">
        <v>451.33333333333331</v>
      </c>
      <c r="O213">
        <v>2.25</v>
      </c>
      <c r="P213">
        <v>439.28571428571428</v>
      </c>
      <c r="Q213">
        <v>2.15</v>
      </c>
      <c r="R213">
        <v>435.14285714285717</v>
      </c>
      <c r="S213">
        <v>2.3448275862068964</v>
      </c>
      <c r="T213">
        <v>442.13953488372096</v>
      </c>
      <c r="U213">
        <v>2.2241379310344827</v>
      </c>
      <c r="V213">
        <v>413.73255813953489</v>
      </c>
      <c r="W213">
        <v>1.5</v>
      </c>
      <c r="X213">
        <v>345.5</v>
      </c>
      <c r="Y213">
        <v>1.55</v>
      </c>
      <c r="Z213">
        <v>279.2</v>
      </c>
      <c r="AA213">
        <v>2.0499999999999998</v>
      </c>
      <c r="AB213">
        <v>347.47058823529414</v>
      </c>
      <c r="AC213">
        <v>1.7068965517241379</v>
      </c>
      <c r="AD213">
        <v>324.60869565217394</v>
      </c>
      <c r="AE213">
        <v>1.7068965517241379</v>
      </c>
      <c r="AF213">
        <v>324.60869565217394</v>
      </c>
      <c r="AG213">
        <v>2.0517241379310347</v>
      </c>
      <c r="AH213">
        <v>382.67424242424244</v>
      </c>
      <c r="AI213">
        <v>2</v>
      </c>
      <c r="AJ213">
        <v>215</v>
      </c>
      <c r="AO213">
        <v>2</v>
      </c>
      <c r="AP213">
        <v>215</v>
      </c>
      <c r="AQ213">
        <v>2.5</v>
      </c>
      <c r="AR213">
        <v>980</v>
      </c>
      <c r="AW213">
        <v>2.5</v>
      </c>
      <c r="AX213">
        <v>980</v>
      </c>
      <c r="AY213">
        <v>2.25</v>
      </c>
      <c r="AZ213">
        <v>470</v>
      </c>
      <c r="BA213">
        <v>2</v>
      </c>
      <c r="BB213">
        <v>371</v>
      </c>
      <c r="BG213">
        <v>2</v>
      </c>
      <c r="BH213">
        <v>371</v>
      </c>
      <c r="BI213">
        <v>2</v>
      </c>
      <c r="BJ213">
        <v>371</v>
      </c>
      <c r="BK213">
        <v>2.1666666666666665</v>
      </c>
      <c r="BL213">
        <v>430.4</v>
      </c>
      <c r="BM213">
        <v>2.0555555555555554</v>
      </c>
      <c r="BN213">
        <v>384.41605839416059</v>
      </c>
      <c r="BO213">
        <v>3.25</v>
      </c>
      <c r="BP213">
        <v>554.85714285714289</v>
      </c>
      <c r="BQ213">
        <v>2.25</v>
      </c>
      <c r="BR213">
        <v>404.57142857142856</v>
      </c>
      <c r="BS213">
        <v>2.9</v>
      </c>
      <c r="BT213">
        <v>469.9</v>
      </c>
      <c r="BU213">
        <v>2.8076923076923075</v>
      </c>
      <c r="BV213">
        <v>475.625</v>
      </c>
      <c r="BW213">
        <v>3.2</v>
      </c>
      <c r="BX213">
        <v>472.2</v>
      </c>
      <c r="BY213">
        <v>2.4444444444444446</v>
      </c>
      <c r="BZ213">
        <v>393</v>
      </c>
      <c r="CA213">
        <v>3</v>
      </c>
      <c r="CB213">
        <v>482.375</v>
      </c>
      <c r="CC213">
        <v>2.8888888888888888</v>
      </c>
      <c r="CD213">
        <v>448.81481481481484</v>
      </c>
      <c r="CE213">
        <v>2.8490566037735849</v>
      </c>
      <c r="CF213">
        <v>461.43137254901961</v>
      </c>
      <c r="CG213">
        <v>1</v>
      </c>
      <c r="CH213">
        <v>303</v>
      </c>
      <c r="CI213">
        <v>1.625</v>
      </c>
      <c r="CJ213">
        <v>379.83333333333331</v>
      </c>
      <c r="CK213">
        <v>2.2000000000000002</v>
      </c>
      <c r="CL213">
        <v>367.22222222222223</v>
      </c>
      <c r="CM213">
        <v>1.6538461538461537</v>
      </c>
      <c r="CN213">
        <v>357.68421052631578</v>
      </c>
      <c r="CO213">
        <v>1.1000000000000001</v>
      </c>
      <c r="CP213">
        <v>289</v>
      </c>
      <c r="CQ213">
        <v>1.8888888888888888</v>
      </c>
      <c r="CR213">
        <v>405.6</v>
      </c>
      <c r="CS213">
        <v>1.625</v>
      </c>
      <c r="CT213">
        <v>312.16666666666669</v>
      </c>
      <c r="CU213">
        <v>1.5185185185185186</v>
      </c>
      <c r="CV213">
        <v>331.47058823529414</v>
      </c>
      <c r="CW213">
        <v>1.5849056603773586</v>
      </c>
      <c r="CX213">
        <v>345.30555555555554</v>
      </c>
      <c r="CY213">
        <v>2.2169811320754715</v>
      </c>
      <c r="CZ213">
        <v>413.37931034482756</v>
      </c>
      <c r="DA213">
        <v>2.375</v>
      </c>
      <c r="DB213">
        <v>423.625</v>
      </c>
      <c r="DC213">
        <v>3.25</v>
      </c>
      <c r="DD213">
        <v>476.125</v>
      </c>
      <c r="DE213">
        <v>2.9</v>
      </c>
      <c r="DF213">
        <v>462</v>
      </c>
      <c r="DG213">
        <v>2.8461538461538463</v>
      </c>
      <c r="DH213">
        <v>454.53846153846155</v>
      </c>
      <c r="DI213">
        <v>3.1</v>
      </c>
      <c r="DJ213">
        <v>474.2</v>
      </c>
      <c r="DK213">
        <v>2.4444444444444446</v>
      </c>
      <c r="DL213">
        <v>410.55555555555554</v>
      </c>
      <c r="DM213">
        <v>2.875</v>
      </c>
      <c r="DN213">
        <v>436.125</v>
      </c>
      <c r="DO213">
        <v>2.8148148148148149</v>
      </c>
      <c r="DP213">
        <v>441.7037037037037</v>
      </c>
      <c r="DQ213">
        <v>2.8301886792452828</v>
      </c>
      <c r="DR213">
        <v>448</v>
      </c>
      <c r="DS213">
        <v>2.8301886792452828</v>
      </c>
      <c r="DT213">
        <v>448</v>
      </c>
      <c r="DU213">
        <v>2.4213836477987423</v>
      </c>
      <c r="DV213">
        <v>426.48571428571427</v>
      </c>
      <c r="DW213">
        <v>3.5</v>
      </c>
      <c r="DX213">
        <v>554</v>
      </c>
      <c r="DY213">
        <v>1.5</v>
      </c>
      <c r="DZ213">
        <v>208.5</v>
      </c>
      <c r="EC213">
        <v>2.5</v>
      </c>
      <c r="ED213">
        <v>381.25</v>
      </c>
      <c r="EG213">
        <v>0</v>
      </c>
      <c r="EI213">
        <v>2</v>
      </c>
      <c r="EJ213">
        <v>193</v>
      </c>
      <c r="EK213">
        <v>1.3333333333333333</v>
      </c>
      <c r="EL213">
        <v>193</v>
      </c>
      <c r="EM213">
        <v>2</v>
      </c>
      <c r="EN213">
        <v>318.5</v>
      </c>
      <c r="EO213">
        <v>1.5</v>
      </c>
      <c r="EP213">
        <v>388</v>
      </c>
      <c r="EQ213">
        <v>2</v>
      </c>
      <c r="ER213">
        <v>385.5</v>
      </c>
      <c r="EU213">
        <v>1.75</v>
      </c>
      <c r="EV213">
        <v>386.33333333333331</v>
      </c>
      <c r="EY213">
        <v>3</v>
      </c>
      <c r="EZ213">
        <v>562</v>
      </c>
      <c r="FA213">
        <v>1</v>
      </c>
      <c r="FB213">
        <v>293</v>
      </c>
      <c r="FC213">
        <v>1.6666666666666667</v>
      </c>
      <c r="FD213">
        <v>427.5</v>
      </c>
      <c r="FE213">
        <v>1.7142857142857142</v>
      </c>
      <c r="FF213">
        <v>402.8</v>
      </c>
      <c r="FG213">
        <v>1.8571428571428572</v>
      </c>
      <c r="FH213">
        <v>356.81818181818181</v>
      </c>
      <c r="FI213">
        <v>4</v>
      </c>
      <c r="FJ213">
        <v>715.5</v>
      </c>
      <c r="FK213">
        <v>2.5</v>
      </c>
      <c r="FL213">
        <v>440</v>
      </c>
      <c r="FO213">
        <v>3.25</v>
      </c>
      <c r="FP213">
        <v>577.75</v>
      </c>
      <c r="FS213">
        <v>5</v>
      </c>
      <c r="FT213">
        <v>842</v>
      </c>
      <c r="FU213">
        <v>3.5</v>
      </c>
      <c r="FV213">
        <v>646.5</v>
      </c>
      <c r="FW213">
        <v>4</v>
      </c>
      <c r="FX213">
        <v>711.66666666666663</v>
      </c>
      <c r="FY213">
        <v>3.5714285714285716</v>
      </c>
      <c r="FZ213">
        <v>635.14285714285711</v>
      </c>
      <c r="GA213">
        <v>3.5714285714285716</v>
      </c>
      <c r="GB213">
        <v>635.14285714285711</v>
      </c>
      <c r="GC213">
        <v>2.4285714285714284</v>
      </c>
      <c r="GD213">
        <v>465.05555555555554</v>
      </c>
      <c r="GE213">
        <v>2.4222222222222221</v>
      </c>
      <c r="GF213">
        <v>430.87974683544303</v>
      </c>
      <c r="GG213">
        <v>2.2000000000000002</v>
      </c>
      <c r="GH213">
        <v>499</v>
      </c>
      <c r="GI213">
        <v>1.375</v>
      </c>
      <c r="GJ213">
        <v>342.2</v>
      </c>
      <c r="GK213">
        <v>0.75</v>
      </c>
      <c r="GL213">
        <v>379.33333333333331</v>
      </c>
      <c r="GM213">
        <v>1.5</v>
      </c>
      <c r="GN213">
        <v>435.5</v>
      </c>
      <c r="GO213">
        <v>1.4285714285714286</v>
      </c>
      <c r="GP213">
        <v>366.25</v>
      </c>
      <c r="GQ213">
        <v>1.7</v>
      </c>
      <c r="GR213">
        <v>499.33333333333331</v>
      </c>
      <c r="GS213">
        <v>0.8</v>
      </c>
      <c r="GT213">
        <v>303.5</v>
      </c>
      <c r="GU213">
        <v>1.2962962962962963</v>
      </c>
      <c r="GV213">
        <v>405.35714285714283</v>
      </c>
      <c r="GW213">
        <v>1.3962264150943395</v>
      </c>
      <c r="GX213">
        <v>422.3125</v>
      </c>
      <c r="GY213">
        <v>3.2</v>
      </c>
      <c r="GZ213">
        <v>581.4</v>
      </c>
      <c r="HA213">
        <v>3.125</v>
      </c>
      <c r="HB213">
        <v>723.42857142857144</v>
      </c>
      <c r="HC213">
        <v>3</v>
      </c>
      <c r="HD213">
        <v>525.375</v>
      </c>
      <c r="HE213">
        <v>3.1153846153846154</v>
      </c>
      <c r="HF213">
        <v>603.24</v>
      </c>
      <c r="HG213">
        <v>2</v>
      </c>
      <c r="HH213">
        <v>453.8</v>
      </c>
      <c r="HI213">
        <v>2.4</v>
      </c>
      <c r="HJ213">
        <v>479.5</v>
      </c>
      <c r="HK213">
        <v>2.6</v>
      </c>
      <c r="HL213">
        <v>462.9</v>
      </c>
      <c r="HM213">
        <v>2.3703703703703702</v>
      </c>
      <c r="HN213">
        <v>467.72</v>
      </c>
      <c r="HO213">
        <v>2.7358490566037736</v>
      </c>
      <c r="HP213">
        <v>535.48</v>
      </c>
      <c r="HQ213">
        <v>2.0660377358490565</v>
      </c>
      <c r="HR213">
        <v>491.3170731707317</v>
      </c>
      <c r="HS213">
        <v>2.2000000000000002</v>
      </c>
      <c r="HT213">
        <v>409.5</v>
      </c>
      <c r="HU213">
        <v>1.5</v>
      </c>
      <c r="HV213">
        <v>455.8</v>
      </c>
      <c r="HW213">
        <v>1.625</v>
      </c>
      <c r="HX213">
        <v>475.66666666666669</v>
      </c>
      <c r="HY213">
        <v>1.8076923076923077</v>
      </c>
      <c r="HZ213">
        <v>442.57894736842104</v>
      </c>
      <c r="IA213">
        <v>1.2857142857142858</v>
      </c>
      <c r="IB213">
        <v>319.60000000000002</v>
      </c>
      <c r="IC213">
        <v>1.9</v>
      </c>
      <c r="ID213">
        <v>486.14285714285717</v>
      </c>
      <c r="IE213">
        <v>1.7</v>
      </c>
      <c r="IF213">
        <v>335.22222222222223</v>
      </c>
      <c r="IG213">
        <v>1.6666666666666667</v>
      </c>
      <c r="IH213">
        <v>381.8095238095238</v>
      </c>
      <c r="II213">
        <v>1.7358490566037736</v>
      </c>
      <c r="IJ213">
        <v>410.67500000000001</v>
      </c>
      <c r="IK213">
        <v>1.7358490566037736</v>
      </c>
      <c r="IL213">
        <v>410.67500000000001</v>
      </c>
      <c r="IM213">
        <v>1.9559748427672956</v>
      </c>
      <c r="IN213">
        <v>464.87704918032784</v>
      </c>
      <c r="IQ213">
        <v>1.5</v>
      </c>
      <c r="IR213">
        <v>206</v>
      </c>
      <c r="IS213">
        <v>1.5</v>
      </c>
      <c r="IT213">
        <v>206.5</v>
      </c>
      <c r="IU213">
        <v>1.5</v>
      </c>
      <c r="IV213">
        <v>206.25</v>
      </c>
      <c r="IW213">
        <v>1.3333333333333333</v>
      </c>
      <c r="IX213">
        <v>243</v>
      </c>
      <c r="JC213">
        <v>1.3333333333333333</v>
      </c>
      <c r="JD213">
        <v>243</v>
      </c>
      <c r="JE213">
        <v>1.4285714285714286</v>
      </c>
      <c r="JF213">
        <v>218.5</v>
      </c>
      <c r="JI213">
        <v>2.5</v>
      </c>
      <c r="JJ213">
        <v>569.5</v>
      </c>
      <c r="JK213">
        <v>4</v>
      </c>
      <c r="JL213">
        <v>781</v>
      </c>
      <c r="JM213">
        <v>3.25</v>
      </c>
      <c r="JN213">
        <v>675.25</v>
      </c>
      <c r="JO213">
        <v>1.3333333333333333</v>
      </c>
      <c r="JP213">
        <v>484</v>
      </c>
      <c r="JU213">
        <v>1.3333333333333333</v>
      </c>
      <c r="JV213">
        <v>484</v>
      </c>
      <c r="JW213">
        <v>2.4285714285714284</v>
      </c>
      <c r="JX213">
        <v>611.5</v>
      </c>
      <c r="JY213">
        <v>1.9285714285714286</v>
      </c>
      <c r="JZ213">
        <v>415</v>
      </c>
      <c r="KC213">
        <v>2.5</v>
      </c>
      <c r="KD213">
        <v>307</v>
      </c>
      <c r="KE213">
        <v>3</v>
      </c>
      <c r="KF213">
        <v>941</v>
      </c>
      <c r="KG213">
        <v>2.75</v>
      </c>
      <c r="KH213">
        <v>518.33333333333337</v>
      </c>
      <c r="KI213">
        <v>2.3333333333333335</v>
      </c>
      <c r="KJ213">
        <v>431.66666666666669</v>
      </c>
      <c r="KO213">
        <v>2.3333333333333335</v>
      </c>
      <c r="KP213">
        <v>431.66666666666669</v>
      </c>
      <c r="KQ213">
        <v>2.5714285714285716</v>
      </c>
      <c r="KR213">
        <v>475</v>
      </c>
      <c r="KS213">
        <v>2.5714285714285716</v>
      </c>
      <c r="KT213">
        <v>475</v>
      </c>
      <c r="KU213">
        <v>2.1428571428571428</v>
      </c>
      <c r="KV213">
        <v>435</v>
      </c>
      <c r="KW213">
        <v>1.9777777777777779</v>
      </c>
      <c r="KX213">
        <v>461.03571428571428</v>
      </c>
      <c r="KY213" s="15">
        <f>Tabla2[[#This Row],[ROS_NUM_COR_COD_ROS_TG_NEG]]-Tabla2[[#This Row],[PAS_NUM_COR_COD_ROS_TG_NEG]]</f>
        <v>-0.66666666666666652</v>
      </c>
      <c r="KZ213" s="15">
        <f>Tabla2[[#This Row],[ROS_DUR_COR_COD_ROS_TG_NEG]]-Tabla2[[#This Row],[PAS_DUR_COR_COD_ROS_TG_NEG]]</f>
        <v>2.466666666666697</v>
      </c>
      <c r="LA213" s="15">
        <f>Tabla2[[#This Row],[ROS_NUM_COR_COD_ROS_TG_NEU]]-Tabla2[[#This Row],[PAS_NUM_COR_COD_ROS_TG_NEU]]</f>
        <v>0.14999999999999991</v>
      </c>
      <c r="LB213" s="15">
        <f>Tabla2[[#This Row],[ROS_DUR_COR_COD_ROS_TG_NEU]]-Tabla2[[#This Row],[PAS_DUR_COR_COD_ROS_TG_NEU]]</f>
        <v>40.214285714285722</v>
      </c>
      <c r="LC213" s="15">
        <f>Tabla2[[#This Row],[ROS_NUM_COR_COD_ROS_TG_POS]]-Tabla2[[#This Row],[PAS_NUM_COR_COD_ROS_TG_POS]]</f>
        <v>0.45000000000000018</v>
      </c>
      <c r="LD213" s="15">
        <f>Tabla2[[#This Row],[ROS_DUR_COR_COD_ROS_TG_POS]]-Tabla2[[#This Row],[PAS_DUR_COR_COD_ROS_TG_POS]]</f>
        <v>27.75714285714281</v>
      </c>
      <c r="LE213" s="15">
        <f>Tabla2[[#This Row],[ROS_NUM_COR_COD_ROS_TG_TOT]]-Tabla2[[#This Row],[PAS_NUM_COR_COD_ROS_TG_TOT]]</f>
        <v>2.5542784163473886E-2</v>
      </c>
      <c r="LF213" s="15">
        <f>Tabla2[[#This Row],[ROS_DUR_COR_COD_ROS_TG_TOT]]-Tabla2[[#This Row],[PAS_DUR_COR_COD_ROS_TG_TOT]]</f>
        <v>25.580465116279072</v>
      </c>
      <c r="LG213" s="15">
        <f>Tabla2[[#This Row],[ROS_NUM_COR_COD_ESC_TG_NEG]]-Tabla2[[#This Row],[PAS_NUM_COR_COD_ESC_TG_NEG]]</f>
        <v>-0.73809523809523792</v>
      </c>
      <c r="LH213" s="15">
        <f>Tabla2[[#This Row],[ROS_DUR_COR_COD_ESC_TG_NEG]]-Tabla2[[#This Row],[PAS_DUR_COR_COD_ESC_TG_NEG]]</f>
        <v>-0.25</v>
      </c>
      <c r="LI213" s="15">
        <f>Tabla2[[#This Row],[ROS_NUM_COR_COD_ESC_TG_NEU]]-Tabla2[[#This Row],[PAS_NUM_COR_COD_ESC_TG_NEU]]</f>
        <v>-0.40000000000000013</v>
      </c>
      <c r="LJ213" s="15">
        <f>Tabla2[[#This Row],[ROS_NUM_COR_COD_ESC_TG_NEG]]-Tabla2[[#This Row],[PAS_NUM_COR_COD_ESC_TG_NEG]]</f>
        <v>-0.73809523809523792</v>
      </c>
      <c r="LK213" s="15">
        <f>Tabla2[[#This Row],[ROS_NUM_COR_COD_ESC_TG_POS]]-Tabla2[[#This Row],[PAS_NUM_COR_COD_ESC_TG_POS]]</f>
        <v>-1.2499999999999998</v>
      </c>
      <c r="LL213" s="15">
        <f>Tabla2[[#This Row],[ROS_DUR_COR_COD_ESC_TG_POS]]-Tabla2[[#This Row],[PAS_DUR_COR_COD_ESC_TG_POS]]</f>
        <v>-35.3125</v>
      </c>
      <c r="LM213" s="15">
        <f>Tabla2[[#This Row],[ROS_NUM_COR_COD_ESC_TG_TOT]]-Tabla2[[#This Row],[PAS_NUM_COR_COD_ESC_TG_TOT]]</f>
        <v>-0.80715197956577267</v>
      </c>
      <c r="LN213" s="15">
        <f>Tabla2[[#This Row],[ROS_DUR_COR_COD_ESC_TG_TOT]]-Tabla2[[#This Row],[PAS_DUR_COR_COD_ESC_TG_TOT]]</f>
        <v>20.031561461794013</v>
      </c>
      <c r="LO213" s="15">
        <f>Tabla2[[#This Row],[PAS_NUM_COR_COD_ROS_TG_NEG]]-Tabla2[[#This Row],[ESC_NUM_COR_COD_ROS_TG_NEG]]</f>
        <v>1.5666666666666664</v>
      </c>
      <c r="LP213" s="15">
        <f>Tabla2[[#This Row],[PAS_DUR_COR_COD_ROS_TG_NEG]]-Tabla2[[#This Row],[ESC_DUR_COR_COD_ROS_TG_NEG]]</f>
        <v>162.33333333333331</v>
      </c>
      <c r="LQ213" s="15">
        <f>Tabla2[[#This Row],[PAS_NUM_COR_COD_ROS_TG_NEU]]-Tabla2[[#This Row],[ESC_NUM_COR_COD_ROS_TG_NEU]]</f>
        <v>0.36111111111111116</v>
      </c>
      <c r="LR213" s="15">
        <f>Tabla2[[#This Row],[PAS_DUR_COR_COD_ROS_TG_NEU]]-Tabla2[[#This Row],[ESC_DUR_COR_COD_ROS_TG_NEU]]</f>
        <v>33.685714285714255</v>
      </c>
      <c r="LS213" s="15">
        <f>Tabla2[[#This Row],[PAS_NUM_COR_COD_ROS_TG_POS]]-Tabla2[[#This Row],[ESC_NUM_COR_COD_ROS_TG_POS]]</f>
        <v>0.52499999999999991</v>
      </c>
      <c r="LT213" s="15">
        <f>Tabla2[[#This Row],[PAS_DUR_COR_COD_ROS_TG_POS]]-Tabla2[[#This Row],[ESC_DUR_COR_COD_ROS_TG_POS]]</f>
        <v>122.97619047619048</v>
      </c>
      <c r="LU213" s="15">
        <f>Tabla2[[#This Row],[PAS_NUM_COR_COD_ROS_TG_TOT]]-Tabla2[[#This Row],[ESC_NUM_COR_COD_ROS_TG_TOT]]</f>
        <v>0.82630906768837775</v>
      </c>
      <c r="LV213" s="15">
        <f>Tabla2[[#This Row],[PAS_DUR_COR_COD_ROS_TG_TOT]]-Tabla2[[#This Row],[ESC_DUR_COR_COD_ROS_TG_TOT]]</f>
        <v>110.66894664842681</v>
      </c>
      <c r="LW213" s="15">
        <f>Tabla2[[#This Row],[PAS_NUM_COR_COD_ESC_TG_NEG]]-Tabla2[[#This Row],[ESC_NUM_COR_COD_ESC_TG_NEG]]</f>
        <v>-1.0333333333333337</v>
      </c>
      <c r="LX213" s="15">
        <f>Tabla2[[#This Row],[PAS_DUR_COR_COD_ESC_TG_NEG]]-Tabla2[[#This Row],[ESC_DUR_COR_COD_ESC_TG_NEG]]</f>
        <v>-105.69999999999999</v>
      </c>
      <c r="LY213" s="15">
        <f>Tabla2[[#This Row],[PAS_NUM_COR_COD_ESC_TG_NEU]]-Tabla2[[#This Row],[ESC_NUM_COR_COD_ESC_TG_NEU]]</f>
        <v>-0.34444444444444455</v>
      </c>
      <c r="LZ213" s="15">
        <f>Tabla2[[#This Row],[PAS_DUR_COR_COD_ESC_TG_NEU]]-Tabla2[[#This Row],[ESC_DUR_COR_COD_ESC_TG_NEU]]</f>
        <v>69.846153846153868</v>
      </c>
      <c r="MA213" s="15">
        <f>Tabla2[[#This Row],[PAS_NUM_COR_COD_ESC_TG_POS]]-Tabla2[[#This Row],[ESC_NUM_COR_COD_ESC_TG_POS]]</f>
        <v>-0.95000000000000018</v>
      </c>
      <c r="MB213" s="15">
        <f>Tabla2[[#This Row],[PAS_DUR_COR_COD_ESC_TG_POS]]-Tabla2[[#This Row],[ESC_DUR_COR_COD_ESC_TG_POS]]</f>
        <v>-143.5625</v>
      </c>
      <c r="MC213" s="15">
        <f>Tabla2[[#This Row],[PAS_NUM_COR_COD_ESC_TG_TOT]]-Tabla2[[#This Row],[ESC_NUM_COR_COD_ESC_TG_TOT]]</f>
        <v>-0.78544061302681989</v>
      </c>
      <c r="MD213" s="15">
        <f>Tabla2[[#This Row],[PAS_DUR_COR_COD_ESC_TG_TOT]]-Tabla2[[#This Row],[ESC_DUR_COR_COD_ESC_TG_TOT]]</f>
        <v>-63.489233419466018</v>
      </c>
      <c r="ME213" s="42">
        <f>Tabla25[[#This Row],[PAS_NUM_COR_COD_ROS_TG_NEG]]-Tabla25[[#This Row],[PAS_NUM_COR_COD_ESC_TG_NEG]]</f>
        <v>0.5</v>
      </c>
      <c r="MF213" s="42">
        <f>Tabla25[[#This Row],[PAS_NUM_COR_COD_ROS_TG_NEU]]-Tabla25[[#This Row],[PAS_NUM_COR_COD_ESC_TG_NEU]]</f>
        <v>0.14999999999999991</v>
      </c>
      <c r="MG213" s="42">
        <f>Tabla25[[#This Row],[PAS_NUM_COR_COD_ROS_TG_POS]]-Tabla25[[#This Row],[PAS_NUM_COR_COD_ESC_TG_POS]]</f>
        <v>0.10000000000000009</v>
      </c>
      <c r="MH213" s="42">
        <f>Tabla25[[#This Row],[PAS_NUM_COR_COD_ROS_TG_TOT]]-Tabla25[[#This Row],[PAS_NUM_COR_COD_ESC_TG_TOT]]</f>
        <v>0.2413793103448274</v>
      </c>
      <c r="MI213" s="42">
        <f>Tabla25[[#This Row],[PAS_DUR_COR_COD_ROS_TG_NEG]]-Tabla25[[#This Row],[PAS_DUR_COR_COD_ESC_TG_NEG]]</f>
        <v>84.833333333333314</v>
      </c>
      <c r="MJ213" s="42">
        <f>Tabla25[[#This Row],[PAS_DUR_COR_COD_ROS_TG_NEU]]-Tabla25[[#This Row],[PAS_DUR_COR_COD_ESC_TG_NEU]]</f>
        <v>-23.56043956043959</v>
      </c>
      <c r="MK213" s="42">
        <f>Tabla25[[#This Row],[PAS_DUR_COR_COD_ROS_TG_POS]]-Tabla25[[#This Row],[PAS_DUR_COR_COD_ESC_TG_POS]]</f>
        <v>96.330357142857167</v>
      </c>
      <c r="ML213" s="42">
        <f>Tabla25[[#This Row],[PAS_DUR_COR_COD_ROS_TG_TOT]]-Tabla25[[#This Row],[PAS_DUR_COR_COD_ESC_TG_TOT]]</f>
        <v>56.813953488372135</v>
      </c>
      <c r="MM213" s="44">
        <f>Tabla25[[#This Row],[ESC_NUM_COR_COD_ROS_TG_NEG]]-Tabla25[[#This Row],[ESC_NUM_COR_COD_ESC_TG_NEG]]</f>
        <v>-2.1</v>
      </c>
      <c r="MN213" s="44">
        <f>Tabla25[[#This Row],[ESC_NUM_COR_COD_ROS_TG_NEU]]-Tabla25[[#This Row],[ESC_NUM_COR_COD_ESC_TG_NEU]]</f>
        <v>-0.5555555555555558</v>
      </c>
      <c r="MO213" s="44">
        <f>Tabla25[[#This Row],[ESC_NUM_COR_COD_ROS_TG_POS]]-Tabla25[[#This Row],[ESC_NUM_COR_COD_ESC_TG_POS]]</f>
        <v>-1.375</v>
      </c>
      <c r="MP213" s="44">
        <f>Tabla25[[#This Row],[ESC_NUM_COR_COD_ROS_TG_TOT]]-Tabla25[[#This Row],[ESC_NUM_COR_COD_ESC_TG_TOT]]</f>
        <v>-1.3703703703703702</v>
      </c>
      <c r="MQ213" s="44">
        <f>Tabla25[[#This Row],[ESC_DUR_COR_COD_ROS_TG_NEG]]-Tabla25[[#This Row],[ESC_DUR_COR_COD_ESC_TG_NEG]]</f>
        <v>-183.2</v>
      </c>
      <c r="MR213" s="44">
        <f>Tabla25[[#This Row],[ESC_DUR_COR_COD_ROS_TG_NEU]]-Tabla25[[#This Row],[ESC_DUR_COR_COD_ESC_TG_NEU]]</f>
        <v>12.600000000000023</v>
      </c>
      <c r="MS213" s="44">
        <f>Tabla25[[#This Row],[ESC_DUR_COR_COD_ROS_TG_POS]]-Tabla25[[#This Row],[ESC_DUR_COR_COD_ESC_TG_POS]]</f>
        <v>-170.20833333333331</v>
      </c>
      <c r="MT213" s="44">
        <f>Tabla25[[#This Row],[ESC_DUR_COR_COD_ROS_TG_TOT]]-Tabla25[[#This Row],[ESC_DUR_COR_COD_ESC_TG_TOT]]</f>
        <v>-117.34422657952069</v>
      </c>
      <c r="MU213" s="47">
        <f>Tabla25[[#This Row],[ROS_NUM_COR_COD_ROS_TG_NEG]]-Tabla25[[#This Row],[ROS_NUM_COR_COD_ESC_TG_NEG]]</f>
        <v>0.5714285714285714</v>
      </c>
      <c r="MV213" s="47">
        <f>Tabla25[[#This Row],[ROS_NUM_COR_COD_ROS_TG_NEU]]-Tabla25[[#This Row],[ROS_NUM_COR_COD_ESC_TG_NEU]]</f>
        <v>0.7</v>
      </c>
      <c r="MW213" s="47">
        <f>Tabla25[[#This Row],[ROS_NUM_COR_COD_ROS_TG_POS]]-Tabla25[[#This Row],[ROS_NUM_COR_COD_ESC_TG_POS]]</f>
        <v>1.8</v>
      </c>
      <c r="MX213" s="47">
        <f>Tabla25[[#This Row],[ROS_NUM_COR_COD_ROS_TG_TOT]]-Tabla25[[#This Row],[ROS_NUM_COR_COD_ESC_TG_TOT]]</f>
        <v>1.074074074074074</v>
      </c>
      <c r="MY213" s="47">
        <f>Tabla25[[#This Row],[ROS_DUR_COR_COD_ROS_TG_NEG]]-Tabla25[[#This Row],[ROS_DUR_COR_COD_ESC_TG_NEG]]</f>
        <v>87.550000000000011</v>
      </c>
      <c r="MZ213" s="47">
        <f>Tabla25[[#This Row],[ROS_DUR_COR_COD_ROS_TG_NEU]]-Tabla25[[#This Row],[ROS_DUR_COR_COD_ESC_TG_NEU]]</f>
        <v>-19.833333333333314</v>
      </c>
      <c r="NA213" s="47">
        <f>Tabla25[[#This Row],[ROS_DUR_COR_COD_ROS_TG_POS]]-Tabla25[[#This Row],[ROS_DUR_COR_COD_ESC_TG_POS]]</f>
        <v>159.39999999999998</v>
      </c>
      <c r="NB213" s="47">
        <f>Tabla25[[#This Row],[ROS_DUR_COR_COD_ROS_TG_TOT]]-Tabla25[[#This Row],[ROS_DUR_COR_COD_ESC_TG_TOT]]</f>
        <v>62.362857142857195</v>
      </c>
      <c r="NC213">
        <v>186.2</v>
      </c>
      <c r="ND213">
        <v>214.8</v>
      </c>
      <c r="NE213">
        <v>156.69999999999999</v>
      </c>
      <c r="NF213">
        <v>185.84</v>
      </c>
      <c r="NG213">
        <v>154.5</v>
      </c>
      <c r="NH213">
        <v>139.16666666666666</v>
      </c>
      <c r="NI213">
        <v>144.75</v>
      </c>
      <c r="NJ213">
        <v>145.14285714285714</v>
      </c>
      <c r="NK213">
        <v>140.5</v>
      </c>
      <c r="NL213">
        <v>108.6</v>
      </c>
      <c r="NM213">
        <v>119.16666666666667</v>
      </c>
      <c r="NN213">
        <v>123.58823529411765</v>
      </c>
      <c r="NO213">
        <v>151</v>
      </c>
      <c r="NP213">
        <v>142.77777777777777</v>
      </c>
      <c r="NQ213">
        <v>153.125</v>
      </c>
      <c r="NR213">
        <v>148.88888888888889</v>
      </c>
      <c r="NS213">
        <v>140.13333333333333</v>
      </c>
      <c r="NT213">
        <v>117.92857142857143</v>
      </c>
      <c r="NU213">
        <v>153.64285714285714</v>
      </c>
      <c r="NV213">
        <v>137.30232558139534</v>
      </c>
      <c r="NW213">
        <v>113.21428571428571</v>
      </c>
      <c r="NX213">
        <v>125.76923076923077</v>
      </c>
      <c r="NY213">
        <v>126.9375</v>
      </c>
      <c r="NZ213">
        <v>122.11627906976744</v>
      </c>
      <c r="OA213" s="15">
        <f>Tabla2[[#This Row],[ROS_1DU_COR_COD_ROS_TG_NEG]]-Tabla2[[#This Row],[PAS_1DU_COR_COD_ROS_TG_NEG]]</f>
        <v>46.066666666666663</v>
      </c>
      <c r="OB213" s="15">
        <f>Tabla2[[#This Row],[ROS_1DU_COR_COD_ROS_TG_NEU]]-Tabla2[[#This Row],[PAS_1DU_COR_COD_ROS_TG_NEU]]</f>
        <v>96.871428571428581</v>
      </c>
      <c r="OC213" s="15">
        <f>Tabla2[[#This Row],[ROS_1DU_COR_COD_ROS_TG_POS]]-Tabla2[[#This Row],[PAS_1DU_COR_COD_ROS_TG_POS]]</f>
        <v>3.0571428571428498</v>
      </c>
      <c r="OD213" s="15">
        <f>Tabla2[[#This Row],[ROS_1DU_COR_COD_ROS_TG_TOT]]-Tabla2[[#This Row],[PAS_1DU_COR_COD_ROS_TG_TOT]]</f>
        <v>48.537674418604666</v>
      </c>
      <c r="OE213" s="15">
        <f>Tabla2[[#This Row],[ROS_1DU_COR_COD_ESC_TG_NEG]]-Tabla2[[#This Row],[PAS_1DU_COR_COD_ESC_TG_NEG]]</f>
        <v>41.285714285714292</v>
      </c>
      <c r="OF213" s="15">
        <f>Tabla2[[#This Row],[ROS_1DU_COR_COD_ESC_TG_NEU]]-Tabla2[[#This Row],[PAS_1DU_COR_COD_ESC_TG_NEU]]</f>
        <v>13.397435897435884</v>
      </c>
      <c r="OG213" s="15">
        <f>Tabla2[[#This Row],[ROS_1DU_COR_COD_ESC_TG_POS]]-Tabla2[[#This Row],[PAS_1DU_COR_COD_ESC_TG_POS]]</f>
        <v>17.8125</v>
      </c>
      <c r="OH213" s="15">
        <f>Tabla2[[#This Row],[ROS_1DU_COR_COD_ESC_TG_TOT]]-Tabla2[[#This Row],[PAS_1DU_COR_COD_ESC_TG_TOT]]</f>
        <v>23.026578073089695</v>
      </c>
      <c r="OI213" s="15">
        <f>Tabla2[[#This Row],[PAS_1DU_COR_COD_ROS_TG_NEG]]-Tabla2[[#This Row],[ESC_1DU_COR_COD_ROS_TG_NEG]]</f>
        <v>-0.36666666666667425</v>
      </c>
      <c r="OJ213" s="15">
        <f>Tabla2[[#This Row],[PAS_1DU_COR_COD_ROS_TG_NEU]]-Tabla2[[#This Row],[ESC_1DU_COR_COD_ROS_TG_NEU]]</f>
        <v>9.3285714285714363</v>
      </c>
      <c r="OK213" s="15">
        <f>Tabla2[[#This Row],[PAS_1DU_COR_COD_ROS_TG_POS]]-Tabla2[[#This Row],[ESC_1DU_COR_COD_ROS_TG_POS]]</f>
        <v>34.476190476190467</v>
      </c>
      <c r="OL213" s="15">
        <f>Tabla2[[#This Row],[PAS_1DU_COR_COD_ROS_TG_TOT]]-Tabla2[[#This Row],[ESC_1DU_COR_COD_ROS_TG_TOT]]</f>
        <v>13.714090287277685</v>
      </c>
      <c r="OM213" s="15">
        <f>Tabla2[[#This Row],[PAS_1DU_COR_COD_ESC_TG_NEG]]-Tabla2[[#This Row],[ESC_1DU_COR_COD_ESC_TG_NEG]]</f>
        <v>-37.785714285714292</v>
      </c>
      <c r="ON213" s="15">
        <f>Tabla2[[#This Row],[PAS_1DU_COR_COD_ESC_TG_NEU]]-Tabla2[[#This Row],[ESC_1DU_COR_COD_ESC_TG_NEU]]</f>
        <v>-17.008547008546998</v>
      </c>
      <c r="OO213" s="15">
        <f>Tabla2[[#This Row],[PAS_1DU_COR_COD_ESC_TG_POS]]-Tabla2[[#This Row],[ESC_1DU_COR_COD_ESC_TG_POS]]</f>
        <v>-26.1875</v>
      </c>
      <c r="OP213" s="15">
        <f>Tabla2[[#This Row],[PAS_1DU_COR_COD_ESC_TG_TOT]]-Tabla2[[#This Row],[ESC_1DU_COR_COD_ESC_TG_TOT]]</f>
        <v>-26.772609819121442</v>
      </c>
      <c r="OQ213" s="61">
        <v>31.699999999999989</v>
      </c>
      <c r="OR213" s="62">
        <v>75.633333333333354</v>
      </c>
      <c r="OS213" s="62">
        <v>11.949999999999989</v>
      </c>
      <c r="OT213" s="62">
        <v>40.697142857142865</v>
      </c>
      <c r="OU213" s="62">
        <v>-10.5</v>
      </c>
      <c r="OV213" s="62">
        <v>-34.177777777777777</v>
      </c>
      <c r="OW213" s="62">
        <v>-33.958333333333329</v>
      </c>
      <c r="OX213" s="62">
        <v>-25.300653594771234</v>
      </c>
      <c r="OY213" s="62">
        <v>26.919047619047618</v>
      </c>
      <c r="OZ213" s="62">
        <v>-7.840659340659343</v>
      </c>
      <c r="PA213" s="62">
        <v>26.705357142857139</v>
      </c>
      <c r="PB213" s="62">
        <v>15.186046511627893</v>
      </c>
    </row>
    <row r="214" spans="1:418" x14ac:dyDescent="0.3">
      <c r="A214" s="4" t="s">
        <v>211</v>
      </c>
      <c r="B214" s="2">
        <v>60</v>
      </c>
      <c r="C214" s="2">
        <v>2</v>
      </c>
      <c r="D214" s="2">
        <v>63</v>
      </c>
      <c r="E214">
        <v>1.9411764705882353</v>
      </c>
      <c r="F214">
        <v>796.4545454545455</v>
      </c>
      <c r="G214">
        <v>2.9473684210526314</v>
      </c>
      <c r="H214">
        <v>1114.9285714285713</v>
      </c>
      <c r="I214">
        <v>2.4705882352941178</v>
      </c>
      <c r="J214">
        <v>920.41666666666663</v>
      </c>
      <c r="K214">
        <v>2.4716981132075473</v>
      </c>
      <c r="L214">
        <v>957.16216216216219</v>
      </c>
      <c r="M214">
        <v>4.2941176470588234</v>
      </c>
      <c r="N214">
        <v>1393.5333333333333</v>
      </c>
      <c r="O214">
        <v>2.8421052631578947</v>
      </c>
      <c r="P214">
        <v>1094.0833333333333</v>
      </c>
      <c r="Q214">
        <v>3.9411764705882355</v>
      </c>
      <c r="R214">
        <v>1147.625</v>
      </c>
      <c r="S214">
        <v>3.6603773584905661</v>
      </c>
      <c r="T214">
        <v>1218.4651162790697</v>
      </c>
      <c r="U214">
        <v>3.0660377358490565</v>
      </c>
      <c r="V214">
        <v>1097.6125</v>
      </c>
      <c r="W214">
        <v>1.2352941176470589</v>
      </c>
      <c r="X214">
        <v>459.08333333333331</v>
      </c>
      <c r="Y214">
        <v>1.4210526315789473</v>
      </c>
      <c r="Z214">
        <v>535.07142857142856</v>
      </c>
      <c r="AA214">
        <v>1.2352941176470589</v>
      </c>
      <c r="AB214">
        <v>547.90909090909088</v>
      </c>
      <c r="AC214">
        <v>1.3018867924528301</v>
      </c>
      <c r="AD214">
        <v>514.24324324324323</v>
      </c>
      <c r="AE214">
        <v>1.3018867924528301</v>
      </c>
      <c r="AF214">
        <v>514.24324324324323</v>
      </c>
      <c r="AG214">
        <v>2.4779874213836477</v>
      </c>
      <c r="AH214">
        <v>913.12820512820508</v>
      </c>
      <c r="AI214">
        <v>4.333333333333333</v>
      </c>
      <c r="AJ214">
        <v>1435.6666666666667</v>
      </c>
      <c r="AK214">
        <v>5</v>
      </c>
      <c r="AL214">
        <v>1748</v>
      </c>
      <c r="AM214">
        <v>4</v>
      </c>
      <c r="AN214">
        <v>1230.3333333333333</v>
      </c>
      <c r="AO214">
        <v>4.2857142857142856</v>
      </c>
      <c r="AP214">
        <v>1392.2857142857142</v>
      </c>
      <c r="AQ214">
        <v>1.6666666666666667</v>
      </c>
      <c r="AR214">
        <v>481.66666666666669</v>
      </c>
      <c r="AS214">
        <v>1</v>
      </c>
      <c r="AT214">
        <v>397</v>
      </c>
      <c r="AU214">
        <v>3</v>
      </c>
      <c r="AV214">
        <v>835</v>
      </c>
      <c r="AW214">
        <v>2.1428571428571428</v>
      </c>
      <c r="AX214">
        <v>621</v>
      </c>
      <c r="AY214">
        <v>3.2142857142857144</v>
      </c>
      <c r="AZ214">
        <v>1006.6428571428571</v>
      </c>
      <c r="BA214">
        <v>2</v>
      </c>
      <c r="BB214">
        <v>585.33333333333337</v>
      </c>
      <c r="BC214">
        <v>1</v>
      </c>
      <c r="BD214">
        <v>217</v>
      </c>
      <c r="BE214">
        <v>1.3333333333333333</v>
      </c>
      <c r="BF214">
        <v>628</v>
      </c>
      <c r="BG214">
        <v>1.5714285714285714</v>
      </c>
      <c r="BH214">
        <v>538.16666666666663</v>
      </c>
      <c r="BI214">
        <v>1.5714285714285714</v>
      </c>
      <c r="BJ214">
        <v>538.16666666666663</v>
      </c>
      <c r="BK214">
        <v>2.6666666666666665</v>
      </c>
      <c r="BL214">
        <v>866.1</v>
      </c>
      <c r="BM214">
        <v>2.5</v>
      </c>
      <c r="BN214">
        <v>906.26277372262768</v>
      </c>
      <c r="BO214">
        <v>6.2</v>
      </c>
      <c r="BP214">
        <v>1605.6</v>
      </c>
      <c r="BQ214">
        <v>4</v>
      </c>
      <c r="BR214">
        <v>1440.125</v>
      </c>
      <c r="BS214">
        <v>4.0999999999999996</v>
      </c>
      <c r="BT214">
        <v>1378.4444444444443</v>
      </c>
      <c r="BU214">
        <v>4.7666666666666666</v>
      </c>
      <c r="BV214">
        <v>1480.851851851852</v>
      </c>
      <c r="BW214">
        <v>4.7142857142857144</v>
      </c>
      <c r="BX214">
        <v>1393.8571428571429</v>
      </c>
      <c r="BY214">
        <v>5.8888888888888893</v>
      </c>
      <c r="BZ214">
        <v>1695.8888888888889</v>
      </c>
      <c r="CA214">
        <v>3.8</v>
      </c>
      <c r="CB214">
        <v>1153.5555555555557</v>
      </c>
      <c r="CC214">
        <v>4.7692307692307692</v>
      </c>
      <c r="CD214">
        <v>1416.08</v>
      </c>
      <c r="CE214">
        <v>4.7678571428571432</v>
      </c>
      <c r="CF214">
        <v>1449.7115384615386</v>
      </c>
      <c r="CG214">
        <v>2</v>
      </c>
      <c r="CH214">
        <v>835.14285714285711</v>
      </c>
      <c r="CI214">
        <v>2.8</v>
      </c>
      <c r="CJ214">
        <v>1264.8571428571429</v>
      </c>
      <c r="CK214">
        <v>3.1</v>
      </c>
      <c r="CL214">
        <v>1036.6666666666667</v>
      </c>
      <c r="CM214">
        <v>2.6333333333333333</v>
      </c>
      <c r="CN214">
        <v>1044.7826086956522</v>
      </c>
      <c r="CO214">
        <v>2.7142857142857144</v>
      </c>
      <c r="CP214">
        <v>708.28571428571433</v>
      </c>
      <c r="CQ214">
        <v>1.7777777777777777</v>
      </c>
      <c r="CR214">
        <v>532.16666666666663</v>
      </c>
      <c r="CS214">
        <v>3.2</v>
      </c>
      <c r="CT214">
        <v>1258.625</v>
      </c>
      <c r="CU214">
        <v>2.5769230769230771</v>
      </c>
      <c r="CV214">
        <v>867.61904761904759</v>
      </c>
      <c r="CW214">
        <v>2.6071428571428572</v>
      </c>
      <c r="CX214">
        <v>960.22727272727275</v>
      </c>
      <c r="CY214">
        <v>3.6875</v>
      </c>
      <c r="CZ214">
        <v>1225.3645833333333</v>
      </c>
      <c r="DA214">
        <v>2.2999999999999998</v>
      </c>
      <c r="DB214">
        <v>845.22222222222217</v>
      </c>
      <c r="DC214">
        <v>2.2999999999999998</v>
      </c>
      <c r="DD214">
        <v>695.6</v>
      </c>
      <c r="DE214">
        <v>2.2999999999999998</v>
      </c>
      <c r="DF214">
        <v>690.2</v>
      </c>
      <c r="DG214">
        <v>2.2999999999999998</v>
      </c>
      <c r="DH214">
        <v>740.17241379310349</v>
      </c>
      <c r="DI214">
        <v>2.7142857142857144</v>
      </c>
      <c r="DJ214">
        <v>704.42857142857144</v>
      </c>
      <c r="DK214">
        <v>2.1111111111111112</v>
      </c>
      <c r="DL214">
        <v>756.71428571428567</v>
      </c>
      <c r="DM214">
        <v>2.4</v>
      </c>
      <c r="DN214">
        <v>769.11111111111109</v>
      </c>
      <c r="DO214">
        <v>2.3846153846153846</v>
      </c>
      <c r="DP214">
        <v>745.6521739130435</v>
      </c>
      <c r="DQ214">
        <v>2.3392857142857144</v>
      </c>
      <c r="DR214">
        <v>742.59615384615381</v>
      </c>
      <c r="DS214">
        <v>2.3392857142857144</v>
      </c>
      <c r="DT214">
        <v>742.59615384615381</v>
      </c>
      <c r="DU214">
        <v>3.2380952380952381</v>
      </c>
      <c r="DV214">
        <v>1055.7432432432433</v>
      </c>
      <c r="EE214">
        <v>5</v>
      </c>
      <c r="EF214">
        <v>1463</v>
      </c>
      <c r="EG214">
        <v>3</v>
      </c>
      <c r="EH214">
        <v>757</v>
      </c>
      <c r="EK214">
        <v>4.5</v>
      </c>
      <c r="EL214">
        <v>1286.5</v>
      </c>
      <c r="EM214">
        <v>4.5</v>
      </c>
      <c r="EN214">
        <v>1286.5</v>
      </c>
      <c r="EW214">
        <v>2.6666666666666665</v>
      </c>
      <c r="EX214">
        <v>1081</v>
      </c>
      <c r="EY214">
        <v>4</v>
      </c>
      <c r="EZ214">
        <v>1537</v>
      </c>
      <c r="FC214">
        <v>3</v>
      </c>
      <c r="FD214">
        <v>1233</v>
      </c>
      <c r="FE214">
        <v>3</v>
      </c>
      <c r="FF214">
        <v>1233</v>
      </c>
      <c r="FG214">
        <v>3.75</v>
      </c>
      <c r="FH214">
        <v>1263.5714285714287</v>
      </c>
      <c r="FQ214">
        <v>2.6666666666666665</v>
      </c>
      <c r="FR214">
        <v>892.33333333333337</v>
      </c>
      <c r="FS214">
        <v>4</v>
      </c>
      <c r="FT214">
        <v>1378</v>
      </c>
      <c r="FW214">
        <v>3</v>
      </c>
      <c r="FX214">
        <v>1013.75</v>
      </c>
      <c r="FY214">
        <v>3</v>
      </c>
      <c r="FZ214">
        <v>1013.75</v>
      </c>
      <c r="GA214">
        <v>3</v>
      </c>
      <c r="GB214">
        <v>1013.75</v>
      </c>
      <c r="GC214">
        <v>3.5</v>
      </c>
      <c r="GD214">
        <v>1172.7272727272727</v>
      </c>
      <c r="GE214">
        <v>3.2555555555555555</v>
      </c>
      <c r="GF214">
        <v>1063.8364779874214</v>
      </c>
      <c r="GI214">
        <v>4</v>
      </c>
      <c r="GJ214">
        <v>927</v>
      </c>
      <c r="GK214">
        <v>7</v>
      </c>
      <c r="GL214">
        <v>1646</v>
      </c>
      <c r="GM214">
        <v>5.5</v>
      </c>
      <c r="GN214">
        <v>1286.5</v>
      </c>
      <c r="GO214">
        <v>1</v>
      </c>
      <c r="GP214">
        <v>128</v>
      </c>
      <c r="GS214">
        <v>6.5</v>
      </c>
      <c r="GT214">
        <v>1938.5</v>
      </c>
      <c r="GU214">
        <v>4.666666666666667</v>
      </c>
      <c r="GV214">
        <v>1335</v>
      </c>
      <c r="GW214">
        <v>5</v>
      </c>
      <c r="GX214">
        <v>1315.6</v>
      </c>
      <c r="HA214">
        <v>4</v>
      </c>
      <c r="HB214">
        <v>948</v>
      </c>
      <c r="HC214">
        <v>1</v>
      </c>
      <c r="HD214">
        <v>120</v>
      </c>
      <c r="HE214">
        <v>2.5</v>
      </c>
      <c r="HF214">
        <v>534</v>
      </c>
      <c r="HG214">
        <v>7</v>
      </c>
      <c r="HH214">
        <v>1980</v>
      </c>
      <c r="HK214">
        <v>0</v>
      </c>
      <c r="HM214">
        <v>2.3333333333333335</v>
      </c>
      <c r="HN214">
        <v>1980</v>
      </c>
      <c r="HO214">
        <v>2.4</v>
      </c>
      <c r="HP214">
        <v>1016</v>
      </c>
      <c r="HQ214">
        <v>3.7</v>
      </c>
      <c r="HR214">
        <v>1203.25</v>
      </c>
      <c r="HU214">
        <v>3</v>
      </c>
      <c r="HV214">
        <v>781</v>
      </c>
      <c r="HW214">
        <v>2</v>
      </c>
      <c r="HX214">
        <v>664</v>
      </c>
      <c r="HY214">
        <v>2.5</v>
      </c>
      <c r="HZ214">
        <v>722.5</v>
      </c>
      <c r="IA214">
        <v>4</v>
      </c>
      <c r="IB214">
        <v>789</v>
      </c>
      <c r="IE214">
        <v>1.5</v>
      </c>
      <c r="IF214">
        <v>343</v>
      </c>
      <c r="IG214">
        <v>2.3333333333333335</v>
      </c>
      <c r="IH214">
        <v>491.66666666666669</v>
      </c>
      <c r="II214">
        <v>2.4</v>
      </c>
      <c r="IJ214">
        <v>584</v>
      </c>
      <c r="IK214">
        <v>2.4</v>
      </c>
      <c r="IL214">
        <v>584</v>
      </c>
      <c r="IM214">
        <v>3.2666666666666666</v>
      </c>
      <c r="IN214">
        <v>965.07692307692309</v>
      </c>
      <c r="IO214">
        <v>2.8</v>
      </c>
      <c r="IP214">
        <v>1051.1428571428571</v>
      </c>
      <c r="IQ214">
        <v>2.1111111111111112</v>
      </c>
      <c r="IR214">
        <v>1451.75</v>
      </c>
      <c r="IS214">
        <v>2.2222222222222223</v>
      </c>
      <c r="IT214">
        <v>991.5</v>
      </c>
      <c r="IU214">
        <v>2.3928571428571428</v>
      </c>
      <c r="IV214">
        <v>1124.3529411764705</v>
      </c>
      <c r="IW214">
        <v>3.5555555555555554</v>
      </c>
      <c r="IX214">
        <v>1385.5</v>
      </c>
      <c r="IY214">
        <v>3.4</v>
      </c>
      <c r="IZ214">
        <v>1709.3333333333333</v>
      </c>
      <c r="JA214">
        <v>2.375</v>
      </c>
      <c r="JB214">
        <v>960</v>
      </c>
      <c r="JC214">
        <v>3.1481481481481484</v>
      </c>
      <c r="JD214">
        <v>1351.6111111111111</v>
      </c>
      <c r="JE214">
        <v>2.7636363636363637</v>
      </c>
      <c r="JF214">
        <v>1241.2285714285715</v>
      </c>
      <c r="JG214">
        <v>2.9</v>
      </c>
      <c r="JH214">
        <v>1303.5</v>
      </c>
      <c r="JI214">
        <v>2.4444444444444446</v>
      </c>
      <c r="JJ214">
        <v>921.57142857142856</v>
      </c>
      <c r="JK214">
        <v>3</v>
      </c>
      <c r="JL214">
        <v>1101.1666666666667</v>
      </c>
      <c r="JM214">
        <v>2.7857142857142856</v>
      </c>
      <c r="JN214">
        <v>1098.8947368421052</v>
      </c>
      <c r="JO214">
        <v>1.7777777777777777</v>
      </c>
      <c r="JP214">
        <v>676.5</v>
      </c>
      <c r="JQ214">
        <v>1.1000000000000001</v>
      </c>
      <c r="JR214">
        <v>440.83333333333331</v>
      </c>
      <c r="JS214">
        <v>3.375</v>
      </c>
      <c r="JT214">
        <v>1414.8</v>
      </c>
      <c r="JU214">
        <v>2</v>
      </c>
      <c r="JV214">
        <v>810.47058823529414</v>
      </c>
      <c r="JW214">
        <v>2.4</v>
      </c>
      <c r="JX214">
        <v>962.69444444444446</v>
      </c>
      <c r="JY214">
        <v>2.581818181818182</v>
      </c>
      <c r="JZ214">
        <v>1100</v>
      </c>
      <c r="KA214">
        <v>3.1</v>
      </c>
      <c r="KB214">
        <v>1240.625</v>
      </c>
      <c r="KC214">
        <v>3.6666666666666665</v>
      </c>
      <c r="KD214">
        <v>1138.625</v>
      </c>
      <c r="KE214">
        <v>3.2222222222222223</v>
      </c>
      <c r="KF214">
        <v>1244.5714285714287</v>
      </c>
      <c r="KG214">
        <v>3.3214285714285716</v>
      </c>
      <c r="KH214">
        <v>1206.3478260869565</v>
      </c>
      <c r="KI214">
        <v>3.1111111111111112</v>
      </c>
      <c r="KJ214">
        <v>1487.4</v>
      </c>
      <c r="KK214">
        <v>1.8</v>
      </c>
      <c r="KL214">
        <v>807</v>
      </c>
      <c r="KM214">
        <v>3.75</v>
      </c>
      <c r="KN214">
        <v>1570.1666666666667</v>
      </c>
      <c r="KO214">
        <v>2.8148148148148149</v>
      </c>
      <c r="KP214">
        <v>1276.4705882352941</v>
      </c>
      <c r="KQ214">
        <v>3.0727272727272728</v>
      </c>
      <c r="KR214">
        <v>1236.1500000000001</v>
      </c>
      <c r="KS214">
        <v>3.0727272727272728</v>
      </c>
      <c r="KT214">
        <v>1236.1500000000001</v>
      </c>
      <c r="KU214">
        <v>2.7454545454545456</v>
      </c>
      <c r="KV214">
        <v>1149.0630630630631</v>
      </c>
      <c r="KW214">
        <v>2.7888888888888888</v>
      </c>
      <c r="KX214">
        <v>1129.7741935483871</v>
      </c>
      <c r="KY214" s="15">
        <f>Tabla2[[#This Row],[ROS_NUM_COR_COD_ROS_TG_NEG]]-Tabla2[[#This Row],[PAS_NUM_COR_COD_ROS_TG_NEG]]</f>
        <v>2.7058823529411766</v>
      </c>
      <c r="KZ214" s="15">
        <f>Tabla2[[#This Row],[ROS_DUR_COR_COD_ROS_TG_NEG]]-Tabla2[[#This Row],[PAS_DUR_COR_COD_ROS_TG_NEG]]</f>
        <v>586.4666666666667</v>
      </c>
      <c r="LA214" s="15">
        <f>Tabla2[[#This Row],[ROS_NUM_COR_COD_ROS_TG_NEU]]-Tabla2[[#This Row],[PAS_NUM_COR_COD_ROS_TG_NEU]]</f>
        <v>-2.8421052631578947</v>
      </c>
      <c r="LB214" s="15">
        <f>Tabla2[[#This Row],[ROS_DUR_COR_COD_ROS_TG_NEU]]-Tabla2[[#This Row],[PAS_DUR_COR_COD_ROS_TG_NEU]]</f>
        <v>-1094.0833333333333</v>
      </c>
      <c r="LC214" s="15">
        <f>Tabla2[[#This Row],[ROS_NUM_COR_COD_ROS_TG_POS]]-Tabla2[[#This Row],[PAS_NUM_COR_COD_ROS_TG_POS]]</f>
        <v>-3.9411764705882355</v>
      </c>
      <c r="LD214" s="15">
        <f>Tabla2[[#This Row],[ROS_DUR_COR_COD_ROS_TG_POS]]-Tabla2[[#This Row],[PAS_DUR_COR_COD_ROS_TG_POS]]</f>
        <v>-1147.625</v>
      </c>
      <c r="LE214" s="15">
        <f>Tabla2[[#This Row],[ROS_NUM_COR_COD_ROS_TG_TOT]]-Tabla2[[#This Row],[PAS_NUM_COR_COD_ROS_TG_TOT]]</f>
        <v>-1.3270440251572326</v>
      </c>
      <c r="LF214" s="15">
        <f>Tabla2[[#This Row],[ROS_DUR_COR_COD_ROS_TG_TOT]]-Tabla2[[#This Row],[PAS_DUR_COR_COD_ROS_TG_TOT]]</f>
        <v>761.53488372093034</v>
      </c>
      <c r="LG214" s="15">
        <f>Tabla2[[#This Row],[ROS_NUM_COR_COD_ESC_TG_NEG]]-Tabla2[[#This Row],[PAS_NUM_COR_COD_ESC_TG_NEG]]</f>
        <v>-0.94117647058823528</v>
      </c>
      <c r="LH214" s="15">
        <f>Tabla2[[#This Row],[ROS_DUR_COR_COD_ESC_TG_NEG]]-Tabla2[[#This Row],[PAS_DUR_COR_COD_ESC_TG_NEG]]</f>
        <v>-668.4545454545455</v>
      </c>
      <c r="LI214" s="15">
        <f>Tabla2[[#This Row],[ROS_NUM_COR_COD_ESC_TG_NEU]]-Tabla2[[#This Row],[PAS_NUM_COR_COD_ESC_TG_NEU]]</f>
        <v>-2.9473684210526314</v>
      </c>
      <c r="LJ214" s="15">
        <f>Tabla2[[#This Row],[ROS_NUM_COR_COD_ESC_TG_NEG]]-Tabla2[[#This Row],[PAS_NUM_COR_COD_ESC_TG_NEG]]</f>
        <v>-0.94117647058823528</v>
      </c>
      <c r="LK214" s="15">
        <f>Tabla2[[#This Row],[ROS_NUM_COR_COD_ESC_TG_POS]]-Tabla2[[#This Row],[PAS_NUM_COR_COD_ESC_TG_POS]]</f>
        <v>4.0294117647058822</v>
      </c>
      <c r="LL214" s="15">
        <f>Tabla2[[#This Row],[ROS_DUR_COR_COD_ESC_TG_POS]]-Tabla2[[#This Row],[PAS_DUR_COR_COD_ESC_TG_POS]]</f>
        <v>1018.0833333333334</v>
      </c>
      <c r="LM214" s="15">
        <f>Tabla2[[#This Row],[ROS_NUM_COR_COD_ESC_TG_TOT]]-Tabla2[[#This Row],[PAS_NUM_COR_COD_ESC_TG_TOT]]</f>
        <v>2.1949685534591197</v>
      </c>
      <c r="LN214" s="15">
        <f>Tabla2[[#This Row],[ROS_DUR_COR_COD_ESC_TG_TOT]]-Tabla2[[#This Row],[PAS_DUR_COR_COD_ESC_TG_TOT]]</f>
        <v>377.83783783783781</v>
      </c>
      <c r="LO214" s="15">
        <f>Tabla2[[#This Row],[PAS_NUM_COR_COD_ROS_TG_NEG]]-Tabla2[[#This Row],[ESC_NUM_COR_COD_ROS_TG_NEG]]</f>
        <v>1.579831932773109</v>
      </c>
      <c r="LP214" s="15">
        <f>Tabla2[[#This Row],[PAS_DUR_COR_COD_ROS_TG_NEG]]-Tabla2[[#This Row],[ESC_DUR_COR_COD_ROS_TG_NEG]]</f>
        <v>685.24761904761897</v>
      </c>
      <c r="LQ214" s="15">
        <f>Tabla2[[#This Row],[PAS_NUM_COR_COD_ROS_TG_NEU]]-Tabla2[[#This Row],[ESC_NUM_COR_COD_ROS_TG_NEU]]</f>
        <v>1.064327485380117</v>
      </c>
      <c r="LR214" s="15">
        <f>Tabla2[[#This Row],[PAS_DUR_COR_COD_ROS_TG_NEU]]-Tabla2[[#This Row],[ESC_DUR_COR_COD_ROS_TG_NEU]]</f>
        <v>561.91666666666663</v>
      </c>
      <c r="LS214" s="15">
        <f>Tabla2[[#This Row],[PAS_NUM_COR_COD_ROS_TG_POS]]-Tabla2[[#This Row],[ESC_NUM_COR_COD_ROS_TG_POS]]</f>
        <v>0.74117647058823533</v>
      </c>
      <c r="LT214" s="15">
        <f>Tabla2[[#This Row],[PAS_DUR_COR_COD_ROS_TG_POS]]-Tabla2[[#This Row],[ESC_DUR_COR_COD_ROS_TG_POS]]</f>
        <v>-111</v>
      </c>
      <c r="LU214" s="15">
        <f>Tabla2[[#This Row],[PAS_NUM_COR_COD_ROS_TG_TOT]]-Tabla2[[#This Row],[ESC_NUM_COR_COD_ROS_TG_TOT]]</f>
        <v>1.083454281567489</v>
      </c>
      <c r="LV214" s="15">
        <f>Tabla2[[#This Row],[PAS_DUR_COR_COD_ROS_TG_TOT]]-Tabla2[[#This Row],[ESC_DUR_COR_COD_ROS_TG_TOT]]</f>
        <v>350.84606866002207</v>
      </c>
      <c r="LW214" s="15">
        <f>Tabla2[[#This Row],[PAS_NUM_COR_COD_ESC_TG_NEG]]-Tabla2[[#This Row],[ESC_NUM_COR_COD_ESC_TG_NEG]]</f>
        <v>-2.7731092436974789</v>
      </c>
      <c r="LX214" s="15">
        <f>Tabla2[[#This Row],[PAS_DUR_COR_COD_ESC_TG_NEG]]-Tabla2[[#This Row],[ESC_DUR_COR_COD_ESC_TG_NEG]]</f>
        <v>-597.40259740259739</v>
      </c>
      <c r="LY214" s="15">
        <f>Tabla2[[#This Row],[PAS_NUM_COR_COD_ESC_TG_NEU]]-Tabla2[[#This Row],[ESC_NUM_COR_COD_ESC_TG_NEU]]</f>
        <v>-2.9415204678362579</v>
      </c>
      <c r="LZ214" s="15">
        <f>Tabla2[[#This Row],[PAS_DUR_COR_COD_ESC_TG_NEU]]-Tabla2[[#This Row],[ESC_DUR_COR_COD_ESC_TG_NEU]]</f>
        <v>-580.96031746031758</v>
      </c>
      <c r="MA214" s="15">
        <f>Tabla2[[#This Row],[PAS_NUM_COR_COD_ESC_TG_POS]]-Tabla2[[#This Row],[ESC_NUM_COR_COD_ESC_TG_POS]]</f>
        <v>-1.3294117647058821</v>
      </c>
      <c r="MB214" s="15">
        <f>Tabla2[[#This Row],[PAS_DUR_COR_COD_ESC_TG_POS]]-Tabla2[[#This Row],[ESC_DUR_COR_COD_ESC_TG_POS]]</f>
        <v>-233.13888888888903</v>
      </c>
      <c r="MC214" s="15">
        <f>Tabla2[[#This Row],[PAS_NUM_COR_COD_ESC_TG_TOT]]-Tabla2[[#This Row],[ESC_NUM_COR_COD_ESC_TG_TOT]]</f>
        <v>-2.2975326560232219</v>
      </c>
      <c r="MD214" s="15">
        <f>Tabla2[[#This Row],[PAS_DUR_COR_COD_ESC_TG_TOT]]-Tabla2[[#This Row],[ESC_DUR_COR_COD_ESC_TG_TOT]]</f>
        <v>-458.91783783783774</v>
      </c>
      <c r="ME214" s="42">
        <f>Tabla25[[#This Row],[PAS_NUM_COR_COD_ROS_TG_NEG]]-Tabla25[[#This Row],[PAS_NUM_COR_COD_ESC_TG_NEG]]</f>
        <v>2.3529411764705879</v>
      </c>
      <c r="MF214" s="42">
        <f>Tabla25[[#This Row],[PAS_NUM_COR_COD_ROS_TG_NEU]]-Tabla25[[#This Row],[PAS_NUM_COR_COD_ESC_TG_NEU]]</f>
        <v>-0.10526315789473673</v>
      </c>
      <c r="MG214" s="42">
        <f>Tabla25[[#This Row],[PAS_NUM_COR_COD_ROS_TG_POS]]-Tabla25[[#This Row],[PAS_NUM_COR_COD_ESC_TG_POS]]</f>
        <v>1.4705882352941178</v>
      </c>
      <c r="MH214" s="42">
        <f>Tabla25[[#This Row],[PAS_NUM_COR_COD_ROS_TG_TOT]]-Tabla25[[#This Row],[PAS_NUM_COR_COD_ESC_TG_TOT]]</f>
        <v>1.1886792452830188</v>
      </c>
      <c r="MI214" s="42">
        <f>Tabla25[[#This Row],[PAS_DUR_COR_COD_ROS_TG_NEG]]-Tabla25[[#This Row],[PAS_DUR_COR_COD_ESC_TG_NEG]]</f>
        <v>597.07878787878781</v>
      </c>
      <c r="MJ214" s="42">
        <f>Tabla25[[#This Row],[PAS_DUR_COR_COD_ROS_TG_NEU]]-Tabla25[[#This Row],[PAS_DUR_COR_COD_ESC_TG_NEU]]</f>
        <v>-20.845238095238074</v>
      </c>
      <c r="MK214" s="42">
        <f>Tabla25[[#This Row],[PAS_DUR_COR_COD_ROS_TG_POS]]-Tabla25[[#This Row],[PAS_DUR_COR_COD_ESC_TG_POS]]</f>
        <v>227.20833333333337</v>
      </c>
      <c r="ML214" s="42">
        <f>Tabla25[[#This Row],[PAS_DUR_COR_COD_ROS_TG_TOT]]-Tabla25[[#This Row],[PAS_DUR_COR_COD_ESC_TG_TOT]]</f>
        <v>261.30295411690747</v>
      </c>
      <c r="MM214" s="44">
        <f>Tabla25[[#This Row],[ESC_NUM_COR_COD_ROS_TG_NEG]]-Tabla25[[#This Row],[ESC_NUM_COR_COD_ESC_TG_NEG]]</f>
        <v>-2</v>
      </c>
      <c r="MN214" s="44">
        <f>Tabla25[[#This Row],[ESC_NUM_COR_COD_ROS_TG_NEU]]-Tabla25[[#This Row],[ESC_NUM_COR_COD_ESC_TG_NEU]]</f>
        <v>-4.1111111111111116</v>
      </c>
      <c r="MO214" s="44">
        <f>Tabla25[[#This Row],[ESC_NUM_COR_COD_ROS_TG_POS]]-Tabla25[[#This Row],[ESC_NUM_COR_COD_ESC_TG_POS]]</f>
        <v>-0.59999999999999964</v>
      </c>
      <c r="MP214" s="44">
        <f>Tabla25[[#This Row],[ESC_NUM_COR_COD_ROS_TG_TOT]]-Tabla25[[#This Row],[ESC_NUM_COR_COD_ESC_TG_TOT]]</f>
        <v>-2.1923076923076921</v>
      </c>
      <c r="MQ214" s="44">
        <f>Tabla25[[#This Row],[ESC_DUR_COR_COD_ROS_TG_NEG]]-Tabla25[[#This Row],[ESC_DUR_COR_COD_ESC_TG_NEG]]</f>
        <v>-685.57142857142856</v>
      </c>
      <c r="MR214" s="44">
        <f>Tabla25[[#This Row],[ESC_DUR_COR_COD_ROS_TG_NEU]]-Tabla25[[#This Row],[ESC_DUR_COR_COD_ESC_TG_NEU]]</f>
        <v>-1163.7222222222222</v>
      </c>
      <c r="MS214" s="44">
        <f>Tabla25[[#This Row],[ESC_DUR_COR_COD_ROS_TG_POS]]-Tabla25[[#This Row],[ESC_DUR_COR_COD_ESC_TG_POS]]</f>
        <v>105.06944444444434</v>
      </c>
      <c r="MT214" s="44">
        <f>Tabla25[[#This Row],[ESC_DUR_COR_COD_ROS_TG_TOT]]-Tabla25[[#This Row],[ESC_DUR_COR_COD_ESC_TG_TOT]]</f>
        <v>-548.46095238095234</v>
      </c>
      <c r="MU214" s="47">
        <f>Tabla25[[#This Row],[ROS_NUM_COR_COD_ROS_TG_NEG]]-Tabla25[[#This Row],[ROS_NUM_COR_COD_ESC_TG_NEG]]</f>
        <v>6</v>
      </c>
      <c r="MV214" s="47">
        <f>Tabla25[[#This Row],[ROS_NUM_COR_COD_ROS_TG_NEU]]-Tabla25[[#This Row],[ROS_NUM_COR_COD_ESC_TG_NEU]]</f>
        <v>0</v>
      </c>
      <c r="MW214" s="47">
        <f>Tabla25[[#This Row],[ROS_NUM_COR_COD_ROS_TG_POS]]-Tabla25[[#This Row],[ROS_NUM_COR_COD_ESC_TG_POS]]</f>
        <v>-6.5</v>
      </c>
      <c r="MX214" s="47">
        <f>Tabla25[[#This Row],[ROS_NUM_COR_COD_ROS_TG_TOT]]-Tabla25[[#This Row],[ROS_NUM_COR_COD_ESC_TG_TOT]]</f>
        <v>-2.3333333333333335</v>
      </c>
      <c r="MY214" s="47">
        <f>Tabla25[[#This Row],[ROS_DUR_COR_COD_ROS_TG_NEG]]-Tabla25[[#This Row],[ROS_DUR_COR_COD_ESC_TG_NEG]]</f>
        <v>1852</v>
      </c>
      <c r="MZ214" s="47">
        <f>Tabla25[[#This Row],[ROS_DUR_COR_COD_ROS_TG_NEU]]-Tabla25[[#This Row],[ROS_DUR_COR_COD_ESC_TG_NEU]]</f>
        <v>0</v>
      </c>
      <c r="NA214" s="47">
        <f>Tabla25[[#This Row],[ROS_DUR_COR_COD_ROS_TG_POS]]-Tabla25[[#This Row],[ROS_DUR_COR_COD_ESC_TG_POS]]</f>
        <v>-1938.5</v>
      </c>
      <c r="NB214" s="47">
        <f>Tabla25[[#This Row],[ROS_DUR_COR_COD_ROS_TG_TOT]]-Tabla25[[#This Row],[ROS_DUR_COR_COD_ESC_TG_TOT]]</f>
        <v>645</v>
      </c>
      <c r="NC214">
        <v>109</v>
      </c>
      <c r="NF214">
        <v>109</v>
      </c>
      <c r="NG214">
        <v>128</v>
      </c>
      <c r="NI214">
        <v>256.5</v>
      </c>
      <c r="NJ214">
        <v>213.66666666666666</v>
      </c>
      <c r="NK214">
        <v>249.42857142857142</v>
      </c>
      <c r="NL214">
        <v>199.16666666666666</v>
      </c>
      <c r="NM214">
        <v>313.125</v>
      </c>
      <c r="NN214">
        <v>259.33333333333331</v>
      </c>
      <c r="NO214">
        <v>348</v>
      </c>
      <c r="NP214">
        <v>299.88888888888891</v>
      </c>
      <c r="NQ214">
        <v>352.55555555555554</v>
      </c>
      <c r="NR214">
        <v>332.32</v>
      </c>
      <c r="NS214">
        <v>281.26666666666665</v>
      </c>
      <c r="NT214">
        <v>263.58333333333331</v>
      </c>
      <c r="NU214">
        <v>295.4375</v>
      </c>
      <c r="NV214">
        <v>281.60465116279067</v>
      </c>
      <c r="NW214">
        <v>272</v>
      </c>
      <c r="NX214">
        <v>283.21428571428572</v>
      </c>
      <c r="NY214">
        <v>235.5</v>
      </c>
      <c r="NZ214">
        <v>264.40540540540542</v>
      </c>
      <c r="OA214" s="15">
        <f>Tabla2[[#This Row],[ROS_1DU_COR_COD_ROS_TG_NEG]]-Tabla2[[#This Row],[PAS_1DU_COR_COD_ROS_TG_NEG]]</f>
        <v>-172.26666666666665</v>
      </c>
      <c r="OB214" s="15">
        <f>Tabla2[[#This Row],[ROS_1DU_COR_COD_ROS_TG_NEU]]-Tabla2[[#This Row],[PAS_1DU_COR_COD_ROS_TG_NEU]]</f>
        <v>-263.58333333333331</v>
      </c>
      <c r="OC214" s="15">
        <f>Tabla2[[#This Row],[ROS_1DU_COR_COD_ROS_TG_POS]]-Tabla2[[#This Row],[PAS_1DU_COR_COD_ROS_TG_POS]]</f>
        <v>-295.4375</v>
      </c>
      <c r="OD214" s="15">
        <f>Tabla2[[#This Row],[ROS_1DU_COR_COD_ROS_TG_TOT]]-Tabla2[[#This Row],[PAS_1DU_COR_COD_ROS_TG_TOT]]</f>
        <v>-172.60465116279067</v>
      </c>
      <c r="OE214" s="15">
        <f>Tabla2[[#This Row],[ROS_1DU_COR_COD_ESC_TG_NEG]]-Tabla2[[#This Row],[PAS_1DU_COR_COD_ESC_TG_NEG]]</f>
        <v>-144</v>
      </c>
      <c r="OF214" s="15">
        <f>Tabla2[[#This Row],[ROS_1DU_COR_COD_ESC_TG_NEU]]-Tabla2[[#This Row],[PAS_1DU_COR_COD_ESC_TG_NEU]]</f>
        <v>-283.21428571428572</v>
      </c>
      <c r="OG214" s="15">
        <f>Tabla2[[#This Row],[ROS_1DU_COR_COD_ESC_TG_POS]]-Tabla2[[#This Row],[PAS_1DU_COR_COD_ESC_TG_POS]]</f>
        <v>21</v>
      </c>
      <c r="OH214" s="15">
        <f>Tabla2[[#This Row],[ROS_1DU_COR_COD_ESC_TG_TOT]]-Tabla2[[#This Row],[PAS_1DU_COR_COD_ESC_TG_TOT]]</f>
        <v>-50.738738738738761</v>
      </c>
      <c r="OI214" s="15">
        <f>Tabla2[[#This Row],[PAS_1DU_COR_COD_ROS_TG_NEG]]-Tabla2[[#This Row],[ESC_1DU_COR_COD_ROS_TG_NEG]]</f>
        <v>31.838095238095235</v>
      </c>
      <c r="OJ214" s="15">
        <f>Tabla2[[#This Row],[PAS_1DU_COR_COD_ROS_TG_NEU]]-Tabla2[[#This Row],[ESC_1DU_COR_COD_ROS_TG_NEU]]</f>
        <v>64.416666666666657</v>
      </c>
      <c r="OK214" s="15">
        <f>Tabla2[[#This Row],[PAS_1DU_COR_COD_ROS_TG_POS]]-Tabla2[[#This Row],[ESC_1DU_COR_COD_ROS_TG_POS]]</f>
        <v>-17.6875</v>
      </c>
      <c r="OL214" s="15">
        <f>Tabla2[[#This Row],[PAS_1DU_COR_COD_ROS_TG_TOT]]-Tabla2[[#This Row],[ESC_1DU_COR_COD_ROS_TG_TOT]]</f>
        <v>22.271317829457359</v>
      </c>
      <c r="OM214" s="15">
        <f>Tabla2[[#This Row],[PAS_1DU_COR_COD_ESC_TG_NEG]]-Tabla2[[#This Row],[ESC_1DU_COR_COD_ESC_TG_NEG]]</f>
        <v>-76</v>
      </c>
      <c r="ON214" s="15">
        <f>Tabla2[[#This Row],[PAS_1DU_COR_COD_ESC_TG_NEU]]-Tabla2[[#This Row],[ESC_1DU_COR_COD_ESC_TG_NEU]]</f>
        <v>-16.674603174603192</v>
      </c>
      <c r="OO214" s="15">
        <f>Tabla2[[#This Row],[PAS_1DU_COR_COD_ESC_TG_POS]]-Tabla2[[#This Row],[ESC_1DU_COR_COD_ESC_TG_POS]]</f>
        <v>-117.05555555555554</v>
      </c>
      <c r="OP214" s="15">
        <f>Tabla2[[#This Row],[PAS_1DU_COR_COD_ESC_TG_TOT]]-Tabla2[[#This Row],[ESC_1DU_COR_COD_ESC_TG_TOT]]</f>
        <v>-67.914594594594575</v>
      </c>
      <c r="OQ214" s="61">
        <v>-19</v>
      </c>
      <c r="OR214" s="62">
        <v>0</v>
      </c>
      <c r="OS214" s="62">
        <v>-256.5</v>
      </c>
      <c r="OT214" s="62">
        <v>-104.66666666666666</v>
      </c>
      <c r="OU214" s="62">
        <v>-98.571428571428584</v>
      </c>
      <c r="OV214" s="62">
        <v>-100.72222222222226</v>
      </c>
      <c r="OW214" s="62">
        <v>-39.430555555555543</v>
      </c>
      <c r="OX214" s="62">
        <v>-72.986666666666679</v>
      </c>
      <c r="OY214" s="62">
        <v>9.2666666666666515</v>
      </c>
      <c r="OZ214" s="62">
        <v>-19.630952380952408</v>
      </c>
      <c r="PA214" s="62">
        <v>59.9375</v>
      </c>
      <c r="PB214" s="62">
        <v>17.199245757385256</v>
      </c>
    </row>
    <row r="215" spans="1:418" x14ac:dyDescent="0.3">
      <c r="A215" s="4" t="s">
        <v>212</v>
      </c>
      <c r="B215" s="2">
        <v>60</v>
      </c>
      <c r="C215" s="2">
        <v>2</v>
      </c>
      <c r="D215" s="2">
        <v>64</v>
      </c>
      <c r="E215">
        <v>1.263157894736842</v>
      </c>
      <c r="F215">
        <v>834.83333333333337</v>
      </c>
      <c r="G215">
        <v>1.4444444444444444</v>
      </c>
      <c r="H215">
        <v>795.5</v>
      </c>
      <c r="I215">
        <v>0.35294117647058826</v>
      </c>
      <c r="J215">
        <v>490.5</v>
      </c>
      <c r="K215">
        <v>1.037037037037037</v>
      </c>
      <c r="L215">
        <v>768.78571428571433</v>
      </c>
      <c r="M215">
        <v>1.0526315789473684</v>
      </c>
      <c r="N215">
        <v>690.33333333333337</v>
      </c>
      <c r="O215">
        <v>1.8888888888888888</v>
      </c>
      <c r="P215">
        <v>1347.4</v>
      </c>
      <c r="Q215">
        <v>5.8823529411764705E-2</v>
      </c>
      <c r="R215">
        <v>102</v>
      </c>
      <c r="S215">
        <v>1.0185185185185186</v>
      </c>
      <c r="T215">
        <v>915.08333333333337</v>
      </c>
      <c r="U215">
        <v>1.0277777777777777</v>
      </c>
      <c r="V215">
        <v>836.30769230769226</v>
      </c>
      <c r="W215">
        <v>0.52631578947368418</v>
      </c>
      <c r="X215">
        <v>548.66666666666663</v>
      </c>
      <c r="Y215">
        <v>1.0555555555555556</v>
      </c>
      <c r="Z215">
        <v>451</v>
      </c>
      <c r="AA215">
        <v>0.29411764705882354</v>
      </c>
      <c r="AB215">
        <v>556.5</v>
      </c>
      <c r="AC215">
        <v>0.62962962962962965</v>
      </c>
      <c r="AD215">
        <v>489.76923076923077</v>
      </c>
      <c r="AE215">
        <v>0.62962962962962965</v>
      </c>
      <c r="AF215">
        <v>489.76923076923077</v>
      </c>
      <c r="AG215">
        <v>0.89506172839506171</v>
      </c>
      <c r="AH215">
        <v>720.79487179487182</v>
      </c>
      <c r="AI215">
        <v>0</v>
      </c>
      <c r="AK215">
        <v>0</v>
      </c>
      <c r="AM215">
        <v>0</v>
      </c>
      <c r="AO215">
        <v>0</v>
      </c>
      <c r="AQ215">
        <v>0</v>
      </c>
      <c r="AS215">
        <v>0</v>
      </c>
      <c r="AU215">
        <v>0</v>
      </c>
      <c r="AW215">
        <v>0</v>
      </c>
      <c r="AY215">
        <v>0</v>
      </c>
      <c r="BA215">
        <v>0</v>
      </c>
      <c r="BC215">
        <v>0</v>
      </c>
      <c r="BE215">
        <v>0</v>
      </c>
      <c r="BG215">
        <v>0</v>
      </c>
      <c r="BI215">
        <v>0</v>
      </c>
      <c r="BK215">
        <v>0</v>
      </c>
      <c r="BM215">
        <v>0.80555555555555558</v>
      </c>
      <c r="BN215">
        <v>720.79487179487182</v>
      </c>
      <c r="BW215">
        <v>0.75</v>
      </c>
      <c r="BX215">
        <v>237.75</v>
      </c>
      <c r="BY215">
        <v>1.7142857142857142</v>
      </c>
      <c r="BZ215">
        <v>426</v>
      </c>
      <c r="CA215">
        <v>0.5</v>
      </c>
      <c r="CB215">
        <v>270.5</v>
      </c>
      <c r="CC215">
        <v>0.95652173913043481</v>
      </c>
      <c r="CD215">
        <v>307.77777777777777</v>
      </c>
      <c r="CE215">
        <v>0.95652173913043481</v>
      </c>
      <c r="CF215">
        <v>307.77777777777777</v>
      </c>
      <c r="CO215">
        <v>1</v>
      </c>
      <c r="CP215">
        <v>195.4</v>
      </c>
      <c r="CQ215">
        <v>0.8571428571428571</v>
      </c>
      <c r="CR215">
        <v>296.5</v>
      </c>
      <c r="CS215">
        <v>1.375</v>
      </c>
      <c r="CT215">
        <v>507.75</v>
      </c>
      <c r="CU215">
        <v>1.0869565217391304</v>
      </c>
      <c r="CV215">
        <v>322.61538461538464</v>
      </c>
      <c r="CW215">
        <v>1.0869565217391304</v>
      </c>
      <c r="CX215">
        <v>322.61538461538464</v>
      </c>
      <c r="CY215">
        <v>1.0217391304347827</v>
      </c>
      <c r="CZ215">
        <v>316.54545454545456</v>
      </c>
      <c r="DI215">
        <v>0.25</v>
      </c>
      <c r="DJ215">
        <v>157</v>
      </c>
      <c r="DK215">
        <v>1</v>
      </c>
      <c r="DL215">
        <v>267.33333333333331</v>
      </c>
      <c r="DM215">
        <v>1.375</v>
      </c>
      <c r="DN215">
        <v>436</v>
      </c>
      <c r="DO215">
        <v>0.86956521739130432</v>
      </c>
      <c r="DP215">
        <v>317.77777777777777</v>
      </c>
      <c r="DQ215">
        <v>0.86956521739130432</v>
      </c>
      <c r="DR215">
        <v>317.77777777777777</v>
      </c>
      <c r="DS215">
        <v>0.86956521739130432</v>
      </c>
      <c r="DT215">
        <v>317.77777777777777</v>
      </c>
      <c r="DU215">
        <v>0.97101449275362317</v>
      </c>
      <c r="DV215">
        <v>316.90322580645159</v>
      </c>
      <c r="DW215">
        <v>0.9</v>
      </c>
      <c r="DX215">
        <v>286</v>
      </c>
      <c r="DY215">
        <v>1.3</v>
      </c>
      <c r="DZ215">
        <v>282.33333333333331</v>
      </c>
      <c r="EA215">
        <v>1.9</v>
      </c>
      <c r="EB215">
        <v>378.71428571428572</v>
      </c>
      <c r="EC215">
        <v>1.3666666666666667</v>
      </c>
      <c r="ED215">
        <v>320.83333333333331</v>
      </c>
      <c r="EE215">
        <v>2</v>
      </c>
      <c r="EF215">
        <v>535</v>
      </c>
      <c r="EG215">
        <v>2</v>
      </c>
      <c r="EH215">
        <v>559.5</v>
      </c>
      <c r="EI215">
        <v>2</v>
      </c>
      <c r="EJ215">
        <v>266</v>
      </c>
      <c r="EK215">
        <v>2</v>
      </c>
      <c r="EL215">
        <v>437.2</v>
      </c>
      <c r="EM215">
        <v>1.4864864864864864</v>
      </c>
      <c r="EN215">
        <v>346.13043478260869</v>
      </c>
      <c r="EO215">
        <v>0.8</v>
      </c>
      <c r="EP215">
        <v>158.33333333333334</v>
      </c>
      <c r="EQ215">
        <v>1.6</v>
      </c>
      <c r="ER215">
        <v>419.33333333333331</v>
      </c>
      <c r="ES215">
        <v>0.7</v>
      </c>
      <c r="ET215">
        <v>216.25</v>
      </c>
      <c r="EU215">
        <v>1.0333333333333334</v>
      </c>
      <c r="EV215">
        <v>270.6875</v>
      </c>
      <c r="EW215">
        <v>1.5</v>
      </c>
      <c r="EX215">
        <v>385</v>
      </c>
      <c r="EY215">
        <v>1.3333333333333333</v>
      </c>
      <c r="EZ215">
        <v>224.33333333333334</v>
      </c>
      <c r="FA215">
        <v>1</v>
      </c>
      <c r="FB215">
        <v>97</v>
      </c>
      <c r="FC215">
        <v>1.2857142857142858</v>
      </c>
      <c r="FD215">
        <v>208.66666666666666</v>
      </c>
      <c r="FE215">
        <v>1.0810810810810811</v>
      </c>
      <c r="FF215">
        <v>253.77272727272728</v>
      </c>
      <c r="FG215">
        <v>1.2837837837837838</v>
      </c>
      <c r="FH215">
        <v>300.97777777777776</v>
      </c>
      <c r="FI215">
        <v>1.1000000000000001</v>
      </c>
      <c r="FJ215">
        <v>196.57142857142858</v>
      </c>
      <c r="FK215">
        <v>0.9</v>
      </c>
      <c r="FL215">
        <v>349.4</v>
      </c>
      <c r="FM215">
        <v>0.6</v>
      </c>
      <c r="FN215">
        <v>197.5</v>
      </c>
      <c r="FO215">
        <v>0.8666666666666667</v>
      </c>
      <c r="FP215">
        <v>244.5625</v>
      </c>
      <c r="FQ215">
        <v>4.5</v>
      </c>
      <c r="FR215">
        <v>1041.5</v>
      </c>
      <c r="FS215">
        <v>0.66666666666666663</v>
      </c>
      <c r="FT215">
        <v>487</v>
      </c>
      <c r="FU215">
        <v>1</v>
      </c>
      <c r="FV215">
        <v>206</v>
      </c>
      <c r="FW215">
        <v>1.8571428571428572</v>
      </c>
      <c r="FX215">
        <v>694</v>
      </c>
      <c r="FY215">
        <v>1.0540540540540539</v>
      </c>
      <c r="FZ215">
        <v>334.45</v>
      </c>
      <c r="GA215">
        <v>1.0540540540540539</v>
      </c>
      <c r="GB215">
        <v>334.45</v>
      </c>
      <c r="GC215">
        <v>1.2072072072072073</v>
      </c>
      <c r="GD215">
        <v>311.27692307692308</v>
      </c>
      <c r="GE215">
        <v>1.1166666666666667</v>
      </c>
      <c r="GF215">
        <v>313.09375</v>
      </c>
      <c r="GG215">
        <v>0.55555555555555558</v>
      </c>
      <c r="GH215">
        <v>413.33333333333331</v>
      </c>
      <c r="GI215">
        <v>1.9</v>
      </c>
      <c r="GJ215">
        <v>740.6</v>
      </c>
      <c r="GK215">
        <v>1.6666666666666667</v>
      </c>
      <c r="GL215">
        <v>514.20000000000005</v>
      </c>
      <c r="GM215">
        <v>1.3928571428571428</v>
      </c>
      <c r="GN215">
        <v>578</v>
      </c>
      <c r="GO215">
        <v>0.75</v>
      </c>
      <c r="GP215">
        <v>368</v>
      </c>
      <c r="GQ215">
        <v>2.2999999999999998</v>
      </c>
      <c r="GR215">
        <v>645.5</v>
      </c>
      <c r="GS215">
        <v>0.9</v>
      </c>
      <c r="GT215">
        <v>390.5</v>
      </c>
      <c r="GU215">
        <v>1.3571428571428572</v>
      </c>
      <c r="GV215">
        <v>514.25</v>
      </c>
      <c r="GW215">
        <v>1.375</v>
      </c>
      <c r="GX215">
        <v>547.4</v>
      </c>
      <c r="GY215">
        <v>1.6666666666666667</v>
      </c>
      <c r="GZ215">
        <v>627</v>
      </c>
      <c r="HA215">
        <v>2.2999999999999998</v>
      </c>
      <c r="HB215">
        <v>430.625</v>
      </c>
      <c r="HC215">
        <v>1.3333333333333333</v>
      </c>
      <c r="HD215">
        <v>304</v>
      </c>
      <c r="HE215">
        <v>1.7857142857142858</v>
      </c>
      <c r="HF215">
        <v>439.58823529411762</v>
      </c>
      <c r="HG215">
        <v>1</v>
      </c>
      <c r="HH215">
        <v>234.4</v>
      </c>
      <c r="HI215">
        <v>1.6</v>
      </c>
      <c r="HJ215">
        <v>595.4</v>
      </c>
      <c r="HK215">
        <v>1.8</v>
      </c>
      <c r="HL215">
        <v>428.71428571428572</v>
      </c>
      <c r="HM215">
        <v>1.5</v>
      </c>
      <c r="HN215">
        <v>420.58823529411762</v>
      </c>
      <c r="HO215">
        <v>1.6428571428571428</v>
      </c>
      <c r="HP215">
        <v>430.08823529411762</v>
      </c>
      <c r="HQ215">
        <v>1.5089285714285714</v>
      </c>
      <c r="HR215">
        <v>479.79661016949154</v>
      </c>
      <c r="HS215">
        <v>0.44444444444444442</v>
      </c>
      <c r="HT215">
        <v>601.5</v>
      </c>
      <c r="HU215">
        <v>0.9</v>
      </c>
      <c r="HV215">
        <v>412</v>
      </c>
      <c r="HW215">
        <v>0.77777777777777779</v>
      </c>
      <c r="HX215">
        <v>403</v>
      </c>
      <c r="HY215">
        <v>0.7142857142857143</v>
      </c>
      <c r="HZ215">
        <v>451.11111111111109</v>
      </c>
      <c r="IA215">
        <v>0.625</v>
      </c>
      <c r="IB215">
        <v>517</v>
      </c>
      <c r="IC215">
        <v>0.9</v>
      </c>
      <c r="ID215">
        <v>411</v>
      </c>
      <c r="IE215">
        <v>1.1000000000000001</v>
      </c>
      <c r="IF215">
        <v>768.66666666666663</v>
      </c>
      <c r="IG215">
        <v>0.8928571428571429</v>
      </c>
      <c r="IH215">
        <v>553.77777777777783</v>
      </c>
      <c r="II215">
        <v>0.8035714285714286</v>
      </c>
      <c r="IJ215">
        <v>502.44444444444446</v>
      </c>
      <c r="IK215">
        <v>0.8035714285714286</v>
      </c>
      <c r="IL215">
        <v>502.44444444444446</v>
      </c>
      <c r="IM215">
        <v>1.2738095238095237</v>
      </c>
      <c r="IN215">
        <v>485.09090909090907</v>
      </c>
      <c r="IO215">
        <v>0</v>
      </c>
      <c r="IS215">
        <v>0</v>
      </c>
      <c r="IU215">
        <v>0</v>
      </c>
      <c r="IW215">
        <v>0.5</v>
      </c>
      <c r="IX215">
        <v>149</v>
      </c>
      <c r="JC215">
        <v>0.5</v>
      </c>
      <c r="JD215">
        <v>149</v>
      </c>
      <c r="JE215">
        <v>0.25</v>
      </c>
      <c r="JF215">
        <v>149</v>
      </c>
      <c r="JG215">
        <v>3</v>
      </c>
      <c r="JH215">
        <v>314</v>
      </c>
      <c r="JK215">
        <v>0</v>
      </c>
      <c r="JM215">
        <v>1.5</v>
      </c>
      <c r="JN215">
        <v>314</v>
      </c>
      <c r="JO215">
        <v>0</v>
      </c>
      <c r="JU215">
        <v>0</v>
      </c>
      <c r="JW215">
        <v>0.75</v>
      </c>
      <c r="JX215">
        <v>314</v>
      </c>
      <c r="JY215">
        <v>0.5</v>
      </c>
      <c r="JZ215">
        <v>231.5</v>
      </c>
      <c r="KA215">
        <v>0</v>
      </c>
      <c r="KE215">
        <v>0</v>
      </c>
      <c r="KG215">
        <v>0</v>
      </c>
      <c r="KI215">
        <v>0</v>
      </c>
      <c r="KO215">
        <v>0</v>
      </c>
      <c r="KQ215">
        <v>0</v>
      </c>
      <c r="KS215">
        <v>0</v>
      </c>
      <c r="KU215">
        <v>0.33333333333333331</v>
      </c>
      <c r="KV215">
        <v>231.5</v>
      </c>
      <c r="KW215">
        <v>1.211111111111111</v>
      </c>
      <c r="KX215">
        <v>478.67088607594934</v>
      </c>
      <c r="KY215" s="15">
        <f>Tabla2[[#This Row],[ROS_NUM_COR_COD_ROS_TG_NEG]]-Tabla2[[#This Row],[PAS_NUM_COR_COD_ROS_TG_NEG]]</f>
        <v>-5.2631578947368363E-2</v>
      </c>
      <c r="KZ215" s="15">
        <f>Tabla2[[#This Row],[ROS_DUR_COR_COD_ROS_TG_NEG]]-Tabla2[[#This Row],[PAS_DUR_COR_COD_ROS_TG_NEG]]</f>
        <v>-455.93333333333339</v>
      </c>
      <c r="LA215" s="15">
        <f>Tabla2[[#This Row],[ROS_NUM_COR_COD_ROS_TG_NEU]]-Tabla2[[#This Row],[PAS_NUM_COR_COD_ROS_TG_NEU]]</f>
        <v>-0.28888888888888875</v>
      </c>
      <c r="LB215" s="15">
        <f>Tabla2[[#This Row],[ROS_DUR_COR_COD_ROS_TG_NEU]]-Tabla2[[#This Row],[PAS_DUR_COR_COD_ROS_TG_NEU]]</f>
        <v>-752.00000000000011</v>
      </c>
      <c r="LC215" s="15">
        <f>Tabla2[[#This Row],[ROS_NUM_COR_COD_ROS_TG_POS]]-Tabla2[[#This Row],[PAS_NUM_COR_COD_ROS_TG_POS]]</f>
        <v>1.7411764705882353</v>
      </c>
      <c r="LD215" s="15">
        <f>Tabla2[[#This Row],[ROS_DUR_COR_COD_ROS_TG_POS]]-Tabla2[[#This Row],[PAS_DUR_COR_COD_ROS_TG_POS]]</f>
        <v>326.71428571428572</v>
      </c>
      <c r="LE215" s="15">
        <f>Tabla2[[#This Row],[ROS_NUM_COR_COD_ROS_TG_TOT]]-Tabla2[[#This Row],[PAS_NUM_COR_COD_ROS_TG_TOT]]</f>
        <v>0.4814814814814814</v>
      </c>
      <c r="LF215" s="15">
        <f>Tabla2[[#This Row],[ROS_DUR_COR_COD_ROS_TG_TOT]]-Tabla2[[#This Row],[PAS_DUR_COR_COD_ROS_TG_TOT]]</f>
        <v>-494.49509803921575</v>
      </c>
      <c r="LG215" s="15">
        <f>Tabla2[[#This Row],[ROS_NUM_COR_COD_ESC_TG_NEG]]-Tabla2[[#This Row],[PAS_NUM_COR_COD_ESC_TG_NEG]]</f>
        <v>-0.51315789473684204</v>
      </c>
      <c r="LH215" s="15">
        <f>Tabla2[[#This Row],[ROS_DUR_COR_COD_ESC_TG_NEG]]-Tabla2[[#This Row],[PAS_DUR_COR_COD_ESC_TG_NEG]]</f>
        <v>-466.83333333333337</v>
      </c>
      <c r="LI215" s="15">
        <f>Tabla2[[#This Row],[ROS_NUM_COR_COD_ESC_TG_NEU]]-Tabla2[[#This Row],[PAS_NUM_COR_COD_ESC_TG_NEU]]</f>
        <v>0.8555555555555554</v>
      </c>
      <c r="LJ215" s="15">
        <f>Tabla2[[#This Row],[ROS_NUM_COR_COD_ESC_TG_NEG]]-Tabla2[[#This Row],[PAS_NUM_COR_COD_ESC_TG_NEG]]</f>
        <v>-0.51315789473684204</v>
      </c>
      <c r="LK215" s="15">
        <f>Tabla2[[#This Row],[ROS_NUM_COR_COD_ESC_TG_POS]]-Tabla2[[#This Row],[PAS_NUM_COR_COD_ESC_TG_POS]]</f>
        <v>0.54705882352941182</v>
      </c>
      <c r="LL215" s="15">
        <f>Tabla2[[#This Row],[ROS_DUR_COR_COD_ESC_TG_POS]]-Tabla2[[#This Row],[PAS_DUR_COR_COD_ESC_TG_POS]]</f>
        <v>-100</v>
      </c>
      <c r="LM215" s="15">
        <f>Tabla2[[#This Row],[ROS_NUM_COR_COD_ESC_TG_TOT]]-Tabla2[[#This Row],[PAS_NUM_COR_COD_ESC_TG_TOT]]</f>
        <v>0.32010582010582023</v>
      </c>
      <c r="LN215" s="15">
        <f>Tabla2[[#This Row],[ROS_DUR_COR_COD_ESC_TG_TOT]]-Tabla2[[#This Row],[PAS_DUR_COR_COD_ESC_TG_TOT]]</f>
        <v>-254.53571428571433</v>
      </c>
      <c r="LO215" s="15">
        <f>Tabla2[[#This Row],[PAS_NUM_COR_COD_ROS_TG_NEG]]-Tabla2[[#This Row],[ESC_NUM_COR_COD_ROS_TG_NEG]]</f>
        <v>5.2631578947368363E-2</v>
      </c>
      <c r="LP215" s="15">
        <f>Tabla2[[#This Row],[PAS_DUR_COR_COD_ROS_TG_NEG]]-Tabla2[[#This Row],[ESC_DUR_COR_COD_ROS_TG_NEG]]</f>
        <v>494.93333333333339</v>
      </c>
      <c r="LQ215" s="15">
        <f>Tabla2[[#This Row],[PAS_NUM_COR_COD_ROS_TG_NEU]]-Tabla2[[#This Row],[ESC_NUM_COR_COD_ROS_TG_NEU]]</f>
        <v>1.0317460317460316</v>
      </c>
      <c r="LR215" s="15">
        <f>Tabla2[[#This Row],[PAS_DUR_COR_COD_ROS_TG_NEU]]-Tabla2[[#This Row],[ESC_DUR_COR_COD_ROS_TG_NEU]]</f>
        <v>1050.9000000000001</v>
      </c>
      <c r="LS215" s="15">
        <f>Tabla2[[#This Row],[PAS_NUM_COR_COD_ROS_TG_POS]]-Tabla2[[#This Row],[ESC_NUM_COR_COD_ROS_TG_POS]]</f>
        <v>-1.3161764705882353</v>
      </c>
      <c r="LT215" s="15">
        <f>Tabla2[[#This Row],[PAS_DUR_COR_COD_ROS_TG_POS]]-Tabla2[[#This Row],[ESC_DUR_COR_COD_ROS_TG_POS]]</f>
        <v>-405.75</v>
      </c>
      <c r="LU215" s="15">
        <f>Tabla2[[#This Row],[PAS_NUM_COR_COD_ROS_TG_TOT]]-Tabla2[[#This Row],[ESC_NUM_COR_COD_ROS_TG_TOT]]</f>
        <v>-6.8438003220611776E-2</v>
      </c>
      <c r="LV215" s="15">
        <f>Tabla2[[#This Row],[PAS_DUR_COR_COD_ROS_TG_TOT]]-Tabla2[[#This Row],[ESC_DUR_COR_COD_ROS_TG_TOT]]</f>
        <v>592.46794871794873</v>
      </c>
      <c r="LW215" s="15">
        <f>Tabla2[[#This Row],[PAS_NUM_COR_COD_ESC_TG_NEG]]-Tabla2[[#This Row],[ESC_NUM_COR_COD_ESC_TG_NEG]]</f>
        <v>0.51315789473684204</v>
      </c>
      <c r="LX215" s="15">
        <f>Tabla2[[#This Row],[PAS_DUR_COR_COD_ESC_TG_NEG]]-Tabla2[[#This Row],[ESC_DUR_COR_COD_ESC_TG_NEG]]</f>
        <v>597.08333333333337</v>
      </c>
      <c r="LY215" s="15">
        <f>Tabla2[[#This Row],[PAS_NUM_COR_COD_ESC_TG_NEU]]-Tabla2[[#This Row],[ESC_NUM_COR_COD_ESC_TG_NEU]]</f>
        <v>-0.26984126984126977</v>
      </c>
      <c r="LZ215" s="15">
        <f>Tabla2[[#This Row],[PAS_DUR_COR_COD_ESC_TG_NEU]]-Tabla2[[#This Row],[ESC_DUR_COR_COD_ESC_TG_NEU]]</f>
        <v>369.5</v>
      </c>
      <c r="MA215" s="15">
        <f>Tabla2[[#This Row],[PAS_NUM_COR_COD_ESC_TG_POS]]-Tabla2[[#This Row],[ESC_NUM_COR_COD_ESC_TG_POS]]</f>
        <v>-0.14705882352941174</v>
      </c>
      <c r="MB215" s="15">
        <f>Tabla2[[#This Row],[PAS_DUR_COR_COD_ESC_TG_POS]]-Tabla2[[#This Row],[ESC_DUR_COR_COD_ESC_TG_POS]]</f>
        <v>220</v>
      </c>
      <c r="MC215" s="15">
        <f>Tabla2[[#This Row],[PAS_NUM_COR_COD_ESC_TG_TOT]]-Tabla2[[#This Row],[ESC_NUM_COR_COD_ESC_TG_TOT]]</f>
        <v>8.0515297906602168E-2</v>
      </c>
      <c r="MD215" s="15">
        <f>Tabla2[[#This Row],[PAS_DUR_COR_COD_ESC_TG_TOT]]-Tabla2[[#This Row],[ESC_DUR_COR_COD_ESC_TG_TOT]]</f>
        <v>461.00793650793656</v>
      </c>
      <c r="ME215" s="42">
        <f>Tabla25[[#This Row],[PAS_NUM_COR_COD_ROS_TG_NEG]]-Tabla25[[#This Row],[PAS_NUM_COR_COD_ESC_TG_NEG]]</f>
        <v>-0.21052631578947367</v>
      </c>
      <c r="MF215" s="42">
        <f>Tabla25[[#This Row],[PAS_NUM_COR_COD_ROS_TG_NEU]]-Tabla25[[#This Row],[PAS_NUM_COR_COD_ESC_TG_NEU]]</f>
        <v>0.44444444444444442</v>
      </c>
      <c r="MG215" s="42">
        <f>Tabla25[[#This Row],[PAS_NUM_COR_COD_ROS_TG_POS]]-Tabla25[[#This Row],[PAS_NUM_COR_COD_ESC_TG_POS]]</f>
        <v>-0.29411764705882354</v>
      </c>
      <c r="MH215" s="42">
        <f>Tabla25[[#This Row],[PAS_NUM_COR_COD_ROS_TG_TOT]]-Tabla25[[#This Row],[PAS_NUM_COR_COD_ESC_TG_TOT]]</f>
        <v>-1.8518518518518379E-2</v>
      </c>
      <c r="MI215" s="42">
        <f>Tabla25[[#This Row],[PAS_DUR_COR_COD_ROS_TG_NEG]]-Tabla25[[#This Row],[PAS_DUR_COR_COD_ESC_TG_NEG]]</f>
        <v>-144.5</v>
      </c>
      <c r="MJ215" s="42">
        <f>Tabla25[[#This Row],[PAS_DUR_COR_COD_ROS_TG_NEU]]-Tabla25[[#This Row],[PAS_DUR_COR_COD_ESC_TG_NEU]]</f>
        <v>551.90000000000009</v>
      </c>
      <c r="MK215" s="42">
        <f>Tabla25[[#This Row],[PAS_DUR_COR_COD_ROS_TG_POS]]-Tabla25[[#This Row],[PAS_DUR_COR_COD_ESC_TG_POS]]</f>
        <v>-388.5</v>
      </c>
      <c r="ML215" s="42">
        <f>Tabla25[[#This Row],[PAS_DUR_COR_COD_ROS_TG_TOT]]-Tabla25[[#This Row],[PAS_DUR_COR_COD_ESC_TG_TOT]]</f>
        <v>146.29761904761904</v>
      </c>
      <c r="MM215" s="44">
        <f>Tabla25[[#This Row],[ESC_NUM_COR_COD_ROS_TG_NEG]]-Tabla25[[#This Row],[ESC_NUM_COR_COD_ESC_TG_NEG]]</f>
        <v>0.25</v>
      </c>
      <c r="MN215" s="44">
        <f>Tabla25[[#This Row],[ESC_NUM_COR_COD_ROS_TG_NEU]]-Tabla25[[#This Row],[ESC_NUM_COR_COD_ESC_TG_NEU]]</f>
        <v>-0.8571428571428571</v>
      </c>
      <c r="MO215" s="44">
        <f>Tabla25[[#This Row],[ESC_NUM_COR_COD_ROS_TG_POS]]-Tabla25[[#This Row],[ESC_NUM_COR_COD_ESC_TG_POS]]</f>
        <v>0.875</v>
      </c>
      <c r="MP215" s="44">
        <f>Tabla25[[#This Row],[ESC_NUM_COR_COD_ROS_TG_TOT]]-Tabla25[[#This Row],[ESC_NUM_COR_COD_ESC_TG_TOT]]</f>
        <v>0.13043478260869557</v>
      </c>
      <c r="MQ215" s="44">
        <f>Tabla25[[#This Row],[ESC_DUR_COR_COD_ROS_TG_NEG]]-Tabla25[[#This Row],[ESC_DUR_COR_COD_ESC_TG_NEG]]</f>
        <v>-42.349999999999994</v>
      </c>
      <c r="MR215" s="44">
        <f>Tabla25[[#This Row],[ESC_DUR_COR_COD_ROS_TG_NEU]]-Tabla25[[#This Row],[ESC_DUR_COR_COD_ESC_TG_NEU]]</f>
        <v>-129.5</v>
      </c>
      <c r="MS215" s="44">
        <f>Tabla25[[#This Row],[ESC_DUR_COR_COD_ROS_TG_POS]]-Tabla25[[#This Row],[ESC_DUR_COR_COD_ESC_TG_POS]]</f>
        <v>237.25</v>
      </c>
      <c r="MT215" s="44">
        <f>Tabla25[[#This Row],[ESC_DUR_COR_COD_ROS_TG_TOT]]-Tabla25[[#This Row],[ESC_DUR_COR_COD_ESC_TG_TOT]]</f>
        <v>14.83760683760687</v>
      </c>
      <c r="MU215" s="47">
        <f>Tabla25[[#This Row],[ROS_NUM_COR_COD_ROS_TG_NEG]]-Tabla25[[#This Row],[ROS_NUM_COR_COD_ESC_TG_NEG]]</f>
        <v>0.25</v>
      </c>
      <c r="MV215" s="47">
        <f>Tabla25[[#This Row],[ROS_NUM_COR_COD_ROS_TG_NEU]]-Tabla25[[#This Row],[ROS_NUM_COR_COD_ESC_TG_NEU]]</f>
        <v>-0.69999999999999973</v>
      </c>
      <c r="MW215" s="47">
        <f>Tabla25[[#This Row],[ROS_NUM_COR_COD_ROS_TG_POS]]-Tabla25[[#This Row],[ROS_NUM_COR_COD_ESC_TG_POS]]</f>
        <v>0.9</v>
      </c>
      <c r="MX215" s="47">
        <f>Tabla25[[#This Row],[ROS_NUM_COR_COD_ROS_TG_TOT]]-Tabla25[[#This Row],[ROS_NUM_COR_COD_ESC_TG_TOT]]</f>
        <v>0.14285714285714279</v>
      </c>
      <c r="MY215" s="47">
        <f>Tabla25[[#This Row],[ROS_DUR_COR_COD_ROS_TG_NEG]]-Tabla25[[#This Row],[ROS_DUR_COR_COD_ESC_TG_NEG]]</f>
        <v>-133.6</v>
      </c>
      <c r="MZ215" s="47">
        <f>Tabla25[[#This Row],[ROS_DUR_COR_COD_ROS_TG_NEU]]-Tabla25[[#This Row],[ROS_DUR_COR_COD_ESC_TG_NEU]]</f>
        <v>-50.100000000000023</v>
      </c>
      <c r="NA215" s="47">
        <f>Tabla25[[#This Row],[ROS_DUR_COR_COD_ROS_TG_POS]]-Tabla25[[#This Row],[ROS_DUR_COR_COD_ESC_TG_POS]]</f>
        <v>38.214285714285722</v>
      </c>
      <c r="NB215" s="47">
        <f>Tabla25[[#This Row],[ROS_DUR_COR_COD_ROS_TG_TOT]]-Tabla25[[#This Row],[ROS_DUR_COR_COD_ESC_TG_TOT]]</f>
        <v>-93.661764705882376</v>
      </c>
      <c r="NC215">
        <v>145</v>
      </c>
      <c r="ND215">
        <v>167.4</v>
      </c>
      <c r="NE215">
        <v>188.57142857142858</v>
      </c>
      <c r="NF215">
        <v>169.52941176470588</v>
      </c>
      <c r="NG215">
        <v>104</v>
      </c>
      <c r="NH215">
        <v>172.16666666666666</v>
      </c>
      <c r="NI215">
        <v>246.25</v>
      </c>
      <c r="NJ215">
        <v>185.5</v>
      </c>
      <c r="NK215">
        <v>103.6</v>
      </c>
      <c r="NL215">
        <v>175.25</v>
      </c>
      <c r="NM215">
        <v>195.75</v>
      </c>
      <c r="NN215">
        <v>154</v>
      </c>
      <c r="NO215">
        <v>153.25</v>
      </c>
      <c r="NP215">
        <v>101.33333333333333</v>
      </c>
      <c r="NQ215">
        <v>112</v>
      </c>
      <c r="NR215">
        <v>126.77777777777777</v>
      </c>
      <c r="NS215">
        <v>236.66666666666666</v>
      </c>
      <c r="NT215">
        <v>244.4</v>
      </c>
      <c r="NU215">
        <v>102</v>
      </c>
      <c r="NV215">
        <v>228.66666666666666</v>
      </c>
      <c r="NW215">
        <v>130.33333333333334</v>
      </c>
      <c r="NX215">
        <v>205.66666666666666</v>
      </c>
      <c r="NY215">
        <v>128.5</v>
      </c>
      <c r="NZ215">
        <v>162.35714285714286</v>
      </c>
      <c r="OA215" s="15">
        <f>Tabla2[[#This Row],[ROS_1DU_COR_COD_ROS_TG_NEG]]-Tabla2[[#This Row],[PAS_1DU_COR_COD_ROS_TG_NEG]]</f>
        <v>-91.666666666666657</v>
      </c>
      <c r="OB215" s="15">
        <f>Tabla2[[#This Row],[ROS_1DU_COR_COD_ROS_TG_NEU]]-Tabla2[[#This Row],[PAS_1DU_COR_COD_ROS_TG_NEU]]</f>
        <v>-77</v>
      </c>
      <c r="OC215" s="15">
        <f>Tabla2[[#This Row],[ROS_1DU_COR_COD_ROS_TG_POS]]-Tabla2[[#This Row],[PAS_1DU_COR_COD_ROS_TG_POS]]</f>
        <v>86.571428571428584</v>
      </c>
      <c r="OD215" s="15">
        <f>Tabla2[[#This Row],[ROS_1DU_COR_COD_ROS_TG_TOT]]-Tabla2[[#This Row],[PAS_1DU_COR_COD_ROS_TG_TOT]]</f>
        <v>-59.137254901960773</v>
      </c>
      <c r="OE215" s="15">
        <f>Tabla2[[#This Row],[ROS_1DU_COR_COD_ESC_TG_NEG]]-Tabla2[[#This Row],[PAS_1DU_COR_COD_ESC_TG_NEG]]</f>
        <v>-26.333333333333343</v>
      </c>
      <c r="OF215" s="15">
        <f>Tabla2[[#This Row],[ROS_1DU_COR_COD_ESC_TG_NEU]]-Tabla2[[#This Row],[PAS_1DU_COR_COD_ESC_TG_NEU]]</f>
        <v>-33.5</v>
      </c>
      <c r="OG215" s="15">
        <f>Tabla2[[#This Row],[ROS_1DU_COR_COD_ESC_TG_POS]]-Tabla2[[#This Row],[PAS_1DU_COR_COD_ESC_TG_POS]]</f>
        <v>117.75</v>
      </c>
      <c r="OH215" s="15">
        <f>Tabla2[[#This Row],[ROS_1DU_COR_COD_ESC_TG_TOT]]-Tabla2[[#This Row],[PAS_1DU_COR_COD_ESC_TG_TOT]]</f>
        <v>23.142857142857139</v>
      </c>
      <c r="OI215" s="15">
        <f>Tabla2[[#This Row],[PAS_1DU_COR_COD_ROS_TG_NEG]]-Tabla2[[#This Row],[ESC_1DU_COR_COD_ROS_TG_NEG]]</f>
        <v>133.06666666666666</v>
      </c>
      <c r="OJ215" s="15">
        <f>Tabla2[[#This Row],[PAS_1DU_COR_COD_ROS_TG_NEU]]-Tabla2[[#This Row],[ESC_1DU_COR_COD_ROS_TG_NEU]]</f>
        <v>69.150000000000006</v>
      </c>
      <c r="OK215" s="15">
        <f>Tabla2[[#This Row],[PAS_1DU_COR_COD_ROS_TG_POS]]-Tabla2[[#This Row],[ESC_1DU_COR_COD_ROS_TG_POS]]</f>
        <v>-93.75</v>
      </c>
      <c r="OL215" s="15">
        <f>Tabla2[[#This Row],[PAS_1DU_COR_COD_ROS_TG_TOT]]-Tabla2[[#This Row],[ESC_1DU_COR_COD_ROS_TG_TOT]]</f>
        <v>74.666666666666657</v>
      </c>
      <c r="OM215" s="15">
        <f>Tabla2[[#This Row],[PAS_1DU_COR_COD_ESC_TG_NEG]]-Tabla2[[#This Row],[ESC_1DU_COR_COD_ESC_TG_NEG]]</f>
        <v>-22.916666666666657</v>
      </c>
      <c r="ON215" s="15">
        <f>Tabla2[[#This Row],[PAS_1DU_COR_COD_ESC_TG_NEU]]-Tabla2[[#This Row],[ESC_1DU_COR_COD_ESC_TG_NEU]]</f>
        <v>104.33333333333333</v>
      </c>
      <c r="OO215" s="15">
        <f>Tabla2[[#This Row],[PAS_1DU_COR_COD_ESC_TG_POS]]-Tabla2[[#This Row],[ESC_1DU_COR_COD_ESC_TG_POS]]</f>
        <v>16.5</v>
      </c>
      <c r="OP215" s="15">
        <f>Tabla2[[#This Row],[PAS_1DU_COR_COD_ESC_TG_TOT]]-Tabla2[[#This Row],[ESC_1DU_COR_COD_ESC_TG_TOT]]</f>
        <v>35.57936507936509</v>
      </c>
      <c r="OQ215" s="61">
        <v>41</v>
      </c>
      <c r="OR215" s="62">
        <v>-4.7666666666666515</v>
      </c>
      <c r="OS215" s="62">
        <v>-57.678571428571416</v>
      </c>
      <c r="OT215" s="62">
        <v>-15.970588235294116</v>
      </c>
      <c r="OU215" s="62">
        <v>-49.650000000000006</v>
      </c>
      <c r="OV215" s="62">
        <v>73.916666666666671</v>
      </c>
      <c r="OW215" s="62">
        <v>83.75</v>
      </c>
      <c r="OX215" s="62">
        <v>27.222222222222229</v>
      </c>
      <c r="OY215" s="62">
        <v>106.33333333333331</v>
      </c>
      <c r="OZ215" s="62">
        <v>38.733333333333348</v>
      </c>
      <c r="PA215" s="62">
        <v>-26.5</v>
      </c>
      <c r="PB215" s="62">
        <v>66.309523809523796</v>
      </c>
    </row>
    <row r="216" spans="1:418" x14ac:dyDescent="0.3">
      <c r="A216" s="2" t="s">
        <v>213</v>
      </c>
      <c r="B216" s="2">
        <v>60</v>
      </c>
      <c r="C216" s="2">
        <v>2</v>
      </c>
      <c r="D216" s="2">
        <v>62</v>
      </c>
      <c r="E216">
        <v>3.05</v>
      </c>
      <c r="F216">
        <v>1083.5999999999999</v>
      </c>
      <c r="G216">
        <v>3.1</v>
      </c>
      <c r="H216">
        <v>1246.2857142857142</v>
      </c>
      <c r="I216">
        <v>3.55</v>
      </c>
      <c r="J216">
        <v>1353.8666666666666</v>
      </c>
      <c r="K216">
        <v>3.2333333333333334</v>
      </c>
      <c r="L216">
        <v>1227.5</v>
      </c>
      <c r="M216">
        <v>4.7</v>
      </c>
      <c r="N216">
        <v>1590.5625</v>
      </c>
      <c r="O216">
        <v>4.8</v>
      </c>
      <c r="P216">
        <v>1295.5999999999999</v>
      </c>
      <c r="Q216">
        <v>4.45</v>
      </c>
      <c r="R216">
        <v>1412.5625</v>
      </c>
      <c r="S216">
        <v>4.6500000000000004</v>
      </c>
      <c r="T216">
        <v>1422.3461538461538</v>
      </c>
      <c r="U216">
        <v>3.9416666666666669</v>
      </c>
      <c r="V216">
        <v>1333.0416666666667</v>
      </c>
      <c r="W216">
        <v>2.1</v>
      </c>
      <c r="X216">
        <v>720</v>
      </c>
      <c r="Y216">
        <v>2.15</v>
      </c>
      <c r="Z216">
        <v>626.45000000000005</v>
      </c>
      <c r="AA216">
        <v>2.2000000000000002</v>
      </c>
      <c r="AB216">
        <v>692.88235294117646</v>
      </c>
      <c r="AC216">
        <v>2.15</v>
      </c>
      <c r="AD216">
        <v>676</v>
      </c>
      <c r="AE216">
        <v>2.15</v>
      </c>
      <c r="AF216">
        <v>676</v>
      </c>
      <c r="AG216">
        <v>3.3444444444444446</v>
      </c>
      <c r="AH216">
        <v>1099.3288590604027</v>
      </c>
      <c r="BM216">
        <v>3.3444444444444446</v>
      </c>
      <c r="BN216">
        <v>1099.3288590604027</v>
      </c>
      <c r="BO216">
        <v>4.0999999999999996</v>
      </c>
      <c r="BP216">
        <v>1158.8888888888889</v>
      </c>
      <c r="BQ216">
        <v>4.1111111111111107</v>
      </c>
      <c r="BR216">
        <v>1323.8571428571429</v>
      </c>
      <c r="BS216">
        <v>5</v>
      </c>
      <c r="BT216">
        <v>1407.8888888888889</v>
      </c>
      <c r="BU216">
        <v>4.4137931034482758</v>
      </c>
      <c r="BV216">
        <v>1294.72</v>
      </c>
      <c r="BW216">
        <v>4.666666666666667</v>
      </c>
      <c r="BX216">
        <v>1134.3333333333333</v>
      </c>
      <c r="BY216">
        <v>2.7777777777777777</v>
      </c>
      <c r="BZ216">
        <v>801.14285714285711</v>
      </c>
      <c r="CA216">
        <v>2.875</v>
      </c>
      <c r="CB216">
        <v>1098</v>
      </c>
      <c r="CC216">
        <v>3.4615384615384617</v>
      </c>
      <c r="CD216">
        <v>1014.6190476190476</v>
      </c>
      <c r="CE216">
        <v>3.9636363636363638</v>
      </c>
      <c r="CF216">
        <v>1166.8478260869565</v>
      </c>
      <c r="CG216">
        <v>3</v>
      </c>
      <c r="CH216">
        <v>1060.8571428571429</v>
      </c>
      <c r="CI216">
        <v>2.6666666666666665</v>
      </c>
      <c r="CJ216">
        <v>1061.8333333333333</v>
      </c>
      <c r="CK216">
        <v>3</v>
      </c>
      <c r="CL216">
        <v>954.57142857142856</v>
      </c>
      <c r="CM216">
        <v>2.896551724137931</v>
      </c>
      <c r="CN216">
        <v>1023.95</v>
      </c>
      <c r="CO216">
        <v>3.1111111111111112</v>
      </c>
      <c r="CP216">
        <v>931.75</v>
      </c>
      <c r="CQ216">
        <v>4.2222222222222223</v>
      </c>
      <c r="CR216">
        <v>1070.5714285714287</v>
      </c>
      <c r="CS216">
        <v>3</v>
      </c>
      <c r="CT216">
        <v>944.66666666666663</v>
      </c>
      <c r="CU216">
        <v>3.4615384615384617</v>
      </c>
      <c r="CV216">
        <v>981.71428571428567</v>
      </c>
      <c r="CW216">
        <v>3.1636363636363636</v>
      </c>
      <c r="CX216">
        <v>1002.3170731707318</v>
      </c>
      <c r="CY216">
        <v>3.5636363636363635</v>
      </c>
      <c r="CZ216">
        <v>1089.3103448275863</v>
      </c>
      <c r="DA216">
        <v>2.2999999999999998</v>
      </c>
      <c r="DB216">
        <v>719.625</v>
      </c>
      <c r="DC216">
        <v>2.8888888888888888</v>
      </c>
      <c r="DD216">
        <v>888</v>
      </c>
      <c r="DE216">
        <v>3.4</v>
      </c>
      <c r="DF216">
        <v>760.1</v>
      </c>
      <c r="DG216">
        <v>2.8620689655172415</v>
      </c>
      <c r="DH216">
        <v>782.96</v>
      </c>
      <c r="DI216">
        <v>2.8888888888888888</v>
      </c>
      <c r="DJ216">
        <v>763.625</v>
      </c>
      <c r="DK216">
        <v>2.7777777777777777</v>
      </c>
      <c r="DL216">
        <v>977.83333333333337</v>
      </c>
      <c r="DM216">
        <v>1.75</v>
      </c>
      <c r="DN216">
        <v>620</v>
      </c>
      <c r="DO216">
        <v>2.5</v>
      </c>
      <c r="DP216">
        <v>793.47368421052636</v>
      </c>
      <c r="DQ216">
        <v>2.6909090909090909</v>
      </c>
      <c r="DR216">
        <v>787.5</v>
      </c>
      <c r="DS216">
        <v>2.6909090909090909</v>
      </c>
      <c r="DT216">
        <v>787.5</v>
      </c>
      <c r="DU216">
        <v>3.2727272727272729</v>
      </c>
      <c r="DV216">
        <v>987.93893129770993</v>
      </c>
      <c r="DY216">
        <v>7</v>
      </c>
      <c r="DZ216">
        <v>1074</v>
      </c>
      <c r="EC216">
        <v>7</v>
      </c>
      <c r="ED216">
        <v>1074</v>
      </c>
      <c r="EE216">
        <v>10</v>
      </c>
      <c r="EF216">
        <v>1866</v>
      </c>
      <c r="EG216">
        <v>0</v>
      </c>
      <c r="EI216">
        <v>4.5</v>
      </c>
      <c r="EJ216">
        <v>1140</v>
      </c>
      <c r="EK216">
        <v>4.75</v>
      </c>
      <c r="EL216">
        <v>1382</v>
      </c>
      <c r="EM216">
        <v>5.2</v>
      </c>
      <c r="EN216">
        <v>1305</v>
      </c>
      <c r="EQ216">
        <v>2</v>
      </c>
      <c r="ER216">
        <v>319</v>
      </c>
      <c r="EU216">
        <v>2</v>
      </c>
      <c r="EV216">
        <v>319</v>
      </c>
      <c r="EW216">
        <v>0</v>
      </c>
      <c r="EY216">
        <v>6</v>
      </c>
      <c r="EZ216">
        <v>1284</v>
      </c>
      <c r="FA216">
        <v>4.5</v>
      </c>
      <c r="FB216">
        <v>788</v>
      </c>
      <c r="FC216">
        <v>3.75</v>
      </c>
      <c r="FD216">
        <v>953.33333333333337</v>
      </c>
      <c r="FE216">
        <v>3.4</v>
      </c>
      <c r="FF216">
        <v>794.75</v>
      </c>
      <c r="FG216">
        <v>4.3</v>
      </c>
      <c r="FH216">
        <v>1049.875</v>
      </c>
      <c r="FK216">
        <v>3</v>
      </c>
      <c r="FL216">
        <v>661</v>
      </c>
      <c r="FO216">
        <v>3</v>
      </c>
      <c r="FP216">
        <v>661</v>
      </c>
      <c r="FQ216">
        <v>2</v>
      </c>
      <c r="FR216">
        <v>576</v>
      </c>
      <c r="FS216">
        <v>5</v>
      </c>
      <c r="FT216">
        <v>904</v>
      </c>
      <c r="FU216">
        <v>4</v>
      </c>
      <c r="FV216">
        <v>949.5</v>
      </c>
      <c r="FW216">
        <v>3.75</v>
      </c>
      <c r="FX216">
        <v>844.75</v>
      </c>
      <c r="FY216">
        <v>3.6</v>
      </c>
      <c r="FZ216">
        <v>808</v>
      </c>
      <c r="GA216">
        <v>3.6</v>
      </c>
      <c r="GB216">
        <v>808</v>
      </c>
      <c r="GC216">
        <v>4.0666666666666664</v>
      </c>
      <c r="GD216">
        <v>956.84615384615381</v>
      </c>
      <c r="GE216">
        <v>3.338888888888889</v>
      </c>
      <c r="GF216">
        <v>985.13194444444446</v>
      </c>
      <c r="GG216">
        <v>3.8</v>
      </c>
      <c r="GH216">
        <v>1237.2857142857142</v>
      </c>
      <c r="GI216">
        <v>2.7</v>
      </c>
      <c r="GJ216">
        <v>907.66666666666663</v>
      </c>
      <c r="GK216">
        <v>3.8888888888888888</v>
      </c>
      <c r="GL216">
        <v>1167.5714285714287</v>
      </c>
      <c r="GM216">
        <v>3.4482758620689653</v>
      </c>
      <c r="GN216">
        <v>1114</v>
      </c>
      <c r="GO216">
        <v>2</v>
      </c>
      <c r="GP216">
        <v>1176.75</v>
      </c>
      <c r="GQ216">
        <v>4.0999999999999996</v>
      </c>
      <c r="GR216">
        <v>1282.5714285714287</v>
      </c>
      <c r="GS216">
        <v>3</v>
      </c>
      <c r="GT216">
        <v>1077</v>
      </c>
      <c r="GU216">
        <v>3.0714285714285716</v>
      </c>
      <c r="GV216">
        <v>1191.875</v>
      </c>
      <c r="GW216">
        <v>3.263157894736842</v>
      </c>
      <c r="GX216">
        <v>1148.6111111111111</v>
      </c>
      <c r="GY216">
        <v>2.1</v>
      </c>
      <c r="GZ216">
        <v>1225.8</v>
      </c>
      <c r="HA216">
        <v>2.6</v>
      </c>
      <c r="HB216">
        <v>873.28571428571433</v>
      </c>
      <c r="HC216">
        <v>2.5555555555555554</v>
      </c>
      <c r="HD216">
        <v>1462.75</v>
      </c>
      <c r="HE216">
        <v>2.4137931034482758</v>
      </c>
      <c r="HF216">
        <v>1130.8125</v>
      </c>
      <c r="HG216">
        <v>2.8888888888888888</v>
      </c>
      <c r="HH216">
        <v>1031.5</v>
      </c>
      <c r="HI216">
        <v>1.9</v>
      </c>
      <c r="HJ216">
        <v>855.8</v>
      </c>
      <c r="HK216">
        <v>3.3333333333333335</v>
      </c>
      <c r="HL216">
        <v>981.125</v>
      </c>
      <c r="HM216">
        <v>2.6785714285714284</v>
      </c>
      <c r="HN216">
        <v>964.0526315789474</v>
      </c>
      <c r="HO216">
        <v>2.5438596491228069</v>
      </c>
      <c r="HP216">
        <v>1040.2857142857142</v>
      </c>
      <c r="HQ216">
        <v>2.9035087719298245</v>
      </c>
      <c r="HR216">
        <v>1095.2112676056338</v>
      </c>
      <c r="HS216">
        <v>1.4</v>
      </c>
      <c r="HT216">
        <v>1119.6666666666667</v>
      </c>
      <c r="HU216">
        <v>1.9</v>
      </c>
      <c r="HV216">
        <v>1031.4000000000001</v>
      </c>
      <c r="HW216">
        <v>1.6666666666666667</v>
      </c>
      <c r="HX216">
        <v>639.20000000000005</v>
      </c>
      <c r="HY216">
        <v>1.6551724137931034</v>
      </c>
      <c r="HZ216">
        <v>900.92307692307691</v>
      </c>
      <c r="IA216">
        <v>0.77777777777777779</v>
      </c>
      <c r="IB216">
        <v>930.5</v>
      </c>
      <c r="IC216">
        <v>1.1000000000000001</v>
      </c>
      <c r="ID216">
        <v>757</v>
      </c>
      <c r="IE216">
        <v>1.4444444444444444</v>
      </c>
      <c r="IF216">
        <v>532.66666666666663</v>
      </c>
      <c r="IG216">
        <v>1.1071428571428572</v>
      </c>
      <c r="IH216">
        <v>673.75</v>
      </c>
      <c r="II216">
        <v>1.3859649122807018</v>
      </c>
      <c r="IJ216">
        <v>791.88</v>
      </c>
      <c r="IK216">
        <v>1.3859649122807018</v>
      </c>
      <c r="IL216">
        <v>791.88</v>
      </c>
      <c r="IM216">
        <v>2.3976608187134505</v>
      </c>
      <c r="IN216">
        <v>1016.21875</v>
      </c>
      <c r="IS216">
        <v>0</v>
      </c>
      <c r="IU216">
        <v>0</v>
      </c>
      <c r="IW216">
        <v>0</v>
      </c>
      <c r="JA216">
        <v>6</v>
      </c>
      <c r="JB216">
        <v>1413</v>
      </c>
      <c r="JC216">
        <v>3</v>
      </c>
      <c r="JD216">
        <v>1413</v>
      </c>
      <c r="JE216">
        <v>2</v>
      </c>
      <c r="JF216">
        <v>1413</v>
      </c>
      <c r="JK216">
        <v>4</v>
      </c>
      <c r="JL216">
        <v>1056</v>
      </c>
      <c r="JM216">
        <v>4</v>
      </c>
      <c r="JN216">
        <v>1056</v>
      </c>
      <c r="JO216">
        <v>2</v>
      </c>
      <c r="JP216">
        <v>470</v>
      </c>
      <c r="JS216">
        <v>0</v>
      </c>
      <c r="JU216">
        <v>1</v>
      </c>
      <c r="JV216">
        <v>470</v>
      </c>
      <c r="JW216">
        <v>2</v>
      </c>
      <c r="JX216">
        <v>763</v>
      </c>
      <c r="JY216">
        <v>2</v>
      </c>
      <c r="JZ216">
        <v>979.66666666666663</v>
      </c>
      <c r="KE216">
        <v>1</v>
      </c>
      <c r="KF216">
        <v>392</v>
      </c>
      <c r="KG216">
        <v>1</v>
      </c>
      <c r="KH216">
        <v>392</v>
      </c>
      <c r="KI216">
        <v>0</v>
      </c>
      <c r="KM216">
        <v>0</v>
      </c>
      <c r="KO216">
        <v>0</v>
      </c>
      <c r="KQ216">
        <v>0.33333333333333331</v>
      </c>
      <c r="KR216">
        <v>392</v>
      </c>
      <c r="KS216">
        <v>0.33333333333333331</v>
      </c>
      <c r="KT216">
        <v>392</v>
      </c>
      <c r="KU216">
        <v>1.4444444444444444</v>
      </c>
      <c r="KV216">
        <v>832.75</v>
      </c>
      <c r="KW216">
        <v>2.35</v>
      </c>
      <c r="KX216">
        <v>1008.88</v>
      </c>
      <c r="KY216" s="15">
        <f>Tabla2[[#This Row],[ROS_NUM_COR_COD_ROS_TG_NEG]]-Tabla2[[#This Row],[PAS_NUM_COR_COD_ROS_TG_NEG]]</f>
        <v>-1.8111111111111113</v>
      </c>
      <c r="KZ216" s="15">
        <f>Tabla2[[#This Row],[ROS_DUR_COR_COD_ROS_TG_NEG]]-Tabla2[[#This Row],[PAS_DUR_COR_COD_ROS_TG_NEG]]</f>
        <v>-559.0625</v>
      </c>
      <c r="LA216" s="15">
        <f>Tabla2[[#This Row],[ROS_NUM_COR_COD_ROS_TG_NEU]]-Tabla2[[#This Row],[PAS_NUM_COR_COD_ROS_TG_NEU]]</f>
        <v>-2.9</v>
      </c>
      <c r="LB216" s="15">
        <f>Tabla2[[#This Row],[ROS_DUR_COR_COD_ROS_TG_NEU]]-Tabla2[[#This Row],[PAS_DUR_COR_COD_ROS_TG_NEU]]</f>
        <v>-439.79999999999995</v>
      </c>
      <c r="LC216" s="15">
        <f>Tabla2[[#This Row],[ROS_NUM_COR_COD_ROS_TG_POS]]-Tabla2[[#This Row],[PAS_NUM_COR_COD_ROS_TG_POS]]</f>
        <v>-1.1166666666666667</v>
      </c>
      <c r="LD216" s="15">
        <f>Tabla2[[#This Row],[ROS_DUR_COR_COD_ROS_TG_POS]]-Tabla2[[#This Row],[PAS_DUR_COR_COD_ROS_TG_POS]]</f>
        <v>-431.4375</v>
      </c>
      <c r="LE216" s="15">
        <f>Tabla2[[#This Row],[ROS_NUM_COR_COD_ROS_TG_TOT]]-Tabla2[[#This Row],[PAS_NUM_COR_COD_ROS_TG_TOT]]</f>
        <v>-1.971428571428572</v>
      </c>
      <c r="LF216" s="15">
        <f>Tabla2[[#This Row],[ROS_DUR_COR_COD_ROS_TG_TOT]]-Tabla2[[#This Row],[PAS_DUR_COR_COD_ROS_TG_TOT]]</f>
        <v>-458.29352226720641</v>
      </c>
      <c r="LG216" s="15">
        <f>Tabla2[[#This Row],[ROS_NUM_COR_COD_ESC_TG_NEG]]-Tabla2[[#This Row],[PAS_NUM_COR_COD_ESC_TG_NEG]]</f>
        <v>-1.0499999999999998</v>
      </c>
      <c r="LH216" s="15">
        <f>Tabla2[[#This Row],[ROS_DUR_COR_COD_ESC_TG_NEG]]-Tabla2[[#This Row],[PAS_DUR_COR_COD_ESC_TG_NEG]]</f>
        <v>93.150000000000091</v>
      </c>
      <c r="LI216" s="15">
        <f>Tabla2[[#This Row],[ROS_NUM_COR_COD_ESC_TG_NEU]]-Tabla2[[#This Row],[PAS_NUM_COR_COD_ESC_TG_NEU]]</f>
        <v>0.99999999999999956</v>
      </c>
      <c r="LJ216" s="15">
        <f>Tabla2[[#This Row],[ROS_NUM_COR_COD_ESC_TG_NEG]]-Tabla2[[#This Row],[PAS_NUM_COR_COD_ESC_TG_NEG]]</f>
        <v>-1.0499999999999998</v>
      </c>
      <c r="LK216" s="15">
        <f>Tabla2[[#This Row],[ROS_NUM_COR_COD_ESC_TG_POS]]-Tabla2[[#This Row],[PAS_NUM_COR_COD_ESC_TG_POS]]</f>
        <v>-0.54999999999999982</v>
      </c>
      <c r="LL216" s="15">
        <f>Tabla2[[#This Row],[ROS_DUR_COR_COD_ESC_TG_POS]]-Tabla2[[#This Row],[PAS_DUR_COR_COD_ESC_TG_POS]]</f>
        <v>-276.86666666666656</v>
      </c>
      <c r="LM216" s="15">
        <f>Tabla2[[#This Row],[ROS_NUM_COR_COD_ESC_TG_TOT]]-Tabla2[[#This Row],[PAS_NUM_COR_COD_ESC_TG_TOT]]</f>
        <v>-0.16190476190476177</v>
      </c>
      <c r="LN216" s="15">
        <f>Tabla2[[#This Row],[ROS_DUR_COR_COD_ESC_TG_TOT]]-Tabla2[[#This Row],[PAS_DUR_COR_COD_ESC_TG_TOT]]</f>
        <v>-35.625</v>
      </c>
      <c r="LO216" s="15">
        <f>Tabla2[[#This Row],[PAS_NUM_COR_COD_ROS_TG_NEG]]-Tabla2[[#This Row],[ESC_NUM_COR_COD_ROS_TG_NEG]]</f>
        <v>1.588888888888889</v>
      </c>
      <c r="LP216" s="15">
        <f>Tabla2[[#This Row],[PAS_DUR_COR_COD_ROS_TG_NEG]]-Tabla2[[#This Row],[ESC_DUR_COR_COD_ROS_TG_NEG]]</f>
        <v>658.8125</v>
      </c>
      <c r="LQ216" s="15">
        <f>Tabla2[[#This Row],[PAS_NUM_COR_COD_ROS_TG_NEU]]-Tabla2[[#This Row],[ESC_NUM_COR_COD_ROS_TG_NEU]]</f>
        <v>0.5777777777777775</v>
      </c>
      <c r="LR216" s="15">
        <f>Tabla2[[#This Row],[PAS_DUR_COR_COD_ROS_TG_NEU]]-Tabla2[[#This Row],[ESC_DUR_COR_COD_ROS_TG_NEU]]</f>
        <v>225.02857142857124</v>
      </c>
      <c r="LS216" s="15">
        <f>Tabla2[[#This Row],[PAS_NUM_COR_COD_ROS_TG_POS]]-Tabla2[[#This Row],[ESC_NUM_COR_COD_ROS_TG_POS]]</f>
        <v>1.4500000000000002</v>
      </c>
      <c r="LT216" s="15">
        <f>Tabla2[[#This Row],[PAS_DUR_COR_COD_ROS_TG_POS]]-Tabla2[[#This Row],[ESC_DUR_COR_COD_ROS_TG_POS]]</f>
        <v>467.89583333333337</v>
      </c>
      <c r="LU216" s="15">
        <f>Tabla2[[#This Row],[PAS_NUM_COR_COD_ROS_TG_TOT]]-Tabla2[[#This Row],[ESC_NUM_COR_COD_ROS_TG_TOT]]</f>
        <v>1.1884615384615387</v>
      </c>
      <c r="LV216" s="15">
        <f>Tabla2[[#This Row],[PAS_DUR_COR_COD_ROS_TG_TOT]]-Tabla2[[#This Row],[ESC_DUR_COR_COD_ROS_TG_TOT]]</f>
        <v>440.63186813186815</v>
      </c>
      <c r="LW216" s="15">
        <f>Tabla2[[#This Row],[PAS_NUM_COR_COD_ESC_TG_NEG]]-Tabla2[[#This Row],[ESC_NUM_COR_COD_ESC_TG_NEG]]</f>
        <v>-1.6166666666666671</v>
      </c>
      <c r="LX216" s="15">
        <f>Tabla2[[#This Row],[PAS_DUR_COR_COD_ESC_TG_NEG]]-Tabla2[[#This Row],[ESC_DUR_COR_COD_ESC_TG_NEG]]</f>
        <v>-50.733333333333348</v>
      </c>
      <c r="LY216" s="15">
        <f>Tabla2[[#This Row],[PAS_NUM_COR_COD_ESC_TG_NEU]]-Tabla2[[#This Row],[ESC_NUM_COR_COD_ESC_TG_NEU]]</f>
        <v>0.32222222222222241</v>
      </c>
      <c r="LZ216" s="15">
        <f>Tabla2[[#This Row],[PAS_DUR_COR_COD_ESC_TG_NEU]]-Tabla2[[#This Row],[ESC_DUR_COR_COD_ESC_TG_NEU]]</f>
        <v>445.14285714285711</v>
      </c>
      <c r="MA216" s="15">
        <f>Tabla2[[#This Row],[PAS_NUM_COR_COD_ESC_TG_POS]]-Tabla2[[#This Row],[ESC_NUM_COR_COD_ESC_TG_POS]]</f>
        <v>0.67499999999999982</v>
      </c>
      <c r="MB216" s="15">
        <f>Tabla2[[#This Row],[PAS_DUR_COR_COD_ESC_TG_POS]]-Tabla2[[#This Row],[ESC_DUR_COR_COD_ESC_TG_POS]]</f>
        <v>255.86666666666656</v>
      </c>
      <c r="MC216" s="15">
        <f>Tabla2[[#This Row],[PAS_NUM_COR_COD_ESC_TG_TOT]]-Tabla2[[#This Row],[ESC_NUM_COR_COD_ESC_TG_TOT]]</f>
        <v>-0.22820512820512828</v>
      </c>
      <c r="MD216" s="15">
        <f>Tabla2[[#This Row],[PAS_DUR_COR_COD_ESC_TG_TOT]]-Tabla2[[#This Row],[ESC_DUR_COR_COD_ESC_TG_TOT]]</f>
        <v>212.88095238095241</v>
      </c>
      <c r="ME216" s="42">
        <f>Tabla25[[#This Row],[PAS_NUM_COR_COD_ROS_TG_NEG]]-Tabla25[[#This Row],[PAS_NUM_COR_COD_ESC_TG_NEG]]</f>
        <v>1.6500000000000004</v>
      </c>
      <c r="MF216" s="42">
        <f>Tabla25[[#This Row],[PAS_NUM_COR_COD_ROS_TG_NEU]]-Tabla25[[#This Row],[PAS_NUM_COR_COD_ESC_TG_NEU]]</f>
        <v>1.6999999999999997</v>
      </c>
      <c r="MG216" s="42">
        <f>Tabla25[[#This Row],[PAS_NUM_COR_COD_ROS_TG_POS]]-Tabla25[[#This Row],[PAS_NUM_COR_COD_ESC_TG_POS]]</f>
        <v>0.90000000000000036</v>
      </c>
      <c r="MH216" s="42">
        <f>Tabla25[[#This Row],[PAS_NUM_COR_COD_ROS_TG_TOT]]-Tabla25[[#This Row],[PAS_NUM_COR_COD_ESC_TG_TOT]]</f>
        <v>1.416666666666667</v>
      </c>
      <c r="MI216" s="42">
        <f>Tabla25[[#This Row],[PAS_DUR_COR_COD_ROS_TG_NEG]]-Tabla25[[#This Row],[PAS_DUR_COR_COD_ESC_TG_NEG]]</f>
        <v>506.96250000000009</v>
      </c>
      <c r="MJ216" s="42">
        <f>Tabla25[[#This Row],[PAS_DUR_COR_COD_ROS_TG_NEU]]-Tabla25[[#This Row],[PAS_DUR_COR_COD_ESC_TG_NEU]]</f>
        <v>49.314285714285688</v>
      </c>
      <c r="MK216" s="42">
        <f>Tabla25[[#This Row],[PAS_DUR_COR_COD_ROS_TG_POS]]-Tabla25[[#This Row],[PAS_DUR_COR_COD_ESC_TG_POS]]</f>
        <v>58.695833333333439</v>
      </c>
      <c r="ML216" s="42">
        <f>Tabla25[[#This Row],[PAS_DUR_COR_COD_ROS_TG_TOT]]-Tabla25[[#This Row],[PAS_DUR_COR_COD_ESC_TG_TOT]]</f>
        <v>194.84615384615381</v>
      </c>
      <c r="MM216" s="44">
        <f>Tabla25[[#This Row],[ESC_NUM_COR_COD_ROS_TG_NEG]]-Tabla25[[#This Row],[ESC_NUM_COR_COD_ESC_TG_NEG]]</f>
        <v>-1.5555555555555558</v>
      </c>
      <c r="MN216" s="44">
        <f>Tabla25[[#This Row],[ESC_NUM_COR_COD_ROS_TG_NEU]]-Tabla25[[#This Row],[ESC_NUM_COR_COD_ESC_TG_NEU]]</f>
        <v>1.4444444444444446</v>
      </c>
      <c r="MO216" s="44">
        <f>Tabla25[[#This Row],[ESC_NUM_COR_COD_ROS_TG_POS]]-Tabla25[[#This Row],[ESC_NUM_COR_COD_ESC_TG_POS]]</f>
        <v>0.125</v>
      </c>
      <c r="MP216" s="44">
        <f>Tabla25[[#This Row],[ESC_NUM_COR_COD_ROS_TG_TOT]]-Tabla25[[#This Row],[ESC_NUM_COR_COD_ESC_TG_TOT]]</f>
        <v>0</v>
      </c>
      <c r="MQ216" s="44">
        <f>Tabla25[[#This Row],[ESC_DUR_COR_COD_ROS_TG_NEG]]-Tabla25[[#This Row],[ESC_DUR_COR_COD_ESC_TG_NEG]]</f>
        <v>-202.58333333333326</v>
      </c>
      <c r="MR216" s="44">
        <f>Tabla25[[#This Row],[ESC_DUR_COR_COD_ROS_TG_NEU]]-Tabla25[[#This Row],[ESC_DUR_COR_COD_ESC_TG_NEU]]</f>
        <v>269.42857142857156</v>
      </c>
      <c r="MS216" s="44">
        <f>Tabla25[[#This Row],[ESC_DUR_COR_COD_ROS_TG_POS]]-Tabla25[[#This Row],[ESC_DUR_COR_COD_ESC_TG_POS]]</f>
        <v>-153.33333333333337</v>
      </c>
      <c r="MT216" s="44">
        <f>Tabla25[[#This Row],[ESC_DUR_COR_COD_ROS_TG_TOT]]-Tabla25[[#This Row],[ESC_DUR_COR_COD_ESC_TG_TOT]]</f>
        <v>-32.904761904761926</v>
      </c>
      <c r="MU216" s="47">
        <f>Tabla25[[#This Row],[ROS_NUM_COR_COD_ROS_TG_NEG]]-Tabla25[[#This Row],[ROS_NUM_COR_COD_ESC_TG_NEG]]</f>
        <v>0.88888888888888884</v>
      </c>
      <c r="MV216" s="47">
        <f>Tabla25[[#This Row],[ROS_NUM_COR_COD_ROS_TG_NEU]]-Tabla25[[#This Row],[ROS_NUM_COR_COD_ESC_TG_NEU]]</f>
        <v>-2.1999999999999997</v>
      </c>
      <c r="MW216" s="47">
        <f>Tabla25[[#This Row],[ROS_NUM_COR_COD_ROS_TG_POS]]-Tabla25[[#This Row],[ROS_NUM_COR_COD_ESC_TG_POS]]</f>
        <v>0.33333333333333348</v>
      </c>
      <c r="MX216" s="47">
        <f>Tabla25[[#This Row],[ROS_NUM_COR_COD_ROS_TG_TOT]]-Tabla25[[#This Row],[ROS_NUM_COR_COD_ESC_TG_TOT]]</f>
        <v>-0.39285714285714324</v>
      </c>
      <c r="MY216" s="47">
        <f>Tabla25[[#This Row],[ROS_DUR_COR_COD_ROS_TG_NEG]]-Tabla25[[#This Row],[ROS_DUR_COR_COD_ESC_TG_NEG]]</f>
        <v>-145.25</v>
      </c>
      <c r="MZ216" s="47">
        <f>Tabla25[[#This Row],[ROS_DUR_COR_COD_ROS_TG_NEU]]-Tabla25[[#This Row],[ROS_DUR_COR_COD_ESC_TG_NEU]]</f>
        <v>-426.77142857142871</v>
      </c>
      <c r="NA216" s="47">
        <f>Tabla25[[#This Row],[ROS_DUR_COR_COD_ROS_TG_POS]]-Tabla25[[#This Row],[ROS_DUR_COR_COD_ESC_TG_POS]]</f>
        <v>-95.875</v>
      </c>
      <c r="NB216" s="47">
        <f>Tabla25[[#This Row],[ROS_DUR_COR_COD_ROS_TG_TOT]]-Tabla25[[#This Row],[ROS_DUR_COR_COD_ESC_TG_TOT]]</f>
        <v>-227.8223684210526</v>
      </c>
      <c r="NC216">
        <v>173.83333333333334</v>
      </c>
      <c r="ND216">
        <v>252</v>
      </c>
      <c r="NE216">
        <v>239.5</v>
      </c>
      <c r="NF216">
        <v>222.05263157894737</v>
      </c>
      <c r="NG216">
        <v>295.25</v>
      </c>
      <c r="NH216">
        <v>228</v>
      </c>
      <c r="NI216">
        <v>190.4</v>
      </c>
      <c r="NJ216">
        <v>233.0625</v>
      </c>
      <c r="NK216">
        <v>293.875</v>
      </c>
      <c r="NL216">
        <v>201.71428571428572</v>
      </c>
      <c r="NM216">
        <v>256.66666666666669</v>
      </c>
      <c r="NN216">
        <v>252.52380952380952</v>
      </c>
      <c r="NO216">
        <v>237.77777777777777</v>
      </c>
      <c r="NP216">
        <v>260.85714285714283</v>
      </c>
      <c r="NQ216">
        <v>297.2</v>
      </c>
      <c r="NR216">
        <v>259.61904761904759</v>
      </c>
      <c r="NS216">
        <v>333.75</v>
      </c>
      <c r="NT216">
        <v>336.2</v>
      </c>
      <c r="NU216">
        <v>253.3125</v>
      </c>
      <c r="NV216">
        <v>309.94230769230768</v>
      </c>
      <c r="NW216">
        <v>289.53333333333336</v>
      </c>
      <c r="NX216">
        <v>325.14285714285717</v>
      </c>
      <c r="NY216">
        <v>286.26666666666665</v>
      </c>
      <c r="NZ216">
        <v>299.75</v>
      </c>
      <c r="OA216" s="15">
        <f>Tabla2[[#This Row],[ROS_1DU_COR_COD_ROS_TG_NEG]]-Tabla2[[#This Row],[PAS_1DU_COR_COD_ROS_TG_NEG]]</f>
        <v>-159.91666666666666</v>
      </c>
      <c r="OB216" s="15">
        <f>Tabla2[[#This Row],[ROS_1DU_COR_COD_ROS_TG_NEU]]-Tabla2[[#This Row],[PAS_1DU_COR_COD_ROS_TG_NEU]]</f>
        <v>-84.199999999999989</v>
      </c>
      <c r="OC216" s="15">
        <f>Tabla2[[#This Row],[ROS_1DU_COR_COD_ROS_TG_POS]]-Tabla2[[#This Row],[PAS_1DU_COR_COD_ROS_TG_POS]]</f>
        <v>-13.8125</v>
      </c>
      <c r="OD216" s="15">
        <f>Tabla2[[#This Row],[ROS_1DU_COR_COD_ROS_TG_TOT]]-Tabla2[[#This Row],[PAS_1DU_COR_COD_ROS_TG_TOT]]</f>
        <v>-87.889676113360309</v>
      </c>
      <c r="OE216" s="15">
        <f>Tabla2[[#This Row],[ROS_1DU_COR_COD_ESC_TG_NEG]]-Tabla2[[#This Row],[PAS_1DU_COR_COD_ESC_TG_NEG]]</f>
        <v>5.7166666666666401</v>
      </c>
      <c r="OF216" s="15">
        <f>Tabla2[[#This Row],[ROS_1DU_COR_COD_ESC_TG_NEU]]-Tabla2[[#This Row],[PAS_1DU_COR_COD_ESC_TG_NEU]]</f>
        <v>-97.142857142857167</v>
      </c>
      <c r="OG216" s="15">
        <f>Tabla2[[#This Row],[ROS_1DU_COR_COD_ESC_TG_POS]]-Tabla2[[#This Row],[PAS_1DU_COR_COD_ESC_TG_POS]]</f>
        <v>-95.866666666666646</v>
      </c>
      <c r="OH216" s="15">
        <f>Tabla2[[#This Row],[ROS_1DU_COR_COD_ESC_TG_TOT]]-Tabla2[[#This Row],[PAS_1DU_COR_COD_ESC_TG_TOT]]</f>
        <v>-66.6875</v>
      </c>
      <c r="OI216" s="15">
        <f>Tabla2[[#This Row],[PAS_1DU_COR_COD_ROS_TG_NEG]]-Tabla2[[#This Row],[ESC_1DU_COR_COD_ROS_TG_NEG]]</f>
        <v>39.875</v>
      </c>
      <c r="OJ216" s="15">
        <f>Tabla2[[#This Row],[PAS_1DU_COR_COD_ROS_TG_NEU]]-Tabla2[[#This Row],[ESC_1DU_COR_COD_ROS_TG_NEU]]</f>
        <v>134.48571428571427</v>
      </c>
      <c r="OK216" s="15">
        <f>Tabla2[[#This Row],[PAS_1DU_COR_COD_ROS_TG_POS]]-Tabla2[[#This Row],[ESC_1DU_COR_COD_ROS_TG_POS]]</f>
        <v>-3.3541666666666856</v>
      </c>
      <c r="OL216" s="15">
        <f>Tabla2[[#This Row],[PAS_1DU_COR_COD_ROS_TG_TOT]]-Tabla2[[#This Row],[ESC_1DU_COR_COD_ROS_TG_TOT]]</f>
        <v>57.418498168498161</v>
      </c>
      <c r="OM216" s="15">
        <f>Tabla2[[#This Row],[PAS_1DU_COR_COD_ESC_TG_NEG]]-Tabla2[[#This Row],[ESC_1DU_COR_COD_ESC_TG_NEG]]</f>
        <v>51.755555555555588</v>
      </c>
      <c r="ON216" s="15">
        <f>Tabla2[[#This Row],[PAS_1DU_COR_COD_ESC_TG_NEU]]-Tabla2[[#This Row],[ESC_1DU_COR_COD_ESC_TG_NEU]]</f>
        <v>64.285714285714334</v>
      </c>
      <c r="OO216" s="15">
        <f>Tabla2[[#This Row],[PAS_1DU_COR_COD_ESC_TG_POS]]-Tabla2[[#This Row],[ESC_1DU_COR_COD_ESC_TG_POS]]</f>
        <v>-10.933333333333337</v>
      </c>
      <c r="OP216" s="15">
        <f>Tabla2[[#This Row],[PAS_1DU_COR_COD_ESC_TG_TOT]]-Tabla2[[#This Row],[ESC_1DU_COR_COD_ESC_TG_TOT]]</f>
        <v>40.130952380952408</v>
      </c>
      <c r="OQ216" s="61">
        <v>-121.41666666666666</v>
      </c>
      <c r="OR216" s="62">
        <v>24</v>
      </c>
      <c r="OS216" s="62">
        <v>49.099999999999994</v>
      </c>
      <c r="OT216" s="62">
        <v>-11.00986842105263</v>
      </c>
      <c r="OU216" s="62">
        <v>56.097222222222229</v>
      </c>
      <c r="OV216" s="62">
        <v>-59.14285714285711</v>
      </c>
      <c r="OW216" s="62">
        <v>-40.533333333333303</v>
      </c>
      <c r="OX216" s="62">
        <v>-7.0952380952380736</v>
      </c>
      <c r="OY216" s="62">
        <v>44.21666666666664</v>
      </c>
      <c r="OZ216" s="62">
        <v>11.057142857142821</v>
      </c>
      <c r="PA216" s="62">
        <v>-32.954166666666652</v>
      </c>
      <c r="PB216" s="62">
        <v>10.192307692307679</v>
      </c>
    </row>
    <row r="217" spans="1:418" x14ac:dyDescent="0.3">
      <c r="A217" s="2" t="s">
        <v>214</v>
      </c>
      <c r="B217" s="2">
        <v>60</v>
      </c>
      <c r="C217" s="2">
        <v>2</v>
      </c>
      <c r="D217" s="2">
        <v>67</v>
      </c>
      <c r="E217">
        <v>2.4</v>
      </c>
      <c r="F217">
        <v>1133.8461538461538</v>
      </c>
      <c r="G217">
        <v>3.15</v>
      </c>
      <c r="H217">
        <v>1475.3846153846155</v>
      </c>
      <c r="I217">
        <v>4.5999999999999996</v>
      </c>
      <c r="J217">
        <v>1767.6875</v>
      </c>
      <c r="K217">
        <v>3.3833333333333333</v>
      </c>
      <c r="L217">
        <v>1481.0238095238096</v>
      </c>
      <c r="M217">
        <v>4.25</v>
      </c>
      <c r="N217">
        <v>1644.4666666666667</v>
      </c>
      <c r="O217">
        <v>3.6</v>
      </c>
      <c r="P217">
        <v>1265.9411764705883</v>
      </c>
      <c r="Q217">
        <v>2.4</v>
      </c>
      <c r="R217">
        <v>1104.4166666666667</v>
      </c>
      <c r="S217">
        <v>3.4166666666666665</v>
      </c>
      <c r="T217">
        <v>1350.9318181818182</v>
      </c>
      <c r="U217">
        <v>3.4</v>
      </c>
      <c r="V217">
        <v>1414.4651162790697</v>
      </c>
      <c r="W217">
        <v>2.0499999999999998</v>
      </c>
      <c r="X217">
        <v>595.38888888888891</v>
      </c>
      <c r="Y217">
        <v>2</v>
      </c>
      <c r="Z217">
        <v>638.57894736842104</v>
      </c>
      <c r="AA217">
        <v>2.2000000000000002</v>
      </c>
      <c r="AB217">
        <v>597.25</v>
      </c>
      <c r="AC217">
        <v>2.0833333333333335</v>
      </c>
      <c r="AD217">
        <v>610.43859649122805</v>
      </c>
      <c r="AE217">
        <v>2.0833333333333335</v>
      </c>
      <c r="AF217">
        <v>610.43859649122805</v>
      </c>
      <c r="AG217">
        <v>2.9611111111111112</v>
      </c>
      <c r="AH217">
        <v>1093.979020979021</v>
      </c>
      <c r="BM217">
        <v>2.9611111111111112</v>
      </c>
      <c r="BN217">
        <v>1093.979020979021</v>
      </c>
      <c r="BO217">
        <v>3.7</v>
      </c>
      <c r="BP217">
        <v>1190.5</v>
      </c>
      <c r="BQ217">
        <v>2.6666666666666665</v>
      </c>
      <c r="BR217">
        <v>747.42857142857144</v>
      </c>
      <c r="BS217">
        <v>2.4444444444444446</v>
      </c>
      <c r="BT217">
        <v>1132.4000000000001</v>
      </c>
      <c r="BU217">
        <v>2.9642857142857144</v>
      </c>
      <c r="BV217">
        <v>1020.9</v>
      </c>
      <c r="BW217">
        <v>1.4444444444444444</v>
      </c>
      <c r="BX217">
        <v>1236.6666666666667</v>
      </c>
      <c r="BY217">
        <v>3.6666666666666665</v>
      </c>
      <c r="BZ217">
        <v>1266.1428571428571</v>
      </c>
      <c r="CA217">
        <v>3.6</v>
      </c>
      <c r="CB217">
        <v>1128.375</v>
      </c>
      <c r="CC217">
        <v>2.9285714285714284</v>
      </c>
      <c r="CD217">
        <v>1200</v>
      </c>
      <c r="CE217">
        <v>2.9464285714285716</v>
      </c>
      <c r="CF217">
        <v>1105.7368421052631</v>
      </c>
      <c r="CG217">
        <v>2</v>
      </c>
      <c r="CH217">
        <v>787</v>
      </c>
      <c r="CI217">
        <v>2.4444444444444446</v>
      </c>
      <c r="CJ217">
        <v>740.57142857142856</v>
      </c>
      <c r="CK217">
        <v>1.1111111111111112</v>
      </c>
      <c r="CL217">
        <v>574.5</v>
      </c>
      <c r="CM217">
        <v>1.8571428571428572</v>
      </c>
      <c r="CN217">
        <v>717.88235294117646</v>
      </c>
      <c r="CO217">
        <v>1.4444444444444444</v>
      </c>
      <c r="CP217">
        <v>654</v>
      </c>
      <c r="CQ217">
        <v>1.2222222222222223</v>
      </c>
      <c r="CR217">
        <v>479.33333333333331</v>
      </c>
      <c r="CS217">
        <v>1.6</v>
      </c>
      <c r="CT217">
        <v>498</v>
      </c>
      <c r="CU217">
        <v>1.4285714285714286</v>
      </c>
      <c r="CV217">
        <v>533.15789473684208</v>
      </c>
      <c r="CW217">
        <v>1.6428571428571428</v>
      </c>
      <c r="CX217">
        <v>620.38888888888891</v>
      </c>
      <c r="CY217">
        <v>2.2946428571428572</v>
      </c>
      <c r="CZ217">
        <v>869.62162162162167</v>
      </c>
      <c r="DA217">
        <v>1.6</v>
      </c>
      <c r="DB217">
        <v>731.16666666666663</v>
      </c>
      <c r="DC217">
        <v>1.8888888888888888</v>
      </c>
      <c r="DD217">
        <v>562.71428571428567</v>
      </c>
      <c r="DE217">
        <v>1.3333333333333333</v>
      </c>
      <c r="DF217">
        <v>723</v>
      </c>
      <c r="DG217">
        <v>1.6071428571428572</v>
      </c>
      <c r="DH217">
        <v>663.38888888888891</v>
      </c>
      <c r="DI217">
        <v>0.88888888888888884</v>
      </c>
      <c r="DJ217">
        <v>443.5</v>
      </c>
      <c r="DK217">
        <v>1.7777777777777777</v>
      </c>
      <c r="DL217">
        <v>746</v>
      </c>
      <c r="DM217">
        <v>1.9</v>
      </c>
      <c r="DN217">
        <v>634.14285714285711</v>
      </c>
      <c r="DO217">
        <v>1.5357142857142858</v>
      </c>
      <c r="DP217">
        <v>628.76470588235293</v>
      </c>
      <c r="DQ217">
        <v>1.5714285714285714</v>
      </c>
      <c r="DR217">
        <v>646.57142857142856</v>
      </c>
      <c r="DS217">
        <v>1.5714285714285714</v>
      </c>
      <c r="DT217">
        <v>646.57142857142856</v>
      </c>
      <c r="DU217">
        <v>2.0535714285714284</v>
      </c>
      <c r="DV217">
        <v>798</v>
      </c>
      <c r="DY217">
        <v>5</v>
      </c>
      <c r="DZ217">
        <v>1157</v>
      </c>
      <c r="EA217">
        <v>1</v>
      </c>
      <c r="EB217">
        <v>108</v>
      </c>
      <c r="EC217">
        <v>3</v>
      </c>
      <c r="ED217">
        <v>632.5</v>
      </c>
      <c r="EE217">
        <v>5</v>
      </c>
      <c r="EF217">
        <v>1667</v>
      </c>
      <c r="EG217">
        <v>4</v>
      </c>
      <c r="EH217">
        <v>962</v>
      </c>
      <c r="EK217">
        <v>4.5</v>
      </c>
      <c r="EL217">
        <v>1314.5</v>
      </c>
      <c r="EM217">
        <v>3.75</v>
      </c>
      <c r="EN217">
        <v>973.5</v>
      </c>
      <c r="EQ217">
        <v>1</v>
      </c>
      <c r="ER217">
        <v>224</v>
      </c>
      <c r="ES217">
        <v>0</v>
      </c>
      <c r="EU217">
        <v>0.5</v>
      </c>
      <c r="EV217">
        <v>224</v>
      </c>
      <c r="EW217">
        <v>2</v>
      </c>
      <c r="EX217">
        <v>550</v>
      </c>
      <c r="EY217">
        <v>2</v>
      </c>
      <c r="EZ217">
        <v>356</v>
      </c>
      <c r="FC217">
        <v>2</v>
      </c>
      <c r="FD217">
        <v>453</v>
      </c>
      <c r="FE217">
        <v>1.25</v>
      </c>
      <c r="FF217">
        <v>376.66666666666669</v>
      </c>
      <c r="FG217">
        <v>2.5</v>
      </c>
      <c r="FH217">
        <v>717.71428571428567</v>
      </c>
      <c r="FK217">
        <v>2</v>
      </c>
      <c r="FL217">
        <v>347</v>
      </c>
      <c r="FM217">
        <v>8</v>
      </c>
      <c r="FN217">
        <v>1460</v>
      </c>
      <c r="FO217">
        <v>5</v>
      </c>
      <c r="FP217">
        <v>903.5</v>
      </c>
      <c r="FQ217">
        <v>1</v>
      </c>
      <c r="FR217">
        <v>386</v>
      </c>
      <c r="FS217">
        <v>1</v>
      </c>
      <c r="FT217">
        <v>364</v>
      </c>
      <c r="FW217">
        <v>1</v>
      </c>
      <c r="FX217">
        <v>375</v>
      </c>
      <c r="FY217">
        <v>3</v>
      </c>
      <c r="FZ217">
        <v>639.25</v>
      </c>
      <c r="GA217">
        <v>3</v>
      </c>
      <c r="GB217">
        <v>639.25</v>
      </c>
      <c r="GC217">
        <v>2.6666666666666665</v>
      </c>
      <c r="GD217">
        <v>689.18181818181813</v>
      </c>
      <c r="GE217">
        <v>2.0944444444444446</v>
      </c>
      <c r="GF217">
        <v>788.02499999999998</v>
      </c>
      <c r="GG217">
        <v>0.66666666666666663</v>
      </c>
      <c r="GH217">
        <v>345</v>
      </c>
      <c r="GI217">
        <v>2</v>
      </c>
      <c r="GJ217">
        <v>1164.6666666666667</v>
      </c>
      <c r="GK217">
        <v>0.75</v>
      </c>
      <c r="GL217">
        <v>436.33333333333331</v>
      </c>
      <c r="GM217">
        <v>1.1538461538461537</v>
      </c>
      <c r="GN217">
        <v>618.29999999999995</v>
      </c>
      <c r="GO217">
        <v>0.625</v>
      </c>
      <c r="GP217">
        <v>1888</v>
      </c>
      <c r="GQ217">
        <v>1.25</v>
      </c>
      <c r="GR217">
        <v>1356</v>
      </c>
      <c r="GS217">
        <v>1</v>
      </c>
      <c r="GT217">
        <v>491.75</v>
      </c>
      <c r="GU217">
        <v>0.96</v>
      </c>
      <c r="GV217">
        <v>938.14285714285711</v>
      </c>
      <c r="GW217">
        <v>1.0588235294117647</v>
      </c>
      <c r="GX217">
        <v>750</v>
      </c>
      <c r="GY217">
        <v>0.22222222222222221</v>
      </c>
      <c r="GZ217">
        <v>129</v>
      </c>
      <c r="HA217">
        <v>0.44444444444444442</v>
      </c>
      <c r="HB217">
        <v>402</v>
      </c>
      <c r="HC217">
        <v>0.25</v>
      </c>
      <c r="HD217">
        <v>612</v>
      </c>
      <c r="HE217">
        <v>0.30769230769230771</v>
      </c>
      <c r="HF217">
        <v>346</v>
      </c>
      <c r="HG217">
        <v>0.75</v>
      </c>
      <c r="HH217">
        <v>439</v>
      </c>
      <c r="HI217">
        <v>0.75</v>
      </c>
      <c r="HJ217">
        <v>921</v>
      </c>
      <c r="HK217">
        <v>0.44444444444444442</v>
      </c>
      <c r="HL217">
        <v>358.33333333333331</v>
      </c>
      <c r="HM217">
        <v>0.64</v>
      </c>
      <c r="HN217">
        <v>529.25</v>
      </c>
      <c r="HO217">
        <v>0.47058823529411764</v>
      </c>
      <c r="HP217">
        <v>450.71428571428572</v>
      </c>
      <c r="HQ217">
        <v>0.76470588235294112</v>
      </c>
      <c r="HR217">
        <v>614.83870967741939</v>
      </c>
      <c r="HS217">
        <v>0</v>
      </c>
      <c r="HU217">
        <v>0.1111111111111111</v>
      </c>
      <c r="HV217">
        <v>142</v>
      </c>
      <c r="HW217">
        <v>0</v>
      </c>
      <c r="HY217">
        <v>3.8461538461538464E-2</v>
      </c>
      <c r="HZ217">
        <v>142</v>
      </c>
      <c r="IA217">
        <v>0</v>
      </c>
      <c r="IC217">
        <v>0.625</v>
      </c>
      <c r="ID217">
        <v>437.5</v>
      </c>
      <c r="IE217">
        <v>0</v>
      </c>
      <c r="IG217">
        <v>0.2</v>
      </c>
      <c r="IH217">
        <v>437.5</v>
      </c>
      <c r="II217">
        <v>0.11764705882352941</v>
      </c>
      <c r="IJ217">
        <v>339</v>
      </c>
      <c r="IK217">
        <v>0.11764705882352941</v>
      </c>
      <c r="IL217">
        <v>339</v>
      </c>
      <c r="IM217">
        <v>0.5490196078431373</v>
      </c>
      <c r="IN217">
        <v>590.5</v>
      </c>
      <c r="IO217">
        <v>0</v>
      </c>
      <c r="IQ217">
        <v>0</v>
      </c>
      <c r="IS217">
        <v>0</v>
      </c>
      <c r="IU217">
        <v>0</v>
      </c>
      <c r="IW217">
        <v>2.5</v>
      </c>
      <c r="IX217">
        <v>1303</v>
      </c>
      <c r="IY217">
        <v>0</v>
      </c>
      <c r="JA217">
        <v>5</v>
      </c>
      <c r="JB217">
        <v>1021</v>
      </c>
      <c r="JC217">
        <v>2</v>
      </c>
      <c r="JD217">
        <v>1162</v>
      </c>
      <c r="JE217">
        <v>1.1111111111111112</v>
      </c>
      <c r="JF217">
        <v>1162</v>
      </c>
      <c r="JG217">
        <v>2</v>
      </c>
      <c r="JH217">
        <v>730</v>
      </c>
      <c r="JI217">
        <v>0</v>
      </c>
      <c r="JK217">
        <v>0.5</v>
      </c>
      <c r="JL217">
        <v>122</v>
      </c>
      <c r="JM217">
        <v>0.75</v>
      </c>
      <c r="JN217">
        <v>426</v>
      </c>
      <c r="JO217">
        <v>1.5</v>
      </c>
      <c r="JP217">
        <v>298</v>
      </c>
      <c r="JQ217">
        <v>2</v>
      </c>
      <c r="JR217">
        <v>786</v>
      </c>
      <c r="JS217">
        <v>0</v>
      </c>
      <c r="JU217">
        <v>1.4</v>
      </c>
      <c r="JV217">
        <v>460.66666666666669</v>
      </c>
      <c r="JW217">
        <v>1.1111111111111112</v>
      </c>
      <c r="JX217">
        <v>446.8</v>
      </c>
      <c r="JY217">
        <v>1.1111111111111112</v>
      </c>
      <c r="JZ217">
        <v>651.14285714285711</v>
      </c>
      <c r="KA217">
        <v>4</v>
      </c>
      <c r="KB217">
        <v>630</v>
      </c>
      <c r="KC217">
        <v>0</v>
      </c>
      <c r="KE217">
        <v>0</v>
      </c>
      <c r="KG217">
        <v>1</v>
      </c>
      <c r="KH217">
        <v>630</v>
      </c>
      <c r="KI217">
        <v>0</v>
      </c>
      <c r="KK217">
        <v>0</v>
      </c>
      <c r="KM217">
        <v>1</v>
      </c>
      <c r="KN217">
        <v>182</v>
      </c>
      <c r="KO217">
        <v>0.2</v>
      </c>
      <c r="KP217">
        <v>182</v>
      </c>
      <c r="KQ217">
        <v>0.55555555555555558</v>
      </c>
      <c r="KR217">
        <v>406</v>
      </c>
      <c r="KS217">
        <v>0.55555555555555558</v>
      </c>
      <c r="KT217">
        <v>406</v>
      </c>
      <c r="KU217">
        <v>0.92592592592592593</v>
      </c>
      <c r="KV217">
        <v>596.66666666666663</v>
      </c>
      <c r="KW217">
        <v>0.60555555555555551</v>
      </c>
      <c r="KX217">
        <v>591.79069767441865</v>
      </c>
      <c r="KY217" s="15">
        <f>Tabla2[[#This Row],[ROS_NUM_COR_COD_ROS_TG_NEG]]-Tabla2[[#This Row],[PAS_NUM_COR_COD_ROS_TG_NEG]]</f>
        <v>-3.5</v>
      </c>
      <c r="KZ217" s="15">
        <f>Tabla2[[#This Row],[ROS_DUR_COR_COD_ROS_TG_NEG]]-Tabla2[[#This Row],[PAS_DUR_COR_COD_ROS_TG_NEG]]</f>
        <v>-1205.4666666666667</v>
      </c>
      <c r="LA217" s="15">
        <f>Tabla2[[#This Row],[ROS_NUM_COR_COD_ROS_TG_NEU]]-Tabla2[[#This Row],[PAS_NUM_COR_COD_ROS_TG_NEU]]</f>
        <v>-2.85</v>
      </c>
      <c r="LB217" s="15">
        <f>Tabla2[[#This Row],[ROS_DUR_COR_COD_ROS_TG_NEU]]-Tabla2[[#This Row],[PAS_DUR_COR_COD_ROS_TG_NEU]]</f>
        <v>-344.94117647058829</v>
      </c>
      <c r="LC217" s="15">
        <f>Tabla2[[#This Row],[ROS_NUM_COR_COD_ROS_TG_POS]]-Tabla2[[#This Row],[PAS_NUM_COR_COD_ROS_TG_POS]]</f>
        <v>-1.9555555555555555</v>
      </c>
      <c r="LD217" s="15">
        <f>Tabla2[[#This Row],[ROS_DUR_COR_COD_ROS_TG_POS]]-Tabla2[[#This Row],[PAS_DUR_COR_COD_ROS_TG_POS]]</f>
        <v>-746.08333333333348</v>
      </c>
      <c r="LE217" s="15">
        <f>Tabla2[[#This Row],[ROS_NUM_COR_COD_ROS_TG_TOT]]-Tabla2[[#This Row],[PAS_NUM_COR_COD_ROS_TG_TOT]]</f>
        <v>-2.7766666666666664</v>
      </c>
      <c r="LF217" s="15">
        <f>Tabla2[[#This Row],[ROS_DUR_COR_COD_ROS_TG_TOT]]-Tabla2[[#This Row],[PAS_DUR_COR_COD_ROS_TG_TOT]]</f>
        <v>-821.68181818181824</v>
      </c>
      <c r="LG217" s="15">
        <f>Tabla2[[#This Row],[ROS_NUM_COR_COD_ESC_TG_NEG]]-Tabla2[[#This Row],[PAS_NUM_COR_COD_ESC_TG_NEG]]</f>
        <v>-1.7749999999999999</v>
      </c>
      <c r="LH217" s="15">
        <f>Tabla2[[#This Row],[ROS_DUR_COR_COD_ESC_TG_NEG]]-Tabla2[[#This Row],[PAS_DUR_COR_COD_ESC_TG_NEG]]</f>
        <v>754.15384615384619</v>
      </c>
      <c r="LI217" s="15">
        <f>Tabla2[[#This Row],[ROS_NUM_COR_COD_ESC_TG_NEU]]-Tabla2[[#This Row],[PAS_NUM_COR_COD_ESC_TG_NEU]]</f>
        <v>-1.9</v>
      </c>
      <c r="LJ217" s="15">
        <f>Tabla2[[#This Row],[ROS_NUM_COR_COD_ESC_TG_NEG]]-Tabla2[[#This Row],[PAS_NUM_COR_COD_ESC_TG_NEG]]</f>
        <v>-1.7749999999999999</v>
      </c>
      <c r="LK217" s="15">
        <f>Tabla2[[#This Row],[ROS_NUM_COR_COD_ESC_TG_POS]]-Tabla2[[#This Row],[PAS_NUM_COR_COD_ESC_TG_POS]]</f>
        <v>-3.5999999999999996</v>
      </c>
      <c r="LL217" s="15">
        <f>Tabla2[[#This Row],[ROS_DUR_COR_COD_ESC_TG_POS]]-Tabla2[[#This Row],[PAS_DUR_COR_COD_ESC_TG_POS]]</f>
        <v>-1275.9375</v>
      </c>
      <c r="LM217" s="15">
        <f>Tabla2[[#This Row],[ROS_NUM_COR_COD_ESC_TG_TOT]]-Tabla2[[#This Row],[PAS_NUM_COR_COD_ESC_TG_TOT]]</f>
        <v>-2.4233333333333333</v>
      </c>
      <c r="LN217" s="15">
        <f>Tabla2[[#This Row],[ROS_DUR_COR_COD_ESC_TG_TOT]]-Tabla2[[#This Row],[PAS_DUR_COR_COD_ESC_TG_TOT]]</f>
        <v>-542.88095238095252</v>
      </c>
      <c r="LO217" s="15">
        <f>Tabla2[[#This Row],[PAS_NUM_COR_COD_ROS_TG_NEG]]-Tabla2[[#This Row],[ESC_NUM_COR_COD_ROS_TG_NEG]]</f>
        <v>2.8055555555555554</v>
      </c>
      <c r="LP217" s="15">
        <f>Tabla2[[#This Row],[PAS_DUR_COR_COD_ROS_TG_NEG]]-Tabla2[[#This Row],[ESC_DUR_COR_COD_ROS_TG_NEG]]</f>
        <v>990.4666666666667</v>
      </c>
      <c r="LQ217" s="15">
        <f>Tabla2[[#This Row],[PAS_NUM_COR_COD_ROS_TG_NEU]]-Tabla2[[#This Row],[ESC_NUM_COR_COD_ROS_TG_NEU]]</f>
        <v>2.3777777777777778</v>
      </c>
      <c r="LR217" s="15">
        <f>Tabla2[[#This Row],[PAS_DUR_COR_COD_ROS_TG_NEU]]-Tabla2[[#This Row],[ESC_DUR_COR_COD_ROS_TG_NEU]]</f>
        <v>786.60784313725503</v>
      </c>
      <c r="LS217" s="15">
        <f>Tabla2[[#This Row],[PAS_NUM_COR_COD_ROS_TG_POS]]-Tabla2[[#This Row],[ESC_NUM_COR_COD_ROS_TG_POS]]</f>
        <v>0.79999999999999982</v>
      </c>
      <c r="LT217" s="15">
        <f>Tabla2[[#This Row],[PAS_DUR_COR_COD_ROS_TG_POS]]-Tabla2[[#This Row],[ESC_DUR_COR_COD_ROS_TG_POS]]</f>
        <v>606.41666666666674</v>
      </c>
      <c r="LU217" s="15">
        <f>Tabla2[[#This Row],[PAS_NUM_COR_COD_ROS_TG_TOT]]-Tabla2[[#This Row],[ESC_NUM_COR_COD_ROS_TG_TOT]]</f>
        <v>1.9880952380952379</v>
      </c>
      <c r="LV217" s="15">
        <f>Tabla2[[#This Row],[PAS_DUR_COR_COD_ROS_TG_TOT]]-Tabla2[[#This Row],[ESC_DUR_COR_COD_ROS_TG_TOT]]</f>
        <v>817.77392344497616</v>
      </c>
      <c r="LW217" s="15">
        <f>Tabla2[[#This Row],[PAS_NUM_COR_COD_ESC_TG_NEG]]-Tabla2[[#This Row],[ESC_NUM_COR_COD_ESC_TG_NEG]]</f>
        <v>0.95555555555555549</v>
      </c>
      <c r="LX217" s="15">
        <f>Tabla2[[#This Row],[PAS_DUR_COR_COD_ESC_TG_NEG]]-Tabla2[[#This Row],[ESC_DUR_COR_COD_ESC_TG_NEG]]</f>
        <v>-102.82051282051293</v>
      </c>
      <c r="LY217" s="15">
        <f>Tabla2[[#This Row],[PAS_NUM_COR_COD_ESC_TG_NEU]]-Tabla2[[#This Row],[ESC_NUM_COR_COD_ESC_TG_NEU]]</f>
        <v>-0.51666666666666661</v>
      </c>
      <c r="LZ217" s="15">
        <f>Tabla2[[#This Row],[PAS_DUR_COR_COD_ESC_TG_NEU]]-Tabla2[[#This Row],[ESC_DUR_COR_COD_ESC_TG_NEU]]</f>
        <v>209.24175824175836</v>
      </c>
      <c r="MA217" s="15">
        <f>Tabla2[[#This Row],[PAS_NUM_COR_COD_ESC_TG_POS]]-Tabla2[[#This Row],[ESC_NUM_COR_COD_ESC_TG_POS]]</f>
        <v>0.99999999999999956</v>
      </c>
      <c r="MB217" s="15">
        <f>Tabla2[[#This Row],[PAS_DUR_COR_COD_ESC_TG_POS]]-Tabla2[[#This Row],[ESC_DUR_COR_COD_ESC_TG_POS]]</f>
        <v>639.3125</v>
      </c>
      <c r="MC217" s="15">
        <f>Tabla2[[#This Row],[PAS_NUM_COR_COD_ESC_TG_TOT]]-Tabla2[[#This Row],[ESC_NUM_COR_COD_ESC_TG_TOT]]</f>
        <v>0.45476190476190492</v>
      </c>
      <c r="MD217" s="15">
        <f>Tabla2[[#This Row],[PAS_DUR_COR_COD_ESC_TG_TOT]]-Tabla2[[#This Row],[ESC_DUR_COR_COD_ESC_TG_TOT]]</f>
        <v>281.02380952380963</v>
      </c>
      <c r="ME217" s="42">
        <f>Tabla25[[#This Row],[PAS_NUM_COR_COD_ROS_TG_NEG]]-Tabla25[[#This Row],[PAS_NUM_COR_COD_ESC_TG_NEG]]</f>
        <v>1.85</v>
      </c>
      <c r="MF217" s="42">
        <f>Tabla25[[#This Row],[PAS_NUM_COR_COD_ROS_TG_NEU]]-Tabla25[[#This Row],[PAS_NUM_COR_COD_ESC_TG_NEU]]</f>
        <v>0.45000000000000018</v>
      </c>
      <c r="MG217" s="42">
        <f>Tabla25[[#This Row],[PAS_NUM_COR_COD_ROS_TG_POS]]-Tabla25[[#This Row],[PAS_NUM_COR_COD_ESC_TG_POS]]</f>
        <v>-2.1999999999999997</v>
      </c>
      <c r="MH217" s="42">
        <f>Tabla25[[#This Row],[PAS_NUM_COR_COD_ROS_TG_TOT]]-Tabla25[[#This Row],[PAS_NUM_COR_COD_ESC_TG_TOT]]</f>
        <v>3.3333333333333215E-2</v>
      </c>
      <c r="MI217" s="42">
        <f>Tabla25[[#This Row],[PAS_DUR_COR_COD_ROS_TG_NEG]]-Tabla25[[#This Row],[PAS_DUR_COR_COD_ESC_TG_NEG]]</f>
        <v>510.62051282051289</v>
      </c>
      <c r="MJ217" s="42">
        <f>Tabla25[[#This Row],[PAS_DUR_COR_COD_ROS_TG_NEU]]-Tabla25[[#This Row],[PAS_DUR_COR_COD_ESC_TG_NEU]]</f>
        <v>-209.44343891402718</v>
      </c>
      <c r="MK217" s="42">
        <f>Tabla25[[#This Row],[PAS_DUR_COR_COD_ROS_TG_POS]]-Tabla25[[#This Row],[PAS_DUR_COR_COD_ESC_TG_POS]]</f>
        <v>-663.27083333333326</v>
      </c>
      <c r="ML217" s="42">
        <f>Tabla25[[#This Row],[PAS_DUR_COR_COD_ROS_TG_TOT]]-Tabla25[[#This Row],[PAS_DUR_COR_COD_ESC_TG_TOT]]</f>
        <v>-130.09199134199139</v>
      </c>
      <c r="MM217" s="44">
        <f>Tabla25[[#This Row],[ESC_NUM_COR_COD_ROS_TG_NEG]]-Tabla25[[#This Row],[ESC_NUM_COR_COD_ESC_TG_NEG]]</f>
        <v>0</v>
      </c>
      <c r="MN217" s="44">
        <f>Tabla25[[#This Row],[ESC_NUM_COR_COD_ROS_TG_NEU]]-Tabla25[[#This Row],[ESC_NUM_COR_COD_ESC_TG_NEU]]</f>
        <v>-2.4444444444444442</v>
      </c>
      <c r="MO217" s="44">
        <f>Tabla25[[#This Row],[ESC_NUM_COR_COD_ROS_TG_POS]]-Tabla25[[#This Row],[ESC_NUM_COR_COD_ESC_TG_POS]]</f>
        <v>-2</v>
      </c>
      <c r="MP217" s="44">
        <f>Tabla25[[#This Row],[ESC_NUM_COR_COD_ROS_TG_TOT]]-Tabla25[[#This Row],[ESC_NUM_COR_COD_ESC_TG_TOT]]</f>
        <v>-1.4999999999999998</v>
      </c>
      <c r="MQ217" s="44">
        <f>Tabla25[[#This Row],[ESC_DUR_COR_COD_ROS_TG_NEG]]-Tabla25[[#This Row],[ESC_DUR_COR_COD_ESC_TG_NEG]]</f>
        <v>-582.66666666666674</v>
      </c>
      <c r="MR217" s="44">
        <f>Tabla25[[#This Row],[ESC_DUR_COR_COD_ROS_TG_NEU]]-Tabla25[[#This Row],[ESC_DUR_COR_COD_ESC_TG_NEU]]</f>
        <v>-786.80952380952385</v>
      </c>
      <c r="MS217" s="44">
        <f>Tabla25[[#This Row],[ESC_DUR_COR_COD_ROS_TG_POS]]-Tabla25[[#This Row],[ESC_DUR_COR_COD_ESC_TG_POS]]</f>
        <v>-630.375</v>
      </c>
      <c r="MT217" s="44">
        <f>Tabla25[[#This Row],[ESC_DUR_COR_COD_ROS_TG_TOT]]-Tabla25[[#This Row],[ESC_DUR_COR_COD_ESC_TG_TOT]]</f>
        <v>-666.84210526315792</v>
      </c>
      <c r="MU217" s="47">
        <f>Tabla25[[#This Row],[ROS_NUM_COR_COD_ROS_TG_NEG]]-Tabla25[[#This Row],[ROS_NUM_COR_COD_ESC_TG_NEG]]</f>
        <v>0.125</v>
      </c>
      <c r="MV217" s="47">
        <f>Tabla25[[#This Row],[ROS_NUM_COR_COD_ROS_TG_NEU]]-Tabla25[[#This Row],[ROS_NUM_COR_COD_ESC_TG_NEU]]</f>
        <v>-0.5</v>
      </c>
      <c r="MW217" s="47">
        <f>Tabla25[[#This Row],[ROS_NUM_COR_COD_ROS_TG_POS]]-Tabla25[[#This Row],[ROS_NUM_COR_COD_ESC_TG_POS]]</f>
        <v>-0.55555555555555558</v>
      </c>
      <c r="MX217" s="47">
        <f>Tabla25[[#This Row],[ROS_NUM_COR_COD_ROS_TG_TOT]]-Tabla25[[#This Row],[ROS_NUM_COR_COD_ESC_TG_TOT]]</f>
        <v>-0.31999999999999995</v>
      </c>
      <c r="MY217" s="47">
        <f>Tabla25[[#This Row],[ROS_DUR_COR_COD_ROS_TG_NEG]]-Tabla25[[#This Row],[ROS_DUR_COR_COD_ESC_TG_NEG]]</f>
        <v>-1449</v>
      </c>
      <c r="MZ217" s="47">
        <f>Tabla25[[#This Row],[ROS_DUR_COR_COD_ROS_TG_NEU]]-Tabla25[[#This Row],[ROS_DUR_COR_COD_ESC_TG_NEU]]</f>
        <v>-435</v>
      </c>
      <c r="NA217" s="47">
        <f>Tabla25[[#This Row],[ROS_DUR_COR_COD_ROS_TG_POS]]-Tabla25[[#This Row],[ROS_DUR_COR_COD_ESC_TG_POS]]</f>
        <v>-133.41666666666669</v>
      </c>
      <c r="NB217" s="47">
        <f>Tabla25[[#This Row],[ROS_DUR_COR_COD_ROS_TG_TOT]]-Tabla25[[#This Row],[ROS_DUR_COR_COD_ESC_TG_TOT]]</f>
        <v>-408.89285714285711</v>
      </c>
      <c r="NC217">
        <v>135.33333333333334</v>
      </c>
      <c r="ND217">
        <v>292.5</v>
      </c>
      <c r="NE217">
        <v>265.66666666666669</v>
      </c>
      <c r="NF217">
        <v>223.5</v>
      </c>
      <c r="NG217">
        <v>356</v>
      </c>
      <c r="NH217">
        <v>131</v>
      </c>
      <c r="NI217">
        <v>167</v>
      </c>
      <c r="NJ217">
        <v>183.71428571428572</v>
      </c>
      <c r="NK217">
        <v>239</v>
      </c>
      <c r="NL217">
        <v>239.33333333333334</v>
      </c>
      <c r="NM217">
        <v>233</v>
      </c>
      <c r="NN217">
        <v>236.57894736842104</v>
      </c>
      <c r="NO217">
        <v>306.66666666666669</v>
      </c>
      <c r="NP217">
        <v>266.85714285714283</v>
      </c>
      <c r="NQ217">
        <v>242.25</v>
      </c>
      <c r="NR217">
        <v>262.55555555555554</v>
      </c>
      <c r="NS217">
        <v>260</v>
      </c>
      <c r="NT217">
        <v>292.76470588235293</v>
      </c>
      <c r="NU217">
        <v>230.91666666666666</v>
      </c>
      <c r="NV217">
        <v>264.72727272727275</v>
      </c>
      <c r="NW217">
        <v>339.69230769230768</v>
      </c>
      <c r="NX217">
        <v>299.84615384615387</v>
      </c>
      <c r="NY217">
        <v>332.125</v>
      </c>
      <c r="NZ217">
        <v>324.47619047619048</v>
      </c>
      <c r="OA217" s="15">
        <f>Tabla2[[#This Row],[ROS_1DU_COR_COD_ROS_TG_NEG]]-Tabla2[[#This Row],[PAS_1DU_COR_COD_ROS_TG_NEG]]</f>
        <v>-124.66666666666666</v>
      </c>
      <c r="OB217" s="15">
        <f>Tabla2[[#This Row],[ROS_1DU_COR_COD_ROS_TG_NEU]]-Tabla2[[#This Row],[PAS_1DU_COR_COD_ROS_TG_NEU]]</f>
        <v>-0.2647058823529278</v>
      </c>
      <c r="OC217" s="15">
        <f>Tabla2[[#This Row],[ROS_1DU_COR_COD_ROS_TG_POS]]-Tabla2[[#This Row],[PAS_1DU_COR_COD_ROS_TG_POS]]</f>
        <v>34.750000000000028</v>
      </c>
      <c r="OD217" s="15">
        <f>Tabla2[[#This Row],[ROS_1DU_COR_COD_ROS_TG_TOT]]-Tabla2[[#This Row],[PAS_1DU_COR_COD_ROS_TG_TOT]]</f>
        <v>-41.227272727272748</v>
      </c>
      <c r="OE217" s="15">
        <f>Tabla2[[#This Row],[ROS_1DU_COR_COD_ESC_TG_NEG]]-Tabla2[[#This Row],[PAS_1DU_COR_COD_ESC_TG_NEG]]</f>
        <v>16.307692307692321</v>
      </c>
      <c r="OF217" s="15">
        <f>Tabla2[[#This Row],[ROS_1DU_COR_COD_ESC_TG_NEU]]-Tabla2[[#This Row],[PAS_1DU_COR_COD_ESC_TG_NEU]]</f>
        <v>-168.84615384615387</v>
      </c>
      <c r="OG217" s="15">
        <f>Tabla2[[#This Row],[ROS_1DU_COR_COD_ESC_TG_POS]]-Tabla2[[#This Row],[PAS_1DU_COR_COD_ESC_TG_POS]]</f>
        <v>-165.125</v>
      </c>
      <c r="OH217" s="15">
        <f>Tabla2[[#This Row],[ROS_1DU_COR_COD_ESC_TG_TOT]]-Tabla2[[#This Row],[PAS_1DU_COR_COD_ESC_TG_TOT]]</f>
        <v>-140.76190476190476</v>
      </c>
      <c r="OI217" s="15">
        <f>Tabla2[[#This Row],[PAS_1DU_COR_COD_ROS_TG_NEG]]-Tabla2[[#This Row],[ESC_1DU_COR_COD_ROS_TG_NEG]]</f>
        <v>21</v>
      </c>
      <c r="OJ217" s="15">
        <f>Tabla2[[#This Row],[PAS_1DU_COR_COD_ROS_TG_NEU]]-Tabla2[[#This Row],[ESC_1DU_COR_COD_ROS_TG_NEU]]</f>
        <v>53.431372549019585</v>
      </c>
      <c r="OK217" s="15">
        <f>Tabla2[[#This Row],[PAS_1DU_COR_COD_ROS_TG_POS]]-Tabla2[[#This Row],[ESC_1DU_COR_COD_ROS_TG_POS]]</f>
        <v>-2.0833333333333428</v>
      </c>
      <c r="OL217" s="15">
        <f>Tabla2[[#This Row],[PAS_1DU_COR_COD_ROS_TG_TOT]]-Tabla2[[#This Row],[ESC_1DU_COR_COD_ROS_TG_TOT]]</f>
        <v>28.148325358851707</v>
      </c>
      <c r="OM217" s="15">
        <f>Tabla2[[#This Row],[PAS_1DU_COR_COD_ESC_TG_NEG]]-Tabla2[[#This Row],[ESC_1DU_COR_COD_ESC_TG_NEG]]</f>
        <v>33.025641025640994</v>
      </c>
      <c r="ON217" s="15">
        <f>Tabla2[[#This Row],[PAS_1DU_COR_COD_ESC_TG_NEU]]-Tabla2[[#This Row],[ESC_1DU_COR_COD_ESC_TG_NEU]]</f>
        <v>32.989010989011035</v>
      </c>
      <c r="OO217" s="15">
        <f>Tabla2[[#This Row],[PAS_1DU_COR_COD_ESC_TG_POS]]-Tabla2[[#This Row],[ESC_1DU_COR_COD_ESC_TG_POS]]</f>
        <v>89.875</v>
      </c>
      <c r="OP217" s="15">
        <f>Tabla2[[#This Row],[PAS_1DU_COR_COD_ESC_TG_TOT]]-Tabla2[[#This Row],[ESC_1DU_COR_COD_ESC_TG_TOT]]</f>
        <v>61.920634920634939</v>
      </c>
      <c r="OQ217" s="61">
        <v>-220.66666666666666</v>
      </c>
      <c r="OR217" s="62">
        <v>161.5</v>
      </c>
      <c r="OS217" s="62">
        <v>98.666666666666686</v>
      </c>
      <c r="OT217" s="62">
        <v>39.785714285714278</v>
      </c>
      <c r="OU217" s="62">
        <v>-67.666666666666686</v>
      </c>
      <c r="OV217" s="62">
        <v>-27.52380952380949</v>
      </c>
      <c r="OW217" s="62">
        <v>-9.25</v>
      </c>
      <c r="OX217" s="62">
        <v>-25.976608187134502</v>
      </c>
      <c r="OY217" s="62">
        <v>-79.692307692307679</v>
      </c>
      <c r="OZ217" s="62">
        <v>-7.0814479638009402</v>
      </c>
      <c r="PA217" s="62">
        <v>-101.20833333333334</v>
      </c>
      <c r="PB217" s="62">
        <v>-59.748917748917734</v>
      </c>
    </row>
    <row r="218" spans="1:418" x14ac:dyDescent="0.3">
      <c r="A218" s="2" t="s">
        <v>215</v>
      </c>
      <c r="B218" s="2">
        <v>60</v>
      </c>
      <c r="C218" s="2">
        <v>2</v>
      </c>
      <c r="D218" s="2">
        <v>62</v>
      </c>
      <c r="E218">
        <v>1.65</v>
      </c>
      <c r="F218">
        <v>966.66666666666663</v>
      </c>
      <c r="G218">
        <v>1.25</v>
      </c>
      <c r="H218">
        <v>1064.1428571428571</v>
      </c>
      <c r="I218">
        <v>0.95</v>
      </c>
      <c r="J218">
        <v>1123.5999999999999</v>
      </c>
      <c r="K218">
        <v>1.2833333333333334</v>
      </c>
      <c r="L218">
        <v>1036.5238095238096</v>
      </c>
      <c r="M218">
        <v>1.5</v>
      </c>
      <c r="N218">
        <v>977.55555555555554</v>
      </c>
      <c r="O218">
        <v>1.2</v>
      </c>
      <c r="P218">
        <v>1085.4285714285713</v>
      </c>
      <c r="Q218">
        <v>0.5</v>
      </c>
      <c r="R218">
        <v>540.16666666666663</v>
      </c>
      <c r="S218">
        <v>1.0666666666666667</v>
      </c>
      <c r="T218">
        <v>892.59090909090912</v>
      </c>
      <c r="U218">
        <v>1.175</v>
      </c>
      <c r="V218">
        <v>962.88372093023258</v>
      </c>
      <c r="W218">
        <v>0.1</v>
      </c>
      <c r="X218">
        <v>771</v>
      </c>
      <c r="Y218">
        <v>0.15</v>
      </c>
      <c r="Z218">
        <v>465</v>
      </c>
      <c r="AA218">
        <v>0.05</v>
      </c>
      <c r="AB218">
        <v>398</v>
      </c>
      <c r="AC218">
        <v>0.1</v>
      </c>
      <c r="AD218">
        <v>524.75</v>
      </c>
      <c r="AE218">
        <v>0.1</v>
      </c>
      <c r="AF218">
        <v>524.75</v>
      </c>
      <c r="AG218">
        <v>0.81666666666666665</v>
      </c>
      <c r="AH218">
        <v>925.59574468085111</v>
      </c>
      <c r="BM218">
        <v>0.81666666666666665</v>
      </c>
      <c r="BN218">
        <v>925.59574468085111</v>
      </c>
      <c r="BO218">
        <v>3.1111111111111112</v>
      </c>
      <c r="BP218">
        <v>1239.7142857142858</v>
      </c>
      <c r="BQ218">
        <v>1.7</v>
      </c>
      <c r="BR218">
        <v>1014</v>
      </c>
      <c r="BS218">
        <v>1.5</v>
      </c>
      <c r="BT218">
        <v>813.4</v>
      </c>
      <c r="BU218">
        <v>2.0689655172413794</v>
      </c>
      <c r="BV218">
        <v>1047.9411764705883</v>
      </c>
      <c r="BW218">
        <v>3.8</v>
      </c>
      <c r="BX218">
        <v>1122.7</v>
      </c>
      <c r="BY218">
        <v>2.1</v>
      </c>
      <c r="BZ218">
        <v>1353</v>
      </c>
      <c r="CA218">
        <v>2.375</v>
      </c>
      <c r="CB218">
        <v>953.33333333333337</v>
      </c>
      <c r="CC218">
        <v>2.7857142857142856</v>
      </c>
      <c r="CD218">
        <v>1129.1428571428571</v>
      </c>
      <c r="CE218">
        <v>2.4210526315789473</v>
      </c>
      <c r="CF218">
        <v>1092.8157894736842</v>
      </c>
      <c r="CG218">
        <v>1.8888888888888888</v>
      </c>
      <c r="CH218">
        <v>809.14285714285711</v>
      </c>
      <c r="CI218">
        <v>1.7</v>
      </c>
      <c r="CJ218">
        <v>659.57142857142856</v>
      </c>
      <c r="CK218">
        <v>1.8</v>
      </c>
      <c r="CL218">
        <v>1282.25</v>
      </c>
      <c r="CM218">
        <v>1.7931034482758621</v>
      </c>
      <c r="CN218">
        <v>856.11111111111109</v>
      </c>
      <c r="CO218">
        <v>1.7</v>
      </c>
      <c r="CP218">
        <v>878.83333333333337</v>
      </c>
      <c r="CQ218">
        <v>2.2999999999999998</v>
      </c>
      <c r="CR218">
        <v>973.42857142857144</v>
      </c>
      <c r="CS218">
        <v>1.75</v>
      </c>
      <c r="CT218">
        <v>1115.75</v>
      </c>
      <c r="CU218">
        <v>1.9285714285714286</v>
      </c>
      <c r="CV218">
        <v>973.52941176470586</v>
      </c>
      <c r="CW218">
        <v>1.8596491228070176</v>
      </c>
      <c r="CX218">
        <v>913.14285714285711</v>
      </c>
      <c r="CY218">
        <v>2.1403508771929824</v>
      </c>
      <c r="CZ218">
        <v>1006.6712328767123</v>
      </c>
      <c r="DA218">
        <v>1.3333333333333333</v>
      </c>
      <c r="DB218">
        <v>634.4</v>
      </c>
      <c r="DC218">
        <v>1.5</v>
      </c>
      <c r="DD218">
        <v>837.8</v>
      </c>
      <c r="DE218">
        <v>1.2</v>
      </c>
      <c r="DF218">
        <v>746.6</v>
      </c>
      <c r="DG218">
        <v>1.3448275862068966</v>
      </c>
      <c r="DH218">
        <v>739.6</v>
      </c>
      <c r="DI218">
        <v>1.6</v>
      </c>
      <c r="DJ218">
        <v>532.5</v>
      </c>
      <c r="DK218">
        <v>1.2</v>
      </c>
      <c r="DL218">
        <v>504.28571428571428</v>
      </c>
      <c r="DM218">
        <v>1.5</v>
      </c>
      <c r="DN218">
        <v>637.79999999999995</v>
      </c>
      <c r="DO218">
        <v>1.4285714285714286</v>
      </c>
      <c r="DP218">
        <v>548.95000000000005</v>
      </c>
      <c r="DQ218">
        <v>1.3859649122807018</v>
      </c>
      <c r="DR218">
        <v>630.65714285714284</v>
      </c>
      <c r="DS218">
        <v>1.3859649122807018</v>
      </c>
      <c r="DT218">
        <v>630.65714285714284</v>
      </c>
      <c r="DU218">
        <v>1.8888888888888888</v>
      </c>
      <c r="DV218">
        <v>884.81481481481478</v>
      </c>
      <c r="DW218">
        <v>0</v>
      </c>
      <c r="EC218">
        <v>0</v>
      </c>
      <c r="EI218">
        <v>3.5</v>
      </c>
      <c r="EJ218">
        <v>2343</v>
      </c>
      <c r="EK218">
        <v>3.5</v>
      </c>
      <c r="EL218">
        <v>2343</v>
      </c>
      <c r="EM218">
        <v>2.3333333333333335</v>
      </c>
      <c r="EN218">
        <v>2343</v>
      </c>
      <c r="EO218">
        <v>0</v>
      </c>
      <c r="EU218">
        <v>0</v>
      </c>
      <c r="FA218">
        <v>2</v>
      </c>
      <c r="FB218">
        <v>915</v>
      </c>
      <c r="FC218">
        <v>2</v>
      </c>
      <c r="FD218">
        <v>915</v>
      </c>
      <c r="FE218">
        <v>1.3333333333333333</v>
      </c>
      <c r="FF218">
        <v>915</v>
      </c>
      <c r="FG218">
        <v>1.8333333333333333</v>
      </c>
      <c r="FH218">
        <v>1629</v>
      </c>
      <c r="FI218">
        <v>0</v>
      </c>
      <c r="FO218">
        <v>0</v>
      </c>
      <c r="FU218">
        <v>3</v>
      </c>
      <c r="FV218">
        <v>1834</v>
      </c>
      <c r="FW218">
        <v>3</v>
      </c>
      <c r="FX218">
        <v>1834</v>
      </c>
      <c r="FY218">
        <v>2</v>
      </c>
      <c r="FZ218">
        <v>1834</v>
      </c>
      <c r="GA218">
        <v>2</v>
      </c>
      <c r="GB218">
        <v>1834</v>
      </c>
      <c r="GC218">
        <v>1.8888888888888888</v>
      </c>
      <c r="GD218">
        <v>1697.3333333333333</v>
      </c>
      <c r="GE218">
        <v>1.8888888888888888</v>
      </c>
      <c r="GF218">
        <v>906.77477477477476</v>
      </c>
      <c r="GG218">
        <v>0.7</v>
      </c>
      <c r="GH218">
        <v>464.25</v>
      </c>
      <c r="GI218">
        <v>2</v>
      </c>
      <c r="GJ218">
        <v>719.5</v>
      </c>
      <c r="GK218">
        <v>2.5</v>
      </c>
      <c r="GL218">
        <v>1173.2</v>
      </c>
      <c r="GM218">
        <v>1.6785714285714286</v>
      </c>
      <c r="GN218">
        <v>792.88235294117646</v>
      </c>
      <c r="GO218">
        <v>0.77777777777777779</v>
      </c>
      <c r="GP218">
        <v>528.5</v>
      </c>
      <c r="GQ218">
        <v>2.2000000000000002</v>
      </c>
      <c r="GR218">
        <v>909.125</v>
      </c>
      <c r="GS218">
        <v>2.8</v>
      </c>
      <c r="GT218">
        <v>1589.3333333333333</v>
      </c>
      <c r="GU218">
        <v>1.9655172413793103</v>
      </c>
      <c r="GV218">
        <v>1051.2777777777778</v>
      </c>
      <c r="GW218">
        <v>1.8245614035087718</v>
      </c>
      <c r="GX218">
        <v>925.7714285714286</v>
      </c>
      <c r="GY218">
        <v>6.1</v>
      </c>
      <c r="GZ218">
        <v>1958.8</v>
      </c>
      <c r="HA218">
        <v>4.7</v>
      </c>
      <c r="HB218">
        <v>1437.7</v>
      </c>
      <c r="HC218">
        <v>4.25</v>
      </c>
      <c r="HD218">
        <v>1339.125</v>
      </c>
      <c r="HE218">
        <v>5.0714285714285712</v>
      </c>
      <c r="HF218">
        <v>1595.6428571428571</v>
      </c>
      <c r="HG218">
        <v>5.4444444444444446</v>
      </c>
      <c r="HH218">
        <v>1730.8888888888889</v>
      </c>
      <c r="HI218">
        <v>4.5</v>
      </c>
      <c r="HJ218">
        <v>1434.1</v>
      </c>
      <c r="HK218">
        <v>3.4</v>
      </c>
      <c r="HL218">
        <v>1605.5714285714287</v>
      </c>
      <c r="HM218">
        <v>4.4137931034482758</v>
      </c>
      <c r="HN218">
        <v>1583</v>
      </c>
      <c r="HO218">
        <v>4.7368421052631575</v>
      </c>
      <c r="HP218">
        <v>1589.5555555555557</v>
      </c>
      <c r="HQ218">
        <v>3.2807017543859649</v>
      </c>
      <c r="HR218">
        <v>1328.5168539325844</v>
      </c>
      <c r="HS218">
        <v>2.7</v>
      </c>
      <c r="HT218">
        <v>783.5</v>
      </c>
      <c r="HU218">
        <v>1.9</v>
      </c>
      <c r="HV218">
        <v>639.33333333333337</v>
      </c>
      <c r="HW218">
        <v>2.375</v>
      </c>
      <c r="HX218">
        <v>766.625</v>
      </c>
      <c r="HY218">
        <v>2.3214285714285716</v>
      </c>
      <c r="HZ218">
        <v>730.44444444444446</v>
      </c>
      <c r="IA218">
        <v>2</v>
      </c>
      <c r="IB218">
        <v>731.25</v>
      </c>
      <c r="IC218">
        <v>2.2000000000000002</v>
      </c>
      <c r="ID218">
        <v>698.6</v>
      </c>
      <c r="IE218">
        <v>1.7</v>
      </c>
      <c r="IF218">
        <v>752.14285714285711</v>
      </c>
      <c r="IG218">
        <v>1.9655172413793103</v>
      </c>
      <c r="IH218">
        <v>724.04</v>
      </c>
      <c r="II218">
        <v>2.1403508771929824</v>
      </c>
      <c r="IJ218">
        <v>727.36538461538464</v>
      </c>
      <c r="IK218">
        <v>2.1403508771929824</v>
      </c>
      <c r="IL218">
        <v>727.36538461538464</v>
      </c>
      <c r="IM218">
        <v>2.9005847953216373</v>
      </c>
      <c r="IN218">
        <v>1106.8156028368794</v>
      </c>
      <c r="IS218">
        <v>2</v>
      </c>
      <c r="IT218">
        <v>405</v>
      </c>
      <c r="IU218">
        <v>2</v>
      </c>
      <c r="IV218">
        <v>405</v>
      </c>
      <c r="IW218">
        <v>0</v>
      </c>
      <c r="JC218">
        <v>0</v>
      </c>
      <c r="JE218">
        <v>1.3333333333333333</v>
      </c>
      <c r="JF218">
        <v>405</v>
      </c>
      <c r="JK218">
        <v>5</v>
      </c>
      <c r="JL218">
        <v>1587.5</v>
      </c>
      <c r="JM218">
        <v>5</v>
      </c>
      <c r="JN218">
        <v>1587.5</v>
      </c>
      <c r="JO218">
        <v>7</v>
      </c>
      <c r="JP218">
        <v>2028</v>
      </c>
      <c r="JU218">
        <v>7</v>
      </c>
      <c r="JV218">
        <v>2028</v>
      </c>
      <c r="JW218">
        <v>5.666666666666667</v>
      </c>
      <c r="JX218">
        <v>1734.3333333333333</v>
      </c>
      <c r="JY218">
        <v>3.5</v>
      </c>
      <c r="JZ218">
        <v>1202.5999999999999</v>
      </c>
      <c r="KE218">
        <v>6</v>
      </c>
      <c r="KF218">
        <v>1831.5</v>
      </c>
      <c r="KG218">
        <v>6</v>
      </c>
      <c r="KH218">
        <v>1831.5</v>
      </c>
      <c r="KI218">
        <v>3</v>
      </c>
      <c r="KJ218">
        <v>602</v>
      </c>
      <c r="KO218">
        <v>3</v>
      </c>
      <c r="KP218">
        <v>602</v>
      </c>
      <c r="KQ218">
        <v>5</v>
      </c>
      <c r="KR218">
        <v>1421.6666666666667</v>
      </c>
      <c r="KS218">
        <v>5</v>
      </c>
      <c r="KT218">
        <v>1421.6666666666667</v>
      </c>
      <c r="KU218">
        <v>4</v>
      </c>
      <c r="KV218">
        <v>1284.75</v>
      </c>
      <c r="KW218">
        <v>2.9555555555555557</v>
      </c>
      <c r="KX218">
        <v>1116.3691275167785</v>
      </c>
      <c r="KY218" s="15">
        <f>Tabla2[[#This Row],[ROS_NUM_COR_COD_ROS_TG_NEG]]-Tabla2[[#This Row],[PAS_NUM_COR_COD_ROS_TG_NEG]]</f>
        <v>3.9444444444444446</v>
      </c>
      <c r="KZ218" s="15">
        <f>Tabla2[[#This Row],[ROS_DUR_COR_COD_ROS_TG_NEG]]-Tabla2[[#This Row],[PAS_DUR_COR_COD_ROS_TG_NEG]]</f>
        <v>753.33333333333337</v>
      </c>
      <c r="LA218" s="15">
        <f>Tabla2[[#This Row],[ROS_NUM_COR_COD_ROS_TG_NEU]]-Tabla2[[#This Row],[PAS_NUM_COR_COD_ROS_TG_NEU]]</f>
        <v>3.3</v>
      </c>
      <c r="LB218" s="15">
        <f>Tabla2[[#This Row],[ROS_DUR_COR_COD_ROS_TG_NEU]]-Tabla2[[#This Row],[PAS_DUR_COR_COD_ROS_TG_NEU]]</f>
        <v>348.67142857142858</v>
      </c>
      <c r="LC218" s="15">
        <f>Tabla2[[#This Row],[ROS_NUM_COR_COD_ROS_TG_POS]]-Tabla2[[#This Row],[PAS_NUM_COR_COD_ROS_TG_POS]]</f>
        <v>2.9</v>
      </c>
      <c r="LD218" s="15">
        <f>Tabla2[[#This Row],[ROS_DUR_COR_COD_ROS_TG_POS]]-Tabla2[[#This Row],[PAS_DUR_COR_COD_ROS_TG_POS]]</f>
        <v>1065.4047619047619</v>
      </c>
      <c r="LE218" s="15">
        <f>Tabla2[[#This Row],[ROS_NUM_COR_COD_ROS_TG_TOT]]-Tabla2[[#This Row],[PAS_NUM_COR_COD_ROS_TG_TOT]]</f>
        <v>3.3471264367816094</v>
      </c>
      <c r="LF218" s="15">
        <f>Tabla2[[#This Row],[ROS_DUR_COR_COD_ROS_TG_TOT]]-Tabla2[[#This Row],[PAS_DUR_COR_COD_ROS_TG_TOT]]</f>
        <v>690.40909090909088</v>
      </c>
      <c r="LG218" s="15">
        <f>Tabla2[[#This Row],[ROS_NUM_COR_COD_ESC_TG_NEG]]-Tabla2[[#This Row],[PAS_NUM_COR_COD_ESC_TG_NEG]]</f>
        <v>-0.87222222222222212</v>
      </c>
      <c r="LH218" s="15">
        <f>Tabla2[[#This Row],[ROS_DUR_COR_COD_ESC_TG_NEG]]-Tabla2[[#This Row],[PAS_DUR_COR_COD_ESC_TG_NEG]]</f>
        <v>-438.16666666666663</v>
      </c>
      <c r="LI218" s="15">
        <f>Tabla2[[#This Row],[ROS_NUM_COR_COD_ESC_TG_NEU]]-Tabla2[[#This Row],[PAS_NUM_COR_COD_ESC_TG_NEU]]</f>
        <v>0.95000000000000018</v>
      </c>
      <c r="LJ218" s="15">
        <f>Tabla2[[#This Row],[ROS_NUM_COR_COD_ESC_TG_NEG]]-Tabla2[[#This Row],[PAS_NUM_COR_COD_ESC_TG_NEG]]</f>
        <v>-0.87222222222222212</v>
      </c>
      <c r="LK218" s="15">
        <f>Tabla2[[#This Row],[ROS_NUM_COR_COD_ESC_TG_POS]]-Tabla2[[#This Row],[PAS_NUM_COR_COD_ESC_TG_POS]]</f>
        <v>1.8499999999999999</v>
      </c>
      <c r="LL218" s="15">
        <f>Tabla2[[#This Row],[ROS_DUR_COR_COD_ESC_TG_POS]]-Tabla2[[#This Row],[PAS_DUR_COR_COD_ESC_TG_POS]]</f>
        <v>465.73333333333335</v>
      </c>
      <c r="LM218" s="15">
        <f>Tabla2[[#This Row],[ROS_NUM_COR_COD_ESC_TG_TOT]]-Tabla2[[#This Row],[PAS_NUM_COR_COD_ESC_TG_TOT]]</f>
        <v>0.68218390804597684</v>
      </c>
      <c r="LN218" s="15">
        <f>Tabla2[[#This Row],[ROS_DUR_COR_COD_ESC_TG_TOT]]-Tabla2[[#This Row],[PAS_DUR_COR_COD_ESC_TG_TOT]]</f>
        <v>14.753968253968196</v>
      </c>
      <c r="LO218" s="15">
        <f>Tabla2[[#This Row],[PAS_NUM_COR_COD_ROS_TG_NEG]]-Tabla2[[#This Row],[ESC_NUM_COR_COD_ROS_TG_NEG]]</f>
        <v>-0.19999999999999996</v>
      </c>
      <c r="LP218" s="15">
        <f>Tabla2[[#This Row],[PAS_DUR_COR_COD_ROS_TG_NEG]]-Tabla2[[#This Row],[ESC_DUR_COR_COD_ROS_TG_NEG]]</f>
        <v>98.722222222222172</v>
      </c>
      <c r="LQ218" s="15">
        <f>Tabla2[[#This Row],[PAS_NUM_COR_COD_ROS_TG_NEU]]-Tabla2[[#This Row],[ESC_NUM_COR_COD_ROS_TG_NEU]]</f>
        <v>-1.0999999999999999</v>
      </c>
      <c r="LR218" s="15">
        <f>Tabla2[[#This Row],[PAS_DUR_COR_COD_ROS_TG_NEU]]-Tabla2[[#This Row],[ESC_DUR_COR_COD_ROS_TG_NEU]]</f>
        <v>111.99999999999989</v>
      </c>
      <c r="LS218" s="15">
        <f>Tabla2[[#This Row],[PAS_NUM_COR_COD_ROS_TG_POS]]-Tabla2[[#This Row],[ESC_NUM_COR_COD_ROS_TG_POS]]</f>
        <v>-1.25</v>
      </c>
      <c r="LT218" s="15">
        <f>Tabla2[[#This Row],[PAS_DUR_COR_COD_ROS_TG_POS]]-Tabla2[[#This Row],[ESC_DUR_COR_COD_ROS_TG_POS]]</f>
        <v>-575.58333333333337</v>
      </c>
      <c r="LU218" s="15">
        <f>Tabla2[[#This Row],[PAS_NUM_COR_COD_ROS_TG_TOT]]-Tabla2[[#This Row],[ESC_NUM_COR_COD_ROS_TG_TOT]]</f>
        <v>-0.86190476190476195</v>
      </c>
      <c r="LV218" s="15">
        <f>Tabla2[[#This Row],[PAS_DUR_COR_COD_ROS_TG_TOT]]-Tabla2[[#This Row],[ESC_DUR_COR_COD_ROS_TG_TOT]]</f>
        <v>-80.938502673796734</v>
      </c>
      <c r="LW218" s="15">
        <f>Tabla2[[#This Row],[PAS_NUM_COR_COD_ESC_TG_NEG]]-Tabla2[[#This Row],[ESC_NUM_COR_COD_ESC_TG_NEG]]</f>
        <v>-2.15</v>
      </c>
      <c r="LX218" s="15">
        <f>Tabla2[[#This Row],[PAS_DUR_COR_COD_ESC_TG_NEG]]-Tabla2[[#This Row],[ESC_DUR_COR_COD_ESC_TG_NEG]]</f>
        <v>-156.03333333333342</v>
      </c>
      <c r="LY218" s="15">
        <f>Tabla2[[#This Row],[PAS_NUM_COR_COD_ESC_TG_NEU]]-Tabla2[[#This Row],[ESC_NUM_COR_COD_ESC_TG_NEU]]</f>
        <v>-0.85000000000000009</v>
      </c>
      <c r="LZ218" s="15">
        <f>Tabla2[[#This Row],[PAS_DUR_COR_COD_ESC_TG_NEU]]-Tabla2[[#This Row],[ESC_DUR_COR_COD_ESC_TG_NEU]]</f>
        <v>-288.85714285714289</v>
      </c>
      <c r="MA218" s="15">
        <f>Tabla2[[#This Row],[PAS_NUM_COR_COD_ESC_TG_POS]]-Tabla2[[#This Row],[ESC_NUM_COR_COD_ESC_TG_POS]]</f>
        <v>-1.425</v>
      </c>
      <c r="MB218" s="15">
        <f>Tabla2[[#This Row],[PAS_DUR_COR_COD_ESC_TG_POS]]-Tabla2[[#This Row],[ESC_DUR_COR_COD_ESC_TG_POS]]</f>
        <v>170.26666666666654</v>
      </c>
      <c r="MC218" s="15">
        <f>Tabla2[[#This Row],[PAS_NUM_COR_COD_ESC_TG_TOT]]-Tabla2[[#This Row],[ESC_NUM_COR_COD_ESC_TG_TOT]]</f>
        <v>-1.5023809523809522</v>
      </c>
      <c r="MD218" s="15">
        <f>Tabla2[[#This Row],[PAS_DUR_COR_COD_ESC_TG_TOT]]-Tabla2[[#This Row],[ESC_DUR_COR_COD_ESC_TG_TOT]]</f>
        <v>-92.619047619047478</v>
      </c>
      <c r="ME218" s="42">
        <f>Tabla25[[#This Row],[PAS_NUM_COR_COD_ROS_TG_NEG]]-Tabla25[[#This Row],[PAS_NUM_COR_COD_ESC_TG_NEG]]</f>
        <v>-0.14999999999999991</v>
      </c>
      <c r="MF218" s="42">
        <f>Tabla25[[#This Row],[PAS_NUM_COR_COD_ROS_TG_NEU]]-Tabla25[[#This Row],[PAS_NUM_COR_COD_ESC_TG_NEU]]</f>
        <v>-5.0000000000000044E-2</v>
      </c>
      <c r="MG218" s="42">
        <f>Tabla25[[#This Row],[PAS_NUM_COR_COD_ROS_TG_POS]]-Tabla25[[#This Row],[PAS_NUM_COR_COD_ESC_TG_POS]]</f>
        <v>-0.44999999999999996</v>
      </c>
      <c r="MH218" s="42">
        <f>Tabla25[[#This Row],[PAS_NUM_COR_COD_ROS_TG_TOT]]-Tabla25[[#This Row],[PAS_NUM_COR_COD_ESC_TG_TOT]]</f>
        <v>-0.21666666666666679</v>
      </c>
      <c r="MI218" s="42">
        <f>Tabla25[[#This Row],[PAS_DUR_COR_COD_ROS_TG_NEG]]-Tabla25[[#This Row],[PAS_DUR_COR_COD_ESC_TG_NEG]]</f>
        <v>10.888888888888914</v>
      </c>
      <c r="MJ218" s="42">
        <f>Tabla25[[#This Row],[PAS_DUR_COR_COD_ROS_TG_NEU]]-Tabla25[[#This Row],[PAS_DUR_COR_COD_ESC_TG_NEU]]</f>
        <v>21.285714285714221</v>
      </c>
      <c r="MK218" s="42">
        <f>Tabla25[[#This Row],[PAS_DUR_COR_COD_ROS_TG_POS]]-Tabla25[[#This Row],[PAS_DUR_COR_COD_ESC_TG_POS]]</f>
        <v>-583.43333333333328</v>
      </c>
      <c r="ML218" s="42">
        <f>Tabla25[[#This Row],[PAS_DUR_COR_COD_ROS_TG_TOT]]-Tabla25[[#This Row],[PAS_DUR_COR_COD_ESC_TG_TOT]]</f>
        <v>-143.93290043290051</v>
      </c>
      <c r="MM218" s="44">
        <f>Tabla25[[#This Row],[ESC_NUM_COR_COD_ROS_TG_NEG]]-Tabla25[[#This Row],[ESC_NUM_COR_COD_ESC_TG_NEG]]</f>
        <v>-2.0999999999999996</v>
      </c>
      <c r="MN218" s="44">
        <f>Tabla25[[#This Row],[ESC_NUM_COR_COD_ROS_TG_NEU]]-Tabla25[[#This Row],[ESC_NUM_COR_COD_ESC_TG_NEU]]</f>
        <v>0.19999999999999973</v>
      </c>
      <c r="MO218" s="44">
        <f>Tabla25[[#This Row],[ESC_NUM_COR_COD_ROS_TG_POS]]-Tabla25[[#This Row],[ESC_NUM_COR_COD_ESC_TG_POS]]</f>
        <v>-0.625</v>
      </c>
      <c r="MP218" s="44">
        <f>Tabla25[[#This Row],[ESC_NUM_COR_COD_ROS_TG_TOT]]-Tabla25[[#This Row],[ESC_NUM_COR_COD_ESC_TG_TOT]]</f>
        <v>-0.85714285714285698</v>
      </c>
      <c r="MQ218" s="44">
        <f>Tabla25[[#This Row],[ESC_DUR_COR_COD_ROS_TG_NEG]]-Tabla25[[#This Row],[ESC_DUR_COR_COD_ESC_TG_NEG]]</f>
        <v>-243.86666666666667</v>
      </c>
      <c r="MR218" s="44">
        <f>Tabla25[[#This Row],[ESC_DUR_COR_COD_ROS_TG_NEU]]-Tabla25[[#This Row],[ESC_DUR_COR_COD_ESC_TG_NEU]]</f>
        <v>-379.57142857142856</v>
      </c>
      <c r="MS218" s="44">
        <f>Tabla25[[#This Row],[ESC_DUR_COR_COD_ROS_TG_POS]]-Tabla25[[#This Row],[ESC_DUR_COR_COD_ESC_TG_POS]]</f>
        <v>162.41666666666663</v>
      </c>
      <c r="MT218" s="44">
        <f>Tabla25[[#This Row],[ESC_DUR_COR_COD_ROS_TG_TOT]]-Tabla25[[#This Row],[ESC_DUR_COR_COD_ESC_TG_TOT]]</f>
        <v>-155.61344537815125</v>
      </c>
      <c r="MU218" s="47">
        <f>Tabla25[[#This Row],[ROS_NUM_COR_COD_ROS_TG_NEG]]-Tabla25[[#This Row],[ROS_NUM_COR_COD_ESC_TG_NEG]]</f>
        <v>4.666666666666667</v>
      </c>
      <c r="MV218" s="47">
        <f>Tabla25[[#This Row],[ROS_NUM_COR_COD_ROS_TG_NEU]]-Tabla25[[#This Row],[ROS_NUM_COR_COD_ESC_TG_NEU]]</f>
        <v>2.2999999999999998</v>
      </c>
      <c r="MW218" s="47">
        <f>Tabla25[[#This Row],[ROS_NUM_COR_COD_ROS_TG_POS]]-Tabla25[[#This Row],[ROS_NUM_COR_COD_ESC_TG_POS]]</f>
        <v>0.60000000000000009</v>
      </c>
      <c r="MX218" s="47">
        <f>Tabla25[[#This Row],[ROS_NUM_COR_COD_ROS_TG_TOT]]-Tabla25[[#This Row],[ROS_NUM_COR_COD_ESC_TG_TOT]]</f>
        <v>2.4482758620689653</v>
      </c>
      <c r="MY218" s="47">
        <f>Tabla25[[#This Row],[ROS_DUR_COR_COD_ROS_TG_NEG]]-Tabla25[[#This Row],[ROS_DUR_COR_COD_ESC_TG_NEG]]</f>
        <v>1202.3888888888889</v>
      </c>
      <c r="MZ218" s="47">
        <f>Tabla25[[#This Row],[ROS_DUR_COR_COD_ROS_TG_NEU]]-Tabla25[[#This Row],[ROS_DUR_COR_COD_ESC_TG_NEU]]</f>
        <v>524.97499999999991</v>
      </c>
      <c r="NA218" s="47">
        <f>Tabla25[[#This Row],[ROS_DUR_COR_COD_ROS_TG_POS]]-Tabla25[[#This Row],[ROS_DUR_COR_COD_ESC_TG_POS]]</f>
        <v>16.238095238095411</v>
      </c>
      <c r="NB218" s="47">
        <f>Tabla25[[#This Row],[ROS_DUR_COR_COD_ROS_TG_TOT]]-Tabla25[[#This Row],[ROS_DUR_COR_COD_ESC_TG_TOT]]</f>
        <v>531.72222222222217</v>
      </c>
      <c r="NC218">
        <v>370.55555555555554</v>
      </c>
      <c r="ND218">
        <v>307.3</v>
      </c>
      <c r="NE218">
        <v>357.28571428571428</v>
      </c>
      <c r="NF218">
        <v>342.65384615384613</v>
      </c>
      <c r="NG218">
        <v>351</v>
      </c>
      <c r="NH218">
        <v>362</v>
      </c>
      <c r="NI218">
        <v>385.83333333333331</v>
      </c>
      <c r="NJ218">
        <v>367.5</v>
      </c>
      <c r="NK218">
        <v>335.66666666666669</v>
      </c>
      <c r="NL218">
        <v>287</v>
      </c>
      <c r="NM218">
        <v>377</v>
      </c>
      <c r="NN218">
        <v>325.35294117647061</v>
      </c>
      <c r="NO218">
        <v>276.3</v>
      </c>
      <c r="NP218">
        <v>355.8</v>
      </c>
      <c r="NQ218">
        <v>308.83333333333331</v>
      </c>
      <c r="NR218">
        <v>304.52380952380952</v>
      </c>
      <c r="NS218">
        <v>291.33333333333331</v>
      </c>
      <c r="NT218">
        <v>344.85714285714283</v>
      </c>
      <c r="NU218">
        <v>301.66666666666669</v>
      </c>
      <c r="NV218">
        <v>311.18181818181819</v>
      </c>
      <c r="NW218">
        <v>301.22222222222223</v>
      </c>
      <c r="NX218">
        <v>244.57142857142858</v>
      </c>
      <c r="NY218">
        <v>247.8</v>
      </c>
      <c r="NZ218">
        <v>269.61904761904759</v>
      </c>
      <c r="OA218" s="15">
        <f>Tabla2[[#This Row],[ROS_1DU_COR_COD_ROS_TG_NEG]]-Tabla2[[#This Row],[PAS_1DU_COR_COD_ROS_TG_NEG]]</f>
        <v>79.222222222222229</v>
      </c>
      <c r="OB218" s="15">
        <f>Tabla2[[#This Row],[ROS_1DU_COR_COD_ROS_TG_NEU]]-Tabla2[[#This Row],[PAS_1DU_COR_COD_ROS_TG_NEU]]</f>
        <v>-37.557142857142821</v>
      </c>
      <c r="OC218" s="15">
        <f>Tabla2[[#This Row],[ROS_1DU_COR_COD_ROS_TG_POS]]-Tabla2[[#This Row],[PAS_1DU_COR_COD_ROS_TG_POS]]</f>
        <v>55.619047619047592</v>
      </c>
      <c r="OD218" s="15">
        <f>Tabla2[[#This Row],[ROS_1DU_COR_COD_ROS_TG_TOT]]-Tabla2[[#This Row],[PAS_1DU_COR_COD_ROS_TG_TOT]]</f>
        <v>31.472027972027945</v>
      </c>
      <c r="OE218" s="15">
        <f>Tabla2[[#This Row],[ROS_1DU_COR_COD_ESC_TG_NEG]]-Tabla2[[#This Row],[PAS_1DU_COR_COD_ESC_TG_NEG]]</f>
        <v>49.777777777777771</v>
      </c>
      <c r="OF218" s="15">
        <f>Tabla2[[#This Row],[ROS_1DU_COR_COD_ESC_TG_NEU]]-Tabla2[[#This Row],[PAS_1DU_COR_COD_ESC_TG_NEU]]</f>
        <v>117.42857142857142</v>
      </c>
      <c r="OG218" s="15">
        <f>Tabla2[[#This Row],[ROS_1DU_COR_COD_ESC_TG_POS]]-Tabla2[[#This Row],[PAS_1DU_COR_COD_ESC_TG_POS]]</f>
        <v>138.0333333333333</v>
      </c>
      <c r="OH218" s="15">
        <f>Tabla2[[#This Row],[ROS_1DU_COR_COD_ESC_TG_TOT]]-Tabla2[[#This Row],[PAS_1DU_COR_COD_ESC_TG_TOT]]</f>
        <v>97.880952380952408</v>
      </c>
      <c r="OI218" s="15">
        <f>Tabla2[[#This Row],[PAS_1DU_COR_COD_ROS_TG_NEG]]-Tabla2[[#This Row],[ESC_1DU_COR_COD_ROS_TG_NEG]]</f>
        <v>-44.333333333333371</v>
      </c>
      <c r="OJ218" s="15">
        <f>Tabla2[[#This Row],[PAS_1DU_COR_COD_ROS_TG_NEU]]-Tabla2[[#This Row],[ESC_1DU_COR_COD_ROS_TG_NEU]]</f>
        <v>57.857142857142833</v>
      </c>
      <c r="OK218" s="15">
        <f>Tabla2[[#This Row],[PAS_1DU_COR_COD_ROS_TG_POS]]-Tabla2[[#This Row],[ESC_1DU_COR_COD_ROS_TG_POS]]</f>
        <v>-75.333333333333314</v>
      </c>
      <c r="OL218" s="15">
        <f>Tabla2[[#This Row],[PAS_1DU_COR_COD_ROS_TG_TOT]]-Tabla2[[#This Row],[ESC_1DU_COR_COD_ROS_TG_TOT]]</f>
        <v>-14.171122994652421</v>
      </c>
      <c r="OM218" s="15">
        <f>Tabla2[[#This Row],[PAS_1DU_COR_COD_ESC_TG_NEG]]-Tabla2[[#This Row],[ESC_1DU_COR_COD_ESC_TG_NEG]]</f>
        <v>24.922222222222217</v>
      </c>
      <c r="ON218" s="15">
        <f>Tabla2[[#This Row],[PAS_1DU_COR_COD_ESC_TG_NEU]]-Tabla2[[#This Row],[ESC_1DU_COR_COD_ESC_TG_NEU]]</f>
        <v>-111.22857142857143</v>
      </c>
      <c r="OO218" s="15">
        <f>Tabla2[[#This Row],[PAS_1DU_COR_COD_ESC_TG_POS]]-Tabla2[[#This Row],[ESC_1DU_COR_COD_ESC_TG_POS]]</f>
        <v>-61.033333333333303</v>
      </c>
      <c r="OP218" s="15">
        <f>Tabla2[[#This Row],[PAS_1DU_COR_COD_ESC_TG_TOT]]-Tabla2[[#This Row],[ESC_1DU_COR_COD_ESC_TG_TOT]]</f>
        <v>-34.904761904761926</v>
      </c>
      <c r="OQ218" s="61">
        <v>19.555555555555543</v>
      </c>
      <c r="OR218" s="62">
        <v>-54.699999999999989</v>
      </c>
      <c r="OS218" s="62">
        <v>-28.547619047619037</v>
      </c>
      <c r="OT218" s="62">
        <v>-24.846153846153868</v>
      </c>
      <c r="OU218" s="62">
        <v>59.366666666666674</v>
      </c>
      <c r="OV218" s="62">
        <v>-68.800000000000011</v>
      </c>
      <c r="OW218" s="62">
        <v>68.166666666666686</v>
      </c>
      <c r="OX218" s="62">
        <v>20.82913165266109</v>
      </c>
      <c r="OY218" s="62">
        <v>-9.8888888888889142</v>
      </c>
      <c r="OZ218" s="62">
        <v>100.28571428571425</v>
      </c>
      <c r="PA218" s="62">
        <v>53.866666666666674</v>
      </c>
      <c r="PB218" s="62">
        <v>41.562770562770595</v>
      </c>
    </row>
    <row r="219" spans="1:418" x14ac:dyDescent="0.3">
      <c r="A219" s="2" t="s">
        <v>216</v>
      </c>
      <c r="B219" s="2">
        <v>60</v>
      </c>
      <c r="C219" s="2">
        <v>2</v>
      </c>
      <c r="D219" s="2">
        <v>66</v>
      </c>
      <c r="E219">
        <v>0.95</v>
      </c>
      <c r="F219">
        <v>733.5</v>
      </c>
      <c r="G219">
        <v>0.9</v>
      </c>
      <c r="H219">
        <v>644.75</v>
      </c>
      <c r="I219">
        <v>0.65</v>
      </c>
      <c r="J219">
        <v>791.5</v>
      </c>
      <c r="K219">
        <v>0.83333333333333337</v>
      </c>
      <c r="L219">
        <v>706.94444444444446</v>
      </c>
      <c r="M219">
        <v>1.05</v>
      </c>
      <c r="N219">
        <v>532.28571428571433</v>
      </c>
      <c r="O219">
        <v>1.85</v>
      </c>
      <c r="P219">
        <v>984.66666666666663</v>
      </c>
      <c r="Q219">
        <v>1</v>
      </c>
      <c r="R219">
        <v>709.16666666666663</v>
      </c>
      <c r="S219">
        <v>1.3</v>
      </c>
      <c r="T219">
        <v>765.59090909090912</v>
      </c>
      <c r="U219">
        <v>1.0666666666666667</v>
      </c>
      <c r="V219">
        <v>739.2</v>
      </c>
      <c r="W219">
        <v>0.35</v>
      </c>
      <c r="X219">
        <v>401</v>
      </c>
      <c r="Y219">
        <v>0.6</v>
      </c>
      <c r="Z219">
        <v>401</v>
      </c>
      <c r="AA219">
        <v>0.35</v>
      </c>
      <c r="AB219">
        <v>332</v>
      </c>
      <c r="AC219">
        <v>0.43333333333333335</v>
      </c>
      <c r="AD219">
        <v>382.6</v>
      </c>
      <c r="AE219">
        <v>0.43333333333333335</v>
      </c>
      <c r="AF219">
        <v>382.6</v>
      </c>
      <c r="AG219">
        <v>0.85555555555555551</v>
      </c>
      <c r="AH219">
        <v>641.9454545454546</v>
      </c>
      <c r="BM219">
        <v>0.85555555555555551</v>
      </c>
      <c r="BN219">
        <v>641.9454545454546</v>
      </c>
      <c r="BO219">
        <v>3.25</v>
      </c>
      <c r="BP219">
        <v>1016.4285714285714</v>
      </c>
      <c r="BQ219">
        <v>3.3333333333333335</v>
      </c>
      <c r="BR219">
        <v>1041</v>
      </c>
      <c r="BS219">
        <v>4.2</v>
      </c>
      <c r="BT219">
        <v>1159</v>
      </c>
      <c r="BU219">
        <v>3.6296296296296298</v>
      </c>
      <c r="BV219">
        <v>1083</v>
      </c>
      <c r="BW219">
        <v>3.4285714285714284</v>
      </c>
      <c r="BX219">
        <v>1178</v>
      </c>
      <c r="BY219">
        <v>2.2999999999999998</v>
      </c>
      <c r="BZ219">
        <v>786.25</v>
      </c>
      <c r="CA219">
        <v>3.625</v>
      </c>
      <c r="CB219">
        <v>1319.4285714285713</v>
      </c>
      <c r="CC219">
        <v>3.04</v>
      </c>
      <c r="CD219">
        <v>1075.9047619047619</v>
      </c>
      <c r="CE219">
        <v>3.3461538461538463</v>
      </c>
      <c r="CF219">
        <v>1079.6888888888889</v>
      </c>
      <c r="CG219">
        <v>2.625</v>
      </c>
      <c r="CH219">
        <v>964</v>
      </c>
      <c r="CI219">
        <v>1.8888888888888888</v>
      </c>
      <c r="CJ219">
        <v>826</v>
      </c>
      <c r="CK219">
        <v>2.8</v>
      </c>
      <c r="CL219">
        <v>860.375</v>
      </c>
      <c r="CM219">
        <v>2.4444444444444446</v>
      </c>
      <c r="CN219">
        <v>884.0526315789474</v>
      </c>
      <c r="CO219">
        <v>1</v>
      </c>
      <c r="CP219">
        <v>564.75</v>
      </c>
      <c r="CQ219">
        <v>3</v>
      </c>
      <c r="CR219">
        <v>1076.25</v>
      </c>
      <c r="CS219">
        <v>1.625</v>
      </c>
      <c r="CT219">
        <v>759.5</v>
      </c>
      <c r="CU219">
        <v>2</v>
      </c>
      <c r="CV219">
        <v>869.1875</v>
      </c>
      <c r="CW219">
        <v>2.2307692307692308</v>
      </c>
      <c r="CX219">
        <v>877.25714285714287</v>
      </c>
      <c r="CY219">
        <v>2.7884615384615383</v>
      </c>
      <c r="CZ219">
        <v>991.125</v>
      </c>
      <c r="DA219">
        <v>1.25</v>
      </c>
      <c r="DB219">
        <v>387.83333333333331</v>
      </c>
      <c r="DC219">
        <v>1.1111111111111112</v>
      </c>
      <c r="DD219">
        <v>382.71428571428572</v>
      </c>
      <c r="DE219">
        <v>2.1</v>
      </c>
      <c r="DF219">
        <v>614.875</v>
      </c>
      <c r="DG219">
        <v>1.5185185185185186</v>
      </c>
      <c r="DH219">
        <v>472.61904761904759</v>
      </c>
      <c r="DI219">
        <v>1.8571428571428572</v>
      </c>
      <c r="DJ219">
        <v>542</v>
      </c>
      <c r="DK219">
        <v>1.8</v>
      </c>
      <c r="DL219">
        <v>705.33333333333337</v>
      </c>
      <c r="DM219">
        <v>1</v>
      </c>
      <c r="DN219">
        <v>349.2</v>
      </c>
      <c r="DO219">
        <v>1.56</v>
      </c>
      <c r="DP219">
        <v>542.94117647058829</v>
      </c>
      <c r="DQ219">
        <v>1.5384615384615385</v>
      </c>
      <c r="DR219">
        <v>504.07894736842104</v>
      </c>
      <c r="DS219">
        <v>1.5384615384615385</v>
      </c>
      <c r="DT219">
        <v>504.07894736842104</v>
      </c>
      <c r="DU219">
        <v>2.3717948717948718</v>
      </c>
      <c r="DV219">
        <v>834.27966101694915</v>
      </c>
      <c r="DW219">
        <v>1</v>
      </c>
      <c r="DX219">
        <v>189.5</v>
      </c>
      <c r="DY219">
        <v>4</v>
      </c>
      <c r="DZ219">
        <v>744</v>
      </c>
      <c r="EC219">
        <v>2</v>
      </c>
      <c r="ED219">
        <v>374.33333333333331</v>
      </c>
      <c r="EE219">
        <v>1.6666666666666667</v>
      </c>
      <c r="EF219">
        <v>479.66666666666669</v>
      </c>
      <c r="EI219">
        <v>6</v>
      </c>
      <c r="EJ219">
        <v>1875.5</v>
      </c>
      <c r="EK219">
        <v>3.4</v>
      </c>
      <c r="EL219">
        <v>1038</v>
      </c>
      <c r="EM219">
        <v>2.875</v>
      </c>
      <c r="EN219">
        <v>789.125</v>
      </c>
      <c r="EO219">
        <v>1.5</v>
      </c>
      <c r="EP219">
        <v>919</v>
      </c>
      <c r="EQ219">
        <v>3</v>
      </c>
      <c r="ER219">
        <v>770</v>
      </c>
      <c r="EU219">
        <v>2</v>
      </c>
      <c r="EV219">
        <v>844.5</v>
      </c>
      <c r="EW219">
        <v>4</v>
      </c>
      <c r="EX219">
        <v>1211.3333333333333</v>
      </c>
      <c r="FA219">
        <v>1.5</v>
      </c>
      <c r="FB219">
        <v>474</v>
      </c>
      <c r="FC219">
        <v>3</v>
      </c>
      <c r="FD219">
        <v>1027</v>
      </c>
      <c r="FE219">
        <v>2.625</v>
      </c>
      <c r="FF219">
        <v>966.16666666666663</v>
      </c>
      <c r="FG219">
        <v>2.75</v>
      </c>
      <c r="FH219">
        <v>865</v>
      </c>
      <c r="FI219">
        <v>0.5</v>
      </c>
      <c r="FJ219">
        <v>398</v>
      </c>
      <c r="FK219">
        <v>1</v>
      </c>
      <c r="FL219">
        <v>400</v>
      </c>
      <c r="FO219">
        <v>0.66666666666666663</v>
      </c>
      <c r="FP219">
        <v>399</v>
      </c>
      <c r="FQ219">
        <v>3</v>
      </c>
      <c r="FR219">
        <v>589.33333333333337</v>
      </c>
      <c r="FU219">
        <v>3</v>
      </c>
      <c r="FV219">
        <v>899</v>
      </c>
      <c r="FW219">
        <v>3</v>
      </c>
      <c r="FX219">
        <v>713.2</v>
      </c>
      <c r="FY219">
        <v>2.125</v>
      </c>
      <c r="FZ219">
        <v>623.42857142857144</v>
      </c>
      <c r="GA219">
        <v>2.125</v>
      </c>
      <c r="GB219">
        <v>623.42857142857144</v>
      </c>
      <c r="GC219">
        <v>2.5416666666666665</v>
      </c>
      <c r="GD219">
        <v>784.47619047619048</v>
      </c>
      <c r="GE219">
        <v>2.3944444444444444</v>
      </c>
      <c r="GF219">
        <v>826.75539568345323</v>
      </c>
      <c r="GG219">
        <v>2</v>
      </c>
      <c r="GH219">
        <v>265.57142857142856</v>
      </c>
      <c r="GI219">
        <v>1.5</v>
      </c>
      <c r="GJ219">
        <v>280.75</v>
      </c>
      <c r="GK219">
        <v>0.83333333333333337</v>
      </c>
      <c r="GL219">
        <v>298</v>
      </c>
      <c r="GM219">
        <v>1.4736842105263157</v>
      </c>
      <c r="GN219">
        <v>275.23076923076923</v>
      </c>
      <c r="GO219">
        <v>0.8</v>
      </c>
      <c r="GP219">
        <v>193.33333333333334</v>
      </c>
      <c r="GQ219">
        <v>1.6666666666666667</v>
      </c>
      <c r="GR219">
        <v>252.4</v>
      </c>
      <c r="GS219">
        <v>2.2857142857142856</v>
      </c>
      <c r="GT219">
        <v>503</v>
      </c>
      <c r="GU219">
        <v>1.6666666666666667</v>
      </c>
      <c r="GV219">
        <v>347.14285714285717</v>
      </c>
      <c r="GW219">
        <v>1.5675675675675675</v>
      </c>
      <c r="GX219">
        <v>312.51851851851853</v>
      </c>
      <c r="GY219">
        <v>2</v>
      </c>
      <c r="GZ219">
        <v>370.83333333333331</v>
      </c>
      <c r="HA219">
        <v>2.5</v>
      </c>
      <c r="HB219">
        <v>434.2</v>
      </c>
      <c r="HC219">
        <v>2.3333333333333335</v>
      </c>
      <c r="HD219">
        <v>292.33333333333331</v>
      </c>
      <c r="HE219">
        <v>2.263157894736842</v>
      </c>
      <c r="HF219">
        <v>361.76470588235293</v>
      </c>
      <c r="HG219">
        <v>2</v>
      </c>
      <c r="HH219">
        <v>346.25</v>
      </c>
      <c r="HI219">
        <v>1.5</v>
      </c>
      <c r="HJ219">
        <v>300.25</v>
      </c>
      <c r="HK219">
        <v>2</v>
      </c>
      <c r="HL219">
        <v>252.83333333333334</v>
      </c>
      <c r="HM219">
        <v>1.8333333333333333</v>
      </c>
      <c r="HN219">
        <v>293.07142857142856</v>
      </c>
      <c r="HO219">
        <v>2.0540540540540539</v>
      </c>
      <c r="HP219">
        <v>330.74193548387098</v>
      </c>
      <c r="HQ219">
        <v>1.8108108108108107</v>
      </c>
      <c r="HR219">
        <v>322.25862068965517</v>
      </c>
      <c r="HS219">
        <v>0.7142857142857143</v>
      </c>
      <c r="HT219">
        <v>159.33333333333334</v>
      </c>
      <c r="HU219">
        <v>0.5</v>
      </c>
      <c r="HV219">
        <v>253</v>
      </c>
      <c r="HW219">
        <v>0.5</v>
      </c>
      <c r="HX219">
        <v>306</v>
      </c>
      <c r="HY219">
        <v>0.57894736842105265</v>
      </c>
      <c r="HZ219">
        <v>228</v>
      </c>
      <c r="IA219">
        <v>0.6</v>
      </c>
      <c r="IB219">
        <v>267</v>
      </c>
      <c r="IC219">
        <v>1.3333333333333333</v>
      </c>
      <c r="ID219">
        <v>226.6</v>
      </c>
      <c r="IE219">
        <v>0.7142857142857143</v>
      </c>
      <c r="IF219">
        <v>261</v>
      </c>
      <c r="IG219">
        <v>0.88888888888888884</v>
      </c>
      <c r="IH219">
        <v>245</v>
      </c>
      <c r="II219">
        <v>0.72972972972972971</v>
      </c>
      <c r="IJ219">
        <v>238</v>
      </c>
      <c r="IK219">
        <v>0.72972972972972971</v>
      </c>
      <c r="IL219">
        <v>238</v>
      </c>
      <c r="IM219">
        <v>1.4504504504504505</v>
      </c>
      <c r="IN219">
        <v>303.16000000000003</v>
      </c>
      <c r="IO219">
        <v>1.6666666666666667</v>
      </c>
      <c r="IP219">
        <v>240.66666666666666</v>
      </c>
      <c r="IQ219">
        <v>2.25</v>
      </c>
      <c r="IR219">
        <v>474</v>
      </c>
      <c r="IS219">
        <v>2.5</v>
      </c>
      <c r="IT219">
        <v>445</v>
      </c>
      <c r="IU219">
        <v>2.1818181818181817</v>
      </c>
      <c r="IV219">
        <v>392.4</v>
      </c>
      <c r="IW219">
        <v>1.4</v>
      </c>
      <c r="IX219">
        <v>399.66666666666669</v>
      </c>
      <c r="IY219">
        <v>1.25</v>
      </c>
      <c r="IZ219">
        <v>179</v>
      </c>
      <c r="JA219">
        <v>0</v>
      </c>
      <c r="JC219">
        <v>1</v>
      </c>
      <c r="JD219">
        <v>273.57142857142856</v>
      </c>
      <c r="JE219">
        <v>1.5652173913043479</v>
      </c>
      <c r="JF219">
        <v>343.47058823529414</v>
      </c>
      <c r="JG219">
        <v>1.6666666666666667</v>
      </c>
      <c r="JH219">
        <v>359</v>
      </c>
      <c r="JI219">
        <v>2.5</v>
      </c>
      <c r="JJ219">
        <v>517</v>
      </c>
      <c r="JK219">
        <v>1.5</v>
      </c>
      <c r="JL219">
        <v>381.5</v>
      </c>
      <c r="JM219">
        <v>1.9090909090909092</v>
      </c>
      <c r="JN219">
        <v>433.14285714285717</v>
      </c>
      <c r="JO219">
        <v>1.6</v>
      </c>
      <c r="JP219">
        <v>275.25</v>
      </c>
      <c r="JQ219">
        <v>1</v>
      </c>
      <c r="JR219">
        <v>187.5</v>
      </c>
      <c r="JS219">
        <v>2.3333333333333335</v>
      </c>
      <c r="JT219">
        <v>546</v>
      </c>
      <c r="JU219">
        <v>1.5833333333333333</v>
      </c>
      <c r="JV219">
        <v>321</v>
      </c>
      <c r="JW219">
        <v>1.7391304347826086</v>
      </c>
      <c r="JX219">
        <v>373.33333333333331</v>
      </c>
      <c r="JY219">
        <v>1.6521739130434783</v>
      </c>
      <c r="JZ219">
        <v>357.46875</v>
      </c>
      <c r="KA219">
        <v>1.6666666666666667</v>
      </c>
      <c r="KB219">
        <v>325</v>
      </c>
      <c r="KC219">
        <v>1</v>
      </c>
      <c r="KD219">
        <v>304</v>
      </c>
      <c r="KE219">
        <v>2</v>
      </c>
      <c r="KF219">
        <v>361</v>
      </c>
      <c r="KG219">
        <v>1.5454545454545454</v>
      </c>
      <c r="KH219">
        <v>334.42857142857144</v>
      </c>
      <c r="KI219">
        <v>1.4</v>
      </c>
      <c r="KJ219">
        <v>217.5</v>
      </c>
      <c r="KK219">
        <v>1.5</v>
      </c>
      <c r="KL219">
        <v>168</v>
      </c>
      <c r="KM219">
        <v>1</v>
      </c>
      <c r="KN219">
        <v>193</v>
      </c>
      <c r="KO219">
        <v>1.3333333333333333</v>
      </c>
      <c r="KP219">
        <v>192.8</v>
      </c>
      <c r="KQ219">
        <v>1.4347826086956521</v>
      </c>
      <c r="KR219">
        <v>251.11764705882354</v>
      </c>
      <c r="KS219">
        <v>1.4347826086956521</v>
      </c>
      <c r="KT219">
        <v>251.11764705882354</v>
      </c>
      <c r="KU219">
        <v>1.5797101449275361</v>
      </c>
      <c r="KV219">
        <v>320.57142857142856</v>
      </c>
      <c r="KW219">
        <v>1.5</v>
      </c>
      <c r="KX219">
        <v>310.04032258064518</v>
      </c>
      <c r="KY219" s="15">
        <f>Tabla2[[#This Row],[ROS_NUM_COR_COD_ROS_TG_NEG]]-Tabla2[[#This Row],[PAS_NUM_COR_COD_ROS_TG_NEG]]</f>
        <v>0.95</v>
      </c>
      <c r="KZ219" s="15">
        <f>Tabla2[[#This Row],[ROS_DUR_COR_COD_ROS_TG_NEG]]-Tabla2[[#This Row],[PAS_DUR_COR_COD_ROS_TG_NEG]]</f>
        <v>-186.03571428571433</v>
      </c>
      <c r="LA219" s="15">
        <f>Tabla2[[#This Row],[ROS_NUM_COR_COD_ROS_TG_NEU]]-Tabla2[[#This Row],[PAS_NUM_COR_COD_ROS_TG_NEU]]</f>
        <v>-0.35000000000000009</v>
      </c>
      <c r="LB219" s="15">
        <f>Tabla2[[#This Row],[ROS_DUR_COR_COD_ROS_TG_NEU]]-Tabla2[[#This Row],[PAS_DUR_COR_COD_ROS_TG_NEU]]</f>
        <v>-684.41666666666663</v>
      </c>
      <c r="LC219" s="15">
        <f>Tabla2[[#This Row],[ROS_NUM_COR_COD_ROS_TG_POS]]-Tabla2[[#This Row],[PAS_NUM_COR_COD_ROS_TG_POS]]</f>
        <v>1</v>
      </c>
      <c r="LD219" s="15">
        <f>Tabla2[[#This Row],[ROS_DUR_COR_COD_ROS_TG_POS]]-Tabla2[[#This Row],[PAS_DUR_COR_COD_ROS_TG_POS]]</f>
        <v>-456.33333333333326</v>
      </c>
      <c r="LE219" s="15">
        <f>Tabla2[[#This Row],[ROS_NUM_COR_COD_ROS_TG_TOT]]-Tabla2[[#This Row],[PAS_NUM_COR_COD_ROS_TG_TOT]]</f>
        <v>0.53333333333333321</v>
      </c>
      <c r="LF219" s="15">
        <f>Tabla2[[#This Row],[ROS_DUR_COR_COD_ROS_TG_TOT]]-Tabla2[[#This Row],[PAS_DUR_COR_COD_ROS_TG_TOT]]</f>
        <v>-472.51948051948057</v>
      </c>
      <c r="LG219" s="15">
        <f>Tabla2[[#This Row],[ROS_NUM_COR_COD_ESC_TG_NEG]]-Tabla2[[#This Row],[PAS_NUM_COR_COD_ESC_TG_NEG]]</f>
        <v>-0.14999999999999991</v>
      </c>
      <c r="LH219" s="15">
        <f>Tabla2[[#This Row],[ROS_DUR_COR_COD_ESC_TG_NEG]]-Tabla2[[#This Row],[PAS_DUR_COR_COD_ESC_TG_NEG]]</f>
        <v>-540.16666666666663</v>
      </c>
      <c r="LI219" s="15">
        <f>Tabla2[[#This Row],[ROS_NUM_COR_COD_ESC_TG_NEU]]-Tabla2[[#This Row],[PAS_NUM_COR_COD_ESC_TG_NEU]]</f>
        <v>0.76666666666666672</v>
      </c>
      <c r="LJ219" s="15">
        <f>Tabla2[[#This Row],[ROS_NUM_COR_COD_ESC_TG_NEG]]-Tabla2[[#This Row],[PAS_NUM_COR_COD_ESC_TG_NEG]]</f>
        <v>-0.14999999999999991</v>
      </c>
      <c r="LK219" s="15">
        <f>Tabla2[[#This Row],[ROS_NUM_COR_COD_ESC_TG_POS]]-Tabla2[[#This Row],[PAS_NUM_COR_COD_ESC_TG_POS]]</f>
        <v>1.6357142857142857</v>
      </c>
      <c r="LL219" s="15">
        <f>Tabla2[[#This Row],[ROS_DUR_COR_COD_ESC_TG_POS]]-Tabla2[[#This Row],[PAS_DUR_COR_COD_ESC_TG_POS]]</f>
        <v>-288.5</v>
      </c>
      <c r="LM219" s="15">
        <f>Tabla2[[#This Row],[ROS_NUM_COR_COD_ESC_TG_TOT]]-Tabla2[[#This Row],[PAS_NUM_COR_COD_ESC_TG_TOT]]</f>
        <v>0.83333333333333337</v>
      </c>
      <c r="LN219" s="15">
        <f>Tabla2[[#This Row],[ROS_DUR_COR_COD_ESC_TG_TOT]]-Tabla2[[#This Row],[PAS_DUR_COR_COD_ESC_TG_TOT]]</f>
        <v>-359.80158730158729</v>
      </c>
      <c r="LO219" s="15">
        <f>Tabla2[[#This Row],[PAS_NUM_COR_COD_ROS_TG_NEG]]-Tabla2[[#This Row],[ESC_NUM_COR_COD_ROS_TG_NEG]]</f>
        <v>5.0000000000000044E-2</v>
      </c>
      <c r="LP219" s="15">
        <f>Tabla2[[#This Row],[PAS_DUR_COR_COD_ROS_TG_NEG]]-Tabla2[[#This Row],[ESC_DUR_COR_COD_ROS_TG_NEG]]</f>
        <v>-32.464285714285666</v>
      </c>
      <c r="LQ219" s="15">
        <f>Tabla2[[#This Row],[PAS_NUM_COR_COD_ROS_TG_NEU]]-Tabla2[[#This Row],[ESC_NUM_COR_COD_ROS_TG_NEU]]</f>
        <v>-1.1499999999999999</v>
      </c>
      <c r="LR219" s="15">
        <f>Tabla2[[#This Row],[PAS_DUR_COR_COD_ROS_TG_NEU]]-Tabla2[[#This Row],[ESC_DUR_COR_COD_ROS_TG_NEU]]</f>
        <v>-91.583333333333371</v>
      </c>
      <c r="LS219" s="15">
        <f>Tabla2[[#This Row],[PAS_NUM_COR_COD_ROS_TG_POS]]-Tabla2[[#This Row],[ESC_NUM_COR_COD_ROS_TG_POS]]</f>
        <v>-0.625</v>
      </c>
      <c r="LT219" s="15">
        <f>Tabla2[[#This Row],[PAS_DUR_COR_COD_ROS_TG_POS]]-Tabla2[[#This Row],[ESC_DUR_COR_COD_ROS_TG_POS]]</f>
        <v>-50.333333333333371</v>
      </c>
      <c r="LU219" s="15">
        <f>Tabla2[[#This Row],[PAS_NUM_COR_COD_ROS_TG_TOT]]-Tabla2[[#This Row],[ESC_NUM_COR_COD_ROS_TG_TOT]]</f>
        <v>-0.7</v>
      </c>
      <c r="LV219" s="15">
        <f>Tabla2[[#This Row],[PAS_DUR_COR_COD_ROS_TG_TOT]]-Tabla2[[#This Row],[ESC_DUR_COR_COD_ROS_TG_TOT]]</f>
        <v>-103.59659090909088</v>
      </c>
      <c r="LW219" s="15">
        <f>Tabla2[[#This Row],[PAS_NUM_COR_COD_ESC_TG_NEG]]-Tabla2[[#This Row],[ESC_NUM_COR_COD_ESC_TG_NEG]]</f>
        <v>-2.4785714285714286</v>
      </c>
      <c r="LX219" s="15">
        <f>Tabla2[[#This Row],[PAS_DUR_COR_COD_ESC_TG_NEG]]-Tabla2[[#This Row],[ESC_DUR_COR_COD_ESC_TG_NEG]]</f>
        <v>-444.5</v>
      </c>
      <c r="LY219" s="15">
        <f>Tabla2[[#This Row],[PAS_NUM_COR_COD_ESC_TG_NEU]]-Tabla2[[#This Row],[ESC_NUM_COR_COD_ESC_TG_NEU]]</f>
        <v>-1.4</v>
      </c>
      <c r="LZ219" s="15">
        <f>Tabla2[[#This Row],[PAS_DUR_COR_COD_ESC_TG_NEU]]-Tabla2[[#This Row],[ESC_DUR_COR_COD_ESC_TG_NEU]]</f>
        <v>-141.5</v>
      </c>
      <c r="MA219" s="15">
        <f>Tabla2[[#This Row],[PAS_NUM_COR_COD_ESC_TG_POS]]-Tabla2[[#This Row],[ESC_NUM_COR_COD_ESC_TG_POS]]</f>
        <v>-2.9750000000000001</v>
      </c>
      <c r="MB219" s="15">
        <f>Tabla2[[#This Row],[PAS_DUR_COR_COD_ESC_TG_POS]]-Tabla2[[#This Row],[ESC_DUR_COR_COD_ESC_TG_POS]]</f>
        <v>-527.92857142857133</v>
      </c>
      <c r="MC219" s="15">
        <f>Tabla2[[#This Row],[PAS_NUM_COR_COD_ESC_TG_TOT]]-Tabla2[[#This Row],[ESC_NUM_COR_COD_ESC_TG_TOT]]</f>
        <v>-2.2066666666666666</v>
      </c>
      <c r="MD219" s="15">
        <f>Tabla2[[#This Row],[PAS_DUR_COR_COD_ESC_TG_TOT]]-Tabla2[[#This Row],[ESC_DUR_COR_COD_ESC_TG_TOT]]</f>
        <v>-368.96031746031747</v>
      </c>
      <c r="ME219" s="42">
        <f>Tabla25[[#This Row],[PAS_NUM_COR_COD_ROS_TG_NEG]]-Tabla25[[#This Row],[PAS_NUM_COR_COD_ESC_TG_NEG]]</f>
        <v>0.10000000000000009</v>
      </c>
      <c r="MF219" s="42">
        <f>Tabla25[[#This Row],[PAS_NUM_COR_COD_ROS_TG_NEU]]-Tabla25[[#This Row],[PAS_NUM_COR_COD_ESC_TG_NEU]]</f>
        <v>0.95000000000000007</v>
      </c>
      <c r="MG219" s="42">
        <f>Tabla25[[#This Row],[PAS_NUM_COR_COD_ROS_TG_POS]]-Tabla25[[#This Row],[PAS_NUM_COR_COD_ESC_TG_POS]]</f>
        <v>0.35</v>
      </c>
      <c r="MH219" s="42">
        <f>Tabla25[[#This Row],[PAS_NUM_COR_COD_ROS_TG_TOT]]-Tabla25[[#This Row],[PAS_NUM_COR_COD_ESC_TG_TOT]]</f>
        <v>0.46666666666666667</v>
      </c>
      <c r="MI219" s="42">
        <f>Tabla25[[#This Row],[PAS_DUR_COR_COD_ROS_TG_NEG]]-Tabla25[[#This Row],[PAS_DUR_COR_COD_ESC_TG_NEG]]</f>
        <v>-201.21428571428567</v>
      </c>
      <c r="MJ219" s="42">
        <f>Tabla25[[#This Row],[PAS_DUR_COR_COD_ROS_TG_NEU]]-Tabla25[[#This Row],[PAS_DUR_COR_COD_ESC_TG_NEU]]</f>
        <v>339.91666666666663</v>
      </c>
      <c r="MK219" s="42">
        <f>Tabla25[[#This Row],[PAS_DUR_COR_COD_ROS_TG_POS]]-Tabla25[[#This Row],[PAS_DUR_COR_COD_ESC_TG_POS]]</f>
        <v>-82.333333333333371</v>
      </c>
      <c r="ML219" s="42">
        <f>Tabla25[[#This Row],[PAS_DUR_COR_COD_ROS_TG_TOT]]-Tabla25[[#This Row],[PAS_DUR_COR_COD_ESC_TG_TOT]]</f>
        <v>58.646464646464665</v>
      </c>
      <c r="MM219" s="44">
        <f>Tabla25[[#This Row],[ESC_NUM_COR_COD_ROS_TG_NEG]]-Tabla25[[#This Row],[ESC_NUM_COR_COD_ESC_TG_NEG]]</f>
        <v>-2.4285714285714284</v>
      </c>
      <c r="MN219" s="44">
        <f>Tabla25[[#This Row],[ESC_NUM_COR_COD_ROS_TG_NEU]]-Tabla25[[#This Row],[ESC_NUM_COR_COD_ESC_TG_NEU]]</f>
        <v>0.70000000000000018</v>
      </c>
      <c r="MO219" s="44">
        <f>Tabla25[[#This Row],[ESC_NUM_COR_COD_ROS_TG_POS]]-Tabla25[[#This Row],[ESC_NUM_COR_COD_ESC_TG_POS]]</f>
        <v>-2</v>
      </c>
      <c r="MP219" s="44">
        <f>Tabla25[[#This Row],[ESC_NUM_COR_COD_ROS_TG_TOT]]-Tabla25[[#This Row],[ESC_NUM_COR_COD_ESC_TG_TOT]]</f>
        <v>-1.04</v>
      </c>
      <c r="MQ219" s="44">
        <f>Tabla25[[#This Row],[ESC_DUR_COR_COD_ROS_TG_NEG]]-Tabla25[[#This Row],[ESC_DUR_COR_COD_ESC_TG_NEG]]</f>
        <v>-613.25</v>
      </c>
      <c r="MR219" s="44">
        <f>Tabla25[[#This Row],[ESC_DUR_COR_COD_ROS_TG_NEU]]-Tabla25[[#This Row],[ESC_DUR_COR_COD_ESC_TG_NEU]]</f>
        <v>290</v>
      </c>
      <c r="MS219" s="44">
        <f>Tabla25[[#This Row],[ESC_DUR_COR_COD_ROS_TG_POS]]-Tabla25[[#This Row],[ESC_DUR_COR_COD_ESC_TG_POS]]</f>
        <v>-559.92857142857133</v>
      </c>
      <c r="MT219" s="44">
        <f>Tabla25[[#This Row],[ESC_DUR_COR_COD_ROS_TG_TOT]]-Tabla25[[#This Row],[ESC_DUR_COR_COD_ESC_TG_TOT]]</f>
        <v>-206.71726190476193</v>
      </c>
      <c r="MU219" s="47">
        <f>Tabla25[[#This Row],[ROS_NUM_COR_COD_ROS_TG_NEG]]-Tabla25[[#This Row],[ROS_NUM_COR_COD_ESC_TG_NEG]]</f>
        <v>1.2</v>
      </c>
      <c r="MV219" s="47">
        <f>Tabla25[[#This Row],[ROS_NUM_COR_COD_ROS_TG_NEU]]-Tabla25[[#This Row],[ROS_NUM_COR_COD_ESC_TG_NEU]]</f>
        <v>-0.16666666666666674</v>
      </c>
      <c r="MW219" s="47">
        <f>Tabla25[[#This Row],[ROS_NUM_COR_COD_ROS_TG_POS]]-Tabla25[[#This Row],[ROS_NUM_COR_COD_ESC_TG_POS]]</f>
        <v>-0.28571428571428559</v>
      </c>
      <c r="MX219" s="47">
        <f>Tabla25[[#This Row],[ROS_NUM_COR_COD_ROS_TG_TOT]]-Tabla25[[#This Row],[ROS_NUM_COR_COD_ESC_TG_TOT]]</f>
        <v>0.16666666666666652</v>
      </c>
      <c r="MY219" s="47">
        <f>Tabla25[[#This Row],[ROS_DUR_COR_COD_ROS_TG_NEG]]-Tabla25[[#This Row],[ROS_DUR_COR_COD_ESC_TG_NEG]]</f>
        <v>152.91666666666666</v>
      </c>
      <c r="MZ219" s="47">
        <f>Tabla25[[#This Row],[ROS_DUR_COR_COD_ROS_TG_NEU]]-Tabla25[[#This Row],[ROS_DUR_COR_COD_ESC_TG_NEU]]</f>
        <v>47.849999999999994</v>
      </c>
      <c r="NA219" s="47">
        <f>Tabla25[[#This Row],[ROS_DUR_COR_COD_ROS_TG_POS]]-Tabla25[[#This Row],[ROS_DUR_COR_COD_ESC_TG_POS]]</f>
        <v>-250.16666666666666</v>
      </c>
      <c r="NB219" s="47">
        <f>Tabla25[[#This Row],[ROS_DUR_COR_COD_ROS_TG_TOT]]-Tabla25[[#This Row],[ROS_DUR_COR_COD_ESC_TG_TOT]]</f>
        <v>-54.071428571428612</v>
      </c>
      <c r="NC219">
        <v>144.25</v>
      </c>
      <c r="ND219">
        <v>99.5</v>
      </c>
      <c r="NE219">
        <v>96.166666666666671</v>
      </c>
      <c r="NF219">
        <v>110.85714285714286</v>
      </c>
      <c r="NG219">
        <v>120.33333333333333</v>
      </c>
      <c r="NH219">
        <v>137.80000000000001</v>
      </c>
      <c r="NI219">
        <v>196</v>
      </c>
      <c r="NJ219">
        <v>159</v>
      </c>
      <c r="NK219">
        <v>332.5</v>
      </c>
      <c r="NL219">
        <v>290.75</v>
      </c>
      <c r="NM219">
        <v>267.5</v>
      </c>
      <c r="NN219">
        <v>295.375</v>
      </c>
      <c r="NO219">
        <v>282.5</v>
      </c>
      <c r="NP219">
        <v>310.375</v>
      </c>
      <c r="NQ219">
        <v>301.14285714285717</v>
      </c>
      <c r="NR219">
        <v>299.33333333333331</v>
      </c>
      <c r="NS219">
        <v>214.57142857142858</v>
      </c>
      <c r="NT219">
        <v>230.55555555555554</v>
      </c>
      <c r="NU219">
        <v>145.33333333333334</v>
      </c>
      <c r="NV219">
        <v>202.22727272727272</v>
      </c>
      <c r="NW219">
        <v>226</v>
      </c>
      <c r="NX219">
        <v>259.875</v>
      </c>
      <c r="NY219">
        <v>334.75</v>
      </c>
      <c r="NZ219">
        <v>265.22222222222223</v>
      </c>
      <c r="OA219" s="15">
        <f>Tabla2[[#This Row],[ROS_1DU_COR_COD_ROS_TG_NEG]]-Tabla2[[#This Row],[PAS_1DU_COR_COD_ROS_TG_NEG]]</f>
        <v>-70.321428571428584</v>
      </c>
      <c r="OB219" s="15">
        <f>Tabla2[[#This Row],[ROS_1DU_COR_COD_ROS_TG_NEU]]-Tabla2[[#This Row],[PAS_1DU_COR_COD_ROS_TG_NEU]]</f>
        <v>-131.05555555555554</v>
      </c>
      <c r="OC219" s="15">
        <f>Tabla2[[#This Row],[ROS_1DU_COR_COD_ROS_TG_POS]]-Tabla2[[#This Row],[PAS_1DU_COR_COD_ROS_TG_POS]]</f>
        <v>-49.166666666666671</v>
      </c>
      <c r="OD219" s="15">
        <f>Tabla2[[#This Row],[ROS_1DU_COR_COD_ROS_TG_TOT]]-Tabla2[[#This Row],[PAS_1DU_COR_COD_ROS_TG_TOT]]</f>
        <v>-91.370129870129858</v>
      </c>
      <c r="OE219" s="15">
        <f>Tabla2[[#This Row],[ROS_1DU_COR_COD_ESC_TG_NEG]]-Tabla2[[#This Row],[PAS_1DU_COR_COD_ESC_TG_NEG]]</f>
        <v>-105.66666666666667</v>
      </c>
      <c r="OF219" s="15">
        <f>Tabla2[[#This Row],[ROS_1DU_COR_COD_ESC_TG_NEU]]-Tabla2[[#This Row],[PAS_1DU_COR_COD_ESC_TG_NEU]]</f>
        <v>-122.07499999999999</v>
      </c>
      <c r="OG219" s="15">
        <f>Tabla2[[#This Row],[ROS_1DU_COR_COD_ESC_TG_POS]]-Tabla2[[#This Row],[PAS_1DU_COR_COD_ESC_TG_POS]]</f>
        <v>-138.75</v>
      </c>
      <c r="OH219" s="15">
        <f>Tabla2[[#This Row],[ROS_1DU_COR_COD_ESC_TG_TOT]]-Tabla2[[#This Row],[PAS_1DU_COR_COD_ESC_TG_TOT]]</f>
        <v>-106.22222222222223</v>
      </c>
      <c r="OI219" s="15">
        <f>Tabla2[[#This Row],[PAS_1DU_COR_COD_ROS_TG_NEG]]-Tabla2[[#This Row],[ESC_1DU_COR_COD_ROS_TG_NEG]]</f>
        <v>-117.92857142857142</v>
      </c>
      <c r="OJ219" s="15">
        <f>Tabla2[[#This Row],[PAS_1DU_COR_COD_ROS_TG_NEU]]-Tabla2[[#This Row],[ESC_1DU_COR_COD_ROS_TG_NEU]]</f>
        <v>-60.194444444444457</v>
      </c>
      <c r="OK219" s="15">
        <f>Tabla2[[#This Row],[PAS_1DU_COR_COD_ROS_TG_POS]]-Tabla2[[#This Row],[ESC_1DU_COR_COD_ROS_TG_POS]]</f>
        <v>-122.16666666666666</v>
      </c>
      <c r="OL219" s="15">
        <f>Tabla2[[#This Row],[PAS_1DU_COR_COD_ROS_TG_TOT]]-Tabla2[[#This Row],[ESC_1DU_COR_COD_ROS_TG_TOT]]</f>
        <v>-93.14772727272728</v>
      </c>
      <c r="OM219" s="15">
        <f>Tabla2[[#This Row],[PAS_1DU_COR_COD_ESC_TG_NEG]]-Tabla2[[#This Row],[ESC_1DU_COR_COD_ESC_TG_NEG]]</f>
        <v>-56.5</v>
      </c>
      <c r="ON219" s="15">
        <f>Tabla2[[#This Row],[PAS_1DU_COR_COD_ESC_TG_NEU]]-Tabla2[[#This Row],[ESC_1DU_COR_COD_ESC_TG_NEU]]</f>
        <v>-50.5</v>
      </c>
      <c r="OO219" s="15">
        <f>Tabla2[[#This Row],[PAS_1DU_COR_COD_ESC_TG_POS]]-Tabla2[[#This Row],[ESC_1DU_COR_COD_ESC_TG_POS]]</f>
        <v>33.607142857142833</v>
      </c>
      <c r="OP219" s="15">
        <f>Tabla2[[#This Row],[PAS_1DU_COR_COD_ESC_TG_TOT]]-Tabla2[[#This Row],[ESC_1DU_COR_COD_ESC_TG_TOT]]</f>
        <v>-34.111111111111086</v>
      </c>
      <c r="OQ219" s="61">
        <v>23.916666666666671</v>
      </c>
      <c r="OR219" s="62">
        <v>-38.300000000000011</v>
      </c>
      <c r="OS219" s="62">
        <v>-99.833333333333329</v>
      </c>
      <c r="OT219" s="62">
        <v>-48.142857142857139</v>
      </c>
      <c r="OU219" s="62">
        <v>50</v>
      </c>
      <c r="OV219" s="62">
        <v>-19.625</v>
      </c>
      <c r="OW219" s="62">
        <v>-33.642857142857167</v>
      </c>
      <c r="OX219" s="62">
        <v>-3.9583333333333144</v>
      </c>
      <c r="OY219" s="62">
        <v>-11.428571428571416</v>
      </c>
      <c r="OZ219" s="62">
        <v>-29.319444444444457</v>
      </c>
      <c r="PA219" s="62">
        <v>-189.41666666666666</v>
      </c>
      <c r="PB219" s="62">
        <v>-62.994949494949509</v>
      </c>
    </row>
    <row r="220" spans="1:418" x14ac:dyDescent="0.3">
      <c r="A220" s="2" t="s">
        <v>217</v>
      </c>
      <c r="B220" s="2">
        <v>60</v>
      </c>
      <c r="C220" s="2">
        <v>2</v>
      </c>
      <c r="D220" s="2">
        <v>66</v>
      </c>
      <c r="E220">
        <v>2.2999999999999998</v>
      </c>
      <c r="F220">
        <v>1531.7777777777778</v>
      </c>
      <c r="G220">
        <v>2.263157894736842</v>
      </c>
      <c r="H220">
        <v>1771.375</v>
      </c>
      <c r="I220">
        <v>2.95</v>
      </c>
      <c r="J220">
        <v>1780.4</v>
      </c>
      <c r="K220">
        <v>2.5084745762711864</v>
      </c>
      <c r="L220">
        <v>1694.851851851852</v>
      </c>
      <c r="M220">
        <v>2.75</v>
      </c>
      <c r="N220">
        <v>1927.1111111111111</v>
      </c>
      <c r="O220">
        <v>3</v>
      </c>
      <c r="P220">
        <v>1572.4</v>
      </c>
      <c r="Q220">
        <v>3.15</v>
      </c>
      <c r="R220">
        <v>1861.9</v>
      </c>
      <c r="S220">
        <v>2.9661016949152543</v>
      </c>
      <c r="T220">
        <v>1782.3103448275863</v>
      </c>
      <c r="U220">
        <v>2.7372881355932202</v>
      </c>
      <c r="V220">
        <v>1740.1428571428571</v>
      </c>
      <c r="W220">
        <v>0.8</v>
      </c>
      <c r="X220">
        <v>463.2</v>
      </c>
      <c r="Y220">
        <v>0.63157894736842102</v>
      </c>
      <c r="Z220">
        <v>418.375</v>
      </c>
      <c r="AA220">
        <v>0.4</v>
      </c>
      <c r="AB220">
        <v>428.85714285714283</v>
      </c>
      <c r="AC220">
        <v>0.61016949152542377</v>
      </c>
      <c r="AD220">
        <v>439.24</v>
      </c>
      <c r="AE220">
        <v>0.61016949152542377</v>
      </c>
      <c r="AF220">
        <v>439.24</v>
      </c>
      <c r="AG220">
        <v>2.0282485875706215</v>
      </c>
      <c r="AH220">
        <v>1338.6296296296296</v>
      </c>
      <c r="AK220">
        <v>7</v>
      </c>
      <c r="AL220">
        <v>1936</v>
      </c>
      <c r="AO220">
        <v>7</v>
      </c>
      <c r="AP220">
        <v>1936</v>
      </c>
      <c r="AS220">
        <v>0</v>
      </c>
      <c r="AW220">
        <v>0</v>
      </c>
      <c r="AY220">
        <v>3.5</v>
      </c>
      <c r="AZ220">
        <v>1936</v>
      </c>
      <c r="BC220">
        <v>0</v>
      </c>
      <c r="BG220">
        <v>0</v>
      </c>
      <c r="BI220">
        <v>0</v>
      </c>
      <c r="BK220">
        <v>2.3333333333333335</v>
      </c>
      <c r="BL220">
        <v>1936</v>
      </c>
      <c r="BM220">
        <v>2.0333333333333332</v>
      </c>
      <c r="BN220">
        <v>1345.9146341463415</v>
      </c>
      <c r="BO220">
        <v>2.75</v>
      </c>
      <c r="BP220">
        <v>1149</v>
      </c>
      <c r="BQ220">
        <v>5.0999999999999996</v>
      </c>
      <c r="BR220">
        <v>1463.4</v>
      </c>
      <c r="BS220">
        <v>4.666666666666667</v>
      </c>
      <c r="BT220">
        <v>1917.4285714285713</v>
      </c>
      <c r="BU220">
        <v>4.2592592592592595</v>
      </c>
      <c r="BV220">
        <v>1536.409090909091</v>
      </c>
      <c r="BW220">
        <v>3.5555555555555554</v>
      </c>
      <c r="BX220">
        <v>1249</v>
      </c>
      <c r="BY220">
        <v>4.25</v>
      </c>
      <c r="BZ220">
        <v>1271.125</v>
      </c>
      <c r="CA220">
        <v>5.5</v>
      </c>
      <c r="CB220">
        <v>1678.5555555555557</v>
      </c>
      <c r="CC220">
        <v>4.4814814814814818</v>
      </c>
      <c r="CD220">
        <v>1417.4583333333333</v>
      </c>
      <c r="CE220">
        <v>4.3703703703703702</v>
      </c>
      <c r="CF220">
        <v>1474.3478260869565</v>
      </c>
      <c r="CG220">
        <v>3.5</v>
      </c>
      <c r="CH220">
        <v>1278.6666666666667</v>
      </c>
      <c r="CI220">
        <v>1.9</v>
      </c>
      <c r="CJ220">
        <v>1145.2</v>
      </c>
      <c r="CK220">
        <v>2.6666666666666665</v>
      </c>
      <c r="CL220">
        <v>1284</v>
      </c>
      <c r="CM220">
        <v>2.6296296296296298</v>
      </c>
      <c r="CN220">
        <v>1238.625</v>
      </c>
      <c r="CO220">
        <v>3.6666666666666665</v>
      </c>
      <c r="CP220">
        <v>1072.75</v>
      </c>
      <c r="CQ220">
        <v>2.625</v>
      </c>
      <c r="CR220">
        <v>846.16666666666663</v>
      </c>
      <c r="CS220">
        <v>1.1000000000000001</v>
      </c>
      <c r="CT220">
        <v>774.25</v>
      </c>
      <c r="CU220">
        <v>2.4074074074074074</v>
      </c>
      <c r="CV220">
        <v>930.88888888888891</v>
      </c>
      <c r="CW220">
        <v>2.5185185185185186</v>
      </c>
      <c r="CX220">
        <v>1075.7058823529412</v>
      </c>
      <c r="CY220">
        <v>3.4444444444444446</v>
      </c>
      <c r="CZ220">
        <v>1304.925</v>
      </c>
      <c r="DA220">
        <v>2.25</v>
      </c>
      <c r="DB220">
        <v>813.28571428571433</v>
      </c>
      <c r="DC220">
        <v>3.4</v>
      </c>
      <c r="DD220">
        <v>1180.125</v>
      </c>
      <c r="DE220">
        <v>2.3333333333333335</v>
      </c>
      <c r="DF220">
        <v>765.75</v>
      </c>
      <c r="DG220">
        <v>2.7037037037037037</v>
      </c>
      <c r="DH220">
        <v>924.3478260869565</v>
      </c>
      <c r="DI220">
        <v>2.8888888888888888</v>
      </c>
      <c r="DJ220">
        <v>877.375</v>
      </c>
      <c r="DK220">
        <v>2.75</v>
      </c>
      <c r="DL220">
        <v>917.75</v>
      </c>
      <c r="DM220">
        <v>1.9</v>
      </c>
      <c r="DN220">
        <v>676.88888888888891</v>
      </c>
      <c r="DO220">
        <v>2.4814814814814814</v>
      </c>
      <c r="DP220">
        <v>818.12</v>
      </c>
      <c r="DQ220">
        <v>2.5925925925925926</v>
      </c>
      <c r="DR220">
        <v>869.02083333333337</v>
      </c>
      <c r="DS220">
        <v>2.5925925925925926</v>
      </c>
      <c r="DT220">
        <v>869.02083333333337</v>
      </c>
      <c r="DU220">
        <v>3.1604938271604937</v>
      </c>
      <c r="DV220">
        <v>1141.4609375</v>
      </c>
      <c r="DW220">
        <v>3.5</v>
      </c>
      <c r="DX220">
        <v>916</v>
      </c>
      <c r="EA220">
        <v>2</v>
      </c>
      <c r="EB220">
        <v>471</v>
      </c>
      <c r="EC220">
        <v>3</v>
      </c>
      <c r="ED220">
        <v>767.66666666666663</v>
      </c>
      <c r="EE220">
        <v>6</v>
      </c>
      <c r="EF220">
        <v>1817</v>
      </c>
      <c r="EG220">
        <v>3.5</v>
      </c>
      <c r="EH220">
        <v>1078</v>
      </c>
      <c r="EK220">
        <v>4.333333333333333</v>
      </c>
      <c r="EL220">
        <v>1324.3333333333333</v>
      </c>
      <c r="EM220">
        <v>3.6666666666666665</v>
      </c>
      <c r="EN220">
        <v>1046</v>
      </c>
      <c r="EO220">
        <v>4.5</v>
      </c>
      <c r="EP220">
        <v>797.5</v>
      </c>
      <c r="ES220">
        <v>4</v>
      </c>
      <c r="ET220">
        <v>1060</v>
      </c>
      <c r="EU220">
        <v>4.333333333333333</v>
      </c>
      <c r="EV220">
        <v>885</v>
      </c>
      <c r="EW220">
        <v>1</v>
      </c>
      <c r="EX220">
        <v>377</v>
      </c>
      <c r="EY220">
        <v>3.5</v>
      </c>
      <c r="EZ220">
        <v>1451</v>
      </c>
      <c r="FC220">
        <v>2.6666666666666665</v>
      </c>
      <c r="FD220">
        <v>914</v>
      </c>
      <c r="FE220">
        <v>3.5</v>
      </c>
      <c r="FF220">
        <v>896.6</v>
      </c>
      <c r="FG220">
        <v>3.5833333333333335</v>
      </c>
      <c r="FH220">
        <v>978.09090909090912</v>
      </c>
      <c r="FI220">
        <v>4.5</v>
      </c>
      <c r="FJ220">
        <v>1234</v>
      </c>
      <c r="FM220">
        <v>3</v>
      </c>
      <c r="FN220">
        <v>1149</v>
      </c>
      <c r="FO220">
        <v>4</v>
      </c>
      <c r="FP220">
        <v>1205.6666666666667</v>
      </c>
      <c r="FQ220">
        <v>3</v>
      </c>
      <c r="FR220">
        <v>1019</v>
      </c>
      <c r="FS220">
        <v>2.5</v>
      </c>
      <c r="FT220">
        <v>516</v>
      </c>
      <c r="FW220">
        <v>2.6666666666666665</v>
      </c>
      <c r="FX220">
        <v>683.66666666666663</v>
      </c>
      <c r="FY220">
        <v>3.3333333333333335</v>
      </c>
      <c r="FZ220">
        <v>944.66666666666663</v>
      </c>
      <c r="GA220">
        <v>3.3333333333333335</v>
      </c>
      <c r="GB220">
        <v>944.66666666666663</v>
      </c>
      <c r="GC220">
        <v>3.5</v>
      </c>
      <c r="GD220">
        <v>966.29411764705878</v>
      </c>
      <c r="GE220">
        <v>3.1944444444444446</v>
      </c>
      <c r="GF220">
        <v>1120.9241379310345</v>
      </c>
      <c r="GG220">
        <v>2.375</v>
      </c>
      <c r="GH220">
        <v>960.2</v>
      </c>
      <c r="GI220">
        <v>2.8888888888888888</v>
      </c>
      <c r="GJ220">
        <v>811.5</v>
      </c>
      <c r="GK220">
        <v>4.25</v>
      </c>
      <c r="GL220">
        <v>989.5</v>
      </c>
      <c r="GM220">
        <v>2.9523809523809526</v>
      </c>
      <c r="GN220">
        <v>897.11764705882354</v>
      </c>
      <c r="GO220">
        <v>3.3333333333333335</v>
      </c>
      <c r="GP220">
        <v>1148.7142857142858</v>
      </c>
      <c r="GQ220">
        <v>2.8888888888888888</v>
      </c>
      <c r="GR220">
        <v>719</v>
      </c>
      <c r="GS220">
        <v>2.1428571428571428</v>
      </c>
      <c r="GT220">
        <v>697.2</v>
      </c>
      <c r="GU220">
        <v>2.84</v>
      </c>
      <c r="GV220">
        <v>857.04761904761904</v>
      </c>
      <c r="GW220">
        <v>2.8913043478260869</v>
      </c>
      <c r="GX220">
        <v>874.97368421052636</v>
      </c>
      <c r="GY220">
        <v>4</v>
      </c>
      <c r="GZ220">
        <v>1158.875</v>
      </c>
      <c r="HA220">
        <v>4.5555555555555554</v>
      </c>
      <c r="HB220">
        <v>1389</v>
      </c>
      <c r="HC220">
        <v>3.25</v>
      </c>
      <c r="HD220">
        <v>791.75</v>
      </c>
      <c r="HE220">
        <v>4.0952380952380949</v>
      </c>
      <c r="HF220">
        <v>1187.5714285714287</v>
      </c>
      <c r="HG220">
        <v>3.8888888888888888</v>
      </c>
      <c r="HH220">
        <v>954.66666666666663</v>
      </c>
      <c r="HI220">
        <v>3.8888888888888888</v>
      </c>
      <c r="HJ220">
        <v>1103.5</v>
      </c>
      <c r="HK220">
        <v>5.4285714285714288</v>
      </c>
      <c r="HL220">
        <v>1429.1428571428571</v>
      </c>
      <c r="HM220">
        <v>4.32</v>
      </c>
      <c r="HN220">
        <v>1142.6666666666667</v>
      </c>
      <c r="HO220">
        <v>4.2173913043478262</v>
      </c>
      <c r="HP220">
        <v>1163.6222222222223</v>
      </c>
      <c r="HQ220">
        <v>3.5543478260869565</v>
      </c>
      <c r="HR220">
        <v>1031.4698795180723</v>
      </c>
      <c r="HS220">
        <v>3.625</v>
      </c>
      <c r="HT220">
        <v>1083.4285714285713</v>
      </c>
      <c r="HU220">
        <v>3.8888888888888888</v>
      </c>
      <c r="HV220">
        <v>1033.2222222222222</v>
      </c>
      <c r="HW220">
        <v>3</v>
      </c>
      <c r="HX220">
        <v>873.5</v>
      </c>
      <c r="HY220">
        <v>3.6190476190476191</v>
      </c>
      <c r="HZ220">
        <v>1018.85</v>
      </c>
      <c r="IA220">
        <v>3.2222222222222223</v>
      </c>
      <c r="IB220">
        <v>709</v>
      </c>
      <c r="IC220">
        <v>2.4444444444444446</v>
      </c>
      <c r="ID220">
        <v>585.11111111111109</v>
      </c>
      <c r="IE220">
        <v>2.4285714285714284</v>
      </c>
      <c r="IF220">
        <v>906</v>
      </c>
      <c r="IG220">
        <v>2.72</v>
      </c>
      <c r="IH220">
        <v>703.3478260869565</v>
      </c>
      <c r="II220">
        <v>3.1304347826086958</v>
      </c>
      <c r="IJ220">
        <v>850.09302325581393</v>
      </c>
      <c r="IK220">
        <v>3.1304347826086958</v>
      </c>
      <c r="IL220">
        <v>850.09302325581393</v>
      </c>
      <c r="IM220">
        <v>3.4130434782608696</v>
      </c>
      <c r="IN220">
        <v>969.57142857142856</v>
      </c>
      <c r="IO220">
        <v>1</v>
      </c>
      <c r="IP220">
        <v>449</v>
      </c>
      <c r="IQ220">
        <v>1</v>
      </c>
      <c r="IR220">
        <v>309</v>
      </c>
      <c r="IS220">
        <v>1.8333333333333333</v>
      </c>
      <c r="IT220">
        <v>624</v>
      </c>
      <c r="IU220">
        <v>1.5555555555555556</v>
      </c>
      <c r="IV220">
        <v>542.33333333333337</v>
      </c>
      <c r="IW220">
        <v>5</v>
      </c>
      <c r="IX220">
        <v>1596</v>
      </c>
      <c r="IY220">
        <v>0</v>
      </c>
      <c r="JA220">
        <v>2.3333333333333335</v>
      </c>
      <c r="JB220">
        <v>636.66666666666663</v>
      </c>
      <c r="JC220">
        <v>2.4</v>
      </c>
      <c r="JD220">
        <v>876.5</v>
      </c>
      <c r="JE220">
        <v>1.8571428571428572</v>
      </c>
      <c r="JF220">
        <v>676</v>
      </c>
      <c r="JG220">
        <v>6</v>
      </c>
      <c r="JH220">
        <v>1776.5</v>
      </c>
      <c r="JI220">
        <v>6</v>
      </c>
      <c r="JJ220">
        <v>1019</v>
      </c>
      <c r="JK220">
        <v>4.5</v>
      </c>
      <c r="JL220">
        <v>1150</v>
      </c>
      <c r="JM220">
        <v>5</v>
      </c>
      <c r="JN220">
        <v>1274.6666666666667</v>
      </c>
      <c r="JO220">
        <v>1</v>
      </c>
      <c r="JP220">
        <v>168</v>
      </c>
      <c r="JQ220">
        <v>9</v>
      </c>
      <c r="JR220">
        <v>2264</v>
      </c>
      <c r="JS220">
        <v>5</v>
      </c>
      <c r="JT220">
        <v>1199.6666666666667</v>
      </c>
      <c r="JU220">
        <v>5</v>
      </c>
      <c r="JV220">
        <v>1206.2</v>
      </c>
      <c r="JW220">
        <v>5</v>
      </c>
      <c r="JX220">
        <v>1250.2142857142858</v>
      </c>
      <c r="JY220">
        <v>3.4285714285714284</v>
      </c>
      <c r="JZ220">
        <v>1010.9583333333334</v>
      </c>
      <c r="KA220">
        <v>6</v>
      </c>
      <c r="KB220">
        <v>1808.5</v>
      </c>
      <c r="KC220">
        <v>5</v>
      </c>
      <c r="KD220">
        <v>1395</v>
      </c>
      <c r="KE220">
        <v>5.333333333333333</v>
      </c>
      <c r="KF220">
        <v>1458.6666666666667</v>
      </c>
      <c r="KG220">
        <v>5.4444444444444446</v>
      </c>
      <c r="KH220">
        <v>1529.3333333333333</v>
      </c>
      <c r="KI220">
        <v>1</v>
      </c>
      <c r="KJ220">
        <v>399</v>
      </c>
      <c r="KK220">
        <v>3</v>
      </c>
      <c r="KL220">
        <v>1069</v>
      </c>
      <c r="KM220">
        <v>3</v>
      </c>
      <c r="KN220">
        <v>1042</v>
      </c>
      <c r="KO220">
        <v>2.6</v>
      </c>
      <c r="KP220">
        <v>918.8</v>
      </c>
      <c r="KQ220">
        <v>4.4285714285714288</v>
      </c>
      <c r="KR220">
        <v>1311.2857142857142</v>
      </c>
      <c r="KS220">
        <v>4.4285714285714288</v>
      </c>
      <c r="KT220">
        <v>1311.2857142857142</v>
      </c>
      <c r="KU220">
        <v>3.7619047619047619</v>
      </c>
      <c r="KV220">
        <v>1121.6052631578948</v>
      </c>
      <c r="KW220">
        <v>3.4944444444444445</v>
      </c>
      <c r="KX220">
        <v>1004.7987804878048</v>
      </c>
      <c r="KY220" s="15">
        <f>Tabla2[[#This Row],[ROS_NUM_COR_COD_ROS_TG_NEG]]-Tabla2[[#This Row],[PAS_NUM_COR_COD_ROS_TG_NEG]]</f>
        <v>1.1388888888888888</v>
      </c>
      <c r="KZ220" s="15">
        <f>Tabla2[[#This Row],[ROS_DUR_COR_COD_ROS_TG_NEG]]-Tabla2[[#This Row],[PAS_DUR_COR_COD_ROS_TG_NEG]]</f>
        <v>-972.44444444444446</v>
      </c>
      <c r="LA220" s="15">
        <f>Tabla2[[#This Row],[ROS_NUM_COR_COD_ROS_TG_NEU]]-Tabla2[[#This Row],[PAS_NUM_COR_COD_ROS_TG_NEU]]</f>
        <v>0.88888888888888884</v>
      </c>
      <c r="LB220" s="15">
        <f>Tabla2[[#This Row],[ROS_DUR_COR_COD_ROS_TG_NEU]]-Tabla2[[#This Row],[PAS_DUR_COR_COD_ROS_TG_NEU]]</f>
        <v>-468.90000000000009</v>
      </c>
      <c r="LC220" s="15">
        <f>Tabla2[[#This Row],[ROS_NUM_COR_COD_ROS_TG_POS]]-Tabla2[[#This Row],[PAS_NUM_COR_COD_ROS_TG_POS]]</f>
        <v>2.2785714285714289</v>
      </c>
      <c r="LD220" s="15">
        <f>Tabla2[[#This Row],[ROS_DUR_COR_COD_ROS_TG_POS]]-Tabla2[[#This Row],[PAS_DUR_COR_COD_ROS_TG_POS]]</f>
        <v>-432.75714285714298</v>
      </c>
      <c r="LE220" s="15">
        <f>Tabla2[[#This Row],[ROS_NUM_COR_COD_ROS_TG_TOT]]-Tabla2[[#This Row],[PAS_NUM_COR_COD_ROS_TG_TOT]]</f>
        <v>1.353898305084746</v>
      </c>
      <c r="LF220" s="15">
        <f>Tabla2[[#This Row],[ROS_DUR_COR_COD_ROS_TG_TOT]]-Tabla2[[#This Row],[PAS_DUR_COR_COD_ROS_TG_TOT]]</f>
        <v>-639.64367816091954</v>
      </c>
      <c r="LG220" s="15">
        <f>Tabla2[[#This Row],[ROS_NUM_COR_COD_ESC_TG_NEG]]-Tabla2[[#This Row],[PAS_NUM_COR_COD_ESC_TG_NEG]]</f>
        <v>1.0333333333333337</v>
      </c>
      <c r="LH220" s="15">
        <f>Tabla2[[#This Row],[ROS_DUR_COR_COD_ESC_TG_NEG]]-Tabla2[[#This Row],[PAS_DUR_COR_COD_ESC_TG_NEG]]</f>
        <v>-383.06349206349205</v>
      </c>
      <c r="LI220" s="15">
        <f>Tabla2[[#This Row],[ROS_NUM_COR_COD_ESC_TG_NEU]]-Tabla2[[#This Row],[PAS_NUM_COR_COD_ESC_TG_NEU]]</f>
        <v>0.6257309941520468</v>
      </c>
      <c r="LJ220" s="15">
        <f>Tabla2[[#This Row],[ROS_NUM_COR_COD_ESC_TG_NEG]]-Tabla2[[#This Row],[PAS_NUM_COR_COD_ESC_TG_NEG]]</f>
        <v>1.0333333333333337</v>
      </c>
      <c r="LK220" s="15">
        <f>Tabla2[[#This Row],[ROS_NUM_COR_COD_ESC_TG_POS]]-Tabla2[[#This Row],[PAS_NUM_COR_COD_ESC_TG_POS]]</f>
        <v>-0.80714285714285738</v>
      </c>
      <c r="LL220" s="15">
        <f>Tabla2[[#This Row],[ROS_DUR_COR_COD_ESC_TG_POS]]-Tabla2[[#This Row],[PAS_DUR_COR_COD_ESC_TG_POS]]</f>
        <v>-1083.2</v>
      </c>
      <c r="LM220" s="15">
        <f>Tabla2[[#This Row],[ROS_NUM_COR_COD_ESC_TG_TOT]]-Tabla2[[#This Row],[PAS_NUM_COR_COD_ESC_TG_TOT]]</f>
        <v>0.33152542372881344</v>
      </c>
      <c r="LN220" s="15">
        <f>Tabla2[[#This Row],[ROS_DUR_COR_COD_ESC_TG_TOT]]-Tabla2[[#This Row],[PAS_DUR_COR_COD_ESC_TG_TOT]]</f>
        <v>-837.80423280423292</v>
      </c>
      <c r="LO220" s="15">
        <f>Tabla2[[#This Row],[PAS_NUM_COR_COD_ROS_TG_NEG]]-Tabla2[[#This Row],[ESC_NUM_COR_COD_ROS_TG_NEG]]</f>
        <v>-0.91666666666666652</v>
      </c>
      <c r="LP220" s="15">
        <f>Tabla2[[#This Row],[PAS_DUR_COR_COD_ROS_TG_NEG]]-Tabla2[[#This Row],[ESC_DUR_COR_COD_ROS_TG_NEG]]</f>
        <v>854.36111111111109</v>
      </c>
      <c r="LQ220" s="15">
        <f>Tabla2[[#This Row],[PAS_NUM_COR_COD_ROS_TG_NEU]]-Tabla2[[#This Row],[ESC_NUM_COR_COD_ROS_TG_NEU]]</f>
        <v>0.375</v>
      </c>
      <c r="LR220" s="15">
        <f>Tabla2[[#This Row],[PAS_DUR_COR_COD_ROS_TG_NEU]]-Tabla2[[#This Row],[ESC_DUR_COR_COD_ROS_TG_NEU]]</f>
        <v>726.23333333333346</v>
      </c>
      <c r="LS220" s="15">
        <f>Tabla2[[#This Row],[PAS_NUM_COR_COD_ROS_TG_POS]]-Tabla2[[#This Row],[ESC_NUM_COR_COD_ROS_TG_POS]]</f>
        <v>2.0499999999999998</v>
      </c>
      <c r="LT220" s="15">
        <f>Tabla2[[#This Row],[PAS_DUR_COR_COD_ROS_TG_POS]]-Tabla2[[#This Row],[ESC_DUR_COR_COD_ROS_TG_POS]]</f>
        <v>1087.6500000000001</v>
      </c>
      <c r="LU220" s="15">
        <f>Tabla2[[#This Row],[PAS_NUM_COR_COD_ROS_TG_TOT]]-Tabla2[[#This Row],[ESC_NUM_COR_COD_ROS_TG_TOT]]</f>
        <v>0.55869428750784689</v>
      </c>
      <c r="LV220" s="15">
        <f>Tabla2[[#This Row],[PAS_DUR_COR_COD_ROS_TG_TOT]]-Tabla2[[#This Row],[ESC_DUR_COR_COD_ROS_TG_TOT]]</f>
        <v>851.42145593869736</v>
      </c>
      <c r="LW220" s="15">
        <f>Tabla2[[#This Row],[PAS_NUM_COR_COD_ESC_TG_NEG]]-Tabla2[[#This Row],[ESC_NUM_COR_COD_ESC_TG_NEG]]</f>
        <v>-1.2555555555555555</v>
      </c>
      <c r="LX220" s="15">
        <f>Tabla2[[#This Row],[PAS_DUR_COR_COD_ESC_TG_NEG]]-Tabla2[[#This Row],[ESC_DUR_COR_COD_ESC_TG_NEG]]</f>
        <v>282.77777777777783</v>
      </c>
      <c r="LY220" s="15">
        <f>Tabla2[[#This Row],[PAS_NUM_COR_COD_ESC_TG_NEU]]-Tabla2[[#This Row],[ESC_NUM_COR_COD_ESC_TG_NEU]]</f>
        <v>-1.986842105263158</v>
      </c>
      <c r="LZ220" s="15">
        <f>Tabla2[[#This Row],[PAS_DUR_COR_COD_ESC_TG_NEU]]-Tabla2[[#This Row],[ESC_DUR_COR_COD_ESC_TG_NEU]]</f>
        <v>500.25</v>
      </c>
      <c r="MA220" s="15">
        <f>Tabla2[[#This Row],[PAS_NUM_COR_COD_ESC_TG_POS]]-Tabla2[[#This Row],[ESC_NUM_COR_COD_ESC_TG_POS]]</f>
        <v>-2.5499999999999998</v>
      </c>
      <c r="MB220" s="15">
        <f>Tabla2[[#This Row],[PAS_DUR_COR_COD_ESC_TG_POS]]-Tabla2[[#This Row],[ESC_DUR_COR_COD_ESC_TG_POS]]</f>
        <v>101.84444444444443</v>
      </c>
      <c r="MC220" s="15">
        <f>Tabla2[[#This Row],[PAS_NUM_COR_COD_ESC_TG_TOT]]-Tabla2[[#This Row],[ESC_NUM_COR_COD_ESC_TG_TOT]]</f>
        <v>-1.9730069052102954</v>
      </c>
      <c r="MD220" s="15">
        <f>Tabla2[[#This Row],[PAS_DUR_COR_COD_ESC_TG_TOT]]-Tabla2[[#This Row],[ESC_DUR_COR_COD_ESC_TG_TOT]]</f>
        <v>277.3935185185187</v>
      </c>
      <c r="ME220" s="42">
        <f>Tabla25[[#This Row],[PAS_NUM_COR_COD_ROS_TG_NEG]]-Tabla25[[#This Row],[PAS_NUM_COR_COD_ESC_TG_NEG]]</f>
        <v>0.45000000000000018</v>
      </c>
      <c r="MF220" s="42">
        <f>Tabla25[[#This Row],[PAS_NUM_COR_COD_ROS_TG_NEU]]-Tabla25[[#This Row],[PAS_NUM_COR_COD_ESC_TG_NEU]]</f>
        <v>0.73684210526315796</v>
      </c>
      <c r="MG220" s="42">
        <f>Tabla25[[#This Row],[PAS_NUM_COR_COD_ROS_TG_POS]]-Tabla25[[#This Row],[PAS_NUM_COR_COD_ESC_TG_POS]]</f>
        <v>0.19999999999999973</v>
      </c>
      <c r="MH220" s="42">
        <f>Tabla25[[#This Row],[PAS_NUM_COR_COD_ROS_TG_TOT]]-Tabla25[[#This Row],[PAS_NUM_COR_COD_ESC_TG_TOT]]</f>
        <v>0.45762711864406791</v>
      </c>
      <c r="MI220" s="42">
        <f>Tabla25[[#This Row],[PAS_DUR_COR_COD_ROS_TG_NEG]]-Tabla25[[#This Row],[PAS_DUR_COR_COD_ESC_TG_NEG]]</f>
        <v>395.33333333333326</v>
      </c>
      <c r="MJ220" s="42">
        <f>Tabla25[[#This Row],[PAS_DUR_COR_COD_ROS_TG_NEU]]-Tabla25[[#This Row],[PAS_DUR_COR_COD_ESC_TG_NEU]]</f>
        <v>-198.97499999999991</v>
      </c>
      <c r="MK220" s="42">
        <f>Tabla25[[#This Row],[PAS_DUR_COR_COD_ROS_TG_POS]]-Tabla25[[#This Row],[PAS_DUR_COR_COD_ESC_TG_POS]]</f>
        <v>81.5</v>
      </c>
      <c r="ML220" s="42">
        <f>Tabla25[[#This Row],[PAS_DUR_COR_COD_ROS_TG_TOT]]-Tabla25[[#This Row],[PAS_DUR_COR_COD_ESC_TG_TOT]]</f>
        <v>87.458492975734316</v>
      </c>
      <c r="MM220" s="44">
        <f>Tabla25[[#This Row],[ESC_NUM_COR_COD_ROS_TG_NEG]]-Tabla25[[#This Row],[ESC_NUM_COR_COD_ESC_TG_NEG]]</f>
        <v>0.11111111111111116</v>
      </c>
      <c r="MN220" s="44">
        <f>Tabla25[[#This Row],[ESC_NUM_COR_COD_ROS_TG_NEU]]-Tabla25[[#This Row],[ESC_NUM_COR_COD_ESC_TG_NEU]]</f>
        <v>-1.625</v>
      </c>
      <c r="MO220" s="44">
        <f>Tabla25[[#This Row],[ESC_NUM_COR_COD_ROS_TG_POS]]-Tabla25[[#This Row],[ESC_NUM_COR_COD_ESC_TG_POS]]</f>
        <v>-4.4000000000000004</v>
      </c>
      <c r="MP220" s="44">
        <f>Tabla25[[#This Row],[ESC_NUM_COR_COD_ROS_TG_TOT]]-Tabla25[[#This Row],[ESC_NUM_COR_COD_ESC_TG_TOT]]</f>
        <v>-2.0740740740740744</v>
      </c>
      <c r="MQ220" s="44">
        <f>Tabla25[[#This Row],[ESC_DUR_COR_COD_ROS_TG_NEG]]-Tabla25[[#This Row],[ESC_DUR_COR_COD_ESC_TG_NEG]]</f>
        <v>-176.25</v>
      </c>
      <c r="MR220" s="44">
        <f>Tabla25[[#This Row],[ESC_DUR_COR_COD_ROS_TG_NEU]]-Tabla25[[#This Row],[ESC_DUR_COR_COD_ESC_TG_NEU]]</f>
        <v>-424.95833333333337</v>
      </c>
      <c r="MS220" s="44">
        <f>Tabla25[[#This Row],[ESC_DUR_COR_COD_ROS_TG_POS]]-Tabla25[[#This Row],[ESC_DUR_COR_COD_ESC_TG_POS]]</f>
        <v>-904.30555555555566</v>
      </c>
      <c r="MT220" s="44">
        <f>Tabla25[[#This Row],[ESC_DUR_COR_COD_ROS_TG_TOT]]-Tabla25[[#This Row],[ESC_DUR_COR_COD_ESC_TG_TOT]]</f>
        <v>-486.56944444444434</v>
      </c>
      <c r="MU220" s="47">
        <f>Tabla25[[#This Row],[ROS_NUM_COR_COD_ROS_TG_NEG]]-Tabla25[[#This Row],[ROS_NUM_COR_COD_ESC_TG_NEG]]</f>
        <v>0.55555555555555536</v>
      </c>
      <c r="MV220" s="47">
        <f>Tabla25[[#This Row],[ROS_NUM_COR_COD_ROS_TG_NEU]]-Tabla25[[#This Row],[ROS_NUM_COR_COD_ESC_TG_NEU]]</f>
        <v>1</v>
      </c>
      <c r="MW220" s="47">
        <f>Tabla25[[#This Row],[ROS_NUM_COR_COD_ROS_TG_POS]]-Tabla25[[#This Row],[ROS_NUM_COR_COD_ESC_TG_POS]]</f>
        <v>3.285714285714286</v>
      </c>
      <c r="MX220" s="47">
        <f>Tabla25[[#This Row],[ROS_NUM_COR_COD_ROS_TG_TOT]]-Tabla25[[#This Row],[ROS_NUM_COR_COD_ESC_TG_TOT]]</f>
        <v>1.4800000000000004</v>
      </c>
      <c r="MY220" s="47">
        <f>Tabla25[[#This Row],[ROS_DUR_COR_COD_ROS_TG_NEG]]-Tabla25[[#This Row],[ROS_DUR_COR_COD_ESC_TG_NEG]]</f>
        <v>-194.04761904761915</v>
      </c>
      <c r="MZ220" s="47">
        <f>Tabla25[[#This Row],[ROS_DUR_COR_COD_ROS_TG_NEU]]-Tabla25[[#This Row],[ROS_DUR_COR_COD_ESC_TG_NEU]]</f>
        <v>384.5</v>
      </c>
      <c r="NA220" s="47">
        <f>Tabla25[[#This Row],[ROS_DUR_COR_COD_ROS_TG_POS]]-Tabla25[[#This Row],[ROS_DUR_COR_COD_ESC_TG_POS]]</f>
        <v>731.94285714285706</v>
      </c>
      <c r="NB220" s="47">
        <f>Tabla25[[#This Row],[ROS_DUR_COR_COD_ROS_TG_TOT]]-Tabla25[[#This Row],[ROS_DUR_COR_COD_ESC_TG_TOT]]</f>
        <v>285.61904761904771</v>
      </c>
      <c r="NC220">
        <v>235.77777777777777</v>
      </c>
      <c r="ND220">
        <v>275.125</v>
      </c>
      <c r="NE220">
        <v>287</v>
      </c>
      <c r="NF220">
        <v>263.83333333333331</v>
      </c>
      <c r="NG220">
        <v>320</v>
      </c>
      <c r="NH220">
        <v>238.33333333333334</v>
      </c>
      <c r="NI220">
        <v>207.2</v>
      </c>
      <c r="NJ220">
        <v>258.14285714285717</v>
      </c>
      <c r="NK220">
        <v>241.875</v>
      </c>
      <c r="NL220">
        <v>186.16666666666666</v>
      </c>
      <c r="NM220">
        <v>249</v>
      </c>
      <c r="NN220">
        <v>224.88888888888889</v>
      </c>
      <c r="NO220">
        <v>243.71428571428572</v>
      </c>
      <c r="NP220">
        <v>295.625</v>
      </c>
      <c r="NQ220">
        <v>264.11111111111109</v>
      </c>
      <c r="NR220">
        <v>268.66666666666669</v>
      </c>
      <c r="NS220">
        <v>349.44444444444446</v>
      </c>
      <c r="NT220">
        <v>304.7</v>
      </c>
      <c r="NU220">
        <v>279.2</v>
      </c>
      <c r="NV220">
        <v>309.79310344827587</v>
      </c>
      <c r="NW220">
        <v>299.55555555555554</v>
      </c>
      <c r="NX220">
        <v>360.625</v>
      </c>
      <c r="NY220">
        <v>312.2</v>
      </c>
      <c r="NZ220">
        <v>322.33333333333331</v>
      </c>
      <c r="OA220" s="15">
        <f>Tabla2[[#This Row],[ROS_1DU_COR_COD_ROS_TG_NEG]]-Tabla2[[#This Row],[PAS_1DU_COR_COD_ROS_TG_NEG]]</f>
        <v>-113.66666666666669</v>
      </c>
      <c r="OB220" s="15">
        <f>Tabla2[[#This Row],[ROS_1DU_COR_COD_ROS_TG_NEU]]-Tabla2[[#This Row],[PAS_1DU_COR_COD_ROS_TG_NEU]]</f>
        <v>-29.574999999999989</v>
      </c>
      <c r="OC220" s="15">
        <f>Tabla2[[#This Row],[ROS_1DU_COR_COD_ROS_TG_POS]]-Tabla2[[#This Row],[PAS_1DU_COR_COD_ROS_TG_POS]]</f>
        <v>7.8000000000000114</v>
      </c>
      <c r="OD220" s="15">
        <f>Tabla2[[#This Row],[ROS_1DU_COR_COD_ROS_TG_TOT]]-Tabla2[[#This Row],[PAS_1DU_COR_COD_ROS_TG_TOT]]</f>
        <v>-45.959770114942557</v>
      </c>
      <c r="OE220" s="15">
        <f>Tabla2[[#This Row],[ROS_1DU_COR_COD_ESC_TG_NEG]]-Tabla2[[#This Row],[PAS_1DU_COR_COD_ESC_TG_NEG]]</f>
        <v>20.444444444444457</v>
      </c>
      <c r="OF220" s="15">
        <f>Tabla2[[#This Row],[ROS_1DU_COR_COD_ESC_TG_NEU]]-Tabla2[[#This Row],[PAS_1DU_COR_COD_ESC_TG_NEU]]</f>
        <v>-122.29166666666666</v>
      </c>
      <c r="OG220" s="15">
        <f>Tabla2[[#This Row],[ROS_1DU_COR_COD_ESC_TG_POS]]-Tabla2[[#This Row],[PAS_1DU_COR_COD_ESC_TG_POS]]</f>
        <v>-105</v>
      </c>
      <c r="OH220" s="15">
        <f>Tabla2[[#This Row],[ROS_1DU_COR_COD_ESC_TG_TOT]]-Tabla2[[#This Row],[PAS_1DU_COR_COD_ESC_TG_TOT]]</f>
        <v>-64.190476190476147</v>
      </c>
      <c r="OI220" s="15">
        <f>Tabla2[[#This Row],[PAS_1DU_COR_COD_ROS_TG_NEG]]-Tabla2[[#This Row],[ESC_1DU_COR_COD_ROS_TG_NEG]]</f>
        <v>107.56944444444446</v>
      </c>
      <c r="OJ220" s="15">
        <f>Tabla2[[#This Row],[PAS_1DU_COR_COD_ROS_TG_NEU]]-Tabla2[[#This Row],[ESC_1DU_COR_COD_ROS_TG_NEU]]</f>
        <v>118.53333333333333</v>
      </c>
      <c r="OK220" s="15">
        <f>Tabla2[[#This Row],[PAS_1DU_COR_COD_ROS_TG_POS]]-Tabla2[[#This Row],[ESC_1DU_COR_COD_ROS_TG_POS]]</f>
        <v>30.199999999999989</v>
      </c>
      <c r="OL220" s="15">
        <f>Tabla2[[#This Row],[PAS_1DU_COR_COD_ROS_TG_TOT]]-Tabla2[[#This Row],[ESC_1DU_COR_COD_ROS_TG_TOT]]</f>
        <v>84.904214559386986</v>
      </c>
      <c r="OM220" s="15">
        <f>Tabla2[[#This Row],[PAS_1DU_COR_COD_ESC_TG_NEG]]-Tabla2[[#This Row],[ESC_1DU_COR_COD_ESC_TG_NEG]]</f>
        <v>55.841269841269821</v>
      </c>
      <c r="ON220" s="15">
        <f>Tabla2[[#This Row],[PAS_1DU_COR_COD_ESC_TG_NEU]]-Tabla2[[#This Row],[ESC_1DU_COR_COD_ESC_TG_NEU]]</f>
        <v>65</v>
      </c>
      <c r="OO220" s="15">
        <f>Tabla2[[#This Row],[PAS_1DU_COR_COD_ESC_TG_POS]]-Tabla2[[#This Row],[ESC_1DU_COR_COD_ESC_TG_POS]]</f>
        <v>48.088888888888903</v>
      </c>
      <c r="OP220" s="15">
        <f>Tabla2[[#This Row],[PAS_1DU_COR_COD_ESC_TG_TOT]]-Tabla2[[#This Row],[ESC_1DU_COR_COD_ESC_TG_TOT]]</f>
        <v>53.666666666666629</v>
      </c>
      <c r="OQ220" s="61">
        <v>-84.222222222222229</v>
      </c>
      <c r="OR220" s="62">
        <v>36.791666666666657</v>
      </c>
      <c r="OS220" s="62">
        <v>79.800000000000011</v>
      </c>
      <c r="OT220" s="62">
        <v>5.6904761904761472</v>
      </c>
      <c r="OU220" s="62">
        <v>-1.8392857142857224</v>
      </c>
      <c r="OV220" s="62">
        <v>-109.45833333333334</v>
      </c>
      <c r="OW220" s="62">
        <v>-15.111111111111086</v>
      </c>
      <c r="OX220" s="62">
        <v>-43.7777777777778</v>
      </c>
      <c r="OY220" s="62">
        <v>49.888888888888914</v>
      </c>
      <c r="OZ220" s="62">
        <v>-55.925000000000011</v>
      </c>
      <c r="PA220" s="62">
        <v>-33</v>
      </c>
      <c r="PB220" s="62">
        <v>-12.540229885057443</v>
      </c>
    </row>
    <row r="221" spans="1:418" x14ac:dyDescent="0.3">
      <c r="A221" s="2" t="s">
        <v>218</v>
      </c>
      <c r="B221" s="2">
        <v>60</v>
      </c>
      <c r="C221" s="2">
        <v>2</v>
      </c>
      <c r="D221" s="2">
        <v>60</v>
      </c>
      <c r="E221">
        <v>3.05</v>
      </c>
      <c r="F221">
        <v>1173.5555555555557</v>
      </c>
      <c r="G221">
        <v>3.1</v>
      </c>
      <c r="H221">
        <v>1227.875</v>
      </c>
      <c r="I221">
        <v>3.8421052631578947</v>
      </c>
      <c r="J221">
        <v>1274.7368421052631</v>
      </c>
      <c r="K221">
        <v>3.3220338983050848</v>
      </c>
      <c r="L221">
        <v>1226.2264150943397</v>
      </c>
      <c r="M221">
        <v>3.7</v>
      </c>
      <c r="N221">
        <v>1386.1666666666667</v>
      </c>
      <c r="O221">
        <v>3.45</v>
      </c>
      <c r="P221">
        <v>1366.7222222222222</v>
      </c>
      <c r="Q221">
        <v>2.8947368421052633</v>
      </c>
      <c r="R221">
        <v>1184.5625</v>
      </c>
      <c r="S221">
        <v>3.3559322033898304</v>
      </c>
      <c r="T221">
        <v>1317.4038461538462</v>
      </c>
      <c r="U221">
        <v>3.3389830508474576</v>
      </c>
      <c r="V221">
        <v>1271.3809523809523</v>
      </c>
      <c r="W221">
        <v>2.0499999999999998</v>
      </c>
      <c r="X221">
        <v>665</v>
      </c>
      <c r="Y221">
        <v>2.2000000000000002</v>
      </c>
      <c r="Z221">
        <v>695.8</v>
      </c>
      <c r="AA221">
        <v>2.2105263157894739</v>
      </c>
      <c r="AB221">
        <v>691.78947368421052</v>
      </c>
      <c r="AC221">
        <v>2.152542372881356</v>
      </c>
      <c r="AD221">
        <v>684.06779661016947</v>
      </c>
      <c r="AE221">
        <v>2.152542372881356</v>
      </c>
      <c r="AF221">
        <v>684.06779661016947</v>
      </c>
      <c r="AG221">
        <v>2.9435028248587569</v>
      </c>
      <c r="AH221">
        <v>1060.0914634146341</v>
      </c>
      <c r="AM221">
        <v>6</v>
      </c>
      <c r="AN221">
        <v>2343</v>
      </c>
      <c r="AO221">
        <v>6</v>
      </c>
      <c r="AP221">
        <v>2343</v>
      </c>
      <c r="AU221">
        <v>0</v>
      </c>
      <c r="AW221">
        <v>0</v>
      </c>
      <c r="AY221">
        <v>3</v>
      </c>
      <c r="AZ221">
        <v>2343</v>
      </c>
      <c r="BE221">
        <v>2</v>
      </c>
      <c r="BF221">
        <v>548</v>
      </c>
      <c r="BG221">
        <v>2</v>
      </c>
      <c r="BH221">
        <v>548</v>
      </c>
      <c r="BI221">
        <v>2</v>
      </c>
      <c r="BJ221">
        <v>548</v>
      </c>
      <c r="BK221">
        <v>2.6666666666666665</v>
      </c>
      <c r="BL221">
        <v>1445.5</v>
      </c>
      <c r="BM221">
        <v>2.9388888888888891</v>
      </c>
      <c r="BN221">
        <v>1064.7349397590363</v>
      </c>
      <c r="BO221">
        <v>5.5</v>
      </c>
      <c r="BP221">
        <v>1893.4</v>
      </c>
      <c r="BQ221">
        <v>6</v>
      </c>
      <c r="BR221">
        <v>2107.5</v>
      </c>
      <c r="BS221">
        <v>5.4444444444444446</v>
      </c>
      <c r="BT221">
        <v>1851.1111111111111</v>
      </c>
      <c r="BU221">
        <v>5.6296296296296298</v>
      </c>
      <c r="BV221">
        <v>1942.7407407407406</v>
      </c>
      <c r="BW221">
        <v>5</v>
      </c>
      <c r="BX221">
        <v>1778.5</v>
      </c>
      <c r="BY221">
        <v>5.333333333333333</v>
      </c>
      <c r="BZ221">
        <v>1870.7777777777778</v>
      </c>
      <c r="CA221">
        <v>5.4444444444444446</v>
      </c>
      <c r="CB221">
        <v>1942</v>
      </c>
      <c r="CC221">
        <v>5.25</v>
      </c>
      <c r="CD221">
        <v>1860.7142857142858</v>
      </c>
      <c r="CE221">
        <v>5.4363636363636365</v>
      </c>
      <c r="CF221">
        <v>1900.9818181818182</v>
      </c>
      <c r="CG221">
        <v>0.8</v>
      </c>
      <c r="CH221">
        <v>429.16666666666669</v>
      </c>
      <c r="CI221">
        <v>0.5</v>
      </c>
      <c r="CJ221">
        <v>467.66666666666669</v>
      </c>
      <c r="CK221">
        <v>1</v>
      </c>
      <c r="CL221">
        <v>579</v>
      </c>
      <c r="CM221">
        <v>0.77777777777777779</v>
      </c>
      <c r="CN221">
        <v>496.8</v>
      </c>
      <c r="CO221">
        <v>1.2</v>
      </c>
      <c r="CP221">
        <v>548.875</v>
      </c>
      <c r="CQ221">
        <v>0.88888888888888884</v>
      </c>
      <c r="CR221">
        <v>564</v>
      </c>
      <c r="CS221">
        <v>0.88888888888888884</v>
      </c>
      <c r="CT221">
        <v>480.16666666666669</v>
      </c>
      <c r="CU221">
        <v>1</v>
      </c>
      <c r="CV221">
        <v>531.15789473684208</v>
      </c>
      <c r="CW221">
        <v>0.89090909090909087</v>
      </c>
      <c r="CX221">
        <v>516</v>
      </c>
      <c r="CY221">
        <v>3.1636363636363636</v>
      </c>
      <c r="CZ221">
        <v>1371.8876404494381</v>
      </c>
      <c r="DA221">
        <v>2.4</v>
      </c>
      <c r="DB221">
        <v>802.4</v>
      </c>
      <c r="DC221">
        <v>2.625</v>
      </c>
      <c r="DD221">
        <v>828.625</v>
      </c>
      <c r="DE221">
        <v>2.3333333333333335</v>
      </c>
      <c r="DF221">
        <v>705</v>
      </c>
      <c r="DG221">
        <v>2.4444444444444446</v>
      </c>
      <c r="DH221">
        <v>777.7037037037037</v>
      </c>
      <c r="DI221">
        <v>2.2000000000000002</v>
      </c>
      <c r="DJ221">
        <v>692.7</v>
      </c>
      <c r="DK221">
        <v>2.3333333333333335</v>
      </c>
      <c r="DL221">
        <v>726</v>
      </c>
      <c r="DM221">
        <v>2.2222222222222223</v>
      </c>
      <c r="DN221">
        <v>717.77777777777783</v>
      </c>
      <c r="DO221">
        <v>2.25</v>
      </c>
      <c r="DP221">
        <v>711.46428571428567</v>
      </c>
      <c r="DQ221">
        <v>2.3454545454545452</v>
      </c>
      <c r="DR221">
        <v>743.9818181818182</v>
      </c>
      <c r="DS221">
        <v>2.3454545454545452</v>
      </c>
      <c r="DT221">
        <v>743.9818181818182</v>
      </c>
      <c r="DU221">
        <v>2.8909090909090911</v>
      </c>
      <c r="DV221">
        <v>1132.0625</v>
      </c>
      <c r="DY221">
        <v>7</v>
      </c>
      <c r="DZ221">
        <v>2370</v>
      </c>
      <c r="EA221">
        <v>6</v>
      </c>
      <c r="EB221">
        <v>2155</v>
      </c>
      <c r="EC221">
        <v>6.666666666666667</v>
      </c>
      <c r="ED221">
        <v>2298.3333333333335</v>
      </c>
      <c r="EG221">
        <v>8</v>
      </c>
      <c r="EH221">
        <v>2348</v>
      </c>
      <c r="EI221">
        <v>6</v>
      </c>
      <c r="EJ221">
        <v>2137</v>
      </c>
      <c r="EK221">
        <v>7</v>
      </c>
      <c r="EL221">
        <v>2242.5</v>
      </c>
      <c r="EM221">
        <v>6.8</v>
      </c>
      <c r="EN221">
        <v>2276</v>
      </c>
      <c r="EQ221">
        <v>0</v>
      </c>
      <c r="ES221">
        <v>0</v>
      </c>
      <c r="EU221">
        <v>0</v>
      </c>
      <c r="EY221">
        <v>0</v>
      </c>
      <c r="FA221">
        <v>1</v>
      </c>
      <c r="FB221">
        <v>96</v>
      </c>
      <c r="FC221">
        <v>0.5</v>
      </c>
      <c r="FD221">
        <v>96</v>
      </c>
      <c r="FE221">
        <v>0.2</v>
      </c>
      <c r="FF221">
        <v>96</v>
      </c>
      <c r="FG221">
        <v>3.5</v>
      </c>
      <c r="FH221">
        <v>1912.6666666666667</v>
      </c>
      <c r="FK221">
        <v>2</v>
      </c>
      <c r="FL221">
        <v>697</v>
      </c>
      <c r="FM221">
        <v>3</v>
      </c>
      <c r="FN221">
        <v>782</v>
      </c>
      <c r="FO221">
        <v>2.3333333333333335</v>
      </c>
      <c r="FP221">
        <v>725.33333333333337</v>
      </c>
      <c r="FS221">
        <v>2</v>
      </c>
      <c r="FT221">
        <v>745</v>
      </c>
      <c r="FU221">
        <v>2</v>
      </c>
      <c r="FV221">
        <v>580</v>
      </c>
      <c r="FW221">
        <v>2</v>
      </c>
      <c r="FX221">
        <v>662.5</v>
      </c>
      <c r="FY221">
        <v>2.2000000000000002</v>
      </c>
      <c r="FZ221">
        <v>700.2</v>
      </c>
      <c r="GA221">
        <v>2.2000000000000002</v>
      </c>
      <c r="GB221">
        <v>700.2</v>
      </c>
      <c r="GC221">
        <v>3.0666666666666669</v>
      </c>
      <c r="GD221">
        <v>1361.5454545454545</v>
      </c>
      <c r="GE221">
        <v>2.9055555555555554</v>
      </c>
      <c r="GF221">
        <v>1148.3483870967741</v>
      </c>
      <c r="GG221">
        <v>0.625</v>
      </c>
      <c r="GH221">
        <v>328.6</v>
      </c>
      <c r="GI221">
        <v>1.1000000000000001</v>
      </c>
      <c r="GJ221">
        <v>608.66666666666663</v>
      </c>
      <c r="GK221">
        <v>0.55555555555555558</v>
      </c>
      <c r="GL221">
        <v>388.8</v>
      </c>
      <c r="GM221">
        <v>0.77777777777777779</v>
      </c>
      <c r="GN221">
        <v>452.4375</v>
      </c>
      <c r="GO221">
        <v>0.44444444444444442</v>
      </c>
      <c r="GP221">
        <v>313.75</v>
      </c>
      <c r="GQ221">
        <v>0.3</v>
      </c>
      <c r="GR221">
        <v>332</v>
      </c>
      <c r="GS221">
        <v>0.7</v>
      </c>
      <c r="GT221">
        <v>414</v>
      </c>
      <c r="GU221">
        <v>0.48275862068965519</v>
      </c>
      <c r="GV221">
        <v>364.23076923076923</v>
      </c>
      <c r="GW221">
        <v>0.625</v>
      </c>
      <c r="GX221">
        <v>412.89655172413791</v>
      </c>
      <c r="GY221">
        <v>5.5</v>
      </c>
      <c r="GZ221">
        <v>2016</v>
      </c>
      <c r="HA221">
        <v>5.2</v>
      </c>
      <c r="HB221">
        <v>1852.6</v>
      </c>
      <c r="HC221">
        <v>5.8888888888888893</v>
      </c>
      <c r="HD221">
        <v>2088.3333333333335</v>
      </c>
      <c r="HE221">
        <v>5.5185185185185182</v>
      </c>
      <c r="HF221">
        <v>1979.5925925925926</v>
      </c>
      <c r="HG221">
        <v>5.7777777777777777</v>
      </c>
      <c r="HH221">
        <v>2168.5555555555557</v>
      </c>
      <c r="HI221">
        <v>5.9</v>
      </c>
      <c r="HJ221">
        <v>2200.4</v>
      </c>
      <c r="HK221">
        <v>5.6</v>
      </c>
      <c r="HL221">
        <v>2065.1</v>
      </c>
      <c r="HM221">
        <v>5.7586206896551726</v>
      </c>
      <c r="HN221">
        <v>2143.8620689655172</v>
      </c>
      <c r="HO221">
        <v>5.6428571428571432</v>
      </c>
      <c r="HP221">
        <v>2064.6607142857142</v>
      </c>
      <c r="HQ221">
        <v>3.1339285714285716</v>
      </c>
      <c r="HR221">
        <v>1501.1176470588234</v>
      </c>
      <c r="HS221">
        <v>2.25</v>
      </c>
      <c r="HT221">
        <v>757.375</v>
      </c>
      <c r="HU221">
        <v>2.9</v>
      </c>
      <c r="HV221">
        <v>944.5</v>
      </c>
      <c r="HW221">
        <v>3</v>
      </c>
      <c r="HX221">
        <v>982.66666666666663</v>
      </c>
      <c r="HY221">
        <v>2.7407407407407409</v>
      </c>
      <c r="HZ221">
        <v>901.77777777777783</v>
      </c>
      <c r="IA221">
        <v>2.4444444444444446</v>
      </c>
      <c r="IB221">
        <v>767.22222222222217</v>
      </c>
      <c r="IC221">
        <v>2.6</v>
      </c>
      <c r="ID221">
        <v>866.6</v>
      </c>
      <c r="IE221">
        <v>2.4</v>
      </c>
      <c r="IF221">
        <v>806.4</v>
      </c>
      <c r="IG221">
        <v>2.4827586206896552</v>
      </c>
      <c r="IH221">
        <v>815</v>
      </c>
      <c r="II221">
        <v>2.6071428571428572</v>
      </c>
      <c r="IJ221">
        <v>856.83928571428567</v>
      </c>
      <c r="IK221">
        <v>2.6071428571428572</v>
      </c>
      <c r="IL221">
        <v>856.83928571428567</v>
      </c>
      <c r="IM221">
        <v>2.9583333333333335</v>
      </c>
      <c r="IN221">
        <v>1245.2340425531916</v>
      </c>
      <c r="IO221">
        <v>0.5</v>
      </c>
      <c r="IP221">
        <v>393</v>
      </c>
      <c r="IS221">
        <v>1</v>
      </c>
      <c r="IT221">
        <v>396</v>
      </c>
      <c r="IU221">
        <v>0.66666666666666663</v>
      </c>
      <c r="IV221">
        <v>394.5</v>
      </c>
      <c r="IW221">
        <v>0</v>
      </c>
      <c r="JC221">
        <v>0</v>
      </c>
      <c r="JE221">
        <v>0.5</v>
      </c>
      <c r="JF221">
        <v>394.5</v>
      </c>
      <c r="JG221">
        <v>5.5</v>
      </c>
      <c r="JH221">
        <v>2152.5</v>
      </c>
      <c r="JK221">
        <v>5</v>
      </c>
      <c r="JL221">
        <v>1974</v>
      </c>
      <c r="JM221">
        <v>5.333333333333333</v>
      </c>
      <c r="JN221">
        <v>2093</v>
      </c>
      <c r="JO221">
        <v>7</v>
      </c>
      <c r="JP221">
        <v>2304</v>
      </c>
      <c r="JU221">
        <v>7</v>
      </c>
      <c r="JV221">
        <v>2304</v>
      </c>
      <c r="JW221">
        <v>5.75</v>
      </c>
      <c r="JX221">
        <v>2145.75</v>
      </c>
      <c r="JY221">
        <v>3.125</v>
      </c>
      <c r="JZ221">
        <v>1562</v>
      </c>
      <c r="KA221">
        <v>2</v>
      </c>
      <c r="KB221">
        <v>760</v>
      </c>
      <c r="KE221">
        <v>2</v>
      </c>
      <c r="KF221">
        <v>691</v>
      </c>
      <c r="KG221">
        <v>2</v>
      </c>
      <c r="KH221">
        <v>737</v>
      </c>
      <c r="KI221">
        <v>4</v>
      </c>
      <c r="KJ221">
        <v>1126</v>
      </c>
      <c r="KO221">
        <v>4</v>
      </c>
      <c r="KP221">
        <v>1126</v>
      </c>
      <c r="KQ221">
        <v>2.5</v>
      </c>
      <c r="KR221">
        <v>834.25</v>
      </c>
      <c r="KS221">
        <v>2.5</v>
      </c>
      <c r="KT221">
        <v>834.25</v>
      </c>
      <c r="KU221">
        <v>2.9166666666666665</v>
      </c>
      <c r="KV221">
        <v>1270.9000000000001</v>
      </c>
      <c r="KW221">
        <v>2.9555555555555557</v>
      </c>
      <c r="KX221">
        <v>1246.9337748344371</v>
      </c>
      <c r="KY221" s="15">
        <f>Tabla2[[#This Row],[ROS_NUM_COR_COD_ROS_TG_NEG]]-Tabla2[[#This Row],[PAS_NUM_COR_COD_ROS_TG_NEG]]</f>
        <v>2.0777777777777775</v>
      </c>
      <c r="KZ221" s="15">
        <f>Tabla2[[#This Row],[ROS_DUR_COR_COD_ROS_TG_NEG]]-Tabla2[[#This Row],[PAS_DUR_COR_COD_ROS_TG_NEG]]</f>
        <v>782.38888888888891</v>
      </c>
      <c r="LA221" s="15">
        <f>Tabla2[[#This Row],[ROS_NUM_COR_COD_ROS_TG_NEU]]-Tabla2[[#This Row],[PAS_NUM_COR_COD_ROS_TG_NEU]]</f>
        <v>2.4500000000000002</v>
      </c>
      <c r="LB221" s="15">
        <f>Tabla2[[#This Row],[ROS_DUR_COR_COD_ROS_TG_NEU]]-Tabla2[[#This Row],[PAS_DUR_COR_COD_ROS_TG_NEU]]</f>
        <v>833.67777777777792</v>
      </c>
      <c r="LC221" s="15">
        <f>Tabla2[[#This Row],[ROS_NUM_COR_COD_ROS_TG_POS]]-Tabla2[[#This Row],[PAS_NUM_COR_COD_ROS_TG_POS]]</f>
        <v>2.7052631578947364</v>
      </c>
      <c r="LD221" s="15">
        <f>Tabla2[[#This Row],[ROS_DUR_COR_COD_ROS_TG_POS]]-Tabla2[[#This Row],[PAS_DUR_COR_COD_ROS_TG_POS]]</f>
        <v>880.53749999999991</v>
      </c>
      <c r="LE221" s="15">
        <f>Tabla2[[#This Row],[ROS_NUM_COR_COD_ROS_TG_TOT]]-Tabla2[[#This Row],[PAS_NUM_COR_COD_ROS_TG_TOT]]</f>
        <v>2.4026884862653421</v>
      </c>
      <c r="LF221" s="15">
        <f>Tabla2[[#This Row],[ROS_DUR_COR_COD_ROS_TG_TOT]]-Tabla2[[#This Row],[PAS_DUR_COR_COD_ROS_TG_TOT]]</f>
        <v>826.45822281167102</v>
      </c>
      <c r="LG221" s="15">
        <f>Tabla2[[#This Row],[ROS_NUM_COR_COD_ESC_TG_NEG]]-Tabla2[[#This Row],[PAS_NUM_COR_COD_ESC_TG_NEG]]</f>
        <v>-2.6055555555555552</v>
      </c>
      <c r="LH221" s="15">
        <f>Tabla2[[#This Row],[ROS_DUR_COR_COD_ESC_TG_NEG]]-Tabla2[[#This Row],[PAS_DUR_COR_COD_ESC_TG_NEG]]</f>
        <v>-859.80555555555566</v>
      </c>
      <c r="LI221" s="15">
        <f>Tabla2[[#This Row],[ROS_NUM_COR_COD_ESC_TG_NEU]]-Tabla2[[#This Row],[PAS_NUM_COR_COD_ESC_TG_NEU]]</f>
        <v>-2.8000000000000003</v>
      </c>
      <c r="LJ221" s="15">
        <f>Tabla2[[#This Row],[ROS_NUM_COR_COD_ESC_TG_NEG]]-Tabla2[[#This Row],[PAS_NUM_COR_COD_ESC_TG_NEG]]</f>
        <v>-2.6055555555555552</v>
      </c>
      <c r="LK221" s="15">
        <f>Tabla2[[#This Row],[ROS_NUM_COR_COD_ESC_TG_POS]]-Tabla2[[#This Row],[PAS_NUM_COR_COD_ESC_TG_POS]]</f>
        <v>-3.1421052631578945</v>
      </c>
      <c r="LL221" s="15">
        <f>Tabla2[[#This Row],[ROS_DUR_COR_COD_ESC_TG_POS]]-Tabla2[[#This Row],[PAS_DUR_COR_COD_ESC_TG_POS]]</f>
        <v>-860.73684210526312</v>
      </c>
      <c r="LM221" s="15">
        <f>Tabla2[[#This Row],[ROS_NUM_COR_COD_ESC_TG_TOT]]-Tabla2[[#This Row],[PAS_NUM_COR_COD_ESC_TG_TOT]]</f>
        <v>-2.8392752776154295</v>
      </c>
      <c r="LN221" s="15">
        <f>Tabla2[[#This Row],[ROS_DUR_COR_COD_ESC_TG_TOT]]-Tabla2[[#This Row],[PAS_DUR_COR_COD_ESC_TG_TOT]]</f>
        <v>-861.99564586357042</v>
      </c>
      <c r="LO221" s="15">
        <f>Tabla2[[#This Row],[PAS_NUM_COR_COD_ROS_TG_NEG]]-Tabla2[[#This Row],[ESC_NUM_COR_COD_ROS_TG_NEG]]</f>
        <v>2.5</v>
      </c>
      <c r="LP221" s="15">
        <f>Tabla2[[#This Row],[PAS_DUR_COR_COD_ROS_TG_NEG]]-Tabla2[[#This Row],[ESC_DUR_COR_COD_ROS_TG_NEG]]</f>
        <v>837.29166666666674</v>
      </c>
      <c r="LQ221" s="15">
        <f>Tabla2[[#This Row],[PAS_NUM_COR_COD_ROS_TG_NEU]]-Tabla2[[#This Row],[ESC_NUM_COR_COD_ROS_TG_NEU]]</f>
        <v>2.5611111111111113</v>
      </c>
      <c r="LR221" s="15">
        <f>Tabla2[[#This Row],[PAS_DUR_COR_COD_ROS_TG_NEU]]-Tabla2[[#This Row],[ESC_DUR_COR_COD_ROS_TG_NEU]]</f>
        <v>802.72222222222217</v>
      </c>
      <c r="LS221" s="15">
        <f>Tabla2[[#This Row],[PAS_NUM_COR_COD_ROS_TG_POS]]-Tabla2[[#This Row],[ESC_NUM_COR_COD_ROS_TG_POS]]</f>
        <v>2.0058479532163744</v>
      </c>
      <c r="LT221" s="15">
        <f>Tabla2[[#This Row],[PAS_DUR_COR_COD_ROS_TG_POS]]-Tabla2[[#This Row],[ESC_DUR_COR_COD_ROS_TG_POS]]</f>
        <v>704.39583333333326</v>
      </c>
      <c r="LU221" s="15">
        <f>Tabla2[[#This Row],[PAS_NUM_COR_COD_ROS_TG_TOT]]-Tabla2[[#This Row],[ESC_NUM_COR_COD_ROS_TG_TOT]]</f>
        <v>2.3559322033898304</v>
      </c>
      <c r="LV221" s="15">
        <f>Tabla2[[#This Row],[PAS_DUR_COR_COD_ROS_TG_TOT]]-Tabla2[[#This Row],[ESC_DUR_COR_COD_ROS_TG_TOT]]</f>
        <v>786.24595141700411</v>
      </c>
      <c r="LW221" s="15">
        <f>Tabla2[[#This Row],[PAS_NUM_COR_COD_ESC_TG_NEG]]-Tabla2[[#This Row],[ESC_NUM_COR_COD_ESC_TG_NEG]]</f>
        <v>-1.9500000000000002</v>
      </c>
      <c r="LX221" s="15">
        <f>Tabla2[[#This Row],[PAS_DUR_COR_COD_ESC_TG_NEG]]-Tabla2[[#This Row],[ESC_DUR_COR_COD_ESC_TG_NEG]]</f>
        <v>-604.94444444444434</v>
      </c>
      <c r="LY221" s="15">
        <f>Tabla2[[#This Row],[PAS_NUM_COR_COD_ESC_TG_NEU]]-Tabla2[[#This Row],[ESC_NUM_COR_COD_ESC_TG_NEU]]</f>
        <v>-2.2333333333333329</v>
      </c>
      <c r="LZ221" s="15">
        <f>Tabla2[[#This Row],[PAS_DUR_COR_COD_ESC_TG_NEU]]-Tabla2[[#This Row],[ESC_DUR_COR_COD_ESC_TG_NEU]]</f>
        <v>-642.90277777777783</v>
      </c>
      <c r="MA221" s="15">
        <f>Tabla2[[#This Row],[PAS_NUM_COR_COD_ESC_TG_POS]]-Tabla2[[#This Row],[ESC_NUM_COR_COD_ESC_TG_POS]]</f>
        <v>-1.60233918128655</v>
      </c>
      <c r="MB221" s="15">
        <f>Tabla2[[#This Row],[PAS_DUR_COR_COD_ESC_TG_POS]]-Tabla2[[#This Row],[ESC_DUR_COR_COD_ESC_TG_POS]]</f>
        <v>-667.26315789473688</v>
      </c>
      <c r="MC221" s="15">
        <f>Tabla2[[#This Row],[PAS_NUM_COR_COD_ESC_TG_TOT]]-Tabla2[[#This Row],[ESC_NUM_COR_COD_ESC_TG_TOT]]</f>
        <v>-1.9279661016949152</v>
      </c>
      <c r="MD221" s="15">
        <f>Tabla2[[#This Row],[PAS_DUR_COR_COD_ESC_TG_TOT]]-Tabla2[[#This Row],[ESC_DUR_COR_COD_ESC_TG_TOT]]</f>
        <v>-634.48787061994608</v>
      </c>
      <c r="ME221" s="42">
        <f>Tabla25[[#This Row],[PAS_NUM_COR_COD_ROS_TG_NEG]]-Tabla25[[#This Row],[PAS_NUM_COR_COD_ESC_TG_NEG]]</f>
        <v>0.65000000000000036</v>
      </c>
      <c r="MF221" s="42">
        <f>Tabla25[[#This Row],[PAS_NUM_COR_COD_ROS_TG_NEU]]-Tabla25[[#This Row],[PAS_NUM_COR_COD_ESC_TG_NEU]]</f>
        <v>0.35000000000000009</v>
      </c>
      <c r="MG221" s="42">
        <f>Tabla25[[#This Row],[PAS_NUM_COR_COD_ROS_TG_POS]]-Tabla25[[#This Row],[PAS_NUM_COR_COD_ESC_TG_POS]]</f>
        <v>-0.94736842105263142</v>
      </c>
      <c r="MH221" s="42">
        <f>Tabla25[[#This Row],[PAS_NUM_COR_COD_ROS_TG_TOT]]-Tabla25[[#This Row],[PAS_NUM_COR_COD_ESC_TG_TOT]]</f>
        <v>3.3898305084745672E-2</v>
      </c>
      <c r="MI221" s="42">
        <f>Tabla25[[#This Row],[PAS_DUR_COR_COD_ROS_TG_NEG]]-Tabla25[[#This Row],[PAS_DUR_COR_COD_ESC_TG_NEG]]</f>
        <v>212.61111111111109</v>
      </c>
      <c r="MJ221" s="42">
        <f>Tabla25[[#This Row],[PAS_DUR_COR_COD_ROS_TG_NEU]]-Tabla25[[#This Row],[PAS_DUR_COR_COD_ESC_TG_NEU]]</f>
        <v>138.84722222222217</v>
      </c>
      <c r="MK221" s="42">
        <f>Tabla25[[#This Row],[PAS_DUR_COR_COD_ROS_TG_POS]]-Tabla25[[#This Row],[PAS_DUR_COR_COD_ESC_TG_POS]]</f>
        <v>-90.174342105263122</v>
      </c>
      <c r="ML221" s="42">
        <f>Tabla25[[#This Row],[PAS_DUR_COR_COD_ROS_TG_TOT]]-Tabla25[[#This Row],[PAS_DUR_COR_COD_ESC_TG_TOT]]</f>
        <v>91.177431059506489</v>
      </c>
      <c r="MM221" s="44">
        <f>Tabla25[[#This Row],[ESC_NUM_COR_COD_ROS_TG_NEG]]-Tabla25[[#This Row],[ESC_NUM_COR_COD_ESC_TG_NEG]]</f>
        <v>-3.8</v>
      </c>
      <c r="MN221" s="44">
        <f>Tabla25[[#This Row],[ESC_NUM_COR_COD_ROS_TG_NEU]]-Tabla25[[#This Row],[ESC_NUM_COR_COD_ESC_TG_NEU]]</f>
        <v>-4.4444444444444446</v>
      </c>
      <c r="MO221" s="44">
        <f>Tabla25[[#This Row],[ESC_NUM_COR_COD_ROS_TG_POS]]-Tabla25[[#This Row],[ESC_NUM_COR_COD_ESC_TG_POS]]</f>
        <v>-4.5555555555555554</v>
      </c>
      <c r="MP221" s="44">
        <f>Tabla25[[#This Row],[ESC_NUM_COR_COD_ROS_TG_TOT]]-Tabla25[[#This Row],[ESC_NUM_COR_COD_ESC_TG_TOT]]</f>
        <v>-4.25</v>
      </c>
      <c r="MQ221" s="44">
        <f>Tabla25[[#This Row],[ESC_DUR_COR_COD_ROS_TG_NEG]]-Tabla25[[#This Row],[ESC_DUR_COR_COD_ESC_TG_NEG]]</f>
        <v>-1229.625</v>
      </c>
      <c r="MR221" s="44">
        <f>Tabla25[[#This Row],[ESC_DUR_COR_COD_ROS_TG_NEU]]-Tabla25[[#This Row],[ESC_DUR_COR_COD_ESC_TG_NEU]]</f>
        <v>-1306.7777777777778</v>
      </c>
      <c r="MS221" s="44">
        <f>Tabla25[[#This Row],[ESC_DUR_COR_COD_ROS_TG_POS]]-Tabla25[[#This Row],[ESC_DUR_COR_COD_ESC_TG_POS]]</f>
        <v>-1461.8333333333333</v>
      </c>
      <c r="MT221" s="44">
        <f>Tabla25[[#This Row],[ESC_DUR_COR_COD_ROS_TG_TOT]]-Tabla25[[#This Row],[ESC_DUR_COR_COD_ESC_TG_TOT]]</f>
        <v>-1329.5563909774437</v>
      </c>
      <c r="MU221" s="47">
        <f>Tabla25[[#This Row],[ROS_NUM_COR_COD_ROS_TG_NEG]]-Tabla25[[#This Row],[ROS_NUM_COR_COD_ESC_TG_NEG]]</f>
        <v>5.333333333333333</v>
      </c>
      <c r="MV221" s="47">
        <f>Tabla25[[#This Row],[ROS_NUM_COR_COD_ROS_TG_NEU]]-Tabla25[[#This Row],[ROS_NUM_COR_COD_ESC_TG_NEU]]</f>
        <v>5.6000000000000005</v>
      </c>
      <c r="MW221" s="47">
        <f>Tabla25[[#This Row],[ROS_NUM_COR_COD_ROS_TG_POS]]-Tabla25[[#This Row],[ROS_NUM_COR_COD_ESC_TG_POS]]</f>
        <v>4.8999999999999995</v>
      </c>
      <c r="MX221" s="47">
        <f>Tabla25[[#This Row],[ROS_NUM_COR_COD_ROS_TG_TOT]]-Tabla25[[#This Row],[ROS_NUM_COR_COD_ESC_TG_TOT]]</f>
        <v>5.2758620689655178</v>
      </c>
      <c r="MY221" s="47">
        <f>Tabla25[[#This Row],[ROS_DUR_COR_COD_ROS_TG_NEG]]-Tabla25[[#This Row],[ROS_DUR_COR_COD_ESC_TG_NEG]]</f>
        <v>1854.8055555555557</v>
      </c>
      <c r="MZ221" s="47">
        <f>Tabla25[[#This Row],[ROS_DUR_COR_COD_ROS_TG_NEU]]-Tabla25[[#This Row],[ROS_DUR_COR_COD_ESC_TG_NEU]]</f>
        <v>1868.4</v>
      </c>
      <c r="NA221" s="47">
        <f>Tabla25[[#This Row],[ROS_DUR_COR_COD_ROS_TG_POS]]-Tabla25[[#This Row],[ROS_DUR_COR_COD_ESC_TG_POS]]</f>
        <v>1651.1</v>
      </c>
      <c r="NB221" s="47">
        <f>Tabla25[[#This Row],[ROS_DUR_COR_COD_ROS_TG_TOT]]-Tabla25[[#This Row],[ROS_DUR_COR_COD_ESC_TG_TOT]]</f>
        <v>1779.6312997347479</v>
      </c>
      <c r="NC221">
        <v>373</v>
      </c>
      <c r="ND221">
        <v>367.6</v>
      </c>
      <c r="NE221">
        <v>361.2</v>
      </c>
      <c r="NF221">
        <v>367.06896551724139</v>
      </c>
      <c r="NG221">
        <v>313.75</v>
      </c>
      <c r="NH221">
        <v>332</v>
      </c>
      <c r="NI221">
        <v>393</v>
      </c>
      <c r="NJ221">
        <v>354.53846153846155</v>
      </c>
      <c r="NK221">
        <v>356.375</v>
      </c>
      <c r="NL221">
        <v>335.6</v>
      </c>
      <c r="NM221">
        <v>384.66666666666669</v>
      </c>
      <c r="NN221">
        <v>359.84210526315792</v>
      </c>
      <c r="NO221">
        <v>339.3</v>
      </c>
      <c r="NP221">
        <v>391.11111111111109</v>
      </c>
      <c r="NQ221">
        <v>392.55555555555554</v>
      </c>
      <c r="NR221">
        <v>373.07142857142856</v>
      </c>
      <c r="NS221">
        <v>316.33333333333331</v>
      </c>
      <c r="NT221">
        <v>345.33333333333331</v>
      </c>
      <c r="NU221">
        <v>357</v>
      </c>
      <c r="NV221">
        <v>338.88461538461536</v>
      </c>
      <c r="NW221">
        <v>378.94444444444446</v>
      </c>
      <c r="NX221">
        <v>321.125</v>
      </c>
      <c r="NY221">
        <v>316.94736842105266</v>
      </c>
      <c r="NZ221">
        <v>339.2641509433962</v>
      </c>
      <c r="OA221" s="15">
        <f>Tabla2[[#This Row],[ROS_1DU_COR_COD_ROS_TG_NEG]]-Tabla2[[#This Row],[PAS_1DU_COR_COD_ROS_TG_NEG]]</f>
        <v>56.666666666666686</v>
      </c>
      <c r="OB221" s="15">
        <f>Tabla2[[#This Row],[ROS_1DU_COR_COD_ROS_TG_NEU]]-Tabla2[[#This Row],[PAS_1DU_COR_COD_ROS_TG_NEU]]</f>
        <v>22.266666666666708</v>
      </c>
      <c r="OC221" s="15">
        <f>Tabla2[[#This Row],[ROS_1DU_COR_COD_ROS_TG_POS]]-Tabla2[[#This Row],[PAS_1DU_COR_COD_ROS_TG_POS]]</f>
        <v>4.1999999999999886</v>
      </c>
      <c r="OD221" s="15">
        <f>Tabla2[[#This Row],[ROS_1DU_COR_COD_ROS_TG_TOT]]-Tabla2[[#This Row],[PAS_1DU_COR_COD_ROS_TG_TOT]]</f>
        <v>28.184350132626037</v>
      </c>
      <c r="OE221" s="15">
        <f>Tabla2[[#This Row],[ROS_1DU_COR_COD_ESC_TG_NEG]]-Tabla2[[#This Row],[PAS_1DU_COR_COD_ESC_TG_NEG]]</f>
        <v>-65.194444444444457</v>
      </c>
      <c r="OF221" s="15">
        <f>Tabla2[[#This Row],[ROS_1DU_COR_COD_ESC_TG_NEU]]-Tabla2[[#This Row],[PAS_1DU_COR_COD_ESC_TG_NEU]]</f>
        <v>10.875</v>
      </c>
      <c r="OG221" s="15">
        <f>Tabla2[[#This Row],[ROS_1DU_COR_COD_ESC_TG_POS]]-Tabla2[[#This Row],[PAS_1DU_COR_COD_ESC_TG_POS]]</f>
        <v>76.052631578947341</v>
      </c>
      <c r="OH221" s="15">
        <f>Tabla2[[#This Row],[ROS_1DU_COR_COD_ESC_TG_TOT]]-Tabla2[[#This Row],[PAS_1DU_COR_COD_ESC_TG_TOT]]</f>
        <v>15.274310595065344</v>
      </c>
      <c r="OI221" s="15">
        <f>Tabla2[[#This Row],[PAS_1DU_COR_COD_ROS_TG_NEG]]-Tabla2[[#This Row],[ESC_1DU_COR_COD_ROS_TG_NEG]]</f>
        <v>-40.041666666666686</v>
      </c>
      <c r="OJ221" s="15">
        <f>Tabla2[[#This Row],[PAS_1DU_COR_COD_ROS_TG_NEU]]-Tabla2[[#This Row],[ESC_1DU_COR_COD_ROS_TG_NEU]]</f>
        <v>9.7333333333332916</v>
      </c>
      <c r="OK221" s="15">
        <f>Tabla2[[#This Row],[PAS_1DU_COR_COD_ROS_TG_POS]]-Tabla2[[#This Row],[ESC_1DU_COR_COD_ROS_TG_POS]]</f>
        <v>-27.666666666666686</v>
      </c>
      <c r="OL221" s="15">
        <f>Tabla2[[#This Row],[PAS_1DU_COR_COD_ROS_TG_TOT]]-Tabla2[[#This Row],[ESC_1DU_COR_COD_ROS_TG_TOT]]</f>
        <v>-20.95748987854256</v>
      </c>
      <c r="OM221" s="15">
        <f>Tabla2[[#This Row],[PAS_1DU_COR_COD_ESC_TG_NEG]]-Tabla2[[#This Row],[ESC_1DU_COR_COD_ESC_TG_NEG]]</f>
        <v>39.644444444444446</v>
      </c>
      <c r="ON221" s="15">
        <f>Tabla2[[#This Row],[PAS_1DU_COR_COD_ESC_TG_NEU]]-Tabla2[[#This Row],[ESC_1DU_COR_COD_ESC_TG_NEU]]</f>
        <v>-69.986111111111086</v>
      </c>
      <c r="OO221" s="15">
        <f>Tabla2[[#This Row],[PAS_1DU_COR_COD_ESC_TG_POS]]-Tabla2[[#This Row],[ESC_1DU_COR_COD_ESC_TG_POS]]</f>
        <v>-75.608187134502884</v>
      </c>
      <c r="OP221" s="15">
        <f>Tabla2[[#This Row],[PAS_1DU_COR_COD_ESC_TG_TOT]]-Tabla2[[#This Row],[ESC_1DU_COR_COD_ESC_TG_TOT]]</f>
        <v>-33.807277628032352</v>
      </c>
      <c r="OQ221" s="61">
        <v>59.25</v>
      </c>
      <c r="OR221" s="62">
        <v>35.600000000000023</v>
      </c>
      <c r="OS221" s="62">
        <v>-31.800000000000011</v>
      </c>
      <c r="OT221" s="62">
        <v>12.530503978779848</v>
      </c>
      <c r="OU221" s="62">
        <v>17.074999999999989</v>
      </c>
      <c r="OV221" s="62">
        <v>-55.511111111111063</v>
      </c>
      <c r="OW221" s="62">
        <v>-7.8888888888888573</v>
      </c>
      <c r="OX221" s="62">
        <v>-13.229323308270637</v>
      </c>
      <c r="OY221" s="62">
        <v>-62.611111111111143</v>
      </c>
      <c r="OZ221" s="62">
        <v>24.208333333333314</v>
      </c>
      <c r="PA221" s="62">
        <v>40.052631578947341</v>
      </c>
      <c r="PB221" s="62">
        <v>-0.37953555878084444</v>
      </c>
    </row>
    <row r="222" spans="1:418" x14ac:dyDescent="0.3">
      <c r="A222" s="2" t="s">
        <v>219</v>
      </c>
      <c r="B222" s="2">
        <v>60</v>
      </c>
      <c r="C222" s="2">
        <v>2</v>
      </c>
      <c r="D222" s="2">
        <v>61</v>
      </c>
      <c r="E222">
        <v>4</v>
      </c>
      <c r="F222">
        <v>1233.3333333333333</v>
      </c>
      <c r="G222">
        <v>4</v>
      </c>
      <c r="H222">
        <v>1446.4615384615386</v>
      </c>
      <c r="I222">
        <v>3.85</v>
      </c>
      <c r="J222">
        <v>1413.0714285714287</v>
      </c>
      <c r="K222">
        <v>3.9482758620689653</v>
      </c>
      <c r="L222">
        <v>1359.2142857142858</v>
      </c>
      <c r="M222">
        <v>3.8947368421052633</v>
      </c>
      <c r="N222">
        <v>1422</v>
      </c>
      <c r="O222">
        <v>3.8421052631578947</v>
      </c>
      <c r="P222">
        <v>1542.2307692307693</v>
      </c>
      <c r="Q222">
        <v>4</v>
      </c>
      <c r="R222">
        <v>1341.1428571428571</v>
      </c>
      <c r="S222">
        <v>3.9137931034482758</v>
      </c>
      <c r="T222">
        <v>1432.5121951219512</v>
      </c>
      <c r="U222">
        <v>3.9310344827586206</v>
      </c>
      <c r="V222">
        <v>1395.4216867469879</v>
      </c>
      <c r="W222">
        <v>0.89473684210526316</v>
      </c>
      <c r="X222">
        <v>270.2</v>
      </c>
      <c r="Y222">
        <v>1.0526315789473684</v>
      </c>
      <c r="Z222">
        <v>482.4</v>
      </c>
      <c r="AA222">
        <v>1</v>
      </c>
      <c r="AB222">
        <v>372.69230769230768</v>
      </c>
      <c r="AC222">
        <v>0.98275862068965514</v>
      </c>
      <c r="AD222">
        <v>374.87878787878788</v>
      </c>
      <c r="AE222">
        <v>0.98275862068965514</v>
      </c>
      <c r="AF222">
        <v>374.87878787878788</v>
      </c>
      <c r="AG222">
        <v>2.9482758620689653</v>
      </c>
      <c r="AH222">
        <v>1105.094827586207</v>
      </c>
      <c r="AI222">
        <v>6</v>
      </c>
      <c r="AJ222">
        <v>1560</v>
      </c>
      <c r="AK222">
        <v>9</v>
      </c>
      <c r="AL222">
        <v>1756</v>
      </c>
      <c r="AO222">
        <v>7.5</v>
      </c>
      <c r="AP222">
        <v>1658</v>
      </c>
      <c r="AQ222">
        <v>2</v>
      </c>
      <c r="AR222">
        <v>662</v>
      </c>
      <c r="AS222">
        <v>2</v>
      </c>
      <c r="AT222">
        <v>350</v>
      </c>
      <c r="AW222">
        <v>2</v>
      </c>
      <c r="AX222">
        <v>506</v>
      </c>
      <c r="AY222">
        <v>4.75</v>
      </c>
      <c r="AZ222">
        <v>1082</v>
      </c>
      <c r="BA222">
        <v>3</v>
      </c>
      <c r="BB222">
        <v>743</v>
      </c>
      <c r="BC222">
        <v>0</v>
      </c>
      <c r="BG222">
        <v>1.5</v>
      </c>
      <c r="BH222">
        <v>743</v>
      </c>
      <c r="BI222">
        <v>1.5</v>
      </c>
      <c r="BJ222">
        <v>743</v>
      </c>
      <c r="BK222">
        <v>3.6666666666666665</v>
      </c>
      <c r="BL222">
        <v>1014.2</v>
      </c>
      <c r="BM222">
        <v>2.9722222222222223</v>
      </c>
      <c r="BN222">
        <v>1101.3388429752067</v>
      </c>
      <c r="BO222">
        <v>6.3</v>
      </c>
      <c r="BP222">
        <v>1548.2</v>
      </c>
      <c r="BQ222">
        <v>6.7777777777777777</v>
      </c>
      <c r="BR222">
        <v>1472.1111111111111</v>
      </c>
      <c r="BS222">
        <v>7.2</v>
      </c>
      <c r="BT222">
        <v>1691.9</v>
      </c>
      <c r="BU222">
        <v>6.7586206896551726</v>
      </c>
      <c r="BV222">
        <v>1574.1379310344828</v>
      </c>
      <c r="BW222">
        <v>6.4444444444444446</v>
      </c>
      <c r="BX222">
        <v>1673.8888888888889</v>
      </c>
      <c r="BY222">
        <v>6.5</v>
      </c>
      <c r="BZ222">
        <v>1606.625</v>
      </c>
      <c r="CA222">
        <v>5.7777777777777777</v>
      </c>
      <c r="CB222">
        <v>1487.8888888888889</v>
      </c>
      <c r="CC222">
        <v>6.2307692307692308</v>
      </c>
      <c r="CD222">
        <v>1588.8076923076924</v>
      </c>
      <c r="CE222">
        <v>6.5090909090909088</v>
      </c>
      <c r="CF222">
        <v>1581.0727272727272</v>
      </c>
      <c r="CG222">
        <v>2</v>
      </c>
      <c r="CH222">
        <v>651.875</v>
      </c>
      <c r="CI222">
        <v>2.1111111111111112</v>
      </c>
      <c r="CJ222">
        <v>576.42857142857144</v>
      </c>
      <c r="CK222">
        <v>2</v>
      </c>
      <c r="CL222">
        <v>537</v>
      </c>
      <c r="CM222">
        <v>2.0344827586206895</v>
      </c>
      <c r="CN222">
        <v>591.31818181818187</v>
      </c>
      <c r="CO222">
        <v>2.1111111111111112</v>
      </c>
      <c r="CP222">
        <v>408.75</v>
      </c>
      <c r="CQ222">
        <v>2.125</v>
      </c>
      <c r="CR222">
        <v>400.75</v>
      </c>
      <c r="CS222">
        <v>3.1111111111111112</v>
      </c>
      <c r="CT222">
        <v>646.375</v>
      </c>
      <c r="CU222">
        <v>2.4615384615384617</v>
      </c>
      <c r="CV222">
        <v>485.29166666666669</v>
      </c>
      <c r="CW222">
        <v>2.2363636363636363</v>
      </c>
      <c r="CX222">
        <v>536</v>
      </c>
      <c r="CY222">
        <v>4.372727272727273</v>
      </c>
      <c r="CZ222">
        <v>1105.09900990099</v>
      </c>
      <c r="DA222">
        <v>3.3</v>
      </c>
      <c r="DB222">
        <v>838.88888888888891</v>
      </c>
      <c r="DC222">
        <v>3.8888888888888888</v>
      </c>
      <c r="DD222">
        <v>992.55555555555554</v>
      </c>
      <c r="DE222">
        <v>3.3</v>
      </c>
      <c r="DF222">
        <v>727.1</v>
      </c>
      <c r="DG222">
        <v>3.4827586206896552</v>
      </c>
      <c r="DH222">
        <v>848.35714285714289</v>
      </c>
      <c r="DI222">
        <v>2.8888888888888888</v>
      </c>
      <c r="DJ222">
        <v>733.11111111111109</v>
      </c>
      <c r="DK222">
        <v>3</v>
      </c>
      <c r="DL222">
        <v>684.375</v>
      </c>
      <c r="DM222">
        <v>4.4444444444444446</v>
      </c>
      <c r="DN222">
        <v>852.55555555555554</v>
      </c>
      <c r="DO222">
        <v>3.4615384615384617</v>
      </c>
      <c r="DP222">
        <v>759.46153846153845</v>
      </c>
      <c r="DQ222">
        <v>3.4727272727272727</v>
      </c>
      <c r="DR222">
        <v>805.55555555555554</v>
      </c>
      <c r="DS222">
        <v>3.4727272727272727</v>
      </c>
      <c r="DT222">
        <v>805.55555555555554</v>
      </c>
      <c r="DU222">
        <v>4.0727272727272723</v>
      </c>
      <c r="DV222">
        <v>1000.741935483871</v>
      </c>
      <c r="DY222">
        <v>3</v>
      </c>
      <c r="DZ222">
        <v>678</v>
      </c>
      <c r="EC222">
        <v>3</v>
      </c>
      <c r="ED222">
        <v>678</v>
      </c>
      <c r="EE222">
        <v>7</v>
      </c>
      <c r="EF222">
        <v>1589</v>
      </c>
      <c r="EG222">
        <v>6</v>
      </c>
      <c r="EH222">
        <v>1327</v>
      </c>
      <c r="EI222">
        <v>5</v>
      </c>
      <c r="EJ222">
        <v>1571</v>
      </c>
      <c r="EK222">
        <v>6</v>
      </c>
      <c r="EL222">
        <v>1453.5</v>
      </c>
      <c r="EM222">
        <v>5.4</v>
      </c>
      <c r="EN222">
        <v>1298.4000000000001</v>
      </c>
      <c r="EQ222">
        <v>2</v>
      </c>
      <c r="ER222">
        <v>393</v>
      </c>
      <c r="EU222">
        <v>2</v>
      </c>
      <c r="EV222">
        <v>393</v>
      </c>
      <c r="EW222">
        <v>2</v>
      </c>
      <c r="EX222">
        <v>686</v>
      </c>
      <c r="EY222">
        <v>2.5</v>
      </c>
      <c r="EZ222">
        <v>558</v>
      </c>
      <c r="FA222">
        <v>2</v>
      </c>
      <c r="FB222">
        <v>548</v>
      </c>
      <c r="FC222">
        <v>2.25</v>
      </c>
      <c r="FD222">
        <v>587.5</v>
      </c>
      <c r="FE222">
        <v>2.2000000000000002</v>
      </c>
      <c r="FF222">
        <v>548.6</v>
      </c>
      <c r="FG222">
        <v>3.8</v>
      </c>
      <c r="FH222">
        <v>923.5</v>
      </c>
      <c r="FK222">
        <v>5</v>
      </c>
      <c r="FL222">
        <v>1329</v>
      </c>
      <c r="FO222">
        <v>5</v>
      </c>
      <c r="FP222">
        <v>1329</v>
      </c>
      <c r="FQ222">
        <v>3</v>
      </c>
      <c r="FR222">
        <v>487</v>
      </c>
      <c r="FS222">
        <v>5</v>
      </c>
      <c r="FT222">
        <v>1196</v>
      </c>
      <c r="FU222">
        <v>10</v>
      </c>
      <c r="FV222">
        <v>2285</v>
      </c>
      <c r="FW222">
        <v>5.75</v>
      </c>
      <c r="FX222">
        <v>1291</v>
      </c>
      <c r="FY222">
        <v>5.6</v>
      </c>
      <c r="FZ222">
        <v>1298.5999999999999</v>
      </c>
      <c r="GA222">
        <v>5.6</v>
      </c>
      <c r="GB222">
        <v>1298.5999999999999</v>
      </c>
      <c r="GC222">
        <v>4.4000000000000004</v>
      </c>
      <c r="GD222">
        <v>1048.5333333333333</v>
      </c>
      <c r="GE222">
        <v>4.0999999999999996</v>
      </c>
      <c r="GF222">
        <v>1004.9588235294118</v>
      </c>
      <c r="GG222">
        <v>2.25</v>
      </c>
      <c r="GH222">
        <v>659.2</v>
      </c>
      <c r="GI222">
        <v>1.8333333333333333</v>
      </c>
      <c r="GJ222">
        <v>549.66666666666663</v>
      </c>
      <c r="GK222">
        <v>2.125</v>
      </c>
      <c r="GL222">
        <v>696.6</v>
      </c>
      <c r="GM222">
        <v>2.0909090909090908</v>
      </c>
      <c r="GN222">
        <v>648.30769230769226</v>
      </c>
      <c r="GO222">
        <v>2.5555555555555554</v>
      </c>
      <c r="GP222">
        <v>754.5</v>
      </c>
      <c r="GQ222">
        <v>1.7</v>
      </c>
      <c r="GR222">
        <v>833.2</v>
      </c>
      <c r="GS222">
        <v>2.25</v>
      </c>
      <c r="GT222">
        <v>415.25</v>
      </c>
      <c r="GU222">
        <v>2.1481481481481484</v>
      </c>
      <c r="GV222">
        <v>632.36842105263156</v>
      </c>
      <c r="GW222">
        <v>2.1224489795918369</v>
      </c>
      <c r="GX222">
        <v>638.84375</v>
      </c>
      <c r="GY222">
        <v>2</v>
      </c>
      <c r="GZ222">
        <v>874</v>
      </c>
      <c r="HA222">
        <v>2.5</v>
      </c>
      <c r="HB222">
        <v>1207.6666666666667</v>
      </c>
      <c r="HC222">
        <v>4.5</v>
      </c>
      <c r="HD222">
        <v>1531.2</v>
      </c>
      <c r="HE222">
        <v>3.0454545454545454</v>
      </c>
      <c r="HF222">
        <v>1203.7692307692307</v>
      </c>
      <c r="HG222">
        <v>3.2222222222222223</v>
      </c>
      <c r="HH222">
        <v>822.66666666666663</v>
      </c>
      <c r="HI222">
        <v>2.9</v>
      </c>
      <c r="HJ222">
        <v>1208.2</v>
      </c>
      <c r="HK222">
        <v>5.25</v>
      </c>
      <c r="HL222">
        <v>941.25</v>
      </c>
      <c r="HM222">
        <v>3.7037037037037037</v>
      </c>
      <c r="HN222">
        <v>974.0526315789474</v>
      </c>
      <c r="HO222">
        <v>3.4081632653061225</v>
      </c>
      <c r="HP222">
        <v>1067.375</v>
      </c>
      <c r="HQ222">
        <v>2.7653061224489797</v>
      </c>
      <c r="HR222">
        <v>853.109375</v>
      </c>
      <c r="HS222">
        <v>1.625</v>
      </c>
      <c r="HT222">
        <v>536.6</v>
      </c>
      <c r="HU222">
        <v>1.5</v>
      </c>
      <c r="HV222">
        <v>589.66666666666663</v>
      </c>
      <c r="HW222">
        <v>1.5</v>
      </c>
      <c r="HX222">
        <v>478.2</v>
      </c>
      <c r="HY222">
        <v>1.5454545454545454</v>
      </c>
      <c r="HZ222">
        <v>526.38461538461536</v>
      </c>
      <c r="IA222">
        <v>1</v>
      </c>
      <c r="IB222">
        <v>412</v>
      </c>
      <c r="IC222">
        <v>0.5</v>
      </c>
      <c r="ID222">
        <v>445.33333333333331</v>
      </c>
      <c r="IE222">
        <v>1.125</v>
      </c>
      <c r="IF222">
        <v>411.25</v>
      </c>
      <c r="IG222">
        <v>0.85185185185185186</v>
      </c>
      <c r="IH222">
        <v>420.08333333333331</v>
      </c>
      <c r="II222">
        <v>1.1632653061224489</v>
      </c>
      <c r="IJ222">
        <v>475.36</v>
      </c>
      <c r="IK222">
        <v>1.1632653061224489</v>
      </c>
      <c r="IL222">
        <v>475.36</v>
      </c>
      <c r="IM222">
        <v>2.2312925170068025</v>
      </c>
      <c r="IN222">
        <v>747</v>
      </c>
      <c r="IO222">
        <v>0</v>
      </c>
      <c r="IQ222">
        <v>3.75</v>
      </c>
      <c r="IR222">
        <v>1175</v>
      </c>
      <c r="IS222">
        <v>4</v>
      </c>
      <c r="IT222">
        <v>1718</v>
      </c>
      <c r="IU222">
        <v>2.875</v>
      </c>
      <c r="IV222">
        <v>1356</v>
      </c>
      <c r="IW222">
        <v>0</v>
      </c>
      <c r="JA222">
        <v>3</v>
      </c>
      <c r="JB222">
        <v>452.5</v>
      </c>
      <c r="JC222">
        <v>2</v>
      </c>
      <c r="JD222">
        <v>452.5</v>
      </c>
      <c r="JE222">
        <v>2.6363636363636362</v>
      </c>
      <c r="JF222">
        <v>994.6</v>
      </c>
      <c r="JG222">
        <v>1.5</v>
      </c>
      <c r="JH222">
        <v>682</v>
      </c>
      <c r="JI222">
        <v>1.75</v>
      </c>
      <c r="JJ222">
        <v>571.5</v>
      </c>
      <c r="JK222">
        <v>1.5</v>
      </c>
      <c r="JL222">
        <v>164.5</v>
      </c>
      <c r="JM222">
        <v>1.625</v>
      </c>
      <c r="JN222">
        <v>430.8</v>
      </c>
      <c r="JO222">
        <v>0</v>
      </c>
      <c r="JS222">
        <v>1</v>
      </c>
      <c r="JT222">
        <v>572</v>
      </c>
      <c r="JU222">
        <v>0.66666666666666663</v>
      </c>
      <c r="JV222">
        <v>572</v>
      </c>
      <c r="JW222">
        <v>1.3636363636363635</v>
      </c>
      <c r="JX222">
        <v>454.33333333333331</v>
      </c>
      <c r="JY222">
        <v>2</v>
      </c>
      <c r="JZ222">
        <v>699.90909090909088</v>
      </c>
      <c r="KA222">
        <v>0.5</v>
      </c>
      <c r="KB222">
        <v>109</v>
      </c>
      <c r="KC222">
        <v>2</v>
      </c>
      <c r="KD222">
        <v>482.66666666666669</v>
      </c>
      <c r="KE222">
        <v>2.5</v>
      </c>
      <c r="KF222">
        <v>259.5</v>
      </c>
      <c r="KG222">
        <v>1.75</v>
      </c>
      <c r="KH222">
        <v>346</v>
      </c>
      <c r="KI222">
        <v>0</v>
      </c>
      <c r="KM222">
        <v>1.5</v>
      </c>
      <c r="KN222">
        <v>953</v>
      </c>
      <c r="KO222">
        <v>1</v>
      </c>
      <c r="KP222">
        <v>953</v>
      </c>
      <c r="KQ222">
        <v>1.5454545454545454</v>
      </c>
      <c r="KR222">
        <v>432.71428571428572</v>
      </c>
      <c r="KS222">
        <v>1.5454545454545454</v>
      </c>
      <c r="KT222">
        <v>432.71428571428572</v>
      </c>
      <c r="KU222">
        <v>1.8484848484848484</v>
      </c>
      <c r="KV222">
        <v>596</v>
      </c>
      <c r="KW222">
        <v>2.161111111111111</v>
      </c>
      <c r="KX222">
        <v>721.59813084112147</v>
      </c>
      <c r="KY222" s="15">
        <f>Tabla2[[#This Row],[ROS_NUM_COR_COD_ROS_TG_NEG]]-Tabla2[[#This Row],[PAS_NUM_COR_COD_ROS_TG_NEG]]</f>
        <v>-0.67251461988304095</v>
      </c>
      <c r="KZ222" s="15">
        <f>Tabla2[[#This Row],[ROS_DUR_COR_COD_ROS_TG_NEG]]-Tabla2[[#This Row],[PAS_DUR_COR_COD_ROS_TG_NEG]]</f>
        <v>-599.33333333333337</v>
      </c>
      <c r="LA222" s="15">
        <f>Tabla2[[#This Row],[ROS_NUM_COR_COD_ROS_TG_NEU]]-Tabla2[[#This Row],[PAS_NUM_COR_COD_ROS_TG_NEU]]</f>
        <v>-0.94210526315789478</v>
      </c>
      <c r="LB222" s="15">
        <f>Tabla2[[#This Row],[ROS_DUR_COR_COD_ROS_TG_NEU]]-Tabla2[[#This Row],[PAS_DUR_COR_COD_ROS_TG_NEU]]</f>
        <v>-334.03076923076924</v>
      </c>
      <c r="LC222" s="15">
        <f>Tabla2[[#This Row],[ROS_NUM_COR_COD_ROS_TG_POS]]-Tabla2[[#This Row],[PAS_NUM_COR_COD_ROS_TG_POS]]</f>
        <v>1.25</v>
      </c>
      <c r="LD222" s="15">
        <f>Tabla2[[#This Row],[ROS_DUR_COR_COD_ROS_TG_POS]]-Tabla2[[#This Row],[PAS_DUR_COR_COD_ROS_TG_POS]]</f>
        <v>-399.89285714285711</v>
      </c>
      <c r="LE222" s="15">
        <f>Tabla2[[#This Row],[ROS_NUM_COR_COD_ROS_TG_TOT]]-Tabla2[[#This Row],[PAS_NUM_COR_COD_ROS_TG_TOT]]</f>
        <v>-0.21008939974457208</v>
      </c>
      <c r="LF222" s="15">
        <f>Tabla2[[#This Row],[ROS_DUR_COR_COD_ROS_TG_TOT]]-Tabla2[[#This Row],[PAS_DUR_COR_COD_ROS_TG_TOT]]</f>
        <v>-458.45956354300381</v>
      </c>
      <c r="LG222" s="15">
        <f>Tabla2[[#This Row],[ROS_NUM_COR_COD_ESC_TG_NEG]]-Tabla2[[#This Row],[PAS_NUM_COR_COD_ESC_TG_NEG]]</f>
        <v>-1.4444444444444446</v>
      </c>
      <c r="LH222" s="15">
        <f>Tabla2[[#This Row],[ROS_DUR_COR_COD_ESC_TG_NEG]]-Tabla2[[#This Row],[PAS_DUR_COR_COD_ESC_TG_NEG]]</f>
        <v>-478.83333333333326</v>
      </c>
      <c r="LI222" s="15">
        <f>Tabla2[[#This Row],[ROS_NUM_COR_COD_ESC_TG_NEU]]-Tabla2[[#This Row],[PAS_NUM_COR_COD_ESC_TG_NEU]]</f>
        <v>-2.2999999999999998</v>
      </c>
      <c r="LJ222" s="15">
        <f>Tabla2[[#This Row],[ROS_NUM_COR_COD_ESC_TG_NEG]]-Tabla2[[#This Row],[PAS_NUM_COR_COD_ESC_TG_NEG]]</f>
        <v>-1.4444444444444446</v>
      </c>
      <c r="LK222" s="15">
        <f>Tabla2[[#This Row],[ROS_NUM_COR_COD_ESC_TG_POS]]-Tabla2[[#This Row],[PAS_NUM_COR_COD_ESC_TG_POS]]</f>
        <v>-1.6</v>
      </c>
      <c r="LL222" s="15">
        <f>Tabla2[[#This Row],[ROS_DUR_COR_COD_ESC_TG_POS]]-Tabla2[[#This Row],[PAS_DUR_COR_COD_ESC_TG_POS]]</f>
        <v>-997.82142857142867</v>
      </c>
      <c r="LM222" s="15">
        <f>Tabla2[[#This Row],[ROS_NUM_COR_COD_ESC_TG_TOT]]-Tabla2[[#This Row],[PAS_NUM_COR_COD_ESC_TG_TOT]]</f>
        <v>-1.8001277139208169</v>
      </c>
      <c r="LN222" s="15">
        <f>Tabla2[[#This Row],[ROS_DUR_COR_COD_ESC_TG_TOT]]-Tabla2[[#This Row],[PAS_DUR_COR_COD_ESC_TG_TOT]]</f>
        <v>-726.84586466165422</v>
      </c>
      <c r="LO222" s="15">
        <f>Tabla2[[#This Row],[PAS_NUM_COR_COD_ROS_TG_NEG]]-Tabla2[[#This Row],[ESC_NUM_COR_COD_ROS_TG_NEG]]</f>
        <v>1.7836257309941521</v>
      </c>
      <c r="LP222" s="15">
        <f>Tabla2[[#This Row],[PAS_DUR_COR_COD_ROS_TG_NEG]]-Tabla2[[#This Row],[ESC_DUR_COR_COD_ROS_TG_NEG]]</f>
        <v>1013.25</v>
      </c>
      <c r="LQ222" s="15">
        <f>Tabla2[[#This Row],[PAS_NUM_COR_COD_ROS_TG_NEU]]-Tabla2[[#This Row],[ESC_NUM_COR_COD_ROS_TG_NEU]]</f>
        <v>1.7171052631578947</v>
      </c>
      <c r="LR222" s="15">
        <f>Tabla2[[#This Row],[PAS_DUR_COR_COD_ROS_TG_NEU]]-Tabla2[[#This Row],[ESC_DUR_COR_COD_ROS_TG_NEU]]</f>
        <v>1141.4807692307693</v>
      </c>
      <c r="LS222" s="15">
        <f>Tabla2[[#This Row],[PAS_NUM_COR_COD_ROS_TG_POS]]-Tabla2[[#This Row],[ESC_NUM_COR_COD_ROS_TG_POS]]</f>
        <v>0.88888888888888884</v>
      </c>
      <c r="LT222" s="15">
        <f>Tabla2[[#This Row],[PAS_DUR_COR_COD_ROS_TG_POS]]-Tabla2[[#This Row],[ESC_DUR_COR_COD_ROS_TG_POS]]</f>
        <v>694.76785714285711</v>
      </c>
      <c r="LU222" s="15">
        <f>Tabla2[[#This Row],[PAS_NUM_COR_COD_ROS_TG_TOT]]-Tabla2[[#This Row],[ESC_NUM_COR_COD_ROS_TG_TOT]]</f>
        <v>1.4522546419098141</v>
      </c>
      <c r="LV222" s="15">
        <f>Tabla2[[#This Row],[PAS_DUR_COR_COD_ROS_TG_TOT]]-Tabla2[[#This Row],[ESC_DUR_COR_COD_ROS_TG_TOT]]</f>
        <v>947.22052845528447</v>
      </c>
      <c r="LW222" s="15">
        <f>Tabla2[[#This Row],[PAS_NUM_COR_COD_ESC_TG_NEG]]-Tabla2[[#This Row],[ESC_NUM_COR_COD_ESC_TG_NEG]]</f>
        <v>-2.4444444444444446</v>
      </c>
      <c r="LX222" s="15">
        <f>Tabla2[[#This Row],[PAS_DUR_COR_COD_ESC_TG_NEG]]-Tabla2[[#This Row],[ESC_DUR_COR_COD_ESC_TG_NEG]]</f>
        <v>-440.55555555555566</v>
      </c>
      <c r="LY222" s="15">
        <f>Tabla2[[#This Row],[PAS_NUM_COR_COD_ESC_TG_NEU]]-Tabla2[[#This Row],[ESC_NUM_COR_COD_ESC_TG_NEU]]</f>
        <v>-2.5</v>
      </c>
      <c r="LZ222" s="15">
        <f>Tabla2[[#This Row],[PAS_DUR_COR_COD_ESC_TG_NEU]]-Tabla2[[#This Row],[ESC_DUR_COR_COD_ESC_TG_NEU]]</f>
        <v>-160.16346153846143</v>
      </c>
      <c r="MA222" s="15">
        <f>Tabla2[[#This Row],[PAS_NUM_COR_COD_ESC_TG_POS]]-Tabla2[[#This Row],[ESC_NUM_COR_COD_ESC_TG_POS]]</f>
        <v>-1.9277777777777776</v>
      </c>
      <c r="MB222" s="15">
        <f>Tabla2[[#This Row],[PAS_DUR_COR_COD_ESC_TG_POS]]-Tabla2[[#This Row],[ESC_DUR_COR_COD_ESC_TG_POS]]</f>
        <v>-74.817460317460245</v>
      </c>
      <c r="MC222" s="15">
        <f>Tabla2[[#This Row],[PAS_NUM_COR_COD_ESC_TG_TOT]]-Tabla2[[#This Row],[ESC_NUM_COR_COD_ESC_TG_TOT]]</f>
        <v>-2.2824933687002655</v>
      </c>
      <c r="MD222" s="15">
        <f>Tabla2[[#This Row],[PAS_DUR_COR_COD_ESC_TG_TOT]]-Tabla2[[#This Row],[ESC_DUR_COR_COD_ESC_TG_TOT]]</f>
        <v>-229.5934065934066</v>
      </c>
      <c r="ME222" s="42">
        <f>Tabla25[[#This Row],[PAS_NUM_COR_COD_ROS_TG_NEG]]-Tabla25[[#This Row],[PAS_NUM_COR_COD_ESC_TG_NEG]]</f>
        <v>-0.10526315789473673</v>
      </c>
      <c r="MF222" s="42">
        <f>Tabla25[[#This Row],[PAS_NUM_COR_COD_ROS_TG_NEU]]-Tabla25[[#This Row],[PAS_NUM_COR_COD_ESC_TG_NEU]]</f>
        <v>-0.15789473684210531</v>
      </c>
      <c r="MG222" s="42">
        <f>Tabla25[[#This Row],[PAS_NUM_COR_COD_ROS_TG_POS]]-Tabla25[[#This Row],[PAS_NUM_COR_COD_ESC_TG_POS]]</f>
        <v>0.14999999999999991</v>
      </c>
      <c r="MH222" s="42">
        <f>Tabla25[[#This Row],[PAS_NUM_COR_COD_ROS_TG_TOT]]-Tabla25[[#This Row],[PAS_NUM_COR_COD_ESC_TG_TOT]]</f>
        <v>-3.4482758620689502E-2</v>
      </c>
      <c r="MI222" s="42">
        <f>Tabla25[[#This Row],[PAS_DUR_COR_COD_ROS_TG_NEG]]-Tabla25[[#This Row],[PAS_DUR_COR_COD_ESC_TG_NEG]]</f>
        <v>188.66666666666674</v>
      </c>
      <c r="MJ222" s="42">
        <f>Tabla25[[#This Row],[PAS_DUR_COR_COD_ROS_TG_NEU]]-Tabla25[[#This Row],[PAS_DUR_COR_COD_ESC_TG_NEU]]</f>
        <v>95.769230769230717</v>
      </c>
      <c r="MK222" s="42">
        <f>Tabla25[[#This Row],[PAS_DUR_COR_COD_ROS_TG_POS]]-Tabla25[[#This Row],[PAS_DUR_COR_COD_ESC_TG_POS]]</f>
        <v>-71.928571428571558</v>
      </c>
      <c r="ML222" s="42">
        <f>Tabla25[[#This Row],[PAS_DUR_COR_COD_ROS_TG_TOT]]-Tabla25[[#This Row],[PAS_DUR_COR_COD_ESC_TG_TOT]]</f>
        <v>73.297909407665429</v>
      </c>
      <c r="MM222" s="44">
        <f>Tabla25[[#This Row],[ESC_NUM_COR_COD_ROS_TG_NEG]]-Tabla25[[#This Row],[ESC_NUM_COR_COD_ESC_TG_NEG]]</f>
        <v>-4.3333333333333339</v>
      </c>
      <c r="MN222" s="44">
        <f>Tabla25[[#This Row],[ESC_NUM_COR_COD_ROS_TG_NEU]]-Tabla25[[#This Row],[ESC_NUM_COR_COD_ESC_TG_NEU]]</f>
        <v>-4.375</v>
      </c>
      <c r="MO222" s="44">
        <f>Tabla25[[#This Row],[ESC_NUM_COR_COD_ROS_TG_POS]]-Tabla25[[#This Row],[ESC_NUM_COR_COD_ESC_TG_POS]]</f>
        <v>-2.6666666666666665</v>
      </c>
      <c r="MP222" s="44">
        <f>Tabla25[[#This Row],[ESC_NUM_COR_COD_ROS_TG_TOT]]-Tabla25[[#This Row],[ESC_NUM_COR_COD_ESC_TG_TOT]]</f>
        <v>-3.7692307692307692</v>
      </c>
      <c r="MQ222" s="44">
        <f>Tabla25[[#This Row],[ESC_DUR_COR_COD_ROS_TG_NEG]]-Tabla25[[#This Row],[ESC_DUR_COR_COD_ESC_TG_NEG]]</f>
        <v>-1265.1388888888889</v>
      </c>
      <c r="MR222" s="44">
        <f>Tabla25[[#This Row],[ESC_DUR_COR_COD_ROS_TG_NEU]]-Tabla25[[#This Row],[ESC_DUR_COR_COD_ESC_TG_NEU]]</f>
        <v>-1205.875</v>
      </c>
      <c r="MS222" s="44">
        <f>Tabla25[[#This Row],[ESC_DUR_COR_COD_ROS_TG_POS]]-Tabla25[[#This Row],[ESC_DUR_COR_COD_ESC_TG_POS]]</f>
        <v>-841.51388888888891</v>
      </c>
      <c r="MT222" s="44">
        <f>Tabla25[[#This Row],[ESC_DUR_COR_COD_ROS_TG_TOT]]-Tabla25[[#This Row],[ESC_DUR_COR_COD_ESC_TG_TOT]]</f>
        <v>-1103.5160256410256</v>
      </c>
      <c r="MU222" s="47">
        <f>Tabla25[[#This Row],[ROS_NUM_COR_COD_ROS_TG_NEG]]-Tabla25[[#This Row],[ROS_NUM_COR_COD_ESC_TG_NEG]]</f>
        <v>0.66666666666666696</v>
      </c>
      <c r="MV222" s="47">
        <f>Tabla25[[#This Row],[ROS_NUM_COR_COD_ROS_TG_NEU]]-Tabla25[[#This Row],[ROS_NUM_COR_COD_ESC_TG_NEU]]</f>
        <v>1.2</v>
      </c>
      <c r="MW222" s="47">
        <f>Tabla25[[#This Row],[ROS_NUM_COR_COD_ROS_TG_POS]]-Tabla25[[#This Row],[ROS_NUM_COR_COD_ESC_TG_POS]]</f>
        <v>3</v>
      </c>
      <c r="MX222" s="47">
        <f>Tabla25[[#This Row],[ROS_NUM_COR_COD_ROS_TG_TOT]]-Tabla25[[#This Row],[ROS_NUM_COR_COD_ESC_TG_TOT]]</f>
        <v>1.5555555555555554</v>
      </c>
      <c r="MY222" s="47">
        <f>Tabla25[[#This Row],[ROS_DUR_COR_COD_ROS_TG_NEG]]-Tabla25[[#This Row],[ROS_DUR_COR_COD_ESC_TG_NEG]]</f>
        <v>68.166666666666629</v>
      </c>
      <c r="MZ222" s="47">
        <f>Tabla25[[#This Row],[ROS_DUR_COR_COD_ROS_TG_NEU]]-Tabla25[[#This Row],[ROS_DUR_COR_COD_ESC_TG_NEU]]</f>
        <v>375</v>
      </c>
      <c r="NA222" s="47">
        <f>Tabla25[[#This Row],[ROS_DUR_COR_COD_ROS_TG_POS]]-Tabla25[[#This Row],[ROS_DUR_COR_COD_ESC_TG_POS]]</f>
        <v>526</v>
      </c>
      <c r="NB222" s="47">
        <f>Tabla25[[#This Row],[ROS_DUR_COR_COD_ROS_TG_TOT]]-Tabla25[[#This Row],[ROS_DUR_COR_COD_ESC_TG_TOT]]</f>
        <v>341.68421052631584</v>
      </c>
      <c r="NC222">
        <v>163</v>
      </c>
      <c r="ND222">
        <v>165.2</v>
      </c>
      <c r="NE222">
        <v>175.25</v>
      </c>
      <c r="NF222">
        <v>168.73684210526315</v>
      </c>
      <c r="NG222">
        <v>198.33333333333334</v>
      </c>
      <c r="NH222">
        <v>203</v>
      </c>
      <c r="NI222">
        <v>192.625</v>
      </c>
      <c r="NJ222">
        <v>197.15789473684211</v>
      </c>
      <c r="NK222">
        <v>191.375</v>
      </c>
      <c r="NL222">
        <v>189.25</v>
      </c>
      <c r="NM222">
        <v>147.875</v>
      </c>
      <c r="NN222">
        <v>176.16666666666666</v>
      </c>
      <c r="NO222">
        <v>155.55555555555554</v>
      </c>
      <c r="NP222">
        <v>168.5</v>
      </c>
      <c r="NQ222">
        <v>249.11111111111111</v>
      </c>
      <c r="NR222">
        <v>191.92307692307693</v>
      </c>
      <c r="NS222">
        <v>282.92857142857144</v>
      </c>
      <c r="NT222">
        <v>281.76923076923077</v>
      </c>
      <c r="NU222">
        <v>201.5</v>
      </c>
      <c r="NV222">
        <v>254.7560975609756</v>
      </c>
      <c r="NW222">
        <v>199.46666666666667</v>
      </c>
      <c r="NX222">
        <v>264.46153846153845</v>
      </c>
      <c r="NY222">
        <v>238.07142857142858</v>
      </c>
      <c r="NZ222">
        <v>232.45238095238096</v>
      </c>
      <c r="OA222" s="15">
        <f>Tabla2[[#This Row],[ROS_1DU_COR_COD_ROS_TG_NEG]]-Tabla2[[#This Row],[PAS_1DU_COR_COD_ROS_TG_NEG]]</f>
        <v>-119.92857142857144</v>
      </c>
      <c r="OB222" s="15">
        <f>Tabla2[[#This Row],[ROS_1DU_COR_COD_ROS_TG_NEU]]-Tabla2[[#This Row],[PAS_1DU_COR_COD_ROS_TG_NEU]]</f>
        <v>-116.56923076923078</v>
      </c>
      <c r="OC222" s="15">
        <f>Tabla2[[#This Row],[ROS_1DU_COR_COD_ROS_TG_POS]]-Tabla2[[#This Row],[PAS_1DU_COR_COD_ROS_TG_POS]]</f>
        <v>-26.25</v>
      </c>
      <c r="OD222" s="15">
        <f>Tabla2[[#This Row],[ROS_1DU_COR_COD_ROS_TG_TOT]]-Tabla2[[#This Row],[PAS_1DU_COR_COD_ROS_TG_TOT]]</f>
        <v>-86.019255455712454</v>
      </c>
      <c r="OE222" s="15">
        <f>Tabla2[[#This Row],[ROS_1DU_COR_COD_ESC_TG_NEG]]-Tabla2[[#This Row],[PAS_1DU_COR_COD_ESC_TG_NEG]]</f>
        <v>-1.1333333333333258</v>
      </c>
      <c r="OF222" s="15">
        <f>Tabla2[[#This Row],[ROS_1DU_COR_COD_ESC_TG_NEU]]-Tabla2[[#This Row],[PAS_1DU_COR_COD_ESC_TG_NEU]]</f>
        <v>-61.461538461538453</v>
      </c>
      <c r="OG222" s="15">
        <f>Tabla2[[#This Row],[ROS_1DU_COR_COD_ESC_TG_POS]]-Tabla2[[#This Row],[PAS_1DU_COR_COD_ESC_TG_POS]]</f>
        <v>-45.446428571428584</v>
      </c>
      <c r="OH222" s="15">
        <f>Tabla2[[#This Row],[ROS_1DU_COR_COD_ESC_TG_TOT]]-Tabla2[[#This Row],[PAS_1DU_COR_COD_ESC_TG_TOT]]</f>
        <v>-35.294486215538853</v>
      </c>
      <c r="OI222" s="15">
        <f>Tabla2[[#This Row],[PAS_1DU_COR_COD_ROS_TG_NEG]]-Tabla2[[#This Row],[ESC_1DU_COR_COD_ROS_TG_NEG]]</f>
        <v>91.553571428571445</v>
      </c>
      <c r="OJ222" s="15">
        <f>Tabla2[[#This Row],[PAS_1DU_COR_COD_ROS_TG_NEU]]-Tabla2[[#This Row],[ESC_1DU_COR_COD_ROS_TG_NEU]]</f>
        <v>92.519230769230774</v>
      </c>
      <c r="OK222" s="15">
        <f>Tabla2[[#This Row],[PAS_1DU_COR_COD_ROS_TG_POS]]-Tabla2[[#This Row],[ESC_1DU_COR_COD_ROS_TG_POS]]</f>
        <v>53.625</v>
      </c>
      <c r="OL222" s="15">
        <f>Tabla2[[#This Row],[PAS_1DU_COR_COD_ROS_TG_TOT]]-Tabla2[[#This Row],[ESC_1DU_COR_COD_ROS_TG_TOT]]</f>
        <v>78.589430894308947</v>
      </c>
      <c r="OM222" s="15">
        <f>Tabla2[[#This Row],[PAS_1DU_COR_COD_ESC_TG_NEG]]-Tabla2[[#This Row],[ESC_1DU_COR_COD_ESC_TG_NEG]]</f>
        <v>43.911111111111126</v>
      </c>
      <c r="ON222" s="15">
        <f>Tabla2[[#This Row],[PAS_1DU_COR_COD_ESC_TG_NEU]]-Tabla2[[#This Row],[ESC_1DU_COR_COD_ESC_TG_NEU]]</f>
        <v>95.961538461538453</v>
      </c>
      <c r="OO222" s="15">
        <f>Tabla2[[#This Row],[PAS_1DU_COR_COD_ESC_TG_POS]]-Tabla2[[#This Row],[ESC_1DU_COR_COD_ESC_TG_POS]]</f>
        <v>-11.039682539682531</v>
      </c>
      <c r="OP222" s="15">
        <f>Tabla2[[#This Row],[PAS_1DU_COR_COD_ESC_TG_TOT]]-Tabla2[[#This Row],[ESC_1DU_COR_COD_ESC_TG_TOT]]</f>
        <v>40.529304029304029</v>
      </c>
      <c r="OQ222" s="61">
        <v>-35.333333333333343</v>
      </c>
      <c r="OR222" s="62">
        <v>-37.800000000000011</v>
      </c>
      <c r="OS222" s="62">
        <v>-17.375</v>
      </c>
      <c r="OT222" s="62">
        <v>-28.421052631578959</v>
      </c>
      <c r="OU222" s="62">
        <v>35.819444444444457</v>
      </c>
      <c r="OV222" s="62">
        <v>20.75</v>
      </c>
      <c r="OW222" s="62">
        <v>-101.23611111111111</v>
      </c>
      <c r="OX222" s="62">
        <v>-15.756410256410277</v>
      </c>
      <c r="OY222" s="62">
        <v>83.461904761904776</v>
      </c>
      <c r="OZ222" s="62">
        <v>17.307692307692321</v>
      </c>
      <c r="PA222" s="62">
        <v>-36.571428571428584</v>
      </c>
      <c r="PB222" s="62">
        <v>22.303716608594641</v>
      </c>
    </row>
    <row r="223" spans="1:418" x14ac:dyDescent="0.3">
      <c r="A223" s="4" t="s">
        <v>220</v>
      </c>
      <c r="B223" s="2">
        <v>60</v>
      </c>
      <c r="C223" s="2">
        <v>2</v>
      </c>
      <c r="D223" s="2">
        <v>75</v>
      </c>
      <c r="E223">
        <v>0.3</v>
      </c>
      <c r="F223">
        <v>387.5</v>
      </c>
      <c r="G223">
        <v>0.31578947368421051</v>
      </c>
      <c r="H223">
        <v>700.5</v>
      </c>
      <c r="I223">
        <v>0.31578947368421051</v>
      </c>
      <c r="J223">
        <v>300.60000000000002</v>
      </c>
      <c r="K223">
        <v>0.31034482758620691</v>
      </c>
      <c r="L223">
        <v>404.90909090909093</v>
      </c>
      <c r="M223">
        <v>0.3</v>
      </c>
      <c r="N223">
        <v>1798</v>
      </c>
      <c r="O223">
        <v>0.26315789473684209</v>
      </c>
      <c r="P223">
        <v>509.33333333333331</v>
      </c>
      <c r="Q223">
        <v>5.2631578947368418E-2</v>
      </c>
      <c r="R223">
        <v>106</v>
      </c>
      <c r="S223">
        <v>0.20689655172413793</v>
      </c>
      <c r="T223">
        <v>686.4</v>
      </c>
      <c r="U223">
        <v>0.25862068965517243</v>
      </c>
      <c r="V223">
        <v>492.875</v>
      </c>
      <c r="W223">
        <v>0.05</v>
      </c>
      <c r="X223">
        <v>98</v>
      </c>
      <c r="Y223">
        <v>0.10526315789473684</v>
      </c>
      <c r="Z223">
        <v>510</v>
      </c>
      <c r="AA223">
        <v>0</v>
      </c>
      <c r="AC223">
        <v>5.1724137931034482E-2</v>
      </c>
      <c r="AD223">
        <v>304</v>
      </c>
      <c r="AE223">
        <v>5.1724137931034482E-2</v>
      </c>
      <c r="AF223">
        <v>304</v>
      </c>
      <c r="AG223">
        <v>0.18965517241379309</v>
      </c>
      <c r="AH223">
        <v>471.88888888888891</v>
      </c>
      <c r="AK223">
        <v>6</v>
      </c>
      <c r="AL223">
        <v>1873</v>
      </c>
      <c r="AM223">
        <v>0</v>
      </c>
      <c r="AO223">
        <v>3</v>
      </c>
      <c r="AP223">
        <v>1873</v>
      </c>
      <c r="AS223">
        <v>0</v>
      </c>
      <c r="AU223">
        <v>0</v>
      </c>
      <c r="AW223">
        <v>0</v>
      </c>
      <c r="AY223">
        <v>1.5</v>
      </c>
      <c r="AZ223">
        <v>1873</v>
      </c>
      <c r="BC223">
        <v>0</v>
      </c>
      <c r="BE223">
        <v>0</v>
      </c>
      <c r="BG223">
        <v>0</v>
      </c>
      <c r="BI223">
        <v>0</v>
      </c>
      <c r="BK223">
        <v>1</v>
      </c>
      <c r="BL223">
        <v>1873</v>
      </c>
      <c r="BM223">
        <v>0.21666666666666667</v>
      </c>
      <c r="BN223">
        <v>545.63157894736844</v>
      </c>
      <c r="BO223">
        <v>5</v>
      </c>
      <c r="BP223">
        <v>1398.5</v>
      </c>
      <c r="BQ223">
        <v>4.25</v>
      </c>
      <c r="BR223">
        <v>1073.6666666666667</v>
      </c>
      <c r="BS223">
        <v>3.6666666666666665</v>
      </c>
      <c r="BT223">
        <v>1197.5</v>
      </c>
      <c r="BU223">
        <v>4.2222222222222223</v>
      </c>
      <c r="BV223">
        <v>1201.8571428571429</v>
      </c>
      <c r="BW223">
        <v>6</v>
      </c>
      <c r="BX223">
        <v>1880.5</v>
      </c>
      <c r="BY223">
        <v>1</v>
      </c>
      <c r="BZ223">
        <v>253</v>
      </c>
      <c r="CA223">
        <v>3.6666666666666665</v>
      </c>
      <c r="CB223">
        <v>1346</v>
      </c>
      <c r="CC223">
        <v>4</v>
      </c>
      <c r="CD223">
        <v>1341.2</v>
      </c>
      <c r="CE223">
        <v>4.1333333333333337</v>
      </c>
      <c r="CF223">
        <v>1259.9166666666667</v>
      </c>
      <c r="CG223">
        <v>0</v>
      </c>
      <c r="CI223">
        <v>4</v>
      </c>
      <c r="CJ223">
        <v>1023.5</v>
      </c>
      <c r="CK223">
        <v>2.6666666666666665</v>
      </c>
      <c r="CL223">
        <v>559.33333333333337</v>
      </c>
      <c r="CM223">
        <v>2.6666666666666665</v>
      </c>
      <c r="CN223">
        <v>824.57142857142856</v>
      </c>
      <c r="CO223">
        <v>1.5</v>
      </c>
      <c r="CP223">
        <v>372</v>
      </c>
      <c r="CQ223">
        <v>0</v>
      </c>
      <c r="CS223">
        <v>4</v>
      </c>
      <c r="CT223">
        <v>1076.6666666666667</v>
      </c>
      <c r="CU223">
        <v>2.5</v>
      </c>
      <c r="CV223">
        <v>794.8</v>
      </c>
      <c r="CW223">
        <v>2.6</v>
      </c>
      <c r="CX223">
        <v>812.16666666666663</v>
      </c>
      <c r="CY223">
        <v>3.3666666666666667</v>
      </c>
      <c r="CZ223">
        <v>1036.0416666666667</v>
      </c>
      <c r="DA223">
        <v>1.5</v>
      </c>
      <c r="DB223">
        <v>705</v>
      </c>
      <c r="DC223">
        <v>3</v>
      </c>
      <c r="DD223">
        <v>717.75</v>
      </c>
      <c r="DE223">
        <v>1.6666666666666667</v>
      </c>
      <c r="DF223">
        <v>408.66666666666669</v>
      </c>
      <c r="DG223">
        <v>2.2222222222222223</v>
      </c>
      <c r="DH223">
        <v>600.25</v>
      </c>
      <c r="DI223">
        <v>2.5</v>
      </c>
      <c r="DJ223">
        <v>449</v>
      </c>
      <c r="DK223">
        <v>3</v>
      </c>
      <c r="DL223">
        <v>384</v>
      </c>
      <c r="DM223">
        <v>3</v>
      </c>
      <c r="DN223">
        <v>681.66666666666663</v>
      </c>
      <c r="DO223">
        <v>2.8333333333333335</v>
      </c>
      <c r="DP223">
        <v>554.5</v>
      </c>
      <c r="DQ223">
        <v>2.4666666666666668</v>
      </c>
      <c r="DR223">
        <v>580.64285714285711</v>
      </c>
      <c r="DS223">
        <v>2.4666666666666668</v>
      </c>
      <c r="DT223">
        <v>580.64285714285711</v>
      </c>
      <c r="DU223">
        <v>3.0666666666666669</v>
      </c>
      <c r="DV223">
        <v>868.26315789473688</v>
      </c>
      <c r="DW223">
        <v>5.75</v>
      </c>
      <c r="DX223">
        <v>1479.5714285714287</v>
      </c>
      <c r="DY223">
        <v>1.8333333333333333</v>
      </c>
      <c r="DZ223">
        <v>686.66666666666663</v>
      </c>
      <c r="EA223">
        <v>1.2857142857142858</v>
      </c>
      <c r="EB223">
        <v>508</v>
      </c>
      <c r="EC223">
        <v>3.1428571428571428</v>
      </c>
      <c r="ED223">
        <v>1072.3846153846155</v>
      </c>
      <c r="EE223">
        <v>2.125</v>
      </c>
      <c r="EF223">
        <v>1500</v>
      </c>
      <c r="EG223">
        <v>3.2222222222222223</v>
      </c>
      <c r="EH223">
        <v>737.75</v>
      </c>
      <c r="EI223">
        <v>4</v>
      </c>
      <c r="EJ223">
        <v>999</v>
      </c>
      <c r="EK223">
        <v>3.0833333333333335</v>
      </c>
      <c r="EL223">
        <v>964.47058823529414</v>
      </c>
      <c r="EM223">
        <v>3.1111111111111112</v>
      </c>
      <c r="EN223">
        <v>1011.2333333333333</v>
      </c>
      <c r="EO223">
        <v>1.125</v>
      </c>
      <c r="EP223">
        <v>547</v>
      </c>
      <c r="EQ223">
        <v>3.3333333333333335</v>
      </c>
      <c r="ER223">
        <v>782.83333333333337</v>
      </c>
      <c r="ES223">
        <v>4.1428571428571432</v>
      </c>
      <c r="ET223">
        <v>991.42857142857144</v>
      </c>
      <c r="EU223">
        <v>2.7619047619047619</v>
      </c>
      <c r="EV223">
        <v>813.23529411764707</v>
      </c>
      <c r="EW223">
        <v>2.25</v>
      </c>
      <c r="EX223">
        <v>849.4</v>
      </c>
      <c r="EY223">
        <v>1.7777777777777777</v>
      </c>
      <c r="EZ223">
        <v>492.25</v>
      </c>
      <c r="FA223">
        <v>2.8571428571428572</v>
      </c>
      <c r="FB223">
        <v>888.4</v>
      </c>
      <c r="FC223">
        <v>2.25</v>
      </c>
      <c r="FD223">
        <v>701.5</v>
      </c>
      <c r="FE223">
        <v>2.4888888888888889</v>
      </c>
      <c r="FF223">
        <v>755.7714285714286</v>
      </c>
      <c r="FG223">
        <v>2.8</v>
      </c>
      <c r="FH223">
        <v>873.67692307692312</v>
      </c>
      <c r="FI223">
        <v>3.375</v>
      </c>
      <c r="FJ223">
        <v>898.16666666666663</v>
      </c>
      <c r="FK223">
        <v>1.6666666666666667</v>
      </c>
      <c r="FL223">
        <v>1216</v>
      </c>
      <c r="FM223">
        <v>2.4285714285714284</v>
      </c>
      <c r="FN223">
        <v>849.5</v>
      </c>
      <c r="FO223">
        <v>2.5714285714285716</v>
      </c>
      <c r="FP223">
        <v>934.91666666666663</v>
      </c>
      <c r="FQ223">
        <v>1.25</v>
      </c>
      <c r="FR223">
        <v>601.25</v>
      </c>
      <c r="FS223">
        <v>2.3333333333333335</v>
      </c>
      <c r="FT223">
        <v>689</v>
      </c>
      <c r="FU223">
        <v>2.8571428571428572</v>
      </c>
      <c r="FV223">
        <v>836.2</v>
      </c>
      <c r="FW223">
        <v>2.125</v>
      </c>
      <c r="FX223">
        <v>713.0625</v>
      </c>
      <c r="FY223">
        <v>2.3333333333333335</v>
      </c>
      <c r="FZ223">
        <v>808.14285714285711</v>
      </c>
      <c r="GA223">
        <v>2.3333333333333335</v>
      </c>
      <c r="GB223">
        <v>808.14285714285711</v>
      </c>
      <c r="GC223">
        <v>2.6444444444444444</v>
      </c>
      <c r="GD223">
        <v>853.94623655913983</v>
      </c>
      <c r="GE223">
        <v>2.75</v>
      </c>
      <c r="GF223">
        <v>858.09923664122141</v>
      </c>
      <c r="GG223">
        <v>3</v>
      </c>
      <c r="GH223">
        <v>1804</v>
      </c>
      <c r="GI223">
        <v>2.7142857142857144</v>
      </c>
      <c r="GJ223">
        <v>821.6</v>
      </c>
      <c r="GK223">
        <v>2</v>
      </c>
      <c r="GL223">
        <v>1073</v>
      </c>
      <c r="GM223">
        <v>2.5652173913043477</v>
      </c>
      <c r="GN223">
        <v>1201.2307692307693</v>
      </c>
      <c r="GO223">
        <v>3</v>
      </c>
      <c r="GP223">
        <v>1654.75</v>
      </c>
      <c r="GQ223">
        <v>2.5</v>
      </c>
      <c r="GR223">
        <v>1096.2</v>
      </c>
      <c r="GS223">
        <v>3</v>
      </c>
      <c r="GT223">
        <v>1339.1666666666667</v>
      </c>
      <c r="GU223">
        <v>2.84</v>
      </c>
      <c r="GV223">
        <v>1342.3333333333333</v>
      </c>
      <c r="GW223">
        <v>2.7083333333333335</v>
      </c>
      <c r="GX223">
        <v>1276.8214285714287</v>
      </c>
      <c r="GY223">
        <v>3</v>
      </c>
      <c r="GZ223">
        <v>1422</v>
      </c>
      <c r="HA223">
        <v>3.4285714285714284</v>
      </c>
      <c r="HB223">
        <v>1055.6666666666667</v>
      </c>
      <c r="HC223">
        <v>1.75</v>
      </c>
      <c r="HD223">
        <v>779.4</v>
      </c>
      <c r="HE223">
        <v>2.6956521739130435</v>
      </c>
      <c r="HF223">
        <v>1083.8125</v>
      </c>
      <c r="HG223">
        <v>4.375</v>
      </c>
      <c r="HH223">
        <v>1277</v>
      </c>
      <c r="HI223">
        <v>3</v>
      </c>
      <c r="HJ223">
        <v>868.85714285714289</v>
      </c>
      <c r="HK223">
        <v>1.5555555555555556</v>
      </c>
      <c r="HL223">
        <v>1055.3333333333333</v>
      </c>
      <c r="HM223">
        <v>2.92</v>
      </c>
      <c r="HN223">
        <v>1069.8235294117646</v>
      </c>
      <c r="HO223">
        <v>2.8125</v>
      </c>
      <c r="HP223">
        <v>1076.6060606060605</v>
      </c>
      <c r="HQ223">
        <v>2.7604166666666665</v>
      </c>
      <c r="HR223">
        <v>1168.5081967213114</v>
      </c>
      <c r="HS223">
        <v>1</v>
      </c>
      <c r="HT223">
        <v>408</v>
      </c>
      <c r="HU223">
        <v>1.1428571428571428</v>
      </c>
      <c r="HV223">
        <v>454.25</v>
      </c>
      <c r="HW223">
        <v>0.875</v>
      </c>
      <c r="HX223">
        <v>588</v>
      </c>
      <c r="HY223">
        <v>1</v>
      </c>
      <c r="HZ223">
        <v>468.41666666666669</v>
      </c>
      <c r="IA223">
        <v>1.875</v>
      </c>
      <c r="IB223">
        <v>521.28571428571433</v>
      </c>
      <c r="IC223">
        <v>0.875</v>
      </c>
      <c r="ID223">
        <v>455.2</v>
      </c>
      <c r="IE223">
        <v>0.66666666666666663</v>
      </c>
      <c r="IF223">
        <v>299.25</v>
      </c>
      <c r="IG223">
        <v>1.1200000000000001</v>
      </c>
      <c r="IH223">
        <v>445.125</v>
      </c>
      <c r="II223">
        <v>1.0625</v>
      </c>
      <c r="IJ223">
        <v>455.10714285714283</v>
      </c>
      <c r="IK223">
        <v>1.0625</v>
      </c>
      <c r="IL223">
        <v>455.10714285714283</v>
      </c>
      <c r="IM223">
        <v>2.1944444444444446</v>
      </c>
      <c r="IN223">
        <v>944.06741573033707</v>
      </c>
      <c r="IO223">
        <v>2</v>
      </c>
      <c r="IP223">
        <v>633</v>
      </c>
      <c r="IQ223">
        <v>0</v>
      </c>
      <c r="IS223">
        <v>2.5</v>
      </c>
      <c r="IT223">
        <v>1407</v>
      </c>
      <c r="IU223">
        <v>1.2857142857142858</v>
      </c>
      <c r="IV223">
        <v>1020</v>
      </c>
      <c r="IW223">
        <v>1.5</v>
      </c>
      <c r="IX223">
        <v>723</v>
      </c>
      <c r="IY223">
        <v>1.5</v>
      </c>
      <c r="IZ223">
        <v>754</v>
      </c>
      <c r="JA223">
        <v>0</v>
      </c>
      <c r="JC223">
        <v>1.2</v>
      </c>
      <c r="JD223">
        <v>738.5</v>
      </c>
      <c r="JE223">
        <v>1.25</v>
      </c>
      <c r="JF223">
        <v>879.25</v>
      </c>
      <c r="JG223">
        <v>2</v>
      </c>
      <c r="JH223">
        <v>1010</v>
      </c>
      <c r="JI223">
        <v>4.666666666666667</v>
      </c>
      <c r="JJ223">
        <v>1812.5</v>
      </c>
      <c r="JK223">
        <v>4.5</v>
      </c>
      <c r="JL223">
        <v>893.5</v>
      </c>
      <c r="JM223">
        <v>3.8571428571428572</v>
      </c>
      <c r="JN223">
        <v>1284.4000000000001</v>
      </c>
      <c r="JO223">
        <v>2.5</v>
      </c>
      <c r="JP223">
        <v>1377</v>
      </c>
      <c r="JQ223">
        <v>1.5</v>
      </c>
      <c r="JR223">
        <v>1011</v>
      </c>
      <c r="JS223">
        <v>5</v>
      </c>
      <c r="JT223">
        <v>1417</v>
      </c>
      <c r="JU223">
        <v>2.6</v>
      </c>
      <c r="JV223">
        <v>1268.3333333333333</v>
      </c>
      <c r="JW223">
        <v>3.3333333333333335</v>
      </c>
      <c r="JX223">
        <v>1278.375</v>
      </c>
      <c r="JY223">
        <v>2.2916666666666665</v>
      </c>
      <c r="JZ223">
        <v>1145.3333333333333</v>
      </c>
      <c r="KA223">
        <v>0</v>
      </c>
      <c r="KC223">
        <v>1.3333333333333333</v>
      </c>
      <c r="KD223">
        <v>473.5</v>
      </c>
      <c r="KE223">
        <v>1.5</v>
      </c>
      <c r="KF223">
        <v>412.5</v>
      </c>
      <c r="KG223">
        <v>1</v>
      </c>
      <c r="KH223">
        <v>443</v>
      </c>
      <c r="KI223">
        <v>2</v>
      </c>
      <c r="KJ223">
        <v>457.5</v>
      </c>
      <c r="KK223">
        <v>0.5</v>
      </c>
      <c r="KL223">
        <v>400</v>
      </c>
      <c r="KM223">
        <v>0</v>
      </c>
      <c r="KO223">
        <v>1</v>
      </c>
      <c r="KP223">
        <v>438.33333333333331</v>
      </c>
      <c r="KQ223">
        <v>1</v>
      </c>
      <c r="KR223">
        <v>441</v>
      </c>
      <c r="KS223">
        <v>1</v>
      </c>
      <c r="KT223">
        <v>441</v>
      </c>
      <c r="KU223">
        <v>1.8611111111111112</v>
      </c>
      <c r="KV223">
        <v>885.84210526315792</v>
      </c>
      <c r="KW223">
        <v>2.1277777777777778</v>
      </c>
      <c r="KX223">
        <v>933.82407407407402</v>
      </c>
      <c r="KY223" s="15">
        <f>Tabla2[[#This Row],[ROS_NUM_COR_COD_ROS_TG_NEG]]-Tabla2[[#This Row],[PAS_NUM_COR_COD_ROS_TG_NEG]]</f>
        <v>4.0750000000000002</v>
      </c>
      <c r="KZ223" s="15">
        <f>Tabla2[[#This Row],[ROS_DUR_COR_COD_ROS_TG_NEG]]-Tabla2[[#This Row],[PAS_DUR_COR_COD_ROS_TG_NEG]]</f>
        <v>-521</v>
      </c>
      <c r="LA223" s="15">
        <f>Tabla2[[#This Row],[ROS_NUM_COR_COD_ROS_TG_NEU]]-Tabla2[[#This Row],[PAS_NUM_COR_COD_ROS_TG_NEU]]</f>
        <v>2.736842105263158</v>
      </c>
      <c r="LB223" s="15">
        <f>Tabla2[[#This Row],[ROS_DUR_COR_COD_ROS_TG_NEU]]-Tabla2[[#This Row],[PAS_DUR_COR_COD_ROS_TG_NEU]]</f>
        <v>359.52380952380958</v>
      </c>
      <c r="LC223" s="15">
        <f>Tabla2[[#This Row],[ROS_NUM_COR_COD_ROS_TG_POS]]-Tabla2[[#This Row],[PAS_NUM_COR_COD_ROS_TG_POS]]</f>
        <v>1.5029239766081872</v>
      </c>
      <c r="LD223" s="15">
        <f>Tabla2[[#This Row],[ROS_DUR_COR_COD_ROS_TG_POS]]-Tabla2[[#This Row],[PAS_DUR_COR_COD_ROS_TG_POS]]</f>
        <v>949.33333333333326</v>
      </c>
      <c r="LE223" s="15">
        <f>Tabla2[[#This Row],[ROS_NUM_COR_COD_ROS_TG_TOT]]-Tabla2[[#This Row],[PAS_NUM_COR_COD_ROS_TG_TOT]]</f>
        <v>2.713103448275862</v>
      </c>
      <c r="LF223" s="15">
        <f>Tabla2[[#This Row],[ROS_DUR_COR_COD_ROS_TG_TOT]]-Tabla2[[#This Row],[PAS_DUR_COR_COD_ROS_TG_TOT]]</f>
        <v>383.42352941176466</v>
      </c>
      <c r="LG223" s="15">
        <f>Tabla2[[#This Row],[ROS_NUM_COR_COD_ESC_TG_NEG]]-Tabla2[[#This Row],[PAS_NUM_COR_COD_ESC_TG_NEG]]</f>
        <v>2.7</v>
      </c>
      <c r="LH223" s="15">
        <f>Tabla2[[#This Row],[ROS_DUR_COR_COD_ESC_TG_NEG]]-Tabla2[[#This Row],[PAS_DUR_COR_COD_ESC_TG_NEG]]</f>
        <v>1267.25</v>
      </c>
      <c r="LI223" s="15">
        <f>Tabla2[[#This Row],[ROS_NUM_COR_COD_ESC_TG_NEU]]-Tabla2[[#This Row],[PAS_NUM_COR_COD_ESC_TG_NEU]]</f>
        <v>2.1842105263157894</v>
      </c>
      <c r="LJ223" s="15">
        <f>Tabla2[[#This Row],[ROS_NUM_COR_COD_ESC_TG_NEG]]-Tabla2[[#This Row],[PAS_NUM_COR_COD_ESC_TG_NEG]]</f>
        <v>2.7</v>
      </c>
      <c r="LK223" s="15">
        <f>Tabla2[[#This Row],[ROS_NUM_COR_COD_ESC_TG_POS]]-Tabla2[[#This Row],[PAS_NUM_COR_COD_ESC_TG_POS]]</f>
        <v>2.6842105263157894</v>
      </c>
      <c r="LL223" s="15">
        <f>Tabla2[[#This Row],[ROS_DUR_COR_COD_ESC_TG_POS]]-Tabla2[[#This Row],[PAS_DUR_COR_COD_ESC_TG_POS]]</f>
        <v>1038.5666666666666</v>
      </c>
      <c r="LM223" s="15">
        <f>Tabla2[[#This Row],[ROS_NUM_COR_COD_ESC_TG_TOT]]-Tabla2[[#This Row],[PAS_NUM_COR_COD_ESC_TG_TOT]]</f>
        <v>2.529655172413793</v>
      </c>
      <c r="LN223" s="15">
        <f>Tabla2[[#This Row],[ROS_DUR_COR_COD_ESC_TG_TOT]]-Tabla2[[#This Row],[PAS_DUR_COR_COD_ESC_TG_TOT]]</f>
        <v>937.42424242424227</v>
      </c>
      <c r="LO223" s="15">
        <f>Tabla2[[#This Row],[PAS_NUM_COR_COD_ROS_TG_NEG]]-Tabla2[[#This Row],[ESC_NUM_COR_COD_ROS_TG_NEG]]</f>
        <v>-1.2</v>
      </c>
      <c r="LP223" s="15">
        <f>Tabla2[[#This Row],[PAS_DUR_COR_COD_ROS_TG_NEG]]-Tabla2[[#This Row],[ESC_DUR_COR_COD_ROS_TG_NEG]]</f>
        <v>1426</v>
      </c>
      <c r="LQ223" s="15">
        <f>Tabla2[[#This Row],[PAS_NUM_COR_COD_ROS_TG_NEU]]-Tabla2[[#This Row],[ESC_NUM_COR_COD_ROS_TG_NEU]]</f>
        <v>0.26315789473684209</v>
      </c>
      <c r="LR223" s="15">
        <f>Tabla2[[#This Row],[PAS_DUR_COR_COD_ROS_TG_NEU]]-Tabla2[[#This Row],[ESC_DUR_COR_COD_ROS_TG_NEU]]</f>
        <v>509.33333333333331</v>
      </c>
      <c r="LS223" s="15">
        <f>Tabla2[[#This Row],[PAS_NUM_COR_COD_ROS_TG_POS]]-Tabla2[[#This Row],[ESC_NUM_COR_COD_ROS_TG_POS]]</f>
        <v>-3.9473684210526314</v>
      </c>
      <c r="LT223" s="15">
        <f>Tabla2[[#This Row],[PAS_DUR_COR_COD_ROS_TG_POS]]-Tabla2[[#This Row],[ESC_DUR_COR_COD_ROS_TG_POS]]</f>
        <v>-970.66666666666674</v>
      </c>
      <c r="LU223" s="15">
        <f>Tabla2[[#This Row],[PAS_NUM_COR_COD_ROS_TG_TOT]]-Tabla2[[#This Row],[ESC_NUM_COR_COD_ROS_TG_TOT]]</f>
        <v>-2.2931034482758621</v>
      </c>
      <c r="LV223" s="15">
        <f>Tabla2[[#This Row],[PAS_DUR_COR_COD_ROS_TG_TOT]]-Tabla2[[#This Row],[ESC_DUR_COR_COD_ROS_TG_TOT]]</f>
        <v>-108.39999999999998</v>
      </c>
      <c r="LW223" s="15">
        <f>Tabla2[[#This Row],[PAS_NUM_COR_COD_ESC_TG_NEG]]-Tabla2[[#This Row],[ESC_NUM_COR_COD_ESC_TG_NEG]]</f>
        <v>-5.7</v>
      </c>
      <c r="LX223" s="15">
        <f>Tabla2[[#This Row],[PAS_DUR_COR_COD_ESC_TG_NEG]]-Tabla2[[#This Row],[ESC_DUR_COR_COD_ESC_TG_NEG]]</f>
        <v>-1493</v>
      </c>
      <c r="LY223" s="15">
        <f>Tabla2[[#This Row],[PAS_NUM_COR_COD_ESC_TG_NEU]]-Tabla2[[#This Row],[ESC_NUM_COR_COD_ESC_TG_NEU]]</f>
        <v>-0.68421052631578949</v>
      </c>
      <c r="LZ223" s="15">
        <f>Tabla2[[#This Row],[PAS_DUR_COR_COD_ESC_TG_NEU]]-Tabla2[[#This Row],[ESC_DUR_COR_COD_ESC_TG_NEU]]</f>
        <v>447.5</v>
      </c>
      <c r="MA223" s="15">
        <f>Tabla2[[#This Row],[PAS_NUM_COR_COD_ESC_TG_POS]]-Tabla2[[#This Row],[ESC_NUM_COR_COD_ESC_TG_POS]]</f>
        <v>-3.3508771929824559</v>
      </c>
      <c r="MB223" s="15">
        <f>Tabla2[[#This Row],[PAS_DUR_COR_COD_ESC_TG_POS]]-Tabla2[[#This Row],[ESC_DUR_COR_COD_ESC_TG_POS]]</f>
        <v>-1045.4000000000001</v>
      </c>
      <c r="MC223" s="15">
        <f>Tabla2[[#This Row],[PAS_NUM_COR_COD_ESC_TG_TOT]]-Tabla2[[#This Row],[ESC_NUM_COR_COD_ESC_TG_TOT]]</f>
        <v>-3.6896551724137931</v>
      </c>
      <c r="MD223" s="15">
        <f>Tabla2[[#This Row],[PAS_DUR_COR_COD_ESC_TG_TOT]]-Tabla2[[#This Row],[ESC_DUR_COR_COD_ESC_TG_TOT]]</f>
        <v>-936.29090909090905</v>
      </c>
      <c r="ME223" s="42">
        <f>Tabla25[[#This Row],[PAS_NUM_COR_COD_ROS_TG_NEG]]-Tabla25[[#This Row],[PAS_NUM_COR_COD_ESC_TG_NEG]]</f>
        <v>0</v>
      </c>
      <c r="MF223" s="42">
        <f>Tabla25[[#This Row],[PAS_NUM_COR_COD_ROS_TG_NEU]]-Tabla25[[#This Row],[PAS_NUM_COR_COD_ESC_TG_NEU]]</f>
        <v>-5.2631578947368418E-2</v>
      </c>
      <c r="MG223" s="42">
        <f>Tabla25[[#This Row],[PAS_NUM_COR_COD_ROS_TG_POS]]-Tabla25[[#This Row],[PAS_NUM_COR_COD_ESC_TG_POS]]</f>
        <v>-0.26315789473684209</v>
      </c>
      <c r="MH223" s="42">
        <f>Tabla25[[#This Row],[PAS_NUM_COR_COD_ROS_TG_TOT]]-Tabla25[[#This Row],[PAS_NUM_COR_COD_ESC_TG_TOT]]</f>
        <v>-0.10344827586206898</v>
      </c>
      <c r="MI223" s="42">
        <f>Tabla25[[#This Row],[PAS_DUR_COR_COD_ROS_TG_NEG]]-Tabla25[[#This Row],[PAS_DUR_COR_COD_ESC_TG_NEG]]</f>
        <v>1410.5</v>
      </c>
      <c r="MJ223" s="42">
        <f>Tabla25[[#This Row],[PAS_DUR_COR_COD_ROS_TG_NEU]]-Tabla25[[#This Row],[PAS_DUR_COR_COD_ESC_TG_NEU]]</f>
        <v>-191.16666666666669</v>
      </c>
      <c r="MK223" s="42">
        <f>Tabla25[[#This Row],[PAS_DUR_COR_COD_ROS_TG_POS]]-Tabla25[[#This Row],[PAS_DUR_COR_COD_ESC_TG_POS]]</f>
        <v>-194.60000000000002</v>
      </c>
      <c r="ML223" s="42">
        <f>Tabla25[[#This Row],[PAS_DUR_COR_COD_ROS_TG_TOT]]-Tabla25[[#This Row],[PAS_DUR_COR_COD_ESC_TG_TOT]]</f>
        <v>281.49090909090904</v>
      </c>
      <c r="MM223" s="44">
        <f>Tabla25[[#This Row],[ESC_NUM_COR_COD_ROS_TG_NEG]]-Tabla25[[#This Row],[ESC_NUM_COR_COD_ESC_TG_NEG]]</f>
        <v>-4.5</v>
      </c>
      <c r="MN223" s="44">
        <f>Tabla25[[#This Row],[ESC_NUM_COR_COD_ROS_TG_NEU]]-Tabla25[[#This Row],[ESC_NUM_COR_COD_ESC_TG_NEU]]</f>
        <v>-1</v>
      </c>
      <c r="MO223" s="44">
        <f>Tabla25[[#This Row],[ESC_NUM_COR_COD_ROS_TG_POS]]-Tabla25[[#This Row],[ESC_NUM_COR_COD_ESC_TG_POS]]</f>
        <v>0.33333333333333348</v>
      </c>
      <c r="MP223" s="44">
        <f>Tabla25[[#This Row],[ESC_NUM_COR_COD_ROS_TG_TOT]]-Tabla25[[#This Row],[ESC_NUM_COR_COD_ESC_TG_TOT]]</f>
        <v>-1.5</v>
      </c>
      <c r="MQ223" s="44">
        <f>Tabla25[[#This Row],[ESC_DUR_COR_COD_ROS_TG_NEG]]-Tabla25[[#This Row],[ESC_DUR_COR_COD_ESC_TG_NEG]]</f>
        <v>-1508.5</v>
      </c>
      <c r="MR223" s="44">
        <f>Tabla25[[#This Row],[ESC_DUR_COR_COD_ROS_TG_NEU]]-Tabla25[[#This Row],[ESC_DUR_COR_COD_ESC_TG_NEU]]</f>
        <v>-253</v>
      </c>
      <c r="MS223" s="44">
        <f>Tabla25[[#This Row],[ESC_DUR_COR_COD_ROS_TG_POS]]-Tabla25[[#This Row],[ESC_DUR_COR_COD_ESC_TG_POS]]</f>
        <v>-269.33333333333326</v>
      </c>
      <c r="MT223" s="44">
        <f>Tabla25[[#This Row],[ESC_DUR_COR_COD_ROS_TG_TOT]]-Tabla25[[#This Row],[ESC_DUR_COR_COD_ESC_TG_TOT]]</f>
        <v>-546.40000000000009</v>
      </c>
      <c r="MU223" s="47">
        <f>Tabla25[[#This Row],[ROS_NUM_COR_COD_ROS_TG_NEG]]-Tabla25[[#This Row],[ROS_NUM_COR_COD_ESC_TG_NEG]]</f>
        <v>1.375</v>
      </c>
      <c r="MV223" s="47">
        <f>Tabla25[[#This Row],[ROS_NUM_COR_COD_ROS_TG_NEU]]-Tabla25[[#This Row],[ROS_NUM_COR_COD_ESC_TG_NEU]]</f>
        <v>0.5</v>
      </c>
      <c r="MW223" s="47">
        <f>Tabla25[[#This Row],[ROS_NUM_COR_COD_ROS_TG_POS]]-Tabla25[[#This Row],[ROS_NUM_COR_COD_ESC_TG_POS]]</f>
        <v>-1.4444444444444444</v>
      </c>
      <c r="MX223" s="47">
        <f>Tabla25[[#This Row],[ROS_NUM_COR_COD_ROS_TG_TOT]]-Tabla25[[#This Row],[ROS_NUM_COR_COD_ESC_TG_TOT]]</f>
        <v>8.0000000000000071E-2</v>
      </c>
      <c r="MY223" s="47">
        <f>Tabla25[[#This Row],[ROS_DUR_COR_COD_ROS_TG_NEG]]-Tabla25[[#This Row],[ROS_DUR_COR_COD_ESC_TG_NEG]]</f>
        <v>-377.75</v>
      </c>
      <c r="MZ223" s="47">
        <f>Tabla25[[#This Row],[ROS_DUR_COR_COD_ROS_TG_NEU]]-Tabla25[[#This Row],[ROS_DUR_COR_COD_ESC_TG_NEU]]</f>
        <v>-227.34285714285716</v>
      </c>
      <c r="NA223" s="47">
        <f>Tabla25[[#This Row],[ROS_DUR_COR_COD_ROS_TG_POS]]-Tabla25[[#This Row],[ROS_DUR_COR_COD_ESC_TG_POS]]</f>
        <v>-283.83333333333348</v>
      </c>
      <c r="NB223" s="47">
        <f>Tabla25[[#This Row],[ROS_DUR_COR_COD_ROS_TG_TOT]]-Tabla25[[#This Row],[ROS_DUR_COR_COD_ESC_TG_TOT]]</f>
        <v>-272.50980392156862</v>
      </c>
      <c r="NC223">
        <v>265.85714285714283</v>
      </c>
      <c r="ND223">
        <v>263.71428571428572</v>
      </c>
      <c r="NE223">
        <v>203.66666666666666</v>
      </c>
      <c r="NF223">
        <v>254</v>
      </c>
      <c r="NG223">
        <v>230.25</v>
      </c>
      <c r="NH223">
        <v>241.6</v>
      </c>
      <c r="NI223">
        <v>315</v>
      </c>
      <c r="NJ223">
        <v>267.93333333333334</v>
      </c>
      <c r="NK223">
        <v>297.5</v>
      </c>
      <c r="NM223">
        <v>239.33333333333334</v>
      </c>
      <c r="NN223">
        <v>262.60000000000002</v>
      </c>
      <c r="NO223">
        <v>375.5</v>
      </c>
      <c r="NP223">
        <v>253</v>
      </c>
      <c r="NQ223">
        <v>239.5</v>
      </c>
      <c r="NR223">
        <v>296.60000000000002</v>
      </c>
      <c r="NS223">
        <v>252</v>
      </c>
      <c r="NT223">
        <v>247.33333333333334</v>
      </c>
      <c r="NU223">
        <v>106</v>
      </c>
      <c r="NV223">
        <v>220</v>
      </c>
      <c r="NW223">
        <v>245.75</v>
      </c>
      <c r="NX223">
        <v>233</v>
      </c>
      <c r="NY223">
        <v>261.8</v>
      </c>
      <c r="NZ223">
        <v>250.72727272727272</v>
      </c>
      <c r="OA223" s="15">
        <f>Tabla2[[#This Row],[ROS_1DU_COR_COD_ROS_TG_NEG]]-Tabla2[[#This Row],[PAS_1DU_COR_COD_ROS_TG_NEG]]</f>
        <v>13.857142857142833</v>
      </c>
      <c r="OB223" s="15">
        <f>Tabla2[[#This Row],[ROS_1DU_COR_COD_ROS_TG_NEU]]-Tabla2[[#This Row],[PAS_1DU_COR_COD_ROS_TG_NEU]]</f>
        <v>16.38095238095238</v>
      </c>
      <c r="OC223" s="15">
        <f>Tabla2[[#This Row],[ROS_1DU_COR_COD_ROS_TG_POS]]-Tabla2[[#This Row],[PAS_1DU_COR_COD_ROS_TG_POS]]</f>
        <v>97.666666666666657</v>
      </c>
      <c r="OD223" s="15">
        <f>Tabla2[[#This Row],[ROS_1DU_COR_COD_ROS_TG_TOT]]-Tabla2[[#This Row],[PAS_1DU_COR_COD_ROS_TG_TOT]]</f>
        <v>34</v>
      </c>
      <c r="OE223" s="15">
        <f>Tabla2[[#This Row],[ROS_1DU_COR_COD_ESC_TG_NEG]]-Tabla2[[#This Row],[PAS_1DU_COR_COD_ESC_TG_NEG]]</f>
        <v>-15.5</v>
      </c>
      <c r="OF223" s="15">
        <f>Tabla2[[#This Row],[ROS_1DU_COR_COD_ESC_TG_NEU]]-Tabla2[[#This Row],[PAS_1DU_COR_COD_ESC_TG_NEU]]</f>
        <v>8.5999999999999943</v>
      </c>
      <c r="OG223" s="15">
        <f>Tabla2[[#This Row],[ROS_1DU_COR_COD_ESC_TG_POS]]-Tabla2[[#This Row],[PAS_1DU_COR_COD_ESC_TG_POS]]</f>
        <v>53.199999999999989</v>
      </c>
      <c r="OH223" s="15">
        <f>Tabla2[[#This Row],[ROS_1DU_COR_COD_ESC_TG_TOT]]-Tabla2[[#This Row],[PAS_1DU_COR_COD_ESC_TG_TOT]]</f>
        <v>17.206060606060618</v>
      </c>
      <c r="OI223" s="15">
        <f>Tabla2[[#This Row],[PAS_1DU_COR_COD_ROS_TG_NEG]]-Tabla2[[#This Row],[ESC_1DU_COR_COD_ROS_TG_NEG]]</f>
        <v>-45.5</v>
      </c>
      <c r="OJ223" s="15">
        <f>Tabla2[[#This Row],[PAS_1DU_COR_COD_ROS_TG_NEU]]-Tabla2[[#This Row],[ESC_1DU_COR_COD_ROS_TG_NEU]]</f>
        <v>247.33333333333334</v>
      </c>
      <c r="OK223" s="15">
        <f>Tabla2[[#This Row],[PAS_1DU_COR_COD_ROS_TG_POS]]-Tabla2[[#This Row],[ESC_1DU_COR_COD_ROS_TG_POS]]</f>
        <v>-133.33333333333334</v>
      </c>
      <c r="OL223" s="15">
        <f>Tabla2[[#This Row],[PAS_1DU_COR_COD_ROS_TG_TOT]]-Tabla2[[#This Row],[ESC_1DU_COR_COD_ROS_TG_TOT]]</f>
        <v>-42.600000000000023</v>
      </c>
      <c r="OM223" s="15">
        <f>Tabla2[[#This Row],[PAS_1DU_COR_COD_ESC_TG_NEG]]-Tabla2[[#This Row],[ESC_1DU_COR_COD_ESC_TG_NEG]]</f>
        <v>-129.75</v>
      </c>
      <c r="ON223" s="15">
        <f>Tabla2[[#This Row],[PAS_1DU_COR_COD_ESC_TG_NEU]]-Tabla2[[#This Row],[ESC_1DU_COR_COD_ESC_TG_NEU]]</f>
        <v>-20</v>
      </c>
      <c r="OO223" s="15">
        <f>Tabla2[[#This Row],[PAS_1DU_COR_COD_ESC_TG_POS]]-Tabla2[[#This Row],[ESC_1DU_COR_COD_ESC_TG_POS]]</f>
        <v>22.300000000000011</v>
      </c>
      <c r="OP223" s="15">
        <f>Tabla2[[#This Row],[PAS_1DU_COR_COD_ESC_TG_TOT]]-Tabla2[[#This Row],[ESC_1DU_COR_COD_ESC_TG_TOT]]</f>
        <v>-45.872727272727303</v>
      </c>
      <c r="OQ223" s="61">
        <v>35.607142857142833</v>
      </c>
      <c r="OR223" s="62">
        <v>22.114285714285728</v>
      </c>
      <c r="OS223" s="62">
        <v>-111.33333333333334</v>
      </c>
      <c r="OT223" s="62">
        <v>-13.933333333333337</v>
      </c>
      <c r="OU223" s="62">
        <v>-78</v>
      </c>
      <c r="OV223" s="62">
        <v>-253</v>
      </c>
      <c r="OW223" s="62">
        <v>-0.16666666666665719</v>
      </c>
      <c r="OX223" s="62">
        <v>-34</v>
      </c>
      <c r="OY223" s="62">
        <v>6.25</v>
      </c>
      <c r="OZ223" s="62">
        <v>14.333333333333343</v>
      </c>
      <c r="PA223" s="62">
        <v>-155.80000000000001</v>
      </c>
      <c r="PB223" s="62">
        <v>-30.72727272727272</v>
      </c>
    </row>
    <row r="224" spans="1:418" x14ac:dyDescent="0.3">
      <c r="A224" s="2" t="s">
        <v>221</v>
      </c>
      <c r="B224" s="2">
        <v>60</v>
      </c>
      <c r="C224" s="2">
        <v>2</v>
      </c>
      <c r="D224" s="2">
        <v>62</v>
      </c>
      <c r="E224">
        <v>4.0999999999999996</v>
      </c>
      <c r="F224">
        <v>784.2</v>
      </c>
      <c r="G224">
        <v>5</v>
      </c>
      <c r="H224">
        <v>1001.7222222222222</v>
      </c>
      <c r="I224">
        <v>4.75</v>
      </c>
      <c r="J224">
        <v>959.05</v>
      </c>
      <c r="K224">
        <v>4.6166666666666663</v>
      </c>
      <c r="L224">
        <v>912</v>
      </c>
      <c r="M224">
        <v>4.55</v>
      </c>
      <c r="N224">
        <v>934.52631578947364</v>
      </c>
      <c r="O224">
        <v>4.2</v>
      </c>
      <c r="P224">
        <v>803.35</v>
      </c>
      <c r="Q224">
        <v>4.0999999999999996</v>
      </c>
      <c r="R224">
        <v>788.6</v>
      </c>
      <c r="S224">
        <v>4.2833333333333332</v>
      </c>
      <c r="T224">
        <v>840.59322033898309</v>
      </c>
      <c r="U224">
        <v>4.45</v>
      </c>
      <c r="V224">
        <v>875.991452991453</v>
      </c>
      <c r="W224">
        <v>2.5499999999999998</v>
      </c>
      <c r="X224">
        <v>551.78947368421052</v>
      </c>
      <c r="Y224">
        <v>2.5</v>
      </c>
      <c r="Z224">
        <v>512.89473684210532</v>
      </c>
      <c r="AA224">
        <v>2.25</v>
      </c>
      <c r="AB224">
        <v>382.94736842105266</v>
      </c>
      <c r="AC224">
        <v>2.4333333333333331</v>
      </c>
      <c r="AD224">
        <v>482.54385964912279</v>
      </c>
      <c r="AE224">
        <v>2.4333333333333331</v>
      </c>
      <c r="AF224">
        <v>482.54385964912279</v>
      </c>
      <c r="AG224">
        <v>3.7777777777777777</v>
      </c>
      <c r="AH224">
        <v>747.10344827586209</v>
      </c>
      <c r="BM224">
        <v>3.7777777777777777</v>
      </c>
      <c r="BN224">
        <v>747.10344827586209</v>
      </c>
      <c r="BO224">
        <v>8.1</v>
      </c>
      <c r="BP224">
        <v>1668.8</v>
      </c>
      <c r="BQ224">
        <v>4.2</v>
      </c>
      <c r="BR224">
        <v>1043.2222222222222</v>
      </c>
      <c r="BS224">
        <v>5.4285714285714288</v>
      </c>
      <c r="BT224">
        <v>1145.5714285714287</v>
      </c>
      <c r="BU224">
        <v>5.9629629629629628</v>
      </c>
      <c r="BV224">
        <v>1311.3846153846155</v>
      </c>
      <c r="BW224">
        <v>6.1</v>
      </c>
      <c r="BX224">
        <v>1370.5555555555557</v>
      </c>
      <c r="BY224">
        <v>6.1111111111111107</v>
      </c>
      <c r="BZ224">
        <v>1262.3333333333333</v>
      </c>
      <c r="CA224">
        <v>6.125</v>
      </c>
      <c r="CB224">
        <v>1431</v>
      </c>
      <c r="CC224">
        <v>6.1111111111111107</v>
      </c>
      <c r="CD224">
        <v>1348.52</v>
      </c>
      <c r="CE224">
        <v>6.0370370370370372</v>
      </c>
      <c r="CF224">
        <v>1329.5882352941176</v>
      </c>
      <c r="CG224">
        <v>1.3</v>
      </c>
      <c r="CH224">
        <v>395.33333333333331</v>
      </c>
      <c r="CI224">
        <v>2.8</v>
      </c>
      <c r="CJ224">
        <v>614.875</v>
      </c>
      <c r="CK224">
        <v>2.4285714285714284</v>
      </c>
      <c r="CL224">
        <v>832</v>
      </c>
      <c r="CM224">
        <v>2.1481481481481484</v>
      </c>
      <c r="CN224">
        <v>589.94444444444446</v>
      </c>
      <c r="CO224">
        <v>1.2</v>
      </c>
      <c r="CP224">
        <v>1259</v>
      </c>
      <c r="CQ224">
        <v>2</v>
      </c>
      <c r="CR224">
        <v>661</v>
      </c>
      <c r="CS224">
        <v>2.875</v>
      </c>
      <c r="CT224">
        <v>531</v>
      </c>
      <c r="CU224">
        <v>1.962962962962963</v>
      </c>
      <c r="CV224">
        <v>670.75</v>
      </c>
      <c r="CW224">
        <v>2.0555555555555554</v>
      </c>
      <c r="CX224">
        <v>627.97058823529414</v>
      </c>
      <c r="CY224">
        <v>4.0462962962962967</v>
      </c>
      <c r="CZ224">
        <v>1048.9411764705883</v>
      </c>
      <c r="DA224">
        <v>3.6</v>
      </c>
      <c r="DB224">
        <v>765.66666666666663</v>
      </c>
      <c r="DC224">
        <v>3.1</v>
      </c>
      <c r="DD224">
        <v>887.85714285714289</v>
      </c>
      <c r="DE224">
        <v>3.5714285714285716</v>
      </c>
      <c r="DF224">
        <v>833.83333333333337</v>
      </c>
      <c r="DG224">
        <v>3.4074074074074074</v>
      </c>
      <c r="DH224">
        <v>823.13636363636363</v>
      </c>
      <c r="DI224">
        <v>2.5</v>
      </c>
      <c r="DJ224">
        <v>817.28571428571433</v>
      </c>
      <c r="DK224">
        <v>5.2222222222222223</v>
      </c>
      <c r="DL224">
        <v>991.11111111111109</v>
      </c>
      <c r="DM224">
        <v>3.125</v>
      </c>
      <c r="DN224">
        <v>715.28571428571433</v>
      </c>
      <c r="DO224">
        <v>3.5925925925925926</v>
      </c>
      <c r="DP224">
        <v>854.26086956521738</v>
      </c>
      <c r="DQ224">
        <v>3.5</v>
      </c>
      <c r="DR224">
        <v>839.04444444444448</v>
      </c>
      <c r="DS224">
        <v>3.5</v>
      </c>
      <c r="DT224">
        <v>839.04444444444448</v>
      </c>
      <c r="DU224">
        <v>3.8641975308641974</v>
      </c>
      <c r="DV224">
        <v>976.28461538461534</v>
      </c>
      <c r="EA224">
        <v>2.6666666666666665</v>
      </c>
      <c r="EB224">
        <v>778</v>
      </c>
      <c r="EC224">
        <v>2.6666666666666665</v>
      </c>
      <c r="ED224">
        <v>778</v>
      </c>
      <c r="EG224">
        <v>11</v>
      </c>
      <c r="EH224">
        <v>1855</v>
      </c>
      <c r="EI224">
        <v>5</v>
      </c>
      <c r="EJ224">
        <v>1977</v>
      </c>
      <c r="EK224">
        <v>7</v>
      </c>
      <c r="EL224">
        <v>1916</v>
      </c>
      <c r="EM224">
        <v>4.833333333333333</v>
      </c>
      <c r="EN224">
        <v>1233.2</v>
      </c>
      <c r="ES224">
        <v>3.6666666666666665</v>
      </c>
      <c r="ET224">
        <v>1365</v>
      </c>
      <c r="EU224">
        <v>3.6666666666666665</v>
      </c>
      <c r="EV224">
        <v>1365</v>
      </c>
      <c r="EY224">
        <v>1</v>
      </c>
      <c r="EZ224">
        <v>277</v>
      </c>
      <c r="FA224">
        <v>3</v>
      </c>
      <c r="FB224">
        <v>2058</v>
      </c>
      <c r="FC224">
        <v>2.3333333333333335</v>
      </c>
      <c r="FD224">
        <v>1167.5</v>
      </c>
      <c r="FE224">
        <v>3</v>
      </c>
      <c r="FF224">
        <v>1266.25</v>
      </c>
      <c r="FG224">
        <v>3.9166666666666665</v>
      </c>
      <c r="FH224">
        <v>1247.8888888888889</v>
      </c>
      <c r="FM224">
        <v>2.3333333333333335</v>
      </c>
      <c r="FN224">
        <v>2046</v>
      </c>
      <c r="FO224">
        <v>2.3333333333333335</v>
      </c>
      <c r="FP224">
        <v>2046</v>
      </c>
      <c r="FS224">
        <v>3</v>
      </c>
      <c r="FT224">
        <v>664</v>
      </c>
      <c r="FU224">
        <v>3</v>
      </c>
      <c r="FV224">
        <v>1363</v>
      </c>
      <c r="FW224">
        <v>3</v>
      </c>
      <c r="FX224">
        <v>1013.5</v>
      </c>
      <c r="FY224">
        <v>2.6666666666666665</v>
      </c>
      <c r="FZ224">
        <v>1357.6666666666667</v>
      </c>
      <c r="GA224">
        <v>2.6666666666666665</v>
      </c>
      <c r="GB224">
        <v>1357.6666666666667</v>
      </c>
      <c r="GC224">
        <v>3.5</v>
      </c>
      <c r="GD224">
        <v>1275.3333333333333</v>
      </c>
      <c r="GE224">
        <v>3.8277777777777779</v>
      </c>
      <c r="GF224">
        <v>1001.556338028169</v>
      </c>
      <c r="GG224">
        <v>1.3333333333333333</v>
      </c>
      <c r="GH224">
        <v>630.4</v>
      </c>
      <c r="GI224">
        <v>1.7</v>
      </c>
      <c r="GJ224">
        <v>1029.5</v>
      </c>
      <c r="GK224">
        <v>1.375</v>
      </c>
      <c r="GL224">
        <v>464.83333333333331</v>
      </c>
      <c r="GM224">
        <v>1.4814814814814814</v>
      </c>
      <c r="GN224">
        <v>670.6</v>
      </c>
      <c r="GO224">
        <v>1.625</v>
      </c>
      <c r="GP224">
        <v>1219.3333333333333</v>
      </c>
      <c r="GQ224">
        <v>3.3</v>
      </c>
      <c r="GR224">
        <v>785.44444444444446</v>
      </c>
      <c r="GS224">
        <v>2.1</v>
      </c>
      <c r="GT224">
        <v>736</v>
      </c>
      <c r="GU224">
        <v>2.3928571428571428</v>
      </c>
      <c r="GV224">
        <v>841.27777777777783</v>
      </c>
      <c r="GW224">
        <v>1.9454545454545455</v>
      </c>
      <c r="GX224">
        <v>763.69696969696975</v>
      </c>
      <c r="GY224">
        <v>4</v>
      </c>
      <c r="GZ224">
        <v>880.375</v>
      </c>
      <c r="HA224">
        <v>4.3</v>
      </c>
      <c r="HB224">
        <v>1316.2857142857142</v>
      </c>
      <c r="HC224">
        <v>4.375</v>
      </c>
      <c r="HD224">
        <v>1063.2857142857142</v>
      </c>
      <c r="HE224">
        <v>4.2222222222222223</v>
      </c>
      <c r="HF224">
        <v>1077.2727272727273</v>
      </c>
      <c r="HG224">
        <v>4.25</v>
      </c>
      <c r="HH224">
        <v>1045.7142857142858</v>
      </c>
      <c r="HI224">
        <v>3.8</v>
      </c>
      <c r="HJ224">
        <v>841.875</v>
      </c>
      <c r="HK224">
        <v>2.6</v>
      </c>
      <c r="HL224">
        <v>675.71428571428567</v>
      </c>
      <c r="HM224">
        <v>3.5</v>
      </c>
      <c r="HN224">
        <v>853.86363636363637</v>
      </c>
      <c r="HO224">
        <v>3.8545454545454545</v>
      </c>
      <c r="HP224">
        <v>965.56818181818187</v>
      </c>
      <c r="HQ224">
        <v>2.9</v>
      </c>
      <c r="HR224">
        <v>879.0519480519481</v>
      </c>
      <c r="HS224">
        <v>3.3333333333333335</v>
      </c>
      <c r="HT224">
        <v>913.85714285714289</v>
      </c>
      <c r="HU224">
        <v>3.1</v>
      </c>
      <c r="HV224">
        <v>800.75</v>
      </c>
      <c r="HW224">
        <v>2.75</v>
      </c>
      <c r="HX224">
        <v>666.57142857142856</v>
      </c>
      <c r="HY224">
        <v>3.074074074074074</v>
      </c>
      <c r="HZ224">
        <v>794.0454545454545</v>
      </c>
      <c r="IA224">
        <v>1.625</v>
      </c>
      <c r="IB224">
        <v>921.66666666666663</v>
      </c>
      <c r="IC224">
        <v>2.7</v>
      </c>
      <c r="ID224">
        <v>871.42857142857144</v>
      </c>
      <c r="IE224">
        <v>2.9</v>
      </c>
      <c r="IF224">
        <v>736.75</v>
      </c>
      <c r="IG224">
        <v>2.4642857142857144</v>
      </c>
      <c r="IH224">
        <v>819.94444444444446</v>
      </c>
      <c r="II224">
        <v>2.7636363636363637</v>
      </c>
      <c r="IJ224">
        <v>805.7</v>
      </c>
      <c r="IK224">
        <v>2.7636363636363637</v>
      </c>
      <c r="IL224">
        <v>805.7</v>
      </c>
      <c r="IM224">
        <v>2.8545454545454545</v>
      </c>
      <c r="IN224">
        <v>853.97435897435901</v>
      </c>
      <c r="IO224">
        <v>3</v>
      </c>
      <c r="IP224">
        <v>556</v>
      </c>
      <c r="IS224">
        <v>4</v>
      </c>
      <c r="IT224">
        <v>865.5</v>
      </c>
      <c r="IU224">
        <v>3.6666666666666665</v>
      </c>
      <c r="IV224">
        <v>762.33333333333337</v>
      </c>
      <c r="IW224">
        <v>2</v>
      </c>
      <c r="IX224">
        <v>1079</v>
      </c>
      <c r="JC224">
        <v>2</v>
      </c>
      <c r="JD224">
        <v>1079</v>
      </c>
      <c r="JE224">
        <v>3</v>
      </c>
      <c r="JF224">
        <v>841.5</v>
      </c>
      <c r="JG224">
        <v>3</v>
      </c>
      <c r="JH224">
        <v>546</v>
      </c>
      <c r="JK224">
        <v>4</v>
      </c>
      <c r="JL224">
        <v>1025</v>
      </c>
      <c r="JM224">
        <v>3.6666666666666665</v>
      </c>
      <c r="JN224">
        <v>865.33333333333337</v>
      </c>
      <c r="JO224">
        <v>0.5</v>
      </c>
      <c r="JP224">
        <v>143</v>
      </c>
      <c r="JU224">
        <v>0.5</v>
      </c>
      <c r="JV224">
        <v>143</v>
      </c>
      <c r="JW224">
        <v>2.4</v>
      </c>
      <c r="JX224">
        <v>684.75</v>
      </c>
      <c r="JY224">
        <v>2.7</v>
      </c>
      <c r="JZ224">
        <v>763.125</v>
      </c>
      <c r="KA224">
        <v>10</v>
      </c>
      <c r="KB224">
        <v>1838</v>
      </c>
      <c r="KE224">
        <v>6</v>
      </c>
      <c r="KF224">
        <v>1275.5</v>
      </c>
      <c r="KG224">
        <v>7.333333333333333</v>
      </c>
      <c r="KH224">
        <v>1463</v>
      </c>
      <c r="KI224">
        <v>2.5</v>
      </c>
      <c r="KJ224">
        <v>1086</v>
      </c>
      <c r="KO224">
        <v>2.5</v>
      </c>
      <c r="KP224">
        <v>1086</v>
      </c>
      <c r="KQ224">
        <v>5.4</v>
      </c>
      <c r="KR224">
        <v>1368.75</v>
      </c>
      <c r="KS224">
        <v>5.4</v>
      </c>
      <c r="KT224">
        <v>1368.75</v>
      </c>
      <c r="KU224">
        <v>3.6</v>
      </c>
      <c r="KV224">
        <v>965</v>
      </c>
      <c r="KW224">
        <v>2.9166666666666665</v>
      </c>
      <c r="KX224">
        <v>864.30232558139539</v>
      </c>
      <c r="KY224" s="15">
        <f>Tabla2[[#This Row],[ROS_NUM_COR_COD_ROS_TG_NEG]]-Tabla2[[#This Row],[PAS_NUM_COR_COD_ROS_TG_NEG]]</f>
        <v>-0.29999999999999982</v>
      </c>
      <c r="KZ224" s="15">
        <f>Tabla2[[#This Row],[ROS_DUR_COR_COD_ROS_TG_NEG]]-Tabla2[[#This Row],[PAS_DUR_COR_COD_ROS_TG_NEG]]</f>
        <v>111.18796992481214</v>
      </c>
      <c r="LA224" s="15">
        <f>Tabla2[[#This Row],[ROS_NUM_COR_COD_ROS_TG_NEU]]-Tabla2[[#This Row],[PAS_NUM_COR_COD_ROS_TG_NEU]]</f>
        <v>-0.40000000000000036</v>
      </c>
      <c r="LB224" s="15">
        <f>Tabla2[[#This Row],[ROS_DUR_COR_COD_ROS_TG_NEU]]-Tabla2[[#This Row],[PAS_DUR_COR_COD_ROS_TG_NEU]]</f>
        <v>38.524999999999977</v>
      </c>
      <c r="LC224" s="15">
        <f>Tabla2[[#This Row],[ROS_NUM_COR_COD_ROS_TG_POS]]-Tabla2[[#This Row],[PAS_NUM_COR_COD_ROS_TG_POS]]</f>
        <v>-1.4999999999999996</v>
      </c>
      <c r="LD224" s="15">
        <f>Tabla2[[#This Row],[ROS_DUR_COR_COD_ROS_TG_POS]]-Tabla2[[#This Row],[PAS_DUR_COR_COD_ROS_TG_POS]]</f>
        <v>-112.88571428571436</v>
      </c>
      <c r="LE224" s="15">
        <f>Tabla2[[#This Row],[ROS_NUM_COR_COD_ROS_TG_TOT]]-Tabla2[[#This Row],[PAS_NUM_COR_COD_ROS_TG_TOT]]</f>
        <v>-0.78333333333333321</v>
      </c>
      <c r="LF224" s="15">
        <f>Tabla2[[#This Row],[ROS_DUR_COR_COD_ROS_TG_TOT]]-Tabla2[[#This Row],[PAS_DUR_COR_COD_ROS_TG_TOT]]</f>
        <v>13.270416024653287</v>
      </c>
      <c r="LG224" s="15">
        <f>Tabla2[[#This Row],[ROS_NUM_COR_COD_ESC_TG_NEG]]-Tabla2[[#This Row],[PAS_NUM_COR_COD_ESC_TG_NEG]]</f>
        <v>-2.4749999999999996</v>
      </c>
      <c r="LH224" s="15">
        <f>Tabla2[[#This Row],[ROS_DUR_COR_COD_ESC_TG_NEG]]-Tabla2[[#This Row],[PAS_DUR_COR_COD_ESC_TG_NEG]]</f>
        <v>435.13333333333321</v>
      </c>
      <c r="LI224" s="15">
        <f>Tabla2[[#This Row],[ROS_NUM_COR_COD_ESC_TG_NEU]]-Tabla2[[#This Row],[PAS_NUM_COR_COD_ESC_TG_NEU]]</f>
        <v>-1.7000000000000002</v>
      </c>
      <c r="LJ224" s="15">
        <f>Tabla2[[#This Row],[ROS_NUM_COR_COD_ESC_TG_NEG]]-Tabla2[[#This Row],[PAS_NUM_COR_COD_ESC_TG_NEG]]</f>
        <v>-2.4749999999999996</v>
      </c>
      <c r="LK224" s="15">
        <f>Tabla2[[#This Row],[ROS_NUM_COR_COD_ESC_TG_POS]]-Tabla2[[#This Row],[PAS_NUM_COR_COD_ESC_TG_POS]]</f>
        <v>-2.65</v>
      </c>
      <c r="LL224" s="15">
        <f>Tabla2[[#This Row],[ROS_DUR_COR_COD_ESC_TG_POS]]-Tabla2[[#This Row],[PAS_DUR_COR_COD_ESC_TG_POS]]</f>
        <v>-223.04999999999995</v>
      </c>
      <c r="LM224" s="15">
        <f>Tabla2[[#This Row],[ROS_NUM_COR_COD_ESC_TG_TOT]]-Tabla2[[#This Row],[PAS_NUM_COR_COD_ESC_TG_TOT]]</f>
        <v>-2.2238095238095235</v>
      </c>
      <c r="LN224" s="15">
        <f>Tabla2[[#This Row],[ROS_DUR_COR_COD_ESC_TG_TOT]]-Tabla2[[#This Row],[PAS_DUR_COR_COD_ESC_TG_TOT]]</f>
        <v>-70.722222222222172</v>
      </c>
      <c r="LO224" s="15">
        <f>Tabla2[[#This Row],[PAS_NUM_COR_COD_ROS_TG_NEG]]-Tabla2[[#This Row],[ESC_NUM_COR_COD_ROS_TG_NEG]]</f>
        <v>3.3499999999999996</v>
      </c>
      <c r="LP224" s="15">
        <f>Tabla2[[#This Row],[PAS_DUR_COR_COD_ROS_TG_NEG]]-Tabla2[[#This Row],[ESC_DUR_COR_COD_ROS_TG_NEG]]</f>
        <v>-324.47368421052636</v>
      </c>
      <c r="LQ224" s="15">
        <f>Tabla2[[#This Row],[PAS_NUM_COR_COD_ROS_TG_NEU]]-Tabla2[[#This Row],[ESC_NUM_COR_COD_ROS_TG_NEU]]</f>
        <v>2.2000000000000002</v>
      </c>
      <c r="LR224" s="15">
        <f>Tabla2[[#This Row],[PAS_DUR_COR_COD_ROS_TG_NEU]]-Tabla2[[#This Row],[ESC_DUR_COR_COD_ROS_TG_NEU]]</f>
        <v>142.35000000000002</v>
      </c>
      <c r="LS224" s="15">
        <f>Tabla2[[#This Row],[PAS_NUM_COR_COD_ROS_TG_POS]]-Tabla2[[#This Row],[ESC_NUM_COR_COD_ROS_TG_POS]]</f>
        <v>1.2249999999999996</v>
      </c>
      <c r="LT224" s="15">
        <f>Tabla2[[#This Row],[PAS_DUR_COR_COD_ROS_TG_POS]]-Tabla2[[#This Row],[ESC_DUR_COR_COD_ROS_TG_POS]]</f>
        <v>257.60000000000002</v>
      </c>
      <c r="LU224" s="15">
        <f>Tabla2[[#This Row],[PAS_NUM_COR_COD_ROS_TG_TOT]]-Tabla2[[#This Row],[ESC_NUM_COR_COD_ROS_TG_TOT]]</f>
        <v>2.3203703703703704</v>
      </c>
      <c r="LV224" s="15">
        <f>Tabla2[[#This Row],[PAS_DUR_COR_COD_ROS_TG_TOT]]-Tabla2[[#This Row],[ESC_DUR_COR_COD_ROS_TG_TOT]]</f>
        <v>169.84322033898309</v>
      </c>
      <c r="LW224" s="15">
        <f>Tabla2[[#This Row],[PAS_NUM_COR_COD_ESC_TG_NEG]]-Tabla2[[#This Row],[ESC_NUM_COR_COD_ESC_TG_NEG]]</f>
        <v>-2</v>
      </c>
      <c r="LX224" s="15">
        <f>Tabla2[[#This Row],[PAS_DUR_COR_COD_ESC_TG_NEG]]-Tabla2[[#This Row],[ESC_DUR_COR_COD_ESC_TG_NEG]]</f>
        <v>-586.35555555555561</v>
      </c>
      <c r="LY224" s="15">
        <f>Tabla2[[#This Row],[PAS_NUM_COR_COD_ESC_TG_NEU]]-Tabla2[[#This Row],[ESC_NUM_COR_COD_ESC_TG_NEU]]</f>
        <v>-1.1111111111111107</v>
      </c>
      <c r="LZ224" s="15">
        <f>Tabla2[[#This Row],[PAS_DUR_COR_COD_ESC_TG_NEU]]-Tabla2[[#This Row],[ESC_DUR_COR_COD_ESC_TG_NEU]]</f>
        <v>-260.61111111111109</v>
      </c>
      <c r="MA224" s="15">
        <f>Tabla2[[#This Row],[PAS_NUM_COR_COD_ESC_TG_POS]]-Tabla2[[#This Row],[ESC_NUM_COR_COD_ESC_TG_POS]]</f>
        <v>-1.375</v>
      </c>
      <c r="MB224" s="15">
        <f>Tabla2[[#This Row],[PAS_DUR_COR_COD_ESC_TG_POS]]-Tabla2[[#This Row],[ESC_DUR_COR_COD_ESC_TG_POS]]</f>
        <v>-471.95000000000005</v>
      </c>
      <c r="MC224" s="15">
        <f>Tabla2[[#This Row],[PAS_NUM_COR_COD_ESC_TG_TOT]]-Tabla2[[#This Row],[ESC_NUM_COR_COD_ESC_TG_TOT]]</f>
        <v>-1.4944444444444445</v>
      </c>
      <c r="MD224" s="15">
        <f>Tabla2[[#This Row],[PAS_DUR_COR_COD_ESC_TG_TOT]]-Tabla2[[#This Row],[ESC_DUR_COR_COD_ESC_TG_TOT]]</f>
        <v>-436.52</v>
      </c>
      <c r="ME224" s="42">
        <f>Tabla25[[#This Row],[PAS_NUM_COR_COD_ROS_TG_NEG]]-Tabla25[[#This Row],[PAS_NUM_COR_COD_ESC_TG_NEG]]</f>
        <v>0.45000000000000018</v>
      </c>
      <c r="MF224" s="42">
        <f>Tabla25[[#This Row],[PAS_NUM_COR_COD_ROS_TG_NEU]]-Tabla25[[#This Row],[PAS_NUM_COR_COD_ESC_TG_NEU]]</f>
        <v>-0.79999999999999982</v>
      </c>
      <c r="MG224" s="42">
        <f>Tabla25[[#This Row],[PAS_NUM_COR_COD_ROS_TG_POS]]-Tabla25[[#This Row],[PAS_NUM_COR_COD_ESC_TG_POS]]</f>
        <v>-0.65000000000000036</v>
      </c>
      <c r="MH224" s="42">
        <f>Tabla25[[#This Row],[PAS_NUM_COR_COD_ROS_TG_TOT]]-Tabla25[[#This Row],[PAS_NUM_COR_COD_ESC_TG_TOT]]</f>
        <v>-0.33333333333333304</v>
      </c>
      <c r="MI224" s="42">
        <f>Tabla25[[#This Row],[PAS_DUR_COR_COD_ROS_TG_NEG]]-Tabla25[[#This Row],[PAS_DUR_COR_COD_ESC_TG_NEG]]</f>
        <v>150.3263157894736</v>
      </c>
      <c r="MJ224" s="42">
        <f>Tabla25[[#This Row],[PAS_DUR_COR_COD_ROS_TG_NEU]]-Tabla25[[#This Row],[PAS_DUR_COR_COD_ESC_TG_NEU]]</f>
        <v>-198.37222222222215</v>
      </c>
      <c r="MK224" s="42">
        <f>Tabla25[[#This Row],[PAS_DUR_COR_COD_ROS_TG_POS]]-Tabla25[[#This Row],[PAS_DUR_COR_COD_ESC_TG_POS]]</f>
        <v>-170.44999999999993</v>
      </c>
      <c r="ML224" s="42">
        <f>Tabla25[[#This Row],[PAS_DUR_COR_COD_ROS_TG_TOT]]-Tabla25[[#This Row],[PAS_DUR_COR_COD_ESC_TG_TOT]]</f>
        <v>-71.406779661016913</v>
      </c>
      <c r="MM224" s="44">
        <f>Tabla25[[#This Row],[ESC_NUM_COR_COD_ROS_TG_NEG]]-Tabla25[[#This Row],[ESC_NUM_COR_COD_ESC_TG_NEG]]</f>
        <v>-4.8999999999999995</v>
      </c>
      <c r="MN224" s="44">
        <f>Tabla25[[#This Row],[ESC_NUM_COR_COD_ROS_TG_NEU]]-Tabla25[[#This Row],[ESC_NUM_COR_COD_ESC_TG_NEU]]</f>
        <v>-4.1111111111111107</v>
      </c>
      <c r="MO224" s="44">
        <f>Tabla25[[#This Row],[ESC_NUM_COR_COD_ROS_TG_POS]]-Tabla25[[#This Row],[ESC_NUM_COR_COD_ESC_TG_POS]]</f>
        <v>-3.25</v>
      </c>
      <c r="MP224" s="44">
        <f>Tabla25[[#This Row],[ESC_NUM_COR_COD_ROS_TG_TOT]]-Tabla25[[#This Row],[ESC_NUM_COR_COD_ESC_TG_TOT]]</f>
        <v>-4.1481481481481479</v>
      </c>
      <c r="MQ224" s="44">
        <f>Tabla25[[#This Row],[ESC_DUR_COR_COD_ROS_TG_NEG]]-Tabla25[[#This Row],[ESC_DUR_COR_COD_ESC_TG_NEG]]</f>
        <v>-111.55555555555566</v>
      </c>
      <c r="MR224" s="44">
        <f>Tabla25[[#This Row],[ESC_DUR_COR_COD_ROS_TG_NEU]]-Tabla25[[#This Row],[ESC_DUR_COR_COD_ESC_TG_NEU]]</f>
        <v>-601.33333333333326</v>
      </c>
      <c r="MS224" s="44">
        <f>Tabla25[[#This Row],[ESC_DUR_COR_COD_ROS_TG_POS]]-Tabla25[[#This Row],[ESC_DUR_COR_COD_ESC_TG_POS]]</f>
        <v>-900</v>
      </c>
      <c r="MT224" s="44">
        <f>Tabla25[[#This Row],[ESC_DUR_COR_COD_ROS_TG_TOT]]-Tabla25[[#This Row],[ESC_DUR_COR_COD_ESC_TG_TOT]]</f>
        <v>-677.77</v>
      </c>
      <c r="MU224" s="47">
        <f>Tabla25[[#This Row],[ROS_NUM_COR_COD_ROS_TG_NEG]]-Tabla25[[#This Row],[ROS_NUM_COR_COD_ESC_TG_NEG]]</f>
        <v>2.625</v>
      </c>
      <c r="MV224" s="47">
        <f>Tabla25[[#This Row],[ROS_NUM_COR_COD_ROS_TG_NEU]]-Tabla25[[#This Row],[ROS_NUM_COR_COD_ESC_TG_NEU]]</f>
        <v>0.5</v>
      </c>
      <c r="MW224" s="47">
        <f>Tabla25[[#This Row],[ROS_NUM_COR_COD_ROS_TG_POS]]-Tabla25[[#This Row],[ROS_NUM_COR_COD_ESC_TG_POS]]</f>
        <v>0.5</v>
      </c>
      <c r="MX224" s="47">
        <f>Tabla25[[#This Row],[ROS_NUM_COR_COD_ROS_TG_TOT]]-Tabla25[[#This Row],[ROS_NUM_COR_COD_ESC_TG_TOT]]</f>
        <v>1.1071428571428572</v>
      </c>
      <c r="MY224" s="47">
        <f>Tabla25[[#This Row],[ROS_DUR_COR_COD_ROS_TG_NEG]]-Tabla25[[#This Row],[ROS_DUR_COR_COD_ESC_TG_NEG]]</f>
        <v>-173.61904761904748</v>
      </c>
      <c r="MZ224" s="47">
        <f>Tabla25[[#This Row],[ROS_DUR_COR_COD_ROS_TG_NEU]]-Tabla25[[#This Row],[ROS_DUR_COR_COD_ESC_TG_NEU]]</f>
        <v>56.430555555555543</v>
      </c>
      <c r="NA224" s="47">
        <f>Tabla25[[#This Row],[ROS_DUR_COR_COD_ROS_TG_POS]]-Tabla25[[#This Row],[ROS_DUR_COR_COD_ESC_TG_POS]]</f>
        <v>-60.285714285714334</v>
      </c>
      <c r="NB224" s="47">
        <f>Tabla25[[#This Row],[ROS_DUR_COR_COD_ROS_TG_TOT]]-Tabla25[[#This Row],[ROS_DUR_COR_COD_ESC_TG_TOT]]</f>
        <v>12.585858585858546</v>
      </c>
      <c r="NC224">
        <v>220.57142857142858</v>
      </c>
      <c r="ND224">
        <v>213.125</v>
      </c>
      <c r="NE224">
        <v>179.42857142857142</v>
      </c>
      <c r="NF224">
        <v>204.77272727272728</v>
      </c>
      <c r="NG224">
        <v>246.66666666666666</v>
      </c>
      <c r="NH224">
        <v>172.88888888888889</v>
      </c>
      <c r="NI224">
        <v>241.33333333333334</v>
      </c>
      <c r="NJ224">
        <v>208</v>
      </c>
      <c r="NK224">
        <v>300</v>
      </c>
      <c r="NL224">
        <v>205.5</v>
      </c>
      <c r="NM224">
        <v>182.375</v>
      </c>
      <c r="NN224">
        <v>205.75</v>
      </c>
      <c r="NO224">
        <v>191.11111111111111</v>
      </c>
      <c r="NP224">
        <v>242.66666666666666</v>
      </c>
      <c r="NQ224">
        <v>240.42857142857142</v>
      </c>
      <c r="NR224">
        <v>223.48</v>
      </c>
      <c r="NS224">
        <v>205</v>
      </c>
      <c r="NT224">
        <v>199.4</v>
      </c>
      <c r="NU224">
        <v>227.3</v>
      </c>
      <c r="NV224">
        <v>210.66101694915255</v>
      </c>
      <c r="NW224">
        <v>216.55</v>
      </c>
      <c r="NX224">
        <v>230.05555555555554</v>
      </c>
      <c r="NY224">
        <v>172.6</v>
      </c>
      <c r="NZ224">
        <v>205.58620689655172</v>
      </c>
      <c r="OA224" s="15">
        <f>Tabla2[[#This Row],[ROS_1DU_COR_COD_ROS_TG_NEG]]-Tabla2[[#This Row],[PAS_1DU_COR_COD_ROS_TG_NEG]]</f>
        <v>15.571428571428584</v>
      </c>
      <c r="OB224" s="15">
        <f>Tabla2[[#This Row],[ROS_1DU_COR_COD_ROS_TG_NEU]]-Tabla2[[#This Row],[PAS_1DU_COR_COD_ROS_TG_NEU]]</f>
        <v>13.724999999999994</v>
      </c>
      <c r="OC224" s="15">
        <f>Tabla2[[#This Row],[ROS_1DU_COR_COD_ROS_TG_POS]]-Tabla2[[#This Row],[PAS_1DU_COR_COD_ROS_TG_POS]]</f>
        <v>-47.871428571428595</v>
      </c>
      <c r="OD224" s="15">
        <f>Tabla2[[#This Row],[ROS_1DU_COR_COD_ROS_TG_TOT]]-Tabla2[[#This Row],[PAS_1DU_COR_COD_ROS_TG_TOT]]</f>
        <v>-5.8882896764252735</v>
      </c>
      <c r="OE224" s="15">
        <f>Tabla2[[#This Row],[ROS_1DU_COR_COD_ESC_TG_NEG]]-Tabla2[[#This Row],[PAS_1DU_COR_COD_ESC_TG_NEG]]</f>
        <v>30.116666666666646</v>
      </c>
      <c r="OF224" s="15">
        <f>Tabla2[[#This Row],[ROS_1DU_COR_COD_ESC_TG_NEU]]-Tabla2[[#This Row],[PAS_1DU_COR_COD_ESC_TG_NEU]]</f>
        <v>-57.166666666666657</v>
      </c>
      <c r="OG224" s="15">
        <f>Tabla2[[#This Row],[ROS_1DU_COR_COD_ESC_TG_POS]]-Tabla2[[#This Row],[PAS_1DU_COR_COD_ESC_TG_POS]]</f>
        <v>68.733333333333348</v>
      </c>
      <c r="OH224" s="15">
        <f>Tabla2[[#This Row],[ROS_1DU_COR_COD_ESC_TG_TOT]]-Tabla2[[#This Row],[PAS_1DU_COR_COD_ESC_TG_TOT]]</f>
        <v>2.4137931034482847</v>
      </c>
      <c r="OI224" s="15">
        <f>Tabla2[[#This Row],[PAS_1DU_COR_COD_ROS_TG_NEG]]-Tabla2[[#This Row],[ESC_1DU_COR_COD_ROS_TG_NEG]]</f>
        <v>-95</v>
      </c>
      <c r="OJ224" s="15">
        <f>Tabla2[[#This Row],[PAS_1DU_COR_COD_ROS_TG_NEU]]-Tabla2[[#This Row],[ESC_1DU_COR_COD_ROS_TG_NEU]]</f>
        <v>-6.0999999999999943</v>
      </c>
      <c r="OK224" s="15">
        <f>Tabla2[[#This Row],[PAS_1DU_COR_COD_ROS_TG_POS]]-Tabla2[[#This Row],[ESC_1DU_COR_COD_ROS_TG_POS]]</f>
        <v>44.925000000000011</v>
      </c>
      <c r="OL224" s="15">
        <f>Tabla2[[#This Row],[PAS_1DU_COR_COD_ROS_TG_TOT]]-Tabla2[[#This Row],[ESC_1DU_COR_COD_ROS_TG_TOT]]</f>
        <v>4.9110169491525539</v>
      </c>
      <c r="OM224" s="15">
        <f>Tabla2[[#This Row],[PAS_1DU_COR_COD_ESC_TG_NEG]]-Tabla2[[#This Row],[ESC_1DU_COR_COD_ESC_TG_NEG]]</f>
        <v>25.438888888888897</v>
      </c>
      <c r="ON224" s="15">
        <f>Tabla2[[#This Row],[PAS_1DU_COR_COD_ESC_TG_NEU]]-Tabla2[[#This Row],[ESC_1DU_COR_COD_ESC_TG_NEU]]</f>
        <v>-12.611111111111114</v>
      </c>
      <c r="OO224" s="15">
        <f>Tabla2[[#This Row],[PAS_1DU_COR_COD_ESC_TG_POS]]-Tabla2[[#This Row],[ESC_1DU_COR_COD_ESC_TG_POS]]</f>
        <v>-67.828571428571422</v>
      </c>
      <c r="OP224" s="15">
        <f>Tabla2[[#This Row],[PAS_1DU_COR_COD_ESC_TG_TOT]]-Tabla2[[#This Row],[ESC_1DU_COR_COD_ESC_TG_TOT]]</f>
        <v>-17.893793103448274</v>
      </c>
      <c r="OQ224" s="61">
        <v>-26.095238095238074</v>
      </c>
      <c r="OR224" s="62">
        <v>40.236111111111114</v>
      </c>
      <c r="OS224" s="62">
        <v>-61.904761904761926</v>
      </c>
      <c r="OT224" s="62">
        <v>-3.2272727272727195</v>
      </c>
      <c r="OU224" s="62">
        <v>108.88888888888889</v>
      </c>
      <c r="OV224" s="62">
        <v>-37.166666666666657</v>
      </c>
      <c r="OW224" s="62">
        <v>-58.053571428571416</v>
      </c>
      <c r="OX224" s="62">
        <v>-17.72999999999999</v>
      </c>
      <c r="OY224" s="62">
        <v>-11.550000000000011</v>
      </c>
      <c r="OZ224" s="62">
        <v>-30.655555555555537</v>
      </c>
      <c r="PA224" s="62">
        <v>54.700000000000017</v>
      </c>
      <c r="PB224" s="62">
        <v>5.0748100526008386</v>
      </c>
    </row>
    <row r="225" spans="1:418" x14ac:dyDescent="0.3">
      <c r="A225" s="2" t="s">
        <v>222</v>
      </c>
      <c r="B225" s="2">
        <v>60</v>
      </c>
      <c r="C225" s="2">
        <v>2</v>
      </c>
      <c r="D225" s="2">
        <v>64</v>
      </c>
      <c r="E225">
        <v>2.6111111111111112</v>
      </c>
      <c r="F225">
        <v>644.93333333333328</v>
      </c>
      <c r="G225">
        <v>2.6111111111111112</v>
      </c>
      <c r="H225">
        <v>683.84615384615381</v>
      </c>
      <c r="I225">
        <v>2.736842105263158</v>
      </c>
      <c r="J225">
        <v>677.5</v>
      </c>
      <c r="K225">
        <v>2.6545454545454548</v>
      </c>
      <c r="L225">
        <v>668.27272727272725</v>
      </c>
      <c r="M225">
        <v>2.5</v>
      </c>
      <c r="N225">
        <v>1078.5999999999999</v>
      </c>
      <c r="O225">
        <v>2.7777777777777777</v>
      </c>
      <c r="P225">
        <v>841.21428571428567</v>
      </c>
      <c r="Q225">
        <v>2.8421052631578947</v>
      </c>
      <c r="R225">
        <v>736.35294117647061</v>
      </c>
      <c r="S225">
        <v>2.709090909090909</v>
      </c>
      <c r="T225">
        <v>855.63414634146341</v>
      </c>
      <c r="U225">
        <v>2.6818181818181817</v>
      </c>
      <c r="V225">
        <v>758.64705882352939</v>
      </c>
      <c r="W225">
        <v>0.83333333333333337</v>
      </c>
      <c r="X225">
        <v>391.66666666666669</v>
      </c>
      <c r="Y225">
        <v>1.2777777777777777</v>
      </c>
      <c r="Z225">
        <v>574.79999999999995</v>
      </c>
      <c r="AA225">
        <v>1.6842105263157894</v>
      </c>
      <c r="AB225">
        <v>561.07142857142856</v>
      </c>
      <c r="AC225">
        <v>1.2727272727272727</v>
      </c>
      <c r="AD225">
        <v>519.030303030303</v>
      </c>
      <c r="AE225">
        <v>1.2727272727272727</v>
      </c>
      <c r="AF225">
        <v>519.030303030303</v>
      </c>
      <c r="AG225">
        <v>2.2121212121212119</v>
      </c>
      <c r="AH225">
        <v>691.63559322033893</v>
      </c>
      <c r="AI225">
        <v>2</v>
      </c>
      <c r="AJ225">
        <v>992</v>
      </c>
      <c r="AK225">
        <v>3</v>
      </c>
      <c r="AL225">
        <v>656.5</v>
      </c>
      <c r="AM225">
        <v>3</v>
      </c>
      <c r="AN225">
        <v>756</v>
      </c>
      <c r="AO225">
        <v>2.6</v>
      </c>
      <c r="AP225">
        <v>765.25</v>
      </c>
      <c r="AQ225">
        <v>5.5</v>
      </c>
      <c r="AR225">
        <v>1083.5</v>
      </c>
      <c r="AS225">
        <v>3</v>
      </c>
      <c r="AT225">
        <v>805.5</v>
      </c>
      <c r="AU225">
        <v>0</v>
      </c>
      <c r="AW225">
        <v>3.4</v>
      </c>
      <c r="AX225">
        <v>944.5</v>
      </c>
      <c r="AY225">
        <v>3</v>
      </c>
      <c r="AZ225">
        <v>854.875</v>
      </c>
      <c r="BA225">
        <v>3.5</v>
      </c>
      <c r="BB225">
        <v>702</v>
      </c>
      <c r="BC225">
        <v>3.5</v>
      </c>
      <c r="BD225">
        <v>591</v>
      </c>
      <c r="BE225">
        <v>0</v>
      </c>
      <c r="BG225">
        <v>2.8</v>
      </c>
      <c r="BH225">
        <v>646.5</v>
      </c>
      <c r="BI225">
        <v>2.8</v>
      </c>
      <c r="BJ225">
        <v>646.5</v>
      </c>
      <c r="BK225">
        <v>2.9333333333333331</v>
      </c>
      <c r="BL225">
        <v>785.41666666666663</v>
      </c>
      <c r="BM225">
        <v>2.2722222222222221</v>
      </c>
      <c r="BN225">
        <v>700.29230769230765</v>
      </c>
      <c r="BO225">
        <v>4.333333333333333</v>
      </c>
      <c r="BP225">
        <v>1247.2222222222222</v>
      </c>
      <c r="BQ225">
        <v>4.5</v>
      </c>
      <c r="BR225">
        <v>1300.1111111111111</v>
      </c>
      <c r="BS225">
        <v>6</v>
      </c>
      <c r="BT225">
        <v>1741.25</v>
      </c>
      <c r="BU225">
        <v>4.9285714285714288</v>
      </c>
      <c r="BV225">
        <v>1417.5384615384614</v>
      </c>
      <c r="BW225">
        <v>5.2222222222222223</v>
      </c>
      <c r="BX225">
        <v>1736.375</v>
      </c>
      <c r="BY225">
        <v>4.5999999999999996</v>
      </c>
      <c r="BZ225">
        <v>1199.4000000000001</v>
      </c>
      <c r="CA225">
        <v>4.5555555555555554</v>
      </c>
      <c r="CB225">
        <v>1399.1111111111111</v>
      </c>
      <c r="CC225">
        <v>4.7857142857142856</v>
      </c>
      <c r="CD225">
        <v>1425.0740740740741</v>
      </c>
      <c r="CE225">
        <v>4.8571428571428568</v>
      </c>
      <c r="CF225">
        <v>1421.3773584905659</v>
      </c>
      <c r="CG225">
        <v>2.5555555555555554</v>
      </c>
      <c r="CH225">
        <v>840.66666666666663</v>
      </c>
      <c r="CI225">
        <v>2.8</v>
      </c>
      <c r="CJ225">
        <v>1046.375</v>
      </c>
      <c r="CK225">
        <v>1.8888888888888888</v>
      </c>
      <c r="CL225">
        <v>853.8</v>
      </c>
      <c r="CM225">
        <v>2.4285714285714284</v>
      </c>
      <c r="CN225">
        <v>930.73684210526312</v>
      </c>
      <c r="CO225">
        <v>0.88888888888888884</v>
      </c>
      <c r="CP225">
        <v>488</v>
      </c>
      <c r="CQ225">
        <v>1.8</v>
      </c>
      <c r="CR225">
        <v>794.66666666666663</v>
      </c>
      <c r="CS225">
        <v>1.7777777777777777</v>
      </c>
      <c r="CT225">
        <v>747.66666666666663</v>
      </c>
      <c r="CU225">
        <v>1.5</v>
      </c>
      <c r="CV225">
        <v>700.375</v>
      </c>
      <c r="CW225">
        <v>1.9642857142857142</v>
      </c>
      <c r="CX225">
        <v>825.42857142857144</v>
      </c>
      <c r="CY225">
        <v>3.4107142857142856</v>
      </c>
      <c r="CZ225">
        <v>1184.3522727272727</v>
      </c>
      <c r="DA225">
        <v>2.7777777777777777</v>
      </c>
      <c r="DB225">
        <v>1070.1428571428571</v>
      </c>
      <c r="DC225">
        <v>3.1</v>
      </c>
      <c r="DD225">
        <v>907.1</v>
      </c>
      <c r="DE225">
        <v>3.3333333333333335</v>
      </c>
      <c r="DF225">
        <v>916.11111111111109</v>
      </c>
      <c r="DG225">
        <v>3.0714285714285716</v>
      </c>
      <c r="DH225">
        <v>954.11538461538464</v>
      </c>
      <c r="DI225">
        <v>2.5555555555555554</v>
      </c>
      <c r="DJ225">
        <v>812.75</v>
      </c>
      <c r="DK225">
        <v>2.9</v>
      </c>
      <c r="DL225">
        <v>773.22222222222217</v>
      </c>
      <c r="DM225">
        <v>2.7777777777777777</v>
      </c>
      <c r="DN225">
        <v>925.875</v>
      </c>
      <c r="DO225">
        <v>2.75</v>
      </c>
      <c r="DP225">
        <v>834.72</v>
      </c>
      <c r="DQ225">
        <v>2.9107142857142856</v>
      </c>
      <c r="DR225">
        <v>895.58823529411768</v>
      </c>
      <c r="DS225">
        <v>2.9107142857142856</v>
      </c>
      <c r="DT225">
        <v>895.58823529411768</v>
      </c>
      <c r="DU225">
        <v>3.2440476190476191</v>
      </c>
      <c r="DV225">
        <v>1078.4028776978416</v>
      </c>
      <c r="DW225">
        <v>2</v>
      </c>
      <c r="DX225">
        <v>354</v>
      </c>
      <c r="EA225">
        <v>0</v>
      </c>
      <c r="EC225">
        <v>1</v>
      </c>
      <c r="ED225">
        <v>354</v>
      </c>
      <c r="EE225">
        <v>8</v>
      </c>
      <c r="EF225">
        <v>1822</v>
      </c>
      <c r="EI225">
        <v>8</v>
      </c>
      <c r="EJ225">
        <v>1957</v>
      </c>
      <c r="EK225">
        <v>8</v>
      </c>
      <c r="EL225">
        <v>1889.5</v>
      </c>
      <c r="EM225">
        <v>4.5</v>
      </c>
      <c r="EN225">
        <v>1377.6666666666667</v>
      </c>
      <c r="EO225">
        <v>6</v>
      </c>
      <c r="EP225">
        <v>1449</v>
      </c>
      <c r="ES225">
        <v>4</v>
      </c>
      <c r="ET225">
        <v>770</v>
      </c>
      <c r="EU225">
        <v>5</v>
      </c>
      <c r="EV225">
        <v>1109.5</v>
      </c>
      <c r="EW225">
        <v>2</v>
      </c>
      <c r="EX225">
        <v>214</v>
      </c>
      <c r="FA225">
        <v>1</v>
      </c>
      <c r="FB225">
        <v>92</v>
      </c>
      <c r="FC225">
        <v>1.5</v>
      </c>
      <c r="FD225">
        <v>153</v>
      </c>
      <c r="FE225">
        <v>3.25</v>
      </c>
      <c r="FF225">
        <v>631.25</v>
      </c>
      <c r="FG225">
        <v>3.875</v>
      </c>
      <c r="FH225">
        <v>951.14285714285711</v>
      </c>
      <c r="FI225">
        <v>4</v>
      </c>
      <c r="FJ225">
        <v>1053</v>
      </c>
      <c r="FM225">
        <v>6</v>
      </c>
      <c r="FN225">
        <v>1572</v>
      </c>
      <c r="FO225">
        <v>5</v>
      </c>
      <c r="FP225">
        <v>1312.5</v>
      </c>
      <c r="FQ225">
        <v>3</v>
      </c>
      <c r="FR225">
        <v>1154</v>
      </c>
      <c r="FU225">
        <v>5</v>
      </c>
      <c r="FV225">
        <v>1303</v>
      </c>
      <c r="FW225">
        <v>4</v>
      </c>
      <c r="FX225">
        <v>1228.5</v>
      </c>
      <c r="FY225">
        <v>4.5</v>
      </c>
      <c r="FZ225">
        <v>1270.5</v>
      </c>
      <c r="GA225">
        <v>4.5</v>
      </c>
      <c r="GB225">
        <v>1270.5</v>
      </c>
      <c r="GC225">
        <v>4.083333333333333</v>
      </c>
      <c r="GD225">
        <v>1067.2727272727273</v>
      </c>
      <c r="GE225">
        <v>3.3</v>
      </c>
      <c r="GF225">
        <v>1077.5866666666666</v>
      </c>
      <c r="GG225">
        <v>3.5</v>
      </c>
      <c r="GH225">
        <v>1115</v>
      </c>
      <c r="GI225">
        <v>2.3333333333333335</v>
      </c>
      <c r="GJ225">
        <v>658.625</v>
      </c>
      <c r="GK225">
        <v>2.7777777777777777</v>
      </c>
      <c r="GL225">
        <v>845.125</v>
      </c>
      <c r="GM225">
        <v>2.8928571428571428</v>
      </c>
      <c r="GN225">
        <v>882.6</v>
      </c>
      <c r="GO225">
        <v>1.7777777777777777</v>
      </c>
      <c r="GP225">
        <v>619.14285714285711</v>
      </c>
      <c r="GQ225">
        <v>1.1000000000000001</v>
      </c>
      <c r="GR225">
        <v>413.2</v>
      </c>
      <c r="GS225">
        <v>3.2222222222222223</v>
      </c>
      <c r="GT225">
        <v>1030.2857142857142</v>
      </c>
      <c r="GU225">
        <v>2</v>
      </c>
      <c r="GV225">
        <v>716.42105263157896</v>
      </c>
      <c r="GW225">
        <v>2.4464285714285716</v>
      </c>
      <c r="GX225">
        <v>810.84090909090912</v>
      </c>
      <c r="GY225">
        <v>2.6</v>
      </c>
      <c r="GZ225">
        <v>820.25</v>
      </c>
      <c r="HA225">
        <v>3.4444444444444446</v>
      </c>
      <c r="HB225">
        <v>1074.5</v>
      </c>
      <c r="HC225">
        <v>4.5555555555555554</v>
      </c>
      <c r="HD225">
        <v>1524.875</v>
      </c>
      <c r="HE225">
        <v>3.5</v>
      </c>
      <c r="HF225">
        <v>1139.875</v>
      </c>
      <c r="HG225">
        <v>3.6666666666666665</v>
      </c>
      <c r="HH225">
        <v>1242</v>
      </c>
      <c r="HI225">
        <v>4.2</v>
      </c>
      <c r="HJ225">
        <v>1814.1428571428571</v>
      </c>
      <c r="HK225">
        <v>4</v>
      </c>
      <c r="HL225">
        <v>1079.5555555555557</v>
      </c>
      <c r="HM225">
        <v>3.9642857142857144</v>
      </c>
      <c r="HN225">
        <v>1347.9583333333333</v>
      </c>
      <c r="HO225">
        <v>3.7321428571428572</v>
      </c>
      <c r="HP225">
        <v>1243.9166666666667</v>
      </c>
      <c r="HQ225">
        <v>3.0892857142857144</v>
      </c>
      <c r="HR225">
        <v>1036.7934782608695</v>
      </c>
      <c r="HS225">
        <v>3.1</v>
      </c>
      <c r="HT225">
        <v>841</v>
      </c>
      <c r="HU225">
        <v>2.8888888888888888</v>
      </c>
      <c r="HV225">
        <v>836.625</v>
      </c>
      <c r="HW225">
        <v>3.8888888888888888</v>
      </c>
      <c r="HX225">
        <v>869.77777777777783</v>
      </c>
      <c r="HY225">
        <v>3.2857142857142856</v>
      </c>
      <c r="HZ225">
        <v>849.61538461538464</v>
      </c>
      <c r="IA225">
        <v>3.5555555555555554</v>
      </c>
      <c r="IB225">
        <v>890</v>
      </c>
      <c r="IC225">
        <v>3.5</v>
      </c>
      <c r="ID225">
        <v>762.7</v>
      </c>
      <c r="IE225">
        <v>3.3333333333333335</v>
      </c>
      <c r="IF225">
        <v>659.22222222222217</v>
      </c>
      <c r="IG225">
        <v>3.4642857142857144</v>
      </c>
      <c r="IH225">
        <v>765.92592592592598</v>
      </c>
      <c r="II225">
        <v>3.375</v>
      </c>
      <c r="IJ225">
        <v>806.98113207547169</v>
      </c>
      <c r="IK225">
        <v>3.375</v>
      </c>
      <c r="IL225">
        <v>806.98113207547169</v>
      </c>
      <c r="IM225">
        <v>3.1845238095238093</v>
      </c>
      <c r="IN225">
        <v>952.79310344827582</v>
      </c>
      <c r="IQ225">
        <v>0</v>
      </c>
      <c r="IS225">
        <v>3</v>
      </c>
      <c r="IT225">
        <v>479</v>
      </c>
      <c r="IU225">
        <v>1.5</v>
      </c>
      <c r="IV225">
        <v>479</v>
      </c>
      <c r="IW225">
        <v>5</v>
      </c>
      <c r="IX225">
        <v>1048</v>
      </c>
      <c r="JA225">
        <v>2</v>
      </c>
      <c r="JB225">
        <v>215</v>
      </c>
      <c r="JC225">
        <v>3.5</v>
      </c>
      <c r="JD225">
        <v>631.5</v>
      </c>
      <c r="JE225">
        <v>2.5</v>
      </c>
      <c r="JF225">
        <v>580.66666666666663</v>
      </c>
      <c r="JI225">
        <v>7</v>
      </c>
      <c r="JJ225">
        <v>1903</v>
      </c>
      <c r="JK225">
        <v>4</v>
      </c>
      <c r="JL225">
        <v>1537</v>
      </c>
      <c r="JM225">
        <v>5.5</v>
      </c>
      <c r="JN225">
        <v>1720</v>
      </c>
      <c r="JO225">
        <v>0</v>
      </c>
      <c r="JS225">
        <v>6</v>
      </c>
      <c r="JT225">
        <v>1796</v>
      </c>
      <c r="JU225">
        <v>3</v>
      </c>
      <c r="JV225">
        <v>1796</v>
      </c>
      <c r="JW225">
        <v>4.25</v>
      </c>
      <c r="JX225">
        <v>1745.3333333333333</v>
      </c>
      <c r="JY225">
        <v>3.375</v>
      </c>
      <c r="JZ225">
        <v>1163</v>
      </c>
      <c r="KC225">
        <v>8</v>
      </c>
      <c r="KD225">
        <v>1618</v>
      </c>
      <c r="KE225">
        <v>3</v>
      </c>
      <c r="KF225">
        <v>780</v>
      </c>
      <c r="KG225">
        <v>5.5</v>
      </c>
      <c r="KH225">
        <v>1199</v>
      </c>
      <c r="KI225">
        <v>1</v>
      </c>
      <c r="KJ225">
        <v>156</v>
      </c>
      <c r="KM225">
        <v>4</v>
      </c>
      <c r="KN225">
        <v>940</v>
      </c>
      <c r="KO225">
        <v>2.5</v>
      </c>
      <c r="KP225">
        <v>548</v>
      </c>
      <c r="KQ225">
        <v>4</v>
      </c>
      <c r="KR225">
        <v>873.5</v>
      </c>
      <c r="KS225">
        <v>4</v>
      </c>
      <c r="KT225">
        <v>873.5</v>
      </c>
      <c r="KU225">
        <v>3.5833333333333335</v>
      </c>
      <c r="KV225">
        <v>1047.2</v>
      </c>
      <c r="KW225">
        <v>3.2111111111111112</v>
      </c>
      <c r="KX225">
        <v>958.88387096774193</v>
      </c>
      <c r="KY225" s="15">
        <f>Tabla2[[#This Row],[ROS_NUM_COR_COD_ROS_TG_NEG]]-Tabla2[[#This Row],[PAS_NUM_COR_COD_ROS_TG_NEG]]</f>
        <v>1.1666666666666665</v>
      </c>
      <c r="KZ225" s="15">
        <f>Tabla2[[#This Row],[ROS_DUR_COR_COD_ROS_TG_NEG]]-Tabla2[[#This Row],[PAS_DUR_COR_COD_ROS_TG_NEG]]</f>
        <v>163.40000000000009</v>
      </c>
      <c r="LA225" s="15">
        <f>Tabla2[[#This Row],[ROS_NUM_COR_COD_ROS_TG_NEU]]-Tabla2[[#This Row],[PAS_NUM_COR_COD_ROS_TG_NEU]]</f>
        <v>1.4222222222222225</v>
      </c>
      <c r="LB225" s="15">
        <f>Tabla2[[#This Row],[ROS_DUR_COR_COD_ROS_TG_NEU]]-Tabla2[[#This Row],[PAS_DUR_COR_COD_ROS_TG_NEU]]</f>
        <v>972.92857142857144</v>
      </c>
      <c r="LC225" s="15">
        <f>Tabla2[[#This Row],[ROS_NUM_COR_COD_ROS_TG_POS]]-Tabla2[[#This Row],[PAS_NUM_COR_COD_ROS_TG_POS]]</f>
        <v>1.1578947368421053</v>
      </c>
      <c r="LD225" s="15">
        <f>Tabla2[[#This Row],[ROS_DUR_COR_COD_ROS_TG_POS]]-Tabla2[[#This Row],[PAS_DUR_COR_COD_ROS_TG_POS]]</f>
        <v>343.20261437908505</v>
      </c>
      <c r="LE225" s="15">
        <f>Tabla2[[#This Row],[ROS_NUM_COR_COD_ROS_TG_TOT]]-Tabla2[[#This Row],[PAS_NUM_COR_COD_ROS_TG_TOT]]</f>
        <v>1.2551948051948054</v>
      </c>
      <c r="LF225" s="15">
        <f>Tabla2[[#This Row],[ROS_DUR_COR_COD_ROS_TG_TOT]]-Tabla2[[#This Row],[PAS_DUR_COR_COD_ROS_TG_TOT]]</f>
        <v>492.32418699186985</v>
      </c>
      <c r="LG225" s="15">
        <f>Tabla2[[#This Row],[ROS_NUM_COR_COD_ESC_TG_NEG]]-Tabla2[[#This Row],[PAS_NUM_COR_COD_ESC_TG_NEG]]</f>
        <v>-0.83333333333333348</v>
      </c>
      <c r="LH225" s="15">
        <f>Tabla2[[#This Row],[ROS_DUR_COR_COD_ESC_TG_NEG]]-Tabla2[[#This Row],[PAS_DUR_COR_COD_ESC_TG_NEG]]</f>
        <v>-25.79047619047617</v>
      </c>
      <c r="LI225" s="15">
        <f>Tabla2[[#This Row],[ROS_NUM_COR_COD_ESC_TG_NEU]]-Tabla2[[#This Row],[PAS_NUM_COR_COD_ESC_TG_NEU]]</f>
        <v>-1.5111111111111111</v>
      </c>
      <c r="LJ225" s="15">
        <f>Tabla2[[#This Row],[ROS_NUM_COR_COD_ESC_TG_NEG]]-Tabla2[[#This Row],[PAS_NUM_COR_COD_ESC_TG_NEG]]</f>
        <v>-0.83333333333333348</v>
      </c>
      <c r="LK225" s="15">
        <f>Tabla2[[#This Row],[ROS_NUM_COR_COD_ESC_TG_POS]]-Tabla2[[#This Row],[PAS_NUM_COR_COD_ESC_TG_POS]]</f>
        <v>0.48538011695906436</v>
      </c>
      <c r="LL225" s="15">
        <f>Tabla2[[#This Row],[ROS_DUR_COR_COD_ESC_TG_POS]]-Tabla2[[#This Row],[PAS_DUR_COR_COD_ESC_TG_POS]]</f>
        <v>352.78571428571422</v>
      </c>
      <c r="LM225" s="15">
        <f>Tabla2[[#This Row],[ROS_NUM_COR_COD_ESC_TG_TOT]]-Tabla2[[#This Row],[PAS_NUM_COR_COD_ESC_TG_TOT]]</f>
        <v>-0.65454545454545476</v>
      </c>
      <c r="LN225" s="15">
        <f>Tabla2[[#This Row],[ROS_DUR_COR_COD_ESC_TG_TOT]]-Tabla2[[#This Row],[PAS_DUR_COR_COD_ESC_TG_TOT]]</f>
        <v>48.148325358851707</v>
      </c>
      <c r="LO225" s="15">
        <f>Tabla2[[#This Row],[PAS_NUM_COR_COD_ROS_TG_NEG]]-Tabla2[[#This Row],[ESC_NUM_COR_COD_ROS_TG_NEG]]</f>
        <v>1.6111111111111112</v>
      </c>
      <c r="LP225" s="15">
        <f>Tabla2[[#This Row],[PAS_DUR_COR_COD_ROS_TG_NEG]]-Tabla2[[#This Row],[ESC_DUR_COR_COD_ROS_TG_NEG]]</f>
        <v>590.59999999999991</v>
      </c>
      <c r="LQ225" s="15">
        <f>Tabla2[[#This Row],[PAS_NUM_COR_COD_ROS_TG_NEU]]-Tabla2[[#This Row],[ESC_NUM_COR_COD_ROS_TG_NEU]]</f>
        <v>0.97777777777777763</v>
      </c>
      <c r="LR225" s="15">
        <f>Tabla2[[#This Row],[PAS_DUR_COR_COD_ROS_TG_NEU]]-Tabla2[[#This Row],[ESC_DUR_COR_COD_ROS_TG_NEU]]</f>
        <v>46.547619047619037</v>
      </c>
      <c r="LS225" s="15">
        <f>Tabla2[[#This Row],[PAS_NUM_COR_COD_ROS_TG_POS]]-Tabla2[[#This Row],[ESC_NUM_COR_COD_ROS_TG_POS]]</f>
        <v>1.064327485380117</v>
      </c>
      <c r="LT225" s="15">
        <f>Tabla2[[#This Row],[PAS_DUR_COR_COD_ROS_TG_POS]]-Tabla2[[#This Row],[ESC_DUR_COR_COD_ROS_TG_POS]]</f>
        <v>-11.31372549019602</v>
      </c>
      <c r="LU225" s="15">
        <f>Tabla2[[#This Row],[PAS_NUM_COR_COD_ROS_TG_TOT]]-Tabla2[[#This Row],[ESC_NUM_COR_COD_ROS_TG_TOT]]</f>
        <v>1.209090909090909</v>
      </c>
      <c r="LV225" s="15">
        <f>Tabla2[[#This Row],[PAS_DUR_COR_COD_ROS_TG_TOT]]-Tabla2[[#This Row],[ESC_DUR_COR_COD_ROS_TG_TOT]]</f>
        <v>155.25914634146341</v>
      </c>
      <c r="LW225" s="15">
        <f>Tabla2[[#This Row],[PAS_NUM_COR_COD_ESC_TG_NEG]]-Tabla2[[#This Row],[ESC_NUM_COR_COD_ESC_TG_NEG]]</f>
        <v>-2.6111111111111112</v>
      </c>
      <c r="LX225" s="15">
        <f>Tabla2[[#This Row],[PAS_DUR_COR_COD_ESC_TG_NEG]]-Tabla2[[#This Row],[ESC_DUR_COR_COD_ESC_TG_NEG]]</f>
        <v>-1091.4416666666666</v>
      </c>
      <c r="LY225" s="15">
        <f>Tabla2[[#This Row],[PAS_NUM_COR_COD_ESC_TG_NEU]]-Tabla2[[#This Row],[ESC_NUM_COR_COD_ESC_TG_NEU]]</f>
        <v>-1.9888888888888885</v>
      </c>
      <c r="LZ225" s="15">
        <f>Tabla2[[#This Row],[PAS_DUR_COR_COD_ESC_TG_NEU]]-Tabla2[[#This Row],[ESC_DUR_COR_COD_ESC_TG_NEU]]</f>
        <v>-515.55384615384628</v>
      </c>
      <c r="MA225" s="15">
        <f>Tabla2[[#This Row],[PAS_NUM_COR_COD_ESC_TG_POS]]-Tabla2[[#This Row],[ESC_NUM_COR_COD_ESC_TG_POS]]</f>
        <v>-1.8187134502923974</v>
      </c>
      <c r="MB225" s="15">
        <f>Tabla2[[#This Row],[PAS_DUR_COR_COD_ESC_TG_POS]]-Tabla2[[#This Row],[ESC_DUR_COR_COD_ESC_TG_POS]]</f>
        <v>-721.61111111111109</v>
      </c>
      <c r="MC225" s="15">
        <f>Tabla2[[#This Row],[PAS_NUM_COR_COD_ESC_TG_TOT]]-Tabla2[[#This Row],[ESC_NUM_COR_COD_ESC_TG_TOT]]</f>
        <v>-2.1311688311688308</v>
      </c>
      <c r="MD225" s="15">
        <f>Tabla2[[#This Row],[PAS_DUR_COR_COD_ESC_TG_TOT]]-Tabla2[[#This Row],[ESC_DUR_COR_COD_ESC_TG_TOT]]</f>
        <v>-756.80134680134688</v>
      </c>
      <c r="ME225" s="42">
        <f>Tabla25[[#This Row],[PAS_NUM_COR_COD_ROS_TG_NEG]]-Tabla25[[#This Row],[PAS_NUM_COR_COD_ESC_TG_NEG]]</f>
        <v>-0.11111111111111116</v>
      </c>
      <c r="MF225" s="42">
        <f>Tabla25[[#This Row],[PAS_NUM_COR_COD_ROS_TG_NEU]]-Tabla25[[#This Row],[PAS_NUM_COR_COD_ESC_TG_NEU]]</f>
        <v>0.16666666666666652</v>
      </c>
      <c r="MG225" s="42">
        <f>Tabla25[[#This Row],[PAS_NUM_COR_COD_ROS_TG_POS]]-Tabla25[[#This Row],[PAS_NUM_COR_COD_ESC_TG_POS]]</f>
        <v>0.10526315789473673</v>
      </c>
      <c r="MH225" s="42">
        <f>Tabla25[[#This Row],[PAS_NUM_COR_COD_ROS_TG_TOT]]-Tabla25[[#This Row],[PAS_NUM_COR_COD_ESC_TG_TOT]]</f>
        <v>5.4545454545454231E-2</v>
      </c>
      <c r="MI225" s="42">
        <f>Tabla25[[#This Row],[PAS_DUR_COR_COD_ROS_TG_NEG]]-Tabla25[[#This Row],[PAS_DUR_COR_COD_ESC_TG_NEG]]</f>
        <v>433.66666666666663</v>
      </c>
      <c r="MJ225" s="42">
        <f>Tabla25[[#This Row],[PAS_DUR_COR_COD_ROS_TG_NEU]]-Tabla25[[#This Row],[PAS_DUR_COR_COD_ESC_TG_NEU]]</f>
        <v>157.36813186813185</v>
      </c>
      <c r="MK225" s="42">
        <f>Tabla25[[#This Row],[PAS_DUR_COR_COD_ROS_TG_POS]]-Tabla25[[#This Row],[PAS_DUR_COR_COD_ESC_TG_POS]]</f>
        <v>58.852941176470608</v>
      </c>
      <c r="ML225" s="42">
        <f>Tabla25[[#This Row],[PAS_DUR_COR_COD_ROS_TG_TOT]]-Tabla25[[#This Row],[PAS_DUR_COR_COD_ESC_TG_TOT]]</f>
        <v>187.36141906873615</v>
      </c>
      <c r="MM225" s="44">
        <f>Tabla25[[#This Row],[ESC_NUM_COR_COD_ROS_TG_NEG]]-Tabla25[[#This Row],[ESC_NUM_COR_COD_ESC_TG_NEG]]</f>
        <v>-4.3333333333333339</v>
      </c>
      <c r="MN225" s="44">
        <f>Tabla25[[#This Row],[ESC_NUM_COR_COD_ROS_TG_NEU]]-Tabla25[[#This Row],[ESC_NUM_COR_COD_ESC_TG_NEU]]</f>
        <v>-2.8</v>
      </c>
      <c r="MO225" s="44">
        <f>Tabla25[[#This Row],[ESC_NUM_COR_COD_ROS_TG_POS]]-Tabla25[[#This Row],[ESC_NUM_COR_COD_ESC_TG_POS]]</f>
        <v>-2.7777777777777777</v>
      </c>
      <c r="MP225" s="44">
        <f>Tabla25[[#This Row],[ESC_NUM_COR_COD_ROS_TG_TOT]]-Tabla25[[#This Row],[ESC_NUM_COR_COD_ESC_TG_TOT]]</f>
        <v>-3.2857142857142856</v>
      </c>
      <c r="MQ225" s="44">
        <f>Tabla25[[#This Row],[ESC_DUR_COR_COD_ROS_TG_NEG]]-Tabla25[[#This Row],[ESC_DUR_COR_COD_ESC_TG_NEG]]</f>
        <v>-1248.375</v>
      </c>
      <c r="MR225" s="44">
        <f>Tabla25[[#This Row],[ESC_DUR_COR_COD_ROS_TG_NEU]]-Tabla25[[#This Row],[ESC_DUR_COR_COD_ESC_TG_NEU]]</f>
        <v>-404.73333333333346</v>
      </c>
      <c r="MS225" s="44">
        <f>Tabla25[[#This Row],[ESC_DUR_COR_COD_ROS_TG_POS]]-Tabla25[[#This Row],[ESC_DUR_COR_COD_ESC_TG_POS]]</f>
        <v>-651.44444444444446</v>
      </c>
      <c r="MT225" s="44">
        <f>Tabla25[[#This Row],[ESC_DUR_COR_COD_ROS_TG_TOT]]-Tabla25[[#This Row],[ESC_DUR_COR_COD_ESC_TG_TOT]]</f>
        <v>-724.69907407407413</v>
      </c>
      <c r="MU225" s="47">
        <f>Tabla25[[#This Row],[ROS_NUM_COR_COD_ROS_TG_NEG]]-Tabla25[[#This Row],[ROS_NUM_COR_COD_ESC_TG_NEG]]</f>
        <v>1.8888888888888888</v>
      </c>
      <c r="MV225" s="47">
        <f>Tabla25[[#This Row],[ROS_NUM_COR_COD_ROS_TG_NEU]]-Tabla25[[#This Row],[ROS_NUM_COR_COD_ESC_TG_NEU]]</f>
        <v>3.1</v>
      </c>
      <c r="MW225" s="47">
        <f>Tabla25[[#This Row],[ROS_NUM_COR_COD_ROS_TG_POS]]-Tabla25[[#This Row],[ROS_NUM_COR_COD_ESC_TG_POS]]</f>
        <v>0.77777777777777768</v>
      </c>
      <c r="MX225" s="47">
        <f>Tabla25[[#This Row],[ROS_NUM_COR_COD_ROS_TG_TOT]]-Tabla25[[#This Row],[ROS_NUM_COR_COD_ESC_TG_TOT]]</f>
        <v>1.9642857142857144</v>
      </c>
      <c r="MY225" s="47">
        <f>Tabla25[[#This Row],[ROS_DUR_COR_COD_ROS_TG_NEG]]-Tabla25[[#This Row],[ROS_DUR_COR_COD_ESC_TG_NEG]]</f>
        <v>622.85714285714289</v>
      </c>
      <c r="MZ225" s="47">
        <f>Tabla25[[#This Row],[ROS_DUR_COR_COD_ROS_TG_NEU]]-Tabla25[[#This Row],[ROS_DUR_COR_COD_ESC_TG_NEU]]</f>
        <v>1400.9428571428571</v>
      </c>
      <c r="NA225" s="47">
        <f>Tabla25[[#This Row],[ROS_DUR_COR_COD_ROS_TG_POS]]-Tabla25[[#This Row],[ROS_DUR_COR_COD_ESC_TG_POS]]</f>
        <v>49.269841269841436</v>
      </c>
      <c r="NB225" s="47">
        <f>Tabla25[[#This Row],[ROS_DUR_COR_COD_ROS_TG_TOT]]-Tabla25[[#This Row],[ROS_DUR_COR_COD_ESC_TG_TOT]]</f>
        <v>631.5372807017543</v>
      </c>
      <c r="NC225">
        <v>330</v>
      </c>
      <c r="ND225">
        <v>293.14285714285717</v>
      </c>
      <c r="NE225">
        <v>288.66666666666669</v>
      </c>
      <c r="NF225">
        <v>303.75</v>
      </c>
      <c r="NG225">
        <v>233.85714285714286</v>
      </c>
      <c r="NH225">
        <v>209</v>
      </c>
      <c r="NI225">
        <v>267.85714285714283</v>
      </c>
      <c r="NJ225">
        <v>239.84210526315789</v>
      </c>
      <c r="NK225">
        <v>202.25</v>
      </c>
      <c r="NL225">
        <v>299</v>
      </c>
      <c r="NM225">
        <v>235.16666666666666</v>
      </c>
      <c r="NN225">
        <v>250.875</v>
      </c>
      <c r="NO225">
        <v>348.625</v>
      </c>
      <c r="NP225">
        <v>223</v>
      </c>
      <c r="NQ225">
        <v>274.66666666666669</v>
      </c>
      <c r="NR225">
        <v>277.44444444444446</v>
      </c>
      <c r="NS225">
        <v>246.5</v>
      </c>
      <c r="NT225">
        <v>195.64285714285714</v>
      </c>
      <c r="NU225">
        <v>234.47058823529412</v>
      </c>
      <c r="NV225">
        <v>224.14634146341464</v>
      </c>
      <c r="NW225">
        <v>221.86666666666667</v>
      </c>
      <c r="NX225">
        <v>193.15384615384616</v>
      </c>
      <c r="NY225">
        <v>185.6875</v>
      </c>
      <c r="NZ225">
        <v>200.22727272727272</v>
      </c>
      <c r="OA225" s="15">
        <f>Tabla2[[#This Row],[ROS_1DU_COR_COD_ROS_TG_NEG]]-Tabla2[[#This Row],[PAS_1DU_COR_COD_ROS_TG_NEG]]</f>
        <v>83.5</v>
      </c>
      <c r="OB225" s="15">
        <f>Tabla2[[#This Row],[ROS_1DU_COR_COD_ROS_TG_NEU]]-Tabla2[[#This Row],[PAS_1DU_COR_COD_ROS_TG_NEU]]</f>
        <v>97.500000000000028</v>
      </c>
      <c r="OC225" s="15">
        <f>Tabla2[[#This Row],[ROS_1DU_COR_COD_ROS_TG_POS]]-Tabla2[[#This Row],[PAS_1DU_COR_COD_ROS_TG_POS]]</f>
        <v>54.19607843137257</v>
      </c>
      <c r="OD225" s="15">
        <f>Tabla2[[#This Row],[ROS_1DU_COR_COD_ROS_TG_TOT]]-Tabla2[[#This Row],[PAS_1DU_COR_COD_ROS_TG_TOT]]</f>
        <v>79.603658536585357</v>
      </c>
      <c r="OE225" s="15">
        <f>Tabla2[[#This Row],[ROS_1DU_COR_COD_ESC_TG_NEG]]-Tabla2[[#This Row],[PAS_1DU_COR_COD_ESC_TG_NEG]]</f>
        <v>11.990476190476187</v>
      </c>
      <c r="OF225" s="15">
        <f>Tabla2[[#This Row],[ROS_1DU_COR_COD_ESC_TG_NEU]]-Tabla2[[#This Row],[PAS_1DU_COR_COD_ESC_TG_NEU]]</f>
        <v>15.84615384615384</v>
      </c>
      <c r="OG225" s="15">
        <f>Tabla2[[#This Row],[ROS_1DU_COR_COD_ESC_TG_POS]]-Tabla2[[#This Row],[PAS_1DU_COR_COD_ESC_TG_POS]]</f>
        <v>82.169642857142833</v>
      </c>
      <c r="OH225" s="15">
        <f>Tabla2[[#This Row],[ROS_1DU_COR_COD_ESC_TG_TOT]]-Tabla2[[#This Row],[PAS_1DU_COR_COD_ESC_TG_TOT]]</f>
        <v>39.614832535885171</v>
      </c>
      <c r="OI225" s="15">
        <f>Tabla2[[#This Row],[PAS_1DU_COR_COD_ROS_TG_NEG]]-Tabla2[[#This Row],[ESC_1DU_COR_COD_ROS_TG_NEG]]</f>
        <v>44.25</v>
      </c>
      <c r="OJ225" s="15">
        <f>Tabla2[[#This Row],[PAS_1DU_COR_COD_ROS_TG_NEU]]-Tabla2[[#This Row],[ESC_1DU_COR_COD_ROS_TG_NEU]]</f>
        <v>-103.35714285714286</v>
      </c>
      <c r="OK225" s="15">
        <f>Tabla2[[#This Row],[PAS_1DU_COR_COD_ROS_TG_POS]]-Tabla2[[#This Row],[ESC_1DU_COR_COD_ROS_TG_POS]]</f>
        <v>-0.69607843137254122</v>
      </c>
      <c r="OL225" s="15">
        <f>Tabla2[[#This Row],[PAS_1DU_COR_COD_ROS_TG_TOT]]-Tabla2[[#This Row],[ESC_1DU_COR_COD_ROS_TG_TOT]]</f>
        <v>-26.728658536585357</v>
      </c>
      <c r="OM225" s="15">
        <f>Tabla2[[#This Row],[PAS_1DU_COR_COD_ESC_TG_NEG]]-Tabla2[[#This Row],[ESC_1DU_COR_COD_ESC_TG_NEG]]</f>
        <v>-126.75833333333333</v>
      </c>
      <c r="ON225" s="15">
        <f>Tabla2[[#This Row],[PAS_1DU_COR_COD_ESC_TG_NEU]]-Tabla2[[#This Row],[ESC_1DU_COR_COD_ESC_TG_NEU]]</f>
        <v>-29.84615384615384</v>
      </c>
      <c r="OO225" s="15">
        <f>Tabla2[[#This Row],[PAS_1DU_COR_COD_ESC_TG_POS]]-Tabla2[[#This Row],[ESC_1DU_COR_COD_ESC_TG_POS]]</f>
        <v>-88.979166666666686</v>
      </c>
      <c r="OP225" s="15">
        <f>Tabla2[[#This Row],[PAS_1DU_COR_COD_ESC_TG_TOT]]-Tabla2[[#This Row],[ESC_1DU_COR_COD_ESC_TG_TOT]]</f>
        <v>-77.217171717171738</v>
      </c>
      <c r="OQ225" s="61">
        <v>96.142857142857139</v>
      </c>
      <c r="OR225" s="62">
        <v>84.142857142857167</v>
      </c>
      <c r="OS225" s="62">
        <v>20.809523809523853</v>
      </c>
      <c r="OT225" s="62">
        <v>63.90789473684211</v>
      </c>
      <c r="OU225" s="62">
        <v>-146.375</v>
      </c>
      <c r="OV225" s="62">
        <v>76</v>
      </c>
      <c r="OW225" s="62">
        <v>-39.500000000000028</v>
      </c>
      <c r="OX225" s="62">
        <v>-26.569444444444457</v>
      </c>
      <c r="OY225" s="62">
        <v>24.633333333333326</v>
      </c>
      <c r="OZ225" s="62">
        <v>2.4890109890109784</v>
      </c>
      <c r="PA225" s="62">
        <v>48.783088235294116</v>
      </c>
      <c r="PB225" s="62">
        <v>23.919068736141924</v>
      </c>
    </row>
    <row r="226" spans="1:418" x14ac:dyDescent="0.3">
      <c r="A226" s="2" t="s">
        <v>223</v>
      </c>
      <c r="B226" s="2">
        <v>60</v>
      </c>
      <c r="C226" s="2">
        <v>2</v>
      </c>
      <c r="D226" s="2">
        <v>60</v>
      </c>
      <c r="E226">
        <v>3.7</v>
      </c>
      <c r="F226">
        <v>1269.9411764705883</v>
      </c>
      <c r="G226">
        <v>4.0999999999999996</v>
      </c>
      <c r="H226">
        <v>1209.4444444444443</v>
      </c>
      <c r="I226">
        <v>4.2</v>
      </c>
      <c r="J226">
        <v>1440.6666666666667</v>
      </c>
      <c r="K226">
        <v>4</v>
      </c>
      <c r="L226">
        <v>1299.3800000000001</v>
      </c>
      <c r="M226">
        <v>3.8</v>
      </c>
      <c r="N226">
        <v>1362.5</v>
      </c>
      <c r="O226">
        <v>3.4</v>
      </c>
      <c r="P226">
        <v>1266.6875</v>
      </c>
      <c r="Q226">
        <v>3.45</v>
      </c>
      <c r="R226">
        <v>1183.5</v>
      </c>
      <c r="S226">
        <v>3.55</v>
      </c>
      <c r="T226">
        <v>1270.8958333333333</v>
      </c>
      <c r="U226">
        <v>3.7749999999999999</v>
      </c>
      <c r="V226">
        <v>1285.4285714285713</v>
      </c>
      <c r="W226">
        <v>1.95</v>
      </c>
      <c r="X226">
        <v>749.875</v>
      </c>
      <c r="Y226">
        <v>2.25</v>
      </c>
      <c r="Z226">
        <v>669.21052631578948</v>
      </c>
      <c r="AA226">
        <v>2.35</v>
      </c>
      <c r="AB226">
        <v>718.88235294117646</v>
      </c>
      <c r="AC226">
        <v>2.1833333333333331</v>
      </c>
      <c r="AD226">
        <v>710.26923076923072</v>
      </c>
      <c r="AE226">
        <v>2.1833333333333331</v>
      </c>
      <c r="AF226">
        <v>710.26923076923072</v>
      </c>
      <c r="AG226">
        <v>3.2444444444444445</v>
      </c>
      <c r="AH226">
        <v>1086.04</v>
      </c>
      <c r="BM226">
        <v>3.2444444444444445</v>
      </c>
      <c r="BN226">
        <v>1086.04</v>
      </c>
      <c r="BO226">
        <v>3.6</v>
      </c>
      <c r="BP226">
        <v>1204.2222222222222</v>
      </c>
      <c r="BQ226">
        <v>4.5555555555555554</v>
      </c>
      <c r="BR226">
        <v>1641.5</v>
      </c>
      <c r="BS226">
        <v>3.9</v>
      </c>
      <c r="BT226">
        <v>940.2</v>
      </c>
      <c r="BU226">
        <v>4</v>
      </c>
      <c r="BV226">
        <v>1236</v>
      </c>
      <c r="BW226">
        <v>5</v>
      </c>
      <c r="BX226">
        <v>1591</v>
      </c>
      <c r="BY226">
        <v>4.666666666666667</v>
      </c>
      <c r="BZ226">
        <v>1267.6666666666667</v>
      </c>
      <c r="CA226">
        <v>3.1</v>
      </c>
      <c r="CB226">
        <v>984</v>
      </c>
      <c r="CC226">
        <v>4.2413793103448274</v>
      </c>
      <c r="CD226">
        <v>1291.9642857142858</v>
      </c>
      <c r="CE226">
        <v>4.1206896551724137</v>
      </c>
      <c r="CF226">
        <v>1264.4909090909091</v>
      </c>
      <c r="CG226">
        <v>2.4</v>
      </c>
      <c r="CH226">
        <v>857.85714285714289</v>
      </c>
      <c r="CI226">
        <v>2</v>
      </c>
      <c r="CJ226">
        <v>920</v>
      </c>
      <c r="CK226">
        <v>1.7</v>
      </c>
      <c r="CL226">
        <v>760.14285714285711</v>
      </c>
      <c r="CM226">
        <v>2.0344827586206895</v>
      </c>
      <c r="CN226">
        <v>838.21052631578948</v>
      </c>
      <c r="CO226">
        <v>1.9</v>
      </c>
      <c r="CP226">
        <v>522.85714285714289</v>
      </c>
      <c r="CQ226">
        <v>1.4444444444444444</v>
      </c>
      <c r="CR226">
        <v>453.83333333333331</v>
      </c>
      <c r="CS226">
        <v>2</v>
      </c>
      <c r="CT226">
        <v>754.57142857142856</v>
      </c>
      <c r="CU226">
        <v>1.7931034482758621</v>
      </c>
      <c r="CV226">
        <v>583.25</v>
      </c>
      <c r="CW226">
        <v>1.9137931034482758</v>
      </c>
      <c r="CX226">
        <v>707.46153846153845</v>
      </c>
      <c r="CY226">
        <v>3.0172413793103448</v>
      </c>
      <c r="CZ226">
        <v>1033.3829787234042</v>
      </c>
      <c r="DA226">
        <v>2.1</v>
      </c>
      <c r="DB226">
        <v>906.71428571428567</v>
      </c>
      <c r="DC226">
        <v>2.1111111111111112</v>
      </c>
      <c r="DD226">
        <v>809.66666666666663</v>
      </c>
      <c r="DE226">
        <v>0.8</v>
      </c>
      <c r="DF226">
        <v>464.4</v>
      </c>
      <c r="DG226">
        <v>1.6551724137931034</v>
      </c>
      <c r="DH226">
        <v>751.5</v>
      </c>
      <c r="DI226">
        <v>1.7</v>
      </c>
      <c r="DJ226">
        <v>704.125</v>
      </c>
      <c r="DK226">
        <v>1.8888888888888888</v>
      </c>
      <c r="DL226">
        <v>933.83333333333337</v>
      </c>
      <c r="DM226">
        <v>1.4</v>
      </c>
      <c r="DN226">
        <v>742</v>
      </c>
      <c r="DO226">
        <v>1.6551724137931034</v>
      </c>
      <c r="DP226">
        <v>784.4</v>
      </c>
      <c r="DQ226">
        <v>1.6551724137931034</v>
      </c>
      <c r="DR226">
        <v>768.81578947368416</v>
      </c>
      <c r="DS226">
        <v>1.6551724137931034</v>
      </c>
      <c r="DT226">
        <v>768.81578947368416</v>
      </c>
      <c r="DU226">
        <v>2.5632183908045976</v>
      </c>
      <c r="DV226">
        <v>957.219696969697</v>
      </c>
      <c r="DY226">
        <v>4</v>
      </c>
      <c r="DZ226">
        <v>1441</v>
      </c>
      <c r="EC226">
        <v>4</v>
      </c>
      <c r="ED226">
        <v>1441</v>
      </c>
      <c r="EG226">
        <v>6</v>
      </c>
      <c r="EH226">
        <v>1569</v>
      </c>
      <c r="EK226">
        <v>6</v>
      </c>
      <c r="EL226">
        <v>1569</v>
      </c>
      <c r="EM226">
        <v>5</v>
      </c>
      <c r="EN226">
        <v>1505</v>
      </c>
      <c r="EQ226">
        <v>3</v>
      </c>
      <c r="ER226">
        <v>848</v>
      </c>
      <c r="EU226">
        <v>3</v>
      </c>
      <c r="EV226">
        <v>848</v>
      </c>
      <c r="EY226">
        <v>1</v>
      </c>
      <c r="EZ226">
        <v>251</v>
      </c>
      <c r="FC226">
        <v>1</v>
      </c>
      <c r="FD226">
        <v>251</v>
      </c>
      <c r="FE226">
        <v>2</v>
      </c>
      <c r="FF226">
        <v>549.5</v>
      </c>
      <c r="FG226">
        <v>3.5</v>
      </c>
      <c r="FH226">
        <v>1027.25</v>
      </c>
      <c r="FK226">
        <v>3</v>
      </c>
      <c r="FL226">
        <v>1083</v>
      </c>
      <c r="FO226">
        <v>3</v>
      </c>
      <c r="FP226">
        <v>1083</v>
      </c>
      <c r="FS226">
        <v>4</v>
      </c>
      <c r="FT226">
        <v>1184</v>
      </c>
      <c r="FW226">
        <v>4</v>
      </c>
      <c r="FX226">
        <v>1184</v>
      </c>
      <c r="FY226">
        <v>3.5</v>
      </c>
      <c r="FZ226">
        <v>1133.5</v>
      </c>
      <c r="GA226">
        <v>3.5</v>
      </c>
      <c r="GB226">
        <v>1133.5</v>
      </c>
      <c r="GC226">
        <v>3.5</v>
      </c>
      <c r="GD226">
        <v>1062.6666666666667</v>
      </c>
      <c r="GE226">
        <v>2.5944444444444446</v>
      </c>
      <c r="GF226">
        <v>961.804347826087</v>
      </c>
      <c r="GG226">
        <v>4.5</v>
      </c>
      <c r="GH226">
        <v>1584</v>
      </c>
      <c r="GI226">
        <v>1.1111111111111112</v>
      </c>
      <c r="GJ226">
        <v>461.5</v>
      </c>
      <c r="GK226">
        <v>2.6666666666666665</v>
      </c>
      <c r="GL226">
        <v>765</v>
      </c>
      <c r="GM226">
        <v>2.8214285714285716</v>
      </c>
      <c r="GN226">
        <v>1016.0555555555555</v>
      </c>
      <c r="GO226">
        <v>0.88888888888888884</v>
      </c>
      <c r="GP226">
        <v>427.4</v>
      </c>
      <c r="GQ226">
        <v>3.9</v>
      </c>
      <c r="GR226">
        <v>1169.75</v>
      </c>
      <c r="GS226">
        <v>1</v>
      </c>
      <c r="GT226">
        <v>627</v>
      </c>
      <c r="GU226">
        <v>2</v>
      </c>
      <c r="GV226">
        <v>849.93333333333328</v>
      </c>
      <c r="GW226">
        <v>2.4107142857142856</v>
      </c>
      <c r="GX226">
        <v>940.5454545454545</v>
      </c>
      <c r="GY226">
        <v>1.4</v>
      </c>
      <c r="GZ226">
        <v>548.25</v>
      </c>
      <c r="HA226">
        <v>3.1111111111111112</v>
      </c>
      <c r="HB226">
        <v>1435.8</v>
      </c>
      <c r="HC226">
        <v>3.2222222222222223</v>
      </c>
      <c r="HD226">
        <v>1171.5</v>
      </c>
      <c r="HE226">
        <v>2.5357142857142856</v>
      </c>
      <c r="HF226">
        <v>1093.4000000000001</v>
      </c>
      <c r="HG226">
        <v>2.4444444444444446</v>
      </c>
      <c r="HH226">
        <v>897.8</v>
      </c>
      <c r="HI226">
        <v>2.9</v>
      </c>
      <c r="HJ226">
        <v>820.25</v>
      </c>
      <c r="HK226">
        <v>4.2222222222222223</v>
      </c>
      <c r="HL226">
        <v>1380.4285714285713</v>
      </c>
      <c r="HM226">
        <v>3.1785714285714284</v>
      </c>
      <c r="HN226">
        <v>1035.7</v>
      </c>
      <c r="HO226">
        <v>2.8571428571428572</v>
      </c>
      <c r="HP226">
        <v>1060.4285714285713</v>
      </c>
      <c r="HQ226">
        <v>2.6339285714285716</v>
      </c>
      <c r="HR226">
        <v>1002.25</v>
      </c>
      <c r="HS226">
        <v>0.7</v>
      </c>
      <c r="HT226">
        <v>586.5</v>
      </c>
      <c r="HU226">
        <v>0.88888888888888884</v>
      </c>
      <c r="HV226">
        <v>361.8</v>
      </c>
      <c r="HW226">
        <v>1.6666666666666667</v>
      </c>
      <c r="HX226">
        <v>638</v>
      </c>
      <c r="HY226">
        <v>1.0714285714285714</v>
      </c>
      <c r="HZ226">
        <v>532.20000000000005</v>
      </c>
      <c r="IA226">
        <v>1.1111111111111112</v>
      </c>
      <c r="IB226">
        <v>467.75</v>
      </c>
      <c r="IC226">
        <v>2.8</v>
      </c>
      <c r="ID226">
        <v>713</v>
      </c>
      <c r="IE226">
        <v>1.4444444444444444</v>
      </c>
      <c r="IF226">
        <v>912.66666666666663</v>
      </c>
      <c r="IG226">
        <v>1.8214285714285714</v>
      </c>
      <c r="IH226">
        <v>689.125</v>
      </c>
      <c r="II226">
        <v>1.4464285714285714</v>
      </c>
      <c r="IJ226">
        <v>613.19354838709683</v>
      </c>
      <c r="IK226">
        <v>1.4464285714285714</v>
      </c>
      <c r="IL226">
        <v>613.19354838709683</v>
      </c>
      <c r="IM226">
        <v>2.2380952380952381</v>
      </c>
      <c r="IN226">
        <v>880.42424242424238</v>
      </c>
      <c r="IQ226">
        <v>4</v>
      </c>
      <c r="IR226">
        <v>984</v>
      </c>
      <c r="IS226">
        <v>1</v>
      </c>
      <c r="IT226">
        <v>247</v>
      </c>
      <c r="IU226">
        <v>2.5</v>
      </c>
      <c r="IV226">
        <v>615.5</v>
      </c>
      <c r="IW226">
        <v>6</v>
      </c>
      <c r="IX226">
        <v>1829</v>
      </c>
      <c r="JA226">
        <v>6</v>
      </c>
      <c r="JB226">
        <v>1385</v>
      </c>
      <c r="JC226">
        <v>6</v>
      </c>
      <c r="JD226">
        <v>1607</v>
      </c>
      <c r="JE226">
        <v>4.25</v>
      </c>
      <c r="JF226">
        <v>1111.25</v>
      </c>
      <c r="JI226">
        <v>4</v>
      </c>
      <c r="JJ226">
        <v>1263</v>
      </c>
      <c r="JK226">
        <v>0</v>
      </c>
      <c r="JM226">
        <v>2</v>
      </c>
      <c r="JN226">
        <v>1263</v>
      </c>
      <c r="JO226">
        <v>0</v>
      </c>
      <c r="JS226">
        <v>1</v>
      </c>
      <c r="JT226">
        <v>392</v>
      </c>
      <c r="JU226">
        <v>0.5</v>
      </c>
      <c r="JV226">
        <v>392</v>
      </c>
      <c r="JW226">
        <v>1.25</v>
      </c>
      <c r="JX226">
        <v>827.5</v>
      </c>
      <c r="JY226">
        <v>2.75</v>
      </c>
      <c r="JZ226">
        <v>1016.6666666666666</v>
      </c>
      <c r="KC226">
        <v>5</v>
      </c>
      <c r="KD226">
        <v>1382</v>
      </c>
      <c r="KE226">
        <v>0</v>
      </c>
      <c r="KG226">
        <v>2.5</v>
      </c>
      <c r="KH226">
        <v>1382</v>
      </c>
      <c r="KI226">
        <v>3</v>
      </c>
      <c r="KJ226">
        <v>498</v>
      </c>
      <c r="KM226">
        <v>1</v>
      </c>
      <c r="KN226">
        <v>92</v>
      </c>
      <c r="KO226">
        <v>2</v>
      </c>
      <c r="KP226">
        <v>295</v>
      </c>
      <c r="KQ226">
        <v>2.25</v>
      </c>
      <c r="KR226">
        <v>657.33333333333337</v>
      </c>
      <c r="KS226">
        <v>2.25</v>
      </c>
      <c r="KT226">
        <v>657.33333333333337</v>
      </c>
      <c r="KU226">
        <v>2.5833333333333335</v>
      </c>
      <c r="KV226">
        <v>896.88888888888891</v>
      </c>
      <c r="KW226">
        <v>2.2611111111111111</v>
      </c>
      <c r="KX226">
        <v>881.7962962962963</v>
      </c>
      <c r="KY226" s="15">
        <f>Tabla2[[#This Row],[ROS_NUM_COR_COD_ROS_TG_NEG]]-Tabla2[[#This Row],[PAS_NUM_COR_COD_ROS_TG_NEG]]</f>
        <v>-1.3555555555555552</v>
      </c>
      <c r="KZ226" s="15">
        <f>Tabla2[[#This Row],[ROS_DUR_COR_COD_ROS_TG_NEG]]-Tabla2[[#This Row],[PAS_DUR_COR_COD_ROS_TG_NEG]]</f>
        <v>-464.70000000000005</v>
      </c>
      <c r="LA226" s="15">
        <f>Tabla2[[#This Row],[ROS_NUM_COR_COD_ROS_TG_NEU]]-Tabla2[[#This Row],[PAS_NUM_COR_COD_ROS_TG_NEU]]</f>
        <v>-0.5</v>
      </c>
      <c r="LB226" s="15">
        <f>Tabla2[[#This Row],[ROS_DUR_COR_COD_ROS_TG_NEU]]-Tabla2[[#This Row],[PAS_DUR_COR_COD_ROS_TG_NEU]]</f>
        <v>-446.4375</v>
      </c>
      <c r="LC226" s="15">
        <f>Tabla2[[#This Row],[ROS_NUM_COR_COD_ROS_TG_POS]]-Tabla2[[#This Row],[PAS_NUM_COR_COD_ROS_TG_POS]]</f>
        <v>0.77222222222222214</v>
      </c>
      <c r="LD226" s="15">
        <f>Tabla2[[#This Row],[ROS_DUR_COR_COD_ROS_TG_POS]]-Tabla2[[#This Row],[PAS_DUR_COR_COD_ROS_TG_POS]]</f>
        <v>196.92857142857133</v>
      </c>
      <c r="LE226" s="15">
        <f>Tabla2[[#This Row],[ROS_NUM_COR_COD_ROS_TG_TOT]]-Tabla2[[#This Row],[PAS_NUM_COR_COD_ROS_TG_TOT]]</f>
        <v>-0.37142857142857144</v>
      </c>
      <c r="LF226" s="15">
        <f>Tabla2[[#This Row],[ROS_DUR_COR_COD_ROS_TG_TOT]]-Tabla2[[#This Row],[PAS_DUR_COR_COD_ROS_TG_TOT]]</f>
        <v>-235.19583333333321</v>
      </c>
      <c r="LG226" s="15">
        <f>Tabla2[[#This Row],[ROS_NUM_COR_COD_ESC_TG_NEG]]-Tabla2[[#This Row],[PAS_NUM_COR_COD_ESC_TG_NEG]]</f>
        <v>-2.8111111111111113</v>
      </c>
      <c r="LH226" s="15">
        <f>Tabla2[[#This Row],[ROS_DUR_COR_COD_ESC_TG_NEG]]-Tabla2[[#This Row],[PAS_DUR_COR_COD_ESC_TG_NEG]]</f>
        <v>-842.54117647058831</v>
      </c>
      <c r="LI226" s="15">
        <f>Tabla2[[#This Row],[ROS_NUM_COR_COD_ESC_TG_NEU]]-Tabla2[[#This Row],[PAS_NUM_COR_COD_ESC_TG_NEU]]</f>
        <v>-0.19999999999999973</v>
      </c>
      <c r="LJ226" s="15">
        <f>Tabla2[[#This Row],[ROS_NUM_COR_COD_ESC_TG_NEG]]-Tabla2[[#This Row],[PAS_NUM_COR_COD_ESC_TG_NEG]]</f>
        <v>-2.8111111111111113</v>
      </c>
      <c r="LK226" s="15">
        <f>Tabla2[[#This Row],[ROS_NUM_COR_COD_ESC_TG_POS]]-Tabla2[[#This Row],[PAS_NUM_COR_COD_ESC_TG_POS]]</f>
        <v>-3.2</v>
      </c>
      <c r="LL226" s="15">
        <f>Tabla2[[#This Row],[ROS_DUR_COR_COD_ESC_TG_POS]]-Tabla2[[#This Row],[PAS_DUR_COR_COD_ESC_TG_POS]]</f>
        <v>-813.66666666666674</v>
      </c>
      <c r="LM226" s="15">
        <f>Tabla2[[#This Row],[ROS_NUM_COR_COD_ESC_TG_TOT]]-Tabla2[[#This Row],[PAS_NUM_COR_COD_ESC_TG_TOT]]</f>
        <v>-2</v>
      </c>
      <c r="LN226" s="15">
        <f>Tabla2[[#This Row],[ROS_DUR_COR_COD_ESC_TG_TOT]]-Tabla2[[#This Row],[PAS_DUR_COR_COD_ESC_TG_TOT]]</f>
        <v>-449.44666666666683</v>
      </c>
      <c r="LO226" s="15">
        <f>Tabla2[[#This Row],[PAS_NUM_COR_COD_ROS_TG_NEG]]-Tabla2[[#This Row],[ESC_NUM_COR_COD_ROS_TG_NEG]]</f>
        <v>1.9</v>
      </c>
      <c r="LP226" s="15">
        <f>Tabla2[[#This Row],[PAS_DUR_COR_COD_ROS_TG_NEG]]-Tabla2[[#This Row],[ESC_DUR_COR_COD_ROS_TG_NEG]]</f>
        <v>839.64285714285711</v>
      </c>
      <c r="LQ226" s="15">
        <f>Tabla2[[#This Row],[PAS_NUM_COR_COD_ROS_TG_NEU]]-Tabla2[[#This Row],[ESC_NUM_COR_COD_ROS_TG_NEU]]</f>
        <v>1.9555555555555555</v>
      </c>
      <c r="LR226" s="15">
        <f>Tabla2[[#This Row],[PAS_DUR_COR_COD_ROS_TG_NEU]]-Tabla2[[#This Row],[ESC_DUR_COR_COD_ROS_TG_NEU]]</f>
        <v>812.85416666666674</v>
      </c>
      <c r="LS226" s="15">
        <f>Tabla2[[#This Row],[PAS_NUM_COR_COD_ROS_TG_POS]]-Tabla2[[#This Row],[ESC_NUM_COR_COD_ROS_TG_POS]]</f>
        <v>1.4500000000000002</v>
      </c>
      <c r="LT226" s="15">
        <f>Tabla2[[#This Row],[PAS_DUR_COR_COD_ROS_TG_POS]]-Tabla2[[#This Row],[ESC_DUR_COR_COD_ROS_TG_POS]]</f>
        <v>428.92857142857144</v>
      </c>
      <c r="LU226" s="15">
        <f>Tabla2[[#This Row],[PAS_NUM_COR_COD_ROS_TG_TOT]]-Tabla2[[#This Row],[ESC_NUM_COR_COD_ROS_TG_TOT]]</f>
        <v>1.7568965517241377</v>
      </c>
      <c r="LV226" s="15">
        <f>Tabla2[[#This Row],[PAS_DUR_COR_COD_ROS_TG_TOT]]-Tabla2[[#This Row],[ESC_DUR_COR_COD_ROS_TG_TOT]]</f>
        <v>687.64583333333326</v>
      </c>
      <c r="LW226" s="15">
        <f>Tabla2[[#This Row],[PAS_NUM_COR_COD_ESC_TG_NEG]]-Tabla2[[#This Row],[ESC_NUM_COR_COD_ESC_TG_NEG]]</f>
        <v>-1.2999999999999998</v>
      </c>
      <c r="LX226" s="15">
        <f>Tabla2[[#This Row],[PAS_DUR_COR_COD_ESC_TG_NEG]]-Tabla2[[#This Row],[ESC_DUR_COR_COD_ESC_TG_NEG]]</f>
        <v>-321.05882352941171</v>
      </c>
      <c r="LY226" s="15">
        <f>Tabla2[[#This Row],[PAS_NUM_COR_COD_ESC_TG_NEU]]-Tabla2[[#This Row],[ESC_NUM_COR_COD_ESC_TG_NEU]]</f>
        <v>-0.56666666666666732</v>
      </c>
      <c r="LZ226" s="15">
        <f>Tabla2[[#This Row],[PAS_DUR_COR_COD_ESC_TG_NEU]]-Tabla2[[#This Row],[ESC_DUR_COR_COD_ESC_TG_NEU]]</f>
        <v>-58.222222222222399</v>
      </c>
      <c r="MA226" s="15">
        <f>Tabla2[[#This Row],[PAS_NUM_COR_COD_ESC_TG_POS]]-Tabla2[[#This Row],[ESC_NUM_COR_COD_ESC_TG_POS]]</f>
        <v>1.1000000000000001</v>
      </c>
      <c r="MB226" s="15">
        <f>Tabla2[[#This Row],[PAS_DUR_COR_COD_ESC_TG_POS]]-Tabla2[[#This Row],[ESC_DUR_COR_COD_ESC_TG_POS]]</f>
        <v>456.66666666666674</v>
      </c>
      <c r="MC226" s="15">
        <f>Tabla2[[#This Row],[PAS_NUM_COR_COD_ESC_TG_TOT]]-Tabla2[[#This Row],[ESC_NUM_COR_COD_ESC_TG_TOT]]</f>
        <v>-0.2413793103448274</v>
      </c>
      <c r="MD226" s="15">
        <f>Tabla2[[#This Row],[PAS_DUR_COR_COD_ESC_TG_TOT]]-Tabla2[[#This Row],[ESC_DUR_COR_COD_ESC_TG_TOT]]</f>
        <v>7.4157142857143299</v>
      </c>
      <c r="ME226" s="42">
        <f>Tabla25[[#This Row],[PAS_NUM_COR_COD_ROS_TG_NEG]]-Tabla25[[#This Row],[PAS_NUM_COR_COD_ESC_TG_NEG]]</f>
        <v>9.9999999999999645E-2</v>
      </c>
      <c r="MF226" s="42">
        <f>Tabla25[[#This Row],[PAS_NUM_COR_COD_ROS_TG_NEU]]-Tabla25[[#This Row],[PAS_NUM_COR_COD_ESC_TG_NEU]]</f>
        <v>-0.69999999999999973</v>
      </c>
      <c r="MG226" s="42">
        <f>Tabla25[[#This Row],[PAS_NUM_COR_COD_ROS_TG_POS]]-Tabla25[[#This Row],[PAS_NUM_COR_COD_ESC_TG_POS]]</f>
        <v>-0.75</v>
      </c>
      <c r="MH226" s="42">
        <f>Tabla25[[#This Row],[PAS_NUM_COR_COD_ROS_TG_TOT]]-Tabla25[[#This Row],[PAS_NUM_COR_COD_ESC_TG_TOT]]</f>
        <v>-0.45000000000000018</v>
      </c>
      <c r="MI226" s="42">
        <f>Tabla25[[#This Row],[PAS_DUR_COR_COD_ROS_TG_NEG]]-Tabla25[[#This Row],[PAS_DUR_COR_COD_ESC_TG_NEG]]</f>
        <v>92.558823529411711</v>
      </c>
      <c r="MJ226" s="42">
        <f>Tabla25[[#This Row],[PAS_DUR_COR_COD_ROS_TG_NEU]]-Tabla25[[#This Row],[PAS_DUR_COR_COD_ESC_TG_NEU]]</f>
        <v>57.243055555555657</v>
      </c>
      <c r="MK226" s="42">
        <f>Tabla25[[#This Row],[PAS_DUR_COR_COD_ROS_TG_POS]]-Tabla25[[#This Row],[PAS_DUR_COR_COD_ESC_TG_POS]]</f>
        <v>-257.16666666666674</v>
      </c>
      <c r="ML226" s="42">
        <f>Tabla25[[#This Row],[PAS_DUR_COR_COD_ROS_TG_TOT]]-Tabla25[[#This Row],[PAS_DUR_COR_COD_ESC_TG_TOT]]</f>
        <v>-28.484166666666852</v>
      </c>
      <c r="MM226" s="44">
        <f>Tabla25[[#This Row],[ESC_NUM_COR_COD_ROS_TG_NEG]]-Tabla25[[#This Row],[ESC_NUM_COR_COD_ESC_TG_NEG]]</f>
        <v>-3.1</v>
      </c>
      <c r="MN226" s="44">
        <f>Tabla25[[#This Row],[ESC_NUM_COR_COD_ROS_TG_NEU]]-Tabla25[[#This Row],[ESC_NUM_COR_COD_ESC_TG_NEU]]</f>
        <v>-3.2222222222222223</v>
      </c>
      <c r="MO226" s="44">
        <f>Tabla25[[#This Row],[ESC_NUM_COR_COD_ROS_TG_POS]]-Tabla25[[#This Row],[ESC_NUM_COR_COD_ESC_TG_POS]]</f>
        <v>-1.1000000000000001</v>
      </c>
      <c r="MP226" s="44">
        <f>Tabla25[[#This Row],[ESC_NUM_COR_COD_ROS_TG_TOT]]-Tabla25[[#This Row],[ESC_NUM_COR_COD_ESC_TG_TOT]]</f>
        <v>-2.4482758620689653</v>
      </c>
      <c r="MQ226" s="44">
        <f>Tabla25[[#This Row],[ESC_DUR_COR_COD_ROS_TG_NEG]]-Tabla25[[#This Row],[ESC_DUR_COR_COD_ESC_TG_NEG]]</f>
        <v>-1068.1428571428571</v>
      </c>
      <c r="MR226" s="44">
        <f>Tabla25[[#This Row],[ESC_DUR_COR_COD_ROS_TG_NEU]]-Tabla25[[#This Row],[ESC_DUR_COR_COD_ESC_TG_NEU]]</f>
        <v>-813.83333333333348</v>
      </c>
      <c r="MS226" s="44">
        <f>Tabla25[[#This Row],[ESC_DUR_COR_COD_ROS_TG_POS]]-Tabla25[[#This Row],[ESC_DUR_COR_COD_ESC_TG_POS]]</f>
        <v>-229.42857142857144</v>
      </c>
      <c r="MT226" s="44">
        <f>Tabla25[[#This Row],[ESC_DUR_COR_COD_ROS_TG_TOT]]-Tabla25[[#This Row],[ESC_DUR_COR_COD_ESC_TG_TOT]]</f>
        <v>-708.71428571428578</v>
      </c>
      <c r="MU226" s="47">
        <f>Tabla25[[#This Row],[ROS_NUM_COR_COD_ROS_TG_NEG]]-Tabla25[[#This Row],[ROS_NUM_COR_COD_ESC_TG_NEG]]</f>
        <v>1.5555555555555558</v>
      </c>
      <c r="MV226" s="47">
        <f>Tabla25[[#This Row],[ROS_NUM_COR_COD_ROS_TG_NEU]]-Tabla25[[#This Row],[ROS_NUM_COR_COD_ESC_TG_NEU]]</f>
        <v>-1</v>
      </c>
      <c r="MW226" s="47">
        <f>Tabla25[[#This Row],[ROS_NUM_COR_COD_ROS_TG_POS]]-Tabla25[[#This Row],[ROS_NUM_COR_COD_ESC_TG_POS]]</f>
        <v>3.2222222222222223</v>
      </c>
      <c r="MX226" s="47">
        <f>Tabla25[[#This Row],[ROS_NUM_COR_COD_ROS_TG_TOT]]-Tabla25[[#This Row],[ROS_NUM_COR_COD_ESC_TG_TOT]]</f>
        <v>1.1785714285714284</v>
      </c>
      <c r="MY226" s="47">
        <f>Tabla25[[#This Row],[ROS_DUR_COR_COD_ROS_TG_NEG]]-Tabla25[[#This Row],[ROS_DUR_COR_COD_ESC_TG_NEG]]</f>
        <v>470.4</v>
      </c>
      <c r="MZ226" s="47">
        <f>Tabla25[[#This Row],[ROS_DUR_COR_COD_ROS_TG_NEU]]-Tabla25[[#This Row],[ROS_DUR_COR_COD_ESC_TG_NEU]]</f>
        <v>-349.5</v>
      </c>
      <c r="NA226" s="47">
        <f>Tabla25[[#This Row],[ROS_DUR_COR_COD_ROS_TG_POS]]-Tabla25[[#This Row],[ROS_DUR_COR_COD_ESC_TG_POS]]</f>
        <v>753.42857142857133</v>
      </c>
      <c r="NB226" s="47">
        <f>Tabla25[[#This Row],[ROS_DUR_COR_COD_ROS_TG_TOT]]-Tabla25[[#This Row],[ROS_DUR_COR_COD_ESC_TG_TOT]]</f>
        <v>185.76666666666677</v>
      </c>
      <c r="NC226">
        <v>183.4</v>
      </c>
      <c r="ND226">
        <v>242.625</v>
      </c>
      <c r="NE226">
        <v>193.14285714285714</v>
      </c>
      <c r="NF226">
        <v>210.5</v>
      </c>
      <c r="NG226">
        <v>215.2</v>
      </c>
      <c r="NH226">
        <v>204.5</v>
      </c>
      <c r="NI226">
        <v>167.5</v>
      </c>
      <c r="NJ226">
        <v>203.13333333333333</v>
      </c>
      <c r="NK226">
        <v>225.42857142857142</v>
      </c>
      <c r="NL226">
        <v>226.66666666666666</v>
      </c>
      <c r="NM226">
        <v>236</v>
      </c>
      <c r="NN226">
        <v>229.5</v>
      </c>
      <c r="NO226">
        <v>269.5</v>
      </c>
      <c r="NP226">
        <v>208.77777777777777</v>
      </c>
      <c r="NQ226">
        <v>320</v>
      </c>
      <c r="NR226">
        <v>266.21428571428572</v>
      </c>
      <c r="NS226">
        <v>307.0625</v>
      </c>
      <c r="NT226">
        <v>260.125</v>
      </c>
      <c r="NU226">
        <v>286.5</v>
      </c>
      <c r="NV226">
        <v>284.5625</v>
      </c>
      <c r="NW226">
        <v>300.88235294117646</v>
      </c>
      <c r="NX226">
        <v>265.38888888888891</v>
      </c>
      <c r="NY226">
        <v>297.53333333333336</v>
      </c>
      <c r="NZ226">
        <v>287.10000000000002</v>
      </c>
      <c r="OA226" s="15">
        <f>Tabla2[[#This Row],[ROS_1DU_COR_COD_ROS_TG_NEG]]-Tabla2[[#This Row],[PAS_1DU_COR_COD_ROS_TG_NEG]]</f>
        <v>-123.66249999999999</v>
      </c>
      <c r="OB226" s="15">
        <f>Tabla2[[#This Row],[ROS_1DU_COR_COD_ROS_TG_NEU]]-Tabla2[[#This Row],[PAS_1DU_COR_COD_ROS_TG_NEU]]</f>
        <v>-17.5</v>
      </c>
      <c r="OC226" s="15">
        <f>Tabla2[[#This Row],[ROS_1DU_COR_COD_ROS_TG_POS]]-Tabla2[[#This Row],[PAS_1DU_COR_COD_ROS_TG_POS]]</f>
        <v>-93.357142857142861</v>
      </c>
      <c r="OD226" s="15">
        <f>Tabla2[[#This Row],[ROS_1DU_COR_COD_ROS_TG_TOT]]-Tabla2[[#This Row],[PAS_1DU_COR_COD_ROS_TG_TOT]]</f>
        <v>-74.0625</v>
      </c>
      <c r="OE226" s="15">
        <f>Tabla2[[#This Row],[ROS_1DU_COR_COD_ESC_TG_NEG]]-Tabla2[[#This Row],[PAS_1DU_COR_COD_ESC_TG_NEG]]</f>
        <v>-85.682352941176475</v>
      </c>
      <c r="OF226" s="15">
        <f>Tabla2[[#This Row],[ROS_1DU_COR_COD_ESC_TG_NEU]]-Tabla2[[#This Row],[PAS_1DU_COR_COD_ESC_TG_NEU]]</f>
        <v>-60.888888888888914</v>
      </c>
      <c r="OG226" s="15">
        <f>Tabla2[[#This Row],[ROS_1DU_COR_COD_ESC_TG_POS]]-Tabla2[[#This Row],[PAS_1DU_COR_COD_ESC_TG_POS]]</f>
        <v>-130.03333333333336</v>
      </c>
      <c r="OH226" s="15">
        <f>Tabla2[[#This Row],[ROS_1DU_COR_COD_ESC_TG_TOT]]-Tabla2[[#This Row],[PAS_1DU_COR_COD_ESC_TG_TOT]]</f>
        <v>-83.966666666666697</v>
      </c>
      <c r="OI226" s="15">
        <f>Tabla2[[#This Row],[PAS_1DU_COR_COD_ROS_TG_NEG]]-Tabla2[[#This Row],[ESC_1DU_COR_COD_ROS_TG_NEG]]</f>
        <v>81.633928571428584</v>
      </c>
      <c r="OJ226" s="15">
        <f>Tabla2[[#This Row],[PAS_1DU_COR_COD_ROS_TG_NEU]]-Tabla2[[#This Row],[ESC_1DU_COR_COD_ROS_TG_NEU]]</f>
        <v>33.458333333333343</v>
      </c>
      <c r="OK226" s="15">
        <f>Tabla2[[#This Row],[PAS_1DU_COR_COD_ROS_TG_POS]]-Tabla2[[#This Row],[ESC_1DU_COR_COD_ROS_TG_POS]]</f>
        <v>50.5</v>
      </c>
      <c r="OL226" s="15">
        <f>Tabla2[[#This Row],[PAS_1DU_COR_COD_ROS_TG_TOT]]-Tabla2[[#This Row],[ESC_1DU_COR_COD_ROS_TG_TOT]]</f>
        <v>55.0625</v>
      </c>
      <c r="OM226" s="15">
        <f>Tabla2[[#This Row],[PAS_1DU_COR_COD_ESC_TG_NEG]]-Tabla2[[#This Row],[ESC_1DU_COR_COD_ESC_TG_NEG]]</f>
        <v>31.382352941176464</v>
      </c>
      <c r="ON226" s="15">
        <f>Tabla2[[#This Row],[PAS_1DU_COR_COD_ESC_TG_NEU]]-Tabla2[[#This Row],[ESC_1DU_COR_COD_ESC_TG_NEU]]</f>
        <v>56.611111111111143</v>
      </c>
      <c r="OO226" s="15">
        <f>Tabla2[[#This Row],[PAS_1DU_COR_COD_ESC_TG_POS]]-Tabla2[[#This Row],[ESC_1DU_COR_COD_ESC_TG_POS]]</f>
        <v>-22.46666666666664</v>
      </c>
      <c r="OP226" s="15">
        <f>Tabla2[[#This Row],[PAS_1DU_COR_COD_ESC_TG_TOT]]-Tabla2[[#This Row],[ESC_1DU_COR_COD_ESC_TG_TOT]]</f>
        <v>20.8857142857143</v>
      </c>
      <c r="OQ226" s="61">
        <v>-31.799999999999983</v>
      </c>
      <c r="OR226" s="62">
        <v>38.125</v>
      </c>
      <c r="OS226" s="62">
        <v>25.642857142857139</v>
      </c>
      <c r="OT226" s="62">
        <v>7.3666666666666742</v>
      </c>
      <c r="OU226" s="62">
        <v>-44.071428571428584</v>
      </c>
      <c r="OV226" s="62">
        <v>17.888888888888886</v>
      </c>
      <c r="OW226" s="62">
        <v>-84</v>
      </c>
      <c r="OX226" s="62">
        <v>-36.714285714285722</v>
      </c>
      <c r="OY226" s="62">
        <v>6.1801470588235361</v>
      </c>
      <c r="OZ226" s="62">
        <v>-5.2638888888889142</v>
      </c>
      <c r="PA226" s="62">
        <v>-11.03333333333336</v>
      </c>
      <c r="PB226" s="62">
        <v>-2.5375000000000227</v>
      </c>
    </row>
    <row r="227" spans="1:418" x14ac:dyDescent="0.3">
      <c r="A227" s="4" t="s">
        <v>224</v>
      </c>
      <c r="B227" s="2">
        <v>60</v>
      </c>
      <c r="C227" s="2">
        <v>2</v>
      </c>
      <c r="D227" s="2">
        <v>60</v>
      </c>
      <c r="E227">
        <v>2.5</v>
      </c>
      <c r="F227">
        <v>1041.2857142857142</v>
      </c>
      <c r="G227">
        <v>2.6842105263157894</v>
      </c>
      <c r="H227">
        <v>903.9375</v>
      </c>
      <c r="I227">
        <v>2.85</v>
      </c>
      <c r="J227">
        <v>878.5</v>
      </c>
      <c r="K227">
        <v>2.6779661016949152</v>
      </c>
      <c r="L227">
        <v>934.45833333333337</v>
      </c>
      <c r="M227">
        <v>2.85</v>
      </c>
      <c r="N227">
        <v>948.47058823529414</v>
      </c>
      <c r="O227">
        <v>3.3684210526315788</v>
      </c>
      <c r="P227">
        <v>1181.2666666666667</v>
      </c>
      <c r="Q227">
        <v>2.5499999999999998</v>
      </c>
      <c r="R227">
        <v>1068.0769230769231</v>
      </c>
      <c r="S227">
        <v>2.9152542372881354</v>
      </c>
      <c r="T227">
        <v>1060.6222222222223</v>
      </c>
      <c r="U227">
        <v>2.7966101694915255</v>
      </c>
      <c r="V227">
        <v>995.50537634408602</v>
      </c>
      <c r="W227">
        <v>1.65</v>
      </c>
      <c r="X227">
        <v>606.5</v>
      </c>
      <c r="Y227">
        <v>1.631578947368421</v>
      </c>
      <c r="Z227">
        <v>609.5</v>
      </c>
      <c r="AA227">
        <v>1.7</v>
      </c>
      <c r="AB227">
        <v>584.8125</v>
      </c>
      <c r="AC227">
        <v>1.6610169491525424</v>
      </c>
      <c r="AD227">
        <v>599.56818181818187</v>
      </c>
      <c r="AE227">
        <v>1.6610169491525424</v>
      </c>
      <c r="AF227">
        <v>599.56818181818187</v>
      </c>
      <c r="AG227">
        <v>2.4180790960451977</v>
      </c>
      <c r="AH227">
        <v>868.34306569343062</v>
      </c>
      <c r="AK227">
        <v>3</v>
      </c>
      <c r="AL227">
        <v>610</v>
      </c>
      <c r="AO227">
        <v>3</v>
      </c>
      <c r="AP227">
        <v>610</v>
      </c>
      <c r="AS227">
        <v>3</v>
      </c>
      <c r="AT227">
        <v>743</v>
      </c>
      <c r="AW227">
        <v>3</v>
      </c>
      <c r="AX227">
        <v>743</v>
      </c>
      <c r="AY227">
        <v>3</v>
      </c>
      <c r="AZ227">
        <v>676.5</v>
      </c>
      <c r="BC227">
        <v>1</v>
      </c>
      <c r="BD227">
        <v>283</v>
      </c>
      <c r="BG227">
        <v>1</v>
      </c>
      <c r="BH227">
        <v>283</v>
      </c>
      <c r="BI227">
        <v>1</v>
      </c>
      <c r="BJ227">
        <v>283</v>
      </c>
      <c r="BK227">
        <v>2.3333333333333335</v>
      </c>
      <c r="BL227">
        <v>545.33333333333337</v>
      </c>
      <c r="BM227">
        <v>2.4166666666666665</v>
      </c>
      <c r="BN227">
        <v>861.42142857142858</v>
      </c>
      <c r="BO227">
        <v>1</v>
      </c>
      <c r="BP227">
        <v>92</v>
      </c>
      <c r="BQ227">
        <v>3</v>
      </c>
      <c r="BR227">
        <v>585.5</v>
      </c>
      <c r="BS227">
        <v>1</v>
      </c>
      <c r="BT227">
        <v>226</v>
      </c>
      <c r="BU227">
        <v>1.8</v>
      </c>
      <c r="BV227">
        <v>343</v>
      </c>
      <c r="BW227">
        <v>3</v>
      </c>
      <c r="BX227">
        <v>611</v>
      </c>
      <c r="BY227">
        <v>1.5</v>
      </c>
      <c r="BZ227">
        <v>330</v>
      </c>
      <c r="CC227">
        <v>2</v>
      </c>
      <c r="CD227">
        <v>470.5</v>
      </c>
      <c r="CE227">
        <v>1.875</v>
      </c>
      <c r="CF227">
        <v>379.42857142857144</v>
      </c>
      <c r="CG227">
        <v>0</v>
      </c>
      <c r="CI227">
        <v>2</v>
      </c>
      <c r="CJ227">
        <v>954</v>
      </c>
      <c r="CK227">
        <v>4</v>
      </c>
      <c r="CL227">
        <v>723</v>
      </c>
      <c r="CM227">
        <v>2.4</v>
      </c>
      <c r="CN227">
        <v>800</v>
      </c>
      <c r="CO227">
        <v>1</v>
      </c>
      <c r="CP227">
        <v>315</v>
      </c>
      <c r="CQ227">
        <v>2</v>
      </c>
      <c r="CR227">
        <v>340.5</v>
      </c>
      <c r="CU227">
        <v>1.6666666666666667</v>
      </c>
      <c r="CV227">
        <v>332</v>
      </c>
      <c r="CW227">
        <v>2.125</v>
      </c>
      <c r="CX227">
        <v>566</v>
      </c>
      <c r="CY227">
        <v>2</v>
      </c>
      <c r="CZ227">
        <v>465.53846153846155</v>
      </c>
      <c r="DA227">
        <v>0</v>
      </c>
      <c r="DC227">
        <v>1</v>
      </c>
      <c r="DD227">
        <v>169</v>
      </c>
      <c r="DE227">
        <v>1</v>
      </c>
      <c r="DF227">
        <v>699</v>
      </c>
      <c r="DG227">
        <v>0.8</v>
      </c>
      <c r="DH227">
        <v>434</v>
      </c>
      <c r="DI227">
        <v>1</v>
      </c>
      <c r="DJ227">
        <v>176</v>
      </c>
      <c r="DK227">
        <v>0.5</v>
      </c>
      <c r="DL227">
        <v>122</v>
      </c>
      <c r="DO227">
        <v>0.66666666666666663</v>
      </c>
      <c r="DP227">
        <v>149</v>
      </c>
      <c r="DQ227">
        <v>0.75</v>
      </c>
      <c r="DR227">
        <v>291.5</v>
      </c>
      <c r="DS227">
        <v>0.75</v>
      </c>
      <c r="DT227">
        <v>291.5</v>
      </c>
      <c r="DU227">
        <v>1.5833333333333333</v>
      </c>
      <c r="DV227">
        <v>424.58823529411762</v>
      </c>
      <c r="DW227">
        <v>1.8888888888888888</v>
      </c>
      <c r="DX227">
        <v>441</v>
      </c>
      <c r="DY227">
        <v>2.25</v>
      </c>
      <c r="DZ227">
        <v>426</v>
      </c>
      <c r="EA227">
        <v>1.5</v>
      </c>
      <c r="EB227">
        <v>457</v>
      </c>
      <c r="EC227">
        <v>1.88</v>
      </c>
      <c r="ED227">
        <v>440.55</v>
      </c>
      <c r="EE227">
        <v>1.5555555555555556</v>
      </c>
      <c r="EF227">
        <v>446.16666666666669</v>
      </c>
      <c r="EG227">
        <v>3.5</v>
      </c>
      <c r="EH227">
        <v>754.5</v>
      </c>
      <c r="EI227">
        <v>1.8</v>
      </c>
      <c r="EJ227">
        <v>545.85714285714289</v>
      </c>
      <c r="EK227">
        <v>2.2222222222222223</v>
      </c>
      <c r="EL227">
        <v>596.85714285714289</v>
      </c>
      <c r="EM227">
        <v>2.0576923076923075</v>
      </c>
      <c r="EN227">
        <v>520.60975609756099</v>
      </c>
      <c r="EO227">
        <v>2</v>
      </c>
      <c r="EP227">
        <v>499.5</v>
      </c>
      <c r="EQ227">
        <v>1.25</v>
      </c>
      <c r="ER227">
        <v>533.75</v>
      </c>
      <c r="ES227">
        <v>2.375</v>
      </c>
      <c r="ET227">
        <v>794.83333333333337</v>
      </c>
      <c r="EU227">
        <v>1.88</v>
      </c>
      <c r="EV227">
        <v>605.55555555555554</v>
      </c>
      <c r="EW227">
        <v>2.8888888888888888</v>
      </c>
      <c r="EX227">
        <v>873.85714285714289</v>
      </c>
      <c r="EY227">
        <v>3</v>
      </c>
      <c r="EZ227">
        <v>491.625</v>
      </c>
      <c r="FA227">
        <v>1.9</v>
      </c>
      <c r="FB227">
        <v>499.25</v>
      </c>
      <c r="FC227">
        <v>2.5555555555555554</v>
      </c>
      <c r="FD227">
        <v>610.60869565217388</v>
      </c>
      <c r="FE227">
        <v>2.2307692307692308</v>
      </c>
      <c r="FF227">
        <v>608.39024390243901</v>
      </c>
      <c r="FG227">
        <v>2.1442307692307692</v>
      </c>
      <c r="FH227">
        <v>564.5</v>
      </c>
      <c r="FI227">
        <v>3</v>
      </c>
      <c r="FJ227">
        <v>733</v>
      </c>
      <c r="FK227">
        <v>3.25</v>
      </c>
      <c r="FL227">
        <v>706.42857142857144</v>
      </c>
      <c r="FM227">
        <v>2.75</v>
      </c>
      <c r="FN227">
        <v>722</v>
      </c>
      <c r="FO227">
        <v>3</v>
      </c>
      <c r="FP227">
        <v>721.0454545454545</v>
      </c>
      <c r="FQ227">
        <v>2.7777777777777777</v>
      </c>
      <c r="FR227">
        <v>587.44444444444446</v>
      </c>
      <c r="FS227">
        <v>3.125</v>
      </c>
      <c r="FT227">
        <v>815.14285714285711</v>
      </c>
      <c r="FU227">
        <v>2.6</v>
      </c>
      <c r="FV227">
        <v>690.625</v>
      </c>
      <c r="FW227">
        <v>2.8148148148148149</v>
      </c>
      <c r="FX227">
        <v>688.25</v>
      </c>
      <c r="FY227">
        <v>2.9038461538461537</v>
      </c>
      <c r="FZ227">
        <v>703.93478260869563</v>
      </c>
      <c r="GA227">
        <v>2.9038461538461537</v>
      </c>
      <c r="GB227">
        <v>703.93478260869563</v>
      </c>
      <c r="GC227">
        <v>2.3974358974358974</v>
      </c>
      <c r="GD227">
        <v>614.609375</v>
      </c>
      <c r="GE227">
        <v>2.2888888888888888</v>
      </c>
      <c r="GF227">
        <v>592.33103448275858</v>
      </c>
      <c r="GG227">
        <v>3.1428571428571428</v>
      </c>
      <c r="GH227">
        <v>1088.6666666666667</v>
      </c>
      <c r="GI227">
        <v>3.75</v>
      </c>
      <c r="GJ227">
        <v>964</v>
      </c>
      <c r="GK227">
        <v>3.125</v>
      </c>
      <c r="GL227">
        <v>915.71428571428567</v>
      </c>
      <c r="GM227">
        <v>3.347826086956522</v>
      </c>
      <c r="GN227">
        <v>983.52380952380952</v>
      </c>
      <c r="GO227">
        <v>2.5555555555555554</v>
      </c>
      <c r="GP227">
        <v>856.625</v>
      </c>
      <c r="GQ227">
        <v>2.3333333333333335</v>
      </c>
      <c r="GR227">
        <v>1166.8333333333333</v>
      </c>
      <c r="GS227">
        <v>2.2222222222222223</v>
      </c>
      <c r="GT227">
        <v>926.33333333333337</v>
      </c>
      <c r="GU227">
        <v>2.3703703703703702</v>
      </c>
      <c r="GV227">
        <v>970.6</v>
      </c>
      <c r="GW227">
        <v>2.82</v>
      </c>
      <c r="GX227">
        <v>977.21951219512198</v>
      </c>
      <c r="GY227">
        <v>1.1428571428571428</v>
      </c>
      <c r="GZ227">
        <v>477.75</v>
      </c>
      <c r="HA227">
        <v>2.875</v>
      </c>
      <c r="HB227">
        <v>874.85714285714289</v>
      </c>
      <c r="HC227">
        <v>3.75</v>
      </c>
      <c r="HD227">
        <v>1494.3333333333333</v>
      </c>
      <c r="HE227">
        <v>2.652173913043478</v>
      </c>
      <c r="HF227">
        <v>1000.0588235294117</v>
      </c>
      <c r="HG227">
        <v>3.7777777777777777</v>
      </c>
      <c r="HH227">
        <v>1190.7777777777778</v>
      </c>
      <c r="HI227">
        <v>3</v>
      </c>
      <c r="HJ227">
        <v>1031.375</v>
      </c>
      <c r="HK227">
        <v>3.7777777777777777</v>
      </c>
      <c r="HL227">
        <v>1335.75</v>
      </c>
      <c r="HM227">
        <v>3.5185185185185186</v>
      </c>
      <c r="HN227">
        <v>1186.1600000000001</v>
      </c>
      <c r="HO227">
        <v>3.12</v>
      </c>
      <c r="HP227">
        <v>1110.8333333333333</v>
      </c>
      <c r="HQ227">
        <v>2.97</v>
      </c>
      <c r="HR227">
        <v>1044.8313253012047</v>
      </c>
      <c r="HS227">
        <v>1.8571428571428572</v>
      </c>
      <c r="HT227">
        <v>650</v>
      </c>
      <c r="HU227">
        <v>2.25</v>
      </c>
      <c r="HV227">
        <v>668.85714285714289</v>
      </c>
      <c r="HW227">
        <v>1.625</v>
      </c>
      <c r="HX227">
        <v>584</v>
      </c>
      <c r="HY227">
        <v>1.9130434782608696</v>
      </c>
      <c r="HZ227">
        <v>632.63157894736844</v>
      </c>
      <c r="IA227">
        <v>2.4444444444444446</v>
      </c>
      <c r="IB227">
        <v>686.125</v>
      </c>
      <c r="IC227">
        <v>1.8888888888888888</v>
      </c>
      <c r="ID227">
        <v>556.625</v>
      </c>
      <c r="IE227">
        <v>2.1111111111111112</v>
      </c>
      <c r="IF227">
        <v>780.14285714285711</v>
      </c>
      <c r="IG227">
        <v>2.1481481481481484</v>
      </c>
      <c r="IH227">
        <v>669.695652173913</v>
      </c>
      <c r="II227">
        <v>2.04</v>
      </c>
      <c r="IJ227">
        <v>652.92857142857144</v>
      </c>
      <c r="IK227">
        <v>2.04</v>
      </c>
      <c r="IL227">
        <v>652.92857142857144</v>
      </c>
      <c r="IM227">
        <v>2.66</v>
      </c>
      <c r="IN227">
        <v>913.15200000000004</v>
      </c>
      <c r="IO227">
        <v>1.6666666666666667</v>
      </c>
      <c r="IP227">
        <v>648</v>
      </c>
      <c r="IQ227">
        <v>2</v>
      </c>
      <c r="IR227">
        <v>513</v>
      </c>
      <c r="IS227">
        <v>3</v>
      </c>
      <c r="IT227">
        <v>727</v>
      </c>
      <c r="IU227">
        <v>2.1428571428571428</v>
      </c>
      <c r="IV227">
        <v>629.33333333333337</v>
      </c>
      <c r="IW227">
        <v>4</v>
      </c>
      <c r="IX227">
        <v>781</v>
      </c>
      <c r="IY227">
        <v>0</v>
      </c>
      <c r="JA227">
        <v>2</v>
      </c>
      <c r="JB227">
        <v>695</v>
      </c>
      <c r="JC227">
        <v>2</v>
      </c>
      <c r="JD227">
        <v>738</v>
      </c>
      <c r="JE227">
        <v>2.1</v>
      </c>
      <c r="JF227">
        <v>656.5</v>
      </c>
      <c r="JG227">
        <v>3.6666666666666665</v>
      </c>
      <c r="JH227">
        <v>1941</v>
      </c>
      <c r="JI227">
        <v>3.5</v>
      </c>
      <c r="JJ227">
        <v>944.5</v>
      </c>
      <c r="JK227">
        <v>4</v>
      </c>
      <c r="JL227">
        <v>868</v>
      </c>
      <c r="JM227">
        <v>3.7142857142857144</v>
      </c>
      <c r="JN227">
        <v>1251.1666666666667</v>
      </c>
      <c r="JO227">
        <v>2</v>
      </c>
      <c r="JP227">
        <v>378</v>
      </c>
      <c r="JQ227">
        <v>6</v>
      </c>
      <c r="JR227">
        <v>2298</v>
      </c>
      <c r="JS227">
        <v>7</v>
      </c>
      <c r="JT227">
        <v>1427</v>
      </c>
      <c r="JU227">
        <v>5</v>
      </c>
      <c r="JV227">
        <v>1367.6666666666667</v>
      </c>
      <c r="JW227">
        <v>4.0999999999999996</v>
      </c>
      <c r="JX227">
        <v>1290</v>
      </c>
      <c r="JY227">
        <v>3.1</v>
      </c>
      <c r="JZ227">
        <v>991.88235294117646</v>
      </c>
      <c r="KA227">
        <v>3.6666666666666665</v>
      </c>
      <c r="KB227">
        <v>1058.6666666666667</v>
      </c>
      <c r="KC227">
        <v>1.5</v>
      </c>
      <c r="KD227">
        <v>428</v>
      </c>
      <c r="KE227">
        <v>4</v>
      </c>
      <c r="KF227">
        <v>1073.5</v>
      </c>
      <c r="KG227">
        <v>3.1428571428571428</v>
      </c>
      <c r="KH227">
        <v>882.71428571428567</v>
      </c>
      <c r="KI227">
        <v>2</v>
      </c>
      <c r="KJ227">
        <v>569</v>
      </c>
      <c r="KK227">
        <v>7</v>
      </c>
      <c r="KL227">
        <v>1913</v>
      </c>
      <c r="KM227">
        <v>2</v>
      </c>
      <c r="KN227">
        <v>458</v>
      </c>
      <c r="KO227">
        <v>3.6666666666666665</v>
      </c>
      <c r="KP227">
        <v>980</v>
      </c>
      <c r="KQ227">
        <v>3.3</v>
      </c>
      <c r="KR227">
        <v>911.9</v>
      </c>
      <c r="KS227">
        <v>3.3</v>
      </c>
      <c r="KT227">
        <v>911.9</v>
      </c>
      <c r="KU227">
        <v>3.1666666666666665</v>
      </c>
      <c r="KV227">
        <v>962.25925925925924</v>
      </c>
      <c r="KW227">
        <v>2.7444444444444445</v>
      </c>
      <c r="KX227">
        <v>921.875</v>
      </c>
      <c r="KY227" s="15">
        <f>Tabla2[[#This Row],[ROS_NUM_COR_COD_ROS_TG_NEG]]-Tabla2[[#This Row],[PAS_NUM_COR_COD_ROS_TG_NEG]]</f>
        <v>0.92777777777777759</v>
      </c>
      <c r="KZ227" s="15">
        <f>Tabla2[[#This Row],[ROS_DUR_COR_COD_ROS_TG_NEG]]-Tabla2[[#This Row],[PAS_DUR_COR_COD_ROS_TG_NEG]]</f>
        <v>242.30718954248368</v>
      </c>
      <c r="LA227" s="15">
        <f>Tabla2[[#This Row],[ROS_NUM_COR_COD_ROS_TG_NEU]]-Tabla2[[#This Row],[PAS_NUM_COR_COD_ROS_TG_NEU]]</f>
        <v>-0.36842105263157876</v>
      </c>
      <c r="LB227" s="15">
        <f>Tabla2[[#This Row],[ROS_DUR_COR_COD_ROS_TG_NEU]]-Tabla2[[#This Row],[PAS_DUR_COR_COD_ROS_TG_NEU]]</f>
        <v>-149.89166666666665</v>
      </c>
      <c r="LC227" s="15">
        <f>Tabla2[[#This Row],[ROS_NUM_COR_COD_ROS_TG_POS]]-Tabla2[[#This Row],[PAS_NUM_COR_COD_ROS_TG_POS]]</f>
        <v>1.2277777777777779</v>
      </c>
      <c r="LD227" s="15">
        <f>Tabla2[[#This Row],[ROS_DUR_COR_COD_ROS_TG_POS]]-Tabla2[[#This Row],[PAS_DUR_COR_COD_ROS_TG_POS]]</f>
        <v>267.67307692307691</v>
      </c>
      <c r="LE227" s="15">
        <f>Tabla2[[#This Row],[ROS_NUM_COR_COD_ROS_TG_TOT]]-Tabla2[[#This Row],[PAS_NUM_COR_COD_ROS_TG_TOT]]</f>
        <v>0.60326428123038323</v>
      </c>
      <c r="LF227" s="15">
        <f>Tabla2[[#This Row],[ROS_DUR_COR_COD_ROS_TG_TOT]]-Tabla2[[#This Row],[PAS_DUR_COR_COD_ROS_TG_TOT]]</f>
        <v>125.53777777777782</v>
      </c>
      <c r="LG227" s="15">
        <f>Tabla2[[#This Row],[ROS_NUM_COR_COD_ESC_TG_NEG]]-Tabla2[[#This Row],[PAS_NUM_COR_COD_ESC_TG_NEG]]</f>
        <v>5.5555555555555358E-2</v>
      </c>
      <c r="LH227" s="15">
        <f>Tabla2[[#This Row],[ROS_DUR_COR_COD_ESC_TG_NEG]]-Tabla2[[#This Row],[PAS_DUR_COR_COD_ESC_TG_NEG]]</f>
        <v>-184.66071428571422</v>
      </c>
      <c r="LI227" s="15">
        <f>Tabla2[[#This Row],[ROS_NUM_COR_COD_ESC_TG_NEU]]-Tabla2[[#This Row],[PAS_NUM_COR_COD_ESC_TG_NEU]]</f>
        <v>-0.3508771929824559</v>
      </c>
      <c r="LJ227" s="15">
        <f>Tabla2[[#This Row],[ROS_NUM_COR_COD_ESC_TG_NEG]]-Tabla2[[#This Row],[PAS_NUM_COR_COD_ESC_TG_NEG]]</f>
        <v>5.5555555555555358E-2</v>
      </c>
      <c r="LK227" s="15">
        <f>Tabla2[[#This Row],[ROS_NUM_COR_COD_ESC_TG_POS]]-Tabla2[[#This Row],[PAS_NUM_COR_COD_ESC_TG_POS]]</f>
        <v>-0.62777777777777777</v>
      </c>
      <c r="LL227" s="15">
        <f>Tabla2[[#This Row],[ROS_DUR_COR_COD_ESC_TG_POS]]-Tabla2[[#This Row],[PAS_DUR_COR_COD_ESC_TG_POS]]</f>
        <v>47.833333333333371</v>
      </c>
      <c r="LM227" s="15">
        <f>Tabla2[[#This Row],[ROS_NUM_COR_COD_ESC_TG_TOT]]-Tabla2[[#This Row],[PAS_NUM_COR_COD_ESC_TG_TOT]]</f>
        <v>-0.30759573132454499</v>
      </c>
      <c r="LN227" s="15">
        <f>Tabla2[[#This Row],[ROS_DUR_COR_COD_ESC_TG_TOT]]-Tabla2[[#This Row],[PAS_DUR_COR_COD_ESC_TG_TOT]]</f>
        <v>36.141666666666652</v>
      </c>
      <c r="LO227" s="15">
        <f>Tabla2[[#This Row],[PAS_NUM_COR_COD_ROS_TG_NEG]]-Tabla2[[#This Row],[ESC_NUM_COR_COD_ROS_TG_NEG]]</f>
        <v>1.85</v>
      </c>
      <c r="LP227" s="15">
        <f>Tabla2[[#This Row],[PAS_DUR_COR_COD_ROS_TG_NEG]]-Tabla2[[#This Row],[ESC_DUR_COR_COD_ROS_TG_NEG]]</f>
        <v>633.47058823529414</v>
      </c>
      <c r="LQ227" s="15">
        <f>Tabla2[[#This Row],[PAS_NUM_COR_COD_ROS_TG_NEU]]-Tabla2[[#This Row],[ESC_NUM_COR_COD_ROS_TG_NEU]]</f>
        <v>1.3684210526315788</v>
      </c>
      <c r="LR227" s="15">
        <f>Tabla2[[#This Row],[PAS_DUR_COR_COD_ROS_TG_NEU]]-Tabla2[[#This Row],[ESC_DUR_COR_COD_ROS_TG_NEU]]</f>
        <v>840.76666666666665</v>
      </c>
      <c r="LS227" s="15">
        <f>Tabla2[[#This Row],[PAS_NUM_COR_COD_ROS_TG_POS]]-Tabla2[[#This Row],[ESC_NUM_COR_COD_ROS_TG_POS]]</f>
        <v>2.5499999999999998</v>
      </c>
      <c r="LT227" s="15">
        <f>Tabla2[[#This Row],[PAS_DUR_COR_COD_ROS_TG_POS]]-Tabla2[[#This Row],[ESC_DUR_COR_COD_ROS_TG_POS]]</f>
        <v>1068.0769230769231</v>
      </c>
      <c r="LU227" s="15">
        <f>Tabla2[[#This Row],[PAS_NUM_COR_COD_ROS_TG_TOT]]-Tabla2[[#This Row],[ESC_NUM_COR_COD_ROS_TG_TOT]]</f>
        <v>1.2485875706214686</v>
      </c>
      <c r="LV227" s="15">
        <f>Tabla2[[#This Row],[PAS_DUR_COR_COD_ROS_TG_TOT]]-Tabla2[[#This Row],[ESC_DUR_COR_COD_ROS_TG_TOT]]</f>
        <v>728.62222222222226</v>
      </c>
      <c r="LW227" s="15">
        <f>Tabla2[[#This Row],[PAS_NUM_COR_COD_ESC_TG_NEG]]-Tabla2[[#This Row],[ESC_NUM_COR_COD_ESC_TG_NEG]]</f>
        <v>-0.5</v>
      </c>
      <c r="LX227" s="15">
        <f>Tabla2[[#This Row],[PAS_DUR_COR_COD_ESC_TG_NEG]]-Tabla2[[#This Row],[ESC_DUR_COR_COD_ESC_TG_NEG]]</f>
        <v>430.28571428571422</v>
      </c>
      <c r="LY227" s="15">
        <f>Tabla2[[#This Row],[PAS_NUM_COR_COD_ESC_TG_NEU]]-Tabla2[[#This Row],[ESC_NUM_COR_COD_ESC_TG_NEU]]</f>
        <v>1.1842105263157894</v>
      </c>
      <c r="LZ227" s="15">
        <f>Tabla2[[#This Row],[PAS_DUR_COR_COD_ESC_TG_NEU]]-Tabla2[[#This Row],[ESC_DUR_COR_COD_ESC_TG_NEU]]</f>
        <v>573.9375</v>
      </c>
      <c r="MA227" s="15">
        <f>Tabla2[[#This Row],[PAS_NUM_COR_COD_ESC_TG_POS]]-Tabla2[[#This Row],[ESC_NUM_COR_COD_ESC_TG_POS]]</f>
        <v>2.85</v>
      </c>
      <c r="MB227" s="15">
        <f>Tabla2[[#This Row],[PAS_DUR_COR_COD_ESC_TG_POS]]-Tabla2[[#This Row],[ESC_DUR_COR_COD_ESC_TG_POS]]</f>
        <v>878.5</v>
      </c>
      <c r="MC227" s="15">
        <f>Tabla2[[#This Row],[PAS_NUM_COR_COD_ESC_TG_TOT]]-Tabla2[[#This Row],[ESC_NUM_COR_COD_ESC_TG_TOT]]</f>
        <v>0.67796610169491522</v>
      </c>
      <c r="MD227" s="15">
        <f>Tabla2[[#This Row],[PAS_DUR_COR_COD_ESC_TG_TOT]]-Tabla2[[#This Row],[ESC_DUR_COR_COD_ESC_TG_TOT]]</f>
        <v>463.95833333333337</v>
      </c>
      <c r="ME227" s="42">
        <f>Tabla25[[#This Row],[PAS_NUM_COR_COD_ROS_TG_NEG]]-Tabla25[[#This Row],[PAS_NUM_COR_COD_ESC_TG_NEG]]</f>
        <v>0.35000000000000009</v>
      </c>
      <c r="MF227" s="42">
        <f>Tabla25[[#This Row],[PAS_NUM_COR_COD_ROS_TG_NEU]]-Tabla25[[#This Row],[PAS_NUM_COR_COD_ESC_TG_NEU]]</f>
        <v>0.68421052631578938</v>
      </c>
      <c r="MG227" s="42">
        <f>Tabla25[[#This Row],[PAS_NUM_COR_COD_ROS_TG_POS]]-Tabla25[[#This Row],[PAS_NUM_COR_COD_ESC_TG_POS]]</f>
        <v>-0.30000000000000027</v>
      </c>
      <c r="MH227" s="42">
        <f>Tabla25[[#This Row],[PAS_NUM_COR_COD_ROS_TG_TOT]]-Tabla25[[#This Row],[PAS_NUM_COR_COD_ESC_TG_TOT]]</f>
        <v>0.23728813559322015</v>
      </c>
      <c r="MI227" s="42">
        <f>Tabla25[[#This Row],[PAS_DUR_COR_COD_ROS_TG_NEG]]-Tabla25[[#This Row],[PAS_DUR_COR_COD_ESC_TG_NEG]]</f>
        <v>-92.815126050420076</v>
      </c>
      <c r="MJ227" s="42">
        <f>Tabla25[[#This Row],[PAS_DUR_COR_COD_ROS_TG_NEU]]-Tabla25[[#This Row],[PAS_DUR_COR_COD_ESC_TG_NEU]]</f>
        <v>277.32916666666665</v>
      </c>
      <c r="MK227" s="42">
        <f>Tabla25[[#This Row],[PAS_DUR_COR_COD_ROS_TG_POS]]-Tabla25[[#This Row],[PAS_DUR_COR_COD_ESC_TG_POS]]</f>
        <v>189.57692307692309</v>
      </c>
      <c r="ML227" s="42">
        <f>Tabla25[[#This Row],[PAS_DUR_COR_COD_ROS_TG_TOT]]-Tabla25[[#This Row],[PAS_DUR_COR_COD_ESC_TG_TOT]]</f>
        <v>126.16388888888889</v>
      </c>
      <c r="MM227" s="44">
        <f>Tabla25[[#This Row],[ESC_NUM_COR_COD_ROS_TG_NEG]]-Tabla25[[#This Row],[ESC_NUM_COR_COD_ESC_TG_NEG]]</f>
        <v>-2</v>
      </c>
      <c r="MN227" s="44">
        <f>Tabla25[[#This Row],[ESC_NUM_COR_COD_ROS_TG_NEU]]-Tabla25[[#This Row],[ESC_NUM_COR_COD_ESC_TG_NEU]]</f>
        <v>0.5</v>
      </c>
      <c r="MO227" s="44">
        <f>Tabla25[[#This Row],[ESC_NUM_COR_COD_ROS_TG_POS]]-Tabla25[[#This Row],[ESC_NUM_COR_COD_ESC_TG_POS]]</f>
        <v>0</v>
      </c>
      <c r="MP227" s="44">
        <f>Tabla25[[#This Row],[ESC_NUM_COR_COD_ROS_TG_TOT]]-Tabla25[[#This Row],[ESC_NUM_COR_COD_ESC_TG_TOT]]</f>
        <v>-0.33333333333333326</v>
      </c>
      <c r="MQ227" s="44">
        <f>Tabla25[[#This Row],[ESC_DUR_COR_COD_ROS_TG_NEG]]-Tabla25[[#This Row],[ESC_DUR_COR_COD_ESC_TG_NEG]]</f>
        <v>-296</v>
      </c>
      <c r="MR227" s="44">
        <f>Tabla25[[#This Row],[ESC_DUR_COR_COD_ROS_TG_NEU]]-Tabla25[[#This Row],[ESC_DUR_COR_COD_ESC_TG_NEU]]</f>
        <v>10.5</v>
      </c>
      <c r="MS227" s="44">
        <f>Tabla25[[#This Row],[ESC_DUR_COR_COD_ROS_TG_POS]]-Tabla25[[#This Row],[ESC_DUR_COR_COD_ESC_TG_POS]]</f>
        <v>0</v>
      </c>
      <c r="MT227" s="44">
        <f>Tabla25[[#This Row],[ESC_DUR_COR_COD_ROS_TG_TOT]]-Tabla25[[#This Row],[ESC_DUR_COR_COD_ESC_TG_TOT]]</f>
        <v>-138.5</v>
      </c>
      <c r="MU227" s="47">
        <f>Tabla25[[#This Row],[ROS_NUM_COR_COD_ROS_TG_NEG]]-Tabla25[[#This Row],[ROS_NUM_COR_COD_ESC_TG_NEG]]</f>
        <v>1.2222222222222223</v>
      </c>
      <c r="MV227" s="47">
        <f>Tabla25[[#This Row],[ROS_NUM_COR_COD_ROS_TG_NEU]]-Tabla25[[#This Row],[ROS_NUM_COR_COD_ESC_TG_NEU]]</f>
        <v>0.66666666666666652</v>
      </c>
      <c r="MW227" s="47">
        <f>Tabla25[[#This Row],[ROS_NUM_COR_COD_ROS_TG_POS]]-Tabla25[[#This Row],[ROS_NUM_COR_COD_ESC_TG_POS]]</f>
        <v>1.5555555555555554</v>
      </c>
      <c r="MX227" s="47">
        <f>Tabla25[[#This Row],[ROS_NUM_COR_COD_ROS_TG_TOT]]-Tabla25[[#This Row],[ROS_NUM_COR_COD_ESC_TG_TOT]]</f>
        <v>1.1481481481481484</v>
      </c>
      <c r="MY227" s="47">
        <f>Tabla25[[#This Row],[ROS_DUR_COR_COD_ROS_TG_NEG]]-Tabla25[[#This Row],[ROS_DUR_COR_COD_ESC_TG_NEG]]</f>
        <v>334.15277777777783</v>
      </c>
      <c r="MZ227" s="47">
        <f>Tabla25[[#This Row],[ROS_DUR_COR_COD_ROS_TG_NEU]]-Tabla25[[#This Row],[ROS_DUR_COR_COD_ESC_TG_NEU]]</f>
        <v>-135.45833333333326</v>
      </c>
      <c r="NA227" s="47">
        <f>Tabla25[[#This Row],[ROS_DUR_COR_COD_ROS_TG_POS]]-Tabla25[[#This Row],[ROS_DUR_COR_COD_ESC_TG_POS]]</f>
        <v>409.41666666666663</v>
      </c>
      <c r="NB227" s="47">
        <f>Tabla25[[#This Row],[ROS_DUR_COR_COD_ROS_TG_TOT]]-Tabla25[[#This Row],[ROS_DUR_COR_COD_ESC_TG_TOT]]</f>
        <v>215.56000000000006</v>
      </c>
      <c r="NC227">
        <v>321</v>
      </c>
      <c r="ND227">
        <v>332.625</v>
      </c>
      <c r="NE227">
        <v>313.5</v>
      </c>
      <c r="NF227">
        <v>322.32</v>
      </c>
      <c r="NG227">
        <v>293.25</v>
      </c>
      <c r="NH227">
        <v>364.83333333333331</v>
      </c>
      <c r="NI227">
        <v>306.33333333333331</v>
      </c>
      <c r="NJ227">
        <v>318.64999999999998</v>
      </c>
      <c r="NK227">
        <v>315</v>
      </c>
      <c r="NL227">
        <v>140</v>
      </c>
      <c r="NN227">
        <v>198.33333333333334</v>
      </c>
      <c r="NO227">
        <v>93</v>
      </c>
      <c r="NP227">
        <v>91</v>
      </c>
      <c r="NR227">
        <v>92</v>
      </c>
      <c r="NS227">
        <v>264</v>
      </c>
      <c r="NT227">
        <v>265</v>
      </c>
      <c r="NU227">
        <v>272.53846153846155</v>
      </c>
      <c r="NV227">
        <v>266.8</v>
      </c>
      <c r="NW227">
        <v>291.92857142857144</v>
      </c>
      <c r="NX227">
        <v>279.9375</v>
      </c>
      <c r="NY227">
        <v>273.11111111111109</v>
      </c>
      <c r="NZ227">
        <v>280.875</v>
      </c>
      <c r="OA227" s="15">
        <f>Tabla2[[#This Row],[ROS_1DU_COR_COD_ROS_TG_NEG]]-Tabla2[[#This Row],[PAS_1DU_COR_COD_ROS_TG_NEG]]</f>
        <v>57</v>
      </c>
      <c r="OB227" s="15">
        <f>Tabla2[[#This Row],[ROS_1DU_COR_COD_ROS_TG_NEU]]-Tabla2[[#This Row],[PAS_1DU_COR_COD_ROS_TG_NEU]]</f>
        <v>67.625</v>
      </c>
      <c r="OC227" s="15">
        <f>Tabla2[[#This Row],[ROS_1DU_COR_COD_ROS_TG_POS]]-Tabla2[[#This Row],[PAS_1DU_COR_COD_ROS_TG_POS]]</f>
        <v>40.961538461538453</v>
      </c>
      <c r="OD227" s="15">
        <f>Tabla2[[#This Row],[ROS_1DU_COR_COD_ROS_TG_TOT]]-Tabla2[[#This Row],[PAS_1DU_COR_COD_ROS_TG_TOT]]</f>
        <v>55.519999999999982</v>
      </c>
      <c r="OE227" s="15">
        <f>Tabla2[[#This Row],[ROS_1DU_COR_COD_ESC_TG_NEG]]-Tabla2[[#This Row],[PAS_1DU_COR_COD_ESC_TG_NEG]]</f>
        <v>1.3214285714285552</v>
      </c>
      <c r="OF227" s="15">
        <f>Tabla2[[#This Row],[ROS_1DU_COR_COD_ESC_TG_NEU]]-Tabla2[[#This Row],[PAS_1DU_COR_COD_ESC_TG_NEU]]</f>
        <v>84.895833333333314</v>
      </c>
      <c r="OG227" s="15">
        <f>Tabla2[[#This Row],[ROS_1DU_COR_COD_ESC_TG_POS]]-Tabla2[[#This Row],[PAS_1DU_COR_COD_ESC_TG_POS]]</f>
        <v>33.222222222222229</v>
      </c>
      <c r="OH227" s="15">
        <f>Tabla2[[#This Row],[ROS_1DU_COR_COD_ESC_TG_TOT]]-Tabla2[[#This Row],[PAS_1DU_COR_COD_ESC_TG_TOT]]</f>
        <v>37.774999999999977</v>
      </c>
      <c r="OI227" s="15">
        <f>Tabla2[[#This Row],[PAS_1DU_COR_COD_ROS_TG_NEG]]-Tabla2[[#This Row],[ESC_1DU_COR_COD_ROS_TG_NEG]]</f>
        <v>-51</v>
      </c>
      <c r="OJ227" s="15">
        <f>Tabla2[[#This Row],[PAS_1DU_COR_COD_ROS_TG_NEU]]-Tabla2[[#This Row],[ESC_1DU_COR_COD_ROS_TG_NEU]]</f>
        <v>125</v>
      </c>
      <c r="OK227" s="15">
        <f>Tabla2[[#This Row],[PAS_1DU_COR_COD_ROS_TG_POS]]-Tabla2[[#This Row],[ESC_1DU_COR_COD_ROS_TG_POS]]</f>
        <v>272.53846153846155</v>
      </c>
      <c r="OL227" s="15">
        <f>Tabla2[[#This Row],[PAS_1DU_COR_COD_ROS_TG_TOT]]-Tabla2[[#This Row],[ESC_1DU_COR_COD_ROS_TG_TOT]]</f>
        <v>68.466666666666669</v>
      </c>
      <c r="OM227" s="15">
        <f>Tabla2[[#This Row],[PAS_1DU_COR_COD_ESC_TG_NEG]]-Tabla2[[#This Row],[ESC_1DU_COR_COD_ESC_TG_NEG]]</f>
        <v>198.92857142857144</v>
      </c>
      <c r="ON227" s="15">
        <f>Tabla2[[#This Row],[PAS_1DU_COR_COD_ESC_TG_NEU]]-Tabla2[[#This Row],[ESC_1DU_COR_COD_ESC_TG_NEU]]</f>
        <v>188.9375</v>
      </c>
      <c r="OO227" s="15">
        <f>Tabla2[[#This Row],[PAS_1DU_COR_COD_ESC_TG_POS]]-Tabla2[[#This Row],[ESC_1DU_COR_COD_ESC_TG_POS]]</f>
        <v>273.11111111111109</v>
      </c>
      <c r="OP227" s="15">
        <f>Tabla2[[#This Row],[PAS_1DU_COR_COD_ESC_TG_TOT]]-Tabla2[[#This Row],[ESC_1DU_COR_COD_ESC_TG_TOT]]</f>
        <v>188.875</v>
      </c>
      <c r="OQ227" s="61">
        <v>27.75</v>
      </c>
      <c r="OR227" s="62">
        <v>-32.208333333333314</v>
      </c>
      <c r="OS227" s="62">
        <v>7.1666666666666856</v>
      </c>
      <c r="OT227" s="62">
        <v>3.6700000000000159</v>
      </c>
      <c r="OU227" s="62">
        <v>222</v>
      </c>
      <c r="OV227" s="62">
        <v>49</v>
      </c>
      <c r="OW227" s="62">
        <v>0</v>
      </c>
      <c r="OX227" s="62">
        <v>106.33333333333334</v>
      </c>
      <c r="OY227" s="62">
        <v>-27.928571428571445</v>
      </c>
      <c r="OZ227" s="62">
        <v>-14.9375</v>
      </c>
      <c r="PA227" s="62">
        <v>-0.57264957264953864</v>
      </c>
      <c r="PB227" s="62">
        <v>-14.074999999999989</v>
      </c>
    </row>
    <row r="228" spans="1:418" x14ac:dyDescent="0.3">
      <c r="A228" s="2" t="s">
        <v>225</v>
      </c>
      <c r="B228" s="2">
        <v>60</v>
      </c>
      <c r="C228" s="2">
        <v>2</v>
      </c>
      <c r="D228" s="2">
        <v>67</v>
      </c>
      <c r="E228">
        <v>1.8</v>
      </c>
      <c r="F228">
        <v>1174.75</v>
      </c>
      <c r="G228">
        <v>2.5499999999999998</v>
      </c>
      <c r="H228">
        <v>1034.9166666666667</v>
      </c>
      <c r="I228">
        <v>2.5</v>
      </c>
      <c r="J228">
        <v>1168.7272727272727</v>
      </c>
      <c r="K228">
        <v>2.2833333333333332</v>
      </c>
      <c r="L228">
        <v>1118.483870967742</v>
      </c>
      <c r="M228">
        <v>1.7</v>
      </c>
      <c r="N228">
        <v>1219</v>
      </c>
      <c r="O228">
        <v>2.7</v>
      </c>
      <c r="P228">
        <v>866</v>
      </c>
      <c r="Q228">
        <v>3.15</v>
      </c>
      <c r="R228">
        <v>1252.6153846153845</v>
      </c>
      <c r="S228">
        <v>2.5166666666666666</v>
      </c>
      <c r="T228">
        <v>1096.8823529411766</v>
      </c>
      <c r="U228">
        <v>2.4</v>
      </c>
      <c r="V228">
        <v>1107.1846153846154</v>
      </c>
      <c r="W228">
        <v>0.8</v>
      </c>
      <c r="X228">
        <v>342.375</v>
      </c>
      <c r="Y228">
        <v>1.6</v>
      </c>
      <c r="Z228">
        <v>448.1875</v>
      </c>
      <c r="AA228">
        <v>1.45</v>
      </c>
      <c r="AB228">
        <v>480.93333333333334</v>
      </c>
      <c r="AC228">
        <v>1.2833333333333334</v>
      </c>
      <c r="AD228">
        <v>439.07692307692309</v>
      </c>
      <c r="AE228">
        <v>1.2833333333333334</v>
      </c>
      <c r="AF228">
        <v>439.07692307692309</v>
      </c>
      <c r="AG228">
        <v>2.0277777777777777</v>
      </c>
      <c r="AH228">
        <v>856.64423076923072</v>
      </c>
      <c r="BM228">
        <v>2.0277777777777777</v>
      </c>
      <c r="BN228">
        <v>856.64423076923072</v>
      </c>
      <c r="BO228">
        <v>3.7777777777777777</v>
      </c>
      <c r="BP228">
        <v>1034.125</v>
      </c>
      <c r="BQ228">
        <v>2.4</v>
      </c>
      <c r="BR228">
        <v>1057.8333333333333</v>
      </c>
      <c r="BS228">
        <v>3.1</v>
      </c>
      <c r="BT228">
        <v>768.125</v>
      </c>
      <c r="BU228">
        <v>3.0689655172413794</v>
      </c>
      <c r="BV228">
        <v>943.86363636363637</v>
      </c>
      <c r="BW228">
        <v>4.75</v>
      </c>
      <c r="BX228">
        <v>1771</v>
      </c>
      <c r="BY228">
        <v>3.4</v>
      </c>
      <c r="BZ228">
        <v>1116.4444444444443</v>
      </c>
      <c r="CA228">
        <v>2.2857142857142856</v>
      </c>
      <c r="CB228">
        <v>1487.3333333333333</v>
      </c>
      <c r="CC228">
        <v>3.52</v>
      </c>
      <c r="CD228">
        <v>1396.4444444444443</v>
      </c>
      <c r="CE228">
        <v>3.2777777777777777</v>
      </c>
      <c r="CF228">
        <v>1147.5250000000001</v>
      </c>
      <c r="CG228">
        <v>0.88888888888888884</v>
      </c>
      <c r="CH228">
        <v>529.66666666666663</v>
      </c>
      <c r="CI228">
        <v>3.1</v>
      </c>
      <c r="CJ228">
        <v>1097.5714285714287</v>
      </c>
      <c r="CK228">
        <v>3.2</v>
      </c>
      <c r="CL228">
        <v>1229.1666666666667</v>
      </c>
      <c r="CM228">
        <v>2.4482758620689653</v>
      </c>
      <c r="CN228">
        <v>1040.4375</v>
      </c>
      <c r="CO228">
        <v>1.75</v>
      </c>
      <c r="CP228">
        <v>1169.3333333333333</v>
      </c>
      <c r="CQ228">
        <v>1.9</v>
      </c>
      <c r="CR228">
        <v>855.4</v>
      </c>
      <c r="CS228">
        <v>3</v>
      </c>
      <c r="CT228">
        <v>909.83333333333337</v>
      </c>
      <c r="CU228">
        <v>2.16</v>
      </c>
      <c r="CV228">
        <v>946</v>
      </c>
      <c r="CW228">
        <v>2.3148148148148149</v>
      </c>
      <c r="CX228">
        <v>996.36666666666667</v>
      </c>
      <c r="CY228">
        <v>2.7962962962962963</v>
      </c>
      <c r="CZ228">
        <v>1082.7428571428572</v>
      </c>
      <c r="DA228">
        <v>0.44444444444444442</v>
      </c>
      <c r="DB228">
        <v>411.33333333333331</v>
      </c>
      <c r="DC228">
        <v>1.2</v>
      </c>
      <c r="DD228">
        <v>319.57142857142856</v>
      </c>
      <c r="DE228">
        <v>1.3</v>
      </c>
      <c r="DF228">
        <v>296.25</v>
      </c>
      <c r="DG228">
        <v>1</v>
      </c>
      <c r="DH228">
        <v>324.5</v>
      </c>
      <c r="DI228">
        <v>0.875</v>
      </c>
      <c r="DJ228">
        <v>298.39999999999998</v>
      </c>
      <c r="DK228">
        <v>1.4</v>
      </c>
      <c r="DL228">
        <v>323.28571428571428</v>
      </c>
      <c r="DM228">
        <v>1.2857142857142858</v>
      </c>
      <c r="DN228">
        <v>386.66666666666669</v>
      </c>
      <c r="DO228">
        <v>1.2</v>
      </c>
      <c r="DP228">
        <v>337.5</v>
      </c>
      <c r="DQ228">
        <v>1.0925925925925926</v>
      </c>
      <c r="DR228">
        <v>331</v>
      </c>
      <c r="DS228">
        <v>1.0925925925925926</v>
      </c>
      <c r="DT228">
        <v>331</v>
      </c>
      <c r="DU228">
        <v>2.2283950617283952</v>
      </c>
      <c r="DV228">
        <v>827.43396226415098</v>
      </c>
      <c r="DW228">
        <v>1</v>
      </c>
      <c r="DX228">
        <v>96</v>
      </c>
      <c r="EC228">
        <v>1</v>
      </c>
      <c r="ED228">
        <v>96</v>
      </c>
      <c r="EE228">
        <v>5</v>
      </c>
      <c r="EF228">
        <v>1568</v>
      </c>
      <c r="EI228">
        <v>3</v>
      </c>
      <c r="EJ228">
        <v>502</v>
      </c>
      <c r="EK228">
        <v>3.8</v>
      </c>
      <c r="EL228">
        <v>928.4</v>
      </c>
      <c r="EM228">
        <v>3.3333333333333335</v>
      </c>
      <c r="EN228">
        <v>789.66666666666663</v>
      </c>
      <c r="EO228">
        <v>7</v>
      </c>
      <c r="EP228">
        <v>1927</v>
      </c>
      <c r="EU228">
        <v>7</v>
      </c>
      <c r="EV228">
        <v>1927</v>
      </c>
      <c r="EW228">
        <v>0</v>
      </c>
      <c r="FA228">
        <v>2.3333333333333335</v>
      </c>
      <c r="FB228">
        <v>966.5</v>
      </c>
      <c r="FC228">
        <v>1.4</v>
      </c>
      <c r="FD228">
        <v>966.5</v>
      </c>
      <c r="FE228">
        <v>2.3333333333333335</v>
      </c>
      <c r="FF228">
        <v>1286.6666666666667</v>
      </c>
      <c r="FG228">
        <v>2.8333333333333335</v>
      </c>
      <c r="FH228">
        <v>955.33333333333337</v>
      </c>
      <c r="FI228">
        <v>1</v>
      </c>
      <c r="FJ228">
        <v>385</v>
      </c>
      <c r="FO228">
        <v>1</v>
      </c>
      <c r="FP228">
        <v>385</v>
      </c>
      <c r="FQ228">
        <v>0.5</v>
      </c>
      <c r="FR228">
        <v>107</v>
      </c>
      <c r="FU228">
        <v>0.66666666666666663</v>
      </c>
      <c r="FV228">
        <v>489</v>
      </c>
      <c r="FW228">
        <v>0.6</v>
      </c>
      <c r="FX228">
        <v>298</v>
      </c>
      <c r="FY228">
        <v>0.66666666666666663</v>
      </c>
      <c r="FZ228">
        <v>327</v>
      </c>
      <c r="GA228">
        <v>0.66666666666666663</v>
      </c>
      <c r="GB228">
        <v>327</v>
      </c>
      <c r="GC228">
        <v>2.1111111111111112</v>
      </c>
      <c r="GD228">
        <v>798.25</v>
      </c>
      <c r="GE228">
        <v>2.2166666666666668</v>
      </c>
      <c r="GF228">
        <v>824.46610169491521</v>
      </c>
      <c r="GG228">
        <v>0.5</v>
      </c>
      <c r="GH228">
        <v>433</v>
      </c>
      <c r="GI228">
        <v>0</v>
      </c>
      <c r="GK228">
        <v>1.5714285714285714</v>
      </c>
      <c r="GL228">
        <v>1372</v>
      </c>
      <c r="GM228">
        <v>0.65217391304347827</v>
      </c>
      <c r="GN228">
        <v>902.5</v>
      </c>
      <c r="GO228">
        <v>0</v>
      </c>
      <c r="GQ228">
        <v>0.8</v>
      </c>
      <c r="GR228">
        <v>291.5</v>
      </c>
      <c r="GS228">
        <v>1.375</v>
      </c>
      <c r="GT228">
        <v>563.25</v>
      </c>
      <c r="GU228">
        <v>0.78947368421052633</v>
      </c>
      <c r="GV228">
        <v>472.66666666666669</v>
      </c>
      <c r="GW228">
        <v>0.7142857142857143</v>
      </c>
      <c r="GX228">
        <v>644.6</v>
      </c>
      <c r="GY228">
        <v>0.875</v>
      </c>
      <c r="GZ228">
        <v>862</v>
      </c>
      <c r="HA228">
        <v>1.25</v>
      </c>
      <c r="HB228">
        <v>575</v>
      </c>
      <c r="HC228">
        <v>0.14285714285714285</v>
      </c>
      <c r="HD228">
        <v>165</v>
      </c>
      <c r="HE228">
        <v>0.78260869565217395</v>
      </c>
      <c r="HF228">
        <v>598.42857142857144</v>
      </c>
      <c r="HG228">
        <v>0.33333333333333331</v>
      </c>
      <c r="HH228">
        <v>102.5</v>
      </c>
      <c r="HI228">
        <v>0.8</v>
      </c>
      <c r="HJ228">
        <v>1306</v>
      </c>
      <c r="HK228">
        <v>0.875</v>
      </c>
      <c r="HL228">
        <v>1375</v>
      </c>
      <c r="HM228">
        <v>0.68421052631578949</v>
      </c>
      <c r="HN228">
        <v>721.5</v>
      </c>
      <c r="HO228">
        <v>0.73809523809523814</v>
      </c>
      <c r="HP228">
        <v>643.18181818181813</v>
      </c>
      <c r="HQ228">
        <v>0.72619047619047616</v>
      </c>
      <c r="HR228">
        <v>643.85714285714289</v>
      </c>
      <c r="HS228">
        <v>0.375</v>
      </c>
      <c r="HT228">
        <v>326</v>
      </c>
      <c r="HU228">
        <v>0.5</v>
      </c>
      <c r="HV228">
        <v>375</v>
      </c>
      <c r="HW228">
        <v>0.7142857142857143</v>
      </c>
      <c r="HX228">
        <v>774</v>
      </c>
      <c r="HY228">
        <v>0.52173913043478259</v>
      </c>
      <c r="HZ228">
        <v>491.66666666666669</v>
      </c>
      <c r="IA228">
        <v>0.5</v>
      </c>
      <c r="IB228">
        <v>271.5</v>
      </c>
      <c r="IC228">
        <v>0.6</v>
      </c>
      <c r="ID228">
        <v>407</v>
      </c>
      <c r="IE228">
        <v>0.25</v>
      </c>
      <c r="IF228">
        <v>416</v>
      </c>
      <c r="IG228">
        <v>0.42105263157894735</v>
      </c>
      <c r="IH228">
        <v>354.6</v>
      </c>
      <c r="II228">
        <v>0.47619047619047616</v>
      </c>
      <c r="IJ228">
        <v>429.36363636363637</v>
      </c>
      <c r="IK228">
        <v>0.47619047619047616</v>
      </c>
      <c r="IL228">
        <v>429.36363636363637</v>
      </c>
      <c r="IM228">
        <v>0.6428571428571429</v>
      </c>
      <c r="IN228">
        <v>570.125</v>
      </c>
      <c r="IO228">
        <v>0.5</v>
      </c>
      <c r="IP228">
        <v>91</v>
      </c>
      <c r="IQ228">
        <v>0</v>
      </c>
      <c r="IS228">
        <v>1</v>
      </c>
      <c r="IT228">
        <v>693</v>
      </c>
      <c r="IU228">
        <v>0.5714285714285714</v>
      </c>
      <c r="IV228">
        <v>392</v>
      </c>
      <c r="IW228">
        <v>0.5</v>
      </c>
      <c r="IX228">
        <v>223</v>
      </c>
      <c r="IY228">
        <v>2.4</v>
      </c>
      <c r="IZ228">
        <v>913</v>
      </c>
      <c r="JA228">
        <v>0</v>
      </c>
      <c r="JC228">
        <v>1.2727272727272727</v>
      </c>
      <c r="JD228">
        <v>740.5</v>
      </c>
      <c r="JE228">
        <v>1</v>
      </c>
      <c r="JF228">
        <v>624.33333333333337</v>
      </c>
      <c r="JG228">
        <v>2.5</v>
      </c>
      <c r="JH228">
        <v>1391</v>
      </c>
      <c r="JI228">
        <v>0</v>
      </c>
      <c r="JK228">
        <v>0</v>
      </c>
      <c r="JM228">
        <v>0.7142857142857143</v>
      </c>
      <c r="JN228">
        <v>1391</v>
      </c>
      <c r="JO228">
        <v>2</v>
      </c>
      <c r="JP228">
        <v>986</v>
      </c>
      <c r="JQ228">
        <v>1.4</v>
      </c>
      <c r="JR228">
        <v>322.33333333333331</v>
      </c>
      <c r="JS228">
        <v>0</v>
      </c>
      <c r="JU228">
        <v>1.3636363636363635</v>
      </c>
      <c r="JV228">
        <v>587.79999999999995</v>
      </c>
      <c r="JW228">
        <v>1.1111111111111112</v>
      </c>
      <c r="JX228">
        <v>721.66666666666663</v>
      </c>
      <c r="JY228">
        <v>1.0555555555555556</v>
      </c>
      <c r="JZ228">
        <v>673</v>
      </c>
      <c r="KA228">
        <v>0</v>
      </c>
      <c r="KC228">
        <v>0</v>
      </c>
      <c r="KE228">
        <v>1</v>
      </c>
      <c r="KF228">
        <v>343</v>
      </c>
      <c r="KG228">
        <v>0.42857142857142855</v>
      </c>
      <c r="KH228">
        <v>343</v>
      </c>
      <c r="KI228">
        <v>1</v>
      </c>
      <c r="KJ228">
        <v>155.33333333333334</v>
      </c>
      <c r="KK228">
        <v>0.4</v>
      </c>
      <c r="KL228">
        <v>252.5</v>
      </c>
      <c r="KM228">
        <v>0.5</v>
      </c>
      <c r="KN228">
        <v>262</v>
      </c>
      <c r="KO228">
        <v>0.63636363636363635</v>
      </c>
      <c r="KP228">
        <v>205.5</v>
      </c>
      <c r="KQ228">
        <v>0.55555555555555558</v>
      </c>
      <c r="KR228">
        <v>225.14285714285714</v>
      </c>
      <c r="KS228">
        <v>0.55555555555555558</v>
      </c>
      <c r="KT228">
        <v>225.14285714285714</v>
      </c>
      <c r="KU228">
        <v>0.88888888888888884</v>
      </c>
      <c r="KV228">
        <v>508</v>
      </c>
      <c r="KW228">
        <v>0.71666666666666667</v>
      </c>
      <c r="KX228">
        <v>546.98039215686276</v>
      </c>
      <c r="KY228" s="15">
        <f>Tabla2[[#This Row],[ROS_NUM_COR_COD_ROS_TG_NEG]]-Tabla2[[#This Row],[PAS_NUM_COR_COD_ROS_TG_NEG]]</f>
        <v>-1.3666666666666667</v>
      </c>
      <c r="KZ228" s="15">
        <f>Tabla2[[#This Row],[ROS_DUR_COR_COD_ROS_TG_NEG]]-Tabla2[[#This Row],[PAS_DUR_COR_COD_ROS_TG_NEG]]</f>
        <v>-1116.5</v>
      </c>
      <c r="LA228" s="15">
        <f>Tabla2[[#This Row],[ROS_NUM_COR_COD_ROS_TG_NEU]]-Tabla2[[#This Row],[PAS_NUM_COR_COD_ROS_TG_NEU]]</f>
        <v>-1.9000000000000001</v>
      </c>
      <c r="LB228" s="15">
        <f>Tabla2[[#This Row],[ROS_DUR_COR_COD_ROS_TG_NEU]]-Tabla2[[#This Row],[PAS_DUR_COR_COD_ROS_TG_NEU]]</f>
        <v>440</v>
      </c>
      <c r="LC228" s="15">
        <f>Tabla2[[#This Row],[ROS_NUM_COR_COD_ROS_TG_POS]]-Tabla2[[#This Row],[PAS_NUM_COR_COD_ROS_TG_POS]]</f>
        <v>-2.2749999999999999</v>
      </c>
      <c r="LD228" s="15">
        <f>Tabla2[[#This Row],[ROS_DUR_COR_COD_ROS_TG_POS]]-Tabla2[[#This Row],[PAS_DUR_COR_COD_ROS_TG_POS]]</f>
        <v>122.38461538461547</v>
      </c>
      <c r="LE228" s="15">
        <f>Tabla2[[#This Row],[ROS_NUM_COR_COD_ROS_TG_TOT]]-Tabla2[[#This Row],[PAS_NUM_COR_COD_ROS_TG_TOT]]</f>
        <v>-1.8324561403508772</v>
      </c>
      <c r="LF228" s="15">
        <f>Tabla2[[#This Row],[ROS_DUR_COR_COD_ROS_TG_TOT]]-Tabla2[[#This Row],[PAS_DUR_COR_COD_ROS_TG_TOT]]</f>
        <v>-375.38235294117658</v>
      </c>
      <c r="LG228" s="15">
        <f>Tabla2[[#This Row],[ROS_NUM_COR_COD_ESC_TG_NEG]]-Tabla2[[#This Row],[PAS_NUM_COR_COD_ESC_TG_NEG]]</f>
        <v>-1.8</v>
      </c>
      <c r="LH228" s="15">
        <f>Tabla2[[#This Row],[ROS_DUR_COR_COD_ESC_TG_NEG]]-Tabla2[[#This Row],[PAS_DUR_COR_COD_ESC_TG_NEG]]</f>
        <v>-1174.75</v>
      </c>
      <c r="LI228" s="15">
        <f>Tabla2[[#This Row],[ROS_NUM_COR_COD_ESC_TG_NEU]]-Tabla2[[#This Row],[PAS_NUM_COR_COD_ESC_TG_NEU]]</f>
        <v>-1.7499999999999998</v>
      </c>
      <c r="LJ228" s="15">
        <f>Tabla2[[#This Row],[ROS_NUM_COR_COD_ESC_TG_NEG]]-Tabla2[[#This Row],[PAS_NUM_COR_COD_ESC_TG_NEG]]</f>
        <v>-1.8</v>
      </c>
      <c r="LK228" s="15">
        <f>Tabla2[[#This Row],[ROS_NUM_COR_COD_ESC_TG_POS]]-Tabla2[[#This Row],[PAS_NUM_COR_COD_ESC_TG_POS]]</f>
        <v>-1.125</v>
      </c>
      <c r="LL228" s="15">
        <f>Tabla2[[#This Row],[ROS_DUR_COR_COD_ESC_TG_POS]]-Tabla2[[#This Row],[PAS_DUR_COR_COD_ESC_TG_POS]]</f>
        <v>-605.47727272727275</v>
      </c>
      <c r="LM228" s="15">
        <f>Tabla2[[#This Row],[ROS_NUM_COR_COD_ESC_TG_TOT]]-Tabla2[[#This Row],[PAS_NUM_COR_COD_ESC_TG_TOT]]</f>
        <v>-1.4938596491228069</v>
      </c>
      <c r="LN228" s="15">
        <f>Tabla2[[#This Row],[ROS_DUR_COR_COD_ESC_TG_TOT]]-Tabla2[[#This Row],[PAS_DUR_COR_COD_ESC_TG_TOT]]</f>
        <v>-645.81720430107521</v>
      </c>
      <c r="LO228" s="15">
        <f>Tabla2[[#This Row],[PAS_NUM_COR_COD_ROS_TG_NEG]]-Tabla2[[#This Row],[ESC_NUM_COR_COD_ROS_TG_NEG]]</f>
        <v>-5.0000000000000044E-2</v>
      </c>
      <c r="LP228" s="15">
        <f>Tabla2[[#This Row],[PAS_DUR_COR_COD_ROS_TG_NEG]]-Tabla2[[#This Row],[ESC_DUR_COR_COD_ROS_TG_NEG]]</f>
        <v>49.666666666666742</v>
      </c>
      <c r="LQ228" s="15">
        <f>Tabla2[[#This Row],[PAS_NUM_COR_COD_ROS_TG_NEU]]-Tabla2[[#This Row],[ESC_NUM_COR_COD_ROS_TG_NEU]]</f>
        <v>0.80000000000000027</v>
      </c>
      <c r="LR228" s="15">
        <f>Tabla2[[#This Row],[PAS_DUR_COR_COD_ROS_TG_NEU]]-Tabla2[[#This Row],[ESC_DUR_COR_COD_ROS_TG_NEU]]</f>
        <v>10.600000000000023</v>
      </c>
      <c r="LS228" s="15">
        <f>Tabla2[[#This Row],[PAS_NUM_COR_COD_ROS_TG_POS]]-Tabla2[[#This Row],[ESC_NUM_COR_COD_ROS_TG_POS]]</f>
        <v>0.14999999999999991</v>
      </c>
      <c r="LT228" s="15">
        <f>Tabla2[[#This Row],[PAS_DUR_COR_COD_ROS_TG_POS]]-Tabla2[[#This Row],[ESC_DUR_COR_COD_ROS_TG_POS]]</f>
        <v>342.78205128205116</v>
      </c>
      <c r="LU228" s="15">
        <f>Tabla2[[#This Row],[PAS_NUM_COR_COD_ROS_TG_TOT]]-Tabla2[[#This Row],[ESC_NUM_COR_COD_ROS_TG_TOT]]</f>
        <v>0.35666666666666647</v>
      </c>
      <c r="LV228" s="15">
        <f>Tabla2[[#This Row],[PAS_DUR_COR_COD_ROS_TG_TOT]]-Tabla2[[#This Row],[ESC_DUR_COR_COD_ROS_TG_TOT]]</f>
        <v>150.88235294117658</v>
      </c>
      <c r="LW228" s="15">
        <f>Tabla2[[#This Row],[PAS_NUM_COR_COD_ESC_TG_NEG]]-Tabla2[[#This Row],[ESC_NUM_COR_COD_ESC_TG_NEG]]</f>
        <v>-2.95</v>
      </c>
      <c r="LX228" s="15">
        <f>Tabla2[[#This Row],[PAS_DUR_COR_COD_ESC_TG_NEG]]-Tabla2[[#This Row],[ESC_DUR_COR_COD_ESC_TG_NEG]]</f>
        <v>-596.25</v>
      </c>
      <c r="LY228" s="15">
        <f>Tabla2[[#This Row],[PAS_NUM_COR_COD_ESC_TG_NEU]]-Tabla2[[#This Row],[ESC_NUM_COR_COD_ESC_TG_NEU]]</f>
        <v>-0.85000000000000009</v>
      </c>
      <c r="LZ228" s="15">
        <f>Tabla2[[#This Row],[PAS_DUR_COR_COD_ESC_TG_NEU]]-Tabla2[[#This Row],[ESC_DUR_COR_COD_ESC_TG_NEU]]</f>
        <v>-81.527777777777601</v>
      </c>
      <c r="MA228" s="15">
        <f>Tabla2[[#This Row],[PAS_NUM_COR_COD_ESC_TG_POS]]-Tabla2[[#This Row],[ESC_NUM_COR_COD_ESC_TG_POS]]</f>
        <v>0.21428571428571441</v>
      </c>
      <c r="MB228" s="15">
        <f>Tabla2[[#This Row],[PAS_DUR_COR_COD_ESC_TG_POS]]-Tabla2[[#This Row],[ESC_DUR_COR_COD_ESC_TG_POS]]</f>
        <v>-318.60606060606051</v>
      </c>
      <c r="MC228" s="15">
        <f>Tabla2[[#This Row],[PAS_NUM_COR_COD_ESC_TG_TOT]]-Tabla2[[#This Row],[ESC_NUM_COR_COD_ESC_TG_TOT]]</f>
        <v>-1.2366666666666668</v>
      </c>
      <c r="MD228" s="15">
        <f>Tabla2[[#This Row],[PAS_DUR_COR_COD_ESC_TG_TOT]]-Tabla2[[#This Row],[ESC_DUR_COR_COD_ESC_TG_TOT]]</f>
        <v>-277.96057347670239</v>
      </c>
      <c r="ME228" s="42">
        <f>Tabla25[[#This Row],[PAS_NUM_COR_COD_ROS_TG_NEG]]-Tabla25[[#This Row],[PAS_NUM_COR_COD_ESC_TG_NEG]]</f>
        <v>-0.10000000000000009</v>
      </c>
      <c r="MF228" s="42">
        <f>Tabla25[[#This Row],[PAS_NUM_COR_COD_ROS_TG_NEU]]-Tabla25[[#This Row],[PAS_NUM_COR_COD_ESC_TG_NEU]]</f>
        <v>0.15000000000000036</v>
      </c>
      <c r="MG228" s="42">
        <f>Tabla25[[#This Row],[PAS_NUM_COR_COD_ROS_TG_POS]]-Tabla25[[#This Row],[PAS_NUM_COR_COD_ESC_TG_POS]]</f>
        <v>0.64999999999999991</v>
      </c>
      <c r="MH228" s="42">
        <f>Tabla25[[#This Row],[PAS_NUM_COR_COD_ROS_TG_TOT]]-Tabla25[[#This Row],[PAS_NUM_COR_COD_ESC_TG_TOT]]</f>
        <v>0.23333333333333339</v>
      </c>
      <c r="MI228" s="42">
        <f>Tabla25[[#This Row],[PAS_DUR_COR_COD_ROS_TG_NEG]]-Tabla25[[#This Row],[PAS_DUR_COR_COD_ESC_TG_NEG]]</f>
        <v>44.25</v>
      </c>
      <c r="MJ228" s="42">
        <f>Tabla25[[#This Row],[PAS_DUR_COR_COD_ROS_TG_NEU]]-Tabla25[[#This Row],[PAS_DUR_COR_COD_ESC_TG_NEU]]</f>
        <v>-168.91666666666674</v>
      </c>
      <c r="MK228" s="42">
        <f>Tabla25[[#This Row],[PAS_DUR_COR_COD_ROS_TG_POS]]-Tabla25[[#This Row],[PAS_DUR_COR_COD_ESC_TG_POS]]</f>
        <v>83.88811188811178</v>
      </c>
      <c r="ML228" s="42">
        <f>Tabla25[[#This Row],[PAS_DUR_COR_COD_ROS_TG_TOT]]-Tabla25[[#This Row],[PAS_DUR_COR_COD_ESC_TG_TOT]]</f>
        <v>-21.601518026565373</v>
      </c>
      <c r="MM228" s="44">
        <f>Tabla25[[#This Row],[ESC_NUM_COR_COD_ROS_TG_NEG]]-Tabla25[[#This Row],[ESC_NUM_COR_COD_ESC_TG_NEG]]</f>
        <v>-3</v>
      </c>
      <c r="MN228" s="44">
        <f>Tabla25[[#This Row],[ESC_NUM_COR_COD_ROS_TG_NEU]]-Tabla25[[#This Row],[ESC_NUM_COR_COD_ESC_TG_NEU]]</f>
        <v>-1.5</v>
      </c>
      <c r="MO228" s="44">
        <f>Tabla25[[#This Row],[ESC_NUM_COR_COD_ROS_TG_POS]]-Tabla25[[#This Row],[ESC_NUM_COR_COD_ESC_TG_POS]]</f>
        <v>0.71428571428571441</v>
      </c>
      <c r="MP228" s="44">
        <f>Tabla25[[#This Row],[ESC_NUM_COR_COD_ROS_TG_TOT]]-Tabla25[[#This Row],[ESC_NUM_COR_COD_ESC_TG_TOT]]</f>
        <v>-1.3599999999999999</v>
      </c>
      <c r="MQ228" s="44">
        <f>Tabla25[[#This Row],[ESC_DUR_COR_COD_ROS_TG_NEG]]-Tabla25[[#This Row],[ESC_DUR_COR_COD_ESC_TG_NEG]]</f>
        <v>-601.66666666666674</v>
      </c>
      <c r="MR228" s="44">
        <f>Tabla25[[#This Row],[ESC_DUR_COR_COD_ROS_TG_NEU]]-Tabla25[[#This Row],[ESC_DUR_COR_COD_ESC_TG_NEU]]</f>
        <v>-261.04444444444437</v>
      </c>
      <c r="MS228" s="44">
        <f>Tabla25[[#This Row],[ESC_DUR_COR_COD_ROS_TG_POS]]-Tabla25[[#This Row],[ESC_DUR_COR_COD_ESC_TG_POS]]</f>
        <v>-577.49999999999989</v>
      </c>
      <c r="MT228" s="44">
        <f>Tabla25[[#This Row],[ESC_DUR_COR_COD_ROS_TG_TOT]]-Tabla25[[#This Row],[ESC_DUR_COR_COD_ESC_TG_TOT]]</f>
        <v>-450.44444444444434</v>
      </c>
      <c r="MU228" s="47">
        <f>Tabla25[[#This Row],[ROS_NUM_COR_COD_ROS_TG_NEG]]-Tabla25[[#This Row],[ROS_NUM_COR_COD_ESC_TG_NEG]]</f>
        <v>0.33333333333333331</v>
      </c>
      <c r="MV228" s="47">
        <f>Tabla25[[#This Row],[ROS_NUM_COR_COD_ROS_TG_NEU]]-Tabla25[[#This Row],[ROS_NUM_COR_COD_ESC_TG_NEU]]</f>
        <v>0</v>
      </c>
      <c r="MW228" s="47">
        <f>Tabla25[[#This Row],[ROS_NUM_COR_COD_ROS_TG_POS]]-Tabla25[[#This Row],[ROS_NUM_COR_COD_ESC_TG_POS]]</f>
        <v>-0.5</v>
      </c>
      <c r="MX228" s="47">
        <f>Tabla25[[#This Row],[ROS_NUM_COR_COD_ROS_TG_TOT]]-Tabla25[[#This Row],[ROS_NUM_COR_COD_ESC_TG_TOT]]</f>
        <v>-0.10526315789473684</v>
      </c>
      <c r="MY228" s="47">
        <f>Tabla25[[#This Row],[ROS_DUR_COR_COD_ROS_TG_NEG]]-Tabla25[[#This Row],[ROS_DUR_COR_COD_ESC_TG_NEG]]</f>
        <v>102.5</v>
      </c>
      <c r="MZ228" s="47">
        <f>Tabla25[[#This Row],[ROS_DUR_COR_COD_ROS_TG_NEU]]-Tabla25[[#This Row],[ROS_DUR_COR_COD_ESC_TG_NEU]]</f>
        <v>1014.5</v>
      </c>
      <c r="NA228" s="47">
        <f>Tabla25[[#This Row],[ROS_DUR_COR_COD_ROS_TG_POS]]-Tabla25[[#This Row],[ROS_DUR_COR_COD_ESC_TG_POS]]</f>
        <v>811.75</v>
      </c>
      <c r="NB228" s="47">
        <f>Tabla25[[#This Row],[ROS_DUR_COR_COD_ROS_TG_TOT]]-Tabla25[[#This Row],[ROS_DUR_COR_COD_ESC_TG_TOT]]</f>
        <v>248.83333333333331</v>
      </c>
      <c r="NC228">
        <v>102.5</v>
      </c>
      <c r="ND228">
        <v>378</v>
      </c>
      <c r="NE228">
        <v>153</v>
      </c>
      <c r="NF228">
        <v>184</v>
      </c>
      <c r="NH228">
        <v>181</v>
      </c>
      <c r="NI228">
        <v>111.5</v>
      </c>
      <c r="NJ228">
        <v>134.66666666666666</v>
      </c>
      <c r="NK228">
        <v>220</v>
      </c>
      <c r="NL228">
        <v>326.60000000000002</v>
      </c>
      <c r="NM228">
        <v>217.33333333333334</v>
      </c>
      <c r="NN228">
        <v>256.92857142857144</v>
      </c>
      <c r="NO228">
        <v>250.33333333333334</v>
      </c>
      <c r="NP228">
        <v>283.44444444444446</v>
      </c>
      <c r="NQ228">
        <v>266.66666666666669</v>
      </c>
      <c r="NR228">
        <v>269.61111111111109</v>
      </c>
      <c r="NS228">
        <v>289</v>
      </c>
      <c r="NT228">
        <v>206.76923076923077</v>
      </c>
      <c r="NU228">
        <v>254.92307692307693</v>
      </c>
      <c r="NV228">
        <v>244.52941176470588</v>
      </c>
      <c r="NW228">
        <v>265</v>
      </c>
      <c r="NX228">
        <v>251</v>
      </c>
      <c r="NY228">
        <v>222.09090909090909</v>
      </c>
      <c r="NZ228">
        <v>244.35483870967741</v>
      </c>
      <c r="OA228" s="15">
        <f>Tabla2[[#This Row],[ROS_1DU_COR_COD_ROS_TG_NEG]]-Tabla2[[#This Row],[PAS_1DU_COR_COD_ROS_TG_NEG]]</f>
        <v>-186.5</v>
      </c>
      <c r="OB228" s="15">
        <f>Tabla2[[#This Row],[ROS_1DU_COR_COD_ROS_TG_NEU]]-Tabla2[[#This Row],[PAS_1DU_COR_COD_ROS_TG_NEU]]</f>
        <v>171.23076923076923</v>
      </c>
      <c r="OC228" s="15">
        <f>Tabla2[[#This Row],[ROS_1DU_COR_COD_ROS_TG_POS]]-Tabla2[[#This Row],[PAS_1DU_COR_COD_ROS_TG_POS]]</f>
        <v>-101.92307692307693</v>
      </c>
      <c r="OD228" s="15">
        <f>Tabla2[[#This Row],[ROS_1DU_COR_COD_ROS_TG_TOT]]-Tabla2[[#This Row],[PAS_1DU_COR_COD_ROS_TG_TOT]]</f>
        <v>-60.529411764705884</v>
      </c>
      <c r="OE228" s="15">
        <f>Tabla2[[#This Row],[ROS_1DU_COR_COD_ESC_TG_NEG]]-Tabla2[[#This Row],[PAS_1DU_COR_COD_ESC_TG_NEG]]</f>
        <v>-265</v>
      </c>
      <c r="OF228" s="15">
        <f>Tabla2[[#This Row],[ROS_1DU_COR_COD_ESC_TG_NEU]]-Tabla2[[#This Row],[PAS_1DU_COR_COD_ESC_TG_NEU]]</f>
        <v>-70</v>
      </c>
      <c r="OG228" s="15">
        <f>Tabla2[[#This Row],[ROS_1DU_COR_COD_ESC_TG_POS]]-Tabla2[[#This Row],[PAS_1DU_COR_COD_ESC_TG_POS]]</f>
        <v>-110.59090909090909</v>
      </c>
      <c r="OH228" s="15">
        <f>Tabla2[[#This Row],[ROS_1DU_COR_COD_ESC_TG_TOT]]-Tabla2[[#This Row],[PAS_1DU_COR_COD_ESC_TG_TOT]]</f>
        <v>-109.68817204301075</v>
      </c>
      <c r="OI228" s="15">
        <f>Tabla2[[#This Row],[PAS_1DU_COR_COD_ROS_TG_NEG]]-Tabla2[[#This Row],[ESC_1DU_COR_COD_ROS_TG_NEG]]</f>
        <v>69</v>
      </c>
      <c r="OJ228" s="15">
        <f>Tabla2[[#This Row],[PAS_1DU_COR_COD_ROS_TG_NEU]]-Tabla2[[#This Row],[ESC_1DU_COR_COD_ROS_TG_NEU]]</f>
        <v>-119.83076923076925</v>
      </c>
      <c r="OK228" s="15">
        <f>Tabla2[[#This Row],[PAS_1DU_COR_COD_ROS_TG_POS]]-Tabla2[[#This Row],[ESC_1DU_COR_COD_ROS_TG_POS]]</f>
        <v>37.589743589743591</v>
      </c>
      <c r="OL228" s="15">
        <f>Tabla2[[#This Row],[PAS_1DU_COR_COD_ROS_TG_TOT]]-Tabla2[[#This Row],[ESC_1DU_COR_COD_ROS_TG_TOT]]</f>
        <v>-12.399159663865561</v>
      </c>
      <c r="OM228" s="15">
        <f>Tabla2[[#This Row],[PAS_1DU_COR_COD_ESC_TG_NEG]]-Tabla2[[#This Row],[ESC_1DU_COR_COD_ESC_TG_NEG]]</f>
        <v>14.666666666666657</v>
      </c>
      <c r="ON228" s="15">
        <f>Tabla2[[#This Row],[PAS_1DU_COR_COD_ESC_TG_NEU]]-Tabla2[[#This Row],[ESC_1DU_COR_COD_ESC_TG_NEU]]</f>
        <v>-32.444444444444457</v>
      </c>
      <c r="OO228" s="15">
        <f>Tabla2[[#This Row],[PAS_1DU_COR_COD_ESC_TG_POS]]-Tabla2[[#This Row],[ESC_1DU_COR_COD_ESC_TG_POS]]</f>
        <v>-44.575757575757592</v>
      </c>
      <c r="OP228" s="15">
        <f>Tabla2[[#This Row],[PAS_1DU_COR_COD_ESC_TG_TOT]]-Tabla2[[#This Row],[ESC_1DU_COR_COD_ESC_TG_TOT]]</f>
        <v>-25.256272401433677</v>
      </c>
      <c r="OQ228" s="61">
        <v>102.5</v>
      </c>
      <c r="OR228" s="62">
        <v>197</v>
      </c>
      <c r="OS228" s="62">
        <v>41.5</v>
      </c>
      <c r="OT228" s="62">
        <v>49.333333333333343</v>
      </c>
      <c r="OU228" s="62">
        <v>-30.333333333333343</v>
      </c>
      <c r="OV228" s="62">
        <v>43.155555555555566</v>
      </c>
      <c r="OW228" s="62">
        <v>-49.333333333333343</v>
      </c>
      <c r="OX228" s="62">
        <v>-12.682539682539641</v>
      </c>
      <c r="OY228" s="62">
        <v>24</v>
      </c>
      <c r="OZ228" s="62">
        <v>-44.230769230769226</v>
      </c>
      <c r="PA228" s="62">
        <v>32.832167832167841</v>
      </c>
      <c r="PB228" s="62">
        <v>0.17457305502847476</v>
      </c>
    </row>
    <row r="229" spans="1:418" x14ac:dyDescent="0.3">
      <c r="A229" s="2" t="s">
        <v>226</v>
      </c>
      <c r="B229" s="2">
        <v>60</v>
      </c>
      <c r="C229" s="2">
        <v>1</v>
      </c>
      <c r="D229" s="2">
        <v>72</v>
      </c>
      <c r="E229">
        <v>2.85</v>
      </c>
      <c r="F229">
        <v>896.5</v>
      </c>
      <c r="G229">
        <v>3.05</v>
      </c>
      <c r="H229">
        <v>694.6875</v>
      </c>
      <c r="I229">
        <v>2.9</v>
      </c>
      <c r="J229">
        <v>979.33333333333337</v>
      </c>
      <c r="K229">
        <v>2.9333333333333331</v>
      </c>
      <c r="L229">
        <v>840.625</v>
      </c>
      <c r="M229">
        <v>3.1</v>
      </c>
      <c r="N229">
        <v>957.73333333333335</v>
      </c>
      <c r="O229">
        <v>3.15</v>
      </c>
      <c r="P229">
        <v>793.86666666666667</v>
      </c>
      <c r="Q229">
        <v>3.8</v>
      </c>
      <c r="R229">
        <v>899</v>
      </c>
      <c r="S229">
        <v>3.35</v>
      </c>
      <c r="T229">
        <v>883.5333333333333</v>
      </c>
      <c r="U229">
        <v>3.1416666666666666</v>
      </c>
      <c r="V229">
        <v>863.34117647058827</v>
      </c>
      <c r="W229">
        <v>1.7</v>
      </c>
      <c r="X229">
        <v>461.41176470588238</v>
      </c>
      <c r="Y229">
        <v>2</v>
      </c>
      <c r="Z229">
        <v>510.05555555555554</v>
      </c>
      <c r="AA229">
        <v>2.2000000000000002</v>
      </c>
      <c r="AB229">
        <v>485.55555555555554</v>
      </c>
      <c r="AC229">
        <v>1.9666666666666666</v>
      </c>
      <c r="AD229">
        <v>486.1320754716981</v>
      </c>
      <c r="AE229">
        <v>1.9666666666666666</v>
      </c>
      <c r="AF229">
        <v>486.1320754716981</v>
      </c>
      <c r="AG229">
        <v>2.75</v>
      </c>
      <c r="AH229">
        <v>718.47101449275362</v>
      </c>
      <c r="BM229">
        <v>2.75</v>
      </c>
      <c r="BN229">
        <v>718.47101449275362</v>
      </c>
      <c r="BO229">
        <v>2.5</v>
      </c>
      <c r="BP229">
        <v>829.33333333333337</v>
      </c>
      <c r="BQ229">
        <v>2.5555555555555554</v>
      </c>
      <c r="BR229">
        <v>820.14285714285711</v>
      </c>
      <c r="BS229">
        <v>2</v>
      </c>
      <c r="BT229">
        <v>793.5</v>
      </c>
      <c r="BU229">
        <v>2.3448275862068964</v>
      </c>
      <c r="BV229">
        <v>814.63157894736844</v>
      </c>
      <c r="BW229">
        <v>2.1111111111111112</v>
      </c>
      <c r="BX229">
        <v>829</v>
      </c>
      <c r="BY229">
        <v>2</v>
      </c>
      <c r="BZ229">
        <v>917</v>
      </c>
      <c r="CA229">
        <v>1.4444444444444444</v>
      </c>
      <c r="CB229">
        <v>628</v>
      </c>
      <c r="CC229">
        <v>1.8571428571428572</v>
      </c>
      <c r="CD229">
        <v>791.33333333333337</v>
      </c>
      <c r="CE229">
        <v>2.1052631578947367</v>
      </c>
      <c r="CF229">
        <v>804.35294117647061</v>
      </c>
      <c r="CG229">
        <v>3</v>
      </c>
      <c r="CH229">
        <v>1363.5</v>
      </c>
      <c r="CI229">
        <v>2.5555555555555554</v>
      </c>
      <c r="CJ229">
        <v>1514.25</v>
      </c>
      <c r="CK229">
        <v>3.5</v>
      </c>
      <c r="CL229">
        <v>1668.4</v>
      </c>
      <c r="CM229">
        <v>3.0344827586206895</v>
      </c>
      <c r="CN229">
        <v>1505.3333333333333</v>
      </c>
      <c r="CO229">
        <v>3</v>
      </c>
      <c r="CP229">
        <v>1534</v>
      </c>
      <c r="CQ229">
        <v>3.3</v>
      </c>
      <c r="CR229">
        <v>1614.8</v>
      </c>
      <c r="CS229">
        <v>4</v>
      </c>
      <c r="CT229">
        <v>1736.2</v>
      </c>
      <c r="CU229">
        <v>3.4285714285714284</v>
      </c>
      <c r="CV229">
        <v>1628.3333333333333</v>
      </c>
      <c r="CW229">
        <v>3.2280701754385963</v>
      </c>
      <c r="CX229">
        <v>1566.8333333333333</v>
      </c>
      <c r="CY229">
        <v>2.6666666666666665</v>
      </c>
      <c r="CZ229">
        <v>1161.765625</v>
      </c>
      <c r="DA229">
        <v>0.9</v>
      </c>
      <c r="DB229">
        <v>538</v>
      </c>
      <c r="DC229">
        <v>1.2222222222222223</v>
      </c>
      <c r="DD229">
        <v>627.79999999999995</v>
      </c>
      <c r="DE229">
        <v>0.6</v>
      </c>
      <c r="DF229">
        <v>727</v>
      </c>
      <c r="DG229">
        <v>0.89655172413793105</v>
      </c>
      <c r="DH229">
        <v>622.66666666666663</v>
      </c>
      <c r="DI229">
        <v>0.33333333333333331</v>
      </c>
      <c r="DJ229">
        <v>215.66666666666666</v>
      </c>
      <c r="DK229">
        <v>0.3</v>
      </c>
      <c r="DL229">
        <v>302.5</v>
      </c>
      <c r="DM229">
        <v>0.44444444444444442</v>
      </c>
      <c r="DN229">
        <v>274</v>
      </c>
      <c r="DO229">
        <v>0.35714285714285715</v>
      </c>
      <c r="DP229">
        <v>260.88888888888891</v>
      </c>
      <c r="DQ229">
        <v>0.63157894736842102</v>
      </c>
      <c r="DR229">
        <v>467.61904761904759</v>
      </c>
      <c r="DS229">
        <v>0.63157894736842102</v>
      </c>
      <c r="DT229">
        <v>467.61904761904759</v>
      </c>
      <c r="DU229">
        <v>1.9883040935672514</v>
      </c>
      <c r="DV229">
        <v>990.2705882352941</v>
      </c>
      <c r="DY229">
        <v>1</v>
      </c>
      <c r="DZ229">
        <v>157</v>
      </c>
      <c r="EC229">
        <v>1</v>
      </c>
      <c r="ED229">
        <v>157</v>
      </c>
      <c r="EE229">
        <v>10</v>
      </c>
      <c r="EF229">
        <v>1666</v>
      </c>
      <c r="EI229">
        <v>7</v>
      </c>
      <c r="EJ229">
        <v>2295</v>
      </c>
      <c r="EK229">
        <v>8.5</v>
      </c>
      <c r="EL229">
        <v>1980.5</v>
      </c>
      <c r="EM229">
        <v>6</v>
      </c>
      <c r="EN229">
        <v>1372.6666666666667</v>
      </c>
      <c r="EQ229">
        <v>1</v>
      </c>
      <c r="ER229">
        <v>112</v>
      </c>
      <c r="EU229">
        <v>1</v>
      </c>
      <c r="EV229">
        <v>112</v>
      </c>
      <c r="EW229">
        <v>0</v>
      </c>
      <c r="FA229">
        <v>0</v>
      </c>
      <c r="FC229">
        <v>0</v>
      </c>
      <c r="FE229">
        <v>0.33333333333333331</v>
      </c>
      <c r="FF229">
        <v>112</v>
      </c>
      <c r="FG229">
        <v>3.1666666666666665</v>
      </c>
      <c r="FH229">
        <v>1057.5</v>
      </c>
      <c r="FK229">
        <v>1</v>
      </c>
      <c r="FL229">
        <v>117</v>
      </c>
      <c r="FO229">
        <v>1</v>
      </c>
      <c r="FP229">
        <v>117</v>
      </c>
      <c r="FQ229">
        <v>0</v>
      </c>
      <c r="FU229">
        <v>1</v>
      </c>
      <c r="FV229">
        <v>105</v>
      </c>
      <c r="FW229">
        <v>0.5</v>
      </c>
      <c r="FX229">
        <v>105</v>
      </c>
      <c r="FY229">
        <v>0.66666666666666663</v>
      </c>
      <c r="FZ229">
        <v>111</v>
      </c>
      <c r="GA229">
        <v>0.66666666666666663</v>
      </c>
      <c r="GB229">
        <v>111</v>
      </c>
      <c r="GC229">
        <v>2.3333333333333335</v>
      </c>
      <c r="GD229">
        <v>742</v>
      </c>
      <c r="GE229">
        <v>2.0055555555555555</v>
      </c>
      <c r="GF229">
        <v>973.90109890109886</v>
      </c>
      <c r="GG229">
        <v>2.625</v>
      </c>
      <c r="GH229">
        <v>858.4</v>
      </c>
      <c r="GI229">
        <v>3.8571428571428572</v>
      </c>
      <c r="GJ229">
        <v>1216.2</v>
      </c>
      <c r="GK229">
        <v>3</v>
      </c>
      <c r="GL229">
        <v>1060.5999999999999</v>
      </c>
      <c r="GM229">
        <v>3.125</v>
      </c>
      <c r="GN229">
        <v>1045.0666666666666</v>
      </c>
      <c r="GO229">
        <v>4.5</v>
      </c>
      <c r="GP229">
        <v>1391</v>
      </c>
      <c r="GQ229">
        <v>2.6</v>
      </c>
      <c r="GR229">
        <v>742.42857142857144</v>
      </c>
      <c r="GS229">
        <v>3.125</v>
      </c>
      <c r="GT229">
        <v>1177.8</v>
      </c>
      <c r="GU229">
        <v>3.3461538461538463</v>
      </c>
      <c r="GV229">
        <v>1079.5555555555557</v>
      </c>
      <c r="GW229">
        <v>3.24</v>
      </c>
      <c r="GX229">
        <v>1063.878787878788</v>
      </c>
      <c r="GY229">
        <v>5.75</v>
      </c>
      <c r="GZ229">
        <v>1160.125</v>
      </c>
      <c r="HA229">
        <v>3.8571428571428572</v>
      </c>
      <c r="HB229">
        <v>913</v>
      </c>
      <c r="HC229">
        <v>5.333333333333333</v>
      </c>
      <c r="HD229">
        <v>1528.2857142857142</v>
      </c>
      <c r="HE229">
        <v>5.041666666666667</v>
      </c>
      <c r="HF229">
        <v>1198.6363636363637</v>
      </c>
      <c r="HG229">
        <v>3.75</v>
      </c>
      <c r="HH229">
        <v>920.28571428571433</v>
      </c>
      <c r="HI229">
        <v>5.7</v>
      </c>
      <c r="HJ229">
        <v>1395</v>
      </c>
      <c r="HK229">
        <v>4.75</v>
      </c>
      <c r="HL229">
        <v>1229.1428571428571</v>
      </c>
      <c r="HM229">
        <v>4.8076923076923075</v>
      </c>
      <c r="HN229">
        <v>1208.1666666666667</v>
      </c>
      <c r="HO229">
        <v>4.92</v>
      </c>
      <c r="HP229">
        <v>1203.608695652174</v>
      </c>
      <c r="HQ229">
        <v>4.08</v>
      </c>
      <c r="HR229">
        <v>1145.2405063291139</v>
      </c>
      <c r="HS229">
        <v>2.5</v>
      </c>
      <c r="HT229">
        <v>702.66666666666663</v>
      </c>
      <c r="HU229">
        <v>2</v>
      </c>
      <c r="HV229">
        <v>597.79999999999995</v>
      </c>
      <c r="HW229">
        <v>2.4444444444444446</v>
      </c>
      <c r="HX229">
        <v>653.55555555555554</v>
      </c>
      <c r="HY229">
        <v>2.3333333333333335</v>
      </c>
      <c r="HZ229">
        <v>654.35</v>
      </c>
      <c r="IA229">
        <v>1.125</v>
      </c>
      <c r="IB229">
        <v>421</v>
      </c>
      <c r="IC229">
        <v>2.1</v>
      </c>
      <c r="ID229">
        <v>565.55555555555554</v>
      </c>
      <c r="IE229">
        <v>1.75</v>
      </c>
      <c r="IF229">
        <v>418.42857142857144</v>
      </c>
      <c r="IG229">
        <v>1.6923076923076923</v>
      </c>
      <c r="IH229">
        <v>482.09523809523807</v>
      </c>
      <c r="II229">
        <v>2</v>
      </c>
      <c r="IJ229">
        <v>566.1219512195122</v>
      </c>
      <c r="IK229">
        <v>2</v>
      </c>
      <c r="IL229">
        <v>566.1219512195122</v>
      </c>
      <c r="IM229">
        <v>3.3866666666666667</v>
      </c>
      <c r="IN229">
        <v>947.375</v>
      </c>
      <c r="IO229">
        <v>5.5</v>
      </c>
      <c r="IP229">
        <v>1313.5</v>
      </c>
      <c r="IQ229">
        <v>2</v>
      </c>
      <c r="IR229">
        <v>792</v>
      </c>
      <c r="IS229">
        <v>8</v>
      </c>
      <c r="IT229">
        <v>1967</v>
      </c>
      <c r="IU229">
        <v>4.166666666666667</v>
      </c>
      <c r="IV229">
        <v>1235.5999999999999</v>
      </c>
      <c r="IW229">
        <v>3</v>
      </c>
      <c r="IX229">
        <v>1100</v>
      </c>
      <c r="JA229">
        <v>2.5</v>
      </c>
      <c r="JB229">
        <v>762</v>
      </c>
      <c r="JC229">
        <v>2.75</v>
      </c>
      <c r="JD229">
        <v>931</v>
      </c>
      <c r="JE229">
        <v>3.6</v>
      </c>
      <c r="JF229">
        <v>1148.5714285714287</v>
      </c>
      <c r="JG229">
        <v>2.5</v>
      </c>
      <c r="JH229">
        <v>852</v>
      </c>
      <c r="JI229">
        <v>6.666666666666667</v>
      </c>
      <c r="JJ229">
        <v>1456.3333333333333</v>
      </c>
      <c r="JK229">
        <v>0</v>
      </c>
      <c r="JM229">
        <v>4.166666666666667</v>
      </c>
      <c r="JN229">
        <v>1305.25</v>
      </c>
      <c r="JO229">
        <v>6</v>
      </c>
      <c r="JP229">
        <v>1178.5</v>
      </c>
      <c r="JS229">
        <v>4.5</v>
      </c>
      <c r="JT229">
        <v>928</v>
      </c>
      <c r="JU229">
        <v>5.25</v>
      </c>
      <c r="JV229">
        <v>1053.25</v>
      </c>
      <c r="JW229">
        <v>4.5999999999999996</v>
      </c>
      <c r="JX229">
        <v>1179.25</v>
      </c>
      <c r="JY229">
        <v>4.0999999999999996</v>
      </c>
      <c r="JZ229">
        <v>1164.9333333333334</v>
      </c>
      <c r="KA229">
        <v>2</v>
      </c>
      <c r="KB229">
        <v>525.5</v>
      </c>
      <c r="KC229">
        <v>2.6666666666666665</v>
      </c>
      <c r="KD229">
        <v>365.66666666666669</v>
      </c>
      <c r="KE229">
        <v>0</v>
      </c>
      <c r="KG229">
        <v>2</v>
      </c>
      <c r="KH229">
        <v>429.6</v>
      </c>
      <c r="KI229">
        <v>3.5</v>
      </c>
      <c r="KJ229">
        <v>1574</v>
      </c>
      <c r="KM229">
        <v>0</v>
      </c>
      <c r="KO229">
        <v>1.75</v>
      </c>
      <c r="KP229">
        <v>1574</v>
      </c>
      <c r="KQ229">
        <v>1.9</v>
      </c>
      <c r="KR229">
        <v>620.33333333333337</v>
      </c>
      <c r="KS229">
        <v>1.9</v>
      </c>
      <c r="KT229">
        <v>620.33333333333337</v>
      </c>
      <c r="KU229">
        <v>3.3666666666666667</v>
      </c>
      <c r="KV229">
        <v>1009.3333333333334</v>
      </c>
      <c r="KW229">
        <v>3.3833333333333333</v>
      </c>
      <c r="KX229">
        <v>956.60283687943263</v>
      </c>
      <c r="KY229" s="15">
        <f>Tabla2[[#This Row],[ROS_NUM_COR_COD_ROS_TG_NEG]]-Tabla2[[#This Row],[PAS_NUM_COR_COD_ROS_TG_NEG]]</f>
        <v>0.64999999999999991</v>
      </c>
      <c r="KZ229" s="15">
        <f>Tabla2[[#This Row],[ROS_DUR_COR_COD_ROS_TG_NEG]]-Tabla2[[#This Row],[PAS_DUR_COR_COD_ROS_TG_NEG]]</f>
        <v>-37.447619047619014</v>
      </c>
      <c r="LA229" s="15">
        <f>Tabla2[[#This Row],[ROS_NUM_COR_COD_ROS_TG_NEU]]-Tabla2[[#This Row],[PAS_NUM_COR_COD_ROS_TG_NEU]]</f>
        <v>2.5500000000000003</v>
      </c>
      <c r="LB229" s="15">
        <f>Tabla2[[#This Row],[ROS_DUR_COR_COD_ROS_TG_NEU]]-Tabla2[[#This Row],[PAS_DUR_COR_COD_ROS_TG_NEU]]</f>
        <v>601.13333333333333</v>
      </c>
      <c r="LC229" s="15">
        <f>Tabla2[[#This Row],[ROS_NUM_COR_COD_ROS_TG_POS]]-Tabla2[[#This Row],[PAS_NUM_COR_COD_ROS_TG_POS]]</f>
        <v>0.95000000000000018</v>
      </c>
      <c r="LD229" s="15">
        <f>Tabla2[[#This Row],[ROS_DUR_COR_COD_ROS_TG_POS]]-Tabla2[[#This Row],[PAS_DUR_COR_COD_ROS_TG_POS]]</f>
        <v>330.14285714285711</v>
      </c>
      <c r="LE229" s="15">
        <f>Tabla2[[#This Row],[ROS_NUM_COR_COD_ROS_TG_TOT]]-Tabla2[[#This Row],[PAS_NUM_COR_COD_ROS_TG_TOT]]</f>
        <v>1.4576923076923074</v>
      </c>
      <c r="LF229" s="15">
        <f>Tabla2[[#This Row],[ROS_DUR_COR_COD_ROS_TG_TOT]]-Tabla2[[#This Row],[PAS_DUR_COR_COD_ROS_TG_TOT]]</f>
        <v>324.63333333333344</v>
      </c>
      <c r="LG229" s="15">
        <f>Tabla2[[#This Row],[ROS_NUM_COR_COD_ESC_TG_NEG]]-Tabla2[[#This Row],[PAS_NUM_COR_COD_ESC_TG_NEG]]</f>
        <v>1.65</v>
      </c>
      <c r="LH229" s="15">
        <f>Tabla2[[#This Row],[ROS_DUR_COR_COD_ESC_TG_NEG]]-Tabla2[[#This Row],[PAS_DUR_COR_COD_ESC_TG_NEG]]</f>
        <v>494.5</v>
      </c>
      <c r="LI229" s="15">
        <f>Tabla2[[#This Row],[ROS_NUM_COR_COD_ESC_TG_NEU]]-Tabla2[[#This Row],[PAS_NUM_COR_COD_ESC_TG_NEU]]</f>
        <v>-0.44999999999999973</v>
      </c>
      <c r="LJ229" s="15">
        <f>Tabla2[[#This Row],[ROS_NUM_COR_COD_ESC_TG_NEG]]-Tabla2[[#This Row],[PAS_NUM_COR_COD_ESC_TG_NEG]]</f>
        <v>1.65</v>
      </c>
      <c r="LK229" s="15">
        <f>Tabla2[[#This Row],[ROS_NUM_COR_COD_ESC_TG_POS]]-Tabla2[[#This Row],[PAS_NUM_COR_COD_ESC_TG_POS]]</f>
        <v>0.22500000000000009</v>
      </c>
      <c r="LL229" s="15">
        <f>Tabla2[[#This Row],[ROS_DUR_COR_COD_ESC_TG_POS]]-Tabla2[[#This Row],[PAS_DUR_COR_COD_ESC_TG_POS]]</f>
        <v>198.46666666666658</v>
      </c>
      <c r="LM229" s="15">
        <f>Tabla2[[#This Row],[ROS_NUM_COR_COD_ESC_TG_TOT]]-Tabla2[[#This Row],[PAS_NUM_COR_COD_ESC_TG_TOT]]</f>
        <v>0.41282051282051313</v>
      </c>
      <c r="LN229" s="15">
        <f>Tabla2[[#This Row],[ROS_DUR_COR_COD_ESC_TG_TOT]]-Tabla2[[#This Row],[PAS_DUR_COR_COD_ESC_TG_TOT]]</f>
        <v>238.93055555555566</v>
      </c>
      <c r="LO229" s="15">
        <f>Tabla2[[#This Row],[PAS_NUM_COR_COD_ROS_TG_NEG]]-Tabla2[[#This Row],[ESC_NUM_COR_COD_ROS_TG_NEG]]</f>
        <v>0.10000000000000009</v>
      </c>
      <c r="LP229" s="15">
        <f>Tabla2[[#This Row],[PAS_DUR_COR_COD_ROS_TG_NEG]]-Tabla2[[#This Row],[ESC_DUR_COR_COD_ROS_TG_NEG]]</f>
        <v>-576.26666666666665</v>
      </c>
      <c r="LQ229" s="15">
        <f>Tabla2[[#This Row],[PAS_NUM_COR_COD_ROS_TG_NEU]]-Tabla2[[#This Row],[ESC_NUM_COR_COD_ROS_TG_NEU]]</f>
        <v>-0.14999999999999991</v>
      </c>
      <c r="LR229" s="15">
        <f>Tabla2[[#This Row],[PAS_DUR_COR_COD_ROS_TG_NEU]]-Tabla2[[#This Row],[ESC_DUR_COR_COD_ROS_TG_NEU]]</f>
        <v>-820.93333333333328</v>
      </c>
      <c r="LS229" s="15">
        <f>Tabla2[[#This Row],[PAS_NUM_COR_COD_ROS_TG_POS]]-Tabla2[[#This Row],[ESC_NUM_COR_COD_ROS_TG_POS]]</f>
        <v>-0.20000000000000018</v>
      </c>
      <c r="LT229" s="15">
        <f>Tabla2[[#This Row],[PAS_DUR_COR_COD_ROS_TG_POS]]-Tabla2[[#This Row],[ESC_DUR_COR_COD_ROS_TG_POS]]</f>
        <v>-837.2</v>
      </c>
      <c r="LU229" s="15">
        <f>Tabla2[[#This Row],[PAS_NUM_COR_COD_ROS_TG_TOT]]-Tabla2[[#This Row],[ESC_NUM_COR_COD_ROS_TG_TOT]]</f>
        <v>-7.8571428571428292E-2</v>
      </c>
      <c r="LV229" s="15">
        <f>Tabla2[[#This Row],[PAS_DUR_COR_COD_ROS_TG_TOT]]-Tabla2[[#This Row],[ESC_DUR_COR_COD_ROS_TG_TOT]]</f>
        <v>-744.8</v>
      </c>
      <c r="LW229" s="15">
        <f>Tabla2[[#This Row],[PAS_NUM_COR_COD_ESC_TG_NEG]]-Tabla2[[#This Row],[ESC_NUM_COR_COD_ESC_TG_NEG]]</f>
        <v>0.73888888888888893</v>
      </c>
      <c r="LX229" s="15">
        <f>Tabla2[[#This Row],[PAS_DUR_COR_COD_ESC_TG_NEG]]-Tabla2[[#This Row],[ESC_DUR_COR_COD_ESC_TG_NEG]]</f>
        <v>67.5</v>
      </c>
      <c r="LY229" s="15">
        <f>Tabla2[[#This Row],[PAS_NUM_COR_COD_ESC_TG_NEU]]-Tabla2[[#This Row],[ESC_NUM_COR_COD_ESC_TG_NEU]]</f>
        <v>1.0499999999999998</v>
      </c>
      <c r="LZ229" s="15">
        <f>Tabla2[[#This Row],[PAS_DUR_COR_COD_ESC_TG_NEU]]-Tabla2[[#This Row],[ESC_DUR_COR_COD_ESC_TG_NEU]]</f>
        <v>-222.3125</v>
      </c>
      <c r="MA229" s="15">
        <f>Tabla2[[#This Row],[PAS_NUM_COR_COD_ESC_TG_POS]]-Tabla2[[#This Row],[ESC_NUM_COR_COD_ESC_TG_POS]]</f>
        <v>1.4555555555555555</v>
      </c>
      <c r="MB229" s="15">
        <f>Tabla2[[#This Row],[PAS_DUR_COR_COD_ESC_TG_POS]]-Tabla2[[#This Row],[ESC_DUR_COR_COD_ESC_TG_POS]]</f>
        <v>351.33333333333337</v>
      </c>
      <c r="MC229" s="15">
        <f>Tabla2[[#This Row],[PAS_NUM_COR_COD_ESC_TG_TOT]]-Tabla2[[#This Row],[ESC_NUM_COR_COD_ESC_TG_TOT]]</f>
        <v>1.0761904761904759</v>
      </c>
      <c r="MD229" s="15">
        <f>Tabla2[[#This Row],[PAS_DUR_COR_COD_ESC_TG_TOT]]-Tabla2[[#This Row],[ESC_DUR_COR_COD_ESC_TG_TOT]]</f>
        <v>49.291666666666629</v>
      </c>
      <c r="ME229" s="42">
        <f>Tabla25[[#This Row],[PAS_NUM_COR_COD_ROS_TG_NEG]]-Tabla25[[#This Row],[PAS_NUM_COR_COD_ESC_TG_NEG]]</f>
        <v>0.25</v>
      </c>
      <c r="MF229" s="42">
        <f>Tabla25[[#This Row],[PAS_NUM_COR_COD_ROS_TG_NEU]]-Tabla25[[#This Row],[PAS_NUM_COR_COD_ESC_TG_NEU]]</f>
        <v>0.10000000000000009</v>
      </c>
      <c r="MG229" s="42">
        <f>Tabla25[[#This Row],[PAS_NUM_COR_COD_ROS_TG_POS]]-Tabla25[[#This Row],[PAS_NUM_COR_COD_ESC_TG_POS]]</f>
        <v>0.89999999999999991</v>
      </c>
      <c r="MH229" s="42">
        <f>Tabla25[[#This Row],[PAS_NUM_COR_COD_ROS_TG_TOT]]-Tabla25[[#This Row],[PAS_NUM_COR_COD_ESC_TG_TOT]]</f>
        <v>0.41666666666666696</v>
      </c>
      <c r="MI229" s="42">
        <f>Tabla25[[#This Row],[PAS_DUR_COR_COD_ROS_TG_NEG]]-Tabla25[[#This Row],[PAS_DUR_COR_COD_ESC_TG_NEG]]</f>
        <v>61.233333333333348</v>
      </c>
      <c r="MJ229" s="42">
        <f>Tabla25[[#This Row],[PAS_DUR_COR_COD_ROS_TG_NEU]]-Tabla25[[#This Row],[PAS_DUR_COR_COD_ESC_TG_NEU]]</f>
        <v>99.179166666666674</v>
      </c>
      <c r="MK229" s="42">
        <f>Tabla25[[#This Row],[PAS_DUR_COR_COD_ROS_TG_POS]]-Tabla25[[#This Row],[PAS_DUR_COR_COD_ESC_TG_POS]]</f>
        <v>-80.333333333333371</v>
      </c>
      <c r="ML229" s="42">
        <f>Tabla25[[#This Row],[PAS_DUR_COR_COD_ROS_TG_TOT]]-Tabla25[[#This Row],[PAS_DUR_COR_COD_ESC_TG_TOT]]</f>
        <v>42.908333333333303</v>
      </c>
      <c r="MM229" s="44">
        <f>Tabla25[[#This Row],[ESC_NUM_COR_COD_ROS_TG_NEG]]-Tabla25[[#This Row],[ESC_NUM_COR_COD_ESC_TG_NEG]]</f>
        <v>0.88888888888888884</v>
      </c>
      <c r="MN229" s="44">
        <f>Tabla25[[#This Row],[ESC_NUM_COR_COD_ROS_TG_NEU]]-Tabla25[[#This Row],[ESC_NUM_COR_COD_ESC_TG_NEU]]</f>
        <v>1.2999999999999998</v>
      </c>
      <c r="MO229" s="44">
        <f>Tabla25[[#This Row],[ESC_NUM_COR_COD_ROS_TG_POS]]-Tabla25[[#This Row],[ESC_NUM_COR_COD_ESC_TG_POS]]</f>
        <v>2.5555555555555554</v>
      </c>
      <c r="MP229" s="44">
        <f>Tabla25[[#This Row],[ESC_NUM_COR_COD_ROS_TG_TOT]]-Tabla25[[#This Row],[ESC_NUM_COR_COD_ESC_TG_TOT]]</f>
        <v>1.5714285714285712</v>
      </c>
      <c r="MQ229" s="44">
        <f>Tabla25[[#This Row],[ESC_DUR_COR_COD_ROS_TG_NEG]]-Tabla25[[#This Row],[ESC_DUR_COR_COD_ESC_TG_NEG]]</f>
        <v>705</v>
      </c>
      <c r="MR229" s="44">
        <f>Tabla25[[#This Row],[ESC_DUR_COR_COD_ROS_TG_NEU]]-Tabla25[[#This Row],[ESC_DUR_COR_COD_ESC_TG_NEU]]</f>
        <v>697.8</v>
      </c>
      <c r="MS229" s="44">
        <f>Tabla25[[#This Row],[ESC_DUR_COR_COD_ROS_TG_POS]]-Tabla25[[#This Row],[ESC_DUR_COR_COD_ESC_TG_POS]]</f>
        <v>1108.2</v>
      </c>
      <c r="MT229" s="44">
        <f>Tabla25[[#This Row],[ESC_DUR_COR_COD_ROS_TG_TOT]]-Tabla25[[#This Row],[ESC_DUR_COR_COD_ESC_TG_TOT]]</f>
        <v>836.99999999999989</v>
      </c>
      <c r="MU229" s="47">
        <f>Tabla25[[#This Row],[ROS_NUM_COR_COD_ROS_TG_NEG]]-Tabla25[[#This Row],[ROS_NUM_COR_COD_ESC_TG_NEG]]</f>
        <v>-0.75</v>
      </c>
      <c r="MV229" s="47">
        <f>Tabla25[[#This Row],[ROS_NUM_COR_COD_ROS_TG_NEU]]-Tabla25[[#This Row],[ROS_NUM_COR_COD_ESC_TG_NEU]]</f>
        <v>3.1</v>
      </c>
      <c r="MW229" s="47">
        <f>Tabla25[[#This Row],[ROS_NUM_COR_COD_ROS_TG_POS]]-Tabla25[[#This Row],[ROS_NUM_COR_COD_ESC_TG_POS]]</f>
        <v>1.625</v>
      </c>
      <c r="MX229" s="47">
        <f>Tabla25[[#This Row],[ROS_NUM_COR_COD_ROS_TG_TOT]]-Tabla25[[#This Row],[ROS_NUM_COR_COD_ESC_TG_TOT]]</f>
        <v>1.4615384615384612</v>
      </c>
      <c r="MY229" s="47">
        <f>Tabla25[[#This Row],[ROS_DUR_COR_COD_ROS_TG_NEG]]-Tabla25[[#This Row],[ROS_DUR_COR_COD_ESC_TG_NEG]]</f>
        <v>-470.71428571428567</v>
      </c>
      <c r="MZ229" s="47">
        <f>Tabla25[[#This Row],[ROS_DUR_COR_COD_ROS_TG_NEU]]-Tabla25[[#This Row],[ROS_DUR_COR_COD_ESC_TG_NEU]]</f>
        <v>652.57142857142856</v>
      </c>
      <c r="NA229" s="47">
        <f>Tabla25[[#This Row],[ROS_DUR_COR_COD_ROS_TG_POS]]-Tabla25[[#This Row],[ROS_DUR_COR_COD_ESC_TG_POS]]</f>
        <v>51.342857142857156</v>
      </c>
      <c r="NB229" s="47">
        <f>Tabla25[[#This Row],[ROS_DUR_COR_COD_ROS_TG_TOT]]-Tabla25[[#This Row],[ROS_DUR_COR_COD_ESC_TG_TOT]]</f>
        <v>128.61111111111109</v>
      </c>
      <c r="NC229">
        <v>191</v>
      </c>
      <c r="ND229">
        <v>247.6</v>
      </c>
      <c r="NE229">
        <v>219.28571428571428</v>
      </c>
      <c r="NF229">
        <v>222.83333333333334</v>
      </c>
      <c r="NG229">
        <v>218.33333333333334</v>
      </c>
      <c r="NH229">
        <v>163.85714285714286</v>
      </c>
      <c r="NI229">
        <v>274</v>
      </c>
      <c r="NJ229">
        <v>212.61111111111111</v>
      </c>
      <c r="NK229">
        <v>284.8</v>
      </c>
      <c r="NL229">
        <v>304.60000000000002</v>
      </c>
      <c r="NM229">
        <v>248.2</v>
      </c>
      <c r="NN229">
        <v>279.2</v>
      </c>
      <c r="NO229">
        <v>175.6</v>
      </c>
      <c r="NP229">
        <v>209.6</v>
      </c>
      <c r="NQ229">
        <v>295.39999999999998</v>
      </c>
      <c r="NR229">
        <v>226.86666666666667</v>
      </c>
      <c r="NS229">
        <v>226.66666666666666</v>
      </c>
      <c r="NT229">
        <v>217.73333333333332</v>
      </c>
      <c r="NU229">
        <v>166</v>
      </c>
      <c r="NV229">
        <v>203.46666666666667</v>
      </c>
      <c r="NW229">
        <v>182.91666666666666</v>
      </c>
      <c r="NX229">
        <v>189.125</v>
      </c>
      <c r="NY229">
        <v>222.16666666666666</v>
      </c>
      <c r="NZ229">
        <v>197.17500000000001</v>
      </c>
      <c r="OA229" s="15">
        <f>Tabla2[[#This Row],[ROS_1DU_COR_COD_ROS_TG_NEG]]-Tabla2[[#This Row],[PAS_1DU_COR_COD_ROS_TG_NEG]]</f>
        <v>-35.666666666666657</v>
      </c>
      <c r="OB229" s="15">
        <f>Tabla2[[#This Row],[ROS_1DU_COR_COD_ROS_TG_NEU]]-Tabla2[[#This Row],[PAS_1DU_COR_COD_ROS_TG_NEU]]</f>
        <v>29.866666666666674</v>
      </c>
      <c r="OC229" s="15">
        <f>Tabla2[[#This Row],[ROS_1DU_COR_COD_ROS_TG_POS]]-Tabla2[[#This Row],[PAS_1DU_COR_COD_ROS_TG_POS]]</f>
        <v>53.285714285714278</v>
      </c>
      <c r="OD229" s="15">
        <f>Tabla2[[#This Row],[ROS_1DU_COR_COD_ROS_TG_TOT]]-Tabla2[[#This Row],[PAS_1DU_COR_COD_ROS_TG_TOT]]</f>
        <v>19.366666666666674</v>
      </c>
      <c r="OE229" s="15">
        <f>Tabla2[[#This Row],[ROS_1DU_COR_COD_ESC_TG_NEG]]-Tabla2[[#This Row],[PAS_1DU_COR_COD_ESC_TG_NEG]]</f>
        <v>35.416666666666686</v>
      </c>
      <c r="OF229" s="15">
        <f>Tabla2[[#This Row],[ROS_1DU_COR_COD_ESC_TG_NEU]]-Tabla2[[#This Row],[PAS_1DU_COR_COD_ESC_TG_NEU]]</f>
        <v>-25.267857142857139</v>
      </c>
      <c r="OG229" s="15">
        <f>Tabla2[[#This Row],[ROS_1DU_COR_COD_ESC_TG_POS]]-Tabla2[[#This Row],[PAS_1DU_COR_COD_ESC_TG_POS]]</f>
        <v>51.833333333333343</v>
      </c>
      <c r="OH229" s="15">
        <f>Tabla2[[#This Row],[ROS_1DU_COR_COD_ESC_TG_TOT]]-Tabla2[[#This Row],[PAS_1DU_COR_COD_ESC_TG_TOT]]</f>
        <v>15.436111111111103</v>
      </c>
      <c r="OI229" s="15">
        <f>Tabla2[[#This Row],[PAS_1DU_COR_COD_ROS_TG_NEG]]-Tabla2[[#This Row],[ESC_1DU_COR_COD_ROS_TG_NEG]]</f>
        <v>-58.133333333333354</v>
      </c>
      <c r="OJ229" s="15">
        <f>Tabla2[[#This Row],[PAS_1DU_COR_COD_ROS_TG_NEU]]-Tabla2[[#This Row],[ESC_1DU_COR_COD_ROS_TG_NEU]]</f>
        <v>-86.866666666666703</v>
      </c>
      <c r="OK229" s="15">
        <f>Tabla2[[#This Row],[PAS_1DU_COR_COD_ROS_TG_POS]]-Tabla2[[#This Row],[ESC_1DU_COR_COD_ROS_TG_POS]]</f>
        <v>-82.199999999999989</v>
      </c>
      <c r="OL229" s="15">
        <f>Tabla2[[#This Row],[PAS_1DU_COR_COD_ROS_TG_TOT]]-Tabla2[[#This Row],[ESC_1DU_COR_COD_ROS_TG_TOT]]</f>
        <v>-75.73333333333332</v>
      </c>
      <c r="OM229" s="15">
        <f>Tabla2[[#This Row],[PAS_1DU_COR_COD_ESC_TG_NEG]]-Tabla2[[#This Row],[ESC_1DU_COR_COD_ESC_TG_NEG]]</f>
        <v>7.3166666666666629</v>
      </c>
      <c r="ON229" s="15">
        <f>Tabla2[[#This Row],[PAS_1DU_COR_COD_ESC_TG_NEU]]-Tabla2[[#This Row],[ESC_1DU_COR_COD_ESC_TG_NEU]]</f>
        <v>-20.474999999999994</v>
      </c>
      <c r="OO229" s="15">
        <f>Tabla2[[#This Row],[PAS_1DU_COR_COD_ESC_TG_POS]]-Tabla2[[#This Row],[ESC_1DU_COR_COD_ESC_TG_POS]]</f>
        <v>-73.23333333333332</v>
      </c>
      <c r="OP229" s="15">
        <f>Tabla2[[#This Row],[PAS_1DU_COR_COD_ESC_TG_TOT]]-Tabla2[[#This Row],[ESC_1DU_COR_COD_ESC_TG_TOT]]</f>
        <v>-29.691666666666663</v>
      </c>
      <c r="OQ229" s="61">
        <v>-27.333333333333343</v>
      </c>
      <c r="OR229" s="62">
        <v>83.742857142857133</v>
      </c>
      <c r="OS229" s="62">
        <v>-54.714285714285722</v>
      </c>
      <c r="OT229" s="62">
        <v>10.222222222222229</v>
      </c>
      <c r="OU229" s="62">
        <v>109.20000000000002</v>
      </c>
      <c r="OV229" s="62">
        <v>95.000000000000028</v>
      </c>
      <c r="OW229" s="62">
        <v>-47.199999999999989</v>
      </c>
      <c r="OX229" s="62">
        <v>52.333333333333314</v>
      </c>
      <c r="OY229" s="62">
        <v>43.75</v>
      </c>
      <c r="OZ229" s="62">
        <v>28.60833333333332</v>
      </c>
      <c r="PA229" s="62">
        <v>-56.166666666666657</v>
      </c>
      <c r="PB229" s="62">
        <v>6.2916666666666572</v>
      </c>
    </row>
    <row r="230" spans="1:418" x14ac:dyDescent="0.3">
      <c r="A230" s="4" t="s">
        <v>227</v>
      </c>
      <c r="B230" s="2">
        <v>60</v>
      </c>
      <c r="C230" s="2">
        <v>1</v>
      </c>
      <c r="D230" s="2">
        <v>79</v>
      </c>
      <c r="E230">
        <v>0.36842105263157893</v>
      </c>
      <c r="F230">
        <v>144.66666666666666</v>
      </c>
      <c r="G230">
        <v>0.35</v>
      </c>
      <c r="H230">
        <v>116.57142857142857</v>
      </c>
      <c r="I230">
        <v>0.47368421052631576</v>
      </c>
      <c r="J230">
        <v>134.71428571428572</v>
      </c>
      <c r="K230">
        <v>0.39655172413793105</v>
      </c>
      <c r="L230">
        <v>131.35</v>
      </c>
      <c r="M230">
        <v>0.42105263157894735</v>
      </c>
      <c r="N230">
        <v>127</v>
      </c>
      <c r="O230">
        <v>0.65</v>
      </c>
      <c r="P230">
        <v>164.77777777777777</v>
      </c>
      <c r="Q230">
        <v>0.73684210526315785</v>
      </c>
      <c r="R230">
        <v>148.81818181818181</v>
      </c>
      <c r="S230">
        <v>0.60344827586206895</v>
      </c>
      <c r="T230">
        <v>148.4814814814815</v>
      </c>
      <c r="U230">
        <v>0.5</v>
      </c>
      <c r="V230">
        <v>141.19148936170214</v>
      </c>
      <c r="W230">
        <v>0.47368421052631576</v>
      </c>
      <c r="X230">
        <v>151</v>
      </c>
      <c r="Y230">
        <v>0.4</v>
      </c>
      <c r="Z230">
        <v>141.5</v>
      </c>
      <c r="AA230">
        <v>0.42105263157894735</v>
      </c>
      <c r="AB230">
        <v>126.85714285714286</v>
      </c>
      <c r="AC230">
        <v>0.43103448275862066</v>
      </c>
      <c r="AD230">
        <v>139.86363636363637</v>
      </c>
      <c r="AE230">
        <v>0.43103448275862066</v>
      </c>
      <c r="AF230">
        <v>139.86363636363637</v>
      </c>
      <c r="AG230">
        <v>0.47701149425287354</v>
      </c>
      <c r="AH230">
        <v>140.768115942029</v>
      </c>
      <c r="AI230">
        <v>0</v>
      </c>
      <c r="AM230">
        <v>0</v>
      </c>
      <c r="AO230">
        <v>0</v>
      </c>
      <c r="AQ230">
        <v>1</v>
      </c>
      <c r="AR230">
        <v>89</v>
      </c>
      <c r="AU230">
        <v>1</v>
      </c>
      <c r="AV230">
        <v>167</v>
      </c>
      <c r="AW230">
        <v>1</v>
      </c>
      <c r="AX230">
        <v>128</v>
      </c>
      <c r="AY230">
        <v>0.5</v>
      </c>
      <c r="AZ230">
        <v>128</v>
      </c>
      <c r="BA230">
        <v>0</v>
      </c>
      <c r="BE230">
        <v>0</v>
      </c>
      <c r="BG230">
        <v>0</v>
      </c>
      <c r="BI230">
        <v>0</v>
      </c>
      <c r="BK230">
        <v>0.33333333333333331</v>
      </c>
      <c r="BL230">
        <v>128</v>
      </c>
      <c r="BM230">
        <v>0.47222222222222221</v>
      </c>
      <c r="BN230">
        <v>140.40845070422534</v>
      </c>
      <c r="BO230">
        <v>1.4444444444444444</v>
      </c>
      <c r="BP230">
        <v>201.57142857142858</v>
      </c>
      <c r="BQ230">
        <v>0.6</v>
      </c>
      <c r="BR230">
        <v>170.6</v>
      </c>
      <c r="BS230">
        <v>0.88888888888888884</v>
      </c>
      <c r="BT230">
        <v>219.2</v>
      </c>
      <c r="BU230">
        <v>0.9642857142857143</v>
      </c>
      <c r="BV230">
        <v>197.64705882352942</v>
      </c>
      <c r="BW230">
        <v>0.7</v>
      </c>
      <c r="BX230">
        <v>135.83333333333334</v>
      </c>
      <c r="BY230">
        <v>0.77777777777777779</v>
      </c>
      <c r="BZ230">
        <v>134</v>
      </c>
      <c r="CA230">
        <v>0.375</v>
      </c>
      <c r="CB230">
        <v>148.33333333333334</v>
      </c>
      <c r="CC230">
        <v>0.62962962962962965</v>
      </c>
      <c r="CD230">
        <v>137.6</v>
      </c>
      <c r="CE230">
        <v>0.8</v>
      </c>
      <c r="CF230">
        <v>169.5</v>
      </c>
      <c r="CG230">
        <v>0.44444444444444442</v>
      </c>
      <c r="CH230">
        <v>156.33333333333334</v>
      </c>
      <c r="CI230">
        <v>0.6</v>
      </c>
      <c r="CJ230">
        <v>138.66666666666666</v>
      </c>
      <c r="CK230">
        <v>0.33333333333333331</v>
      </c>
      <c r="CL230">
        <v>111</v>
      </c>
      <c r="CM230">
        <v>0.4642857142857143</v>
      </c>
      <c r="CN230">
        <v>136.16666666666666</v>
      </c>
      <c r="CO230">
        <v>0.4</v>
      </c>
      <c r="CP230">
        <v>144</v>
      </c>
      <c r="CQ230">
        <v>0.33333333333333331</v>
      </c>
      <c r="CR230">
        <v>110.33333333333333</v>
      </c>
      <c r="CS230">
        <v>0.5</v>
      </c>
      <c r="CT230">
        <v>156.25</v>
      </c>
      <c r="CU230">
        <v>0.40740740740740738</v>
      </c>
      <c r="CV230">
        <v>139.27272727272728</v>
      </c>
      <c r="CW230">
        <v>0.43636363636363634</v>
      </c>
      <c r="CX230">
        <v>137.65217391304347</v>
      </c>
      <c r="CY230">
        <v>0.61818181818181817</v>
      </c>
      <c r="CZ230">
        <v>156.18181818181819</v>
      </c>
      <c r="DA230">
        <v>0.55555555555555558</v>
      </c>
      <c r="DB230">
        <v>110.2</v>
      </c>
      <c r="DC230">
        <v>0.6</v>
      </c>
      <c r="DD230">
        <v>114.8</v>
      </c>
      <c r="DE230">
        <v>0.66666666666666663</v>
      </c>
      <c r="DF230">
        <v>152.4</v>
      </c>
      <c r="DG230">
        <v>0.6071428571428571</v>
      </c>
      <c r="DH230">
        <v>125.8</v>
      </c>
      <c r="DI230">
        <v>0.8</v>
      </c>
      <c r="DJ230">
        <v>141.85714285714286</v>
      </c>
      <c r="DK230">
        <v>0.88888888888888884</v>
      </c>
      <c r="DL230">
        <v>175.5</v>
      </c>
      <c r="DM230">
        <v>0.375</v>
      </c>
      <c r="DN230">
        <v>110.66666666666667</v>
      </c>
      <c r="DO230">
        <v>0.70370370370370372</v>
      </c>
      <c r="DP230">
        <v>148.625</v>
      </c>
      <c r="DQ230">
        <v>0.65454545454545454</v>
      </c>
      <c r="DR230">
        <v>137.58064516129033</v>
      </c>
      <c r="DS230">
        <v>0.65454545454545454</v>
      </c>
      <c r="DT230">
        <v>137.58064516129033</v>
      </c>
      <c r="DU230">
        <v>0.63030303030303025</v>
      </c>
      <c r="DV230">
        <v>149.47674418604652</v>
      </c>
      <c r="DW230">
        <v>0</v>
      </c>
      <c r="EA230">
        <v>0</v>
      </c>
      <c r="EC230">
        <v>0</v>
      </c>
      <c r="EG230">
        <v>1</v>
      </c>
      <c r="EH230">
        <v>230</v>
      </c>
      <c r="EI230">
        <v>0.5</v>
      </c>
      <c r="EJ230">
        <v>95</v>
      </c>
      <c r="EK230">
        <v>0.66666666666666663</v>
      </c>
      <c r="EL230">
        <v>162.5</v>
      </c>
      <c r="EM230">
        <v>0.4</v>
      </c>
      <c r="EN230">
        <v>162.5</v>
      </c>
      <c r="EO230">
        <v>0</v>
      </c>
      <c r="ES230">
        <v>0</v>
      </c>
      <c r="EU230">
        <v>0</v>
      </c>
      <c r="EY230">
        <v>1</v>
      </c>
      <c r="EZ230">
        <v>121</v>
      </c>
      <c r="FA230">
        <v>0.5</v>
      </c>
      <c r="FB230">
        <v>183</v>
      </c>
      <c r="FC230">
        <v>0.66666666666666663</v>
      </c>
      <c r="FD230">
        <v>152</v>
      </c>
      <c r="FE230">
        <v>0.4</v>
      </c>
      <c r="FF230">
        <v>152</v>
      </c>
      <c r="FG230">
        <v>0.4</v>
      </c>
      <c r="FH230">
        <v>157.25</v>
      </c>
      <c r="FI230">
        <v>1</v>
      </c>
      <c r="FJ230">
        <v>201</v>
      </c>
      <c r="FM230">
        <v>1</v>
      </c>
      <c r="FN230">
        <v>97</v>
      </c>
      <c r="FO230">
        <v>1</v>
      </c>
      <c r="FP230">
        <v>149</v>
      </c>
      <c r="FS230">
        <v>2</v>
      </c>
      <c r="FT230">
        <v>256</v>
      </c>
      <c r="FU230">
        <v>1</v>
      </c>
      <c r="FV230">
        <v>136.5</v>
      </c>
      <c r="FW230">
        <v>1.3333333333333333</v>
      </c>
      <c r="FX230">
        <v>176.33333333333334</v>
      </c>
      <c r="FY230">
        <v>1.2</v>
      </c>
      <c r="FZ230">
        <v>165.4</v>
      </c>
      <c r="GA230">
        <v>1.2</v>
      </c>
      <c r="GB230">
        <v>165.4</v>
      </c>
      <c r="GC230">
        <v>0.66666666666666663</v>
      </c>
      <c r="GD230">
        <v>161.77777777777777</v>
      </c>
      <c r="GE230">
        <v>0.6333333333333333</v>
      </c>
      <c r="GF230">
        <v>150.6421052631579</v>
      </c>
      <c r="KY230" s="15">
        <f>Tabla2[[#This Row],[ROS_NUM_COR_COD_ROS_TG_NEG]]-Tabla2[[#This Row],[PAS_NUM_COR_COD_ROS_TG_NEG]]</f>
        <v>-0.42105263157894735</v>
      </c>
      <c r="KZ230" s="15">
        <f>Tabla2[[#This Row],[ROS_DUR_COR_COD_ROS_TG_NEG]]-Tabla2[[#This Row],[PAS_DUR_COR_COD_ROS_TG_NEG]]</f>
        <v>-127</v>
      </c>
      <c r="LA230" s="15">
        <f>Tabla2[[#This Row],[ROS_NUM_COR_COD_ROS_TG_NEU]]-Tabla2[[#This Row],[PAS_NUM_COR_COD_ROS_TG_NEU]]</f>
        <v>-0.65</v>
      </c>
      <c r="LB230" s="15">
        <f>Tabla2[[#This Row],[ROS_DUR_COR_COD_ROS_TG_NEU]]-Tabla2[[#This Row],[PAS_DUR_COR_COD_ROS_TG_NEU]]</f>
        <v>-164.77777777777777</v>
      </c>
      <c r="LC230" s="15">
        <f>Tabla2[[#This Row],[ROS_NUM_COR_COD_ROS_TG_POS]]-Tabla2[[#This Row],[PAS_NUM_COR_COD_ROS_TG_POS]]</f>
        <v>-0.73684210526315785</v>
      </c>
      <c r="LD230" s="15">
        <f>Tabla2[[#This Row],[ROS_DUR_COR_COD_ROS_TG_POS]]-Tabla2[[#This Row],[PAS_DUR_COR_COD_ROS_TG_POS]]</f>
        <v>-148.81818181818181</v>
      </c>
      <c r="LE230" s="15">
        <f>Tabla2[[#This Row],[ROS_NUM_COR_COD_ROS_TG_TOT]]-Tabla2[[#This Row],[PAS_NUM_COR_COD_ROS_TG_TOT]]</f>
        <v>-0.60344827586206895</v>
      </c>
      <c r="LF230" s="15">
        <f>Tabla2[[#This Row],[ROS_DUR_COR_COD_ROS_TG_TOT]]-Tabla2[[#This Row],[PAS_DUR_COR_COD_ROS_TG_TOT]]</f>
        <v>-148.4814814814815</v>
      </c>
      <c r="LG230" s="15">
        <f>Tabla2[[#This Row],[ROS_NUM_COR_COD_ESC_TG_NEG]]-Tabla2[[#This Row],[PAS_NUM_COR_COD_ESC_TG_NEG]]</f>
        <v>-0.36842105263157893</v>
      </c>
      <c r="LH230" s="15">
        <f>Tabla2[[#This Row],[ROS_DUR_COR_COD_ESC_TG_NEG]]-Tabla2[[#This Row],[PAS_DUR_COR_COD_ESC_TG_NEG]]</f>
        <v>-144.66666666666666</v>
      </c>
      <c r="LI230" s="15">
        <f>Tabla2[[#This Row],[ROS_NUM_COR_COD_ESC_TG_NEU]]-Tabla2[[#This Row],[PAS_NUM_COR_COD_ESC_TG_NEU]]</f>
        <v>-0.35</v>
      </c>
      <c r="LJ230" s="15">
        <f>Tabla2[[#This Row],[ROS_NUM_COR_COD_ESC_TG_NEG]]-Tabla2[[#This Row],[PAS_NUM_COR_COD_ESC_TG_NEG]]</f>
        <v>-0.36842105263157893</v>
      </c>
      <c r="LK230" s="15">
        <f>Tabla2[[#This Row],[ROS_NUM_COR_COD_ESC_TG_POS]]-Tabla2[[#This Row],[PAS_NUM_COR_COD_ESC_TG_POS]]</f>
        <v>-0.47368421052631576</v>
      </c>
      <c r="LL230" s="15">
        <f>Tabla2[[#This Row],[ROS_DUR_COR_COD_ESC_TG_POS]]-Tabla2[[#This Row],[PAS_DUR_COR_COD_ESC_TG_POS]]</f>
        <v>-134.71428571428572</v>
      </c>
      <c r="LM230" s="15">
        <f>Tabla2[[#This Row],[ROS_NUM_COR_COD_ESC_TG_TOT]]-Tabla2[[#This Row],[PAS_NUM_COR_COD_ESC_TG_TOT]]</f>
        <v>-0.39655172413793105</v>
      </c>
      <c r="LN230" s="15">
        <f>Tabla2[[#This Row],[ROS_DUR_COR_COD_ESC_TG_TOT]]-Tabla2[[#This Row],[PAS_DUR_COR_COD_ESC_TG_TOT]]</f>
        <v>-131.35</v>
      </c>
      <c r="LO230" s="15">
        <f>Tabla2[[#This Row],[PAS_NUM_COR_COD_ROS_TG_NEG]]-Tabla2[[#This Row],[ESC_NUM_COR_COD_ROS_TG_NEG]]</f>
        <v>2.1052631578947323E-2</v>
      </c>
      <c r="LP230" s="15">
        <f>Tabla2[[#This Row],[PAS_DUR_COR_COD_ROS_TG_NEG]]-Tabla2[[#This Row],[ESC_DUR_COR_COD_ROS_TG_NEG]]</f>
        <v>-17</v>
      </c>
      <c r="LQ230" s="15">
        <f>Tabla2[[#This Row],[PAS_NUM_COR_COD_ROS_TG_NEU]]-Tabla2[[#This Row],[ESC_NUM_COR_COD_ROS_TG_NEU]]</f>
        <v>0.31666666666666671</v>
      </c>
      <c r="LR230" s="15">
        <f>Tabla2[[#This Row],[PAS_DUR_COR_COD_ROS_TG_NEU]]-Tabla2[[#This Row],[ESC_DUR_COR_COD_ROS_TG_NEU]]</f>
        <v>54.444444444444443</v>
      </c>
      <c r="LS230" s="15">
        <f>Tabla2[[#This Row],[PAS_NUM_COR_COD_ROS_TG_POS]]-Tabla2[[#This Row],[ESC_NUM_COR_COD_ROS_TG_POS]]</f>
        <v>0.23684210526315785</v>
      </c>
      <c r="LT230" s="15">
        <f>Tabla2[[#This Row],[PAS_DUR_COR_COD_ROS_TG_POS]]-Tabla2[[#This Row],[ESC_DUR_COR_COD_ROS_TG_POS]]</f>
        <v>-7.431818181818187</v>
      </c>
      <c r="LU230" s="15">
        <f>Tabla2[[#This Row],[PAS_NUM_COR_COD_ROS_TG_TOT]]-Tabla2[[#This Row],[ESC_NUM_COR_COD_ROS_TG_TOT]]</f>
        <v>0.19604086845466157</v>
      </c>
      <c r="LV230" s="15">
        <f>Tabla2[[#This Row],[PAS_DUR_COR_COD_ROS_TG_TOT]]-Tabla2[[#This Row],[ESC_DUR_COR_COD_ROS_TG_TOT]]</f>
        <v>9.2087542087542147</v>
      </c>
      <c r="LW230" s="15">
        <f>Tabla2[[#This Row],[PAS_NUM_COR_COD_ESC_TG_NEG]]-Tabla2[[#This Row],[ESC_NUM_COR_COD_ESC_TG_NEG]]</f>
        <v>-0.33157894736842103</v>
      </c>
      <c r="LX230" s="15">
        <f>Tabla2[[#This Row],[PAS_DUR_COR_COD_ESC_TG_NEG]]-Tabla2[[#This Row],[ESC_DUR_COR_COD_ESC_TG_NEG]]</f>
        <v>8.8333333333333144</v>
      </c>
      <c r="LY230" s="15">
        <f>Tabla2[[#This Row],[PAS_NUM_COR_COD_ESC_TG_NEU]]-Tabla2[[#This Row],[ESC_NUM_COR_COD_ESC_TG_NEU]]</f>
        <v>-0.42777777777777781</v>
      </c>
      <c r="LZ230" s="15">
        <f>Tabla2[[#This Row],[PAS_DUR_COR_COD_ESC_TG_NEU]]-Tabla2[[#This Row],[ESC_DUR_COR_COD_ESC_TG_NEU]]</f>
        <v>-17.428571428571431</v>
      </c>
      <c r="MA230" s="15">
        <f>Tabla2[[#This Row],[PAS_NUM_COR_COD_ESC_TG_POS]]-Tabla2[[#This Row],[ESC_NUM_COR_COD_ESC_TG_POS]]</f>
        <v>9.8684210526315763E-2</v>
      </c>
      <c r="MB230" s="15">
        <f>Tabla2[[#This Row],[PAS_DUR_COR_COD_ESC_TG_POS]]-Tabla2[[#This Row],[ESC_DUR_COR_COD_ESC_TG_POS]]</f>
        <v>-13.61904761904762</v>
      </c>
      <c r="MC230" s="15">
        <f>Tabla2[[#This Row],[PAS_NUM_COR_COD_ESC_TG_TOT]]-Tabla2[[#This Row],[ESC_NUM_COR_COD_ESC_TG_TOT]]</f>
        <v>-0.2330779054916986</v>
      </c>
      <c r="MD230" s="15">
        <f>Tabla2[[#This Row],[PAS_DUR_COR_COD_ESC_TG_TOT]]-Tabla2[[#This Row],[ESC_DUR_COR_COD_ESC_TG_TOT]]</f>
        <v>-6.25</v>
      </c>
      <c r="ME230" s="42">
        <f>Tabla25[[#This Row],[PAS_NUM_COR_COD_ROS_TG_NEG]]-Tabla25[[#This Row],[PAS_NUM_COR_COD_ESC_TG_NEG]]</f>
        <v>5.2631578947368418E-2</v>
      </c>
      <c r="MF230" s="42">
        <f>Tabla25[[#This Row],[PAS_NUM_COR_COD_ROS_TG_NEU]]-Tabla25[[#This Row],[PAS_NUM_COR_COD_ESC_TG_NEU]]</f>
        <v>0.30000000000000004</v>
      </c>
      <c r="MG230" s="42">
        <f>Tabla25[[#This Row],[PAS_NUM_COR_COD_ROS_TG_POS]]-Tabla25[[#This Row],[PAS_NUM_COR_COD_ESC_TG_POS]]</f>
        <v>0.26315789473684209</v>
      </c>
      <c r="MH230" s="42">
        <f>Tabla25[[#This Row],[PAS_NUM_COR_COD_ROS_TG_TOT]]-Tabla25[[#This Row],[PAS_NUM_COR_COD_ESC_TG_TOT]]</f>
        <v>0.2068965517241379</v>
      </c>
      <c r="MI230" s="42">
        <f>Tabla25[[#This Row],[PAS_DUR_COR_COD_ROS_TG_NEG]]-Tabla25[[#This Row],[PAS_DUR_COR_COD_ESC_TG_NEG]]</f>
        <v>-17.666666666666657</v>
      </c>
      <c r="MJ230" s="42">
        <f>Tabla25[[#This Row],[PAS_DUR_COR_COD_ROS_TG_NEU]]-Tabla25[[#This Row],[PAS_DUR_COR_COD_ESC_TG_NEU]]</f>
        <v>48.206349206349202</v>
      </c>
      <c r="MK230" s="42">
        <f>Tabla25[[#This Row],[PAS_DUR_COR_COD_ROS_TG_POS]]-Tabla25[[#This Row],[PAS_DUR_COR_COD_ESC_TG_POS]]</f>
        <v>14.103896103896091</v>
      </c>
      <c r="ML230" s="42">
        <f>Tabla25[[#This Row],[PAS_DUR_COR_COD_ROS_TG_TOT]]-Tabla25[[#This Row],[PAS_DUR_COR_COD_ESC_TG_TOT]]</f>
        <v>17.131481481481501</v>
      </c>
      <c r="MM230" s="44">
        <f>Tabla25[[#This Row],[ESC_NUM_COR_COD_ROS_TG_NEG]]-Tabla25[[#This Row],[ESC_NUM_COR_COD_ESC_TG_NEG]]</f>
        <v>-0.29999999999999993</v>
      </c>
      <c r="MN230" s="44">
        <f>Tabla25[[#This Row],[ESC_NUM_COR_COD_ROS_TG_NEU]]-Tabla25[[#This Row],[ESC_NUM_COR_COD_ESC_TG_NEU]]</f>
        <v>-0.44444444444444448</v>
      </c>
      <c r="MO230" s="44">
        <f>Tabla25[[#This Row],[ESC_NUM_COR_COD_ROS_TG_POS]]-Tabla25[[#This Row],[ESC_NUM_COR_COD_ESC_TG_POS]]</f>
        <v>0.125</v>
      </c>
      <c r="MP230" s="44">
        <f>Tabla25[[#This Row],[ESC_NUM_COR_COD_ROS_TG_TOT]]-Tabla25[[#This Row],[ESC_NUM_COR_COD_ESC_TG_TOT]]</f>
        <v>-0.22222222222222227</v>
      </c>
      <c r="MQ230" s="44">
        <f>Tabla25[[#This Row],[ESC_DUR_COR_COD_ROS_TG_NEG]]-Tabla25[[#This Row],[ESC_DUR_COR_COD_ESC_TG_NEG]]</f>
        <v>8.1666666666666572</v>
      </c>
      <c r="MR230" s="44">
        <f>Tabla25[[#This Row],[ESC_DUR_COR_COD_ROS_TG_NEU]]-Tabla25[[#This Row],[ESC_DUR_COR_COD_ESC_TG_NEU]]</f>
        <v>-23.666666666666671</v>
      </c>
      <c r="MS230" s="44">
        <f>Tabla25[[#This Row],[ESC_DUR_COR_COD_ROS_TG_POS]]-Tabla25[[#This Row],[ESC_DUR_COR_COD_ESC_TG_POS]]</f>
        <v>7.9166666666666572</v>
      </c>
      <c r="MT230" s="44">
        <f>Tabla25[[#This Row],[ESC_DUR_COR_COD_ROS_TG_TOT]]-Tabla25[[#This Row],[ESC_DUR_COR_COD_ESC_TG_TOT]]</f>
        <v>1.6727272727272862</v>
      </c>
      <c r="MU230" s="47">
        <f>Tabla25[[#This Row],[ROS_NUM_COR_COD_ROS_TG_NEG]]-Tabla25[[#This Row],[ROS_NUM_COR_COD_ESC_TG_NEG]]</f>
        <v>0</v>
      </c>
      <c r="MV230" s="47">
        <f>Tabla25[[#This Row],[ROS_NUM_COR_COD_ROS_TG_NEU]]-Tabla25[[#This Row],[ROS_NUM_COR_COD_ESC_TG_NEU]]</f>
        <v>0</v>
      </c>
      <c r="MW230" s="47">
        <f>Tabla25[[#This Row],[ROS_NUM_COR_COD_ROS_TG_POS]]-Tabla25[[#This Row],[ROS_NUM_COR_COD_ESC_TG_POS]]</f>
        <v>0</v>
      </c>
      <c r="MX230" s="47">
        <f>Tabla25[[#This Row],[ROS_NUM_COR_COD_ROS_TG_TOT]]-Tabla25[[#This Row],[ROS_NUM_COR_COD_ESC_TG_TOT]]</f>
        <v>0</v>
      </c>
      <c r="MY230" s="47">
        <f>Tabla25[[#This Row],[ROS_DUR_COR_COD_ROS_TG_NEG]]-Tabla25[[#This Row],[ROS_DUR_COR_COD_ESC_TG_NEG]]</f>
        <v>0</v>
      </c>
      <c r="MZ230" s="47">
        <f>Tabla25[[#This Row],[ROS_DUR_COR_COD_ROS_TG_NEU]]-Tabla25[[#This Row],[ROS_DUR_COR_COD_ESC_TG_NEU]]</f>
        <v>0</v>
      </c>
      <c r="NA230" s="47">
        <f>Tabla25[[#This Row],[ROS_DUR_COR_COD_ROS_TG_POS]]-Tabla25[[#This Row],[ROS_DUR_COR_COD_ESC_TG_POS]]</f>
        <v>0</v>
      </c>
      <c r="NB230" s="47">
        <f>Tabla25[[#This Row],[ROS_DUR_COR_COD_ROS_TG_TOT]]-Tabla25[[#This Row],[ROS_DUR_COR_COD_ESC_TG_TOT]]</f>
        <v>0</v>
      </c>
      <c r="NK230">
        <v>144</v>
      </c>
      <c r="NL230">
        <v>110.33333333333333</v>
      </c>
      <c r="NM230">
        <v>156.25</v>
      </c>
      <c r="NN230">
        <v>139.27272727272728</v>
      </c>
      <c r="NO230">
        <v>110.66666666666667</v>
      </c>
      <c r="NP230">
        <v>105.33333333333333</v>
      </c>
      <c r="NQ230">
        <v>148.33333333333334</v>
      </c>
      <c r="NR230">
        <v>116.06666666666666</v>
      </c>
      <c r="NS230">
        <v>114</v>
      </c>
      <c r="NT230">
        <v>108.22222222222223</v>
      </c>
      <c r="NU230">
        <v>110.90909090909091</v>
      </c>
      <c r="NV230">
        <v>110.81481481481481</v>
      </c>
      <c r="NW230">
        <v>116.83333333333333</v>
      </c>
      <c r="NX230">
        <v>116.57142857142857</v>
      </c>
      <c r="NY230">
        <v>104.42857142857143</v>
      </c>
      <c r="NZ230">
        <v>112.4</v>
      </c>
      <c r="OA230" s="15">
        <f>Tabla2[[#This Row],[ROS_1DU_COR_COD_ROS_TG_NEG]]-Tabla2[[#This Row],[PAS_1DU_COR_COD_ROS_TG_NEG]]</f>
        <v>-114</v>
      </c>
      <c r="OB230" s="15">
        <f>Tabla2[[#This Row],[ROS_1DU_COR_COD_ROS_TG_NEU]]-Tabla2[[#This Row],[PAS_1DU_COR_COD_ROS_TG_NEU]]</f>
        <v>-108.22222222222223</v>
      </c>
      <c r="OC230" s="15">
        <f>Tabla2[[#This Row],[ROS_1DU_COR_COD_ROS_TG_POS]]-Tabla2[[#This Row],[PAS_1DU_COR_COD_ROS_TG_POS]]</f>
        <v>-110.90909090909091</v>
      </c>
      <c r="OD230" s="15">
        <f>Tabla2[[#This Row],[ROS_1DU_COR_COD_ROS_TG_TOT]]-Tabla2[[#This Row],[PAS_1DU_COR_COD_ROS_TG_TOT]]</f>
        <v>-110.81481481481481</v>
      </c>
      <c r="OE230" s="15">
        <f>Tabla2[[#This Row],[ROS_1DU_COR_COD_ESC_TG_NEG]]-Tabla2[[#This Row],[PAS_1DU_COR_COD_ESC_TG_NEG]]</f>
        <v>-116.83333333333333</v>
      </c>
      <c r="OF230" s="15">
        <f>Tabla2[[#This Row],[ROS_1DU_COR_COD_ESC_TG_NEU]]-Tabla2[[#This Row],[PAS_1DU_COR_COD_ESC_TG_NEU]]</f>
        <v>-116.57142857142857</v>
      </c>
      <c r="OG230" s="15">
        <f>Tabla2[[#This Row],[ROS_1DU_COR_COD_ESC_TG_POS]]-Tabla2[[#This Row],[PAS_1DU_COR_COD_ESC_TG_POS]]</f>
        <v>-104.42857142857143</v>
      </c>
      <c r="OH230" s="15">
        <f>Tabla2[[#This Row],[ROS_1DU_COR_COD_ESC_TG_TOT]]-Tabla2[[#This Row],[PAS_1DU_COR_COD_ESC_TG_TOT]]</f>
        <v>-112.4</v>
      </c>
      <c r="OI230" s="15">
        <f>Tabla2[[#This Row],[PAS_1DU_COR_COD_ROS_TG_NEG]]-Tabla2[[#This Row],[ESC_1DU_COR_COD_ROS_TG_NEG]]</f>
        <v>-30</v>
      </c>
      <c r="OJ230" s="15">
        <f>Tabla2[[#This Row],[PAS_1DU_COR_COD_ROS_TG_NEU]]-Tabla2[[#This Row],[ESC_1DU_COR_COD_ROS_TG_NEU]]</f>
        <v>-2.1111111111111001</v>
      </c>
      <c r="OK230" s="15">
        <f>Tabla2[[#This Row],[PAS_1DU_COR_COD_ROS_TG_POS]]-Tabla2[[#This Row],[ESC_1DU_COR_COD_ROS_TG_POS]]</f>
        <v>-45.340909090909093</v>
      </c>
      <c r="OL230" s="15">
        <f>Tabla2[[#This Row],[PAS_1DU_COR_COD_ROS_TG_TOT]]-Tabla2[[#This Row],[ESC_1DU_COR_COD_ROS_TG_TOT]]</f>
        <v>-28.457912457912471</v>
      </c>
      <c r="OM230" s="15">
        <f>Tabla2[[#This Row],[PAS_1DU_COR_COD_ESC_TG_NEG]]-Tabla2[[#This Row],[ESC_1DU_COR_COD_ESC_TG_NEG]]</f>
        <v>6.1666666666666572</v>
      </c>
      <c r="ON230" s="15">
        <f>Tabla2[[#This Row],[PAS_1DU_COR_COD_ESC_TG_NEU]]-Tabla2[[#This Row],[ESC_1DU_COR_COD_ESC_TG_NEU]]</f>
        <v>11.238095238095241</v>
      </c>
      <c r="OO230" s="15">
        <f>Tabla2[[#This Row],[PAS_1DU_COR_COD_ESC_TG_POS]]-Tabla2[[#This Row],[ESC_1DU_COR_COD_ESC_TG_POS]]</f>
        <v>-43.904761904761912</v>
      </c>
      <c r="OP230" s="15">
        <f>Tabla2[[#This Row],[PAS_1DU_COR_COD_ESC_TG_TOT]]-Tabla2[[#This Row],[ESC_1DU_COR_COD_ESC_TG_TOT]]</f>
        <v>-3.6666666666666572</v>
      </c>
      <c r="OQ230" s="61">
        <v>0</v>
      </c>
      <c r="OR230" s="62">
        <v>0</v>
      </c>
      <c r="OS230" s="62">
        <v>0</v>
      </c>
      <c r="OT230" s="62">
        <v>0</v>
      </c>
      <c r="OU230" s="62">
        <v>33.333333333333329</v>
      </c>
      <c r="OV230" s="62">
        <v>5</v>
      </c>
      <c r="OW230" s="62">
        <v>7.9166666666666572</v>
      </c>
      <c r="OX230" s="62">
        <v>23.206060606060618</v>
      </c>
      <c r="OY230" s="62">
        <v>-2.8333333333333286</v>
      </c>
      <c r="OZ230" s="62">
        <v>-8.3492063492063409</v>
      </c>
      <c r="PA230" s="62">
        <v>6.4805194805194759</v>
      </c>
      <c r="PB230" s="62">
        <v>-1.5851851851851961</v>
      </c>
    </row>
    <row r="231" spans="1:418" x14ac:dyDescent="0.3">
      <c r="A231" s="2" t="s">
        <v>228</v>
      </c>
      <c r="B231" s="2">
        <v>60</v>
      </c>
      <c r="C231" s="2">
        <v>1</v>
      </c>
      <c r="D231" s="2">
        <v>72</v>
      </c>
      <c r="E231">
        <v>3.4</v>
      </c>
      <c r="F231">
        <v>1162.6842105263158</v>
      </c>
      <c r="G231">
        <v>3.75</v>
      </c>
      <c r="H231">
        <v>1332.2352941176471</v>
      </c>
      <c r="I231">
        <v>3.25</v>
      </c>
      <c r="J231">
        <v>1262.6875</v>
      </c>
      <c r="K231">
        <v>3.4666666666666668</v>
      </c>
      <c r="L231">
        <v>1248.8846153846155</v>
      </c>
      <c r="M231">
        <v>3.15</v>
      </c>
      <c r="N231">
        <v>1341.9375</v>
      </c>
      <c r="O231">
        <v>3.2</v>
      </c>
      <c r="P231">
        <v>1286.8125</v>
      </c>
      <c r="Q231">
        <v>3.5</v>
      </c>
      <c r="R231">
        <v>1450.4</v>
      </c>
      <c r="S231">
        <v>3.2833333333333332</v>
      </c>
      <c r="T231">
        <v>1357.7872340425531</v>
      </c>
      <c r="U231">
        <v>3.375</v>
      </c>
      <c r="V231">
        <v>1300.5858585858587</v>
      </c>
      <c r="W231">
        <v>2.1</v>
      </c>
      <c r="X231">
        <v>655.5</v>
      </c>
      <c r="Y231">
        <v>2.1</v>
      </c>
      <c r="Z231">
        <v>664.55</v>
      </c>
      <c r="AA231">
        <v>2.0499999999999998</v>
      </c>
      <c r="AB231">
        <v>662.05</v>
      </c>
      <c r="AC231">
        <v>2.0833333333333335</v>
      </c>
      <c r="AD231">
        <v>660.7</v>
      </c>
      <c r="AE231">
        <v>2.0833333333333335</v>
      </c>
      <c r="AF231">
        <v>660.7</v>
      </c>
      <c r="AG231">
        <v>2.9444444444444446</v>
      </c>
      <c r="AH231">
        <v>1059.1194968553459</v>
      </c>
      <c r="BM231">
        <v>2.9444444444444446</v>
      </c>
      <c r="BN231">
        <v>1059.1194968553459</v>
      </c>
      <c r="BO231">
        <v>6.5</v>
      </c>
      <c r="BP231">
        <v>1970.9</v>
      </c>
      <c r="BQ231">
        <v>4.5</v>
      </c>
      <c r="BR231">
        <v>1572.8888888888889</v>
      </c>
      <c r="BS231">
        <v>6</v>
      </c>
      <c r="BT231">
        <v>1876.8</v>
      </c>
      <c r="BU231">
        <v>5.666666666666667</v>
      </c>
      <c r="BV231">
        <v>1814.9310344827586</v>
      </c>
      <c r="BW231">
        <v>5.4444444444444446</v>
      </c>
      <c r="BX231">
        <v>1527.5555555555557</v>
      </c>
      <c r="BY231">
        <v>6.1</v>
      </c>
      <c r="BZ231">
        <v>1854.4</v>
      </c>
      <c r="CA231">
        <v>5.7</v>
      </c>
      <c r="CB231">
        <v>1874.8</v>
      </c>
      <c r="CC231">
        <v>5.7586206896551726</v>
      </c>
      <c r="CD231">
        <v>1760</v>
      </c>
      <c r="CE231">
        <v>5.7118644067796609</v>
      </c>
      <c r="CF231">
        <v>1787.4655172413793</v>
      </c>
      <c r="CG231">
        <v>0.8</v>
      </c>
      <c r="CH231">
        <v>363.4</v>
      </c>
      <c r="CI231">
        <v>2.4</v>
      </c>
      <c r="CJ231">
        <v>903.57142857142856</v>
      </c>
      <c r="CK231">
        <v>1.2</v>
      </c>
      <c r="CL231">
        <v>495</v>
      </c>
      <c r="CM231">
        <v>1.4666666666666666</v>
      </c>
      <c r="CN231">
        <v>617.33333333333337</v>
      </c>
      <c r="CO231">
        <v>2.3333333333333335</v>
      </c>
      <c r="CP231">
        <v>776.71428571428567</v>
      </c>
      <c r="CQ231">
        <v>1.4</v>
      </c>
      <c r="CR231">
        <v>532.5</v>
      </c>
      <c r="CS231">
        <v>1.4</v>
      </c>
      <c r="CT231">
        <v>617.33333333333337</v>
      </c>
      <c r="CU231">
        <v>1.6896551724137931</v>
      </c>
      <c r="CV231">
        <v>638.14285714285711</v>
      </c>
      <c r="CW231">
        <v>1.576271186440678</v>
      </c>
      <c r="CX231">
        <v>628.53846153846155</v>
      </c>
      <c r="CY231">
        <v>3.6440677966101696</v>
      </c>
      <c r="CZ231">
        <v>1321.5051546391753</v>
      </c>
      <c r="DA231">
        <v>3.3</v>
      </c>
      <c r="DB231">
        <v>1111.3</v>
      </c>
      <c r="DC231">
        <v>3.4</v>
      </c>
      <c r="DD231">
        <v>1151.9000000000001</v>
      </c>
      <c r="DE231">
        <v>3</v>
      </c>
      <c r="DF231">
        <v>995.9</v>
      </c>
      <c r="DG231">
        <v>3.2333333333333334</v>
      </c>
      <c r="DH231">
        <v>1086.3666666666666</v>
      </c>
      <c r="DI231">
        <v>3.4444444444444446</v>
      </c>
      <c r="DJ231">
        <v>1047.5555555555557</v>
      </c>
      <c r="DK231">
        <v>3.5</v>
      </c>
      <c r="DL231">
        <v>1150.5999999999999</v>
      </c>
      <c r="DM231">
        <v>3.4</v>
      </c>
      <c r="DN231">
        <v>1115.7</v>
      </c>
      <c r="DO231">
        <v>3.4482758620689653</v>
      </c>
      <c r="DP231">
        <v>1106.5862068965516</v>
      </c>
      <c r="DQ231">
        <v>3.3389830508474576</v>
      </c>
      <c r="DR231">
        <v>1096.3050847457628</v>
      </c>
      <c r="DS231">
        <v>3.3389830508474576</v>
      </c>
      <c r="DT231">
        <v>1096.3050847457628</v>
      </c>
      <c r="DU231">
        <v>3.5423728813559321</v>
      </c>
      <c r="DV231">
        <v>1236.3333333333333</v>
      </c>
      <c r="EE231">
        <v>4</v>
      </c>
      <c r="EF231">
        <v>1508</v>
      </c>
      <c r="EK231">
        <v>4</v>
      </c>
      <c r="EL231">
        <v>1508</v>
      </c>
      <c r="EM231">
        <v>4</v>
      </c>
      <c r="EN231">
        <v>1508</v>
      </c>
      <c r="EW231">
        <v>2</v>
      </c>
      <c r="EX231">
        <v>618</v>
      </c>
      <c r="FC231">
        <v>2</v>
      </c>
      <c r="FD231">
        <v>618</v>
      </c>
      <c r="FE231">
        <v>2</v>
      </c>
      <c r="FF231">
        <v>618</v>
      </c>
      <c r="FG231">
        <v>3</v>
      </c>
      <c r="FH231">
        <v>1063</v>
      </c>
      <c r="FQ231">
        <v>2</v>
      </c>
      <c r="FR231">
        <v>761</v>
      </c>
      <c r="FW231">
        <v>2</v>
      </c>
      <c r="FX231">
        <v>761</v>
      </c>
      <c r="FY231">
        <v>2</v>
      </c>
      <c r="FZ231">
        <v>761</v>
      </c>
      <c r="GA231">
        <v>2</v>
      </c>
      <c r="GB231">
        <v>761</v>
      </c>
      <c r="GC231">
        <v>2.6666666666666665</v>
      </c>
      <c r="GD231">
        <v>962.33333333333337</v>
      </c>
      <c r="GE231">
        <v>3.5277777777777777</v>
      </c>
      <c r="GF231">
        <v>1231.1635220125786</v>
      </c>
      <c r="GG231">
        <v>1.8</v>
      </c>
      <c r="GH231">
        <v>745.85714285714289</v>
      </c>
      <c r="GI231">
        <v>1.2</v>
      </c>
      <c r="GJ231">
        <v>638.33333333333337</v>
      </c>
      <c r="GK231">
        <v>1.2222222222222223</v>
      </c>
      <c r="GL231">
        <v>272.85714285714283</v>
      </c>
      <c r="GM231">
        <v>1.4137931034482758</v>
      </c>
      <c r="GN231">
        <v>548.04999999999995</v>
      </c>
      <c r="GO231">
        <v>1.3333333333333333</v>
      </c>
      <c r="GP231">
        <v>388</v>
      </c>
      <c r="GQ231">
        <v>1.75</v>
      </c>
      <c r="GR231">
        <v>622.71428571428567</v>
      </c>
      <c r="GS231">
        <v>1.25</v>
      </c>
      <c r="GT231">
        <v>392.6</v>
      </c>
      <c r="GU231">
        <v>1.4545454545454546</v>
      </c>
      <c r="GV231">
        <v>480.55555555555554</v>
      </c>
      <c r="GW231">
        <v>1.4313725490196079</v>
      </c>
      <c r="GX231">
        <v>516.07894736842104</v>
      </c>
      <c r="GY231">
        <v>5.5</v>
      </c>
      <c r="GZ231">
        <v>1676.4</v>
      </c>
      <c r="HA231">
        <v>5.2</v>
      </c>
      <c r="HB231">
        <v>1696.5</v>
      </c>
      <c r="HC231">
        <v>6.1111111111111107</v>
      </c>
      <c r="HD231">
        <v>1752.2222222222222</v>
      </c>
      <c r="HE231">
        <v>5.5862068965517242</v>
      </c>
      <c r="HF231">
        <v>1706.8620689655172</v>
      </c>
      <c r="HG231">
        <v>5</v>
      </c>
      <c r="HH231">
        <v>1777.3333333333333</v>
      </c>
      <c r="HI231">
        <v>5.5</v>
      </c>
      <c r="HJ231">
        <v>1642.375</v>
      </c>
      <c r="HK231">
        <v>5.5</v>
      </c>
      <c r="HL231">
        <v>1745.375</v>
      </c>
      <c r="HM231">
        <v>5.3636363636363633</v>
      </c>
      <c r="HN231">
        <v>1716.6363636363637</v>
      </c>
      <c r="HO231">
        <v>5.4901960784313726</v>
      </c>
      <c r="HP231">
        <v>1711.0784313725489</v>
      </c>
      <c r="HQ231">
        <v>3.4607843137254903</v>
      </c>
      <c r="HR231">
        <v>1200.8539325842696</v>
      </c>
      <c r="HS231">
        <v>3.2</v>
      </c>
      <c r="HT231">
        <v>1099.5</v>
      </c>
      <c r="HU231">
        <v>3.4</v>
      </c>
      <c r="HV231">
        <v>1236.3</v>
      </c>
      <c r="HW231">
        <v>3.4444444444444446</v>
      </c>
      <c r="HX231">
        <v>1105</v>
      </c>
      <c r="HY231">
        <v>3.3448275862068964</v>
      </c>
      <c r="HZ231">
        <v>1148.3793103448277</v>
      </c>
      <c r="IA231">
        <v>3.3333333333333335</v>
      </c>
      <c r="IB231">
        <v>1152.8333333333333</v>
      </c>
      <c r="IC231">
        <v>4.125</v>
      </c>
      <c r="ID231">
        <v>1441</v>
      </c>
      <c r="IE231">
        <v>3.625</v>
      </c>
      <c r="IF231">
        <v>1074.5</v>
      </c>
      <c r="IG231">
        <v>3.7272727272727271</v>
      </c>
      <c r="IH231">
        <v>1229.1363636363637</v>
      </c>
      <c r="II231">
        <v>3.5098039215686274</v>
      </c>
      <c r="IJ231">
        <v>1183.2156862745098</v>
      </c>
      <c r="IK231">
        <v>3.5098039215686274</v>
      </c>
      <c r="IL231">
        <v>1183.2156862745098</v>
      </c>
      <c r="IM231">
        <v>3.477124183006536</v>
      </c>
      <c r="IN231">
        <v>1194.4285714285713</v>
      </c>
      <c r="IS231">
        <v>6</v>
      </c>
      <c r="IT231">
        <v>1400</v>
      </c>
      <c r="IU231">
        <v>6</v>
      </c>
      <c r="IV231">
        <v>1400</v>
      </c>
      <c r="IW231">
        <v>1.75</v>
      </c>
      <c r="IX231">
        <v>1939</v>
      </c>
      <c r="IY231">
        <v>0.5</v>
      </c>
      <c r="IZ231">
        <v>391</v>
      </c>
      <c r="JA231">
        <v>3</v>
      </c>
      <c r="JB231">
        <v>873</v>
      </c>
      <c r="JC231">
        <v>1.75</v>
      </c>
      <c r="JD231">
        <v>1019</v>
      </c>
      <c r="JE231">
        <v>2.2222222222222223</v>
      </c>
      <c r="JF231">
        <v>1095.2</v>
      </c>
      <c r="JK231">
        <v>2</v>
      </c>
      <c r="JL231">
        <v>639</v>
      </c>
      <c r="JM231">
        <v>2</v>
      </c>
      <c r="JN231">
        <v>639</v>
      </c>
      <c r="JO231">
        <v>4.75</v>
      </c>
      <c r="JP231">
        <v>2254.6666666666665</v>
      </c>
      <c r="JQ231">
        <v>5.5</v>
      </c>
      <c r="JR231">
        <v>1984.5</v>
      </c>
      <c r="JS231">
        <v>2.5</v>
      </c>
      <c r="JT231">
        <v>599</v>
      </c>
      <c r="JU231">
        <v>4.375</v>
      </c>
      <c r="JV231">
        <v>1704.4285714285713</v>
      </c>
      <c r="JW231">
        <v>4.1111111111111107</v>
      </c>
      <c r="JX231">
        <v>1571.25</v>
      </c>
      <c r="JY231">
        <v>3.1666666666666665</v>
      </c>
      <c r="JZ231">
        <v>1388.1538461538462</v>
      </c>
      <c r="KE231">
        <v>5</v>
      </c>
      <c r="KF231">
        <v>1696</v>
      </c>
      <c r="KG231">
        <v>5</v>
      </c>
      <c r="KH231">
        <v>1696</v>
      </c>
      <c r="KI231">
        <v>3.75</v>
      </c>
      <c r="KJ231">
        <v>1412.75</v>
      </c>
      <c r="KK231">
        <v>6</v>
      </c>
      <c r="KL231">
        <v>1994</v>
      </c>
      <c r="KM231">
        <v>3.5</v>
      </c>
      <c r="KN231">
        <v>1132</v>
      </c>
      <c r="KO231">
        <v>4.25</v>
      </c>
      <c r="KP231">
        <v>1487.875</v>
      </c>
      <c r="KQ231">
        <v>4.333333333333333</v>
      </c>
      <c r="KR231">
        <v>1511</v>
      </c>
      <c r="KS231">
        <v>4.333333333333333</v>
      </c>
      <c r="KT231">
        <v>1511</v>
      </c>
      <c r="KU231">
        <v>3.5555555555555554</v>
      </c>
      <c r="KV231">
        <v>1438.409090909091</v>
      </c>
      <c r="KW231">
        <v>3.4888888888888889</v>
      </c>
      <c r="KX231">
        <v>1227.5617283950617</v>
      </c>
      <c r="KY231" s="15">
        <f>Tabla2[[#This Row],[ROS_NUM_COR_COD_ROS_TG_NEG]]-Tabla2[[#This Row],[PAS_NUM_COR_COD_ROS_TG_NEG]]</f>
        <v>1.85</v>
      </c>
      <c r="KZ231" s="15">
        <f>Tabla2[[#This Row],[ROS_DUR_COR_COD_ROS_TG_NEG]]-Tabla2[[#This Row],[PAS_DUR_COR_COD_ROS_TG_NEG]]</f>
        <v>435.39583333333326</v>
      </c>
      <c r="LA231" s="15">
        <f>Tabla2[[#This Row],[ROS_NUM_COR_COD_ROS_TG_NEU]]-Tabla2[[#This Row],[PAS_NUM_COR_COD_ROS_TG_NEU]]</f>
        <v>2.2999999999999998</v>
      </c>
      <c r="LB231" s="15">
        <f>Tabla2[[#This Row],[ROS_DUR_COR_COD_ROS_TG_NEU]]-Tabla2[[#This Row],[PAS_DUR_COR_COD_ROS_TG_NEU]]</f>
        <v>355.5625</v>
      </c>
      <c r="LC231" s="15">
        <f>Tabla2[[#This Row],[ROS_NUM_COR_COD_ROS_TG_POS]]-Tabla2[[#This Row],[PAS_NUM_COR_COD_ROS_TG_POS]]</f>
        <v>2</v>
      </c>
      <c r="LD231" s="15">
        <f>Tabla2[[#This Row],[ROS_DUR_COR_COD_ROS_TG_POS]]-Tabla2[[#This Row],[PAS_DUR_COR_COD_ROS_TG_POS]]</f>
        <v>294.97499999999991</v>
      </c>
      <c r="LE231" s="15">
        <f>Tabla2[[#This Row],[ROS_NUM_COR_COD_ROS_TG_TOT]]-Tabla2[[#This Row],[PAS_NUM_COR_COD_ROS_TG_TOT]]</f>
        <v>2.0803030303030301</v>
      </c>
      <c r="LF231" s="15">
        <f>Tabla2[[#This Row],[ROS_DUR_COR_COD_ROS_TG_TOT]]-Tabla2[[#This Row],[PAS_DUR_COR_COD_ROS_TG_TOT]]</f>
        <v>358.84912959381063</v>
      </c>
      <c r="LG231" s="15">
        <f>Tabla2[[#This Row],[ROS_NUM_COR_COD_ESC_TG_NEG]]-Tabla2[[#This Row],[PAS_NUM_COR_COD_ESC_TG_NEG]]</f>
        <v>-2.0666666666666664</v>
      </c>
      <c r="LH231" s="15">
        <f>Tabla2[[#This Row],[ROS_DUR_COR_COD_ESC_TG_NEG]]-Tabla2[[#This Row],[PAS_DUR_COR_COD_ESC_TG_NEG]]</f>
        <v>-774.68421052631584</v>
      </c>
      <c r="LI231" s="15">
        <f>Tabla2[[#This Row],[ROS_NUM_COR_COD_ESC_TG_NEU]]-Tabla2[[#This Row],[PAS_NUM_COR_COD_ESC_TG_NEU]]</f>
        <v>-2</v>
      </c>
      <c r="LJ231" s="15">
        <f>Tabla2[[#This Row],[ROS_NUM_COR_COD_ESC_TG_NEG]]-Tabla2[[#This Row],[PAS_NUM_COR_COD_ESC_TG_NEG]]</f>
        <v>-2.0666666666666664</v>
      </c>
      <c r="LK231" s="15">
        <f>Tabla2[[#This Row],[ROS_NUM_COR_COD_ESC_TG_POS]]-Tabla2[[#This Row],[PAS_NUM_COR_COD_ESC_TG_POS]]</f>
        <v>-2</v>
      </c>
      <c r="LL231" s="15">
        <f>Tabla2[[#This Row],[ROS_DUR_COR_COD_ESC_TG_POS]]-Tabla2[[#This Row],[PAS_DUR_COR_COD_ESC_TG_POS]]</f>
        <v>-870.08749999999998</v>
      </c>
      <c r="LM231" s="15">
        <f>Tabla2[[#This Row],[ROS_NUM_COR_COD_ESC_TG_TOT]]-Tabla2[[#This Row],[PAS_NUM_COR_COD_ESC_TG_TOT]]</f>
        <v>-2.0121212121212122</v>
      </c>
      <c r="LN231" s="15">
        <f>Tabla2[[#This Row],[ROS_DUR_COR_COD_ESC_TG_TOT]]-Tabla2[[#This Row],[PAS_DUR_COR_COD_ESC_TG_TOT]]</f>
        <v>-768.32905982905993</v>
      </c>
      <c r="LO231" s="15">
        <f>Tabla2[[#This Row],[PAS_NUM_COR_COD_ROS_TG_NEG]]-Tabla2[[#This Row],[ESC_NUM_COR_COD_ROS_TG_NEG]]</f>
        <v>0.81666666666666643</v>
      </c>
      <c r="LP231" s="15">
        <f>Tabla2[[#This Row],[PAS_DUR_COR_COD_ROS_TG_NEG]]-Tabla2[[#This Row],[ESC_DUR_COR_COD_ROS_TG_NEG]]</f>
        <v>565.22321428571433</v>
      </c>
      <c r="LQ231" s="15">
        <f>Tabla2[[#This Row],[PAS_NUM_COR_COD_ROS_TG_NEU]]-Tabla2[[#This Row],[ESC_NUM_COR_COD_ROS_TG_NEU]]</f>
        <v>1.8000000000000003</v>
      </c>
      <c r="LR231" s="15">
        <f>Tabla2[[#This Row],[PAS_DUR_COR_COD_ROS_TG_NEU]]-Tabla2[[#This Row],[ESC_DUR_COR_COD_ROS_TG_NEU]]</f>
        <v>754.3125</v>
      </c>
      <c r="LS231" s="15">
        <f>Tabla2[[#This Row],[PAS_NUM_COR_COD_ROS_TG_POS]]-Tabla2[[#This Row],[ESC_NUM_COR_COD_ROS_TG_POS]]</f>
        <v>2.1</v>
      </c>
      <c r="LT231" s="15">
        <f>Tabla2[[#This Row],[PAS_DUR_COR_COD_ROS_TG_POS]]-Tabla2[[#This Row],[ESC_DUR_COR_COD_ROS_TG_POS]]</f>
        <v>833.06666666666672</v>
      </c>
      <c r="LU231" s="15">
        <f>Tabla2[[#This Row],[PAS_NUM_COR_COD_ROS_TG_TOT]]-Tabla2[[#This Row],[ESC_NUM_COR_COD_ROS_TG_TOT]]</f>
        <v>1.5936781609195401</v>
      </c>
      <c r="LV231" s="15">
        <f>Tabla2[[#This Row],[PAS_DUR_COR_COD_ROS_TG_TOT]]-Tabla2[[#This Row],[ESC_DUR_COR_COD_ROS_TG_TOT]]</f>
        <v>719.644376899696</v>
      </c>
      <c r="LW231" s="15">
        <f>Tabla2[[#This Row],[PAS_NUM_COR_COD_ESC_TG_NEG]]-Tabla2[[#This Row],[ESC_NUM_COR_COD_ESC_TG_NEG]]</f>
        <v>-2.0444444444444447</v>
      </c>
      <c r="LX231" s="15">
        <f>Tabla2[[#This Row],[PAS_DUR_COR_COD_ESC_TG_NEG]]-Tabla2[[#This Row],[ESC_DUR_COR_COD_ESC_TG_NEG]]</f>
        <v>-364.87134502923982</v>
      </c>
      <c r="LY231" s="15">
        <f>Tabla2[[#This Row],[PAS_NUM_COR_COD_ESC_TG_NEU]]-Tabla2[[#This Row],[ESC_NUM_COR_COD_ESC_TG_NEU]]</f>
        <v>-2.3499999999999996</v>
      </c>
      <c r="LZ231" s="15">
        <f>Tabla2[[#This Row],[PAS_DUR_COR_COD_ESC_TG_NEU]]-Tabla2[[#This Row],[ESC_DUR_COR_COD_ESC_TG_NEU]]</f>
        <v>-522.16470588235302</v>
      </c>
      <c r="MA231" s="15">
        <f>Tabla2[[#This Row],[PAS_NUM_COR_COD_ESC_TG_POS]]-Tabla2[[#This Row],[ESC_NUM_COR_COD_ESC_TG_POS]]</f>
        <v>-2.4500000000000002</v>
      </c>
      <c r="MB231" s="15">
        <f>Tabla2[[#This Row],[PAS_DUR_COR_COD_ESC_TG_POS]]-Tabla2[[#This Row],[ESC_DUR_COR_COD_ESC_TG_POS]]</f>
        <v>-612.11249999999995</v>
      </c>
      <c r="MC231" s="15">
        <f>Tabla2[[#This Row],[PAS_NUM_COR_COD_ESC_TG_TOT]]-Tabla2[[#This Row],[ESC_NUM_COR_COD_ESC_TG_TOT]]</f>
        <v>-2.2919540229885058</v>
      </c>
      <c r="MD231" s="15">
        <f>Tabla2[[#This Row],[PAS_DUR_COR_COD_ESC_TG_TOT]]-Tabla2[[#This Row],[ESC_DUR_COR_COD_ESC_TG_TOT]]</f>
        <v>-511.11538461538453</v>
      </c>
      <c r="ME231" s="42">
        <f>Tabla25[[#This Row],[PAS_NUM_COR_COD_ROS_TG_NEG]]-Tabla25[[#This Row],[PAS_NUM_COR_COD_ESC_TG_NEG]]</f>
        <v>-0.25</v>
      </c>
      <c r="MF231" s="42">
        <f>Tabla25[[#This Row],[PAS_NUM_COR_COD_ROS_TG_NEU]]-Tabla25[[#This Row],[PAS_NUM_COR_COD_ESC_TG_NEU]]</f>
        <v>-0.54999999999999982</v>
      </c>
      <c r="MG231" s="42">
        <f>Tabla25[[#This Row],[PAS_NUM_COR_COD_ROS_TG_POS]]-Tabla25[[#This Row],[PAS_NUM_COR_COD_ESC_TG_POS]]</f>
        <v>0.25</v>
      </c>
      <c r="MH231" s="42">
        <f>Tabla25[[#This Row],[PAS_NUM_COR_COD_ROS_TG_TOT]]-Tabla25[[#This Row],[PAS_NUM_COR_COD_ESC_TG_TOT]]</f>
        <v>-0.18333333333333357</v>
      </c>
      <c r="MI231" s="42">
        <f>Tabla25[[#This Row],[PAS_DUR_COR_COD_ROS_TG_NEG]]-Tabla25[[#This Row],[PAS_DUR_COR_COD_ESC_TG_NEG]]</f>
        <v>179.25328947368416</v>
      </c>
      <c r="MJ231" s="42">
        <f>Tabla25[[#This Row],[PAS_DUR_COR_COD_ROS_TG_NEU]]-Tabla25[[#This Row],[PAS_DUR_COR_COD_ESC_TG_NEU]]</f>
        <v>-45.422794117647072</v>
      </c>
      <c r="MK231" s="42">
        <f>Tabla25[[#This Row],[PAS_DUR_COR_COD_ROS_TG_POS]]-Tabla25[[#This Row],[PAS_DUR_COR_COD_ESC_TG_POS]]</f>
        <v>187.71250000000009</v>
      </c>
      <c r="ML231" s="42">
        <f>Tabla25[[#This Row],[PAS_DUR_COR_COD_ROS_TG_TOT]]-Tabla25[[#This Row],[PAS_DUR_COR_COD_ESC_TG_TOT]]</f>
        <v>108.90261865793764</v>
      </c>
      <c r="MM231" s="44">
        <f>Tabla25[[#This Row],[ESC_NUM_COR_COD_ROS_TG_NEG]]-Tabla25[[#This Row],[ESC_NUM_COR_COD_ESC_TG_NEG]]</f>
        <v>-3.1111111111111112</v>
      </c>
      <c r="MN231" s="44">
        <f>Tabla25[[#This Row],[ESC_NUM_COR_COD_ROS_TG_NEU]]-Tabla25[[#This Row],[ESC_NUM_COR_COD_ESC_TG_NEU]]</f>
        <v>-4.6999999999999993</v>
      </c>
      <c r="MO231" s="44">
        <f>Tabla25[[#This Row],[ESC_NUM_COR_COD_ROS_TG_POS]]-Tabla25[[#This Row],[ESC_NUM_COR_COD_ESC_TG_POS]]</f>
        <v>-4.3000000000000007</v>
      </c>
      <c r="MP231" s="44">
        <f>Tabla25[[#This Row],[ESC_NUM_COR_COD_ROS_TG_TOT]]-Tabla25[[#This Row],[ESC_NUM_COR_COD_ESC_TG_TOT]]</f>
        <v>-4.068965517241379</v>
      </c>
      <c r="MQ231" s="44">
        <f>Tabla25[[#This Row],[ESC_DUR_COR_COD_ROS_TG_NEG]]-Tabla25[[#This Row],[ESC_DUR_COR_COD_ESC_TG_NEG]]</f>
        <v>-750.84126984126999</v>
      </c>
      <c r="MR231" s="44">
        <f>Tabla25[[#This Row],[ESC_DUR_COR_COD_ROS_TG_NEU]]-Tabla25[[#This Row],[ESC_DUR_COR_COD_ESC_TG_NEU]]</f>
        <v>-1321.9</v>
      </c>
      <c r="MS231" s="44">
        <f>Tabla25[[#This Row],[ESC_DUR_COR_COD_ROS_TG_POS]]-Tabla25[[#This Row],[ESC_DUR_COR_COD_ESC_TG_POS]]</f>
        <v>-1257.4666666666667</v>
      </c>
      <c r="MT231" s="44">
        <f>Tabla25[[#This Row],[ESC_DUR_COR_COD_ROS_TG_TOT]]-Tabla25[[#This Row],[ESC_DUR_COR_COD_ESC_TG_TOT]]</f>
        <v>-1121.8571428571429</v>
      </c>
      <c r="MU231" s="47">
        <f>Tabla25[[#This Row],[ROS_NUM_COR_COD_ROS_TG_NEG]]-Tabla25[[#This Row],[ROS_NUM_COR_COD_ESC_TG_NEG]]</f>
        <v>3.666666666666667</v>
      </c>
      <c r="MV231" s="47">
        <f>Tabla25[[#This Row],[ROS_NUM_COR_COD_ROS_TG_NEU]]-Tabla25[[#This Row],[ROS_NUM_COR_COD_ESC_TG_NEU]]</f>
        <v>3.75</v>
      </c>
      <c r="MW231" s="47">
        <f>Tabla25[[#This Row],[ROS_NUM_COR_COD_ROS_TG_POS]]-Tabla25[[#This Row],[ROS_NUM_COR_COD_ESC_TG_POS]]</f>
        <v>4.25</v>
      </c>
      <c r="MX231" s="47">
        <f>Tabla25[[#This Row],[ROS_NUM_COR_COD_ROS_TG_TOT]]-Tabla25[[#This Row],[ROS_NUM_COR_COD_ESC_TG_TOT]]</f>
        <v>3.9090909090909087</v>
      </c>
      <c r="MY231" s="47">
        <f>Tabla25[[#This Row],[ROS_DUR_COR_COD_ROS_TG_NEG]]-Tabla25[[#This Row],[ROS_DUR_COR_COD_ESC_TG_NEG]]</f>
        <v>1389.3333333333333</v>
      </c>
      <c r="MZ231" s="47">
        <f>Tabla25[[#This Row],[ROS_DUR_COR_COD_ROS_TG_NEU]]-Tabla25[[#This Row],[ROS_DUR_COR_COD_ESC_TG_NEU]]</f>
        <v>1019.6607142857143</v>
      </c>
      <c r="NA231" s="47">
        <f>Tabla25[[#This Row],[ROS_DUR_COR_COD_ROS_TG_POS]]-Tabla25[[#This Row],[ROS_DUR_COR_COD_ESC_TG_POS]]</f>
        <v>1352.7750000000001</v>
      </c>
      <c r="NB231" s="47">
        <f>Tabla25[[#This Row],[ROS_DUR_COR_COD_ROS_TG_TOT]]-Tabla25[[#This Row],[ROS_DUR_COR_COD_ESC_TG_TOT]]</f>
        <v>1236.0808080808083</v>
      </c>
      <c r="NC231">
        <v>331.16666666666669</v>
      </c>
      <c r="ND231">
        <v>282.25</v>
      </c>
      <c r="NE231">
        <v>283.75</v>
      </c>
      <c r="NF231">
        <v>296.13636363636363</v>
      </c>
      <c r="NG231">
        <v>257</v>
      </c>
      <c r="NH231">
        <v>328.57142857142856</v>
      </c>
      <c r="NI231">
        <v>137</v>
      </c>
      <c r="NJ231">
        <v>251.5</v>
      </c>
      <c r="NK231">
        <v>245.85714285714286</v>
      </c>
      <c r="NL231">
        <v>277.5</v>
      </c>
      <c r="NM231">
        <v>310.83333333333331</v>
      </c>
      <c r="NN231">
        <v>276.47619047619048</v>
      </c>
      <c r="NO231">
        <v>306.44444444444446</v>
      </c>
      <c r="NP231">
        <v>307.3</v>
      </c>
      <c r="NQ231">
        <v>364</v>
      </c>
      <c r="NR231">
        <v>326.58620689655174</v>
      </c>
      <c r="NS231">
        <v>312.5</v>
      </c>
      <c r="NT231">
        <v>323</v>
      </c>
      <c r="NU231">
        <v>306</v>
      </c>
      <c r="NV231">
        <v>314</v>
      </c>
      <c r="NW231">
        <v>316.4736842105263</v>
      </c>
      <c r="NX231">
        <v>325</v>
      </c>
      <c r="NY231">
        <v>258.3125</v>
      </c>
      <c r="NZ231">
        <v>301.36538461538464</v>
      </c>
      <c r="OA231" s="15">
        <f>Tabla2[[#This Row],[ROS_1DU_COR_COD_ROS_TG_NEG]]-Tabla2[[#This Row],[PAS_1DU_COR_COD_ROS_TG_NEG]]</f>
        <v>18.666666666666686</v>
      </c>
      <c r="OB231" s="15">
        <f>Tabla2[[#This Row],[ROS_1DU_COR_COD_ROS_TG_NEU]]-Tabla2[[#This Row],[PAS_1DU_COR_COD_ROS_TG_NEU]]</f>
        <v>-40.75</v>
      </c>
      <c r="OC231" s="15">
        <f>Tabla2[[#This Row],[ROS_1DU_COR_COD_ROS_TG_POS]]-Tabla2[[#This Row],[PAS_1DU_COR_COD_ROS_TG_POS]]</f>
        <v>-22.25</v>
      </c>
      <c r="OD231" s="15">
        <f>Tabla2[[#This Row],[ROS_1DU_COR_COD_ROS_TG_TOT]]-Tabla2[[#This Row],[PAS_1DU_COR_COD_ROS_TG_TOT]]</f>
        <v>-17.863636363636374</v>
      </c>
      <c r="OE231" s="15">
        <f>Tabla2[[#This Row],[ROS_1DU_COR_COD_ESC_TG_NEG]]-Tabla2[[#This Row],[PAS_1DU_COR_COD_ESC_TG_NEG]]</f>
        <v>-59.473684210526301</v>
      </c>
      <c r="OF231" s="15">
        <f>Tabla2[[#This Row],[ROS_1DU_COR_COD_ESC_TG_NEU]]-Tabla2[[#This Row],[PAS_1DU_COR_COD_ESC_TG_NEU]]</f>
        <v>3.5714285714285552</v>
      </c>
      <c r="OG231" s="15">
        <f>Tabla2[[#This Row],[ROS_1DU_COR_COD_ESC_TG_POS]]-Tabla2[[#This Row],[PAS_1DU_COR_COD_ESC_TG_POS]]</f>
        <v>-121.3125</v>
      </c>
      <c r="OH231" s="15">
        <f>Tabla2[[#This Row],[ROS_1DU_COR_COD_ESC_TG_TOT]]-Tabla2[[#This Row],[PAS_1DU_COR_COD_ESC_TG_TOT]]</f>
        <v>-49.865384615384642</v>
      </c>
      <c r="OI231" s="15">
        <f>Tabla2[[#This Row],[PAS_1DU_COR_COD_ROS_TG_NEG]]-Tabla2[[#This Row],[ESC_1DU_COR_COD_ROS_TG_NEG]]</f>
        <v>66.642857142857139</v>
      </c>
      <c r="OJ231" s="15">
        <f>Tabla2[[#This Row],[PAS_1DU_COR_COD_ROS_TG_NEU]]-Tabla2[[#This Row],[ESC_1DU_COR_COD_ROS_TG_NEU]]</f>
        <v>45.5</v>
      </c>
      <c r="OK231" s="15">
        <f>Tabla2[[#This Row],[PAS_1DU_COR_COD_ROS_TG_POS]]-Tabla2[[#This Row],[ESC_1DU_COR_COD_ROS_TG_POS]]</f>
        <v>-4.8333333333333144</v>
      </c>
      <c r="OL231" s="15">
        <f>Tabla2[[#This Row],[PAS_1DU_COR_COD_ROS_TG_TOT]]-Tabla2[[#This Row],[ESC_1DU_COR_COD_ROS_TG_TOT]]</f>
        <v>37.523809523809518</v>
      </c>
      <c r="OM231" s="15">
        <f>Tabla2[[#This Row],[PAS_1DU_COR_COD_ESC_TG_NEG]]-Tabla2[[#This Row],[ESC_1DU_COR_COD_ESC_TG_NEG]]</f>
        <v>10.029239766081844</v>
      </c>
      <c r="ON231" s="15">
        <f>Tabla2[[#This Row],[PAS_1DU_COR_COD_ESC_TG_NEU]]-Tabla2[[#This Row],[ESC_1DU_COR_COD_ESC_TG_NEU]]</f>
        <v>17.699999999999989</v>
      </c>
      <c r="OO231" s="15">
        <f>Tabla2[[#This Row],[PAS_1DU_COR_COD_ESC_TG_POS]]-Tabla2[[#This Row],[ESC_1DU_COR_COD_ESC_TG_POS]]</f>
        <v>-105.6875</v>
      </c>
      <c r="OP231" s="15">
        <f>Tabla2[[#This Row],[PAS_1DU_COR_COD_ESC_TG_TOT]]-Tabla2[[#This Row],[ESC_1DU_COR_COD_ESC_TG_TOT]]</f>
        <v>-25.220822281167102</v>
      </c>
      <c r="OQ231" s="61">
        <v>74.166666666666686</v>
      </c>
      <c r="OR231" s="62">
        <v>-46.321428571428555</v>
      </c>
      <c r="OS231" s="62">
        <v>146.75</v>
      </c>
      <c r="OT231" s="62">
        <v>44.636363636363626</v>
      </c>
      <c r="OU231" s="62">
        <v>-60.587301587301596</v>
      </c>
      <c r="OV231" s="62">
        <v>-29.800000000000011</v>
      </c>
      <c r="OW231" s="62">
        <v>-53.166666666666686</v>
      </c>
      <c r="OX231" s="62">
        <v>-50.110016420361262</v>
      </c>
      <c r="OY231" s="62">
        <v>-3.9736842105263008</v>
      </c>
      <c r="OZ231" s="62">
        <v>-2</v>
      </c>
      <c r="PA231" s="62">
        <v>47.6875</v>
      </c>
      <c r="PB231" s="62">
        <v>12.634615384615358</v>
      </c>
    </row>
    <row r="232" spans="1:418" x14ac:dyDescent="0.3">
      <c r="A232" s="2" t="s">
        <v>229</v>
      </c>
      <c r="B232" s="2">
        <v>60</v>
      </c>
      <c r="C232" s="2">
        <v>1</v>
      </c>
      <c r="D232" s="2">
        <v>74</v>
      </c>
      <c r="E232">
        <v>2.9</v>
      </c>
      <c r="F232">
        <v>1292.9166666666667</v>
      </c>
      <c r="G232">
        <v>2.25</v>
      </c>
      <c r="H232">
        <v>1283.4000000000001</v>
      </c>
      <c r="I232">
        <v>3</v>
      </c>
      <c r="J232">
        <v>1090.5999999999999</v>
      </c>
      <c r="K232">
        <v>2.7118644067796609</v>
      </c>
      <c r="L232">
        <v>1208.3243243243244</v>
      </c>
      <c r="M232">
        <v>2.9</v>
      </c>
      <c r="N232">
        <v>1313.4166666666667</v>
      </c>
      <c r="O232">
        <v>2.5499999999999998</v>
      </c>
      <c r="P232">
        <v>1048.5</v>
      </c>
      <c r="Q232">
        <v>2.6315789473684212</v>
      </c>
      <c r="R232">
        <v>1312.1818181818182</v>
      </c>
      <c r="S232">
        <v>2.6949152542372881</v>
      </c>
      <c r="T232">
        <v>1212.8108108108108</v>
      </c>
      <c r="U232">
        <v>2.7033898305084745</v>
      </c>
      <c r="V232">
        <v>1210.5675675675675</v>
      </c>
      <c r="W232">
        <v>0.65</v>
      </c>
      <c r="X232">
        <v>426.28571428571428</v>
      </c>
      <c r="Y232">
        <v>1.1499999999999999</v>
      </c>
      <c r="Z232">
        <v>615.29999999999995</v>
      </c>
      <c r="AA232">
        <v>1.368421052631579</v>
      </c>
      <c r="AB232">
        <v>559</v>
      </c>
      <c r="AC232">
        <v>1.0508474576271187</v>
      </c>
      <c r="AD232">
        <v>546.37931034482756</v>
      </c>
      <c r="AE232">
        <v>1.0508474576271187</v>
      </c>
      <c r="AF232">
        <v>546.37931034482756</v>
      </c>
      <c r="AG232">
        <v>2.152542372881356</v>
      </c>
      <c r="AH232">
        <v>1023.5631067961165</v>
      </c>
      <c r="AM232">
        <v>2</v>
      </c>
      <c r="AN232">
        <v>775</v>
      </c>
      <c r="AO232">
        <v>2</v>
      </c>
      <c r="AP232">
        <v>775</v>
      </c>
      <c r="AU232">
        <v>0</v>
      </c>
      <c r="AW232">
        <v>0</v>
      </c>
      <c r="AY232">
        <v>1</v>
      </c>
      <c r="AZ232">
        <v>775</v>
      </c>
      <c r="BE232">
        <v>5</v>
      </c>
      <c r="BF232">
        <v>1202</v>
      </c>
      <c r="BG232">
        <v>5</v>
      </c>
      <c r="BH232">
        <v>1202</v>
      </c>
      <c r="BI232">
        <v>5</v>
      </c>
      <c r="BJ232">
        <v>1202</v>
      </c>
      <c r="BK232">
        <v>2.3333333333333335</v>
      </c>
      <c r="BL232">
        <v>988.5</v>
      </c>
      <c r="BM232">
        <v>2.1555555555555554</v>
      </c>
      <c r="BN232">
        <v>1022.8952380952381</v>
      </c>
      <c r="BO232">
        <v>2.5</v>
      </c>
      <c r="BP232">
        <v>926.83333333333337</v>
      </c>
      <c r="BQ232">
        <v>2.9</v>
      </c>
      <c r="BR232">
        <v>1667.8</v>
      </c>
      <c r="BS232">
        <v>2.6666666666666665</v>
      </c>
      <c r="BT232">
        <v>1264.8</v>
      </c>
      <c r="BU232">
        <v>2.7037037037037037</v>
      </c>
      <c r="BV232">
        <v>1264</v>
      </c>
      <c r="BW232">
        <v>3</v>
      </c>
      <c r="BX232">
        <v>1777.2</v>
      </c>
      <c r="BY232">
        <v>2.5</v>
      </c>
      <c r="BZ232">
        <v>1416.4</v>
      </c>
      <c r="CA232">
        <v>1.8888888888888888</v>
      </c>
      <c r="CB232">
        <v>1666.6666666666667</v>
      </c>
      <c r="CC232">
        <v>2.4827586206896552</v>
      </c>
      <c r="CD232">
        <v>1612.9230769230769</v>
      </c>
      <c r="CE232">
        <v>2.5892857142857144</v>
      </c>
      <c r="CF232">
        <v>1420.4137931034484</v>
      </c>
      <c r="CG232">
        <v>1.875</v>
      </c>
      <c r="CH232">
        <v>1077.25</v>
      </c>
      <c r="CI232">
        <v>2.9</v>
      </c>
      <c r="CJ232">
        <v>1205</v>
      </c>
      <c r="CK232">
        <v>3.6666666666666665</v>
      </c>
      <c r="CL232">
        <v>1760.3333333333333</v>
      </c>
      <c r="CM232">
        <v>2.8518518518518516</v>
      </c>
      <c r="CN232">
        <v>1370.9411764705883</v>
      </c>
      <c r="CO232">
        <v>3.4</v>
      </c>
      <c r="CP232">
        <v>1110.125</v>
      </c>
      <c r="CQ232">
        <v>2.9</v>
      </c>
      <c r="CR232">
        <v>1348.1666666666667</v>
      </c>
      <c r="CS232">
        <v>2.7777777777777777</v>
      </c>
      <c r="CT232">
        <v>1718</v>
      </c>
      <c r="CU232">
        <v>3.0344827586206895</v>
      </c>
      <c r="CV232">
        <v>1324.5555555555557</v>
      </c>
      <c r="CW232">
        <v>2.9464285714285716</v>
      </c>
      <c r="CX232">
        <v>1347.0857142857142</v>
      </c>
      <c r="CY232">
        <v>2.7678571428571428</v>
      </c>
      <c r="CZ232">
        <v>1380.3125</v>
      </c>
      <c r="DA232">
        <v>0.625</v>
      </c>
      <c r="DB232">
        <v>434</v>
      </c>
      <c r="DC232">
        <v>2</v>
      </c>
      <c r="DD232">
        <v>1144.8</v>
      </c>
      <c r="DE232">
        <v>1.1111111111111112</v>
      </c>
      <c r="DF232">
        <v>852</v>
      </c>
      <c r="DG232">
        <v>1.2962962962962963</v>
      </c>
      <c r="DH232">
        <v>914.8</v>
      </c>
      <c r="DI232">
        <v>2.2000000000000002</v>
      </c>
      <c r="DJ232">
        <v>952</v>
      </c>
      <c r="DK232">
        <v>0.8</v>
      </c>
      <c r="DL232">
        <v>705.66666666666663</v>
      </c>
      <c r="DM232">
        <v>0.66666666666666663</v>
      </c>
      <c r="DN232">
        <v>455.5</v>
      </c>
      <c r="DO232">
        <v>1.2413793103448276</v>
      </c>
      <c r="DP232">
        <v>807.66666666666663</v>
      </c>
      <c r="DQ232">
        <v>1.2678571428571428</v>
      </c>
      <c r="DR232">
        <v>856.36363636363637</v>
      </c>
      <c r="DS232">
        <v>1.2678571428571428</v>
      </c>
      <c r="DT232">
        <v>856.36363636363637</v>
      </c>
      <c r="DU232">
        <v>2.2678571428571428</v>
      </c>
      <c r="DV232">
        <v>1246.2790697674418</v>
      </c>
      <c r="DW232">
        <v>2.5</v>
      </c>
      <c r="DX232">
        <v>944</v>
      </c>
      <c r="EA232">
        <v>2</v>
      </c>
      <c r="EB232">
        <v>789</v>
      </c>
      <c r="EC232">
        <v>2.3333333333333335</v>
      </c>
      <c r="ED232">
        <v>866.5</v>
      </c>
      <c r="EI232">
        <v>8</v>
      </c>
      <c r="EJ232">
        <v>1914</v>
      </c>
      <c r="EK232">
        <v>8</v>
      </c>
      <c r="EL232">
        <v>1914</v>
      </c>
      <c r="EM232">
        <v>3.75</v>
      </c>
      <c r="EN232">
        <v>1215.6666666666667</v>
      </c>
      <c r="EO232">
        <v>4</v>
      </c>
      <c r="EP232">
        <v>1180.5</v>
      </c>
      <c r="ES232">
        <v>4</v>
      </c>
      <c r="ET232">
        <v>1488</v>
      </c>
      <c r="EU232">
        <v>4</v>
      </c>
      <c r="EV232">
        <v>1283</v>
      </c>
      <c r="FA232">
        <v>0</v>
      </c>
      <c r="FC232">
        <v>0</v>
      </c>
      <c r="FE232">
        <v>3</v>
      </c>
      <c r="FF232">
        <v>1283</v>
      </c>
      <c r="FG232">
        <v>3.375</v>
      </c>
      <c r="FH232">
        <v>1249.3333333333333</v>
      </c>
      <c r="FI232">
        <v>3</v>
      </c>
      <c r="FJ232">
        <v>632.5</v>
      </c>
      <c r="FM232">
        <v>3</v>
      </c>
      <c r="FN232">
        <v>975</v>
      </c>
      <c r="FO232">
        <v>3</v>
      </c>
      <c r="FP232">
        <v>746.66666666666663</v>
      </c>
      <c r="FU232">
        <v>4</v>
      </c>
      <c r="FV232">
        <v>1178</v>
      </c>
      <c r="FW232">
        <v>4</v>
      </c>
      <c r="FX232">
        <v>1178</v>
      </c>
      <c r="FY232">
        <v>3.25</v>
      </c>
      <c r="FZ232">
        <v>854.5</v>
      </c>
      <c r="GA232">
        <v>3.25</v>
      </c>
      <c r="GB232">
        <v>854.5</v>
      </c>
      <c r="GC232">
        <v>3.3333333333333335</v>
      </c>
      <c r="GD232">
        <v>1091.4000000000001</v>
      </c>
      <c r="GE232">
        <v>2.338888888888889</v>
      </c>
      <c r="GF232">
        <v>1230.1458333333333</v>
      </c>
      <c r="GG232">
        <v>1.4</v>
      </c>
      <c r="GH232">
        <v>714</v>
      </c>
      <c r="GI232">
        <v>2.2000000000000002</v>
      </c>
      <c r="GJ232">
        <v>838.33333333333337</v>
      </c>
      <c r="GK232">
        <v>2.1111111111111112</v>
      </c>
      <c r="GL232">
        <v>816.6</v>
      </c>
      <c r="GM232">
        <v>1.896551724137931</v>
      </c>
      <c r="GN232">
        <v>792.6875</v>
      </c>
      <c r="GO232">
        <v>2.2222222222222223</v>
      </c>
      <c r="GP232">
        <v>1523.25</v>
      </c>
      <c r="GQ232">
        <v>1.6</v>
      </c>
      <c r="GR232">
        <v>882.4</v>
      </c>
      <c r="GS232">
        <v>2</v>
      </c>
      <c r="GT232">
        <v>991.6</v>
      </c>
      <c r="GU232">
        <v>1.9310344827586208</v>
      </c>
      <c r="GV232">
        <v>1104.5</v>
      </c>
      <c r="GW232">
        <v>1.9137931034482758</v>
      </c>
      <c r="GX232">
        <v>938.2</v>
      </c>
      <c r="GY232">
        <v>3.7</v>
      </c>
      <c r="GZ232">
        <v>1357</v>
      </c>
      <c r="HA232">
        <v>2.7</v>
      </c>
      <c r="HB232">
        <v>1446.6</v>
      </c>
      <c r="HC232">
        <v>3.4444444444444446</v>
      </c>
      <c r="HD232">
        <v>1050.25</v>
      </c>
      <c r="HE232">
        <v>3.2758620689655173</v>
      </c>
      <c r="HF232">
        <v>1261.4761904761904</v>
      </c>
      <c r="HG232">
        <v>2.1111111111111112</v>
      </c>
      <c r="HH232">
        <v>1770</v>
      </c>
      <c r="HI232">
        <v>3.4</v>
      </c>
      <c r="HJ232">
        <v>1216.1428571428571</v>
      </c>
      <c r="HK232">
        <v>3.7</v>
      </c>
      <c r="HL232">
        <v>1330.875</v>
      </c>
      <c r="HM232">
        <v>3.103448275862069</v>
      </c>
      <c r="HN232">
        <v>1359.4444444444443</v>
      </c>
      <c r="HO232">
        <v>3.1896551724137931</v>
      </c>
      <c r="HP232">
        <v>1306.6923076923076</v>
      </c>
      <c r="HQ232">
        <v>2.5517241379310347</v>
      </c>
      <c r="HR232">
        <v>1146.4782608695652</v>
      </c>
      <c r="HS232">
        <v>1.9</v>
      </c>
      <c r="HT232">
        <v>873.66666666666663</v>
      </c>
      <c r="HU232">
        <v>1.5</v>
      </c>
      <c r="HV232">
        <v>824.4</v>
      </c>
      <c r="HW232">
        <v>1.7777777777777777</v>
      </c>
      <c r="HX232">
        <v>692.5</v>
      </c>
      <c r="HY232">
        <v>1.7241379310344827</v>
      </c>
      <c r="HZ232">
        <v>795.23529411764707</v>
      </c>
      <c r="IA232">
        <v>0.88888888888888884</v>
      </c>
      <c r="IB232">
        <v>624.75</v>
      </c>
      <c r="IC232">
        <v>1.8</v>
      </c>
      <c r="ID232">
        <v>717</v>
      </c>
      <c r="IE232">
        <v>2.2000000000000002</v>
      </c>
      <c r="IF232">
        <v>813.71428571428567</v>
      </c>
      <c r="IG232">
        <v>1.6551724137931034</v>
      </c>
      <c r="IH232">
        <v>734.11111111111109</v>
      </c>
      <c r="II232">
        <v>1.6896551724137931</v>
      </c>
      <c r="IJ232">
        <v>763.8</v>
      </c>
      <c r="IK232">
        <v>1.6896551724137931</v>
      </c>
      <c r="IL232">
        <v>763.8</v>
      </c>
      <c r="IM232">
        <v>2.264367816091954</v>
      </c>
      <c r="IN232">
        <v>1017.6923076923077</v>
      </c>
      <c r="IS232">
        <v>3</v>
      </c>
      <c r="IT232">
        <v>822</v>
      </c>
      <c r="IU232">
        <v>3</v>
      </c>
      <c r="IV232">
        <v>822</v>
      </c>
      <c r="IW232">
        <v>1</v>
      </c>
      <c r="IX232">
        <v>368</v>
      </c>
      <c r="JC232">
        <v>1</v>
      </c>
      <c r="JD232">
        <v>368</v>
      </c>
      <c r="JE232">
        <v>2</v>
      </c>
      <c r="JF232">
        <v>595</v>
      </c>
      <c r="JK232">
        <v>0</v>
      </c>
      <c r="JM232">
        <v>0</v>
      </c>
      <c r="JO232">
        <v>0</v>
      </c>
      <c r="JU232">
        <v>0</v>
      </c>
      <c r="JW232">
        <v>0</v>
      </c>
      <c r="JY232">
        <v>1</v>
      </c>
      <c r="JZ232">
        <v>595</v>
      </c>
      <c r="KE232">
        <v>0</v>
      </c>
      <c r="KG232">
        <v>0</v>
      </c>
      <c r="KI232">
        <v>0</v>
      </c>
      <c r="KO232">
        <v>0</v>
      </c>
      <c r="KQ232">
        <v>0</v>
      </c>
      <c r="KS232">
        <v>0</v>
      </c>
      <c r="KU232">
        <v>0.66666666666666663</v>
      </c>
      <c r="KV232">
        <v>595</v>
      </c>
      <c r="KW232">
        <v>2.2111111111111112</v>
      </c>
      <c r="KX232">
        <v>1009.7169811320755</v>
      </c>
      <c r="KY232" s="15">
        <f>Tabla2[[#This Row],[ROS_NUM_COR_COD_ROS_TG_NEG]]-Tabla2[[#This Row],[PAS_NUM_COR_COD_ROS_TG_NEG]]</f>
        <v>-0.78888888888888875</v>
      </c>
      <c r="KZ232" s="15">
        <f>Tabla2[[#This Row],[ROS_DUR_COR_COD_ROS_TG_NEG]]-Tabla2[[#This Row],[PAS_DUR_COR_COD_ROS_TG_NEG]]</f>
        <v>456.58333333333326</v>
      </c>
      <c r="LA232" s="15">
        <f>Tabla2[[#This Row],[ROS_NUM_COR_COD_ROS_TG_NEU]]-Tabla2[[#This Row],[PAS_NUM_COR_COD_ROS_TG_NEU]]</f>
        <v>0.85000000000000009</v>
      </c>
      <c r="LB232" s="15">
        <f>Tabla2[[#This Row],[ROS_DUR_COR_COD_ROS_TG_NEU]]-Tabla2[[#This Row],[PAS_DUR_COR_COD_ROS_TG_NEU]]</f>
        <v>167.64285714285711</v>
      </c>
      <c r="LC232" s="15">
        <f>Tabla2[[#This Row],[ROS_NUM_COR_COD_ROS_TG_POS]]-Tabla2[[#This Row],[PAS_NUM_COR_COD_ROS_TG_POS]]</f>
        <v>1.0684210526315789</v>
      </c>
      <c r="LD232" s="15">
        <f>Tabla2[[#This Row],[ROS_DUR_COR_COD_ROS_TG_POS]]-Tabla2[[#This Row],[PAS_DUR_COR_COD_ROS_TG_POS]]</f>
        <v>18.693181818181756</v>
      </c>
      <c r="LE232" s="15">
        <f>Tabla2[[#This Row],[ROS_NUM_COR_COD_ROS_TG_TOT]]-Tabla2[[#This Row],[PAS_NUM_COR_COD_ROS_TG_TOT]]</f>
        <v>0.40853302162478089</v>
      </c>
      <c r="LF232" s="15">
        <f>Tabla2[[#This Row],[ROS_DUR_COR_COD_ROS_TG_TOT]]-Tabla2[[#This Row],[PAS_DUR_COR_COD_ROS_TG_TOT]]</f>
        <v>146.63363363363351</v>
      </c>
      <c r="LG232" s="15">
        <f>Tabla2[[#This Row],[ROS_NUM_COR_COD_ESC_TG_NEG]]-Tabla2[[#This Row],[PAS_NUM_COR_COD_ESC_TG_NEG]]</f>
        <v>-0.67777777777777759</v>
      </c>
      <c r="LH232" s="15">
        <f>Tabla2[[#This Row],[ROS_DUR_COR_COD_ESC_TG_NEG]]-Tabla2[[#This Row],[PAS_DUR_COR_COD_ESC_TG_NEG]]</f>
        <v>230.33333333333326</v>
      </c>
      <c r="LI232" s="15">
        <f>Tabla2[[#This Row],[ROS_NUM_COR_COD_ESC_TG_NEU]]-Tabla2[[#This Row],[PAS_NUM_COR_COD_ESC_TG_NEU]]</f>
        <v>-0.64999999999999991</v>
      </c>
      <c r="LJ232" s="15">
        <f>Tabla2[[#This Row],[ROS_NUM_COR_COD_ESC_TG_NEG]]-Tabla2[[#This Row],[PAS_NUM_COR_COD_ESC_TG_NEG]]</f>
        <v>-0.67777777777777759</v>
      </c>
      <c r="LK232" s="15">
        <f>Tabla2[[#This Row],[ROS_NUM_COR_COD_ESC_TG_POS]]-Tabla2[[#This Row],[PAS_NUM_COR_COD_ESC_TG_POS]]</f>
        <v>-1</v>
      </c>
      <c r="LL232" s="15">
        <f>Tabla2[[#This Row],[ROS_DUR_COR_COD_ESC_TG_POS]]-Tabla2[[#This Row],[PAS_DUR_COR_COD_ESC_TG_POS]]</f>
        <v>-98.999999999999886</v>
      </c>
      <c r="LM232" s="15">
        <f>Tabla2[[#This Row],[ROS_NUM_COR_COD_ESC_TG_TOT]]-Tabla2[[#This Row],[PAS_NUM_COR_COD_ESC_TG_TOT]]</f>
        <v>-0.78082992402104012</v>
      </c>
      <c r="LN232" s="15">
        <f>Tabla2[[#This Row],[ROS_DUR_COR_COD_ESC_TG_TOT]]-Tabla2[[#This Row],[PAS_DUR_COR_COD_ESC_TG_TOT]]</f>
        <v>-103.82432432432438</v>
      </c>
      <c r="LO232" s="15">
        <f>Tabla2[[#This Row],[PAS_NUM_COR_COD_ROS_TG_NEG]]-Tabla2[[#This Row],[ESC_NUM_COR_COD_ROS_TG_NEG]]</f>
        <v>-0.5</v>
      </c>
      <c r="LP232" s="15">
        <f>Tabla2[[#This Row],[PAS_DUR_COR_COD_ROS_TG_NEG]]-Tabla2[[#This Row],[ESC_DUR_COR_COD_ROS_TG_NEG]]</f>
        <v>203.29166666666674</v>
      </c>
      <c r="LQ232" s="15">
        <f>Tabla2[[#This Row],[PAS_NUM_COR_COD_ROS_TG_NEU]]-Tabla2[[#This Row],[ESC_NUM_COR_COD_ROS_TG_NEU]]</f>
        <v>-0.35000000000000009</v>
      </c>
      <c r="LR232" s="15">
        <f>Tabla2[[#This Row],[PAS_DUR_COR_COD_ROS_TG_NEU]]-Tabla2[[#This Row],[ESC_DUR_COR_COD_ROS_TG_NEU]]</f>
        <v>-299.66666666666674</v>
      </c>
      <c r="LS232" s="15">
        <f>Tabla2[[#This Row],[PAS_NUM_COR_COD_ROS_TG_POS]]-Tabla2[[#This Row],[ESC_NUM_COR_COD_ROS_TG_POS]]</f>
        <v>-0.14619883040935644</v>
      </c>
      <c r="LT232" s="15">
        <f>Tabla2[[#This Row],[PAS_DUR_COR_COD_ROS_TG_POS]]-Tabla2[[#This Row],[ESC_DUR_COR_COD_ROS_TG_POS]]</f>
        <v>-405.81818181818176</v>
      </c>
      <c r="LU232" s="15">
        <f>Tabla2[[#This Row],[PAS_NUM_COR_COD_ROS_TG_TOT]]-Tabla2[[#This Row],[ESC_NUM_COR_COD_ROS_TG_TOT]]</f>
        <v>-0.33956750438340144</v>
      </c>
      <c r="LV232" s="15">
        <f>Tabla2[[#This Row],[PAS_DUR_COR_COD_ROS_TG_TOT]]-Tabla2[[#This Row],[ESC_DUR_COR_COD_ROS_TG_TOT]]</f>
        <v>-111.74474474474482</v>
      </c>
      <c r="LW232" s="15">
        <f>Tabla2[[#This Row],[PAS_NUM_COR_COD_ESC_TG_NEG]]-Tabla2[[#This Row],[ESC_NUM_COR_COD_ESC_TG_NEG]]</f>
        <v>-0.10000000000000009</v>
      </c>
      <c r="LX232" s="15">
        <f>Tabla2[[#This Row],[PAS_DUR_COR_COD_ESC_TG_NEG]]-Tabla2[[#This Row],[ESC_DUR_COR_COD_ESC_TG_NEG]]</f>
        <v>-484.2833333333333</v>
      </c>
      <c r="LY232" s="15">
        <f>Tabla2[[#This Row],[PAS_NUM_COR_COD_ESC_TG_NEU]]-Tabla2[[#This Row],[ESC_NUM_COR_COD_ESC_TG_NEU]]</f>
        <v>-0.25</v>
      </c>
      <c r="LZ232" s="15">
        <f>Tabla2[[#This Row],[PAS_DUR_COR_COD_ESC_TG_NEU]]-Tabla2[[#This Row],[ESC_DUR_COR_COD_ESC_TG_NEU]]</f>
        <v>-133</v>
      </c>
      <c r="MA232" s="15">
        <f>Tabla2[[#This Row],[PAS_NUM_COR_COD_ESC_TG_POS]]-Tabla2[[#This Row],[ESC_NUM_COR_COD_ESC_TG_POS]]</f>
        <v>1.1111111111111112</v>
      </c>
      <c r="MB232" s="15">
        <f>Tabla2[[#This Row],[PAS_DUR_COR_COD_ESC_TG_POS]]-Tabla2[[#This Row],[ESC_DUR_COR_COD_ESC_TG_POS]]</f>
        <v>-576.06666666666683</v>
      </c>
      <c r="MC232" s="15">
        <f>Tabla2[[#This Row],[PAS_NUM_COR_COD_ESC_TG_TOT]]-Tabla2[[#This Row],[ESC_NUM_COR_COD_ESC_TG_TOT]]</f>
        <v>0.22910578609000565</v>
      </c>
      <c r="MD232" s="15">
        <f>Tabla2[[#This Row],[PAS_DUR_COR_COD_ESC_TG_TOT]]-Tabla2[[#This Row],[ESC_DUR_COR_COD_ESC_TG_TOT]]</f>
        <v>-404.59875259875253</v>
      </c>
      <c r="ME232" s="42">
        <f>Tabla25[[#This Row],[PAS_NUM_COR_COD_ROS_TG_NEG]]-Tabla25[[#This Row],[PAS_NUM_COR_COD_ESC_TG_NEG]]</f>
        <v>0</v>
      </c>
      <c r="MF232" s="42">
        <f>Tabla25[[#This Row],[PAS_NUM_COR_COD_ROS_TG_NEU]]-Tabla25[[#This Row],[PAS_NUM_COR_COD_ESC_TG_NEU]]</f>
        <v>0.29999999999999982</v>
      </c>
      <c r="MG232" s="42">
        <f>Tabla25[[#This Row],[PAS_NUM_COR_COD_ROS_TG_POS]]-Tabla25[[#This Row],[PAS_NUM_COR_COD_ESC_TG_POS]]</f>
        <v>-0.36842105263157876</v>
      </c>
      <c r="MH232" s="42">
        <f>Tabla25[[#This Row],[PAS_NUM_COR_COD_ROS_TG_TOT]]-Tabla25[[#This Row],[PAS_NUM_COR_COD_ESC_TG_TOT]]</f>
        <v>-1.6949152542372836E-2</v>
      </c>
      <c r="MI232" s="42">
        <f>Tabla25[[#This Row],[PAS_DUR_COR_COD_ROS_TG_NEG]]-Tabla25[[#This Row],[PAS_DUR_COR_COD_ESC_TG_NEG]]</f>
        <v>20.5</v>
      </c>
      <c r="MJ232" s="42">
        <f>Tabla25[[#This Row],[PAS_DUR_COR_COD_ROS_TG_NEU]]-Tabla25[[#This Row],[PAS_DUR_COR_COD_ESC_TG_NEU]]</f>
        <v>-234.90000000000009</v>
      </c>
      <c r="MK232" s="42">
        <f>Tabla25[[#This Row],[PAS_DUR_COR_COD_ROS_TG_POS]]-Tabla25[[#This Row],[PAS_DUR_COR_COD_ESC_TG_POS]]</f>
        <v>221.58181818181833</v>
      </c>
      <c r="ML232" s="42">
        <f>Tabla25[[#This Row],[PAS_DUR_COR_COD_ROS_TG_TOT]]-Tabla25[[#This Row],[PAS_DUR_COR_COD_ESC_TG_TOT]]</f>
        <v>4.4864864864864558</v>
      </c>
      <c r="MM232" s="44">
        <f>Tabla25[[#This Row],[ESC_NUM_COR_COD_ROS_TG_NEG]]-Tabla25[[#This Row],[ESC_NUM_COR_COD_ESC_TG_NEG]]</f>
        <v>0.39999999999999991</v>
      </c>
      <c r="MN232" s="44">
        <f>Tabla25[[#This Row],[ESC_NUM_COR_COD_ROS_TG_NEU]]-Tabla25[[#This Row],[ESC_NUM_COR_COD_ESC_TG_NEU]]</f>
        <v>0.39999999999999991</v>
      </c>
      <c r="MO232" s="44">
        <f>Tabla25[[#This Row],[ESC_NUM_COR_COD_ROS_TG_POS]]-Tabla25[[#This Row],[ESC_NUM_COR_COD_ESC_TG_POS]]</f>
        <v>0.88888888888888884</v>
      </c>
      <c r="MP232" s="44">
        <f>Tabla25[[#This Row],[ESC_NUM_COR_COD_ROS_TG_TOT]]-Tabla25[[#This Row],[ESC_NUM_COR_COD_ESC_TG_TOT]]</f>
        <v>0.55172413793103425</v>
      </c>
      <c r="MQ232" s="44">
        <f>Tabla25[[#This Row],[ESC_DUR_COR_COD_ROS_TG_NEG]]-Tabla25[[#This Row],[ESC_DUR_COR_COD_ESC_TG_NEG]]</f>
        <v>-667.07500000000005</v>
      </c>
      <c r="MR232" s="44">
        <f>Tabla25[[#This Row],[ESC_DUR_COR_COD_ROS_TG_NEU]]-Tabla25[[#This Row],[ESC_DUR_COR_COD_ESC_TG_NEU]]</f>
        <v>-68.233333333333348</v>
      </c>
      <c r="MS232" s="44">
        <f>Tabla25[[#This Row],[ESC_DUR_COR_COD_ROS_TG_POS]]-Tabla25[[#This Row],[ESC_DUR_COR_COD_ESC_TG_POS]]</f>
        <v>51.333333333333258</v>
      </c>
      <c r="MT232" s="44">
        <f>Tabla25[[#This Row],[ESC_DUR_COR_COD_ROS_TG_TOT]]-Tabla25[[#This Row],[ESC_DUR_COR_COD_ESC_TG_TOT]]</f>
        <v>-288.36752136752125</v>
      </c>
      <c r="MU232" s="47">
        <f>Tabla25[[#This Row],[ROS_NUM_COR_COD_ROS_TG_NEG]]-Tabla25[[#This Row],[ROS_NUM_COR_COD_ESC_TG_NEG]]</f>
        <v>-0.11111111111111116</v>
      </c>
      <c r="MV232" s="47">
        <f>Tabla25[[#This Row],[ROS_NUM_COR_COD_ROS_TG_NEU]]-Tabla25[[#This Row],[ROS_NUM_COR_COD_ESC_TG_NEU]]</f>
        <v>1.7999999999999998</v>
      </c>
      <c r="MW232" s="47">
        <f>Tabla25[[#This Row],[ROS_NUM_COR_COD_ROS_TG_POS]]-Tabla25[[#This Row],[ROS_NUM_COR_COD_ESC_TG_POS]]</f>
        <v>1.7000000000000002</v>
      </c>
      <c r="MX232" s="47">
        <f>Tabla25[[#This Row],[ROS_NUM_COR_COD_ROS_TG_TOT]]-Tabla25[[#This Row],[ROS_NUM_COR_COD_ESC_TG_TOT]]</f>
        <v>1.1724137931034482</v>
      </c>
      <c r="MY232" s="47">
        <f>Tabla25[[#This Row],[ROS_DUR_COR_COD_ROS_TG_NEG]]-Tabla25[[#This Row],[ROS_DUR_COR_COD_ESC_TG_NEG]]</f>
        <v>246.75</v>
      </c>
      <c r="MZ232" s="47">
        <f>Tabla25[[#This Row],[ROS_DUR_COR_COD_ROS_TG_NEU]]-Tabla25[[#This Row],[ROS_DUR_COR_COD_ESC_TG_NEU]]</f>
        <v>333.74285714285713</v>
      </c>
      <c r="NA232" s="47">
        <f>Tabla25[[#This Row],[ROS_DUR_COR_COD_ROS_TG_POS]]-Tabla25[[#This Row],[ROS_DUR_COR_COD_ESC_TG_POS]]</f>
        <v>339.27499999999998</v>
      </c>
      <c r="NB232" s="47">
        <f>Tabla25[[#This Row],[ROS_DUR_COR_COD_ROS_TG_TOT]]-Tabla25[[#This Row],[ROS_DUR_COR_COD_ESC_TG_TOT]]</f>
        <v>254.94444444444434</v>
      </c>
      <c r="NC232">
        <v>265</v>
      </c>
      <c r="ND232">
        <v>233.28571428571428</v>
      </c>
      <c r="NE232">
        <v>263.75</v>
      </c>
      <c r="NF232">
        <v>252.11111111111111</v>
      </c>
      <c r="NG232">
        <v>335.25</v>
      </c>
      <c r="NH232">
        <v>300</v>
      </c>
      <c r="NI232">
        <v>202.4</v>
      </c>
      <c r="NJ232">
        <v>275.21428571428572</v>
      </c>
      <c r="NK232">
        <v>212.125</v>
      </c>
      <c r="NL232">
        <v>280.33333333333331</v>
      </c>
      <c r="NM232">
        <v>366.25</v>
      </c>
      <c r="NN232">
        <v>269.11111111111109</v>
      </c>
      <c r="NO232">
        <v>285.2</v>
      </c>
      <c r="NP232">
        <v>260.8</v>
      </c>
      <c r="NQ232">
        <v>186.33333333333334</v>
      </c>
      <c r="NR232">
        <v>253</v>
      </c>
      <c r="NS232">
        <v>306.33333333333331</v>
      </c>
      <c r="NT232">
        <v>284.07142857142856</v>
      </c>
      <c r="NU232">
        <v>258.90909090909093</v>
      </c>
      <c r="NV232">
        <v>283.81081081081084</v>
      </c>
      <c r="NW232">
        <v>249.25</v>
      </c>
      <c r="NX232">
        <v>280.10000000000002</v>
      </c>
      <c r="NY232">
        <v>292.33333333333331</v>
      </c>
      <c r="NZ232">
        <v>275.05405405405406</v>
      </c>
      <c r="OA232" s="15">
        <f>Tabla2[[#This Row],[ROS_1DU_COR_COD_ROS_TG_NEG]]-Tabla2[[#This Row],[PAS_1DU_COR_COD_ROS_TG_NEG]]</f>
        <v>-41.333333333333314</v>
      </c>
      <c r="OB232" s="15">
        <f>Tabla2[[#This Row],[ROS_1DU_COR_COD_ROS_TG_NEU]]-Tabla2[[#This Row],[PAS_1DU_COR_COD_ROS_TG_NEU]]</f>
        <v>-50.785714285714278</v>
      </c>
      <c r="OC232" s="15">
        <f>Tabla2[[#This Row],[ROS_1DU_COR_COD_ROS_TG_POS]]-Tabla2[[#This Row],[PAS_1DU_COR_COD_ROS_TG_POS]]</f>
        <v>4.8409090909090651</v>
      </c>
      <c r="OD232" s="15">
        <f>Tabla2[[#This Row],[ROS_1DU_COR_COD_ROS_TG_TOT]]-Tabla2[[#This Row],[PAS_1DU_COR_COD_ROS_TG_TOT]]</f>
        <v>-31.699699699699721</v>
      </c>
      <c r="OE232" s="15">
        <f>Tabla2[[#This Row],[ROS_1DU_COR_COD_ESC_TG_NEG]]-Tabla2[[#This Row],[PAS_1DU_COR_COD_ESC_TG_NEG]]</f>
        <v>86</v>
      </c>
      <c r="OF232" s="15">
        <f>Tabla2[[#This Row],[ROS_1DU_COR_COD_ESC_TG_NEU]]-Tabla2[[#This Row],[PAS_1DU_COR_COD_ESC_TG_NEU]]</f>
        <v>19.899999999999977</v>
      </c>
      <c r="OG232" s="15">
        <f>Tabla2[[#This Row],[ROS_1DU_COR_COD_ESC_TG_POS]]-Tabla2[[#This Row],[PAS_1DU_COR_COD_ESC_TG_POS]]</f>
        <v>-89.933333333333309</v>
      </c>
      <c r="OH232" s="15">
        <f>Tabla2[[#This Row],[ROS_1DU_COR_COD_ESC_TG_TOT]]-Tabla2[[#This Row],[PAS_1DU_COR_COD_ESC_TG_TOT]]</f>
        <v>0.16023166023165913</v>
      </c>
      <c r="OI232" s="15">
        <f>Tabla2[[#This Row],[PAS_1DU_COR_COD_ROS_TG_NEG]]-Tabla2[[#This Row],[ESC_1DU_COR_COD_ROS_TG_NEG]]</f>
        <v>94.208333333333314</v>
      </c>
      <c r="OJ232" s="15">
        <f>Tabla2[[#This Row],[PAS_1DU_COR_COD_ROS_TG_NEU]]-Tabla2[[#This Row],[ESC_1DU_COR_COD_ROS_TG_NEU]]</f>
        <v>3.7380952380952408</v>
      </c>
      <c r="OK232" s="15">
        <f>Tabla2[[#This Row],[PAS_1DU_COR_COD_ROS_TG_POS]]-Tabla2[[#This Row],[ESC_1DU_COR_COD_ROS_TG_POS]]</f>
        <v>-107.34090909090907</v>
      </c>
      <c r="OL232" s="15">
        <f>Tabla2[[#This Row],[PAS_1DU_COR_COD_ROS_TG_TOT]]-Tabla2[[#This Row],[ESC_1DU_COR_COD_ROS_TG_TOT]]</f>
        <v>14.69969969969975</v>
      </c>
      <c r="OM232" s="15">
        <f>Tabla2[[#This Row],[PAS_1DU_COR_COD_ESC_TG_NEG]]-Tabla2[[#This Row],[ESC_1DU_COR_COD_ESC_TG_NEG]]</f>
        <v>-35.949999999999989</v>
      </c>
      <c r="ON232" s="15">
        <f>Tabla2[[#This Row],[PAS_1DU_COR_COD_ESC_TG_NEU]]-Tabla2[[#This Row],[ESC_1DU_COR_COD_ESC_TG_NEU]]</f>
        <v>19.300000000000011</v>
      </c>
      <c r="OO232" s="15">
        <f>Tabla2[[#This Row],[PAS_1DU_COR_COD_ESC_TG_POS]]-Tabla2[[#This Row],[ESC_1DU_COR_COD_ESC_TG_POS]]</f>
        <v>105.99999999999997</v>
      </c>
      <c r="OP232" s="15">
        <f>Tabla2[[#This Row],[PAS_1DU_COR_COD_ESC_TG_TOT]]-Tabla2[[#This Row],[ESC_1DU_COR_COD_ESC_TG_TOT]]</f>
        <v>22.054054054054063</v>
      </c>
      <c r="OQ232" s="61">
        <v>-70.25</v>
      </c>
      <c r="OR232" s="62">
        <v>-66.714285714285722</v>
      </c>
      <c r="OS232" s="62">
        <v>61.349999999999994</v>
      </c>
      <c r="OT232" s="62">
        <v>-23.103174603174608</v>
      </c>
      <c r="OU232" s="62">
        <v>-73.074999999999989</v>
      </c>
      <c r="OV232" s="62">
        <v>19.533333333333303</v>
      </c>
      <c r="OW232" s="62">
        <v>179.91666666666666</v>
      </c>
      <c r="OX232" s="62">
        <v>16.111111111111086</v>
      </c>
      <c r="OY232" s="62">
        <v>57.083333333333314</v>
      </c>
      <c r="OZ232" s="62">
        <v>3.9714285714285325</v>
      </c>
      <c r="PA232" s="62">
        <v>-33.424242424242379</v>
      </c>
      <c r="PB232" s="62">
        <v>8.7567567567567721</v>
      </c>
    </row>
    <row r="233" spans="1:418" x14ac:dyDescent="0.3">
      <c r="A233" s="4" t="s">
        <v>230</v>
      </c>
      <c r="B233" s="2">
        <v>60</v>
      </c>
      <c r="C233" s="2">
        <v>1</v>
      </c>
      <c r="D233" s="2">
        <v>78</v>
      </c>
      <c r="AI233">
        <v>0.1</v>
      </c>
      <c r="AJ233">
        <v>319</v>
      </c>
      <c r="AK233">
        <v>0</v>
      </c>
      <c r="AM233">
        <v>0.05</v>
      </c>
      <c r="AN233">
        <v>144</v>
      </c>
      <c r="AO233">
        <v>0.05</v>
      </c>
      <c r="AP233">
        <v>231.5</v>
      </c>
      <c r="AQ233">
        <v>0.05</v>
      </c>
      <c r="AR233">
        <v>94</v>
      </c>
      <c r="AS233">
        <v>0</v>
      </c>
      <c r="AU233">
        <v>0</v>
      </c>
      <c r="AW233">
        <v>1.6666666666666666E-2</v>
      </c>
      <c r="AX233">
        <v>94</v>
      </c>
      <c r="AY233">
        <v>3.3333333333333333E-2</v>
      </c>
      <c r="AZ233">
        <v>185.66666666666666</v>
      </c>
      <c r="BA233">
        <v>0.05</v>
      </c>
      <c r="BB233">
        <v>195</v>
      </c>
      <c r="BC233">
        <v>0</v>
      </c>
      <c r="BE233">
        <v>0</v>
      </c>
      <c r="BG233">
        <v>1.6666666666666666E-2</v>
      </c>
      <c r="BH233">
        <v>195</v>
      </c>
      <c r="BI233">
        <v>1.6666666666666666E-2</v>
      </c>
      <c r="BJ233">
        <v>195</v>
      </c>
      <c r="BK233">
        <v>2.7777777777777776E-2</v>
      </c>
      <c r="BL233">
        <v>188</v>
      </c>
      <c r="BM233">
        <v>2.7777777777777776E-2</v>
      </c>
      <c r="BN233">
        <v>188</v>
      </c>
      <c r="DW233">
        <v>1.4</v>
      </c>
      <c r="DX233">
        <v>785.5</v>
      </c>
      <c r="DY233">
        <v>2</v>
      </c>
      <c r="DZ233">
        <v>807.57142857142856</v>
      </c>
      <c r="EA233">
        <v>2.2000000000000002</v>
      </c>
      <c r="EB233">
        <v>894.16666666666663</v>
      </c>
      <c r="EC233">
        <v>1.8666666666666667</v>
      </c>
      <c r="ED233">
        <v>832.94117647058829</v>
      </c>
      <c r="EE233">
        <v>2.5</v>
      </c>
      <c r="EF233">
        <v>620.625</v>
      </c>
      <c r="EG233">
        <v>0.9</v>
      </c>
      <c r="EH233">
        <v>380</v>
      </c>
      <c r="EI233">
        <v>1.1000000000000001</v>
      </c>
      <c r="EJ233">
        <v>464</v>
      </c>
      <c r="EK233">
        <v>1.5</v>
      </c>
      <c r="EL233">
        <v>510.27777777777777</v>
      </c>
      <c r="EM233">
        <v>1.6833333333333333</v>
      </c>
      <c r="EN233">
        <v>667</v>
      </c>
      <c r="EO233">
        <v>1.3</v>
      </c>
      <c r="EP233">
        <v>530.83333333333337</v>
      </c>
      <c r="EQ233">
        <v>1.4</v>
      </c>
      <c r="ER233">
        <v>394</v>
      </c>
      <c r="ES233">
        <v>1.1000000000000001</v>
      </c>
      <c r="ET233">
        <v>571.4</v>
      </c>
      <c r="EU233">
        <v>1.2666666666666666</v>
      </c>
      <c r="EV233">
        <v>488.88888888888891</v>
      </c>
      <c r="EW233">
        <v>1.5</v>
      </c>
      <c r="EX233">
        <v>630.20000000000005</v>
      </c>
      <c r="EY233">
        <v>1.4</v>
      </c>
      <c r="EZ233">
        <v>557.16666666666663</v>
      </c>
      <c r="FA233">
        <v>2.2000000000000002</v>
      </c>
      <c r="FB233">
        <v>964.33333333333337</v>
      </c>
      <c r="FC233">
        <v>1.7</v>
      </c>
      <c r="FD233">
        <v>722.35294117647061</v>
      </c>
      <c r="FE233">
        <v>1.4833333333333334</v>
      </c>
      <c r="FF233">
        <v>602.28571428571433</v>
      </c>
      <c r="FG233">
        <v>1.5833333333333333</v>
      </c>
      <c r="FH233">
        <v>634.64285714285711</v>
      </c>
      <c r="FI233">
        <v>1.8</v>
      </c>
      <c r="FJ233">
        <v>747.83333333333337</v>
      </c>
      <c r="FK233">
        <v>2.1</v>
      </c>
      <c r="FL233">
        <v>1005.2</v>
      </c>
      <c r="FM233">
        <v>2.2999999999999998</v>
      </c>
      <c r="FN233">
        <v>1026</v>
      </c>
      <c r="FO233">
        <v>2.0666666666666669</v>
      </c>
      <c r="FP233">
        <v>915.1875</v>
      </c>
      <c r="FQ233">
        <v>1.3</v>
      </c>
      <c r="FR233">
        <v>745</v>
      </c>
      <c r="FS233">
        <v>2</v>
      </c>
      <c r="FT233">
        <v>797</v>
      </c>
      <c r="FU233">
        <v>2</v>
      </c>
      <c r="FV233">
        <v>608.85714285714289</v>
      </c>
      <c r="FW233">
        <v>1.7666666666666666</v>
      </c>
      <c r="FX233">
        <v>709.38888888888891</v>
      </c>
      <c r="FY233">
        <v>1.9166666666666667</v>
      </c>
      <c r="FZ233">
        <v>806.23529411764707</v>
      </c>
      <c r="GA233">
        <v>1.9166666666666667</v>
      </c>
      <c r="GB233">
        <v>806.23529411764707</v>
      </c>
      <c r="GC233">
        <v>1.6944444444444444</v>
      </c>
      <c r="GD233">
        <v>690.74038461538464</v>
      </c>
      <c r="GE233">
        <v>1.6944444444444444</v>
      </c>
      <c r="GF233">
        <v>690.74038461538464</v>
      </c>
      <c r="IO233">
        <v>3.2</v>
      </c>
      <c r="IP233">
        <v>1030.375</v>
      </c>
      <c r="IQ233">
        <v>3.2</v>
      </c>
      <c r="IR233">
        <v>971.375</v>
      </c>
      <c r="IS233">
        <v>3.1</v>
      </c>
      <c r="IT233">
        <v>929</v>
      </c>
      <c r="IU233">
        <v>3.1666666666666665</v>
      </c>
      <c r="IV233">
        <v>975</v>
      </c>
      <c r="IW233">
        <v>2.7</v>
      </c>
      <c r="IX233">
        <v>703.33333333333337</v>
      </c>
      <c r="IY233">
        <v>2.6</v>
      </c>
      <c r="IZ233">
        <v>793.44444444444446</v>
      </c>
      <c r="JA233">
        <v>2.2000000000000002</v>
      </c>
      <c r="JB233">
        <v>862.33333333333337</v>
      </c>
      <c r="JC233">
        <v>2.5</v>
      </c>
      <c r="JD233">
        <v>776.875</v>
      </c>
      <c r="JE233">
        <v>2.8333333333333335</v>
      </c>
      <c r="JF233">
        <v>877.9591836734694</v>
      </c>
      <c r="JG233">
        <v>1.6</v>
      </c>
      <c r="JH233">
        <v>668.33333333333337</v>
      </c>
      <c r="JI233">
        <v>2.5</v>
      </c>
      <c r="JJ233">
        <v>826.25</v>
      </c>
      <c r="JK233">
        <v>3.1</v>
      </c>
      <c r="JL233">
        <v>985</v>
      </c>
      <c r="JM233">
        <v>2.4</v>
      </c>
      <c r="JN233">
        <v>840.90909090909088</v>
      </c>
      <c r="JO233">
        <v>3.4</v>
      </c>
      <c r="JP233">
        <v>760.44444444444446</v>
      </c>
      <c r="JQ233">
        <v>1.4</v>
      </c>
      <c r="JR233">
        <v>576.83333333333337</v>
      </c>
      <c r="JS233">
        <v>3</v>
      </c>
      <c r="JT233">
        <v>1022.25</v>
      </c>
      <c r="JU233">
        <v>2.6</v>
      </c>
      <c r="JV233">
        <v>803.60869565217388</v>
      </c>
      <c r="JW233">
        <v>2.5</v>
      </c>
      <c r="JX233">
        <v>821.84444444444443</v>
      </c>
      <c r="JY233">
        <v>2.6666666666666665</v>
      </c>
      <c r="JZ233">
        <v>851.09574468085111</v>
      </c>
      <c r="KA233">
        <v>2.4</v>
      </c>
      <c r="KB233">
        <v>872.57142857142856</v>
      </c>
      <c r="KC233">
        <v>3.2</v>
      </c>
      <c r="KD233">
        <v>1001.1111111111111</v>
      </c>
      <c r="KE233">
        <v>3.4</v>
      </c>
      <c r="KF233">
        <v>1055</v>
      </c>
      <c r="KG233">
        <v>3</v>
      </c>
      <c r="KH233">
        <v>987.23076923076928</v>
      </c>
      <c r="KI233">
        <v>3</v>
      </c>
      <c r="KJ233">
        <v>815</v>
      </c>
      <c r="KK233">
        <v>2.8</v>
      </c>
      <c r="KL233">
        <v>743.55555555555554</v>
      </c>
      <c r="KM233">
        <v>3.3</v>
      </c>
      <c r="KN233">
        <v>1043</v>
      </c>
      <c r="KO233">
        <v>3.0333333333333332</v>
      </c>
      <c r="KP233">
        <v>860.42307692307691</v>
      </c>
      <c r="KQ233">
        <v>3.0166666666666666</v>
      </c>
      <c r="KR233">
        <v>923.82692307692309</v>
      </c>
      <c r="KS233">
        <v>3.0166666666666666</v>
      </c>
      <c r="KT233">
        <v>923.82692307692309</v>
      </c>
      <c r="KU233">
        <v>2.7833333333333332</v>
      </c>
      <c r="KV233">
        <v>877</v>
      </c>
      <c r="KW233">
        <v>2.7833333333333332</v>
      </c>
      <c r="KX233">
        <v>877</v>
      </c>
      <c r="KY233" s="15">
        <f>Tabla2[[#This Row],[ROS_NUM_COR_COD_ROS_TG_NEG]]-Tabla2[[#This Row],[PAS_NUM_COR_COD_ROS_TG_NEG]]</f>
        <v>0</v>
      </c>
      <c r="KZ233" s="15">
        <f>Tabla2[[#This Row],[ROS_DUR_COR_COD_ROS_TG_NEG]]-Tabla2[[#This Row],[PAS_DUR_COR_COD_ROS_TG_NEG]]</f>
        <v>0</v>
      </c>
      <c r="LA233" s="15">
        <f>Tabla2[[#This Row],[ROS_NUM_COR_COD_ROS_TG_NEU]]-Tabla2[[#This Row],[PAS_NUM_COR_COD_ROS_TG_NEU]]</f>
        <v>0</v>
      </c>
      <c r="LB233" s="15">
        <f>Tabla2[[#This Row],[ROS_DUR_COR_COD_ROS_TG_NEU]]-Tabla2[[#This Row],[PAS_DUR_COR_COD_ROS_TG_NEU]]</f>
        <v>0</v>
      </c>
      <c r="LC233" s="15">
        <f>Tabla2[[#This Row],[ROS_NUM_COR_COD_ROS_TG_POS]]-Tabla2[[#This Row],[PAS_NUM_COR_COD_ROS_TG_POS]]</f>
        <v>0</v>
      </c>
      <c r="LD233" s="15">
        <f>Tabla2[[#This Row],[ROS_DUR_COR_COD_ROS_TG_POS]]-Tabla2[[#This Row],[PAS_DUR_COR_COD_ROS_TG_POS]]</f>
        <v>0</v>
      </c>
      <c r="LE233" s="15">
        <f>Tabla2[[#This Row],[ROS_NUM_COR_COD_ROS_TG_TOT]]-Tabla2[[#This Row],[PAS_NUM_COR_COD_ROS_TG_TOT]]</f>
        <v>0</v>
      </c>
      <c r="LF233" s="15">
        <f>Tabla2[[#This Row],[ROS_DUR_COR_COD_ROS_TG_TOT]]-Tabla2[[#This Row],[PAS_DUR_COR_COD_ROS_TG_TOT]]</f>
        <v>0</v>
      </c>
      <c r="LG233" s="15">
        <f>Tabla2[[#This Row],[ROS_NUM_COR_COD_ESC_TG_NEG]]-Tabla2[[#This Row],[PAS_NUM_COR_COD_ESC_TG_NEG]]</f>
        <v>0</v>
      </c>
      <c r="LH233" s="15">
        <f>Tabla2[[#This Row],[ROS_DUR_COR_COD_ESC_TG_NEG]]-Tabla2[[#This Row],[PAS_DUR_COR_COD_ESC_TG_NEG]]</f>
        <v>0</v>
      </c>
      <c r="LI233" s="15">
        <f>Tabla2[[#This Row],[ROS_NUM_COR_COD_ESC_TG_NEU]]-Tabla2[[#This Row],[PAS_NUM_COR_COD_ESC_TG_NEU]]</f>
        <v>0</v>
      </c>
      <c r="LJ233" s="15">
        <f>Tabla2[[#This Row],[ROS_NUM_COR_COD_ESC_TG_NEG]]-Tabla2[[#This Row],[PAS_NUM_COR_COD_ESC_TG_NEG]]</f>
        <v>0</v>
      </c>
      <c r="LK233" s="15">
        <f>Tabla2[[#This Row],[ROS_NUM_COR_COD_ESC_TG_POS]]-Tabla2[[#This Row],[PAS_NUM_COR_COD_ESC_TG_POS]]</f>
        <v>0</v>
      </c>
      <c r="LL233" s="15">
        <f>Tabla2[[#This Row],[ROS_DUR_COR_COD_ESC_TG_POS]]-Tabla2[[#This Row],[PAS_DUR_COR_COD_ESC_TG_POS]]</f>
        <v>0</v>
      </c>
      <c r="LM233" s="15">
        <f>Tabla2[[#This Row],[ROS_NUM_COR_COD_ESC_TG_TOT]]-Tabla2[[#This Row],[PAS_NUM_COR_COD_ESC_TG_TOT]]</f>
        <v>0</v>
      </c>
      <c r="LN233" s="15">
        <f>Tabla2[[#This Row],[ROS_DUR_COR_COD_ESC_TG_TOT]]-Tabla2[[#This Row],[PAS_DUR_COR_COD_ESC_TG_TOT]]</f>
        <v>0</v>
      </c>
      <c r="LO233" s="15">
        <f>Tabla2[[#This Row],[PAS_NUM_COR_COD_ROS_TG_NEG]]-Tabla2[[#This Row],[ESC_NUM_COR_COD_ROS_TG_NEG]]</f>
        <v>0</v>
      </c>
      <c r="LP233" s="15">
        <f>Tabla2[[#This Row],[PAS_DUR_COR_COD_ROS_TG_NEG]]-Tabla2[[#This Row],[ESC_DUR_COR_COD_ROS_TG_NEG]]</f>
        <v>0</v>
      </c>
      <c r="LQ233" s="15">
        <f>Tabla2[[#This Row],[PAS_NUM_COR_COD_ROS_TG_NEU]]-Tabla2[[#This Row],[ESC_NUM_COR_COD_ROS_TG_NEU]]</f>
        <v>0</v>
      </c>
      <c r="LR233" s="15">
        <f>Tabla2[[#This Row],[PAS_DUR_COR_COD_ROS_TG_NEU]]-Tabla2[[#This Row],[ESC_DUR_COR_COD_ROS_TG_NEU]]</f>
        <v>0</v>
      </c>
      <c r="LS233" s="15">
        <f>Tabla2[[#This Row],[PAS_NUM_COR_COD_ROS_TG_POS]]-Tabla2[[#This Row],[ESC_NUM_COR_COD_ROS_TG_POS]]</f>
        <v>0</v>
      </c>
      <c r="LT233" s="15">
        <f>Tabla2[[#This Row],[PAS_DUR_COR_COD_ROS_TG_POS]]-Tabla2[[#This Row],[ESC_DUR_COR_COD_ROS_TG_POS]]</f>
        <v>0</v>
      </c>
      <c r="LU233" s="15">
        <f>Tabla2[[#This Row],[PAS_NUM_COR_COD_ROS_TG_TOT]]-Tabla2[[#This Row],[ESC_NUM_COR_COD_ROS_TG_TOT]]</f>
        <v>0</v>
      </c>
      <c r="LV233" s="15">
        <f>Tabla2[[#This Row],[PAS_DUR_COR_COD_ROS_TG_TOT]]-Tabla2[[#This Row],[ESC_DUR_COR_COD_ROS_TG_TOT]]</f>
        <v>0</v>
      </c>
      <c r="LW233" s="15">
        <f>Tabla2[[#This Row],[PAS_NUM_COR_COD_ESC_TG_NEG]]-Tabla2[[#This Row],[ESC_NUM_COR_COD_ESC_TG_NEG]]</f>
        <v>0</v>
      </c>
      <c r="LX233" s="15">
        <f>Tabla2[[#This Row],[PAS_DUR_COR_COD_ESC_TG_NEG]]-Tabla2[[#This Row],[ESC_DUR_COR_COD_ESC_TG_NEG]]</f>
        <v>0</v>
      </c>
      <c r="LY233" s="15">
        <f>Tabla2[[#This Row],[PAS_NUM_COR_COD_ESC_TG_NEU]]-Tabla2[[#This Row],[ESC_NUM_COR_COD_ESC_TG_NEU]]</f>
        <v>0</v>
      </c>
      <c r="LZ233" s="15">
        <f>Tabla2[[#This Row],[PAS_DUR_COR_COD_ESC_TG_NEU]]-Tabla2[[#This Row],[ESC_DUR_COR_COD_ESC_TG_NEU]]</f>
        <v>0</v>
      </c>
      <c r="MA233" s="15">
        <f>Tabla2[[#This Row],[PAS_NUM_COR_COD_ESC_TG_POS]]-Tabla2[[#This Row],[ESC_NUM_COR_COD_ESC_TG_POS]]</f>
        <v>0</v>
      </c>
      <c r="MB233" s="15">
        <f>Tabla2[[#This Row],[PAS_DUR_COR_COD_ESC_TG_POS]]-Tabla2[[#This Row],[ESC_DUR_COR_COD_ESC_TG_POS]]</f>
        <v>0</v>
      </c>
      <c r="MC233" s="15">
        <f>Tabla2[[#This Row],[PAS_NUM_COR_COD_ESC_TG_TOT]]-Tabla2[[#This Row],[ESC_NUM_COR_COD_ESC_TG_TOT]]</f>
        <v>0</v>
      </c>
      <c r="MD233" s="15">
        <f>Tabla2[[#This Row],[PAS_DUR_COR_COD_ESC_TG_TOT]]-Tabla2[[#This Row],[ESC_DUR_COR_COD_ESC_TG_TOT]]</f>
        <v>0</v>
      </c>
      <c r="ME233" s="42">
        <f>Tabla25[[#This Row],[PAS_NUM_COR_COD_ROS_TG_NEG]]-Tabla25[[#This Row],[PAS_NUM_COR_COD_ESC_TG_NEG]]</f>
        <v>0</v>
      </c>
      <c r="MF233" s="42">
        <f>Tabla25[[#This Row],[PAS_NUM_COR_COD_ROS_TG_NEU]]-Tabla25[[#This Row],[PAS_NUM_COR_COD_ESC_TG_NEU]]</f>
        <v>0</v>
      </c>
      <c r="MG233" s="42">
        <f>Tabla25[[#This Row],[PAS_NUM_COR_COD_ROS_TG_POS]]-Tabla25[[#This Row],[PAS_NUM_COR_COD_ESC_TG_POS]]</f>
        <v>0</v>
      </c>
      <c r="MH233" s="42">
        <f>Tabla25[[#This Row],[PAS_NUM_COR_COD_ROS_TG_TOT]]-Tabla25[[#This Row],[PAS_NUM_COR_COD_ESC_TG_TOT]]</f>
        <v>0</v>
      </c>
      <c r="MI233" s="42">
        <f>Tabla25[[#This Row],[PAS_DUR_COR_COD_ROS_TG_NEG]]-Tabla25[[#This Row],[PAS_DUR_COR_COD_ESC_TG_NEG]]</f>
        <v>0</v>
      </c>
      <c r="MJ233" s="42">
        <f>Tabla25[[#This Row],[PAS_DUR_COR_COD_ROS_TG_NEU]]-Tabla25[[#This Row],[PAS_DUR_COR_COD_ESC_TG_NEU]]</f>
        <v>0</v>
      </c>
      <c r="MK233" s="42">
        <f>Tabla25[[#This Row],[PAS_DUR_COR_COD_ROS_TG_POS]]-Tabla25[[#This Row],[PAS_DUR_COR_COD_ESC_TG_POS]]</f>
        <v>0</v>
      </c>
      <c r="ML233" s="42">
        <f>Tabla25[[#This Row],[PAS_DUR_COR_COD_ROS_TG_TOT]]-Tabla25[[#This Row],[PAS_DUR_COR_COD_ESC_TG_TOT]]</f>
        <v>0</v>
      </c>
      <c r="MM233" s="44">
        <f>Tabla25[[#This Row],[ESC_NUM_COR_COD_ROS_TG_NEG]]-Tabla25[[#This Row],[ESC_NUM_COR_COD_ESC_TG_NEG]]</f>
        <v>0</v>
      </c>
      <c r="MN233" s="44">
        <f>Tabla25[[#This Row],[ESC_NUM_COR_COD_ROS_TG_NEU]]-Tabla25[[#This Row],[ESC_NUM_COR_COD_ESC_TG_NEU]]</f>
        <v>0</v>
      </c>
      <c r="MO233" s="44">
        <f>Tabla25[[#This Row],[ESC_NUM_COR_COD_ROS_TG_POS]]-Tabla25[[#This Row],[ESC_NUM_COR_COD_ESC_TG_POS]]</f>
        <v>0</v>
      </c>
      <c r="MP233" s="44">
        <f>Tabla25[[#This Row],[ESC_NUM_COR_COD_ROS_TG_TOT]]-Tabla25[[#This Row],[ESC_NUM_COR_COD_ESC_TG_TOT]]</f>
        <v>0</v>
      </c>
      <c r="MQ233" s="44">
        <f>Tabla25[[#This Row],[ESC_DUR_COR_COD_ROS_TG_NEG]]-Tabla25[[#This Row],[ESC_DUR_COR_COD_ESC_TG_NEG]]</f>
        <v>0</v>
      </c>
      <c r="MR233" s="44">
        <f>Tabla25[[#This Row],[ESC_DUR_COR_COD_ROS_TG_NEU]]-Tabla25[[#This Row],[ESC_DUR_COR_COD_ESC_TG_NEU]]</f>
        <v>0</v>
      </c>
      <c r="MS233" s="44">
        <f>Tabla25[[#This Row],[ESC_DUR_COR_COD_ROS_TG_POS]]-Tabla25[[#This Row],[ESC_DUR_COR_COD_ESC_TG_POS]]</f>
        <v>0</v>
      </c>
      <c r="MT233" s="44">
        <f>Tabla25[[#This Row],[ESC_DUR_COR_COD_ROS_TG_TOT]]-Tabla25[[#This Row],[ESC_DUR_COR_COD_ESC_TG_TOT]]</f>
        <v>0</v>
      </c>
      <c r="MU233" s="47">
        <f>Tabla25[[#This Row],[ROS_NUM_COR_COD_ROS_TG_NEG]]-Tabla25[[#This Row],[ROS_NUM_COR_COD_ESC_TG_NEG]]</f>
        <v>0</v>
      </c>
      <c r="MV233" s="47">
        <f>Tabla25[[#This Row],[ROS_NUM_COR_COD_ROS_TG_NEU]]-Tabla25[[#This Row],[ROS_NUM_COR_COD_ESC_TG_NEU]]</f>
        <v>0</v>
      </c>
      <c r="MW233" s="47">
        <f>Tabla25[[#This Row],[ROS_NUM_COR_COD_ROS_TG_POS]]-Tabla25[[#This Row],[ROS_NUM_COR_COD_ESC_TG_POS]]</f>
        <v>0</v>
      </c>
      <c r="MX233" s="47">
        <f>Tabla25[[#This Row],[ROS_NUM_COR_COD_ROS_TG_TOT]]-Tabla25[[#This Row],[ROS_NUM_COR_COD_ESC_TG_TOT]]</f>
        <v>0</v>
      </c>
      <c r="MY233" s="47">
        <f>Tabla25[[#This Row],[ROS_DUR_COR_COD_ROS_TG_NEG]]-Tabla25[[#This Row],[ROS_DUR_COR_COD_ESC_TG_NEG]]</f>
        <v>0</v>
      </c>
      <c r="MZ233" s="47">
        <f>Tabla25[[#This Row],[ROS_DUR_COR_COD_ROS_TG_NEU]]-Tabla25[[#This Row],[ROS_DUR_COR_COD_ESC_TG_NEU]]</f>
        <v>0</v>
      </c>
      <c r="NA233" s="47">
        <f>Tabla25[[#This Row],[ROS_DUR_COR_COD_ROS_TG_POS]]-Tabla25[[#This Row],[ROS_DUR_COR_COD_ESC_TG_POS]]</f>
        <v>0</v>
      </c>
      <c r="NB233" s="47">
        <f>Tabla25[[#This Row],[ROS_DUR_COR_COD_ROS_TG_TOT]]-Tabla25[[#This Row],[ROS_DUR_COR_COD_ESC_TG_TOT]]</f>
        <v>0</v>
      </c>
      <c r="OA233" s="15">
        <f>Tabla2[[#This Row],[ROS_1DU_COR_COD_ROS_TG_NEG]]-Tabla2[[#This Row],[PAS_1DU_COR_COD_ROS_TG_NEG]]</f>
        <v>0</v>
      </c>
      <c r="OB233" s="15">
        <f>Tabla2[[#This Row],[ROS_1DU_COR_COD_ROS_TG_NEU]]-Tabla2[[#This Row],[PAS_1DU_COR_COD_ROS_TG_NEU]]</f>
        <v>0</v>
      </c>
      <c r="OC233" s="15">
        <f>Tabla2[[#This Row],[ROS_1DU_COR_COD_ROS_TG_POS]]-Tabla2[[#This Row],[PAS_1DU_COR_COD_ROS_TG_POS]]</f>
        <v>0</v>
      </c>
      <c r="OD233" s="15">
        <f>Tabla2[[#This Row],[ROS_1DU_COR_COD_ROS_TG_TOT]]-Tabla2[[#This Row],[PAS_1DU_COR_COD_ROS_TG_TOT]]</f>
        <v>0</v>
      </c>
      <c r="OE233" s="15">
        <f>Tabla2[[#This Row],[ROS_1DU_COR_COD_ESC_TG_NEG]]-Tabla2[[#This Row],[PAS_1DU_COR_COD_ESC_TG_NEG]]</f>
        <v>0</v>
      </c>
      <c r="OF233" s="15">
        <f>Tabla2[[#This Row],[ROS_1DU_COR_COD_ESC_TG_NEU]]-Tabla2[[#This Row],[PAS_1DU_COR_COD_ESC_TG_NEU]]</f>
        <v>0</v>
      </c>
      <c r="OG233" s="15">
        <f>Tabla2[[#This Row],[ROS_1DU_COR_COD_ESC_TG_POS]]-Tabla2[[#This Row],[PAS_1DU_COR_COD_ESC_TG_POS]]</f>
        <v>0</v>
      </c>
      <c r="OH233" s="15">
        <f>Tabla2[[#This Row],[ROS_1DU_COR_COD_ESC_TG_TOT]]-Tabla2[[#This Row],[PAS_1DU_COR_COD_ESC_TG_TOT]]</f>
        <v>0</v>
      </c>
      <c r="OI233" s="15">
        <f>Tabla2[[#This Row],[PAS_1DU_COR_COD_ROS_TG_NEG]]-Tabla2[[#This Row],[ESC_1DU_COR_COD_ROS_TG_NEG]]</f>
        <v>0</v>
      </c>
      <c r="OJ233" s="15">
        <f>Tabla2[[#This Row],[PAS_1DU_COR_COD_ROS_TG_NEU]]-Tabla2[[#This Row],[ESC_1DU_COR_COD_ROS_TG_NEU]]</f>
        <v>0</v>
      </c>
      <c r="OK233" s="15">
        <f>Tabla2[[#This Row],[PAS_1DU_COR_COD_ROS_TG_POS]]-Tabla2[[#This Row],[ESC_1DU_COR_COD_ROS_TG_POS]]</f>
        <v>0</v>
      </c>
      <c r="OL233" s="15">
        <f>Tabla2[[#This Row],[PAS_1DU_COR_COD_ROS_TG_TOT]]-Tabla2[[#This Row],[ESC_1DU_COR_COD_ROS_TG_TOT]]</f>
        <v>0</v>
      </c>
      <c r="OM233" s="15">
        <f>Tabla2[[#This Row],[PAS_1DU_COR_COD_ESC_TG_NEG]]-Tabla2[[#This Row],[ESC_1DU_COR_COD_ESC_TG_NEG]]</f>
        <v>0</v>
      </c>
      <c r="ON233" s="15">
        <f>Tabla2[[#This Row],[PAS_1DU_COR_COD_ESC_TG_NEU]]-Tabla2[[#This Row],[ESC_1DU_COR_COD_ESC_TG_NEU]]</f>
        <v>0</v>
      </c>
      <c r="OO233" s="15">
        <f>Tabla2[[#This Row],[PAS_1DU_COR_COD_ESC_TG_POS]]-Tabla2[[#This Row],[ESC_1DU_COR_COD_ESC_TG_POS]]</f>
        <v>0</v>
      </c>
      <c r="OP233" s="15">
        <f>Tabla2[[#This Row],[PAS_1DU_COR_COD_ESC_TG_TOT]]-Tabla2[[#This Row],[ESC_1DU_COR_COD_ESC_TG_TOT]]</f>
        <v>0</v>
      </c>
      <c r="OQ233" s="61">
        <v>0</v>
      </c>
      <c r="OR233" s="62">
        <v>0</v>
      </c>
      <c r="OS233" s="62">
        <v>0</v>
      </c>
      <c r="OT233" s="62">
        <v>0</v>
      </c>
      <c r="OU233" s="62">
        <v>0</v>
      </c>
      <c r="OV233" s="62">
        <v>0</v>
      </c>
      <c r="OW233" s="62">
        <v>0</v>
      </c>
      <c r="OX233" s="62">
        <v>0</v>
      </c>
      <c r="OY233" s="62">
        <v>0</v>
      </c>
      <c r="OZ233" s="62">
        <v>0</v>
      </c>
      <c r="PA233" s="62">
        <v>0</v>
      </c>
      <c r="PB233" s="62">
        <v>0</v>
      </c>
    </row>
    <row r="234" spans="1:418" x14ac:dyDescent="0.3">
      <c r="A234" s="2" t="s">
        <v>231</v>
      </c>
      <c r="B234" s="2">
        <v>60</v>
      </c>
      <c r="C234" s="2">
        <v>2</v>
      </c>
      <c r="D234" s="2">
        <v>73</v>
      </c>
      <c r="E234">
        <v>1.95</v>
      </c>
      <c r="F234">
        <v>989.08333333333337</v>
      </c>
      <c r="G234">
        <v>1.7222222222222223</v>
      </c>
      <c r="H234">
        <v>855.77777777777783</v>
      </c>
      <c r="I234">
        <v>2.35</v>
      </c>
      <c r="J234">
        <v>1141.0833333333333</v>
      </c>
      <c r="K234">
        <v>2.0172413793103448</v>
      </c>
      <c r="L234">
        <v>1008</v>
      </c>
      <c r="M234">
        <v>2.8</v>
      </c>
      <c r="N234">
        <v>1227</v>
      </c>
      <c r="O234">
        <v>3</v>
      </c>
      <c r="P234">
        <v>1202.3846153846155</v>
      </c>
      <c r="Q234">
        <v>3</v>
      </c>
      <c r="R234">
        <v>1035.3125</v>
      </c>
      <c r="S234">
        <v>2.9310344827586206</v>
      </c>
      <c r="T234">
        <v>1148.2325581395348</v>
      </c>
      <c r="U234">
        <v>2.4741379310344827</v>
      </c>
      <c r="V234">
        <v>1087.3421052631579</v>
      </c>
      <c r="W234">
        <v>1.4</v>
      </c>
      <c r="X234">
        <v>602.53846153846155</v>
      </c>
      <c r="Y234">
        <v>1.5555555555555556</v>
      </c>
      <c r="Z234">
        <v>686.09090909090912</v>
      </c>
      <c r="AA234">
        <v>1.8</v>
      </c>
      <c r="AB234">
        <v>738.93333333333328</v>
      </c>
      <c r="AC234">
        <v>1.5862068965517242</v>
      </c>
      <c r="AD234">
        <v>678.56410256410254</v>
      </c>
      <c r="AE234">
        <v>1.5862068965517242</v>
      </c>
      <c r="AF234">
        <v>678.56410256410254</v>
      </c>
      <c r="AG234">
        <v>2.1781609195402298</v>
      </c>
      <c r="AH234">
        <v>948.71304347826083</v>
      </c>
      <c r="AK234">
        <v>1</v>
      </c>
      <c r="AL234">
        <v>310</v>
      </c>
      <c r="AO234">
        <v>1</v>
      </c>
      <c r="AP234">
        <v>310</v>
      </c>
      <c r="AS234">
        <v>3.5</v>
      </c>
      <c r="AT234">
        <v>996</v>
      </c>
      <c r="AW234">
        <v>3.5</v>
      </c>
      <c r="AX234">
        <v>996</v>
      </c>
      <c r="AY234">
        <v>2.25</v>
      </c>
      <c r="AZ234">
        <v>767.33333333333337</v>
      </c>
      <c r="BC234">
        <v>1.5</v>
      </c>
      <c r="BD234">
        <v>891</v>
      </c>
      <c r="BG234">
        <v>1.5</v>
      </c>
      <c r="BH234">
        <v>891</v>
      </c>
      <c r="BI234">
        <v>1.5</v>
      </c>
      <c r="BJ234">
        <v>891</v>
      </c>
      <c r="BK234">
        <v>2</v>
      </c>
      <c r="BL234">
        <v>798.25</v>
      </c>
      <c r="BM234">
        <v>2.1722222222222221</v>
      </c>
      <c r="BN234">
        <v>943.65546218487395</v>
      </c>
      <c r="BO234">
        <v>1.1000000000000001</v>
      </c>
      <c r="BP234">
        <v>1679</v>
      </c>
      <c r="BQ234">
        <v>3</v>
      </c>
      <c r="BR234">
        <v>1559.4</v>
      </c>
      <c r="BS234">
        <v>1.7</v>
      </c>
      <c r="BT234">
        <v>1047.4000000000001</v>
      </c>
      <c r="BU234">
        <v>1.9333333333333333</v>
      </c>
      <c r="BV234">
        <v>1366</v>
      </c>
      <c r="BW234">
        <v>2</v>
      </c>
      <c r="BX234">
        <v>1675.3333333333333</v>
      </c>
      <c r="BY234">
        <v>1.8</v>
      </c>
      <c r="BZ234">
        <v>984.66666666666663</v>
      </c>
      <c r="CA234">
        <v>1.5</v>
      </c>
      <c r="CB234">
        <v>1164</v>
      </c>
      <c r="CC234">
        <v>1.7619047619047619</v>
      </c>
      <c r="CD234">
        <v>1274.6666666666667</v>
      </c>
      <c r="CE234">
        <v>1.8627450980392157</v>
      </c>
      <c r="CF234">
        <v>1326.8571428571429</v>
      </c>
      <c r="CG234">
        <v>2.5</v>
      </c>
      <c r="CH234">
        <v>1225</v>
      </c>
      <c r="CI234">
        <v>1.4</v>
      </c>
      <c r="CJ234">
        <v>1033.5</v>
      </c>
      <c r="CK234">
        <v>0.8</v>
      </c>
      <c r="CL234">
        <v>957.66666666666663</v>
      </c>
      <c r="CM234">
        <v>1.5666666666666667</v>
      </c>
      <c r="CN234">
        <v>1104.3846153846155</v>
      </c>
      <c r="CO234">
        <v>1.75</v>
      </c>
      <c r="CP234">
        <v>1148.5</v>
      </c>
      <c r="CQ234">
        <v>1.2</v>
      </c>
      <c r="CR234">
        <v>898</v>
      </c>
      <c r="CS234">
        <v>2.125</v>
      </c>
      <c r="CT234">
        <v>1388.3333333333333</v>
      </c>
      <c r="CU234">
        <v>1.7619047619047619</v>
      </c>
      <c r="CV234">
        <v>1172.7777777777778</v>
      </c>
      <c r="CW234">
        <v>1.6470588235294117</v>
      </c>
      <c r="CX234">
        <v>1132.3636363636363</v>
      </c>
      <c r="CY234">
        <v>1.7549019607843137</v>
      </c>
      <c r="CZ234">
        <v>1227.3488372093022</v>
      </c>
      <c r="DA234">
        <v>0.3</v>
      </c>
      <c r="DB234">
        <v>462</v>
      </c>
      <c r="DC234">
        <v>0.6</v>
      </c>
      <c r="DD234">
        <v>568</v>
      </c>
      <c r="DE234">
        <v>0.4</v>
      </c>
      <c r="DF234">
        <v>449.33333333333331</v>
      </c>
      <c r="DG234">
        <v>0.43333333333333335</v>
      </c>
      <c r="DH234">
        <v>497</v>
      </c>
      <c r="DI234">
        <v>1.25</v>
      </c>
      <c r="DJ234">
        <v>822.66666666666663</v>
      </c>
      <c r="DK234">
        <v>1.2</v>
      </c>
      <c r="DL234">
        <v>994.5</v>
      </c>
      <c r="DM234">
        <v>0.875</v>
      </c>
      <c r="DN234">
        <v>707.33333333333337</v>
      </c>
      <c r="DO234">
        <v>1.0952380952380953</v>
      </c>
      <c r="DP234">
        <v>822.375</v>
      </c>
      <c r="DQ234">
        <v>0.70588235294117652</v>
      </c>
      <c r="DR234">
        <v>659.6875</v>
      </c>
      <c r="DS234">
        <v>0.70588235294117652</v>
      </c>
      <c r="DT234">
        <v>659.6875</v>
      </c>
      <c r="DU234">
        <v>1.4052287581699345</v>
      </c>
      <c r="DV234">
        <v>1073.406779661017</v>
      </c>
      <c r="EE234">
        <v>0</v>
      </c>
      <c r="EG234">
        <v>0.4</v>
      </c>
      <c r="EH234">
        <v>131</v>
      </c>
      <c r="EI234">
        <v>1</v>
      </c>
      <c r="EJ234">
        <v>496</v>
      </c>
      <c r="EK234">
        <v>0.44444444444444442</v>
      </c>
      <c r="EL234">
        <v>252.66666666666666</v>
      </c>
      <c r="EM234">
        <v>0.44444444444444442</v>
      </c>
      <c r="EN234">
        <v>252.66666666666666</v>
      </c>
      <c r="EW234">
        <v>1.5</v>
      </c>
      <c r="EX234">
        <v>1041</v>
      </c>
      <c r="EY234">
        <v>1.4</v>
      </c>
      <c r="EZ234">
        <v>1053</v>
      </c>
      <c r="FA234">
        <v>0</v>
      </c>
      <c r="FC234">
        <v>1.1111111111111112</v>
      </c>
      <c r="FD234">
        <v>1049</v>
      </c>
      <c r="FE234">
        <v>1.1111111111111112</v>
      </c>
      <c r="FF234">
        <v>1049</v>
      </c>
      <c r="FG234">
        <v>0.77777777777777779</v>
      </c>
      <c r="FH234">
        <v>650.83333333333337</v>
      </c>
      <c r="FQ234">
        <v>0</v>
      </c>
      <c r="FS234">
        <v>1</v>
      </c>
      <c r="FT234">
        <v>678</v>
      </c>
      <c r="FU234">
        <v>0.5</v>
      </c>
      <c r="FV234">
        <v>128</v>
      </c>
      <c r="FW234">
        <v>0.66666666666666663</v>
      </c>
      <c r="FX234">
        <v>494.66666666666669</v>
      </c>
      <c r="FY234">
        <v>0.66666666666666663</v>
      </c>
      <c r="FZ234">
        <v>494.66666666666669</v>
      </c>
      <c r="GA234">
        <v>0.66666666666666663</v>
      </c>
      <c r="GB234">
        <v>494.66666666666669</v>
      </c>
      <c r="GC234">
        <v>0.7407407407407407</v>
      </c>
      <c r="GD234">
        <v>598.77777777777783</v>
      </c>
      <c r="GE234">
        <v>1.3055555555555556</v>
      </c>
      <c r="GF234">
        <v>1010.5882352941177</v>
      </c>
      <c r="GG234">
        <v>2.5</v>
      </c>
      <c r="GH234">
        <v>1102.4000000000001</v>
      </c>
      <c r="GI234">
        <v>1.3</v>
      </c>
      <c r="GJ234">
        <v>714.6</v>
      </c>
      <c r="GK234">
        <v>2.1111111111111112</v>
      </c>
      <c r="GL234">
        <v>1134.75</v>
      </c>
      <c r="GM234">
        <v>1.9259259259259258</v>
      </c>
      <c r="GN234">
        <v>973.14285714285711</v>
      </c>
      <c r="GO234">
        <v>0.55555555555555558</v>
      </c>
      <c r="GP234">
        <v>489.33333333333331</v>
      </c>
      <c r="GQ234">
        <v>1.1111111111111112</v>
      </c>
      <c r="GR234">
        <v>482.6</v>
      </c>
      <c r="GS234">
        <v>1.2222222222222223</v>
      </c>
      <c r="GT234">
        <v>838.66666666666663</v>
      </c>
      <c r="GU234">
        <v>0.96296296296296291</v>
      </c>
      <c r="GV234">
        <v>581.5454545454545</v>
      </c>
      <c r="GW234">
        <v>1.4444444444444444</v>
      </c>
      <c r="GX234">
        <v>800.84</v>
      </c>
      <c r="GY234">
        <v>1.875</v>
      </c>
      <c r="GZ234">
        <v>751.8</v>
      </c>
      <c r="HA234">
        <v>3.5</v>
      </c>
      <c r="HB234">
        <v>1623.6666666666667</v>
      </c>
      <c r="HC234">
        <v>3.4444444444444446</v>
      </c>
      <c r="HD234">
        <v>1330.1666666666667</v>
      </c>
      <c r="HE234">
        <v>3</v>
      </c>
      <c r="HF234">
        <v>1263.6470588235295</v>
      </c>
      <c r="HG234">
        <v>2.6666666666666665</v>
      </c>
      <c r="HH234">
        <v>1069.5</v>
      </c>
      <c r="HI234">
        <v>2.6666666666666665</v>
      </c>
      <c r="HJ234">
        <v>788.71428571428567</v>
      </c>
      <c r="HK234">
        <v>3.2222222222222223</v>
      </c>
      <c r="HL234">
        <v>1226.8571428571429</v>
      </c>
      <c r="HM234">
        <v>2.8518518518518516</v>
      </c>
      <c r="HN234">
        <v>1026.3</v>
      </c>
      <c r="HO234">
        <v>2.925925925925926</v>
      </c>
      <c r="HP234">
        <v>1135.3513513513512</v>
      </c>
      <c r="HQ234">
        <v>2.1851851851851851</v>
      </c>
      <c r="HR234">
        <v>1000.4677419354839</v>
      </c>
      <c r="HS234">
        <v>2.125</v>
      </c>
      <c r="HT234">
        <v>592</v>
      </c>
      <c r="HU234">
        <v>1.7</v>
      </c>
      <c r="HV234">
        <v>1042.5999999999999</v>
      </c>
      <c r="HW234">
        <v>2.6666666666666665</v>
      </c>
      <c r="HX234">
        <v>1000.5</v>
      </c>
      <c r="HY234">
        <v>2.1481481481481484</v>
      </c>
      <c r="HZ234">
        <v>839.57894736842104</v>
      </c>
      <c r="IA234">
        <v>0.77777777777777779</v>
      </c>
      <c r="IB234">
        <v>350.66666666666669</v>
      </c>
      <c r="IC234">
        <v>1.7777777777777777</v>
      </c>
      <c r="ID234">
        <v>982.6</v>
      </c>
      <c r="IE234">
        <v>1.8888888888888888</v>
      </c>
      <c r="IF234">
        <v>671.71428571428567</v>
      </c>
      <c r="IG234">
        <v>1.4814814814814814</v>
      </c>
      <c r="IH234">
        <v>651.05555555555554</v>
      </c>
      <c r="II234">
        <v>1.8148148148148149</v>
      </c>
      <c r="IJ234">
        <v>747.8648648648649</v>
      </c>
      <c r="IK234">
        <v>1.8148148148148149</v>
      </c>
      <c r="IL234">
        <v>747.8648648648649</v>
      </c>
      <c r="IM234">
        <v>2.0617283950617282</v>
      </c>
      <c r="IN234">
        <v>906.06060606060601</v>
      </c>
      <c r="IO234">
        <v>2.5</v>
      </c>
      <c r="IP234">
        <v>1427</v>
      </c>
      <c r="IS234">
        <v>1</v>
      </c>
      <c r="IT234">
        <v>397</v>
      </c>
      <c r="IU234">
        <v>2</v>
      </c>
      <c r="IV234">
        <v>912</v>
      </c>
      <c r="IW234">
        <v>4</v>
      </c>
      <c r="IX234">
        <v>1199</v>
      </c>
      <c r="IY234">
        <v>0</v>
      </c>
      <c r="JA234">
        <v>3</v>
      </c>
      <c r="JB234">
        <v>731</v>
      </c>
      <c r="JC234">
        <v>2.3333333333333335</v>
      </c>
      <c r="JD234">
        <v>965</v>
      </c>
      <c r="JE234">
        <v>2.1666666666666665</v>
      </c>
      <c r="JF234">
        <v>938.5</v>
      </c>
      <c r="JG234">
        <v>2</v>
      </c>
      <c r="JH234">
        <v>457</v>
      </c>
      <c r="JK234">
        <v>2</v>
      </c>
      <c r="JL234">
        <v>513</v>
      </c>
      <c r="JM234">
        <v>2</v>
      </c>
      <c r="JN234">
        <v>475.66666666666669</v>
      </c>
      <c r="JO234">
        <v>0</v>
      </c>
      <c r="JQ234">
        <v>0</v>
      </c>
      <c r="JS234">
        <v>3</v>
      </c>
      <c r="JT234">
        <v>730</v>
      </c>
      <c r="JU234">
        <v>1</v>
      </c>
      <c r="JV234">
        <v>730</v>
      </c>
      <c r="JW234">
        <v>1.5</v>
      </c>
      <c r="JX234">
        <v>539.25</v>
      </c>
      <c r="JY234">
        <v>1.8333333333333333</v>
      </c>
      <c r="JZ234">
        <v>738.875</v>
      </c>
      <c r="KA234">
        <v>1.5</v>
      </c>
      <c r="KB234">
        <v>480.5</v>
      </c>
      <c r="KE234">
        <v>2</v>
      </c>
      <c r="KF234">
        <v>585</v>
      </c>
      <c r="KG234">
        <v>1.6666666666666667</v>
      </c>
      <c r="KH234">
        <v>515.33333333333337</v>
      </c>
      <c r="KI234">
        <v>3</v>
      </c>
      <c r="KJ234">
        <v>853</v>
      </c>
      <c r="KK234">
        <v>3</v>
      </c>
      <c r="KL234">
        <v>991</v>
      </c>
      <c r="KM234">
        <v>6</v>
      </c>
      <c r="KN234">
        <v>1747</v>
      </c>
      <c r="KO234">
        <v>4</v>
      </c>
      <c r="KP234">
        <v>1197</v>
      </c>
      <c r="KQ234">
        <v>2.8333333333333335</v>
      </c>
      <c r="KR234">
        <v>856.16666666666663</v>
      </c>
      <c r="KS234">
        <v>2.8333333333333335</v>
      </c>
      <c r="KT234">
        <v>856.16666666666663</v>
      </c>
      <c r="KU234">
        <v>2.1666666666666665</v>
      </c>
      <c r="KV234">
        <v>789.14285714285711</v>
      </c>
      <c r="KW234">
        <v>2.0722222222222224</v>
      </c>
      <c r="KX234">
        <v>891.57522123893807</v>
      </c>
      <c r="KY234" s="15">
        <f>Tabla2[[#This Row],[ROS_NUM_COR_COD_ROS_TG_NEG]]-Tabla2[[#This Row],[PAS_NUM_COR_COD_ROS_TG_NEG]]</f>
        <v>-0.1333333333333333</v>
      </c>
      <c r="KZ234" s="15">
        <f>Tabla2[[#This Row],[ROS_DUR_COR_COD_ROS_TG_NEG]]-Tabla2[[#This Row],[PAS_DUR_COR_COD_ROS_TG_NEG]]</f>
        <v>-157.5</v>
      </c>
      <c r="LA234" s="15">
        <f>Tabla2[[#This Row],[ROS_NUM_COR_COD_ROS_TG_NEU]]-Tabla2[[#This Row],[PAS_NUM_COR_COD_ROS_TG_NEU]]</f>
        <v>-0.33333333333333348</v>
      </c>
      <c r="LB234" s="15">
        <f>Tabla2[[#This Row],[ROS_DUR_COR_COD_ROS_TG_NEU]]-Tabla2[[#This Row],[PAS_DUR_COR_COD_ROS_TG_NEU]]</f>
        <v>-413.67032967032981</v>
      </c>
      <c r="LC234" s="15">
        <f>Tabla2[[#This Row],[ROS_NUM_COR_COD_ROS_TG_POS]]-Tabla2[[#This Row],[PAS_NUM_COR_COD_ROS_TG_POS]]</f>
        <v>0.22222222222222232</v>
      </c>
      <c r="LD234" s="15">
        <f>Tabla2[[#This Row],[ROS_DUR_COR_COD_ROS_TG_POS]]-Tabla2[[#This Row],[PAS_DUR_COR_COD_ROS_TG_POS]]</f>
        <v>191.54464285714289</v>
      </c>
      <c r="LE234" s="15">
        <f>Tabla2[[#This Row],[ROS_NUM_COR_COD_ROS_TG_TOT]]-Tabla2[[#This Row],[PAS_NUM_COR_COD_ROS_TG_TOT]]</f>
        <v>-7.9182630906768914E-2</v>
      </c>
      <c r="LF234" s="15">
        <f>Tabla2[[#This Row],[ROS_DUR_COR_COD_ROS_TG_TOT]]-Tabla2[[#This Row],[PAS_DUR_COR_COD_ROS_TG_TOT]]</f>
        <v>-121.93255813953488</v>
      </c>
      <c r="LG234" s="15">
        <f>Tabla2[[#This Row],[ROS_NUM_COR_COD_ESC_TG_NEG]]-Tabla2[[#This Row],[PAS_NUM_COR_COD_ESC_TG_NEG]]</f>
        <v>-1.3944444444444444</v>
      </c>
      <c r="LH234" s="15">
        <f>Tabla2[[#This Row],[ROS_DUR_COR_COD_ESC_TG_NEG]]-Tabla2[[#This Row],[PAS_DUR_COR_COD_ESC_TG_NEG]]</f>
        <v>-499.75000000000006</v>
      </c>
      <c r="LI234" s="15">
        <f>Tabla2[[#This Row],[ROS_NUM_COR_COD_ESC_TG_NEU]]-Tabla2[[#This Row],[PAS_NUM_COR_COD_ESC_TG_NEU]]</f>
        <v>-0.61111111111111116</v>
      </c>
      <c r="LJ234" s="15">
        <f>Tabla2[[#This Row],[ROS_NUM_COR_COD_ESC_TG_NEG]]-Tabla2[[#This Row],[PAS_NUM_COR_COD_ESC_TG_NEG]]</f>
        <v>-1.3944444444444444</v>
      </c>
      <c r="LK234" s="15">
        <f>Tabla2[[#This Row],[ROS_NUM_COR_COD_ESC_TG_POS]]-Tabla2[[#This Row],[PAS_NUM_COR_COD_ESC_TG_POS]]</f>
        <v>-1.1277777777777778</v>
      </c>
      <c r="LL234" s="15">
        <f>Tabla2[[#This Row],[ROS_DUR_COR_COD_ESC_TG_POS]]-Tabla2[[#This Row],[PAS_DUR_COR_COD_ESC_TG_POS]]</f>
        <v>-302.41666666666663</v>
      </c>
      <c r="LM234" s="15">
        <f>Tabla2[[#This Row],[ROS_NUM_COR_COD_ESC_TG_TOT]]-Tabla2[[#This Row],[PAS_NUM_COR_COD_ESC_TG_TOT]]</f>
        <v>-1.054278416347382</v>
      </c>
      <c r="LN234" s="15">
        <f>Tabla2[[#This Row],[ROS_DUR_COR_COD_ESC_TG_TOT]]-Tabla2[[#This Row],[PAS_DUR_COR_COD_ESC_TG_TOT]]</f>
        <v>-426.4545454545455</v>
      </c>
      <c r="LO234" s="15">
        <f>Tabla2[[#This Row],[PAS_NUM_COR_COD_ROS_TG_NEG]]-Tabla2[[#This Row],[ESC_NUM_COR_COD_ROS_TG_NEG]]</f>
        <v>1.0499999999999998</v>
      </c>
      <c r="LP234" s="15">
        <f>Tabla2[[#This Row],[PAS_DUR_COR_COD_ROS_TG_NEG]]-Tabla2[[#This Row],[ESC_DUR_COR_COD_ROS_TG_NEG]]</f>
        <v>78.5</v>
      </c>
      <c r="LQ234" s="15">
        <f>Tabla2[[#This Row],[PAS_NUM_COR_COD_ROS_TG_NEU]]-Tabla2[[#This Row],[ESC_NUM_COR_COD_ROS_TG_NEU]]</f>
        <v>1.8</v>
      </c>
      <c r="LR234" s="15">
        <f>Tabla2[[#This Row],[PAS_DUR_COR_COD_ROS_TG_NEU]]-Tabla2[[#This Row],[ESC_DUR_COR_COD_ROS_TG_NEU]]</f>
        <v>304.38461538461547</v>
      </c>
      <c r="LS234" s="15">
        <f>Tabla2[[#This Row],[PAS_NUM_COR_COD_ROS_TG_POS]]-Tabla2[[#This Row],[ESC_NUM_COR_COD_ROS_TG_POS]]</f>
        <v>0.875</v>
      </c>
      <c r="LT234" s="15">
        <f>Tabla2[[#This Row],[PAS_DUR_COR_COD_ROS_TG_POS]]-Tabla2[[#This Row],[ESC_DUR_COR_COD_ROS_TG_POS]]</f>
        <v>-353.02083333333326</v>
      </c>
      <c r="LU234" s="15">
        <f>Tabla2[[#This Row],[PAS_NUM_COR_COD_ROS_TG_TOT]]-Tabla2[[#This Row],[ESC_NUM_COR_COD_ROS_TG_TOT]]</f>
        <v>1.1691297208538587</v>
      </c>
      <c r="LV234" s="15">
        <f>Tabla2[[#This Row],[PAS_DUR_COR_COD_ROS_TG_TOT]]-Tabla2[[#This Row],[ESC_DUR_COR_COD_ROS_TG_TOT]]</f>
        <v>-24.545219638242997</v>
      </c>
      <c r="LW234" s="15">
        <f>Tabla2[[#This Row],[PAS_NUM_COR_COD_ESC_TG_NEG]]-Tabla2[[#This Row],[ESC_NUM_COR_COD_ESC_TG_NEG]]</f>
        <v>-5.0000000000000044E-2</v>
      </c>
      <c r="LX234" s="15">
        <f>Tabla2[[#This Row],[PAS_DUR_COR_COD_ESC_TG_NEG]]-Tabla2[[#This Row],[ESC_DUR_COR_COD_ESC_TG_NEG]]</f>
        <v>-686.24999999999989</v>
      </c>
      <c r="LY234" s="15">
        <f>Tabla2[[#This Row],[PAS_NUM_COR_COD_ESC_TG_NEU]]-Tabla2[[#This Row],[ESC_NUM_COR_COD_ESC_TG_NEU]]</f>
        <v>-7.7777777777777724E-2</v>
      </c>
      <c r="LZ234" s="15">
        <f>Tabla2[[#This Row],[PAS_DUR_COR_COD_ESC_TG_NEU]]-Tabla2[[#This Row],[ESC_DUR_COR_COD_ESC_TG_NEU]]</f>
        <v>-128.8888888888888</v>
      </c>
      <c r="MA234" s="15">
        <f>Tabla2[[#This Row],[PAS_NUM_COR_COD_ESC_TG_POS]]-Tabla2[[#This Row],[ESC_NUM_COR_COD_ESC_TG_POS]]</f>
        <v>0.85000000000000009</v>
      </c>
      <c r="MB234" s="15">
        <f>Tabla2[[#This Row],[PAS_DUR_COR_COD_ESC_TG_POS]]-Tabla2[[#This Row],[ESC_DUR_COR_COD_ESC_TG_POS]]</f>
        <v>-22.916666666666742</v>
      </c>
      <c r="MC234" s="15">
        <f>Tabla2[[#This Row],[PAS_NUM_COR_COD_ESC_TG_TOT]]-Tabla2[[#This Row],[ESC_NUM_COR_COD_ESC_TG_TOT]]</f>
        <v>0.25533661740558289</v>
      </c>
      <c r="MD234" s="15">
        <f>Tabla2[[#This Row],[PAS_DUR_COR_COD_ESC_TG_TOT]]-Tabla2[[#This Row],[ESC_DUR_COR_COD_ESC_TG_TOT]]</f>
        <v>-266.66666666666674</v>
      </c>
      <c r="ME234" s="42">
        <f>Tabla25[[#This Row],[PAS_NUM_COR_COD_ROS_TG_NEG]]-Tabla25[[#This Row],[PAS_NUM_COR_COD_ESC_TG_NEG]]</f>
        <v>0.84999999999999987</v>
      </c>
      <c r="MF234" s="42">
        <f>Tabla25[[#This Row],[PAS_NUM_COR_COD_ROS_TG_NEU]]-Tabla25[[#This Row],[PAS_NUM_COR_COD_ESC_TG_NEU]]</f>
        <v>1.2777777777777777</v>
      </c>
      <c r="MG234" s="42">
        <f>Tabla25[[#This Row],[PAS_NUM_COR_COD_ROS_TG_POS]]-Tabla25[[#This Row],[PAS_NUM_COR_COD_ESC_TG_POS]]</f>
        <v>0.64999999999999991</v>
      </c>
      <c r="MH234" s="42">
        <f>Tabla25[[#This Row],[PAS_NUM_COR_COD_ROS_TG_TOT]]-Tabla25[[#This Row],[PAS_NUM_COR_COD_ESC_TG_TOT]]</f>
        <v>0.9137931034482758</v>
      </c>
      <c r="MI234" s="42">
        <f>Tabla25[[#This Row],[PAS_DUR_COR_COD_ROS_TG_NEG]]-Tabla25[[#This Row],[PAS_DUR_COR_COD_ESC_TG_NEG]]</f>
        <v>237.91666666666663</v>
      </c>
      <c r="MJ234" s="42">
        <f>Tabla25[[#This Row],[PAS_DUR_COR_COD_ROS_TG_NEU]]-Tabla25[[#This Row],[PAS_DUR_COR_COD_ESC_TG_NEU]]</f>
        <v>346.60683760683764</v>
      </c>
      <c r="MK234" s="42">
        <f>Tabla25[[#This Row],[PAS_DUR_COR_COD_ROS_TG_POS]]-Tabla25[[#This Row],[PAS_DUR_COR_COD_ESC_TG_POS]]</f>
        <v>-105.77083333333326</v>
      </c>
      <c r="ML234" s="42">
        <f>Tabla25[[#This Row],[PAS_DUR_COR_COD_ROS_TG_TOT]]-Tabla25[[#This Row],[PAS_DUR_COR_COD_ESC_TG_TOT]]</f>
        <v>140.23255813953483</v>
      </c>
      <c r="MM234" s="44">
        <f>Tabla25[[#This Row],[ESC_NUM_COR_COD_ROS_TG_NEG]]-Tabla25[[#This Row],[ESC_NUM_COR_COD_ESC_TG_NEG]]</f>
        <v>-0.25</v>
      </c>
      <c r="MN234" s="44">
        <f>Tabla25[[#This Row],[ESC_NUM_COR_COD_ROS_TG_NEU]]-Tabla25[[#This Row],[ESC_NUM_COR_COD_ESC_TG_NEU]]</f>
        <v>-0.60000000000000009</v>
      </c>
      <c r="MO234" s="44">
        <f>Tabla25[[#This Row],[ESC_NUM_COR_COD_ROS_TG_POS]]-Tabla25[[#This Row],[ESC_NUM_COR_COD_ESC_TG_POS]]</f>
        <v>0.625</v>
      </c>
      <c r="MP234" s="44">
        <f>Tabla25[[#This Row],[ESC_NUM_COR_COD_ROS_TG_TOT]]-Tabla25[[#This Row],[ESC_NUM_COR_COD_ESC_TG_TOT]]</f>
        <v>0</v>
      </c>
      <c r="MQ234" s="44">
        <f>Tabla25[[#This Row],[ESC_DUR_COR_COD_ROS_TG_NEG]]-Tabla25[[#This Row],[ESC_DUR_COR_COD_ESC_TG_NEG]]</f>
        <v>-526.83333333333326</v>
      </c>
      <c r="MR234" s="44">
        <f>Tabla25[[#This Row],[ESC_DUR_COR_COD_ROS_TG_NEU]]-Tabla25[[#This Row],[ESC_DUR_COR_COD_ESC_TG_NEU]]</f>
        <v>-86.666666666666629</v>
      </c>
      <c r="MS234" s="44">
        <f>Tabla25[[#This Row],[ESC_DUR_COR_COD_ROS_TG_POS]]-Tabla25[[#This Row],[ESC_DUR_COR_COD_ESC_TG_POS]]</f>
        <v>224.33333333333326</v>
      </c>
      <c r="MT234" s="44">
        <f>Tabla25[[#This Row],[ESC_DUR_COR_COD_ROS_TG_TOT]]-Tabla25[[#This Row],[ESC_DUR_COR_COD_ESC_TG_TOT]]</f>
        <v>-101.88888888888891</v>
      </c>
      <c r="MU234" s="47">
        <f>Tabla25[[#This Row],[ROS_NUM_COR_COD_ROS_TG_NEG]]-Tabla25[[#This Row],[ROS_NUM_COR_COD_ESC_TG_NEG]]</f>
        <v>2.1111111111111107</v>
      </c>
      <c r="MV234" s="47">
        <f>Tabla25[[#This Row],[ROS_NUM_COR_COD_ROS_TG_NEU]]-Tabla25[[#This Row],[ROS_NUM_COR_COD_ESC_TG_NEU]]</f>
        <v>1.5555555555555554</v>
      </c>
      <c r="MW234" s="47">
        <f>Tabla25[[#This Row],[ROS_NUM_COR_COD_ROS_TG_POS]]-Tabla25[[#This Row],[ROS_NUM_COR_COD_ESC_TG_POS]]</f>
        <v>2</v>
      </c>
      <c r="MX234" s="47">
        <f>Tabla25[[#This Row],[ROS_NUM_COR_COD_ROS_TG_TOT]]-Tabla25[[#This Row],[ROS_NUM_COR_COD_ESC_TG_TOT]]</f>
        <v>1.8888888888888888</v>
      </c>
      <c r="MY234" s="47">
        <f>Tabla25[[#This Row],[ROS_DUR_COR_COD_ROS_TG_NEG]]-Tabla25[[#This Row],[ROS_DUR_COR_COD_ESC_TG_NEG]]</f>
        <v>580.16666666666674</v>
      </c>
      <c r="MZ234" s="47">
        <f>Tabla25[[#This Row],[ROS_DUR_COR_COD_ROS_TG_NEU]]-Tabla25[[#This Row],[ROS_DUR_COR_COD_ESC_TG_NEU]]</f>
        <v>306.11428571428564</v>
      </c>
      <c r="NA234" s="47">
        <f>Tabla25[[#This Row],[ROS_DUR_COR_COD_ROS_TG_POS]]-Tabla25[[#This Row],[ROS_DUR_COR_COD_ESC_TG_POS]]</f>
        <v>388.19047619047626</v>
      </c>
      <c r="NB234" s="47">
        <f>Tabla25[[#This Row],[ROS_DUR_COR_COD_ROS_TG_TOT]]-Tabla25[[#This Row],[ROS_DUR_COR_COD_ESC_TG_TOT]]</f>
        <v>444.75454545454545</v>
      </c>
      <c r="NC234">
        <v>265.33333333333331</v>
      </c>
      <c r="ND234">
        <v>220.28571428571428</v>
      </c>
      <c r="NE234">
        <v>253.42857142857142</v>
      </c>
      <c r="NF234">
        <v>245.4</v>
      </c>
      <c r="NG234">
        <v>283</v>
      </c>
      <c r="NH234">
        <v>271</v>
      </c>
      <c r="NI234">
        <v>230</v>
      </c>
      <c r="NJ234">
        <v>263.09090909090907</v>
      </c>
      <c r="NK234">
        <v>385.75</v>
      </c>
      <c r="NL234">
        <v>266</v>
      </c>
      <c r="NM234">
        <v>296</v>
      </c>
      <c r="NN234">
        <v>329.22222222222223</v>
      </c>
      <c r="NO234">
        <v>364.66666666666669</v>
      </c>
      <c r="NP234">
        <v>345.66666666666669</v>
      </c>
      <c r="NQ234">
        <v>337.33333333333331</v>
      </c>
      <c r="NR234">
        <v>349.22222222222223</v>
      </c>
      <c r="NS234">
        <v>303.07142857142856</v>
      </c>
      <c r="NT234">
        <v>260.92307692307691</v>
      </c>
      <c r="NU234">
        <v>308.6875</v>
      </c>
      <c r="NV234">
        <v>292.41860465116281</v>
      </c>
      <c r="NW234">
        <v>291.91666666666669</v>
      </c>
      <c r="NX234">
        <v>175.88888888888889</v>
      </c>
      <c r="NY234">
        <v>281.41666666666669</v>
      </c>
      <c r="NZ234">
        <v>256.45454545454544</v>
      </c>
      <c r="OA234" s="15">
        <f>Tabla2[[#This Row],[ROS_1DU_COR_COD_ROS_TG_NEG]]-Tabla2[[#This Row],[PAS_1DU_COR_COD_ROS_TG_NEG]]</f>
        <v>-37.738095238095241</v>
      </c>
      <c r="OB234" s="15">
        <f>Tabla2[[#This Row],[ROS_1DU_COR_COD_ROS_TG_NEU]]-Tabla2[[#This Row],[PAS_1DU_COR_COD_ROS_TG_NEU]]</f>
        <v>-40.637362637362628</v>
      </c>
      <c r="OC234" s="15">
        <f>Tabla2[[#This Row],[ROS_1DU_COR_COD_ROS_TG_POS]]-Tabla2[[#This Row],[PAS_1DU_COR_COD_ROS_TG_POS]]</f>
        <v>-55.258928571428584</v>
      </c>
      <c r="OD234" s="15">
        <f>Tabla2[[#This Row],[ROS_1DU_COR_COD_ROS_TG_TOT]]-Tabla2[[#This Row],[PAS_1DU_COR_COD_ROS_TG_TOT]]</f>
        <v>-47.018604651162804</v>
      </c>
      <c r="OE234" s="15">
        <f>Tabla2[[#This Row],[ROS_1DU_COR_COD_ESC_TG_NEG]]-Tabla2[[#This Row],[PAS_1DU_COR_COD_ESC_TG_NEG]]</f>
        <v>-8.9166666666666856</v>
      </c>
      <c r="OF234" s="15">
        <f>Tabla2[[#This Row],[ROS_1DU_COR_COD_ESC_TG_NEU]]-Tabla2[[#This Row],[PAS_1DU_COR_COD_ESC_TG_NEU]]</f>
        <v>95.111111111111114</v>
      </c>
      <c r="OG234" s="15">
        <f>Tabla2[[#This Row],[ROS_1DU_COR_COD_ESC_TG_POS]]-Tabla2[[#This Row],[PAS_1DU_COR_COD_ESC_TG_POS]]</f>
        <v>-51.416666666666686</v>
      </c>
      <c r="OH234" s="15">
        <f>Tabla2[[#This Row],[ROS_1DU_COR_COD_ESC_TG_TOT]]-Tabla2[[#This Row],[PAS_1DU_COR_COD_ESC_TG_TOT]]</f>
        <v>6.636363636363626</v>
      </c>
      <c r="OI234" s="15">
        <f>Tabla2[[#This Row],[PAS_1DU_COR_COD_ROS_TG_NEG]]-Tabla2[[#This Row],[ESC_1DU_COR_COD_ROS_TG_NEG]]</f>
        <v>-82.678571428571445</v>
      </c>
      <c r="OJ234" s="15">
        <f>Tabla2[[#This Row],[PAS_1DU_COR_COD_ROS_TG_NEU]]-Tabla2[[#This Row],[ESC_1DU_COR_COD_ROS_TG_NEU]]</f>
        <v>-5.0769230769230944</v>
      </c>
      <c r="OK234" s="15">
        <f>Tabla2[[#This Row],[PAS_1DU_COR_COD_ROS_TG_POS]]-Tabla2[[#This Row],[ESC_1DU_COR_COD_ROS_TG_POS]]</f>
        <v>12.6875</v>
      </c>
      <c r="OL234" s="15">
        <f>Tabla2[[#This Row],[PAS_1DU_COR_COD_ROS_TG_TOT]]-Tabla2[[#This Row],[ESC_1DU_COR_COD_ROS_TG_TOT]]</f>
        <v>-36.803617571059419</v>
      </c>
      <c r="OM234" s="15">
        <f>Tabla2[[#This Row],[PAS_1DU_COR_COD_ESC_TG_NEG]]-Tabla2[[#This Row],[ESC_1DU_COR_COD_ESC_TG_NEG]]</f>
        <v>-72.75</v>
      </c>
      <c r="ON234" s="15">
        <f>Tabla2[[#This Row],[PAS_1DU_COR_COD_ESC_TG_NEU]]-Tabla2[[#This Row],[ESC_1DU_COR_COD_ESC_TG_NEU]]</f>
        <v>-169.7777777777778</v>
      </c>
      <c r="OO234" s="15">
        <f>Tabla2[[#This Row],[PAS_1DU_COR_COD_ESC_TG_POS]]-Tabla2[[#This Row],[ESC_1DU_COR_COD_ESC_TG_POS]]</f>
        <v>-55.916666666666629</v>
      </c>
      <c r="OP234" s="15">
        <f>Tabla2[[#This Row],[PAS_1DU_COR_COD_ESC_TG_TOT]]-Tabla2[[#This Row],[ESC_1DU_COR_COD_ESC_TG_TOT]]</f>
        <v>-92.767676767676789</v>
      </c>
      <c r="OQ234" s="61">
        <v>-17.666666666666686</v>
      </c>
      <c r="OR234" s="62">
        <v>-50.714285714285722</v>
      </c>
      <c r="OS234" s="62">
        <v>23.428571428571416</v>
      </c>
      <c r="OT234" s="62">
        <v>-17.690909090909059</v>
      </c>
      <c r="OU234" s="62">
        <v>21.083333333333314</v>
      </c>
      <c r="OV234" s="62">
        <v>-79.666666666666686</v>
      </c>
      <c r="OW234" s="62">
        <v>-41.333333333333314</v>
      </c>
      <c r="OX234" s="62">
        <v>-20</v>
      </c>
      <c r="OY234" s="62">
        <v>11.15476190476187</v>
      </c>
      <c r="OZ234" s="62">
        <v>85.03418803418802</v>
      </c>
      <c r="PA234" s="62">
        <v>27.270833333333314</v>
      </c>
      <c r="PB234" s="62">
        <v>35.96405919661737</v>
      </c>
    </row>
    <row r="235" spans="1:418" x14ac:dyDescent="0.3">
      <c r="A235" s="2" t="s">
        <v>232</v>
      </c>
      <c r="B235" s="2">
        <v>60</v>
      </c>
      <c r="C235" s="2">
        <v>2</v>
      </c>
      <c r="D235" s="2">
        <v>70</v>
      </c>
      <c r="E235">
        <v>3.65</v>
      </c>
      <c r="F235">
        <v>1137.1666666666667</v>
      </c>
      <c r="G235">
        <v>3.05</v>
      </c>
      <c r="H235">
        <v>927.23529411764707</v>
      </c>
      <c r="I235">
        <v>3.45</v>
      </c>
      <c r="J235">
        <v>1105.0588235294117</v>
      </c>
      <c r="K235">
        <v>3.3833333333333333</v>
      </c>
      <c r="L235">
        <v>1058.0384615384614</v>
      </c>
      <c r="M235">
        <v>3.45</v>
      </c>
      <c r="N235">
        <v>1046.1052631578948</v>
      </c>
      <c r="O235">
        <v>4.8</v>
      </c>
      <c r="P235">
        <v>1271</v>
      </c>
      <c r="Q235">
        <v>3.7</v>
      </c>
      <c r="R235">
        <v>1031.6111111111111</v>
      </c>
      <c r="S235">
        <v>3.9833333333333334</v>
      </c>
      <c r="T235">
        <v>1120.4385964912281</v>
      </c>
      <c r="U235">
        <v>3.6833333333333331</v>
      </c>
      <c r="V235">
        <v>1090.6697247706422</v>
      </c>
      <c r="W235">
        <v>2.85</v>
      </c>
      <c r="X235">
        <v>837.22222222222217</v>
      </c>
      <c r="Y235">
        <v>3</v>
      </c>
      <c r="Z235">
        <v>816.65</v>
      </c>
      <c r="AA235">
        <v>2.95</v>
      </c>
      <c r="AB235">
        <v>791.2</v>
      </c>
      <c r="AC235">
        <v>2.9333333333333331</v>
      </c>
      <c r="AD235">
        <v>814.25862068965512</v>
      </c>
      <c r="AE235">
        <v>2.9333333333333331</v>
      </c>
      <c r="AF235">
        <v>814.25862068965512</v>
      </c>
      <c r="AG235">
        <v>3.4333333333333331</v>
      </c>
      <c r="AH235">
        <v>994.67065868263478</v>
      </c>
      <c r="BM235">
        <v>3.4333333333333331</v>
      </c>
      <c r="BN235">
        <v>994.67065868263478</v>
      </c>
      <c r="BO235">
        <v>6.1111111111111107</v>
      </c>
      <c r="BP235">
        <v>1950.25</v>
      </c>
      <c r="BQ235">
        <v>6.333333333333333</v>
      </c>
      <c r="BR235">
        <v>1803.5555555555557</v>
      </c>
      <c r="BS235">
        <v>6.7777777777777777</v>
      </c>
      <c r="BT235">
        <v>1833.5555555555557</v>
      </c>
      <c r="BU235">
        <v>6.4074074074074074</v>
      </c>
      <c r="BV235">
        <v>1859.0769230769231</v>
      </c>
      <c r="BW235">
        <v>6.1111111111111107</v>
      </c>
      <c r="BX235">
        <v>1966.1111111111111</v>
      </c>
      <c r="BY235">
        <v>6.2222222222222223</v>
      </c>
      <c r="BZ235">
        <v>1881.2222222222222</v>
      </c>
      <c r="CA235">
        <v>6.2</v>
      </c>
      <c r="CB235">
        <v>1817.6</v>
      </c>
      <c r="CC235">
        <v>6.1785714285714288</v>
      </c>
      <c r="CD235">
        <v>1885.7857142857142</v>
      </c>
      <c r="CE235">
        <v>6.290909090909091</v>
      </c>
      <c r="CF235">
        <v>1872.9259259259259</v>
      </c>
      <c r="CG235">
        <v>1.4444444444444444</v>
      </c>
      <c r="CH235">
        <v>972.75</v>
      </c>
      <c r="CI235">
        <v>1.3333333333333333</v>
      </c>
      <c r="CJ235">
        <v>858</v>
      </c>
      <c r="CK235">
        <v>1.2222222222222223</v>
      </c>
      <c r="CL235">
        <v>373.14285714285717</v>
      </c>
      <c r="CM235">
        <v>1.3333333333333333</v>
      </c>
      <c r="CN235">
        <v>662.33333333333337</v>
      </c>
      <c r="CO235">
        <v>1</v>
      </c>
      <c r="CP235">
        <v>523.4</v>
      </c>
      <c r="CQ235">
        <v>1.3333333333333333</v>
      </c>
      <c r="CR235">
        <v>464.5</v>
      </c>
      <c r="CS235">
        <v>1.3</v>
      </c>
      <c r="CT235">
        <v>408.25</v>
      </c>
      <c r="CU235">
        <v>1.2142857142857142</v>
      </c>
      <c r="CV235">
        <v>456.31578947368422</v>
      </c>
      <c r="CW235">
        <v>1.2727272727272727</v>
      </c>
      <c r="CX235">
        <v>547.20588235294122</v>
      </c>
      <c r="CY235">
        <v>3.7818181818181817</v>
      </c>
      <c r="CZ235">
        <v>1360.715909090909</v>
      </c>
      <c r="DA235">
        <v>4.1111111111111107</v>
      </c>
      <c r="DB235">
        <v>1140.4444444444443</v>
      </c>
      <c r="DC235">
        <v>4.666666666666667</v>
      </c>
      <c r="DD235">
        <v>1262.8888888888889</v>
      </c>
      <c r="DE235">
        <v>4.1111111111111107</v>
      </c>
      <c r="DF235">
        <v>1166.5555555555557</v>
      </c>
      <c r="DG235">
        <v>4.2962962962962967</v>
      </c>
      <c r="DH235">
        <v>1189.962962962963</v>
      </c>
      <c r="DI235">
        <v>4.7777777777777777</v>
      </c>
      <c r="DJ235">
        <v>1375.7777777777778</v>
      </c>
      <c r="DK235">
        <v>4.8888888888888893</v>
      </c>
      <c r="DL235">
        <v>1398.2222222222222</v>
      </c>
      <c r="DM235">
        <v>4.0999999999999996</v>
      </c>
      <c r="DN235">
        <v>1130.5999999999999</v>
      </c>
      <c r="DO235">
        <v>4.5714285714285712</v>
      </c>
      <c r="DP235">
        <v>1295.4285714285713</v>
      </c>
      <c r="DQ235">
        <v>4.4363636363636365</v>
      </c>
      <c r="DR235">
        <v>1243.6545454545455</v>
      </c>
      <c r="DS235">
        <v>4.4363636363636365</v>
      </c>
      <c r="DT235">
        <v>1243.6545454545455</v>
      </c>
      <c r="DU235">
        <v>4</v>
      </c>
      <c r="DV235">
        <v>1315.6923076923076</v>
      </c>
      <c r="DW235">
        <v>6</v>
      </c>
      <c r="DX235">
        <v>1299</v>
      </c>
      <c r="DY235">
        <v>5</v>
      </c>
      <c r="DZ235">
        <v>1120</v>
      </c>
      <c r="EA235">
        <v>5</v>
      </c>
      <c r="EB235">
        <v>1338</v>
      </c>
      <c r="EC235">
        <v>5.333333333333333</v>
      </c>
      <c r="ED235">
        <v>1252.3333333333333</v>
      </c>
      <c r="EE235">
        <v>5</v>
      </c>
      <c r="EF235">
        <v>1781</v>
      </c>
      <c r="EG235">
        <v>6</v>
      </c>
      <c r="EH235">
        <v>1136</v>
      </c>
      <c r="EK235">
        <v>5.5</v>
      </c>
      <c r="EL235">
        <v>1458.5</v>
      </c>
      <c r="EM235">
        <v>5.4</v>
      </c>
      <c r="EN235">
        <v>1334.8</v>
      </c>
      <c r="EO235">
        <v>3</v>
      </c>
      <c r="EP235">
        <v>623</v>
      </c>
      <c r="EQ235">
        <v>3</v>
      </c>
      <c r="ER235">
        <v>925</v>
      </c>
      <c r="ES235">
        <v>0</v>
      </c>
      <c r="EU235">
        <v>2</v>
      </c>
      <c r="EV235">
        <v>774</v>
      </c>
      <c r="EW235">
        <v>2</v>
      </c>
      <c r="EX235">
        <v>525</v>
      </c>
      <c r="EY235">
        <v>0</v>
      </c>
      <c r="FC235">
        <v>1</v>
      </c>
      <c r="FD235">
        <v>525</v>
      </c>
      <c r="FE235">
        <v>1.6</v>
      </c>
      <c r="FF235">
        <v>691</v>
      </c>
      <c r="FG235">
        <v>3.5</v>
      </c>
      <c r="FH235">
        <v>1093.375</v>
      </c>
      <c r="FI235">
        <v>7</v>
      </c>
      <c r="FJ235">
        <v>2117</v>
      </c>
      <c r="FK235">
        <v>0</v>
      </c>
      <c r="FM235">
        <v>0</v>
      </c>
      <c r="FO235">
        <v>2.3333333333333335</v>
      </c>
      <c r="FP235">
        <v>2117</v>
      </c>
      <c r="FQ235">
        <v>7</v>
      </c>
      <c r="FR235">
        <v>1376</v>
      </c>
      <c r="FS235">
        <v>6</v>
      </c>
      <c r="FT235">
        <v>1372</v>
      </c>
      <c r="FW235">
        <v>6.5</v>
      </c>
      <c r="FX235">
        <v>1374</v>
      </c>
      <c r="FY235">
        <v>4</v>
      </c>
      <c r="FZ235">
        <v>1621.6666666666667</v>
      </c>
      <c r="GA235">
        <v>4</v>
      </c>
      <c r="GB235">
        <v>1621.6666666666667</v>
      </c>
      <c r="GC235">
        <v>3.6666666666666665</v>
      </c>
      <c r="GD235">
        <v>1237.4545454545455</v>
      </c>
      <c r="GE235">
        <v>3.9722222222222223</v>
      </c>
      <c r="GF235">
        <v>1310.1038961038962</v>
      </c>
      <c r="GG235">
        <v>3</v>
      </c>
      <c r="GH235">
        <v>778.14285714285711</v>
      </c>
      <c r="GI235">
        <v>1.2857142857142858</v>
      </c>
      <c r="GJ235">
        <v>469</v>
      </c>
      <c r="GK235">
        <v>1.75</v>
      </c>
      <c r="GL235">
        <v>468.8</v>
      </c>
      <c r="GM235">
        <v>2.0833333333333335</v>
      </c>
      <c r="GN235">
        <v>604.1875</v>
      </c>
      <c r="GO235">
        <v>1.875</v>
      </c>
      <c r="GP235">
        <v>889</v>
      </c>
      <c r="GQ235">
        <v>2.8888888888888888</v>
      </c>
      <c r="GR235">
        <v>856.42857142857144</v>
      </c>
      <c r="GS235">
        <v>1.8571428571428572</v>
      </c>
      <c r="GT235">
        <v>598.79999999999995</v>
      </c>
      <c r="GU235">
        <v>2.25</v>
      </c>
      <c r="GV235">
        <v>784.0625</v>
      </c>
      <c r="GW235">
        <v>2.1666666666666665</v>
      </c>
      <c r="GX235">
        <v>694.125</v>
      </c>
      <c r="GY235">
        <v>3.6666666666666665</v>
      </c>
      <c r="GZ235">
        <v>845.22222222222217</v>
      </c>
      <c r="HA235">
        <v>5.1428571428571432</v>
      </c>
      <c r="HB235">
        <v>1151.1428571428571</v>
      </c>
      <c r="HC235">
        <v>3.75</v>
      </c>
      <c r="HD235">
        <v>811.14285714285711</v>
      </c>
      <c r="HE235">
        <v>4.125</v>
      </c>
      <c r="HF235">
        <v>927.95652173913038</v>
      </c>
      <c r="HG235">
        <v>4.125</v>
      </c>
      <c r="HH235">
        <v>1076.625</v>
      </c>
      <c r="HI235">
        <v>2.5555555555555554</v>
      </c>
      <c r="HJ235">
        <v>714.85714285714289</v>
      </c>
      <c r="HK235">
        <v>3.8571428571428572</v>
      </c>
      <c r="HL235">
        <v>901.14285714285711</v>
      </c>
      <c r="HM235">
        <v>3.4583333333333335</v>
      </c>
      <c r="HN235">
        <v>905.68181818181813</v>
      </c>
      <c r="HO235">
        <v>3.7916666666666665</v>
      </c>
      <c r="HP235">
        <v>917.06666666666672</v>
      </c>
      <c r="HQ235">
        <v>2.9791666666666665</v>
      </c>
      <c r="HR235">
        <v>824.41558441558436</v>
      </c>
      <c r="HS235">
        <v>1.6666666666666667</v>
      </c>
      <c r="HT235">
        <v>528</v>
      </c>
      <c r="HU235">
        <v>1.2857142857142858</v>
      </c>
      <c r="HV235">
        <v>409.66666666666669</v>
      </c>
      <c r="HW235">
        <v>1.875</v>
      </c>
      <c r="HX235">
        <v>488.71428571428572</v>
      </c>
      <c r="HY235">
        <v>1.625</v>
      </c>
      <c r="HZ235">
        <v>476.15789473684208</v>
      </c>
      <c r="IA235">
        <v>1.75</v>
      </c>
      <c r="IB235">
        <v>546.6</v>
      </c>
      <c r="IC235">
        <v>1.1111111111111112</v>
      </c>
      <c r="ID235">
        <v>684.25</v>
      </c>
      <c r="IE235">
        <v>2.1428571428571428</v>
      </c>
      <c r="IF235">
        <v>487.83333333333331</v>
      </c>
      <c r="IG235">
        <v>1.625</v>
      </c>
      <c r="IH235">
        <v>559.79999999999995</v>
      </c>
      <c r="II235">
        <v>1.625</v>
      </c>
      <c r="IJ235">
        <v>513.05882352941171</v>
      </c>
      <c r="IK235">
        <v>1.625</v>
      </c>
      <c r="IL235">
        <v>513.05882352941171</v>
      </c>
      <c r="IM235">
        <v>2.5277777777777777</v>
      </c>
      <c r="IN235">
        <v>729.04504504504507</v>
      </c>
      <c r="IO235">
        <v>7</v>
      </c>
      <c r="IP235">
        <v>2203</v>
      </c>
      <c r="IQ235">
        <v>1.6666666666666667</v>
      </c>
      <c r="IR235">
        <v>270</v>
      </c>
      <c r="IS235">
        <v>1</v>
      </c>
      <c r="IT235">
        <v>277</v>
      </c>
      <c r="IU235">
        <v>2.3333333333333335</v>
      </c>
      <c r="IV235">
        <v>755</v>
      </c>
      <c r="IW235">
        <v>3</v>
      </c>
      <c r="IX235">
        <v>689</v>
      </c>
      <c r="IY235">
        <v>1</v>
      </c>
      <c r="IZ235">
        <v>175</v>
      </c>
      <c r="JA235">
        <v>3</v>
      </c>
      <c r="JB235">
        <v>945.5</v>
      </c>
      <c r="JC235">
        <v>2.6666666666666665</v>
      </c>
      <c r="JD235">
        <v>688.8</v>
      </c>
      <c r="JE235">
        <v>2.5</v>
      </c>
      <c r="JF235">
        <v>718.22222222222217</v>
      </c>
      <c r="JG235">
        <v>0</v>
      </c>
      <c r="JI235">
        <v>6</v>
      </c>
      <c r="JJ235">
        <v>1315</v>
      </c>
      <c r="JK235">
        <v>5</v>
      </c>
      <c r="JL235">
        <v>1115.5</v>
      </c>
      <c r="JM235">
        <v>4.666666666666667</v>
      </c>
      <c r="JN235">
        <v>1235.2</v>
      </c>
      <c r="JO235">
        <v>0</v>
      </c>
      <c r="JQ235">
        <v>7</v>
      </c>
      <c r="JR235">
        <v>1538</v>
      </c>
      <c r="JS235">
        <v>4</v>
      </c>
      <c r="JT235">
        <v>761</v>
      </c>
      <c r="JU235">
        <v>3.1666666666666665</v>
      </c>
      <c r="JV235">
        <v>955.25</v>
      </c>
      <c r="JW235">
        <v>3.9166666666666665</v>
      </c>
      <c r="JX235">
        <v>1110.7777777777778</v>
      </c>
      <c r="JY235">
        <v>3.2083333333333335</v>
      </c>
      <c r="JZ235">
        <v>914.5</v>
      </c>
      <c r="KA235">
        <v>7</v>
      </c>
      <c r="KB235">
        <v>1875</v>
      </c>
      <c r="KC235">
        <v>5</v>
      </c>
      <c r="KD235">
        <v>805</v>
      </c>
      <c r="KE235">
        <v>4</v>
      </c>
      <c r="KF235">
        <v>1130.5</v>
      </c>
      <c r="KG235">
        <v>5</v>
      </c>
      <c r="KH235">
        <v>1091.8333333333333</v>
      </c>
      <c r="KI235">
        <v>4.5</v>
      </c>
      <c r="KJ235">
        <v>1258.5</v>
      </c>
      <c r="KK235">
        <v>0</v>
      </c>
      <c r="KM235">
        <v>3.6666666666666665</v>
      </c>
      <c r="KN235">
        <v>1242.5</v>
      </c>
      <c r="KO235">
        <v>3.3333333333333335</v>
      </c>
      <c r="KP235">
        <v>1250.5</v>
      </c>
      <c r="KQ235">
        <v>4.166666666666667</v>
      </c>
      <c r="KR235">
        <v>1155.3</v>
      </c>
      <c r="KS235">
        <v>4.166666666666667</v>
      </c>
      <c r="KT235">
        <v>1155.3</v>
      </c>
      <c r="KU235">
        <v>3.5277777777777777</v>
      </c>
      <c r="KV235">
        <v>1000.5</v>
      </c>
      <c r="KW235">
        <v>2.7277777777777779</v>
      </c>
      <c r="KX235">
        <v>783.726618705036</v>
      </c>
      <c r="KY235" s="15">
        <f>Tabla2[[#This Row],[ROS_NUM_COR_COD_ROS_TG_NEG]]-Tabla2[[#This Row],[PAS_NUM_COR_COD_ROS_TG_NEG]]</f>
        <v>0.67499999999999982</v>
      </c>
      <c r="KZ235" s="15">
        <f>Tabla2[[#This Row],[ROS_DUR_COR_COD_ROS_TG_NEG]]-Tabla2[[#This Row],[PAS_DUR_COR_COD_ROS_TG_NEG]]</f>
        <v>30.519736842105203</v>
      </c>
      <c r="LA235" s="15">
        <f>Tabla2[[#This Row],[ROS_NUM_COR_COD_ROS_TG_NEU]]-Tabla2[[#This Row],[PAS_NUM_COR_COD_ROS_TG_NEU]]</f>
        <v>-2.2444444444444445</v>
      </c>
      <c r="LB235" s="15">
        <f>Tabla2[[#This Row],[ROS_DUR_COR_COD_ROS_TG_NEU]]-Tabla2[[#This Row],[PAS_DUR_COR_COD_ROS_TG_NEU]]</f>
        <v>-556.14285714285711</v>
      </c>
      <c r="LC235" s="15">
        <f>Tabla2[[#This Row],[ROS_NUM_COR_COD_ROS_TG_POS]]-Tabla2[[#This Row],[PAS_NUM_COR_COD_ROS_TG_POS]]</f>
        <v>0.15714285714285703</v>
      </c>
      <c r="LD235" s="15">
        <f>Tabla2[[#This Row],[ROS_DUR_COR_COD_ROS_TG_POS]]-Tabla2[[#This Row],[PAS_DUR_COR_COD_ROS_TG_POS]]</f>
        <v>-130.46825396825398</v>
      </c>
      <c r="LE235" s="15">
        <f>Tabla2[[#This Row],[ROS_NUM_COR_COD_ROS_TG_TOT]]-Tabla2[[#This Row],[PAS_NUM_COR_COD_ROS_TG_TOT]]</f>
        <v>-0.52499999999999991</v>
      </c>
      <c r="LF235" s="15">
        <f>Tabla2[[#This Row],[ROS_DUR_COR_COD_ROS_TG_TOT]]-Tabla2[[#This Row],[PAS_DUR_COR_COD_ROS_TG_TOT]]</f>
        <v>-214.75677830940992</v>
      </c>
      <c r="LG235" s="15">
        <f>Tabla2[[#This Row],[ROS_NUM_COR_COD_ESC_TG_NEG]]-Tabla2[[#This Row],[PAS_NUM_COR_COD_ESC_TG_NEG]]</f>
        <v>-1.7749999999999999</v>
      </c>
      <c r="LH235" s="15">
        <f>Tabla2[[#This Row],[ROS_DUR_COR_COD_ESC_TG_NEG]]-Tabla2[[#This Row],[PAS_DUR_COR_COD_ESC_TG_NEG]]</f>
        <v>-248.16666666666674</v>
      </c>
      <c r="LI235" s="15">
        <f>Tabla2[[#This Row],[ROS_NUM_COR_COD_ESC_TG_NEU]]-Tabla2[[#This Row],[PAS_NUM_COR_COD_ESC_TG_NEU]]</f>
        <v>-0.16111111111111098</v>
      </c>
      <c r="LJ235" s="15">
        <f>Tabla2[[#This Row],[ROS_NUM_COR_COD_ESC_TG_NEG]]-Tabla2[[#This Row],[PAS_NUM_COR_COD_ESC_TG_NEG]]</f>
        <v>-1.7749999999999999</v>
      </c>
      <c r="LK235" s="15">
        <f>Tabla2[[#This Row],[ROS_NUM_COR_COD_ESC_TG_POS]]-Tabla2[[#This Row],[PAS_NUM_COR_COD_ESC_TG_POS]]</f>
        <v>-1.592857142857143</v>
      </c>
      <c r="LL235" s="15">
        <f>Tabla2[[#This Row],[ROS_DUR_COR_COD_ESC_TG_POS]]-Tabla2[[#This Row],[PAS_DUR_COR_COD_ESC_TG_POS]]</f>
        <v>-506.25882352941176</v>
      </c>
      <c r="LM235" s="15">
        <f>Tabla2[[#This Row],[ROS_NUM_COR_COD_ESC_TG_TOT]]-Tabla2[[#This Row],[PAS_NUM_COR_COD_ESC_TG_TOT]]</f>
        <v>-1.1333333333333333</v>
      </c>
      <c r="LN235" s="15">
        <f>Tabla2[[#This Row],[ROS_DUR_COR_COD_ESC_TG_TOT]]-Tabla2[[#This Row],[PAS_DUR_COR_COD_ESC_TG_TOT]]</f>
        <v>-273.97596153846143</v>
      </c>
      <c r="LO235" s="15">
        <f>Tabla2[[#This Row],[PAS_NUM_COR_COD_ROS_TG_NEG]]-Tabla2[[#This Row],[ESC_NUM_COR_COD_ROS_TG_NEG]]</f>
        <v>2.4500000000000002</v>
      </c>
      <c r="LP235" s="15">
        <f>Tabla2[[#This Row],[PAS_DUR_COR_COD_ROS_TG_NEG]]-Tabla2[[#This Row],[ESC_DUR_COR_COD_ROS_TG_NEG]]</f>
        <v>522.70526315789482</v>
      </c>
      <c r="LQ235" s="15">
        <f>Tabla2[[#This Row],[PAS_NUM_COR_COD_ROS_TG_NEU]]-Tabla2[[#This Row],[ESC_NUM_COR_COD_ROS_TG_NEU]]</f>
        <v>3.4666666666666668</v>
      </c>
      <c r="LR235" s="15">
        <f>Tabla2[[#This Row],[PAS_DUR_COR_COD_ROS_TG_NEU]]-Tabla2[[#This Row],[ESC_DUR_COR_COD_ROS_TG_NEU]]</f>
        <v>806.5</v>
      </c>
      <c r="LS235" s="15">
        <f>Tabla2[[#This Row],[PAS_NUM_COR_COD_ROS_TG_POS]]-Tabla2[[#This Row],[ESC_NUM_COR_COD_ROS_TG_POS]]</f>
        <v>2.4000000000000004</v>
      </c>
      <c r="LT235" s="15">
        <f>Tabla2[[#This Row],[PAS_DUR_COR_COD_ROS_TG_POS]]-Tabla2[[#This Row],[ESC_DUR_COR_COD_ROS_TG_POS]]</f>
        <v>623.36111111111109</v>
      </c>
      <c r="LU235" s="15">
        <f>Tabla2[[#This Row],[PAS_NUM_COR_COD_ROS_TG_TOT]]-Tabla2[[#This Row],[ESC_NUM_COR_COD_ROS_TG_TOT]]</f>
        <v>2.769047619047619</v>
      </c>
      <c r="LV235" s="15">
        <f>Tabla2[[#This Row],[PAS_DUR_COR_COD_ROS_TG_TOT]]-Tabla2[[#This Row],[ESC_DUR_COR_COD_ROS_TG_TOT]]</f>
        <v>664.12280701754389</v>
      </c>
      <c r="LW235" s="15">
        <f>Tabla2[[#This Row],[PAS_NUM_COR_COD_ESC_TG_NEG]]-Tabla2[[#This Row],[ESC_NUM_COR_COD_ESC_TG_NEG]]</f>
        <v>-2.4611111111111108</v>
      </c>
      <c r="LX235" s="15">
        <f>Tabla2[[#This Row],[PAS_DUR_COR_COD_ESC_TG_NEG]]-Tabla2[[#This Row],[ESC_DUR_COR_COD_ESC_TG_NEG]]</f>
        <v>-828.94444444444434</v>
      </c>
      <c r="LY235" s="15">
        <f>Tabla2[[#This Row],[PAS_NUM_COR_COD_ESC_TG_NEU]]-Tabla2[[#This Row],[ESC_NUM_COR_COD_ESC_TG_NEU]]</f>
        <v>-3.1722222222222225</v>
      </c>
      <c r="LZ235" s="15">
        <f>Tabla2[[#This Row],[PAS_DUR_COR_COD_ESC_TG_NEU]]-Tabla2[[#This Row],[ESC_DUR_COR_COD_ESC_TG_NEU]]</f>
        <v>-953.9869281045751</v>
      </c>
      <c r="MA235" s="15">
        <f>Tabla2[[#This Row],[PAS_NUM_COR_COD_ESC_TG_POS]]-Tabla2[[#This Row],[ESC_NUM_COR_COD_ESC_TG_POS]]</f>
        <v>-2.75</v>
      </c>
      <c r="MB235" s="15">
        <f>Tabla2[[#This Row],[PAS_DUR_COR_COD_ESC_TG_POS]]-Tabla2[[#This Row],[ESC_DUR_COR_COD_ESC_TG_POS]]</f>
        <v>-712.5411764705882</v>
      </c>
      <c r="MC235" s="15">
        <f>Tabla2[[#This Row],[PAS_NUM_COR_COD_ESC_TG_TOT]]-Tabla2[[#This Row],[ESC_NUM_COR_COD_ESC_TG_TOT]]</f>
        <v>-2.7952380952380955</v>
      </c>
      <c r="MD235" s="15">
        <f>Tabla2[[#This Row],[PAS_DUR_COR_COD_ESC_TG_TOT]]-Tabla2[[#This Row],[ESC_DUR_COR_COD_ESC_TG_TOT]]</f>
        <v>-827.74725274725279</v>
      </c>
      <c r="ME235" s="42">
        <f>Tabla25[[#This Row],[PAS_NUM_COR_COD_ROS_TG_NEG]]-Tabla25[[#This Row],[PAS_NUM_COR_COD_ESC_TG_NEG]]</f>
        <v>-0.19999999999999973</v>
      </c>
      <c r="MF235" s="42">
        <f>Tabla25[[#This Row],[PAS_NUM_COR_COD_ROS_TG_NEU]]-Tabla25[[#This Row],[PAS_NUM_COR_COD_ESC_TG_NEU]]</f>
        <v>1.75</v>
      </c>
      <c r="MG235" s="42">
        <f>Tabla25[[#This Row],[PAS_NUM_COR_COD_ROS_TG_POS]]-Tabla25[[#This Row],[PAS_NUM_COR_COD_ESC_TG_POS]]</f>
        <v>0.25</v>
      </c>
      <c r="MH235" s="42">
        <f>Tabla25[[#This Row],[PAS_NUM_COR_COD_ROS_TG_TOT]]-Tabla25[[#This Row],[PAS_NUM_COR_COD_ESC_TG_TOT]]</f>
        <v>0.60000000000000009</v>
      </c>
      <c r="MI235" s="42">
        <f>Tabla25[[#This Row],[PAS_DUR_COR_COD_ROS_TG_NEG]]-Tabla25[[#This Row],[PAS_DUR_COR_COD_ESC_TG_NEG]]</f>
        <v>-91.061403508771946</v>
      </c>
      <c r="MJ235" s="42">
        <f>Tabla25[[#This Row],[PAS_DUR_COR_COD_ROS_TG_NEU]]-Tabla25[[#This Row],[PAS_DUR_COR_COD_ESC_TG_NEU]]</f>
        <v>343.76470588235293</v>
      </c>
      <c r="MK235" s="42">
        <f>Tabla25[[#This Row],[PAS_DUR_COR_COD_ROS_TG_POS]]-Tabla25[[#This Row],[PAS_DUR_COR_COD_ESC_TG_POS]]</f>
        <v>-73.447712418300625</v>
      </c>
      <c r="ML235" s="42">
        <f>Tabla25[[#This Row],[PAS_DUR_COR_COD_ROS_TG_TOT]]-Tabla25[[#This Row],[PAS_DUR_COR_COD_ESC_TG_TOT]]</f>
        <v>62.400134952766621</v>
      </c>
      <c r="MM235" s="44">
        <f>Tabla25[[#This Row],[ESC_NUM_COR_COD_ROS_TG_NEG]]-Tabla25[[#This Row],[ESC_NUM_COR_COD_ESC_TG_NEG]]</f>
        <v>-5.1111111111111107</v>
      </c>
      <c r="MN235" s="44">
        <f>Tabla25[[#This Row],[ESC_NUM_COR_COD_ROS_TG_NEU]]-Tabla25[[#This Row],[ESC_NUM_COR_COD_ESC_TG_NEU]]</f>
        <v>-4.8888888888888893</v>
      </c>
      <c r="MO235" s="44">
        <f>Tabla25[[#This Row],[ESC_NUM_COR_COD_ROS_TG_POS]]-Tabla25[[#This Row],[ESC_NUM_COR_COD_ESC_TG_POS]]</f>
        <v>-4.9000000000000004</v>
      </c>
      <c r="MP235" s="44">
        <f>Tabla25[[#This Row],[ESC_NUM_COR_COD_ROS_TG_TOT]]-Tabla25[[#This Row],[ESC_NUM_COR_COD_ESC_TG_TOT]]</f>
        <v>-4.9642857142857144</v>
      </c>
      <c r="MQ235" s="44">
        <f>Tabla25[[#This Row],[ESC_DUR_COR_COD_ROS_TG_NEG]]-Tabla25[[#This Row],[ESC_DUR_COR_COD_ESC_TG_NEG]]</f>
        <v>-1442.7111111111112</v>
      </c>
      <c r="MR235" s="44">
        <f>Tabla25[[#This Row],[ESC_DUR_COR_COD_ROS_TG_NEU]]-Tabla25[[#This Row],[ESC_DUR_COR_COD_ESC_TG_NEU]]</f>
        <v>-1416.7222222222222</v>
      </c>
      <c r="MS235" s="44">
        <f>Tabla25[[#This Row],[ESC_DUR_COR_COD_ROS_TG_POS]]-Tabla25[[#This Row],[ESC_DUR_COR_COD_ESC_TG_POS]]</f>
        <v>-1409.35</v>
      </c>
      <c r="MT235" s="44">
        <f>Tabla25[[#This Row],[ESC_DUR_COR_COD_ROS_TG_TOT]]-Tabla25[[#This Row],[ESC_DUR_COR_COD_ESC_TG_TOT]]</f>
        <v>-1429.4699248120301</v>
      </c>
      <c r="MU235" s="47">
        <f>Tabla25[[#This Row],[ROS_NUM_COR_COD_ROS_TG_NEG]]-Tabla25[[#This Row],[ROS_NUM_COR_COD_ESC_TG_NEG]]</f>
        <v>2.25</v>
      </c>
      <c r="MV235" s="47">
        <f>Tabla25[[#This Row],[ROS_NUM_COR_COD_ROS_TG_NEU]]-Tabla25[[#This Row],[ROS_NUM_COR_COD_ESC_TG_NEU]]</f>
        <v>-0.33333333333333348</v>
      </c>
      <c r="MW235" s="47">
        <f>Tabla25[[#This Row],[ROS_NUM_COR_COD_ROS_TG_POS]]-Tabla25[[#This Row],[ROS_NUM_COR_COD_ESC_TG_POS]]</f>
        <v>2</v>
      </c>
      <c r="MX235" s="47">
        <f>Tabla25[[#This Row],[ROS_NUM_COR_COD_ROS_TG_TOT]]-Tabla25[[#This Row],[ROS_NUM_COR_COD_ESC_TG_TOT]]</f>
        <v>1.2083333333333335</v>
      </c>
      <c r="MY235" s="47">
        <f>Tabla25[[#This Row],[ROS_DUR_COR_COD_ROS_TG_NEG]]-Tabla25[[#This Row],[ROS_DUR_COR_COD_ESC_TG_NEG]]</f>
        <v>187.625</v>
      </c>
      <c r="MZ235" s="47">
        <f>Tabla25[[#This Row],[ROS_DUR_COR_COD_ROS_TG_NEU]]-Tabla25[[#This Row],[ROS_DUR_COR_COD_ESC_TG_NEU]]</f>
        <v>-141.57142857142856</v>
      </c>
      <c r="NA235" s="47">
        <f>Tabla25[[#This Row],[ROS_DUR_COR_COD_ROS_TG_POS]]-Tabla25[[#This Row],[ROS_DUR_COR_COD_ESC_TG_POS]]</f>
        <v>302.34285714285716</v>
      </c>
      <c r="NB235" s="47">
        <f>Tabla25[[#This Row],[ROS_DUR_COR_COD_ROS_TG_TOT]]-Tabla25[[#This Row],[ROS_DUR_COR_COD_ESC_TG_TOT]]</f>
        <v>121.61931818181813</v>
      </c>
      <c r="NC235">
        <v>237.25</v>
      </c>
      <c r="ND235">
        <v>162.28571428571428</v>
      </c>
      <c r="NE235">
        <v>227</v>
      </c>
      <c r="NF235">
        <v>210.13636363636363</v>
      </c>
      <c r="NG235">
        <v>152.25</v>
      </c>
      <c r="NH235">
        <v>205.42857142857142</v>
      </c>
      <c r="NI235">
        <v>204.8</v>
      </c>
      <c r="NJ235">
        <v>191.9375</v>
      </c>
      <c r="NK235">
        <v>376.6</v>
      </c>
      <c r="NL235">
        <v>271.66666666666669</v>
      </c>
      <c r="NM235">
        <v>276</v>
      </c>
      <c r="NN235">
        <v>301.10526315789474</v>
      </c>
      <c r="NO235">
        <v>350.11111111111109</v>
      </c>
      <c r="NP235">
        <v>279.88888888888891</v>
      </c>
      <c r="NQ235">
        <v>249.5</v>
      </c>
      <c r="NR235">
        <v>291.60714285714283</v>
      </c>
      <c r="NS235">
        <v>292.15789473684208</v>
      </c>
      <c r="NT235">
        <v>316.8</v>
      </c>
      <c r="NU235">
        <v>224.61111111111111</v>
      </c>
      <c r="NV235">
        <v>279.4736842105263</v>
      </c>
      <c r="NW235">
        <v>247</v>
      </c>
      <c r="NX235">
        <v>256.88235294117646</v>
      </c>
      <c r="NY235">
        <v>258.94117647058823</v>
      </c>
      <c r="NZ235">
        <v>254.13461538461539</v>
      </c>
      <c r="OA235" s="15">
        <f>Tabla2[[#This Row],[ROS_1DU_COR_COD_ROS_TG_NEG]]-Tabla2[[#This Row],[PAS_1DU_COR_COD_ROS_TG_NEG]]</f>
        <v>-54.907894736842081</v>
      </c>
      <c r="OB235" s="15">
        <f>Tabla2[[#This Row],[ROS_1DU_COR_COD_ROS_TG_NEU]]-Tabla2[[#This Row],[PAS_1DU_COR_COD_ROS_TG_NEU]]</f>
        <v>-154.51428571428573</v>
      </c>
      <c r="OC235" s="15">
        <f>Tabla2[[#This Row],[ROS_1DU_COR_COD_ROS_TG_POS]]-Tabla2[[#This Row],[PAS_1DU_COR_COD_ROS_TG_POS]]</f>
        <v>2.3888888888888857</v>
      </c>
      <c r="OD235" s="15">
        <f>Tabla2[[#This Row],[ROS_1DU_COR_COD_ROS_TG_TOT]]-Tabla2[[#This Row],[PAS_1DU_COR_COD_ROS_TG_TOT]]</f>
        <v>-69.337320574162675</v>
      </c>
      <c r="OE235" s="15">
        <f>Tabla2[[#This Row],[ROS_1DU_COR_COD_ESC_TG_NEG]]-Tabla2[[#This Row],[PAS_1DU_COR_COD_ESC_TG_NEG]]</f>
        <v>-94.75</v>
      </c>
      <c r="OF235" s="15">
        <f>Tabla2[[#This Row],[ROS_1DU_COR_COD_ESC_TG_NEU]]-Tabla2[[#This Row],[PAS_1DU_COR_COD_ESC_TG_NEU]]</f>
        <v>-51.453781512605048</v>
      </c>
      <c r="OG235" s="15">
        <f>Tabla2[[#This Row],[ROS_1DU_COR_COD_ESC_TG_POS]]-Tabla2[[#This Row],[PAS_1DU_COR_COD_ESC_TG_POS]]</f>
        <v>-54.141176470588221</v>
      </c>
      <c r="OH235" s="15">
        <f>Tabla2[[#This Row],[ROS_1DU_COR_COD_ESC_TG_TOT]]-Tabla2[[#This Row],[PAS_1DU_COR_COD_ESC_TG_TOT]]</f>
        <v>-62.197115384615387</v>
      </c>
      <c r="OI235" s="15">
        <f>Tabla2[[#This Row],[PAS_1DU_COR_COD_ROS_TG_NEG]]-Tabla2[[#This Row],[ESC_1DU_COR_COD_ROS_TG_NEG]]</f>
        <v>-84.442105263157941</v>
      </c>
      <c r="OJ235" s="15">
        <f>Tabla2[[#This Row],[PAS_1DU_COR_COD_ROS_TG_NEU]]-Tabla2[[#This Row],[ESC_1DU_COR_COD_ROS_TG_NEU]]</f>
        <v>45.133333333333326</v>
      </c>
      <c r="OK235" s="15">
        <f>Tabla2[[#This Row],[PAS_1DU_COR_COD_ROS_TG_POS]]-Tabla2[[#This Row],[ESC_1DU_COR_COD_ROS_TG_POS]]</f>
        <v>-51.388888888888886</v>
      </c>
      <c r="OL235" s="15">
        <f>Tabla2[[#This Row],[PAS_1DU_COR_COD_ROS_TG_TOT]]-Tabla2[[#This Row],[ESC_1DU_COR_COD_ROS_TG_TOT]]</f>
        <v>-21.631578947368439</v>
      </c>
      <c r="OM235" s="15">
        <f>Tabla2[[#This Row],[PAS_1DU_COR_COD_ESC_TG_NEG]]-Tabla2[[#This Row],[ESC_1DU_COR_COD_ESC_TG_NEG]]</f>
        <v>-103.11111111111109</v>
      </c>
      <c r="ON235" s="15">
        <f>Tabla2[[#This Row],[PAS_1DU_COR_COD_ESC_TG_NEU]]-Tabla2[[#This Row],[ESC_1DU_COR_COD_ESC_TG_NEU]]</f>
        <v>-23.00653594771245</v>
      </c>
      <c r="OO235" s="15">
        <f>Tabla2[[#This Row],[PAS_1DU_COR_COD_ESC_TG_POS]]-Tabla2[[#This Row],[ESC_1DU_COR_COD_ESC_TG_POS]]</f>
        <v>9.441176470588232</v>
      </c>
      <c r="OP235" s="15">
        <f>Tabla2[[#This Row],[PAS_1DU_COR_COD_ESC_TG_TOT]]-Tabla2[[#This Row],[ESC_1DU_COR_COD_ESC_TG_TOT]]</f>
        <v>-37.472527472527446</v>
      </c>
      <c r="OQ235" s="61">
        <v>85</v>
      </c>
      <c r="OR235" s="62">
        <v>-43.142857142857139</v>
      </c>
      <c r="OS235" s="62">
        <v>22.199999999999989</v>
      </c>
      <c r="OT235" s="62">
        <v>18.198863636363626</v>
      </c>
      <c r="OU235" s="62">
        <v>26.488888888888937</v>
      </c>
      <c r="OV235" s="62">
        <v>-8.2222222222222285</v>
      </c>
      <c r="OW235" s="62">
        <v>26.5</v>
      </c>
      <c r="OX235" s="62">
        <v>9.4981203007519071</v>
      </c>
      <c r="OY235" s="62">
        <v>45.157894736842081</v>
      </c>
      <c r="OZ235" s="62">
        <v>59.917647058823547</v>
      </c>
      <c r="PA235" s="62">
        <v>-34.330065359477118</v>
      </c>
      <c r="PB235" s="62">
        <v>25.339068825910914</v>
      </c>
    </row>
    <row r="236" spans="1:418" x14ac:dyDescent="0.3">
      <c r="A236" s="2" t="s">
        <v>233</v>
      </c>
      <c r="B236" s="2">
        <v>60</v>
      </c>
      <c r="C236" s="2">
        <v>2</v>
      </c>
      <c r="D236" s="2">
        <v>70</v>
      </c>
      <c r="E236">
        <v>2.35</v>
      </c>
      <c r="F236">
        <v>897</v>
      </c>
      <c r="G236">
        <v>3.15</v>
      </c>
      <c r="H236">
        <v>934.06666666666672</v>
      </c>
      <c r="I236">
        <v>2.65</v>
      </c>
      <c r="J236">
        <v>933.92307692307691</v>
      </c>
      <c r="K236">
        <v>2.7166666666666668</v>
      </c>
      <c r="L236">
        <v>922.26829268292681</v>
      </c>
      <c r="M236">
        <v>3.15</v>
      </c>
      <c r="N236">
        <v>975.28571428571433</v>
      </c>
      <c r="O236">
        <v>2.4500000000000002</v>
      </c>
      <c r="P236">
        <v>841</v>
      </c>
      <c r="Q236">
        <v>1.9</v>
      </c>
      <c r="R236">
        <v>740.16666666666663</v>
      </c>
      <c r="S236">
        <v>2.5</v>
      </c>
      <c r="T236">
        <v>858.17948717948718</v>
      </c>
      <c r="U236">
        <v>2.6083333333333334</v>
      </c>
      <c r="V236">
        <v>891.02499999999998</v>
      </c>
      <c r="W236">
        <v>0.7</v>
      </c>
      <c r="X236">
        <v>310.25</v>
      </c>
      <c r="Y236">
        <v>0.65</v>
      </c>
      <c r="Z236">
        <v>318.14285714285717</v>
      </c>
      <c r="AA236">
        <v>0.7</v>
      </c>
      <c r="AB236">
        <v>293.10000000000002</v>
      </c>
      <c r="AC236">
        <v>0.68333333333333335</v>
      </c>
      <c r="AD236">
        <v>305.60000000000002</v>
      </c>
      <c r="AE236">
        <v>0.68333333333333335</v>
      </c>
      <c r="AF236">
        <v>305.60000000000002</v>
      </c>
      <c r="AG236">
        <v>1.9666666666666666</v>
      </c>
      <c r="AH236">
        <v>751.63809523809527</v>
      </c>
      <c r="BM236">
        <v>1.9666666666666666</v>
      </c>
      <c r="BN236">
        <v>751.63809523809527</v>
      </c>
      <c r="BO236">
        <v>5</v>
      </c>
      <c r="BP236">
        <v>1285.3333333333333</v>
      </c>
      <c r="BQ236">
        <v>5.4</v>
      </c>
      <c r="BR236">
        <v>1487.8</v>
      </c>
      <c r="BS236">
        <v>6.1</v>
      </c>
      <c r="BT236">
        <v>1721.6</v>
      </c>
      <c r="BU236">
        <v>5.5172413793103452</v>
      </c>
      <c r="BV236">
        <v>1505.5862068965516</v>
      </c>
      <c r="BW236">
        <v>5.8</v>
      </c>
      <c r="BX236">
        <v>1854.3333333333333</v>
      </c>
      <c r="BY236">
        <v>4.5555555555555554</v>
      </c>
      <c r="BZ236">
        <v>1357.2222222222222</v>
      </c>
      <c r="CA236">
        <v>5</v>
      </c>
      <c r="CB236">
        <v>1744.875</v>
      </c>
      <c r="CC236">
        <v>5.1379310344827589</v>
      </c>
      <c r="CD236">
        <v>1648.5769230769231</v>
      </c>
      <c r="CE236">
        <v>5.3275862068965516</v>
      </c>
      <c r="CF236">
        <v>1573.1818181818182</v>
      </c>
      <c r="CG236">
        <v>3</v>
      </c>
      <c r="CH236">
        <v>1017.4285714285714</v>
      </c>
      <c r="CI236">
        <v>1.9</v>
      </c>
      <c r="CJ236">
        <v>598.71428571428567</v>
      </c>
      <c r="CK236">
        <v>1.8</v>
      </c>
      <c r="CL236">
        <v>914</v>
      </c>
      <c r="CM236">
        <v>2.2068965517241379</v>
      </c>
      <c r="CN236">
        <v>835.9473684210526</v>
      </c>
      <c r="CO236">
        <v>1.6</v>
      </c>
      <c r="CP236">
        <v>603</v>
      </c>
      <c r="CQ236">
        <v>3</v>
      </c>
      <c r="CR236">
        <v>1116.2</v>
      </c>
      <c r="CS236">
        <v>2.6</v>
      </c>
      <c r="CT236">
        <v>1001.5714285714286</v>
      </c>
      <c r="CU236">
        <v>2.3793103448275863</v>
      </c>
      <c r="CV236">
        <v>884.89473684210532</v>
      </c>
      <c r="CW236">
        <v>2.2931034482758621</v>
      </c>
      <c r="CX236">
        <v>860.42105263157896</v>
      </c>
      <c r="CY236">
        <v>3.8103448275862069</v>
      </c>
      <c r="CZ236">
        <v>1281.9462365591398</v>
      </c>
      <c r="DA236">
        <v>3.5555555555555554</v>
      </c>
      <c r="DB236">
        <v>906.77777777777783</v>
      </c>
      <c r="DC236">
        <v>3.8</v>
      </c>
      <c r="DD236">
        <v>1034.2</v>
      </c>
      <c r="DE236">
        <v>3.3</v>
      </c>
      <c r="DF236">
        <v>893.3</v>
      </c>
      <c r="DG236">
        <v>3.5517241379310347</v>
      </c>
      <c r="DH236">
        <v>946.06896551724139</v>
      </c>
      <c r="DI236">
        <v>4.4000000000000004</v>
      </c>
      <c r="DJ236">
        <v>1206.5999999999999</v>
      </c>
      <c r="DK236">
        <v>3.2222222222222223</v>
      </c>
      <c r="DL236">
        <v>914.22222222222217</v>
      </c>
      <c r="DM236">
        <v>3.4</v>
      </c>
      <c r="DN236">
        <v>938.3</v>
      </c>
      <c r="DO236">
        <v>3.6896551724137931</v>
      </c>
      <c r="DP236">
        <v>1023.3448275862069</v>
      </c>
      <c r="DQ236">
        <v>3.6206896551724137</v>
      </c>
      <c r="DR236">
        <v>984.70689655172418</v>
      </c>
      <c r="DS236">
        <v>3.6206896551724137</v>
      </c>
      <c r="DT236">
        <v>984.70689655172418</v>
      </c>
      <c r="DU236">
        <v>3.7471264367816093</v>
      </c>
      <c r="DV236">
        <v>1167.7748344370862</v>
      </c>
      <c r="DW236">
        <v>6</v>
      </c>
      <c r="DX236">
        <v>1773</v>
      </c>
      <c r="EC236">
        <v>6</v>
      </c>
      <c r="ED236">
        <v>1773</v>
      </c>
      <c r="EG236">
        <v>6</v>
      </c>
      <c r="EH236">
        <v>1671</v>
      </c>
      <c r="EK236">
        <v>6</v>
      </c>
      <c r="EL236">
        <v>1671</v>
      </c>
      <c r="EM236">
        <v>6</v>
      </c>
      <c r="EN236">
        <v>1722</v>
      </c>
      <c r="EO236">
        <v>1</v>
      </c>
      <c r="EP236">
        <v>386</v>
      </c>
      <c r="EU236">
        <v>1</v>
      </c>
      <c r="EV236">
        <v>386</v>
      </c>
      <c r="EY236">
        <v>2</v>
      </c>
      <c r="EZ236">
        <v>507</v>
      </c>
      <c r="FC236">
        <v>2</v>
      </c>
      <c r="FD236">
        <v>507</v>
      </c>
      <c r="FE236">
        <v>1.5</v>
      </c>
      <c r="FF236">
        <v>446.5</v>
      </c>
      <c r="FG236">
        <v>3.75</v>
      </c>
      <c r="FH236">
        <v>1084.25</v>
      </c>
      <c r="FI236">
        <v>8</v>
      </c>
      <c r="FJ236">
        <v>1848</v>
      </c>
      <c r="FO236">
        <v>8</v>
      </c>
      <c r="FP236">
        <v>1848</v>
      </c>
      <c r="FS236">
        <v>3</v>
      </c>
      <c r="FT236">
        <v>639</v>
      </c>
      <c r="FW236">
        <v>3</v>
      </c>
      <c r="FX236">
        <v>639</v>
      </c>
      <c r="FY236">
        <v>5.5</v>
      </c>
      <c r="FZ236">
        <v>1243.5</v>
      </c>
      <c r="GA236">
        <v>5.5</v>
      </c>
      <c r="GB236">
        <v>1243.5</v>
      </c>
      <c r="GC236">
        <v>4.333333333333333</v>
      </c>
      <c r="GD236">
        <v>1137.3333333333333</v>
      </c>
      <c r="GE236">
        <v>3.7666666666666666</v>
      </c>
      <c r="GF236">
        <v>1166.6114649681529</v>
      </c>
      <c r="GG236">
        <v>2.7142857142857144</v>
      </c>
      <c r="GH236">
        <v>803</v>
      </c>
      <c r="GI236">
        <v>1</v>
      </c>
      <c r="GJ236">
        <v>400</v>
      </c>
      <c r="GK236">
        <v>3</v>
      </c>
      <c r="GL236">
        <v>853</v>
      </c>
      <c r="GM236">
        <v>2.1818181818181817</v>
      </c>
      <c r="GN236">
        <v>685.33333333333337</v>
      </c>
      <c r="GO236">
        <v>3.3333333333333335</v>
      </c>
      <c r="GP236">
        <v>1065.8</v>
      </c>
      <c r="GQ236">
        <v>2.625</v>
      </c>
      <c r="GR236">
        <v>866</v>
      </c>
      <c r="GS236">
        <v>1.25</v>
      </c>
      <c r="GT236">
        <v>791.33333333333337</v>
      </c>
      <c r="GU236">
        <v>2.3181818181818183</v>
      </c>
      <c r="GV236">
        <v>921.35714285714289</v>
      </c>
      <c r="GW236">
        <v>2.25</v>
      </c>
      <c r="GX236">
        <v>799.27586206896547</v>
      </c>
      <c r="GY236">
        <v>4</v>
      </c>
      <c r="GZ236">
        <v>966</v>
      </c>
      <c r="HA236">
        <v>3.5</v>
      </c>
      <c r="HB236">
        <v>1223.3333333333333</v>
      </c>
      <c r="HC236">
        <v>4.5714285714285712</v>
      </c>
      <c r="HD236">
        <v>1153.8333333333333</v>
      </c>
      <c r="HE236">
        <v>4</v>
      </c>
      <c r="HF236">
        <v>1106.578947368421</v>
      </c>
      <c r="HG236">
        <v>3</v>
      </c>
      <c r="HH236">
        <v>1194.5</v>
      </c>
      <c r="HI236">
        <v>3</v>
      </c>
      <c r="HJ236">
        <v>1031</v>
      </c>
      <c r="HK236">
        <v>4.25</v>
      </c>
      <c r="HL236">
        <v>1246.7142857142858</v>
      </c>
      <c r="HM236">
        <v>3.4545454545454546</v>
      </c>
      <c r="HN236">
        <v>1158.2941176470588</v>
      </c>
      <c r="HO236">
        <v>3.7272727272727271</v>
      </c>
      <c r="HP236">
        <v>1131</v>
      </c>
      <c r="HQ236">
        <v>2.9886363636363638</v>
      </c>
      <c r="HR236">
        <v>983</v>
      </c>
      <c r="HS236">
        <v>1.4285714285714286</v>
      </c>
      <c r="HT236">
        <v>550</v>
      </c>
      <c r="HU236">
        <v>1.625</v>
      </c>
      <c r="HV236">
        <v>557.83333333333337</v>
      </c>
      <c r="HW236">
        <v>1.4285714285714286</v>
      </c>
      <c r="HX236">
        <v>481.6</v>
      </c>
      <c r="HY236">
        <v>1.5</v>
      </c>
      <c r="HZ236">
        <v>531.5625</v>
      </c>
      <c r="IA236">
        <v>1</v>
      </c>
      <c r="IB236">
        <v>393.5</v>
      </c>
      <c r="IC236">
        <v>0.875</v>
      </c>
      <c r="ID236">
        <v>565.25</v>
      </c>
      <c r="IE236">
        <v>1.75</v>
      </c>
      <c r="IF236">
        <v>588.33333333333337</v>
      </c>
      <c r="IG236">
        <v>1.2272727272727273</v>
      </c>
      <c r="IH236">
        <v>526.07142857142856</v>
      </c>
      <c r="II236">
        <v>1.3636363636363635</v>
      </c>
      <c r="IJ236">
        <v>529</v>
      </c>
      <c r="IK236">
        <v>1.3636363636363635</v>
      </c>
      <c r="IL236">
        <v>529</v>
      </c>
      <c r="IM236">
        <v>2.4469696969696968</v>
      </c>
      <c r="IN236">
        <v>839.63157894736844</v>
      </c>
      <c r="IO236">
        <v>1.6666666666666667</v>
      </c>
      <c r="IP236">
        <v>628</v>
      </c>
      <c r="IQ236">
        <v>2</v>
      </c>
      <c r="IR236">
        <v>397.5</v>
      </c>
      <c r="IS236">
        <v>1.3333333333333333</v>
      </c>
      <c r="IT236">
        <v>259</v>
      </c>
      <c r="IU236">
        <v>1.625</v>
      </c>
      <c r="IV236">
        <v>428.16666666666669</v>
      </c>
      <c r="IW236">
        <v>1</v>
      </c>
      <c r="IX236">
        <v>586.5</v>
      </c>
      <c r="IY236">
        <v>3</v>
      </c>
      <c r="IZ236">
        <v>2068</v>
      </c>
      <c r="JA236">
        <v>2.5</v>
      </c>
      <c r="JB236">
        <v>807</v>
      </c>
      <c r="JC236">
        <v>1.875</v>
      </c>
      <c r="JD236">
        <v>971</v>
      </c>
      <c r="JE236">
        <v>1.75</v>
      </c>
      <c r="JF236">
        <v>674.90909090909088</v>
      </c>
      <c r="JG236">
        <v>5</v>
      </c>
      <c r="JH236">
        <v>1523</v>
      </c>
      <c r="JI236">
        <v>4</v>
      </c>
      <c r="JJ236">
        <v>663</v>
      </c>
      <c r="JK236">
        <v>2.6666666666666665</v>
      </c>
      <c r="JL236">
        <v>573.33333333333337</v>
      </c>
      <c r="JM236">
        <v>3.875</v>
      </c>
      <c r="JN236">
        <v>951.875</v>
      </c>
      <c r="JO236">
        <v>2</v>
      </c>
      <c r="JP236">
        <v>1151</v>
      </c>
      <c r="JQ236">
        <v>0</v>
      </c>
      <c r="JS236">
        <v>4</v>
      </c>
      <c r="JT236">
        <v>1249.5</v>
      </c>
      <c r="JU236">
        <v>2</v>
      </c>
      <c r="JV236">
        <v>1200.25</v>
      </c>
      <c r="JW236">
        <v>2.9375</v>
      </c>
      <c r="JX236">
        <v>1034.6666666666667</v>
      </c>
      <c r="JY236">
        <v>2.34375</v>
      </c>
      <c r="JZ236">
        <v>862.60869565217388</v>
      </c>
      <c r="KA236">
        <v>2.6666666666666665</v>
      </c>
      <c r="KB236">
        <v>1013.5</v>
      </c>
      <c r="KC236">
        <v>0.5</v>
      </c>
      <c r="KD236">
        <v>122</v>
      </c>
      <c r="KE236">
        <v>2.3333333333333335</v>
      </c>
      <c r="KF236">
        <v>1074</v>
      </c>
      <c r="KG236">
        <v>2</v>
      </c>
      <c r="KH236">
        <v>859.4</v>
      </c>
      <c r="KI236">
        <v>1.5</v>
      </c>
      <c r="KJ236">
        <v>561.66666666666663</v>
      </c>
      <c r="KK236">
        <v>5.5</v>
      </c>
      <c r="KL236">
        <v>814.5</v>
      </c>
      <c r="KM236">
        <v>3.5</v>
      </c>
      <c r="KN236">
        <v>788</v>
      </c>
      <c r="KO236">
        <v>3</v>
      </c>
      <c r="KP236">
        <v>698.57142857142856</v>
      </c>
      <c r="KQ236">
        <v>2.5</v>
      </c>
      <c r="KR236">
        <v>765.58333333333337</v>
      </c>
      <c r="KS236">
        <v>2.5</v>
      </c>
      <c r="KT236">
        <v>765.58333333333337</v>
      </c>
      <c r="KU236">
        <v>2.3958333333333335</v>
      </c>
      <c r="KV236">
        <v>829.34285714285716</v>
      </c>
      <c r="KW236">
        <v>2.4333333333333331</v>
      </c>
      <c r="KX236">
        <v>836.86153846153843</v>
      </c>
      <c r="KY236" s="15">
        <f>Tabla2[[#This Row],[ROS_NUM_COR_COD_ROS_TG_NEG]]-Tabla2[[#This Row],[PAS_NUM_COR_COD_ROS_TG_NEG]]</f>
        <v>-0.14999999999999991</v>
      </c>
      <c r="KZ236" s="15">
        <f>Tabla2[[#This Row],[ROS_DUR_COR_COD_ROS_TG_NEG]]-Tabla2[[#This Row],[PAS_DUR_COR_COD_ROS_TG_NEG]]</f>
        <v>219.21428571428567</v>
      </c>
      <c r="LA236" s="15">
        <f>Tabla2[[#This Row],[ROS_NUM_COR_COD_ROS_TG_NEU]]-Tabla2[[#This Row],[PAS_NUM_COR_COD_ROS_TG_NEU]]</f>
        <v>0.54999999999999982</v>
      </c>
      <c r="LB236" s="15">
        <f>Tabla2[[#This Row],[ROS_DUR_COR_COD_ROS_TG_NEU]]-Tabla2[[#This Row],[PAS_DUR_COR_COD_ROS_TG_NEU]]</f>
        <v>190</v>
      </c>
      <c r="LC236" s="15">
        <f>Tabla2[[#This Row],[ROS_NUM_COR_COD_ROS_TG_POS]]-Tabla2[[#This Row],[PAS_NUM_COR_COD_ROS_TG_POS]]</f>
        <v>2.35</v>
      </c>
      <c r="LD236" s="15">
        <f>Tabla2[[#This Row],[ROS_DUR_COR_COD_ROS_TG_POS]]-Tabla2[[#This Row],[PAS_DUR_COR_COD_ROS_TG_POS]]</f>
        <v>506.54761904761915</v>
      </c>
      <c r="LE236" s="15">
        <f>Tabla2[[#This Row],[ROS_NUM_COR_COD_ROS_TG_TOT]]-Tabla2[[#This Row],[PAS_NUM_COR_COD_ROS_TG_TOT]]</f>
        <v>0.95454545454545459</v>
      </c>
      <c r="LF236" s="15">
        <f>Tabla2[[#This Row],[ROS_DUR_COR_COD_ROS_TG_TOT]]-Tabla2[[#This Row],[PAS_DUR_COR_COD_ROS_TG_TOT]]</f>
        <v>300.1146304675716</v>
      </c>
      <c r="LG236" s="15">
        <f>Tabla2[[#This Row],[ROS_NUM_COR_COD_ESC_TG_NEG]]-Tabla2[[#This Row],[PAS_NUM_COR_COD_ESC_TG_NEG]]</f>
        <v>0.98333333333333339</v>
      </c>
      <c r="LH236" s="15">
        <f>Tabla2[[#This Row],[ROS_DUR_COR_COD_ESC_TG_NEG]]-Tabla2[[#This Row],[PAS_DUR_COR_COD_ESC_TG_NEG]]</f>
        <v>168.79999999999995</v>
      </c>
      <c r="LI236" s="15">
        <f>Tabla2[[#This Row],[ROS_NUM_COR_COD_ESC_TG_NEU]]-Tabla2[[#This Row],[PAS_NUM_COR_COD_ESC_TG_NEU]]</f>
        <v>-0.52499999999999991</v>
      </c>
      <c r="LJ236" s="15">
        <f>Tabla2[[#This Row],[ROS_NUM_COR_COD_ESC_TG_NEG]]-Tabla2[[#This Row],[PAS_NUM_COR_COD_ESC_TG_NEG]]</f>
        <v>0.98333333333333339</v>
      </c>
      <c r="LK236" s="15">
        <f>Tabla2[[#This Row],[ROS_NUM_COR_COD_ESC_TG_POS]]-Tabla2[[#This Row],[PAS_NUM_COR_COD_ESC_TG_POS]]</f>
        <v>-1.4</v>
      </c>
      <c r="LL236" s="15">
        <f>Tabla2[[#This Row],[ROS_DUR_COR_COD_ESC_TG_POS]]-Tabla2[[#This Row],[PAS_DUR_COR_COD_ESC_TG_POS]]</f>
        <v>-142.58974358974353</v>
      </c>
      <c r="LM236" s="15">
        <f>Tabla2[[#This Row],[ROS_NUM_COR_COD_ESC_TG_TOT]]-Tabla2[[#This Row],[PAS_NUM_COR_COD_ESC_TG_TOT]]</f>
        <v>-0.39848484848484844</v>
      </c>
      <c r="LN236" s="15">
        <f>Tabla2[[#This Row],[ROS_DUR_COR_COD_ESC_TG_TOT]]-Tabla2[[#This Row],[PAS_DUR_COR_COD_ESC_TG_TOT]]</f>
        <v>-0.91114982578392301</v>
      </c>
      <c r="LO236" s="15">
        <f>Tabla2[[#This Row],[PAS_NUM_COR_COD_ROS_TG_NEG]]-Tabla2[[#This Row],[ESC_NUM_COR_COD_ROS_TG_NEG]]</f>
        <v>1.5499999999999998</v>
      </c>
      <c r="LP236" s="15">
        <f>Tabla2[[#This Row],[PAS_DUR_COR_COD_ROS_TG_NEG]]-Tabla2[[#This Row],[ESC_DUR_COR_COD_ROS_TG_NEG]]</f>
        <v>372.28571428571433</v>
      </c>
      <c r="LQ236" s="15">
        <f>Tabla2[[#This Row],[PAS_NUM_COR_COD_ROS_TG_NEU]]-Tabla2[[#This Row],[ESC_NUM_COR_COD_ROS_TG_NEU]]</f>
        <v>-0.54999999999999982</v>
      </c>
      <c r="LR236" s="15">
        <f>Tabla2[[#This Row],[PAS_DUR_COR_COD_ROS_TG_NEU]]-Tabla2[[#This Row],[ESC_DUR_COR_COD_ROS_TG_NEU]]</f>
        <v>-275.20000000000005</v>
      </c>
      <c r="LS236" s="15">
        <f>Tabla2[[#This Row],[PAS_NUM_COR_COD_ROS_TG_POS]]-Tabla2[[#This Row],[ESC_NUM_COR_COD_ROS_TG_POS]]</f>
        <v>-0.70000000000000018</v>
      </c>
      <c r="LT236" s="15">
        <f>Tabla2[[#This Row],[PAS_DUR_COR_COD_ROS_TG_POS]]-Tabla2[[#This Row],[ESC_DUR_COR_COD_ROS_TG_POS]]</f>
        <v>-261.40476190476193</v>
      </c>
      <c r="LU236" s="15">
        <f>Tabla2[[#This Row],[PAS_NUM_COR_COD_ROS_TG_TOT]]-Tabla2[[#This Row],[ESC_NUM_COR_COD_ROS_TG_TOT]]</f>
        <v>0.1206896551724137</v>
      </c>
      <c r="LV236" s="15">
        <f>Tabla2[[#This Row],[PAS_DUR_COR_COD_ROS_TG_TOT]]-Tabla2[[#This Row],[ESC_DUR_COR_COD_ROS_TG_TOT]]</f>
        <v>-26.715249662618135</v>
      </c>
      <c r="LW236" s="15">
        <f>Tabla2[[#This Row],[PAS_NUM_COR_COD_ESC_TG_NEG]]-Tabla2[[#This Row],[ESC_NUM_COR_COD_ESC_TG_NEG]]</f>
        <v>-3.4499999999999997</v>
      </c>
      <c r="LX236" s="15">
        <f>Tabla2[[#This Row],[PAS_DUR_COR_COD_ESC_TG_NEG]]-Tabla2[[#This Row],[ESC_DUR_COR_COD_ESC_TG_NEG]]</f>
        <v>-957.33333333333326</v>
      </c>
      <c r="LY236" s="15">
        <f>Tabla2[[#This Row],[PAS_NUM_COR_COD_ESC_TG_NEU]]-Tabla2[[#This Row],[ESC_NUM_COR_COD_ESC_TG_NEU]]</f>
        <v>-1.4055555555555554</v>
      </c>
      <c r="LZ236" s="15">
        <f>Tabla2[[#This Row],[PAS_DUR_COR_COD_ESC_TG_NEU]]-Tabla2[[#This Row],[ESC_DUR_COR_COD_ESC_TG_NEU]]</f>
        <v>-423.15555555555545</v>
      </c>
      <c r="MA236" s="15">
        <f>Tabla2[[#This Row],[PAS_NUM_COR_COD_ESC_TG_POS]]-Tabla2[[#This Row],[ESC_NUM_COR_COD_ESC_TG_POS]]</f>
        <v>-2.35</v>
      </c>
      <c r="MB236" s="15">
        <f>Tabla2[[#This Row],[PAS_DUR_COR_COD_ESC_TG_POS]]-Tabla2[[#This Row],[ESC_DUR_COR_COD_ESC_TG_POS]]</f>
        <v>-810.95192307692309</v>
      </c>
      <c r="MC236" s="15">
        <f>Tabla2[[#This Row],[PAS_NUM_COR_COD_ESC_TG_TOT]]-Tabla2[[#This Row],[ESC_NUM_COR_COD_ESC_TG_TOT]]</f>
        <v>-2.4212643678160921</v>
      </c>
      <c r="MD236" s="15">
        <f>Tabla2[[#This Row],[PAS_DUR_COR_COD_ESC_TG_TOT]]-Tabla2[[#This Row],[ESC_DUR_COR_COD_ESC_TG_TOT]]</f>
        <v>-726.30863039399628</v>
      </c>
      <c r="ME236" s="42">
        <f>Tabla25[[#This Row],[PAS_NUM_COR_COD_ROS_TG_NEG]]-Tabla25[[#This Row],[PAS_NUM_COR_COD_ESC_TG_NEG]]</f>
        <v>0.79999999999999982</v>
      </c>
      <c r="MF236" s="42">
        <f>Tabla25[[#This Row],[PAS_NUM_COR_COD_ROS_TG_NEU]]-Tabla25[[#This Row],[PAS_NUM_COR_COD_ESC_TG_NEU]]</f>
        <v>-0.69999999999999973</v>
      </c>
      <c r="MG236" s="42">
        <f>Tabla25[[#This Row],[PAS_NUM_COR_COD_ROS_TG_POS]]-Tabla25[[#This Row],[PAS_NUM_COR_COD_ESC_TG_POS]]</f>
        <v>-0.75</v>
      </c>
      <c r="MH236" s="42">
        <f>Tabla25[[#This Row],[PAS_NUM_COR_COD_ROS_TG_TOT]]-Tabla25[[#This Row],[PAS_NUM_COR_COD_ESC_TG_TOT]]</f>
        <v>-0.21666666666666679</v>
      </c>
      <c r="MI236" s="42">
        <f>Tabla25[[#This Row],[PAS_DUR_COR_COD_ROS_TG_NEG]]-Tabla25[[#This Row],[PAS_DUR_COR_COD_ESC_TG_NEG]]</f>
        <v>78.285714285714334</v>
      </c>
      <c r="MJ236" s="42">
        <f>Tabla25[[#This Row],[PAS_DUR_COR_COD_ROS_TG_NEU]]-Tabla25[[#This Row],[PAS_DUR_COR_COD_ESC_TG_NEU]]</f>
        <v>-93.06666666666672</v>
      </c>
      <c r="MK236" s="42">
        <f>Tabla25[[#This Row],[PAS_DUR_COR_COD_ROS_TG_POS]]-Tabla25[[#This Row],[PAS_DUR_COR_COD_ESC_TG_POS]]</f>
        <v>-193.75641025641028</v>
      </c>
      <c r="ML236" s="42">
        <f>Tabla25[[#This Row],[PAS_DUR_COR_COD_ROS_TG_TOT]]-Tabla25[[#This Row],[PAS_DUR_COR_COD_ESC_TG_TOT]]</f>
        <v>-64.08880550343963</v>
      </c>
      <c r="MM236" s="44">
        <f>Tabla25[[#This Row],[ESC_NUM_COR_COD_ROS_TG_NEG]]-Tabla25[[#This Row],[ESC_NUM_COR_COD_ESC_TG_NEG]]</f>
        <v>-4.1999999999999993</v>
      </c>
      <c r="MN236" s="44">
        <f>Tabla25[[#This Row],[ESC_NUM_COR_COD_ROS_TG_NEU]]-Tabla25[[#This Row],[ESC_NUM_COR_COD_ESC_TG_NEU]]</f>
        <v>-1.5555555555555554</v>
      </c>
      <c r="MO236" s="44">
        <f>Tabla25[[#This Row],[ESC_NUM_COR_COD_ROS_TG_POS]]-Tabla25[[#This Row],[ESC_NUM_COR_COD_ESC_TG_POS]]</f>
        <v>-2.4</v>
      </c>
      <c r="MP236" s="44">
        <f>Tabla25[[#This Row],[ESC_NUM_COR_COD_ROS_TG_TOT]]-Tabla25[[#This Row],[ESC_NUM_COR_COD_ESC_TG_TOT]]</f>
        <v>-2.7586206896551726</v>
      </c>
      <c r="MQ236" s="44">
        <f>Tabla25[[#This Row],[ESC_DUR_COR_COD_ROS_TG_NEG]]-Tabla25[[#This Row],[ESC_DUR_COR_COD_ESC_TG_NEG]]</f>
        <v>-1251.3333333333333</v>
      </c>
      <c r="MR236" s="44">
        <f>Tabla25[[#This Row],[ESC_DUR_COR_COD_ROS_TG_NEU]]-Tabla25[[#This Row],[ESC_DUR_COR_COD_ESC_TG_NEU]]</f>
        <v>-241.02222222222213</v>
      </c>
      <c r="MS236" s="44">
        <f>Tabla25[[#This Row],[ESC_DUR_COR_COD_ROS_TG_POS]]-Tabla25[[#This Row],[ESC_DUR_COR_COD_ESC_TG_POS]]</f>
        <v>-743.30357142857144</v>
      </c>
      <c r="MT236" s="44">
        <f>Tabla25[[#This Row],[ESC_DUR_COR_COD_ROS_TG_TOT]]-Tabla25[[#This Row],[ESC_DUR_COR_COD_ESC_TG_TOT]]</f>
        <v>-763.68218623481778</v>
      </c>
      <c r="MU236" s="47">
        <f>Tabla25[[#This Row],[ROS_NUM_COR_COD_ROS_TG_NEG]]-Tabla25[[#This Row],[ROS_NUM_COR_COD_ESC_TG_NEG]]</f>
        <v>-0.33333333333333348</v>
      </c>
      <c r="MV236" s="47">
        <f>Tabla25[[#This Row],[ROS_NUM_COR_COD_ROS_TG_NEU]]-Tabla25[[#This Row],[ROS_NUM_COR_COD_ESC_TG_NEU]]</f>
        <v>0.375</v>
      </c>
      <c r="MW236" s="47">
        <f>Tabla25[[#This Row],[ROS_NUM_COR_COD_ROS_TG_POS]]-Tabla25[[#This Row],[ROS_NUM_COR_COD_ESC_TG_POS]]</f>
        <v>3</v>
      </c>
      <c r="MX236" s="47">
        <f>Tabla25[[#This Row],[ROS_NUM_COR_COD_ROS_TG_TOT]]-Tabla25[[#This Row],[ROS_NUM_COR_COD_ESC_TG_TOT]]</f>
        <v>1.1363636363636362</v>
      </c>
      <c r="MY236" s="47">
        <f>Tabla25[[#This Row],[ROS_DUR_COR_COD_ROS_TG_NEG]]-Tabla25[[#This Row],[ROS_DUR_COR_COD_ESC_TG_NEG]]</f>
        <v>128.70000000000005</v>
      </c>
      <c r="MZ236" s="47">
        <f>Tabla25[[#This Row],[ROS_DUR_COR_COD_ROS_TG_NEU]]-Tabla25[[#This Row],[ROS_DUR_COR_COD_ESC_TG_NEU]]</f>
        <v>165</v>
      </c>
      <c r="NA236" s="47">
        <f>Tabla25[[#This Row],[ROS_DUR_COR_COD_ROS_TG_POS]]-Tabla25[[#This Row],[ROS_DUR_COR_COD_ESC_TG_POS]]</f>
        <v>455.38095238095241</v>
      </c>
      <c r="NB236" s="47">
        <f>Tabla25[[#This Row],[ROS_DUR_COR_COD_ROS_TG_TOT]]-Tabla25[[#This Row],[ROS_DUR_COR_COD_ESC_TG_TOT]]</f>
        <v>236.93697478991589</v>
      </c>
      <c r="NC236">
        <v>267.5</v>
      </c>
      <c r="ND236">
        <v>309.66666666666669</v>
      </c>
      <c r="NE236">
        <v>273.28571428571428</v>
      </c>
      <c r="NF236">
        <v>284.76470588235293</v>
      </c>
      <c r="NG236">
        <v>235</v>
      </c>
      <c r="NH236">
        <v>310.16666666666669</v>
      </c>
      <c r="NI236">
        <v>216.33333333333334</v>
      </c>
      <c r="NJ236">
        <v>263.21428571428572</v>
      </c>
      <c r="NK236">
        <v>278.42857142857144</v>
      </c>
      <c r="NL236">
        <v>257.60000000000002</v>
      </c>
      <c r="NM236">
        <v>226.42857142857142</v>
      </c>
      <c r="NN236">
        <v>253.78947368421052</v>
      </c>
      <c r="NO236">
        <v>292.11111111111109</v>
      </c>
      <c r="NP236">
        <v>245</v>
      </c>
      <c r="NQ236">
        <v>258.75</v>
      </c>
      <c r="NR236">
        <v>265.53846153846155</v>
      </c>
      <c r="NS236">
        <v>146.07142857142858</v>
      </c>
      <c r="NT236">
        <v>233.46153846153845</v>
      </c>
      <c r="NU236">
        <v>241.16666666666666</v>
      </c>
      <c r="NV236">
        <v>204.46153846153845</v>
      </c>
      <c r="NW236">
        <v>187</v>
      </c>
      <c r="NX236">
        <v>192.2</v>
      </c>
      <c r="NY236">
        <v>210.38461538461539</v>
      </c>
      <c r="NZ236">
        <v>196.3170731707317</v>
      </c>
      <c r="OA236" s="15">
        <f>Tabla2[[#This Row],[ROS_1DU_COR_COD_ROS_TG_NEG]]-Tabla2[[#This Row],[PAS_1DU_COR_COD_ROS_TG_NEG]]</f>
        <v>121.42857142857142</v>
      </c>
      <c r="OB236" s="15">
        <f>Tabla2[[#This Row],[ROS_1DU_COR_COD_ROS_TG_NEU]]-Tabla2[[#This Row],[PAS_1DU_COR_COD_ROS_TG_NEU]]</f>
        <v>76.205128205128233</v>
      </c>
      <c r="OC236" s="15">
        <f>Tabla2[[#This Row],[ROS_1DU_COR_COD_ROS_TG_POS]]-Tabla2[[#This Row],[PAS_1DU_COR_COD_ROS_TG_POS]]</f>
        <v>32.11904761904762</v>
      </c>
      <c r="OD236" s="15">
        <f>Tabla2[[#This Row],[ROS_1DU_COR_COD_ROS_TG_TOT]]-Tabla2[[#This Row],[PAS_1DU_COR_COD_ROS_TG_TOT]]</f>
        <v>80.303167420814475</v>
      </c>
      <c r="OE236" s="15">
        <f>Tabla2[[#This Row],[ROS_1DU_COR_COD_ESC_TG_NEG]]-Tabla2[[#This Row],[PAS_1DU_COR_COD_ESC_TG_NEG]]</f>
        <v>48</v>
      </c>
      <c r="OF236" s="15">
        <f>Tabla2[[#This Row],[ROS_1DU_COR_COD_ESC_TG_NEU]]-Tabla2[[#This Row],[PAS_1DU_COR_COD_ESC_TG_NEU]]</f>
        <v>117.9666666666667</v>
      </c>
      <c r="OG236" s="15">
        <f>Tabla2[[#This Row],[ROS_1DU_COR_COD_ESC_TG_POS]]-Tabla2[[#This Row],[PAS_1DU_COR_COD_ESC_TG_POS]]</f>
        <v>5.948717948717956</v>
      </c>
      <c r="OH236" s="15">
        <f>Tabla2[[#This Row],[ROS_1DU_COR_COD_ESC_TG_TOT]]-Tabla2[[#This Row],[PAS_1DU_COR_COD_ESC_TG_TOT]]</f>
        <v>66.897212543554019</v>
      </c>
      <c r="OI236" s="15">
        <f>Tabla2[[#This Row],[PAS_1DU_COR_COD_ROS_TG_NEG]]-Tabla2[[#This Row],[ESC_1DU_COR_COD_ROS_TG_NEG]]</f>
        <v>-132.35714285714286</v>
      </c>
      <c r="OJ236" s="15">
        <f>Tabla2[[#This Row],[PAS_1DU_COR_COD_ROS_TG_NEU]]-Tabla2[[#This Row],[ESC_1DU_COR_COD_ROS_TG_NEU]]</f>
        <v>-24.13846153846157</v>
      </c>
      <c r="OK236" s="15">
        <f>Tabla2[[#This Row],[PAS_1DU_COR_COD_ROS_TG_POS]]-Tabla2[[#This Row],[ESC_1DU_COR_COD_ROS_TG_POS]]</f>
        <v>14.738095238095241</v>
      </c>
      <c r="OL236" s="15">
        <f>Tabla2[[#This Row],[PAS_1DU_COR_COD_ROS_TG_TOT]]-Tabla2[[#This Row],[ESC_1DU_COR_COD_ROS_TG_TOT]]</f>
        <v>-49.327935222672068</v>
      </c>
      <c r="OM236" s="15">
        <f>Tabla2[[#This Row],[PAS_1DU_COR_COD_ESC_TG_NEG]]-Tabla2[[#This Row],[ESC_1DU_COR_COD_ESC_TG_NEG]]</f>
        <v>-105.11111111111109</v>
      </c>
      <c r="ON236" s="15">
        <f>Tabla2[[#This Row],[PAS_1DU_COR_COD_ESC_TG_NEU]]-Tabla2[[#This Row],[ESC_1DU_COR_COD_ESC_TG_NEU]]</f>
        <v>-52.800000000000011</v>
      </c>
      <c r="OO236" s="15">
        <f>Tabla2[[#This Row],[PAS_1DU_COR_COD_ESC_TG_POS]]-Tabla2[[#This Row],[ESC_1DU_COR_COD_ESC_TG_POS]]</f>
        <v>-48.365384615384613</v>
      </c>
      <c r="OP236" s="15">
        <f>Tabla2[[#This Row],[PAS_1DU_COR_COD_ESC_TG_TOT]]-Tabla2[[#This Row],[ESC_1DU_COR_COD_ESC_TG_TOT]]</f>
        <v>-69.221388367729844</v>
      </c>
      <c r="OQ236" s="61">
        <v>32.5</v>
      </c>
      <c r="OR236" s="62">
        <v>-0.5</v>
      </c>
      <c r="OS236" s="62">
        <v>56.952380952380935</v>
      </c>
      <c r="OT236" s="62">
        <v>21.550420168067205</v>
      </c>
      <c r="OU236" s="62">
        <v>-13.682539682539641</v>
      </c>
      <c r="OV236" s="62">
        <v>12.600000000000023</v>
      </c>
      <c r="OW236" s="62">
        <v>-32.321428571428584</v>
      </c>
      <c r="OX236" s="62">
        <v>-11.748987854251027</v>
      </c>
      <c r="OY236" s="62">
        <v>-40.928571428571416</v>
      </c>
      <c r="OZ236" s="62">
        <v>41.261538461538464</v>
      </c>
      <c r="PA236" s="62">
        <v>30.78205128205127</v>
      </c>
      <c r="PB236" s="62">
        <v>8.1444652908067496</v>
      </c>
    </row>
    <row r="237" spans="1:418" x14ac:dyDescent="0.3">
      <c r="A237" s="2" t="s">
        <v>234</v>
      </c>
      <c r="B237" s="2">
        <v>60</v>
      </c>
      <c r="C237" s="2">
        <v>2</v>
      </c>
      <c r="D237" s="2">
        <v>75</v>
      </c>
      <c r="E237">
        <v>1.8947368421052631</v>
      </c>
      <c r="F237">
        <v>459.35714285714283</v>
      </c>
      <c r="G237">
        <v>1.35</v>
      </c>
      <c r="H237">
        <v>374.25</v>
      </c>
      <c r="I237">
        <v>1.1499999999999999</v>
      </c>
      <c r="J237">
        <v>339.18181818181819</v>
      </c>
      <c r="K237">
        <v>1.4576271186440677</v>
      </c>
      <c r="L237">
        <v>396.02702702702703</v>
      </c>
      <c r="M237">
        <v>1.3157894736842106</v>
      </c>
      <c r="N237">
        <v>298</v>
      </c>
      <c r="O237">
        <v>1.1499999999999999</v>
      </c>
      <c r="P237">
        <v>209.9375</v>
      </c>
      <c r="Q237">
        <v>1.45</v>
      </c>
      <c r="R237">
        <v>283.8</v>
      </c>
      <c r="S237">
        <v>1.3050847457627119</v>
      </c>
      <c r="T237">
        <v>261.13636363636363</v>
      </c>
      <c r="U237">
        <v>1.3813559322033899</v>
      </c>
      <c r="V237">
        <v>322.75308641975306</v>
      </c>
      <c r="W237">
        <v>0.57894736842105265</v>
      </c>
      <c r="X237">
        <v>185.11111111111111</v>
      </c>
      <c r="Y237">
        <v>0.7</v>
      </c>
      <c r="Z237">
        <v>441.83333333333331</v>
      </c>
      <c r="AA237">
        <v>0.1</v>
      </c>
      <c r="AB237">
        <v>177.5</v>
      </c>
      <c r="AC237">
        <v>0.4576271186440678</v>
      </c>
      <c r="AD237">
        <v>274.8235294117647</v>
      </c>
      <c r="AE237">
        <v>0.4576271186440678</v>
      </c>
      <c r="AF237">
        <v>274.8235294117647</v>
      </c>
      <c r="AG237">
        <v>1.0734463276836159</v>
      </c>
      <c r="AH237">
        <v>314.4387755102041</v>
      </c>
      <c r="AI237">
        <v>1</v>
      </c>
      <c r="AJ237">
        <v>91</v>
      </c>
      <c r="AO237">
        <v>1</v>
      </c>
      <c r="AP237">
        <v>91</v>
      </c>
      <c r="AQ237">
        <v>3</v>
      </c>
      <c r="AR237">
        <v>290</v>
      </c>
      <c r="AW237">
        <v>3</v>
      </c>
      <c r="AX237">
        <v>290</v>
      </c>
      <c r="AY237">
        <v>2</v>
      </c>
      <c r="AZ237">
        <v>190.5</v>
      </c>
      <c r="BA237">
        <v>1</v>
      </c>
      <c r="BB237">
        <v>337</v>
      </c>
      <c r="BG237">
        <v>1</v>
      </c>
      <c r="BH237">
        <v>337</v>
      </c>
      <c r="BI237">
        <v>1</v>
      </c>
      <c r="BJ237">
        <v>337</v>
      </c>
      <c r="BK237">
        <v>1.6666666666666667</v>
      </c>
      <c r="BL237">
        <v>239.33333333333334</v>
      </c>
      <c r="BM237">
        <v>1.0833333333333333</v>
      </c>
      <c r="BN237">
        <v>312.20792079207922</v>
      </c>
      <c r="BO237">
        <v>2.1666666666666665</v>
      </c>
      <c r="BP237">
        <v>466.8</v>
      </c>
      <c r="BQ237">
        <v>1.5</v>
      </c>
      <c r="BR237">
        <v>482.5</v>
      </c>
      <c r="BS237">
        <v>3.125</v>
      </c>
      <c r="BT237">
        <v>466.625</v>
      </c>
      <c r="BU237">
        <v>2.4444444444444446</v>
      </c>
      <c r="BV237">
        <v>468.8</v>
      </c>
      <c r="BW237">
        <v>1</v>
      </c>
      <c r="BX237">
        <v>203.2</v>
      </c>
      <c r="BY237">
        <v>1.75</v>
      </c>
      <c r="BZ237">
        <v>447.5</v>
      </c>
      <c r="CA237">
        <v>1.4</v>
      </c>
      <c r="CB237">
        <v>597</v>
      </c>
      <c r="CC237">
        <v>1.4210526315789473</v>
      </c>
      <c r="CD237">
        <v>376.53846153846155</v>
      </c>
      <c r="CE237">
        <v>1.9189189189189189</v>
      </c>
      <c r="CF237">
        <v>425.96428571428572</v>
      </c>
      <c r="CG237">
        <v>1.6666666666666667</v>
      </c>
      <c r="CH237">
        <v>619.33333333333337</v>
      </c>
      <c r="CI237">
        <v>0.75</v>
      </c>
      <c r="CJ237">
        <v>297</v>
      </c>
      <c r="CK237">
        <v>1.625</v>
      </c>
      <c r="CL237">
        <v>554.20000000000005</v>
      </c>
      <c r="CM237">
        <v>1.4444444444444444</v>
      </c>
      <c r="CN237">
        <v>522.29999999999995</v>
      </c>
      <c r="CO237">
        <v>1.8333333333333333</v>
      </c>
      <c r="CP237">
        <v>751.66666666666663</v>
      </c>
      <c r="CQ237">
        <v>1.625</v>
      </c>
      <c r="CR237">
        <v>659.25</v>
      </c>
      <c r="CS237">
        <v>2.2000000000000002</v>
      </c>
      <c r="CT237">
        <v>443.33333333333331</v>
      </c>
      <c r="CU237">
        <v>1.8421052631578947</v>
      </c>
      <c r="CV237">
        <v>622.20000000000005</v>
      </c>
      <c r="CW237">
        <v>1.6486486486486487</v>
      </c>
      <c r="CX237">
        <v>572.25</v>
      </c>
      <c r="CY237">
        <v>1.7837837837837838</v>
      </c>
      <c r="CZ237">
        <v>486.91666666666669</v>
      </c>
      <c r="DA237">
        <v>0.66666666666666663</v>
      </c>
      <c r="DB237">
        <v>701</v>
      </c>
      <c r="DC237">
        <v>1</v>
      </c>
      <c r="DD237">
        <v>314.5</v>
      </c>
      <c r="DE237">
        <v>0.625</v>
      </c>
      <c r="DF237">
        <v>230</v>
      </c>
      <c r="DG237">
        <v>0.72222222222222221</v>
      </c>
      <c r="DH237">
        <v>368.875</v>
      </c>
      <c r="DI237">
        <v>2.1666666666666665</v>
      </c>
      <c r="DJ237">
        <v>459.4</v>
      </c>
      <c r="DK237">
        <v>0.5</v>
      </c>
      <c r="DL237">
        <v>211</v>
      </c>
      <c r="DM237">
        <v>0.2</v>
      </c>
      <c r="DN237">
        <v>87</v>
      </c>
      <c r="DO237">
        <v>0.94736842105263153</v>
      </c>
      <c r="DP237">
        <v>335.22222222222223</v>
      </c>
      <c r="DQ237">
        <v>0.83783783783783783</v>
      </c>
      <c r="DR237">
        <v>351.05882352941177</v>
      </c>
      <c r="DS237">
        <v>0.83783783783783783</v>
      </c>
      <c r="DT237">
        <v>351.05882352941177</v>
      </c>
      <c r="DU237">
        <v>1.4684684684684686</v>
      </c>
      <c r="DV237">
        <v>451.38461538461536</v>
      </c>
      <c r="DW237">
        <v>1.25</v>
      </c>
      <c r="DX237">
        <v>248</v>
      </c>
      <c r="DY237">
        <v>1.8333333333333333</v>
      </c>
      <c r="DZ237">
        <v>506.25</v>
      </c>
      <c r="EA237">
        <v>0</v>
      </c>
      <c r="EC237">
        <v>1.3333333333333333</v>
      </c>
      <c r="ED237">
        <v>395.57142857142856</v>
      </c>
      <c r="EE237">
        <v>1.75</v>
      </c>
      <c r="EF237">
        <v>334</v>
      </c>
      <c r="EG237">
        <v>1</v>
      </c>
      <c r="EH237">
        <v>204</v>
      </c>
      <c r="EI237">
        <v>2</v>
      </c>
      <c r="EJ237">
        <v>321.39999999999998</v>
      </c>
      <c r="EK237">
        <v>1.7272727272727273</v>
      </c>
      <c r="EL237">
        <v>312.55555555555554</v>
      </c>
      <c r="EM237">
        <v>1.5217391304347827</v>
      </c>
      <c r="EN237">
        <v>348.875</v>
      </c>
      <c r="EO237">
        <v>1.5</v>
      </c>
      <c r="EP237">
        <v>548.5</v>
      </c>
      <c r="EQ237">
        <v>1.3333333333333333</v>
      </c>
      <c r="ER237">
        <v>381.33333333333331</v>
      </c>
      <c r="ES237">
        <v>0.5</v>
      </c>
      <c r="ET237">
        <v>86</v>
      </c>
      <c r="EU237">
        <v>1.25</v>
      </c>
      <c r="EV237">
        <v>387.83333333333331</v>
      </c>
      <c r="EW237">
        <v>0.5</v>
      </c>
      <c r="EX237">
        <v>321</v>
      </c>
      <c r="EY237">
        <v>1</v>
      </c>
      <c r="EZ237">
        <v>134.5</v>
      </c>
      <c r="FA237">
        <v>1</v>
      </c>
      <c r="FB237">
        <v>467.5</v>
      </c>
      <c r="FC237">
        <v>0.81818181818181823</v>
      </c>
      <c r="FD237">
        <v>305</v>
      </c>
      <c r="FE237">
        <v>1.0434782608695652</v>
      </c>
      <c r="FF237">
        <v>350.18181818181819</v>
      </c>
      <c r="FG237">
        <v>1.2826086956521738</v>
      </c>
      <c r="FH237">
        <v>349.40740740740739</v>
      </c>
      <c r="FI237">
        <v>1</v>
      </c>
      <c r="FJ237">
        <v>306</v>
      </c>
      <c r="FK237">
        <v>0.5</v>
      </c>
      <c r="FL237">
        <v>115</v>
      </c>
      <c r="FM237">
        <v>2</v>
      </c>
      <c r="FN237">
        <v>179</v>
      </c>
      <c r="FO237">
        <v>0.91666666666666663</v>
      </c>
      <c r="FP237">
        <v>202.625</v>
      </c>
      <c r="FQ237">
        <v>1.25</v>
      </c>
      <c r="FR237">
        <v>202.25</v>
      </c>
      <c r="FS237">
        <v>1</v>
      </c>
      <c r="FT237">
        <v>408</v>
      </c>
      <c r="FU237">
        <v>2</v>
      </c>
      <c r="FV237">
        <v>555</v>
      </c>
      <c r="FW237">
        <v>1.5454545454545454</v>
      </c>
      <c r="FX237">
        <v>360.25</v>
      </c>
      <c r="FY237">
        <v>1.2173913043478262</v>
      </c>
      <c r="FZ237">
        <v>281.4375</v>
      </c>
      <c r="GA237">
        <v>1.2173913043478262</v>
      </c>
      <c r="GB237">
        <v>281.4375</v>
      </c>
      <c r="GC237">
        <v>1.2608695652173914</v>
      </c>
      <c r="GD237">
        <v>324.11627906976742</v>
      </c>
      <c r="GE237">
        <v>1.3888888888888888</v>
      </c>
      <c r="GF237">
        <v>400.71296296296299</v>
      </c>
      <c r="GG237">
        <v>1</v>
      </c>
      <c r="GH237">
        <v>202</v>
      </c>
      <c r="GI237">
        <v>3.3333333333333335</v>
      </c>
      <c r="GJ237">
        <v>713.125</v>
      </c>
      <c r="GK237">
        <v>2.5555555555555554</v>
      </c>
      <c r="GL237">
        <v>619.71428571428567</v>
      </c>
      <c r="GM237">
        <v>2.25</v>
      </c>
      <c r="GN237">
        <v>520.77272727272725</v>
      </c>
      <c r="GO237">
        <v>2.625</v>
      </c>
      <c r="GP237">
        <v>461</v>
      </c>
      <c r="GQ237">
        <v>2.8888888888888888</v>
      </c>
      <c r="GR237">
        <v>670</v>
      </c>
      <c r="GS237">
        <v>3.2</v>
      </c>
      <c r="GT237">
        <v>688.55555555555554</v>
      </c>
      <c r="GU237">
        <v>2.925925925925926</v>
      </c>
      <c r="GV237">
        <v>609.79999999999995</v>
      </c>
      <c r="GW237">
        <v>2.581818181818182</v>
      </c>
      <c r="GX237">
        <v>568.12765957446811</v>
      </c>
      <c r="GY237">
        <v>4.4000000000000004</v>
      </c>
      <c r="GZ237">
        <v>840.8</v>
      </c>
      <c r="HA237">
        <v>2.6666666666666665</v>
      </c>
      <c r="HB237">
        <v>450.88888888888891</v>
      </c>
      <c r="HC237">
        <v>4.4444444444444446</v>
      </c>
      <c r="HD237">
        <v>931</v>
      </c>
      <c r="HE237">
        <v>3.8571428571428572</v>
      </c>
      <c r="HF237">
        <v>737.55555555555554</v>
      </c>
      <c r="HG237">
        <v>3.875</v>
      </c>
      <c r="HH237">
        <v>724.25</v>
      </c>
      <c r="HI237">
        <v>4.7777777777777777</v>
      </c>
      <c r="HJ237">
        <v>839</v>
      </c>
      <c r="HK237">
        <v>3.5</v>
      </c>
      <c r="HL237">
        <v>649</v>
      </c>
      <c r="HM237">
        <v>4.0370370370370372</v>
      </c>
      <c r="HN237">
        <v>737.92307692307691</v>
      </c>
      <c r="HO237">
        <v>3.9454545454545453</v>
      </c>
      <c r="HP237">
        <v>737.7358490566038</v>
      </c>
      <c r="HQ237">
        <v>3.2636363636363637</v>
      </c>
      <c r="HR237">
        <v>658.02</v>
      </c>
      <c r="HS237">
        <v>1.5</v>
      </c>
      <c r="HT237">
        <v>376.42857142857144</v>
      </c>
      <c r="HU237">
        <v>1.6666666666666667</v>
      </c>
      <c r="HV237">
        <v>385.625</v>
      </c>
      <c r="HW237">
        <v>1.2222222222222223</v>
      </c>
      <c r="HX237">
        <v>319.85714285714283</v>
      </c>
      <c r="HY237">
        <v>1.4642857142857142</v>
      </c>
      <c r="HZ237">
        <v>361.77272727272725</v>
      </c>
      <c r="IA237">
        <v>1.25</v>
      </c>
      <c r="IB237">
        <v>389.83333333333331</v>
      </c>
      <c r="IC237">
        <v>1.6666666666666667</v>
      </c>
      <c r="ID237">
        <v>386</v>
      </c>
      <c r="IE237">
        <v>2.2999999999999998</v>
      </c>
      <c r="IF237">
        <v>417.5</v>
      </c>
      <c r="IG237">
        <v>1.7777777777777777</v>
      </c>
      <c r="IH237">
        <v>400.08333333333331</v>
      </c>
      <c r="II237">
        <v>1.6181818181818182</v>
      </c>
      <c r="IJ237">
        <v>381.76086956521738</v>
      </c>
      <c r="IK237">
        <v>1.6181818181818182</v>
      </c>
      <c r="IL237">
        <v>381.76086956521738</v>
      </c>
      <c r="IM237">
        <v>2.7151515151515153</v>
      </c>
      <c r="IN237">
        <v>570.97945205479448</v>
      </c>
      <c r="IQ237">
        <v>4</v>
      </c>
      <c r="IR237">
        <v>1167</v>
      </c>
      <c r="IS237">
        <v>0</v>
      </c>
      <c r="IU237">
        <v>2</v>
      </c>
      <c r="IV237">
        <v>1167</v>
      </c>
      <c r="IW237">
        <v>1.5</v>
      </c>
      <c r="IX237">
        <v>188.5</v>
      </c>
      <c r="IY237">
        <v>1</v>
      </c>
      <c r="IZ237">
        <v>121</v>
      </c>
      <c r="JC237">
        <v>1.3333333333333333</v>
      </c>
      <c r="JD237">
        <v>166</v>
      </c>
      <c r="JE237">
        <v>1.6</v>
      </c>
      <c r="JF237">
        <v>416.25</v>
      </c>
      <c r="JI237">
        <v>1</v>
      </c>
      <c r="JJ237">
        <v>141</v>
      </c>
      <c r="JK237">
        <v>5</v>
      </c>
      <c r="JL237">
        <v>1302</v>
      </c>
      <c r="JM237">
        <v>3</v>
      </c>
      <c r="JN237">
        <v>721.5</v>
      </c>
      <c r="JO237">
        <v>6</v>
      </c>
      <c r="JP237">
        <v>909.5</v>
      </c>
      <c r="JQ237">
        <v>2</v>
      </c>
      <c r="JR237">
        <v>232</v>
      </c>
      <c r="JU237">
        <v>4.666666666666667</v>
      </c>
      <c r="JV237">
        <v>683.66666666666663</v>
      </c>
      <c r="JW237">
        <v>4</v>
      </c>
      <c r="JX237">
        <v>698.8</v>
      </c>
      <c r="JY237">
        <v>2.8</v>
      </c>
      <c r="JZ237">
        <v>573.22222222222217</v>
      </c>
      <c r="KC237">
        <v>1</v>
      </c>
      <c r="KD237">
        <v>258</v>
      </c>
      <c r="KE237">
        <v>0</v>
      </c>
      <c r="KG237">
        <v>0.5</v>
      </c>
      <c r="KH237">
        <v>258</v>
      </c>
      <c r="KI237">
        <v>4.5</v>
      </c>
      <c r="KJ237">
        <v>838.5</v>
      </c>
      <c r="KK237">
        <v>2</v>
      </c>
      <c r="KL237">
        <v>300</v>
      </c>
      <c r="KO237">
        <v>3.6666666666666665</v>
      </c>
      <c r="KP237">
        <v>659</v>
      </c>
      <c r="KQ237">
        <v>2.4</v>
      </c>
      <c r="KR237">
        <v>558.75</v>
      </c>
      <c r="KS237">
        <v>2.4</v>
      </c>
      <c r="KT237">
        <v>558.75</v>
      </c>
      <c r="KU237">
        <v>2.6666666666666665</v>
      </c>
      <c r="KV237">
        <v>568.76923076923072</v>
      </c>
      <c r="KW237">
        <v>2.7111111111111112</v>
      </c>
      <c r="KX237">
        <v>570.79874213836479</v>
      </c>
      <c r="KY237" s="15">
        <f>Tabla2[[#This Row],[ROS_NUM_COR_COD_ROS_TG_NEG]]-Tabla2[[#This Row],[PAS_NUM_COR_COD_ROS_TG_NEG]]</f>
        <v>2.5592105263157894</v>
      </c>
      <c r="KZ237" s="15">
        <f>Tabla2[[#This Row],[ROS_DUR_COR_COD_ROS_TG_NEG]]-Tabla2[[#This Row],[PAS_DUR_COR_COD_ROS_TG_NEG]]</f>
        <v>426.25</v>
      </c>
      <c r="LA237" s="15">
        <f>Tabla2[[#This Row],[ROS_NUM_COR_COD_ROS_TG_NEU]]-Tabla2[[#This Row],[PAS_NUM_COR_COD_ROS_TG_NEU]]</f>
        <v>3.6277777777777778</v>
      </c>
      <c r="LB237" s="15">
        <f>Tabla2[[#This Row],[ROS_DUR_COR_COD_ROS_TG_NEU]]-Tabla2[[#This Row],[PAS_DUR_COR_COD_ROS_TG_NEU]]</f>
        <v>629.0625</v>
      </c>
      <c r="LC237" s="15">
        <f>Tabla2[[#This Row],[ROS_NUM_COR_COD_ROS_TG_POS]]-Tabla2[[#This Row],[PAS_NUM_COR_COD_ROS_TG_POS]]</f>
        <v>2.0499999999999998</v>
      </c>
      <c r="LD237" s="15">
        <f>Tabla2[[#This Row],[ROS_DUR_COR_COD_ROS_TG_POS]]-Tabla2[[#This Row],[PAS_DUR_COR_COD_ROS_TG_POS]]</f>
        <v>365.2</v>
      </c>
      <c r="LE237" s="15">
        <f>Tabla2[[#This Row],[ROS_NUM_COR_COD_ROS_TG_TOT]]-Tabla2[[#This Row],[PAS_NUM_COR_COD_ROS_TG_TOT]]</f>
        <v>2.7319522912743253</v>
      </c>
      <c r="LF237" s="15">
        <f>Tabla2[[#This Row],[ROS_DUR_COR_COD_ROS_TG_TOT]]-Tabla2[[#This Row],[PAS_DUR_COR_COD_ROS_TG_TOT]]</f>
        <v>476.78671328671328</v>
      </c>
      <c r="LG237" s="15">
        <f>Tabla2[[#This Row],[ROS_NUM_COR_COD_ESC_TG_NEG]]-Tabla2[[#This Row],[PAS_NUM_COR_COD_ESC_TG_NEG]]</f>
        <v>0.73026315789473695</v>
      </c>
      <c r="LH237" s="15">
        <f>Tabla2[[#This Row],[ROS_DUR_COR_COD_ESC_TG_NEG]]-Tabla2[[#This Row],[PAS_DUR_COR_COD_ESC_TG_NEG]]</f>
        <v>1.6428571428571672</v>
      </c>
      <c r="LI237" s="15">
        <f>Tabla2[[#This Row],[ROS_NUM_COR_COD_ESC_TG_NEU]]-Tabla2[[#This Row],[PAS_NUM_COR_COD_ESC_TG_NEU]]</f>
        <v>1.5388888888888888</v>
      </c>
      <c r="LJ237" s="15">
        <f>Tabla2[[#This Row],[ROS_NUM_COR_COD_ESC_TG_NEG]]-Tabla2[[#This Row],[PAS_NUM_COR_COD_ESC_TG_NEG]]</f>
        <v>0.73026315789473695</v>
      </c>
      <c r="LK237" s="15">
        <f>Tabla2[[#This Row],[ROS_NUM_COR_COD_ESC_TG_POS]]-Tabla2[[#This Row],[PAS_NUM_COR_COD_ESC_TG_POS]]</f>
        <v>2.0500000000000003</v>
      </c>
      <c r="LL237" s="15">
        <f>Tabla2[[#This Row],[ROS_DUR_COR_COD_ESC_TG_POS]]-Tabla2[[#This Row],[PAS_DUR_COR_COD_ESC_TG_POS]]</f>
        <v>349.37373737373736</v>
      </c>
      <c r="LM237" s="15">
        <f>Tabla2[[#This Row],[ROS_NUM_COR_COD_ESC_TG_TOT]]-Tabla2[[#This Row],[PAS_NUM_COR_COD_ESC_TG_TOT]]</f>
        <v>1.4682988072818584</v>
      </c>
      <c r="LN237" s="15">
        <f>Tabla2[[#This Row],[ROS_DUR_COR_COD_ESC_TG_TOT]]-Tabla2[[#This Row],[PAS_DUR_COR_COD_ESC_TG_TOT]]</f>
        <v>213.77297297297292</v>
      </c>
      <c r="LO237" s="15">
        <f>Tabla2[[#This Row],[PAS_NUM_COR_COD_ROS_TG_NEG]]-Tabla2[[#This Row],[ESC_NUM_COR_COD_ROS_TG_NEG]]</f>
        <v>-0.51754385964912264</v>
      </c>
      <c r="LP237" s="15">
        <f>Tabla2[[#This Row],[PAS_DUR_COR_COD_ROS_TG_NEG]]-Tabla2[[#This Row],[ESC_DUR_COR_COD_ROS_TG_NEG]]</f>
        <v>-453.66666666666663</v>
      </c>
      <c r="LQ237" s="15">
        <f>Tabla2[[#This Row],[PAS_NUM_COR_COD_ROS_TG_NEU]]-Tabla2[[#This Row],[ESC_NUM_COR_COD_ROS_TG_NEU]]</f>
        <v>-0.47500000000000009</v>
      </c>
      <c r="LR237" s="15">
        <f>Tabla2[[#This Row],[PAS_DUR_COR_COD_ROS_TG_NEU]]-Tabla2[[#This Row],[ESC_DUR_COR_COD_ROS_TG_NEU]]</f>
        <v>-449.3125</v>
      </c>
      <c r="LS237" s="15">
        <f>Tabla2[[#This Row],[PAS_NUM_COR_COD_ROS_TG_POS]]-Tabla2[[#This Row],[ESC_NUM_COR_COD_ROS_TG_POS]]</f>
        <v>-0.75000000000000022</v>
      </c>
      <c r="LT237" s="15">
        <f>Tabla2[[#This Row],[PAS_DUR_COR_COD_ROS_TG_POS]]-Tabla2[[#This Row],[ESC_DUR_COR_COD_ROS_TG_POS]]</f>
        <v>-159.5333333333333</v>
      </c>
      <c r="LU237" s="15">
        <f>Tabla2[[#This Row],[PAS_NUM_COR_COD_ROS_TG_TOT]]-Tabla2[[#This Row],[ESC_NUM_COR_COD_ROS_TG_TOT]]</f>
        <v>-0.53702051739518275</v>
      </c>
      <c r="LV237" s="15">
        <f>Tabla2[[#This Row],[PAS_DUR_COR_COD_ROS_TG_TOT]]-Tabla2[[#This Row],[ESC_DUR_COR_COD_ROS_TG_TOT]]</f>
        <v>-361.06363636363642</v>
      </c>
      <c r="LW237" s="15">
        <f>Tabla2[[#This Row],[PAS_NUM_COR_COD_ESC_TG_NEG]]-Tabla2[[#This Row],[ESC_NUM_COR_COD_ESC_TG_NEG]]</f>
        <v>0.89473684210526305</v>
      </c>
      <c r="LX237" s="15">
        <f>Tabla2[[#This Row],[PAS_DUR_COR_COD_ESC_TG_NEG]]-Tabla2[[#This Row],[ESC_DUR_COR_COD_ESC_TG_NEG]]</f>
        <v>256.15714285714284</v>
      </c>
      <c r="LY237" s="15">
        <f>Tabla2[[#This Row],[PAS_NUM_COR_COD_ESC_TG_NEU]]-Tabla2[[#This Row],[ESC_NUM_COR_COD_ESC_TG_NEU]]</f>
        <v>-0.39999999999999991</v>
      </c>
      <c r="LZ237" s="15">
        <f>Tabla2[[#This Row],[PAS_DUR_COR_COD_ESC_TG_NEU]]-Tabla2[[#This Row],[ESC_DUR_COR_COD_ESC_TG_NEU]]</f>
        <v>-73.25</v>
      </c>
      <c r="MA237" s="15">
        <f>Tabla2[[#This Row],[PAS_NUM_COR_COD_ESC_TG_POS]]-Tabla2[[#This Row],[ESC_NUM_COR_COD_ESC_TG_POS]]</f>
        <v>-0.25</v>
      </c>
      <c r="MB237" s="15">
        <f>Tabla2[[#This Row],[PAS_DUR_COR_COD_ESC_TG_POS]]-Tabla2[[#This Row],[ESC_DUR_COR_COD_ESC_TG_POS]]</f>
        <v>-257.81818181818181</v>
      </c>
      <c r="MC237" s="15">
        <f>Tabla2[[#This Row],[PAS_NUM_COR_COD_ESC_TG_TOT]]-Tabla2[[#This Row],[ESC_NUM_COR_COD_ESC_TG_TOT]]</f>
        <v>3.6574487065120342E-2</v>
      </c>
      <c r="MD237" s="15">
        <f>Tabla2[[#This Row],[PAS_DUR_COR_COD_ESC_TG_TOT]]-Tabla2[[#This Row],[ESC_DUR_COR_COD_ESC_TG_TOT]]</f>
        <v>19.488565488565484</v>
      </c>
      <c r="ME237" s="42">
        <f>Tabla25[[#This Row],[PAS_NUM_COR_COD_ROS_TG_NEG]]-Tabla25[[#This Row],[PAS_NUM_COR_COD_ESC_TG_NEG]]</f>
        <v>-0.57894736842105243</v>
      </c>
      <c r="MF237" s="42">
        <f>Tabla25[[#This Row],[PAS_NUM_COR_COD_ROS_TG_NEU]]-Tabla25[[#This Row],[PAS_NUM_COR_COD_ESC_TG_NEU]]</f>
        <v>-0.20000000000000018</v>
      </c>
      <c r="MG237" s="42">
        <f>Tabla25[[#This Row],[PAS_NUM_COR_COD_ROS_TG_POS]]-Tabla25[[#This Row],[PAS_NUM_COR_COD_ESC_TG_POS]]</f>
        <v>0.30000000000000004</v>
      </c>
      <c r="MH237" s="42">
        <f>Tabla25[[#This Row],[PAS_NUM_COR_COD_ROS_TG_TOT]]-Tabla25[[#This Row],[PAS_NUM_COR_COD_ESC_TG_TOT]]</f>
        <v>-0.15254237288135575</v>
      </c>
      <c r="MI237" s="42">
        <f>Tabla25[[#This Row],[PAS_DUR_COR_COD_ROS_TG_NEG]]-Tabla25[[#This Row],[PAS_DUR_COR_COD_ESC_TG_NEG]]</f>
        <v>-161.35714285714283</v>
      </c>
      <c r="MJ237" s="42">
        <f>Tabla25[[#This Row],[PAS_DUR_COR_COD_ROS_TG_NEU]]-Tabla25[[#This Row],[PAS_DUR_COR_COD_ESC_TG_NEU]]</f>
        <v>-164.3125</v>
      </c>
      <c r="MK237" s="42">
        <f>Tabla25[[#This Row],[PAS_DUR_COR_COD_ROS_TG_POS]]-Tabla25[[#This Row],[PAS_DUR_COR_COD_ESC_TG_POS]]</f>
        <v>-55.381818181818176</v>
      </c>
      <c r="ML237" s="42">
        <f>Tabla25[[#This Row],[PAS_DUR_COR_COD_ROS_TG_TOT]]-Tabla25[[#This Row],[PAS_DUR_COR_COD_ESC_TG_TOT]]</f>
        <v>-134.89066339066341</v>
      </c>
      <c r="MM237" s="44">
        <f>Tabla25[[#This Row],[ESC_NUM_COR_COD_ROS_TG_NEG]]-Tabla25[[#This Row],[ESC_NUM_COR_COD_ESC_TG_NEG]]</f>
        <v>0.83333333333333326</v>
      </c>
      <c r="MN237" s="44">
        <f>Tabla25[[#This Row],[ESC_NUM_COR_COD_ROS_TG_NEU]]-Tabla25[[#This Row],[ESC_NUM_COR_COD_ESC_TG_NEU]]</f>
        <v>-0.125</v>
      </c>
      <c r="MO237" s="44">
        <f>Tabla25[[#This Row],[ESC_NUM_COR_COD_ROS_TG_POS]]-Tabla25[[#This Row],[ESC_NUM_COR_COD_ESC_TG_POS]]</f>
        <v>0.80000000000000027</v>
      </c>
      <c r="MP237" s="44">
        <f>Tabla25[[#This Row],[ESC_NUM_COR_COD_ROS_TG_TOT]]-Tabla25[[#This Row],[ESC_NUM_COR_COD_ESC_TG_TOT]]</f>
        <v>0.42105263157894735</v>
      </c>
      <c r="MQ237" s="44">
        <f>Tabla25[[#This Row],[ESC_DUR_COR_COD_ROS_TG_NEG]]-Tabla25[[#This Row],[ESC_DUR_COR_COD_ESC_TG_NEG]]</f>
        <v>548.4666666666667</v>
      </c>
      <c r="MR237" s="44">
        <f>Tabla25[[#This Row],[ESC_DUR_COR_COD_ROS_TG_NEU]]-Tabla25[[#This Row],[ESC_DUR_COR_COD_ESC_TG_NEU]]</f>
        <v>211.75</v>
      </c>
      <c r="MS237" s="44">
        <f>Tabla25[[#This Row],[ESC_DUR_COR_COD_ROS_TG_POS]]-Tabla25[[#This Row],[ESC_DUR_COR_COD_ESC_TG_POS]]</f>
        <v>-153.66666666666669</v>
      </c>
      <c r="MT237" s="44">
        <f>Tabla25[[#This Row],[ESC_DUR_COR_COD_ROS_TG_TOT]]-Tabla25[[#This Row],[ESC_DUR_COR_COD_ESC_TG_TOT]]</f>
        <v>245.6615384615385</v>
      </c>
      <c r="MU237" s="47">
        <f>Tabla25[[#This Row],[ROS_NUM_COR_COD_ROS_TG_NEG]]-Tabla25[[#This Row],[ROS_NUM_COR_COD_ESC_TG_NEG]]</f>
        <v>1.25</v>
      </c>
      <c r="MV237" s="47">
        <f>Tabla25[[#This Row],[ROS_NUM_COR_COD_ROS_TG_NEU]]-Tabla25[[#This Row],[ROS_NUM_COR_COD_ESC_TG_NEU]]</f>
        <v>1.8888888888888888</v>
      </c>
      <c r="MW237" s="47">
        <f>Tabla25[[#This Row],[ROS_NUM_COR_COD_ROS_TG_POS]]-Tabla25[[#This Row],[ROS_NUM_COR_COD_ESC_TG_POS]]</f>
        <v>0.29999999999999982</v>
      </c>
      <c r="MX237" s="47">
        <f>Tabla25[[#This Row],[ROS_NUM_COR_COD_ROS_TG_TOT]]-Tabla25[[#This Row],[ROS_NUM_COR_COD_ESC_TG_TOT]]</f>
        <v>1.1111111111111112</v>
      </c>
      <c r="MY237" s="47">
        <f>Tabla25[[#This Row],[ROS_DUR_COR_COD_ROS_TG_NEG]]-Tabla25[[#This Row],[ROS_DUR_COR_COD_ESC_TG_NEG]]</f>
        <v>263.25</v>
      </c>
      <c r="MZ237" s="47">
        <f>Tabla25[[#This Row],[ROS_DUR_COR_COD_ROS_TG_NEU]]-Tabla25[[#This Row],[ROS_DUR_COR_COD_ESC_TG_NEU]]</f>
        <v>169</v>
      </c>
      <c r="NA237" s="47">
        <f>Tabla25[[#This Row],[ROS_DUR_COR_COD_ROS_TG_POS]]-Tabla25[[#This Row],[ROS_DUR_COR_COD_ESC_TG_POS]]</f>
        <v>-39.555555555555543</v>
      </c>
      <c r="NB237" s="47">
        <f>Tabla25[[#This Row],[ROS_DUR_COR_COD_ROS_TG_TOT]]-Tabla25[[#This Row],[ROS_DUR_COR_COD_ESC_TG_TOT]]</f>
        <v>128.12307692307695</v>
      </c>
      <c r="NC237">
        <v>198.875</v>
      </c>
      <c r="ND237">
        <v>135</v>
      </c>
      <c r="NE237">
        <v>136.66666666666666</v>
      </c>
      <c r="NF237">
        <v>155.23076923076923</v>
      </c>
      <c r="NG237">
        <v>156.375</v>
      </c>
      <c r="NH237">
        <v>171.125</v>
      </c>
      <c r="NI237">
        <v>168</v>
      </c>
      <c r="NJ237">
        <v>165.28</v>
      </c>
      <c r="NK237">
        <v>138.66666666666666</v>
      </c>
      <c r="NL237">
        <v>194.5</v>
      </c>
      <c r="NM237">
        <v>172.66666666666666</v>
      </c>
      <c r="NN237">
        <v>171.2</v>
      </c>
      <c r="NO237">
        <v>181.4</v>
      </c>
      <c r="NP237">
        <v>153.16666666666666</v>
      </c>
      <c r="NQ237">
        <v>117</v>
      </c>
      <c r="NR237">
        <v>158.46153846153845</v>
      </c>
      <c r="NS237">
        <v>172.76923076923077</v>
      </c>
      <c r="NT237">
        <v>128.8125</v>
      </c>
      <c r="NU237">
        <v>138</v>
      </c>
      <c r="NV237">
        <v>144.93181818181819</v>
      </c>
      <c r="NW237">
        <v>147.42857142857142</v>
      </c>
      <c r="NX237">
        <v>174.16666666666666</v>
      </c>
      <c r="NY237">
        <v>148.09090909090909</v>
      </c>
      <c r="NZ237">
        <v>156.29729729729729</v>
      </c>
      <c r="OA237" s="15">
        <f>Tabla2[[#This Row],[ROS_1DU_COR_COD_ROS_TG_NEG]]-Tabla2[[#This Row],[PAS_1DU_COR_COD_ROS_TG_NEG]]</f>
        <v>26.105769230769226</v>
      </c>
      <c r="OB237" s="15">
        <f>Tabla2[[#This Row],[ROS_1DU_COR_COD_ROS_TG_NEU]]-Tabla2[[#This Row],[PAS_1DU_COR_COD_ROS_TG_NEU]]</f>
        <v>6.1875</v>
      </c>
      <c r="OC237" s="15">
        <f>Tabla2[[#This Row],[ROS_1DU_COR_COD_ROS_TG_POS]]-Tabla2[[#This Row],[PAS_1DU_COR_COD_ROS_TG_POS]]</f>
        <v>-1.3333333333333428</v>
      </c>
      <c r="OD237" s="15">
        <f>Tabla2[[#This Row],[ROS_1DU_COR_COD_ROS_TG_TOT]]-Tabla2[[#This Row],[PAS_1DU_COR_COD_ROS_TG_TOT]]</f>
        <v>10.298951048951039</v>
      </c>
      <c r="OE237" s="15">
        <f>Tabla2[[#This Row],[ROS_1DU_COR_COD_ESC_TG_NEG]]-Tabla2[[#This Row],[PAS_1DU_COR_COD_ESC_TG_NEG]]</f>
        <v>8.9464285714285836</v>
      </c>
      <c r="OF237" s="15">
        <f>Tabla2[[#This Row],[ROS_1DU_COR_COD_ESC_TG_NEU]]-Tabla2[[#This Row],[PAS_1DU_COR_COD_ESC_TG_NEU]]</f>
        <v>-3.0416666666666572</v>
      </c>
      <c r="OG237" s="15">
        <f>Tabla2[[#This Row],[ROS_1DU_COR_COD_ESC_TG_POS]]-Tabla2[[#This Row],[PAS_1DU_COR_COD_ESC_TG_POS]]</f>
        <v>19.909090909090907</v>
      </c>
      <c r="OH237" s="15">
        <f>Tabla2[[#This Row],[ROS_1DU_COR_COD_ESC_TG_TOT]]-Tabla2[[#This Row],[PAS_1DU_COR_COD_ESC_TG_TOT]]</f>
        <v>8.98270270270271</v>
      </c>
      <c r="OI237" s="15">
        <f>Tabla2[[#This Row],[PAS_1DU_COR_COD_ROS_TG_NEG]]-Tabla2[[#This Row],[ESC_1DU_COR_COD_ROS_TG_NEG]]</f>
        <v>34.102564102564116</v>
      </c>
      <c r="OJ237" s="15">
        <f>Tabla2[[#This Row],[PAS_1DU_COR_COD_ROS_TG_NEU]]-Tabla2[[#This Row],[ESC_1DU_COR_COD_ROS_TG_NEU]]</f>
        <v>-65.6875</v>
      </c>
      <c r="OK237" s="15">
        <f>Tabla2[[#This Row],[PAS_1DU_COR_COD_ROS_TG_POS]]-Tabla2[[#This Row],[ESC_1DU_COR_COD_ROS_TG_POS]]</f>
        <v>-34.666666666666657</v>
      </c>
      <c r="OL237" s="15">
        <f>Tabla2[[#This Row],[PAS_1DU_COR_COD_ROS_TG_TOT]]-Tabla2[[#This Row],[ESC_1DU_COR_COD_ROS_TG_TOT]]</f>
        <v>-26.268181818181802</v>
      </c>
      <c r="OM237" s="15">
        <f>Tabla2[[#This Row],[PAS_1DU_COR_COD_ESC_TG_NEG]]-Tabla2[[#This Row],[ESC_1DU_COR_COD_ESC_TG_NEG]]</f>
        <v>-33.971428571428589</v>
      </c>
      <c r="ON237" s="15">
        <f>Tabla2[[#This Row],[PAS_1DU_COR_COD_ESC_TG_NEU]]-Tabla2[[#This Row],[ESC_1DU_COR_COD_ESC_TG_NEU]]</f>
        <v>21</v>
      </c>
      <c r="OO237" s="15">
        <f>Tabla2[[#This Row],[PAS_1DU_COR_COD_ESC_TG_POS]]-Tabla2[[#This Row],[ESC_1DU_COR_COD_ESC_TG_POS]]</f>
        <v>31.090909090909093</v>
      </c>
      <c r="OP237" s="15">
        <f>Tabla2[[#This Row],[PAS_1DU_COR_COD_ESC_TG_TOT]]-Tabla2[[#This Row],[ESC_1DU_COR_COD_ESC_TG_TOT]]</f>
        <v>-2.1642411642411616</v>
      </c>
      <c r="OQ237" s="61">
        <v>42.5</v>
      </c>
      <c r="OR237" s="62">
        <v>-36.125</v>
      </c>
      <c r="OS237" s="62">
        <v>-31.333333333333343</v>
      </c>
      <c r="OT237" s="62">
        <v>-10.049230769230775</v>
      </c>
      <c r="OU237" s="62">
        <v>-42.733333333333348</v>
      </c>
      <c r="OV237" s="62">
        <v>41.333333333333343</v>
      </c>
      <c r="OW237" s="62">
        <v>55.666666666666657</v>
      </c>
      <c r="OX237" s="62">
        <v>12.738461538461536</v>
      </c>
      <c r="OY237" s="62">
        <v>25.340659340659357</v>
      </c>
      <c r="OZ237" s="62">
        <v>-45.354166666666657</v>
      </c>
      <c r="PA237" s="62">
        <v>-10.090909090909093</v>
      </c>
      <c r="PB237" s="62">
        <v>-11.365479115479104</v>
      </c>
    </row>
    <row r="238" spans="1:418" x14ac:dyDescent="0.3">
      <c r="A238" s="2" t="s">
        <v>235</v>
      </c>
      <c r="B238" s="2">
        <v>60</v>
      </c>
      <c r="C238" s="2">
        <v>2</v>
      </c>
      <c r="D238" s="2">
        <v>72</v>
      </c>
      <c r="E238">
        <v>3.7</v>
      </c>
      <c r="F238">
        <v>1012.4736842105264</v>
      </c>
      <c r="G238">
        <v>3.85</v>
      </c>
      <c r="H238">
        <v>1119.4705882352941</v>
      </c>
      <c r="I238">
        <v>4</v>
      </c>
      <c r="J238">
        <v>959.85</v>
      </c>
      <c r="K238">
        <v>3.85</v>
      </c>
      <c r="L238">
        <v>1026.1607142857142</v>
      </c>
      <c r="M238">
        <v>3.5</v>
      </c>
      <c r="N238">
        <v>1050.9411764705883</v>
      </c>
      <c r="O238">
        <v>2.6</v>
      </c>
      <c r="P238">
        <v>737.29411764705878</v>
      </c>
      <c r="Q238">
        <v>2.5499999999999998</v>
      </c>
      <c r="R238">
        <v>626.78947368421052</v>
      </c>
      <c r="S238">
        <v>2.8833333333333333</v>
      </c>
      <c r="T238">
        <v>798.28301886792451</v>
      </c>
      <c r="U238">
        <v>3.3666666666666667</v>
      </c>
      <c r="V238">
        <v>915.35779816513764</v>
      </c>
      <c r="W238">
        <v>1.8</v>
      </c>
      <c r="X238">
        <v>526.61111111111109</v>
      </c>
      <c r="Y238">
        <v>1.35</v>
      </c>
      <c r="Z238">
        <v>503.35714285714283</v>
      </c>
      <c r="AA238">
        <v>1.4</v>
      </c>
      <c r="AB238">
        <v>386.125</v>
      </c>
      <c r="AC238">
        <v>1.5166666666666666</v>
      </c>
      <c r="AD238">
        <v>473</v>
      </c>
      <c r="AE238">
        <v>1.5166666666666666</v>
      </c>
      <c r="AF238">
        <v>473</v>
      </c>
      <c r="AG238">
        <v>2.75</v>
      </c>
      <c r="AH238">
        <v>780.1146496815287</v>
      </c>
      <c r="BM238">
        <v>2.75</v>
      </c>
      <c r="BN238">
        <v>780.1146496815287</v>
      </c>
      <c r="BO238">
        <v>3.1111111111111112</v>
      </c>
      <c r="BP238">
        <v>1086.2857142857142</v>
      </c>
      <c r="BQ238">
        <v>2.7777777777777777</v>
      </c>
      <c r="BR238">
        <v>734.77777777777783</v>
      </c>
      <c r="BS238">
        <v>1.625</v>
      </c>
      <c r="BT238">
        <v>532</v>
      </c>
      <c r="BU238">
        <v>2.5384615384615383</v>
      </c>
      <c r="BV238">
        <v>780.04347826086962</v>
      </c>
      <c r="BW238">
        <v>2.8888888888888888</v>
      </c>
      <c r="BX238">
        <v>1051.2857142857142</v>
      </c>
      <c r="BY238">
        <v>2.8571428571428572</v>
      </c>
      <c r="BZ238">
        <v>905.16666666666663</v>
      </c>
      <c r="CA238">
        <v>3.4</v>
      </c>
      <c r="CB238">
        <v>1390.7142857142858</v>
      </c>
      <c r="CC238">
        <v>3.0769230769230771</v>
      </c>
      <c r="CD238">
        <v>1126.25</v>
      </c>
      <c r="CE238">
        <v>2.8076923076923075</v>
      </c>
      <c r="CF238">
        <v>941.06976744186045</v>
      </c>
      <c r="CG238">
        <v>3.2222222222222223</v>
      </c>
      <c r="CH238">
        <v>1122.7142857142858</v>
      </c>
      <c r="CI238">
        <v>3.1111111111111112</v>
      </c>
      <c r="CJ238">
        <v>971.71428571428567</v>
      </c>
      <c r="CK238">
        <v>3.875</v>
      </c>
      <c r="CL238">
        <v>1359.4285714285713</v>
      </c>
      <c r="CM238">
        <v>3.3846153846153846</v>
      </c>
      <c r="CN238">
        <v>1151.2857142857142</v>
      </c>
      <c r="CO238">
        <v>2.7777777777777777</v>
      </c>
      <c r="CP238">
        <v>1160</v>
      </c>
      <c r="CQ238">
        <v>3.2857142857142856</v>
      </c>
      <c r="CR238">
        <v>1632.25</v>
      </c>
      <c r="CS238">
        <v>2.2999999999999998</v>
      </c>
      <c r="CT238">
        <v>817.85714285714289</v>
      </c>
      <c r="CU238">
        <v>2.7307692307692308</v>
      </c>
      <c r="CV238">
        <v>1130.2352941176471</v>
      </c>
      <c r="CW238">
        <v>3.0576923076923075</v>
      </c>
      <c r="CX238">
        <v>1141.8684210526317</v>
      </c>
      <c r="CY238">
        <v>2.9326923076923075</v>
      </c>
      <c r="CZ238">
        <v>1035.2716049382716</v>
      </c>
      <c r="DA238">
        <v>1.6666666666666667</v>
      </c>
      <c r="DB238">
        <v>561.28571428571433</v>
      </c>
      <c r="DC238">
        <v>1.7777777777777777</v>
      </c>
      <c r="DD238">
        <v>492.11111111111109</v>
      </c>
      <c r="DE238">
        <v>1.875</v>
      </c>
      <c r="DF238">
        <v>439.875</v>
      </c>
      <c r="DG238">
        <v>1.7692307692307692</v>
      </c>
      <c r="DH238">
        <v>494.875</v>
      </c>
      <c r="DI238">
        <v>1.8888888888888888</v>
      </c>
      <c r="DJ238">
        <v>467.44444444444446</v>
      </c>
      <c r="DK238">
        <v>1.5714285714285714</v>
      </c>
      <c r="DL238">
        <v>487.75</v>
      </c>
      <c r="DM238">
        <v>1.4</v>
      </c>
      <c r="DN238">
        <v>518.16666666666663</v>
      </c>
      <c r="DO238">
        <v>1.6153846153846154</v>
      </c>
      <c r="DP238">
        <v>487.73684210526318</v>
      </c>
      <c r="DQ238">
        <v>1.6923076923076923</v>
      </c>
      <c r="DR238">
        <v>491.72093023255815</v>
      </c>
      <c r="DS238">
        <v>1.6923076923076923</v>
      </c>
      <c r="DT238">
        <v>491.72093023255815</v>
      </c>
      <c r="DU238">
        <v>2.5192307692307692</v>
      </c>
      <c r="DV238">
        <v>846.7822580645161</v>
      </c>
      <c r="DW238">
        <v>4</v>
      </c>
      <c r="DX238">
        <v>769</v>
      </c>
      <c r="DY238">
        <v>3</v>
      </c>
      <c r="DZ238">
        <v>885</v>
      </c>
      <c r="EA238">
        <v>4.5</v>
      </c>
      <c r="EB238">
        <v>1558</v>
      </c>
      <c r="EC238">
        <v>4</v>
      </c>
      <c r="ED238">
        <v>1192.5</v>
      </c>
      <c r="EE238">
        <v>2</v>
      </c>
      <c r="EF238">
        <v>775</v>
      </c>
      <c r="EG238">
        <v>2</v>
      </c>
      <c r="EH238">
        <v>826.5</v>
      </c>
      <c r="EK238">
        <v>2</v>
      </c>
      <c r="EL238">
        <v>809.33333333333337</v>
      </c>
      <c r="EM238">
        <v>3</v>
      </c>
      <c r="EN238">
        <v>1028.2857142857142</v>
      </c>
      <c r="EO238">
        <v>1</v>
      </c>
      <c r="EP238">
        <v>146</v>
      </c>
      <c r="EQ238">
        <v>2</v>
      </c>
      <c r="ER238">
        <v>267</v>
      </c>
      <c r="ES238">
        <v>1</v>
      </c>
      <c r="ET238">
        <v>253</v>
      </c>
      <c r="EU238">
        <v>1.25</v>
      </c>
      <c r="EV238">
        <v>229.75</v>
      </c>
      <c r="EW238">
        <v>5</v>
      </c>
      <c r="EX238">
        <v>1415</v>
      </c>
      <c r="EY238">
        <v>3.3333333333333335</v>
      </c>
      <c r="EZ238">
        <v>1825.5</v>
      </c>
      <c r="FC238">
        <v>3.75</v>
      </c>
      <c r="FD238">
        <v>1688.6666666666667</v>
      </c>
      <c r="FE238">
        <v>2.5</v>
      </c>
      <c r="FF238">
        <v>855</v>
      </c>
      <c r="FG238">
        <v>2.75</v>
      </c>
      <c r="FH238">
        <v>941.64285714285711</v>
      </c>
      <c r="FI238">
        <v>6</v>
      </c>
      <c r="FJ238">
        <v>1327</v>
      </c>
      <c r="FK238">
        <v>1</v>
      </c>
      <c r="FL238">
        <v>374</v>
      </c>
      <c r="FM238">
        <v>3.5</v>
      </c>
      <c r="FN238">
        <v>894.5</v>
      </c>
      <c r="FO238">
        <v>3.5</v>
      </c>
      <c r="FP238">
        <v>872.5</v>
      </c>
      <c r="FQ238">
        <v>8</v>
      </c>
      <c r="FR238">
        <v>1633</v>
      </c>
      <c r="FS238">
        <v>2.6666666666666665</v>
      </c>
      <c r="FT238">
        <v>539</v>
      </c>
      <c r="FW238">
        <v>4</v>
      </c>
      <c r="FX238">
        <v>812.5</v>
      </c>
      <c r="FY238">
        <v>3.75</v>
      </c>
      <c r="FZ238">
        <v>842.5</v>
      </c>
      <c r="GA238">
        <v>3.75</v>
      </c>
      <c r="GB238">
        <v>842.5</v>
      </c>
      <c r="GC238">
        <v>3.0833333333333335</v>
      </c>
      <c r="GD238">
        <v>905.59090909090912</v>
      </c>
      <c r="GE238">
        <v>2.5944444444444446</v>
      </c>
      <c r="GF238">
        <v>855.64383561643831</v>
      </c>
      <c r="GG238">
        <v>2.4</v>
      </c>
      <c r="GH238">
        <v>987.66666666666663</v>
      </c>
      <c r="GI238">
        <v>2.2999999999999998</v>
      </c>
      <c r="GJ238">
        <v>1376.2</v>
      </c>
      <c r="GK238">
        <v>4.1428571428571432</v>
      </c>
      <c r="GL238">
        <v>1600</v>
      </c>
      <c r="GM238">
        <v>2.8148148148148149</v>
      </c>
      <c r="GN238">
        <v>1300.4375</v>
      </c>
      <c r="GO238">
        <v>2.3333333333333335</v>
      </c>
      <c r="GP238">
        <v>920.5</v>
      </c>
      <c r="GQ238">
        <v>3.1</v>
      </c>
      <c r="GR238">
        <v>1482.8333333333333</v>
      </c>
      <c r="GS238">
        <v>3</v>
      </c>
      <c r="GT238">
        <v>1346.6</v>
      </c>
      <c r="GU238">
        <v>2.8214285714285716</v>
      </c>
      <c r="GV238">
        <v>1244.2941176470588</v>
      </c>
      <c r="GW238">
        <v>2.8181818181818183</v>
      </c>
      <c r="GX238">
        <v>1271.5151515151515</v>
      </c>
      <c r="GY238">
        <v>2.7</v>
      </c>
      <c r="GZ238">
        <v>1566.2</v>
      </c>
      <c r="HA238">
        <v>1.7</v>
      </c>
      <c r="HB238">
        <v>683</v>
      </c>
      <c r="HC238">
        <v>1.4285714285714286</v>
      </c>
      <c r="HD238">
        <v>715.25</v>
      </c>
      <c r="HE238">
        <v>2</v>
      </c>
      <c r="HF238">
        <v>986</v>
      </c>
      <c r="HG238">
        <v>2.8888888888888888</v>
      </c>
      <c r="HH238">
        <v>832.85714285714289</v>
      </c>
      <c r="HI238">
        <v>2</v>
      </c>
      <c r="HJ238">
        <v>534.625</v>
      </c>
      <c r="HK238">
        <v>2.8888888888888888</v>
      </c>
      <c r="HL238">
        <v>705.875</v>
      </c>
      <c r="HM238">
        <v>2.5714285714285716</v>
      </c>
      <c r="HN238">
        <v>684.95652173913038</v>
      </c>
      <c r="HO238">
        <v>2.290909090909091</v>
      </c>
      <c r="HP238">
        <v>803.78947368421052</v>
      </c>
      <c r="HQ238">
        <v>2.5545454545454547</v>
      </c>
      <c r="HR238">
        <v>1021.1830985915493</v>
      </c>
      <c r="HS238">
        <v>1</v>
      </c>
      <c r="HT238">
        <v>523.4</v>
      </c>
      <c r="HU238">
        <v>1</v>
      </c>
      <c r="HV238">
        <v>328.16666666666669</v>
      </c>
      <c r="HW238">
        <v>1.2857142857142858</v>
      </c>
      <c r="HX238">
        <v>423.75</v>
      </c>
      <c r="HY238">
        <v>1.0740740740740742</v>
      </c>
      <c r="HZ238">
        <v>418.73333333333335</v>
      </c>
      <c r="IA238">
        <v>0.66666666666666663</v>
      </c>
      <c r="IB238">
        <v>317.75</v>
      </c>
      <c r="IC238">
        <v>0.6</v>
      </c>
      <c r="ID238">
        <v>569.66666666666663</v>
      </c>
      <c r="IE238">
        <v>1.6666666666666667</v>
      </c>
      <c r="IF238">
        <v>715</v>
      </c>
      <c r="IG238">
        <v>0.9642857142857143</v>
      </c>
      <c r="IH238">
        <v>559.23076923076928</v>
      </c>
      <c r="II238">
        <v>1.0181818181818181</v>
      </c>
      <c r="IJ238">
        <v>483.96428571428572</v>
      </c>
      <c r="IK238">
        <v>1.0181818181818181</v>
      </c>
      <c r="IL238">
        <v>483.96428571428572</v>
      </c>
      <c r="IM238">
        <v>2.0424242424242425</v>
      </c>
      <c r="IN238">
        <v>869.24242424242425</v>
      </c>
      <c r="IS238">
        <v>1.3333333333333333</v>
      </c>
      <c r="IT238">
        <v>998</v>
      </c>
      <c r="IU238">
        <v>1.3333333333333333</v>
      </c>
      <c r="IV238">
        <v>998</v>
      </c>
      <c r="IW238">
        <v>0</v>
      </c>
      <c r="JA238">
        <v>5</v>
      </c>
      <c r="JB238">
        <v>1337</v>
      </c>
      <c r="JC238">
        <v>2.5</v>
      </c>
      <c r="JD238">
        <v>1337</v>
      </c>
      <c r="JE238">
        <v>1.8</v>
      </c>
      <c r="JF238">
        <v>1167.5</v>
      </c>
      <c r="JK238">
        <v>6</v>
      </c>
      <c r="JL238">
        <v>1419.3333333333333</v>
      </c>
      <c r="JM238">
        <v>6</v>
      </c>
      <c r="JN238">
        <v>1419.3333333333333</v>
      </c>
      <c r="JO238">
        <v>3</v>
      </c>
      <c r="JP238">
        <v>864</v>
      </c>
      <c r="JS238">
        <v>0</v>
      </c>
      <c r="JU238">
        <v>1.5</v>
      </c>
      <c r="JV238">
        <v>864</v>
      </c>
      <c r="JW238">
        <v>4.2</v>
      </c>
      <c r="JX238">
        <v>1280.5</v>
      </c>
      <c r="JY238">
        <v>3</v>
      </c>
      <c r="JZ238">
        <v>1242.8333333333333</v>
      </c>
      <c r="KE238">
        <v>4</v>
      </c>
      <c r="KF238">
        <v>1784</v>
      </c>
      <c r="KG238">
        <v>4</v>
      </c>
      <c r="KH238">
        <v>1784</v>
      </c>
      <c r="KI238">
        <v>2</v>
      </c>
      <c r="KJ238">
        <v>788</v>
      </c>
      <c r="KM238">
        <v>0</v>
      </c>
      <c r="KO238">
        <v>1</v>
      </c>
      <c r="KP238">
        <v>788</v>
      </c>
      <c r="KQ238">
        <v>2.8</v>
      </c>
      <c r="KR238">
        <v>1452</v>
      </c>
      <c r="KS238">
        <v>2.8</v>
      </c>
      <c r="KT238">
        <v>1452</v>
      </c>
      <c r="KU238">
        <v>2.9333333333333331</v>
      </c>
      <c r="KV238">
        <v>1312.5555555555557</v>
      </c>
      <c r="KW238">
        <v>2.1166666666666667</v>
      </c>
      <c r="KX238">
        <v>906.18518518518522</v>
      </c>
      <c r="KY238" s="15">
        <f>Tabla2[[#This Row],[ROS_NUM_COR_COD_ROS_TG_NEG]]-Tabla2[[#This Row],[PAS_NUM_COR_COD_ROS_TG_NEG]]</f>
        <v>-0.61111111111111116</v>
      </c>
      <c r="KZ238" s="15">
        <f>Tabla2[[#This Row],[ROS_DUR_COR_COD_ROS_TG_NEG]]-Tabla2[[#This Row],[PAS_DUR_COR_COD_ROS_TG_NEG]]</f>
        <v>-218.0840336134454</v>
      </c>
      <c r="LA238" s="15">
        <f>Tabla2[[#This Row],[ROS_NUM_COR_COD_ROS_TG_NEU]]-Tabla2[[#This Row],[PAS_NUM_COR_COD_ROS_TG_NEU]]</f>
        <v>-0.60000000000000009</v>
      </c>
      <c r="LB238" s="15">
        <f>Tabla2[[#This Row],[ROS_DUR_COR_COD_ROS_TG_NEU]]-Tabla2[[#This Row],[PAS_DUR_COR_COD_ROS_TG_NEU]]</f>
        <v>-202.66911764705878</v>
      </c>
      <c r="LC238" s="15">
        <f>Tabla2[[#This Row],[ROS_NUM_COR_COD_ROS_TG_POS]]-Tabla2[[#This Row],[PAS_NUM_COR_COD_ROS_TG_POS]]</f>
        <v>0.33888888888888902</v>
      </c>
      <c r="LD238" s="15">
        <f>Tabla2[[#This Row],[ROS_DUR_COR_COD_ROS_TG_POS]]-Tabla2[[#This Row],[PAS_DUR_COR_COD_ROS_TG_POS]]</f>
        <v>79.08552631578948</v>
      </c>
      <c r="LE238" s="15">
        <f>Tabla2[[#This Row],[ROS_NUM_COR_COD_ROS_TG_TOT]]-Tabla2[[#This Row],[PAS_NUM_COR_COD_ROS_TG_TOT]]</f>
        <v>-0.31190476190476168</v>
      </c>
      <c r="LF238" s="15">
        <f>Tabla2[[#This Row],[ROS_DUR_COR_COD_ROS_TG_TOT]]-Tabla2[[#This Row],[PAS_DUR_COR_COD_ROS_TG_TOT]]</f>
        <v>-113.32649712879413</v>
      </c>
      <c r="LG238" s="15">
        <f>Tabla2[[#This Row],[ROS_NUM_COR_COD_ESC_TG_NEG]]-Tabla2[[#This Row],[PAS_NUM_COR_COD_ESC_TG_NEG]]</f>
        <v>-1.3666666666666667</v>
      </c>
      <c r="LH238" s="15">
        <f>Tabla2[[#This Row],[ROS_DUR_COR_COD_ESC_TG_NEG]]-Tabla2[[#This Row],[PAS_DUR_COR_COD_ESC_TG_NEG]]</f>
        <v>-91.973684210526358</v>
      </c>
      <c r="LI238" s="15">
        <f>Tabla2[[#This Row],[ROS_NUM_COR_COD_ESC_TG_NEU]]-Tabla2[[#This Row],[PAS_NUM_COR_COD_ESC_TG_NEU]]</f>
        <v>-0.75</v>
      </c>
      <c r="LJ238" s="15">
        <f>Tabla2[[#This Row],[ROS_NUM_COR_COD_ESC_TG_NEG]]-Tabla2[[#This Row],[PAS_NUM_COR_COD_ESC_TG_NEG]]</f>
        <v>-1.3666666666666667</v>
      </c>
      <c r="LK238" s="15">
        <f>Tabla2[[#This Row],[ROS_NUM_COR_COD_ESC_TG_POS]]-Tabla2[[#This Row],[PAS_NUM_COR_COD_ESC_TG_POS]]</f>
        <v>-1</v>
      </c>
      <c r="LL238" s="15">
        <f>Tabla2[[#This Row],[ROS_DUR_COR_COD_ESC_TG_POS]]-Tabla2[[#This Row],[PAS_DUR_COR_COD_ESC_TG_POS]]</f>
        <v>386.74999999999989</v>
      </c>
      <c r="LM238" s="15">
        <f>Tabla2[[#This Row],[ROS_NUM_COR_COD_ESC_TG_TOT]]-Tabla2[[#This Row],[PAS_NUM_COR_COD_ESC_TG_TOT]]</f>
        <v>-1.0285714285714285</v>
      </c>
      <c r="LN238" s="15">
        <f>Tabla2[[#This Row],[ROS_DUR_COR_COD_ESC_TG_TOT]]-Tabla2[[#This Row],[PAS_DUR_COR_COD_ESC_TG_TOT]]</f>
        <v>218.13340336134456</v>
      </c>
      <c r="LO238" s="15">
        <f>Tabla2[[#This Row],[PAS_NUM_COR_COD_ROS_TG_NEG]]-Tabla2[[#This Row],[ESC_NUM_COR_COD_ROS_TG_NEG]]</f>
        <v>0.72222222222222232</v>
      </c>
      <c r="LP238" s="15">
        <f>Tabla2[[#This Row],[PAS_DUR_COR_COD_ROS_TG_NEG]]-Tabla2[[#This Row],[ESC_DUR_COR_COD_ROS_TG_NEG]]</f>
        <v>-109.05882352941171</v>
      </c>
      <c r="LQ238" s="15">
        <f>Tabla2[[#This Row],[PAS_NUM_COR_COD_ROS_TG_NEU]]-Tabla2[[#This Row],[ESC_NUM_COR_COD_ROS_TG_NEU]]</f>
        <v>-0.6857142857142855</v>
      </c>
      <c r="LR238" s="15">
        <f>Tabla2[[#This Row],[PAS_DUR_COR_COD_ROS_TG_NEU]]-Tabla2[[#This Row],[ESC_DUR_COR_COD_ROS_TG_NEU]]</f>
        <v>-894.95588235294122</v>
      </c>
      <c r="LS238" s="15">
        <f>Tabla2[[#This Row],[PAS_NUM_COR_COD_ROS_TG_POS]]-Tabla2[[#This Row],[ESC_NUM_COR_COD_ROS_TG_POS]]</f>
        <v>0.25</v>
      </c>
      <c r="LT238" s="15">
        <f>Tabla2[[#This Row],[PAS_DUR_COR_COD_ROS_TG_POS]]-Tabla2[[#This Row],[ESC_DUR_COR_COD_ROS_TG_POS]]</f>
        <v>-191.06766917293237</v>
      </c>
      <c r="LU238" s="15">
        <f>Tabla2[[#This Row],[PAS_NUM_COR_COD_ROS_TG_TOT]]-Tabla2[[#This Row],[ESC_NUM_COR_COD_ROS_TG_TOT]]</f>
        <v>0.15256410256410247</v>
      </c>
      <c r="LV238" s="15">
        <f>Tabla2[[#This Row],[PAS_DUR_COR_COD_ROS_TG_TOT]]-Tabla2[[#This Row],[ESC_DUR_COR_COD_ROS_TG_TOT]]</f>
        <v>-331.95227524972256</v>
      </c>
      <c r="LW238" s="15">
        <f>Tabla2[[#This Row],[PAS_NUM_COR_COD_ESC_TG_NEG]]-Tabla2[[#This Row],[ESC_NUM_COR_COD_ESC_TG_NEG]]</f>
        <v>0.81111111111111134</v>
      </c>
      <c r="LX238" s="15">
        <f>Tabla2[[#This Row],[PAS_DUR_COR_COD_ESC_TG_NEG]]-Tabla2[[#This Row],[ESC_DUR_COR_COD_ESC_TG_NEG]]</f>
        <v>-38.812030075187863</v>
      </c>
      <c r="LY238" s="15">
        <f>Tabla2[[#This Row],[PAS_NUM_COR_COD_ESC_TG_NEU]]-Tabla2[[#This Row],[ESC_NUM_COR_COD_ESC_TG_NEU]]</f>
        <v>0.99285714285714288</v>
      </c>
      <c r="LZ238" s="15">
        <f>Tabla2[[#This Row],[PAS_DUR_COR_COD_ESC_TG_NEU]]-Tabla2[[#This Row],[ESC_DUR_COR_COD_ESC_TG_NEU]]</f>
        <v>214.30392156862752</v>
      </c>
      <c r="MA238" s="15">
        <f>Tabla2[[#This Row],[PAS_NUM_COR_COD_ESC_TG_POS]]-Tabla2[[#This Row],[ESC_NUM_COR_COD_ESC_TG_POS]]</f>
        <v>0.60000000000000009</v>
      </c>
      <c r="MB238" s="15">
        <f>Tabla2[[#This Row],[PAS_DUR_COR_COD_ESC_TG_POS]]-Tabla2[[#This Row],[ESC_DUR_COR_COD_ESC_TG_POS]]</f>
        <v>-430.86428571428576</v>
      </c>
      <c r="MC238" s="15">
        <f>Tabla2[[#This Row],[PAS_NUM_COR_COD_ESC_TG_TOT]]-Tabla2[[#This Row],[ESC_NUM_COR_COD_ESC_TG_TOT]]</f>
        <v>0.77307692307692299</v>
      </c>
      <c r="MD238" s="15">
        <f>Tabla2[[#This Row],[PAS_DUR_COR_COD_ESC_TG_TOT]]-Tabla2[[#This Row],[ESC_DUR_COR_COD_ESC_TG_TOT]]</f>
        <v>-100.08928571428578</v>
      </c>
      <c r="ME238" s="42">
        <f>Tabla25[[#This Row],[PAS_NUM_COR_COD_ROS_TG_NEG]]-Tabla25[[#This Row],[PAS_NUM_COR_COD_ESC_TG_NEG]]</f>
        <v>-0.20000000000000018</v>
      </c>
      <c r="MF238" s="42">
        <f>Tabla25[[#This Row],[PAS_NUM_COR_COD_ROS_TG_NEU]]-Tabla25[[#This Row],[PAS_NUM_COR_COD_ESC_TG_NEU]]</f>
        <v>-1.25</v>
      </c>
      <c r="MG238" s="42">
        <f>Tabla25[[#This Row],[PAS_NUM_COR_COD_ROS_TG_POS]]-Tabla25[[#This Row],[PAS_NUM_COR_COD_ESC_TG_POS]]</f>
        <v>-1.4500000000000002</v>
      </c>
      <c r="MH238" s="42">
        <f>Tabla25[[#This Row],[PAS_NUM_COR_COD_ROS_TG_TOT]]-Tabla25[[#This Row],[PAS_NUM_COR_COD_ESC_TG_TOT]]</f>
        <v>-0.96666666666666679</v>
      </c>
      <c r="MI238" s="42">
        <f>Tabla25[[#This Row],[PAS_DUR_COR_COD_ROS_TG_NEG]]-Tabla25[[#This Row],[PAS_DUR_COR_COD_ESC_TG_NEG]]</f>
        <v>38.467492260061931</v>
      </c>
      <c r="MJ238" s="42">
        <f>Tabla25[[#This Row],[PAS_DUR_COR_COD_ROS_TG_NEU]]-Tabla25[[#This Row],[PAS_DUR_COR_COD_ESC_TG_NEU]]</f>
        <v>-382.17647058823536</v>
      </c>
      <c r="MK238" s="42">
        <f>Tabla25[[#This Row],[PAS_DUR_COR_COD_ROS_TG_POS]]-Tabla25[[#This Row],[PAS_DUR_COR_COD_ESC_TG_POS]]</f>
        <v>-333.0605263157895</v>
      </c>
      <c r="ML238" s="42">
        <f>Tabla25[[#This Row],[PAS_DUR_COR_COD_ROS_TG_TOT]]-Tabla25[[#This Row],[PAS_DUR_COR_COD_ESC_TG_TOT]]</f>
        <v>-227.87769541778971</v>
      </c>
      <c r="MM238" s="44">
        <f>Tabla25[[#This Row],[ESC_NUM_COR_COD_ROS_TG_NEG]]-Tabla25[[#This Row],[ESC_NUM_COR_COD_ESC_TG_NEG]]</f>
        <v>-0.11111111111111116</v>
      </c>
      <c r="MN238" s="44">
        <f>Tabla25[[#This Row],[ESC_NUM_COR_COD_ROS_TG_NEU]]-Tabla25[[#This Row],[ESC_NUM_COR_COD_ESC_TG_NEU]]</f>
        <v>0.42857142857142838</v>
      </c>
      <c r="MO238" s="44">
        <f>Tabla25[[#This Row],[ESC_NUM_COR_COD_ROS_TG_POS]]-Tabla25[[#This Row],[ESC_NUM_COR_COD_ESC_TG_POS]]</f>
        <v>-1.1000000000000001</v>
      </c>
      <c r="MP238" s="44">
        <f>Tabla25[[#This Row],[ESC_NUM_COR_COD_ROS_TG_TOT]]-Tabla25[[#This Row],[ESC_NUM_COR_COD_ESC_TG_TOT]]</f>
        <v>-0.34615384615384626</v>
      </c>
      <c r="MQ238" s="44">
        <f>Tabla25[[#This Row],[ESC_DUR_COR_COD_ROS_TG_NEG]]-Tabla25[[#This Row],[ESC_DUR_COR_COD_ESC_TG_NEG]]</f>
        <v>108.71428571428578</v>
      </c>
      <c r="MR238" s="44">
        <f>Tabla25[[#This Row],[ESC_DUR_COR_COD_ROS_TG_NEU]]-Tabla25[[#This Row],[ESC_DUR_COR_COD_ESC_TG_NEU]]</f>
        <v>727.08333333333337</v>
      </c>
      <c r="MS238" s="44">
        <f>Tabla25[[#This Row],[ESC_DUR_COR_COD_ROS_TG_POS]]-Tabla25[[#This Row],[ESC_DUR_COR_COD_ESC_TG_POS]]</f>
        <v>-572.85714285714289</v>
      </c>
      <c r="MT238" s="44">
        <f>Tabla25[[#This Row],[ESC_DUR_COR_COD_ROS_TG_TOT]]-Tabla25[[#This Row],[ESC_DUR_COR_COD_ESC_TG_TOT]]</f>
        <v>3.9852941176470722</v>
      </c>
      <c r="MU238" s="47">
        <f>Tabla25[[#This Row],[ROS_NUM_COR_COD_ROS_TG_NEG]]-Tabla25[[#This Row],[ROS_NUM_COR_COD_ESC_TG_NEG]]</f>
        <v>0.55555555555555536</v>
      </c>
      <c r="MV238" s="47">
        <f>Tabla25[[#This Row],[ROS_NUM_COR_COD_ROS_TG_NEU]]-Tabla25[[#This Row],[ROS_NUM_COR_COD_ESC_TG_NEU]]</f>
        <v>-1.1000000000000001</v>
      </c>
      <c r="MW238" s="47">
        <f>Tabla25[[#This Row],[ROS_NUM_COR_COD_ROS_TG_POS]]-Tabla25[[#This Row],[ROS_NUM_COR_COD_ESC_TG_POS]]</f>
        <v>-0.11111111111111116</v>
      </c>
      <c r="MX238" s="47">
        <f>Tabla25[[#This Row],[ROS_NUM_COR_COD_ROS_TG_TOT]]-Tabla25[[#This Row],[ROS_NUM_COR_COD_ESC_TG_TOT]]</f>
        <v>-0.25</v>
      </c>
      <c r="MY238" s="47">
        <f>Tabla25[[#This Row],[ROS_DUR_COR_COD_ROS_TG_NEG]]-Tabla25[[#This Row],[ROS_DUR_COR_COD_ESC_TG_NEG]]</f>
        <v>-87.64285714285711</v>
      </c>
      <c r="MZ238" s="47">
        <f>Tabla25[[#This Row],[ROS_DUR_COR_COD_ROS_TG_NEU]]-Tabla25[[#This Row],[ROS_DUR_COR_COD_ESC_TG_NEU]]</f>
        <v>-948.20833333333326</v>
      </c>
      <c r="NA238" s="47">
        <f>Tabla25[[#This Row],[ROS_DUR_COR_COD_ROS_TG_POS]]-Tabla25[[#This Row],[ROS_DUR_COR_COD_ESC_TG_POS]]</f>
        <v>-640.72499999999991</v>
      </c>
      <c r="NB238" s="47">
        <f>Tabla25[[#This Row],[ROS_DUR_COR_COD_ROS_TG_TOT]]-Tabla25[[#This Row],[ROS_DUR_COR_COD_ESC_TG_TOT]]</f>
        <v>-559.3375959079284</v>
      </c>
      <c r="NC238">
        <v>207.28571428571428</v>
      </c>
      <c r="ND238">
        <v>217.875</v>
      </c>
      <c r="NE238">
        <v>133.75</v>
      </c>
      <c r="NF238">
        <v>185.39130434782609</v>
      </c>
      <c r="NG238">
        <v>251.83333333333334</v>
      </c>
      <c r="NH238">
        <v>236</v>
      </c>
      <c r="NI238">
        <v>215.4</v>
      </c>
      <c r="NJ238">
        <v>235.52941176470588</v>
      </c>
      <c r="NK238">
        <v>244.33333333333334</v>
      </c>
      <c r="NL238">
        <v>257.75</v>
      </c>
      <c r="NM238">
        <v>208.85714285714286</v>
      </c>
      <c r="NN238">
        <v>232.88235294117646</v>
      </c>
      <c r="NO238">
        <v>279.71428571428572</v>
      </c>
      <c r="NP238">
        <v>236.16666666666666</v>
      </c>
      <c r="NQ238">
        <v>277.42857142857144</v>
      </c>
      <c r="NR238">
        <v>265.85000000000002</v>
      </c>
      <c r="NS238">
        <v>255.41176470588235</v>
      </c>
      <c r="NT238">
        <v>213.05882352941177</v>
      </c>
      <c r="NU238">
        <v>196.42105263157896</v>
      </c>
      <c r="NV238">
        <v>220.67924528301887</v>
      </c>
      <c r="NW238">
        <v>239.26315789473685</v>
      </c>
      <c r="NX238">
        <v>205.52941176470588</v>
      </c>
      <c r="NY238">
        <v>208.65</v>
      </c>
      <c r="NZ238">
        <v>218.08928571428572</v>
      </c>
      <c r="OA238" s="15">
        <f>Tabla2[[#This Row],[ROS_1DU_COR_COD_ROS_TG_NEG]]-Tabla2[[#This Row],[PAS_1DU_COR_COD_ROS_TG_NEG]]</f>
        <v>-48.12605042016807</v>
      </c>
      <c r="OB238" s="15">
        <f>Tabla2[[#This Row],[ROS_1DU_COR_COD_ROS_TG_NEU]]-Tabla2[[#This Row],[PAS_1DU_COR_COD_ROS_TG_NEU]]</f>
        <v>4.816176470588232</v>
      </c>
      <c r="OC238" s="15">
        <f>Tabla2[[#This Row],[ROS_1DU_COR_COD_ROS_TG_POS]]-Tabla2[[#This Row],[PAS_1DU_COR_COD_ROS_TG_POS]]</f>
        <v>-62.671052631578959</v>
      </c>
      <c r="OD238" s="15">
        <f>Tabla2[[#This Row],[ROS_1DU_COR_COD_ROS_TG_TOT]]-Tabla2[[#This Row],[PAS_1DU_COR_COD_ROS_TG_TOT]]</f>
        <v>-35.287940935192779</v>
      </c>
      <c r="OE238" s="15">
        <f>Tabla2[[#This Row],[ROS_1DU_COR_COD_ESC_TG_NEG]]-Tabla2[[#This Row],[PAS_1DU_COR_COD_ESC_TG_NEG]]</f>
        <v>12.570175438596493</v>
      </c>
      <c r="OF238" s="15">
        <f>Tabla2[[#This Row],[ROS_1DU_COR_COD_ESC_TG_NEU]]-Tabla2[[#This Row],[PAS_1DU_COR_COD_ESC_TG_NEU]]</f>
        <v>30.470588235294116</v>
      </c>
      <c r="OG238" s="15">
        <f>Tabla2[[#This Row],[ROS_1DU_COR_COD_ESC_TG_POS]]-Tabla2[[#This Row],[PAS_1DU_COR_COD_ESC_TG_POS]]</f>
        <v>6.75</v>
      </c>
      <c r="OH238" s="15">
        <f>Tabla2[[#This Row],[ROS_1DU_COR_COD_ESC_TG_TOT]]-Tabla2[[#This Row],[PAS_1DU_COR_COD_ESC_TG_TOT]]</f>
        <v>17.440126050420162</v>
      </c>
      <c r="OI238" s="15">
        <f>Tabla2[[#This Row],[PAS_1DU_COR_COD_ROS_TG_NEG]]-Tabla2[[#This Row],[ESC_1DU_COR_COD_ROS_TG_NEG]]</f>
        <v>11.078431372549005</v>
      </c>
      <c r="OJ238" s="15">
        <f>Tabla2[[#This Row],[PAS_1DU_COR_COD_ROS_TG_NEU]]-Tabla2[[#This Row],[ESC_1DU_COR_COD_ROS_TG_NEU]]</f>
        <v>-44.691176470588232</v>
      </c>
      <c r="OK238" s="15">
        <f>Tabla2[[#This Row],[PAS_1DU_COR_COD_ROS_TG_POS]]-Tabla2[[#This Row],[ESC_1DU_COR_COD_ROS_TG_POS]]</f>
        <v>-12.436090225563902</v>
      </c>
      <c r="OL238" s="15">
        <f>Tabla2[[#This Row],[PAS_1DU_COR_COD_ROS_TG_TOT]]-Tabla2[[#This Row],[ESC_1DU_COR_COD_ROS_TG_TOT]]</f>
        <v>-12.203107658157592</v>
      </c>
      <c r="OM238" s="15">
        <f>Tabla2[[#This Row],[PAS_1DU_COR_COD_ESC_TG_NEG]]-Tabla2[[#This Row],[ESC_1DU_COR_COD_ESC_TG_NEG]]</f>
        <v>-40.451127819548873</v>
      </c>
      <c r="ON238" s="15">
        <f>Tabla2[[#This Row],[PAS_1DU_COR_COD_ESC_TG_NEU]]-Tabla2[[#This Row],[ESC_1DU_COR_COD_ESC_TG_NEU]]</f>
        <v>-30.637254901960773</v>
      </c>
      <c r="OO238" s="15">
        <f>Tabla2[[#This Row],[PAS_1DU_COR_COD_ESC_TG_POS]]-Tabla2[[#This Row],[ESC_1DU_COR_COD_ESC_TG_POS]]</f>
        <v>-68.778571428571439</v>
      </c>
      <c r="OP238" s="15">
        <f>Tabla2[[#This Row],[PAS_1DU_COR_COD_ESC_TG_TOT]]-Tabla2[[#This Row],[ESC_1DU_COR_COD_ESC_TG_TOT]]</f>
        <v>-47.7607142857143</v>
      </c>
      <c r="OQ238" s="61">
        <v>-44.547619047619065</v>
      </c>
      <c r="OR238" s="62">
        <v>-18.125</v>
      </c>
      <c r="OS238" s="62">
        <v>-81.650000000000006</v>
      </c>
      <c r="OT238" s="62">
        <v>-50.138107416879791</v>
      </c>
      <c r="OU238" s="62">
        <v>-35.38095238095238</v>
      </c>
      <c r="OV238" s="62">
        <v>21.583333333333343</v>
      </c>
      <c r="OW238" s="62">
        <v>-68.571428571428584</v>
      </c>
      <c r="OX238" s="62">
        <v>-32.967647058823559</v>
      </c>
      <c r="OY238" s="62">
        <v>16.148606811145498</v>
      </c>
      <c r="OZ238" s="62">
        <v>7.529411764705884</v>
      </c>
      <c r="PA238" s="62">
        <v>-12.228947368421046</v>
      </c>
      <c r="PB238" s="62">
        <v>2.5899595687331498</v>
      </c>
    </row>
    <row r="239" spans="1:418" x14ac:dyDescent="0.3">
      <c r="A239" s="2" t="s">
        <v>236</v>
      </c>
      <c r="B239" s="2">
        <v>60</v>
      </c>
      <c r="C239" s="2">
        <v>2</v>
      </c>
      <c r="D239" s="2">
        <v>73</v>
      </c>
      <c r="E239">
        <v>2.4210526315789473</v>
      </c>
      <c r="F239">
        <v>794.32258064516134</v>
      </c>
      <c r="G239">
        <v>2.0526315789473686</v>
      </c>
      <c r="H239">
        <v>837</v>
      </c>
      <c r="I239">
        <v>2</v>
      </c>
      <c r="J239">
        <v>939.9545454545455</v>
      </c>
      <c r="K239">
        <v>2.1551724137931036</v>
      </c>
      <c r="L239">
        <v>849.39473684210532</v>
      </c>
      <c r="M239">
        <v>2.763157894736842</v>
      </c>
      <c r="N239">
        <v>1057.3461538461538</v>
      </c>
      <c r="O239">
        <v>2.8421052631578947</v>
      </c>
      <c r="P239">
        <v>1172.4583333333333</v>
      </c>
      <c r="Q239">
        <v>2.9750000000000001</v>
      </c>
      <c r="R239">
        <v>1154.7407407407406</v>
      </c>
      <c r="S239">
        <v>2.8620689655172415</v>
      </c>
      <c r="T239">
        <v>1127.3766233766235</v>
      </c>
      <c r="U239">
        <v>2.5086206896551726</v>
      </c>
      <c r="V239">
        <v>989.29411764705878</v>
      </c>
      <c r="W239">
        <v>1.236842105263158</v>
      </c>
      <c r="X239">
        <v>574.4</v>
      </c>
      <c r="Y239">
        <v>1.5263157894736843</v>
      </c>
      <c r="Z239">
        <v>585.2962962962963</v>
      </c>
      <c r="AA239">
        <v>0.82499999999999996</v>
      </c>
      <c r="AB239">
        <v>439.75</v>
      </c>
      <c r="AC239">
        <v>1.1896551724137931</v>
      </c>
      <c r="AD239">
        <v>544.8730158730159</v>
      </c>
      <c r="AE239">
        <v>1.1896551724137931</v>
      </c>
      <c r="AF239">
        <v>544.8730158730159</v>
      </c>
      <c r="AG239">
        <v>2.0689655172413794</v>
      </c>
      <c r="AH239">
        <v>859.6712962962963</v>
      </c>
      <c r="AI239">
        <v>3</v>
      </c>
      <c r="AJ239">
        <v>1533</v>
      </c>
      <c r="AK239">
        <v>3.5</v>
      </c>
      <c r="AL239">
        <v>1826</v>
      </c>
      <c r="AO239">
        <v>3.25</v>
      </c>
      <c r="AP239">
        <v>1679.5</v>
      </c>
      <c r="AQ239">
        <v>1.5</v>
      </c>
      <c r="AR239">
        <v>651</v>
      </c>
      <c r="AS239">
        <v>3</v>
      </c>
      <c r="AT239">
        <v>1886</v>
      </c>
      <c r="AW239">
        <v>2.25</v>
      </c>
      <c r="AX239">
        <v>1268.5</v>
      </c>
      <c r="AY239">
        <v>2.75</v>
      </c>
      <c r="AZ239">
        <v>1474</v>
      </c>
      <c r="BA239">
        <v>2.5</v>
      </c>
      <c r="BB239">
        <v>1489</v>
      </c>
      <c r="BC239">
        <v>2</v>
      </c>
      <c r="BD239">
        <v>872</v>
      </c>
      <c r="BG239">
        <v>2.25</v>
      </c>
      <c r="BH239">
        <v>1180.5</v>
      </c>
      <c r="BI239">
        <v>2.25</v>
      </c>
      <c r="BJ239">
        <v>1180.5</v>
      </c>
      <c r="BK239">
        <v>2.5833333333333335</v>
      </c>
      <c r="BL239">
        <v>1376.1666666666667</v>
      </c>
      <c r="BM239">
        <v>2.0861111111111112</v>
      </c>
      <c r="BN239">
        <v>873.63063063063066</v>
      </c>
      <c r="BO239">
        <v>2.4</v>
      </c>
      <c r="BP239">
        <v>1299.2</v>
      </c>
      <c r="BQ239">
        <v>2.5</v>
      </c>
      <c r="BR239">
        <v>1064.2</v>
      </c>
      <c r="BS239">
        <v>1.3333333333333333</v>
      </c>
      <c r="BT239">
        <v>692.4</v>
      </c>
      <c r="BU239">
        <v>2.074074074074074</v>
      </c>
      <c r="BV239">
        <v>1018.6</v>
      </c>
      <c r="BW239">
        <v>1.5</v>
      </c>
      <c r="BX239">
        <v>698.16666666666663</v>
      </c>
      <c r="BY239">
        <v>2.1111111111111112</v>
      </c>
      <c r="BZ239">
        <v>1011</v>
      </c>
      <c r="CA239">
        <v>2.3333333333333335</v>
      </c>
      <c r="CB239">
        <v>978.5</v>
      </c>
      <c r="CC239">
        <v>1.9642857142857142</v>
      </c>
      <c r="CD239">
        <v>889.11764705882354</v>
      </c>
      <c r="CE239">
        <v>2.0181818181818181</v>
      </c>
      <c r="CF239">
        <v>949.8125</v>
      </c>
      <c r="CG239">
        <v>2.2000000000000002</v>
      </c>
      <c r="CH239">
        <v>1229</v>
      </c>
      <c r="CI239">
        <v>3</v>
      </c>
      <c r="CJ239">
        <v>1488.5</v>
      </c>
      <c r="CK239">
        <v>2.6666666666666665</v>
      </c>
      <c r="CL239">
        <v>1589.6</v>
      </c>
      <c r="CM239">
        <v>2.5925925925925926</v>
      </c>
      <c r="CN239">
        <v>1431.9285714285713</v>
      </c>
      <c r="CO239">
        <v>3.4</v>
      </c>
      <c r="CP239">
        <v>1219.7142857142858</v>
      </c>
      <c r="CQ239">
        <v>2.8888888888888888</v>
      </c>
      <c r="CR239">
        <v>1514.4</v>
      </c>
      <c r="CS239">
        <v>1.4444444444444444</v>
      </c>
      <c r="CT239">
        <v>1027</v>
      </c>
      <c r="CU239">
        <v>2.6071428571428572</v>
      </c>
      <c r="CV239">
        <v>1263.625</v>
      </c>
      <c r="CW239">
        <v>2.6</v>
      </c>
      <c r="CX239">
        <v>1342.1666666666667</v>
      </c>
      <c r="CY239">
        <v>2.3090909090909091</v>
      </c>
      <c r="CZ239">
        <v>1139.6612903225807</v>
      </c>
      <c r="DA239">
        <v>1</v>
      </c>
      <c r="DB239">
        <v>671.75</v>
      </c>
      <c r="DC239">
        <v>0.625</v>
      </c>
      <c r="DD239">
        <v>507.33333333333331</v>
      </c>
      <c r="DE239">
        <v>0.22222222222222221</v>
      </c>
      <c r="DF239">
        <v>139</v>
      </c>
      <c r="DG239">
        <v>0.62962962962962965</v>
      </c>
      <c r="DH239">
        <v>498.55555555555554</v>
      </c>
      <c r="DI239">
        <v>0.6</v>
      </c>
      <c r="DJ239">
        <v>475</v>
      </c>
      <c r="DK239">
        <v>1.2222222222222223</v>
      </c>
      <c r="DL239">
        <v>633.79999999999995</v>
      </c>
      <c r="DM239">
        <v>0.77777777777777779</v>
      </c>
      <c r="DN239">
        <v>1132</v>
      </c>
      <c r="DO239">
        <v>0.8571428571428571</v>
      </c>
      <c r="DP239">
        <v>685.8</v>
      </c>
      <c r="DQ239">
        <v>0.74545454545454548</v>
      </c>
      <c r="DR239">
        <v>597.10526315789468</v>
      </c>
      <c r="DS239">
        <v>0.74545454545454548</v>
      </c>
      <c r="DT239">
        <v>597.10526315789468</v>
      </c>
      <c r="DU239">
        <v>1.7878787878787878</v>
      </c>
      <c r="DV239">
        <v>1012.395061728395</v>
      </c>
      <c r="DY239">
        <v>2</v>
      </c>
      <c r="DZ239">
        <v>859</v>
      </c>
      <c r="EA239">
        <v>2</v>
      </c>
      <c r="EB239">
        <v>474</v>
      </c>
      <c r="EC239">
        <v>2</v>
      </c>
      <c r="ED239">
        <v>666.5</v>
      </c>
      <c r="EG239">
        <v>2</v>
      </c>
      <c r="EH239">
        <v>563</v>
      </c>
      <c r="EI239">
        <v>3</v>
      </c>
      <c r="EJ239">
        <v>1083</v>
      </c>
      <c r="EK239">
        <v>2.5</v>
      </c>
      <c r="EL239">
        <v>823</v>
      </c>
      <c r="EM239">
        <v>2.2000000000000002</v>
      </c>
      <c r="EN239">
        <v>744.75</v>
      </c>
      <c r="EQ239">
        <v>3</v>
      </c>
      <c r="ER239">
        <v>1478</v>
      </c>
      <c r="ES239">
        <v>0</v>
      </c>
      <c r="EU239">
        <v>2</v>
      </c>
      <c r="EV239">
        <v>1478</v>
      </c>
      <c r="EY239">
        <v>0</v>
      </c>
      <c r="FA239">
        <v>4</v>
      </c>
      <c r="FB239">
        <v>891</v>
      </c>
      <c r="FC239">
        <v>2</v>
      </c>
      <c r="FD239">
        <v>891</v>
      </c>
      <c r="FE239">
        <v>2</v>
      </c>
      <c r="FF239">
        <v>1184.5</v>
      </c>
      <c r="FG239">
        <v>2.1</v>
      </c>
      <c r="FH239">
        <v>891.33333333333337</v>
      </c>
      <c r="FK239">
        <v>0</v>
      </c>
      <c r="FM239">
        <v>3</v>
      </c>
      <c r="FN239">
        <v>949</v>
      </c>
      <c r="FO239">
        <v>1</v>
      </c>
      <c r="FP239">
        <v>949</v>
      </c>
      <c r="FS239">
        <v>1</v>
      </c>
      <c r="FT239">
        <v>121</v>
      </c>
      <c r="FU239">
        <v>4</v>
      </c>
      <c r="FV239">
        <v>710</v>
      </c>
      <c r="FW239">
        <v>2.5</v>
      </c>
      <c r="FX239">
        <v>415.5</v>
      </c>
      <c r="FY239">
        <v>1.6</v>
      </c>
      <c r="FZ239">
        <v>593.33333333333337</v>
      </c>
      <c r="GA239">
        <v>1.6</v>
      </c>
      <c r="GB239">
        <v>593.33333333333337</v>
      </c>
      <c r="GC239">
        <v>1.9333333333333333</v>
      </c>
      <c r="GD239">
        <v>792</v>
      </c>
      <c r="GE239">
        <v>1.8</v>
      </c>
      <c r="GF239">
        <v>990.35555555555561</v>
      </c>
      <c r="GG239">
        <v>4</v>
      </c>
      <c r="GH239">
        <v>1595.2857142857142</v>
      </c>
      <c r="GI239">
        <v>2.5</v>
      </c>
      <c r="GJ239">
        <v>826.28571428571433</v>
      </c>
      <c r="GK239">
        <v>3.6666666666666665</v>
      </c>
      <c r="GL239">
        <v>1942</v>
      </c>
      <c r="GM239">
        <v>3.3571428571428572</v>
      </c>
      <c r="GN239">
        <v>1403.2105263157894</v>
      </c>
      <c r="GO239">
        <v>3.6666666666666665</v>
      </c>
      <c r="GP239">
        <v>1594.75</v>
      </c>
      <c r="GQ239">
        <v>2.6666666666666665</v>
      </c>
      <c r="GR239">
        <v>1390.4</v>
      </c>
      <c r="GS239">
        <v>1.25</v>
      </c>
      <c r="GT239">
        <v>779.25</v>
      </c>
      <c r="GU239">
        <v>2.4347826086956523</v>
      </c>
      <c r="GV239">
        <v>1265.2307692307693</v>
      </c>
      <c r="GW239">
        <v>2.9411764705882355</v>
      </c>
      <c r="GX239">
        <v>1347.15625</v>
      </c>
      <c r="GY239">
        <v>2.6666666666666665</v>
      </c>
      <c r="GZ239">
        <v>1299.8</v>
      </c>
      <c r="HA239">
        <v>3.4</v>
      </c>
      <c r="HB239">
        <v>1199.875</v>
      </c>
      <c r="HC239">
        <v>2.7777777777777777</v>
      </c>
      <c r="HD239">
        <v>1595</v>
      </c>
      <c r="HE239">
        <v>2.9642857142857144</v>
      </c>
      <c r="HF239">
        <v>1337.3888888888889</v>
      </c>
      <c r="HG239">
        <v>2.8333333333333335</v>
      </c>
      <c r="HH239">
        <v>1333.25</v>
      </c>
      <c r="HI239">
        <v>3.8888888888888888</v>
      </c>
      <c r="HJ239">
        <v>1091.6666666666667</v>
      </c>
      <c r="HK239">
        <v>3.5</v>
      </c>
      <c r="HL239">
        <v>1662.4</v>
      </c>
      <c r="HM239">
        <v>3.4782608695652173</v>
      </c>
      <c r="HN239">
        <v>1303.8888888888889</v>
      </c>
      <c r="HO239">
        <v>3.1960784313725492</v>
      </c>
      <c r="HP239">
        <v>1320.6388888888889</v>
      </c>
      <c r="HQ239">
        <v>3.0686274509803924</v>
      </c>
      <c r="HR239">
        <v>1333.1176470588234</v>
      </c>
      <c r="HS239">
        <v>1.6666666666666667</v>
      </c>
      <c r="HT239">
        <v>1268.75</v>
      </c>
      <c r="HU239">
        <v>2.1</v>
      </c>
      <c r="HV239">
        <v>925.5</v>
      </c>
      <c r="HW239">
        <v>1.2222222222222223</v>
      </c>
      <c r="HX239">
        <v>795</v>
      </c>
      <c r="HY239">
        <v>1.6785714285714286</v>
      </c>
      <c r="HZ239">
        <v>986.28571428571433</v>
      </c>
      <c r="IA239">
        <v>3.5</v>
      </c>
      <c r="IB239">
        <v>997.66666666666663</v>
      </c>
      <c r="IC239">
        <v>2.2222222222222223</v>
      </c>
      <c r="ID239">
        <v>798.28571428571433</v>
      </c>
      <c r="IE239">
        <v>1.75</v>
      </c>
      <c r="IF239">
        <v>966.8</v>
      </c>
      <c r="IG239">
        <v>2.3913043478260869</v>
      </c>
      <c r="IH239">
        <v>911.55555555555554</v>
      </c>
      <c r="II239">
        <v>2</v>
      </c>
      <c r="IJ239">
        <v>944.25</v>
      </c>
      <c r="IK239">
        <v>2</v>
      </c>
      <c r="IL239">
        <v>944.25</v>
      </c>
      <c r="IM239">
        <v>2.7124183006535949</v>
      </c>
      <c r="IN239">
        <v>1208.68</v>
      </c>
      <c r="IO239">
        <v>0</v>
      </c>
      <c r="IS239">
        <v>7</v>
      </c>
      <c r="IT239">
        <v>2326</v>
      </c>
      <c r="IU239">
        <v>3.5</v>
      </c>
      <c r="IV239">
        <v>2326</v>
      </c>
      <c r="IW239">
        <v>0.5</v>
      </c>
      <c r="IX239">
        <v>183</v>
      </c>
      <c r="IY239">
        <v>1</v>
      </c>
      <c r="IZ239">
        <v>143</v>
      </c>
      <c r="JA239">
        <v>3.5</v>
      </c>
      <c r="JB239">
        <v>961.5</v>
      </c>
      <c r="JC239">
        <v>1.4285714285714286</v>
      </c>
      <c r="JD239">
        <v>562.25</v>
      </c>
      <c r="JE239">
        <v>1.8888888888888888</v>
      </c>
      <c r="JF239">
        <v>915</v>
      </c>
      <c r="JG239">
        <v>2</v>
      </c>
      <c r="JH239">
        <v>466</v>
      </c>
      <c r="JK239">
        <v>0</v>
      </c>
      <c r="JM239">
        <v>1</v>
      </c>
      <c r="JN239">
        <v>466</v>
      </c>
      <c r="JO239">
        <v>6.5</v>
      </c>
      <c r="JP239">
        <v>2102</v>
      </c>
      <c r="JQ239">
        <v>8</v>
      </c>
      <c r="JR239">
        <v>1781</v>
      </c>
      <c r="JS239">
        <v>4</v>
      </c>
      <c r="JT239">
        <v>897.5</v>
      </c>
      <c r="JU239">
        <v>6</v>
      </c>
      <c r="JV239">
        <v>1712</v>
      </c>
      <c r="JW239">
        <v>4.8888888888888893</v>
      </c>
      <c r="JX239">
        <v>1556.25</v>
      </c>
      <c r="JY239">
        <v>3.3888888888888888</v>
      </c>
      <c r="JZ239">
        <v>1309.6153846153845</v>
      </c>
      <c r="KA239">
        <v>7</v>
      </c>
      <c r="KB239">
        <v>2258</v>
      </c>
      <c r="KE239">
        <v>0</v>
      </c>
      <c r="KG239">
        <v>3.5</v>
      </c>
      <c r="KH239">
        <v>2258</v>
      </c>
      <c r="KI239">
        <v>3</v>
      </c>
      <c r="KJ239">
        <v>1854.5</v>
      </c>
      <c r="KK239">
        <v>0</v>
      </c>
      <c r="KM239">
        <v>3.5</v>
      </c>
      <c r="KN239">
        <v>1679</v>
      </c>
      <c r="KO239">
        <v>2.7142857142857144</v>
      </c>
      <c r="KP239">
        <v>1796</v>
      </c>
      <c r="KQ239">
        <v>2.8888888888888888</v>
      </c>
      <c r="KR239">
        <v>1911.5</v>
      </c>
      <c r="KS239">
        <v>2.8888888888888888</v>
      </c>
      <c r="KT239">
        <v>1911.5</v>
      </c>
      <c r="KU239">
        <v>3.2222222222222223</v>
      </c>
      <c r="KV239">
        <v>1451.2352941176471</v>
      </c>
      <c r="KW239">
        <v>2.7888888888888888</v>
      </c>
      <c r="KX239">
        <v>1243.9230769230769</v>
      </c>
      <c r="KY239" s="15">
        <f>Tabla2[[#This Row],[ROS_NUM_COR_COD_ROS_TG_NEG]]-Tabla2[[#This Row],[PAS_NUM_COR_COD_ROS_TG_NEG]]</f>
        <v>7.0175438596491446E-2</v>
      </c>
      <c r="KZ239" s="15">
        <f>Tabla2[[#This Row],[ROS_DUR_COR_COD_ROS_TG_NEG]]-Tabla2[[#This Row],[PAS_DUR_COR_COD_ROS_TG_NEG]]</f>
        <v>275.90384615384619</v>
      </c>
      <c r="LA239" s="15">
        <f>Tabla2[[#This Row],[ROS_NUM_COR_COD_ROS_TG_NEU]]-Tabla2[[#This Row],[PAS_NUM_COR_COD_ROS_TG_NEU]]</f>
        <v>1.0467836257309941</v>
      </c>
      <c r="LB239" s="15">
        <f>Tabla2[[#This Row],[ROS_DUR_COR_COD_ROS_TG_NEU]]-Tabla2[[#This Row],[PAS_DUR_COR_COD_ROS_TG_NEU]]</f>
        <v>-80.791666666666515</v>
      </c>
      <c r="LC239" s="15">
        <f>Tabla2[[#This Row],[ROS_NUM_COR_COD_ROS_TG_POS]]-Tabla2[[#This Row],[PAS_NUM_COR_COD_ROS_TG_POS]]</f>
        <v>0.52499999999999991</v>
      </c>
      <c r="LD239" s="15">
        <f>Tabla2[[#This Row],[ROS_DUR_COR_COD_ROS_TG_POS]]-Tabla2[[#This Row],[PAS_DUR_COR_COD_ROS_TG_POS]]</f>
        <v>507.65925925925944</v>
      </c>
      <c r="LE239" s="15">
        <f>Tabla2[[#This Row],[ROS_NUM_COR_COD_ROS_TG_TOT]]-Tabla2[[#This Row],[PAS_NUM_COR_COD_ROS_TG_TOT]]</f>
        <v>0.61619190404797575</v>
      </c>
      <c r="LF239" s="15">
        <f>Tabla2[[#This Row],[ROS_DUR_COR_COD_ROS_TG_TOT]]-Tabla2[[#This Row],[PAS_DUR_COR_COD_ROS_TG_TOT]]</f>
        <v>176.51226551226546</v>
      </c>
      <c r="LG239" s="15">
        <f>Tabla2[[#This Row],[ROS_NUM_COR_COD_ESC_TG_NEG]]-Tabla2[[#This Row],[PAS_NUM_COR_COD_ESC_TG_NEG]]</f>
        <v>1.2456140350877192</v>
      </c>
      <c r="LH239" s="15">
        <f>Tabla2[[#This Row],[ROS_DUR_COR_COD_ESC_TG_NEG]]-Tabla2[[#This Row],[PAS_DUR_COR_COD_ESC_TG_NEG]]</f>
        <v>800.42741935483866</v>
      </c>
      <c r="LI239" s="15">
        <f>Tabla2[[#This Row],[ROS_NUM_COR_COD_ESC_TG_NEU]]-Tabla2[[#This Row],[PAS_NUM_COR_COD_ESC_TG_NEU]]</f>
        <v>0.61403508771929793</v>
      </c>
      <c r="LJ239" s="15">
        <f>Tabla2[[#This Row],[ROS_NUM_COR_COD_ESC_TG_NEG]]-Tabla2[[#This Row],[PAS_NUM_COR_COD_ESC_TG_NEG]]</f>
        <v>1.2456140350877192</v>
      </c>
      <c r="LK239" s="15">
        <f>Tabla2[[#This Row],[ROS_NUM_COR_COD_ESC_TG_POS]]-Tabla2[[#This Row],[PAS_NUM_COR_COD_ESC_TG_POS]]</f>
        <v>-0.75</v>
      </c>
      <c r="LL239" s="15">
        <f>Tabla2[[#This Row],[ROS_DUR_COR_COD_ESC_TG_POS]]-Tabla2[[#This Row],[PAS_DUR_COR_COD_ESC_TG_POS]]</f>
        <v>-160.7045454545455</v>
      </c>
      <c r="LM239" s="15">
        <f>Tabla2[[#This Row],[ROS_NUM_COR_COD_ESC_TG_TOT]]-Tabla2[[#This Row],[PAS_NUM_COR_COD_ESC_TG_TOT]]</f>
        <v>0.27961019490254868</v>
      </c>
      <c r="LN239" s="15">
        <f>Tabla2[[#This Row],[ROS_DUR_COR_COD_ESC_TG_TOT]]-Tabla2[[#This Row],[PAS_DUR_COR_COD_ESC_TG_TOT]]</f>
        <v>415.83603238866397</v>
      </c>
      <c r="LO239" s="15">
        <f>Tabla2[[#This Row],[PAS_NUM_COR_COD_ROS_TG_NEG]]-Tabla2[[#This Row],[ESC_NUM_COR_COD_ROS_TG_NEG]]</f>
        <v>-0.63684210526315788</v>
      </c>
      <c r="LP239" s="15">
        <f>Tabla2[[#This Row],[PAS_DUR_COR_COD_ROS_TG_NEG]]-Tabla2[[#This Row],[ESC_DUR_COR_COD_ROS_TG_NEG]]</f>
        <v>-162.36813186813197</v>
      </c>
      <c r="LQ239" s="15">
        <f>Tabla2[[#This Row],[PAS_NUM_COR_COD_ROS_TG_NEU]]-Tabla2[[#This Row],[ESC_NUM_COR_COD_ROS_TG_NEU]]</f>
        <v>-4.6783625730994149E-2</v>
      </c>
      <c r="LR239" s="15">
        <f>Tabla2[[#This Row],[PAS_DUR_COR_COD_ROS_TG_NEU]]-Tabla2[[#This Row],[ESC_DUR_COR_COD_ROS_TG_NEU]]</f>
        <v>-341.94166666666683</v>
      </c>
      <c r="LS239" s="15">
        <f>Tabla2[[#This Row],[PAS_NUM_COR_COD_ROS_TG_POS]]-Tabla2[[#This Row],[ESC_NUM_COR_COD_ROS_TG_POS]]</f>
        <v>1.5305555555555557</v>
      </c>
      <c r="LT239" s="15">
        <f>Tabla2[[#This Row],[PAS_DUR_COR_COD_ROS_TG_POS]]-Tabla2[[#This Row],[ESC_DUR_COR_COD_ROS_TG_POS]]</f>
        <v>127.74074074074065</v>
      </c>
      <c r="LU239" s="15">
        <f>Tabla2[[#This Row],[PAS_NUM_COR_COD_ROS_TG_TOT]]-Tabla2[[#This Row],[ESC_NUM_COR_COD_ROS_TG_TOT]]</f>
        <v>0.25492610837438434</v>
      </c>
      <c r="LV239" s="15">
        <f>Tabla2[[#This Row],[PAS_DUR_COR_COD_ROS_TG_TOT]]-Tabla2[[#This Row],[ESC_DUR_COR_COD_ROS_TG_TOT]]</f>
        <v>-136.24837662337654</v>
      </c>
      <c r="LW239" s="15">
        <f>Tabla2[[#This Row],[PAS_NUM_COR_COD_ESC_TG_NEG]]-Tabla2[[#This Row],[ESC_NUM_COR_COD_ESC_TG_NEG]]</f>
        <v>0.92105263157894735</v>
      </c>
      <c r="LX239" s="15">
        <f>Tabla2[[#This Row],[PAS_DUR_COR_COD_ESC_TG_NEG]]-Tabla2[[#This Row],[ESC_DUR_COR_COD_ESC_TG_NEG]]</f>
        <v>96.155913978494709</v>
      </c>
      <c r="LY239" s="15">
        <f>Tabla2[[#This Row],[PAS_NUM_COR_COD_ESC_TG_NEU]]-Tabla2[[#This Row],[ESC_NUM_COR_COD_ESC_TG_NEU]]</f>
        <v>-5.8479532163742576E-2</v>
      </c>
      <c r="LZ239" s="15">
        <f>Tabla2[[#This Row],[PAS_DUR_COR_COD_ESC_TG_NEU]]-Tabla2[[#This Row],[ESC_DUR_COR_COD_ESC_TG_NEU]]</f>
        <v>-174</v>
      </c>
      <c r="MA239" s="15">
        <f>Tabla2[[#This Row],[PAS_NUM_COR_COD_ESC_TG_POS]]-Tabla2[[#This Row],[ESC_NUM_COR_COD_ESC_TG_POS]]</f>
        <v>-0.33333333333333348</v>
      </c>
      <c r="MB239" s="15">
        <f>Tabla2[[#This Row],[PAS_DUR_COR_COD_ESC_TG_POS]]-Tabla2[[#This Row],[ESC_DUR_COR_COD_ESC_TG_POS]]</f>
        <v>-38.545454545454504</v>
      </c>
      <c r="MC239" s="15">
        <f>Tabla2[[#This Row],[PAS_NUM_COR_COD_ESC_TG_TOT]]-Tabla2[[#This Row],[ESC_NUM_COR_COD_ESC_TG_TOT]]</f>
        <v>0.19088669950738946</v>
      </c>
      <c r="MD239" s="15">
        <f>Tabla2[[#This Row],[PAS_DUR_COR_COD_ESC_TG_TOT]]-Tabla2[[#This Row],[ESC_DUR_COR_COD_ESC_TG_TOT]]</f>
        <v>-39.722910216718219</v>
      </c>
      <c r="ME239" s="42">
        <f>Tabla25[[#This Row],[PAS_NUM_COR_COD_ROS_TG_NEG]]-Tabla25[[#This Row],[PAS_NUM_COR_COD_ESC_TG_NEG]]</f>
        <v>0.34210526315789469</v>
      </c>
      <c r="MF239" s="42">
        <f>Tabla25[[#This Row],[PAS_NUM_COR_COD_ROS_TG_NEU]]-Tabla25[[#This Row],[PAS_NUM_COR_COD_ESC_TG_NEU]]</f>
        <v>0.78947368421052611</v>
      </c>
      <c r="MG239" s="42">
        <f>Tabla25[[#This Row],[PAS_NUM_COR_COD_ROS_TG_POS]]-Tabla25[[#This Row],[PAS_NUM_COR_COD_ESC_TG_POS]]</f>
        <v>0.97500000000000009</v>
      </c>
      <c r="MH239" s="42">
        <f>Tabla25[[#This Row],[PAS_NUM_COR_COD_ROS_TG_TOT]]-Tabla25[[#This Row],[PAS_NUM_COR_COD_ESC_TG_TOT]]</f>
        <v>0.7068965517241379</v>
      </c>
      <c r="MI239" s="42">
        <f>Tabla25[[#This Row],[PAS_DUR_COR_COD_ROS_TG_NEG]]-Tabla25[[#This Row],[PAS_DUR_COR_COD_ESC_TG_NEG]]</f>
        <v>263.02357320099247</v>
      </c>
      <c r="MJ239" s="42">
        <f>Tabla25[[#This Row],[PAS_DUR_COR_COD_ROS_TG_NEU]]-Tabla25[[#This Row],[PAS_DUR_COR_COD_ESC_TG_NEU]]</f>
        <v>335.45833333333326</v>
      </c>
      <c r="MK239" s="42">
        <f>Tabla25[[#This Row],[PAS_DUR_COR_COD_ROS_TG_POS]]-Tabla25[[#This Row],[PAS_DUR_COR_COD_ESC_TG_POS]]</f>
        <v>214.78619528619515</v>
      </c>
      <c r="ML239" s="42">
        <f>Tabla25[[#This Row],[PAS_DUR_COR_COD_ROS_TG_TOT]]-Tabla25[[#This Row],[PAS_DUR_COR_COD_ESC_TG_TOT]]</f>
        <v>277.98188653451814</v>
      </c>
      <c r="MM239" s="44">
        <f>Tabla25[[#This Row],[ESC_NUM_COR_COD_ROS_TG_NEG]]-Tabla25[[#This Row],[ESC_NUM_COR_COD_ESC_TG_NEG]]</f>
        <v>1.9</v>
      </c>
      <c r="MN239" s="44">
        <f>Tabla25[[#This Row],[ESC_NUM_COR_COD_ROS_TG_NEU]]-Tabla25[[#This Row],[ESC_NUM_COR_COD_ESC_TG_NEU]]</f>
        <v>0.77777777777777768</v>
      </c>
      <c r="MO239" s="44">
        <f>Tabla25[[#This Row],[ESC_NUM_COR_COD_ROS_TG_POS]]-Tabla25[[#This Row],[ESC_NUM_COR_COD_ESC_TG_POS]]</f>
        <v>-0.88888888888888906</v>
      </c>
      <c r="MP239" s="44">
        <f>Tabla25[[#This Row],[ESC_NUM_COR_COD_ROS_TG_TOT]]-Tabla25[[#This Row],[ESC_NUM_COR_COD_ESC_TG_TOT]]</f>
        <v>0.64285714285714302</v>
      </c>
      <c r="MQ239" s="44">
        <f>Tabla25[[#This Row],[ESC_DUR_COR_COD_ROS_TG_NEG]]-Tabla25[[#This Row],[ESC_DUR_COR_COD_ESC_TG_NEG]]</f>
        <v>521.54761904761915</v>
      </c>
      <c r="MR239" s="44">
        <f>Tabla25[[#This Row],[ESC_DUR_COR_COD_ROS_TG_NEU]]-Tabla25[[#This Row],[ESC_DUR_COR_COD_ESC_TG_NEU]]</f>
        <v>503.40000000000009</v>
      </c>
      <c r="MS239" s="44">
        <f>Tabla25[[#This Row],[ESC_DUR_COR_COD_ROS_TG_POS]]-Tabla25[[#This Row],[ESC_DUR_COR_COD_ESC_TG_POS]]</f>
        <v>48.5</v>
      </c>
      <c r="MT239" s="44">
        <f>Tabla25[[#This Row],[ESC_DUR_COR_COD_ROS_TG_TOT]]-Tabla25[[#This Row],[ESC_DUR_COR_COD_ESC_TG_TOT]]</f>
        <v>374.50735294117646</v>
      </c>
      <c r="MU239" s="47">
        <f>Tabla25[[#This Row],[ROS_NUM_COR_COD_ROS_TG_NEG]]-Tabla25[[#This Row],[ROS_NUM_COR_COD_ESC_TG_NEG]]</f>
        <v>-0.83333333333333304</v>
      </c>
      <c r="MV239" s="47">
        <f>Tabla25[[#This Row],[ROS_NUM_COR_COD_ROS_TG_NEU]]-Tabla25[[#This Row],[ROS_NUM_COR_COD_ESC_TG_NEU]]</f>
        <v>1.2222222222222223</v>
      </c>
      <c r="MW239" s="47">
        <f>Tabla25[[#This Row],[ROS_NUM_COR_COD_ROS_TG_POS]]-Tabla25[[#This Row],[ROS_NUM_COR_COD_ESC_TG_POS]]</f>
        <v>2.25</v>
      </c>
      <c r="MX239" s="47">
        <f>Tabla25[[#This Row],[ROS_NUM_COR_COD_ROS_TG_TOT]]-Tabla25[[#This Row],[ROS_NUM_COR_COD_ESC_TG_TOT]]</f>
        <v>1.043478260869565</v>
      </c>
      <c r="MY239" s="47">
        <f>Tabla25[[#This Row],[ROS_DUR_COR_COD_ROS_TG_NEG]]-Tabla25[[#This Row],[ROS_DUR_COR_COD_ESC_TG_NEG]]</f>
        <v>-261.5</v>
      </c>
      <c r="MZ239" s="47">
        <f>Tabla25[[#This Row],[ROS_DUR_COR_COD_ROS_TG_NEU]]-Tabla25[[#This Row],[ROS_DUR_COR_COD_ESC_TG_NEU]]</f>
        <v>-298.73333333333335</v>
      </c>
      <c r="NA239" s="47">
        <f>Tabla25[[#This Row],[ROS_DUR_COR_COD_ROS_TG_POS]]-Tabla25[[#This Row],[ROS_DUR_COR_COD_ESC_TG_POS]]</f>
        <v>883.15000000000009</v>
      </c>
      <c r="NB239" s="47">
        <f>Tabla25[[#This Row],[ROS_DUR_COR_COD_ROS_TG_TOT]]-Tabla25[[#This Row],[ROS_DUR_COR_COD_ESC_TG_TOT]]</f>
        <v>38.658119658119631</v>
      </c>
      <c r="NC239">
        <v>313.5</v>
      </c>
      <c r="ND239">
        <v>238</v>
      </c>
      <c r="NE239">
        <v>336</v>
      </c>
      <c r="NF239">
        <v>282</v>
      </c>
      <c r="NG239">
        <v>276</v>
      </c>
      <c r="NH239">
        <v>328.8</v>
      </c>
      <c r="NI239">
        <v>287.25</v>
      </c>
      <c r="NJ239">
        <v>299.76923076923077</v>
      </c>
      <c r="NK239">
        <v>182.57142857142858</v>
      </c>
      <c r="NL239">
        <v>180.2</v>
      </c>
      <c r="NM239">
        <v>313.25</v>
      </c>
      <c r="NN239">
        <v>214.5</v>
      </c>
      <c r="NO239">
        <v>289.5</v>
      </c>
      <c r="NP239">
        <v>186.2</v>
      </c>
      <c r="NQ239">
        <v>224.83333333333334</v>
      </c>
      <c r="NR239">
        <v>236.29411764705881</v>
      </c>
      <c r="NS239">
        <v>289.42307692307691</v>
      </c>
      <c r="NT239">
        <v>237.04166666666666</v>
      </c>
      <c r="NU239">
        <v>257.03703703703701</v>
      </c>
      <c r="NV239">
        <v>261.74025974025972</v>
      </c>
      <c r="NW239">
        <v>256.70967741935482</v>
      </c>
      <c r="NX239">
        <v>222.04347826086956</v>
      </c>
      <c r="NY239">
        <v>199.86363636363637</v>
      </c>
      <c r="NZ239">
        <v>229.76315789473685</v>
      </c>
      <c r="OA239" s="15">
        <f>Tabla2[[#This Row],[ROS_1DU_COR_COD_ROS_TG_NEG]]-Tabla2[[#This Row],[PAS_1DU_COR_COD_ROS_TG_NEG]]</f>
        <v>24.076923076923094</v>
      </c>
      <c r="OB239" s="15">
        <f>Tabla2[[#This Row],[ROS_1DU_COR_COD_ROS_TG_NEU]]-Tabla2[[#This Row],[PAS_1DU_COR_COD_ROS_TG_NEU]]</f>
        <v>0.95833333333334281</v>
      </c>
      <c r="OC239" s="15">
        <f>Tabla2[[#This Row],[ROS_1DU_COR_COD_ROS_TG_POS]]-Tabla2[[#This Row],[PAS_1DU_COR_COD_ROS_TG_POS]]</f>
        <v>78.96296296296299</v>
      </c>
      <c r="OD239" s="15">
        <f>Tabla2[[#This Row],[ROS_1DU_COR_COD_ROS_TG_TOT]]-Tabla2[[#This Row],[PAS_1DU_COR_COD_ROS_TG_TOT]]</f>
        <v>20.259740259740283</v>
      </c>
      <c r="OE239" s="15">
        <f>Tabla2[[#This Row],[ROS_1DU_COR_COD_ESC_TG_NEG]]-Tabla2[[#This Row],[PAS_1DU_COR_COD_ESC_TG_NEG]]</f>
        <v>19.290322580645181</v>
      </c>
      <c r="OF239" s="15">
        <f>Tabla2[[#This Row],[ROS_1DU_COR_COD_ESC_TG_NEU]]-Tabla2[[#This Row],[PAS_1DU_COR_COD_ESC_TG_NEU]]</f>
        <v>106.75652173913045</v>
      </c>
      <c r="OG239" s="15">
        <f>Tabla2[[#This Row],[ROS_1DU_COR_COD_ESC_TG_POS]]-Tabla2[[#This Row],[PAS_1DU_COR_COD_ESC_TG_POS]]</f>
        <v>87.386363636363626</v>
      </c>
      <c r="OH239" s="15">
        <f>Tabla2[[#This Row],[ROS_1DU_COR_COD_ESC_TG_TOT]]-Tabla2[[#This Row],[PAS_1DU_COR_COD_ESC_TG_TOT]]</f>
        <v>70.006072874493924</v>
      </c>
      <c r="OI239" s="15">
        <f>Tabla2[[#This Row],[PAS_1DU_COR_COD_ROS_TG_NEG]]-Tabla2[[#This Row],[ESC_1DU_COR_COD_ROS_TG_NEG]]</f>
        <v>106.85164835164832</v>
      </c>
      <c r="OJ239" s="15">
        <f>Tabla2[[#This Row],[PAS_1DU_COR_COD_ROS_TG_NEU]]-Tabla2[[#This Row],[ESC_1DU_COR_COD_ROS_TG_NEU]]</f>
        <v>56.841666666666669</v>
      </c>
      <c r="OK239" s="15">
        <f>Tabla2[[#This Row],[PAS_1DU_COR_COD_ROS_TG_POS]]-Tabla2[[#This Row],[ESC_1DU_COR_COD_ROS_TG_POS]]</f>
        <v>-56.21296296296299</v>
      </c>
      <c r="OL239" s="15">
        <f>Tabla2[[#This Row],[PAS_1DU_COR_COD_ROS_TG_TOT]]-Tabla2[[#This Row],[ESC_1DU_COR_COD_ROS_TG_TOT]]</f>
        <v>47.240259740259717</v>
      </c>
      <c r="OM239" s="15">
        <f>Tabla2[[#This Row],[PAS_1DU_COR_COD_ESC_TG_NEG]]-Tabla2[[#This Row],[ESC_1DU_COR_COD_ESC_TG_NEG]]</f>
        <v>-32.790322580645181</v>
      </c>
      <c r="ON239" s="15">
        <f>Tabla2[[#This Row],[PAS_1DU_COR_COD_ESC_TG_NEU]]-Tabla2[[#This Row],[ESC_1DU_COR_COD_ESC_TG_NEU]]</f>
        <v>35.843478260869574</v>
      </c>
      <c r="OO239" s="15">
        <f>Tabla2[[#This Row],[PAS_1DU_COR_COD_ESC_TG_POS]]-Tabla2[[#This Row],[ESC_1DU_COR_COD_ESC_TG_POS]]</f>
        <v>-24.969696969696969</v>
      </c>
      <c r="OP239" s="15">
        <f>Tabla2[[#This Row],[PAS_1DU_COR_COD_ESC_TG_TOT]]-Tabla2[[#This Row],[ESC_1DU_COR_COD_ESC_TG_TOT]]</f>
        <v>-6.5309597523219622</v>
      </c>
      <c r="OQ239" s="61">
        <v>37.5</v>
      </c>
      <c r="OR239" s="62">
        <v>-90.800000000000011</v>
      </c>
      <c r="OS239" s="62">
        <v>48.75</v>
      </c>
      <c r="OT239" s="62">
        <v>-17.769230769230774</v>
      </c>
      <c r="OU239" s="62">
        <v>-106.92857142857142</v>
      </c>
      <c r="OV239" s="62">
        <v>-6</v>
      </c>
      <c r="OW239" s="62">
        <v>88.416666666666657</v>
      </c>
      <c r="OX239" s="62">
        <v>-21.794117647058812</v>
      </c>
      <c r="OY239" s="62">
        <v>32.713399503722087</v>
      </c>
      <c r="OZ239" s="62">
        <v>14.998188405797094</v>
      </c>
      <c r="PA239" s="62">
        <v>57.173400673400636</v>
      </c>
      <c r="PB239" s="62">
        <v>31.977101845522867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7D6D-ECFD-40CC-AB53-69EE4F8D4409}">
  <dimension ref="A1:EN239"/>
  <sheetViews>
    <sheetView topLeftCell="EG201" zoomScale="70" zoomScaleNormal="70" workbookViewId="0">
      <selection activeCell="EC1" sqref="EC1:EN239"/>
    </sheetView>
  </sheetViews>
  <sheetFormatPr baseColWidth="10" defaultRowHeight="14.4" x14ac:dyDescent="0.3"/>
  <cols>
    <col min="1" max="1" width="9" bestFit="1" customWidth="1"/>
    <col min="2" max="2" width="11.33203125" bestFit="1" customWidth="1"/>
    <col min="3" max="3" width="8.6640625" bestFit="1" customWidth="1"/>
    <col min="4" max="4" width="9" bestFit="1" customWidth="1"/>
    <col min="5" max="5" width="34.5546875" style="19" bestFit="1" customWidth="1"/>
    <col min="6" max="6" width="33.77734375" style="19" bestFit="1" customWidth="1"/>
    <col min="7" max="7" width="34.5546875" style="19" bestFit="1" customWidth="1"/>
    <col min="8" max="8" width="33.77734375" style="19" bestFit="1" customWidth="1"/>
    <col min="9" max="9" width="34.44140625" style="19" bestFit="1" customWidth="1"/>
    <col min="10" max="10" width="33.5546875" style="19" bestFit="1" customWidth="1"/>
    <col min="11" max="11" width="34.21875" style="19" bestFit="1" customWidth="1"/>
    <col min="12" max="12" width="33.44140625" style="19" bestFit="1" customWidth="1"/>
    <col min="13" max="13" width="35" style="21" bestFit="1" customWidth="1"/>
    <col min="14" max="14" width="34.21875" style="21" bestFit="1" customWidth="1"/>
    <col min="15" max="15" width="35" style="21" bestFit="1" customWidth="1"/>
    <col min="16" max="16" width="34.21875" style="21" bestFit="1" customWidth="1"/>
    <col min="17" max="17" width="34.88671875" style="21" bestFit="1" customWidth="1"/>
    <col min="18" max="18" width="34.109375" style="21" bestFit="1" customWidth="1"/>
    <col min="19" max="19" width="34.6640625" style="21" bestFit="1" customWidth="1"/>
    <col min="20" max="20" width="33.88671875" style="21" bestFit="1" customWidth="1"/>
    <col min="21" max="21" width="34.21875" style="22" bestFit="1" customWidth="1"/>
    <col min="22" max="22" width="33.44140625" style="22" bestFit="1" customWidth="1"/>
    <col min="23" max="23" width="34.21875" style="22" bestFit="1" customWidth="1"/>
    <col min="24" max="24" width="33.44140625" style="22" bestFit="1" customWidth="1"/>
    <col min="25" max="25" width="34.109375" style="22" bestFit="1" customWidth="1"/>
    <col min="26" max="26" width="33.33203125" style="22" bestFit="1" customWidth="1"/>
    <col min="27" max="27" width="33.88671875" style="22" bestFit="1" customWidth="1"/>
    <col min="28" max="28" width="33.109375" style="22" bestFit="1" customWidth="1"/>
    <col min="29" max="29" width="34.6640625" style="24" bestFit="1" customWidth="1"/>
    <col min="30" max="30" width="33.88671875" style="24" bestFit="1" customWidth="1"/>
    <col min="31" max="31" width="34.6640625" style="24" bestFit="1" customWidth="1"/>
    <col min="32" max="32" width="33.88671875" style="24" bestFit="1" customWidth="1"/>
    <col min="33" max="33" width="34.5546875" style="24" bestFit="1" customWidth="1"/>
    <col min="34" max="34" width="33.77734375" style="24" bestFit="1" customWidth="1"/>
    <col min="35" max="35" width="34.44140625" style="24" bestFit="1" customWidth="1"/>
    <col min="36" max="36" width="33.5546875" style="24" bestFit="1" customWidth="1"/>
    <col min="37" max="37" width="34.6640625" style="26" bestFit="1" customWidth="1"/>
    <col min="38" max="38" width="33.88671875" style="26" bestFit="1" customWidth="1"/>
    <col min="39" max="39" width="34.6640625" style="26" bestFit="1" customWidth="1"/>
    <col min="40" max="40" width="33.88671875" style="26" bestFit="1" customWidth="1"/>
    <col min="41" max="41" width="34.5546875" style="26" bestFit="1" customWidth="1"/>
    <col min="42" max="42" width="33.77734375" style="26" bestFit="1" customWidth="1"/>
    <col min="43" max="43" width="34.44140625" style="26" bestFit="1" customWidth="1"/>
    <col min="44" max="44" width="33.5546875" style="26" bestFit="1" customWidth="1"/>
    <col min="45" max="45" width="35.21875" style="28" bestFit="1" customWidth="1"/>
    <col min="46" max="46" width="34.44140625" style="28" bestFit="1" customWidth="1"/>
    <col min="47" max="47" width="35.21875" style="28" bestFit="1" customWidth="1"/>
    <col min="48" max="48" width="34.44140625" style="28" bestFit="1" customWidth="1"/>
    <col min="49" max="49" width="35" style="28" bestFit="1" customWidth="1"/>
    <col min="50" max="50" width="34.21875" style="28" bestFit="1" customWidth="1"/>
    <col min="51" max="51" width="34.88671875" style="28" bestFit="1" customWidth="1"/>
    <col min="52" max="52" width="34.109375" style="28" bestFit="1" customWidth="1"/>
    <col min="53" max="53" width="35.77734375" style="34" bestFit="1" customWidth="1"/>
    <col min="54" max="54" width="35" style="34" bestFit="1" customWidth="1"/>
    <col min="55" max="55" width="35.77734375" style="34" bestFit="1" customWidth="1"/>
    <col min="56" max="56" width="35" style="34" bestFit="1" customWidth="1"/>
    <col min="57" max="57" width="35.6640625" style="34" bestFit="1" customWidth="1"/>
    <col min="58" max="58" width="34.88671875" style="34" bestFit="1" customWidth="1"/>
    <col min="59" max="59" width="35.5546875" style="34" bestFit="1" customWidth="1"/>
    <col min="60" max="60" width="34.6640625" style="34" bestFit="1" customWidth="1"/>
    <col min="61" max="61" width="35.33203125" style="31" bestFit="1" customWidth="1"/>
    <col min="62" max="62" width="34.5546875" style="31" bestFit="1" customWidth="1"/>
    <col min="63" max="63" width="35.33203125" style="31" bestFit="1" customWidth="1"/>
    <col min="64" max="64" width="34.5546875" style="31" bestFit="1" customWidth="1"/>
    <col min="65" max="65" width="35.21875" style="31" bestFit="1" customWidth="1"/>
    <col min="66" max="66" width="34.44140625" style="31" bestFit="1" customWidth="1"/>
    <col min="67" max="67" width="35" style="31" bestFit="1" customWidth="1"/>
    <col min="68" max="68" width="34.21875" style="31" bestFit="1" customWidth="1"/>
    <col min="69" max="69" width="35" style="37" bestFit="1" customWidth="1"/>
    <col min="70" max="70" width="34.21875" style="37" bestFit="1" customWidth="1"/>
    <col min="71" max="71" width="35" style="37" bestFit="1" customWidth="1"/>
    <col min="72" max="72" width="34.21875" style="37" bestFit="1" customWidth="1"/>
    <col min="73" max="73" width="34.88671875" style="37" bestFit="1" customWidth="1"/>
    <col min="74" max="74" width="34.109375" style="37" bestFit="1" customWidth="1"/>
    <col min="75" max="75" width="34.6640625" style="37" bestFit="1" customWidth="1"/>
    <col min="76" max="76" width="33.88671875" style="37" bestFit="1" customWidth="1"/>
    <col min="77" max="77" width="34.5546875" style="40" bestFit="1" customWidth="1"/>
    <col min="78" max="78" width="33.77734375" style="40" bestFit="1" customWidth="1"/>
    <col min="79" max="79" width="34.5546875" style="40" bestFit="1" customWidth="1"/>
    <col min="80" max="80" width="33.77734375" style="40" bestFit="1" customWidth="1"/>
    <col min="81" max="81" width="34.44140625" style="40" bestFit="1" customWidth="1"/>
    <col min="82" max="82" width="33.5546875" style="40" bestFit="1" customWidth="1"/>
    <col min="83" max="83" width="34.21875" style="40" bestFit="1" customWidth="1"/>
    <col min="84" max="84" width="33.44140625" style="40" bestFit="1" customWidth="1"/>
    <col min="85" max="86" width="23.88671875" style="12" bestFit="1" customWidth="1"/>
    <col min="87" max="87" width="23.77734375" style="12" bestFit="1" customWidth="1"/>
    <col min="88" max="88" width="23.5546875" style="12" bestFit="1" customWidth="1"/>
    <col min="89" max="90" width="23.109375" style="12" bestFit="1" customWidth="1"/>
    <col min="91" max="91" width="23" style="12" bestFit="1" customWidth="1"/>
    <col min="92" max="92" width="22.77734375" style="12" bestFit="1" customWidth="1"/>
    <col min="93" max="94" width="23.5546875" style="45" bestFit="1" customWidth="1"/>
    <col min="95" max="95" width="23.44140625" style="45" bestFit="1" customWidth="1"/>
    <col min="96" max="96" width="23.33203125" style="45" bestFit="1" customWidth="1"/>
    <col min="97" max="98" width="22.77734375" style="45" bestFit="1" customWidth="1"/>
    <col min="99" max="99" width="22.6640625" style="45" bestFit="1" customWidth="1"/>
    <col min="100" max="100" width="22.44140625" style="45" bestFit="1" customWidth="1"/>
    <col min="101" max="102" width="24.109375" style="48" bestFit="1" customWidth="1"/>
    <col min="103" max="103" width="23.88671875" style="48" bestFit="1" customWidth="1"/>
    <col min="104" max="104" width="23.77734375" style="48" bestFit="1" customWidth="1"/>
    <col min="105" max="106" width="23.33203125" style="48" bestFit="1" customWidth="1"/>
    <col min="107" max="107" width="23.109375" style="48" bestFit="1" customWidth="1"/>
    <col min="108" max="108" width="23" style="48" bestFit="1" customWidth="1"/>
    <col min="109" max="110" width="34.44140625" bestFit="1" customWidth="1"/>
    <col min="111" max="111" width="34.21875" bestFit="1" customWidth="1"/>
    <col min="112" max="112" width="34.109375" bestFit="1" customWidth="1"/>
    <col min="113" max="114" width="33.88671875" bestFit="1" customWidth="1"/>
    <col min="115" max="115" width="33.77734375" bestFit="1" customWidth="1"/>
    <col min="116" max="116" width="33.5546875" bestFit="1" customWidth="1"/>
    <col min="117" max="118" width="33.88671875" bestFit="1" customWidth="1"/>
    <col min="119" max="119" width="33.77734375" bestFit="1" customWidth="1"/>
    <col min="120" max="120" width="33.5546875" bestFit="1" customWidth="1"/>
    <col min="121" max="122" width="33.44140625" bestFit="1" customWidth="1"/>
    <col min="123" max="123" width="33.33203125" bestFit="1" customWidth="1"/>
    <col min="124" max="124" width="33.109375" bestFit="1" customWidth="1"/>
    <col min="125" max="126" width="34.21875" bestFit="1" customWidth="1"/>
    <col min="127" max="127" width="34.109375" bestFit="1" customWidth="1"/>
    <col min="128" max="128" width="33.88671875" bestFit="1" customWidth="1"/>
    <col min="129" max="130" width="33.77734375" bestFit="1" customWidth="1"/>
    <col min="131" max="131" width="33.5546875" bestFit="1" customWidth="1"/>
    <col min="132" max="132" width="33.44140625" bestFit="1" customWidth="1"/>
    <col min="133" max="134" width="35" bestFit="1" customWidth="1"/>
    <col min="135" max="135" width="34.88671875" bestFit="1" customWidth="1"/>
    <col min="136" max="136" width="34.6640625" bestFit="1" customWidth="1"/>
    <col min="137" max="138" width="34.5546875" bestFit="1" customWidth="1"/>
    <col min="139" max="139" width="34.44140625" bestFit="1" customWidth="1"/>
    <col min="140" max="142" width="34.21875" bestFit="1" customWidth="1"/>
    <col min="143" max="143" width="34.109375" bestFit="1" customWidth="1"/>
    <col min="144" max="144" width="33.88671875" bestFit="1" customWidth="1"/>
  </cols>
  <sheetData>
    <row r="1" spans="1:144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18" t="s">
        <v>533</v>
      </c>
      <c r="F1" s="18" t="s">
        <v>534</v>
      </c>
      <c r="G1" s="18" t="s">
        <v>535</v>
      </c>
      <c r="H1" s="18" t="s">
        <v>536</v>
      </c>
      <c r="I1" s="18" t="s">
        <v>537</v>
      </c>
      <c r="J1" s="18" t="s">
        <v>538</v>
      </c>
      <c r="K1" s="18" t="s">
        <v>539</v>
      </c>
      <c r="L1" s="18" t="s">
        <v>540</v>
      </c>
      <c r="M1" s="20" t="s">
        <v>541</v>
      </c>
      <c r="N1" s="20" t="s">
        <v>542</v>
      </c>
      <c r="O1" s="20" t="s">
        <v>543</v>
      </c>
      <c r="P1" s="20" t="s">
        <v>544</v>
      </c>
      <c r="Q1" s="20" t="s">
        <v>545</v>
      </c>
      <c r="R1" s="20" t="s">
        <v>546</v>
      </c>
      <c r="S1" s="20" t="s">
        <v>547</v>
      </c>
      <c r="T1" s="20" t="s">
        <v>548</v>
      </c>
      <c r="U1" s="1" t="s">
        <v>253</v>
      </c>
      <c r="V1" s="1" t="s">
        <v>257</v>
      </c>
      <c r="W1" s="1" t="s">
        <v>254</v>
      </c>
      <c r="X1" s="1" t="s">
        <v>262</v>
      </c>
      <c r="Y1" s="1" t="s">
        <v>255</v>
      </c>
      <c r="Z1" s="1" t="s">
        <v>263</v>
      </c>
      <c r="AA1" s="1" t="s">
        <v>256</v>
      </c>
      <c r="AB1" s="1" t="s">
        <v>264</v>
      </c>
      <c r="AC1" s="23" t="s">
        <v>275</v>
      </c>
      <c r="AD1" s="23" t="s">
        <v>276</v>
      </c>
      <c r="AE1" s="23" t="s">
        <v>277</v>
      </c>
      <c r="AF1" s="23" t="s">
        <v>278</v>
      </c>
      <c r="AG1" s="23" t="s">
        <v>279</v>
      </c>
      <c r="AH1" s="23" t="s">
        <v>280</v>
      </c>
      <c r="AI1" s="23" t="s">
        <v>281</v>
      </c>
      <c r="AJ1" s="23" t="s">
        <v>282</v>
      </c>
      <c r="AK1" s="25" t="s">
        <v>395</v>
      </c>
      <c r="AL1" s="25" t="s">
        <v>396</v>
      </c>
      <c r="AM1" s="25" t="s">
        <v>397</v>
      </c>
      <c r="AN1" s="25" t="s">
        <v>398</v>
      </c>
      <c r="AO1" s="25" t="s">
        <v>399</v>
      </c>
      <c r="AP1" s="25" t="s">
        <v>400</v>
      </c>
      <c r="AQ1" s="25" t="s">
        <v>401</v>
      </c>
      <c r="AR1" s="25" t="s">
        <v>402</v>
      </c>
      <c r="AS1" s="27" t="s">
        <v>413</v>
      </c>
      <c r="AT1" s="27" t="s">
        <v>414</v>
      </c>
      <c r="AU1" s="27" t="s">
        <v>415</v>
      </c>
      <c r="AV1" s="27" t="s">
        <v>416</v>
      </c>
      <c r="AW1" s="27" t="s">
        <v>417</v>
      </c>
      <c r="AX1" s="27" t="s">
        <v>418</v>
      </c>
      <c r="AY1" s="27" t="s">
        <v>419</v>
      </c>
      <c r="AZ1" s="27" t="s">
        <v>420</v>
      </c>
      <c r="BA1" s="32" t="s">
        <v>509</v>
      </c>
      <c r="BB1" s="32" t="s">
        <v>510</v>
      </c>
      <c r="BC1" s="32" t="s">
        <v>511</v>
      </c>
      <c r="BD1" s="32" t="s">
        <v>512</v>
      </c>
      <c r="BE1" s="32" t="s">
        <v>513</v>
      </c>
      <c r="BF1" s="32" t="s">
        <v>514</v>
      </c>
      <c r="BG1" s="32" t="s">
        <v>549</v>
      </c>
      <c r="BH1" s="32" t="s">
        <v>550</v>
      </c>
      <c r="BI1" s="29" t="s">
        <v>515</v>
      </c>
      <c r="BJ1" s="29" t="s">
        <v>516</v>
      </c>
      <c r="BK1" s="29" t="s">
        <v>517</v>
      </c>
      <c r="BL1" s="29" t="s">
        <v>518</v>
      </c>
      <c r="BM1" s="29" t="s">
        <v>519</v>
      </c>
      <c r="BN1" s="29" t="s">
        <v>520</v>
      </c>
      <c r="BO1" s="29" t="s">
        <v>551</v>
      </c>
      <c r="BP1" s="29" t="s">
        <v>552</v>
      </c>
      <c r="BQ1" s="35" t="s">
        <v>521</v>
      </c>
      <c r="BR1" s="35" t="s">
        <v>522</v>
      </c>
      <c r="BS1" s="35" t="s">
        <v>523</v>
      </c>
      <c r="BT1" s="35" t="s">
        <v>524</v>
      </c>
      <c r="BU1" s="35" t="s">
        <v>525</v>
      </c>
      <c r="BV1" s="35" t="s">
        <v>526</v>
      </c>
      <c r="BW1" s="35" t="s">
        <v>553</v>
      </c>
      <c r="BX1" s="35" t="s">
        <v>554</v>
      </c>
      <c r="BY1" s="38" t="s">
        <v>527</v>
      </c>
      <c r="BZ1" s="38" t="s">
        <v>528</v>
      </c>
      <c r="CA1" s="38" t="s">
        <v>529</v>
      </c>
      <c r="CB1" s="38" t="s">
        <v>530</v>
      </c>
      <c r="CC1" s="38" t="s">
        <v>531</v>
      </c>
      <c r="CD1" s="38" t="s">
        <v>532</v>
      </c>
      <c r="CE1" s="38" t="s">
        <v>555</v>
      </c>
      <c r="CF1" s="38" t="s">
        <v>556</v>
      </c>
      <c r="CG1" s="41" t="s">
        <v>603</v>
      </c>
      <c r="CH1" s="41" t="s">
        <v>604</v>
      </c>
      <c r="CI1" s="41" t="s">
        <v>605</v>
      </c>
      <c r="CJ1" s="41" t="s">
        <v>606</v>
      </c>
      <c r="CK1" s="41" t="s">
        <v>607</v>
      </c>
      <c r="CL1" s="41" t="s">
        <v>608</v>
      </c>
      <c r="CM1" s="41" t="s">
        <v>609</v>
      </c>
      <c r="CN1" s="41" t="s">
        <v>610</v>
      </c>
      <c r="CO1" s="43" t="s">
        <v>611</v>
      </c>
      <c r="CP1" s="43" t="s">
        <v>612</v>
      </c>
      <c r="CQ1" s="43" t="s">
        <v>613</v>
      </c>
      <c r="CR1" s="43" t="s">
        <v>614</v>
      </c>
      <c r="CS1" s="43" t="s">
        <v>615</v>
      </c>
      <c r="CT1" s="43" t="s">
        <v>616</v>
      </c>
      <c r="CU1" s="43" t="s">
        <v>617</v>
      </c>
      <c r="CV1" s="43" t="s">
        <v>618</v>
      </c>
      <c r="CW1" s="46" t="s">
        <v>619</v>
      </c>
      <c r="CX1" s="46" t="s">
        <v>620</v>
      </c>
      <c r="CY1" s="46" t="s">
        <v>621</v>
      </c>
      <c r="CZ1" s="46" t="s">
        <v>622</v>
      </c>
      <c r="DA1" s="46" t="s">
        <v>623</v>
      </c>
      <c r="DB1" s="46" t="s">
        <v>624</v>
      </c>
      <c r="DC1" s="46" t="s">
        <v>625</v>
      </c>
      <c r="DD1" s="46" t="s">
        <v>626</v>
      </c>
      <c r="DE1" s="54" t="s">
        <v>635</v>
      </c>
      <c r="DF1" s="55" t="s">
        <v>636</v>
      </c>
      <c r="DG1" s="55" t="s">
        <v>637</v>
      </c>
      <c r="DH1" s="55" t="s">
        <v>638</v>
      </c>
      <c r="DI1" s="55" t="s">
        <v>643</v>
      </c>
      <c r="DJ1" s="55" t="s">
        <v>644</v>
      </c>
      <c r="DK1" s="55" t="s">
        <v>645</v>
      </c>
      <c r="DL1" s="55" t="s">
        <v>646</v>
      </c>
      <c r="DM1" s="55" t="s">
        <v>627</v>
      </c>
      <c r="DN1" s="55" t="s">
        <v>628</v>
      </c>
      <c r="DO1" s="55" t="s">
        <v>629</v>
      </c>
      <c r="DP1" s="55" t="s">
        <v>630</v>
      </c>
      <c r="DQ1" s="55" t="s">
        <v>639</v>
      </c>
      <c r="DR1" s="55" t="s">
        <v>640</v>
      </c>
      <c r="DS1" s="55" t="s">
        <v>641</v>
      </c>
      <c r="DT1" s="55" t="s">
        <v>642</v>
      </c>
      <c r="DU1" s="55" t="s">
        <v>631</v>
      </c>
      <c r="DV1" s="55" t="s">
        <v>632</v>
      </c>
      <c r="DW1" s="55" t="s">
        <v>633</v>
      </c>
      <c r="DX1" s="55" t="s">
        <v>634</v>
      </c>
      <c r="DY1" s="55" t="s">
        <v>647</v>
      </c>
      <c r="DZ1" s="55" t="s">
        <v>648</v>
      </c>
      <c r="EA1" s="55" t="s">
        <v>649</v>
      </c>
      <c r="EB1" s="55" t="s">
        <v>650</v>
      </c>
      <c r="EC1" s="55" t="s">
        <v>667</v>
      </c>
      <c r="ED1" s="55" t="s">
        <v>668</v>
      </c>
      <c r="EE1" s="55" t="s">
        <v>669</v>
      </c>
      <c r="EF1" s="55" t="s">
        <v>670</v>
      </c>
      <c r="EG1" s="55" t="s">
        <v>671</v>
      </c>
      <c r="EH1" s="55" t="s">
        <v>672</v>
      </c>
      <c r="EI1" s="55" t="s">
        <v>673</v>
      </c>
      <c r="EJ1" s="55" t="s">
        <v>674</v>
      </c>
      <c r="EK1" s="55" t="s">
        <v>675</v>
      </c>
      <c r="EL1" s="55" t="s">
        <v>676</v>
      </c>
      <c r="EM1" s="55" t="s">
        <v>677</v>
      </c>
      <c r="EN1" s="55" t="s">
        <v>678</v>
      </c>
    </row>
    <row r="2" spans="1:144" x14ac:dyDescent="0.3">
      <c r="A2" s="2" t="s">
        <v>0</v>
      </c>
      <c r="B2" s="2">
        <v>20</v>
      </c>
      <c r="C2" s="2">
        <v>1</v>
      </c>
      <c r="D2" s="2">
        <v>27</v>
      </c>
      <c r="E2" s="19">
        <v>2.9</v>
      </c>
      <c r="F2" s="19">
        <v>1040</v>
      </c>
      <c r="G2" s="19">
        <v>3.65</v>
      </c>
      <c r="H2" s="19">
        <v>1213.6666666666667</v>
      </c>
      <c r="I2" s="19">
        <v>3.7</v>
      </c>
      <c r="J2" s="19">
        <v>1350.3846153846155</v>
      </c>
      <c r="K2" s="19">
        <v>3.4166666666666665</v>
      </c>
      <c r="L2" s="19">
        <v>1198.0952380952381</v>
      </c>
      <c r="M2" s="21">
        <v>3.2</v>
      </c>
      <c r="N2" s="21">
        <v>968.33333333333337</v>
      </c>
      <c r="O2" s="21">
        <v>2.8</v>
      </c>
      <c r="P2" s="21">
        <v>1030.5384615384614</v>
      </c>
      <c r="Q2" s="21">
        <v>2.35</v>
      </c>
      <c r="R2" s="21">
        <v>1281.1111111111111</v>
      </c>
      <c r="S2" s="21">
        <v>2.7833333333333332</v>
      </c>
      <c r="T2" s="21">
        <v>1066.2702702702702</v>
      </c>
      <c r="U2" s="22">
        <v>2.4</v>
      </c>
      <c r="V2" s="22">
        <v>829.25</v>
      </c>
      <c r="W2" s="22">
        <v>3</v>
      </c>
      <c r="X2" s="22">
        <v>999</v>
      </c>
      <c r="Y2" s="22">
        <v>3</v>
      </c>
      <c r="Z2" s="22">
        <v>1109.4285714285713</v>
      </c>
      <c r="AA2" s="22">
        <v>2.7931034482758621</v>
      </c>
      <c r="AB2" s="22">
        <v>971.14285714285711</v>
      </c>
      <c r="AC2" s="24">
        <v>3.1</v>
      </c>
      <c r="AD2" s="24">
        <v>1023.375</v>
      </c>
      <c r="AE2" s="24">
        <v>3</v>
      </c>
      <c r="AF2" s="24">
        <v>1096</v>
      </c>
      <c r="AG2" s="24">
        <v>1.5</v>
      </c>
      <c r="AH2" s="24">
        <v>803.2</v>
      </c>
      <c r="AI2" s="24">
        <v>2.5172413793103448</v>
      </c>
      <c r="AJ2" s="24">
        <v>993.75</v>
      </c>
      <c r="AK2" s="26">
        <v>1</v>
      </c>
      <c r="AL2" s="26">
        <v>307.83333333333331</v>
      </c>
      <c r="AM2" s="26">
        <v>3.6666666666666665</v>
      </c>
      <c r="AN2" s="26">
        <v>1140.75</v>
      </c>
      <c r="AO2" s="26">
        <v>2.5</v>
      </c>
      <c r="AP2" s="26">
        <v>626.44444444444446</v>
      </c>
      <c r="AQ2" s="26">
        <v>2.4444444444444446</v>
      </c>
      <c r="AR2" s="26">
        <v>722.21739130434787</v>
      </c>
      <c r="AS2" s="28">
        <v>3.375</v>
      </c>
      <c r="AT2" s="28">
        <v>800.875</v>
      </c>
      <c r="AU2" s="28">
        <v>2.4444444444444446</v>
      </c>
      <c r="AV2" s="28">
        <v>726.71428571428567</v>
      </c>
      <c r="AW2" s="28">
        <v>5.0999999999999996</v>
      </c>
      <c r="AX2" s="28">
        <v>1183.3</v>
      </c>
      <c r="AY2" s="28">
        <v>3.7037037037037037</v>
      </c>
      <c r="AZ2" s="28">
        <v>933.08</v>
      </c>
      <c r="BA2" s="33">
        <f>Tabla25[[#This Row],[ROS_NUM_COR_COD_ROS_TG_NEG]]-Tabla25[[#This Row],[PAS_NUM_COR_COD_ROS_TG_NEG]]</f>
        <v>0.17499999999999982</v>
      </c>
      <c r="BB2" s="33">
        <f>Tabla25[[#This Row],[ROS_DUR_COR_COD_ROS_TG_NEG]]-Tabla25[[#This Row],[PAS_DUR_COR_COD_ROS_TG_NEG]]</f>
        <v>-167.45833333333337</v>
      </c>
      <c r="BC2" s="33">
        <f>Tabla25[[#This Row],[ROS_NUM_COR_COD_ROS_TG_NEU]]-Tabla25[[#This Row],[PAS_NUM_COR_COD_ROS_TG_NEU]]</f>
        <v>-0.35555555555555518</v>
      </c>
      <c r="BD2" s="33">
        <f>Tabla25[[#This Row],[ROS_DUR_COR_COD_ROS_TG_NEU]]-Tabla25[[#This Row],[PAS_DUR_COR_COD_ROS_TG_NEU]]</f>
        <v>-303.82417582417577</v>
      </c>
      <c r="BE2" s="33">
        <f>Tabla25[[#This Row],[ROS_NUM_COR_COD_ROS_TG_POS]]-Tabla25[[#This Row],[PAS_NUM_COR_COD_ROS_TG_POS]]</f>
        <v>2.7499999999999996</v>
      </c>
      <c r="BF2" s="33">
        <f>Tabla25[[#This Row],[ROS_DUR_COR_COD_ROS_TG_POS]]-Tabla25[[#This Row],[PAS_DUR_COR_COD_ROS_TG_POS]]</f>
        <v>-97.811111111111131</v>
      </c>
      <c r="BG2" s="33">
        <f>Tabla25[[#This Row],[ROS_NUM_COR_COD_ROS_TG_TOT]]-Tabla25[[#This Row],[PAS_NUM_COR_COD_ROS_TG_TOT]]</f>
        <v>0.92037037037037051</v>
      </c>
      <c r="BH2" s="33">
        <f>Tabla25[[#This Row],[ROS_DUR_COR_COD_ROS_TG_TOT]]-Tabla25[[#This Row],[PAS_DUR_COR_COD_ROS_TG_TOT]]</f>
        <v>-133.19027027027016</v>
      </c>
      <c r="BI2" s="30">
        <f>Tabla25[[#This Row],[ROS_NUM_COR_COD_ESC_TG_NEG]]-Tabla25[[#This Row],[PAS_NUM_COR_COD_ESC_TG_NEG]]</f>
        <v>-1.9</v>
      </c>
      <c r="BJ2" s="30">
        <f>Tabla25[[#This Row],[ROS_DUR_COR_COD_ESC_TG_NEG]]-Tabla25[[#This Row],[PAS_DUR_COR_COD_ESC_TG_NEG]]</f>
        <v>-732.16666666666674</v>
      </c>
      <c r="BK2" s="30">
        <f>Tabla25[[#This Row],[ROS_NUM_COR_COD_ESC_TG_NEU]]-Tabla25[[#This Row],[PAS_NUM_COR_COD_ESC_TG_NEU]]</f>
        <v>1.6666666666666607E-2</v>
      </c>
      <c r="BL2" s="30">
        <f>Tabla25[[#This Row],[ROS_DUR_COR_COD_ESC_TG_NEU]]-Tabla25[[#This Row],[PAS_DUR_COR_COD_ESC_TG_NEU]]</f>
        <v>-72.916666666666742</v>
      </c>
      <c r="BM2" s="30">
        <f>Tabla25[[#This Row],[ROS_NUM_COR_COD_ESC_TG_POS]]-Tabla25[[#This Row],[PAS_NUM_COR_COD_ESC_TG_POS]]</f>
        <v>-1.2000000000000002</v>
      </c>
      <c r="BN2" s="30">
        <f>Tabla25[[#This Row],[ROS_DUR_COR_COD_ESC_TG_POS]]-Tabla25[[#This Row],[PAS_DUR_COR_COD_ESC_TG_POS]]</f>
        <v>-723.94017094017101</v>
      </c>
      <c r="BO2" s="30">
        <f>Tabla25[[#This Row],[ROS_NUM_COR_COD_ESC_TG_TOT]]-Tabla25[[#This Row],[PAS_NUM_COR_COD_ESC_TG_TOT]]</f>
        <v>-0.97222222222222188</v>
      </c>
      <c r="BP2" s="30">
        <f>Tabla25[[#This Row],[ROS_DUR_COR_COD_ESC_TG_TOT]]-Tabla25[[#This Row],[PAS_DUR_COR_COD_ESC_TG_TOT]]</f>
        <v>-475.8778467908902</v>
      </c>
      <c r="BQ2" s="36">
        <f>Tabla25[[#This Row],[PAS_NUM_COR_COD_ROS_TG_NEG]]-Tabla25[[#This Row],[ESC_NUM_COR_COD_ROS_TG_NEG]]</f>
        <v>0.10000000000000009</v>
      </c>
      <c r="BR2" s="36">
        <f>Tabla25[[#This Row],[PAS_DUR_COR_COD_ROS_TG_NEG]]-Tabla25[[#This Row],[ESC_DUR_COR_COD_ROS_TG_NEG]]</f>
        <v>-55.041666666666629</v>
      </c>
      <c r="BS2" s="36">
        <f>Tabla25[[#This Row],[PAS_NUM_COR_COD_ROS_TG_NEU]]-Tabla25[[#This Row],[ESC_NUM_COR_COD_ROS_TG_NEU]]</f>
        <v>-0.20000000000000018</v>
      </c>
      <c r="BT2" s="36">
        <f>Tabla25[[#This Row],[PAS_DUR_COR_COD_ROS_TG_NEU]]-Tabla25[[#This Row],[ESC_DUR_COR_COD_ROS_TG_NEU]]</f>
        <v>-65.461538461538566</v>
      </c>
      <c r="BU2" s="36">
        <f>Tabla25[[#This Row],[PAS_NUM_COR_COD_ROS_TG_POS]]-Tabla25[[#This Row],[ESC_NUM_COR_COD_ROS_TG_POS]]</f>
        <v>0.85000000000000009</v>
      </c>
      <c r="BV2" s="36">
        <f>Tabla25[[#This Row],[PAS_DUR_COR_COD_ROS_TG_POS]]-Tabla25[[#This Row],[ESC_DUR_COR_COD_ROS_TG_POS]]</f>
        <v>477.91111111111104</v>
      </c>
      <c r="BW2" s="36">
        <f>Tabla25[[#This Row],[PAS_NUM_COR_COD_ROS_TG_TOT]]-Tabla25[[#This Row],[ESC_NUM_COR_COD_ROS_TG_TOT]]</f>
        <v>0.26609195402298846</v>
      </c>
      <c r="BX2" s="36">
        <f>Tabla25[[#This Row],[PAS_DUR_COR_COD_ROS_TG_TOT]]-Tabla25[[#This Row],[ESC_DUR_COR_COD_ROS_TG_TOT]]</f>
        <v>72.520270270270203</v>
      </c>
      <c r="BY2" s="39">
        <f>Tabla25[[#This Row],[PAS_NUM_COR_COD_ESC_TG_NEG]]-Tabla25[[#This Row],[ESC_NUM_COR_COD_ESC_TG_NEG]]</f>
        <v>0.5</v>
      </c>
      <c r="BZ2" s="39">
        <f>Tabla25[[#This Row],[PAS_DUR_COR_COD_ESC_TG_NEG]]-Tabla25[[#This Row],[ESC_DUR_COR_COD_ESC_TG_NEG]]</f>
        <v>210.75</v>
      </c>
      <c r="CA2" s="39">
        <f>Tabla25[[#This Row],[PAS_NUM_COR_COD_ESC_TG_NEU]]-Tabla25[[#This Row],[ESC_NUM_COR_COD_ESC_TG_NEU]]</f>
        <v>0.64999999999999991</v>
      </c>
      <c r="CB2" s="39">
        <f>Tabla25[[#This Row],[PAS_DUR_COR_COD_ESC_TG_NEU]]-Tabla25[[#This Row],[ESC_DUR_COR_COD_ESC_TG_NEU]]</f>
        <v>214.66666666666674</v>
      </c>
      <c r="CC2" s="39">
        <f>Tabla25[[#This Row],[PAS_NUM_COR_COD_ESC_TG_POS]]-Tabla25[[#This Row],[ESC_NUM_COR_COD_ESC_TG_POS]]</f>
        <v>0.70000000000000018</v>
      </c>
      <c r="CD2" s="39">
        <f>Tabla25[[#This Row],[PAS_DUR_COR_COD_ESC_TG_POS]]-Tabla25[[#This Row],[ESC_DUR_COR_COD_ESC_TG_POS]]</f>
        <v>240.95604395604414</v>
      </c>
      <c r="CE2" s="39">
        <f>Tabla25[[#This Row],[PAS_NUM_COR_COD_ESC_TG_TOT]]-Tabla25[[#This Row],[ESC_NUM_COR_COD_ESC_TG_TOT]]</f>
        <v>0.62356321839080442</v>
      </c>
      <c r="CF2" s="39">
        <f>Tabla25[[#This Row],[PAS_DUR_COR_COD_ESC_TG_TOT]]-Tabla25[[#This Row],[ESC_DUR_COR_COD_ESC_TG_TOT]]</f>
        <v>226.95238095238096</v>
      </c>
      <c r="CG2" s="42">
        <f>Tabla25[[#This Row],[PAS_NUM_COR_COD_ROS_TG_NEG]]-Tabla25[[#This Row],[PAS_NUM_COR_COD_ESC_TG_NEG]]</f>
        <v>0.30000000000000027</v>
      </c>
      <c r="CH2" s="42">
        <f>Tabla25[[#This Row],[PAS_NUM_COR_COD_ROS_TG_NEU]]-Tabla25[[#This Row],[PAS_NUM_COR_COD_ESC_TG_NEU]]</f>
        <v>-0.85000000000000009</v>
      </c>
      <c r="CI2" s="42">
        <f>Tabla25[[#This Row],[PAS_NUM_COR_COD_ROS_TG_POS]]-Tabla25[[#This Row],[PAS_NUM_COR_COD_ESC_TG_POS]]</f>
        <v>-1.35</v>
      </c>
      <c r="CJ2" s="42">
        <f>Tabla25[[#This Row],[PAS_NUM_COR_COD_ROS_TG_TOT]]-Tabla25[[#This Row],[PAS_NUM_COR_COD_ESC_TG_TOT]]</f>
        <v>-0.6333333333333333</v>
      </c>
      <c r="CK2" s="42">
        <f>Tabla25[[#This Row],[PAS_DUR_COR_COD_ROS_TG_NEG]]-Tabla25[[#This Row],[PAS_DUR_COR_COD_ESC_TG_NEG]]</f>
        <v>-71.666666666666629</v>
      </c>
      <c r="CL2" s="42">
        <f>Tabla25[[#This Row],[PAS_DUR_COR_COD_ROS_TG_NEU]]-Tabla25[[#This Row],[PAS_DUR_COR_COD_ESC_TG_NEU]]</f>
        <v>-183.12820512820531</v>
      </c>
      <c r="CM2" s="42">
        <f>Tabla25[[#This Row],[PAS_DUR_COR_COD_ROS_TG_POS]]-Tabla25[[#This Row],[PAS_DUR_COR_COD_ESC_TG_POS]]</f>
        <v>-69.273504273504386</v>
      </c>
      <c r="CN2" s="42">
        <f>Tabla25[[#This Row],[PAS_DUR_COR_COD_ROS_TG_TOT]]-Tabla25[[#This Row],[PAS_DUR_COR_COD_ESC_TG_TOT]]</f>
        <v>-131.82496782496787</v>
      </c>
      <c r="CO2" s="44">
        <f>Tabla25[[#This Row],[ESC_NUM_COR_COD_ROS_TG_NEG]]-Tabla25[[#This Row],[ESC_NUM_COR_COD_ESC_TG_NEG]]</f>
        <v>0.70000000000000018</v>
      </c>
      <c r="CP2" s="44">
        <f>Tabla25[[#This Row],[ESC_NUM_COR_COD_ROS_TG_NEU]]-Tabla25[[#This Row],[ESC_NUM_COR_COD_ESC_TG_NEU]]</f>
        <v>0</v>
      </c>
      <c r="CQ2" s="44">
        <f>Tabla25[[#This Row],[ESC_NUM_COR_COD_ROS_TG_POS]]-Tabla25[[#This Row],[ESC_NUM_COR_COD_ESC_TG_POS]]</f>
        <v>-1.5</v>
      </c>
      <c r="CR2" s="44">
        <f>Tabla25[[#This Row],[ESC_NUM_COR_COD_ROS_TG_TOT]]-Tabla25[[#This Row],[ESC_NUM_COR_COD_ESC_TG_TOT]]</f>
        <v>-0.27586206896551735</v>
      </c>
      <c r="CS2" s="44">
        <f>Tabla25[[#This Row],[ESC_DUR_COR_COD_ROS_TG_NEG]]-Tabla25[[#This Row],[ESC_DUR_COR_COD_ESC_TG_NEG]]</f>
        <v>194.125</v>
      </c>
      <c r="CT2" s="44">
        <f>Tabla25[[#This Row],[ESC_DUR_COR_COD_ROS_TG_NEU]]-Tabla25[[#This Row],[ESC_DUR_COR_COD_ESC_TG_NEU]]</f>
        <v>97</v>
      </c>
      <c r="CU2" s="44">
        <f>Tabla25[[#This Row],[ESC_DUR_COR_COD_ROS_TG_POS]]-Tabla25[[#This Row],[ESC_DUR_COR_COD_ESC_TG_POS]]</f>
        <v>-306.22857142857129</v>
      </c>
      <c r="CV2" s="44">
        <f>Tabla25[[#This Row],[ESC_DUR_COR_COD_ROS_TG_TOT]]-Tabla25[[#This Row],[ESC_DUR_COR_COD_ESC_TG_TOT]]</f>
        <v>22.60714285714289</v>
      </c>
      <c r="CW2" s="47">
        <f>Tabla25[[#This Row],[ROS_NUM_COR_COD_ROS_TG_NEG]]-Tabla25[[#This Row],[ROS_NUM_COR_COD_ESC_TG_NEG]]</f>
        <v>2.375</v>
      </c>
      <c r="CX2" s="47">
        <f>Tabla25[[#This Row],[ROS_NUM_COR_COD_ROS_TG_NEU]]-Tabla25[[#This Row],[ROS_NUM_COR_COD_ESC_TG_NEU]]</f>
        <v>-1.2222222222222219</v>
      </c>
      <c r="CY2" s="47">
        <f>Tabla25[[#This Row],[ROS_NUM_COR_COD_ROS_TG_POS]]-Tabla25[[#This Row],[ROS_NUM_COR_COD_ESC_TG_POS]]</f>
        <v>2.5999999999999996</v>
      </c>
      <c r="CZ2" s="47">
        <f>Tabla25[[#This Row],[ROS_NUM_COR_COD_ROS_TG_TOT]]-Tabla25[[#This Row],[ROS_NUM_COR_COD_ESC_TG_TOT]]</f>
        <v>1.2592592592592591</v>
      </c>
      <c r="DA2" s="47">
        <f>Tabla25[[#This Row],[ROS_DUR_COR_COD_ROS_TG_NEG]]-Tabla25[[#This Row],[ROS_DUR_COR_COD_ESC_TG_NEG]]</f>
        <v>493.04166666666669</v>
      </c>
      <c r="DB2" s="47">
        <f>Tabla25[[#This Row],[ROS_DUR_COR_COD_ROS_TG_NEU]]-Tabla25[[#This Row],[ROS_DUR_COR_COD_ESC_TG_NEU]]</f>
        <v>-414.03571428571433</v>
      </c>
      <c r="DC2" s="47">
        <f>Tabla25[[#This Row],[ROS_DUR_COR_COD_ROS_TG_POS]]-Tabla25[[#This Row],[ROS_DUR_COR_COD_ESC_TG_POS]]</f>
        <v>556.8555555555555</v>
      </c>
      <c r="DD2" s="47">
        <f>Tabla25[[#This Row],[ROS_DUR_COR_COD_ROS_TG_TOT]]-Tabla25[[#This Row],[ROS_DUR_COR_COD_ESC_TG_TOT]]</f>
        <v>210.86260869565217</v>
      </c>
      <c r="DE2" s="57">
        <v>223.125</v>
      </c>
      <c r="DF2" s="57">
        <v>253.28571428571428</v>
      </c>
      <c r="DG2" s="57">
        <v>228.7</v>
      </c>
      <c r="DH2" s="57">
        <v>233.8</v>
      </c>
      <c r="DI2" s="57">
        <v>202.5</v>
      </c>
      <c r="DJ2" s="57">
        <v>252.125</v>
      </c>
      <c r="DK2" s="57">
        <v>197.22222222222223</v>
      </c>
      <c r="DL2" s="57">
        <v>217.69565217391303</v>
      </c>
      <c r="DM2" s="57">
        <v>306</v>
      </c>
      <c r="DN2" s="57">
        <v>330.85714285714283</v>
      </c>
      <c r="DO2" s="57">
        <v>351.4</v>
      </c>
      <c r="DP2" s="57">
        <v>326.05</v>
      </c>
      <c r="DQ2" s="57">
        <v>286.5</v>
      </c>
      <c r="DR2" s="57">
        <v>250.5</v>
      </c>
      <c r="DS2" s="57">
        <v>255.57142857142858</v>
      </c>
      <c r="DT2" s="57">
        <v>265.90476190476193</v>
      </c>
      <c r="DU2" s="57">
        <v>217</v>
      </c>
      <c r="DV2" s="57">
        <v>269.76923076923077</v>
      </c>
      <c r="DW2" s="57">
        <v>273.33333333333331</v>
      </c>
      <c r="DX2" s="57">
        <v>249.24324324324326</v>
      </c>
      <c r="DY2" s="57">
        <v>244.92857142857142</v>
      </c>
      <c r="DZ2" s="57">
        <v>285.86666666666667</v>
      </c>
      <c r="EA2" s="57">
        <v>240.92307692307693</v>
      </c>
      <c r="EB2" s="57">
        <v>258.3095238095238</v>
      </c>
      <c r="EC2" s="57">
        <f>Tabla25[[#This Row],[ROS_1DU_COR_COD_ROS_TG_NEG]]-Tabla25[[#This Row],[ROS_1DU_COR_COD_ESC_TG_NEG]]</f>
        <v>20.625</v>
      </c>
      <c r="ED2" s="57">
        <f>Tabla25[[#This Row],[ROS_1DU_COR_COD_ROS_TG_NEU]]-Tabla25[[#This Row],[ROS_1DU_COR_COD_ESC_TG_NEU]]</f>
        <v>1.1607142857142776</v>
      </c>
      <c r="EE2" s="57">
        <f>Tabla25[[#This Row],[ROS_1DU_COR_COD_ROS_TG_POS]]-Tabla25[[#This Row],[ROS_1DU_COR_COD_ESC_TG_POS]]</f>
        <v>31.47777777777776</v>
      </c>
      <c r="EF2" s="57">
        <f>Tabla25[[#This Row],[ROS_1DU_COR_COD_ROS_TG_TOT]]-Tabla25[[#This Row],[ROS_1DU_COR_COD_ESC_TG_TOT]]</f>
        <v>16.104347826086979</v>
      </c>
      <c r="EG2" s="57">
        <f>Tabla25[[#This Row],[ESC_1DU_COR_COD_ROS_TG_NEG]]-Tabla25[[#This Row],[ESC_1DU_COR_COD_ESC_TG_NEG]]</f>
        <v>19.5</v>
      </c>
      <c r="EH2" s="57">
        <f>Tabla25[[#This Row],[ESC_1DU_COR_COD_ROS_TG_NEU]]-Tabla25[[#This Row],[ESC_1DU_COR_COD_ESC_TG_NEU]]</f>
        <v>80.357142857142833</v>
      </c>
      <c r="EI2" s="57">
        <f>Tabla25[[#This Row],[ESC_1DU_COR_COD_ROS_TG_POS]]-Tabla25[[#This Row],[ESC_1DU_COR_COD_ESC_TG_POS]]</f>
        <v>95.828571428571394</v>
      </c>
      <c r="EJ2" s="57">
        <f>Tabla25[[#This Row],[ESC_1DU_COR_COD_ROS_TG_TOT]]-Tabla25[[#This Row],[ESC_1DU_COR_COD_ESC_TG_TOT]]</f>
        <v>60.145238095238085</v>
      </c>
      <c r="EK2" s="57">
        <f>Tabla25[[#This Row],[PAS_1DU_COR_COD_ROS_TG_NEG]]-Tabla25[[#This Row],[PAS_1DU_COR_COD_ESC_TG_NEG]]</f>
        <v>-27.928571428571416</v>
      </c>
      <c r="EL2" s="57">
        <f>Tabla25[[#This Row],[PAS_1DU_COR_COD_ROS_TG_NEU]]-Tabla25[[#This Row],[PAS_1DU_COR_COD_ESC_TG_NEU]]</f>
        <v>-16.097435897435901</v>
      </c>
      <c r="EM2" s="57">
        <f>Tabla25[[#This Row],[PAS_1DU_COR_COD_ROS_TG_POS]]-Tabla25[[#This Row],[PAS_1DU_COR_COD_ESC_TG_POS]]</f>
        <v>32.41025641025638</v>
      </c>
      <c r="EN2" s="57">
        <f>Tabla25[[#This Row],[PAS_1DU_COR_COD_ROS_TG_TOT]]-Tabla25[[#This Row],[PAS_1DU_COR_COD_ESC_TG_TOT]]</f>
        <v>-9.0662805662805397</v>
      </c>
    </row>
    <row r="3" spans="1:144" x14ac:dyDescent="0.3">
      <c r="A3" s="2" t="s">
        <v>1</v>
      </c>
      <c r="B3" s="2">
        <v>20</v>
      </c>
      <c r="C3" s="2">
        <v>1</v>
      </c>
      <c r="D3" s="2">
        <v>22</v>
      </c>
      <c r="E3" s="19">
        <v>2.4736842105263159</v>
      </c>
      <c r="F3" s="19">
        <v>651.55555555555554</v>
      </c>
      <c r="G3" s="19">
        <v>3.15</v>
      </c>
      <c r="H3" s="19">
        <v>770.73684210526312</v>
      </c>
      <c r="I3" s="19">
        <v>3.4210526315789473</v>
      </c>
      <c r="J3" s="19">
        <v>888.66666666666663</v>
      </c>
      <c r="K3" s="19">
        <v>3.0172413793103448</v>
      </c>
      <c r="L3" s="19">
        <v>770.32727272727277</v>
      </c>
      <c r="M3" s="21">
        <v>4.7894736842105265</v>
      </c>
      <c r="N3" s="21">
        <v>1212.3684210526317</v>
      </c>
      <c r="O3" s="21">
        <v>4.8</v>
      </c>
      <c r="P3" s="21">
        <v>1238.6500000000001</v>
      </c>
      <c r="Q3" s="21">
        <v>4.2631578947368425</v>
      </c>
      <c r="R3" s="21">
        <v>1022.3684210526316</v>
      </c>
      <c r="S3" s="21">
        <v>4.6206896551724137</v>
      </c>
      <c r="T3" s="21">
        <v>1159.1896551724137</v>
      </c>
      <c r="U3" s="22">
        <v>5.8</v>
      </c>
      <c r="V3" s="22">
        <v>1441</v>
      </c>
      <c r="W3" s="22">
        <v>6.1</v>
      </c>
      <c r="X3" s="22">
        <v>1324.4</v>
      </c>
      <c r="Y3" s="22">
        <v>5.3</v>
      </c>
      <c r="Z3" s="22">
        <v>1335.5555555555557</v>
      </c>
      <c r="AA3" s="22">
        <v>5.7333333333333334</v>
      </c>
      <c r="AB3" s="22">
        <v>1368.0689655172414</v>
      </c>
      <c r="AC3" s="24">
        <v>2.4</v>
      </c>
      <c r="AD3" s="24">
        <v>591.75</v>
      </c>
      <c r="AE3" s="24">
        <v>1.9</v>
      </c>
      <c r="AF3" s="24">
        <v>923.83333333333337</v>
      </c>
      <c r="AG3" s="24">
        <v>3.1</v>
      </c>
      <c r="AH3" s="24">
        <v>758.9</v>
      </c>
      <c r="AI3" s="24">
        <v>2.4666666666666668</v>
      </c>
      <c r="AJ3" s="24">
        <v>744.41666666666663</v>
      </c>
      <c r="AK3" s="26">
        <v>2.3333333333333335</v>
      </c>
      <c r="AL3" s="26">
        <v>637.125</v>
      </c>
      <c r="AM3" s="26">
        <v>1</v>
      </c>
      <c r="AN3" s="26">
        <v>354.75</v>
      </c>
      <c r="AO3" s="26">
        <v>2.2999999999999998</v>
      </c>
      <c r="AP3" s="26">
        <v>765.85714285714289</v>
      </c>
      <c r="AQ3" s="26">
        <v>1.8928571428571428</v>
      </c>
      <c r="AR3" s="26">
        <v>625.10526315789468</v>
      </c>
      <c r="AS3" s="28">
        <v>5.666666666666667</v>
      </c>
      <c r="AT3" s="28">
        <v>1377.4444444444443</v>
      </c>
      <c r="AU3" s="28">
        <v>7.7777777777777777</v>
      </c>
      <c r="AV3" s="28">
        <v>1983.3333333333333</v>
      </c>
      <c r="AW3" s="28">
        <v>5.8</v>
      </c>
      <c r="AX3" s="28">
        <v>1421.8</v>
      </c>
      <c r="AY3" s="28">
        <v>6.3928571428571432</v>
      </c>
      <c r="AZ3" s="28">
        <v>1588.0357142857142</v>
      </c>
      <c r="BA3" s="33">
        <f>Tabla25[[#This Row],[ROS_NUM_COR_COD_ROS_TG_NEG]]-Tabla25[[#This Row],[PAS_NUM_COR_COD_ROS_TG_NEG]]</f>
        <v>0.87719298245614041</v>
      </c>
      <c r="BB3" s="33">
        <f>Tabla25[[#This Row],[ROS_DUR_COR_COD_ROS_TG_NEG]]-Tabla25[[#This Row],[PAS_DUR_COR_COD_ROS_TG_NEG]]</f>
        <v>165.07602339181267</v>
      </c>
      <c r="BC3" s="33">
        <f>Tabla25[[#This Row],[ROS_NUM_COR_COD_ROS_TG_NEU]]-Tabla25[[#This Row],[PAS_NUM_COR_COD_ROS_TG_NEU]]</f>
        <v>2.9777777777777779</v>
      </c>
      <c r="BD3" s="33">
        <f>Tabla25[[#This Row],[ROS_DUR_COR_COD_ROS_TG_NEU]]-Tabla25[[#This Row],[PAS_DUR_COR_COD_ROS_TG_NEU]]</f>
        <v>744.68333333333317</v>
      </c>
      <c r="BE3" s="33">
        <f>Tabla25[[#This Row],[ROS_NUM_COR_COD_ROS_TG_POS]]-Tabla25[[#This Row],[PAS_NUM_COR_COD_ROS_TG_POS]]</f>
        <v>1.5368421052631573</v>
      </c>
      <c r="BF3" s="33">
        <f>Tabla25[[#This Row],[ROS_DUR_COR_COD_ROS_TG_POS]]-Tabla25[[#This Row],[PAS_DUR_COR_COD_ROS_TG_POS]]</f>
        <v>399.43157894736839</v>
      </c>
      <c r="BG3" s="33">
        <f>Tabla25[[#This Row],[ROS_NUM_COR_COD_ROS_TG_TOT]]-Tabla25[[#This Row],[PAS_NUM_COR_COD_ROS_TG_TOT]]</f>
        <v>1.7721674876847295</v>
      </c>
      <c r="BH3" s="33">
        <f>Tabla25[[#This Row],[ROS_DUR_COR_COD_ROS_TG_TOT]]-Tabla25[[#This Row],[PAS_DUR_COR_COD_ROS_TG_TOT]]</f>
        <v>428.8460591133005</v>
      </c>
      <c r="BI3" s="30">
        <f>Tabla25[[#This Row],[ROS_NUM_COR_COD_ESC_TG_NEG]]-Tabla25[[#This Row],[PAS_NUM_COR_COD_ESC_TG_NEG]]</f>
        <v>-0.14035087719298245</v>
      </c>
      <c r="BJ3" s="30">
        <f>Tabla25[[#This Row],[ROS_DUR_COR_COD_ESC_TG_NEG]]-Tabla25[[#This Row],[PAS_DUR_COR_COD_ESC_TG_NEG]]</f>
        <v>-14.430555555555543</v>
      </c>
      <c r="BK3" s="30">
        <f>Tabla25[[#This Row],[ROS_NUM_COR_COD_ESC_TG_NEU]]-Tabla25[[#This Row],[PAS_NUM_COR_COD_ESC_TG_NEU]]</f>
        <v>-2.15</v>
      </c>
      <c r="BL3" s="30">
        <f>Tabla25[[#This Row],[ROS_DUR_COR_COD_ESC_TG_NEU]]-Tabla25[[#This Row],[PAS_DUR_COR_COD_ESC_TG_NEU]]</f>
        <v>-415.98684210526312</v>
      </c>
      <c r="BM3" s="30">
        <f>Tabla25[[#This Row],[ROS_NUM_COR_COD_ESC_TG_POS]]-Tabla25[[#This Row],[PAS_NUM_COR_COD_ESC_TG_POS]]</f>
        <v>-1.1210526315789475</v>
      </c>
      <c r="BN3" s="30">
        <f>Tabla25[[#This Row],[ROS_DUR_COR_COD_ESC_TG_POS]]-Tabla25[[#This Row],[PAS_DUR_COR_COD_ESC_TG_POS]]</f>
        <v>-122.80952380952374</v>
      </c>
      <c r="BO3" s="30">
        <f>Tabla25[[#This Row],[ROS_NUM_COR_COD_ESC_TG_TOT]]-Tabla25[[#This Row],[PAS_NUM_COR_COD_ESC_TG_TOT]]</f>
        <v>-1.124384236453202</v>
      </c>
      <c r="BP3" s="30">
        <f>Tabla25[[#This Row],[ROS_DUR_COR_COD_ESC_TG_TOT]]-Tabla25[[#This Row],[PAS_DUR_COR_COD_ESC_TG_TOT]]</f>
        <v>-145.22200956937809</v>
      </c>
      <c r="BQ3" s="36">
        <f>Tabla25[[#This Row],[PAS_NUM_COR_COD_ROS_TG_NEG]]-Tabla25[[#This Row],[ESC_NUM_COR_COD_ROS_TG_NEG]]</f>
        <v>2.3894736842105266</v>
      </c>
      <c r="BR3" s="36">
        <f>Tabla25[[#This Row],[PAS_DUR_COR_COD_ROS_TG_NEG]]-Tabla25[[#This Row],[ESC_DUR_COR_COD_ROS_TG_NEG]]</f>
        <v>620.61842105263167</v>
      </c>
      <c r="BS3" s="36">
        <f>Tabla25[[#This Row],[PAS_NUM_COR_COD_ROS_TG_NEU]]-Tabla25[[#This Row],[ESC_NUM_COR_COD_ROS_TG_NEU]]</f>
        <v>2.9</v>
      </c>
      <c r="BT3" s="36">
        <f>Tabla25[[#This Row],[PAS_DUR_COR_COD_ROS_TG_NEU]]-Tabla25[[#This Row],[ESC_DUR_COR_COD_ROS_TG_NEU]]</f>
        <v>314.81666666666672</v>
      </c>
      <c r="BU3" s="36">
        <f>Tabla25[[#This Row],[PAS_NUM_COR_COD_ROS_TG_POS]]-Tabla25[[#This Row],[ESC_NUM_COR_COD_ROS_TG_POS]]</f>
        <v>1.1631578947368424</v>
      </c>
      <c r="BV3" s="36">
        <f>Tabla25[[#This Row],[PAS_DUR_COR_COD_ROS_TG_POS]]-Tabla25[[#This Row],[ESC_DUR_COR_COD_ROS_TG_POS]]</f>
        <v>263.46842105263158</v>
      </c>
      <c r="BW3" s="36">
        <f>Tabla25[[#This Row],[PAS_NUM_COR_COD_ROS_TG_TOT]]-Tabla25[[#This Row],[ESC_NUM_COR_COD_ROS_TG_TOT]]</f>
        <v>2.1540229885057469</v>
      </c>
      <c r="BX3" s="36">
        <f>Tabla25[[#This Row],[PAS_DUR_COR_COD_ROS_TG_TOT]]-Tabla25[[#This Row],[ESC_DUR_COR_COD_ROS_TG_TOT]]</f>
        <v>414.77298850574709</v>
      </c>
      <c r="BY3" s="39">
        <f>Tabla25[[#This Row],[PAS_NUM_COR_COD_ESC_TG_NEG]]-Tabla25[[#This Row],[ESC_NUM_COR_COD_ESC_TG_NEG]]</f>
        <v>-3.3263157894736839</v>
      </c>
      <c r="BZ3" s="39">
        <f>Tabla25[[#This Row],[PAS_DUR_COR_COD_ESC_TG_NEG]]-Tabla25[[#This Row],[ESC_DUR_COR_COD_ESC_TG_NEG]]</f>
        <v>-789.44444444444446</v>
      </c>
      <c r="CA3" s="39">
        <f>Tabla25[[#This Row],[PAS_NUM_COR_COD_ESC_TG_NEU]]-Tabla25[[#This Row],[ESC_NUM_COR_COD_ESC_TG_NEU]]</f>
        <v>-2.9499999999999997</v>
      </c>
      <c r="CB3" s="39">
        <f>Tabla25[[#This Row],[PAS_DUR_COR_COD_ESC_TG_NEU]]-Tabla25[[#This Row],[ESC_DUR_COR_COD_ESC_TG_NEU]]</f>
        <v>-553.66315789473697</v>
      </c>
      <c r="CC3" s="39">
        <f>Tabla25[[#This Row],[PAS_NUM_COR_COD_ESC_TG_POS]]-Tabla25[[#This Row],[ESC_NUM_COR_COD_ESC_TG_POS]]</f>
        <v>-1.8789473684210525</v>
      </c>
      <c r="CD3" s="39">
        <f>Tabla25[[#This Row],[PAS_DUR_COR_COD_ESC_TG_POS]]-Tabla25[[#This Row],[ESC_DUR_COR_COD_ESC_TG_POS]]</f>
        <v>-446.88888888888903</v>
      </c>
      <c r="CE3" s="39">
        <f>Tabla25[[#This Row],[PAS_NUM_COR_COD_ESC_TG_TOT]]-Tabla25[[#This Row],[ESC_NUM_COR_COD_ESC_TG_TOT]]</f>
        <v>-2.7160919540229886</v>
      </c>
      <c r="CF3" s="39">
        <f>Tabla25[[#This Row],[PAS_DUR_COR_COD_ESC_TG_TOT]]-Tabla25[[#This Row],[ESC_DUR_COR_COD_ESC_TG_TOT]]</f>
        <v>-597.74169278996862</v>
      </c>
      <c r="CG3" s="42">
        <f>Tabla25[[#This Row],[PAS_NUM_COR_COD_ROS_TG_NEG]]-Tabla25[[#This Row],[PAS_NUM_COR_COD_ESC_TG_NEG]]</f>
        <v>2.3157894736842106</v>
      </c>
      <c r="CH3" s="42">
        <f>Tabla25[[#This Row],[PAS_NUM_COR_COD_ROS_TG_NEU]]-Tabla25[[#This Row],[PAS_NUM_COR_COD_ESC_TG_NEU]]</f>
        <v>1.65</v>
      </c>
      <c r="CI3" s="42">
        <f>Tabla25[[#This Row],[PAS_NUM_COR_COD_ROS_TG_POS]]-Tabla25[[#This Row],[PAS_NUM_COR_COD_ESC_TG_POS]]</f>
        <v>0.84210526315789513</v>
      </c>
      <c r="CJ3" s="42">
        <f>Tabla25[[#This Row],[PAS_NUM_COR_COD_ROS_TG_TOT]]-Tabla25[[#This Row],[PAS_NUM_COR_COD_ESC_TG_TOT]]</f>
        <v>1.603448275862069</v>
      </c>
      <c r="CK3" s="42">
        <f>Tabla25[[#This Row],[PAS_DUR_COR_COD_ROS_TG_NEG]]-Tabla25[[#This Row],[PAS_DUR_COR_COD_ESC_TG_NEG]]</f>
        <v>560.81286549707613</v>
      </c>
      <c r="CL3" s="42">
        <f>Tabla25[[#This Row],[PAS_DUR_COR_COD_ROS_TG_NEU]]-Tabla25[[#This Row],[PAS_DUR_COR_COD_ESC_TG_NEU]]</f>
        <v>467.91315789473697</v>
      </c>
      <c r="CM3" s="42">
        <f>Tabla25[[#This Row],[PAS_DUR_COR_COD_ROS_TG_POS]]-Tabla25[[#This Row],[PAS_DUR_COR_COD_ESC_TG_POS]]</f>
        <v>133.70175438596493</v>
      </c>
      <c r="CN3" s="42">
        <f>Tabla25[[#This Row],[PAS_DUR_COR_COD_ROS_TG_TOT]]-Tabla25[[#This Row],[PAS_DUR_COR_COD_ESC_TG_TOT]]</f>
        <v>388.86238244514095</v>
      </c>
      <c r="CO3" s="44">
        <f>Tabla25[[#This Row],[ESC_NUM_COR_COD_ROS_TG_NEG]]-Tabla25[[#This Row],[ESC_NUM_COR_COD_ESC_TG_NEG]]</f>
        <v>-3.4</v>
      </c>
      <c r="CP3" s="44">
        <f>Tabla25[[#This Row],[ESC_NUM_COR_COD_ROS_TG_NEU]]-Tabla25[[#This Row],[ESC_NUM_COR_COD_ESC_TG_NEU]]</f>
        <v>-4.1999999999999993</v>
      </c>
      <c r="CQ3" s="44">
        <f>Tabla25[[#This Row],[ESC_NUM_COR_COD_ROS_TG_POS]]-Tabla25[[#This Row],[ESC_NUM_COR_COD_ESC_TG_POS]]</f>
        <v>-2.1999999999999997</v>
      </c>
      <c r="CR3" s="44">
        <f>Tabla25[[#This Row],[ESC_NUM_COR_COD_ROS_TG_TOT]]-Tabla25[[#This Row],[ESC_NUM_COR_COD_ESC_TG_TOT]]</f>
        <v>-3.2666666666666666</v>
      </c>
      <c r="CS3" s="44">
        <f>Tabla25[[#This Row],[ESC_DUR_COR_COD_ROS_TG_NEG]]-Tabla25[[#This Row],[ESC_DUR_COR_COD_ESC_TG_NEG]]</f>
        <v>-849.25</v>
      </c>
      <c r="CT3" s="44">
        <f>Tabla25[[#This Row],[ESC_DUR_COR_COD_ROS_TG_NEU]]-Tabla25[[#This Row],[ESC_DUR_COR_COD_ESC_TG_NEU]]</f>
        <v>-400.56666666666672</v>
      </c>
      <c r="CU3" s="44">
        <f>Tabla25[[#This Row],[ESC_DUR_COR_COD_ROS_TG_POS]]-Tabla25[[#This Row],[ESC_DUR_COR_COD_ESC_TG_POS]]</f>
        <v>-576.65555555555568</v>
      </c>
      <c r="CV3" s="44">
        <f>Tabla25[[#This Row],[ESC_DUR_COR_COD_ROS_TG_TOT]]-Tabla25[[#This Row],[ESC_DUR_COR_COD_ESC_TG_TOT]]</f>
        <v>-623.65229885057477</v>
      </c>
      <c r="CW3" s="47">
        <f>Tabla25[[#This Row],[ROS_NUM_COR_COD_ROS_TG_NEG]]-Tabla25[[#This Row],[ROS_NUM_COR_COD_ESC_TG_NEG]]</f>
        <v>3.3333333333333335</v>
      </c>
      <c r="CX3" s="47">
        <f>Tabla25[[#This Row],[ROS_NUM_COR_COD_ROS_TG_NEU]]-Tabla25[[#This Row],[ROS_NUM_COR_COD_ESC_TG_NEU]]</f>
        <v>6.7777777777777777</v>
      </c>
      <c r="CY3" s="47">
        <f>Tabla25[[#This Row],[ROS_NUM_COR_COD_ROS_TG_POS]]-Tabla25[[#This Row],[ROS_NUM_COR_COD_ESC_TG_POS]]</f>
        <v>3.5</v>
      </c>
      <c r="CZ3" s="47">
        <f>Tabla25[[#This Row],[ROS_NUM_COR_COD_ROS_TG_TOT]]-Tabla25[[#This Row],[ROS_NUM_COR_COD_ESC_TG_TOT]]</f>
        <v>4.5</v>
      </c>
      <c r="DA3" s="47">
        <f>Tabla25[[#This Row],[ROS_DUR_COR_COD_ROS_TG_NEG]]-Tabla25[[#This Row],[ROS_DUR_COR_COD_ESC_TG_NEG]]</f>
        <v>740.31944444444434</v>
      </c>
      <c r="DB3" s="47">
        <f>Tabla25[[#This Row],[ROS_DUR_COR_COD_ROS_TG_NEU]]-Tabla25[[#This Row],[ROS_DUR_COR_COD_ESC_TG_NEU]]</f>
        <v>1628.5833333333333</v>
      </c>
      <c r="DC3" s="47">
        <f>Tabla25[[#This Row],[ROS_DUR_COR_COD_ROS_TG_POS]]-Tabla25[[#This Row],[ROS_DUR_COR_COD_ESC_TG_POS]]</f>
        <v>655.94285714285706</v>
      </c>
      <c r="DD3" s="47">
        <f>Tabla25[[#This Row],[ROS_DUR_COR_COD_ROS_TG_TOT]]-Tabla25[[#This Row],[ROS_DUR_COR_COD_ESC_TG_TOT]]</f>
        <v>962.93045112781954</v>
      </c>
      <c r="DE3" s="57">
        <v>212.66666666666666</v>
      </c>
      <c r="DF3" s="57">
        <v>259.22222222222223</v>
      </c>
      <c r="DG3" s="57">
        <v>271</v>
      </c>
      <c r="DH3" s="57">
        <v>248.46428571428572</v>
      </c>
      <c r="DI3" s="57">
        <v>265.5</v>
      </c>
      <c r="DJ3" s="57">
        <v>190</v>
      </c>
      <c r="DK3" s="57">
        <v>273.28571428571428</v>
      </c>
      <c r="DL3" s="57">
        <v>252.47368421052633</v>
      </c>
      <c r="DM3" s="57">
        <v>147.875</v>
      </c>
      <c r="DN3" s="57">
        <v>288.16666666666669</v>
      </c>
      <c r="DO3" s="57">
        <v>274.89999999999998</v>
      </c>
      <c r="DP3" s="57">
        <v>235.875</v>
      </c>
      <c r="DQ3" s="57">
        <v>279.10000000000002</v>
      </c>
      <c r="DR3" s="57">
        <v>255.9</v>
      </c>
      <c r="DS3" s="57">
        <v>252.33333333333334</v>
      </c>
      <c r="DT3" s="57">
        <v>262.79310344827587</v>
      </c>
      <c r="DU3" s="57">
        <v>285.89473684210526</v>
      </c>
      <c r="DV3" s="57">
        <v>277.64999999999998</v>
      </c>
      <c r="DW3" s="57">
        <v>233.31578947368422</v>
      </c>
      <c r="DX3" s="57">
        <v>265.82758620689657</v>
      </c>
      <c r="DY3" s="57">
        <v>270.94444444444446</v>
      </c>
      <c r="DZ3" s="57">
        <v>231.42105263157896</v>
      </c>
      <c r="EA3" s="57">
        <v>238.94444444444446</v>
      </c>
      <c r="EB3" s="57">
        <v>246.81818181818181</v>
      </c>
      <c r="EC3" s="57">
        <f>Tabla25[[#This Row],[ROS_1DU_COR_COD_ROS_TG_NEG]]-Tabla25[[#This Row],[ROS_1DU_COR_COD_ESC_TG_NEG]]</f>
        <v>-52.833333333333343</v>
      </c>
      <c r="ED3" s="57">
        <f>Tabla25[[#This Row],[ROS_1DU_COR_COD_ROS_TG_NEU]]-Tabla25[[#This Row],[ROS_1DU_COR_COD_ESC_TG_NEU]]</f>
        <v>69.222222222222229</v>
      </c>
      <c r="EE3" s="57">
        <f>Tabla25[[#This Row],[ROS_1DU_COR_COD_ROS_TG_POS]]-Tabla25[[#This Row],[ROS_1DU_COR_COD_ESC_TG_POS]]</f>
        <v>-2.2857142857142776</v>
      </c>
      <c r="EF3" s="57">
        <f>Tabla25[[#This Row],[ROS_1DU_COR_COD_ROS_TG_TOT]]-Tabla25[[#This Row],[ROS_1DU_COR_COD_ESC_TG_TOT]]</f>
        <v>-4.0093984962406068</v>
      </c>
      <c r="EG3" s="57">
        <f>Tabla25[[#This Row],[ESC_1DU_COR_COD_ROS_TG_NEG]]-Tabla25[[#This Row],[ESC_1DU_COR_COD_ESC_TG_NEG]]</f>
        <v>-131.22500000000002</v>
      </c>
      <c r="EH3" s="57">
        <f>Tabla25[[#This Row],[ESC_1DU_COR_COD_ROS_TG_NEU]]-Tabla25[[#This Row],[ESC_1DU_COR_COD_ESC_TG_NEU]]</f>
        <v>32.26666666666668</v>
      </c>
      <c r="EI3" s="57">
        <f>Tabla25[[#This Row],[ESC_1DU_COR_COD_ROS_TG_POS]]-Tabla25[[#This Row],[ESC_1DU_COR_COD_ESC_TG_POS]]</f>
        <v>22.566666666666634</v>
      </c>
      <c r="EJ3" s="57">
        <f>Tabla25[[#This Row],[ESC_1DU_COR_COD_ROS_TG_TOT]]-Tabla25[[#This Row],[ESC_1DU_COR_COD_ESC_TG_TOT]]</f>
        <v>-26.918103448275872</v>
      </c>
      <c r="EK3" s="57">
        <f>Tabla25[[#This Row],[PAS_1DU_COR_COD_ROS_TG_NEG]]-Tabla25[[#This Row],[PAS_1DU_COR_COD_ESC_TG_NEG]]</f>
        <v>14.950292397660803</v>
      </c>
      <c r="EL3" s="57">
        <f>Tabla25[[#This Row],[PAS_1DU_COR_COD_ROS_TG_NEU]]-Tabla25[[#This Row],[PAS_1DU_COR_COD_ESC_TG_NEU]]</f>
        <v>46.228947368421018</v>
      </c>
      <c r="EM3" s="57">
        <f>Tabla25[[#This Row],[PAS_1DU_COR_COD_ROS_TG_POS]]-Tabla25[[#This Row],[PAS_1DU_COR_COD_ESC_TG_POS]]</f>
        <v>-5.6286549707602376</v>
      </c>
      <c r="EN3" s="57">
        <f>Tabla25[[#This Row],[PAS_1DU_COR_COD_ROS_TG_TOT]]-Tabla25[[#This Row],[PAS_1DU_COR_COD_ESC_TG_TOT]]</f>
        <v>19.009404388714756</v>
      </c>
    </row>
    <row r="4" spans="1:144" x14ac:dyDescent="0.3">
      <c r="A4" s="2" t="s">
        <v>2</v>
      </c>
      <c r="B4" s="2">
        <v>20</v>
      </c>
      <c r="C4" s="2">
        <v>1</v>
      </c>
      <c r="D4" s="2">
        <v>26</v>
      </c>
      <c r="E4" s="19">
        <v>2.75</v>
      </c>
      <c r="F4" s="19">
        <v>687.66666666666663</v>
      </c>
      <c r="G4" s="19">
        <v>3.5</v>
      </c>
      <c r="H4" s="19">
        <v>767.73684210526312</v>
      </c>
      <c r="I4" s="19">
        <v>2.9</v>
      </c>
      <c r="J4" s="19">
        <v>841.4</v>
      </c>
      <c r="K4" s="19">
        <v>3.05</v>
      </c>
      <c r="L4" s="19">
        <v>761.26923076923072</v>
      </c>
      <c r="M4" s="21">
        <v>5.15</v>
      </c>
      <c r="N4" s="21">
        <v>1053.7</v>
      </c>
      <c r="O4" s="21">
        <v>5.05</v>
      </c>
      <c r="P4" s="21">
        <v>1066.6500000000001</v>
      </c>
      <c r="Q4" s="21">
        <v>4.6500000000000004</v>
      </c>
      <c r="R4" s="21">
        <v>1116.8888888888889</v>
      </c>
      <c r="S4" s="21">
        <v>4.95</v>
      </c>
      <c r="T4" s="21">
        <v>1077.7758620689656</v>
      </c>
      <c r="U4" s="22">
        <v>5.2</v>
      </c>
      <c r="V4" s="22">
        <v>1269.0999999999999</v>
      </c>
      <c r="W4" s="22">
        <v>5.7</v>
      </c>
      <c r="X4" s="22">
        <v>1320.2</v>
      </c>
      <c r="Y4" s="22">
        <v>5.0999999999999996</v>
      </c>
      <c r="Z4" s="22">
        <v>1230.6666666666667</v>
      </c>
      <c r="AA4" s="22">
        <v>5.333333333333333</v>
      </c>
      <c r="AB4" s="22">
        <v>1274.7931034482758</v>
      </c>
      <c r="AC4" s="24">
        <v>2.6</v>
      </c>
      <c r="AD4" s="24">
        <v>938.71428571428567</v>
      </c>
      <c r="AE4" s="24">
        <v>2.8</v>
      </c>
      <c r="AF4" s="24">
        <v>814.28571428571433</v>
      </c>
      <c r="AG4" s="24">
        <v>3.8</v>
      </c>
      <c r="AH4" s="24">
        <v>927.22222222222217</v>
      </c>
      <c r="AI4" s="24">
        <v>3.0666666666666669</v>
      </c>
      <c r="AJ4" s="24">
        <v>896.3478260869565</v>
      </c>
      <c r="AK4" s="26">
        <v>2.6</v>
      </c>
      <c r="AL4" s="26">
        <v>869.125</v>
      </c>
      <c r="AM4" s="26">
        <v>3.4</v>
      </c>
      <c r="AN4" s="26">
        <v>1471.4285714285713</v>
      </c>
      <c r="AO4" s="26">
        <v>2.2000000000000002</v>
      </c>
      <c r="AP4" s="26">
        <v>1067.1666666666667</v>
      </c>
      <c r="AQ4" s="26">
        <v>2.7333333333333334</v>
      </c>
      <c r="AR4" s="26">
        <v>1126.4761904761904</v>
      </c>
      <c r="AS4" s="28">
        <v>5</v>
      </c>
      <c r="AT4" s="28">
        <v>1388.5555555555557</v>
      </c>
      <c r="AU4" s="28">
        <v>3.7</v>
      </c>
      <c r="AV4" s="28">
        <v>1582.1428571428571</v>
      </c>
      <c r="AW4" s="28">
        <v>5</v>
      </c>
      <c r="AX4" s="28">
        <v>1591.4444444444443</v>
      </c>
      <c r="AY4" s="28">
        <v>4.5666666666666664</v>
      </c>
      <c r="AZ4" s="28">
        <v>1515.8</v>
      </c>
      <c r="BA4" s="33">
        <f>Tabla25[[#This Row],[ROS_NUM_COR_COD_ROS_TG_NEG]]-Tabla25[[#This Row],[PAS_NUM_COR_COD_ROS_TG_NEG]]</f>
        <v>-0.15000000000000036</v>
      </c>
      <c r="BB4" s="33">
        <f>Tabla25[[#This Row],[ROS_DUR_COR_COD_ROS_TG_NEG]]-Tabla25[[#This Row],[PAS_DUR_COR_COD_ROS_TG_NEG]]</f>
        <v>334.85555555555561</v>
      </c>
      <c r="BC4" s="33">
        <f>Tabla25[[#This Row],[ROS_NUM_COR_COD_ROS_TG_NEU]]-Tabla25[[#This Row],[PAS_NUM_COR_COD_ROS_TG_NEU]]</f>
        <v>-1.3499999999999996</v>
      </c>
      <c r="BD4" s="33">
        <f>Tabla25[[#This Row],[ROS_DUR_COR_COD_ROS_TG_NEU]]-Tabla25[[#This Row],[PAS_DUR_COR_COD_ROS_TG_NEU]]</f>
        <v>515.49285714285702</v>
      </c>
      <c r="BE4" s="33">
        <f>Tabla25[[#This Row],[ROS_NUM_COR_COD_ROS_TG_POS]]-Tabla25[[#This Row],[PAS_NUM_COR_COD_ROS_TG_POS]]</f>
        <v>0.34999999999999964</v>
      </c>
      <c r="BF4" s="33">
        <f>Tabla25[[#This Row],[ROS_DUR_COR_COD_ROS_TG_POS]]-Tabla25[[#This Row],[PAS_DUR_COR_COD_ROS_TG_POS]]</f>
        <v>474.55555555555543</v>
      </c>
      <c r="BG4" s="33">
        <f>Tabla25[[#This Row],[ROS_NUM_COR_COD_ROS_TG_TOT]]-Tabla25[[#This Row],[PAS_NUM_COR_COD_ROS_TG_TOT]]</f>
        <v>-0.38333333333333375</v>
      </c>
      <c r="BH4" s="33">
        <f>Tabla25[[#This Row],[ROS_DUR_COR_COD_ROS_TG_TOT]]-Tabla25[[#This Row],[PAS_DUR_COR_COD_ROS_TG_TOT]]</f>
        <v>438.02413793103437</v>
      </c>
      <c r="BI4" s="30">
        <f>Tabla25[[#This Row],[ROS_NUM_COR_COD_ESC_TG_NEG]]-Tabla25[[#This Row],[PAS_NUM_COR_COD_ESC_TG_NEG]]</f>
        <v>-0.14999999999999991</v>
      </c>
      <c r="BJ4" s="30">
        <f>Tabla25[[#This Row],[ROS_DUR_COR_COD_ESC_TG_NEG]]-Tabla25[[#This Row],[PAS_DUR_COR_COD_ESC_TG_NEG]]</f>
        <v>181.45833333333337</v>
      </c>
      <c r="BK4" s="30">
        <f>Tabla25[[#This Row],[ROS_NUM_COR_COD_ESC_TG_NEU]]-Tabla25[[#This Row],[PAS_NUM_COR_COD_ESC_TG_NEU]]</f>
        <v>-0.10000000000000009</v>
      </c>
      <c r="BL4" s="30">
        <f>Tabla25[[#This Row],[ROS_DUR_COR_COD_ESC_TG_NEU]]-Tabla25[[#This Row],[PAS_DUR_COR_COD_ESC_TG_NEU]]</f>
        <v>703.69172932330821</v>
      </c>
      <c r="BM4" s="30">
        <f>Tabla25[[#This Row],[ROS_NUM_COR_COD_ESC_TG_POS]]-Tabla25[[#This Row],[PAS_NUM_COR_COD_ESC_TG_POS]]</f>
        <v>-0.69999999999999973</v>
      </c>
      <c r="BN4" s="30">
        <f>Tabla25[[#This Row],[ROS_DUR_COR_COD_ESC_TG_POS]]-Tabla25[[#This Row],[PAS_DUR_COR_COD_ESC_TG_POS]]</f>
        <v>225.76666666666677</v>
      </c>
      <c r="BO4" s="30">
        <f>Tabla25[[#This Row],[ROS_NUM_COR_COD_ESC_TG_TOT]]-Tabla25[[#This Row],[PAS_NUM_COR_COD_ESC_TG_TOT]]</f>
        <v>-0.31666666666666643</v>
      </c>
      <c r="BP4" s="30">
        <f>Tabla25[[#This Row],[ROS_DUR_COR_COD_ESC_TG_TOT]]-Tabla25[[#This Row],[PAS_DUR_COR_COD_ESC_TG_TOT]]</f>
        <v>365.20695970695965</v>
      </c>
      <c r="BQ4" s="36">
        <f>Tabla25[[#This Row],[PAS_NUM_COR_COD_ROS_TG_NEG]]-Tabla25[[#This Row],[ESC_NUM_COR_COD_ROS_TG_NEG]]</f>
        <v>2.5500000000000003</v>
      </c>
      <c r="BR4" s="36">
        <f>Tabla25[[#This Row],[PAS_DUR_COR_COD_ROS_TG_NEG]]-Tabla25[[#This Row],[ESC_DUR_COR_COD_ROS_TG_NEG]]</f>
        <v>114.98571428571438</v>
      </c>
      <c r="BS4" s="36">
        <f>Tabla25[[#This Row],[PAS_NUM_COR_COD_ROS_TG_NEU]]-Tabla25[[#This Row],[ESC_NUM_COR_COD_ROS_TG_NEU]]</f>
        <v>2.25</v>
      </c>
      <c r="BT4" s="36">
        <f>Tabla25[[#This Row],[PAS_DUR_COR_COD_ROS_TG_NEU]]-Tabla25[[#This Row],[ESC_DUR_COR_COD_ROS_TG_NEU]]</f>
        <v>252.36428571428576</v>
      </c>
      <c r="BU4" s="36">
        <f>Tabla25[[#This Row],[PAS_NUM_COR_COD_ROS_TG_POS]]-Tabla25[[#This Row],[ESC_NUM_COR_COD_ROS_TG_POS]]</f>
        <v>0.85000000000000053</v>
      </c>
      <c r="BV4" s="36">
        <f>Tabla25[[#This Row],[PAS_DUR_COR_COD_ROS_TG_POS]]-Tabla25[[#This Row],[ESC_DUR_COR_COD_ROS_TG_POS]]</f>
        <v>189.66666666666674</v>
      </c>
      <c r="BW4" s="36">
        <f>Tabla25[[#This Row],[PAS_NUM_COR_COD_ROS_TG_TOT]]-Tabla25[[#This Row],[ESC_NUM_COR_COD_ROS_TG_TOT]]</f>
        <v>1.8833333333333333</v>
      </c>
      <c r="BX4" s="36">
        <f>Tabla25[[#This Row],[PAS_DUR_COR_COD_ROS_TG_TOT]]-Tabla25[[#This Row],[ESC_DUR_COR_COD_ROS_TG_TOT]]</f>
        <v>181.42803598200908</v>
      </c>
      <c r="BY4" s="39">
        <f>Tabla25[[#This Row],[PAS_NUM_COR_COD_ESC_TG_NEG]]-Tabla25[[#This Row],[ESC_NUM_COR_COD_ESC_TG_NEG]]</f>
        <v>-2.4500000000000002</v>
      </c>
      <c r="BZ4" s="39">
        <f>Tabla25[[#This Row],[PAS_DUR_COR_COD_ESC_TG_NEG]]-Tabla25[[#This Row],[ESC_DUR_COR_COD_ESC_TG_NEG]]</f>
        <v>-581.43333333333328</v>
      </c>
      <c r="CA4" s="39">
        <f>Tabla25[[#This Row],[PAS_NUM_COR_COD_ESC_TG_NEU]]-Tabla25[[#This Row],[ESC_NUM_COR_COD_ESC_TG_NEU]]</f>
        <v>-2.2000000000000002</v>
      </c>
      <c r="CB4" s="39">
        <f>Tabla25[[#This Row],[PAS_DUR_COR_COD_ESC_TG_NEU]]-Tabla25[[#This Row],[ESC_DUR_COR_COD_ESC_TG_NEU]]</f>
        <v>-552.46315789473692</v>
      </c>
      <c r="CC4" s="39">
        <f>Tabla25[[#This Row],[PAS_NUM_COR_COD_ESC_TG_POS]]-Tabla25[[#This Row],[ESC_NUM_COR_COD_ESC_TG_POS]]</f>
        <v>-2.1999999999999997</v>
      </c>
      <c r="CD4" s="39">
        <f>Tabla25[[#This Row],[PAS_DUR_COR_COD_ESC_TG_POS]]-Tabla25[[#This Row],[ESC_DUR_COR_COD_ESC_TG_POS]]</f>
        <v>-389.26666666666677</v>
      </c>
      <c r="CE4" s="39">
        <f>Tabla25[[#This Row],[PAS_NUM_COR_COD_ESC_TG_TOT]]-Tabla25[[#This Row],[ESC_NUM_COR_COD_ESC_TG_TOT]]</f>
        <v>-2.2833333333333332</v>
      </c>
      <c r="CF4" s="39">
        <f>Tabla25[[#This Row],[PAS_DUR_COR_COD_ESC_TG_TOT]]-Tabla25[[#This Row],[ESC_DUR_COR_COD_ESC_TG_TOT]]</f>
        <v>-513.5238726790451</v>
      </c>
      <c r="CG4" s="42">
        <f>Tabla25[[#This Row],[PAS_NUM_COR_COD_ROS_TG_NEG]]-Tabla25[[#This Row],[PAS_NUM_COR_COD_ESC_TG_NEG]]</f>
        <v>2.4000000000000004</v>
      </c>
      <c r="CH4" s="42">
        <f>Tabla25[[#This Row],[PAS_NUM_COR_COD_ROS_TG_NEU]]-Tabla25[[#This Row],[PAS_NUM_COR_COD_ESC_TG_NEU]]</f>
        <v>1.5499999999999998</v>
      </c>
      <c r="CI4" s="42">
        <f>Tabla25[[#This Row],[PAS_NUM_COR_COD_ROS_TG_POS]]-Tabla25[[#This Row],[PAS_NUM_COR_COD_ESC_TG_POS]]</f>
        <v>1.7500000000000004</v>
      </c>
      <c r="CJ4" s="42">
        <f>Tabla25[[#This Row],[PAS_NUM_COR_COD_ROS_TG_TOT]]-Tabla25[[#This Row],[PAS_NUM_COR_COD_ESC_TG_TOT]]</f>
        <v>1.9000000000000004</v>
      </c>
      <c r="CK4" s="42">
        <f>Tabla25[[#This Row],[PAS_DUR_COR_COD_ROS_TG_NEG]]-Tabla25[[#This Row],[PAS_DUR_COR_COD_ESC_TG_NEG]]</f>
        <v>366.03333333333342</v>
      </c>
      <c r="CL4" s="42">
        <f>Tabla25[[#This Row],[PAS_DUR_COR_COD_ROS_TG_NEU]]-Tabla25[[#This Row],[PAS_DUR_COR_COD_ESC_TG_NEU]]</f>
        <v>298.91315789473697</v>
      </c>
      <c r="CM4" s="42">
        <f>Tabla25[[#This Row],[PAS_DUR_COR_COD_ROS_TG_POS]]-Tabla25[[#This Row],[PAS_DUR_COR_COD_ESC_TG_POS]]</f>
        <v>275.48888888888894</v>
      </c>
      <c r="CN4" s="42">
        <f>Tabla25[[#This Row],[PAS_DUR_COR_COD_ROS_TG_TOT]]-Tabla25[[#This Row],[PAS_DUR_COR_COD_ESC_TG_TOT]]</f>
        <v>316.50663129973486</v>
      </c>
      <c r="CO4" s="44">
        <f>Tabla25[[#This Row],[ESC_NUM_COR_COD_ROS_TG_NEG]]-Tabla25[[#This Row],[ESC_NUM_COR_COD_ESC_TG_NEG]]</f>
        <v>-2.6</v>
      </c>
      <c r="CP4" s="44">
        <f>Tabla25[[#This Row],[ESC_NUM_COR_COD_ROS_TG_NEU]]-Tabla25[[#This Row],[ESC_NUM_COR_COD_ESC_TG_NEU]]</f>
        <v>-2.9000000000000004</v>
      </c>
      <c r="CQ4" s="44">
        <f>Tabla25[[#This Row],[ESC_NUM_COR_COD_ROS_TG_POS]]-Tabla25[[#This Row],[ESC_NUM_COR_COD_ESC_TG_POS]]</f>
        <v>-1.2999999999999998</v>
      </c>
      <c r="CR4" s="44">
        <f>Tabla25[[#This Row],[ESC_NUM_COR_COD_ROS_TG_TOT]]-Tabla25[[#This Row],[ESC_NUM_COR_COD_ESC_TG_TOT]]</f>
        <v>-2.2666666666666662</v>
      </c>
      <c r="CS4" s="44">
        <f>Tabla25[[#This Row],[ESC_DUR_COR_COD_ROS_TG_NEG]]-Tabla25[[#This Row],[ESC_DUR_COR_COD_ESC_TG_NEG]]</f>
        <v>-330.38571428571424</v>
      </c>
      <c r="CT4" s="44">
        <f>Tabla25[[#This Row],[ESC_DUR_COR_COD_ROS_TG_NEU]]-Tabla25[[#This Row],[ESC_DUR_COR_COD_ESC_TG_NEU]]</f>
        <v>-505.91428571428571</v>
      </c>
      <c r="CU4" s="44">
        <f>Tabla25[[#This Row],[ESC_DUR_COR_COD_ROS_TG_POS]]-Tabla25[[#This Row],[ESC_DUR_COR_COD_ESC_TG_POS]]</f>
        <v>-303.44444444444457</v>
      </c>
      <c r="CV4" s="44">
        <f>Tabla25[[#This Row],[ESC_DUR_COR_COD_ROS_TG_TOT]]-Tabla25[[#This Row],[ESC_DUR_COR_COD_ESC_TG_TOT]]</f>
        <v>-378.44527736131931</v>
      </c>
      <c r="CW4" s="47">
        <f>Tabla25[[#This Row],[ROS_NUM_COR_COD_ROS_TG_NEG]]-Tabla25[[#This Row],[ROS_NUM_COR_COD_ESC_TG_NEG]]</f>
        <v>2.4</v>
      </c>
      <c r="CX4" s="47">
        <f>Tabla25[[#This Row],[ROS_NUM_COR_COD_ROS_TG_NEU]]-Tabla25[[#This Row],[ROS_NUM_COR_COD_ESC_TG_NEU]]</f>
        <v>0.30000000000000027</v>
      </c>
      <c r="CY4" s="47">
        <f>Tabla25[[#This Row],[ROS_NUM_COR_COD_ROS_TG_POS]]-Tabla25[[#This Row],[ROS_NUM_COR_COD_ESC_TG_POS]]</f>
        <v>2.8</v>
      </c>
      <c r="CZ4" s="47">
        <f>Tabla25[[#This Row],[ROS_NUM_COR_COD_ROS_TG_TOT]]-Tabla25[[#This Row],[ROS_NUM_COR_COD_ESC_TG_TOT]]</f>
        <v>1.833333333333333</v>
      </c>
      <c r="DA4" s="47">
        <f>Tabla25[[#This Row],[ROS_DUR_COR_COD_ROS_TG_NEG]]-Tabla25[[#This Row],[ROS_DUR_COR_COD_ESC_TG_NEG]]</f>
        <v>519.43055555555566</v>
      </c>
      <c r="DB4" s="47">
        <f>Tabla25[[#This Row],[ROS_DUR_COR_COD_ROS_TG_NEU]]-Tabla25[[#This Row],[ROS_DUR_COR_COD_ESC_TG_NEU]]</f>
        <v>110.71428571428578</v>
      </c>
      <c r="DC4" s="47">
        <f>Tabla25[[#This Row],[ROS_DUR_COR_COD_ROS_TG_POS]]-Tabla25[[#This Row],[ROS_DUR_COR_COD_ESC_TG_POS]]</f>
        <v>524.2777777777776</v>
      </c>
      <c r="DD4" s="47">
        <f>Tabla25[[#This Row],[ROS_DUR_COR_COD_ROS_TG_TOT]]-Tabla25[[#This Row],[ROS_DUR_COR_COD_ESC_TG_TOT]]</f>
        <v>389.32380952380959</v>
      </c>
      <c r="DE4" s="57">
        <v>263.88888888888891</v>
      </c>
      <c r="DF4" s="57">
        <v>309.57142857142856</v>
      </c>
      <c r="DG4" s="57">
        <v>300.66666666666669</v>
      </c>
      <c r="DH4" s="57">
        <v>289.92</v>
      </c>
      <c r="DI4" s="57">
        <v>258.25</v>
      </c>
      <c r="DJ4" s="57">
        <v>322</v>
      </c>
      <c r="DK4" s="57">
        <v>301.66666666666669</v>
      </c>
      <c r="DL4" s="57">
        <v>291.90476190476193</v>
      </c>
      <c r="DM4" s="57">
        <v>272.85714285714283</v>
      </c>
      <c r="DN4" s="57">
        <v>255.28571428571428</v>
      </c>
      <c r="DO4" s="57">
        <v>213.11111111111111</v>
      </c>
      <c r="DP4" s="57">
        <v>244.13043478260869</v>
      </c>
      <c r="DQ4" s="57">
        <v>269.10000000000002</v>
      </c>
      <c r="DR4" s="57">
        <v>188.4</v>
      </c>
      <c r="DS4" s="57">
        <v>275.77777777777777</v>
      </c>
      <c r="DT4" s="57">
        <v>243.34482758620689</v>
      </c>
      <c r="DU4" s="57">
        <v>199.3</v>
      </c>
      <c r="DV4" s="57">
        <v>240.2</v>
      </c>
      <c r="DW4" s="57">
        <v>197.94444444444446</v>
      </c>
      <c r="DX4" s="57">
        <v>212.98275862068965</v>
      </c>
      <c r="DY4" s="57">
        <v>217.66666666666666</v>
      </c>
      <c r="DZ4" s="57">
        <v>260.78947368421052</v>
      </c>
      <c r="EA4" s="57">
        <v>207.46666666666667</v>
      </c>
      <c r="EB4" s="57">
        <v>230.48076923076923</v>
      </c>
      <c r="EC4" s="57">
        <f>Tabla25[[#This Row],[ROS_1DU_COR_COD_ROS_TG_NEG]]-Tabla25[[#This Row],[ROS_1DU_COR_COD_ESC_TG_NEG]]</f>
        <v>5.6388888888889142</v>
      </c>
      <c r="ED4" s="57">
        <f>Tabla25[[#This Row],[ROS_1DU_COR_COD_ROS_TG_NEU]]-Tabla25[[#This Row],[ROS_1DU_COR_COD_ESC_TG_NEU]]</f>
        <v>-12.428571428571445</v>
      </c>
      <c r="EE4" s="57">
        <f>Tabla25[[#This Row],[ROS_1DU_COR_COD_ROS_TG_POS]]-Tabla25[[#This Row],[ROS_1DU_COR_COD_ESC_TG_POS]]</f>
        <v>-1</v>
      </c>
      <c r="EF4" s="57">
        <f>Tabla25[[#This Row],[ROS_1DU_COR_COD_ROS_TG_TOT]]-Tabla25[[#This Row],[ROS_1DU_COR_COD_ESC_TG_TOT]]</f>
        <v>-1.9847619047619105</v>
      </c>
      <c r="EG4" s="57">
        <f>Tabla25[[#This Row],[ESC_1DU_COR_COD_ROS_TG_NEG]]-Tabla25[[#This Row],[ESC_1DU_COR_COD_ESC_TG_NEG]]</f>
        <v>3.75714285714281</v>
      </c>
      <c r="EH4" s="57">
        <f>Tabla25[[#This Row],[ESC_1DU_COR_COD_ROS_TG_NEU]]-Tabla25[[#This Row],[ESC_1DU_COR_COD_ESC_TG_NEU]]</f>
        <v>66.885714285714272</v>
      </c>
      <c r="EI4" s="57">
        <f>Tabla25[[#This Row],[ESC_1DU_COR_COD_ROS_TG_POS]]-Tabla25[[#This Row],[ESC_1DU_COR_COD_ESC_TG_POS]]</f>
        <v>-62.666666666666657</v>
      </c>
      <c r="EJ4" s="57">
        <f>Tabla25[[#This Row],[ESC_1DU_COR_COD_ROS_TG_TOT]]-Tabla25[[#This Row],[ESC_1DU_COR_COD_ESC_TG_TOT]]</f>
        <v>0.78560719640179855</v>
      </c>
      <c r="EK4" s="57">
        <f>Tabla25[[#This Row],[PAS_1DU_COR_COD_ROS_TG_NEG]]-Tabla25[[#This Row],[PAS_1DU_COR_COD_ESC_TG_NEG]]</f>
        <v>-18.366666666666646</v>
      </c>
      <c r="EL4" s="57">
        <f>Tabla25[[#This Row],[PAS_1DU_COR_COD_ROS_TG_NEU]]-Tabla25[[#This Row],[PAS_1DU_COR_COD_ESC_TG_NEU]]</f>
        <v>-20.589473684210532</v>
      </c>
      <c r="EM4" s="57">
        <f>Tabla25[[#This Row],[PAS_1DU_COR_COD_ROS_TG_POS]]-Tabla25[[#This Row],[PAS_1DU_COR_COD_ESC_TG_POS]]</f>
        <v>-9.5222222222222115</v>
      </c>
      <c r="EN4" s="57">
        <f>Tabla25[[#This Row],[PAS_1DU_COR_COD_ROS_TG_TOT]]-Tabla25[[#This Row],[PAS_1DU_COR_COD_ESC_TG_TOT]]</f>
        <v>-17.498010610079575</v>
      </c>
    </row>
    <row r="5" spans="1:144" x14ac:dyDescent="0.3">
      <c r="A5" s="2" t="s">
        <v>3</v>
      </c>
      <c r="B5" s="2">
        <v>20</v>
      </c>
      <c r="C5" s="2">
        <v>1</v>
      </c>
      <c r="D5" s="2">
        <v>20</v>
      </c>
      <c r="E5" s="19">
        <v>3.25</v>
      </c>
      <c r="F5" s="19">
        <v>897.26315789473688</v>
      </c>
      <c r="G5" s="19">
        <v>2.75</v>
      </c>
      <c r="H5" s="19">
        <v>932.375</v>
      </c>
      <c r="I5" s="19">
        <v>2.15</v>
      </c>
      <c r="J5" s="19">
        <v>821.85714285714289</v>
      </c>
      <c r="K5" s="19">
        <v>2.7166666666666668</v>
      </c>
      <c r="L5" s="19">
        <v>887.18367346938771</v>
      </c>
      <c r="M5" s="21">
        <v>3.7</v>
      </c>
      <c r="N5" s="21">
        <v>1246.5294117647059</v>
      </c>
      <c r="O5" s="21">
        <v>3.9</v>
      </c>
      <c r="P5" s="21">
        <v>1166.6315789473683</v>
      </c>
      <c r="Q5" s="21">
        <v>4.45</v>
      </c>
      <c r="R5" s="21">
        <v>1406.1666666666667</v>
      </c>
      <c r="S5" s="21">
        <v>4.0166666666666666</v>
      </c>
      <c r="T5" s="21">
        <v>1271.6296296296296</v>
      </c>
      <c r="U5" s="22">
        <v>4</v>
      </c>
      <c r="V5" s="22">
        <v>1421.2222222222222</v>
      </c>
      <c r="W5" s="22">
        <v>3.9</v>
      </c>
      <c r="X5" s="22">
        <v>1291.8</v>
      </c>
      <c r="Y5" s="22">
        <v>5.7</v>
      </c>
      <c r="Z5" s="22">
        <v>1855.1</v>
      </c>
      <c r="AA5" s="22">
        <v>4.5517241379310347</v>
      </c>
      <c r="AB5" s="22">
        <v>1526.2068965517242</v>
      </c>
      <c r="AC5" s="24">
        <v>2</v>
      </c>
      <c r="AD5" s="24">
        <v>828.71428571428567</v>
      </c>
      <c r="AE5" s="24">
        <v>2.2999999999999998</v>
      </c>
      <c r="AF5" s="24">
        <v>638.1</v>
      </c>
      <c r="AG5" s="24">
        <v>0.8</v>
      </c>
      <c r="AH5" s="24">
        <v>330</v>
      </c>
      <c r="AI5" s="24">
        <v>1.6896551724137931</v>
      </c>
      <c r="AJ5" s="24">
        <v>603.83333333333337</v>
      </c>
      <c r="AK5" s="26">
        <v>2.2222222222222223</v>
      </c>
      <c r="AL5" s="26">
        <v>747.5</v>
      </c>
      <c r="AM5" s="26">
        <v>2.1111111111111112</v>
      </c>
      <c r="AN5" s="26">
        <v>526.75</v>
      </c>
      <c r="AO5" s="26">
        <v>2.25</v>
      </c>
      <c r="AP5" s="26">
        <v>735.14285714285711</v>
      </c>
      <c r="AQ5" s="26">
        <v>2.1923076923076925</v>
      </c>
      <c r="AR5" s="26">
        <v>666.95652173913038</v>
      </c>
      <c r="AS5" s="28">
        <v>5.1111111111111107</v>
      </c>
      <c r="AT5" s="28">
        <v>1541.75</v>
      </c>
      <c r="AU5" s="28">
        <v>6</v>
      </c>
      <c r="AV5" s="28">
        <v>1482.8888888888889</v>
      </c>
      <c r="AW5" s="28">
        <v>4.5</v>
      </c>
      <c r="AX5" s="28">
        <v>1257.75</v>
      </c>
      <c r="AY5" s="28">
        <v>5.2307692307692308</v>
      </c>
      <c r="AZ5" s="28">
        <v>1429.68</v>
      </c>
      <c r="BA5" s="33">
        <f>Tabla25[[#This Row],[ROS_NUM_COR_COD_ROS_TG_NEG]]-Tabla25[[#This Row],[PAS_NUM_COR_COD_ROS_TG_NEG]]</f>
        <v>1.4111111111111105</v>
      </c>
      <c r="BB5" s="33">
        <f>Tabla25[[#This Row],[ROS_DUR_COR_COD_ROS_TG_NEG]]-Tabla25[[#This Row],[PAS_DUR_COR_COD_ROS_TG_NEG]]</f>
        <v>295.22058823529414</v>
      </c>
      <c r="BC5" s="33">
        <f>Tabla25[[#This Row],[ROS_NUM_COR_COD_ROS_TG_NEU]]-Tabla25[[#This Row],[PAS_NUM_COR_COD_ROS_TG_NEU]]</f>
        <v>2.1</v>
      </c>
      <c r="BD5" s="33">
        <f>Tabla25[[#This Row],[ROS_DUR_COR_COD_ROS_TG_NEU]]-Tabla25[[#This Row],[PAS_DUR_COR_COD_ROS_TG_NEU]]</f>
        <v>316.25730994152059</v>
      </c>
      <c r="BE5" s="33">
        <f>Tabla25[[#This Row],[ROS_NUM_COR_COD_ROS_TG_POS]]-Tabla25[[#This Row],[PAS_NUM_COR_COD_ROS_TG_POS]]</f>
        <v>4.9999999999999822E-2</v>
      </c>
      <c r="BF5" s="33">
        <f>Tabla25[[#This Row],[ROS_DUR_COR_COD_ROS_TG_POS]]-Tabla25[[#This Row],[PAS_DUR_COR_COD_ROS_TG_POS]]</f>
        <v>-148.41666666666674</v>
      </c>
      <c r="BG5" s="33">
        <f>Tabla25[[#This Row],[ROS_NUM_COR_COD_ROS_TG_TOT]]-Tabla25[[#This Row],[PAS_NUM_COR_COD_ROS_TG_TOT]]</f>
        <v>1.2141025641025642</v>
      </c>
      <c r="BH5" s="33">
        <f>Tabla25[[#This Row],[ROS_DUR_COR_COD_ROS_TG_TOT]]-Tabla25[[#This Row],[PAS_DUR_COR_COD_ROS_TG_TOT]]</f>
        <v>158.0503703703705</v>
      </c>
      <c r="BI5" s="30">
        <f>Tabla25[[#This Row],[ROS_NUM_COR_COD_ESC_TG_NEG]]-Tabla25[[#This Row],[PAS_NUM_COR_COD_ESC_TG_NEG]]</f>
        <v>-1.0277777777777777</v>
      </c>
      <c r="BJ5" s="30">
        <f>Tabla25[[#This Row],[ROS_DUR_COR_COD_ESC_TG_NEG]]-Tabla25[[#This Row],[PAS_DUR_COR_COD_ESC_TG_NEG]]</f>
        <v>-149.76315789473688</v>
      </c>
      <c r="BK5" s="30">
        <f>Tabla25[[#This Row],[ROS_NUM_COR_COD_ESC_TG_NEU]]-Tabla25[[#This Row],[PAS_NUM_COR_COD_ESC_TG_NEU]]</f>
        <v>-0.63888888888888884</v>
      </c>
      <c r="BL5" s="30">
        <f>Tabla25[[#This Row],[ROS_DUR_COR_COD_ESC_TG_NEU]]-Tabla25[[#This Row],[PAS_DUR_COR_COD_ESC_TG_NEU]]</f>
        <v>-405.625</v>
      </c>
      <c r="BM5" s="30">
        <f>Tabla25[[#This Row],[ROS_NUM_COR_COD_ESC_TG_POS]]-Tabla25[[#This Row],[PAS_NUM_COR_COD_ESC_TG_POS]]</f>
        <v>0.10000000000000009</v>
      </c>
      <c r="BN5" s="30">
        <f>Tabla25[[#This Row],[ROS_DUR_COR_COD_ESC_TG_POS]]-Tabla25[[#This Row],[PAS_DUR_COR_COD_ESC_TG_POS]]</f>
        <v>-86.714285714285779</v>
      </c>
      <c r="BO5" s="30">
        <f>Tabla25[[#This Row],[ROS_NUM_COR_COD_ESC_TG_TOT]]-Tabla25[[#This Row],[PAS_NUM_COR_COD_ESC_TG_TOT]]</f>
        <v>-0.52435897435897427</v>
      </c>
      <c r="BP5" s="30">
        <f>Tabla25[[#This Row],[ROS_DUR_COR_COD_ESC_TG_TOT]]-Tabla25[[#This Row],[PAS_DUR_COR_COD_ESC_TG_TOT]]</f>
        <v>-220.22715173025733</v>
      </c>
      <c r="BQ5" s="36">
        <f>Tabla25[[#This Row],[PAS_NUM_COR_COD_ROS_TG_NEG]]-Tabla25[[#This Row],[ESC_NUM_COR_COD_ROS_TG_NEG]]</f>
        <v>1.7000000000000002</v>
      </c>
      <c r="BR5" s="36">
        <f>Tabla25[[#This Row],[PAS_DUR_COR_COD_ROS_TG_NEG]]-Tabla25[[#This Row],[ESC_DUR_COR_COD_ROS_TG_NEG]]</f>
        <v>417.81512605042019</v>
      </c>
      <c r="BS5" s="36">
        <f>Tabla25[[#This Row],[PAS_NUM_COR_COD_ROS_TG_NEU]]-Tabla25[[#This Row],[ESC_NUM_COR_COD_ROS_TG_NEU]]</f>
        <v>1.6</v>
      </c>
      <c r="BT5" s="36">
        <f>Tabla25[[#This Row],[PAS_DUR_COR_COD_ROS_TG_NEU]]-Tabla25[[#This Row],[ESC_DUR_COR_COD_ROS_TG_NEU]]</f>
        <v>528.5315789473683</v>
      </c>
      <c r="BU5" s="36">
        <f>Tabla25[[#This Row],[PAS_NUM_COR_COD_ROS_TG_POS]]-Tabla25[[#This Row],[ESC_NUM_COR_COD_ROS_TG_POS]]</f>
        <v>3.6500000000000004</v>
      </c>
      <c r="BV5" s="36">
        <f>Tabla25[[#This Row],[PAS_DUR_COR_COD_ROS_TG_POS]]-Tabla25[[#This Row],[ESC_DUR_COR_COD_ROS_TG_POS]]</f>
        <v>1076.1666666666667</v>
      </c>
      <c r="BW5" s="36">
        <f>Tabla25[[#This Row],[PAS_NUM_COR_COD_ROS_TG_TOT]]-Tabla25[[#This Row],[ESC_NUM_COR_COD_ROS_TG_TOT]]</f>
        <v>2.3270114942528735</v>
      </c>
      <c r="BX5" s="36">
        <f>Tabla25[[#This Row],[PAS_DUR_COR_COD_ROS_TG_TOT]]-Tabla25[[#This Row],[ESC_DUR_COR_COD_ROS_TG_TOT]]</f>
        <v>667.79629629629619</v>
      </c>
      <c r="BY5" s="39">
        <f>Tabla25[[#This Row],[PAS_NUM_COR_COD_ESC_TG_NEG]]-Tabla25[[#This Row],[ESC_NUM_COR_COD_ESC_TG_NEG]]</f>
        <v>-0.75</v>
      </c>
      <c r="BZ5" s="39">
        <f>Tabla25[[#This Row],[PAS_DUR_COR_COD_ESC_TG_NEG]]-Tabla25[[#This Row],[ESC_DUR_COR_COD_ESC_TG_NEG]]</f>
        <v>-523.95906432748529</v>
      </c>
      <c r="CA5" s="39">
        <f>Tabla25[[#This Row],[PAS_NUM_COR_COD_ESC_TG_NEU]]-Tabla25[[#This Row],[ESC_NUM_COR_COD_ESC_TG_NEU]]</f>
        <v>-1.1499999999999999</v>
      </c>
      <c r="CB5" s="39">
        <f>Tabla25[[#This Row],[PAS_DUR_COR_COD_ESC_TG_NEU]]-Tabla25[[#This Row],[ESC_DUR_COR_COD_ESC_TG_NEU]]</f>
        <v>-359.42499999999995</v>
      </c>
      <c r="CC5" s="39">
        <f>Tabla25[[#This Row],[PAS_NUM_COR_COD_ESC_TG_POS]]-Tabla25[[#This Row],[ESC_NUM_COR_COD_ESC_TG_POS]]</f>
        <v>-3.5500000000000003</v>
      </c>
      <c r="CD5" s="39">
        <f>Tabla25[[#This Row],[PAS_DUR_COR_COD_ESC_TG_POS]]-Tabla25[[#This Row],[ESC_DUR_COR_COD_ESC_TG_POS]]</f>
        <v>-1033.242857142857</v>
      </c>
      <c r="CE5" s="39">
        <f>Tabla25[[#This Row],[PAS_NUM_COR_COD_ESC_TG_TOT]]-Tabla25[[#This Row],[ESC_NUM_COR_COD_ESC_TG_TOT]]</f>
        <v>-1.8350574712643679</v>
      </c>
      <c r="CF5" s="39">
        <f>Tabla25[[#This Row],[PAS_DUR_COR_COD_ESC_TG_TOT]]-Tabla25[[#This Row],[ESC_DUR_COR_COD_ESC_TG_TOT]]</f>
        <v>-639.02322308233647</v>
      </c>
      <c r="CG5" s="42">
        <f>Tabla25[[#This Row],[PAS_NUM_COR_COD_ROS_TG_NEG]]-Tabla25[[#This Row],[PAS_NUM_COR_COD_ESC_TG_NEG]]</f>
        <v>0.45000000000000018</v>
      </c>
      <c r="CH5" s="42">
        <f>Tabla25[[#This Row],[PAS_NUM_COR_COD_ROS_TG_NEU]]-Tabla25[[#This Row],[PAS_NUM_COR_COD_ESC_TG_NEU]]</f>
        <v>1.1499999999999999</v>
      </c>
      <c r="CI5" s="42">
        <f>Tabla25[[#This Row],[PAS_NUM_COR_COD_ROS_TG_POS]]-Tabla25[[#This Row],[PAS_NUM_COR_COD_ESC_TG_POS]]</f>
        <v>2.3000000000000003</v>
      </c>
      <c r="CJ5" s="42">
        <f>Tabla25[[#This Row],[PAS_NUM_COR_COD_ROS_TG_TOT]]-Tabla25[[#This Row],[PAS_NUM_COR_COD_ESC_TG_TOT]]</f>
        <v>1.2999999999999998</v>
      </c>
      <c r="CK5" s="42">
        <f>Tabla25[[#This Row],[PAS_DUR_COR_COD_ROS_TG_NEG]]-Tabla25[[#This Row],[PAS_DUR_COR_COD_ESC_TG_NEG]]</f>
        <v>349.26625386996898</v>
      </c>
      <c r="CL5" s="42">
        <f>Tabla25[[#This Row],[PAS_DUR_COR_COD_ROS_TG_NEU]]-Tabla25[[#This Row],[PAS_DUR_COR_COD_ESC_TG_NEU]]</f>
        <v>234.25657894736833</v>
      </c>
      <c r="CM5" s="42">
        <f>Tabla25[[#This Row],[PAS_DUR_COR_COD_ROS_TG_POS]]-Tabla25[[#This Row],[PAS_DUR_COR_COD_ESC_TG_POS]]</f>
        <v>584.30952380952385</v>
      </c>
      <c r="CN5" s="42">
        <f>Tabla25[[#This Row],[PAS_DUR_COR_COD_ROS_TG_TOT]]-Tabla25[[#This Row],[PAS_DUR_COR_COD_ESC_TG_TOT]]</f>
        <v>384.44595616024185</v>
      </c>
      <c r="CO5" s="44">
        <f>Tabla25[[#This Row],[ESC_NUM_COR_COD_ROS_TG_NEG]]-Tabla25[[#This Row],[ESC_NUM_COR_COD_ESC_TG_NEG]]</f>
        <v>-2</v>
      </c>
      <c r="CP5" s="44">
        <f>Tabla25[[#This Row],[ESC_NUM_COR_COD_ROS_TG_NEU]]-Tabla25[[#This Row],[ESC_NUM_COR_COD_ESC_TG_NEU]]</f>
        <v>-1.6</v>
      </c>
      <c r="CQ5" s="44">
        <f>Tabla25[[#This Row],[ESC_NUM_COR_COD_ROS_TG_POS]]-Tabla25[[#This Row],[ESC_NUM_COR_COD_ESC_TG_POS]]</f>
        <v>-4.9000000000000004</v>
      </c>
      <c r="CR5" s="44">
        <f>Tabla25[[#This Row],[ESC_NUM_COR_COD_ROS_TG_TOT]]-Tabla25[[#This Row],[ESC_NUM_COR_COD_ESC_TG_TOT]]</f>
        <v>-2.8620689655172415</v>
      </c>
      <c r="CS5" s="44">
        <f>Tabla25[[#This Row],[ESC_DUR_COR_COD_ROS_TG_NEG]]-Tabla25[[#This Row],[ESC_DUR_COR_COD_ESC_TG_NEG]]</f>
        <v>-592.50793650793651</v>
      </c>
      <c r="CT5" s="44">
        <f>Tabla25[[#This Row],[ESC_DUR_COR_COD_ROS_TG_NEU]]-Tabla25[[#This Row],[ESC_DUR_COR_COD_ESC_TG_NEU]]</f>
        <v>-653.69999999999993</v>
      </c>
      <c r="CU5" s="44">
        <f>Tabla25[[#This Row],[ESC_DUR_COR_COD_ROS_TG_POS]]-Tabla25[[#This Row],[ESC_DUR_COR_COD_ESC_TG_POS]]</f>
        <v>-1525.1</v>
      </c>
      <c r="CV5" s="44">
        <f>Tabla25[[#This Row],[ESC_DUR_COR_COD_ROS_TG_TOT]]-Tabla25[[#This Row],[ESC_DUR_COR_COD_ESC_TG_TOT]]</f>
        <v>-922.37356321839081</v>
      </c>
      <c r="CW5" s="47">
        <f>Tabla25[[#This Row],[ROS_NUM_COR_COD_ROS_TG_NEG]]-Tabla25[[#This Row],[ROS_NUM_COR_COD_ESC_TG_NEG]]</f>
        <v>2.8888888888888884</v>
      </c>
      <c r="CX5" s="47">
        <f>Tabla25[[#This Row],[ROS_NUM_COR_COD_ROS_TG_NEU]]-Tabla25[[#This Row],[ROS_NUM_COR_COD_ESC_TG_NEU]]</f>
        <v>3.8888888888888888</v>
      </c>
      <c r="CY5" s="47">
        <f>Tabla25[[#This Row],[ROS_NUM_COR_COD_ROS_TG_POS]]-Tabla25[[#This Row],[ROS_NUM_COR_COD_ESC_TG_POS]]</f>
        <v>2.25</v>
      </c>
      <c r="CZ5" s="47">
        <f>Tabla25[[#This Row],[ROS_NUM_COR_COD_ROS_TG_TOT]]-Tabla25[[#This Row],[ROS_NUM_COR_COD_ESC_TG_TOT]]</f>
        <v>3.0384615384615383</v>
      </c>
      <c r="DA5" s="47">
        <f>Tabla25[[#This Row],[ROS_DUR_COR_COD_ROS_TG_NEG]]-Tabla25[[#This Row],[ROS_DUR_COR_COD_ESC_TG_NEG]]</f>
        <v>794.25</v>
      </c>
      <c r="DB5" s="47">
        <f>Tabla25[[#This Row],[ROS_DUR_COR_COD_ROS_TG_NEU]]-Tabla25[[#This Row],[ROS_DUR_COR_COD_ESC_TG_NEU]]</f>
        <v>956.13888888888891</v>
      </c>
      <c r="DC5" s="47">
        <f>Tabla25[[#This Row],[ROS_DUR_COR_COD_ROS_TG_POS]]-Tabla25[[#This Row],[ROS_DUR_COR_COD_ESC_TG_POS]]</f>
        <v>522.60714285714289</v>
      </c>
      <c r="DD5" s="47">
        <f>Tabla25[[#This Row],[ROS_DUR_COR_COD_ROS_TG_TOT]]-Tabla25[[#This Row],[ROS_DUR_COR_COD_ESC_TG_TOT]]</f>
        <v>762.72347826086968</v>
      </c>
      <c r="DE5" s="57">
        <v>284.25</v>
      </c>
      <c r="DF5" s="57">
        <v>218</v>
      </c>
      <c r="DG5" s="57">
        <v>327.375</v>
      </c>
      <c r="DH5" s="57">
        <v>274.2</v>
      </c>
      <c r="DI5" s="57">
        <v>316</v>
      </c>
      <c r="DJ5" s="57">
        <v>255</v>
      </c>
      <c r="DK5" s="57">
        <v>310.85714285714283</v>
      </c>
      <c r="DL5" s="57">
        <v>293.21739130434781</v>
      </c>
      <c r="DM5" s="57">
        <v>274.14285714285717</v>
      </c>
      <c r="DN5" s="57">
        <v>319.8</v>
      </c>
      <c r="DO5" s="57">
        <v>290.57142857142856</v>
      </c>
      <c r="DP5" s="57">
        <v>297.95833333333331</v>
      </c>
      <c r="DQ5" s="57">
        <v>330.77777777777777</v>
      </c>
      <c r="DR5" s="57">
        <v>315.89999999999998</v>
      </c>
      <c r="DS5" s="57">
        <v>310</v>
      </c>
      <c r="DT5" s="57">
        <v>318.48275862068965</v>
      </c>
      <c r="DU5" s="57">
        <v>320.76470588235293</v>
      </c>
      <c r="DV5" s="57">
        <v>305.15789473684208</v>
      </c>
      <c r="DW5" s="57">
        <v>293.55555555555554</v>
      </c>
      <c r="DX5" s="57">
        <v>306.2037037037037</v>
      </c>
      <c r="DY5" s="57">
        <v>284.36842105263156</v>
      </c>
      <c r="DZ5" s="57">
        <v>256.5</v>
      </c>
      <c r="EA5" s="57">
        <v>301.5</v>
      </c>
      <c r="EB5" s="57">
        <v>280.16326530612247</v>
      </c>
      <c r="EC5" s="57">
        <f>Tabla25[[#This Row],[ROS_1DU_COR_COD_ROS_TG_NEG]]-Tabla25[[#This Row],[ROS_1DU_COR_COD_ESC_TG_NEG]]</f>
        <v>-31.75</v>
      </c>
      <c r="ED5" s="57">
        <f>Tabla25[[#This Row],[ROS_1DU_COR_COD_ROS_TG_NEU]]-Tabla25[[#This Row],[ROS_1DU_COR_COD_ESC_TG_NEU]]</f>
        <v>-37</v>
      </c>
      <c r="EE5" s="57">
        <f>Tabla25[[#This Row],[ROS_1DU_COR_COD_ROS_TG_POS]]-Tabla25[[#This Row],[ROS_1DU_COR_COD_ESC_TG_POS]]</f>
        <v>16.517857142857167</v>
      </c>
      <c r="EF5" s="57">
        <f>Tabla25[[#This Row],[ROS_1DU_COR_COD_ROS_TG_TOT]]-Tabla25[[#This Row],[ROS_1DU_COR_COD_ESC_TG_TOT]]</f>
        <v>-19.017391304347825</v>
      </c>
      <c r="EG5" s="57">
        <f>Tabla25[[#This Row],[ESC_1DU_COR_COD_ROS_TG_NEG]]-Tabla25[[#This Row],[ESC_1DU_COR_COD_ESC_TG_NEG]]</f>
        <v>-56.634920634920604</v>
      </c>
      <c r="EH5" s="57">
        <f>Tabla25[[#This Row],[ESC_1DU_COR_COD_ROS_TG_NEU]]-Tabla25[[#This Row],[ESC_1DU_COR_COD_ESC_TG_NEU]]</f>
        <v>3.9000000000000341</v>
      </c>
      <c r="EI5" s="57">
        <f>Tabla25[[#This Row],[ESC_1DU_COR_COD_ROS_TG_POS]]-Tabla25[[#This Row],[ESC_1DU_COR_COD_ESC_TG_POS]]</f>
        <v>-19.428571428571445</v>
      </c>
      <c r="EJ5" s="57">
        <f>Tabla25[[#This Row],[ESC_1DU_COR_COD_ROS_TG_TOT]]-Tabla25[[#This Row],[ESC_1DU_COR_COD_ESC_TG_TOT]]</f>
        <v>-20.524425287356337</v>
      </c>
      <c r="EK5" s="57">
        <f>Tabla25[[#This Row],[PAS_1DU_COR_COD_ROS_TG_NEG]]-Tabla25[[#This Row],[PAS_1DU_COR_COD_ESC_TG_NEG]]</f>
        <v>36.396284829721367</v>
      </c>
      <c r="EL5" s="57">
        <f>Tabla25[[#This Row],[PAS_1DU_COR_COD_ROS_TG_NEU]]-Tabla25[[#This Row],[PAS_1DU_COR_COD_ESC_TG_NEU]]</f>
        <v>48.657894736842081</v>
      </c>
      <c r="EM5" s="57">
        <f>Tabla25[[#This Row],[PAS_1DU_COR_COD_ROS_TG_POS]]-Tabla25[[#This Row],[PAS_1DU_COR_COD_ESC_TG_POS]]</f>
        <v>-7.9444444444444571</v>
      </c>
      <c r="EN5" s="57">
        <f>Tabla25[[#This Row],[PAS_1DU_COR_COD_ROS_TG_TOT]]-Tabla25[[#This Row],[PAS_1DU_COR_COD_ESC_TG_TOT]]</f>
        <v>26.040438397581227</v>
      </c>
    </row>
    <row r="6" spans="1:144" x14ac:dyDescent="0.3">
      <c r="A6" s="2" t="s">
        <v>4</v>
      </c>
      <c r="B6" s="2">
        <v>20</v>
      </c>
      <c r="C6" s="2">
        <v>1</v>
      </c>
      <c r="D6" s="2">
        <v>22</v>
      </c>
      <c r="E6" s="19">
        <v>3.1</v>
      </c>
      <c r="F6" s="19">
        <v>2065.5</v>
      </c>
      <c r="G6" s="19">
        <v>3.3</v>
      </c>
      <c r="H6" s="19">
        <v>2137.1999999999998</v>
      </c>
      <c r="I6" s="19">
        <v>3.25</v>
      </c>
      <c r="J6" s="19">
        <v>1784.3636363636363</v>
      </c>
      <c r="K6" s="19">
        <v>3.2166666666666668</v>
      </c>
      <c r="L6" s="19">
        <v>1988.8709677419354</v>
      </c>
      <c r="M6" s="21">
        <v>3.25</v>
      </c>
      <c r="N6" s="21">
        <v>1935.2727272727273</v>
      </c>
      <c r="O6" s="21">
        <v>3.35</v>
      </c>
      <c r="P6" s="21">
        <v>1927.8181818181818</v>
      </c>
      <c r="Q6" s="21">
        <v>3.2</v>
      </c>
      <c r="R6" s="21">
        <v>2055.1</v>
      </c>
      <c r="S6" s="21">
        <v>3.2666666666666666</v>
      </c>
      <c r="T6" s="21">
        <v>1970.15625</v>
      </c>
      <c r="U6" s="22">
        <v>5.2</v>
      </c>
      <c r="V6" s="22">
        <v>1603.6</v>
      </c>
      <c r="W6" s="22">
        <v>5.6</v>
      </c>
      <c r="X6" s="22">
        <v>1918.5</v>
      </c>
      <c r="Y6" s="22">
        <v>4.5999999999999996</v>
      </c>
      <c r="Z6" s="22">
        <v>1527.3</v>
      </c>
      <c r="AA6" s="22">
        <v>5.1333333333333337</v>
      </c>
      <c r="AB6" s="22">
        <v>1683.1333333333334</v>
      </c>
      <c r="AC6" s="24">
        <v>1.1000000000000001</v>
      </c>
      <c r="AD6" s="24">
        <v>586.79999999999995</v>
      </c>
      <c r="AE6" s="24">
        <v>0.6</v>
      </c>
      <c r="AF6" s="24">
        <v>505.75</v>
      </c>
      <c r="AG6" s="24">
        <v>1.6</v>
      </c>
      <c r="AH6" s="24">
        <v>875.5</v>
      </c>
      <c r="AI6" s="24">
        <v>1.1000000000000001</v>
      </c>
      <c r="AJ6" s="24">
        <v>680.66666666666663</v>
      </c>
      <c r="AK6" s="26">
        <v>0.55555555555555558</v>
      </c>
      <c r="AL6" s="26">
        <v>379.6</v>
      </c>
      <c r="AM6" s="26">
        <v>0.4</v>
      </c>
      <c r="AN6" s="26">
        <v>321.5</v>
      </c>
      <c r="AO6" s="26">
        <v>0.6</v>
      </c>
      <c r="AP6" s="26">
        <v>387</v>
      </c>
      <c r="AQ6" s="26">
        <v>0.51724137931034486</v>
      </c>
      <c r="AR6" s="26">
        <v>367.06666666666666</v>
      </c>
      <c r="AS6" s="28">
        <v>5.4444444444444446</v>
      </c>
      <c r="AT6" s="28">
        <v>1871.5555555555557</v>
      </c>
      <c r="AU6" s="28">
        <v>5.9</v>
      </c>
      <c r="AV6" s="28">
        <v>2072.4</v>
      </c>
      <c r="AW6" s="28">
        <v>5.5</v>
      </c>
      <c r="AX6" s="28">
        <v>1902.2</v>
      </c>
      <c r="AY6" s="28">
        <v>5.6206896551724137</v>
      </c>
      <c r="AZ6" s="28">
        <v>1951.3793103448277</v>
      </c>
      <c r="BA6" s="33">
        <f>Tabla25[[#This Row],[ROS_NUM_COR_COD_ROS_TG_NEG]]-Tabla25[[#This Row],[PAS_NUM_COR_COD_ROS_TG_NEG]]</f>
        <v>2.1944444444444446</v>
      </c>
      <c r="BB6" s="33">
        <f>Tabla25[[#This Row],[ROS_DUR_COR_COD_ROS_TG_NEG]]-Tabla25[[#This Row],[PAS_DUR_COR_COD_ROS_TG_NEG]]</f>
        <v>-63.717171717171595</v>
      </c>
      <c r="BC6" s="33">
        <f>Tabla25[[#This Row],[ROS_NUM_COR_COD_ROS_TG_NEU]]-Tabla25[[#This Row],[PAS_NUM_COR_COD_ROS_TG_NEU]]</f>
        <v>2.5500000000000003</v>
      </c>
      <c r="BD6" s="33">
        <f>Tabla25[[#This Row],[ROS_DUR_COR_COD_ROS_TG_NEU]]-Tabla25[[#This Row],[PAS_DUR_COR_COD_ROS_TG_NEU]]</f>
        <v>144.58181818181833</v>
      </c>
      <c r="BE6" s="33">
        <f>Tabla25[[#This Row],[ROS_NUM_COR_COD_ROS_TG_POS]]-Tabla25[[#This Row],[PAS_NUM_COR_COD_ROS_TG_POS]]</f>
        <v>2.2999999999999998</v>
      </c>
      <c r="BF6" s="33">
        <f>Tabla25[[#This Row],[ROS_DUR_COR_COD_ROS_TG_POS]]-Tabla25[[#This Row],[PAS_DUR_COR_COD_ROS_TG_POS]]</f>
        <v>-152.89999999999986</v>
      </c>
      <c r="BG6" s="33">
        <f>Tabla25[[#This Row],[ROS_NUM_COR_COD_ROS_TG_TOT]]-Tabla25[[#This Row],[PAS_NUM_COR_COD_ROS_TG_TOT]]</f>
        <v>2.3540229885057471</v>
      </c>
      <c r="BH6" s="33">
        <f>Tabla25[[#This Row],[ROS_DUR_COR_COD_ROS_TG_TOT]]-Tabla25[[#This Row],[PAS_DUR_COR_COD_ROS_TG_TOT]]</f>
        <v>-18.776939655172328</v>
      </c>
      <c r="BI6" s="30">
        <f>Tabla25[[#This Row],[ROS_NUM_COR_COD_ESC_TG_NEG]]-Tabla25[[#This Row],[PAS_NUM_COR_COD_ESC_TG_NEG]]</f>
        <v>-2.5444444444444443</v>
      </c>
      <c r="BJ6" s="30">
        <f>Tabla25[[#This Row],[ROS_DUR_COR_COD_ESC_TG_NEG]]-Tabla25[[#This Row],[PAS_DUR_COR_COD_ESC_TG_NEG]]</f>
        <v>-1685.9</v>
      </c>
      <c r="BK6" s="30">
        <f>Tabla25[[#This Row],[ROS_NUM_COR_COD_ESC_TG_NEU]]-Tabla25[[#This Row],[PAS_NUM_COR_COD_ESC_TG_NEU]]</f>
        <v>-2.9</v>
      </c>
      <c r="BL6" s="30">
        <f>Tabla25[[#This Row],[ROS_DUR_COR_COD_ESC_TG_NEU]]-Tabla25[[#This Row],[PAS_DUR_COR_COD_ESC_TG_NEU]]</f>
        <v>-1815.6999999999998</v>
      </c>
      <c r="BM6" s="30">
        <f>Tabla25[[#This Row],[ROS_NUM_COR_COD_ESC_TG_POS]]-Tabla25[[#This Row],[PAS_NUM_COR_COD_ESC_TG_POS]]</f>
        <v>-2.65</v>
      </c>
      <c r="BN6" s="30">
        <f>Tabla25[[#This Row],[ROS_DUR_COR_COD_ESC_TG_POS]]-Tabla25[[#This Row],[PAS_DUR_COR_COD_ESC_TG_POS]]</f>
        <v>-1397.3636363636363</v>
      </c>
      <c r="BO6" s="30">
        <f>Tabla25[[#This Row],[ROS_NUM_COR_COD_ESC_TG_TOT]]-Tabla25[[#This Row],[PAS_NUM_COR_COD_ESC_TG_TOT]]</f>
        <v>-2.699425287356322</v>
      </c>
      <c r="BP6" s="30">
        <f>Tabla25[[#This Row],[ROS_DUR_COR_COD_ESC_TG_TOT]]-Tabla25[[#This Row],[PAS_DUR_COR_COD_ESC_TG_TOT]]</f>
        <v>-1621.8043010752688</v>
      </c>
      <c r="BQ6" s="36">
        <f>Tabla25[[#This Row],[PAS_NUM_COR_COD_ROS_TG_NEG]]-Tabla25[[#This Row],[ESC_NUM_COR_COD_ROS_TG_NEG]]</f>
        <v>2.15</v>
      </c>
      <c r="BR6" s="36">
        <f>Tabla25[[#This Row],[PAS_DUR_COR_COD_ROS_TG_NEG]]-Tabla25[[#This Row],[ESC_DUR_COR_COD_ROS_TG_NEG]]</f>
        <v>1348.4727272727273</v>
      </c>
      <c r="BS6" s="36">
        <f>Tabla25[[#This Row],[PAS_NUM_COR_COD_ROS_TG_NEU]]-Tabla25[[#This Row],[ESC_NUM_COR_COD_ROS_TG_NEU]]</f>
        <v>2.75</v>
      </c>
      <c r="BT6" s="36">
        <f>Tabla25[[#This Row],[PAS_DUR_COR_COD_ROS_TG_NEU]]-Tabla25[[#This Row],[ESC_DUR_COR_COD_ROS_TG_NEU]]</f>
        <v>1422.0681818181818</v>
      </c>
      <c r="BU6" s="36">
        <f>Tabla25[[#This Row],[PAS_NUM_COR_COD_ROS_TG_POS]]-Tabla25[[#This Row],[ESC_NUM_COR_COD_ROS_TG_POS]]</f>
        <v>1.6</v>
      </c>
      <c r="BV6" s="36">
        <f>Tabla25[[#This Row],[PAS_DUR_COR_COD_ROS_TG_POS]]-Tabla25[[#This Row],[ESC_DUR_COR_COD_ROS_TG_POS]]</f>
        <v>1179.5999999999999</v>
      </c>
      <c r="BW6" s="36">
        <f>Tabla25[[#This Row],[PAS_NUM_COR_COD_ROS_TG_TOT]]-Tabla25[[#This Row],[ESC_NUM_COR_COD_ROS_TG_TOT]]</f>
        <v>2.1666666666666665</v>
      </c>
      <c r="BX6" s="36">
        <f>Tabla25[[#This Row],[PAS_DUR_COR_COD_ROS_TG_TOT]]-Tabla25[[#This Row],[ESC_DUR_COR_COD_ROS_TG_TOT]]</f>
        <v>1289.4895833333335</v>
      </c>
      <c r="BY6" s="39">
        <f>Tabla25[[#This Row],[PAS_NUM_COR_COD_ESC_TG_NEG]]-Tabla25[[#This Row],[ESC_NUM_COR_COD_ESC_TG_NEG]]</f>
        <v>-2.1</v>
      </c>
      <c r="BZ6" s="39">
        <f>Tabla25[[#This Row],[PAS_DUR_COR_COD_ESC_TG_NEG]]-Tabla25[[#This Row],[ESC_DUR_COR_COD_ESC_TG_NEG]]</f>
        <v>461.90000000000009</v>
      </c>
      <c r="CA6" s="39">
        <f>Tabla25[[#This Row],[PAS_NUM_COR_COD_ESC_TG_NEU]]-Tabla25[[#This Row],[ESC_NUM_COR_COD_ESC_TG_NEU]]</f>
        <v>-2.2999999999999998</v>
      </c>
      <c r="CB6" s="39">
        <f>Tabla25[[#This Row],[PAS_DUR_COR_COD_ESC_TG_NEU]]-Tabla25[[#This Row],[ESC_DUR_COR_COD_ESC_TG_NEU]]</f>
        <v>218.69999999999982</v>
      </c>
      <c r="CC6" s="39">
        <f>Tabla25[[#This Row],[PAS_NUM_COR_COD_ESC_TG_POS]]-Tabla25[[#This Row],[ESC_NUM_COR_COD_ESC_TG_POS]]</f>
        <v>-1.3499999999999996</v>
      </c>
      <c r="CD6" s="39">
        <f>Tabla25[[#This Row],[PAS_DUR_COR_COD_ESC_TG_POS]]-Tabla25[[#This Row],[ESC_DUR_COR_COD_ESC_TG_POS]]</f>
        <v>257.06363636363631</v>
      </c>
      <c r="CE6" s="39">
        <f>Tabla25[[#This Row],[PAS_NUM_COR_COD_ESC_TG_TOT]]-Tabla25[[#This Row],[ESC_NUM_COR_COD_ESC_TG_TOT]]</f>
        <v>-1.916666666666667</v>
      </c>
      <c r="CF6" s="39">
        <f>Tabla25[[#This Row],[PAS_DUR_COR_COD_ESC_TG_TOT]]-Tabla25[[#This Row],[ESC_DUR_COR_COD_ESC_TG_TOT]]</f>
        <v>305.73763440860193</v>
      </c>
      <c r="CG6" s="42">
        <f>Tabla25[[#This Row],[PAS_NUM_COR_COD_ROS_TG_NEG]]-Tabla25[[#This Row],[PAS_NUM_COR_COD_ESC_TG_NEG]]</f>
        <v>0.14999999999999991</v>
      </c>
      <c r="CH6" s="42">
        <f>Tabla25[[#This Row],[PAS_NUM_COR_COD_ROS_TG_NEU]]-Tabla25[[#This Row],[PAS_NUM_COR_COD_ESC_TG_NEU]]</f>
        <v>5.0000000000000266E-2</v>
      </c>
      <c r="CI6" s="42">
        <f>Tabla25[[#This Row],[PAS_NUM_COR_COD_ROS_TG_POS]]-Tabla25[[#This Row],[PAS_NUM_COR_COD_ESC_TG_POS]]</f>
        <v>-4.9999999999999822E-2</v>
      </c>
      <c r="CJ6" s="42">
        <f>Tabla25[[#This Row],[PAS_NUM_COR_COD_ROS_TG_TOT]]-Tabla25[[#This Row],[PAS_NUM_COR_COD_ESC_TG_TOT]]</f>
        <v>4.9999999999999822E-2</v>
      </c>
      <c r="CK6" s="42">
        <f>Tabla25[[#This Row],[PAS_DUR_COR_COD_ROS_TG_NEG]]-Tabla25[[#This Row],[PAS_DUR_COR_COD_ESC_TG_NEG]]</f>
        <v>-130.22727272727275</v>
      </c>
      <c r="CL6" s="42">
        <f>Tabla25[[#This Row],[PAS_DUR_COR_COD_ROS_TG_NEU]]-Tabla25[[#This Row],[PAS_DUR_COR_COD_ESC_TG_NEU]]</f>
        <v>-209.38181818181806</v>
      </c>
      <c r="CM6" s="42">
        <f>Tabla25[[#This Row],[PAS_DUR_COR_COD_ROS_TG_POS]]-Tabla25[[#This Row],[PAS_DUR_COR_COD_ESC_TG_POS]]</f>
        <v>270.73636363636365</v>
      </c>
      <c r="CN6" s="42">
        <f>Tabla25[[#This Row],[PAS_DUR_COR_COD_ROS_TG_TOT]]-Tabla25[[#This Row],[PAS_DUR_COR_COD_ESC_TG_TOT]]</f>
        <v>-18.714717741935374</v>
      </c>
      <c r="CO6" s="44">
        <f>Tabla25[[#This Row],[ESC_NUM_COR_COD_ROS_TG_NEG]]-Tabla25[[#This Row],[ESC_NUM_COR_COD_ESC_TG_NEG]]</f>
        <v>-4.0999999999999996</v>
      </c>
      <c r="CP6" s="44">
        <f>Tabla25[[#This Row],[ESC_NUM_COR_COD_ROS_TG_NEU]]-Tabla25[[#This Row],[ESC_NUM_COR_COD_ESC_TG_NEU]]</f>
        <v>-5</v>
      </c>
      <c r="CQ6" s="44">
        <f>Tabla25[[#This Row],[ESC_NUM_COR_COD_ROS_TG_POS]]-Tabla25[[#This Row],[ESC_NUM_COR_COD_ESC_TG_POS]]</f>
        <v>-2.9999999999999996</v>
      </c>
      <c r="CR6" s="44">
        <f>Tabla25[[#This Row],[ESC_NUM_COR_COD_ROS_TG_TOT]]-Tabla25[[#This Row],[ESC_NUM_COR_COD_ESC_TG_TOT]]</f>
        <v>-4.0333333333333332</v>
      </c>
      <c r="CS6" s="44">
        <f>Tabla25[[#This Row],[ESC_DUR_COR_COD_ROS_TG_NEG]]-Tabla25[[#This Row],[ESC_DUR_COR_COD_ESC_TG_NEG]]</f>
        <v>-1016.8</v>
      </c>
      <c r="CT6" s="44">
        <f>Tabla25[[#This Row],[ESC_DUR_COR_COD_ROS_TG_NEU]]-Tabla25[[#This Row],[ESC_DUR_COR_COD_ESC_TG_NEU]]</f>
        <v>-1412.75</v>
      </c>
      <c r="CU6" s="44">
        <f>Tabla25[[#This Row],[ESC_DUR_COR_COD_ROS_TG_POS]]-Tabla25[[#This Row],[ESC_DUR_COR_COD_ESC_TG_POS]]</f>
        <v>-651.79999999999995</v>
      </c>
      <c r="CV6" s="44">
        <f>Tabla25[[#This Row],[ESC_DUR_COR_COD_ROS_TG_TOT]]-Tabla25[[#This Row],[ESC_DUR_COR_COD_ESC_TG_TOT]]</f>
        <v>-1002.4666666666668</v>
      </c>
      <c r="CW6" s="47">
        <f>Tabla25[[#This Row],[ROS_NUM_COR_COD_ROS_TG_NEG]]-Tabla25[[#This Row],[ROS_NUM_COR_COD_ESC_TG_NEG]]</f>
        <v>4.8888888888888893</v>
      </c>
      <c r="CX6" s="47">
        <f>Tabla25[[#This Row],[ROS_NUM_COR_COD_ROS_TG_NEU]]-Tabla25[[#This Row],[ROS_NUM_COR_COD_ESC_TG_NEU]]</f>
        <v>5.5</v>
      </c>
      <c r="CY6" s="47">
        <f>Tabla25[[#This Row],[ROS_NUM_COR_COD_ROS_TG_POS]]-Tabla25[[#This Row],[ROS_NUM_COR_COD_ESC_TG_POS]]</f>
        <v>4.9000000000000004</v>
      </c>
      <c r="CZ6" s="47">
        <f>Tabla25[[#This Row],[ROS_NUM_COR_COD_ROS_TG_TOT]]-Tabla25[[#This Row],[ROS_NUM_COR_COD_ESC_TG_TOT]]</f>
        <v>5.1034482758620685</v>
      </c>
      <c r="DA6" s="47">
        <f>Tabla25[[#This Row],[ROS_DUR_COR_COD_ROS_TG_NEG]]-Tabla25[[#This Row],[ROS_DUR_COR_COD_ESC_TG_NEG]]</f>
        <v>1491.9555555555557</v>
      </c>
      <c r="DB6" s="47">
        <f>Tabla25[[#This Row],[ROS_DUR_COR_COD_ROS_TG_NEU]]-Tabla25[[#This Row],[ROS_DUR_COR_COD_ESC_TG_NEU]]</f>
        <v>1750.9</v>
      </c>
      <c r="DC6" s="47">
        <f>Tabla25[[#This Row],[ROS_DUR_COR_COD_ROS_TG_POS]]-Tabla25[[#This Row],[ROS_DUR_COR_COD_ESC_TG_POS]]</f>
        <v>1515.2</v>
      </c>
      <c r="DD6" s="47">
        <f>Tabla25[[#This Row],[ROS_DUR_COR_COD_ROS_TG_TOT]]-Tabla25[[#This Row],[ROS_DUR_COR_COD_ESC_TG_TOT]]</f>
        <v>1584.3126436781611</v>
      </c>
      <c r="DE6" s="57">
        <v>352.44444444444446</v>
      </c>
      <c r="DF6" s="57">
        <v>301.60000000000002</v>
      </c>
      <c r="DG6" s="57">
        <v>393.9</v>
      </c>
      <c r="DH6" s="57">
        <v>349.20689655172413</v>
      </c>
      <c r="DI6" s="57">
        <v>379.6</v>
      </c>
      <c r="DJ6" s="57">
        <v>321.5</v>
      </c>
      <c r="DK6" s="57">
        <v>387</v>
      </c>
      <c r="DL6" s="57">
        <v>367.06666666666666</v>
      </c>
      <c r="DM6" s="57">
        <v>236</v>
      </c>
      <c r="DN6" s="57">
        <v>314.5</v>
      </c>
      <c r="DO6" s="57">
        <v>283.66666666666669</v>
      </c>
      <c r="DP6" s="57">
        <v>276</v>
      </c>
      <c r="DQ6" s="57">
        <v>304.39999999999998</v>
      </c>
      <c r="DR6" s="57">
        <v>338</v>
      </c>
      <c r="DS6" s="57">
        <v>331</v>
      </c>
      <c r="DT6" s="57">
        <v>324.46666666666664</v>
      </c>
      <c r="DU6" s="57">
        <v>364</v>
      </c>
      <c r="DV6" s="57">
        <v>244.09090909090909</v>
      </c>
      <c r="DW6" s="57">
        <v>347.1</v>
      </c>
      <c r="DX6" s="57">
        <v>317.5</v>
      </c>
      <c r="DY6" s="57">
        <v>293.8</v>
      </c>
      <c r="DZ6" s="57">
        <v>356.3</v>
      </c>
      <c r="EA6" s="57">
        <v>264.18181818181819</v>
      </c>
      <c r="EB6" s="57">
        <v>303.45161290322579</v>
      </c>
      <c r="EC6" s="57">
        <f>Tabla25[[#This Row],[ROS_1DU_COR_COD_ROS_TG_NEG]]-Tabla25[[#This Row],[ROS_1DU_COR_COD_ESC_TG_NEG]]</f>
        <v>-27.155555555555566</v>
      </c>
      <c r="ED6" s="57">
        <f>Tabla25[[#This Row],[ROS_1DU_COR_COD_ROS_TG_NEU]]-Tabla25[[#This Row],[ROS_1DU_COR_COD_ESC_TG_NEU]]</f>
        <v>-19.899999999999977</v>
      </c>
      <c r="EE6" s="57">
        <f>Tabla25[[#This Row],[ROS_1DU_COR_COD_ROS_TG_POS]]-Tabla25[[#This Row],[ROS_1DU_COR_COD_ESC_TG_POS]]</f>
        <v>6.8999999999999773</v>
      </c>
      <c r="EF6" s="57">
        <f>Tabla25[[#This Row],[ROS_1DU_COR_COD_ROS_TG_TOT]]-Tabla25[[#This Row],[ROS_1DU_COR_COD_ESC_TG_TOT]]</f>
        <v>-17.859770114942535</v>
      </c>
      <c r="EG6" s="57">
        <f>Tabla25[[#This Row],[ESC_1DU_COR_COD_ROS_TG_NEG]]-Tabla25[[#This Row],[ESC_1DU_COR_COD_ESC_TG_NEG]]</f>
        <v>-68.399999999999977</v>
      </c>
      <c r="EH6" s="57">
        <f>Tabla25[[#This Row],[ESC_1DU_COR_COD_ROS_TG_NEU]]-Tabla25[[#This Row],[ESC_1DU_COR_COD_ESC_TG_NEU]]</f>
        <v>-23.5</v>
      </c>
      <c r="EI6" s="57">
        <f>Tabla25[[#This Row],[ESC_1DU_COR_COD_ROS_TG_POS]]-Tabla25[[#This Row],[ESC_1DU_COR_COD_ESC_TG_POS]]</f>
        <v>-47.333333333333314</v>
      </c>
      <c r="EJ6" s="57">
        <f>Tabla25[[#This Row],[ESC_1DU_COR_COD_ROS_TG_TOT]]-Tabla25[[#This Row],[ESC_1DU_COR_COD_ESC_TG_TOT]]</f>
        <v>-48.46666666666664</v>
      </c>
      <c r="EK6" s="57">
        <f>Tabla25[[#This Row],[PAS_1DU_COR_COD_ROS_TG_NEG]]-Tabla25[[#This Row],[PAS_1DU_COR_COD_ESC_TG_NEG]]</f>
        <v>70.199999999999989</v>
      </c>
      <c r="EL6" s="57">
        <f>Tabla25[[#This Row],[PAS_1DU_COR_COD_ROS_TG_NEU]]-Tabla25[[#This Row],[PAS_1DU_COR_COD_ESC_TG_NEU]]</f>
        <v>-112.20909090909092</v>
      </c>
      <c r="EM6" s="57">
        <f>Tabla25[[#This Row],[PAS_1DU_COR_COD_ROS_TG_POS]]-Tabla25[[#This Row],[PAS_1DU_COR_COD_ESC_TG_POS]]</f>
        <v>82.918181818181836</v>
      </c>
      <c r="EN6" s="57">
        <f>Tabla25[[#This Row],[PAS_1DU_COR_COD_ROS_TG_TOT]]-Tabla25[[#This Row],[PAS_1DU_COR_COD_ESC_TG_TOT]]</f>
        <v>14.048387096774206</v>
      </c>
    </row>
    <row r="7" spans="1:144" x14ac:dyDescent="0.3">
      <c r="A7" s="2" t="s">
        <v>5</v>
      </c>
      <c r="B7" s="2">
        <v>20</v>
      </c>
      <c r="C7" s="2">
        <v>1</v>
      </c>
      <c r="D7" s="2">
        <v>26</v>
      </c>
      <c r="E7" s="19">
        <v>2.8</v>
      </c>
      <c r="F7" s="19">
        <v>595.78947368421052</v>
      </c>
      <c r="G7" s="19">
        <v>3.7</v>
      </c>
      <c r="H7" s="19">
        <v>831.72222222222217</v>
      </c>
      <c r="I7" s="19">
        <v>2.4500000000000002</v>
      </c>
      <c r="J7" s="19">
        <v>623.1875</v>
      </c>
      <c r="K7" s="19">
        <v>2.9833333333333334</v>
      </c>
      <c r="L7" s="19">
        <v>684.18867924528297</v>
      </c>
      <c r="M7" s="21">
        <v>2.95</v>
      </c>
      <c r="N7" s="21">
        <v>638.21052631578948</v>
      </c>
      <c r="O7" s="21">
        <v>2.9</v>
      </c>
      <c r="P7" s="21">
        <v>701.35294117647061</v>
      </c>
      <c r="Q7" s="21">
        <v>3.65</v>
      </c>
      <c r="R7" s="21">
        <v>758.83333333333337</v>
      </c>
      <c r="S7" s="21">
        <v>3.1666666666666665</v>
      </c>
      <c r="T7" s="21">
        <v>698.2962962962963</v>
      </c>
      <c r="U7" s="22">
        <v>3.5555555555555554</v>
      </c>
      <c r="V7" s="22">
        <v>1085.125</v>
      </c>
      <c r="W7" s="22">
        <v>3.5</v>
      </c>
      <c r="X7" s="22">
        <v>840.9</v>
      </c>
      <c r="Y7" s="22">
        <v>4</v>
      </c>
      <c r="Z7" s="22">
        <v>1056.5555555555557</v>
      </c>
      <c r="AA7" s="22">
        <v>3.6896551724137931</v>
      </c>
      <c r="AB7" s="22">
        <v>985.14814814814815</v>
      </c>
      <c r="AC7" s="24">
        <v>1</v>
      </c>
      <c r="AD7" s="24">
        <v>445</v>
      </c>
      <c r="AE7" s="24">
        <v>1.6</v>
      </c>
      <c r="AF7" s="24">
        <v>772.8</v>
      </c>
      <c r="AG7" s="24">
        <v>1.3</v>
      </c>
      <c r="AH7" s="24">
        <v>318.42857142857144</v>
      </c>
      <c r="AI7" s="24">
        <v>1.3103448275862069</v>
      </c>
      <c r="AJ7" s="24">
        <v>489.29411764705884</v>
      </c>
      <c r="AK7" s="26">
        <v>0.44444444444444442</v>
      </c>
      <c r="AL7" s="26">
        <v>142.66666666666666</v>
      </c>
      <c r="AM7" s="26">
        <v>0.2</v>
      </c>
      <c r="AN7" s="26">
        <v>104.5</v>
      </c>
      <c r="AO7" s="26">
        <v>0.55555555555555558</v>
      </c>
      <c r="AP7" s="26">
        <v>313.5</v>
      </c>
      <c r="AQ7" s="26">
        <v>0.39285714285714285</v>
      </c>
      <c r="AR7" s="26">
        <v>180.57142857142858</v>
      </c>
      <c r="AS7" s="28">
        <v>0.22222222222222221</v>
      </c>
      <c r="AT7" s="28">
        <v>192.5</v>
      </c>
      <c r="AU7" s="28">
        <v>0.3</v>
      </c>
      <c r="AV7" s="28">
        <v>222</v>
      </c>
      <c r="AW7" s="28">
        <v>0</v>
      </c>
      <c r="AY7" s="28">
        <v>0.17857142857142858</v>
      </c>
      <c r="AZ7" s="28">
        <v>207.25</v>
      </c>
      <c r="BA7" s="33">
        <f>Tabla25[[#This Row],[ROS_NUM_COR_COD_ROS_TG_NEG]]-Tabla25[[#This Row],[PAS_NUM_COR_COD_ROS_TG_NEG]]</f>
        <v>-2.7277777777777779</v>
      </c>
      <c r="BB7" s="33">
        <f>Tabla25[[#This Row],[ROS_DUR_COR_COD_ROS_TG_NEG]]-Tabla25[[#This Row],[PAS_DUR_COR_COD_ROS_TG_NEG]]</f>
        <v>-445.71052631578948</v>
      </c>
      <c r="BC7" s="33">
        <f>Tabla25[[#This Row],[ROS_NUM_COR_COD_ROS_TG_NEU]]-Tabla25[[#This Row],[PAS_NUM_COR_COD_ROS_TG_NEU]]</f>
        <v>-2.6</v>
      </c>
      <c r="BD7" s="33">
        <f>Tabla25[[#This Row],[ROS_DUR_COR_COD_ROS_TG_NEU]]-Tabla25[[#This Row],[PAS_DUR_COR_COD_ROS_TG_NEU]]</f>
        <v>-479.35294117647061</v>
      </c>
      <c r="BE7" s="33">
        <f>Tabla25[[#This Row],[ROS_NUM_COR_COD_ROS_TG_POS]]-Tabla25[[#This Row],[PAS_NUM_COR_COD_ROS_TG_POS]]</f>
        <v>-3.65</v>
      </c>
      <c r="BF7" s="33">
        <f>Tabla25[[#This Row],[ROS_DUR_COR_COD_ROS_TG_POS]]-Tabla25[[#This Row],[PAS_DUR_COR_COD_ROS_TG_POS]]</f>
        <v>-758.83333333333337</v>
      </c>
      <c r="BG7" s="33">
        <f>Tabla25[[#This Row],[ROS_NUM_COR_COD_ROS_TG_TOT]]-Tabla25[[#This Row],[PAS_NUM_COR_COD_ROS_TG_TOT]]</f>
        <v>-2.9880952380952381</v>
      </c>
      <c r="BH7" s="33">
        <f>Tabla25[[#This Row],[ROS_DUR_COR_COD_ROS_TG_TOT]]-Tabla25[[#This Row],[PAS_DUR_COR_COD_ROS_TG_TOT]]</f>
        <v>-491.0462962962963</v>
      </c>
      <c r="BI7" s="30">
        <f>Tabla25[[#This Row],[ROS_NUM_COR_COD_ESC_TG_NEG]]-Tabla25[[#This Row],[PAS_NUM_COR_COD_ESC_TG_NEG]]</f>
        <v>-2.3555555555555552</v>
      </c>
      <c r="BJ7" s="30">
        <f>Tabla25[[#This Row],[ROS_DUR_COR_COD_ESC_TG_NEG]]-Tabla25[[#This Row],[PAS_DUR_COR_COD_ESC_TG_NEG]]</f>
        <v>-453.12280701754389</v>
      </c>
      <c r="BK7" s="30">
        <f>Tabla25[[#This Row],[ROS_NUM_COR_COD_ESC_TG_NEU]]-Tabla25[[#This Row],[PAS_NUM_COR_COD_ESC_TG_NEU]]</f>
        <v>-3.5</v>
      </c>
      <c r="BL7" s="30">
        <f>Tabla25[[#This Row],[ROS_DUR_COR_COD_ESC_TG_NEU]]-Tabla25[[#This Row],[PAS_DUR_COR_COD_ESC_TG_NEU]]</f>
        <v>-727.22222222222217</v>
      </c>
      <c r="BM7" s="30">
        <f>Tabla25[[#This Row],[ROS_NUM_COR_COD_ESC_TG_POS]]-Tabla25[[#This Row],[PAS_NUM_COR_COD_ESC_TG_POS]]</f>
        <v>-1.8944444444444446</v>
      </c>
      <c r="BN7" s="30">
        <f>Tabla25[[#This Row],[ROS_DUR_COR_COD_ESC_TG_POS]]-Tabla25[[#This Row],[PAS_DUR_COR_COD_ESC_TG_POS]]</f>
        <v>-309.6875</v>
      </c>
      <c r="BO7" s="30">
        <f>Tabla25[[#This Row],[ROS_NUM_COR_COD_ESC_TG_TOT]]-Tabla25[[#This Row],[PAS_NUM_COR_COD_ESC_TG_TOT]]</f>
        <v>-2.5904761904761906</v>
      </c>
      <c r="BP7" s="30">
        <f>Tabla25[[#This Row],[ROS_DUR_COR_COD_ESC_TG_TOT]]-Tabla25[[#This Row],[PAS_DUR_COR_COD_ESC_TG_TOT]]</f>
        <v>-503.61725067385441</v>
      </c>
      <c r="BQ7" s="36">
        <f>Tabla25[[#This Row],[PAS_NUM_COR_COD_ROS_TG_NEG]]-Tabla25[[#This Row],[ESC_NUM_COR_COD_ROS_TG_NEG]]</f>
        <v>1.9500000000000002</v>
      </c>
      <c r="BR7" s="36">
        <f>Tabla25[[#This Row],[PAS_DUR_COR_COD_ROS_TG_NEG]]-Tabla25[[#This Row],[ESC_DUR_COR_COD_ROS_TG_NEG]]</f>
        <v>193.21052631578948</v>
      </c>
      <c r="BS7" s="36">
        <f>Tabla25[[#This Row],[PAS_NUM_COR_COD_ROS_TG_NEU]]-Tabla25[[#This Row],[ESC_NUM_COR_COD_ROS_TG_NEU]]</f>
        <v>1.2999999999999998</v>
      </c>
      <c r="BT7" s="36">
        <f>Tabla25[[#This Row],[PAS_DUR_COR_COD_ROS_TG_NEU]]-Tabla25[[#This Row],[ESC_DUR_COR_COD_ROS_TG_NEU]]</f>
        <v>-71.447058823529346</v>
      </c>
      <c r="BU7" s="36">
        <f>Tabla25[[#This Row],[PAS_NUM_COR_COD_ROS_TG_POS]]-Tabla25[[#This Row],[ESC_NUM_COR_COD_ROS_TG_POS]]</f>
        <v>2.3499999999999996</v>
      </c>
      <c r="BV7" s="36">
        <f>Tabla25[[#This Row],[PAS_DUR_COR_COD_ROS_TG_POS]]-Tabla25[[#This Row],[ESC_DUR_COR_COD_ROS_TG_POS]]</f>
        <v>440.40476190476193</v>
      </c>
      <c r="BW7" s="36">
        <f>Tabla25[[#This Row],[PAS_NUM_COR_COD_ROS_TG_TOT]]-Tabla25[[#This Row],[ESC_NUM_COR_COD_ROS_TG_TOT]]</f>
        <v>1.8563218390804597</v>
      </c>
      <c r="BX7" s="36">
        <f>Tabla25[[#This Row],[PAS_DUR_COR_COD_ROS_TG_TOT]]-Tabla25[[#This Row],[ESC_DUR_COR_COD_ROS_TG_TOT]]</f>
        <v>209.00217864923746</v>
      </c>
      <c r="BY7" s="39">
        <f>Tabla25[[#This Row],[PAS_NUM_COR_COD_ESC_TG_NEG]]-Tabla25[[#This Row],[ESC_NUM_COR_COD_ESC_TG_NEG]]</f>
        <v>-0.75555555555555554</v>
      </c>
      <c r="BZ7" s="39">
        <f>Tabla25[[#This Row],[PAS_DUR_COR_COD_ESC_TG_NEG]]-Tabla25[[#This Row],[ESC_DUR_COR_COD_ESC_TG_NEG]]</f>
        <v>-489.33552631578948</v>
      </c>
      <c r="CA7" s="39">
        <f>Tabla25[[#This Row],[PAS_NUM_COR_COD_ESC_TG_NEU]]-Tabla25[[#This Row],[ESC_NUM_COR_COD_ESC_TG_NEU]]</f>
        <v>0.20000000000000018</v>
      </c>
      <c r="CB7" s="39">
        <f>Tabla25[[#This Row],[PAS_DUR_COR_COD_ESC_TG_NEU]]-Tabla25[[#This Row],[ESC_DUR_COR_COD_ESC_TG_NEU]]</f>
        <v>-9.1777777777778056</v>
      </c>
      <c r="CC7" s="39">
        <f>Tabla25[[#This Row],[PAS_NUM_COR_COD_ESC_TG_POS]]-Tabla25[[#This Row],[ESC_NUM_COR_COD_ESC_TG_POS]]</f>
        <v>-1.5499999999999998</v>
      </c>
      <c r="CD7" s="39">
        <f>Tabla25[[#This Row],[PAS_DUR_COR_COD_ESC_TG_POS]]-Tabla25[[#This Row],[ESC_DUR_COR_COD_ESC_TG_POS]]</f>
        <v>-433.36805555555566</v>
      </c>
      <c r="CE7" s="39">
        <f>Tabla25[[#This Row],[PAS_NUM_COR_COD_ESC_TG_TOT]]-Tabla25[[#This Row],[ESC_NUM_COR_COD_ESC_TG_TOT]]</f>
        <v>-0.70632183908045976</v>
      </c>
      <c r="CF7" s="39">
        <f>Tabla25[[#This Row],[PAS_DUR_COR_COD_ESC_TG_TOT]]-Tabla25[[#This Row],[ESC_DUR_COR_COD_ESC_TG_TOT]]</f>
        <v>-300.95946890286518</v>
      </c>
      <c r="CG7" s="42">
        <f>Tabla25[[#This Row],[PAS_NUM_COR_COD_ROS_TG_NEG]]-Tabla25[[#This Row],[PAS_NUM_COR_COD_ESC_TG_NEG]]</f>
        <v>0.15000000000000036</v>
      </c>
      <c r="CH7" s="42">
        <f>Tabla25[[#This Row],[PAS_NUM_COR_COD_ROS_TG_NEU]]-Tabla25[[#This Row],[PAS_NUM_COR_COD_ESC_TG_NEU]]</f>
        <v>-0.80000000000000027</v>
      </c>
      <c r="CI7" s="42">
        <f>Tabla25[[#This Row],[PAS_NUM_COR_COD_ROS_TG_POS]]-Tabla25[[#This Row],[PAS_NUM_COR_COD_ESC_TG_POS]]</f>
        <v>1.1999999999999997</v>
      </c>
      <c r="CJ7" s="42">
        <f>Tabla25[[#This Row],[PAS_NUM_COR_COD_ROS_TG_TOT]]-Tabla25[[#This Row],[PAS_NUM_COR_COD_ESC_TG_TOT]]</f>
        <v>0.18333333333333313</v>
      </c>
      <c r="CK7" s="42">
        <f>Tabla25[[#This Row],[PAS_DUR_COR_COD_ROS_TG_NEG]]-Tabla25[[#This Row],[PAS_DUR_COR_COD_ESC_TG_NEG]]</f>
        <v>42.421052631578959</v>
      </c>
      <c r="CL7" s="42">
        <f>Tabla25[[#This Row],[PAS_DUR_COR_COD_ROS_TG_NEU]]-Tabla25[[#This Row],[PAS_DUR_COR_COD_ESC_TG_NEU]]</f>
        <v>-130.36928104575156</v>
      </c>
      <c r="CM7" s="42">
        <f>Tabla25[[#This Row],[PAS_DUR_COR_COD_ROS_TG_POS]]-Tabla25[[#This Row],[PAS_DUR_COR_COD_ESC_TG_POS]]</f>
        <v>135.64583333333337</v>
      </c>
      <c r="CN7" s="42">
        <f>Tabla25[[#This Row],[PAS_DUR_COR_COD_ROS_TG_TOT]]-Tabla25[[#This Row],[PAS_DUR_COR_COD_ESC_TG_TOT]]</f>
        <v>14.107617051013335</v>
      </c>
      <c r="CO7" s="44">
        <f>Tabla25[[#This Row],[ESC_NUM_COR_COD_ROS_TG_NEG]]-Tabla25[[#This Row],[ESC_NUM_COR_COD_ESC_TG_NEG]]</f>
        <v>-2.5555555555555554</v>
      </c>
      <c r="CP7" s="44">
        <f>Tabla25[[#This Row],[ESC_NUM_COR_COD_ROS_TG_NEU]]-Tabla25[[#This Row],[ESC_NUM_COR_COD_ESC_TG_NEU]]</f>
        <v>-1.9</v>
      </c>
      <c r="CQ7" s="44">
        <f>Tabla25[[#This Row],[ESC_NUM_COR_COD_ROS_TG_POS]]-Tabla25[[#This Row],[ESC_NUM_COR_COD_ESC_TG_POS]]</f>
        <v>-2.7</v>
      </c>
      <c r="CR7" s="44">
        <f>Tabla25[[#This Row],[ESC_NUM_COR_COD_ROS_TG_TOT]]-Tabla25[[#This Row],[ESC_NUM_COR_COD_ESC_TG_TOT]]</f>
        <v>-2.3793103448275863</v>
      </c>
      <c r="CS7" s="44">
        <f>Tabla25[[#This Row],[ESC_DUR_COR_COD_ROS_TG_NEG]]-Tabla25[[#This Row],[ESC_DUR_COR_COD_ESC_TG_NEG]]</f>
        <v>-640.125</v>
      </c>
      <c r="CT7" s="44">
        <f>Tabla25[[#This Row],[ESC_DUR_COR_COD_ROS_TG_NEU]]-Tabla25[[#This Row],[ESC_DUR_COR_COD_ESC_TG_NEU]]</f>
        <v>-68.100000000000023</v>
      </c>
      <c r="CU7" s="44">
        <f>Tabla25[[#This Row],[ESC_DUR_COR_COD_ROS_TG_POS]]-Tabla25[[#This Row],[ESC_DUR_COR_COD_ESC_TG_POS]]</f>
        <v>-738.12698412698421</v>
      </c>
      <c r="CV7" s="44">
        <f>Tabla25[[#This Row],[ESC_DUR_COR_COD_ROS_TG_TOT]]-Tabla25[[#This Row],[ESC_DUR_COR_COD_ESC_TG_TOT]]</f>
        <v>-495.85403050108931</v>
      </c>
      <c r="CW7" s="47">
        <f>Tabla25[[#This Row],[ROS_NUM_COR_COD_ROS_TG_NEG]]-Tabla25[[#This Row],[ROS_NUM_COR_COD_ESC_TG_NEG]]</f>
        <v>-0.22222222222222221</v>
      </c>
      <c r="CX7" s="47">
        <f>Tabla25[[#This Row],[ROS_NUM_COR_COD_ROS_TG_NEU]]-Tabla25[[#This Row],[ROS_NUM_COR_COD_ESC_TG_NEU]]</f>
        <v>9.9999999999999978E-2</v>
      </c>
      <c r="CY7" s="47">
        <f>Tabla25[[#This Row],[ROS_NUM_COR_COD_ROS_TG_POS]]-Tabla25[[#This Row],[ROS_NUM_COR_COD_ESC_TG_POS]]</f>
        <v>-0.55555555555555558</v>
      </c>
      <c r="CZ7" s="47">
        <f>Tabla25[[#This Row],[ROS_NUM_COR_COD_ROS_TG_TOT]]-Tabla25[[#This Row],[ROS_NUM_COR_COD_ESC_TG_TOT]]</f>
        <v>-0.21428571428571427</v>
      </c>
      <c r="DA7" s="47">
        <f>Tabla25[[#This Row],[ROS_DUR_COR_COD_ROS_TG_NEG]]-Tabla25[[#This Row],[ROS_DUR_COR_COD_ESC_TG_NEG]]</f>
        <v>49.833333333333343</v>
      </c>
      <c r="DB7" s="47">
        <f>Tabla25[[#This Row],[ROS_DUR_COR_COD_ROS_TG_NEU]]-Tabla25[[#This Row],[ROS_DUR_COR_COD_ESC_TG_NEU]]</f>
        <v>117.5</v>
      </c>
      <c r="DC7" s="47">
        <f>Tabla25[[#This Row],[ROS_DUR_COR_COD_ROS_TG_POS]]-Tabla25[[#This Row],[ROS_DUR_COR_COD_ESC_TG_POS]]</f>
        <v>-313.5</v>
      </c>
      <c r="DD7" s="47">
        <f>Tabla25[[#This Row],[ROS_DUR_COR_COD_ROS_TG_TOT]]-Tabla25[[#This Row],[ROS_DUR_COR_COD_ESC_TG_TOT]]</f>
        <v>26.678571428571416</v>
      </c>
      <c r="DE7" s="57">
        <v>192.5</v>
      </c>
      <c r="DF7" s="57">
        <v>182</v>
      </c>
      <c r="DG7" s="57"/>
      <c r="DH7" s="57">
        <v>187.25</v>
      </c>
      <c r="DI7" s="57">
        <v>107.33333333333333</v>
      </c>
      <c r="DJ7" s="57">
        <v>104.5</v>
      </c>
      <c r="DK7" s="57">
        <v>148.5</v>
      </c>
      <c r="DL7" s="57">
        <v>118.28571428571429</v>
      </c>
      <c r="DM7" s="57">
        <v>264.2</v>
      </c>
      <c r="DN7" s="57">
        <v>276.8</v>
      </c>
      <c r="DO7" s="57">
        <v>175.42857142857142</v>
      </c>
      <c r="DP7" s="57">
        <v>231.35294117647058</v>
      </c>
      <c r="DQ7" s="57">
        <v>296.125</v>
      </c>
      <c r="DR7" s="57">
        <v>266.10000000000002</v>
      </c>
      <c r="DS7" s="57">
        <v>213.88888888888889</v>
      </c>
      <c r="DT7" s="57">
        <v>257.59259259259261</v>
      </c>
      <c r="DU7" s="57">
        <v>175.63157894736841</v>
      </c>
      <c r="DV7" s="57">
        <v>227.76470588235293</v>
      </c>
      <c r="DW7" s="57">
        <v>190.33333333333334</v>
      </c>
      <c r="DX7" s="57">
        <v>196.94444444444446</v>
      </c>
      <c r="DY7" s="57">
        <v>188.10526315789474</v>
      </c>
      <c r="DZ7" s="57">
        <v>234.16666666666666</v>
      </c>
      <c r="EA7" s="57">
        <v>235.5</v>
      </c>
      <c r="EB7" s="57">
        <v>218.0566037735849</v>
      </c>
      <c r="EC7" s="57">
        <f>Tabla25[[#This Row],[ROS_1DU_COR_COD_ROS_TG_NEG]]-Tabla25[[#This Row],[ROS_1DU_COR_COD_ESC_TG_NEG]]</f>
        <v>85.166666666666671</v>
      </c>
      <c r="ED7" s="57">
        <f>Tabla25[[#This Row],[ROS_1DU_COR_COD_ROS_TG_NEU]]-Tabla25[[#This Row],[ROS_1DU_COR_COD_ESC_TG_NEU]]</f>
        <v>77.5</v>
      </c>
      <c r="EE7" s="57">
        <f>Tabla25[[#This Row],[ROS_1DU_COR_COD_ROS_TG_POS]]-Tabla25[[#This Row],[ROS_1DU_COR_COD_ESC_TG_POS]]</f>
        <v>-148.5</v>
      </c>
      <c r="EF7" s="57">
        <f>Tabla25[[#This Row],[ROS_1DU_COR_COD_ROS_TG_TOT]]-Tabla25[[#This Row],[ROS_1DU_COR_COD_ESC_TG_TOT]]</f>
        <v>68.964285714285708</v>
      </c>
      <c r="EG7" s="57">
        <f>Tabla25[[#This Row],[ESC_1DU_COR_COD_ROS_TG_NEG]]-Tabla25[[#This Row],[ESC_1DU_COR_COD_ESC_TG_NEG]]</f>
        <v>-31.925000000000011</v>
      </c>
      <c r="EH7" s="57">
        <f>Tabla25[[#This Row],[ESC_1DU_COR_COD_ROS_TG_NEU]]-Tabla25[[#This Row],[ESC_1DU_COR_COD_ESC_TG_NEU]]</f>
        <v>10.699999999999989</v>
      </c>
      <c r="EI7" s="57">
        <f>Tabla25[[#This Row],[ESC_1DU_COR_COD_ROS_TG_POS]]-Tabla25[[#This Row],[ESC_1DU_COR_COD_ESC_TG_POS]]</f>
        <v>-38.460317460317469</v>
      </c>
      <c r="EJ7" s="57">
        <f>Tabla25[[#This Row],[ESC_1DU_COR_COD_ROS_TG_TOT]]-Tabla25[[#This Row],[ESC_1DU_COR_COD_ESC_TG_TOT]]</f>
        <v>-26.23965141612203</v>
      </c>
      <c r="EK7" s="57">
        <f>Tabla25[[#This Row],[PAS_1DU_COR_COD_ROS_TG_NEG]]-Tabla25[[#This Row],[PAS_1DU_COR_COD_ESC_TG_NEG]]</f>
        <v>-12.473684210526329</v>
      </c>
      <c r="EL7" s="57">
        <f>Tabla25[[#This Row],[PAS_1DU_COR_COD_ROS_TG_NEU]]-Tabla25[[#This Row],[PAS_1DU_COR_COD_ESC_TG_NEU]]</f>
        <v>-6.4019607843137294</v>
      </c>
      <c r="EM7" s="57">
        <f>Tabla25[[#This Row],[PAS_1DU_COR_COD_ROS_TG_POS]]-Tabla25[[#This Row],[PAS_1DU_COR_COD_ESC_TG_POS]]</f>
        <v>-45.166666666666657</v>
      </c>
      <c r="EN7" s="57">
        <f>Tabla25[[#This Row],[PAS_1DU_COR_COD_ROS_TG_TOT]]-Tabla25[[#This Row],[PAS_1DU_COR_COD_ESC_TG_TOT]]</f>
        <v>-21.112159329140439</v>
      </c>
    </row>
    <row r="8" spans="1:144" x14ac:dyDescent="0.3">
      <c r="A8" s="2" t="s">
        <v>6</v>
      </c>
      <c r="B8" s="2">
        <v>20</v>
      </c>
      <c r="C8" s="2">
        <v>1</v>
      </c>
      <c r="D8" s="2">
        <v>22</v>
      </c>
      <c r="E8" s="19">
        <v>3.05</v>
      </c>
      <c r="F8" s="19">
        <v>985.41176470588232</v>
      </c>
      <c r="G8" s="19">
        <v>3.3</v>
      </c>
      <c r="H8" s="19">
        <v>1274.6875</v>
      </c>
      <c r="I8" s="19">
        <v>2.95</v>
      </c>
      <c r="J8" s="19">
        <v>944.4</v>
      </c>
      <c r="K8" s="19">
        <v>3.1</v>
      </c>
      <c r="L8" s="19">
        <v>1069.0208333333333</v>
      </c>
      <c r="M8" s="21">
        <v>4.75</v>
      </c>
      <c r="N8" s="21">
        <v>1612.2941176470588</v>
      </c>
      <c r="O8" s="21">
        <v>3.85</v>
      </c>
      <c r="P8" s="21">
        <v>1324.0588235294117</v>
      </c>
      <c r="Q8" s="21">
        <v>4.75</v>
      </c>
      <c r="R8" s="21">
        <v>1489.9473684210527</v>
      </c>
      <c r="S8" s="21">
        <v>4.45</v>
      </c>
      <c r="T8" s="21">
        <v>1475.9811320754718</v>
      </c>
      <c r="U8" s="22">
        <v>5</v>
      </c>
      <c r="V8" s="22">
        <v>1163.5999999999999</v>
      </c>
      <c r="W8" s="22">
        <v>3.5</v>
      </c>
      <c r="X8" s="22">
        <v>1015.3333333333334</v>
      </c>
      <c r="Y8" s="22">
        <v>5.5</v>
      </c>
      <c r="Z8" s="22">
        <v>1361.9</v>
      </c>
      <c r="AA8" s="22">
        <v>4.666666666666667</v>
      </c>
      <c r="AB8" s="22">
        <v>1185.9655172413793</v>
      </c>
      <c r="AC8" s="24">
        <v>3.2</v>
      </c>
      <c r="AD8" s="24">
        <v>986.16666666666663</v>
      </c>
      <c r="AE8" s="24">
        <v>3.8</v>
      </c>
      <c r="AF8" s="24">
        <v>1056.8888888888889</v>
      </c>
      <c r="AG8" s="24">
        <v>1.4</v>
      </c>
      <c r="AH8" s="24">
        <v>537</v>
      </c>
      <c r="AI8" s="24">
        <v>2.8</v>
      </c>
      <c r="AJ8" s="24">
        <v>888.14285714285711</v>
      </c>
      <c r="AK8" s="26">
        <v>2.5555555555555554</v>
      </c>
      <c r="AL8" s="26">
        <v>648.875</v>
      </c>
      <c r="AM8" s="26">
        <v>2.8</v>
      </c>
      <c r="AN8" s="26">
        <v>873.44444444444446</v>
      </c>
      <c r="AO8" s="26">
        <v>3.3</v>
      </c>
      <c r="AP8" s="26">
        <v>1343.8571428571429</v>
      </c>
      <c r="AQ8" s="26">
        <v>2.896551724137931</v>
      </c>
      <c r="AR8" s="26">
        <v>935.79166666666663</v>
      </c>
      <c r="AS8" s="28">
        <v>5.4444444444444446</v>
      </c>
      <c r="AT8" s="28">
        <v>1471.7777777777778</v>
      </c>
      <c r="AU8" s="28">
        <v>4.7</v>
      </c>
      <c r="AV8" s="28">
        <v>1335.2222222222222</v>
      </c>
      <c r="AW8" s="28">
        <v>3.7</v>
      </c>
      <c r="AX8" s="28">
        <v>1034.2222222222222</v>
      </c>
      <c r="AY8" s="28">
        <v>4.5862068965517242</v>
      </c>
      <c r="AZ8" s="28">
        <v>1280.4074074074074</v>
      </c>
      <c r="BA8" s="33">
        <f>Tabla25[[#This Row],[ROS_NUM_COR_COD_ROS_TG_NEG]]-Tabla25[[#This Row],[PAS_NUM_COR_COD_ROS_TG_NEG]]</f>
        <v>0.69444444444444464</v>
      </c>
      <c r="BB8" s="33">
        <f>Tabla25[[#This Row],[ROS_DUR_COR_COD_ROS_TG_NEG]]-Tabla25[[#This Row],[PAS_DUR_COR_COD_ROS_TG_NEG]]</f>
        <v>-140.51633986928096</v>
      </c>
      <c r="BC8" s="33">
        <f>Tabla25[[#This Row],[ROS_NUM_COR_COD_ROS_TG_NEU]]-Tabla25[[#This Row],[PAS_NUM_COR_COD_ROS_TG_NEU]]</f>
        <v>0.85000000000000009</v>
      </c>
      <c r="BD8" s="33">
        <f>Tabla25[[#This Row],[ROS_DUR_COR_COD_ROS_TG_NEU]]-Tabla25[[#This Row],[PAS_DUR_COR_COD_ROS_TG_NEU]]</f>
        <v>11.16339869281046</v>
      </c>
      <c r="BE8" s="33">
        <f>Tabla25[[#This Row],[ROS_NUM_COR_COD_ROS_TG_POS]]-Tabla25[[#This Row],[PAS_NUM_COR_COD_ROS_TG_POS]]</f>
        <v>-1.0499999999999998</v>
      </c>
      <c r="BF8" s="33">
        <f>Tabla25[[#This Row],[ROS_DUR_COR_COD_ROS_TG_POS]]-Tabla25[[#This Row],[PAS_DUR_COR_COD_ROS_TG_POS]]</f>
        <v>-455.72514619883054</v>
      </c>
      <c r="BG8" s="33">
        <f>Tabla25[[#This Row],[ROS_NUM_COR_COD_ROS_TG_TOT]]-Tabla25[[#This Row],[PAS_NUM_COR_COD_ROS_TG_TOT]]</f>
        <v>0.13620689655172402</v>
      </c>
      <c r="BH8" s="33">
        <f>Tabla25[[#This Row],[ROS_DUR_COR_COD_ROS_TG_TOT]]-Tabla25[[#This Row],[PAS_DUR_COR_COD_ROS_TG_TOT]]</f>
        <v>-195.57372466806441</v>
      </c>
      <c r="BI8" s="30">
        <f>Tabla25[[#This Row],[ROS_NUM_COR_COD_ESC_TG_NEG]]-Tabla25[[#This Row],[PAS_NUM_COR_COD_ESC_TG_NEG]]</f>
        <v>-0.49444444444444446</v>
      </c>
      <c r="BJ8" s="30">
        <f>Tabla25[[#This Row],[ROS_DUR_COR_COD_ESC_TG_NEG]]-Tabla25[[#This Row],[PAS_DUR_COR_COD_ESC_TG_NEG]]</f>
        <v>-336.53676470588232</v>
      </c>
      <c r="BK8" s="30">
        <f>Tabla25[[#This Row],[ROS_NUM_COR_COD_ESC_TG_NEU]]-Tabla25[[#This Row],[PAS_NUM_COR_COD_ESC_TG_NEU]]</f>
        <v>-0.5</v>
      </c>
      <c r="BL8" s="30">
        <f>Tabla25[[#This Row],[ROS_DUR_COR_COD_ESC_TG_NEU]]-Tabla25[[#This Row],[PAS_DUR_COR_COD_ESC_TG_NEU]]</f>
        <v>-401.24305555555554</v>
      </c>
      <c r="BM8" s="30">
        <f>Tabla25[[#This Row],[ROS_NUM_COR_COD_ESC_TG_POS]]-Tabla25[[#This Row],[PAS_NUM_COR_COD_ESC_TG_POS]]</f>
        <v>0.34999999999999964</v>
      </c>
      <c r="BN8" s="30">
        <f>Tabla25[[#This Row],[ROS_DUR_COR_COD_ESC_TG_POS]]-Tabla25[[#This Row],[PAS_DUR_COR_COD_ESC_TG_POS]]</f>
        <v>399.45714285714291</v>
      </c>
      <c r="BO8" s="30">
        <f>Tabla25[[#This Row],[ROS_NUM_COR_COD_ESC_TG_TOT]]-Tabla25[[#This Row],[PAS_NUM_COR_COD_ESC_TG_TOT]]</f>
        <v>-0.20344827586206904</v>
      </c>
      <c r="BP8" s="30">
        <f>Tabla25[[#This Row],[ROS_DUR_COR_COD_ESC_TG_TOT]]-Tabla25[[#This Row],[PAS_DUR_COR_COD_ESC_TG_TOT]]</f>
        <v>-133.22916666666663</v>
      </c>
      <c r="BQ8" s="36">
        <f>Tabla25[[#This Row],[PAS_NUM_COR_COD_ROS_TG_NEG]]-Tabla25[[#This Row],[ESC_NUM_COR_COD_ROS_TG_NEG]]</f>
        <v>1.5499999999999998</v>
      </c>
      <c r="BR8" s="36">
        <f>Tabla25[[#This Row],[PAS_DUR_COR_COD_ROS_TG_NEG]]-Tabla25[[#This Row],[ESC_DUR_COR_COD_ROS_TG_NEG]]</f>
        <v>626.12745098039215</v>
      </c>
      <c r="BS8" s="36">
        <f>Tabla25[[#This Row],[PAS_NUM_COR_COD_ROS_TG_NEU]]-Tabla25[[#This Row],[ESC_NUM_COR_COD_ROS_TG_NEU]]</f>
        <v>5.0000000000000266E-2</v>
      </c>
      <c r="BT8" s="36">
        <f>Tabla25[[#This Row],[PAS_DUR_COR_COD_ROS_TG_NEU]]-Tabla25[[#This Row],[ESC_DUR_COR_COD_ROS_TG_NEU]]</f>
        <v>267.1699346405228</v>
      </c>
      <c r="BU8" s="36">
        <f>Tabla25[[#This Row],[PAS_NUM_COR_COD_ROS_TG_POS]]-Tabla25[[#This Row],[ESC_NUM_COR_COD_ROS_TG_POS]]</f>
        <v>3.35</v>
      </c>
      <c r="BV8" s="36">
        <f>Tabla25[[#This Row],[PAS_DUR_COR_COD_ROS_TG_POS]]-Tabla25[[#This Row],[ESC_DUR_COR_COD_ROS_TG_POS]]</f>
        <v>952.94736842105272</v>
      </c>
      <c r="BW8" s="36">
        <f>Tabla25[[#This Row],[PAS_NUM_COR_COD_ROS_TG_TOT]]-Tabla25[[#This Row],[ESC_NUM_COR_COD_ROS_TG_TOT]]</f>
        <v>1.6500000000000004</v>
      </c>
      <c r="BX8" s="36">
        <f>Tabla25[[#This Row],[PAS_DUR_COR_COD_ROS_TG_TOT]]-Tabla25[[#This Row],[ESC_DUR_COR_COD_ROS_TG_TOT]]</f>
        <v>587.83827493261469</v>
      </c>
      <c r="BY8" s="39">
        <f>Tabla25[[#This Row],[PAS_NUM_COR_COD_ESC_TG_NEG]]-Tabla25[[#This Row],[ESC_NUM_COR_COD_ESC_TG_NEG]]</f>
        <v>-1.9500000000000002</v>
      </c>
      <c r="BZ8" s="39">
        <f>Tabla25[[#This Row],[PAS_DUR_COR_COD_ESC_TG_NEG]]-Tabla25[[#This Row],[ESC_DUR_COR_COD_ESC_TG_NEG]]</f>
        <v>-178.18823529411759</v>
      </c>
      <c r="CA8" s="39">
        <f>Tabla25[[#This Row],[PAS_NUM_COR_COD_ESC_TG_NEU]]-Tabla25[[#This Row],[ESC_NUM_COR_COD_ESC_TG_NEU]]</f>
        <v>-0.20000000000000018</v>
      </c>
      <c r="CB8" s="39">
        <f>Tabla25[[#This Row],[PAS_DUR_COR_COD_ESC_TG_NEU]]-Tabla25[[#This Row],[ESC_DUR_COR_COD_ESC_TG_NEU]]</f>
        <v>259.35416666666663</v>
      </c>
      <c r="CC8" s="39">
        <f>Tabla25[[#This Row],[PAS_NUM_COR_COD_ESC_TG_POS]]-Tabla25[[#This Row],[ESC_NUM_COR_COD_ESC_TG_POS]]</f>
        <v>-2.5499999999999998</v>
      </c>
      <c r="CD8" s="39">
        <f>Tabla25[[#This Row],[PAS_DUR_COR_COD_ESC_TG_POS]]-Tabla25[[#This Row],[ESC_DUR_COR_COD_ESC_TG_POS]]</f>
        <v>-417.50000000000011</v>
      </c>
      <c r="CE8" s="39">
        <f>Tabla25[[#This Row],[PAS_NUM_COR_COD_ESC_TG_TOT]]-Tabla25[[#This Row],[ESC_NUM_COR_COD_ESC_TG_TOT]]</f>
        <v>-1.5666666666666669</v>
      </c>
      <c r="CF8" s="39">
        <f>Tabla25[[#This Row],[PAS_DUR_COR_COD_ESC_TG_TOT]]-Tabla25[[#This Row],[ESC_DUR_COR_COD_ESC_TG_TOT]]</f>
        <v>-116.94468390804604</v>
      </c>
      <c r="CG8" s="42">
        <f>Tabla25[[#This Row],[PAS_NUM_COR_COD_ROS_TG_NEG]]-Tabla25[[#This Row],[PAS_NUM_COR_COD_ESC_TG_NEG]]</f>
        <v>1.7000000000000002</v>
      </c>
      <c r="CH8" s="42">
        <f>Tabla25[[#This Row],[PAS_NUM_COR_COD_ROS_TG_NEU]]-Tabla25[[#This Row],[PAS_NUM_COR_COD_ESC_TG_NEU]]</f>
        <v>0.55000000000000027</v>
      </c>
      <c r="CI8" s="42">
        <f>Tabla25[[#This Row],[PAS_NUM_COR_COD_ROS_TG_POS]]-Tabla25[[#This Row],[PAS_NUM_COR_COD_ESC_TG_POS]]</f>
        <v>1.7999999999999998</v>
      </c>
      <c r="CJ8" s="42">
        <f>Tabla25[[#This Row],[PAS_NUM_COR_COD_ROS_TG_TOT]]-Tabla25[[#This Row],[PAS_NUM_COR_COD_ESC_TG_TOT]]</f>
        <v>1.35</v>
      </c>
      <c r="CK8" s="42">
        <f>Tabla25[[#This Row],[PAS_DUR_COR_COD_ROS_TG_NEG]]-Tabla25[[#This Row],[PAS_DUR_COR_COD_ESC_TG_NEG]]</f>
        <v>626.88235294117646</v>
      </c>
      <c r="CL8" s="42">
        <f>Tabla25[[#This Row],[PAS_DUR_COR_COD_ROS_TG_NEU]]-Tabla25[[#This Row],[PAS_DUR_COR_COD_ESC_TG_NEU]]</f>
        <v>49.371323529411711</v>
      </c>
      <c r="CM8" s="42">
        <f>Tabla25[[#This Row],[PAS_DUR_COR_COD_ROS_TG_POS]]-Tabla25[[#This Row],[PAS_DUR_COR_COD_ESC_TG_POS]]</f>
        <v>545.54736842105274</v>
      </c>
      <c r="CN8" s="42">
        <f>Tabla25[[#This Row],[PAS_DUR_COR_COD_ROS_TG_TOT]]-Tabla25[[#This Row],[PAS_DUR_COR_COD_ESC_TG_TOT]]</f>
        <v>406.96029874213855</v>
      </c>
      <c r="CO8" s="44">
        <f>Tabla25[[#This Row],[ESC_NUM_COR_COD_ROS_TG_NEG]]-Tabla25[[#This Row],[ESC_NUM_COR_COD_ESC_TG_NEG]]</f>
        <v>-1.7999999999999998</v>
      </c>
      <c r="CP8" s="44">
        <f>Tabla25[[#This Row],[ESC_NUM_COR_COD_ROS_TG_NEU]]-Tabla25[[#This Row],[ESC_NUM_COR_COD_ESC_TG_NEU]]</f>
        <v>0.29999999999999982</v>
      </c>
      <c r="CQ8" s="44">
        <f>Tabla25[[#This Row],[ESC_NUM_COR_COD_ROS_TG_POS]]-Tabla25[[#This Row],[ESC_NUM_COR_COD_ESC_TG_POS]]</f>
        <v>-4.0999999999999996</v>
      </c>
      <c r="CR8" s="44">
        <f>Tabla25[[#This Row],[ESC_NUM_COR_COD_ROS_TG_TOT]]-Tabla25[[#This Row],[ESC_NUM_COR_COD_ESC_TG_TOT]]</f>
        <v>-1.8666666666666671</v>
      </c>
      <c r="CS8" s="44">
        <f>Tabla25[[#This Row],[ESC_DUR_COR_COD_ROS_TG_NEG]]-Tabla25[[#This Row],[ESC_DUR_COR_COD_ESC_TG_NEG]]</f>
        <v>-177.43333333333328</v>
      </c>
      <c r="CT8" s="44">
        <f>Tabla25[[#This Row],[ESC_DUR_COR_COD_ROS_TG_NEU]]-Tabla25[[#This Row],[ESC_DUR_COR_COD_ESC_TG_NEU]]</f>
        <v>41.555555555555543</v>
      </c>
      <c r="CU8" s="44">
        <f>Tabla25[[#This Row],[ESC_DUR_COR_COD_ROS_TG_POS]]-Tabla25[[#This Row],[ESC_DUR_COR_COD_ESC_TG_POS]]</f>
        <v>-824.90000000000009</v>
      </c>
      <c r="CV8" s="44">
        <f>Tabla25[[#This Row],[ESC_DUR_COR_COD_ROS_TG_TOT]]-Tabla25[[#This Row],[ESC_DUR_COR_COD_ESC_TG_TOT]]</f>
        <v>-297.82266009852219</v>
      </c>
      <c r="CW8" s="47">
        <f>Tabla25[[#This Row],[ROS_NUM_COR_COD_ROS_TG_NEG]]-Tabla25[[#This Row],[ROS_NUM_COR_COD_ESC_TG_NEG]]</f>
        <v>2.8888888888888893</v>
      </c>
      <c r="CX8" s="47">
        <f>Tabla25[[#This Row],[ROS_NUM_COR_COD_ROS_TG_NEU]]-Tabla25[[#This Row],[ROS_NUM_COR_COD_ESC_TG_NEU]]</f>
        <v>1.9000000000000004</v>
      </c>
      <c r="CY8" s="47">
        <f>Tabla25[[#This Row],[ROS_NUM_COR_COD_ROS_TG_POS]]-Tabla25[[#This Row],[ROS_NUM_COR_COD_ESC_TG_POS]]</f>
        <v>0.40000000000000036</v>
      </c>
      <c r="CZ8" s="47">
        <f>Tabla25[[#This Row],[ROS_NUM_COR_COD_ROS_TG_TOT]]-Tabla25[[#This Row],[ROS_NUM_COR_COD_ESC_TG_TOT]]</f>
        <v>1.6896551724137931</v>
      </c>
      <c r="DA8" s="47">
        <f>Tabla25[[#This Row],[ROS_DUR_COR_COD_ROS_TG_NEG]]-Tabla25[[#This Row],[ROS_DUR_COR_COD_ESC_TG_NEG]]</f>
        <v>822.90277777777783</v>
      </c>
      <c r="DB8" s="47">
        <f>Tabla25[[#This Row],[ROS_DUR_COR_COD_ROS_TG_NEU]]-Tabla25[[#This Row],[ROS_DUR_COR_COD_ESC_TG_NEU]]</f>
        <v>461.77777777777771</v>
      </c>
      <c r="DC8" s="47">
        <f>Tabla25[[#This Row],[ROS_DUR_COR_COD_ROS_TG_POS]]-Tabla25[[#This Row],[ROS_DUR_COR_COD_ESC_TG_POS]]</f>
        <v>-309.63492063492072</v>
      </c>
      <c r="DD8" s="47">
        <f>Tabla25[[#This Row],[ROS_DUR_COR_COD_ROS_TG_TOT]]-Tabla25[[#This Row],[ROS_DUR_COR_COD_ESC_TG_TOT]]</f>
        <v>344.61574074074076</v>
      </c>
      <c r="DE8" s="57">
        <v>326.66666666666669</v>
      </c>
      <c r="DF8" s="57">
        <v>234.22222222222223</v>
      </c>
      <c r="DG8" s="57">
        <v>282.66666666666669</v>
      </c>
      <c r="DH8" s="57">
        <v>281.18518518518516</v>
      </c>
      <c r="DI8" s="57">
        <v>222.375</v>
      </c>
      <c r="DJ8" s="57">
        <v>262.66666666666669</v>
      </c>
      <c r="DK8" s="57">
        <v>228.14285714285714</v>
      </c>
      <c r="DL8" s="57">
        <v>239.16666666666666</v>
      </c>
      <c r="DM8" s="57">
        <v>254.16666666666666</v>
      </c>
      <c r="DN8" s="57">
        <v>249.88888888888889</v>
      </c>
      <c r="DO8" s="57">
        <v>262.16666666666669</v>
      </c>
      <c r="DP8" s="57">
        <v>254.61904761904762</v>
      </c>
      <c r="DQ8" s="57">
        <v>191.4</v>
      </c>
      <c r="DR8" s="57">
        <v>253.11111111111111</v>
      </c>
      <c r="DS8" s="57">
        <v>244.2</v>
      </c>
      <c r="DT8" s="57">
        <v>228.75862068965517</v>
      </c>
      <c r="DU8" s="57">
        <v>288.94117647058823</v>
      </c>
      <c r="DV8" s="57">
        <v>250.23529411764707</v>
      </c>
      <c r="DW8" s="57">
        <v>275.31578947368422</v>
      </c>
      <c r="DX8" s="57">
        <v>271.64150943396226</v>
      </c>
      <c r="DY8" s="57">
        <v>254.47058823529412</v>
      </c>
      <c r="DZ8" s="57">
        <v>329.5625</v>
      </c>
      <c r="EA8" s="57">
        <v>239.93333333333334</v>
      </c>
      <c r="EB8" s="57">
        <v>274.95833333333331</v>
      </c>
      <c r="EC8" s="57">
        <f>Tabla25[[#This Row],[ROS_1DU_COR_COD_ROS_TG_NEG]]-Tabla25[[#This Row],[ROS_1DU_COR_COD_ESC_TG_NEG]]</f>
        <v>104.29166666666669</v>
      </c>
      <c r="ED8" s="57">
        <f>Tabla25[[#This Row],[ROS_1DU_COR_COD_ROS_TG_NEU]]-Tabla25[[#This Row],[ROS_1DU_COR_COD_ESC_TG_NEU]]</f>
        <v>-28.444444444444457</v>
      </c>
      <c r="EE8" s="57">
        <f>Tabla25[[#This Row],[ROS_1DU_COR_COD_ROS_TG_POS]]-Tabla25[[#This Row],[ROS_1DU_COR_COD_ESC_TG_POS]]</f>
        <v>54.523809523809547</v>
      </c>
      <c r="EF8" s="57">
        <f>Tabla25[[#This Row],[ROS_1DU_COR_COD_ROS_TG_TOT]]-Tabla25[[#This Row],[ROS_1DU_COR_COD_ESC_TG_TOT]]</f>
        <v>42.018518518518505</v>
      </c>
      <c r="EG8" s="57">
        <f>Tabla25[[#This Row],[ESC_1DU_COR_COD_ROS_TG_NEG]]-Tabla25[[#This Row],[ESC_1DU_COR_COD_ESC_TG_NEG]]</f>
        <v>62.766666666666652</v>
      </c>
      <c r="EH8" s="57">
        <f>Tabla25[[#This Row],[ESC_1DU_COR_COD_ROS_TG_NEU]]-Tabla25[[#This Row],[ESC_1DU_COR_COD_ESC_TG_NEU]]</f>
        <v>-3.2222222222222285</v>
      </c>
      <c r="EI8" s="57">
        <f>Tabla25[[#This Row],[ESC_1DU_COR_COD_ROS_TG_POS]]-Tabla25[[#This Row],[ESC_1DU_COR_COD_ESC_TG_POS]]</f>
        <v>17.966666666666697</v>
      </c>
      <c r="EJ8" s="57">
        <f>Tabla25[[#This Row],[ESC_1DU_COR_COD_ROS_TG_TOT]]-Tabla25[[#This Row],[ESC_1DU_COR_COD_ESC_TG_TOT]]</f>
        <v>25.860426929392446</v>
      </c>
      <c r="EK8" s="57">
        <f>Tabla25[[#This Row],[PAS_1DU_COR_COD_ROS_TG_NEG]]-Tabla25[[#This Row],[PAS_1DU_COR_COD_ESC_TG_NEG]]</f>
        <v>34.470588235294116</v>
      </c>
      <c r="EL8" s="57">
        <f>Tabla25[[#This Row],[PAS_1DU_COR_COD_ROS_TG_NEU]]-Tabla25[[#This Row],[PAS_1DU_COR_COD_ESC_TG_NEU]]</f>
        <v>-79.327205882352928</v>
      </c>
      <c r="EM8" s="57">
        <f>Tabla25[[#This Row],[PAS_1DU_COR_COD_ROS_TG_POS]]-Tabla25[[#This Row],[PAS_1DU_COR_COD_ESC_TG_POS]]</f>
        <v>35.382456140350882</v>
      </c>
      <c r="EN8" s="57">
        <f>Tabla25[[#This Row],[PAS_1DU_COR_COD_ROS_TG_TOT]]-Tabla25[[#This Row],[PAS_1DU_COR_COD_ESC_TG_TOT]]</f>
        <v>-3.3168238993710588</v>
      </c>
    </row>
    <row r="9" spans="1:144" x14ac:dyDescent="0.3">
      <c r="A9" s="2" t="s">
        <v>7</v>
      </c>
      <c r="B9" s="2">
        <v>20</v>
      </c>
      <c r="C9" s="2">
        <v>1</v>
      </c>
      <c r="D9" s="2">
        <v>25</v>
      </c>
      <c r="E9" s="19">
        <v>3.9</v>
      </c>
      <c r="F9" s="19">
        <v>1217.6666666666667</v>
      </c>
      <c r="G9" s="19">
        <v>3.75</v>
      </c>
      <c r="H9" s="19">
        <v>1199.4444444444443</v>
      </c>
      <c r="I9" s="19">
        <v>3.8333333333333335</v>
      </c>
      <c r="J9" s="19">
        <v>1283.7058823529412</v>
      </c>
      <c r="K9" s="19">
        <v>3.8275862068965516</v>
      </c>
      <c r="L9" s="19">
        <v>1232.6603773584907</v>
      </c>
      <c r="M9" s="21">
        <v>3.4</v>
      </c>
      <c r="N9" s="21">
        <v>1143.875</v>
      </c>
      <c r="O9" s="21">
        <v>3.3</v>
      </c>
      <c r="P9" s="21">
        <v>1109.2777777777778</v>
      </c>
      <c r="Q9" s="21">
        <v>2.7777777777777777</v>
      </c>
      <c r="R9" s="21">
        <v>1030.4666666666667</v>
      </c>
      <c r="S9" s="21">
        <v>3.1724137931034484</v>
      </c>
      <c r="T9" s="21">
        <v>1096.4489795918366</v>
      </c>
      <c r="U9" s="22">
        <v>3.375</v>
      </c>
      <c r="V9" s="22">
        <v>905.28571428571433</v>
      </c>
      <c r="W9" s="22">
        <v>3.8571428571428572</v>
      </c>
      <c r="X9" s="22">
        <v>1177</v>
      </c>
      <c r="Y9" s="22">
        <v>3.1</v>
      </c>
      <c r="Z9" s="22">
        <v>753.77777777777783</v>
      </c>
      <c r="AA9" s="22">
        <v>3.4</v>
      </c>
      <c r="AB9" s="22">
        <v>917.40909090909088</v>
      </c>
      <c r="AC9" s="24">
        <v>3.375</v>
      </c>
      <c r="AD9" s="24">
        <v>1009.6666666666666</v>
      </c>
      <c r="AE9" s="24">
        <v>2.1428571428571428</v>
      </c>
      <c r="AF9" s="24">
        <v>1341.6666666666667</v>
      </c>
      <c r="AG9" s="24">
        <v>2.9</v>
      </c>
      <c r="AH9" s="24">
        <v>693.55555555555554</v>
      </c>
      <c r="AI9" s="24">
        <v>2.84</v>
      </c>
      <c r="AJ9" s="24">
        <v>906.94444444444446</v>
      </c>
      <c r="AK9" s="26">
        <v>3</v>
      </c>
      <c r="AL9" s="26">
        <v>847.875</v>
      </c>
      <c r="AM9" s="26">
        <v>2</v>
      </c>
      <c r="AN9" s="26">
        <v>781.83333333333337</v>
      </c>
      <c r="AO9" s="26">
        <v>2.25</v>
      </c>
      <c r="AP9" s="26">
        <v>686.83333333333337</v>
      </c>
      <c r="AQ9" s="26">
        <v>2.4166666666666665</v>
      </c>
      <c r="AR9" s="26">
        <v>779.75</v>
      </c>
      <c r="AS9" s="28">
        <v>4.25</v>
      </c>
      <c r="AT9" s="28">
        <v>1329.625</v>
      </c>
      <c r="AU9" s="28">
        <v>4.625</v>
      </c>
      <c r="AV9" s="28">
        <v>1470.625</v>
      </c>
      <c r="AW9" s="28">
        <v>4.125</v>
      </c>
      <c r="AX9" s="28">
        <v>1325.25</v>
      </c>
      <c r="AY9" s="28">
        <v>4.333333333333333</v>
      </c>
      <c r="AZ9" s="28">
        <v>1375.1666666666667</v>
      </c>
      <c r="BA9" s="33">
        <f>Tabla25[[#This Row],[ROS_NUM_COR_COD_ROS_TG_NEG]]-Tabla25[[#This Row],[PAS_NUM_COR_COD_ROS_TG_NEG]]</f>
        <v>0.85000000000000009</v>
      </c>
      <c r="BB9" s="33">
        <f>Tabla25[[#This Row],[ROS_DUR_COR_COD_ROS_TG_NEG]]-Tabla25[[#This Row],[PAS_DUR_COR_COD_ROS_TG_NEG]]</f>
        <v>185.75</v>
      </c>
      <c r="BC9" s="33">
        <f>Tabla25[[#This Row],[ROS_NUM_COR_COD_ROS_TG_NEU]]-Tabla25[[#This Row],[PAS_NUM_COR_COD_ROS_TG_NEU]]</f>
        <v>1.3250000000000002</v>
      </c>
      <c r="BD9" s="33">
        <f>Tabla25[[#This Row],[ROS_DUR_COR_COD_ROS_TG_NEU]]-Tabla25[[#This Row],[PAS_DUR_COR_COD_ROS_TG_NEU]]</f>
        <v>361.34722222222217</v>
      </c>
      <c r="BE9" s="33">
        <f>Tabla25[[#This Row],[ROS_NUM_COR_COD_ROS_TG_POS]]-Tabla25[[#This Row],[PAS_NUM_COR_COD_ROS_TG_POS]]</f>
        <v>1.3472222222222223</v>
      </c>
      <c r="BF9" s="33">
        <f>Tabla25[[#This Row],[ROS_DUR_COR_COD_ROS_TG_POS]]-Tabla25[[#This Row],[PAS_DUR_COR_COD_ROS_TG_POS]]</f>
        <v>294.7833333333333</v>
      </c>
      <c r="BG9" s="33">
        <f>Tabla25[[#This Row],[ROS_NUM_COR_COD_ROS_TG_TOT]]-Tabla25[[#This Row],[PAS_NUM_COR_COD_ROS_TG_TOT]]</f>
        <v>1.1609195402298846</v>
      </c>
      <c r="BH9" s="33">
        <f>Tabla25[[#This Row],[ROS_DUR_COR_COD_ROS_TG_TOT]]-Tabla25[[#This Row],[PAS_DUR_COR_COD_ROS_TG_TOT]]</f>
        <v>278.71768707483011</v>
      </c>
      <c r="BI9" s="30">
        <f>Tabla25[[#This Row],[ROS_NUM_COR_COD_ESC_TG_NEG]]-Tabla25[[#This Row],[PAS_NUM_COR_COD_ESC_TG_NEG]]</f>
        <v>-0.89999999999999991</v>
      </c>
      <c r="BJ9" s="30">
        <f>Tabla25[[#This Row],[ROS_DUR_COR_COD_ESC_TG_NEG]]-Tabla25[[#This Row],[PAS_DUR_COR_COD_ESC_TG_NEG]]</f>
        <v>-369.79166666666674</v>
      </c>
      <c r="BK9" s="30">
        <f>Tabla25[[#This Row],[ROS_NUM_COR_COD_ESC_TG_NEU]]-Tabla25[[#This Row],[PAS_NUM_COR_COD_ESC_TG_NEU]]</f>
        <v>-1.75</v>
      </c>
      <c r="BL9" s="30">
        <f>Tabla25[[#This Row],[ROS_DUR_COR_COD_ESC_TG_NEU]]-Tabla25[[#This Row],[PAS_DUR_COR_COD_ESC_TG_NEU]]</f>
        <v>-417.61111111111097</v>
      </c>
      <c r="BM9" s="30">
        <f>Tabla25[[#This Row],[ROS_NUM_COR_COD_ESC_TG_POS]]-Tabla25[[#This Row],[PAS_NUM_COR_COD_ESC_TG_POS]]</f>
        <v>-1.5833333333333335</v>
      </c>
      <c r="BN9" s="30">
        <f>Tabla25[[#This Row],[ROS_DUR_COR_COD_ESC_TG_POS]]-Tabla25[[#This Row],[PAS_DUR_COR_COD_ESC_TG_POS]]</f>
        <v>-596.87254901960785</v>
      </c>
      <c r="BO9" s="30">
        <f>Tabla25[[#This Row],[ROS_NUM_COR_COD_ESC_TG_TOT]]-Tabla25[[#This Row],[PAS_NUM_COR_COD_ESC_TG_TOT]]</f>
        <v>-1.4109195402298851</v>
      </c>
      <c r="BP9" s="30">
        <f>Tabla25[[#This Row],[ROS_DUR_COR_COD_ESC_TG_TOT]]-Tabla25[[#This Row],[PAS_DUR_COR_COD_ESC_TG_TOT]]</f>
        <v>-452.91037735849068</v>
      </c>
      <c r="BQ9" s="36">
        <f>Tabla25[[#This Row],[PAS_NUM_COR_COD_ROS_TG_NEG]]-Tabla25[[#This Row],[ESC_NUM_COR_COD_ROS_TG_NEG]]</f>
        <v>2.4999999999999911E-2</v>
      </c>
      <c r="BR9" s="36">
        <f>Tabla25[[#This Row],[PAS_DUR_COR_COD_ROS_TG_NEG]]-Tabla25[[#This Row],[ESC_DUR_COR_COD_ROS_TG_NEG]]</f>
        <v>134.20833333333337</v>
      </c>
      <c r="BS9" s="36">
        <f>Tabla25[[#This Row],[PAS_NUM_COR_COD_ROS_TG_NEU]]-Tabla25[[#This Row],[ESC_NUM_COR_COD_ROS_TG_NEU]]</f>
        <v>1.157142857142857</v>
      </c>
      <c r="BT9" s="36">
        <f>Tabla25[[#This Row],[PAS_DUR_COR_COD_ROS_TG_NEU]]-Tabla25[[#This Row],[ESC_DUR_COR_COD_ROS_TG_NEU]]</f>
        <v>-232.38888888888891</v>
      </c>
      <c r="BU9" s="36">
        <f>Tabla25[[#This Row],[PAS_NUM_COR_COD_ROS_TG_POS]]-Tabla25[[#This Row],[ESC_NUM_COR_COD_ROS_TG_POS]]</f>
        <v>-0.12222222222222223</v>
      </c>
      <c r="BV9" s="36">
        <f>Tabla25[[#This Row],[PAS_DUR_COR_COD_ROS_TG_POS]]-Tabla25[[#This Row],[ESC_DUR_COR_COD_ROS_TG_POS]]</f>
        <v>336.91111111111115</v>
      </c>
      <c r="BW9" s="36">
        <f>Tabla25[[#This Row],[PAS_NUM_COR_COD_ROS_TG_TOT]]-Tabla25[[#This Row],[ESC_NUM_COR_COD_ROS_TG_TOT]]</f>
        <v>0.33241379310344854</v>
      </c>
      <c r="BX9" s="36">
        <f>Tabla25[[#This Row],[PAS_DUR_COR_COD_ROS_TG_TOT]]-Tabla25[[#This Row],[ESC_DUR_COR_COD_ROS_TG_TOT]]</f>
        <v>189.50453514739218</v>
      </c>
      <c r="BY9" s="39">
        <f>Tabla25[[#This Row],[PAS_NUM_COR_COD_ESC_TG_NEG]]-Tabla25[[#This Row],[ESC_NUM_COR_COD_ESC_TG_NEG]]</f>
        <v>0.52499999999999991</v>
      </c>
      <c r="BZ9" s="39">
        <f>Tabla25[[#This Row],[PAS_DUR_COR_COD_ESC_TG_NEG]]-Tabla25[[#This Row],[ESC_DUR_COR_COD_ESC_TG_NEG]]</f>
        <v>312.38095238095241</v>
      </c>
      <c r="CA9" s="39">
        <f>Tabla25[[#This Row],[PAS_NUM_COR_COD_ESC_TG_NEU]]-Tabla25[[#This Row],[ESC_NUM_COR_COD_ESC_TG_NEU]]</f>
        <v>-0.10714285714285721</v>
      </c>
      <c r="CB9" s="39">
        <f>Tabla25[[#This Row],[PAS_DUR_COR_COD_ESC_TG_NEU]]-Tabla25[[#This Row],[ESC_DUR_COR_COD_ESC_TG_NEU]]</f>
        <v>22.444444444444343</v>
      </c>
      <c r="CC9" s="39">
        <f>Tabla25[[#This Row],[PAS_NUM_COR_COD_ESC_TG_POS]]-Tabla25[[#This Row],[ESC_NUM_COR_COD_ESC_TG_POS]]</f>
        <v>0.73333333333333339</v>
      </c>
      <c r="CD9" s="39">
        <f>Tabla25[[#This Row],[PAS_DUR_COR_COD_ESC_TG_POS]]-Tabla25[[#This Row],[ESC_DUR_COR_COD_ESC_TG_POS]]</f>
        <v>529.92810457516339</v>
      </c>
      <c r="CE9" s="39">
        <f>Tabla25[[#This Row],[PAS_NUM_COR_COD_ESC_TG_TOT]]-Tabla25[[#This Row],[ESC_NUM_COR_COD_ESC_TG_TOT]]</f>
        <v>0.42758620689655169</v>
      </c>
      <c r="CF9" s="39">
        <f>Tabla25[[#This Row],[PAS_DUR_COR_COD_ESC_TG_TOT]]-Tabla25[[#This Row],[ESC_DUR_COR_COD_ESC_TG_TOT]]</f>
        <v>315.2512864493998</v>
      </c>
      <c r="CG9" s="42">
        <f>Tabla25[[#This Row],[PAS_NUM_COR_COD_ROS_TG_NEG]]-Tabla25[[#This Row],[PAS_NUM_COR_COD_ESC_TG_NEG]]</f>
        <v>-0.5</v>
      </c>
      <c r="CH9" s="42">
        <f>Tabla25[[#This Row],[PAS_NUM_COR_COD_ROS_TG_NEU]]-Tabla25[[#This Row],[PAS_NUM_COR_COD_ESC_TG_NEU]]</f>
        <v>-0.45000000000000018</v>
      </c>
      <c r="CI9" s="42">
        <f>Tabla25[[#This Row],[PAS_NUM_COR_COD_ROS_TG_POS]]-Tabla25[[#This Row],[PAS_NUM_COR_COD_ESC_TG_POS]]</f>
        <v>-1.0555555555555558</v>
      </c>
      <c r="CJ9" s="42">
        <f>Tabla25[[#This Row],[PAS_NUM_COR_COD_ROS_TG_TOT]]-Tabla25[[#This Row],[PAS_NUM_COR_COD_ESC_TG_TOT]]</f>
        <v>-0.6551724137931032</v>
      </c>
      <c r="CK9" s="42">
        <f>Tabla25[[#This Row],[PAS_DUR_COR_COD_ROS_TG_NEG]]-Tabla25[[#This Row],[PAS_DUR_COR_COD_ESC_TG_NEG]]</f>
        <v>-73.791666666666742</v>
      </c>
      <c r="CL9" s="42">
        <f>Tabla25[[#This Row],[PAS_DUR_COR_COD_ROS_TG_NEU]]-Tabla25[[#This Row],[PAS_DUR_COR_COD_ESC_TG_NEU]]</f>
        <v>-90.166666666666515</v>
      </c>
      <c r="CM9" s="42">
        <f>Tabla25[[#This Row],[PAS_DUR_COR_COD_ROS_TG_POS]]-Tabla25[[#This Row],[PAS_DUR_COR_COD_ESC_TG_POS]]</f>
        <v>-253.23921568627452</v>
      </c>
      <c r="CN9" s="42">
        <f>Tabla25[[#This Row],[PAS_DUR_COR_COD_ROS_TG_TOT]]-Tabla25[[#This Row],[PAS_DUR_COR_COD_ESC_TG_TOT]]</f>
        <v>-136.21139776665404</v>
      </c>
      <c r="CO9" s="44">
        <f>Tabla25[[#This Row],[ESC_NUM_COR_COD_ROS_TG_NEG]]-Tabla25[[#This Row],[ESC_NUM_COR_COD_ESC_TG_NEG]]</f>
        <v>0</v>
      </c>
      <c r="CP9" s="44">
        <f>Tabla25[[#This Row],[ESC_NUM_COR_COD_ROS_TG_NEU]]-Tabla25[[#This Row],[ESC_NUM_COR_COD_ESC_TG_NEU]]</f>
        <v>-1.7142857142857144</v>
      </c>
      <c r="CQ9" s="44">
        <f>Tabla25[[#This Row],[ESC_NUM_COR_COD_ROS_TG_POS]]-Tabla25[[#This Row],[ESC_NUM_COR_COD_ESC_TG_POS]]</f>
        <v>-0.20000000000000018</v>
      </c>
      <c r="CR9" s="44">
        <f>Tabla25[[#This Row],[ESC_NUM_COR_COD_ROS_TG_TOT]]-Tabla25[[#This Row],[ESC_NUM_COR_COD_ESC_TG_TOT]]</f>
        <v>-0.56000000000000005</v>
      </c>
      <c r="CS9" s="44">
        <f>Tabla25[[#This Row],[ESC_DUR_COR_COD_ROS_TG_NEG]]-Tabla25[[#This Row],[ESC_DUR_COR_COD_ESC_TG_NEG]]</f>
        <v>104.38095238095229</v>
      </c>
      <c r="CT9" s="44">
        <f>Tabla25[[#This Row],[ESC_DUR_COR_COD_ROS_TG_NEU]]-Tabla25[[#This Row],[ESC_DUR_COR_COD_ESC_TG_NEU]]</f>
        <v>164.66666666666674</v>
      </c>
      <c r="CU9" s="44">
        <f>Tabla25[[#This Row],[ESC_DUR_COR_COD_ROS_TG_POS]]-Tabla25[[#This Row],[ESC_DUR_COR_COD_ESC_TG_POS]]</f>
        <v>-60.222222222222285</v>
      </c>
      <c r="CV9" s="44">
        <f>Tabla25[[#This Row],[ESC_DUR_COR_COD_ROS_TG_TOT]]-Tabla25[[#This Row],[ESC_DUR_COR_COD_ESC_TG_TOT]]</f>
        <v>-10.464646464646421</v>
      </c>
      <c r="CW9" s="47">
        <f>Tabla25[[#This Row],[ROS_NUM_COR_COD_ROS_TG_NEG]]-Tabla25[[#This Row],[ROS_NUM_COR_COD_ESC_TG_NEG]]</f>
        <v>1.25</v>
      </c>
      <c r="CX9" s="47">
        <f>Tabla25[[#This Row],[ROS_NUM_COR_COD_ROS_TG_NEU]]-Tabla25[[#This Row],[ROS_NUM_COR_COD_ESC_TG_NEU]]</f>
        <v>2.625</v>
      </c>
      <c r="CY9" s="47">
        <f>Tabla25[[#This Row],[ROS_NUM_COR_COD_ROS_TG_POS]]-Tabla25[[#This Row],[ROS_NUM_COR_COD_ESC_TG_POS]]</f>
        <v>1.875</v>
      </c>
      <c r="CZ9" s="47">
        <f>Tabla25[[#This Row],[ROS_NUM_COR_COD_ROS_TG_TOT]]-Tabla25[[#This Row],[ROS_NUM_COR_COD_ESC_TG_TOT]]</f>
        <v>1.9166666666666665</v>
      </c>
      <c r="DA9" s="47">
        <f>Tabla25[[#This Row],[ROS_DUR_COR_COD_ROS_TG_NEG]]-Tabla25[[#This Row],[ROS_DUR_COR_COD_ESC_TG_NEG]]</f>
        <v>481.75</v>
      </c>
      <c r="DB9" s="47">
        <f>Tabla25[[#This Row],[ROS_DUR_COR_COD_ROS_TG_NEU]]-Tabla25[[#This Row],[ROS_DUR_COR_COD_ESC_TG_NEU]]</f>
        <v>688.79166666666663</v>
      </c>
      <c r="DC9" s="47">
        <f>Tabla25[[#This Row],[ROS_DUR_COR_COD_ROS_TG_POS]]-Tabla25[[#This Row],[ROS_DUR_COR_COD_ESC_TG_POS]]</f>
        <v>638.41666666666663</v>
      </c>
      <c r="DD9" s="47">
        <f>Tabla25[[#This Row],[ROS_DUR_COR_COD_ROS_TG_TOT]]-Tabla25[[#This Row],[ROS_DUR_COR_COD_ESC_TG_TOT]]</f>
        <v>595.41666666666674</v>
      </c>
      <c r="DE9" s="57">
        <v>318.625</v>
      </c>
      <c r="DF9" s="57">
        <v>292.125</v>
      </c>
      <c r="DG9" s="57">
        <v>312.25</v>
      </c>
      <c r="DH9" s="57">
        <v>307.66666666666669</v>
      </c>
      <c r="DI9" s="57">
        <v>268</v>
      </c>
      <c r="DJ9" s="57">
        <v>301.5</v>
      </c>
      <c r="DK9" s="57">
        <v>192.5</v>
      </c>
      <c r="DL9" s="57">
        <v>255.4</v>
      </c>
      <c r="DM9" s="57">
        <v>160.16666666666666</v>
      </c>
      <c r="DN9" s="57">
        <v>274.33333333333331</v>
      </c>
      <c r="DO9" s="57">
        <v>193.44444444444446</v>
      </c>
      <c r="DP9" s="57">
        <v>195.83333333333334</v>
      </c>
      <c r="DQ9" s="57">
        <v>213.85714285714286</v>
      </c>
      <c r="DR9" s="57">
        <v>239.5</v>
      </c>
      <c r="DS9" s="57">
        <v>216.77777777777777</v>
      </c>
      <c r="DT9" s="57">
        <v>222.04545454545453</v>
      </c>
      <c r="DU9" s="57">
        <v>277.625</v>
      </c>
      <c r="DV9" s="57">
        <v>320.72222222222223</v>
      </c>
      <c r="DW9" s="57">
        <v>297.06666666666666</v>
      </c>
      <c r="DX9" s="57">
        <v>299.40816326530614</v>
      </c>
      <c r="DY9" s="57">
        <v>297.05555555555554</v>
      </c>
      <c r="DZ9" s="57">
        <v>277.83333333333331</v>
      </c>
      <c r="EA9" s="57">
        <v>287.23529411764707</v>
      </c>
      <c r="EB9" s="57">
        <v>287.37735849056605</v>
      </c>
      <c r="EC9" s="57">
        <f>Tabla25[[#This Row],[ROS_1DU_COR_COD_ROS_TG_NEG]]-Tabla25[[#This Row],[ROS_1DU_COR_COD_ESC_TG_NEG]]</f>
        <v>50.625</v>
      </c>
      <c r="ED9" s="57">
        <f>Tabla25[[#This Row],[ROS_1DU_COR_COD_ROS_TG_NEU]]-Tabla25[[#This Row],[ROS_1DU_COR_COD_ESC_TG_NEU]]</f>
        <v>-9.375</v>
      </c>
      <c r="EE9" s="57">
        <f>Tabla25[[#This Row],[ROS_1DU_COR_COD_ROS_TG_POS]]-Tabla25[[#This Row],[ROS_1DU_COR_COD_ESC_TG_POS]]</f>
        <v>119.75</v>
      </c>
      <c r="EF9" s="57">
        <f>Tabla25[[#This Row],[ROS_1DU_COR_COD_ROS_TG_TOT]]-Tabla25[[#This Row],[ROS_1DU_COR_COD_ESC_TG_TOT]]</f>
        <v>52.26666666666668</v>
      </c>
      <c r="EG9" s="57">
        <f>Tabla25[[#This Row],[ESC_1DU_COR_COD_ROS_TG_NEG]]-Tabla25[[#This Row],[ESC_1DU_COR_COD_ESC_TG_NEG]]</f>
        <v>-53.690476190476204</v>
      </c>
      <c r="EH9" s="57">
        <f>Tabla25[[#This Row],[ESC_1DU_COR_COD_ROS_TG_NEU]]-Tabla25[[#This Row],[ESC_1DU_COR_COD_ESC_TG_NEU]]</f>
        <v>34.833333333333314</v>
      </c>
      <c r="EI9" s="57">
        <f>Tabla25[[#This Row],[ESC_1DU_COR_COD_ROS_TG_POS]]-Tabla25[[#This Row],[ESC_1DU_COR_COD_ESC_TG_POS]]</f>
        <v>-23.333333333333314</v>
      </c>
      <c r="EJ9" s="57">
        <f>Tabla25[[#This Row],[ESC_1DU_COR_COD_ROS_TG_TOT]]-Tabla25[[#This Row],[ESC_1DU_COR_COD_ESC_TG_TOT]]</f>
        <v>-26.21212121212119</v>
      </c>
      <c r="EK9" s="57">
        <f>Tabla25[[#This Row],[PAS_1DU_COR_COD_ROS_TG_NEG]]-Tabla25[[#This Row],[PAS_1DU_COR_COD_ESC_TG_NEG]]</f>
        <v>-19.430555555555543</v>
      </c>
      <c r="EL9" s="57">
        <f>Tabla25[[#This Row],[PAS_1DU_COR_COD_ROS_TG_NEU]]-Tabla25[[#This Row],[PAS_1DU_COR_COD_ESC_TG_NEU]]</f>
        <v>42.888888888888914</v>
      </c>
      <c r="EM9" s="57">
        <f>Tabla25[[#This Row],[PAS_1DU_COR_COD_ROS_TG_POS]]-Tabla25[[#This Row],[PAS_1DU_COR_COD_ESC_TG_POS]]</f>
        <v>9.8313725490195907</v>
      </c>
      <c r="EN9" s="57">
        <f>Tabla25[[#This Row],[PAS_1DU_COR_COD_ROS_TG_TOT]]-Tabla25[[#This Row],[PAS_1DU_COR_COD_ESC_TG_TOT]]</f>
        <v>12.030804774740091</v>
      </c>
    </row>
    <row r="10" spans="1:144" x14ac:dyDescent="0.3">
      <c r="A10" s="2" t="s">
        <v>8</v>
      </c>
      <c r="B10" s="2">
        <v>20</v>
      </c>
      <c r="C10" s="2">
        <v>1</v>
      </c>
      <c r="D10" s="2">
        <v>23</v>
      </c>
      <c r="E10" s="19">
        <v>4.0999999999999996</v>
      </c>
      <c r="F10" s="19">
        <v>1320.8888888888889</v>
      </c>
      <c r="G10" s="19">
        <v>3.3</v>
      </c>
      <c r="H10" s="19">
        <v>1060.0526315789473</v>
      </c>
      <c r="I10" s="19">
        <v>3.75</v>
      </c>
      <c r="J10" s="19">
        <v>1213</v>
      </c>
      <c r="K10" s="19">
        <v>3.7166666666666668</v>
      </c>
      <c r="L10" s="19">
        <v>1194.8113207547169</v>
      </c>
      <c r="M10" s="21">
        <v>3.7</v>
      </c>
      <c r="N10" s="21">
        <v>1001.0526315789474</v>
      </c>
      <c r="O10" s="21">
        <v>4.3499999999999996</v>
      </c>
      <c r="P10" s="21">
        <v>1199.1666666666667</v>
      </c>
      <c r="Q10" s="21">
        <v>4.25</v>
      </c>
      <c r="R10" s="21">
        <v>1103.55</v>
      </c>
      <c r="S10" s="21">
        <v>4.0999999999999996</v>
      </c>
      <c r="T10" s="21">
        <v>1099.578947368421</v>
      </c>
      <c r="U10" s="22">
        <v>3.3</v>
      </c>
      <c r="V10" s="22">
        <v>1569</v>
      </c>
      <c r="W10" s="22">
        <v>4.2</v>
      </c>
      <c r="X10" s="22">
        <v>1762.625</v>
      </c>
      <c r="Y10" s="22">
        <v>4.5999999999999996</v>
      </c>
      <c r="Z10" s="22">
        <v>1461.7</v>
      </c>
      <c r="AA10" s="22">
        <v>4.0333333333333332</v>
      </c>
      <c r="AB10" s="22">
        <v>1588.04</v>
      </c>
      <c r="AC10" s="24">
        <v>1.6</v>
      </c>
      <c r="AD10" s="24">
        <v>878.33333333333337</v>
      </c>
      <c r="AE10" s="24">
        <v>1.3</v>
      </c>
      <c r="AF10" s="24">
        <v>703.33333333333337</v>
      </c>
      <c r="AG10" s="24">
        <v>1</v>
      </c>
      <c r="AH10" s="24">
        <v>848</v>
      </c>
      <c r="AI10" s="24">
        <v>1.3</v>
      </c>
      <c r="AJ10" s="24">
        <v>802.26666666666665</v>
      </c>
      <c r="AK10" s="26">
        <v>3.4444444444444446</v>
      </c>
      <c r="AL10" s="26">
        <v>1461.1666666666667</v>
      </c>
      <c r="AM10" s="26">
        <v>2.8</v>
      </c>
      <c r="AN10" s="26">
        <v>1800.4</v>
      </c>
      <c r="AO10" s="26">
        <v>3.4</v>
      </c>
      <c r="AP10" s="26">
        <v>1779.6666666666667</v>
      </c>
      <c r="AQ10" s="26">
        <v>3.2068965517241379</v>
      </c>
      <c r="AR10" s="26">
        <v>1673.3529411764705</v>
      </c>
      <c r="AS10" s="28">
        <v>0.44444444444444442</v>
      </c>
      <c r="AT10" s="28">
        <v>312.66666666666669</v>
      </c>
      <c r="AU10" s="28">
        <v>1.2</v>
      </c>
      <c r="AV10" s="28">
        <v>1005</v>
      </c>
      <c r="AW10" s="28">
        <v>0.7</v>
      </c>
      <c r="AX10" s="28">
        <v>792.33333333333337</v>
      </c>
      <c r="AY10" s="28">
        <v>0.7931034482758621</v>
      </c>
      <c r="AZ10" s="28">
        <v>703.33333333333337</v>
      </c>
      <c r="BA10" s="33">
        <f>Tabla25[[#This Row],[ROS_NUM_COR_COD_ROS_TG_NEG]]-Tabla25[[#This Row],[PAS_NUM_COR_COD_ROS_TG_NEG]]</f>
        <v>-3.2555555555555555</v>
      </c>
      <c r="BB10" s="33">
        <f>Tabla25[[#This Row],[ROS_DUR_COR_COD_ROS_TG_NEG]]-Tabla25[[#This Row],[PAS_DUR_COR_COD_ROS_TG_NEG]]</f>
        <v>-688.38596491228077</v>
      </c>
      <c r="BC10" s="33">
        <f>Tabla25[[#This Row],[ROS_NUM_COR_COD_ROS_TG_NEU]]-Tabla25[[#This Row],[PAS_NUM_COR_COD_ROS_TG_NEU]]</f>
        <v>-3.1499999999999995</v>
      </c>
      <c r="BD10" s="33">
        <f>Tabla25[[#This Row],[ROS_DUR_COR_COD_ROS_TG_NEU]]-Tabla25[[#This Row],[PAS_DUR_COR_COD_ROS_TG_NEU]]</f>
        <v>-194.16666666666674</v>
      </c>
      <c r="BE10" s="33">
        <f>Tabla25[[#This Row],[ROS_NUM_COR_COD_ROS_TG_POS]]-Tabla25[[#This Row],[PAS_NUM_COR_COD_ROS_TG_POS]]</f>
        <v>-3.55</v>
      </c>
      <c r="BF10" s="33">
        <f>Tabla25[[#This Row],[ROS_DUR_COR_COD_ROS_TG_POS]]-Tabla25[[#This Row],[PAS_DUR_COR_COD_ROS_TG_POS]]</f>
        <v>-311.21666666666658</v>
      </c>
      <c r="BG10" s="33">
        <f>Tabla25[[#This Row],[ROS_NUM_COR_COD_ROS_TG_TOT]]-Tabla25[[#This Row],[PAS_NUM_COR_COD_ROS_TG_TOT]]</f>
        <v>-3.3068965517241375</v>
      </c>
      <c r="BH10" s="33">
        <f>Tabla25[[#This Row],[ROS_DUR_COR_COD_ROS_TG_TOT]]-Tabla25[[#This Row],[PAS_DUR_COR_COD_ROS_TG_TOT]]</f>
        <v>-396.24561403508767</v>
      </c>
      <c r="BI10" s="30">
        <f>Tabla25[[#This Row],[ROS_NUM_COR_COD_ESC_TG_NEG]]-Tabla25[[#This Row],[PAS_NUM_COR_COD_ESC_TG_NEG]]</f>
        <v>-0.655555555555555</v>
      </c>
      <c r="BJ10" s="30">
        <f>Tabla25[[#This Row],[ROS_DUR_COR_COD_ESC_TG_NEG]]-Tabla25[[#This Row],[PAS_DUR_COR_COD_ESC_TG_NEG]]</f>
        <v>140.27777777777783</v>
      </c>
      <c r="BK10" s="30">
        <f>Tabla25[[#This Row],[ROS_NUM_COR_COD_ESC_TG_NEU]]-Tabla25[[#This Row],[PAS_NUM_COR_COD_ESC_TG_NEU]]</f>
        <v>-0.5</v>
      </c>
      <c r="BL10" s="30">
        <f>Tabla25[[#This Row],[ROS_DUR_COR_COD_ESC_TG_NEU]]-Tabla25[[#This Row],[PAS_DUR_COR_COD_ESC_TG_NEU]]</f>
        <v>740.34736842105281</v>
      </c>
      <c r="BM10" s="30">
        <f>Tabla25[[#This Row],[ROS_NUM_COR_COD_ESC_TG_POS]]-Tabla25[[#This Row],[PAS_NUM_COR_COD_ESC_TG_POS]]</f>
        <v>-0.35000000000000009</v>
      </c>
      <c r="BN10" s="30">
        <f>Tabla25[[#This Row],[ROS_DUR_COR_COD_ESC_TG_POS]]-Tabla25[[#This Row],[PAS_DUR_COR_COD_ESC_TG_POS]]</f>
        <v>566.66666666666674</v>
      </c>
      <c r="BO10" s="30">
        <f>Tabla25[[#This Row],[ROS_NUM_COR_COD_ESC_TG_TOT]]-Tabla25[[#This Row],[PAS_NUM_COR_COD_ESC_TG_TOT]]</f>
        <v>-0.50977011494252888</v>
      </c>
      <c r="BP10" s="30">
        <f>Tabla25[[#This Row],[ROS_DUR_COR_COD_ESC_TG_TOT]]-Tabla25[[#This Row],[PAS_DUR_COR_COD_ESC_TG_TOT]]</f>
        <v>478.54162042175358</v>
      </c>
      <c r="BQ10" s="36">
        <f>Tabla25[[#This Row],[PAS_NUM_COR_COD_ROS_TG_NEG]]-Tabla25[[#This Row],[ESC_NUM_COR_COD_ROS_TG_NEG]]</f>
        <v>2.1</v>
      </c>
      <c r="BR10" s="36">
        <f>Tabla25[[#This Row],[PAS_DUR_COR_COD_ROS_TG_NEG]]-Tabla25[[#This Row],[ESC_DUR_COR_COD_ROS_TG_NEG]]</f>
        <v>122.71929824561403</v>
      </c>
      <c r="BS10" s="36">
        <f>Tabla25[[#This Row],[PAS_NUM_COR_COD_ROS_TG_NEU]]-Tabla25[[#This Row],[ESC_NUM_COR_COD_ROS_TG_NEU]]</f>
        <v>3.05</v>
      </c>
      <c r="BT10" s="36">
        <f>Tabla25[[#This Row],[PAS_DUR_COR_COD_ROS_TG_NEU]]-Tabla25[[#This Row],[ESC_DUR_COR_COD_ROS_TG_NEU]]</f>
        <v>495.83333333333337</v>
      </c>
      <c r="BU10" s="36">
        <f>Tabla25[[#This Row],[PAS_NUM_COR_COD_ROS_TG_POS]]-Tabla25[[#This Row],[ESC_NUM_COR_COD_ROS_TG_POS]]</f>
        <v>3.25</v>
      </c>
      <c r="BV10" s="36">
        <f>Tabla25[[#This Row],[PAS_DUR_COR_COD_ROS_TG_POS]]-Tabla25[[#This Row],[ESC_DUR_COR_COD_ROS_TG_POS]]</f>
        <v>255.54999999999995</v>
      </c>
      <c r="BW10" s="36">
        <f>Tabla25[[#This Row],[PAS_NUM_COR_COD_ROS_TG_TOT]]-Tabla25[[#This Row],[ESC_NUM_COR_COD_ROS_TG_TOT]]</f>
        <v>2.8</v>
      </c>
      <c r="BX10" s="36">
        <f>Tabla25[[#This Row],[PAS_DUR_COR_COD_ROS_TG_TOT]]-Tabla25[[#This Row],[ESC_DUR_COR_COD_ROS_TG_TOT]]</f>
        <v>297.31228070175439</v>
      </c>
      <c r="BY10" s="39">
        <f>Tabla25[[#This Row],[PAS_NUM_COR_COD_ESC_TG_NEG]]-Tabla25[[#This Row],[ESC_NUM_COR_COD_ESC_TG_NEG]]</f>
        <v>0.79999999999999982</v>
      </c>
      <c r="BZ10" s="39">
        <f>Tabla25[[#This Row],[PAS_DUR_COR_COD_ESC_TG_NEG]]-Tabla25[[#This Row],[ESC_DUR_COR_COD_ESC_TG_NEG]]</f>
        <v>-248.11111111111109</v>
      </c>
      <c r="CA10" s="39">
        <f>Tabla25[[#This Row],[PAS_NUM_COR_COD_ESC_TG_NEU]]-Tabla25[[#This Row],[ESC_NUM_COR_COD_ESC_TG_NEU]]</f>
        <v>-0.90000000000000036</v>
      </c>
      <c r="CB10" s="39">
        <f>Tabla25[[#This Row],[PAS_DUR_COR_COD_ESC_TG_NEU]]-Tabla25[[#This Row],[ESC_DUR_COR_COD_ESC_TG_NEU]]</f>
        <v>-702.57236842105272</v>
      </c>
      <c r="CC10" s="39">
        <f>Tabla25[[#This Row],[PAS_NUM_COR_COD_ESC_TG_POS]]-Tabla25[[#This Row],[ESC_NUM_COR_COD_ESC_TG_POS]]</f>
        <v>-0.84999999999999964</v>
      </c>
      <c r="CD10" s="39">
        <f>Tabla25[[#This Row],[PAS_DUR_COR_COD_ESC_TG_POS]]-Tabla25[[#This Row],[ESC_DUR_COR_COD_ESC_TG_POS]]</f>
        <v>-248.70000000000005</v>
      </c>
      <c r="CE10" s="39">
        <f>Tabla25[[#This Row],[PAS_NUM_COR_COD_ESC_TG_TOT]]-Tabla25[[#This Row],[ESC_NUM_COR_COD_ESC_TG_TOT]]</f>
        <v>-0.31666666666666643</v>
      </c>
      <c r="CF10" s="39">
        <f>Tabla25[[#This Row],[PAS_DUR_COR_COD_ESC_TG_TOT]]-Tabla25[[#This Row],[ESC_DUR_COR_COD_ESC_TG_TOT]]</f>
        <v>-393.22867924528305</v>
      </c>
      <c r="CG10" s="42">
        <f>Tabla25[[#This Row],[PAS_NUM_COR_COD_ROS_TG_NEG]]-Tabla25[[#This Row],[PAS_NUM_COR_COD_ESC_TG_NEG]]</f>
        <v>-0.39999999999999947</v>
      </c>
      <c r="CH10" s="42">
        <f>Tabla25[[#This Row],[PAS_NUM_COR_COD_ROS_TG_NEU]]-Tabla25[[#This Row],[PAS_NUM_COR_COD_ESC_TG_NEU]]</f>
        <v>1.0499999999999998</v>
      </c>
      <c r="CI10" s="42">
        <f>Tabla25[[#This Row],[PAS_NUM_COR_COD_ROS_TG_POS]]-Tabla25[[#This Row],[PAS_NUM_COR_COD_ESC_TG_POS]]</f>
        <v>0.5</v>
      </c>
      <c r="CJ10" s="42">
        <f>Tabla25[[#This Row],[PAS_NUM_COR_COD_ROS_TG_TOT]]-Tabla25[[#This Row],[PAS_NUM_COR_COD_ESC_TG_TOT]]</f>
        <v>0.38333333333333286</v>
      </c>
      <c r="CK10" s="42">
        <f>Tabla25[[#This Row],[PAS_DUR_COR_COD_ROS_TG_NEG]]-Tabla25[[#This Row],[PAS_DUR_COR_COD_ESC_TG_NEG]]</f>
        <v>-319.83625730994152</v>
      </c>
      <c r="CL10" s="42">
        <f>Tabla25[[#This Row],[PAS_DUR_COR_COD_ROS_TG_NEU]]-Tabla25[[#This Row],[PAS_DUR_COR_COD_ESC_TG_NEU]]</f>
        <v>139.11403508771946</v>
      </c>
      <c r="CM10" s="42">
        <f>Tabla25[[#This Row],[PAS_DUR_COR_COD_ROS_TG_POS]]-Tabla25[[#This Row],[PAS_DUR_COR_COD_ESC_TG_POS]]</f>
        <v>-109.45000000000005</v>
      </c>
      <c r="CN10" s="42">
        <f>Tabla25[[#This Row],[PAS_DUR_COR_COD_ROS_TG_TOT]]-Tabla25[[#This Row],[PAS_DUR_COR_COD_ESC_TG_TOT]]</f>
        <v>-95.232373386295876</v>
      </c>
      <c r="CO10" s="44">
        <f>Tabla25[[#This Row],[ESC_NUM_COR_COD_ROS_TG_NEG]]-Tabla25[[#This Row],[ESC_NUM_COR_COD_ESC_TG_NEG]]</f>
        <v>-1.6999999999999997</v>
      </c>
      <c r="CP10" s="44">
        <f>Tabla25[[#This Row],[ESC_NUM_COR_COD_ROS_TG_NEU]]-Tabla25[[#This Row],[ESC_NUM_COR_COD_ESC_TG_NEU]]</f>
        <v>-2.9000000000000004</v>
      </c>
      <c r="CQ10" s="44">
        <f>Tabla25[[#This Row],[ESC_NUM_COR_COD_ROS_TG_POS]]-Tabla25[[#This Row],[ESC_NUM_COR_COD_ESC_TG_POS]]</f>
        <v>-3.5999999999999996</v>
      </c>
      <c r="CR10" s="44">
        <f>Tabla25[[#This Row],[ESC_NUM_COR_COD_ROS_TG_TOT]]-Tabla25[[#This Row],[ESC_NUM_COR_COD_ESC_TG_TOT]]</f>
        <v>-2.7333333333333334</v>
      </c>
      <c r="CS10" s="44">
        <f>Tabla25[[#This Row],[ESC_DUR_COR_COD_ROS_TG_NEG]]-Tabla25[[#This Row],[ESC_DUR_COR_COD_ESC_TG_NEG]]</f>
        <v>-690.66666666666663</v>
      </c>
      <c r="CT10" s="44">
        <f>Tabla25[[#This Row],[ESC_DUR_COR_COD_ROS_TG_NEU]]-Tabla25[[#This Row],[ESC_DUR_COR_COD_ESC_TG_NEU]]</f>
        <v>-1059.2916666666665</v>
      </c>
      <c r="CU10" s="44">
        <f>Tabla25[[#This Row],[ESC_DUR_COR_COD_ROS_TG_POS]]-Tabla25[[#This Row],[ESC_DUR_COR_COD_ESC_TG_POS]]</f>
        <v>-613.70000000000005</v>
      </c>
      <c r="CV10" s="44">
        <f>Tabla25[[#This Row],[ESC_DUR_COR_COD_ROS_TG_TOT]]-Tabla25[[#This Row],[ESC_DUR_COR_COD_ESC_TG_TOT]]</f>
        <v>-785.77333333333331</v>
      </c>
      <c r="CW10" s="47">
        <f>Tabla25[[#This Row],[ROS_NUM_COR_COD_ROS_TG_NEG]]-Tabla25[[#This Row],[ROS_NUM_COR_COD_ESC_TG_NEG]]</f>
        <v>-3</v>
      </c>
      <c r="CX10" s="47">
        <f>Tabla25[[#This Row],[ROS_NUM_COR_COD_ROS_TG_NEU]]-Tabla25[[#This Row],[ROS_NUM_COR_COD_ESC_TG_NEU]]</f>
        <v>-1.5999999999999999</v>
      </c>
      <c r="CY10" s="47">
        <f>Tabla25[[#This Row],[ROS_NUM_COR_COD_ROS_TG_POS]]-Tabla25[[#This Row],[ROS_NUM_COR_COD_ESC_TG_POS]]</f>
        <v>-2.7</v>
      </c>
      <c r="CZ10" s="47">
        <f>Tabla25[[#This Row],[ROS_NUM_COR_COD_ROS_TG_TOT]]-Tabla25[[#This Row],[ROS_NUM_COR_COD_ESC_TG_TOT]]</f>
        <v>-2.4137931034482758</v>
      </c>
      <c r="DA10" s="47">
        <f>Tabla25[[#This Row],[ROS_DUR_COR_COD_ROS_TG_NEG]]-Tabla25[[#This Row],[ROS_DUR_COR_COD_ESC_TG_NEG]]</f>
        <v>-1148.5</v>
      </c>
      <c r="DB10" s="47">
        <f>Tabla25[[#This Row],[ROS_DUR_COR_COD_ROS_TG_NEU]]-Tabla25[[#This Row],[ROS_DUR_COR_COD_ESC_TG_NEU]]</f>
        <v>-795.40000000000009</v>
      </c>
      <c r="DC10" s="47">
        <f>Tabla25[[#This Row],[ROS_DUR_COR_COD_ROS_TG_POS]]-Tabla25[[#This Row],[ROS_DUR_COR_COD_ESC_TG_POS]]</f>
        <v>-987.33333333333337</v>
      </c>
      <c r="DD10" s="47">
        <f>Tabla25[[#This Row],[ROS_DUR_COR_COD_ROS_TG_TOT]]-Tabla25[[#This Row],[ROS_DUR_COR_COD_ESC_TG_TOT]]</f>
        <v>-970.01960784313712</v>
      </c>
      <c r="DE10" s="57">
        <v>272.33333333333331</v>
      </c>
      <c r="DF10" s="57">
        <v>322</v>
      </c>
      <c r="DG10" s="57">
        <v>346.33333333333331</v>
      </c>
      <c r="DH10" s="57">
        <v>313.55555555555554</v>
      </c>
      <c r="DI10" s="57">
        <v>326.5</v>
      </c>
      <c r="DJ10" s="57">
        <v>331.6</v>
      </c>
      <c r="DK10" s="57">
        <v>328.5</v>
      </c>
      <c r="DL10" s="57">
        <v>328.70588235294116</v>
      </c>
      <c r="DM10" s="57">
        <v>305.33333333333331</v>
      </c>
      <c r="DN10" s="57">
        <v>354.16666666666669</v>
      </c>
      <c r="DO10" s="57">
        <v>223.33333333333334</v>
      </c>
      <c r="DP10" s="57">
        <v>308.46666666666664</v>
      </c>
      <c r="DQ10" s="57">
        <v>362.57142857142856</v>
      </c>
      <c r="DR10" s="57">
        <v>392</v>
      </c>
      <c r="DS10" s="57">
        <v>349.2</v>
      </c>
      <c r="DT10" s="57">
        <v>366.64</v>
      </c>
      <c r="DU10" s="57">
        <v>294.94736842105266</v>
      </c>
      <c r="DV10" s="57">
        <v>286.16666666666669</v>
      </c>
      <c r="DW10" s="57">
        <v>307.2</v>
      </c>
      <c r="DX10" s="57">
        <v>296.4736842105263</v>
      </c>
      <c r="DY10" s="57">
        <v>326.77777777777777</v>
      </c>
      <c r="DZ10" s="57">
        <v>356.73684210526318</v>
      </c>
      <c r="EA10" s="57">
        <v>299.4375</v>
      </c>
      <c r="EB10" s="57">
        <v>329.2641509433962</v>
      </c>
      <c r="EC10" s="57">
        <f>Tabla25[[#This Row],[ROS_1DU_COR_COD_ROS_TG_NEG]]-Tabla25[[#This Row],[ROS_1DU_COR_COD_ESC_TG_NEG]]</f>
        <v>-54.166666666666686</v>
      </c>
      <c r="ED10" s="57">
        <f>Tabla25[[#This Row],[ROS_1DU_COR_COD_ROS_TG_NEU]]-Tabla25[[#This Row],[ROS_1DU_COR_COD_ESC_TG_NEU]]</f>
        <v>-9.6000000000000227</v>
      </c>
      <c r="EE10" s="57">
        <f>Tabla25[[#This Row],[ROS_1DU_COR_COD_ROS_TG_POS]]-Tabla25[[#This Row],[ROS_1DU_COR_COD_ESC_TG_POS]]</f>
        <v>17.833333333333314</v>
      </c>
      <c r="EF10" s="57">
        <f>Tabla25[[#This Row],[ROS_1DU_COR_COD_ROS_TG_TOT]]-Tabla25[[#This Row],[ROS_1DU_COR_COD_ESC_TG_TOT]]</f>
        <v>-15.150326797385617</v>
      </c>
      <c r="EG10" s="57">
        <f>Tabla25[[#This Row],[ESC_1DU_COR_COD_ROS_TG_NEG]]-Tabla25[[#This Row],[ESC_1DU_COR_COD_ESC_TG_NEG]]</f>
        <v>-57.238095238095241</v>
      </c>
      <c r="EH10" s="57">
        <f>Tabla25[[#This Row],[ESC_1DU_COR_COD_ROS_TG_NEU]]-Tabla25[[#This Row],[ESC_1DU_COR_COD_ESC_TG_NEU]]</f>
        <v>-37.833333333333314</v>
      </c>
      <c r="EI10" s="57">
        <f>Tabla25[[#This Row],[ESC_1DU_COR_COD_ROS_TG_POS]]-Tabla25[[#This Row],[ESC_1DU_COR_COD_ESC_TG_POS]]</f>
        <v>-125.86666666666665</v>
      </c>
      <c r="EJ10" s="57">
        <f>Tabla25[[#This Row],[ESC_1DU_COR_COD_ROS_TG_TOT]]-Tabla25[[#This Row],[ESC_1DU_COR_COD_ESC_TG_TOT]]</f>
        <v>-58.173333333333346</v>
      </c>
      <c r="EK10" s="57">
        <f>Tabla25[[#This Row],[PAS_1DU_COR_COD_ROS_TG_NEG]]-Tabla25[[#This Row],[PAS_1DU_COR_COD_ESC_TG_NEG]]</f>
        <v>-31.830409356725113</v>
      </c>
      <c r="EL10" s="57">
        <f>Tabla25[[#This Row],[PAS_1DU_COR_COD_ROS_TG_NEU]]-Tabla25[[#This Row],[PAS_1DU_COR_COD_ESC_TG_NEU]]</f>
        <v>-70.570175438596493</v>
      </c>
      <c r="EM10" s="57">
        <f>Tabla25[[#This Row],[PAS_1DU_COR_COD_ROS_TG_POS]]-Tabla25[[#This Row],[PAS_1DU_COR_COD_ESC_TG_POS]]</f>
        <v>7.7624999999999886</v>
      </c>
      <c r="EN10" s="57">
        <f>Tabla25[[#This Row],[PAS_1DU_COR_COD_ROS_TG_TOT]]-Tabla25[[#This Row],[PAS_1DU_COR_COD_ESC_TG_TOT]]</f>
        <v>-32.790466732869902</v>
      </c>
    </row>
    <row r="11" spans="1:144" x14ac:dyDescent="0.3">
      <c r="A11" s="2" t="s">
        <v>9</v>
      </c>
      <c r="B11" s="2">
        <v>20</v>
      </c>
      <c r="C11" s="2">
        <v>1</v>
      </c>
      <c r="D11" s="2">
        <v>25</v>
      </c>
      <c r="E11" s="19">
        <v>2.8</v>
      </c>
      <c r="F11" s="19">
        <v>1037.3076923076924</v>
      </c>
      <c r="G11" s="19">
        <v>2.65</v>
      </c>
      <c r="H11" s="19">
        <v>1065.9230769230769</v>
      </c>
      <c r="I11" s="19">
        <v>2.5499999999999998</v>
      </c>
      <c r="J11" s="19">
        <v>784.25</v>
      </c>
      <c r="K11" s="19">
        <v>2.6666666666666665</v>
      </c>
      <c r="L11" s="19">
        <v>949.76190476190482</v>
      </c>
      <c r="M11" s="21">
        <v>4.05</v>
      </c>
      <c r="N11" s="21">
        <v>1268.6666666666667</v>
      </c>
      <c r="O11" s="21">
        <v>3.15</v>
      </c>
      <c r="P11" s="21">
        <v>905.06666666666672</v>
      </c>
      <c r="Q11" s="21">
        <v>1.65</v>
      </c>
      <c r="R11" s="21">
        <v>874.44444444444446</v>
      </c>
      <c r="S11" s="21">
        <v>2.95</v>
      </c>
      <c r="T11" s="21">
        <v>1037.8461538461538</v>
      </c>
      <c r="U11" s="22">
        <v>2.9</v>
      </c>
      <c r="V11" s="22">
        <v>648.88888888888891</v>
      </c>
      <c r="W11" s="22">
        <v>3.6</v>
      </c>
      <c r="X11" s="22">
        <v>852.88888888888891</v>
      </c>
      <c r="Y11" s="22">
        <v>4.4444444444444446</v>
      </c>
      <c r="Z11" s="22">
        <v>1199</v>
      </c>
      <c r="AA11" s="22">
        <v>3.6206896551724137</v>
      </c>
      <c r="AB11" s="22">
        <v>888.76923076923072</v>
      </c>
      <c r="AC11" s="24">
        <v>2.6</v>
      </c>
      <c r="AD11" s="24">
        <v>868.14285714285711</v>
      </c>
      <c r="AE11" s="24">
        <v>3.9</v>
      </c>
      <c r="AF11" s="24">
        <v>1225.4285714285713</v>
      </c>
      <c r="AG11" s="24">
        <v>2</v>
      </c>
      <c r="AH11" s="24">
        <v>405.125</v>
      </c>
      <c r="AI11" s="24">
        <v>2.8620689655172415</v>
      </c>
      <c r="AJ11" s="24">
        <v>813.4545454545455</v>
      </c>
      <c r="AK11" s="26">
        <v>2.6666666666666665</v>
      </c>
      <c r="AL11" s="26">
        <v>856.42857142857144</v>
      </c>
      <c r="AM11" s="26">
        <v>1.8888888888888888</v>
      </c>
      <c r="AN11" s="26">
        <v>686.66666666666663</v>
      </c>
      <c r="AO11" s="26">
        <v>1.6666666666666667</v>
      </c>
      <c r="AP11" s="26">
        <v>674.4</v>
      </c>
      <c r="AQ11" s="26">
        <v>2.074074074074074</v>
      </c>
      <c r="AR11" s="26">
        <v>749.27777777777783</v>
      </c>
      <c r="AS11" s="28">
        <v>4.1111111111111107</v>
      </c>
      <c r="AT11" s="28">
        <v>1417.8571428571429</v>
      </c>
      <c r="AU11" s="28">
        <v>5</v>
      </c>
      <c r="AV11" s="28">
        <v>1208.1111111111111</v>
      </c>
      <c r="AW11" s="28">
        <v>4.666666666666667</v>
      </c>
      <c r="AX11" s="28">
        <v>1276.5555555555557</v>
      </c>
      <c r="AY11" s="28">
        <v>4.5925925925925926</v>
      </c>
      <c r="AZ11" s="28">
        <v>1291.48</v>
      </c>
      <c r="BA11" s="33">
        <f>Tabla25[[#This Row],[ROS_NUM_COR_COD_ROS_TG_NEG]]-Tabla25[[#This Row],[PAS_NUM_COR_COD_ROS_TG_NEG]]</f>
        <v>6.1111111111110894E-2</v>
      </c>
      <c r="BB11" s="33">
        <f>Tabla25[[#This Row],[ROS_DUR_COR_COD_ROS_TG_NEG]]-Tabla25[[#This Row],[PAS_DUR_COR_COD_ROS_TG_NEG]]</f>
        <v>149.19047619047615</v>
      </c>
      <c r="BC11" s="33">
        <f>Tabla25[[#This Row],[ROS_NUM_COR_COD_ROS_TG_NEU]]-Tabla25[[#This Row],[PAS_NUM_COR_COD_ROS_TG_NEU]]</f>
        <v>1.85</v>
      </c>
      <c r="BD11" s="33">
        <f>Tabla25[[#This Row],[ROS_DUR_COR_COD_ROS_TG_NEU]]-Tabla25[[#This Row],[PAS_DUR_COR_COD_ROS_TG_NEU]]</f>
        <v>303.04444444444437</v>
      </c>
      <c r="BE11" s="33">
        <f>Tabla25[[#This Row],[ROS_NUM_COR_COD_ROS_TG_POS]]-Tabla25[[#This Row],[PAS_NUM_COR_COD_ROS_TG_POS]]</f>
        <v>3.0166666666666671</v>
      </c>
      <c r="BF11" s="33">
        <f>Tabla25[[#This Row],[ROS_DUR_COR_COD_ROS_TG_POS]]-Tabla25[[#This Row],[PAS_DUR_COR_COD_ROS_TG_POS]]</f>
        <v>402.1111111111112</v>
      </c>
      <c r="BG11" s="33">
        <f>Tabla25[[#This Row],[ROS_NUM_COR_COD_ROS_TG_TOT]]-Tabla25[[#This Row],[PAS_NUM_COR_COD_ROS_TG_TOT]]</f>
        <v>1.6425925925925924</v>
      </c>
      <c r="BH11" s="33">
        <f>Tabla25[[#This Row],[ROS_DUR_COR_COD_ROS_TG_TOT]]-Tabla25[[#This Row],[PAS_DUR_COR_COD_ROS_TG_TOT]]</f>
        <v>253.63384615384621</v>
      </c>
      <c r="BI11" s="30">
        <f>Tabla25[[#This Row],[ROS_NUM_COR_COD_ESC_TG_NEG]]-Tabla25[[#This Row],[PAS_NUM_COR_COD_ESC_TG_NEG]]</f>
        <v>-0.1333333333333333</v>
      </c>
      <c r="BJ11" s="30">
        <f>Tabla25[[#This Row],[ROS_DUR_COR_COD_ESC_TG_NEG]]-Tabla25[[#This Row],[PAS_DUR_COR_COD_ESC_TG_NEG]]</f>
        <v>-180.87912087912093</v>
      </c>
      <c r="BK11" s="30">
        <f>Tabla25[[#This Row],[ROS_NUM_COR_COD_ESC_TG_NEU]]-Tabla25[[#This Row],[PAS_NUM_COR_COD_ESC_TG_NEU]]</f>
        <v>-0.76111111111111107</v>
      </c>
      <c r="BL11" s="30">
        <f>Tabla25[[#This Row],[ROS_DUR_COR_COD_ESC_TG_NEU]]-Tabla25[[#This Row],[PAS_DUR_COR_COD_ESC_TG_NEU]]</f>
        <v>-379.25641025641028</v>
      </c>
      <c r="BM11" s="30">
        <f>Tabla25[[#This Row],[ROS_NUM_COR_COD_ESC_TG_POS]]-Tabla25[[#This Row],[PAS_NUM_COR_COD_ESC_TG_POS]]</f>
        <v>-0.88333333333333308</v>
      </c>
      <c r="BN11" s="30">
        <f>Tabla25[[#This Row],[ROS_DUR_COR_COD_ESC_TG_POS]]-Tabla25[[#This Row],[PAS_DUR_COR_COD_ESC_TG_POS]]</f>
        <v>-109.85000000000002</v>
      </c>
      <c r="BO11" s="30">
        <f>Tabla25[[#This Row],[ROS_NUM_COR_COD_ESC_TG_TOT]]-Tabla25[[#This Row],[PAS_NUM_COR_COD_ESC_TG_TOT]]</f>
        <v>-0.59259259259259256</v>
      </c>
      <c r="BP11" s="30">
        <f>Tabla25[[#This Row],[ROS_DUR_COR_COD_ESC_TG_TOT]]-Tabla25[[#This Row],[PAS_DUR_COR_COD_ESC_TG_TOT]]</f>
        <v>-200.48412698412699</v>
      </c>
      <c r="BQ11" s="36">
        <f>Tabla25[[#This Row],[PAS_NUM_COR_COD_ROS_TG_NEG]]-Tabla25[[#This Row],[ESC_NUM_COR_COD_ROS_TG_NEG]]</f>
        <v>1.4499999999999997</v>
      </c>
      <c r="BR11" s="36">
        <f>Tabla25[[#This Row],[PAS_DUR_COR_COD_ROS_TG_NEG]]-Tabla25[[#This Row],[ESC_DUR_COR_COD_ROS_TG_NEG]]</f>
        <v>400.52380952380963</v>
      </c>
      <c r="BS11" s="36">
        <f>Tabla25[[#This Row],[PAS_NUM_COR_COD_ROS_TG_NEU]]-Tabla25[[#This Row],[ESC_NUM_COR_COD_ROS_TG_NEU]]</f>
        <v>-0.75</v>
      </c>
      <c r="BT11" s="36">
        <f>Tabla25[[#This Row],[PAS_DUR_COR_COD_ROS_TG_NEU]]-Tabla25[[#This Row],[ESC_DUR_COR_COD_ROS_TG_NEU]]</f>
        <v>-320.36190476190461</v>
      </c>
      <c r="BU11" s="36">
        <f>Tabla25[[#This Row],[PAS_NUM_COR_COD_ROS_TG_POS]]-Tabla25[[#This Row],[ESC_NUM_COR_COD_ROS_TG_POS]]</f>
        <v>-0.35000000000000009</v>
      </c>
      <c r="BV11" s="36">
        <f>Tabla25[[#This Row],[PAS_DUR_COR_COD_ROS_TG_POS]]-Tabla25[[#This Row],[ESC_DUR_COR_COD_ROS_TG_POS]]</f>
        <v>469.31944444444446</v>
      </c>
      <c r="BW11" s="36">
        <f>Tabla25[[#This Row],[PAS_NUM_COR_COD_ROS_TG_TOT]]-Tabla25[[#This Row],[ESC_NUM_COR_COD_ROS_TG_TOT]]</f>
        <v>8.793103448275863E-2</v>
      </c>
      <c r="BX11" s="36">
        <f>Tabla25[[#This Row],[PAS_DUR_COR_COD_ROS_TG_TOT]]-Tabla25[[#This Row],[ESC_DUR_COR_COD_ROS_TG_TOT]]</f>
        <v>224.39160839160832</v>
      </c>
      <c r="BY11" s="39">
        <f>Tabla25[[#This Row],[PAS_NUM_COR_COD_ESC_TG_NEG]]-Tabla25[[#This Row],[ESC_NUM_COR_COD_ESC_TG_NEG]]</f>
        <v>-0.10000000000000009</v>
      </c>
      <c r="BZ11" s="39">
        <f>Tabla25[[#This Row],[PAS_DUR_COR_COD_ESC_TG_NEG]]-Tabla25[[#This Row],[ESC_DUR_COR_COD_ESC_TG_NEG]]</f>
        <v>388.41880341880346</v>
      </c>
      <c r="CA11" s="39">
        <f>Tabla25[[#This Row],[PAS_NUM_COR_COD_ESC_TG_NEU]]-Tabla25[[#This Row],[ESC_NUM_COR_COD_ESC_TG_NEU]]</f>
        <v>-0.95000000000000018</v>
      </c>
      <c r="CB11" s="39">
        <f>Tabla25[[#This Row],[PAS_DUR_COR_COD_ESC_TG_NEU]]-Tabla25[[#This Row],[ESC_DUR_COR_COD_ESC_TG_NEU]]</f>
        <v>213.03418803418799</v>
      </c>
      <c r="CC11" s="39">
        <f>Tabla25[[#This Row],[PAS_NUM_COR_COD_ESC_TG_POS]]-Tabla25[[#This Row],[ESC_NUM_COR_COD_ESC_TG_POS]]</f>
        <v>-1.8944444444444448</v>
      </c>
      <c r="CD11" s="39">
        <f>Tabla25[[#This Row],[PAS_DUR_COR_COD_ESC_TG_POS]]-Tabla25[[#This Row],[ESC_DUR_COR_COD_ESC_TG_POS]]</f>
        <v>-414.75</v>
      </c>
      <c r="CE11" s="39">
        <f>Tabla25[[#This Row],[PAS_NUM_COR_COD_ESC_TG_TOT]]-Tabla25[[#This Row],[ESC_NUM_COR_COD_ESC_TG_TOT]]</f>
        <v>-0.95402298850574718</v>
      </c>
      <c r="CF11" s="39">
        <f>Tabla25[[#This Row],[PAS_DUR_COR_COD_ESC_TG_TOT]]-Tabla25[[#This Row],[ESC_DUR_COR_COD_ESC_TG_TOT]]</f>
        <v>60.992673992674099</v>
      </c>
      <c r="CG11" s="42">
        <f>Tabla25[[#This Row],[PAS_NUM_COR_COD_ROS_TG_NEG]]-Tabla25[[#This Row],[PAS_NUM_COR_COD_ESC_TG_NEG]]</f>
        <v>1.25</v>
      </c>
      <c r="CH11" s="42">
        <f>Tabla25[[#This Row],[PAS_NUM_COR_COD_ROS_TG_NEU]]-Tabla25[[#This Row],[PAS_NUM_COR_COD_ESC_TG_NEU]]</f>
        <v>0.5</v>
      </c>
      <c r="CI11" s="42">
        <f>Tabla25[[#This Row],[PAS_NUM_COR_COD_ROS_TG_POS]]-Tabla25[[#This Row],[PAS_NUM_COR_COD_ESC_TG_POS]]</f>
        <v>-0.89999999999999991</v>
      </c>
      <c r="CJ11" s="42">
        <f>Tabla25[[#This Row],[PAS_NUM_COR_COD_ROS_TG_TOT]]-Tabla25[[#This Row],[PAS_NUM_COR_COD_ESC_TG_TOT]]</f>
        <v>0.28333333333333366</v>
      </c>
      <c r="CK11" s="42">
        <f>Tabla25[[#This Row],[PAS_DUR_COR_COD_ROS_TG_NEG]]-Tabla25[[#This Row],[PAS_DUR_COR_COD_ESC_TG_NEG]]</f>
        <v>231.35897435897436</v>
      </c>
      <c r="CL11" s="42">
        <f>Tabla25[[#This Row],[PAS_DUR_COR_COD_ROS_TG_NEU]]-Tabla25[[#This Row],[PAS_DUR_COR_COD_ESC_TG_NEU]]</f>
        <v>-160.85641025641019</v>
      </c>
      <c r="CM11" s="42">
        <f>Tabla25[[#This Row],[PAS_DUR_COR_COD_ROS_TG_POS]]-Tabla25[[#This Row],[PAS_DUR_COR_COD_ESC_TG_POS]]</f>
        <v>90.194444444444457</v>
      </c>
      <c r="CN11" s="42">
        <f>Tabla25[[#This Row],[PAS_DUR_COR_COD_ROS_TG_TOT]]-Tabla25[[#This Row],[PAS_DUR_COR_COD_ESC_TG_TOT]]</f>
        <v>88.084249084248995</v>
      </c>
      <c r="CO11" s="44">
        <f>Tabla25[[#This Row],[ESC_NUM_COR_COD_ROS_TG_NEG]]-Tabla25[[#This Row],[ESC_NUM_COR_COD_ESC_TG_NEG]]</f>
        <v>-0.29999999999999982</v>
      </c>
      <c r="CP11" s="44">
        <f>Tabla25[[#This Row],[ESC_NUM_COR_COD_ROS_TG_NEU]]-Tabla25[[#This Row],[ESC_NUM_COR_COD_ESC_TG_NEU]]</f>
        <v>0.29999999999999982</v>
      </c>
      <c r="CQ11" s="44">
        <f>Tabla25[[#This Row],[ESC_NUM_COR_COD_ROS_TG_POS]]-Tabla25[[#This Row],[ESC_NUM_COR_COD_ESC_TG_POS]]</f>
        <v>-2.4444444444444446</v>
      </c>
      <c r="CR11" s="44">
        <f>Tabla25[[#This Row],[ESC_NUM_COR_COD_ROS_TG_TOT]]-Tabla25[[#This Row],[ESC_NUM_COR_COD_ESC_TG_TOT]]</f>
        <v>-0.75862068965517215</v>
      </c>
      <c r="CS11" s="44">
        <f>Tabla25[[#This Row],[ESC_DUR_COR_COD_ROS_TG_NEG]]-Tabla25[[#This Row],[ESC_DUR_COR_COD_ESC_TG_NEG]]</f>
        <v>219.2539682539682</v>
      </c>
      <c r="CT11" s="44">
        <f>Tabla25[[#This Row],[ESC_DUR_COR_COD_ROS_TG_NEU]]-Tabla25[[#This Row],[ESC_DUR_COR_COD_ESC_TG_NEU]]</f>
        <v>372.53968253968242</v>
      </c>
      <c r="CU11" s="44">
        <f>Tabla25[[#This Row],[ESC_DUR_COR_COD_ROS_TG_POS]]-Tabla25[[#This Row],[ESC_DUR_COR_COD_ESC_TG_POS]]</f>
        <v>-793.875</v>
      </c>
      <c r="CV11" s="44">
        <f>Tabla25[[#This Row],[ESC_DUR_COR_COD_ROS_TG_TOT]]-Tabla25[[#This Row],[ESC_DUR_COR_COD_ESC_TG_TOT]]</f>
        <v>-75.314685314685221</v>
      </c>
      <c r="CW11" s="47">
        <f>Tabla25[[#This Row],[ROS_NUM_COR_COD_ROS_TG_NEG]]-Tabla25[[#This Row],[ROS_NUM_COR_COD_ESC_TG_NEG]]</f>
        <v>1.4444444444444442</v>
      </c>
      <c r="CX11" s="47">
        <f>Tabla25[[#This Row],[ROS_NUM_COR_COD_ROS_TG_NEU]]-Tabla25[[#This Row],[ROS_NUM_COR_COD_ESC_TG_NEU]]</f>
        <v>3.1111111111111112</v>
      </c>
      <c r="CY11" s="47">
        <f>Tabla25[[#This Row],[ROS_NUM_COR_COD_ROS_TG_POS]]-Tabla25[[#This Row],[ROS_NUM_COR_COD_ESC_TG_POS]]</f>
        <v>3</v>
      </c>
      <c r="CZ11" s="47">
        <f>Tabla25[[#This Row],[ROS_NUM_COR_COD_ROS_TG_TOT]]-Tabla25[[#This Row],[ROS_NUM_COR_COD_ESC_TG_TOT]]</f>
        <v>2.5185185185185186</v>
      </c>
      <c r="DA11" s="47">
        <f>Tabla25[[#This Row],[ROS_DUR_COR_COD_ROS_TG_NEG]]-Tabla25[[#This Row],[ROS_DUR_COR_COD_ESC_TG_NEG]]</f>
        <v>561.42857142857144</v>
      </c>
      <c r="DB11" s="47">
        <f>Tabla25[[#This Row],[ROS_DUR_COR_COD_ROS_TG_NEU]]-Tabla25[[#This Row],[ROS_DUR_COR_COD_ESC_TG_NEU]]</f>
        <v>521.44444444444446</v>
      </c>
      <c r="DC11" s="47">
        <f>Tabla25[[#This Row],[ROS_DUR_COR_COD_ROS_TG_POS]]-Tabla25[[#This Row],[ROS_DUR_COR_COD_ESC_TG_POS]]</f>
        <v>602.15555555555568</v>
      </c>
      <c r="DD11" s="47">
        <f>Tabla25[[#This Row],[ROS_DUR_COR_COD_ROS_TG_TOT]]-Tabla25[[#This Row],[ROS_DUR_COR_COD_ESC_TG_TOT]]</f>
        <v>542.20222222222219</v>
      </c>
      <c r="DE11" s="57">
        <v>317.28571428571428</v>
      </c>
      <c r="DF11" s="57">
        <v>206.66666666666666</v>
      </c>
      <c r="DG11" s="57">
        <v>318.77777777777777</v>
      </c>
      <c r="DH11" s="57">
        <v>278</v>
      </c>
      <c r="DI11" s="57">
        <v>282.14285714285717</v>
      </c>
      <c r="DJ11" s="57">
        <v>277</v>
      </c>
      <c r="DK11" s="57">
        <v>173.2</v>
      </c>
      <c r="DL11" s="57">
        <v>250.16666666666666</v>
      </c>
      <c r="DM11" s="57">
        <v>221.14285714285714</v>
      </c>
      <c r="DN11" s="57">
        <v>177.28571428571428</v>
      </c>
      <c r="DO11" s="57">
        <v>182.125</v>
      </c>
      <c r="DP11" s="57">
        <v>193</v>
      </c>
      <c r="DQ11" s="57">
        <v>184.11111111111111</v>
      </c>
      <c r="DR11" s="57">
        <v>232.22222222222223</v>
      </c>
      <c r="DS11" s="57">
        <v>237</v>
      </c>
      <c r="DT11" s="57">
        <v>217.03846153846155</v>
      </c>
      <c r="DU11" s="57">
        <v>257.53333333333336</v>
      </c>
      <c r="DV11" s="57">
        <v>246.93333333333334</v>
      </c>
      <c r="DW11" s="57">
        <v>245.44444444444446</v>
      </c>
      <c r="DX11" s="57">
        <v>250.66666666666666</v>
      </c>
      <c r="DY11" s="57">
        <v>246.30769230769232</v>
      </c>
      <c r="DZ11" s="57">
        <v>223</v>
      </c>
      <c r="EA11" s="57">
        <v>235.125</v>
      </c>
      <c r="EB11" s="57">
        <v>234.83333333333334</v>
      </c>
      <c r="EC11" s="57">
        <f>Tabla25[[#This Row],[ROS_1DU_COR_COD_ROS_TG_NEG]]-Tabla25[[#This Row],[ROS_1DU_COR_COD_ESC_TG_NEG]]</f>
        <v>35.14285714285711</v>
      </c>
      <c r="ED11" s="57">
        <f>Tabla25[[#This Row],[ROS_1DU_COR_COD_ROS_TG_NEU]]-Tabla25[[#This Row],[ROS_1DU_COR_COD_ESC_TG_NEU]]</f>
        <v>-70.333333333333343</v>
      </c>
      <c r="EE11" s="57">
        <f>Tabla25[[#This Row],[ROS_1DU_COR_COD_ROS_TG_POS]]-Tabla25[[#This Row],[ROS_1DU_COR_COD_ESC_TG_POS]]</f>
        <v>145.57777777777778</v>
      </c>
      <c r="EF11" s="57">
        <f>Tabla25[[#This Row],[ROS_1DU_COR_COD_ROS_TG_TOT]]-Tabla25[[#This Row],[ROS_1DU_COR_COD_ESC_TG_TOT]]</f>
        <v>27.833333333333343</v>
      </c>
      <c r="EG11" s="57">
        <f>Tabla25[[#This Row],[ESC_1DU_COR_COD_ROS_TG_NEG]]-Tabla25[[#This Row],[ESC_1DU_COR_COD_ESC_TG_NEG]]</f>
        <v>37.031746031746025</v>
      </c>
      <c r="EH11" s="57">
        <f>Tabla25[[#This Row],[ESC_1DU_COR_COD_ROS_TG_NEU]]-Tabla25[[#This Row],[ESC_1DU_COR_COD_ESC_TG_NEU]]</f>
        <v>-54.936507936507951</v>
      </c>
      <c r="EI11" s="57">
        <f>Tabla25[[#This Row],[ESC_1DU_COR_COD_ROS_TG_POS]]-Tabla25[[#This Row],[ESC_1DU_COR_COD_ESC_TG_POS]]</f>
        <v>-54.875</v>
      </c>
      <c r="EJ11" s="57">
        <f>Tabla25[[#This Row],[ESC_1DU_COR_COD_ROS_TG_TOT]]-Tabla25[[#This Row],[ESC_1DU_COR_COD_ESC_TG_TOT]]</f>
        <v>-24.038461538461547</v>
      </c>
      <c r="EK11" s="57">
        <f>Tabla25[[#This Row],[PAS_1DU_COR_COD_ROS_TG_NEG]]-Tabla25[[#This Row],[PAS_1DU_COR_COD_ESC_TG_NEG]]</f>
        <v>11.225641025641039</v>
      </c>
      <c r="EL11" s="57">
        <f>Tabla25[[#This Row],[PAS_1DU_COR_COD_ROS_TG_NEU]]-Tabla25[[#This Row],[PAS_1DU_COR_COD_ESC_TG_NEU]]</f>
        <v>23.933333333333337</v>
      </c>
      <c r="EM11" s="57">
        <f>Tabla25[[#This Row],[PAS_1DU_COR_COD_ROS_TG_POS]]-Tabla25[[#This Row],[PAS_1DU_COR_COD_ESC_TG_POS]]</f>
        <v>10.319444444444457</v>
      </c>
      <c r="EN11" s="57">
        <f>Tabla25[[#This Row],[PAS_1DU_COR_COD_ROS_TG_TOT]]-Tabla25[[#This Row],[PAS_1DU_COR_COD_ESC_TG_TOT]]</f>
        <v>15.833333333333314</v>
      </c>
    </row>
    <row r="12" spans="1:144" x14ac:dyDescent="0.3">
      <c r="A12" s="2" t="s">
        <v>10</v>
      </c>
      <c r="B12" s="2">
        <v>20</v>
      </c>
      <c r="C12" s="2">
        <v>1</v>
      </c>
      <c r="D12" s="2">
        <v>23</v>
      </c>
      <c r="E12" s="19">
        <v>1.25</v>
      </c>
      <c r="F12" s="19">
        <v>302.08333333333331</v>
      </c>
      <c r="G12" s="19">
        <v>1.2</v>
      </c>
      <c r="H12" s="19">
        <v>301.07692307692309</v>
      </c>
      <c r="I12" s="19">
        <v>1.85</v>
      </c>
      <c r="J12" s="19">
        <v>521.5</v>
      </c>
      <c r="K12" s="19">
        <v>1.4333333333333333</v>
      </c>
      <c r="L12" s="19">
        <v>372.89189189189187</v>
      </c>
      <c r="M12" s="21">
        <v>2.1</v>
      </c>
      <c r="N12" s="21">
        <v>461.05882352941177</v>
      </c>
      <c r="O12" s="21">
        <v>2.2999999999999998</v>
      </c>
      <c r="P12" s="21">
        <v>539.64705882352939</v>
      </c>
      <c r="Q12" s="21">
        <v>1.75</v>
      </c>
      <c r="R12" s="21">
        <v>505.53846153846155</v>
      </c>
      <c r="S12" s="21">
        <v>2.0499999999999998</v>
      </c>
      <c r="T12" s="21">
        <v>501.78723404255317</v>
      </c>
      <c r="U12" s="22">
        <v>3.6666666666666665</v>
      </c>
      <c r="V12" s="22">
        <v>786.44444444444446</v>
      </c>
      <c r="W12" s="22">
        <v>3.3</v>
      </c>
      <c r="X12" s="22">
        <v>704.9</v>
      </c>
      <c r="Y12" s="22">
        <v>3.5555555555555554</v>
      </c>
      <c r="Z12" s="22">
        <v>653.33333333333337</v>
      </c>
      <c r="AA12" s="22">
        <v>3.5</v>
      </c>
      <c r="AB12" s="22">
        <v>714.53571428571433</v>
      </c>
      <c r="AC12" s="24">
        <v>1.3333333333333333</v>
      </c>
      <c r="AD12" s="24">
        <v>218.14285714285714</v>
      </c>
      <c r="AE12" s="24">
        <v>1.3</v>
      </c>
      <c r="AF12" s="24">
        <v>387.14285714285717</v>
      </c>
      <c r="AG12" s="24">
        <v>0.88888888888888884</v>
      </c>
      <c r="AH12" s="24">
        <v>224.2</v>
      </c>
      <c r="AI12" s="24">
        <v>1.1785714285714286</v>
      </c>
      <c r="AJ12" s="24">
        <v>282</v>
      </c>
      <c r="AK12" s="26">
        <v>1.1111111111111112</v>
      </c>
      <c r="AL12" s="26">
        <v>299.5</v>
      </c>
      <c r="AM12" s="26">
        <v>1.2</v>
      </c>
      <c r="AN12" s="26">
        <v>698</v>
      </c>
      <c r="AO12" s="26">
        <v>1.6666666666666667</v>
      </c>
      <c r="AP12" s="26">
        <v>295.125</v>
      </c>
      <c r="AQ12" s="26">
        <v>1.3214285714285714</v>
      </c>
      <c r="AR12" s="26">
        <v>386.11111111111109</v>
      </c>
      <c r="AS12" s="28">
        <v>2.2222222222222223</v>
      </c>
      <c r="AT12" s="28">
        <v>520.375</v>
      </c>
      <c r="AU12" s="28">
        <v>2.2999999999999998</v>
      </c>
      <c r="AV12" s="28">
        <v>533.22222222222217</v>
      </c>
      <c r="AW12" s="28">
        <v>2.3333333333333335</v>
      </c>
      <c r="AX12" s="28">
        <v>530</v>
      </c>
      <c r="AY12" s="28">
        <v>2.2857142857142856</v>
      </c>
      <c r="AZ12" s="28">
        <v>528.08000000000004</v>
      </c>
      <c r="BA12" s="33">
        <f>Tabla25[[#This Row],[ROS_NUM_COR_COD_ROS_TG_NEG]]-Tabla25[[#This Row],[PAS_NUM_COR_COD_ROS_TG_NEG]]</f>
        <v>0.12222222222222223</v>
      </c>
      <c r="BB12" s="33">
        <f>Tabla25[[#This Row],[ROS_DUR_COR_COD_ROS_TG_NEG]]-Tabla25[[#This Row],[PAS_DUR_COR_COD_ROS_TG_NEG]]</f>
        <v>59.316176470588232</v>
      </c>
      <c r="BC12" s="33">
        <f>Tabla25[[#This Row],[ROS_NUM_COR_COD_ROS_TG_NEU]]-Tabla25[[#This Row],[PAS_NUM_COR_COD_ROS_TG_NEU]]</f>
        <v>0</v>
      </c>
      <c r="BD12" s="33">
        <f>Tabla25[[#This Row],[ROS_DUR_COR_COD_ROS_TG_NEU]]-Tabla25[[#This Row],[PAS_DUR_COR_COD_ROS_TG_NEU]]</f>
        <v>-6.42483660130722</v>
      </c>
      <c r="BE12" s="33">
        <f>Tabla25[[#This Row],[ROS_NUM_COR_COD_ROS_TG_POS]]-Tabla25[[#This Row],[PAS_NUM_COR_COD_ROS_TG_POS]]</f>
        <v>0.58333333333333348</v>
      </c>
      <c r="BF12" s="33">
        <f>Tabla25[[#This Row],[ROS_DUR_COR_COD_ROS_TG_POS]]-Tabla25[[#This Row],[PAS_DUR_COR_COD_ROS_TG_POS]]</f>
        <v>24.461538461538453</v>
      </c>
      <c r="BG12" s="33">
        <f>Tabla25[[#This Row],[ROS_NUM_COR_COD_ROS_TG_TOT]]-Tabla25[[#This Row],[PAS_NUM_COR_COD_ROS_TG_TOT]]</f>
        <v>0.23571428571428577</v>
      </c>
      <c r="BH12" s="33">
        <f>Tabla25[[#This Row],[ROS_DUR_COR_COD_ROS_TG_TOT]]-Tabla25[[#This Row],[PAS_DUR_COR_COD_ROS_TG_TOT]]</f>
        <v>26.292765957446875</v>
      </c>
      <c r="BI12" s="30">
        <f>Tabla25[[#This Row],[ROS_NUM_COR_COD_ESC_TG_NEG]]-Tabla25[[#This Row],[PAS_NUM_COR_COD_ESC_TG_NEG]]</f>
        <v>-0.13888888888888884</v>
      </c>
      <c r="BJ12" s="30">
        <f>Tabla25[[#This Row],[ROS_DUR_COR_COD_ESC_TG_NEG]]-Tabla25[[#This Row],[PAS_DUR_COR_COD_ESC_TG_NEG]]</f>
        <v>-2.5833333333333144</v>
      </c>
      <c r="BK12" s="30">
        <f>Tabla25[[#This Row],[ROS_NUM_COR_COD_ESC_TG_NEU]]-Tabla25[[#This Row],[PAS_NUM_COR_COD_ESC_TG_NEU]]</f>
        <v>0</v>
      </c>
      <c r="BL12" s="30">
        <f>Tabla25[[#This Row],[ROS_DUR_COR_COD_ESC_TG_NEU]]-Tabla25[[#This Row],[PAS_DUR_COR_COD_ESC_TG_NEU]]</f>
        <v>396.92307692307691</v>
      </c>
      <c r="BM12" s="30">
        <f>Tabla25[[#This Row],[ROS_NUM_COR_COD_ESC_TG_POS]]-Tabla25[[#This Row],[PAS_NUM_COR_COD_ESC_TG_POS]]</f>
        <v>-0.18333333333333335</v>
      </c>
      <c r="BN12" s="30">
        <f>Tabla25[[#This Row],[ROS_DUR_COR_COD_ESC_TG_POS]]-Tabla25[[#This Row],[PAS_DUR_COR_COD_ESC_TG_POS]]</f>
        <v>-226.375</v>
      </c>
      <c r="BO12" s="30">
        <f>Tabla25[[#This Row],[ROS_NUM_COR_COD_ESC_TG_TOT]]-Tabla25[[#This Row],[PAS_NUM_COR_COD_ESC_TG_TOT]]</f>
        <v>-0.11190476190476195</v>
      </c>
      <c r="BP12" s="30">
        <f>Tabla25[[#This Row],[ROS_DUR_COR_COD_ESC_TG_TOT]]-Tabla25[[#This Row],[PAS_DUR_COR_COD_ESC_TG_TOT]]</f>
        <v>13.219219219219212</v>
      </c>
      <c r="BQ12" s="36">
        <f>Tabla25[[#This Row],[PAS_NUM_COR_COD_ROS_TG_NEG]]-Tabla25[[#This Row],[ESC_NUM_COR_COD_ROS_TG_NEG]]</f>
        <v>0.76666666666666683</v>
      </c>
      <c r="BR12" s="36">
        <f>Tabla25[[#This Row],[PAS_DUR_COR_COD_ROS_TG_NEG]]-Tabla25[[#This Row],[ESC_DUR_COR_COD_ROS_TG_NEG]]</f>
        <v>242.91596638655463</v>
      </c>
      <c r="BS12" s="36">
        <f>Tabla25[[#This Row],[PAS_NUM_COR_COD_ROS_TG_NEU]]-Tabla25[[#This Row],[ESC_NUM_COR_COD_ROS_TG_NEU]]</f>
        <v>0.99999999999999978</v>
      </c>
      <c r="BT12" s="36">
        <f>Tabla25[[#This Row],[PAS_DUR_COR_COD_ROS_TG_NEU]]-Tabla25[[#This Row],[ESC_DUR_COR_COD_ROS_TG_NEU]]</f>
        <v>152.50420168067222</v>
      </c>
      <c r="BU12" s="36">
        <f>Tabla25[[#This Row],[PAS_NUM_COR_COD_ROS_TG_POS]]-Tabla25[[#This Row],[ESC_NUM_COR_COD_ROS_TG_POS]]</f>
        <v>0.86111111111111116</v>
      </c>
      <c r="BV12" s="36">
        <f>Tabla25[[#This Row],[PAS_DUR_COR_COD_ROS_TG_POS]]-Tabla25[[#This Row],[ESC_DUR_COR_COD_ROS_TG_POS]]</f>
        <v>281.33846153846156</v>
      </c>
      <c r="BW12" s="36">
        <f>Tabla25[[#This Row],[PAS_NUM_COR_COD_ROS_TG_TOT]]-Tabla25[[#This Row],[ESC_NUM_COR_COD_ROS_TG_TOT]]</f>
        <v>0.87142857142857122</v>
      </c>
      <c r="BX12" s="36">
        <f>Tabla25[[#This Row],[PAS_DUR_COR_COD_ROS_TG_TOT]]-Tabla25[[#This Row],[ESC_DUR_COR_COD_ROS_TG_TOT]]</f>
        <v>219.78723404255317</v>
      </c>
      <c r="BY12" s="39">
        <f>Tabla25[[#This Row],[PAS_NUM_COR_COD_ESC_TG_NEG]]-Tabla25[[#This Row],[ESC_NUM_COR_COD_ESC_TG_NEG]]</f>
        <v>-2.4166666666666665</v>
      </c>
      <c r="BZ12" s="39">
        <f>Tabla25[[#This Row],[PAS_DUR_COR_COD_ESC_TG_NEG]]-Tabla25[[#This Row],[ESC_DUR_COR_COD_ESC_TG_NEG]]</f>
        <v>-484.36111111111114</v>
      </c>
      <c r="CA12" s="39">
        <f>Tabla25[[#This Row],[PAS_NUM_COR_COD_ESC_TG_NEU]]-Tabla25[[#This Row],[ESC_NUM_COR_COD_ESC_TG_NEU]]</f>
        <v>-2.0999999999999996</v>
      </c>
      <c r="CB12" s="39">
        <f>Tabla25[[#This Row],[PAS_DUR_COR_COD_ESC_TG_NEU]]-Tabla25[[#This Row],[ESC_DUR_COR_COD_ESC_TG_NEU]]</f>
        <v>-403.82307692307688</v>
      </c>
      <c r="CC12" s="39">
        <f>Tabla25[[#This Row],[PAS_NUM_COR_COD_ESC_TG_POS]]-Tabla25[[#This Row],[ESC_NUM_COR_COD_ESC_TG_POS]]</f>
        <v>-1.7055555555555553</v>
      </c>
      <c r="CD12" s="39">
        <f>Tabla25[[#This Row],[PAS_DUR_COR_COD_ESC_TG_POS]]-Tabla25[[#This Row],[ESC_DUR_COR_COD_ESC_TG_POS]]</f>
        <v>-131.83333333333337</v>
      </c>
      <c r="CE12" s="39">
        <f>Tabla25[[#This Row],[PAS_NUM_COR_COD_ESC_TG_TOT]]-Tabla25[[#This Row],[ESC_NUM_COR_COD_ESC_TG_TOT]]</f>
        <v>-2.0666666666666664</v>
      </c>
      <c r="CF12" s="39">
        <f>Tabla25[[#This Row],[PAS_DUR_COR_COD_ESC_TG_TOT]]-Tabla25[[#This Row],[ESC_DUR_COR_COD_ESC_TG_TOT]]</f>
        <v>-341.64382239382246</v>
      </c>
      <c r="CG12" s="42">
        <f>Tabla25[[#This Row],[PAS_NUM_COR_COD_ROS_TG_NEG]]-Tabla25[[#This Row],[PAS_NUM_COR_COD_ESC_TG_NEG]]</f>
        <v>0.85000000000000009</v>
      </c>
      <c r="CH12" s="42">
        <f>Tabla25[[#This Row],[PAS_NUM_COR_COD_ROS_TG_NEU]]-Tabla25[[#This Row],[PAS_NUM_COR_COD_ESC_TG_NEU]]</f>
        <v>1.0999999999999999</v>
      </c>
      <c r="CI12" s="42">
        <f>Tabla25[[#This Row],[PAS_NUM_COR_COD_ROS_TG_POS]]-Tabla25[[#This Row],[PAS_NUM_COR_COD_ESC_TG_POS]]</f>
        <v>-0.10000000000000009</v>
      </c>
      <c r="CJ12" s="42">
        <f>Tabla25[[#This Row],[PAS_NUM_COR_COD_ROS_TG_TOT]]-Tabla25[[#This Row],[PAS_NUM_COR_COD_ESC_TG_TOT]]</f>
        <v>0.61666666666666647</v>
      </c>
      <c r="CK12" s="42">
        <f>Tabla25[[#This Row],[PAS_DUR_COR_COD_ROS_TG_NEG]]-Tabla25[[#This Row],[PAS_DUR_COR_COD_ESC_TG_NEG]]</f>
        <v>158.97549019607845</v>
      </c>
      <c r="CL12" s="42">
        <f>Tabla25[[#This Row],[PAS_DUR_COR_COD_ROS_TG_NEU]]-Tabla25[[#This Row],[PAS_DUR_COR_COD_ESC_TG_NEU]]</f>
        <v>238.5701357466063</v>
      </c>
      <c r="CM12" s="42">
        <f>Tabla25[[#This Row],[PAS_DUR_COR_COD_ROS_TG_POS]]-Tabla25[[#This Row],[PAS_DUR_COR_COD_ESC_TG_POS]]</f>
        <v>-15.961538461538453</v>
      </c>
      <c r="CN12" s="42">
        <f>Tabla25[[#This Row],[PAS_DUR_COR_COD_ROS_TG_TOT]]-Tabla25[[#This Row],[PAS_DUR_COR_COD_ESC_TG_TOT]]</f>
        <v>128.89534215066129</v>
      </c>
      <c r="CO12" s="44">
        <f>Tabla25[[#This Row],[ESC_NUM_COR_COD_ROS_TG_NEG]]-Tabla25[[#This Row],[ESC_NUM_COR_COD_ESC_TG_NEG]]</f>
        <v>-2.333333333333333</v>
      </c>
      <c r="CP12" s="44">
        <f>Tabla25[[#This Row],[ESC_NUM_COR_COD_ROS_TG_NEU]]-Tabla25[[#This Row],[ESC_NUM_COR_COD_ESC_TG_NEU]]</f>
        <v>-1.9999999999999998</v>
      </c>
      <c r="CQ12" s="44">
        <f>Tabla25[[#This Row],[ESC_NUM_COR_COD_ROS_TG_POS]]-Tabla25[[#This Row],[ESC_NUM_COR_COD_ESC_TG_POS]]</f>
        <v>-2.6666666666666665</v>
      </c>
      <c r="CR12" s="44">
        <f>Tabla25[[#This Row],[ESC_NUM_COR_COD_ROS_TG_TOT]]-Tabla25[[#This Row],[ESC_NUM_COR_COD_ESC_TG_TOT]]</f>
        <v>-2.3214285714285712</v>
      </c>
      <c r="CS12" s="44">
        <f>Tabla25[[#This Row],[ESC_DUR_COR_COD_ROS_TG_NEG]]-Tabla25[[#This Row],[ESC_DUR_COR_COD_ESC_TG_NEG]]</f>
        <v>-568.30158730158735</v>
      </c>
      <c r="CT12" s="44">
        <f>Tabla25[[#This Row],[ESC_DUR_COR_COD_ROS_TG_NEU]]-Tabla25[[#This Row],[ESC_DUR_COR_COD_ESC_TG_NEU]]</f>
        <v>-317.75714285714281</v>
      </c>
      <c r="CU12" s="44">
        <f>Tabla25[[#This Row],[ESC_DUR_COR_COD_ROS_TG_POS]]-Tabla25[[#This Row],[ESC_DUR_COR_COD_ESC_TG_POS]]</f>
        <v>-429.13333333333338</v>
      </c>
      <c r="CV12" s="44">
        <f>Tabla25[[#This Row],[ESC_DUR_COR_COD_ROS_TG_TOT]]-Tabla25[[#This Row],[ESC_DUR_COR_COD_ESC_TG_TOT]]</f>
        <v>-432.53571428571433</v>
      </c>
      <c r="CW12" s="47">
        <f>Tabla25[[#This Row],[ROS_NUM_COR_COD_ROS_TG_NEG]]-Tabla25[[#This Row],[ROS_NUM_COR_COD_ESC_TG_NEG]]</f>
        <v>1.1111111111111112</v>
      </c>
      <c r="CX12" s="47">
        <f>Tabla25[[#This Row],[ROS_NUM_COR_COD_ROS_TG_NEU]]-Tabla25[[#This Row],[ROS_NUM_COR_COD_ESC_TG_NEU]]</f>
        <v>1.0999999999999999</v>
      </c>
      <c r="CY12" s="47">
        <f>Tabla25[[#This Row],[ROS_NUM_COR_COD_ROS_TG_POS]]-Tabla25[[#This Row],[ROS_NUM_COR_COD_ESC_TG_POS]]</f>
        <v>0.66666666666666674</v>
      </c>
      <c r="CZ12" s="47">
        <f>Tabla25[[#This Row],[ROS_NUM_COR_COD_ROS_TG_TOT]]-Tabla25[[#This Row],[ROS_NUM_COR_COD_ESC_TG_TOT]]</f>
        <v>0.96428571428571419</v>
      </c>
      <c r="DA12" s="47">
        <f>Tabla25[[#This Row],[ROS_DUR_COR_COD_ROS_TG_NEG]]-Tabla25[[#This Row],[ROS_DUR_COR_COD_ESC_TG_NEG]]</f>
        <v>220.875</v>
      </c>
      <c r="DB12" s="47">
        <f>Tabla25[[#This Row],[ROS_DUR_COR_COD_ROS_TG_NEU]]-Tabla25[[#This Row],[ROS_DUR_COR_COD_ESC_TG_NEU]]</f>
        <v>-164.77777777777783</v>
      </c>
      <c r="DC12" s="47">
        <f>Tabla25[[#This Row],[ROS_DUR_COR_COD_ROS_TG_POS]]-Tabla25[[#This Row],[ROS_DUR_COR_COD_ESC_TG_POS]]</f>
        <v>234.875</v>
      </c>
      <c r="DD12" s="47">
        <f>Tabla25[[#This Row],[ROS_DUR_COR_COD_ROS_TG_TOT]]-Tabla25[[#This Row],[ROS_DUR_COR_COD_ESC_TG_TOT]]</f>
        <v>141.96888888888896</v>
      </c>
      <c r="DE12" s="57">
        <v>197.75</v>
      </c>
      <c r="DF12" s="57">
        <v>234.33333333333334</v>
      </c>
      <c r="DG12" s="57">
        <v>194.125</v>
      </c>
      <c r="DH12" s="57">
        <v>209.76</v>
      </c>
      <c r="DI12" s="57">
        <v>171</v>
      </c>
      <c r="DJ12" s="57">
        <v>243.75</v>
      </c>
      <c r="DK12" s="57">
        <v>152</v>
      </c>
      <c r="DL12" s="57">
        <v>178.72222222222223</v>
      </c>
      <c r="DM12" s="57">
        <v>135.71428571428572</v>
      </c>
      <c r="DN12" s="57">
        <v>266.57142857142856</v>
      </c>
      <c r="DO12" s="57">
        <v>150</v>
      </c>
      <c r="DP12" s="57">
        <v>187.68421052631578</v>
      </c>
      <c r="DQ12" s="57">
        <v>206.55555555555554</v>
      </c>
      <c r="DR12" s="57">
        <v>161.80000000000001</v>
      </c>
      <c r="DS12" s="57">
        <v>142.44444444444446</v>
      </c>
      <c r="DT12" s="57">
        <v>169.96428571428572</v>
      </c>
      <c r="DU12" s="57">
        <v>218.23529411764707</v>
      </c>
      <c r="DV12" s="57">
        <v>191.88235294117646</v>
      </c>
      <c r="DW12" s="57">
        <v>199.30769230769232</v>
      </c>
      <c r="DX12" s="57">
        <v>203.46808510638297</v>
      </c>
      <c r="DY12" s="57">
        <v>155</v>
      </c>
      <c r="DZ12" s="57">
        <v>166.30769230769232</v>
      </c>
      <c r="EA12" s="57">
        <v>186</v>
      </c>
      <c r="EB12" s="57">
        <v>169.02702702702703</v>
      </c>
      <c r="EC12" s="57">
        <f>Tabla25[[#This Row],[ROS_1DU_COR_COD_ROS_TG_NEG]]-Tabla25[[#This Row],[ROS_1DU_COR_COD_ESC_TG_NEG]]</f>
        <v>26.75</v>
      </c>
      <c r="ED12" s="57">
        <f>Tabla25[[#This Row],[ROS_1DU_COR_COD_ROS_TG_NEU]]-Tabla25[[#This Row],[ROS_1DU_COR_COD_ESC_TG_NEU]]</f>
        <v>-9.4166666666666572</v>
      </c>
      <c r="EE12" s="57">
        <f>Tabla25[[#This Row],[ROS_1DU_COR_COD_ROS_TG_POS]]-Tabla25[[#This Row],[ROS_1DU_COR_COD_ESC_TG_POS]]</f>
        <v>42.125</v>
      </c>
      <c r="EF12" s="57">
        <f>Tabla25[[#This Row],[ROS_1DU_COR_COD_ROS_TG_TOT]]-Tabla25[[#This Row],[ROS_1DU_COR_COD_ESC_TG_TOT]]</f>
        <v>31.037777777777762</v>
      </c>
      <c r="EG12" s="57">
        <f>Tabla25[[#This Row],[ESC_1DU_COR_COD_ROS_TG_NEG]]-Tabla25[[#This Row],[ESC_1DU_COR_COD_ESC_TG_NEG]]</f>
        <v>-70.841269841269821</v>
      </c>
      <c r="EH12" s="57">
        <f>Tabla25[[#This Row],[ESC_1DU_COR_COD_ROS_TG_NEU]]-Tabla25[[#This Row],[ESC_1DU_COR_COD_ESC_TG_NEU]]</f>
        <v>104.77142857142854</v>
      </c>
      <c r="EI12" s="57">
        <f>Tabla25[[#This Row],[ESC_1DU_COR_COD_ROS_TG_POS]]-Tabla25[[#This Row],[ESC_1DU_COR_COD_ESC_TG_POS]]</f>
        <v>7.5555555555555429</v>
      </c>
      <c r="EJ12" s="57">
        <f>Tabla25[[#This Row],[ESC_1DU_COR_COD_ROS_TG_TOT]]-Tabla25[[#This Row],[ESC_1DU_COR_COD_ESC_TG_TOT]]</f>
        <v>17.719924812030058</v>
      </c>
      <c r="EK12" s="57">
        <f>Tabla25[[#This Row],[PAS_1DU_COR_COD_ROS_TG_NEG]]-Tabla25[[#This Row],[PAS_1DU_COR_COD_ESC_TG_NEG]]</f>
        <v>63.235294117647072</v>
      </c>
      <c r="EL12" s="57">
        <f>Tabla25[[#This Row],[PAS_1DU_COR_COD_ROS_TG_NEU]]-Tabla25[[#This Row],[PAS_1DU_COR_COD_ESC_TG_NEU]]</f>
        <v>25.574660633484143</v>
      </c>
      <c r="EM12" s="57">
        <f>Tabla25[[#This Row],[PAS_1DU_COR_COD_ROS_TG_POS]]-Tabla25[[#This Row],[PAS_1DU_COR_COD_ESC_TG_POS]]</f>
        <v>13.307692307692321</v>
      </c>
      <c r="EN12" s="57">
        <f>Tabla25[[#This Row],[PAS_1DU_COR_COD_ROS_TG_TOT]]-Tabla25[[#This Row],[PAS_1DU_COR_COD_ESC_TG_TOT]]</f>
        <v>34.44105807935594</v>
      </c>
    </row>
    <row r="13" spans="1:144" x14ac:dyDescent="0.3">
      <c r="A13" s="2" t="s">
        <v>11</v>
      </c>
      <c r="B13" s="2">
        <v>20</v>
      </c>
      <c r="C13" s="2">
        <v>1</v>
      </c>
      <c r="D13" s="2">
        <v>23</v>
      </c>
      <c r="E13" s="19">
        <v>0.55000000000000004</v>
      </c>
      <c r="F13" s="19">
        <v>160.75</v>
      </c>
      <c r="G13" s="19">
        <v>0.25</v>
      </c>
      <c r="H13" s="19">
        <v>102.8</v>
      </c>
      <c r="I13" s="19">
        <v>0.35</v>
      </c>
      <c r="J13" s="19">
        <v>106.66666666666667</v>
      </c>
      <c r="K13" s="19">
        <v>0.38333333333333336</v>
      </c>
      <c r="L13" s="19">
        <v>128.42105263157896</v>
      </c>
      <c r="M13" s="21">
        <v>0.7</v>
      </c>
      <c r="N13" s="21">
        <v>158.55555555555554</v>
      </c>
      <c r="O13" s="21">
        <v>0.2</v>
      </c>
      <c r="P13" s="21">
        <v>114.75</v>
      </c>
      <c r="Q13" s="21">
        <v>0.45</v>
      </c>
      <c r="R13" s="21">
        <v>110.875</v>
      </c>
      <c r="S13" s="21">
        <v>0.45</v>
      </c>
      <c r="T13" s="21">
        <v>132.04761904761904</v>
      </c>
      <c r="U13" s="22">
        <v>0.2</v>
      </c>
      <c r="V13" s="22">
        <v>138</v>
      </c>
      <c r="W13" s="22">
        <v>0.8</v>
      </c>
      <c r="X13" s="22">
        <v>132.33333333333334</v>
      </c>
      <c r="Y13" s="22">
        <v>0.6</v>
      </c>
      <c r="Z13" s="22">
        <v>92.333333333333329</v>
      </c>
      <c r="AA13" s="22">
        <v>0.53333333333333333</v>
      </c>
      <c r="AB13" s="22">
        <v>116</v>
      </c>
      <c r="AC13" s="24">
        <v>0.2</v>
      </c>
      <c r="AD13" s="24">
        <v>116</v>
      </c>
      <c r="AE13" s="24">
        <v>0.5</v>
      </c>
      <c r="AF13" s="24">
        <v>111.4</v>
      </c>
      <c r="AG13" s="24">
        <v>0.6</v>
      </c>
      <c r="AH13" s="24">
        <v>104.4</v>
      </c>
      <c r="AI13" s="24">
        <v>0.43333333333333335</v>
      </c>
      <c r="AJ13" s="24">
        <v>109.25</v>
      </c>
      <c r="AK13" s="26">
        <v>0.33333333333333331</v>
      </c>
      <c r="AL13" s="26">
        <v>86.333333333333329</v>
      </c>
      <c r="AM13" s="26">
        <v>0.6</v>
      </c>
      <c r="AN13" s="26">
        <v>126.4</v>
      </c>
      <c r="AO13" s="26">
        <v>0.5</v>
      </c>
      <c r="AP13" s="26">
        <v>147.5</v>
      </c>
      <c r="AQ13" s="26">
        <v>0.48275862068965519</v>
      </c>
      <c r="AR13" s="26">
        <v>123.41666666666667</v>
      </c>
      <c r="AS13" s="28">
        <v>0.77777777777777779</v>
      </c>
      <c r="AT13" s="28">
        <v>120.5</v>
      </c>
      <c r="AU13" s="28">
        <v>0.5</v>
      </c>
      <c r="AV13" s="28">
        <v>126.75</v>
      </c>
      <c r="AW13" s="28">
        <v>0.5</v>
      </c>
      <c r="AX13" s="28">
        <v>119.5</v>
      </c>
      <c r="AY13" s="28">
        <v>0.58620689655172409</v>
      </c>
      <c r="AZ13" s="28">
        <v>122</v>
      </c>
      <c r="BA13" s="33">
        <f>Tabla25[[#This Row],[ROS_NUM_COR_COD_ROS_TG_NEG]]-Tabla25[[#This Row],[PAS_NUM_COR_COD_ROS_TG_NEG]]</f>
        <v>7.7777777777777835E-2</v>
      </c>
      <c r="BB13" s="33">
        <f>Tabla25[[#This Row],[ROS_DUR_COR_COD_ROS_TG_NEG]]-Tabla25[[#This Row],[PAS_DUR_COR_COD_ROS_TG_NEG]]</f>
        <v>-38.055555555555543</v>
      </c>
      <c r="BC13" s="33">
        <f>Tabla25[[#This Row],[ROS_NUM_COR_COD_ROS_TG_NEU]]-Tabla25[[#This Row],[PAS_NUM_COR_COD_ROS_TG_NEU]]</f>
        <v>0.3</v>
      </c>
      <c r="BD13" s="33">
        <f>Tabla25[[#This Row],[ROS_DUR_COR_COD_ROS_TG_NEU]]-Tabla25[[#This Row],[PAS_DUR_COR_COD_ROS_TG_NEU]]</f>
        <v>12</v>
      </c>
      <c r="BE13" s="33">
        <f>Tabla25[[#This Row],[ROS_NUM_COR_COD_ROS_TG_POS]]-Tabla25[[#This Row],[PAS_NUM_COR_COD_ROS_TG_POS]]</f>
        <v>4.9999999999999989E-2</v>
      </c>
      <c r="BF13" s="33">
        <f>Tabla25[[#This Row],[ROS_DUR_COR_COD_ROS_TG_POS]]-Tabla25[[#This Row],[PAS_DUR_COR_COD_ROS_TG_POS]]</f>
        <v>8.625</v>
      </c>
      <c r="BG13" s="33">
        <f>Tabla25[[#This Row],[ROS_NUM_COR_COD_ROS_TG_TOT]]-Tabla25[[#This Row],[PAS_NUM_COR_COD_ROS_TG_TOT]]</f>
        <v>0.13620689655172408</v>
      </c>
      <c r="BH13" s="33">
        <f>Tabla25[[#This Row],[ROS_DUR_COR_COD_ROS_TG_TOT]]-Tabla25[[#This Row],[PAS_DUR_COR_COD_ROS_TG_TOT]]</f>
        <v>-10.047619047619037</v>
      </c>
      <c r="BI13" s="30">
        <f>Tabla25[[#This Row],[ROS_NUM_COR_COD_ESC_TG_NEG]]-Tabla25[[#This Row],[PAS_NUM_COR_COD_ESC_TG_NEG]]</f>
        <v>-0.21666666666666673</v>
      </c>
      <c r="BJ13" s="30">
        <f>Tabla25[[#This Row],[ROS_DUR_COR_COD_ESC_TG_NEG]]-Tabla25[[#This Row],[PAS_DUR_COR_COD_ESC_TG_NEG]]</f>
        <v>-74.416666666666671</v>
      </c>
      <c r="BK13" s="30">
        <f>Tabla25[[#This Row],[ROS_NUM_COR_COD_ESC_TG_NEU]]-Tabla25[[#This Row],[PAS_NUM_COR_COD_ESC_TG_NEU]]</f>
        <v>0.35</v>
      </c>
      <c r="BL13" s="30">
        <f>Tabla25[[#This Row],[ROS_DUR_COR_COD_ESC_TG_NEU]]-Tabla25[[#This Row],[PAS_DUR_COR_COD_ESC_TG_NEU]]</f>
        <v>23.600000000000009</v>
      </c>
      <c r="BM13" s="30">
        <f>Tabla25[[#This Row],[ROS_NUM_COR_COD_ESC_TG_POS]]-Tabla25[[#This Row],[PAS_NUM_COR_COD_ESC_TG_POS]]</f>
        <v>0.15000000000000002</v>
      </c>
      <c r="BN13" s="30">
        <f>Tabla25[[#This Row],[ROS_DUR_COR_COD_ESC_TG_POS]]-Tabla25[[#This Row],[PAS_DUR_COR_COD_ESC_TG_POS]]</f>
        <v>40.833333333333329</v>
      </c>
      <c r="BO13" s="30">
        <f>Tabla25[[#This Row],[ROS_NUM_COR_COD_ESC_TG_TOT]]-Tabla25[[#This Row],[PAS_NUM_COR_COD_ESC_TG_TOT]]</f>
        <v>9.9425287356321834E-2</v>
      </c>
      <c r="BP13" s="30">
        <f>Tabla25[[#This Row],[ROS_DUR_COR_COD_ESC_TG_TOT]]-Tabla25[[#This Row],[PAS_DUR_COR_COD_ESC_TG_TOT]]</f>
        <v>-5.0043859649122879</v>
      </c>
      <c r="BQ13" s="36">
        <f>Tabla25[[#This Row],[PAS_NUM_COR_COD_ROS_TG_NEG]]-Tabla25[[#This Row],[ESC_NUM_COR_COD_ROS_TG_NEG]]</f>
        <v>0.49999999999999994</v>
      </c>
      <c r="BR13" s="36">
        <f>Tabla25[[#This Row],[PAS_DUR_COR_COD_ROS_TG_NEG]]-Tabla25[[#This Row],[ESC_DUR_COR_COD_ROS_TG_NEG]]</f>
        <v>42.555555555555543</v>
      </c>
      <c r="BS13" s="36">
        <f>Tabla25[[#This Row],[PAS_NUM_COR_COD_ROS_TG_NEU]]-Tabla25[[#This Row],[ESC_NUM_COR_COD_ROS_TG_NEU]]</f>
        <v>-0.3</v>
      </c>
      <c r="BT13" s="36">
        <f>Tabla25[[#This Row],[PAS_DUR_COR_COD_ROS_TG_NEU]]-Tabla25[[#This Row],[ESC_DUR_COR_COD_ROS_TG_NEU]]</f>
        <v>3.3499999999999943</v>
      </c>
      <c r="BU13" s="36">
        <f>Tabla25[[#This Row],[PAS_NUM_COR_COD_ROS_TG_POS]]-Tabla25[[#This Row],[ESC_NUM_COR_COD_ROS_TG_POS]]</f>
        <v>-0.14999999999999997</v>
      </c>
      <c r="BV13" s="36">
        <f>Tabla25[[#This Row],[PAS_DUR_COR_COD_ROS_TG_POS]]-Tabla25[[#This Row],[ESC_DUR_COR_COD_ROS_TG_POS]]</f>
        <v>6.4749999999999943</v>
      </c>
      <c r="BW13" s="36">
        <f>Tabla25[[#This Row],[PAS_NUM_COR_COD_ROS_TG_TOT]]-Tabla25[[#This Row],[ESC_NUM_COR_COD_ROS_TG_TOT]]</f>
        <v>1.6666666666666663E-2</v>
      </c>
      <c r="BX13" s="36">
        <f>Tabla25[[#This Row],[PAS_DUR_COR_COD_ROS_TG_TOT]]-Tabla25[[#This Row],[ESC_DUR_COR_COD_ROS_TG_TOT]]</f>
        <v>22.797619047619037</v>
      </c>
      <c r="BY13" s="39">
        <f>Tabla25[[#This Row],[PAS_NUM_COR_COD_ESC_TG_NEG]]-Tabla25[[#This Row],[ESC_NUM_COR_COD_ESC_TG_NEG]]</f>
        <v>0.35000000000000003</v>
      </c>
      <c r="BZ13" s="39">
        <f>Tabla25[[#This Row],[PAS_DUR_COR_COD_ESC_TG_NEG]]-Tabla25[[#This Row],[ESC_DUR_COR_COD_ESC_TG_NEG]]</f>
        <v>22.75</v>
      </c>
      <c r="CA13" s="39">
        <f>Tabla25[[#This Row],[PAS_NUM_COR_COD_ESC_TG_NEU]]-Tabla25[[#This Row],[ESC_NUM_COR_COD_ESC_TG_NEU]]</f>
        <v>-0.55000000000000004</v>
      </c>
      <c r="CB13" s="39">
        <f>Tabla25[[#This Row],[PAS_DUR_COR_COD_ESC_TG_NEU]]-Tabla25[[#This Row],[ESC_DUR_COR_COD_ESC_TG_NEU]]</f>
        <v>-29.533333333333346</v>
      </c>
      <c r="CC13" s="39">
        <f>Tabla25[[#This Row],[PAS_NUM_COR_COD_ESC_TG_POS]]-Tabla25[[#This Row],[ESC_NUM_COR_COD_ESC_TG_POS]]</f>
        <v>-0.25</v>
      </c>
      <c r="CD13" s="39">
        <f>Tabla25[[#This Row],[PAS_DUR_COR_COD_ESC_TG_POS]]-Tabla25[[#This Row],[ESC_DUR_COR_COD_ESC_TG_POS]]</f>
        <v>14.333333333333343</v>
      </c>
      <c r="CE13" s="39">
        <f>Tabla25[[#This Row],[PAS_NUM_COR_COD_ESC_TG_TOT]]-Tabla25[[#This Row],[ESC_NUM_COR_COD_ESC_TG_TOT]]</f>
        <v>-0.14999999999999997</v>
      </c>
      <c r="CF13" s="39">
        <f>Tabla25[[#This Row],[PAS_DUR_COR_COD_ESC_TG_TOT]]-Tabla25[[#This Row],[ESC_DUR_COR_COD_ESC_TG_TOT]]</f>
        <v>12.421052631578959</v>
      </c>
      <c r="CG13" s="42">
        <f>Tabla25[[#This Row],[PAS_NUM_COR_COD_ROS_TG_NEG]]-Tabla25[[#This Row],[PAS_NUM_COR_COD_ESC_TG_NEG]]</f>
        <v>0.14999999999999991</v>
      </c>
      <c r="CH13" s="42">
        <f>Tabla25[[#This Row],[PAS_NUM_COR_COD_ROS_TG_NEU]]-Tabla25[[#This Row],[PAS_NUM_COR_COD_ESC_TG_NEU]]</f>
        <v>-4.9999999999999989E-2</v>
      </c>
      <c r="CI13" s="42">
        <f>Tabla25[[#This Row],[PAS_NUM_COR_COD_ROS_TG_POS]]-Tabla25[[#This Row],[PAS_NUM_COR_COD_ESC_TG_POS]]</f>
        <v>0.10000000000000003</v>
      </c>
      <c r="CJ13" s="42">
        <f>Tabla25[[#This Row],[PAS_NUM_COR_COD_ROS_TG_TOT]]-Tabla25[[#This Row],[PAS_NUM_COR_COD_ESC_TG_TOT]]</f>
        <v>6.6666666666666652E-2</v>
      </c>
      <c r="CK13" s="42">
        <f>Tabla25[[#This Row],[PAS_DUR_COR_COD_ROS_TG_NEG]]-Tabla25[[#This Row],[PAS_DUR_COR_COD_ESC_TG_NEG]]</f>
        <v>-2.1944444444444571</v>
      </c>
      <c r="CL13" s="42">
        <f>Tabla25[[#This Row],[PAS_DUR_COR_COD_ROS_TG_NEU]]-Tabla25[[#This Row],[PAS_DUR_COR_COD_ESC_TG_NEU]]</f>
        <v>11.950000000000003</v>
      </c>
      <c r="CM13" s="42">
        <f>Tabla25[[#This Row],[PAS_DUR_COR_COD_ROS_TG_POS]]-Tabla25[[#This Row],[PAS_DUR_COR_COD_ESC_TG_POS]]</f>
        <v>4.2083333333333286</v>
      </c>
      <c r="CN13" s="42">
        <f>Tabla25[[#This Row],[PAS_DUR_COR_COD_ROS_TG_TOT]]-Tabla25[[#This Row],[PAS_DUR_COR_COD_ESC_TG_TOT]]</f>
        <v>3.6265664160400775</v>
      </c>
      <c r="CO13" s="44">
        <f>Tabla25[[#This Row],[ESC_NUM_COR_COD_ROS_TG_NEG]]-Tabla25[[#This Row],[ESC_NUM_COR_COD_ESC_TG_NEG]]</f>
        <v>0</v>
      </c>
      <c r="CP13" s="44">
        <f>Tabla25[[#This Row],[ESC_NUM_COR_COD_ROS_TG_NEU]]-Tabla25[[#This Row],[ESC_NUM_COR_COD_ESC_TG_NEU]]</f>
        <v>-0.30000000000000004</v>
      </c>
      <c r="CQ13" s="44">
        <f>Tabla25[[#This Row],[ESC_NUM_COR_COD_ROS_TG_POS]]-Tabla25[[#This Row],[ESC_NUM_COR_COD_ESC_TG_POS]]</f>
        <v>0</v>
      </c>
      <c r="CR13" s="44">
        <f>Tabla25[[#This Row],[ESC_NUM_COR_COD_ROS_TG_TOT]]-Tabla25[[#This Row],[ESC_NUM_COR_COD_ESC_TG_TOT]]</f>
        <v>-9.9999999999999978E-2</v>
      </c>
      <c r="CS13" s="44">
        <f>Tabla25[[#This Row],[ESC_DUR_COR_COD_ROS_TG_NEG]]-Tabla25[[#This Row],[ESC_DUR_COR_COD_ESC_TG_NEG]]</f>
        <v>-22</v>
      </c>
      <c r="CT13" s="44">
        <f>Tabla25[[#This Row],[ESC_DUR_COR_COD_ROS_TG_NEU]]-Tabla25[[#This Row],[ESC_DUR_COR_COD_ESC_TG_NEU]]</f>
        <v>-20.933333333333337</v>
      </c>
      <c r="CU13" s="44">
        <f>Tabla25[[#This Row],[ESC_DUR_COR_COD_ROS_TG_POS]]-Tabla25[[#This Row],[ESC_DUR_COR_COD_ESC_TG_POS]]</f>
        <v>12.066666666666677</v>
      </c>
      <c r="CV13" s="44">
        <f>Tabla25[[#This Row],[ESC_DUR_COR_COD_ROS_TG_TOT]]-Tabla25[[#This Row],[ESC_DUR_COR_COD_ESC_TG_TOT]]</f>
        <v>-6.75</v>
      </c>
      <c r="CW13" s="47">
        <f>Tabla25[[#This Row],[ROS_NUM_COR_COD_ROS_TG_NEG]]-Tabla25[[#This Row],[ROS_NUM_COR_COD_ESC_TG_NEG]]</f>
        <v>0.44444444444444448</v>
      </c>
      <c r="CX13" s="47">
        <f>Tabla25[[#This Row],[ROS_NUM_COR_COD_ROS_TG_NEU]]-Tabla25[[#This Row],[ROS_NUM_COR_COD_ESC_TG_NEU]]</f>
        <v>-9.9999999999999978E-2</v>
      </c>
      <c r="CY13" s="47">
        <f>Tabla25[[#This Row],[ROS_NUM_COR_COD_ROS_TG_POS]]-Tabla25[[#This Row],[ROS_NUM_COR_COD_ESC_TG_POS]]</f>
        <v>0</v>
      </c>
      <c r="CZ13" s="47">
        <f>Tabla25[[#This Row],[ROS_NUM_COR_COD_ROS_TG_TOT]]-Tabla25[[#This Row],[ROS_NUM_COR_COD_ESC_TG_TOT]]</f>
        <v>0.10344827586206889</v>
      </c>
      <c r="DA13" s="47">
        <f>Tabla25[[#This Row],[ROS_DUR_COR_COD_ROS_TG_NEG]]-Tabla25[[#This Row],[ROS_DUR_COR_COD_ESC_TG_NEG]]</f>
        <v>34.166666666666671</v>
      </c>
      <c r="DB13" s="47">
        <f>Tabla25[[#This Row],[ROS_DUR_COR_COD_ROS_TG_NEU]]-Tabla25[[#This Row],[ROS_DUR_COR_COD_ESC_TG_NEU]]</f>
        <v>0.34999999999999432</v>
      </c>
      <c r="DC13" s="47">
        <f>Tabla25[[#This Row],[ROS_DUR_COR_COD_ROS_TG_POS]]-Tabla25[[#This Row],[ROS_DUR_COR_COD_ESC_TG_POS]]</f>
        <v>-28</v>
      </c>
      <c r="DD13" s="47">
        <f>Tabla25[[#This Row],[ROS_DUR_COR_COD_ROS_TG_TOT]]-Tabla25[[#This Row],[ROS_DUR_COR_COD_ESC_TG_TOT]]</f>
        <v>-1.4166666666666714</v>
      </c>
      <c r="DE13" s="57">
        <v>103.83333333333333</v>
      </c>
      <c r="DF13" s="57">
        <v>106.25</v>
      </c>
      <c r="DG13" s="57">
        <v>98.25</v>
      </c>
      <c r="DH13" s="57">
        <v>102.92857142857143</v>
      </c>
      <c r="DI13" s="57">
        <v>86.333333333333329</v>
      </c>
      <c r="DJ13" s="57">
        <v>105.8</v>
      </c>
      <c r="DK13" s="57">
        <v>111.25</v>
      </c>
      <c r="DL13" s="57">
        <v>102.75</v>
      </c>
      <c r="DM13" s="57">
        <v>116</v>
      </c>
      <c r="DN13" s="57">
        <v>111.4</v>
      </c>
      <c r="DO13" s="57">
        <v>86</v>
      </c>
      <c r="DP13" s="57">
        <v>101.58333333333333</v>
      </c>
      <c r="DQ13" s="57">
        <v>138</v>
      </c>
      <c r="DR13" s="57">
        <v>101</v>
      </c>
      <c r="DS13" s="57">
        <v>92.333333333333329</v>
      </c>
      <c r="DT13" s="57">
        <v>102.57142857142857</v>
      </c>
      <c r="DU13" s="57">
        <v>98.333333333333329</v>
      </c>
      <c r="DV13" s="57">
        <v>114.75</v>
      </c>
      <c r="DW13" s="57">
        <v>100.5</v>
      </c>
      <c r="DX13" s="57">
        <v>102.28571428571429</v>
      </c>
      <c r="DY13" s="57">
        <v>112.875</v>
      </c>
      <c r="DZ13" s="57">
        <v>102.8</v>
      </c>
      <c r="EA13" s="57">
        <v>90.166666666666671</v>
      </c>
      <c r="EB13" s="57">
        <v>103.05263157894737</v>
      </c>
      <c r="EC13" s="57">
        <f>Tabla25[[#This Row],[ROS_1DU_COR_COD_ROS_TG_NEG]]-Tabla25[[#This Row],[ROS_1DU_COR_COD_ESC_TG_NEG]]</f>
        <v>17.5</v>
      </c>
      <c r="ED13" s="57">
        <f>Tabla25[[#This Row],[ROS_1DU_COR_COD_ROS_TG_NEU]]-Tabla25[[#This Row],[ROS_1DU_COR_COD_ESC_TG_NEU]]</f>
        <v>0.45000000000000284</v>
      </c>
      <c r="EE13" s="57">
        <f>Tabla25[[#This Row],[ROS_1DU_COR_COD_ROS_TG_POS]]-Tabla25[[#This Row],[ROS_1DU_COR_COD_ESC_TG_POS]]</f>
        <v>-13</v>
      </c>
      <c r="EF13" s="57">
        <f>Tabla25[[#This Row],[ROS_1DU_COR_COD_ROS_TG_TOT]]-Tabla25[[#This Row],[ROS_1DU_COR_COD_ESC_TG_TOT]]</f>
        <v>0.1785714285714306</v>
      </c>
      <c r="EG13" s="57">
        <f>Tabla25[[#This Row],[ESC_1DU_COR_COD_ROS_TG_NEG]]-Tabla25[[#This Row],[ESC_1DU_COR_COD_ESC_TG_NEG]]</f>
        <v>-22</v>
      </c>
      <c r="EH13" s="57">
        <f>Tabla25[[#This Row],[ESC_1DU_COR_COD_ROS_TG_NEU]]-Tabla25[[#This Row],[ESC_1DU_COR_COD_ESC_TG_NEU]]</f>
        <v>10.400000000000006</v>
      </c>
      <c r="EI13" s="57">
        <f>Tabla25[[#This Row],[ESC_1DU_COR_COD_ROS_TG_POS]]-Tabla25[[#This Row],[ESC_1DU_COR_COD_ESC_TG_POS]]</f>
        <v>-6.3333333333333286</v>
      </c>
      <c r="EJ13" s="57">
        <f>Tabla25[[#This Row],[ESC_1DU_COR_COD_ROS_TG_TOT]]-Tabla25[[#This Row],[ESC_1DU_COR_COD_ESC_TG_TOT]]</f>
        <v>-0.9880952380952408</v>
      </c>
      <c r="EK13" s="57">
        <f>Tabla25[[#This Row],[PAS_1DU_COR_COD_ROS_TG_NEG]]-Tabla25[[#This Row],[PAS_1DU_COR_COD_ESC_TG_NEG]]</f>
        <v>-14.541666666666671</v>
      </c>
      <c r="EL13" s="57">
        <f>Tabla25[[#This Row],[PAS_1DU_COR_COD_ROS_TG_NEU]]-Tabla25[[#This Row],[PAS_1DU_COR_COD_ESC_TG_NEU]]</f>
        <v>11.950000000000003</v>
      </c>
      <c r="EM13" s="57">
        <f>Tabla25[[#This Row],[PAS_1DU_COR_COD_ROS_TG_POS]]-Tabla25[[#This Row],[PAS_1DU_COR_COD_ESC_TG_POS]]</f>
        <v>10.333333333333329</v>
      </c>
      <c r="EN13" s="57">
        <f>Tabla25[[#This Row],[PAS_1DU_COR_COD_ROS_TG_TOT]]-Tabla25[[#This Row],[PAS_1DU_COR_COD_ESC_TG_TOT]]</f>
        <v>-0.76691729323307811</v>
      </c>
    </row>
    <row r="14" spans="1:144" x14ac:dyDescent="0.3">
      <c r="A14" s="2" t="s">
        <v>12</v>
      </c>
      <c r="B14" s="2">
        <v>20</v>
      </c>
      <c r="C14" s="2">
        <v>1</v>
      </c>
      <c r="D14" s="2">
        <v>29</v>
      </c>
      <c r="E14" s="19">
        <v>1.7</v>
      </c>
      <c r="F14" s="19">
        <v>1335.625</v>
      </c>
      <c r="G14" s="19">
        <v>2</v>
      </c>
      <c r="H14" s="19">
        <v>1321</v>
      </c>
      <c r="I14" s="19">
        <v>2.65</v>
      </c>
      <c r="J14" s="19">
        <v>1153.6923076923076</v>
      </c>
      <c r="K14" s="19">
        <v>2.1166666666666667</v>
      </c>
      <c r="L14" s="19">
        <v>1254.6129032258063</v>
      </c>
      <c r="M14" s="21">
        <v>2.2999999999999998</v>
      </c>
      <c r="N14" s="21">
        <v>1313.9</v>
      </c>
      <c r="O14" s="21">
        <v>1.9</v>
      </c>
      <c r="P14" s="21">
        <v>1072.5999999999999</v>
      </c>
      <c r="Q14" s="21">
        <v>1.75</v>
      </c>
      <c r="R14" s="21">
        <v>1229.2222222222222</v>
      </c>
      <c r="S14" s="21">
        <v>1.9833333333333334</v>
      </c>
      <c r="T14" s="21">
        <v>1204.4137931034484</v>
      </c>
      <c r="U14" s="22">
        <v>0.9</v>
      </c>
      <c r="V14" s="22">
        <v>306</v>
      </c>
      <c r="W14" s="22">
        <v>1</v>
      </c>
      <c r="X14" s="22">
        <v>440.25</v>
      </c>
      <c r="Y14" s="22">
        <v>1</v>
      </c>
      <c r="Z14" s="22">
        <v>460.75</v>
      </c>
      <c r="AA14" s="22">
        <v>0.96666666666666667</v>
      </c>
      <c r="AB14" s="22">
        <v>402.33333333333331</v>
      </c>
      <c r="AC14" s="24">
        <v>1.9</v>
      </c>
      <c r="AD14" s="24">
        <v>509</v>
      </c>
      <c r="AE14" s="24">
        <v>1.3</v>
      </c>
      <c r="AF14" s="24">
        <v>322</v>
      </c>
      <c r="AG14" s="24">
        <v>1.4</v>
      </c>
      <c r="AH14" s="24">
        <v>591.5</v>
      </c>
      <c r="AI14" s="24">
        <v>1.5333333333333334</v>
      </c>
      <c r="AJ14" s="24">
        <v>462.41176470588238</v>
      </c>
      <c r="AK14" s="26">
        <v>2.5555555555555554</v>
      </c>
      <c r="AL14" s="26">
        <v>1496.8</v>
      </c>
      <c r="AM14" s="26">
        <v>2.2000000000000002</v>
      </c>
      <c r="AN14" s="26">
        <v>948</v>
      </c>
      <c r="AO14" s="26">
        <v>1.9</v>
      </c>
      <c r="AP14" s="26">
        <v>567</v>
      </c>
      <c r="AQ14" s="26">
        <v>2.2068965517241379</v>
      </c>
      <c r="AR14" s="26">
        <v>952.27777777777783</v>
      </c>
      <c r="AS14" s="28">
        <v>2.2222222222222223</v>
      </c>
      <c r="AT14" s="28">
        <v>968</v>
      </c>
      <c r="AU14" s="28">
        <v>0.6</v>
      </c>
      <c r="AV14" s="28">
        <v>334.75</v>
      </c>
      <c r="AW14" s="28">
        <v>2.6</v>
      </c>
      <c r="AX14" s="28">
        <v>1032.5714285714287</v>
      </c>
      <c r="AY14" s="28">
        <v>1.7931034482758621</v>
      </c>
      <c r="AZ14" s="28">
        <v>837.9375</v>
      </c>
      <c r="BA14" s="33">
        <f>Tabla25[[#This Row],[ROS_NUM_COR_COD_ROS_TG_NEG]]-Tabla25[[#This Row],[PAS_NUM_COR_COD_ROS_TG_NEG]]</f>
        <v>-7.7777777777777501E-2</v>
      </c>
      <c r="BB14" s="33">
        <f>Tabla25[[#This Row],[ROS_DUR_COR_COD_ROS_TG_NEG]]-Tabla25[[#This Row],[PAS_DUR_COR_COD_ROS_TG_NEG]]</f>
        <v>-345.90000000000009</v>
      </c>
      <c r="BC14" s="33">
        <f>Tabla25[[#This Row],[ROS_NUM_COR_COD_ROS_TG_NEU]]-Tabla25[[#This Row],[PAS_NUM_COR_COD_ROS_TG_NEU]]</f>
        <v>-1.2999999999999998</v>
      </c>
      <c r="BD14" s="33">
        <f>Tabla25[[#This Row],[ROS_DUR_COR_COD_ROS_TG_NEU]]-Tabla25[[#This Row],[PAS_DUR_COR_COD_ROS_TG_NEU]]</f>
        <v>-737.84999999999991</v>
      </c>
      <c r="BE14" s="33">
        <f>Tabla25[[#This Row],[ROS_NUM_COR_COD_ROS_TG_POS]]-Tabla25[[#This Row],[PAS_NUM_COR_COD_ROS_TG_POS]]</f>
        <v>0.85000000000000009</v>
      </c>
      <c r="BF14" s="33">
        <f>Tabla25[[#This Row],[ROS_DUR_COR_COD_ROS_TG_POS]]-Tabla25[[#This Row],[PAS_DUR_COR_COD_ROS_TG_POS]]</f>
        <v>-196.6507936507935</v>
      </c>
      <c r="BG14" s="33">
        <f>Tabla25[[#This Row],[ROS_NUM_COR_COD_ROS_TG_TOT]]-Tabla25[[#This Row],[PAS_NUM_COR_COD_ROS_TG_TOT]]</f>
        <v>-0.19022988505747129</v>
      </c>
      <c r="BH14" s="33">
        <f>Tabla25[[#This Row],[ROS_DUR_COR_COD_ROS_TG_TOT]]-Tabla25[[#This Row],[PAS_DUR_COR_COD_ROS_TG_TOT]]</f>
        <v>-366.47629310344837</v>
      </c>
      <c r="BI14" s="30">
        <f>Tabla25[[#This Row],[ROS_NUM_COR_COD_ESC_TG_NEG]]-Tabla25[[#This Row],[PAS_NUM_COR_COD_ESC_TG_NEG]]</f>
        <v>0.8555555555555554</v>
      </c>
      <c r="BJ14" s="30">
        <f>Tabla25[[#This Row],[ROS_DUR_COR_COD_ESC_TG_NEG]]-Tabla25[[#This Row],[PAS_DUR_COR_COD_ESC_TG_NEG]]</f>
        <v>161.17499999999995</v>
      </c>
      <c r="BK14" s="30">
        <f>Tabla25[[#This Row],[ROS_NUM_COR_COD_ESC_TG_NEU]]-Tabla25[[#This Row],[PAS_NUM_COR_COD_ESC_TG_NEU]]</f>
        <v>0.20000000000000018</v>
      </c>
      <c r="BL14" s="30">
        <f>Tabla25[[#This Row],[ROS_DUR_COR_COD_ESC_TG_NEU]]-Tabla25[[#This Row],[PAS_DUR_COR_COD_ESC_TG_NEU]]</f>
        <v>-373</v>
      </c>
      <c r="BM14" s="30">
        <f>Tabla25[[#This Row],[ROS_NUM_COR_COD_ESC_TG_POS]]-Tabla25[[#This Row],[PAS_NUM_COR_COD_ESC_TG_POS]]</f>
        <v>-0.75</v>
      </c>
      <c r="BN14" s="30">
        <f>Tabla25[[#This Row],[ROS_DUR_COR_COD_ESC_TG_POS]]-Tabla25[[#This Row],[PAS_DUR_COR_COD_ESC_TG_POS]]</f>
        <v>-586.69230769230762</v>
      </c>
      <c r="BO14" s="30">
        <f>Tabla25[[#This Row],[ROS_NUM_COR_COD_ESC_TG_TOT]]-Tabla25[[#This Row],[PAS_NUM_COR_COD_ESC_TG_TOT]]</f>
        <v>9.0229885057471204E-2</v>
      </c>
      <c r="BP14" s="30">
        <f>Tabla25[[#This Row],[ROS_DUR_COR_COD_ESC_TG_TOT]]-Tabla25[[#This Row],[PAS_DUR_COR_COD_ESC_TG_TOT]]</f>
        <v>-302.33512544802852</v>
      </c>
      <c r="BQ14" s="36">
        <f>Tabla25[[#This Row],[PAS_NUM_COR_COD_ROS_TG_NEG]]-Tabla25[[#This Row],[ESC_NUM_COR_COD_ROS_TG_NEG]]</f>
        <v>0.39999999999999991</v>
      </c>
      <c r="BR14" s="36">
        <f>Tabla25[[#This Row],[PAS_DUR_COR_COD_ROS_TG_NEG]]-Tabla25[[#This Row],[ESC_DUR_COR_COD_ROS_TG_NEG]]</f>
        <v>804.90000000000009</v>
      </c>
      <c r="BS14" s="36">
        <f>Tabla25[[#This Row],[PAS_NUM_COR_COD_ROS_TG_NEU]]-Tabla25[[#This Row],[ESC_NUM_COR_COD_ROS_TG_NEU]]</f>
        <v>0.59999999999999987</v>
      </c>
      <c r="BT14" s="36">
        <f>Tabla25[[#This Row],[PAS_DUR_COR_COD_ROS_TG_NEU]]-Tabla25[[#This Row],[ESC_DUR_COR_COD_ROS_TG_NEU]]</f>
        <v>750.59999999999991</v>
      </c>
      <c r="BU14" s="36">
        <f>Tabla25[[#This Row],[PAS_NUM_COR_COD_ROS_TG_POS]]-Tabla25[[#This Row],[ESC_NUM_COR_COD_ROS_TG_POS]]</f>
        <v>0.35000000000000009</v>
      </c>
      <c r="BV14" s="36">
        <f>Tabla25[[#This Row],[PAS_DUR_COR_COD_ROS_TG_POS]]-Tabla25[[#This Row],[ESC_DUR_COR_COD_ROS_TG_POS]]</f>
        <v>637.72222222222217</v>
      </c>
      <c r="BW14" s="36">
        <f>Tabla25[[#This Row],[PAS_NUM_COR_COD_ROS_TG_TOT]]-Tabla25[[#This Row],[ESC_NUM_COR_COD_ROS_TG_TOT]]</f>
        <v>0.44999999999999996</v>
      </c>
      <c r="BX14" s="36">
        <f>Tabla25[[#This Row],[PAS_DUR_COR_COD_ROS_TG_TOT]]-Tabla25[[#This Row],[ESC_DUR_COR_COD_ROS_TG_TOT]]</f>
        <v>742.00202839756594</v>
      </c>
      <c r="BY14" s="39">
        <f>Tabla25[[#This Row],[PAS_NUM_COR_COD_ESC_TG_NEG]]-Tabla25[[#This Row],[ESC_NUM_COR_COD_ESC_TG_NEG]]</f>
        <v>0.79999999999999993</v>
      </c>
      <c r="BZ14" s="39">
        <f>Tabla25[[#This Row],[PAS_DUR_COR_COD_ESC_TG_NEG]]-Tabla25[[#This Row],[ESC_DUR_COR_COD_ESC_TG_NEG]]</f>
        <v>1029.625</v>
      </c>
      <c r="CA14" s="39">
        <f>Tabla25[[#This Row],[PAS_NUM_COR_COD_ESC_TG_NEU]]-Tabla25[[#This Row],[ESC_NUM_COR_COD_ESC_TG_NEU]]</f>
        <v>1</v>
      </c>
      <c r="CB14" s="39">
        <f>Tabla25[[#This Row],[PAS_DUR_COR_COD_ESC_TG_NEU]]-Tabla25[[#This Row],[ESC_DUR_COR_COD_ESC_TG_NEU]]</f>
        <v>880.75</v>
      </c>
      <c r="CC14" s="39">
        <f>Tabla25[[#This Row],[PAS_NUM_COR_COD_ESC_TG_POS]]-Tabla25[[#This Row],[ESC_NUM_COR_COD_ESC_TG_POS]]</f>
        <v>1.65</v>
      </c>
      <c r="CD14" s="39">
        <f>Tabla25[[#This Row],[PAS_DUR_COR_COD_ESC_TG_POS]]-Tabla25[[#This Row],[ESC_DUR_COR_COD_ESC_TG_POS]]</f>
        <v>692.94230769230762</v>
      </c>
      <c r="CE14" s="39">
        <f>Tabla25[[#This Row],[PAS_NUM_COR_COD_ESC_TG_TOT]]-Tabla25[[#This Row],[ESC_NUM_COR_COD_ESC_TG_TOT]]</f>
        <v>1.1499999999999999</v>
      </c>
      <c r="CF14" s="39">
        <f>Tabla25[[#This Row],[PAS_DUR_COR_COD_ESC_TG_TOT]]-Tabla25[[#This Row],[ESC_DUR_COR_COD_ESC_TG_TOT]]</f>
        <v>852.27956989247309</v>
      </c>
      <c r="CG14" s="42">
        <f>Tabla25[[#This Row],[PAS_NUM_COR_COD_ROS_TG_NEG]]-Tabla25[[#This Row],[PAS_NUM_COR_COD_ESC_TG_NEG]]</f>
        <v>0.59999999999999987</v>
      </c>
      <c r="CH14" s="42">
        <f>Tabla25[[#This Row],[PAS_NUM_COR_COD_ROS_TG_NEU]]-Tabla25[[#This Row],[PAS_NUM_COR_COD_ESC_TG_NEU]]</f>
        <v>-0.10000000000000009</v>
      </c>
      <c r="CI14" s="42">
        <f>Tabla25[[#This Row],[PAS_NUM_COR_COD_ROS_TG_POS]]-Tabla25[[#This Row],[PAS_NUM_COR_COD_ESC_TG_POS]]</f>
        <v>-0.89999999999999991</v>
      </c>
      <c r="CJ14" s="42">
        <f>Tabla25[[#This Row],[PAS_NUM_COR_COD_ROS_TG_TOT]]-Tabla25[[#This Row],[PAS_NUM_COR_COD_ESC_TG_TOT]]</f>
        <v>-0.1333333333333333</v>
      </c>
      <c r="CK14" s="42">
        <f>Tabla25[[#This Row],[PAS_DUR_COR_COD_ROS_TG_NEG]]-Tabla25[[#This Row],[PAS_DUR_COR_COD_ESC_TG_NEG]]</f>
        <v>-21.724999999999909</v>
      </c>
      <c r="CL14" s="42">
        <f>Tabla25[[#This Row],[PAS_DUR_COR_COD_ROS_TG_NEU]]-Tabla25[[#This Row],[PAS_DUR_COR_COD_ESC_TG_NEU]]</f>
        <v>-248.40000000000009</v>
      </c>
      <c r="CM14" s="42">
        <f>Tabla25[[#This Row],[PAS_DUR_COR_COD_ROS_TG_POS]]-Tabla25[[#This Row],[PAS_DUR_COR_COD_ESC_TG_POS]]</f>
        <v>75.529914529914549</v>
      </c>
      <c r="CN14" s="42">
        <f>Tabla25[[#This Row],[PAS_DUR_COR_COD_ROS_TG_TOT]]-Tabla25[[#This Row],[PAS_DUR_COR_COD_ESC_TG_TOT]]</f>
        <v>-50.199110122357979</v>
      </c>
      <c r="CO14" s="44">
        <f>Tabla25[[#This Row],[ESC_NUM_COR_COD_ROS_TG_NEG]]-Tabla25[[#This Row],[ESC_NUM_COR_COD_ESC_TG_NEG]]</f>
        <v>0.99999999999999989</v>
      </c>
      <c r="CP14" s="44">
        <f>Tabla25[[#This Row],[ESC_NUM_COR_COD_ROS_TG_NEU]]-Tabla25[[#This Row],[ESC_NUM_COR_COD_ESC_TG_NEU]]</f>
        <v>0.30000000000000004</v>
      </c>
      <c r="CQ14" s="44">
        <f>Tabla25[[#This Row],[ESC_NUM_COR_COD_ROS_TG_POS]]-Tabla25[[#This Row],[ESC_NUM_COR_COD_ESC_TG_POS]]</f>
        <v>0.39999999999999991</v>
      </c>
      <c r="CR14" s="44">
        <f>Tabla25[[#This Row],[ESC_NUM_COR_COD_ROS_TG_TOT]]-Tabla25[[#This Row],[ESC_NUM_COR_COD_ESC_TG_TOT]]</f>
        <v>0.56666666666666676</v>
      </c>
      <c r="CS14" s="44">
        <f>Tabla25[[#This Row],[ESC_DUR_COR_COD_ROS_TG_NEG]]-Tabla25[[#This Row],[ESC_DUR_COR_COD_ESC_TG_NEG]]</f>
        <v>203</v>
      </c>
      <c r="CT14" s="44">
        <f>Tabla25[[#This Row],[ESC_DUR_COR_COD_ROS_TG_NEU]]-Tabla25[[#This Row],[ESC_DUR_COR_COD_ESC_TG_NEU]]</f>
        <v>-118.25</v>
      </c>
      <c r="CU14" s="44">
        <f>Tabla25[[#This Row],[ESC_DUR_COR_COD_ROS_TG_POS]]-Tabla25[[#This Row],[ESC_DUR_COR_COD_ESC_TG_POS]]</f>
        <v>130.75</v>
      </c>
      <c r="CV14" s="44">
        <f>Tabla25[[#This Row],[ESC_DUR_COR_COD_ROS_TG_TOT]]-Tabla25[[#This Row],[ESC_DUR_COR_COD_ESC_TG_TOT]]</f>
        <v>60.078431372549062</v>
      </c>
      <c r="CW14" s="47">
        <f>Tabla25[[#This Row],[ROS_NUM_COR_COD_ROS_TG_NEG]]-Tabla25[[#This Row],[ROS_NUM_COR_COD_ESC_TG_NEG]]</f>
        <v>-0.33333333333333304</v>
      </c>
      <c r="CX14" s="47">
        <f>Tabla25[[#This Row],[ROS_NUM_COR_COD_ROS_TG_NEU]]-Tabla25[[#This Row],[ROS_NUM_COR_COD_ESC_TG_NEU]]</f>
        <v>-1.6</v>
      </c>
      <c r="CY14" s="47">
        <f>Tabla25[[#This Row],[ROS_NUM_COR_COD_ROS_TG_POS]]-Tabla25[[#This Row],[ROS_NUM_COR_COD_ESC_TG_POS]]</f>
        <v>0.70000000000000018</v>
      </c>
      <c r="CZ14" s="47">
        <f>Tabla25[[#This Row],[ROS_NUM_COR_COD_ROS_TG_TOT]]-Tabla25[[#This Row],[ROS_NUM_COR_COD_ESC_TG_TOT]]</f>
        <v>-0.4137931034482758</v>
      </c>
      <c r="DA14" s="47">
        <f>Tabla25[[#This Row],[ROS_DUR_COR_COD_ROS_TG_NEG]]-Tabla25[[#This Row],[ROS_DUR_COR_COD_ESC_TG_NEG]]</f>
        <v>-528.79999999999995</v>
      </c>
      <c r="DB14" s="47">
        <f>Tabla25[[#This Row],[ROS_DUR_COR_COD_ROS_TG_NEU]]-Tabla25[[#This Row],[ROS_DUR_COR_COD_ESC_TG_NEU]]</f>
        <v>-613.25</v>
      </c>
      <c r="DC14" s="47">
        <f>Tabla25[[#This Row],[ROS_DUR_COR_COD_ROS_TG_POS]]-Tabla25[[#This Row],[ROS_DUR_COR_COD_ESC_TG_POS]]</f>
        <v>465.57142857142867</v>
      </c>
      <c r="DD14" s="47">
        <f>Tabla25[[#This Row],[ROS_DUR_COR_COD_ROS_TG_TOT]]-Tabla25[[#This Row],[ROS_DUR_COR_COD_ESC_TG_TOT]]</f>
        <v>-114.34027777777783</v>
      </c>
      <c r="DE14" s="57">
        <v>206.6</v>
      </c>
      <c r="DF14" s="57">
        <v>229.25</v>
      </c>
      <c r="DG14" s="57">
        <v>238.57142857142858</v>
      </c>
      <c r="DH14" s="57">
        <v>226.25</v>
      </c>
      <c r="DI14" s="57">
        <v>289.2</v>
      </c>
      <c r="DJ14" s="57">
        <v>215.66666666666666</v>
      </c>
      <c r="DK14" s="57">
        <v>216.42857142857142</v>
      </c>
      <c r="DL14" s="57">
        <v>236.38888888888889</v>
      </c>
      <c r="DM14" s="57">
        <v>160.57142857142858</v>
      </c>
      <c r="DN14" s="57">
        <v>164</v>
      </c>
      <c r="DO14" s="57">
        <v>126.25</v>
      </c>
      <c r="DP14" s="57">
        <v>153.70588235294119</v>
      </c>
      <c r="DQ14" s="57">
        <v>125.5</v>
      </c>
      <c r="DR14" s="57">
        <v>208.25</v>
      </c>
      <c r="DS14" s="57">
        <v>223</v>
      </c>
      <c r="DT14" s="57">
        <v>185.58333333333334</v>
      </c>
      <c r="DU14" s="57">
        <v>308.8</v>
      </c>
      <c r="DV14" s="57">
        <v>277.39999999999998</v>
      </c>
      <c r="DW14" s="57">
        <v>304.77777777777777</v>
      </c>
      <c r="DX14" s="57">
        <v>296.72413793103448</v>
      </c>
      <c r="DY14" s="57">
        <v>348.25</v>
      </c>
      <c r="DZ14" s="57">
        <v>340.1</v>
      </c>
      <c r="EA14" s="57">
        <v>276.38461538461536</v>
      </c>
      <c r="EB14" s="57">
        <v>315.48387096774195</v>
      </c>
      <c r="EC14" s="57">
        <f>Tabla25[[#This Row],[ROS_1DU_COR_COD_ROS_TG_NEG]]-Tabla25[[#This Row],[ROS_1DU_COR_COD_ESC_TG_NEG]]</f>
        <v>-82.6</v>
      </c>
      <c r="ED14" s="57">
        <f>Tabla25[[#This Row],[ROS_1DU_COR_COD_ROS_TG_NEU]]-Tabla25[[#This Row],[ROS_1DU_COR_COD_ESC_TG_NEU]]</f>
        <v>13.583333333333343</v>
      </c>
      <c r="EE14" s="57">
        <f>Tabla25[[#This Row],[ROS_1DU_COR_COD_ROS_TG_POS]]-Tabla25[[#This Row],[ROS_1DU_COR_COD_ESC_TG_POS]]</f>
        <v>22.142857142857167</v>
      </c>
      <c r="EF14" s="57">
        <f>Tabla25[[#This Row],[ROS_1DU_COR_COD_ROS_TG_TOT]]-Tabla25[[#This Row],[ROS_1DU_COR_COD_ESC_TG_TOT]]</f>
        <v>-10.138888888888886</v>
      </c>
      <c r="EG14" s="57">
        <f>Tabla25[[#This Row],[ESC_1DU_COR_COD_ROS_TG_NEG]]-Tabla25[[#This Row],[ESC_1DU_COR_COD_ESC_TG_NEG]]</f>
        <v>35.071428571428584</v>
      </c>
      <c r="EH14" s="57">
        <f>Tabla25[[#This Row],[ESC_1DU_COR_COD_ROS_TG_NEU]]-Tabla25[[#This Row],[ESC_1DU_COR_COD_ESC_TG_NEU]]</f>
        <v>-44.25</v>
      </c>
      <c r="EI14" s="57">
        <f>Tabla25[[#This Row],[ESC_1DU_COR_COD_ROS_TG_POS]]-Tabla25[[#This Row],[ESC_1DU_COR_COD_ESC_TG_POS]]</f>
        <v>-96.75</v>
      </c>
      <c r="EJ14" s="57">
        <f>Tabla25[[#This Row],[ESC_1DU_COR_COD_ROS_TG_TOT]]-Tabla25[[#This Row],[ESC_1DU_COR_COD_ESC_TG_TOT]]</f>
        <v>-31.877450980392155</v>
      </c>
      <c r="EK14" s="57">
        <f>Tabla25[[#This Row],[PAS_1DU_COR_COD_ROS_TG_NEG]]-Tabla25[[#This Row],[PAS_1DU_COR_COD_ESC_TG_NEG]]</f>
        <v>-39.449999999999989</v>
      </c>
      <c r="EL14" s="57">
        <f>Tabla25[[#This Row],[PAS_1DU_COR_COD_ROS_TG_NEU]]-Tabla25[[#This Row],[PAS_1DU_COR_COD_ESC_TG_NEU]]</f>
        <v>-62.700000000000045</v>
      </c>
      <c r="EM14" s="57">
        <f>Tabla25[[#This Row],[PAS_1DU_COR_COD_ROS_TG_POS]]-Tabla25[[#This Row],[PAS_1DU_COR_COD_ESC_TG_POS]]</f>
        <v>28.393162393162413</v>
      </c>
      <c r="EN14" s="57">
        <f>Tabla25[[#This Row],[PAS_1DU_COR_COD_ROS_TG_TOT]]-Tabla25[[#This Row],[PAS_1DU_COR_COD_ESC_TG_TOT]]</f>
        <v>-18.759733036707473</v>
      </c>
    </row>
    <row r="15" spans="1:144" x14ac:dyDescent="0.3">
      <c r="A15" s="2" t="s">
        <v>13</v>
      </c>
      <c r="B15" s="2">
        <v>20</v>
      </c>
      <c r="C15" s="2">
        <v>1</v>
      </c>
      <c r="D15" s="2">
        <v>25</v>
      </c>
      <c r="E15" s="19">
        <v>4.0999999999999996</v>
      </c>
      <c r="F15" s="19">
        <v>804.1</v>
      </c>
      <c r="G15" s="19">
        <v>3.4</v>
      </c>
      <c r="H15" s="19">
        <v>773.61111111111109</v>
      </c>
      <c r="I15" s="19">
        <v>3.1</v>
      </c>
      <c r="J15" s="19">
        <v>677.88888888888891</v>
      </c>
      <c r="K15" s="19">
        <v>3.5333333333333332</v>
      </c>
      <c r="L15" s="19">
        <v>753.73214285714289</v>
      </c>
      <c r="M15" s="21">
        <v>2.4</v>
      </c>
      <c r="N15" s="21">
        <v>749</v>
      </c>
      <c r="O15" s="21">
        <v>2.85</v>
      </c>
      <c r="P15" s="21">
        <v>679.9375</v>
      </c>
      <c r="Q15" s="21">
        <v>3.4</v>
      </c>
      <c r="R15" s="21">
        <v>724.38888888888891</v>
      </c>
      <c r="S15" s="21">
        <v>2.8833333333333333</v>
      </c>
      <c r="T15" s="21">
        <v>716.063829787234</v>
      </c>
      <c r="U15" s="22">
        <v>4.333333333333333</v>
      </c>
      <c r="V15" s="22">
        <v>861.33333333333337</v>
      </c>
      <c r="W15" s="22">
        <v>4.7</v>
      </c>
      <c r="X15" s="22">
        <v>952.9</v>
      </c>
      <c r="Y15" s="22">
        <v>2.6666666666666665</v>
      </c>
      <c r="Z15" s="22">
        <v>498.625</v>
      </c>
      <c r="AA15" s="22">
        <v>3.9285714285714284</v>
      </c>
      <c r="AB15" s="22">
        <v>787.77777777777783</v>
      </c>
      <c r="AC15" s="24">
        <v>1.3333333333333333</v>
      </c>
      <c r="AD15" s="24">
        <v>320.66666666666669</v>
      </c>
      <c r="AE15" s="24">
        <v>2.1</v>
      </c>
      <c r="AF15" s="24">
        <v>564</v>
      </c>
      <c r="AG15" s="24">
        <v>3.4444444444444446</v>
      </c>
      <c r="AH15" s="24">
        <v>967.57142857142856</v>
      </c>
      <c r="AI15" s="24">
        <v>2.2857142857142856</v>
      </c>
      <c r="AJ15" s="24">
        <v>632.25</v>
      </c>
      <c r="AK15" s="26">
        <v>3.4444444444444446</v>
      </c>
      <c r="AL15" s="26">
        <v>740.25</v>
      </c>
      <c r="AM15" s="26">
        <v>2.8888888888888888</v>
      </c>
      <c r="AN15" s="26">
        <v>563.75</v>
      </c>
      <c r="AO15" s="26">
        <v>3</v>
      </c>
      <c r="AP15" s="26">
        <v>572.125</v>
      </c>
      <c r="AQ15" s="26">
        <v>3.1071428571428572</v>
      </c>
      <c r="AR15" s="26">
        <v>625.375</v>
      </c>
      <c r="AS15" s="28">
        <v>4.1111111111111107</v>
      </c>
      <c r="AT15" s="28">
        <v>621.66666666666663</v>
      </c>
      <c r="AU15" s="28">
        <v>3.8888888888888888</v>
      </c>
      <c r="AV15" s="28">
        <v>605.125</v>
      </c>
      <c r="AW15" s="28">
        <v>4.9000000000000004</v>
      </c>
      <c r="AX15" s="28">
        <v>823.3</v>
      </c>
      <c r="AY15" s="28">
        <v>4.3214285714285712</v>
      </c>
      <c r="AZ15" s="28">
        <v>691.44444444444446</v>
      </c>
      <c r="BA15" s="33">
        <f>Tabla25[[#This Row],[ROS_NUM_COR_COD_ROS_TG_NEG]]-Tabla25[[#This Row],[PAS_NUM_COR_COD_ROS_TG_NEG]]</f>
        <v>1.7111111111111108</v>
      </c>
      <c r="BB15" s="33">
        <f>Tabla25[[#This Row],[ROS_DUR_COR_COD_ROS_TG_NEG]]-Tabla25[[#This Row],[PAS_DUR_COR_COD_ROS_TG_NEG]]</f>
        <v>-127.33333333333337</v>
      </c>
      <c r="BC15" s="33">
        <f>Tabla25[[#This Row],[ROS_NUM_COR_COD_ROS_TG_NEU]]-Tabla25[[#This Row],[PAS_NUM_COR_COD_ROS_TG_NEU]]</f>
        <v>1.0388888888888888</v>
      </c>
      <c r="BD15" s="33">
        <f>Tabla25[[#This Row],[ROS_DUR_COR_COD_ROS_TG_NEU]]-Tabla25[[#This Row],[PAS_DUR_COR_COD_ROS_TG_NEU]]</f>
        <v>-74.8125</v>
      </c>
      <c r="BE15" s="33">
        <f>Tabla25[[#This Row],[ROS_NUM_COR_COD_ROS_TG_POS]]-Tabla25[[#This Row],[PAS_NUM_COR_COD_ROS_TG_POS]]</f>
        <v>1.5000000000000004</v>
      </c>
      <c r="BF15" s="33">
        <f>Tabla25[[#This Row],[ROS_DUR_COR_COD_ROS_TG_POS]]-Tabla25[[#This Row],[PAS_DUR_COR_COD_ROS_TG_POS]]</f>
        <v>98.91111111111104</v>
      </c>
      <c r="BG15" s="33">
        <f>Tabla25[[#This Row],[ROS_NUM_COR_COD_ROS_TG_TOT]]-Tabla25[[#This Row],[PAS_NUM_COR_COD_ROS_TG_TOT]]</f>
        <v>1.4380952380952379</v>
      </c>
      <c r="BH15" s="33">
        <f>Tabla25[[#This Row],[ROS_DUR_COR_COD_ROS_TG_TOT]]-Tabla25[[#This Row],[PAS_DUR_COR_COD_ROS_TG_TOT]]</f>
        <v>-24.619385342789542</v>
      </c>
      <c r="BI15" s="30">
        <f>Tabla25[[#This Row],[ROS_NUM_COR_COD_ESC_TG_NEG]]-Tabla25[[#This Row],[PAS_NUM_COR_COD_ESC_TG_NEG]]</f>
        <v>-0.655555555555555</v>
      </c>
      <c r="BJ15" s="30">
        <f>Tabla25[[#This Row],[ROS_DUR_COR_COD_ESC_TG_NEG]]-Tabla25[[#This Row],[PAS_DUR_COR_COD_ESC_TG_NEG]]</f>
        <v>-63.850000000000023</v>
      </c>
      <c r="BK15" s="30">
        <f>Tabla25[[#This Row],[ROS_NUM_COR_COD_ESC_TG_NEU]]-Tabla25[[#This Row],[PAS_NUM_COR_COD_ESC_TG_NEU]]</f>
        <v>-0.51111111111111107</v>
      </c>
      <c r="BL15" s="30">
        <f>Tabla25[[#This Row],[ROS_DUR_COR_COD_ESC_TG_NEU]]-Tabla25[[#This Row],[PAS_DUR_COR_COD_ESC_TG_NEU]]</f>
        <v>-209.86111111111109</v>
      </c>
      <c r="BM15" s="30">
        <f>Tabla25[[#This Row],[ROS_NUM_COR_COD_ESC_TG_POS]]-Tabla25[[#This Row],[PAS_NUM_COR_COD_ESC_TG_POS]]</f>
        <v>-0.10000000000000009</v>
      </c>
      <c r="BN15" s="30">
        <f>Tabla25[[#This Row],[ROS_DUR_COR_COD_ESC_TG_POS]]-Tabla25[[#This Row],[PAS_DUR_COR_COD_ESC_TG_POS]]</f>
        <v>-105.76388888888891</v>
      </c>
      <c r="BO15" s="30">
        <f>Tabla25[[#This Row],[ROS_NUM_COR_COD_ESC_TG_TOT]]-Tabla25[[#This Row],[PAS_NUM_COR_COD_ESC_TG_TOT]]</f>
        <v>-0.42619047619047601</v>
      </c>
      <c r="BP15" s="30">
        <f>Tabla25[[#This Row],[ROS_DUR_COR_COD_ESC_TG_TOT]]-Tabla25[[#This Row],[PAS_DUR_COR_COD_ESC_TG_TOT]]</f>
        <v>-128.35714285714289</v>
      </c>
      <c r="BQ15" s="36">
        <f>Tabla25[[#This Row],[PAS_NUM_COR_COD_ROS_TG_NEG]]-Tabla25[[#This Row],[ESC_NUM_COR_COD_ROS_TG_NEG]]</f>
        <v>1.0666666666666667</v>
      </c>
      <c r="BR15" s="36">
        <f>Tabla25[[#This Row],[PAS_DUR_COR_COD_ROS_TG_NEG]]-Tabla25[[#This Row],[ESC_DUR_COR_COD_ROS_TG_NEG]]</f>
        <v>428.33333333333331</v>
      </c>
      <c r="BS15" s="36">
        <f>Tabla25[[#This Row],[PAS_NUM_COR_COD_ROS_TG_NEU]]-Tabla25[[#This Row],[ESC_NUM_COR_COD_ROS_TG_NEU]]</f>
        <v>0.75</v>
      </c>
      <c r="BT15" s="36">
        <f>Tabla25[[#This Row],[PAS_DUR_COR_COD_ROS_TG_NEU]]-Tabla25[[#This Row],[ESC_DUR_COR_COD_ROS_TG_NEU]]</f>
        <v>115.9375</v>
      </c>
      <c r="BU15" s="36">
        <f>Tabla25[[#This Row],[PAS_NUM_COR_COD_ROS_TG_POS]]-Tabla25[[#This Row],[ESC_NUM_COR_COD_ROS_TG_POS]]</f>
        <v>-4.4444444444444731E-2</v>
      </c>
      <c r="BV15" s="36">
        <f>Tabla25[[#This Row],[PAS_DUR_COR_COD_ROS_TG_POS]]-Tabla25[[#This Row],[ESC_DUR_COR_COD_ROS_TG_POS]]</f>
        <v>-243.18253968253964</v>
      </c>
      <c r="BW15" s="36">
        <f>Tabla25[[#This Row],[PAS_NUM_COR_COD_ROS_TG_TOT]]-Tabla25[[#This Row],[ESC_NUM_COR_COD_ROS_TG_TOT]]</f>
        <v>0.59761904761904772</v>
      </c>
      <c r="BX15" s="36">
        <f>Tabla25[[#This Row],[PAS_DUR_COR_COD_ROS_TG_TOT]]-Tabla25[[#This Row],[ESC_DUR_COR_COD_ROS_TG_TOT]]</f>
        <v>83.813829787233999</v>
      </c>
      <c r="BY15" s="39">
        <f>Tabla25[[#This Row],[PAS_NUM_COR_COD_ESC_TG_NEG]]-Tabla25[[#This Row],[ESC_NUM_COR_COD_ESC_TG_NEG]]</f>
        <v>-0.23333333333333339</v>
      </c>
      <c r="BZ15" s="39">
        <f>Tabla25[[#This Row],[PAS_DUR_COR_COD_ESC_TG_NEG]]-Tabla25[[#This Row],[ESC_DUR_COR_COD_ESC_TG_NEG]]</f>
        <v>-57.233333333333348</v>
      </c>
      <c r="CA15" s="39">
        <f>Tabla25[[#This Row],[PAS_NUM_COR_COD_ESC_TG_NEU]]-Tabla25[[#This Row],[ESC_NUM_COR_COD_ESC_TG_NEU]]</f>
        <v>-1.3000000000000003</v>
      </c>
      <c r="CB15" s="39">
        <f>Tabla25[[#This Row],[PAS_DUR_COR_COD_ESC_TG_NEU]]-Tabla25[[#This Row],[ESC_DUR_COR_COD_ESC_TG_NEU]]</f>
        <v>-179.28888888888889</v>
      </c>
      <c r="CC15" s="39">
        <f>Tabla25[[#This Row],[PAS_NUM_COR_COD_ESC_TG_POS]]-Tabla25[[#This Row],[ESC_NUM_COR_COD_ESC_TG_POS]]</f>
        <v>0.43333333333333357</v>
      </c>
      <c r="CD15" s="39">
        <f>Tabla25[[#This Row],[PAS_DUR_COR_COD_ESC_TG_POS]]-Tabla25[[#This Row],[ESC_DUR_COR_COD_ESC_TG_POS]]</f>
        <v>179.26388888888891</v>
      </c>
      <c r="CE15" s="39">
        <f>Tabla25[[#This Row],[PAS_NUM_COR_COD_ESC_TG_TOT]]-Tabla25[[#This Row],[ESC_NUM_COR_COD_ESC_TG_TOT]]</f>
        <v>-0.39523809523809517</v>
      </c>
      <c r="CF15" s="39">
        <f>Tabla25[[#This Row],[PAS_DUR_COR_COD_ESC_TG_TOT]]-Tabla25[[#This Row],[ESC_DUR_COR_COD_ESC_TG_TOT]]</f>
        <v>-34.045634920634939</v>
      </c>
      <c r="CG15" s="42">
        <f>Tabla25[[#This Row],[PAS_NUM_COR_COD_ROS_TG_NEG]]-Tabla25[[#This Row],[PAS_NUM_COR_COD_ESC_TG_NEG]]</f>
        <v>-1.6999999999999997</v>
      </c>
      <c r="CH15" s="42">
        <f>Tabla25[[#This Row],[PAS_NUM_COR_COD_ROS_TG_NEU]]-Tabla25[[#This Row],[PAS_NUM_COR_COD_ESC_TG_NEU]]</f>
        <v>-0.54999999999999982</v>
      </c>
      <c r="CI15" s="42">
        <f>Tabla25[[#This Row],[PAS_NUM_COR_COD_ROS_TG_POS]]-Tabla25[[#This Row],[PAS_NUM_COR_COD_ESC_TG_POS]]</f>
        <v>0.29999999999999982</v>
      </c>
      <c r="CJ15" s="42">
        <f>Tabla25[[#This Row],[PAS_NUM_COR_COD_ROS_TG_TOT]]-Tabla25[[#This Row],[PAS_NUM_COR_COD_ESC_TG_TOT]]</f>
        <v>-0.64999999999999991</v>
      </c>
      <c r="CK15" s="42">
        <f>Tabla25[[#This Row],[PAS_DUR_COR_COD_ROS_TG_NEG]]-Tabla25[[#This Row],[PAS_DUR_COR_COD_ESC_TG_NEG]]</f>
        <v>-55.100000000000023</v>
      </c>
      <c r="CL15" s="42">
        <f>Tabla25[[#This Row],[PAS_DUR_COR_COD_ROS_TG_NEU]]-Tabla25[[#This Row],[PAS_DUR_COR_COD_ESC_TG_NEU]]</f>
        <v>-93.673611111111086</v>
      </c>
      <c r="CM15" s="42">
        <f>Tabla25[[#This Row],[PAS_DUR_COR_COD_ROS_TG_POS]]-Tabla25[[#This Row],[PAS_DUR_COR_COD_ESC_TG_POS]]</f>
        <v>46.5</v>
      </c>
      <c r="CN15" s="42">
        <f>Tabla25[[#This Row],[PAS_DUR_COR_COD_ROS_TG_TOT]]-Tabla25[[#This Row],[PAS_DUR_COR_COD_ESC_TG_TOT]]</f>
        <v>-37.668313069908891</v>
      </c>
      <c r="CO15" s="44">
        <f>Tabla25[[#This Row],[ESC_NUM_COR_COD_ROS_TG_NEG]]-Tabla25[[#This Row],[ESC_NUM_COR_COD_ESC_TG_NEG]]</f>
        <v>-3</v>
      </c>
      <c r="CP15" s="44">
        <f>Tabla25[[#This Row],[ESC_NUM_COR_COD_ROS_TG_NEU]]-Tabla25[[#This Row],[ESC_NUM_COR_COD_ESC_TG_NEU]]</f>
        <v>-2.6</v>
      </c>
      <c r="CQ15" s="44">
        <f>Tabla25[[#This Row],[ESC_NUM_COR_COD_ROS_TG_POS]]-Tabla25[[#This Row],[ESC_NUM_COR_COD_ESC_TG_POS]]</f>
        <v>0.77777777777777812</v>
      </c>
      <c r="CR15" s="44">
        <f>Tabla25[[#This Row],[ESC_NUM_COR_COD_ROS_TG_TOT]]-Tabla25[[#This Row],[ESC_NUM_COR_COD_ESC_TG_TOT]]</f>
        <v>-1.6428571428571428</v>
      </c>
      <c r="CS15" s="44">
        <f>Tabla25[[#This Row],[ESC_DUR_COR_COD_ROS_TG_NEG]]-Tabla25[[#This Row],[ESC_DUR_COR_COD_ESC_TG_NEG]]</f>
        <v>-540.66666666666674</v>
      </c>
      <c r="CT15" s="44">
        <f>Tabla25[[#This Row],[ESC_DUR_COR_COD_ROS_TG_NEU]]-Tabla25[[#This Row],[ESC_DUR_COR_COD_ESC_TG_NEU]]</f>
        <v>-388.9</v>
      </c>
      <c r="CU15" s="44">
        <f>Tabla25[[#This Row],[ESC_DUR_COR_COD_ROS_TG_POS]]-Tabla25[[#This Row],[ESC_DUR_COR_COD_ESC_TG_POS]]</f>
        <v>468.94642857142856</v>
      </c>
      <c r="CV15" s="44">
        <f>Tabla25[[#This Row],[ESC_DUR_COR_COD_ROS_TG_TOT]]-Tabla25[[#This Row],[ESC_DUR_COR_COD_ESC_TG_TOT]]</f>
        <v>-155.52777777777783</v>
      </c>
      <c r="CW15" s="47">
        <f>Tabla25[[#This Row],[ROS_NUM_COR_COD_ROS_TG_NEG]]-Tabla25[[#This Row],[ROS_NUM_COR_COD_ESC_TG_NEG]]</f>
        <v>0.66666666666666607</v>
      </c>
      <c r="CX15" s="47">
        <f>Tabla25[[#This Row],[ROS_NUM_COR_COD_ROS_TG_NEU]]-Tabla25[[#This Row],[ROS_NUM_COR_COD_ESC_TG_NEU]]</f>
        <v>1</v>
      </c>
      <c r="CY15" s="47">
        <f>Tabla25[[#This Row],[ROS_NUM_COR_COD_ROS_TG_POS]]-Tabla25[[#This Row],[ROS_NUM_COR_COD_ESC_TG_POS]]</f>
        <v>1.9000000000000004</v>
      </c>
      <c r="CZ15" s="47">
        <f>Tabla25[[#This Row],[ROS_NUM_COR_COD_ROS_TG_TOT]]-Tabla25[[#This Row],[ROS_NUM_COR_COD_ESC_TG_TOT]]</f>
        <v>1.214285714285714</v>
      </c>
      <c r="DA15" s="47">
        <f>Tabla25[[#This Row],[ROS_DUR_COR_COD_ROS_TG_NEG]]-Tabla25[[#This Row],[ROS_DUR_COR_COD_ESC_TG_NEG]]</f>
        <v>-118.58333333333337</v>
      </c>
      <c r="DB15" s="47">
        <f>Tabla25[[#This Row],[ROS_DUR_COR_COD_ROS_TG_NEU]]-Tabla25[[#This Row],[ROS_DUR_COR_COD_ESC_TG_NEU]]</f>
        <v>41.375</v>
      </c>
      <c r="DC15" s="47">
        <f>Tabla25[[#This Row],[ROS_DUR_COR_COD_ROS_TG_POS]]-Tabla25[[#This Row],[ROS_DUR_COR_COD_ESC_TG_POS]]</f>
        <v>251.17499999999995</v>
      </c>
      <c r="DD15" s="47">
        <f>Tabla25[[#This Row],[ROS_DUR_COR_COD_ROS_TG_TOT]]-Tabla25[[#This Row],[ROS_DUR_COR_COD_ESC_TG_TOT]]</f>
        <v>66.069444444444457</v>
      </c>
      <c r="DE15" s="57">
        <v>120</v>
      </c>
      <c r="DF15" s="57">
        <v>136.875</v>
      </c>
      <c r="DG15" s="57">
        <v>157.69999999999999</v>
      </c>
      <c r="DH15" s="57">
        <v>138.96296296296296</v>
      </c>
      <c r="DI15" s="57">
        <v>207.5</v>
      </c>
      <c r="DJ15" s="57">
        <v>141</v>
      </c>
      <c r="DK15" s="57">
        <v>150</v>
      </c>
      <c r="DL15" s="57">
        <v>166.16666666666666</v>
      </c>
      <c r="DM15" s="57">
        <v>169.83333333333334</v>
      </c>
      <c r="DN15" s="57">
        <v>152.28571428571428</v>
      </c>
      <c r="DO15" s="57">
        <v>218</v>
      </c>
      <c r="DP15" s="57">
        <v>180.55</v>
      </c>
      <c r="DQ15" s="57">
        <v>199.66666666666666</v>
      </c>
      <c r="DR15" s="57">
        <v>177.6</v>
      </c>
      <c r="DS15" s="57">
        <v>175.75</v>
      </c>
      <c r="DT15" s="57">
        <v>184.40740740740742</v>
      </c>
      <c r="DU15" s="57">
        <v>186.38461538461539</v>
      </c>
      <c r="DV15" s="57">
        <v>206.125</v>
      </c>
      <c r="DW15" s="57">
        <v>208.11111111111111</v>
      </c>
      <c r="DX15" s="57">
        <v>201.42553191489361</v>
      </c>
      <c r="DY15" s="57">
        <v>157.30000000000001</v>
      </c>
      <c r="DZ15" s="57">
        <v>202.55555555555554</v>
      </c>
      <c r="EA15" s="57">
        <v>211.55555555555554</v>
      </c>
      <c r="EB15" s="57">
        <v>189.28571428571428</v>
      </c>
      <c r="EC15" s="57">
        <f>Tabla25[[#This Row],[ROS_1DU_COR_COD_ROS_TG_NEG]]-Tabla25[[#This Row],[ROS_1DU_COR_COD_ESC_TG_NEG]]</f>
        <v>-87.5</v>
      </c>
      <c r="ED15" s="57">
        <f>Tabla25[[#This Row],[ROS_1DU_COR_COD_ROS_TG_NEU]]-Tabla25[[#This Row],[ROS_1DU_COR_COD_ESC_TG_NEU]]</f>
        <v>-4.125</v>
      </c>
      <c r="EE15" s="57">
        <f>Tabla25[[#This Row],[ROS_1DU_COR_COD_ROS_TG_POS]]-Tabla25[[#This Row],[ROS_1DU_COR_COD_ESC_TG_POS]]</f>
        <v>7.6999999999999886</v>
      </c>
      <c r="EF15" s="57">
        <f>Tabla25[[#This Row],[ROS_1DU_COR_COD_ROS_TG_TOT]]-Tabla25[[#This Row],[ROS_1DU_COR_COD_ESC_TG_TOT]]</f>
        <v>-27.203703703703695</v>
      </c>
      <c r="EG15" s="57">
        <f>Tabla25[[#This Row],[ESC_1DU_COR_COD_ROS_TG_NEG]]-Tabla25[[#This Row],[ESC_1DU_COR_COD_ESC_TG_NEG]]</f>
        <v>-29.833333333333314</v>
      </c>
      <c r="EH15" s="57">
        <f>Tabla25[[#This Row],[ESC_1DU_COR_COD_ROS_TG_NEU]]-Tabla25[[#This Row],[ESC_1DU_COR_COD_ESC_TG_NEU]]</f>
        <v>-25.314285714285717</v>
      </c>
      <c r="EI15" s="57">
        <f>Tabla25[[#This Row],[ESC_1DU_COR_COD_ROS_TG_POS]]-Tabla25[[#This Row],[ESC_1DU_COR_COD_ESC_TG_POS]]</f>
        <v>42.25</v>
      </c>
      <c r="EJ15" s="57">
        <f>Tabla25[[#This Row],[ESC_1DU_COR_COD_ROS_TG_TOT]]-Tabla25[[#This Row],[ESC_1DU_COR_COD_ESC_TG_TOT]]</f>
        <v>-3.8574074074074076</v>
      </c>
      <c r="EK15" s="57">
        <f>Tabla25[[#This Row],[PAS_1DU_COR_COD_ROS_TG_NEG]]-Tabla25[[#This Row],[PAS_1DU_COR_COD_ESC_TG_NEG]]</f>
        <v>29.084615384615375</v>
      </c>
      <c r="EL15" s="57">
        <f>Tabla25[[#This Row],[PAS_1DU_COR_COD_ROS_TG_NEU]]-Tabla25[[#This Row],[PAS_1DU_COR_COD_ESC_TG_NEU]]</f>
        <v>3.5694444444444571</v>
      </c>
      <c r="EM15" s="57">
        <f>Tabla25[[#This Row],[PAS_1DU_COR_COD_ROS_TG_POS]]-Tabla25[[#This Row],[PAS_1DU_COR_COD_ESC_TG_POS]]</f>
        <v>-3.4444444444444287</v>
      </c>
      <c r="EN15" s="57">
        <f>Tabla25[[#This Row],[PAS_1DU_COR_COD_ROS_TG_TOT]]-Tabla25[[#This Row],[PAS_1DU_COR_COD_ESC_TG_TOT]]</f>
        <v>12.139817629179333</v>
      </c>
    </row>
    <row r="16" spans="1:144" x14ac:dyDescent="0.3">
      <c r="A16" s="2" t="s">
        <v>14</v>
      </c>
      <c r="B16" s="2">
        <v>20</v>
      </c>
      <c r="C16" s="2">
        <v>1</v>
      </c>
      <c r="D16" s="2">
        <v>24</v>
      </c>
      <c r="E16" s="19">
        <v>3.75</v>
      </c>
      <c r="F16" s="19">
        <v>1487.2</v>
      </c>
      <c r="G16" s="19">
        <v>3.15</v>
      </c>
      <c r="H16" s="19">
        <v>1345.3571428571429</v>
      </c>
      <c r="I16" s="19">
        <v>3.05</v>
      </c>
      <c r="J16" s="19">
        <v>1598.9166666666667</v>
      </c>
      <c r="K16" s="19">
        <v>3.3166666666666669</v>
      </c>
      <c r="L16" s="19">
        <v>1471.4634146341464</v>
      </c>
      <c r="M16" s="21">
        <v>3.4</v>
      </c>
      <c r="N16" s="21">
        <v>1603.8461538461538</v>
      </c>
      <c r="O16" s="21">
        <v>3.95</v>
      </c>
      <c r="P16" s="21">
        <v>1365.375</v>
      </c>
      <c r="Q16" s="21">
        <v>3.5</v>
      </c>
      <c r="R16" s="21">
        <v>1603.6428571428571</v>
      </c>
      <c r="S16" s="21">
        <v>3.6166666666666667</v>
      </c>
      <c r="T16" s="21">
        <v>1515.046511627907</v>
      </c>
      <c r="U16" s="22">
        <v>5.2</v>
      </c>
      <c r="V16" s="22">
        <v>1732.2</v>
      </c>
      <c r="W16" s="22">
        <v>5.2</v>
      </c>
      <c r="X16" s="22">
        <v>1666.7</v>
      </c>
      <c r="Y16" s="22">
        <v>3.7</v>
      </c>
      <c r="Z16" s="22">
        <v>1332.5555555555557</v>
      </c>
      <c r="AA16" s="22">
        <v>4.7</v>
      </c>
      <c r="AB16" s="22">
        <v>1585.5862068965516</v>
      </c>
      <c r="AC16" s="24">
        <v>1.6</v>
      </c>
      <c r="AD16" s="24">
        <v>1017</v>
      </c>
      <c r="AE16" s="24">
        <v>1.6</v>
      </c>
      <c r="AF16" s="24">
        <v>1253.25</v>
      </c>
      <c r="AG16" s="24">
        <v>2.9</v>
      </c>
      <c r="AH16" s="24">
        <v>1531.6666666666667</v>
      </c>
      <c r="AI16" s="24">
        <v>2.0333333333333332</v>
      </c>
      <c r="AJ16" s="24">
        <v>1285.8666666666666</v>
      </c>
      <c r="AK16" s="26">
        <v>0.77777777777777779</v>
      </c>
      <c r="AL16" s="26">
        <v>369.8</v>
      </c>
      <c r="AM16" s="26">
        <v>2.2999999999999998</v>
      </c>
      <c r="AN16" s="26">
        <v>1206.8333333333333</v>
      </c>
      <c r="AO16" s="26">
        <v>2.4</v>
      </c>
      <c r="AP16" s="26">
        <v>1169</v>
      </c>
      <c r="AQ16" s="26">
        <v>1.8620689655172413</v>
      </c>
      <c r="AR16" s="26">
        <v>947.29411764705878</v>
      </c>
      <c r="AS16" s="28">
        <v>5.4444444444444446</v>
      </c>
      <c r="AT16" s="28">
        <v>1893.8888888888889</v>
      </c>
      <c r="AU16" s="28">
        <v>4.3</v>
      </c>
      <c r="AV16" s="28">
        <v>1320.1</v>
      </c>
      <c r="AW16" s="28">
        <v>4.5999999999999996</v>
      </c>
      <c r="AX16" s="28">
        <v>1355.6</v>
      </c>
      <c r="AY16" s="28">
        <v>4.7586206896551726</v>
      </c>
      <c r="AZ16" s="28">
        <v>1510.4137931034484</v>
      </c>
      <c r="BA16" s="33">
        <f>Tabla25[[#This Row],[ROS_NUM_COR_COD_ROS_TG_NEG]]-Tabla25[[#This Row],[PAS_NUM_COR_COD_ROS_TG_NEG]]</f>
        <v>2.0444444444444447</v>
      </c>
      <c r="BB16" s="33">
        <f>Tabla25[[#This Row],[ROS_DUR_COR_COD_ROS_TG_NEG]]-Tabla25[[#This Row],[PAS_DUR_COR_COD_ROS_TG_NEG]]</f>
        <v>290.0427350427351</v>
      </c>
      <c r="BC16" s="33">
        <f>Tabla25[[#This Row],[ROS_NUM_COR_COD_ROS_TG_NEU]]-Tabla25[[#This Row],[PAS_NUM_COR_COD_ROS_TG_NEU]]</f>
        <v>0.34999999999999964</v>
      </c>
      <c r="BD16" s="33">
        <f>Tabla25[[#This Row],[ROS_DUR_COR_COD_ROS_TG_NEU]]-Tabla25[[#This Row],[PAS_DUR_COR_COD_ROS_TG_NEU]]</f>
        <v>-45.275000000000091</v>
      </c>
      <c r="BE16" s="33">
        <f>Tabla25[[#This Row],[ROS_NUM_COR_COD_ROS_TG_POS]]-Tabla25[[#This Row],[PAS_NUM_COR_COD_ROS_TG_POS]]</f>
        <v>1.0999999999999996</v>
      </c>
      <c r="BF16" s="33">
        <f>Tabla25[[#This Row],[ROS_DUR_COR_COD_ROS_TG_POS]]-Tabla25[[#This Row],[PAS_DUR_COR_COD_ROS_TG_POS]]</f>
        <v>-248.0428571428572</v>
      </c>
      <c r="BG16" s="33">
        <f>Tabla25[[#This Row],[ROS_NUM_COR_COD_ROS_TG_TOT]]-Tabla25[[#This Row],[PAS_NUM_COR_COD_ROS_TG_TOT]]</f>
        <v>1.1419540229885059</v>
      </c>
      <c r="BH16" s="33">
        <f>Tabla25[[#This Row],[ROS_DUR_COR_COD_ROS_TG_TOT]]-Tabla25[[#This Row],[PAS_DUR_COR_COD_ROS_TG_TOT]]</f>
        <v>-4.6327185244585962</v>
      </c>
      <c r="BI16" s="30">
        <f>Tabla25[[#This Row],[ROS_NUM_COR_COD_ESC_TG_NEG]]-Tabla25[[#This Row],[PAS_NUM_COR_COD_ESC_TG_NEG]]</f>
        <v>-2.9722222222222223</v>
      </c>
      <c r="BJ16" s="30">
        <f>Tabla25[[#This Row],[ROS_DUR_COR_COD_ESC_TG_NEG]]-Tabla25[[#This Row],[PAS_DUR_COR_COD_ESC_TG_NEG]]</f>
        <v>-1117.4000000000001</v>
      </c>
      <c r="BK16" s="30">
        <f>Tabla25[[#This Row],[ROS_NUM_COR_COD_ESC_TG_NEU]]-Tabla25[[#This Row],[PAS_NUM_COR_COD_ESC_TG_NEU]]</f>
        <v>-0.85000000000000009</v>
      </c>
      <c r="BL16" s="30">
        <f>Tabla25[[#This Row],[ROS_DUR_COR_COD_ESC_TG_NEU]]-Tabla25[[#This Row],[PAS_DUR_COR_COD_ESC_TG_NEU]]</f>
        <v>-138.52380952380963</v>
      </c>
      <c r="BM16" s="30">
        <f>Tabla25[[#This Row],[ROS_NUM_COR_COD_ESC_TG_POS]]-Tabla25[[#This Row],[PAS_NUM_COR_COD_ESC_TG_POS]]</f>
        <v>-0.64999999999999991</v>
      </c>
      <c r="BN16" s="30">
        <f>Tabla25[[#This Row],[ROS_DUR_COR_COD_ESC_TG_POS]]-Tabla25[[#This Row],[PAS_DUR_COR_COD_ESC_TG_POS]]</f>
        <v>-429.91666666666674</v>
      </c>
      <c r="BO16" s="30">
        <f>Tabla25[[#This Row],[ROS_NUM_COR_COD_ESC_TG_TOT]]-Tabla25[[#This Row],[PAS_NUM_COR_COD_ESC_TG_TOT]]</f>
        <v>-1.4545977011494255</v>
      </c>
      <c r="BP16" s="30">
        <f>Tabla25[[#This Row],[ROS_DUR_COR_COD_ESC_TG_TOT]]-Tabla25[[#This Row],[PAS_DUR_COR_COD_ESC_TG_TOT]]</f>
        <v>-524.16929698708759</v>
      </c>
      <c r="BQ16" s="36">
        <f>Tabla25[[#This Row],[PAS_NUM_COR_COD_ROS_TG_NEG]]-Tabla25[[#This Row],[ESC_NUM_COR_COD_ROS_TG_NEG]]</f>
        <v>1.7999999999999998</v>
      </c>
      <c r="BR16" s="36">
        <f>Tabla25[[#This Row],[PAS_DUR_COR_COD_ROS_TG_NEG]]-Tabla25[[#This Row],[ESC_DUR_COR_COD_ROS_TG_NEG]]</f>
        <v>586.84615384615381</v>
      </c>
      <c r="BS16" s="36">
        <f>Tabla25[[#This Row],[PAS_NUM_COR_COD_ROS_TG_NEU]]-Tabla25[[#This Row],[ESC_NUM_COR_COD_ROS_TG_NEU]]</f>
        <v>2.35</v>
      </c>
      <c r="BT16" s="36">
        <f>Tabla25[[#This Row],[PAS_DUR_COR_COD_ROS_TG_NEU]]-Tabla25[[#This Row],[ESC_DUR_COR_COD_ROS_TG_NEU]]</f>
        <v>112.125</v>
      </c>
      <c r="BU16" s="36">
        <f>Tabla25[[#This Row],[PAS_NUM_COR_COD_ROS_TG_POS]]-Tabla25[[#This Row],[ESC_NUM_COR_COD_ROS_TG_POS]]</f>
        <v>0.60000000000000009</v>
      </c>
      <c r="BV16" s="36">
        <f>Tabla25[[#This Row],[PAS_DUR_COR_COD_ROS_TG_POS]]-Tabla25[[#This Row],[ESC_DUR_COR_COD_ROS_TG_POS]]</f>
        <v>71.976190476190368</v>
      </c>
      <c r="BW16" s="36">
        <f>Tabla25[[#This Row],[PAS_NUM_COR_COD_ROS_TG_TOT]]-Tabla25[[#This Row],[ESC_NUM_COR_COD_ROS_TG_TOT]]</f>
        <v>1.5833333333333335</v>
      </c>
      <c r="BX16" s="36">
        <f>Tabla25[[#This Row],[PAS_DUR_COR_COD_ROS_TG_TOT]]-Tabla25[[#This Row],[ESC_DUR_COR_COD_ROS_TG_TOT]]</f>
        <v>229.17984496124041</v>
      </c>
      <c r="BY16" s="39">
        <f>Tabla25[[#This Row],[PAS_NUM_COR_COD_ESC_TG_NEG]]-Tabla25[[#This Row],[ESC_NUM_COR_COD_ESC_TG_NEG]]</f>
        <v>-1.4500000000000002</v>
      </c>
      <c r="BZ16" s="39">
        <f>Tabla25[[#This Row],[PAS_DUR_COR_COD_ESC_TG_NEG]]-Tabla25[[#This Row],[ESC_DUR_COR_COD_ESC_TG_NEG]]</f>
        <v>-245</v>
      </c>
      <c r="CA16" s="39">
        <f>Tabla25[[#This Row],[PAS_NUM_COR_COD_ESC_TG_NEU]]-Tabla25[[#This Row],[ESC_NUM_COR_COD_ESC_TG_NEU]]</f>
        <v>-2.0500000000000003</v>
      </c>
      <c r="CB16" s="39">
        <f>Tabla25[[#This Row],[PAS_DUR_COR_COD_ESC_TG_NEU]]-Tabla25[[#This Row],[ESC_DUR_COR_COD_ESC_TG_NEU]]</f>
        <v>-321.34285714285716</v>
      </c>
      <c r="CC16" s="39">
        <f>Tabla25[[#This Row],[PAS_NUM_COR_COD_ESC_TG_POS]]-Tabla25[[#This Row],[ESC_NUM_COR_COD_ESC_TG_POS]]</f>
        <v>-0.65000000000000036</v>
      </c>
      <c r="CD16" s="39">
        <f>Tabla25[[#This Row],[PAS_DUR_COR_COD_ESC_TG_POS]]-Tabla25[[#This Row],[ESC_DUR_COR_COD_ESC_TG_POS]]</f>
        <v>266.36111111111109</v>
      </c>
      <c r="CE16" s="39">
        <f>Tabla25[[#This Row],[PAS_NUM_COR_COD_ESC_TG_TOT]]-Tabla25[[#This Row],[ESC_NUM_COR_COD_ESC_TG_TOT]]</f>
        <v>-1.3833333333333333</v>
      </c>
      <c r="CF16" s="39">
        <f>Tabla25[[#This Row],[PAS_DUR_COR_COD_ESC_TG_TOT]]-Tabla25[[#This Row],[ESC_DUR_COR_COD_ESC_TG_TOT]]</f>
        <v>-114.12279226240526</v>
      </c>
      <c r="CG16" s="42">
        <f>Tabla25[[#This Row],[PAS_NUM_COR_COD_ROS_TG_NEG]]-Tabla25[[#This Row],[PAS_NUM_COR_COD_ESC_TG_NEG]]</f>
        <v>-0.35000000000000009</v>
      </c>
      <c r="CH16" s="42">
        <f>Tabla25[[#This Row],[PAS_NUM_COR_COD_ROS_TG_NEU]]-Tabla25[[#This Row],[PAS_NUM_COR_COD_ESC_TG_NEU]]</f>
        <v>0.80000000000000027</v>
      </c>
      <c r="CI16" s="42">
        <f>Tabla25[[#This Row],[PAS_NUM_COR_COD_ROS_TG_POS]]-Tabla25[[#This Row],[PAS_NUM_COR_COD_ESC_TG_POS]]</f>
        <v>0.45000000000000018</v>
      </c>
      <c r="CJ16" s="42">
        <f>Tabla25[[#This Row],[PAS_NUM_COR_COD_ROS_TG_TOT]]-Tabla25[[#This Row],[PAS_NUM_COR_COD_ESC_TG_TOT]]</f>
        <v>0.29999999999999982</v>
      </c>
      <c r="CK16" s="42">
        <f>Tabla25[[#This Row],[PAS_DUR_COR_COD_ROS_TG_NEG]]-Tabla25[[#This Row],[PAS_DUR_COR_COD_ESC_TG_NEG]]</f>
        <v>116.64615384615377</v>
      </c>
      <c r="CL16" s="42">
        <f>Tabla25[[#This Row],[PAS_DUR_COR_COD_ROS_TG_NEU]]-Tabla25[[#This Row],[PAS_DUR_COR_COD_ESC_TG_NEU]]</f>
        <v>20.01785714285711</v>
      </c>
      <c r="CM16" s="42">
        <f>Tabla25[[#This Row],[PAS_DUR_COR_COD_ROS_TG_POS]]-Tabla25[[#This Row],[PAS_DUR_COR_COD_ESC_TG_POS]]</f>
        <v>4.7261904761903679</v>
      </c>
      <c r="CN16" s="42">
        <f>Tabla25[[#This Row],[PAS_DUR_COR_COD_ROS_TG_TOT]]-Tabla25[[#This Row],[PAS_DUR_COR_COD_ESC_TG_TOT]]</f>
        <v>43.583096993760591</v>
      </c>
      <c r="CO16" s="44">
        <f>Tabla25[[#This Row],[ESC_NUM_COR_COD_ROS_TG_NEG]]-Tabla25[[#This Row],[ESC_NUM_COR_COD_ESC_TG_NEG]]</f>
        <v>-3.6</v>
      </c>
      <c r="CP16" s="44">
        <f>Tabla25[[#This Row],[ESC_NUM_COR_COD_ROS_TG_NEU]]-Tabla25[[#This Row],[ESC_NUM_COR_COD_ESC_TG_NEU]]</f>
        <v>-3.6</v>
      </c>
      <c r="CQ16" s="44">
        <f>Tabla25[[#This Row],[ESC_NUM_COR_COD_ROS_TG_POS]]-Tabla25[[#This Row],[ESC_NUM_COR_COD_ESC_TG_POS]]</f>
        <v>-0.80000000000000027</v>
      </c>
      <c r="CR16" s="44">
        <f>Tabla25[[#This Row],[ESC_NUM_COR_COD_ROS_TG_TOT]]-Tabla25[[#This Row],[ESC_NUM_COR_COD_ESC_TG_TOT]]</f>
        <v>-2.666666666666667</v>
      </c>
      <c r="CS16" s="44">
        <f>Tabla25[[#This Row],[ESC_DUR_COR_COD_ROS_TG_NEG]]-Tabla25[[#This Row],[ESC_DUR_COR_COD_ESC_TG_NEG]]</f>
        <v>-715.2</v>
      </c>
      <c r="CT16" s="44">
        <f>Tabla25[[#This Row],[ESC_DUR_COR_COD_ROS_TG_NEU]]-Tabla25[[#This Row],[ESC_DUR_COR_COD_ESC_TG_NEU]]</f>
        <v>-413.45000000000005</v>
      </c>
      <c r="CU16" s="44">
        <f>Tabla25[[#This Row],[ESC_DUR_COR_COD_ROS_TG_POS]]-Tabla25[[#This Row],[ESC_DUR_COR_COD_ESC_TG_POS]]</f>
        <v>199.11111111111109</v>
      </c>
      <c r="CV16" s="44">
        <f>Tabla25[[#This Row],[ESC_DUR_COR_COD_ROS_TG_TOT]]-Tabla25[[#This Row],[ESC_DUR_COR_COD_ESC_TG_TOT]]</f>
        <v>-299.71954022988507</v>
      </c>
      <c r="CW16" s="47">
        <f>Tabla25[[#This Row],[ROS_NUM_COR_COD_ROS_TG_NEG]]-Tabla25[[#This Row],[ROS_NUM_COR_COD_ESC_TG_NEG]]</f>
        <v>4.666666666666667</v>
      </c>
      <c r="CX16" s="47">
        <f>Tabla25[[#This Row],[ROS_NUM_COR_COD_ROS_TG_NEU]]-Tabla25[[#This Row],[ROS_NUM_COR_COD_ESC_TG_NEU]]</f>
        <v>2</v>
      </c>
      <c r="CY16" s="47">
        <f>Tabla25[[#This Row],[ROS_NUM_COR_COD_ROS_TG_POS]]-Tabla25[[#This Row],[ROS_NUM_COR_COD_ESC_TG_POS]]</f>
        <v>2.1999999999999997</v>
      </c>
      <c r="CZ16" s="47">
        <f>Tabla25[[#This Row],[ROS_NUM_COR_COD_ROS_TG_TOT]]-Tabla25[[#This Row],[ROS_NUM_COR_COD_ESC_TG_TOT]]</f>
        <v>2.8965517241379315</v>
      </c>
      <c r="DA16" s="47">
        <f>Tabla25[[#This Row],[ROS_DUR_COR_COD_ROS_TG_NEG]]-Tabla25[[#This Row],[ROS_DUR_COR_COD_ESC_TG_NEG]]</f>
        <v>1524.088888888889</v>
      </c>
      <c r="DB16" s="47">
        <f>Tabla25[[#This Row],[ROS_DUR_COR_COD_ROS_TG_NEU]]-Tabla25[[#This Row],[ROS_DUR_COR_COD_ESC_TG_NEU]]</f>
        <v>113.26666666666665</v>
      </c>
      <c r="DC16" s="47">
        <f>Tabla25[[#This Row],[ROS_DUR_COR_COD_ROS_TG_POS]]-Tabla25[[#This Row],[ROS_DUR_COR_COD_ESC_TG_POS]]</f>
        <v>186.59999999999991</v>
      </c>
      <c r="DD16" s="47">
        <f>Tabla25[[#This Row],[ROS_DUR_COR_COD_ROS_TG_TOT]]-Tabla25[[#This Row],[ROS_DUR_COR_COD_ESC_TG_TOT]]</f>
        <v>563.11967545638959</v>
      </c>
      <c r="DE16" s="57">
        <v>369</v>
      </c>
      <c r="DF16" s="57">
        <v>343.5</v>
      </c>
      <c r="DG16" s="57">
        <v>287</v>
      </c>
      <c r="DH16" s="57">
        <v>331.93103448275861</v>
      </c>
      <c r="DI16" s="57">
        <v>266.39999999999998</v>
      </c>
      <c r="DJ16" s="57">
        <v>369.5</v>
      </c>
      <c r="DK16" s="57">
        <v>219.83333333333334</v>
      </c>
      <c r="DL16" s="57">
        <v>286.35294117647061</v>
      </c>
      <c r="DM16" s="57">
        <v>270.60000000000002</v>
      </c>
      <c r="DN16" s="57">
        <v>390</v>
      </c>
      <c r="DO16" s="57">
        <v>320.33333333333331</v>
      </c>
      <c r="DP16" s="57">
        <v>322.33333333333331</v>
      </c>
      <c r="DQ16" s="57">
        <v>290</v>
      </c>
      <c r="DR16" s="57">
        <v>348.9</v>
      </c>
      <c r="DS16" s="57">
        <v>358.33333333333331</v>
      </c>
      <c r="DT16" s="57">
        <v>331.51724137931035</v>
      </c>
      <c r="DU16" s="57">
        <v>339.84615384615387</v>
      </c>
      <c r="DV16" s="57">
        <v>271.0625</v>
      </c>
      <c r="DW16" s="57">
        <v>284.71428571428572</v>
      </c>
      <c r="DX16" s="57">
        <v>296.30232558139534</v>
      </c>
      <c r="DY16" s="57">
        <v>289.06666666666666</v>
      </c>
      <c r="DZ16" s="57">
        <v>272.5</v>
      </c>
      <c r="EA16" s="57">
        <v>285.08333333333331</v>
      </c>
      <c r="EB16" s="57">
        <v>282.2439024390244</v>
      </c>
      <c r="EC16" s="57">
        <f>Tabla25[[#This Row],[ROS_1DU_COR_COD_ROS_TG_NEG]]-Tabla25[[#This Row],[ROS_1DU_COR_COD_ESC_TG_NEG]]</f>
        <v>102.60000000000002</v>
      </c>
      <c r="ED16" s="57">
        <f>Tabla25[[#This Row],[ROS_1DU_COR_COD_ROS_TG_NEU]]-Tabla25[[#This Row],[ROS_1DU_COR_COD_ESC_TG_NEU]]</f>
        <v>-26</v>
      </c>
      <c r="EE16" s="57">
        <f>Tabla25[[#This Row],[ROS_1DU_COR_COD_ROS_TG_POS]]-Tabla25[[#This Row],[ROS_1DU_COR_COD_ESC_TG_POS]]</f>
        <v>67.166666666666657</v>
      </c>
      <c r="EF16" s="57">
        <f>Tabla25[[#This Row],[ROS_1DU_COR_COD_ROS_TG_TOT]]-Tabla25[[#This Row],[ROS_1DU_COR_COD_ESC_TG_TOT]]</f>
        <v>45.578093306287997</v>
      </c>
      <c r="EG16" s="57">
        <f>Tabla25[[#This Row],[ESC_1DU_COR_COD_ROS_TG_NEG]]-Tabla25[[#This Row],[ESC_1DU_COR_COD_ESC_TG_NEG]]</f>
        <v>-19.399999999999977</v>
      </c>
      <c r="EH16" s="57">
        <f>Tabla25[[#This Row],[ESC_1DU_COR_COD_ROS_TG_NEU]]-Tabla25[[#This Row],[ESC_1DU_COR_COD_ESC_TG_NEU]]</f>
        <v>41.100000000000023</v>
      </c>
      <c r="EI16" s="57">
        <f>Tabla25[[#This Row],[ESC_1DU_COR_COD_ROS_TG_POS]]-Tabla25[[#This Row],[ESC_1DU_COR_COD_ESC_TG_POS]]</f>
        <v>-38</v>
      </c>
      <c r="EJ16" s="57">
        <f>Tabla25[[#This Row],[ESC_1DU_COR_COD_ROS_TG_TOT]]-Tabla25[[#This Row],[ESC_1DU_COR_COD_ESC_TG_TOT]]</f>
        <v>-9.1839080459770344</v>
      </c>
      <c r="EK16" s="57">
        <f>Tabla25[[#This Row],[PAS_1DU_COR_COD_ROS_TG_NEG]]-Tabla25[[#This Row],[PAS_1DU_COR_COD_ESC_TG_NEG]]</f>
        <v>50.779487179487205</v>
      </c>
      <c r="EL16" s="57">
        <f>Tabla25[[#This Row],[PAS_1DU_COR_COD_ROS_TG_NEU]]-Tabla25[[#This Row],[PAS_1DU_COR_COD_ESC_TG_NEU]]</f>
        <v>-1.4375</v>
      </c>
      <c r="EM16" s="57">
        <f>Tabla25[[#This Row],[PAS_1DU_COR_COD_ROS_TG_POS]]-Tabla25[[#This Row],[PAS_1DU_COR_COD_ESC_TG_POS]]</f>
        <v>-0.36904761904759198</v>
      </c>
      <c r="EN16" s="57">
        <f>Tabla25[[#This Row],[PAS_1DU_COR_COD_ROS_TG_TOT]]-Tabla25[[#This Row],[PAS_1DU_COR_COD_ESC_TG_TOT]]</f>
        <v>14.058423142370941</v>
      </c>
    </row>
    <row r="17" spans="1:144" x14ac:dyDescent="0.3">
      <c r="A17" s="2" t="s">
        <v>15</v>
      </c>
      <c r="B17" s="2">
        <v>20</v>
      </c>
      <c r="C17" s="2">
        <v>1</v>
      </c>
      <c r="D17" s="2">
        <v>25</v>
      </c>
      <c r="E17" s="19">
        <v>3.8</v>
      </c>
      <c r="F17" s="19">
        <v>933.75</v>
      </c>
      <c r="G17" s="19">
        <v>4.0999999999999996</v>
      </c>
      <c r="H17" s="19">
        <v>1080.5</v>
      </c>
      <c r="I17" s="19">
        <v>3.65</v>
      </c>
      <c r="J17" s="19">
        <v>817.33333333333337</v>
      </c>
      <c r="K17" s="19">
        <v>3.85</v>
      </c>
      <c r="L17" s="19">
        <v>938.8</v>
      </c>
      <c r="M17" s="21">
        <v>3.15</v>
      </c>
      <c r="N17" s="21">
        <v>785.17647058823525</v>
      </c>
      <c r="O17" s="21">
        <v>3.05</v>
      </c>
      <c r="P17" s="21">
        <v>852</v>
      </c>
      <c r="Q17" s="21">
        <v>3.6</v>
      </c>
      <c r="R17" s="21">
        <v>935.86666666666667</v>
      </c>
      <c r="S17" s="21">
        <v>3.2666666666666666</v>
      </c>
      <c r="T17" s="21">
        <v>854.59574468085111</v>
      </c>
      <c r="U17" s="22">
        <v>2.4444444444444446</v>
      </c>
      <c r="V17" s="22">
        <v>1167.5</v>
      </c>
      <c r="W17" s="22">
        <v>1.6</v>
      </c>
      <c r="X17" s="22">
        <v>546.66666666666663</v>
      </c>
      <c r="Y17" s="22">
        <v>4.2</v>
      </c>
      <c r="Z17" s="22">
        <v>1101.125</v>
      </c>
      <c r="AA17" s="22">
        <v>2.7586206896551726</v>
      </c>
      <c r="AB17" s="22">
        <v>931.05555555555554</v>
      </c>
      <c r="AC17" s="24">
        <v>3.5555555555555554</v>
      </c>
      <c r="AD17" s="24">
        <v>1341</v>
      </c>
      <c r="AE17" s="24">
        <v>2.7</v>
      </c>
      <c r="AF17" s="24">
        <v>1358.75</v>
      </c>
      <c r="AG17" s="24">
        <v>1</v>
      </c>
      <c r="AH17" s="24">
        <v>465.75</v>
      </c>
      <c r="AI17" s="24">
        <v>2.3793103448275863</v>
      </c>
      <c r="AJ17" s="24">
        <v>1077.1538461538462</v>
      </c>
      <c r="AK17" s="26">
        <v>5.4444444444444446</v>
      </c>
      <c r="AL17" s="26">
        <v>1171.5555555555557</v>
      </c>
      <c r="AM17" s="26">
        <v>3.3</v>
      </c>
      <c r="AN17" s="26">
        <v>791.22222222222217</v>
      </c>
      <c r="AO17" s="26">
        <v>5</v>
      </c>
      <c r="AP17" s="26">
        <v>1328.5714285714287</v>
      </c>
      <c r="AQ17" s="26">
        <v>4.5357142857142856</v>
      </c>
      <c r="AR17" s="26">
        <v>1078.5999999999999</v>
      </c>
      <c r="AS17" s="28">
        <v>2.6666666666666665</v>
      </c>
      <c r="AT17" s="28">
        <v>922.57142857142856</v>
      </c>
      <c r="AU17" s="28">
        <v>5.2</v>
      </c>
      <c r="AV17" s="28">
        <v>1174.5999999999999</v>
      </c>
      <c r="AW17" s="28">
        <v>3.8888888888888888</v>
      </c>
      <c r="AX17" s="28">
        <v>906.44444444444446</v>
      </c>
      <c r="AY17" s="28">
        <v>3.9642857142857144</v>
      </c>
      <c r="AZ17" s="28">
        <v>1013.9230769230769</v>
      </c>
      <c r="BA17" s="33">
        <f>Tabla25[[#This Row],[ROS_NUM_COR_COD_ROS_TG_NEG]]-Tabla25[[#This Row],[PAS_NUM_COR_COD_ROS_TG_NEG]]</f>
        <v>-0.48333333333333339</v>
      </c>
      <c r="BB17" s="33">
        <f>Tabla25[[#This Row],[ROS_DUR_COR_COD_ROS_TG_NEG]]-Tabla25[[#This Row],[PAS_DUR_COR_COD_ROS_TG_NEG]]</f>
        <v>137.39495798319331</v>
      </c>
      <c r="BC17" s="33">
        <f>Tabla25[[#This Row],[ROS_NUM_COR_COD_ROS_TG_NEU]]-Tabla25[[#This Row],[PAS_NUM_COR_COD_ROS_TG_NEU]]</f>
        <v>2.1500000000000004</v>
      </c>
      <c r="BD17" s="33">
        <f>Tabla25[[#This Row],[ROS_DUR_COR_COD_ROS_TG_NEU]]-Tabla25[[#This Row],[PAS_DUR_COR_COD_ROS_TG_NEU]]</f>
        <v>322.59999999999991</v>
      </c>
      <c r="BE17" s="33">
        <f>Tabla25[[#This Row],[ROS_NUM_COR_COD_ROS_TG_POS]]-Tabla25[[#This Row],[PAS_NUM_COR_COD_ROS_TG_POS]]</f>
        <v>0.28888888888888875</v>
      </c>
      <c r="BF17" s="33">
        <f>Tabla25[[#This Row],[ROS_DUR_COR_COD_ROS_TG_POS]]-Tabla25[[#This Row],[PAS_DUR_COR_COD_ROS_TG_POS]]</f>
        <v>-29.422222222222217</v>
      </c>
      <c r="BG17" s="33">
        <f>Tabla25[[#This Row],[ROS_NUM_COR_COD_ROS_TG_TOT]]-Tabla25[[#This Row],[PAS_NUM_COR_COD_ROS_TG_TOT]]</f>
        <v>0.69761904761904781</v>
      </c>
      <c r="BH17" s="33">
        <f>Tabla25[[#This Row],[ROS_DUR_COR_COD_ROS_TG_TOT]]-Tabla25[[#This Row],[PAS_DUR_COR_COD_ROS_TG_TOT]]</f>
        <v>159.32733224222579</v>
      </c>
      <c r="BI17" s="30">
        <f>Tabla25[[#This Row],[ROS_NUM_COR_COD_ESC_TG_NEG]]-Tabla25[[#This Row],[PAS_NUM_COR_COD_ESC_TG_NEG]]</f>
        <v>1.6444444444444448</v>
      </c>
      <c r="BJ17" s="30">
        <f>Tabla25[[#This Row],[ROS_DUR_COR_COD_ESC_TG_NEG]]-Tabla25[[#This Row],[PAS_DUR_COR_COD_ESC_TG_NEG]]</f>
        <v>237.80555555555566</v>
      </c>
      <c r="BK17" s="30">
        <f>Tabla25[[#This Row],[ROS_NUM_COR_COD_ESC_TG_NEU]]-Tabla25[[#This Row],[PAS_NUM_COR_COD_ESC_TG_NEU]]</f>
        <v>-0.79999999999999982</v>
      </c>
      <c r="BL17" s="30">
        <f>Tabla25[[#This Row],[ROS_DUR_COR_COD_ESC_TG_NEU]]-Tabla25[[#This Row],[PAS_DUR_COR_COD_ESC_TG_NEU]]</f>
        <v>-289.27777777777783</v>
      </c>
      <c r="BM17" s="30">
        <f>Tabla25[[#This Row],[ROS_NUM_COR_COD_ESC_TG_POS]]-Tabla25[[#This Row],[PAS_NUM_COR_COD_ESC_TG_POS]]</f>
        <v>1.35</v>
      </c>
      <c r="BN17" s="30">
        <f>Tabla25[[#This Row],[ROS_DUR_COR_COD_ESC_TG_POS]]-Tabla25[[#This Row],[PAS_DUR_COR_COD_ESC_TG_POS]]</f>
        <v>511.2380952380953</v>
      </c>
      <c r="BO17" s="30">
        <f>Tabla25[[#This Row],[ROS_NUM_COR_COD_ESC_TG_TOT]]-Tabla25[[#This Row],[PAS_NUM_COR_COD_ESC_TG_TOT]]</f>
        <v>0.6857142857142855</v>
      </c>
      <c r="BP17" s="30">
        <f>Tabla25[[#This Row],[ROS_DUR_COR_COD_ESC_TG_TOT]]-Tabla25[[#This Row],[PAS_DUR_COR_COD_ESC_TG_TOT]]</f>
        <v>139.79999999999995</v>
      </c>
      <c r="BQ17" s="36">
        <f>Tabla25[[#This Row],[PAS_NUM_COR_COD_ROS_TG_NEG]]-Tabla25[[#This Row],[ESC_NUM_COR_COD_ROS_TG_NEG]]</f>
        <v>-0.40555555555555545</v>
      </c>
      <c r="BR17" s="36">
        <f>Tabla25[[#This Row],[PAS_DUR_COR_COD_ROS_TG_NEG]]-Tabla25[[#This Row],[ESC_DUR_COR_COD_ROS_TG_NEG]]</f>
        <v>-555.82352941176475</v>
      </c>
      <c r="BS17" s="36">
        <f>Tabla25[[#This Row],[PAS_NUM_COR_COD_ROS_TG_NEU]]-Tabla25[[#This Row],[ESC_NUM_COR_COD_ROS_TG_NEU]]</f>
        <v>0.34999999999999964</v>
      </c>
      <c r="BT17" s="36">
        <f>Tabla25[[#This Row],[PAS_DUR_COR_COD_ROS_TG_NEU]]-Tabla25[[#This Row],[ESC_DUR_COR_COD_ROS_TG_NEU]]</f>
        <v>-506.75</v>
      </c>
      <c r="BU17" s="36">
        <f>Tabla25[[#This Row],[PAS_NUM_COR_COD_ROS_TG_POS]]-Tabla25[[#This Row],[ESC_NUM_COR_COD_ROS_TG_POS]]</f>
        <v>2.6</v>
      </c>
      <c r="BV17" s="36">
        <f>Tabla25[[#This Row],[PAS_DUR_COR_COD_ROS_TG_POS]]-Tabla25[[#This Row],[ESC_DUR_COR_COD_ROS_TG_POS]]</f>
        <v>470.11666666666667</v>
      </c>
      <c r="BW17" s="36">
        <f>Tabla25[[#This Row],[PAS_NUM_COR_COD_ROS_TG_TOT]]-Tabla25[[#This Row],[ESC_NUM_COR_COD_ROS_TG_TOT]]</f>
        <v>0.88735632183908031</v>
      </c>
      <c r="BX17" s="36">
        <f>Tabla25[[#This Row],[PAS_DUR_COR_COD_ROS_TG_TOT]]-Tabla25[[#This Row],[ESC_DUR_COR_COD_ROS_TG_TOT]]</f>
        <v>-222.55810147299508</v>
      </c>
      <c r="BY17" s="39">
        <f>Tabla25[[#This Row],[PAS_NUM_COR_COD_ESC_TG_NEG]]-Tabla25[[#This Row],[ESC_NUM_COR_COD_ESC_TG_NEG]]</f>
        <v>1.3555555555555552</v>
      </c>
      <c r="BZ17" s="39">
        <f>Tabla25[[#This Row],[PAS_DUR_COR_COD_ESC_TG_NEG]]-Tabla25[[#This Row],[ESC_DUR_COR_COD_ESC_TG_NEG]]</f>
        <v>-233.75</v>
      </c>
      <c r="CA17" s="39">
        <f>Tabla25[[#This Row],[PAS_NUM_COR_COD_ESC_TG_NEU]]-Tabla25[[#This Row],[ESC_NUM_COR_COD_ESC_TG_NEU]]</f>
        <v>2.4999999999999996</v>
      </c>
      <c r="CB17" s="39">
        <f>Tabla25[[#This Row],[PAS_DUR_COR_COD_ESC_TG_NEU]]-Tabla25[[#This Row],[ESC_DUR_COR_COD_ESC_TG_NEU]]</f>
        <v>533.83333333333337</v>
      </c>
      <c r="CC17" s="39">
        <f>Tabla25[[#This Row],[PAS_NUM_COR_COD_ESC_TG_POS]]-Tabla25[[#This Row],[ESC_NUM_COR_COD_ESC_TG_POS]]</f>
        <v>-0.55000000000000027</v>
      </c>
      <c r="CD17" s="39">
        <f>Tabla25[[#This Row],[PAS_DUR_COR_COD_ESC_TG_POS]]-Tabla25[[#This Row],[ESC_DUR_COR_COD_ESC_TG_POS]]</f>
        <v>-283.79166666666663</v>
      </c>
      <c r="CE17" s="39">
        <f>Tabla25[[#This Row],[PAS_NUM_COR_COD_ESC_TG_TOT]]-Tabla25[[#This Row],[ESC_NUM_COR_COD_ESC_TG_TOT]]</f>
        <v>1.0913793103448275</v>
      </c>
      <c r="CF17" s="39">
        <f>Tabla25[[#This Row],[PAS_DUR_COR_COD_ESC_TG_TOT]]-Tabla25[[#This Row],[ESC_DUR_COR_COD_ESC_TG_TOT]]</f>
        <v>7.7444444444444116</v>
      </c>
      <c r="CG17" s="42">
        <f>Tabla25[[#This Row],[PAS_NUM_COR_COD_ROS_TG_NEG]]-Tabla25[[#This Row],[PAS_NUM_COR_COD_ESC_TG_NEG]]</f>
        <v>-0.64999999999999991</v>
      </c>
      <c r="CH17" s="42">
        <f>Tabla25[[#This Row],[PAS_NUM_COR_COD_ROS_TG_NEU]]-Tabla25[[#This Row],[PAS_NUM_COR_COD_ESC_TG_NEU]]</f>
        <v>-1.0499999999999998</v>
      </c>
      <c r="CI17" s="42">
        <f>Tabla25[[#This Row],[PAS_NUM_COR_COD_ROS_TG_POS]]-Tabla25[[#This Row],[PAS_NUM_COR_COD_ESC_TG_POS]]</f>
        <v>-4.9999999999999822E-2</v>
      </c>
      <c r="CJ17" s="42">
        <f>Tabla25[[#This Row],[PAS_NUM_COR_COD_ROS_TG_TOT]]-Tabla25[[#This Row],[PAS_NUM_COR_COD_ESC_TG_TOT]]</f>
        <v>-0.58333333333333348</v>
      </c>
      <c r="CK17" s="42">
        <f>Tabla25[[#This Row],[PAS_DUR_COR_COD_ROS_TG_NEG]]-Tabla25[[#This Row],[PAS_DUR_COR_COD_ESC_TG_NEG]]</f>
        <v>-148.57352941176475</v>
      </c>
      <c r="CL17" s="42">
        <f>Tabla25[[#This Row],[PAS_DUR_COR_COD_ROS_TG_NEU]]-Tabla25[[#This Row],[PAS_DUR_COR_COD_ESC_TG_NEU]]</f>
        <v>-228.5</v>
      </c>
      <c r="CM17" s="42">
        <f>Tabla25[[#This Row],[PAS_DUR_COR_COD_ROS_TG_POS]]-Tabla25[[#This Row],[PAS_DUR_COR_COD_ESC_TG_POS]]</f>
        <v>118.5333333333333</v>
      </c>
      <c r="CN17" s="42">
        <f>Tabla25[[#This Row],[PAS_DUR_COR_COD_ROS_TG_TOT]]-Tabla25[[#This Row],[PAS_DUR_COR_COD_ESC_TG_TOT]]</f>
        <v>-84.204255319148842</v>
      </c>
      <c r="CO17" s="44">
        <f>Tabla25[[#This Row],[ESC_NUM_COR_COD_ROS_TG_NEG]]-Tabla25[[#This Row],[ESC_NUM_COR_COD_ESC_TG_NEG]]</f>
        <v>1.1111111111111107</v>
      </c>
      <c r="CP17" s="44">
        <f>Tabla25[[#This Row],[ESC_NUM_COR_COD_ROS_TG_NEU]]-Tabla25[[#This Row],[ESC_NUM_COR_COD_ESC_TG_NEU]]</f>
        <v>1.1000000000000001</v>
      </c>
      <c r="CQ17" s="44">
        <f>Tabla25[[#This Row],[ESC_NUM_COR_COD_ROS_TG_POS]]-Tabla25[[#This Row],[ESC_NUM_COR_COD_ESC_TG_POS]]</f>
        <v>-3.2</v>
      </c>
      <c r="CR17" s="44">
        <f>Tabla25[[#This Row],[ESC_NUM_COR_COD_ROS_TG_TOT]]-Tabla25[[#This Row],[ESC_NUM_COR_COD_ESC_TG_TOT]]</f>
        <v>-0.3793103448275863</v>
      </c>
      <c r="CS17" s="44">
        <f>Tabla25[[#This Row],[ESC_DUR_COR_COD_ROS_TG_NEG]]-Tabla25[[#This Row],[ESC_DUR_COR_COD_ESC_TG_NEG]]</f>
        <v>173.5</v>
      </c>
      <c r="CT17" s="44">
        <f>Tabla25[[#This Row],[ESC_DUR_COR_COD_ROS_TG_NEU]]-Tabla25[[#This Row],[ESC_DUR_COR_COD_ESC_TG_NEU]]</f>
        <v>812.08333333333337</v>
      </c>
      <c r="CU17" s="44">
        <f>Tabla25[[#This Row],[ESC_DUR_COR_COD_ROS_TG_POS]]-Tabla25[[#This Row],[ESC_DUR_COR_COD_ESC_TG_POS]]</f>
        <v>-635.375</v>
      </c>
      <c r="CV17" s="44">
        <f>Tabla25[[#This Row],[ESC_DUR_COR_COD_ROS_TG_TOT]]-Tabla25[[#This Row],[ESC_DUR_COR_COD_ESC_TG_TOT]]</f>
        <v>146.09829059829065</v>
      </c>
      <c r="CW17" s="47">
        <f>Tabla25[[#This Row],[ROS_NUM_COR_COD_ROS_TG_NEG]]-Tabla25[[#This Row],[ROS_NUM_COR_COD_ESC_TG_NEG]]</f>
        <v>-2.7777777777777781</v>
      </c>
      <c r="CX17" s="47">
        <f>Tabla25[[#This Row],[ROS_NUM_COR_COD_ROS_TG_NEU]]-Tabla25[[#This Row],[ROS_NUM_COR_COD_ESC_TG_NEU]]</f>
        <v>1.9000000000000004</v>
      </c>
      <c r="CY17" s="47">
        <f>Tabla25[[#This Row],[ROS_NUM_COR_COD_ROS_TG_POS]]-Tabla25[[#This Row],[ROS_NUM_COR_COD_ESC_TG_POS]]</f>
        <v>-1.1111111111111112</v>
      </c>
      <c r="CZ17" s="47">
        <f>Tabla25[[#This Row],[ROS_NUM_COR_COD_ROS_TG_TOT]]-Tabla25[[#This Row],[ROS_NUM_COR_COD_ESC_TG_TOT]]</f>
        <v>-0.57142857142857117</v>
      </c>
      <c r="DA17" s="47">
        <f>Tabla25[[#This Row],[ROS_DUR_COR_COD_ROS_TG_NEG]]-Tabla25[[#This Row],[ROS_DUR_COR_COD_ESC_TG_NEG]]</f>
        <v>-248.9841269841271</v>
      </c>
      <c r="DB17" s="47">
        <f>Tabla25[[#This Row],[ROS_DUR_COR_COD_ROS_TG_NEU]]-Tabla25[[#This Row],[ROS_DUR_COR_COD_ESC_TG_NEU]]</f>
        <v>383.37777777777774</v>
      </c>
      <c r="DC17" s="47">
        <f>Tabla25[[#This Row],[ROS_DUR_COR_COD_ROS_TG_POS]]-Tabla25[[#This Row],[ROS_DUR_COR_COD_ESC_TG_POS]]</f>
        <v>-422.12698412698421</v>
      </c>
      <c r="DD17" s="47">
        <f>Tabla25[[#This Row],[ROS_DUR_COR_COD_ROS_TG_TOT]]-Tabla25[[#This Row],[ROS_DUR_COR_COD_ESC_TG_TOT]]</f>
        <v>-64.676923076923003</v>
      </c>
      <c r="DE17" s="57">
        <v>291.85714285714283</v>
      </c>
      <c r="DF17" s="57">
        <v>238.3</v>
      </c>
      <c r="DG17" s="57">
        <v>152.77777777777777</v>
      </c>
      <c r="DH17" s="57">
        <v>223.11538461538461</v>
      </c>
      <c r="DI17" s="57">
        <v>244.11111111111111</v>
      </c>
      <c r="DJ17" s="57">
        <v>221.11111111111111</v>
      </c>
      <c r="DK17" s="57">
        <v>257.42857142857144</v>
      </c>
      <c r="DL17" s="57">
        <v>239.56</v>
      </c>
      <c r="DM17" s="57">
        <v>230</v>
      </c>
      <c r="DN17" s="57">
        <v>202.5</v>
      </c>
      <c r="DO17" s="57">
        <v>144</v>
      </c>
      <c r="DP17" s="57">
        <v>195.07692307692307</v>
      </c>
      <c r="DQ17" s="57">
        <v>220.75</v>
      </c>
      <c r="DR17" s="57">
        <v>259.5</v>
      </c>
      <c r="DS17" s="57">
        <v>221.625</v>
      </c>
      <c r="DT17" s="57">
        <v>234.05555555555554</v>
      </c>
      <c r="DU17" s="57">
        <v>192.76470588235293</v>
      </c>
      <c r="DV17" s="57">
        <v>221.46666666666667</v>
      </c>
      <c r="DW17" s="57">
        <v>150.6</v>
      </c>
      <c r="DX17" s="57">
        <v>188.46808510638297</v>
      </c>
      <c r="DY17" s="57">
        <v>194.25</v>
      </c>
      <c r="DZ17" s="57">
        <v>183.8125</v>
      </c>
      <c r="EA17" s="57">
        <v>204.5</v>
      </c>
      <c r="EB17" s="57">
        <v>194.6</v>
      </c>
      <c r="EC17" s="57">
        <f>Tabla25[[#This Row],[ROS_1DU_COR_COD_ROS_TG_NEG]]-Tabla25[[#This Row],[ROS_1DU_COR_COD_ESC_TG_NEG]]</f>
        <v>47.746031746031719</v>
      </c>
      <c r="ED17" s="57">
        <f>Tabla25[[#This Row],[ROS_1DU_COR_COD_ROS_TG_NEU]]-Tabla25[[#This Row],[ROS_1DU_COR_COD_ESC_TG_NEU]]</f>
        <v>17.188888888888897</v>
      </c>
      <c r="EE17" s="57">
        <f>Tabla25[[#This Row],[ROS_1DU_COR_COD_ROS_TG_POS]]-Tabla25[[#This Row],[ROS_1DU_COR_COD_ESC_TG_POS]]</f>
        <v>-104.65079365079367</v>
      </c>
      <c r="EF17" s="57">
        <f>Tabla25[[#This Row],[ROS_1DU_COR_COD_ROS_TG_TOT]]-Tabla25[[#This Row],[ROS_1DU_COR_COD_ESC_TG_TOT]]</f>
        <v>-16.444615384615389</v>
      </c>
      <c r="EG17" s="57">
        <f>Tabla25[[#This Row],[ESC_1DU_COR_COD_ROS_TG_NEG]]-Tabla25[[#This Row],[ESC_1DU_COR_COD_ESC_TG_NEG]]</f>
        <v>9.25</v>
      </c>
      <c r="EH17" s="57">
        <f>Tabla25[[#This Row],[ESC_1DU_COR_COD_ROS_TG_NEU]]-Tabla25[[#This Row],[ESC_1DU_COR_COD_ESC_TG_NEU]]</f>
        <v>-57</v>
      </c>
      <c r="EI17" s="57">
        <f>Tabla25[[#This Row],[ESC_1DU_COR_COD_ROS_TG_POS]]-Tabla25[[#This Row],[ESC_1DU_COR_COD_ESC_TG_POS]]</f>
        <v>-77.625</v>
      </c>
      <c r="EJ17" s="57">
        <f>Tabla25[[#This Row],[ESC_1DU_COR_COD_ROS_TG_TOT]]-Tabla25[[#This Row],[ESC_1DU_COR_COD_ESC_TG_TOT]]</f>
        <v>-38.978632478632477</v>
      </c>
      <c r="EK17" s="57">
        <f>Tabla25[[#This Row],[PAS_1DU_COR_COD_ROS_TG_NEG]]-Tabla25[[#This Row],[PAS_1DU_COR_COD_ESC_TG_NEG]]</f>
        <v>-1.4852941176470722</v>
      </c>
      <c r="EL17" s="57">
        <f>Tabla25[[#This Row],[PAS_1DU_COR_COD_ROS_TG_NEU]]-Tabla25[[#This Row],[PAS_1DU_COR_COD_ESC_TG_NEU]]</f>
        <v>37.654166666666669</v>
      </c>
      <c r="EM17" s="57">
        <f>Tabla25[[#This Row],[PAS_1DU_COR_COD_ROS_TG_POS]]-Tabla25[[#This Row],[PAS_1DU_COR_COD_ESC_TG_POS]]</f>
        <v>-53.900000000000006</v>
      </c>
      <c r="EN17" s="57">
        <f>Tabla25[[#This Row],[PAS_1DU_COR_COD_ROS_TG_TOT]]-Tabla25[[#This Row],[PAS_1DU_COR_COD_ESC_TG_TOT]]</f>
        <v>-6.1319148936170222</v>
      </c>
    </row>
    <row r="18" spans="1:144" x14ac:dyDescent="0.3">
      <c r="A18" s="2" t="s">
        <v>16</v>
      </c>
      <c r="B18" s="2">
        <v>20</v>
      </c>
      <c r="C18" s="2">
        <v>1</v>
      </c>
      <c r="D18" s="2">
        <v>24</v>
      </c>
      <c r="E18" s="19">
        <v>2.4210526315789473</v>
      </c>
      <c r="F18" s="19">
        <v>841.84615384615381</v>
      </c>
      <c r="G18" s="19">
        <v>2.2999999999999998</v>
      </c>
      <c r="H18" s="19">
        <v>1006.1818181818181</v>
      </c>
      <c r="I18" s="19">
        <v>1.55</v>
      </c>
      <c r="J18" s="19">
        <v>905.88888888888891</v>
      </c>
      <c r="K18" s="19">
        <v>2.0847457627118646</v>
      </c>
      <c r="L18" s="19">
        <v>914.09090909090912</v>
      </c>
      <c r="M18" s="21">
        <v>3.2105263157894739</v>
      </c>
      <c r="N18" s="21">
        <v>1104.9285714285713</v>
      </c>
      <c r="O18" s="21">
        <v>2.75</v>
      </c>
      <c r="P18" s="21">
        <v>1104</v>
      </c>
      <c r="Q18" s="21">
        <v>1.4</v>
      </c>
      <c r="R18" s="21">
        <v>793.77777777777783</v>
      </c>
      <c r="S18" s="21">
        <v>2.4406779661016951</v>
      </c>
      <c r="T18" s="21">
        <v>1024.5999999999999</v>
      </c>
      <c r="U18" s="22">
        <v>2.2000000000000002</v>
      </c>
      <c r="V18" s="22">
        <v>739.14285714285711</v>
      </c>
      <c r="W18" s="22">
        <v>3.3</v>
      </c>
      <c r="X18" s="22">
        <v>965.71428571428567</v>
      </c>
      <c r="Y18" s="22">
        <v>4</v>
      </c>
      <c r="Z18" s="22">
        <v>1074</v>
      </c>
      <c r="AA18" s="22">
        <v>3.1379310344827585</v>
      </c>
      <c r="AB18" s="22">
        <v>926.28571428571433</v>
      </c>
      <c r="AC18" s="24">
        <v>4.3</v>
      </c>
      <c r="AD18" s="24">
        <v>1186.5</v>
      </c>
      <c r="AE18" s="24">
        <v>3.5</v>
      </c>
      <c r="AF18" s="24">
        <v>1063</v>
      </c>
      <c r="AG18" s="24">
        <v>3.3333333333333335</v>
      </c>
      <c r="AH18" s="24">
        <v>1047.6666666666667</v>
      </c>
      <c r="AI18" s="24">
        <v>3.7241379310344827</v>
      </c>
      <c r="AJ18" s="24">
        <v>1105.6666666666667</v>
      </c>
      <c r="AK18" s="26">
        <v>2.6666666666666665</v>
      </c>
      <c r="AL18" s="26">
        <v>1867.25</v>
      </c>
      <c r="AM18" s="26">
        <v>2.75</v>
      </c>
      <c r="AN18" s="26">
        <v>1331.25</v>
      </c>
      <c r="AO18" s="26">
        <v>3.6</v>
      </c>
      <c r="AP18" s="26">
        <v>1283.5714285714287</v>
      </c>
      <c r="AQ18" s="26">
        <v>3.0370370370370372</v>
      </c>
      <c r="AR18" s="26">
        <v>1451.9333333333334</v>
      </c>
      <c r="AS18" s="28">
        <v>4.1111111111111107</v>
      </c>
      <c r="AT18" s="28">
        <v>1380.875</v>
      </c>
      <c r="AU18" s="28">
        <v>4.875</v>
      </c>
      <c r="AV18" s="28">
        <v>1187.875</v>
      </c>
      <c r="AW18" s="28">
        <v>4.5</v>
      </c>
      <c r="AX18" s="28">
        <v>1461.75</v>
      </c>
      <c r="AY18" s="28">
        <v>4.4814814814814818</v>
      </c>
      <c r="AZ18" s="28">
        <v>1343.5</v>
      </c>
      <c r="BA18" s="33">
        <f>Tabla25[[#This Row],[ROS_NUM_COR_COD_ROS_TG_NEG]]-Tabla25[[#This Row],[PAS_NUM_COR_COD_ROS_TG_NEG]]</f>
        <v>0.90058479532163682</v>
      </c>
      <c r="BB18" s="33">
        <f>Tabla25[[#This Row],[ROS_DUR_COR_COD_ROS_TG_NEG]]-Tabla25[[#This Row],[PAS_DUR_COR_COD_ROS_TG_NEG]]</f>
        <v>275.94642857142867</v>
      </c>
      <c r="BC18" s="33">
        <f>Tabla25[[#This Row],[ROS_NUM_COR_COD_ROS_TG_NEU]]-Tabla25[[#This Row],[PAS_NUM_COR_COD_ROS_TG_NEU]]</f>
        <v>2.125</v>
      </c>
      <c r="BD18" s="33">
        <f>Tabla25[[#This Row],[ROS_DUR_COR_COD_ROS_TG_NEU]]-Tabla25[[#This Row],[PAS_DUR_COR_COD_ROS_TG_NEU]]</f>
        <v>83.875</v>
      </c>
      <c r="BE18" s="33">
        <f>Tabla25[[#This Row],[ROS_NUM_COR_COD_ROS_TG_POS]]-Tabla25[[#This Row],[PAS_NUM_COR_COD_ROS_TG_POS]]</f>
        <v>3.1</v>
      </c>
      <c r="BF18" s="33">
        <f>Tabla25[[#This Row],[ROS_DUR_COR_COD_ROS_TG_POS]]-Tabla25[[#This Row],[PAS_DUR_COR_COD_ROS_TG_POS]]</f>
        <v>667.97222222222217</v>
      </c>
      <c r="BG18" s="33">
        <f>Tabla25[[#This Row],[ROS_NUM_COR_COD_ROS_TG_TOT]]-Tabla25[[#This Row],[PAS_NUM_COR_COD_ROS_TG_TOT]]</f>
        <v>2.0408035153797868</v>
      </c>
      <c r="BH18" s="33">
        <f>Tabla25[[#This Row],[ROS_DUR_COR_COD_ROS_TG_TOT]]-Tabla25[[#This Row],[PAS_DUR_COR_COD_ROS_TG_TOT]]</f>
        <v>318.90000000000009</v>
      </c>
      <c r="BI18" s="30">
        <f>Tabla25[[#This Row],[ROS_NUM_COR_COD_ESC_TG_NEG]]-Tabla25[[#This Row],[PAS_NUM_COR_COD_ESC_TG_NEG]]</f>
        <v>0.24561403508771917</v>
      </c>
      <c r="BJ18" s="30">
        <f>Tabla25[[#This Row],[ROS_DUR_COR_COD_ESC_TG_NEG]]-Tabla25[[#This Row],[PAS_DUR_COR_COD_ESC_TG_NEG]]</f>
        <v>1025.4038461538462</v>
      </c>
      <c r="BK18" s="30">
        <f>Tabla25[[#This Row],[ROS_NUM_COR_COD_ESC_TG_NEU]]-Tabla25[[#This Row],[PAS_NUM_COR_COD_ESC_TG_NEU]]</f>
        <v>0.45000000000000018</v>
      </c>
      <c r="BL18" s="30">
        <f>Tabla25[[#This Row],[ROS_DUR_COR_COD_ESC_TG_NEU]]-Tabla25[[#This Row],[PAS_DUR_COR_COD_ESC_TG_NEU]]</f>
        <v>325.06818181818187</v>
      </c>
      <c r="BM18" s="30">
        <f>Tabla25[[#This Row],[ROS_NUM_COR_COD_ESC_TG_POS]]-Tabla25[[#This Row],[PAS_NUM_COR_COD_ESC_TG_POS]]</f>
        <v>2.0499999999999998</v>
      </c>
      <c r="BN18" s="30">
        <f>Tabla25[[#This Row],[ROS_DUR_COR_COD_ESC_TG_POS]]-Tabla25[[#This Row],[PAS_DUR_COR_COD_ESC_TG_POS]]</f>
        <v>377.68253968253975</v>
      </c>
      <c r="BO18" s="30">
        <f>Tabla25[[#This Row],[ROS_NUM_COR_COD_ESC_TG_TOT]]-Tabla25[[#This Row],[PAS_NUM_COR_COD_ESC_TG_TOT]]</f>
        <v>0.95229127432517258</v>
      </c>
      <c r="BP18" s="30">
        <f>Tabla25[[#This Row],[ROS_DUR_COR_COD_ESC_TG_TOT]]-Tabla25[[#This Row],[PAS_DUR_COR_COD_ESC_TG_TOT]]</f>
        <v>537.84242424242427</v>
      </c>
      <c r="BQ18" s="36">
        <f>Tabla25[[#This Row],[PAS_NUM_COR_COD_ROS_TG_NEG]]-Tabla25[[#This Row],[ESC_NUM_COR_COD_ROS_TG_NEG]]</f>
        <v>-1.0894736842105259</v>
      </c>
      <c r="BR18" s="36">
        <f>Tabla25[[#This Row],[PAS_DUR_COR_COD_ROS_TG_NEG]]-Tabla25[[#This Row],[ESC_DUR_COR_COD_ROS_TG_NEG]]</f>
        <v>-81.571428571428669</v>
      </c>
      <c r="BS18" s="36">
        <f>Tabla25[[#This Row],[PAS_NUM_COR_COD_ROS_TG_NEU]]-Tabla25[[#This Row],[ESC_NUM_COR_COD_ROS_TG_NEU]]</f>
        <v>-0.75</v>
      </c>
      <c r="BT18" s="36">
        <f>Tabla25[[#This Row],[PAS_DUR_COR_COD_ROS_TG_NEU]]-Tabla25[[#This Row],[ESC_DUR_COR_COD_ROS_TG_NEU]]</f>
        <v>41</v>
      </c>
      <c r="BU18" s="36">
        <f>Tabla25[[#This Row],[PAS_NUM_COR_COD_ROS_TG_POS]]-Tabla25[[#This Row],[ESC_NUM_COR_COD_ROS_TG_POS]]</f>
        <v>-1.9333333333333336</v>
      </c>
      <c r="BV18" s="36">
        <f>Tabla25[[#This Row],[PAS_DUR_COR_COD_ROS_TG_POS]]-Tabla25[[#This Row],[ESC_DUR_COR_COD_ROS_TG_POS]]</f>
        <v>-253.88888888888891</v>
      </c>
      <c r="BW18" s="36">
        <f>Tabla25[[#This Row],[PAS_NUM_COR_COD_ROS_TG_TOT]]-Tabla25[[#This Row],[ESC_NUM_COR_COD_ROS_TG_TOT]]</f>
        <v>-1.2834599649327876</v>
      </c>
      <c r="BX18" s="36">
        <f>Tabla25[[#This Row],[PAS_DUR_COR_COD_ROS_TG_TOT]]-Tabla25[[#This Row],[ESC_DUR_COR_COD_ROS_TG_TOT]]</f>
        <v>-81.066666666666833</v>
      </c>
      <c r="BY18" s="39">
        <f>Tabla25[[#This Row],[PAS_NUM_COR_COD_ESC_TG_NEG]]-Tabla25[[#This Row],[ESC_NUM_COR_COD_ESC_TG_NEG]]</f>
        <v>0.22105263157894717</v>
      </c>
      <c r="BZ18" s="39">
        <f>Tabla25[[#This Row],[PAS_DUR_COR_COD_ESC_TG_NEG]]-Tabla25[[#This Row],[ESC_DUR_COR_COD_ESC_TG_NEG]]</f>
        <v>102.7032967032967</v>
      </c>
      <c r="CA18" s="39">
        <f>Tabla25[[#This Row],[PAS_NUM_COR_COD_ESC_TG_NEU]]-Tabla25[[#This Row],[ESC_NUM_COR_COD_ESC_TG_NEU]]</f>
        <v>-1</v>
      </c>
      <c r="CB18" s="39">
        <f>Tabla25[[#This Row],[PAS_DUR_COR_COD_ESC_TG_NEU]]-Tabla25[[#This Row],[ESC_DUR_COR_COD_ESC_TG_NEU]]</f>
        <v>40.467532467532465</v>
      </c>
      <c r="CC18" s="39">
        <f>Tabla25[[#This Row],[PAS_NUM_COR_COD_ESC_TG_POS]]-Tabla25[[#This Row],[ESC_NUM_COR_COD_ESC_TG_POS]]</f>
        <v>-2.4500000000000002</v>
      </c>
      <c r="CD18" s="39">
        <f>Tabla25[[#This Row],[PAS_DUR_COR_COD_ESC_TG_POS]]-Tabla25[[#This Row],[ESC_DUR_COR_COD_ESC_TG_POS]]</f>
        <v>-168.11111111111109</v>
      </c>
      <c r="CE18" s="39">
        <f>Tabla25[[#This Row],[PAS_NUM_COR_COD_ESC_TG_TOT]]-Tabla25[[#This Row],[ESC_NUM_COR_COD_ESC_TG_TOT]]</f>
        <v>-1.0531852717708938</v>
      </c>
      <c r="CF18" s="39">
        <f>Tabla25[[#This Row],[PAS_DUR_COR_COD_ESC_TG_TOT]]-Tabla25[[#This Row],[ESC_DUR_COR_COD_ESC_TG_TOT]]</f>
        <v>-12.194805194805213</v>
      </c>
      <c r="CG18" s="42">
        <f>Tabla25[[#This Row],[PAS_NUM_COR_COD_ROS_TG_NEG]]-Tabla25[[#This Row],[PAS_NUM_COR_COD_ESC_TG_NEG]]</f>
        <v>0.78947368421052655</v>
      </c>
      <c r="CH18" s="42">
        <f>Tabla25[[#This Row],[PAS_NUM_COR_COD_ROS_TG_NEU]]-Tabla25[[#This Row],[PAS_NUM_COR_COD_ESC_TG_NEU]]</f>
        <v>0.45000000000000018</v>
      </c>
      <c r="CI18" s="42">
        <f>Tabla25[[#This Row],[PAS_NUM_COR_COD_ROS_TG_POS]]-Tabla25[[#This Row],[PAS_NUM_COR_COD_ESC_TG_POS]]</f>
        <v>-0.15000000000000013</v>
      </c>
      <c r="CJ18" s="42">
        <f>Tabla25[[#This Row],[PAS_NUM_COR_COD_ROS_TG_TOT]]-Tabla25[[#This Row],[PAS_NUM_COR_COD_ESC_TG_TOT]]</f>
        <v>0.35593220338983045</v>
      </c>
      <c r="CK18" s="42">
        <f>Tabla25[[#This Row],[PAS_DUR_COR_COD_ROS_TG_NEG]]-Tabla25[[#This Row],[PAS_DUR_COR_COD_ESC_TG_NEG]]</f>
        <v>263.08241758241752</v>
      </c>
      <c r="CL18" s="42">
        <f>Tabla25[[#This Row],[PAS_DUR_COR_COD_ROS_TG_NEU]]-Tabla25[[#This Row],[PAS_DUR_COR_COD_ESC_TG_NEU]]</f>
        <v>97.81818181818187</v>
      </c>
      <c r="CM18" s="42">
        <f>Tabla25[[#This Row],[PAS_DUR_COR_COD_ROS_TG_POS]]-Tabla25[[#This Row],[PAS_DUR_COR_COD_ESC_TG_POS]]</f>
        <v>-112.11111111111109</v>
      </c>
      <c r="CN18" s="42">
        <f>Tabla25[[#This Row],[PAS_DUR_COR_COD_ROS_TG_TOT]]-Tabla25[[#This Row],[PAS_DUR_COR_COD_ESC_TG_TOT]]</f>
        <v>110.50909090909079</v>
      </c>
      <c r="CO18" s="44">
        <f>Tabla25[[#This Row],[ESC_NUM_COR_COD_ROS_TG_NEG]]-Tabla25[[#This Row],[ESC_NUM_COR_COD_ESC_TG_NEG]]</f>
        <v>2.0999999999999996</v>
      </c>
      <c r="CP18" s="44">
        <f>Tabla25[[#This Row],[ESC_NUM_COR_COD_ROS_TG_NEU]]-Tabla25[[#This Row],[ESC_NUM_COR_COD_ESC_TG_NEU]]</f>
        <v>0.20000000000000018</v>
      </c>
      <c r="CQ18" s="44">
        <f>Tabla25[[#This Row],[ESC_NUM_COR_COD_ROS_TG_POS]]-Tabla25[[#This Row],[ESC_NUM_COR_COD_ESC_TG_POS]]</f>
        <v>-0.66666666666666652</v>
      </c>
      <c r="CR18" s="44">
        <f>Tabla25[[#This Row],[ESC_NUM_COR_COD_ROS_TG_TOT]]-Tabla25[[#This Row],[ESC_NUM_COR_COD_ESC_TG_TOT]]</f>
        <v>0.5862068965517242</v>
      </c>
      <c r="CS18" s="44">
        <f>Tabla25[[#This Row],[ESC_DUR_COR_COD_ROS_TG_NEG]]-Tabla25[[#This Row],[ESC_DUR_COR_COD_ESC_TG_NEG]]</f>
        <v>447.35714285714289</v>
      </c>
      <c r="CT18" s="44">
        <f>Tabla25[[#This Row],[ESC_DUR_COR_COD_ROS_TG_NEU]]-Tabla25[[#This Row],[ESC_DUR_COR_COD_ESC_TG_NEU]]</f>
        <v>97.285714285714334</v>
      </c>
      <c r="CU18" s="44">
        <f>Tabla25[[#This Row],[ESC_DUR_COR_COD_ROS_TG_POS]]-Tabla25[[#This Row],[ESC_DUR_COR_COD_ESC_TG_POS]]</f>
        <v>-26.333333333333258</v>
      </c>
      <c r="CV18" s="44">
        <f>Tabla25[[#This Row],[ESC_DUR_COR_COD_ROS_TG_TOT]]-Tabla25[[#This Row],[ESC_DUR_COR_COD_ESC_TG_TOT]]</f>
        <v>179.38095238095241</v>
      </c>
      <c r="CW18" s="47">
        <f>Tabla25[[#This Row],[ROS_NUM_COR_COD_ROS_TG_NEG]]-Tabla25[[#This Row],[ROS_NUM_COR_COD_ESC_TG_NEG]]</f>
        <v>1.4444444444444442</v>
      </c>
      <c r="CX18" s="47">
        <f>Tabla25[[#This Row],[ROS_NUM_COR_COD_ROS_TG_NEU]]-Tabla25[[#This Row],[ROS_NUM_COR_COD_ESC_TG_NEU]]</f>
        <v>2.125</v>
      </c>
      <c r="CY18" s="47">
        <f>Tabla25[[#This Row],[ROS_NUM_COR_COD_ROS_TG_POS]]-Tabla25[[#This Row],[ROS_NUM_COR_COD_ESC_TG_POS]]</f>
        <v>0.89999999999999991</v>
      </c>
      <c r="CZ18" s="47">
        <f>Tabla25[[#This Row],[ROS_NUM_COR_COD_ROS_TG_TOT]]-Tabla25[[#This Row],[ROS_NUM_COR_COD_ESC_TG_TOT]]</f>
        <v>1.4444444444444446</v>
      </c>
      <c r="DA18" s="47">
        <f>Tabla25[[#This Row],[ROS_DUR_COR_COD_ROS_TG_NEG]]-Tabla25[[#This Row],[ROS_DUR_COR_COD_ESC_TG_NEG]]</f>
        <v>-486.375</v>
      </c>
      <c r="DB18" s="47">
        <f>Tabla25[[#This Row],[ROS_DUR_COR_COD_ROS_TG_NEU]]-Tabla25[[#This Row],[ROS_DUR_COR_COD_ESC_TG_NEU]]</f>
        <v>-143.375</v>
      </c>
      <c r="DC18" s="47">
        <f>Tabla25[[#This Row],[ROS_DUR_COR_COD_ROS_TG_POS]]-Tabla25[[#This Row],[ROS_DUR_COR_COD_ESC_TG_POS]]</f>
        <v>178.17857142857133</v>
      </c>
      <c r="DD18" s="47">
        <f>Tabla25[[#This Row],[ROS_DUR_COR_COD_ROS_TG_TOT]]-Tabla25[[#This Row],[ROS_DUR_COR_COD_ESC_TG_TOT]]</f>
        <v>-108.43333333333339</v>
      </c>
      <c r="DE18" s="57">
        <v>314.5</v>
      </c>
      <c r="DF18" s="57">
        <v>333</v>
      </c>
      <c r="DG18" s="57">
        <v>244.5</v>
      </c>
      <c r="DH18" s="57">
        <v>297.33333333333331</v>
      </c>
      <c r="DI18" s="57">
        <v>389</v>
      </c>
      <c r="DJ18" s="57">
        <v>161.25</v>
      </c>
      <c r="DK18" s="57">
        <v>242.85714285714286</v>
      </c>
      <c r="DL18" s="57">
        <v>260.06666666666666</v>
      </c>
      <c r="DM18" s="57">
        <v>244.75</v>
      </c>
      <c r="DN18" s="57">
        <v>165</v>
      </c>
      <c r="DO18" s="57">
        <v>200.5</v>
      </c>
      <c r="DP18" s="57">
        <v>205.52380952380952</v>
      </c>
      <c r="DQ18" s="57">
        <v>187.57142857142858</v>
      </c>
      <c r="DR18" s="57">
        <v>207.28571428571428</v>
      </c>
      <c r="DS18" s="57">
        <v>197.57142857142858</v>
      </c>
      <c r="DT18" s="57">
        <v>197.47619047619048</v>
      </c>
      <c r="DU18" s="57">
        <v>266.28571428571428</v>
      </c>
      <c r="DV18" s="57">
        <v>218.66666666666666</v>
      </c>
      <c r="DW18" s="57">
        <v>262.22222222222223</v>
      </c>
      <c r="DX18" s="57">
        <v>248.91428571428571</v>
      </c>
      <c r="DY18" s="57">
        <v>243.76923076923077</v>
      </c>
      <c r="DZ18" s="57">
        <v>297.72727272727275</v>
      </c>
      <c r="EA18" s="57">
        <v>275.22222222222223</v>
      </c>
      <c r="EB18" s="57">
        <v>270.33333333333331</v>
      </c>
      <c r="EC18" s="57">
        <f>Tabla25[[#This Row],[ROS_1DU_COR_COD_ROS_TG_NEG]]-Tabla25[[#This Row],[ROS_1DU_COR_COD_ESC_TG_NEG]]</f>
        <v>-74.5</v>
      </c>
      <c r="ED18" s="57">
        <f>Tabla25[[#This Row],[ROS_1DU_COR_COD_ROS_TG_NEU]]-Tabla25[[#This Row],[ROS_1DU_COR_COD_ESC_TG_NEU]]</f>
        <v>171.75</v>
      </c>
      <c r="EE18" s="57">
        <f>Tabla25[[#This Row],[ROS_1DU_COR_COD_ROS_TG_POS]]-Tabla25[[#This Row],[ROS_1DU_COR_COD_ESC_TG_POS]]</f>
        <v>1.6428571428571388</v>
      </c>
      <c r="EF18" s="57">
        <f>Tabla25[[#This Row],[ROS_1DU_COR_COD_ROS_TG_TOT]]-Tabla25[[#This Row],[ROS_1DU_COR_COD_ESC_TG_TOT]]</f>
        <v>37.266666666666652</v>
      </c>
      <c r="EG18" s="57">
        <f>Tabla25[[#This Row],[ESC_1DU_COR_COD_ROS_TG_NEG]]-Tabla25[[#This Row],[ESC_1DU_COR_COD_ESC_TG_NEG]]</f>
        <v>57.178571428571416</v>
      </c>
      <c r="EH18" s="57">
        <f>Tabla25[[#This Row],[ESC_1DU_COR_COD_ROS_TG_NEU]]-Tabla25[[#This Row],[ESC_1DU_COR_COD_ESC_TG_NEU]]</f>
        <v>-42.285714285714278</v>
      </c>
      <c r="EI18" s="57">
        <f>Tabla25[[#This Row],[ESC_1DU_COR_COD_ROS_TG_POS]]-Tabla25[[#This Row],[ESC_1DU_COR_COD_ESC_TG_POS]]</f>
        <v>2.9285714285714164</v>
      </c>
      <c r="EJ18" s="57">
        <f>Tabla25[[#This Row],[ESC_1DU_COR_COD_ROS_TG_TOT]]-Tabla25[[#This Row],[ESC_1DU_COR_COD_ESC_TG_TOT]]</f>
        <v>8.0476190476190368</v>
      </c>
      <c r="EK18" s="57">
        <f>Tabla25[[#This Row],[PAS_1DU_COR_COD_ROS_TG_NEG]]-Tabla25[[#This Row],[PAS_1DU_COR_COD_ESC_TG_NEG]]</f>
        <v>22.516483516483504</v>
      </c>
      <c r="EL18" s="57">
        <f>Tabla25[[#This Row],[PAS_1DU_COR_COD_ROS_TG_NEU]]-Tabla25[[#This Row],[PAS_1DU_COR_COD_ESC_TG_NEU]]</f>
        <v>-79.060606060606091</v>
      </c>
      <c r="EM18" s="57">
        <f>Tabla25[[#This Row],[PAS_1DU_COR_COD_ROS_TG_POS]]-Tabla25[[#This Row],[PAS_1DU_COR_COD_ESC_TG_POS]]</f>
        <v>-13</v>
      </c>
      <c r="EN18" s="57">
        <f>Tabla25[[#This Row],[PAS_1DU_COR_COD_ROS_TG_TOT]]-Tabla25[[#This Row],[PAS_1DU_COR_COD_ESC_TG_TOT]]</f>
        <v>-21.419047619047603</v>
      </c>
    </row>
    <row r="19" spans="1:144" x14ac:dyDescent="0.3">
      <c r="A19" s="2" t="s">
        <v>17</v>
      </c>
      <c r="B19" s="2">
        <v>20</v>
      </c>
      <c r="C19" s="2">
        <v>1</v>
      </c>
      <c r="D19" s="2">
        <v>28</v>
      </c>
      <c r="E19" s="19">
        <v>4</v>
      </c>
      <c r="F19" s="19">
        <v>1297.421052631579</v>
      </c>
      <c r="G19" s="19">
        <v>3.4736842105263159</v>
      </c>
      <c r="H19" s="19">
        <v>1324.5333333333333</v>
      </c>
      <c r="I19" s="19">
        <v>3.75</v>
      </c>
      <c r="J19" s="19">
        <v>1220.9473684210527</v>
      </c>
      <c r="K19" s="19">
        <v>3.7457627118644066</v>
      </c>
      <c r="L19" s="19">
        <v>1277.6792452830189</v>
      </c>
      <c r="M19" s="21">
        <v>2.4</v>
      </c>
      <c r="N19" s="21">
        <v>1012</v>
      </c>
      <c r="O19" s="21">
        <v>2.7894736842105261</v>
      </c>
      <c r="P19" s="21">
        <v>1268.1538461538462</v>
      </c>
      <c r="Q19" s="21">
        <v>2.8</v>
      </c>
      <c r="R19" s="21">
        <v>1154</v>
      </c>
      <c r="S19" s="21">
        <v>2.6610169491525424</v>
      </c>
      <c r="T19" s="21">
        <v>1141.7073170731708</v>
      </c>
      <c r="U19" s="22">
        <v>5.3</v>
      </c>
      <c r="V19" s="22">
        <v>1618.4</v>
      </c>
      <c r="W19" s="22">
        <v>4.2222222222222223</v>
      </c>
      <c r="X19" s="22">
        <v>1393.8888888888889</v>
      </c>
      <c r="Y19" s="22">
        <v>5.5</v>
      </c>
      <c r="Z19" s="22">
        <v>1788.5</v>
      </c>
      <c r="AA19" s="22">
        <v>5.0344827586206895</v>
      </c>
      <c r="AB19" s="22">
        <v>1607.3793103448277</v>
      </c>
      <c r="AC19" s="24">
        <v>1.7</v>
      </c>
      <c r="AD19" s="24">
        <v>665.71428571428567</v>
      </c>
      <c r="AE19" s="24">
        <v>2.1111111111111112</v>
      </c>
      <c r="AF19" s="24">
        <v>759.85714285714289</v>
      </c>
      <c r="AG19" s="24">
        <v>1.4</v>
      </c>
      <c r="AH19" s="24">
        <v>489.71428571428572</v>
      </c>
      <c r="AI19" s="24">
        <v>1.7241379310344827</v>
      </c>
      <c r="AJ19" s="24">
        <v>638.42857142857144</v>
      </c>
      <c r="AK19" s="26">
        <v>3.6666666666666665</v>
      </c>
      <c r="AL19" s="26">
        <v>1698.4</v>
      </c>
      <c r="AM19" s="26">
        <v>3.7</v>
      </c>
      <c r="AN19" s="26">
        <v>1707.1666666666667</v>
      </c>
      <c r="AO19" s="26">
        <v>3.8</v>
      </c>
      <c r="AP19" s="26">
        <v>1591.6666666666667</v>
      </c>
      <c r="AQ19" s="26">
        <v>3.7241379310344827</v>
      </c>
      <c r="AR19" s="26">
        <v>1663.8235294117646</v>
      </c>
      <c r="AS19" s="28">
        <v>3.2222222222222223</v>
      </c>
      <c r="AT19" s="28">
        <v>1260.5999999999999</v>
      </c>
      <c r="AU19" s="28">
        <v>2.5</v>
      </c>
      <c r="AV19" s="28">
        <v>1019.8571428571429</v>
      </c>
      <c r="AW19" s="28">
        <v>2.4</v>
      </c>
      <c r="AX19" s="28">
        <v>884.28571428571433</v>
      </c>
      <c r="AY19" s="28">
        <v>2.6896551724137931</v>
      </c>
      <c r="AZ19" s="28">
        <v>1033.2631578947369</v>
      </c>
      <c r="BA19" s="33">
        <f>Tabla25[[#This Row],[ROS_NUM_COR_COD_ROS_TG_NEG]]-Tabla25[[#This Row],[PAS_NUM_COR_COD_ROS_TG_NEG]]</f>
        <v>0.82222222222222241</v>
      </c>
      <c r="BB19" s="33">
        <f>Tabla25[[#This Row],[ROS_DUR_COR_COD_ROS_TG_NEG]]-Tabla25[[#This Row],[PAS_DUR_COR_COD_ROS_TG_NEG]]</f>
        <v>248.59999999999991</v>
      </c>
      <c r="BC19" s="33">
        <f>Tabla25[[#This Row],[ROS_NUM_COR_COD_ROS_TG_NEU]]-Tabla25[[#This Row],[PAS_NUM_COR_COD_ROS_TG_NEU]]</f>
        <v>-0.28947368421052611</v>
      </c>
      <c r="BD19" s="33">
        <f>Tabla25[[#This Row],[ROS_DUR_COR_COD_ROS_TG_NEU]]-Tabla25[[#This Row],[PAS_DUR_COR_COD_ROS_TG_NEU]]</f>
        <v>-248.2967032967033</v>
      </c>
      <c r="BE19" s="33">
        <f>Tabla25[[#This Row],[ROS_NUM_COR_COD_ROS_TG_POS]]-Tabla25[[#This Row],[PAS_NUM_COR_COD_ROS_TG_POS]]</f>
        <v>-0.39999999999999991</v>
      </c>
      <c r="BF19" s="33">
        <f>Tabla25[[#This Row],[ROS_DUR_COR_COD_ROS_TG_POS]]-Tabla25[[#This Row],[PAS_DUR_COR_COD_ROS_TG_POS]]</f>
        <v>-269.71428571428567</v>
      </c>
      <c r="BG19" s="33">
        <f>Tabla25[[#This Row],[ROS_NUM_COR_COD_ROS_TG_TOT]]-Tabla25[[#This Row],[PAS_NUM_COR_COD_ROS_TG_TOT]]</f>
        <v>2.8638223261250761E-2</v>
      </c>
      <c r="BH19" s="33">
        <f>Tabla25[[#This Row],[ROS_DUR_COR_COD_ROS_TG_TOT]]-Tabla25[[#This Row],[PAS_DUR_COR_COD_ROS_TG_TOT]]</f>
        <v>-108.44415917843389</v>
      </c>
      <c r="BI19" s="30">
        <f>Tabla25[[#This Row],[ROS_NUM_COR_COD_ESC_TG_NEG]]-Tabla25[[#This Row],[PAS_NUM_COR_COD_ESC_TG_NEG]]</f>
        <v>-0.33333333333333348</v>
      </c>
      <c r="BJ19" s="30">
        <f>Tabla25[[#This Row],[ROS_DUR_COR_COD_ESC_TG_NEG]]-Tabla25[[#This Row],[PAS_DUR_COR_COD_ESC_TG_NEG]]</f>
        <v>400.97894736842113</v>
      </c>
      <c r="BK19" s="30">
        <f>Tabla25[[#This Row],[ROS_NUM_COR_COD_ESC_TG_NEU]]-Tabla25[[#This Row],[PAS_NUM_COR_COD_ESC_TG_NEU]]</f>
        <v>0.22631578947368425</v>
      </c>
      <c r="BL19" s="30">
        <f>Tabla25[[#This Row],[ROS_DUR_COR_COD_ESC_TG_NEU]]-Tabla25[[#This Row],[PAS_DUR_COR_COD_ESC_TG_NEU]]</f>
        <v>382.63333333333344</v>
      </c>
      <c r="BM19" s="30">
        <f>Tabla25[[#This Row],[ROS_NUM_COR_COD_ESC_TG_POS]]-Tabla25[[#This Row],[PAS_NUM_COR_COD_ESC_TG_POS]]</f>
        <v>4.9999999999999822E-2</v>
      </c>
      <c r="BN19" s="30">
        <f>Tabla25[[#This Row],[ROS_DUR_COR_COD_ESC_TG_POS]]-Tabla25[[#This Row],[PAS_DUR_COR_COD_ESC_TG_POS]]</f>
        <v>370.71929824561403</v>
      </c>
      <c r="BO19" s="30">
        <f>Tabla25[[#This Row],[ROS_NUM_COR_COD_ESC_TG_TOT]]-Tabla25[[#This Row],[PAS_NUM_COR_COD_ESC_TG_TOT]]</f>
        <v>-2.1624780829923917E-2</v>
      </c>
      <c r="BP19" s="30">
        <f>Tabla25[[#This Row],[ROS_DUR_COR_COD_ESC_TG_TOT]]-Tabla25[[#This Row],[PAS_DUR_COR_COD_ESC_TG_TOT]]</f>
        <v>386.14428412874577</v>
      </c>
      <c r="BQ19" s="36">
        <f>Tabla25[[#This Row],[PAS_NUM_COR_COD_ROS_TG_NEG]]-Tabla25[[#This Row],[ESC_NUM_COR_COD_ROS_TG_NEG]]</f>
        <v>0.7</v>
      </c>
      <c r="BR19" s="36">
        <f>Tabla25[[#This Row],[PAS_DUR_COR_COD_ROS_TG_NEG]]-Tabla25[[#This Row],[ESC_DUR_COR_COD_ROS_TG_NEG]]</f>
        <v>346.28571428571433</v>
      </c>
      <c r="BS19" s="36">
        <f>Tabla25[[#This Row],[PAS_NUM_COR_COD_ROS_TG_NEU]]-Tabla25[[#This Row],[ESC_NUM_COR_COD_ROS_TG_NEU]]</f>
        <v>0.67836257309941494</v>
      </c>
      <c r="BT19" s="36">
        <f>Tabla25[[#This Row],[PAS_DUR_COR_COD_ROS_TG_NEU]]-Tabla25[[#This Row],[ESC_DUR_COR_COD_ROS_TG_NEU]]</f>
        <v>508.2967032967033</v>
      </c>
      <c r="BU19" s="36">
        <f>Tabla25[[#This Row],[PAS_NUM_COR_COD_ROS_TG_POS]]-Tabla25[[#This Row],[ESC_NUM_COR_COD_ROS_TG_POS]]</f>
        <v>1.4</v>
      </c>
      <c r="BV19" s="36">
        <f>Tabla25[[#This Row],[PAS_DUR_COR_COD_ROS_TG_POS]]-Tabla25[[#This Row],[ESC_DUR_COR_COD_ROS_TG_POS]]</f>
        <v>664.28571428571422</v>
      </c>
      <c r="BW19" s="36">
        <f>Tabla25[[#This Row],[PAS_NUM_COR_COD_ROS_TG_TOT]]-Tabla25[[#This Row],[ESC_NUM_COR_COD_ROS_TG_TOT]]</f>
        <v>0.93687901811805974</v>
      </c>
      <c r="BX19" s="36">
        <f>Tabla25[[#This Row],[PAS_DUR_COR_COD_ROS_TG_TOT]]-Tabla25[[#This Row],[ESC_DUR_COR_COD_ROS_TG_TOT]]</f>
        <v>503.27874564459933</v>
      </c>
      <c r="BY19" s="39">
        <f>Tabla25[[#This Row],[PAS_NUM_COR_COD_ESC_TG_NEG]]-Tabla25[[#This Row],[ESC_NUM_COR_COD_ESC_TG_NEG]]</f>
        <v>-1.2999999999999998</v>
      </c>
      <c r="BZ19" s="39">
        <f>Tabla25[[#This Row],[PAS_DUR_COR_COD_ESC_TG_NEG]]-Tabla25[[#This Row],[ESC_DUR_COR_COD_ESC_TG_NEG]]</f>
        <v>-320.97894736842113</v>
      </c>
      <c r="CA19" s="39">
        <f>Tabla25[[#This Row],[PAS_NUM_COR_COD_ESC_TG_NEU]]-Tabla25[[#This Row],[ESC_NUM_COR_COD_ESC_TG_NEU]]</f>
        <v>-0.74853801169590639</v>
      </c>
      <c r="CB19" s="39">
        <f>Tabla25[[#This Row],[PAS_DUR_COR_COD_ESC_TG_NEU]]-Tabla25[[#This Row],[ESC_DUR_COR_COD_ESC_TG_NEU]]</f>
        <v>-69.355555555555611</v>
      </c>
      <c r="CC19" s="39">
        <f>Tabla25[[#This Row],[PAS_NUM_COR_COD_ESC_TG_POS]]-Tabla25[[#This Row],[ESC_NUM_COR_COD_ESC_TG_POS]]</f>
        <v>-1.75</v>
      </c>
      <c r="CD19" s="39">
        <f>Tabla25[[#This Row],[PAS_DUR_COR_COD_ESC_TG_POS]]-Tabla25[[#This Row],[ESC_DUR_COR_COD_ESC_TG_POS]]</f>
        <v>-567.55263157894728</v>
      </c>
      <c r="CE19" s="39">
        <f>Tabla25[[#This Row],[PAS_NUM_COR_COD_ESC_TG_TOT]]-Tabla25[[#This Row],[ESC_NUM_COR_COD_ESC_TG_TOT]]</f>
        <v>-1.2887200467562829</v>
      </c>
      <c r="CF19" s="39">
        <f>Tabla25[[#This Row],[PAS_DUR_COR_COD_ESC_TG_TOT]]-Tabla25[[#This Row],[ESC_DUR_COR_COD_ESC_TG_TOT]]</f>
        <v>-329.7000650618088</v>
      </c>
      <c r="CG19" s="42">
        <f>Tabla25[[#This Row],[PAS_NUM_COR_COD_ROS_TG_NEG]]-Tabla25[[#This Row],[PAS_NUM_COR_COD_ESC_TG_NEG]]</f>
        <v>-1.6</v>
      </c>
      <c r="CH19" s="42">
        <f>Tabla25[[#This Row],[PAS_NUM_COR_COD_ROS_TG_NEU]]-Tabla25[[#This Row],[PAS_NUM_COR_COD_ESC_TG_NEU]]</f>
        <v>-0.68421052631578982</v>
      </c>
      <c r="CI19" s="42">
        <f>Tabla25[[#This Row],[PAS_NUM_COR_COD_ROS_TG_POS]]-Tabla25[[#This Row],[PAS_NUM_COR_COD_ESC_TG_POS]]</f>
        <v>-0.95000000000000018</v>
      </c>
      <c r="CJ19" s="42">
        <f>Tabla25[[#This Row],[PAS_NUM_COR_COD_ROS_TG_TOT]]-Tabla25[[#This Row],[PAS_NUM_COR_COD_ESC_TG_TOT]]</f>
        <v>-1.0847457627118642</v>
      </c>
      <c r="CK19" s="42">
        <f>Tabla25[[#This Row],[PAS_DUR_COR_COD_ROS_TG_NEG]]-Tabla25[[#This Row],[PAS_DUR_COR_COD_ESC_TG_NEG]]</f>
        <v>-285.42105263157896</v>
      </c>
      <c r="CL19" s="42">
        <f>Tabla25[[#This Row],[PAS_DUR_COR_COD_ROS_TG_NEU]]-Tabla25[[#This Row],[PAS_DUR_COR_COD_ESC_TG_NEU]]</f>
        <v>-56.379487179487114</v>
      </c>
      <c r="CM19" s="42">
        <f>Tabla25[[#This Row],[PAS_DUR_COR_COD_ROS_TG_POS]]-Tabla25[[#This Row],[PAS_DUR_COR_COD_ESC_TG_POS]]</f>
        <v>-66.947368421052715</v>
      </c>
      <c r="CN19" s="42">
        <f>Tabla25[[#This Row],[PAS_DUR_COR_COD_ROS_TG_TOT]]-Tabla25[[#This Row],[PAS_DUR_COR_COD_ESC_TG_TOT]]</f>
        <v>-135.9719282098481</v>
      </c>
      <c r="CO19" s="44">
        <f>Tabla25[[#This Row],[ESC_NUM_COR_COD_ROS_TG_NEG]]-Tabla25[[#This Row],[ESC_NUM_COR_COD_ESC_TG_NEG]]</f>
        <v>-3.5999999999999996</v>
      </c>
      <c r="CP19" s="44">
        <f>Tabla25[[#This Row],[ESC_NUM_COR_COD_ROS_TG_NEU]]-Tabla25[[#This Row],[ESC_NUM_COR_COD_ESC_TG_NEU]]</f>
        <v>-2.1111111111111112</v>
      </c>
      <c r="CQ19" s="44">
        <f>Tabla25[[#This Row],[ESC_NUM_COR_COD_ROS_TG_POS]]-Tabla25[[#This Row],[ESC_NUM_COR_COD_ESC_TG_POS]]</f>
        <v>-4.0999999999999996</v>
      </c>
      <c r="CR19" s="44">
        <f>Tabla25[[#This Row],[ESC_NUM_COR_COD_ROS_TG_TOT]]-Tabla25[[#This Row],[ESC_NUM_COR_COD_ESC_TG_TOT]]</f>
        <v>-3.3103448275862069</v>
      </c>
      <c r="CS19" s="44">
        <f>Tabla25[[#This Row],[ESC_DUR_COR_COD_ROS_TG_NEG]]-Tabla25[[#This Row],[ESC_DUR_COR_COD_ESC_TG_NEG]]</f>
        <v>-952.68571428571443</v>
      </c>
      <c r="CT19" s="44">
        <f>Tabla25[[#This Row],[ESC_DUR_COR_COD_ROS_TG_NEU]]-Tabla25[[#This Row],[ESC_DUR_COR_COD_ESC_TG_NEU]]</f>
        <v>-634.03174603174602</v>
      </c>
      <c r="CU19" s="44">
        <f>Tabla25[[#This Row],[ESC_DUR_COR_COD_ROS_TG_POS]]-Tabla25[[#This Row],[ESC_DUR_COR_COD_ESC_TG_POS]]</f>
        <v>-1298.7857142857142</v>
      </c>
      <c r="CV19" s="44">
        <f>Tabla25[[#This Row],[ESC_DUR_COR_COD_ROS_TG_TOT]]-Tabla25[[#This Row],[ESC_DUR_COR_COD_ESC_TG_TOT]]</f>
        <v>-968.95073891625623</v>
      </c>
      <c r="CW19" s="47">
        <f>Tabla25[[#This Row],[ROS_NUM_COR_COD_ROS_TG_NEG]]-Tabla25[[#This Row],[ROS_NUM_COR_COD_ESC_TG_NEG]]</f>
        <v>-0.4444444444444442</v>
      </c>
      <c r="CX19" s="47">
        <f>Tabla25[[#This Row],[ROS_NUM_COR_COD_ROS_TG_NEU]]-Tabla25[[#This Row],[ROS_NUM_COR_COD_ESC_TG_NEU]]</f>
        <v>-1.2000000000000002</v>
      </c>
      <c r="CY19" s="47">
        <f>Tabla25[[#This Row],[ROS_NUM_COR_COD_ROS_TG_POS]]-Tabla25[[#This Row],[ROS_NUM_COR_COD_ESC_TG_POS]]</f>
        <v>-1.4</v>
      </c>
      <c r="CZ19" s="47">
        <f>Tabla25[[#This Row],[ROS_NUM_COR_COD_ROS_TG_TOT]]-Tabla25[[#This Row],[ROS_NUM_COR_COD_ESC_TG_TOT]]</f>
        <v>-1.0344827586206895</v>
      </c>
      <c r="DA19" s="47">
        <f>Tabla25[[#This Row],[ROS_DUR_COR_COD_ROS_TG_NEG]]-Tabla25[[#This Row],[ROS_DUR_COR_COD_ESC_TG_NEG]]</f>
        <v>-437.80000000000018</v>
      </c>
      <c r="DB19" s="47">
        <f>Tabla25[[#This Row],[ROS_DUR_COR_COD_ROS_TG_NEU]]-Tabla25[[#This Row],[ROS_DUR_COR_COD_ESC_TG_NEU]]</f>
        <v>-687.30952380952385</v>
      </c>
      <c r="DC19" s="47">
        <f>Tabla25[[#This Row],[ROS_DUR_COR_COD_ROS_TG_POS]]-Tabla25[[#This Row],[ROS_DUR_COR_COD_ESC_TG_POS]]</f>
        <v>-707.38095238095241</v>
      </c>
      <c r="DD19" s="47">
        <f>Tabla25[[#This Row],[ROS_DUR_COR_COD_ROS_TG_TOT]]-Tabla25[[#This Row],[ROS_DUR_COR_COD_ESC_TG_TOT]]</f>
        <v>-630.56037151702776</v>
      </c>
      <c r="DE19" s="57">
        <v>233.6</v>
      </c>
      <c r="DF19" s="57">
        <v>269.71428571428572</v>
      </c>
      <c r="DG19" s="57">
        <v>273</v>
      </c>
      <c r="DH19" s="57">
        <v>261.42105263157896</v>
      </c>
      <c r="DI19" s="57">
        <v>222.8</v>
      </c>
      <c r="DJ19" s="57">
        <v>273.83333333333331</v>
      </c>
      <c r="DK19" s="57">
        <v>250.16666666666666</v>
      </c>
      <c r="DL19" s="57">
        <v>250.47058823529412</v>
      </c>
      <c r="DM19" s="57">
        <v>262.57142857142856</v>
      </c>
      <c r="DN19" s="57">
        <v>305.42857142857144</v>
      </c>
      <c r="DO19" s="57">
        <v>296.28571428571428</v>
      </c>
      <c r="DP19" s="57">
        <v>288.09523809523807</v>
      </c>
      <c r="DQ19" s="57">
        <v>338.5</v>
      </c>
      <c r="DR19" s="57">
        <v>383.55555555555554</v>
      </c>
      <c r="DS19" s="57">
        <v>368.8</v>
      </c>
      <c r="DT19" s="57">
        <v>362.93103448275861</v>
      </c>
      <c r="DU19" s="57">
        <v>304.57142857142856</v>
      </c>
      <c r="DV19" s="57">
        <v>312.69230769230768</v>
      </c>
      <c r="DW19" s="57">
        <v>204.28571428571428</v>
      </c>
      <c r="DX19" s="57">
        <v>272.90243902439022</v>
      </c>
      <c r="DY19" s="57">
        <v>314.73684210526318</v>
      </c>
      <c r="DZ19" s="57">
        <v>350.4</v>
      </c>
      <c r="EA19" s="57">
        <v>348.10526315789474</v>
      </c>
      <c r="EB19" s="57">
        <v>336.79245283018867</v>
      </c>
      <c r="EC19" s="57">
        <f>Tabla25[[#This Row],[ROS_1DU_COR_COD_ROS_TG_NEG]]-Tabla25[[#This Row],[ROS_1DU_COR_COD_ESC_TG_NEG]]</f>
        <v>10.799999999999983</v>
      </c>
      <c r="ED19" s="57">
        <f>Tabla25[[#This Row],[ROS_1DU_COR_COD_ROS_TG_NEU]]-Tabla25[[#This Row],[ROS_1DU_COR_COD_ESC_TG_NEU]]</f>
        <v>-4.119047619047592</v>
      </c>
      <c r="EE19" s="57">
        <f>Tabla25[[#This Row],[ROS_1DU_COR_COD_ROS_TG_POS]]-Tabla25[[#This Row],[ROS_1DU_COR_COD_ESC_TG_POS]]</f>
        <v>22.833333333333343</v>
      </c>
      <c r="EF19" s="57">
        <f>Tabla25[[#This Row],[ROS_1DU_COR_COD_ROS_TG_TOT]]-Tabla25[[#This Row],[ROS_1DU_COR_COD_ESC_TG_TOT]]</f>
        <v>10.950464396284843</v>
      </c>
      <c r="EG19" s="57">
        <f>Tabla25[[#This Row],[ESC_1DU_COR_COD_ROS_TG_NEG]]-Tabla25[[#This Row],[ESC_1DU_COR_COD_ESC_TG_NEG]]</f>
        <v>-75.928571428571445</v>
      </c>
      <c r="EH19" s="57">
        <f>Tabla25[[#This Row],[ESC_1DU_COR_COD_ROS_TG_NEU]]-Tabla25[[#This Row],[ESC_1DU_COR_COD_ESC_TG_NEU]]</f>
        <v>-78.126984126984098</v>
      </c>
      <c r="EI19" s="57">
        <f>Tabla25[[#This Row],[ESC_1DU_COR_COD_ROS_TG_POS]]-Tabla25[[#This Row],[ESC_1DU_COR_COD_ESC_TG_POS]]</f>
        <v>-72.514285714285734</v>
      </c>
      <c r="EJ19" s="57">
        <f>Tabla25[[#This Row],[ESC_1DU_COR_COD_ROS_TG_TOT]]-Tabla25[[#This Row],[ESC_1DU_COR_COD_ESC_TG_TOT]]</f>
        <v>-74.835796387520531</v>
      </c>
      <c r="EK19" s="57">
        <f>Tabla25[[#This Row],[PAS_1DU_COR_COD_ROS_TG_NEG]]-Tabla25[[#This Row],[PAS_1DU_COR_COD_ESC_TG_NEG]]</f>
        <v>-10.165413533834624</v>
      </c>
      <c r="EL19" s="57">
        <f>Tabla25[[#This Row],[PAS_1DU_COR_COD_ROS_TG_NEU]]-Tabla25[[#This Row],[PAS_1DU_COR_COD_ESC_TG_NEU]]</f>
        <v>-37.707692307692298</v>
      </c>
      <c r="EM19" s="57">
        <f>Tabla25[[#This Row],[PAS_1DU_COR_COD_ROS_TG_POS]]-Tabla25[[#This Row],[PAS_1DU_COR_COD_ESC_TG_POS]]</f>
        <v>-143.81954887218046</v>
      </c>
      <c r="EN19" s="57">
        <f>Tabla25[[#This Row],[PAS_1DU_COR_COD_ROS_TG_TOT]]-Tabla25[[#This Row],[PAS_1DU_COR_COD_ESC_TG_TOT]]</f>
        <v>-63.890013805798446</v>
      </c>
    </row>
    <row r="20" spans="1:144" x14ac:dyDescent="0.3">
      <c r="A20" s="2" t="s">
        <v>18</v>
      </c>
      <c r="B20" s="2">
        <v>20</v>
      </c>
      <c r="C20" s="2">
        <v>1</v>
      </c>
      <c r="D20" s="2">
        <v>24</v>
      </c>
      <c r="E20" s="19">
        <v>2.35</v>
      </c>
      <c r="F20" s="19">
        <v>622.61111111111109</v>
      </c>
      <c r="G20" s="19">
        <v>2.8</v>
      </c>
      <c r="H20" s="19">
        <v>934.9375</v>
      </c>
      <c r="I20" s="19">
        <v>3.15</v>
      </c>
      <c r="J20" s="19">
        <v>893.64705882352939</v>
      </c>
      <c r="K20" s="19">
        <v>2.7666666666666666</v>
      </c>
      <c r="L20" s="19">
        <v>810.94117647058829</v>
      </c>
      <c r="M20" s="21">
        <v>2.65</v>
      </c>
      <c r="N20" s="21">
        <v>961.57142857142856</v>
      </c>
      <c r="O20" s="21">
        <v>2.85</v>
      </c>
      <c r="P20" s="21">
        <v>865.3125</v>
      </c>
      <c r="Q20" s="21">
        <v>2.95</v>
      </c>
      <c r="R20" s="21">
        <v>878.27777777777783</v>
      </c>
      <c r="S20" s="21">
        <v>2.8166666666666669</v>
      </c>
      <c r="T20" s="21">
        <v>898.25</v>
      </c>
      <c r="U20" s="22">
        <v>1.6</v>
      </c>
      <c r="V20" s="22">
        <v>547.16666666666663</v>
      </c>
      <c r="W20" s="22">
        <v>2.3333333333333335</v>
      </c>
      <c r="X20" s="22">
        <v>613.5</v>
      </c>
      <c r="Y20" s="22">
        <v>2.8</v>
      </c>
      <c r="Z20" s="22">
        <v>738</v>
      </c>
      <c r="AA20" s="22">
        <v>2.2413793103448274</v>
      </c>
      <c r="AB20" s="22">
        <v>640.68181818181813</v>
      </c>
      <c r="AC20" s="24">
        <v>3.6</v>
      </c>
      <c r="AD20" s="24">
        <v>1066.625</v>
      </c>
      <c r="AE20" s="24">
        <v>1.3333333333333333</v>
      </c>
      <c r="AF20" s="24">
        <v>453</v>
      </c>
      <c r="AG20" s="24">
        <v>1.7</v>
      </c>
      <c r="AH20" s="24">
        <v>417.22222222222223</v>
      </c>
      <c r="AI20" s="24">
        <v>2.2413793103448274</v>
      </c>
      <c r="AJ20" s="24">
        <v>652.43478260869563</v>
      </c>
      <c r="AK20" s="26">
        <v>2.125</v>
      </c>
      <c r="AL20" s="26">
        <v>1082.5</v>
      </c>
      <c r="AM20" s="26">
        <v>2.9</v>
      </c>
      <c r="AN20" s="26">
        <v>819.42857142857144</v>
      </c>
      <c r="AO20" s="26">
        <v>2.8</v>
      </c>
      <c r="AP20" s="26">
        <v>1334</v>
      </c>
      <c r="AQ20" s="26">
        <v>2.6428571428571428</v>
      </c>
      <c r="AR20" s="26">
        <v>1046</v>
      </c>
      <c r="AS20" s="28">
        <v>3.375</v>
      </c>
      <c r="AT20" s="28">
        <v>730.125</v>
      </c>
      <c r="AU20" s="28">
        <v>3.1</v>
      </c>
      <c r="AV20" s="28">
        <v>836.625</v>
      </c>
      <c r="AW20" s="28">
        <v>3.2</v>
      </c>
      <c r="AX20" s="28">
        <v>1021.2857142857143</v>
      </c>
      <c r="AY20" s="28">
        <v>3.2142857142857144</v>
      </c>
      <c r="AZ20" s="28">
        <v>855.78260869565213</v>
      </c>
      <c r="BA20" s="33">
        <f>Tabla25[[#This Row],[ROS_NUM_COR_COD_ROS_TG_NEG]]-Tabla25[[#This Row],[PAS_NUM_COR_COD_ROS_TG_NEG]]</f>
        <v>0.72500000000000009</v>
      </c>
      <c r="BB20" s="33">
        <f>Tabla25[[#This Row],[ROS_DUR_COR_COD_ROS_TG_NEG]]-Tabla25[[#This Row],[PAS_DUR_COR_COD_ROS_TG_NEG]]</f>
        <v>-231.44642857142856</v>
      </c>
      <c r="BC20" s="33">
        <f>Tabla25[[#This Row],[ROS_NUM_COR_COD_ROS_TG_NEU]]-Tabla25[[#This Row],[PAS_NUM_COR_COD_ROS_TG_NEU]]</f>
        <v>0.25</v>
      </c>
      <c r="BD20" s="33">
        <f>Tabla25[[#This Row],[ROS_DUR_COR_COD_ROS_TG_NEU]]-Tabla25[[#This Row],[PAS_DUR_COR_COD_ROS_TG_NEU]]</f>
        <v>-28.6875</v>
      </c>
      <c r="BE20" s="33">
        <f>Tabla25[[#This Row],[ROS_NUM_COR_COD_ROS_TG_POS]]-Tabla25[[#This Row],[PAS_NUM_COR_COD_ROS_TG_POS]]</f>
        <v>0.25</v>
      </c>
      <c r="BF20" s="33">
        <f>Tabla25[[#This Row],[ROS_DUR_COR_COD_ROS_TG_POS]]-Tabla25[[#This Row],[PAS_DUR_COR_COD_ROS_TG_POS]]</f>
        <v>143.00793650793651</v>
      </c>
      <c r="BG20" s="33">
        <f>Tabla25[[#This Row],[ROS_NUM_COR_COD_ROS_TG_TOT]]-Tabla25[[#This Row],[PAS_NUM_COR_COD_ROS_TG_TOT]]</f>
        <v>0.39761904761904754</v>
      </c>
      <c r="BH20" s="33">
        <f>Tabla25[[#This Row],[ROS_DUR_COR_COD_ROS_TG_TOT]]-Tabla25[[#This Row],[PAS_DUR_COR_COD_ROS_TG_TOT]]</f>
        <v>-42.467391304347871</v>
      </c>
      <c r="BI20" s="30">
        <f>Tabla25[[#This Row],[ROS_NUM_COR_COD_ESC_TG_NEG]]-Tabla25[[#This Row],[PAS_NUM_COR_COD_ESC_TG_NEG]]</f>
        <v>-0.22500000000000009</v>
      </c>
      <c r="BJ20" s="30">
        <f>Tabla25[[#This Row],[ROS_DUR_COR_COD_ESC_TG_NEG]]-Tabla25[[#This Row],[PAS_DUR_COR_COD_ESC_TG_NEG]]</f>
        <v>459.88888888888891</v>
      </c>
      <c r="BK20" s="30">
        <f>Tabla25[[#This Row],[ROS_NUM_COR_COD_ESC_TG_NEU]]-Tabla25[[#This Row],[PAS_NUM_COR_COD_ESC_TG_NEU]]</f>
        <v>0.10000000000000009</v>
      </c>
      <c r="BL20" s="30">
        <f>Tabla25[[#This Row],[ROS_DUR_COR_COD_ESC_TG_NEU]]-Tabla25[[#This Row],[PAS_DUR_COR_COD_ESC_TG_NEU]]</f>
        <v>-115.50892857142856</v>
      </c>
      <c r="BM20" s="30">
        <f>Tabla25[[#This Row],[ROS_NUM_COR_COD_ESC_TG_POS]]-Tabla25[[#This Row],[PAS_NUM_COR_COD_ESC_TG_POS]]</f>
        <v>-0.35000000000000009</v>
      </c>
      <c r="BN20" s="30">
        <f>Tabla25[[#This Row],[ROS_DUR_COR_COD_ESC_TG_POS]]-Tabla25[[#This Row],[PAS_DUR_COR_COD_ESC_TG_POS]]</f>
        <v>440.35294117647061</v>
      </c>
      <c r="BO20" s="30">
        <f>Tabla25[[#This Row],[ROS_NUM_COR_COD_ESC_TG_TOT]]-Tabla25[[#This Row],[PAS_NUM_COR_COD_ESC_TG_TOT]]</f>
        <v>-0.12380952380952381</v>
      </c>
      <c r="BP20" s="30">
        <f>Tabla25[[#This Row],[ROS_DUR_COR_COD_ESC_TG_TOT]]-Tabla25[[#This Row],[PAS_DUR_COR_COD_ESC_TG_TOT]]</f>
        <v>235.05882352941171</v>
      </c>
      <c r="BQ20" s="36">
        <f>Tabla25[[#This Row],[PAS_NUM_COR_COD_ROS_TG_NEG]]-Tabla25[[#This Row],[ESC_NUM_COR_COD_ROS_TG_NEG]]</f>
        <v>-0.95000000000000018</v>
      </c>
      <c r="BR20" s="36">
        <f>Tabla25[[#This Row],[PAS_DUR_COR_COD_ROS_TG_NEG]]-Tabla25[[#This Row],[ESC_DUR_COR_COD_ROS_TG_NEG]]</f>
        <v>-105.05357142857144</v>
      </c>
      <c r="BS20" s="36">
        <f>Tabla25[[#This Row],[PAS_NUM_COR_COD_ROS_TG_NEU]]-Tabla25[[#This Row],[ESC_NUM_COR_COD_ROS_TG_NEU]]</f>
        <v>1.5166666666666668</v>
      </c>
      <c r="BT20" s="36">
        <f>Tabla25[[#This Row],[PAS_DUR_COR_COD_ROS_TG_NEU]]-Tabla25[[#This Row],[ESC_DUR_COR_COD_ROS_TG_NEU]]</f>
        <v>412.3125</v>
      </c>
      <c r="BU20" s="36">
        <f>Tabla25[[#This Row],[PAS_NUM_COR_COD_ROS_TG_POS]]-Tabla25[[#This Row],[ESC_NUM_COR_COD_ROS_TG_POS]]</f>
        <v>1.2500000000000002</v>
      </c>
      <c r="BV20" s="36">
        <f>Tabla25[[#This Row],[PAS_DUR_COR_COD_ROS_TG_POS]]-Tabla25[[#This Row],[ESC_DUR_COR_COD_ROS_TG_POS]]</f>
        <v>461.0555555555556</v>
      </c>
      <c r="BW20" s="36">
        <f>Tabla25[[#This Row],[PAS_NUM_COR_COD_ROS_TG_TOT]]-Tabla25[[#This Row],[ESC_NUM_COR_COD_ROS_TG_TOT]]</f>
        <v>0.57528735632183947</v>
      </c>
      <c r="BX20" s="36">
        <f>Tabla25[[#This Row],[PAS_DUR_COR_COD_ROS_TG_TOT]]-Tabla25[[#This Row],[ESC_DUR_COR_COD_ROS_TG_TOT]]</f>
        <v>245.81521739130437</v>
      </c>
      <c r="BY20" s="39">
        <f>Tabla25[[#This Row],[PAS_NUM_COR_COD_ESC_TG_NEG]]-Tabla25[[#This Row],[ESC_NUM_COR_COD_ESC_TG_NEG]]</f>
        <v>0.75</v>
      </c>
      <c r="BZ20" s="39">
        <f>Tabla25[[#This Row],[PAS_DUR_COR_COD_ESC_TG_NEG]]-Tabla25[[#This Row],[ESC_DUR_COR_COD_ESC_TG_NEG]]</f>
        <v>75.444444444444457</v>
      </c>
      <c r="CA20" s="39">
        <f>Tabla25[[#This Row],[PAS_NUM_COR_COD_ESC_TG_NEU]]-Tabla25[[#This Row],[ESC_NUM_COR_COD_ESC_TG_NEU]]</f>
        <v>0.46666666666666634</v>
      </c>
      <c r="CB20" s="39">
        <f>Tabla25[[#This Row],[PAS_DUR_COR_COD_ESC_TG_NEU]]-Tabla25[[#This Row],[ESC_DUR_COR_COD_ESC_TG_NEU]]</f>
        <v>321.4375</v>
      </c>
      <c r="CC20" s="39">
        <f>Tabla25[[#This Row],[PAS_NUM_COR_COD_ESC_TG_POS]]-Tabla25[[#This Row],[ESC_NUM_COR_COD_ESC_TG_POS]]</f>
        <v>0.35000000000000009</v>
      </c>
      <c r="CD20" s="39">
        <f>Tabla25[[#This Row],[PAS_DUR_COR_COD_ESC_TG_POS]]-Tabla25[[#This Row],[ESC_DUR_COR_COD_ESC_TG_POS]]</f>
        <v>155.64705882352939</v>
      </c>
      <c r="CE20" s="39">
        <f>Tabla25[[#This Row],[PAS_NUM_COR_COD_ESC_TG_TOT]]-Tabla25[[#This Row],[ESC_NUM_COR_COD_ESC_TG_TOT]]</f>
        <v>0.52528735632183921</v>
      </c>
      <c r="CF20" s="39">
        <f>Tabla25[[#This Row],[PAS_DUR_COR_COD_ESC_TG_TOT]]-Tabla25[[#This Row],[ESC_DUR_COR_COD_ESC_TG_TOT]]</f>
        <v>170.25935828877016</v>
      </c>
      <c r="CG20" s="42">
        <f>Tabla25[[#This Row],[PAS_NUM_COR_COD_ROS_TG_NEG]]-Tabla25[[#This Row],[PAS_NUM_COR_COD_ESC_TG_NEG]]</f>
        <v>0.29999999999999982</v>
      </c>
      <c r="CH20" s="42">
        <f>Tabla25[[#This Row],[PAS_NUM_COR_COD_ROS_TG_NEU]]-Tabla25[[#This Row],[PAS_NUM_COR_COD_ESC_TG_NEU]]</f>
        <v>5.0000000000000266E-2</v>
      </c>
      <c r="CI20" s="42">
        <f>Tabla25[[#This Row],[PAS_NUM_COR_COD_ROS_TG_POS]]-Tabla25[[#This Row],[PAS_NUM_COR_COD_ESC_TG_POS]]</f>
        <v>-0.19999999999999973</v>
      </c>
      <c r="CJ20" s="42">
        <f>Tabla25[[#This Row],[PAS_NUM_COR_COD_ROS_TG_TOT]]-Tabla25[[#This Row],[PAS_NUM_COR_COD_ESC_TG_TOT]]</f>
        <v>5.0000000000000266E-2</v>
      </c>
      <c r="CK20" s="42">
        <f>Tabla25[[#This Row],[PAS_DUR_COR_COD_ROS_TG_NEG]]-Tabla25[[#This Row],[PAS_DUR_COR_COD_ESC_TG_NEG]]</f>
        <v>338.96031746031747</v>
      </c>
      <c r="CL20" s="42">
        <f>Tabla25[[#This Row],[PAS_DUR_COR_COD_ROS_TG_NEU]]-Tabla25[[#This Row],[PAS_DUR_COR_COD_ESC_TG_NEU]]</f>
        <v>-69.625</v>
      </c>
      <c r="CM20" s="42">
        <f>Tabla25[[#This Row],[PAS_DUR_COR_COD_ROS_TG_POS]]-Tabla25[[#This Row],[PAS_DUR_COR_COD_ESC_TG_POS]]</f>
        <v>-15.369281045751563</v>
      </c>
      <c r="CN20" s="42">
        <f>Tabla25[[#This Row],[PAS_DUR_COR_COD_ROS_TG_TOT]]-Tabla25[[#This Row],[PAS_DUR_COR_COD_ESC_TG_TOT]]</f>
        <v>87.308823529411711</v>
      </c>
      <c r="CO20" s="44">
        <f>Tabla25[[#This Row],[ESC_NUM_COR_COD_ROS_TG_NEG]]-Tabla25[[#This Row],[ESC_NUM_COR_COD_ESC_TG_NEG]]</f>
        <v>2</v>
      </c>
      <c r="CP20" s="44">
        <f>Tabla25[[#This Row],[ESC_NUM_COR_COD_ROS_TG_NEU]]-Tabla25[[#This Row],[ESC_NUM_COR_COD_ESC_TG_NEU]]</f>
        <v>-1.0000000000000002</v>
      </c>
      <c r="CQ20" s="44">
        <f>Tabla25[[#This Row],[ESC_NUM_COR_COD_ROS_TG_POS]]-Tabla25[[#This Row],[ESC_NUM_COR_COD_ESC_TG_POS]]</f>
        <v>-1.0999999999999999</v>
      </c>
      <c r="CR20" s="44">
        <f>Tabla25[[#This Row],[ESC_NUM_COR_COD_ROS_TG_TOT]]-Tabla25[[#This Row],[ESC_NUM_COR_COD_ESC_TG_TOT]]</f>
        <v>0</v>
      </c>
      <c r="CS20" s="44">
        <f>Tabla25[[#This Row],[ESC_DUR_COR_COD_ROS_TG_NEG]]-Tabla25[[#This Row],[ESC_DUR_COR_COD_ESC_TG_NEG]]</f>
        <v>519.45833333333337</v>
      </c>
      <c r="CT20" s="44">
        <f>Tabla25[[#This Row],[ESC_DUR_COR_COD_ROS_TG_NEU]]-Tabla25[[#This Row],[ESC_DUR_COR_COD_ESC_TG_NEU]]</f>
        <v>-160.5</v>
      </c>
      <c r="CU20" s="44">
        <f>Tabla25[[#This Row],[ESC_DUR_COR_COD_ROS_TG_POS]]-Tabla25[[#This Row],[ESC_DUR_COR_COD_ESC_TG_POS]]</f>
        <v>-320.77777777777777</v>
      </c>
      <c r="CV20" s="44">
        <f>Tabla25[[#This Row],[ESC_DUR_COR_COD_ROS_TG_TOT]]-Tabla25[[#This Row],[ESC_DUR_COR_COD_ESC_TG_TOT]]</f>
        <v>11.752964426877497</v>
      </c>
      <c r="CW20" s="47">
        <f>Tabla25[[#This Row],[ROS_NUM_COR_COD_ROS_TG_NEG]]-Tabla25[[#This Row],[ROS_NUM_COR_COD_ESC_TG_NEG]]</f>
        <v>1.25</v>
      </c>
      <c r="CX20" s="47">
        <f>Tabla25[[#This Row],[ROS_NUM_COR_COD_ROS_TG_NEU]]-Tabla25[[#This Row],[ROS_NUM_COR_COD_ESC_TG_NEU]]</f>
        <v>0.20000000000000018</v>
      </c>
      <c r="CY20" s="47">
        <f>Tabla25[[#This Row],[ROS_NUM_COR_COD_ROS_TG_POS]]-Tabla25[[#This Row],[ROS_NUM_COR_COD_ESC_TG_POS]]</f>
        <v>0.40000000000000036</v>
      </c>
      <c r="CZ20" s="47">
        <f>Tabla25[[#This Row],[ROS_NUM_COR_COD_ROS_TG_TOT]]-Tabla25[[#This Row],[ROS_NUM_COR_COD_ESC_TG_TOT]]</f>
        <v>0.57142857142857162</v>
      </c>
      <c r="DA20" s="47">
        <f>Tabla25[[#This Row],[ROS_DUR_COR_COD_ROS_TG_NEG]]-Tabla25[[#This Row],[ROS_DUR_COR_COD_ESC_TG_NEG]]</f>
        <v>-352.375</v>
      </c>
      <c r="DB20" s="47">
        <f>Tabla25[[#This Row],[ROS_DUR_COR_COD_ROS_TG_NEU]]-Tabla25[[#This Row],[ROS_DUR_COR_COD_ESC_TG_NEU]]</f>
        <v>17.196428571428555</v>
      </c>
      <c r="DC20" s="47">
        <f>Tabla25[[#This Row],[ROS_DUR_COR_COD_ROS_TG_POS]]-Tabla25[[#This Row],[ROS_DUR_COR_COD_ESC_TG_POS]]</f>
        <v>-312.71428571428567</v>
      </c>
      <c r="DD20" s="47">
        <f>Tabla25[[#This Row],[ROS_DUR_COR_COD_ROS_TG_TOT]]-Tabla25[[#This Row],[ROS_DUR_COR_COD_ESC_TG_TOT]]</f>
        <v>-190.21739130434787</v>
      </c>
      <c r="DE20" s="57">
        <v>213.125</v>
      </c>
      <c r="DF20" s="57">
        <v>116.375</v>
      </c>
      <c r="DG20" s="57">
        <v>215.28571428571428</v>
      </c>
      <c r="DH20" s="57">
        <v>180.13043478260869</v>
      </c>
      <c r="DI20" s="57">
        <v>268</v>
      </c>
      <c r="DJ20" s="57">
        <v>181.85714285714286</v>
      </c>
      <c r="DK20" s="57">
        <v>150.6</v>
      </c>
      <c r="DL20" s="57">
        <v>193.625</v>
      </c>
      <c r="DM20" s="57">
        <v>236.125</v>
      </c>
      <c r="DN20" s="57">
        <v>210.16666666666666</v>
      </c>
      <c r="DO20" s="57">
        <v>223.22222222222223</v>
      </c>
      <c r="DP20" s="57">
        <v>224.30434782608697</v>
      </c>
      <c r="DQ20" s="57">
        <v>207.5</v>
      </c>
      <c r="DR20" s="57">
        <v>189.125</v>
      </c>
      <c r="DS20" s="57">
        <v>215.625</v>
      </c>
      <c r="DT20" s="57">
        <v>203.77272727272728</v>
      </c>
      <c r="DU20" s="57">
        <v>220.14285714285714</v>
      </c>
      <c r="DV20" s="57">
        <v>242.25</v>
      </c>
      <c r="DW20" s="57">
        <v>247.27777777777777</v>
      </c>
      <c r="DX20" s="57">
        <v>237.6875</v>
      </c>
      <c r="DY20" s="57">
        <v>227.77777777777777</v>
      </c>
      <c r="DZ20" s="57">
        <v>253.9375</v>
      </c>
      <c r="EA20" s="57">
        <v>177.1764705882353</v>
      </c>
      <c r="EB20" s="57">
        <v>219.11764705882354</v>
      </c>
      <c r="EC20" s="57">
        <f>Tabla25[[#This Row],[ROS_1DU_COR_COD_ROS_TG_NEG]]-Tabla25[[#This Row],[ROS_1DU_COR_COD_ESC_TG_NEG]]</f>
        <v>-54.875</v>
      </c>
      <c r="ED20" s="57">
        <f>Tabla25[[#This Row],[ROS_1DU_COR_COD_ROS_TG_NEU]]-Tabla25[[#This Row],[ROS_1DU_COR_COD_ESC_TG_NEU]]</f>
        <v>-65.482142857142861</v>
      </c>
      <c r="EE20" s="57">
        <f>Tabla25[[#This Row],[ROS_1DU_COR_COD_ROS_TG_POS]]-Tabla25[[#This Row],[ROS_1DU_COR_COD_ESC_TG_POS]]</f>
        <v>64.685714285714283</v>
      </c>
      <c r="EF20" s="57">
        <f>Tabla25[[#This Row],[ROS_1DU_COR_COD_ROS_TG_TOT]]-Tabla25[[#This Row],[ROS_1DU_COR_COD_ESC_TG_TOT]]</f>
        <v>-13.494565217391312</v>
      </c>
      <c r="EG20" s="57">
        <f>Tabla25[[#This Row],[ESC_1DU_COR_COD_ROS_TG_NEG]]-Tabla25[[#This Row],[ESC_1DU_COR_COD_ESC_TG_NEG]]</f>
        <v>28.625</v>
      </c>
      <c r="EH20" s="57">
        <f>Tabla25[[#This Row],[ESC_1DU_COR_COD_ROS_TG_NEU]]-Tabla25[[#This Row],[ESC_1DU_COR_COD_ESC_TG_NEU]]</f>
        <v>21.041666666666657</v>
      </c>
      <c r="EI20" s="57">
        <f>Tabla25[[#This Row],[ESC_1DU_COR_COD_ROS_TG_POS]]-Tabla25[[#This Row],[ESC_1DU_COR_COD_ESC_TG_POS]]</f>
        <v>7.5972222222222285</v>
      </c>
      <c r="EJ20" s="57">
        <f>Tabla25[[#This Row],[ESC_1DU_COR_COD_ROS_TG_TOT]]-Tabla25[[#This Row],[ESC_1DU_COR_COD_ESC_TG_TOT]]</f>
        <v>20.531620553359687</v>
      </c>
      <c r="EK20" s="57">
        <f>Tabla25[[#This Row],[PAS_1DU_COR_COD_ROS_TG_NEG]]-Tabla25[[#This Row],[PAS_1DU_COR_COD_ESC_TG_NEG]]</f>
        <v>-7.6349206349206327</v>
      </c>
      <c r="EL20" s="57">
        <f>Tabla25[[#This Row],[PAS_1DU_COR_COD_ROS_TG_NEU]]-Tabla25[[#This Row],[PAS_1DU_COR_COD_ESC_TG_NEU]]</f>
        <v>-11.6875</v>
      </c>
      <c r="EM20" s="57">
        <f>Tabla25[[#This Row],[PAS_1DU_COR_COD_ROS_TG_POS]]-Tabla25[[#This Row],[PAS_1DU_COR_COD_ESC_TG_POS]]</f>
        <v>70.101307189542467</v>
      </c>
      <c r="EN20" s="57">
        <f>Tabla25[[#This Row],[PAS_1DU_COR_COD_ROS_TG_TOT]]-Tabla25[[#This Row],[PAS_1DU_COR_COD_ESC_TG_TOT]]</f>
        <v>18.569852941176464</v>
      </c>
    </row>
    <row r="21" spans="1:144" x14ac:dyDescent="0.3">
      <c r="A21" s="2" t="s">
        <v>19</v>
      </c>
      <c r="B21" s="2">
        <v>20</v>
      </c>
      <c r="C21" s="2">
        <v>1</v>
      </c>
      <c r="D21" s="2">
        <v>21</v>
      </c>
      <c r="E21" s="19">
        <v>3.8</v>
      </c>
      <c r="F21" s="19">
        <v>2205.3000000000002</v>
      </c>
      <c r="G21" s="19">
        <v>3.85</v>
      </c>
      <c r="H21" s="19">
        <v>2256.3000000000002</v>
      </c>
      <c r="I21" s="19">
        <v>3.75</v>
      </c>
      <c r="J21" s="19">
        <v>2026.2727272727273</v>
      </c>
      <c r="K21" s="19">
        <v>3.8</v>
      </c>
      <c r="L21" s="19">
        <v>2158.2258064516127</v>
      </c>
      <c r="M21" s="21">
        <v>3.8</v>
      </c>
      <c r="N21" s="21">
        <v>2207.1999999999998</v>
      </c>
      <c r="O21" s="21">
        <v>3.8</v>
      </c>
      <c r="P21" s="21">
        <v>2002.7</v>
      </c>
      <c r="Q21" s="21">
        <v>3.35</v>
      </c>
      <c r="R21" s="21">
        <v>2021.2</v>
      </c>
      <c r="S21" s="21">
        <v>3.65</v>
      </c>
      <c r="T21" s="21">
        <v>2077.0333333333333</v>
      </c>
      <c r="U21" s="22">
        <v>5.666666666666667</v>
      </c>
      <c r="V21" s="22">
        <v>1527.5555555555557</v>
      </c>
      <c r="W21" s="22">
        <v>5.2</v>
      </c>
      <c r="X21" s="22">
        <v>1370.8</v>
      </c>
      <c r="Y21" s="22">
        <v>5.4444444444444446</v>
      </c>
      <c r="Z21" s="22">
        <v>1689.3333333333333</v>
      </c>
      <c r="AA21" s="22">
        <v>5.4285714285714288</v>
      </c>
      <c r="AB21" s="22">
        <v>1523.5714285714287</v>
      </c>
      <c r="AC21" s="24">
        <v>2</v>
      </c>
      <c r="AD21" s="24">
        <v>672.5</v>
      </c>
      <c r="AE21" s="24">
        <v>2.9</v>
      </c>
      <c r="AF21" s="24">
        <v>894.22222222222217</v>
      </c>
      <c r="AG21" s="24">
        <v>1.5555555555555556</v>
      </c>
      <c r="AH21" s="24">
        <v>452</v>
      </c>
      <c r="AI21" s="24">
        <v>2.1785714285714284</v>
      </c>
      <c r="AJ21" s="24">
        <v>682.56521739130437</v>
      </c>
      <c r="AK21" s="26">
        <v>2</v>
      </c>
      <c r="AL21" s="26">
        <v>964.66666666666663</v>
      </c>
      <c r="AM21" s="26">
        <v>2.2222222222222223</v>
      </c>
      <c r="AN21" s="26">
        <v>1218.5999999999999</v>
      </c>
      <c r="AO21" s="26">
        <v>1.6</v>
      </c>
      <c r="AP21" s="26">
        <v>1153</v>
      </c>
      <c r="AQ21" s="26">
        <v>1.9285714285714286</v>
      </c>
      <c r="AR21" s="26">
        <v>1102.875</v>
      </c>
      <c r="AS21" s="28">
        <v>4.5555555555555554</v>
      </c>
      <c r="AT21" s="28">
        <v>1777.75</v>
      </c>
      <c r="AU21" s="28">
        <v>4.4444444444444446</v>
      </c>
      <c r="AV21" s="28">
        <v>1871.7142857142858</v>
      </c>
      <c r="AW21" s="28">
        <v>4.8</v>
      </c>
      <c r="AX21" s="28">
        <v>1797.7777777777778</v>
      </c>
      <c r="AY21" s="28">
        <v>4.6071428571428568</v>
      </c>
      <c r="AZ21" s="28">
        <v>1812.6666666666667</v>
      </c>
      <c r="BA21" s="33">
        <f>Tabla25[[#This Row],[ROS_NUM_COR_COD_ROS_TG_NEG]]-Tabla25[[#This Row],[PAS_NUM_COR_COD_ROS_TG_NEG]]</f>
        <v>0.75555555555555554</v>
      </c>
      <c r="BB21" s="33">
        <f>Tabla25[[#This Row],[ROS_DUR_COR_COD_ROS_TG_NEG]]-Tabla25[[#This Row],[PAS_DUR_COR_COD_ROS_TG_NEG]]</f>
        <v>-429.44999999999982</v>
      </c>
      <c r="BC21" s="33">
        <f>Tabla25[[#This Row],[ROS_NUM_COR_COD_ROS_TG_NEU]]-Tabla25[[#This Row],[PAS_NUM_COR_COD_ROS_TG_NEU]]</f>
        <v>0.64444444444444482</v>
      </c>
      <c r="BD21" s="33">
        <f>Tabla25[[#This Row],[ROS_DUR_COR_COD_ROS_TG_NEU]]-Tabla25[[#This Row],[PAS_DUR_COR_COD_ROS_TG_NEU]]</f>
        <v>-130.98571428571427</v>
      </c>
      <c r="BE21" s="33">
        <f>Tabla25[[#This Row],[ROS_NUM_COR_COD_ROS_TG_POS]]-Tabla25[[#This Row],[PAS_NUM_COR_COD_ROS_TG_POS]]</f>
        <v>1.4499999999999997</v>
      </c>
      <c r="BF21" s="33">
        <f>Tabla25[[#This Row],[ROS_DUR_COR_COD_ROS_TG_POS]]-Tabla25[[#This Row],[PAS_DUR_COR_COD_ROS_TG_POS]]</f>
        <v>-223.42222222222222</v>
      </c>
      <c r="BG21" s="33">
        <f>Tabla25[[#This Row],[ROS_NUM_COR_COD_ROS_TG_TOT]]-Tabla25[[#This Row],[PAS_NUM_COR_COD_ROS_TG_TOT]]</f>
        <v>0.95714285714285685</v>
      </c>
      <c r="BH21" s="33">
        <f>Tabla25[[#This Row],[ROS_DUR_COR_COD_ROS_TG_TOT]]-Tabla25[[#This Row],[PAS_DUR_COR_COD_ROS_TG_TOT]]</f>
        <v>-264.36666666666656</v>
      </c>
      <c r="BI21" s="30">
        <f>Tabla25[[#This Row],[ROS_NUM_COR_COD_ESC_TG_NEG]]-Tabla25[[#This Row],[PAS_NUM_COR_COD_ESC_TG_NEG]]</f>
        <v>-1.7999999999999998</v>
      </c>
      <c r="BJ21" s="30">
        <f>Tabla25[[#This Row],[ROS_DUR_COR_COD_ESC_TG_NEG]]-Tabla25[[#This Row],[PAS_DUR_COR_COD_ESC_TG_NEG]]</f>
        <v>-1240.6333333333337</v>
      </c>
      <c r="BK21" s="30">
        <f>Tabla25[[#This Row],[ROS_NUM_COR_COD_ESC_TG_NEU]]-Tabla25[[#This Row],[PAS_NUM_COR_COD_ESC_TG_NEU]]</f>
        <v>-1.6277777777777778</v>
      </c>
      <c r="BL21" s="30">
        <f>Tabla25[[#This Row],[ROS_DUR_COR_COD_ESC_TG_NEU]]-Tabla25[[#This Row],[PAS_DUR_COR_COD_ESC_TG_NEU]]</f>
        <v>-1037.7000000000003</v>
      </c>
      <c r="BM21" s="30">
        <f>Tabla25[[#This Row],[ROS_NUM_COR_COD_ESC_TG_POS]]-Tabla25[[#This Row],[PAS_NUM_COR_COD_ESC_TG_POS]]</f>
        <v>-2.15</v>
      </c>
      <c r="BN21" s="30">
        <f>Tabla25[[#This Row],[ROS_DUR_COR_COD_ESC_TG_POS]]-Tabla25[[#This Row],[PAS_DUR_COR_COD_ESC_TG_POS]]</f>
        <v>-873.27272727272725</v>
      </c>
      <c r="BO21" s="30">
        <f>Tabla25[[#This Row],[ROS_NUM_COR_COD_ESC_TG_TOT]]-Tabla25[[#This Row],[PAS_NUM_COR_COD_ESC_TG_TOT]]</f>
        <v>-1.8714285714285712</v>
      </c>
      <c r="BP21" s="30">
        <f>Tabla25[[#This Row],[ROS_DUR_COR_COD_ESC_TG_TOT]]-Tabla25[[#This Row],[PAS_DUR_COR_COD_ESC_TG_TOT]]</f>
        <v>-1055.3508064516127</v>
      </c>
      <c r="BQ21" s="36">
        <f>Tabla25[[#This Row],[PAS_NUM_COR_COD_ROS_TG_NEG]]-Tabla25[[#This Row],[ESC_NUM_COR_COD_ROS_TG_NEG]]</f>
        <v>1.7999999999999998</v>
      </c>
      <c r="BR21" s="36">
        <f>Tabla25[[#This Row],[PAS_DUR_COR_COD_ROS_TG_NEG]]-Tabla25[[#This Row],[ESC_DUR_COR_COD_ROS_TG_NEG]]</f>
        <v>1534.6999999999998</v>
      </c>
      <c r="BS21" s="36">
        <f>Tabla25[[#This Row],[PAS_NUM_COR_COD_ROS_TG_NEU]]-Tabla25[[#This Row],[ESC_NUM_COR_COD_ROS_TG_NEU]]</f>
        <v>0.89999999999999991</v>
      </c>
      <c r="BT21" s="36">
        <f>Tabla25[[#This Row],[PAS_DUR_COR_COD_ROS_TG_NEU]]-Tabla25[[#This Row],[ESC_DUR_COR_COD_ROS_TG_NEU]]</f>
        <v>1108.4777777777779</v>
      </c>
      <c r="BU21" s="36">
        <f>Tabla25[[#This Row],[PAS_NUM_COR_COD_ROS_TG_POS]]-Tabla25[[#This Row],[ESC_NUM_COR_COD_ROS_TG_POS]]</f>
        <v>1.7944444444444445</v>
      </c>
      <c r="BV21" s="36">
        <f>Tabla25[[#This Row],[PAS_DUR_COR_COD_ROS_TG_POS]]-Tabla25[[#This Row],[ESC_DUR_COR_COD_ROS_TG_POS]]</f>
        <v>1569.2</v>
      </c>
      <c r="BW21" s="36">
        <f>Tabla25[[#This Row],[PAS_NUM_COR_COD_ROS_TG_TOT]]-Tabla25[[#This Row],[ESC_NUM_COR_COD_ROS_TG_TOT]]</f>
        <v>1.4714285714285715</v>
      </c>
      <c r="BX21" s="36">
        <f>Tabla25[[#This Row],[PAS_DUR_COR_COD_ROS_TG_TOT]]-Tabla25[[#This Row],[ESC_DUR_COR_COD_ROS_TG_TOT]]</f>
        <v>1394.4681159420288</v>
      </c>
      <c r="BY21" s="39">
        <f>Tabla25[[#This Row],[PAS_NUM_COR_COD_ESC_TG_NEG]]-Tabla25[[#This Row],[ESC_NUM_COR_COD_ESC_TG_NEG]]</f>
        <v>-1.8666666666666671</v>
      </c>
      <c r="BZ21" s="39">
        <f>Tabla25[[#This Row],[PAS_DUR_COR_COD_ESC_TG_NEG]]-Tabla25[[#This Row],[ESC_DUR_COR_COD_ESC_TG_NEG]]</f>
        <v>677.74444444444453</v>
      </c>
      <c r="CA21" s="39">
        <f>Tabla25[[#This Row],[PAS_NUM_COR_COD_ESC_TG_NEU]]-Tabla25[[#This Row],[ESC_NUM_COR_COD_ESC_TG_NEU]]</f>
        <v>-1.35</v>
      </c>
      <c r="CB21" s="39">
        <f>Tabla25[[#This Row],[PAS_DUR_COR_COD_ESC_TG_NEU]]-Tabla25[[#This Row],[ESC_DUR_COR_COD_ESC_TG_NEU]]</f>
        <v>885.50000000000023</v>
      </c>
      <c r="CC21" s="39">
        <f>Tabla25[[#This Row],[PAS_NUM_COR_COD_ESC_TG_POS]]-Tabla25[[#This Row],[ESC_NUM_COR_COD_ESC_TG_POS]]</f>
        <v>-1.6944444444444446</v>
      </c>
      <c r="CD21" s="39">
        <f>Tabla25[[#This Row],[PAS_DUR_COR_COD_ESC_TG_POS]]-Tabla25[[#This Row],[ESC_DUR_COR_COD_ESC_TG_POS]]</f>
        <v>336.93939393939399</v>
      </c>
      <c r="CE21" s="39">
        <f>Tabla25[[#This Row],[PAS_NUM_COR_COD_ESC_TG_TOT]]-Tabla25[[#This Row],[ESC_NUM_COR_COD_ESC_TG_TOT]]</f>
        <v>-1.628571428571429</v>
      </c>
      <c r="CF21" s="39">
        <f>Tabla25[[#This Row],[PAS_DUR_COR_COD_ESC_TG_TOT]]-Tabla25[[#This Row],[ESC_DUR_COR_COD_ESC_TG_TOT]]</f>
        <v>634.65437788018403</v>
      </c>
      <c r="CG21" s="42">
        <f>Tabla25[[#This Row],[PAS_NUM_COR_COD_ROS_TG_NEG]]-Tabla25[[#This Row],[PAS_NUM_COR_COD_ESC_TG_NEG]]</f>
        <v>0</v>
      </c>
      <c r="CH21" s="42">
        <f>Tabla25[[#This Row],[PAS_NUM_COR_COD_ROS_TG_NEU]]-Tabla25[[#This Row],[PAS_NUM_COR_COD_ESC_TG_NEU]]</f>
        <v>-5.0000000000000266E-2</v>
      </c>
      <c r="CI21" s="42">
        <f>Tabla25[[#This Row],[PAS_NUM_COR_COD_ROS_TG_POS]]-Tabla25[[#This Row],[PAS_NUM_COR_COD_ESC_TG_POS]]</f>
        <v>-0.39999999999999991</v>
      </c>
      <c r="CJ21" s="42">
        <f>Tabla25[[#This Row],[PAS_NUM_COR_COD_ROS_TG_TOT]]-Tabla25[[#This Row],[PAS_NUM_COR_COD_ESC_TG_TOT]]</f>
        <v>-0.14999999999999991</v>
      </c>
      <c r="CK21" s="42">
        <f>Tabla25[[#This Row],[PAS_DUR_COR_COD_ROS_TG_NEG]]-Tabla25[[#This Row],[PAS_DUR_COR_COD_ESC_TG_NEG]]</f>
        <v>1.8999999999996362</v>
      </c>
      <c r="CL21" s="42">
        <f>Tabla25[[#This Row],[PAS_DUR_COR_COD_ROS_TG_NEU]]-Tabla25[[#This Row],[PAS_DUR_COR_COD_ESC_TG_NEU]]</f>
        <v>-253.60000000000014</v>
      </c>
      <c r="CM21" s="42">
        <f>Tabla25[[#This Row],[PAS_DUR_COR_COD_ROS_TG_POS]]-Tabla25[[#This Row],[PAS_DUR_COR_COD_ESC_TG_POS]]</f>
        <v>-5.0727272727272066</v>
      </c>
      <c r="CN21" s="42">
        <f>Tabla25[[#This Row],[PAS_DUR_COR_COD_ROS_TG_TOT]]-Tabla25[[#This Row],[PAS_DUR_COR_COD_ESC_TG_TOT]]</f>
        <v>-81.192473118279395</v>
      </c>
      <c r="CO21" s="44">
        <f>Tabla25[[#This Row],[ESC_NUM_COR_COD_ROS_TG_NEG]]-Tabla25[[#This Row],[ESC_NUM_COR_COD_ESC_TG_NEG]]</f>
        <v>-3.666666666666667</v>
      </c>
      <c r="CP21" s="44">
        <f>Tabla25[[#This Row],[ESC_NUM_COR_COD_ROS_TG_NEU]]-Tabla25[[#This Row],[ESC_NUM_COR_COD_ESC_TG_NEU]]</f>
        <v>-2.3000000000000003</v>
      </c>
      <c r="CQ21" s="44">
        <f>Tabla25[[#This Row],[ESC_NUM_COR_COD_ROS_TG_POS]]-Tabla25[[#This Row],[ESC_NUM_COR_COD_ESC_TG_POS]]</f>
        <v>-3.8888888888888893</v>
      </c>
      <c r="CR21" s="44">
        <f>Tabla25[[#This Row],[ESC_NUM_COR_COD_ROS_TG_TOT]]-Tabla25[[#This Row],[ESC_NUM_COR_COD_ESC_TG_TOT]]</f>
        <v>-3.2500000000000004</v>
      </c>
      <c r="CS21" s="44">
        <f>Tabla25[[#This Row],[ESC_DUR_COR_COD_ROS_TG_NEG]]-Tabla25[[#This Row],[ESC_DUR_COR_COD_ESC_TG_NEG]]</f>
        <v>-855.05555555555566</v>
      </c>
      <c r="CT21" s="44">
        <f>Tabla25[[#This Row],[ESC_DUR_COR_COD_ROS_TG_NEU]]-Tabla25[[#This Row],[ESC_DUR_COR_COD_ESC_TG_NEU]]</f>
        <v>-476.57777777777778</v>
      </c>
      <c r="CU21" s="44">
        <f>Tabla25[[#This Row],[ESC_DUR_COR_COD_ROS_TG_POS]]-Tabla25[[#This Row],[ESC_DUR_COR_COD_ESC_TG_POS]]</f>
        <v>-1237.3333333333333</v>
      </c>
      <c r="CV21" s="44">
        <f>Tabla25[[#This Row],[ESC_DUR_COR_COD_ROS_TG_TOT]]-Tabla25[[#This Row],[ESC_DUR_COR_COD_ESC_TG_TOT]]</f>
        <v>-841.0062111801243</v>
      </c>
      <c r="CW21" s="47">
        <f>Tabla25[[#This Row],[ROS_NUM_COR_COD_ROS_TG_NEG]]-Tabla25[[#This Row],[ROS_NUM_COR_COD_ESC_TG_NEG]]</f>
        <v>2.5555555555555554</v>
      </c>
      <c r="CX21" s="47">
        <f>Tabla25[[#This Row],[ROS_NUM_COR_COD_ROS_TG_NEU]]-Tabla25[[#This Row],[ROS_NUM_COR_COD_ESC_TG_NEU]]</f>
        <v>2.2222222222222223</v>
      </c>
      <c r="CY21" s="47">
        <f>Tabla25[[#This Row],[ROS_NUM_COR_COD_ROS_TG_POS]]-Tabla25[[#This Row],[ROS_NUM_COR_COD_ESC_TG_POS]]</f>
        <v>3.1999999999999997</v>
      </c>
      <c r="CZ21" s="47">
        <f>Tabla25[[#This Row],[ROS_NUM_COR_COD_ROS_TG_TOT]]-Tabla25[[#This Row],[ROS_NUM_COR_COD_ESC_TG_TOT]]</f>
        <v>2.6785714285714279</v>
      </c>
      <c r="DA21" s="47">
        <f>Tabla25[[#This Row],[ROS_DUR_COR_COD_ROS_TG_NEG]]-Tabla25[[#This Row],[ROS_DUR_COR_COD_ESC_TG_NEG]]</f>
        <v>813.08333333333337</v>
      </c>
      <c r="DB21" s="47">
        <f>Tabla25[[#This Row],[ROS_DUR_COR_COD_ROS_TG_NEU]]-Tabla25[[#This Row],[ROS_DUR_COR_COD_ESC_TG_NEU]]</f>
        <v>653.11428571428587</v>
      </c>
      <c r="DC21" s="47">
        <f>Tabla25[[#This Row],[ROS_DUR_COR_COD_ROS_TG_POS]]-Tabla25[[#This Row],[ROS_DUR_COR_COD_ESC_TG_POS]]</f>
        <v>644.77777777777783</v>
      </c>
      <c r="DD21" s="47">
        <f>Tabla25[[#This Row],[ROS_DUR_COR_COD_ROS_TG_TOT]]-Tabla25[[#This Row],[ROS_DUR_COR_COD_ESC_TG_TOT]]</f>
        <v>709.79166666666674</v>
      </c>
      <c r="DE21" s="57">
        <v>357</v>
      </c>
      <c r="DF21" s="57">
        <v>350</v>
      </c>
      <c r="DG21" s="57">
        <v>319.55555555555554</v>
      </c>
      <c r="DH21" s="57">
        <v>340.91666666666669</v>
      </c>
      <c r="DI21" s="57">
        <v>309</v>
      </c>
      <c r="DJ21" s="57">
        <v>272.60000000000002</v>
      </c>
      <c r="DK21" s="57">
        <v>371</v>
      </c>
      <c r="DL21" s="57">
        <v>317</v>
      </c>
      <c r="DM21" s="57">
        <v>210.5</v>
      </c>
      <c r="DN21" s="57">
        <v>264.77777777777777</v>
      </c>
      <c r="DO21" s="57">
        <v>287.25</v>
      </c>
      <c r="DP21" s="57">
        <v>258.43478260869563</v>
      </c>
      <c r="DQ21" s="57">
        <v>241.66666666666666</v>
      </c>
      <c r="DR21" s="57">
        <v>320.5</v>
      </c>
      <c r="DS21" s="57">
        <v>364.11111111111109</v>
      </c>
      <c r="DT21" s="57">
        <v>309.17857142857144</v>
      </c>
      <c r="DU21" s="57">
        <v>312.7</v>
      </c>
      <c r="DV21" s="57">
        <v>351.4</v>
      </c>
      <c r="DW21" s="57">
        <v>313.89999999999998</v>
      </c>
      <c r="DX21" s="57">
        <v>326</v>
      </c>
      <c r="DY21" s="57">
        <v>306.3</v>
      </c>
      <c r="DZ21" s="57">
        <v>307.3</v>
      </c>
      <c r="EA21" s="57">
        <v>340.54545454545456</v>
      </c>
      <c r="EB21" s="57">
        <v>318.77419354838707</v>
      </c>
      <c r="EC21" s="57">
        <f>Tabla25[[#This Row],[ROS_1DU_COR_COD_ROS_TG_NEG]]-Tabla25[[#This Row],[ROS_1DU_COR_COD_ESC_TG_NEG]]</f>
        <v>48</v>
      </c>
      <c r="ED21" s="57">
        <f>Tabla25[[#This Row],[ROS_1DU_COR_COD_ROS_TG_NEU]]-Tabla25[[#This Row],[ROS_1DU_COR_COD_ESC_TG_NEU]]</f>
        <v>77.399999999999977</v>
      </c>
      <c r="EE21" s="57">
        <f>Tabla25[[#This Row],[ROS_1DU_COR_COD_ROS_TG_POS]]-Tabla25[[#This Row],[ROS_1DU_COR_COD_ESC_TG_POS]]</f>
        <v>-51.444444444444457</v>
      </c>
      <c r="EF21" s="57">
        <f>Tabla25[[#This Row],[ROS_1DU_COR_COD_ROS_TG_TOT]]-Tabla25[[#This Row],[ROS_1DU_COR_COD_ESC_TG_TOT]]</f>
        <v>23.916666666666686</v>
      </c>
      <c r="EG21" s="57">
        <f>Tabla25[[#This Row],[ESC_1DU_COR_COD_ROS_TG_NEG]]-Tabla25[[#This Row],[ESC_1DU_COR_COD_ESC_TG_NEG]]</f>
        <v>-31.166666666666657</v>
      </c>
      <c r="EH21" s="57">
        <f>Tabla25[[#This Row],[ESC_1DU_COR_COD_ROS_TG_NEU]]-Tabla25[[#This Row],[ESC_1DU_COR_COD_ESC_TG_NEU]]</f>
        <v>-55.722222222222229</v>
      </c>
      <c r="EI21" s="57">
        <f>Tabla25[[#This Row],[ESC_1DU_COR_COD_ROS_TG_POS]]-Tabla25[[#This Row],[ESC_1DU_COR_COD_ESC_TG_POS]]</f>
        <v>-76.861111111111086</v>
      </c>
      <c r="EJ21" s="57">
        <f>Tabla25[[#This Row],[ESC_1DU_COR_COD_ROS_TG_TOT]]-Tabla25[[#This Row],[ESC_1DU_COR_COD_ESC_TG_TOT]]</f>
        <v>-50.743788819875817</v>
      </c>
      <c r="EK21" s="57">
        <f>Tabla25[[#This Row],[PAS_1DU_COR_COD_ROS_TG_NEG]]-Tabla25[[#This Row],[PAS_1DU_COR_COD_ESC_TG_NEG]]</f>
        <v>6.3999999999999773</v>
      </c>
      <c r="EL21" s="57">
        <f>Tabla25[[#This Row],[PAS_1DU_COR_COD_ROS_TG_NEU]]-Tabla25[[#This Row],[PAS_1DU_COR_COD_ESC_TG_NEU]]</f>
        <v>44.099999999999966</v>
      </c>
      <c r="EM21" s="57">
        <f>Tabla25[[#This Row],[PAS_1DU_COR_COD_ROS_TG_POS]]-Tabla25[[#This Row],[PAS_1DU_COR_COD_ESC_TG_POS]]</f>
        <v>-26.645454545454584</v>
      </c>
      <c r="EN21" s="57">
        <f>Tabla25[[#This Row],[PAS_1DU_COR_COD_ROS_TG_TOT]]-Tabla25[[#This Row],[PAS_1DU_COR_COD_ESC_TG_TOT]]</f>
        <v>7.2258064516129252</v>
      </c>
    </row>
    <row r="22" spans="1:144" x14ac:dyDescent="0.3">
      <c r="A22" s="2" t="s">
        <v>20</v>
      </c>
      <c r="B22" s="2">
        <v>20</v>
      </c>
      <c r="C22" s="2">
        <v>1</v>
      </c>
      <c r="D22" s="2">
        <v>22</v>
      </c>
      <c r="E22" s="19">
        <v>4</v>
      </c>
      <c r="F22" s="19">
        <v>1282.5</v>
      </c>
      <c r="G22" s="19">
        <v>3.35</v>
      </c>
      <c r="H22" s="19">
        <v>1159.5</v>
      </c>
      <c r="I22" s="19">
        <v>3.05</v>
      </c>
      <c r="J22" s="19">
        <v>1209.6111111111111</v>
      </c>
      <c r="K22" s="19">
        <v>3.4666666666666668</v>
      </c>
      <c r="L22" s="19">
        <v>1217.4655172413793</v>
      </c>
      <c r="M22" s="21">
        <v>2.95</v>
      </c>
      <c r="N22" s="21">
        <v>955.9</v>
      </c>
      <c r="O22" s="21">
        <v>3.2</v>
      </c>
      <c r="P22" s="21">
        <v>1051.3</v>
      </c>
      <c r="Q22" s="21">
        <v>3.6</v>
      </c>
      <c r="R22" s="21">
        <v>1253.421052631579</v>
      </c>
      <c r="S22" s="21">
        <v>3.25</v>
      </c>
      <c r="T22" s="21">
        <v>1084.050847457627</v>
      </c>
      <c r="U22" s="22">
        <v>5.3</v>
      </c>
      <c r="V22" s="22">
        <v>1860.3</v>
      </c>
      <c r="W22" s="22">
        <v>5.2</v>
      </c>
      <c r="X22" s="22">
        <v>2035.2222222222222</v>
      </c>
      <c r="Y22" s="22">
        <v>4.8888888888888893</v>
      </c>
      <c r="Z22" s="22">
        <v>1714.5555555555557</v>
      </c>
      <c r="AA22" s="22">
        <v>5.1379310344827589</v>
      </c>
      <c r="AB22" s="22">
        <v>1869.6785714285713</v>
      </c>
      <c r="AC22" s="24">
        <v>1.1000000000000001</v>
      </c>
      <c r="AD22" s="24">
        <v>757.8</v>
      </c>
      <c r="AE22" s="24">
        <v>1.4</v>
      </c>
      <c r="AF22" s="24">
        <v>1142.75</v>
      </c>
      <c r="AG22" s="24">
        <v>1.5555555555555556</v>
      </c>
      <c r="AH22" s="24">
        <v>820.16666666666663</v>
      </c>
      <c r="AI22" s="24">
        <v>1.3448275862068966</v>
      </c>
      <c r="AJ22" s="24">
        <v>885.4</v>
      </c>
      <c r="AK22" s="26">
        <v>2.3333333333333335</v>
      </c>
      <c r="AL22" s="26">
        <v>1559</v>
      </c>
      <c r="AM22" s="26">
        <v>2.9</v>
      </c>
      <c r="AN22" s="26">
        <v>1489.8333333333333</v>
      </c>
      <c r="AO22" s="26">
        <v>2.4</v>
      </c>
      <c r="AP22" s="26">
        <v>1521</v>
      </c>
      <c r="AQ22" s="26">
        <v>2.5517241379310347</v>
      </c>
      <c r="AR22" s="26">
        <v>1518.6666666666667</v>
      </c>
      <c r="AS22" s="28">
        <v>3.1111111111111112</v>
      </c>
      <c r="AT22" s="28">
        <v>936.66666666666663</v>
      </c>
      <c r="AU22" s="28">
        <v>2.8</v>
      </c>
      <c r="AV22" s="28">
        <v>964.33333333333337</v>
      </c>
      <c r="AW22" s="28">
        <v>3.3</v>
      </c>
      <c r="AX22" s="28">
        <v>1011.4</v>
      </c>
      <c r="AY22" s="28">
        <v>3.0689655172413794</v>
      </c>
      <c r="AZ22" s="28">
        <v>972.25</v>
      </c>
      <c r="BA22" s="33">
        <f>Tabla25[[#This Row],[ROS_NUM_COR_COD_ROS_TG_NEG]]-Tabla25[[#This Row],[PAS_NUM_COR_COD_ROS_TG_NEG]]</f>
        <v>0.16111111111111098</v>
      </c>
      <c r="BB22" s="33">
        <f>Tabla25[[#This Row],[ROS_DUR_COR_COD_ROS_TG_NEG]]-Tabla25[[#This Row],[PAS_DUR_COR_COD_ROS_TG_NEG]]</f>
        <v>-19.233333333333348</v>
      </c>
      <c r="BC22" s="33">
        <f>Tabla25[[#This Row],[ROS_NUM_COR_COD_ROS_TG_NEU]]-Tabla25[[#This Row],[PAS_NUM_COR_COD_ROS_TG_NEU]]</f>
        <v>-0.40000000000000036</v>
      </c>
      <c r="BD22" s="33">
        <f>Tabla25[[#This Row],[ROS_DUR_COR_COD_ROS_TG_NEU]]-Tabla25[[#This Row],[PAS_DUR_COR_COD_ROS_TG_NEU]]</f>
        <v>-86.966666666666583</v>
      </c>
      <c r="BE22" s="33">
        <f>Tabla25[[#This Row],[ROS_NUM_COR_COD_ROS_TG_POS]]-Tabla25[[#This Row],[PAS_NUM_COR_COD_ROS_TG_POS]]</f>
        <v>-0.30000000000000027</v>
      </c>
      <c r="BF22" s="33">
        <f>Tabla25[[#This Row],[ROS_DUR_COR_COD_ROS_TG_POS]]-Tabla25[[#This Row],[PAS_DUR_COR_COD_ROS_TG_POS]]</f>
        <v>-242.02105263157898</v>
      </c>
      <c r="BG22" s="33">
        <f>Tabla25[[#This Row],[ROS_NUM_COR_COD_ROS_TG_TOT]]-Tabla25[[#This Row],[PAS_NUM_COR_COD_ROS_TG_TOT]]</f>
        <v>-0.18103448275862055</v>
      </c>
      <c r="BH22" s="33">
        <f>Tabla25[[#This Row],[ROS_DUR_COR_COD_ROS_TG_TOT]]-Tabla25[[#This Row],[PAS_DUR_COR_COD_ROS_TG_TOT]]</f>
        <v>-111.80084745762701</v>
      </c>
      <c r="BI22" s="30">
        <f>Tabla25[[#This Row],[ROS_NUM_COR_COD_ESC_TG_NEG]]-Tabla25[[#This Row],[PAS_NUM_COR_COD_ESC_TG_NEG]]</f>
        <v>-1.6666666666666665</v>
      </c>
      <c r="BJ22" s="30">
        <f>Tabla25[[#This Row],[ROS_DUR_COR_COD_ESC_TG_NEG]]-Tabla25[[#This Row],[PAS_DUR_COR_COD_ESC_TG_NEG]]</f>
        <v>276.5</v>
      </c>
      <c r="BK22" s="30">
        <f>Tabla25[[#This Row],[ROS_NUM_COR_COD_ESC_TG_NEU]]-Tabla25[[#This Row],[PAS_NUM_COR_COD_ESC_TG_NEU]]</f>
        <v>-0.45000000000000018</v>
      </c>
      <c r="BL22" s="30">
        <f>Tabla25[[#This Row],[ROS_DUR_COR_COD_ESC_TG_NEU]]-Tabla25[[#This Row],[PAS_DUR_COR_COD_ESC_TG_NEU]]</f>
        <v>330.33333333333326</v>
      </c>
      <c r="BM22" s="30">
        <f>Tabla25[[#This Row],[ROS_NUM_COR_COD_ESC_TG_POS]]-Tabla25[[#This Row],[PAS_NUM_COR_COD_ESC_TG_POS]]</f>
        <v>-0.64999999999999991</v>
      </c>
      <c r="BN22" s="30">
        <f>Tabla25[[#This Row],[ROS_DUR_COR_COD_ESC_TG_POS]]-Tabla25[[#This Row],[PAS_DUR_COR_COD_ESC_TG_POS]]</f>
        <v>311.38888888888891</v>
      </c>
      <c r="BO22" s="30">
        <f>Tabla25[[#This Row],[ROS_NUM_COR_COD_ESC_TG_TOT]]-Tabla25[[#This Row],[PAS_NUM_COR_COD_ESC_TG_TOT]]</f>
        <v>-0.91494252873563209</v>
      </c>
      <c r="BP22" s="30">
        <f>Tabla25[[#This Row],[ROS_DUR_COR_COD_ESC_TG_TOT]]-Tabla25[[#This Row],[PAS_DUR_COR_COD_ESC_TG_TOT]]</f>
        <v>301.20114942528744</v>
      </c>
      <c r="BQ22" s="36">
        <f>Tabla25[[#This Row],[PAS_NUM_COR_COD_ROS_TG_NEG]]-Tabla25[[#This Row],[ESC_NUM_COR_COD_ROS_TG_NEG]]</f>
        <v>1.85</v>
      </c>
      <c r="BR22" s="36">
        <f>Tabla25[[#This Row],[PAS_DUR_COR_COD_ROS_TG_NEG]]-Tabla25[[#This Row],[ESC_DUR_COR_COD_ROS_TG_NEG]]</f>
        <v>198.10000000000002</v>
      </c>
      <c r="BS22" s="36">
        <f>Tabla25[[#This Row],[PAS_NUM_COR_COD_ROS_TG_NEU]]-Tabla25[[#This Row],[ESC_NUM_COR_COD_ROS_TG_NEU]]</f>
        <v>1.8000000000000003</v>
      </c>
      <c r="BT22" s="36">
        <f>Tabla25[[#This Row],[PAS_DUR_COR_COD_ROS_TG_NEU]]-Tabla25[[#This Row],[ESC_DUR_COR_COD_ROS_TG_NEU]]</f>
        <v>-91.450000000000045</v>
      </c>
      <c r="BU22" s="36">
        <f>Tabla25[[#This Row],[PAS_NUM_COR_COD_ROS_TG_POS]]-Tabla25[[#This Row],[ESC_NUM_COR_COD_ROS_TG_POS]]</f>
        <v>2.0444444444444443</v>
      </c>
      <c r="BV22" s="36">
        <f>Tabla25[[#This Row],[PAS_DUR_COR_COD_ROS_TG_POS]]-Tabla25[[#This Row],[ESC_DUR_COR_COD_ROS_TG_POS]]</f>
        <v>433.25438596491233</v>
      </c>
      <c r="BW22" s="36">
        <f>Tabla25[[#This Row],[PAS_NUM_COR_COD_ROS_TG_TOT]]-Tabla25[[#This Row],[ESC_NUM_COR_COD_ROS_TG_TOT]]</f>
        <v>1.9051724137931034</v>
      </c>
      <c r="BX22" s="36">
        <f>Tabla25[[#This Row],[PAS_DUR_COR_COD_ROS_TG_TOT]]-Tabla25[[#This Row],[ESC_DUR_COR_COD_ROS_TG_TOT]]</f>
        <v>198.65084745762704</v>
      </c>
      <c r="BY22" s="39">
        <f>Tabla25[[#This Row],[PAS_NUM_COR_COD_ESC_TG_NEG]]-Tabla25[[#This Row],[ESC_NUM_COR_COD_ESC_TG_NEG]]</f>
        <v>-1.2999999999999998</v>
      </c>
      <c r="BZ22" s="39">
        <f>Tabla25[[#This Row],[PAS_DUR_COR_COD_ESC_TG_NEG]]-Tabla25[[#This Row],[ESC_DUR_COR_COD_ESC_TG_NEG]]</f>
        <v>-577.79999999999995</v>
      </c>
      <c r="CA22" s="39">
        <f>Tabla25[[#This Row],[PAS_NUM_COR_COD_ESC_TG_NEU]]-Tabla25[[#This Row],[ESC_NUM_COR_COD_ESC_TG_NEU]]</f>
        <v>-1.85</v>
      </c>
      <c r="CB22" s="39">
        <f>Tabla25[[#This Row],[PAS_DUR_COR_COD_ESC_TG_NEU]]-Tabla25[[#This Row],[ESC_DUR_COR_COD_ESC_TG_NEU]]</f>
        <v>-875.72222222222217</v>
      </c>
      <c r="CC22" s="39">
        <f>Tabla25[[#This Row],[PAS_NUM_COR_COD_ESC_TG_POS]]-Tabla25[[#This Row],[ESC_NUM_COR_COD_ESC_TG_POS]]</f>
        <v>-1.8388888888888895</v>
      </c>
      <c r="CD22" s="39">
        <f>Tabla25[[#This Row],[PAS_DUR_COR_COD_ESC_TG_POS]]-Tabla25[[#This Row],[ESC_DUR_COR_COD_ESC_TG_POS]]</f>
        <v>-504.94444444444457</v>
      </c>
      <c r="CE22" s="39">
        <f>Tabla25[[#This Row],[PAS_NUM_COR_COD_ESC_TG_TOT]]-Tabla25[[#This Row],[ESC_NUM_COR_COD_ESC_TG_TOT]]</f>
        <v>-1.6712643678160921</v>
      </c>
      <c r="CF22" s="39">
        <f>Tabla25[[#This Row],[PAS_DUR_COR_COD_ESC_TG_TOT]]-Tabla25[[#This Row],[ESC_DUR_COR_COD_ESC_TG_TOT]]</f>
        <v>-652.21305418719203</v>
      </c>
      <c r="CG22" s="42">
        <f>Tabla25[[#This Row],[PAS_NUM_COR_COD_ROS_TG_NEG]]-Tabla25[[#This Row],[PAS_NUM_COR_COD_ESC_TG_NEG]]</f>
        <v>-1.0499999999999998</v>
      </c>
      <c r="CH22" s="42">
        <f>Tabla25[[#This Row],[PAS_NUM_COR_COD_ROS_TG_NEU]]-Tabla25[[#This Row],[PAS_NUM_COR_COD_ESC_TG_NEU]]</f>
        <v>-0.14999999999999991</v>
      </c>
      <c r="CI22" s="42">
        <f>Tabla25[[#This Row],[PAS_NUM_COR_COD_ROS_TG_POS]]-Tabla25[[#This Row],[PAS_NUM_COR_COD_ESC_TG_POS]]</f>
        <v>0.55000000000000027</v>
      </c>
      <c r="CJ22" s="42">
        <f>Tabla25[[#This Row],[PAS_NUM_COR_COD_ROS_TG_TOT]]-Tabla25[[#This Row],[PAS_NUM_COR_COD_ESC_TG_TOT]]</f>
        <v>-0.21666666666666679</v>
      </c>
      <c r="CK22" s="42">
        <f>Tabla25[[#This Row],[PAS_DUR_COR_COD_ROS_TG_NEG]]-Tabla25[[#This Row],[PAS_DUR_COR_COD_ESC_TG_NEG]]</f>
        <v>-326.60000000000002</v>
      </c>
      <c r="CL22" s="42">
        <f>Tabla25[[#This Row],[PAS_DUR_COR_COD_ROS_TG_NEU]]-Tabla25[[#This Row],[PAS_DUR_COR_COD_ESC_TG_NEU]]</f>
        <v>-108.20000000000005</v>
      </c>
      <c r="CM22" s="42">
        <f>Tabla25[[#This Row],[PAS_DUR_COR_COD_ROS_TG_POS]]-Tabla25[[#This Row],[PAS_DUR_COR_COD_ESC_TG_POS]]</f>
        <v>43.809941520467873</v>
      </c>
      <c r="CN22" s="42">
        <f>Tabla25[[#This Row],[PAS_DUR_COR_COD_ROS_TG_TOT]]-Tabla25[[#This Row],[PAS_DUR_COR_COD_ESC_TG_TOT]]</f>
        <v>-133.41466978375229</v>
      </c>
      <c r="CO22" s="44">
        <f>Tabla25[[#This Row],[ESC_NUM_COR_COD_ROS_TG_NEG]]-Tabla25[[#This Row],[ESC_NUM_COR_COD_ESC_TG_NEG]]</f>
        <v>-4.1999999999999993</v>
      </c>
      <c r="CP22" s="44">
        <f>Tabla25[[#This Row],[ESC_NUM_COR_COD_ROS_TG_NEU]]-Tabla25[[#This Row],[ESC_NUM_COR_COD_ESC_TG_NEU]]</f>
        <v>-3.8000000000000003</v>
      </c>
      <c r="CQ22" s="44">
        <f>Tabla25[[#This Row],[ESC_NUM_COR_COD_ROS_TG_POS]]-Tabla25[[#This Row],[ESC_NUM_COR_COD_ESC_TG_POS]]</f>
        <v>-3.3333333333333339</v>
      </c>
      <c r="CR22" s="44">
        <f>Tabla25[[#This Row],[ESC_NUM_COR_COD_ROS_TG_TOT]]-Tabla25[[#This Row],[ESC_NUM_COR_COD_ESC_TG_TOT]]</f>
        <v>-3.7931034482758621</v>
      </c>
      <c r="CS22" s="44">
        <f>Tabla25[[#This Row],[ESC_DUR_COR_COD_ROS_TG_NEG]]-Tabla25[[#This Row],[ESC_DUR_COR_COD_ESC_TG_NEG]]</f>
        <v>-1102.5</v>
      </c>
      <c r="CT22" s="44">
        <f>Tabla25[[#This Row],[ESC_DUR_COR_COD_ROS_TG_NEU]]-Tabla25[[#This Row],[ESC_DUR_COR_COD_ESC_TG_NEU]]</f>
        <v>-892.47222222222217</v>
      </c>
      <c r="CU22" s="44">
        <f>Tabla25[[#This Row],[ESC_DUR_COR_COD_ROS_TG_POS]]-Tabla25[[#This Row],[ESC_DUR_COR_COD_ESC_TG_POS]]</f>
        <v>-894.38888888888903</v>
      </c>
      <c r="CV22" s="44">
        <f>Tabla25[[#This Row],[ESC_DUR_COR_COD_ROS_TG_TOT]]-Tabla25[[#This Row],[ESC_DUR_COR_COD_ESC_TG_TOT]]</f>
        <v>-984.27857142857135</v>
      </c>
      <c r="CW22" s="47">
        <f>Tabla25[[#This Row],[ROS_NUM_COR_COD_ROS_TG_NEG]]-Tabla25[[#This Row],[ROS_NUM_COR_COD_ESC_TG_NEG]]</f>
        <v>0.77777777777777768</v>
      </c>
      <c r="CX22" s="47">
        <f>Tabla25[[#This Row],[ROS_NUM_COR_COD_ROS_TG_NEU]]-Tabla25[[#This Row],[ROS_NUM_COR_COD_ESC_TG_NEU]]</f>
        <v>-0.10000000000000009</v>
      </c>
      <c r="CY22" s="47">
        <f>Tabla25[[#This Row],[ROS_NUM_COR_COD_ROS_TG_POS]]-Tabla25[[#This Row],[ROS_NUM_COR_COD_ESC_TG_POS]]</f>
        <v>0.89999999999999991</v>
      </c>
      <c r="CZ22" s="47">
        <f>Tabla25[[#This Row],[ROS_NUM_COR_COD_ROS_TG_TOT]]-Tabla25[[#This Row],[ROS_NUM_COR_COD_ESC_TG_TOT]]</f>
        <v>0.51724137931034475</v>
      </c>
      <c r="DA22" s="47">
        <f>Tabla25[[#This Row],[ROS_DUR_COR_COD_ROS_TG_NEG]]-Tabla25[[#This Row],[ROS_DUR_COR_COD_ESC_TG_NEG]]</f>
        <v>-622.33333333333337</v>
      </c>
      <c r="DB22" s="47">
        <f>Tabla25[[#This Row],[ROS_DUR_COR_COD_ROS_TG_NEU]]-Tabla25[[#This Row],[ROS_DUR_COR_COD_ESC_TG_NEU]]</f>
        <v>-525.49999999999989</v>
      </c>
      <c r="DC22" s="47">
        <f>Tabla25[[#This Row],[ROS_DUR_COR_COD_ROS_TG_POS]]-Tabla25[[#This Row],[ROS_DUR_COR_COD_ESC_TG_POS]]</f>
        <v>-509.6</v>
      </c>
      <c r="DD22" s="47">
        <f>Tabla25[[#This Row],[ROS_DUR_COR_COD_ROS_TG_TOT]]-Tabla25[[#This Row],[ROS_DUR_COR_COD_ESC_TG_TOT]]</f>
        <v>-546.41666666666674</v>
      </c>
      <c r="DE22" s="57">
        <v>310.77777777777777</v>
      </c>
      <c r="DF22" s="57">
        <v>282.88888888888891</v>
      </c>
      <c r="DG22" s="57">
        <v>336.1</v>
      </c>
      <c r="DH22" s="57">
        <v>310.85714285714283</v>
      </c>
      <c r="DI22" s="57">
        <v>368</v>
      </c>
      <c r="DJ22" s="57">
        <v>338.33333333333331</v>
      </c>
      <c r="DK22" s="57">
        <v>347</v>
      </c>
      <c r="DL22" s="57">
        <v>349.13333333333333</v>
      </c>
      <c r="DM22" s="57">
        <v>341</v>
      </c>
      <c r="DN22" s="57">
        <v>349</v>
      </c>
      <c r="DO22" s="57">
        <v>371.33333333333331</v>
      </c>
      <c r="DP22" s="57">
        <v>355.26666666666665</v>
      </c>
      <c r="DQ22" s="57">
        <v>355.7</v>
      </c>
      <c r="DR22" s="57">
        <v>389.11111111111109</v>
      </c>
      <c r="DS22" s="57">
        <v>359.44444444444446</v>
      </c>
      <c r="DT22" s="57">
        <v>367.64285714285717</v>
      </c>
      <c r="DU22" s="57">
        <v>355.7</v>
      </c>
      <c r="DV22" s="57">
        <v>357.2</v>
      </c>
      <c r="DW22" s="57">
        <v>373.21052631578948</v>
      </c>
      <c r="DX22" s="57">
        <v>361.84745762711867</v>
      </c>
      <c r="DY22" s="57">
        <v>351.4</v>
      </c>
      <c r="DZ22" s="57">
        <v>368.5</v>
      </c>
      <c r="EA22" s="57">
        <v>381.61111111111109</v>
      </c>
      <c r="EB22" s="57">
        <v>366.67241379310343</v>
      </c>
      <c r="EC22" s="57">
        <f>Tabla25[[#This Row],[ROS_1DU_COR_COD_ROS_TG_NEG]]-Tabla25[[#This Row],[ROS_1DU_COR_COD_ESC_TG_NEG]]</f>
        <v>-57.222222222222229</v>
      </c>
      <c r="ED22" s="57">
        <f>Tabla25[[#This Row],[ROS_1DU_COR_COD_ROS_TG_NEU]]-Tabla25[[#This Row],[ROS_1DU_COR_COD_ESC_TG_NEU]]</f>
        <v>-55.4444444444444</v>
      </c>
      <c r="EE22" s="57">
        <f>Tabla25[[#This Row],[ROS_1DU_COR_COD_ROS_TG_POS]]-Tabla25[[#This Row],[ROS_1DU_COR_COD_ESC_TG_POS]]</f>
        <v>-10.899999999999977</v>
      </c>
      <c r="EF22" s="57">
        <f>Tabla25[[#This Row],[ROS_1DU_COR_COD_ROS_TG_TOT]]-Tabla25[[#This Row],[ROS_1DU_COR_COD_ESC_TG_TOT]]</f>
        <v>-38.276190476190493</v>
      </c>
      <c r="EG22" s="57">
        <f>Tabla25[[#This Row],[ESC_1DU_COR_COD_ROS_TG_NEG]]-Tabla25[[#This Row],[ESC_1DU_COR_COD_ESC_TG_NEG]]</f>
        <v>-14.699999999999989</v>
      </c>
      <c r="EH22" s="57">
        <f>Tabla25[[#This Row],[ESC_1DU_COR_COD_ROS_TG_NEU]]-Tabla25[[#This Row],[ESC_1DU_COR_COD_ESC_TG_NEU]]</f>
        <v>-40.111111111111086</v>
      </c>
      <c r="EI22" s="57">
        <f>Tabla25[[#This Row],[ESC_1DU_COR_COD_ROS_TG_POS]]-Tabla25[[#This Row],[ESC_1DU_COR_COD_ESC_TG_POS]]</f>
        <v>11.888888888888857</v>
      </c>
      <c r="EJ22" s="57">
        <f>Tabla25[[#This Row],[ESC_1DU_COR_COD_ROS_TG_TOT]]-Tabla25[[#This Row],[ESC_1DU_COR_COD_ESC_TG_TOT]]</f>
        <v>-12.376190476190516</v>
      </c>
      <c r="EK22" s="57">
        <f>Tabla25[[#This Row],[PAS_1DU_COR_COD_ROS_TG_NEG]]-Tabla25[[#This Row],[PAS_1DU_COR_COD_ESC_TG_NEG]]</f>
        <v>4.3000000000000114</v>
      </c>
      <c r="EL22" s="57">
        <f>Tabla25[[#This Row],[PAS_1DU_COR_COD_ROS_TG_NEU]]-Tabla25[[#This Row],[PAS_1DU_COR_COD_ESC_TG_NEU]]</f>
        <v>-11.300000000000011</v>
      </c>
      <c r="EM22" s="57">
        <f>Tabla25[[#This Row],[PAS_1DU_COR_COD_ROS_TG_POS]]-Tabla25[[#This Row],[PAS_1DU_COR_COD_ESC_TG_POS]]</f>
        <v>-8.4005847953216062</v>
      </c>
      <c r="EN22" s="57">
        <f>Tabla25[[#This Row],[PAS_1DU_COR_COD_ROS_TG_TOT]]-Tabla25[[#This Row],[PAS_1DU_COR_COD_ESC_TG_TOT]]</f>
        <v>-4.8249561659847586</v>
      </c>
    </row>
    <row r="23" spans="1:144" x14ac:dyDescent="0.3">
      <c r="A23" s="2" t="s">
        <v>21</v>
      </c>
      <c r="B23" s="2">
        <v>20</v>
      </c>
      <c r="C23" s="2">
        <v>1</v>
      </c>
      <c r="D23" s="2">
        <v>23</v>
      </c>
      <c r="E23" s="19">
        <v>2.1</v>
      </c>
      <c r="F23" s="19">
        <v>1716.5555555555557</v>
      </c>
      <c r="G23" s="19">
        <v>1.75</v>
      </c>
      <c r="H23" s="19">
        <v>1543.875</v>
      </c>
      <c r="I23" s="19">
        <v>2.0499999999999998</v>
      </c>
      <c r="J23" s="19">
        <v>1326.5454545454545</v>
      </c>
      <c r="K23" s="19">
        <v>1.9666666666666666</v>
      </c>
      <c r="L23" s="19">
        <v>1514</v>
      </c>
      <c r="M23" s="21">
        <v>2.5</v>
      </c>
      <c r="N23" s="21">
        <v>1901.2222222222222</v>
      </c>
      <c r="O23" s="21">
        <v>2.9</v>
      </c>
      <c r="P23" s="21">
        <v>1644.25</v>
      </c>
      <c r="Q23" s="21">
        <v>1.75</v>
      </c>
      <c r="R23" s="21">
        <v>1305.8888888888889</v>
      </c>
      <c r="S23" s="21">
        <v>2.3833333333333333</v>
      </c>
      <c r="T23" s="21">
        <v>1619.8333333333333</v>
      </c>
      <c r="U23" s="22">
        <v>3</v>
      </c>
      <c r="V23" s="22">
        <v>1207</v>
      </c>
      <c r="W23" s="22">
        <v>3.1111111111111112</v>
      </c>
      <c r="X23" s="22">
        <v>1151.5555555555557</v>
      </c>
      <c r="Y23" s="22">
        <v>2.1</v>
      </c>
      <c r="Z23" s="22">
        <v>1067.7142857142858</v>
      </c>
      <c r="AA23" s="22">
        <v>2.7241379310344827</v>
      </c>
      <c r="AB23" s="22">
        <v>1148.04</v>
      </c>
      <c r="AC23" s="24">
        <v>3.2</v>
      </c>
      <c r="AD23" s="24">
        <v>1445.5</v>
      </c>
      <c r="AE23" s="24">
        <v>2.7777777777777777</v>
      </c>
      <c r="AF23" s="24">
        <v>1243.5714285714287</v>
      </c>
      <c r="AG23" s="24">
        <v>4.3</v>
      </c>
      <c r="AH23" s="24">
        <v>1544.7</v>
      </c>
      <c r="AI23" s="24">
        <v>3.4482758620689653</v>
      </c>
      <c r="AJ23" s="24">
        <v>1428.64</v>
      </c>
      <c r="AK23" s="26">
        <v>2.8888888888888888</v>
      </c>
      <c r="AL23" s="26">
        <v>1489.5</v>
      </c>
      <c r="AM23" s="26">
        <v>3.9</v>
      </c>
      <c r="AN23" s="26">
        <v>1452.25</v>
      </c>
      <c r="AO23" s="26">
        <v>2.2999999999999998</v>
      </c>
      <c r="AP23" s="26">
        <v>1294</v>
      </c>
      <c r="AQ23" s="26">
        <v>3.0344827586206895</v>
      </c>
      <c r="AR23" s="26">
        <v>1415.95</v>
      </c>
      <c r="AS23" s="28">
        <v>2.1111111111111112</v>
      </c>
      <c r="AT23" s="28">
        <v>1054.1666666666667</v>
      </c>
      <c r="AU23" s="28">
        <v>2.6</v>
      </c>
      <c r="AV23" s="28">
        <v>776.66666666666663</v>
      </c>
      <c r="AW23" s="28">
        <v>3.8</v>
      </c>
      <c r="AX23" s="28">
        <v>2152.3333333333335</v>
      </c>
      <c r="AY23" s="28">
        <v>2.8620689655172415</v>
      </c>
      <c r="AZ23" s="28">
        <v>1249</v>
      </c>
      <c r="BA23" s="33">
        <f>Tabla25[[#This Row],[ROS_NUM_COR_COD_ROS_TG_NEG]]-Tabla25[[#This Row],[PAS_NUM_COR_COD_ROS_TG_NEG]]</f>
        <v>-0.38888888888888884</v>
      </c>
      <c r="BB23" s="33">
        <f>Tabla25[[#This Row],[ROS_DUR_COR_COD_ROS_TG_NEG]]-Tabla25[[#This Row],[PAS_DUR_COR_COD_ROS_TG_NEG]]</f>
        <v>-847.05555555555543</v>
      </c>
      <c r="BC23" s="33">
        <f>Tabla25[[#This Row],[ROS_NUM_COR_COD_ROS_TG_NEU]]-Tabla25[[#This Row],[PAS_NUM_COR_COD_ROS_TG_NEU]]</f>
        <v>-0.29999999999999982</v>
      </c>
      <c r="BD23" s="33">
        <f>Tabla25[[#This Row],[ROS_DUR_COR_COD_ROS_TG_NEU]]-Tabla25[[#This Row],[PAS_DUR_COR_COD_ROS_TG_NEU]]</f>
        <v>-867.58333333333337</v>
      </c>
      <c r="BE23" s="33">
        <f>Tabla25[[#This Row],[ROS_NUM_COR_COD_ROS_TG_POS]]-Tabla25[[#This Row],[PAS_NUM_COR_COD_ROS_TG_POS]]</f>
        <v>2.0499999999999998</v>
      </c>
      <c r="BF23" s="33">
        <f>Tabla25[[#This Row],[ROS_DUR_COR_COD_ROS_TG_POS]]-Tabla25[[#This Row],[PAS_DUR_COR_COD_ROS_TG_POS]]</f>
        <v>846.44444444444457</v>
      </c>
      <c r="BG23" s="33">
        <f>Tabla25[[#This Row],[ROS_NUM_COR_COD_ROS_TG_TOT]]-Tabla25[[#This Row],[PAS_NUM_COR_COD_ROS_TG_TOT]]</f>
        <v>0.47873563218390824</v>
      </c>
      <c r="BH23" s="33">
        <f>Tabla25[[#This Row],[ROS_DUR_COR_COD_ROS_TG_TOT]]-Tabla25[[#This Row],[PAS_DUR_COR_COD_ROS_TG_TOT]]</f>
        <v>-370.83333333333326</v>
      </c>
      <c r="BI23" s="30">
        <f>Tabla25[[#This Row],[ROS_NUM_COR_COD_ESC_TG_NEG]]-Tabla25[[#This Row],[PAS_NUM_COR_COD_ESC_TG_NEG]]</f>
        <v>0.78888888888888875</v>
      </c>
      <c r="BJ23" s="30">
        <f>Tabla25[[#This Row],[ROS_DUR_COR_COD_ESC_TG_NEG]]-Tabla25[[#This Row],[PAS_DUR_COR_COD_ESC_TG_NEG]]</f>
        <v>-227.05555555555566</v>
      </c>
      <c r="BK23" s="30">
        <f>Tabla25[[#This Row],[ROS_NUM_COR_COD_ESC_TG_NEU]]-Tabla25[[#This Row],[PAS_NUM_COR_COD_ESC_TG_NEU]]</f>
        <v>2.15</v>
      </c>
      <c r="BL23" s="30">
        <f>Tabla25[[#This Row],[ROS_DUR_COR_COD_ESC_TG_NEU]]-Tabla25[[#This Row],[PAS_DUR_COR_COD_ESC_TG_NEU]]</f>
        <v>-91.625</v>
      </c>
      <c r="BM23" s="30">
        <f>Tabla25[[#This Row],[ROS_NUM_COR_COD_ESC_TG_POS]]-Tabla25[[#This Row],[PAS_NUM_COR_COD_ESC_TG_POS]]</f>
        <v>0.25</v>
      </c>
      <c r="BN23" s="30">
        <f>Tabla25[[#This Row],[ROS_DUR_COR_COD_ESC_TG_POS]]-Tabla25[[#This Row],[PAS_DUR_COR_COD_ESC_TG_POS]]</f>
        <v>-32.545454545454504</v>
      </c>
      <c r="BO23" s="30">
        <f>Tabla25[[#This Row],[ROS_NUM_COR_COD_ESC_TG_TOT]]-Tabla25[[#This Row],[PAS_NUM_COR_COD_ESC_TG_TOT]]</f>
        <v>1.0678160919540229</v>
      </c>
      <c r="BP23" s="30">
        <f>Tabla25[[#This Row],[ROS_DUR_COR_COD_ESC_TG_TOT]]-Tabla25[[#This Row],[PAS_DUR_COR_COD_ESC_TG_TOT]]</f>
        <v>-98.049999999999955</v>
      </c>
      <c r="BQ23" s="36">
        <f>Tabla25[[#This Row],[PAS_NUM_COR_COD_ROS_TG_NEG]]-Tabla25[[#This Row],[ESC_NUM_COR_COD_ROS_TG_NEG]]</f>
        <v>-0.70000000000000018</v>
      </c>
      <c r="BR23" s="36">
        <f>Tabla25[[#This Row],[PAS_DUR_COR_COD_ROS_TG_NEG]]-Tabla25[[#This Row],[ESC_DUR_COR_COD_ROS_TG_NEG]]</f>
        <v>455.72222222222217</v>
      </c>
      <c r="BS23" s="36">
        <f>Tabla25[[#This Row],[PAS_NUM_COR_COD_ROS_TG_NEU]]-Tabla25[[#This Row],[ESC_NUM_COR_COD_ROS_TG_NEU]]</f>
        <v>0.12222222222222223</v>
      </c>
      <c r="BT23" s="36">
        <f>Tabla25[[#This Row],[PAS_DUR_COR_COD_ROS_TG_NEU]]-Tabla25[[#This Row],[ESC_DUR_COR_COD_ROS_TG_NEU]]</f>
        <v>400.67857142857133</v>
      </c>
      <c r="BU23" s="36">
        <f>Tabla25[[#This Row],[PAS_NUM_COR_COD_ROS_TG_POS]]-Tabla25[[#This Row],[ESC_NUM_COR_COD_ROS_TG_POS]]</f>
        <v>-2.5499999999999998</v>
      </c>
      <c r="BV23" s="36">
        <f>Tabla25[[#This Row],[PAS_DUR_COR_COD_ROS_TG_POS]]-Tabla25[[#This Row],[ESC_DUR_COR_COD_ROS_TG_POS]]</f>
        <v>-238.81111111111113</v>
      </c>
      <c r="BW23" s="36">
        <f>Tabla25[[#This Row],[PAS_NUM_COR_COD_ROS_TG_TOT]]-Tabla25[[#This Row],[ESC_NUM_COR_COD_ROS_TG_TOT]]</f>
        <v>-1.064942528735632</v>
      </c>
      <c r="BX23" s="36">
        <f>Tabla25[[#This Row],[PAS_DUR_COR_COD_ROS_TG_TOT]]-Tabla25[[#This Row],[ESC_DUR_COR_COD_ROS_TG_TOT]]</f>
        <v>191.19333333333316</v>
      </c>
      <c r="BY23" s="39">
        <f>Tabla25[[#This Row],[PAS_NUM_COR_COD_ESC_TG_NEG]]-Tabla25[[#This Row],[ESC_NUM_COR_COD_ESC_TG_NEG]]</f>
        <v>-0.89999999999999991</v>
      </c>
      <c r="BZ23" s="39">
        <f>Tabla25[[#This Row],[PAS_DUR_COR_COD_ESC_TG_NEG]]-Tabla25[[#This Row],[ESC_DUR_COR_COD_ESC_TG_NEG]]</f>
        <v>509.55555555555566</v>
      </c>
      <c r="CA23" s="39">
        <f>Tabla25[[#This Row],[PAS_NUM_COR_COD_ESC_TG_NEU]]-Tabla25[[#This Row],[ESC_NUM_COR_COD_ESC_TG_NEU]]</f>
        <v>-1.3611111111111112</v>
      </c>
      <c r="CB23" s="39">
        <f>Tabla25[[#This Row],[PAS_DUR_COR_COD_ESC_TG_NEU]]-Tabla25[[#This Row],[ESC_DUR_COR_COD_ESC_TG_NEU]]</f>
        <v>392.31944444444434</v>
      </c>
      <c r="CC23" s="39">
        <f>Tabla25[[#This Row],[PAS_NUM_COR_COD_ESC_TG_POS]]-Tabla25[[#This Row],[ESC_NUM_COR_COD_ESC_TG_POS]]</f>
        <v>-5.0000000000000266E-2</v>
      </c>
      <c r="CD23" s="39">
        <f>Tabla25[[#This Row],[PAS_DUR_COR_COD_ESC_TG_POS]]-Tabla25[[#This Row],[ESC_DUR_COR_COD_ESC_TG_POS]]</f>
        <v>258.83116883116872</v>
      </c>
      <c r="CE23" s="39">
        <f>Tabla25[[#This Row],[PAS_NUM_COR_COD_ESC_TG_TOT]]-Tabla25[[#This Row],[ESC_NUM_COR_COD_ESC_TG_TOT]]</f>
        <v>-0.75747126436781609</v>
      </c>
      <c r="CF23" s="39">
        <f>Tabla25[[#This Row],[PAS_DUR_COR_COD_ESC_TG_TOT]]-Tabla25[[#This Row],[ESC_DUR_COR_COD_ESC_TG_TOT]]</f>
        <v>365.96000000000004</v>
      </c>
      <c r="CG23" s="42">
        <f>Tabla25[[#This Row],[PAS_NUM_COR_COD_ROS_TG_NEG]]-Tabla25[[#This Row],[PAS_NUM_COR_COD_ESC_TG_NEG]]</f>
        <v>0.39999999999999991</v>
      </c>
      <c r="CH23" s="42">
        <f>Tabla25[[#This Row],[PAS_NUM_COR_COD_ROS_TG_NEU]]-Tabla25[[#This Row],[PAS_NUM_COR_COD_ESC_TG_NEU]]</f>
        <v>1.1499999999999999</v>
      </c>
      <c r="CI23" s="42">
        <f>Tabla25[[#This Row],[PAS_NUM_COR_COD_ROS_TG_POS]]-Tabla25[[#This Row],[PAS_NUM_COR_COD_ESC_TG_POS]]</f>
        <v>-0.29999999999999982</v>
      </c>
      <c r="CJ23" s="42">
        <f>Tabla25[[#This Row],[PAS_NUM_COR_COD_ROS_TG_TOT]]-Tabla25[[#This Row],[PAS_NUM_COR_COD_ESC_TG_TOT]]</f>
        <v>0.41666666666666674</v>
      </c>
      <c r="CK23" s="42">
        <f>Tabla25[[#This Row],[PAS_DUR_COR_COD_ROS_TG_NEG]]-Tabla25[[#This Row],[PAS_DUR_COR_COD_ESC_TG_NEG]]</f>
        <v>184.66666666666652</v>
      </c>
      <c r="CL23" s="42">
        <f>Tabla25[[#This Row],[PAS_DUR_COR_COD_ROS_TG_NEU]]-Tabla25[[#This Row],[PAS_DUR_COR_COD_ESC_TG_NEU]]</f>
        <v>100.375</v>
      </c>
      <c r="CM23" s="42">
        <f>Tabla25[[#This Row],[PAS_DUR_COR_COD_ROS_TG_POS]]-Tabla25[[#This Row],[PAS_DUR_COR_COD_ESC_TG_POS]]</f>
        <v>-20.65656565656559</v>
      </c>
      <c r="CN23" s="42">
        <f>Tabla25[[#This Row],[PAS_DUR_COR_COD_ROS_TG_TOT]]-Tabla25[[#This Row],[PAS_DUR_COR_COD_ESC_TG_TOT]]</f>
        <v>105.83333333333326</v>
      </c>
      <c r="CO23" s="44">
        <f>Tabla25[[#This Row],[ESC_NUM_COR_COD_ROS_TG_NEG]]-Tabla25[[#This Row],[ESC_NUM_COR_COD_ESC_TG_NEG]]</f>
        <v>0.20000000000000018</v>
      </c>
      <c r="CP23" s="44">
        <f>Tabla25[[#This Row],[ESC_NUM_COR_COD_ROS_TG_NEU]]-Tabla25[[#This Row],[ESC_NUM_COR_COD_ESC_TG_NEU]]</f>
        <v>-0.33333333333333348</v>
      </c>
      <c r="CQ23" s="44">
        <f>Tabla25[[#This Row],[ESC_NUM_COR_COD_ROS_TG_POS]]-Tabla25[[#This Row],[ESC_NUM_COR_COD_ESC_TG_POS]]</f>
        <v>2.1999999999999997</v>
      </c>
      <c r="CR23" s="44">
        <f>Tabla25[[#This Row],[ESC_NUM_COR_COD_ROS_TG_TOT]]-Tabla25[[#This Row],[ESC_NUM_COR_COD_ESC_TG_TOT]]</f>
        <v>0.72413793103448265</v>
      </c>
      <c r="CS23" s="44">
        <f>Tabla25[[#This Row],[ESC_DUR_COR_COD_ROS_TG_NEG]]-Tabla25[[#This Row],[ESC_DUR_COR_COD_ESC_TG_NEG]]</f>
        <v>238.5</v>
      </c>
      <c r="CT23" s="44">
        <f>Tabla25[[#This Row],[ESC_DUR_COR_COD_ROS_TG_NEU]]-Tabla25[[#This Row],[ESC_DUR_COR_COD_ESC_TG_NEU]]</f>
        <v>92.015873015873012</v>
      </c>
      <c r="CU23" s="44">
        <f>Tabla25[[#This Row],[ESC_DUR_COR_COD_ROS_TG_POS]]-Tabla25[[#This Row],[ESC_DUR_COR_COD_ESC_TG_POS]]</f>
        <v>476.98571428571427</v>
      </c>
      <c r="CV23" s="44">
        <f>Tabla25[[#This Row],[ESC_DUR_COR_COD_ROS_TG_TOT]]-Tabla25[[#This Row],[ESC_DUR_COR_COD_ESC_TG_TOT]]</f>
        <v>280.60000000000014</v>
      </c>
      <c r="CW23" s="47">
        <f>Tabla25[[#This Row],[ROS_NUM_COR_COD_ROS_TG_NEG]]-Tabla25[[#This Row],[ROS_NUM_COR_COD_ESC_TG_NEG]]</f>
        <v>-0.77777777777777768</v>
      </c>
      <c r="CX23" s="47">
        <f>Tabla25[[#This Row],[ROS_NUM_COR_COD_ROS_TG_NEU]]-Tabla25[[#This Row],[ROS_NUM_COR_COD_ESC_TG_NEU]]</f>
        <v>-1.2999999999999998</v>
      </c>
      <c r="CY23" s="47">
        <f>Tabla25[[#This Row],[ROS_NUM_COR_COD_ROS_TG_POS]]-Tabla25[[#This Row],[ROS_NUM_COR_COD_ESC_TG_POS]]</f>
        <v>1.5</v>
      </c>
      <c r="CZ23" s="47">
        <f>Tabla25[[#This Row],[ROS_NUM_COR_COD_ROS_TG_TOT]]-Tabla25[[#This Row],[ROS_NUM_COR_COD_ESC_TG_TOT]]</f>
        <v>-0.17241379310344795</v>
      </c>
      <c r="DA23" s="47">
        <f>Tabla25[[#This Row],[ROS_DUR_COR_COD_ROS_TG_NEG]]-Tabla25[[#This Row],[ROS_DUR_COR_COD_ESC_TG_NEG]]</f>
        <v>-435.33333333333326</v>
      </c>
      <c r="DB23" s="47">
        <f>Tabla25[[#This Row],[ROS_DUR_COR_COD_ROS_TG_NEU]]-Tabla25[[#This Row],[ROS_DUR_COR_COD_ESC_TG_NEU]]</f>
        <v>-675.58333333333337</v>
      </c>
      <c r="DC23" s="47">
        <f>Tabla25[[#This Row],[ROS_DUR_COR_COD_ROS_TG_POS]]-Tabla25[[#This Row],[ROS_DUR_COR_COD_ESC_TG_POS]]</f>
        <v>858.33333333333348</v>
      </c>
      <c r="DD23" s="47">
        <f>Tabla25[[#This Row],[ROS_DUR_COR_COD_ROS_TG_TOT]]-Tabla25[[#This Row],[ROS_DUR_COR_COD_ESC_TG_TOT]]</f>
        <v>-166.95000000000005</v>
      </c>
      <c r="DE23" s="57">
        <v>320.5</v>
      </c>
      <c r="DF23" s="57">
        <v>245.22222222222223</v>
      </c>
      <c r="DG23" s="57">
        <v>335.5</v>
      </c>
      <c r="DH23" s="57">
        <v>292.52380952380952</v>
      </c>
      <c r="DI23" s="57">
        <v>343.5</v>
      </c>
      <c r="DJ23" s="57">
        <v>343.75</v>
      </c>
      <c r="DK23" s="57">
        <v>350.33333333333331</v>
      </c>
      <c r="DL23" s="57">
        <v>345.65</v>
      </c>
      <c r="DM23" s="57">
        <v>336.5</v>
      </c>
      <c r="DN23" s="57">
        <v>361.42857142857144</v>
      </c>
      <c r="DO23" s="57">
        <v>345</v>
      </c>
      <c r="DP23" s="57">
        <v>346.88</v>
      </c>
      <c r="DQ23" s="57">
        <v>337</v>
      </c>
      <c r="DR23" s="57">
        <v>387.88888888888891</v>
      </c>
      <c r="DS23" s="57">
        <v>353.71428571428572</v>
      </c>
      <c r="DT23" s="57">
        <v>360</v>
      </c>
      <c r="DU23" s="57">
        <v>334.88888888888891</v>
      </c>
      <c r="DV23" s="57">
        <v>339.16666666666669</v>
      </c>
      <c r="DW23" s="57">
        <v>341.33333333333331</v>
      </c>
      <c r="DX23" s="57">
        <v>338.53333333333336</v>
      </c>
      <c r="DY23" s="57">
        <v>387.66666666666669</v>
      </c>
      <c r="DZ23" s="57">
        <v>363</v>
      </c>
      <c r="EA23" s="57">
        <v>329.81818181818181</v>
      </c>
      <c r="EB23" s="57">
        <v>357.89285714285717</v>
      </c>
      <c r="EC23" s="57">
        <f>Tabla25[[#This Row],[ROS_1DU_COR_COD_ROS_TG_NEG]]-Tabla25[[#This Row],[ROS_1DU_COR_COD_ESC_TG_NEG]]</f>
        <v>-23</v>
      </c>
      <c r="ED23" s="57">
        <f>Tabla25[[#This Row],[ROS_1DU_COR_COD_ROS_TG_NEU]]-Tabla25[[#This Row],[ROS_1DU_COR_COD_ESC_TG_NEU]]</f>
        <v>-98.527777777777771</v>
      </c>
      <c r="EE23" s="57">
        <f>Tabla25[[#This Row],[ROS_1DU_COR_COD_ROS_TG_POS]]-Tabla25[[#This Row],[ROS_1DU_COR_COD_ESC_TG_POS]]</f>
        <v>-14.833333333333314</v>
      </c>
      <c r="EF23" s="57">
        <f>Tabla25[[#This Row],[ROS_1DU_COR_COD_ROS_TG_TOT]]-Tabla25[[#This Row],[ROS_1DU_COR_COD_ESC_TG_TOT]]</f>
        <v>-53.126190476190459</v>
      </c>
      <c r="EG23" s="57">
        <f>Tabla25[[#This Row],[ESC_1DU_COR_COD_ROS_TG_NEG]]-Tabla25[[#This Row],[ESC_1DU_COR_COD_ESC_TG_NEG]]</f>
        <v>-0.5</v>
      </c>
      <c r="EH23" s="57">
        <f>Tabla25[[#This Row],[ESC_1DU_COR_COD_ROS_TG_NEU]]-Tabla25[[#This Row],[ESC_1DU_COR_COD_ESC_TG_NEU]]</f>
        <v>-26.460317460317469</v>
      </c>
      <c r="EI23" s="57">
        <f>Tabla25[[#This Row],[ESC_1DU_COR_COD_ROS_TG_POS]]-Tabla25[[#This Row],[ESC_1DU_COR_COD_ESC_TG_POS]]</f>
        <v>-8.7142857142857224</v>
      </c>
      <c r="EJ23" s="57">
        <f>Tabla25[[#This Row],[ESC_1DU_COR_COD_ROS_TG_TOT]]-Tabla25[[#This Row],[ESC_1DU_COR_COD_ESC_TG_TOT]]</f>
        <v>-13.120000000000005</v>
      </c>
      <c r="EK23" s="57">
        <f>Tabla25[[#This Row],[PAS_1DU_COR_COD_ROS_TG_NEG]]-Tabla25[[#This Row],[PAS_1DU_COR_COD_ESC_TG_NEG]]</f>
        <v>-52.777777777777771</v>
      </c>
      <c r="EL23" s="57">
        <f>Tabla25[[#This Row],[PAS_1DU_COR_COD_ROS_TG_NEU]]-Tabla25[[#This Row],[PAS_1DU_COR_COD_ESC_TG_NEU]]</f>
        <v>-23.833333333333314</v>
      </c>
      <c r="EM23" s="57">
        <f>Tabla25[[#This Row],[PAS_1DU_COR_COD_ROS_TG_POS]]-Tabla25[[#This Row],[PAS_1DU_COR_COD_ESC_TG_POS]]</f>
        <v>11.515151515151501</v>
      </c>
      <c r="EN23" s="57">
        <f>Tabla25[[#This Row],[PAS_1DU_COR_COD_ROS_TG_TOT]]-Tabla25[[#This Row],[PAS_1DU_COR_COD_ESC_TG_TOT]]</f>
        <v>-19.359523809523807</v>
      </c>
    </row>
    <row r="24" spans="1:144" x14ac:dyDescent="0.3">
      <c r="A24" s="2" t="s">
        <v>22</v>
      </c>
      <c r="B24" s="2">
        <v>20</v>
      </c>
      <c r="C24" s="2">
        <v>1</v>
      </c>
      <c r="D24" s="2">
        <v>27</v>
      </c>
      <c r="E24" s="19">
        <v>4.8</v>
      </c>
      <c r="F24" s="19">
        <v>1285</v>
      </c>
      <c r="G24" s="19">
        <v>4.0999999999999996</v>
      </c>
      <c r="H24" s="19">
        <v>1160.578947368421</v>
      </c>
      <c r="I24" s="19">
        <v>4.4736842105263159</v>
      </c>
      <c r="J24" s="19">
        <v>1259.2777777777778</v>
      </c>
      <c r="K24" s="19">
        <v>4.4576271186440675</v>
      </c>
      <c r="L24" s="19">
        <v>1234.5178571428571</v>
      </c>
      <c r="M24" s="21">
        <v>2.8</v>
      </c>
      <c r="N24" s="21">
        <v>940.9375</v>
      </c>
      <c r="O24" s="21">
        <v>3.3</v>
      </c>
      <c r="P24" s="21">
        <v>988.47058823529414</v>
      </c>
      <c r="Q24" s="21">
        <v>2.7894736842105261</v>
      </c>
      <c r="R24" s="21">
        <v>914.0625</v>
      </c>
      <c r="S24" s="21">
        <v>2.9661016949152543</v>
      </c>
      <c r="T24" s="21">
        <v>948.65306122448976</v>
      </c>
      <c r="U24" s="22">
        <v>3.9</v>
      </c>
      <c r="V24" s="22">
        <v>1096</v>
      </c>
      <c r="W24" s="22">
        <v>2.6</v>
      </c>
      <c r="X24" s="22">
        <v>925.33333333333337</v>
      </c>
      <c r="Y24" s="22">
        <v>3.4</v>
      </c>
      <c r="Z24" s="22">
        <v>1039.2222222222222</v>
      </c>
      <c r="AA24" s="22">
        <v>3.3</v>
      </c>
      <c r="AB24" s="22">
        <v>1022.8928571428571</v>
      </c>
      <c r="AC24" s="24">
        <v>1.2</v>
      </c>
      <c r="AD24" s="24">
        <v>726.6</v>
      </c>
      <c r="AE24" s="24">
        <v>2.2000000000000002</v>
      </c>
      <c r="AF24" s="24">
        <v>1251.2</v>
      </c>
      <c r="AG24" s="24">
        <v>1.8</v>
      </c>
      <c r="AH24" s="24">
        <v>1055</v>
      </c>
      <c r="AI24" s="24">
        <v>1.7333333333333334</v>
      </c>
      <c r="AJ24" s="24">
        <v>1010.9333333333333</v>
      </c>
      <c r="AK24" s="26">
        <v>1.7777777777777777</v>
      </c>
      <c r="AL24" s="26">
        <v>1138.4000000000001</v>
      </c>
      <c r="AM24" s="26">
        <v>1.7</v>
      </c>
      <c r="AN24" s="26">
        <v>1007.8333333333334</v>
      </c>
      <c r="AO24" s="26">
        <v>1.8</v>
      </c>
      <c r="AP24" s="26">
        <v>1141.8</v>
      </c>
      <c r="AQ24" s="26">
        <v>1.7586206896551724</v>
      </c>
      <c r="AR24" s="26">
        <v>1090.5</v>
      </c>
      <c r="AS24" s="28">
        <v>4.333333333333333</v>
      </c>
      <c r="AT24" s="28">
        <v>1851</v>
      </c>
      <c r="AU24" s="28">
        <v>4.8</v>
      </c>
      <c r="AV24" s="28">
        <v>1764.6666666666667</v>
      </c>
      <c r="AW24" s="28">
        <v>5.0999999999999996</v>
      </c>
      <c r="AX24" s="28">
        <v>1560.8</v>
      </c>
      <c r="AY24" s="28">
        <v>4.7586206896551726</v>
      </c>
      <c r="AZ24" s="28">
        <v>1709.5</v>
      </c>
      <c r="BA24" s="33">
        <f>Tabla25[[#This Row],[ROS_NUM_COR_COD_ROS_TG_NEG]]-Tabla25[[#This Row],[PAS_NUM_COR_COD_ROS_TG_NEG]]</f>
        <v>1.5333333333333332</v>
      </c>
      <c r="BB24" s="33">
        <f>Tabla25[[#This Row],[ROS_DUR_COR_COD_ROS_TG_NEG]]-Tabla25[[#This Row],[PAS_DUR_COR_COD_ROS_TG_NEG]]</f>
        <v>910.0625</v>
      </c>
      <c r="BC24" s="33">
        <f>Tabla25[[#This Row],[ROS_NUM_COR_COD_ROS_TG_NEU]]-Tabla25[[#This Row],[PAS_NUM_COR_COD_ROS_TG_NEU]]</f>
        <v>1.5</v>
      </c>
      <c r="BD24" s="33">
        <f>Tabla25[[#This Row],[ROS_DUR_COR_COD_ROS_TG_NEU]]-Tabla25[[#This Row],[PAS_DUR_COR_COD_ROS_TG_NEU]]</f>
        <v>776.1960784313726</v>
      </c>
      <c r="BE24" s="33">
        <f>Tabla25[[#This Row],[ROS_NUM_COR_COD_ROS_TG_POS]]-Tabla25[[#This Row],[PAS_NUM_COR_COD_ROS_TG_POS]]</f>
        <v>2.3105263157894735</v>
      </c>
      <c r="BF24" s="33">
        <f>Tabla25[[#This Row],[ROS_DUR_COR_COD_ROS_TG_POS]]-Tabla25[[#This Row],[PAS_DUR_COR_COD_ROS_TG_POS]]</f>
        <v>646.73749999999995</v>
      </c>
      <c r="BG24" s="33">
        <f>Tabla25[[#This Row],[ROS_NUM_COR_COD_ROS_TG_TOT]]-Tabla25[[#This Row],[PAS_NUM_COR_COD_ROS_TG_TOT]]</f>
        <v>1.7925189947399183</v>
      </c>
      <c r="BH24" s="33">
        <f>Tabla25[[#This Row],[ROS_DUR_COR_COD_ROS_TG_TOT]]-Tabla25[[#This Row],[PAS_DUR_COR_COD_ROS_TG_TOT]]</f>
        <v>760.84693877551024</v>
      </c>
      <c r="BI24" s="30">
        <f>Tabla25[[#This Row],[ROS_NUM_COR_COD_ESC_TG_NEG]]-Tabla25[[#This Row],[PAS_NUM_COR_COD_ESC_TG_NEG]]</f>
        <v>-3.0222222222222221</v>
      </c>
      <c r="BJ24" s="30">
        <f>Tabla25[[#This Row],[ROS_DUR_COR_COD_ESC_TG_NEG]]-Tabla25[[#This Row],[PAS_DUR_COR_COD_ESC_TG_NEG]]</f>
        <v>-146.59999999999991</v>
      </c>
      <c r="BK24" s="30">
        <f>Tabla25[[#This Row],[ROS_NUM_COR_COD_ESC_TG_NEU]]-Tabla25[[#This Row],[PAS_NUM_COR_COD_ESC_TG_NEU]]</f>
        <v>-2.3999999999999995</v>
      </c>
      <c r="BL24" s="30">
        <f>Tabla25[[#This Row],[ROS_DUR_COR_COD_ESC_TG_NEU]]-Tabla25[[#This Row],[PAS_DUR_COR_COD_ESC_TG_NEU]]</f>
        <v>-152.74561403508767</v>
      </c>
      <c r="BM24" s="30">
        <f>Tabla25[[#This Row],[ROS_NUM_COR_COD_ESC_TG_POS]]-Tabla25[[#This Row],[PAS_NUM_COR_COD_ESC_TG_POS]]</f>
        <v>-2.6736842105263161</v>
      </c>
      <c r="BN24" s="30">
        <f>Tabla25[[#This Row],[ROS_DUR_COR_COD_ESC_TG_POS]]-Tabla25[[#This Row],[PAS_DUR_COR_COD_ESC_TG_POS]]</f>
        <v>-117.47777777777787</v>
      </c>
      <c r="BO24" s="30">
        <f>Tabla25[[#This Row],[ROS_NUM_COR_COD_ESC_TG_TOT]]-Tabla25[[#This Row],[PAS_NUM_COR_COD_ESC_TG_TOT]]</f>
        <v>-2.6990064289888949</v>
      </c>
      <c r="BP24" s="30">
        <f>Tabla25[[#This Row],[ROS_DUR_COR_COD_ESC_TG_TOT]]-Tabla25[[#This Row],[PAS_DUR_COR_COD_ESC_TG_TOT]]</f>
        <v>-144.01785714285711</v>
      </c>
      <c r="BQ24" s="36">
        <f>Tabla25[[#This Row],[PAS_NUM_COR_COD_ROS_TG_NEG]]-Tabla25[[#This Row],[ESC_NUM_COR_COD_ROS_TG_NEG]]</f>
        <v>1.5999999999999999</v>
      </c>
      <c r="BR24" s="36">
        <f>Tabla25[[#This Row],[PAS_DUR_COR_COD_ROS_TG_NEG]]-Tabla25[[#This Row],[ESC_DUR_COR_COD_ROS_TG_NEG]]</f>
        <v>214.33749999999998</v>
      </c>
      <c r="BS24" s="36">
        <f>Tabla25[[#This Row],[PAS_NUM_COR_COD_ROS_TG_NEU]]-Tabla25[[#This Row],[ESC_NUM_COR_COD_ROS_TG_NEU]]</f>
        <v>1.0999999999999996</v>
      </c>
      <c r="BT24" s="36">
        <f>Tabla25[[#This Row],[PAS_DUR_COR_COD_ROS_TG_NEU]]-Tabla25[[#This Row],[ESC_DUR_COR_COD_ROS_TG_NEU]]</f>
        <v>-262.7294117647059</v>
      </c>
      <c r="BU24" s="36">
        <f>Tabla25[[#This Row],[PAS_NUM_COR_COD_ROS_TG_POS]]-Tabla25[[#This Row],[ESC_NUM_COR_COD_ROS_TG_POS]]</f>
        <v>0.98947368421052606</v>
      </c>
      <c r="BV24" s="36">
        <f>Tabla25[[#This Row],[PAS_DUR_COR_COD_ROS_TG_POS]]-Tabla25[[#This Row],[ESC_DUR_COR_COD_ROS_TG_POS]]</f>
        <v>-140.9375</v>
      </c>
      <c r="BW24" s="36">
        <f>Tabla25[[#This Row],[PAS_NUM_COR_COD_ROS_TG_TOT]]-Tabla25[[#This Row],[ESC_NUM_COR_COD_ROS_TG_TOT]]</f>
        <v>1.2327683615819209</v>
      </c>
      <c r="BX24" s="36">
        <f>Tabla25[[#This Row],[PAS_DUR_COR_COD_ROS_TG_TOT]]-Tabla25[[#This Row],[ESC_DUR_COR_COD_ROS_TG_TOT]]</f>
        <v>-62.280272108843519</v>
      </c>
      <c r="BY24" s="39">
        <f>Tabla25[[#This Row],[PAS_NUM_COR_COD_ESC_TG_NEG]]-Tabla25[[#This Row],[ESC_NUM_COR_COD_ESC_TG_NEG]]</f>
        <v>0.89999999999999991</v>
      </c>
      <c r="BZ24" s="39">
        <f>Tabla25[[#This Row],[PAS_DUR_COR_COD_ESC_TG_NEG]]-Tabla25[[#This Row],[ESC_DUR_COR_COD_ESC_TG_NEG]]</f>
        <v>189</v>
      </c>
      <c r="CA24" s="39">
        <f>Tabla25[[#This Row],[PAS_NUM_COR_COD_ESC_TG_NEU]]-Tabla25[[#This Row],[ESC_NUM_COR_COD_ESC_TG_NEU]]</f>
        <v>1.4999999999999996</v>
      </c>
      <c r="CB24" s="39">
        <f>Tabla25[[#This Row],[PAS_DUR_COR_COD_ESC_TG_NEU]]-Tabla25[[#This Row],[ESC_DUR_COR_COD_ESC_TG_NEU]]</f>
        <v>235.24561403508767</v>
      </c>
      <c r="CC24" s="39">
        <f>Tabla25[[#This Row],[PAS_NUM_COR_COD_ESC_TG_POS]]-Tabla25[[#This Row],[ESC_NUM_COR_COD_ESC_TG_POS]]</f>
        <v>1.073684210526316</v>
      </c>
      <c r="CD24" s="39">
        <f>Tabla25[[#This Row],[PAS_DUR_COR_COD_ESC_TG_POS]]-Tabla25[[#This Row],[ESC_DUR_COR_COD_ESC_TG_POS]]</f>
        <v>220.05555555555566</v>
      </c>
      <c r="CE24" s="39">
        <f>Tabla25[[#This Row],[PAS_NUM_COR_COD_ESC_TG_TOT]]-Tabla25[[#This Row],[ESC_NUM_COR_COD_ESC_TG_TOT]]</f>
        <v>1.1576271186440676</v>
      </c>
      <c r="CF24" s="39">
        <f>Tabla25[[#This Row],[PAS_DUR_COR_COD_ESC_TG_TOT]]-Tabla25[[#This Row],[ESC_DUR_COR_COD_ESC_TG_TOT]]</f>
        <v>211.625</v>
      </c>
      <c r="CG24" s="42">
        <f>Tabla25[[#This Row],[PAS_NUM_COR_COD_ROS_TG_NEG]]-Tabla25[[#This Row],[PAS_NUM_COR_COD_ESC_TG_NEG]]</f>
        <v>-2</v>
      </c>
      <c r="CH24" s="42">
        <f>Tabla25[[#This Row],[PAS_NUM_COR_COD_ROS_TG_NEU]]-Tabla25[[#This Row],[PAS_NUM_COR_COD_ESC_TG_NEU]]</f>
        <v>-0.79999999999999982</v>
      </c>
      <c r="CI24" s="42">
        <f>Tabla25[[#This Row],[PAS_NUM_COR_COD_ROS_TG_POS]]-Tabla25[[#This Row],[PAS_NUM_COR_COD_ESC_TG_POS]]</f>
        <v>-1.6842105263157898</v>
      </c>
      <c r="CJ24" s="42">
        <f>Tabla25[[#This Row],[PAS_NUM_COR_COD_ROS_TG_TOT]]-Tabla25[[#This Row],[PAS_NUM_COR_COD_ESC_TG_TOT]]</f>
        <v>-1.4915254237288131</v>
      </c>
      <c r="CK24" s="42">
        <f>Tabla25[[#This Row],[PAS_DUR_COR_COD_ROS_TG_NEG]]-Tabla25[[#This Row],[PAS_DUR_COR_COD_ESC_TG_NEG]]</f>
        <v>-344.0625</v>
      </c>
      <c r="CL24" s="42">
        <f>Tabla25[[#This Row],[PAS_DUR_COR_COD_ROS_TG_NEU]]-Tabla25[[#This Row],[PAS_DUR_COR_COD_ESC_TG_NEU]]</f>
        <v>-172.1083591331269</v>
      </c>
      <c r="CM24" s="42">
        <f>Tabla25[[#This Row],[PAS_DUR_COR_COD_ROS_TG_POS]]-Tabla25[[#This Row],[PAS_DUR_COR_COD_ESC_TG_POS]]</f>
        <v>-345.21527777777783</v>
      </c>
      <c r="CN24" s="42">
        <f>Tabla25[[#This Row],[PAS_DUR_COR_COD_ROS_TG_TOT]]-Tabla25[[#This Row],[PAS_DUR_COR_COD_ESC_TG_TOT]]</f>
        <v>-285.86479591836735</v>
      </c>
      <c r="CO24" s="44">
        <f>Tabla25[[#This Row],[ESC_NUM_COR_COD_ROS_TG_NEG]]-Tabla25[[#This Row],[ESC_NUM_COR_COD_ESC_TG_NEG]]</f>
        <v>-2.7</v>
      </c>
      <c r="CP24" s="44">
        <f>Tabla25[[#This Row],[ESC_NUM_COR_COD_ROS_TG_NEU]]-Tabla25[[#This Row],[ESC_NUM_COR_COD_ESC_TG_NEU]]</f>
        <v>-0.39999999999999991</v>
      </c>
      <c r="CQ24" s="44">
        <f>Tabla25[[#This Row],[ESC_NUM_COR_COD_ROS_TG_POS]]-Tabla25[[#This Row],[ESC_NUM_COR_COD_ESC_TG_POS]]</f>
        <v>-1.5999999999999999</v>
      </c>
      <c r="CR24" s="44">
        <f>Tabla25[[#This Row],[ESC_NUM_COR_COD_ROS_TG_TOT]]-Tabla25[[#This Row],[ESC_NUM_COR_COD_ESC_TG_TOT]]</f>
        <v>-1.5666666666666664</v>
      </c>
      <c r="CS24" s="44">
        <f>Tabla25[[#This Row],[ESC_DUR_COR_COD_ROS_TG_NEG]]-Tabla25[[#This Row],[ESC_DUR_COR_COD_ESC_TG_NEG]]</f>
        <v>-369.4</v>
      </c>
      <c r="CT24" s="44">
        <f>Tabla25[[#This Row],[ESC_DUR_COR_COD_ROS_TG_NEU]]-Tabla25[[#This Row],[ESC_DUR_COR_COD_ESC_TG_NEU]]</f>
        <v>325.86666666666667</v>
      </c>
      <c r="CU24" s="44">
        <f>Tabla25[[#This Row],[ESC_DUR_COR_COD_ROS_TG_POS]]-Tabla25[[#This Row],[ESC_DUR_COR_COD_ESC_TG_POS]]</f>
        <v>15.777777777777828</v>
      </c>
      <c r="CV24" s="44">
        <f>Tabla25[[#This Row],[ESC_DUR_COR_COD_ROS_TG_TOT]]-Tabla25[[#This Row],[ESC_DUR_COR_COD_ESC_TG_TOT]]</f>
        <v>-11.95952380952383</v>
      </c>
      <c r="CW24" s="47">
        <f>Tabla25[[#This Row],[ROS_NUM_COR_COD_ROS_TG_NEG]]-Tabla25[[#This Row],[ROS_NUM_COR_COD_ESC_TG_NEG]]</f>
        <v>2.5555555555555554</v>
      </c>
      <c r="CX24" s="47">
        <f>Tabla25[[#This Row],[ROS_NUM_COR_COD_ROS_TG_NEU]]-Tabla25[[#This Row],[ROS_NUM_COR_COD_ESC_TG_NEU]]</f>
        <v>3.0999999999999996</v>
      </c>
      <c r="CY24" s="47">
        <f>Tabla25[[#This Row],[ROS_NUM_COR_COD_ROS_TG_POS]]-Tabla25[[#This Row],[ROS_NUM_COR_COD_ESC_TG_POS]]</f>
        <v>3.3</v>
      </c>
      <c r="CZ24" s="47">
        <f>Tabla25[[#This Row],[ROS_NUM_COR_COD_ROS_TG_TOT]]-Tabla25[[#This Row],[ROS_NUM_COR_COD_ESC_TG_TOT]]</f>
        <v>3</v>
      </c>
      <c r="DA24" s="47">
        <f>Tabla25[[#This Row],[ROS_DUR_COR_COD_ROS_TG_NEG]]-Tabla25[[#This Row],[ROS_DUR_COR_COD_ESC_TG_NEG]]</f>
        <v>712.59999999999991</v>
      </c>
      <c r="DB24" s="47">
        <f>Tabla25[[#This Row],[ROS_DUR_COR_COD_ROS_TG_NEU]]-Tabla25[[#This Row],[ROS_DUR_COR_COD_ESC_TG_NEU]]</f>
        <v>756.83333333333337</v>
      </c>
      <c r="DC24" s="47">
        <f>Tabla25[[#This Row],[ROS_DUR_COR_COD_ROS_TG_POS]]-Tabla25[[#This Row],[ROS_DUR_COR_COD_ESC_TG_POS]]</f>
        <v>419</v>
      </c>
      <c r="DD24" s="47">
        <f>Tabla25[[#This Row],[ROS_DUR_COR_COD_ROS_TG_TOT]]-Tabla25[[#This Row],[ROS_DUR_COR_COD_ESC_TG_TOT]]</f>
        <v>619</v>
      </c>
      <c r="DE24" s="57">
        <v>323.85714285714283</v>
      </c>
      <c r="DF24" s="57">
        <v>347.11111111111109</v>
      </c>
      <c r="DG24" s="57">
        <v>315.5</v>
      </c>
      <c r="DH24" s="57">
        <v>328.69230769230768</v>
      </c>
      <c r="DI24" s="57">
        <v>376.6</v>
      </c>
      <c r="DJ24" s="57">
        <v>312.16666666666669</v>
      </c>
      <c r="DK24" s="57">
        <v>257.8</v>
      </c>
      <c r="DL24" s="57">
        <v>315.3125</v>
      </c>
      <c r="DM24" s="57">
        <v>288</v>
      </c>
      <c r="DN24" s="57">
        <v>255.8</v>
      </c>
      <c r="DO24" s="57">
        <v>331</v>
      </c>
      <c r="DP24" s="57">
        <v>291.60000000000002</v>
      </c>
      <c r="DQ24" s="57">
        <v>268.39999999999998</v>
      </c>
      <c r="DR24" s="57">
        <v>368</v>
      </c>
      <c r="DS24" s="57">
        <v>300.55555555555554</v>
      </c>
      <c r="DT24" s="57">
        <v>310.75</v>
      </c>
      <c r="DU24" s="57">
        <v>263.1875</v>
      </c>
      <c r="DV24" s="57">
        <v>270.05882352941177</v>
      </c>
      <c r="DW24" s="57">
        <v>305.6875</v>
      </c>
      <c r="DX24" s="57">
        <v>279.44897959183675</v>
      </c>
      <c r="DY24" s="57">
        <v>290</v>
      </c>
      <c r="DZ24" s="57">
        <v>301.78947368421052</v>
      </c>
      <c r="EA24" s="57">
        <v>302.72222222222223</v>
      </c>
      <c r="EB24" s="57">
        <v>298.08928571428572</v>
      </c>
      <c r="EC24" s="57">
        <f>Tabla25[[#This Row],[ROS_1DU_COR_COD_ROS_TG_NEG]]-Tabla25[[#This Row],[ROS_1DU_COR_COD_ESC_TG_NEG]]</f>
        <v>-52.74285714285719</v>
      </c>
      <c r="ED24" s="57">
        <f>Tabla25[[#This Row],[ROS_1DU_COR_COD_ROS_TG_NEU]]-Tabla25[[#This Row],[ROS_1DU_COR_COD_ESC_TG_NEU]]</f>
        <v>34.9444444444444</v>
      </c>
      <c r="EE24" s="57">
        <f>Tabla25[[#This Row],[ROS_1DU_COR_COD_ROS_TG_POS]]-Tabla25[[#This Row],[ROS_1DU_COR_COD_ESC_TG_POS]]</f>
        <v>57.699999999999989</v>
      </c>
      <c r="EF24" s="57">
        <f>Tabla25[[#This Row],[ROS_1DU_COR_COD_ROS_TG_TOT]]-Tabla25[[#This Row],[ROS_1DU_COR_COD_ESC_TG_TOT]]</f>
        <v>13.379807692307679</v>
      </c>
      <c r="EG24" s="57">
        <f>Tabla25[[#This Row],[ESC_1DU_COR_COD_ROS_TG_NEG]]-Tabla25[[#This Row],[ESC_1DU_COR_COD_ESC_TG_NEG]]</f>
        <v>19.600000000000023</v>
      </c>
      <c r="EH24" s="57">
        <f>Tabla25[[#This Row],[ESC_1DU_COR_COD_ROS_TG_NEU]]-Tabla25[[#This Row],[ESC_1DU_COR_COD_ESC_TG_NEU]]</f>
        <v>-112.19999999999999</v>
      </c>
      <c r="EI24" s="57">
        <f>Tabla25[[#This Row],[ESC_1DU_COR_COD_ROS_TG_POS]]-Tabla25[[#This Row],[ESC_1DU_COR_COD_ESC_TG_POS]]</f>
        <v>30.444444444444457</v>
      </c>
      <c r="EJ24" s="57">
        <f>Tabla25[[#This Row],[ESC_1DU_COR_COD_ROS_TG_TOT]]-Tabla25[[#This Row],[ESC_1DU_COR_COD_ESC_TG_TOT]]</f>
        <v>-19.149999999999977</v>
      </c>
      <c r="EK24" s="57">
        <f>Tabla25[[#This Row],[PAS_1DU_COR_COD_ROS_TG_NEG]]-Tabla25[[#This Row],[PAS_1DU_COR_COD_ESC_TG_NEG]]</f>
        <v>-26.8125</v>
      </c>
      <c r="EL24" s="57">
        <f>Tabla25[[#This Row],[PAS_1DU_COR_COD_ROS_TG_NEU]]-Tabla25[[#This Row],[PAS_1DU_COR_COD_ESC_TG_NEU]]</f>
        <v>-31.730650154798752</v>
      </c>
      <c r="EM24" s="57">
        <f>Tabla25[[#This Row],[PAS_1DU_COR_COD_ROS_TG_POS]]-Tabla25[[#This Row],[PAS_1DU_COR_COD_ESC_TG_POS]]</f>
        <v>2.9652777777777715</v>
      </c>
      <c r="EN24" s="57">
        <f>Tabla25[[#This Row],[PAS_1DU_COR_COD_ROS_TG_TOT]]-Tabla25[[#This Row],[PAS_1DU_COR_COD_ESC_TG_TOT]]</f>
        <v>-18.640306122448976</v>
      </c>
    </row>
    <row r="25" spans="1:144" x14ac:dyDescent="0.3">
      <c r="A25" s="2" t="s">
        <v>23</v>
      </c>
      <c r="B25" s="2">
        <v>20</v>
      </c>
      <c r="C25" s="2">
        <v>1</v>
      </c>
      <c r="D25" s="2">
        <v>25</v>
      </c>
      <c r="E25" s="19">
        <v>2.8235294117647061</v>
      </c>
      <c r="F25" s="19">
        <v>619.0625</v>
      </c>
      <c r="G25" s="19">
        <v>2.35</v>
      </c>
      <c r="H25" s="19">
        <v>738</v>
      </c>
      <c r="I25" s="19">
        <v>1.85</v>
      </c>
      <c r="J25" s="19">
        <v>668.76923076923072</v>
      </c>
      <c r="K25" s="19">
        <v>2.3157894736842106</v>
      </c>
      <c r="L25" s="19">
        <v>672.81395348837214</v>
      </c>
      <c r="M25" s="21">
        <v>2.1764705882352939</v>
      </c>
      <c r="N25" s="21">
        <v>750.08333333333337</v>
      </c>
      <c r="O25" s="21">
        <v>2.4500000000000002</v>
      </c>
      <c r="P25" s="21">
        <v>625.70588235294122</v>
      </c>
      <c r="Q25" s="21">
        <v>2.25</v>
      </c>
      <c r="R25" s="21">
        <v>553.4375</v>
      </c>
      <c r="S25" s="21">
        <v>2.2982456140350878</v>
      </c>
      <c r="T25" s="21">
        <v>633.17777777777781</v>
      </c>
      <c r="U25" s="22">
        <v>2</v>
      </c>
      <c r="V25" s="22">
        <v>684.33333333333337</v>
      </c>
      <c r="W25" s="22">
        <v>2.1</v>
      </c>
      <c r="X25" s="22">
        <v>682.42857142857144</v>
      </c>
      <c r="Y25" s="22">
        <v>2.5555555555555554</v>
      </c>
      <c r="Z25" s="22">
        <v>635.25</v>
      </c>
      <c r="AA25" s="22">
        <v>2.2068965517241379</v>
      </c>
      <c r="AB25" s="22">
        <v>665</v>
      </c>
      <c r="AC25" s="24">
        <v>2.2000000000000002</v>
      </c>
      <c r="AD25" s="24">
        <v>1076.5999999999999</v>
      </c>
      <c r="AE25" s="24">
        <v>1.2</v>
      </c>
      <c r="AF25" s="24">
        <v>732.5</v>
      </c>
      <c r="AG25" s="24">
        <v>2</v>
      </c>
      <c r="AH25" s="24">
        <v>536.42857142857144</v>
      </c>
      <c r="AI25" s="24">
        <v>1.7931034482758621</v>
      </c>
      <c r="AJ25" s="24">
        <v>754.25</v>
      </c>
      <c r="AK25" s="26">
        <v>1.7777777777777777</v>
      </c>
      <c r="AL25" s="26">
        <v>723</v>
      </c>
      <c r="AM25" s="26">
        <v>4.1111111111111107</v>
      </c>
      <c r="AN25" s="26">
        <v>1370.6666666666667</v>
      </c>
      <c r="AO25" s="26">
        <v>2.4</v>
      </c>
      <c r="AP25" s="26">
        <v>1117.1666666666667</v>
      </c>
      <c r="AQ25" s="26">
        <v>2.75</v>
      </c>
      <c r="AR25" s="26">
        <v>1090.7058823529412</v>
      </c>
      <c r="AS25" s="28">
        <v>2.1111111111111112</v>
      </c>
      <c r="AT25" s="28">
        <v>554</v>
      </c>
      <c r="AU25" s="28">
        <v>1.4444444444444444</v>
      </c>
      <c r="AV25" s="28">
        <v>781.25</v>
      </c>
      <c r="AW25" s="28">
        <v>2.8</v>
      </c>
      <c r="AX25" s="28">
        <v>1002.8571428571429</v>
      </c>
      <c r="AY25" s="28">
        <v>2.1428571428571428</v>
      </c>
      <c r="AZ25" s="28">
        <v>779.05555555555554</v>
      </c>
      <c r="BA25" s="33">
        <f>Tabla25[[#This Row],[ROS_NUM_COR_COD_ROS_TG_NEG]]-Tabla25[[#This Row],[PAS_NUM_COR_COD_ROS_TG_NEG]]</f>
        <v>-6.5359477124182774E-2</v>
      </c>
      <c r="BB25" s="33">
        <f>Tabla25[[#This Row],[ROS_DUR_COR_COD_ROS_TG_NEG]]-Tabla25[[#This Row],[PAS_DUR_COR_COD_ROS_TG_NEG]]</f>
        <v>-196.08333333333337</v>
      </c>
      <c r="BC25" s="33">
        <f>Tabla25[[#This Row],[ROS_NUM_COR_COD_ROS_TG_NEU]]-Tabla25[[#This Row],[PAS_NUM_COR_COD_ROS_TG_NEU]]</f>
        <v>-1.0055555555555558</v>
      </c>
      <c r="BD25" s="33">
        <f>Tabla25[[#This Row],[ROS_DUR_COR_COD_ROS_TG_NEU]]-Tabla25[[#This Row],[PAS_DUR_COR_COD_ROS_TG_NEU]]</f>
        <v>155.54411764705878</v>
      </c>
      <c r="BE25" s="33">
        <f>Tabla25[[#This Row],[ROS_NUM_COR_COD_ROS_TG_POS]]-Tabla25[[#This Row],[PAS_NUM_COR_COD_ROS_TG_POS]]</f>
        <v>0.54999999999999982</v>
      </c>
      <c r="BF25" s="33">
        <f>Tabla25[[#This Row],[ROS_DUR_COR_COD_ROS_TG_POS]]-Tabla25[[#This Row],[PAS_DUR_COR_COD_ROS_TG_POS]]</f>
        <v>449.41964285714289</v>
      </c>
      <c r="BG25" s="33">
        <f>Tabla25[[#This Row],[ROS_NUM_COR_COD_ROS_TG_TOT]]-Tabla25[[#This Row],[PAS_NUM_COR_COD_ROS_TG_TOT]]</f>
        <v>-0.15538847117794496</v>
      </c>
      <c r="BH25" s="33">
        <f>Tabla25[[#This Row],[ROS_DUR_COR_COD_ROS_TG_TOT]]-Tabla25[[#This Row],[PAS_DUR_COR_COD_ROS_TG_TOT]]</f>
        <v>145.87777777777774</v>
      </c>
      <c r="BI25" s="30">
        <f>Tabla25[[#This Row],[ROS_NUM_COR_COD_ESC_TG_NEG]]-Tabla25[[#This Row],[PAS_NUM_COR_COD_ESC_TG_NEG]]</f>
        <v>-1.0457516339869284</v>
      </c>
      <c r="BJ25" s="30">
        <f>Tabla25[[#This Row],[ROS_DUR_COR_COD_ESC_TG_NEG]]-Tabla25[[#This Row],[PAS_DUR_COR_COD_ESC_TG_NEG]]</f>
        <v>103.9375</v>
      </c>
      <c r="BK25" s="30">
        <f>Tabla25[[#This Row],[ROS_NUM_COR_COD_ESC_TG_NEU]]-Tabla25[[#This Row],[PAS_NUM_COR_COD_ESC_TG_NEU]]</f>
        <v>1.7611111111111106</v>
      </c>
      <c r="BL25" s="30">
        <f>Tabla25[[#This Row],[ROS_DUR_COR_COD_ESC_TG_NEU]]-Tabla25[[#This Row],[PAS_DUR_COR_COD_ESC_TG_NEU]]</f>
        <v>632.66666666666674</v>
      </c>
      <c r="BM25" s="30">
        <f>Tabla25[[#This Row],[ROS_NUM_COR_COD_ESC_TG_POS]]-Tabla25[[#This Row],[PAS_NUM_COR_COD_ESC_TG_POS]]</f>
        <v>0.54999999999999982</v>
      </c>
      <c r="BN25" s="30">
        <f>Tabla25[[#This Row],[ROS_DUR_COR_COD_ESC_TG_POS]]-Tabla25[[#This Row],[PAS_DUR_COR_COD_ESC_TG_POS]]</f>
        <v>448.39743589743603</v>
      </c>
      <c r="BO25" s="30">
        <f>Tabla25[[#This Row],[ROS_NUM_COR_COD_ESC_TG_TOT]]-Tabla25[[#This Row],[PAS_NUM_COR_COD_ESC_TG_TOT]]</f>
        <v>0.43421052631578938</v>
      </c>
      <c r="BP25" s="30">
        <f>Tabla25[[#This Row],[ROS_DUR_COR_COD_ESC_TG_TOT]]-Tabla25[[#This Row],[PAS_DUR_COR_COD_ESC_TG_TOT]]</f>
        <v>417.89192886456908</v>
      </c>
      <c r="BQ25" s="36">
        <f>Tabla25[[#This Row],[PAS_NUM_COR_COD_ROS_TG_NEG]]-Tabla25[[#This Row],[ESC_NUM_COR_COD_ROS_TG_NEG]]</f>
        <v>-2.3529411764706243E-2</v>
      </c>
      <c r="BR25" s="36">
        <f>Tabla25[[#This Row],[PAS_DUR_COR_COD_ROS_TG_NEG]]-Tabla25[[#This Row],[ESC_DUR_COR_COD_ROS_TG_NEG]]</f>
        <v>-326.51666666666654</v>
      </c>
      <c r="BS25" s="36">
        <f>Tabla25[[#This Row],[PAS_NUM_COR_COD_ROS_TG_NEU]]-Tabla25[[#This Row],[ESC_NUM_COR_COD_ROS_TG_NEU]]</f>
        <v>1.2500000000000002</v>
      </c>
      <c r="BT25" s="36">
        <f>Tabla25[[#This Row],[PAS_DUR_COR_COD_ROS_TG_NEU]]-Tabla25[[#This Row],[ESC_DUR_COR_COD_ROS_TG_NEU]]</f>
        <v>-106.79411764705878</v>
      </c>
      <c r="BU25" s="36">
        <f>Tabla25[[#This Row],[PAS_NUM_COR_COD_ROS_TG_POS]]-Tabla25[[#This Row],[ESC_NUM_COR_COD_ROS_TG_POS]]</f>
        <v>0.25</v>
      </c>
      <c r="BV25" s="36">
        <f>Tabla25[[#This Row],[PAS_DUR_COR_COD_ROS_TG_POS]]-Tabla25[[#This Row],[ESC_DUR_COR_COD_ROS_TG_POS]]</f>
        <v>17.008928571428555</v>
      </c>
      <c r="BW25" s="36">
        <f>Tabla25[[#This Row],[PAS_NUM_COR_COD_ROS_TG_TOT]]-Tabla25[[#This Row],[ESC_NUM_COR_COD_ROS_TG_TOT]]</f>
        <v>0.50514216575922566</v>
      </c>
      <c r="BX25" s="36">
        <f>Tabla25[[#This Row],[PAS_DUR_COR_COD_ROS_TG_TOT]]-Tabla25[[#This Row],[ESC_DUR_COR_COD_ROS_TG_TOT]]</f>
        <v>-121.07222222222219</v>
      </c>
      <c r="BY25" s="39">
        <f>Tabla25[[#This Row],[PAS_NUM_COR_COD_ESC_TG_NEG]]-Tabla25[[#This Row],[ESC_NUM_COR_COD_ESC_TG_NEG]]</f>
        <v>0.82352941176470607</v>
      </c>
      <c r="BZ25" s="39">
        <f>Tabla25[[#This Row],[PAS_DUR_COR_COD_ESC_TG_NEG]]-Tabla25[[#This Row],[ESC_DUR_COR_COD_ESC_TG_NEG]]</f>
        <v>-65.270833333333371</v>
      </c>
      <c r="CA25" s="39">
        <f>Tabla25[[#This Row],[PAS_NUM_COR_COD_ESC_TG_NEU]]-Tabla25[[#This Row],[ESC_NUM_COR_COD_ESC_TG_NEU]]</f>
        <v>0.25</v>
      </c>
      <c r="CB25" s="39">
        <f>Tabla25[[#This Row],[PAS_DUR_COR_COD_ESC_TG_NEU]]-Tabla25[[#This Row],[ESC_DUR_COR_COD_ESC_TG_NEU]]</f>
        <v>55.571428571428555</v>
      </c>
      <c r="CC25" s="39">
        <f>Tabla25[[#This Row],[PAS_NUM_COR_COD_ESC_TG_POS]]-Tabla25[[#This Row],[ESC_NUM_COR_COD_ESC_TG_POS]]</f>
        <v>-0.70555555555555527</v>
      </c>
      <c r="CD25" s="39">
        <f>Tabla25[[#This Row],[PAS_DUR_COR_COD_ESC_TG_POS]]-Tabla25[[#This Row],[ESC_DUR_COR_COD_ESC_TG_POS]]</f>
        <v>33.519230769230717</v>
      </c>
      <c r="CE25" s="39">
        <f>Tabla25[[#This Row],[PAS_NUM_COR_COD_ESC_TG_TOT]]-Tabla25[[#This Row],[ESC_NUM_COR_COD_ESC_TG_TOT]]</f>
        <v>0.10889292196007272</v>
      </c>
      <c r="CF25" s="39">
        <f>Tabla25[[#This Row],[PAS_DUR_COR_COD_ESC_TG_TOT]]-Tabla25[[#This Row],[ESC_DUR_COR_COD_ESC_TG_TOT]]</f>
        <v>7.8139534883721353</v>
      </c>
      <c r="CG25" s="42">
        <f>Tabla25[[#This Row],[PAS_NUM_COR_COD_ROS_TG_NEG]]-Tabla25[[#This Row],[PAS_NUM_COR_COD_ESC_TG_NEG]]</f>
        <v>-0.64705882352941213</v>
      </c>
      <c r="CH25" s="42">
        <f>Tabla25[[#This Row],[PAS_NUM_COR_COD_ROS_TG_NEU]]-Tabla25[[#This Row],[PAS_NUM_COR_COD_ESC_TG_NEU]]</f>
        <v>0.10000000000000009</v>
      </c>
      <c r="CI25" s="42">
        <f>Tabla25[[#This Row],[PAS_NUM_COR_COD_ROS_TG_POS]]-Tabla25[[#This Row],[PAS_NUM_COR_COD_ESC_TG_POS]]</f>
        <v>0.39999999999999991</v>
      </c>
      <c r="CJ25" s="42">
        <f>Tabla25[[#This Row],[PAS_NUM_COR_COD_ROS_TG_TOT]]-Tabla25[[#This Row],[PAS_NUM_COR_COD_ESC_TG_TOT]]</f>
        <v>-1.7543859649122862E-2</v>
      </c>
      <c r="CK25" s="42">
        <f>Tabla25[[#This Row],[PAS_DUR_COR_COD_ROS_TG_NEG]]-Tabla25[[#This Row],[PAS_DUR_COR_COD_ESC_TG_NEG]]</f>
        <v>131.02083333333337</v>
      </c>
      <c r="CL25" s="42">
        <f>Tabla25[[#This Row],[PAS_DUR_COR_COD_ROS_TG_NEU]]-Tabla25[[#This Row],[PAS_DUR_COR_COD_ESC_TG_NEU]]</f>
        <v>-112.29411764705878</v>
      </c>
      <c r="CM25" s="42">
        <f>Tabla25[[#This Row],[PAS_DUR_COR_COD_ROS_TG_POS]]-Tabla25[[#This Row],[PAS_DUR_COR_COD_ESC_TG_POS]]</f>
        <v>-115.33173076923072</v>
      </c>
      <c r="CN25" s="42">
        <f>Tabla25[[#This Row],[PAS_DUR_COR_COD_ROS_TG_TOT]]-Tabla25[[#This Row],[PAS_DUR_COR_COD_ESC_TG_TOT]]</f>
        <v>-39.63617571059433</v>
      </c>
      <c r="CO25" s="44">
        <f>Tabla25[[#This Row],[ESC_NUM_COR_COD_ROS_TG_NEG]]-Tabla25[[#This Row],[ESC_NUM_COR_COD_ESC_TG_NEG]]</f>
        <v>0.20000000000000018</v>
      </c>
      <c r="CP25" s="44">
        <f>Tabla25[[#This Row],[ESC_NUM_COR_COD_ROS_TG_NEU]]-Tabla25[[#This Row],[ESC_NUM_COR_COD_ESC_TG_NEU]]</f>
        <v>-0.90000000000000013</v>
      </c>
      <c r="CQ25" s="44">
        <f>Tabla25[[#This Row],[ESC_NUM_COR_COD_ROS_TG_POS]]-Tabla25[[#This Row],[ESC_NUM_COR_COD_ESC_TG_POS]]</f>
        <v>-0.55555555555555536</v>
      </c>
      <c r="CR25" s="44">
        <f>Tabla25[[#This Row],[ESC_NUM_COR_COD_ROS_TG_TOT]]-Tabla25[[#This Row],[ESC_NUM_COR_COD_ESC_TG_TOT]]</f>
        <v>-0.4137931034482758</v>
      </c>
      <c r="CS25" s="44">
        <f>Tabla25[[#This Row],[ESC_DUR_COR_COD_ROS_TG_NEG]]-Tabla25[[#This Row],[ESC_DUR_COR_COD_ESC_TG_NEG]]</f>
        <v>392.26666666666654</v>
      </c>
      <c r="CT25" s="44">
        <f>Tabla25[[#This Row],[ESC_DUR_COR_COD_ROS_TG_NEU]]-Tabla25[[#This Row],[ESC_DUR_COR_COD_ESC_TG_NEU]]</f>
        <v>50.071428571428555</v>
      </c>
      <c r="CU25" s="44">
        <f>Tabla25[[#This Row],[ESC_DUR_COR_COD_ROS_TG_POS]]-Tabla25[[#This Row],[ESC_DUR_COR_COD_ESC_TG_POS]]</f>
        <v>-98.821428571428555</v>
      </c>
      <c r="CV25" s="44">
        <f>Tabla25[[#This Row],[ESC_DUR_COR_COD_ROS_TG_TOT]]-Tabla25[[#This Row],[ESC_DUR_COR_COD_ESC_TG_TOT]]</f>
        <v>89.25</v>
      </c>
      <c r="CW25" s="47">
        <f>Tabla25[[#This Row],[ROS_NUM_COR_COD_ROS_TG_NEG]]-Tabla25[[#This Row],[ROS_NUM_COR_COD_ESC_TG_NEG]]</f>
        <v>0.33333333333333348</v>
      </c>
      <c r="CX25" s="47">
        <f>Tabla25[[#This Row],[ROS_NUM_COR_COD_ROS_TG_NEU]]-Tabla25[[#This Row],[ROS_NUM_COR_COD_ESC_TG_NEU]]</f>
        <v>-2.6666666666666661</v>
      </c>
      <c r="CY25" s="47">
        <f>Tabla25[[#This Row],[ROS_NUM_COR_COD_ROS_TG_POS]]-Tabla25[[#This Row],[ROS_NUM_COR_COD_ESC_TG_POS]]</f>
        <v>0.39999999999999991</v>
      </c>
      <c r="CZ25" s="47">
        <f>Tabla25[[#This Row],[ROS_NUM_COR_COD_ROS_TG_TOT]]-Tabla25[[#This Row],[ROS_NUM_COR_COD_ESC_TG_TOT]]</f>
        <v>-0.60714285714285721</v>
      </c>
      <c r="DA25" s="47">
        <f>Tabla25[[#This Row],[ROS_DUR_COR_COD_ROS_TG_NEG]]-Tabla25[[#This Row],[ROS_DUR_COR_COD_ESC_TG_NEG]]</f>
        <v>-169</v>
      </c>
      <c r="DB25" s="47">
        <f>Tabla25[[#This Row],[ROS_DUR_COR_COD_ROS_TG_NEU]]-Tabla25[[#This Row],[ROS_DUR_COR_COD_ESC_TG_NEU]]</f>
        <v>-589.41666666666674</v>
      </c>
      <c r="DC25" s="47">
        <f>Tabla25[[#This Row],[ROS_DUR_COR_COD_ROS_TG_POS]]-Tabla25[[#This Row],[ROS_DUR_COR_COD_ESC_TG_POS]]</f>
        <v>-114.30952380952385</v>
      </c>
      <c r="DD25" s="47">
        <f>Tabla25[[#This Row],[ROS_DUR_COR_COD_ROS_TG_TOT]]-Tabla25[[#This Row],[ROS_DUR_COR_COD_ESC_TG_TOT]]</f>
        <v>-311.65032679738567</v>
      </c>
      <c r="DE25" s="57">
        <v>201.71428571428572</v>
      </c>
      <c r="DF25" s="57">
        <v>200.5</v>
      </c>
      <c r="DG25" s="57">
        <v>262.28571428571428</v>
      </c>
      <c r="DH25" s="57">
        <v>225</v>
      </c>
      <c r="DI25" s="57">
        <v>249.4</v>
      </c>
      <c r="DJ25" s="57">
        <v>205.66666666666666</v>
      </c>
      <c r="DK25" s="57">
        <v>302.66666666666669</v>
      </c>
      <c r="DL25" s="57">
        <v>252.76470588235293</v>
      </c>
      <c r="DM25" s="57">
        <v>195</v>
      </c>
      <c r="DN25" s="57">
        <v>324.75</v>
      </c>
      <c r="DO25" s="57">
        <v>191.57142857142858</v>
      </c>
      <c r="DP25" s="57">
        <v>225.9375</v>
      </c>
      <c r="DQ25" s="57">
        <v>193</v>
      </c>
      <c r="DR25" s="57">
        <v>216.14285714285714</v>
      </c>
      <c r="DS25" s="57">
        <v>190</v>
      </c>
      <c r="DT25" s="57">
        <v>199.57142857142858</v>
      </c>
      <c r="DU25" s="57">
        <v>246.66666666666666</v>
      </c>
      <c r="DV25" s="57">
        <v>182.70588235294119</v>
      </c>
      <c r="DW25" s="57">
        <v>211.125</v>
      </c>
      <c r="DX25" s="57">
        <v>209.86666666666667</v>
      </c>
      <c r="DY25" s="57">
        <v>224.9375</v>
      </c>
      <c r="DZ25" s="57">
        <v>195.5</v>
      </c>
      <c r="EA25" s="57">
        <v>233.23076923076923</v>
      </c>
      <c r="EB25" s="57">
        <v>217.86046511627907</v>
      </c>
      <c r="EC25" s="57">
        <f>Tabla25[[#This Row],[ROS_1DU_COR_COD_ROS_TG_NEG]]-Tabla25[[#This Row],[ROS_1DU_COR_COD_ESC_TG_NEG]]</f>
        <v>-47.685714285714283</v>
      </c>
      <c r="ED25" s="57">
        <f>Tabla25[[#This Row],[ROS_1DU_COR_COD_ROS_TG_NEU]]-Tabla25[[#This Row],[ROS_1DU_COR_COD_ESC_TG_NEU]]</f>
        <v>-5.1666666666666572</v>
      </c>
      <c r="EE25" s="57">
        <f>Tabla25[[#This Row],[ROS_1DU_COR_COD_ROS_TG_POS]]-Tabla25[[#This Row],[ROS_1DU_COR_COD_ESC_TG_POS]]</f>
        <v>-40.380952380952408</v>
      </c>
      <c r="EF25" s="57">
        <f>Tabla25[[#This Row],[ROS_1DU_COR_COD_ROS_TG_TOT]]-Tabla25[[#This Row],[ROS_1DU_COR_COD_ESC_TG_TOT]]</f>
        <v>-27.764705882352928</v>
      </c>
      <c r="EG25" s="57">
        <f>Tabla25[[#This Row],[ESC_1DU_COR_COD_ROS_TG_NEG]]-Tabla25[[#This Row],[ESC_1DU_COR_COD_ESC_TG_NEG]]</f>
        <v>2</v>
      </c>
      <c r="EH25" s="57">
        <f>Tabla25[[#This Row],[ESC_1DU_COR_COD_ROS_TG_NEU]]-Tabla25[[#This Row],[ESC_1DU_COR_COD_ESC_TG_NEU]]</f>
        <v>108.60714285714286</v>
      </c>
      <c r="EI25" s="57">
        <f>Tabla25[[#This Row],[ESC_1DU_COR_COD_ROS_TG_POS]]-Tabla25[[#This Row],[ESC_1DU_COR_COD_ESC_TG_POS]]</f>
        <v>1.5714285714285836</v>
      </c>
      <c r="EJ25" s="57">
        <f>Tabla25[[#This Row],[ESC_1DU_COR_COD_ROS_TG_TOT]]-Tabla25[[#This Row],[ESC_1DU_COR_COD_ESC_TG_TOT]]</f>
        <v>26.366071428571416</v>
      </c>
      <c r="EK25" s="57">
        <f>Tabla25[[#This Row],[PAS_1DU_COR_COD_ROS_TG_NEG]]-Tabla25[[#This Row],[PAS_1DU_COR_COD_ESC_TG_NEG]]</f>
        <v>21.729166666666657</v>
      </c>
      <c r="EL25" s="57">
        <f>Tabla25[[#This Row],[PAS_1DU_COR_COD_ROS_TG_NEU]]-Tabla25[[#This Row],[PAS_1DU_COR_COD_ESC_TG_NEU]]</f>
        <v>-12.794117647058812</v>
      </c>
      <c r="EM25" s="57">
        <f>Tabla25[[#This Row],[PAS_1DU_COR_COD_ROS_TG_POS]]-Tabla25[[#This Row],[PAS_1DU_COR_COD_ESC_TG_POS]]</f>
        <v>-22.105769230769226</v>
      </c>
      <c r="EN25" s="57">
        <f>Tabla25[[#This Row],[PAS_1DU_COR_COD_ROS_TG_TOT]]-Tabla25[[#This Row],[PAS_1DU_COR_COD_ESC_TG_TOT]]</f>
        <v>-7.9937984496123988</v>
      </c>
    </row>
    <row r="26" spans="1:144" x14ac:dyDescent="0.3">
      <c r="A26" s="2" t="s">
        <v>24</v>
      </c>
      <c r="B26" s="2">
        <v>20</v>
      </c>
      <c r="C26" s="2">
        <v>2</v>
      </c>
      <c r="D26" s="2">
        <v>29</v>
      </c>
      <c r="E26" s="19">
        <v>2.1578947368421053</v>
      </c>
      <c r="F26" s="19">
        <v>891.9</v>
      </c>
      <c r="G26" s="19">
        <v>2.0499999999999998</v>
      </c>
      <c r="H26" s="19">
        <v>812.33333333333337</v>
      </c>
      <c r="I26" s="19">
        <v>1.85</v>
      </c>
      <c r="J26" s="19">
        <v>1015.2222222222222</v>
      </c>
      <c r="K26" s="19">
        <v>2.0169491525423728</v>
      </c>
      <c r="L26" s="19">
        <v>896.90322580645159</v>
      </c>
      <c r="M26" s="21">
        <v>2.0526315789473686</v>
      </c>
      <c r="N26" s="21">
        <v>607.14285714285711</v>
      </c>
      <c r="O26" s="21">
        <v>2.1</v>
      </c>
      <c r="P26" s="21">
        <v>790</v>
      </c>
      <c r="Q26" s="21">
        <v>1.45</v>
      </c>
      <c r="R26" s="21">
        <v>489.85714285714283</v>
      </c>
      <c r="S26" s="21">
        <v>1.8644067796610169</v>
      </c>
      <c r="T26" s="21">
        <v>616.61538461538464</v>
      </c>
      <c r="U26" s="22">
        <v>5</v>
      </c>
      <c r="V26" s="22">
        <v>1462.1111111111111</v>
      </c>
      <c r="W26" s="22">
        <v>4.5999999999999996</v>
      </c>
      <c r="X26" s="22">
        <v>1517.5714285714287</v>
      </c>
      <c r="Y26" s="22">
        <v>4.2</v>
      </c>
      <c r="Z26" s="22">
        <v>1525.5714285714287</v>
      </c>
      <c r="AA26" s="22">
        <v>4.5999999999999996</v>
      </c>
      <c r="AB26" s="22">
        <v>1498.304347826087</v>
      </c>
      <c r="AC26" s="24">
        <v>2.7</v>
      </c>
      <c r="AD26" s="24">
        <v>1188.5999999999999</v>
      </c>
      <c r="AE26" s="24">
        <v>3.2</v>
      </c>
      <c r="AF26" s="24">
        <v>1493.6</v>
      </c>
      <c r="AG26" s="24">
        <v>3.5</v>
      </c>
      <c r="AH26" s="24">
        <v>1749.2</v>
      </c>
      <c r="AI26" s="24">
        <v>3.1333333333333333</v>
      </c>
      <c r="AJ26" s="24">
        <v>1477.1333333333334</v>
      </c>
      <c r="AK26" s="26">
        <v>3.7777777777777777</v>
      </c>
      <c r="AL26" s="26">
        <v>1031.75</v>
      </c>
      <c r="AM26" s="26">
        <v>3</v>
      </c>
      <c r="AN26" s="26">
        <v>1128.8571428571429</v>
      </c>
      <c r="AO26" s="26">
        <v>3.5</v>
      </c>
      <c r="AP26" s="26">
        <v>1066.875</v>
      </c>
      <c r="AQ26" s="26">
        <v>3.4137931034482758</v>
      </c>
      <c r="AR26" s="26">
        <v>1073.5217391304348</v>
      </c>
      <c r="AS26" s="28">
        <v>4.333333333333333</v>
      </c>
      <c r="AT26" s="28">
        <v>1048.3333333333333</v>
      </c>
      <c r="AU26" s="28">
        <v>4.8</v>
      </c>
      <c r="AV26" s="28">
        <v>1478</v>
      </c>
      <c r="AW26" s="28">
        <v>4.5999999999999996</v>
      </c>
      <c r="AX26" s="28">
        <v>1269.2222222222222</v>
      </c>
      <c r="AY26" s="28">
        <v>4.5862068965517242</v>
      </c>
      <c r="AZ26" s="28">
        <v>1257</v>
      </c>
      <c r="BA26" s="33">
        <f>Tabla25[[#This Row],[ROS_NUM_COR_COD_ROS_TG_NEG]]-Tabla25[[#This Row],[PAS_NUM_COR_COD_ROS_TG_NEG]]</f>
        <v>2.2807017543859645</v>
      </c>
      <c r="BB26" s="33">
        <f>Tabla25[[#This Row],[ROS_DUR_COR_COD_ROS_TG_NEG]]-Tabla25[[#This Row],[PAS_DUR_COR_COD_ROS_TG_NEG]]</f>
        <v>441.19047619047615</v>
      </c>
      <c r="BC26" s="33">
        <f>Tabla25[[#This Row],[ROS_NUM_COR_COD_ROS_TG_NEU]]-Tabla25[[#This Row],[PAS_NUM_COR_COD_ROS_TG_NEU]]</f>
        <v>2.6999999999999997</v>
      </c>
      <c r="BD26" s="33">
        <f>Tabla25[[#This Row],[ROS_DUR_COR_COD_ROS_TG_NEU]]-Tabla25[[#This Row],[PAS_DUR_COR_COD_ROS_TG_NEU]]</f>
        <v>688</v>
      </c>
      <c r="BE26" s="33">
        <f>Tabla25[[#This Row],[ROS_NUM_COR_COD_ROS_TG_POS]]-Tabla25[[#This Row],[PAS_NUM_COR_COD_ROS_TG_POS]]</f>
        <v>3.1499999999999995</v>
      </c>
      <c r="BF26" s="33">
        <f>Tabla25[[#This Row],[ROS_DUR_COR_COD_ROS_TG_POS]]-Tabla25[[#This Row],[PAS_DUR_COR_COD_ROS_TG_POS]]</f>
        <v>779.36507936507928</v>
      </c>
      <c r="BG26" s="33">
        <f>Tabla25[[#This Row],[ROS_NUM_COR_COD_ROS_TG_TOT]]-Tabla25[[#This Row],[PAS_NUM_COR_COD_ROS_TG_TOT]]</f>
        <v>2.7218001168907073</v>
      </c>
      <c r="BH26" s="33">
        <f>Tabla25[[#This Row],[ROS_DUR_COR_COD_ROS_TG_TOT]]-Tabla25[[#This Row],[PAS_DUR_COR_COD_ROS_TG_TOT]]</f>
        <v>640.38461538461536</v>
      </c>
      <c r="BI26" s="30">
        <f>Tabla25[[#This Row],[ROS_NUM_COR_COD_ESC_TG_NEG]]-Tabla25[[#This Row],[PAS_NUM_COR_COD_ESC_TG_NEG]]</f>
        <v>1.6198830409356724</v>
      </c>
      <c r="BJ26" s="30">
        <f>Tabla25[[#This Row],[ROS_DUR_COR_COD_ESC_TG_NEG]]-Tabla25[[#This Row],[PAS_DUR_COR_COD_ESC_TG_NEG]]</f>
        <v>139.85000000000002</v>
      </c>
      <c r="BK26" s="30">
        <f>Tabla25[[#This Row],[ROS_NUM_COR_COD_ESC_TG_NEU]]-Tabla25[[#This Row],[PAS_NUM_COR_COD_ESC_TG_NEU]]</f>
        <v>0.95000000000000018</v>
      </c>
      <c r="BL26" s="30">
        <f>Tabla25[[#This Row],[ROS_DUR_COR_COD_ESC_TG_NEU]]-Tabla25[[#This Row],[PAS_DUR_COR_COD_ESC_TG_NEU]]</f>
        <v>316.52380952380952</v>
      </c>
      <c r="BM26" s="30">
        <f>Tabla25[[#This Row],[ROS_NUM_COR_COD_ESC_TG_POS]]-Tabla25[[#This Row],[PAS_NUM_COR_COD_ESC_TG_POS]]</f>
        <v>1.65</v>
      </c>
      <c r="BN26" s="30">
        <f>Tabla25[[#This Row],[ROS_DUR_COR_COD_ESC_TG_POS]]-Tabla25[[#This Row],[PAS_DUR_COR_COD_ESC_TG_POS]]</f>
        <v>51.652777777777828</v>
      </c>
      <c r="BO26" s="30">
        <f>Tabla25[[#This Row],[ROS_NUM_COR_COD_ESC_TG_TOT]]-Tabla25[[#This Row],[PAS_NUM_COR_COD_ESC_TG_TOT]]</f>
        <v>1.396843950905903</v>
      </c>
      <c r="BP26" s="30">
        <f>Tabla25[[#This Row],[ROS_DUR_COR_COD_ESC_TG_TOT]]-Tabla25[[#This Row],[PAS_DUR_COR_COD_ESC_TG_TOT]]</f>
        <v>176.61851332398317</v>
      </c>
      <c r="BQ26" s="36">
        <f>Tabla25[[#This Row],[PAS_NUM_COR_COD_ROS_TG_NEG]]-Tabla25[[#This Row],[ESC_NUM_COR_COD_ROS_TG_NEG]]</f>
        <v>-0.64736842105263159</v>
      </c>
      <c r="BR26" s="36">
        <f>Tabla25[[#This Row],[PAS_DUR_COR_COD_ROS_TG_NEG]]-Tabla25[[#This Row],[ESC_DUR_COR_COD_ROS_TG_NEG]]</f>
        <v>-581.4571428571428</v>
      </c>
      <c r="BS26" s="36">
        <f>Tabla25[[#This Row],[PAS_NUM_COR_COD_ROS_TG_NEU]]-Tabla25[[#This Row],[ESC_NUM_COR_COD_ROS_TG_NEU]]</f>
        <v>-1.1000000000000001</v>
      </c>
      <c r="BT26" s="36">
        <f>Tabla25[[#This Row],[PAS_DUR_COR_COD_ROS_TG_NEU]]-Tabla25[[#This Row],[ESC_DUR_COR_COD_ROS_TG_NEU]]</f>
        <v>-703.59999999999991</v>
      </c>
      <c r="BU26" s="36">
        <f>Tabla25[[#This Row],[PAS_NUM_COR_COD_ROS_TG_POS]]-Tabla25[[#This Row],[ESC_NUM_COR_COD_ROS_TG_POS]]</f>
        <v>-2.0499999999999998</v>
      </c>
      <c r="BV26" s="36">
        <f>Tabla25[[#This Row],[PAS_DUR_COR_COD_ROS_TG_POS]]-Tabla25[[#This Row],[ESC_DUR_COR_COD_ROS_TG_POS]]</f>
        <v>-1259.3428571428572</v>
      </c>
      <c r="BW26" s="36">
        <f>Tabla25[[#This Row],[PAS_NUM_COR_COD_ROS_TG_TOT]]-Tabla25[[#This Row],[ESC_NUM_COR_COD_ROS_TG_TOT]]</f>
        <v>-1.2689265536723164</v>
      </c>
      <c r="BX26" s="36">
        <f>Tabla25[[#This Row],[PAS_DUR_COR_COD_ROS_TG_TOT]]-Tabla25[[#This Row],[ESC_DUR_COR_COD_ROS_TG_TOT]]</f>
        <v>-860.5179487179488</v>
      </c>
      <c r="BY26" s="39">
        <f>Tabla25[[#This Row],[PAS_NUM_COR_COD_ESC_TG_NEG]]-Tabla25[[#This Row],[ESC_NUM_COR_COD_ESC_TG_NEG]]</f>
        <v>-2.8421052631578947</v>
      </c>
      <c r="BZ26" s="39">
        <f>Tabla25[[#This Row],[PAS_DUR_COR_COD_ESC_TG_NEG]]-Tabla25[[#This Row],[ESC_DUR_COR_COD_ESC_TG_NEG]]</f>
        <v>-570.21111111111111</v>
      </c>
      <c r="CA26" s="39">
        <f>Tabla25[[#This Row],[PAS_NUM_COR_COD_ESC_TG_NEU]]-Tabla25[[#This Row],[ESC_NUM_COR_COD_ESC_TG_NEU]]</f>
        <v>-2.5499999999999998</v>
      </c>
      <c r="CB26" s="39">
        <f>Tabla25[[#This Row],[PAS_DUR_COR_COD_ESC_TG_NEU]]-Tabla25[[#This Row],[ESC_DUR_COR_COD_ESC_TG_NEU]]</f>
        <v>-705.2380952380953</v>
      </c>
      <c r="CC26" s="39">
        <f>Tabla25[[#This Row],[PAS_NUM_COR_COD_ESC_TG_POS]]-Tabla25[[#This Row],[ESC_NUM_COR_COD_ESC_TG_POS]]</f>
        <v>-2.35</v>
      </c>
      <c r="CD26" s="39">
        <f>Tabla25[[#This Row],[PAS_DUR_COR_COD_ESC_TG_POS]]-Tabla25[[#This Row],[ESC_DUR_COR_COD_ESC_TG_POS]]</f>
        <v>-510.3492063492065</v>
      </c>
      <c r="CE26" s="39">
        <f>Tabla25[[#This Row],[PAS_NUM_COR_COD_ESC_TG_TOT]]-Tabla25[[#This Row],[ESC_NUM_COR_COD_ESC_TG_TOT]]</f>
        <v>-2.5830508474576268</v>
      </c>
      <c r="CF26" s="39">
        <f>Tabla25[[#This Row],[PAS_DUR_COR_COD_ESC_TG_TOT]]-Tabla25[[#This Row],[ESC_DUR_COR_COD_ESC_TG_TOT]]</f>
        <v>-601.40112201963541</v>
      </c>
      <c r="CG26" s="42">
        <f>Tabla25[[#This Row],[PAS_NUM_COR_COD_ROS_TG_NEG]]-Tabla25[[#This Row],[PAS_NUM_COR_COD_ESC_TG_NEG]]</f>
        <v>-0.10526315789473673</v>
      </c>
      <c r="CH26" s="42">
        <f>Tabla25[[#This Row],[PAS_NUM_COR_COD_ROS_TG_NEU]]-Tabla25[[#This Row],[PAS_NUM_COR_COD_ESC_TG_NEU]]</f>
        <v>5.0000000000000266E-2</v>
      </c>
      <c r="CI26" s="42">
        <f>Tabla25[[#This Row],[PAS_NUM_COR_COD_ROS_TG_POS]]-Tabla25[[#This Row],[PAS_NUM_COR_COD_ESC_TG_POS]]</f>
        <v>-0.40000000000000013</v>
      </c>
      <c r="CJ26" s="42">
        <f>Tabla25[[#This Row],[PAS_NUM_COR_COD_ROS_TG_TOT]]-Tabla25[[#This Row],[PAS_NUM_COR_COD_ESC_TG_TOT]]</f>
        <v>-0.15254237288135597</v>
      </c>
      <c r="CK26" s="42">
        <f>Tabla25[[#This Row],[PAS_DUR_COR_COD_ROS_TG_NEG]]-Tabla25[[#This Row],[PAS_DUR_COR_COD_ESC_TG_NEG]]</f>
        <v>-284.75714285714287</v>
      </c>
      <c r="CL26" s="42">
        <f>Tabla25[[#This Row],[PAS_DUR_COR_COD_ROS_TG_NEU]]-Tabla25[[#This Row],[PAS_DUR_COR_COD_ESC_TG_NEU]]</f>
        <v>-22.333333333333371</v>
      </c>
      <c r="CM26" s="42">
        <f>Tabla25[[#This Row],[PAS_DUR_COR_COD_ROS_TG_POS]]-Tabla25[[#This Row],[PAS_DUR_COR_COD_ESC_TG_POS]]</f>
        <v>-525.36507936507928</v>
      </c>
      <c r="CN26" s="42">
        <f>Tabla25[[#This Row],[PAS_DUR_COR_COD_ROS_TG_TOT]]-Tabla25[[#This Row],[PAS_DUR_COR_COD_ESC_TG_TOT]]</f>
        <v>-280.28784119106695</v>
      </c>
      <c r="CO26" s="44">
        <f>Tabla25[[#This Row],[ESC_NUM_COR_COD_ROS_TG_NEG]]-Tabla25[[#This Row],[ESC_NUM_COR_COD_ESC_TG_NEG]]</f>
        <v>-2.2999999999999998</v>
      </c>
      <c r="CP26" s="44">
        <f>Tabla25[[#This Row],[ESC_NUM_COR_COD_ROS_TG_NEU]]-Tabla25[[#This Row],[ESC_NUM_COR_COD_ESC_TG_NEU]]</f>
        <v>-1.3999999999999995</v>
      </c>
      <c r="CQ26" s="44">
        <f>Tabla25[[#This Row],[ESC_NUM_COR_COD_ROS_TG_POS]]-Tabla25[[#This Row],[ESC_NUM_COR_COD_ESC_TG_POS]]</f>
        <v>-0.70000000000000018</v>
      </c>
      <c r="CR26" s="44">
        <f>Tabla25[[#This Row],[ESC_NUM_COR_COD_ROS_TG_TOT]]-Tabla25[[#This Row],[ESC_NUM_COR_COD_ESC_TG_TOT]]</f>
        <v>-1.4666666666666663</v>
      </c>
      <c r="CS26" s="44">
        <f>Tabla25[[#This Row],[ESC_DUR_COR_COD_ROS_TG_NEG]]-Tabla25[[#This Row],[ESC_DUR_COR_COD_ESC_TG_NEG]]</f>
        <v>-273.51111111111118</v>
      </c>
      <c r="CT26" s="44">
        <f>Tabla25[[#This Row],[ESC_DUR_COR_COD_ROS_TG_NEU]]-Tabla25[[#This Row],[ESC_DUR_COR_COD_ESC_TG_NEU]]</f>
        <v>-23.97142857142876</v>
      </c>
      <c r="CU26" s="44">
        <f>Tabla25[[#This Row],[ESC_DUR_COR_COD_ROS_TG_POS]]-Tabla25[[#This Row],[ESC_DUR_COR_COD_ESC_TG_POS]]</f>
        <v>223.62857142857138</v>
      </c>
      <c r="CV26" s="44">
        <f>Tabla25[[#This Row],[ESC_DUR_COR_COD_ROS_TG_TOT]]-Tabla25[[#This Row],[ESC_DUR_COR_COD_ESC_TG_TOT]]</f>
        <v>-21.171014492753557</v>
      </c>
      <c r="CW26" s="47">
        <f>Tabla25[[#This Row],[ROS_NUM_COR_COD_ROS_TG_NEG]]-Tabla25[[#This Row],[ROS_NUM_COR_COD_ESC_TG_NEG]]</f>
        <v>0.55555555555555536</v>
      </c>
      <c r="CX26" s="47">
        <f>Tabla25[[#This Row],[ROS_NUM_COR_COD_ROS_TG_NEU]]-Tabla25[[#This Row],[ROS_NUM_COR_COD_ESC_TG_NEU]]</f>
        <v>1.7999999999999998</v>
      </c>
      <c r="CY26" s="47">
        <f>Tabla25[[#This Row],[ROS_NUM_COR_COD_ROS_TG_POS]]-Tabla25[[#This Row],[ROS_NUM_COR_COD_ESC_TG_POS]]</f>
        <v>1.0999999999999996</v>
      </c>
      <c r="CZ26" s="47">
        <f>Tabla25[[#This Row],[ROS_NUM_COR_COD_ROS_TG_TOT]]-Tabla25[[#This Row],[ROS_NUM_COR_COD_ESC_TG_TOT]]</f>
        <v>1.1724137931034484</v>
      </c>
      <c r="DA26" s="47">
        <f>Tabla25[[#This Row],[ROS_DUR_COR_COD_ROS_TG_NEG]]-Tabla25[[#This Row],[ROS_DUR_COR_COD_ESC_TG_NEG]]</f>
        <v>16.583333333333258</v>
      </c>
      <c r="DB26" s="47">
        <f>Tabla25[[#This Row],[ROS_DUR_COR_COD_ROS_TG_NEU]]-Tabla25[[#This Row],[ROS_DUR_COR_COD_ESC_TG_NEU]]</f>
        <v>349.14285714285711</v>
      </c>
      <c r="DC26" s="47">
        <f>Tabla25[[#This Row],[ROS_DUR_COR_COD_ROS_TG_POS]]-Tabla25[[#This Row],[ROS_DUR_COR_COD_ESC_TG_POS]]</f>
        <v>202.34722222222217</v>
      </c>
      <c r="DD26" s="47">
        <f>Tabla25[[#This Row],[ROS_DUR_COR_COD_ROS_TG_TOT]]-Tabla25[[#This Row],[ROS_DUR_COR_COD_ESC_TG_TOT]]</f>
        <v>183.47826086956525</v>
      </c>
      <c r="DE26" s="57">
        <v>199.55555555555554</v>
      </c>
      <c r="DF26" s="57">
        <v>220.5</v>
      </c>
      <c r="DG26" s="57">
        <v>263.55555555555554</v>
      </c>
      <c r="DH26" s="57">
        <v>228.15384615384616</v>
      </c>
      <c r="DI26" s="57">
        <v>252.625</v>
      </c>
      <c r="DJ26" s="57">
        <v>238.28571428571428</v>
      </c>
      <c r="DK26" s="57">
        <v>188</v>
      </c>
      <c r="DL26" s="57">
        <v>225.78260869565219</v>
      </c>
      <c r="DM26" s="57">
        <v>224.2</v>
      </c>
      <c r="DN26" s="57">
        <v>279.60000000000002</v>
      </c>
      <c r="DO26" s="57">
        <v>301.2</v>
      </c>
      <c r="DP26" s="57">
        <v>268.33333333333331</v>
      </c>
      <c r="DQ26" s="57">
        <v>161.77777777777777</v>
      </c>
      <c r="DR26" s="57">
        <v>246.42857142857142</v>
      </c>
      <c r="DS26" s="57">
        <v>312.57142857142856</v>
      </c>
      <c r="DT26" s="57">
        <v>233.43478260869566</v>
      </c>
      <c r="DU26" s="57">
        <v>233.35714285714286</v>
      </c>
      <c r="DV26" s="57">
        <v>261.63636363636363</v>
      </c>
      <c r="DW26" s="57">
        <v>216.28571428571428</v>
      </c>
      <c r="DX26" s="57">
        <v>235.2051282051282</v>
      </c>
      <c r="DY26" s="57">
        <v>189.4</v>
      </c>
      <c r="DZ26" s="57">
        <v>275.83333333333331</v>
      </c>
      <c r="EA26" s="57">
        <v>235.11111111111111</v>
      </c>
      <c r="EB26" s="57">
        <v>236.12903225806451</v>
      </c>
      <c r="EC26" s="57">
        <f>Tabla25[[#This Row],[ROS_1DU_COR_COD_ROS_TG_NEG]]-Tabla25[[#This Row],[ROS_1DU_COR_COD_ESC_TG_NEG]]</f>
        <v>-53.069444444444457</v>
      </c>
      <c r="ED26" s="57">
        <f>Tabla25[[#This Row],[ROS_1DU_COR_COD_ROS_TG_NEU]]-Tabla25[[#This Row],[ROS_1DU_COR_COD_ESC_TG_NEU]]</f>
        <v>-17.785714285714278</v>
      </c>
      <c r="EE26" s="57">
        <f>Tabla25[[#This Row],[ROS_1DU_COR_COD_ROS_TG_POS]]-Tabla25[[#This Row],[ROS_1DU_COR_COD_ESC_TG_POS]]</f>
        <v>75.555555555555543</v>
      </c>
      <c r="EF26" s="57">
        <f>Tabla25[[#This Row],[ROS_1DU_COR_COD_ROS_TG_TOT]]-Tabla25[[#This Row],[ROS_1DU_COR_COD_ESC_TG_TOT]]</f>
        <v>2.3712374581939741</v>
      </c>
      <c r="EG26" s="57">
        <f>Tabla25[[#This Row],[ESC_1DU_COR_COD_ROS_TG_NEG]]-Tabla25[[#This Row],[ESC_1DU_COR_COD_ESC_TG_NEG]]</f>
        <v>62.422222222222217</v>
      </c>
      <c r="EH26" s="57">
        <f>Tabla25[[#This Row],[ESC_1DU_COR_COD_ROS_TG_NEU]]-Tabla25[[#This Row],[ESC_1DU_COR_COD_ESC_TG_NEU]]</f>
        <v>33.171428571428606</v>
      </c>
      <c r="EI26" s="57">
        <f>Tabla25[[#This Row],[ESC_1DU_COR_COD_ROS_TG_POS]]-Tabla25[[#This Row],[ESC_1DU_COR_COD_ESC_TG_POS]]</f>
        <v>-11.371428571428567</v>
      </c>
      <c r="EJ26" s="57">
        <f>Tabla25[[#This Row],[ESC_1DU_COR_COD_ROS_TG_TOT]]-Tabla25[[#This Row],[ESC_1DU_COR_COD_ESC_TG_TOT]]</f>
        <v>34.898550724637659</v>
      </c>
      <c r="EK26" s="57">
        <f>Tabla25[[#This Row],[PAS_1DU_COR_COD_ROS_TG_NEG]]-Tabla25[[#This Row],[PAS_1DU_COR_COD_ESC_TG_NEG]]</f>
        <v>43.957142857142856</v>
      </c>
      <c r="EL26" s="57">
        <f>Tabla25[[#This Row],[PAS_1DU_COR_COD_ROS_TG_NEU]]-Tabla25[[#This Row],[PAS_1DU_COR_COD_ESC_TG_NEU]]</f>
        <v>-14.196969696969688</v>
      </c>
      <c r="EM26" s="57">
        <f>Tabla25[[#This Row],[PAS_1DU_COR_COD_ROS_TG_POS]]-Tabla25[[#This Row],[PAS_1DU_COR_COD_ESC_TG_POS]]</f>
        <v>-18.825396825396837</v>
      </c>
      <c r="EN26" s="57">
        <f>Tabla25[[#This Row],[PAS_1DU_COR_COD_ROS_TG_TOT]]-Tabla25[[#This Row],[PAS_1DU_COR_COD_ESC_TG_TOT]]</f>
        <v>-0.92390405293630806</v>
      </c>
    </row>
    <row r="27" spans="1:144" x14ac:dyDescent="0.3">
      <c r="A27" s="2" t="s">
        <v>25</v>
      </c>
      <c r="B27" s="2">
        <v>20</v>
      </c>
      <c r="C27" s="2">
        <v>2</v>
      </c>
      <c r="D27" s="2">
        <v>20</v>
      </c>
      <c r="E27" s="19">
        <v>3.9</v>
      </c>
      <c r="F27" s="19">
        <v>755.15</v>
      </c>
      <c r="G27" s="19">
        <v>3.8888888888888888</v>
      </c>
      <c r="H27" s="19">
        <v>801.44444444444446</v>
      </c>
      <c r="I27" s="19">
        <v>3.3333333333333335</v>
      </c>
      <c r="J27" s="19">
        <v>704.64705882352939</v>
      </c>
      <c r="K27" s="19">
        <v>3.7142857142857144</v>
      </c>
      <c r="L27" s="19">
        <v>754.69090909090914</v>
      </c>
      <c r="M27" s="21">
        <v>3.85</v>
      </c>
      <c r="N27" s="21">
        <v>821.10526315789468</v>
      </c>
      <c r="O27" s="21">
        <v>3.0555555555555554</v>
      </c>
      <c r="P27" s="21">
        <v>781.28571428571433</v>
      </c>
      <c r="Q27" s="21">
        <v>3.9444444444444446</v>
      </c>
      <c r="R27" s="21">
        <v>843.3125</v>
      </c>
      <c r="S27" s="21">
        <v>3.625</v>
      </c>
      <c r="T27" s="21">
        <v>816.9795918367347</v>
      </c>
      <c r="U27" s="22">
        <v>6.125</v>
      </c>
      <c r="V27" s="22">
        <v>957.625</v>
      </c>
      <c r="W27" s="22">
        <v>5</v>
      </c>
      <c r="X27" s="22">
        <v>892.125</v>
      </c>
      <c r="Y27" s="22">
        <v>4.0999999999999996</v>
      </c>
      <c r="Z27" s="22">
        <v>801.88888888888891</v>
      </c>
      <c r="AA27" s="22">
        <v>5</v>
      </c>
      <c r="AB27" s="22">
        <v>880.6</v>
      </c>
      <c r="AC27" s="24">
        <v>3.125</v>
      </c>
      <c r="AD27" s="24">
        <v>727.66666666666663</v>
      </c>
      <c r="AE27" s="24">
        <v>2.125</v>
      </c>
      <c r="AF27" s="24">
        <v>516.6</v>
      </c>
      <c r="AG27" s="24">
        <v>3.9</v>
      </c>
      <c r="AH27" s="24">
        <v>554.6</v>
      </c>
      <c r="AI27" s="24">
        <v>3.1153846153846154</v>
      </c>
      <c r="AJ27" s="24">
        <v>595</v>
      </c>
      <c r="AK27" s="26">
        <v>2.7777777777777777</v>
      </c>
      <c r="AL27" s="26">
        <v>466.125</v>
      </c>
      <c r="AM27" s="26">
        <v>2.7</v>
      </c>
      <c r="AN27" s="26">
        <v>528</v>
      </c>
      <c r="AO27" s="26">
        <v>3.7777777777777777</v>
      </c>
      <c r="AP27" s="26">
        <v>775.625</v>
      </c>
      <c r="AQ27" s="26">
        <v>3.0714285714285716</v>
      </c>
      <c r="AR27" s="26">
        <v>589.91666666666663</v>
      </c>
      <c r="AS27" s="28">
        <v>5.8888888888888893</v>
      </c>
      <c r="AT27" s="28">
        <v>1063.3333333333333</v>
      </c>
      <c r="AU27" s="28">
        <v>5.4</v>
      </c>
      <c r="AV27" s="28">
        <v>923.7</v>
      </c>
      <c r="AW27" s="28">
        <v>3.3333333333333335</v>
      </c>
      <c r="AX27" s="28">
        <v>604</v>
      </c>
      <c r="AY27" s="28">
        <v>4.8928571428571432</v>
      </c>
      <c r="AZ27" s="28">
        <v>865.82142857142856</v>
      </c>
      <c r="BA27" s="33">
        <f>Tabla25[[#This Row],[ROS_NUM_COR_COD_ROS_TG_NEG]]-Tabla25[[#This Row],[PAS_NUM_COR_COD_ROS_TG_NEG]]</f>
        <v>2.0388888888888892</v>
      </c>
      <c r="BB27" s="33">
        <f>Tabla25[[#This Row],[ROS_DUR_COR_COD_ROS_TG_NEG]]-Tabla25[[#This Row],[PAS_DUR_COR_COD_ROS_TG_NEG]]</f>
        <v>242.22807017543857</v>
      </c>
      <c r="BC27" s="33">
        <f>Tabla25[[#This Row],[ROS_NUM_COR_COD_ROS_TG_NEU]]-Tabla25[[#This Row],[PAS_NUM_COR_COD_ROS_TG_NEU]]</f>
        <v>2.344444444444445</v>
      </c>
      <c r="BD27" s="33">
        <f>Tabla25[[#This Row],[ROS_DUR_COR_COD_ROS_TG_NEU]]-Tabla25[[#This Row],[PAS_DUR_COR_COD_ROS_TG_NEU]]</f>
        <v>142.41428571428571</v>
      </c>
      <c r="BE27" s="33">
        <f>Tabla25[[#This Row],[ROS_NUM_COR_COD_ROS_TG_POS]]-Tabla25[[#This Row],[PAS_NUM_COR_COD_ROS_TG_POS]]</f>
        <v>-0.61111111111111116</v>
      </c>
      <c r="BF27" s="33">
        <f>Tabla25[[#This Row],[ROS_DUR_COR_COD_ROS_TG_POS]]-Tabla25[[#This Row],[PAS_DUR_COR_COD_ROS_TG_POS]]</f>
        <v>-239.3125</v>
      </c>
      <c r="BG27" s="33">
        <f>Tabla25[[#This Row],[ROS_NUM_COR_COD_ROS_TG_TOT]]-Tabla25[[#This Row],[PAS_NUM_COR_COD_ROS_TG_TOT]]</f>
        <v>1.2678571428571432</v>
      </c>
      <c r="BH27" s="33">
        <f>Tabla25[[#This Row],[ROS_DUR_COR_COD_ROS_TG_TOT]]-Tabla25[[#This Row],[PAS_DUR_COR_COD_ROS_TG_TOT]]</f>
        <v>48.841836734693857</v>
      </c>
      <c r="BI27" s="30">
        <f>Tabla25[[#This Row],[ROS_NUM_COR_COD_ESC_TG_NEG]]-Tabla25[[#This Row],[PAS_NUM_COR_COD_ESC_TG_NEG]]</f>
        <v>-1.1222222222222222</v>
      </c>
      <c r="BJ27" s="30">
        <f>Tabla25[[#This Row],[ROS_DUR_COR_COD_ESC_TG_NEG]]-Tabla25[[#This Row],[PAS_DUR_COR_COD_ESC_TG_NEG]]</f>
        <v>-289.02499999999998</v>
      </c>
      <c r="BK27" s="30">
        <f>Tabla25[[#This Row],[ROS_NUM_COR_COD_ESC_TG_NEU]]-Tabla25[[#This Row],[PAS_NUM_COR_COD_ESC_TG_NEU]]</f>
        <v>-1.1888888888888887</v>
      </c>
      <c r="BL27" s="30">
        <f>Tabla25[[#This Row],[ROS_DUR_COR_COD_ESC_TG_NEU]]-Tabla25[[#This Row],[PAS_DUR_COR_COD_ESC_TG_NEU]]</f>
        <v>-273.44444444444446</v>
      </c>
      <c r="BM27" s="30">
        <f>Tabla25[[#This Row],[ROS_NUM_COR_COD_ESC_TG_POS]]-Tabla25[[#This Row],[PAS_NUM_COR_COD_ESC_TG_POS]]</f>
        <v>0.4444444444444442</v>
      </c>
      <c r="BN27" s="30">
        <f>Tabla25[[#This Row],[ROS_DUR_COR_COD_ESC_TG_POS]]-Tabla25[[#This Row],[PAS_DUR_COR_COD_ESC_TG_POS]]</f>
        <v>70.977941176470608</v>
      </c>
      <c r="BO27" s="30">
        <f>Tabla25[[#This Row],[ROS_NUM_COR_COD_ESC_TG_TOT]]-Tabla25[[#This Row],[PAS_NUM_COR_COD_ESC_TG_TOT]]</f>
        <v>-0.64285714285714279</v>
      </c>
      <c r="BP27" s="30">
        <f>Tabla25[[#This Row],[ROS_DUR_COR_COD_ESC_TG_TOT]]-Tabla25[[#This Row],[PAS_DUR_COR_COD_ESC_TG_TOT]]</f>
        <v>-164.77424242424252</v>
      </c>
      <c r="BQ27" s="36">
        <f>Tabla25[[#This Row],[PAS_NUM_COR_COD_ROS_TG_NEG]]-Tabla25[[#This Row],[ESC_NUM_COR_COD_ROS_TG_NEG]]</f>
        <v>0.72500000000000009</v>
      </c>
      <c r="BR27" s="36">
        <f>Tabla25[[#This Row],[PAS_DUR_COR_COD_ROS_TG_NEG]]-Tabla25[[#This Row],[ESC_DUR_COR_COD_ROS_TG_NEG]]</f>
        <v>93.438596491228054</v>
      </c>
      <c r="BS27" s="36">
        <f>Tabla25[[#This Row],[PAS_NUM_COR_COD_ROS_TG_NEU]]-Tabla25[[#This Row],[ESC_NUM_COR_COD_ROS_TG_NEU]]</f>
        <v>0.93055555555555536</v>
      </c>
      <c r="BT27" s="36">
        <f>Tabla25[[#This Row],[PAS_DUR_COR_COD_ROS_TG_NEU]]-Tabla25[[#This Row],[ESC_DUR_COR_COD_ROS_TG_NEU]]</f>
        <v>264.68571428571431</v>
      </c>
      <c r="BU27" s="36">
        <f>Tabla25[[#This Row],[PAS_NUM_COR_COD_ROS_TG_POS]]-Tabla25[[#This Row],[ESC_NUM_COR_COD_ROS_TG_POS]]</f>
        <v>4.4444444444444731E-2</v>
      </c>
      <c r="BV27" s="36">
        <f>Tabla25[[#This Row],[PAS_DUR_COR_COD_ROS_TG_POS]]-Tabla25[[#This Row],[ESC_DUR_COR_COD_ROS_TG_POS]]</f>
        <v>288.71249999999998</v>
      </c>
      <c r="BW27" s="36">
        <f>Tabla25[[#This Row],[PAS_NUM_COR_COD_ROS_TG_TOT]]-Tabla25[[#This Row],[ESC_NUM_COR_COD_ROS_TG_TOT]]</f>
        <v>0.50961538461538458</v>
      </c>
      <c r="BX27" s="36">
        <f>Tabla25[[#This Row],[PAS_DUR_COR_COD_ROS_TG_TOT]]-Tabla25[[#This Row],[ESC_DUR_COR_COD_ROS_TG_TOT]]</f>
        <v>221.9795918367347</v>
      </c>
      <c r="BY27" s="39">
        <f>Tabla25[[#This Row],[PAS_NUM_COR_COD_ESC_TG_NEG]]-Tabla25[[#This Row],[ESC_NUM_COR_COD_ESC_TG_NEG]]</f>
        <v>-2.2250000000000001</v>
      </c>
      <c r="BZ27" s="39">
        <f>Tabla25[[#This Row],[PAS_DUR_COR_COD_ESC_TG_NEG]]-Tabla25[[#This Row],[ESC_DUR_COR_COD_ESC_TG_NEG]]</f>
        <v>-202.47500000000002</v>
      </c>
      <c r="CA27" s="39">
        <f>Tabla25[[#This Row],[PAS_NUM_COR_COD_ESC_TG_NEU]]-Tabla25[[#This Row],[ESC_NUM_COR_COD_ESC_TG_NEU]]</f>
        <v>-1.1111111111111112</v>
      </c>
      <c r="CB27" s="39">
        <f>Tabla25[[#This Row],[PAS_DUR_COR_COD_ESC_TG_NEU]]-Tabla25[[#This Row],[ESC_DUR_COR_COD_ESC_TG_NEU]]</f>
        <v>-90.680555555555543</v>
      </c>
      <c r="CC27" s="39">
        <f>Tabla25[[#This Row],[PAS_NUM_COR_COD_ESC_TG_POS]]-Tabla25[[#This Row],[ESC_NUM_COR_COD_ESC_TG_POS]]</f>
        <v>-0.76666666666666616</v>
      </c>
      <c r="CD27" s="39">
        <f>Tabla25[[#This Row],[PAS_DUR_COR_COD_ESC_TG_POS]]-Tabla25[[#This Row],[ESC_DUR_COR_COD_ESC_TG_POS]]</f>
        <v>-97.241830065359522</v>
      </c>
      <c r="CE27" s="39">
        <f>Tabla25[[#This Row],[PAS_NUM_COR_COD_ESC_TG_TOT]]-Tabla25[[#This Row],[ESC_NUM_COR_COD_ESC_TG_TOT]]</f>
        <v>-1.2857142857142856</v>
      </c>
      <c r="CF27" s="39">
        <f>Tabla25[[#This Row],[PAS_DUR_COR_COD_ESC_TG_TOT]]-Tabla25[[#This Row],[ESC_DUR_COR_COD_ESC_TG_TOT]]</f>
        <v>-125.90909090909088</v>
      </c>
      <c r="CG27" s="42">
        <f>Tabla25[[#This Row],[PAS_NUM_COR_COD_ROS_TG_NEG]]-Tabla25[[#This Row],[PAS_NUM_COR_COD_ESC_TG_NEG]]</f>
        <v>-4.9999999999999822E-2</v>
      </c>
      <c r="CH27" s="42">
        <f>Tabla25[[#This Row],[PAS_NUM_COR_COD_ROS_TG_NEU]]-Tabla25[[#This Row],[PAS_NUM_COR_COD_ESC_TG_NEU]]</f>
        <v>-0.83333333333333348</v>
      </c>
      <c r="CI27" s="42">
        <f>Tabla25[[#This Row],[PAS_NUM_COR_COD_ROS_TG_POS]]-Tabla25[[#This Row],[PAS_NUM_COR_COD_ESC_TG_POS]]</f>
        <v>0.61111111111111116</v>
      </c>
      <c r="CJ27" s="42">
        <f>Tabla25[[#This Row],[PAS_NUM_COR_COD_ROS_TG_TOT]]-Tabla25[[#This Row],[PAS_NUM_COR_COD_ESC_TG_TOT]]</f>
        <v>-8.9285714285714413E-2</v>
      </c>
      <c r="CK27" s="42">
        <f>Tabla25[[#This Row],[PAS_DUR_COR_COD_ROS_TG_NEG]]-Tabla25[[#This Row],[PAS_DUR_COR_COD_ESC_TG_NEG]]</f>
        <v>65.955263157894706</v>
      </c>
      <c r="CL27" s="42">
        <f>Tabla25[[#This Row],[PAS_DUR_COR_COD_ROS_TG_NEU]]-Tabla25[[#This Row],[PAS_DUR_COR_COD_ESC_TG_NEU]]</f>
        <v>-20.158730158730123</v>
      </c>
      <c r="CM27" s="42">
        <f>Tabla25[[#This Row],[PAS_DUR_COR_COD_ROS_TG_POS]]-Tabla25[[#This Row],[PAS_DUR_COR_COD_ESC_TG_POS]]</f>
        <v>138.66544117647061</v>
      </c>
      <c r="CN27" s="42">
        <f>Tabla25[[#This Row],[PAS_DUR_COR_COD_ROS_TG_TOT]]-Tabla25[[#This Row],[PAS_DUR_COR_COD_ESC_TG_TOT]]</f>
        <v>62.288682745825554</v>
      </c>
      <c r="CO27" s="44">
        <f>Tabla25[[#This Row],[ESC_NUM_COR_COD_ROS_TG_NEG]]-Tabla25[[#This Row],[ESC_NUM_COR_COD_ESC_TG_NEG]]</f>
        <v>-3</v>
      </c>
      <c r="CP27" s="44">
        <f>Tabla25[[#This Row],[ESC_NUM_COR_COD_ROS_TG_NEU]]-Tabla25[[#This Row],[ESC_NUM_COR_COD_ESC_TG_NEU]]</f>
        <v>-2.875</v>
      </c>
      <c r="CQ27" s="44">
        <f>Tabla25[[#This Row],[ESC_NUM_COR_COD_ROS_TG_POS]]-Tabla25[[#This Row],[ESC_NUM_COR_COD_ESC_TG_POS]]</f>
        <v>-0.19999999999999973</v>
      </c>
      <c r="CR27" s="44">
        <f>Tabla25[[#This Row],[ESC_NUM_COR_COD_ROS_TG_TOT]]-Tabla25[[#This Row],[ESC_NUM_COR_COD_ESC_TG_TOT]]</f>
        <v>-1.8846153846153846</v>
      </c>
      <c r="CS27" s="44">
        <f>Tabla25[[#This Row],[ESC_DUR_COR_COD_ROS_TG_NEG]]-Tabla25[[#This Row],[ESC_DUR_COR_COD_ESC_TG_NEG]]</f>
        <v>-229.95833333333337</v>
      </c>
      <c r="CT27" s="44">
        <f>Tabla25[[#This Row],[ESC_DUR_COR_COD_ROS_TG_NEU]]-Tabla25[[#This Row],[ESC_DUR_COR_COD_ESC_TG_NEU]]</f>
        <v>-375.52499999999998</v>
      </c>
      <c r="CU27" s="44">
        <f>Tabla25[[#This Row],[ESC_DUR_COR_COD_ROS_TG_POS]]-Tabla25[[#This Row],[ESC_DUR_COR_COD_ESC_TG_POS]]</f>
        <v>-247.28888888888889</v>
      </c>
      <c r="CV27" s="44">
        <f>Tabla25[[#This Row],[ESC_DUR_COR_COD_ROS_TG_TOT]]-Tabla25[[#This Row],[ESC_DUR_COR_COD_ESC_TG_TOT]]</f>
        <v>-285.60000000000002</v>
      </c>
      <c r="CW27" s="47">
        <f>Tabla25[[#This Row],[ROS_NUM_COR_COD_ROS_TG_NEG]]-Tabla25[[#This Row],[ROS_NUM_COR_COD_ESC_TG_NEG]]</f>
        <v>3.1111111111111116</v>
      </c>
      <c r="CX27" s="47">
        <f>Tabla25[[#This Row],[ROS_NUM_COR_COD_ROS_TG_NEU]]-Tabla25[[#This Row],[ROS_NUM_COR_COD_ESC_TG_NEU]]</f>
        <v>2.7</v>
      </c>
      <c r="CY27" s="47">
        <f>Tabla25[[#This Row],[ROS_NUM_COR_COD_ROS_TG_POS]]-Tabla25[[#This Row],[ROS_NUM_COR_COD_ESC_TG_POS]]</f>
        <v>-0.4444444444444442</v>
      </c>
      <c r="CZ27" s="47">
        <f>Tabla25[[#This Row],[ROS_NUM_COR_COD_ROS_TG_TOT]]-Tabla25[[#This Row],[ROS_NUM_COR_COD_ESC_TG_TOT]]</f>
        <v>1.8214285714285716</v>
      </c>
      <c r="DA27" s="47">
        <f>Tabla25[[#This Row],[ROS_DUR_COR_COD_ROS_TG_NEG]]-Tabla25[[#This Row],[ROS_DUR_COR_COD_ESC_TG_NEG]]</f>
        <v>597.20833333333326</v>
      </c>
      <c r="DB27" s="47">
        <f>Tabla25[[#This Row],[ROS_DUR_COR_COD_ROS_TG_NEU]]-Tabla25[[#This Row],[ROS_DUR_COR_COD_ESC_TG_NEU]]</f>
        <v>395.70000000000005</v>
      </c>
      <c r="DC27" s="47">
        <f>Tabla25[[#This Row],[ROS_DUR_COR_COD_ROS_TG_POS]]-Tabla25[[#This Row],[ROS_DUR_COR_COD_ESC_TG_POS]]</f>
        <v>-171.625</v>
      </c>
      <c r="DD27" s="47">
        <f>Tabla25[[#This Row],[ROS_DUR_COR_COD_ROS_TG_TOT]]-Tabla25[[#This Row],[ROS_DUR_COR_COD_ESC_TG_TOT]]</f>
        <v>275.90476190476193</v>
      </c>
      <c r="DE27" s="57">
        <v>224.55555555555554</v>
      </c>
      <c r="DF27" s="57">
        <v>196.5</v>
      </c>
      <c r="DG27" s="57">
        <v>150.11111111111111</v>
      </c>
      <c r="DH27" s="57">
        <v>190.60714285714286</v>
      </c>
      <c r="DI27" s="57">
        <v>180.125</v>
      </c>
      <c r="DJ27" s="57">
        <v>151.125</v>
      </c>
      <c r="DK27" s="57">
        <v>243.75</v>
      </c>
      <c r="DL27" s="57">
        <v>191.66666666666666</v>
      </c>
      <c r="DM27" s="57">
        <v>213.5</v>
      </c>
      <c r="DN27" s="57">
        <v>172.8</v>
      </c>
      <c r="DO27" s="57">
        <v>132.80000000000001</v>
      </c>
      <c r="DP27" s="57">
        <v>165.38095238095238</v>
      </c>
      <c r="DQ27" s="57">
        <v>167.625</v>
      </c>
      <c r="DR27" s="57">
        <v>164.25</v>
      </c>
      <c r="DS27" s="57">
        <v>166.77777777777777</v>
      </c>
      <c r="DT27" s="57">
        <v>166.24</v>
      </c>
      <c r="DU27" s="57">
        <v>243.89473684210526</v>
      </c>
      <c r="DV27" s="57">
        <v>194.92857142857142</v>
      </c>
      <c r="DW27" s="57">
        <v>199</v>
      </c>
      <c r="DX27" s="57">
        <v>215.24489795918367</v>
      </c>
      <c r="DY27" s="57">
        <v>199.05</v>
      </c>
      <c r="DZ27" s="57">
        <v>191.27777777777777</v>
      </c>
      <c r="EA27" s="57">
        <v>205.41176470588235</v>
      </c>
      <c r="EB27" s="57">
        <v>198.47272727272727</v>
      </c>
      <c r="EC27" s="57">
        <f>Tabla25[[#This Row],[ROS_1DU_COR_COD_ROS_TG_NEG]]-Tabla25[[#This Row],[ROS_1DU_COR_COD_ESC_TG_NEG]]</f>
        <v>44.430555555555543</v>
      </c>
      <c r="ED27" s="57">
        <f>Tabla25[[#This Row],[ROS_1DU_COR_COD_ROS_TG_NEU]]-Tabla25[[#This Row],[ROS_1DU_COR_COD_ESC_TG_NEU]]</f>
        <v>45.375</v>
      </c>
      <c r="EE27" s="57">
        <f>Tabla25[[#This Row],[ROS_1DU_COR_COD_ROS_TG_POS]]-Tabla25[[#This Row],[ROS_1DU_COR_COD_ESC_TG_POS]]</f>
        <v>-93.638888888888886</v>
      </c>
      <c r="EF27" s="57">
        <f>Tabla25[[#This Row],[ROS_1DU_COR_COD_ROS_TG_TOT]]-Tabla25[[#This Row],[ROS_1DU_COR_COD_ESC_TG_TOT]]</f>
        <v>-1.059523809523796</v>
      </c>
      <c r="EG27" s="57">
        <f>Tabla25[[#This Row],[ESC_1DU_COR_COD_ROS_TG_NEG]]-Tabla25[[#This Row],[ESC_1DU_COR_COD_ESC_TG_NEG]]</f>
        <v>45.875</v>
      </c>
      <c r="EH27" s="57">
        <f>Tabla25[[#This Row],[ESC_1DU_COR_COD_ROS_TG_NEU]]-Tabla25[[#This Row],[ESC_1DU_COR_COD_ESC_TG_NEU]]</f>
        <v>8.5500000000000114</v>
      </c>
      <c r="EI27" s="57">
        <f>Tabla25[[#This Row],[ESC_1DU_COR_COD_ROS_TG_POS]]-Tabla25[[#This Row],[ESC_1DU_COR_COD_ESC_TG_POS]]</f>
        <v>-33.97777777777776</v>
      </c>
      <c r="EJ27" s="57">
        <f>Tabla25[[#This Row],[ESC_1DU_COR_COD_ROS_TG_TOT]]-Tabla25[[#This Row],[ESC_1DU_COR_COD_ESC_TG_TOT]]</f>
        <v>-0.8590476190476295</v>
      </c>
      <c r="EK27" s="57">
        <f>Tabla25[[#This Row],[PAS_1DU_COR_COD_ROS_TG_NEG]]-Tabla25[[#This Row],[PAS_1DU_COR_COD_ESC_TG_NEG]]</f>
        <v>44.844736842105249</v>
      </c>
      <c r="EL27" s="57">
        <f>Tabla25[[#This Row],[PAS_1DU_COR_COD_ROS_TG_NEU]]-Tabla25[[#This Row],[PAS_1DU_COR_COD_ESC_TG_NEU]]</f>
        <v>3.6507936507936449</v>
      </c>
      <c r="EM27" s="57">
        <f>Tabla25[[#This Row],[PAS_1DU_COR_COD_ROS_TG_POS]]-Tabla25[[#This Row],[PAS_1DU_COR_COD_ESC_TG_POS]]</f>
        <v>-6.4117647058823479</v>
      </c>
      <c r="EN27" s="57">
        <f>Tabla25[[#This Row],[PAS_1DU_COR_COD_ROS_TG_TOT]]-Tabla25[[#This Row],[PAS_1DU_COR_COD_ESC_TG_TOT]]</f>
        <v>16.772170686456406</v>
      </c>
    </row>
    <row r="28" spans="1:144" x14ac:dyDescent="0.3">
      <c r="A28" s="2" t="s">
        <v>26</v>
      </c>
      <c r="B28" s="2">
        <v>20</v>
      </c>
      <c r="C28" s="2">
        <v>2</v>
      </c>
      <c r="D28" s="2">
        <v>22</v>
      </c>
      <c r="E28" s="19">
        <v>2.7</v>
      </c>
      <c r="F28" s="19">
        <v>991.64285714285711</v>
      </c>
      <c r="G28" s="19">
        <v>3.55</v>
      </c>
      <c r="H28" s="19">
        <v>1368.7142857142858</v>
      </c>
      <c r="I28" s="19">
        <v>3.45</v>
      </c>
      <c r="J28" s="19">
        <v>1654.5833333333333</v>
      </c>
      <c r="K28" s="19">
        <v>3.2333333333333334</v>
      </c>
      <c r="L28" s="19">
        <v>1322.5</v>
      </c>
      <c r="M28" s="21">
        <v>3.4</v>
      </c>
      <c r="N28" s="21">
        <v>1299.2142857142858</v>
      </c>
      <c r="O28" s="21">
        <v>3.1</v>
      </c>
      <c r="P28" s="21">
        <v>1394.4166666666667</v>
      </c>
      <c r="Q28" s="21">
        <v>3.15</v>
      </c>
      <c r="R28" s="21">
        <v>1348.5833333333333</v>
      </c>
      <c r="S28" s="21">
        <v>3.2166666666666668</v>
      </c>
      <c r="T28" s="21">
        <v>1344.8684210526317</v>
      </c>
      <c r="U28" s="22">
        <v>1.625</v>
      </c>
      <c r="V28" s="22">
        <v>760</v>
      </c>
      <c r="W28" s="22">
        <v>3</v>
      </c>
      <c r="X28" s="22">
        <v>1036.1428571428571</v>
      </c>
      <c r="Y28" s="22">
        <v>2.2000000000000002</v>
      </c>
      <c r="Z28" s="22">
        <v>917.28571428571433</v>
      </c>
      <c r="AA28" s="22">
        <v>2.2692307692307692</v>
      </c>
      <c r="AB28" s="22">
        <v>919.68421052631584</v>
      </c>
      <c r="AC28" s="24">
        <v>2.75</v>
      </c>
      <c r="AD28" s="24">
        <v>1598.75</v>
      </c>
      <c r="AE28" s="24">
        <v>2.75</v>
      </c>
      <c r="AF28" s="24">
        <v>1879.5</v>
      </c>
      <c r="AG28" s="24">
        <v>2.9</v>
      </c>
      <c r="AH28" s="24">
        <v>1904.2</v>
      </c>
      <c r="AI28" s="24">
        <v>2.8076923076923075</v>
      </c>
      <c r="AJ28" s="24">
        <v>1802.6153846153845</v>
      </c>
      <c r="AK28" s="26">
        <v>2.25</v>
      </c>
      <c r="AL28" s="26">
        <v>649.28571428571433</v>
      </c>
      <c r="AM28" s="26">
        <v>2.2000000000000002</v>
      </c>
      <c r="AN28" s="26">
        <v>671</v>
      </c>
      <c r="AO28" s="26">
        <v>2</v>
      </c>
      <c r="AP28" s="26">
        <v>903.6</v>
      </c>
      <c r="AQ28" s="26">
        <v>2.1481481481481484</v>
      </c>
      <c r="AR28" s="26">
        <v>719.14285714285711</v>
      </c>
      <c r="AS28" s="28">
        <v>4.875</v>
      </c>
      <c r="AT28" s="28">
        <v>1217.375</v>
      </c>
      <c r="AU28" s="28">
        <v>4.2</v>
      </c>
      <c r="AV28" s="28">
        <v>1077.7</v>
      </c>
      <c r="AW28" s="28">
        <v>5</v>
      </c>
      <c r="AX28" s="28">
        <v>1309.6666666666667</v>
      </c>
      <c r="AY28" s="28">
        <v>4.666666666666667</v>
      </c>
      <c r="AZ28" s="28">
        <v>1196.4074074074074</v>
      </c>
      <c r="BA28" s="33">
        <f>Tabla25[[#This Row],[ROS_NUM_COR_COD_ROS_TG_NEG]]-Tabla25[[#This Row],[PAS_NUM_COR_COD_ROS_TG_NEG]]</f>
        <v>1.4750000000000001</v>
      </c>
      <c r="BB28" s="33">
        <f>Tabla25[[#This Row],[ROS_DUR_COR_COD_ROS_TG_NEG]]-Tabla25[[#This Row],[PAS_DUR_COR_COD_ROS_TG_NEG]]</f>
        <v>-81.839285714285779</v>
      </c>
      <c r="BC28" s="33">
        <f>Tabla25[[#This Row],[ROS_NUM_COR_COD_ROS_TG_NEU]]-Tabla25[[#This Row],[PAS_NUM_COR_COD_ROS_TG_NEU]]</f>
        <v>1.1000000000000001</v>
      </c>
      <c r="BD28" s="33">
        <f>Tabla25[[#This Row],[ROS_DUR_COR_COD_ROS_TG_NEU]]-Tabla25[[#This Row],[PAS_DUR_COR_COD_ROS_TG_NEU]]</f>
        <v>-316.7166666666667</v>
      </c>
      <c r="BE28" s="33">
        <f>Tabla25[[#This Row],[ROS_NUM_COR_COD_ROS_TG_POS]]-Tabla25[[#This Row],[PAS_NUM_COR_COD_ROS_TG_POS]]</f>
        <v>1.85</v>
      </c>
      <c r="BF28" s="33">
        <f>Tabla25[[#This Row],[ROS_DUR_COR_COD_ROS_TG_POS]]-Tabla25[[#This Row],[PAS_DUR_COR_COD_ROS_TG_POS]]</f>
        <v>-38.916666666666515</v>
      </c>
      <c r="BG28" s="33">
        <f>Tabla25[[#This Row],[ROS_NUM_COR_COD_ROS_TG_TOT]]-Tabla25[[#This Row],[PAS_NUM_COR_COD_ROS_TG_TOT]]</f>
        <v>1.4500000000000002</v>
      </c>
      <c r="BH28" s="33">
        <f>Tabla25[[#This Row],[ROS_DUR_COR_COD_ROS_TG_TOT]]-Tabla25[[#This Row],[PAS_DUR_COR_COD_ROS_TG_TOT]]</f>
        <v>-148.46101364522428</v>
      </c>
      <c r="BI28" s="30">
        <f>Tabla25[[#This Row],[ROS_NUM_COR_COD_ESC_TG_NEG]]-Tabla25[[#This Row],[PAS_NUM_COR_COD_ESC_TG_NEG]]</f>
        <v>-0.45000000000000018</v>
      </c>
      <c r="BJ28" s="30">
        <f>Tabla25[[#This Row],[ROS_DUR_COR_COD_ESC_TG_NEG]]-Tabla25[[#This Row],[PAS_DUR_COR_COD_ESC_TG_NEG]]</f>
        <v>-342.35714285714278</v>
      </c>
      <c r="BK28" s="30">
        <f>Tabla25[[#This Row],[ROS_NUM_COR_COD_ESC_TG_NEU]]-Tabla25[[#This Row],[PAS_NUM_COR_COD_ESC_TG_NEU]]</f>
        <v>-1.3499999999999996</v>
      </c>
      <c r="BL28" s="30">
        <f>Tabla25[[#This Row],[ROS_DUR_COR_COD_ESC_TG_NEU]]-Tabla25[[#This Row],[PAS_DUR_COR_COD_ESC_TG_NEU]]</f>
        <v>-697.71428571428578</v>
      </c>
      <c r="BM28" s="30">
        <f>Tabla25[[#This Row],[ROS_NUM_COR_COD_ESC_TG_POS]]-Tabla25[[#This Row],[PAS_NUM_COR_COD_ESC_TG_POS]]</f>
        <v>-1.4500000000000002</v>
      </c>
      <c r="BN28" s="30">
        <f>Tabla25[[#This Row],[ROS_DUR_COR_COD_ESC_TG_POS]]-Tabla25[[#This Row],[PAS_DUR_COR_COD_ESC_TG_POS]]</f>
        <v>-750.98333333333323</v>
      </c>
      <c r="BO28" s="30">
        <f>Tabla25[[#This Row],[ROS_NUM_COR_COD_ESC_TG_TOT]]-Tabla25[[#This Row],[PAS_NUM_COR_COD_ESC_TG_TOT]]</f>
        <v>-1.085185185185185</v>
      </c>
      <c r="BP28" s="30">
        <f>Tabla25[[#This Row],[ROS_DUR_COR_COD_ESC_TG_TOT]]-Tabla25[[#This Row],[PAS_DUR_COR_COD_ESC_TG_TOT]]</f>
        <v>-603.35714285714289</v>
      </c>
      <c r="BQ28" s="36">
        <f>Tabla25[[#This Row],[PAS_NUM_COR_COD_ROS_TG_NEG]]-Tabla25[[#This Row],[ESC_NUM_COR_COD_ROS_TG_NEG]]</f>
        <v>0.64999999999999991</v>
      </c>
      <c r="BR28" s="36">
        <f>Tabla25[[#This Row],[PAS_DUR_COR_COD_ROS_TG_NEG]]-Tabla25[[#This Row],[ESC_DUR_COR_COD_ROS_TG_NEG]]</f>
        <v>-299.53571428571422</v>
      </c>
      <c r="BS28" s="36">
        <f>Tabla25[[#This Row],[PAS_NUM_COR_COD_ROS_TG_NEU]]-Tabla25[[#This Row],[ESC_NUM_COR_COD_ROS_TG_NEU]]</f>
        <v>0.35000000000000009</v>
      </c>
      <c r="BT28" s="36">
        <f>Tabla25[[#This Row],[PAS_DUR_COR_COD_ROS_TG_NEU]]-Tabla25[[#This Row],[ESC_DUR_COR_COD_ROS_TG_NEU]]</f>
        <v>-485.08333333333326</v>
      </c>
      <c r="BU28" s="36">
        <f>Tabla25[[#This Row],[PAS_NUM_COR_COD_ROS_TG_POS]]-Tabla25[[#This Row],[ESC_NUM_COR_COD_ROS_TG_POS]]</f>
        <v>0.25</v>
      </c>
      <c r="BV28" s="36">
        <f>Tabla25[[#This Row],[PAS_DUR_COR_COD_ROS_TG_POS]]-Tabla25[[#This Row],[ESC_DUR_COR_COD_ROS_TG_POS]]</f>
        <v>-555.61666666666679</v>
      </c>
      <c r="BW28" s="36">
        <f>Tabla25[[#This Row],[PAS_NUM_COR_COD_ROS_TG_TOT]]-Tabla25[[#This Row],[ESC_NUM_COR_COD_ROS_TG_TOT]]</f>
        <v>0.4089743589743593</v>
      </c>
      <c r="BX28" s="36">
        <f>Tabla25[[#This Row],[PAS_DUR_COR_COD_ROS_TG_TOT]]-Tabla25[[#This Row],[ESC_DUR_COR_COD_ROS_TG_TOT]]</f>
        <v>-457.74696356275285</v>
      </c>
      <c r="BY28" s="39">
        <f>Tabla25[[#This Row],[PAS_NUM_COR_COD_ESC_TG_NEG]]-Tabla25[[#This Row],[ESC_NUM_COR_COD_ESC_TG_NEG]]</f>
        <v>1.0750000000000002</v>
      </c>
      <c r="BZ28" s="39">
        <f>Tabla25[[#This Row],[PAS_DUR_COR_COD_ESC_TG_NEG]]-Tabla25[[#This Row],[ESC_DUR_COR_COD_ESC_TG_NEG]]</f>
        <v>231.64285714285711</v>
      </c>
      <c r="CA28" s="39">
        <f>Tabla25[[#This Row],[PAS_NUM_COR_COD_ESC_TG_NEU]]-Tabla25[[#This Row],[ESC_NUM_COR_COD_ESC_TG_NEU]]</f>
        <v>0.54999999999999982</v>
      </c>
      <c r="CB28" s="39">
        <f>Tabla25[[#This Row],[PAS_DUR_COR_COD_ESC_TG_NEU]]-Tabla25[[#This Row],[ESC_DUR_COR_COD_ESC_TG_NEU]]</f>
        <v>332.57142857142867</v>
      </c>
      <c r="CC28" s="39">
        <f>Tabla25[[#This Row],[PAS_NUM_COR_COD_ESC_TG_POS]]-Tabla25[[#This Row],[ESC_NUM_COR_COD_ESC_TG_POS]]</f>
        <v>1.25</v>
      </c>
      <c r="CD28" s="39">
        <f>Tabla25[[#This Row],[PAS_DUR_COR_COD_ESC_TG_POS]]-Tabla25[[#This Row],[ESC_DUR_COR_COD_ESC_TG_POS]]</f>
        <v>737.29761904761892</v>
      </c>
      <c r="CE28" s="39">
        <f>Tabla25[[#This Row],[PAS_NUM_COR_COD_ESC_TG_TOT]]-Tabla25[[#This Row],[ESC_NUM_COR_COD_ESC_TG_TOT]]</f>
        <v>0.96410256410256423</v>
      </c>
      <c r="CF28" s="39">
        <f>Tabla25[[#This Row],[PAS_DUR_COR_COD_ESC_TG_TOT]]-Tabla25[[#This Row],[ESC_DUR_COR_COD_ESC_TG_TOT]]</f>
        <v>402.81578947368416</v>
      </c>
      <c r="CG28" s="42">
        <f>Tabla25[[#This Row],[PAS_NUM_COR_COD_ROS_TG_NEG]]-Tabla25[[#This Row],[PAS_NUM_COR_COD_ESC_TG_NEG]]</f>
        <v>0.69999999999999973</v>
      </c>
      <c r="CH28" s="42">
        <f>Tabla25[[#This Row],[PAS_NUM_COR_COD_ROS_TG_NEU]]-Tabla25[[#This Row],[PAS_NUM_COR_COD_ESC_TG_NEU]]</f>
        <v>-0.44999999999999973</v>
      </c>
      <c r="CI28" s="42">
        <f>Tabla25[[#This Row],[PAS_NUM_COR_COD_ROS_TG_POS]]-Tabla25[[#This Row],[PAS_NUM_COR_COD_ESC_TG_POS]]</f>
        <v>-0.30000000000000027</v>
      </c>
      <c r="CJ28" s="42">
        <f>Tabla25[[#This Row],[PAS_NUM_COR_COD_ROS_TG_TOT]]-Tabla25[[#This Row],[PAS_NUM_COR_COD_ESC_TG_TOT]]</f>
        <v>-1.6666666666666607E-2</v>
      </c>
      <c r="CK28" s="42">
        <f>Tabla25[[#This Row],[PAS_DUR_COR_COD_ROS_TG_NEG]]-Tabla25[[#This Row],[PAS_DUR_COR_COD_ESC_TG_NEG]]</f>
        <v>307.57142857142867</v>
      </c>
      <c r="CL28" s="42">
        <f>Tabla25[[#This Row],[PAS_DUR_COR_COD_ROS_TG_NEU]]-Tabla25[[#This Row],[PAS_DUR_COR_COD_ESC_TG_NEU]]</f>
        <v>25.702380952380963</v>
      </c>
      <c r="CM28" s="42">
        <f>Tabla25[[#This Row],[PAS_DUR_COR_COD_ROS_TG_POS]]-Tabla25[[#This Row],[PAS_DUR_COR_COD_ESC_TG_POS]]</f>
        <v>-306</v>
      </c>
      <c r="CN28" s="42">
        <f>Tabla25[[#This Row],[PAS_DUR_COR_COD_ROS_TG_TOT]]-Tabla25[[#This Row],[PAS_DUR_COR_COD_ESC_TG_TOT]]</f>
        <v>22.368421052631675</v>
      </c>
      <c r="CO28" s="44">
        <f>Tabla25[[#This Row],[ESC_NUM_COR_COD_ROS_TG_NEG]]-Tabla25[[#This Row],[ESC_NUM_COR_COD_ESC_TG_NEG]]</f>
        <v>1.125</v>
      </c>
      <c r="CP28" s="44">
        <f>Tabla25[[#This Row],[ESC_NUM_COR_COD_ROS_TG_NEU]]-Tabla25[[#This Row],[ESC_NUM_COR_COD_ESC_TG_NEU]]</f>
        <v>-0.25</v>
      </c>
      <c r="CQ28" s="44">
        <f>Tabla25[[#This Row],[ESC_NUM_COR_COD_ROS_TG_POS]]-Tabla25[[#This Row],[ESC_NUM_COR_COD_ESC_TG_POS]]</f>
        <v>0.69999999999999973</v>
      </c>
      <c r="CR28" s="44">
        <f>Tabla25[[#This Row],[ESC_NUM_COR_COD_ROS_TG_TOT]]-Tabla25[[#This Row],[ESC_NUM_COR_COD_ESC_TG_TOT]]</f>
        <v>0.53846153846153832</v>
      </c>
      <c r="CS28" s="44">
        <f>Tabla25[[#This Row],[ESC_DUR_COR_COD_ROS_TG_NEG]]-Tabla25[[#This Row],[ESC_DUR_COR_COD_ESC_TG_NEG]]</f>
        <v>838.75</v>
      </c>
      <c r="CT28" s="44">
        <f>Tabla25[[#This Row],[ESC_DUR_COR_COD_ROS_TG_NEU]]-Tabla25[[#This Row],[ESC_DUR_COR_COD_ESC_TG_NEU]]</f>
        <v>843.35714285714289</v>
      </c>
      <c r="CU28" s="44">
        <f>Tabla25[[#This Row],[ESC_DUR_COR_COD_ROS_TG_POS]]-Tabla25[[#This Row],[ESC_DUR_COR_COD_ESC_TG_POS]]</f>
        <v>986.91428571428571</v>
      </c>
      <c r="CV28" s="44">
        <f>Tabla25[[#This Row],[ESC_DUR_COR_COD_ROS_TG_TOT]]-Tabla25[[#This Row],[ESC_DUR_COR_COD_ESC_TG_TOT]]</f>
        <v>882.93117408906869</v>
      </c>
      <c r="CW28" s="47">
        <f>Tabla25[[#This Row],[ROS_NUM_COR_COD_ROS_TG_NEG]]-Tabla25[[#This Row],[ROS_NUM_COR_COD_ESC_TG_NEG]]</f>
        <v>2.625</v>
      </c>
      <c r="CX28" s="47">
        <f>Tabla25[[#This Row],[ROS_NUM_COR_COD_ROS_TG_NEU]]-Tabla25[[#This Row],[ROS_NUM_COR_COD_ESC_TG_NEU]]</f>
        <v>2</v>
      </c>
      <c r="CY28" s="47">
        <f>Tabla25[[#This Row],[ROS_NUM_COR_COD_ROS_TG_POS]]-Tabla25[[#This Row],[ROS_NUM_COR_COD_ESC_TG_POS]]</f>
        <v>3</v>
      </c>
      <c r="CZ28" s="47">
        <f>Tabla25[[#This Row],[ROS_NUM_COR_COD_ROS_TG_TOT]]-Tabla25[[#This Row],[ROS_NUM_COR_COD_ESC_TG_TOT]]</f>
        <v>2.5185185185185186</v>
      </c>
      <c r="DA28" s="47">
        <f>Tabla25[[#This Row],[ROS_DUR_COR_COD_ROS_TG_NEG]]-Tabla25[[#This Row],[ROS_DUR_COR_COD_ESC_TG_NEG]]</f>
        <v>568.08928571428567</v>
      </c>
      <c r="DB28" s="47">
        <f>Tabla25[[#This Row],[ROS_DUR_COR_COD_ROS_TG_NEU]]-Tabla25[[#This Row],[ROS_DUR_COR_COD_ESC_TG_NEU]]</f>
        <v>406.70000000000005</v>
      </c>
      <c r="DC28" s="47">
        <f>Tabla25[[#This Row],[ROS_DUR_COR_COD_ROS_TG_POS]]-Tabla25[[#This Row],[ROS_DUR_COR_COD_ESC_TG_POS]]</f>
        <v>406.06666666666672</v>
      </c>
      <c r="DD28" s="47">
        <f>Tabla25[[#This Row],[ROS_DUR_COR_COD_ROS_TG_TOT]]-Tabla25[[#This Row],[ROS_DUR_COR_COD_ESC_TG_TOT]]</f>
        <v>477.26455026455028</v>
      </c>
      <c r="DE28" s="57">
        <v>295.875</v>
      </c>
      <c r="DF28" s="57">
        <v>312</v>
      </c>
      <c r="DG28" s="57">
        <v>286.88888888888891</v>
      </c>
      <c r="DH28" s="57">
        <v>298.85185185185185</v>
      </c>
      <c r="DI28" s="57">
        <v>231.28571428571428</v>
      </c>
      <c r="DJ28" s="57">
        <v>269.44444444444446</v>
      </c>
      <c r="DK28" s="57">
        <v>178.6</v>
      </c>
      <c r="DL28" s="57">
        <v>235.0952380952381</v>
      </c>
      <c r="DM28" s="57">
        <v>281</v>
      </c>
      <c r="DN28" s="57">
        <v>329</v>
      </c>
      <c r="DO28" s="57">
        <v>335.2</v>
      </c>
      <c r="DP28" s="57">
        <v>316.61538461538464</v>
      </c>
      <c r="DQ28" s="57">
        <v>302</v>
      </c>
      <c r="DR28" s="57">
        <v>282.85714285714283</v>
      </c>
      <c r="DS28" s="57">
        <v>319.42857142857144</v>
      </c>
      <c r="DT28" s="57">
        <v>301.36842105263156</v>
      </c>
      <c r="DU28" s="57">
        <v>280.07142857142856</v>
      </c>
      <c r="DV28" s="57">
        <v>261.5</v>
      </c>
      <c r="DW28" s="57">
        <v>276.83333333333331</v>
      </c>
      <c r="DX28" s="57">
        <v>273.18421052631578</v>
      </c>
      <c r="DY28" s="57">
        <v>274.28571428571428</v>
      </c>
      <c r="DZ28" s="57">
        <v>329.21428571428572</v>
      </c>
      <c r="EA28" s="57">
        <v>290.91666666666669</v>
      </c>
      <c r="EB28" s="57">
        <v>298.5</v>
      </c>
      <c r="EC28" s="57">
        <f>Tabla25[[#This Row],[ROS_1DU_COR_COD_ROS_TG_NEG]]-Tabla25[[#This Row],[ROS_1DU_COR_COD_ESC_TG_NEG]]</f>
        <v>64.589285714285722</v>
      </c>
      <c r="ED28" s="57">
        <f>Tabla25[[#This Row],[ROS_1DU_COR_COD_ROS_TG_NEU]]-Tabla25[[#This Row],[ROS_1DU_COR_COD_ESC_TG_NEU]]</f>
        <v>42.555555555555543</v>
      </c>
      <c r="EE28" s="57">
        <f>Tabla25[[#This Row],[ROS_1DU_COR_COD_ROS_TG_POS]]-Tabla25[[#This Row],[ROS_1DU_COR_COD_ESC_TG_POS]]</f>
        <v>108.28888888888892</v>
      </c>
      <c r="EF28" s="57">
        <f>Tabla25[[#This Row],[ROS_1DU_COR_COD_ROS_TG_TOT]]-Tabla25[[#This Row],[ROS_1DU_COR_COD_ESC_TG_TOT]]</f>
        <v>63.756613756613746</v>
      </c>
      <c r="EG28" s="57">
        <f>Tabla25[[#This Row],[ESC_1DU_COR_COD_ROS_TG_NEG]]-Tabla25[[#This Row],[ESC_1DU_COR_COD_ESC_TG_NEG]]</f>
        <v>-21</v>
      </c>
      <c r="EH28" s="57">
        <f>Tabla25[[#This Row],[ESC_1DU_COR_COD_ROS_TG_NEU]]-Tabla25[[#This Row],[ESC_1DU_COR_COD_ESC_TG_NEU]]</f>
        <v>46.142857142857167</v>
      </c>
      <c r="EI28" s="57">
        <f>Tabla25[[#This Row],[ESC_1DU_COR_COD_ROS_TG_POS]]-Tabla25[[#This Row],[ESC_1DU_COR_COD_ESC_TG_POS]]</f>
        <v>15.771428571428544</v>
      </c>
      <c r="EJ28" s="57">
        <f>Tabla25[[#This Row],[ESC_1DU_COR_COD_ROS_TG_TOT]]-Tabla25[[#This Row],[ESC_1DU_COR_COD_ESC_TG_TOT]]</f>
        <v>15.246963562753081</v>
      </c>
      <c r="EK28" s="57">
        <f>Tabla25[[#This Row],[PAS_1DU_COR_COD_ROS_TG_NEG]]-Tabla25[[#This Row],[PAS_1DU_COR_COD_ESC_TG_NEG]]</f>
        <v>5.7857142857142776</v>
      </c>
      <c r="EL28" s="57">
        <f>Tabla25[[#This Row],[PAS_1DU_COR_COD_ROS_TG_NEU]]-Tabla25[[#This Row],[PAS_1DU_COR_COD_ESC_TG_NEU]]</f>
        <v>-67.714285714285722</v>
      </c>
      <c r="EM28" s="57">
        <f>Tabla25[[#This Row],[PAS_1DU_COR_COD_ROS_TG_POS]]-Tabla25[[#This Row],[PAS_1DU_COR_COD_ESC_TG_POS]]</f>
        <v>-14.083333333333371</v>
      </c>
      <c r="EN28" s="57">
        <f>Tabla25[[#This Row],[PAS_1DU_COR_COD_ROS_TG_TOT]]-Tabla25[[#This Row],[PAS_1DU_COR_COD_ESC_TG_TOT]]</f>
        <v>-25.31578947368422</v>
      </c>
    </row>
    <row r="29" spans="1:144" x14ac:dyDescent="0.3">
      <c r="A29" s="2" t="s">
        <v>27</v>
      </c>
      <c r="B29" s="2">
        <v>20</v>
      </c>
      <c r="C29" s="2">
        <v>2</v>
      </c>
      <c r="D29" s="2">
        <v>24</v>
      </c>
      <c r="E29" s="19">
        <v>3.05</v>
      </c>
      <c r="F29" s="19">
        <v>1094.8333333333333</v>
      </c>
      <c r="G29" s="19">
        <v>2.7777777777777777</v>
      </c>
      <c r="H29" s="19">
        <v>1150.0769230769231</v>
      </c>
      <c r="I29" s="19">
        <v>2.5</v>
      </c>
      <c r="J29" s="19">
        <v>882.0625</v>
      </c>
      <c r="K29" s="19">
        <v>2.7758620689655173</v>
      </c>
      <c r="L29" s="19">
        <v>1037.6808510638298</v>
      </c>
      <c r="M29" s="21">
        <v>2.4500000000000002</v>
      </c>
      <c r="N29" s="21">
        <v>1334.909090909091</v>
      </c>
      <c r="O29" s="21">
        <v>2.9444444444444446</v>
      </c>
      <c r="P29" s="21">
        <v>1345.3333333333333</v>
      </c>
      <c r="Q29" s="21">
        <v>3.6</v>
      </c>
      <c r="R29" s="21">
        <v>1411.625</v>
      </c>
      <c r="S29" s="21">
        <v>3</v>
      </c>
      <c r="T29" s="21">
        <v>1369.5897435897436</v>
      </c>
      <c r="U29" s="22">
        <v>4.8</v>
      </c>
      <c r="V29" s="22">
        <v>1512.2</v>
      </c>
      <c r="W29" s="22">
        <v>4.3</v>
      </c>
      <c r="X29" s="22">
        <v>1564.25</v>
      </c>
      <c r="Y29" s="22">
        <v>4.8</v>
      </c>
      <c r="Z29" s="22">
        <v>1490.6</v>
      </c>
      <c r="AA29" s="22">
        <v>4.6333333333333337</v>
      </c>
      <c r="AB29" s="22">
        <v>1519.3571428571429</v>
      </c>
      <c r="AC29" s="24">
        <v>2.1</v>
      </c>
      <c r="AD29" s="24">
        <v>1350.8</v>
      </c>
      <c r="AE29" s="24">
        <v>3.1</v>
      </c>
      <c r="AF29" s="24">
        <v>1099.2222222222222</v>
      </c>
      <c r="AG29" s="24">
        <v>2.2000000000000002</v>
      </c>
      <c r="AH29" s="24">
        <v>939.28571428571433</v>
      </c>
      <c r="AI29" s="24">
        <v>2.4666666666666668</v>
      </c>
      <c r="AJ29" s="24">
        <v>1105.8095238095239</v>
      </c>
      <c r="AK29" s="26">
        <v>2</v>
      </c>
      <c r="AL29" s="26">
        <v>726</v>
      </c>
      <c r="AM29" s="26">
        <v>1.4</v>
      </c>
      <c r="AN29" s="26">
        <v>508.625</v>
      </c>
      <c r="AO29" s="26">
        <v>0.77777777777777779</v>
      </c>
      <c r="AP29" s="26">
        <v>609.5</v>
      </c>
      <c r="AQ29" s="26">
        <v>1.3703703703703705</v>
      </c>
      <c r="AR29" s="26">
        <v>603.5</v>
      </c>
      <c r="AS29" s="28">
        <v>4.25</v>
      </c>
      <c r="AT29" s="28">
        <v>1282.125</v>
      </c>
      <c r="AU29" s="28">
        <v>5.0999999999999996</v>
      </c>
      <c r="AV29" s="28">
        <v>1494.3</v>
      </c>
      <c r="AW29" s="28">
        <v>4.666666666666667</v>
      </c>
      <c r="AX29" s="28">
        <v>1541.5555555555557</v>
      </c>
      <c r="AY29" s="28">
        <v>4.7037037037037033</v>
      </c>
      <c r="AZ29" s="28">
        <v>1447.1851851851852</v>
      </c>
      <c r="BA29" s="33">
        <f>Tabla25[[#This Row],[ROS_NUM_COR_COD_ROS_TG_NEG]]-Tabla25[[#This Row],[PAS_NUM_COR_COD_ROS_TG_NEG]]</f>
        <v>1.7999999999999998</v>
      </c>
      <c r="BB29" s="33">
        <f>Tabla25[[#This Row],[ROS_DUR_COR_COD_ROS_TG_NEG]]-Tabla25[[#This Row],[PAS_DUR_COR_COD_ROS_TG_NEG]]</f>
        <v>-52.784090909090992</v>
      </c>
      <c r="BC29" s="33">
        <f>Tabla25[[#This Row],[ROS_NUM_COR_COD_ROS_TG_NEU]]-Tabla25[[#This Row],[PAS_NUM_COR_COD_ROS_TG_NEU]]</f>
        <v>2.155555555555555</v>
      </c>
      <c r="BD29" s="33">
        <f>Tabla25[[#This Row],[ROS_DUR_COR_COD_ROS_TG_NEU]]-Tabla25[[#This Row],[PAS_DUR_COR_COD_ROS_TG_NEU]]</f>
        <v>148.9666666666667</v>
      </c>
      <c r="BE29" s="33">
        <f>Tabla25[[#This Row],[ROS_NUM_COR_COD_ROS_TG_POS]]-Tabla25[[#This Row],[PAS_NUM_COR_COD_ROS_TG_POS]]</f>
        <v>1.0666666666666669</v>
      </c>
      <c r="BF29" s="33">
        <f>Tabla25[[#This Row],[ROS_DUR_COR_COD_ROS_TG_POS]]-Tabla25[[#This Row],[PAS_DUR_COR_COD_ROS_TG_POS]]</f>
        <v>129.93055555555566</v>
      </c>
      <c r="BG29" s="33">
        <f>Tabla25[[#This Row],[ROS_NUM_COR_COD_ROS_TG_TOT]]-Tabla25[[#This Row],[PAS_NUM_COR_COD_ROS_TG_TOT]]</f>
        <v>1.7037037037037033</v>
      </c>
      <c r="BH29" s="33">
        <f>Tabla25[[#This Row],[ROS_DUR_COR_COD_ROS_TG_TOT]]-Tabla25[[#This Row],[PAS_DUR_COR_COD_ROS_TG_TOT]]</f>
        <v>77.595441595441571</v>
      </c>
      <c r="BI29" s="30">
        <f>Tabla25[[#This Row],[ROS_NUM_COR_COD_ESC_TG_NEG]]-Tabla25[[#This Row],[PAS_NUM_COR_COD_ESC_TG_NEG]]</f>
        <v>-1.0499999999999998</v>
      </c>
      <c r="BJ29" s="30">
        <f>Tabla25[[#This Row],[ROS_DUR_COR_COD_ESC_TG_NEG]]-Tabla25[[#This Row],[PAS_DUR_COR_COD_ESC_TG_NEG]]</f>
        <v>-368.83333333333326</v>
      </c>
      <c r="BK29" s="30">
        <f>Tabla25[[#This Row],[ROS_NUM_COR_COD_ESC_TG_NEU]]-Tabla25[[#This Row],[PAS_NUM_COR_COD_ESC_TG_NEU]]</f>
        <v>-1.3777777777777778</v>
      </c>
      <c r="BL29" s="30">
        <f>Tabla25[[#This Row],[ROS_DUR_COR_COD_ESC_TG_NEU]]-Tabla25[[#This Row],[PAS_DUR_COR_COD_ESC_TG_NEU]]</f>
        <v>-641.45192307692309</v>
      </c>
      <c r="BM29" s="30">
        <f>Tabla25[[#This Row],[ROS_NUM_COR_COD_ESC_TG_POS]]-Tabla25[[#This Row],[PAS_NUM_COR_COD_ESC_TG_POS]]</f>
        <v>-1.7222222222222223</v>
      </c>
      <c r="BN29" s="30">
        <f>Tabla25[[#This Row],[ROS_DUR_COR_COD_ESC_TG_POS]]-Tabla25[[#This Row],[PAS_DUR_COR_COD_ESC_TG_POS]]</f>
        <v>-272.5625</v>
      </c>
      <c r="BO29" s="30">
        <f>Tabla25[[#This Row],[ROS_NUM_COR_COD_ESC_TG_TOT]]-Tabla25[[#This Row],[PAS_NUM_COR_COD_ESC_TG_TOT]]</f>
        <v>-1.4054916985951469</v>
      </c>
      <c r="BP29" s="30">
        <f>Tabla25[[#This Row],[ROS_DUR_COR_COD_ESC_TG_TOT]]-Tabla25[[#This Row],[PAS_DUR_COR_COD_ESC_TG_TOT]]</f>
        <v>-434.18085106382978</v>
      </c>
      <c r="BQ29" s="36">
        <f>Tabla25[[#This Row],[PAS_NUM_COR_COD_ROS_TG_NEG]]-Tabla25[[#This Row],[ESC_NUM_COR_COD_ROS_TG_NEG]]</f>
        <v>0.35000000000000009</v>
      </c>
      <c r="BR29" s="36">
        <f>Tabla25[[#This Row],[PAS_DUR_COR_COD_ROS_TG_NEG]]-Tabla25[[#This Row],[ESC_DUR_COR_COD_ROS_TG_NEG]]</f>
        <v>-15.890909090908963</v>
      </c>
      <c r="BS29" s="36">
        <f>Tabla25[[#This Row],[PAS_NUM_COR_COD_ROS_TG_NEU]]-Tabla25[[#This Row],[ESC_NUM_COR_COD_ROS_TG_NEU]]</f>
        <v>-0.15555555555555545</v>
      </c>
      <c r="BT29" s="36">
        <f>Tabla25[[#This Row],[PAS_DUR_COR_COD_ROS_TG_NEU]]-Tabla25[[#This Row],[ESC_DUR_COR_COD_ROS_TG_NEU]]</f>
        <v>246.11111111111109</v>
      </c>
      <c r="BU29" s="36">
        <f>Tabla25[[#This Row],[PAS_NUM_COR_COD_ROS_TG_POS]]-Tabla25[[#This Row],[ESC_NUM_COR_COD_ROS_TG_POS]]</f>
        <v>1.4</v>
      </c>
      <c r="BV29" s="36">
        <f>Tabla25[[#This Row],[PAS_DUR_COR_COD_ROS_TG_POS]]-Tabla25[[#This Row],[ESC_DUR_COR_COD_ROS_TG_POS]]</f>
        <v>472.33928571428567</v>
      </c>
      <c r="BW29" s="36">
        <f>Tabla25[[#This Row],[PAS_NUM_COR_COD_ROS_TG_TOT]]-Tabla25[[#This Row],[ESC_NUM_COR_COD_ROS_TG_TOT]]</f>
        <v>0.53333333333333321</v>
      </c>
      <c r="BX29" s="36">
        <f>Tabla25[[#This Row],[PAS_DUR_COR_COD_ROS_TG_TOT]]-Tabla25[[#This Row],[ESC_DUR_COR_COD_ROS_TG_TOT]]</f>
        <v>263.7802197802198</v>
      </c>
      <c r="BY29" s="39">
        <f>Tabla25[[#This Row],[PAS_NUM_COR_COD_ESC_TG_NEG]]-Tabla25[[#This Row],[ESC_NUM_COR_COD_ESC_TG_NEG]]</f>
        <v>-1.75</v>
      </c>
      <c r="BZ29" s="39">
        <f>Tabla25[[#This Row],[PAS_DUR_COR_COD_ESC_TG_NEG]]-Tabla25[[#This Row],[ESC_DUR_COR_COD_ESC_TG_NEG]]</f>
        <v>-417.36666666666679</v>
      </c>
      <c r="CA29" s="39">
        <f>Tabla25[[#This Row],[PAS_NUM_COR_COD_ESC_TG_NEU]]-Tabla25[[#This Row],[ESC_NUM_COR_COD_ESC_TG_NEU]]</f>
        <v>-1.5222222222222221</v>
      </c>
      <c r="CB29" s="39">
        <f>Tabla25[[#This Row],[PAS_DUR_COR_COD_ESC_TG_NEU]]-Tabla25[[#This Row],[ESC_DUR_COR_COD_ESC_TG_NEU]]</f>
        <v>-414.17307692307691</v>
      </c>
      <c r="CC29" s="39">
        <f>Tabla25[[#This Row],[PAS_NUM_COR_COD_ESC_TG_POS]]-Tabla25[[#This Row],[ESC_NUM_COR_COD_ESC_TG_POS]]</f>
        <v>-2.2999999999999998</v>
      </c>
      <c r="CD29" s="39">
        <f>Tabla25[[#This Row],[PAS_DUR_COR_COD_ESC_TG_POS]]-Tabla25[[#This Row],[ESC_DUR_COR_COD_ESC_TG_POS]]</f>
        <v>-608.53749999999991</v>
      </c>
      <c r="CE29" s="39">
        <f>Tabla25[[#This Row],[PAS_NUM_COR_COD_ESC_TG_TOT]]-Tabla25[[#This Row],[ESC_NUM_COR_COD_ESC_TG_TOT]]</f>
        <v>-1.8574712643678164</v>
      </c>
      <c r="CF29" s="39">
        <f>Tabla25[[#This Row],[PAS_DUR_COR_COD_ESC_TG_TOT]]-Tabla25[[#This Row],[ESC_DUR_COR_COD_ESC_TG_TOT]]</f>
        <v>-481.67629179331311</v>
      </c>
      <c r="CG29" s="42">
        <f>Tabla25[[#This Row],[PAS_NUM_COR_COD_ROS_TG_NEG]]-Tabla25[[#This Row],[PAS_NUM_COR_COD_ESC_TG_NEG]]</f>
        <v>-0.59999999999999964</v>
      </c>
      <c r="CH29" s="42">
        <f>Tabla25[[#This Row],[PAS_NUM_COR_COD_ROS_TG_NEU]]-Tabla25[[#This Row],[PAS_NUM_COR_COD_ESC_TG_NEU]]</f>
        <v>0.16666666666666696</v>
      </c>
      <c r="CI29" s="42">
        <f>Tabla25[[#This Row],[PAS_NUM_COR_COD_ROS_TG_POS]]-Tabla25[[#This Row],[PAS_NUM_COR_COD_ESC_TG_POS]]</f>
        <v>1.1000000000000001</v>
      </c>
      <c r="CJ29" s="42">
        <f>Tabla25[[#This Row],[PAS_NUM_COR_COD_ROS_TG_TOT]]-Tabla25[[#This Row],[PAS_NUM_COR_COD_ESC_TG_TOT]]</f>
        <v>0.22413793103448265</v>
      </c>
      <c r="CK29" s="42">
        <f>Tabla25[[#This Row],[PAS_DUR_COR_COD_ROS_TG_NEG]]-Tabla25[[#This Row],[PAS_DUR_COR_COD_ESC_TG_NEG]]</f>
        <v>240.07575757575773</v>
      </c>
      <c r="CL29" s="42">
        <f>Tabla25[[#This Row],[PAS_DUR_COR_COD_ROS_TG_NEU]]-Tabla25[[#This Row],[PAS_DUR_COR_COD_ESC_TG_NEU]]</f>
        <v>195.25641025641016</v>
      </c>
      <c r="CM29" s="42">
        <f>Tabla25[[#This Row],[PAS_DUR_COR_COD_ROS_TG_POS]]-Tabla25[[#This Row],[PAS_DUR_COR_COD_ESC_TG_POS]]</f>
        <v>529.5625</v>
      </c>
      <c r="CN29" s="42">
        <f>Tabla25[[#This Row],[PAS_DUR_COR_COD_ROS_TG_TOT]]-Tabla25[[#This Row],[PAS_DUR_COR_COD_ESC_TG_TOT]]</f>
        <v>331.90889252591387</v>
      </c>
      <c r="CO29" s="44">
        <f>Tabla25[[#This Row],[ESC_NUM_COR_COD_ROS_TG_NEG]]-Tabla25[[#This Row],[ESC_NUM_COR_COD_ESC_TG_NEG]]</f>
        <v>-2.6999999999999997</v>
      </c>
      <c r="CP29" s="44">
        <f>Tabla25[[#This Row],[ESC_NUM_COR_COD_ROS_TG_NEU]]-Tabla25[[#This Row],[ESC_NUM_COR_COD_ESC_TG_NEU]]</f>
        <v>-1.1999999999999997</v>
      </c>
      <c r="CQ29" s="44">
        <f>Tabla25[[#This Row],[ESC_NUM_COR_COD_ROS_TG_POS]]-Tabla25[[#This Row],[ESC_NUM_COR_COD_ESC_TG_POS]]</f>
        <v>-2.5999999999999996</v>
      </c>
      <c r="CR29" s="44">
        <f>Tabla25[[#This Row],[ESC_NUM_COR_COD_ROS_TG_TOT]]-Tabla25[[#This Row],[ESC_NUM_COR_COD_ESC_TG_TOT]]</f>
        <v>-2.166666666666667</v>
      </c>
      <c r="CS29" s="44">
        <f>Tabla25[[#This Row],[ESC_DUR_COR_COD_ROS_TG_NEG]]-Tabla25[[#This Row],[ESC_DUR_COR_COD_ESC_TG_NEG]]</f>
        <v>-161.40000000000009</v>
      </c>
      <c r="CT29" s="44">
        <f>Tabla25[[#This Row],[ESC_DUR_COR_COD_ROS_TG_NEU]]-Tabla25[[#This Row],[ESC_DUR_COR_COD_ESC_TG_NEU]]</f>
        <v>-465.02777777777783</v>
      </c>
      <c r="CU29" s="44">
        <f>Tabla25[[#This Row],[ESC_DUR_COR_COD_ROS_TG_POS]]-Tabla25[[#This Row],[ESC_DUR_COR_COD_ESC_TG_POS]]</f>
        <v>-551.31428571428557</v>
      </c>
      <c r="CV29" s="44">
        <f>Tabla25[[#This Row],[ESC_DUR_COR_COD_ROS_TG_TOT]]-Tabla25[[#This Row],[ESC_DUR_COR_COD_ESC_TG_TOT]]</f>
        <v>-413.54761904761904</v>
      </c>
      <c r="CW29" s="47">
        <f>Tabla25[[#This Row],[ROS_NUM_COR_COD_ROS_TG_NEG]]-Tabla25[[#This Row],[ROS_NUM_COR_COD_ESC_TG_NEG]]</f>
        <v>2.25</v>
      </c>
      <c r="CX29" s="47">
        <f>Tabla25[[#This Row],[ROS_NUM_COR_COD_ROS_TG_NEU]]-Tabla25[[#This Row],[ROS_NUM_COR_COD_ESC_TG_NEU]]</f>
        <v>3.6999999999999997</v>
      </c>
      <c r="CY29" s="47">
        <f>Tabla25[[#This Row],[ROS_NUM_COR_COD_ROS_TG_POS]]-Tabla25[[#This Row],[ROS_NUM_COR_COD_ESC_TG_POS]]</f>
        <v>3.8888888888888893</v>
      </c>
      <c r="CZ29" s="47">
        <f>Tabla25[[#This Row],[ROS_NUM_COR_COD_ROS_TG_TOT]]-Tabla25[[#This Row],[ROS_NUM_COR_COD_ESC_TG_TOT]]</f>
        <v>3.333333333333333</v>
      </c>
      <c r="DA29" s="47">
        <f>Tabla25[[#This Row],[ROS_DUR_COR_COD_ROS_TG_NEG]]-Tabla25[[#This Row],[ROS_DUR_COR_COD_ESC_TG_NEG]]</f>
        <v>556.125</v>
      </c>
      <c r="DB29" s="47">
        <f>Tabla25[[#This Row],[ROS_DUR_COR_COD_ROS_TG_NEU]]-Tabla25[[#This Row],[ROS_DUR_COR_COD_ESC_TG_NEU]]</f>
        <v>985.67499999999995</v>
      </c>
      <c r="DC29" s="47">
        <f>Tabla25[[#This Row],[ROS_DUR_COR_COD_ROS_TG_POS]]-Tabla25[[#This Row],[ROS_DUR_COR_COD_ESC_TG_POS]]</f>
        <v>932.05555555555566</v>
      </c>
      <c r="DD29" s="47">
        <f>Tabla25[[#This Row],[ROS_DUR_COR_COD_ROS_TG_TOT]]-Tabla25[[#This Row],[ROS_DUR_COR_COD_ESC_TG_TOT]]</f>
        <v>843.68518518518522</v>
      </c>
      <c r="DE29" s="57">
        <v>292.5</v>
      </c>
      <c r="DF29" s="57">
        <v>319.89999999999998</v>
      </c>
      <c r="DG29" s="57">
        <v>353.33333333333331</v>
      </c>
      <c r="DH29" s="57">
        <v>322.92592592592592</v>
      </c>
      <c r="DI29" s="57">
        <v>274.16666666666669</v>
      </c>
      <c r="DJ29" s="57">
        <v>289.625</v>
      </c>
      <c r="DK29" s="57">
        <v>356</v>
      </c>
      <c r="DL29" s="57">
        <v>299.22222222222223</v>
      </c>
      <c r="DM29" s="57">
        <v>337.8</v>
      </c>
      <c r="DN29" s="57">
        <v>332.22222222222223</v>
      </c>
      <c r="DO29" s="57">
        <v>327</v>
      </c>
      <c r="DP29" s="57">
        <v>331.8095238095238</v>
      </c>
      <c r="DQ29" s="57">
        <v>284.7</v>
      </c>
      <c r="DR29" s="57">
        <v>329.375</v>
      </c>
      <c r="DS29" s="57">
        <v>340.9</v>
      </c>
      <c r="DT29" s="57">
        <v>317.53571428571428</v>
      </c>
      <c r="DU29" s="57">
        <v>290.18181818181819</v>
      </c>
      <c r="DV29" s="57">
        <v>309.25</v>
      </c>
      <c r="DW29" s="57">
        <v>311.0625</v>
      </c>
      <c r="DX29" s="57">
        <v>304.61538461538464</v>
      </c>
      <c r="DY29" s="57">
        <v>341.05555555555554</v>
      </c>
      <c r="DZ29" s="57">
        <v>320.07692307692309</v>
      </c>
      <c r="EA29" s="57">
        <v>334.5625</v>
      </c>
      <c r="EB29" s="57">
        <v>333.04255319148939</v>
      </c>
      <c r="EC29" s="57">
        <f>Tabla25[[#This Row],[ROS_1DU_COR_COD_ROS_TG_NEG]]-Tabla25[[#This Row],[ROS_1DU_COR_COD_ESC_TG_NEG]]</f>
        <v>18.333333333333314</v>
      </c>
      <c r="ED29" s="57">
        <f>Tabla25[[#This Row],[ROS_1DU_COR_COD_ROS_TG_NEU]]-Tabla25[[#This Row],[ROS_1DU_COR_COD_ESC_TG_NEU]]</f>
        <v>30.274999999999977</v>
      </c>
      <c r="EE29" s="57">
        <f>Tabla25[[#This Row],[ROS_1DU_COR_COD_ROS_TG_POS]]-Tabla25[[#This Row],[ROS_1DU_COR_COD_ESC_TG_POS]]</f>
        <v>-2.6666666666666856</v>
      </c>
      <c r="EF29" s="57">
        <f>Tabla25[[#This Row],[ROS_1DU_COR_COD_ROS_TG_TOT]]-Tabla25[[#This Row],[ROS_1DU_COR_COD_ESC_TG_TOT]]</f>
        <v>23.703703703703695</v>
      </c>
      <c r="EG29" s="57">
        <f>Tabla25[[#This Row],[ESC_1DU_COR_COD_ROS_TG_NEG]]-Tabla25[[#This Row],[ESC_1DU_COR_COD_ESC_TG_NEG]]</f>
        <v>53.100000000000023</v>
      </c>
      <c r="EH29" s="57">
        <f>Tabla25[[#This Row],[ESC_1DU_COR_COD_ROS_TG_NEU]]-Tabla25[[#This Row],[ESC_1DU_COR_COD_ESC_TG_NEU]]</f>
        <v>2.8472222222222285</v>
      </c>
      <c r="EI29" s="57">
        <f>Tabla25[[#This Row],[ESC_1DU_COR_COD_ROS_TG_POS]]-Tabla25[[#This Row],[ESC_1DU_COR_COD_ESC_TG_POS]]</f>
        <v>-13.899999999999977</v>
      </c>
      <c r="EJ29" s="57">
        <f>Tabla25[[#This Row],[ESC_1DU_COR_COD_ROS_TG_TOT]]-Tabla25[[#This Row],[ESC_1DU_COR_COD_ESC_TG_TOT]]</f>
        <v>14.273809523809518</v>
      </c>
      <c r="EK29" s="57">
        <f>Tabla25[[#This Row],[PAS_1DU_COR_COD_ROS_TG_NEG]]-Tabla25[[#This Row],[PAS_1DU_COR_COD_ESC_TG_NEG]]</f>
        <v>-50.873737373737356</v>
      </c>
      <c r="EL29" s="57">
        <f>Tabla25[[#This Row],[PAS_1DU_COR_COD_ROS_TG_NEU]]-Tabla25[[#This Row],[PAS_1DU_COR_COD_ESC_TG_NEU]]</f>
        <v>-10.826923076923094</v>
      </c>
      <c r="EM29" s="57">
        <f>Tabla25[[#This Row],[PAS_1DU_COR_COD_ROS_TG_POS]]-Tabla25[[#This Row],[PAS_1DU_COR_COD_ESC_TG_POS]]</f>
        <v>-23.5</v>
      </c>
      <c r="EN29" s="57">
        <f>Tabla25[[#This Row],[PAS_1DU_COR_COD_ROS_TG_TOT]]-Tabla25[[#This Row],[PAS_1DU_COR_COD_ESC_TG_TOT]]</f>
        <v>-28.427168576104748</v>
      </c>
    </row>
    <row r="30" spans="1:144" x14ac:dyDescent="0.3">
      <c r="A30" s="4" t="s">
        <v>28</v>
      </c>
      <c r="B30" s="2">
        <v>20</v>
      </c>
      <c r="C30" s="2">
        <v>2</v>
      </c>
      <c r="D30" s="2">
        <v>26</v>
      </c>
      <c r="E30" s="19">
        <v>3.95</v>
      </c>
      <c r="F30" s="19">
        <v>1218.4736842105262</v>
      </c>
      <c r="G30" s="19">
        <v>3.6</v>
      </c>
      <c r="H30" s="19">
        <v>1056.5999999999999</v>
      </c>
      <c r="I30" s="19">
        <v>3.3</v>
      </c>
      <c r="J30" s="19">
        <v>1194.8823529411766</v>
      </c>
      <c r="K30" s="19">
        <v>3.6166666666666667</v>
      </c>
      <c r="L30" s="19">
        <v>1153.5</v>
      </c>
      <c r="M30" s="21">
        <v>3.2</v>
      </c>
      <c r="N30" s="21">
        <v>1166.0555555555557</v>
      </c>
      <c r="O30" s="21">
        <v>3.5</v>
      </c>
      <c r="P30" s="21">
        <v>1107.05</v>
      </c>
      <c r="Q30" s="21">
        <v>3.75</v>
      </c>
      <c r="R30" s="21">
        <v>1129.6500000000001</v>
      </c>
      <c r="S30" s="21">
        <v>3.4833333333333334</v>
      </c>
      <c r="T30" s="21">
        <v>1133.155172413793</v>
      </c>
      <c r="U30" s="22">
        <v>4.25</v>
      </c>
      <c r="V30" s="22">
        <v>1374.5714285714287</v>
      </c>
      <c r="W30" s="22">
        <v>4</v>
      </c>
      <c r="X30" s="22">
        <v>1284.75</v>
      </c>
      <c r="Y30" s="22">
        <v>5</v>
      </c>
      <c r="Z30" s="22">
        <v>1322.125</v>
      </c>
      <c r="AA30" s="22">
        <v>4.4000000000000004</v>
      </c>
      <c r="AB30" s="22">
        <v>1325.0869565217392</v>
      </c>
      <c r="AC30" s="24">
        <v>3.125</v>
      </c>
      <c r="AD30" s="24">
        <v>958</v>
      </c>
      <c r="AE30" s="24">
        <v>3.2222222222222223</v>
      </c>
      <c r="AF30" s="24">
        <v>1128.625</v>
      </c>
      <c r="AG30" s="24">
        <v>2.5</v>
      </c>
      <c r="AH30" s="24">
        <v>1086.5</v>
      </c>
      <c r="AI30" s="24">
        <v>2.96</v>
      </c>
      <c r="AJ30" s="24">
        <v>1059.7142857142858</v>
      </c>
      <c r="AK30" s="26">
        <v>2.6666666666666665</v>
      </c>
      <c r="AL30" s="26">
        <v>866.28571428571433</v>
      </c>
      <c r="AM30" s="26">
        <v>3</v>
      </c>
      <c r="AN30" s="26">
        <v>657</v>
      </c>
      <c r="AO30" s="26">
        <v>3.3</v>
      </c>
      <c r="AP30" s="26">
        <v>965.11111111111109</v>
      </c>
      <c r="AQ30" s="26">
        <v>3</v>
      </c>
      <c r="AR30" s="26">
        <v>826.52</v>
      </c>
      <c r="AS30" s="28">
        <v>5.4444444444444446</v>
      </c>
      <c r="AT30" s="28">
        <v>1443.6666666666667</v>
      </c>
      <c r="AU30" s="28">
        <v>4.7777777777777777</v>
      </c>
      <c r="AV30" s="28">
        <v>1293.7777777777778</v>
      </c>
      <c r="AW30" s="28">
        <v>4.2</v>
      </c>
      <c r="AX30" s="28">
        <v>1311.1111111111111</v>
      </c>
      <c r="AY30" s="28">
        <v>4.7857142857142856</v>
      </c>
      <c r="AZ30" s="28">
        <v>1349.5185185185185</v>
      </c>
      <c r="BA30" s="33">
        <f>Tabla25[[#This Row],[ROS_NUM_COR_COD_ROS_TG_NEG]]-Tabla25[[#This Row],[PAS_NUM_COR_COD_ROS_TG_NEG]]</f>
        <v>2.2444444444444445</v>
      </c>
      <c r="BB30" s="33">
        <f>Tabla25[[#This Row],[ROS_DUR_COR_COD_ROS_TG_NEG]]-Tabla25[[#This Row],[PAS_DUR_COR_COD_ROS_TG_NEG]]</f>
        <v>277.61111111111109</v>
      </c>
      <c r="BC30" s="33">
        <f>Tabla25[[#This Row],[ROS_NUM_COR_COD_ROS_TG_NEU]]-Tabla25[[#This Row],[PAS_NUM_COR_COD_ROS_TG_NEU]]</f>
        <v>1.2777777777777777</v>
      </c>
      <c r="BD30" s="33">
        <f>Tabla25[[#This Row],[ROS_DUR_COR_COD_ROS_TG_NEU]]-Tabla25[[#This Row],[PAS_DUR_COR_COD_ROS_TG_NEU]]</f>
        <v>186.72777777777787</v>
      </c>
      <c r="BE30" s="33">
        <f>Tabla25[[#This Row],[ROS_NUM_COR_COD_ROS_TG_POS]]-Tabla25[[#This Row],[PAS_NUM_COR_COD_ROS_TG_POS]]</f>
        <v>0.45000000000000018</v>
      </c>
      <c r="BF30" s="33">
        <f>Tabla25[[#This Row],[ROS_DUR_COR_COD_ROS_TG_POS]]-Tabla25[[#This Row],[PAS_DUR_COR_COD_ROS_TG_POS]]</f>
        <v>181.46111111111099</v>
      </c>
      <c r="BG30" s="33">
        <f>Tabla25[[#This Row],[ROS_NUM_COR_COD_ROS_TG_TOT]]-Tabla25[[#This Row],[PAS_NUM_COR_COD_ROS_TG_TOT]]</f>
        <v>1.3023809523809522</v>
      </c>
      <c r="BH30" s="33">
        <f>Tabla25[[#This Row],[ROS_DUR_COR_COD_ROS_TG_TOT]]-Tabla25[[#This Row],[PAS_DUR_COR_COD_ROS_TG_TOT]]</f>
        <v>216.36334610472545</v>
      </c>
      <c r="BI30" s="30">
        <f>Tabla25[[#This Row],[ROS_NUM_COR_COD_ESC_TG_NEG]]-Tabla25[[#This Row],[PAS_NUM_COR_COD_ESC_TG_NEG]]</f>
        <v>-1.2833333333333337</v>
      </c>
      <c r="BJ30" s="30">
        <f>Tabla25[[#This Row],[ROS_DUR_COR_COD_ESC_TG_NEG]]-Tabla25[[#This Row],[PAS_DUR_COR_COD_ESC_TG_NEG]]</f>
        <v>-352.18796992481191</v>
      </c>
      <c r="BK30" s="30">
        <f>Tabla25[[#This Row],[ROS_NUM_COR_COD_ESC_TG_NEU]]-Tabla25[[#This Row],[PAS_NUM_COR_COD_ESC_TG_NEU]]</f>
        <v>-0.60000000000000009</v>
      </c>
      <c r="BL30" s="30">
        <f>Tabla25[[#This Row],[ROS_DUR_COR_COD_ESC_TG_NEU]]-Tabla25[[#This Row],[PAS_DUR_COR_COD_ESC_TG_NEU]]</f>
        <v>-399.59999999999991</v>
      </c>
      <c r="BM30" s="30">
        <f>Tabla25[[#This Row],[ROS_NUM_COR_COD_ESC_TG_POS]]-Tabla25[[#This Row],[PAS_NUM_COR_COD_ESC_TG_POS]]</f>
        <v>0</v>
      </c>
      <c r="BN30" s="30">
        <f>Tabla25[[#This Row],[ROS_DUR_COR_COD_ESC_TG_POS]]-Tabla25[[#This Row],[PAS_DUR_COR_COD_ESC_TG_POS]]</f>
        <v>-229.77124183006549</v>
      </c>
      <c r="BO30" s="30">
        <f>Tabla25[[#This Row],[ROS_NUM_COR_COD_ESC_TG_TOT]]-Tabla25[[#This Row],[PAS_NUM_COR_COD_ESC_TG_TOT]]</f>
        <v>-0.6166666666666667</v>
      </c>
      <c r="BP30" s="30">
        <f>Tabla25[[#This Row],[ROS_DUR_COR_COD_ESC_TG_TOT]]-Tabla25[[#This Row],[PAS_DUR_COR_COD_ESC_TG_TOT]]</f>
        <v>-326.98</v>
      </c>
      <c r="BQ30" s="36">
        <f>Tabla25[[#This Row],[PAS_NUM_COR_COD_ROS_TG_NEG]]-Tabla25[[#This Row],[ESC_NUM_COR_COD_ROS_TG_NEG]]</f>
        <v>7.5000000000000178E-2</v>
      </c>
      <c r="BR30" s="36">
        <f>Tabla25[[#This Row],[PAS_DUR_COR_COD_ROS_TG_NEG]]-Tabla25[[#This Row],[ESC_DUR_COR_COD_ROS_TG_NEG]]</f>
        <v>208.05555555555566</v>
      </c>
      <c r="BS30" s="36">
        <f>Tabla25[[#This Row],[PAS_NUM_COR_COD_ROS_TG_NEU]]-Tabla25[[#This Row],[ESC_NUM_COR_COD_ROS_TG_NEU]]</f>
        <v>0.27777777777777768</v>
      </c>
      <c r="BT30" s="36">
        <f>Tabla25[[#This Row],[PAS_DUR_COR_COD_ROS_TG_NEU]]-Tabla25[[#This Row],[ESC_DUR_COR_COD_ROS_TG_NEU]]</f>
        <v>-21.575000000000045</v>
      </c>
      <c r="BU30" s="36">
        <f>Tabla25[[#This Row],[PAS_NUM_COR_COD_ROS_TG_POS]]-Tabla25[[#This Row],[ESC_NUM_COR_COD_ROS_TG_POS]]</f>
        <v>1.25</v>
      </c>
      <c r="BV30" s="36">
        <f>Tabla25[[#This Row],[PAS_DUR_COR_COD_ROS_TG_POS]]-Tabla25[[#This Row],[ESC_DUR_COR_COD_ROS_TG_POS]]</f>
        <v>43.150000000000091</v>
      </c>
      <c r="BW30" s="36">
        <f>Tabla25[[#This Row],[PAS_NUM_COR_COD_ROS_TG_TOT]]-Tabla25[[#This Row],[ESC_NUM_COR_COD_ROS_TG_TOT]]</f>
        <v>0.52333333333333343</v>
      </c>
      <c r="BX30" s="36">
        <f>Tabla25[[#This Row],[PAS_DUR_COR_COD_ROS_TG_TOT]]-Tabla25[[#This Row],[ESC_DUR_COR_COD_ROS_TG_TOT]]</f>
        <v>73.440886699507246</v>
      </c>
      <c r="BY30" s="39">
        <f>Tabla25[[#This Row],[PAS_NUM_COR_COD_ESC_TG_NEG]]-Tabla25[[#This Row],[ESC_NUM_COR_COD_ESC_TG_NEG]]</f>
        <v>-0.29999999999999982</v>
      </c>
      <c r="BZ30" s="39">
        <f>Tabla25[[#This Row],[PAS_DUR_COR_COD_ESC_TG_NEG]]-Tabla25[[#This Row],[ESC_DUR_COR_COD_ESC_TG_NEG]]</f>
        <v>-156.09774436090242</v>
      </c>
      <c r="CA30" s="39">
        <f>Tabla25[[#This Row],[PAS_NUM_COR_COD_ESC_TG_NEU]]-Tabla25[[#This Row],[ESC_NUM_COR_COD_ESC_TG_NEU]]</f>
        <v>-0.39999999999999991</v>
      </c>
      <c r="CB30" s="39">
        <f>Tabla25[[#This Row],[PAS_DUR_COR_COD_ESC_TG_NEU]]-Tabla25[[#This Row],[ESC_DUR_COR_COD_ESC_TG_NEU]]</f>
        <v>-228.15000000000009</v>
      </c>
      <c r="CC30" s="39">
        <f>Tabla25[[#This Row],[PAS_NUM_COR_COD_ESC_TG_POS]]-Tabla25[[#This Row],[ESC_NUM_COR_COD_ESC_TG_POS]]</f>
        <v>-1.7000000000000002</v>
      </c>
      <c r="CD30" s="39">
        <f>Tabla25[[#This Row],[PAS_DUR_COR_COD_ESC_TG_POS]]-Tabla25[[#This Row],[ESC_DUR_COR_COD_ESC_TG_POS]]</f>
        <v>-127.24264705882342</v>
      </c>
      <c r="CE30" s="39">
        <f>Tabla25[[#This Row],[PAS_NUM_COR_COD_ESC_TG_TOT]]-Tabla25[[#This Row],[ESC_NUM_COR_COD_ESC_TG_TOT]]</f>
        <v>-0.78333333333333366</v>
      </c>
      <c r="CF30" s="39">
        <f>Tabla25[[#This Row],[PAS_DUR_COR_COD_ESC_TG_TOT]]-Tabla25[[#This Row],[ESC_DUR_COR_COD_ESC_TG_TOT]]</f>
        <v>-171.58695652173924</v>
      </c>
      <c r="CG30" s="42">
        <f>Tabla25[[#This Row],[PAS_NUM_COR_COD_ROS_TG_NEG]]-Tabla25[[#This Row],[PAS_NUM_COR_COD_ESC_TG_NEG]]</f>
        <v>-0.75</v>
      </c>
      <c r="CH30" s="42">
        <f>Tabla25[[#This Row],[PAS_NUM_COR_COD_ROS_TG_NEU]]-Tabla25[[#This Row],[PAS_NUM_COR_COD_ESC_TG_NEU]]</f>
        <v>-0.10000000000000009</v>
      </c>
      <c r="CI30" s="42">
        <f>Tabla25[[#This Row],[PAS_NUM_COR_COD_ROS_TG_POS]]-Tabla25[[#This Row],[PAS_NUM_COR_COD_ESC_TG_POS]]</f>
        <v>0.45000000000000018</v>
      </c>
      <c r="CJ30" s="42">
        <f>Tabla25[[#This Row],[PAS_NUM_COR_COD_ROS_TG_TOT]]-Tabla25[[#This Row],[PAS_NUM_COR_COD_ESC_TG_TOT]]</f>
        <v>-0.1333333333333333</v>
      </c>
      <c r="CK30" s="42">
        <f>Tabla25[[#This Row],[PAS_DUR_COR_COD_ROS_TG_NEG]]-Tabla25[[#This Row],[PAS_DUR_COR_COD_ESC_TG_NEG]]</f>
        <v>-52.418128654970587</v>
      </c>
      <c r="CL30" s="42">
        <f>Tabla25[[#This Row],[PAS_DUR_COR_COD_ROS_TG_NEU]]-Tabla25[[#This Row],[PAS_DUR_COR_COD_ESC_TG_NEU]]</f>
        <v>50.450000000000045</v>
      </c>
      <c r="CM30" s="42">
        <f>Tabla25[[#This Row],[PAS_DUR_COR_COD_ROS_TG_POS]]-Tabla25[[#This Row],[PAS_DUR_COR_COD_ESC_TG_POS]]</f>
        <v>-65.232352941176487</v>
      </c>
      <c r="CN30" s="42">
        <f>Tabla25[[#This Row],[PAS_DUR_COR_COD_ROS_TG_TOT]]-Tabla25[[#This Row],[PAS_DUR_COR_COD_ESC_TG_TOT]]</f>
        <v>-20.344827586206975</v>
      </c>
      <c r="CO30" s="44">
        <f>Tabla25[[#This Row],[ESC_NUM_COR_COD_ROS_TG_NEG]]-Tabla25[[#This Row],[ESC_NUM_COR_COD_ESC_TG_NEG]]</f>
        <v>-1.125</v>
      </c>
      <c r="CP30" s="44">
        <f>Tabla25[[#This Row],[ESC_NUM_COR_COD_ROS_TG_NEU]]-Tabla25[[#This Row],[ESC_NUM_COR_COD_ESC_TG_NEU]]</f>
        <v>-0.77777777777777768</v>
      </c>
      <c r="CQ30" s="44">
        <f>Tabla25[[#This Row],[ESC_NUM_COR_COD_ROS_TG_POS]]-Tabla25[[#This Row],[ESC_NUM_COR_COD_ESC_TG_POS]]</f>
        <v>-2.5</v>
      </c>
      <c r="CR30" s="44">
        <f>Tabla25[[#This Row],[ESC_NUM_COR_COD_ROS_TG_TOT]]-Tabla25[[#This Row],[ESC_NUM_COR_COD_ESC_TG_TOT]]</f>
        <v>-1.4400000000000004</v>
      </c>
      <c r="CS30" s="44">
        <f>Tabla25[[#This Row],[ESC_DUR_COR_COD_ROS_TG_NEG]]-Tabla25[[#This Row],[ESC_DUR_COR_COD_ESC_TG_NEG]]</f>
        <v>-416.57142857142867</v>
      </c>
      <c r="CT30" s="44">
        <f>Tabla25[[#This Row],[ESC_DUR_COR_COD_ROS_TG_NEU]]-Tabla25[[#This Row],[ESC_DUR_COR_COD_ESC_TG_NEU]]</f>
        <v>-156.125</v>
      </c>
      <c r="CU30" s="44">
        <f>Tabla25[[#This Row],[ESC_DUR_COR_COD_ROS_TG_POS]]-Tabla25[[#This Row],[ESC_DUR_COR_COD_ESC_TG_POS]]</f>
        <v>-235.625</v>
      </c>
      <c r="CV30" s="44">
        <f>Tabla25[[#This Row],[ESC_DUR_COR_COD_ROS_TG_TOT]]-Tabla25[[#This Row],[ESC_DUR_COR_COD_ESC_TG_TOT]]</f>
        <v>-265.37267080745346</v>
      </c>
      <c r="CW30" s="47">
        <f>Tabla25[[#This Row],[ROS_NUM_COR_COD_ROS_TG_NEG]]-Tabla25[[#This Row],[ROS_NUM_COR_COD_ESC_TG_NEG]]</f>
        <v>2.7777777777777781</v>
      </c>
      <c r="CX30" s="47">
        <f>Tabla25[[#This Row],[ROS_NUM_COR_COD_ROS_TG_NEU]]-Tabla25[[#This Row],[ROS_NUM_COR_COD_ESC_TG_NEU]]</f>
        <v>1.7777777777777777</v>
      </c>
      <c r="CY30" s="47">
        <f>Tabla25[[#This Row],[ROS_NUM_COR_COD_ROS_TG_POS]]-Tabla25[[#This Row],[ROS_NUM_COR_COD_ESC_TG_POS]]</f>
        <v>0.90000000000000036</v>
      </c>
      <c r="CZ30" s="47">
        <f>Tabla25[[#This Row],[ROS_NUM_COR_COD_ROS_TG_TOT]]-Tabla25[[#This Row],[ROS_NUM_COR_COD_ESC_TG_TOT]]</f>
        <v>1.7857142857142856</v>
      </c>
      <c r="DA30" s="47">
        <f>Tabla25[[#This Row],[ROS_DUR_COR_COD_ROS_TG_NEG]]-Tabla25[[#This Row],[ROS_DUR_COR_COD_ESC_TG_NEG]]</f>
        <v>577.38095238095241</v>
      </c>
      <c r="DB30" s="47">
        <f>Tabla25[[#This Row],[ROS_DUR_COR_COD_ROS_TG_NEU]]-Tabla25[[#This Row],[ROS_DUR_COR_COD_ESC_TG_NEU]]</f>
        <v>636.77777777777783</v>
      </c>
      <c r="DC30" s="47">
        <f>Tabla25[[#This Row],[ROS_DUR_COR_COD_ROS_TG_POS]]-Tabla25[[#This Row],[ROS_DUR_COR_COD_ESC_TG_POS]]</f>
        <v>346</v>
      </c>
      <c r="DD30" s="47">
        <f>Tabla25[[#This Row],[ROS_DUR_COR_COD_ROS_TG_TOT]]-Tabla25[[#This Row],[ROS_DUR_COR_COD_ESC_TG_TOT]]</f>
        <v>522.99851851851849</v>
      </c>
      <c r="DE30" s="57">
        <v>294.11111111111109</v>
      </c>
      <c r="DF30" s="57">
        <v>215.88888888888889</v>
      </c>
      <c r="DG30" s="57">
        <v>263.88888888888891</v>
      </c>
      <c r="DH30" s="57">
        <v>257.96296296296299</v>
      </c>
      <c r="DI30" s="57">
        <v>262.57142857142856</v>
      </c>
      <c r="DJ30" s="57">
        <v>217.88888888888889</v>
      </c>
      <c r="DK30" s="57">
        <v>230.55555555555554</v>
      </c>
      <c r="DL30" s="57">
        <v>234.96</v>
      </c>
      <c r="DM30" s="57">
        <v>230.71428571428572</v>
      </c>
      <c r="DN30" s="57">
        <v>313.5</v>
      </c>
      <c r="DO30" s="57">
        <v>385.66666666666669</v>
      </c>
      <c r="DP30" s="57">
        <v>306.52380952380952</v>
      </c>
      <c r="DQ30" s="57">
        <v>337.28571428571428</v>
      </c>
      <c r="DR30" s="57">
        <v>214.375</v>
      </c>
      <c r="DS30" s="57">
        <v>296.625</v>
      </c>
      <c r="DT30" s="57">
        <v>280.39130434782606</v>
      </c>
      <c r="DU30" s="57">
        <v>322.22222222222223</v>
      </c>
      <c r="DV30" s="57">
        <v>342.15</v>
      </c>
      <c r="DW30" s="57">
        <v>322.55</v>
      </c>
      <c r="DX30" s="57">
        <v>329.20689655172413</v>
      </c>
      <c r="DY30" s="57">
        <v>321.36842105263156</v>
      </c>
      <c r="DZ30" s="57">
        <v>329.2</v>
      </c>
      <c r="EA30" s="57">
        <v>371.58823529411762</v>
      </c>
      <c r="EB30" s="57">
        <v>339.41071428571428</v>
      </c>
      <c r="EC30" s="57">
        <f>Tabla25[[#This Row],[ROS_1DU_COR_COD_ROS_TG_NEG]]-Tabla25[[#This Row],[ROS_1DU_COR_COD_ESC_TG_NEG]]</f>
        <v>31.539682539682531</v>
      </c>
      <c r="ED30" s="57">
        <f>Tabla25[[#This Row],[ROS_1DU_COR_COD_ROS_TG_NEU]]-Tabla25[[#This Row],[ROS_1DU_COR_COD_ESC_TG_NEU]]</f>
        <v>-2</v>
      </c>
      <c r="EE30" s="57">
        <f>Tabla25[[#This Row],[ROS_1DU_COR_COD_ROS_TG_POS]]-Tabla25[[#This Row],[ROS_1DU_COR_COD_ESC_TG_POS]]</f>
        <v>33.333333333333371</v>
      </c>
      <c r="EF30" s="57">
        <f>Tabla25[[#This Row],[ROS_1DU_COR_COD_ROS_TG_TOT]]-Tabla25[[#This Row],[ROS_1DU_COR_COD_ESC_TG_TOT]]</f>
        <v>23.002962962962982</v>
      </c>
      <c r="EG30" s="57">
        <f>Tabla25[[#This Row],[ESC_1DU_COR_COD_ROS_TG_NEG]]-Tabla25[[#This Row],[ESC_1DU_COR_COD_ESC_TG_NEG]]</f>
        <v>-106.57142857142856</v>
      </c>
      <c r="EH30" s="57">
        <f>Tabla25[[#This Row],[ESC_1DU_COR_COD_ROS_TG_NEU]]-Tabla25[[#This Row],[ESC_1DU_COR_COD_ESC_TG_NEU]]</f>
        <v>99.125</v>
      </c>
      <c r="EI30" s="57">
        <f>Tabla25[[#This Row],[ESC_1DU_COR_COD_ROS_TG_POS]]-Tabla25[[#This Row],[ESC_1DU_COR_COD_ESC_TG_POS]]</f>
        <v>89.041666666666686</v>
      </c>
      <c r="EJ30" s="57">
        <f>Tabla25[[#This Row],[ESC_1DU_COR_COD_ROS_TG_TOT]]-Tabla25[[#This Row],[ESC_1DU_COR_COD_ESC_TG_TOT]]</f>
        <v>26.132505175983454</v>
      </c>
      <c r="EK30" s="57">
        <f>Tabla25[[#This Row],[PAS_1DU_COR_COD_ROS_TG_NEG]]-Tabla25[[#This Row],[PAS_1DU_COR_COD_ESC_TG_NEG]]</f>
        <v>0.85380116959066754</v>
      </c>
      <c r="EL30" s="57">
        <f>Tabla25[[#This Row],[PAS_1DU_COR_COD_ROS_TG_NEU]]-Tabla25[[#This Row],[PAS_1DU_COR_COD_ESC_TG_NEU]]</f>
        <v>12.949999999999989</v>
      </c>
      <c r="EM30" s="57">
        <f>Tabla25[[#This Row],[PAS_1DU_COR_COD_ROS_TG_POS]]-Tabla25[[#This Row],[PAS_1DU_COR_COD_ESC_TG_POS]]</f>
        <v>-49.038235294117612</v>
      </c>
      <c r="EN30" s="57">
        <f>Tabla25[[#This Row],[PAS_1DU_COR_COD_ROS_TG_TOT]]-Tabla25[[#This Row],[PAS_1DU_COR_COD_ESC_TG_TOT]]</f>
        <v>-10.203817733990149</v>
      </c>
    </row>
    <row r="31" spans="1:144" x14ac:dyDescent="0.3">
      <c r="A31" s="2" t="s">
        <v>29</v>
      </c>
      <c r="B31" s="2">
        <v>20</v>
      </c>
      <c r="C31" s="2">
        <v>2</v>
      </c>
      <c r="D31" s="2">
        <v>24</v>
      </c>
      <c r="E31" s="19">
        <v>1.9</v>
      </c>
      <c r="F31" s="19">
        <v>616.8125</v>
      </c>
      <c r="G31" s="19">
        <v>2.65</v>
      </c>
      <c r="H31" s="19">
        <v>786.9473684210526</v>
      </c>
      <c r="I31" s="19">
        <v>3.05</v>
      </c>
      <c r="J31" s="19">
        <v>788.55</v>
      </c>
      <c r="K31" s="19">
        <v>2.5333333333333332</v>
      </c>
      <c r="L31" s="19">
        <v>738.0363636363636</v>
      </c>
      <c r="M31" s="21">
        <v>3.65</v>
      </c>
      <c r="N31" s="21">
        <v>895.65</v>
      </c>
      <c r="O31" s="21">
        <v>3.1</v>
      </c>
      <c r="P31" s="21">
        <v>760.7</v>
      </c>
      <c r="Q31" s="21">
        <v>3.15</v>
      </c>
      <c r="R31" s="21">
        <v>765.35</v>
      </c>
      <c r="S31" s="21">
        <v>3.3</v>
      </c>
      <c r="T31" s="21">
        <v>807.23333333333335</v>
      </c>
      <c r="U31" s="22">
        <v>5.2</v>
      </c>
      <c r="V31" s="22">
        <v>1497.4</v>
      </c>
      <c r="W31" s="22">
        <v>4.4000000000000004</v>
      </c>
      <c r="X31" s="22">
        <v>1418.8888888888889</v>
      </c>
      <c r="Y31" s="22">
        <v>5.0999999999999996</v>
      </c>
      <c r="Z31" s="22">
        <v>1509.6</v>
      </c>
      <c r="AA31" s="22">
        <v>4.9000000000000004</v>
      </c>
      <c r="AB31" s="22">
        <v>1477.2413793103449</v>
      </c>
      <c r="AC31" s="24">
        <v>1.2</v>
      </c>
      <c r="AD31" s="24">
        <v>460</v>
      </c>
      <c r="AE31" s="24">
        <v>2</v>
      </c>
      <c r="AF31" s="24">
        <v>573.55555555555554</v>
      </c>
      <c r="AG31" s="24">
        <v>1</v>
      </c>
      <c r="AH31" s="24">
        <v>393.66666666666669</v>
      </c>
      <c r="AI31" s="24">
        <v>1.4</v>
      </c>
      <c r="AJ31" s="24">
        <v>487.13043478260869</v>
      </c>
      <c r="AK31" s="26">
        <v>2</v>
      </c>
      <c r="AL31" s="26">
        <v>1004.6</v>
      </c>
      <c r="AM31" s="26">
        <v>1.5</v>
      </c>
      <c r="AN31" s="26">
        <v>810</v>
      </c>
      <c r="AO31" s="26">
        <v>1.3</v>
      </c>
      <c r="AP31" s="26">
        <v>464</v>
      </c>
      <c r="AQ31" s="26">
        <v>1.5714285714285714</v>
      </c>
      <c r="AR31" s="26">
        <v>741.0625</v>
      </c>
      <c r="AS31" s="28">
        <v>2.5</v>
      </c>
      <c r="AT31" s="28">
        <v>919.83333333333337</v>
      </c>
      <c r="AU31" s="28">
        <v>3.4</v>
      </c>
      <c r="AV31" s="28">
        <v>868.5</v>
      </c>
      <c r="AW31" s="28">
        <v>2.9</v>
      </c>
      <c r="AX31" s="28">
        <v>980</v>
      </c>
      <c r="AY31" s="28">
        <v>2.9642857142857144</v>
      </c>
      <c r="AZ31" s="28">
        <v>920.96</v>
      </c>
      <c r="BA31" s="33">
        <f>Tabla25[[#This Row],[ROS_NUM_COR_COD_ROS_TG_NEG]]-Tabla25[[#This Row],[PAS_NUM_COR_COD_ROS_TG_NEG]]</f>
        <v>-1.1499999999999999</v>
      </c>
      <c r="BB31" s="33">
        <f>Tabla25[[#This Row],[ROS_DUR_COR_COD_ROS_TG_NEG]]-Tabla25[[#This Row],[PAS_DUR_COR_COD_ROS_TG_NEG]]</f>
        <v>24.183333333333394</v>
      </c>
      <c r="BC31" s="33">
        <f>Tabla25[[#This Row],[ROS_NUM_COR_COD_ROS_TG_NEU]]-Tabla25[[#This Row],[PAS_NUM_COR_COD_ROS_TG_NEU]]</f>
        <v>0.29999999999999982</v>
      </c>
      <c r="BD31" s="33">
        <f>Tabla25[[#This Row],[ROS_DUR_COR_COD_ROS_TG_NEU]]-Tabla25[[#This Row],[PAS_DUR_COR_COD_ROS_TG_NEU]]</f>
        <v>107.79999999999995</v>
      </c>
      <c r="BE31" s="33">
        <f>Tabla25[[#This Row],[ROS_NUM_COR_COD_ROS_TG_POS]]-Tabla25[[#This Row],[PAS_NUM_COR_COD_ROS_TG_POS]]</f>
        <v>-0.25</v>
      </c>
      <c r="BF31" s="33">
        <f>Tabla25[[#This Row],[ROS_DUR_COR_COD_ROS_TG_POS]]-Tabla25[[#This Row],[PAS_DUR_COR_COD_ROS_TG_POS]]</f>
        <v>214.64999999999998</v>
      </c>
      <c r="BG31" s="33">
        <f>Tabla25[[#This Row],[ROS_NUM_COR_COD_ROS_TG_TOT]]-Tabla25[[#This Row],[PAS_NUM_COR_COD_ROS_TG_TOT]]</f>
        <v>-0.33571428571428541</v>
      </c>
      <c r="BH31" s="33">
        <f>Tabla25[[#This Row],[ROS_DUR_COR_COD_ROS_TG_TOT]]-Tabla25[[#This Row],[PAS_DUR_COR_COD_ROS_TG_TOT]]</f>
        <v>113.72666666666669</v>
      </c>
      <c r="BI31" s="30">
        <f>Tabla25[[#This Row],[ROS_NUM_COR_COD_ESC_TG_NEG]]-Tabla25[[#This Row],[PAS_NUM_COR_COD_ESC_TG_NEG]]</f>
        <v>0.10000000000000009</v>
      </c>
      <c r="BJ31" s="30">
        <f>Tabla25[[#This Row],[ROS_DUR_COR_COD_ESC_TG_NEG]]-Tabla25[[#This Row],[PAS_DUR_COR_COD_ESC_TG_NEG]]</f>
        <v>387.78750000000002</v>
      </c>
      <c r="BK31" s="30">
        <f>Tabla25[[#This Row],[ROS_NUM_COR_COD_ESC_TG_NEU]]-Tabla25[[#This Row],[PAS_NUM_COR_COD_ESC_TG_NEU]]</f>
        <v>-1.1499999999999999</v>
      </c>
      <c r="BL31" s="30">
        <f>Tabla25[[#This Row],[ROS_DUR_COR_COD_ESC_TG_NEU]]-Tabla25[[#This Row],[PAS_DUR_COR_COD_ESC_TG_NEU]]</f>
        <v>23.052631578947398</v>
      </c>
      <c r="BM31" s="30">
        <f>Tabla25[[#This Row],[ROS_NUM_COR_COD_ESC_TG_POS]]-Tabla25[[#This Row],[PAS_NUM_COR_COD_ESC_TG_POS]]</f>
        <v>-1.7499999999999998</v>
      </c>
      <c r="BN31" s="30">
        <f>Tabla25[[#This Row],[ROS_DUR_COR_COD_ESC_TG_POS]]-Tabla25[[#This Row],[PAS_DUR_COR_COD_ESC_TG_POS]]</f>
        <v>-324.54999999999995</v>
      </c>
      <c r="BO31" s="30">
        <f>Tabla25[[#This Row],[ROS_NUM_COR_COD_ESC_TG_TOT]]-Tabla25[[#This Row],[PAS_NUM_COR_COD_ESC_TG_TOT]]</f>
        <v>-0.96190476190476182</v>
      </c>
      <c r="BP31" s="30">
        <f>Tabla25[[#This Row],[ROS_DUR_COR_COD_ESC_TG_TOT]]-Tabla25[[#This Row],[PAS_DUR_COR_COD_ESC_TG_TOT]]</f>
        <v>3.0261363636363967</v>
      </c>
      <c r="BQ31" s="36">
        <f>Tabla25[[#This Row],[PAS_NUM_COR_COD_ROS_TG_NEG]]-Tabla25[[#This Row],[ESC_NUM_COR_COD_ROS_TG_NEG]]</f>
        <v>2.4500000000000002</v>
      </c>
      <c r="BR31" s="36">
        <f>Tabla25[[#This Row],[PAS_DUR_COR_COD_ROS_TG_NEG]]-Tabla25[[#This Row],[ESC_DUR_COR_COD_ROS_TG_NEG]]</f>
        <v>435.65</v>
      </c>
      <c r="BS31" s="36">
        <f>Tabla25[[#This Row],[PAS_NUM_COR_COD_ROS_TG_NEU]]-Tabla25[[#This Row],[ESC_NUM_COR_COD_ROS_TG_NEU]]</f>
        <v>1.1000000000000001</v>
      </c>
      <c r="BT31" s="36">
        <f>Tabla25[[#This Row],[PAS_DUR_COR_COD_ROS_TG_NEU]]-Tabla25[[#This Row],[ESC_DUR_COR_COD_ROS_TG_NEU]]</f>
        <v>187.1444444444445</v>
      </c>
      <c r="BU31" s="36">
        <f>Tabla25[[#This Row],[PAS_NUM_COR_COD_ROS_TG_POS]]-Tabla25[[#This Row],[ESC_NUM_COR_COD_ROS_TG_POS]]</f>
        <v>2.15</v>
      </c>
      <c r="BV31" s="36">
        <f>Tabla25[[#This Row],[PAS_DUR_COR_COD_ROS_TG_POS]]-Tabla25[[#This Row],[ESC_DUR_COR_COD_ROS_TG_POS]]</f>
        <v>371.68333333333334</v>
      </c>
      <c r="BW31" s="36">
        <f>Tabla25[[#This Row],[PAS_NUM_COR_COD_ROS_TG_TOT]]-Tabla25[[#This Row],[ESC_NUM_COR_COD_ROS_TG_TOT]]</f>
        <v>1.9</v>
      </c>
      <c r="BX31" s="36">
        <f>Tabla25[[#This Row],[PAS_DUR_COR_COD_ROS_TG_TOT]]-Tabla25[[#This Row],[ESC_DUR_COR_COD_ROS_TG_TOT]]</f>
        <v>320.10289855072466</v>
      </c>
      <c r="BY31" s="39">
        <f>Tabla25[[#This Row],[PAS_NUM_COR_COD_ESC_TG_NEG]]-Tabla25[[#This Row],[ESC_NUM_COR_COD_ESC_TG_NEG]]</f>
        <v>-3.3000000000000003</v>
      </c>
      <c r="BZ31" s="39">
        <f>Tabla25[[#This Row],[PAS_DUR_COR_COD_ESC_TG_NEG]]-Tabla25[[#This Row],[ESC_DUR_COR_COD_ESC_TG_NEG]]</f>
        <v>-880.58750000000009</v>
      </c>
      <c r="CA31" s="39">
        <f>Tabla25[[#This Row],[PAS_NUM_COR_COD_ESC_TG_NEU]]-Tabla25[[#This Row],[ESC_NUM_COR_COD_ESC_TG_NEU]]</f>
        <v>-1.7500000000000004</v>
      </c>
      <c r="CB31" s="39">
        <f>Tabla25[[#This Row],[PAS_DUR_COR_COD_ESC_TG_NEU]]-Tabla25[[#This Row],[ESC_DUR_COR_COD_ESC_TG_NEU]]</f>
        <v>-631.94152046783631</v>
      </c>
      <c r="CC31" s="39">
        <f>Tabla25[[#This Row],[PAS_NUM_COR_COD_ESC_TG_POS]]-Tabla25[[#This Row],[ESC_NUM_COR_COD_ESC_TG_POS]]</f>
        <v>-2.0499999999999998</v>
      </c>
      <c r="CD31" s="39">
        <f>Tabla25[[#This Row],[PAS_DUR_COR_COD_ESC_TG_POS]]-Tabla25[[#This Row],[ESC_DUR_COR_COD_ESC_TG_POS]]</f>
        <v>-721.05</v>
      </c>
      <c r="CE31" s="39">
        <f>Tabla25[[#This Row],[PAS_NUM_COR_COD_ESC_TG_TOT]]-Tabla25[[#This Row],[ESC_NUM_COR_COD_ESC_TG_TOT]]</f>
        <v>-2.3666666666666671</v>
      </c>
      <c r="CF31" s="39">
        <f>Tabla25[[#This Row],[PAS_DUR_COR_COD_ESC_TG_TOT]]-Tabla25[[#This Row],[ESC_DUR_COR_COD_ESC_TG_TOT]]</f>
        <v>-739.20501567398128</v>
      </c>
      <c r="CG31" s="42">
        <f>Tabla25[[#This Row],[PAS_NUM_COR_COD_ROS_TG_NEG]]-Tabla25[[#This Row],[PAS_NUM_COR_COD_ESC_TG_NEG]]</f>
        <v>1.75</v>
      </c>
      <c r="CH31" s="42">
        <f>Tabla25[[#This Row],[PAS_NUM_COR_COD_ROS_TG_NEU]]-Tabla25[[#This Row],[PAS_NUM_COR_COD_ESC_TG_NEU]]</f>
        <v>0.45000000000000018</v>
      </c>
      <c r="CI31" s="42">
        <f>Tabla25[[#This Row],[PAS_NUM_COR_COD_ROS_TG_POS]]-Tabla25[[#This Row],[PAS_NUM_COR_COD_ESC_TG_POS]]</f>
        <v>0.10000000000000009</v>
      </c>
      <c r="CJ31" s="42">
        <f>Tabla25[[#This Row],[PAS_NUM_COR_COD_ROS_TG_TOT]]-Tabla25[[#This Row],[PAS_NUM_COR_COD_ESC_TG_TOT]]</f>
        <v>0.76666666666666661</v>
      </c>
      <c r="CK31" s="42">
        <f>Tabla25[[#This Row],[PAS_DUR_COR_COD_ROS_TG_NEG]]-Tabla25[[#This Row],[PAS_DUR_COR_COD_ESC_TG_NEG]]</f>
        <v>278.83749999999998</v>
      </c>
      <c r="CL31" s="42">
        <f>Tabla25[[#This Row],[PAS_DUR_COR_COD_ROS_TG_NEU]]-Tabla25[[#This Row],[PAS_DUR_COR_COD_ESC_TG_NEU]]</f>
        <v>-26.247368421052556</v>
      </c>
      <c r="CM31" s="42">
        <f>Tabla25[[#This Row],[PAS_DUR_COR_COD_ROS_TG_POS]]-Tabla25[[#This Row],[PAS_DUR_COR_COD_ESC_TG_POS]]</f>
        <v>-23.199999999999932</v>
      </c>
      <c r="CN31" s="42">
        <f>Tabla25[[#This Row],[PAS_DUR_COR_COD_ROS_TG_TOT]]-Tabla25[[#This Row],[PAS_DUR_COR_COD_ESC_TG_TOT]]</f>
        <v>69.196969696969745</v>
      </c>
      <c r="CO31" s="44">
        <f>Tabla25[[#This Row],[ESC_NUM_COR_COD_ROS_TG_NEG]]-Tabla25[[#This Row],[ESC_NUM_COR_COD_ESC_TG_NEG]]</f>
        <v>-4</v>
      </c>
      <c r="CP31" s="44">
        <f>Tabla25[[#This Row],[ESC_NUM_COR_COD_ROS_TG_NEU]]-Tabla25[[#This Row],[ESC_NUM_COR_COD_ESC_TG_NEU]]</f>
        <v>-2.4000000000000004</v>
      </c>
      <c r="CQ31" s="44">
        <f>Tabla25[[#This Row],[ESC_NUM_COR_COD_ROS_TG_POS]]-Tabla25[[#This Row],[ESC_NUM_COR_COD_ESC_TG_POS]]</f>
        <v>-4.0999999999999996</v>
      </c>
      <c r="CR31" s="44">
        <f>Tabla25[[#This Row],[ESC_NUM_COR_COD_ROS_TG_TOT]]-Tabla25[[#This Row],[ESC_NUM_COR_COD_ESC_TG_TOT]]</f>
        <v>-3.5000000000000004</v>
      </c>
      <c r="CS31" s="44">
        <f>Tabla25[[#This Row],[ESC_DUR_COR_COD_ROS_TG_NEG]]-Tabla25[[#This Row],[ESC_DUR_COR_COD_ESC_TG_NEG]]</f>
        <v>-1037.4000000000001</v>
      </c>
      <c r="CT31" s="44">
        <f>Tabla25[[#This Row],[ESC_DUR_COR_COD_ROS_TG_NEU]]-Tabla25[[#This Row],[ESC_DUR_COR_COD_ESC_TG_NEU]]</f>
        <v>-845.33333333333337</v>
      </c>
      <c r="CU31" s="44">
        <f>Tabla25[[#This Row],[ESC_DUR_COR_COD_ROS_TG_POS]]-Tabla25[[#This Row],[ESC_DUR_COR_COD_ESC_TG_POS]]</f>
        <v>-1115.9333333333332</v>
      </c>
      <c r="CV31" s="44">
        <f>Tabla25[[#This Row],[ESC_DUR_COR_COD_ROS_TG_TOT]]-Tabla25[[#This Row],[ESC_DUR_COR_COD_ESC_TG_TOT]]</f>
        <v>-990.11094452773614</v>
      </c>
      <c r="CW31" s="47">
        <f>Tabla25[[#This Row],[ROS_NUM_COR_COD_ROS_TG_NEG]]-Tabla25[[#This Row],[ROS_NUM_COR_COD_ESC_TG_NEG]]</f>
        <v>0.5</v>
      </c>
      <c r="CX31" s="47">
        <f>Tabla25[[#This Row],[ROS_NUM_COR_COD_ROS_TG_NEU]]-Tabla25[[#This Row],[ROS_NUM_COR_COD_ESC_TG_NEU]]</f>
        <v>1.9</v>
      </c>
      <c r="CY31" s="47">
        <f>Tabla25[[#This Row],[ROS_NUM_COR_COD_ROS_TG_POS]]-Tabla25[[#This Row],[ROS_NUM_COR_COD_ESC_TG_POS]]</f>
        <v>1.5999999999999999</v>
      </c>
      <c r="CZ31" s="47">
        <f>Tabla25[[#This Row],[ROS_NUM_COR_COD_ROS_TG_TOT]]-Tabla25[[#This Row],[ROS_NUM_COR_COD_ESC_TG_TOT]]</f>
        <v>1.392857142857143</v>
      </c>
      <c r="DA31" s="47">
        <f>Tabla25[[#This Row],[ROS_DUR_COR_COD_ROS_TG_NEG]]-Tabla25[[#This Row],[ROS_DUR_COR_COD_ESC_TG_NEG]]</f>
        <v>-84.766666666666652</v>
      </c>
      <c r="DB31" s="47">
        <f>Tabla25[[#This Row],[ROS_DUR_COR_COD_ROS_TG_NEU]]-Tabla25[[#This Row],[ROS_DUR_COR_COD_ESC_TG_NEU]]</f>
        <v>58.5</v>
      </c>
      <c r="DC31" s="47">
        <f>Tabla25[[#This Row],[ROS_DUR_COR_COD_ROS_TG_POS]]-Tabla25[[#This Row],[ROS_DUR_COR_COD_ESC_TG_POS]]</f>
        <v>516</v>
      </c>
      <c r="DD31" s="47">
        <f>Tabla25[[#This Row],[ROS_DUR_COR_COD_ROS_TG_TOT]]-Tabla25[[#This Row],[ROS_DUR_COR_COD_ESC_TG_TOT]]</f>
        <v>179.89750000000004</v>
      </c>
      <c r="DE31" s="57">
        <v>260.33333333333331</v>
      </c>
      <c r="DF31" s="57">
        <v>259.2</v>
      </c>
      <c r="DG31" s="57">
        <v>324.55555555555554</v>
      </c>
      <c r="DH31" s="57">
        <v>283</v>
      </c>
      <c r="DI31" s="57">
        <v>259</v>
      </c>
      <c r="DJ31" s="57">
        <v>118.8</v>
      </c>
      <c r="DK31" s="57">
        <v>196</v>
      </c>
      <c r="DL31" s="57">
        <v>191.5625</v>
      </c>
      <c r="DM31" s="57">
        <v>326.625</v>
      </c>
      <c r="DN31" s="57">
        <v>268.33333333333331</v>
      </c>
      <c r="DO31" s="57">
        <v>222.5</v>
      </c>
      <c r="DP31" s="57">
        <v>276.6521739130435</v>
      </c>
      <c r="DQ31" s="57">
        <v>290.60000000000002</v>
      </c>
      <c r="DR31" s="57">
        <v>280.33333333333331</v>
      </c>
      <c r="DS31" s="57">
        <v>278.5</v>
      </c>
      <c r="DT31" s="57">
        <v>283.24137931034483</v>
      </c>
      <c r="DU31" s="57">
        <v>286.85000000000002</v>
      </c>
      <c r="DV31" s="57">
        <v>244.45</v>
      </c>
      <c r="DW31" s="57">
        <v>254.35</v>
      </c>
      <c r="DX31" s="57">
        <v>261.88333333333333</v>
      </c>
      <c r="DY31" s="57">
        <v>269</v>
      </c>
      <c r="DZ31" s="57">
        <v>313.05263157894734</v>
      </c>
      <c r="EA31" s="57">
        <v>255.85</v>
      </c>
      <c r="EB31" s="57">
        <v>279.43636363636364</v>
      </c>
      <c r="EC31" s="57">
        <f>Tabla25[[#This Row],[ROS_1DU_COR_COD_ROS_TG_NEG]]-Tabla25[[#This Row],[ROS_1DU_COR_COD_ESC_TG_NEG]]</f>
        <v>1.3333333333333144</v>
      </c>
      <c r="ED31" s="57">
        <f>Tabla25[[#This Row],[ROS_1DU_COR_COD_ROS_TG_NEU]]-Tabla25[[#This Row],[ROS_1DU_COR_COD_ESC_TG_NEU]]</f>
        <v>140.39999999999998</v>
      </c>
      <c r="EE31" s="57">
        <f>Tabla25[[#This Row],[ROS_1DU_COR_COD_ROS_TG_POS]]-Tabla25[[#This Row],[ROS_1DU_COR_COD_ESC_TG_POS]]</f>
        <v>128.55555555555554</v>
      </c>
      <c r="EF31" s="57">
        <f>Tabla25[[#This Row],[ROS_1DU_COR_COD_ROS_TG_TOT]]-Tabla25[[#This Row],[ROS_1DU_COR_COD_ESC_TG_TOT]]</f>
        <v>91.4375</v>
      </c>
      <c r="EG31" s="57">
        <f>Tabla25[[#This Row],[ESC_1DU_COR_COD_ROS_TG_NEG]]-Tabla25[[#This Row],[ESC_1DU_COR_COD_ESC_TG_NEG]]</f>
        <v>36.024999999999977</v>
      </c>
      <c r="EH31" s="57">
        <f>Tabla25[[#This Row],[ESC_1DU_COR_COD_ROS_TG_NEU]]-Tabla25[[#This Row],[ESC_1DU_COR_COD_ESC_TG_NEU]]</f>
        <v>-12</v>
      </c>
      <c r="EI31" s="57">
        <f>Tabla25[[#This Row],[ESC_1DU_COR_COD_ROS_TG_POS]]-Tabla25[[#This Row],[ESC_1DU_COR_COD_ESC_TG_POS]]</f>
        <v>-56</v>
      </c>
      <c r="EJ31" s="57">
        <f>Tabla25[[#This Row],[ESC_1DU_COR_COD_ROS_TG_TOT]]-Tabla25[[#This Row],[ESC_1DU_COR_COD_ESC_TG_TOT]]</f>
        <v>-6.5892053973013276</v>
      </c>
      <c r="EK31" s="57">
        <f>Tabla25[[#This Row],[PAS_1DU_COR_COD_ROS_TG_NEG]]-Tabla25[[#This Row],[PAS_1DU_COR_COD_ESC_TG_NEG]]</f>
        <v>17.850000000000023</v>
      </c>
      <c r="EL31" s="57">
        <f>Tabla25[[#This Row],[PAS_1DU_COR_COD_ROS_TG_NEU]]-Tabla25[[#This Row],[PAS_1DU_COR_COD_ESC_TG_NEU]]</f>
        <v>-68.602631578947353</v>
      </c>
      <c r="EM31" s="57">
        <f>Tabla25[[#This Row],[PAS_1DU_COR_COD_ROS_TG_POS]]-Tabla25[[#This Row],[PAS_1DU_COR_COD_ESC_TG_POS]]</f>
        <v>-1.5</v>
      </c>
      <c r="EN31" s="57">
        <f>Tabla25[[#This Row],[PAS_1DU_COR_COD_ROS_TG_TOT]]-Tabla25[[#This Row],[PAS_1DU_COR_COD_ESC_TG_TOT]]</f>
        <v>-17.553030303030312</v>
      </c>
    </row>
    <row r="32" spans="1:144" x14ac:dyDescent="0.3">
      <c r="A32" s="2" t="s">
        <v>30</v>
      </c>
      <c r="B32" s="2">
        <v>20</v>
      </c>
      <c r="C32" s="2">
        <v>2</v>
      </c>
      <c r="D32" s="2">
        <v>27</v>
      </c>
      <c r="E32" s="19">
        <v>2.65</v>
      </c>
      <c r="F32" s="19">
        <v>795.29411764705878</v>
      </c>
      <c r="G32" s="19">
        <v>2.5263157894736841</v>
      </c>
      <c r="H32" s="19">
        <v>573.38888888888891</v>
      </c>
      <c r="I32" s="19">
        <v>2.25</v>
      </c>
      <c r="J32" s="19">
        <v>606.11764705882354</v>
      </c>
      <c r="K32" s="19">
        <v>2.4745762711864407</v>
      </c>
      <c r="L32" s="19">
        <v>656.63461538461536</v>
      </c>
      <c r="M32" s="21">
        <v>3.45</v>
      </c>
      <c r="N32" s="21">
        <v>938.57894736842104</v>
      </c>
      <c r="O32" s="21">
        <v>3.263157894736842</v>
      </c>
      <c r="P32" s="21">
        <v>850.88888888888891</v>
      </c>
      <c r="Q32" s="21">
        <v>3.55</v>
      </c>
      <c r="R32" s="21">
        <v>947.15</v>
      </c>
      <c r="S32" s="21">
        <v>3.4237288135593222</v>
      </c>
      <c r="T32" s="21">
        <v>913.89473684210532</v>
      </c>
      <c r="U32" s="22">
        <v>0.4</v>
      </c>
      <c r="V32" s="22">
        <v>656.5</v>
      </c>
      <c r="W32" s="22">
        <v>1.7777777777777777</v>
      </c>
      <c r="X32" s="22">
        <v>863.4</v>
      </c>
      <c r="Y32" s="22">
        <v>3.5555555555555554</v>
      </c>
      <c r="Z32" s="22">
        <v>1039.4285714285713</v>
      </c>
      <c r="AA32" s="22">
        <v>1.8571428571428572</v>
      </c>
      <c r="AB32" s="22">
        <v>921.85714285714289</v>
      </c>
      <c r="AC32" s="24">
        <v>4.5</v>
      </c>
      <c r="AD32" s="24">
        <v>1130.5555555555557</v>
      </c>
      <c r="AE32" s="24">
        <v>3.5555555555555554</v>
      </c>
      <c r="AF32" s="24">
        <v>1148.8571428571429</v>
      </c>
      <c r="AG32" s="24">
        <v>1</v>
      </c>
      <c r="AH32" s="24">
        <v>598.25</v>
      </c>
      <c r="AI32" s="24">
        <v>3.0714285714285716</v>
      </c>
      <c r="AJ32" s="24">
        <v>1030.5</v>
      </c>
      <c r="AK32" s="26">
        <v>3.1111111111111112</v>
      </c>
      <c r="AL32" s="26">
        <v>943</v>
      </c>
      <c r="AM32" s="26">
        <v>2.2999999999999998</v>
      </c>
      <c r="AN32" s="26">
        <v>734.5</v>
      </c>
      <c r="AO32" s="26">
        <v>2.1</v>
      </c>
      <c r="AP32" s="26">
        <v>808.71428571428567</v>
      </c>
      <c r="AQ32" s="26">
        <v>2.4827586206896552</v>
      </c>
      <c r="AR32" s="26">
        <v>829.60869565217388</v>
      </c>
      <c r="AS32" s="28">
        <v>2.6666666666666665</v>
      </c>
      <c r="AT32" s="28">
        <v>1061.4285714285713</v>
      </c>
      <c r="AU32" s="28">
        <v>3</v>
      </c>
      <c r="AV32" s="28">
        <v>992.375</v>
      </c>
      <c r="AW32" s="28">
        <v>3.9</v>
      </c>
      <c r="AX32" s="28">
        <v>1106</v>
      </c>
      <c r="AY32" s="28">
        <v>3.2068965517241379</v>
      </c>
      <c r="AZ32" s="28">
        <v>1055.125</v>
      </c>
      <c r="BA32" s="33">
        <f>Tabla25[[#This Row],[ROS_NUM_COR_COD_ROS_TG_NEG]]-Tabla25[[#This Row],[PAS_NUM_COR_COD_ROS_TG_NEG]]</f>
        <v>-0.78333333333333366</v>
      </c>
      <c r="BB32" s="33">
        <f>Tabla25[[#This Row],[ROS_DUR_COR_COD_ROS_TG_NEG]]-Tabla25[[#This Row],[PAS_DUR_COR_COD_ROS_TG_NEG]]</f>
        <v>122.84962406015029</v>
      </c>
      <c r="BC32" s="33">
        <f>Tabla25[[#This Row],[ROS_NUM_COR_COD_ROS_TG_NEU]]-Tabla25[[#This Row],[PAS_NUM_COR_COD_ROS_TG_NEU]]</f>
        <v>-0.26315789473684204</v>
      </c>
      <c r="BD32" s="33">
        <f>Tabla25[[#This Row],[ROS_DUR_COR_COD_ROS_TG_NEU]]-Tabla25[[#This Row],[PAS_DUR_COR_COD_ROS_TG_NEU]]</f>
        <v>141.48611111111109</v>
      </c>
      <c r="BE32" s="33">
        <f>Tabla25[[#This Row],[ROS_NUM_COR_COD_ROS_TG_POS]]-Tabla25[[#This Row],[PAS_NUM_COR_COD_ROS_TG_POS]]</f>
        <v>0.35000000000000009</v>
      </c>
      <c r="BF32" s="33">
        <f>Tabla25[[#This Row],[ROS_DUR_COR_COD_ROS_TG_POS]]-Tabla25[[#This Row],[PAS_DUR_COR_COD_ROS_TG_POS]]</f>
        <v>158.85000000000002</v>
      </c>
      <c r="BG32" s="33">
        <f>Tabla25[[#This Row],[ROS_NUM_COR_COD_ROS_TG_TOT]]-Tabla25[[#This Row],[PAS_NUM_COR_COD_ROS_TG_TOT]]</f>
        <v>-0.21683226183518434</v>
      </c>
      <c r="BH32" s="33">
        <f>Tabla25[[#This Row],[ROS_DUR_COR_COD_ROS_TG_TOT]]-Tabla25[[#This Row],[PAS_DUR_COR_COD_ROS_TG_TOT]]</f>
        <v>141.23026315789468</v>
      </c>
      <c r="BI32" s="30">
        <f>Tabla25[[#This Row],[ROS_NUM_COR_COD_ESC_TG_NEG]]-Tabla25[[#This Row],[PAS_NUM_COR_COD_ESC_TG_NEG]]</f>
        <v>0.46111111111111125</v>
      </c>
      <c r="BJ32" s="30">
        <f>Tabla25[[#This Row],[ROS_DUR_COR_COD_ESC_TG_NEG]]-Tabla25[[#This Row],[PAS_DUR_COR_COD_ESC_TG_NEG]]</f>
        <v>147.70588235294122</v>
      </c>
      <c r="BK32" s="30">
        <f>Tabla25[[#This Row],[ROS_NUM_COR_COD_ESC_TG_NEU]]-Tabla25[[#This Row],[PAS_NUM_COR_COD_ESC_TG_NEU]]</f>
        <v>-0.22631578947368425</v>
      </c>
      <c r="BL32" s="30">
        <f>Tabla25[[#This Row],[ROS_DUR_COR_COD_ESC_TG_NEU]]-Tabla25[[#This Row],[PAS_DUR_COR_COD_ESC_TG_NEU]]</f>
        <v>161.11111111111109</v>
      </c>
      <c r="BM32" s="30">
        <f>Tabla25[[#This Row],[ROS_NUM_COR_COD_ESC_TG_POS]]-Tabla25[[#This Row],[PAS_NUM_COR_COD_ESC_TG_POS]]</f>
        <v>-0.14999999999999991</v>
      </c>
      <c r="BN32" s="30">
        <f>Tabla25[[#This Row],[ROS_DUR_COR_COD_ESC_TG_POS]]-Tabla25[[#This Row],[PAS_DUR_COR_COD_ESC_TG_POS]]</f>
        <v>202.59663865546213</v>
      </c>
      <c r="BO32" s="30">
        <f>Tabla25[[#This Row],[ROS_NUM_COR_COD_ESC_TG_TOT]]-Tabla25[[#This Row],[PAS_NUM_COR_COD_ESC_TG_TOT]]</f>
        <v>8.1823495032145033E-3</v>
      </c>
      <c r="BP32" s="30">
        <f>Tabla25[[#This Row],[ROS_DUR_COR_COD_ESC_TG_TOT]]-Tabla25[[#This Row],[PAS_DUR_COR_COD_ESC_TG_TOT]]</f>
        <v>172.97408026755852</v>
      </c>
      <c r="BQ32" s="36">
        <f>Tabla25[[#This Row],[PAS_NUM_COR_COD_ROS_TG_NEG]]-Tabla25[[#This Row],[ESC_NUM_COR_COD_ROS_TG_NEG]]</f>
        <v>-1.0499999999999998</v>
      </c>
      <c r="BR32" s="36">
        <f>Tabla25[[#This Row],[PAS_DUR_COR_COD_ROS_TG_NEG]]-Tabla25[[#This Row],[ESC_DUR_COR_COD_ROS_TG_NEG]]</f>
        <v>-191.97660818713462</v>
      </c>
      <c r="BS32" s="36">
        <f>Tabla25[[#This Row],[PAS_NUM_COR_COD_ROS_TG_NEU]]-Tabla25[[#This Row],[ESC_NUM_COR_COD_ROS_TG_NEU]]</f>
        <v>-0.29239766081871332</v>
      </c>
      <c r="BT32" s="36">
        <f>Tabla25[[#This Row],[PAS_DUR_COR_COD_ROS_TG_NEU]]-Tabla25[[#This Row],[ESC_DUR_COR_COD_ROS_TG_NEU]]</f>
        <v>-297.96825396825398</v>
      </c>
      <c r="BU32" s="36">
        <f>Tabla25[[#This Row],[PAS_NUM_COR_COD_ROS_TG_POS]]-Tabla25[[#This Row],[ESC_NUM_COR_COD_ROS_TG_POS]]</f>
        <v>2.5499999999999998</v>
      </c>
      <c r="BV32" s="36">
        <f>Tabla25[[#This Row],[PAS_DUR_COR_COD_ROS_TG_POS]]-Tabla25[[#This Row],[ESC_DUR_COR_COD_ROS_TG_POS]]</f>
        <v>348.9</v>
      </c>
      <c r="BW32" s="36">
        <f>Tabla25[[#This Row],[PAS_NUM_COR_COD_ROS_TG_TOT]]-Tabla25[[#This Row],[ESC_NUM_COR_COD_ROS_TG_TOT]]</f>
        <v>0.35230024213075062</v>
      </c>
      <c r="BX32" s="36">
        <f>Tabla25[[#This Row],[PAS_DUR_COR_COD_ROS_TG_TOT]]-Tabla25[[#This Row],[ESC_DUR_COR_COD_ROS_TG_TOT]]</f>
        <v>-116.60526315789468</v>
      </c>
      <c r="BY32" s="39">
        <f>Tabla25[[#This Row],[PAS_NUM_COR_COD_ESC_TG_NEG]]-Tabla25[[#This Row],[ESC_NUM_COR_COD_ESC_TG_NEG]]</f>
        <v>2.25</v>
      </c>
      <c r="BZ32" s="39">
        <f>Tabla25[[#This Row],[PAS_DUR_COR_COD_ESC_TG_NEG]]-Tabla25[[#This Row],[ESC_DUR_COR_COD_ESC_TG_NEG]]</f>
        <v>138.79411764705878</v>
      </c>
      <c r="CA32" s="39">
        <f>Tabla25[[#This Row],[PAS_NUM_COR_COD_ESC_TG_NEU]]-Tabla25[[#This Row],[ESC_NUM_COR_COD_ESC_TG_NEU]]</f>
        <v>0.74853801169590639</v>
      </c>
      <c r="CB32" s="39">
        <f>Tabla25[[#This Row],[PAS_DUR_COR_COD_ESC_TG_NEU]]-Tabla25[[#This Row],[ESC_DUR_COR_COD_ESC_TG_NEU]]</f>
        <v>-290.01111111111106</v>
      </c>
      <c r="CC32" s="39">
        <f>Tabla25[[#This Row],[PAS_NUM_COR_COD_ESC_TG_POS]]-Tabla25[[#This Row],[ESC_NUM_COR_COD_ESC_TG_POS]]</f>
        <v>-1.3055555555555554</v>
      </c>
      <c r="CD32" s="39">
        <f>Tabla25[[#This Row],[PAS_DUR_COR_COD_ESC_TG_POS]]-Tabla25[[#This Row],[ESC_DUR_COR_COD_ESC_TG_POS]]</f>
        <v>-433.3109243697478</v>
      </c>
      <c r="CE32" s="39">
        <f>Tabla25[[#This Row],[PAS_NUM_COR_COD_ESC_TG_TOT]]-Tabla25[[#This Row],[ESC_NUM_COR_COD_ESC_TG_TOT]]</f>
        <v>0.61743341404358354</v>
      </c>
      <c r="CF32" s="39">
        <f>Tabla25[[#This Row],[PAS_DUR_COR_COD_ESC_TG_TOT]]-Tabla25[[#This Row],[ESC_DUR_COR_COD_ESC_TG_TOT]]</f>
        <v>-265.22252747252753</v>
      </c>
      <c r="CG32" s="42">
        <f>Tabla25[[#This Row],[PAS_NUM_COR_COD_ROS_TG_NEG]]-Tabla25[[#This Row],[PAS_NUM_COR_COD_ESC_TG_NEG]]</f>
        <v>0.80000000000000027</v>
      </c>
      <c r="CH32" s="42">
        <f>Tabla25[[#This Row],[PAS_NUM_COR_COD_ROS_TG_NEU]]-Tabla25[[#This Row],[PAS_NUM_COR_COD_ESC_TG_NEU]]</f>
        <v>0.73684210526315796</v>
      </c>
      <c r="CI32" s="42">
        <f>Tabla25[[#This Row],[PAS_NUM_COR_COD_ROS_TG_POS]]-Tabla25[[#This Row],[PAS_NUM_COR_COD_ESC_TG_POS]]</f>
        <v>1.2999999999999998</v>
      </c>
      <c r="CJ32" s="42">
        <f>Tabla25[[#This Row],[PAS_NUM_COR_COD_ROS_TG_TOT]]-Tabla25[[#This Row],[PAS_NUM_COR_COD_ESC_TG_TOT]]</f>
        <v>0.94915254237288149</v>
      </c>
      <c r="CK32" s="42">
        <f>Tabla25[[#This Row],[PAS_DUR_COR_COD_ROS_TG_NEG]]-Tabla25[[#This Row],[PAS_DUR_COR_COD_ESC_TG_NEG]]</f>
        <v>143.28482972136226</v>
      </c>
      <c r="CL32" s="42">
        <f>Tabla25[[#This Row],[PAS_DUR_COR_COD_ROS_TG_NEU]]-Tabla25[[#This Row],[PAS_DUR_COR_COD_ESC_TG_NEU]]</f>
        <v>277.5</v>
      </c>
      <c r="CM32" s="42">
        <f>Tabla25[[#This Row],[PAS_DUR_COR_COD_ROS_TG_POS]]-Tabla25[[#This Row],[PAS_DUR_COR_COD_ESC_TG_POS]]</f>
        <v>341.03235294117644</v>
      </c>
      <c r="CN32" s="42">
        <f>Tabla25[[#This Row],[PAS_DUR_COR_COD_ROS_TG_TOT]]-Tabla25[[#This Row],[PAS_DUR_COR_COD_ESC_TG_TOT]]</f>
        <v>257.26012145748996</v>
      </c>
      <c r="CO32" s="44">
        <f>Tabla25[[#This Row],[ESC_NUM_COR_COD_ROS_TG_NEG]]-Tabla25[[#This Row],[ESC_NUM_COR_COD_ESC_TG_NEG]]</f>
        <v>4.0999999999999996</v>
      </c>
      <c r="CP32" s="44">
        <f>Tabla25[[#This Row],[ESC_NUM_COR_COD_ROS_TG_NEU]]-Tabla25[[#This Row],[ESC_NUM_COR_COD_ESC_TG_NEU]]</f>
        <v>1.7777777777777777</v>
      </c>
      <c r="CQ32" s="44">
        <f>Tabla25[[#This Row],[ESC_NUM_COR_COD_ROS_TG_POS]]-Tabla25[[#This Row],[ESC_NUM_COR_COD_ESC_TG_POS]]</f>
        <v>-2.5555555555555554</v>
      </c>
      <c r="CR32" s="44">
        <f>Tabla25[[#This Row],[ESC_NUM_COR_COD_ROS_TG_TOT]]-Tabla25[[#This Row],[ESC_NUM_COR_COD_ESC_TG_TOT]]</f>
        <v>1.2142857142857144</v>
      </c>
      <c r="CS32" s="44">
        <f>Tabla25[[#This Row],[ESC_DUR_COR_COD_ROS_TG_NEG]]-Tabla25[[#This Row],[ESC_DUR_COR_COD_ESC_TG_NEG]]</f>
        <v>474.05555555555566</v>
      </c>
      <c r="CT32" s="44">
        <f>Tabla25[[#This Row],[ESC_DUR_COR_COD_ROS_TG_NEU]]-Tabla25[[#This Row],[ESC_DUR_COR_COD_ESC_TG_NEU]]</f>
        <v>285.45714285714291</v>
      </c>
      <c r="CU32" s="44">
        <f>Tabla25[[#This Row],[ESC_DUR_COR_COD_ROS_TG_POS]]-Tabla25[[#This Row],[ESC_DUR_COR_COD_ESC_TG_POS]]</f>
        <v>-441.17857142857133</v>
      </c>
      <c r="CV32" s="44">
        <f>Tabla25[[#This Row],[ESC_DUR_COR_COD_ROS_TG_TOT]]-Tabla25[[#This Row],[ESC_DUR_COR_COD_ESC_TG_TOT]]</f>
        <v>108.64285714285711</v>
      </c>
      <c r="CW32" s="47">
        <f>Tabla25[[#This Row],[ROS_NUM_COR_COD_ROS_TG_NEG]]-Tabla25[[#This Row],[ROS_NUM_COR_COD_ESC_TG_NEG]]</f>
        <v>-0.44444444444444464</v>
      </c>
      <c r="CX32" s="47">
        <f>Tabla25[[#This Row],[ROS_NUM_COR_COD_ROS_TG_NEU]]-Tabla25[[#This Row],[ROS_NUM_COR_COD_ESC_TG_NEU]]</f>
        <v>0.70000000000000018</v>
      </c>
      <c r="CY32" s="47">
        <f>Tabla25[[#This Row],[ROS_NUM_COR_COD_ROS_TG_POS]]-Tabla25[[#This Row],[ROS_NUM_COR_COD_ESC_TG_POS]]</f>
        <v>1.7999999999999998</v>
      </c>
      <c r="CZ32" s="47">
        <f>Tabla25[[#This Row],[ROS_NUM_COR_COD_ROS_TG_TOT]]-Tabla25[[#This Row],[ROS_NUM_COR_COD_ESC_TG_TOT]]</f>
        <v>0.72413793103448265</v>
      </c>
      <c r="DA32" s="47">
        <f>Tabla25[[#This Row],[ROS_DUR_COR_COD_ROS_TG_NEG]]-Tabla25[[#This Row],[ROS_DUR_COR_COD_ESC_TG_NEG]]</f>
        <v>118.42857142857133</v>
      </c>
      <c r="DB32" s="47">
        <f>Tabla25[[#This Row],[ROS_DUR_COR_COD_ROS_TG_NEU]]-Tabla25[[#This Row],[ROS_DUR_COR_COD_ESC_TG_NEU]]</f>
        <v>257.875</v>
      </c>
      <c r="DC32" s="47">
        <f>Tabla25[[#This Row],[ROS_DUR_COR_COD_ROS_TG_POS]]-Tabla25[[#This Row],[ROS_DUR_COR_COD_ESC_TG_POS]]</f>
        <v>297.28571428571433</v>
      </c>
      <c r="DD32" s="47">
        <f>Tabla25[[#This Row],[ROS_DUR_COR_COD_ROS_TG_TOT]]-Tabla25[[#This Row],[ROS_DUR_COR_COD_ESC_TG_TOT]]</f>
        <v>225.51630434782612</v>
      </c>
      <c r="DE32" s="57">
        <v>290.14285714285717</v>
      </c>
      <c r="DF32" s="57">
        <v>234.375</v>
      </c>
      <c r="DG32" s="57">
        <v>220</v>
      </c>
      <c r="DH32" s="57">
        <v>245.25</v>
      </c>
      <c r="DI32" s="57">
        <v>243</v>
      </c>
      <c r="DJ32" s="57">
        <v>206.125</v>
      </c>
      <c r="DK32" s="57">
        <v>241.85714285714286</v>
      </c>
      <c r="DL32" s="57">
        <v>229.82608695652175</v>
      </c>
      <c r="DM32" s="57">
        <v>204.22222222222223</v>
      </c>
      <c r="DN32" s="57">
        <v>239.85714285714286</v>
      </c>
      <c r="DO32" s="57">
        <v>193.75</v>
      </c>
      <c r="DP32" s="57">
        <v>214.6</v>
      </c>
      <c r="DQ32" s="57">
        <v>310</v>
      </c>
      <c r="DR32" s="57">
        <v>341.2</v>
      </c>
      <c r="DS32" s="57">
        <v>189.57142857142858</v>
      </c>
      <c r="DT32" s="57">
        <v>260.92857142857144</v>
      </c>
      <c r="DU32" s="57">
        <v>272.42105263157896</v>
      </c>
      <c r="DV32" s="57">
        <v>245.5</v>
      </c>
      <c r="DW32" s="57">
        <v>263.45</v>
      </c>
      <c r="DX32" s="57">
        <v>260.77192982456143</v>
      </c>
      <c r="DY32" s="57">
        <v>276.64705882352939</v>
      </c>
      <c r="DZ32" s="57">
        <v>221.77777777777777</v>
      </c>
      <c r="EA32" s="57">
        <v>250.64705882352942</v>
      </c>
      <c r="EB32" s="57">
        <v>249.15384615384616</v>
      </c>
      <c r="EC32" s="57">
        <f>Tabla25[[#This Row],[ROS_1DU_COR_COD_ROS_TG_NEG]]-Tabla25[[#This Row],[ROS_1DU_COR_COD_ESC_TG_NEG]]</f>
        <v>47.142857142857167</v>
      </c>
      <c r="ED32" s="57">
        <f>Tabla25[[#This Row],[ROS_1DU_COR_COD_ROS_TG_NEU]]-Tabla25[[#This Row],[ROS_1DU_COR_COD_ESC_TG_NEU]]</f>
        <v>28.25</v>
      </c>
      <c r="EE32" s="57">
        <f>Tabla25[[#This Row],[ROS_1DU_COR_COD_ROS_TG_POS]]-Tabla25[[#This Row],[ROS_1DU_COR_COD_ESC_TG_POS]]</f>
        <v>-21.857142857142861</v>
      </c>
      <c r="EF32" s="57">
        <f>Tabla25[[#This Row],[ROS_1DU_COR_COD_ROS_TG_TOT]]-Tabla25[[#This Row],[ROS_1DU_COR_COD_ESC_TG_TOT]]</f>
        <v>15.423913043478251</v>
      </c>
      <c r="EG32" s="57">
        <f>Tabla25[[#This Row],[ESC_1DU_COR_COD_ROS_TG_NEG]]-Tabla25[[#This Row],[ESC_1DU_COR_COD_ESC_TG_NEG]]</f>
        <v>-105.77777777777777</v>
      </c>
      <c r="EH32" s="57">
        <f>Tabla25[[#This Row],[ESC_1DU_COR_COD_ROS_TG_NEU]]-Tabla25[[#This Row],[ESC_1DU_COR_COD_ESC_TG_NEU]]</f>
        <v>-101.34285714285713</v>
      </c>
      <c r="EI32" s="57">
        <f>Tabla25[[#This Row],[ESC_1DU_COR_COD_ROS_TG_POS]]-Tabla25[[#This Row],[ESC_1DU_COR_COD_ESC_TG_POS]]</f>
        <v>4.1785714285714164</v>
      </c>
      <c r="EJ32" s="57">
        <f>Tabla25[[#This Row],[ESC_1DU_COR_COD_ROS_TG_TOT]]-Tabla25[[#This Row],[ESC_1DU_COR_COD_ESC_TG_TOT]]</f>
        <v>-46.32857142857145</v>
      </c>
      <c r="EK32" s="57">
        <f>Tabla25[[#This Row],[PAS_1DU_COR_COD_ROS_TG_NEG]]-Tabla25[[#This Row],[PAS_1DU_COR_COD_ESC_TG_NEG]]</f>
        <v>-4.2260061919504324</v>
      </c>
      <c r="EL32" s="57">
        <f>Tabla25[[#This Row],[PAS_1DU_COR_COD_ROS_TG_NEU]]-Tabla25[[#This Row],[PAS_1DU_COR_COD_ESC_TG_NEU]]</f>
        <v>23.722222222222229</v>
      </c>
      <c r="EM32" s="57">
        <f>Tabla25[[#This Row],[PAS_1DU_COR_COD_ROS_TG_POS]]-Tabla25[[#This Row],[PAS_1DU_COR_COD_ESC_TG_POS]]</f>
        <v>12.802941176470569</v>
      </c>
      <c r="EN32" s="57">
        <f>Tabla25[[#This Row],[PAS_1DU_COR_COD_ROS_TG_TOT]]-Tabla25[[#This Row],[PAS_1DU_COR_COD_ESC_TG_TOT]]</f>
        <v>11.618083670715265</v>
      </c>
    </row>
    <row r="33" spans="1:144" x14ac:dyDescent="0.3">
      <c r="A33" s="2" t="s">
        <v>31</v>
      </c>
      <c r="B33" s="2">
        <v>20</v>
      </c>
      <c r="C33" s="2">
        <v>2</v>
      </c>
      <c r="D33" s="2">
        <v>25</v>
      </c>
      <c r="E33" s="19">
        <v>2.85</v>
      </c>
      <c r="F33" s="19">
        <v>1415.7857142857142</v>
      </c>
      <c r="G33" s="19">
        <v>3.8</v>
      </c>
      <c r="H33" s="19">
        <v>1496.5294117647059</v>
      </c>
      <c r="I33" s="19">
        <v>4</v>
      </c>
      <c r="J33" s="19">
        <v>1448.8333333333333</v>
      </c>
      <c r="K33" s="19">
        <v>3.55</v>
      </c>
      <c r="L33" s="19">
        <v>1455.9387755102041</v>
      </c>
      <c r="M33" s="21">
        <v>3.85</v>
      </c>
      <c r="N33" s="21">
        <v>1368.6842105263158</v>
      </c>
      <c r="O33" s="21">
        <v>2.95</v>
      </c>
      <c r="P33" s="21">
        <v>1383.2</v>
      </c>
      <c r="Q33" s="21">
        <v>2.75</v>
      </c>
      <c r="R33" s="21">
        <v>1179.75</v>
      </c>
      <c r="S33" s="21">
        <v>3.1833333333333331</v>
      </c>
      <c r="T33" s="21">
        <v>1312.58</v>
      </c>
      <c r="U33" s="22">
        <v>5.5555555555555554</v>
      </c>
      <c r="V33" s="22">
        <v>1760.8888888888889</v>
      </c>
      <c r="W33" s="22">
        <v>4.2</v>
      </c>
      <c r="X33" s="22">
        <v>1309.0999999999999</v>
      </c>
      <c r="Y33" s="22">
        <v>5.4</v>
      </c>
      <c r="Z33" s="22">
        <v>1766.1</v>
      </c>
      <c r="AA33" s="22">
        <v>5.0344827586206895</v>
      </c>
      <c r="AB33" s="22">
        <v>1606.8965517241379</v>
      </c>
      <c r="AC33" s="24">
        <v>1.3333333333333333</v>
      </c>
      <c r="AD33" s="24">
        <v>604.66666666666663</v>
      </c>
      <c r="AE33" s="24">
        <v>3.4</v>
      </c>
      <c r="AF33" s="24">
        <v>1444.5</v>
      </c>
      <c r="AG33" s="24">
        <v>1.5</v>
      </c>
      <c r="AH33" s="24">
        <v>818</v>
      </c>
      <c r="AI33" s="24">
        <v>2.103448275862069</v>
      </c>
      <c r="AJ33" s="24">
        <v>963.82352941176475</v>
      </c>
      <c r="AK33" s="26">
        <v>2.2222222222222223</v>
      </c>
      <c r="AL33" s="26">
        <v>785.5</v>
      </c>
      <c r="AM33" s="26">
        <v>1.7</v>
      </c>
      <c r="AN33" s="26">
        <v>604.57142857142856</v>
      </c>
      <c r="AO33" s="26">
        <v>2</v>
      </c>
      <c r="AP33" s="26">
        <v>849</v>
      </c>
      <c r="AQ33" s="26">
        <v>1.9655172413793103</v>
      </c>
      <c r="AR33" s="26">
        <v>748.13636363636363</v>
      </c>
      <c r="AS33" s="28">
        <v>5.4444444444444446</v>
      </c>
      <c r="AT33" s="28">
        <v>1433.7777777777778</v>
      </c>
      <c r="AU33" s="28">
        <v>4.8</v>
      </c>
      <c r="AV33" s="28">
        <v>1461.2</v>
      </c>
      <c r="AW33" s="28">
        <v>5.0999999999999996</v>
      </c>
      <c r="AX33" s="28">
        <v>1557.9</v>
      </c>
      <c r="AY33" s="28">
        <v>5.1034482758620694</v>
      </c>
      <c r="AZ33" s="28">
        <v>1486.0344827586207</v>
      </c>
      <c r="BA33" s="33">
        <f>Tabla25[[#This Row],[ROS_NUM_COR_COD_ROS_TG_NEG]]-Tabla25[[#This Row],[PAS_NUM_COR_COD_ROS_TG_NEG]]</f>
        <v>1.5944444444444446</v>
      </c>
      <c r="BB33" s="33">
        <f>Tabla25[[#This Row],[ROS_DUR_COR_COD_ROS_TG_NEG]]-Tabla25[[#This Row],[PAS_DUR_COR_COD_ROS_TG_NEG]]</f>
        <v>65.093567251461991</v>
      </c>
      <c r="BC33" s="33">
        <f>Tabla25[[#This Row],[ROS_NUM_COR_COD_ROS_TG_NEU]]-Tabla25[[#This Row],[PAS_NUM_COR_COD_ROS_TG_NEU]]</f>
        <v>1.8499999999999996</v>
      </c>
      <c r="BD33" s="33">
        <f>Tabla25[[#This Row],[ROS_DUR_COR_COD_ROS_TG_NEU]]-Tabla25[[#This Row],[PAS_DUR_COR_COD_ROS_TG_NEU]]</f>
        <v>78</v>
      </c>
      <c r="BE33" s="33">
        <f>Tabla25[[#This Row],[ROS_NUM_COR_COD_ROS_TG_POS]]-Tabla25[[#This Row],[PAS_NUM_COR_COD_ROS_TG_POS]]</f>
        <v>2.3499999999999996</v>
      </c>
      <c r="BF33" s="33">
        <f>Tabla25[[#This Row],[ROS_DUR_COR_COD_ROS_TG_POS]]-Tabla25[[#This Row],[PAS_DUR_COR_COD_ROS_TG_POS]]</f>
        <v>378.15000000000009</v>
      </c>
      <c r="BG33" s="33">
        <f>Tabla25[[#This Row],[ROS_NUM_COR_COD_ROS_TG_TOT]]-Tabla25[[#This Row],[PAS_NUM_COR_COD_ROS_TG_TOT]]</f>
        <v>1.9201149425287363</v>
      </c>
      <c r="BH33" s="33">
        <f>Tabla25[[#This Row],[ROS_DUR_COR_COD_ROS_TG_TOT]]-Tabla25[[#This Row],[PAS_DUR_COR_COD_ROS_TG_TOT]]</f>
        <v>173.45448275862077</v>
      </c>
      <c r="BI33" s="30">
        <f>Tabla25[[#This Row],[ROS_NUM_COR_COD_ESC_TG_NEG]]-Tabla25[[#This Row],[PAS_NUM_COR_COD_ESC_TG_NEG]]</f>
        <v>-0.62777777777777777</v>
      </c>
      <c r="BJ33" s="30">
        <f>Tabla25[[#This Row],[ROS_DUR_COR_COD_ESC_TG_NEG]]-Tabla25[[#This Row],[PAS_DUR_COR_COD_ESC_TG_NEG]]</f>
        <v>-630.28571428571422</v>
      </c>
      <c r="BK33" s="30">
        <f>Tabla25[[#This Row],[ROS_NUM_COR_COD_ESC_TG_NEU]]-Tabla25[[#This Row],[PAS_NUM_COR_COD_ESC_TG_NEU]]</f>
        <v>-2.0999999999999996</v>
      </c>
      <c r="BL33" s="30">
        <f>Tabla25[[#This Row],[ROS_DUR_COR_COD_ESC_TG_NEU]]-Tabla25[[#This Row],[PAS_DUR_COR_COD_ESC_TG_NEU]]</f>
        <v>-891.9579831932773</v>
      </c>
      <c r="BM33" s="30">
        <f>Tabla25[[#This Row],[ROS_NUM_COR_COD_ESC_TG_POS]]-Tabla25[[#This Row],[PAS_NUM_COR_COD_ESC_TG_POS]]</f>
        <v>-2</v>
      </c>
      <c r="BN33" s="30">
        <f>Tabla25[[#This Row],[ROS_DUR_COR_COD_ESC_TG_POS]]-Tabla25[[#This Row],[PAS_DUR_COR_COD_ESC_TG_POS]]</f>
        <v>-599.83333333333326</v>
      </c>
      <c r="BO33" s="30">
        <f>Tabla25[[#This Row],[ROS_NUM_COR_COD_ESC_TG_TOT]]-Tabla25[[#This Row],[PAS_NUM_COR_COD_ESC_TG_TOT]]</f>
        <v>-1.5844827586206895</v>
      </c>
      <c r="BP33" s="30">
        <f>Tabla25[[#This Row],[ROS_DUR_COR_COD_ESC_TG_TOT]]-Tabla25[[#This Row],[PAS_DUR_COR_COD_ESC_TG_TOT]]</f>
        <v>-707.80241187384047</v>
      </c>
      <c r="BQ33" s="36">
        <f>Tabla25[[#This Row],[PAS_NUM_COR_COD_ROS_TG_NEG]]-Tabla25[[#This Row],[ESC_NUM_COR_COD_ROS_TG_NEG]]</f>
        <v>2.5166666666666666</v>
      </c>
      <c r="BR33" s="36">
        <f>Tabla25[[#This Row],[PAS_DUR_COR_COD_ROS_TG_NEG]]-Tabla25[[#This Row],[ESC_DUR_COR_COD_ROS_TG_NEG]]</f>
        <v>764.01754385964921</v>
      </c>
      <c r="BS33" s="36">
        <f>Tabla25[[#This Row],[PAS_NUM_COR_COD_ROS_TG_NEU]]-Tabla25[[#This Row],[ESC_NUM_COR_COD_ROS_TG_NEU]]</f>
        <v>-0.44999999999999973</v>
      </c>
      <c r="BT33" s="36">
        <f>Tabla25[[#This Row],[PAS_DUR_COR_COD_ROS_TG_NEU]]-Tabla25[[#This Row],[ESC_DUR_COR_COD_ROS_TG_NEU]]</f>
        <v>-61.299999999999955</v>
      </c>
      <c r="BU33" s="36">
        <f>Tabla25[[#This Row],[PAS_NUM_COR_COD_ROS_TG_POS]]-Tabla25[[#This Row],[ESC_NUM_COR_COD_ROS_TG_POS]]</f>
        <v>1.25</v>
      </c>
      <c r="BV33" s="36">
        <f>Tabla25[[#This Row],[PAS_DUR_COR_COD_ROS_TG_POS]]-Tabla25[[#This Row],[ESC_DUR_COR_COD_ROS_TG_POS]]</f>
        <v>361.75</v>
      </c>
      <c r="BW33" s="36">
        <f>Tabla25[[#This Row],[PAS_NUM_COR_COD_ROS_TG_TOT]]-Tabla25[[#This Row],[ESC_NUM_COR_COD_ROS_TG_TOT]]</f>
        <v>1.0798850574712642</v>
      </c>
      <c r="BX33" s="36">
        <f>Tabla25[[#This Row],[PAS_DUR_COR_COD_ROS_TG_TOT]]-Tabla25[[#This Row],[ESC_DUR_COR_COD_ROS_TG_TOT]]</f>
        <v>348.75647058823517</v>
      </c>
      <c r="BY33" s="39">
        <f>Tabla25[[#This Row],[PAS_NUM_COR_COD_ESC_TG_NEG]]-Tabla25[[#This Row],[ESC_NUM_COR_COD_ESC_TG_NEG]]</f>
        <v>-2.7055555555555553</v>
      </c>
      <c r="BZ33" s="39">
        <f>Tabla25[[#This Row],[PAS_DUR_COR_COD_ESC_TG_NEG]]-Tabla25[[#This Row],[ESC_DUR_COR_COD_ESC_TG_NEG]]</f>
        <v>-345.10317460317469</v>
      </c>
      <c r="CA33" s="39">
        <f>Tabla25[[#This Row],[PAS_NUM_COR_COD_ESC_TG_NEU]]-Tabla25[[#This Row],[ESC_NUM_COR_COD_ESC_TG_NEU]]</f>
        <v>-0.40000000000000036</v>
      </c>
      <c r="CB33" s="39">
        <f>Tabla25[[#This Row],[PAS_DUR_COR_COD_ESC_TG_NEU]]-Tabla25[[#This Row],[ESC_DUR_COR_COD_ESC_TG_NEU]]</f>
        <v>187.42941176470595</v>
      </c>
      <c r="CC33" s="39">
        <f>Tabla25[[#This Row],[PAS_NUM_COR_COD_ESC_TG_POS]]-Tabla25[[#This Row],[ESC_NUM_COR_COD_ESC_TG_POS]]</f>
        <v>-1.4000000000000004</v>
      </c>
      <c r="CD33" s="39">
        <f>Tabla25[[#This Row],[PAS_DUR_COR_COD_ESC_TG_POS]]-Tabla25[[#This Row],[ESC_DUR_COR_COD_ESC_TG_POS]]</f>
        <v>-317.26666666666665</v>
      </c>
      <c r="CE33" s="39">
        <f>Tabla25[[#This Row],[PAS_NUM_COR_COD_ESC_TG_TOT]]-Tabla25[[#This Row],[ESC_NUM_COR_COD_ESC_TG_TOT]]</f>
        <v>-1.4844827586206897</v>
      </c>
      <c r="CF33" s="39">
        <f>Tabla25[[#This Row],[PAS_DUR_COR_COD_ESC_TG_TOT]]-Tabla25[[#This Row],[ESC_DUR_COR_COD_ESC_TG_TOT]]</f>
        <v>-150.95777621393381</v>
      </c>
      <c r="CG33" s="42">
        <f>Tabla25[[#This Row],[PAS_NUM_COR_COD_ROS_TG_NEG]]-Tabla25[[#This Row],[PAS_NUM_COR_COD_ESC_TG_NEG]]</f>
        <v>1</v>
      </c>
      <c r="CH33" s="42">
        <f>Tabla25[[#This Row],[PAS_NUM_COR_COD_ROS_TG_NEU]]-Tabla25[[#This Row],[PAS_NUM_COR_COD_ESC_TG_NEU]]</f>
        <v>-0.84999999999999964</v>
      </c>
      <c r="CI33" s="42">
        <f>Tabla25[[#This Row],[PAS_NUM_COR_COD_ROS_TG_POS]]-Tabla25[[#This Row],[PAS_NUM_COR_COD_ESC_TG_POS]]</f>
        <v>-1.25</v>
      </c>
      <c r="CJ33" s="42">
        <f>Tabla25[[#This Row],[PAS_NUM_COR_COD_ROS_TG_TOT]]-Tabla25[[#This Row],[PAS_NUM_COR_COD_ESC_TG_TOT]]</f>
        <v>-0.3666666666666667</v>
      </c>
      <c r="CK33" s="42">
        <f>Tabla25[[#This Row],[PAS_DUR_COR_COD_ROS_TG_NEG]]-Tabla25[[#This Row],[PAS_DUR_COR_COD_ESC_TG_NEG]]</f>
        <v>-47.101503759398383</v>
      </c>
      <c r="CL33" s="42">
        <f>Tabla25[[#This Row],[PAS_DUR_COR_COD_ROS_TG_NEU]]-Tabla25[[#This Row],[PAS_DUR_COR_COD_ESC_TG_NEU]]</f>
        <v>-113.32941176470581</v>
      </c>
      <c r="CM33" s="42">
        <f>Tabla25[[#This Row],[PAS_DUR_COR_COD_ROS_TG_POS]]-Tabla25[[#This Row],[PAS_DUR_COR_COD_ESC_TG_POS]]</f>
        <v>-269.08333333333326</v>
      </c>
      <c r="CN33" s="42">
        <f>Tabla25[[#This Row],[PAS_DUR_COR_COD_ROS_TG_TOT]]-Tabla25[[#This Row],[PAS_DUR_COR_COD_ESC_TG_TOT]]</f>
        <v>-143.35877551020417</v>
      </c>
      <c r="CO33" s="44">
        <f>Tabla25[[#This Row],[ESC_NUM_COR_COD_ROS_TG_NEG]]-Tabla25[[#This Row],[ESC_NUM_COR_COD_ESC_TG_NEG]]</f>
        <v>-4.2222222222222223</v>
      </c>
      <c r="CP33" s="44">
        <f>Tabla25[[#This Row],[ESC_NUM_COR_COD_ROS_TG_NEU]]-Tabla25[[#This Row],[ESC_NUM_COR_COD_ESC_TG_NEU]]</f>
        <v>-0.80000000000000027</v>
      </c>
      <c r="CQ33" s="44">
        <f>Tabla25[[#This Row],[ESC_NUM_COR_COD_ROS_TG_POS]]-Tabla25[[#This Row],[ESC_NUM_COR_COD_ESC_TG_POS]]</f>
        <v>-3.9000000000000004</v>
      </c>
      <c r="CR33" s="44">
        <f>Tabla25[[#This Row],[ESC_NUM_COR_COD_ROS_TG_TOT]]-Tabla25[[#This Row],[ESC_NUM_COR_COD_ESC_TG_TOT]]</f>
        <v>-2.9310344827586206</v>
      </c>
      <c r="CS33" s="44">
        <f>Tabla25[[#This Row],[ESC_DUR_COR_COD_ROS_TG_NEG]]-Tabla25[[#This Row],[ESC_DUR_COR_COD_ESC_TG_NEG]]</f>
        <v>-1156.2222222222222</v>
      </c>
      <c r="CT33" s="44">
        <f>Tabla25[[#This Row],[ESC_DUR_COR_COD_ROS_TG_NEU]]-Tabla25[[#This Row],[ESC_DUR_COR_COD_ESC_TG_NEU]]</f>
        <v>135.40000000000009</v>
      </c>
      <c r="CU33" s="44">
        <f>Tabla25[[#This Row],[ESC_DUR_COR_COD_ROS_TG_POS]]-Tabla25[[#This Row],[ESC_DUR_COR_COD_ESC_TG_POS]]</f>
        <v>-948.09999999999991</v>
      </c>
      <c r="CV33" s="44">
        <f>Tabla25[[#This Row],[ESC_DUR_COR_COD_ROS_TG_TOT]]-Tabla25[[#This Row],[ESC_DUR_COR_COD_ESC_TG_TOT]]</f>
        <v>-643.07302231237315</v>
      </c>
      <c r="CW33" s="47">
        <f>Tabla25[[#This Row],[ROS_NUM_COR_COD_ROS_TG_NEG]]-Tabla25[[#This Row],[ROS_NUM_COR_COD_ESC_TG_NEG]]</f>
        <v>3.2222222222222223</v>
      </c>
      <c r="CX33" s="47">
        <f>Tabla25[[#This Row],[ROS_NUM_COR_COD_ROS_TG_NEU]]-Tabla25[[#This Row],[ROS_NUM_COR_COD_ESC_TG_NEU]]</f>
        <v>3.0999999999999996</v>
      </c>
      <c r="CY33" s="47">
        <f>Tabla25[[#This Row],[ROS_NUM_COR_COD_ROS_TG_POS]]-Tabla25[[#This Row],[ROS_NUM_COR_COD_ESC_TG_POS]]</f>
        <v>3.0999999999999996</v>
      </c>
      <c r="CZ33" s="47">
        <f>Tabla25[[#This Row],[ROS_NUM_COR_COD_ROS_TG_TOT]]-Tabla25[[#This Row],[ROS_NUM_COR_COD_ESC_TG_TOT]]</f>
        <v>3.1379310344827589</v>
      </c>
      <c r="DA33" s="47">
        <f>Tabla25[[#This Row],[ROS_DUR_COR_COD_ROS_TG_NEG]]-Tabla25[[#This Row],[ROS_DUR_COR_COD_ESC_TG_NEG]]</f>
        <v>648.27777777777783</v>
      </c>
      <c r="DB33" s="47">
        <f>Tabla25[[#This Row],[ROS_DUR_COR_COD_ROS_TG_NEU]]-Tabla25[[#This Row],[ROS_DUR_COR_COD_ESC_TG_NEU]]</f>
        <v>856.62857142857149</v>
      </c>
      <c r="DC33" s="47">
        <f>Tabla25[[#This Row],[ROS_DUR_COR_COD_ROS_TG_POS]]-Tabla25[[#This Row],[ROS_DUR_COR_COD_ESC_TG_POS]]</f>
        <v>708.90000000000009</v>
      </c>
      <c r="DD33" s="47">
        <f>Tabla25[[#This Row],[ROS_DUR_COR_COD_ROS_TG_TOT]]-Tabla25[[#This Row],[ROS_DUR_COR_COD_ESC_TG_TOT]]</f>
        <v>737.89811912225707</v>
      </c>
      <c r="DE33" s="57">
        <v>278.11111111111109</v>
      </c>
      <c r="DF33" s="57">
        <v>262.2</v>
      </c>
      <c r="DG33" s="57">
        <v>345.5</v>
      </c>
      <c r="DH33" s="57">
        <v>295.86206896551727</v>
      </c>
      <c r="DI33" s="57">
        <v>275.75</v>
      </c>
      <c r="DJ33" s="57">
        <v>253.28571428571428</v>
      </c>
      <c r="DK33" s="57">
        <v>292.57142857142856</v>
      </c>
      <c r="DL33" s="57">
        <v>273.95454545454544</v>
      </c>
      <c r="DM33" s="57">
        <v>297.83333333333331</v>
      </c>
      <c r="DN33" s="57">
        <v>273.66666666666669</v>
      </c>
      <c r="DO33" s="57">
        <v>314.60000000000002</v>
      </c>
      <c r="DP33" s="57">
        <v>294.23529411764707</v>
      </c>
      <c r="DQ33" s="57">
        <v>346.33333333333331</v>
      </c>
      <c r="DR33" s="57">
        <v>251.6</v>
      </c>
      <c r="DS33" s="57">
        <v>314.7</v>
      </c>
      <c r="DT33" s="57">
        <v>302.75862068965517</v>
      </c>
      <c r="DU33" s="57">
        <v>338.5263157894737</v>
      </c>
      <c r="DV33" s="57">
        <v>343.93333333333334</v>
      </c>
      <c r="DW33" s="57">
        <v>370.6875</v>
      </c>
      <c r="DX33" s="57">
        <v>350.44</v>
      </c>
      <c r="DY33" s="57">
        <v>346.71428571428572</v>
      </c>
      <c r="DZ33" s="57">
        <v>321.05882352941177</v>
      </c>
      <c r="EA33" s="57">
        <v>321.72222222222223</v>
      </c>
      <c r="EB33" s="57">
        <v>328.63265306122452</v>
      </c>
      <c r="EC33" s="57">
        <f>Tabla25[[#This Row],[ROS_1DU_COR_COD_ROS_TG_NEG]]-Tabla25[[#This Row],[ROS_1DU_COR_COD_ESC_TG_NEG]]</f>
        <v>2.3611111111110858</v>
      </c>
      <c r="ED33" s="57">
        <f>Tabla25[[#This Row],[ROS_1DU_COR_COD_ROS_TG_NEU]]-Tabla25[[#This Row],[ROS_1DU_COR_COD_ESC_TG_NEU]]</f>
        <v>8.914285714285711</v>
      </c>
      <c r="EE33" s="57">
        <f>Tabla25[[#This Row],[ROS_1DU_COR_COD_ROS_TG_POS]]-Tabla25[[#This Row],[ROS_1DU_COR_COD_ESC_TG_POS]]</f>
        <v>52.928571428571445</v>
      </c>
      <c r="EF33" s="57">
        <f>Tabla25[[#This Row],[ROS_1DU_COR_COD_ROS_TG_TOT]]-Tabla25[[#This Row],[ROS_1DU_COR_COD_ESC_TG_TOT]]</f>
        <v>21.907523510971828</v>
      </c>
      <c r="EG33" s="57">
        <f>Tabla25[[#This Row],[ESC_1DU_COR_COD_ROS_TG_NEG]]-Tabla25[[#This Row],[ESC_1DU_COR_COD_ESC_TG_NEG]]</f>
        <v>-48.5</v>
      </c>
      <c r="EH33" s="57">
        <f>Tabla25[[#This Row],[ESC_1DU_COR_COD_ROS_TG_NEU]]-Tabla25[[#This Row],[ESC_1DU_COR_COD_ESC_TG_NEU]]</f>
        <v>22.066666666666691</v>
      </c>
      <c r="EI33" s="57">
        <f>Tabla25[[#This Row],[ESC_1DU_COR_COD_ROS_TG_POS]]-Tabla25[[#This Row],[ESC_1DU_COR_COD_ESC_TG_POS]]</f>
        <v>-9.9999999999965894E-2</v>
      </c>
      <c r="EJ33" s="57">
        <f>Tabla25[[#This Row],[ESC_1DU_COR_COD_ROS_TG_TOT]]-Tabla25[[#This Row],[ESC_1DU_COR_COD_ESC_TG_TOT]]</f>
        <v>-8.5233265720081022</v>
      </c>
      <c r="EK33" s="57">
        <f>Tabla25[[#This Row],[PAS_1DU_COR_COD_ROS_TG_NEG]]-Tabla25[[#This Row],[PAS_1DU_COR_COD_ESC_TG_NEG]]</f>
        <v>-8.1879699248120232</v>
      </c>
      <c r="EL33" s="57">
        <f>Tabla25[[#This Row],[PAS_1DU_COR_COD_ROS_TG_NEU]]-Tabla25[[#This Row],[PAS_1DU_COR_COD_ESC_TG_NEU]]</f>
        <v>22.874509803921569</v>
      </c>
      <c r="EM33" s="57">
        <f>Tabla25[[#This Row],[PAS_1DU_COR_COD_ROS_TG_POS]]-Tabla25[[#This Row],[PAS_1DU_COR_COD_ESC_TG_POS]]</f>
        <v>48.965277777777771</v>
      </c>
      <c r="EN33" s="57">
        <f>Tabla25[[#This Row],[PAS_1DU_COR_COD_ROS_TG_TOT]]-Tabla25[[#This Row],[PAS_1DU_COR_COD_ESC_TG_TOT]]</f>
        <v>21.807346938775481</v>
      </c>
    </row>
    <row r="34" spans="1:144" x14ac:dyDescent="0.3">
      <c r="A34" s="2" t="s">
        <v>32</v>
      </c>
      <c r="B34" s="2">
        <v>20</v>
      </c>
      <c r="C34" s="2">
        <v>2</v>
      </c>
      <c r="D34" s="2">
        <v>29</v>
      </c>
      <c r="E34" s="19">
        <v>2.5263157894736841</v>
      </c>
      <c r="F34" s="19">
        <v>690.8</v>
      </c>
      <c r="G34" s="19">
        <v>2.6315789473684212</v>
      </c>
      <c r="H34" s="19">
        <v>886.06666666666672</v>
      </c>
      <c r="I34" s="19">
        <v>3.25</v>
      </c>
      <c r="J34" s="19">
        <v>854.10526315789468</v>
      </c>
      <c r="K34" s="19">
        <v>2.8103448275862069</v>
      </c>
      <c r="L34" s="19">
        <v>813.89795918367349</v>
      </c>
      <c r="M34" s="21">
        <v>3.263157894736842</v>
      </c>
      <c r="N34" s="21">
        <v>905.05882352941171</v>
      </c>
      <c r="O34" s="21">
        <v>2.8421052631578947</v>
      </c>
      <c r="P34" s="21">
        <v>691.47058823529414</v>
      </c>
      <c r="Q34" s="21">
        <v>2.7</v>
      </c>
      <c r="R34" s="21">
        <v>617.1</v>
      </c>
      <c r="S34" s="21">
        <v>2.9310344827586206</v>
      </c>
      <c r="T34" s="21">
        <v>731.16666666666663</v>
      </c>
      <c r="U34" s="22">
        <v>2.7777777777777777</v>
      </c>
      <c r="V34" s="22">
        <v>909.42857142857144</v>
      </c>
      <c r="W34" s="22">
        <v>3.6</v>
      </c>
      <c r="X34" s="22">
        <v>979.5</v>
      </c>
      <c r="Y34" s="22">
        <v>3.2222222222222223</v>
      </c>
      <c r="Z34" s="22">
        <v>872.875</v>
      </c>
      <c r="AA34" s="22">
        <v>3.2142857142857144</v>
      </c>
      <c r="AB34" s="22">
        <v>921.08695652173913</v>
      </c>
      <c r="AC34" s="24">
        <v>2.5555555555555554</v>
      </c>
      <c r="AD34" s="24">
        <v>693.875</v>
      </c>
      <c r="AE34" s="24">
        <v>2.1</v>
      </c>
      <c r="AF34" s="24">
        <v>932.8</v>
      </c>
      <c r="AG34" s="24">
        <v>1.2222222222222223</v>
      </c>
      <c r="AH34" s="24">
        <v>469.83333333333331</v>
      </c>
      <c r="AI34" s="24">
        <v>1.9642857142857142</v>
      </c>
      <c r="AJ34" s="24">
        <v>686</v>
      </c>
      <c r="AK34" s="26">
        <v>2.625</v>
      </c>
      <c r="AL34" s="26">
        <v>819.5</v>
      </c>
      <c r="AM34" s="26">
        <v>2.8888888888888888</v>
      </c>
      <c r="AN34" s="26">
        <v>752</v>
      </c>
      <c r="AO34" s="26">
        <v>0.77777777777777779</v>
      </c>
      <c r="AP34" s="26">
        <v>425.5</v>
      </c>
      <c r="AQ34" s="26">
        <v>2.0769230769230771</v>
      </c>
      <c r="AR34" s="26">
        <v>701.94444444444446</v>
      </c>
      <c r="AS34" s="28">
        <v>4.125</v>
      </c>
      <c r="AT34" s="28">
        <v>1156.7142857142858</v>
      </c>
      <c r="AU34" s="28">
        <v>3.1111111111111112</v>
      </c>
      <c r="AV34" s="28">
        <v>954.33333333333337</v>
      </c>
      <c r="AW34" s="28">
        <v>4</v>
      </c>
      <c r="AX34" s="28">
        <v>1171.625</v>
      </c>
      <c r="AY34" s="28">
        <v>3.7307692307692308</v>
      </c>
      <c r="AZ34" s="28">
        <v>1104.5714285714287</v>
      </c>
      <c r="BA34" s="33">
        <f>Tabla25[[#This Row],[ROS_NUM_COR_COD_ROS_TG_NEG]]-Tabla25[[#This Row],[PAS_NUM_COR_COD_ROS_TG_NEG]]</f>
        <v>0.86184210526315796</v>
      </c>
      <c r="BB34" s="33">
        <f>Tabla25[[#This Row],[ROS_DUR_COR_COD_ROS_TG_NEG]]-Tabla25[[#This Row],[PAS_DUR_COR_COD_ROS_TG_NEG]]</f>
        <v>251.65546218487407</v>
      </c>
      <c r="BC34" s="33">
        <f>Tabla25[[#This Row],[ROS_NUM_COR_COD_ROS_TG_NEU]]-Tabla25[[#This Row],[PAS_NUM_COR_COD_ROS_TG_NEU]]</f>
        <v>0.26900584795321647</v>
      </c>
      <c r="BD34" s="33">
        <f>Tabla25[[#This Row],[ROS_DUR_COR_COD_ROS_TG_NEU]]-Tabla25[[#This Row],[PAS_DUR_COR_COD_ROS_TG_NEU]]</f>
        <v>262.86274509803923</v>
      </c>
      <c r="BE34" s="33">
        <f>Tabla25[[#This Row],[ROS_NUM_COR_COD_ROS_TG_POS]]-Tabla25[[#This Row],[PAS_NUM_COR_COD_ROS_TG_POS]]</f>
        <v>1.2999999999999998</v>
      </c>
      <c r="BF34" s="33">
        <f>Tabla25[[#This Row],[ROS_DUR_COR_COD_ROS_TG_POS]]-Tabla25[[#This Row],[PAS_DUR_COR_COD_ROS_TG_POS]]</f>
        <v>554.52499999999998</v>
      </c>
      <c r="BG34" s="33">
        <f>Tabla25[[#This Row],[ROS_NUM_COR_COD_ROS_TG_TOT]]-Tabla25[[#This Row],[PAS_NUM_COR_COD_ROS_TG_TOT]]</f>
        <v>0.79973474801061029</v>
      </c>
      <c r="BH34" s="33">
        <f>Tabla25[[#This Row],[ROS_DUR_COR_COD_ROS_TG_TOT]]-Tabla25[[#This Row],[PAS_DUR_COR_COD_ROS_TG_TOT]]</f>
        <v>373.40476190476204</v>
      </c>
      <c r="BI34" s="30">
        <f>Tabla25[[#This Row],[ROS_NUM_COR_COD_ESC_TG_NEG]]-Tabla25[[#This Row],[PAS_NUM_COR_COD_ESC_TG_NEG]]</f>
        <v>9.868421052631593E-2</v>
      </c>
      <c r="BJ34" s="30">
        <f>Tabla25[[#This Row],[ROS_DUR_COR_COD_ESC_TG_NEG]]-Tabla25[[#This Row],[PAS_DUR_COR_COD_ESC_TG_NEG]]</f>
        <v>128.70000000000005</v>
      </c>
      <c r="BK34" s="30">
        <f>Tabla25[[#This Row],[ROS_NUM_COR_COD_ESC_TG_NEU]]-Tabla25[[#This Row],[PAS_NUM_COR_COD_ESC_TG_NEU]]</f>
        <v>0.2573099415204676</v>
      </c>
      <c r="BL34" s="30">
        <f>Tabla25[[#This Row],[ROS_DUR_COR_COD_ESC_TG_NEU]]-Tabla25[[#This Row],[PAS_DUR_COR_COD_ESC_TG_NEU]]</f>
        <v>-134.06666666666672</v>
      </c>
      <c r="BM34" s="30">
        <f>Tabla25[[#This Row],[ROS_NUM_COR_COD_ESC_TG_POS]]-Tabla25[[#This Row],[PAS_NUM_COR_COD_ESC_TG_POS]]</f>
        <v>-2.4722222222222223</v>
      </c>
      <c r="BN34" s="30">
        <f>Tabla25[[#This Row],[ROS_DUR_COR_COD_ESC_TG_POS]]-Tabla25[[#This Row],[PAS_DUR_COR_COD_ESC_TG_POS]]</f>
        <v>-428.60526315789468</v>
      </c>
      <c r="BO34" s="30">
        <f>Tabla25[[#This Row],[ROS_NUM_COR_COD_ESC_TG_TOT]]-Tabla25[[#This Row],[PAS_NUM_COR_COD_ESC_TG_TOT]]</f>
        <v>-0.73342175066312976</v>
      </c>
      <c r="BP34" s="30">
        <f>Tabla25[[#This Row],[ROS_DUR_COR_COD_ESC_TG_TOT]]-Tabla25[[#This Row],[PAS_DUR_COR_COD_ESC_TG_TOT]]</f>
        <v>-111.95351473922904</v>
      </c>
      <c r="BQ34" s="36">
        <f>Tabla25[[#This Row],[PAS_NUM_COR_COD_ROS_TG_NEG]]-Tabla25[[#This Row],[ESC_NUM_COR_COD_ROS_TG_NEG]]</f>
        <v>0.70760233918128668</v>
      </c>
      <c r="BR34" s="36">
        <f>Tabla25[[#This Row],[PAS_DUR_COR_COD_ROS_TG_NEG]]-Tabla25[[#This Row],[ESC_DUR_COR_COD_ROS_TG_NEG]]</f>
        <v>211.18382352941171</v>
      </c>
      <c r="BS34" s="36">
        <f>Tabla25[[#This Row],[PAS_NUM_COR_COD_ROS_TG_NEU]]-Tabla25[[#This Row],[ESC_NUM_COR_COD_ROS_TG_NEU]]</f>
        <v>0.7421052631578946</v>
      </c>
      <c r="BT34" s="36">
        <f>Tabla25[[#This Row],[PAS_DUR_COR_COD_ROS_TG_NEU]]-Tabla25[[#This Row],[ESC_DUR_COR_COD_ROS_TG_NEU]]</f>
        <v>-241.32941176470581</v>
      </c>
      <c r="BU34" s="36">
        <f>Tabla25[[#This Row],[PAS_NUM_COR_COD_ROS_TG_POS]]-Tabla25[[#This Row],[ESC_NUM_COR_COD_ROS_TG_POS]]</f>
        <v>1.4777777777777779</v>
      </c>
      <c r="BV34" s="36">
        <f>Tabla25[[#This Row],[PAS_DUR_COR_COD_ROS_TG_POS]]-Tabla25[[#This Row],[ESC_DUR_COR_COD_ROS_TG_POS]]</f>
        <v>147.26666666666671</v>
      </c>
      <c r="BW34" s="36">
        <f>Tabla25[[#This Row],[PAS_NUM_COR_COD_ROS_TG_TOT]]-Tabla25[[#This Row],[ESC_NUM_COR_COD_ROS_TG_TOT]]</f>
        <v>0.96674876847290636</v>
      </c>
      <c r="BX34" s="36">
        <f>Tabla25[[#This Row],[PAS_DUR_COR_COD_ROS_TG_TOT]]-Tabla25[[#This Row],[ESC_DUR_COR_COD_ROS_TG_TOT]]</f>
        <v>45.166666666666629</v>
      </c>
      <c r="BY34" s="39">
        <f>Tabla25[[#This Row],[PAS_NUM_COR_COD_ESC_TG_NEG]]-Tabla25[[#This Row],[ESC_NUM_COR_COD_ESC_TG_NEG]]</f>
        <v>-0.25146198830409361</v>
      </c>
      <c r="BZ34" s="39">
        <f>Tabla25[[#This Row],[PAS_DUR_COR_COD_ESC_TG_NEG]]-Tabla25[[#This Row],[ESC_DUR_COR_COD_ESC_TG_NEG]]</f>
        <v>-218.62857142857149</v>
      </c>
      <c r="CA34" s="39">
        <f>Tabla25[[#This Row],[PAS_NUM_COR_COD_ESC_TG_NEU]]-Tabla25[[#This Row],[ESC_NUM_COR_COD_ESC_TG_NEU]]</f>
        <v>-0.96842105263157885</v>
      </c>
      <c r="CB34" s="39">
        <f>Tabla25[[#This Row],[PAS_DUR_COR_COD_ESC_TG_NEU]]-Tabla25[[#This Row],[ESC_DUR_COR_COD_ESC_TG_NEU]]</f>
        <v>-93.43333333333328</v>
      </c>
      <c r="CC34" s="39">
        <f>Tabla25[[#This Row],[PAS_NUM_COR_COD_ESC_TG_POS]]-Tabla25[[#This Row],[ESC_NUM_COR_COD_ESC_TG_POS]]</f>
        <v>2.7777777777777679E-2</v>
      </c>
      <c r="CD34" s="39">
        <f>Tabla25[[#This Row],[PAS_DUR_COR_COD_ESC_TG_POS]]-Tabla25[[#This Row],[ESC_DUR_COR_COD_ESC_TG_POS]]</f>
        <v>-18.769736842105317</v>
      </c>
      <c r="CE34" s="39">
        <f>Tabla25[[#This Row],[PAS_NUM_COR_COD_ESC_TG_TOT]]-Tabla25[[#This Row],[ESC_NUM_COR_COD_ESC_TG_TOT]]</f>
        <v>-0.40394088669950756</v>
      </c>
      <c r="CF34" s="39">
        <f>Tabla25[[#This Row],[PAS_DUR_COR_COD_ESC_TG_TOT]]-Tabla25[[#This Row],[ESC_DUR_COR_COD_ESC_TG_TOT]]</f>
        <v>-107.18899733806563</v>
      </c>
      <c r="CG34" s="42">
        <f>Tabla25[[#This Row],[PAS_NUM_COR_COD_ROS_TG_NEG]]-Tabla25[[#This Row],[PAS_NUM_COR_COD_ESC_TG_NEG]]</f>
        <v>0.73684210526315796</v>
      </c>
      <c r="CH34" s="42">
        <f>Tabla25[[#This Row],[PAS_NUM_COR_COD_ROS_TG_NEU]]-Tabla25[[#This Row],[PAS_NUM_COR_COD_ESC_TG_NEU]]</f>
        <v>0.21052631578947345</v>
      </c>
      <c r="CI34" s="42">
        <f>Tabla25[[#This Row],[PAS_NUM_COR_COD_ROS_TG_POS]]-Tabla25[[#This Row],[PAS_NUM_COR_COD_ESC_TG_POS]]</f>
        <v>-0.54999999999999982</v>
      </c>
      <c r="CJ34" s="42">
        <f>Tabla25[[#This Row],[PAS_NUM_COR_COD_ROS_TG_TOT]]-Tabla25[[#This Row],[PAS_NUM_COR_COD_ESC_TG_TOT]]</f>
        <v>0.1206896551724137</v>
      </c>
      <c r="CK34" s="42">
        <f>Tabla25[[#This Row],[PAS_DUR_COR_COD_ROS_TG_NEG]]-Tabla25[[#This Row],[PAS_DUR_COR_COD_ESC_TG_NEG]]</f>
        <v>214.25882352941176</v>
      </c>
      <c r="CL34" s="42">
        <f>Tabla25[[#This Row],[PAS_DUR_COR_COD_ROS_TG_NEU]]-Tabla25[[#This Row],[PAS_DUR_COR_COD_ESC_TG_NEU]]</f>
        <v>-194.59607843137258</v>
      </c>
      <c r="CM34" s="42">
        <f>Tabla25[[#This Row],[PAS_DUR_COR_COD_ROS_TG_POS]]-Tabla25[[#This Row],[PAS_DUR_COR_COD_ESC_TG_POS]]</f>
        <v>-237.00526315789466</v>
      </c>
      <c r="CN34" s="42">
        <f>Tabla25[[#This Row],[PAS_DUR_COR_COD_ROS_TG_TOT]]-Tabla25[[#This Row],[PAS_DUR_COR_COD_ESC_TG_TOT]]</f>
        <v>-82.731292517006864</v>
      </c>
      <c r="CO34" s="44">
        <f>Tabla25[[#This Row],[ESC_NUM_COR_COD_ROS_TG_NEG]]-Tabla25[[#This Row],[ESC_NUM_COR_COD_ESC_TG_NEG]]</f>
        <v>-0.22222222222222232</v>
      </c>
      <c r="CP34" s="44">
        <f>Tabla25[[#This Row],[ESC_NUM_COR_COD_ROS_TG_NEU]]-Tabla25[[#This Row],[ESC_NUM_COR_COD_ESC_TG_NEU]]</f>
        <v>-1.5</v>
      </c>
      <c r="CQ34" s="44">
        <f>Tabla25[[#This Row],[ESC_NUM_COR_COD_ROS_TG_POS]]-Tabla25[[#This Row],[ESC_NUM_COR_COD_ESC_TG_POS]]</f>
        <v>-2</v>
      </c>
      <c r="CR34" s="44">
        <f>Tabla25[[#This Row],[ESC_NUM_COR_COD_ROS_TG_TOT]]-Tabla25[[#This Row],[ESC_NUM_COR_COD_ESC_TG_TOT]]</f>
        <v>-1.2500000000000002</v>
      </c>
      <c r="CS34" s="44">
        <f>Tabla25[[#This Row],[ESC_DUR_COR_COD_ROS_TG_NEG]]-Tabla25[[#This Row],[ESC_DUR_COR_COD_ESC_TG_NEG]]</f>
        <v>-215.55357142857144</v>
      </c>
      <c r="CT34" s="44">
        <f>Tabla25[[#This Row],[ESC_DUR_COR_COD_ROS_TG_NEU]]-Tabla25[[#This Row],[ESC_DUR_COR_COD_ESC_TG_NEU]]</f>
        <v>-46.700000000000045</v>
      </c>
      <c r="CU34" s="44">
        <f>Tabla25[[#This Row],[ESC_DUR_COR_COD_ROS_TG_POS]]-Tabla25[[#This Row],[ESC_DUR_COR_COD_ESC_TG_POS]]</f>
        <v>-403.04166666666669</v>
      </c>
      <c r="CV34" s="44">
        <f>Tabla25[[#This Row],[ESC_DUR_COR_COD_ROS_TG_TOT]]-Tabla25[[#This Row],[ESC_DUR_COR_COD_ESC_TG_TOT]]</f>
        <v>-235.08695652173913</v>
      </c>
      <c r="CW34" s="47">
        <f>Tabla25[[#This Row],[ROS_NUM_COR_COD_ROS_TG_NEG]]-Tabla25[[#This Row],[ROS_NUM_COR_COD_ESC_TG_NEG]]</f>
        <v>1.5</v>
      </c>
      <c r="CX34" s="47">
        <f>Tabla25[[#This Row],[ROS_NUM_COR_COD_ROS_TG_NEU]]-Tabla25[[#This Row],[ROS_NUM_COR_COD_ESC_TG_NEU]]</f>
        <v>0.22222222222222232</v>
      </c>
      <c r="CY34" s="47">
        <f>Tabla25[[#This Row],[ROS_NUM_COR_COD_ROS_TG_POS]]-Tabla25[[#This Row],[ROS_NUM_COR_COD_ESC_TG_POS]]</f>
        <v>3.2222222222222223</v>
      </c>
      <c r="CZ34" s="47">
        <f>Tabla25[[#This Row],[ROS_NUM_COR_COD_ROS_TG_TOT]]-Tabla25[[#This Row],[ROS_NUM_COR_COD_ESC_TG_TOT]]</f>
        <v>1.6538461538461537</v>
      </c>
      <c r="DA34" s="47">
        <f>Tabla25[[#This Row],[ROS_DUR_COR_COD_ROS_TG_NEG]]-Tabla25[[#This Row],[ROS_DUR_COR_COD_ESC_TG_NEG]]</f>
        <v>337.21428571428578</v>
      </c>
      <c r="DB34" s="47">
        <f>Tabla25[[#This Row],[ROS_DUR_COR_COD_ROS_TG_NEU]]-Tabla25[[#This Row],[ROS_DUR_COR_COD_ESC_TG_NEU]]</f>
        <v>202.33333333333337</v>
      </c>
      <c r="DC34" s="47">
        <f>Tabla25[[#This Row],[ROS_DUR_COR_COD_ROS_TG_POS]]-Tabla25[[#This Row],[ROS_DUR_COR_COD_ESC_TG_POS]]</f>
        <v>746.125</v>
      </c>
      <c r="DD34" s="47">
        <f>Tabla25[[#This Row],[ROS_DUR_COR_COD_ROS_TG_TOT]]-Tabla25[[#This Row],[ROS_DUR_COR_COD_ESC_TG_TOT]]</f>
        <v>402.62698412698421</v>
      </c>
      <c r="DE34" s="57">
        <v>212.14285714285714</v>
      </c>
      <c r="DF34" s="57">
        <v>191.83333333333334</v>
      </c>
      <c r="DG34" s="57">
        <v>297.25</v>
      </c>
      <c r="DH34" s="57">
        <v>238.76190476190476</v>
      </c>
      <c r="DI34" s="57">
        <v>234</v>
      </c>
      <c r="DJ34" s="57">
        <v>207.625</v>
      </c>
      <c r="DK34" s="57">
        <v>174.25</v>
      </c>
      <c r="DL34" s="57">
        <v>209</v>
      </c>
      <c r="DM34" s="57">
        <v>215.875</v>
      </c>
      <c r="DN34" s="57">
        <v>220</v>
      </c>
      <c r="DO34" s="57">
        <v>230.33333333333334</v>
      </c>
      <c r="DP34" s="57">
        <v>221.52631578947367</v>
      </c>
      <c r="DQ34" s="57">
        <v>210.14285714285714</v>
      </c>
      <c r="DR34" s="57">
        <v>226.25</v>
      </c>
      <c r="DS34" s="57">
        <v>256.25</v>
      </c>
      <c r="DT34" s="57">
        <v>231.78260869565219</v>
      </c>
      <c r="DU34" s="57">
        <v>222.41176470588235</v>
      </c>
      <c r="DV34" s="57">
        <v>222.11764705882354</v>
      </c>
      <c r="DW34" s="57">
        <v>203.8</v>
      </c>
      <c r="DX34" s="57">
        <v>215.42592592592592</v>
      </c>
      <c r="DY34" s="57">
        <v>211</v>
      </c>
      <c r="DZ34" s="57">
        <v>250.2</v>
      </c>
      <c r="EA34" s="57">
        <v>233.84210526315789</v>
      </c>
      <c r="EB34" s="57">
        <v>231.85714285714286</v>
      </c>
      <c r="EC34" s="57">
        <f>Tabla25[[#This Row],[ROS_1DU_COR_COD_ROS_TG_NEG]]-Tabla25[[#This Row],[ROS_1DU_COR_COD_ESC_TG_NEG]]</f>
        <v>-21.857142857142861</v>
      </c>
      <c r="ED34" s="57">
        <f>Tabla25[[#This Row],[ROS_1DU_COR_COD_ROS_TG_NEU]]-Tabla25[[#This Row],[ROS_1DU_COR_COD_ESC_TG_NEU]]</f>
        <v>-15.791666666666657</v>
      </c>
      <c r="EE34" s="57">
        <f>Tabla25[[#This Row],[ROS_1DU_COR_COD_ROS_TG_POS]]-Tabla25[[#This Row],[ROS_1DU_COR_COD_ESC_TG_POS]]</f>
        <v>123</v>
      </c>
      <c r="EF34" s="57">
        <f>Tabla25[[#This Row],[ROS_1DU_COR_COD_ROS_TG_TOT]]-Tabla25[[#This Row],[ROS_1DU_COR_COD_ESC_TG_TOT]]</f>
        <v>29.761904761904759</v>
      </c>
      <c r="EG34" s="57">
        <f>Tabla25[[#This Row],[ESC_1DU_COR_COD_ROS_TG_NEG]]-Tabla25[[#This Row],[ESC_1DU_COR_COD_ESC_TG_NEG]]</f>
        <v>5.7321428571428612</v>
      </c>
      <c r="EH34" s="57">
        <f>Tabla25[[#This Row],[ESC_1DU_COR_COD_ROS_TG_NEU]]-Tabla25[[#This Row],[ESC_1DU_COR_COD_ESC_TG_NEU]]</f>
        <v>-6.25</v>
      </c>
      <c r="EI34" s="57">
        <f>Tabla25[[#This Row],[ESC_1DU_COR_COD_ROS_TG_POS]]-Tabla25[[#This Row],[ESC_1DU_COR_COD_ESC_TG_POS]]</f>
        <v>-25.916666666666657</v>
      </c>
      <c r="EJ34" s="57">
        <f>Tabla25[[#This Row],[ESC_1DU_COR_COD_ROS_TG_TOT]]-Tabla25[[#This Row],[ESC_1DU_COR_COD_ESC_TG_TOT]]</f>
        <v>-10.256292906178516</v>
      </c>
      <c r="EK34" s="57">
        <f>Tabla25[[#This Row],[PAS_1DU_COR_COD_ROS_TG_NEG]]-Tabla25[[#This Row],[PAS_1DU_COR_COD_ESC_TG_NEG]]</f>
        <v>11.411764705882348</v>
      </c>
      <c r="EL34" s="57">
        <f>Tabla25[[#This Row],[PAS_1DU_COR_COD_ROS_TG_NEU]]-Tabla25[[#This Row],[PAS_1DU_COR_COD_ESC_TG_NEU]]</f>
        <v>-28.082352941176453</v>
      </c>
      <c r="EM34" s="57">
        <f>Tabla25[[#This Row],[PAS_1DU_COR_COD_ROS_TG_POS]]-Tabla25[[#This Row],[PAS_1DU_COR_COD_ESC_TG_POS]]</f>
        <v>-30.042105263157879</v>
      </c>
      <c r="EN34" s="57">
        <f>Tabla25[[#This Row],[PAS_1DU_COR_COD_ROS_TG_TOT]]-Tabla25[[#This Row],[PAS_1DU_COR_COD_ESC_TG_TOT]]</f>
        <v>-16.431216931216937</v>
      </c>
    </row>
    <row r="35" spans="1:144" x14ac:dyDescent="0.3">
      <c r="A35" s="2" t="s">
        <v>33</v>
      </c>
      <c r="B35" s="2">
        <v>20</v>
      </c>
      <c r="C35" s="2">
        <v>2</v>
      </c>
      <c r="D35" s="2">
        <v>28</v>
      </c>
      <c r="E35" s="19">
        <v>0</v>
      </c>
      <c r="G35" s="19">
        <v>0.05</v>
      </c>
      <c r="H35" s="19">
        <v>112</v>
      </c>
      <c r="I35" s="19">
        <v>0</v>
      </c>
      <c r="K35" s="19">
        <v>1.7543859649122806E-2</v>
      </c>
      <c r="L35" s="19">
        <v>112</v>
      </c>
      <c r="M35" s="21">
        <v>0.1111111111111111</v>
      </c>
      <c r="N35" s="21">
        <v>86.5</v>
      </c>
      <c r="O35" s="21">
        <v>0.05</v>
      </c>
      <c r="P35" s="21">
        <v>113</v>
      </c>
      <c r="Q35" s="21">
        <v>5.2631578947368418E-2</v>
      </c>
      <c r="R35" s="21">
        <v>110</v>
      </c>
      <c r="S35" s="21">
        <v>7.0175438596491224E-2</v>
      </c>
      <c r="T35" s="21">
        <v>99</v>
      </c>
      <c r="U35" s="22">
        <v>0.1111111111111111</v>
      </c>
      <c r="V35" s="22">
        <v>112</v>
      </c>
      <c r="W35" s="22">
        <v>0</v>
      </c>
      <c r="Y35" s="22">
        <v>0.25</v>
      </c>
      <c r="Z35" s="22">
        <v>96.5</v>
      </c>
      <c r="AA35" s="22">
        <v>0.12</v>
      </c>
      <c r="AB35" s="22">
        <v>101.66666666666667</v>
      </c>
      <c r="AC35" s="24">
        <v>0.1111111111111111</v>
      </c>
      <c r="AD35" s="24">
        <v>97</v>
      </c>
      <c r="AE35" s="24">
        <v>0.125</v>
      </c>
      <c r="AF35" s="24">
        <v>92</v>
      </c>
      <c r="AG35" s="24">
        <v>0</v>
      </c>
      <c r="AI35" s="24">
        <v>0.08</v>
      </c>
      <c r="AJ35" s="24">
        <v>94.5</v>
      </c>
      <c r="AK35" s="26">
        <v>0.1111111111111111</v>
      </c>
      <c r="AL35" s="26">
        <v>108</v>
      </c>
      <c r="AM35" s="26">
        <v>0</v>
      </c>
      <c r="AO35" s="26">
        <v>0.1</v>
      </c>
      <c r="AP35" s="26">
        <v>97</v>
      </c>
      <c r="AQ35" s="26">
        <v>6.8965517241379309E-2</v>
      </c>
      <c r="AR35" s="26">
        <v>102.5</v>
      </c>
      <c r="AS35" s="28">
        <v>0</v>
      </c>
      <c r="AU35" s="28">
        <v>0.1</v>
      </c>
      <c r="AV35" s="28">
        <v>107</v>
      </c>
      <c r="AW35" s="28">
        <v>0</v>
      </c>
      <c r="AY35" s="28">
        <v>3.4482758620689655E-2</v>
      </c>
      <c r="AZ35" s="28">
        <v>107</v>
      </c>
      <c r="BA35" s="33">
        <f>Tabla25[[#This Row],[ROS_NUM_COR_COD_ROS_TG_NEG]]-Tabla25[[#This Row],[PAS_NUM_COR_COD_ROS_TG_NEG]]</f>
        <v>-0.1111111111111111</v>
      </c>
      <c r="BB35" s="33">
        <f>Tabla25[[#This Row],[ROS_DUR_COR_COD_ROS_TG_NEG]]-Tabla25[[#This Row],[PAS_DUR_COR_COD_ROS_TG_NEG]]</f>
        <v>-86.5</v>
      </c>
      <c r="BC35" s="33">
        <f>Tabla25[[#This Row],[ROS_NUM_COR_COD_ROS_TG_NEU]]-Tabla25[[#This Row],[PAS_NUM_COR_COD_ROS_TG_NEU]]</f>
        <v>0.05</v>
      </c>
      <c r="BD35" s="33">
        <f>Tabla25[[#This Row],[ROS_DUR_COR_COD_ROS_TG_NEU]]-Tabla25[[#This Row],[PAS_DUR_COR_COD_ROS_TG_NEU]]</f>
        <v>-6</v>
      </c>
      <c r="BE35" s="33">
        <f>Tabla25[[#This Row],[ROS_NUM_COR_COD_ROS_TG_POS]]-Tabla25[[#This Row],[PAS_NUM_COR_COD_ROS_TG_POS]]</f>
        <v>-5.2631578947368418E-2</v>
      </c>
      <c r="BF35" s="33">
        <f>Tabla25[[#This Row],[ROS_DUR_COR_COD_ROS_TG_POS]]-Tabla25[[#This Row],[PAS_DUR_COR_COD_ROS_TG_POS]]</f>
        <v>-110</v>
      </c>
      <c r="BG35" s="33">
        <f>Tabla25[[#This Row],[ROS_NUM_COR_COD_ROS_TG_TOT]]-Tabla25[[#This Row],[PAS_NUM_COR_COD_ROS_TG_TOT]]</f>
        <v>-3.5692679975801569E-2</v>
      </c>
      <c r="BH35" s="33">
        <f>Tabla25[[#This Row],[ROS_DUR_COR_COD_ROS_TG_TOT]]-Tabla25[[#This Row],[PAS_DUR_COR_COD_ROS_TG_TOT]]</f>
        <v>8</v>
      </c>
      <c r="BI35" s="30">
        <f>Tabla25[[#This Row],[ROS_NUM_COR_COD_ESC_TG_NEG]]-Tabla25[[#This Row],[PAS_NUM_COR_COD_ESC_TG_NEG]]</f>
        <v>0.1111111111111111</v>
      </c>
      <c r="BJ35" s="30">
        <f>Tabla25[[#This Row],[ROS_DUR_COR_COD_ESC_TG_NEG]]-Tabla25[[#This Row],[PAS_DUR_COR_COD_ESC_TG_NEG]]</f>
        <v>108</v>
      </c>
      <c r="BK35" s="30">
        <f>Tabla25[[#This Row],[ROS_NUM_COR_COD_ESC_TG_NEU]]-Tabla25[[#This Row],[PAS_NUM_COR_COD_ESC_TG_NEU]]</f>
        <v>-0.05</v>
      </c>
      <c r="BL35" s="30">
        <f>Tabla25[[#This Row],[ROS_DUR_COR_COD_ESC_TG_NEU]]-Tabla25[[#This Row],[PAS_DUR_COR_COD_ESC_TG_NEU]]</f>
        <v>-112</v>
      </c>
      <c r="BM35" s="30">
        <f>Tabla25[[#This Row],[ROS_NUM_COR_COD_ESC_TG_POS]]-Tabla25[[#This Row],[PAS_NUM_COR_COD_ESC_TG_POS]]</f>
        <v>0.1</v>
      </c>
      <c r="BN35" s="30">
        <f>Tabla25[[#This Row],[ROS_DUR_COR_COD_ESC_TG_POS]]-Tabla25[[#This Row],[PAS_DUR_COR_COD_ESC_TG_POS]]</f>
        <v>97</v>
      </c>
      <c r="BO35" s="30">
        <f>Tabla25[[#This Row],[ROS_NUM_COR_COD_ESC_TG_TOT]]-Tabla25[[#This Row],[PAS_NUM_COR_COD_ESC_TG_TOT]]</f>
        <v>5.1421657592256503E-2</v>
      </c>
      <c r="BP35" s="30">
        <f>Tabla25[[#This Row],[ROS_DUR_COR_COD_ESC_TG_TOT]]-Tabla25[[#This Row],[PAS_DUR_COR_COD_ESC_TG_TOT]]</f>
        <v>-9.5</v>
      </c>
      <c r="BQ35" s="36">
        <f>Tabla25[[#This Row],[PAS_NUM_COR_COD_ROS_TG_NEG]]-Tabla25[[#This Row],[ESC_NUM_COR_COD_ROS_TG_NEG]]</f>
        <v>0</v>
      </c>
      <c r="BR35" s="36">
        <f>Tabla25[[#This Row],[PAS_DUR_COR_COD_ROS_TG_NEG]]-Tabla25[[#This Row],[ESC_DUR_COR_COD_ROS_TG_NEG]]</f>
        <v>-10.5</v>
      </c>
      <c r="BS35" s="36">
        <f>Tabla25[[#This Row],[PAS_NUM_COR_COD_ROS_TG_NEU]]-Tabla25[[#This Row],[ESC_NUM_COR_COD_ROS_TG_NEU]]</f>
        <v>-7.4999999999999997E-2</v>
      </c>
      <c r="BT35" s="36">
        <f>Tabla25[[#This Row],[PAS_DUR_COR_COD_ROS_TG_NEU]]-Tabla25[[#This Row],[ESC_DUR_COR_COD_ROS_TG_NEU]]</f>
        <v>21</v>
      </c>
      <c r="BU35" s="36">
        <f>Tabla25[[#This Row],[PAS_NUM_COR_COD_ROS_TG_POS]]-Tabla25[[#This Row],[ESC_NUM_COR_COD_ROS_TG_POS]]</f>
        <v>5.2631578947368418E-2</v>
      </c>
      <c r="BV35" s="36">
        <f>Tabla25[[#This Row],[PAS_DUR_COR_COD_ROS_TG_POS]]-Tabla25[[#This Row],[ESC_DUR_COR_COD_ROS_TG_POS]]</f>
        <v>110</v>
      </c>
      <c r="BW35" s="36">
        <f>Tabla25[[#This Row],[PAS_NUM_COR_COD_ROS_TG_TOT]]-Tabla25[[#This Row],[ESC_NUM_COR_COD_ROS_TG_TOT]]</f>
        <v>-9.8245614035087775E-3</v>
      </c>
      <c r="BX35" s="36">
        <f>Tabla25[[#This Row],[PAS_DUR_COR_COD_ROS_TG_TOT]]-Tabla25[[#This Row],[ESC_DUR_COR_COD_ROS_TG_TOT]]</f>
        <v>4.5</v>
      </c>
      <c r="BY35" s="39">
        <f>Tabla25[[#This Row],[PAS_NUM_COR_COD_ESC_TG_NEG]]-Tabla25[[#This Row],[ESC_NUM_COR_COD_ESC_TG_NEG]]</f>
        <v>-0.1111111111111111</v>
      </c>
      <c r="BZ35" s="39">
        <f>Tabla25[[#This Row],[PAS_DUR_COR_COD_ESC_TG_NEG]]-Tabla25[[#This Row],[ESC_DUR_COR_COD_ESC_TG_NEG]]</f>
        <v>-112</v>
      </c>
      <c r="CA35" s="39">
        <f>Tabla25[[#This Row],[PAS_NUM_COR_COD_ESC_TG_NEU]]-Tabla25[[#This Row],[ESC_NUM_COR_COD_ESC_TG_NEU]]</f>
        <v>0.05</v>
      </c>
      <c r="CB35" s="39">
        <f>Tabla25[[#This Row],[PAS_DUR_COR_COD_ESC_TG_NEU]]-Tabla25[[#This Row],[ESC_DUR_COR_COD_ESC_TG_NEU]]</f>
        <v>112</v>
      </c>
      <c r="CC35" s="39">
        <f>Tabla25[[#This Row],[PAS_NUM_COR_COD_ESC_TG_POS]]-Tabla25[[#This Row],[ESC_NUM_COR_COD_ESC_TG_POS]]</f>
        <v>-0.25</v>
      </c>
      <c r="CD35" s="39">
        <f>Tabla25[[#This Row],[PAS_DUR_COR_COD_ESC_TG_POS]]-Tabla25[[#This Row],[ESC_DUR_COR_COD_ESC_TG_POS]]</f>
        <v>-96.5</v>
      </c>
      <c r="CE35" s="39">
        <f>Tabla25[[#This Row],[PAS_NUM_COR_COD_ESC_TG_TOT]]-Tabla25[[#This Row],[ESC_NUM_COR_COD_ESC_TG_TOT]]</f>
        <v>-0.10245614035087719</v>
      </c>
      <c r="CF35" s="39">
        <f>Tabla25[[#This Row],[PAS_DUR_COR_COD_ESC_TG_TOT]]-Tabla25[[#This Row],[ESC_DUR_COR_COD_ESC_TG_TOT]]</f>
        <v>10.333333333333329</v>
      </c>
      <c r="CG35" s="42">
        <f>Tabla25[[#This Row],[PAS_NUM_COR_COD_ROS_TG_NEG]]-Tabla25[[#This Row],[PAS_NUM_COR_COD_ESC_TG_NEG]]</f>
        <v>0.1111111111111111</v>
      </c>
      <c r="CH35" s="42">
        <f>Tabla25[[#This Row],[PAS_NUM_COR_COD_ROS_TG_NEU]]-Tabla25[[#This Row],[PAS_NUM_COR_COD_ESC_TG_NEU]]</f>
        <v>0</v>
      </c>
      <c r="CI35" s="42">
        <f>Tabla25[[#This Row],[PAS_NUM_COR_COD_ROS_TG_POS]]-Tabla25[[#This Row],[PAS_NUM_COR_COD_ESC_TG_POS]]</f>
        <v>5.2631578947368418E-2</v>
      </c>
      <c r="CJ35" s="42">
        <f>Tabla25[[#This Row],[PAS_NUM_COR_COD_ROS_TG_TOT]]-Tabla25[[#This Row],[PAS_NUM_COR_COD_ESC_TG_TOT]]</f>
        <v>5.2631578947368418E-2</v>
      </c>
      <c r="CK35" s="42">
        <f>Tabla25[[#This Row],[PAS_DUR_COR_COD_ROS_TG_NEG]]-Tabla25[[#This Row],[PAS_DUR_COR_COD_ESC_TG_NEG]]</f>
        <v>86.5</v>
      </c>
      <c r="CL35" s="42">
        <f>Tabla25[[#This Row],[PAS_DUR_COR_COD_ROS_TG_NEU]]-Tabla25[[#This Row],[PAS_DUR_COR_COD_ESC_TG_NEU]]</f>
        <v>1</v>
      </c>
      <c r="CM35" s="42">
        <f>Tabla25[[#This Row],[PAS_DUR_COR_COD_ROS_TG_POS]]-Tabla25[[#This Row],[PAS_DUR_COR_COD_ESC_TG_POS]]</f>
        <v>110</v>
      </c>
      <c r="CN35" s="42">
        <f>Tabla25[[#This Row],[PAS_DUR_COR_COD_ROS_TG_TOT]]-Tabla25[[#This Row],[PAS_DUR_COR_COD_ESC_TG_TOT]]</f>
        <v>-13</v>
      </c>
      <c r="CO35" s="44">
        <f>Tabla25[[#This Row],[ESC_NUM_COR_COD_ROS_TG_NEG]]-Tabla25[[#This Row],[ESC_NUM_COR_COD_ESC_TG_NEG]]</f>
        <v>0</v>
      </c>
      <c r="CP35" s="44">
        <f>Tabla25[[#This Row],[ESC_NUM_COR_COD_ROS_TG_NEU]]-Tabla25[[#This Row],[ESC_NUM_COR_COD_ESC_TG_NEU]]</f>
        <v>0.125</v>
      </c>
      <c r="CQ35" s="44">
        <f>Tabla25[[#This Row],[ESC_NUM_COR_COD_ROS_TG_POS]]-Tabla25[[#This Row],[ESC_NUM_COR_COD_ESC_TG_POS]]</f>
        <v>-0.25</v>
      </c>
      <c r="CR35" s="44">
        <f>Tabla25[[#This Row],[ESC_NUM_COR_COD_ROS_TG_TOT]]-Tabla25[[#This Row],[ESC_NUM_COR_COD_ESC_TG_TOT]]</f>
        <v>-3.9999999999999994E-2</v>
      </c>
      <c r="CS35" s="44">
        <f>Tabla25[[#This Row],[ESC_DUR_COR_COD_ROS_TG_NEG]]-Tabla25[[#This Row],[ESC_DUR_COR_COD_ESC_TG_NEG]]</f>
        <v>-15</v>
      </c>
      <c r="CT35" s="44">
        <f>Tabla25[[#This Row],[ESC_DUR_COR_COD_ROS_TG_NEU]]-Tabla25[[#This Row],[ESC_DUR_COR_COD_ESC_TG_NEU]]</f>
        <v>92</v>
      </c>
      <c r="CU35" s="44">
        <f>Tabla25[[#This Row],[ESC_DUR_COR_COD_ROS_TG_POS]]-Tabla25[[#This Row],[ESC_DUR_COR_COD_ESC_TG_POS]]</f>
        <v>-96.5</v>
      </c>
      <c r="CV35" s="44">
        <f>Tabla25[[#This Row],[ESC_DUR_COR_COD_ROS_TG_TOT]]-Tabla25[[#This Row],[ESC_DUR_COR_COD_ESC_TG_TOT]]</f>
        <v>-7.1666666666666714</v>
      </c>
      <c r="CW35" s="47">
        <f>Tabla25[[#This Row],[ROS_NUM_COR_COD_ROS_TG_NEG]]-Tabla25[[#This Row],[ROS_NUM_COR_COD_ESC_TG_NEG]]</f>
        <v>-0.1111111111111111</v>
      </c>
      <c r="CX35" s="47">
        <f>Tabla25[[#This Row],[ROS_NUM_COR_COD_ROS_TG_NEU]]-Tabla25[[#This Row],[ROS_NUM_COR_COD_ESC_TG_NEU]]</f>
        <v>0.1</v>
      </c>
      <c r="CY35" s="47">
        <f>Tabla25[[#This Row],[ROS_NUM_COR_COD_ROS_TG_POS]]-Tabla25[[#This Row],[ROS_NUM_COR_COD_ESC_TG_POS]]</f>
        <v>-0.1</v>
      </c>
      <c r="CZ35" s="47">
        <f>Tabla25[[#This Row],[ROS_NUM_COR_COD_ROS_TG_TOT]]-Tabla25[[#This Row],[ROS_NUM_COR_COD_ESC_TG_TOT]]</f>
        <v>-3.4482758620689655E-2</v>
      </c>
      <c r="DA35" s="47">
        <f>Tabla25[[#This Row],[ROS_DUR_COR_COD_ROS_TG_NEG]]-Tabla25[[#This Row],[ROS_DUR_COR_COD_ESC_TG_NEG]]</f>
        <v>-108</v>
      </c>
      <c r="DB35" s="47">
        <f>Tabla25[[#This Row],[ROS_DUR_COR_COD_ROS_TG_NEU]]-Tabla25[[#This Row],[ROS_DUR_COR_COD_ESC_TG_NEU]]</f>
        <v>107</v>
      </c>
      <c r="DC35" s="47">
        <f>Tabla25[[#This Row],[ROS_DUR_COR_COD_ROS_TG_POS]]-Tabla25[[#This Row],[ROS_DUR_COR_COD_ESC_TG_POS]]</f>
        <v>-97</v>
      </c>
      <c r="DD35" s="47">
        <f>Tabla25[[#This Row],[ROS_DUR_COR_COD_ROS_TG_TOT]]-Tabla25[[#This Row],[ROS_DUR_COR_COD_ESC_TG_TOT]]</f>
        <v>4.5</v>
      </c>
      <c r="DE35" s="57"/>
      <c r="DF35" s="57">
        <v>107</v>
      </c>
      <c r="DG35" s="57"/>
      <c r="DH35" s="57">
        <v>107</v>
      </c>
      <c r="DI35" s="57">
        <v>108</v>
      </c>
      <c r="DJ35" s="57"/>
      <c r="DK35" s="57">
        <v>97</v>
      </c>
      <c r="DL35" s="57">
        <v>102.5</v>
      </c>
      <c r="DM35" s="57">
        <v>97</v>
      </c>
      <c r="DN35" s="57">
        <v>92</v>
      </c>
      <c r="DO35" s="57"/>
      <c r="DP35" s="57">
        <v>94.5</v>
      </c>
      <c r="DQ35" s="57">
        <v>112</v>
      </c>
      <c r="DR35" s="57"/>
      <c r="DS35" s="57">
        <v>96.5</v>
      </c>
      <c r="DT35" s="57">
        <v>101.66666666666667</v>
      </c>
      <c r="DU35" s="57">
        <v>86.5</v>
      </c>
      <c r="DV35" s="57">
        <v>113</v>
      </c>
      <c r="DW35" s="57">
        <v>110</v>
      </c>
      <c r="DX35" s="57">
        <v>99</v>
      </c>
      <c r="DY35" s="57"/>
      <c r="DZ35" s="57">
        <v>112</v>
      </c>
      <c r="EA35" s="57"/>
      <c r="EB35" s="57">
        <v>112</v>
      </c>
      <c r="EC35" s="57">
        <f>Tabla25[[#This Row],[ROS_1DU_COR_COD_ROS_TG_NEG]]-Tabla25[[#This Row],[ROS_1DU_COR_COD_ESC_TG_NEG]]</f>
        <v>-108</v>
      </c>
      <c r="ED35" s="57">
        <f>Tabla25[[#This Row],[ROS_1DU_COR_COD_ROS_TG_NEU]]-Tabla25[[#This Row],[ROS_1DU_COR_COD_ESC_TG_NEU]]</f>
        <v>107</v>
      </c>
      <c r="EE35" s="57">
        <f>Tabla25[[#This Row],[ROS_1DU_COR_COD_ROS_TG_POS]]-Tabla25[[#This Row],[ROS_1DU_COR_COD_ESC_TG_POS]]</f>
        <v>-97</v>
      </c>
      <c r="EF35" s="57">
        <f>Tabla25[[#This Row],[ROS_1DU_COR_COD_ROS_TG_TOT]]-Tabla25[[#This Row],[ROS_1DU_COR_COD_ESC_TG_TOT]]</f>
        <v>4.5</v>
      </c>
      <c r="EG35" s="57">
        <f>Tabla25[[#This Row],[ESC_1DU_COR_COD_ROS_TG_NEG]]-Tabla25[[#This Row],[ESC_1DU_COR_COD_ESC_TG_NEG]]</f>
        <v>-15</v>
      </c>
      <c r="EH35" s="57">
        <f>Tabla25[[#This Row],[ESC_1DU_COR_COD_ROS_TG_NEU]]-Tabla25[[#This Row],[ESC_1DU_COR_COD_ESC_TG_NEU]]</f>
        <v>92</v>
      </c>
      <c r="EI35" s="57">
        <f>Tabla25[[#This Row],[ESC_1DU_COR_COD_ROS_TG_POS]]-Tabla25[[#This Row],[ESC_1DU_COR_COD_ESC_TG_POS]]</f>
        <v>-96.5</v>
      </c>
      <c r="EJ35" s="57">
        <f>Tabla25[[#This Row],[ESC_1DU_COR_COD_ROS_TG_TOT]]-Tabla25[[#This Row],[ESC_1DU_COR_COD_ESC_TG_TOT]]</f>
        <v>-7.1666666666666714</v>
      </c>
      <c r="EK35" s="57">
        <f>Tabla25[[#This Row],[PAS_1DU_COR_COD_ROS_TG_NEG]]-Tabla25[[#This Row],[PAS_1DU_COR_COD_ESC_TG_NEG]]</f>
        <v>86.5</v>
      </c>
      <c r="EL35" s="57">
        <f>Tabla25[[#This Row],[PAS_1DU_COR_COD_ROS_TG_NEU]]-Tabla25[[#This Row],[PAS_1DU_COR_COD_ESC_TG_NEU]]</f>
        <v>1</v>
      </c>
      <c r="EM35" s="57">
        <f>Tabla25[[#This Row],[PAS_1DU_COR_COD_ROS_TG_POS]]-Tabla25[[#This Row],[PAS_1DU_COR_COD_ESC_TG_POS]]</f>
        <v>110</v>
      </c>
      <c r="EN35" s="57">
        <f>Tabla25[[#This Row],[PAS_1DU_COR_COD_ROS_TG_TOT]]-Tabla25[[#This Row],[PAS_1DU_COR_COD_ESC_TG_TOT]]</f>
        <v>-13</v>
      </c>
    </row>
    <row r="36" spans="1:144" x14ac:dyDescent="0.3">
      <c r="A36" s="2" t="s">
        <v>34</v>
      </c>
      <c r="B36" s="2">
        <v>20</v>
      </c>
      <c r="C36" s="2">
        <v>2</v>
      </c>
      <c r="D36" s="2">
        <v>29</v>
      </c>
      <c r="E36" s="19">
        <v>3.5263157894736841</v>
      </c>
      <c r="F36" s="19">
        <v>1239.8888888888889</v>
      </c>
      <c r="G36" s="19">
        <v>3.5263157894736841</v>
      </c>
      <c r="H36" s="19">
        <v>1173.2777777777778</v>
      </c>
      <c r="I36" s="19">
        <v>3.263157894736842</v>
      </c>
      <c r="J36" s="19">
        <v>1140.1764705882354</v>
      </c>
      <c r="K36" s="19">
        <v>3.4385964912280702</v>
      </c>
      <c r="L36" s="19">
        <v>1185.2830188679245</v>
      </c>
      <c r="M36" s="21">
        <v>2.8421052631578947</v>
      </c>
      <c r="N36" s="21">
        <v>1083.1875</v>
      </c>
      <c r="O36" s="21">
        <v>3.1578947368421053</v>
      </c>
      <c r="P36" s="21">
        <v>1185.1875</v>
      </c>
      <c r="Q36" s="21">
        <v>3.1578947368421053</v>
      </c>
      <c r="R36" s="21">
        <v>1162.1176470588234</v>
      </c>
      <c r="S36" s="21">
        <v>3.0526315789473686</v>
      </c>
      <c r="T36" s="21">
        <v>1143.8775510204082</v>
      </c>
      <c r="U36" s="22">
        <v>4.4444444444444446</v>
      </c>
      <c r="V36" s="22">
        <v>1839.8571428571429</v>
      </c>
      <c r="W36" s="22">
        <v>3.3333333333333335</v>
      </c>
      <c r="X36" s="22">
        <v>1497.1428571428571</v>
      </c>
      <c r="Y36" s="22">
        <v>5</v>
      </c>
      <c r="Z36" s="22">
        <v>1693.4</v>
      </c>
      <c r="AA36" s="22">
        <v>4.2857142857142856</v>
      </c>
      <c r="AB36" s="22">
        <v>1678.875</v>
      </c>
      <c r="AC36" s="24">
        <v>1.7777777777777777</v>
      </c>
      <c r="AD36" s="24">
        <v>1457.25</v>
      </c>
      <c r="AE36" s="24">
        <v>2.6666666666666665</v>
      </c>
      <c r="AF36" s="24">
        <v>1125.5714285714287</v>
      </c>
      <c r="AG36" s="24">
        <v>1.1000000000000001</v>
      </c>
      <c r="AH36" s="24">
        <v>728.8</v>
      </c>
      <c r="AI36" s="24">
        <v>1.8214285714285714</v>
      </c>
      <c r="AJ36" s="24">
        <v>1084.5</v>
      </c>
      <c r="AK36" s="26">
        <v>1.5555555555555556</v>
      </c>
      <c r="AL36" s="26">
        <v>806.2</v>
      </c>
      <c r="AM36" s="26">
        <v>1.8</v>
      </c>
      <c r="AN36" s="26">
        <v>1068.8</v>
      </c>
      <c r="AO36" s="26">
        <v>1.7</v>
      </c>
      <c r="AP36" s="26">
        <v>652.125</v>
      </c>
      <c r="AQ36" s="26">
        <v>1.6896551724137931</v>
      </c>
      <c r="AR36" s="26">
        <v>810.66666666666663</v>
      </c>
      <c r="AS36" s="28">
        <v>4.7777777777777777</v>
      </c>
      <c r="AT36" s="28">
        <v>1497.4444444444443</v>
      </c>
      <c r="AU36" s="28">
        <v>4.4000000000000004</v>
      </c>
      <c r="AV36" s="28">
        <v>1505.2</v>
      </c>
      <c r="AW36" s="28">
        <v>4.5999999999999996</v>
      </c>
      <c r="AX36" s="28">
        <v>1694.5555555555557</v>
      </c>
      <c r="AY36" s="28">
        <v>4.5862068965517242</v>
      </c>
      <c r="AZ36" s="28">
        <v>1563.5714285714287</v>
      </c>
      <c r="BA36" s="33">
        <f>Tabla25[[#This Row],[ROS_NUM_COR_COD_ROS_TG_NEG]]-Tabla25[[#This Row],[PAS_NUM_COR_COD_ROS_TG_NEG]]</f>
        <v>1.935672514619883</v>
      </c>
      <c r="BB36" s="33">
        <f>Tabla25[[#This Row],[ROS_DUR_COR_COD_ROS_TG_NEG]]-Tabla25[[#This Row],[PAS_DUR_COR_COD_ROS_TG_NEG]]</f>
        <v>414.25694444444434</v>
      </c>
      <c r="BC36" s="33">
        <f>Tabla25[[#This Row],[ROS_NUM_COR_COD_ROS_TG_NEU]]-Tabla25[[#This Row],[PAS_NUM_COR_COD_ROS_TG_NEU]]</f>
        <v>1.242105263157895</v>
      </c>
      <c r="BD36" s="33">
        <f>Tabla25[[#This Row],[ROS_DUR_COR_COD_ROS_TG_NEU]]-Tabla25[[#This Row],[PAS_DUR_COR_COD_ROS_TG_NEU]]</f>
        <v>320.01250000000005</v>
      </c>
      <c r="BE36" s="33">
        <f>Tabla25[[#This Row],[ROS_NUM_COR_COD_ROS_TG_POS]]-Tabla25[[#This Row],[PAS_NUM_COR_COD_ROS_TG_POS]]</f>
        <v>1.4421052631578943</v>
      </c>
      <c r="BF36" s="33">
        <f>Tabla25[[#This Row],[ROS_DUR_COR_COD_ROS_TG_POS]]-Tabla25[[#This Row],[PAS_DUR_COR_COD_ROS_TG_POS]]</f>
        <v>532.43790849673223</v>
      </c>
      <c r="BG36" s="33">
        <f>Tabla25[[#This Row],[ROS_NUM_COR_COD_ROS_TG_TOT]]-Tabla25[[#This Row],[PAS_NUM_COR_COD_ROS_TG_TOT]]</f>
        <v>1.5335753176043556</v>
      </c>
      <c r="BH36" s="33">
        <f>Tabla25[[#This Row],[ROS_DUR_COR_COD_ROS_TG_TOT]]-Tabla25[[#This Row],[PAS_DUR_COR_COD_ROS_TG_TOT]]</f>
        <v>419.69387755102048</v>
      </c>
      <c r="BI36" s="30">
        <f>Tabla25[[#This Row],[ROS_NUM_COR_COD_ESC_TG_NEG]]-Tabla25[[#This Row],[PAS_NUM_COR_COD_ESC_TG_NEG]]</f>
        <v>-1.9707602339181285</v>
      </c>
      <c r="BJ36" s="30">
        <f>Tabla25[[#This Row],[ROS_DUR_COR_COD_ESC_TG_NEG]]-Tabla25[[#This Row],[PAS_DUR_COR_COD_ESC_TG_NEG]]</f>
        <v>-433.68888888888887</v>
      </c>
      <c r="BK36" s="30">
        <f>Tabla25[[#This Row],[ROS_NUM_COR_COD_ESC_TG_NEU]]-Tabla25[[#This Row],[PAS_NUM_COR_COD_ESC_TG_NEU]]</f>
        <v>-1.726315789473684</v>
      </c>
      <c r="BL36" s="30">
        <f>Tabla25[[#This Row],[ROS_DUR_COR_COD_ESC_TG_NEU]]-Tabla25[[#This Row],[PAS_DUR_COR_COD_ESC_TG_NEU]]</f>
        <v>-104.47777777777787</v>
      </c>
      <c r="BM36" s="30">
        <f>Tabla25[[#This Row],[ROS_NUM_COR_COD_ESC_TG_POS]]-Tabla25[[#This Row],[PAS_NUM_COR_COD_ESC_TG_POS]]</f>
        <v>-1.5631578947368421</v>
      </c>
      <c r="BN36" s="30">
        <f>Tabla25[[#This Row],[ROS_DUR_COR_COD_ESC_TG_POS]]-Tabla25[[#This Row],[PAS_DUR_COR_COD_ESC_TG_POS]]</f>
        <v>-488.05147058823536</v>
      </c>
      <c r="BO36" s="30">
        <f>Tabla25[[#This Row],[ROS_NUM_COR_COD_ESC_TG_TOT]]-Tabla25[[#This Row],[PAS_NUM_COR_COD_ESC_TG_TOT]]</f>
        <v>-1.7489413188142771</v>
      </c>
      <c r="BP36" s="30">
        <f>Tabla25[[#This Row],[ROS_DUR_COR_COD_ESC_TG_TOT]]-Tabla25[[#This Row],[PAS_DUR_COR_COD_ESC_TG_TOT]]</f>
        <v>-374.61635220125788</v>
      </c>
      <c r="BQ36" s="36">
        <f>Tabla25[[#This Row],[PAS_NUM_COR_COD_ROS_TG_NEG]]-Tabla25[[#This Row],[ESC_NUM_COR_COD_ROS_TG_NEG]]</f>
        <v>1.064327485380117</v>
      </c>
      <c r="BR36" s="36">
        <f>Tabla25[[#This Row],[PAS_DUR_COR_COD_ROS_TG_NEG]]-Tabla25[[#This Row],[ESC_DUR_COR_COD_ROS_TG_NEG]]</f>
        <v>-374.0625</v>
      </c>
      <c r="BS36" s="36">
        <f>Tabla25[[#This Row],[PAS_NUM_COR_COD_ROS_TG_NEU]]-Tabla25[[#This Row],[ESC_NUM_COR_COD_ROS_TG_NEU]]</f>
        <v>0.49122807017543879</v>
      </c>
      <c r="BT36" s="36">
        <f>Tabla25[[#This Row],[PAS_DUR_COR_COD_ROS_TG_NEU]]-Tabla25[[#This Row],[ESC_DUR_COR_COD_ROS_TG_NEU]]</f>
        <v>59.616071428571331</v>
      </c>
      <c r="BU36" s="36">
        <f>Tabla25[[#This Row],[PAS_NUM_COR_COD_ROS_TG_POS]]-Tabla25[[#This Row],[ESC_NUM_COR_COD_ROS_TG_POS]]</f>
        <v>2.0578947368421052</v>
      </c>
      <c r="BV36" s="36">
        <f>Tabla25[[#This Row],[PAS_DUR_COR_COD_ROS_TG_POS]]-Tabla25[[#This Row],[ESC_DUR_COR_COD_ROS_TG_POS]]</f>
        <v>433.31764705882347</v>
      </c>
      <c r="BW36" s="36">
        <f>Tabla25[[#This Row],[PAS_NUM_COR_COD_ROS_TG_TOT]]-Tabla25[[#This Row],[ESC_NUM_COR_COD_ROS_TG_TOT]]</f>
        <v>1.2312030075187972</v>
      </c>
      <c r="BX36" s="36">
        <f>Tabla25[[#This Row],[PAS_DUR_COR_COD_ROS_TG_TOT]]-Tabla25[[#This Row],[ESC_DUR_COR_COD_ROS_TG_TOT]]</f>
        <v>59.377551020408191</v>
      </c>
      <c r="BY36" s="39">
        <f>Tabla25[[#This Row],[PAS_NUM_COR_COD_ESC_TG_NEG]]-Tabla25[[#This Row],[ESC_NUM_COR_COD_ESC_TG_NEG]]</f>
        <v>-0.91812865497076057</v>
      </c>
      <c r="BZ36" s="39">
        <f>Tabla25[[#This Row],[PAS_DUR_COR_COD_ESC_TG_NEG]]-Tabla25[[#This Row],[ESC_DUR_COR_COD_ESC_TG_NEG]]</f>
        <v>-599.96825396825398</v>
      </c>
      <c r="CA36" s="39">
        <f>Tabla25[[#This Row],[PAS_NUM_COR_COD_ESC_TG_NEU]]-Tabla25[[#This Row],[ESC_NUM_COR_COD_ESC_TG_NEU]]</f>
        <v>0.19298245614035059</v>
      </c>
      <c r="CB36" s="39">
        <f>Tabla25[[#This Row],[PAS_DUR_COR_COD_ESC_TG_NEU]]-Tabla25[[#This Row],[ESC_DUR_COR_COD_ESC_TG_NEU]]</f>
        <v>-323.86507936507928</v>
      </c>
      <c r="CC36" s="39">
        <f>Tabla25[[#This Row],[PAS_NUM_COR_COD_ESC_TG_POS]]-Tabla25[[#This Row],[ESC_NUM_COR_COD_ESC_TG_POS]]</f>
        <v>-1.736842105263158</v>
      </c>
      <c r="CD36" s="39">
        <f>Tabla25[[#This Row],[PAS_DUR_COR_COD_ESC_TG_POS]]-Tabla25[[#This Row],[ESC_DUR_COR_COD_ESC_TG_POS]]</f>
        <v>-553.22352941176473</v>
      </c>
      <c r="CE36" s="39">
        <f>Tabla25[[#This Row],[PAS_NUM_COR_COD_ESC_TG_TOT]]-Tabla25[[#This Row],[ESC_NUM_COR_COD_ESC_TG_TOT]]</f>
        <v>-0.84711779448621538</v>
      </c>
      <c r="CF36" s="39">
        <f>Tabla25[[#This Row],[PAS_DUR_COR_COD_ESC_TG_TOT]]-Tabla25[[#This Row],[ESC_DUR_COR_COD_ESC_TG_TOT]]</f>
        <v>-493.59198113207549</v>
      </c>
      <c r="CG36" s="42">
        <f>Tabla25[[#This Row],[PAS_NUM_COR_COD_ROS_TG_NEG]]-Tabla25[[#This Row],[PAS_NUM_COR_COD_ESC_TG_NEG]]</f>
        <v>-0.68421052631578938</v>
      </c>
      <c r="CH36" s="42">
        <f>Tabla25[[#This Row],[PAS_NUM_COR_COD_ROS_TG_NEU]]-Tabla25[[#This Row],[PAS_NUM_COR_COD_ESC_TG_NEU]]</f>
        <v>-0.36842105263157876</v>
      </c>
      <c r="CI36" s="42">
        <f>Tabla25[[#This Row],[PAS_NUM_COR_COD_ROS_TG_POS]]-Tabla25[[#This Row],[PAS_NUM_COR_COD_ESC_TG_POS]]</f>
        <v>-0.10526315789473673</v>
      </c>
      <c r="CJ36" s="42">
        <f>Tabla25[[#This Row],[PAS_NUM_COR_COD_ROS_TG_TOT]]-Tabla25[[#This Row],[PAS_NUM_COR_COD_ESC_TG_TOT]]</f>
        <v>-0.38596491228070162</v>
      </c>
      <c r="CK36" s="42">
        <f>Tabla25[[#This Row],[PAS_DUR_COR_COD_ROS_TG_NEG]]-Tabla25[[#This Row],[PAS_DUR_COR_COD_ESC_TG_NEG]]</f>
        <v>-156.70138888888891</v>
      </c>
      <c r="CL36" s="42">
        <f>Tabla25[[#This Row],[PAS_DUR_COR_COD_ROS_TG_NEU]]-Tabla25[[#This Row],[PAS_DUR_COR_COD_ESC_TG_NEU]]</f>
        <v>11.909722222222172</v>
      </c>
      <c r="CM36" s="42">
        <f>Tabla25[[#This Row],[PAS_DUR_COR_COD_ROS_TG_POS]]-Tabla25[[#This Row],[PAS_DUR_COR_COD_ESC_TG_POS]]</f>
        <v>21.941176470588061</v>
      </c>
      <c r="CN36" s="42">
        <f>Tabla25[[#This Row],[PAS_DUR_COR_COD_ROS_TG_TOT]]-Tabla25[[#This Row],[PAS_DUR_COR_COD_ESC_TG_TOT]]</f>
        <v>-41.40546784751632</v>
      </c>
      <c r="CO36" s="44">
        <f>Tabla25[[#This Row],[ESC_NUM_COR_COD_ROS_TG_NEG]]-Tabla25[[#This Row],[ESC_NUM_COR_COD_ESC_TG_NEG]]</f>
        <v>-2.666666666666667</v>
      </c>
      <c r="CP36" s="44">
        <f>Tabla25[[#This Row],[ESC_NUM_COR_COD_ROS_TG_NEU]]-Tabla25[[#This Row],[ESC_NUM_COR_COD_ESC_TG_NEU]]</f>
        <v>-0.66666666666666696</v>
      </c>
      <c r="CQ36" s="44">
        <f>Tabla25[[#This Row],[ESC_NUM_COR_COD_ROS_TG_POS]]-Tabla25[[#This Row],[ESC_NUM_COR_COD_ESC_TG_POS]]</f>
        <v>-3.9</v>
      </c>
      <c r="CR36" s="44">
        <f>Tabla25[[#This Row],[ESC_NUM_COR_COD_ROS_TG_TOT]]-Tabla25[[#This Row],[ESC_NUM_COR_COD_ESC_TG_TOT]]</f>
        <v>-2.4642857142857144</v>
      </c>
      <c r="CS36" s="44">
        <f>Tabla25[[#This Row],[ESC_DUR_COR_COD_ROS_TG_NEG]]-Tabla25[[#This Row],[ESC_DUR_COR_COD_ESC_TG_NEG]]</f>
        <v>-382.60714285714289</v>
      </c>
      <c r="CT36" s="44">
        <f>Tabla25[[#This Row],[ESC_DUR_COR_COD_ROS_TG_NEU]]-Tabla25[[#This Row],[ESC_DUR_COR_COD_ESC_TG_NEU]]</f>
        <v>-371.57142857142844</v>
      </c>
      <c r="CU36" s="44">
        <f>Tabla25[[#This Row],[ESC_DUR_COR_COD_ROS_TG_POS]]-Tabla25[[#This Row],[ESC_DUR_COR_COD_ESC_TG_POS]]</f>
        <v>-964.60000000000014</v>
      </c>
      <c r="CV36" s="44">
        <f>Tabla25[[#This Row],[ESC_DUR_COR_COD_ROS_TG_TOT]]-Tabla25[[#This Row],[ESC_DUR_COR_COD_ESC_TG_TOT]]</f>
        <v>-594.375</v>
      </c>
      <c r="CW36" s="47">
        <f>Tabla25[[#This Row],[ROS_NUM_COR_COD_ROS_TG_NEG]]-Tabla25[[#This Row],[ROS_NUM_COR_COD_ESC_TG_NEG]]</f>
        <v>3.2222222222222223</v>
      </c>
      <c r="CX36" s="47">
        <f>Tabla25[[#This Row],[ROS_NUM_COR_COD_ROS_TG_NEU]]-Tabla25[[#This Row],[ROS_NUM_COR_COD_ESC_TG_NEU]]</f>
        <v>2.6000000000000005</v>
      </c>
      <c r="CY36" s="47">
        <f>Tabla25[[#This Row],[ROS_NUM_COR_COD_ROS_TG_POS]]-Tabla25[[#This Row],[ROS_NUM_COR_COD_ESC_TG_POS]]</f>
        <v>2.8999999999999995</v>
      </c>
      <c r="CZ36" s="47">
        <f>Tabla25[[#This Row],[ROS_NUM_COR_COD_ROS_TG_TOT]]-Tabla25[[#This Row],[ROS_NUM_COR_COD_ESC_TG_TOT]]</f>
        <v>2.896551724137931</v>
      </c>
      <c r="DA36" s="47">
        <f>Tabla25[[#This Row],[ROS_DUR_COR_COD_ROS_TG_NEG]]-Tabla25[[#This Row],[ROS_DUR_COR_COD_ESC_TG_NEG]]</f>
        <v>691.2444444444443</v>
      </c>
      <c r="DB36" s="47">
        <f>Tabla25[[#This Row],[ROS_DUR_COR_COD_ROS_TG_NEU]]-Tabla25[[#This Row],[ROS_DUR_COR_COD_ESC_TG_NEU]]</f>
        <v>436.40000000000009</v>
      </c>
      <c r="DC36" s="47">
        <f>Tabla25[[#This Row],[ROS_DUR_COR_COD_ROS_TG_POS]]-Tabla25[[#This Row],[ROS_DUR_COR_COD_ESC_TG_POS]]</f>
        <v>1042.4305555555557</v>
      </c>
      <c r="DD36" s="47">
        <f>Tabla25[[#This Row],[ROS_DUR_COR_COD_ROS_TG_TOT]]-Tabla25[[#This Row],[ROS_DUR_COR_COD_ESC_TG_TOT]]</f>
        <v>752.90476190476204</v>
      </c>
      <c r="DE36" s="57">
        <v>390.77777777777777</v>
      </c>
      <c r="DF36" s="57">
        <v>333.4</v>
      </c>
      <c r="DG36" s="57">
        <v>294.88888888888891</v>
      </c>
      <c r="DH36" s="57">
        <v>339.46428571428572</v>
      </c>
      <c r="DI36" s="57">
        <v>334.2</v>
      </c>
      <c r="DJ36" s="57">
        <v>367</v>
      </c>
      <c r="DK36" s="57">
        <v>274.25</v>
      </c>
      <c r="DL36" s="57">
        <v>316.66666666666669</v>
      </c>
      <c r="DM36" s="57">
        <v>362.5</v>
      </c>
      <c r="DN36" s="57">
        <v>305</v>
      </c>
      <c r="DO36" s="57">
        <v>307</v>
      </c>
      <c r="DP36" s="57">
        <v>320</v>
      </c>
      <c r="DQ36" s="57">
        <v>377.85714285714283</v>
      </c>
      <c r="DR36" s="57">
        <v>357.57142857142856</v>
      </c>
      <c r="DS36" s="57">
        <v>299.2</v>
      </c>
      <c r="DT36" s="57">
        <v>339.16666666666669</v>
      </c>
      <c r="DU36" s="57">
        <v>320.8125</v>
      </c>
      <c r="DV36" s="57">
        <v>356.0625</v>
      </c>
      <c r="DW36" s="57">
        <v>340.11764705882354</v>
      </c>
      <c r="DX36" s="57">
        <v>339.0204081632653</v>
      </c>
      <c r="DY36" s="57">
        <v>337.16666666666669</v>
      </c>
      <c r="DZ36" s="57">
        <v>315.05555555555554</v>
      </c>
      <c r="EA36" s="57">
        <v>285.1764705882353</v>
      </c>
      <c r="EB36" s="57">
        <v>312.98113207547169</v>
      </c>
      <c r="EC36" s="57">
        <f>Tabla25[[#This Row],[ROS_1DU_COR_COD_ROS_TG_NEG]]-Tabla25[[#This Row],[ROS_1DU_COR_COD_ESC_TG_NEG]]</f>
        <v>56.577777777777783</v>
      </c>
      <c r="ED36" s="57">
        <f>Tabla25[[#This Row],[ROS_1DU_COR_COD_ROS_TG_NEU]]-Tabla25[[#This Row],[ROS_1DU_COR_COD_ESC_TG_NEU]]</f>
        <v>-33.600000000000023</v>
      </c>
      <c r="EE36" s="57">
        <f>Tabla25[[#This Row],[ROS_1DU_COR_COD_ROS_TG_POS]]-Tabla25[[#This Row],[ROS_1DU_COR_COD_ESC_TG_POS]]</f>
        <v>20.638888888888914</v>
      </c>
      <c r="EF36" s="57">
        <f>Tabla25[[#This Row],[ROS_1DU_COR_COD_ROS_TG_TOT]]-Tabla25[[#This Row],[ROS_1DU_COR_COD_ESC_TG_TOT]]</f>
        <v>22.797619047619037</v>
      </c>
      <c r="EG36" s="57">
        <f>Tabla25[[#This Row],[ESC_1DU_COR_COD_ROS_TG_NEG]]-Tabla25[[#This Row],[ESC_1DU_COR_COD_ESC_TG_NEG]]</f>
        <v>-15.357142857142833</v>
      </c>
      <c r="EH36" s="57">
        <f>Tabla25[[#This Row],[ESC_1DU_COR_COD_ROS_TG_NEU]]-Tabla25[[#This Row],[ESC_1DU_COR_COD_ESC_TG_NEU]]</f>
        <v>-52.571428571428555</v>
      </c>
      <c r="EI36" s="57">
        <f>Tabla25[[#This Row],[ESC_1DU_COR_COD_ROS_TG_POS]]-Tabla25[[#This Row],[ESC_1DU_COR_COD_ESC_TG_POS]]</f>
        <v>7.8000000000000114</v>
      </c>
      <c r="EJ36" s="57">
        <f>Tabla25[[#This Row],[ESC_1DU_COR_COD_ROS_TG_TOT]]-Tabla25[[#This Row],[ESC_1DU_COR_COD_ESC_TG_TOT]]</f>
        <v>-19.166666666666686</v>
      </c>
      <c r="EK36" s="57">
        <f>Tabla25[[#This Row],[PAS_1DU_COR_COD_ROS_TG_NEG]]-Tabla25[[#This Row],[PAS_1DU_COR_COD_ESC_TG_NEG]]</f>
        <v>-16.354166666666686</v>
      </c>
      <c r="EL36" s="57">
        <f>Tabla25[[#This Row],[PAS_1DU_COR_COD_ROS_TG_NEU]]-Tabla25[[#This Row],[PAS_1DU_COR_COD_ESC_TG_NEU]]</f>
        <v>41.006944444444457</v>
      </c>
      <c r="EM36" s="57">
        <f>Tabla25[[#This Row],[PAS_1DU_COR_COD_ROS_TG_POS]]-Tabla25[[#This Row],[PAS_1DU_COR_COD_ESC_TG_POS]]</f>
        <v>54.941176470588232</v>
      </c>
      <c r="EN36" s="57">
        <f>Tabla25[[#This Row],[PAS_1DU_COR_COD_ROS_TG_TOT]]-Tabla25[[#This Row],[PAS_1DU_COR_COD_ESC_TG_TOT]]</f>
        <v>26.03927608779361</v>
      </c>
    </row>
    <row r="37" spans="1:144" x14ac:dyDescent="0.3">
      <c r="A37" s="2" t="s">
        <v>35</v>
      </c>
      <c r="B37" s="2">
        <v>20</v>
      </c>
      <c r="C37" s="2">
        <v>2</v>
      </c>
      <c r="D37" s="2">
        <v>21</v>
      </c>
      <c r="E37" s="19">
        <v>3.45</v>
      </c>
      <c r="F37" s="19">
        <v>1240.7692307692307</v>
      </c>
      <c r="G37" s="19">
        <v>3.35</v>
      </c>
      <c r="H37" s="19">
        <v>1590.909090909091</v>
      </c>
      <c r="I37" s="19">
        <v>3.15</v>
      </c>
      <c r="J37" s="19">
        <v>1206.9230769230769</v>
      </c>
      <c r="K37" s="19">
        <v>3.3166666666666669</v>
      </c>
      <c r="L37" s="19">
        <v>1332.9729729729729</v>
      </c>
      <c r="M37" s="21">
        <v>2.7</v>
      </c>
      <c r="N37" s="21">
        <v>1574.7</v>
      </c>
      <c r="O37" s="21">
        <v>3</v>
      </c>
      <c r="P37" s="21">
        <v>1104.1333333333334</v>
      </c>
      <c r="Q37" s="21">
        <v>3</v>
      </c>
      <c r="R37" s="21">
        <v>1467.5833333333333</v>
      </c>
      <c r="S37" s="21">
        <v>2.9</v>
      </c>
      <c r="T37" s="21">
        <v>1349.1891891891892</v>
      </c>
      <c r="U37" s="22">
        <v>3.7</v>
      </c>
      <c r="V37" s="22">
        <v>1126.3</v>
      </c>
      <c r="W37" s="22">
        <v>3</v>
      </c>
      <c r="X37" s="22">
        <v>1137.75</v>
      </c>
      <c r="Y37" s="22">
        <v>3.2</v>
      </c>
      <c r="Z37" s="22">
        <v>1344.8571428571429</v>
      </c>
      <c r="AA37" s="22">
        <v>3.3</v>
      </c>
      <c r="AB37" s="22">
        <v>1191.1600000000001</v>
      </c>
      <c r="AC37" s="24">
        <v>2.1</v>
      </c>
      <c r="AD37" s="24">
        <v>1256.2</v>
      </c>
      <c r="AE37" s="24">
        <v>2.2999999999999998</v>
      </c>
      <c r="AF37" s="24">
        <v>1165.4000000000001</v>
      </c>
      <c r="AG37" s="24">
        <v>2.4</v>
      </c>
      <c r="AH37" s="24">
        <v>1270</v>
      </c>
      <c r="AI37" s="24">
        <v>2.2666666666666666</v>
      </c>
      <c r="AJ37" s="24">
        <v>1233</v>
      </c>
      <c r="AK37" s="26">
        <v>3.2222222222222223</v>
      </c>
      <c r="AL37" s="26">
        <v>982.375</v>
      </c>
      <c r="AM37" s="26">
        <v>3.1</v>
      </c>
      <c r="AN37" s="26">
        <v>1231.1428571428571</v>
      </c>
      <c r="AO37" s="26">
        <v>2.8888888888888888</v>
      </c>
      <c r="AP37" s="26">
        <v>1142.4285714285713</v>
      </c>
      <c r="AQ37" s="26">
        <v>3.0714285714285716</v>
      </c>
      <c r="AR37" s="26">
        <v>1112.4545454545455</v>
      </c>
      <c r="AS37" s="28">
        <v>2</v>
      </c>
      <c r="AT37" s="28">
        <v>518.125</v>
      </c>
      <c r="AU37" s="28">
        <v>2.8</v>
      </c>
      <c r="AV37" s="28">
        <v>608.1</v>
      </c>
      <c r="AW37" s="28">
        <v>2.7777777777777777</v>
      </c>
      <c r="AX37" s="28">
        <v>970.125</v>
      </c>
      <c r="AY37" s="28">
        <v>2.5357142857142856</v>
      </c>
      <c r="AZ37" s="28">
        <v>691.80769230769226</v>
      </c>
      <c r="BA37" s="33">
        <f>Tabla25[[#This Row],[ROS_NUM_COR_COD_ROS_TG_NEG]]-Tabla25[[#This Row],[PAS_NUM_COR_COD_ROS_TG_NEG]]</f>
        <v>-0.70000000000000018</v>
      </c>
      <c r="BB37" s="33">
        <f>Tabla25[[#This Row],[ROS_DUR_COR_COD_ROS_TG_NEG]]-Tabla25[[#This Row],[PAS_DUR_COR_COD_ROS_TG_NEG]]</f>
        <v>-1056.575</v>
      </c>
      <c r="BC37" s="33">
        <f>Tabla25[[#This Row],[ROS_NUM_COR_COD_ROS_TG_NEU]]-Tabla25[[#This Row],[PAS_NUM_COR_COD_ROS_TG_NEU]]</f>
        <v>-0.20000000000000018</v>
      </c>
      <c r="BD37" s="33">
        <f>Tabla25[[#This Row],[ROS_DUR_COR_COD_ROS_TG_NEU]]-Tabla25[[#This Row],[PAS_DUR_COR_COD_ROS_TG_NEU]]</f>
        <v>-496.03333333333342</v>
      </c>
      <c r="BE37" s="33">
        <f>Tabla25[[#This Row],[ROS_NUM_COR_COD_ROS_TG_POS]]-Tabla25[[#This Row],[PAS_NUM_COR_COD_ROS_TG_POS]]</f>
        <v>-0.22222222222222232</v>
      </c>
      <c r="BF37" s="33">
        <f>Tabla25[[#This Row],[ROS_DUR_COR_COD_ROS_TG_POS]]-Tabla25[[#This Row],[PAS_DUR_COR_COD_ROS_TG_POS]]</f>
        <v>-497.45833333333326</v>
      </c>
      <c r="BG37" s="33">
        <f>Tabla25[[#This Row],[ROS_NUM_COR_COD_ROS_TG_TOT]]-Tabla25[[#This Row],[PAS_NUM_COR_COD_ROS_TG_TOT]]</f>
        <v>-0.36428571428571432</v>
      </c>
      <c r="BH37" s="33">
        <f>Tabla25[[#This Row],[ROS_DUR_COR_COD_ROS_TG_TOT]]-Tabla25[[#This Row],[PAS_DUR_COR_COD_ROS_TG_TOT]]</f>
        <v>-657.3814968814969</v>
      </c>
      <c r="BI37" s="30">
        <f>Tabla25[[#This Row],[ROS_NUM_COR_COD_ESC_TG_NEG]]-Tabla25[[#This Row],[PAS_NUM_COR_COD_ESC_TG_NEG]]</f>
        <v>-0.22777777777777786</v>
      </c>
      <c r="BJ37" s="30">
        <f>Tabla25[[#This Row],[ROS_DUR_COR_COD_ESC_TG_NEG]]-Tabla25[[#This Row],[PAS_DUR_COR_COD_ESC_TG_NEG]]</f>
        <v>-258.39423076923072</v>
      </c>
      <c r="BK37" s="30">
        <f>Tabla25[[#This Row],[ROS_NUM_COR_COD_ESC_TG_NEU]]-Tabla25[[#This Row],[PAS_NUM_COR_COD_ESC_TG_NEU]]</f>
        <v>-0.25</v>
      </c>
      <c r="BL37" s="30">
        <f>Tabla25[[#This Row],[ROS_DUR_COR_COD_ESC_TG_NEU]]-Tabla25[[#This Row],[PAS_DUR_COR_COD_ESC_TG_NEU]]</f>
        <v>-359.76623376623388</v>
      </c>
      <c r="BM37" s="30">
        <f>Tabla25[[#This Row],[ROS_NUM_COR_COD_ESC_TG_POS]]-Tabla25[[#This Row],[PAS_NUM_COR_COD_ESC_TG_POS]]</f>
        <v>-0.26111111111111107</v>
      </c>
      <c r="BN37" s="30">
        <f>Tabla25[[#This Row],[ROS_DUR_COR_COD_ESC_TG_POS]]-Tabla25[[#This Row],[PAS_DUR_COR_COD_ESC_TG_POS]]</f>
        <v>-64.494505494505574</v>
      </c>
      <c r="BO37" s="30">
        <f>Tabla25[[#This Row],[ROS_NUM_COR_COD_ESC_TG_TOT]]-Tabla25[[#This Row],[PAS_NUM_COR_COD_ESC_TG_TOT]]</f>
        <v>-0.24523809523809526</v>
      </c>
      <c r="BP37" s="30">
        <f>Tabla25[[#This Row],[ROS_DUR_COR_COD_ESC_TG_TOT]]-Tabla25[[#This Row],[PAS_DUR_COR_COD_ESC_TG_TOT]]</f>
        <v>-220.51842751842742</v>
      </c>
      <c r="BQ37" s="36">
        <f>Tabla25[[#This Row],[PAS_NUM_COR_COD_ROS_TG_NEG]]-Tabla25[[#This Row],[ESC_NUM_COR_COD_ROS_TG_NEG]]</f>
        <v>0.60000000000000009</v>
      </c>
      <c r="BR37" s="36">
        <f>Tabla25[[#This Row],[PAS_DUR_COR_COD_ROS_TG_NEG]]-Tabla25[[#This Row],[ESC_DUR_COR_COD_ROS_TG_NEG]]</f>
        <v>318.5</v>
      </c>
      <c r="BS37" s="36">
        <f>Tabla25[[#This Row],[PAS_NUM_COR_COD_ROS_TG_NEU]]-Tabla25[[#This Row],[ESC_NUM_COR_COD_ROS_TG_NEU]]</f>
        <v>0.70000000000000018</v>
      </c>
      <c r="BT37" s="36">
        <f>Tabla25[[#This Row],[PAS_DUR_COR_COD_ROS_TG_NEU]]-Tabla25[[#This Row],[ESC_DUR_COR_COD_ROS_TG_NEU]]</f>
        <v>-61.266666666666652</v>
      </c>
      <c r="BU37" s="36">
        <f>Tabla25[[#This Row],[PAS_NUM_COR_COD_ROS_TG_POS]]-Tabla25[[#This Row],[ESC_NUM_COR_COD_ROS_TG_POS]]</f>
        <v>0.60000000000000009</v>
      </c>
      <c r="BV37" s="36">
        <f>Tabla25[[#This Row],[PAS_DUR_COR_COD_ROS_TG_POS]]-Tabla25[[#This Row],[ESC_DUR_COR_COD_ROS_TG_POS]]</f>
        <v>197.58333333333326</v>
      </c>
      <c r="BW37" s="36">
        <f>Tabla25[[#This Row],[PAS_NUM_COR_COD_ROS_TG_TOT]]-Tabla25[[#This Row],[ESC_NUM_COR_COD_ROS_TG_TOT]]</f>
        <v>0.6333333333333333</v>
      </c>
      <c r="BX37" s="36">
        <f>Tabla25[[#This Row],[PAS_DUR_COR_COD_ROS_TG_TOT]]-Tabla25[[#This Row],[ESC_DUR_COR_COD_ROS_TG_TOT]]</f>
        <v>116.18918918918916</v>
      </c>
      <c r="BY37" s="39">
        <f>Tabla25[[#This Row],[PAS_NUM_COR_COD_ESC_TG_NEG]]-Tabla25[[#This Row],[ESC_NUM_COR_COD_ESC_TG_NEG]]</f>
        <v>-0.25</v>
      </c>
      <c r="BZ37" s="39">
        <f>Tabla25[[#This Row],[PAS_DUR_COR_COD_ESC_TG_NEG]]-Tabla25[[#This Row],[ESC_DUR_COR_COD_ESC_TG_NEG]]</f>
        <v>114.46923076923076</v>
      </c>
      <c r="CA37" s="39">
        <f>Tabla25[[#This Row],[PAS_NUM_COR_COD_ESC_TG_NEU]]-Tabla25[[#This Row],[ESC_NUM_COR_COD_ESC_TG_NEU]]</f>
        <v>0.35000000000000009</v>
      </c>
      <c r="CB37" s="39">
        <f>Tabla25[[#This Row],[PAS_DUR_COR_COD_ESC_TG_NEU]]-Tabla25[[#This Row],[ESC_DUR_COR_COD_ESC_TG_NEU]]</f>
        <v>453.15909090909099</v>
      </c>
      <c r="CC37" s="39">
        <f>Tabla25[[#This Row],[PAS_NUM_COR_COD_ESC_TG_POS]]-Tabla25[[#This Row],[ESC_NUM_COR_COD_ESC_TG_POS]]</f>
        <v>-5.0000000000000266E-2</v>
      </c>
      <c r="CD37" s="39">
        <f>Tabla25[[#This Row],[PAS_DUR_COR_COD_ESC_TG_POS]]-Tabla25[[#This Row],[ESC_DUR_COR_COD_ESC_TG_POS]]</f>
        <v>-137.93406593406598</v>
      </c>
      <c r="CE37" s="39">
        <f>Tabla25[[#This Row],[PAS_NUM_COR_COD_ESC_TG_TOT]]-Tabla25[[#This Row],[ESC_NUM_COR_COD_ESC_TG_TOT]]</f>
        <v>1.6666666666667052E-2</v>
      </c>
      <c r="CF37" s="39">
        <f>Tabla25[[#This Row],[PAS_DUR_COR_COD_ESC_TG_TOT]]-Tabla25[[#This Row],[ESC_DUR_COR_COD_ESC_TG_TOT]]</f>
        <v>141.81297297297283</v>
      </c>
      <c r="CG37" s="42">
        <f>Tabla25[[#This Row],[PAS_NUM_COR_COD_ROS_TG_NEG]]-Tabla25[[#This Row],[PAS_NUM_COR_COD_ESC_TG_NEG]]</f>
        <v>-0.75</v>
      </c>
      <c r="CH37" s="42">
        <f>Tabla25[[#This Row],[PAS_NUM_COR_COD_ROS_TG_NEU]]-Tabla25[[#This Row],[PAS_NUM_COR_COD_ESC_TG_NEU]]</f>
        <v>-0.35000000000000009</v>
      </c>
      <c r="CI37" s="42">
        <f>Tabla25[[#This Row],[PAS_NUM_COR_COD_ROS_TG_POS]]-Tabla25[[#This Row],[PAS_NUM_COR_COD_ESC_TG_POS]]</f>
        <v>-0.14999999999999991</v>
      </c>
      <c r="CJ37" s="42">
        <f>Tabla25[[#This Row],[PAS_NUM_COR_COD_ROS_TG_TOT]]-Tabla25[[#This Row],[PAS_NUM_COR_COD_ESC_TG_TOT]]</f>
        <v>-0.41666666666666696</v>
      </c>
      <c r="CK37" s="42">
        <f>Tabla25[[#This Row],[PAS_DUR_COR_COD_ROS_TG_NEG]]-Tabla25[[#This Row],[PAS_DUR_COR_COD_ESC_TG_NEG]]</f>
        <v>333.93076923076933</v>
      </c>
      <c r="CL37" s="42">
        <f>Tabla25[[#This Row],[PAS_DUR_COR_COD_ROS_TG_NEU]]-Tabla25[[#This Row],[PAS_DUR_COR_COD_ESC_TG_NEU]]</f>
        <v>-486.77575757575755</v>
      </c>
      <c r="CM37" s="42">
        <f>Tabla25[[#This Row],[PAS_DUR_COR_COD_ROS_TG_POS]]-Tabla25[[#This Row],[PAS_DUR_COR_COD_ESC_TG_POS]]</f>
        <v>260.66025641025635</v>
      </c>
      <c r="CN37" s="42">
        <f>Tabla25[[#This Row],[PAS_DUR_COR_COD_ROS_TG_TOT]]-Tabla25[[#This Row],[PAS_DUR_COR_COD_ESC_TG_TOT]]</f>
        <v>16.216216216216253</v>
      </c>
      <c r="CO37" s="44">
        <f>Tabla25[[#This Row],[ESC_NUM_COR_COD_ROS_TG_NEG]]-Tabla25[[#This Row],[ESC_NUM_COR_COD_ESC_TG_NEG]]</f>
        <v>-1.6</v>
      </c>
      <c r="CP37" s="44">
        <f>Tabla25[[#This Row],[ESC_NUM_COR_COD_ROS_TG_NEU]]-Tabla25[[#This Row],[ESC_NUM_COR_COD_ESC_TG_NEU]]</f>
        <v>-0.70000000000000018</v>
      </c>
      <c r="CQ37" s="44">
        <f>Tabla25[[#This Row],[ESC_NUM_COR_COD_ROS_TG_POS]]-Tabla25[[#This Row],[ESC_NUM_COR_COD_ESC_TG_POS]]</f>
        <v>-0.80000000000000027</v>
      </c>
      <c r="CR37" s="44">
        <f>Tabla25[[#This Row],[ESC_NUM_COR_COD_ROS_TG_TOT]]-Tabla25[[#This Row],[ESC_NUM_COR_COD_ESC_TG_TOT]]</f>
        <v>-1.0333333333333332</v>
      </c>
      <c r="CS37" s="44">
        <f>Tabla25[[#This Row],[ESC_DUR_COR_COD_ROS_TG_NEG]]-Tabla25[[#This Row],[ESC_DUR_COR_COD_ESC_TG_NEG]]</f>
        <v>129.90000000000009</v>
      </c>
      <c r="CT37" s="44">
        <f>Tabla25[[#This Row],[ESC_DUR_COR_COD_ROS_TG_NEU]]-Tabla25[[#This Row],[ESC_DUR_COR_COD_ESC_TG_NEU]]</f>
        <v>27.650000000000091</v>
      </c>
      <c r="CU37" s="44">
        <f>Tabla25[[#This Row],[ESC_DUR_COR_COD_ROS_TG_POS]]-Tabla25[[#This Row],[ESC_DUR_COR_COD_ESC_TG_POS]]</f>
        <v>-74.85714285714289</v>
      </c>
      <c r="CV37" s="44">
        <f>Tabla25[[#This Row],[ESC_DUR_COR_COD_ROS_TG_TOT]]-Tabla25[[#This Row],[ESC_DUR_COR_COD_ESC_TG_TOT]]</f>
        <v>41.839999999999918</v>
      </c>
      <c r="CW37" s="47">
        <f>Tabla25[[#This Row],[ROS_NUM_COR_COD_ROS_TG_NEG]]-Tabla25[[#This Row],[ROS_NUM_COR_COD_ESC_TG_NEG]]</f>
        <v>-1.2222222222222223</v>
      </c>
      <c r="CX37" s="47">
        <f>Tabla25[[#This Row],[ROS_NUM_COR_COD_ROS_TG_NEU]]-Tabla25[[#This Row],[ROS_NUM_COR_COD_ESC_TG_NEU]]</f>
        <v>-0.30000000000000027</v>
      </c>
      <c r="CY37" s="47">
        <f>Tabla25[[#This Row],[ROS_NUM_COR_COD_ROS_TG_POS]]-Tabla25[[#This Row],[ROS_NUM_COR_COD_ESC_TG_POS]]</f>
        <v>-0.11111111111111116</v>
      </c>
      <c r="CZ37" s="47">
        <f>Tabla25[[#This Row],[ROS_NUM_COR_COD_ROS_TG_TOT]]-Tabla25[[#This Row],[ROS_NUM_COR_COD_ESC_TG_TOT]]</f>
        <v>-0.53571428571428603</v>
      </c>
      <c r="DA37" s="47">
        <f>Tabla25[[#This Row],[ROS_DUR_COR_COD_ROS_TG_NEG]]-Tabla25[[#This Row],[ROS_DUR_COR_COD_ESC_TG_NEG]]</f>
        <v>-464.25</v>
      </c>
      <c r="DB37" s="47">
        <f>Tabla25[[#This Row],[ROS_DUR_COR_COD_ROS_TG_NEU]]-Tabla25[[#This Row],[ROS_DUR_COR_COD_ESC_TG_NEU]]</f>
        <v>-623.04285714285709</v>
      </c>
      <c r="DC37" s="47">
        <f>Tabla25[[#This Row],[ROS_DUR_COR_COD_ROS_TG_POS]]-Tabla25[[#This Row],[ROS_DUR_COR_COD_ESC_TG_POS]]</f>
        <v>-172.30357142857133</v>
      </c>
      <c r="DD37" s="47">
        <f>Tabla25[[#This Row],[ROS_DUR_COR_COD_ROS_TG_TOT]]-Tabla25[[#This Row],[ROS_DUR_COR_COD_ESC_TG_TOT]]</f>
        <v>-420.64685314685323</v>
      </c>
      <c r="DE37" s="57">
        <v>249.625</v>
      </c>
      <c r="DF37" s="57">
        <v>209.8</v>
      </c>
      <c r="DG37" s="57">
        <v>320.125</v>
      </c>
      <c r="DH37" s="57">
        <v>256</v>
      </c>
      <c r="DI37" s="57">
        <v>236.375</v>
      </c>
      <c r="DJ37" s="57">
        <v>268</v>
      </c>
      <c r="DK37" s="57">
        <v>301.85714285714283</v>
      </c>
      <c r="DL37" s="57">
        <v>267.27272727272725</v>
      </c>
      <c r="DM37" s="57">
        <v>263.2</v>
      </c>
      <c r="DN37" s="57">
        <v>275.39999999999998</v>
      </c>
      <c r="DO37" s="57">
        <v>332</v>
      </c>
      <c r="DP37" s="57">
        <v>292.8125</v>
      </c>
      <c r="DQ37" s="57">
        <v>291.39999999999998</v>
      </c>
      <c r="DR37" s="57">
        <v>319</v>
      </c>
      <c r="DS37" s="57">
        <v>335.14285714285717</v>
      </c>
      <c r="DT37" s="57">
        <v>312.48</v>
      </c>
      <c r="DU37" s="57">
        <v>289.5</v>
      </c>
      <c r="DV37" s="57">
        <v>284.66666666666669</v>
      </c>
      <c r="DW37" s="57">
        <v>241.5</v>
      </c>
      <c r="DX37" s="57">
        <v>271.97297297297297</v>
      </c>
      <c r="DY37" s="57">
        <v>258.15384615384613</v>
      </c>
      <c r="DZ37" s="57">
        <v>278.45454545454544</v>
      </c>
      <c r="EA37" s="57">
        <v>257.92307692307691</v>
      </c>
      <c r="EB37" s="57">
        <v>264.10810810810813</v>
      </c>
      <c r="EC37" s="57">
        <f>Tabla25[[#This Row],[ROS_1DU_COR_COD_ROS_TG_NEG]]-Tabla25[[#This Row],[ROS_1DU_COR_COD_ESC_TG_NEG]]</f>
        <v>13.25</v>
      </c>
      <c r="ED37" s="57">
        <f>Tabla25[[#This Row],[ROS_1DU_COR_COD_ROS_TG_NEU]]-Tabla25[[#This Row],[ROS_1DU_COR_COD_ESC_TG_NEU]]</f>
        <v>-58.199999999999989</v>
      </c>
      <c r="EE37" s="57">
        <f>Tabla25[[#This Row],[ROS_1DU_COR_COD_ROS_TG_POS]]-Tabla25[[#This Row],[ROS_1DU_COR_COD_ESC_TG_POS]]</f>
        <v>18.267857142857167</v>
      </c>
      <c r="EF37" s="57">
        <f>Tabla25[[#This Row],[ROS_1DU_COR_COD_ROS_TG_TOT]]-Tabla25[[#This Row],[ROS_1DU_COR_COD_ESC_TG_TOT]]</f>
        <v>-11.272727272727252</v>
      </c>
      <c r="EG37" s="57">
        <f>Tabla25[[#This Row],[ESC_1DU_COR_COD_ROS_TG_NEG]]-Tabla25[[#This Row],[ESC_1DU_COR_COD_ESC_TG_NEG]]</f>
        <v>-28.199999999999989</v>
      </c>
      <c r="EH37" s="57">
        <f>Tabla25[[#This Row],[ESC_1DU_COR_COD_ROS_TG_NEU]]-Tabla25[[#This Row],[ESC_1DU_COR_COD_ESC_TG_NEU]]</f>
        <v>-43.600000000000023</v>
      </c>
      <c r="EI37" s="57">
        <f>Tabla25[[#This Row],[ESC_1DU_COR_COD_ROS_TG_POS]]-Tabla25[[#This Row],[ESC_1DU_COR_COD_ESC_TG_POS]]</f>
        <v>-3.1428571428571672</v>
      </c>
      <c r="EJ37" s="57">
        <f>Tabla25[[#This Row],[ESC_1DU_COR_COD_ROS_TG_TOT]]-Tabla25[[#This Row],[ESC_1DU_COR_COD_ESC_TG_TOT]]</f>
        <v>-19.667500000000018</v>
      </c>
      <c r="EK37" s="57">
        <f>Tabla25[[#This Row],[PAS_1DU_COR_COD_ROS_TG_NEG]]-Tabla25[[#This Row],[PAS_1DU_COR_COD_ESC_TG_NEG]]</f>
        <v>31.346153846153868</v>
      </c>
      <c r="EL37" s="57">
        <f>Tabla25[[#This Row],[PAS_1DU_COR_COD_ROS_TG_NEU]]-Tabla25[[#This Row],[PAS_1DU_COR_COD_ESC_TG_NEU]]</f>
        <v>6.2121212121212466</v>
      </c>
      <c r="EM37" s="57">
        <f>Tabla25[[#This Row],[PAS_1DU_COR_COD_ROS_TG_POS]]-Tabla25[[#This Row],[PAS_1DU_COR_COD_ESC_TG_POS]]</f>
        <v>-16.423076923076906</v>
      </c>
      <c r="EN37" s="57">
        <f>Tabla25[[#This Row],[PAS_1DU_COR_COD_ROS_TG_TOT]]-Tabla25[[#This Row],[PAS_1DU_COR_COD_ESC_TG_TOT]]</f>
        <v>7.8648648648648418</v>
      </c>
    </row>
    <row r="38" spans="1:144" x14ac:dyDescent="0.3">
      <c r="A38" s="2" t="s">
        <v>36</v>
      </c>
      <c r="B38" s="2">
        <v>20</v>
      </c>
      <c r="C38" s="2">
        <v>2</v>
      </c>
      <c r="D38" s="2">
        <v>24</v>
      </c>
      <c r="E38" s="19">
        <v>0.26315789473684209</v>
      </c>
      <c r="F38" s="19">
        <v>119.6</v>
      </c>
      <c r="G38" s="19">
        <v>0.15</v>
      </c>
      <c r="H38" s="19">
        <v>119.33333333333333</v>
      </c>
      <c r="I38" s="19">
        <v>0.4</v>
      </c>
      <c r="J38" s="19">
        <v>114.375</v>
      </c>
      <c r="K38" s="19">
        <v>0.2711864406779661</v>
      </c>
      <c r="L38" s="19">
        <v>116.9375</v>
      </c>
      <c r="M38" s="21">
        <v>0.42105263157894735</v>
      </c>
      <c r="N38" s="21">
        <v>152.66666666666666</v>
      </c>
      <c r="O38" s="21">
        <v>0.55000000000000004</v>
      </c>
      <c r="P38" s="21">
        <v>120</v>
      </c>
      <c r="Q38" s="21">
        <v>0.3</v>
      </c>
      <c r="R38" s="21">
        <v>132.4</v>
      </c>
      <c r="S38" s="21">
        <v>0.42372881355932202</v>
      </c>
      <c r="T38" s="21">
        <v>132.9</v>
      </c>
      <c r="U38" s="22">
        <v>0.3</v>
      </c>
      <c r="V38" s="22">
        <v>140.5</v>
      </c>
      <c r="W38" s="22">
        <v>0.3</v>
      </c>
      <c r="X38" s="22">
        <v>144</v>
      </c>
      <c r="Y38" s="22">
        <v>0.5</v>
      </c>
      <c r="Z38" s="22">
        <v>196</v>
      </c>
      <c r="AA38" s="22">
        <v>0.36666666666666664</v>
      </c>
      <c r="AB38" s="22">
        <v>165.28571428571428</v>
      </c>
      <c r="AC38" s="24">
        <v>0.4</v>
      </c>
      <c r="AD38" s="24">
        <v>152.33333333333334</v>
      </c>
      <c r="AE38" s="24">
        <v>0.2</v>
      </c>
      <c r="AF38" s="24">
        <v>91</v>
      </c>
      <c r="AG38" s="24">
        <v>0.2</v>
      </c>
      <c r="AH38" s="24">
        <v>99</v>
      </c>
      <c r="AI38" s="24">
        <v>0.26666666666666666</v>
      </c>
      <c r="AJ38" s="24">
        <v>119.57142857142857</v>
      </c>
      <c r="AK38" s="26">
        <v>0.33333333333333331</v>
      </c>
      <c r="AL38" s="26">
        <v>93.666666666666671</v>
      </c>
      <c r="AM38" s="26">
        <v>0.3</v>
      </c>
      <c r="AN38" s="26">
        <v>151</v>
      </c>
      <c r="AO38" s="26">
        <v>0.2</v>
      </c>
      <c r="AP38" s="26">
        <v>82.5</v>
      </c>
      <c r="AQ38" s="26">
        <v>0.27586206896551724</v>
      </c>
      <c r="AR38" s="26">
        <v>106.85714285714286</v>
      </c>
      <c r="AS38" s="28">
        <v>0.33333333333333331</v>
      </c>
      <c r="AT38" s="28">
        <v>185.5</v>
      </c>
      <c r="AU38" s="28">
        <v>0.1</v>
      </c>
      <c r="AV38" s="28">
        <v>111</v>
      </c>
      <c r="AW38" s="28">
        <v>0.2</v>
      </c>
      <c r="AX38" s="28">
        <v>91.5</v>
      </c>
      <c r="AY38" s="28">
        <v>0.20689655172413793</v>
      </c>
      <c r="AZ38" s="28">
        <v>133</v>
      </c>
      <c r="BA38" s="33">
        <f>Tabla25[[#This Row],[ROS_NUM_COR_COD_ROS_TG_NEG]]-Tabla25[[#This Row],[PAS_NUM_COR_COD_ROS_TG_NEG]]</f>
        <v>-8.771929824561403E-2</v>
      </c>
      <c r="BB38" s="33">
        <f>Tabla25[[#This Row],[ROS_DUR_COR_COD_ROS_TG_NEG]]-Tabla25[[#This Row],[PAS_DUR_COR_COD_ROS_TG_NEG]]</f>
        <v>32.833333333333343</v>
      </c>
      <c r="BC38" s="33">
        <f>Tabla25[[#This Row],[ROS_NUM_COR_COD_ROS_TG_NEU]]-Tabla25[[#This Row],[PAS_NUM_COR_COD_ROS_TG_NEU]]</f>
        <v>-0.45000000000000007</v>
      </c>
      <c r="BD38" s="33">
        <f>Tabla25[[#This Row],[ROS_DUR_COR_COD_ROS_TG_NEU]]-Tabla25[[#This Row],[PAS_DUR_COR_COD_ROS_TG_NEU]]</f>
        <v>-9</v>
      </c>
      <c r="BE38" s="33">
        <f>Tabla25[[#This Row],[ROS_NUM_COR_COD_ROS_TG_POS]]-Tabla25[[#This Row],[PAS_NUM_COR_COD_ROS_TG_POS]]</f>
        <v>-9.9999999999999978E-2</v>
      </c>
      <c r="BF38" s="33">
        <f>Tabla25[[#This Row],[ROS_DUR_COR_COD_ROS_TG_POS]]-Tabla25[[#This Row],[PAS_DUR_COR_COD_ROS_TG_POS]]</f>
        <v>-40.900000000000006</v>
      </c>
      <c r="BG38" s="33">
        <f>Tabla25[[#This Row],[ROS_NUM_COR_COD_ROS_TG_TOT]]-Tabla25[[#This Row],[PAS_NUM_COR_COD_ROS_TG_TOT]]</f>
        <v>-0.21683226183518409</v>
      </c>
      <c r="BH38" s="33">
        <f>Tabla25[[#This Row],[ROS_DUR_COR_COD_ROS_TG_TOT]]-Tabla25[[#This Row],[PAS_DUR_COR_COD_ROS_TG_TOT]]</f>
        <v>9.9999999999994316E-2</v>
      </c>
      <c r="BI38" s="30">
        <f>Tabla25[[#This Row],[ROS_NUM_COR_COD_ESC_TG_NEG]]-Tabla25[[#This Row],[PAS_NUM_COR_COD_ESC_TG_NEG]]</f>
        <v>7.0175438596491224E-2</v>
      </c>
      <c r="BJ38" s="30">
        <f>Tabla25[[#This Row],[ROS_DUR_COR_COD_ESC_TG_NEG]]-Tabla25[[#This Row],[PAS_DUR_COR_COD_ESC_TG_NEG]]</f>
        <v>-25.933333333333323</v>
      </c>
      <c r="BK38" s="30">
        <f>Tabla25[[#This Row],[ROS_NUM_COR_COD_ESC_TG_NEU]]-Tabla25[[#This Row],[PAS_NUM_COR_COD_ESC_TG_NEU]]</f>
        <v>0.15</v>
      </c>
      <c r="BL38" s="30">
        <f>Tabla25[[#This Row],[ROS_DUR_COR_COD_ESC_TG_NEU]]-Tabla25[[#This Row],[PAS_DUR_COR_COD_ESC_TG_NEU]]</f>
        <v>31.666666666666671</v>
      </c>
      <c r="BM38" s="30">
        <f>Tabla25[[#This Row],[ROS_NUM_COR_COD_ESC_TG_POS]]-Tabla25[[#This Row],[PAS_NUM_COR_COD_ESC_TG_POS]]</f>
        <v>-0.2</v>
      </c>
      <c r="BN38" s="30">
        <f>Tabla25[[#This Row],[ROS_DUR_COR_COD_ESC_TG_POS]]-Tabla25[[#This Row],[PAS_DUR_COR_COD_ESC_TG_POS]]</f>
        <v>-31.875</v>
      </c>
      <c r="BO38" s="30">
        <f>Tabla25[[#This Row],[ROS_NUM_COR_COD_ESC_TG_TOT]]-Tabla25[[#This Row],[PAS_NUM_COR_COD_ESC_TG_TOT]]</f>
        <v>4.6756282875511368E-3</v>
      </c>
      <c r="BP38" s="30">
        <f>Tabla25[[#This Row],[ROS_DUR_COR_COD_ESC_TG_TOT]]-Tabla25[[#This Row],[PAS_DUR_COR_COD_ESC_TG_TOT]]</f>
        <v>-10.080357142857139</v>
      </c>
      <c r="BQ38" s="36">
        <f>Tabla25[[#This Row],[PAS_NUM_COR_COD_ROS_TG_NEG]]-Tabla25[[#This Row],[ESC_NUM_COR_COD_ROS_TG_NEG]]</f>
        <v>2.1052631578947323E-2</v>
      </c>
      <c r="BR38" s="36">
        <f>Tabla25[[#This Row],[PAS_DUR_COR_COD_ROS_TG_NEG]]-Tabla25[[#This Row],[ESC_DUR_COR_COD_ROS_TG_NEG]]</f>
        <v>0.33333333333331439</v>
      </c>
      <c r="BS38" s="36">
        <f>Tabla25[[#This Row],[PAS_NUM_COR_COD_ROS_TG_NEU]]-Tabla25[[#This Row],[ESC_NUM_COR_COD_ROS_TG_NEU]]</f>
        <v>0.35000000000000003</v>
      </c>
      <c r="BT38" s="36">
        <f>Tabla25[[#This Row],[PAS_DUR_COR_COD_ROS_TG_NEU]]-Tabla25[[#This Row],[ESC_DUR_COR_COD_ROS_TG_NEU]]</f>
        <v>29</v>
      </c>
      <c r="BU38" s="36">
        <f>Tabla25[[#This Row],[PAS_NUM_COR_COD_ROS_TG_POS]]-Tabla25[[#This Row],[ESC_NUM_COR_COD_ROS_TG_POS]]</f>
        <v>9.9999999999999978E-2</v>
      </c>
      <c r="BV38" s="36">
        <f>Tabla25[[#This Row],[PAS_DUR_COR_COD_ROS_TG_POS]]-Tabla25[[#This Row],[ESC_DUR_COR_COD_ROS_TG_POS]]</f>
        <v>33.400000000000006</v>
      </c>
      <c r="BW38" s="36">
        <f>Tabla25[[#This Row],[PAS_NUM_COR_COD_ROS_TG_TOT]]-Tabla25[[#This Row],[ESC_NUM_COR_COD_ROS_TG_TOT]]</f>
        <v>0.15706214689265535</v>
      </c>
      <c r="BX38" s="36">
        <f>Tabla25[[#This Row],[PAS_DUR_COR_COD_ROS_TG_TOT]]-Tabla25[[#This Row],[ESC_DUR_COR_COD_ROS_TG_TOT]]</f>
        <v>13.328571428571436</v>
      </c>
      <c r="BY38" s="39">
        <f>Tabla25[[#This Row],[PAS_NUM_COR_COD_ESC_TG_NEG]]-Tabla25[[#This Row],[ESC_NUM_COR_COD_ESC_TG_NEG]]</f>
        <v>-3.6842105263157898E-2</v>
      </c>
      <c r="BZ38" s="39">
        <f>Tabla25[[#This Row],[PAS_DUR_COR_COD_ESC_TG_NEG]]-Tabla25[[#This Row],[ESC_DUR_COR_COD_ESC_TG_NEG]]</f>
        <v>-20.900000000000006</v>
      </c>
      <c r="CA38" s="39">
        <f>Tabla25[[#This Row],[PAS_NUM_COR_COD_ESC_TG_NEU]]-Tabla25[[#This Row],[ESC_NUM_COR_COD_ESC_TG_NEU]]</f>
        <v>-0.15</v>
      </c>
      <c r="CB38" s="39">
        <f>Tabla25[[#This Row],[PAS_DUR_COR_COD_ESC_TG_NEU]]-Tabla25[[#This Row],[ESC_DUR_COR_COD_ESC_TG_NEU]]</f>
        <v>-24.666666666666671</v>
      </c>
      <c r="CC38" s="39">
        <f>Tabla25[[#This Row],[PAS_NUM_COR_COD_ESC_TG_POS]]-Tabla25[[#This Row],[ESC_NUM_COR_COD_ESC_TG_POS]]</f>
        <v>-9.9999999999999978E-2</v>
      </c>
      <c r="CD38" s="39">
        <f>Tabla25[[#This Row],[PAS_DUR_COR_COD_ESC_TG_POS]]-Tabla25[[#This Row],[ESC_DUR_COR_COD_ESC_TG_POS]]</f>
        <v>-81.625</v>
      </c>
      <c r="CE38" s="39">
        <f>Tabla25[[#This Row],[PAS_NUM_COR_COD_ESC_TG_TOT]]-Tabla25[[#This Row],[ESC_NUM_COR_COD_ESC_TG_TOT]]</f>
        <v>-9.548022598870054E-2</v>
      </c>
      <c r="CF38" s="39">
        <f>Tabla25[[#This Row],[PAS_DUR_COR_COD_ESC_TG_TOT]]-Tabla25[[#This Row],[ESC_DUR_COR_COD_ESC_TG_TOT]]</f>
        <v>-48.348214285714278</v>
      </c>
      <c r="CG38" s="42">
        <f>Tabla25[[#This Row],[PAS_NUM_COR_COD_ROS_TG_NEG]]-Tabla25[[#This Row],[PAS_NUM_COR_COD_ESC_TG_NEG]]</f>
        <v>0.15789473684210525</v>
      </c>
      <c r="CH38" s="42">
        <f>Tabla25[[#This Row],[PAS_NUM_COR_COD_ROS_TG_NEU]]-Tabla25[[#This Row],[PAS_NUM_COR_COD_ESC_TG_NEU]]</f>
        <v>0.4</v>
      </c>
      <c r="CI38" s="42">
        <f>Tabla25[[#This Row],[PAS_NUM_COR_COD_ROS_TG_POS]]-Tabla25[[#This Row],[PAS_NUM_COR_COD_ESC_TG_POS]]</f>
        <v>-0.10000000000000003</v>
      </c>
      <c r="CJ38" s="42">
        <f>Tabla25[[#This Row],[PAS_NUM_COR_COD_ROS_TG_TOT]]-Tabla25[[#This Row],[PAS_NUM_COR_COD_ESC_TG_TOT]]</f>
        <v>0.15254237288135591</v>
      </c>
      <c r="CK38" s="42">
        <f>Tabla25[[#This Row],[PAS_DUR_COR_COD_ROS_TG_NEG]]-Tabla25[[#This Row],[PAS_DUR_COR_COD_ESC_TG_NEG]]</f>
        <v>33.066666666666663</v>
      </c>
      <c r="CL38" s="42">
        <f>Tabla25[[#This Row],[PAS_DUR_COR_COD_ROS_TG_NEU]]-Tabla25[[#This Row],[PAS_DUR_COR_COD_ESC_TG_NEU]]</f>
        <v>0.6666666666666714</v>
      </c>
      <c r="CM38" s="42">
        <f>Tabla25[[#This Row],[PAS_DUR_COR_COD_ROS_TG_POS]]-Tabla25[[#This Row],[PAS_DUR_COR_COD_ESC_TG_POS]]</f>
        <v>18.025000000000006</v>
      </c>
      <c r="CN38" s="42">
        <f>Tabla25[[#This Row],[PAS_DUR_COR_COD_ROS_TG_TOT]]-Tabla25[[#This Row],[PAS_DUR_COR_COD_ESC_TG_TOT]]</f>
        <v>15.962500000000006</v>
      </c>
      <c r="CO38" s="44">
        <f>Tabla25[[#This Row],[ESC_NUM_COR_COD_ROS_TG_NEG]]-Tabla25[[#This Row],[ESC_NUM_COR_COD_ESC_TG_NEG]]</f>
        <v>0.10000000000000003</v>
      </c>
      <c r="CP38" s="44">
        <f>Tabla25[[#This Row],[ESC_NUM_COR_COD_ROS_TG_NEU]]-Tabla25[[#This Row],[ESC_NUM_COR_COD_ESC_TG_NEU]]</f>
        <v>-9.9999999999999978E-2</v>
      </c>
      <c r="CQ38" s="44">
        <f>Tabla25[[#This Row],[ESC_NUM_COR_COD_ROS_TG_POS]]-Tabla25[[#This Row],[ESC_NUM_COR_COD_ESC_TG_POS]]</f>
        <v>-0.3</v>
      </c>
      <c r="CR38" s="44">
        <f>Tabla25[[#This Row],[ESC_NUM_COR_COD_ROS_TG_TOT]]-Tabla25[[#This Row],[ESC_NUM_COR_COD_ESC_TG_TOT]]</f>
        <v>-9.9999999999999978E-2</v>
      </c>
      <c r="CS38" s="44">
        <f>Tabla25[[#This Row],[ESC_DUR_COR_COD_ROS_TG_NEG]]-Tabla25[[#This Row],[ESC_DUR_COR_COD_ESC_TG_NEG]]</f>
        <v>11.833333333333343</v>
      </c>
      <c r="CT38" s="44">
        <f>Tabla25[[#This Row],[ESC_DUR_COR_COD_ROS_TG_NEU]]-Tabla25[[#This Row],[ESC_DUR_COR_COD_ESC_TG_NEU]]</f>
        <v>-53</v>
      </c>
      <c r="CU38" s="44">
        <f>Tabla25[[#This Row],[ESC_DUR_COR_COD_ROS_TG_POS]]-Tabla25[[#This Row],[ESC_DUR_COR_COD_ESC_TG_POS]]</f>
        <v>-97</v>
      </c>
      <c r="CV38" s="44">
        <f>Tabla25[[#This Row],[ESC_DUR_COR_COD_ROS_TG_TOT]]-Tabla25[[#This Row],[ESC_DUR_COR_COD_ESC_TG_TOT]]</f>
        <v>-45.714285714285708</v>
      </c>
      <c r="CW38" s="47">
        <f>Tabla25[[#This Row],[ROS_NUM_COR_COD_ROS_TG_NEG]]-Tabla25[[#This Row],[ROS_NUM_COR_COD_ESC_TG_NEG]]</f>
        <v>0</v>
      </c>
      <c r="CX38" s="47">
        <f>Tabla25[[#This Row],[ROS_NUM_COR_COD_ROS_TG_NEU]]-Tabla25[[#This Row],[ROS_NUM_COR_COD_ESC_TG_NEU]]</f>
        <v>-0.19999999999999998</v>
      </c>
      <c r="CY38" s="47">
        <f>Tabla25[[#This Row],[ROS_NUM_COR_COD_ROS_TG_POS]]-Tabla25[[#This Row],[ROS_NUM_COR_COD_ESC_TG_POS]]</f>
        <v>0</v>
      </c>
      <c r="CZ38" s="47">
        <f>Tabla25[[#This Row],[ROS_NUM_COR_COD_ROS_TG_TOT]]-Tabla25[[#This Row],[ROS_NUM_COR_COD_ESC_TG_TOT]]</f>
        <v>-6.8965517241379309E-2</v>
      </c>
      <c r="DA38" s="47">
        <f>Tabla25[[#This Row],[ROS_DUR_COR_COD_ROS_TG_NEG]]-Tabla25[[#This Row],[ROS_DUR_COR_COD_ESC_TG_NEG]]</f>
        <v>91.833333333333329</v>
      </c>
      <c r="DB38" s="47">
        <f>Tabla25[[#This Row],[ROS_DUR_COR_COD_ROS_TG_NEU]]-Tabla25[[#This Row],[ROS_DUR_COR_COD_ESC_TG_NEU]]</f>
        <v>-40</v>
      </c>
      <c r="DC38" s="47">
        <f>Tabla25[[#This Row],[ROS_DUR_COR_COD_ROS_TG_POS]]-Tabla25[[#This Row],[ROS_DUR_COR_COD_ESC_TG_POS]]</f>
        <v>9</v>
      </c>
      <c r="DD38" s="47">
        <f>Tabla25[[#This Row],[ROS_DUR_COR_COD_ROS_TG_TOT]]-Tabla25[[#This Row],[ROS_DUR_COR_COD_ESC_TG_TOT]]</f>
        <v>26.142857142857139</v>
      </c>
      <c r="DE38" s="57">
        <v>134.5</v>
      </c>
      <c r="DF38" s="57">
        <v>111</v>
      </c>
      <c r="DG38" s="57">
        <v>91.5</v>
      </c>
      <c r="DH38" s="57">
        <v>112.6</v>
      </c>
      <c r="DI38" s="57">
        <v>93.666666666666671</v>
      </c>
      <c r="DJ38" s="57">
        <v>97</v>
      </c>
      <c r="DK38" s="57">
        <v>82.5</v>
      </c>
      <c r="DL38" s="57">
        <v>91.428571428571431</v>
      </c>
      <c r="DM38" s="57">
        <v>120.66666666666667</v>
      </c>
      <c r="DN38" s="57">
        <v>91</v>
      </c>
      <c r="DO38" s="57">
        <v>99</v>
      </c>
      <c r="DP38" s="57">
        <v>106</v>
      </c>
      <c r="DQ38" s="57">
        <v>98</v>
      </c>
      <c r="DR38" s="57">
        <v>101.5</v>
      </c>
      <c r="DS38" s="57">
        <v>123.33333333333333</v>
      </c>
      <c r="DT38" s="57">
        <v>109.85714285714286</v>
      </c>
      <c r="DU38" s="57">
        <v>121.33333333333333</v>
      </c>
      <c r="DV38" s="57">
        <v>96.666666666666671</v>
      </c>
      <c r="DW38" s="57">
        <v>110</v>
      </c>
      <c r="DX38" s="57">
        <v>107.4</v>
      </c>
      <c r="DY38" s="57">
        <v>119.6</v>
      </c>
      <c r="DZ38" s="57">
        <v>119.33333333333333</v>
      </c>
      <c r="EA38" s="57">
        <v>114.375</v>
      </c>
      <c r="EB38" s="57">
        <v>116.9375</v>
      </c>
      <c r="EC38" s="57">
        <f>Tabla25[[#This Row],[ROS_1DU_COR_COD_ROS_TG_NEG]]-Tabla25[[#This Row],[ROS_1DU_COR_COD_ESC_TG_NEG]]</f>
        <v>40.833333333333329</v>
      </c>
      <c r="ED38" s="57">
        <f>Tabla25[[#This Row],[ROS_1DU_COR_COD_ROS_TG_NEU]]-Tabla25[[#This Row],[ROS_1DU_COR_COD_ESC_TG_NEU]]</f>
        <v>14</v>
      </c>
      <c r="EE38" s="57">
        <f>Tabla25[[#This Row],[ROS_1DU_COR_COD_ROS_TG_POS]]-Tabla25[[#This Row],[ROS_1DU_COR_COD_ESC_TG_POS]]</f>
        <v>9</v>
      </c>
      <c r="EF38" s="57">
        <f>Tabla25[[#This Row],[ROS_1DU_COR_COD_ROS_TG_TOT]]-Tabla25[[#This Row],[ROS_1DU_COR_COD_ESC_TG_TOT]]</f>
        <v>21.171428571428564</v>
      </c>
      <c r="EG38" s="57">
        <f>Tabla25[[#This Row],[ESC_1DU_COR_COD_ROS_TG_NEG]]-Tabla25[[#This Row],[ESC_1DU_COR_COD_ESC_TG_NEG]]</f>
        <v>22.666666666666671</v>
      </c>
      <c r="EH38" s="57">
        <f>Tabla25[[#This Row],[ESC_1DU_COR_COD_ROS_TG_NEU]]-Tabla25[[#This Row],[ESC_1DU_COR_COD_ESC_TG_NEU]]</f>
        <v>-10.5</v>
      </c>
      <c r="EI38" s="57">
        <f>Tabla25[[#This Row],[ESC_1DU_COR_COD_ROS_TG_POS]]-Tabla25[[#This Row],[ESC_1DU_COR_COD_ESC_TG_POS]]</f>
        <v>-24.333333333333329</v>
      </c>
      <c r="EJ38" s="57">
        <f>Tabla25[[#This Row],[ESC_1DU_COR_COD_ROS_TG_TOT]]-Tabla25[[#This Row],[ESC_1DU_COR_COD_ESC_TG_TOT]]</f>
        <v>-3.8571428571428612</v>
      </c>
      <c r="EK38" s="57">
        <f>Tabla25[[#This Row],[PAS_1DU_COR_COD_ROS_TG_NEG]]-Tabla25[[#This Row],[PAS_1DU_COR_COD_ESC_TG_NEG]]</f>
        <v>1.7333333333333343</v>
      </c>
      <c r="EL38" s="57">
        <f>Tabla25[[#This Row],[PAS_1DU_COR_COD_ROS_TG_NEU]]-Tabla25[[#This Row],[PAS_1DU_COR_COD_ESC_TG_NEU]]</f>
        <v>-22.666666666666657</v>
      </c>
      <c r="EM38" s="57">
        <f>Tabla25[[#This Row],[PAS_1DU_COR_COD_ROS_TG_POS]]-Tabla25[[#This Row],[PAS_1DU_COR_COD_ESC_TG_POS]]</f>
        <v>-4.375</v>
      </c>
      <c r="EN38" s="57">
        <f>Tabla25[[#This Row],[PAS_1DU_COR_COD_ROS_TG_TOT]]-Tabla25[[#This Row],[PAS_1DU_COR_COD_ESC_TG_TOT]]</f>
        <v>-9.5374999999999943</v>
      </c>
    </row>
    <row r="39" spans="1:144" x14ac:dyDescent="0.3">
      <c r="A39" s="2" t="s">
        <v>37</v>
      </c>
      <c r="B39" s="2">
        <v>20</v>
      </c>
      <c r="C39" s="2">
        <v>2</v>
      </c>
      <c r="D39" s="2">
        <v>20</v>
      </c>
      <c r="E39" s="19">
        <v>3.7</v>
      </c>
      <c r="F39" s="19">
        <v>1299.1333333333334</v>
      </c>
      <c r="G39" s="19">
        <v>3.8</v>
      </c>
      <c r="H39" s="19">
        <v>1187.8125</v>
      </c>
      <c r="I39" s="19">
        <v>3.9</v>
      </c>
      <c r="J39" s="19">
        <v>1617.4615384615386</v>
      </c>
      <c r="K39" s="19">
        <v>3.8</v>
      </c>
      <c r="L39" s="19">
        <v>1352.7045454545455</v>
      </c>
      <c r="M39" s="21">
        <v>4.25</v>
      </c>
      <c r="N39" s="21">
        <v>1447.8125</v>
      </c>
      <c r="O39" s="21">
        <v>4.3499999999999996</v>
      </c>
      <c r="P39" s="21">
        <v>1394.5</v>
      </c>
      <c r="Q39" s="21">
        <v>3.4</v>
      </c>
      <c r="R39" s="21">
        <v>1279.8571428571429</v>
      </c>
      <c r="S39" s="21">
        <v>4</v>
      </c>
      <c r="T39" s="21">
        <v>1378.1521739130435</v>
      </c>
      <c r="U39" s="22">
        <v>2.8571428571428572</v>
      </c>
      <c r="V39" s="22">
        <v>711.83333333333337</v>
      </c>
      <c r="W39" s="22">
        <v>2.2000000000000002</v>
      </c>
      <c r="X39" s="22">
        <v>1252.75</v>
      </c>
      <c r="Y39" s="22">
        <v>1.375</v>
      </c>
      <c r="Z39" s="22">
        <v>504.75</v>
      </c>
      <c r="AA39" s="22">
        <v>2.12</v>
      </c>
      <c r="AB39" s="22">
        <v>807.21428571428567</v>
      </c>
      <c r="AC39" s="24">
        <v>2</v>
      </c>
      <c r="AD39" s="24">
        <v>1289</v>
      </c>
      <c r="AE39" s="24">
        <v>2.5</v>
      </c>
      <c r="AF39" s="24">
        <v>679.375</v>
      </c>
      <c r="AG39" s="24">
        <v>2.5</v>
      </c>
      <c r="AH39" s="24">
        <v>922</v>
      </c>
      <c r="AI39" s="24">
        <v>2.36</v>
      </c>
      <c r="AJ39" s="24">
        <v>869.5</v>
      </c>
      <c r="AK39" s="26">
        <v>3.2222222222222223</v>
      </c>
      <c r="AL39" s="26">
        <v>1468</v>
      </c>
      <c r="AM39" s="26">
        <v>4.1111111111111107</v>
      </c>
      <c r="AN39" s="26">
        <v>1264.3333333333333</v>
      </c>
      <c r="AO39" s="26">
        <v>4.8</v>
      </c>
      <c r="AP39" s="26">
        <v>1627.6666666666667</v>
      </c>
      <c r="AQ39" s="26">
        <v>4.0714285714285712</v>
      </c>
      <c r="AR39" s="26">
        <v>1451.5</v>
      </c>
      <c r="AS39" s="28">
        <v>4.4444444444444446</v>
      </c>
      <c r="AT39" s="28">
        <v>1222.4285714285713</v>
      </c>
      <c r="AU39" s="28">
        <v>4.333333333333333</v>
      </c>
      <c r="AV39" s="28">
        <v>1065.8571428571429</v>
      </c>
      <c r="AW39" s="28">
        <v>3.7</v>
      </c>
      <c r="AX39" s="28">
        <v>810</v>
      </c>
      <c r="AY39" s="28">
        <v>4.1428571428571432</v>
      </c>
      <c r="AZ39" s="28">
        <v>1022.6363636363636</v>
      </c>
      <c r="BA39" s="33">
        <f>Tabla25[[#This Row],[ROS_NUM_COR_COD_ROS_TG_NEG]]-Tabla25[[#This Row],[PAS_NUM_COR_COD_ROS_TG_NEG]]</f>
        <v>0.19444444444444464</v>
      </c>
      <c r="BB39" s="33">
        <f>Tabla25[[#This Row],[ROS_DUR_COR_COD_ROS_TG_NEG]]-Tabla25[[#This Row],[PAS_DUR_COR_COD_ROS_TG_NEG]]</f>
        <v>-225.38392857142867</v>
      </c>
      <c r="BC39" s="33">
        <f>Tabla25[[#This Row],[ROS_NUM_COR_COD_ROS_TG_NEU]]-Tabla25[[#This Row],[PAS_NUM_COR_COD_ROS_TG_NEU]]</f>
        <v>-1.6666666666666607E-2</v>
      </c>
      <c r="BD39" s="33">
        <f>Tabla25[[#This Row],[ROS_DUR_COR_COD_ROS_TG_NEU]]-Tabla25[[#This Row],[PAS_DUR_COR_COD_ROS_TG_NEU]]</f>
        <v>-328.64285714285711</v>
      </c>
      <c r="BE39" s="33">
        <f>Tabla25[[#This Row],[ROS_NUM_COR_COD_ROS_TG_POS]]-Tabla25[[#This Row],[PAS_NUM_COR_COD_ROS_TG_POS]]</f>
        <v>0.30000000000000027</v>
      </c>
      <c r="BF39" s="33">
        <f>Tabla25[[#This Row],[ROS_DUR_COR_COD_ROS_TG_POS]]-Tabla25[[#This Row],[PAS_DUR_COR_COD_ROS_TG_POS]]</f>
        <v>-469.85714285714289</v>
      </c>
      <c r="BG39" s="33">
        <f>Tabla25[[#This Row],[ROS_NUM_COR_COD_ROS_TG_TOT]]-Tabla25[[#This Row],[PAS_NUM_COR_COD_ROS_TG_TOT]]</f>
        <v>0.14285714285714324</v>
      </c>
      <c r="BH39" s="33">
        <f>Tabla25[[#This Row],[ROS_DUR_COR_COD_ROS_TG_TOT]]-Tabla25[[#This Row],[PAS_DUR_COR_COD_ROS_TG_TOT]]</f>
        <v>-355.51581027667987</v>
      </c>
      <c r="BI39" s="30">
        <f>Tabla25[[#This Row],[ROS_NUM_COR_COD_ESC_TG_NEG]]-Tabla25[[#This Row],[PAS_NUM_COR_COD_ESC_TG_NEG]]</f>
        <v>-0.47777777777777786</v>
      </c>
      <c r="BJ39" s="30">
        <f>Tabla25[[#This Row],[ROS_DUR_COR_COD_ESC_TG_NEG]]-Tabla25[[#This Row],[PAS_DUR_COR_COD_ESC_TG_NEG]]</f>
        <v>168.86666666666656</v>
      </c>
      <c r="BK39" s="30">
        <f>Tabla25[[#This Row],[ROS_NUM_COR_COD_ESC_TG_NEU]]-Tabla25[[#This Row],[PAS_NUM_COR_COD_ESC_TG_NEU]]</f>
        <v>0.31111111111111089</v>
      </c>
      <c r="BL39" s="30">
        <f>Tabla25[[#This Row],[ROS_DUR_COR_COD_ESC_TG_NEU]]-Tabla25[[#This Row],[PAS_DUR_COR_COD_ESC_TG_NEU]]</f>
        <v>76.520833333333258</v>
      </c>
      <c r="BM39" s="30">
        <f>Tabla25[[#This Row],[ROS_NUM_COR_COD_ESC_TG_POS]]-Tabla25[[#This Row],[PAS_NUM_COR_COD_ESC_TG_POS]]</f>
        <v>0.89999999999999991</v>
      </c>
      <c r="BN39" s="30">
        <f>Tabla25[[#This Row],[ROS_DUR_COR_COD_ESC_TG_POS]]-Tabla25[[#This Row],[PAS_DUR_COR_COD_ESC_TG_POS]]</f>
        <v>10.205128205128176</v>
      </c>
      <c r="BO39" s="30">
        <f>Tabla25[[#This Row],[ROS_NUM_COR_COD_ESC_TG_TOT]]-Tabla25[[#This Row],[PAS_NUM_COR_COD_ESC_TG_TOT]]</f>
        <v>0.27142857142857135</v>
      </c>
      <c r="BP39" s="30">
        <f>Tabla25[[#This Row],[ROS_DUR_COR_COD_ESC_TG_TOT]]-Tabla25[[#This Row],[PAS_DUR_COR_COD_ESC_TG_TOT]]</f>
        <v>98.795454545454504</v>
      </c>
      <c r="BQ39" s="36">
        <f>Tabla25[[#This Row],[PAS_NUM_COR_COD_ROS_TG_NEG]]-Tabla25[[#This Row],[ESC_NUM_COR_COD_ROS_TG_NEG]]</f>
        <v>2.25</v>
      </c>
      <c r="BR39" s="36">
        <f>Tabla25[[#This Row],[PAS_DUR_COR_COD_ROS_TG_NEG]]-Tabla25[[#This Row],[ESC_DUR_COR_COD_ROS_TG_NEG]]</f>
        <v>158.8125</v>
      </c>
      <c r="BS39" s="36">
        <f>Tabla25[[#This Row],[PAS_NUM_COR_COD_ROS_TG_NEU]]-Tabla25[[#This Row],[ESC_NUM_COR_COD_ROS_TG_NEU]]</f>
        <v>1.8499999999999996</v>
      </c>
      <c r="BT39" s="36">
        <f>Tabla25[[#This Row],[PAS_DUR_COR_COD_ROS_TG_NEU]]-Tabla25[[#This Row],[ESC_DUR_COR_COD_ROS_TG_NEU]]</f>
        <v>715.125</v>
      </c>
      <c r="BU39" s="36">
        <f>Tabla25[[#This Row],[PAS_NUM_COR_COD_ROS_TG_POS]]-Tabla25[[#This Row],[ESC_NUM_COR_COD_ROS_TG_POS]]</f>
        <v>0.89999999999999991</v>
      </c>
      <c r="BV39" s="36">
        <f>Tabla25[[#This Row],[PAS_DUR_COR_COD_ROS_TG_POS]]-Tabla25[[#This Row],[ESC_DUR_COR_COD_ROS_TG_POS]]</f>
        <v>357.85714285714289</v>
      </c>
      <c r="BW39" s="36">
        <f>Tabla25[[#This Row],[PAS_NUM_COR_COD_ROS_TG_TOT]]-Tabla25[[#This Row],[ESC_NUM_COR_COD_ROS_TG_TOT]]</f>
        <v>1.6400000000000001</v>
      </c>
      <c r="BX39" s="36">
        <f>Tabla25[[#This Row],[PAS_DUR_COR_COD_ROS_TG_TOT]]-Tabla25[[#This Row],[ESC_DUR_COR_COD_ROS_TG_TOT]]</f>
        <v>508.6521739130435</v>
      </c>
      <c r="BY39" s="39">
        <f>Tabla25[[#This Row],[PAS_NUM_COR_COD_ESC_TG_NEG]]-Tabla25[[#This Row],[ESC_NUM_COR_COD_ESC_TG_NEG]]</f>
        <v>0.84285714285714297</v>
      </c>
      <c r="BZ39" s="39">
        <f>Tabla25[[#This Row],[PAS_DUR_COR_COD_ESC_TG_NEG]]-Tabla25[[#This Row],[ESC_DUR_COR_COD_ESC_TG_NEG]]</f>
        <v>587.30000000000007</v>
      </c>
      <c r="CA39" s="39">
        <f>Tabla25[[#This Row],[PAS_NUM_COR_COD_ESC_TG_NEU]]-Tabla25[[#This Row],[ESC_NUM_COR_COD_ESC_TG_NEU]]</f>
        <v>1.5999999999999996</v>
      </c>
      <c r="CB39" s="39">
        <f>Tabla25[[#This Row],[PAS_DUR_COR_COD_ESC_TG_NEU]]-Tabla25[[#This Row],[ESC_DUR_COR_COD_ESC_TG_NEU]]</f>
        <v>-64.9375</v>
      </c>
      <c r="CC39" s="39">
        <f>Tabla25[[#This Row],[PAS_NUM_COR_COD_ESC_TG_POS]]-Tabla25[[#This Row],[ESC_NUM_COR_COD_ESC_TG_POS]]</f>
        <v>2.5249999999999999</v>
      </c>
      <c r="CD39" s="39">
        <f>Tabla25[[#This Row],[PAS_DUR_COR_COD_ESC_TG_POS]]-Tabla25[[#This Row],[ESC_DUR_COR_COD_ESC_TG_POS]]</f>
        <v>1112.7115384615386</v>
      </c>
      <c r="CE39" s="39">
        <f>Tabla25[[#This Row],[PAS_NUM_COR_COD_ESC_TG_TOT]]-Tabla25[[#This Row],[ESC_NUM_COR_COD_ESC_TG_TOT]]</f>
        <v>1.6799999999999997</v>
      </c>
      <c r="CF39" s="39">
        <f>Tabla25[[#This Row],[PAS_DUR_COR_COD_ESC_TG_TOT]]-Tabla25[[#This Row],[ESC_DUR_COR_COD_ESC_TG_TOT]]</f>
        <v>545.49025974025983</v>
      </c>
      <c r="CG39" s="42">
        <f>Tabla25[[#This Row],[PAS_NUM_COR_COD_ROS_TG_NEG]]-Tabla25[[#This Row],[PAS_NUM_COR_COD_ESC_TG_NEG]]</f>
        <v>0.54999999999999982</v>
      </c>
      <c r="CH39" s="42">
        <f>Tabla25[[#This Row],[PAS_NUM_COR_COD_ROS_TG_NEU]]-Tabla25[[#This Row],[PAS_NUM_COR_COD_ESC_TG_NEU]]</f>
        <v>0.54999999999999982</v>
      </c>
      <c r="CI39" s="42">
        <f>Tabla25[[#This Row],[PAS_NUM_COR_COD_ROS_TG_POS]]-Tabla25[[#This Row],[PAS_NUM_COR_COD_ESC_TG_POS]]</f>
        <v>-0.5</v>
      </c>
      <c r="CJ39" s="42">
        <f>Tabla25[[#This Row],[PAS_NUM_COR_COD_ROS_TG_TOT]]-Tabla25[[#This Row],[PAS_NUM_COR_COD_ESC_TG_TOT]]</f>
        <v>0.20000000000000018</v>
      </c>
      <c r="CK39" s="42">
        <f>Tabla25[[#This Row],[PAS_DUR_COR_COD_ROS_TG_NEG]]-Tabla25[[#This Row],[PAS_DUR_COR_COD_ESC_TG_NEG]]</f>
        <v>148.67916666666656</v>
      </c>
      <c r="CL39" s="42">
        <f>Tabla25[[#This Row],[PAS_DUR_COR_COD_ROS_TG_NEU]]-Tabla25[[#This Row],[PAS_DUR_COR_COD_ESC_TG_NEU]]</f>
        <v>206.6875</v>
      </c>
      <c r="CM39" s="42">
        <f>Tabla25[[#This Row],[PAS_DUR_COR_COD_ROS_TG_POS]]-Tabla25[[#This Row],[PAS_DUR_COR_COD_ESC_TG_POS]]</f>
        <v>-337.60439560439568</v>
      </c>
      <c r="CN39" s="42">
        <f>Tabla25[[#This Row],[PAS_DUR_COR_COD_ROS_TG_TOT]]-Tabla25[[#This Row],[PAS_DUR_COR_COD_ESC_TG_TOT]]</f>
        <v>25.447628458498002</v>
      </c>
      <c r="CO39" s="44">
        <f>Tabla25[[#This Row],[ESC_NUM_COR_COD_ROS_TG_NEG]]-Tabla25[[#This Row],[ESC_NUM_COR_COD_ESC_TG_NEG]]</f>
        <v>-0.85714285714285721</v>
      </c>
      <c r="CP39" s="44">
        <f>Tabla25[[#This Row],[ESC_NUM_COR_COD_ROS_TG_NEU]]-Tabla25[[#This Row],[ESC_NUM_COR_COD_ESC_TG_NEU]]</f>
        <v>0.29999999999999982</v>
      </c>
      <c r="CQ39" s="44">
        <f>Tabla25[[#This Row],[ESC_NUM_COR_COD_ROS_TG_POS]]-Tabla25[[#This Row],[ESC_NUM_COR_COD_ESC_TG_POS]]</f>
        <v>1.125</v>
      </c>
      <c r="CR39" s="44">
        <f>Tabla25[[#This Row],[ESC_NUM_COR_COD_ROS_TG_TOT]]-Tabla25[[#This Row],[ESC_NUM_COR_COD_ESC_TG_TOT]]</f>
        <v>0.23999999999999977</v>
      </c>
      <c r="CS39" s="44">
        <f>Tabla25[[#This Row],[ESC_DUR_COR_COD_ROS_TG_NEG]]-Tabla25[[#This Row],[ESC_DUR_COR_COD_ESC_TG_NEG]]</f>
        <v>577.16666666666663</v>
      </c>
      <c r="CT39" s="44">
        <f>Tabla25[[#This Row],[ESC_DUR_COR_COD_ROS_TG_NEU]]-Tabla25[[#This Row],[ESC_DUR_COR_COD_ESC_TG_NEU]]</f>
        <v>-573.375</v>
      </c>
      <c r="CU39" s="44">
        <f>Tabla25[[#This Row],[ESC_DUR_COR_COD_ROS_TG_POS]]-Tabla25[[#This Row],[ESC_DUR_COR_COD_ESC_TG_POS]]</f>
        <v>417.25</v>
      </c>
      <c r="CV39" s="44">
        <f>Tabla25[[#This Row],[ESC_DUR_COR_COD_ROS_TG_TOT]]-Tabla25[[#This Row],[ESC_DUR_COR_COD_ESC_TG_TOT]]</f>
        <v>62.285714285714334</v>
      </c>
      <c r="CW39" s="47">
        <f>Tabla25[[#This Row],[ROS_NUM_COR_COD_ROS_TG_NEG]]-Tabla25[[#This Row],[ROS_NUM_COR_COD_ESC_TG_NEG]]</f>
        <v>1.2222222222222223</v>
      </c>
      <c r="CX39" s="47">
        <f>Tabla25[[#This Row],[ROS_NUM_COR_COD_ROS_TG_NEU]]-Tabla25[[#This Row],[ROS_NUM_COR_COD_ESC_TG_NEU]]</f>
        <v>0.22222222222222232</v>
      </c>
      <c r="CY39" s="47">
        <f>Tabla25[[#This Row],[ROS_NUM_COR_COD_ROS_TG_POS]]-Tabla25[[#This Row],[ROS_NUM_COR_COD_ESC_TG_POS]]</f>
        <v>-1.0999999999999996</v>
      </c>
      <c r="CZ39" s="47">
        <f>Tabla25[[#This Row],[ROS_NUM_COR_COD_ROS_TG_TOT]]-Tabla25[[#This Row],[ROS_NUM_COR_COD_ESC_TG_TOT]]</f>
        <v>7.1428571428572063E-2</v>
      </c>
      <c r="DA39" s="47">
        <f>Tabla25[[#This Row],[ROS_DUR_COR_COD_ROS_TG_NEG]]-Tabla25[[#This Row],[ROS_DUR_COR_COD_ESC_TG_NEG]]</f>
        <v>-245.57142857142867</v>
      </c>
      <c r="DB39" s="47">
        <f>Tabla25[[#This Row],[ROS_DUR_COR_COD_ROS_TG_NEU]]-Tabla25[[#This Row],[ROS_DUR_COR_COD_ESC_TG_NEU]]</f>
        <v>-198.47619047619037</v>
      </c>
      <c r="DC39" s="47">
        <f>Tabla25[[#This Row],[ROS_DUR_COR_COD_ROS_TG_POS]]-Tabla25[[#This Row],[ROS_DUR_COR_COD_ESC_TG_POS]]</f>
        <v>-817.66666666666674</v>
      </c>
      <c r="DD39" s="47">
        <f>Tabla25[[#This Row],[ROS_DUR_COR_COD_ROS_TG_TOT]]-Tabla25[[#This Row],[ROS_DUR_COR_COD_ESC_TG_TOT]]</f>
        <v>-428.86363636363637</v>
      </c>
      <c r="DE39" s="57">
        <v>228.28571428571428</v>
      </c>
      <c r="DF39" s="57">
        <v>214.71428571428572</v>
      </c>
      <c r="DG39" s="57">
        <v>175.375</v>
      </c>
      <c r="DH39" s="57">
        <v>204.72727272727272</v>
      </c>
      <c r="DI39" s="57">
        <v>229.75</v>
      </c>
      <c r="DJ39" s="57">
        <v>151.5</v>
      </c>
      <c r="DK39" s="57">
        <v>201.16666666666666</v>
      </c>
      <c r="DL39" s="57">
        <v>189.6875</v>
      </c>
      <c r="DM39" s="57">
        <v>307</v>
      </c>
      <c r="DN39" s="57">
        <v>198.625</v>
      </c>
      <c r="DO39" s="57">
        <v>224.4</v>
      </c>
      <c r="DP39" s="57">
        <v>227</v>
      </c>
      <c r="DQ39" s="57">
        <v>252.33333333333334</v>
      </c>
      <c r="DR39" s="57">
        <v>259</v>
      </c>
      <c r="DS39" s="57">
        <v>181.75</v>
      </c>
      <c r="DT39" s="57">
        <v>234.07142857142858</v>
      </c>
      <c r="DU39" s="57">
        <v>296.125</v>
      </c>
      <c r="DV39" s="57">
        <v>232.6875</v>
      </c>
      <c r="DW39" s="57">
        <v>244.78571428571428</v>
      </c>
      <c r="DX39" s="57">
        <v>258.43478260869563</v>
      </c>
      <c r="DY39" s="57">
        <v>261.93333333333334</v>
      </c>
      <c r="DZ39" s="57">
        <v>209.9375</v>
      </c>
      <c r="EA39" s="57">
        <v>264.61538461538464</v>
      </c>
      <c r="EB39" s="57">
        <v>243.81818181818181</v>
      </c>
      <c r="EC39" s="57">
        <f>Tabla25[[#This Row],[ROS_1DU_COR_COD_ROS_TG_NEG]]-Tabla25[[#This Row],[ROS_1DU_COR_COD_ESC_TG_NEG]]</f>
        <v>-1.4642857142857224</v>
      </c>
      <c r="ED39" s="57">
        <f>Tabla25[[#This Row],[ROS_1DU_COR_COD_ROS_TG_NEU]]-Tabla25[[#This Row],[ROS_1DU_COR_COD_ESC_TG_NEU]]</f>
        <v>63.214285714285722</v>
      </c>
      <c r="EE39" s="57">
        <f>Tabla25[[#This Row],[ROS_1DU_COR_COD_ROS_TG_POS]]-Tabla25[[#This Row],[ROS_1DU_COR_COD_ESC_TG_POS]]</f>
        <v>-25.791666666666657</v>
      </c>
      <c r="EF39" s="57">
        <f>Tabla25[[#This Row],[ROS_1DU_COR_COD_ROS_TG_TOT]]-Tabla25[[#This Row],[ROS_1DU_COR_COD_ESC_TG_TOT]]</f>
        <v>15.03977272727272</v>
      </c>
      <c r="EG39" s="57">
        <f>Tabla25[[#This Row],[ESC_1DU_COR_COD_ROS_TG_NEG]]-Tabla25[[#This Row],[ESC_1DU_COR_COD_ESC_TG_NEG]]</f>
        <v>54.666666666666657</v>
      </c>
      <c r="EH39" s="57">
        <f>Tabla25[[#This Row],[ESC_1DU_COR_COD_ROS_TG_NEU]]-Tabla25[[#This Row],[ESC_1DU_COR_COD_ESC_TG_NEU]]</f>
        <v>-60.375</v>
      </c>
      <c r="EI39" s="57">
        <f>Tabla25[[#This Row],[ESC_1DU_COR_COD_ROS_TG_POS]]-Tabla25[[#This Row],[ESC_1DU_COR_COD_ESC_TG_POS]]</f>
        <v>42.650000000000006</v>
      </c>
      <c r="EJ39" s="57">
        <f>Tabla25[[#This Row],[ESC_1DU_COR_COD_ROS_TG_TOT]]-Tabla25[[#This Row],[ESC_1DU_COR_COD_ESC_TG_TOT]]</f>
        <v>-7.0714285714285836</v>
      </c>
      <c r="EK39" s="57">
        <f>Tabla25[[#This Row],[PAS_1DU_COR_COD_ROS_TG_NEG]]-Tabla25[[#This Row],[PAS_1DU_COR_COD_ESC_TG_NEG]]</f>
        <v>34.191666666666663</v>
      </c>
      <c r="EL39" s="57">
        <f>Tabla25[[#This Row],[PAS_1DU_COR_COD_ROS_TG_NEU]]-Tabla25[[#This Row],[PAS_1DU_COR_COD_ESC_TG_NEU]]</f>
        <v>22.75</v>
      </c>
      <c r="EM39" s="57">
        <f>Tabla25[[#This Row],[PAS_1DU_COR_COD_ROS_TG_POS]]-Tabla25[[#This Row],[PAS_1DU_COR_COD_ESC_TG_POS]]</f>
        <v>-19.829670329670364</v>
      </c>
      <c r="EN39" s="57">
        <f>Tabla25[[#This Row],[PAS_1DU_COR_COD_ROS_TG_TOT]]-Tabla25[[#This Row],[PAS_1DU_COR_COD_ESC_TG_TOT]]</f>
        <v>14.616600790513814</v>
      </c>
    </row>
    <row r="40" spans="1:144" x14ac:dyDescent="0.3">
      <c r="A40" s="2" t="s">
        <v>38</v>
      </c>
      <c r="B40" s="2">
        <v>20</v>
      </c>
      <c r="C40" s="2">
        <v>2</v>
      </c>
      <c r="D40" s="2">
        <v>25</v>
      </c>
      <c r="E40" s="19">
        <v>3.35</v>
      </c>
      <c r="F40" s="19">
        <v>516.72222222222217</v>
      </c>
      <c r="G40" s="19">
        <v>2.9</v>
      </c>
      <c r="H40" s="19">
        <v>465.94444444444446</v>
      </c>
      <c r="I40" s="19">
        <v>2.75</v>
      </c>
      <c r="J40" s="19">
        <v>457.29411764705884</v>
      </c>
      <c r="K40" s="19">
        <v>3</v>
      </c>
      <c r="L40" s="19">
        <v>480.41509433962267</v>
      </c>
      <c r="M40" s="21">
        <v>2.9</v>
      </c>
      <c r="N40" s="21">
        <v>494.64705882352939</v>
      </c>
      <c r="O40" s="21">
        <v>3.05</v>
      </c>
      <c r="P40" s="21">
        <v>534.6875</v>
      </c>
      <c r="Q40" s="21">
        <v>2.6</v>
      </c>
      <c r="R40" s="21">
        <v>479.25</v>
      </c>
      <c r="S40" s="21">
        <v>2.85</v>
      </c>
      <c r="T40" s="21">
        <v>502.69387755102042</v>
      </c>
      <c r="U40" s="22">
        <v>3.2222222222222223</v>
      </c>
      <c r="V40" s="22">
        <v>738.57142857142856</v>
      </c>
      <c r="W40" s="22">
        <v>3.7142857142857144</v>
      </c>
      <c r="X40" s="22">
        <v>830.8</v>
      </c>
      <c r="Y40" s="22">
        <v>4.1111111111111107</v>
      </c>
      <c r="Z40" s="22">
        <v>907.85714285714289</v>
      </c>
      <c r="AA40" s="22">
        <v>3.68</v>
      </c>
      <c r="AB40" s="22">
        <v>825.21052631578948</v>
      </c>
      <c r="AC40" s="24">
        <v>3.8888888888888888</v>
      </c>
      <c r="AD40" s="24">
        <v>684.25</v>
      </c>
      <c r="AE40" s="24">
        <v>4.1428571428571432</v>
      </c>
      <c r="AF40" s="24">
        <v>888.8</v>
      </c>
      <c r="AG40" s="24">
        <v>3</v>
      </c>
      <c r="AH40" s="24">
        <v>736.16666666666663</v>
      </c>
      <c r="AI40" s="24">
        <v>3.64</v>
      </c>
      <c r="AJ40" s="24">
        <v>754.47368421052636</v>
      </c>
      <c r="AK40" s="26">
        <v>2.25</v>
      </c>
      <c r="AL40" s="26">
        <v>328</v>
      </c>
      <c r="AM40" s="26">
        <v>2.7</v>
      </c>
      <c r="AN40" s="26">
        <v>449.25</v>
      </c>
      <c r="AO40" s="26">
        <v>3.1428571428571428</v>
      </c>
      <c r="AP40" s="26">
        <v>385.14285714285717</v>
      </c>
      <c r="AQ40" s="26">
        <v>2.68</v>
      </c>
      <c r="AR40" s="26">
        <v>387.56521739130437</v>
      </c>
      <c r="AS40" s="28">
        <v>3.625</v>
      </c>
      <c r="AT40" s="28">
        <v>618.875</v>
      </c>
      <c r="AU40" s="28">
        <v>3.7</v>
      </c>
      <c r="AV40" s="28">
        <v>576.4</v>
      </c>
      <c r="AW40" s="28">
        <v>5.1428571428571432</v>
      </c>
      <c r="AX40" s="28">
        <v>664.57142857142856</v>
      </c>
      <c r="AY40" s="28">
        <v>4.08</v>
      </c>
      <c r="AZ40" s="28">
        <v>614.67999999999995</v>
      </c>
      <c r="BA40" s="33">
        <f>Tabla25[[#This Row],[ROS_NUM_COR_COD_ROS_TG_NEG]]-Tabla25[[#This Row],[PAS_NUM_COR_COD_ROS_TG_NEG]]</f>
        <v>0.72500000000000009</v>
      </c>
      <c r="BB40" s="33">
        <f>Tabla25[[#This Row],[ROS_DUR_COR_COD_ROS_TG_NEG]]-Tabla25[[#This Row],[PAS_DUR_COR_COD_ROS_TG_NEG]]</f>
        <v>124.22794117647061</v>
      </c>
      <c r="BC40" s="33">
        <f>Tabla25[[#This Row],[ROS_NUM_COR_COD_ROS_TG_NEU]]-Tabla25[[#This Row],[PAS_NUM_COR_COD_ROS_TG_NEU]]</f>
        <v>0.65000000000000036</v>
      </c>
      <c r="BD40" s="33">
        <f>Tabla25[[#This Row],[ROS_DUR_COR_COD_ROS_TG_NEU]]-Tabla25[[#This Row],[PAS_DUR_COR_COD_ROS_TG_NEU]]</f>
        <v>41.712499999999977</v>
      </c>
      <c r="BE40" s="33">
        <f>Tabla25[[#This Row],[ROS_NUM_COR_COD_ROS_TG_POS]]-Tabla25[[#This Row],[PAS_NUM_COR_COD_ROS_TG_POS]]</f>
        <v>2.5428571428571431</v>
      </c>
      <c r="BF40" s="33">
        <f>Tabla25[[#This Row],[ROS_DUR_COR_COD_ROS_TG_POS]]-Tabla25[[#This Row],[PAS_DUR_COR_COD_ROS_TG_POS]]</f>
        <v>185.32142857142856</v>
      </c>
      <c r="BG40" s="33">
        <f>Tabla25[[#This Row],[ROS_NUM_COR_COD_ROS_TG_TOT]]-Tabla25[[#This Row],[PAS_NUM_COR_COD_ROS_TG_TOT]]</f>
        <v>1.23</v>
      </c>
      <c r="BH40" s="33">
        <f>Tabla25[[#This Row],[ROS_DUR_COR_COD_ROS_TG_TOT]]-Tabla25[[#This Row],[PAS_DUR_COR_COD_ROS_TG_TOT]]</f>
        <v>111.98612244897953</v>
      </c>
      <c r="BI40" s="30">
        <f>Tabla25[[#This Row],[ROS_NUM_COR_COD_ESC_TG_NEG]]-Tabla25[[#This Row],[PAS_NUM_COR_COD_ESC_TG_NEG]]</f>
        <v>-1.1000000000000001</v>
      </c>
      <c r="BJ40" s="30">
        <f>Tabla25[[#This Row],[ROS_DUR_COR_COD_ESC_TG_NEG]]-Tabla25[[#This Row],[PAS_DUR_COR_COD_ESC_TG_NEG]]</f>
        <v>-188.72222222222217</v>
      </c>
      <c r="BK40" s="30">
        <f>Tabla25[[#This Row],[ROS_NUM_COR_COD_ESC_TG_NEU]]-Tabla25[[#This Row],[PAS_NUM_COR_COD_ESC_TG_NEU]]</f>
        <v>-0.19999999999999973</v>
      </c>
      <c r="BL40" s="30">
        <f>Tabla25[[#This Row],[ROS_DUR_COR_COD_ESC_TG_NEU]]-Tabla25[[#This Row],[PAS_DUR_COR_COD_ESC_TG_NEU]]</f>
        <v>-16.694444444444457</v>
      </c>
      <c r="BM40" s="30">
        <f>Tabla25[[#This Row],[ROS_NUM_COR_COD_ESC_TG_POS]]-Tabla25[[#This Row],[PAS_NUM_COR_COD_ESC_TG_POS]]</f>
        <v>0.39285714285714279</v>
      </c>
      <c r="BN40" s="30">
        <f>Tabla25[[#This Row],[ROS_DUR_COR_COD_ESC_TG_POS]]-Tabla25[[#This Row],[PAS_DUR_COR_COD_ESC_TG_POS]]</f>
        <v>-72.151260504201673</v>
      </c>
      <c r="BO40" s="30">
        <f>Tabla25[[#This Row],[ROS_NUM_COR_COD_ESC_TG_TOT]]-Tabla25[[#This Row],[PAS_NUM_COR_COD_ESC_TG_TOT]]</f>
        <v>-0.31999999999999984</v>
      </c>
      <c r="BP40" s="30">
        <f>Tabla25[[#This Row],[ROS_DUR_COR_COD_ESC_TG_TOT]]-Tabla25[[#This Row],[PAS_DUR_COR_COD_ESC_TG_TOT]]</f>
        <v>-92.849876948318297</v>
      </c>
      <c r="BQ40" s="36">
        <f>Tabla25[[#This Row],[PAS_NUM_COR_COD_ROS_TG_NEG]]-Tabla25[[#This Row],[ESC_NUM_COR_COD_ROS_TG_NEG]]</f>
        <v>-0.98888888888888893</v>
      </c>
      <c r="BR40" s="36">
        <f>Tabla25[[#This Row],[PAS_DUR_COR_COD_ROS_TG_NEG]]-Tabla25[[#This Row],[ESC_DUR_COR_COD_ROS_TG_NEG]]</f>
        <v>-189.60294117647061</v>
      </c>
      <c r="BS40" s="36">
        <f>Tabla25[[#This Row],[PAS_NUM_COR_COD_ROS_TG_NEU]]-Tabla25[[#This Row],[ESC_NUM_COR_COD_ROS_TG_NEU]]</f>
        <v>-1.0928571428571434</v>
      </c>
      <c r="BT40" s="36">
        <f>Tabla25[[#This Row],[PAS_DUR_COR_COD_ROS_TG_NEU]]-Tabla25[[#This Row],[ESC_DUR_COR_COD_ROS_TG_NEU]]</f>
        <v>-354.11249999999995</v>
      </c>
      <c r="BU40" s="36">
        <f>Tabla25[[#This Row],[PAS_NUM_COR_COD_ROS_TG_POS]]-Tabla25[[#This Row],[ESC_NUM_COR_COD_ROS_TG_POS]]</f>
        <v>-0.39999999999999991</v>
      </c>
      <c r="BV40" s="36">
        <f>Tabla25[[#This Row],[PAS_DUR_COR_COD_ROS_TG_POS]]-Tabla25[[#This Row],[ESC_DUR_COR_COD_ROS_TG_POS]]</f>
        <v>-256.91666666666663</v>
      </c>
      <c r="BW40" s="36">
        <f>Tabla25[[#This Row],[PAS_NUM_COR_COD_ROS_TG_TOT]]-Tabla25[[#This Row],[ESC_NUM_COR_COD_ROS_TG_TOT]]</f>
        <v>-0.79</v>
      </c>
      <c r="BX40" s="36">
        <f>Tabla25[[#This Row],[PAS_DUR_COR_COD_ROS_TG_TOT]]-Tabla25[[#This Row],[ESC_DUR_COR_COD_ROS_TG_TOT]]</f>
        <v>-251.77980665950594</v>
      </c>
      <c r="BY40" s="39">
        <f>Tabla25[[#This Row],[PAS_NUM_COR_COD_ESC_TG_NEG]]-Tabla25[[#This Row],[ESC_NUM_COR_COD_ESC_TG_NEG]]</f>
        <v>0.12777777777777777</v>
      </c>
      <c r="BZ40" s="39">
        <f>Tabla25[[#This Row],[PAS_DUR_COR_COD_ESC_TG_NEG]]-Tabla25[[#This Row],[ESC_DUR_COR_COD_ESC_TG_NEG]]</f>
        <v>-221.84920634920638</v>
      </c>
      <c r="CA40" s="39">
        <f>Tabla25[[#This Row],[PAS_NUM_COR_COD_ESC_TG_NEU]]-Tabla25[[#This Row],[ESC_NUM_COR_COD_ESC_TG_NEU]]</f>
        <v>-0.8142857142857145</v>
      </c>
      <c r="CB40" s="39">
        <f>Tabla25[[#This Row],[PAS_DUR_COR_COD_ESC_TG_NEU]]-Tabla25[[#This Row],[ESC_DUR_COR_COD_ESC_TG_NEU]]</f>
        <v>-364.8555555555555</v>
      </c>
      <c r="CC40" s="39">
        <f>Tabla25[[#This Row],[PAS_NUM_COR_COD_ESC_TG_POS]]-Tabla25[[#This Row],[ESC_NUM_COR_COD_ESC_TG_POS]]</f>
        <v>-1.3611111111111107</v>
      </c>
      <c r="CD40" s="39">
        <f>Tabla25[[#This Row],[PAS_DUR_COR_COD_ESC_TG_POS]]-Tabla25[[#This Row],[ESC_DUR_COR_COD_ESC_TG_POS]]</f>
        <v>-450.56302521008405</v>
      </c>
      <c r="CE40" s="39">
        <f>Tabla25[[#This Row],[PAS_NUM_COR_COD_ESC_TG_TOT]]-Tabla25[[#This Row],[ESC_NUM_COR_COD_ESC_TG_TOT]]</f>
        <v>-0.68000000000000016</v>
      </c>
      <c r="CF40" s="39">
        <f>Tabla25[[#This Row],[PAS_DUR_COR_COD_ESC_TG_TOT]]-Tabla25[[#This Row],[ESC_DUR_COR_COD_ESC_TG_TOT]]</f>
        <v>-344.79543197616681</v>
      </c>
      <c r="CG40" s="42">
        <f>Tabla25[[#This Row],[PAS_NUM_COR_COD_ROS_TG_NEG]]-Tabla25[[#This Row],[PAS_NUM_COR_COD_ESC_TG_NEG]]</f>
        <v>-0.45000000000000018</v>
      </c>
      <c r="CH40" s="42">
        <f>Tabla25[[#This Row],[PAS_NUM_COR_COD_ROS_TG_NEU]]-Tabla25[[#This Row],[PAS_NUM_COR_COD_ESC_TG_NEU]]</f>
        <v>0.14999999999999991</v>
      </c>
      <c r="CI40" s="42">
        <f>Tabla25[[#This Row],[PAS_NUM_COR_COD_ROS_TG_POS]]-Tabla25[[#This Row],[PAS_NUM_COR_COD_ESC_TG_POS]]</f>
        <v>-0.14999999999999991</v>
      </c>
      <c r="CJ40" s="42">
        <f>Tabla25[[#This Row],[PAS_NUM_COR_COD_ROS_TG_TOT]]-Tabla25[[#This Row],[PAS_NUM_COR_COD_ESC_TG_TOT]]</f>
        <v>-0.14999999999999991</v>
      </c>
      <c r="CK40" s="42">
        <f>Tabla25[[#This Row],[PAS_DUR_COR_COD_ROS_TG_NEG]]-Tabla25[[#This Row],[PAS_DUR_COR_COD_ESC_TG_NEG]]</f>
        <v>-22.07516339869278</v>
      </c>
      <c r="CL40" s="42">
        <f>Tabla25[[#This Row],[PAS_DUR_COR_COD_ROS_TG_NEU]]-Tabla25[[#This Row],[PAS_DUR_COR_COD_ESC_TG_NEU]]</f>
        <v>68.743055555555543</v>
      </c>
      <c r="CM40" s="42">
        <f>Tabla25[[#This Row],[PAS_DUR_COR_COD_ROS_TG_POS]]-Tabla25[[#This Row],[PAS_DUR_COR_COD_ESC_TG_POS]]</f>
        <v>21.95588235294116</v>
      </c>
      <c r="CN40" s="42">
        <f>Tabla25[[#This Row],[PAS_DUR_COR_COD_ROS_TG_TOT]]-Tabla25[[#This Row],[PAS_DUR_COR_COD_ESC_TG_TOT]]</f>
        <v>22.278783211397752</v>
      </c>
      <c r="CO40" s="44">
        <f>Tabla25[[#This Row],[ESC_NUM_COR_COD_ROS_TG_NEG]]-Tabla25[[#This Row],[ESC_NUM_COR_COD_ESC_TG_NEG]]</f>
        <v>0.66666666666666652</v>
      </c>
      <c r="CP40" s="44">
        <f>Tabla25[[#This Row],[ESC_NUM_COR_COD_ROS_TG_NEU]]-Tabla25[[#This Row],[ESC_NUM_COR_COD_ESC_TG_NEU]]</f>
        <v>0.42857142857142883</v>
      </c>
      <c r="CQ40" s="44">
        <f>Tabla25[[#This Row],[ESC_NUM_COR_COD_ROS_TG_POS]]-Tabla25[[#This Row],[ESC_NUM_COR_COD_ESC_TG_POS]]</f>
        <v>-1.1111111111111107</v>
      </c>
      <c r="CR40" s="44">
        <f>Tabla25[[#This Row],[ESC_NUM_COR_COD_ROS_TG_TOT]]-Tabla25[[#This Row],[ESC_NUM_COR_COD_ESC_TG_TOT]]</f>
        <v>-4.0000000000000036E-2</v>
      </c>
      <c r="CS40" s="44">
        <f>Tabla25[[#This Row],[ESC_DUR_COR_COD_ROS_TG_NEG]]-Tabla25[[#This Row],[ESC_DUR_COR_COD_ESC_TG_NEG]]</f>
        <v>-54.321428571428555</v>
      </c>
      <c r="CT40" s="44">
        <f>Tabla25[[#This Row],[ESC_DUR_COR_COD_ROS_TG_NEU]]-Tabla25[[#This Row],[ESC_DUR_COR_COD_ESC_TG_NEU]]</f>
        <v>58</v>
      </c>
      <c r="CU40" s="44">
        <f>Tabla25[[#This Row],[ESC_DUR_COR_COD_ROS_TG_POS]]-Tabla25[[#This Row],[ESC_DUR_COR_COD_ESC_TG_POS]]</f>
        <v>-171.69047619047626</v>
      </c>
      <c r="CV40" s="44">
        <f>Tabla25[[#This Row],[ESC_DUR_COR_COD_ROS_TG_TOT]]-Tabla25[[#This Row],[ESC_DUR_COR_COD_ESC_TG_TOT]]</f>
        <v>-70.736842105263122</v>
      </c>
      <c r="CW40" s="47">
        <f>Tabla25[[#This Row],[ROS_NUM_COR_COD_ROS_TG_NEG]]-Tabla25[[#This Row],[ROS_NUM_COR_COD_ESC_TG_NEG]]</f>
        <v>1.375</v>
      </c>
      <c r="CX40" s="47">
        <f>Tabla25[[#This Row],[ROS_NUM_COR_COD_ROS_TG_NEU]]-Tabla25[[#This Row],[ROS_NUM_COR_COD_ESC_TG_NEU]]</f>
        <v>1</v>
      </c>
      <c r="CY40" s="47">
        <f>Tabla25[[#This Row],[ROS_NUM_COR_COD_ROS_TG_POS]]-Tabla25[[#This Row],[ROS_NUM_COR_COD_ESC_TG_POS]]</f>
        <v>2.0000000000000004</v>
      </c>
      <c r="CZ40" s="47">
        <f>Tabla25[[#This Row],[ROS_NUM_COR_COD_ROS_TG_TOT]]-Tabla25[[#This Row],[ROS_NUM_COR_COD_ESC_TG_TOT]]</f>
        <v>1.4</v>
      </c>
      <c r="DA40" s="47">
        <f>Tabla25[[#This Row],[ROS_DUR_COR_COD_ROS_TG_NEG]]-Tabla25[[#This Row],[ROS_DUR_COR_COD_ESC_TG_NEG]]</f>
        <v>290.875</v>
      </c>
      <c r="DB40" s="47">
        <f>Tabla25[[#This Row],[ROS_DUR_COR_COD_ROS_TG_NEU]]-Tabla25[[#This Row],[ROS_DUR_COR_COD_ESC_TG_NEU]]</f>
        <v>127.14999999999998</v>
      </c>
      <c r="DC40" s="47">
        <f>Tabla25[[#This Row],[ROS_DUR_COR_COD_ROS_TG_POS]]-Tabla25[[#This Row],[ROS_DUR_COR_COD_ESC_TG_POS]]</f>
        <v>279.42857142857139</v>
      </c>
      <c r="DD40" s="47">
        <f>Tabla25[[#This Row],[ROS_DUR_COR_COD_ROS_TG_TOT]]-Tabla25[[#This Row],[ROS_DUR_COR_COD_ESC_TG_TOT]]</f>
        <v>227.11478260869558</v>
      </c>
      <c r="DE40" s="57">
        <v>183.5</v>
      </c>
      <c r="DF40" s="57">
        <v>162.9</v>
      </c>
      <c r="DG40" s="57">
        <v>121.71428571428571</v>
      </c>
      <c r="DH40" s="57">
        <v>157.96</v>
      </c>
      <c r="DI40" s="57">
        <v>169.875</v>
      </c>
      <c r="DJ40" s="57">
        <v>141.25</v>
      </c>
      <c r="DK40" s="57">
        <v>122.14285714285714</v>
      </c>
      <c r="DL40" s="57">
        <v>145.39130434782609</v>
      </c>
      <c r="DM40" s="57">
        <v>179.625</v>
      </c>
      <c r="DN40" s="57">
        <v>214.4</v>
      </c>
      <c r="DO40" s="57">
        <v>198.5</v>
      </c>
      <c r="DP40" s="57">
        <v>194.73684210526315</v>
      </c>
      <c r="DQ40" s="57">
        <v>174.14285714285714</v>
      </c>
      <c r="DR40" s="57">
        <v>130.80000000000001</v>
      </c>
      <c r="DS40" s="57">
        <v>137.71428571428572</v>
      </c>
      <c r="DT40" s="57">
        <v>149.31578947368422</v>
      </c>
      <c r="DU40" s="57">
        <v>158.52941176470588</v>
      </c>
      <c r="DV40" s="57">
        <v>143.375</v>
      </c>
      <c r="DW40" s="57">
        <v>176.1875</v>
      </c>
      <c r="DX40" s="57">
        <v>159.34693877551021</v>
      </c>
      <c r="DY40" s="57">
        <v>151.77777777777777</v>
      </c>
      <c r="DZ40" s="57">
        <v>134</v>
      </c>
      <c r="EA40" s="57">
        <v>140.05882352941177</v>
      </c>
      <c r="EB40" s="57">
        <v>141.98113207547169</v>
      </c>
      <c r="EC40" s="57">
        <f>Tabla25[[#This Row],[ROS_1DU_COR_COD_ROS_TG_NEG]]-Tabla25[[#This Row],[ROS_1DU_COR_COD_ESC_TG_NEG]]</f>
        <v>13.625</v>
      </c>
      <c r="ED40" s="57">
        <f>Tabla25[[#This Row],[ROS_1DU_COR_COD_ROS_TG_NEU]]-Tabla25[[#This Row],[ROS_1DU_COR_COD_ESC_TG_NEU]]</f>
        <v>21.650000000000006</v>
      </c>
      <c r="EE40" s="57">
        <f>Tabla25[[#This Row],[ROS_1DU_COR_COD_ROS_TG_POS]]-Tabla25[[#This Row],[ROS_1DU_COR_COD_ESC_TG_POS]]</f>
        <v>-0.4285714285714306</v>
      </c>
      <c r="EF40" s="57">
        <f>Tabla25[[#This Row],[ROS_1DU_COR_COD_ROS_TG_TOT]]-Tabla25[[#This Row],[ROS_1DU_COR_COD_ESC_TG_TOT]]</f>
        <v>12.568695652173915</v>
      </c>
      <c r="EG40" s="57">
        <f>Tabla25[[#This Row],[ESC_1DU_COR_COD_ROS_TG_NEG]]-Tabla25[[#This Row],[ESC_1DU_COR_COD_ESC_TG_NEG]]</f>
        <v>5.4821428571428612</v>
      </c>
      <c r="EH40" s="57">
        <f>Tabla25[[#This Row],[ESC_1DU_COR_COD_ROS_TG_NEU]]-Tabla25[[#This Row],[ESC_1DU_COR_COD_ESC_TG_NEU]]</f>
        <v>83.6</v>
      </c>
      <c r="EI40" s="57">
        <f>Tabla25[[#This Row],[ESC_1DU_COR_COD_ROS_TG_POS]]-Tabla25[[#This Row],[ESC_1DU_COR_COD_ESC_TG_POS]]</f>
        <v>60.785714285714278</v>
      </c>
      <c r="EJ40" s="57">
        <f>Tabla25[[#This Row],[ESC_1DU_COR_COD_ROS_TG_TOT]]-Tabla25[[#This Row],[ESC_1DU_COR_COD_ESC_TG_TOT]]</f>
        <v>45.421052631578931</v>
      </c>
      <c r="EK40" s="57">
        <f>Tabla25[[#This Row],[PAS_1DU_COR_COD_ROS_TG_NEG]]-Tabla25[[#This Row],[PAS_1DU_COR_COD_ESC_TG_NEG]]</f>
        <v>6.7516339869281126</v>
      </c>
      <c r="EL40" s="57">
        <f>Tabla25[[#This Row],[PAS_1DU_COR_COD_ROS_TG_NEU]]-Tabla25[[#This Row],[PAS_1DU_COR_COD_ESC_TG_NEU]]</f>
        <v>9.375</v>
      </c>
      <c r="EM40" s="57">
        <f>Tabla25[[#This Row],[PAS_1DU_COR_COD_ROS_TG_POS]]-Tabla25[[#This Row],[PAS_1DU_COR_COD_ESC_TG_POS]]</f>
        <v>36.128676470588232</v>
      </c>
      <c r="EN40" s="57">
        <f>Tabla25[[#This Row],[PAS_1DU_COR_COD_ROS_TG_TOT]]-Tabla25[[#This Row],[PAS_1DU_COR_COD_ESC_TG_TOT]]</f>
        <v>17.365806700038519</v>
      </c>
    </row>
    <row r="41" spans="1:144" x14ac:dyDescent="0.3">
      <c r="A41" s="2" t="s">
        <v>39</v>
      </c>
      <c r="B41" s="2">
        <v>20</v>
      </c>
      <c r="C41" s="2">
        <v>2</v>
      </c>
      <c r="D41" s="2">
        <v>22</v>
      </c>
      <c r="E41" s="19">
        <v>2.5</v>
      </c>
      <c r="F41" s="19">
        <v>737.1875</v>
      </c>
      <c r="G41" s="19">
        <v>2.6842105263157894</v>
      </c>
      <c r="H41" s="19">
        <v>623.17647058823525</v>
      </c>
      <c r="I41" s="19">
        <v>2.35</v>
      </c>
      <c r="J41" s="19">
        <v>595.1875</v>
      </c>
      <c r="K41" s="19">
        <v>2.5084745762711864</v>
      </c>
      <c r="L41" s="19">
        <v>651.26530612244903</v>
      </c>
      <c r="M41" s="21">
        <v>2.85</v>
      </c>
      <c r="N41" s="21">
        <v>636.17647058823525</v>
      </c>
      <c r="O41" s="21">
        <v>2.1052631578947367</v>
      </c>
      <c r="P41" s="21">
        <v>609.14285714285711</v>
      </c>
      <c r="Q41" s="21">
        <v>2.4</v>
      </c>
      <c r="R41" s="21">
        <v>558.625</v>
      </c>
      <c r="S41" s="21">
        <v>2.4576271186440679</v>
      </c>
      <c r="T41" s="21">
        <v>601.72340425531911</v>
      </c>
      <c r="U41" s="22">
        <v>2.4285714285714284</v>
      </c>
      <c r="V41" s="22">
        <v>1129.25</v>
      </c>
      <c r="W41" s="22">
        <v>2.625</v>
      </c>
      <c r="X41" s="22">
        <v>717.16666666666663</v>
      </c>
      <c r="Y41" s="22">
        <v>2.4444444444444446</v>
      </c>
      <c r="Z41" s="22">
        <v>893.66666666666663</v>
      </c>
      <c r="AA41" s="22">
        <v>2.5</v>
      </c>
      <c r="AB41" s="22">
        <v>886.375</v>
      </c>
      <c r="AC41" s="24">
        <v>3.1428571428571428</v>
      </c>
      <c r="AD41" s="24">
        <v>933.2</v>
      </c>
      <c r="AE41" s="24">
        <v>2.625</v>
      </c>
      <c r="AF41" s="24">
        <v>767.6</v>
      </c>
      <c r="AG41" s="24">
        <v>2.4444444444444446</v>
      </c>
      <c r="AH41" s="24">
        <v>921.2</v>
      </c>
      <c r="AI41" s="24">
        <v>2.7083333333333335</v>
      </c>
      <c r="AJ41" s="24">
        <v>874</v>
      </c>
      <c r="AK41" s="26">
        <v>2.4444444444444446</v>
      </c>
      <c r="AL41" s="26">
        <v>1292.5</v>
      </c>
      <c r="AM41" s="26">
        <v>1.9</v>
      </c>
      <c r="AN41" s="26">
        <v>947.66666666666663</v>
      </c>
      <c r="AO41" s="26">
        <v>2.2000000000000002</v>
      </c>
      <c r="AP41" s="26">
        <v>1092.5999999999999</v>
      </c>
      <c r="AQ41" s="26">
        <v>2.1724137931034484</v>
      </c>
      <c r="AR41" s="26">
        <v>1087.9333333333334</v>
      </c>
      <c r="AS41" s="28">
        <v>3</v>
      </c>
      <c r="AT41" s="28">
        <v>1191.4000000000001</v>
      </c>
      <c r="AU41" s="28">
        <v>1.8</v>
      </c>
      <c r="AV41" s="28">
        <v>694</v>
      </c>
      <c r="AW41" s="28">
        <v>2.7</v>
      </c>
      <c r="AX41" s="28">
        <v>1059.6666666666667</v>
      </c>
      <c r="AY41" s="28">
        <v>2.4827586206896552</v>
      </c>
      <c r="AZ41" s="28">
        <v>969.35294117647061</v>
      </c>
      <c r="BA41" s="33">
        <f>Tabla25[[#This Row],[ROS_NUM_COR_COD_ROS_TG_NEG]]-Tabla25[[#This Row],[PAS_NUM_COR_COD_ROS_TG_NEG]]</f>
        <v>0.14999999999999991</v>
      </c>
      <c r="BB41" s="33">
        <f>Tabla25[[#This Row],[ROS_DUR_COR_COD_ROS_TG_NEG]]-Tabla25[[#This Row],[PAS_DUR_COR_COD_ROS_TG_NEG]]</f>
        <v>555.22352941176484</v>
      </c>
      <c r="BC41" s="33">
        <f>Tabla25[[#This Row],[ROS_NUM_COR_COD_ROS_TG_NEU]]-Tabla25[[#This Row],[PAS_NUM_COR_COD_ROS_TG_NEU]]</f>
        <v>-0.30526315789473668</v>
      </c>
      <c r="BD41" s="33">
        <f>Tabla25[[#This Row],[ROS_DUR_COR_COD_ROS_TG_NEU]]-Tabla25[[#This Row],[PAS_DUR_COR_COD_ROS_TG_NEU]]</f>
        <v>84.85714285714289</v>
      </c>
      <c r="BE41" s="33">
        <f>Tabla25[[#This Row],[ROS_NUM_COR_COD_ROS_TG_POS]]-Tabla25[[#This Row],[PAS_NUM_COR_COD_ROS_TG_POS]]</f>
        <v>0.30000000000000027</v>
      </c>
      <c r="BF41" s="33">
        <f>Tabla25[[#This Row],[ROS_DUR_COR_COD_ROS_TG_POS]]-Tabla25[[#This Row],[PAS_DUR_COR_COD_ROS_TG_POS]]</f>
        <v>501.04166666666674</v>
      </c>
      <c r="BG41" s="33">
        <f>Tabla25[[#This Row],[ROS_NUM_COR_COD_ROS_TG_TOT]]-Tabla25[[#This Row],[PAS_NUM_COR_COD_ROS_TG_TOT]]</f>
        <v>2.5131502045587339E-2</v>
      </c>
      <c r="BH41" s="33">
        <f>Tabla25[[#This Row],[ROS_DUR_COR_COD_ROS_TG_TOT]]-Tabla25[[#This Row],[PAS_DUR_COR_COD_ROS_TG_TOT]]</f>
        <v>367.6295369211515</v>
      </c>
      <c r="BI41" s="30">
        <f>Tabla25[[#This Row],[ROS_NUM_COR_COD_ESC_TG_NEG]]-Tabla25[[#This Row],[PAS_NUM_COR_COD_ESC_TG_NEG]]</f>
        <v>-5.5555555555555358E-2</v>
      </c>
      <c r="BJ41" s="30">
        <f>Tabla25[[#This Row],[ROS_DUR_COR_COD_ESC_TG_NEG]]-Tabla25[[#This Row],[PAS_DUR_COR_COD_ESC_TG_NEG]]</f>
        <v>555.3125</v>
      </c>
      <c r="BK41" s="30">
        <f>Tabla25[[#This Row],[ROS_NUM_COR_COD_ESC_TG_NEU]]-Tabla25[[#This Row],[PAS_NUM_COR_COD_ESC_TG_NEU]]</f>
        <v>-0.78421052631578947</v>
      </c>
      <c r="BL41" s="30">
        <f>Tabla25[[#This Row],[ROS_DUR_COR_COD_ESC_TG_NEU]]-Tabla25[[#This Row],[PAS_DUR_COR_COD_ESC_TG_NEU]]</f>
        <v>324.49019607843138</v>
      </c>
      <c r="BM41" s="30">
        <f>Tabla25[[#This Row],[ROS_NUM_COR_COD_ESC_TG_POS]]-Tabla25[[#This Row],[PAS_NUM_COR_COD_ESC_TG_POS]]</f>
        <v>-0.14999999999999991</v>
      </c>
      <c r="BN41" s="30">
        <f>Tabla25[[#This Row],[ROS_DUR_COR_COD_ESC_TG_POS]]-Tabla25[[#This Row],[PAS_DUR_COR_COD_ESC_TG_POS]]</f>
        <v>497.41249999999991</v>
      </c>
      <c r="BO41" s="30">
        <f>Tabla25[[#This Row],[ROS_NUM_COR_COD_ESC_TG_TOT]]-Tabla25[[#This Row],[PAS_NUM_COR_COD_ESC_TG_TOT]]</f>
        <v>-0.33606078316773802</v>
      </c>
      <c r="BP41" s="30">
        <f>Tabla25[[#This Row],[ROS_DUR_COR_COD_ESC_TG_TOT]]-Tabla25[[#This Row],[PAS_DUR_COR_COD_ESC_TG_TOT]]</f>
        <v>436.66802721088436</v>
      </c>
      <c r="BQ41" s="36">
        <f>Tabla25[[#This Row],[PAS_NUM_COR_COD_ROS_TG_NEG]]-Tabla25[[#This Row],[ESC_NUM_COR_COD_ROS_TG_NEG]]</f>
        <v>-0.2928571428571427</v>
      </c>
      <c r="BR41" s="36">
        <f>Tabla25[[#This Row],[PAS_DUR_COR_COD_ROS_TG_NEG]]-Tabla25[[#This Row],[ESC_DUR_COR_COD_ROS_TG_NEG]]</f>
        <v>-297.0235294117648</v>
      </c>
      <c r="BS41" s="36">
        <f>Tabla25[[#This Row],[PAS_NUM_COR_COD_ROS_TG_NEU]]-Tabla25[[#This Row],[ESC_NUM_COR_COD_ROS_TG_NEU]]</f>
        <v>-0.51973684210526327</v>
      </c>
      <c r="BT41" s="36">
        <f>Tabla25[[#This Row],[PAS_DUR_COR_COD_ROS_TG_NEU]]-Tabla25[[#This Row],[ESC_DUR_COR_COD_ROS_TG_NEU]]</f>
        <v>-158.45714285714291</v>
      </c>
      <c r="BU41" s="36">
        <f>Tabla25[[#This Row],[PAS_NUM_COR_COD_ROS_TG_POS]]-Tabla25[[#This Row],[ESC_NUM_COR_COD_ROS_TG_POS]]</f>
        <v>-4.4444444444444731E-2</v>
      </c>
      <c r="BV41" s="36">
        <f>Tabla25[[#This Row],[PAS_DUR_COR_COD_ROS_TG_POS]]-Tabla25[[#This Row],[ESC_DUR_COR_COD_ROS_TG_POS]]</f>
        <v>-362.57500000000005</v>
      </c>
      <c r="BW41" s="36">
        <f>Tabla25[[#This Row],[PAS_NUM_COR_COD_ROS_TG_TOT]]-Tabla25[[#This Row],[ESC_NUM_COR_COD_ROS_TG_TOT]]</f>
        <v>-0.25070621468926557</v>
      </c>
      <c r="BX41" s="36">
        <f>Tabla25[[#This Row],[PAS_DUR_COR_COD_ROS_TG_TOT]]-Tabla25[[#This Row],[ESC_DUR_COR_COD_ROS_TG_TOT]]</f>
        <v>-272.27659574468089</v>
      </c>
      <c r="BY41" s="39">
        <f>Tabla25[[#This Row],[PAS_NUM_COR_COD_ESC_TG_NEG]]-Tabla25[[#This Row],[ESC_NUM_COR_COD_ESC_TG_NEG]]</f>
        <v>7.1428571428571619E-2</v>
      </c>
      <c r="BZ41" s="39">
        <f>Tabla25[[#This Row],[PAS_DUR_COR_COD_ESC_TG_NEG]]-Tabla25[[#This Row],[ESC_DUR_COR_COD_ESC_TG_NEG]]</f>
        <v>-392.0625</v>
      </c>
      <c r="CA41" s="39">
        <f>Tabla25[[#This Row],[PAS_NUM_COR_COD_ESC_TG_NEU]]-Tabla25[[#This Row],[ESC_NUM_COR_COD_ESC_TG_NEU]]</f>
        <v>5.921052631578938E-2</v>
      </c>
      <c r="CB41" s="39">
        <f>Tabla25[[#This Row],[PAS_DUR_COR_COD_ESC_TG_NEU]]-Tabla25[[#This Row],[ESC_DUR_COR_COD_ESC_TG_NEU]]</f>
        <v>-93.990196078431381</v>
      </c>
      <c r="CC41" s="39">
        <f>Tabla25[[#This Row],[PAS_NUM_COR_COD_ESC_TG_POS]]-Tabla25[[#This Row],[ESC_NUM_COR_COD_ESC_TG_POS]]</f>
        <v>-9.4444444444444553E-2</v>
      </c>
      <c r="CD41" s="39">
        <f>Tabla25[[#This Row],[PAS_DUR_COR_COD_ESC_TG_POS]]-Tabla25[[#This Row],[ESC_DUR_COR_COD_ESC_TG_POS]]</f>
        <v>-298.47916666666663</v>
      </c>
      <c r="CE41" s="39">
        <f>Tabla25[[#This Row],[PAS_NUM_COR_COD_ESC_TG_TOT]]-Tabla25[[#This Row],[ESC_NUM_COR_COD_ESC_TG_TOT]]</f>
        <v>8.4745762711864181E-3</v>
      </c>
      <c r="CF41" s="39">
        <f>Tabla25[[#This Row],[PAS_DUR_COR_COD_ESC_TG_TOT]]-Tabla25[[#This Row],[ESC_DUR_COR_COD_ESC_TG_TOT]]</f>
        <v>-235.10969387755097</v>
      </c>
      <c r="CG41" s="42">
        <f>Tabla25[[#This Row],[PAS_NUM_COR_COD_ROS_TG_NEG]]-Tabla25[[#This Row],[PAS_NUM_COR_COD_ESC_TG_NEG]]</f>
        <v>0.35000000000000009</v>
      </c>
      <c r="CH41" s="42">
        <f>Tabla25[[#This Row],[PAS_NUM_COR_COD_ROS_TG_NEU]]-Tabla25[[#This Row],[PAS_NUM_COR_COD_ESC_TG_NEU]]</f>
        <v>-0.57894736842105265</v>
      </c>
      <c r="CI41" s="42">
        <f>Tabla25[[#This Row],[PAS_NUM_COR_COD_ROS_TG_POS]]-Tabla25[[#This Row],[PAS_NUM_COR_COD_ESC_TG_POS]]</f>
        <v>4.9999999999999822E-2</v>
      </c>
      <c r="CJ41" s="42">
        <f>Tabla25[[#This Row],[PAS_NUM_COR_COD_ROS_TG_TOT]]-Tabla25[[#This Row],[PAS_NUM_COR_COD_ESC_TG_TOT]]</f>
        <v>-5.0847457627118509E-2</v>
      </c>
      <c r="CK41" s="42">
        <f>Tabla25[[#This Row],[PAS_DUR_COR_COD_ROS_TG_NEG]]-Tabla25[[#This Row],[PAS_DUR_COR_COD_ESC_TG_NEG]]</f>
        <v>-101.01102941176475</v>
      </c>
      <c r="CL41" s="42">
        <f>Tabla25[[#This Row],[PAS_DUR_COR_COD_ROS_TG_NEU]]-Tabla25[[#This Row],[PAS_DUR_COR_COD_ESC_TG_NEU]]</f>
        <v>-14.033613445378137</v>
      </c>
      <c r="CM41" s="42">
        <f>Tabla25[[#This Row],[PAS_DUR_COR_COD_ROS_TG_POS]]-Tabla25[[#This Row],[PAS_DUR_COR_COD_ESC_TG_POS]]</f>
        <v>-36.5625</v>
      </c>
      <c r="CN41" s="42">
        <f>Tabla25[[#This Row],[PAS_DUR_COR_COD_ROS_TG_TOT]]-Tabla25[[#This Row],[PAS_DUR_COR_COD_ESC_TG_TOT]]</f>
        <v>-49.541901867129923</v>
      </c>
      <c r="CO41" s="44">
        <f>Tabla25[[#This Row],[ESC_NUM_COR_COD_ROS_TG_NEG]]-Tabla25[[#This Row],[ESC_NUM_COR_COD_ESC_TG_NEG]]</f>
        <v>0.71428571428571441</v>
      </c>
      <c r="CP41" s="44">
        <f>Tabla25[[#This Row],[ESC_NUM_COR_COD_ROS_TG_NEU]]-Tabla25[[#This Row],[ESC_NUM_COR_COD_ESC_TG_NEU]]</f>
        <v>0</v>
      </c>
      <c r="CQ41" s="44">
        <f>Tabla25[[#This Row],[ESC_NUM_COR_COD_ROS_TG_POS]]-Tabla25[[#This Row],[ESC_NUM_COR_COD_ESC_TG_POS]]</f>
        <v>0</v>
      </c>
      <c r="CR41" s="44">
        <f>Tabla25[[#This Row],[ESC_NUM_COR_COD_ROS_TG_TOT]]-Tabla25[[#This Row],[ESC_NUM_COR_COD_ESC_TG_TOT]]</f>
        <v>0.20833333333333348</v>
      </c>
      <c r="CS41" s="44">
        <f>Tabla25[[#This Row],[ESC_DUR_COR_COD_ROS_TG_NEG]]-Tabla25[[#This Row],[ESC_DUR_COR_COD_ESC_TG_NEG]]</f>
        <v>-196.04999999999995</v>
      </c>
      <c r="CT41" s="44">
        <f>Tabla25[[#This Row],[ESC_DUR_COR_COD_ROS_TG_NEU]]-Tabla25[[#This Row],[ESC_DUR_COR_COD_ESC_TG_NEU]]</f>
        <v>50.433333333333394</v>
      </c>
      <c r="CU41" s="44">
        <f>Tabla25[[#This Row],[ESC_DUR_COR_COD_ROS_TG_POS]]-Tabla25[[#This Row],[ESC_DUR_COR_COD_ESC_TG_POS]]</f>
        <v>27.533333333333417</v>
      </c>
      <c r="CV41" s="44">
        <f>Tabla25[[#This Row],[ESC_DUR_COR_COD_ROS_TG_TOT]]-Tabla25[[#This Row],[ESC_DUR_COR_COD_ESC_TG_TOT]]</f>
        <v>-12.375</v>
      </c>
      <c r="CW41" s="47">
        <f>Tabla25[[#This Row],[ROS_NUM_COR_COD_ROS_TG_NEG]]-Tabla25[[#This Row],[ROS_NUM_COR_COD_ESC_TG_NEG]]</f>
        <v>0.55555555555555536</v>
      </c>
      <c r="CX41" s="47">
        <f>Tabla25[[#This Row],[ROS_NUM_COR_COD_ROS_TG_NEU]]-Tabla25[[#This Row],[ROS_NUM_COR_COD_ESC_TG_NEU]]</f>
        <v>-9.9999999999999867E-2</v>
      </c>
      <c r="CY41" s="47">
        <f>Tabla25[[#This Row],[ROS_NUM_COR_COD_ROS_TG_POS]]-Tabla25[[#This Row],[ROS_NUM_COR_COD_ESC_TG_POS]]</f>
        <v>0.5</v>
      </c>
      <c r="CZ41" s="47">
        <f>Tabla25[[#This Row],[ROS_NUM_COR_COD_ROS_TG_TOT]]-Tabla25[[#This Row],[ROS_NUM_COR_COD_ESC_TG_TOT]]</f>
        <v>0.31034482758620685</v>
      </c>
      <c r="DA41" s="47">
        <f>Tabla25[[#This Row],[ROS_DUR_COR_COD_ROS_TG_NEG]]-Tabla25[[#This Row],[ROS_DUR_COR_COD_ESC_TG_NEG]]</f>
        <v>-101.09999999999991</v>
      </c>
      <c r="DB41" s="47">
        <f>Tabla25[[#This Row],[ROS_DUR_COR_COD_ROS_TG_NEU]]-Tabla25[[#This Row],[ROS_DUR_COR_COD_ESC_TG_NEU]]</f>
        <v>-253.66666666666663</v>
      </c>
      <c r="DC41" s="47">
        <f>Tabla25[[#This Row],[ROS_DUR_COR_COD_ROS_TG_POS]]-Tabla25[[#This Row],[ROS_DUR_COR_COD_ESC_TG_POS]]</f>
        <v>-32.933333333333167</v>
      </c>
      <c r="DD41" s="47">
        <f>Tabla25[[#This Row],[ROS_DUR_COR_COD_ROS_TG_TOT]]-Tabla25[[#This Row],[ROS_DUR_COR_COD_ESC_TG_TOT]]</f>
        <v>-118.58039215686279</v>
      </c>
      <c r="DE41" s="57">
        <v>151.80000000000001</v>
      </c>
      <c r="DF41" s="57">
        <v>206.83333333333334</v>
      </c>
      <c r="DG41" s="57">
        <v>274.16666666666669</v>
      </c>
      <c r="DH41" s="57">
        <v>214.41176470588235</v>
      </c>
      <c r="DI41" s="57">
        <v>334.25</v>
      </c>
      <c r="DJ41" s="57">
        <v>276</v>
      </c>
      <c r="DK41" s="57">
        <v>251.8</v>
      </c>
      <c r="DL41" s="57">
        <v>283.46666666666664</v>
      </c>
      <c r="DM41" s="57">
        <v>211.4</v>
      </c>
      <c r="DN41" s="57">
        <v>233</v>
      </c>
      <c r="DO41" s="57">
        <v>287.60000000000002</v>
      </c>
      <c r="DP41" s="57">
        <v>244</v>
      </c>
      <c r="DQ41" s="57">
        <v>318.5</v>
      </c>
      <c r="DR41" s="57">
        <v>187.33333333333334</v>
      </c>
      <c r="DS41" s="57">
        <v>288</v>
      </c>
      <c r="DT41" s="57">
        <v>257.875</v>
      </c>
      <c r="DU41" s="57">
        <v>219.35294117647058</v>
      </c>
      <c r="DV41" s="57">
        <v>192.42857142857142</v>
      </c>
      <c r="DW41" s="57">
        <v>200.1875</v>
      </c>
      <c r="DX41" s="57">
        <v>204.80851063829786</v>
      </c>
      <c r="DY41" s="57">
        <v>246.3125</v>
      </c>
      <c r="DZ41" s="57">
        <v>214.64705882352942</v>
      </c>
      <c r="EA41" s="57">
        <v>235.875</v>
      </c>
      <c r="EB41" s="57">
        <v>231.91836734693877</v>
      </c>
      <c r="EC41" s="57">
        <f>Tabla25[[#This Row],[ROS_1DU_COR_COD_ROS_TG_NEG]]-Tabla25[[#This Row],[ROS_1DU_COR_COD_ESC_TG_NEG]]</f>
        <v>-182.45</v>
      </c>
      <c r="ED41" s="57">
        <f>Tabla25[[#This Row],[ROS_1DU_COR_COD_ROS_TG_NEU]]-Tabla25[[#This Row],[ROS_1DU_COR_COD_ESC_TG_NEU]]</f>
        <v>-69.166666666666657</v>
      </c>
      <c r="EE41" s="57">
        <f>Tabla25[[#This Row],[ROS_1DU_COR_COD_ROS_TG_POS]]-Tabla25[[#This Row],[ROS_1DU_COR_COD_ESC_TG_POS]]</f>
        <v>22.366666666666674</v>
      </c>
      <c r="EF41" s="57">
        <f>Tabla25[[#This Row],[ROS_1DU_COR_COD_ROS_TG_TOT]]-Tabla25[[#This Row],[ROS_1DU_COR_COD_ESC_TG_TOT]]</f>
        <v>-69.054901960784292</v>
      </c>
      <c r="EG41" s="57">
        <f>Tabla25[[#This Row],[ESC_1DU_COR_COD_ROS_TG_NEG]]-Tabla25[[#This Row],[ESC_1DU_COR_COD_ESC_TG_NEG]]</f>
        <v>-107.1</v>
      </c>
      <c r="EH41" s="57">
        <f>Tabla25[[#This Row],[ESC_1DU_COR_COD_ROS_TG_NEU]]-Tabla25[[#This Row],[ESC_1DU_COR_COD_ESC_TG_NEU]]</f>
        <v>45.666666666666657</v>
      </c>
      <c r="EI41" s="57">
        <f>Tabla25[[#This Row],[ESC_1DU_COR_COD_ROS_TG_POS]]-Tabla25[[#This Row],[ESC_1DU_COR_COD_ESC_TG_POS]]</f>
        <v>-0.39999999999997726</v>
      </c>
      <c r="EJ41" s="57">
        <f>Tabla25[[#This Row],[ESC_1DU_COR_COD_ROS_TG_TOT]]-Tabla25[[#This Row],[ESC_1DU_COR_COD_ESC_TG_TOT]]</f>
        <v>-13.875</v>
      </c>
      <c r="EK41" s="57">
        <f>Tabla25[[#This Row],[PAS_1DU_COR_COD_ROS_TG_NEG]]-Tabla25[[#This Row],[PAS_1DU_COR_COD_ESC_TG_NEG]]</f>
        <v>-26.95955882352942</v>
      </c>
      <c r="EL41" s="57">
        <f>Tabla25[[#This Row],[PAS_1DU_COR_COD_ROS_TG_NEU]]-Tabla25[[#This Row],[PAS_1DU_COR_COD_ESC_TG_NEU]]</f>
        <v>-22.218487394958004</v>
      </c>
      <c r="EM41" s="57">
        <f>Tabla25[[#This Row],[PAS_1DU_COR_COD_ROS_TG_POS]]-Tabla25[[#This Row],[PAS_1DU_COR_COD_ESC_TG_POS]]</f>
        <v>-35.6875</v>
      </c>
      <c r="EN41" s="57">
        <f>Tabla25[[#This Row],[PAS_1DU_COR_COD_ROS_TG_TOT]]-Tabla25[[#This Row],[PAS_1DU_COR_COD_ESC_TG_TOT]]</f>
        <v>-27.109856708640905</v>
      </c>
    </row>
    <row r="42" spans="1:144" x14ac:dyDescent="0.3">
      <c r="A42" s="2" t="s">
        <v>40</v>
      </c>
      <c r="B42" s="2">
        <v>20</v>
      </c>
      <c r="C42" s="2">
        <v>2</v>
      </c>
      <c r="D42" s="2">
        <v>28</v>
      </c>
      <c r="E42" s="19">
        <v>3.45</v>
      </c>
      <c r="F42" s="19">
        <v>1269.4117647058824</v>
      </c>
      <c r="G42" s="19">
        <v>2.75</v>
      </c>
      <c r="H42" s="19">
        <v>1341.1333333333334</v>
      </c>
      <c r="I42" s="19">
        <v>3.4</v>
      </c>
      <c r="J42" s="19">
        <v>1671.6428571428571</v>
      </c>
      <c r="K42" s="19">
        <v>3.2</v>
      </c>
      <c r="L42" s="19">
        <v>1415.2173913043478</v>
      </c>
      <c r="M42" s="21">
        <v>3.2</v>
      </c>
      <c r="N42" s="21">
        <v>1270.2352941176471</v>
      </c>
      <c r="O42" s="21">
        <v>3.45</v>
      </c>
      <c r="P42" s="21">
        <v>1352.4444444444443</v>
      </c>
      <c r="Q42" s="21">
        <v>3.1</v>
      </c>
      <c r="R42" s="21">
        <v>1685.6923076923076</v>
      </c>
      <c r="S42" s="21">
        <v>3.25</v>
      </c>
      <c r="T42" s="21">
        <v>1413.5833333333333</v>
      </c>
      <c r="U42" s="22">
        <v>5.2</v>
      </c>
      <c r="V42" s="22">
        <v>1820</v>
      </c>
      <c r="W42" s="22">
        <v>5.3</v>
      </c>
      <c r="X42" s="22">
        <v>1765.5</v>
      </c>
      <c r="Y42" s="22">
        <v>5.7777777777777777</v>
      </c>
      <c r="Z42" s="22">
        <v>1848.8888888888889</v>
      </c>
      <c r="AA42" s="22">
        <v>5.4137931034482758</v>
      </c>
      <c r="AB42" s="22">
        <v>1810.1724137931035</v>
      </c>
      <c r="AC42" s="24">
        <v>1.2</v>
      </c>
      <c r="AD42" s="24">
        <v>757.4</v>
      </c>
      <c r="AE42" s="24">
        <v>1.8</v>
      </c>
      <c r="AF42" s="24">
        <v>679.25</v>
      </c>
      <c r="AG42" s="24">
        <v>1.2222222222222223</v>
      </c>
      <c r="AH42" s="24">
        <v>480.16666666666669</v>
      </c>
      <c r="AI42" s="24">
        <v>1.4137931034482758</v>
      </c>
      <c r="AJ42" s="24">
        <v>636.9473684210526</v>
      </c>
      <c r="AK42" s="26">
        <v>0.875</v>
      </c>
      <c r="AL42" s="26">
        <v>601.25</v>
      </c>
      <c r="AM42" s="26">
        <v>1.1111111111111112</v>
      </c>
      <c r="AN42" s="26">
        <v>768.4</v>
      </c>
      <c r="AO42" s="26">
        <v>1.5</v>
      </c>
      <c r="AP42" s="26">
        <v>937.66666666666663</v>
      </c>
      <c r="AQ42" s="26">
        <v>1.1851851851851851</v>
      </c>
      <c r="AR42" s="26">
        <v>791.5333333333333</v>
      </c>
      <c r="AS42" s="28">
        <v>5.125</v>
      </c>
      <c r="AT42" s="28">
        <v>1896.75</v>
      </c>
      <c r="AU42" s="28">
        <v>5.5555555555555554</v>
      </c>
      <c r="AV42" s="28">
        <v>1813.6666666666667</v>
      </c>
      <c r="AW42" s="28">
        <v>5.2</v>
      </c>
      <c r="AX42" s="28">
        <v>1707.3</v>
      </c>
      <c r="AY42" s="28">
        <v>5.2962962962962967</v>
      </c>
      <c r="AZ42" s="28">
        <v>1798.8888888888889</v>
      </c>
      <c r="BA42" s="33">
        <f>Tabla25[[#This Row],[ROS_NUM_COR_COD_ROS_TG_NEG]]-Tabla25[[#This Row],[PAS_NUM_COR_COD_ROS_TG_NEG]]</f>
        <v>1.9249999999999998</v>
      </c>
      <c r="BB42" s="33">
        <f>Tabla25[[#This Row],[ROS_DUR_COR_COD_ROS_TG_NEG]]-Tabla25[[#This Row],[PAS_DUR_COR_COD_ROS_TG_NEG]]</f>
        <v>626.51470588235293</v>
      </c>
      <c r="BC42" s="33">
        <f>Tabla25[[#This Row],[ROS_NUM_COR_COD_ROS_TG_NEU]]-Tabla25[[#This Row],[PAS_NUM_COR_COD_ROS_TG_NEU]]</f>
        <v>2.1055555555555552</v>
      </c>
      <c r="BD42" s="33">
        <f>Tabla25[[#This Row],[ROS_DUR_COR_COD_ROS_TG_NEU]]-Tabla25[[#This Row],[PAS_DUR_COR_COD_ROS_TG_NEU]]</f>
        <v>461.2222222222224</v>
      </c>
      <c r="BE42" s="33">
        <f>Tabla25[[#This Row],[ROS_NUM_COR_COD_ROS_TG_POS]]-Tabla25[[#This Row],[PAS_NUM_COR_COD_ROS_TG_POS]]</f>
        <v>2.1</v>
      </c>
      <c r="BF42" s="33">
        <f>Tabla25[[#This Row],[ROS_DUR_COR_COD_ROS_TG_POS]]-Tabla25[[#This Row],[PAS_DUR_COR_COD_ROS_TG_POS]]</f>
        <v>21.607692307692332</v>
      </c>
      <c r="BG42" s="33">
        <f>Tabla25[[#This Row],[ROS_NUM_COR_COD_ROS_TG_TOT]]-Tabla25[[#This Row],[PAS_NUM_COR_COD_ROS_TG_TOT]]</f>
        <v>2.0462962962962967</v>
      </c>
      <c r="BH42" s="33">
        <f>Tabla25[[#This Row],[ROS_DUR_COR_COD_ROS_TG_TOT]]-Tabla25[[#This Row],[PAS_DUR_COR_COD_ROS_TG_TOT]]</f>
        <v>385.30555555555566</v>
      </c>
      <c r="BI42" s="30">
        <f>Tabla25[[#This Row],[ROS_NUM_COR_COD_ESC_TG_NEG]]-Tabla25[[#This Row],[PAS_NUM_COR_COD_ESC_TG_NEG]]</f>
        <v>-2.5750000000000002</v>
      </c>
      <c r="BJ42" s="30">
        <f>Tabla25[[#This Row],[ROS_DUR_COR_COD_ESC_TG_NEG]]-Tabla25[[#This Row],[PAS_DUR_COR_COD_ESC_TG_NEG]]</f>
        <v>-668.16176470588243</v>
      </c>
      <c r="BK42" s="30">
        <f>Tabla25[[#This Row],[ROS_NUM_COR_COD_ESC_TG_NEU]]-Tabla25[[#This Row],[PAS_NUM_COR_COD_ESC_TG_NEU]]</f>
        <v>-1.6388888888888888</v>
      </c>
      <c r="BL42" s="30">
        <f>Tabla25[[#This Row],[ROS_DUR_COR_COD_ESC_TG_NEU]]-Tabla25[[#This Row],[PAS_DUR_COR_COD_ESC_TG_NEU]]</f>
        <v>-572.73333333333346</v>
      </c>
      <c r="BM42" s="30">
        <f>Tabla25[[#This Row],[ROS_NUM_COR_COD_ESC_TG_POS]]-Tabla25[[#This Row],[PAS_NUM_COR_COD_ESC_TG_POS]]</f>
        <v>-1.9</v>
      </c>
      <c r="BN42" s="30">
        <f>Tabla25[[#This Row],[ROS_DUR_COR_COD_ESC_TG_POS]]-Tabla25[[#This Row],[PAS_DUR_COR_COD_ESC_TG_POS]]</f>
        <v>-733.97619047619048</v>
      </c>
      <c r="BO42" s="30">
        <f>Tabla25[[#This Row],[ROS_NUM_COR_COD_ESC_TG_TOT]]-Tabla25[[#This Row],[PAS_NUM_COR_COD_ESC_TG_TOT]]</f>
        <v>-2.0148148148148151</v>
      </c>
      <c r="BP42" s="30">
        <f>Tabla25[[#This Row],[ROS_DUR_COR_COD_ESC_TG_TOT]]-Tabla25[[#This Row],[PAS_DUR_COR_COD_ESC_TG_TOT]]</f>
        <v>-623.68405797101445</v>
      </c>
      <c r="BQ42" s="36">
        <f>Tabla25[[#This Row],[PAS_NUM_COR_COD_ROS_TG_NEG]]-Tabla25[[#This Row],[ESC_NUM_COR_COD_ROS_TG_NEG]]</f>
        <v>2</v>
      </c>
      <c r="BR42" s="36">
        <f>Tabla25[[#This Row],[PAS_DUR_COR_COD_ROS_TG_NEG]]-Tabla25[[#This Row],[ESC_DUR_COR_COD_ROS_TG_NEG]]</f>
        <v>512.83529411764709</v>
      </c>
      <c r="BS42" s="36">
        <f>Tabla25[[#This Row],[PAS_NUM_COR_COD_ROS_TG_NEU]]-Tabla25[[#This Row],[ESC_NUM_COR_COD_ROS_TG_NEU]]</f>
        <v>1.6500000000000001</v>
      </c>
      <c r="BT42" s="36">
        <f>Tabla25[[#This Row],[PAS_DUR_COR_COD_ROS_TG_NEU]]-Tabla25[[#This Row],[ESC_DUR_COR_COD_ROS_TG_NEU]]</f>
        <v>673.19444444444434</v>
      </c>
      <c r="BU42" s="36">
        <f>Tabla25[[#This Row],[PAS_NUM_COR_COD_ROS_TG_POS]]-Tabla25[[#This Row],[ESC_NUM_COR_COD_ROS_TG_POS]]</f>
        <v>1.8777777777777778</v>
      </c>
      <c r="BV42" s="36">
        <f>Tabla25[[#This Row],[PAS_DUR_COR_COD_ROS_TG_POS]]-Tabla25[[#This Row],[ESC_DUR_COR_COD_ROS_TG_POS]]</f>
        <v>1205.5256410256409</v>
      </c>
      <c r="BW42" s="36">
        <f>Tabla25[[#This Row],[PAS_NUM_COR_COD_ROS_TG_TOT]]-Tabla25[[#This Row],[ESC_NUM_COR_COD_ROS_TG_TOT]]</f>
        <v>1.8362068965517242</v>
      </c>
      <c r="BX42" s="36">
        <f>Tabla25[[#This Row],[PAS_DUR_COR_COD_ROS_TG_TOT]]-Tabla25[[#This Row],[ESC_DUR_COR_COD_ROS_TG_TOT]]</f>
        <v>776.63596491228066</v>
      </c>
      <c r="BY42" s="39">
        <f>Tabla25[[#This Row],[PAS_NUM_COR_COD_ESC_TG_NEG]]-Tabla25[[#This Row],[ESC_NUM_COR_COD_ESC_TG_NEG]]</f>
        <v>-1.75</v>
      </c>
      <c r="BZ42" s="39">
        <f>Tabla25[[#This Row],[PAS_DUR_COR_COD_ESC_TG_NEG]]-Tabla25[[#This Row],[ESC_DUR_COR_COD_ESC_TG_NEG]]</f>
        <v>-550.58823529411757</v>
      </c>
      <c r="CA42" s="39">
        <f>Tabla25[[#This Row],[PAS_NUM_COR_COD_ESC_TG_NEU]]-Tabla25[[#This Row],[ESC_NUM_COR_COD_ESC_TG_NEU]]</f>
        <v>-2.5499999999999998</v>
      </c>
      <c r="CB42" s="39">
        <f>Tabla25[[#This Row],[PAS_DUR_COR_COD_ESC_TG_NEU]]-Tabla25[[#This Row],[ESC_DUR_COR_COD_ESC_TG_NEU]]</f>
        <v>-424.36666666666656</v>
      </c>
      <c r="CC42" s="39">
        <f>Tabla25[[#This Row],[PAS_NUM_COR_COD_ESC_TG_POS]]-Tabla25[[#This Row],[ESC_NUM_COR_COD_ESC_TG_POS]]</f>
        <v>-2.3777777777777778</v>
      </c>
      <c r="CD42" s="39">
        <f>Tabla25[[#This Row],[PAS_DUR_COR_COD_ESC_TG_POS]]-Tabla25[[#This Row],[ESC_DUR_COR_COD_ESC_TG_POS]]</f>
        <v>-177.2460317460318</v>
      </c>
      <c r="CE42" s="39">
        <f>Tabla25[[#This Row],[PAS_NUM_COR_COD_ESC_TG_TOT]]-Tabla25[[#This Row],[ESC_NUM_COR_COD_ESC_TG_TOT]]</f>
        <v>-2.2137931034482756</v>
      </c>
      <c r="CF42" s="39">
        <f>Tabla25[[#This Row],[PAS_DUR_COR_COD_ESC_TG_TOT]]-Tabla25[[#This Row],[ESC_DUR_COR_COD_ESC_TG_TOT]]</f>
        <v>-394.95502248875573</v>
      </c>
      <c r="CG42" s="42">
        <f>Tabla25[[#This Row],[PAS_NUM_COR_COD_ROS_TG_NEG]]-Tabla25[[#This Row],[PAS_NUM_COR_COD_ESC_TG_NEG]]</f>
        <v>-0.25</v>
      </c>
      <c r="CH42" s="42">
        <f>Tabla25[[#This Row],[PAS_NUM_COR_COD_ROS_TG_NEU]]-Tabla25[[#This Row],[PAS_NUM_COR_COD_ESC_TG_NEU]]</f>
        <v>0.70000000000000018</v>
      </c>
      <c r="CI42" s="42">
        <f>Tabla25[[#This Row],[PAS_NUM_COR_COD_ROS_TG_POS]]-Tabla25[[#This Row],[PAS_NUM_COR_COD_ESC_TG_POS]]</f>
        <v>-0.29999999999999982</v>
      </c>
      <c r="CJ42" s="42">
        <f>Tabla25[[#This Row],[PAS_NUM_COR_COD_ROS_TG_TOT]]-Tabla25[[#This Row],[PAS_NUM_COR_COD_ESC_TG_TOT]]</f>
        <v>4.9999999999999822E-2</v>
      </c>
      <c r="CK42" s="42">
        <f>Tabla25[[#This Row],[PAS_DUR_COR_COD_ROS_TG_NEG]]-Tabla25[[#This Row],[PAS_DUR_COR_COD_ESC_TG_NEG]]</f>
        <v>0.82352941176463901</v>
      </c>
      <c r="CL42" s="42">
        <f>Tabla25[[#This Row],[PAS_DUR_COR_COD_ROS_TG_NEU]]-Tabla25[[#This Row],[PAS_DUR_COR_COD_ESC_TG_NEU]]</f>
        <v>11.311111111110904</v>
      </c>
      <c r="CM42" s="42">
        <f>Tabla25[[#This Row],[PAS_DUR_COR_COD_ROS_TG_POS]]-Tabla25[[#This Row],[PAS_DUR_COR_COD_ESC_TG_POS]]</f>
        <v>14.049450549450512</v>
      </c>
      <c r="CN42" s="42">
        <f>Tabla25[[#This Row],[PAS_DUR_COR_COD_ROS_TG_TOT]]-Tabla25[[#This Row],[PAS_DUR_COR_COD_ESC_TG_TOT]]</f>
        <v>-1.6340579710144993</v>
      </c>
      <c r="CO42" s="44">
        <f>Tabla25[[#This Row],[ESC_NUM_COR_COD_ROS_TG_NEG]]-Tabla25[[#This Row],[ESC_NUM_COR_COD_ESC_TG_NEG]]</f>
        <v>-4</v>
      </c>
      <c r="CP42" s="44">
        <f>Tabla25[[#This Row],[ESC_NUM_COR_COD_ROS_TG_NEU]]-Tabla25[[#This Row],[ESC_NUM_COR_COD_ESC_TG_NEU]]</f>
        <v>-3.5</v>
      </c>
      <c r="CQ42" s="44">
        <f>Tabla25[[#This Row],[ESC_NUM_COR_COD_ROS_TG_POS]]-Tabla25[[#This Row],[ESC_NUM_COR_COD_ESC_TG_POS]]</f>
        <v>-4.5555555555555554</v>
      </c>
      <c r="CR42" s="44">
        <f>Tabla25[[#This Row],[ESC_NUM_COR_COD_ROS_TG_TOT]]-Tabla25[[#This Row],[ESC_NUM_COR_COD_ESC_TG_TOT]]</f>
        <v>-4</v>
      </c>
      <c r="CS42" s="44">
        <f>Tabla25[[#This Row],[ESC_DUR_COR_COD_ROS_TG_NEG]]-Tabla25[[#This Row],[ESC_DUR_COR_COD_ESC_TG_NEG]]</f>
        <v>-1062.5999999999999</v>
      </c>
      <c r="CT42" s="44">
        <f>Tabla25[[#This Row],[ESC_DUR_COR_COD_ROS_TG_NEU]]-Tabla25[[#This Row],[ESC_DUR_COR_COD_ESC_TG_NEU]]</f>
        <v>-1086.25</v>
      </c>
      <c r="CU42" s="44">
        <f>Tabla25[[#This Row],[ESC_DUR_COR_COD_ROS_TG_POS]]-Tabla25[[#This Row],[ESC_DUR_COR_COD_ESC_TG_POS]]</f>
        <v>-1368.7222222222222</v>
      </c>
      <c r="CV42" s="44">
        <f>Tabla25[[#This Row],[ESC_DUR_COR_COD_ROS_TG_TOT]]-Tabla25[[#This Row],[ESC_DUR_COR_COD_ESC_TG_TOT]]</f>
        <v>-1173.2250453720508</v>
      </c>
      <c r="CW42" s="47">
        <f>Tabla25[[#This Row],[ROS_NUM_COR_COD_ROS_TG_NEG]]-Tabla25[[#This Row],[ROS_NUM_COR_COD_ESC_TG_NEG]]</f>
        <v>4.25</v>
      </c>
      <c r="CX42" s="47">
        <f>Tabla25[[#This Row],[ROS_NUM_COR_COD_ROS_TG_NEU]]-Tabla25[[#This Row],[ROS_NUM_COR_COD_ESC_TG_NEU]]</f>
        <v>4.4444444444444446</v>
      </c>
      <c r="CY42" s="47">
        <f>Tabla25[[#This Row],[ROS_NUM_COR_COD_ROS_TG_POS]]-Tabla25[[#This Row],[ROS_NUM_COR_COD_ESC_TG_POS]]</f>
        <v>3.7</v>
      </c>
      <c r="CZ42" s="47">
        <f>Tabla25[[#This Row],[ROS_NUM_COR_COD_ROS_TG_TOT]]-Tabla25[[#This Row],[ROS_NUM_COR_COD_ESC_TG_TOT]]</f>
        <v>4.1111111111111116</v>
      </c>
      <c r="DA42" s="47">
        <f>Tabla25[[#This Row],[ROS_DUR_COR_COD_ROS_TG_NEG]]-Tabla25[[#This Row],[ROS_DUR_COR_COD_ESC_TG_NEG]]</f>
        <v>1295.5</v>
      </c>
      <c r="DB42" s="47">
        <f>Tabla25[[#This Row],[ROS_DUR_COR_COD_ROS_TG_NEU]]-Tabla25[[#This Row],[ROS_DUR_COR_COD_ESC_TG_NEU]]</f>
        <v>1045.2666666666669</v>
      </c>
      <c r="DC42" s="47">
        <f>Tabla25[[#This Row],[ROS_DUR_COR_COD_ROS_TG_POS]]-Tabla25[[#This Row],[ROS_DUR_COR_COD_ESC_TG_POS]]</f>
        <v>769.63333333333333</v>
      </c>
      <c r="DD42" s="47">
        <f>Tabla25[[#This Row],[ROS_DUR_COR_COD_ROS_TG_TOT]]-Tabla25[[#This Row],[ROS_DUR_COR_COD_ESC_TG_TOT]]</f>
        <v>1007.3555555555556</v>
      </c>
      <c r="DE42" s="57">
        <v>389.5</v>
      </c>
      <c r="DF42" s="57">
        <v>355.77777777777777</v>
      </c>
      <c r="DG42" s="57">
        <v>340.1</v>
      </c>
      <c r="DH42" s="57">
        <v>359.96296296296299</v>
      </c>
      <c r="DI42" s="57">
        <v>312.75</v>
      </c>
      <c r="DJ42" s="57">
        <v>384.8</v>
      </c>
      <c r="DK42" s="57">
        <v>377.5</v>
      </c>
      <c r="DL42" s="57">
        <v>362.66666666666669</v>
      </c>
      <c r="DM42" s="57">
        <v>381.6</v>
      </c>
      <c r="DN42" s="57">
        <v>249.125</v>
      </c>
      <c r="DO42" s="57">
        <v>293</v>
      </c>
      <c r="DP42" s="57">
        <v>297.84210526315792</v>
      </c>
      <c r="DQ42" s="57">
        <v>351.6</v>
      </c>
      <c r="DR42" s="57">
        <v>374.4</v>
      </c>
      <c r="DS42" s="57">
        <v>334.55555555555554</v>
      </c>
      <c r="DT42" s="57">
        <v>354.17241379310343</v>
      </c>
      <c r="DU42" s="57">
        <v>324.76470588235293</v>
      </c>
      <c r="DV42" s="57">
        <v>354.33333333333331</v>
      </c>
      <c r="DW42" s="57">
        <v>352.76923076923077</v>
      </c>
      <c r="DX42" s="57">
        <v>343.4375</v>
      </c>
      <c r="DY42" s="57">
        <v>334.52941176470586</v>
      </c>
      <c r="DZ42" s="57">
        <v>373.33333333333331</v>
      </c>
      <c r="EA42" s="57">
        <v>306.78571428571428</v>
      </c>
      <c r="EB42" s="57">
        <v>338.73913043478262</v>
      </c>
      <c r="EC42" s="57">
        <f>Tabla25[[#This Row],[ROS_1DU_COR_COD_ROS_TG_NEG]]-Tabla25[[#This Row],[ROS_1DU_COR_COD_ESC_TG_NEG]]</f>
        <v>76.75</v>
      </c>
      <c r="ED42" s="57">
        <f>Tabla25[[#This Row],[ROS_1DU_COR_COD_ROS_TG_NEU]]-Tabla25[[#This Row],[ROS_1DU_COR_COD_ESC_TG_NEU]]</f>
        <v>-29.02222222222224</v>
      </c>
      <c r="EE42" s="57">
        <f>Tabla25[[#This Row],[ROS_1DU_COR_COD_ROS_TG_POS]]-Tabla25[[#This Row],[ROS_1DU_COR_COD_ESC_TG_POS]]</f>
        <v>-37.399999999999977</v>
      </c>
      <c r="EF42" s="57">
        <f>Tabla25[[#This Row],[ROS_1DU_COR_COD_ROS_TG_TOT]]-Tabla25[[#This Row],[ROS_1DU_COR_COD_ESC_TG_TOT]]</f>
        <v>-2.7037037037036953</v>
      </c>
      <c r="EG42" s="57">
        <f>Tabla25[[#This Row],[ESC_1DU_COR_COD_ROS_TG_NEG]]-Tabla25[[#This Row],[ESC_1DU_COR_COD_ESC_TG_NEG]]</f>
        <v>30</v>
      </c>
      <c r="EH42" s="57">
        <f>Tabla25[[#This Row],[ESC_1DU_COR_COD_ROS_TG_NEU]]-Tabla25[[#This Row],[ESC_1DU_COR_COD_ESC_TG_NEU]]</f>
        <v>-125.27499999999998</v>
      </c>
      <c r="EI42" s="57">
        <f>Tabla25[[#This Row],[ESC_1DU_COR_COD_ROS_TG_POS]]-Tabla25[[#This Row],[ESC_1DU_COR_COD_ESC_TG_POS]]</f>
        <v>-41.555555555555543</v>
      </c>
      <c r="EJ42" s="57">
        <f>Tabla25[[#This Row],[ESC_1DU_COR_COD_ROS_TG_TOT]]-Tabla25[[#This Row],[ESC_1DU_COR_COD_ESC_TG_TOT]]</f>
        <v>-56.330308529945512</v>
      </c>
      <c r="EK42" s="57">
        <f>Tabla25[[#This Row],[PAS_1DU_COR_COD_ROS_TG_NEG]]-Tabla25[[#This Row],[PAS_1DU_COR_COD_ESC_TG_NEG]]</f>
        <v>-9.7647058823529278</v>
      </c>
      <c r="EL42" s="57">
        <f>Tabla25[[#This Row],[PAS_1DU_COR_COD_ROS_TG_NEU]]-Tabla25[[#This Row],[PAS_1DU_COR_COD_ESC_TG_NEU]]</f>
        <v>-19</v>
      </c>
      <c r="EM42" s="57">
        <f>Tabla25[[#This Row],[PAS_1DU_COR_COD_ROS_TG_POS]]-Tabla25[[#This Row],[PAS_1DU_COR_COD_ESC_TG_POS]]</f>
        <v>45.983516483516496</v>
      </c>
      <c r="EN42" s="57">
        <f>Tabla25[[#This Row],[PAS_1DU_COR_COD_ROS_TG_TOT]]-Tabla25[[#This Row],[PAS_1DU_COR_COD_ESC_TG_TOT]]</f>
        <v>4.6983695652173765</v>
      </c>
    </row>
    <row r="43" spans="1:144" x14ac:dyDescent="0.3">
      <c r="A43" s="2" t="s">
        <v>41</v>
      </c>
      <c r="B43" s="2">
        <v>20</v>
      </c>
      <c r="C43" s="2">
        <v>2</v>
      </c>
      <c r="D43" s="2">
        <v>22</v>
      </c>
      <c r="E43" s="19">
        <v>3.6</v>
      </c>
      <c r="F43" s="19">
        <v>1103.8499999999999</v>
      </c>
      <c r="G43" s="19">
        <v>3.6</v>
      </c>
      <c r="H43" s="19">
        <v>1173.8421052631579</v>
      </c>
      <c r="I43" s="19">
        <v>3.95</v>
      </c>
      <c r="J43" s="19">
        <v>1160.3</v>
      </c>
      <c r="K43" s="19">
        <v>3.7166666666666668</v>
      </c>
      <c r="L43" s="19">
        <v>1145.5254237288136</v>
      </c>
      <c r="M43" s="21">
        <v>2.75</v>
      </c>
      <c r="N43" s="21">
        <v>897.42105263157896</v>
      </c>
      <c r="O43" s="21">
        <v>3.05</v>
      </c>
      <c r="P43" s="21">
        <v>1009.7222222222222</v>
      </c>
      <c r="Q43" s="21">
        <v>2.75</v>
      </c>
      <c r="R43" s="21">
        <v>816.45</v>
      </c>
      <c r="S43" s="21">
        <v>2.85</v>
      </c>
      <c r="T43" s="21">
        <v>904.47368421052636</v>
      </c>
      <c r="U43" s="22">
        <v>4</v>
      </c>
      <c r="V43" s="22">
        <v>1460.8571428571429</v>
      </c>
      <c r="W43" s="22">
        <v>4</v>
      </c>
      <c r="X43" s="22">
        <v>1383.25</v>
      </c>
      <c r="Y43" s="22">
        <v>4.4000000000000004</v>
      </c>
      <c r="Z43" s="22">
        <v>1538.5555555555557</v>
      </c>
      <c r="AA43" s="22">
        <v>4.1428571428571432</v>
      </c>
      <c r="AB43" s="22">
        <v>1464.125</v>
      </c>
      <c r="AC43" s="24">
        <v>2.5</v>
      </c>
      <c r="AD43" s="24">
        <v>1021.8</v>
      </c>
      <c r="AE43" s="24">
        <v>2.8</v>
      </c>
      <c r="AF43" s="24">
        <v>887.125</v>
      </c>
      <c r="AG43" s="24">
        <v>2.2000000000000002</v>
      </c>
      <c r="AH43" s="24">
        <v>1115.6666666666667</v>
      </c>
      <c r="AI43" s="24">
        <v>2.5</v>
      </c>
      <c r="AJ43" s="24">
        <v>994.73684210526312</v>
      </c>
      <c r="AK43" s="26">
        <v>1.2222222222222223</v>
      </c>
      <c r="AL43" s="26">
        <v>446.4</v>
      </c>
      <c r="AM43" s="26">
        <v>1.3333333333333333</v>
      </c>
      <c r="AN43" s="26">
        <v>523.66666666666663</v>
      </c>
      <c r="AO43" s="26">
        <v>1.5</v>
      </c>
      <c r="AP43" s="26">
        <v>391.66666666666669</v>
      </c>
      <c r="AQ43" s="26">
        <v>1.3571428571428572</v>
      </c>
      <c r="AR43" s="26">
        <v>444.95</v>
      </c>
      <c r="AS43" s="28">
        <v>5.333333333333333</v>
      </c>
      <c r="AT43" s="28">
        <v>1622.2222222222222</v>
      </c>
      <c r="AU43" s="28">
        <v>4.8888888888888893</v>
      </c>
      <c r="AV43" s="28">
        <v>1439.4444444444443</v>
      </c>
      <c r="AW43" s="28">
        <v>5.0999999999999996</v>
      </c>
      <c r="AX43" s="28">
        <v>1409.1</v>
      </c>
      <c r="AY43" s="28">
        <v>5.1071428571428568</v>
      </c>
      <c r="AZ43" s="28">
        <v>1487.3571428571429</v>
      </c>
      <c r="BA43" s="33">
        <f>Tabla25[[#This Row],[ROS_NUM_COR_COD_ROS_TG_NEG]]-Tabla25[[#This Row],[PAS_NUM_COR_COD_ROS_TG_NEG]]</f>
        <v>2.583333333333333</v>
      </c>
      <c r="BB43" s="33">
        <f>Tabla25[[#This Row],[ROS_DUR_COR_COD_ROS_TG_NEG]]-Tabla25[[#This Row],[PAS_DUR_COR_COD_ROS_TG_NEG]]</f>
        <v>724.80116959064321</v>
      </c>
      <c r="BC43" s="33">
        <f>Tabla25[[#This Row],[ROS_NUM_COR_COD_ROS_TG_NEU]]-Tabla25[[#This Row],[PAS_NUM_COR_COD_ROS_TG_NEU]]</f>
        <v>1.8388888888888895</v>
      </c>
      <c r="BD43" s="33">
        <f>Tabla25[[#This Row],[ROS_DUR_COR_COD_ROS_TG_NEU]]-Tabla25[[#This Row],[PAS_DUR_COR_COD_ROS_TG_NEU]]</f>
        <v>429.72222222222217</v>
      </c>
      <c r="BE43" s="33">
        <f>Tabla25[[#This Row],[ROS_NUM_COR_COD_ROS_TG_POS]]-Tabla25[[#This Row],[PAS_NUM_COR_COD_ROS_TG_POS]]</f>
        <v>2.3499999999999996</v>
      </c>
      <c r="BF43" s="33">
        <f>Tabla25[[#This Row],[ROS_DUR_COR_COD_ROS_TG_POS]]-Tabla25[[#This Row],[PAS_DUR_COR_COD_ROS_TG_POS]]</f>
        <v>592.64999999999986</v>
      </c>
      <c r="BG43" s="33">
        <f>Tabla25[[#This Row],[ROS_NUM_COR_COD_ROS_TG_TOT]]-Tabla25[[#This Row],[PAS_NUM_COR_COD_ROS_TG_TOT]]</f>
        <v>2.2571428571428567</v>
      </c>
      <c r="BH43" s="33">
        <f>Tabla25[[#This Row],[ROS_DUR_COR_COD_ROS_TG_TOT]]-Tabla25[[#This Row],[PAS_DUR_COR_COD_ROS_TG_TOT]]</f>
        <v>582.88345864661653</v>
      </c>
      <c r="BI43" s="30">
        <f>Tabla25[[#This Row],[ROS_NUM_COR_COD_ESC_TG_NEG]]-Tabla25[[#This Row],[PAS_NUM_COR_COD_ESC_TG_NEG]]</f>
        <v>-2.3777777777777778</v>
      </c>
      <c r="BJ43" s="30">
        <f>Tabla25[[#This Row],[ROS_DUR_COR_COD_ESC_TG_NEG]]-Tabla25[[#This Row],[PAS_DUR_COR_COD_ESC_TG_NEG]]</f>
        <v>-657.44999999999993</v>
      </c>
      <c r="BK43" s="30">
        <f>Tabla25[[#This Row],[ROS_NUM_COR_COD_ESC_TG_NEU]]-Tabla25[[#This Row],[PAS_NUM_COR_COD_ESC_TG_NEU]]</f>
        <v>-2.2666666666666666</v>
      </c>
      <c r="BL43" s="30">
        <f>Tabla25[[#This Row],[ROS_DUR_COR_COD_ESC_TG_NEU]]-Tabla25[[#This Row],[PAS_DUR_COR_COD_ESC_TG_NEU]]</f>
        <v>-650.17543859649129</v>
      </c>
      <c r="BM43" s="30">
        <f>Tabla25[[#This Row],[ROS_NUM_COR_COD_ESC_TG_POS]]-Tabla25[[#This Row],[PAS_NUM_COR_COD_ESC_TG_POS]]</f>
        <v>-2.4500000000000002</v>
      </c>
      <c r="BN43" s="30">
        <f>Tabla25[[#This Row],[ROS_DUR_COR_COD_ESC_TG_POS]]-Tabla25[[#This Row],[PAS_DUR_COR_COD_ESC_TG_POS]]</f>
        <v>-768.63333333333321</v>
      </c>
      <c r="BO43" s="30">
        <f>Tabla25[[#This Row],[ROS_NUM_COR_COD_ESC_TG_TOT]]-Tabla25[[#This Row],[PAS_NUM_COR_COD_ESC_TG_TOT]]</f>
        <v>-2.3595238095238096</v>
      </c>
      <c r="BP43" s="30">
        <f>Tabla25[[#This Row],[ROS_DUR_COR_COD_ESC_TG_TOT]]-Tabla25[[#This Row],[PAS_DUR_COR_COD_ESC_TG_TOT]]</f>
        <v>-700.57542372881358</v>
      </c>
      <c r="BQ43" s="36">
        <f>Tabla25[[#This Row],[PAS_NUM_COR_COD_ROS_TG_NEG]]-Tabla25[[#This Row],[ESC_NUM_COR_COD_ROS_TG_NEG]]</f>
        <v>0.25</v>
      </c>
      <c r="BR43" s="36">
        <f>Tabla25[[#This Row],[PAS_DUR_COR_COD_ROS_TG_NEG]]-Tabla25[[#This Row],[ESC_DUR_COR_COD_ROS_TG_NEG]]</f>
        <v>-124.378947368421</v>
      </c>
      <c r="BS43" s="36">
        <f>Tabla25[[#This Row],[PAS_NUM_COR_COD_ROS_TG_NEU]]-Tabla25[[#This Row],[ESC_NUM_COR_COD_ROS_TG_NEU]]</f>
        <v>0.25</v>
      </c>
      <c r="BT43" s="36">
        <f>Tabla25[[#This Row],[PAS_DUR_COR_COD_ROS_TG_NEU]]-Tabla25[[#This Row],[ESC_DUR_COR_COD_ROS_TG_NEU]]</f>
        <v>122.59722222222217</v>
      </c>
      <c r="BU43" s="36">
        <f>Tabla25[[#This Row],[PAS_NUM_COR_COD_ROS_TG_POS]]-Tabla25[[#This Row],[ESC_NUM_COR_COD_ROS_TG_POS]]</f>
        <v>0.54999999999999982</v>
      </c>
      <c r="BV43" s="36">
        <f>Tabla25[[#This Row],[PAS_DUR_COR_COD_ROS_TG_POS]]-Tabla25[[#This Row],[ESC_DUR_COR_COD_ROS_TG_POS]]</f>
        <v>-299.2166666666667</v>
      </c>
      <c r="BW43" s="36">
        <f>Tabla25[[#This Row],[PAS_NUM_COR_COD_ROS_TG_TOT]]-Tabla25[[#This Row],[ESC_NUM_COR_COD_ROS_TG_TOT]]</f>
        <v>0.35000000000000009</v>
      </c>
      <c r="BX43" s="36">
        <f>Tabla25[[#This Row],[PAS_DUR_COR_COD_ROS_TG_TOT]]-Tabla25[[#This Row],[ESC_DUR_COR_COD_ROS_TG_TOT]]</f>
        <v>-90.263157894736764</v>
      </c>
      <c r="BY43" s="39">
        <f>Tabla25[[#This Row],[PAS_NUM_COR_COD_ESC_TG_NEG]]-Tabla25[[#This Row],[ESC_NUM_COR_COD_ESC_TG_NEG]]</f>
        <v>-0.39999999999999991</v>
      </c>
      <c r="BZ43" s="39">
        <f>Tabla25[[#This Row],[PAS_DUR_COR_COD_ESC_TG_NEG]]-Tabla25[[#This Row],[ESC_DUR_COR_COD_ESC_TG_NEG]]</f>
        <v>-357.00714285714298</v>
      </c>
      <c r="CA43" s="39">
        <f>Tabla25[[#This Row],[PAS_NUM_COR_COD_ESC_TG_NEU]]-Tabla25[[#This Row],[ESC_NUM_COR_COD_ESC_TG_NEU]]</f>
        <v>-0.39999999999999991</v>
      </c>
      <c r="CB43" s="39">
        <f>Tabla25[[#This Row],[PAS_DUR_COR_COD_ESC_TG_NEU]]-Tabla25[[#This Row],[ESC_DUR_COR_COD_ESC_TG_NEU]]</f>
        <v>-209.40789473684208</v>
      </c>
      <c r="CC43" s="39">
        <f>Tabla25[[#This Row],[PAS_NUM_COR_COD_ESC_TG_POS]]-Tabla25[[#This Row],[ESC_NUM_COR_COD_ESC_TG_POS]]</f>
        <v>-0.45000000000000018</v>
      </c>
      <c r="CD43" s="39">
        <f>Tabla25[[#This Row],[PAS_DUR_COR_COD_ESC_TG_POS]]-Tabla25[[#This Row],[ESC_DUR_COR_COD_ESC_TG_POS]]</f>
        <v>-378.2555555555557</v>
      </c>
      <c r="CE43" s="39">
        <f>Tabla25[[#This Row],[PAS_NUM_COR_COD_ESC_TG_TOT]]-Tabla25[[#This Row],[ESC_NUM_COR_COD_ESC_TG_TOT]]</f>
        <v>-0.42619047619047645</v>
      </c>
      <c r="CF43" s="39">
        <f>Tabla25[[#This Row],[PAS_DUR_COR_COD_ESC_TG_TOT]]-Tabla25[[#This Row],[ESC_DUR_COR_COD_ESC_TG_TOT]]</f>
        <v>-318.59957627118638</v>
      </c>
      <c r="CG43" s="42">
        <f>Tabla25[[#This Row],[PAS_NUM_COR_COD_ROS_TG_NEG]]-Tabla25[[#This Row],[PAS_NUM_COR_COD_ESC_TG_NEG]]</f>
        <v>-0.85000000000000009</v>
      </c>
      <c r="CH43" s="42">
        <f>Tabla25[[#This Row],[PAS_NUM_COR_COD_ROS_TG_NEU]]-Tabla25[[#This Row],[PAS_NUM_COR_COD_ESC_TG_NEU]]</f>
        <v>-0.55000000000000027</v>
      </c>
      <c r="CI43" s="42">
        <f>Tabla25[[#This Row],[PAS_NUM_COR_COD_ROS_TG_POS]]-Tabla25[[#This Row],[PAS_NUM_COR_COD_ESC_TG_POS]]</f>
        <v>-1.2000000000000002</v>
      </c>
      <c r="CJ43" s="42">
        <f>Tabla25[[#This Row],[PAS_NUM_COR_COD_ROS_TG_TOT]]-Tabla25[[#This Row],[PAS_NUM_COR_COD_ESC_TG_TOT]]</f>
        <v>-0.8666666666666667</v>
      </c>
      <c r="CK43" s="42">
        <f>Tabla25[[#This Row],[PAS_DUR_COR_COD_ROS_TG_NEG]]-Tabla25[[#This Row],[PAS_DUR_COR_COD_ESC_TG_NEG]]</f>
        <v>-206.42894736842095</v>
      </c>
      <c r="CL43" s="42">
        <f>Tabla25[[#This Row],[PAS_DUR_COR_COD_ROS_TG_NEU]]-Tabla25[[#This Row],[PAS_DUR_COR_COD_ESC_TG_NEU]]</f>
        <v>-164.11988304093575</v>
      </c>
      <c r="CM43" s="42">
        <f>Tabla25[[#This Row],[PAS_DUR_COR_COD_ROS_TG_POS]]-Tabla25[[#This Row],[PAS_DUR_COR_COD_ESC_TG_POS]]</f>
        <v>-343.84999999999991</v>
      </c>
      <c r="CN43" s="42">
        <f>Tabla25[[#This Row],[PAS_DUR_COR_COD_ROS_TG_TOT]]-Tabla25[[#This Row],[PAS_DUR_COR_COD_ESC_TG_TOT]]</f>
        <v>-241.05173951828726</v>
      </c>
      <c r="CO43" s="44">
        <f>Tabla25[[#This Row],[ESC_NUM_COR_COD_ROS_TG_NEG]]-Tabla25[[#This Row],[ESC_NUM_COR_COD_ESC_TG_NEG]]</f>
        <v>-1.5</v>
      </c>
      <c r="CP43" s="44">
        <f>Tabla25[[#This Row],[ESC_NUM_COR_COD_ROS_TG_NEU]]-Tabla25[[#This Row],[ESC_NUM_COR_COD_ESC_TG_NEU]]</f>
        <v>-1.2000000000000002</v>
      </c>
      <c r="CQ43" s="44">
        <f>Tabla25[[#This Row],[ESC_NUM_COR_COD_ROS_TG_POS]]-Tabla25[[#This Row],[ESC_NUM_COR_COD_ESC_TG_POS]]</f>
        <v>-2.2000000000000002</v>
      </c>
      <c r="CR43" s="44">
        <f>Tabla25[[#This Row],[ESC_NUM_COR_COD_ROS_TG_TOT]]-Tabla25[[#This Row],[ESC_NUM_COR_COD_ESC_TG_TOT]]</f>
        <v>-1.6428571428571432</v>
      </c>
      <c r="CS43" s="44">
        <f>Tabla25[[#This Row],[ESC_DUR_COR_COD_ROS_TG_NEG]]-Tabla25[[#This Row],[ESC_DUR_COR_COD_ESC_TG_NEG]]</f>
        <v>-439.05714285714294</v>
      </c>
      <c r="CT43" s="44">
        <f>Tabla25[[#This Row],[ESC_DUR_COR_COD_ROS_TG_NEU]]-Tabla25[[#This Row],[ESC_DUR_COR_COD_ESC_TG_NEU]]</f>
        <v>-496.125</v>
      </c>
      <c r="CU43" s="44">
        <f>Tabla25[[#This Row],[ESC_DUR_COR_COD_ROS_TG_POS]]-Tabla25[[#This Row],[ESC_DUR_COR_COD_ESC_TG_POS]]</f>
        <v>-422.88888888888891</v>
      </c>
      <c r="CV43" s="44">
        <f>Tabla25[[#This Row],[ESC_DUR_COR_COD_ROS_TG_TOT]]-Tabla25[[#This Row],[ESC_DUR_COR_COD_ESC_TG_TOT]]</f>
        <v>-469.38815789473688</v>
      </c>
      <c r="CW43" s="47">
        <f>Tabla25[[#This Row],[ROS_NUM_COR_COD_ROS_TG_NEG]]-Tabla25[[#This Row],[ROS_NUM_COR_COD_ESC_TG_NEG]]</f>
        <v>4.1111111111111107</v>
      </c>
      <c r="CX43" s="47">
        <f>Tabla25[[#This Row],[ROS_NUM_COR_COD_ROS_TG_NEU]]-Tabla25[[#This Row],[ROS_NUM_COR_COD_ESC_TG_NEU]]</f>
        <v>3.5555555555555562</v>
      </c>
      <c r="CY43" s="47">
        <f>Tabla25[[#This Row],[ROS_NUM_COR_COD_ROS_TG_POS]]-Tabla25[[#This Row],[ROS_NUM_COR_COD_ESC_TG_POS]]</f>
        <v>3.5999999999999996</v>
      </c>
      <c r="CZ43" s="47">
        <f>Tabla25[[#This Row],[ROS_NUM_COR_COD_ROS_TG_TOT]]-Tabla25[[#This Row],[ROS_NUM_COR_COD_ESC_TG_TOT]]</f>
        <v>3.7499999999999996</v>
      </c>
      <c r="DA43" s="47">
        <f>Tabla25[[#This Row],[ROS_DUR_COR_COD_ROS_TG_NEG]]-Tabla25[[#This Row],[ROS_DUR_COR_COD_ESC_TG_NEG]]</f>
        <v>1175.8222222222221</v>
      </c>
      <c r="DB43" s="47">
        <f>Tabla25[[#This Row],[ROS_DUR_COR_COD_ROS_TG_NEU]]-Tabla25[[#This Row],[ROS_DUR_COR_COD_ESC_TG_NEU]]</f>
        <v>915.77777777777771</v>
      </c>
      <c r="DC43" s="47">
        <f>Tabla25[[#This Row],[ROS_DUR_COR_COD_ROS_TG_POS]]-Tabla25[[#This Row],[ROS_DUR_COR_COD_ESC_TG_POS]]</f>
        <v>1017.4333333333332</v>
      </c>
      <c r="DD43" s="47">
        <f>Tabla25[[#This Row],[ROS_DUR_COR_COD_ROS_TG_TOT]]-Tabla25[[#This Row],[ROS_DUR_COR_COD_ESC_TG_TOT]]</f>
        <v>1042.4071428571428</v>
      </c>
      <c r="DE43" s="57">
        <v>329.77777777777777</v>
      </c>
      <c r="DF43" s="57">
        <v>303.22222222222223</v>
      </c>
      <c r="DG43" s="57">
        <v>308.5</v>
      </c>
      <c r="DH43" s="57">
        <v>313.64285714285717</v>
      </c>
      <c r="DI43" s="57">
        <v>199.6</v>
      </c>
      <c r="DJ43" s="57">
        <v>254.83333333333334</v>
      </c>
      <c r="DK43" s="57">
        <v>256.33333333333331</v>
      </c>
      <c r="DL43" s="57">
        <v>241.7</v>
      </c>
      <c r="DM43" s="57">
        <v>186.4</v>
      </c>
      <c r="DN43" s="57">
        <v>256.875</v>
      </c>
      <c r="DO43" s="57">
        <v>261.16666666666669</v>
      </c>
      <c r="DP43" s="57">
        <v>239.68421052631578</v>
      </c>
      <c r="DQ43" s="57">
        <v>346.14285714285717</v>
      </c>
      <c r="DR43" s="57">
        <v>326.625</v>
      </c>
      <c r="DS43" s="57">
        <v>319.88888888888891</v>
      </c>
      <c r="DT43" s="57">
        <v>329.79166666666669</v>
      </c>
      <c r="DU43" s="57">
        <v>340.21052631578948</v>
      </c>
      <c r="DV43" s="57">
        <v>249.11111111111111</v>
      </c>
      <c r="DW43" s="57">
        <v>358</v>
      </c>
      <c r="DX43" s="57">
        <v>317.68421052631578</v>
      </c>
      <c r="DY43" s="57">
        <v>302.3</v>
      </c>
      <c r="DZ43" s="57">
        <v>332.42105263157896</v>
      </c>
      <c r="EA43" s="57">
        <v>276.3</v>
      </c>
      <c r="EB43" s="57">
        <v>303.18644067796612</v>
      </c>
      <c r="EC43" s="57">
        <f>Tabla25[[#This Row],[ROS_1DU_COR_COD_ROS_TG_NEG]]-Tabla25[[#This Row],[ROS_1DU_COR_COD_ESC_TG_NEG]]</f>
        <v>130.17777777777778</v>
      </c>
      <c r="ED43" s="57">
        <f>Tabla25[[#This Row],[ROS_1DU_COR_COD_ROS_TG_NEU]]-Tabla25[[#This Row],[ROS_1DU_COR_COD_ESC_TG_NEU]]</f>
        <v>48.388888888888886</v>
      </c>
      <c r="EE43" s="57">
        <f>Tabla25[[#This Row],[ROS_1DU_COR_COD_ROS_TG_POS]]-Tabla25[[#This Row],[ROS_1DU_COR_COD_ESC_TG_POS]]</f>
        <v>52.166666666666686</v>
      </c>
      <c r="EF43" s="57">
        <f>Tabla25[[#This Row],[ROS_1DU_COR_COD_ROS_TG_TOT]]-Tabla25[[#This Row],[ROS_1DU_COR_COD_ESC_TG_TOT]]</f>
        <v>71.942857142857179</v>
      </c>
      <c r="EG43" s="57">
        <f>Tabla25[[#This Row],[ESC_1DU_COR_COD_ROS_TG_NEG]]-Tabla25[[#This Row],[ESC_1DU_COR_COD_ESC_TG_NEG]]</f>
        <v>-159.74285714285716</v>
      </c>
      <c r="EH43" s="57">
        <f>Tabla25[[#This Row],[ESC_1DU_COR_COD_ROS_TG_NEU]]-Tabla25[[#This Row],[ESC_1DU_COR_COD_ESC_TG_NEU]]</f>
        <v>-69.75</v>
      </c>
      <c r="EI43" s="57">
        <f>Tabla25[[#This Row],[ESC_1DU_COR_COD_ROS_TG_POS]]-Tabla25[[#This Row],[ESC_1DU_COR_COD_ESC_TG_POS]]</f>
        <v>-58.722222222222229</v>
      </c>
      <c r="EJ43" s="57">
        <f>Tabla25[[#This Row],[ESC_1DU_COR_COD_ROS_TG_TOT]]-Tabla25[[#This Row],[ESC_1DU_COR_COD_ESC_TG_TOT]]</f>
        <v>-90.107456140350905</v>
      </c>
      <c r="EK43" s="57">
        <f>Tabla25[[#This Row],[PAS_1DU_COR_COD_ROS_TG_NEG]]-Tabla25[[#This Row],[PAS_1DU_COR_COD_ESC_TG_NEG]]</f>
        <v>37.910526315789468</v>
      </c>
      <c r="EL43" s="57">
        <f>Tabla25[[#This Row],[PAS_1DU_COR_COD_ROS_TG_NEU]]-Tabla25[[#This Row],[PAS_1DU_COR_COD_ESC_TG_NEU]]</f>
        <v>-83.309941520467845</v>
      </c>
      <c r="EM43" s="57">
        <f>Tabla25[[#This Row],[PAS_1DU_COR_COD_ROS_TG_POS]]-Tabla25[[#This Row],[PAS_1DU_COR_COD_ESC_TG_POS]]</f>
        <v>81.699999999999989</v>
      </c>
      <c r="EN43" s="57">
        <f>Tabla25[[#This Row],[PAS_1DU_COR_COD_ROS_TG_TOT]]-Tabla25[[#This Row],[PAS_1DU_COR_COD_ESC_TG_TOT]]</f>
        <v>14.497769848349662</v>
      </c>
    </row>
    <row r="44" spans="1:144" x14ac:dyDescent="0.3">
      <c r="A44" s="2" t="s">
        <v>42</v>
      </c>
      <c r="B44" s="2">
        <v>20</v>
      </c>
      <c r="C44" s="2">
        <v>2</v>
      </c>
      <c r="D44" s="2">
        <v>25</v>
      </c>
      <c r="E44" s="19">
        <v>4</v>
      </c>
      <c r="F44" s="19">
        <v>1389.1875</v>
      </c>
      <c r="G44" s="19">
        <v>3.5263157894736841</v>
      </c>
      <c r="H44" s="19">
        <v>1166.25</v>
      </c>
      <c r="I44" s="19">
        <v>4.2105263157894735</v>
      </c>
      <c r="J44" s="19">
        <v>1415.4</v>
      </c>
      <c r="K44" s="19">
        <v>3.9137931034482758</v>
      </c>
      <c r="L44" s="19">
        <v>1321.6595744680851</v>
      </c>
      <c r="M44" s="21">
        <v>2.85</v>
      </c>
      <c r="N44" s="21">
        <v>1350.1538461538462</v>
      </c>
      <c r="O44" s="21">
        <v>2.8421052631578947</v>
      </c>
      <c r="P44" s="21">
        <v>1187.6666666666667</v>
      </c>
      <c r="Q44" s="21">
        <v>2.6842105263157894</v>
      </c>
      <c r="R44" s="21">
        <v>1380.75</v>
      </c>
      <c r="S44" s="21">
        <v>2.7931034482758621</v>
      </c>
      <c r="T44" s="21">
        <v>1307.3783783783783</v>
      </c>
      <c r="U44" s="22">
        <v>2.8333333333333335</v>
      </c>
      <c r="V44" s="22">
        <v>767.5</v>
      </c>
      <c r="W44" s="22">
        <v>4.1428571428571432</v>
      </c>
      <c r="X44" s="22">
        <v>1349.4285714285713</v>
      </c>
      <c r="Y44" s="22">
        <v>4.7142857142857144</v>
      </c>
      <c r="Z44" s="22">
        <v>1771.3333333333333</v>
      </c>
      <c r="AA44" s="22">
        <v>3.95</v>
      </c>
      <c r="AB44" s="22">
        <v>1298.8947368421052</v>
      </c>
      <c r="AC44" s="24">
        <v>3.8333333333333335</v>
      </c>
      <c r="AD44" s="24">
        <v>924.5</v>
      </c>
      <c r="AE44" s="24">
        <v>2.2857142857142856</v>
      </c>
      <c r="AF44" s="24">
        <v>754.2</v>
      </c>
      <c r="AG44" s="24">
        <v>2.2857142857142856</v>
      </c>
      <c r="AH44" s="24">
        <v>678</v>
      </c>
      <c r="AI44" s="24">
        <v>2.75</v>
      </c>
      <c r="AJ44" s="24">
        <v>787.41176470588232</v>
      </c>
      <c r="AK44" s="26">
        <v>2.5</v>
      </c>
      <c r="AL44" s="26">
        <v>881.42857142857144</v>
      </c>
      <c r="AM44" s="26">
        <v>1.4444444444444444</v>
      </c>
      <c r="AN44" s="26">
        <v>701.66666666666663</v>
      </c>
      <c r="AO44" s="26">
        <v>2</v>
      </c>
      <c r="AP44" s="26">
        <v>943</v>
      </c>
      <c r="AQ44" s="26">
        <v>1.96</v>
      </c>
      <c r="AR44" s="26">
        <v>838.61111111111109</v>
      </c>
      <c r="AS44" s="28">
        <v>3</v>
      </c>
      <c r="AT44" s="28">
        <v>1594.6</v>
      </c>
      <c r="AU44" s="28">
        <v>3.2222222222222223</v>
      </c>
      <c r="AV44" s="28">
        <v>1426.3333333333333</v>
      </c>
      <c r="AW44" s="28">
        <v>4.875</v>
      </c>
      <c r="AX44" s="28">
        <v>1643.8571428571429</v>
      </c>
      <c r="AY44" s="28">
        <v>3.68</v>
      </c>
      <c r="AZ44" s="28">
        <v>1557.6666666666667</v>
      </c>
      <c r="BA44" s="33">
        <f>Tabla25[[#This Row],[ROS_NUM_COR_COD_ROS_TG_NEG]]-Tabla25[[#This Row],[PAS_NUM_COR_COD_ROS_TG_NEG]]</f>
        <v>0.14999999999999991</v>
      </c>
      <c r="BB44" s="33">
        <f>Tabla25[[#This Row],[ROS_DUR_COR_COD_ROS_TG_NEG]]-Tabla25[[#This Row],[PAS_DUR_COR_COD_ROS_TG_NEG]]</f>
        <v>244.44615384615372</v>
      </c>
      <c r="BC44" s="33">
        <f>Tabla25[[#This Row],[ROS_NUM_COR_COD_ROS_TG_NEU]]-Tabla25[[#This Row],[PAS_NUM_COR_COD_ROS_TG_NEU]]</f>
        <v>0.38011695906432763</v>
      </c>
      <c r="BD44" s="33">
        <f>Tabla25[[#This Row],[ROS_DUR_COR_COD_ROS_TG_NEU]]-Tabla25[[#This Row],[PAS_DUR_COR_COD_ROS_TG_NEU]]</f>
        <v>238.66666666666652</v>
      </c>
      <c r="BE44" s="33">
        <f>Tabla25[[#This Row],[ROS_NUM_COR_COD_ROS_TG_POS]]-Tabla25[[#This Row],[PAS_NUM_COR_COD_ROS_TG_POS]]</f>
        <v>2.1907894736842106</v>
      </c>
      <c r="BF44" s="33">
        <f>Tabla25[[#This Row],[ROS_DUR_COR_COD_ROS_TG_POS]]-Tabla25[[#This Row],[PAS_DUR_COR_COD_ROS_TG_POS]]</f>
        <v>263.10714285714289</v>
      </c>
      <c r="BG44" s="33">
        <f>Tabla25[[#This Row],[ROS_NUM_COR_COD_ROS_TG_TOT]]-Tabla25[[#This Row],[PAS_NUM_COR_COD_ROS_TG_TOT]]</f>
        <v>0.88689655172413806</v>
      </c>
      <c r="BH44" s="33">
        <f>Tabla25[[#This Row],[ROS_DUR_COR_COD_ROS_TG_TOT]]-Tabla25[[#This Row],[PAS_DUR_COR_COD_ROS_TG_TOT]]</f>
        <v>250.28828828828841</v>
      </c>
      <c r="BI44" s="30">
        <f>Tabla25[[#This Row],[ROS_NUM_COR_COD_ESC_TG_NEG]]-Tabla25[[#This Row],[PAS_NUM_COR_COD_ESC_TG_NEG]]</f>
        <v>-1.5</v>
      </c>
      <c r="BJ44" s="30">
        <f>Tabla25[[#This Row],[ROS_DUR_COR_COD_ESC_TG_NEG]]-Tabla25[[#This Row],[PAS_DUR_COR_COD_ESC_TG_NEG]]</f>
        <v>-507.75892857142856</v>
      </c>
      <c r="BK44" s="30">
        <f>Tabla25[[#This Row],[ROS_NUM_COR_COD_ESC_TG_NEU]]-Tabla25[[#This Row],[PAS_NUM_COR_COD_ESC_TG_NEU]]</f>
        <v>-2.0818713450292394</v>
      </c>
      <c r="BL44" s="30">
        <f>Tabla25[[#This Row],[ROS_DUR_COR_COD_ESC_TG_NEU]]-Tabla25[[#This Row],[PAS_DUR_COR_COD_ESC_TG_NEU]]</f>
        <v>-464.58333333333337</v>
      </c>
      <c r="BM44" s="30">
        <f>Tabla25[[#This Row],[ROS_NUM_COR_COD_ESC_TG_POS]]-Tabla25[[#This Row],[PAS_NUM_COR_COD_ESC_TG_POS]]</f>
        <v>-2.2105263157894735</v>
      </c>
      <c r="BN44" s="30">
        <f>Tabla25[[#This Row],[ROS_DUR_COR_COD_ESC_TG_POS]]-Tabla25[[#This Row],[PAS_DUR_COR_COD_ESC_TG_POS]]</f>
        <v>-472.40000000000009</v>
      </c>
      <c r="BO44" s="30">
        <f>Tabla25[[#This Row],[ROS_NUM_COR_COD_ESC_TG_TOT]]-Tabla25[[#This Row],[PAS_NUM_COR_COD_ESC_TG_TOT]]</f>
        <v>-1.9537931034482758</v>
      </c>
      <c r="BP44" s="30">
        <f>Tabla25[[#This Row],[ROS_DUR_COR_COD_ESC_TG_TOT]]-Tabla25[[#This Row],[PAS_DUR_COR_COD_ESC_TG_TOT]]</f>
        <v>-483.04846335697403</v>
      </c>
      <c r="BQ44" s="36">
        <f>Tabla25[[#This Row],[PAS_NUM_COR_COD_ROS_TG_NEG]]-Tabla25[[#This Row],[ESC_NUM_COR_COD_ROS_TG_NEG]]</f>
        <v>-0.98333333333333339</v>
      </c>
      <c r="BR44" s="36">
        <f>Tabla25[[#This Row],[PAS_DUR_COR_COD_ROS_TG_NEG]]-Tabla25[[#This Row],[ESC_DUR_COR_COD_ROS_TG_NEG]]</f>
        <v>425.65384615384619</v>
      </c>
      <c r="BS44" s="36">
        <f>Tabla25[[#This Row],[PAS_NUM_COR_COD_ROS_TG_NEU]]-Tabla25[[#This Row],[ESC_NUM_COR_COD_ROS_TG_NEU]]</f>
        <v>0.5563909774436091</v>
      </c>
      <c r="BT44" s="36">
        <f>Tabla25[[#This Row],[PAS_DUR_COR_COD_ROS_TG_NEU]]-Tabla25[[#This Row],[ESC_DUR_COR_COD_ROS_TG_NEU]]</f>
        <v>433.4666666666667</v>
      </c>
      <c r="BU44" s="36">
        <f>Tabla25[[#This Row],[PAS_NUM_COR_COD_ROS_TG_POS]]-Tabla25[[#This Row],[ESC_NUM_COR_COD_ROS_TG_POS]]</f>
        <v>0.39849624060150379</v>
      </c>
      <c r="BV44" s="36">
        <f>Tabla25[[#This Row],[PAS_DUR_COR_COD_ROS_TG_POS]]-Tabla25[[#This Row],[ESC_DUR_COR_COD_ROS_TG_POS]]</f>
        <v>702.75</v>
      </c>
      <c r="BW44" s="36">
        <f>Tabla25[[#This Row],[PAS_NUM_COR_COD_ROS_TG_TOT]]-Tabla25[[#This Row],[ESC_NUM_COR_COD_ROS_TG_TOT]]</f>
        <v>4.31034482758621E-2</v>
      </c>
      <c r="BX44" s="36">
        <f>Tabla25[[#This Row],[PAS_DUR_COR_COD_ROS_TG_TOT]]-Tabla25[[#This Row],[ESC_DUR_COR_COD_ROS_TG_TOT]]</f>
        <v>519.96661367249601</v>
      </c>
      <c r="BY44" s="39">
        <f>Tabla25[[#This Row],[PAS_NUM_COR_COD_ESC_TG_NEG]]-Tabla25[[#This Row],[ESC_NUM_COR_COD_ESC_TG_NEG]]</f>
        <v>1.1666666666666665</v>
      </c>
      <c r="BZ44" s="39">
        <f>Tabla25[[#This Row],[PAS_DUR_COR_COD_ESC_TG_NEG]]-Tabla25[[#This Row],[ESC_DUR_COR_COD_ESC_TG_NEG]]</f>
        <v>621.6875</v>
      </c>
      <c r="CA44" s="39">
        <f>Tabla25[[#This Row],[PAS_NUM_COR_COD_ESC_TG_NEU]]-Tabla25[[#This Row],[ESC_NUM_COR_COD_ESC_TG_NEU]]</f>
        <v>-0.61654135338345917</v>
      </c>
      <c r="CB44" s="39">
        <f>Tabla25[[#This Row],[PAS_DUR_COR_COD_ESC_TG_NEU]]-Tabla25[[#This Row],[ESC_DUR_COR_COD_ESC_TG_NEU]]</f>
        <v>-183.17857142857133</v>
      </c>
      <c r="CC44" s="39">
        <f>Tabla25[[#This Row],[PAS_NUM_COR_COD_ESC_TG_POS]]-Tabla25[[#This Row],[ESC_NUM_COR_COD_ESC_TG_POS]]</f>
        <v>-0.50375939849624096</v>
      </c>
      <c r="CD44" s="39">
        <f>Tabla25[[#This Row],[PAS_DUR_COR_COD_ESC_TG_POS]]-Tabla25[[#This Row],[ESC_DUR_COR_COD_ESC_TG_POS]]</f>
        <v>-355.93333333333317</v>
      </c>
      <c r="CE44" s="39">
        <f>Tabla25[[#This Row],[PAS_NUM_COR_COD_ESC_TG_TOT]]-Tabla25[[#This Row],[ESC_NUM_COR_COD_ESC_TG_TOT]]</f>
        <v>-3.6206896551724377E-2</v>
      </c>
      <c r="CF44" s="39">
        <f>Tabla25[[#This Row],[PAS_DUR_COR_COD_ESC_TG_TOT]]-Tabla25[[#This Row],[ESC_DUR_COR_COD_ESC_TG_TOT]]</f>
        <v>22.764837625979908</v>
      </c>
      <c r="CG44" s="42">
        <f>Tabla25[[#This Row],[PAS_NUM_COR_COD_ROS_TG_NEG]]-Tabla25[[#This Row],[PAS_NUM_COR_COD_ESC_TG_NEG]]</f>
        <v>-1.1499999999999999</v>
      </c>
      <c r="CH44" s="42">
        <f>Tabla25[[#This Row],[PAS_NUM_COR_COD_ROS_TG_NEU]]-Tabla25[[#This Row],[PAS_NUM_COR_COD_ESC_TG_NEU]]</f>
        <v>-0.68421052631578938</v>
      </c>
      <c r="CI44" s="42">
        <f>Tabla25[[#This Row],[PAS_NUM_COR_COD_ROS_TG_POS]]-Tabla25[[#This Row],[PAS_NUM_COR_COD_ESC_TG_POS]]</f>
        <v>-1.5263157894736841</v>
      </c>
      <c r="CJ44" s="42">
        <f>Tabla25[[#This Row],[PAS_NUM_COR_COD_ROS_TG_TOT]]-Tabla25[[#This Row],[PAS_NUM_COR_COD_ESC_TG_TOT]]</f>
        <v>-1.1206896551724137</v>
      </c>
      <c r="CK44" s="42">
        <f>Tabla25[[#This Row],[PAS_DUR_COR_COD_ROS_TG_NEG]]-Tabla25[[#This Row],[PAS_DUR_COR_COD_ESC_TG_NEG]]</f>
        <v>-39.033653846153811</v>
      </c>
      <c r="CL44" s="42">
        <f>Tabla25[[#This Row],[PAS_DUR_COR_COD_ROS_TG_NEU]]-Tabla25[[#This Row],[PAS_DUR_COR_COD_ESC_TG_NEU]]</f>
        <v>21.416666666666742</v>
      </c>
      <c r="CM44" s="42">
        <f>Tabla25[[#This Row],[PAS_DUR_COR_COD_ROS_TG_POS]]-Tabla25[[#This Row],[PAS_DUR_COR_COD_ESC_TG_POS]]</f>
        <v>-34.650000000000091</v>
      </c>
      <c r="CN44" s="42">
        <f>Tabla25[[#This Row],[PAS_DUR_COR_COD_ROS_TG_TOT]]-Tabla25[[#This Row],[PAS_DUR_COR_COD_ESC_TG_TOT]]</f>
        <v>-14.281196089706782</v>
      </c>
      <c r="CO44" s="44">
        <f>Tabla25[[#This Row],[ESC_NUM_COR_COD_ROS_TG_NEG]]-Tabla25[[#This Row],[ESC_NUM_COR_COD_ESC_TG_NEG]]</f>
        <v>1</v>
      </c>
      <c r="CP44" s="44">
        <f>Tabla25[[#This Row],[ESC_NUM_COR_COD_ROS_TG_NEU]]-Tabla25[[#This Row],[ESC_NUM_COR_COD_ESC_TG_NEU]]</f>
        <v>-1.8571428571428577</v>
      </c>
      <c r="CQ44" s="44">
        <f>Tabla25[[#This Row],[ESC_NUM_COR_COD_ROS_TG_POS]]-Tabla25[[#This Row],[ESC_NUM_COR_COD_ESC_TG_POS]]</f>
        <v>-2.4285714285714288</v>
      </c>
      <c r="CR44" s="44">
        <f>Tabla25[[#This Row],[ESC_NUM_COR_COD_ROS_TG_TOT]]-Tabla25[[#This Row],[ESC_NUM_COR_COD_ESC_TG_TOT]]</f>
        <v>-1.2000000000000002</v>
      </c>
      <c r="CS44" s="44">
        <f>Tabla25[[#This Row],[ESC_DUR_COR_COD_ROS_TG_NEG]]-Tabla25[[#This Row],[ESC_DUR_COR_COD_ESC_TG_NEG]]</f>
        <v>157</v>
      </c>
      <c r="CT44" s="44">
        <f>Tabla25[[#This Row],[ESC_DUR_COR_COD_ROS_TG_NEU]]-Tabla25[[#This Row],[ESC_DUR_COR_COD_ESC_TG_NEU]]</f>
        <v>-595.22857142857129</v>
      </c>
      <c r="CU44" s="44">
        <f>Tabla25[[#This Row],[ESC_DUR_COR_COD_ROS_TG_POS]]-Tabla25[[#This Row],[ESC_DUR_COR_COD_ESC_TG_POS]]</f>
        <v>-1093.3333333333333</v>
      </c>
      <c r="CV44" s="44">
        <f>Tabla25[[#This Row],[ESC_DUR_COR_COD_ROS_TG_TOT]]-Tabla25[[#This Row],[ESC_DUR_COR_COD_ESC_TG_TOT]]</f>
        <v>-511.48297213622288</v>
      </c>
      <c r="CW44" s="47">
        <f>Tabla25[[#This Row],[ROS_NUM_COR_COD_ROS_TG_NEG]]-Tabla25[[#This Row],[ROS_NUM_COR_COD_ESC_TG_NEG]]</f>
        <v>0.5</v>
      </c>
      <c r="CX44" s="47">
        <f>Tabla25[[#This Row],[ROS_NUM_COR_COD_ROS_TG_NEU]]-Tabla25[[#This Row],[ROS_NUM_COR_COD_ESC_TG_NEU]]</f>
        <v>1.7777777777777779</v>
      </c>
      <c r="CY44" s="47">
        <f>Tabla25[[#This Row],[ROS_NUM_COR_COD_ROS_TG_POS]]-Tabla25[[#This Row],[ROS_NUM_COR_COD_ESC_TG_POS]]</f>
        <v>2.875</v>
      </c>
      <c r="CZ44" s="47">
        <f>Tabla25[[#This Row],[ROS_NUM_COR_COD_ROS_TG_TOT]]-Tabla25[[#This Row],[ROS_NUM_COR_COD_ESC_TG_TOT]]</f>
        <v>1.7200000000000002</v>
      </c>
      <c r="DA44" s="47">
        <f>Tabla25[[#This Row],[ROS_DUR_COR_COD_ROS_TG_NEG]]-Tabla25[[#This Row],[ROS_DUR_COR_COD_ESC_TG_NEG]]</f>
        <v>713.17142857142846</v>
      </c>
      <c r="DB44" s="47">
        <f>Tabla25[[#This Row],[ROS_DUR_COR_COD_ROS_TG_NEU]]-Tabla25[[#This Row],[ROS_DUR_COR_COD_ESC_TG_NEU]]</f>
        <v>724.66666666666663</v>
      </c>
      <c r="DC44" s="47">
        <f>Tabla25[[#This Row],[ROS_DUR_COR_COD_ROS_TG_POS]]-Tabla25[[#This Row],[ROS_DUR_COR_COD_ESC_TG_POS]]</f>
        <v>700.85714285714289</v>
      </c>
      <c r="DD44" s="47">
        <f>Tabla25[[#This Row],[ROS_DUR_COR_COD_ROS_TG_TOT]]-Tabla25[[#This Row],[ROS_DUR_COR_COD_ESC_TG_TOT]]</f>
        <v>719.05555555555566</v>
      </c>
      <c r="DE44" s="57">
        <v>377</v>
      </c>
      <c r="DF44" s="57">
        <v>271.66666666666669</v>
      </c>
      <c r="DG44" s="57">
        <v>299.71428571428572</v>
      </c>
      <c r="DH44" s="57">
        <v>311.83333333333331</v>
      </c>
      <c r="DI44" s="57">
        <v>303</v>
      </c>
      <c r="DJ44" s="57">
        <v>369.66666666666669</v>
      </c>
      <c r="DK44" s="57">
        <v>377</v>
      </c>
      <c r="DL44" s="57">
        <v>345.77777777777777</v>
      </c>
      <c r="DM44" s="57">
        <v>243</v>
      </c>
      <c r="DN44" s="57">
        <v>278.2</v>
      </c>
      <c r="DO44" s="57">
        <v>243.16666666666666</v>
      </c>
      <c r="DP44" s="57">
        <v>253.41176470588235</v>
      </c>
      <c r="DQ44" s="57">
        <v>276.33333333333331</v>
      </c>
      <c r="DR44" s="57">
        <v>246.42857142857142</v>
      </c>
      <c r="DS44" s="57">
        <v>371.5</v>
      </c>
      <c r="DT44" s="57">
        <v>295.36842105263156</v>
      </c>
      <c r="DU44" s="57">
        <v>298.15384615384613</v>
      </c>
      <c r="DV44" s="57">
        <v>330.08333333333331</v>
      </c>
      <c r="DW44" s="57">
        <v>322.41666666666669</v>
      </c>
      <c r="DX44" s="57">
        <v>316.37837837837839</v>
      </c>
      <c r="DY44" s="57">
        <v>300.8125</v>
      </c>
      <c r="DZ44" s="57">
        <v>299.125</v>
      </c>
      <c r="EA44" s="57">
        <v>294.53333333333336</v>
      </c>
      <c r="EB44" s="57">
        <v>298.2340425531915</v>
      </c>
      <c r="EC44" s="57">
        <f>Tabla25[[#This Row],[ROS_1DU_COR_COD_ROS_TG_NEG]]-Tabla25[[#This Row],[ROS_1DU_COR_COD_ESC_TG_NEG]]</f>
        <v>74</v>
      </c>
      <c r="ED44" s="57">
        <f>Tabla25[[#This Row],[ROS_1DU_COR_COD_ROS_TG_NEU]]-Tabla25[[#This Row],[ROS_1DU_COR_COD_ESC_TG_NEU]]</f>
        <v>-98</v>
      </c>
      <c r="EE44" s="57">
        <f>Tabla25[[#This Row],[ROS_1DU_COR_COD_ROS_TG_POS]]-Tabla25[[#This Row],[ROS_1DU_COR_COD_ESC_TG_POS]]</f>
        <v>-77.285714285714278</v>
      </c>
      <c r="EF44" s="57">
        <f>Tabla25[[#This Row],[ROS_1DU_COR_COD_ROS_TG_TOT]]-Tabla25[[#This Row],[ROS_1DU_COR_COD_ESC_TG_TOT]]</f>
        <v>-33.944444444444457</v>
      </c>
      <c r="EG44" s="57">
        <f>Tabla25[[#This Row],[ESC_1DU_COR_COD_ROS_TG_NEG]]-Tabla25[[#This Row],[ESC_1DU_COR_COD_ESC_TG_NEG]]</f>
        <v>-33.333333333333314</v>
      </c>
      <c r="EH44" s="57">
        <f>Tabla25[[#This Row],[ESC_1DU_COR_COD_ROS_TG_NEU]]-Tabla25[[#This Row],[ESC_1DU_COR_COD_ESC_TG_NEU]]</f>
        <v>31.771428571428572</v>
      </c>
      <c r="EI44" s="57">
        <f>Tabla25[[#This Row],[ESC_1DU_COR_COD_ROS_TG_POS]]-Tabla25[[#This Row],[ESC_1DU_COR_COD_ESC_TG_POS]]</f>
        <v>-128.33333333333334</v>
      </c>
      <c r="EJ44" s="57">
        <f>Tabla25[[#This Row],[ESC_1DU_COR_COD_ROS_TG_TOT]]-Tabla25[[#This Row],[ESC_1DU_COR_COD_ESC_TG_TOT]]</f>
        <v>-41.956656346749213</v>
      </c>
      <c r="EK44" s="57">
        <f>Tabla25[[#This Row],[PAS_1DU_COR_COD_ROS_TG_NEG]]-Tabla25[[#This Row],[PAS_1DU_COR_COD_ESC_TG_NEG]]</f>
        <v>-2.658653846153868</v>
      </c>
      <c r="EL44" s="57">
        <f>Tabla25[[#This Row],[PAS_1DU_COR_COD_ROS_TG_NEU]]-Tabla25[[#This Row],[PAS_1DU_COR_COD_ESC_TG_NEU]]</f>
        <v>30.958333333333314</v>
      </c>
      <c r="EM44" s="57">
        <f>Tabla25[[#This Row],[PAS_1DU_COR_COD_ROS_TG_POS]]-Tabla25[[#This Row],[PAS_1DU_COR_COD_ESC_TG_POS]]</f>
        <v>27.883333333333326</v>
      </c>
      <c r="EN44" s="57">
        <f>Tabla25[[#This Row],[PAS_1DU_COR_COD_ROS_TG_TOT]]-Tabla25[[#This Row],[PAS_1DU_COR_COD_ESC_TG_TOT]]</f>
        <v>18.144335825186886</v>
      </c>
    </row>
    <row r="45" spans="1:144" x14ac:dyDescent="0.3">
      <c r="A45" s="2" t="s">
        <v>43</v>
      </c>
      <c r="B45" s="2">
        <v>20</v>
      </c>
      <c r="C45" s="2">
        <v>2</v>
      </c>
      <c r="D45" s="2">
        <v>23</v>
      </c>
      <c r="E45" s="19">
        <v>2.736842105263158</v>
      </c>
      <c r="F45" s="19">
        <v>647.55555555555554</v>
      </c>
      <c r="G45" s="19">
        <v>2.6</v>
      </c>
      <c r="H45" s="19">
        <v>622.42105263157896</v>
      </c>
      <c r="I45" s="19">
        <v>2.7</v>
      </c>
      <c r="J45" s="19">
        <v>692.23529411764707</v>
      </c>
      <c r="K45" s="19">
        <v>2.6779661016949152</v>
      </c>
      <c r="L45" s="19">
        <v>652.77777777777783</v>
      </c>
      <c r="M45" s="21">
        <v>3.1578947368421053</v>
      </c>
      <c r="N45" s="21">
        <v>778.88888888888891</v>
      </c>
      <c r="O45" s="21">
        <v>2.85</v>
      </c>
      <c r="P45" s="21">
        <v>630</v>
      </c>
      <c r="Q45" s="21">
        <v>2.6</v>
      </c>
      <c r="R45" s="21">
        <v>585.29999999999995</v>
      </c>
      <c r="S45" s="21">
        <v>2.8644067796610169</v>
      </c>
      <c r="T45" s="21">
        <v>661.33333333333337</v>
      </c>
      <c r="U45" s="22">
        <v>2.75</v>
      </c>
      <c r="V45" s="22">
        <v>949.6</v>
      </c>
      <c r="W45" s="22">
        <v>2.5</v>
      </c>
      <c r="X45" s="22">
        <v>698.71428571428567</v>
      </c>
      <c r="Y45" s="22">
        <v>3</v>
      </c>
      <c r="Z45" s="22">
        <v>790.42857142857144</v>
      </c>
      <c r="AA45" s="22">
        <v>2.76</v>
      </c>
      <c r="AB45" s="22">
        <v>798.52631578947364</v>
      </c>
      <c r="AC45" s="24">
        <v>1</v>
      </c>
      <c r="AD45" s="24">
        <v>347</v>
      </c>
      <c r="AE45" s="24">
        <v>2</v>
      </c>
      <c r="AF45" s="24">
        <v>557.4</v>
      </c>
      <c r="AG45" s="24">
        <v>1.7777777777777777</v>
      </c>
      <c r="AH45" s="24">
        <v>517.4</v>
      </c>
      <c r="AI45" s="24">
        <v>1.6</v>
      </c>
      <c r="AJ45" s="24">
        <v>483</v>
      </c>
      <c r="AK45" s="26">
        <v>1.25</v>
      </c>
      <c r="AL45" s="26">
        <v>274</v>
      </c>
      <c r="AM45" s="26">
        <v>2</v>
      </c>
      <c r="AN45" s="26">
        <v>531.66666666666663</v>
      </c>
      <c r="AO45" s="26">
        <v>2</v>
      </c>
      <c r="AP45" s="26">
        <v>338.25</v>
      </c>
      <c r="AQ45" s="26">
        <v>1.75</v>
      </c>
      <c r="AR45" s="26">
        <v>377</v>
      </c>
      <c r="AS45" s="28">
        <v>2.75</v>
      </c>
      <c r="AT45" s="28">
        <v>564.25</v>
      </c>
      <c r="AU45" s="28">
        <v>2</v>
      </c>
      <c r="AV45" s="28">
        <v>298.25</v>
      </c>
      <c r="AW45" s="28">
        <v>3</v>
      </c>
      <c r="AX45" s="28">
        <v>513.75</v>
      </c>
      <c r="AY45" s="28">
        <v>2.5833333333333335</v>
      </c>
      <c r="AZ45" s="28">
        <v>458.75</v>
      </c>
      <c r="BA45" s="33">
        <f>Tabla25[[#This Row],[ROS_NUM_COR_COD_ROS_TG_NEG]]-Tabla25[[#This Row],[PAS_NUM_COR_COD_ROS_TG_NEG]]</f>
        <v>-0.40789473684210531</v>
      </c>
      <c r="BB45" s="33">
        <f>Tabla25[[#This Row],[ROS_DUR_COR_COD_ROS_TG_NEG]]-Tabla25[[#This Row],[PAS_DUR_COR_COD_ROS_TG_NEG]]</f>
        <v>-214.63888888888891</v>
      </c>
      <c r="BC45" s="33">
        <f>Tabla25[[#This Row],[ROS_NUM_COR_COD_ROS_TG_NEU]]-Tabla25[[#This Row],[PAS_NUM_COR_COD_ROS_TG_NEU]]</f>
        <v>-0.85000000000000009</v>
      </c>
      <c r="BD45" s="33">
        <f>Tabla25[[#This Row],[ROS_DUR_COR_COD_ROS_TG_NEU]]-Tabla25[[#This Row],[PAS_DUR_COR_COD_ROS_TG_NEU]]</f>
        <v>-331.75</v>
      </c>
      <c r="BE45" s="33">
        <f>Tabla25[[#This Row],[ROS_NUM_COR_COD_ROS_TG_POS]]-Tabla25[[#This Row],[PAS_NUM_COR_COD_ROS_TG_POS]]</f>
        <v>0.39999999999999991</v>
      </c>
      <c r="BF45" s="33">
        <f>Tabla25[[#This Row],[ROS_DUR_COR_COD_ROS_TG_POS]]-Tabla25[[#This Row],[PAS_DUR_COR_COD_ROS_TG_POS]]</f>
        <v>-71.549999999999955</v>
      </c>
      <c r="BG45" s="33">
        <f>Tabla25[[#This Row],[ROS_NUM_COR_COD_ROS_TG_TOT]]-Tabla25[[#This Row],[PAS_NUM_COR_COD_ROS_TG_TOT]]</f>
        <v>-0.28107344632768338</v>
      </c>
      <c r="BH45" s="33">
        <f>Tabla25[[#This Row],[ROS_DUR_COR_COD_ROS_TG_TOT]]-Tabla25[[#This Row],[PAS_DUR_COR_COD_ROS_TG_TOT]]</f>
        <v>-202.58333333333337</v>
      </c>
      <c r="BI45" s="30">
        <f>Tabla25[[#This Row],[ROS_NUM_COR_COD_ESC_TG_NEG]]-Tabla25[[#This Row],[PAS_NUM_COR_COD_ESC_TG_NEG]]</f>
        <v>-1.486842105263158</v>
      </c>
      <c r="BJ45" s="30">
        <f>Tabla25[[#This Row],[ROS_DUR_COR_COD_ESC_TG_NEG]]-Tabla25[[#This Row],[PAS_DUR_COR_COD_ESC_TG_NEG]]</f>
        <v>-373.55555555555554</v>
      </c>
      <c r="BK45" s="30">
        <f>Tabla25[[#This Row],[ROS_NUM_COR_COD_ESC_TG_NEU]]-Tabla25[[#This Row],[PAS_NUM_COR_COD_ESC_TG_NEU]]</f>
        <v>-0.60000000000000009</v>
      </c>
      <c r="BL45" s="30">
        <f>Tabla25[[#This Row],[ROS_DUR_COR_COD_ESC_TG_NEU]]-Tabla25[[#This Row],[PAS_DUR_COR_COD_ESC_TG_NEU]]</f>
        <v>-90.754385964912331</v>
      </c>
      <c r="BM45" s="30">
        <f>Tabla25[[#This Row],[ROS_NUM_COR_COD_ESC_TG_POS]]-Tabla25[[#This Row],[PAS_NUM_COR_COD_ESC_TG_POS]]</f>
        <v>-0.70000000000000018</v>
      </c>
      <c r="BN45" s="30">
        <f>Tabla25[[#This Row],[ROS_DUR_COR_COD_ESC_TG_POS]]-Tabla25[[#This Row],[PAS_DUR_COR_COD_ESC_TG_POS]]</f>
        <v>-353.98529411764707</v>
      </c>
      <c r="BO45" s="30">
        <f>Tabla25[[#This Row],[ROS_NUM_COR_COD_ESC_TG_TOT]]-Tabla25[[#This Row],[PAS_NUM_COR_COD_ESC_TG_TOT]]</f>
        <v>-0.92796610169491522</v>
      </c>
      <c r="BP45" s="30">
        <f>Tabla25[[#This Row],[ROS_DUR_COR_COD_ESC_TG_TOT]]-Tabla25[[#This Row],[PAS_DUR_COR_COD_ESC_TG_TOT]]</f>
        <v>-275.77777777777783</v>
      </c>
      <c r="BQ45" s="36">
        <f>Tabla25[[#This Row],[PAS_NUM_COR_COD_ROS_TG_NEG]]-Tabla25[[#This Row],[ESC_NUM_COR_COD_ROS_TG_NEG]]</f>
        <v>2.1578947368421053</v>
      </c>
      <c r="BR45" s="36">
        <f>Tabla25[[#This Row],[PAS_DUR_COR_COD_ROS_TG_NEG]]-Tabla25[[#This Row],[ESC_DUR_COR_COD_ROS_TG_NEG]]</f>
        <v>431.88888888888891</v>
      </c>
      <c r="BS45" s="36">
        <f>Tabla25[[#This Row],[PAS_NUM_COR_COD_ROS_TG_NEU]]-Tabla25[[#This Row],[ESC_NUM_COR_COD_ROS_TG_NEU]]</f>
        <v>0.85000000000000009</v>
      </c>
      <c r="BT45" s="36">
        <f>Tabla25[[#This Row],[PAS_DUR_COR_COD_ROS_TG_NEU]]-Tabla25[[#This Row],[ESC_DUR_COR_COD_ROS_TG_NEU]]</f>
        <v>72.600000000000023</v>
      </c>
      <c r="BU45" s="36">
        <f>Tabla25[[#This Row],[PAS_NUM_COR_COD_ROS_TG_POS]]-Tabla25[[#This Row],[ESC_NUM_COR_COD_ROS_TG_POS]]</f>
        <v>0.82222222222222241</v>
      </c>
      <c r="BV45" s="36">
        <f>Tabla25[[#This Row],[PAS_DUR_COR_COD_ROS_TG_POS]]-Tabla25[[#This Row],[ESC_DUR_COR_COD_ROS_TG_POS]]</f>
        <v>67.899999999999977</v>
      </c>
      <c r="BW45" s="36">
        <f>Tabla25[[#This Row],[PAS_NUM_COR_COD_ROS_TG_TOT]]-Tabla25[[#This Row],[ESC_NUM_COR_COD_ROS_TG_TOT]]</f>
        <v>1.2644067796610168</v>
      </c>
      <c r="BX45" s="36">
        <f>Tabla25[[#This Row],[PAS_DUR_COR_COD_ROS_TG_TOT]]-Tabla25[[#This Row],[ESC_DUR_COR_COD_ROS_TG_TOT]]</f>
        <v>178.33333333333337</v>
      </c>
      <c r="BY45" s="39">
        <f>Tabla25[[#This Row],[PAS_NUM_COR_COD_ESC_TG_NEG]]-Tabla25[[#This Row],[ESC_NUM_COR_COD_ESC_TG_NEG]]</f>
        <v>-1.3157894736842035E-2</v>
      </c>
      <c r="BZ45" s="39">
        <f>Tabla25[[#This Row],[PAS_DUR_COR_COD_ESC_TG_NEG]]-Tabla25[[#This Row],[ESC_DUR_COR_COD_ESC_TG_NEG]]</f>
        <v>-302.04444444444448</v>
      </c>
      <c r="CA45" s="39">
        <f>Tabla25[[#This Row],[PAS_NUM_COR_COD_ESC_TG_NEU]]-Tabla25[[#This Row],[ESC_NUM_COR_COD_ESC_TG_NEU]]</f>
        <v>0.10000000000000009</v>
      </c>
      <c r="CB45" s="39">
        <f>Tabla25[[#This Row],[PAS_DUR_COR_COD_ESC_TG_NEU]]-Tabla25[[#This Row],[ESC_DUR_COR_COD_ESC_TG_NEU]]</f>
        <v>-76.293233082706706</v>
      </c>
      <c r="CC45" s="39">
        <f>Tabla25[[#This Row],[PAS_NUM_COR_COD_ESC_TG_POS]]-Tabla25[[#This Row],[ESC_NUM_COR_COD_ESC_TG_POS]]</f>
        <v>-0.29999999999999982</v>
      </c>
      <c r="CD45" s="39">
        <f>Tabla25[[#This Row],[PAS_DUR_COR_COD_ESC_TG_POS]]-Tabla25[[#This Row],[ESC_DUR_COR_COD_ESC_TG_POS]]</f>
        <v>-98.193277310924373</v>
      </c>
      <c r="CE45" s="39">
        <f>Tabla25[[#This Row],[PAS_NUM_COR_COD_ESC_TG_TOT]]-Tabla25[[#This Row],[ESC_NUM_COR_COD_ESC_TG_TOT]]</f>
        <v>-8.2033898305084563E-2</v>
      </c>
      <c r="CF45" s="39">
        <f>Tabla25[[#This Row],[PAS_DUR_COR_COD_ESC_TG_TOT]]-Tabla25[[#This Row],[ESC_DUR_COR_COD_ESC_TG_TOT]]</f>
        <v>-145.74853801169581</v>
      </c>
      <c r="CG45" s="42">
        <f>Tabla25[[#This Row],[PAS_NUM_COR_COD_ROS_TG_NEG]]-Tabla25[[#This Row],[PAS_NUM_COR_COD_ESC_TG_NEG]]</f>
        <v>0.42105263157894735</v>
      </c>
      <c r="CH45" s="42">
        <f>Tabla25[[#This Row],[PAS_NUM_COR_COD_ROS_TG_NEU]]-Tabla25[[#This Row],[PAS_NUM_COR_COD_ESC_TG_NEU]]</f>
        <v>0.25</v>
      </c>
      <c r="CI45" s="42">
        <f>Tabla25[[#This Row],[PAS_NUM_COR_COD_ROS_TG_POS]]-Tabla25[[#This Row],[PAS_NUM_COR_COD_ESC_TG_POS]]</f>
        <v>-0.10000000000000009</v>
      </c>
      <c r="CJ45" s="42">
        <f>Tabla25[[#This Row],[PAS_NUM_COR_COD_ROS_TG_TOT]]-Tabla25[[#This Row],[PAS_NUM_COR_COD_ESC_TG_TOT]]</f>
        <v>0.18644067796610164</v>
      </c>
      <c r="CK45" s="42">
        <f>Tabla25[[#This Row],[PAS_DUR_COR_COD_ROS_TG_NEG]]-Tabla25[[#This Row],[PAS_DUR_COR_COD_ESC_TG_NEG]]</f>
        <v>131.33333333333337</v>
      </c>
      <c r="CL45" s="42">
        <f>Tabla25[[#This Row],[PAS_DUR_COR_COD_ROS_TG_NEU]]-Tabla25[[#This Row],[PAS_DUR_COR_COD_ESC_TG_NEU]]</f>
        <v>7.5789473684210407</v>
      </c>
      <c r="CM45" s="42">
        <f>Tabla25[[#This Row],[PAS_DUR_COR_COD_ROS_TG_POS]]-Tabla25[[#This Row],[PAS_DUR_COR_COD_ESC_TG_POS]]</f>
        <v>-106.93529411764712</v>
      </c>
      <c r="CN45" s="42">
        <f>Tabla25[[#This Row],[PAS_DUR_COR_COD_ROS_TG_TOT]]-Tabla25[[#This Row],[PAS_DUR_COR_COD_ESC_TG_TOT]]</f>
        <v>8.5555555555555429</v>
      </c>
      <c r="CO45" s="44">
        <f>Tabla25[[#This Row],[ESC_NUM_COR_COD_ROS_TG_NEG]]-Tabla25[[#This Row],[ESC_NUM_COR_COD_ESC_TG_NEG]]</f>
        <v>-1.75</v>
      </c>
      <c r="CP45" s="44">
        <f>Tabla25[[#This Row],[ESC_NUM_COR_COD_ROS_TG_NEU]]-Tabla25[[#This Row],[ESC_NUM_COR_COD_ESC_TG_NEU]]</f>
        <v>-0.5</v>
      </c>
      <c r="CQ45" s="44">
        <f>Tabla25[[#This Row],[ESC_NUM_COR_COD_ROS_TG_POS]]-Tabla25[[#This Row],[ESC_NUM_COR_COD_ESC_TG_POS]]</f>
        <v>-1.2222222222222223</v>
      </c>
      <c r="CR45" s="44">
        <f>Tabla25[[#This Row],[ESC_NUM_COR_COD_ROS_TG_TOT]]-Tabla25[[#This Row],[ESC_NUM_COR_COD_ESC_TG_TOT]]</f>
        <v>-1.1599999999999997</v>
      </c>
      <c r="CS45" s="44">
        <f>Tabla25[[#This Row],[ESC_DUR_COR_COD_ROS_TG_NEG]]-Tabla25[[#This Row],[ESC_DUR_COR_COD_ESC_TG_NEG]]</f>
        <v>-602.6</v>
      </c>
      <c r="CT45" s="44">
        <f>Tabla25[[#This Row],[ESC_DUR_COR_COD_ROS_TG_NEU]]-Tabla25[[#This Row],[ESC_DUR_COR_COD_ESC_TG_NEU]]</f>
        <v>-141.31428571428569</v>
      </c>
      <c r="CU45" s="44">
        <f>Tabla25[[#This Row],[ESC_DUR_COR_COD_ROS_TG_POS]]-Tabla25[[#This Row],[ESC_DUR_COR_COD_ESC_TG_POS]]</f>
        <v>-273.02857142857147</v>
      </c>
      <c r="CV45" s="44">
        <f>Tabla25[[#This Row],[ESC_DUR_COR_COD_ROS_TG_TOT]]-Tabla25[[#This Row],[ESC_DUR_COR_COD_ESC_TG_TOT]]</f>
        <v>-315.52631578947364</v>
      </c>
      <c r="CW45" s="47">
        <f>Tabla25[[#This Row],[ROS_NUM_COR_COD_ROS_TG_NEG]]-Tabla25[[#This Row],[ROS_NUM_COR_COD_ESC_TG_NEG]]</f>
        <v>1.5</v>
      </c>
      <c r="CX45" s="47">
        <f>Tabla25[[#This Row],[ROS_NUM_COR_COD_ROS_TG_NEU]]-Tabla25[[#This Row],[ROS_NUM_COR_COD_ESC_TG_NEU]]</f>
        <v>0</v>
      </c>
      <c r="CY45" s="47">
        <f>Tabla25[[#This Row],[ROS_NUM_COR_COD_ROS_TG_POS]]-Tabla25[[#This Row],[ROS_NUM_COR_COD_ESC_TG_POS]]</f>
        <v>1</v>
      </c>
      <c r="CZ45" s="47">
        <f>Tabla25[[#This Row],[ROS_NUM_COR_COD_ROS_TG_TOT]]-Tabla25[[#This Row],[ROS_NUM_COR_COD_ESC_TG_TOT]]</f>
        <v>0.83333333333333348</v>
      </c>
      <c r="DA45" s="47">
        <f>Tabla25[[#This Row],[ROS_DUR_COR_COD_ROS_TG_NEG]]-Tabla25[[#This Row],[ROS_DUR_COR_COD_ESC_TG_NEG]]</f>
        <v>290.25</v>
      </c>
      <c r="DB45" s="47">
        <f>Tabla25[[#This Row],[ROS_DUR_COR_COD_ROS_TG_NEU]]-Tabla25[[#This Row],[ROS_DUR_COR_COD_ESC_TG_NEU]]</f>
        <v>-233.41666666666663</v>
      </c>
      <c r="DC45" s="47">
        <f>Tabla25[[#This Row],[ROS_DUR_COR_COD_ROS_TG_POS]]-Tabla25[[#This Row],[ROS_DUR_COR_COD_ESC_TG_POS]]</f>
        <v>175.5</v>
      </c>
      <c r="DD45" s="47">
        <f>Tabla25[[#This Row],[ROS_DUR_COR_COD_ROS_TG_TOT]]-Tabla25[[#This Row],[ROS_DUR_COR_COD_ESC_TG_TOT]]</f>
        <v>81.75</v>
      </c>
      <c r="DE45" s="57">
        <v>267.75</v>
      </c>
      <c r="DF45" s="57">
        <v>120</v>
      </c>
      <c r="DG45" s="57">
        <v>145.5</v>
      </c>
      <c r="DH45" s="57">
        <v>177.75</v>
      </c>
      <c r="DI45" s="57">
        <v>143.33333333333334</v>
      </c>
      <c r="DJ45" s="57">
        <v>223.33333333333334</v>
      </c>
      <c r="DK45" s="57">
        <v>154.75</v>
      </c>
      <c r="DL45" s="57">
        <v>171.9</v>
      </c>
      <c r="DM45" s="57">
        <v>157.75</v>
      </c>
      <c r="DN45" s="57">
        <v>129.80000000000001</v>
      </c>
      <c r="DO45" s="57">
        <v>130.6</v>
      </c>
      <c r="DP45" s="57">
        <v>138.07142857142858</v>
      </c>
      <c r="DQ45" s="57">
        <v>186.8</v>
      </c>
      <c r="DR45" s="57">
        <v>207.57142857142858</v>
      </c>
      <c r="DS45" s="57">
        <v>218.42857142857142</v>
      </c>
      <c r="DT45" s="57">
        <v>206.10526315789474</v>
      </c>
      <c r="DU45" s="57">
        <v>201.88888888888889</v>
      </c>
      <c r="DV45" s="57">
        <v>157.52631578947367</v>
      </c>
      <c r="DW45" s="57">
        <v>214</v>
      </c>
      <c r="DX45" s="57">
        <v>191.35087719298247</v>
      </c>
      <c r="DY45" s="57">
        <v>233.94444444444446</v>
      </c>
      <c r="DZ45" s="57">
        <v>215.42105263157896</v>
      </c>
      <c r="EA45" s="57">
        <v>202.35294117647058</v>
      </c>
      <c r="EB45" s="57">
        <v>217.4814814814815</v>
      </c>
      <c r="EC45" s="57">
        <f>Tabla25[[#This Row],[ROS_1DU_COR_COD_ROS_TG_NEG]]-Tabla25[[#This Row],[ROS_1DU_COR_COD_ESC_TG_NEG]]</f>
        <v>124.41666666666666</v>
      </c>
      <c r="ED45" s="57">
        <f>Tabla25[[#This Row],[ROS_1DU_COR_COD_ROS_TG_NEU]]-Tabla25[[#This Row],[ROS_1DU_COR_COD_ESC_TG_NEU]]</f>
        <v>-103.33333333333334</v>
      </c>
      <c r="EE45" s="57">
        <f>Tabla25[[#This Row],[ROS_1DU_COR_COD_ROS_TG_POS]]-Tabla25[[#This Row],[ROS_1DU_COR_COD_ESC_TG_POS]]</f>
        <v>-9.25</v>
      </c>
      <c r="EF45" s="57">
        <f>Tabla25[[#This Row],[ROS_1DU_COR_COD_ROS_TG_TOT]]-Tabla25[[#This Row],[ROS_1DU_COR_COD_ESC_TG_TOT]]</f>
        <v>5.8499999999999943</v>
      </c>
      <c r="EG45" s="57">
        <f>Tabla25[[#This Row],[ESC_1DU_COR_COD_ROS_TG_NEG]]-Tabla25[[#This Row],[ESC_1DU_COR_COD_ESC_TG_NEG]]</f>
        <v>-29.050000000000011</v>
      </c>
      <c r="EH45" s="57">
        <f>Tabla25[[#This Row],[ESC_1DU_COR_COD_ROS_TG_NEU]]-Tabla25[[#This Row],[ESC_1DU_COR_COD_ESC_TG_NEU]]</f>
        <v>-77.771428571428572</v>
      </c>
      <c r="EI45" s="57">
        <f>Tabla25[[#This Row],[ESC_1DU_COR_COD_ROS_TG_POS]]-Tabla25[[#This Row],[ESC_1DU_COR_COD_ESC_TG_POS]]</f>
        <v>-87.828571428571422</v>
      </c>
      <c r="EJ45" s="57">
        <f>Tabla25[[#This Row],[ESC_1DU_COR_COD_ROS_TG_TOT]]-Tabla25[[#This Row],[ESC_1DU_COR_COD_ESC_TG_TOT]]</f>
        <v>-68.033834586466156</v>
      </c>
      <c r="EK45" s="57">
        <f>Tabla25[[#This Row],[PAS_1DU_COR_COD_ROS_TG_NEG]]-Tabla25[[#This Row],[PAS_1DU_COR_COD_ESC_TG_NEG]]</f>
        <v>-32.055555555555571</v>
      </c>
      <c r="EL45" s="57">
        <f>Tabla25[[#This Row],[PAS_1DU_COR_COD_ROS_TG_NEU]]-Tabla25[[#This Row],[PAS_1DU_COR_COD_ESC_TG_NEU]]</f>
        <v>-57.894736842105289</v>
      </c>
      <c r="EM45" s="57">
        <f>Tabla25[[#This Row],[PAS_1DU_COR_COD_ROS_TG_POS]]-Tabla25[[#This Row],[PAS_1DU_COR_COD_ESC_TG_POS]]</f>
        <v>11.64705882352942</v>
      </c>
      <c r="EN45" s="57">
        <f>Tabla25[[#This Row],[PAS_1DU_COR_COD_ROS_TG_TOT]]-Tabla25[[#This Row],[PAS_1DU_COR_COD_ESC_TG_TOT]]</f>
        <v>-26.130604288499029</v>
      </c>
    </row>
    <row r="46" spans="1:144" x14ac:dyDescent="0.3">
      <c r="A46" s="2" t="s">
        <v>44</v>
      </c>
      <c r="B46" s="2">
        <v>20</v>
      </c>
      <c r="C46" s="2">
        <v>2</v>
      </c>
      <c r="D46" s="2">
        <v>22</v>
      </c>
      <c r="E46" s="19">
        <v>3.4</v>
      </c>
      <c r="F46" s="19">
        <v>1003.2222222222222</v>
      </c>
      <c r="G46" s="19">
        <v>3.45</v>
      </c>
      <c r="H46" s="19">
        <v>990.44444444444446</v>
      </c>
      <c r="I46" s="19">
        <v>3</v>
      </c>
      <c r="J46" s="19">
        <v>1117.7142857142858</v>
      </c>
      <c r="K46" s="19">
        <v>3.2833333333333332</v>
      </c>
      <c r="L46" s="19">
        <v>1030.68</v>
      </c>
      <c r="M46" s="21">
        <v>3.15</v>
      </c>
      <c r="N46" s="21">
        <v>1073.4000000000001</v>
      </c>
      <c r="O46" s="21">
        <v>3.2</v>
      </c>
      <c r="P46" s="21">
        <v>977.875</v>
      </c>
      <c r="Q46" s="21">
        <v>3.75</v>
      </c>
      <c r="R46" s="21">
        <v>905.36842105263156</v>
      </c>
      <c r="S46" s="21">
        <v>3.3666666666666667</v>
      </c>
      <c r="T46" s="21">
        <v>978.98</v>
      </c>
      <c r="U46" s="22">
        <v>6</v>
      </c>
      <c r="V46" s="22">
        <v>1715.4</v>
      </c>
      <c r="W46" s="22">
        <v>4.9000000000000004</v>
      </c>
      <c r="X46" s="22">
        <v>1403.4444444444443</v>
      </c>
      <c r="Y46" s="22">
        <v>4.7</v>
      </c>
      <c r="Z46" s="22">
        <v>1611</v>
      </c>
      <c r="AA46" s="22">
        <v>5.2</v>
      </c>
      <c r="AB46" s="22">
        <v>1580.4814814814815</v>
      </c>
      <c r="AC46" s="24">
        <v>1.6</v>
      </c>
      <c r="AD46" s="24">
        <v>451.125</v>
      </c>
      <c r="AE46" s="24">
        <v>2.4</v>
      </c>
      <c r="AF46" s="24">
        <v>632.375</v>
      </c>
      <c r="AG46" s="24">
        <v>2.5</v>
      </c>
      <c r="AH46" s="24">
        <v>577.20000000000005</v>
      </c>
      <c r="AI46" s="24">
        <v>2.1666666666666665</v>
      </c>
      <c r="AJ46" s="24">
        <v>555.38461538461536</v>
      </c>
      <c r="AK46" s="26">
        <v>1.6666666666666667</v>
      </c>
      <c r="AL46" s="26">
        <v>643.79999999999995</v>
      </c>
      <c r="AM46" s="26">
        <v>1.9</v>
      </c>
      <c r="AN46" s="26">
        <v>664.28571428571433</v>
      </c>
      <c r="AO46" s="26">
        <v>1.9</v>
      </c>
      <c r="AP46" s="26">
        <v>457</v>
      </c>
      <c r="AQ46" s="26">
        <v>1.8275862068965518</v>
      </c>
      <c r="AR46" s="26">
        <v>576.25</v>
      </c>
      <c r="AS46" s="28">
        <v>5.5555555555555554</v>
      </c>
      <c r="AT46" s="28">
        <v>1604.1111111111111</v>
      </c>
      <c r="AU46" s="28">
        <v>5.3</v>
      </c>
      <c r="AV46" s="28">
        <v>1753.8888888888889</v>
      </c>
      <c r="AW46" s="28">
        <v>5.7</v>
      </c>
      <c r="AX46" s="28">
        <v>1640.9</v>
      </c>
      <c r="AY46" s="28">
        <v>5.5172413793103452</v>
      </c>
      <c r="AZ46" s="28">
        <v>1665.3928571428571</v>
      </c>
      <c r="BA46" s="33">
        <f>Tabla25[[#This Row],[ROS_NUM_COR_COD_ROS_TG_NEG]]-Tabla25[[#This Row],[PAS_NUM_COR_COD_ROS_TG_NEG]]</f>
        <v>2.4055555555555554</v>
      </c>
      <c r="BB46" s="33">
        <f>Tabla25[[#This Row],[ROS_DUR_COR_COD_ROS_TG_NEG]]-Tabla25[[#This Row],[PAS_DUR_COR_COD_ROS_TG_NEG]]</f>
        <v>530.71111111111099</v>
      </c>
      <c r="BC46" s="33">
        <f>Tabla25[[#This Row],[ROS_NUM_COR_COD_ROS_TG_NEU]]-Tabla25[[#This Row],[PAS_NUM_COR_COD_ROS_TG_NEU]]</f>
        <v>2.0999999999999996</v>
      </c>
      <c r="BD46" s="33">
        <f>Tabla25[[#This Row],[ROS_DUR_COR_COD_ROS_TG_NEU]]-Tabla25[[#This Row],[PAS_DUR_COR_COD_ROS_TG_NEU]]</f>
        <v>776.01388888888891</v>
      </c>
      <c r="BE46" s="33">
        <f>Tabla25[[#This Row],[ROS_NUM_COR_COD_ROS_TG_POS]]-Tabla25[[#This Row],[PAS_NUM_COR_COD_ROS_TG_POS]]</f>
        <v>1.9500000000000002</v>
      </c>
      <c r="BF46" s="33">
        <f>Tabla25[[#This Row],[ROS_DUR_COR_COD_ROS_TG_POS]]-Tabla25[[#This Row],[PAS_DUR_COR_COD_ROS_TG_POS]]</f>
        <v>735.53157894736853</v>
      </c>
      <c r="BG46" s="33">
        <f>Tabla25[[#This Row],[ROS_NUM_COR_COD_ROS_TG_TOT]]-Tabla25[[#This Row],[PAS_NUM_COR_COD_ROS_TG_TOT]]</f>
        <v>2.1505747126436785</v>
      </c>
      <c r="BH46" s="33">
        <f>Tabla25[[#This Row],[ROS_DUR_COR_COD_ROS_TG_TOT]]-Tabla25[[#This Row],[PAS_DUR_COR_COD_ROS_TG_TOT]]</f>
        <v>686.41285714285709</v>
      </c>
      <c r="BI46" s="30">
        <f>Tabla25[[#This Row],[ROS_NUM_COR_COD_ESC_TG_NEG]]-Tabla25[[#This Row],[PAS_NUM_COR_COD_ESC_TG_NEG]]</f>
        <v>-1.7333333333333332</v>
      </c>
      <c r="BJ46" s="30">
        <f>Tabla25[[#This Row],[ROS_DUR_COR_COD_ESC_TG_NEG]]-Tabla25[[#This Row],[PAS_DUR_COR_COD_ESC_TG_NEG]]</f>
        <v>-359.42222222222222</v>
      </c>
      <c r="BK46" s="30">
        <f>Tabla25[[#This Row],[ROS_NUM_COR_COD_ESC_TG_NEU]]-Tabla25[[#This Row],[PAS_NUM_COR_COD_ESC_TG_NEU]]</f>
        <v>-1.5500000000000003</v>
      </c>
      <c r="BL46" s="30">
        <f>Tabla25[[#This Row],[ROS_DUR_COR_COD_ESC_TG_NEU]]-Tabla25[[#This Row],[PAS_DUR_COR_COD_ESC_TG_NEU]]</f>
        <v>-326.15873015873012</v>
      </c>
      <c r="BM46" s="30">
        <f>Tabla25[[#This Row],[ROS_NUM_COR_COD_ESC_TG_POS]]-Tabla25[[#This Row],[PAS_NUM_COR_COD_ESC_TG_POS]]</f>
        <v>-1.1000000000000001</v>
      </c>
      <c r="BN46" s="30">
        <f>Tabla25[[#This Row],[ROS_DUR_COR_COD_ESC_TG_POS]]-Tabla25[[#This Row],[PAS_DUR_COR_COD_ESC_TG_POS]]</f>
        <v>-660.71428571428578</v>
      </c>
      <c r="BO46" s="30">
        <f>Tabla25[[#This Row],[ROS_NUM_COR_COD_ESC_TG_TOT]]-Tabla25[[#This Row],[PAS_NUM_COR_COD_ESC_TG_TOT]]</f>
        <v>-1.4557471264367814</v>
      </c>
      <c r="BP46" s="30">
        <f>Tabla25[[#This Row],[ROS_DUR_COR_COD_ESC_TG_TOT]]-Tabla25[[#This Row],[PAS_DUR_COR_COD_ESC_TG_TOT]]</f>
        <v>-454.43000000000006</v>
      </c>
      <c r="BQ46" s="36">
        <f>Tabla25[[#This Row],[PAS_NUM_COR_COD_ROS_TG_NEG]]-Tabla25[[#This Row],[ESC_NUM_COR_COD_ROS_TG_NEG]]</f>
        <v>1.5499999999999998</v>
      </c>
      <c r="BR46" s="36">
        <f>Tabla25[[#This Row],[PAS_DUR_COR_COD_ROS_TG_NEG]]-Tabla25[[#This Row],[ESC_DUR_COR_COD_ROS_TG_NEG]]</f>
        <v>622.27500000000009</v>
      </c>
      <c r="BS46" s="36">
        <f>Tabla25[[#This Row],[PAS_NUM_COR_COD_ROS_TG_NEU]]-Tabla25[[#This Row],[ESC_NUM_COR_COD_ROS_TG_NEU]]</f>
        <v>0.80000000000000027</v>
      </c>
      <c r="BT46" s="36">
        <f>Tabla25[[#This Row],[PAS_DUR_COR_COD_ROS_TG_NEU]]-Tabla25[[#This Row],[ESC_DUR_COR_COD_ROS_TG_NEU]]</f>
        <v>345.5</v>
      </c>
      <c r="BU46" s="36">
        <f>Tabla25[[#This Row],[PAS_NUM_COR_COD_ROS_TG_POS]]-Tabla25[[#This Row],[ESC_NUM_COR_COD_ROS_TG_POS]]</f>
        <v>1.25</v>
      </c>
      <c r="BV46" s="36">
        <f>Tabla25[[#This Row],[PAS_DUR_COR_COD_ROS_TG_POS]]-Tabla25[[#This Row],[ESC_DUR_COR_COD_ROS_TG_POS]]</f>
        <v>328.16842105263152</v>
      </c>
      <c r="BW46" s="36">
        <f>Tabla25[[#This Row],[PAS_NUM_COR_COD_ROS_TG_TOT]]-Tabla25[[#This Row],[ESC_NUM_COR_COD_ROS_TG_TOT]]</f>
        <v>1.2000000000000002</v>
      </c>
      <c r="BX46" s="36">
        <f>Tabla25[[#This Row],[PAS_DUR_COR_COD_ROS_TG_TOT]]-Tabla25[[#This Row],[ESC_DUR_COR_COD_ROS_TG_TOT]]</f>
        <v>423.59538461538466</v>
      </c>
      <c r="BY46" s="39">
        <f>Tabla25[[#This Row],[PAS_NUM_COR_COD_ESC_TG_NEG]]-Tabla25[[#This Row],[ESC_NUM_COR_COD_ESC_TG_NEG]]</f>
        <v>-2.6</v>
      </c>
      <c r="BZ46" s="39">
        <f>Tabla25[[#This Row],[PAS_DUR_COR_COD_ESC_TG_NEG]]-Tabla25[[#This Row],[ESC_DUR_COR_COD_ESC_TG_NEG]]</f>
        <v>-712.17777777777792</v>
      </c>
      <c r="CA46" s="39">
        <f>Tabla25[[#This Row],[PAS_NUM_COR_COD_ESC_TG_NEU]]-Tabla25[[#This Row],[ESC_NUM_COR_COD_ESC_TG_NEU]]</f>
        <v>-1.4500000000000002</v>
      </c>
      <c r="CB46" s="39">
        <f>Tabla25[[#This Row],[PAS_DUR_COR_COD_ESC_TG_NEU]]-Tabla25[[#This Row],[ESC_DUR_COR_COD_ESC_TG_NEU]]</f>
        <v>-412.99999999999989</v>
      </c>
      <c r="CC46" s="39">
        <f>Tabla25[[#This Row],[PAS_NUM_COR_COD_ESC_TG_POS]]-Tabla25[[#This Row],[ESC_NUM_COR_COD_ESC_TG_POS]]</f>
        <v>-1.7000000000000002</v>
      </c>
      <c r="CD46" s="39">
        <f>Tabla25[[#This Row],[PAS_DUR_COR_COD_ESC_TG_POS]]-Tabla25[[#This Row],[ESC_DUR_COR_COD_ESC_TG_POS]]</f>
        <v>-493.28571428571422</v>
      </c>
      <c r="CE46" s="39">
        <f>Tabla25[[#This Row],[PAS_NUM_COR_COD_ESC_TG_TOT]]-Tabla25[[#This Row],[ESC_NUM_COR_COD_ESC_TG_TOT]]</f>
        <v>-1.916666666666667</v>
      </c>
      <c r="CF46" s="39">
        <f>Tabla25[[#This Row],[PAS_DUR_COR_COD_ESC_TG_TOT]]-Tabla25[[#This Row],[ESC_DUR_COR_COD_ESC_TG_TOT]]</f>
        <v>-549.80148148148146</v>
      </c>
      <c r="CG46" s="42">
        <f>Tabla25[[#This Row],[PAS_NUM_COR_COD_ROS_TG_NEG]]-Tabla25[[#This Row],[PAS_NUM_COR_COD_ESC_TG_NEG]]</f>
        <v>-0.25</v>
      </c>
      <c r="CH46" s="42">
        <f>Tabla25[[#This Row],[PAS_NUM_COR_COD_ROS_TG_NEU]]-Tabla25[[#This Row],[PAS_NUM_COR_COD_ESC_TG_NEU]]</f>
        <v>-0.25</v>
      </c>
      <c r="CI46" s="42">
        <f>Tabla25[[#This Row],[PAS_NUM_COR_COD_ROS_TG_POS]]-Tabla25[[#This Row],[PAS_NUM_COR_COD_ESC_TG_POS]]</f>
        <v>0.75</v>
      </c>
      <c r="CJ46" s="42">
        <f>Tabla25[[#This Row],[PAS_NUM_COR_COD_ROS_TG_TOT]]-Tabla25[[#This Row],[PAS_NUM_COR_COD_ESC_TG_TOT]]</f>
        <v>8.3333333333333481E-2</v>
      </c>
      <c r="CK46" s="42">
        <f>Tabla25[[#This Row],[PAS_DUR_COR_COD_ROS_TG_NEG]]-Tabla25[[#This Row],[PAS_DUR_COR_COD_ESC_TG_NEG]]</f>
        <v>70.177777777777919</v>
      </c>
      <c r="CL46" s="42">
        <f>Tabla25[[#This Row],[PAS_DUR_COR_COD_ROS_TG_NEU]]-Tabla25[[#This Row],[PAS_DUR_COR_COD_ESC_TG_NEU]]</f>
        <v>-12.569444444444457</v>
      </c>
      <c r="CM46" s="42">
        <f>Tabla25[[#This Row],[PAS_DUR_COR_COD_ROS_TG_POS]]-Tabla25[[#This Row],[PAS_DUR_COR_COD_ESC_TG_POS]]</f>
        <v>-212.34586466165422</v>
      </c>
      <c r="CN46" s="42">
        <f>Tabla25[[#This Row],[PAS_DUR_COR_COD_ROS_TG_TOT]]-Tabla25[[#This Row],[PAS_DUR_COR_COD_ESC_TG_TOT]]</f>
        <v>-51.700000000000045</v>
      </c>
      <c r="CO46" s="44">
        <f>Tabla25[[#This Row],[ESC_NUM_COR_COD_ROS_TG_NEG]]-Tabla25[[#This Row],[ESC_NUM_COR_COD_ESC_TG_NEG]]</f>
        <v>-4.4000000000000004</v>
      </c>
      <c r="CP46" s="44">
        <f>Tabla25[[#This Row],[ESC_NUM_COR_COD_ROS_TG_NEU]]-Tabla25[[#This Row],[ESC_NUM_COR_COD_ESC_TG_NEU]]</f>
        <v>-2.5000000000000004</v>
      </c>
      <c r="CQ46" s="44">
        <f>Tabla25[[#This Row],[ESC_NUM_COR_COD_ROS_TG_POS]]-Tabla25[[#This Row],[ESC_NUM_COR_COD_ESC_TG_POS]]</f>
        <v>-2.2000000000000002</v>
      </c>
      <c r="CR46" s="44">
        <f>Tabla25[[#This Row],[ESC_NUM_COR_COD_ROS_TG_TOT]]-Tabla25[[#This Row],[ESC_NUM_COR_COD_ESC_TG_TOT]]</f>
        <v>-3.0333333333333337</v>
      </c>
      <c r="CS46" s="44">
        <f>Tabla25[[#This Row],[ESC_DUR_COR_COD_ROS_TG_NEG]]-Tabla25[[#This Row],[ESC_DUR_COR_COD_ESC_TG_NEG]]</f>
        <v>-1264.2750000000001</v>
      </c>
      <c r="CT46" s="44">
        <f>Tabla25[[#This Row],[ESC_DUR_COR_COD_ROS_TG_NEU]]-Tabla25[[#This Row],[ESC_DUR_COR_COD_ESC_TG_NEU]]</f>
        <v>-771.06944444444434</v>
      </c>
      <c r="CU46" s="44">
        <f>Tabla25[[#This Row],[ESC_DUR_COR_COD_ROS_TG_POS]]-Tabla25[[#This Row],[ESC_DUR_COR_COD_ESC_TG_POS]]</f>
        <v>-1033.8</v>
      </c>
      <c r="CV46" s="44">
        <f>Tabla25[[#This Row],[ESC_DUR_COR_COD_ROS_TG_TOT]]-Tabla25[[#This Row],[ESC_DUR_COR_COD_ESC_TG_TOT]]</f>
        <v>-1025.0968660968661</v>
      </c>
      <c r="CW46" s="47">
        <f>Tabla25[[#This Row],[ROS_NUM_COR_COD_ROS_TG_NEG]]-Tabla25[[#This Row],[ROS_NUM_COR_COD_ESC_TG_NEG]]</f>
        <v>3.8888888888888884</v>
      </c>
      <c r="CX46" s="47">
        <f>Tabla25[[#This Row],[ROS_NUM_COR_COD_ROS_TG_NEU]]-Tabla25[[#This Row],[ROS_NUM_COR_COD_ESC_TG_NEU]]</f>
        <v>3.4</v>
      </c>
      <c r="CY46" s="47">
        <f>Tabla25[[#This Row],[ROS_NUM_COR_COD_ROS_TG_POS]]-Tabla25[[#This Row],[ROS_NUM_COR_COD_ESC_TG_POS]]</f>
        <v>3.8000000000000003</v>
      </c>
      <c r="CZ46" s="47">
        <f>Tabla25[[#This Row],[ROS_NUM_COR_COD_ROS_TG_TOT]]-Tabla25[[#This Row],[ROS_NUM_COR_COD_ESC_TG_TOT]]</f>
        <v>3.6896551724137936</v>
      </c>
      <c r="DA46" s="47">
        <f>Tabla25[[#This Row],[ROS_DUR_COR_COD_ROS_TG_NEG]]-Tabla25[[#This Row],[ROS_DUR_COR_COD_ESC_TG_NEG]]</f>
        <v>960.31111111111113</v>
      </c>
      <c r="DB46" s="47">
        <f>Tabla25[[#This Row],[ROS_DUR_COR_COD_ROS_TG_NEU]]-Tabla25[[#This Row],[ROS_DUR_COR_COD_ESC_TG_NEU]]</f>
        <v>1089.6031746031745</v>
      </c>
      <c r="DC46" s="47">
        <f>Tabla25[[#This Row],[ROS_DUR_COR_COD_ROS_TG_POS]]-Tabla25[[#This Row],[ROS_DUR_COR_COD_ESC_TG_POS]]</f>
        <v>1183.9000000000001</v>
      </c>
      <c r="DD46" s="47">
        <f>Tabla25[[#This Row],[ROS_DUR_COR_COD_ROS_TG_TOT]]-Tabla25[[#This Row],[ROS_DUR_COR_COD_ESC_TG_TOT]]</f>
        <v>1089.1428571428571</v>
      </c>
      <c r="DE46" s="57">
        <v>232.66666666666666</v>
      </c>
      <c r="DF46" s="57">
        <v>345.44444444444446</v>
      </c>
      <c r="DG46" s="57">
        <v>263.2</v>
      </c>
      <c r="DH46" s="57">
        <v>279.82142857142856</v>
      </c>
      <c r="DI46" s="57">
        <v>237.8</v>
      </c>
      <c r="DJ46" s="57">
        <v>232.28571428571428</v>
      </c>
      <c r="DK46" s="57">
        <v>224.125</v>
      </c>
      <c r="DL46" s="57">
        <v>230.4</v>
      </c>
      <c r="DM46" s="57">
        <v>210</v>
      </c>
      <c r="DN46" s="57">
        <v>255.125</v>
      </c>
      <c r="DO46" s="57">
        <v>216.8</v>
      </c>
      <c r="DP46" s="57">
        <v>226.5</v>
      </c>
      <c r="DQ46" s="57">
        <v>359.8</v>
      </c>
      <c r="DR46" s="57">
        <v>242.33333333333334</v>
      </c>
      <c r="DS46" s="57">
        <v>223.625</v>
      </c>
      <c r="DT46" s="57">
        <v>280.2962962962963</v>
      </c>
      <c r="DU46" s="57">
        <v>279.60000000000002</v>
      </c>
      <c r="DV46" s="57">
        <v>248.8125</v>
      </c>
      <c r="DW46" s="57">
        <v>225.47368421052633</v>
      </c>
      <c r="DX46" s="57">
        <v>249.18</v>
      </c>
      <c r="DY46" s="57">
        <v>266.5</v>
      </c>
      <c r="DZ46" s="57">
        <v>289.77777777777777</v>
      </c>
      <c r="EA46" s="57">
        <v>284.14285714285717</v>
      </c>
      <c r="EB46" s="57">
        <v>279.82</v>
      </c>
      <c r="EC46" s="57">
        <f>Tabla25[[#This Row],[ROS_1DU_COR_COD_ROS_TG_NEG]]-Tabla25[[#This Row],[ROS_1DU_COR_COD_ESC_TG_NEG]]</f>
        <v>-5.1333333333333542</v>
      </c>
      <c r="ED46" s="57">
        <f>Tabla25[[#This Row],[ROS_1DU_COR_COD_ROS_TG_NEU]]-Tabla25[[#This Row],[ROS_1DU_COR_COD_ESC_TG_NEU]]</f>
        <v>113.15873015873018</v>
      </c>
      <c r="EE46" s="57">
        <f>Tabla25[[#This Row],[ROS_1DU_COR_COD_ROS_TG_POS]]-Tabla25[[#This Row],[ROS_1DU_COR_COD_ESC_TG_POS]]</f>
        <v>39.074999999999989</v>
      </c>
      <c r="EF46" s="57">
        <f>Tabla25[[#This Row],[ROS_1DU_COR_COD_ROS_TG_TOT]]-Tabla25[[#This Row],[ROS_1DU_COR_COD_ESC_TG_TOT]]</f>
        <v>49.42142857142855</v>
      </c>
      <c r="EG46" s="57">
        <f>Tabla25[[#This Row],[ESC_1DU_COR_COD_ROS_TG_NEG]]-Tabla25[[#This Row],[ESC_1DU_COR_COD_ESC_TG_NEG]]</f>
        <v>-149.80000000000001</v>
      </c>
      <c r="EH46" s="57">
        <f>Tabla25[[#This Row],[ESC_1DU_COR_COD_ROS_TG_NEU]]-Tabla25[[#This Row],[ESC_1DU_COR_COD_ESC_TG_NEU]]</f>
        <v>12.791666666666657</v>
      </c>
      <c r="EI46" s="57">
        <f>Tabla25[[#This Row],[ESC_1DU_COR_COD_ROS_TG_POS]]-Tabla25[[#This Row],[ESC_1DU_COR_COD_ESC_TG_POS]]</f>
        <v>-6.8249999999999886</v>
      </c>
      <c r="EJ46" s="57">
        <f>Tabla25[[#This Row],[ESC_1DU_COR_COD_ROS_TG_TOT]]-Tabla25[[#This Row],[ESC_1DU_COR_COD_ESC_TG_TOT]]</f>
        <v>-53.796296296296305</v>
      </c>
      <c r="EK46" s="57">
        <f>Tabla25[[#This Row],[PAS_1DU_COR_COD_ROS_TG_NEG]]-Tabla25[[#This Row],[PAS_1DU_COR_COD_ESC_TG_NEG]]</f>
        <v>13.100000000000023</v>
      </c>
      <c r="EL46" s="57">
        <f>Tabla25[[#This Row],[PAS_1DU_COR_COD_ROS_TG_NEU]]-Tabla25[[#This Row],[PAS_1DU_COR_COD_ESC_TG_NEU]]</f>
        <v>-40.965277777777771</v>
      </c>
      <c r="EM46" s="57">
        <f>Tabla25[[#This Row],[PAS_1DU_COR_COD_ROS_TG_POS]]-Tabla25[[#This Row],[PAS_1DU_COR_COD_ESC_TG_POS]]</f>
        <v>-58.669172932330838</v>
      </c>
      <c r="EN46" s="57">
        <f>Tabla25[[#This Row],[PAS_1DU_COR_COD_ROS_TG_TOT]]-Tabla25[[#This Row],[PAS_1DU_COR_COD_ESC_TG_TOT]]</f>
        <v>-30.639999999999986</v>
      </c>
    </row>
    <row r="47" spans="1:144" x14ac:dyDescent="0.3">
      <c r="A47" s="4" t="s">
        <v>45</v>
      </c>
      <c r="B47" s="2">
        <v>20</v>
      </c>
      <c r="C47" s="2">
        <v>2</v>
      </c>
      <c r="D47" s="2">
        <v>21</v>
      </c>
      <c r="E47" s="19">
        <v>2.4</v>
      </c>
      <c r="F47" s="19">
        <v>863.58823529411768</v>
      </c>
      <c r="G47" s="19">
        <v>2.5</v>
      </c>
      <c r="H47" s="19">
        <v>916.1875</v>
      </c>
      <c r="I47" s="19">
        <v>3.3157894736842106</v>
      </c>
      <c r="J47" s="19">
        <v>1213.1333333333334</v>
      </c>
      <c r="K47" s="19">
        <v>2.7288135593220337</v>
      </c>
      <c r="L47" s="19">
        <v>990.35416666666663</v>
      </c>
      <c r="M47" s="21">
        <v>3.35</v>
      </c>
      <c r="N47" s="21">
        <v>1132.2941176470588</v>
      </c>
      <c r="O47" s="21">
        <v>3.45</v>
      </c>
      <c r="P47" s="21">
        <v>1100.3333333333333</v>
      </c>
      <c r="Q47" s="21">
        <v>2.5263157894736841</v>
      </c>
      <c r="R47" s="21">
        <v>911.4666666666667</v>
      </c>
      <c r="S47" s="21">
        <v>3.1186440677966103</v>
      </c>
      <c r="T47" s="21">
        <v>1054.54</v>
      </c>
      <c r="U47" s="22">
        <v>0.25</v>
      </c>
      <c r="V47" s="22">
        <v>725</v>
      </c>
      <c r="W47" s="22">
        <v>0.75</v>
      </c>
      <c r="X47" s="22">
        <v>1599</v>
      </c>
      <c r="Y47" s="22">
        <v>1.375</v>
      </c>
      <c r="Z47" s="22">
        <v>1127.6666666666667</v>
      </c>
      <c r="AA47" s="22">
        <v>0.79166666666666663</v>
      </c>
      <c r="AB47" s="22">
        <v>1141.4000000000001</v>
      </c>
      <c r="AC47" s="24">
        <v>0.5</v>
      </c>
      <c r="AD47" s="24">
        <v>1169</v>
      </c>
      <c r="AE47" s="24">
        <v>0.25</v>
      </c>
      <c r="AF47" s="24">
        <v>287</v>
      </c>
      <c r="AG47" s="24">
        <v>0.875</v>
      </c>
      <c r="AH47" s="24">
        <v>556.33333333333337</v>
      </c>
      <c r="AI47" s="24">
        <v>0.54166666666666663</v>
      </c>
      <c r="AJ47" s="24">
        <v>625</v>
      </c>
      <c r="AK47" s="26">
        <v>0.22222222222222221</v>
      </c>
      <c r="AL47" s="26">
        <v>300</v>
      </c>
      <c r="AM47" s="26">
        <v>0.4</v>
      </c>
      <c r="AN47" s="26">
        <v>680.5</v>
      </c>
      <c r="AO47" s="26">
        <v>0</v>
      </c>
      <c r="AQ47" s="26">
        <v>0.21428571428571427</v>
      </c>
      <c r="AR47" s="26">
        <v>553.66666666666663</v>
      </c>
      <c r="AS47" s="28">
        <v>1.3333333333333333</v>
      </c>
      <c r="AT47" s="28">
        <v>2065</v>
      </c>
      <c r="AU47" s="28">
        <v>2</v>
      </c>
      <c r="AV47" s="28">
        <v>1451.25</v>
      </c>
      <c r="AW47" s="28">
        <v>1.8888888888888888</v>
      </c>
      <c r="AX47" s="28">
        <v>1996.3333333333333</v>
      </c>
      <c r="AY47" s="28">
        <v>1.75</v>
      </c>
      <c r="AZ47" s="28">
        <v>1769.3333333333333</v>
      </c>
      <c r="BA47" s="33">
        <f>Tabla25[[#This Row],[ROS_NUM_COR_COD_ROS_TG_NEG]]-Tabla25[[#This Row],[PAS_NUM_COR_COD_ROS_TG_NEG]]</f>
        <v>-2.0166666666666666</v>
      </c>
      <c r="BB47" s="33">
        <f>Tabla25[[#This Row],[ROS_DUR_COR_COD_ROS_TG_NEG]]-Tabla25[[#This Row],[PAS_DUR_COR_COD_ROS_TG_NEG]]</f>
        <v>932.70588235294122</v>
      </c>
      <c r="BC47" s="33">
        <f>Tabla25[[#This Row],[ROS_NUM_COR_COD_ROS_TG_NEU]]-Tabla25[[#This Row],[PAS_NUM_COR_COD_ROS_TG_NEU]]</f>
        <v>-1.4500000000000002</v>
      </c>
      <c r="BD47" s="33">
        <f>Tabla25[[#This Row],[ROS_DUR_COR_COD_ROS_TG_NEU]]-Tabla25[[#This Row],[PAS_DUR_COR_COD_ROS_TG_NEU]]</f>
        <v>350.91666666666674</v>
      </c>
      <c r="BE47" s="33">
        <f>Tabla25[[#This Row],[ROS_NUM_COR_COD_ROS_TG_POS]]-Tabla25[[#This Row],[PAS_NUM_COR_COD_ROS_TG_POS]]</f>
        <v>-0.63742690058479523</v>
      </c>
      <c r="BF47" s="33">
        <f>Tabla25[[#This Row],[ROS_DUR_COR_COD_ROS_TG_POS]]-Tabla25[[#This Row],[PAS_DUR_COR_COD_ROS_TG_POS]]</f>
        <v>1084.8666666666666</v>
      </c>
      <c r="BG47" s="33">
        <f>Tabla25[[#This Row],[ROS_NUM_COR_COD_ROS_TG_TOT]]-Tabla25[[#This Row],[PAS_NUM_COR_COD_ROS_TG_TOT]]</f>
        <v>-1.3686440677966103</v>
      </c>
      <c r="BH47" s="33">
        <f>Tabla25[[#This Row],[ROS_DUR_COR_COD_ROS_TG_TOT]]-Tabla25[[#This Row],[PAS_DUR_COR_COD_ROS_TG_TOT]]</f>
        <v>714.79333333333329</v>
      </c>
      <c r="BI47" s="30">
        <f>Tabla25[[#This Row],[ROS_NUM_COR_COD_ESC_TG_NEG]]-Tabla25[[#This Row],[PAS_NUM_COR_COD_ESC_TG_NEG]]</f>
        <v>-2.1777777777777776</v>
      </c>
      <c r="BJ47" s="30">
        <f>Tabla25[[#This Row],[ROS_DUR_COR_COD_ESC_TG_NEG]]-Tabla25[[#This Row],[PAS_DUR_COR_COD_ESC_TG_NEG]]</f>
        <v>-563.58823529411768</v>
      </c>
      <c r="BK47" s="30">
        <f>Tabla25[[#This Row],[ROS_NUM_COR_COD_ESC_TG_NEU]]-Tabla25[[#This Row],[PAS_NUM_COR_COD_ESC_TG_NEU]]</f>
        <v>-2.1</v>
      </c>
      <c r="BL47" s="30">
        <f>Tabla25[[#This Row],[ROS_DUR_COR_COD_ESC_TG_NEU]]-Tabla25[[#This Row],[PAS_DUR_COR_COD_ESC_TG_NEU]]</f>
        <v>-235.6875</v>
      </c>
      <c r="BM47" s="30">
        <f>Tabla25[[#This Row],[ROS_NUM_COR_COD_ESC_TG_POS]]-Tabla25[[#This Row],[PAS_NUM_COR_COD_ESC_TG_POS]]</f>
        <v>-3.3157894736842106</v>
      </c>
      <c r="BN47" s="30">
        <f>Tabla25[[#This Row],[ROS_DUR_COR_COD_ESC_TG_POS]]-Tabla25[[#This Row],[PAS_DUR_COR_COD_ESC_TG_POS]]</f>
        <v>-1213.1333333333334</v>
      </c>
      <c r="BO47" s="30">
        <f>Tabla25[[#This Row],[ROS_NUM_COR_COD_ESC_TG_TOT]]-Tabla25[[#This Row],[PAS_NUM_COR_COD_ESC_TG_TOT]]</f>
        <v>-2.5145278450363193</v>
      </c>
      <c r="BP47" s="30">
        <f>Tabla25[[#This Row],[ROS_DUR_COR_COD_ESC_TG_TOT]]-Tabla25[[#This Row],[PAS_DUR_COR_COD_ESC_TG_TOT]]</f>
        <v>-436.6875</v>
      </c>
      <c r="BQ47" s="36">
        <f>Tabla25[[#This Row],[PAS_NUM_COR_COD_ROS_TG_NEG]]-Tabla25[[#This Row],[ESC_NUM_COR_COD_ROS_TG_NEG]]</f>
        <v>2.85</v>
      </c>
      <c r="BR47" s="36">
        <f>Tabla25[[#This Row],[PAS_DUR_COR_COD_ROS_TG_NEG]]-Tabla25[[#This Row],[ESC_DUR_COR_COD_ROS_TG_NEG]]</f>
        <v>-36.705882352941217</v>
      </c>
      <c r="BS47" s="36">
        <f>Tabla25[[#This Row],[PAS_NUM_COR_COD_ROS_TG_NEU]]-Tabla25[[#This Row],[ESC_NUM_COR_COD_ROS_TG_NEU]]</f>
        <v>3.2</v>
      </c>
      <c r="BT47" s="36">
        <f>Tabla25[[#This Row],[PAS_DUR_COR_COD_ROS_TG_NEU]]-Tabla25[[#This Row],[ESC_DUR_COR_COD_ROS_TG_NEU]]</f>
        <v>813.33333333333326</v>
      </c>
      <c r="BU47" s="36">
        <f>Tabla25[[#This Row],[PAS_NUM_COR_COD_ROS_TG_POS]]-Tabla25[[#This Row],[ESC_NUM_COR_COD_ROS_TG_POS]]</f>
        <v>1.6513157894736841</v>
      </c>
      <c r="BV47" s="36">
        <f>Tabla25[[#This Row],[PAS_DUR_COR_COD_ROS_TG_POS]]-Tabla25[[#This Row],[ESC_DUR_COR_COD_ROS_TG_POS]]</f>
        <v>355.13333333333333</v>
      </c>
      <c r="BW47" s="36">
        <f>Tabla25[[#This Row],[PAS_NUM_COR_COD_ROS_TG_TOT]]-Tabla25[[#This Row],[ESC_NUM_COR_COD_ROS_TG_TOT]]</f>
        <v>2.5769774011299438</v>
      </c>
      <c r="BX47" s="36">
        <f>Tabla25[[#This Row],[PAS_DUR_COR_COD_ROS_TG_TOT]]-Tabla25[[#This Row],[ESC_DUR_COR_COD_ROS_TG_TOT]]</f>
        <v>429.53999999999996</v>
      </c>
      <c r="BY47" s="39">
        <f>Tabla25[[#This Row],[PAS_NUM_COR_COD_ESC_TG_NEG]]-Tabla25[[#This Row],[ESC_NUM_COR_COD_ESC_TG_NEG]]</f>
        <v>2.15</v>
      </c>
      <c r="BZ47" s="39">
        <f>Tabla25[[#This Row],[PAS_DUR_COR_COD_ESC_TG_NEG]]-Tabla25[[#This Row],[ESC_DUR_COR_COD_ESC_TG_NEG]]</f>
        <v>138.58823529411768</v>
      </c>
      <c r="CA47" s="39">
        <f>Tabla25[[#This Row],[PAS_NUM_COR_COD_ESC_TG_NEU]]-Tabla25[[#This Row],[ESC_NUM_COR_COD_ESC_TG_NEU]]</f>
        <v>1.75</v>
      </c>
      <c r="CB47" s="39">
        <f>Tabla25[[#This Row],[PAS_DUR_COR_COD_ESC_TG_NEU]]-Tabla25[[#This Row],[ESC_DUR_COR_COD_ESC_TG_NEU]]</f>
        <v>-682.8125</v>
      </c>
      <c r="CC47" s="39">
        <f>Tabla25[[#This Row],[PAS_NUM_COR_COD_ESC_TG_POS]]-Tabla25[[#This Row],[ESC_NUM_COR_COD_ESC_TG_POS]]</f>
        <v>1.9407894736842106</v>
      </c>
      <c r="CD47" s="39">
        <f>Tabla25[[#This Row],[PAS_DUR_COR_COD_ESC_TG_POS]]-Tabla25[[#This Row],[ESC_DUR_COR_COD_ESC_TG_POS]]</f>
        <v>85.466666666666697</v>
      </c>
      <c r="CE47" s="39">
        <f>Tabla25[[#This Row],[PAS_NUM_COR_COD_ESC_TG_TOT]]-Tabla25[[#This Row],[ESC_NUM_COR_COD_ESC_TG_TOT]]</f>
        <v>1.9371468926553672</v>
      </c>
      <c r="CF47" s="39">
        <f>Tabla25[[#This Row],[PAS_DUR_COR_COD_ESC_TG_TOT]]-Tabla25[[#This Row],[ESC_DUR_COR_COD_ESC_TG_TOT]]</f>
        <v>-151.04583333333346</v>
      </c>
      <c r="CG47" s="42">
        <f>Tabla25[[#This Row],[PAS_NUM_COR_COD_ROS_TG_NEG]]-Tabla25[[#This Row],[PAS_NUM_COR_COD_ESC_TG_NEG]]</f>
        <v>0.95000000000000018</v>
      </c>
      <c r="CH47" s="42">
        <f>Tabla25[[#This Row],[PAS_NUM_COR_COD_ROS_TG_NEU]]-Tabla25[[#This Row],[PAS_NUM_COR_COD_ESC_TG_NEU]]</f>
        <v>0.95000000000000018</v>
      </c>
      <c r="CI47" s="42">
        <f>Tabla25[[#This Row],[PAS_NUM_COR_COD_ROS_TG_POS]]-Tabla25[[#This Row],[PAS_NUM_COR_COD_ESC_TG_POS]]</f>
        <v>-0.78947368421052655</v>
      </c>
      <c r="CJ47" s="42">
        <f>Tabla25[[#This Row],[PAS_NUM_COR_COD_ROS_TG_TOT]]-Tabla25[[#This Row],[PAS_NUM_COR_COD_ESC_TG_TOT]]</f>
        <v>0.38983050847457656</v>
      </c>
      <c r="CK47" s="42">
        <f>Tabla25[[#This Row],[PAS_DUR_COR_COD_ROS_TG_NEG]]-Tabla25[[#This Row],[PAS_DUR_COR_COD_ESC_TG_NEG]]</f>
        <v>268.7058823529411</v>
      </c>
      <c r="CL47" s="42">
        <f>Tabla25[[#This Row],[PAS_DUR_COR_COD_ROS_TG_NEU]]-Tabla25[[#This Row],[PAS_DUR_COR_COD_ESC_TG_NEU]]</f>
        <v>184.14583333333326</v>
      </c>
      <c r="CM47" s="42">
        <f>Tabla25[[#This Row],[PAS_DUR_COR_COD_ROS_TG_POS]]-Tabla25[[#This Row],[PAS_DUR_COR_COD_ESC_TG_POS]]</f>
        <v>-301.66666666666674</v>
      </c>
      <c r="CN47" s="42">
        <f>Tabla25[[#This Row],[PAS_DUR_COR_COD_ROS_TG_TOT]]-Tabla25[[#This Row],[PAS_DUR_COR_COD_ESC_TG_TOT]]</f>
        <v>64.185833333333335</v>
      </c>
      <c r="CO47" s="44">
        <f>Tabla25[[#This Row],[ESC_NUM_COR_COD_ROS_TG_NEG]]-Tabla25[[#This Row],[ESC_NUM_COR_COD_ESC_TG_NEG]]</f>
        <v>0.25</v>
      </c>
      <c r="CP47" s="44">
        <f>Tabla25[[#This Row],[ESC_NUM_COR_COD_ROS_TG_NEU]]-Tabla25[[#This Row],[ESC_NUM_COR_COD_ESC_TG_NEU]]</f>
        <v>-0.5</v>
      </c>
      <c r="CQ47" s="44">
        <f>Tabla25[[#This Row],[ESC_NUM_COR_COD_ROS_TG_POS]]-Tabla25[[#This Row],[ESC_NUM_COR_COD_ESC_TG_POS]]</f>
        <v>-0.5</v>
      </c>
      <c r="CR47" s="44">
        <f>Tabla25[[#This Row],[ESC_NUM_COR_COD_ROS_TG_TOT]]-Tabla25[[#This Row],[ESC_NUM_COR_COD_ESC_TG_TOT]]</f>
        <v>-0.25</v>
      </c>
      <c r="CS47" s="44">
        <f>Tabla25[[#This Row],[ESC_DUR_COR_COD_ROS_TG_NEG]]-Tabla25[[#This Row],[ESC_DUR_COR_COD_ESC_TG_NEG]]</f>
        <v>444</v>
      </c>
      <c r="CT47" s="44">
        <f>Tabla25[[#This Row],[ESC_DUR_COR_COD_ROS_TG_NEU]]-Tabla25[[#This Row],[ESC_DUR_COR_COD_ESC_TG_NEU]]</f>
        <v>-1312</v>
      </c>
      <c r="CU47" s="44">
        <f>Tabla25[[#This Row],[ESC_DUR_COR_COD_ROS_TG_POS]]-Tabla25[[#This Row],[ESC_DUR_COR_COD_ESC_TG_POS]]</f>
        <v>-571.33333333333337</v>
      </c>
      <c r="CV47" s="44">
        <f>Tabla25[[#This Row],[ESC_DUR_COR_COD_ROS_TG_TOT]]-Tabla25[[#This Row],[ESC_DUR_COR_COD_ESC_TG_TOT]]</f>
        <v>-516.40000000000009</v>
      </c>
      <c r="CW47" s="47">
        <f>Tabla25[[#This Row],[ROS_NUM_COR_COD_ROS_TG_NEG]]-Tabla25[[#This Row],[ROS_NUM_COR_COD_ESC_TG_NEG]]</f>
        <v>1.1111111111111112</v>
      </c>
      <c r="CX47" s="47">
        <f>Tabla25[[#This Row],[ROS_NUM_COR_COD_ROS_TG_NEU]]-Tabla25[[#This Row],[ROS_NUM_COR_COD_ESC_TG_NEU]]</f>
        <v>1.6</v>
      </c>
      <c r="CY47" s="47">
        <f>Tabla25[[#This Row],[ROS_NUM_COR_COD_ROS_TG_POS]]-Tabla25[[#This Row],[ROS_NUM_COR_COD_ESC_TG_POS]]</f>
        <v>1.8888888888888888</v>
      </c>
      <c r="CZ47" s="47">
        <f>Tabla25[[#This Row],[ROS_NUM_COR_COD_ROS_TG_TOT]]-Tabla25[[#This Row],[ROS_NUM_COR_COD_ESC_TG_TOT]]</f>
        <v>1.5357142857142858</v>
      </c>
      <c r="DA47" s="47">
        <f>Tabla25[[#This Row],[ROS_DUR_COR_COD_ROS_TG_NEG]]-Tabla25[[#This Row],[ROS_DUR_COR_COD_ESC_TG_NEG]]</f>
        <v>1765</v>
      </c>
      <c r="DB47" s="47">
        <f>Tabla25[[#This Row],[ROS_DUR_COR_COD_ROS_TG_NEU]]-Tabla25[[#This Row],[ROS_DUR_COR_COD_ESC_TG_NEU]]</f>
        <v>770.75</v>
      </c>
      <c r="DC47" s="47">
        <f>Tabla25[[#This Row],[ROS_DUR_COR_COD_ROS_TG_POS]]-Tabla25[[#This Row],[ROS_DUR_COR_COD_ESC_TG_POS]]</f>
        <v>1996.3333333333333</v>
      </c>
      <c r="DD47" s="47">
        <f>Tabla25[[#This Row],[ROS_DUR_COR_COD_ROS_TG_TOT]]-Tabla25[[#This Row],[ROS_DUR_COR_COD_ESC_TG_TOT]]</f>
        <v>1215.6666666666665</v>
      </c>
      <c r="DE47" s="57">
        <v>381.5</v>
      </c>
      <c r="DF47" s="57">
        <v>241.25</v>
      </c>
      <c r="DG47" s="57">
        <v>339.66666666666669</v>
      </c>
      <c r="DH47" s="57">
        <v>305.22222222222223</v>
      </c>
      <c r="DI47" s="57">
        <v>174</v>
      </c>
      <c r="DJ47" s="57">
        <v>292</v>
      </c>
      <c r="DK47" s="57"/>
      <c r="DL47" s="57">
        <v>252.66666666666666</v>
      </c>
      <c r="DM47" s="57">
        <v>389</v>
      </c>
      <c r="DN47" s="57">
        <v>175</v>
      </c>
      <c r="DO47" s="57">
        <v>269.66666666666669</v>
      </c>
      <c r="DP47" s="57">
        <v>274.60000000000002</v>
      </c>
      <c r="DQ47" s="57">
        <v>338</v>
      </c>
      <c r="DR47" s="57">
        <v>101</v>
      </c>
      <c r="DS47" s="57">
        <v>302.33333333333331</v>
      </c>
      <c r="DT47" s="57">
        <v>269.2</v>
      </c>
      <c r="DU47" s="57">
        <v>342</v>
      </c>
      <c r="DV47" s="57">
        <v>297.72222222222223</v>
      </c>
      <c r="DW47" s="57">
        <v>340.93333333333334</v>
      </c>
      <c r="DX47" s="57">
        <v>325.74</v>
      </c>
      <c r="DY47" s="57">
        <v>302.11764705882354</v>
      </c>
      <c r="DZ47" s="57">
        <v>268.3125</v>
      </c>
      <c r="EA47" s="57">
        <v>286.60000000000002</v>
      </c>
      <c r="EB47" s="57">
        <v>286</v>
      </c>
      <c r="EC47" s="57">
        <f>Tabla25[[#This Row],[ROS_1DU_COR_COD_ROS_TG_NEG]]-Tabla25[[#This Row],[ROS_1DU_COR_COD_ESC_TG_NEG]]</f>
        <v>207.5</v>
      </c>
      <c r="ED47" s="57">
        <f>Tabla25[[#This Row],[ROS_1DU_COR_COD_ROS_TG_NEU]]-Tabla25[[#This Row],[ROS_1DU_COR_COD_ESC_TG_NEU]]</f>
        <v>-50.75</v>
      </c>
      <c r="EE47" s="57">
        <f>Tabla25[[#This Row],[ROS_1DU_COR_COD_ROS_TG_POS]]-Tabla25[[#This Row],[ROS_1DU_COR_COD_ESC_TG_POS]]</f>
        <v>339.66666666666669</v>
      </c>
      <c r="EF47" s="57">
        <f>Tabla25[[#This Row],[ROS_1DU_COR_COD_ROS_TG_TOT]]-Tabla25[[#This Row],[ROS_1DU_COR_COD_ESC_TG_TOT]]</f>
        <v>52.555555555555571</v>
      </c>
      <c r="EG47" s="57">
        <f>Tabla25[[#This Row],[ESC_1DU_COR_COD_ROS_TG_NEG]]-Tabla25[[#This Row],[ESC_1DU_COR_COD_ESC_TG_NEG]]</f>
        <v>51</v>
      </c>
      <c r="EH47" s="57">
        <f>Tabla25[[#This Row],[ESC_1DU_COR_COD_ROS_TG_NEU]]-Tabla25[[#This Row],[ESC_1DU_COR_COD_ESC_TG_NEU]]</f>
        <v>74</v>
      </c>
      <c r="EI47" s="57">
        <f>Tabla25[[#This Row],[ESC_1DU_COR_COD_ROS_TG_POS]]-Tabla25[[#This Row],[ESC_1DU_COR_COD_ESC_TG_POS]]</f>
        <v>-32.666666666666629</v>
      </c>
      <c r="EJ47" s="57">
        <f>Tabla25[[#This Row],[ESC_1DU_COR_COD_ROS_TG_TOT]]-Tabla25[[#This Row],[ESC_1DU_COR_COD_ESC_TG_TOT]]</f>
        <v>5.4000000000000341</v>
      </c>
      <c r="EK47" s="57">
        <f>Tabla25[[#This Row],[PAS_1DU_COR_COD_ROS_TG_NEG]]-Tabla25[[#This Row],[PAS_1DU_COR_COD_ESC_TG_NEG]]</f>
        <v>39.882352941176464</v>
      </c>
      <c r="EL47" s="57">
        <f>Tabla25[[#This Row],[PAS_1DU_COR_COD_ROS_TG_NEU]]-Tabla25[[#This Row],[PAS_1DU_COR_COD_ESC_TG_NEU]]</f>
        <v>29.409722222222229</v>
      </c>
      <c r="EM47" s="57">
        <f>Tabla25[[#This Row],[PAS_1DU_COR_COD_ROS_TG_POS]]-Tabla25[[#This Row],[PAS_1DU_COR_COD_ESC_TG_POS]]</f>
        <v>54.333333333333314</v>
      </c>
      <c r="EN47" s="57">
        <f>Tabla25[[#This Row],[PAS_1DU_COR_COD_ROS_TG_TOT]]-Tabla25[[#This Row],[PAS_1DU_COR_COD_ESC_TG_TOT]]</f>
        <v>39.740000000000009</v>
      </c>
    </row>
    <row r="48" spans="1:144" x14ac:dyDescent="0.3">
      <c r="A48" s="2" t="s">
        <v>46</v>
      </c>
      <c r="B48" s="2">
        <v>20</v>
      </c>
      <c r="C48" s="2">
        <v>2</v>
      </c>
      <c r="D48" s="2">
        <v>21</v>
      </c>
      <c r="E48" s="19">
        <v>3.5</v>
      </c>
      <c r="F48" s="19">
        <v>995</v>
      </c>
      <c r="G48" s="19">
        <v>3.05</v>
      </c>
      <c r="H48" s="19">
        <v>917.17647058823525</v>
      </c>
      <c r="I48" s="19">
        <v>2.8</v>
      </c>
      <c r="J48" s="19">
        <v>797.57894736842104</v>
      </c>
      <c r="K48" s="19">
        <v>3.1166666666666667</v>
      </c>
      <c r="L48" s="19">
        <v>902.74545454545455</v>
      </c>
      <c r="M48" s="21">
        <v>3</v>
      </c>
      <c r="N48" s="21">
        <v>871.55555555555554</v>
      </c>
      <c r="O48" s="21">
        <v>3.4</v>
      </c>
      <c r="P48" s="21">
        <v>1071.7647058823529</v>
      </c>
      <c r="Q48" s="21">
        <v>3.35</v>
      </c>
      <c r="R48" s="21">
        <v>1198.125</v>
      </c>
      <c r="S48" s="21">
        <v>3.25</v>
      </c>
      <c r="T48" s="21">
        <v>1040.7450980392157</v>
      </c>
      <c r="U48" s="22">
        <v>2.6</v>
      </c>
      <c r="V48" s="22">
        <v>841.77777777777783</v>
      </c>
      <c r="W48" s="22">
        <v>3.8</v>
      </c>
      <c r="X48" s="22">
        <v>1006.8888888888889</v>
      </c>
      <c r="Y48" s="22">
        <v>2.5</v>
      </c>
      <c r="Z48" s="22">
        <v>546.44444444444446</v>
      </c>
      <c r="AA48" s="22">
        <v>2.9666666666666668</v>
      </c>
      <c r="AB48" s="22">
        <v>798.37037037037032</v>
      </c>
      <c r="AC48" s="24">
        <v>2.1</v>
      </c>
      <c r="AD48" s="24">
        <v>589.85714285714289</v>
      </c>
      <c r="AE48" s="24">
        <v>2.5</v>
      </c>
      <c r="AF48" s="24">
        <v>649.71428571428567</v>
      </c>
      <c r="AG48" s="24">
        <v>2.5</v>
      </c>
      <c r="AH48" s="24">
        <v>627.55555555555554</v>
      </c>
      <c r="AI48" s="24">
        <v>2.3666666666666667</v>
      </c>
      <c r="AJ48" s="24">
        <v>622.82608695652175</v>
      </c>
      <c r="AK48" s="26">
        <v>0</v>
      </c>
      <c r="AM48" s="26">
        <v>0.2</v>
      </c>
      <c r="AN48" s="26">
        <v>776</v>
      </c>
      <c r="AO48" s="26">
        <v>0.5</v>
      </c>
      <c r="AP48" s="26">
        <v>1227</v>
      </c>
      <c r="AQ48" s="26">
        <v>0.2413793103448276</v>
      </c>
      <c r="AR48" s="26">
        <v>1001.5</v>
      </c>
      <c r="AS48" s="28">
        <v>0</v>
      </c>
      <c r="AU48" s="28">
        <v>0.2</v>
      </c>
      <c r="AV48" s="28">
        <v>296.5</v>
      </c>
      <c r="AW48" s="28">
        <v>0.1</v>
      </c>
      <c r="AX48" s="28">
        <v>159</v>
      </c>
      <c r="AY48" s="28">
        <v>0.10344827586206896</v>
      </c>
      <c r="AZ48" s="28">
        <v>250.66666666666666</v>
      </c>
      <c r="BA48" s="33">
        <f>Tabla25[[#This Row],[ROS_NUM_COR_COD_ROS_TG_NEG]]-Tabla25[[#This Row],[PAS_NUM_COR_COD_ROS_TG_NEG]]</f>
        <v>-3</v>
      </c>
      <c r="BB48" s="33">
        <f>Tabla25[[#This Row],[ROS_DUR_COR_COD_ROS_TG_NEG]]-Tabla25[[#This Row],[PAS_DUR_COR_COD_ROS_TG_NEG]]</f>
        <v>-871.55555555555554</v>
      </c>
      <c r="BC48" s="33">
        <f>Tabla25[[#This Row],[ROS_NUM_COR_COD_ROS_TG_NEU]]-Tabla25[[#This Row],[PAS_NUM_COR_COD_ROS_TG_NEU]]</f>
        <v>-3.1999999999999997</v>
      </c>
      <c r="BD48" s="33">
        <f>Tabla25[[#This Row],[ROS_DUR_COR_COD_ROS_TG_NEU]]-Tabla25[[#This Row],[PAS_DUR_COR_COD_ROS_TG_NEU]]</f>
        <v>-775.26470588235293</v>
      </c>
      <c r="BE48" s="33">
        <f>Tabla25[[#This Row],[ROS_NUM_COR_COD_ROS_TG_POS]]-Tabla25[[#This Row],[PAS_NUM_COR_COD_ROS_TG_POS]]</f>
        <v>-3.25</v>
      </c>
      <c r="BF48" s="33">
        <f>Tabla25[[#This Row],[ROS_DUR_COR_COD_ROS_TG_POS]]-Tabla25[[#This Row],[PAS_DUR_COR_COD_ROS_TG_POS]]</f>
        <v>-1039.125</v>
      </c>
      <c r="BG48" s="33">
        <f>Tabla25[[#This Row],[ROS_NUM_COR_COD_ROS_TG_TOT]]-Tabla25[[#This Row],[PAS_NUM_COR_COD_ROS_TG_TOT]]</f>
        <v>-3.146551724137931</v>
      </c>
      <c r="BH48" s="33">
        <f>Tabla25[[#This Row],[ROS_DUR_COR_COD_ROS_TG_TOT]]-Tabla25[[#This Row],[PAS_DUR_COR_COD_ROS_TG_TOT]]</f>
        <v>-790.07843137254906</v>
      </c>
      <c r="BI48" s="30">
        <f>Tabla25[[#This Row],[ROS_NUM_COR_COD_ESC_TG_NEG]]-Tabla25[[#This Row],[PAS_NUM_COR_COD_ESC_TG_NEG]]</f>
        <v>-3.5</v>
      </c>
      <c r="BJ48" s="30">
        <f>Tabla25[[#This Row],[ROS_DUR_COR_COD_ESC_TG_NEG]]-Tabla25[[#This Row],[PAS_DUR_COR_COD_ESC_TG_NEG]]</f>
        <v>-995</v>
      </c>
      <c r="BK48" s="30">
        <f>Tabla25[[#This Row],[ROS_NUM_COR_COD_ESC_TG_NEU]]-Tabla25[[#This Row],[PAS_NUM_COR_COD_ESC_TG_NEU]]</f>
        <v>-2.8499999999999996</v>
      </c>
      <c r="BL48" s="30">
        <f>Tabla25[[#This Row],[ROS_DUR_COR_COD_ESC_TG_NEU]]-Tabla25[[#This Row],[PAS_DUR_COR_COD_ESC_TG_NEU]]</f>
        <v>-141.17647058823525</v>
      </c>
      <c r="BM48" s="30">
        <f>Tabla25[[#This Row],[ROS_NUM_COR_COD_ESC_TG_POS]]-Tabla25[[#This Row],[PAS_NUM_COR_COD_ESC_TG_POS]]</f>
        <v>-2.2999999999999998</v>
      </c>
      <c r="BN48" s="30">
        <f>Tabla25[[#This Row],[ROS_DUR_COR_COD_ESC_TG_POS]]-Tabla25[[#This Row],[PAS_DUR_COR_COD_ESC_TG_POS]]</f>
        <v>429.42105263157896</v>
      </c>
      <c r="BO48" s="30">
        <f>Tabla25[[#This Row],[ROS_NUM_COR_COD_ESC_TG_TOT]]-Tabla25[[#This Row],[PAS_NUM_COR_COD_ESC_TG_TOT]]</f>
        <v>-2.8752873563218393</v>
      </c>
      <c r="BP48" s="30">
        <f>Tabla25[[#This Row],[ROS_DUR_COR_COD_ESC_TG_TOT]]-Tabla25[[#This Row],[PAS_DUR_COR_COD_ESC_TG_TOT]]</f>
        <v>98.75454545454545</v>
      </c>
      <c r="BQ48" s="36">
        <f>Tabla25[[#This Row],[PAS_NUM_COR_COD_ROS_TG_NEG]]-Tabla25[[#This Row],[ESC_NUM_COR_COD_ROS_TG_NEG]]</f>
        <v>0.89999999999999991</v>
      </c>
      <c r="BR48" s="36">
        <f>Tabla25[[#This Row],[PAS_DUR_COR_COD_ROS_TG_NEG]]-Tabla25[[#This Row],[ESC_DUR_COR_COD_ROS_TG_NEG]]</f>
        <v>281.69841269841265</v>
      </c>
      <c r="BS48" s="36">
        <f>Tabla25[[#This Row],[PAS_NUM_COR_COD_ROS_TG_NEU]]-Tabla25[[#This Row],[ESC_NUM_COR_COD_ROS_TG_NEU]]</f>
        <v>0.89999999999999991</v>
      </c>
      <c r="BT48" s="36">
        <f>Tabla25[[#This Row],[PAS_DUR_COR_COD_ROS_TG_NEU]]-Tabla25[[#This Row],[ESC_DUR_COR_COD_ROS_TG_NEU]]</f>
        <v>422.05042016806726</v>
      </c>
      <c r="BU48" s="36">
        <f>Tabla25[[#This Row],[PAS_NUM_COR_COD_ROS_TG_POS]]-Tabla25[[#This Row],[ESC_NUM_COR_COD_ROS_TG_POS]]</f>
        <v>0.85000000000000009</v>
      </c>
      <c r="BV48" s="36">
        <f>Tabla25[[#This Row],[PAS_DUR_COR_COD_ROS_TG_POS]]-Tabla25[[#This Row],[ESC_DUR_COR_COD_ROS_TG_POS]]</f>
        <v>570.56944444444446</v>
      </c>
      <c r="BW48" s="36">
        <f>Tabla25[[#This Row],[PAS_NUM_COR_COD_ROS_TG_TOT]]-Tabla25[[#This Row],[ESC_NUM_COR_COD_ROS_TG_TOT]]</f>
        <v>0.8833333333333333</v>
      </c>
      <c r="BX48" s="36">
        <f>Tabla25[[#This Row],[PAS_DUR_COR_COD_ROS_TG_TOT]]-Tabla25[[#This Row],[ESC_DUR_COR_COD_ROS_TG_TOT]]</f>
        <v>417.91901108269394</v>
      </c>
      <c r="BY48" s="39">
        <f>Tabla25[[#This Row],[PAS_NUM_COR_COD_ESC_TG_NEG]]-Tabla25[[#This Row],[ESC_NUM_COR_COD_ESC_TG_NEG]]</f>
        <v>0.89999999999999991</v>
      </c>
      <c r="BZ48" s="39">
        <f>Tabla25[[#This Row],[PAS_DUR_COR_COD_ESC_TG_NEG]]-Tabla25[[#This Row],[ESC_DUR_COR_COD_ESC_TG_NEG]]</f>
        <v>153.22222222222217</v>
      </c>
      <c r="CA48" s="39">
        <f>Tabla25[[#This Row],[PAS_NUM_COR_COD_ESC_TG_NEU]]-Tabla25[[#This Row],[ESC_NUM_COR_COD_ESC_TG_NEU]]</f>
        <v>-0.75</v>
      </c>
      <c r="CB48" s="39">
        <f>Tabla25[[#This Row],[PAS_DUR_COR_COD_ESC_TG_NEU]]-Tabla25[[#This Row],[ESC_DUR_COR_COD_ESC_TG_NEU]]</f>
        <v>-89.712418300653667</v>
      </c>
      <c r="CC48" s="39">
        <f>Tabla25[[#This Row],[PAS_NUM_COR_COD_ESC_TG_POS]]-Tabla25[[#This Row],[ESC_NUM_COR_COD_ESC_TG_POS]]</f>
        <v>0.29999999999999982</v>
      </c>
      <c r="CD48" s="39">
        <f>Tabla25[[#This Row],[PAS_DUR_COR_COD_ESC_TG_POS]]-Tabla25[[#This Row],[ESC_DUR_COR_COD_ESC_TG_POS]]</f>
        <v>251.13450292397658</v>
      </c>
      <c r="CE48" s="39">
        <f>Tabla25[[#This Row],[PAS_NUM_COR_COD_ESC_TG_TOT]]-Tabla25[[#This Row],[ESC_NUM_COR_COD_ESC_TG_TOT]]</f>
        <v>0.14999999999999991</v>
      </c>
      <c r="CF48" s="39">
        <f>Tabla25[[#This Row],[PAS_DUR_COR_COD_ESC_TG_TOT]]-Tabla25[[#This Row],[ESC_DUR_COR_COD_ESC_TG_TOT]]</f>
        <v>104.37508417508423</v>
      </c>
      <c r="CG48" s="42">
        <f>Tabla25[[#This Row],[PAS_NUM_COR_COD_ROS_TG_NEG]]-Tabla25[[#This Row],[PAS_NUM_COR_COD_ESC_TG_NEG]]</f>
        <v>-0.5</v>
      </c>
      <c r="CH48" s="42">
        <f>Tabla25[[#This Row],[PAS_NUM_COR_COD_ROS_TG_NEU]]-Tabla25[[#This Row],[PAS_NUM_COR_COD_ESC_TG_NEU]]</f>
        <v>0.35000000000000009</v>
      </c>
      <c r="CI48" s="42">
        <f>Tabla25[[#This Row],[PAS_NUM_COR_COD_ROS_TG_POS]]-Tabla25[[#This Row],[PAS_NUM_COR_COD_ESC_TG_POS]]</f>
        <v>0.55000000000000027</v>
      </c>
      <c r="CJ48" s="42">
        <f>Tabla25[[#This Row],[PAS_NUM_COR_COD_ROS_TG_TOT]]-Tabla25[[#This Row],[PAS_NUM_COR_COD_ESC_TG_TOT]]</f>
        <v>0.1333333333333333</v>
      </c>
      <c r="CK48" s="42">
        <f>Tabla25[[#This Row],[PAS_DUR_COR_COD_ROS_TG_NEG]]-Tabla25[[#This Row],[PAS_DUR_COR_COD_ESC_TG_NEG]]</f>
        <v>-123.44444444444446</v>
      </c>
      <c r="CL48" s="42">
        <f>Tabla25[[#This Row],[PAS_DUR_COR_COD_ROS_TG_NEU]]-Tabla25[[#This Row],[PAS_DUR_COR_COD_ESC_TG_NEU]]</f>
        <v>154.58823529411768</v>
      </c>
      <c r="CM48" s="42">
        <f>Tabla25[[#This Row],[PAS_DUR_COR_COD_ROS_TG_POS]]-Tabla25[[#This Row],[PAS_DUR_COR_COD_ESC_TG_POS]]</f>
        <v>400.54605263157896</v>
      </c>
      <c r="CN48" s="42">
        <f>Tabla25[[#This Row],[PAS_DUR_COR_COD_ROS_TG_TOT]]-Tabla25[[#This Row],[PAS_DUR_COR_COD_ESC_TG_TOT]]</f>
        <v>137.99964349376114</v>
      </c>
      <c r="CO48" s="44">
        <f>Tabla25[[#This Row],[ESC_NUM_COR_COD_ROS_TG_NEG]]-Tabla25[[#This Row],[ESC_NUM_COR_COD_ESC_TG_NEG]]</f>
        <v>-0.5</v>
      </c>
      <c r="CP48" s="44">
        <f>Tabla25[[#This Row],[ESC_NUM_COR_COD_ROS_TG_NEU]]-Tabla25[[#This Row],[ESC_NUM_COR_COD_ESC_TG_NEU]]</f>
        <v>-1.2999999999999998</v>
      </c>
      <c r="CQ48" s="44">
        <f>Tabla25[[#This Row],[ESC_NUM_COR_COD_ROS_TG_POS]]-Tabla25[[#This Row],[ESC_NUM_COR_COD_ESC_TG_POS]]</f>
        <v>0</v>
      </c>
      <c r="CR48" s="44">
        <f>Tabla25[[#This Row],[ESC_NUM_COR_COD_ROS_TG_TOT]]-Tabla25[[#This Row],[ESC_NUM_COR_COD_ESC_TG_TOT]]</f>
        <v>-0.60000000000000009</v>
      </c>
      <c r="CS48" s="44">
        <f>Tabla25[[#This Row],[ESC_DUR_COR_COD_ROS_TG_NEG]]-Tabla25[[#This Row],[ESC_DUR_COR_COD_ESC_TG_NEG]]</f>
        <v>-251.92063492063494</v>
      </c>
      <c r="CT48" s="44">
        <f>Tabla25[[#This Row],[ESC_DUR_COR_COD_ROS_TG_NEU]]-Tabla25[[#This Row],[ESC_DUR_COR_COD_ESC_TG_NEU]]</f>
        <v>-357.17460317460325</v>
      </c>
      <c r="CU48" s="44">
        <f>Tabla25[[#This Row],[ESC_DUR_COR_COD_ROS_TG_POS]]-Tabla25[[#This Row],[ESC_DUR_COR_COD_ESC_TG_POS]]</f>
        <v>81.111111111111086</v>
      </c>
      <c r="CV48" s="44">
        <f>Tabla25[[#This Row],[ESC_DUR_COR_COD_ROS_TG_TOT]]-Tabla25[[#This Row],[ESC_DUR_COR_COD_ESC_TG_TOT]]</f>
        <v>-175.54428341384858</v>
      </c>
      <c r="CW48" s="47">
        <f>Tabla25[[#This Row],[ROS_NUM_COR_COD_ROS_TG_NEG]]-Tabla25[[#This Row],[ROS_NUM_COR_COD_ESC_TG_NEG]]</f>
        <v>0</v>
      </c>
      <c r="CX48" s="47">
        <f>Tabla25[[#This Row],[ROS_NUM_COR_COD_ROS_TG_NEU]]-Tabla25[[#This Row],[ROS_NUM_COR_COD_ESC_TG_NEU]]</f>
        <v>0</v>
      </c>
      <c r="CY48" s="47">
        <f>Tabla25[[#This Row],[ROS_NUM_COR_COD_ROS_TG_POS]]-Tabla25[[#This Row],[ROS_NUM_COR_COD_ESC_TG_POS]]</f>
        <v>-0.4</v>
      </c>
      <c r="CZ48" s="47">
        <f>Tabla25[[#This Row],[ROS_NUM_COR_COD_ROS_TG_TOT]]-Tabla25[[#This Row],[ROS_NUM_COR_COD_ESC_TG_TOT]]</f>
        <v>-0.13793103448275862</v>
      </c>
      <c r="DA48" s="47">
        <f>Tabla25[[#This Row],[ROS_DUR_COR_COD_ROS_TG_NEG]]-Tabla25[[#This Row],[ROS_DUR_COR_COD_ESC_TG_NEG]]</f>
        <v>0</v>
      </c>
      <c r="DB48" s="47">
        <f>Tabla25[[#This Row],[ROS_DUR_COR_COD_ROS_TG_NEU]]-Tabla25[[#This Row],[ROS_DUR_COR_COD_ESC_TG_NEU]]</f>
        <v>-479.5</v>
      </c>
      <c r="DC48" s="47">
        <f>Tabla25[[#This Row],[ROS_DUR_COR_COD_ROS_TG_POS]]-Tabla25[[#This Row],[ROS_DUR_COR_COD_ESC_TG_POS]]</f>
        <v>-1068</v>
      </c>
      <c r="DD48" s="47">
        <f>Tabla25[[#This Row],[ROS_DUR_COR_COD_ROS_TG_TOT]]-Tabla25[[#This Row],[ROS_DUR_COR_COD_ESC_TG_TOT]]</f>
        <v>-750.83333333333337</v>
      </c>
      <c r="DE48" s="57"/>
      <c r="DF48" s="57">
        <v>296.5</v>
      </c>
      <c r="DG48" s="57">
        <v>159</v>
      </c>
      <c r="DH48" s="57">
        <v>250.66666666666666</v>
      </c>
      <c r="DI48" s="57"/>
      <c r="DJ48" s="57">
        <v>385</v>
      </c>
      <c r="DK48" s="57">
        <v>212</v>
      </c>
      <c r="DL48" s="57">
        <v>298.5</v>
      </c>
      <c r="DM48" s="57">
        <v>237.57142857142858</v>
      </c>
      <c r="DN48" s="57">
        <v>167.85714285714286</v>
      </c>
      <c r="DO48" s="57">
        <v>190.44444444444446</v>
      </c>
      <c r="DP48" s="57">
        <v>197.91304347826087</v>
      </c>
      <c r="DQ48" s="57">
        <v>288.55555555555554</v>
      </c>
      <c r="DR48" s="57">
        <v>238.88888888888889</v>
      </c>
      <c r="DS48" s="57">
        <v>184.66666666666666</v>
      </c>
      <c r="DT48" s="57">
        <v>237.37037037037038</v>
      </c>
      <c r="DU48" s="57">
        <v>291.44444444444446</v>
      </c>
      <c r="DV48" s="57">
        <v>277.76470588235293</v>
      </c>
      <c r="DW48" s="57">
        <v>290.1875</v>
      </c>
      <c r="DX48" s="57">
        <v>286.49019607843138</v>
      </c>
      <c r="DY48" s="57">
        <v>283</v>
      </c>
      <c r="DZ48" s="57">
        <v>259.35294117647061</v>
      </c>
      <c r="EA48" s="57">
        <v>261.4736842105263</v>
      </c>
      <c r="EB48" s="57">
        <v>268.25454545454545</v>
      </c>
      <c r="EC48" s="57">
        <f>Tabla25[[#This Row],[ROS_1DU_COR_COD_ROS_TG_NEG]]-Tabla25[[#This Row],[ROS_1DU_COR_COD_ESC_TG_NEG]]</f>
        <v>0</v>
      </c>
      <c r="ED48" s="57">
        <f>Tabla25[[#This Row],[ROS_1DU_COR_COD_ROS_TG_NEU]]-Tabla25[[#This Row],[ROS_1DU_COR_COD_ESC_TG_NEU]]</f>
        <v>-88.5</v>
      </c>
      <c r="EE48" s="57">
        <f>Tabla25[[#This Row],[ROS_1DU_COR_COD_ROS_TG_POS]]-Tabla25[[#This Row],[ROS_1DU_COR_COD_ESC_TG_POS]]</f>
        <v>-53</v>
      </c>
      <c r="EF48" s="57">
        <f>Tabla25[[#This Row],[ROS_1DU_COR_COD_ROS_TG_TOT]]-Tabla25[[#This Row],[ROS_1DU_COR_COD_ESC_TG_TOT]]</f>
        <v>-47.833333333333343</v>
      </c>
      <c r="EG48" s="57">
        <f>Tabla25[[#This Row],[ESC_1DU_COR_COD_ROS_TG_NEG]]-Tabla25[[#This Row],[ESC_1DU_COR_COD_ESC_TG_NEG]]</f>
        <v>-50.984126984126959</v>
      </c>
      <c r="EH48" s="57">
        <f>Tabla25[[#This Row],[ESC_1DU_COR_COD_ROS_TG_NEU]]-Tabla25[[#This Row],[ESC_1DU_COR_COD_ESC_TG_NEU]]</f>
        <v>-71.031746031746025</v>
      </c>
      <c r="EI48" s="57">
        <f>Tabla25[[#This Row],[ESC_1DU_COR_COD_ROS_TG_POS]]-Tabla25[[#This Row],[ESC_1DU_COR_COD_ESC_TG_POS]]</f>
        <v>5.7777777777777999</v>
      </c>
      <c r="EJ48" s="57">
        <f>Tabla25[[#This Row],[ESC_1DU_COR_COD_ROS_TG_TOT]]-Tabla25[[#This Row],[ESC_1DU_COR_COD_ESC_TG_TOT]]</f>
        <v>-39.457326892109506</v>
      </c>
      <c r="EK48" s="57">
        <f>Tabla25[[#This Row],[PAS_1DU_COR_COD_ROS_TG_NEG]]-Tabla25[[#This Row],[PAS_1DU_COR_COD_ESC_TG_NEG]]</f>
        <v>8.4444444444444571</v>
      </c>
      <c r="EL48" s="57">
        <f>Tabla25[[#This Row],[PAS_1DU_COR_COD_ROS_TG_NEU]]-Tabla25[[#This Row],[PAS_1DU_COR_COD_ESC_TG_NEU]]</f>
        <v>18.41176470588232</v>
      </c>
      <c r="EM48" s="57">
        <f>Tabla25[[#This Row],[PAS_1DU_COR_COD_ROS_TG_POS]]-Tabla25[[#This Row],[PAS_1DU_COR_COD_ESC_TG_POS]]</f>
        <v>28.713815789473699</v>
      </c>
      <c r="EN48" s="57">
        <f>Tabla25[[#This Row],[PAS_1DU_COR_COD_ROS_TG_TOT]]-Tabla25[[#This Row],[PAS_1DU_COR_COD_ESC_TG_TOT]]</f>
        <v>18.235650623885931</v>
      </c>
    </row>
    <row r="49" spans="1:144" x14ac:dyDescent="0.3">
      <c r="A49" s="2" t="s">
        <v>47</v>
      </c>
      <c r="B49" s="2">
        <v>20</v>
      </c>
      <c r="C49" s="2">
        <v>2</v>
      </c>
      <c r="D49" s="2">
        <v>24</v>
      </c>
      <c r="E49" s="19">
        <v>2.7</v>
      </c>
      <c r="F49" s="19">
        <v>949.4</v>
      </c>
      <c r="G49" s="19">
        <v>3.1</v>
      </c>
      <c r="H49" s="19">
        <v>760.63157894736844</v>
      </c>
      <c r="I49" s="19">
        <v>2.4500000000000002</v>
      </c>
      <c r="J49" s="19">
        <v>724.375</v>
      </c>
      <c r="K49" s="19">
        <v>2.75</v>
      </c>
      <c r="L49" s="19">
        <v>805.66</v>
      </c>
      <c r="M49" s="21">
        <v>2.75</v>
      </c>
      <c r="N49" s="21">
        <v>805.29411764705878</v>
      </c>
      <c r="O49" s="21">
        <v>3.4</v>
      </c>
      <c r="P49" s="21">
        <v>1099.9375</v>
      </c>
      <c r="Q49" s="21">
        <v>2.5499999999999998</v>
      </c>
      <c r="R49" s="21">
        <v>902.92307692307691</v>
      </c>
      <c r="S49" s="21">
        <v>2.9</v>
      </c>
      <c r="T49" s="21">
        <v>935.36956521739125</v>
      </c>
      <c r="U49" s="22">
        <v>2.875</v>
      </c>
      <c r="V49" s="22">
        <v>1108.1666666666667</v>
      </c>
      <c r="W49" s="22">
        <v>2.4</v>
      </c>
      <c r="X49" s="22">
        <v>906.42857142857144</v>
      </c>
      <c r="Y49" s="22">
        <v>2.2000000000000002</v>
      </c>
      <c r="Z49" s="22">
        <v>1499.6</v>
      </c>
      <c r="AA49" s="22">
        <v>2.4642857142857144</v>
      </c>
      <c r="AB49" s="22">
        <v>1138.4444444444443</v>
      </c>
      <c r="AC49" s="24">
        <v>1.5</v>
      </c>
      <c r="AD49" s="24">
        <v>629.33333333333337</v>
      </c>
      <c r="AE49" s="24">
        <v>2.2999999999999998</v>
      </c>
      <c r="AF49" s="24">
        <v>938.83333333333337</v>
      </c>
      <c r="AG49" s="24">
        <v>2.2000000000000002</v>
      </c>
      <c r="AH49" s="24">
        <v>1080.1666666666667</v>
      </c>
      <c r="AI49" s="24">
        <v>2.0357142857142856</v>
      </c>
      <c r="AJ49" s="24">
        <v>882.77777777777783</v>
      </c>
      <c r="AK49" s="26">
        <v>0.88888888888888884</v>
      </c>
      <c r="AL49" s="26">
        <v>247.66666666666666</v>
      </c>
      <c r="AM49" s="26">
        <v>2.4</v>
      </c>
      <c r="AN49" s="26">
        <v>794.625</v>
      </c>
      <c r="AO49" s="26">
        <v>2</v>
      </c>
      <c r="AP49" s="26">
        <v>740.16666666666663</v>
      </c>
      <c r="AQ49" s="26">
        <v>1.7931034482758621</v>
      </c>
      <c r="AR49" s="26">
        <v>614.20000000000005</v>
      </c>
      <c r="AS49" s="28">
        <v>1.6666666666666667</v>
      </c>
      <c r="AT49" s="28">
        <v>867.5</v>
      </c>
      <c r="AU49" s="28">
        <v>1.6</v>
      </c>
      <c r="AV49" s="28">
        <v>371.625</v>
      </c>
      <c r="AW49" s="28">
        <v>2.5</v>
      </c>
      <c r="AX49" s="28">
        <v>568.75</v>
      </c>
      <c r="AY49" s="28">
        <v>1.9310344827586208</v>
      </c>
      <c r="AZ49" s="28">
        <v>549.65</v>
      </c>
      <c r="BA49" s="33">
        <f>Tabla25[[#This Row],[ROS_NUM_COR_COD_ROS_TG_NEG]]-Tabla25[[#This Row],[PAS_NUM_COR_COD_ROS_TG_NEG]]</f>
        <v>-1.0833333333333333</v>
      </c>
      <c r="BB49" s="33">
        <f>Tabla25[[#This Row],[ROS_DUR_COR_COD_ROS_TG_NEG]]-Tabla25[[#This Row],[PAS_DUR_COR_COD_ROS_TG_NEG]]</f>
        <v>62.205882352941217</v>
      </c>
      <c r="BC49" s="33">
        <f>Tabla25[[#This Row],[ROS_NUM_COR_COD_ROS_TG_NEU]]-Tabla25[[#This Row],[PAS_NUM_COR_COD_ROS_TG_NEU]]</f>
        <v>-1.7999999999999998</v>
      </c>
      <c r="BD49" s="33">
        <f>Tabla25[[#This Row],[ROS_DUR_COR_COD_ROS_TG_NEU]]-Tabla25[[#This Row],[PAS_DUR_COR_COD_ROS_TG_NEU]]</f>
        <v>-728.3125</v>
      </c>
      <c r="BE49" s="33">
        <f>Tabla25[[#This Row],[ROS_NUM_COR_COD_ROS_TG_POS]]-Tabla25[[#This Row],[PAS_NUM_COR_COD_ROS_TG_POS]]</f>
        <v>-4.9999999999999822E-2</v>
      </c>
      <c r="BF49" s="33">
        <f>Tabla25[[#This Row],[ROS_DUR_COR_COD_ROS_TG_POS]]-Tabla25[[#This Row],[PAS_DUR_COR_COD_ROS_TG_POS]]</f>
        <v>-334.17307692307691</v>
      </c>
      <c r="BG49" s="33">
        <f>Tabla25[[#This Row],[ROS_NUM_COR_COD_ROS_TG_TOT]]-Tabla25[[#This Row],[PAS_NUM_COR_COD_ROS_TG_TOT]]</f>
        <v>-0.96896551724137914</v>
      </c>
      <c r="BH49" s="33">
        <f>Tabla25[[#This Row],[ROS_DUR_COR_COD_ROS_TG_TOT]]-Tabla25[[#This Row],[PAS_DUR_COR_COD_ROS_TG_TOT]]</f>
        <v>-385.71956521739128</v>
      </c>
      <c r="BI49" s="30">
        <f>Tabla25[[#This Row],[ROS_NUM_COR_COD_ESC_TG_NEG]]-Tabla25[[#This Row],[PAS_NUM_COR_COD_ESC_TG_NEG]]</f>
        <v>-1.8111111111111113</v>
      </c>
      <c r="BJ49" s="30">
        <f>Tabla25[[#This Row],[ROS_DUR_COR_COD_ESC_TG_NEG]]-Tabla25[[#This Row],[PAS_DUR_COR_COD_ESC_TG_NEG]]</f>
        <v>-701.73333333333335</v>
      </c>
      <c r="BK49" s="30">
        <f>Tabla25[[#This Row],[ROS_NUM_COR_COD_ESC_TG_NEU]]-Tabla25[[#This Row],[PAS_NUM_COR_COD_ESC_TG_NEU]]</f>
        <v>-0.70000000000000018</v>
      </c>
      <c r="BL49" s="30">
        <f>Tabla25[[#This Row],[ROS_DUR_COR_COD_ESC_TG_NEU]]-Tabla25[[#This Row],[PAS_DUR_COR_COD_ESC_TG_NEU]]</f>
        <v>33.993421052631561</v>
      </c>
      <c r="BM49" s="30">
        <f>Tabla25[[#This Row],[ROS_NUM_COR_COD_ESC_TG_POS]]-Tabla25[[#This Row],[PAS_NUM_COR_COD_ESC_TG_POS]]</f>
        <v>-0.45000000000000018</v>
      </c>
      <c r="BN49" s="30">
        <f>Tabla25[[#This Row],[ROS_DUR_COR_COD_ESC_TG_POS]]-Tabla25[[#This Row],[PAS_DUR_COR_COD_ESC_TG_POS]]</f>
        <v>15.791666666666629</v>
      </c>
      <c r="BO49" s="30">
        <f>Tabla25[[#This Row],[ROS_NUM_COR_COD_ESC_TG_TOT]]-Tabla25[[#This Row],[PAS_NUM_COR_COD_ESC_TG_TOT]]</f>
        <v>-0.9568965517241379</v>
      </c>
      <c r="BP49" s="30">
        <f>Tabla25[[#This Row],[ROS_DUR_COR_COD_ESC_TG_TOT]]-Tabla25[[#This Row],[PAS_DUR_COR_COD_ESC_TG_TOT]]</f>
        <v>-191.45999999999992</v>
      </c>
      <c r="BQ49" s="36">
        <f>Tabla25[[#This Row],[PAS_NUM_COR_COD_ROS_TG_NEG]]-Tabla25[[#This Row],[ESC_NUM_COR_COD_ROS_TG_NEG]]</f>
        <v>1.25</v>
      </c>
      <c r="BR49" s="36">
        <f>Tabla25[[#This Row],[PAS_DUR_COR_COD_ROS_TG_NEG]]-Tabla25[[#This Row],[ESC_DUR_COR_COD_ROS_TG_NEG]]</f>
        <v>175.96078431372541</v>
      </c>
      <c r="BS49" s="36">
        <f>Tabla25[[#This Row],[PAS_NUM_COR_COD_ROS_TG_NEU]]-Tabla25[[#This Row],[ESC_NUM_COR_COD_ROS_TG_NEU]]</f>
        <v>1.1000000000000001</v>
      </c>
      <c r="BT49" s="36">
        <f>Tabla25[[#This Row],[PAS_DUR_COR_COD_ROS_TG_NEU]]-Tabla25[[#This Row],[ESC_DUR_COR_COD_ROS_TG_NEU]]</f>
        <v>161.10416666666663</v>
      </c>
      <c r="BU49" s="36">
        <f>Tabla25[[#This Row],[PAS_NUM_COR_COD_ROS_TG_POS]]-Tabla25[[#This Row],[ESC_NUM_COR_COD_ROS_TG_POS]]</f>
        <v>0.34999999999999964</v>
      </c>
      <c r="BV49" s="36">
        <f>Tabla25[[#This Row],[PAS_DUR_COR_COD_ROS_TG_POS]]-Tabla25[[#This Row],[ESC_DUR_COR_COD_ROS_TG_POS]]</f>
        <v>-177.24358974358984</v>
      </c>
      <c r="BW49" s="36">
        <f>Tabla25[[#This Row],[PAS_NUM_COR_COD_ROS_TG_TOT]]-Tabla25[[#This Row],[ESC_NUM_COR_COD_ROS_TG_TOT]]</f>
        <v>0.86428571428571432</v>
      </c>
      <c r="BX49" s="36">
        <f>Tabla25[[#This Row],[PAS_DUR_COR_COD_ROS_TG_TOT]]-Tabla25[[#This Row],[ESC_DUR_COR_COD_ROS_TG_TOT]]</f>
        <v>52.591787439613427</v>
      </c>
      <c r="BY49" s="39">
        <f>Tabla25[[#This Row],[PAS_NUM_COR_COD_ESC_TG_NEG]]-Tabla25[[#This Row],[ESC_NUM_COR_COD_ESC_TG_NEG]]</f>
        <v>-0.17499999999999982</v>
      </c>
      <c r="BZ49" s="39">
        <f>Tabla25[[#This Row],[PAS_DUR_COR_COD_ESC_TG_NEG]]-Tabla25[[#This Row],[ESC_DUR_COR_COD_ESC_TG_NEG]]</f>
        <v>-158.76666666666677</v>
      </c>
      <c r="CA49" s="39">
        <f>Tabla25[[#This Row],[PAS_NUM_COR_COD_ESC_TG_NEU]]-Tabla25[[#This Row],[ESC_NUM_COR_COD_ESC_TG_NEU]]</f>
        <v>0.70000000000000018</v>
      </c>
      <c r="CB49" s="39">
        <f>Tabla25[[#This Row],[PAS_DUR_COR_COD_ESC_TG_NEU]]-Tabla25[[#This Row],[ESC_DUR_COR_COD_ESC_TG_NEU]]</f>
        <v>-145.79699248120301</v>
      </c>
      <c r="CC49" s="39">
        <f>Tabla25[[#This Row],[PAS_NUM_COR_COD_ESC_TG_POS]]-Tabla25[[#This Row],[ESC_NUM_COR_COD_ESC_TG_POS]]</f>
        <v>0.25</v>
      </c>
      <c r="CD49" s="39">
        <f>Tabla25[[#This Row],[PAS_DUR_COR_COD_ESC_TG_POS]]-Tabla25[[#This Row],[ESC_DUR_COR_COD_ESC_TG_POS]]</f>
        <v>-775.22499999999991</v>
      </c>
      <c r="CE49" s="39">
        <f>Tabla25[[#This Row],[PAS_NUM_COR_COD_ESC_TG_TOT]]-Tabla25[[#This Row],[ESC_NUM_COR_COD_ESC_TG_TOT]]</f>
        <v>0.28571428571428559</v>
      </c>
      <c r="CF49" s="39">
        <f>Tabla25[[#This Row],[PAS_DUR_COR_COD_ESC_TG_TOT]]-Tabla25[[#This Row],[ESC_DUR_COR_COD_ESC_TG_TOT]]</f>
        <v>-332.78444444444438</v>
      </c>
      <c r="CG49" s="42">
        <f>Tabla25[[#This Row],[PAS_NUM_COR_COD_ROS_TG_NEG]]-Tabla25[[#This Row],[PAS_NUM_COR_COD_ESC_TG_NEG]]</f>
        <v>4.9999999999999822E-2</v>
      </c>
      <c r="CH49" s="42">
        <f>Tabla25[[#This Row],[PAS_NUM_COR_COD_ROS_TG_NEU]]-Tabla25[[#This Row],[PAS_NUM_COR_COD_ESC_TG_NEU]]</f>
        <v>0.29999999999999982</v>
      </c>
      <c r="CI49" s="42">
        <f>Tabla25[[#This Row],[PAS_NUM_COR_COD_ROS_TG_POS]]-Tabla25[[#This Row],[PAS_NUM_COR_COD_ESC_TG_POS]]</f>
        <v>9.9999999999999645E-2</v>
      </c>
      <c r="CJ49" s="42">
        <f>Tabla25[[#This Row],[PAS_NUM_COR_COD_ROS_TG_TOT]]-Tabla25[[#This Row],[PAS_NUM_COR_COD_ESC_TG_TOT]]</f>
        <v>0.14999999999999991</v>
      </c>
      <c r="CK49" s="42">
        <f>Tabla25[[#This Row],[PAS_DUR_COR_COD_ROS_TG_NEG]]-Tabla25[[#This Row],[PAS_DUR_COR_COD_ESC_TG_NEG]]</f>
        <v>-144.10588235294119</v>
      </c>
      <c r="CL49" s="42">
        <f>Tabla25[[#This Row],[PAS_DUR_COR_COD_ROS_TG_NEU]]-Tabla25[[#This Row],[PAS_DUR_COR_COD_ESC_TG_NEU]]</f>
        <v>339.30592105263156</v>
      </c>
      <c r="CM49" s="42">
        <f>Tabla25[[#This Row],[PAS_DUR_COR_COD_ROS_TG_POS]]-Tabla25[[#This Row],[PAS_DUR_COR_COD_ESC_TG_POS]]</f>
        <v>178.54807692307691</v>
      </c>
      <c r="CN49" s="42">
        <f>Tabla25[[#This Row],[PAS_DUR_COR_COD_ROS_TG_TOT]]-Tabla25[[#This Row],[PAS_DUR_COR_COD_ESC_TG_TOT]]</f>
        <v>129.70956521739129</v>
      </c>
      <c r="CO49" s="44">
        <f>Tabla25[[#This Row],[ESC_NUM_COR_COD_ROS_TG_NEG]]-Tabla25[[#This Row],[ESC_NUM_COR_COD_ESC_TG_NEG]]</f>
        <v>-1.375</v>
      </c>
      <c r="CP49" s="44">
        <f>Tabla25[[#This Row],[ESC_NUM_COR_COD_ROS_TG_NEU]]-Tabla25[[#This Row],[ESC_NUM_COR_COD_ESC_TG_NEU]]</f>
        <v>-0.10000000000000009</v>
      </c>
      <c r="CQ49" s="44">
        <f>Tabla25[[#This Row],[ESC_NUM_COR_COD_ROS_TG_POS]]-Tabla25[[#This Row],[ESC_NUM_COR_COD_ESC_TG_POS]]</f>
        <v>0</v>
      </c>
      <c r="CR49" s="44">
        <f>Tabla25[[#This Row],[ESC_NUM_COR_COD_ROS_TG_TOT]]-Tabla25[[#This Row],[ESC_NUM_COR_COD_ESC_TG_TOT]]</f>
        <v>-0.42857142857142883</v>
      </c>
      <c r="CS49" s="44">
        <f>Tabla25[[#This Row],[ESC_DUR_COR_COD_ROS_TG_NEG]]-Tabla25[[#This Row],[ESC_DUR_COR_COD_ESC_TG_NEG]]</f>
        <v>-478.83333333333337</v>
      </c>
      <c r="CT49" s="44">
        <f>Tabla25[[#This Row],[ESC_DUR_COR_COD_ROS_TG_NEU]]-Tabla25[[#This Row],[ESC_DUR_COR_COD_ESC_TG_NEU]]</f>
        <v>32.404761904761926</v>
      </c>
      <c r="CU49" s="44">
        <f>Tabla25[[#This Row],[ESC_DUR_COR_COD_ROS_TG_POS]]-Tabla25[[#This Row],[ESC_DUR_COR_COD_ESC_TG_POS]]</f>
        <v>-419.43333333333317</v>
      </c>
      <c r="CV49" s="44">
        <f>Tabla25[[#This Row],[ESC_DUR_COR_COD_ROS_TG_TOT]]-Tabla25[[#This Row],[ESC_DUR_COR_COD_ESC_TG_TOT]]</f>
        <v>-255.66666666666652</v>
      </c>
      <c r="CW49" s="47">
        <f>Tabla25[[#This Row],[ROS_NUM_COR_COD_ROS_TG_NEG]]-Tabla25[[#This Row],[ROS_NUM_COR_COD_ESC_TG_NEG]]</f>
        <v>0.7777777777777779</v>
      </c>
      <c r="CX49" s="47">
        <f>Tabla25[[#This Row],[ROS_NUM_COR_COD_ROS_TG_NEU]]-Tabla25[[#This Row],[ROS_NUM_COR_COD_ESC_TG_NEU]]</f>
        <v>-0.79999999999999982</v>
      </c>
      <c r="CY49" s="47">
        <f>Tabla25[[#This Row],[ROS_NUM_COR_COD_ROS_TG_POS]]-Tabla25[[#This Row],[ROS_NUM_COR_COD_ESC_TG_POS]]</f>
        <v>0.5</v>
      </c>
      <c r="CZ49" s="47">
        <f>Tabla25[[#This Row],[ROS_NUM_COR_COD_ROS_TG_TOT]]-Tabla25[[#This Row],[ROS_NUM_COR_COD_ESC_TG_TOT]]</f>
        <v>0.13793103448275867</v>
      </c>
      <c r="DA49" s="47">
        <f>Tabla25[[#This Row],[ROS_DUR_COR_COD_ROS_TG_NEG]]-Tabla25[[#This Row],[ROS_DUR_COR_COD_ESC_TG_NEG]]</f>
        <v>619.83333333333337</v>
      </c>
      <c r="DB49" s="47">
        <f>Tabla25[[#This Row],[ROS_DUR_COR_COD_ROS_TG_NEU]]-Tabla25[[#This Row],[ROS_DUR_COR_COD_ESC_TG_NEU]]</f>
        <v>-423</v>
      </c>
      <c r="DC49" s="47">
        <f>Tabla25[[#This Row],[ROS_DUR_COR_COD_ROS_TG_POS]]-Tabla25[[#This Row],[ROS_DUR_COR_COD_ESC_TG_POS]]</f>
        <v>-171.41666666666663</v>
      </c>
      <c r="DD49" s="47">
        <f>Tabla25[[#This Row],[ROS_DUR_COR_COD_ROS_TG_TOT]]-Tabla25[[#This Row],[ROS_DUR_COR_COD_ESC_TG_TOT]]</f>
        <v>-64.550000000000068</v>
      </c>
      <c r="DE49" s="57">
        <v>205</v>
      </c>
      <c r="DF49" s="57">
        <v>184.5</v>
      </c>
      <c r="DG49" s="57">
        <v>159.5</v>
      </c>
      <c r="DH49" s="57">
        <v>178.6</v>
      </c>
      <c r="DI49" s="57">
        <v>183</v>
      </c>
      <c r="DJ49" s="57">
        <v>305.25</v>
      </c>
      <c r="DK49" s="57">
        <v>194.66666666666666</v>
      </c>
      <c r="DL49" s="57">
        <v>235.4</v>
      </c>
      <c r="DM49" s="57">
        <v>267.66666666666669</v>
      </c>
      <c r="DN49" s="57">
        <v>217</v>
      </c>
      <c r="DO49" s="57">
        <v>300.33333333333331</v>
      </c>
      <c r="DP49" s="57">
        <v>261.66666666666669</v>
      </c>
      <c r="DQ49" s="57">
        <v>287.5</v>
      </c>
      <c r="DR49" s="57">
        <v>301.28571428571428</v>
      </c>
      <c r="DS49" s="57">
        <v>354.8</v>
      </c>
      <c r="DT49" s="57">
        <v>311.55555555555554</v>
      </c>
      <c r="DU49" s="57">
        <v>184.76470588235293</v>
      </c>
      <c r="DV49" s="57">
        <v>220.25</v>
      </c>
      <c r="DW49" s="57">
        <v>277.46153846153845</v>
      </c>
      <c r="DX49" s="57">
        <v>223.30434782608697</v>
      </c>
      <c r="DY49" s="57">
        <v>240.06666666666666</v>
      </c>
      <c r="DZ49" s="57">
        <v>230.63157894736841</v>
      </c>
      <c r="EA49" s="57">
        <v>192.375</v>
      </c>
      <c r="EB49" s="57">
        <v>221.22</v>
      </c>
      <c r="EC49" s="57">
        <f>Tabla25[[#This Row],[ROS_1DU_COR_COD_ROS_TG_NEG]]-Tabla25[[#This Row],[ROS_1DU_COR_COD_ESC_TG_NEG]]</f>
        <v>22</v>
      </c>
      <c r="ED49" s="57">
        <f>Tabla25[[#This Row],[ROS_1DU_COR_COD_ROS_TG_NEU]]-Tabla25[[#This Row],[ROS_1DU_COR_COD_ESC_TG_NEU]]</f>
        <v>-120.75</v>
      </c>
      <c r="EE49" s="57">
        <f>Tabla25[[#This Row],[ROS_1DU_COR_COD_ROS_TG_POS]]-Tabla25[[#This Row],[ROS_1DU_COR_COD_ESC_TG_POS]]</f>
        <v>-35.166666666666657</v>
      </c>
      <c r="EF49" s="57">
        <f>Tabla25[[#This Row],[ROS_1DU_COR_COD_ROS_TG_TOT]]-Tabla25[[#This Row],[ROS_1DU_COR_COD_ESC_TG_TOT]]</f>
        <v>-56.800000000000011</v>
      </c>
      <c r="EG49" s="57">
        <f>Tabla25[[#This Row],[ESC_1DU_COR_COD_ROS_TG_NEG]]-Tabla25[[#This Row],[ESC_1DU_COR_COD_ESC_TG_NEG]]</f>
        <v>-19.833333333333314</v>
      </c>
      <c r="EH49" s="57">
        <f>Tabla25[[#This Row],[ESC_1DU_COR_COD_ROS_TG_NEU]]-Tabla25[[#This Row],[ESC_1DU_COR_COD_ESC_TG_NEU]]</f>
        <v>-84.285714285714278</v>
      </c>
      <c r="EI49" s="57">
        <f>Tabla25[[#This Row],[ESC_1DU_COR_COD_ROS_TG_POS]]-Tabla25[[#This Row],[ESC_1DU_COR_COD_ESC_TG_POS]]</f>
        <v>-54.466666666666697</v>
      </c>
      <c r="EJ49" s="57">
        <f>Tabla25[[#This Row],[ESC_1DU_COR_COD_ROS_TG_TOT]]-Tabla25[[#This Row],[ESC_1DU_COR_COD_ESC_TG_TOT]]</f>
        <v>-49.888888888888857</v>
      </c>
      <c r="EK49" s="57">
        <f>Tabla25[[#This Row],[PAS_1DU_COR_COD_ROS_TG_NEG]]-Tabla25[[#This Row],[PAS_1DU_COR_COD_ESC_TG_NEG]]</f>
        <v>-55.301960784313735</v>
      </c>
      <c r="EL49" s="57">
        <f>Tabla25[[#This Row],[PAS_1DU_COR_COD_ROS_TG_NEU]]-Tabla25[[#This Row],[PAS_1DU_COR_COD_ESC_TG_NEU]]</f>
        <v>-10.381578947368411</v>
      </c>
      <c r="EM49" s="57">
        <f>Tabla25[[#This Row],[PAS_1DU_COR_COD_ROS_TG_POS]]-Tabla25[[#This Row],[PAS_1DU_COR_COD_ESC_TG_POS]]</f>
        <v>85.086538461538453</v>
      </c>
      <c r="EN49" s="57">
        <f>Tabla25[[#This Row],[PAS_1DU_COR_COD_ROS_TG_TOT]]-Tabla25[[#This Row],[PAS_1DU_COR_COD_ESC_TG_TOT]]</f>
        <v>2.0843478260869688</v>
      </c>
    </row>
    <row r="50" spans="1:144" x14ac:dyDescent="0.3">
      <c r="A50" s="2" t="s">
        <v>48</v>
      </c>
      <c r="B50" s="2">
        <v>20</v>
      </c>
      <c r="C50" s="2">
        <v>2</v>
      </c>
      <c r="D50" s="2">
        <v>23</v>
      </c>
      <c r="E50" s="19">
        <v>3.75</v>
      </c>
      <c r="F50" s="19">
        <v>1120.2941176470588</v>
      </c>
      <c r="G50" s="19">
        <v>3.736842105263158</v>
      </c>
      <c r="H50" s="19">
        <v>1214.7058823529412</v>
      </c>
      <c r="I50" s="19">
        <v>4.75</v>
      </c>
      <c r="J50" s="19">
        <v>1391.9473684210527</v>
      </c>
      <c r="K50" s="19">
        <v>4.0847457627118642</v>
      </c>
      <c r="L50" s="19">
        <v>1247.9622641509434</v>
      </c>
      <c r="M50" s="21">
        <v>4.3</v>
      </c>
      <c r="N50" s="21">
        <v>1294.1666666666667</v>
      </c>
      <c r="O50" s="21">
        <v>4.0526315789473681</v>
      </c>
      <c r="P50" s="21">
        <v>1191.9411764705883</v>
      </c>
      <c r="Q50" s="21">
        <v>2.95</v>
      </c>
      <c r="R50" s="21">
        <v>1110.5714285714287</v>
      </c>
      <c r="S50" s="21">
        <v>3.7627118644067798</v>
      </c>
      <c r="T50" s="21">
        <v>1206.2448979591836</v>
      </c>
      <c r="U50" s="22">
        <v>5</v>
      </c>
      <c r="V50" s="22">
        <v>1556.5555555555557</v>
      </c>
      <c r="W50" s="22">
        <v>5.4</v>
      </c>
      <c r="X50" s="22">
        <v>1562.4</v>
      </c>
      <c r="Y50" s="22">
        <v>4.4000000000000004</v>
      </c>
      <c r="Z50" s="22">
        <v>1550.375</v>
      </c>
      <c r="AA50" s="22">
        <v>4.931034482758621</v>
      </c>
      <c r="AB50" s="22">
        <v>1556.8888888888889</v>
      </c>
      <c r="AC50" s="24">
        <v>2.3333333333333335</v>
      </c>
      <c r="AD50" s="24">
        <v>708.625</v>
      </c>
      <c r="AE50" s="24">
        <v>2.2000000000000002</v>
      </c>
      <c r="AF50" s="24">
        <v>943.83333333333337</v>
      </c>
      <c r="AG50" s="24">
        <v>2.8</v>
      </c>
      <c r="AH50" s="24">
        <v>921.125</v>
      </c>
      <c r="AI50" s="24">
        <v>2.4482758620689653</v>
      </c>
      <c r="AJ50" s="24">
        <v>850.0454545454545</v>
      </c>
      <c r="AK50" s="26">
        <v>1.2222222222222223</v>
      </c>
      <c r="AL50" s="26">
        <v>871.25</v>
      </c>
      <c r="AM50" s="26">
        <v>2.4444444444444446</v>
      </c>
      <c r="AN50" s="26">
        <v>901.57142857142856</v>
      </c>
      <c r="AO50" s="26">
        <v>2</v>
      </c>
      <c r="AP50" s="26">
        <v>814.33333333333337</v>
      </c>
      <c r="AQ50" s="26">
        <v>1.8928571428571428</v>
      </c>
      <c r="AR50" s="26">
        <v>863.64705882352939</v>
      </c>
      <c r="AS50" s="28">
        <v>5.8888888888888893</v>
      </c>
      <c r="AT50" s="28">
        <v>1675.4444444444443</v>
      </c>
      <c r="AU50" s="28">
        <v>5.1111111111111107</v>
      </c>
      <c r="AV50" s="28">
        <v>1309.5555555555557</v>
      </c>
      <c r="AW50" s="28">
        <v>5.0999999999999996</v>
      </c>
      <c r="AX50" s="28">
        <v>1526.9</v>
      </c>
      <c r="AY50" s="28">
        <v>5.3571428571428568</v>
      </c>
      <c r="AZ50" s="28">
        <v>1504.7857142857142</v>
      </c>
      <c r="BA50" s="33">
        <f>Tabla25[[#This Row],[ROS_NUM_COR_COD_ROS_TG_NEG]]-Tabla25[[#This Row],[PAS_NUM_COR_COD_ROS_TG_NEG]]</f>
        <v>1.5888888888888895</v>
      </c>
      <c r="BB50" s="33">
        <f>Tabla25[[#This Row],[ROS_DUR_COR_COD_ROS_TG_NEG]]-Tabla25[[#This Row],[PAS_DUR_COR_COD_ROS_TG_NEG]]</f>
        <v>381.2777777777776</v>
      </c>
      <c r="BC50" s="33">
        <f>Tabla25[[#This Row],[ROS_NUM_COR_COD_ROS_TG_NEU]]-Tabla25[[#This Row],[PAS_NUM_COR_COD_ROS_TG_NEU]]</f>
        <v>1.0584795321637426</v>
      </c>
      <c r="BD50" s="33">
        <f>Tabla25[[#This Row],[ROS_DUR_COR_COD_ROS_TG_NEU]]-Tabla25[[#This Row],[PAS_DUR_COR_COD_ROS_TG_NEU]]</f>
        <v>117.61437908496737</v>
      </c>
      <c r="BE50" s="33">
        <f>Tabla25[[#This Row],[ROS_NUM_COR_COD_ROS_TG_POS]]-Tabla25[[#This Row],[PAS_NUM_COR_COD_ROS_TG_POS]]</f>
        <v>2.1499999999999995</v>
      </c>
      <c r="BF50" s="33">
        <f>Tabla25[[#This Row],[ROS_DUR_COR_COD_ROS_TG_POS]]-Tabla25[[#This Row],[PAS_DUR_COR_COD_ROS_TG_POS]]</f>
        <v>416.32857142857142</v>
      </c>
      <c r="BG50" s="33">
        <f>Tabla25[[#This Row],[ROS_NUM_COR_COD_ROS_TG_TOT]]-Tabla25[[#This Row],[PAS_NUM_COR_COD_ROS_TG_TOT]]</f>
        <v>1.5944309927360769</v>
      </c>
      <c r="BH50" s="33">
        <f>Tabla25[[#This Row],[ROS_DUR_COR_COD_ROS_TG_TOT]]-Tabla25[[#This Row],[PAS_DUR_COR_COD_ROS_TG_TOT]]</f>
        <v>298.5408163265306</v>
      </c>
      <c r="BI50" s="30">
        <f>Tabla25[[#This Row],[ROS_NUM_COR_COD_ESC_TG_NEG]]-Tabla25[[#This Row],[PAS_NUM_COR_COD_ESC_TG_NEG]]</f>
        <v>-2.5277777777777777</v>
      </c>
      <c r="BJ50" s="30">
        <f>Tabla25[[#This Row],[ROS_DUR_COR_COD_ESC_TG_NEG]]-Tabla25[[#This Row],[PAS_DUR_COR_COD_ESC_TG_NEG]]</f>
        <v>-249.04411764705878</v>
      </c>
      <c r="BK50" s="30">
        <f>Tabla25[[#This Row],[ROS_NUM_COR_COD_ESC_TG_NEU]]-Tabla25[[#This Row],[PAS_NUM_COR_COD_ESC_TG_NEU]]</f>
        <v>-1.2923976608187133</v>
      </c>
      <c r="BL50" s="30">
        <f>Tabla25[[#This Row],[ROS_DUR_COR_COD_ESC_TG_NEU]]-Tabla25[[#This Row],[PAS_DUR_COR_COD_ESC_TG_NEU]]</f>
        <v>-313.13445378151266</v>
      </c>
      <c r="BM50" s="30">
        <f>Tabla25[[#This Row],[ROS_NUM_COR_COD_ESC_TG_POS]]-Tabla25[[#This Row],[PAS_NUM_COR_COD_ESC_TG_POS]]</f>
        <v>-2.75</v>
      </c>
      <c r="BN50" s="30">
        <f>Tabla25[[#This Row],[ROS_DUR_COR_COD_ESC_TG_POS]]-Tabla25[[#This Row],[PAS_DUR_COR_COD_ESC_TG_POS]]</f>
        <v>-577.61403508771934</v>
      </c>
      <c r="BO50" s="30">
        <f>Tabla25[[#This Row],[ROS_NUM_COR_COD_ESC_TG_TOT]]-Tabla25[[#This Row],[PAS_NUM_COR_COD_ESC_TG_TOT]]</f>
        <v>-2.1918886198547214</v>
      </c>
      <c r="BP50" s="30">
        <f>Tabla25[[#This Row],[ROS_DUR_COR_COD_ESC_TG_TOT]]-Tabla25[[#This Row],[PAS_DUR_COR_COD_ESC_TG_TOT]]</f>
        <v>-384.31520532741399</v>
      </c>
      <c r="BQ50" s="36">
        <f>Tabla25[[#This Row],[PAS_NUM_COR_COD_ROS_TG_NEG]]-Tabla25[[#This Row],[ESC_NUM_COR_COD_ROS_TG_NEG]]</f>
        <v>1.9666666666666663</v>
      </c>
      <c r="BR50" s="36">
        <f>Tabla25[[#This Row],[PAS_DUR_COR_COD_ROS_TG_NEG]]-Tabla25[[#This Row],[ESC_DUR_COR_COD_ROS_TG_NEG]]</f>
        <v>585.54166666666674</v>
      </c>
      <c r="BS50" s="36">
        <f>Tabla25[[#This Row],[PAS_NUM_COR_COD_ROS_TG_NEU]]-Tabla25[[#This Row],[ESC_NUM_COR_COD_ROS_TG_NEU]]</f>
        <v>1.852631578947368</v>
      </c>
      <c r="BT50" s="36">
        <f>Tabla25[[#This Row],[PAS_DUR_COR_COD_ROS_TG_NEU]]-Tabla25[[#This Row],[ESC_DUR_COR_COD_ROS_TG_NEU]]</f>
        <v>248.10784313725492</v>
      </c>
      <c r="BU50" s="36">
        <f>Tabla25[[#This Row],[PAS_NUM_COR_COD_ROS_TG_POS]]-Tabla25[[#This Row],[ESC_NUM_COR_COD_ROS_TG_POS]]</f>
        <v>0.15000000000000036</v>
      </c>
      <c r="BV50" s="36">
        <f>Tabla25[[#This Row],[PAS_DUR_COR_COD_ROS_TG_POS]]-Tabla25[[#This Row],[ESC_DUR_COR_COD_ROS_TG_POS]]</f>
        <v>189.44642857142867</v>
      </c>
      <c r="BW50" s="36">
        <f>Tabla25[[#This Row],[PAS_NUM_COR_COD_ROS_TG_TOT]]-Tabla25[[#This Row],[ESC_NUM_COR_COD_ROS_TG_TOT]]</f>
        <v>1.3144360023378145</v>
      </c>
      <c r="BX50" s="36">
        <f>Tabla25[[#This Row],[PAS_DUR_COR_COD_ROS_TG_TOT]]-Tabla25[[#This Row],[ESC_DUR_COR_COD_ROS_TG_TOT]]</f>
        <v>356.19944341372911</v>
      </c>
      <c r="BY50" s="39">
        <f>Tabla25[[#This Row],[PAS_NUM_COR_COD_ESC_TG_NEG]]-Tabla25[[#This Row],[ESC_NUM_COR_COD_ESC_TG_NEG]]</f>
        <v>-1.25</v>
      </c>
      <c r="BZ50" s="39">
        <f>Tabla25[[#This Row],[PAS_DUR_COR_COD_ESC_TG_NEG]]-Tabla25[[#This Row],[ESC_DUR_COR_COD_ESC_TG_NEG]]</f>
        <v>-436.26143790849687</v>
      </c>
      <c r="CA50" s="39">
        <f>Tabla25[[#This Row],[PAS_NUM_COR_COD_ESC_TG_NEU]]-Tabla25[[#This Row],[ESC_NUM_COR_COD_ESC_TG_NEU]]</f>
        <v>-1.6631578947368424</v>
      </c>
      <c r="CB50" s="39">
        <f>Tabla25[[#This Row],[PAS_DUR_COR_COD_ESC_TG_NEU]]-Tabla25[[#This Row],[ESC_DUR_COR_COD_ESC_TG_NEU]]</f>
        <v>-347.69411764705887</v>
      </c>
      <c r="CC50" s="39">
        <f>Tabla25[[#This Row],[PAS_NUM_COR_COD_ESC_TG_POS]]-Tabla25[[#This Row],[ESC_NUM_COR_COD_ESC_TG_POS]]</f>
        <v>0.34999999999999964</v>
      </c>
      <c r="CD50" s="39">
        <f>Tabla25[[#This Row],[PAS_DUR_COR_COD_ESC_TG_POS]]-Tabla25[[#This Row],[ESC_DUR_COR_COD_ESC_TG_POS]]</f>
        <v>-158.42763157894728</v>
      </c>
      <c r="CE50" s="39">
        <f>Tabla25[[#This Row],[PAS_NUM_COR_COD_ESC_TG_TOT]]-Tabla25[[#This Row],[ESC_NUM_COR_COD_ESC_TG_TOT]]</f>
        <v>-0.84628872004675681</v>
      </c>
      <c r="CF50" s="39">
        <f>Tabla25[[#This Row],[PAS_DUR_COR_COD_ESC_TG_TOT]]-Tabla25[[#This Row],[ESC_DUR_COR_COD_ESC_TG_TOT]]</f>
        <v>-308.92662473794553</v>
      </c>
      <c r="CG50" s="42">
        <f>Tabla25[[#This Row],[PAS_NUM_COR_COD_ROS_TG_NEG]]-Tabla25[[#This Row],[PAS_NUM_COR_COD_ESC_TG_NEG]]</f>
        <v>0.54999999999999982</v>
      </c>
      <c r="CH50" s="42">
        <f>Tabla25[[#This Row],[PAS_NUM_COR_COD_ROS_TG_NEU]]-Tabla25[[#This Row],[PAS_NUM_COR_COD_ESC_TG_NEU]]</f>
        <v>0.31578947368421018</v>
      </c>
      <c r="CI50" s="42">
        <f>Tabla25[[#This Row],[PAS_NUM_COR_COD_ROS_TG_POS]]-Tabla25[[#This Row],[PAS_NUM_COR_COD_ESC_TG_POS]]</f>
        <v>-1.7999999999999998</v>
      </c>
      <c r="CJ50" s="42">
        <f>Tabla25[[#This Row],[PAS_NUM_COR_COD_ROS_TG_TOT]]-Tabla25[[#This Row],[PAS_NUM_COR_COD_ESC_TG_TOT]]</f>
        <v>-0.32203389830508433</v>
      </c>
      <c r="CK50" s="42">
        <f>Tabla25[[#This Row],[PAS_DUR_COR_COD_ROS_TG_NEG]]-Tabla25[[#This Row],[PAS_DUR_COR_COD_ESC_TG_NEG]]</f>
        <v>173.87254901960796</v>
      </c>
      <c r="CL50" s="42">
        <f>Tabla25[[#This Row],[PAS_DUR_COR_COD_ROS_TG_NEU]]-Tabla25[[#This Row],[PAS_DUR_COR_COD_ESC_TG_NEU]]</f>
        <v>-22.764705882352928</v>
      </c>
      <c r="CM50" s="42">
        <f>Tabla25[[#This Row],[PAS_DUR_COR_COD_ROS_TG_POS]]-Tabla25[[#This Row],[PAS_DUR_COR_COD_ESC_TG_POS]]</f>
        <v>-281.37593984962405</v>
      </c>
      <c r="CN50" s="42">
        <f>Tabla25[[#This Row],[PAS_DUR_COR_COD_ROS_TG_TOT]]-Tabla25[[#This Row],[PAS_DUR_COR_COD_ESC_TG_TOT]]</f>
        <v>-41.717366191759766</v>
      </c>
      <c r="CO50" s="44">
        <f>Tabla25[[#This Row],[ESC_NUM_COR_COD_ROS_TG_NEG]]-Tabla25[[#This Row],[ESC_NUM_COR_COD_ESC_TG_NEG]]</f>
        <v>-2.6666666666666665</v>
      </c>
      <c r="CP50" s="44">
        <f>Tabla25[[#This Row],[ESC_NUM_COR_COD_ROS_TG_NEU]]-Tabla25[[#This Row],[ESC_NUM_COR_COD_ESC_TG_NEU]]</f>
        <v>-3.2</v>
      </c>
      <c r="CQ50" s="44">
        <f>Tabla25[[#This Row],[ESC_NUM_COR_COD_ROS_TG_POS]]-Tabla25[[#This Row],[ESC_NUM_COR_COD_ESC_TG_POS]]</f>
        <v>-1.6000000000000005</v>
      </c>
      <c r="CR50" s="44">
        <f>Tabla25[[#This Row],[ESC_NUM_COR_COD_ROS_TG_TOT]]-Tabla25[[#This Row],[ESC_NUM_COR_COD_ESC_TG_TOT]]</f>
        <v>-2.4827586206896557</v>
      </c>
      <c r="CS50" s="44">
        <f>Tabla25[[#This Row],[ESC_DUR_COR_COD_ROS_TG_NEG]]-Tabla25[[#This Row],[ESC_DUR_COR_COD_ESC_TG_NEG]]</f>
        <v>-847.93055555555566</v>
      </c>
      <c r="CT50" s="44">
        <f>Tabla25[[#This Row],[ESC_DUR_COR_COD_ROS_TG_NEU]]-Tabla25[[#This Row],[ESC_DUR_COR_COD_ESC_TG_NEU]]</f>
        <v>-618.56666666666672</v>
      </c>
      <c r="CU50" s="44">
        <f>Tabla25[[#This Row],[ESC_DUR_COR_COD_ROS_TG_POS]]-Tabla25[[#This Row],[ESC_DUR_COR_COD_ESC_TG_POS]]</f>
        <v>-629.25</v>
      </c>
      <c r="CV50" s="44">
        <f>Tabla25[[#This Row],[ESC_DUR_COR_COD_ROS_TG_TOT]]-Tabla25[[#This Row],[ESC_DUR_COR_COD_ESC_TG_TOT]]</f>
        <v>-706.84343434343441</v>
      </c>
      <c r="CW50" s="47">
        <f>Tabla25[[#This Row],[ROS_NUM_COR_COD_ROS_TG_NEG]]-Tabla25[[#This Row],[ROS_NUM_COR_COD_ESC_TG_NEG]]</f>
        <v>4.666666666666667</v>
      </c>
      <c r="CX50" s="47">
        <f>Tabla25[[#This Row],[ROS_NUM_COR_COD_ROS_TG_NEU]]-Tabla25[[#This Row],[ROS_NUM_COR_COD_ESC_TG_NEU]]</f>
        <v>2.6666666666666661</v>
      </c>
      <c r="CY50" s="47">
        <f>Tabla25[[#This Row],[ROS_NUM_COR_COD_ROS_TG_POS]]-Tabla25[[#This Row],[ROS_NUM_COR_COD_ESC_TG_POS]]</f>
        <v>3.0999999999999996</v>
      </c>
      <c r="CZ50" s="47">
        <f>Tabla25[[#This Row],[ROS_NUM_COR_COD_ROS_TG_TOT]]-Tabla25[[#This Row],[ROS_NUM_COR_COD_ESC_TG_TOT]]</f>
        <v>3.464285714285714</v>
      </c>
      <c r="DA50" s="47">
        <f>Tabla25[[#This Row],[ROS_DUR_COR_COD_ROS_TG_NEG]]-Tabla25[[#This Row],[ROS_DUR_COR_COD_ESC_TG_NEG]]</f>
        <v>804.19444444444434</v>
      </c>
      <c r="DB50" s="47">
        <f>Tabla25[[#This Row],[ROS_DUR_COR_COD_ROS_TG_NEU]]-Tabla25[[#This Row],[ROS_DUR_COR_COD_ESC_TG_NEU]]</f>
        <v>407.9841269841271</v>
      </c>
      <c r="DC50" s="47">
        <f>Tabla25[[#This Row],[ROS_DUR_COR_COD_ROS_TG_POS]]-Tabla25[[#This Row],[ROS_DUR_COR_COD_ESC_TG_POS]]</f>
        <v>712.56666666666672</v>
      </c>
      <c r="DD50" s="47">
        <f>Tabla25[[#This Row],[ROS_DUR_COR_COD_ROS_TG_TOT]]-Tabla25[[#This Row],[ROS_DUR_COR_COD_ESC_TG_TOT]]</f>
        <v>641.13865546218483</v>
      </c>
      <c r="DE50" s="57">
        <v>317.55555555555554</v>
      </c>
      <c r="DF50" s="57">
        <v>279.88888888888891</v>
      </c>
      <c r="DG50" s="57">
        <v>328.6</v>
      </c>
      <c r="DH50" s="57">
        <v>309.39285714285717</v>
      </c>
      <c r="DI50" s="57">
        <v>275.5</v>
      </c>
      <c r="DJ50" s="57">
        <v>335.28571428571428</v>
      </c>
      <c r="DK50" s="57">
        <v>186.83333333333334</v>
      </c>
      <c r="DL50" s="57">
        <v>268.8235294117647</v>
      </c>
      <c r="DM50" s="57">
        <v>275</v>
      </c>
      <c r="DN50" s="57">
        <v>259.33333333333331</v>
      </c>
      <c r="DO50" s="57">
        <v>262</v>
      </c>
      <c r="DP50" s="57">
        <v>266</v>
      </c>
      <c r="DQ50" s="57">
        <v>320.11111111111109</v>
      </c>
      <c r="DR50" s="57">
        <v>305.7</v>
      </c>
      <c r="DS50" s="57">
        <v>279.375</v>
      </c>
      <c r="DT50" s="57">
        <v>302.7037037037037</v>
      </c>
      <c r="DU50" s="57">
        <v>246.44444444444446</v>
      </c>
      <c r="DV50" s="57">
        <v>257.05882352941177</v>
      </c>
      <c r="DW50" s="57">
        <v>298.92857142857144</v>
      </c>
      <c r="DX50" s="57">
        <v>265.12244897959181</v>
      </c>
      <c r="DY50" s="57">
        <v>281.23529411764707</v>
      </c>
      <c r="DZ50" s="57">
        <v>307.88235294117646</v>
      </c>
      <c r="EA50" s="57">
        <v>313.15789473684208</v>
      </c>
      <c r="EB50" s="57">
        <v>301.22641509433964</v>
      </c>
      <c r="EC50" s="57">
        <f>Tabla25[[#This Row],[ROS_1DU_COR_COD_ROS_TG_NEG]]-Tabla25[[#This Row],[ROS_1DU_COR_COD_ESC_TG_NEG]]</f>
        <v>42.055555555555543</v>
      </c>
      <c r="ED50" s="57">
        <f>Tabla25[[#This Row],[ROS_1DU_COR_COD_ROS_TG_NEU]]-Tabla25[[#This Row],[ROS_1DU_COR_COD_ESC_TG_NEU]]</f>
        <v>-55.396825396825363</v>
      </c>
      <c r="EE50" s="57">
        <f>Tabla25[[#This Row],[ROS_1DU_COR_COD_ROS_TG_POS]]-Tabla25[[#This Row],[ROS_1DU_COR_COD_ESC_TG_POS]]</f>
        <v>141.76666666666668</v>
      </c>
      <c r="EF50" s="57">
        <f>Tabla25[[#This Row],[ROS_1DU_COR_COD_ROS_TG_TOT]]-Tabla25[[#This Row],[ROS_1DU_COR_COD_ESC_TG_TOT]]</f>
        <v>40.569327731092471</v>
      </c>
      <c r="EG50" s="57">
        <f>Tabla25[[#This Row],[ESC_1DU_COR_COD_ROS_TG_NEG]]-Tabla25[[#This Row],[ESC_1DU_COR_COD_ESC_TG_NEG]]</f>
        <v>-45.111111111111086</v>
      </c>
      <c r="EH50" s="57">
        <f>Tabla25[[#This Row],[ESC_1DU_COR_COD_ROS_TG_NEU]]-Tabla25[[#This Row],[ESC_1DU_COR_COD_ESC_TG_NEU]]</f>
        <v>-46.366666666666674</v>
      </c>
      <c r="EI50" s="57">
        <f>Tabla25[[#This Row],[ESC_1DU_COR_COD_ROS_TG_POS]]-Tabla25[[#This Row],[ESC_1DU_COR_COD_ESC_TG_POS]]</f>
        <v>-17.375</v>
      </c>
      <c r="EJ50" s="57">
        <f>Tabla25[[#This Row],[ESC_1DU_COR_COD_ROS_TG_TOT]]-Tabla25[[#This Row],[ESC_1DU_COR_COD_ESC_TG_TOT]]</f>
        <v>-36.703703703703695</v>
      </c>
      <c r="EK50" s="57">
        <f>Tabla25[[#This Row],[PAS_1DU_COR_COD_ROS_TG_NEG]]-Tabla25[[#This Row],[PAS_1DU_COR_COD_ESC_TG_NEG]]</f>
        <v>-34.790849673202615</v>
      </c>
      <c r="EL50" s="57">
        <f>Tabla25[[#This Row],[PAS_1DU_COR_COD_ROS_TG_NEU]]-Tabla25[[#This Row],[PAS_1DU_COR_COD_ESC_TG_NEU]]</f>
        <v>-50.823529411764696</v>
      </c>
      <c r="EM50" s="57">
        <f>Tabla25[[#This Row],[PAS_1DU_COR_COD_ROS_TG_POS]]-Tabla25[[#This Row],[PAS_1DU_COR_COD_ESC_TG_POS]]</f>
        <v>-14.229323308270637</v>
      </c>
      <c r="EN50" s="57">
        <f>Tabla25[[#This Row],[PAS_1DU_COR_COD_ROS_TG_TOT]]-Tabla25[[#This Row],[PAS_1DU_COR_COD_ESC_TG_TOT]]</f>
        <v>-36.103966114747834</v>
      </c>
    </row>
    <row r="51" spans="1:144" x14ac:dyDescent="0.3">
      <c r="A51" s="2" t="s">
        <v>49</v>
      </c>
      <c r="B51" s="2">
        <v>20</v>
      </c>
      <c r="C51" s="2">
        <v>2</v>
      </c>
      <c r="D51" s="2">
        <v>23</v>
      </c>
      <c r="E51" s="19">
        <v>3.3</v>
      </c>
      <c r="F51" s="19">
        <v>1039.1500000000001</v>
      </c>
      <c r="G51" s="19">
        <v>3.65</v>
      </c>
      <c r="H51" s="19">
        <v>1218.4736842105262</v>
      </c>
      <c r="I51" s="19">
        <v>3.1</v>
      </c>
      <c r="J51" s="19">
        <v>984.35</v>
      </c>
      <c r="K51" s="19">
        <v>3.35</v>
      </c>
      <c r="L51" s="19">
        <v>1078.3220338983051</v>
      </c>
      <c r="M51" s="21">
        <v>3.25</v>
      </c>
      <c r="N51" s="21">
        <v>1066.0526315789473</v>
      </c>
      <c r="O51" s="21">
        <v>2.4500000000000002</v>
      </c>
      <c r="P51" s="21">
        <v>821.05555555555554</v>
      </c>
      <c r="Q51" s="21">
        <v>3.4</v>
      </c>
      <c r="R51" s="21">
        <v>1110.421052631579</v>
      </c>
      <c r="S51" s="21">
        <v>3.0333333333333332</v>
      </c>
      <c r="T51" s="21">
        <v>1002.3571428571429</v>
      </c>
      <c r="U51" s="22">
        <v>5.25</v>
      </c>
      <c r="V51" s="22">
        <v>1574</v>
      </c>
      <c r="W51" s="22">
        <v>5.2</v>
      </c>
      <c r="X51" s="22">
        <v>1580</v>
      </c>
      <c r="Y51" s="22">
        <v>4.4000000000000004</v>
      </c>
      <c r="Z51" s="22">
        <v>1475.5</v>
      </c>
      <c r="AA51" s="22">
        <v>4.9285714285714288</v>
      </c>
      <c r="AB51" s="22">
        <v>1540.9642857142858</v>
      </c>
      <c r="AC51" s="24">
        <v>2</v>
      </c>
      <c r="AD51" s="24">
        <v>738.5</v>
      </c>
      <c r="AE51" s="24">
        <v>1.9</v>
      </c>
      <c r="AF51" s="24">
        <v>721.75</v>
      </c>
      <c r="AG51" s="24">
        <v>2</v>
      </c>
      <c r="AH51" s="24">
        <v>614.375</v>
      </c>
      <c r="AI51" s="24">
        <v>1.9642857142857142</v>
      </c>
      <c r="AJ51" s="24">
        <v>687.27272727272725</v>
      </c>
      <c r="AK51" s="26">
        <v>1</v>
      </c>
      <c r="AL51" s="26">
        <v>1297</v>
      </c>
      <c r="AM51" s="26">
        <v>2.1</v>
      </c>
      <c r="AN51" s="26">
        <v>852.75</v>
      </c>
      <c r="AO51" s="26">
        <v>2</v>
      </c>
      <c r="AP51" s="26">
        <v>1143.8333333333333</v>
      </c>
      <c r="AQ51" s="26">
        <v>1.75</v>
      </c>
      <c r="AR51" s="26">
        <v>1017.4375</v>
      </c>
      <c r="AS51" s="28">
        <v>5.25</v>
      </c>
      <c r="AT51" s="28">
        <v>2102.2857142857142</v>
      </c>
      <c r="AU51" s="28">
        <v>4.5999999999999996</v>
      </c>
      <c r="AV51" s="28">
        <v>1482.6</v>
      </c>
      <c r="AW51" s="28">
        <v>4.5</v>
      </c>
      <c r="AX51" s="28">
        <v>1691</v>
      </c>
      <c r="AY51" s="28">
        <v>4.75</v>
      </c>
      <c r="AZ51" s="28">
        <v>1721.5769230769231</v>
      </c>
      <c r="BA51" s="33">
        <f>Tabla25[[#This Row],[ROS_NUM_COR_COD_ROS_TG_NEG]]-Tabla25[[#This Row],[PAS_NUM_COR_COD_ROS_TG_NEG]]</f>
        <v>2</v>
      </c>
      <c r="BB51" s="33">
        <f>Tabla25[[#This Row],[ROS_DUR_COR_COD_ROS_TG_NEG]]-Tabla25[[#This Row],[PAS_DUR_COR_COD_ROS_TG_NEG]]</f>
        <v>1036.2330827067669</v>
      </c>
      <c r="BC51" s="33">
        <f>Tabla25[[#This Row],[ROS_NUM_COR_COD_ROS_TG_NEU]]-Tabla25[[#This Row],[PAS_NUM_COR_COD_ROS_TG_NEU]]</f>
        <v>2.1499999999999995</v>
      </c>
      <c r="BD51" s="33">
        <f>Tabla25[[#This Row],[ROS_DUR_COR_COD_ROS_TG_NEU]]-Tabla25[[#This Row],[PAS_DUR_COR_COD_ROS_TG_NEU]]</f>
        <v>661.54444444444437</v>
      </c>
      <c r="BE51" s="33">
        <f>Tabla25[[#This Row],[ROS_NUM_COR_COD_ROS_TG_POS]]-Tabla25[[#This Row],[PAS_NUM_COR_COD_ROS_TG_POS]]</f>
        <v>1.1000000000000001</v>
      </c>
      <c r="BF51" s="33">
        <f>Tabla25[[#This Row],[ROS_DUR_COR_COD_ROS_TG_POS]]-Tabla25[[#This Row],[PAS_DUR_COR_COD_ROS_TG_POS]]</f>
        <v>580.57894736842104</v>
      </c>
      <c r="BG51" s="33">
        <f>Tabla25[[#This Row],[ROS_NUM_COR_COD_ROS_TG_TOT]]-Tabla25[[#This Row],[PAS_NUM_COR_COD_ROS_TG_TOT]]</f>
        <v>1.7166666666666668</v>
      </c>
      <c r="BH51" s="33">
        <f>Tabla25[[#This Row],[ROS_DUR_COR_COD_ROS_TG_TOT]]-Tabla25[[#This Row],[PAS_DUR_COR_COD_ROS_TG_TOT]]</f>
        <v>719.2197802197802</v>
      </c>
      <c r="BI51" s="30">
        <f>Tabla25[[#This Row],[ROS_NUM_COR_COD_ESC_TG_NEG]]-Tabla25[[#This Row],[PAS_NUM_COR_COD_ESC_TG_NEG]]</f>
        <v>-2.2999999999999998</v>
      </c>
      <c r="BJ51" s="30">
        <f>Tabla25[[#This Row],[ROS_DUR_COR_COD_ESC_TG_NEG]]-Tabla25[[#This Row],[PAS_DUR_COR_COD_ESC_TG_NEG]]</f>
        <v>257.84999999999991</v>
      </c>
      <c r="BK51" s="30">
        <f>Tabla25[[#This Row],[ROS_NUM_COR_COD_ESC_TG_NEU]]-Tabla25[[#This Row],[PAS_NUM_COR_COD_ESC_TG_NEU]]</f>
        <v>-1.5499999999999998</v>
      </c>
      <c r="BL51" s="30">
        <f>Tabla25[[#This Row],[ROS_DUR_COR_COD_ESC_TG_NEU]]-Tabla25[[#This Row],[PAS_DUR_COR_COD_ESC_TG_NEU]]</f>
        <v>-365.72368421052624</v>
      </c>
      <c r="BM51" s="30">
        <f>Tabla25[[#This Row],[ROS_NUM_COR_COD_ESC_TG_POS]]-Tabla25[[#This Row],[PAS_NUM_COR_COD_ESC_TG_POS]]</f>
        <v>-1.1000000000000001</v>
      </c>
      <c r="BN51" s="30">
        <f>Tabla25[[#This Row],[ROS_DUR_COR_COD_ESC_TG_POS]]-Tabla25[[#This Row],[PAS_DUR_COR_COD_ESC_TG_POS]]</f>
        <v>159.48333333333323</v>
      </c>
      <c r="BO51" s="30">
        <f>Tabla25[[#This Row],[ROS_NUM_COR_COD_ESC_TG_TOT]]-Tabla25[[#This Row],[PAS_NUM_COR_COD_ESC_TG_TOT]]</f>
        <v>-1.6</v>
      </c>
      <c r="BP51" s="30">
        <f>Tabla25[[#This Row],[ROS_DUR_COR_COD_ESC_TG_TOT]]-Tabla25[[#This Row],[PAS_DUR_COR_COD_ESC_TG_TOT]]</f>
        <v>-60.884533898305108</v>
      </c>
      <c r="BQ51" s="36">
        <f>Tabla25[[#This Row],[PAS_NUM_COR_COD_ROS_TG_NEG]]-Tabla25[[#This Row],[ESC_NUM_COR_COD_ROS_TG_NEG]]</f>
        <v>1.25</v>
      </c>
      <c r="BR51" s="36">
        <f>Tabla25[[#This Row],[PAS_DUR_COR_COD_ROS_TG_NEG]]-Tabla25[[#This Row],[ESC_DUR_COR_COD_ROS_TG_NEG]]</f>
        <v>327.55263157894728</v>
      </c>
      <c r="BS51" s="36">
        <f>Tabla25[[#This Row],[PAS_NUM_COR_COD_ROS_TG_NEU]]-Tabla25[[#This Row],[ESC_NUM_COR_COD_ROS_TG_NEU]]</f>
        <v>0.55000000000000027</v>
      </c>
      <c r="BT51" s="36">
        <f>Tabla25[[#This Row],[PAS_DUR_COR_COD_ROS_TG_NEU]]-Tabla25[[#This Row],[ESC_DUR_COR_COD_ROS_TG_NEU]]</f>
        <v>99.305555555555543</v>
      </c>
      <c r="BU51" s="36">
        <f>Tabla25[[#This Row],[PAS_NUM_COR_COD_ROS_TG_POS]]-Tabla25[[#This Row],[ESC_NUM_COR_COD_ROS_TG_POS]]</f>
        <v>1.4</v>
      </c>
      <c r="BV51" s="36">
        <f>Tabla25[[#This Row],[PAS_DUR_COR_COD_ROS_TG_POS]]-Tabla25[[#This Row],[ESC_DUR_COR_COD_ROS_TG_POS]]</f>
        <v>496.04605263157896</v>
      </c>
      <c r="BW51" s="36">
        <f>Tabla25[[#This Row],[PAS_NUM_COR_COD_ROS_TG_TOT]]-Tabla25[[#This Row],[ESC_NUM_COR_COD_ROS_TG_TOT]]</f>
        <v>1.069047619047619</v>
      </c>
      <c r="BX51" s="36">
        <f>Tabla25[[#This Row],[PAS_DUR_COR_COD_ROS_TG_TOT]]-Tabla25[[#This Row],[ESC_DUR_COR_COD_ROS_TG_TOT]]</f>
        <v>315.08441558441564</v>
      </c>
      <c r="BY51" s="39">
        <f>Tabla25[[#This Row],[PAS_NUM_COR_COD_ESC_TG_NEG]]-Tabla25[[#This Row],[ESC_NUM_COR_COD_ESC_TG_NEG]]</f>
        <v>-1.9500000000000002</v>
      </c>
      <c r="BZ51" s="39">
        <f>Tabla25[[#This Row],[PAS_DUR_COR_COD_ESC_TG_NEG]]-Tabla25[[#This Row],[ESC_DUR_COR_COD_ESC_TG_NEG]]</f>
        <v>-534.84999999999991</v>
      </c>
      <c r="CA51" s="39">
        <f>Tabla25[[#This Row],[PAS_NUM_COR_COD_ESC_TG_NEU]]-Tabla25[[#This Row],[ESC_NUM_COR_COD_ESC_TG_NEU]]</f>
        <v>-1.5500000000000003</v>
      </c>
      <c r="CB51" s="39">
        <f>Tabla25[[#This Row],[PAS_DUR_COR_COD_ESC_TG_NEU]]-Tabla25[[#This Row],[ESC_DUR_COR_COD_ESC_TG_NEU]]</f>
        <v>-361.52631578947376</v>
      </c>
      <c r="CC51" s="39">
        <f>Tabla25[[#This Row],[PAS_NUM_COR_COD_ESC_TG_POS]]-Tabla25[[#This Row],[ESC_NUM_COR_COD_ESC_TG_POS]]</f>
        <v>-1.3000000000000003</v>
      </c>
      <c r="CD51" s="39">
        <f>Tabla25[[#This Row],[PAS_DUR_COR_COD_ESC_TG_POS]]-Tabla25[[#This Row],[ESC_DUR_COR_COD_ESC_TG_POS]]</f>
        <v>-491.15</v>
      </c>
      <c r="CE51" s="39">
        <f>Tabla25[[#This Row],[PAS_NUM_COR_COD_ESC_TG_TOT]]-Tabla25[[#This Row],[ESC_NUM_COR_COD_ESC_TG_TOT]]</f>
        <v>-1.5785714285714287</v>
      </c>
      <c r="CF51" s="39">
        <f>Tabla25[[#This Row],[PAS_DUR_COR_COD_ESC_TG_TOT]]-Tabla25[[#This Row],[ESC_DUR_COR_COD_ESC_TG_TOT]]</f>
        <v>-462.64225181598067</v>
      </c>
      <c r="CG51" s="42">
        <f>Tabla25[[#This Row],[PAS_NUM_COR_COD_ROS_TG_NEG]]-Tabla25[[#This Row],[PAS_NUM_COR_COD_ESC_TG_NEG]]</f>
        <v>-4.9999999999999822E-2</v>
      </c>
      <c r="CH51" s="42">
        <f>Tabla25[[#This Row],[PAS_NUM_COR_COD_ROS_TG_NEU]]-Tabla25[[#This Row],[PAS_NUM_COR_COD_ESC_TG_NEU]]</f>
        <v>-1.1999999999999997</v>
      </c>
      <c r="CI51" s="42">
        <f>Tabla25[[#This Row],[PAS_NUM_COR_COD_ROS_TG_POS]]-Tabla25[[#This Row],[PAS_NUM_COR_COD_ESC_TG_POS]]</f>
        <v>0.29999999999999982</v>
      </c>
      <c r="CJ51" s="42">
        <f>Tabla25[[#This Row],[PAS_NUM_COR_COD_ROS_TG_TOT]]-Tabla25[[#This Row],[PAS_NUM_COR_COD_ESC_TG_TOT]]</f>
        <v>-0.31666666666666687</v>
      </c>
      <c r="CK51" s="42">
        <f>Tabla25[[#This Row],[PAS_DUR_COR_COD_ROS_TG_NEG]]-Tabla25[[#This Row],[PAS_DUR_COR_COD_ESC_TG_NEG]]</f>
        <v>26.902631578947194</v>
      </c>
      <c r="CL51" s="42">
        <f>Tabla25[[#This Row],[PAS_DUR_COR_COD_ROS_TG_NEU]]-Tabla25[[#This Row],[PAS_DUR_COR_COD_ESC_TG_NEU]]</f>
        <v>-397.4181286549707</v>
      </c>
      <c r="CM51" s="42">
        <f>Tabla25[[#This Row],[PAS_DUR_COR_COD_ROS_TG_POS]]-Tabla25[[#This Row],[PAS_DUR_COR_COD_ESC_TG_POS]]</f>
        <v>126.07105263157894</v>
      </c>
      <c r="CN51" s="42">
        <f>Tabla25[[#This Row],[PAS_DUR_COR_COD_ROS_TG_TOT]]-Tabla25[[#This Row],[PAS_DUR_COR_COD_ESC_TG_TOT]]</f>
        <v>-75.964891041162218</v>
      </c>
      <c r="CO51" s="44">
        <f>Tabla25[[#This Row],[ESC_NUM_COR_COD_ROS_TG_NEG]]-Tabla25[[#This Row],[ESC_NUM_COR_COD_ESC_TG_NEG]]</f>
        <v>-3.25</v>
      </c>
      <c r="CP51" s="44">
        <f>Tabla25[[#This Row],[ESC_NUM_COR_COD_ROS_TG_NEU]]-Tabla25[[#This Row],[ESC_NUM_COR_COD_ESC_TG_NEU]]</f>
        <v>-3.3000000000000003</v>
      </c>
      <c r="CQ51" s="44">
        <f>Tabla25[[#This Row],[ESC_NUM_COR_COD_ROS_TG_POS]]-Tabla25[[#This Row],[ESC_NUM_COR_COD_ESC_TG_POS]]</f>
        <v>-2.4000000000000004</v>
      </c>
      <c r="CR51" s="44">
        <f>Tabla25[[#This Row],[ESC_NUM_COR_COD_ROS_TG_TOT]]-Tabla25[[#This Row],[ESC_NUM_COR_COD_ESC_TG_TOT]]</f>
        <v>-2.9642857142857144</v>
      </c>
      <c r="CS51" s="44">
        <f>Tabla25[[#This Row],[ESC_DUR_COR_COD_ROS_TG_NEG]]-Tabla25[[#This Row],[ESC_DUR_COR_COD_ESC_TG_NEG]]</f>
        <v>-835.5</v>
      </c>
      <c r="CT51" s="44">
        <f>Tabla25[[#This Row],[ESC_DUR_COR_COD_ROS_TG_NEU]]-Tabla25[[#This Row],[ESC_DUR_COR_COD_ESC_TG_NEU]]</f>
        <v>-858.25</v>
      </c>
      <c r="CU51" s="44">
        <f>Tabla25[[#This Row],[ESC_DUR_COR_COD_ROS_TG_POS]]-Tabla25[[#This Row],[ESC_DUR_COR_COD_ESC_TG_POS]]</f>
        <v>-861.125</v>
      </c>
      <c r="CV51" s="44">
        <f>Tabla25[[#This Row],[ESC_DUR_COR_COD_ROS_TG_TOT]]-Tabla25[[#This Row],[ESC_DUR_COR_COD_ESC_TG_TOT]]</f>
        <v>-853.69155844155853</v>
      </c>
      <c r="CW51" s="47">
        <f>Tabla25[[#This Row],[ROS_NUM_COR_COD_ROS_TG_NEG]]-Tabla25[[#This Row],[ROS_NUM_COR_COD_ESC_TG_NEG]]</f>
        <v>4.25</v>
      </c>
      <c r="CX51" s="47">
        <f>Tabla25[[#This Row],[ROS_NUM_COR_COD_ROS_TG_NEU]]-Tabla25[[#This Row],[ROS_NUM_COR_COD_ESC_TG_NEU]]</f>
        <v>2.4999999999999996</v>
      </c>
      <c r="CY51" s="47">
        <f>Tabla25[[#This Row],[ROS_NUM_COR_COD_ROS_TG_POS]]-Tabla25[[#This Row],[ROS_NUM_COR_COD_ESC_TG_POS]]</f>
        <v>2.5</v>
      </c>
      <c r="CZ51" s="47">
        <f>Tabla25[[#This Row],[ROS_NUM_COR_COD_ROS_TG_TOT]]-Tabla25[[#This Row],[ROS_NUM_COR_COD_ESC_TG_TOT]]</f>
        <v>3</v>
      </c>
      <c r="DA51" s="47">
        <f>Tabla25[[#This Row],[ROS_DUR_COR_COD_ROS_TG_NEG]]-Tabla25[[#This Row],[ROS_DUR_COR_COD_ESC_TG_NEG]]</f>
        <v>805.28571428571422</v>
      </c>
      <c r="DB51" s="47">
        <f>Tabla25[[#This Row],[ROS_DUR_COR_COD_ROS_TG_NEU]]-Tabla25[[#This Row],[ROS_DUR_COR_COD_ESC_TG_NEU]]</f>
        <v>629.84999999999991</v>
      </c>
      <c r="DC51" s="47">
        <f>Tabla25[[#This Row],[ROS_DUR_COR_COD_ROS_TG_POS]]-Tabla25[[#This Row],[ROS_DUR_COR_COD_ESC_TG_POS]]</f>
        <v>547.16666666666674</v>
      </c>
      <c r="DD51" s="47">
        <f>Tabla25[[#This Row],[ROS_DUR_COR_COD_ROS_TG_TOT]]-Tabla25[[#This Row],[ROS_DUR_COR_COD_ESC_TG_TOT]]</f>
        <v>704.13942307692309</v>
      </c>
      <c r="DE51" s="57">
        <v>339.28571428571428</v>
      </c>
      <c r="DF51" s="57">
        <v>338.5</v>
      </c>
      <c r="DG51" s="57">
        <v>323.22222222222223</v>
      </c>
      <c r="DH51" s="57">
        <v>333.42307692307691</v>
      </c>
      <c r="DI51" s="57">
        <v>347</v>
      </c>
      <c r="DJ51" s="57">
        <v>359.5</v>
      </c>
      <c r="DK51" s="57">
        <v>325.33333333333331</v>
      </c>
      <c r="DL51" s="57">
        <v>345.125</v>
      </c>
      <c r="DM51" s="57">
        <v>302.16666666666669</v>
      </c>
      <c r="DN51" s="57">
        <v>277.25</v>
      </c>
      <c r="DO51" s="57">
        <v>302</v>
      </c>
      <c r="DP51" s="57">
        <v>293.04545454545456</v>
      </c>
      <c r="DQ51" s="57">
        <v>312.75</v>
      </c>
      <c r="DR51" s="57">
        <v>349.2</v>
      </c>
      <c r="DS51" s="57">
        <v>330</v>
      </c>
      <c r="DT51" s="57">
        <v>331.92857142857144</v>
      </c>
      <c r="DU51" s="57">
        <v>313.89473684210526</v>
      </c>
      <c r="DV51" s="57">
        <v>319.22222222222223</v>
      </c>
      <c r="DW51" s="57">
        <v>340.15789473684208</v>
      </c>
      <c r="DX51" s="57">
        <v>324.51785714285717</v>
      </c>
      <c r="DY51" s="57">
        <v>347.45</v>
      </c>
      <c r="DZ51" s="57">
        <v>320.5263157894737</v>
      </c>
      <c r="EA51" s="57">
        <v>348.35</v>
      </c>
      <c r="EB51" s="57">
        <v>339.08474576271186</v>
      </c>
      <c r="EC51" s="57">
        <f>Tabla25[[#This Row],[ROS_1DU_COR_COD_ROS_TG_NEG]]-Tabla25[[#This Row],[ROS_1DU_COR_COD_ESC_TG_NEG]]</f>
        <v>-7.7142857142857224</v>
      </c>
      <c r="ED51" s="57">
        <f>Tabla25[[#This Row],[ROS_1DU_COR_COD_ROS_TG_NEU]]-Tabla25[[#This Row],[ROS_1DU_COR_COD_ESC_TG_NEU]]</f>
        <v>-21</v>
      </c>
      <c r="EE51" s="57">
        <f>Tabla25[[#This Row],[ROS_1DU_COR_COD_ROS_TG_POS]]-Tabla25[[#This Row],[ROS_1DU_COR_COD_ESC_TG_POS]]</f>
        <v>-2.1111111111110858</v>
      </c>
      <c r="EF51" s="57">
        <f>Tabla25[[#This Row],[ROS_1DU_COR_COD_ROS_TG_TOT]]-Tabla25[[#This Row],[ROS_1DU_COR_COD_ESC_TG_TOT]]</f>
        <v>-11.701923076923094</v>
      </c>
      <c r="EG51" s="57">
        <f>Tabla25[[#This Row],[ESC_1DU_COR_COD_ROS_TG_NEG]]-Tabla25[[#This Row],[ESC_1DU_COR_COD_ESC_TG_NEG]]</f>
        <v>-10.583333333333314</v>
      </c>
      <c r="EH51" s="57">
        <f>Tabla25[[#This Row],[ESC_1DU_COR_COD_ROS_TG_NEU]]-Tabla25[[#This Row],[ESC_1DU_COR_COD_ESC_TG_NEU]]</f>
        <v>-71.949999999999989</v>
      </c>
      <c r="EI51" s="57">
        <f>Tabla25[[#This Row],[ESC_1DU_COR_COD_ROS_TG_POS]]-Tabla25[[#This Row],[ESC_1DU_COR_COD_ESC_TG_POS]]</f>
        <v>-28</v>
      </c>
      <c r="EJ51" s="57">
        <f>Tabla25[[#This Row],[ESC_1DU_COR_COD_ROS_TG_TOT]]-Tabla25[[#This Row],[ESC_1DU_COR_COD_ESC_TG_TOT]]</f>
        <v>-38.883116883116884</v>
      </c>
      <c r="EK51" s="57">
        <f>Tabla25[[#This Row],[PAS_1DU_COR_COD_ROS_TG_NEG]]-Tabla25[[#This Row],[PAS_1DU_COR_COD_ESC_TG_NEG]]</f>
        <v>-33.555263157894728</v>
      </c>
      <c r="EL51" s="57">
        <f>Tabla25[[#This Row],[PAS_1DU_COR_COD_ROS_TG_NEU]]-Tabla25[[#This Row],[PAS_1DU_COR_COD_ESC_TG_NEU]]</f>
        <v>-1.3040935672514706</v>
      </c>
      <c r="EM51" s="57">
        <f>Tabla25[[#This Row],[PAS_1DU_COR_COD_ROS_TG_POS]]-Tabla25[[#This Row],[PAS_1DU_COR_COD_ESC_TG_POS]]</f>
        <v>-8.1921052631579414</v>
      </c>
      <c r="EN51" s="57">
        <f>Tabla25[[#This Row],[PAS_1DU_COR_COD_ROS_TG_TOT]]-Tabla25[[#This Row],[PAS_1DU_COR_COD_ESC_TG_TOT]]</f>
        <v>-14.566888619854694</v>
      </c>
    </row>
    <row r="52" spans="1:144" x14ac:dyDescent="0.3">
      <c r="A52" s="2" t="s">
        <v>50</v>
      </c>
      <c r="B52" s="2">
        <v>20</v>
      </c>
      <c r="C52" s="2">
        <v>2</v>
      </c>
      <c r="D52" s="2">
        <v>25</v>
      </c>
      <c r="E52" s="19">
        <v>3.05</v>
      </c>
      <c r="F52" s="19">
        <v>1313</v>
      </c>
      <c r="G52" s="19">
        <v>3.95</v>
      </c>
      <c r="H52" s="19">
        <v>1740.0833333333333</v>
      </c>
      <c r="I52" s="19">
        <v>3.45</v>
      </c>
      <c r="J52" s="19">
        <v>1243.7142857142858</v>
      </c>
      <c r="K52" s="19">
        <v>3.4833333333333334</v>
      </c>
      <c r="L52" s="19">
        <v>1419.5384615384614</v>
      </c>
      <c r="M52" s="21">
        <v>3.95</v>
      </c>
      <c r="N52" s="21">
        <v>1303.9411764705883</v>
      </c>
      <c r="O52" s="21">
        <v>3.5</v>
      </c>
      <c r="P52" s="21">
        <v>1465.2142857142858</v>
      </c>
      <c r="Q52" s="21">
        <v>3.9</v>
      </c>
      <c r="R52" s="21">
        <v>1160.8235294117646</v>
      </c>
      <c r="S52" s="21">
        <v>3.7833333333333332</v>
      </c>
      <c r="T52" s="21">
        <v>1300.2916666666667</v>
      </c>
      <c r="U52" s="22">
        <v>5.3</v>
      </c>
      <c r="V52" s="22">
        <v>1496.8</v>
      </c>
      <c r="W52" s="22">
        <v>5</v>
      </c>
      <c r="X52" s="22">
        <v>1403.3333333333333</v>
      </c>
      <c r="Y52" s="22">
        <v>4.7777777777777777</v>
      </c>
      <c r="Z52" s="22">
        <v>1445.25</v>
      </c>
      <c r="AA52" s="22">
        <v>5.0357142857142856</v>
      </c>
      <c r="AB52" s="22">
        <v>1450.3703703703704</v>
      </c>
      <c r="AC52" s="24">
        <v>2.1</v>
      </c>
      <c r="AD52" s="24">
        <v>883</v>
      </c>
      <c r="AE52" s="24">
        <v>2.3333333333333335</v>
      </c>
      <c r="AF52" s="24">
        <v>788</v>
      </c>
      <c r="AG52" s="24">
        <v>2.5555555555555554</v>
      </c>
      <c r="AH52" s="24">
        <v>1070.8571428571429</v>
      </c>
      <c r="AI52" s="24">
        <v>2.3214285714285716</v>
      </c>
      <c r="AJ52" s="24">
        <v>915.5</v>
      </c>
      <c r="AK52" s="26">
        <v>2.6666666666666665</v>
      </c>
      <c r="AL52" s="26">
        <v>787.5</v>
      </c>
      <c r="AM52" s="26">
        <v>3.8</v>
      </c>
      <c r="AN52" s="26">
        <v>1079.7142857142858</v>
      </c>
      <c r="AO52" s="26">
        <v>2.8</v>
      </c>
      <c r="AP52" s="26">
        <v>569.9</v>
      </c>
      <c r="AQ52" s="26">
        <v>3.103448275862069</v>
      </c>
      <c r="AR52" s="26">
        <v>781.82608695652175</v>
      </c>
      <c r="AS52" s="28">
        <v>4.333333333333333</v>
      </c>
      <c r="AT52" s="28">
        <v>984.875</v>
      </c>
      <c r="AU52" s="28">
        <v>3.9</v>
      </c>
      <c r="AV52" s="28">
        <v>1088.25</v>
      </c>
      <c r="AW52" s="28">
        <v>4.5</v>
      </c>
      <c r="AX52" s="28">
        <v>967.6</v>
      </c>
      <c r="AY52" s="28">
        <v>4.2413793103448274</v>
      </c>
      <c r="AZ52" s="28">
        <v>1010.0384615384615</v>
      </c>
      <c r="BA52" s="33">
        <f>Tabla25[[#This Row],[ROS_NUM_COR_COD_ROS_TG_NEG]]-Tabla25[[#This Row],[PAS_NUM_COR_COD_ROS_TG_NEG]]</f>
        <v>0.38333333333333286</v>
      </c>
      <c r="BB52" s="33">
        <f>Tabla25[[#This Row],[ROS_DUR_COR_COD_ROS_TG_NEG]]-Tabla25[[#This Row],[PAS_DUR_COR_COD_ROS_TG_NEG]]</f>
        <v>-319.06617647058829</v>
      </c>
      <c r="BC52" s="33">
        <f>Tabla25[[#This Row],[ROS_NUM_COR_COD_ROS_TG_NEU]]-Tabla25[[#This Row],[PAS_NUM_COR_COD_ROS_TG_NEU]]</f>
        <v>0.39999999999999991</v>
      </c>
      <c r="BD52" s="33">
        <f>Tabla25[[#This Row],[ROS_DUR_COR_COD_ROS_TG_NEU]]-Tabla25[[#This Row],[PAS_DUR_COR_COD_ROS_TG_NEU]]</f>
        <v>-376.96428571428578</v>
      </c>
      <c r="BE52" s="33">
        <f>Tabla25[[#This Row],[ROS_NUM_COR_COD_ROS_TG_POS]]-Tabla25[[#This Row],[PAS_NUM_COR_COD_ROS_TG_POS]]</f>
        <v>0.60000000000000009</v>
      </c>
      <c r="BF52" s="33">
        <f>Tabla25[[#This Row],[ROS_DUR_COR_COD_ROS_TG_POS]]-Tabla25[[#This Row],[PAS_DUR_COR_COD_ROS_TG_POS]]</f>
        <v>-193.22352941176462</v>
      </c>
      <c r="BG52" s="33">
        <f>Tabla25[[#This Row],[ROS_NUM_COR_COD_ROS_TG_TOT]]-Tabla25[[#This Row],[PAS_NUM_COR_COD_ROS_TG_TOT]]</f>
        <v>0.45804597701149419</v>
      </c>
      <c r="BH52" s="33">
        <f>Tabla25[[#This Row],[ROS_DUR_COR_COD_ROS_TG_TOT]]-Tabla25[[#This Row],[PAS_DUR_COR_COD_ROS_TG_TOT]]</f>
        <v>-290.2532051282052</v>
      </c>
      <c r="BI52" s="30">
        <f>Tabla25[[#This Row],[ROS_NUM_COR_COD_ESC_TG_NEG]]-Tabla25[[#This Row],[PAS_NUM_COR_COD_ESC_TG_NEG]]</f>
        <v>-0.3833333333333333</v>
      </c>
      <c r="BJ52" s="30">
        <f>Tabla25[[#This Row],[ROS_DUR_COR_COD_ESC_TG_NEG]]-Tabla25[[#This Row],[PAS_DUR_COR_COD_ESC_TG_NEG]]</f>
        <v>-525.5</v>
      </c>
      <c r="BK52" s="30">
        <f>Tabla25[[#This Row],[ROS_NUM_COR_COD_ESC_TG_NEU]]-Tabla25[[#This Row],[PAS_NUM_COR_COD_ESC_TG_NEU]]</f>
        <v>-0.15000000000000036</v>
      </c>
      <c r="BL52" s="30">
        <f>Tabla25[[#This Row],[ROS_DUR_COR_COD_ESC_TG_NEU]]-Tabla25[[#This Row],[PAS_DUR_COR_COD_ESC_TG_NEU]]</f>
        <v>-660.36904761904748</v>
      </c>
      <c r="BM52" s="30">
        <f>Tabla25[[#This Row],[ROS_NUM_COR_COD_ESC_TG_POS]]-Tabla25[[#This Row],[PAS_NUM_COR_COD_ESC_TG_POS]]</f>
        <v>-0.65000000000000036</v>
      </c>
      <c r="BN52" s="30">
        <f>Tabla25[[#This Row],[ROS_DUR_COR_COD_ESC_TG_POS]]-Tabla25[[#This Row],[PAS_DUR_COR_COD_ESC_TG_POS]]</f>
        <v>-673.8142857142858</v>
      </c>
      <c r="BO52" s="30">
        <f>Tabla25[[#This Row],[ROS_NUM_COR_COD_ESC_TG_TOT]]-Tabla25[[#This Row],[PAS_NUM_COR_COD_ESC_TG_TOT]]</f>
        <v>-0.37988505747126444</v>
      </c>
      <c r="BP52" s="30">
        <f>Tabla25[[#This Row],[ROS_DUR_COR_COD_ESC_TG_TOT]]-Tabla25[[#This Row],[PAS_DUR_COR_COD_ESC_TG_TOT]]</f>
        <v>-637.71237458193968</v>
      </c>
      <c r="BQ52" s="36">
        <f>Tabla25[[#This Row],[PAS_NUM_COR_COD_ROS_TG_NEG]]-Tabla25[[#This Row],[ESC_NUM_COR_COD_ROS_TG_NEG]]</f>
        <v>1.85</v>
      </c>
      <c r="BR52" s="36">
        <f>Tabla25[[#This Row],[PAS_DUR_COR_COD_ROS_TG_NEG]]-Tabla25[[#This Row],[ESC_DUR_COR_COD_ROS_TG_NEG]]</f>
        <v>420.94117647058829</v>
      </c>
      <c r="BS52" s="36">
        <f>Tabla25[[#This Row],[PAS_NUM_COR_COD_ROS_TG_NEU]]-Tabla25[[#This Row],[ESC_NUM_COR_COD_ROS_TG_NEU]]</f>
        <v>1.1666666666666665</v>
      </c>
      <c r="BT52" s="36">
        <f>Tabla25[[#This Row],[PAS_DUR_COR_COD_ROS_TG_NEU]]-Tabla25[[#This Row],[ESC_DUR_COR_COD_ROS_TG_NEU]]</f>
        <v>677.21428571428578</v>
      </c>
      <c r="BU52" s="36">
        <f>Tabla25[[#This Row],[PAS_NUM_COR_COD_ROS_TG_POS]]-Tabla25[[#This Row],[ESC_NUM_COR_COD_ROS_TG_POS]]</f>
        <v>1.3444444444444446</v>
      </c>
      <c r="BV52" s="36">
        <f>Tabla25[[#This Row],[PAS_DUR_COR_COD_ROS_TG_POS]]-Tabla25[[#This Row],[ESC_DUR_COR_COD_ROS_TG_POS]]</f>
        <v>89.966386554621749</v>
      </c>
      <c r="BW52" s="36">
        <f>Tabla25[[#This Row],[PAS_NUM_COR_COD_ROS_TG_TOT]]-Tabla25[[#This Row],[ESC_NUM_COR_COD_ROS_TG_TOT]]</f>
        <v>1.4619047619047616</v>
      </c>
      <c r="BX52" s="36">
        <f>Tabla25[[#This Row],[PAS_DUR_COR_COD_ROS_TG_TOT]]-Tabla25[[#This Row],[ESC_DUR_COR_COD_ROS_TG_TOT]]</f>
        <v>384.79166666666674</v>
      </c>
      <c r="BY52" s="39">
        <f>Tabla25[[#This Row],[PAS_NUM_COR_COD_ESC_TG_NEG]]-Tabla25[[#This Row],[ESC_NUM_COR_COD_ESC_TG_NEG]]</f>
        <v>-2.25</v>
      </c>
      <c r="BZ52" s="39">
        <f>Tabla25[[#This Row],[PAS_DUR_COR_COD_ESC_TG_NEG]]-Tabla25[[#This Row],[ESC_DUR_COR_COD_ESC_TG_NEG]]</f>
        <v>-183.79999999999995</v>
      </c>
      <c r="CA52" s="39">
        <f>Tabla25[[#This Row],[PAS_NUM_COR_COD_ESC_TG_NEU]]-Tabla25[[#This Row],[ESC_NUM_COR_COD_ESC_TG_NEU]]</f>
        <v>-1.0499999999999998</v>
      </c>
      <c r="CB52" s="39">
        <f>Tabla25[[#This Row],[PAS_DUR_COR_COD_ESC_TG_NEU]]-Tabla25[[#This Row],[ESC_DUR_COR_COD_ESC_TG_NEU]]</f>
        <v>336.75</v>
      </c>
      <c r="CC52" s="39">
        <f>Tabla25[[#This Row],[PAS_NUM_COR_COD_ESC_TG_POS]]-Tabla25[[#This Row],[ESC_NUM_COR_COD_ESC_TG_POS]]</f>
        <v>-1.3277777777777775</v>
      </c>
      <c r="CD52" s="39">
        <f>Tabla25[[#This Row],[PAS_DUR_COR_COD_ESC_TG_POS]]-Tabla25[[#This Row],[ESC_DUR_COR_COD_ESC_TG_POS]]</f>
        <v>-201.53571428571422</v>
      </c>
      <c r="CE52" s="39">
        <f>Tabla25[[#This Row],[PAS_NUM_COR_COD_ESC_TG_TOT]]-Tabla25[[#This Row],[ESC_NUM_COR_COD_ESC_TG_TOT]]</f>
        <v>-1.5523809523809522</v>
      </c>
      <c r="CF52" s="39">
        <f>Tabla25[[#This Row],[PAS_DUR_COR_COD_ESC_TG_TOT]]-Tabla25[[#This Row],[ESC_DUR_COR_COD_ESC_TG_TOT]]</f>
        <v>-30.831908831909004</v>
      </c>
      <c r="CG52" s="42">
        <f>Tabla25[[#This Row],[PAS_NUM_COR_COD_ROS_TG_NEG]]-Tabla25[[#This Row],[PAS_NUM_COR_COD_ESC_TG_NEG]]</f>
        <v>0.90000000000000036</v>
      </c>
      <c r="CH52" s="42">
        <f>Tabla25[[#This Row],[PAS_NUM_COR_COD_ROS_TG_NEU]]-Tabla25[[#This Row],[PAS_NUM_COR_COD_ESC_TG_NEU]]</f>
        <v>-0.45000000000000018</v>
      </c>
      <c r="CI52" s="42">
        <f>Tabla25[[#This Row],[PAS_NUM_COR_COD_ROS_TG_POS]]-Tabla25[[#This Row],[PAS_NUM_COR_COD_ESC_TG_POS]]</f>
        <v>0.44999999999999973</v>
      </c>
      <c r="CJ52" s="42">
        <f>Tabla25[[#This Row],[PAS_NUM_COR_COD_ROS_TG_TOT]]-Tabla25[[#This Row],[PAS_NUM_COR_COD_ESC_TG_TOT]]</f>
        <v>0.29999999999999982</v>
      </c>
      <c r="CK52" s="42">
        <f>Tabla25[[#This Row],[PAS_DUR_COR_COD_ROS_TG_NEG]]-Tabla25[[#This Row],[PAS_DUR_COR_COD_ESC_TG_NEG]]</f>
        <v>-9.0588235294117112</v>
      </c>
      <c r="CL52" s="42">
        <f>Tabla25[[#This Row],[PAS_DUR_COR_COD_ROS_TG_NEU]]-Tabla25[[#This Row],[PAS_DUR_COR_COD_ESC_TG_NEU]]</f>
        <v>-274.86904761904748</v>
      </c>
      <c r="CM52" s="42">
        <f>Tabla25[[#This Row],[PAS_DUR_COR_COD_ROS_TG_POS]]-Tabla25[[#This Row],[PAS_DUR_COR_COD_ESC_TG_POS]]</f>
        <v>-82.89075630252114</v>
      </c>
      <c r="CN52" s="42">
        <f>Tabla25[[#This Row],[PAS_DUR_COR_COD_ROS_TG_TOT]]-Tabla25[[#This Row],[PAS_DUR_COR_COD_ESC_TG_TOT]]</f>
        <v>-119.24679487179469</v>
      </c>
      <c r="CO52" s="44">
        <f>Tabla25[[#This Row],[ESC_NUM_COR_COD_ROS_TG_NEG]]-Tabla25[[#This Row],[ESC_NUM_COR_COD_ESC_TG_NEG]]</f>
        <v>-3.1999999999999997</v>
      </c>
      <c r="CP52" s="44">
        <f>Tabla25[[#This Row],[ESC_NUM_COR_COD_ROS_TG_NEU]]-Tabla25[[#This Row],[ESC_NUM_COR_COD_ESC_TG_NEU]]</f>
        <v>-2.6666666666666665</v>
      </c>
      <c r="CQ52" s="44">
        <f>Tabla25[[#This Row],[ESC_NUM_COR_COD_ROS_TG_POS]]-Tabla25[[#This Row],[ESC_NUM_COR_COD_ESC_TG_POS]]</f>
        <v>-2.2222222222222223</v>
      </c>
      <c r="CR52" s="44">
        <f>Tabla25[[#This Row],[ESC_NUM_COR_COD_ROS_TG_TOT]]-Tabla25[[#This Row],[ESC_NUM_COR_COD_ESC_TG_TOT]]</f>
        <v>-2.714285714285714</v>
      </c>
      <c r="CS52" s="44">
        <f>Tabla25[[#This Row],[ESC_DUR_COR_COD_ROS_TG_NEG]]-Tabla25[[#This Row],[ESC_DUR_COR_COD_ESC_TG_NEG]]</f>
        <v>-613.79999999999995</v>
      </c>
      <c r="CT52" s="44">
        <f>Tabla25[[#This Row],[ESC_DUR_COR_COD_ROS_TG_NEU]]-Tabla25[[#This Row],[ESC_DUR_COR_COD_ESC_TG_NEU]]</f>
        <v>-615.33333333333326</v>
      </c>
      <c r="CU52" s="44">
        <f>Tabla25[[#This Row],[ESC_DUR_COR_COD_ROS_TG_POS]]-Tabla25[[#This Row],[ESC_DUR_COR_COD_ESC_TG_POS]]</f>
        <v>-374.39285714285711</v>
      </c>
      <c r="CV52" s="44">
        <f>Tabla25[[#This Row],[ESC_DUR_COR_COD_ROS_TG_TOT]]-Tabla25[[#This Row],[ESC_DUR_COR_COD_ESC_TG_TOT]]</f>
        <v>-534.87037037037044</v>
      </c>
      <c r="CW52" s="47">
        <f>Tabla25[[#This Row],[ROS_NUM_COR_COD_ROS_TG_NEG]]-Tabla25[[#This Row],[ROS_NUM_COR_COD_ESC_TG_NEG]]</f>
        <v>1.6666666666666665</v>
      </c>
      <c r="CX52" s="47">
        <f>Tabla25[[#This Row],[ROS_NUM_COR_COD_ROS_TG_NEU]]-Tabla25[[#This Row],[ROS_NUM_COR_COD_ESC_TG_NEU]]</f>
        <v>0.10000000000000009</v>
      </c>
      <c r="CY52" s="47">
        <f>Tabla25[[#This Row],[ROS_NUM_COR_COD_ROS_TG_POS]]-Tabla25[[#This Row],[ROS_NUM_COR_COD_ESC_TG_POS]]</f>
        <v>1.7000000000000002</v>
      </c>
      <c r="CZ52" s="47">
        <f>Tabla25[[#This Row],[ROS_NUM_COR_COD_ROS_TG_TOT]]-Tabla25[[#This Row],[ROS_NUM_COR_COD_ESC_TG_TOT]]</f>
        <v>1.1379310344827585</v>
      </c>
      <c r="DA52" s="47">
        <f>Tabla25[[#This Row],[ROS_DUR_COR_COD_ROS_TG_NEG]]-Tabla25[[#This Row],[ROS_DUR_COR_COD_ESC_TG_NEG]]</f>
        <v>197.375</v>
      </c>
      <c r="DB52" s="47">
        <f>Tabla25[[#This Row],[ROS_DUR_COR_COD_ROS_TG_NEU]]-Tabla25[[#This Row],[ROS_DUR_COR_COD_ESC_TG_NEU]]</f>
        <v>8.5357142857142208</v>
      </c>
      <c r="DC52" s="47">
        <f>Tabla25[[#This Row],[ROS_DUR_COR_COD_ROS_TG_POS]]-Tabla25[[#This Row],[ROS_DUR_COR_COD_ESC_TG_POS]]</f>
        <v>397.70000000000005</v>
      </c>
      <c r="DD52" s="47">
        <f>Tabla25[[#This Row],[ROS_DUR_COR_COD_ROS_TG_TOT]]-Tabla25[[#This Row],[ROS_DUR_COR_COD_ESC_TG_TOT]]</f>
        <v>228.2123745819398</v>
      </c>
      <c r="DE52" s="57">
        <v>263.5</v>
      </c>
      <c r="DF52" s="57">
        <v>270.5</v>
      </c>
      <c r="DG52" s="57">
        <v>224</v>
      </c>
      <c r="DH52" s="57">
        <v>250.46153846153845</v>
      </c>
      <c r="DI52" s="57">
        <v>173.33333333333334</v>
      </c>
      <c r="DJ52" s="57">
        <v>199.14285714285714</v>
      </c>
      <c r="DK52" s="57">
        <v>174</v>
      </c>
      <c r="DL52" s="57">
        <v>181.47826086956522</v>
      </c>
      <c r="DM52" s="57">
        <v>285.83333333333331</v>
      </c>
      <c r="DN52" s="57">
        <v>240.42857142857142</v>
      </c>
      <c r="DO52" s="57">
        <v>316.71428571428572</v>
      </c>
      <c r="DP52" s="57">
        <v>280.75</v>
      </c>
      <c r="DQ52" s="57">
        <v>319.8</v>
      </c>
      <c r="DR52" s="57">
        <v>246.44444444444446</v>
      </c>
      <c r="DS52" s="57">
        <v>270.875</v>
      </c>
      <c r="DT52" s="57">
        <v>280.85185185185185</v>
      </c>
      <c r="DU52" s="57">
        <v>239.41176470588235</v>
      </c>
      <c r="DV52" s="57">
        <v>307.57142857142856</v>
      </c>
      <c r="DW52" s="57">
        <v>258.11764705882354</v>
      </c>
      <c r="DX52" s="57">
        <v>265.91666666666669</v>
      </c>
      <c r="DY52" s="57">
        <v>282.76923076923077</v>
      </c>
      <c r="DZ52" s="57">
        <v>297.75</v>
      </c>
      <c r="EA52" s="57">
        <v>254.42857142857142</v>
      </c>
      <c r="EB52" s="57">
        <v>277.20512820512823</v>
      </c>
      <c r="EC52" s="57">
        <f>Tabla25[[#This Row],[ROS_1DU_COR_COD_ROS_TG_NEG]]-Tabla25[[#This Row],[ROS_1DU_COR_COD_ESC_TG_NEG]]</f>
        <v>90.166666666666657</v>
      </c>
      <c r="ED52" s="57">
        <f>Tabla25[[#This Row],[ROS_1DU_COR_COD_ROS_TG_NEU]]-Tabla25[[#This Row],[ROS_1DU_COR_COD_ESC_TG_NEU]]</f>
        <v>71.357142857142861</v>
      </c>
      <c r="EE52" s="57">
        <f>Tabla25[[#This Row],[ROS_1DU_COR_COD_ROS_TG_POS]]-Tabla25[[#This Row],[ROS_1DU_COR_COD_ESC_TG_POS]]</f>
        <v>50</v>
      </c>
      <c r="EF52" s="57">
        <f>Tabla25[[#This Row],[ROS_1DU_COR_COD_ROS_TG_TOT]]-Tabla25[[#This Row],[ROS_1DU_COR_COD_ESC_TG_TOT]]</f>
        <v>68.983277591973234</v>
      </c>
      <c r="EG52" s="57">
        <f>Tabla25[[#This Row],[ESC_1DU_COR_COD_ROS_TG_NEG]]-Tabla25[[#This Row],[ESC_1DU_COR_COD_ESC_TG_NEG]]</f>
        <v>-33.966666666666697</v>
      </c>
      <c r="EH52" s="57">
        <f>Tabla25[[#This Row],[ESC_1DU_COR_COD_ROS_TG_NEU]]-Tabla25[[#This Row],[ESC_1DU_COR_COD_ESC_TG_NEU]]</f>
        <v>-6.0158730158730407</v>
      </c>
      <c r="EI52" s="57">
        <f>Tabla25[[#This Row],[ESC_1DU_COR_COD_ROS_TG_POS]]-Tabla25[[#This Row],[ESC_1DU_COR_COD_ESC_TG_POS]]</f>
        <v>45.839285714285722</v>
      </c>
      <c r="EJ52" s="57">
        <f>Tabla25[[#This Row],[ESC_1DU_COR_COD_ROS_TG_TOT]]-Tabla25[[#This Row],[ESC_1DU_COR_COD_ESC_TG_TOT]]</f>
        <v>-0.10185185185184764</v>
      </c>
      <c r="EK52" s="57">
        <f>Tabla25[[#This Row],[PAS_1DU_COR_COD_ROS_TG_NEG]]-Tabla25[[#This Row],[PAS_1DU_COR_COD_ESC_TG_NEG]]</f>
        <v>-43.357466063348426</v>
      </c>
      <c r="EL52" s="57">
        <f>Tabla25[[#This Row],[PAS_1DU_COR_COD_ROS_TG_NEU]]-Tabla25[[#This Row],[PAS_1DU_COR_COD_ESC_TG_NEU]]</f>
        <v>9.8214285714285552</v>
      </c>
      <c r="EM52" s="57">
        <f>Tabla25[[#This Row],[PAS_1DU_COR_COD_ROS_TG_POS]]-Tabla25[[#This Row],[PAS_1DU_COR_COD_ESC_TG_POS]]</f>
        <v>3.6890756302521197</v>
      </c>
      <c r="EN52" s="57">
        <f>Tabla25[[#This Row],[PAS_1DU_COR_COD_ROS_TG_TOT]]-Tabla25[[#This Row],[PAS_1DU_COR_COD_ESC_TG_TOT]]</f>
        <v>-11.288461538461547</v>
      </c>
    </row>
    <row r="53" spans="1:144" x14ac:dyDescent="0.3">
      <c r="A53" s="2" t="s">
        <v>51</v>
      </c>
      <c r="B53" s="2">
        <v>30</v>
      </c>
      <c r="C53" s="2">
        <v>1</v>
      </c>
      <c r="D53" s="2">
        <v>33</v>
      </c>
      <c r="E53" s="19">
        <v>3.9</v>
      </c>
      <c r="F53" s="19">
        <v>1113.1052631578948</v>
      </c>
      <c r="G53" s="19">
        <v>3.6</v>
      </c>
      <c r="H53" s="19">
        <v>980.55</v>
      </c>
      <c r="I53" s="19">
        <v>3.7894736842105261</v>
      </c>
      <c r="J53" s="19">
        <v>1038.5263157894738</v>
      </c>
      <c r="K53" s="19">
        <v>3.7627118644067798</v>
      </c>
      <c r="L53" s="19">
        <v>1042.9655172413793</v>
      </c>
      <c r="M53" s="21">
        <v>3.75</v>
      </c>
      <c r="N53" s="21">
        <v>1045.9000000000001</v>
      </c>
      <c r="O53" s="21">
        <v>3.85</v>
      </c>
      <c r="P53" s="21">
        <v>1152.3</v>
      </c>
      <c r="Q53" s="21">
        <v>3.7894736842105261</v>
      </c>
      <c r="R53" s="21">
        <v>1148.2222222222222</v>
      </c>
      <c r="S53" s="21">
        <v>3.7966101694915255</v>
      </c>
      <c r="T53" s="21">
        <v>1114.344827586207</v>
      </c>
      <c r="U53" s="22">
        <v>5.3</v>
      </c>
      <c r="V53" s="22">
        <v>1734</v>
      </c>
      <c r="W53" s="22">
        <v>5.6</v>
      </c>
      <c r="X53" s="22">
        <v>1762</v>
      </c>
      <c r="Y53" s="22">
        <v>6.2222222222222223</v>
      </c>
      <c r="Z53" s="22">
        <v>2023.4444444444443</v>
      </c>
      <c r="AA53" s="22">
        <v>5.6896551724137927</v>
      </c>
      <c r="AB53" s="22">
        <v>1833.4827586206898</v>
      </c>
      <c r="AC53" s="24">
        <v>1.6</v>
      </c>
      <c r="AD53" s="24">
        <v>681.85714285714289</v>
      </c>
      <c r="AE53" s="24">
        <v>1.6</v>
      </c>
      <c r="AF53" s="24">
        <v>638.14285714285711</v>
      </c>
      <c r="AG53" s="24">
        <v>0.88888888888888884</v>
      </c>
      <c r="AH53" s="24">
        <v>267.83333333333331</v>
      </c>
      <c r="AI53" s="24">
        <v>1.3793103448275863</v>
      </c>
      <c r="AJ53" s="24">
        <v>542.35</v>
      </c>
      <c r="AK53" s="26">
        <v>1.2222222222222223</v>
      </c>
      <c r="AL53" s="26">
        <v>421.28571428571428</v>
      </c>
      <c r="AM53" s="26">
        <v>0.8</v>
      </c>
      <c r="AN53" s="26">
        <v>619.20000000000005</v>
      </c>
      <c r="AO53" s="26">
        <v>1.1000000000000001</v>
      </c>
      <c r="AP53" s="26">
        <v>516</v>
      </c>
      <c r="AQ53" s="26">
        <v>1.0344827586206897</v>
      </c>
      <c r="AR53" s="26">
        <v>508.26315789473682</v>
      </c>
      <c r="AS53" s="28">
        <v>5.7777777777777777</v>
      </c>
      <c r="AT53" s="28">
        <v>1952.8888888888889</v>
      </c>
      <c r="AU53" s="28">
        <v>5.9</v>
      </c>
      <c r="AV53" s="28">
        <v>1875.7</v>
      </c>
      <c r="AW53" s="28">
        <v>5.4</v>
      </c>
      <c r="AX53" s="28">
        <v>1786.6</v>
      </c>
      <c r="AY53" s="28">
        <v>5.6896551724137927</v>
      </c>
      <c r="AZ53" s="28">
        <v>1868.9310344827586</v>
      </c>
      <c r="BA53" s="33">
        <f>Tabla25[[#This Row],[ROS_NUM_COR_COD_ROS_TG_NEG]]-Tabla25[[#This Row],[PAS_NUM_COR_COD_ROS_TG_NEG]]</f>
        <v>2.0277777777777777</v>
      </c>
      <c r="BB53" s="33">
        <f>Tabla25[[#This Row],[ROS_DUR_COR_COD_ROS_TG_NEG]]-Tabla25[[#This Row],[PAS_DUR_COR_COD_ROS_TG_NEG]]</f>
        <v>906.98888888888882</v>
      </c>
      <c r="BC53" s="33">
        <f>Tabla25[[#This Row],[ROS_NUM_COR_COD_ROS_TG_NEU]]-Tabla25[[#This Row],[PAS_NUM_COR_COD_ROS_TG_NEU]]</f>
        <v>2.0500000000000003</v>
      </c>
      <c r="BD53" s="33">
        <f>Tabla25[[#This Row],[ROS_DUR_COR_COD_ROS_TG_NEU]]-Tabla25[[#This Row],[PAS_DUR_COR_COD_ROS_TG_NEU]]</f>
        <v>723.40000000000009</v>
      </c>
      <c r="BE53" s="33">
        <f>Tabla25[[#This Row],[ROS_NUM_COR_COD_ROS_TG_POS]]-Tabla25[[#This Row],[PAS_NUM_COR_COD_ROS_TG_POS]]</f>
        <v>1.6105263157894742</v>
      </c>
      <c r="BF53" s="33">
        <f>Tabla25[[#This Row],[ROS_DUR_COR_COD_ROS_TG_POS]]-Tabla25[[#This Row],[PAS_DUR_COR_COD_ROS_TG_POS]]</f>
        <v>638.37777777777774</v>
      </c>
      <c r="BG53" s="33">
        <f>Tabla25[[#This Row],[ROS_NUM_COR_COD_ROS_TG_TOT]]-Tabla25[[#This Row],[PAS_NUM_COR_COD_ROS_TG_TOT]]</f>
        <v>1.8930450029222672</v>
      </c>
      <c r="BH53" s="33">
        <f>Tabla25[[#This Row],[ROS_DUR_COR_COD_ROS_TG_TOT]]-Tabla25[[#This Row],[PAS_DUR_COR_COD_ROS_TG_TOT]]</f>
        <v>754.58620689655163</v>
      </c>
      <c r="BI53" s="30">
        <f>Tabla25[[#This Row],[ROS_NUM_COR_COD_ESC_TG_NEG]]-Tabla25[[#This Row],[PAS_NUM_COR_COD_ESC_TG_NEG]]</f>
        <v>-2.6777777777777776</v>
      </c>
      <c r="BJ53" s="30">
        <f>Tabla25[[#This Row],[ROS_DUR_COR_COD_ESC_TG_NEG]]-Tabla25[[#This Row],[PAS_DUR_COR_COD_ESC_TG_NEG]]</f>
        <v>-691.81954887218058</v>
      </c>
      <c r="BK53" s="30">
        <f>Tabla25[[#This Row],[ROS_NUM_COR_COD_ESC_TG_NEU]]-Tabla25[[#This Row],[PAS_NUM_COR_COD_ESC_TG_NEU]]</f>
        <v>-2.8</v>
      </c>
      <c r="BL53" s="30">
        <f>Tabla25[[#This Row],[ROS_DUR_COR_COD_ESC_TG_NEU]]-Tabla25[[#This Row],[PAS_DUR_COR_COD_ESC_TG_NEU]]</f>
        <v>-361.34999999999991</v>
      </c>
      <c r="BM53" s="30">
        <f>Tabla25[[#This Row],[ROS_NUM_COR_COD_ESC_TG_POS]]-Tabla25[[#This Row],[PAS_NUM_COR_COD_ESC_TG_POS]]</f>
        <v>-2.689473684210526</v>
      </c>
      <c r="BN53" s="30">
        <f>Tabla25[[#This Row],[ROS_DUR_COR_COD_ESC_TG_POS]]-Tabla25[[#This Row],[PAS_DUR_COR_COD_ESC_TG_POS]]</f>
        <v>-522.52631578947376</v>
      </c>
      <c r="BO53" s="30">
        <f>Tabla25[[#This Row],[ROS_NUM_COR_COD_ESC_TG_TOT]]-Tabla25[[#This Row],[PAS_NUM_COR_COD_ESC_TG_TOT]]</f>
        <v>-2.7282291057860899</v>
      </c>
      <c r="BP53" s="30">
        <f>Tabla25[[#This Row],[ROS_DUR_COR_COD_ESC_TG_TOT]]-Tabla25[[#This Row],[PAS_DUR_COR_COD_ESC_TG_TOT]]</f>
        <v>-534.70235934664242</v>
      </c>
      <c r="BQ53" s="36">
        <f>Tabla25[[#This Row],[PAS_NUM_COR_COD_ROS_TG_NEG]]-Tabla25[[#This Row],[ESC_NUM_COR_COD_ROS_TG_NEG]]</f>
        <v>2.15</v>
      </c>
      <c r="BR53" s="36">
        <f>Tabla25[[#This Row],[PAS_DUR_COR_COD_ROS_TG_NEG]]-Tabla25[[#This Row],[ESC_DUR_COR_COD_ROS_TG_NEG]]</f>
        <v>364.0428571428572</v>
      </c>
      <c r="BS53" s="36">
        <f>Tabla25[[#This Row],[PAS_NUM_COR_COD_ROS_TG_NEU]]-Tabla25[[#This Row],[ESC_NUM_COR_COD_ROS_TG_NEU]]</f>
        <v>2.25</v>
      </c>
      <c r="BT53" s="36">
        <f>Tabla25[[#This Row],[PAS_DUR_COR_COD_ROS_TG_NEU]]-Tabla25[[#This Row],[ESC_DUR_COR_COD_ROS_TG_NEU]]</f>
        <v>514.15714285714284</v>
      </c>
      <c r="BU53" s="36">
        <f>Tabla25[[#This Row],[PAS_NUM_COR_COD_ROS_TG_POS]]-Tabla25[[#This Row],[ESC_NUM_COR_COD_ROS_TG_POS]]</f>
        <v>2.9005847953216373</v>
      </c>
      <c r="BV53" s="36">
        <f>Tabla25[[#This Row],[PAS_DUR_COR_COD_ROS_TG_POS]]-Tabla25[[#This Row],[ESC_DUR_COR_COD_ROS_TG_POS]]</f>
        <v>880.38888888888891</v>
      </c>
      <c r="BW53" s="36">
        <f>Tabla25[[#This Row],[PAS_NUM_COR_COD_ROS_TG_TOT]]-Tabla25[[#This Row],[ESC_NUM_COR_COD_ROS_TG_TOT]]</f>
        <v>2.4172998246639392</v>
      </c>
      <c r="BX53" s="36">
        <f>Tabla25[[#This Row],[PAS_DUR_COR_COD_ROS_TG_TOT]]-Tabla25[[#This Row],[ESC_DUR_COR_COD_ROS_TG_TOT]]</f>
        <v>571.99482758620695</v>
      </c>
      <c r="BY53" s="39">
        <f>Tabla25[[#This Row],[PAS_NUM_COR_COD_ESC_TG_NEG]]-Tabla25[[#This Row],[ESC_NUM_COR_COD_ESC_TG_NEG]]</f>
        <v>-1.4</v>
      </c>
      <c r="BZ53" s="39">
        <f>Tabla25[[#This Row],[PAS_DUR_COR_COD_ESC_TG_NEG]]-Tabla25[[#This Row],[ESC_DUR_COR_COD_ESC_TG_NEG]]</f>
        <v>-620.8947368421052</v>
      </c>
      <c r="CA53" s="39">
        <f>Tabla25[[#This Row],[PAS_NUM_COR_COD_ESC_TG_NEU]]-Tabla25[[#This Row],[ESC_NUM_COR_COD_ESC_TG_NEU]]</f>
        <v>-1.9999999999999996</v>
      </c>
      <c r="CB53" s="39">
        <f>Tabla25[[#This Row],[PAS_DUR_COR_COD_ESC_TG_NEU]]-Tabla25[[#This Row],[ESC_DUR_COR_COD_ESC_TG_NEU]]</f>
        <v>-781.45</v>
      </c>
      <c r="CC53" s="39">
        <f>Tabla25[[#This Row],[PAS_NUM_COR_COD_ESC_TG_POS]]-Tabla25[[#This Row],[ESC_NUM_COR_COD_ESC_TG_POS]]</f>
        <v>-2.4327485380116962</v>
      </c>
      <c r="CD53" s="39">
        <f>Tabla25[[#This Row],[PAS_DUR_COR_COD_ESC_TG_POS]]-Tabla25[[#This Row],[ESC_DUR_COR_COD_ESC_TG_POS]]</f>
        <v>-984.91812865497059</v>
      </c>
      <c r="CE53" s="39">
        <f>Tabla25[[#This Row],[PAS_NUM_COR_COD_ESC_TG_TOT]]-Tabla25[[#This Row],[ESC_NUM_COR_COD_ESC_TG_TOT]]</f>
        <v>-1.9269433080070129</v>
      </c>
      <c r="CF53" s="39">
        <f>Tabla25[[#This Row],[PAS_DUR_COR_COD_ESC_TG_TOT]]-Tabla25[[#This Row],[ESC_DUR_COR_COD_ESC_TG_TOT]]</f>
        <v>-790.51724137931046</v>
      </c>
      <c r="CG53" s="42">
        <f>Tabla25[[#This Row],[PAS_NUM_COR_COD_ROS_TG_NEG]]-Tabla25[[#This Row],[PAS_NUM_COR_COD_ESC_TG_NEG]]</f>
        <v>-0.14999999999999991</v>
      </c>
      <c r="CH53" s="42">
        <f>Tabla25[[#This Row],[PAS_NUM_COR_COD_ROS_TG_NEU]]-Tabla25[[#This Row],[PAS_NUM_COR_COD_ESC_TG_NEU]]</f>
        <v>0.25</v>
      </c>
      <c r="CI53" s="42">
        <f>Tabla25[[#This Row],[PAS_NUM_COR_COD_ROS_TG_POS]]-Tabla25[[#This Row],[PAS_NUM_COR_COD_ESC_TG_POS]]</f>
        <v>0</v>
      </c>
      <c r="CJ53" s="42">
        <f>Tabla25[[#This Row],[PAS_NUM_COR_COD_ROS_TG_TOT]]-Tabla25[[#This Row],[PAS_NUM_COR_COD_ESC_TG_TOT]]</f>
        <v>3.3898305084745672E-2</v>
      </c>
      <c r="CK53" s="42">
        <f>Tabla25[[#This Row],[PAS_DUR_COR_COD_ROS_TG_NEG]]-Tabla25[[#This Row],[PAS_DUR_COR_COD_ESC_TG_NEG]]</f>
        <v>-67.205263157894706</v>
      </c>
      <c r="CL53" s="42">
        <f>Tabla25[[#This Row],[PAS_DUR_COR_COD_ROS_TG_NEU]]-Tabla25[[#This Row],[PAS_DUR_COR_COD_ESC_TG_NEU]]</f>
        <v>171.75</v>
      </c>
      <c r="CM53" s="42">
        <f>Tabla25[[#This Row],[PAS_DUR_COR_COD_ROS_TG_POS]]-Tabla25[[#This Row],[PAS_DUR_COR_COD_ESC_TG_POS]]</f>
        <v>109.69590643274842</v>
      </c>
      <c r="CN53" s="42">
        <f>Tabla25[[#This Row],[PAS_DUR_COR_COD_ROS_TG_TOT]]-Tabla25[[#This Row],[PAS_DUR_COR_COD_ESC_TG_TOT]]</f>
        <v>71.379310344827672</v>
      </c>
      <c r="CO53" s="44">
        <f>Tabla25[[#This Row],[ESC_NUM_COR_COD_ROS_TG_NEG]]-Tabla25[[#This Row],[ESC_NUM_COR_COD_ESC_TG_NEG]]</f>
        <v>-3.6999999999999997</v>
      </c>
      <c r="CP53" s="44">
        <f>Tabla25[[#This Row],[ESC_NUM_COR_COD_ROS_TG_NEU]]-Tabla25[[#This Row],[ESC_NUM_COR_COD_ESC_TG_NEU]]</f>
        <v>-3.9999999999999996</v>
      </c>
      <c r="CQ53" s="44">
        <f>Tabla25[[#This Row],[ESC_NUM_COR_COD_ROS_TG_POS]]-Tabla25[[#This Row],[ESC_NUM_COR_COD_ESC_TG_POS]]</f>
        <v>-5.3333333333333339</v>
      </c>
      <c r="CR53" s="44">
        <f>Tabla25[[#This Row],[ESC_NUM_COR_COD_ROS_TG_TOT]]-Tabla25[[#This Row],[ESC_NUM_COR_COD_ESC_TG_TOT]]</f>
        <v>-4.3103448275862064</v>
      </c>
      <c r="CS53" s="44">
        <f>Tabla25[[#This Row],[ESC_DUR_COR_COD_ROS_TG_NEG]]-Tabla25[[#This Row],[ESC_DUR_COR_COD_ESC_TG_NEG]]</f>
        <v>-1052.1428571428571</v>
      </c>
      <c r="CT53" s="44">
        <f>Tabla25[[#This Row],[ESC_DUR_COR_COD_ROS_TG_NEU]]-Tabla25[[#This Row],[ESC_DUR_COR_COD_ESC_TG_NEU]]</f>
        <v>-1123.8571428571429</v>
      </c>
      <c r="CU53" s="44">
        <f>Tabla25[[#This Row],[ESC_DUR_COR_COD_ROS_TG_POS]]-Tabla25[[#This Row],[ESC_DUR_COR_COD_ESC_TG_POS]]</f>
        <v>-1755.6111111111111</v>
      </c>
      <c r="CV53" s="44">
        <f>Tabla25[[#This Row],[ESC_DUR_COR_COD_ROS_TG_TOT]]-Tabla25[[#This Row],[ESC_DUR_COR_COD_ESC_TG_TOT]]</f>
        <v>-1291.1327586206899</v>
      </c>
      <c r="CW53" s="47">
        <f>Tabla25[[#This Row],[ROS_NUM_COR_COD_ROS_TG_NEG]]-Tabla25[[#This Row],[ROS_NUM_COR_COD_ESC_TG_NEG]]</f>
        <v>4.5555555555555554</v>
      </c>
      <c r="CX53" s="47">
        <f>Tabla25[[#This Row],[ROS_NUM_COR_COD_ROS_TG_NEU]]-Tabla25[[#This Row],[ROS_NUM_COR_COD_ESC_TG_NEU]]</f>
        <v>5.1000000000000005</v>
      </c>
      <c r="CY53" s="47">
        <f>Tabla25[[#This Row],[ROS_NUM_COR_COD_ROS_TG_POS]]-Tabla25[[#This Row],[ROS_NUM_COR_COD_ESC_TG_POS]]</f>
        <v>4.3000000000000007</v>
      </c>
      <c r="CZ53" s="47">
        <f>Tabla25[[#This Row],[ROS_NUM_COR_COD_ROS_TG_TOT]]-Tabla25[[#This Row],[ROS_NUM_COR_COD_ESC_TG_TOT]]</f>
        <v>4.6551724137931032</v>
      </c>
      <c r="DA53" s="47">
        <f>Tabla25[[#This Row],[ROS_DUR_COR_COD_ROS_TG_NEG]]-Tabla25[[#This Row],[ROS_DUR_COR_COD_ESC_TG_NEG]]</f>
        <v>1531.6031746031747</v>
      </c>
      <c r="DB53" s="47">
        <f>Tabla25[[#This Row],[ROS_DUR_COR_COD_ROS_TG_NEU]]-Tabla25[[#This Row],[ROS_DUR_COR_COD_ESC_TG_NEU]]</f>
        <v>1256.5</v>
      </c>
      <c r="DC53" s="47">
        <f>Tabla25[[#This Row],[ROS_DUR_COR_COD_ROS_TG_POS]]-Tabla25[[#This Row],[ROS_DUR_COR_COD_ESC_TG_POS]]</f>
        <v>1270.5999999999999</v>
      </c>
      <c r="DD53" s="47">
        <f>Tabla25[[#This Row],[ROS_DUR_COR_COD_ROS_TG_TOT]]-Tabla25[[#This Row],[ROS_DUR_COR_COD_ESC_TG_TOT]]</f>
        <v>1360.6678765880217</v>
      </c>
      <c r="DE53" s="57">
        <v>389.66666666666669</v>
      </c>
      <c r="DF53" s="57">
        <v>356.4</v>
      </c>
      <c r="DG53" s="57">
        <v>339.5</v>
      </c>
      <c r="DH53" s="57">
        <v>360.89655172413791</v>
      </c>
      <c r="DI53" s="57">
        <v>260.14285714285717</v>
      </c>
      <c r="DJ53" s="57">
        <v>384.6</v>
      </c>
      <c r="DK53" s="57">
        <v>322.14285714285717</v>
      </c>
      <c r="DL53" s="57">
        <v>315.73684210526318</v>
      </c>
      <c r="DM53" s="57">
        <v>338.14285714285717</v>
      </c>
      <c r="DN53" s="57">
        <v>267.28571428571428</v>
      </c>
      <c r="DO53" s="57">
        <v>207.83333333333334</v>
      </c>
      <c r="DP53" s="57">
        <v>274.25</v>
      </c>
      <c r="DQ53" s="57">
        <v>259.7</v>
      </c>
      <c r="DR53" s="57">
        <v>343.7</v>
      </c>
      <c r="DS53" s="57">
        <v>369.88888888888891</v>
      </c>
      <c r="DT53" s="57">
        <v>322.86206896551727</v>
      </c>
      <c r="DU53" s="57">
        <v>310.55</v>
      </c>
      <c r="DV53" s="57">
        <v>295.55</v>
      </c>
      <c r="DW53" s="57">
        <v>278.61111111111109</v>
      </c>
      <c r="DX53" s="57">
        <v>295.4655172413793</v>
      </c>
      <c r="DY53" s="57">
        <v>271.10526315789474</v>
      </c>
      <c r="DZ53" s="57">
        <v>258.2</v>
      </c>
      <c r="EA53" s="57">
        <v>275.42105263157896</v>
      </c>
      <c r="EB53" s="57">
        <v>268.06896551724139</v>
      </c>
      <c r="EC53" s="57">
        <f>Tabla25[[#This Row],[ROS_1DU_COR_COD_ROS_TG_NEG]]-Tabla25[[#This Row],[ROS_1DU_COR_COD_ESC_TG_NEG]]</f>
        <v>129.52380952380952</v>
      </c>
      <c r="ED53" s="57">
        <f>Tabla25[[#This Row],[ROS_1DU_COR_COD_ROS_TG_NEU]]-Tabla25[[#This Row],[ROS_1DU_COR_COD_ESC_TG_NEU]]</f>
        <v>-28.200000000000045</v>
      </c>
      <c r="EE53" s="57">
        <f>Tabla25[[#This Row],[ROS_1DU_COR_COD_ROS_TG_POS]]-Tabla25[[#This Row],[ROS_1DU_COR_COD_ESC_TG_POS]]</f>
        <v>17.357142857142833</v>
      </c>
      <c r="EF53" s="57">
        <f>Tabla25[[#This Row],[ROS_1DU_COR_COD_ROS_TG_TOT]]-Tabla25[[#This Row],[ROS_1DU_COR_COD_ESC_TG_TOT]]</f>
        <v>45.159709618874729</v>
      </c>
      <c r="EG53" s="57">
        <f>Tabla25[[#This Row],[ESC_1DU_COR_COD_ROS_TG_NEG]]-Tabla25[[#This Row],[ESC_1DU_COR_COD_ESC_TG_NEG]]</f>
        <v>78.442857142857179</v>
      </c>
      <c r="EH53" s="57">
        <f>Tabla25[[#This Row],[ESC_1DU_COR_COD_ROS_TG_NEU]]-Tabla25[[#This Row],[ESC_1DU_COR_COD_ESC_TG_NEU]]</f>
        <v>-76.414285714285711</v>
      </c>
      <c r="EI53" s="57">
        <f>Tabla25[[#This Row],[ESC_1DU_COR_COD_ROS_TG_POS]]-Tabla25[[#This Row],[ESC_1DU_COR_COD_ESC_TG_POS]]</f>
        <v>-162.05555555555557</v>
      </c>
      <c r="EJ53" s="57">
        <f>Tabla25[[#This Row],[ESC_1DU_COR_COD_ROS_TG_TOT]]-Tabla25[[#This Row],[ESC_1DU_COR_COD_ESC_TG_TOT]]</f>
        <v>-48.612068965517267</v>
      </c>
      <c r="EK53" s="57">
        <f>Tabla25[[#This Row],[PAS_1DU_COR_COD_ROS_TG_NEG]]-Tabla25[[#This Row],[PAS_1DU_COR_COD_ESC_TG_NEG]]</f>
        <v>39.444736842105272</v>
      </c>
      <c r="EL53" s="57">
        <f>Tabla25[[#This Row],[PAS_1DU_COR_COD_ROS_TG_NEU]]-Tabla25[[#This Row],[PAS_1DU_COR_COD_ESC_TG_NEU]]</f>
        <v>37.350000000000023</v>
      </c>
      <c r="EM53" s="57">
        <f>Tabla25[[#This Row],[PAS_1DU_COR_COD_ROS_TG_POS]]-Tabla25[[#This Row],[PAS_1DU_COR_COD_ESC_TG_POS]]</f>
        <v>3.1900584795321265</v>
      </c>
      <c r="EN53" s="57">
        <f>Tabla25[[#This Row],[PAS_1DU_COR_COD_ROS_TG_TOT]]-Tabla25[[#This Row],[PAS_1DU_COR_COD_ESC_TG_TOT]]</f>
        <v>27.396551724137908</v>
      </c>
    </row>
    <row r="54" spans="1:144" x14ac:dyDescent="0.3">
      <c r="A54" s="2" t="s">
        <v>52</v>
      </c>
      <c r="B54" s="2">
        <v>30</v>
      </c>
      <c r="C54" s="2">
        <v>1</v>
      </c>
      <c r="D54" s="2">
        <v>34</v>
      </c>
      <c r="E54" s="19">
        <v>3.6</v>
      </c>
      <c r="F54" s="19">
        <v>1285.3888888888889</v>
      </c>
      <c r="G54" s="19">
        <v>4</v>
      </c>
      <c r="H54" s="19">
        <v>1198.0526315789473</v>
      </c>
      <c r="I54" s="19">
        <v>3</v>
      </c>
      <c r="J54" s="19">
        <v>1017.4444444444445</v>
      </c>
      <c r="K54" s="19">
        <v>3.5333333333333332</v>
      </c>
      <c r="L54" s="19">
        <v>1167.5272727272727</v>
      </c>
      <c r="M54" s="21">
        <v>3.75</v>
      </c>
      <c r="N54" s="21">
        <v>1043.578947368421</v>
      </c>
      <c r="O54" s="21">
        <v>3.6</v>
      </c>
      <c r="P54" s="21">
        <v>1151.8333333333333</v>
      </c>
      <c r="Q54" s="21">
        <v>4.1500000000000004</v>
      </c>
      <c r="R54" s="21">
        <v>1292.9473684210527</v>
      </c>
      <c r="S54" s="21">
        <v>3.8333333333333335</v>
      </c>
      <c r="T54" s="21">
        <v>1162.9821428571429</v>
      </c>
      <c r="U54" s="22">
        <v>5.8</v>
      </c>
      <c r="V54" s="22">
        <v>1755.4</v>
      </c>
      <c r="W54" s="22">
        <v>5.4</v>
      </c>
      <c r="X54" s="22">
        <v>1480.1</v>
      </c>
      <c r="Y54" s="22">
        <v>6.3</v>
      </c>
      <c r="Z54" s="22">
        <v>1874.3</v>
      </c>
      <c r="AA54" s="22">
        <v>5.833333333333333</v>
      </c>
      <c r="AB54" s="22">
        <v>1703.2666666666667</v>
      </c>
      <c r="AC54" s="24">
        <v>0.9</v>
      </c>
      <c r="AD54" s="24">
        <v>551.5</v>
      </c>
      <c r="AE54" s="24">
        <v>2.2999999999999998</v>
      </c>
      <c r="AF54" s="24">
        <v>942</v>
      </c>
      <c r="AG54" s="24">
        <v>0.9</v>
      </c>
      <c r="AH54" s="24">
        <v>334.42857142857144</v>
      </c>
      <c r="AI54" s="24">
        <v>1.3666666666666667</v>
      </c>
      <c r="AJ54" s="24">
        <v>612.20000000000005</v>
      </c>
      <c r="AK54" s="26">
        <v>1.4444444444444444</v>
      </c>
      <c r="AL54" s="26">
        <v>825.5</v>
      </c>
      <c r="AM54" s="26">
        <v>2.2999999999999998</v>
      </c>
      <c r="AN54" s="26">
        <v>1246.3333333333333</v>
      </c>
      <c r="AO54" s="26">
        <v>2.2000000000000002</v>
      </c>
      <c r="AP54" s="26">
        <v>918.5</v>
      </c>
      <c r="AQ54" s="26">
        <v>2</v>
      </c>
      <c r="AR54" s="26">
        <v>1018.1875</v>
      </c>
      <c r="AS54" s="28">
        <v>6.1111111111111107</v>
      </c>
      <c r="AT54" s="28">
        <v>1704.6666666666667</v>
      </c>
      <c r="AU54" s="28">
        <v>5.5</v>
      </c>
      <c r="AV54" s="28">
        <v>1467.5</v>
      </c>
      <c r="AW54" s="28">
        <v>5.9</v>
      </c>
      <c r="AX54" s="28">
        <v>1583.4</v>
      </c>
      <c r="AY54" s="28">
        <v>5.8275862068965516</v>
      </c>
      <c r="AZ54" s="28">
        <v>1581.0689655172414</v>
      </c>
      <c r="BA54" s="33">
        <f>Tabla25[[#This Row],[ROS_NUM_COR_COD_ROS_TG_NEG]]-Tabla25[[#This Row],[PAS_NUM_COR_COD_ROS_TG_NEG]]</f>
        <v>2.3611111111111107</v>
      </c>
      <c r="BB54" s="33">
        <f>Tabla25[[#This Row],[ROS_DUR_COR_COD_ROS_TG_NEG]]-Tabla25[[#This Row],[PAS_DUR_COR_COD_ROS_TG_NEG]]</f>
        <v>661.0877192982457</v>
      </c>
      <c r="BC54" s="33">
        <f>Tabla25[[#This Row],[ROS_NUM_COR_COD_ROS_TG_NEU]]-Tabla25[[#This Row],[PAS_NUM_COR_COD_ROS_TG_NEU]]</f>
        <v>1.9</v>
      </c>
      <c r="BD54" s="33">
        <f>Tabla25[[#This Row],[ROS_DUR_COR_COD_ROS_TG_NEU]]-Tabla25[[#This Row],[PAS_DUR_COR_COD_ROS_TG_NEU]]</f>
        <v>315.66666666666674</v>
      </c>
      <c r="BE54" s="33">
        <f>Tabla25[[#This Row],[ROS_NUM_COR_COD_ROS_TG_POS]]-Tabla25[[#This Row],[PAS_NUM_COR_COD_ROS_TG_POS]]</f>
        <v>1.75</v>
      </c>
      <c r="BF54" s="33">
        <f>Tabla25[[#This Row],[ROS_DUR_COR_COD_ROS_TG_POS]]-Tabla25[[#This Row],[PAS_DUR_COR_COD_ROS_TG_POS]]</f>
        <v>290.45263157894738</v>
      </c>
      <c r="BG54" s="33">
        <f>Tabla25[[#This Row],[ROS_NUM_COR_COD_ROS_TG_TOT]]-Tabla25[[#This Row],[PAS_NUM_COR_COD_ROS_TG_TOT]]</f>
        <v>1.9942528735632181</v>
      </c>
      <c r="BH54" s="33">
        <f>Tabla25[[#This Row],[ROS_DUR_COR_COD_ROS_TG_TOT]]-Tabla25[[#This Row],[PAS_DUR_COR_COD_ROS_TG_TOT]]</f>
        <v>418.08682266009851</v>
      </c>
      <c r="BI54" s="30">
        <f>Tabla25[[#This Row],[ROS_NUM_COR_COD_ESC_TG_NEG]]-Tabla25[[#This Row],[PAS_NUM_COR_COD_ESC_TG_NEG]]</f>
        <v>-2.1555555555555559</v>
      </c>
      <c r="BJ54" s="30">
        <f>Tabla25[[#This Row],[ROS_DUR_COR_COD_ESC_TG_NEG]]-Tabla25[[#This Row],[PAS_DUR_COR_COD_ESC_TG_NEG]]</f>
        <v>-459.88888888888891</v>
      </c>
      <c r="BK54" s="30">
        <f>Tabla25[[#This Row],[ROS_NUM_COR_COD_ESC_TG_NEU]]-Tabla25[[#This Row],[PAS_NUM_COR_COD_ESC_TG_NEU]]</f>
        <v>-1.7000000000000002</v>
      </c>
      <c r="BL54" s="30">
        <f>Tabla25[[#This Row],[ROS_DUR_COR_COD_ESC_TG_NEU]]-Tabla25[[#This Row],[PAS_DUR_COR_COD_ESC_TG_NEU]]</f>
        <v>48.280701754385973</v>
      </c>
      <c r="BM54" s="30">
        <f>Tabla25[[#This Row],[ROS_NUM_COR_COD_ESC_TG_POS]]-Tabla25[[#This Row],[PAS_NUM_COR_COD_ESC_TG_POS]]</f>
        <v>-0.79999999999999982</v>
      </c>
      <c r="BN54" s="30">
        <f>Tabla25[[#This Row],[ROS_DUR_COR_COD_ESC_TG_POS]]-Tabla25[[#This Row],[PAS_DUR_COR_COD_ESC_TG_POS]]</f>
        <v>-98.944444444444457</v>
      </c>
      <c r="BO54" s="30">
        <f>Tabla25[[#This Row],[ROS_NUM_COR_COD_ESC_TG_TOT]]-Tabla25[[#This Row],[PAS_NUM_COR_COD_ESC_TG_TOT]]</f>
        <v>-1.5333333333333332</v>
      </c>
      <c r="BP54" s="30">
        <f>Tabla25[[#This Row],[ROS_DUR_COR_COD_ESC_TG_TOT]]-Tabla25[[#This Row],[PAS_DUR_COR_COD_ESC_TG_TOT]]</f>
        <v>-149.3397727272727</v>
      </c>
      <c r="BQ54" s="36">
        <f>Tabla25[[#This Row],[PAS_NUM_COR_COD_ROS_TG_NEG]]-Tabla25[[#This Row],[ESC_NUM_COR_COD_ROS_TG_NEG]]</f>
        <v>2.85</v>
      </c>
      <c r="BR54" s="36">
        <f>Tabla25[[#This Row],[PAS_DUR_COR_COD_ROS_TG_NEG]]-Tabla25[[#This Row],[ESC_DUR_COR_COD_ROS_TG_NEG]]</f>
        <v>492.07894736842104</v>
      </c>
      <c r="BS54" s="36">
        <f>Tabla25[[#This Row],[PAS_NUM_COR_COD_ROS_TG_NEU]]-Tabla25[[#This Row],[ESC_NUM_COR_COD_ROS_TG_NEU]]</f>
        <v>1.3000000000000003</v>
      </c>
      <c r="BT54" s="36">
        <f>Tabla25[[#This Row],[PAS_DUR_COR_COD_ROS_TG_NEU]]-Tabla25[[#This Row],[ESC_DUR_COR_COD_ROS_TG_NEU]]</f>
        <v>209.83333333333326</v>
      </c>
      <c r="BU54" s="36">
        <f>Tabla25[[#This Row],[PAS_NUM_COR_COD_ROS_TG_POS]]-Tabla25[[#This Row],[ESC_NUM_COR_COD_ROS_TG_POS]]</f>
        <v>3.2500000000000004</v>
      </c>
      <c r="BV54" s="36">
        <f>Tabla25[[#This Row],[PAS_DUR_COR_COD_ROS_TG_POS]]-Tabla25[[#This Row],[ESC_DUR_COR_COD_ROS_TG_POS]]</f>
        <v>958.51879699248127</v>
      </c>
      <c r="BW54" s="36">
        <f>Tabla25[[#This Row],[PAS_NUM_COR_COD_ROS_TG_TOT]]-Tabla25[[#This Row],[ESC_NUM_COR_COD_ROS_TG_TOT]]</f>
        <v>2.4666666666666668</v>
      </c>
      <c r="BX54" s="36">
        <f>Tabla25[[#This Row],[PAS_DUR_COR_COD_ROS_TG_TOT]]-Tabla25[[#This Row],[ESC_DUR_COR_COD_ROS_TG_TOT]]</f>
        <v>550.78214285714284</v>
      </c>
      <c r="BY54" s="39">
        <f>Tabla25[[#This Row],[PAS_NUM_COR_COD_ESC_TG_NEG]]-Tabla25[[#This Row],[ESC_NUM_COR_COD_ESC_TG_NEG]]</f>
        <v>-2.1999999999999997</v>
      </c>
      <c r="BZ54" s="39">
        <f>Tabla25[[#This Row],[PAS_DUR_COR_COD_ESC_TG_NEG]]-Tabla25[[#This Row],[ESC_DUR_COR_COD_ESC_TG_NEG]]</f>
        <v>-470.01111111111118</v>
      </c>
      <c r="CA54" s="39">
        <f>Tabla25[[#This Row],[PAS_NUM_COR_COD_ESC_TG_NEU]]-Tabla25[[#This Row],[ESC_NUM_COR_COD_ESC_TG_NEU]]</f>
        <v>-1.4000000000000004</v>
      </c>
      <c r="CB54" s="39">
        <f>Tabla25[[#This Row],[PAS_DUR_COR_COD_ESC_TG_NEU]]-Tabla25[[#This Row],[ESC_DUR_COR_COD_ESC_TG_NEU]]</f>
        <v>-282.04736842105262</v>
      </c>
      <c r="CC54" s="39">
        <f>Tabla25[[#This Row],[PAS_NUM_COR_COD_ESC_TG_POS]]-Tabla25[[#This Row],[ESC_NUM_COR_COD_ESC_TG_POS]]</f>
        <v>-3.3</v>
      </c>
      <c r="CD54" s="39">
        <f>Tabla25[[#This Row],[PAS_DUR_COR_COD_ESC_TG_POS]]-Tabla25[[#This Row],[ESC_DUR_COR_COD_ESC_TG_POS]]</f>
        <v>-856.8555555555555</v>
      </c>
      <c r="CE54" s="39">
        <f>Tabla25[[#This Row],[PAS_NUM_COR_COD_ESC_TG_TOT]]-Tabla25[[#This Row],[ESC_NUM_COR_COD_ESC_TG_TOT]]</f>
        <v>-2.2999999999999998</v>
      </c>
      <c r="CF54" s="39">
        <f>Tabla25[[#This Row],[PAS_DUR_COR_COD_ESC_TG_TOT]]-Tabla25[[#This Row],[ESC_DUR_COR_COD_ESC_TG_TOT]]</f>
        <v>-535.73939393939395</v>
      </c>
      <c r="CG54" s="42">
        <f>Tabla25[[#This Row],[PAS_NUM_COR_COD_ROS_TG_NEG]]-Tabla25[[#This Row],[PAS_NUM_COR_COD_ESC_TG_NEG]]</f>
        <v>0.14999999999999991</v>
      </c>
      <c r="CH54" s="42">
        <f>Tabla25[[#This Row],[PAS_NUM_COR_COD_ROS_TG_NEU]]-Tabla25[[#This Row],[PAS_NUM_COR_COD_ESC_TG_NEU]]</f>
        <v>-0.39999999999999991</v>
      </c>
      <c r="CI54" s="42">
        <f>Tabla25[[#This Row],[PAS_NUM_COR_COD_ROS_TG_POS]]-Tabla25[[#This Row],[PAS_NUM_COR_COD_ESC_TG_POS]]</f>
        <v>1.1500000000000004</v>
      </c>
      <c r="CJ54" s="42">
        <f>Tabla25[[#This Row],[PAS_NUM_COR_COD_ROS_TG_TOT]]-Tabla25[[#This Row],[PAS_NUM_COR_COD_ESC_TG_TOT]]</f>
        <v>0.30000000000000027</v>
      </c>
      <c r="CK54" s="42">
        <f>Tabla25[[#This Row],[PAS_DUR_COR_COD_ROS_TG_NEG]]-Tabla25[[#This Row],[PAS_DUR_COR_COD_ESC_TG_NEG]]</f>
        <v>-241.80994152046787</v>
      </c>
      <c r="CL54" s="42">
        <f>Tabla25[[#This Row],[PAS_DUR_COR_COD_ROS_TG_NEU]]-Tabla25[[#This Row],[PAS_DUR_COR_COD_ESC_TG_NEU]]</f>
        <v>-46.219298245614027</v>
      </c>
      <c r="CM54" s="42">
        <f>Tabla25[[#This Row],[PAS_DUR_COR_COD_ROS_TG_POS]]-Tabla25[[#This Row],[PAS_DUR_COR_COD_ESC_TG_POS]]</f>
        <v>275.50292397660826</v>
      </c>
      <c r="CN54" s="42">
        <f>Tabla25[[#This Row],[PAS_DUR_COR_COD_ROS_TG_TOT]]-Tabla25[[#This Row],[PAS_DUR_COR_COD_ESC_TG_TOT]]</f>
        <v>-4.5451298701298128</v>
      </c>
      <c r="CO54" s="44">
        <f>Tabla25[[#This Row],[ESC_NUM_COR_COD_ROS_TG_NEG]]-Tabla25[[#This Row],[ESC_NUM_COR_COD_ESC_TG_NEG]]</f>
        <v>-4.8999999999999995</v>
      </c>
      <c r="CP54" s="44">
        <f>Tabla25[[#This Row],[ESC_NUM_COR_COD_ROS_TG_NEU]]-Tabla25[[#This Row],[ESC_NUM_COR_COD_ESC_TG_NEU]]</f>
        <v>-3.1000000000000005</v>
      </c>
      <c r="CQ54" s="44">
        <f>Tabla25[[#This Row],[ESC_NUM_COR_COD_ROS_TG_POS]]-Tabla25[[#This Row],[ESC_NUM_COR_COD_ESC_TG_POS]]</f>
        <v>-5.3999999999999995</v>
      </c>
      <c r="CR54" s="44">
        <f>Tabla25[[#This Row],[ESC_NUM_COR_COD_ROS_TG_TOT]]-Tabla25[[#This Row],[ESC_NUM_COR_COD_ESC_TG_TOT]]</f>
        <v>-4.4666666666666668</v>
      </c>
      <c r="CS54" s="44">
        <f>Tabla25[[#This Row],[ESC_DUR_COR_COD_ROS_TG_NEG]]-Tabla25[[#This Row],[ESC_DUR_COR_COD_ESC_TG_NEG]]</f>
        <v>-1203.9000000000001</v>
      </c>
      <c r="CT54" s="44">
        <f>Tabla25[[#This Row],[ESC_DUR_COR_COD_ROS_TG_NEU]]-Tabla25[[#This Row],[ESC_DUR_COR_COD_ESC_TG_NEU]]</f>
        <v>-538.09999999999991</v>
      </c>
      <c r="CU54" s="44">
        <f>Tabla25[[#This Row],[ESC_DUR_COR_COD_ROS_TG_POS]]-Tabla25[[#This Row],[ESC_DUR_COR_COD_ESC_TG_POS]]</f>
        <v>-1539.8714285714286</v>
      </c>
      <c r="CV54" s="44">
        <f>Tabla25[[#This Row],[ESC_DUR_COR_COD_ROS_TG_TOT]]-Tabla25[[#This Row],[ESC_DUR_COR_COD_ESC_TG_TOT]]</f>
        <v>-1091.0666666666666</v>
      </c>
      <c r="CW54" s="47">
        <f>Tabla25[[#This Row],[ROS_NUM_COR_COD_ROS_TG_NEG]]-Tabla25[[#This Row],[ROS_NUM_COR_COD_ESC_TG_NEG]]</f>
        <v>4.6666666666666661</v>
      </c>
      <c r="CX54" s="47">
        <f>Tabla25[[#This Row],[ROS_NUM_COR_COD_ROS_TG_NEU]]-Tabla25[[#This Row],[ROS_NUM_COR_COD_ESC_TG_NEU]]</f>
        <v>3.2</v>
      </c>
      <c r="CY54" s="47">
        <f>Tabla25[[#This Row],[ROS_NUM_COR_COD_ROS_TG_POS]]-Tabla25[[#This Row],[ROS_NUM_COR_COD_ESC_TG_POS]]</f>
        <v>3.7</v>
      </c>
      <c r="CZ54" s="47">
        <f>Tabla25[[#This Row],[ROS_NUM_COR_COD_ROS_TG_TOT]]-Tabla25[[#This Row],[ROS_NUM_COR_COD_ESC_TG_TOT]]</f>
        <v>3.8275862068965516</v>
      </c>
      <c r="DA54" s="47">
        <f>Tabla25[[#This Row],[ROS_DUR_COR_COD_ROS_TG_NEG]]-Tabla25[[#This Row],[ROS_DUR_COR_COD_ESC_TG_NEG]]</f>
        <v>879.16666666666674</v>
      </c>
      <c r="DB54" s="47">
        <f>Tabla25[[#This Row],[ROS_DUR_COR_COD_ROS_TG_NEU]]-Tabla25[[#This Row],[ROS_DUR_COR_COD_ESC_TG_NEU]]</f>
        <v>221.16666666666674</v>
      </c>
      <c r="DC54" s="47">
        <f>Tabla25[[#This Row],[ROS_DUR_COR_COD_ROS_TG_POS]]-Tabla25[[#This Row],[ROS_DUR_COR_COD_ESC_TG_POS]]</f>
        <v>664.90000000000009</v>
      </c>
      <c r="DD54" s="47">
        <f>Tabla25[[#This Row],[ROS_DUR_COR_COD_ROS_TG_TOT]]-Tabla25[[#This Row],[ROS_DUR_COR_COD_ESC_TG_TOT]]</f>
        <v>562.88146551724139</v>
      </c>
      <c r="DE54" s="57">
        <v>256.66666666666669</v>
      </c>
      <c r="DF54" s="57">
        <v>232.6</v>
      </c>
      <c r="DG54" s="57">
        <v>245.6</v>
      </c>
      <c r="DH54" s="57">
        <v>244.55172413793105</v>
      </c>
      <c r="DI54" s="57">
        <v>255.25</v>
      </c>
      <c r="DJ54" s="57">
        <v>351</v>
      </c>
      <c r="DK54" s="57">
        <v>260</v>
      </c>
      <c r="DL54" s="57">
        <v>292.9375</v>
      </c>
      <c r="DM54" s="57">
        <v>358</v>
      </c>
      <c r="DN54" s="57">
        <v>301.42857142857144</v>
      </c>
      <c r="DO54" s="57">
        <v>267.85714285714283</v>
      </c>
      <c r="DP54" s="57">
        <v>306.64999999999998</v>
      </c>
      <c r="DQ54" s="57">
        <v>349.9</v>
      </c>
      <c r="DR54" s="57">
        <v>348.8</v>
      </c>
      <c r="DS54" s="57">
        <v>313.10000000000002</v>
      </c>
      <c r="DT54" s="57">
        <v>337.26666666666665</v>
      </c>
      <c r="DU54" s="57">
        <v>284.73684210526318</v>
      </c>
      <c r="DV54" s="57">
        <v>269.33333333333331</v>
      </c>
      <c r="DW54" s="57">
        <v>342.84210526315792</v>
      </c>
      <c r="DX54" s="57">
        <v>299.5</v>
      </c>
      <c r="DY54" s="57">
        <v>320.44444444444446</v>
      </c>
      <c r="DZ54" s="57">
        <v>330.26315789473682</v>
      </c>
      <c r="EA54" s="57">
        <v>297.88888888888891</v>
      </c>
      <c r="EB54" s="57">
        <v>316.45454545454544</v>
      </c>
      <c r="EC54" s="57">
        <f>Tabla25[[#This Row],[ROS_1DU_COR_COD_ROS_TG_NEG]]-Tabla25[[#This Row],[ROS_1DU_COR_COD_ESC_TG_NEG]]</f>
        <v>1.4166666666666856</v>
      </c>
      <c r="ED54" s="57">
        <f>Tabla25[[#This Row],[ROS_1DU_COR_COD_ROS_TG_NEU]]-Tabla25[[#This Row],[ROS_1DU_COR_COD_ESC_TG_NEU]]</f>
        <v>-118.4</v>
      </c>
      <c r="EE54" s="57">
        <f>Tabla25[[#This Row],[ROS_1DU_COR_COD_ROS_TG_POS]]-Tabla25[[#This Row],[ROS_1DU_COR_COD_ESC_TG_POS]]</f>
        <v>-14.400000000000006</v>
      </c>
      <c r="EF54" s="57">
        <f>Tabla25[[#This Row],[ROS_1DU_COR_COD_ROS_TG_TOT]]-Tabla25[[#This Row],[ROS_1DU_COR_COD_ESC_TG_TOT]]</f>
        <v>-48.385775862068954</v>
      </c>
      <c r="EG54" s="57">
        <f>Tabla25[[#This Row],[ESC_1DU_COR_COD_ROS_TG_NEG]]-Tabla25[[#This Row],[ESC_1DU_COR_COD_ESC_TG_NEG]]</f>
        <v>8.1000000000000227</v>
      </c>
      <c r="EH54" s="57">
        <f>Tabla25[[#This Row],[ESC_1DU_COR_COD_ROS_TG_NEU]]-Tabla25[[#This Row],[ESC_1DU_COR_COD_ESC_TG_NEU]]</f>
        <v>-47.371428571428567</v>
      </c>
      <c r="EI54" s="57">
        <f>Tabla25[[#This Row],[ESC_1DU_COR_COD_ROS_TG_POS]]-Tabla25[[#This Row],[ESC_1DU_COR_COD_ESC_TG_POS]]</f>
        <v>-45.24285714285719</v>
      </c>
      <c r="EJ54" s="57">
        <f>Tabla25[[#This Row],[ESC_1DU_COR_COD_ROS_TG_TOT]]-Tabla25[[#This Row],[ESC_1DU_COR_COD_ESC_TG_TOT]]</f>
        <v>-30.616666666666674</v>
      </c>
      <c r="EK54" s="57">
        <f>Tabla25[[#This Row],[PAS_1DU_COR_COD_ROS_TG_NEG]]-Tabla25[[#This Row],[PAS_1DU_COR_COD_ESC_TG_NEG]]</f>
        <v>-35.707602339181278</v>
      </c>
      <c r="EL54" s="57">
        <f>Tabla25[[#This Row],[PAS_1DU_COR_COD_ROS_TG_NEU]]-Tabla25[[#This Row],[PAS_1DU_COR_COD_ESC_TG_NEU]]</f>
        <v>-60.929824561403507</v>
      </c>
      <c r="EM54" s="57">
        <f>Tabla25[[#This Row],[PAS_1DU_COR_COD_ROS_TG_POS]]-Tabla25[[#This Row],[PAS_1DU_COR_COD_ESC_TG_POS]]</f>
        <v>44.953216374269005</v>
      </c>
      <c r="EN54" s="57">
        <f>Tabla25[[#This Row],[PAS_1DU_COR_COD_ROS_TG_TOT]]-Tabla25[[#This Row],[PAS_1DU_COR_COD_ESC_TG_TOT]]</f>
        <v>-16.954545454545439</v>
      </c>
    </row>
    <row r="55" spans="1:144" x14ac:dyDescent="0.3">
      <c r="A55" s="2" t="s">
        <v>53</v>
      </c>
      <c r="B55" s="2">
        <v>30</v>
      </c>
      <c r="C55" s="2">
        <v>1</v>
      </c>
      <c r="D55" s="2">
        <v>38</v>
      </c>
      <c r="E55" s="19">
        <v>2.95</v>
      </c>
      <c r="F55" s="19">
        <v>2035</v>
      </c>
      <c r="G55" s="19">
        <v>2.75</v>
      </c>
      <c r="H55" s="19">
        <v>1715.3</v>
      </c>
      <c r="I55" s="19">
        <v>3.2</v>
      </c>
      <c r="J55" s="19">
        <v>1810.1666666666667</v>
      </c>
      <c r="K55" s="19">
        <v>2.9666666666666668</v>
      </c>
      <c r="L55" s="19">
        <v>1850.78125</v>
      </c>
      <c r="M55" s="21">
        <v>3.2</v>
      </c>
      <c r="N55" s="21">
        <v>1702.1666666666667</v>
      </c>
      <c r="O55" s="21">
        <v>3.45</v>
      </c>
      <c r="P55" s="21">
        <v>1695.6923076923076</v>
      </c>
      <c r="Q55" s="21">
        <v>3</v>
      </c>
      <c r="R55" s="21">
        <v>1874.090909090909</v>
      </c>
      <c r="S55" s="21">
        <v>3.2166666666666668</v>
      </c>
      <c r="T55" s="21">
        <v>1752.3611111111111</v>
      </c>
      <c r="U55" s="22">
        <v>4.5</v>
      </c>
      <c r="V55" s="22">
        <v>1527.4</v>
      </c>
      <c r="W55" s="22">
        <v>4.2222222222222223</v>
      </c>
      <c r="X55" s="22">
        <v>1368.5555555555557</v>
      </c>
      <c r="Y55" s="22">
        <v>4.666666666666667</v>
      </c>
      <c r="Z55" s="22">
        <v>1565.8888888888889</v>
      </c>
      <c r="AA55" s="22">
        <v>4.4642857142857144</v>
      </c>
      <c r="AB55" s="22">
        <v>1488.7142857142858</v>
      </c>
      <c r="AC55" s="24">
        <v>1.5</v>
      </c>
      <c r="AD55" s="24">
        <v>696.85714285714289</v>
      </c>
      <c r="AE55" s="24">
        <v>1.7777777777777777</v>
      </c>
      <c r="AF55" s="24">
        <v>917</v>
      </c>
      <c r="AG55" s="24">
        <v>1.4444444444444444</v>
      </c>
      <c r="AH55" s="24">
        <v>530</v>
      </c>
      <c r="AI55" s="24">
        <v>1.5714285714285714</v>
      </c>
      <c r="AJ55" s="24">
        <v>704.5</v>
      </c>
      <c r="AK55" s="26">
        <v>2.1111111111111112</v>
      </c>
      <c r="AL55" s="26">
        <v>1279.8</v>
      </c>
      <c r="AM55" s="26">
        <v>2</v>
      </c>
      <c r="AN55" s="26">
        <v>986.16666666666663</v>
      </c>
      <c r="AO55" s="26">
        <v>1.4444444444444444</v>
      </c>
      <c r="AP55" s="26">
        <v>1204.75</v>
      </c>
      <c r="AQ55" s="26">
        <v>1.8518518518518519</v>
      </c>
      <c r="AR55" s="26">
        <v>1142.3333333333333</v>
      </c>
      <c r="AS55" s="28">
        <v>4.1111111111111107</v>
      </c>
      <c r="AT55" s="28">
        <v>1761.4285714285713</v>
      </c>
      <c r="AU55" s="28">
        <v>3.6666666666666665</v>
      </c>
      <c r="AV55" s="28">
        <v>1438.5</v>
      </c>
      <c r="AW55" s="28">
        <v>4.8888888888888893</v>
      </c>
      <c r="AX55" s="28">
        <v>1793.25</v>
      </c>
      <c r="AY55" s="28">
        <v>4.2222222222222223</v>
      </c>
      <c r="AZ55" s="28">
        <v>1660.1739130434783</v>
      </c>
      <c r="BA55" s="33">
        <f>Tabla25[[#This Row],[ROS_NUM_COR_COD_ROS_TG_NEG]]-Tabla25[[#This Row],[PAS_NUM_COR_COD_ROS_TG_NEG]]</f>
        <v>0.91111111111111054</v>
      </c>
      <c r="BB55" s="33">
        <f>Tabla25[[#This Row],[ROS_DUR_COR_COD_ROS_TG_NEG]]-Tabla25[[#This Row],[PAS_DUR_COR_COD_ROS_TG_NEG]]</f>
        <v>59.261904761904589</v>
      </c>
      <c r="BC55" s="33">
        <f>Tabla25[[#This Row],[ROS_NUM_COR_COD_ROS_TG_NEU]]-Tabla25[[#This Row],[PAS_NUM_COR_COD_ROS_TG_NEU]]</f>
        <v>0.21666666666666634</v>
      </c>
      <c r="BD55" s="33">
        <f>Tabla25[[#This Row],[ROS_DUR_COR_COD_ROS_TG_NEU]]-Tabla25[[#This Row],[PAS_DUR_COR_COD_ROS_TG_NEU]]</f>
        <v>-257.19230769230762</v>
      </c>
      <c r="BE55" s="33">
        <f>Tabla25[[#This Row],[ROS_NUM_COR_COD_ROS_TG_POS]]-Tabla25[[#This Row],[PAS_NUM_COR_COD_ROS_TG_POS]]</f>
        <v>1.8888888888888893</v>
      </c>
      <c r="BF55" s="33">
        <f>Tabla25[[#This Row],[ROS_DUR_COR_COD_ROS_TG_POS]]-Tabla25[[#This Row],[PAS_DUR_COR_COD_ROS_TG_POS]]</f>
        <v>-80.840909090909008</v>
      </c>
      <c r="BG55" s="33">
        <f>Tabla25[[#This Row],[ROS_NUM_COR_COD_ROS_TG_TOT]]-Tabla25[[#This Row],[PAS_NUM_COR_COD_ROS_TG_TOT]]</f>
        <v>1.0055555555555555</v>
      </c>
      <c r="BH55" s="33">
        <f>Tabla25[[#This Row],[ROS_DUR_COR_COD_ROS_TG_TOT]]-Tabla25[[#This Row],[PAS_DUR_COR_COD_ROS_TG_TOT]]</f>
        <v>-92.187198067632835</v>
      </c>
      <c r="BI55" s="30">
        <f>Tabla25[[#This Row],[ROS_NUM_COR_COD_ESC_TG_NEG]]-Tabla25[[#This Row],[PAS_NUM_COR_COD_ESC_TG_NEG]]</f>
        <v>-0.83888888888888902</v>
      </c>
      <c r="BJ55" s="30">
        <f>Tabla25[[#This Row],[ROS_DUR_COR_COD_ESC_TG_NEG]]-Tabla25[[#This Row],[PAS_DUR_COR_COD_ESC_TG_NEG]]</f>
        <v>-755.2</v>
      </c>
      <c r="BK55" s="30">
        <f>Tabla25[[#This Row],[ROS_NUM_COR_COD_ESC_TG_NEU]]-Tabla25[[#This Row],[PAS_NUM_COR_COD_ESC_TG_NEU]]</f>
        <v>-0.75</v>
      </c>
      <c r="BL55" s="30">
        <f>Tabla25[[#This Row],[ROS_DUR_COR_COD_ESC_TG_NEU]]-Tabla25[[#This Row],[PAS_DUR_COR_COD_ESC_TG_NEU]]</f>
        <v>-729.13333333333333</v>
      </c>
      <c r="BM55" s="30">
        <f>Tabla25[[#This Row],[ROS_NUM_COR_COD_ESC_TG_POS]]-Tabla25[[#This Row],[PAS_NUM_COR_COD_ESC_TG_POS]]</f>
        <v>-1.7555555555555558</v>
      </c>
      <c r="BN55" s="30">
        <f>Tabla25[[#This Row],[ROS_DUR_COR_COD_ESC_TG_POS]]-Tabla25[[#This Row],[PAS_DUR_COR_COD_ESC_TG_POS]]</f>
        <v>-605.41666666666674</v>
      </c>
      <c r="BO55" s="30">
        <f>Tabla25[[#This Row],[ROS_NUM_COR_COD_ESC_TG_TOT]]-Tabla25[[#This Row],[PAS_NUM_COR_COD_ESC_TG_TOT]]</f>
        <v>-1.1148148148148149</v>
      </c>
      <c r="BP55" s="30">
        <f>Tabla25[[#This Row],[ROS_DUR_COR_COD_ESC_TG_TOT]]-Tabla25[[#This Row],[PAS_DUR_COR_COD_ESC_TG_TOT]]</f>
        <v>-708.44791666666674</v>
      </c>
      <c r="BQ55" s="36">
        <f>Tabla25[[#This Row],[PAS_NUM_COR_COD_ROS_TG_NEG]]-Tabla25[[#This Row],[ESC_NUM_COR_COD_ROS_TG_NEG]]</f>
        <v>1.7000000000000002</v>
      </c>
      <c r="BR55" s="36">
        <f>Tabla25[[#This Row],[PAS_DUR_COR_COD_ROS_TG_NEG]]-Tabla25[[#This Row],[ESC_DUR_COR_COD_ROS_TG_NEG]]</f>
        <v>1005.3095238095239</v>
      </c>
      <c r="BS55" s="36">
        <f>Tabla25[[#This Row],[PAS_NUM_COR_COD_ROS_TG_NEU]]-Tabla25[[#This Row],[ESC_NUM_COR_COD_ROS_TG_NEU]]</f>
        <v>1.6722222222222225</v>
      </c>
      <c r="BT55" s="36">
        <f>Tabla25[[#This Row],[PAS_DUR_COR_COD_ROS_TG_NEU]]-Tabla25[[#This Row],[ESC_DUR_COR_COD_ROS_TG_NEU]]</f>
        <v>778.69230769230762</v>
      </c>
      <c r="BU55" s="36">
        <f>Tabla25[[#This Row],[PAS_NUM_COR_COD_ROS_TG_POS]]-Tabla25[[#This Row],[ESC_NUM_COR_COD_ROS_TG_POS]]</f>
        <v>1.5555555555555556</v>
      </c>
      <c r="BV55" s="36">
        <f>Tabla25[[#This Row],[PAS_DUR_COR_COD_ROS_TG_POS]]-Tabla25[[#This Row],[ESC_DUR_COR_COD_ROS_TG_POS]]</f>
        <v>1344.090909090909</v>
      </c>
      <c r="BW55" s="36">
        <f>Tabla25[[#This Row],[PAS_NUM_COR_COD_ROS_TG_TOT]]-Tabla25[[#This Row],[ESC_NUM_COR_COD_ROS_TG_TOT]]</f>
        <v>1.6452380952380954</v>
      </c>
      <c r="BX55" s="36">
        <f>Tabla25[[#This Row],[PAS_DUR_COR_COD_ROS_TG_TOT]]-Tabla25[[#This Row],[ESC_DUR_COR_COD_ROS_TG_TOT]]</f>
        <v>1047.8611111111111</v>
      </c>
      <c r="BY55" s="39">
        <f>Tabla25[[#This Row],[PAS_NUM_COR_COD_ESC_TG_NEG]]-Tabla25[[#This Row],[ESC_NUM_COR_COD_ESC_TG_NEG]]</f>
        <v>-1.5499999999999998</v>
      </c>
      <c r="BZ55" s="39">
        <f>Tabla25[[#This Row],[PAS_DUR_COR_COD_ESC_TG_NEG]]-Tabla25[[#This Row],[ESC_DUR_COR_COD_ESC_TG_NEG]]</f>
        <v>507.59999999999991</v>
      </c>
      <c r="CA55" s="39">
        <f>Tabla25[[#This Row],[PAS_NUM_COR_COD_ESC_TG_NEU]]-Tabla25[[#This Row],[ESC_NUM_COR_COD_ESC_TG_NEU]]</f>
        <v>-1.4722222222222223</v>
      </c>
      <c r="CB55" s="39">
        <f>Tabla25[[#This Row],[PAS_DUR_COR_COD_ESC_TG_NEU]]-Tabla25[[#This Row],[ESC_DUR_COR_COD_ESC_TG_NEU]]</f>
        <v>346.7444444444443</v>
      </c>
      <c r="CC55" s="39">
        <f>Tabla25[[#This Row],[PAS_NUM_COR_COD_ESC_TG_POS]]-Tabla25[[#This Row],[ESC_NUM_COR_COD_ESC_TG_POS]]</f>
        <v>-1.4666666666666668</v>
      </c>
      <c r="CD55" s="39">
        <f>Tabla25[[#This Row],[PAS_DUR_COR_COD_ESC_TG_POS]]-Tabla25[[#This Row],[ESC_DUR_COR_COD_ESC_TG_POS]]</f>
        <v>244.27777777777783</v>
      </c>
      <c r="CE55" s="39">
        <f>Tabla25[[#This Row],[PAS_NUM_COR_COD_ESC_TG_TOT]]-Tabla25[[#This Row],[ESC_NUM_COR_COD_ESC_TG_TOT]]</f>
        <v>-1.4976190476190476</v>
      </c>
      <c r="CF55" s="39">
        <f>Tabla25[[#This Row],[PAS_DUR_COR_COD_ESC_TG_TOT]]-Tabla25[[#This Row],[ESC_DUR_COR_COD_ESC_TG_TOT]]</f>
        <v>362.06696428571422</v>
      </c>
      <c r="CG55" s="42">
        <f>Tabla25[[#This Row],[PAS_NUM_COR_COD_ROS_TG_NEG]]-Tabla25[[#This Row],[PAS_NUM_COR_COD_ESC_TG_NEG]]</f>
        <v>0.25</v>
      </c>
      <c r="CH55" s="42">
        <f>Tabla25[[#This Row],[PAS_NUM_COR_COD_ROS_TG_NEU]]-Tabla25[[#This Row],[PAS_NUM_COR_COD_ESC_TG_NEU]]</f>
        <v>0.70000000000000018</v>
      </c>
      <c r="CI55" s="42">
        <f>Tabla25[[#This Row],[PAS_NUM_COR_COD_ROS_TG_POS]]-Tabla25[[#This Row],[PAS_NUM_COR_COD_ESC_TG_POS]]</f>
        <v>-0.20000000000000018</v>
      </c>
      <c r="CJ55" s="42">
        <f>Tabla25[[#This Row],[PAS_NUM_COR_COD_ROS_TG_TOT]]-Tabla25[[#This Row],[PAS_NUM_COR_COD_ESC_TG_TOT]]</f>
        <v>0.25</v>
      </c>
      <c r="CK55" s="42">
        <f>Tabla25[[#This Row],[PAS_DUR_COR_COD_ROS_TG_NEG]]-Tabla25[[#This Row],[PAS_DUR_COR_COD_ESC_TG_NEG]]</f>
        <v>-332.83333333333326</v>
      </c>
      <c r="CL55" s="42">
        <f>Tabla25[[#This Row],[PAS_DUR_COR_COD_ROS_TG_NEU]]-Tabla25[[#This Row],[PAS_DUR_COR_COD_ESC_TG_NEU]]</f>
        <v>-19.607692307692332</v>
      </c>
      <c r="CM55" s="42">
        <f>Tabla25[[#This Row],[PAS_DUR_COR_COD_ROS_TG_POS]]-Tabla25[[#This Row],[PAS_DUR_COR_COD_ESC_TG_POS]]</f>
        <v>63.924242424242266</v>
      </c>
      <c r="CN55" s="42">
        <f>Tabla25[[#This Row],[PAS_DUR_COR_COD_ROS_TG_TOT]]-Tabla25[[#This Row],[PAS_DUR_COR_COD_ESC_TG_TOT]]</f>
        <v>-98.420138888888914</v>
      </c>
      <c r="CO55" s="44">
        <f>Tabla25[[#This Row],[ESC_NUM_COR_COD_ROS_TG_NEG]]-Tabla25[[#This Row],[ESC_NUM_COR_COD_ESC_TG_NEG]]</f>
        <v>-3</v>
      </c>
      <c r="CP55" s="44">
        <f>Tabla25[[#This Row],[ESC_NUM_COR_COD_ROS_TG_NEU]]-Tabla25[[#This Row],[ESC_NUM_COR_COD_ESC_TG_NEU]]</f>
        <v>-2.4444444444444446</v>
      </c>
      <c r="CQ55" s="44">
        <f>Tabla25[[#This Row],[ESC_NUM_COR_COD_ROS_TG_POS]]-Tabla25[[#This Row],[ESC_NUM_COR_COD_ESC_TG_POS]]</f>
        <v>-3.2222222222222223</v>
      </c>
      <c r="CR55" s="44">
        <f>Tabla25[[#This Row],[ESC_NUM_COR_COD_ROS_TG_TOT]]-Tabla25[[#This Row],[ESC_NUM_COR_COD_ESC_TG_TOT]]</f>
        <v>-2.8928571428571432</v>
      </c>
      <c r="CS55" s="44">
        <f>Tabla25[[#This Row],[ESC_DUR_COR_COD_ROS_TG_NEG]]-Tabla25[[#This Row],[ESC_DUR_COR_COD_ESC_TG_NEG]]</f>
        <v>-830.5428571428572</v>
      </c>
      <c r="CT55" s="44">
        <f>Tabla25[[#This Row],[ESC_DUR_COR_COD_ROS_TG_NEU]]-Tabla25[[#This Row],[ESC_DUR_COR_COD_ESC_TG_NEU]]</f>
        <v>-451.55555555555566</v>
      </c>
      <c r="CU55" s="44">
        <f>Tabla25[[#This Row],[ESC_DUR_COR_COD_ROS_TG_POS]]-Tabla25[[#This Row],[ESC_DUR_COR_COD_ESC_TG_POS]]</f>
        <v>-1035.8888888888889</v>
      </c>
      <c r="CV55" s="44">
        <f>Tabla25[[#This Row],[ESC_DUR_COR_COD_ROS_TG_TOT]]-Tabla25[[#This Row],[ESC_DUR_COR_COD_ESC_TG_TOT]]</f>
        <v>-784.21428571428578</v>
      </c>
      <c r="CW55" s="47">
        <f>Tabla25[[#This Row],[ROS_NUM_COR_COD_ROS_TG_NEG]]-Tabla25[[#This Row],[ROS_NUM_COR_COD_ESC_TG_NEG]]</f>
        <v>1.9999999999999996</v>
      </c>
      <c r="CX55" s="47">
        <f>Tabla25[[#This Row],[ROS_NUM_COR_COD_ROS_TG_NEU]]-Tabla25[[#This Row],[ROS_NUM_COR_COD_ESC_TG_NEU]]</f>
        <v>1.6666666666666665</v>
      </c>
      <c r="CY55" s="47">
        <f>Tabla25[[#This Row],[ROS_NUM_COR_COD_ROS_TG_POS]]-Tabla25[[#This Row],[ROS_NUM_COR_COD_ESC_TG_POS]]</f>
        <v>3.4444444444444446</v>
      </c>
      <c r="CZ55" s="47">
        <f>Tabla25[[#This Row],[ROS_NUM_COR_COD_ROS_TG_TOT]]-Tabla25[[#This Row],[ROS_NUM_COR_COD_ESC_TG_TOT]]</f>
        <v>2.3703703703703702</v>
      </c>
      <c r="DA55" s="47">
        <f>Tabla25[[#This Row],[ROS_DUR_COR_COD_ROS_TG_NEG]]-Tabla25[[#This Row],[ROS_DUR_COR_COD_ESC_TG_NEG]]</f>
        <v>481.62857142857138</v>
      </c>
      <c r="DB55" s="47">
        <f>Tabla25[[#This Row],[ROS_DUR_COR_COD_ROS_TG_NEU]]-Tabla25[[#This Row],[ROS_DUR_COR_COD_ESC_TG_NEU]]</f>
        <v>452.33333333333337</v>
      </c>
      <c r="DC55" s="47">
        <f>Tabla25[[#This Row],[ROS_DUR_COR_COD_ROS_TG_POS]]-Tabla25[[#This Row],[ROS_DUR_COR_COD_ESC_TG_POS]]</f>
        <v>588.5</v>
      </c>
      <c r="DD55" s="47">
        <f>Tabla25[[#This Row],[ROS_DUR_COR_COD_ROS_TG_TOT]]-Tabla25[[#This Row],[ROS_DUR_COR_COD_ESC_TG_TOT]]</f>
        <v>517.84057971014499</v>
      </c>
      <c r="DE55" s="57">
        <v>331.14285714285717</v>
      </c>
      <c r="DF55" s="57">
        <v>362.625</v>
      </c>
      <c r="DG55" s="57">
        <v>332.875</v>
      </c>
      <c r="DH55" s="57">
        <v>342.69565217391306</v>
      </c>
      <c r="DI55" s="57">
        <v>358.8</v>
      </c>
      <c r="DJ55" s="57">
        <v>330.66666666666669</v>
      </c>
      <c r="DK55" s="57">
        <v>336</v>
      </c>
      <c r="DL55" s="57">
        <v>341.46666666666664</v>
      </c>
      <c r="DM55" s="57">
        <v>326.14285714285717</v>
      </c>
      <c r="DN55" s="57">
        <v>346.33333333333331</v>
      </c>
      <c r="DO55" s="57">
        <v>318.28571428571428</v>
      </c>
      <c r="DP55" s="57">
        <v>329.45</v>
      </c>
      <c r="DQ55" s="57">
        <v>354.8</v>
      </c>
      <c r="DR55" s="57">
        <v>305</v>
      </c>
      <c r="DS55" s="57">
        <v>304</v>
      </c>
      <c r="DT55" s="57">
        <v>322.46428571428572</v>
      </c>
      <c r="DU55" s="57">
        <v>290</v>
      </c>
      <c r="DV55" s="57">
        <v>278.76923076923077</v>
      </c>
      <c r="DW55" s="57">
        <v>338.54545454545456</v>
      </c>
      <c r="DX55" s="57">
        <v>300.77777777777777</v>
      </c>
      <c r="DY55" s="57">
        <v>365.8</v>
      </c>
      <c r="DZ55" s="57">
        <v>312.5</v>
      </c>
      <c r="EA55" s="57">
        <v>342</v>
      </c>
      <c r="EB55" s="57">
        <v>340.21875</v>
      </c>
      <c r="EC55" s="57">
        <f>Tabla25[[#This Row],[ROS_1DU_COR_COD_ROS_TG_NEG]]-Tabla25[[#This Row],[ROS_1DU_COR_COD_ESC_TG_NEG]]</f>
        <v>-27.657142857142844</v>
      </c>
      <c r="ED55" s="57">
        <f>Tabla25[[#This Row],[ROS_1DU_COR_COD_ROS_TG_NEU]]-Tabla25[[#This Row],[ROS_1DU_COR_COD_ESC_TG_NEU]]</f>
        <v>31.958333333333314</v>
      </c>
      <c r="EE55" s="57">
        <f>Tabla25[[#This Row],[ROS_1DU_COR_COD_ROS_TG_POS]]-Tabla25[[#This Row],[ROS_1DU_COR_COD_ESC_TG_POS]]</f>
        <v>-3.125</v>
      </c>
      <c r="EF55" s="57">
        <f>Tabla25[[#This Row],[ROS_1DU_COR_COD_ROS_TG_TOT]]-Tabla25[[#This Row],[ROS_1DU_COR_COD_ESC_TG_TOT]]</f>
        <v>1.2289855072464206</v>
      </c>
      <c r="EG55" s="57">
        <f>Tabla25[[#This Row],[ESC_1DU_COR_COD_ROS_TG_NEG]]-Tabla25[[#This Row],[ESC_1DU_COR_COD_ESC_TG_NEG]]</f>
        <v>-28.657142857142844</v>
      </c>
      <c r="EH55" s="57">
        <f>Tabla25[[#This Row],[ESC_1DU_COR_COD_ROS_TG_NEU]]-Tabla25[[#This Row],[ESC_1DU_COR_COD_ESC_TG_NEU]]</f>
        <v>41.333333333333314</v>
      </c>
      <c r="EI55" s="57">
        <f>Tabla25[[#This Row],[ESC_1DU_COR_COD_ROS_TG_POS]]-Tabla25[[#This Row],[ESC_1DU_COR_COD_ESC_TG_POS]]</f>
        <v>14.285714285714278</v>
      </c>
      <c r="EJ55" s="57">
        <f>Tabla25[[#This Row],[ESC_1DU_COR_COD_ROS_TG_TOT]]-Tabla25[[#This Row],[ESC_1DU_COR_COD_ESC_TG_TOT]]</f>
        <v>6.9857142857142662</v>
      </c>
      <c r="EK55" s="57">
        <f>Tabla25[[#This Row],[PAS_1DU_COR_COD_ROS_TG_NEG]]-Tabla25[[#This Row],[PAS_1DU_COR_COD_ESC_TG_NEG]]</f>
        <v>-75.800000000000011</v>
      </c>
      <c r="EL55" s="57">
        <f>Tabla25[[#This Row],[PAS_1DU_COR_COD_ROS_TG_NEU]]-Tabla25[[#This Row],[PAS_1DU_COR_COD_ESC_TG_NEU]]</f>
        <v>-33.730769230769226</v>
      </c>
      <c r="EM55" s="57">
        <f>Tabla25[[#This Row],[PAS_1DU_COR_COD_ROS_TG_POS]]-Tabla25[[#This Row],[PAS_1DU_COR_COD_ESC_TG_POS]]</f>
        <v>-3.454545454545439</v>
      </c>
      <c r="EN55" s="57">
        <f>Tabla25[[#This Row],[PAS_1DU_COR_COD_ROS_TG_TOT]]-Tabla25[[#This Row],[PAS_1DU_COR_COD_ESC_TG_TOT]]</f>
        <v>-39.440972222222229</v>
      </c>
    </row>
    <row r="56" spans="1:144" x14ac:dyDescent="0.3">
      <c r="A56" s="2" t="s">
        <v>54</v>
      </c>
      <c r="B56" s="2">
        <v>30</v>
      </c>
      <c r="C56" s="2">
        <v>1</v>
      </c>
      <c r="D56" s="2">
        <v>33</v>
      </c>
      <c r="E56" s="19">
        <v>3.9</v>
      </c>
      <c r="F56" s="19">
        <v>1178.5</v>
      </c>
      <c r="G56" s="19">
        <v>4.05</v>
      </c>
      <c r="H56" s="19">
        <v>1214.7368421052631</v>
      </c>
      <c r="I56" s="19">
        <v>2.8</v>
      </c>
      <c r="J56" s="19">
        <v>830.84210526315792</v>
      </c>
      <c r="K56" s="19">
        <v>3.5833333333333335</v>
      </c>
      <c r="L56" s="19">
        <v>1076.4827586206898</v>
      </c>
      <c r="M56" s="21">
        <v>2.85</v>
      </c>
      <c r="N56" s="21">
        <v>888.55555555555554</v>
      </c>
      <c r="O56" s="21">
        <v>2.8</v>
      </c>
      <c r="P56" s="21">
        <v>902.70588235294122</v>
      </c>
      <c r="Q56" s="21">
        <v>3.9</v>
      </c>
      <c r="R56" s="21">
        <v>1215.5999999999999</v>
      </c>
      <c r="S56" s="21">
        <v>3.1833333333333331</v>
      </c>
      <c r="T56" s="21">
        <v>1011.8545454545455</v>
      </c>
      <c r="U56" s="22">
        <v>4.8888888888888893</v>
      </c>
      <c r="V56" s="22">
        <v>1694</v>
      </c>
      <c r="W56" s="22">
        <v>5.7777777777777777</v>
      </c>
      <c r="X56" s="22">
        <v>1712.375</v>
      </c>
      <c r="Y56" s="22">
        <v>4.666666666666667</v>
      </c>
      <c r="Z56" s="22">
        <v>1553</v>
      </c>
      <c r="AA56" s="22">
        <v>5.1111111111111107</v>
      </c>
      <c r="AB56" s="22">
        <v>1651.3478260869565</v>
      </c>
      <c r="AC56" s="24">
        <v>2.4444444444444446</v>
      </c>
      <c r="AD56" s="24">
        <v>1619.5</v>
      </c>
      <c r="AE56" s="24">
        <v>1.7777777777777777</v>
      </c>
      <c r="AF56" s="24">
        <v>684.16666666666663</v>
      </c>
      <c r="AG56" s="24">
        <v>2.5555555555555554</v>
      </c>
      <c r="AH56" s="24">
        <v>938.33333333333337</v>
      </c>
      <c r="AI56" s="24">
        <v>2.2592592592592591</v>
      </c>
      <c r="AJ56" s="24">
        <v>1013.3125</v>
      </c>
      <c r="AK56" s="26">
        <v>2.8888888888888888</v>
      </c>
      <c r="AL56" s="26">
        <v>810.11111111111109</v>
      </c>
      <c r="AM56" s="26">
        <v>2.8888888888888888</v>
      </c>
      <c r="AN56" s="26">
        <v>930.75</v>
      </c>
      <c r="AO56" s="26">
        <v>2</v>
      </c>
      <c r="AP56" s="26">
        <v>639.57142857142856</v>
      </c>
      <c r="AQ56" s="26">
        <v>2.5925925925925926</v>
      </c>
      <c r="AR56" s="26">
        <v>800.58333333333337</v>
      </c>
      <c r="AS56" s="28">
        <v>4.2222222222222223</v>
      </c>
      <c r="AT56" s="28">
        <v>1188.6666666666667</v>
      </c>
      <c r="AU56" s="28">
        <v>5</v>
      </c>
      <c r="AV56" s="28">
        <v>1254.7777777777778</v>
      </c>
      <c r="AW56" s="28">
        <v>5.2222222222222223</v>
      </c>
      <c r="AX56" s="28">
        <v>1382.7777777777778</v>
      </c>
      <c r="AY56" s="28">
        <v>4.8148148148148149</v>
      </c>
      <c r="AZ56" s="28">
        <v>1275.4074074074074</v>
      </c>
      <c r="BA56" s="33">
        <f>Tabla25[[#This Row],[ROS_NUM_COR_COD_ROS_TG_NEG]]-Tabla25[[#This Row],[PAS_NUM_COR_COD_ROS_TG_NEG]]</f>
        <v>1.3722222222222222</v>
      </c>
      <c r="BB56" s="33">
        <f>Tabla25[[#This Row],[ROS_DUR_COR_COD_ROS_TG_NEG]]-Tabla25[[#This Row],[PAS_DUR_COR_COD_ROS_TG_NEG]]</f>
        <v>300.1111111111112</v>
      </c>
      <c r="BC56" s="33">
        <f>Tabla25[[#This Row],[ROS_NUM_COR_COD_ROS_TG_NEU]]-Tabla25[[#This Row],[PAS_NUM_COR_COD_ROS_TG_NEU]]</f>
        <v>2.2000000000000002</v>
      </c>
      <c r="BD56" s="33">
        <f>Tabla25[[#This Row],[ROS_DUR_COR_COD_ROS_TG_NEU]]-Tabla25[[#This Row],[PAS_DUR_COR_COD_ROS_TG_NEU]]</f>
        <v>352.07189542483661</v>
      </c>
      <c r="BE56" s="33">
        <f>Tabla25[[#This Row],[ROS_NUM_COR_COD_ROS_TG_POS]]-Tabla25[[#This Row],[PAS_NUM_COR_COD_ROS_TG_POS]]</f>
        <v>1.3222222222222224</v>
      </c>
      <c r="BF56" s="33">
        <f>Tabla25[[#This Row],[ROS_DUR_COR_COD_ROS_TG_POS]]-Tabla25[[#This Row],[PAS_DUR_COR_COD_ROS_TG_POS]]</f>
        <v>167.17777777777792</v>
      </c>
      <c r="BG56" s="33">
        <f>Tabla25[[#This Row],[ROS_NUM_COR_COD_ROS_TG_TOT]]-Tabla25[[#This Row],[PAS_NUM_COR_COD_ROS_TG_TOT]]</f>
        <v>1.6314814814814818</v>
      </c>
      <c r="BH56" s="33">
        <f>Tabla25[[#This Row],[ROS_DUR_COR_COD_ROS_TG_TOT]]-Tabla25[[#This Row],[PAS_DUR_COR_COD_ROS_TG_TOT]]</f>
        <v>263.55286195286192</v>
      </c>
      <c r="BI56" s="30">
        <f>Tabla25[[#This Row],[ROS_NUM_COR_COD_ESC_TG_NEG]]-Tabla25[[#This Row],[PAS_NUM_COR_COD_ESC_TG_NEG]]</f>
        <v>-1.0111111111111111</v>
      </c>
      <c r="BJ56" s="30">
        <f>Tabla25[[#This Row],[ROS_DUR_COR_COD_ESC_TG_NEG]]-Tabla25[[#This Row],[PAS_DUR_COR_COD_ESC_TG_NEG]]</f>
        <v>-368.38888888888891</v>
      </c>
      <c r="BK56" s="30">
        <f>Tabla25[[#This Row],[ROS_NUM_COR_COD_ESC_TG_NEU]]-Tabla25[[#This Row],[PAS_NUM_COR_COD_ESC_TG_NEU]]</f>
        <v>-1.161111111111111</v>
      </c>
      <c r="BL56" s="30">
        <f>Tabla25[[#This Row],[ROS_DUR_COR_COD_ESC_TG_NEU]]-Tabla25[[#This Row],[PAS_DUR_COR_COD_ESC_TG_NEU]]</f>
        <v>-283.98684210526312</v>
      </c>
      <c r="BM56" s="30">
        <f>Tabla25[[#This Row],[ROS_NUM_COR_COD_ESC_TG_POS]]-Tabla25[[#This Row],[PAS_NUM_COR_COD_ESC_TG_POS]]</f>
        <v>-0.79999999999999982</v>
      </c>
      <c r="BN56" s="30">
        <f>Tabla25[[#This Row],[ROS_DUR_COR_COD_ESC_TG_POS]]-Tabla25[[#This Row],[PAS_DUR_COR_COD_ESC_TG_POS]]</f>
        <v>-191.27067669172936</v>
      </c>
      <c r="BO56" s="30">
        <f>Tabla25[[#This Row],[ROS_NUM_COR_COD_ESC_TG_TOT]]-Tabla25[[#This Row],[PAS_NUM_COR_COD_ESC_TG_TOT]]</f>
        <v>-0.99074074074074092</v>
      </c>
      <c r="BP56" s="30">
        <f>Tabla25[[#This Row],[ROS_DUR_COR_COD_ESC_TG_TOT]]-Tabla25[[#This Row],[PAS_DUR_COR_COD_ESC_TG_TOT]]</f>
        <v>-275.89942528735639</v>
      </c>
      <c r="BQ56" s="36">
        <f>Tabla25[[#This Row],[PAS_NUM_COR_COD_ROS_TG_NEG]]-Tabla25[[#This Row],[ESC_NUM_COR_COD_ROS_TG_NEG]]</f>
        <v>0.40555555555555545</v>
      </c>
      <c r="BR56" s="36">
        <f>Tabla25[[#This Row],[PAS_DUR_COR_COD_ROS_TG_NEG]]-Tabla25[[#This Row],[ESC_DUR_COR_COD_ROS_TG_NEG]]</f>
        <v>-730.94444444444446</v>
      </c>
      <c r="BS56" s="36">
        <f>Tabla25[[#This Row],[PAS_NUM_COR_COD_ROS_TG_NEU]]-Tabla25[[#This Row],[ESC_NUM_COR_COD_ROS_TG_NEU]]</f>
        <v>1.0222222222222221</v>
      </c>
      <c r="BT56" s="36">
        <f>Tabla25[[#This Row],[PAS_DUR_COR_COD_ROS_TG_NEU]]-Tabla25[[#This Row],[ESC_DUR_COR_COD_ROS_TG_NEU]]</f>
        <v>218.53921568627459</v>
      </c>
      <c r="BU56" s="36">
        <f>Tabla25[[#This Row],[PAS_NUM_COR_COD_ROS_TG_POS]]-Tabla25[[#This Row],[ESC_NUM_COR_COD_ROS_TG_POS]]</f>
        <v>1.3444444444444446</v>
      </c>
      <c r="BV56" s="36">
        <f>Tabla25[[#This Row],[PAS_DUR_COR_COD_ROS_TG_POS]]-Tabla25[[#This Row],[ESC_DUR_COR_COD_ROS_TG_POS]]</f>
        <v>277.26666666666654</v>
      </c>
      <c r="BW56" s="36">
        <f>Tabla25[[#This Row],[PAS_NUM_COR_COD_ROS_TG_TOT]]-Tabla25[[#This Row],[ESC_NUM_COR_COD_ROS_TG_TOT]]</f>
        <v>0.92407407407407405</v>
      </c>
      <c r="BX56" s="36">
        <f>Tabla25[[#This Row],[PAS_DUR_COR_COD_ROS_TG_TOT]]-Tabla25[[#This Row],[ESC_DUR_COR_COD_ROS_TG_TOT]]</f>
        <v>-1.4579545454545269</v>
      </c>
      <c r="BY56" s="39">
        <f>Tabla25[[#This Row],[PAS_NUM_COR_COD_ESC_TG_NEG]]-Tabla25[[#This Row],[ESC_NUM_COR_COD_ESC_TG_NEG]]</f>
        <v>-0.98888888888888937</v>
      </c>
      <c r="BZ56" s="39">
        <f>Tabla25[[#This Row],[PAS_DUR_COR_COD_ESC_TG_NEG]]-Tabla25[[#This Row],[ESC_DUR_COR_COD_ESC_TG_NEG]]</f>
        <v>-515.5</v>
      </c>
      <c r="CA56" s="39">
        <f>Tabla25[[#This Row],[PAS_NUM_COR_COD_ESC_TG_NEU]]-Tabla25[[#This Row],[ESC_NUM_COR_COD_ESC_TG_NEU]]</f>
        <v>-1.7277777777777779</v>
      </c>
      <c r="CB56" s="39">
        <f>Tabla25[[#This Row],[PAS_DUR_COR_COD_ESC_TG_NEU]]-Tabla25[[#This Row],[ESC_DUR_COR_COD_ESC_TG_NEU]]</f>
        <v>-497.63815789473688</v>
      </c>
      <c r="CC56" s="39">
        <f>Tabla25[[#This Row],[PAS_NUM_COR_COD_ESC_TG_POS]]-Tabla25[[#This Row],[ESC_NUM_COR_COD_ESC_TG_POS]]</f>
        <v>-1.8666666666666671</v>
      </c>
      <c r="CD56" s="39">
        <f>Tabla25[[#This Row],[PAS_DUR_COR_COD_ESC_TG_POS]]-Tabla25[[#This Row],[ESC_DUR_COR_COD_ESC_TG_POS]]</f>
        <v>-722.15789473684208</v>
      </c>
      <c r="CE56" s="39">
        <f>Tabla25[[#This Row],[PAS_NUM_COR_COD_ESC_TG_TOT]]-Tabla25[[#This Row],[ESC_NUM_COR_COD_ESC_TG_TOT]]</f>
        <v>-1.5277777777777772</v>
      </c>
      <c r="CF56" s="39">
        <f>Tabla25[[#This Row],[PAS_DUR_COR_COD_ESC_TG_TOT]]-Tabla25[[#This Row],[ESC_DUR_COR_COD_ESC_TG_TOT]]</f>
        <v>-574.86506746626674</v>
      </c>
      <c r="CG56" s="42">
        <f>Tabla25[[#This Row],[PAS_NUM_COR_COD_ROS_TG_NEG]]-Tabla25[[#This Row],[PAS_NUM_COR_COD_ESC_TG_NEG]]</f>
        <v>-1.0499999999999998</v>
      </c>
      <c r="CH56" s="42">
        <f>Tabla25[[#This Row],[PAS_NUM_COR_COD_ROS_TG_NEU]]-Tabla25[[#This Row],[PAS_NUM_COR_COD_ESC_TG_NEU]]</f>
        <v>-1.25</v>
      </c>
      <c r="CI56" s="42">
        <f>Tabla25[[#This Row],[PAS_NUM_COR_COD_ROS_TG_POS]]-Tabla25[[#This Row],[PAS_NUM_COR_COD_ESC_TG_POS]]</f>
        <v>1.1000000000000001</v>
      </c>
      <c r="CJ56" s="42">
        <f>Tabla25[[#This Row],[PAS_NUM_COR_COD_ROS_TG_TOT]]-Tabla25[[#This Row],[PAS_NUM_COR_COD_ESC_TG_TOT]]</f>
        <v>-0.40000000000000036</v>
      </c>
      <c r="CK56" s="42">
        <f>Tabla25[[#This Row],[PAS_DUR_COR_COD_ROS_TG_NEG]]-Tabla25[[#This Row],[PAS_DUR_COR_COD_ESC_TG_NEG]]</f>
        <v>-289.94444444444446</v>
      </c>
      <c r="CL56" s="42">
        <f>Tabla25[[#This Row],[PAS_DUR_COR_COD_ROS_TG_NEU]]-Tabla25[[#This Row],[PAS_DUR_COR_COD_ESC_TG_NEU]]</f>
        <v>-312.03095975232191</v>
      </c>
      <c r="CM56" s="42">
        <f>Tabla25[[#This Row],[PAS_DUR_COR_COD_ROS_TG_POS]]-Tabla25[[#This Row],[PAS_DUR_COR_COD_ESC_TG_POS]]</f>
        <v>384.75789473684199</v>
      </c>
      <c r="CN56" s="42">
        <f>Tabla25[[#This Row],[PAS_DUR_COR_COD_ROS_TG_TOT]]-Tabla25[[#This Row],[PAS_DUR_COR_COD_ESC_TG_TOT]]</f>
        <v>-64.628213166144292</v>
      </c>
      <c r="CO56" s="44">
        <f>Tabla25[[#This Row],[ESC_NUM_COR_COD_ROS_TG_NEG]]-Tabla25[[#This Row],[ESC_NUM_COR_COD_ESC_TG_NEG]]</f>
        <v>-2.4444444444444446</v>
      </c>
      <c r="CP56" s="44">
        <f>Tabla25[[#This Row],[ESC_NUM_COR_COD_ROS_TG_NEU]]-Tabla25[[#This Row],[ESC_NUM_COR_COD_ESC_TG_NEU]]</f>
        <v>-4</v>
      </c>
      <c r="CQ56" s="44">
        <f>Tabla25[[#This Row],[ESC_NUM_COR_COD_ROS_TG_POS]]-Tabla25[[#This Row],[ESC_NUM_COR_COD_ESC_TG_POS]]</f>
        <v>-2.1111111111111116</v>
      </c>
      <c r="CR56" s="44">
        <f>Tabla25[[#This Row],[ESC_NUM_COR_COD_ROS_TG_TOT]]-Tabla25[[#This Row],[ESC_NUM_COR_COD_ESC_TG_TOT]]</f>
        <v>-2.8518518518518516</v>
      </c>
      <c r="CS56" s="44">
        <f>Tabla25[[#This Row],[ESC_DUR_COR_COD_ROS_TG_NEG]]-Tabla25[[#This Row],[ESC_DUR_COR_COD_ESC_TG_NEG]]</f>
        <v>-74.5</v>
      </c>
      <c r="CT56" s="44">
        <f>Tabla25[[#This Row],[ESC_DUR_COR_COD_ROS_TG_NEU]]-Tabla25[[#This Row],[ESC_DUR_COR_COD_ESC_TG_NEU]]</f>
        <v>-1028.2083333333335</v>
      </c>
      <c r="CU56" s="44">
        <f>Tabla25[[#This Row],[ESC_DUR_COR_COD_ROS_TG_POS]]-Tabla25[[#This Row],[ESC_DUR_COR_COD_ESC_TG_POS]]</f>
        <v>-614.66666666666663</v>
      </c>
      <c r="CV56" s="44">
        <f>Tabla25[[#This Row],[ESC_DUR_COR_COD_ROS_TG_TOT]]-Tabla25[[#This Row],[ESC_DUR_COR_COD_ESC_TG_TOT]]</f>
        <v>-638.0353260869565</v>
      </c>
      <c r="CW56" s="47">
        <f>Tabla25[[#This Row],[ROS_NUM_COR_COD_ROS_TG_NEG]]-Tabla25[[#This Row],[ROS_NUM_COR_COD_ESC_TG_NEG]]</f>
        <v>1.3333333333333335</v>
      </c>
      <c r="CX56" s="47">
        <f>Tabla25[[#This Row],[ROS_NUM_COR_COD_ROS_TG_NEU]]-Tabla25[[#This Row],[ROS_NUM_COR_COD_ESC_TG_NEU]]</f>
        <v>2.1111111111111112</v>
      </c>
      <c r="CY56" s="47">
        <f>Tabla25[[#This Row],[ROS_NUM_COR_COD_ROS_TG_POS]]-Tabla25[[#This Row],[ROS_NUM_COR_COD_ESC_TG_POS]]</f>
        <v>3.2222222222222223</v>
      </c>
      <c r="CZ56" s="47">
        <f>Tabla25[[#This Row],[ROS_NUM_COR_COD_ROS_TG_TOT]]-Tabla25[[#This Row],[ROS_NUM_COR_COD_ESC_TG_TOT]]</f>
        <v>2.2222222222222223</v>
      </c>
      <c r="DA56" s="47">
        <f>Tabla25[[#This Row],[ROS_DUR_COR_COD_ROS_TG_NEG]]-Tabla25[[#This Row],[ROS_DUR_COR_COD_ESC_TG_NEG]]</f>
        <v>378.55555555555566</v>
      </c>
      <c r="DB56" s="47">
        <f>Tabla25[[#This Row],[ROS_DUR_COR_COD_ROS_TG_NEU]]-Tabla25[[#This Row],[ROS_DUR_COR_COD_ESC_TG_NEU]]</f>
        <v>324.02777777777783</v>
      </c>
      <c r="DC56" s="47">
        <f>Tabla25[[#This Row],[ROS_DUR_COR_COD_ROS_TG_POS]]-Tabla25[[#This Row],[ROS_DUR_COR_COD_ESC_TG_POS]]</f>
        <v>743.20634920634927</v>
      </c>
      <c r="DD56" s="47">
        <f>Tabla25[[#This Row],[ROS_DUR_COR_COD_ROS_TG_TOT]]-Tabla25[[#This Row],[ROS_DUR_COR_COD_ESC_TG_TOT]]</f>
        <v>474.82407407407402</v>
      </c>
      <c r="DE56" s="57">
        <v>318.77777777777777</v>
      </c>
      <c r="DF56" s="57">
        <v>260.77777777777777</v>
      </c>
      <c r="DG56" s="57">
        <v>303.88888888888891</v>
      </c>
      <c r="DH56" s="57">
        <v>294.48148148148147</v>
      </c>
      <c r="DI56" s="57">
        <v>263.33333333333331</v>
      </c>
      <c r="DJ56" s="57">
        <v>301.375</v>
      </c>
      <c r="DK56" s="57">
        <v>271.57142857142856</v>
      </c>
      <c r="DL56" s="57">
        <v>278.41666666666669</v>
      </c>
      <c r="DM56" s="57">
        <v>378.5</v>
      </c>
      <c r="DN56" s="57">
        <v>251</v>
      </c>
      <c r="DO56" s="57">
        <v>266.66666666666669</v>
      </c>
      <c r="DP56" s="57">
        <v>288.75</v>
      </c>
      <c r="DQ56" s="57">
        <v>273</v>
      </c>
      <c r="DR56" s="57">
        <v>270.625</v>
      </c>
      <c r="DS56" s="57">
        <v>329</v>
      </c>
      <c r="DT56" s="57">
        <v>291.6521739130435</v>
      </c>
      <c r="DU56" s="57">
        <v>256.44444444444446</v>
      </c>
      <c r="DV56" s="57">
        <v>268.41176470588238</v>
      </c>
      <c r="DW56" s="57">
        <v>290.95</v>
      </c>
      <c r="DX56" s="57">
        <v>272.69090909090909</v>
      </c>
      <c r="DY56" s="57">
        <v>279.3</v>
      </c>
      <c r="DZ56" s="57">
        <v>283.10526315789474</v>
      </c>
      <c r="EA56" s="57">
        <v>262.10526315789474</v>
      </c>
      <c r="EB56" s="57">
        <v>274.91379310344826</v>
      </c>
      <c r="EC56" s="57">
        <f>Tabla25[[#This Row],[ROS_1DU_COR_COD_ROS_TG_NEG]]-Tabla25[[#This Row],[ROS_1DU_COR_COD_ESC_TG_NEG]]</f>
        <v>55.444444444444457</v>
      </c>
      <c r="ED56" s="57">
        <f>Tabla25[[#This Row],[ROS_1DU_COR_COD_ROS_TG_NEU]]-Tabla25[[#This Row],[ROS_1DU_COR_COD_ESC_TG_NEU]]</f>
        <v>-40.597222222222229</v>
      </c>
      <c r="EE56" s="57">
        <f>Tabla25[[#This Row],[ROS_1DU_COR_COD_ROS_TG_POS]]-Tabla25[[#This Row],[ROS_1DU_COR_COD_ESC_TG_POS]]</f>
        <v>32.317460317460359</v>
      </c>
      <c r="EF56" s="57">
        <f>Tabla25[[#This Row],[ROS_1DU_COR_COD_ROS_TG_TOT]]-Tabla25[[#This Row],[ROS_1DU_COR_COD_ESC_TG_TOT]]</f>
        <v>16.064814814814781</v>
      </c>
      <c r="EG56" s="57">
        <f>Tabla25[[#This Row],[ESC_1DU_COR_COD_ROS_TG_NEG]]-Tabla25[[#This Row],[ESC_1DU_COR_COD_ESC_TG_NEG]]</f>
        <v>105.5</v>
      </c>
      <c r="EH56" s="57">
        <f>Tabla25[[#This Row],[ESC_1DU_COR_COD_ROS_TG_NEU]]-Tabla25[[#This Row],[ESC_1DU_COR_COD_ESC_TG_NEU]]</f>
        <v>-19.625</v>
      </c>
      <c r="EI56" s="57">
        <f>Tabla25[[#This Row],[ESC_1DU_COR_COD_ROS_TG_POS]]-Tabla25[[#This Row],[ESC_1DU_COR_COD_ESC_TG_POS]]</f>
        <v>-62.333333333333314</v>
      </c>
      <c r="EJ56" s="57">
        <f>Tabla25[[#This Row],[ESC_1DU_COR_COD_ROS_TG_TOT]]-Tabla25[[#This Row],[ESC_1DU_COR_COD_ESC_TG_TOT]]</f>
        <v>-2.902173913043498</v>
      </c>
      <c r="EK56" s="57">
        <f>Tabla25[[#This Row],[PAS_1DU_COR_COD_ROS_TG_NEG]]-Tabla25[[#This Row],[PAS_1DU_COR_COD_ESC_TG_NEG]]</f>
        <v>-22.855555555555554</v>
      </c>
      <c r="EL56" s="57">
        <f>Tabla25[[#This Row],[PAS_1DU_COR_COD_ROS_TG_NEU]]-Tabla25[[#This Row],[PAS_1DU_COR_COD_ESC_TG_NEU]]</f>
        <v>-14.693498452012363</v>
      </c>
      <c r="EM56" s="57">
        <f>Tabla25[[#This Row],[PAS_1DU_COR_COD_ROS_TG_POS]]-Tabla25[[#This Row],[PAS_1DU_COR_COD_ESC_TG_POS]]</f>
        <v>28.844736842105249</v>
      </c>
      <c r="EN56" s="57">
        <f>Tabla25[[#This Row],[PAS_1DU_COR_COD_ROS_TG_TOT]]-Tabla25[[#This Row],[PAS_1DU_COR_COD_ESC_TG_TOT]]</f>
        <v>-2.2228840125391685</v>
      </c>
    </row>
    <row r="57" spans="1:144" x14ac:dyDescent="0.3">
      <c r="A57" s="2" t="s">
        <v>55</v>
      </c>
      <c r="B57" s="2">
        <v>30</v>
      </c>
      <c r="C57" s="2">
        <v>1</v>
      </c>
      <c r="D57" s="2">
        <v>36</v>
      </c>
      <c r="E57" s="19">
        <v>2.2999999999999998</v>
      </c>
      <c r="F57" s="19">
        <v>1284.7</v>
      </c>
      <c r="G57" s="19">
        <v>2.6</v>
      </c>
      <c r="H57" s="19">
        <v>1118.2307692307693</v>
      </c>
      <c r="I57" s="19">
        <v>2.35</v>
      </c>
      <c r="J57" s="19">
        <v>1085</v>
      </c>
      <c r="K57" s="19">
        <v>2.4166666666666665</v>
      </c>
      <c r="L57" s="19">
        <v>1156.4411764705883</v>
      </c>
      <c r="M57" s="21">
        <v>1.95</v>
      </c>
      <c r="N57" s="21">
        <v>1109.8</v>
      </c>
      <c r="O57" s="21">
        <v>1.65</v>
      </c>
      <c r="P57" s="21">
        <v>860.2</v>
      </c>
      <c r="Q57" s="21">
        <v>1.65</v>
      </c>
      <c r="R57" s="21">
        <v>945.8</v>
      </c>
      <c r="S57" s="21">
        <v>1.75</v>
      </c>
      <c r="T57" s="21">
        <v>971.93333333333328</v>
      </c>
      <c r="U57" s="22">
        <v>5.6</v>
      </c>
      <c r="V57" s="22">
        <v>1378.2</v>
      </c>
      <c r="W57" s="22">
        <v>5.5</v>
      </c>
      <c r="X57" s="22">
        <v>1245.2</v>
      </c>
      <c r="Y57" s="22">
        <v>5.7</v>
      </c>
      <c r="Z57" s="22">
        <v>1254.3</v>
      </c>
      <c r="AA57" s="22">
        <v>5.6</v>
      </c>
      <c r="AB57" s="22">
        <v>1292.5666666666666</v>
      </c>
      <c r="AC57" s="24">
        <v>2.2999999999999998</v>
      </c>
      <c r="AD57" s="24">
        <v>728</v>
      </c>
      <c r="AE57" s="24">
        <v>2.7</v>
      </c>
      <c r="AF57" s="24">
        <v>806.83333333333337</v>
      </c>
      <c r="AG57" s="24">
        <v>2.2000000000000002</v>
      </c>
      <c r="AH57" s="24">
        <v>753</v>
      </c>
      <c r="AI57" s="24">
        <v>2.4</v>
      </c>
      <c r="AJ57" s="24">
        <v>760.78947368421052</v>
      </c>
      <c r="AK57" s="26">
        <v>2.2222222222222223</v>
      </c>
      <c r="AL57" s="26">
        <v>628.28571428571433</v>
      </c>
      <c r="AM57" s="26">
        <v>2.1</v>
      </c>
      <c r="AN57" s="26">
        <v>829.2</v>
      </c>
      <c r="AO57" s="26">
        <v>1.8</v>
      </c>
      <c r="AP57" s="26">
        <v>548.875</v>
      </c>
      <c r="AQ57" s="26">
        <v>2.0344827586206895</v>
      </c>
      <c r="AR57" s="26">
        <v>646.75</v>
      </c>
      <c r="AS57" s="28">
        <v>5.5555555555555554</v>
      </c>
      <c r="AT57" s="28">
        <v>1235.8888888888889</v>
      </c>
      <c r="AU57" s="28">
        <v>6.3</v>
      </c>
      <c r="AV57" s="28">
        <v>1428</v>
      </c>
      <c r="AW57" s="28">
        <v>6.6</v>
      </c>
      <c r="AX57" s="28">
        <v>1415.7</v>
      </c>
      <c r="AY57" s="28">
        <v>6.1724137931034484</v>
      </c>
      <c r="AZ57" s="28">
        <v>1364.1379310344828</v>
      </c>
      <c r="BA57" s="33">
        <f>Tabla25[[#This Row],[ROS_NUM_COR_COD_ROS_TG_NEG]]-Tabla25[[#This Row],[PAS_NUM_COR_COD_ROS_TG_NEG]]</f>
        <v>3.6055555555555552</v>
      </c>
      <c r="BB57" s="33">
        <f>Tabla25[[#This Row],[ROS_DUR_COR_COD_ROS_TG_NEG]]-Tabla25[[#This Row],[PAS_DUR_COR_COD_ROS_TG_NEG]]</f>
        <v>126.08888888888896</v>
      </c>
      <c r="BC57" s="33">
        <f>Tabla25[[#This Row],[ROS_NUM_COR_COD_ROS_TG_NEU]]-Tabla25[[#This Row],[PAS_NUM_COR_COD_ROS_TG_NEU]]</f>
        <v>4.6500000000000004</v>
      </c>
      <c r="BD57" s="33">
        <f>Tabla25[[#This Row],[ROS_DUR_COR_COD_ROS_TG_NEU]]-Tabla25[[#This Row],[PAS_DUR_COR_COD_ROS_TG_NEU]]</f>
        <v>567.79999999999995</v>
      </c>
      <c r="BE57" s="33">
        <f>Tabla25[[#This Row],[ROS_NUM_COR_COD_ROS_TG_POS]]-Tabla25[[#This Row],[PAS_NUM_COR_COD_ROS_TG_POS]]</f>
        <v>4.9499999999999993</v>
      </c>
      <c r="BF57" s="33">
        <f>Tabla25[[#This Row],[ROS_DUR_COR_COD_ROS_TG_POS]]-Tabla25[[#This Row],[PAS_DUR_COR_COD_ROS_TG_POS]]</f>
        <v>469.90000000000009</v>
      </c>
      <c r="BG57" s="33">
        <f>Tabla25[[#This Row],[ROS_NUM_COR_COD_ROS_TG_TOT]]-Tabla25[[#This Row],[PAS_NUM_COR_COD_ROS_TG_TOT]]</f>
        <v>4.4224137931034484</v>
      </c>
      <c r="BH57" s="33">
        <f>Tabla25[[#This Row],[ROS_DUR_COR_COD_ROS_TG_TOT]]-Tabla25[[#This Row],[PAS_DUR_COR_COD_ROS_TG_TOT]]</f>
        <v>392.20459770114951</v>
      </c>
      <c r="BI57" s="30">
        <f>Tabla25[[#This Row],[ROS_NUM_COR_COD_ESC_TG_NEG]]-Tabla25[[#This Row],[PAS_NUM_COR_COD_ESC_TG_NEG]]</f>
        <v>-7.7777777777777501E-2</v>
      </c>
      <c r="BJ57" s="30">
        <f>Tabla25[[#This Row],[ROS_DUR_COR_COD_ESC_TG_NEG]]-Tabla25[[#This Row],[PAS_DUR_COR_COD_ESC_TG_NEG]]</f>
        <v>-656.41428571428571</v>
      </c>
      <c r="BK57" s="30">
        <f>Tabla25[[#This Row],[ROS_NUM_COR_COD_ESC_TG_NEU]]-Tabla25[[#This Row],[PAS_NUM_COR_COD_ESC_TG_NEU]]</f>
        <v>-0.5</v>
      </c>
      <c r="BL57" s="30">
        <f>Tabla25[[#This Row],[ROS_DUR_COR_COD_ESC_TG_NEU]]-Tabla25[[#This Row],[PAS_DUR_COR_COD_ESC_TG_NEU]]</f>
        <v>-289.03076923076924</v>
      </c>
      <c r="BM57" s="30">
        <f>Tabla25[[#This Row],[ROS_NUM_COR_COD_ESC_TG_POS]]-Tabla25[[#This Row],[PAS_NUM_COR_COD_ESC_TG_POS]]</f>
        <v>-0.55000000000000004</v>
      </c>
      <c r="BN57" s="30">
        <f>Tabla25[[#This Row],[ROS_DUR_COR_COD_ESC_TG_POS]]-Tabla25[[#This Row],[PAS_DUR_COR_COD_ESC_TG_POS]]</f>
        <v>-536.125</v>
      </c>
      <c r="BO57" s="30">
        <f>Tabla25[[#This Row],[ROS_NUM_COR_COD_ESC_TG_TOT]]-Tabla25[[#This Row],[PAS_NUM_COR_COD_ESC_TG_TOT]]</f>
        <v>-0.38218390804597702</v>
      </c>
      <c r="BP57" s="30">
        <f>Tabla25[[#This Row],[ROS_DUR_COR_COD_ESC_TG_TOT]]-Tabla25[[#This Row],[PAS_DUR_COR_COD_ESC_TG_TOT]]</f>
        <v>-509.69117647058829</v>
      </c>
      <c r="BQ57" s="36">
        <f>Tabla25[[#This Row],[PAS_NUM_COR_COD_ROS_TG_NEG]]-Tabla25[[#This Row],[ESC_NUM_COR_COD_ROS_TG_NEG]]</f>
        <v>-0.34999999999999987</v>
      </c>
      <c r="BR57" s="36">
        <f>Tabla25[[#This Row],[PAS_DUR_COR_COD_ROS_TG_NEG]]-Tabla25[[#This Row],[ESC_DUR_COR_COD_ROS_TG_NEG]]</f>
        <v>381.79999999999995</v>
      </c>
      <c r="BS57" s="36">
        <f>Tabla25[[#This Row],[PAS_NUM_COR_COD_ROS_TG_NEU]]-Tabla25[[#This Row],[ESC_NUM_COR_COD_ROS_TG_NEU]]</f>
        <v>-1.0500000000000003</v>
      </c>
      <c r="BT57" s="36">
        <f>Tabla25[[#This Row],[PAS_DUR_COR_COD_ROS_TG_NEU]]-Tabla25[[#This Row],[ESC_DUR_COR_COD_ROS_TG_NEU]]</f>
        <v>53.366666666666674</v>
      </c>
      <c r="BU57" s="36">
        <f>Tabla25[[#This Row],[PAS_NUM_COR_COD_ROS_TG_POS]]-Tabla25[[#This Row],[ESC_NUM_COR_COD_ROS_TG_POS]]</f>
        <v>-0.55000000000000027</v>
      </c>
      <c r="BV57" s="36">
        <f>Tabla25[[#This Row],[PAS_DUR_COR_COD_ROS_TG_POS]]-Tabla25[[#This Row],[ESC_DUR_COR_COD_ROS_TG_POS]]</f>
        <v>192.79999999999995</v>
      </c>
      <c r="BW57" s="36">
        <f>Tabla25[[#This Row],[PAS_NUM_COR_COD_ROS_TG_TOT]]-Tabla25[[#This Row],[ESC_NUM_COR_COD_ROS_TG_TOT]]</f>
        <v>-0.64999999999999991</v>
      </c>
      <c r="BX57" s="36">
        <f>Tabla25[[#This Row],[PAS_DUR_COR_COD_ROS_TG_TOT]]-Tabla25[[#This Row],[ESC_DUR_COR_COD_ROS_TG_TOT]]</f>
        <v>211.14385964912276</v>
      </c>
      <c r="BY57" s="39">
        <f>Tabla25[[#This Row],[PAS_NUM_COR_COD_ESC_TG_NEG]]-Tabla25[[#This Row],[ESC_NUM_COR_COD_ESC_TG_NEG]]</f>
        <v>-3.3</v>
      </c>
      <c r="BZ57" s="39">
        <f>Tabla25[[#This Row],[PAS_DUR_COR_COD_ESC_TG_NEG]]-Tabla25[[#This Row],[ESC_DUR_COR_COD_ESC_TG_NEG]]</f>
        <v>-93.5</v>
      </c>
      <c r="CA57" s="39">
        <f>Tabla25[[#This Row],[PAS_NUM_COR_COD_ESC_TG_NEU]]-Tabla25[[#This Row],[ESC_NUM_COR_COD_ESC_TG_NEU]]</f>
        <v>-2.9</v>
      </c>
      <c r="CB57" s="39">
        <f>Tabla25[[#This Row],[PAS_DUR_COR_COD_ESC_TG_NEU]]-Tabla25[[#This Row],[ESC_DUR_COR_COD_ESC_TG_NEU]]</f>
        <v>-126.96923076923076</v>
      </c>
      <c r="CC57" s="39">
        <f>Tabla25[[#This Row],[PAS_NUM_COR_COD_ESC_TG_POS]]-Tabla25[[#This Row],[ESC_NUM_COR_COD_ESC_TG_POS]]</f>
        <v>-3.35</v>
      </c>
      <c r="CD57" s="39">
        <f>Tabla25[[#This Row],[PAS_DUR_COR_COD_ESC_TG_POS]]-Tabla25[[#This Row],[ESC_DUR_COR_COD_ESC_TG_POS]]</f>
        <v>-169.29999999999995</v>
      </c>
      <c r="CE57" s="39">
        <f>Tabla25[[#This Row],[PAS_NUM_COR_COD_ESC_TG_TOT]]-Tabla25[[#This Row],[ESC_NUM_COR_COD_ESC_TG_TOT]]</f>
        <v>-3.1833333333333331</v>
      </c>
      <c r="CF57" s="39">
        <f>Tabla25[[#This Row],[PAS_DUR_COR_COD_ESC_TG_TOT]]-Tabla25[[#This Row],[ESC_DUR_COR_COD_ESC_TG_TOT]]</f>
        <v>-136.12549019607832</v>
      </c>
      <c r="CG57" s="42">
        <f>Tabla25[[#This Row],[PAS_NUM_COR_COD_ROS_TG_NEG]]-Tabla25[[#This Row],[PAS_NUM_COR_COD_ESC_TG_NEG]]</f>
        <v>-0.34999999999999987</v>
      </c>
      <c r="CH57" s="42">
        <f>Tabla25[[#This Row],[PAS_NUM_COR_COD_ROS_TG_NEU]]-Tabla25[[#This Row],[PAS_NUM_COR_COD_ESC_TG_NEU]]</f>
        <v>-0.95000000000000018</v>
      </c>
      <c r="CI57" s="42">
        <f>Tabla25[[#This Row],[PAS_NUM_COR_COD_ROS_TG_POS]]-Tabla25[[#This Row],[PAS_NUM_COR_COD_ESC_TG_POS]]</f>
        <v>-0.70000000000000018</v>
      </c>
      <c r="CJ57" s="42">
        <f>Tabla25[[#This Row],[PAS_NUM_COR_COD_ROS_TG_TOT]]-Tabla25[[#This Row],[PAS_NUM_COR_COD_ESC_TG_TOT]]</f>
        <v>-0.66666666666666652</v>
      </c>
      <c r="CK57" s="42">
        <f>Tabla25[[#This Row],[PAS_DUR_COR_COD_ROS_TG_NEG]]-Tabla25[[#This Row],[PAS_DUR_COR_COD_ESC_TG_NEG]]</f>
        <v>-174.90000000000009</v>
      </c>
      <c r="CL57" s="42">
        <f>Tabla25[[#This Row],[PAS_DUR_COR_COD_ROS_TG_NEU]]-Tabla25[[#This Row],[PAS_DUR_COR_COD_ESC_TG_NEU]]</f>
        <v>-258.03076923076924</v>
      </c>
      <c r="CM57" s="42">
        <f>Tabla25[[#This Row],[PAS_DUR_COR_COD_ROS_TG_POS]]-Tabla25[[#This Row],[PAS_DUR_COR_COD_ESC_TG_POS]]</f>
        <v>-139.20000000000005</v>
      </c>
      <c r="CN57" s="42">
        <f>Tabla25[[#This Row],[PAS_DUR_COR_COD_ROS_TG_TOT]]-Tabla25[[#This Row],[PAS_DUR_COR_COD_ESC_TG_TOT]]</f>
        <v>-184.50784313725501</v>
      </c>
      <c r="CO57" s="44">
        <f>Tabla25[[#This Row],[ESC_NUM_COR_COD_ROS_TG_NEG]]-Tabla25[[#This Row],[ESC_NUM_COR_COD_ESC_TG_NEG]]</f>
        <v>-3.3</v>
      </c>
      <c r="CP57" s="44">
        <f>Tabla25[[#This Row],[ESC_NUM_COR_COD_ROS_TG_NEU]]-Tabla25[[#This Row],[ESC_NUM_COR_COD_ESC_TG_NEU]]</f>
        <v>-2.8</v>
      </c>
      <c r="CQ57" s="44">
        <f>Tabla25[[#This Row],[ESC_NUM_COR_COD_ROS_TG_POS]]-Tabla25[[#This Row],[ESC_NUM_COR_COD_ESC_TG_POS]]</f>
        <v>-3.5</v>
      </c>
      <c r="CR57" s="44">
        <f>Tabla25[[#This Row],[ESC_NUM_COR_COD_ROS_TG_TOT]]-Tabla25[[#This Row],[ESC_NUM_COR_COD_ESC_TG_TOT]]</f>
        <v>-3.1999999999999997</v>
      </c>
      <c r="CS57" s="44">
        <f>Tabla25[[#This Row],[ESC_DUR_COR_COD_ROS_TG_NEG]]-Tabla25[[#This Row],[ESC_DUR_COR_COD_ESC_TG_NEG]]</f>
        <v>-650.20000000000005</v>
      </c>
      <c r="CT57" s="44">
        <f>Tabla25[[#This Row],[ESC_DUR_COR_COD_ROS_TG_NEU]]-Tabla25[[#This Row],[ESC_DUR_COR_COD_ESC_TG_NEU]]</f>
        <v>-438.36666666666667</v>
      </c>
      <c r="CU57" s="44">
        <f>Tabla25[[#This Row],[ESC_DUR_COR_COD_ROS_TG_POS]]-Tabla25[[#This Row],[ESC_DUR_COR_COD_ESC_TG_POS]]</f>
        <v>-501.29999999999995</v>
      </c>
      <c r="CV57" s="44">
        <f>Tabla25[[#This Row],[ESC_DUR_COR_COD_ROS_TG_TOT]]-Tabla25[[#This Row],[ESC_DUR_COR_COD_ESC_TG_TOT]]</f>
        <v>-531.77719298245609</v>
      </c>
      <c r="CW57" s="47">
        <f>Tabla25[[#This Row],[ROS_NUM_COR_COD_ROS_TG_NEG]]-Tabla25[[#This Row],[ROS_NUM_COR_COD_ESC_TG_NEG]]</f>
        <v>3.333333333333333</v>
      </c>
      <c r="CX57" s="47">
        <f>Tabla25[[#This Row],[ROS_NUM_COR_COD_ROS_TG_NEU]]-Tabla25[[#This Row],[ROS_NUM_COR_COD_ESC_TG_NEU]]</f>
        <v>4.1999999999999993</v>
      </c>
      <c r="CY57" s="47">
        <f>Tabla25[[#This Row],[ROS_NUM_COR_COD_ROS_TG_POS]]-Tabla25[[#This Row],[ROS_NUM_COR_COD_ESC_TG_POS]]</f>
        <v>4.8</v>
      </c>
      <c r="CZ57" s="47">
        <f>Tabla25[[#This Row],[ROS_NUM_COR_COD_ROS_TG_TOT]]-Tabla25[[#This Row],[ROS_NUM_COR_COD_ESC_TG_TOT]]</f>
        <v>4.1379310344827589</v>
      </c>
      <c r="DA57" s="47">
        <f>Tabla25[[#This Row],[ROS_DUR_COR_COD_ROS_TG_NEG]]-Tabla25[[#This Row],[ROS_DUR_COR_COD_ESC_TG_NEG]]</f>
        <v>607.60317460317458</v>
      </c>
      <c r="DB57" s="47">
        <f>Tabla25[[#This Row],[ROS_DUR_COR_COD_ROS_TG_NEU]]-Tabla25[[#This Row],[ROS_DUR_COR_COD_ESC_TG_NEU]]</f>
        <v>598.79999999999995</v>
      </c>
      <c r="DC57" s="47">
        <f>Tabla25[[#This Row],[ROS_DUR_COR_COD_ROS_TG_POS]]-Tabla25[[#This Row],[ROS_DUR_COR_COD_ESC_TG_POS]]</f>
        <v>866.82500000000005</v>
      </c>
      <c r="DD57" s="47">
        <f>Tabla25[[#This Row],[ROS_DUR_COR_COD_ROS_TG_TOT]]-Tabla25[[#This Row],[ROS_DUR_COR_COD_ESC_TG_TOT]]</f>
        <v>717.38793103448279</v>
      </c>
      <c r="DE57" s="57">
        <v>213.11111111111111</v>
      </c>
      <c r="DF57" s="57">
        <v>222.2</v>
      </c>
      <c r="DG57" s="57">
        <v>206.3</v>
      </c>
      <c r="DH57" s="57">
        <v>213.89655172413794</v>
      </c>
      <c r="DI57" s="57">
        <v>263.57142857142856</v>
      </c>
      <c r="DJ57" s="57">
        <v>242.2</v>
      </c>
      <c r="DK57" s="57">
        <v>254.125</v>
      </c>
      <c r="DL57" s="57">
        <v>254.45</v>
      </c>
      <c r="DM57" s="57">
        <v>168.57142857142858</v>
      </c>
      <c r="DN57" s="57">
        <v>194.83333333333334</v>
      </c>
      <c r="DO57" s="57">
        <v>241.5</v>
      </c>
      <c r="DP57" s="57">
        <v>199.89473684210526</v>
      </c>
      <c r="DQ57" s="57">
        <v>218.5</v>
      </c>
      <c r="DR57" s="57">
        <v>258</v>
      </c>
      <c r="DS57" s="57">
        <v>221</v>
      </c>
      <c r="DT57" s="57">
        <v>232.5</v>
      </c>
      <c r="DU57" s="57">
        <v>268.5</v>
      </c>
      <c r="DV57" s="57">
        <v>308.7</v>
      </c>
      <c r="DW57" s="57">
        <v>332.3</v>
      </c>
      <c r="DX57" s="57">
        <v>303.16666666666669</v>
      </c>
      <c r="DY57" s="57">
        <v>322.8</v>
      </c>
      <c r="DZ57" s="57">
        <v>274</v>
      </c>
      <c r="EA57" s="57">
        <v>269.36363636363637</v>
      </c>
      <c r="EB57" s="57">
        <v>286.85294117647061</v>
      </c>
      <c r="EC57" s="57">
        <f>Tabla25[[#This Row],[ROS_1DU_COR_COD_ROS_TG_NEG]]-Tabla25[[#This Row],[ROS_1DU_COR_COD_ESC_TG_NEG]]</f>
        <v>-50.460317460317441</v>
      </c>
      <c r="ED57" s="57">
        <f>Tabla25[[#This Row],[ROS_1DU_COR_COD_ROS_TG_NEU]]-Tabla25[[#This Row],[ROS_1DU_COR_COD_ESC_TG_NEU]]</f>
        <v>-20</v>
      </c>
      <c r="EE57" s="57">
        <f>Tabla25[[#This Row],[ROS_1DU_COR_COD_ROS_TG_POS]]-Tabla25[[#This Row],[ROS_1DU_COR_COD_ESC_TG_POS]]</f>
        <v>-47.824999999999989</v>
      </c>
      <c r="EF57" s="57">
        <f>Tabla25[[#This Row],[ROS_1DU_COR_COD_ROS_TG_TOT]]-Tabla25[[#This Row],[ROS_1DU_COR_COD_ESC_TG_TOT]]</f>
        <v>-40.553448275862053</v>
      </c>
      <c r="EG57" s="57">
        <f>Tabla25[[#This Row],[ESC_1DU_COR_COD_ROS_TG_NEG]]-Tabla25[[#This Row],[ESC_1DU_COR_COD_ESC_TG_NEG]]</f>
        <v>-49.928571428571416</v>
      </c>
      <c r="EH57" s="57">
        <f>Tabla25[[#This Row],[ESC_1DU_COR_COD_ROS_TG_NEU]]-Tabla25[[#This Row],[ESC_1DU_COR_COD_ESC_TG_NEU]]</f>
        <v>-63.166666666666657</v>
      </c>
      <c r="EI57" s="57">
        <f>Tabla25[[#This Row],[ESC_1DU_COR_COD_ROS_TG_POS]]-Tabla25[[#This Row],[ESC_1DU_COR_COD_ESC_TG_POS]]</f>
        <v>20.5</v>
      </c>
      <c r="EJ57" s="57">
        <f>Tabla25[[#This Row],[ESC_1DU_COR_COD_ROS_TG_TOT]]-Tabla25[[#This Row],[ESC_1DU_COR_COD_ESC_TG_TOT]]</f>
        <v>-32.60526315789474</v>
      </c>
      <c r="EK57" s="57">
        <f>Tabla25[[#This Row],[PAS_1DU_COR_COD_ROS_TG_NEG]]-Tabla25[[#This Row],[PAS_1DU_COR_COD_ESC_TG_NEG]]</f>
        <v>-54.300000000000011</v>
      </c>
      <c r="EL57" s="57">
        <f>Tabla25[[#This Row],[PAS_1DU_COR_COD_ROS_TG_NEU]]-Tabla25[[#This Row],[PAS_1DU_COR_COD_ESC_TG_NEU]]</f>
        <v>34.699999999999989</v>
      </c>
      <c r="EM57" s="57">
        <f>Tabla25[[#This Row],[PAS_1DU_COR_COD_ROS_TG_POS]]-Tabla25[[#This Row],[PAS_1DU_COR_COD_ESC_TG_POS]]</f>
        <v>62.936363636363637</v>
      </c>
      <c r="EN57" s="57">
        <f>Tabla25[[#This Row],[PAS_1DU_COR_COD_ROS_TG_TOT]]-Tabla25[[#This Row],[PAS_1DU_COR_COD_ESC_TG_TOT]]</f>
        <v>16.313725490196077</v>
      </c>
    </row>
    <row r="58" spans="1:144" x14ac:dyDescent="0.3">
      <c r="A58" s="4" t="s">
        <v>56</v>
      </c>
      <c r="B58" s="2">
        <v>30</v>
      </c>
      <c r="C58" s="2">
        <v>1</v>
      </c>
      <c r="D58" s="2">
        <v>35</v>
      </c>
      <c r="U58" s="22">
        <v>0</v>
      </c>
      <c r="W58" s="22">
        <v>0.55555555555555558</v>
      </c>
      <c r="X58" s="22">
        <v>1194</v>
      </c>
      <c r="Y58" s="22">
        <v>0.4</v>
      </c>
      <c r="Z58" s="22">
        <v>1228</v>
      </c>
      <c r="AA58" s="22">
        <v>0.32142857142857145</v>
      </c>
      <c r="AB58" s="22">
        <v>1211</v>
      </c>
      <c r="AC58" s="24">
        <v>0</v>
      </c>
      <c r="AE58" s="24">
        <v>0.33333333333333331</v>
      </c>
      <c r="AF58" s="24">
        <v>514</v>
      </c>
      <c r="AG58" s="24">
        <v>0.1</v>
      </c>
      <c r="AH58" s="24">
        <v>183</v>
      </c>
      <c r="AI58" s="24">
        <v>0.14285714285714285</v>
      </c>
      <c r="AJ58" s="24">
        <v>348.5</v>
      </c>
      <c r="AK58" s="26">
        <v>0.44444444444444442</v>
      </c>
      <c r="AL58" s="26">
        <v>891</v>
      </c>
      <c r="AM58" s="26">
        <v>0</v>
      </c>
      <c r="AO58" s="26">
        <v>0.22222222222222221</v>
      </c>
      <c r="AP58" s="26">
        <v>488</v>
      </c>
      <c r="AQ58" s="26">
        <v>0.21428571428571427</v>
      </c>
      <c r="AR58" s="26">
        <v>689.5</v>
      </c>
      <c r="AS58" s="28">
        <v>0.77777777777777779</v>
      </c>
      <c r="AT58" s="28">
        <v>831</v>
      </c>
      <c r="AU58" s="28">
        <v>0.5</v>
      </c>
      <c r="AV58" s="28">
        <v>1491</v>
      </c>
      <c r="AW58" s="28">
        <v>0.88888888888888884</v>
      </c>
      <c r="AX58" s="28">
        <v>1545</v>
      </c>
      <c r="AY58" s="28">
        <v>0.7142857142857143</v>
      </c>
      <c r="AZ58" s="28">
        <v>1248.5999999999999</v>
      </c>
      <c r="BA58" s="33">
        <f>Tabla25[[#This Row],[ROS_NUM_COR_COD_ROS_TG_NEG]]-Tabla25[[#This Row],[PAS_NUM_COR_COD_ROS_TG_NEG]]</f>
        <v>0.77777777777777779</v>
      </c>
      <c r="BB58" s="33">
        <f>Tabla25[[#This Row],[ROS_DUR_COR_COD_ROS_TG_NEG]]-Tabla25[[#This Row],[PAS_DUR_COR_COD_ROS_TG_NEG]]</f>
        <v>831</v>
      </c>
      <c r="BC58" s="33">
        <f>Tabla25[[#This Row],[ROS_NUM_COR_COD_ROS_TG_NEU]]-Tabla25[[#This Row],[PAS_NUM_COR_COD_ROS_TG_NEU]]</f>
        <v>0.5</v>
      </c>
      <c r="BD58" s="33">
        <f>Tabla25[[#This Row],[ROS_DUR_COR_COD_ROS_TG_NEU]]-Tabla25[[#This Row],[PAS_DUR_COR_COD_ROS_TG_NEU]]</f>
        <v>1491</v>
      </c>
      <c r="BE58" s="33">
        <f>Tabla25[[#This Row],[ROS_NUM_COR_COD_ROS_TG_POS]]-Tabla25[[#This Row],[PAS_NUM_COR_COD_ROS_TG_POS]]</f>
        <v>0.88888888888888884</v>
      </c>
      <c r="BF58" s="33">
        <f>Tabla25[[#This Row],[ROS_DUR_COR_COD_ROS_TG_POS]]-Tabla25[[#This Row],[PAS_DUR_COR_COD_ROS_TG_POS]]</f>
        <v>1545</v>
      </c>
      <c r="BG58" s="33">
        <f>Tabla25[[#This Row],[ROS_NUM_COR_COD_ROS_TG_TOT]]-Tabla25[[#This Row],[PAS_NUM_COR_COD_ROS_TG_TOT]]</f>
        <v>0.7142857142857143</v>
      </c>
      <c r="BH58" s="33">
        <f>Tabla25[[#This Row],[ROS_DUR_COR_COD_ROS_TG_TOT]]-Tabla25[[#This Row],[PAS_DUR_COR_COD_ROS_TG_TOT]]</f>
        <v>1248.5999999999999</v>
      </c>
      <c r="BI58" s="30">
        <f>Tabla25[[#This Row],[ROS_NUM_COR_COD_ESC_TG_NEG]]-Tabla25[[#This Row],[PAS_NUM_COR_COD_ESC_TG_NEG]]</f>
        <v>0.44444444444444442</v>
      </c>
      <c r="BJ58" s="30">
        <f>Tabla25[[#This Row],[ROS_DUR_COR_COD_ESC_TG_NEG]]-Tabla25[[#This Row],[PAS_DUR_COR_COD_ESC_TG_NEG]]</f>
        <v>891</v>
      </c>
      <c r="BK58" s="30">
        <f>Tabla25[[#This Row],[ROS_NUM_COR_COD_ESC_TG_NEU]]-Tabla25[[#This Row],[PAS_NUM_COR_COD_ESC_TG_NEU]]</f>
        <v>0</v>
      </c>
      <c r="BL58" s="30">
        <f>Tabla25[[#This Row],[ROS_DUR_COR_COD_ESC_TG_NEU]]-Tabla25[[#This Row],[PAS_DUR_COR_COD_ESC_TG_NEU]]</f>
        <v>0</v>
      </c>
      <c r="BM58" s="30">
        <f>Tabla25[[#This Row],[ROS_NUM_COR_COD_ESC_TG_POS]]-Tabla25[[#This Row],[PAS_NUM_COR_COD_ESC_TG_POS]]</f>
        <v>0.22222222222222221</v>
      </c>
      <c r="BN58" s="30">
        <f>Tabla25[[#This Row],[ROS_DUR_COR_COD_ESC_TG_POS]]-Tabla25[[#This Row],[PAS_DUR_COR_COD_ESC_TG_POS]]</f>
        <v>488</v>
      </c>
      <c r="BO58" s="30">
        <f>Tabla25[[#This Row],[ROS_NUM_COR_COD_ESC_TG_TOT]]-Tabla25[[#This Row],[PAS_NUM_COR_COD_ESC_TG_TOT]]</f>
        <v>0.21428571428571427</v>
      </c>
      <c r="BP58" s="30">
        <f>Tabla25[[#This Row],[ROS_DUR_COR_COD_ESC_TG_TOT]]-Tabla25[[#This Row],[PAS_DUR_COR_COD_ESC_TG_TOT]]</f>
        <v>689.5</v>
      </c>
      <c r="BQ58" s="36">
        <f>Tabla25[[#This Row],[PAS_NUM_COR_COD_ROS_TG_NEG]]-Tabla25[[#This Row],[ESC_NUM_COR_COD_ROS_TG_NEG]]</f>
        <v>0</v>
      </c>
      <c r="BR58" s="36">
        <f>Tabla25[[#This Row],[PAS_DUR_COR_COD_ROS_TG_NEG]]-Tabla25[[#This Row],[ESC_DUR_COR_COD_ROS_TG_NEG]]</f>
        <v>0</v>
      </c>
      <c r="BS58" s="36">
        <f>Tabla25[[#This Row],[PAS_NUM_COR_COD_ROS_TG_NEU]]-Tabla25[[#This Row],[ESC_NUM_COR_COD_ROS_TG_NEU]]</f>
        <v>-0.33333333333333331</v>
      </c>
      <c r="BT58" s="36">
        <f>Tabla25[[#This Row],[PAS_DUR_COR_COD_ROS_TG_NEU]]-Tabla25[[#This Row],[ESC_DUR_COR_COD_ROS_TG_NEU]]</f>
        <v>-514</v>
      </c>
      <c r="BU58" s="36">
        <f>Tabla25[[#This Row],[PAS_NUM_COR_COD_ROS_TG_POS]]-Tabla25[[#This Row],[ESC_NUM_COR_COD_ROS_TG_POS]]</f>
        <v>-0.1</v>
      </c>
      <c r="BV58" s="36">
        <f>Tabla25[[#This Row],[PAS_DUR_COR_COD_ROS_TG_POS]]-Tabla25[[#This Row],[ESC_DUR_COR_COD_ROS_TG_POS]]</f>
        <v>-183</v>
      </c>
      <c r="BW58" s="36">
        <f>Tabla25[[#This Row],[PAS_NUM_COR_COD_ROS_TG_TOT]]-Tabla25[[#This Row],[ESC_NUM_COR_COD_ROS_TG_TOT]]</f>
        <v>-0.14285714285714285</v>
      </c>
      <c r="BX58" s="36">
        <f>Tabla25[[#This Row],[PAS_DUR_COR_COD_ROS_TG_TOT]]-Tabla25[[#This Row],[ESC_DUR_COR_COD_ROS_TG_TOT]]</f>
        <v>-348.5</v>
      </c>
      <c r="BY58" s="39">
        <f>Tabla25[[#This Row],[PAS_NUM_COR_COD_ESC_TG_NEG]]-Tabla25[[#This Row],[ESC_NUM_COR_COD_ESC_TG_NEG]]</f>
        <v>0</v>
      </c>
      <c r="BZ58" s="39">
        <f>Tabla25[[#This Row],[PAS_DUR_COR_COD_ESC_TG_NEG]]-Tabla25[[#This Row],[ESC_DUR_COR_COD_ESC_TG_NEG]]</f>
        <v>0</v>
      </c>
      <c r="CA58" s="39">
        <f>Tabla25[[#This Row],[PAS_NUM_COR_COD_ESC_TG_NEU]]-Tabla25[[#This Row],[ESC_NUM_COR_COD_ESC_TG_NEU]]</f>
        <v>-0.55555555555555558</v>
      </c>
      <c r="CB58" s="39">
        <f>Tabla25[[#This Row],[PAS_DUR_COR_COD_ESC_TG_NEU]]-Tabla25[[#This Row],[ESC_DUR_COR_COD_ESC_TG_NEU]]</f>
        <v>-1194</v>
      </c>
      <c r="CC58" s="39">
        <f>Tabla25[[#This Row],[PAS_NUM_COR_COD_ESC_TG_POS]]-Tabla25[[#This Row],[ESC_NUM_COR_COD_ESC_TG_POS]]</f>
        <v>-0.4</v>
      </c>
      <c r="CD58" s="39">
        <f>Tabla25[[#This Row],[PAS_DUR_COR_COD_ESC_TG_POS]]-Tabla25[[#This Row],[ESC_DUR_COR_COD_ESC_TG_POS]]</f>
        <v>-1228</v>
      </c>
      <c r="CE58" s="39">
        <f>Tabla25[[#This Row],[PAS_NUM_COR_COD_ESC_TG_TOT]]-Tabla25[[#This Row],[ESC_NUM_COR_COD_ESC_TG_TOT]]</f>
        <v>-0.32142857142857145</v>
      </c>
      <c r="CF58" s="39">
        <f>Tabla25[[#This Row],[PAS_DUR_COR_COD_ESC_TG_TOT]]-Tabla25[[#This Row],[ESC_DUR_COR_COD_ESC_TG_TOT]]</f>
        <v>-1211</v>
      </c>
      <c r="CG58" s="42">
        <f>Tabla25[[#This Row],[PAS_NUM_COR_COD_ROS_TG_NEG]]-Tabla25[[#This Row],[PAS_NUM_COR_COD_ESC_TG_NEG]]</f>
        <v>0</v>
      </c>
      <c r="CH58" s="42">
        <f>Tabla25[[#This Row],[PAS_NUM_COR_COD_ROS_TG_NEU]]-Tabla25[[#This Row],[PAS_NUM_COR_COD_ESC_TG_NEU]]</f>
        <v>0</v>
      </c>
      <c r="CI58" s="42">
        <f>Tabla25[[#This Row],[PAS_NUM_COR_COD_ROS_TG_POS]]-Tabla25[[#This Row],[PAS_NUM_COR_COD_ESC_TG_POS]]</f>
        <v>0</v>
      </c>
      <c r="CJ58" s="42">
        <f>Tabla25[[#This Row],[PAS_NUM_COR_COD_ROS_TG_TOT]]-Tabla25[[#This Row],[PAS_NUM_COR_COD_ESC_TG_TOT]]</f>
        <v>0</v>
      </c>
      <c r="CK58" s="42">
        <f>Tabla25[[#This Row],[PAS_DUR_COR_COD_ROS_TG_NEG]]-Tabla25[[#This Row],[PAS_DUR_COR_COD_ESC_TG_NEG]]</f>
        <v>0</v>
      </c>
      <c r="CL58" s="42">
        <f>Tabla25[[#This Row],[PAS_DUR_COR_COD_ROS_TG_NEU]]-Tabla25[[#This Row],[PAS_DUR_COR_COD_ESC_TG_NEU]]</f>
        <v>0</v>
      </c>
      <c r="CM58" s="42">
        <f>Tabla25[[#This Row],[PAS_DUR_COR_COD_ROS_TG_POS]]-Tabla25[[#This Row],[PAS_DUR_COR_COD_ESC_TG_POS]]</f>
        <v>0</v>
      </c>
      <c r="CN58" s="42">
        <f>Tabla25[[#This Row],[PAS_DUR_COR_COD_ROS_TG_TOT]]-Tabla25[[#This Row],[PAS_DUR_COR_COD_ESC_TG_TOT]]</f>
        <v>0</v>
      </c>
      <c r="CO58" s="44">
        <f>Tabla25[[#This Row],[ESC_NUM_COR_COD_ROS_TG_NEG]]-Tabla25[[#This Row],[ESC_NUM_COR_COD_ESC_TG_NEG]]</f>
        <v>0</v>
      </c>
      <c r="CP58" s="44">
        <f>Tabla25[[#This Row],[ESC_NUM_COR_COD_ROS_TG_NEU]]-Tabla25[[#This Row],[ESC_NUM_COR_COD_ESC_TG_NEU]]</f>
        <v>-0.22222222222222227</v>
      </c>
      <c r="CQ58" s="44">
        <f>Tabla25[[#This Row],[ESC_NUM_COR_COD_ROS_TG_POS]]-Tabla25[[#This Row],[ESC_NUM_COR_COD_ESC_TG_POS]]</f>
        <v>-0.30000000000000004</v>
      </c>
      <c r="CR58" s="44">
        <f>Tabla25[[#This Row],[ESC_NUM_COR_COD_ROS_TG_TOT]]-Tabla25[[#This Row],[ESC_NUM_COR_COD_ESC_TG_TOT]]</f>
        <v>-0.1785714285714286</v>
      </c>
      <c r="CS58" s="44">
        <f>Tabla25[[#This Row],[ESC_DUR_COR_COD_ROS_TG_NEG]]-Tabla25[[#This Row],[ESC_DUR_COR_COD_ESC_TG_NEG]]</f>
        <v>0</v>
      </c>
      <c r="CT58" s="44">
        <f>Tabla25[[#This Row],[ESC_DUR_COR_COD_ROS_TG_NEU]]-Tabla25[[#This Row],[ESC_DUR_COR_COD_ESC_TG_NEU]]</f>
        <v>-680</v>
      </c>
      <c r="CU58" s="44">
        <f>Tabla25[[#This Row],[ESC_DUR_COR_COD_ROS_TG_POS]]-Tabla25[[#This Row],[ESC_DUR_COR_COD_ESC_TG_POS]]</f>
        <v>-1045</v>
      </c>
      <c r="CV58" s="44">
        <f>Tabla25[[#This Row],[ESC_DUR_COR_COD_ROS_TG_TOT]]-Tabla25[[#This Row],[ESC_DUR_COR_COD_ESC_TG_TOT]]</f>
        <v>-862.5</v>
      </c>
      <c r="CW58" s="47">
        <f>Tabla25[[#This Row],[ROS_NUM_COR_COD_ROS_TG_NEG]]-Tabla25[[#This Row],[ROS_NUM_COR_COD_ESC_TG_NEG]]</f>
        <v>0.33333333333333337</v>
      </c>
      <c r="CX58" s="47">
        <f>Tabla25[[#This Row],[ROS_NUM_COR_COD_ROS_TG_NEU]]-Tabla25[[#This Row],[ROS_NUM_COR_COD_ESC_TG_NEU]]</f>
        <v>0.5</v>
      </c>
      <c r="CY58" s="47">
        <f>Tabla25[[#This Row],[ROS_NUM_COR_COD_ROS_TG_POS]]-Tabla25[[#This Row],[ROS_NUM_COR_COD_ESC_TG_POS]]</f>
        <v>0.66666666666666663</v>
      </c>
      <c r="CZ58" s="47">
        <f>Tabla25[[#This Row],[ROS_NUM_COR_COD_ROS_TG_TOT]]-Tabla25[[#This Row],[ROS_NUM_COR_COD_ESC_TG_TOT]]</f>
        <v>0.5</v>
      </c>
      <c r="DA58" s="47">
        <f>Tabla25[[#This Row],[ROS_DUR_COR_COD_ROS_TG_NEG]]-Tabla25[[#This Row],[ROS_DUR_COR_COD_ESC_TG_NEG]]</f>
        <v>-60</v>
      </c>
      <c r="DB58" s="47">
        <f>Tabla25[[#This Row],[ROS_DUR_COR_COD_ROS_TG_NEU]]-Tabla25[[#This Row],[ROS_DUR_COR_COD_ESC_TG_NEU]]</f>
        <v>1491</v>
      </c>
      <c r="DC58" s="47">
        <f>Tabla25[[#This Row],[ROS_DUR_COR_COD_ROS_TG_POS]]-Tabla25[[#This Row],[ROS_DUR_COR_COD_ESC_TG_POS]]</f>
        <v>1057</v>
      </c>
      <c r="DD58" s="47">
        <f>Tabla25[[#This Row],[ROS_DUR_COR_COD_ROS_TG_TOT]]-Tabla25[[#This Row],[ROS_DUR_COR_COD_ESC_TG_TOT]]</f>
        <v>559.09999999999991</v>
      </c>
      <c r="DE58" s="57">
        <v>180.5</v>
      </c>
      <c r="DF58" s="57">
        <v>397</v>
      </c>
      <c r="DG58" s="57">
        <v>386.5</v>
      </c>
      <c r="DH58" s="57">
        <v>306.2</v>
      </c>
      <c r="DI58" s="57">
        <v>129</v>
      </c>
      <c r="DJ58" s="57"/>
      <c r="DK58" s="57">
        <v>381</v>
      </c>
      <c r="DL58" s="57">
        <v>255</v>
      </c>
      <c r="DM58" s="57"/>
      <c r="DN58" s="57">
        <v>209</v>
      </c>
      <c r="DO58" s="57">
        <v>183</v>
      </c>
      <c r="DP58" s="57">
        <v>196</v>
      </c>
      <c r="DQ58" s="57"/>
      <c r="DR58" s="57">
        <v>220</v>
      </c>
      <c r="DS58" s="57">
        <v>358</v>
      </c>
      <c r="DT58" s="57">
        <v>289</v>
      </c>
      <c r="DU58" s="57"/>
      <c r="DV58" s="57"/>
      <c r="DW58" s="57"/>
      <c r="DX58" s="57"/>
      <c r="DY58" s="57"/>
      <c r="DZ58" s="57"/>
      <c r="EA58" s="57"/>
      <c r="EB58" s="57"/>
      <c r="EC58" s="57">
        <f>Tabla25[[#This Row],[ROS_1DU_COR_COD_ROS_TG_NEG]]-Tabla25[[#This Row],[ROS_1DU_COR_COD_ESC_TG_NEG]]</f>
        <v>51.5</v>
      </c>
      <c r="ED58" s="57">
        <f>Tabla25[[#This Row],[ROS_1DU_COR_COD_ROS_TG_NEU]]-Tabla25[[#This Row],[ROS_1DU_COR_COD_ESC_TG_NEU]]</f>
        <v>397</v>
      </c>
      <c r="EE58" s="57">
        <f>Tabla25[[#This Row],[ROS_1DU_COR_COD_ROS_TG_POS]]-Tabla25[[#This Row],[ROS_1DU_COR_COD_ESC_TG_POS]]</f>
        <v>5.5</v>
      </c>
      <c r="EF58" s="57">
        <f>Tabla25[[#This Row],[ROS_1DU_COR_COD_ROS_TG_TOT]]-Tabla25[[#This Row],[ROS_1DU_COR_COD_ESC_TG_TOT]]</f>
        <v>51.199999999999989</v>
      </c>
      <c r="EG58" s="57">
        <f>Tabla25[[#This Row],[ESC_1DU_COR_COD_ROS_TG_NEG]]-Tabla25[[#This Row],[ESC_1DU_COR_COD_ESC_TG_NEG]]</f>
        <v>0</v>
      </c>
      <c r="EH58" s="57">
        <f>Tabla25[[#This Row],[ESC_1DU_COR_COD_ROS_TG_NEU]]-Tabla25[[#This Row],[ESC_1DU_COR_COD_ESC_TG_NEU]]</f>
        <v>-11</v>
      </c>
      <c r="EI58" s="57">
        <f>Tabla25[[#This Row],[ESC_1DU_COR_COD_ROS_TG_POS]]-Tabla25[[#This Row],[ESC_1DU_COR_COD_ESC_TG_POS]]</f>
        <v>-175</v>
      </c>
      <c r="EJ58" s="57">
        <f>Tabla25[[#This Row],[ESC_1DU_COR_COD_ROS_TG_TOT]]-Tabla25[[#This Row],[ESC_1DU_COR_COD_ESC_TG_TOT]]</f>
        <v>-93</v>
      </c>
      <c r="EK58" s="57">
        <f>Tabla25[[#This Row],[PAS_1DU_COR_COD_ROS_TG_NEG]]-Tabla25[[#This Row],[PAS_1DU_COR_COD_ESC_TG_NEG]]</f>
        <v>0</v>
      </c>
      <c r="EL58" s="57">
        <f>Tabla25[[#This Row],[PAS_1DU_COR_COD_ROS_TG_NEU]]-Tabla25[[#This Row],[PAS_1DU_COR_COD_ESC_TG_NEU]]</f>
        <v>0</v>
      </c>
      <c r="EM58" s="57">
        <f>Tabla25[[#This Row],[PAS_1DU_COR_COD_ROS_TG_POS]]-Tabla25[[#This Row],[PAS_1DU_COR_COD_ESC_TG_POS]]</f>
        <v>0</v>
      </c>
      <c r="EN58" s="57">
        <f>Tabla25[[#This Row],[PAS_1DU_COR_COD_ROS_TG_TOT]]-Tabla25[[#This Row],[PAS_1DU_COR_COD_ESC_TG_TOT]]</f>
        <v>0</v>
      </c>
    </row>
    <row r="59" spans="1:144" x14ac:dyDescent="0.3">
      <c r="A59" s="4" t="s">
        <v>57</v>
      </c>
      <c r="B59" s="2">
        <v>30</v>
      </c>
      <c r="C59" s="2">
        <v>1</v>
      </c>
      <c r="D59" s="2">
        <v>33</v>
      </c>
      <c r="E59" s="19">
        <v>2.7333333333333334</v>
      </c>
      <c r="F59" s="19">
        <v>775.23076923076928</v>
      </c>
      <c r="G59" s="19">
        <v>2.7777777777777777</v>
      </c>
      <c r="H59" s="19">
        <v>998.15384615384619</v>
      </c>
      <c r="I59" s="19">
        <v>2.0625</v>
      </c>
      <c r="J59" s="19">
        <v>812.1</v>
      </c>
      <c r="K59" s="19">
        <v>2.5306122448979593</v>
      </c>
      <c r="L59" s="19">
        <v>865.97222222222217</v>
      </c>
      <c r="M59" s="21">
        <v>2.5333333333333332</v>
      </c>
      <c r="N59" s="21">
        <v>761.58333333333337</v>
      </c>
      <c r="O59" s="21">
        <v>2.4444444444444446</v>
      </c>
      <c r="P59" s="21">
        <v>885.15384615384619</v>
      </c>
      <c r="Q59" s="21">
        <v>2.125</v>
      </c>
      <c r="R59" s="21">
        <v>721.63636363636363</v>
      </c>
      <c r="S59" s="21">
        <v>2.3673469387755102</v>
      </c>
      <c r="T59" s="21">
        <v>794</v>
      </c>
      <c r="U59" s="22">
        <v>3.8571428571428572</v>
      </c>
      <c r="V59" s="22">
        <v>930.28571428571433</v>
      </c>
      <c r="W59" s="22">
        <v>6</v>
      </c>
      <c r="X59" s="22">
        <v>1611.1666666666667</v>
      </c>
      <c r="Y59" s="22">
        <v>5.25</v>
      </c>
      <c r="Z59" s="22">
        <v>1224.5</v>
      </c>
      <c r="AA59" s="22">
        <v>5</v>
      </c>
      <c r="AB59" s="22">
        <v>1236.9047619047619</v>
      </c>
      <c r="AC59" s="24">
        <v>3</v>
      </c>
      <c r="AD59" s="24">
        <v>639</v>
      </c>
      <c r="AE59" s="24">
        <v>0.66666666666666663</v>
      </c>
      <c r="AF59" s="24">
        <v>348</v>
      </c>
      <c r="AG59" s="24">
        <v>2</v>
      </c>
      <c r="AH59" s="24">
        <v>546</v>
      </c>
      <c r="AI59" s="24">
        <v>1.9523809523809523</v>
      </c>
      <c r="AJ59" s="24">
        <v>563</v>
      </c>
      <c r="AK59" s="26">
        <v>2</v>
      </c>
      <c r="AL59" s="26">
        <v>786.2</v>
      </c>
      <c r="AM59" s="26">
        <v>2.375</v>
      </c>
      <c r="AN59" s="26">
        <v>835.33333333333337</v>
      </c>
      <c r="AO59" s="26">
        <v>1.8571428571428572</v>
      </c>
      <c r="AP59" s="26">
        <v>808</v>
      </c>
      <c r="AQ59" s="26">
        <v>2.0909090909090908</v>
      </c>
      <c r="AR59" s="26">
        <v>811.92857142857144</v>
      </c>
      <c r="AS59" s="28">
        <v>3</v>
      </c>
      <c r="AT59" s="28">
        <v>958.16666666666663</v>
      </c>
      <c r="AU59" s="28">
        <v>3.625</v>
      </c>
      <c r="AV59" s="28">
        <v>982</v>
      </c>
      <c r="AW59" s="28">
        <v>4.1428571428571432</v>
      </c>
      <c r="AX59" s="28">
        <v>1420</v>
      </c>
      <c r="AY59" s="28">
        <v>3.5909090909090908</v>
      </c>
      <c r="AZ59" s="28">
        <v>1106.25</v>
      </c>
      <c r="BA59" s="33">
        <f>Tabla25[[#This Row],[ROS_NUM_COR_COD_ROS_TG_NEG]]-Tabla25[[#This Row],[PAS_NUM_COR_COD_ROS_TG_NEG]]</f>
        <v>0.46666666666666679</v>
      </c>
      <c r="BB59" s="33">
        <f>Tabla25[[#This Row],[ROS_DUR_COR_COD_ROS_TG_NEG]]-Tabla25[[#This Row],[PAS_DUR_COR_COD_ROS_TG_NEG]]</f>
        <v>196.58333333333326</v>
      </c>
      <c r="BC59" s="33">
        <f>Tabla25[[#This Row],[ROS_NUM_COR_COD_ROS_TG_NEU]]-Tabla25[[#This Row],[PAS_NUM_COR_COD_ROS_TG_NEU]]</f>
        <v>1.1805555555555554</v>
      </c>
      <c r="BD59" s="33">
        <f>Tabla25[[#This Row],[ROS_DUR_COR_COD_ROS_TG_NEU]]-Tabla25[[#This Row],[PAS_DUR_COR_COD_ROS_TG_NEU]]</f>
        <v>96.846153846153811</v>
      </c>
      <c r="BE59" s="33">
        <f>Tabla25[[#This Row],[ROS_NUM_COR_COD_ROS_TG_POS]]-Tabla25[[#This Row],[PAS_NUM_COR_COD_ROS_TG_POS]]</f>
        <v>2.0178571428571432</v>
      </c>
      <c r="BF59" s="33">
        <f>Tabla25[[#This Row],[ROS_DUR_COR_COD_ROS_TG_POS]]-Tabla25[[#This Row],[PAS_DUR_COR_COD_ROS_TG_POS]]</f>
        <v>698.36363636363637</v>
      </c>
      <c r="BG59" s="33">
        <f>Tabla25[[#This Row],[ROS_NUM_COR_COD_ROS_TG_TOT]]-Tabla25[[#This Row],[PAS_NUM_COR_COD_ROS_TG_TOT]]</f>
        <v>1.2235621521335807</v>
      </c>
      <c r="BH59" s="33">
        <f>Tabla25[[#This Row],[ROS_DUR_COR_COD_ROS_TG_TOT]]-Tabla25[[#This Row],[PAS_DUR_COR_COD_ROS_TG_TOT]]</f>
        <v>312.25</v>
      </c>
      <c r="BI59" s="30">
        <f>Tabla25[[#This Row],[ROS_NUM_COR_COD_ESC_TG_NEG]]-Tabla25[[#This Row],[PAS_NUM_COR_COD_ESC_TG_NEG]]</f>
        <v>-0.73333333333333339</v>
      </c>
      <c r="BJ59" s="30">
        <f>Tabla25[[#This Row],[ROS_DUR_COR_COD_ESC_TG_NEG]]-Tabla25[[#This Row],[PAS_DUR_COR_COD_ESC_TG_NEG]]</f>
        <v>10.969230769230762</v>
      </c>
      <c r="BK59" s="30">
        <f>Tabla25[[#This Row],[ROS_NUM_COR_COD_ESC_TG_NEU]]-Tabla25[[#This Row],[PAS_NUM_COR_COD_ESC_TG_NEU]]</f>
        <v>-0.40277777777777768</v>
      </c>
      <c r="BL59" s="30">
        <f>Tabla25[[#This Row],[ROS_DUR_COR_COD_ESC_TG_NEU]]-Tabla25[[#This Row],[PAS_DUR_COR_COD_ESC_TG_NEU]]</f>
        <v>-162.82051282051282</v>
      </c>
      <c r="BM59" s="30">
        <f>Tabla25[[#This Row],[ROS_NUM_COR_COD_ESC_TG_POS]]-Tabla25[[#This Row],[PAS_NUM_COR_COD_ESC_TG_POS]]</f>
        <v>-0.20535714285714279</v>
      </c>
      <c r="BN59" s="30">
        <f>Tabla25[[#This Row],[ROS_DUR_COR_COD_ESC_TG_POS]]-Tabla25[[#This Row],[PAS_DUR_COR_COD_ESC_TG_POS]]</f>
        <v>-4.1000000000000227</v>
      </c>
      <c r="BO59" s="30">
        <f>Tabla25[[#This Row],[ROS_NUM_COR_COD_ESC_TG_TOT]]-Tabla25[[#This Row],[PAS_NUM_COR_COD_ESC_TG_TOT]]</f>
        <v>-0.4397031539888685</v>
      </c>
      <c r="BP59" s="30">
        <f>Tabla25[[#This Row],[ROS_DUR_COR_COD_ESC_TG_TOT]]-Tabla25[[#This Row],[PAS_DUR_COR_COD_ESC_TG_TOT]]</f>
        <v>-54.043650793650727</v>
      </c>
      <c r="BQ59" s="36">
        <f>Tabla25[[#This Row],[PAS_NUM_COR_COD_ROS_TG_NEG]]-Tabla25[[#This Row],[ESC_NUM_COR_COD_ROS_TG_NEG]]</f>
        <v>-0.46666666666666679</v>
      </c>
      <c r="BR59" s="36">
        <f>Tabla25[[#This Row],[PAS_DUR_COR_COD_ROS_TG_NEG]]-Tabla25[[#This Row],[ESC_DUR_COR_COD_ROS_TG_NEG]]</f>
        <v>122.58333333333337</v>
      </c>
      <c r="BS59" s="36">
        <f>Tabla25[[#This Row],[PAS_NUM_COR_COD_ROS_TG_NEU]]-Tabla25[[#This Row],[ESC_NUM_COR_COD_ROS_TG_NEU]]</f>
        <v>1.7777777777777781</v>
      </c>
      <c r="BT59" s="36">
        <f>Tabla25[[#This Row],[PAS_DUR_COR_COD_ROS_TG_NEU]]-Tabla25[[#This Row],[ESC_DUR_COR_COD_ROS_TG_NEU]]</f>
        <v>537.15384615384619</v>
      </c>
      <c r="BU59" s="36">
        <f>Tabla25[[#This Row],[PAS_NUM_COR_COD_ROS_TG_POS]]-Tabla25[[#This Row],[ESC_NUM_COR_COD_ROS_TG_POS]]</f>
        <v>0.125</v>
      </c>
      <c r="BV59" s="36">
        <f>Tabla25[[#This Row],[PAS_DUR_COR_COD_ROS_TG_POS]]-Tabla25[[#This Row],[ESC_DUR_COR_COD_ROS_TG_POS]]</f>
        <v>175.63636363636363</v>
      </c>
      <c r="BW59" s="36">
        <f>Tabla25[[#This Row],[PAS_NUM_COR_COD_ROS_TG_TOT]]-Tabla25[[#This Row],[ESC_NUM_COR_COD_ROS_TG_TOT]]</f>
        <v>0.41496598639455784</v>
      </c>
      <c r="BX59" s="36">
        <f>Tabla25[[#This Row],[PAS_DUR_COR_COD_ROS_TG_TOT]]-Tabla25[[#This Row],[ESC_DUR_COR_COD_ROS_TG_TOT]]</f>
        <v>231</v>
      </c>
      <c r="BY59" s="39">
        <f>Tabla25[[#This Row],[PAS_NUM_COR_COD_ESC_TG_NEG]]-Tabla25[[#This Row],[ESC_NUM_COR_COD_ESC_TG_NEG]]</f>
        <v>-1.1238095238095238</v>
      </c>
      <c r="BZ59" s="39">
        <f>Tabla25[[#This Row],[PAS_DUR_COR_COD_ESC_TG_NEG]]-Tabla25[[#This Row],[ESC_DUR_COR_COD_ESC_TG_NEG]]</f>
        <v>-155.05494505494505</v>
      </c>
      <c r="CA59" s="39">
        <f>Tabla25[[#This Row],[PAS_NUM_COR_COD_ESC_TG_NEU]]-Tabla25[[#This Row],[ESC_NUM_COR_COD_ESC_TG_NEU]]</f>
        <v>-3.2222222222222223</v>
      </c>
      <c r="CB59" s="39">
        <f>Tabla25[[#This Row],[PAS_DUR_COR_COD_ESC_TG_NEU]]-Tabla25[[#This Row],[ESC_DUR_COR_COD_ESC_TG_NEU]]</f>
        <v>-613.01282051282055</v>
      </c>
      <c r="CC59" s="39">
        <f>Tabla25[[#This Row],[PAS_NUM_COR_COD_ESC_TG_POS]]-Tabla25[[#This Row],[ESC_NUM_COR_COD_ESC_TG_POS]]</f>
        <v>-3.1875</v>
      </c>
      <c r="CD59" s="39">
        <f>Tabla25[[#This Row],[PAS_DUR_COR_COD_ESC_TG_POS]]-Tabla25[[#This Row],[ESC_DUR_COR_COD_ESC_TG_POS]]</f>
        <v>-412.4</v>
      </c>
      <c r="CE59" s="39">
        <f>Tabla25[[#This Row],[PAS_NUM_COR_COD_ESC_TG_TOT]]-Tabla25[[#This Row],[ESC_NUM_COR_COD_ESC_TG_TOT]]</f>
        <v>-2.4693877551020407</v>
      </c>
      <c r="CF59" s="39">
        <f>Tabla25[[#This Row],[PAS_DUR_COR_COD_ESC_TG_TOT]]-Tabla25[[#This Row],[ESC_DUR_COR_COD_ESC_TG_TOT]]</f>
        <v>-370.93253968253975</v>
      </c>
      <c r="CG59" s="42">
        <f>Tabla25[[#This Row],[PAS_NUM_COR_COD_ROS_TG_NEG]]-Tabla25[[#This Row],[PAS_NUM_COR_COD_ESC_TG_NEG]]</f>
        <v>-0.20000000000000018</v>
      </c>
      <c r="CH59" s="42">
        <f>Tabla25[[#This Row],[PAS_NUM_COR_COD_ROS_TG_NEU]]-Tabla25[[#This Row],[PAS_NUM_COR_COD_ESC_TG_NEU]]</f>
        <v>-0.33333333333333304</v>
      </c>
      <c r="CI59" s="42">
        <f>Tabla25[[#This Row],[PAS_NUM_COR_COD_ROS_TG_POS]]-Tabla25[[#This Row],[PAS_NUM_COR_COD_ESC_TG_POS]]</f>
        <v>6.25E-2</v>
      </c>
      <c r="CJ59" s="42">
        <f>Tabla25[[#This Row],[PAS_NUM_COR_COD_ROS_TG_TOT]]-Tabla25[[#This Row],[PAS_NUM_COR_COD_ESC_TG_TOT]]</f>
        <v>-0.16326530612244916</v>
      </c>
      <c r="CK59" s="42">
        <f>Tabla25[[#This Row],[PAS_DUR_COR_COD_ROS_TG_NEG]]-Tabla25[[#This Row],[PAS_DUR_COR_COD_ESC_TG_NEG]]</f>
        <v>-13.647435897435912</v>
      </c>
      <c r="CL59" s="42">
        <f>Tabla25[[#This Row],[PAS_DUR_COR_COD_ROS_TG_NEU]]-Tabla25[[#This Row],[PAS_DUR_COR_COD_ESC_TG_NEU]]</f>
        <v>-113</v>
      </c>
      <c r="CM59" s="42">
        <f>Tabla25[[#This Row],[PAS_DUR_COR_COD_ROS_TG_POS]]-Tabla25[[#This Row],[PAS_DUR_COR_COD_ESC_TG_POS]]</f>
        <v>-90.463636363636397</v>
      </c>
      <c r="CN59" s="42">
        <f>Tabla25[[#This Row],[PAS_DUR_COR_COD_ROS_TG_TOT]]-Tabla25[[#This Row],[PAS_DUR_COR_COD_ESC_TG_TOT]]</f>
        <v>-71.972222222222172</v>
      </c>
      <c r="CO59" s="44">
        <f>Tabla25[[#This Row],[ESC_NUM_COR_COD_ROS_TG_NEG]]-Tabla25[[#This Row],[ESC_NUM_COR_COD_ESC_TG_NEG]]</f>
        <v>-0.85714285714285721</v>
      </c>
      <c r="CP59" s="44">
        <f>Tabla25[[#This Row],[ESC_NUM_COR_COD_ROS_TG_NEU]]-Tabla25[[#This Row],[ESC_NUM_COR_COD_ESC_TG_NEU]]</f>
        <v>-5.333333333333333</v>
      </c>
      <c r="CQ59" s="44">
        <f>Tabla25[[#This Row],[ESC_NUM_COR_COD_ROS_TG_POS]]-Tabla25[[#This Row],[ESC_NUM_COR_COD_ESC_TG_POS]]</f>
        <v>-3.25</v>
      </c>
      <c r="CR59" s="44">
        <f>Tabla25[[#This Row],[ESC_NUM_COR_COD_ROS_TG_TOT]]-Tabla25[[#This Row],[ESC_NUM_COR_COD_ESC_TG_TOT]]</f>
        <v>-3.0476190476190474</v>
      </c>
      <c r="CS59" s="44">
        <f>Tabla25[[#This Row],[ESC_DUR_COR_COD_ROS_TG_NEG]]-Tabla25[[#This Row],[ESC_DUR_COR_COD_ESC_TG_NEG]]</f>
        <v>-291.28571428571433</v>
      </c>
      <c r="CT59" s="44">
        <f>Tabla25[[#This Row],[ESC_DUR_COR_COD_ROS_TG_NEU]]-Tabla25[[#This Row],[ESC_DUR_COR_COD_ESC_TG_NEU]]</f>
        <v>-1263.1666666666667</v>
      </c>
      <c r="CU59" s="44">
        <f>Tabla25[[#This Row],[ESC_DUR_COR_COD_ROS_TG_POS]]-Tabla25[[#This Row],[ESC_DUR_COR_COD_ESC_TG_POS]]</f>
        <v>-678.5</v>
      </c>
      <c r="CV59" s="44">
        <f>Tabla25[[#This Row],[ESC_DUR_COR_COD_ROS_TG_TOT]]-Tabla25[[#This Row],[ESC_DUR_COR_COD_ESC_TG_TOT]]</f>
        <v>-673.90476190476193</v>
      </c>
      <c r="CW59" s="47">
        <f>Tabla25[[#This Row],[ROS_NUM_COR_COD_ROS_TG_NEG]]-Tabla25[[#This Row],[ROS_NUM_COR_COD_ESC_TG_NEG]]</f>
        <v>1</v>
      </c>
      <c r="CX59" s="47">
        <f>Tabla25[[#This Row],[ROS_NUM_COR_COD_ROS_TG_NEU]]-Tabla25[[#This Row],[ROS_NUM_COR_COD_ESC_TG_NEU]]</f>
        <v>1.25</v>
      </c>
      <c r="CY59" s="47">
        <f>Tabla25[[#This Row],[ROS_NUM_COR_COD_ROS_TG_POS]]-Tabla25[[#This Row],[ROS_NUM_COR_COD_ESC_TG_POS]]</f>
        <v>2.285714285714286</v>
      </c>
      <c r="CZ59" s="47">
        <f>Tabla25[[#This Row],[ROS_NUM_COR_COD_ROS_TG_TOT]]-Tabla25[[#This Row],[ROS_NUM_COR_COD_ESC_TG_TOT]]</f>
        <v>1.5</v>
      </c>
      <c r="DA59" s="47">
        <f>Tabla25[[#This Row],[ROS_DUR_COR_COD_ROS_TG_NEG]]-Tabla25[[#This Row],[ROS_DUR_COR_COD_ESC_TG_NEG]]</f>
        <v>171.96666666666658</v>
      </c>
      <c r="DB59" s="47">
        <f>Tabla25[[#This Row],[ROS_DUR_COR_COD_ROS_TG_NEU]]-Tabla25[[#This Row],[ROS_DUR_COR_COD_ESC_TG_NEU]]</f>
        <v>146.66666666666663</v>
      </c>
      <c r="DC59" s="47">
        <f>Tabla25[[#This Row],[ROS_DUR_COR_COD_ROS_TG_POS]]-Tabla25[[#This Row],[ROS_DUR_COR_COD_ESC_TG_POS]]</f>
        <v>612</v>
      </c>
      <c r="DD59" s="47">
        <f>Tabla25[[#This Row],[ROS_DUR_COR_COD_ROS_TG_TOT]]-Tabla25[[#This Row],[ROS_DUR_COR_COD_ESC_TG_TOT]]</f>
        <v>294.32142857142856</v>
      </c>
      <c r="DE59" s="57">
        <v>231.5</v>
      </c>
      <c r="DF59" s="57">
        <v>209.375</v>
      </c>
      <c r="DG59" s="57">
        <v>346.16666666666669</v>
      </c>
      <c r="DH59" s="57">
        <v>257.05</v>
      </c>
      <c r="DI59" s="57">
        <v>283.39999999999998</v>
      </c>
      <c r="DJ59" s="57">
        <v>263.5</v>
      </c>
      <c r="DK59" s="57">
        <v>273</v>
      </c>
      <c r="DL59" s="57">
        <v>272.64285714285717</v>
      </c>
      <c r="DM59" s="57">
        <v>139.14285714285714</v>
      </c>
      <c r="DN59" s="57">
        <v>229.5</v>
      </c>
      <c r="DO59" s="57">
        <v>244.83333333333334</v>
      </c>
      <c r="DP59" s="57">
        <v>193.46666666666667</v>
      </c>
      <c r="DQ59" s="57">
        <v>324.57142857142856</v>
      </c>
      <c r="DR59" s="57">
        <v>363.66666666666669</v>
      </c>
      <c r="DS59" s="57">
        <v>260.625</v>
      </c>
      <c r="DT59" s="57">
        <v>311.38095238095241</v>
      </c>
      <c r="DU59" s="57">
        <v>250</v>
      </c>
      <c r="DV59" s="57">
        <v>312.46153846153845</v>
      </c>
      <c r="DW59" s="57">
        <v>251.63636363636363</v>
      </c>
      <c r="DX59" s="57">
        <v>273.05555555555554</v>
      </c>
      <c r="DY59" s="57">
        <v>278.92307692307691</v>
      </c>
      <c r="DZ59" s="57">
        <v>265.53846153846155</v>
      </c>
      <c r="EA59" s="57">
        <v>255.1</v>
      </c>
      <c r="EB59" s="57">
        <v>267.47222222222223</v>
      </c>
      <c r="EC59" s="57">
        <f>Tabla25[[#This Row],[ROS_1DU_COR_COD_ROS_TG_NEG]]-Tabla25[[#This Row],[ROS_1DU_COR_COD_ESC_TG_NEG]]</f>
        <v>-51.899999999999977</v>
      </c>
      <c r="ED59" s="57">
        <f>Tabla25[[#This Row],[ROS_1DU_COR_COD_ROS_TG_NEU]]-Tabla25[[#This Row],[ROS_1DU_COR_COD_ESC_TG_NEU]]</f>
        <v>-54.125</v>
      </c>
      <c r="EE59" s="57">
        <f>Tabla25[[#This Row],[ROS_1DU_COR_COD_ROS_TG_POS]]-Tabla25[[#This Row],[ROS_1DU_COR_COD_ESC_TG_POS]]</f>
        <v>73.166666666666686</v>
      </c>
      <c r="EF59" s="57">
        <f>Tabla25[[#This Row],[ROS_1DU_COR_COD_ROS_TG_TOT]]-Tabla25[[#This Row],[ROS_1DU_COR_COD_ESC_TG_TOT]]</f>
        <v>-15.592857142857156</v>
      </c>
      <c r="EG59" s="57">
        <f>Tabla25[[#This Row],[ESC_1DU_COR_COD_ROS_TG_NEG]]-Tabla25[[#This Row],[ESC_1DU_COR_COD_ESC_TG_NEG]]</f>
        <v>-185.42857142857142</v>
      </c>
      <c r="EH59" s="57">
        <f>Tabla25[[#This Row],[ESC_1DU_COR_COD_ROS_TG_NEU]]-Tabla25[[#This Row],[ESC_1DU_COR_COD_ESC_TG_NEU]]</f>
        <v>-134.16666666666669</v>
      </c>
      <c r="EI59" s="57">
        <f>Tabla25[[#This Row],[ESC_1DU_COR_COD_ROS_TG_POS]]-Tabla25[[#This Row],[ESC_1DU_COR_COD_ESC_TG_POS]]</f>
        <v>-15.791666666666657</v>
      </c>
      <c r="EJ59" s="57">
        <f>Tabla25[[#This Row],[ESC_1DU_COR_COD_ROS_TG_TOT]]-Tabla25[[#This Row],[ESC_1DU_COR_COD_ESC_TG_TOT]]</f>
        <v>-117.91428571428574</v>
      </c>
      <c r="EK59" s="57">
        <f>Tabla25[[#This Row],[PAS_1DU_COR_COD_ROS_TG_NEG]]-Tabla25[[#This Row],[PAS_1DU_COR_COD_ESC_TG_NEG]]</f>
        <v>-28.923076923076906</v>
      </c>
      <c r="EL59" s="57">
        <f>Tabla25[[#This Row],[PAS_1DU_COR_COD_ROS_TG_NEU]]-Tabla25[[#This Row],[PAS_1DU_COR_COD_ESC_TG_NEU]]</f>
        <v>46.923076923076906</v>
      </c>
      <c r="EM59" s="57">
        <f>Tabla25[[#This Row],[PAS_1DU_COR_COD_ROS_TG_POS]]-Tabla25[[#This Row],[PAS_1DU_COR_COD_ESC_TG_POS]]</f>
        <v>-3.4636363636363683</v>
      </c>
      <c r="EN59" s="57">
        <f>Tabla25[[#This Row],[PAS_1DU_COR_COD_ROS_TG_TOT]]-Tabla25[[#This Row],[PAS_1DU_COR_COD_ESC_TG_TOT]]</f>
        <v>5.5833333333333144</v>
      </c>
    </row>
    <row r="60" spans="1:144" x14ac:dyDescent="0.3">
      <c r="A60" s="2" t="s">
        <v>58</v>
      </c>
      <c r="B60" s="2">
        <v>30</v>
      </c>
      <c r="C60" s="2">
        <v>1</v>
      </c>
      <c r="D60" s="2">
        <v>37</v>
      </c>
      <c r="E60" s="19">
        <v>3.3</v>
      </c>
      <c r="F60" s="19">
        <v>1262.0625</v>
      </c>
      <c r="G60" s="19">
        <v>2.85</v>
      </c>
      <c r="H60" s="19">
        <v>1207.2666666666667</v>
      </c>
      <c r="I60" s="19">
        <v>3.2</v>
      </c>
      <c r="J60" s="19">
        <v>1041.5882352941176</v>
      </c>
      <c r="K60" s="19">
        <v>3.1166666666666667</v>
      </c>
      <c r="L60" s="19">
        <v>1166.8541666666667</v>
      </c>
      <c r="M60" s="21">
        <v>3.1</v>
      </c>
      <c r="N60" s="21">
        <v>1211.2</v>
      </c>
      <c r="O60" s="21">
        <v>3.2</v>
      </c>
      <c r="P60" s="21">
        <v>1240.625</v>
      </c>
      <c r="Q60" s="21">
        <v>3.45</v>
      </c>
      <c r="R60" s="21">
        <v>1198.8823529411766</v>
      </c>
      <c r="S60" s="21">
        <v>3.25</v>
      </c>
      <c r="T60" s="21">
        <v>1216.6458333333333</v>
      </c>
      <c r="U60" s="22">
        <v>6.7</v>
      </c>
      <c r="V60" s="22">
        <v>1896.3</v>
      </c>
      <c r="W60" s="22">
        <v>6.2222222222222223</v>
      </c>
      <c r="X60" s="22">
        <v>1867.4444444444443</v>
      </c>
      <c r="Y60" s="22">
        <v>4.3</v>
      </c>
      <c r="Z60" s="22">
        <v>1384.3333333333333</v>
      </c>
      <c r="AA60" s="22">
        <v>5.7241379310344831</v>
      </c>
      <c r="AB60" s="22">
        <v>1722.4642857142858</v>
      </c>
      <c r="AC60" s="24">
        <v>1</v>
      </c>
      <c r="AD60" s="24">
        <v>566.25</v>
      </c>
      <c r="AE60" s="24">
        <v>0.66666666666666663</v>
      </c>
      <c r="AF60" s="24">
        <v>359.6</v>
      </c>
      <c r="AG60" s="24">
        <v>2.8</v>
      </c>
      <c r="AH60" s="24">
        <v>760.11111111111109</v>
      </c>
      <c r="AI60" s="24">
        <v>1.5172413793103448</v>
      </c>
      <c r="AJ60" s="24">
        <v>605.77777777777783</v>
      </c>
      <c r="AK60" s="26">
        <v>2.9</v>
      </c>
      <c r="AL60" s="26">
        <v>1272.5</v>
      </c>
      <c r="AM60" s="26">
        <v>4</v>
      </c>
      <c r="AN60" s="26">
        <v>1315.5555555555557</v>
      </c>
      <c r="AO60" s="26">
        <v>3.9</v>
      </c>
      <c r="AP60" s="26">
        <v>1465.125</v>
      </c>
      <c r="AQ60" s="26">
        <v>3.6</v>
      </c>
      <c r="AR60" s="26">
        <v>1356.3478260869565</v>
      </c>
      <c r="AS60" s="28">
        <v>4.7</v>
      </c>
      <c r="AT60" s="28">
        <v>1697</v>
      </c>
      <c r="AU60" s="28">
        <v>3.1</v>
      </c>
      <c r="AV60" s="28">
        <v>1373.5</v>
      </c>
      <c r="AW60" s="28">
        <v>3.2</v>
      </c>
      <c r="AX60" s="28">
        <v>1486.8333333333333</v>
      </c>
      <c r="AY60" s="28">
        <v>3.6666666666666665</v>
      </c>
      <c r="AZ60" s="28">
        <v>1536.9</v>
      </c>
      <c r="BA60" s="33">
        <f>Tabla25[[#This Row],[ROS_NUM_COR_COD_ROS_TG_NEG]]-Tabla25[[#This Row],[PAS_NUM_COR_COD_ROS_TG_NEG]]</f>
        <v>1.6</v>
      </c>
      <c r="BB60" s="33">
        <f>Tabla25[[#This Row],[ROS_DUR_COR_COD_ROS_TG_NEG]]-Tabla25[[#This Row],[PAS_DUR_COR_COD_ROS_TG_NEG]]</f>
        <v>485.79999999999995</v>
      </c>
      <c r="BC60" s="33">
        <f>Tabla25[[#This Row],[ROS_NUM_COR_COD_ROS_TG_NEU]]-Tabla25[[#This Row],[PAS_NUM_COR_COD_ROS_TG_NEU]]</f>
        <v>-0.10000000000000009</v>
      </c>
      <c r="BD60" s="33">
        <f>Tabla25[[#This Row],[ROS_DUR_COR_COD_ROS_TG_NEU]]-Tabla25[[#This Row],[PAS_DUR_COR_COD_ROS_TG_NEU]]</f>
        <v>132.875</v>
      </c>
      <c r="BE60" s="33">
        <f>Tabla25[[#This Row],[ROS_NUM_COR_COD_ROS_TG_POS]]-Tabla25[[#This Row],[PAS_NUM_COR_COD_ROS_TG_POS]]</f>
        <v>-0.25</v>
      </c>
      <c r="BF60" s="33">
        <f>Tabla25[[#This Row],[ROS_DUR_COR_COD_ROS_TG_POS]]-Tabla25[[#This Row],[PAS_DUR_COR_COD_ROS_TG_POS]]</f>
        <v>287.95098039215668</v>
      </c>
      <c r="BG60" s="33">
        <f>Tabla25[[#This Row],[ROS_NUM_COR_COD_ROS_TG_TOT]]-Tabla25[[#This Row],[PAS_NUM_COR_COD_ROS_TG_TOT]]</f>
        <v>0.41666666666666652</v>
      </c>
      <c r="BH60" s="33">
        <f>Tabla25[[#This Row],[ROS_DUR_COR_COD_ROS_TG_TOT]]-Tabla25[[#This Row],[PAS_DUR_COR_COD_ROS_TG_TOT]]</f>
        <v>320.25416666666683</v>
      </c>
      <c r="BI60" s="30">
        <f>Tabla25[[#This Row],[ROS_NUM_COR_COD_ESC_TG_NEG]]-Tabla25[[#This Row],[PAS_NUM_COR_COD_ESC_TG_NEG]]</f>
        <v>-0.39999999999999991</v>
      </c>
      <c r="BJ60" s="30">
        <f>Tabla25[[#This Row],[ROS_DUR_COR_COD_ESC_TG_NEG]]-Tabla25[[#This Row],[PAS_DUR_COR_COD_ESC_TG_NEG]]</f>
        <v>10.4375</v>
      </c>
      <c r="BK60" s="30">
        <f>Tabla25[[#This Row],[ROS_NUM_COR_COD_ESC_TG_NEU]]-Tabla25[[#This Row],[PAS_NUM_COR_COD_ESC_TG_NEU]]</f>
        <v>1.1499999999999999</v>
      </c>
      <c r="BL60" s="30">
        <f>Tabla25[[#This Row],[ROS_DUR_COR_COD_ESC_TG_NEU]]-Tabla25[[#This Row],[PAS_DUR_COR_COD_ESC_TG_NEU]]</f>
        <v>108.28888888888901</v>
      </c>
      <c r="BM60" s="30">
        <f>Tabla25[[#This Row],[ROS_NUM_COR_COD_ESC_TG_POS]]-Tabla25[[#This Row],[PAS_NUM_COR_COD_ESC_TG_POS]]</f>
        <v>0.69999999999999973</v>
      </c>
      <c r="BN60" s="30">
        <f>Tabla25[[#This Row],[ROS_DUR_COR_COD_ESC_TG_POS]]-Tabla25[[#This Row],[PAS_DUR_COR_COD_ESC_TG_POS]]</f>
        <v>423.53676470588243</v>
      </c>
      <c r="BO60" s="30">
        <f>Tabla25[[#This Row],[ROS_NUM_COR_COD_ESC_TG_TOT]]-Tabla25[[#This Row],[PAS_NUM_COR_COD_ESC_TG_TOT]]</f>
        <v>0.48333333333333339</v>
      </c>
      <c r="BP60" s="30">
        <f>Tabla25[[#This Row],[ROS_DUR_COR_COD_ESC_TG_TOT]]-Tabla25[[#This Row],[PAS_DUR_COR_COD_ESC_TG_TOT]]</f>
        <v>189.49365942028976</v>
      </c>
      <c r="BQ60" s="36">
        <f>Tabla25[[#This Row],[PAS_NUM_COR_COD_ROS_TG_NEG]]-Tabla25[[#This Row],[ESC_NUM_COR_COD_ROS_TG_NEG]]</f>
        <v>2.1</v>
      </c>
      <c r="BR60" s="36">
        <f>Tabla25[[#This Row],[PAS_DUR_COR_COD_ROS_TG_NEG]]-Tabla25[[#This Row],[ESC_DUR_COR_COD_ROS_TG_NEG]]</f>
        <v>644.95000000000005</v>
      </c>
      <c r="BS60" s="36">
        <f>Tabla25[[#This Row],[PAS_NUM_COR_COD_ROS_TG_NEU]]-Tabla25[[#This Row],[ESC_NUM_COR_COD_ROS_TG_NEU]]</f>
        <v>2.5333333333333337</v>
      </c>
      <c r="BT60" s="36">
        <f>Tabla25[[#This Row],[PAS_DUR_COR_COD_ROS_TG_NEU]]-Tabla25[[#This Row],[ESC_DUR_COR_COD_ROS_TG_NEU]]</f>
        <v>881.02499999999998</v>
      </c>
      <c r="BU60" s="36">
        <f>Tabla25[[#This Row],[PAS_NUM_COR_COD_ROS_TG_POS]]-Tabla25[[#This Row],[ESC_NUM_COR_COD_ROS_TG_POS]]</f>
        <v>0.65000000000000036</v>
      </c>
      <c r="BV60" s="36">
        <f>Tabla25[[#This Row],[PAS_DUR_COR_COD_ROS_TG_POS]]-Tabla25[[#This Row],[ESC_DUR_COR_COD_ROS_TG_POS]]</f>
        <v>438.77124183006549</v>
      </c>
      <c r="BW60" s="36">
        <f>Tabla25[[#This Row],[PAS_NUM_COR_COD_ROS_TG_TOT]]-Tabla25[[#This Row],[ESC_NUM_COR_COD_ROS_TG_TOT]]</f>
        <v>1.7327586206896552</v>
      </c>
      <c r="BX60" s="36">
        <f>Tabla25[[#This Row],[PAS_DUR_COR_COD_ROS_TG_TOT]]-Tabla25[[#This Row],[ESC_DUR_COR_COD_ROS_TG_TOT]]</f>
        <v>610.86805555555543</v>
      </c>
      <c r="BY60" s="39">
        <f>Tabla25[[#This Row],[PAS_NUM_COR_COD_ESC_TG_NEG]]-Tabla25[[#This Row],[ESC_NUM_COR_COD_ESC_TG_NEG]]</f>
        <v>-3.4000000000000004</v>
      </c>
      <c r="BZ60" s="39">
        <f>Tabla25[[#This Row],[PAS_DUR_COR_COD_ESC_TG_NEG]]-Tabla25[[#This Row],[ESC_DUR_COR_COD_ESC_TG_NEG]]</f>
        <v>-634.23749999999995</v>
      </c>
      <c r="CA60" s="39">
        <f>Tabla25[[#This Row],[PAS_NUM_COR_COD_ESC_TG_NEU]]-Tabla25[[#This Row],[ESC_NUM_COR_COD_ESC_TG_NEU]]</f>
        <v>-3.3722222222222222</v>
      </c>
      <c r="CB60" s="39">
        <f>Tabla25[[#This Row],[PAS_DUR_COR_COD_ESC_TG_NEU]]-Tabla25[[#This Row],[ESC_DUR_COR_COD_ESC_TG_NEU]]</f>
        <v>-660.17777777777769</v>
      </c>
      <c r="CC60" s="39">
        <f>Tabla25[[#This Row],[PAS_NUM_COR_COD_ESC_TG_POS]]-Tabla25[[#This Row],[ESC_NUM_COR_COD_ESC_TG_POS]]</f>
        <v>-1.0999999999999996</v>
      </c>
      <c r="CD60" s="39">
        <f>Tabla25[[#This Row],[PAS_DUR_COR_COD_ESC_TG_POS]]-Tabla25[[#This Row],[ESC_DUR_COR_COD_ESC_TG_POS]]</f>
        <v>-342.74509803921569</v>
      </c>
      <c r="CE60" s="39">
        <f>Tabla25[[#This Row],[PAS_NUM_COR_COD_ESC_TG_TOT]]-Tabla25[[#This Row],[ESC_NUM_COR_COD_ESC_TG_TOT]]</f>
        <v>-2.6074712643678164</v>
      </c>
      <c r="CF60" s="39">
        <f>Tabla25[[#This Row],[PAS_DUR_COR_COD_ESC_TG_TOT]]-Tabla25[[#This Row],[ESC_DUR_COR_COD_ESC_TG_TOT]]</f>
        <v>-555.61011904761904</v>
      </c>
      <c r="CG60" s="42">
        <f>Tabla25[[#This Row],[PAS_NUM_COR_COD_ROS_TG_NEG]]-Tabla25[[#This Row],[PAS_NUM_COR_COD_ESC_TG_NEG]]</f>
        <v>-0.19999999999999973</v>
      </c>
      <c r="CH60" s="42">
        <f>Tabla25[[#This Row],[PAS_NUM_COR_COD_ROS_TG_NEU]]-Tabla25[[#This Row],[PAS_NUM_COR_COD_ESC_TG_NEU]]</f>
        <v>0.35000000000000009</v>
      </c>
      <c r="CI60" s="42">
        <f>Tabla25[[#This Row],[PAS_NUM_COR_COD_ROS_TG_POS]]-Tabla25[[#This Row],[PAS_NUM_COR_COD_ESC_TG_POS]]</f>
        <v>0.25</v>
      </c>
      <c r="CJ60" s="42">
        <f>Tabla25[[#This Row],[PAS_NUM_COR_COD_ROS_TG_TOT]]-Tabla25[[#This Row],[PAS_NUM_COR_COD_ESC_TG_TOT]]</f>
        <v>0.1333333333333333</v>
      </c>
      <c r="CK60" s="42">
        <f>Tabla25[[#This Row],[PAS_DUR_COR_COD_ROS_TG_NEG]]-Tabla25[[#This Row],[PAS_DUR_COR_COD_ESC_TG_NEG]]</f>
        <v>-50.862499999999955</v>
      </c>
      <c r="CL60" s="42">
        <f>Tabla25[[#This Row],[PAS_DUR_COR_COD_ROS_TG_NEU]]-Tabla25[[#This Row],[PAS_DUR_COR_COD_ESC_TG_NEU]]</f>
        <v>33.358333333333348</v>
      </c>
      <c r="CM60" s="42">
        <f>Tabla25[[#This Row],[PAS_DUR_COR_COD_ROS_TG_POS]]-Tabla25[[#This Row],[PAS_DUR_COR_COD_ESC_TG_POS]]</f>
        <v>157.29411764705901</v>
      </c>
      <c r="CN60" s="42">
        <f>Tabla25[[#This Row],[PAS_DUR_COR_COD_ROS_TG_TOT]]-Tabla25[[#This Row],[PAS_DUR_COR_COD_ESC_TG_TOT]]</f>
        <v>49.791666666666515</v>
      </c>
      <c r="CO60" s="44">
        <f>Tabla25[[#This Row],[ESC_NUM_COR_COD_ROS_TG_NEG]]-Tabla25[[#This Row],[ESC_NUM_COR_COD_ESC_TG_NEG]]</f>
        <v>-5.7</v>
      </c>
      <c r="CP60" s="44">
        <f>Tabla25[[#This Row],[ESC_NUM_COR_COD_ROS_TG_NEU]]-Tabla25[[#This Row],[ESC_NUM_COR_COD_ESC_TG_NEU]]</f>
        <v>-5.5555555555555554</v>
      </c>
      <c r="CQ60" s="44">
        <f>Tabla25[[#This Row],[ESC_NUM_COR_COD_ROS_TG_POS]]-Tabla25[[#This Row],[ESC_NUM_COR_COD_ESC_TG_POS]]</f>
        <v>-1.5</v>
      </c>
      <c r="CR60" s="44">
        <f>Tabla25[[#This Row],[ESC_NUM_COR_COD_ROS_TG_TOT]]-Tabla25[[#This Row],[ESC_NUM_COR_COD_ESC_TG_TOT]]</f>
        <v>-4.2068965517241388</v>
      </c>
      <c r="CS60" s="44">
        <f>Tabla25[[#This Row],[ESC_DUR_COR_COD_ROS_TG_NEG]]-Tabla25[[#This Row],[ESC_DUR_COR_COD_ESC_TG_NEG]]</f>
        <v>-1330.05</v>
      </c>
      <c r="CT60" s="44">
        <f>Tabla25[[#This Row],[ESC_DUR_COR_COD_ROS_TG_NEU]]-Tabla25[[#This Row],[ESC_DUR_COR_COD_ESC_TG_NEU]]</f>
        <v>-1507.8444444444444</v>
      </c>
      <c r="CU60" s="44">
        <f>Tabla25[[#This Row],[ESC_DUR_COR_COD_ROS_TG_POS]]-Tabla25[[#This Row],[ESC_DUR_COR_COD_ESC_TG_POS]]</f>
        <v>-624.22222222222217</v>
      </c>
      <c r="CV60" s="44">
        <f>Tabla25[[#This Row],[ESC_DUR_COR_COD_ROS_TG_TOT]]-Tabla25[[#This Row],[ESC_DUR_COR_COD_ESC_TG_TOT]]</f>
        <v>-1116.686507936508</v>
      </c>
      <c r="CW60" s="47">
        <f>Tabla25[[#This Row],[ROS_NUM_COR_COD_ROS_TG_NEG]]-Tabla25[[#This Row],[ROS_NUM_COR_COD_ESC_TG_NEG]]</f>
        <v>1.8000000000000003</v>
      </c>
      <c r="CX60" s="47">
        <f>Tabla25[[#This Row],[ROS_NUM_COR_COD_ROS_TG_NEU]]-Tabla25[[#This Row],[ROS_NUM_COR_COD_ESC_TG_NEU]]</f>
        <v>-0.89999999999999991</v>
      </c>
      <c r="CY60" s="47">
        <f>Tabla25[[#This Row],[ROS_NUM_COR_COD_ROS_TG_POS]]-Tabla25[[#This Row],[ROS_NUM_COR_COD_ESC_TG_POS]]</f>
        <v>-0.69999999999999973</v>
      </c>
      <c r="CZ60" s="47">
        <f>Tabla25[[#This Row],[ROS_NUM_COR_COD_ROS_TG_TOT]]-Tabla25[[#This Row],[ROS_NUM_COR_COD_ESC_TG_TOT]]</f>
        <v>6.666666666666643E-2</v>
      </c>
      <c r="DA60" s="47">
        <f>Tabla25[[#This Row],[ROS_DUR_COR_COD_ROS_TG_NEG]]-Tabla25[[#This Row],[ROS_DUR_COR_COD_ESC_TG_NEG]]</f>
        <v>424.5</v>
      </c>
      <c r="DB60" s="47">
        <f>Tabla25[[#This Row],[ROS_DUR_COR_COD_ROS_TG_NEU]]-Tabla25[[#This Row],[ROS_DUR_COR_COD_ESC_TG_NEU]]</f>
        <v>57.944444444444343</v>
      </c>
      <c r="DC60" s="47">
        <f>Tabla25[[#This Row],[ROS_DUR_COR_COD_ROS_TG_POS]]-Tabla25[[#This Row],[ROS_DUR_COR_COD_ESC_TG_POS]]</f>
        <v>21.708333333333258</v>
      </c>
      <c r="DD60" s="47">
        <f>Tabla25[[#This Row],[ROS_DUR_COR_COD_ROS_TG_TOT]]-Tabla25[[#This Row],[ROS_DUR_COR_COD_ESC_TG_TOT]]</f>
        <v>180.55217391304359</v>
      </c>
      <c r="DE60" s="57">
        <v>341.625</v>
      </c>
      <c r="DF60" s="57">
        <v>266.33333333333331</v>
      </c>
      <c r="DG60" s="57">
        <v>293</v>
      </c>
      <c r="DH60" s="57">
        <v>304.45</v>
      </c>
      <c r="DI60" s="57">
        <v>219.66666666666666</v>
      </c>
      <c r="DJ60" s="57">
        <v>319</v>
      </c>
      <c r="DK60" s="57">
        <v>316.125</v>
      </c>
      <c r="DL60" s="57">
        <v>292.08695652173913</v>
      </c>
      <c r="DM60" s="57">
        <v>191.75</v>
      </c>
      <c r="DN60" s="57">
        <v>280.2</v>
      </c>
      <c r="DO60" s="57">
        <v>232.66666666666666</v>
      </c>
      <c r="DP60" s="57">
        <v>236.77777777777777</v>
      </c>
      <c r="DQ60" s="57">
        <v>307.8</v>
      </c>
      <c r="DR60" s="57">
        <v>336.11111111111109</v>
      </c>
      <c r="DS60" s="57">
        <v>260.22222222222223</v>
      </c>
      <c r="DT60" s="57">
        <v>301.60714285714283</v>
      </c>
      <c r="DU60" s="57">
        <v>332.86666666666667</v>
      </c>
      <c r="DV60" s="57">
        <v>306.3125</v>
      </c>
      <c r="DW60" s="57">
        <v>280.23529411764707</v>
      </c>
      <c r="DX60" s="57">
        <v>305.375</v>
      </c>
      <c r="DY60" s="57">
        <v>295.3125</v>
      </c>
      <c r="DZ60" s="57">
        <v>332.66666666666669</v>
      </c>
      <c r="EA60" s="57">
        <v>288.88235294117646</v>
      </c>
      <c r="EB60" s="57">
        <v>304.70833333333331</v>
      </c>
      <c r="EC60" s="57">
        <f>Tabla25[[#This Row],[ROS_1DU_COR_COD_ROS_TG_NEG]]-Tabla25[[#This Row],[ROS_1DU_COR_COD_ESC_TG_NEG]]</f>
        <v>121.95833333333334</v>
      </c>
      <c r="ED60" s="57">
        <f>Tabla25[[#This Row],[ROS_1DU_COR_COD_ROS_TG_NEU]]-Tabla25[[#This Row],[ROS_1DU_COR_COD_ESC_TG_NEU]]</f>
        <v>-52.666666666666686</v>
      </c>
      <c r="EE60" s="57">
        <f>Tabla25[[#This Row],[ROS_1DU_COR_COD_ROS_TG_POS]]-Tabla25[[#This Row],[ROS_1DU_COR_COD_ESC_TG_POS]]</f>
        <v>-23.125</v>
      </c>
      <c r="EF60" s="57">
        <f>Tabla25[[#This Row],[ROS_1DU_COR_COD_ROS_TG_TOT]]-Tabla25[[#This Row],[ROS_1DU_COR_COD_ESC_TG_TOT]]</f>
        <v>12.363043478260863</v>
      </c>
      <c r="EG60" s="57">
        <f>Tabla25[[#This Row],[ESC_1DU_COR_COD_ROS_TG_NEG]]-Tabla25[[#This Row],[ESC_1DU_COR_COD_ESC_TG_NEG]]</f>
        <v>-116.05000000000001</v>
      </c>
      <c r="EH60" s="57">
        <f>Tabla25[[#This Row],[ESC_1DU_COR_COD_ROS_TG_NEU]]-Tabla25[[#This Row],[ESC_1DU_COR_COD_ESC_TG_NEU]]</f>
        <v>-55.911111111111097</v>
      </c>
      <c r="EI60" s="57">
        <f>Tabla25[[#This Row],[ESC_1DU_COR_COD_ROS_TG_POS]]-Tabla25[[#This Row],[ESC_1DU_COR_COD_ESC_TG_POS]]</f>
        <v>-27.555555555555571</v>
      </c>
      <c r="EJ60" s="57">
        <f>Tabla25[[#This Row],[ESC_1DU_COR_COD_ROS_TG_TOT]]-Tabla25[[#This Row],[ESC_1DU_COR_COD_ESC_TG_TOT]]</f>
        <v>-64.829365079365061</v>
      </c>
      <c r="EK60" s="57">
        <f>Tabla25[[#This Row],[PAS_1DU_COR_COD_ROS_TG_NEG]]-Tabla25[[#This Row],[PAS_1DU_COR_COD_ESC_TG_NEG]]</f>
        <v>37.554166666666674</v>
      </c>
      <c r="EL60" s="57">
        <f>Tabla25[[#This Row],[PAS_1DU_COR_COD_ROS_TG_NEU]]-Tabla25[[#This Row],[PAS_1DU_COR_COD_ESC_TG_NEU]]</f>
        <v>-26.354166666666686</v>
      </c>
      <c r="EM60" s="57">
        <f>Tabla25[[#This Row],[PAS_1DU_COR_COD_ROS_TG_POS]]-Tabla25[[#This Row],[PAS_1DU_COR_COD_ESC_TG_POS]]</f>
        <v>-8.6470588235293917</v>
      </c>
      <c r="EN60" s="57">
        <f>Tabla25[[#This Row],[PAS_1DU_COR_COD_ROS_TG_TOT]]-Tabla25[[#This Row],[PAS_1DU_COR_COD_ESC_TG_TOT]]</f>
        <v>0.66666666666668561</v>
      </c>
    </row>
    <row r="61" spans="1:144" x14ac:dyDescent="0.3">
      <c r="A61" s="2" t="s">
        <v>59</v>
      </c>
      <c r="B61" s="2">
        <v>30</v>
      </c>
      <c r="C61" s="2">
        <v>1</v>
      </c>
      <c r="D61" s="2">
        <v>38</v>
      </c>
      <c r="E61" s="19">
        <v>3.6</v>
      </c>
      <c r="F61" s="19">
        <v>1109.0526315789473</v>
      </c>
      <c r="G61" s="19">
        <v>3.65</v>
      </c>
      <c r="H61" s="19">
        <v>1047.1500000000001</v>
      </c>
      <c r="I61" s="19">
        <v>3.1578947368421053</v>
      </c>
      <c r="J61" s="19">
        <v>818.57894736842104</v>
      </c>
      <c r="K61" s="19">
        <v>3.4745762711864407</v>
      </c>
      <c r="L61" s="19">
        <v>992.55172413793105</v>
      </c>
      <c r="M61" s="21">
        <v>3.35</v>
      </c>
      <c r="N61" s="21">
        <v>996.47368421052636</v>
      </c>
      <c r="O61" s="21">
        <v>3.4</v>
      </c>
      <c r="P61" s="21">
        <v>1019.05</v>
      </c>
      <c r="Q61" s="21">
        <v>3.9473684210526314</v>
      </c>
      <c r="R61" s="21">
        <v>1188</v>
      </c>
      <c r="S61" s="21">
        <v>3.5593220338983049</v>
      </c>
      <c r="T61" s="21">
        <v>1067</v>
      </c>
      <c r="U61" s="22">
        <v>6</v>
      </c>
      <c r="V61" s="22">
        <v>1830.1111111111111</v>
      </c>
      <c r="W61" s="22">
        <v>3.8888888888888888</v>
      </c>
      <c r="X61" s="22">
        <v>1117.125</v>
      </c>
      <c r="Y61" s="22">
        <v>5.333333333333333</v>
      </c>
      <c r="Z61" s="22">
        <v>1526.7777777777778</v>
      </c>
      <c r="AA61" s="22">
        <v>5.0740740740740744</v>
      </c>
      <c r="AB61" s="22">
        <v>1505.7307692307693</v>
      </c>
      <c r="AC61" s="24">
        <v>1.3333333333333333</v>
      </c>
      <c r="AD61" s="24">
        <v>387.57142857142856</v>
      </c>
      <c r="AE61" s="24">
        <v>2.7777777777777777</v>
      </c>
      <c r="AF61" s="24">
        <v>847.57142857142856</v>
      </c>
      <c r="AG61" s="24">
        <v>2.1111111111111112</v>
      </c>
      <c r="AH61" s="24">
        <v>745.66666666666663</v>
      </c>
      <c r="AI61" s="24">
        <v>2.074074074074074</v>
      </c>
      <c r="AJ61" s="24">
        <v>656</v>
      </c>
      <c r="AK61" s="26">
        <v>1.875</v>
      </c>
      <c r="AL61" s="26">
        <v>649.71428571428567</v>
      </c>
      <c r="AM61" s="26">
        <v>0.875</v>
      </c>
      <c r="AN61" s="26">
        <v>201.75</v>
      </c>
      <c r="AO61" s="26">
        <v>1.3</v>
      </c>
      <c r="AP61" s="26">
        <v>535.28571428571433</v>
      </c>
      <c r="AQ61" s="26">
        <v>1.3461538461538463</v>
      </c>
      <c r="AR61" s="26">
        <v>505.66666666666669</v>
      </c>
      <c r="AS61" s="28">
        <v>4.625</v>
      </c>
      <c r="AT61" s="28">
        <v>1287.75</v>
      </c>
      <c r="AU61" s="28">
        <v>6.25</v>
      </c>
      <c r="AV61" s="28">
        <v>1794.5</v>
      </c>
      <c r="AW61" s="28">
        <v>4.8</v>
      </c>
      <c r="AX61" s="28">
        <v>1468.9</v>
      </c>
      <c r="AY61" s="28">
        <v>5.1923076923076925</v>
      </c>
      <c r="AZ61" s="28">
        <v>1513.3461538461538</v>
      </c>
      <c r="BA61" s="33">
        <f>Tabla25[[#This Row],[ROS_NUM_COR_COD_ROS_TG_NEG]]-Tabla25[[#This Row],[PAS_NUM_COR_COD_ROS_TG_NEG]]</f>
        <v>1.2749999999999999</v>
      </c>
      <c r="BB61" s="33">
        <f>Tabla25[[#This Row],[ROS_DUR_COR_COD_ROS_TG_NEG]]-Tabla25[[#This Row],[PAS_DUR_COR_COD_ROS_TG_NEG]]</f>
        <v>291.27631578947364</v>
      </c>
      <c r="BC61" s="33">
        <f>Tabla25[[#This Row],[ROS_NUM_COR_COD_ROS_TG_NEU]]-Tabla25[[#This Row],[PAS_NUM_COR_COD_ROS_TG_NEU]]</f>
        <v>2.85</v>
      </c>
      <c r="BD61" s="33">
        <f>Tabla25[[#This Row],[ROS_DUR_COR_COD_ROS_TG_NEU]]-Tabla25[[#This Row],[PAS_DUR_COR_COD_ROS_TG_NEU]]</f>
        <v>775.45</v>
      </c>
      <c r="BE61" s="33">
        <f>Tabla25[[#This Row],[ROS_NUM_COR_COD_ROS_TG_POS]]-Tabla25[[#This Row],[PAS_NUM_COR_COD_ROS_TG_POS]]</f>
        <v>0.85263157894736841</v>
      </c>
      <c r="BF61" s="33">
        <f>Tabla25[[#This Row],[ROS_DUR_COR_COD_ROS_TG_POS]]-Tabla25[[#This Row],[PAS_DUR_COR_COD_ROS_TG_POS]]</f>
        <v>280.90000000000009</v>
      </c>
      <c r="BG61" s="33">
        <f>Tabla25[[#This Row],[ROS_NUM_COR_COD_ROS_TG_TOT]]-Tabla25[[#This Row],[PAS_NUM_COR_COD_ROS_TG_TOT]]</f>
        <v>1.6329856584093876</v>
      </c>
      <c r="BH61" s="33">
        <f>Tabla25[[#This Row],[ROS_DUR_COR_COD_ROS_TG_TOT]]-Tabla25[[#This Row],[PAS_DUR_COR_COD_ROS_TG_TOT]]</f>
        <v>446.34615384615381</v>
      </c>
      <c r="BI61" s="30">
        <f>Tabla25[[#This Row],[ROS_NUM_COR_COD_ESC_TG_NEG]]-Tabla25[[#This Row],[PAS_NUM_COR_COD_ESC_TG_NEG]]</f>
        <v>-1.7250000000000001</v>
      </c>
      <c r="BJ61" s="30">
        <f>Tabla25[[#This Row],[ROS_DUR_COR_COD_ESC_TG_NEG]]-Tabla25[[#This Row],[PAS_DUR_COR_COD_ESC_TG_NEG]]</f>
        <v>-459.33834586466162</v>
      </c>
      <c r="BK61" s="30">
        <f>Tabla25[[#This Row],[ROS_NUM_COR_COD_ESC_TG_NEU]]-Tabla25[[#This Row],[PAS_NUM_COR_COD_ESC_TG_NEU]]</f>
        <v>-2.7749999999999999</v>
      </c>
      <c r="BL61" s="30">
        <f>Tabla25[[#This Row],[ROS_DUR_COR_COD_ESC_TG_NEU]]-Tabla25[[#This Row],[PAS_DUR_COR_COD_ESC_TG_NEU]]</f>
        <v>-845.40000000000009</v>
      </c>
      <c r="BM61" s="30">
        <f>Tabla25[[#This Row],[ROS_NUM_COR_COD_ESC_TG_POS]]-Tabla25[[#This Row],[PAS_NUM_COR_COD_ESC_TG_POS]]</f>
        <v>-1.8578947368421053</v>
      </c>
      <c r="BN61" s="30">
        <f>Tabla25[[#This Row],[ROS_DUR_COR_COD_ESC_TG_POS]]-Tabla25[[#This Row],[PAS_DUR_COR_COD_ESC_TG_POS]]</f>
        <v>-283.29323308270671</v>
      </c>
      <c r="BO61" s="30">
        <f>Tabla25[[#This Row],[ROS_NUM_COR_COD_ESC_TG_TOT]]-Tabla25[[#This Row],[PAS_NUM_COR_COD_ESC_TG_TOT]]</f>
        <v>-2.1284224250325945</v>
      </c>
      <c r="BP61" s="30">
        <f>Tabla25[[#This Row],[ROS_DUR_COR_COD_ESC_TG_TOT]]-Tabla25[[#This Row],[PAS_DUR_COR_COD_ESC_TG_TOT]]</f>
        <v>-486.88505747126436</v>
      </c>
      <c r="BQ61" s="36">
        <f>Tabla25[[#This Row],[PAS_NUM_COR_COD_ROS_TG_NEG]]-Tabla25[[#This Row],[ESC_NUM_COR_COD_ROS_TG_NEG]]</f>
        <v>2.0166666666666666</v>
      </c>
      <c r="BR61" s="36">
        <f>Tabla25[[#This Row],[PAS_DUR_COR_COD_ROS_TG_NEG]]-Tabla25[[#This Row],[ESC_DUR_COR_COD_ROS_TG_NEG]]</f>
        <v>608.9022556390978</v>
      </c>
      <c r="BS61" s="36">
        <f>Tabla25[[#This Row],[PAS_NUM_COR_COD_ROS_TG_NEU]]-Tabla25[[#This Row],[ESC_NUM_COR_COD_ROS_TG_NEU]]</f>
        <v>0.62222222222222223</v>
      </c>
      <c r="BT61" s="36">
        <f>Tabla25[[#This Row],[PAS_DUR_COR_COD_ROS_TG_NEU]]-Tabla25[[#This Row],[ESC_DUR_COR_COD_ROS_TG_NEU]]</f>
        <v>171.4785714285714</v>
      </c>
      <c r="BU61" s="36">
        <f>Tabla25[[#This Row],[PAS_NUM_COR_COD_ROS_TG_POS]]-Tabla25[[#This Row],[ESC_NUM_COR_COD_ROS_TG_POS]]</f>
        <v>1.8362573099415203</v>
      </c>
      <c r="BV61" s="36">
        <f>Tabla25[[#This Row],[PAS_DUR_COR_COD_ROS_TG_POS]]-Tabla25[[#This Row],[ESC_DUR_COR_COD_ROS_TG_POS]]</f>
        <v>442.33333333333337</v>
      </c>
      <c r="BW61" s="36">
        <f>Tabla25[[#This Row],[PAS_NUM_COR_COD_ROS_TG_TOT]]-Tabla25[[#This Row],[ESC_NUM_COR_COD_ROS_TG_TOT]]</f>
        <v>1.485247959824231</v>
      </c>
      <c r="BX61" s="36">
        <f>Tabla25[[#This Row],[PAS_DUR_COR_COD_ROS_TG_TOT]]-Tabla25[[#This Row],[ESC_DUR_COR_COD_ROS_TG_TOT]]</f>
        <v>411</v>
      </c>
      <c r="BY61" s="39">
        <f>Tabla25[[#This Row],[PAS_NUM_COR_COD_ESC_TG_NEG]]-Tabla25[[#This Row],[ESC_NUM_COR_COD_ESC_TG_NEG]]</f>
        <v>-2.4</v>
      </c>
      <c r="BZ61" s="39">
        <f>Tabla25[[#This Row],[PAS_DUR_COR_COD_ESC_TG_NEG]]-Tabla25[[#This Row],[ESC_DUR_COR_COD_ESC_TG_NEG]]</f>
        <v>-721.0584795321638</v>
      </c>
      <c r="CA61" s="39">
        <f>Tabla25[[#This Row],[PAS_NUM_COR_COD_ESC_TG_NEU]]-Tabla25[[#This Row],[ESC_NUM_COR_COD_ESC_TG_NEU]]</f>
        <v>-0.23888888888888893</v>
      </c>
      <c r="CB61" s="39">
        <f>Tabla25[[#This Row],[PAS_DUR_COR_COD_ESC_TG_NEU]]-Tabla25[[#This Row],[ESC_DUR_COR_COD_ESC_TG_NEU]]</f>
        <v>-69.974999999999909</v>
      </c>
      <c r="CC61" s="39">
        <f>Tabla25[[#This Row],[PAS_NUM_COR_COD_ESC_TG_POS]]-Tabla25[[#This Row],[ESC_NUM_COR_COD_ESC_TG_POS]]</f>
        <v>-2.1754385964912277</v>
      </c>
      <c r="CD61" s="39">
        <f>Tabla25[[#This Row],[PAS_DUR_COR_COD_ESC_TG_POS]]-Tabla25[[#This Row],[ESC_DUR_COR_COD_ESC_TG_POS]]</f>
        <v>-708.19883040935679</v>
      </c>
      <c r="CE61" s="39">
        <f>Tabla25[[#This Row],[PAS_NUM_COR_COD_ESC_TG_TOT]]-Tabla25[[#This Row],[ESC_NUM_COR_COD_ESC_TG_TOT]]</f>
        <v>-1.5994978028876337</v>
      </c>
      <c r="CF61" s="39">
        <f>Tabla25[[#This Row],[PAS_DUR_COR_COD_ESC_TG_TOT]]-Tabla25[[#This Row],[ESC_DUR_COR_COD_ESC_TG_TOT]]</f>
        <v>-513.17904509283824</v>
      </c>
      <c r="CG61" s="42">
        <f>Tabla25[[#This Row],[PAS_NUM_COR_COD_ROS_TG_NEG]]-Tabla25[[#This Row],[PAS_NUM_COR_COD_ESC_TG_NEG]]</f>
        <v>-0.25</v>
      </c>
      <c r="CH61" s="42">
        <f>Tabla25[[#This Row],[PAS_NUM_COR_COD_ROS_TG_NEU]]-Tabla25[[#This Row],[PAS_NUM_COR_COD_ESC_TG_NEU]]</f>
        <v>-0.25</v>
      </c>
      <c r="CI61" s="42">
        <f>Tabla25[[#This Row],[PAS_NUM_COR_COD_ROS_TG_POS]]-Tabla25[[#This Row],[PAS_NUM_COR_COD_ESC_TG_POS]]</f>
        <v>0.78947368421052611</v>
      </c>
      <c r="CJ61" s="42">
        <f>Tabla25[[#This Row],[PAS_NUM_COR_COD_ROS_TG_TOT]]-Tabla25[[#This Row],[PAS_NUM_COR_COD_ESC_TG_TOT]]</f>
        <v>8.4745762711864181E-2</v>
      </c>
      <c r="CK61" s="42">
        <f>Tabla25[[#This Row],[PAS_DUR_COR_COD_ROS_TG_NEG]]-Tabla25[[#This Row],[PAS_DUR_COR_COD_ESC_TG_NEG]]</f>
        <v>-112.57894736842093</v>
      </c>
      <c r="CL61" s="42">
        <f>Tabla25[[#This Row],[PAS_DUR_COR_COD_ROS_TG_NEU]]-Tabla25[[#This Row],[PAS_DUR_COR_COD_ESC_TG_NEU]]</f>
        <v>-28.100000000000136</v>
      </c>
      <c r="CM61" s="42">
        <f>Tabla25[[#This Row],[PAS_DUR_COR_COD_ROS_TG_POS]]-Tabla25[[#This Row],[PAS_DUR_COR_COD_ESC_TG_POS]]</f>
        <v>369.42105263157896</v>
      </c>
      <c r="CN61" s="42">
        <f>Tabla25[[#This Row],[PAS_DUR_COR_COD_ROS_TG_TOT]]-Tabla25[[#This Row],[PAS_DUR_COR_COD_ESC_TG_TOT]]</f>
        <v>74.448275862068954</v>
      </c>
      <c r="CO61" s="44">
        <f>Tabla25[[#This Row],[ESC_NUM_COR_COD_ROS_TG_NEG]]-Tabla25[[#This Row],[ESC_NUM_COR_COD_ESC_TG_NEG]]</f>
        <v>-4.666666666666667</v>
      </c>
      <c r="CP61" s="44">
        <f>Tabla25[[#This Row],[ESC_NUM_COR_COD_ROS_TG_NEU]]-Tabla25[[#This Row],[ESC_NUM_COR_COD_ESC_TG_NEU]]</f>
        <v>-1.1111111111111112</v>
      </c>
      <c r="CQ61" s="44">
        <f>Tabla25[[#This Row],[ESC_NUM_COR_COD_ROS_TG_POS]]-Tabla25[[#This Row],[ESC_NUM_COR_COD_ESC_TG_POS]]</f>
        <v>-3.2222222222222219</v>
      </c>
      <c r="CR61" s="44">
        <f>Tabla25[[#This Row],[ESC_NUM_COR_COD_ROS_TG_TOT]]-Tabla25[[#This Row],[ESC_NUM_COR_COD_ESC_TG_TOT]]</f>
        <v>-3.0000000000000004</v>
      </c>
      <c r="CS61" s="44">
        <f>Tabla25[[#This Row],[ESC_DUR_COR_COD_ROS_TG_NEG]]-Tabla25[[#This Row],[ESC_DUR_COR_COD_ESC_TG_NEG]]</f>
        <v>-1442.5396825396824</v>
      </c>
      <c r="CT61" s="44">
        <f>Tabla25[[#This Row],[ESC_DUR_COR_COD_ROS_TG_NEU]]-Tabla25[[#This Row],[ESC_DUR_COR_COD_ESC_TG_NEU]]</f>
        <v>-269.55357142857144</v>
      </c>
      <c r="CU61" s="44">
        <f>Tabla25[[#This Row],[ESC_DUR_COR_COD_ROS_TG_POS]]-Tabla25[[#This Row],[ESC_DUR_COR_COD_ESC_TG_POS]]</f>
        <v>-781.1111111111112</v>
      </c>
      <c r="CV61" s="44">
        <f>Tabla25[[#This Row],[ESC_DUR_COR_COD_ROS_TG_TOT]]-Tabla25[[#This Row],[ESC_DUR_COR_COD_ESC_TG_TOT]]</f>
        <v>-849.73076923076928</v>
      </c>
      <c r="CW61" s="47">
        <f>Tabla25[[#This Row],[ROS_NUM_COR_COD_ROS_TG_NEG]]-Tabla25[[#This Row],[ROS_NUM_COR_COD_ESC_TG_NEG]]</f>
        <v>2.75</v>
      </c>
      <c r="CX61" s="47">
        <f>Tabla25[[#This Row],[ROS_NUM_COR_COD_ROS_TG_NEU]]-Tabla25[[#This Row],[ROS_NUM_COR_COD_ESC_TG_NEU]]</f>
        <v>5.375</v>
      </c>
      <c r="CY61" s="47">
        <f>Tabla25[[#This Row],[ROS_NUM_COR_COD_ROS_TG_POS]]-Tabla25[[#This Row],[ROS_NUM_COR_COD_ESC_TG_POS]]</f>
        <v>3.5</v>
      </c>
      <c r="CZ61" s="47">
        <f>Tabla25[[#This Row],[ROS_NUM_COR_COD_ROS_TG_TOT]]-Tabla25[[#This Row],[ROS_NUM_COR_COD_ESC_TG_TOT]]</f>
        <v>3.8461538461538463</v>
      </c>
      <c r="DA61" s="47">
        <f>Tabla25[[#This Row],[ROS_DUR_COR_COD_ROS_TG_NEG]]-Tabla25[[#This Row],[ROS_DUR_COR_COD_ESC_TG_NEG]]</f>
        <v>638.03571428571433</v>
      </c>
      <c r="DB61" s="47">
        <f>Tabla25[[#This Row],[ROS_DUR_COR_COD_ROS_TG_NEU]]-Tabla25[[#This Row],[ROS_DUR_COR_COD_ESC_TG_NEU]]</f>
        <v>1592.75</v>
      </c>
      <c r="DC61" s="47">
        <f>Tabla25[[#This Row],[ROS_DUR_COR_COD_ROS_TG_POS]]-Tabla25[[#This Row],[ROS_DUR_COR_COD_ESC_TG_POS]]</f>
        <v>933.61428571428576</v>
      </c>
      <c r="DD61" s="47">
        <f>Tabla25[[#This Row],[ROS_DUR_COR_COD_ROS_TG_TOT]]-Tabla25[[#This Row],[ROS_DUR_COR_COD_ESC_TG_TOT]]</f>
        <v>1007.6794871794871</v>
      </c>
      <c r="DE61" s="57">
        <v>344</v>
      </c>
      <c r="DF61" s="57">
        <v>299.375</v>
      </c>
      <c r="DG61" s="57">
        <v>335</v>
      </c>
      <c r="DH61" s="57">
        <v>326.80769230769232</v>
      </c>
      <c r="DI61" s="57">
        <v>314.57142857142856</v>
      </c>
      <c r="DJ61" s="57">
        <v>125.5</v>
      </c>
      <c r="DK61" s="57">
        <v>290.42857142857144</v>
      </c>
      <c r="DL61" s="57">
        <v>263.16666666666669</v>
      </c>
      <c r="DM61" s="57">
        <v>268.57142857142856</v>
      </c>
      <c r="DN61" s="57">
        <v>292</v>
      </c>
      <c r="DO61" s="57">
        <v>297</v>
      </c>
      <c r="DP61" s="57">
        <v>285.3</v>
      </c>
      <c r="DQ61" s="57">
        <v>343.55555555555554</v>
      </c>
      <c r="DR61" s="57">
        <v>232.25</v>
      </c>
      <c r="DS61" s="57">
        <v>304.11111111111109</v>
      </c>
      <c r="DT61" s="57">
        <v>295.65384615384613</v>
      </c>
      <c r="DU61" s="57">
        <v>265.15789473684208</v>
      </c>
      <c r="DV61" s="57">
        <v>333.35</v>
      </c>
      <c r="DW61" s="57">
        <v>311.89473684210526</v>
      </c>
      <c r="DX61" s="57">
        <v>303.98275862068965</v>
      </c>
      <c r="DY61" s="57">
        <v>303.78947368421052</v>
      </c>
      <c r="DZ61" s="57">
        <v>314.75</v>
      </c>
      <c r="EA61" s="57">
        <v>243.15789473684211</v>
      </c>
      <c r="EB61" s="57">
        <v>287.70689655172413</v>
      </c>
      <c r="EC61" s="57">
        <f>Tabla25[[#This Row],[ROS_1DU_COR_COD_ROS_TG_NEG]]-Tabla25[[#This Row],[ROS_1DU_COR_COD_ESC_TG_NEG]]</f>
        <v>29.428571428571445</v>
      </c>
      <c r="ED61" s="57">
        <f>Tabla25[[#This Row],[ROS_1DU_COR_COD_ROS_TG_NEU]]-Tabla25[[#This Row],[ROS_1DU_COR_COD_ESC_TG_NEU]]</f>
        <v>173.875</v>
      </c>
      <c r="EE61" s="57">
        <f>Tabla25[[#This Row],[ROS_1DU_COR_COD_ROS_TG_POS]]-Tabla25[[#This Row],[ROS_1DU_COR_COD_ESC_TG_POS]]</f>
        <v>44.571428571428555</v>
      </c>
      <c r="EF61" s="57">
        <f>Tabla25[[#This Row],[ROS_1DU_COR_COD_ROS_TG_TOT]]-Tabla25[[#This Row],[ROS_1DU_COR_COD_ESC_TG_TOT]]</f>
        <v>63.641025641025635</v>
      </c>
      <c r="EG61" s="57">
        <f>Tabla25[[#This Row],[ESC_1DU_COR_COD_ROS_TG_NEG]]-Tabla25[[#This Row],[ESC_1DU_COR_COD_ESC_TG_NEG]]</f>
        <v>-74.984126984126988</v>
      </c>
      <c r="EH61" s="57">
        <f>Tabla25[[#This Row],[ESC_1DU_COR_COD_ROS_TG_NEU]]-Tabla25[[#This Row],[ESC_1DU_COR_COD_ESC_TG_NEU]]</f>
        <v>59.75</v>
      </c>
      <c r="EI61" s="57">
        <f>Tabla25[[#This Row],[ESC_1DU_COR_COD_ROS_TG_POS]]-Tabla25[[#This Row],[ESC_1DU_COR_COD_ESC_TG_POS]]</f>
        <v>-7.1111111111110858</v>
      </c>
      <c r="EJ61" s="57">
        <f>Tabla25[[#This Row],[ESC_1DU_COR_COD_ROS_TG_TOT]]-Tabla25[[#This Row],[ESC_1DU_COR_COD_ESC_TG_TOT]]</f>
        <v>-10.353846153846121</v>
      </c>
      <c r="EK61" s="57">
        <f>Tabla25[[#This Row],[PAS_1DU_COR_COD_ROS_TG_NEG]]-Tabla25[[#This Row],[PAS_1DU_COR_COD_ESC_TG_NEG]]</f>
        <v>-38.631578947368439</v>
      </c>
      <c r="EL61" s="57">
        <f>Tabla25[[#This Row],[PAS_1DU_COR_COD_ROS_TG_NEU]]-Tabla25[[#This Row],[PAS_1DU_COR_COD_ESC_TG_NEU]]</f>
        <v>18.600000000000023</v>
      </c>
      <c r="EM61" s="57">
        <f>Tabla25[[#This Row],[PAS_1DU_COR_COD_ROS_TG_POS]]-Tabla25[[#This Row],[PAS_1DU_COR_COD_ESC_TG_POS]]</f>
        <v>68.73684210526315</v>
      </c>
      <c r="EN61" s="57">
        <f>Tabla25[[#This Row],[PAS_1DU_COR_COD_ROS_TG_TOT]]-Tabla25[[#This Row],[PAS_1DU_COR_COD_ESC_TG_TOT]]</f>
        <v>16.275862068965523</v>
      </c>
    </row>
    <row r="62" spans="1:144" x14ac:dyDescent="0.3">
      <c r="A62" s="2" t="s">
        <v>60</v>
      </c>
      <c r="B62" s="2">
        <v>30</v>
      </c>
      <c r="C62" s="2">
        <v>1</v>
      </c>
      <c r="D62" s="2">
        <v>34</v>
      </c>
      <c r="E62" s="19">
        <v>3.6</v>
      </c>
      <c r="F62" s="19">
        <v>1018.6315789473684</v>
      </c>
      <c r="G62" s="19">
        <v>3.8</v>
      </c>
      <c r="H62" s="19">
        <v>1220.8823529411766</v>
      </c>
      <c r="I62" s="19">
        <v>3.3</v>
      </c>
      <c r="J62" s="19">
        <v>1264.9333333333334</v>
      </c>
      <c r="K62" s="19">
        <v>3.5666666666666669</v>
      </c>
      <c r="L62" s="19">
        <v>1158.4901960784314</v>
      </c>
      <c r="M62" s="21">
        <v>3.9</v>
      </c>
      <c r="N62" s="21">
        <v>1136.1666666666667</v>
      </c>
      <c r="O62" s="21">
        <v>3.9</v>
      </c>
      <c r="P62" s="21">
        <v>1064.0526315789473</v>
      </c>
      <c r="Q62" s="21">
        <v>4.0999999999999996</v>
      </c>
      <c r="R62" s="21">
        <v>1172.6315789473683</v>
      </c>
      <c r="S62" s="21">
        <v>3.9666666666666668</v>
      </c>
      <c r="T62" s="21">
        <v>1124.0714285714287</v>
      </c>
      <c r="U62" s="22">
        <v>3.4444444444444446</v>
      </c>
      <c r="V62" s="22">
        <v>1390.3333333333333</v>
      </c>
      <c r="W62" s="22">
        <v>3.6</v>
      </c>
      <c r="X62" s="22">
        <v>1777.3333333333333</v>
      </c>
      <c r="Y62" s="22">
        <v>4.2</v>
      </c>
      <c r="Z62" s="22">
        <v>1615.125</v>
      </c>
      <c r="AA62" s="22">
        <v>3.7586206896551726</v>
      </c>
      <c r="AB62" s="22">
        <v>1596.35</v>
      </c>
      <c r="AC62" s="24">
        <v>3.2222222222222223</v>
      </c>
      <c r="AD62" s="24">
        <v>1322.2857142857142</v>
      </c>
      <c r="AE62" s="24">
        <v>3.6</v>
      </c>
      <c r="AF62" s="24">
        <v>1386.25</v>
      </c>
      <c r="AG62" s="24">
        <v>2.9</v>
      </c>
      <c r="AH62" s="24">
        <v>1383.6666666666667</v>
      </c>
      <c r="AI62" s="24">
        <v>3.2413793103448274</v>
      </c>
      <c r="AJ62" s="24">
        <v>1364.1904761904761</v>
      </c>
      <c r="AK62" s="26">
        <v>1.4444444444444444</v>
      </c>
      <c r="AL62" s="26">
        <v>620.6</v>
      </c>
      <c r="AM62" s="26">
        <v>3.3333333333333335</v>
      </c>
      <c r="AN62" s="26">
        <v>1100.5714285714287</v>
      </c>
      <c r="AO62" s="26">
        <v>0.8</v>
      </c>
      <c r="AP62" s="26">
        <v>1341.5</v>
      </c>
      <c r="AQ62" s="26">
        <v>1.8214285714285714</v>
      </c>
      <c r="AR62" s="26">
        <v>963.57142857142856</v>
      </c>
      <c r="AS62" s="28">
        <v>2.4444444444444446</v>
      </c>
      <c r="AT62" s="28">
        <v>864.28571428571433</v>
      </c>
      <c r="AU62" s="28">
        <v>3.4444444444444446</v>
      </c>
      <c r="AV62" s="28">
        <v>1319.8571428571429</v>
      </c>
      <c r="AW62" s="28">
        <v>4</v>
      </c>
      <c r="AX62" s="28">
        <v>1392.5</v>
      </c>
      <c r="AY62" s="28">
        <v>3.3214285714285716</v>
      </c>
      <c r="AZ62" s="28">
        <v>1201.3181818181818</v>
      </c>
      <c r="BA62" s="33">
        <f>Tabla25[[#This Row],[ROS_NUM_COR_COD_ROS_TG_NEG]]-Tabla25[[#This Row],[PAS_NUM_COR_COD_ROS_TG_NEG]]</f>
        <v>-1.4555555555555553</v>
      </c>
      <c r="BB62" s="33">
        <f>Tabla25[[#This Row],[ROS_DUR_COR_COD_ROS_TG_NEG]]-Tabla25[[#This Row],[PAS_DUR_COR_COD_ROS_TG_NEG]]</f>
        <v>-271.88095238095241</v>
      </c>
      <c r="BC62" s="33">
        <f>Tabla25[[#This Row],[ROS_NUM_COR_COD_ROS_TG_NEU]]-Tabla25[[#This Row],[PAS_NUM_COR_COD_ROS_TG_NEU]]</f>
        <v>-0.45555555555555527</v>
      </c>
      <c r="BD62" s="33">
        <f>Tabla25[[#This Row],[ROS_DUR_COR_COD_ROS_TG_NEU]]-Tabla25[[#This Row],[PAS_DUR_COR_COD_ROS_TG_NEU]]</f>
        <v>255.8045112781956</v>
      </c>
      <c r="BE62" s="33">
        <f>Tabla25[[#This Row],[ROS_NUM_COR_COD_ROS_TG_POS]]-Tabla25[[#This Row],[PAS_NUM_COR_COD_ROS_TG_POS]]</f>
        <v>-9.9999999999999645E-2</v>
      </c>
      <c r="BF62" s="33">
        <f>Tabla25[[#This Row],[ROS_DUR_COR_COD_ROS_TG_POS]]-Tabla25[[#This Row],[PAS_DUR_COR_COD_ROS_TG_POS]]</f>
        <v>219.86842105263167</v>
      </c>
      <c r="BG62" s="33">
        <f>Tabla25[[#This Row],[ROS_NUM_COR_COD_ROS_TG_TOT]]-Tabla25[[#This Row],[PAS_NUM_COR_COD_ROS_TG_TOT]]</f>
        <v>-0.64523809523809517</v>
      </c>
      <c r="BH62" s="33">
        <f>Tabla25[[#This Row],[ROS_DUR_COR_COD_ROS_TG_TOT]]-Tabla25[[#This Row],[PAS_DUR_COR_COD_ROS_TG_TOT]]</f>
        <v>77.246753246753087</v>
      </c>
      <c r="BI62" s="30">
        <f>Tabla25[[#This Row],[ROS_NUM_COR_COD_ESC_TG_NEG]]-Tabla25[[#This Row],[PAS_NUM_COR_COD_ESC_TG_NEG]]</f>
        <v>-2.1555555555555559</v>
      </c>
      <c r="BJ62" s="30">
        <f>Tabla25[[#This Row],[ROS_DUR_COR_COD_ESC_TG_NEG]]-Tabla25[[#This Row],[PAS_DUR_COR_COD_ESC_TG_NEG]]</f>
        <v>-398.03157894736842</v>
      </c>
      <c r="BK62" s="30">
        <f>Tabla25[[#This Row],[ROS_NUM_COR_COD_ESC_TG_NEU]]-Tabla25[[#This Row],[PAS_NUM_COR_COD_ESC_TG_NEU]]</f>
        <v>-0.46666666666666634</v>
      </c>
      <c r="BL62" s="30">
        <f>Tabla25[[#This Row],[ROS_DUR_COR_COD_ESC_TG_NEU]]-Tabla25[[#This Row],[PAS_DUR_COR_COD_ESC_TG_NEU]]</f>
        <v>-120.31092436974791</v>
      </c>
      <c r="BM62" s="30">
        <f>Tabla25[[#This Row],[ROS_NUM_COR_COD_ESC_TG_POS]]-Tabla25[[#This Row],[PAS_NUM_COR_COD_ESC_TG_POS]]</f>
        <v>-2.5</v>
      </c>
      <c r="BN62" s="30">
        <f>Tabla25[[#This Row],[ROS_DUR_COR_COD_ESC_TG_POS]]-Tabla25[[#This Row],[PAS_DUR_COR_COD_ESC_TG_POS]]</f>
        <v>76.566666666666606</v>
      </c>
      <c r="BO62" s="30">
        <f>Tabla25[[#This Row],[ROS_NUM_COR_COD_ESC_TG_TOT]]-Tabla25[[#This Row],[PAS_NUM_COR_COD_ESC_TG_TOT]]</f>
        <v>-1.7452380952380955</v>
      </c>
      <c r="BP62" s="30">
        <f>Tabla25[[#This Row],[ROS_DUR_COR_COD_ESC_TG_TOT]]-Tabla25[[#This Row],[PAS_DUR_COR_COD_ESC_TG_TOT]]</f>
        <v>-194.91876750700283</v>
      </c>
      <c r="BQ62" s="36">
        <f>Tabla25[[#This Row],[PAS_NUM_COR_COD_ROS_TG_NEG]]-Tabla25[[#This Row],[ESC_NUM_COR_COD_ROS_TG_NEG]]</f>
        <v>0.67777777777777759</v>
      </c>
      <c r="BR62" s="36">
        <f>Tabla25[[#This Row],[PAS_DUR_COR_COD_ROS_TG_NEG]]-Tabla25[[#This Row],[ESC_DUR_COR_COD_ROS_TG_NEG]]</f>
        <v>-186.11904761904748</v>
      </c>
      <c r="BS62" s="36">
        <f>Tabla25[[#This Row],[PAS_NUM_COR_COD_ROS_TG_NEU]]-Tabla25[[#This Row],[ESC_NUM_COR_COD_ROS_TG_NEU]]</f>
        <v>0.29999999999999982</v>
      </c>
      <c r="BT62" s="36">
        <f>Tabla25[[#This Row],[PAS_DUR_COR_COD_ROS_TG_NEU]]-Tabla25[[#This Row],[ESC_DUR_COR_COD_ROS_TG_NEU]]</f>
        <v>-322.19736842105272</v>
      </c>
      <c r="BU62" s="36">
        <f>Tabla25[[#This Row],[PAS_NUM_COR_COD_ROS_TG_POS]]-Tabla25[[#This Row],[ESC_NUM_COR_COD_ROS_TG_POS]]</f>
        <v>1.1999999999999997</v>
      </c>
      <c r="BV62" s="36">
        <f>Tabla25[[#This Row],[PAS_DUR_COR_COD_ROS_TG_POS]]-Tabla25[[#This Row],[ESC_DUR_COR_COD_ROS_TG_POS]]</f>
        <v>-211.03508771929842</v>
      </c>
      <c r="BW62" s="36">
        <f>Tabla25[[#This Row],[PAS_NUM_COR_COD_ROS_TG_TOT]]-Tabla25[[#This Row],[ESC_NUM_COR_COD_ROS_TG_TOT]]</f>
        <v>0.72528735632183938</v>
      </c>
      <c r="BX62" s="36">
        <f>Tabla25[[#This Row],[PAS_DUR_COR_COD_ROS_TG_TOT]]-Tabla25[[#This Row],[ESC_DUR_COR_COD_ROS_TG_TOT]]</f>
        <v>-240.11904761904748</v>
      </c>
      <c r="BY62" s="39">
        <f>Tabla25[[#This Row],[PAS_NUM_COR_COD_ESC_TG_NEG]]-Tabla25[[#This Row],[ESC_NUM_COR_COD_ESC_TG_NEG]]</f>
        <v>0.15555555555555545</v>
      </c>
      <c r="BZ62" s="39">
        <f>Tabla25[[#This Row],[PAS_DUR_COR_COD_ESC_TG_NEG]]-Tabla25[[#This Row],[ESC_DUR_COR_COD_ESC_TG_NEG]]</f>
        <v>-371.70175438596482</v>
      </c>
      <c r="CA62" s="39">
        <f>Tabla25[[#This Row],[PAS_NUM_COR_COD_ESC_TG_NEU]]-Tabla25[[#This Row],[ESC_NUM_COR_COD_ESC_TG_NEU]]</f>
        <v>0.19999999999999973</v>
      </c>
      <c r="CB62" s="39">
        <f>Tabla25[[#This Row],[PAS_DUR_COR_COD_ESC_TG_NEU]]-Tabla25[[#This Row],[ESC_DUR_COR_COD_ESC_TG_NEU]]</f>
        <v>-556.45098039215668</v>
      </c>
      <c r="CC62" s="39">
        <f>Tabla25[[#This Row],[PAS_NUM_COR_COD_ESC_TG_POS]]-Tabla25[[#This Row],[ESC_NUM_COR_COD_ESC_TG_POS]]</f>
        <v>-0.90000000000000036</v>
      </c>
      <c r="CD62" s="39">
        <f>Tabla25[[#This Row],[PAS_DUR_COR_COD_ESC_TG_POS]]-Tabla25[[#This Row],[ESC_DUR_COR_COD_ESC_TG_POS]]</f>
        <v>-350.19166666666661</v>
      </c>
      <c r="CE62" s="39">
        <f>Tabla25[[#This Row],[PAS_NUM_COR_COD_ESC_TG_TOT]]-Tabla25[[#This Row],[ESC_NUM_COR_COD_ESC_TG_TOT]]</f>
        <v>-0.19195402298850572</v>
      </c>
      <c r="CF62" s="39">
        <f>Tabla25[[#This Row],[PAS_DUR_COR_COD_ESC_TG_TOT]]-Tabla25[[#This Row],[ESC_DUR_COR_COD_ESC_TG_TOT]]</f>
        <v>-437.85980392156853</v>
      </c>
      <c r="CG62" s="42">
        <f>Tabla25[[#This Row],[PAS_NUM_COR_COD_ROS_TG_NEG]]-Tabla25[[#This Row],[PAS_NUM_COR_COD_ESC_TG_NEG]]</f>
        <v>0.29999999999999982</v>
      </c>
      <c r="CH62" s="42">
        <f>Tabla25[[#This Row],[PAS_NUM_COR_COD_ROS_TG_NEU]]-Tabla25[[#This Row],[PAS_NUM_COR_COD_ESC_TG_NEU]]</f>
        <v>0.10000000000000009</v>
      </c>
      <c r="CI62" s="42">
        <f>Tabla25[[#This Row],[PAS_NUM_COR_COD_ROS_TG_POS]]-Tabla25[[#This Row],[PAS_NUM_COR_COD_ESC_TG_POS]]</f>
        <v>0.79999999999999982</v>
      </c>
      <c r="CJ62" s="42">
        <f>Tabla25[[#This Row],[PAS_NUM_COR_COD_ROS_TG_TOT]]-Tabla25[[#This Row],[PAS_NUM_COR_COD_ESC_TG_TOT]]</f>
        <v>0.39999999999999991</v>
      </c>
      <c r="CK62" s="42">
        <f>Tabla25[[#This Row],[PAS_DUR_COR_COD_ROS_TG_NEG]]-Tabla25[[#This Row],[PAS_DUR_COR_COD_ESC_TG_NEG]]</f>
        <v>117.5350877192983</v>
      </c>
      <c r="CL62" s="42">
        <f>Tabla25[[#This Row],[PAS_DUR_COR_COD_ROS_TG_NEU]]-Tabla25[[#This Row],[PAS_DUR_COR_COD_ESC_TG_NEU]]</f>
        <v>-156.82972136222929</v>
      </c>
      <c r="CM62" s="42">
        <f>Tabla25[[#This Row],[PAS_DUR_COR_COD_ROS_TG_POS]]-Tabla25[[#This Row],[PAS_DUR_COR_COD_ESC_TG_POS]]</f>
        <v>-92.301754385965069</v>
      </c>
      <c r="CN62" s="42">
        <f>Tabla25[[#This Row],[PAS_DUR_COR_COD_ROS_TG_TOT]]-Tabla25[[#This Row],[PAS_DUR_COR_COD_ESC_TG_TOT]]</f>
        <v>-34.418767507002713</v>
      </c>
      <c r="CO62" s="44">
        <f>Tabla25[[#This Row],[ESC_NUM_COR_COD_ROS_TG_NEG]]-Tabla25[[#This Row],[ESC_NUM_COR_COD_ESC_TG_NEG]]</f>
        <v>-0.22222222222222232</v>
      </c>
      <c r="CP62" s="44">
        <f>Tabla25[[#This Row],[ESC_NUM_COR_COD_ROS_TG_NEU]]-Tabla25[[#This Row],[ESC_NUM_COR_COD_ESC_TG_NEU]]</f>
        <v>0</v>
      </c>
      <c r="CQ62" s="44">
        <f>Tabla25[[#This Row],[ESC_NUM_COR_COD_ROS_TG_POS]]-Tabla25[[#This Row],[ESC_NUM_COR_COD_ESC_TG_POS]]</f>
        <v>-1.3000000000000003</v>
      </c>
      <c r="CR62" s="44">
        <f>Tabla25[[#This Row],[ESC_NUM_COR_COD_ROS_TG_TOT]]-Tabla25[[#This Row],[ESC_NUM_COR_COD_ESC_TG_TOT]]</f>
        <v>-0.5172413793103452</v>
      </c>
      <c r="CS62" s="44">
        <f>Tabla25[[#This Row],[ESC_DUR_COR_COD_ROS_TG_NEG]]-Tabla25[[#This Row],[ESC_DUR_COR_COD_ESC_TG_NEG]]</f>
        <v>-68.047619047619037</v>
      </c>
      <c r="CT62" s="44">
        <f>Tabla25[[#This Row],[ESC_DUR_COR_COD_ROS_TG_NEU]]-Tabla25[[#This Row],[ESC_DUR_COR_COD_ESC_TG_NEU]]</f>
        <v>-391.08333333333326</v>
      </c>
      <c r="CU62" s="44">
        <f>Tabla25[[#This Row],[ESC_DUR_COR_COD_ROS_TG_POS]]-Tabla25[[#This Row],[ESC_DUR_COR_COD_ESC_TG_POS]]</f>
        <v>-231.45833333333326</v>
      </c>
      <c r="CV62" s="44">
        <f>Tabla25[[#This Row],[ESC_DUR_COR_COD_ROS_TG_TOT]]-Tabla25[[#This Row],[ESC_DUR_COR_COD_ESC_TG_TOT]]</f>
        <v>-232.15952380952376</v>
      </c>
      <c r="CW62" s="47">
        <f>Tabla25[[#This Row],[ROS_NUM_COR_COD_ROS_TG_NEG]]-Tabla25[[#This Row],[ROS_NUM_COR_COD_ESC_TG_NEG]]</f>
        <v>1.0000000000000002</v>
      </c>
      <c r="CX62" s="47">
        <f>Tabla25[[#This Row],[ROS_NUM_COR_COD_ROS_TG_NEU]]-Tabla25[[#This Row],[ROS_NUM_COR_COD_ESC_TG_NEU]]</f>
        <v>0.11111111111111116</v>
      </c>
      <c r="CY62" s="47">
        <f>Tabla25[[#This Row],[ROS_NUM_COR_COD_ROS_TG_POS]]-Tabla25[[#This Row],[ROS_NUM_COR_COD_ESC_TG_POS]]</f>
        <v>3.2</v>
      </c>
      <c r="CZ62" s="47">
        <f>Tabla25[[#This Row],[ROS_NUM_COR_COD_ROS_TG_TOT]]-Tabla25[[#This Row],[ROS_NUM_COR_COD_ESC_TG_TOT]]</f>
        <v>1.5000000000000002</v>
      </c>
      <c r="DA62" s="47">
        <f>Tabla25[[#This Row],[ROS_DUR_COR_COD_ROS_TG_NEG]]-Tabla25[[#This Row],[ROS_DUR_COR_COD_ESC_TG_NEG]]</f>
        <v>243.68571428571431</v>
      </c>
      <c r="DB62" s="47">
        <f>Tabla25[[#This Row],[ROS_DUR_COR_COD_ROS_TG_NEU]]-Tabla25[[#This Row],[ROS_DUR_COR_COD_ESC_TG_NEU]]</f>
        <v>219.28571428571422</v>
      </c>
      <c r="DC62" s="47">
        <f>Tabla25[[#This Row],[ROS_DUR_COR_COD_ROS_TG_POS]]-Tabla25[[#This Row],[ROS_DUR_COR_COD_ESC_TG_POS]]</f>
        <v>51</v>
      </c>
      <c r="DD62" s="47">
        <f>Tabla25[[#This Row],[ROS_DUR_COR_COD_ROS_TG_TOT]]-Tabla25[[#This Row],[ROS_DUR_COR_COD_ESC_TG_TOT]]</f>
        <v>237.7467532467532</v>
      </c>
      <c r="DE62" s="57">
        <v>246.71428571428572</v>
      </c>
      <c r="DF62" s="57">
        <v>263.42857142857144</v>
      </c>
      <c r="DG62" s="57">
        <v>324.125</v>
      </c>
      <c r="DH62" s="57">
        <v>280.18181818181819</v>
      </c>
      <c r="DI62" s="57">
        <v>137.19999999999999</v>
      </c>
      <c r="DJ62" s="57">
        <v>175</v>
      </c>
      <c r="DK62" s="57">
        <v>245</v>
      </c>
      <c r="DL62" s="57">
        <v>171.5</v>
      </c>
      <c r="DM62" s="57">
        <v>350</v>
      </c>
      <c r="DN62" s="57">
        <v>278.875</v>
      </c>
      <c r="DO62" s="57">
        <v>222.33333333333334</v>
      </c>
      <c r="DP62" s="57">
        <v>286.42857142857144</v>
      </c>
      <c r="DQ62" s="57">
        <v>265</v>
      </c>
      <c r="DR62" s="57">
        <v>329.66666666666669</v>
      </c>
      <c r="DS62" s="57">
        <v>244.5</v>
      </c>
      <c r="DT62" s="57">
        <v>276.2</v>
      </c>
      <c r="DU62" s="57">
        <v>274.44444444444446</v>
      </c>
      <c r="DV62" s="57">
        <v>278.05263157894734</v>
      </c>
      <c r="DW62" s="57">
        <v>285.05263157894734</v>
      </c>
      <c r="DX62" s="57">
        <v>279.26785714285717</v>
      </c>
      <c r="DY62" s="57">
        <v>287.4736842105263</v>
      </c>
      <c r="DZ62" s="57">
        <v>310.58823529411762</v>
      </c>
      <c r="EA62" s="57">
        <v>346.86666666666667</v>
      </c>
      <c r="EB62" s="57">
        <v>312.64705882352939</v>
      </c>
      <c r="EC62" s="57">
        <f>Tabla25[[#This Row],[ROS_1DU_COR_COD_ROS_TG_NEG]]-Tabla25[[#This Row],[ROS_1DU_COR_COD_ESC_TG_NEG]]</f>
        <v>109.51428571428573</v>
      </c>
      <c r="ED62" s="57">
        <f>Tabla25[[#This Row],[ROS_1DU_COR_COD_ROS_TG_NEU]]-Tabla25[[#This Row],[ROS_1DU_COR_COD_ESC_TG_NEU]]</f>
        <v>88.428571428571445</v>
      </c>
      <c r="EE62" s="57">
        <f>Tabla25[[#This Row],[ROS_1DU_COR_COD_ROS_TG_POS]]-Tabla25[[#This Row],[ROS_1DU_COR_COD_ESC_TG_POS]]</f>
        <v>79.125</v>
      </c>
      <c r="EF62" s="57">
        <f>Tabla25[[#This Row],[ROS_1DU_COR_COD_ROS_TG_TOT]]-Tabla25[[#This Row],[ROS_1DU_COR_COD_ESC_TG_TOT]]</f>
        <v>108.68181818181819</v>
      </c>
      <c r="EG62" s="57">
        <f>Tabla25[[#This Row],[ESC_1DU_COR_COD_ROS_TG_NEG]]-Tabla25[[#This Row],[ESC_1DU_COR_COD_ESC_TG_NEG]]</f>
        <v>85</v>
      </c>
      <c r="EH62" s="57">
        <f>Tabla25[[#This Row],[ESC_1DU_COR_COD_ROS_TG_NEU]]-Tabla25[[#This Row],[ESC_1DU_COR_COD_ESC_TG_NEU]]</f>
        <v>-50.791666666666686</v>
      </c>
      <c r="EI62" s="57">
        <f>Tabla25[[#This Row],[ESC_1DU_COR_COD_ROS_TG_POS]]-Tabla25[[#This Row],[ESC_1DU_COR_COD_ESC_TG_POS]]</f>
        <v>-22.166666666666657</v>
      </c>
      <c r="EJ62" s="57">
        <f>Tabla25[[#This Row],[ESC_1DU_COR_COD_ROS_TG_TOT]]-Tabla25[[#This Row],[ESC_1DU_COR_COD_ESC_TG_TOT]]</f>
        <v>10.228571428571456</v>
      </c>
      <c r="EK62" s="57">
        <f>Tabla25[[#This Row],[PAS_1DU_COR_COD_ROS_TG_NEG]]-Tabla25[[#This Row],[PAS_1DU_COR_COD_ESC_TG_NEG]]</f>
        <v>-13.029239766081844</v>
      </c>
      <c r="EL62" s="57">
        <f>Tabla25[[#This Row],[PAS_1DU_COR_COD_ROS_TG_NEU]]-Tabla25[[#This Row],[PAS_1DU_COR_COD_ESC_TG_NEU]]</f>
        <v>-32.535603715170282</v>
      </c>
      <c r="EM62" s="57">
        <f>Tabla25[[#This Row],[PAS_1DU_COR_COD_ROS_TG_POS]]-Tabla25[[#This Row],[PAS_1DU_COR_COD_ESC_TG_POS]]</f>
        <v>-61.814035087719333</v>
      </c>
      <c r="EN62" s="57">
        <f>Tabla25[[#This Row],[PAS_1DU_COR_COD_ROS_TG_TOT]]-Tabla25[[#This Row],[PAS_1DU_COR_COD_ESC_TG_TOT]]</f>
        <v>-33.379201680672224</v>
      </c>
    </row>
    <row r="63" spans="1:144" x14ac:dyDescent="0.3">
      <c r="A63" s="2" t="s">
        <v>61</v>
      </c>
      <c r="B63" s="2">
        <v>30</v>
      </c>
      <c r="C63" s="2">
        <v>1</v>
      </c>
      <c r="D63" s="2">
        <v>30</v>
      </c>
      <c r="E63" s="19">
        <v>4.05</v>
      </c>
      <c r="F63" s="19">
        <v>964.8</v>
      </c>
      <c r="G63" s="19">
        <v>4.5</v>
      </c>
      <c r="H63" s="19">
        <v>1010.3</v>
      </c>
      <c r="I63" s="19">
        <v>4.5999999999999996</v>
      </c>
      <c r="J63" s="19">
        <v>1093.8947368421052</v>
      </c>
      <c r="K63" s="19">
        <v>4.3833333333333337</v>
      </c>
      <c r="L63" s="19">
        <v>1021.7966101694915</v>
      </c>
      <c r="M63" s="21">
        <v>2.75</v>
      </c>
      <c r="N63" s="21">
        <v>838.0625</v>
      </c>
      <c r="O63" s="21">
        <v>3.15</v>
      </c>
      <c r="P63" s="21">
        <v>689.77777777777783</v>
      </c>
      <c r="Q63" s="21">
        <v>3.45</v>
      </c>
      <c r="R63" s="21">
        <v>923.55555555555554</v>
      </c>
      <c r="S63" s="21">
        <v>3.1166666666666667</v>
      </c>
      <c r="T63" s="21">
        <v>816.32692307692309</v>
      </c>
      <c r="U63" s="22">
        <v>6.1111111111111107</v>
      </c>
      <c r="V63" s="22">
        <v>1262.6666666666667</v>
      </c>
      <c r="W63" s="22">
        <v>5.3</v>
      </c>
      <c r="X63" s="22">
        <v>1094.2</v>
      </c>
      <c r="Y63" s="22">
        <v>3.5555555555555554</v>
      </c>
      <c r="Z63" s="22">
        <v>797</v>
      </c>
      <c r="AA63" s="22">
        <v>5</v>
      </c>
      <c r="AB63" s="22">
        <v>1072.5</v>
      </c>
      <c r="AC63" s="24">
        <v>2.4444444444444446</v>
      </c>
      <c r="AD63" s="24">
        <v>606.42857142857144</v>
      </c>
      <c r="AE63" s="24">
        <v>2.5</v>
      </c>
      <c r="AF63" s="24">
        <v>622.66666666666663</v>
      </c>
      <c r="AG63" s="24">
        <v>5.4444444444444446</v>
      </c>
      <c r="AH63" s="24">
        <v>1061.1111111111111</v>
      </c>
      <c r="AI63" s="24">
        <v>3.4285714285714284</v>
      </c>
      <c r="AJ63" s="24">
        <v>775.96</v>
      </c>
      <c r="AK63" s="26">
        <v>2.1111111111111112</v>
      </c>
      <c r="AL63" s="26">
        <v>716</v>
      </c>
      <c r="AM63" s="26">
        <v>1.5</v>
      </c>
      <c r="AN63" s="26">
        <v>576.66666666666663</v>
      </c>
      <c r="AO63" s="26">
        <v>1.6</v>
      </c>
      <c r="AP63" s="26">
        <v>563.4</v>
      </c>
      <c r="AQ63" s="26">
        <v>1.7241379310344827</v>
      </c>
      <c r="AR63" s="26">
        <v>621.94117647058829</v>
      </c>
      <c r="AS63" s="28">
        <v>5.1111111111111107</v>
      </c>
      <c r="AT63" s="28">
        <v>1553</v>
      </c>
      <c r="AU63" s="28">
        <v>6.3</v>
      </c>
      <c r="AV63" s="28">
        <v>1477.1</v>
      </c>
      <c r="AW63" s="28">
        <v>5.9</v>
      </c>
      <c r="AX63" s="28">
        <v>1653</v>
      </c>
      <c r="AY63" s="28">
        <v>5.7931034482758621</v>
      </c>
      <c r="AZ63" s="28">
        <v>1561.6071428571429</v>
      </c>
      <c r="BA63" s="33">
        <f>Tabla25[[#This Row],[ROS_NUM_COR_COD_ROS_TG_NEG]]-Tabla25[[#This Row],[PAS_NUM_COR_COD_ROS_TG_NEG]]</f>
        <v>2.3611111111111107</v>
      </c>
      <c r="BB63" s="33">
        <f>Tabla25[[#This Row],[ROS_DUR_COR_COD_ROS_TG_NEG]]-Tabla25[[#This Row],[PAS_DUR_COR_COD_ROS_TG_NEG]]</f>
        <v>714.9375</v>
      </c>
      <c r="BC63" s="33">
        <f>Tabla25[[#This Row],[ROS_NUM_COR_COD_ROS_TG_NEU]]-Tabla25[[#This Row],[PAS_NUM_COR_COD_ROS_TG_NEU]]</f>
        <v>3.15</v>
      </c>
      <c r="BD63" s="33">
        <f>Tabla25[[#This Row],[ROS_DUR_COR_COD_ROS_TG_NEU]]-Tabla25[[#This Row],[PAS_DUR_COR_COD_ROS_TG_NEU]]</f>
        <v>787.32222222222208</v>
      </c>
      <c r="BE63" s="33">
        <f>Tabla25[[#This Row],[ROS_NUM_COR_COD_ROS_TG_POS]]-Tabla25[[#This Row],[PAS_NUM_COR_COD_ROS_TG_POS]]</f>
        <v>2.4500000000000002</v>
      </c>
      <c r="BF63" s="33">
        <f>Tabla25[[#This Row],[ROS_DUR_COR_COD_ROS_TG_POS]]-Tabla25[[#This Row],[PAS_DUR_COR_COD_ROS_TG_POS]]</f>
        <v>729.44444444444446</v>
      </c>
      <c r="BG63" s="33">
        <f>Tabla25[[#This Row],[ROS_NUM_COR_COD_ROS_TG_TOT]]-Tabla25[[#This Row],[PAS_NUM_COR_COD_ROS_TG_TOT]]</f>
        <v>2.6764367816091954</v>
      </c>
      <c r="BH63" s="33">
        <f>Tabla25[[#This Row],[ROS_DUR_COR_COD_ROS_TG_TOT]]-Tabla25[[#This Row],[PAS_DUR_COR_COD_ROS_TG_TOT]]</f>
        <v>745.2802197802198</v>
      </c>
      <c r="BI63" s="30">
        <f>Tabla25[[#This Row],[ROS_NUM_COR_COD_ESC_TG_NEG]]-Tabla25[[#This Row],[PAS_NUM_COR_COD_ESC_TG_NEG]]</f>
        <v>-1.9388888888888887</v>
      </c>
      <c r="BJ63" s="30">
        <f>Tabla25[[#This Row],[ROS_DUR_COR_COD_ESC_TG_NEG]]-Tabla25[[#This Row],[PAS_DUR_COR_COD_ESC_TG_NEG]]</f>
        <v>-248.79999999999995</v>
      </c>
      <c r="BK63" s="30">
        <f>Tabla25[[#This Row],[ROS_NUM_COR_COD_ESC_TG_NEU]]-Tabla25[[#This Row],[PAS_NUM_COR_COD_ESC_TG_NEU]]</f>
        <v>-3</v>
      </c>
      <c r="BL63" s="30">
        <f>Tabla25[[#This Row],[ROS_DUR_COR_COD_ESC_TG_NEU]]-Tabla25[[#This Row],[PAS_DUR_COR_COD_ESC_TG_NEU]]</f>
        <v>-433.63333333333333</v>
      </c>
      <c r="BM63" s="30">
        <f>Tabla25[[#This Row],[ROS_NUM_COR_COD_ESC_TG_POS]]-Tabla25[[#This Row],[PAS_NUM_COR_COD_ESC_TG_POS]]</f>
        <v>-2.9999999999999996</v>
      </c>
      <c r="BN63" s="30">
        <f>Tabla25[[#This Row],[ROS_DUR_COR_COD_ESC_TG_POS]]-Tabla25[[#This Row],[PAS_DUR_COR_COD_ESC_TG_POS]]</f>
        <v>-530.49473684210523</v>
      </c>
      <c r="BO63" s="30">
        <f>Tabla25[[#This Row],[ROS_NUM_COR_COD_ESC_TG_TOT]]-Tabla25[[#This Row],[PAS_NUM_COR_COD_ESC_TG_TOT]]</f>
        <v>-2.6591954022988511</v>
      </c>
      <c r="BP63" s="30">
        <f>Tabla25[[#This Row],[ROS_DUR_COR_COD_ESC_TG_TOT]]-Tabla25[[#This Row],[PAS_DUR_COR_COD_ESC_TG_TOT]]</f>
        <v>-399.8554336989032</v>
      </c>
      <c r="BQ63" s="36">
        <f>Tabla25[[#This Row],[PAS_NUM_COR_COD_ROS_TG_NEG]]-Tabla25[[#This Row],[ESC_NUM_COR_COD_ROS_TG_NEG]]</f>
        <v>0.30555555555555536</v>
      </c>
      <c r="BR63" s="36">
        <f>Tabla25[[#This Row],[PAS_DUR_COR_COD_ROS_TG_NEG]]-Tabla25[[#This Row],[ESC_DUR_COR_COD_ROS_TG_NEG]]</f>
        <v>231.63392857142856</v>
      </c>
      <c r="BS63" s="36">
        <f>Tabla25[[#This Row],[PAS_NUM_COR_COD_ROS_TG_NEU]]-Tabla25[[#This Row],[ESC_NUM_COR_COD_ROS_TG_NEU]]</f>
        <v>0.64999999999999991</v>
      </c>
      <c r="BT63" s="36">
        <f>Tabla25[[#This Row],[PAS_DUR_COR_COD_ROS_TG_NEU]]-Tabla25[[#This Row],[ESC_DUR_COR_COD_ROS_TG_NEU]]</f>
        <v>67.1111111111112</v>
      </c>
      <c r="BU63" s="36">
        <f>Tabla25[[#This Row],[PAS_NUM_COR_COD_ROS_TG_POS]]-Tabla25[[#This Row],[ESC_NUM_COR_COD_ROS_TG_POS]]</f>
        <v>-1.9944444444444445</v>
      </c>
      <c r="BV63" s="36">
        <f>Tabla25[[#This Row],[PAS_DUR_COR_COD_ROS_TG_POS]]-Tabla25[[#This Row],[ESC_DUR_COR_COD_ROS_TG_POS]]</f>
        <v>-137.55555555555554</v>
      </c>
      <c r="BW63" s="36">
        <f>Tabla25[[#This Row],[PAS_NUM_COR_COD_ROS_TG_TOT]]-Tabla25[[#This Row],[ESC_NUM_COR_COD_ROS_TG_TOT]]</f>
        <v>-0.31190476190476168</v>
      </c>
      <c r="BX63" s="36">
        <f>Tabla25[[#This Row],[PAS_DUR_COR_COD_ROS_TG_TOT]]-Tabla25[[#This Row],[ESC_DUR_COR_COD_ROS_TG_TOT]]</f>
        <v>40.366923076923058</v>
      </c>
      <c r="BY63" s="39">
        <f>Tabla25[[#This Row],[PAS_NUM_COR_COD_ESC_TG_NEG]]-Tabla25[[#This Row],[ESC_NUM_COR_COD_ESC_TG_NEG]]</f>
        <v>-2.0611111111111109</v>
      </c>
      <c r="BZ63" s="39">
        <f>Tabla25[[#This Row],[PAS_DUR_COR_COD_ESC_TG_NEG]]-Tabla25[[#This Row],[ESC_DUR_COR_COD_ESC_TG_NEG]]</f>
        <v>-297.86666666666679</v>
      </c>
      <c r="CA63" s="39">
        <f>Tabla25[[#This Row],[PAS_NUM_COR_COD_ESC_TG_NEU]]-Tabla25[[#This Row],[ESC_NUM_COR_COD_ESC_TG_NEU]]</f>
        <v>-0.79999999999999982</v>
      </c>
      <c r="CB63" s="39">
        <f>Tabla25[[#This Row],[PAS_DUR_COR_COD_ESC_TG_NEU]]-Tabla25[[#This Row],[ESC_DUR_COR_COD_ESC_TG_NEU]]</f>
        <v>-83.900000000000091</v>
      </c>
      <c r="CC63" s="39">
        <f>Tabla25[[#This Row],[PAS_NUM_COR_COD_ESC_TG_POS]]-Tabla25[[#This Row],[ESC_NUM_COR_COD_ESC_TG_POS]]</f>
        <v>1.0444444444444443</v>
      </c>
      <c r="CD63" s="39">
        <f>Tabla25[[#This Row],[PAS_DUR_COR_COD_ESC_TG_POS]]-Tabla25[[#This Row],[ESC_DUR_COR_COD_ESC_TG_POS]]</f>
        <v>296.8947368421052</v>
      </c>
      <c r="CE63" s="39">
        <f>Tabla25[[#This Row],[PAS_NUM_COR_COD_ESC_TG_TOT]]-Tabla25[[#This Row],[ESC_NUM_COR_COD_ESC_TG_TOT]]</f>
        <v>-0.61666666666666625</v>
      </c>
      <c r="CF63" s="39">
        <f>Tabla25[[#This Row],[PAS_DUR_COR_COD_ESC_TG_TOT]]-Tabla25[[#This Row],[ESC_DUR_COR_COD_ESC_TG_TOT]]</f>
        <v>-50.703389830508513</v>
      </c>
      <c r="CG63" s="42">
        <f>Tabla25[[#This Row],[PAS_NUM_COR_COD_ROS_TG_NEG]]-Tabla25[[#This Row],[PAS_NUM_COR_COD_ESC_TG_NEG]]</f>
        <v>-1.2999999999999998</v>
      </c>
      <c r="CH63" s="42">
        <f>Tabla25[[#This Row],[PAS_NUM_COR_COD_ROS_TG_NEU]]-Tabla25[[#This Row],[PAS_NUM_COR_COD_ESC_TG_NEU]]</f>
        <v>-1.35</v>
      </c>
      <c r="CI63" s="42">
        <f>Tabla25[[#This Row],[PAS_NUM_COR_COD_ROS_TG_POS]]-Tabla25[[#This Row],[PAS_NUM_COR_COD_ESC_TG_POS]]</f>
        <v>-1.1499999999999995</v>
      </c>
      <c r="CJ63" s="42">
        <f>Tabla25[[#This Row],[PAS_NUM_COR_COD_ROS_TG_TOT]]-Tabla25[[#This Row],[PAS_NUM_COR_COD_ESC_TG_TOT]]</f>
        <v>-1.2666666666666671</v>
      </c>
      <c r="CK63" s="42">
        <f>Tabla25[[#This Row],[PAS_DUR_COR_COD_ROS_TG_NEG]]-Tabla25[[#This Row],[PAS_DUR_COR_COD_ESC_TG_NEG]]</f>
        <v>-126.73749999999995</v>
      </c>
      <c r="CL63" s="42">
        <f>Tabla25[[#This Row],[PAS_DUR_COR_COD_ROS_TG_NEU]]-Tabla25[[#This Row],[PAS_DUR_COR_COD_ESC_TG_NEU]]</f>
        <v>-320.52222222222213</v>
      </c>
      <c r="CM63" s="42">
        <f>Tabla25[[#This Row],[PAS_DUR_COR_COD_ROS_TG_POS]]-Tabla25[[#This Row],[PAS_DUR_COR_COD_ESC_TG_POS]]</f>
        <v>-170.33918128654966</v>
      </c>
      <c r="CN63" s="42">
        <f>Tabla25[[#This Row],[PAS_DUR_COR_COD_ROS_TG_TOT]]-Tabla25[[#This Row],[PAS_DUR_COR_COD_ESC_TG_TOT]]</f>
        <v>-205.46968709256839</v>
      </c>
      <c r="CO63" s="44">
        <f>Tabla25[[#This Row],[ESC_NUM_COR_COD_ROS_TG_NEG]]-Tabla25[[#This Row],[ESC_NUM_COR_COD_ESC_TG_NEG]]</f>
        <v>-3.6666666666666661</v>
      </c>
      <c r="CP63" s="44">
        <f>Tabla25[[#This Row],[ESC_NUM_COR_COD_ROS_TG_NEU]]-Tabla25[[#This Row],[ESC_NUM_COR_COD_ESC_TG_NEU]]</f>
        <v>-2.8</v>
      </c>
      <c r="CQ63" s="44">
        <f>Tabla25[[#This Row],[ESC_NUM_COR_COD_ROS_TG_POS]]-Tabla25[[#This Row],[ESC_NUM_COR_COD_ESC_TG_POS]]</f>
        <v>1.8888888888888893</v>
      </c>
      <c r="CR63" s="44">
        <f>Tabla25[[#This Row],[ESC_NUM_COR_COD_ROS_TG_TOT]]-Tabla25[[#This Row],[ESC_NUM_COR_COD_ESC_TG_TOT]]</f>
        <v>-1.5714285714285716</v>
      </c>
      <c r="CS63" s="44">
        <f>Tabla25[[#This Row],[ESC_DUR_COR_COD_ROS_TG_NEG]]-Tabla25[[#This Row],[ESC_DUR_COR_COD_ESC_TG_NEG]]</f>
        <v>-656.2380952380953</v>
      </c>
      <c r="CT63" s="44">
        <f>Tabla25[[#This Row],[ESC_DUR_COR_COD_ROS_TG_NEU]]-Tabla25[[#This Row],[ESC_DUR_COR_COD_ESC_TG_NEU]]</f>
        <v>-471.53333333333342</v>
      </c>
      <c r="CU63" s="44">
        <f>Tabla25[[#This Row],[ESC_DUR_COR_COD_ROS_TG_POS]]-Tabla25[[#This Row],[ESC_DUR_COR_COD_ESC_TG_POS]]</f>
        <v>264.11111111111109</v>
      </c>
      <c r="CV63" s="44">
        <f>Tabla25[[#This Row],[ESC_DUR_COR_COD_ROS_TG_TOT]]-Tabla25[[#This Row],[ESC_DUR_COR_COD_ESC_TG_TOT]]</f>
        <v>-296.53999999999996</v>
      </c>
      <c r="CW63" s="47">
        <f>Tabla25[[#This Row],[ROS_NUM_COR_COD_ROS_TG_NEG]]-Tabla25[[#This Row],[ROS_NUM_COR_COD_ESC_TG_NEG]]</f>
        <v>2.9999999999999996</v>
      </c>
      <c r="CX63" s="47">
        <f>Tabla25[[#This Row],[ROS_NUM_COR_COD_ROS_TG_NEU]]-Tabla25[[#This Row],[ROS_NUM_COR_COD_ESC_TG_NEU]]</f>
        <v>4.8</v>
      </c>
      <c r="CY63" s="47">
        <f>Tabla25[[#This Row],[ROS_NUM_COR_COD_ROS_TG_POS]]-Tabla25[[#This Row],[ROS_NUM_COR_COD_ESC_TG_POS]]</f>
        <v>4.3000000000000007</v>
      </c>
      <c r="CZ63" s="47">
        <f>Tabla25[[#This Row],[ROS_NUM_COR_COD_ROS_TG_TOT]]-Tabla25[[#This Row],[ROS_NUM_COR_COD_ESC_TG_TOT]]</f>
        <v>4.068965517241379</v>
      </c>
      <c r="DA63" s="47">
        <f>Tabla25[[#This Row],[ROS_DUR_COR_COD_ROS_TG_NEG]]-Tabla25[[#This Row],[ROS_DUR_COR_COD_ESC_TG_NEG]]</f>
        <v>837</v>
      </c>
      <c r="DB63" s="47">
        <f>Tabla25[[#This Row],[ROS_DUR_COR_COD_ROS_TG_NEU]]-Tabla25[[#This Row],[ROS_DUR_COR_COD_ESC_TG_NEU]]</f>
        <v>900.43333333333328</v>
      </c>
      <c r="DC63" s="47">
        <f>Tabla25[[#This Row],[ROS_DUR_COR_COD_ROS_TG_POS]]-Tabla25[[#This Row],[ROS_DUR_COR_COD_ESC_TG_POS]]</f>
        <v>1089.5999999999999</v>
      </c>
      <c r="DD63" s="47">
        <f>Tabla25[[#This Row],[ROS_DUR_COR_COD_ROS_TG_TOT]]-Tabla25[[#This Row],[ROS_DUR_COR_COD_ESC_TG_TOT]]</f>
        <v>939.6659663865546</v>
      </c>
      <c r="DE63" s="57">
        <v>255.25</v>
      </c>
      <c r="DF63" s="57">
        <v>310.10000000000002</v>
      </c>
      <c r="DG63" s="57">
        <v>316.89999999999998</v>
      </c>
      <c r="DH63" s="57">
        <v>296.85714285714283</v>
      </c>
      <c r="DI63" s="57">
        <v>204.5</v>
      </c>
      <c r="DJ63" s="57">
        <v>224</v>
      </c>
      <c r="DK63" s="57">
        <v>182</v>
      </c>
      <c r="DL63" s="57">
        <v>204.76470588235293</v>
      </c>
      <c r="DM63" s="57">
        <v>156.28571428571428</v>
      </c>
      <c r="DN63" s="57">
        <v>245.44444444444446</v>
      </c>
      <c r="DO63" s="57">
        <v>168.22222222222223</v>
      </c>
      <c r="DP63" s="57">
        <v>192.68</v>
      </c>
      <c r="DQ63" s="57">
        <v>251.66666666666666</v>
      </c>
      <c r="DR63" s="57">
        <v>207.6</v>
      </c>
      <c r="DS63" s="57">
        <v>177.42857142857142</v>
      </c>
      <c r="DT63" s="57">
        <v>214.73076923076923</v>
      </c>
      <c r="DU63" s="57">
        <v>264.6875</v>
      </c>
      <c r="DV63" s="57">
        <v>231.44444444444446</v>
      </c>
      <c r="DW63" s="57">
        <v>231</v>
      </c>
      <c r="DX63" s="57">
        <v>241.51923076923077</v>
      </c>
      <c r="DY63" s="57">
        <v>226.75</v>
      </c>
      <c r="DZ63" s="57">
        <v>233.05</v>
      </c>
      <c r="EA63" s="57">
        <v>208.26315789473685</v>
      </c>
      <c r="EB63" s="57">
        <v>222.93220338983051</v>
      </c>
      <c r="EC63" s="57">
        <f>Tabla25[[#This Row],[ROS_1DU_COR_COD_ROS_TG_NEG]]-Tabla25[[#This Row],[ROS_1DU_COR_COD_ESC_TG_NEG]]</f>
        <v>50.75</v>
      </c>
      <c r="ED63" s="57">
        <f>Tabla25[[#This Row],[ROS_1DU_COR_COD_ROS_TG_NEU]]-Tabla25[[#This Row],[ROS_1DU_COR_COD_ESC_TG_NEU]]</f>
        <v>86.100000000000023</v>
      </c>
      <c r="EE63" s="57">
        <f>Tabla25[[#This Row],[ROS_1DU_COR_COD_ROS_TG_POS]]-Tabla25[[#This Row],[ROS_1DU_COR_COD_ESC_TG_POS]]</f>
        <v>134.89999999999998</v>
      </c>
      <c r="EF63" s="57">
        <f>Tabla25[[#This Row],[ROS_1DU_COR_COD_ROS_TG_TOT]]-Tabla25[[#This Row],[ROS_1DU_COR_COD_ESC_TG_TOT]]</f>
        <v>92.092436974789905</v>
      </c>
      <c r="EG63" s="57">
        <f>Tabla25[[#This Row],[ESC_1DU_COR_COD_ROS_TG_NEG]]-Tabla25[[#This Row],[ESC_1DU_COR_COD_ESC_TG_NEG]]</f>
        <v>-95.38095238095238</v>
      </c>
      <c r="EH63" s="57">
        <f>Tabla25[[#This Row],[ESC_1DU_COR_COD_ROS_TG_NEU]]-Tabla25[[#This Row],[ESC_1DU_COR_COD_ESC_TG_NEU]]</f>
        <v>37.844444444444463</v>
      </c>
      <c r="EI63" s="57">
        <f>Tabla25[[#This Row],[ESC_1DU_COR_COD_ROS_TG_POS]]-Tabla25[[#This Row],[ESC_1DU_COR_COD_ESC_TG_POS]]</f>
        <v>-9.2063492063491879</v>
      </c>
      <c r="EJ63" s="57">
        <f>Tabla25[[#This Row],[ESC_1DU_COR_COD_ROS_TG_TOT]]-Tabla25[[#This Row],[ESC_1DU_COR_COD_ESC_TG_TOT]]</f>
        <v>-22.05076923076922</v>
      </c>
      <c r="EK63" s="57">
        <f>Tabla25[[#This Row],[PAS_1DU_COR_COD_ROS_TG_NEG]]-Tabla25[[#This Row],[PAS_1DU_COR_COD_ESC_TG_NEG]]</f>
        <v>37.9375</v>
      </c>
      <c r="EL63" s="57">
        <f>Tabla25[[#This Row],[PAS_1DU_COR_COD_ROS_TG_NEU]]-Tabla25[[#This Row],[PAS_1DU_COR_COD_ESC_TG_NEU]]</f>
        <v>-1.6055555555555543</v>
      </c>
      <c r="EM63" s="57">
        <f>Tabla25[[#This Row],[PAS_1DU_COR_COD_ROS_TG_POS]]-Tabla25[[#This Row],[PAS_1DU_COR_COD_ESC_TG_POS]]</f>
        <v>22.73684210526315</v>
      </c>
      <c r="EN63" s="57">
        <f>Tabla25[[#This Row],[PAS_1DU_COR_COD_ROS_TG_TOT]]-Tabla25[[#This Row],[PAS_1DU_COR_COD_ESC_TG_TOT]]</f>
        <v>18.587027379400269</v>
      </c>
    </row>
    <row r="64" spans="1:144" x14ac:dyDescent="0.3">
      <c r="A64" s="2" t="s">
        <v>62</v>
      </c>
      <c r="B64" s="2">
        <v>30</v>
      </c>
      <c r="C64" s="2">
        <v>1</v>
      </c>
      <c r="D64" s="2">
        <v>31</v>
      </c>
      <c r="E64" s="19">
        <v>3.15</v>
      </c>
      <c r="F64" s="19">
        <v>828.26666666666665</v>
      </c>
      <c r="G64" s="19">
        <v>3.1</v>
      </c>
      <c r="H64" s="19">
        <v>898.625</v>
      </c>
      <c r="I64" s="19">
        <v>2.1</v>
      </c>
      <c r="J64" s="19">
        <v>658.13333333333333</v>
      </c>
      <c r="K64" s="19">
        <v>2.7833333333333332</v>
      </c>
      <c r="L64" s="19">
        <v>797.26086956521738</v>
      </c>
      <c r="M64" s="21">
        <v>2.95</v>
      </c>
      <c r="N64" s="21">
        <v>743</v>
      </c>
      <c r="O64" s="21">
        <v>2.5499999999999998</v>
      </c>
      <c r="P64" s="21">
        <v>611.3125</v>
      </c>
      <c r="Q64" s="21">
        <v>3.1</v>
      </c>
      <c r="R64" s="21">
        <v>1016.5</v>
      </c>
      <c r="S64" s="21">
        <v>2.8666666666666667</v>
      </c>
      <c r="T64" s="21">
        <v>778.14285714285711</v>
      </c>
      <c r="U64" s="22">
        <v>5.5</v>
      </c>
      <c r="V64" s="22">
        <v>1161.8333333333333</v>
      </c>
      <c r="W64" s="22">
        <v>4.4444444444444446</v>
      </c>
      <c r="X64" s="22">
        <v>1049.8888888888889</v>
      </c>
      <c r="Y64" s="22">
        <v>4.625</v>
      </c>
      <c r="Z64" s="22">
        <v>1065.75</v>
      </c>
      <c r="AA64" s="22">
        <v>4.7826086956521738</v>
      </c>
      <c r="AB64" s="22">
        <v>1084.608695652174</v>
      </c>
      <c r="AC64" s="24">
        <v>2.1666666666666665</v>
      </c>
      <c r="AD64" s="24">
        <v>360.83333333333331</v>
      </c>
      <c r="AE64" s="24">
        <v>1.8888888888888888</v>
      </c>
      <c r="AF64" s="24">
        <v>548.375</v>
      </c>
      <c r="AG64" s="24">
        <v>2.375</v>
      </c>
      <c r="AH64" s="24">
        <v>446.5</v>
      </c>
      <c r="AI64" s="24">
        <v>2.1304347826086958</v>
      </c>
      <c r="AJ64" s="24">
        <v>460.18181818181819</v>
      </c>
      <c r="AK64" s="26">
        <v>2.375</v>
      </c>
      <c r="AL64" s="26">
        <v>733</v>
      </c>
      <c r="AM64" s="26">
        <v>2.6</v>
      </c>
      <c r="AN64" s="26">
        <v>452.3</v>
      </c>
      <c r="AO64" s="26">
        <v>1.4</v>
      </c>
      <c r="AP64" s="26">
        <v>357.625</v>
      </c>
      <c r="AQ64" s="26">
        <v>2.1071428571428572</v>
      </c>
      <c r="AR64" s="26">
        <v>480.39130434782606</v>
      </c>
      <c r="AS64" s="28">
        <v>4.125</v>
      </c>
      <c r="AT64" s="28">
        <v>671.75</v>
      </c>
      <c r="AU64" s="28">
        <v>4.8</v>
      </c>
      <c r="AV64" s="28">
        <v>814</v>
      </c>
      <c r="AW64" s="28">
        <v>4.9000000000000004</v>
      </c>
      <c r="AX64" s="28">
        <v>972.77777777777783</v>
      </c>
      <c r="AY64" s="28">
        <v>4.6428571428571432</v>
      </c>
      <c r="AZ64" s="28">
        <v>824.77777777777783</v>
      </c>
      <c r="BA64" s="33">
        <f>Tabla25[[#This Row],[ROS_NUM_COR_COD_ROS_TG_NEG]]-Tabla25[[#This Row],[PAS_NUM_COR_COD_ROS_TG_NEG]]</f>
        <v>1.1749999999999998</v>
      </c>
      <c r="BB64" s="33">
        <f>Tabla25[[#This Row],[ROS_DUR_COR_COD_ROS_TG_NEG]]-Tabla25[[#This Row],[PAS_DUR_COR_COD_ROS_TG_NEG]]</f>
        <v>-71.25</v>
      </c>
      <c r="BC64" s="33">
        <f>Tabla25[[#This Row],[ROS_NUM_COR_COD_ROS_TG_NEU]]-Tabla25[[#This Row],[PAS_NUM_COR_COD_ROS_TG_NEU]]</f>
        <v>2.25</v>
      </c>
      <c r="BD64" s="33">
        <f>Tabla25[[#This Row],[ROS_DUR_COR_COD_ROS_TG_NEU]]-Tabla25[[#This Row],[PAS_DUR_COR_COD_ROS_TG_NEU]]</f>
        <v>202.6875</v>
      </c>
      <c r="BE64" s="33">
        <f>Tabla25[[#This Row],[ROS_NUM_COR_COD_ROS_TG_POS]]-Tabla25[[#This Row],[PAS_NUM_COR_COD_ROS_TG_POS]]</f>
        <v>1.8000000000000003</v>
      </c>
      <c r="BF64" s="33">
        <f>Tabla25[[#This Row],[ROS_DUR_COR_COD_ROS_TG_POS]]-Tabla25[[#This Row],[PAS_DUR_COR_COD_ROS_TG_POS]]</f>
        <v>-43.722222222222172</v>
      </c>
      <c r="BG64" s="33">
        <f>Tabla25[[#This Row],[ROS_NUM_COR_COD_ROS_TG_TOT]]-Tabla25[[#This Row],[PAS_NUM_COR_COD_ROS_TG_TOT]]</f>
        <v>1.7761904761904765</v>
      </c>
      <c r="BH64" s="33">
        <f>Tabla25[[#This Row],[ROS_DUR_COR_COD_ROS_TG_TOT]]-Tabla25[[#This Row],[PAS_DUR_COR_COD_ROS_TG_TOT]]</f>
        <v>46.634920634920718</v>
      </c>
      <c r="BI64" s="30">
        <f>Tabla25[[#This Row],[ROS_NUM_COR_COD_ESC_TG_NEG]]-Tabla25[[#This Row],[PAS_NUM_COR_COD_ESC_TG_NEG]]</f>
        <v>-0.77499999999999991</v>
      </c>
      <c r="BJ64" s="30">
        <f>Tabla25[[#This Row],[ROS_DUR_COR_COD_ESC_TG_NEG]]-Tabla25[[#This Row],[PAS_DUR_COR_COD_ESC_TG_NEG]]</f>
        <v>-95.266666666666652</v>
      </c>
      <c r="BK64" s="30">
        <f>Tabla25[[#This Row],[ROS_NUM_COR_COD_ESC_TG_NEU]]-Tabla25[[#This Row],[PAS_NUM_COR_COD_ESC_TG_NEU]]</f>
        <v>-0.5</v>
      </c>
      <c r="BL64" s="30">
        <f>Tabla25[[#This Row],[ROS_DUR_COR_COD_ESC_TG_NEU]]-Tabla25[[#This Row],[PAS_DUR_COR_COD_ESC_TG_NEU]]</f>
        <v>-446.32499999999999</v>
      </c>
      <c r="BM64" s="30">
        <f>Tabla25[[#This Row],[ROS_NUM_COR_COD_ESC_TG_POS]]-Tabla25[[#This Row],[PAS_NUM_COR_COD_ESC_TG_POS]]</f>
        <v>-0.70000000000000018</v>
      </c>
      <c r="BN64" s="30">
        <f>Tabla25[[#This Row],[ROS_DUR_COR_COD_ESC_TG_POS]]-Tabla25[[#This Row],[PAS_DUR_COR_COD_ESC_TG_POS]]</f>
        <v>-300.50833333333333</v>
      </c>
      <c r="BO64" s="30">
        <f>Tabla25[[#This Row],[ROS_NUM_COR_COD_ESC_TG_TOT]]-Tabla25[[#This Row],[PAS_NUM_COR_COD_ESC_TG_TOT]]</f>
        <v>-0.67619047619047601</v>
      </c>
      <c r="BP64" s="30">
        <f>Tabla25[[#This Row],[ROS_DUR_COR_COD_ESC_TG_TOT]]-Tabla25[[#This Row],[PAS_DUR_COR_COD_ESC_TG_TOT]]</f>
        <v>-316.86956521739131</v>
      </c>
      <c r="BQ64" s="36">
        <f>Tabla25[[#This Row],[PAS_NUM_COR_COD_ROS_TG_NEG]]-Tabla25[[#This Row],[ESC_NUM_COR_COD_ROS_TG_NEG]]</f>
        <v>0.78333333333333366</v>
      </c>
      <c r="BR64" s="36">
        <f>Tabla25[[#This Row],[PAS_DUR_COR_COD_ROS_TG_NEG]]-Tabla25[[#This Row],[ESC_DUR_COR_COD_ROS_TG_NEG]]</f>
        <v>382.16666666666669</v>
      </c>
      <c r="BS64" s="36">
        <f>Tabla25[[#This Row],[PAS_NUM_COR_COD_ROS_TG_NEU]]-Tabla25[[#This Row],[ESC_NUM_COR_COD_ROS_TG_NEU]]</f>
        <v>0.66111111111111098</v>
      </c>
      <c r="BT64" s="36">
        <f>Tabla25[[#This Row],[PAS_DUR_COR_COD_ROS_TG_NEU]]-Tabla25[[#This Row],[ESC_DUR_COR_COD_ROS_TG_NEU]]</f>
        <v>62.9375</v>
      </c>
      <c r="BU64" s="36">
        <f>Tabla25[[#This Row],[PAS_NUM_COR_COD_ROS_TG_POS]]-Tabla25[[#This Row],[ESC_NUM_COR_COD_ROS_TG_POS]]</f>
        <v>0.72500000000000009</v>
      </c>
      <c r="BV64" s="36">
        <f>Tabla25[[#This Row],[PAS_DUR_COR_COD_ROS_TG_POS]]-Tabla25[[#This Row],[ESC_DUR_COR_COD_ROS_TG_POS]]</f>
        <v>570</v>
      </c>
      <c r="BW64" s="36">
        <f>Tabla25[[#This Row],[PAS_NUM_COR_COD_ROS_TG_TOT]]-Tabla25[[#This Row],[ESC_NUM_COR_COD_ROS_TG_TOT]]</f>
        <v>0.73623188405797091</v>
      </c>
      <c r="BX64" s="36">
        <f>Tabla25[[#This Row],[PAS_DUR_COR_COD_ROS_TG_TOT]]-Tabla25[[#This Row],[ESC_DUR_COR_COD_ROS_TG_TOT]]</f>
        <v>317.96103896103892</v>
      </c>
      <c r="BY64" s="39">
        <f>Tabla25[[#This Row],[PAS_NUM_COR_COD_ESC_TG_NEG]]-Tabla25[[#This Row],[ESC_NUM_COR_COD_ESC_TG_NEG]]</f>
        <v>-2.35</v>
      </c>
      <c r="BZ64" s="39">
        <f>Tabla25[[#This Row],[PAS_DUR_COR_COD_ESC_TG_NEG]]-Tabla25[[#This Row],[ESC_DUR_COR_COD_ESC_TG_NEG]]</f>
        <v>-333.56666666666661</v>
      </c>
      <c r="CA64" s="39">
        <f>Tabla25[[#This Row],[PAS_NUM_COR_COD_ESC_TG_NEU]]-Tabla25[[#This Row],[ESC_NUM_COR_COD_ESC_TG_NEU]]</f>
        <v>-1.3444444444444446</v>
      </c>
      <c r="CB64" s="39">
        <f>Tabla25[[#This Row],[PAS_DUR_COR_COD_ESC_TG_NEU]]-Tabla25[[#This Row],[ESC_DUR_COR_COD_ESC_TG_NEU]]</f>
        <v>-151.26388888888891</v>
      </c>
      <c r="CC64" s="39">
        <f>Tabla25[[#This Row],[PAS_NUM_COR_COD_ESC_TG_POS]]-Tabla25[[#This Row],[ESC_NUM_COR_COD_ESC_TG_POS]]</f>
        <v>-2.5249999999999999</v>
      </c>
      <c r="CD64" s="39">
        <f>Tabla25[[#This Row],[PAS_DUR_COR_COD_ESC_TG_POS]]-Tabla25[[#This Row],[ESC_DUR_COR_COD_ESC_TG_POS]]</f>
        <v>-407.61666666666667</v>
      </c>
      <c r="CE64" s="39">
        <f>Tabla25[[#This Row],[PAS_NUM_COR_COD_ESC_TG_TOT]]-Tabla25[[#This Row],[ESC_NUM_COR_COD_ESC_TG_TOT]]</f>
        <v>-1.9992753623188406</v>
      </c>
      <c r="CF64" s="39">
        <f>Tabla25[[#This Row],[PAS_DUR_COR_COD_ESC_TG_TOT]]-Tabla25[[#This Row],[ESC_DUR_COR_COD_ESC_TG_TOT]]</f>
        <v>-287.34782608695662</v>
      </c>
      <c r="CG64" s="42">
        <f>Tabla25[[#This Row],[PAS_NUM_COR_COD_ROS_TG_NEG]]-Tabla25[[#This Row],[PAS_NUM_COR_COD_ESC_TG_NEG]]</f>
        <v>-0.19999999999999973</v>
      </c>
      <c r="CH64" s="42">
        <f>Tabla25[[#This Row],[PAS_NUM_COR_COD_ROS_TG_NEU]]-Tabla25[[#This Row],[PAS_NUM_COR_COD_ESC_TG_NEU]]</f>
        <v>-0.55000000000000027</v>
      </c>
      <c r="CI64" s="42">
        <f>Tabla25[[#This Row],[PAS_NUM_COR_COD_ROS_TG_POS]]-Tabla25[[#This Row],[PAS_NUM_COR_COD_ESC_TG_POS]]</f>
        <v>1</v>
      </c>
      <c r="CJ64" s="42">
        <f>Tabla25[[#This Row],[PAS_NUM_COR_COD_ROS_TG_TOT]]-Tabla25[[#This Row],[PAS_NUM_COR_COD_ESC_TG_TOT]]</f>
        <v>8.3333333333333481E-2</v>
      </c>
      <c r="CK64" s="42">
        <f>Tabla25[[#This Row],[PAS_DUR_COR_COD_ROS_TG_NEG]]-Tabla25[[#This Row],[PAS_DUR_COR_COD_ESC_TG_NEG]]</f>
        <v>-85.266666666666652</v>
      </c>
      <c r="CL64" s="42">
        <f>Tabla25[[#This Row],[PAS_DUR_COR_COD_ROS_TG_NEU]]-Tabla25[[#This Row],[PAS_DUR_COR_COD_ESC_TG_NEU]]</f>
        <v>-287.3125</v>
      </c>
      <c r="CM64" s="42">
        <f>Tabla25[[#This Row],[PAS_DUR_COR_COD_ROS_TG_POS]]-Tabla25[[#This Row],[PAS_DUR_COR_COD_ESC_TG_POS]]</f>
        <v>358.36666666666667</v>
      </c>
      <c r="CN64" s="42">
        <f>Tabla25[[#This Row],[PAS_DUR_COR_COD_ROS_TG_TOT]]-Tabla25[[#This Row],[PAS_DUR_COR_COD_ESC_TG_TOT]]</f>
        <v>-19.118012422360266</v>
      </c>
      <c r="CO64" s="44">
        <f>Tabla25[[#This Row],[ESC_NUM_COR_COD_ROS_TG_NEG]]-Tabla25[[#This Row],[ESC_NUM_COR_COD_ESC_TG_NEG]]</f>
        <v>-3.3333333333333335</v>
      </c>
      <c r="CP64" s="44">
        <f>Tabla25[[#This Row],[ESC_NUM_COR_COD_ROS_TG_NEU]]-Tabla25[[#This Row],[ESC_NUM_COR_COD_ESC_TG_NEU]]</f>
        <v>-2.5555555555555558</v>
      </c>
      <c r="CQ64" s="44">
        <f>Tabla25[[#This Row],[ESC_NUM_COR_COD_ROS_TG_POS]]-Tabla25[[#This Row],[ESC_NUM_COR_COD_ESC_TG_POS]]</f>
        <v>-2.25</v>
      </c>
      <c r="CR64" s="44">
        <f>Tabla25[[#This Row],[ESC_NUM_COR_COD_ROS_TG_TOT]]-Tabla25[[#This Row],[ESC_NUM_COR_COD_ESC_TG_TOT]]</f>
        <v>-2.652173913043478</v>
      </c>
      <c r="CS64" s="44">
        <f>Tabla25[[#This Row],[ESC_DUR_COR_COD_ROS_TG_NEG]]-Tabla25[[#This Row],[ESC_DUR_COR_COD_ESC_TG_NEG]]</f>
        <v>-801</v>
      </c>
      <c r="CT64" s="44">
        <f>Tabla25[[#This Row],[ESC_DUR_COR_COD_ROS_TG_NEU]]-Tabla25[[#This Row],[ESC_DUR_COR_COD_ESC_TG_NEU]]</f>
        <v>-501.51388888888891</v>
      </c>
      <c r="CU64" s="44">
        <f>Tabla25[[#This Row],[ESC_DUR_COR_COD_ROS_TG_POS]]-Tabla25[[#This Row],[ESC_DUR_COR_COD_ESC_TG_POS]]</f>
        <v>-619.25</v>
      </c>
      <c r="CV64" s="44">
        <f>Tabla25[[#This Row],[ESC_DUR_COR_COD_ROS_TG_TOT]]-Tabla25[[#This Row],[ESC_DUR_COR_COD_ESC_TG_TOT]]</f>
        <v>-624.42687747035575</v>
      </c>
      <c r="CW64" s="47">
        <f>Tabla25[[#This Row],[ROS_NUM_COR_COD_ROS_TG_NEG]]-Tabla25[[#This Row],[ROS_NUM_COR_COD_ESC_TG_NEG]]</f>
        <v>1.75</v>
      </c>
      <c r="CX64" s="47">
        <f>Tabla25[[#This Row],[ROS_NUM_COR_COD_ROS_TG_NEU]]-Tabla25[[#This Row],[ROS_NUM_COR_COD_ESC_TG_NEU]]</f>
        <v>2.1999999999999997</v>
      </c>
      <c r="CY64" s="47">
        <f>Tabla25[[#This Row],[ROS_NUM_COR_COD_ROS_TG_POS]]-Tabla25[[#This Row],[ROS_NUM_COR_COD_ESC_TG_POS]]</f>
        <v>3.5000000000000004</v>
      </c>
      <c r="CZ64" s="47">
        <f>Tabla25[[#This Row],[ROS_NUM_COR_COD_ROS_TG_TOT]]-Tabla25[[#This Row],[ROS_NUM_COR_COD_ESC_TG_TOT]]</f>
        <v>2.535714285714286</v>
      </c>
      <c r="DA64" s="47">
        <f>Tabla25[[#This Row],[ROS_DUR_COR_COD_ROS_TG_NEG]]-Tabla25[[#This Row],[ROS_DUR_COR_COD_ESC_TG_NEG]]</f>
        <v>-61.25</v>
      </c>
      <c r="DB64" s="47">
        <f>Tabla25[[#This Row],[ROS_DUR_COR_COD_ROS_TG_NEU]]-Tabla25[[#This Row],[ROS_DUR_COR_COD_ESC_TG_NEU]]</f>
        <v>361.7</v>
      </c>
      <c r="DC64" s="47">
        <f>Tabla25[[#This Row],[ROS_DUR_COR_COD_ROS_TG_POS]]-Tabla25[[#This Row],[ROS_DUR_COR_COD_ESC_TG_POS]]</f>
        <v>615.15277777777783</v>
      </c>
      <c r="DD64" s="47">
        <f>Tabla25[[#This Row],[ROS_DUR_COR_COD_ROS_TG_TOT]]-Tabla25[[#This Row],[ROS_DUR_COR_COD_ESC_TG_TOT]]</f>
        <v>344.38647342995176</v>
      </c>
      <c r="DE64" s="57">
        <v>135.125</v>
      </c>
      <c r="DF64" s="57">
        <v>194.6</v>
      </c>
      <c r="DG64" s="57">
        <v>167</v>
      </c>
      <c r="DH64" s="57">
        <v>167.77777777777777</v>
      </c>
      <c r="DI64" s="57">
        <v>251.4</v>
      </c>
      <c r="DJ64" s="57">
        <v>181</v>
      </c>
      <c r="DK64" s="57">
        <v>221.625</v>
      </c>
      <c r="DL64" s="57">
        <v>210.43478260869566</v>
      </c>
      <c r="DM64" s="57">
        <v>204.66666666666666</v>
      </c>
      <c r="DN64" s="57">
        <v>228.625</v>
      </c>
      <c r="DO64" s="57">
        <v>214.625</v>
      </c>
      <c r="DP64" s="57">
        <v>217</v>
      </c>
      <c r="DQ64" s="57">
        <v>190.66666666666666</v>
      </c>
      <c r="DR64" s="57">
        <v>256.11111111111109</v>
      </c>
      <c r="DS64" s="57">
        <v>242.625</v>
      </c>
      <c r="DT64" s="57">
        <v>234.34782608695653</v>
      </c>
      <c r="DU64" s="57">
        <v>189.89473684210526</v>
      </c>
      <c r="DV64" s="57">
        <v>216.25</v>
      </c>
      <c r="DW64" s="57">
        <v>251.28571428571428</v>
      </c>
      <c r="DX64" s="57">
        <v>216.0408163265306</v>
      </c>
      <c r="DY64" s="57">
        <v>156.33333333333334</v>
      </c>
      <c r="DZ64" s="57">
        <v>222.9375</v>
      </c>
      <c r="EA64" s="57">
        <v>237.13333333333333</v>
      </c>
      <c r="EB64" s="57">
        <v>205.84782608695653</v>
      </c>
      <c r="EC64" s="57">
        <f>Tabla25[[#This Row],[ROS_1DU_COR_COD_ROS_TG_NEG]]-Tabla25[[#This Row],[ROS_1DU_COR_COD_ESC_TG_NEG]]</f>
        <v>-116.27500000000001</v>
      </c>
      <c r="ED64" s="57">
        <f>Tabla25[[#This Row],[ROS_1DU_COR_COD_ROS_TG_NEU]]-Tabla25[[#This Row],[ROS_1DU_COR_COD_ESC_TG_NEU]]</f>
        <v>13.599999999999994</v>
      </c>
      <c r="EE64" s="57">
        <f>Tabla25[[#This Row],[ROS_1DU_COR_COD_ROS_TG_POS]]-Tabla25[[#This Row],[ROS_1DU_COR_COD_ESC_TG_POS]]</f>
        <v>-54.625</v>
      </c>
      <c r="EF64" s="57">
        <f>Tabla25[[#This Row],[ROS_1DU_COR_COD_ROS_TG_TOT]]-Tabla25[[#This Row],[ROS_1DU_COR_COD_ESC_TG_TOT]]</f>
        <v>-42.657004830917884</v>
      </c>
      <c r="EG64" s="57">
        <f>Tabla25[[#This Row],[ESC_1DU_COR_COD_ROS_TG_NEG]]-Tabla25[[#This Row],[ESC_1DU_COR_COD_ESC_TG_NEG]]</f>
        <v>14</v>
      </c>
      <c r="EH64" s="57">
        <f>Tabla25[[#This Row],[ESC_1DU_COR_COD_ROS_TG_NEU]]-Tabla25[[#This Row],[ESC_1DU_COR_COD_ESC_TG_NEU]]</f>
        <v>-27.486111111111086</v>
      </c>
      <c r="EI64" s="57">
        <f>Tabla25[[#This Row],[ESC_1DU_COR_COD_ROS_TG_POS]]-Tabla25[[#This Row],[ESC_1DU_COR_COD_ESC_TG_POS]]</f>
        <v>-28</v>
      </c>
      <c r="EJ64" s="57">
        <f>Tabla25[[#This Row],[ESC_1DU_COR_COD_ROS_TG_TOT]]-Tabla25[[#This Row],[ESC_1DU_COR_COD_ESC_TG_TOT]]</f>
        <v>-17.34782608695653</v>
      </c>
      <c r="EK64" s="57">
        <f>Tabla25[[#This Row],[PAS_1DU_COR_COD_ROS_TG_NEG]]-Tabla25[[#This Row],[PAS_1DU_COR_COD_ESC_TG_NEG]]</f>
        <v>33.561403508771917</v>
      </c>
      <c r="EL64" s="57">
        <f>Tabla25[[#This Row],[PAS_1DU_COR_COD_ROS_TG_NEU]]-Tabla25[[#This Row],[PAS_1DU_COR_COD_ESC_TG_NEU]]</f>
        <v>-6.6875</v>
      </c>
      <c r="EM64" s="57">
        <f>Tabla25[[#This Row],[PAS_1DU_COR_COD_ROS_TG_POS]]-Tabla25[[#This Row],[PAS_1DU_COR_COD_ESC_TG_POS]]</f>
        <v>14.152380952380952</v>
      </c>
      <c r="EN64" s="57">
        <f>Tabla25[[#This Row],[PAS_1DU_COR_COD_ROS_TG_TOT]]-Tabla25[[#This Row],[PAS_1DU_COR_COD_ESC_TG_TOT]]</f>
        <v>10.192990239574073</v>
      </c>
    </row>
    <row r="65" spans="1:144" x14ac:dyDescent="0.3">
      <c r="A65" s="2" t="s">
        <v>63</v>
      </c>
      <c r="B65" s="2">
        <v>30</v>
      </c>
      <c r="C65" s="2">
        <v>1</v>
      </c>
      <c r="D65" s="2">
        <v>37</v>
      </c>
      <c r="E65" s="19">
        <v>3.5</v>
      </c>
      <c r="F65" s="19">
        <v>1253.6666666666667</v>
      </c>
      <c r="G65" s="19">
        <v>3.45</v>
      </c>
      <c r="H65" s="19">
        <v>1253.4705882352941</v>
      </c>
      <c r="I65" s="19">
        <v>3.4</v>
      </c>
      <c r="J65" s="19">
        <v>1124.6500000000001</v>
      </c>
      <c r="K65" s="19">
        <v>3.45</v>
      </c>
      <c r="L65" s="19">
        <v>1206.6909090909091</v>
      </c>
      <c r="M65" s="21">
        <v>3.4</v>
      </c>
      <c r="N65" s="21">
        <v>1256.1666666666667</v>
      </c>
      <c r="O65" s="21">
        <v>3.45</v>
      </c>
      <c r="P65" s="21">
        <v>1185.6842105263158</v>
      </c>
      <c r="Q65" s="21">
        <v>3.5</v>
      </c>
      <c r="R65" s="21">
        <v>1085.0999999999999</v>
      </c>
      <c r="S65" s="21">
        <v>3.45</v>
      </c>
      <c r="T65" s="21">
        <v>1172.6491228070176</v>
      </c>
      <c r="U65" s="22">
        <v>5.3</v>
      </c>
      <c r="V65" s="22">
        <v>1922.2</v>
      </c>
      <c r="W65" s="22">
        <v>5.1111111111111107</v>
      </c>
      <c r="X65" s="22">
        <v>1837.4444444444443</v>
      </c>
      <c r="Y65" s="22">
        <v>5.4444444444444446</v>
      </c>
      <c r="Z65" s="22">
        <v>1902.8888888888889</v>
      </c>
      <c r="AA65" s="22">
        <v>5.2857142857142856</v>
      </c>
      <c r="AB65" s="22">
        <v>1888.75</v>
      </c>
      <c r="AC65" s="24">
        <v>0.9</v>
      </c>
      <c r="AD65" s="24">
        <v>483.83333333333331</v>
      </c>
      <c r="AE65" s="24">
        <v>0.88888888888888884</v>
      </c>
      <c r="AF65" s="24">
        <v>618</v>
      </c>
      <c r="AG65" s="24">
        <v>1</v>
      </c>
      <c r="AH65" s="24">
        <v>605.25</v>
      </c>
      <c r="AI65" s="24">
        <v>0.9285714285714286</v>
      </c>
      <c r="AJ65" s="24">
        <v>560.93333333333328</v>
      </c>
      <c r="AK65" s="26">
        <v>0.55555555555555558</v>
      </c>
      <c r="AL65" s="26">
        <v>423.75</v>
      </c>
      <c r="AM65" s="26">
        <v>1.3</v>
      </c>
      <c r="AN65" s="26">
        <v>579.71428571428567</v>
      </c>
      <c r="AO65" s="26">
        <v>1</v>
      </c>
      <c r="AP65" s="26">
        <v>373.71428571428572</v>
      </c>
      <c r="AQ65" s="26">
        <v>0.96551724137931039</v>
      </c>
      <c r="AR65" s="26">
        <v>464.94444444444446</v>
      </c>
      <c r="AS65" s="28">
        <v>6</v>
      </c>
      <c r="AT65" s="28">
        <v>2125.8888888888887</v>
      </c>
      <c r="AU65" s="28">
        <v>4.9000000000000004</v>
      </c>
      <c r="AV65" s="28">
        <v>1759</v>
      </c>
      <c r="AW65" s="28">
        <v>5.8</v>
      </c>
      <c r="AX65" s="28">
        <v>2073.3000000000002</v>
      </c>
      <c r="AY65" s="28">
        <v>5.5517241379310347</v>
      </c>
      <c r="AZ65" s="28">
        <v>1981.2413793103449</v>
      </c>
      <c r="BA65" s="33">
        <f>Tabla25[[#This Row],[ROS_NUM_COR_COD_ROS_TG_NEG]]-Tabla25[[#This Row],[PAS_NUM_COR_COD_ROS_TG_NEG]]</f>
        <v>2.6</v>
      </c>
      <c r="BB65" s="33">
        <f>Tabla25[[#This Row],[ROS_DUR_COR_COD_ROS_TG_NEG]]-Tabla25[[#This Row],[PAS_DUR_COR_COD_ROS_TG_NEG]]</f>
        <v>869.72222222222194</v>
      </c>
      <c r="BC65" s="33">
        <f>Tabla25[[#This Row],[ROS_NUM_COR_COD_ROS_TG_NEU]]-Tabla25[[#This Row],[PAS_NUM_COR_COD_ROS_TG_NEU]]</f>
        <v>1.4500000000000002</v>
      </c>
      <c r="BD65" s="33">
        <f>Tabla25[[#This Row],[ROS_DUR_COR_COD_ROS_TG_NEU]]-Tabla25[[#This Row],[PAS_DUR_COR_COD_ROS_TG_NEU]]</f>
        <v>573.31578947368416</v>
      </c>
      <c r="BE65" s="33">
        <f>Tabla25[[#This Row],[ROS_NUM_COR_COD_ROS_TG_POS]]-Tabla25[[#This Row],[PAS_NUM_COR_COD_ROS_TG_POS]]</f>
        <v>2.2999999999999998</v>
      </c>
      <c r="BF65" s="33">
        <f>Tabla25[[#This Row],[ROS_DUR_COR_COD_ROS_TG_POS]]-Tabla25[[#This Row],[PAS_DUR_COR_COD_ROS_TG_POS]]</f>
        <v>988.20000000000027</v>
      </c>
      <c r="BG65" s="33">
        <f>Tabla25[[#This Row],[ROS_NUM_COR_COD_ROS_TG_TOT]]-Tabla25[[#This Row],[PAS_NUM_COR_COD_ROS_TG_TOT]]</f>
        <v>2.1017241379310345</v>
      </c>
      <c r="BH65" s="33">
        <f>Tabla25[[#This Row],[ROS_DUR_COR_COD_ROS_TG_TOT]]-Tabla25[[#This Row],[PAS_DUR_COR_COD_ROS_TG_TOT]]</f>
        <v>808.59225650332723</v>
      </c>
      <c r="BI65" s="30">
        <f>Tabla25[[#This Row],[ROS_NUM_COR_COD_ESC_TG_NEG]]-Tabla25[[#This Row],[PAS_NUM_COR_COD_ESC_TG_NEG]]</f>
        <v>-2.9444444444444446</v>
      </c>
      <c r="BJ65" s="30">
        <f>Tabla25[[#This Row],[ROS_DUR_COR_COD_ESC_TG_NEG]]-Tabla25[[#This Row],[PAS_DUR_COR_COD_ESC_TG_NEG]]</f>
        <v>-829.91666666666674</v>
      </c>
      <c r="BK65" s="30">
        <f>Tabla25[[#This Row],[ROS_NUM_COR_COD_ESC_TG_NEU]]-Tabla25[[#This Row],[PAS_NUM_COR_COD_ESC_TG_NEU]]</f>
        <v>-2.1500000000000004</v>
      </c>
      <c r="BL65" s="30">
        <f>Tabla25[[#This Row],[ROS_DUR_COR_COD_ESC_TG_NEU]]-Tabla25[[#This Row],[PAS_DUR_COR_COD_ESC_TG_NEU]]</f>
        <v>-673.75630252100848</v>
      </c>
      <c r="BM65" s="30">
        <f>Tabla25[[#This Row],[ROS_NUM_COR_COD_ESC_TG_POS]]-Tabla25[[#This Row],[PAS_NUM_COR_COD_ESC_TG_POS]]</f>
        <v>-2.4</v>
      </c>
      <c r="BN65" s="30">
        <f>Tabla25[[#This Row],[ROS_DUR_COR_COD_ESC_TG_POS]]-Tabla25[[#This Row],[PAS_DUR_COR_COD_ESC_TG_POS]]</f>
        <v>-750.93571428571431</v>
      </c>
      <c r="BO65" s="30">
        <f>Tabla25[[#This Row],[ROS_NUM_COR_COD_ESC_TG_TOT]]-Tabla25[[#This Row],[PAS_NUM_COR_COD_ESC_TG_TOT]]</f>
        <v>-2.4844827586206897</v>
      </c>
      <c r="BP65" s="30">
        <f>Tabla25[[#This Row],[ROS_DUR_COR_COD_ESC_TG_TOT]]-Tabla25[[#This Row],[PAS_DUR_COR_COD_ESC_TG_TOT]]</f>
        <v>-741.74646464646469</v>
      </c>
      <c r="BQ65" s="36">
        <f>Tabla25[[#This Row],[PAS_NUM_COR_COD_ROS_TG_NEG]]-Tabla25[[#This Row],[ESC_NUM_COR_COD_ROS_TG_NEG]]</f>
        <v>2.5</v>
      </c>
      <c r="BR65" s="36">
        <f>Tabla25[[#This Row],[PAS_DUR_COR_COD_ROS_TG_NEG]]-Tabla25[[#This Row],[ESC_DUR_COR_COD_ROS_TG_NEG]]</f>
        <v>772.33333333333348</v>
      </c>
      <c r="BS65" s="36">
        <f>Tabla25[[#This Row],[PAS_NUM_COR_COD_ROS_TG_NEU]]-Tabla25[[#This Row],[ESC_NUM_COR_COD_ROS_TG_NEU]]</f>
        <v>2.5611111111111113</v>
      </c>
      <c r="BT65" s="36">
        <f>Tabla25[[#This Row],[PAS_DUR_COR_COD_ROS_TG_NEU]]-Tabla25[[#This Row],[ESC_DUR_COR_COD_ROS_TG_NEU]]</f>
        <v>567.68421052631584</v>
      </c>
      <c r="BU65" s="36">
        <f>Tabla25[[#This Row],[PAS_NUM_COR_COD_ROS_TG_POS]]-Tabla25[[#This Row],[ESC_NUM_COR_COD_ROS_TG_POS]]</f>
        <v>2.5</v>
      </c>
      <c r="BV65" s="36">
        <f>Tabla25[[#This Row],[PAS_DUR_COR_COD_ROS_TG_POS]]-Tabla25[[#This Row],[ESC_DUR_COR_COD_ROS_TG_POS]]</f>
        <v>479.84999999999991</v>
      </c>
      <c r="BW65" s="36">
        <f>Tabla25[[#This Row],[PAS_NUM_COR_COD_ROS_TG_TOT]]-Tabla25[[#This Row],[ESC_NUM_COR_COD_ROS_TG_TOT]]</f>
        <v>2.5214285714285714</v>
      </c>
      <c r="BX65" s="36">
        <f>Tabla25[[#This Row],[PAS_DUR_COR_COD_ROS_TG_TOT]]-Tabla25[[#This Row],[ESC_DUR_COR_COD_ROS_TG_TOT]]</f>
        <v>611.71578947368437</v>
      </c>
      <c r="BY65" s="39">
        <f>Tabla25[[#This Row],[PAS_NUM_COR_COD_ESC_TG_NEG]]-Tabla25[[#This Row],[ESC_NUM_COR_COD_ESC_TG_NEG]]</f>
        <v>-1.7999999999999998</v>
      </c>
      <c r="BZ65" s="39">
        <f>Tabla25[[#This Row],[PAS_DUR_COR_COD_ESC_TG_NEG]]-Tabla25[[#This Row],[ESC_DUR_COR_COD_ESC_TG_NEG]]</f>
        <v>-668.5333333333333</v>
      </c>
      <c r="CA65" s="39">
        <f>Tabla25[[#This Row],[PAS_NUM_COR_COD_ESC_TG_NEU]]-Tabla25[[#This Row],[ESC_NUM_COR_COD_ESC_TG_NEU]]</f>
        <v>-1.6611111111111105</v>
      </c>
      <c r="CB65" s="39">
        <f>Tabla25[[#This Row],[PAS_DUR_COR_COD_ESC_TG_NEU]]-Tabla25[[#This Row],[ESC_DUR_COR_COD_ESC_TG_NEU]]</f>
        <v>-583.9738562091502</v>
      </c>
      <c r="CC65" s="39">
        <f>Tabla25[[#This Row],[PAS_NUM_COR_COD_ESC_TG_POS]]-Tabla25[[#This Row],[ESC_NUM_COR_COD_ESC_TG_POS]]</f>
        <v>-2.0444444444444447</v>
      </c>
      <c r="CD65" s="39">
        <f>Tabla25[[#This Row],[PAS_DUR_COR_COD_ESC_TG_POS]]-Tabla25[[#This Row],[ESC_DUR_COR_COD_ESC_TG_POS]]</f>
        <v>-778.23888888888882</v>
      </c>
      <c r="CE65" s="39">
        <f>Tabla25[[#This Row],[PAS_NUM_COR_COD_ESC_TG_TOT]]-Tabla25[[#This Row],[ESC_NUM_COR_COD_ESC_TG_TOT]]</f>
        <v>-1.8357142857142854</v>
      </c>
      <c r="CF65" s="39">
        <f>Tabla25[[#This Row],[PAS_DUR_COR_COD_ESC_TG_TOT]]-Tabla25[[#This Row],[ESC_DUR_COR_COD_ESC_TG_TOT]]</f>
        <v>-682.05909090909086</v>
      </c>
      <c r="CG65" s="42">
        <f>Tabla25[[#This Row],[PAS_NUM_COR_COD_ROS_TG_NEG]]-Tabla25[[#This Row],[PAS_NUM_COR_COD_ESC_TG_NEG]]</f>
        <v>-0.10000000000000009</v>
      </c>
      <c r="CH65" s="42">
        <f>Tabla25[[#This Row],[PAS_NUM_COR_COD_ROS_TG_NEU]]-Tabla25[[#This Row],[PAS_NUM_COR_COD_ESC_TG_NEU]]</f>
        <v>0</v>
      </c>
      <c r="CI65" s="42">
        <f>Tabla25[[#This Row],[PAS_NUM_COR_COD_ROS_TG_POS]]-Tabla25[[#This Row],[PAS_NUM_COR_COD_ESC_TG_POS]]</f>
        <v>0.10000000000000009</v>
      </c>
      <c r="CJ65" s="42">
        <f>Tabla25[[#This Row],[PAS_NUM_COR_COD_ROS_TG_TOT]]-Tabla25[[#This Row],[PAS_NUM_COR_COD_ESC_TG_TOT]]</f>
        <v>0</v>
      </c>
      <c r="CK65" s="42">
        <f>Tabla25[[#This Row],[PAS_DUR_COR_COD_ROS_TG_NEG]]-Tabla25[[#This Row],[PAS_DUR_COR_COD_ESC_TG_NEG]]</f>
        <v>2.5</v>
      </c>
      <c r="CL65" s="42">
        <f>Tabla25[[#This Row],[PAS_DUR_COR_COD_ROS_TG_NEU]]-Tabla25[[#This Row],[PAS_DUR_COR_COD_ESC_TG_NEU]]</f>
        <v>-67.786377708978307</v>
      </c>
      <c r="CM65" s="42">
        <f>Tabla25[[#This Row],[PAS_DUR_COR_COD_ROS_TG_POS]]-Tabla25[[#This Row],[PAS_DUR_COR_COD_ESC_TG_POS]]</f>
        <v>-39.550000000000182</v>
      </c>
      <c r="CN65" s="42">
        <f>Tabla25[[#This Row],[PAS_DUR_COR_COD_ROS_TG_TOT]]-Tabla25[[#This Row],[PAS_DUR_COR_COD_ESC_TG_TOT]]</f>
        <v>-34.041786283891497</v>
      </c>
      <c r="CO65" s="44">
        <f>Tabla25[[#This Row],[ESC_NUM_COR_COD_ROS_TG_NEG]]-Tabla25[[#This Row],[ESC_NUM_COR_COD_ESC_TG_NEG]]</f>
        <v>-4.3999999999999995</v>
      </c>
      <c r="CP65" s="44">
        <f>Tabla25[[#This Row],[ESC_NUM_COR_COD_ROS_TG_NEU]]-Tabla25[[#This Row],[ESC_NUM_COR_COD_ESC_TG_NEU]]</f>
        <v>-4.2222222222222214</v>
      </c>
      <c r="CQ65" s="44">
        <f>Tabla25[[#This Row],[ESC_NUM_COR_COD_ROS_TG_POS]]-Tabla25[[#This Row],[ESC_NUM_COR_COD_ESC_TG_POS]]</f>
        <v>-4.4444444444444446</v>
      </c>
      <c r="CR65" s="44">
        <f>Tabla25[[#This Row],[ESC_NUM_COR_COD_ROS_TG_TOT]]-Tabla25[[#This Row],[ESC_NUM_COR_COD_ESC_TG_TOT]]</f>
        <v>-4.3571428571428568</v>
      </c>
      <c r="CS65" s="44">
        <f>Tabla25[[#This Row],[ESC_DUR_COR_COD_ROS_TG_NEG]]-Tabla25[[#This Row],[ESC_DUR_COR_COD_ESC_TG_NEG]]</f>
        <v>-1438.3666666666668</v>
      </c>
      <c r="CT65" s="44">
        <f>Tabla25[[#This Row],[ESC_DUR_COR_COD_ROS_TG_NEU]]-Tabla25[[#This Row],[ESC_DUR_COR_COD_ESC_TG_NEU]]</f>
        <v>-1219.4444444444443</v>
      </c>
      <c r="CU65" s="44">
        <f>Tabla25[[#This Row],[ESC_DUR_COR_COD_ROS_TG_POS]]-Tabla25[[#This Row],[ESC_DUR_COR_COD_ESC_TG_POS]]</f>
        <v>-1297.6388888888889</v>
      </c>
      <c r="CV65" s="44">
        <f>Tabla25[[#This Row],[ESC_DUR_COR_COD_ROS_TG_TOT]]-Tabla25[[#This Row],[ESC_DUR_COR_COD_ESC_TG_TOT]]</f>
        <v>-1327.8166666666666</v>
      </c>
      <c r="CW65" s="47">
        <f>Tabla25[[#This Row],[ROS_NUM_COR_COD_ROS_TG_NEG]]-Tabla25[[#This Row],[ROS_NUM_COR_COD_ESC_TG_NEG]]</f>
        <v>5.4444444444444446</v>
      </c>
      <c r="CX65" s="47">
        <f>Tabla25[[#This Row],[ROS_NUM_COR_COD_ROS_TG_NEU]]-Tabla25[[#This Row],[ROS_NUM_COR_COD_ESC_TG_NEU]]</f>
        <v>3.6000000000000005</v>
      </c>
      <c r="CY65" s="47">
        <f>Tabla25[[#This Row],[ROS_NUM_COR_COD_ROS_TG_POS]]-Tabla25[[#This Row],[ROS_NUM_COR_COD_ESC_TG_POS]]</f>
        <v>4.8</v>
      </c>
      <c r="CZ65" s="47">
        <f>Tabla25[[#This Row],[ROS_NUM_COR_COD_ROS_TG_TOT]]-Tabla25[[#This Row],[ROS_NUM_COR_COD_ESC_TG_TOT]]</f>
        <v>4.5862068965517242</v>
      </c>
      <c r="DA65" s="47">
        <f>Tabla25[[#This Row],[ROS_DUR_COR_COD_ROS_TG_NEG]]-Tabla25[[#This Row],[ROS_DUR_COR_COD_ESC_TG_NEG]]</f>
        <v>1702.1388888888887</v>
      </c>
      <c r="DB65" s="47">
        <f>Tabla25[[#This Row],[ROS_DUR_COR_COD_ROS_TG_NEU]]-Tabla25[[#This Row],[ROS_DUR_COR_COD_ESC_TG_NEU]]</f>
        <v>1179.2857142857142</v>
      </c>
      <c r="DC65" s="47">
        <f>Tabla25[[#This Row],[ROS_DUR_COR_COD_ROS_TG_POS]]-Tabla25[[#This Row],[ROS_DUR_COR_COD_ESC_TG_POS]]</f>
        <v>1699.5857142857144</v>
      </c>
      <c r="DD65" s="47">
        <f>Tabla25[[#This Row],[ROS_DUR_COR_COD_ROS_TG_TOT]]-Tabla25[[#This Row],[ROS_DUR_COR_COD_ESC_TG_TOT]]</f>
        <v>1516.2969348659003</v>
      </c>
      <c r="DE65" s="57">
        <v>363.88888888888891</v>
      </c>
      <c r="DF65" s="57">
        <v>366.4</v>
      </c>
      <c r="DG65" s="57">
        <v>387.7</v>
      </c>
      <c r="DH65" s="57">
        <v>372.9655172413793</v>
      </c>
      <c r="DI65" s="57">
        <v>326.75</v>
      </c>
      <c r="DJ65" s="57">
        <v>285.57142857142856</v>
      </c>
      <c r="DK65" s="57">
        <v>287.57142857142856</v>
      </c>
      <c r="DL65" s="57">
        <v>295.5</v>
      </c>
      <c r="DM65" s="57">
        <v>313.33333333333331</v>
      </c>
      <c r="DN65" s="57">
        <v>385.4</v>
      </c>
      <c r="DO65" s="57">
        <v>270</v>
      </c>
      <c r="DP65" s="57">
        <v>325.8</v>
      </c>
      <c r="DQ65" s="57">
        <v>371.1</v>
      </c>
      <c r="DR65" s="57">
        <v>376</v>
      </c>
      <c r="DS65" s="57">
        <v>346.22222222222223</v>
      </c>
      <c r="DT65" s="57">
        <v>364.67857142857144</v>
      </c>
      <c r="DU65" s="57">
        <v>353.16666666666669</v>
      </c>
      <c r="DV65" s="57">
        <v>350.15789473684208</v>
      </c>
      <c r="DW65" s="57">
        <v>353.8</v>
      </c>
      <c r="DX65" s="57">
        <v>352.38596491228071</v>
      </c>
      <c r="DY65" s="57">
        <v>360</v>
      </c>
      <c r="DZ65" s="57">
        <v>339.76470588235293</v>
      </c>
      <c r="EA65" s="57">
        <v>370.7</v>
      </c>
      <c r="EB65" s="57">
        <v>357.63636363636363</v>
      </c>
      <c r="EC65" s="57">
        <f>Tabla25[[#This Row],[ROS_1DU_COR_COD_ROS_TG_NEG]]-Tabla25[[#This Row],[ROS_1DU_COR_COD_ESC_TG_NEG]]</f>
        <v>37.138888888888914</v>
      </c>
      <c r="ED65" s="57">
        <f>Tabla25[[#This Row],[ROS_1DU_COR_COD_ROS_TG_NEU]]-Tabla25[[#This Row],[ROS_1DU_COR_COD_ESC_TG_NEU]]</f>
        <v>80.828571428571422</v>
      </c>
      <c r="EE65" s="57">
        <f>Tabla25[[#This Row],[ROS_1DU_COR_COD_ROS_TG_POS]]-Tabla25[[#This Row],[ROS_1DU_COR_COD_ESC_TG_POS]]</f>
        <v>100.12857142857143</v>
      </c>
      <c r="EF65" s="57">
        <f>Tabla25[[#This Row],[ROS_1DU_COR_COD_ROS_TG_TOT]]-Tabla25[[#This Row],[ROS_1DU_COR_COD_ESC_TG_TOT]]</f>
        <v>77.465517241379303</v>
      </c>
      <c r="EG65" s="57">
        <f>Tabla25[[#This Row],[ESC_1DU_COR_COD_ROS_TG_NEG]]-Tabla25[[#This Row],[ESC_1DU_COR_COD_ESC_TG_NEG]]</f>
        <v>-57.766666666666708</v>
      </c>
      <c r="EH65" s="57">
        <f>Tabla25[[#This Row],[ESC_1DU_COR_COD_ROS_TG_NEU]]-Tabla25[[#This Row],[ESC_1DU_COR_COD_ESC_TG_NEU]]</f>
        <v>9.3999999999999773</v>
      </c>
      <c r="EI65" s="57">
        <f>Tabla25[[#This Row],[ESC_1DU_COR_COD_ROS_TG_POS]]-Tabla25[[#This Row],[ESC_1DU_COR_COD_ESC_TG_POS]]</f>
        <v>-76.222222222222229</v>
      </c>
      <c r="EJ65" s="57">
        <f>Tabla25[[#This Row],[ESC_1DU_COR_COD_ROS_TG_TOT]]-Tabla25[[#This Row],[ESC_1DU_COR_COD_ESC_TG_TOT]]</f>
        <v>-38.878571428571433</v>
      </c>
      <c r="EK65" s="57">
        <f>Tabla25[[#This Row],[PAS_1DU_COR_COD_ROS_TG_NEG]]-Tabla25[[#This Row],[PAS_1DU_COR_COD_ESC_TG_NEG]]</f>
        <v>-6.8333333333333144</v>
      </c>
      <c r="EL65" s="57">
        <f>Tabla25[[#This Row],[PAS_1DU_COR_COD_ROS_TG_NEU]]-Tabla25[[#This Row],[PAS_1DU_COR_COD_ESC_TG_NEU]]</f>
        <v>10.393188854489154</v>
      </c>
      <c r="EM65" s="57">
        <f>Tabla25[[#This Row],[PAS_1DU_COR_COD_ROS_TG_POS]]-Tabla25[[#This Row],[PAS_1DU_COR_COD_ESC_TG_POS]]</f>
        <v>-16.899999999999977</v>
      </c>
      <c r="EN65" s="57">
        <f>Tabla25[[#This Row],[PAS_1DU_COR_COD_ROS_TG_TOT]]-Tabla25[[#This Row],[PAS_1DU_COR_COD_ESC_TG_TOT]]</f>
        <v>-5.2503987240829133</v>
      </c>
    </row>
    <row r="66" spans="1:144" x14ac:dyDescent="0.3">
      <c r="A66" s="4" t="s">
        <v>64</v>
      </c>
      <c r="B66" s="2">
        <v>30</v>
      </c>
      <c r="C66" s="2">
        <v>1</v>
      </c>
      <c r="D66" s="2">
        <v>34</v>
      </c>
      <c r="E66" s="19">
        <v>3.6</v>
      </c>
      <c r="F66" s="19">
        <v>865.84210526315792</v>
      </c>
      <c r="G66" s="19">
        <v>2.65</v>
      </c>
      <c r="H66" s="19">
        <v>632.52631578947364</v>
      </c>
      <c r="I66" s="19">
        <v>3.3</v>
      </c>
      <c r="J66" s="19">
        <v>1015.7333333333333</v>
      </c>
      <c r="K66" s="19">
        <v>3.1833333333333331</v>
      </c>
      <c r="L66" s="19">
        <v>824.62264150943395</v>
      </c>
      <c r="M66" s="21">
        <v>3</v>
      </c>
      <c r="N66" s="21">
        <v>704.17647058823525</v>
      </c>
      <c r="O66" s="21">
        <v>3.15</v>
      </c>
      <c r="P66" s="21">
        <v>760.42105263157896</v>
      </c>
      <c r="Q66" s="21">
        <v>2.65</v>
      </c>
      <c r="R66" s="21">
        <v>879.07142857142856</v>
      </c>
      <c r="S66" s="21">
        <v>2.9333333333333331</v>
      </c>
      <c r="T66" s="21">
        <v>774.52</v>
      </c>
      <c r="AK66" s="26">
        <v>1.5</v>
      </c>
      <c r="AL66" s="26">
        <v>354.4</v>
      </c>
      <c r="AM66" s="26">
        <v>2.7</v>
      </c>
      <c r="AN66" s="26">
        <v>566.77777777777783</v>
      </c>
      <c r="AO66" s="26">
        <v>1.6</v>
      </c>
      <c r="AP66" s="26">
        <v>420.875</v>
      </c>
      <c r="AQ66" s="26">
        <v>1.9642857142857142</v>
      </c>
      <c r="AR66" s="26">
        <v>465.45454545454544</v>
      </c>
      <c r="AS66" s="28">
        <v>2.5</v>
      </c>
      <c r="AT66" s="28">
        <v>676.66666666666663</v>
      </c>
      <c r="AU66" s="28">
        <v>2.4</v>
      </c>
      <c r="AV66" s="28">
        <v>518.33333333333337</v>
      </c>
      <c r="AW66" s="28">
        <v>3.6</v>
      </c>
      <c r="AX66" s="28">
        <v>729.6</v>
      </c>
      <c r="AY66" s="28">
        <v>2.8571428571428572</v>
      </c>
      <c r="AZ66" s="28">
        <v>640.84</v>
      </c>
      <c r="BA66" s="33">
        <f>Tabla25[[#This Row],[ROS_NUM_COR_COD_ROS_TG_NEG]]-Tabla25[[#This Row],[PAS_NUM_COR_COD_ROS_TG_NEG]]</f>
        <v>-0.5</v>
      </c>
      <c r="BB66" s="33">
        <f>Tabla25[[#This Row],[ROS_DUR_COR_COD_ROS_TG_NEG]]-Tabla25[[#This Row],[PAS_DUR_COR_COD_ROS_TG_NEG]]</f>
        <v>-27.509803921568619</v>
      </c>
      <c r="BC66" s="33">
        <f>Tabla25[[#This Row],[ROS_NUM_COR_COD_ROS_TG_NEU]]-Tabla25[[#This Row],[PAS_NUM_COR_COD_ROS_TG_NEU]]</f>
        <v>-0.75</v>
      </c>
      <c r="BD66" s="33">
        <f>Tabla25[[#This Row],[ROS_DUR_COR_COD_ROS_TG_NEU]]-Tabla25[[#This Row],[PAS_DUR_COR_COD_ROS_TG_NEU]]</f>
        <v>-242.08771929824559</v>
      </c>
      <c r="BE66" s="33">
        <f>Tabla25[[#This Row],[ROS_NUM_COR_COD_ROS_TG_POS]]-Tabla25[[#This Row],[PAS_NUM_COR_COD_ROS_TG_POS]]</f>
        <v>0.95000000000000018</v>
      </c>
      <c r="BF66" s="33">
        <f>Tabla25[[#This Row],[ROS_DUR_COR_COD_ROS_TG_POS]]-Tabla25[[#This Row],[PAS_DUR_COR_COD_ROS_TG_POS]]</f>
        <v>-149.47142857142853</v>
      </c>
      <c r="BG66" s="33">
        <f>Tabla25[[#This Row],[ROS_NUM_COR_COD_ROS_TG_TOT]]-Tabla25[[#This Row],[PAS_NUM_COR_COD_ROS_TG_TOT]]</f>
        <v>-7.619047619047592E-2</v>
      </c>
      <c r="BH66" s="33">
        <f>Tabla25[[#This Row],[ROS_DUR_COR_COD_ROS_TG_TOT]]-Tabla25[[#This Row],[PAS_DUR_COR_COD_ROS_TG_TOT]]</f>
        <v>-133.67999999999995</v>
      </c>
      <c r="BI66" s="30">
        <f>Tabla25[[#This Row],[ROS_NUM_COR_COD_ESC_TG_NEG]]-Tabla25[[#This Row],[PAS_NUM_COR_COD_ESC_TG_NEG]]</f>
        <v>-2.1</v>
      </c>
      <c r="BJ66" s="30">
        <f>Tabla25[[#This Row],[ROS_DUR_COR_COD_ESC_TG_NEG]]-Tabla25[[#This Row],[PAS_DUR_COR_COD_ESC_TG_NEG]]</f>
        <v>-511.44210526315794</v>
      </c>
      <c r="BK66" s="30">
        <f>Tabla25[[#This Row],[ROS_NUM_COR_COD_ESC_TG_NEU]]-Tabla25[[#This Row],[PAS_NUM_COR_COD_ESC_TG_NEU]]</f>
        <v>5.0000000000000266E-2</v>
      </c>
      <c r="BL66" s="30">
        <f>Tabla25[[#This Row],[ROS_DUR_COR_COD_ESC_TG_NEU]]-Tabla25[[#This Row],[PAS_DUR_COR_COD_ESC_TG_NEU]]</f>
        <v>-65.748538011695814</v>
      </c>
      <c r="BM66" s="30">
        <f>Tabla25[[#This Row],[ROS_NUM_COR_COD_ESC_TG_POS]]-Tabla25[[#This Row],[PAS_NUM_COR_COD_ESC_TG_POS]]</f>
        <v>-1.6999999999999997</v>
      </c>
      <c r="BN66" s="30">
        <f>Tabla25[[#This Row],[ROS_DUR_COR_COD_ESC_TG_POS]]-Tabla25[[#This Row],[PAS_DUR_COR_COD_ESC_TG_POS]]</f>
        <v>-594.85833333333335</v>
      </c>
      <c r="BO66" s="30">
        <f>Tabla25[[#This Row],[ROS_NUM_COR_COD_ESC_TG_TOT]]-Tabla25[[#This Row],[PAS_NUM_COR_COD_ESC_TG_TOT]]</f>
        <v>-1.2190476190476189</v>
      </c>
      <c r="BP66" s="30">
        <f>Tabla25[[#This Row],[ROS_DUR_COR_COD_ESC_TG_TOT]]-Tabla25[[#This Row],[PAS_DUR_COR_COD_ESC_TG_TOT]]</f>
        <v>-359.16809605488851</v>
      </c>
      <c r="BQ66" s="36">
        <f>Tabla25[[#This Row],[PAS_NUM_COR_COD_ROS_TG_NEG]]-Tabla25[[#This Row],[ESC_NUM_COR_COD_ROS_TG_NEG]]</f>
        <v>3</v>
      </c>
      <c r="BR66" s="36">
        <f>Tabla25[[#This Row],[PAS_DUR_COR_COD_ROS_TG_NEG]]-Tabla25[[#This Row],[ESC_DUR_COR_COD_ROS_TG_NEG]]</f>
        <v>704.17647058823525</v>
      </c>
      <c r="BS66" s="36">
        <f>Tabla25[[#This Row],[PAS_NUM_COR_COD_ROS_TG_NEU]]-Tabla25[[#This Row],[ESC_NUM_COR_COD_ROS_TG_NEU]]</f>
        <v>3.15</v>
      </c>
      <c r="BT66" s="36">
        <f>Tabla25[[#This Row],[PAS_DUR_COR_COD_ROS_TG_NEU]]-Tabla25[[#This Row],[ESC_DUR_COR_COD_ROS_TG_NEU]]</f>
        <v>760.42105263157896</v>
      </c>
      <c r="BU66" s="36">
        <f>Tabla25[[#This Row],[PAS_NUM_COR_COD_ROS_TG_POS]]-Tabla25[[#This Row],[ESC_NUM_COR_COD_ROS_TG_POS]]</f>
        <v>2.65</v>
      </c>
      <c r="BV66" s="36">
        <f>Tabla25[[#This Row],[PAS_DUR_COR_COD_ROS_TG_POS]]-Tabla25[[#This Row],[ESC_DUR_COR_COD_ROS_TG_POS]]</f>
        <v>879.07142857142856</v>
      </c>
      <c r="BW66" s="36">
        <f>Tabla25[[#This Row],[PAS_NUM_COR_COD_ROS_TG_TOT]]-Tabla25[[#This Row],[ESC_NUM_COR_COD_ROS_TG_TOT]]</f>
        <v>2.9333333333333331</v>
      </c>
      <c r="BX66" s="36">
        <f>Tabla25[[#This Row],[PAS_DUR_COR_COD_ROS_TG_TOT]]-Tabla25[[#This Row],[ESC_DUR_COR_COD_ROS_TG_TOT]]</f>
        <v>774.52</v>
      </c>
      <c r="BY66" s="39">
        <f>Tabla25[[#This Row],[PAS_NUM_COR_COD_ESC_TG_NEG]]-Tabla25[[#This Row],[ESC_NUM_COR_COD_ESC_TG_NEG]]</f>
        <v>3.6</v>
      </c>
      <c r="BZ66" s="39">
        <f>Tabla25[[#This Row],[PAS_DUR_COR_COD_ESC_TG_NEG]]-Tabla25[[#This Row],[ESC_DUR_COR_COD_ESC_TG_NEG]]</f>
        <v>865.84210526315792</v>
      </c>
      <c r="CA66" s="39">
        <f>Tabla25[[#This Row],[PAS_NUM_COR_COD_ESC_TG_NEU]]-Tabla25[[#This Row],[ESC_NUM_COR_COD_ESC_TG_NEU]]</f>
        <v>2.65</v>
      </c>
      <c r="CB66" s="39">
        <f>Tabla25[[#This Row],[PAS_DUR_COR_COD_ESC_TG_NEU]]-Tabla25[[#This Row],[ESC_DUR_COR_COD_ESC_TG_NEU]]</f>
        <v>632.52631578947364</v>
      </c>
      <c r="CC66" s="39">
        <f>Tabla25[[#This Row],[PAS_NUM_COR_COD_ESC_TG_POS]]-Tabla25[[#This Row],[ESC_NUM_COR_COD_ESC_TG_POS]]</f>
        <v>3.3</v>
      </c>
      <c r="CD66" s="39">
        <f>Tabla25[[#This Row],[PAS_DUR_COR_COD_ESC_TG_POS]]-Tabla25[[#This Row],[ESC_DUR_COR_COD_ESC_TG_POS]]</f>
        <v>1015.7333333333333</v>
      </c>
      <c r="CE66" s="39">
        <f>Tabla25[[#This Row],[PAS_NUM_COR_COD_ESC_TG_TOT]]-Tabla25[[#This Row],[ESC_NUM_COR_COD_ESC_TG_TOT]]</f>
        <v>3.1833333333333331</v>
      </c>
      <c r="CF66" s="39">
        <f>Tabla25[[#This Row],[PAS_DUR_COR_COD_ESC_TG_TOT]]-Tabla25[[#This Row],[ESC_DUR_COR_COD_ESC_TG_TOT]]</f>
        <v>824.62264150943395</v>
      </c>
      <c r="CG66" s="42">
        <f>Tabla25[[#This Row],[PAS_NUM_COR_COD_ROS_TG_NEG]]-Tabla25[[#This Row],[PAS_NUM_COR_COD_ESC_TG_NEG]]</f>
        <v>-0.60000000000000009</v>
      </c>
      <c r="CH66" s="42">
        <f>Tabla25[[#This Row],[PAS_NUM_COR_COD_ROS_TG_NEU]]-Tabla25[[#This Row],[PAS_NUM_COR_COD_ESC_TG_NEU]]</f>
        <v>0.5</v>
      </c>
      <c r="CI66" s="42">
        <f>Tabla25[[#This Row],[PAS_NUM_COR_COD_ROS_TG_POS]]-Tabla25[[#This Row],[PAS_NUM_COR_COD_ESC_TG_POS]]</f>
        <v>-0.64999999999999991</v>
      </c>
      <c r="CJ66" s="42">
        <f>Tabla25[[#This Row],[PAS_NUM_COR_COD_ROS_TG_TOT]]-Tabla25[[#This Row],[PAS_NUM_COR_COD_ESC_TG_TOT]]</f>
        <v>-0.25</v>
      </c>
      <c r="CK66" s="42">
        <f>Tabla25[[#This Row],[PAS_DUR_COR_COD_ROS_TG_NEG]]-Tabla25[[#This Row],[PAS_DUR_COR_COD_ESC_TG_NEG]]</f>
        <v>-161.66563467492267</v>
      </c>
      <c r="CL66" s="42">
        <f>Tabla25[[#This Row],[PAS_DUR_COR_COD_ROS_TG_NEU]]-Tabla25[[#This Row],[PAS_DUR_COR_COD_ESC_TG_NEU]]</f>
        <v>127.89473684210532</v>
      </c>
      <c r="CM66" s="42">
        <f>Tabla25[[#This Row],[PAS_DUR_COR_COD_ROS_TG_POS]]-Tabla25[[#This Row],[PAS_DUR_COR_COD_ESC_TG_POS]]</f>
        <v>-136.66190476190479</v>
      </c>
      <c r="CN66" s="42">
        <f>Tabla25[[#This Row],[PAS_DUR_COR_COD_ROS_TG_TOT]]-Tabla25[[#This Row],[PAS_DUR_COR_COD_ESC_TG_TOT]]</f>
        <v>-50.102641509433965</v>
      </c>
      <c r="CO66" s="44">
        <f>Tabla25[[#This Row],[ESC_NUM_COR_COD_ROS_TG_NEG]]-Tabla25[[#This Row],[ESC_NUM_COR_COD_ESC_TG_NEG]]</f>
        <v>0</v>
      </c>
      <c r="CP66" s="44">
        <f>Tabla25[[#This Row],[ESC_NUM_COR_COD_ROS_TG_NEU]]-Tabla25[[#This Row],[ESC_NUM_COR_COD_ESC_TG_NEU]]</f>
        <v>0</v>
      </c>
      <c r="CQ66" s="44">
        <f>Tabla25[[#This Row],[ESC_NUM_COR_COD_ROS_TG_POS]]-Tabla25[[#This Row],[ESC_NUM_COR_COD_ESC_TG_POS]]</f>
        <v>0</v>
      </c>
      <c r="CR66" s="44">
        <f>Tabla25[[#This Row],[ESC_NUM_COR_COD_ROS_TG_TOT]]-Tabla25[[#This Row],[ESC_NUM_COR_COD_ESC_TG_TOT]]</f>
        <v>0</v>
      </c>
      <c r="CS66" s="44">
        <f>Tabla25[[#This Row],[ESC_DUR_COR_COD_ROS_TG_NEG]]-Tabla25[[#This Row],[ESC_DUR_COR_COD_ESC_TG_NEG]]</f>
        <v>0</v>
      </c>
      <c r="CT66" s="44">
        <f>Tabla25[[#This Row],[ESC_DUR_COR_COD_ROS_TG_NEU]]-Tabla25[[#This Row],[ESC_DUR_COR_COD_ESC_TG_NEU]]</f>
        <v>0</v>
      </c>
      <c r="CU66" s="44">
        <f>Tabla25[[#This Row],[ESC_DUR_COR_COD_ROS_TG_POS]]-Tabla25[[#This Row],[ESC_DUR_COR_COD_ESC_TG_POS]]</f>
        <v>0</v>
      </c>
      <c r="CV66" s="44">
        <f>Tabla25[[#This Row],[ESC_DUR_COR_COD_ROS_TG_TOT]]-Tabla25[[#This Row],[ESC_DUR_COR_COD_ESC_TG_TOT]]</f>
        <v>0</v>
      </c>
      <c r="CW66" s="47">
        <f>Tabla25[[#This Row],[ROS_NUM_COR_COD_ROS_TG_NEG]]-Tabla25[[#This Row],[ROS_NUM_COR_COD_ESC_TG_NEG]]</f>
        <v>1</v>
      </c>
      <c r="CX66" s="47">
        <f>Tabla25[[#This Row],[ROS_NUM_COR_COD_ROS_TG_NEU]]-Tabla25[[#This Row],[ROS_NUM_COR_COD_ESC_TG_NEU]]</f>
        <v>-0.30000000000000027</v>
      </c>
      <c r="CY66" s="47">
        <f>Tabla25[[#This Row],[ROS_NUM_COR_COD_ROS_TG_POS]]-Tabla25[[#This Row],[ROS_NUM_COR_COD_ESC_TG_POS]]</f>
        <v>2</v>
      </c>
      <c r="CZ66" s="47">
        <f>Tabla25[[#This Row],[ROS_NUM_COR_COD_ROS_TG_TOT]]-Tabla25[[#This Row],[ROS_NUM_COR_COD_ESC_TG_TOT]]</f>
        <v>0.89285714285714302</v>
      </c>
      <c r="DA66" s="47">
        <f>Tabla25[[#This Row],[ROS_DUR_COR_COD_ROS_TG_NEG]]-Tabla25[[#This Row],[ROS_DUR_COR_COD_ESC_TG_NEG]]</f>
        <v>322.26666666666665</v>
      </c>
      <c r="DB66" s="47">
        <f>Tabla25[[#This Row],[ROS_DUR_COR_COD_ROS_TG_NEU]]-Tabla25[[#This Row],[ROS_DUR_COR_COD_ESC_TG_NEU]]</f>
        <v>-48.444444444444457</v>
      </c>
      <c r="DC66" s="47">
        <f>Tabla25[[#This Row],[ROS_DUR_COR_COD_ROS_TG_POS]]-Tabla25[[#This Row],[ROS_DUR_COR_COD_ESC_TG_POS]]</f>
        <v>308.72500000000002</v>
      </c>
      <c r="DD66" s="47">
        <f>Tabla25[[#This Row],[ROS_DUR_COR_COD_ROS_TG_TOT]]-Tabla25[[#This Row],[ROS_DUR_COR_COD_ESC_TG_TOT]]</f>
        <v>175.38545454545459</v>
      </c>
      <c r="DE66" s="57">
        <v>186.66666666666666</v>
      </c>
      <c r="DF66" s="57">
        <v>162.22222222222223</v>
      </c>
      <c r="DG66" s="57">
        <v>220.6</v>
      </c>
      <c r="DH66" s="57">
        <v>191.44</v>
      </c>
      <c r="DI66" s="57">
        <v>198.8</v>
      </c>
      <c r="DJ66" s="57">
        <v>182.66666666666666</v>
      </c>
      <c r="DK66" s="57">
        <v>231.625</v>
      </c>
      <c r="DL66" s="57">
        <v>204.13636363636363</v>
      </c>
      <c r="DM66" s="57"/>
      <c r="DN66" s="57"/>
      <c r="DO66" s="57"/>
      <c r="DP66" s="57"/>
      <c r="DQ66" s="57"/>
      <c r="DR66" s="57"/>
      <c r="DS66" s="57"/>
      <c r="DT66" s="57"/>
      <c r="DU66" s="57">
        <v>207.35294117647058</v>
      </c>
      <c r="DV66" s="57">
        <v>205.94736842105263</v>
      </c>
      <c r="DW66" s="57">
        <v>260.57142857142856</v>
      </c>
      <c r="DX66" s="57">
        <v>221.72</v>
      </c>
      <c r="DY66" s="57">
        <v>232.73684210526315</v>
      </c>
      <c r="DZ66" s="57">
        <v>242.05263157894737</v>
      </c>
      <c r="EA66" s="57">
        <v>240.2</v>
      </c>
      <c r="EB66" s="57">
        <v>238.18867924528303</v>
      </c>
      <c r="EC66" s="57">
        <f>Tabla25[[#This Row],[ROS_1DU_COR_COD_ROS_TG_NEG]]-Tabla25[[#This Row],[ROS_1DU_COR_COD_ESC_TG_NEG]]</f>
        <v>-12.133333333333354</v>
      </c>
      <c r="ED66" s="57">
        <f>Tabla25[[#This Row],[ROS_1DU_COR_COD_ROS_TG_NEU]]-Tabla25[[#This Row],[ROS_1DU_COR_COD_ESC_TG_NEU]]</f>
        <v>-20.444444444444429</v>
      </c>
      <c r="EE66" s="57">
        <f>Tabla25[[#This Row],[ROS_1DU_COR_COD_ROS_TG_POS]]-Tabla25[[#This Row],[ROS_1DU_COR_COD_ESC_TG_POS]]</f>
        <v>-11.025000000000006</v>
      </c>
      <c r="EF66" s="57">
        <f>Tabla25[[#This Row],[ROS_1DU_COR_COD_ROS_TG_TOT]]-Tabla25[[#This Row],[ROS_1DU_COR_COD_ESC_TG_TOT]]</f>
        <v>-12.696363636363628</v>
      </c>
      <c r="EG66" s="57">
        <f>Tabla25[[#This Row],[ESC_1DU_COR_COD_ROS_TG_NEG]]-Tabla25[[#This Row],[ESC_1DU_COR_COD_ESC_TG_NEG]]</f>
        <v>0</v>
      </c>
      <c r="EH66" s="57">
        <f>Tabla25[[#This Row],[ESC_1DU_COR_COD_ROS_TG_NEU]]-Tabla25[[#This Row],[ESC_1DU_COR_COD_ESC_TG_NEU]]</f>
        <v>0</v>
      </c>
      <c r="EI66" s="57">
        <f>Tabla25[[#This Row],[ESC_1DU_COR_COD_ROS_TG_POS]]-Tabla25[[#This Row],[ESC_1DU_COR_COD_ESC_TG_POS]]</f>
        <v>0</v>
      </c>
      <c r="EJ66" s="57">
        <f>Tabla25[[#This Row],[ESC_1DU_COR_COD_ROS_TG_TOT]]-Tabla25[[#This Row],[ESC_1DU_COR_COD_ESC_TG_TOT]]</f>
        <v>0</v>
      </c>
      <c r="EK66" s="57">
        <f>Tabla25[[#This Row],[PAS_1DU_COR_COD_ROS_TG_NEG]]-Tabla25[[#This Row],[PAS_1DU_COR_COD_ESC_TG_NEG]]</f>
        <v>-25.383900928792571</v>
      </c>
      <c r="EL66" s="57">
        <f>Tabla25[[#This Row],[PAS_1DU_COR_COD_ROS_TG_NEU]]-Tabla25[[#This Row],[PAS_1DU_COR_COD_ESC_TG_NEU]]</f>
        <v>-36.10526315789474</v>
      </c>
      <c r="EM66" s="57">
        <f>Tabla25[[#This Row],[PAS_1DU_COR_COD_ROS_TG_POS]]-Tabla25[[#This Row],[PAS_1DU_COR_COD_ESC_TG_POS]]</f>
        <v>20.371428571428567</v>
      </c>
      <c r="EN66" s="57">
        <f>Tabla25[[#This Row],[PAS_1DU_COR_COD_ROS_TG_TOT]]-Tabla25[[#This Row],[PAS_1DU_COR_COD_ESC_TG_TOT]]</f>
        <v>-16.468679245283028</v>
      </c>
    </row>
    <row r="67" spans="1:144" x14ac:dyDescent="0.3">
      <c r="A67" s="2" t="s">
        <v>65</v>
      </c>
      <c r="B67" s="2">
        <v>30</v>
      </c>
      <c r="C67" s="2">
        <v>1</v>
      </c>
      <c r="D67" s="2">
        <v>34</v>
      </c>
      <c r="E67" s="19">
        <v>1.05</v>
      </c>
      <c r="F67" s="19">
        <v>922.8</v>
      </c>
      <c r="G67" s="19">
        <v>1.1499999999999999</v>
      </c>
      <c r="H67" s="19">
        <v>973</v>
      </c>
      <c r="I67" s="19">
        <v>1</v>
      </c>
      <c r="J67" s="19">
        <v>938.4</v>
      </c>
      <c r="K67" s="19">
        <v>1.0666666666666667</v>
      </c>
      <c r="L67" s="19">
        <v>946.5</v>
      </c>
      <c r="M67" s="21">
        <v>1.85</v>
      </c>
      <c r="N67" s="21">
        <v>1198.5</v>
      </c>
      <c r="O67" s="21">
        <v>1.25</v>
      </c>
      <c r="P67" s="21">
        <v>842.5</v>
      </c>
      <c r="Q67" s="21">
        <v>0.5</v>
      </c>
      <c r="R67" s="21">
        <v>428</v>
      </c>
      <c r="S67" s="21">
        <v>1.2</v>
      </c>
      <c r="T67" s="21">
        <v>883.31578947368416</v>
      </c>
      <c r="U67" s="22">
        <v>1</v>
      </c>
      <c r="V67" s="22">
        <v>455</v>
      </c>
      <c r="W67" s="22">
        <v>0.77777777777777779</v>
      </c>
      <c r="X67" s="22">
        <v>221.8</v>
      </c>
      <c r="Y67" s="22">
        <v>1.5</v>
      </c>
      <c r="Z67" s="22">
        <v>404</v>
      </c>
      <c r="AA67" s="22">
        <v>1.0740740740740742</v>
      </c>
      <c r="AB67" s="22">
        <v>349.61538461538464</v>
      </c>
      <c r="AC67" s="24">
        <v>2</v>
      </c>
      <c r="AD67" s="24">
        <v>736.6</v>
      </c>
      <c r="AE67" s="24">
        <v>2.7777777777777777</v>
      </c>
      <c r="AF67" s="24">
        <v>899</v>
      </c>
      <c r="AG67" s="24">
        <v>1.625</v>
      </c>
      <c r="AH67" s="24">
        <v>658.5</v>
      </c>
      <c r="AI67" s="24">
        <v>2.1481481481481484</v>
      </c>
      <c r="AJ67" s="24">
        <v>772.28571428571433</v>
      </c>
      <c r="AK67" s="26">
        <v>1.3333333333333333</v>
      </c>
      <c r="AL67" s="26">
        <v>490.75</v>
      </c>
      <c r="AM67" s="26">
        <v>1</v>
      </c>
      <c r="AN67" s="26">
        <v>481</v>
      </c>
      <c r="AO67" s="26">
        <v>1.5</v>
      </c>
      <c r="AP67" s="26">
        <v>745</v>
      </c>
      <c r="AQ67" s="26">
        <v>1.2758620689655173</v>
      </c>
      <c r="AR67" s="26">
        <v>585.53846153846155</v>
      </c>
      <c r="AS67" s="28">
        <v>0.77777777777777779</v>
      </c>
      <c r="AT67" s="28">
        <v>405.66666666666669</v>
      </c>
      <c r="AU67" s="28">
        <v>0.6</v>
      </c>
      <c r="AV67" s="28">
        <v>673.5</v>
      </c>
      <c r="AW67" s="28">
        <v>1</v>
      </c>
      <c r="AX67" s="28">
        <v>540.75</v>
      </c>
      <c r="AY67" s="28">
        <v>0.7931034482758621</v>
      </c>
      <c r="AZ67" s="28">
        <v>525.22222222222217</v>
      </c>
      <c r="BA67" s="33">
        <f>Tabla25[[#This Row],[ROS_NUM_COR_COD_ROS_TG_NEG]]-Tabla25[[#This Row],[PAS_NUM_COR_COD_ROS_TG_NEG]]</f>
        <v>-1.0722222222222224</v>
      </c>
      <c r="BB67" s="33">
        <f>Tabla25[[#This Row],[ROS_DUR_COR_COD_ROS_TG_NEG]]-Tabla25[[#This Row],[PAS_DUR_COR_COD_ROS_TG_NEG]]</f>
        <v>-792.83333333333326</v>
      </c>
      <c r="BC67" s="33">
        <f>Tabla25[[#This Row],[ROS_NUM_COR_COD_ROS_TG_NEU]]-Tabla25[[#This Row],[PAS_NUM_COR_COD_ROS_TG_NEU]]</f>
        <v>-0.65</v>
      </c>
      <c r="BD67" s="33">
        <f>Tabla25[[#This Row],[ROS_DUR_COR_COD_ROS_TG_NEU]]-Tabla25[[#This Row],[PAS_DUR_COR_COD_ROS_TG_NEU]]</f>
        <v>-169</v>
      </c>
      <c r="BE67" s="33">
        <f>Tabla25[[#This Row],[ROS_NUM_COR_COD_ROS_TG_POS]]-Tabla25[[#This Row],[PAS_NUM_COR_COD_ROS_TG_POS]]</f>
        <v>0.5</v>
      </c>
      <c r="BF67" s="33">
        <f>Tabla25[[#This Row],[ROS_DUR_COR_COD_ROS_TG_POS]]-Tabla25[[#This Row],[PAS_DUR_COR_COD_ROS_TG_POS]]</f>
        <v>112.75</v>
      </c>
      <c r="BG67" s="33">
        <f>Tabla25[[#This Row],[ROS_NUM_COR_COD_ROS_TG_TOT]]-Tabla25[[#This Row],[PAS_NUM_COR_COD_ROS_TG_TOT]]</f>
        <v>-0.40689655172413786</v>
      </c>
      <c r="BH67" s="33">
        <f>Tabla25[[#This Row],[ROS_DUR_COR_COD_ROS_TG_TOT]]-Tabla25[[#This Row],[PAS_DUR_COR_COD_ROS_TG_TOT]]</f>
        <v>-358.09356725146199</v>
      </c>
      <c r="BI67" s="30">
        <f>Tabla25[[#This Row],[ROS_NUM_COR_COD_ESC_TG_NEG]]-Tabla25[[#This Row],[PAS_NUM_COR_COD_ESC_TG_NEG]]</f>
        <v>0.28333333333333321</v>
      </c>
      <c r="BJ67" s="30">
        <f>Tabla25[[#This Row],[ROS_DUR_COR_COD_ESC_TG_NEG]]-Tabla25[[#This Row],[PAS_DUR_COR_COD_ESC_TG_NEG]]</f>
        <v>-432.04999999999995</v>
      </c>
      <c r="BK67" s="30">
        <f>Tabla25[[#This Row],[ROS_NUM_COR_COD_ESC_TG_NEU]]-Tabla25[[#This Row],[PAS_NUM_COR_COD_ESC_TG_NEU]]</f>
        <v>-0.14999999999999991</v>
      </c>
      <c r="BL67" s="30">
        <f>Tabla25[[#This Row],[ROS_DUR_COR_COD_ESC_TG_NEU]]-Tabla25[[#This Row],[PAS_DUR_COR_COD_ESC_TG_NEU]]</f>
        <v>-492</v>
      </c>
      <c r="BM67" s="30">
        <f>Tabla25[[#This Row],[ROS_NUM_COR_COD_ESC_TG_POS]]-Tabla25[[#This Row],[PAS_NUM_COR_COD_ESC_TG_POS]]</f>
        <v>0.5</v>
      </c>
      <c r="BN67" s="30">
        <f>Tabla25[[#This Row],[ROS_DUR_COR_COD_ESC_TG_POS]]-Tabla25[[#This Row],[PAS_DUR_COR_COD_ESC_TG_POS]]</f>
        <v>-193.39999999999998</v>
      </c>
      <c r="BO67" s="30">
        <f>Tabla25[[#This Row],[ROS_NUM_COR_COD_ESC_TG_TOT]]-Tabla25[[#This Row],[PAS_NUM_COR_COD_ESC_TG_TOT]]</f>
        <v>0.2091954022988507</v>
      </c>
      <c r="BP67" s="30">
        <f>Tabla25[[#This Row],[ROS_DUR_COR_COD_ESC_TG_TOT]]-Tabla25[[#This Row],[PAS_DUR_COR_COD_ESC_TG_TOT]]</f>
        <v>-360.96153846153845</v>
      </c>
      <c r="BQ67" s="36">
        <f>Tabla25[[#This Row],[PAS_NUM_COR_COD_ROS_TG_NEG]]-Tabla25[[#This Row],[ESC_NUM_COR_COD_ROS_TG_NEG]]</f>
        <v>-0.14999999999999991</v>
      </c>
      <c r="BR67" s="36">
        <f>Tabla25[[#This Row],[PAS_DUR_COR_COD_ROS_TG_NEG]]-Tabla25[[#This Row],[ESC_DUR_COR_COD_ROS_TG_NEG]]</f>
        <v>461.9</v>
      </c>
      <c r="BS67" s="36">
        <f>Tabla25[[#This Row],[PAS_NUM_COR_COD_ROS_TG_NEU]]-Tabla25[[#This Row],[ESC_NUM_COR_COD_ROS_TG_NEU]]</f>
        <v>-1.5277777777777777</v>
      </c>
      <c r="BT67" s="36">
        <f>Tabla25[[#This Row],[PAS_DUR_COR_COD_ROS_TG_NEU]]-Tabla25[[#This Row],[ESC_DUR_COR_COD_ROS_TG_NEU]]</f>
        <v>-56.5</v>
      </c>
      <c r="BU67" s="36">
        <f>Tabla25[[#This Row],[PAS_NUM_COR_COD_ROS_TG_POS]]-Tabla25[[#This Row],[ESC_NUM_COR_COD_ROS_TG_POS]]</f>
        <v>-1.125</v>
      </c>
      <c r="BV67" s="36">
        <f>Tabla25[[#This Row],[PAS_DUR_COR_COD_ROS_TG_POS]]-Tabla25[[#This Row],[ESC_DUR_COR_COD_ROS_TG_POS]]</f>
        <v>-230.5</v>
      </c>
      <c r="BW67" s="36">
        <f>Tabla25[[#This Row],[PAS_NUM_COR_COD_ROS_TG_TOT]]-Tabla25[[#This Row],[ESC_NUM_COR_COD_ROS_TG_TOT]]</f>
        <v>-0.94814814814814841</v>
      </c>
      <c r="BX67" s="36">
        <f>Tabla25[[#This Row],[PAS_DUR_COR_COD_ROS_TG_TOT]]-Tabla25[[#This Row],[ESC_DUR_COR_COD_ROS_TG_TOT]]</f>
        <v>111.03007518796983</v>
      </c>
      <c r="BY67" s="39">
        <f>Tabla25[[#This Row],[PAS_NUM_COR_COD_ESC_TG_NEG]]-Tabla25[[#This Row],[ESC_NUM_COR_COD_ESC_TG_NEG]]</f>
        <v>5.0000000000000044E-2</v>
      </c>
      <c r="BZ67" s="39">
        <f>Tabla25[[#This Row],[PAS_DUR_COR_COD_ESC_TG_NEG]]-Tabla25[[#This Row],[ESC_DUR_COR_COD_ESC_TG_NEG]]</f>
        <v>467.79999999999995</v>
      </c>
      <c r="CA67" s="39">
        <f>Tabla25[[#This Row],[PAS_NUM_COR_COD_ESC_TG_NEU]]-Tabla25[[#This Row],[ESC_NUM_COR_COD_ESC_TG_NEU]]</f>
        <v>0.37222222222222212</v>
      </c>
      <c r="CB67" s="39">
        <f>Tabla25[[#This Row],[PAS_DUR_COR_COD_ESC_TG_NEU]]-Tabla25[[#This Row],[ESC_DUR_COR_COD_ESC_TG_NEU]]</f>
        <v>751.2</v>
      </c>
      <c r="CC67" s="39">
        <f>Tabla25[[#This Row],[PAS_NUM_COR_COD_ESC_TG_POS]]-Tabla25[[#This Row],[ESC_NUM_COR_COD_ESC_TG_POS]]</f>
        <v>-0.5</v>
      </c>
      <c r="CD67" s="39">
        <f>Tabla25[[#This Row],[PAS_DUR_COR_COD_ESC_TG_POS]]-Tabla25[[#This Row],[ESC_DUR_COR_COD_ESC_TG_POS]]</f>
        <v>534.4</v>
      </c>
      <c r="CE67" s="39">
        <f>Tabla25[[#This Row],[PAS_NUM_COR_COD_ESC_TG_TOT]]-Tabla25[[#This Row],[ESC_NUM_COR_COD_ESC_TG_TOT]]</f>
        <v>-7.4074074074075291E-3</v>
      </c>
      <c r="CF67" s="39">
        <f>Tabla25[[#This Row],[PAS_DUR_COR_COD_ESC_TG_TOT]]-Tabla25[[#This Row],[ESC_DUR_COR_COD_ESC_TG_TOT]]</f>
        <v>596.88461538461536</v>
      </c>
      <c r="CG67" s="42">
        <f>Tabla25[[#This Row],[PAS_NUM_COR_COD_ROS_TG_NEG]]-Tabla25[[#This Row],[PAS_NUM_COR_COD_ESC_TG_NEG]]</f>
        <v>0.8</v>
      </c>
      <c r="CH67" s="42">
        <f>Tabla25[[#This Row],[PAS_NUM_COR_COD_ROS_TG_NEU]]-Tabla25[[#This Row],[PAS_NUM_COR_COD_ESC_TG_NEU]]</f>
        <v>0.10000000000000009</v>
      </c>
      <c r="CI67" s="42">
        <f>Tabla25[[#This Row],[PAS_NUM_COR_COD_ROS_TG_POS]]-Tabla25[[#This Row],[PAS_NUM_COR_COD_ESC_TG_POS]]</f>
        <v>-0.5</v>
      </c>
      <c r="CJ67" s="42">
        <f>Tabla25[[#This Row],[PAS_NUM_COR_COD_ROS_TG_TOT]]-Tabla25[[#This Row],[PAS_NUM_COR_COD_ESC_TG_TOT]]</f>
        <v>0.1333333333333333</v>
      </c>
      <c r="CK67" s="42">
        <f>Tabla25[[#This Row],[PAS_DUR_COR_COD_ROS_TG_NEG]]-Tabla25[[#This Row],[PAS_DUR_COR_COD_ESC_TG_NEG]]</f>
        <v>275.70000000000005</v>
      </c>
      <c r="CL67" s="42">
        <f>Tabla25[[#This Row],[PAS_DUR_COR_COD_ROS_TG_NEU]]-Tabla25[[#This Row],[PAS_DUR_COR_COD_ESC_TG_NEU]]</f>
        <v>-130.5</v>
      </c>
      <c r="CM67" s="42">
        <f>Tabla25[[#This Row],[PAS_DUR_COR_COD_ROS_TG_POS]]-Tabla25[[#This Row],[PAS_DUR_COR_COD_ESC_TG_POS]]</f>
        <v>-510.4</v>
      </c>
      <c r="CN67" s="42">
        <f>Tabla25[[#This Row],[PAS_DUR_COR_COD_ROS_TG_TOT]]-Tabla25[[#This Row],[PAS_DUR_COR_COD_ESC_TG_TOT]]</f>
        <v>-63.184210526315837</v>
      </c>
      <c r="CO67" s="44">
        <f>Tabla25[[#This Row],[ESC_NUM_COR_COD_ROS_TG_NEG]]-Tabla25[[#This Row],[ESC_NUM_COR_COD_ESC_TG_NEG]]</f>
        <v>1</v>
      </c>
      <c r="CP67" s="44">
        <f>Tabla25[[#This Row],[ESC_NUM_COR_COD_ROS_TG_NEU]]-Tabla25[[#This Row],[ESC_NUM_COR_COD_ESC_TG_NEU]]</f>
        <v>2</v>
      </c>
      <c r="CQ67" s="44">
        <f>Tabla25[[#This Row],[ESC_NUM_COR_COD_ROS_TG_POS]]-Tabla25[[#This Row],[ESC_NUM_COR_COD_ESC_TG_POS]]</f>
        <v>0.125</v>
      </c>
      <c r="CR67" s="44">
        <f>Tabla25[[#This Row],[ESC_NUM_COR_COD_ROS_TG_TOT]]-Tabla25[[#This Row],[ESC_NUM_COR_COD_ESC_TG_TOT]]</f>
        <v>1.0740740740740742</v>
      </c>
      <c r="CS67" s="44">
        <f>Tabla25[[#This Row],[ESC_DUR_COR_COD_ROS_TG_NEG]]-Tabla25[[#This Row],[ESC_DUR_COR_COD_ESC_TG_NEG]]</f>
        <v>281.60000000000002</v>
      </c>
      <c r="CT67" s="44">
        <f>Tabla25[[#This Row],[ESC_DUR_COR_COD_ROS_TG_NEU]]-Tabla25[[#This Row],[ESC_DUR_COR_COD_ESC_TG_NEU]]</f>
        <v>677.2</v>
      </c>
      <c r="CU67" s="44">
        <f>Tabla25[[#This Row],[ESC_DUR_COR_COD_ROS_TG_POS]]-Tabla25[[#This Row],[ESC_DUR_COR_COD_ESC_TG_POS]]</f>
        <v>254.5</v>
      </c>
      <c r="CV67" s="44">
        <f>Tabla25[[#This Row],[ESC_DUR_COR_COD_ROS_TG_TOT]]-Tabla25[[#This Row],[ESC_DUR_COR_COD_ESC_TG_TOT]]</f>
        <v>422.67032967032969</v>
      </c>
      <c r="CW67" s="47">
        <f>Tabla25[[#This Row],[ROS_NUM_COR_COD_ROS_TG_NEG]]-Tabla25[[#This Row],[ROS_NUM_COR_COD_ESC_TG_NEG]]</f>
        <v>-0.55555555555555547</v>
      </c>
      <c r="CX67" s="47">
        <f>Tabla25[[#This Row],[ROS_NUM_COR_COD_ROS_TG_NEU]]-Tabla25[[#This Row],[ROS_NUM_COR_COD_ESC_TG_NEU]]</f>
        <v>-0.4</v>
      </c>
      <c r="CY67" s="47">
        <f>Tabla25[[#This Row],[ROS_NUM_COR_COD_ROS_TG_POS]]-Tabla25[[#This Row],[ROS_NUM_COR_COD_ESC_TG_POS]]</f>
        <v>-0.5</v>
      </c>
      <c r="CZ67" s="47">
        <f>Tabla25[[#This Row],[ROS_NUM_COR_COD_ROS_TG_TOT]]-Tabla25[[#This Row],[ROS_NUM_COR_COD_ESC_TG_TOT]]</f>
        <v>-0.48275862068965525</v>
      </c>
      <c r="DA67" s="47">
        <f>Tabla25[[#This Row],[ROS_DUR_COR_COD_ROS_TG_NEG]]-Tabla25[[#This Row],[ROS_DUR_COR_COD_ESC_TG_NEG]]</f>
        <v>-85.083333333333314</v>
      </c>
      <c r="DB67" s="47">
        <f>Tabla25[[#This Row],[ROS_DUR_COR_COD_ROS_TG_NEU]]-Tabla25[[#This Row],[ROS_DUR_COR_COD_ESC_TG_NEU]]</f>
        <v>192.5</v>
      </c>
      <c r="DC67" s="47">
        <f>Tabla25[[#This Row],[ROS_DUR_COR_COD_ROS_TG_POS]]-Tabla25[[#This Row],[ROS_DUR_COR_COD_ESC_TG_POS]]</f>
        <v>-204.25</v>
      </c>
      <c r="DD67" s="47">
        <f>Tabla25[[#This Row],[ROS_DUR_COR_COD_ROS_TG_TOT]]-Tabla25[[#This Row],[ROS_DUR_COR_COD_ESC_TG_TOT]]</f>
        <v>-60.316239316239376</v>
      </c>
      <c r="DE67" s="57">
        <v>166</v>
      </c>
      <c r="DF67" s="57">
        <v>94</v>
      </c>
      <c r="DG67" s="57">
        <v>166.25</v>
      </c>
      <c r="DH67" s="57">
        <v>150.11111111111111</v>
      </c>
      <c r="DI67" s="57">
        <v>135.25</v>
      </c>
      <c r="DJ67" s="57">
        <v>159</v>
      </c>
      <c r="DK67" s="57">
        <v>204.8</v>
      </c>
      <c r="DL67" s="57">
        <v>169.30769230769232</v>
      </c>
      <c r="DM67" s="57">
        <v>156.19999999999999</v>
      </c>
      <c r="DN67" s="57">
        <v>159</v>
      </c>
      <c r="DO67" s="57">
        <v>202.25</v>
      </c>
      <c r="DP67" s="57">
        <v>170.35714285714286</v>
      </c>
      <c r="DQ67" s="57">
        <v>188.25</v>
      </c>
      <c r="DR67" s="57">
        <v>109.2</v>
      </c>
      <c r="DS67" s="57">
        <v>118</v>
      </c>
      <c r="DT67" s="57">
        <v>136.23076923076923</v>
      </c>
      <c r="DU67" s="57">
        <v>225.125</v>
      </c>
      <c r="DV67" s="57">
        <v>175.5</v>
      </c>
      <c r="DW67" s="57">
        <v>222.4</v>
      </c>
      <c r="DX67" s="57">
        <v>208.73684210526315</v>
      </c>
      <c r="DY67" s="57">
        <v>224</v>
      </c>
      <c r="DZ67" s="57">
        <v>234.83333333333334</v>
      </c>
      <c r="EA67" s="57">
        <v>182.6</v>
      </c>
      <c r="EB67" s="57">
        <v>215.125</v>
      </c>
      <c r="EC67" s="57">
        <f>Tabla25[[#This Row],[ROS_1DU_COR_COD_ROS_TG_NEG]]-Tabla25[[#This Row],[ROS_1DU_COR_COD_ESC_TG_NEG]]</f>
        <v>30.75</v>
      </c>
      <c r="ED67" s="57">
        <f>Tabla25[[#This Row],[ROS_1DU_COR_COD_ROS_TG_NEU]]-Tabla25[[#This Row],[ROS_1DU_COR_COD_ESC_TG_NEU]]</f>
        <v>-65</v>
      </c>
      <c r="EE67" s="57">
        <f>Tabla25[[#This Row],[ROS_1DU_COR_COD_ROS_TG_POS]]-Tabla25[[#This Row],[ROS_1DU_COR_COD_ESC_TG_POS]]</f>
        <v>-38.550000000000011</v>
      </c>
      <c r="EF67" s="57">
        <f>Tabla25[[#This Row],[ROS_1DU_COR_COD_ROS_TG_TOT]]-Tabla25[[#This Row],[ROS_1DU_COR_COD_ESC_TG_TOT]]</f>
        <v>-19.196581196581207</v>
      </c>
      <c r="EG67" s="57">
        <f>Tabla25[[#This Row],[ESC_1DU_COR_COD_ROS_TG_NEG]]-Tabla25[[#This Row],[ESC_1DU_COR_COD_ESC_TG_NEG]]</f>
        <v>-32.050000000000011</v>
      </c>
      <c r="EH67" s="57">
        <f>Tabla25[[#This Row],[ESC_1DU_COR_COD_ROS_TG_NEU]]-Tabla25[[#This Row],[ESC_1DU_COR_COD_ESC_TG_NEU]]</f>
        <v>49.8</v>
      </c>
      <c r="EI67" s="57">
        <f>Tabla25[[#This Row],[ESC_1DU_COR_COD_ROS_TG_POS]]-Tabla25[[#This Row],[ESC_1DU_COR_COD_ESC_TG_POS]]</f>
        <v>84.25</v>
      </c>
      <c r="EJ67" s="57">
        <f>Tabla25[[#This Row],[ESC_1DU_COR_COD_ROS_TG_TOT]]-Tabla25[[#This Row],[ESC_1DU_COR_COD_ESC_TG_TOT]]</f>
        <v>34.126373626373635</v>
      </c>
      <c r="EK67" s="57">
        <f>Tabla25[[#This Row],[PAS_1DU_COR_COD_ROS_TG_NEG]]-Tabla25[[#This Row],[PAS_1DU_COR_COD_ESC_TG_NEG]]</f>
        <v>1.125</v>
      </c>
      <c r="EL67" s="57">
        <f>Tabla25[[#This Row],[PAS_1DU_COR_COD_ROS_TG_NEU]]-Tabla25[[#This Row],[PAS_1DU_COR_COD_ESC_TG_NEU]]</f>
        <v>-59.333333333333343</v>
      </c>
      <c r="EM67" s="57">
        <f>Tabla25[[#This Row],[PAS_1DU_COR_COD_ROS_TG_POS]]-Tabla25[[#This Row],[PAS_1DU_COR_COD_ESC_TG_POS]]</f>
        <v>39.800000000000011</v>
      </c>
      <c r="EN67" s="57">
        <f>Tabla25[[#This Row],[PAS_1DU_COR_COD_ROS_TG_TOT]]-Tabla25[[#This Row],[PAS_1DU_COR_COD_ESC_TG_TOT]]</f>
        <v>-6.3881578947368496</v>
      </c>
    </row>
    <row r="68" spans="1:144" x14ac:dyDescent="0.3">
      <c r="A68" s="2" t="s">
        <v>66</v>
      </c>
      <c r="B68" s="2">
        <v>30</v>
      </c>
      <c r="C68" s="2">
        <v>1</v>
      </c>
      <c r="D68" s="2">
        <v>34</v>
      </c>
      <c r="E68" s="19">
        <v>2.15</v>
      </c>
      <c r="F68" s="19">
        <v>533.05882352941171</v>
      </c>
      <c r="G68" s="19">
        <v>2.25</v>
      </c>
      <c r="H68" s="19">
        <v>557.3125</v>
      </c>
      <c r="I68" s="19">
        <v>2.5499999999999998</v>
      </c>
      <c r="J68" s="19">
        <v>565.72222222222217</v>
      </c>
      <c r="K68" s="19">
        <v>2.3166666666666669</v>
      </c>
      <c r="L68" s="19">
        <v>552.1960784313726</v>
      </c>
      <c r="M68" s="21">
        <v>2.95</v>
      </c>
      <c r="N68" s="21">
        <v>659.95</v>
      </c>
      <c r="O68" s="21">
        <v>2.75</v>
      </c>
      <c r="P68" s="21">
        <v>749.4666666666667</v>
      </c>
      <c r="Q68" s="21">
        <v>2.6</v>
      </c>
      <c r="R68" s="21">
        <v>522.16666666666663</v>
      </c>
      <c r="S68" s="21">
        <v>2.7666666666666666</v>
      </c>
      <c r="T68" s="21">
        <v>638.4905660377359</v>
      </c>
      <c r="U68" s="22">
        <v>2.5555555555555554</v>
      </c>
      <c r="V68" s="22">
        <v>712.85714285714289</v>
      </c>
      <c r="W68" s="22">
        <v>3.7777777777777777</v>
      </c>
      <c r="X68" s="22">
        <v>821.25</v>
      </c>
      <c r="Y68" s="22">
        <v>3.4444444444444446</v>
      </c>
      <c r="Z68" s="22">
        <v>1077.1428571428571</v>
      </c>
      <c r="AA68" s="22">
        <v>3.2592592592592591</v>
      </c>
      <c r="AB68" s="22">
        <v>868.18181818181813</v>
      </c>
      <c r="AC68" s="24">
        <v>3</v>
      </c>
      <c r="AD68" s="24">
        <v>710.125</v>
      </c>
      <c r="AE68" s="24">
        <v>2.8888888888888888</v>
      </c>
      <c r="AF68" s="24">
        <v>598.77777777777783</v>
      </c>
      <c r="AG68" s="24">
        <v>1.7777777777777777</v>
      </c>
      <c r="AH68" s="24">
        <v>464.875</v>
      </c>
      <c r="AI68" s="24">
        <v>2.5555555555555554</v>
      </c>
      <c r="AJ68" s="24">
        <v>591.55999999999995</v>
      </c>
      <c r="AK68" s="26">
        <v>3.4285714285714284</v>
      </c>
      <c r="AL68" s="26">
        <v>663.57142857142856</v>
      </c>
      <c r="AM68" s="26">
        <v>2.6</v>
      </c>
      <c r="AN68" s="26">
        <v>598.88888888888891</v>
      </c>
      <c r="AO68" s="26">
        <v>2.8</v>
      </c>
      <c r="AP68" s="26">
        <v>657.88888888888891</v>
      </c>
      <c r="AQ68" s="26">
        <v>2.8888888888888888</v>
      </c>
      <c r="AR68" s="26">
        <v>638.24</v>
      </c>
      <c r="AS68" s="28">
        <v>3.7142857142857144</v>
      </c>
      <c r="AT68" s="28">
        <v>704.5</v>
      </c>
      <c r="AU68" s="28">
        <v>3.3</v>
      </c>
      <c r="AV68" s="28">
        <v>752.1</v>
      </c>
      <c r="AW68" s="28">
        <v>3.8</v>
      </c>
      <c r="AX68" s="28">
        <v>945.4</v>
      </c>
      <c r="AY68" s="28">
        <v>3.5925925925925926</v>
      </c>
      <c r="AZ68" s="28">
        <v>815.46153846153845</v>
      </c>
      <c r="BA68" s="33">
        <f>Tabla25[[#This Row],[ROS_NUM_COR_COD_ROS_TG_NEG]]-Tabla25[[#This Row],[PAS_NUM_COR_COD_ROS_TG_NEG]]</f>
        <v>0.76428571428571423</v>
      </c>
      <c r="BB68" s="33">
        <f>Tabla25[[#This Row],[ROS_DUR_COR_COD_ROS_TG_NEG]]-Tabla25[[#This Row],[PAS_DUR_COR_COD_ROS_TG_NEG]]</f>
        <v>44.549999999999955</v>
      </c>
      <c r="BC68" s="33">
        <f>Tabla25[[#This Row],[ROS_NUM_COR_COD_ROS_TG_NEU]]-Tabla25[[#This Row],[PAS_NUM_COR_COD_ROS_TG_NEU]]</f>
        <v>0.54999999999999982</v>
      </c>
      <c r="BD68" s="33">
        <f>Tabla25[[#This Row],[ROS_DUR_COR_COD_ROS_TG_NEU]]-Tabla25[[#This Row],[PAS_DUR_COR_COD_ROS_TG_NEU]]</f>
        <v>2.6333333333333258</v>
      </c>
      <c r="BE68" s="33">
        <f>Tabla25[[#This Row],[ROS_NUM_COR_COD_ROS_TG_POS]]-Tabla25[[#This Row],[PAS_NUM_COR_COD_ROS_TG_POS]]</f>
        <v>1.1999999999999997</v>
      </c>
      <c r="BF68" s="33">
        <f>Tabla25[[#This Row],[ROS_DUR_COR_COD_ROS_TG_POS]]-Tabla25[[#This Row],[PAS_DUR_COR_COD_ROS_TG_POS]]</f>
        <v>423.23333333333335</v>
      </c>
      <c r="BG68" s="33">
        <f>Tabla25[[#This Row],[ROS_NUM_COR_COD_ROS_TG_TOT]]-Tabla25[[#This Row],[PAS_NUM_COR_COD_ROS_TG_TOT]]</f>
        <v>0.82592592592592595</v>
      </c>
      <c r="BH68" s="33">
        <f>Tabla25[[#This Row],[ROS_DUR_COR_COD_ROS_TG_TOT]]-Tabla25[[#This Row],[PAS_DUR_COR_COD_ROS_TG_TOT]]</f>
        <v>176.97097242380255</v>
      </c>
      <c r="BI68" s="30">
        <f>Tabla25[[#This Row],[ROS_NUM_COR_COD_ESC_TG_NEG]]-Tabla25[[#This Row],[PAS_NUM_COR_COD_ESC_TG_NEG]]</f>
        <v>1.2785714285714285</v>
      </c>
      <c r="BJ68" s="30">
        <f>Tabla25[[#This Row],[ROS_DUR_COR_COD_ESC_TG_NEG]]-Tabla25[[#This Row],[PAS_DUR_COR_COD_ESC_TG_NEG]]</f>
        <v>130.51260504201684</v>
      </c>
      <c r="BK68" s="30">
        <f>Tabla25[[#This Row],[ROS_NUM_COR_COD_ESC_TG_NEU]]-Tabla25[[#This Row],[PAS_NUM_COR_COD_ESC_TG_NEU]]</f>
        <v>0.35000000000000009</v>
      </c>
      <c r="BL68" s="30">
        <f>Tabla25[[#This Row],[ROS_DUR_COR_COD_ESC_TG_NEU]]-Tabla25[[#This Row],[PAS_DUR_COR_COD_ESC_TG_NEU]]</f>
        <v>41.576388888888914</v>
      </c>
      <c r="BM68" s="30">
        <f>Tabla25[[#This Row],[ROS_NUM_COR_COD_ESC_TG_POS]]-Tabla25[[#This Row],[PAS_NUM_COR_COD_ESC_TG_POS]]</f>
        <v>0.25</v>
      </c>
      <c r="BN68" s="30">
        <f>Tabla25[[#This Row],[ROS_DUR_COR_COD_ESC_TG_POS]]-Tabla25[[#This Row],[PAS_DUR_COR_COD_ESC_TG_POS]]</f>
        <v>92.166666666666742</v>
      </c>
      <c r="BO68" s="30">
        <f>Tabla25[[#This Row],[ROS_NUM_COR_COD_ESC_TG_TOT]]-Tabla25[[#This Row],[PAS_NUM_COR_COD_ESC_TG_TOT]]</f>
        <v>0.57222222222222197</v>
      </c>
      <c r="BP68" s="30">
        <f>Tabla25[[#This Row],[ROS_DUR_COR_COD_ESC_TG_TOT]]-Tabla25[[#This Row],[PAS_DUR_COR_COD_ESC_TG_TOT]]</f>
        <v>86.043921568627411</v>
      </c>
      <c r="BQ68" s="36">
        <f>Tabla25[[#This Row],[PAS_NUM_COR_COD_ROS_TG_NEG]]-Tabla25[[#This Row],[ESC_NUM_COR_COD_ROS_TG_NEG]]</f>
        <v>-4.9999999999999822E-2</v>
      </c>
      <c r="BR68" s="36">
        <f>Tabla25[[#This Row],[PAS_DUR_COR_COD_ROS_TG_NEG]]-Tabla25[[#This Row],[ESC_DUR_COR_COD_ROS_TG_NEG]]</f>
        <v>-50.174999999999955</v>
      </c>
      <c r="BS68" s="36">
        <f>Tabla25[[#This Row],[PAS_NUM_COR_COD_ROS_TG_NEU]]-Tabla25[[#This Row],[ESC_NUM_COR_COD_ROS_TG_NEU]]</f>
        <v>-0.13888888888888884</v>
      </c>
      <c r="BT68" s="36">
        <f>Tabla25[[#This Row],[PAS_DUR_COR_COD_ROS_TG_NEU]]-Tabla25[[#This Row],[ESC_DUR_COR_COD_ROS_TG_NEU]]</f>
        <v>150.68888888888887</v>
      </c>
      <c r="BU68" s="36">
        <f>Tabla25[[#This Row],[PAS_NUM_COR_COD_ROS_TG_POS]]-Tabla25[[#This Row],[ESC_NUM_COR_COD_ROS_TG_POS]]</f>
        <v>0.82222222222222241</v>
      </c>
      <c r="BV68" s="36">
        <f>Tabla25[[#This Row],[PAS_DUR_COR_COD_ROS_TG_POS]]-Tabla25[[#This Row],[ESC_DUR_COR_COD_ROS_TG_POS]]</f>
        <v>57.291666666666629</v>
      </c>
      <c r="BW68" s="36">
        <f>Tabla25[[#This Row],[PAS_NUM_COR_COD_ROS_TG_TOT]]-Tabla25[[#This Row],[ESC_NUM_COR_COD_ROS_TG_TOT]]</f>
        <v>0.21111111111111125</v>
      </c>
      <c r="BX68" s="36">
        <f>Tabla25[[#This Row],[PAS_DUR_COR_COD_ROS_TG_TOT]]-Tabla25[[#This Row],[ESC_DUR_COR_COD_ROS_TG_TOT]]</f>
        <v>46.930566037735957</v>
      </c>
      <c r="BY68" s="39">
        <f>Tabla25[[#This Row],[PAS_NUM_COR_COD_ESC_TG_NEG]]-Tabla25[[#This Row],[ESC_NUM_COR_COD_ESC_TG_NEG]]</f>
        <v>-0.40555555555555545</v>
      </c>
      <c r="BZ68" s="39">
        <f>Tabla25[[#This Row],[PAS_DUR_COR_COD_ESC_TG_NEG]]-Tabla25[[#This Row],[ESC_DUR_COR_COD_ESC_TG_NEG]]</f>
        <v>-179.79831932773118</v>
      </c>
      <c r="CA68" s="39">
        <f>Tabla25[[#This Row],[PAS_NUM_COR_COD_ESC_TG_NEU]]-Tabla25[[#This Row],[ESC_NUM_COR_COD_ESC_TG_NEU]]</f>
        <v>-1.5277777777777777</v>
      </c>
      <c r="CB68" s="39">
        <f>Tabla25[[#This Row],[PAS_DUR_COR_COD_ESC_TG_NEU]]-Tabla25[[#This Row],[ESC_DUR_COR_COD_ESC_TG_NEU]]</f>
        <v>-263.9375</v>
      </c>
      <c r="CC68" s="39">
        <f>Tabla25[[#This Row],[PAS_NUM_COR_COD_ESC_TG_POS]]-Tabla25[[#This Row],[ESC_NUM_COR_COD_ESC_TG_POS]]</f>
        <v>-0.89444444444444482</v>
      </c>
      <c r="CD68" s="39">
        <f>Tabla25[[#This Row],[PAS_DUR_COR_COD_ESC_TG_POS]]-Tabla25[[#This Row],[ESC_DUR_COR_COD_ESC_TG_POS]]</f>
        <v>-511.42063492063494</v>
      </c>
      <c r="CE68" s="39">
        <f>Tabla25[[#This Row],[PAS_NUM_COR_COD_ESC_TG_TOT]]-Tabla25[[#This Row],[ESC_NUM_COR_COD_ESC_TG_TOT]]</f>
        <v>-0.9425925925925922</v>
      </c>
      <c r="CF68" s="39">
        <f>Tabla25[[#This Row],[PAS_DUR_COR_COD_ESC_TG_TOT]]-Tabla25[[#This Row],[ESC_DUR_COR_COD_ESC_TG_TOT]]</f>
        <v>-315.98573975044553</v>
      </c>
      <c r="CG68" s="42">
        <f>Tabla25[[#This Row],[PAS_NUM_COR_COD_ROS_TG_NEG]]-Tabla25[[#This Row],[PAS_NUM_COR_COD_ESC_TG_NEG]]</f>
        <v>0.80000000000000027</v>
      </c>
      <c r="CH68" s="42">
        <f>Tabla25[[#This Row],[PAS_NUM_COR_COD_ROS_TG_NEU]]-Tabla25[[#This Row],[PAS_NUM_COR_COD_ESC_TG_NEU]]</f>
        <v>0.5</v>
      </c>
      <c r="CI68" s="42">
        <f>Tabla25[[#This Row],[PAS_NUM_COR_COD_ROS_TG_POS]]-Tabla25[[#This Row],[PAS_NUM_COR_COD_ESC_TG_POS]]</f>
        <v>5.0000000000000266E-2</v>
      </c>
      <c r="CJ68" s="42">
        <f>Tabla25[[#This Row],[PAS_NUM_COR_COD_ROS_TG_TOT]]-Tabla25[[#This Row],[PAS_NUM_COR_COD_ESC_TG_TOT]]</f>
        <v>0.44999999999999973</v>
      </c>
      <c r="CK68" s="42">
        <f>Tabla25[[#This Row],[PAS_DUR_COR_COD_ROS_TG_NEG]]-Tabla25[[#This Row],[PAS_DUR_COR_COD_ESC_TG_NEG]]</f>
        <v>126.89117647058833</v>
      </c>
      <c r="CL68" s="42">
        <f>Tabla25[[#This Row],[PAS_DUR_COR_COD_ROS_TG_NEU]]-Tabla25[[#This Row],[PAS_DUR_COR_COD_ESC_TG_NEU]]</f>
        <v>192.1541666666667</v>
      </c>
      <c r="CM68" s="42">
        <f>Tabla25[[#This Row],[PAS_DUR_COR_COD_ROS_TG_POS]]-Tabla25[[#This Row],[PAS_DUR_COR_COD_ESC_TG_POS]]</f>
        <v>-43.555555555555543</v>
      </c>
      <c r="CN68" s="42">
        <f>Tabla25[[#This Row],[PAS_DUR_COR_COD_ROS_TG_TOT]]-Tabla25[[#This Row],[PAS_DUR_COR_COD_ESC_TG_TOT]]</f>
        <v>86.294487606363305</v>
      </c>
      <c r="CO68" s="44">
        <f>Tabla25[[#This Row],[ESC_NUM_COR_COD_ROS_TG_NEG]]-Tabla25[[#This Row],[ESC_NUM_COR_COD_ESC_TG_NEG]]</f>
        <v>0.44444444444444464</v>
      </c>
      <c r="CP68" s="44">
        <f>Tabla25[[#This Row],[ESC_NUM_COR_COD_ROS_TG_NEU]]-Tabla25[[#This Row],[ESC_NUM_COR_COD_ESC_TG_NEU]]</f>
        <v>-0.88888888888888884</v>
      </c>
      <c r="CQ68" s="44">
        <f>Tabla25[[#This Row],[ESC_NUM_COR_COD_ROS_TG_POS]]-Tabla25[[#This Row],[ESC_NUM_COR_COD_ESC_TG_POS]]</f>
        <v>-1.666666666666667</v>
      </c>
      <c r="CR68" s="44">
        <f>Tabla25[[#This Row],[ESC_NUM_COR_COD_ROS_TG_TOT]]-Tabla25[[#This Row],[ESC_NUM_COR_COD_ESC_TG_TOT]]</f>
        <v>-0.70370370370370372</v>
      </c>
      <c r="CS68" s="44">
        <f>Tabla25[[#This Row],[ESC_DUR_COR_COD_ROS_TG_NEG]]-Tabla25[[#This Row],[ESC_DUR_COR_COD_ESC_TG_NEG]]</f>
        <v>-2.7321428571428896</v>
      </c>
      <c r="CT68" s="44">
        <f>Tabla25[[#This Row],[ESC_DUR_COR_COD_ROS_TG_NEU]]-Tabla25[[#This Row],[ESC_DUR_COR_COD_ESC_TG_NEU]]</f>
        <v>-222.47222222222217</v>
      </c>
      <c r="CU68" s="44">
        <f>Tabla25[[#This Row],[ESC_DUR_COR_COD_ROS_TG_POS]]-Tabla25[[#This Row],[ESC_DUR_COR_COD_ESC_TG_POS]]</f>
        <v>-612.26785714285711</v>
      </c>
      <c r="CV68" s="44">
        <f>Tabla25[[#This Row],[ESC_DUR_COR_COD_ROS_TG_TOT]]-Tabla25[[#This Row],[ESC_DUR_COR_COD_ESC_TG_TOT]]</f>
        <v>-276.62181818181818</v>
      </c>
      <c r="CW68" s="47">
        <f>Tabla25[[#This Row],[ROS_NUM_COR_COD_ROS_TG_NEG]]-Tabla25[[#This Row],[ROS_NUM_COR_COD_ESC_TG_NEG]]</f>
        <v>0.28571428571428603</v>
      </c>
      <c r="CX68" s="47">
        <f>Tabla25[[#This Row],[ROS_NUM_COR_COD_ROS_TG_NEU]]-Tabla25[[#This Row],[ROS_NUM_COR_COD_ESC_TG_NEU]]</f>
        <v>0.69999999999999973</v>
      </c>
      <c r="CY68" s="47">
        <f>Tabla25[[#This Row],[ROS_NUM_COR_COD_ROS_TG_POS]]-Tabla25[[#This Row],[ROS_NUM_COR_COD_ESC_TG_POS]]</f>
        <v>1</v>
      </c>
      <c r="CZ68" s="47">
        <f>Tabla25[[#This Row],[ROS_NUM_COR_COD_ROS_TG_TOT]]-Tabla25[[#This Row],[ROS_NUM_COR_COD_ESC_TG_TOT]]</f>
        <v>0.70370370370370372</v>
      </c>
      <c r="DA68" s="47">
        <f>Tabla25[[#This Row],[ROS_DUR_COR_COD_ROS_TG_NEG]]-Tabla25[[#This Row],[ROS_DUR_COR_COD_ESC_TG_NEG]]</f>
        <v>40.928571428571445</v>
      </c>
      <c r="DB68" s="47">
        <f>Tabla25[[#This Row],[ROS_DUR_COR_COD_ROS_TG_NEU]]-Tabla25[[#This Row],[ROS_DUR_COR_COD_ESC_TG_NEU]]</f>
        <v>153.21111111111111</v>
      </c>
      <c r="DC68" s="47">
        <f>Tabla25[[#This Row],[ROS_DUR_COR_COD_ROS_TG_POS]]-Tabla25[[#This Row],[ROS_DUR_COR_COD_ESC_TG_POS]]</f>
        <v>287.51111111111106</v>
      </c>
      <c r="DD68" s="47">
        <f>Tabla25[[#This Row],[ROS_DUR_COR_COD_ROS_TG_TOT]]-Tabla25[[#This Row],[ROS_DUR_COR_COD_ESC_TG_TOT]]</f>
        <v>177.22153846153844</v>
      </c>
      <c r="DE68" s="57">
        <v>162</v>
      </c>
      <c r="DF68" s="57">
        <v>232.3</v>
      </c>
      <c r="DG68" s="57">
        <v>282.89999999999998</v>
      </c>
      <c r="DH68" s="57">
        <v>235.53846153846155</v>
      </c>
      <c r="DI68" s="57">
        <v>150.85714285714286</v>
      </c>
      <c r="DJ68" s="57">
        <v>162.44444444444446</v>
      </c>
      <c r="DK68" s="57">
        <v>203.22222222222223</v>
      </c>
      <c r="DL68" s="57">
        <v>173.88</v>
      </c>
      <c r="DM68" s="57">
        <v>180</v>
      </c>
      <c r="DN68" s="57">
        <v>191.22222222222223</v>
      </c>
      <c r="DO68" s="57">
        <v>239.75</v>
      </c>
      <c r="DP68" s="57">
        <v>203.16</v>
      </c>
      <c r="DQ68" s="57">
        <v>232.85714285714286</v>
      </c>
      <c r="DR68" s="57">
        <v>179.5</v>
      </c>
      <c r="DS68" s="57">
        <v>200.28571428571428</v>
      </c>
      <c r="DT68" s="57">
        <v>203.09090909090909</v>
      </c>
      <c r="DU68" s="57">
        <v>210.45</v>
      </c>
      <c r="DV68" s="57">
        <v>225.2</v>
      </c>
      <c r="DW68" s="57">
        <v>172.33333333333334</v>
      </c>
      <c r="DX68" s="57">
        <v>201.67924528301887</v>
      </c>
      <c r="DY68" s="57">
        <v>203</v>
      </c>
      <c r="DZ68" s="57">
        <v>175.3125</v>
      </c>
      <c r="EA68" s="57">
        <v>198.33333333333334</v>
      </c>
      <c r="EB68" s="57">
        <v>192.66666666666666</v>
      </c>
      <c r="EC68" s="57">
        <f>Tabla25[[#This Row],[ROS_1DU_COR_COD_ROS_TG_NEG]]-Tabla25[[#This Row],[ROS_1DU_COR_COD_ESC_TG_NEG]]</f>
        <v>11.142857142857139</v>
      </c>
      <c r="ED68" s="57">
        <f>Tabla25[[#This Row],[ROS_1DU_COR_COD_ROS_TG_NEU]]-Tabla25[[#This Row],[ROS_1DU_COR_COD_ESC_TG_NEU]]</f>
        <v>69.855555555555554</v>
      </c>
      <c r="EE68" s="57">
        <f>Tabla25[[#This Row],[ROS_1DU_COR_COD_ROS_TG_POS]]-Tabla25[[#This Row],[ROS_1DU_COR_COD_ESC_TG_POS]]</f>
        <v>79.677777777777749</v>
      </c>
      <c r="EF68" s="57">
        <f>Tabla25[[#This Row],[ROS_1DU_COR_COD_ROS_TG_TOT]]-Tabla25[[#This Row],[ROS_1DU_COR_COD_ESC_TG_TOT]]</f>
        <v>61.658461538461552</v>
      </c>
      <c r="EG68" s="57">
        <f>Tabla25[[#This Row],[ESC_1DU_COR_COD_ROS_TG_NEG]]-Tabla25[[#This Row],[ESC_1DU_COR_COD_ESC_TG_NEG]]</f>
        <v>-52.857142857142861</v>
      </c>
      <c r="EH68" s="57">
        <f>Tabla25[[#This Row],[ESC_1DU_COR_COD_ROS_TG_NEU]]-Tabla25[[#This Row],[ESC_1DU_COR_COD_ESC_TG_NEU]]</f>
        <v>11.722222222222229</v>
      </c>
      <c r="EI68" s="57">
        <f>Tabla25[[#This Row],[ESC_1DU_COR_COD_ROS_TG_POS]]-Tabla25[[#This Row],[ESC_1DU_COR_COD_ESC_TG_POS]]</f>
        <v>39.464285714285722</v>
      </c>
      <c r="EJ68" s="57">
        <f>Tabla25[[#This Row],[ESC_1DU_COR_COD_ROS_TG_TOT]]-Tabla25[[#This Row],[ESC_1DU_COR_COD_ESC_TG_TOT]]</f>
        <v>6.9090909090903097E-2</v>
      </c>
      <c r="EK68" s="57">
        <f>Tabla25[[#This Row],[PAS_1DU_COR_COD_ROS_TG_NEG]]-Tabla25[[#This Row],[PAS_1DU_COR_COD_ESC_TG_NEG]]</f>
        <v>7.4499999999999886</v>
      </c>
      <c r="EL68" s="57">
        <f>Tabla25[[#This Row],[PAS_1DU_COR_COD_ROS_TG_NEU]]-Tabla25[[#This Row],[PAS_1DU_COR_COD_ESC_TG_NEU]]</f>
        <v>49.887499999999989</v>
      </c>
      <c r="EM68" s="57">
        <f>Tabla25[[#This Row],[PAS_1DU_COR_COD_ROS_TG_POS]]-Tabla25[[#This Row],[PAS_1DU_COR_COD_ESC_TG_POS]]</f>
        <v>-26</v>
      </c>
      <c r="EN68" s="57">
        <f>Tabla25[[#This Row],[PAS_1DU_COR_COD_ROS_TG_TOT]]-Tabla25[[#This Row],[PAS_1DU_COR_COD_ESC_TG_TOT]]</f>
        <v>9.012578616352215</v>
      </c>
    </row>
    <row r="69" spans="1:144" x14ac:dyDescent="0.3">
      <c r="A69" s="2" t="s">
        <v>67</v>
      </c>
      <c r="B69" s="2">
        <v>30</v>
      </c>
      <c r="C69" s="2">
        <v>1</v>
      </c>
      <c r="D69" s="2">
        <v>36</v>
      </c>
      <c r="E69" s="19">
        <v>2.15</v>
      </c>
      <c r="F69" s="19">
        <v>624.79999999999995</v>
      </c>
      <c r="G69" s="19">
        <v>1.9</v>
      </c>
      <c r="H69" s="19">
        <v>594</v>
      </c>
      <c r="I69" s="19">
        <v>2.75</v>
      </c>
      <c r="J69" s="19">
        <v>635.94117647058829</v>
      </c>
      <c r="K69" s="19">
        <v>2.2666666666666666</v>
      </c>
      <c r="L69" s="19">
        <v>620.11111111111109</v>
      </c>
      <c r="M69" s="21">
        <v>1.75</v>
      </c>
      <c r="N69" s="21">
        <v>535</v>
      </c>
      <c r="O69" s="21">
        <v>2.6</v>
      </c>
      <c r="P69" s="21">
        <v>561.11764705882354</v>
      </c>
      <c r="Q69" s="21">
        <v>1.55</v>
      </c>
      <c r="R69" s="21">
        <v>564.58333333333337</v>
      </c>
      <c r="S69" s="21">
        <v>1.9666666666666666</v>
      </c>
      <c r="T69" s="21">
        <v>554.02380952380952</v>
      </c>
      <c r="U69" s="22">
        <v>1.25</v>
      </c>
      <c r="V69" s="22">
        <v>364.2</v>
      </c>
      <c r="W69" s="22">
        <v>2.1428571428571428</v>
      </c>
      <c r="X69" s="22">
        <v>514</v>
      </c>
      <c r="Y69" s="22">
        <v>2.8888888888888888</v>
      </c>
      <c r="Z69" s="22">
        <v>641.75</v>
      </c>
      <c r="AA69" s="22">
        <v>2.125</v>
      </c>
      <c r="AB69" s="22">
        <v>528.36842105263156</v>
      </c>
      <c r="AC69" s="24">
        <v>2.125</v>
      </c>
      <c r="AD69" s="24">
        <v>519.16666666666663</v>
      </c>
      <c r="AE69" s="24">
        <v>1.4285714285714286</v>
      </c>
      <c r="AF69" s="24">
        <v>267.5</v>
      </c>
      <c r="AG69" s="24">
        <v>1.3333333333333333</v>
      </c>
      <c r="AH69" s="24">
        <v>406.8</v>
      </c>
      <c r="AI69" s="24">
        <v>1.625</v>
      </c>
      <c r="AJ69" s="24">
        <v>397.29411764705884</v>
      </c>
      <c r="AK69" s="26">
        <v>1.4285714285714286</v>
      </c>
      <c r="AL69" s="26">
        <v>410.8</v>
      </c>
      <c r="AM69" s="26">
        <v>1.1428571428571428</v>
      </c>
      <c r="AN69" s="26">
        <v>301.66666666666669</v>
      </c>
      <c r="AO69" s="26">
        <v>1.3</v>
      </c>
      <c r="AP69" s="26">
        <v>505.66666666666669</v>
      </c>
      <c r="AQ69" s="26">
        <v>1.2916666666666667</v>
      </c>
      <c r="AR69" s="26">
        <v>405.76470588235293</v>
      </c>
      <c r="AS69" s="28">
        <v>2.8571428571428572</v>
      </c>
      <c r="AT69" s="28">
        <v>652</v>
      </c>
      <c r="AU69" s="28">
        <v>4</v>
      </c>
      <c r="AV69" s="28">
        <v>1042.8571428571429</v>
      </c>
      <c r="AW69" s="28">
        <v>2.4</v>
      </c>
      <c r="AX69" s="28">
        <v>648</v>
      </c>
      <c r="AY69" s="28">
        <v>3</v>
      </c>
      <c r="AZ69" s="28">
        <v>774.90909090909088</v>
      </c>
      <c r="BA69" s="33">
        <f>Tabla25[[#This Row],[ROS_NUM_COR_COD_ROS_TG_NEG]]-Tabla25[[#This Row],[PAS_NUM_COR_COD_ROS_TG_NEG]]</f>
        <v>1.1071428571428572</v>
      </c>
      <c r="BB69" s="33">
        <f>Tabla25[[#This Row],[ROS_DUR_COR_COD_ROS_TG_NEG]]-Tabla25[[#This Row],[PAS_DUR_COR_COD_ROS_TG_NEG]]</f>
        <v>117</v>
      </c>
      <c r="BC69" s="33">
        <f>Tabla25[[#This Row],[ROS_NUM_COR_COD_ROS_TG_NEU]]-Tabla25[[#This Row],[PAS_NUM_COR_COD_ROS_TG_NEU]]</f>
        <v>1.4</v>
      </c>
      <c r="BD69" s="33">
        <f>Tabla25[[#This Row],[ROS_DUR_COR_COD_ROS_TG_NEU]]-Tabla25[[#This Row],[PAS_DUR_COR_COD_ROS_TG_NEU]]</f>
        <v>481.73949579831935</v>
      </c>
      <c r="BE69" s="33">
        <f>Tabla25[[#This Row],[ROS_NUM_COR_COD_ROS_TG_POS]]-Tabla25[[#This Row],[PAS_NUM_COR_COD_ROS_TG_POS]]</f>
        <v>0.84999999999999987</v>
      </c>
      <c r="BF69" s="33">
        <f>Tabla25[[#This Row],[ROS_DUR_COR_COD_ROS_TG_POS]]-Tabla25[[#This Row],[PAS_DUR_COR_COD_ROS_TG_POS]]</f>
        <v>83.416666666666629</v>
      </c>
      <c r="BG69" s="33">
        <f>Tabla25[[#This Row],[ROS_NUM_COR_COD_ROS_TG_TOT]]-Tabla25[[#This Row],[PAS_NUM_COR_COD_ROS_TG_TOT]]</f>
        <v>1.0333333333333334</v>
      </c>
      <c r="BH69" s="33">
        <f>Tabla25[[#This Row],[ROS_DUR_COR_COD_ROS_TG_TOT]]-Tabla25[[#This Row],[PAS_DUR_COR_COD_ROS_TG_TOT]]</f>
        <v>220.88528138528136</v>
      </c>
      <c r="BI69" s="30">
        <f>Tabla25[[#This Row],[ROS_NUM_COR_COD_ESC_TG_NEG]]-Tabla25[[#This Row],[PAS_NUM_COR_COD_ESC_TG_NEG]]</f>
        <v>-0.72142857142857131</v>
      </c>
      <c r="BJ69" s="30">
        <f>Tabla25[[#This Row],[ROS_DUR_COR_COD_ESC_TG_NEG]]-Tabla25[[#This Row],[PAS_DUR_COR_COD_ESC_TG_NEG]]</f>
        <v>-213.99999999999994</v>
      </c>
      <c r="BK69" s="30">
        <f>Tabla25[[#This Row],[ROS_NUM_COR_COD_ESC_TG_NEU]]-Tabla25[[#This Row],[PAS_NUM_COR_COD_ESC_TG_NEU]]</f>
        <v>-0.75714285714285712</v>
      </c>
      <c r="BL69" s="30">
        <f>Tabla25[[#This Row],[ROS_DUR_COR_COD_ESC_TG_NEU]]-Tabla25[[#This Row],[PAS_DUR_COR_COD_ESC_TG_NEU]]</f>
        <v>-292.33333333333331</v>
      </c>
      <c r="BM69" s="30">
        <f>Tabla25[[#This Row],[ROS_NUM_COR_COD_ESC_TG_POS]]-Tabla25[[#This Row],[PAS_NUM_COR_COD_ESC_TG_POS]]</f>
        <v>-1.45</v>
      </c>
      <c r="BN69" s="30">
        <f>Tabla25[[#This Row],[ROS_DUR_COR_COD_ESC_TG_POS]]-Tabla25[[#This Row],[PAS_DUR_COR_COD_ESC_TG_POS]]</f>
        <v>-130.2745098039216</v>
      </c>
      <c r="BO69" s="30">
        <f>Tabla25[[#This Row],[ROS_NUM_COR_COD_ESC_TG_TOT]]-Tabla25[[#This Row],[PAS_NUM_COR_COD_ESC_TG_TOT]]</f>
        <v>-0.97499999999999987</v>
      </c>
      <c r="BP69" s="30">
        <f>Tabla25[[#This Row],[ROS_DUR_COR_COD_ESC_TG_TOT]]-Tabla25[[#This Row],[PAS_DUR_COR_COD_ESC_TG_TOT]]</f>
        <v>-214.34640522875816</v>
      </c>
      <c r="BQ69" s="36">
        <f>Tabla25[[#This Row],[PAS_NUM_COR_COD_ROS_TG_NEG]]-Tabla25[[#This Row],[ESC_NUM_COR_COD_ROS_TG_NEG]]</f>
        <v>-0.375</v>
      </c>
      <c r="BR69" s="36">
        <f>Tabla25[[#This Row],[PAS_DUR_COR_COD_ROS_TG_NEG]]-Tabla25[[#This Row],[ESC_DUR_COR_COD_ROS_TG_NEG]]</f>
        <v>15.833333333333371</v>
      </c>
      <c r="BS69" s="36">
        <f>Tabla25[[#This Row],[PAS_NUM_COR_COD_ROS_TG_NEU]]-Tabla25[[#This Row],[ESC_NUM_COR_COD_ROS_TG_NEU]]</f>
        <v>1.1714285714285715</v>
      </c>
      <c r="BT69" s="36">
        <f>Tabla25[[#This Row],[PAS_DUR_COR_COD_ROS_TG_NEU]]-Tabla25[[#This Row],[ESC_DUR_COR_COD_ROS_TG_NEU]]</f>
        <v>293.61764705882354</v>
      </c>
      <c r="BU69" s="36">
        <f>Tabla25[[#This Row],[PAS_NUM_COR_COD_ROS_TG_POS]]-Tabla25[[#This Row],[ESC_NUM_COR_COD_ROS_TG_POS]]</f>
        <v>0.21666666666666679</v>
      </c>
      <c r="BV69" s="36">
        <f>Tabla25[[#This Row],[PAS_DUR_COR_COD_ROS_TG_POS]]-Tabla25[[#This Row],[ESC_DUR_COR_COD_ROS_TG_POS]]</f>
        <v>157.78333333333336</v>
      </c>
      <c r="BW69" s="36">
        <f>Tabla25[[#This Row],[PAS_NUM_COR_COD_ROS_TG_TOT]]-Tabla25[[#This Row],[ESC_NUM_COR_COD_ROS_TG_TOT]]</f>
        <v>0.34166666666666656</v>
      </c>
      <c r="BX69" s="36">
        <f>Tabla25[[#This Row],[PAS_DUR_COR_COD_ROS_TG_TOT]]-Tabla25[[#This Row],[ESC_DUR_COR_COD_ROS_TG_TOT]]</f>
        <v>156.72969187675068</v>
      </c>
      <c r="BY69" s="39">
        <f>Tabla25[[#This Row],[PAS_NUM_COR_COD_ESC_TG_NEG]]-Tabla25[[#This Row],[ESC_NUM_COR_COD_ESC_TG_NEG]]</f>
        <v>0.89999999999999991</v>
      </c>
      <c r="BZ69" s="39">
        <f>Tabla25[[#This Row],[PAS_DUR_COR_COD_ESC_TG_NEG]]-Tabla25[[#This Row],[ESC_DUR_COR_COD_ESC_TG_NEG]]</f>
        <v>260.59999999999997</v>
      </c>
      <c r="CA69" s="39">
        <f>Tabla25[[#This Row],[PAS_NUM_COR_COD_ESC_TG_NEU]]-Tabla25[[#This Row],[ESC_NUM_COR_COD_ESC_TG_NEU]]</f>
        <v>-0.24285714285714288</v>
      </c>
      <c r="CB69" s="39">
        <f>Tabla25[[#This Row],[PAS_DUR_COR_COD_ESC_TG_NEU]]-Tabla25[[#This Row],[ESC_DUR_COR_COD_ESC_TG_NEU]]</f>
        <v>80</v>
      </c>
      <c r="CC69" s="39">
        <f>Tabla25[[#This Row],[PAS_NUM_COR_COD_ESC_TG_POS]]-Tabla25[[#This Row],[ESC_NUM_COR_COD_ESC_TG_POS]]</f>
        <v>-0.13888888888888884</v>
      </c>
      <c r="CD69" s="39">
        <f>Tabla25[[#This Row],[PAS_DUR_COR_COD_ESC_TG_POS]]-Tabla25[[#This Row],[ESC_DUR_COR_COD_ESC_TG_POS]]</f>
        <v>-5.8088235294117112</v>
      </c>
      <c r="CE69" s="39">
        <f>Tabla25[[#This Row],[PAS_NUM_COR_COD_ESC_TG_TOT]]-Tabla25[[#This Row],[ESC_NUM_COR_COD_ESC_TG_TOT]]</f>
        <v>0.14166666666666661</v>
      </c>
      <c r="CF69" s="39">
        <f>Tabla25[[#This Row],[PAS_DUR_COR_COD_ESC_TG_TOT]]-Tabla25[[#This Row],[ESC_DUR_COR_COD_ESC_TG_TOT]]</f>
        <v>91.742690058479525</v>
      </c>
      <c r="CG69" s="42">
        <f>Tabla25[[#This Row],[PAS_NUM_COR_COD_ROS_TG_NEG]]-Tabla25[[#This Row],[PAS_NUM_COR_COD_ESC_TG_NEG]]</f>
        <v>-0.39999999999999991</v>
      </c>
      <c r="CH69" s="42">
        <f>Tabla25[[#This Row],[PAS_NUM_COR_COD_ROS_TG_NEU]]-Tabla25[[#This Row],[PAS_NUM_COR_COD_ESC_TG_NEU]]</f>
        <v>0.70000000000000018</v>
      </c>
      <c r="CI69" s="42">
        <f>Tabla25[[#This Row],[PAS_NUM_COR_COD_ROS_TG_POS]]-Tabla25[[#This Row],[PAS_NUM_COR_COD_ESC_TG_POS]]</f>
        <v>-1.2</v>
      </c>
      <c r="CJ69" s="42">
        <f>Tabla25[[#This Row],[PAS_NUM_COR_COD_ROS_TG_TOT]]-Tabla25[[#This Row],[PAS_NUM_COR_COD_ESC_TG_TOT]]</f>
        <v>-0.30000000000000004</v>
      </c>
      <c r="CK69" s="42">
        <f>Tabla25[[#This Row],[PAS_DUR_COR_COD_ROS_TG_NEG]]-Tabla25[[#This Row],[PAS_DUR_COR_COD_ESC_TG_NEG]]</f>
        <v>-89.799999999999955</v>
      </c>
      <c r="CL69" s="42">
        <f>Tabla25[[#This Row],[PAS_DUR_COR_COD_ROS_TG_NEU]]-Tabla25[[#This Row],[PAS_DUR_COR_COD_ESC_TG_NEU]]</f>
        <v>-32.882352941176464</v>
      </c>
      <c r="CM69" s="42">
        <f>Tabla25[[#This Row],[PAS_DUR_COR_COD_ROS_TG_POS]]-Tabla25[[#This Row],[PAS_DUR_COR_COD_ESC_TG_POS]]</f>
        <v>-71.357843137254918</v>
      </c>
      <c r="CN69" s="42">
        <f>Tabla25[[#This Row],[PAS_DUR_COR_COD_ROS_TG_TOT]]-Tabla25[[#This Row],[PAS_DUR_COR_COD_ESC_TG_TOT]]</f>
        <v>-66.087301587301567</v>
      </c>
      <c r="CO69" s="44">
        <f>Tabla25[[#This Row],[ESC_NUM_COR_COD_ROS_TG_NEG]]-Tabla25[[#This Row],[ESC_NUM_COR_COD_ESC_TG_NEG]]</f>
        <v>0.875</v>
      </c>
      <c r="CP69" s="44">
        <f>Tabla25[[#This Row],[ESC_NUM_COR_COD_ROS_TG_NEU]]-Tabla25[[#This Row],[ESC_NUM_COR_COD_ESC_TG_NEU]]</f>
        <v>-0.71428571428571419</v>
      </c>
      <c r="CQ69" s="44">
        <f>Tabla25[[#This Row],[ESC_NUM_COR_COD_ROS_TG_POS]]-Tabla25[[#This Row],[ESC_NUM_COR_COD_ESC_TG_POS]]</f>
        <v>-1.5555555555555556</v>
      </c>
      <c r="CR69" s="44">
        <f>Tabla25[[#This Row],[ESC_NUM_COR_COD_ROS_TG_TOT]]-Tabla25[[#This Row],[ESC_NUM_COR_COD_ESC_TG_TOT]]</f>
        <v>-0.5</v>
      </c>
      <c r="CS69" s="44">
        <f>Tabla25[[#This Row],[ESC_DUR_COR_COD_ROS_TG_NEG]]-Tabla25[[#This Row],[ESC_DUR_COR_COD_ESC_TG_NEG]]</f>
        <v>154.96666666666664</v>
      </c>
      <c r="CT69" s="44">
        <f>Tabla25[[#This Row],[ESC_DUR_COR_COD_ROS_TG_NEU]]-Tabla25[[#This Row],[ESC_DUR_COR_COD_ESC_TG_NEU]]</f>
        <v>-246.5</v>
      </c>
      <c r="CU69" s="44">
        <f>Tabla25[[#This Row],[ESC_DUR_COR_COD_ROS_TG_POS]]-Tabla25[[#This Row],[ESC_DUR_COR_COD_ESC_TG_POS]]</f>
        <v>-234.95</v>
      </c>
      <c r="CV69" s="44">
        <f>Tabla25[[#This Row],[ESC_DUR_COR_COD_ROS_TG_TOT]]-Tabla25[[#This Row],[ESC_DUR_COR_COD_ESC_TG_TOT]]</f>
        <v>-131.07430340557272</v>
      </c>
      <c r="CW69" s="47">
        <f>Tabla25[[#This Row],[ROS_NUM_COR_COD_ROS_TG_NEG]]-Tabla25[[#This Row],[ROS_NUM_COR_COD_ESC_TG_NEG]]</f>
        <v>1.4285714285714286</v>
      </c>
      <c r="CX69" s="47">
        <f>Tabla25[[#This Row],[ROS_NUM_COR_COD_ROS_TG_NEU]]-Tabla25[[#This Row],[ROS_NUM_COR_COD_ESC_TG_NEU]]</f>
        <v>2.8571428571428572</v>
      </c>
      <c r="CY69" s="47">
        <f>Tabla25[[#This Row],[ROS_NUM_COR_COD_ROS_TG_POS]]-Tabla25[[#This Row],[ROS_NUM_COR_COD_ESC_TG_POS]]</f>
        <v>1.0999999999999999</v>
      </c>
      <c r="CZ69" s="47">
        <f>Tabla25[[#This Row],[ROS_NUM_COR_COD_ROS_TG_TOT]]-Tabla25[[#This Row],[ROS_NUM_COR_COD_ESC_TG_TOT]]</f>
        <v>1.7083333333333333</v>
      </c>
      <c r="DA69" s="47">
        <f>Tabla25[[#This Row],[ROS_DUR_COR_COD_ROS_TG_NEG]]-Tabla25[[#This Row],[ROS_DUR_COR_COD_ESC_TG_NEG]]</f>
        <v>241.2</v>
      </c>
      <c r="DB69" s="47">
        <f>Tabla25[[#This Row],[ROS_DUR_COR_COD_ROS_TG_NEU]]-Tabla25[[#This Row],[ROS_DUR_COR_COD_ESC_TG_NEU]]</f>
        <v>741.19047619047615</v>
      </c>
      <c r="DC69" s="47">
        <f>Tabla25[[#This Row],[ROS_DUR_COR_COD_ROS_TG_POS]]-Tabla25[[#This Row],[ROS_DUR_COR_COD_ESC_TG_POS]]</f>
        <v>142.33333333333331</v>
      </c>
      <c r="DD69" s="47">
        <f>Tabla25[[#This Row],[ROS_DUR_COR_COD_ROS_TG_TOT]]-Tabla25[[#This Row],[ROS_DUR_COR_COD_ESC_TG_TOT]]</f>
        <v>369.14438502673795</v>
      </c>
      <c r="DE69" s="57">
        <v>193.57142857142858</v>
      </c>
      <c r="DF69" s="57">
        <v>224.71428571428572</v>
      </c>
      <c r="DG69" s="57">
        <v>154</v>
      </c>
      <c r="DH69" s="57">
        <v>189.09090909090909</v>
      </c>
      <c r="DI69" s="57">
        <v>167.6</v>
      </c>
      <c r="DJ69" s="57">
        <v>225.83333333333334</v>
      </c>
      <c r="DK69" s="57">
        <v>182</v>
      </c>
      <c r="DL69" s="57">
        <v>193.23529411764707</v>
      </c>
      <c r="DM69" s="57">
        <v>213</v>
      </c>
      <c r="DN69" s="57">
        <v>132.83333333333334</v>
      </c>
      <c r="DO69" s="57">
        <v>196.6</v>
      </c>
      <c r="DP69" s="57">
        <v>179.88235294117646</v>
      </c>
      <c r="DQ69" s="57">
        <v>175.4</v>
      </c>
      <c r="DR69" s="57">
        <v>212.16666666666666</v>
      </c>
      <c r="DS69" s="57">
        <v>272.375</v>
      </c>
      <c r="DT69" s="57">
        <v>227.84210526315789</v>
      </c>
      <c r="DU69" s="57">
        <v>221.15384615384616</v>
      </c>
      <c r="DV69" s="57">
        <v>200.58823529411765</v>
      </c>
      <c r="DW69" s="57">
        <v>205.41666666666666</v>
      </c>
      <c r="DX69" s="57">
        <v>208.33333333333334</v>
      </c>
      <c r="DY69" s="57">
        <v>236.13333333333333</v>
      </c>
      <c r="DZ69" s="57">
        <v>191.84615384615384</v>
      </c>
      <c r="EA69" s="57">
        <v>196.35294117647058</v>
      </c>
      <c r="EB69" s="57">
        <v>208.3111111111111</v>
      </c>
      <c r="EC69" s="57">
        <f>Tabla25[[#This Row],[ROS_1DU_COR_COD_ROS_TG_NEG]]-Tabla25[[#This Row],[ROS_1DU_COR_COD_ESC_TG_NEG]]</f>
        <v>25.971428571428589</v>
      </c>
      <c r="ED69" s="57">
        <f>Tabla25[[#This Row],[ROS_1DU_COR_COD_ROS_TG_NEU]]-Tabla25[[#This Row],[ROS_1DU_COR_COD_ESC_TG_NEU]]</f>
        <v>-1.1190476190476204</v>
      </c>
      <c r="EE69" s="57">
        <f>Tabla25[[#This Row],[ROS_1DU_COR_COD_ROS_TG_POS]]-Tabla25[[#This Row],[ROS_1DU_COR_COD_ESC_TG_POS]]</f>
        <v>-28</v>
      </c>
      <c r="EF69" s="57">
        <f>Tabla25[[#This Row],[ROS_1DU_COR_COD_ROS_TG_TOT]]-Tabla25[[#This Row],[ROS_1DU_COR_COD_ESC_TG_TOT]]</f>
        <v>-4.1443850267379787</v>
      </c>
      <c r="EG69" s="57">
        <f>Tabla25[[#This Row],[ESC_1DU_COR_COD_ROS_TG_NEG]]-Tabla25[[#This Row],[ESC_1DU_COR_COD_ESC_TG_NEG]]</f>
        <v>37.599999999999994</v>
      </c>
      <c r="EH69" s="57">
        <f>Tabla25[[#This Row],[ESC_1DU_COR_COD_ROS_TG_NEU]]-Tabla25[[#This Row],[ESC_1DU_COR_COD_ESC_TG_NEU]]</f>
        <v>-79.333333333333314</v>
      </c>
      <c r="EI69" s="57">
        <f>Tabla25[[#This Row],[ESC_1DU_COR_COD_ROS_TG_POS]]-Tabla25[[#This Row],[ESC_1DU_COR_COD_ESC_TG_POS]]</f>
        <v>-75.775000000000006</v>
      </c>
      <c r="EJ69" s="57">
        <f>Tabla25[[#This Row],[ESC_1DU_COR_COD_ROS_TG_TOT]]-Tabla25[[#This Row],[ESC_1DU_COR_COD_ESC_TG_TOT]]</f>
        <v>-47.959752321981426</v>
      </c>
      <c r="EK69" s="57">
        <f>Tabla25[[#This Row],[PAS_1DU_COR_COD_ROS_TG_NEG]]-Tabla25[[#This Row],[PAS_1DU_COR_COD_ESC_TG_NEG]]</f>
        <v>-14.979487179487165</v>
      </c>
      <c r="EL69" s="57">
        <f>Tabla25[[#This Row],[PAS_1DU_COR_COD_ROS_TG_NEU]]-Tabla25[[#This Row],[PAS_1DU_COR_COD_ESC_TG_NEU]]</f>
        <v>8.7420814479638125</v>
      </c>
      <c r="EM69" s="57">
        <f>Tabla25[[#This Row],[PAS_1DU_COR_COD_ROS_TG_POS]]-Tabla25[[#This Row],[PAS_1DU_COR_COD_ESC_TG_POS]]</f>
        <v>9.0637254901960773</v>
      </c>
      <c r="EN69" s="57">
        <f>Tabla25[[#This Row],[PAS_1DU_COR_COD_ROS_TG_TOT]]-Tabla25[[#This Row],[PAS_1DU_COR_COD_ESC_TG_TOT]]</f>
        <v>2.2222222222239907E-2</v>
      </c>
    </row>
    <row r="70" spans="1:144" x14ac:dyDescent="0.3">
      <c r="A70" s="2" t="s">
        <v>68</v>
      </c>
      <c r="B70" s="2">
        <v>30</v>
      </c>
      <c r="C70" s="2">
        <v>1</v>
      </c>
      <c r="D70" s="2">
        <v>34</v>
      </c>
      <c r="E70" s="19">
        <v>4.3499999999999996</v>
      </c>
      <c r="F70" s="19">
        <v>1323.6470588235295</v>
      </c>
      <c r="G70" s="19">
        <v>4.1500000000000004</v>
      </c>
      <c r="H70" s="19">
        <v>1358.8666666666666</v>
      </c>
      <c r="I70" s="19">
        <v>4</v>
      </c>
      <c r="J70" s="19">
        <v>991.82352941176475</v>
      </c>
      <c r="K70" s="19">
        <v>4.166666666666667</v>
      </c>
      <c r="L70" s="19">
        <v>1219.3061224489795</v>
      </c>
      <c r="M70" s="21">
        <v>2.65</v>
      </c>
      <c r="N70" s="21">
        <v>832.64285714285711</v>
      </c>
      <c r="O70" s="21">
        <v>2.5</v>
      </c>
      <c r="P70" s="21">
        <v>1033.75</v>
      </c>
      <c r="Q70" s="21">
        <v>3.4</v>
      </c>
      <c r="R70" s="21">
        <v>1078.5625</v>
      </c>
      <c r="S70" s="21">
        <v>2.85</v>
      </c>
      <c r="T70" s="21">
        <v>983.78571428571433</v>
      </c>
      <c r="U70" s="22">
        <v>3.875</v>
      </c>
      <c r="V70" s="22">
        <v>1094.5</v>
      </c>
      <c r="W70" s="22">
        <v>2.7</v>
      </c>
      <c r="X70" s="22">
        <v>773.22222222222217</v>
      </c>
      <c r="Y70" s="22">
        <v>2.6</v>
      </c>
      <c r="Z70" s="22">
        <v>907.875</v>
      </c>
      <c r="AA70" s="22">
        <v>3</v>
      </c>
      <c r="AB70" s="22">
        <v>919.12</v>
      </c>
      <c r="AC70" s="24">
        <v>1.25</v>
      </c>
      <c r="AD70" s="24">
        <v>572.5</v>
      </c>
      <c r="AE70" s="24">
        <v>1.6</v>
      </c>
      <c r="AF70" s="24">
        <v>606.25</v>
      </c>
      <c r="AG70" s="24">
        <v>2.1</v>
      </c>
      <c r="AH70" s="24">
        <v>693.14285714285711</v>
      </c>
      <c r="AI70" s="24">
        <v>1.6785714285714286</v>
      </c>
      <c r="AJ70" s="24">
        <v>631.15789473684208</v>
      </c>
      <c r="AK70" s="26">
        <v>3.7777777777777777</v>
      </c>
      <c r="AL70" s="26">
        <v>1278.6666666666667</v>
      </c>
      <c r="AM70" s="26">
        <v>4.0999999999999996</v>
      </c>
      <c r="AN70" s="26">
        <v>1184.2222222222222</v>
      </c>
      <c r="AO70" s="26">
        <v>4.4000000000000004</v>
      </c>
      <c r="AP70" s="26">
        <v>1543.8571428571429</v>
      </c>
      <c r="AQ70" s="26">
        <v>4.1034482758620694</v>
      </c>
      <c r="AR70" s="26">
        <v>1324.409090909091</v>
      </c>
      <c r="AS70" s="28">
        <v>2.3333333333333335</v>
      </c>
      <c r="AT70" s="28">
        <v>1054.4000000000001</v>
      </c>
      <c r="AU70" s="28">
        <v>3.3</v>
      </c>
      <c r="AV70" s="28">
        <v>961.25</v>
      </c>
      <c r="AW70" s="28">
        <v>2.2000000000000002</v>
      </c>
      <c r="AX70" s="28">
        <v>844.16666666666663</v>
      </c>
      <c r="AY70" s="28">
        <v>2.6206896551724137</v>
      </c>
      <c r="AZ70" s="28">
        <v>948.78947368421052</v>
      </c>
      <c r="BA70" s="33">
        <f>Tabla25[[#This Row],[ROS_NUM_COR_COD_ROS_TG_NEG]]-Tabla25[[#This Row],[PAS_NUM_COR_COD_ROS_TG_NEG]]</f>
        <v>-0.31666666666666643</v>
      </c>
      <c r="BB70" s="33">
        <f>Tabla25[[#This Row],[ROS_DUR_COR_COD_ROS_TG_NEG]]-Tabla25[[#This Row],[PAS_DUR_COR_COD_ROS_TG_NEG]]</f>
        <v>221.75714285714298</v>
      </c>
      <c r="BC70" s="33">
        <f>Tabla25[[#This Row],[ROS_NUM_COR_COD_ROS_TG_NEU]]-Tabla25[[#This Row],[PAS_NUM_COR_COD_ROS_TG_NEU]]</f>
        <v>0.79999999999999982</v>
      </c>
      <c r="BD70" s="33">
        <f>Tabla25[[#This Row],[ROS_DUR_COR_COD_ROS_TG_NEU]]-Tabla25[[#This Row],[PAS_DUR_COR_COD_ROS_TG_NEU]]</f>
        <v>-72.5</v>
      </c>
      <c r="BE70" s="33">
        <f>Tabla25[[#This Row],[ROS_NUM_COR_COD_ROS_TG_POS]]-Tabla25[[#This Row],[PAS_NUM_COR_COD_ROS_TG_POS]]</f>
        <v>-1.1999999999999997</v>
      </c>
      <c r="BF70" s="33">
        <f>Tabla25[[#This Row],[ROS_DUR_COR_COD_ROS_TG_POS]]-Tabla25[[#This Row],[PAS_DUR_COR_COD_ROS_TG_POS]]</f>
        <v>-234.39583333333337</v>
      </c>
      <c r="BG70" s="33">
        <f>Tabla25[[#This Row],[ROS_NUM_COR_COD_ROS_TG_TOT]]-Tabla25[[#This Row],[PAS_NUM_COR_COD_ROS_TG_TOT]]</f>
        <v>-0.22931034482758639</v>
      </c>
      <c r="BH70" s="33">
        <f>Tabla25[[#This Row],[ROS_DUR_COR_COD_ROS_TG_TOT]]-Tabla25[[#This Row],[PAS_DUR_COR_COD_ROS_TG_TOT]]</f>
        <v>-34.996240601503814</v>
      </c>
      <c r="BI70" s="30">
        <f>Tabla25[[#This Row],[ROS_NUM_COR_COD_ESC_TG_NEG]]-Tabla25[[#This Row],[PAS_NUM_COR_COD_ESC_TG_NEG]]</f>
        <v>-0.57222222222222197</v>
      </c>
      <c r="BJ70" s="30">
        <f>Tabla25[[#This Row],[ROS_DUR_COR_COD_ESC_TG_NEG]]-Tabla25[[#This Row],[PAS_DUR_COR_COD_ESC_TG_NEG]]</f>
        <v>-44.980392156862763</v>
      </c>
      <c r="BK70" s="30">
        <f>Tabla25[[#This Row],[ROS_NUM_COR_COD_ESC_TG_NEU]]-Tabla25[[#This Row],[PAS_NUM_COR_COD_ESC_TG_NEU]]</f>
        <v>-5.0000000000000711E-2</v>
      </c>
      <c r="BL70" s="30">
        <f>Tabla25[[#This Row],[ROS_DUR_COR_COD_ESC_TG_NEU]]-Tabla25[[#This Row],[PAS_DUR_COR_COD_ESC_TG_NEU]]</f>
        <v>-174.64444444444439</v>
      </c>
      <c r="BM70" s="30">
        <f>Tabla25[[#This Row],[ROS_NUM_COR_COD_ESC_TG_POS]]-Tabla25[[#This Row],[PAS_NUM_COR_COD_ESC_TG_POS]]</f>
        <v>0.40000000000000036</v>
      </c>
      <c r="BN70" s="30">
        <f>Tabla25[[#This Row],[ROS_DUR_COR_COD_ESC_TG_POS]]-Tabla25[[#This Row],[PAS_DUR_COR_COD_ESC_TG_POS]]</f>
        <v>552.03361344537814</v>
      </c>
      <c r="BO70" s="30">
        <f>Tabla25[[#This Row],[ROS_NUM_COR_COD_ESC_TG_TOT]]-Tabla25[[#This Row],[PAS_NUM_COR_COD_ESC_TG_TOT]]</f>
        <v>-6.3218390804597568E-2</v>
      </c>
      <c r="BP70" s="30">
        <f>Tabla25[[#This Row],[ROS_DUR_COR_COD_ESC_TG_TOT]]-Tabla25[[#This Row],[PAS_DUR_COR_COD_ESC_TG_TOT]]</f>
        <v>105.10296846011147</v>
      </c>
      <c r="BQ70" s="36">
        <f>Tabla25[[#This Row],[PAS_NUM_COR_COD_ROS_TG_NEG]]-Tabla25[[#This Row],[ESC_NUM_COR_COD_ROS_TG_NEG]]</f>
        <v>1.4</v>
      </c>
      <c r="BR70" s="36">
        <f>Tabla25[[#This Row],[PAS_DUR_COR_COD_ROS_TG_NEG]]-Tabla25[[#This Row],[ESC_DUR_COR_COD_ROS_TG_NEG]]</f>
        <v>260.14285714285711</v>
      </c>
      <c r="BS70" s="36">
        <f>Tabla25[[#This Row],[PAS_NUM_COR_COD_ROS_TG_NEU]]-Tabla25[[#This Row],[ESC_NUM_COR_COD_ROS_TG_NEU]]</f>
        <v>0.89999999999999991</v>
      </c>
      <c r="BT70" s="36">
        <f>Tabla25[[#This Row],[PAS_DUR_COR_COD_ROS_TG_NEU]]-Tabla25[[#This Row],[ESC_DUR_COR_COD_ROS_TG_NEU]]</f>
        <v>427.5</v>
      </c>
      <c r="BU70" s="36">
        <f>Tabla25[[#This Row],[PAS_NUM_COR_COD_ROS_TG_POS]]-Tabla25[[#This Row],[ESC_NUM_COR_COD_ROS_TG_POS]]</f>
        <v>1.2999999999999998</v>
      </c>
      <c r="BV70" s="36">
        <f>Tabla25[[#This Row],[PAS_DUR_COR_COD_ROS_TG_POS]]-Tabla25[[#This Row],[ESC_DUR_COR_COD_ROS_TG_POS]]</f>
        <v>385.41964285714289</v>
      </c>
      <c r="BW70" s="36">
        <f>Tabla25[[#This Row],[PAS_NUM_COR_COD_ROS_TG_TOT]]-Tabla25[[#This Row],[ESC_NUM_COR_COD_ROS_TG_TOT]]</f>
        <v>1.1714285714285715</v>
      </c>
      <c r="BX70" s="36">
        <f>Tabla25[[#This Row],[PAS_DUR_COR_COD_ROS_TG_TOT]]-Tabla25[[#This Row],[ESC_DUR_COR_COD_ROS_TG_TOT]]</f>
        <v>352.62781954887225</v>
      </c>
      <c r="BY70" s="39">
        <f>Tabla25[[#This Row],[PAS_NUM_COR_COD_ESC_TG_NEG]]-Tabla25[[#This Row],[ESC_NUM_COR_COD_ESC_TG_NEG]]</f>
        <v>0.47499999999999964</v>
      </c>
      <c r="BZ70" s="39">
        <f>Tabla25[[#This Row],[PAS_DUR_COR_COD_ESC_TG_NEG]]-Tabla25[[#This Row],[ESC_DUR_COR_COD_ESC_TG_NEG]]</f>
        <v>229.14705882352951</v>
      </c>
      <c r="CA70" s="39">
        <f>Tabla25[[#This Row],[PAS_NUM_COR_COD_ESC_TG_NEU]]-Tabla25[[#This Row],[ESC_NUM_COR_COD_ESC_TG_NEU]]</f>
        <v>1.4500000000000002</v>
      </c>
      <c r="CB70" s="39">
        <f>Tabla25[[#This Row],[PAS_DUR_COR_COD_ESC_TG_NEU]]-Tabla25[[#This Row],[ESC_DUR_COR_COD_ESC_TG_NEU]]</f>
        <v>585.64444444444439</v>
      </c>
      <c r="CC70" s="39">
        <f>Tabla25[[#This Row],[PAS_NUM_COR_COD_ESC_TG_POS]]-Tabla25[[#This Row],[ESC_NUM_COR_COD_ESC_TG_POS]]</f>
        <v>1.4</v>
      </c>
      <c r="CD70" s="39">
        <f>Tabla25[[#This Row],[PAS_DUR_COR_COD_ESC_TG_POS]]-Tabla25[[#This Row],[ESC_DUR_COR_COD_ESC_TG_POS]]</f>
        <v>83.948529411764753</v>
      </c>
      <c r="CE70" s="39">
        <f>Tabla25[[#This Row],[PAS_NUM_COR_COD_ESC_TG_TOT]]-Tabla25[[#This Row],[ESC_NUM_COR_COD_ESC_TG_TOT]]</f>
        <v>1.166666666666667</v>
      </c>
      <c r="CF70" s="39">
        <f>Tabla25[[#This Row],[PAS_DUR_COR_COD_ESC_TG_TOT]]-Tabla25[[#This Row],[ESC_DUR_COR_COD_ESC_TG_TOT]]</f>
        <v>300.18612244897952</v>
      </c>
      <c r="CG70" s="42">
        <f>Tabla25[[#This Row],[PAS_NUM_COR_COD_ROS_TG_NEG]]-Tabla25[[#This Row],[PAS_NUM_COR_COD_ESC_TG_NEG]]</f>
        <v>-1.6999999999999997</v>
      </c>
      <c r="CH70" s="42">
        <f>Tabla25[[#This Row],[PAS_NUM_COR_COD_ROS_TG_NEU]]-Tabla25[[#This Row],[PAS_NUM_COR_COD_ESC_TG_NEU]]</f>
        <v>-1.6500000000000004</v>
      </c>
      <c r="CI70" s="42">
        <f>Tabla25[[#This Row],[PAS_NUM_COR_COD_ROS_TG_POS]]-Tabla25[[#This Row],[PAS_NUM_COR_COD_ESC_TG_POS]]</f>
        <v>-0.60000000000000009</v>
      </c>
      <c r="CJ70" s="42">
        <f>Tabla25[[#This Row],[PAS_NUM_COR_COD_ROS_TG_TOT]]-Tabla25[[#This Row],[PAS_NUM_COR_COD_ESC_TG_TOT]]</f>
        <v>-1.3166666666666669</v>
      </c>
      <c r="CK70" s="42">
        <f>Tabla25[[#This Row],[PAS_DUR_COR_COD_ROS_TG_NEG]]-Tabla25[[#This Row],[PAS_DUR_COR_COD_ESC_TG_NEG]]</f>
        <v>-491.0042016806724</v>
      </c>
      <c r="CL70" s="42">
        <f>Tabla25[[#This Row],[PAS_DUR_COR_COD_ROS_TG_NEU]]-Tabla25[[#This Row],[PAS_DUR_COR_COD_ESC_TG_NEU]]</f>
        <v>-325.11666666666656</v>
      </c>
      <c r="CM70" s="42">
        <f>Tabla25[[#This Row],[PAS_DUR_COR_COD_ROS_TG_POS]]-Tabla25[[#This Row],[PAS_DUR_COR_COD_ESC_TG_POS]]</f>
        <v>86.738970588235247</v>
      </c>
      <c r="CN70" s="42">
        <f>Tabla25[[#This Row],[PAS_DUR_COR_COD_ROS_TG_TOT]]-Tabla25[[#This Row],[PAS_DUR_COR_COD_ESC_TG_TOT]]</f>
        <v>-235.52040816326519</v>
      </c>
      <c r="CO70" s="44">
        <f>Tabla25[[#This Row],[ESC_NUM_COR_COD_ROS_TG_NEG]]-Tabla25[[#This Row],[ESC_NUM_COR_COD_ESC_TG_NEG]]</f>
        <v>-2.625</v>
      </c>
      <c r="CP70" s="44">
        <f>Tabla25[[#This Row],[ESC_NUM_COR_COD_ROS_TG_NEU]]-Tabla25[[#This Row],[ESC_NUM_COR_COD_ESC_TG_NEU]]</f>
        <v>-1.1000000000000001</v>
      </c>
      <c r="CQ70" s="44">
        <f>Tabla25[[#This Row],[ESC_NUM_COR_COD_ROS_TG_POS]]-Tabla25[[#This Row],[ESC_NUM_COR_COD_ESC_TG_POS]]</f>
        <v>-0.5</v>
      </c>
      <c r="CR70" s="44">
        <f>Tabla25[[#This Row],[ESC_NUM_COR_COD_ROS_TG_TOT]]-Tabla25[[#This Row],[ESC_NUM_COR_COD_ESC_TG_TOT]]</f>
        <v>-1.3214285714285714</v>
      </c>
      <c r="CS70" s="44">
        <f>Tabla25[[#This Row],[ESC_DUR_COR_COD_ROS_TG_NEG]]-Tabla25[[#This Row],[ESC_DUR_COR_COD_ESC_TG_NEG]]</f>
        <v>-522</v>
      </c>
      <c r="CT70" s="44">
        <f>Tabla25[[#This Row],[ESC_DUR_COR_COD_ROS_TG_NEU]]-Tabla25[[#This Row],[ESC_DUR_COR_COD_ESC_TG_NEU]]</f>
        <v>-166.97222222222217</v>
      </c>
      <c r="CU70" s="44">
        <f>Tabla25[[#This Row],[ESC_DUR_COR_COD_ROS_TG_POS]]-Tabla25[[#This Row],[ESC_DUR_COR_COD_ESC_TG_POS]]</f>
        <v>-214.73214285714289</v>
      </c>
      <c r="CV70" s="44">
        <f>Tabla25[[#This Row],[ESC_DUR_COR_COD_ROS_TG_TOT]]-Tabla25[[#This Row],[ESC_DUR_COR_COD_ESC_TG_TOT]]</f>
        <v>-287.96210526315792</v>
      </c>
      <c r="CW70" s="47">
        <f>Tabla25[[#This Row],[ROS_NUM_COR_COD_ROS_TG_NEG]]-Tabla25[[#This Row],[ROS_NUM_COR_COD_ESC_TG_NEG]]</f>
        <v>-1.4444444444444442</v>
      </c>
      <c r="CX70" s="47">
        <f>Tabla25[[#This Row],[ROS_NUM_COR_COD_ROS_TG_NEU]]-Tabla25[[#This Row],[ROS_NUM_COR_COD_ESC_TG_NEU]]</f>
        <v>-0.79999999999999982</v>
      </c>
      <c r="CY70" s="47">
        <f>Tabla25[[#This Row],[ROS_NUM_COR_COD_ROS_TG_POS]]-Tabla25[[#This Row],[ROS_NUM_COR_COD_ESC_TG_POS]]</f>
        <v>-2.2000000000000002</v>
      </c>
      <c r="CZ70" s="47">
        <f>Tabla25[[#This Row],[ROS_NUM_COR_COD_ROS_TG_TOT]]-Tabla25[[#This Row],[ROS_NUM_COR_COD_ESC_TG_TOT]]</f>
        <v>-1.4827586206896557</v>
      </c>
      <c r="DA70" s="47">
        <f>Tabla25[[#This Row],[ROS_DUR_COR_COD_ROS_TG_NEG]]-Tabla25[[#This Row],[ROS_DUR_COR_COD_ESC_TG_NEG]]</f>
        <v>-224.26666666666665</v>
      </c>
      <c r="DB70" s="47">
        <f>Tabla25[[#This Row],[ROS_DUR_COR_COD_ROS_TG_NEU]]-Tabla25[[#This Row],[ROS_DUR_COR_COD_ESC_TG_NEU]]</f>
        <v>-222.97222222222217</v>
      </c>
      <c r="DC70" s="47">
        <f>Tabla25[[#This Row],[ROS_DUR_COR_COD_ROS_TG_POS]]-Tabla25[[#This Row],[ROS_DUR_COR_COD_ESC_TG_POS]]</f>
        <v>-699.69047619047626</v>
      </c>
      <c r="DD70" s="47">
        <f>Tabla25[[#This Row],[ROS_DUR_COR_COD_ROS_TG_TOT]]-Tabla25[[#This Row],[ROS_DUR_COR_COD_ESC_TG_TOT]]</f>
        <v>-375.61961722488047</v>
      </c>
      <c r="DE70" s="57">
        <v>202.6</v>
      </c>
      <c r="DF70" s="57">
        <v>188</v>
      </c>
      <c r="DG70" s="57">
        <v>205.5</v>
      </c>
      <c r="DH70" s="57">
        <v>197.36842105263159</v>
      </c>
      <c r="DI70" s="57">
        <v>204.5</v>
      </c>
      <c r="DJ70" s="57">
        <v>199.88888888888889</v>
      </c>
      <c r="DK70" s="57">
        <v>196</v>
      </c>
      <c r="DL70" s="57">
        <v>199.90909090909091</v>
      </c>
      <c r="DM70" s="57">
        <v>250.25</v>
      </c>
      <c r="DN70" s="57">
        <v>323.125</v>
      </c>
      <c r="DO70" s="57">
        <v>224.28571428571428</v>
      </c>
      <c r="DP70" s="57">
        <v>271.36842105263156</v>
      </c>
      <c r="DQ70" s="57">
        <v>236.25</v>
      </c>
      <c r="DR70" s="57">
        <v>213.11111111111111</v>
      </c>
      <c r="DS70" s="57">
        <v>274.25</v>
      </c>
      <c r="DT70" s="57">
        <v>240.08</v>
      </c>
      <c r="DU70" s="57">
        <v>221.5</v>
      </c>
      <c r="DV70" s="57">
        <v>233.25</v>
      </c>
      <c r="DW70" s="57">
        <v>235</v>
      </c>
      <c r="DX70" s="57">
        <v>230</v>
      </c>
      <c r="DY70" s="57">
        <v>224.05882352941177</v>
      </c>
      <c r="DZ70" s="57">
        <v>269.60000000000002</v>
      </c>
      <c r="EA70" s="57">
        <v>246.05882352941177</v>
      </c>
      <c r="EB70" s="57">
        <v>245.63265306122449</v>
      </c>
      <c r="EC70" s="57">
        <f>Tabla25[[#This Row],[ROS_1DU_COR_COD_ROS_TG_NEG]]-Tabla25[[#This Row],[ROS_1DU_COR_COD_ESC_TG_NEG]]</f>
        <v>-1.9000000000000057</v>
      </c>
      <c r="ED70" s="57">
        <f>Tabla25[[#This Row],[ROS_1DU_COR_COD_ROS_TG_NEU]]-Tabla25[[#This Row],[ROS_1DU_COR_COD_ESC_TG_NEU]]</f>
        <v>-11.888888888888886</v>
      </c>
      <c r="EE70" s="57">
        <f>Tabla25[[#This Row],[ROS_1DU_COR_COD_ROS_TG_POS]]-Tabla25[[#This Row],[ROS_1DU_COR_COD_ESC_TG_POS]]</f>
        <v>9.5</v>
      </c>
      <c r="EF70" s="57">
        <f>Tabla25[[#This Row],[ROS_1DU_COR_COD_ROS_TG_TOT]]-Tabla25[[#This Row],[ROS_1DU_COR_COD_ESC_TG_TOT]]</f>
        <v>-2.5406698564593171</v>
      </c>
      <c r="EG70" s="57">
        <f>Tabla25[[#This Row],[ESC_1DU_COR_COD_ROS_TG_NEG]]-Tabla25[[#This Row],[ESC_1DU_COR_COD_ESC_TG_NEG]]</f>
        <v>14</v>
      </c>
      <c r="EH70" s="57">
        <f>Tabla25[[#This Row],[ESC_1DU_COR_COD_ROS_TG_NEU]]-Tabla25[[#This Row],[ESC_1DU_COR_COD_ESC_TG_NEU]]</f>
        <v>110.01388888888889</v>
      </c>
      <c r="EI70" s="57">
        <f>Tabla25[[#This Row],[ESC_1DU_COR_COD_ROS_TG_POS]]-Tabla25[[#This Row],[ESC_1DU_COR_COD_ESC_TG_POS]]</f>
        <v>-49.964285714285722</v>
      </c>
      <c r="EJ70" s="57">
        <f>Tabla25[[#This Row],[ESC_1DU_COR_COD_ROS_TG_TOT]]-Tabla25[[#This Row],[ESC_1DU_COR_COD_ESC_TG_TOT]]</f>
        <v>31.288421052631548</v>
      </c>
      <c r="EK70" s="57">
        <f>Tabla25[[#This Row],[PAS_1DU_COR_COD_ROS_TG_NEG]]-Tabla25[[#This Row],[PAS_1DU_COR_COD_ESC_TG_NEG]]</f>
        <v>-2.558823529411768</v>
      </c>
      <c r="EL70" s="57">
        <f>Tabla25[[#This Row],[PAS_1DU_COR_COD_ROS_TG_NEU]]-Tabla25[[#This Row],[PAS_1DU_COR_COD_ESC_TG_NEU]]</f>
        <v>-36.350000000000023</v>
      </c>
      <c r="EM70" s="57">
        <f>Tabla25[[#This Row],[PAS_1DU_COR_COD_ROS_TG_POS]]-Tabla25[[#This Row],[PAS_1DU_COR_COD_ESC_TG_POS]]</f>
        <v>-11.058823529411768</v>
      </c>
      <c r="EN70" s="57">
        <f>Tabla25[[#This Row],[PAS_1DU_COR_COD_ROS_TG_TOT]]-Tabla25[[#This Row],[PAS_1DU_COR_COD_ESC_TG_TOT]]</f>
        <v>-15.632653061224488</v>
      </c>
    </row>
    <row r="71" spans="1:144" x14ac:dyDescent="0.3">
      <c r="A71" s="2" t="s">
        <v>69</v>
      </c>
      <c r="B71" s="2">
        <v>30</v>
      </c>
      <c r="C71" s="2">
        <v>1</v>
      </c>
      <c r="D71" s="2">
        <v>39</v>
      </c>
      <c r="E71" s="19">
        <v>2.2999999999999998</v>
      </c>
      <c r="F71" s="19">
        <v>773.58823529411768</v>
      </c>
      <c r="G71" s="19">
        <v>2.7</v>
      </c>
      <c r="H71" s="19">
        <v>801.44444444444446</v>
      </c>
      <c r="I71" s="19">
        <v>4.5</v>
      </c>
      <c r="J71" s="19">
        <v>1256.6842105263158</v>
      </c>
      <c r="K71" s="19">
        <v>3.1666666666666665</v>
      </c>
      <c r="L71" s="19">
        <v>952.85185185185185</v>
      </c>
      <c r="M71" s="21">
        <v>3.65</v>
      </c>
      <c r="N71" s="21">
        <v>1172.5</v>
      </c>
      <c r="O71" s="21">
        <v>3.6</v>
      </c>
      <c r="P71" s="21">
        <v>974.95</v>
      </c>
      <c r="Q71" s="21">
        <v>1.95</v>
      </c>
      <c r="R71" s="21">
        <v>919.58333333333337</v>
      </c>
      <c r="S71" s="21">
        <v>3.0666666666666669</v>
      </c>
      <c r="T71" s="21">
        <v>1026.9583333333333</v>
      </c>
      <c r="U71" s="22">
        <v>4.25</v>
      </c>
      <c r="V71" s="22">
        <v>1349.4285714285713</v>
      </c>
      <c r="W71" s="22">
        <v>5.6</v>
      </c>
      <c r="X71" s="22">
        <v>1283.5</v>
      </c>
      <c r="Y71" s="22">
        <v>5.4</v>
      </c>
      <c r="Z71" s="22">
        <v>1471.9</v>
      </c>
      <c r="AA71" s="22">
        <v>5.1428571428571432</v>
      </c>
      <c r="AB71" s="22">
        <v>1370.3703703703704</v>
      </c>
      <c r="AC71" s="24">
        <v>3.25</v>
      </c>
      <c r="AD71" s="24">
        <v>1030.4285714285713</v>
      </c>
      <c r="AE71" s="24">
        <v>2.1</v>
      </c>
      <c r="AF71" s="24">
        <v>822.42857142857144</v>
      </c>
      <c r="AG71" s="24">
        <v>2</v>
      </c>
      <c r="AH71" s="24">
        <v>654.875</v>
      </c>
      <c r="AI71" s="24">
        <v>2.3928571428571428</v>
      </c>
      <c r="AJ71" s="24">
        <v>827.68181818181813</v>
      </c>
      <c r="AK71" s="26">
        <v>0.75</v>
      </c>
      <c r="AL71" s="26">
        <v>418.66666666666669</v>
      </c>
      <c r="AM71" s="26">
        <v>1.375</v>
      </c>
      <c r="AN71" s="26">
        <v>547</v>
      </c>
      <c r="AO71" s="26">
        <v>1.7</v>
      </c>
      <c r="AP71" s="26">
        <v>664.66666666666663</v>
      </c>
      <c r="AQ71" s="26">
        <v>1.3076923076923077</v>
      </c>
      <c r="AR71" s="26">
        <v>571.69230769230774</v>
      </c>
      <c r="AS71" s="28">
        <v>1.125</v>
      </c>
      <c r="AT71" s="28">
        <v>541.5</v>
      </c>
      <c r="AU71" s="28">
        <v>2.5</v>
      </c>
      <c r="AV71" s="28">
        <v>651.42857142857144</v>
      </c>
      <c r="AW71" s="28">
        <v>3</v>
      </c>
      <c r="AX71" s="28">
        <v>879</v>
      </c>
      <c r="AY71" s="28">
        <v>2.2692307692307692</v>
      </c>
      <c r="AZ71" s="28">
        <v>715.5</v>
      </c>
      <c r="BA71" s="33">
        <f>Tabla25[[#This Row],[ROS_NUM_COR_COD_ROS_TG_NEG]]-Tabla25[[#This Row],[PAS_NUM_COR_COD_ROS_TG_NEG]]</f>
        <v>-2.5249999999999999</v>
      </c>
      <c r="BB71" s="33">
        <f>Tabla25[[#This Row],[ROS_DUR_COR_COD_ROS_TG_NEG]]-Tabla25[[#This Row],[PAS_DUR_COR_COD_ROS_TG_NEG]]</f>
        <v>-631</v>
      </c>
      <c r="BC71" s="33">
        <f>Tabla25[[#This Row],[ROS_NUM_COR_COD_ROS_TG_NEU]]-Tabla25[[#This Row],[PAS_NUM_COR_COD_ROS_TG_NEU]]</f>
        <v>-1.1000000000000001</v>
      </c>
      <c r="BD71" s="33">
        <f>Tabla25[[#This Row],[ROS_DUR_COR_COD_ROS_TG_NEU]]-Tabla25[[#This Row],[PAS_DUR_COR_COD_ROS_TG_NEU]]</f>
        <v>-323.5214285714286</v>
      </c>
      <c r="BE71" s="33">
        <f>Tabla25[[#This Row],[ROS_NUM_COR_COD_ROS_TG_POS]]-Tabla25[[#This Row],[PAS_NUM_COR_COD_ROS_TG_POS]]</f>
        <v>1.05</v>
      </c>
      <c r="BF71" s="33">
        <f>Tabla25[[#This Row],[ROS_DUR_COR_COD_ROS_TG_POS]]-Tabla25[[#This Row],[PAS_DUR_COR_COD_ROS_TG_POS]]</f>
        <v>-40.583333333333371</v>
      </c>
      <c r="BG71" s="33">
        <f>Tabla25[[#This Row],[ROS_NUM_COR_COD_ROS_TG_TOT]]-Tabla25[[#This Row],[PAS_NUM_COR_COD_ROS_TG_TOT]]</f>
        <v>-0.79743589743589771</v>
      </c>
      <c r="BH71" s="33">
        <f>Tabla25[[#This Row],[ROS_DUR_COR_COD_ROS_TG_TOT]]-Tabla25[[#This Row],[PAS_DUR_COR_COD_ROS_TG_TOT]]</f>
        <v>-311.45833333333326</v>
      </c>
      <c r="BI71" s="30">
        <f>Tabla25[[#This Row],[ROS_NUM_COR_COD_ESC_TG_NEG]]-Tabla25[[#This Row],[PAS_NUM_COR_COD_ESC_TG_NEG]]</f>
        <v>-1.5499999999999998</v>
      </c>
      <c r="BJ71" s="30">
        <f>Tabla25[[#This Row],[ROS_DUR_COR_COD_ESC_TG_NEG]]-Tabla25[[#This Row],[PAS_DUR_COR_COD_ESC_TG_NEG]]</f>
        <v>-354.92156862745099</v>
      </c>
      <c r="BK71" s="30">
        <f>Tabla25[[#This Row],[ROS_NUM_COR_COD_ESC_TG_NEU]]-Tabla25[[#This Row],[PAS_NUM_COR_COD_ESC_TG_NEU]]</f>
        <v>-1.3250000000000002</v>
      </c>
      <c r="BL71" s="30">
        <f>Tabla25[[#This Row],[ROS_DUR_COR_COD_ESC_TG_NEU]]-Tabla25[[#This Row],[PAS_DUR_COR_COD_ESC_TG_NEU]]</f>
        <v>-254.44444444444446</v>
      </c>
      <c r="BM71" s="30">
        <f>Tabla25[[#This Row],[ROS_NUM_COR_COD_ESC_TG_POS]]-Tabla25[[#This Row],[PAS_NUM_COR_COD_ESC_TG_POS]]</f>
        <v>-2.8</v>
      </c>
      <c r="BN71" s="30">
        <f>Tabla25[[#This Row],[ROS_DUR_COR_COD_ESC_TG_POS]]-Tabla25[[#This Row],[PAS_DUR_COR_COD_ESC_TG_POS]]</f>
        <v>-592.01754385964921</v>
      </c>
      <c r="BO71" s="30">
        <f>Tabla25[[#This Row],[ROS_NUM_COR_COD_ESC_TG_TOT]]-Tabla25[[#This Row],[PAS_NUM_COR_COD_ESC_TG_TOT]]</f>
        <v>-1.8589743589743588</v>
      </c>
      <c r="BP71" s="30">
        <f>Tabla25[[#This Row],[ROS_DUR_COR_COD_ESC_TG_TOT]]-Tabla25[[#This Row],[PAS_DUR_COR_COD_ESC_TG_TOT]]</f>
        <v>-381.15954415954411</v>
      </c>
      <c r="BQ71" s="36">
        <f>Tabla25[[#This Row],[PAS_NUM_COR_COD_ROS_TG_NEG]]-Tabla25[[#This Row],[ESC_NUM_COR_COD_ROS_TG_NEG]]</f>
        <v>0.39999999999999991</v>
      </c>
      <c r="BR71" s="36">
        <f>Tabla25[[#This Row],[PAS_DUR_COR_COD_ROS_TG_NEG]]-Tabla25[[#This Row],[ESC_DUR_COR_COD_ROS_TG_NEG]]</f>
        <v>142.07142857142867</v>
      </c>
      <c r="BS71" s="36">
        <f>Tabla25[[#This Row],[PAS_NUM_COR_COD_ROS_TG_NEU]]-Tabla25[[#This Row],[ESC_NUM_COR_COD_ROS_TG_NEU]]</f>
        <v>1.5</v>
      </c>
      <c r="BT71" s="36">
        <f>Tabla25[[#This Row],[PAS_DUR_COR_COD_ROS_TG_NEU]]-Tabla25[[#This Row],[ESC_DUR_COR_COD_ROS_TG_NEU]]</f>
        <v>152.5214285714286</v>
      </c>
      <c r="BU71" s="36">
        <f>Tabla25[[#This Row],[PAS_NUM_COR_COD_ROS_TG_POS]]-Tabla25[[#This Row],[ESC_NUM_COR_COD_ROS_TG_POS]]</f>
        <v>-5.0000000000000044E-2</v>
      </c>
      <c r="BV71" s="36">
        <f>Tabla25[[#This Row],[PAS_DUR_COR_COD_ROS_TG_POS]]-Tabla25[[#This Row],[ESC_DUR_COR_COD_ROS_TG_POS]]</f>
        <v>264.70833333333337</v>
      </c>
      <c r="BW71" s="36">
        <f>Tabla25[[#This Row],[PAS_NUM_COR_COD_ROS_TG_TOT]]-Tabla25[[#This Row],[ESC_NUM_COR_COD_ROS_TG_TOT]]</f>
        <v>0.67380952380952408</v>
      </c>
      <c r="BX71" s="36">
        <f>Tabla25[[#This Row],[PAS_DUR_COR_COD_ROS_TG_TOT]]-Tabla25[[#This Row],[ESC_DUR_COR_COD_ROS_TG_TOT]]</f>
        <v>199.27651515151513</v>
      </c>
      <c r="BY71" s="39">
        <f>Tabla25[[#This Row],[PAS_NUM_COR_COD_ESC_TG_NEG]]-Tabla25[[#This Row],[ESC_NUM_COR_COD_ESC_TG_NEG]]</f>
        <v>-1.9500000000000002</v>
      </c>
      <c r="BZ71" s="39">
        <f>Tabla25[[#This Row],[PAS_DUR_COR_COD_ESC_TG_NEG]]-Tabla25[[#This Row],[ESC_DUR_COR_COD_ESC_TG_NEG]]</f>
        <v>-575.84033613445365</v>
      </c>
      <c r="CA71" s="39">
        <f>Tabla25[[#This Row],[PAS_NUM_COR_COD_ESC_TG_NEU]]-Tabla25[[#This Row],[ESC_NUM_COR_COD_ESC_TG_NEU]]</f>
        <v>-2.8999999999999995</v>
      </c>
      <c r="CB71" s="39">
        <f>Tabla25[[#This Row],[PAS_DUR_COR_COD_ESC_TG_NEU]]-Tabla25[[#This Row],[ESC_DUR_COR_COD_ESC_TG_NEU]]</f>
        <v>-482.05555555555554</v>
      </c>
      <c r="CC71" s="39">
        <f>Tabla25[[#This Row],[PAS_NUM_COR_COD_ESC_TG_POS]]-Tabla25[[#This Row],[ESC_NUM_COR_COD_ESC_TG_POS]]</f>
        <v>-0.90000000000000036</v>
      </c>
      <c r="CD71" s="39">
        <f>Tabla25[[#This Row],[PAS_DUR_COR_COD_ESC_TG_POS]]-Tabla25[[#This Row],[ESC_DUR_COR_COD_ESC_TG_POS]]</f>
        <v>-215.21578947368425</v>
      </c>
      <c r="CE71" s="39">
        <f>Tabla25[[#This Row],[PAS_NUM_COR_COD_ESC_TG_TOT]]-Tabla25[[#This Row],[ESC_NUM_COR_COD_ESC_TG_TOT]]</f>
        <v>-1.9761904761904767</v>
      </c>
      <c r="CF71" s="39">
        <f>Tabla25[[#This Row],[PAS_DUR_COR_COD_ESC_TG_TOT]]-Tabla25[[#This Row],[ESC_DUR_COR_COD_ESC_TG_TOT]]</f>
        <v>-417.51851851851859</v>
      </c>
      <c r="CG71" s="42">
        <f>Tabla25[[#This Row],[PAS_NUM_COR_COD_ROS_TG_NEG]]-Tabla25[[#This Row],[PAS_NUM_COR_COD_ESC_TG_NEG]]</f>
        <v>1.35</v>
      </c>
      <c r="CH71" s="42">
        <f>Tabla25[[#This Row],[PAS_NUM_COR_COD_ROS_TG_NEU]]-Tabla25[[#This Row],[PAS_NUM_COR_COD_ESC_TG_NEU]]</f>
        <v>0.89999999999999991</v>
      </c>
      <c r="CI71" s="42">
        <f>Tabla25[[#This Row],[PAS_NUM_COR_COD_ROS_TG_POS]]-Tabla25[[#This Row],[PAS_NUM_COR_COD_ESC_TG_POS]]</f>
        <v>-2.5499999999999998</v>
      </c>
      <c r="CJ71" s="42">
        <f>Tabla25[[#This Row],[PAS_NUM_COR_COD_ROS_TG_TOT]]-Tabla25[[#This Row],[PAS_NUM_COR_COD_ESC_TG_TOT]]</f>
        <v>-9.9999999999999645E-2</v>
      </c>
      <c r="CK71" s="42">
        <f>Tabla25[[#This Row],[PAS_DUR_COR_COD_ROS_TG_NEG]]-Tabla25[[#This Row],[PAS_DUR_COR_COD_ESC_TG_NEG]]</f>
        <v>398.91176470588232</v>
      </c>
      <c r="CL71" s="42">
        <f>Tabla25[[#This Row],[PAS_DUR_COR_COD_ROS_TG_NEU]]-Tabla25[[#This Row],[PAS_DUR_COR_COD_ESC_TG_NEU]]</f>
        <v>173.50555555555559</v>
      </c>
      <c r="CM71" s="42">
        <f>Tabla25[[#This Row],[PAS_DUR_COR_COD_ROS_TG_POS]]-Tabla25[[#This Row],[PAS_DUR_COR_COD_ESC_TG_POS]]</f>
        <v>-337.10087719298247</v>
      </c>
      <c r="CN71" s="42">
        <f>Tabla25[[#This Row],[PAS_DUR_COR_COD_ROS_TG_TOT]]-Tabla25[[#This Row],[PAS_DUR_COR_COD_ESC_TG_TOT]]</f>
        <v>74.10648148148141</v>
      </c>
      <c r="CO71" s="44">
        <f>Tabla25[[#This Row],[ESC_NUM_COR_COD_ROS_TG_NEG]]-Tabla25[[#This Row],[ESC_NUM_COR_COD_ESC_TG_NEG]]</f>
        <v>-1</v>
      </c>
      <c r="CP71" s="44">
        <f>Tabla25[[#This Row],[ESC_NUM_COR_COD_ROS_TG_NEU]]-Tabla25[[#This Row],[ESC_NUM_COR_COD_ESC_TG_NEU]]</f>
        <v>-3.4999999999999996</v>
      </c>
      <c r="CQ71" s="44">
        <f>Tabla25[[#This Row],[ESC_NUM_COR_COD_ROS_TG_POS]]-Tabla25[[#This Row],[ESC_NUM_COR_COD_ESC_TG_POS]]</f>
        <v>-3.4000000000000004</v>
      </c>
      <c r="CR71" s="44">
        <f>Tabla25[[#This Row],[ESC_NUM_COR_COD_ROS_TG_TOT]]-Tabla25[[#This Row],[ESC_NUM_COR_COD_ESC_TG_TOT]]</f>
        <v>-2.7500000000000004</v>
      </c>
      <c r="CS71" s="44">
        <f>Tabla25[[#This Row],[ESC_DUR_COR_COD_ROS_TG_NEG]]-Tabla25[[#This Row],[ESC_DUR_COR_COD_ESC_TG_NEG]]</f>
        <v>-319</v>
      </c>
      <c r="CT71" s="44">
        <f>Tabla25[[#This Row],[ESC_DUR_COR_COD_ROS_TG_NEU]]-Tabla25[[#This Row],[ESC_DUR_COR_COD_ESC_TG_NEU]]</f>
        <v>-461.07142857142856</v>
      </c>
      <c r="CU71" s="44">
        <f>Tabla25[[#This Row],[ESC_DUR_COR_COD_ROS_TG_POS]]-Tabla25[[#This Row],[ESC_DUR_COR_COD_ESC_TG_POS]]</f>
        <v>-817.02500000000009</v>
      </c>
      <c r="CV71" s="44">
        <f>Tabla25[[#This Row],[ESC_DUR_COR_COD_ROS_TG_TOT]]-Tabla25[[#This Row],[ESC_DUR_COR_COD_ESC_TG_TOT]]</f>
        <v>-542.68855218855231</v>
      </c>
      <c r="CW71" s="47">
        <f>Tabla25[[#This Row],[ROS_NUM_COR_COD_ROS_TG_NEG]]-Tabla25[[#This Row],[ROS_NUM_COR_COD_ESC_TG_NEG]]</f>
        <v>0.375</v>
      </c>
      <c r="CX71" s="47">
        <f>Tabla25[[#This Row],[ROS_NUM_COR_COD_ROS_TG_NEU]]-Tabla25[[#This Row],[ROS_NUM_COR_COD_ESC_TG_NEU]]</f>
        <v>1.125</v>
      </c>
      <c r="CY71" s="47">
        <f>Tabla25[[#This Row],[ROS_NUM_COR_COD_ROS_TG_POS]]-Tabla25[[#This Row],[ROS_NUM_COR_COD_ESC_TG_POS]]</f>
        <v>1.3</v>
      </c>
      <c r="CZ71" s="47">
        <f>Tabla25[[#This Row],[ROS_NUM_COR_COD_ROS_TG_TOT]]-Tabla25[[#This Row],[ROS_NUM_COR_COD_ESC_TG_TOT]]</f>
        <v>0.96153846153846145</v>
      </c>
      <c r="DA71" s="47">
        <f>Tabla25[[#This Row],[ROS_DUR_COR_COD_ROS_TG_NEG]]-Tabla25[[#This Row],[ROS_DUR_COR_COD_ESC_TG_NEG]]</f>
        <v>122.83333333333331</v>
      </c>
      <c r="DB71" s="47">
        <f>Tabla25[[#This Row],[ROS_DUR_COR_COD_ROS_TG_NEU]]-Tabla25[[#This Row],[ROS_DUR_COR_COD_ESC_TG_NEU]]</f>
        <v>104.42857142857144</v>
      </c>
      <c r="DC71" s="47">
        <f>Tabla25[[#This Row],[ROS_DUR_COR_COD_ROS_TG_POS]]-Tabla25[[#This Row],[ROS_DUR_COR_COD_ESC_TG_POS]]</f>
        <v>214.33333333333337</v>
      </c>
      <c r="DD71" s="47">
        <f>Tabla25[[#This Row],[ROS_DUR_COR_COD_ROS_TG_TOT]]-Tabla25[[#This Row],[ROS_DUR_COR_COD_ESC_TG_TOT]]</f>
        <v>143.80769230769226</v>
      </c>
      <c r="DE71" s="57">
        <v>260.25</v>
      </c>
      <c r="DF71" s="57">
        <v>158.85714285714286</v>
      </c>
      <c r="DG71" s="57">
        <v>219.71428571428572</v>
      </c>
      <c r="DH71" s="57">
        <v>205.05555555555554</v>
      </c>
      <c r="DI71" s="57">
        <v>154.66666666666666</v>
      </c>
      <c r="DJ71" s="57">
        <v>221.75</v>
      </c>
      <c r="DK71" s="57">
        <v>241.33333333333334</v>
      </c>
      <c r="DL71" s="57">
        <v>215.30769230769232</v>
      </c>
      <c r="DM71" s="57">
        <v>285.71428571428572</v>
      </c>
      <c r="DN71" s="57">
        <v>284</v>
      </c>
      <c r="DO71" s="57">
        <v>264.75</v>
      </c>
      <c r="DP71" s="57">
        <v>277.54545454545456</v>
      </c>
      <c r="DQ71" s="57">
        <v>358.71428571428572</v>
      </c>
      <c r="DR71" s="57">
        <v>249.5</v>
      </c>
      <c r="DS71" s="57">
        <v>306.5</v>
      </c>
      <c r="DT71" s="57">
        <v>298.92592592592592</v>
      </c>
      <c r="DU71" s="57">
        <v>236.375</v>
      </c>
      <c r="DV71" s="57">
        <v>241</v>
      </c>
      <c r="DW71" s="57">
        <v>322.83333333333331</v>
      </c>
      <c r="DX71" s="57">
        <v>259.91666666666669</v>
      </c>
      <c r="DY71" s="57">
        <v>268.41176470588238</v>
      </c>
      <c r="DZ71" s="57">
        <v>283.16666666666669</v>
      </c>
      <c r="EA71" s="57">
        <v>277.57894736842104</v>
      </c>
      <c r="EB71" s="57">
        <v>276.55555555555554</v>
      </c>
      <c r="EC71" s="57">
        <f>Tabla25[[#This Row],[ROS_1DU_COR_COD_ROS_TG_NEG]]-Tabla25[[#This Row],[ROS_1DU_COR_COD_ESC_TG_NEG]]</f>
        <v>105.58333333333334</v>
      </c>
      <c r="ED71" s="57">
        <f>Tabla25[[#This Row],[ROS_1DU_COR_COD_ROS_TG_NEU]]-Tabla25[[#This Row],[ROS_1DU_COR_COD_ESC_TG_NEU]]</f>
        <v>-62.892857142857139</v>
      </c>
      <c r="EE71" s="57">
        <f>Tabla25[[#This Row],[ROS_1DU_COR_COD_ROS_TG_POS]]-Tabla25[[#This Row],[ROS_1DU_COR_COD_ESC_TG_POS]]</f>
        <v>-21.61904761904762</v>
      </c>
      <c r="EF71" s="57">
        <f>Tabla25[[#This Row],[ROS_1DU_COR_COD_ROS_TG_TOT]]-Tabla25[[#This Row],[ROS_1DU_COR_COD_ESC_TG_TOT]]</f>
        <v>-10.252136752136778</v>
      </c>
      <c r="EG71" s="57">
        <f>Tabla25[[#This Row],[ESC_1DU_COR_COD_ROS_TG_NEG]]-Tabla25[[#This Row],[ESC_1DU_COR_COD_ESC_TG_NEG]]</f>
        <v>-73</v>
      </c>
      <c r="EH71" s="57">
        <f>Tabla25[[#This Row],[ESC_1DU_COR_COD_ROS_TG_NEU]]-Tabla25[[#This Row],[ESC_1DU_COR_COD_ESC_TG_NEU]]</f>
        <v>34.5</v>
      </c>
      <c r="EI71" s="57">
        <f>Tabla25[[#This Row],[ESC_1DU_COR_COD_ROS_TG_POS]]-Tabla25[[#This Row],[ESC_1DU_COR_COD_ESC_TG_POS]]</f>
        <v>-41.75</v>
      </c>
      <c r="EJ71" s="57">
        <f>Tabla25[[#This Row],[ESC_1DU_COR_COD_ROS_TG_TOT]]-Tabla25[[#This Row],[ESC_1DU_COR_COD_ESC_TG_TOT]]</f>
        <v>-21.380471380471363</v>
      </c>
      <c r="EK71" s="57">
        <f>Tabla25[[#This Row],[PAS_1DU_COR_COD_ROS_TG_NEG]]-Tabla25[[#This Row],[PAS_1DU_COR_COD_ESC_TG_NEG]]</f>
        <v>-32.036764705882376</v>
      </c>
      <c r="EL71" s="57">
        <f>Tabla25[[#This Row],[PAS_1DU_COR_COD_ROS_TG_NEU]]-Tabla25[[#This Row],[PAS_1DU_COR_COD_ESC_TG_NEU]]</f>
        <v>-42.166666666666686</v>
      </c>
      <c r="EM71" s="57">
        <f>Tabla25[[#This Row],[PAS_1DU_COR_COD_ROS_TG_POS]]-Tabla25[[#This Row],[PAS_1DU_COR_COD_ESC_TG_POS]]</f>
        <v>45.254385964912274</v>
      </c>
      <c r="EN71" s="57">
        <f>Tabla25[[#This Row],[PAS_1DU_COR_COD_ROS_TG_TOT]]-Tabla25[[#This Row],[PAS_1DU_COR_COD_ESC_TG_TOT]]</f>
        <v>-16.638888888888857</v>
      </c>
    </row>
    <row r="72" spans="1:144" x14ac:dyDescent="0.3">
      <c r="A72" s="4" t="s">
        <v>70</v>
      </c>
      <c r="B72" s="2">
        <v>30</v>
      </c>
      <c r="C72" s="2">
        <v>1</v>
      </c>
      <c r="D72" s="2">
        <v>32</v>
      </c>
      <c r="E72" s="19">
        <v>2.4</v>
      </c>
      <c r="F72" s="19">
        <v>1103.8333333333333</v>
      </c>
      <c r="G72" s="19">
        <v>2.35</v>
      </c>
      <c r="H72" s="19">
        <v>1081.4545454545455</v>
      </c>
      <c r="I72" s="19">
        <v>2.6</v>
      </c>
      <c r="J72" s="19">
        <v>992.93333333333328</v>
      </c>
      <c r="K72" s="19">
        <v>2.4500000000000002</v>
      </c>
      <c r="L72" s="19">
        <v>1053.578947368421</v>
      </c>
      <c r="M72" s="21">
        <v>2.1</v>
      </c>
      <c r="N72" s="21">
        <v>827.61538461538464</v>
      </c>
      <c r="O72" s="21">
        <v>2.95</v>
      </c>
      <c r="P72" s="21">
        <v>1116.4666666666667</v>
      </c>
      <c r="Q72" s="21">
        <v>2.5</v>
      </c>
      <c r="R72" s="21">
        <v>1186.6363636363637</v>
      </c>
      <c r="S72" s="21">
        <v>2.5166666666666666</v>
      </c>
      <c r="T72" s="21">
        <v>1039.9743589743589</v>
      </c>
      <c r="U72" s="22">
        <v>1</v>
      </c>
      <c r="V72" s="22">
        <v>482.5</v>
      </c>
      <c r="W72" s="22">
        <v>2.8333333333333335</v>
      </c>
      <c r="X72" s="22">
        <v>1511.3333333333333</v>
      </c>
      <c r="Y72" s="22">
        <v>1.5</v>
      </c>
      <c r="Z72" s="22">
        <v>644</v>
      </c>
      <c r="AA72" s="22">
        <v>1.875</v>
      </c>
      <c r="AB72" s="22">
        <v>897.22222222222217</v>
      </c>
      <c r="AC72" s="24">
        <v>2.75</v>
      </c>
      <c r="AD72" s="24">
        <v>750</v>
      </c>
      <c r="AE72" s="24">
        <v>0.33333333333333331</v>
      </c>
      <c r="AF72" s="24">
        <v>622</v>
      </c>
      <c r="AG72" s="24">
        <v>1.1666666666666667</v>
      </c>
      <c r="AH72" s="24">
        <v>443</v>
      </c>
      <c r="AI72" s="24">
        <v>1.25</v>
      </c>
      <c r="AJ72" s="24">
        <v>626.33333333333337</v>
      </c>
      <c r="AK72" s="26">
        <v>2.75</v>
      </c>
      <c r="AL72" s="26">
        <v>551.5</v>
      </c>
      <c r="AM72" s="26">
        <v>9</v>
      </c>
      <c r="AN72" s="26">
        <v>2030</v>
      </c>
      <c r="AO72" s="26">
        <v>5.666666666666667</v>
      </c>
      <c r="AP72" s="26">
        <v>1558</v>
      </c>
      <c r="AQ72" s="26">
        <v>4.625</v>
      </c>
      <c r="AR72" s="26">
        <v>1113.75</v>
      </c>
      <c r="AS72" s="28">
        <v>4</v>
      </c>
      <c r="AT72" s="28">
        <v>1429.6666666666667</v>
      </c>
      <c r="AU72" s="28">
        <v>0</v>
      </c>
      <c r="AW72" s="28">
        <v>2</v>
      </c>
      <c r="AX72" s="28">
        <v>574</v>
      </c>
      <c r="AY72" s="28">
        <v>2.75</v>
      </c>
      <c r="AZ72" s="28">
        <v>1087.4000000000001</v>
      </c>
      <c r="BA72" s="33">
        <f>Tabla25[[#This Row],[ROS_NUM_COR_COD_ROS_TG_NEG]]-Tabla25[[#This Row],[PAS_NUM_COR_COD_ROS_TG_NEG]]</f>
        <v>1.9</v>
      </c>
      <c r="BB72" s="33">
        <f>Tabla25[[#This Row],[ROS_DUR_COR_COD_ROS_TG_NEG]]-Tabla25[[#This Row],[PAS_DUR_COR_COD_ROS_TG_NEG]]</f>
        <v>602.0512820512821</v>
      </c>
      <c r="BC72" s="33">
        <f>Tabla25[[#This Row],[ROS_NUM_COR_COD_ROS_TG_NEU]]-Tabla25[[#This Row],[PAS_NUM_COR_COD_ROS_TG_NEU]]</f>
        <v>-2.95</v>
      </c>
      <c r="BD72" s="33">
        <f>Tabla25[[#This Row],[ROS_DUR_COR_COD_ROS_TG_NEU]]-Tabla25[[#This Row],[PAS_DUR_COR_COD_ROS_TG_NEU]]</f>
        <v>-1116.4666666666667</v>
      </c>
      <c r="BE72" s="33">
        <f>Tabla25[[#This Row],[ROS_NUM_COR_COD_ROS_TG_POS]]-Tabla25[[#This Row],[PAS_NUM_COR_COD_ROS_TG_POS]]</f>
        <v>-0.5</v>
      </c>
      <c r="BF72" s="33">
        <f>Tabla25[[#This Row],[ROS_DUR_COR_COD_ROS_TG_POS]]-Tabla25[[#This Row],[PAS_DUR_COR_COD_ROS_TG_POS]]</f>
        <v>-612.63636363636374</v>
      </c>
      <c r="BG72" s="33">
        <f>Tabla25[[#This Row],[ROS_NUM_COR_COD_ROS_TG_TOT]]-Tabla25[[#This Row],[PAS_NUM_COR_COD_ROS_TG_TOT]]</f>
        <v>0.23333333333333339</v>
      </c>
      <c r="BH72" s="33">
        <f>Tabla25[[#This Row],[ROS_DUR_COR_COD_ROS_TG_TOT]]-Tabla25[[#This Row],[PAS_DUR_COR_COD_ROS_TG_TOT]]</f>
        <v>47.425641025641198</v>
      </c>
      <c r="BI72" s="30">
        <f>Tabla25[[#This Row],[ROS_NUM_COR_COD_ESC_TG_NEG]]-Tabla25[[#This Row],[PAS_NUM_COR_COD_ESC_TG_NEG]]</f>
        <v>0.35000000000000009</v>
      </c>
      <c r="BJ72" s="30">
        <f>Tabla25[[#This Row],[ROS_DUR_COR_COD_ESC_TG_NEG]]-Tabla25[[#This Row],[PAS_DUR_COR_COD_ESC_TG_NEG]]</f>
        <v>-552.33333333333326</v>
      </c>
      <c r="BK72" s="30">
        <f>Tabla25[[#This Row],[ROS_NUM_COR_COD_ESC_TG_NEU]]-Tabla25[[#This Row],[PAS_NUM_COR_COD_ESC_TG_NEU]]</f>
        <v>6.65</v>
      </c>
      <c r="BL72" s="30">
        <f>Tabla25[[#This Row],[ROS_DUR_COR_COD_ESC_TG_NEU]]-Tabla25[[#This Row],[PAS_DUR_COR_COD_ESC_TG_NEU]]</f>
        <v>948.5454545454545</v>
      </c>
      <c r="BM72" s="30">
        <f>Tabla25[[#This Row],[ROS_NUM_COR_COD_ESC_TG_POS]]-Tabla25[[#This Row],[PAS_NUM_COR_COD_ESC_TG_POS]]</f>
        <v>3.0666666666666669</v>
      </c>
      <c r="BN72" s="30">
        <f>Tabla25[[#This Row],[ROS_DUR_COR_COD_ESC_TG_POS]]-Tabla25[[#This Row],[PAS_DUR_COR_COD_ESC_TG_POS]]</f>
        <v>565.06666666666672</v>
      </c>
      <c r="BO72" s="30">
        <f>Tabla25[[#This Row],[ROS_NUM_COR_COD_ESC_TG_TOT]]-Tabla25[[#This Row],[PAS_NUM_COR_COD_ESC_TG_TOT]]</f>
        <v>2.1749999999999998</v>
      </c>
      <c r="BP72" s="30">
        <f>Tabla25[[#This Row],[ROS_DUR_COR_COD_ESC_TG_TOT]]-Tabla25[[#This Row],[PAS_DUR_COR_COD_ESC_TG_TOT]]</f>
        <v>60.171052631578959</v>
      </c>
      <c r="BQ72" s="36">
        <f>Tabla25[[#This Row],[PAS_NUM_COR_COD_ROS_TG_NEG]]-Tabla25[[#This Row],[ESC_NUM_COR_COD_ROS_TG_NEG]]</f>
        <v>-0.64999999999999991</v>
      </c>
      <c r="BR72" s="36">
        <f>Tabla25[[#This Row],[PAS_DUR_COR_COD_ROS_TG_NEG]]-Tabla25[[#This Row],[ESC_DUR_COR_COD_ROS_TG_NEG]]</f>
        <v>77.615384615384642</v>
      </c>
      <c r="BS72" s="36">
        <f>Tabla25[[#This Row],[PAS_NUM_COR_COD_ROS_TG_NEU]]-Tabla25[[#This Row],[ESC_NUM_COR_COD_ROS_TG_NEU]]</f>
        <v>2.6166666666666667</v>
      </c>
      <c r="BT72" s="36">
        <f>Tabla25[[#This Row],[PAS_DUR_COR_COD_ROS_TG_NEU]]-Tabla25[[#This Row],[ESC_DUR_COR_COD_ROS_TG_NEU]]</f>
        <v>494.4666666666667</v>
      </c>
      <c r="BU72" s="36">
        <f>Tabla25[[#This Row],[PAS_NUM_COR_COD_ROS_TG_POS]]-Tabla25[[#This Row],[ESC_NUM_COR_COD_ROS_TG_POS]]</f>
        <v>1.3333333333333333</v>
      </c>
      <c r="BV72" s="36">
        <f>Tabla25[[#This Row],[PAS_DUR_COR_COD_ROS_TG_POS]]-Tabla25[[#This Row],[ESC_DUR_COR_COD_ROS_TG_POS]]</f>
        <v>743.63636363636374</v>
      </c>
      <c r="BW72" s="36">
        <f>Tabla25[[#This Row],[PAS_NUM_COR_COD_ROS_TG_TOT]]-Tabla25[[#This Row],[ESC_NUM_COR_COD_ROS_TG_TOT]]</f>
        <v>1.2666666666666666</v>
      </c>
      <c r="BX72" s="36">
        <f>Tabla25[[#This Row],[PAS_DUR_COR_COD_ROS_TG_TOT]]-Tabla25[[#This Row],[ESC_DUR_COR_COD_ROS_TG_TOT]]</f>
        <v>413.64102564102552</v>
      </c>
      <c r="BY72" s="39">
        <f>Tabla25[[#This Row],[PAS_NUM_COR_COD_ESC_TG_NEG]]-Tabla25[[#This Row],[ESC_NUM_COR_COD_ESC_TG_NEG]]</f>
        <v>1.4</v>
      </c>
      <c r="BZ72" s="39">
        <f>Tabla25[[#This Row],[PAS_DUR_COR_COD_ESC_TG_NEG]]-Tabla25[[#This Row],[ESC_DUR_COR_COD_ESC_TG_NEG]]</f>
        <v>621.33333333333326</v>
      </c>
      <c r="CA72" s="39">
        <f>Tabla25[[#This Row],[PAS_NUM_COR_COD_ESC_TG_NEU]]-Tabla25[[#This Row],[ESC_NUM_COR_COD_ESC_TG_NEU]]</f>
        <v>-0.48333333333333339</v>
      </c>
      <c r="CB72" s="39">
        <f>Tabla25[[#This Row],[PAS_DUR_COR_COD_ESC_TG_NEU]]-Tabla25[[#This Row],[ESC_DUR_COR_COD_ESC_TG_NEU]]</f>
        <v>-429.87878787878776</v>
      </c>
      <c r="CC72" s="39">
        <f>Tabla25[[#This Row],[PAS_NUM_COR_COD_ESC_TG_POS]]-Tabla25[[#This Row],[ESC_NUM_COR_COD_ESC_TG_POS]]</f>
        <v>1.1000000000000001</v>
      </c>
      <c r="CD72" s="39">
        <f>Tabla25[[#This Row],[PAS_DUR_COR_COD_ESC_TG_POS]]-Tabla25[[#This Row],[ESC_DUR_COR_COD_ESC_TG_POS]]</f>
        <v>348.93333333333328</v>
      </c>
      <c r="CE72" s="39">
        <f>Tabla25[[#This Row],[PAS_NUM_COR_COD_ESC_TG_TOT]]-Tabla25[[#This Row],[ESC_NUM_COR_COD_ESC_TG_TOT]]</f>
        <v>0.57500000000000018</v>
      </c>
      <c r="CF72" s="39">
        <f>Tabla25[[#This Row],[PAS_DUR_COR_COD_ESC_TG_TOT]]-Tabla25[[#This Row],[ESC_DUR_COR_COD_ESC_TG_TOT]]</f>
        <v>156.35672514619887</v>
      </c>
      <c r="CG72" s="42">
        <f>Tabla25[[#This Row],[PAS_NUM_COR_COD_ROS_TG_NEG]]-Tabla25[[#This Row],[PAS_NUM_COR_COD_ESC_TG_NEG]]</f>
        <v>-0.29999999999999982</v>
      </c>
      <c r="CH72" s="42">
        <f>Tabla25[[#This Row],[PAS_NUM_COR_COD_ROS_TG_NEU]]-Tabla25[[#This Row],[PAS_NUM_COR_COD_ESC_TG_NEU]]</f>
        <v>0.60000000000000009</v>
      </c>
      <c r="CI72" s="42">
        <f>Tabla25[[#This Row],[PAS_NUM_COR_COD_ROS_TG_POS]]-Tabla25[[#This Row],[PAS_NUM_COR_COD_ESC_TG_POS]]</f>
        <v>-0.10000000000000009</v>
      </c>
      <c r="CJ72" s="42">
        <f>Tabla25[[#This Row],[PAS_NUM_COR_COD_ROS_TG_TOT]]-Tabla25[[#This Row],[PAS_NUM_COR_COD_ESC_TG_TOT]]</f>
        <v>6.666666666666643E-2</v>
      </c>
      <c r="CK72" s="42">
        <f>Tabla25[[#This Row],[PAS_DUR_COR_COD_ROS_TG_NEG]]-Tabla25[[#This Row],[PAS_DUR_COR_COD_ESC_TG_NEG]]</f>
        <v>-276.21794871794862</v>
      </c>
      <c r="CL72" s="42">
        <f>Tabla25[[#This Row],[PAS_DUR_COR_COD_ROS_TG_NEU]]-Tabla25[[#This Row],[PAS_DUR_COR_COD_ESC_TG_NEU]]</f>
        <v>35.012121212121201</v>
      </c>
      <c r="CM72" s="42">
        <f>Tabla25[[#This Row],[PAS_DUR_COR_COD_ROS_TG_POS]]-Tabla25[[#This Row],[PAS_DUR_COR_COD_ESC_TG_POS]]</f>
        <v>193.70303030303046</v>
      </c>
      <c r="CN72" s="42">
        <f>Tabla25[[#This Row],[PAS_DUR_COR_COD_ROS_TG_TOT]]-Tabla25[[#This Row],[PAS_DUR_COR_COD_ESC_TG_TOT]]</f>
        <v>-13.604588394062148</v>
      </c>
      <c r="CO72" s="44">
        <f>Tabla25[[#This Row],[ESC_NUM_COR_COD_ROS_TG_NEG]]-Tabla25[[#This Row],[ESC_NUM_COR_COD_ESC_TG_NEG]]</f>
        <v>1.75</v>
      </c>
      <c r="CP72" s="44">
        <f>Tabla25[[#This Row],[ESC_NUM_COR_COD_ROS_TG_NEU]]-Tabla25[[#This Row],[ESC_NUM_COR_COD_ESC_TG_NEU]]</f>
        <v>-2.5</v>
      </c>
      <c r="CQ72" s="44">
        <f>Tabla25[[#This Row],[ESC_NUM_COR_COD_ROS_TG_POS]]-Tabla25[[#This Row],[ESC_NUM_COR_COD_ESC_TG_POS]]</f>
        <v>-0.33333333333333326</v>
      </c>
      <c r="CR72" s="44">
        <f>Tabla25[[#This Row],[ESC_NUM_COR_COD_ROS_TG_TOT]]-Tabla25[[#This Row],[ESC_NUM_COR_COD_ESC_TG_TOT]]</f>
        <v>-0.625</v>
      </c>
      <c r="CS72" s="44">
        <f>Tabla25[[#This Row],[ESC_DUR_COR_COD_ROS_TG_NEG]]-Tabla25[[#This Row],[ESC_DUR_COR_COD_ESC_TG_NEG]]</f>
        <v>267.5</v>
      </c>
      <c r="CT72" s="44">
        <f>Tabla25[[#This Row],[ESC_DUR_COR_COD_ROS_TG_NEU]]-Tabla25[[#This Row],[ESC_DUR_COR_COD_ESC_TG_NEU]]</f>
        <v>-889.33333333333326</v>
      </c>
      <c r="CU72" s="44">
        <f>Tabla25[[#This Row],[ESC_DUR_COR_COD_ROS_TG_POS]]-Tabla25[[#This Row],[ESC_DUR_COR_COD_ESC_TG_POS]]</f>
        <v>-201</v>
      </c>
      <c r="CV72" s="44">
        <f>Tabla25[[#This Row],[ESC_DUR_COR_COD_ROS_TG_TOT]]-Tabla25[[#This Row],[ESC_DUR_COR_COD_ESC_TG_TOT]]</f>
        <v>-270.8888888888888</v>
      </c>
      <c r="CW72" s="47">
        <f>Tabla25[[#This Row],[ROS_NUM_COR_COD_ROS_TG_NEG]]-Tabla25[[#This Row],[ROS_NUM_COR_COD_ESC_TG_NEG]]</f>
        <v>1.25</v>
      </c>
      <c r="CX72" s="47">
        <f>Tabla25[[#This Row],[ROS_NUM_COR_COD_ROS_TG_NEU]]-Tabla25[[#This Row],[ROS_NUM_COR_COD_ESC_TG_NEU]]</f>
        <v>-9</v>
      </c>
      <c r="CY72" s="47">
        <f>Tabla25[[#This Row],[ROS_NUM_COR_COD_ROS_TG_POS]]-Tabla25[[#This Row],[ROS_NUM_COR_COD_ESC_TG_POS]]</f>
        <v>-3.666666666666667</v>
      </c>
      <c r="CZ72" s="47">
        <f>Tabla25[[#This Row],[ROS_NUM_COR_COD_ROS_TG_TOT]]-Tabla25[[#This Row],[ROS_NUM_COR_COD_ESC_TG_TOT]]</f>
        <v>-1.875</v>
      </c>
      <c r="DA72" s="47">
        <f>Tabla25[[#This Row],[ROS_DUR_COR_COD_ROS_TG_NEG]]-Tabla25[[#This Row],[ROS_DUR_COR_COD_ESC_TG_NEG]]</f>
        <v>878.16666666666674</v>
      </c>
      <c r="DB72" s="47">
        <f>Tabla25[[#This Row],[ROS_DUR_COR_COD_ROS_TG_NEU]]-Tabla25[[#This Row],[ROS_DUR_COR_COD_ESC_TG_NEU]]</f>
        <v>-2030</v>
      </c>
      <c r="DC72" s="47">
        <f>Tabla25[[#This Row],[ROS_DUR_COR_COD_ROS_TG_POS]]-Tabla25[[#This Row],[ROS_DUR_COR_COD_ESC_TG_POS]]</f>
        <v>-984</v>
      </c>
      <c r="DD72" s="47">
        <f>Tabla25[[#This Row],[ROS_DUR_COR_COD_ROS_TG_TOT]]-Tabla25[[#This Row],[ROS_DUR_COR_COD_ESC_TG_TOT]]</f>
        <v>-26.349999999999909</v>
      </c>
      <c r="DE72" s="57">
        <v>211.66666666666666</v>
      </c>
      <c r="DF72" s="57"/>
      <c r="DG72" s="57">
        <v>240</v>
      </c>
      <c r="DH72" s="57">
        <v>223</v>
      </c>
      <c r="DI72" s="57">
        <v>279.75</v>
      </c>
      <c r="DJ72" s="57">
        <v>132</v>
      </c>
      <c r="DK72" s="57">
        <v>307.33333333333331</v>
      </c>
      <c r="DL72" s="57">
        <v>271.625</v>
      </c>
      <c r="DM72" s="57">
        <v>127.66666666666667</v>
      </c>
      <c r="DN72" s="57">
        <v>400</v>
      </c>
      <c r="DO72" s="57">
        <v>104</v>
      </c>
      <c r="DP72" s="57">
        <v>165.16666666666666</v>
      </c>
      <c r="DQ72" s="57">
        <v>158</v>
      </c>
      <c r="DR72" s="57">
        <v>392.33333333333331</v>
      </c>
      <c r="DS72" s="57">
        <v>246.5</v>
      </c>
      <c r="DT72" s="57">
        <v>275.44444444444446</v>
      </c>
      <c r="DU72" s="57">
        <v>247.61538461538461</v>
      </c>
      <c r="DV72" s="57">
        <v>268.73333333333335</v>
      </c>
      <c r="DW72" s="57">
        <v>268.72727272727275</v>
      </c>
      <c r="DX72" s="57">
        <v>261.69230769230768</v>
      </c>
      <c r="DY72" s="57">
        <v>269.58333333333331</v>
      </c>
      <c r="DZ72" s="57">
        <v>284.90909090909093</v>
      </c>
      <c r="EA72" s="57">
        <v>301.46666666666664</v>
      </c>
      <c r="EB72" s="57">
        <v>286.60526315789474</v>
      </c>
      <c r="EC72" s="57">
        <f>Tabla25[[#This Row],[ROS_1DU_COR_COD_ROS_TG_NEG]]-Tabla25[[#This Row],[ROS_1DU_COR_COD_ESC_TG_NEG]]</f>
        <v>-68.083333333333343</v>
      </c>
      <c r="ED72" s="57">
        <f>Tabla25[[#This Row],[ROS_1DU_COR_COD_ROS_TG_NEU]]-Tabla25[[#This Row],[ROS_1DU_COR_COD_ESC_TG_NEU]]</f>
        <v>-132</v>
      </c>
      <c r="EE72" s="57">
        <f>Tabla25[[#This Row],[ROS_1DU_COR_COD_ROS_TG_POS]]-Tabla25[[#This Row],[ROS_1DU_COR_COD_ESC_TG_POS]]</f>
        <v>-67.333333333333314</v>
      </c>
      <c r="EF72" s="57">
        <f>Tabla25[[#This Row],[ROS_1DU_COR_COD_ROS_TG_TOT]]-Tabla25[[#This Row],[ROS_1DU_COR_COD_ESC_TG_TOT]]</f>
        <v>-48.625</v>
      </c>
      <c r="EG72" s="57">
        <f>Tabla25[[#This Row],[ESC_1DU_COR_COD_ROS_TG_NEG]]-Tabla25[[#This Row],[ESC_1DU_COR_COD_ESC_TG_NEG]]</f>
        <v>-30.333333333333329</v>
      </c>
      <c r="EH72" s="57">
        <f>Tabla25[[#This Row],[ESC_1DU_COR_COD_ROS_TG_NEU]]-Tabla25[[#This Row],[ESC_1DU_COR_COD_ESC_TG_NEU]]</f>
        <v>7.6666666666666856</v>
      </c>
      <c r="EI72" s="57">
        <f>Tabla25[[#This Row],[ESC_1DU_COR_COD_ROS_TG_POS]]-Tabla25[[#This Row],[ESC_1DU_COR_COD_ESC_TG_POS]]</f>
        <v>-142.5</v>
      </c>
      <c r="EJ72" s="57">
        <f>Tabla25[[#This Row],[ESC_1DU_COR_COD_ROS_TG_TOT]]-Tabla25[[#This Row],[ESC_1DU_COR_COD_ESC_TG_TOT]]</f>
        <v>-110.2777777777778</v>
      </c>
      <c r="EK72" s="57">
        <f>Tabla25[[#This Row],[PAS_1DU_COR_COD_ROS_TG_NEG]]-Tabla25[[#This Row],[PAS_1DU_COR_COD_ESC_TG_NEG]]</f>
        <v>-21.967948717948701</v>
      </c>
      <c r="EL72" s="57">
        <f>Tabla25[[#This Row],[PAS_1DU_COR_COD_ROS_TG_NEU]]-Tabla25[[#This Row],[PAS_1DU_COR_COD_ESC_TG_NEU]]</f>
        <v>-16.175757575757586</v>
      </c>
      <c r="EM72" s="57">
        <f>Tabla25[[#This Row],[PAS_1DU_COR_COD_ROS_TG_POS]]-Tabla25[[#This Row],[PAS_1DU_COR_COD_ESC_TG_POS]]</f>
        <v>-32.739393939393892</v>
      </c>
      <c r="EN72" s="57">
        <f>Tabla25[[#This Row],[PAS_1DU_COR_COD_ROS_TG_TOT]]-Tabla25[[#This Row],[PAS_1DU_COR_COD_ESC_TG_TOT]]</f>
        <v>-24.912955465587061</v>
      </c>
    </row>
    <row r="73" spans="1:144" x14ac:dyDescent="0.3">
      <c r="A73" s="2" t="s">
        <v>71</v>
      </c>
      <c r="B73" s="2">
        <v>30</v>
      </c>
      <c r="C73" s="2">
        <v>1</v>
      </c>
      <c r="D73" s="2">
        <v>35</v>
      </c>
      <c r="E73" s="19">
        <v>2.263157894736842</v>
      </c>
      <c r="F73" s="19">
        <v>452.28571428571428</v>
      </c>
      <c r="G73" s="19">
        <v>2.5</v>
      </c>
      <c r="H73" s="19">
        <v>494.31578947368422</v>
      </c>
      <c r="I73" s="19">
        <v>3.15</v>
      </c>
      <c r="J73" s="19">
        <v>693.33333333333337</v>
      </c>
      <c r="K73" s="19">
        <v>2.6440677966101696</v>
      </c>
      <c r="L73" s="19">
        <v>553.01960784313724</v>
      </c>
      <c r="M73" s="21">
        <v>5.7894736842105265</v>
      </c>
      <c r="N73" s="21">
        <v>1219</v>
      </c>
      <c r="O73" s="21">
        <v>4.8499999999999996</v>
      </c>
      <c r="P73" s="21">
        <v>1084.0999999999999</v>
      </c>
      <c r="Q73" s="21">
        <v>4.5</v>
      </c>
      <c r="R73" s="21">
        <v>1047.7368421052631</v>
      </c>
      <c r="S73" s="21">
        <v>5.0338983050847457</v>
      </c>
      <c r="T73" s="21">
        <v>1116.3793103448277</v>
      </c>
      <c r="U73" s="22">
        <v>1.7</v>
      </c>
      <c r="V73" s="22">
        <v>407.16666666666669</v>
      </c>
      <c r="W73" s="22">
        <v>2.5714285714285716</v>
      </c>
      <c r="X73" s="22">
        <v>698.8</v>
      </c>
      <c r="Y73" s="22">
        <v>3</v>
      </c>
      <c r="Z73" s="22">
        <v>578.75</v>
      </c>
      <c r="AA73" s="22">
        <v>2.3846153846153846</v>
      </c>
      <c r="AB73" s="22">
        <v>556.15789473684208</v>
      </c>
      <c r="AC73" s="24">
        <v>2.4</v>
      </c>
      <c r="AD73" s="24">
        <v>453.625</v>
      </c>
      <c r="AE73" s="24">
        <v>1.5714285714285714</v>
      </c>
      <c r="AF73" s="24">
        <v>514.25</v>
      </c>
      <c r="AG73" s="24">
        <v>1.8888888888888888</v>
      </c>
      <c r="AH73" s="24">
        <v>445.66666666666669</v>
      </c>
      <c r="AI73" s="24">
        <v>2</v>
      </c>
      <c r="AJ73" s="24">
        <v>464.44444444444446</v>
      </c>
      <c r="AK73" s="26">
        <v>2.875</v>
      </c>
      <c r="AL73" s="26">
        <v>912.16666666666663</v>
      </c>
      <c r="AM73" s="26">
        <v>2.2999999999999998</v>
      </c>
      <c r="AN73" s="26">
        <v>603.11111111111109</v>
      </c>
      <c r="AO73" s="26">
        <v>2.5</v>
      </c>
      <c r="AP73" s="26">
        <v>537.44444444444446</v>
      </c>
      <c r="AQ73" s="26">
        <v>2.5357142857142856</v>
      </c>
      <c r="AR73" s="26">
        <v>655.75</v>
      </c>
      <c r="AS73" s="28">
        <v>4.5</v>
      </c>
      <c r="AT73" s="28">
        <v>1489.5714285714287</v>
      </c>
      <c r="AU73" s="28">
        <v>3.9</v>
      </c>
      <c r="AV73" s="28">
        <v>1134.4444444444443</v>
      </c>
      <c r="AW73" s="28">
        <v>5.2</v>
      </c>
      <c r="AX73" s="28">
        <v>1361.1</v>
      </c>
      <c r="AY73" s="28">
        <v>4.5357142857142856</v>
      </c>
      <c r="AZ73" s="28">
        <v>1317.2307692307693</v>
      </c>
      <c r="BA73" s="33">
        <f>Tabla25[[#This Row],[ROS_NUM_COR_COD_ROS_TG_NEG]]-Tabla25[[#This Row],[PAS_NUM_COR_COD_ROS_TG_NEG]]</f>
        <v>-1.2894736842105265</v>
      </c>
      <c r="BB73" s="33">
        <f>Tabla25[[#This Row],[ROS_DUR_COR_COD_ROS_TG_NEG]]-Tabla25[[#This Row],[PAS_DUR_COR_COD_ROS_TG_NEG]]</f>
        <v>270.57142857142867</v>
      </c>
      <c r="BC73" s="33">
        <f>Tabla25[[#This Row],[ROS_NUM_COR_COD_ROS_TG_NEU]]-Tabla25[[#This Row],[PAS_NUM_COR_COD_ROS_TG_NEU]]</f>
        <v>-0.94999999999999973</v>
      </c>
      <c r="BD73" s="33">
        <f>Tabla25[[#This Row],[ROS_DUR_COR_COD_ROS_TG_NEU]]-Tabla25[[#This Row],[PAS_DUR_COR_COD_ROS_TG_NEU]]</f>
        <v>50.344444444444434</v>
      </c>
      <c r="BE73" s="33">
        <f>Tabla25[[#This Row],[ROS_NUM_COR_COD_ROS_TG_POS]]-Tabla25[[#This Row],[PAS_NUM_COR_COD_ROS_TG_POS]]</f>
        <v>0.70000000000000018</v>
      </c>
      <c r="BF73" s="33">
        <f>Tabla25[[#This Row],[ROS_DUR_COR_COD_ROS_TG_POS]]-Tabla25[[#This Row],[PAS_DUR_COR_COD_ROS_TG_POS]]</f>
        <v>313.36315789473679</v>
      </c>
      <c r="BG73" s="33">
        <f>Tabla25[[#This Row],[ROS_NUM_COR_COD_ROS_TG_TOT]]-Tabla25[[#This Row],[PAS_NUM_COR_COD_ROS_TG_TOT]]</f>
        <v>-0.49818401937046008</v>
      </c>
      <c r="BH73" s="33">
        <f>Tabla25[[#This Row],[ROS_DUR_COR_COD_ROS_TG_TOT]]-Tabla25[[#This Row],[PAS_DUR_COR_COD_ROS_TG_TOT]]</f>
        <v>200.85145888594161</v>
      </c>
      <c r="BI73" s="30">
        <f>Tabla25[[#This Row],[ROS_NUM_COR_COD_ESC_TG_NEG]]-Tabla25[[#This Row],[PAS_NUM_COR_COD_ESC_TG_NEG]]</f>
        <v>0.61184210526315796</v>
      </c>
      <c r="BJ73" s="30">
        <f>Tabla25[[#This Row],[ROS_DUR_COR_COD_ESC_TG_NEG]]-Tabla25[[#This Row],[PAS_DUR_COR_COD_ESC_TG_NEG]]</f>
        <v>459.88095238095235</v>
      </c>
      <c r="BK73" s="30">
        <f>Tabla25[[#This Row],[ROS_NUM_COR_COD_ESC_TG_NEU]]-Tabla25[[#This Row],[PAS_NUM_COR_COD_ESC_TG_NEU]]</f>
        <v>-0.20000000000000018</v>
      </c>
      <c r="BL73" s="30">
        <f>Tabla25[[#This Row],[ROS_DUR_COR_COD_ESC_TG_NEU]]-Tabla25[[#This Row],[PAS_DUR_COR_COD_ESC_TG_NEU]]</f>
        <v>108.79532163742687</v>
      </c>
      <c r="BM73" s="30">
        <f>Tabla25[[#This Row],[ROS_NUM_COR_COD_ESC_TG_POS]]-Tabla25[[#This Row],[PAS_NUM_COR_COD_ESC_TG_POS]]</f>
        <v>-0.64999999999999991</v>
      </c>
      <c r="BN73" s="30">
        <f>Tabla25[[#This Row],[ROS_DUR_COR_COD_ESC_TG_POS]]-Tabla25[[#This Row],[PAS_DUR_COR_COD_ESC_TG_POS]]</f>
        <v>-155.88888888888891</v>
      </c>
      <c r="BO73" s="30">
        <f>Tabla25[[#This Row],[ROS_NUM_COR_COD_ESC_TG_TOT]]-Tabla25[[#This Row],[PAS_NUM_COR_COD_ESC_TG_TOT]]</f>
        <v>-0.10835351089588396</v>
      </c>
      <c r="BP73" s="30">
        <f>Tabla25[[#This Row],[ROS_DUR_COR_COD_ESC_TG_TOT]]-Tabla25[[#This Row],[PAS_DUR_COR_COD_ESC_TG_TOT]]</f>
        <v>102.73039215686276</v>
      </c>
      <c r="BQ73" s="36">
        <f>Tabla25[[#This Row],[PAS_NUM_COR_COD_ROS_TG_NEG]]-Tabla25[[#This Row],[ESC_NUM_COR_COD_ROS_TG_NEG]]</f>
        <v>3.3894736842105266</v>
      </c>
      <c r="BR73" s="36">
        <f>Tabla25[[#This Row],[PAS_DUR_COR_COD_ROS_TG_NEG]]-Tabla25[[#This Row],[ESC_DUR_COR_COD_ROS_TG_NEG]]</f>
        <v>765.375</v>
      </c>
      <c r="BS73" s="36">
        <f>Tabla25[[#This Row],[PAS_NUM_COR_COD_ROS_TG_NEU]]-Tabla25[[#This Row],[ESC_NUM_COR_COD_ROS_TG_NEU]]</f>
        <v>3.2785714285714285</v>
      </c>
      <c r="BT73" s="36">
        <f>Tabla25[[#This Row],[PAS_DUR_COR_COD_ROS_TG_NEU]]-Tabla25[[#This Row],[ESC_DUR_COR_COD_ROS_TG_NEU]]</f>
        <v>569.84999999999991</v>
      </c>
      <c r="BU73" s="36">
        <f>Tabla25[[#This Row],[PAS_NUM_COR_COD_ROS_TG_POS]]-Tabla25[[#This Row],[ESC_NUM_COR_COD_ROS_TG_POS]]</f>
        <v>2.6111111111111112</v>
      </c>
      <c r="BV73" s="36">
        <f>Tabla25[[#This Row],[PAS_DUR_COR_COD_ROS_TG_POS]]-Tabla25[[#This Row],[ESC_DUR_COR_COD_ROS_TG_POS]]</f>
        <v>602.07017543859638</v>
      </c>
      <c r="BW73" s="36">
        <f>Tabla25[[#This Row],[PAS_NUM_COR_COD_ROS_TG_TOT]]-Tabla25[[#This Row],[ESC_NUM_COR_COD_ROS_TG_TOT]]</f>
        <v>3.0338983050847457</v>
      </c>
      <c r="BX73" s="36">
        <f>Tabla25[[#This Row],[PAS_DUR_COR_COD_ROS_TG_TOT]]-Tabla25[[#This Row],[ESC_DUR_COR_COD_ROS_TG_TOT]]</f>
        <v>651.93486590038322</v>
      </c>
      <c r="BY73" s="39">
        <f>Tabla25[[#This Row],[PAS_NUM_COR_COD_ESC_TG_NEG]]-Tabla25[[#This Row],[ESC_NUM_COR_COD_ESC_TG_NEG]]</f>
        <v>0.56315789473684208</v>
      </c>
      <c r="BZ73" s="39">
        <f>Tabla25[[#This Row],[PAS_DUR_COR_COD_ESC_TG_NEG]]-Tabla25[[#This Row],[ESC_DUR_COR_COD_ESC_TG_NEG]]</f>
        <v>45.119047619047592</v>
      </c>
      <c r="CA73" s="39">
        <f>Tabla25[[#This Row],[PAS_NUM_COR_COD_ESC_TG_NEU]]-Tabla25[[#This Row],[ESC_NUM_COR_COD_ESC_TG_NEU]]</f>
        <v>-7.1428571428571619E-2</v>
      </c>
      <c r="CB73" s="39">
        <f>Tabla25[[#This Row],[PAS_DUR_COR_COD_ESC_TG_NEU]]-Tabla25[[#This Row],[ESC_DUR_COR_COD_ESC_TG_NEU]]</f>
        <v>-204.48421052631574</v>
      </c>
      <c r="CC73" s="39">
        <f>Tabla25[[#This Row],[PAS_NUM_COR_COD_ESC_TG_POS]]-Tabla25[[#This Row],[ESC_NUM_COR_COD_ESC_TG_POS]]</f>
        <v>0.14999999999999991</v>
      </c>
      <c r="CD73" s="39">
        <f>Tabla25[[#This Row],[PAS_DUR_COR_COD_ESC_TG_POS]]-Tabla25[[#This Row],[ESC_DUR_COR_COD_ESC_TG_POS]]</f>
        <v>114.58333333333337</v>
      </c>
      <c r="CE73" s="39">
        <f>Tabla25[[#This Row],[PAS_NUM_COR_COD_ESC_TG_TOT]]-Tabla25[[#This Row],[ESC_NUM_COR_COD_ESC_TG_TOT]]</f>
        <v>0.25945241199478497</v>
      </c>
      <c r="CF73" s="39">
        <f>Tabla25[[#This Row],[PAS_DUR_COR_COD_ESC_TG_TOT]]-Tabla25[[#This Row],[ESC_DUR_COR_COD_ESC_TG_TOT]]</f>
        <v>-3.1382868937048443</v>
      </c>
      <c r="CG73" s="42">
        <f>Tabla25[[#This Row],[PAS_NUM_COR_COD_ROS_TG_NEG]]-Tabla25[[#This Row],[PAS_NUM_COR_COD_ESC_TG_NEG]]</f>
        <v>3.5263157894736845</v>
      </c>
      <c r="CH73" s="42">
        <f>Tabla25[[#This Row],[PAS_NUM_COR_COD_ROS_TG_NEU]]-Tabla25[[#This Row],[PAS_NUM_COR_COD_ESC_TG_NEU]]</f>
        <v>2.3499999999999996</v>
      </c>
      <c r="CI73" s="42">
        <f>Tabla25[[#This Row],[PAS_NUM_COR_COD_ROS_TG_POS]]-Tabla25[[#This Row],[PAS_NUM_COR_COD_ESC_TG_POS]]</f>
        <v>1.35</v>
      </c>
      <c r="CJ73" s="42">
        <f>Tabla25[[#This Row],[PAS_NUM_COR_COD_ROS_TG_TOT]]-Tabla25[[#This Row],[PAS_NUM_COR_COD_ESC_TG_TOT]]</f>
        <v>2.3898305084745761</v>
      </c>
      <c r="CK73" s="42">
        <f>Tabla25[[#This Row],[PAS_DUR_COR_COD_ROS_TG_NEG]]-Tabla25[[#This Row],[PAS_DUR_COR_COD_ESC_TG_NEG]]</f>
        <v>766.71428571428578</v>
      </c>
      <c r="CL73" s="42">
        <f>Tabla25[[#This Row],[PAS_DUR_COR_COD_ROS_TG_NEU]]-Tabla25[[#This Row],[PAS_DUR_COR_COD_ESC_TG_NEU]]</f>
        <v>589.78421052631575</v>
      </c>
      <c r="CM73" s="42">
        <f>Tabla25[[#This Row],[PAS_DUR_COR_COD_ROS_TG_POS]]-Tabla25[[#This Row],[PAS_DUR_COR_COD_ESC_TG_POS]]</f>
        <v>354.40350877192975</v>
      </c>
      <c r="CN73" s="42">
        <f>Tabla25[[#This Row],[PAS_DUR_COR_COD_ROS_TG_TOT]]-Tabla25[[#This Row],[PAS_DUR_COR_COD_ESC_TG_TOT]]</f>
        <v>563.35970250169044</v>
      </c>
      <c r="CO73" s="44">
        <f>Tabla25[[#This Row],[ESC_NUM_COR_COD_ROS_TG_NEG]]-Tabla25[[#This Row],[ESC_NUM_COR_COD_ESC_TG_NEG]]</f>
        <v>0.7</v>
      </c>
      <c r="CP73" s="44">
        <f>Tabla25[[#This Row],[ESC_NUM_COR_COD_ROS_TG_NEU]]-Tabla25[[#This Row],[ESC_NUM_COR_COD_ESC_TG_NEU]]</f>
        <v>-1.0000000000000002</v>
      </c>
      <c r="CQ73" s="44">
        <f>Tabla25[[#This Row],[ESC_NUM_COR_COD_ROS_TG_POS]]-Tabla25[[#This Row],[ESC_NUM_COR_COD_ESC_TG_POS]]</f>
        <v>-1.1111111111111112</v>
      </c>
      <c r="CR73" s="44">
        <f>Tabla25[[#This Row],[ESC_NUM_COR_COD_ROS_TG_TOT]]-Tabla25[[#This Row],[ESC_NUM_COR_COD_ESC_TG_TOT]]</f>
        <v>-0.38461538461538458</v>
      </c>
      <c r="CS73" s="44">
        <f>Tabla25[[#This Row],[ESC_DUR_COR_COD_ROS_TG_NEG]]-Tabla25[[#This Row],[ESC_DUR_COR_COD_ESC_TG_NEG]]</f>
        <v>46.458333333333314</v>
      </c>
      <c r="CT73" s="44">
        <f>Tabla25[[#This Row],[ESC_DUR_COR_COD_ROS_TG_NEU]]-Tabla25[[#This Row],[ESC_DUR_COR_COD_ESC_TG_NEU]]</f>
        <v>-184.54999999999995</v>
      </c>
      <c r="CU73" s="44">
        <f>Tabla25[[#This Row],[ESC_DUR_COR_COD_ROS_TG_POS]]-Tabla25[[#This Row],[ESC_DUR_COR_COD_ESC_TG_POS]]</f>
        <v>-133.08333333333331</v>
      </c>
      <c r="CV73" s="44">
        <f>Tabla25[[#This Row],[ESC_DUR_COR_COD_ROS_TG_TOT]]-Tabla25[[#This Row],[ESC_DUR_COR_COD_ESC_TG_TOT]]</f>
        <v>-91.713450292397624</v>
      </c>
      <c r="CW73" s="47">
        <f>Tabla25[[#This Row],[ROS_NUM_COR_COD_ROS_TG_NEG]]-Tabla25[[#This Row],[ROS_NUM_COR_COD_ESC_TG_NEG]]</f>
        <v>1.625</v>
      </c>
      <c r="CX73" s="47">
        <f>Tabla25[[#This Row],[ROS_NUM_COR_COD_ROS_TG_NEU]]-Tabla25[[#This Row],[ROS_NUM_COR_COD_ESC_TG_NEU]]</f>
        <v>1.6</v>
      </c>
      <c r="CY73" s="47">
        <f>Tabla25[[#This Row],[ROS_NUM_COR_COD_ROS_TG_POS]]-Tabla25[[#This Row],[ROS_NUM_COR_COD_ESC_TG_POS]]</f>
        <v>2.7</v>
      </c>
      <c r="CZ73" s="47">
        <f>Tabla25[[#This Row],[ROS_NUM_COR_COD_ROS_TG_TOT]]-Tabla25[[#This Row],[ROS_NUM_COR_COD_ESC_TG_TOT]]</f>
        <v>2</v>
      </c>
      <c r="DA73" s="47">
        <f>Tabla25[[#This Row],[ROS_DUR_COR_COD_ROS_TG_NEG]]-Tabla25[[#This Row],[ROS_DUR_COR_COD_ESC_TG_NEG]]</f>
        <v>577.40476190476204</v>
      </c>
      <c r="DB73" s="47">
        <f>Tabla25[[#This Row],[ROS_DUR_COR_COD_ROS_TG_NEU]]-Tabla25[[#This Row],[ROS_DUR_COR_COD_ESC_TG_NEU]]</f>
        <v>531.33333333333326</v>
      </c>
      <c r="DC73" s="47">
        <f>Tabla25[[#This Row],[ROS_DUR_COR_COD_ROS_TG_POS]]-Tabla25[[#This Row],[ROS_DUR_COR_COD_ESC_TG_POS]]</f>
        <v>823.65555555555545</v>
      </c>
      <c r="DD73" s="47">
        <f>Tabla25[[#This Row],[ROS_DUR_COR_COD_ROS_TG_TOT]]-Tabla25[[#This Row],[ROS_DUR_COR_COD_ESC_TG_TOT]]</f>
        <v>661.48076923076928</v>
      </c>
      <c r="DE73" s="57">
        <v>307.85714285714283</v>
      </c>
      <c r="DF73" s="57">
        <v>281.88888888888891</v>
      </c>
      <c r="DG73" s="57">
        <v>199.3</v>
      </c>
      <c r="DH73" s="57">
        <v>257.11538461538464</v>
      </c>
      <c r="DI73" s="57">
        <v>291.83333333333331</v>
      </c>
      <c r="DJ73" s="57">
        <v>215.66666666666666</v>
      </c>
      <c r="DK73" s="57">
        <v>193</v>
      </c>
      <c r="DL73" s="57">
        <v>226.20833333333334</v>
      </c>
      <c r="DM73" s="57">
        <v>136</v>
      </c>
      <c r="DN73" s="57">
        <v>199.25</v>
      </c>
      <c r="DO73" s="57">
        <v>178.33333333333334</v>
      </c>
      <c r="DP73" s="57">
        <v>164.16666666666666</v>
      </c>
      <c r="DQ73" s="57">
        <v>116.16666666666667</v>
      </c>
      <c r="DR73" s="57">
        <v>239.8</v>
      </c>
      <c r="DS73" s="57">
        <v>178.875</v>
      </c>
      <c r="DT73" s="57">
        <v>175.10526315789474</v>
      </c>
      <c r="DU73" s="57">
        <v>210.78947368421052</v>
      </c>
      <c r="DV73" s="57">
        <v>248.2</v>
      </c>
      <c r="DW73" s="57">
        <v>229.42105263157896</v>
      </c>
      <c r="DX73" s="57">
        <v>229.79310344827587</v>
      </c>
      <c r="DY73" s="57">
        <v>127.14285714285714</v>
      </c>
      <c r="DZ73" s="57">
        <v>179.73684210526315</v>
      </c>
      <c r="EA73" s="57">
        <v>218.44444444444446</v>
      </c>
      <c r="EB73" s="57">
        <v>178.9607843137255</v>
      </c>
      <c r="EC73" s="57">
        <f>Tabla25[[#This Row],[ROS_1DU_COR_COD_ROS_TG_NEG]]-Tabla25[[#This Row],[ROS_1DU_COR_COD_ESC_TG_NEG]]</f>
        <v>16.023809523809518</v>
      </c>
      <c r="ED73" s="57">
        <f>Tabla25[[#This Row],[ROS_1DU_COR_COD_ROS_TG_NEU]]-Tabla25[[#This Row],[ROS_1DU_COR_COD_ESC_TG_NEU]]</f>
        <v>66.222222222222257</v>
      </c>
      <c r="EE73" s="57">
        <f>Tabla25[[#This Row],[ROS_1DU_COR_COD_ROS_TG_POS]]-Tabla25[[#This Row],[ROS_1DU_COR_COD_ESC_TG_POS]]</f>
        <v>6.3000000000000114</v>
      </c>
      <c r="EF73" s="57">
        <f>Tabla25[[#This Row],[ROS_1DU_COR_COD_ROS_TG_TOT]]-Tabla25[[#This Row],[ROS_1DU_COR_COD_ESC_TG_TOT]]</f>
        <v>30.907051282051299</v>
      </c>
      <c r="EG73" s="57">
        <f>Tabla25[[#This Row],[ESC_1DU_COR_COD_ROS_TG_NEG]]-Tabla25[[#This Row],[ESC_1DU_COR_COD_ESC_TG_NEG]]</f>
        <v>19.833333333333329</v>
      </c>
      <c r="EH73" s="57">
        <f>Tabla25[[#This Row],[ESC_1DU_COR_COD_ROS_TG_NEU]]-Tabla25[[#This Row],[ESC_1DU_COR_COD_ESC_TG_NEU]]</f>
        <v>-40.550000000000011</v>
      </c>
      <c r="EI73" s="57">
        <f>Tabla25[[#This Row],[ESC_1DU_COR_COD_ROS_TG_POS]]-Tabla25[[#This Row],[ESC_1DU_COR_COD_ESC_TG_POS]]</f>
        <v>-0.54166666666665719</v>
      </c>
      <c r="EJ73" s="57">
        <f>Tabla25[[#This Row],[ESC_1DU_COR_COD_ROS_TG_TOT]]-Tabla25[[#This Row],[ESC_1DU_COR_COD_ESC_TG_TOT]]</f>
        <v>-10.938596491228083</v>
      </c>
      <c r="EK73" s="57">
        <f>Tabla25[[#This Row],[PAS_1DU_COR_COD_ROS_TG_NEG]]-Tabla25[[#This Row],[PAS_1DU_COR_COD_ESC_TG_NEG]]</f>
        <v>83.646616541353382</v>
      </c>
      <c r="EL73" s="57">
        <f>Tabla25[[#This Row],[PAS_1DU_COR_COD_ROS_TG_NEU]]-Tabla25[[#This Row],[PAS_1DU_COR_COD_ESC_TG_NEU]]</f>
        <v>68.463157894736838</v>
      </c>
      <c r="EM73" s="57">
        <f>Tabla25[[#This Row],[PAS_1DU_COR_COD_ROS_TG_POS]]-Tabla25[[#This Row],[PAS_1DU_COR_COD_ESC_TG_POS]]</f>
        <v>10.976608187134502</v>
      </c>
      <c r="EN73" s="57">
        <f>Tabla25[[#This Row],[PAS_1DU_COR_COD_ROS_TG_TOT]]-Tabla25[[#This Row],[PAS_1DU_COR_COD_ESC_TG_TOT]]</f>
        <v>50.832319134550374</v>
      </c>
    </row>
    <row r="74" spans="1:144" x14ac:dyDescent="0.3">
      <c r="A74" s="2" t="s">
        <v>72</v>
      </c>
      <c r="B74" s="2">
        <v>30</v>
      </c>
      <c r="C74" s="2">
        <v>2</v>
      </c>
      <c r="D74" s="2">
        <v>34</v>
      </c>
      <c r="E74" s="19">
        <v>3.5</v>
      </c>
      <c r="F74" s="19">
        <v>958.35</v>
      </c>
      <c r="G74" s="19">
        <v>4.3</v>
      </c>
      <c r="H74" s="19">
        <v>1250.0526315789473</v>
      </c>
      <c r="I74" s="19">
        <v>3.45</v>
      </c>
      <c r="J74" s="19">
        <v>1197.2777777777778</v>
      </c>
      <c r="K74" s="19">
        <v>3.75</v>
      </c>
      <c r="L74" s="19">
        <v>1131.0350877192982</v>
      </c>
      <c r="M74" s="21">
        <v>3.85</v>
      </c>
      <c r="N74" s="21">
        <v>1154.2222222222222</v>
      </c>
      <c r="O74" s="21">
        <v>3.1</v>
      </c>
      <c r="P74" s="21">
        <v>1061.7647058823529</v>
      </c>
      <c r="Q74" s="21">
        <v>3.65</v>
      </c>
      <c r="R74" s="21">
        <v>1058.8</v>
      </c>
      <c r="S74" s="21">
        <v>3.5333333333333332</v>
      </c>
      <c r="T74" s="21">
        <v>1090.9454545454546</v>
      </c>
      <c r="U74" s="22">
        <v>4.9000000000000004</v>
      </c>
      <c r="V74" s="22">
        <v>1658.7777777777778</v>
      </c>
      <c r="W74" s="22">
        <v>5.2</v>
      </c>
      <c r="X74" s="22">
        <v>1566.8</v>
      </c>
      <c r="Y74" s="22">
        <v>4.5999999999999996</v>
      </c>
      <c r="Z74" s="22">
        <v>1662.875</v>
      </c>
      <c r="AA74" s="22">
        <v>4.9000000000000004</v>
      </c>
      <c r="AB74" s="22">
        <v>1625.9259259259259</v>
      </c>
      <c r="AC74" s="24">
        <v>2</v>
      </c>
      <c r="AD74" s="24">
        <v>1084.3333333333333</v>
      </c>
      <c r="AE74" s="24">
        <v>1.7</v>
      </c>
      <c r="AF74" s="24">
        <v>952.66666666666663</v>
      </c>
      <c r="AG74" s="24">
        <v>2.7</v>
      </c>
      <c r="AH74" s="24">
        <v>1242.2857142857142</v>
      </c>
      <c r="AI74" s="24">
        <v>2.1333333333333333</v>
      </c>
      <c r="AJ74" s="24">
        <v>1100.9473684210527</v>
      </c>
      <c r="AK74" s="26">
        <v>2.1111111111111112</v>
      </c>
      <c r="AL74" s="26">
        <v>1104.4000000000001</v>
      </c>
      <c r="AM74" s="26">
        <v>3.5</v>
      </c>
      <c r="AN74" s="26">
        <v>1827.5</v>
      </c>
      <c r="AO74" s="26">
        <v>2.8</v>
      </c>
      <c r="AP74" s="26">
        <v>1348.6666666666667</v>
      </c>
      <c r="AQ74" s="26">
        <v>2.8275862068965516</v>
      </c>
      <c r="AR74" s="26">
        <v>1445.8235294117646</v>
      </c>
      <c r="AS74" s="28">
        <v>5.1111111111111107</v>
      </c>
      <c r="AT74" s="28">
        <v>1637.3333333333333</v>
      </c>
      <c r="AU74" s="28">
        <v>3.8</v>
      </c>
      <c r="AV74" s="28">
        <v>1161.3</v>
      </c>
      <c r="AW74" s="28">
        <v>4.8</v>
      </c>
      <c r="AX74" s="28">
        <v>1512.7777777777778</v>
      </c>
      <c r="AY74" s="28">
        <v>4.5517241379310347</v>
      </c>
      <c r="AZ74" s="28">
        <v>1427.2857142857142</v>
      </c>
      <c r="BA74" s="33">
        <f>Tabla25[[#This Row],[ROS_NUM_COR_COD_ROS_TG_NEG]]-Tabla25[[#This Row],[PAS_NUM_COR_COD_ROS_TG_NEG]]</f>
        <v>1.2611111111111106</v>
      </c>
      <c r="BB74" s="33">
        <f>Tabla25[[#This Row],[ROS_DUR_COR_COD_ROS_TG_NEG]]-Tabla25[[#This Row],[PAS_DUR_COR_COD_ROS_TG_NEG]]</f>
        <v>483.11111111111109</v>
      </c>
      <c r="BC74" s="33">
        <f>Tabla25[[#This Row],[ROS_NUM_COR_COD_ROS_TG_NEU]]-Tabla25[[#This Row],[PAS_NUM_COR_COD_ROS_TG_NEU]]</f>
        <v>0.69999999999999973</v>
      </c>
      <c r="BD74" s="33">
        <f>Tabla25[[#This Row],[ROS_DUR_COR_COD_ROS_TG_NEU]]-Tabla25[[#This Row],[PAS_DUR_COR_COD_ROS_TG_NEU]]</f>
        <v>99.535294117647027</v>
      </c>
      <c r="BE74" s="33">
        <f>Tabla25[[#This Row],[ROS_NUM_COR_COD_ROS_TG_POS]]-Tabla25[[#This Row],[PAS_NUM_COR_COD_ROS_TG_POS]]</f>
        <v>1.1499999999999999</v>
      </c>
      <c r="BF74" s="33">
        <f>Tabla25[[#This Row],[ROS_DUR_COR_COD_ROS_TG_POS]]-Tabla25[[#This Row],[PAS_DUR_COR_COD_ROS_TG_POS]]</f>
        <v>453.97777777777787</v>
      </c>
      <c r="BG74" s="33">
        <f>Tabla25[[#This Row],[ROS_NUM_COR_COD_ROS_TG_TOT]]-Tabla25[[#This Row],[PAS_NUM_COR_COD_ROS_TG_TOT]]</f>
        <v>1.0183908045977015</v>
      </c>
      <c r="BH74" s="33">
        <f>Tabla25[[#This Row],[ROS_DUR_COR_COD_ROS_TG_TOT]]-Tabla25[[#This Row],[PAS_DUR_COR_COD_ROS_TG_TOT]]</f>
        <v>336.34025974025963</v>
      </c>
      <c r="BI74" s="30">
        <f>Tabla25[[#This Row],[ROS_NUM_COR_COD_ESC_TG_NEG]]-Tabla25[[#This Row],[PAS_NUM_COR_COD_ESC_TG_NEG]]</f>
        <v>-1.3888888888888888</v>
      </c>
      <c r="BJ74" s="30">
        <f>Tabla25[[#This Row],[ROS_DUR_COR_COD_ESC_TG_NEG]]-Tabla25[[#This Row],[PAS_DUR_COR_COD_ESC_TG_NEG]]</f>
        <v>146.05000000000007</v>
      </c>
      <c r="BK74" s="30">
        <f>Tabla25[[#This Row],[ROS_NUM_COR_COD_ESC_TG_NEU]]-Tabla25[[#This Row],[PAS_NUM_COR_COD_ESC_TG_NEU]]</f>
        <v>-0.79999999999999982</v>
      </c>
      <c r="BL74" s="30">
        <f>Tabla25[[#This Row],[ROS_DUR_COR_COD_ESC_TG_NEU]]-Tabla25[[#This Row],[PAS_DUR_COR_COD_ESC_TG_NEU]]</f>
        <v>577.44736842105272</v>
      </c>
      <c r="BM74" s="30">
        <f>Tabla25[[#This Row],[ROS_NUM_COR_COD_ESC_TG_POS]]-Tabla25[[#This Row],[PAS_NUM_COR_COD_ESC_TG_POS]]</f>
        <v>-0.65000000000000036</v>
      </c>
      <c r="BN74" s="30">
        <f>Tabla25[[#This Row],[ROS_DUR_COR_COD_ESC_TG_POS]]-Tabla25[[#This Row],[PAS_DUR_COR_COD_ESC_TG_POS]]</f>
        <v>151.38888888888891</v>
      </c>
      <c r="BO74" s="30">
        <f>Tabla25[[#This Row],[ROS_NUM_COR_COD_ESC_TG_TOT]]-Tabla25[[#This Row],[PAS_NUM_COR_COD_ESC_TG_TOT]]</f>
        <v>-0.9224137931034484</v>
      </c>
      <c r="BP74" s="30">
        <f>Tabla25[[#This Row],[ROS_DUR_COR_COD_ESC_TG_TOT]]-Tabla25[[#This Row],[PAS_DUR_COR_COD_ESC_TG_TOT]]</f>
        <v>314.78844169246645</v>
      </c>
      <c r="BQ74" s="36">
        <f>Tabla25[[#This Row],[PAS_NUM_COR_COD_ROS_TG_NEG]]-Tabla25[[#This Row],[ESC_NUM_COR_COD_ROS_TG_NEG]]</f>
        <v>1.85</v>
      </c>
      <c r="BR74" s="36">
        <f>Tabla25[[#This Row],[PAS_DUR_COR_COD_ROS_TG_NEG]]-Tabla25[[#This Row],[ESC_DUR_COR_COD_ROS_TG_NEG]]</f>
        <v>69.888888888888914</v>
      </c>
      <c r="BS74" s="36">
        <f>Tabla25[[#This Row],[PAS_NUM_COR_COD_ROS_TG_NEU]]-Tabla25[[#This Row],[ESC_NUM_COR_COD_ROS_TG_NEU]]</f>
        <v>1.4000000000000001</v>
      </c>
      <c r="BT74" s="36">
        <f>Tabla25[[#This Row],[PAS_DUR_COR_COD_ROS_TG_NEU]]-Tabla25[[#This Row],[ESC_DUR_COR_COD_ROS_TG_NEU]]</f>
        <v>109.0980392156863</v>
      </c>
      <c r="BU74" s="36">
        <f>Tabla25[[#This Row],[PAS_NUM_COR_COD_ROS_TG_POS]]-Tabla25[[#This Row],[ESC_NUM_COR_COD_ROS_TG_POS]]</f>
        <v>0.94999999999999973</v>
      </c>
      <c r="BV74" s="36">
        <f>Tabla25[[#This Row],[PAS_DUR_COR_COD_ROS_TG_POS]]-Tabla25[[#This Row],[ESC_DUR_COR_COD_ROS_TG_POS]]</f>
        <v>-183.48571428571427</v>
      </c>
      <c r="BW74" s="36">
        <f>Tabla25[[#This Row],[PAS_NUM_COR_COD_ROS_TG_TOT]]-Tabla25[[#This Row],[ESC_NUM_COR_COD_ROS_TG_TOT]]</f>
        <v>1.4</v>
      </c>
      <c r="BX74" s="36">
        <f>Tabla25[[#This Row],[PAS_DUR_COR_COD_ROS_TG_TOT]]-Tabla25[[#This Row],[ESC_DUR_COR_COD_ROS_TG_TOT]]</f>
        <v>-10.00191387559812</v>
      </c>
      <c r="BY74" s="39">
        <f>Tabla25[[#This Row],[PAS_NUM_COR_COD_ESC_TG_NEG]]-Tabla25[[#This Row],[ESC_NUM_COR_COD_ESC_TG_NEG]]</f>
        <v>-1.4000000000000004</v>
      </c>
      <c r="BZ74" s="39">
        <f>Tabla25[[#This Row],[PAS_DUR_COR_COD_ESC_TG_NEG]]-Tabla25[[#This Row],[ESC_DUR_COR_COD_ESC_TG_NEG]]</f>
        <v>-700.42777777777781</v>
      </c>
      <c r="CA74" s="39">
        <f>Tabla25[[#This Row],[PAS_NUM_COR_COD_ESC_TG_NEU]]-Tabla25[[#This Row],[ESC_NUM_COR_COD_ESC_TG_NEU]]</f>
        <v>-0.90000000000000036</v>
      </c>
      <c r="CB74" s="39">
        <f>Tabla25[[#This Row],[PAS_DUR_COR_COD_ESC_TG_NEU]]-Tabla25[[#This Row],[ESC_DUR_COR_COD_ESC_TG_NEU]]</f>
        <v>-316.74736842105267</v>
      </c>
      <c r="CC74" s="39">
        <f>Tabla25[[#This Row],[PAS_NUM_COR_COD_ESC_TG_POS]]-Tabla25[[#This Row],[ESC_NUM_COR_COD_ESC_TG_POS]]</f>
        <v>-1.1499999999999995</v>
      </c>
      <c r="CD74" s="39">
        <f>Tabla25[[#This Row],[PAS_DUR_COR_COD_ESC_TG_POS]]-Tabla25[[#This Row],[ESC_DUR_COR_COD_ESC_TG_POS]]</f>
        <v>-465.59722222222217</v>
      </c>
      <c r="CE74" s="39">
        <f>Tabla25[[#This Row],[PAS_NUM_COR_COD_ESC_TG_TOT]]-Tabla25[[#This Row],[ESC_NUM_COR_COD_ESC_TG_TOT]]</f>
        <v>-1.1500000000000004</v>
      </c>
      <c r="CF74" s="39">
        <f>Tabla25[[#This Row],[PAS_DUR_COR_COD_ESC_TG_TOT]]-Tabla25[[#This Row],[ESC_DUR_COR_COD_ESC_TG_TOT]]</f>
        <v>-494.89083820662768</v>
      </c>
      <c r="CG74" s="42">
        <f>Tabla25[[#This Row],[PAS_NUM_COR_COD_ROS_TG_NEG]]-Tabla25[[#This Row],[PAS_NUM_COR_COD_ESC_TG_NEG]]</f>
        <v>0.35000000000000009</v>
      </c>
      <c r="CH74" s="42">
        <f>Tabla25[[#This Row],[PAS_NUM_COR_COD_ROS_TG_NEU]]-Tabla25[[#This Row],[PAS_NUM_COR_COD_ESC_TG_NEU]]</f>
        <v>-1.1999999999999997</v>
      </c>
      <c r="CI74" s="42">
        <f>Tabla25[[#This Row],[PAS_NUM_COR_COD_ROS_TG_POS]]-Tabla25[[#This Row],[PAS_NUM_COR_COD_ESC_TG_POS]]</f>
        <v>0.19999999999999973</v>
      </c>
      <c r="CJ74" s="42">
        <f>Tabla25[[#This Row],[PAS_NUM_COR_COD_ROS_TG_TOT]]-Tabla25[[#This Row],[PAS_NUM_COR_COD_ESC_TG_TOT]]</f>
        <v>-0.21666666666666679</v>
      </c>
      <c r="CK74" s="42">
        <f>Tabla25[[#This Row],[PAS_DUR_COR_COD_ROS_TG_NEG]]-Tabla25[[#This Row],[PAS_DUR_COR_COD_ESC_TG_NEG]]</f>
        <v>195.87222222222215</v>
      </c>
      <c r="CL74" s="42">
        <f>Tabla25[[#This Row],[PAS_DUR_COR_COD_ROS_TG_NEU]]-Tabla25[[#This Row],[PAS_DUR_COR_COD_ESC_TG_NEU]]</f>
        <v>-188.28792569659436</v>
      </c>
      <c r="CM74" s="42">
        <f>Tabla25[[#This Row],[PAS_DUR_COR_COD_ROS_TG_POS]]-Tabla25[[#This Row],[PAS_DUR_COR_COD_ESC_TG_POS]]</f>
        <v>-138.47777777777787</v>
      </c>
      <c r="CN74" s="42">
        <f>Tabla25[[#This Row],[PAS_DUR_COR_COD_ROS_TG_TOT]]-Tabla25[[#This Row],[PAS_DUR_COR_COD_ESC_TG_TOT]]</f>
        <v>-40.089633173843595</v>
      </c>
      <c r="CO74" s="44">
        <f>Tabla25[[#This Row],[ESC_NUM_COR_COD_ROS_TG_NEG]]-Tabla25[[#This Row],[ESC_NUM_COR_COD_ESC_TG_NEG]]</f>
        <v>-2.9000000000000004</v>
      </c>
      <c r="CP74" s="44">
        <f>Tabla25[[#This Row],[ESC_NUM_COR_COD_ROS_TG_NEU]]-Tabla25[[#This Row],[ESC_NUM_COR_COD_ESC_TG_NEU]]</f>
        <v>-3.5</v>
      </c>
      <c r="CQ74" s="44">
        <f>Tabla25[[#This Row],[ESC_NUM_COR_COD_ROS_TG_POS]]-Tabla25[[#This Row],[ESC_NUM_COR_COD_ESC_TG_POS]]</f>
        <v>-1.8999999999999995</v>
      </c>
      <c r="CR74" s="44">
        <f>Tabla25[[#This Row],[ESC_NUM_COR_COD_ROS_TG_TOT]]-Tabla25[[#This Row],[ESC_NUM_COR_COD_ESC_TG_TOT]]</f>
        <v>-2.7666666666666671</v>
      </c>
      <c r="CS74" s="44">
        <f>Tabla25[[#This Row],[ESC_DUR_COR_COD_ROS_TG_NEG]]-Tabla25[[#This Row],[ESC_DUR_COR_COD_ESC_TG_NEG]]</f>
        <v>-574.44444444444457</v>
      </c>
      <c r="CT74" s="44">
        <f>Tabla25[[#This Row],[ESC_DUR_COR_COD_ROS_TG_NEU]]-Tabla25[[#This Row],[ESC_DUR_COR_COD_ESC_TG_NEU]]</f>
        <v>-614.13333333333333</v>
      </c>
      <c r="CU74" s="44">
        <f>Tabla25[[#This Row],[ESC_DUR_COR_COD_ROS_TG_POS]]-Tabla25[[#This Row],[ESC_DUR_COR_COD_ESC_TG_POS]]</f>
        <v>-420.58928571428578</v>
      </c>
      <c r="CV74" s="44">
        <f>Tabla25[[#This Row],[ESC_DUR_COR_COD_ROS_TG_TOT]]-Tabla25[[#This Row],[ESC_DUR_COR_COD_ESC_TG_TOT]]</f>
        <v>-524.97855750487315</v>
      </c>
      <c r="CW74" s="47">
        <f>Tabla25[[#This Row],[ROS_NUM_COR_COD_ROS_TG_NEG]]-Tabla25[[#This Row],[ROS_NUM_COR_COD_ESC_TG_NEG]]</f>
        <v>2.9999999999999996</v>
      </c>
      <c r="CX74" s="47">
        <f>Tabla25[[#This Row],[ROS_NUM_COR_COD_ROS_TG_NEU]]-Tabla25[[#This Row],[ROS_NUM_COR_COD_ESC_TG_NEU]]</f>
        <v>0.29999999999999982</v>
      </c>
      <c r="CY74" s="47">
        <f>Tabla25[[#This Row],[ROS_NUM_COR_COD_ROS_TG_POS]]-Tabla25[[#This Row],[ROS_NUM_COR_COD_ESC_TG_POS]]</f>
        <v>2</v>
      </c>
      <c r="CZ74" s="47">
        <f>Tabla25[[#This Row],[ROS_NUM_COR_COD_ROS_TG_TOT]]-Tabla25[[#This Row],[ROS_NUM_COR_COD_ESC_TG_TOT]]</f>
        <v>1.7241379310344831</v>
      </c>
      <c r="DA74" s="47">
        <f>Tabla25[[#This Row],[ROS_DUR_COR_COD_ROS_TG_NEG]]-Tabla25[[#This Row],[ROS_DUR_COR_COD_ESC_TG_NEG]]</f>
        <v>532.93333333333317</v>
      </c>
      <c r="DB74" s="47">
        <f>Tabla25[[#This Row],[ROS_DUR_COR_COD_ROS_TG_NEU]]-Tabla25[[#This Row],[ROS_DUR_COR_COD_ESC_TG_NEU]]</f>
        <v>-666.2</v>
      </c>
      <c r="DC74" s="47">
        <f>Tabla25[[#This Row],[ROS_DUR_COR_COD_ROS_TG_POS]]-Tabla25[[#This Row],[ROS_DUR_COR_COD_ESC_TG_POS]]</f>
        <v>164.11111111111109</v>
      </c>
      <c r="DD74" s="47">
        <f>Tabla25[[#This Row],[ROS_DUR_COR_COD_ROS_TG_TOT]]-Tabla25[[#This Row],[ROS_DUR_COR_COD_ESC_TG_TOT]]</f>
        <v>-18.537815126050418</v>
      </c>
      <c r="DE74" s="57">
        <v>349.44444444444446</v>
      </c>
      <c r="DF74" s="57">
        <v>243.5</v>
      </c>
      <c r="DG74" s="57">
        <v>263.22222222222223</v>
      </c>
      <c r="DH74" s="57">
        <v>283.89285714285717</v>
      </c>
      <c r="DI74" s="57">
        <v>276.60000000000002</v>
      </c>
      <c r="DJ74" s="57">
        <v>390</v>
      </c>
      <c r="DK74" s="57">
        <v>291.16666666666669</v>
      </c>
      <c r="DL74" s="57">
        <v>321.76470588235293</v>
      </c>
      <c r="DM74" s="57">
        <v>321.16666666666669</v>
      </c>
      <c r="DN74" s="57">
        <v>356.5</v>
      </c>
      <c r="DO74" s="57">
        <v>310</v>
      </c>
      <c r="DP74" s="57">
        <v>328.21052631578948</v>
      </c>
      <c r="DQ74" s="57">
        <v>306.33333333333331</v>
      </c>
      <c r="DR74" s="57">
        <v>273.8</v>
      </c>
      <c r="DS74" s="57">
        <v>308</v>
      </c>
      <c r="DT74" s="57">
        <v>294.77777777777777</v>
      </c>
      <c r="DU74" s="57">
        <v>276.05555555555554</v>
      </c>
      <c r="DV74" s="57">
        <v>309.70588235294116</v>
      </c>
      <c r="DW74" s="57">
        <v>300.39999999999998</v>
      </c>
      <c r="DX74" s="57">
        <v>295.30909090909091</v>
      </c>
      <c r="DY74" s="57">
        <v>262.25</v>
      </c>
      <c r="DZ74" s="57">
        <v>285.68421052631578</v>
      </c>
      <c r="EA74" s="57">
        <v>294.55555555555554</v>
      </c>
      <c r="EB74" s="57">
        <v>280.26315789473682</v>
      </c>
      <c r="EC74" s="57">
        <f>Tabla25[[#This Row],[ROS_1DU_COR_COD_ROS_TG_NEG]]-Tabla25[[#This Row],[ROS_1DU_COR_COD_ESC_TG_NEG]]</f>
        <v>72.844444444444434</v>
      </c>
      <c r="ED74" s="57">
        <f>Tabla25[[#This Row],[ROS_1DU_COR_COD_ROS_TG_NEU]]-Tabla25[[#This Row],[ROS_1DU_COR_COD_ESC_TG_NEU]]</f>
        <v>-146.5</v>
      </c>
      <c r="EE74" s="57">
        <f>Tabla25[[#This Row],[ROS_1DU_COR_COD_ROS_TG_POS]]-Tabla25[[#This Row],[ROS_1DU_COR_COD_ESC_TG_POS]]</f>
        <v>-27.944444444444457</v>
      </c>
      <c r="EF74" s="57">
        <f>Tabla25[[#This Row],[ROS_1DU_COR_COD_ROS_TG_TOT]]-Tabla25[[#This Row],[ROS_1DU_COR_COD_ESC_TG_TOT]]</f>
        <v>-37.871848739495761</v>
      </c>
      <c r="EG74" s="57">
        <f>Tabla25[[#This Row],[ESC_1DU_COR_COD_ROS_TG_NEG]]-Tabla25[[#This Row],[ESC_1DU_COR_COD_ESC_TG_NEG]]</f>
        <v>14.833333333333371</v>
      </c>
      <c r="EH74" s="57">
        <f>Tabla25[[#This Row],[ESC_1DU_COR_COD_ROS_TG_NEU]]-Tabla25[[#This Row],[ESC_1DU_COR_COD_ESC_TG_NEU]]</f>
        <v>82.699999999999989</v>
      </c>
      <c r="EI74" s="57">
        <f>Tabla25[[#This Row],[ESC_1DU_COR_COD_ROS_TG_POS]]-Tabla25[[#This Row],[ESC_1DU_COR_COD_ESC_TG_POS]]</f>
        <v>2</v>
      </c>
      <c r="EJ74" s="57">
        <f>Tabla25[[#This Row],[ESC_1DU_COR_COD_ROS_TG_TOT]]-Tabla25[[#This Row],[ESC_1DU_COR_COD_ESC_TG_TOT]]</f>
        <v>33.432748538011708</v>
      </c>
      <c r="EK74" s="57">
        <f>Tabla25[[#This Row],[PAS_1DU_COR_COD_ROS_TG_NEG]]-Tabla25[[#This Row],[PAS_1DU_COR_COD_ESC_TG_NEG]]</f>
        <v>13.805555555555543</v>
      </c>
      <c r="EL74" s="57">
        <f>Tabla25[[#This Row],[PAS_1DU_COR_COD_ROS_TG_NEU]]-Tabla25[[#This Row],[PAS_1DU_COR_COD_ESC_TG_NEU]]</f>
        <v>24.021671826625379</v>
      </c>
      <c r="EM74" s="57">
        <f>Tabla25[[#This Row],[PAS_1DU_COR_COD_ROS_TG_POS]]-Tabla25[[#This Row],[PAS_1DU_COR_COD_ESC_TG_POS]]</f>
        <v>5.8444444444444343</v>
      </c>
      <c r="EN74" s="57">
        <f>Tabla25[[#This Row],[PAS_1DU_COR_COD_ROS_TG_TOT]]-Tabla25[[#This Row],[PAS_1DU_COR_COD_ESC_TG_TOT]]</f>
        <v>15.045933014354091</v>
      </c>
    </row>
    <row r="75" spans="1:144" x14ac:dyDescent="0.3">
      <c r="A75" s="2" t="s">
        <v>73</v>
      </c>
      <c r="B75" s="2">
        <v>30</v>
      </c>
      <c r="C75" s="2">
        <v>2</v>
      </c>
      <c r="D75" s="2">
        <v>38</v>
      </c>
      <c r="E75" s="19">
        <v>3.85</v>
      </c>
      <c r="F75" s="19">
        <v>1018.15</v>
      </c>
      <c r="G75" s="19">
        <v>3.7</v>
      </c>
      <c r="H75" s="19">
        <v>1001.6</v>
      </c>
      <c r="I75" s="19">
        <v>3.5</v>
      </c>
      <c r="J75" s="19">
        <v>976.33333333333337</v>
      </c>
      <c r="K75" s="19">
        <v>3.6833333333333331</v>
      </c>
      <c r="L75" s="19">
        <v>999.4655172413793</v>
      </c>
      <c r="M75" s="21">
        <v>2.6</v>
      </c>
      <c r="N75" s="21">
        <v>664.68421052631584</v>
      </c>
      <c r="O75" s="21">
        <v>3</v>
      </c>
      <c r="P75" s="21">
        <v>780.33333333333337</v>
      </c>
      <c r="Q75" s="21">
        <v>3.15</v>
      </c>
      <c r="R75" s="21">
        <v>785.88888888888891</v>
      </c>
      <c r="S75" s="21">
        <v>2.9166666666666665</v>
      </c>
      <c r="T75" s="21">
        <v>742.2</v>
      </c>
      <c r="U75" s="22">
        <v>4.666666666666667</v>
      </c>
      <c r="V75" s="22">
        <v>1481.1666666666667</v>
      </c>
      <c r="W75" s="22">
        <v>4.0999999999999996</v>
      </c>
      <c r="X75" s="22">
        <v>1204</v>
      </c>
      <c r="Y75" s="22">
        <v>5.1111111111111107</v>
      </c>
      <c r="Z75" s="22">
        <v>1525</v>
      </c>
      <c r="AA75" s="22">
        <v>4.5999999999999996</v>
      </c>
      <c r="AB75" s="22">
        <v>1386.08</v>
      </c>
      <c r="AC75" s="24">
        <v>1.6666666666666667</v>
      </c>
      <c r="AD75" s="24">
        <v>698.75</v>
      </c>
      <c r="AE75" s="24">
        <v>2.2000000000000002</v>
      </c>
      <c r="AF75" s="24">
        <v>674.88888888888891</v>
      </c>
      <c r="AG75" s="24">
        <v>1.2222222222222223</v>
      </c>
      <c r="AH75" s="24">
        <v>375.5</v>
      </c>
      <c r="AI75" s="24">
        <v>1.72</v>
      </c>
      <c r="AJ75" s="24">
        <v>585.36842105263156</v>
      </c>
      <c r="AK75" s="26">
        <v>2.2222222222222223</v>
      </c>
      <c r="AL75" s="26">
        <v>691.625</v>
      </c>
      <c r="AM75" s="26">
        <v>0.9</v>
      </c>
      <c r="AN75" s="26">
        <v>511.6</v>
      </c>
      <c r="AO75" s="26">
        <v>2.1111111111111112</v>
      </c>
      <c r="AP75" s="26">
        <v>607</v>
      </c>
      <c r="AQ75" s="26">
        <v>1.7142857142857142</v>
      </c>
      <c r="AR75" s="26">
        <v>617</v>
      </c>
      <c r="AS75" s="28">
        <v>4.333333333333333</v>
      </c>
      <c r="AT75" s="28">
        <v>1398.1111111111111</v>
      </c>
      <c r="AU75" s="28">
        <v>6.4</v>
      </c>
      <c r="AV75" s="28">
        <v>1829.9</v>
      </c>
      <c r="AW75" s="28">
        <v>5.7777777777777777</v>
      </c>
      <c r="AX75" s="28">
        <v>1603.2222222222222</v>
      </c>
      <c r="AY75" s="28">
        <v>5.5357142857142856</v>
      </c>
      <c r="AZ75" s="28">
        <v>1618.25</v>
      </c>
      <c r="BA75" s="33">
        <f>Tabla25[[#This Row],[ROS_NUM_COR_COD_ROS_TG_NEG]]-Tabla25[[#This Row],[PAS_NUM_COR_COD_ROS_TG_NEG]]</f>
        <v>1.7333333333333329</v>
      </c>
      <c r="BB75" s="33">
        <f>Tabla25[[#This Row],[ROS_DUR_COR_COD_ROS_TG_NEG]]-Tabla25[[#This Row],[PAS_DUR_COR_COD_ROS_TG_NEG]]</f>
        <v>733.42690058479525</v>
      </c>
      <c r="BC75" s="33">
        <f>Tabla25[[#This Row],[ROS_NUM_COR_COD_ROS_TG_NEU]]-Tabla25[[#This Row],[PAS_NUM_COR_COD_ROS_TG_NEU]]</f>
        <v>3.4000000000000004</v>
      </c>
      <c r="BD75" s="33">
        <f>Tabla25[[#This Row],[ROS_DUR_COR_COD_ROS_TG_NEU]]-Tabla25[[#This Row],[PAS_DUR_COR_COD_ROS_TG_NEU]]</f>
        <v>1049.5666666666666</v>
      </c>
      <c r="BE75" s="33">
        <f>Tabla25[[#This Row],[ROS_NUM_COR_COD_ROS_TG_POS]]-Tabla25[[#This Row],[PAS_NUM_COR_COD_ROS_TG_POS]]</f>
        <v>2.6277777777777778</v>
      </c>
      <c r="BF75" s="33">
        <f>Tabla25[[#This Row],[ROS_DUR_COR_COD_ROS_TG_POS]]-Tabla25[[#This Row],[PAS_DUR_COR_COD_ROS_TG_POS]]</f>
        <v>817.33333333333326</v>
      </c>
      <c r="BG75" s="33">
        <f>Tabla25[[#This Row],[ROS_NUM_COR_COD_ROS_TG_TOT]]-Tabla25[[#This Row],[PAS_NUM_COR_COD_ROS_TG_TOT]]</f>
        <v>2.6190476190476191</v>
      </c>
      <c r="BH75" s="33">
        <f>Tabla25[[#This Row],[ROS_DUR_COR_COD_ROS_TG_TOT]]-Tabla25[[#This Row],[PAS_DUR_COR_COD_ROS_TG_TOT]]</f>
        <v>876.05</v>
      </c>
      <c r="BI75" s="30">
        <f>Tabla25[[#This Row],[ROS_NUM_COR_COD_ESC_TG_NEG]]-Tabla25[[#This Row],[PAS_NUM_COR_COD_ESC_TG_NEG]]</f>
        <v>-1.6277777777777778</v>
      </c>
      <c r="BJ75" s="30">
        <f>Tabla25[[#This Row],[ROS_DUR_COR_COD_ESC_TG_NEG]]-Tabla25[[#This Row],[PAS_DUR_COR_COD_ESC_TG_NEG]]</f>
        <v>-326.52499999999998</v>
      </c>
      <c r="BK75" s="30">
        <f>Tabla25[[#This Row],[ROS_NUM_COR_COD_ESC_TG_NEU]]-Tabla25[[#This Row],[PAS_NUM_COR_COD_ESC_TG_NEU]]</f>
        <v>-2.8000000000000003</v>
      </c>
      <c r="BL75" s="30">
        <f>Tabla25[[#This Row],[ROS_DUR_COR_COD_ESC_TG_NEU]]-Tabla25[[#This Row],[PAS_DUR_COR_COD_ESC_TG_NEU]]</f>
        <v>-490</v>
      </c>
      <c r="BM75" s="30">
        <f>Tabla25[[#This Row],[ROS_NUM_COR_COD_ESC_TG_POS]]-Tabla25[[#This Row],[PAS_NUM_COR_COD_ESC_TG_POS]]</f>
        <v>-1.3888888888888888</v>
      </c>
      <c r="BN75" s="30">
        <f>Tabla25[[#This Row],[ROS_DUR_COR_COD_ESC_TG_POS]]-Tabla25[[#This Row],[PAS_DUR_COR_COD_ESC_TG_POS]]</f>
        <v>-369.33333333333337</v>
      </c>
      <c r="BO75" s="30">
        <f>Tabla25[[#This Row],[ROS_NUM_COR_COD_ESC_TG_TOT]]-Tabla25[[#This Row],[PAS_NUM_COR_COD_ESC_TG_TOT]]</f>
        <v>-1.9690476190476189</v>
      </c>
      <c r="BP75" s="30">
        <f>Tabla25[[#This Row],[ROS_DUR_COR_COD_ESC_TG_TOT]]-Tabla25[[#This Row],[PAS_DUR_COR_COD_ESC_TG_TOT]]</f>
        <v>-382.4655172413793</v>
      </c>
      <c r="BQ75" s="36">
        <f>Tabla25[[#This Row],[PAS_NUM_COR_COD_ROS_TG_NEG]]-Tabla25[[#This Row],[ESC_NUM_COR_COD_ROS_TG_NEG]]</f>
        <v>0.93333333333333335</v>
      </c>
      <c r="BR75" s="36">
        <f>Tabla25[[#This Row],[PAS_DUR_COR_COD_ROS_TG_NEG]]-Tabla25[[#This Row],[ESC_DUR_COR_COD_ROS_TG_NEG]]</f>
        <v>-34.065789473684163</v>
      </c>
      <c r="BS75" s="36">
        <f>Tabla25[[#This Row],[PAS_NUM_COR_COD_ROS_TG_NEU]]-Tabla25[[#This Row],[ESC_NUM_COR_COD_ROS_TG_NEU]]</f>
        <v>0.79999999999999982</v>
      </c>
      <c r="BT75" s="36">
        <f>Tabla25[[#This Row],[PAS_DUR_COR_COD_ROS_TG_NEU]]-Tabla25[[#This Row],[ESC_DUR_COR_COD_ROS_TG_NEU]]</f>
        <v>105.44444444444446</v>
      </c>
      <c r="BU75" s="36">
        <f>Tabla25[[#This Row],[PAS_NUM_COR_COD_ROS_TG_POS]]-Tabla25[[#This Row],[ESC_NUM_COR_COD_ROS_TG_POS]]</f>
        <v>1.9277777777777776</v>
      </c>
      <c r="BV75" s="36">
        <f>Tabla25[[#This Row],[PAS_DUR_COR_COD_ROS_TG_POS]]-Tabla25[[#This Row],[ESC_DUR_COR_COD_ROS_TG_POS]]</f>
        <v>410.38888888888891</v>
      </c>
      <c r="BW75" s="36">
        <f>Tabla25[[#This Row],[PAS_NUM_COR_COD_ROS_TG_TOT]]-Tabla25[[#This Row],[ESC_NUM_COR_COD_ROS_TG_TOT]]</f>
        <v>1.1966666666666665</v>
      </c>
      <c r="BX75" s="36">
        <f>Tabla25[[#This Row],[PAS_DUR_COR_COD_ROS_TG_TOT]]-Tabla25[[#This Row],[ESC_DUR_COR_COD_ROS_TG_TOT]]</f>
        <v>156.83157894736848</v>
      </c>
      <c r="BY75" s="39">
        <f>Tabla25[[#This Row],[PAS_NUM_COR_COD_ESC_TG_NEG]]-Tabla25[[#This Row],[ESC_NUM_COR_COD_ESC_TG_NEG]]</f>
        <v>-0.81666666666666687</v>
      </c>
      <c r="BZ75" s="39">
        <f>Tabla25[[#This Row],[PAS_DUR_COR_COD_ESC_TG_NEG]]-Tabla25[[#This Row],[ESC_DUR_COR_COD_ESC_TG_NEG]]</f>
        <v>-463.01666666666677</v>
      </c>
      <c r="CA75" s="39">
        <f>Tabla25[[#This Row],[PAS_NUM_COR_COD_ESC_TG_NEU]]-Tabla25[[#This Row],[ESC_NUM_COR_COD_ESC_TG_NEU]]</f>
        <v>-0.39999999999999947</v>
      </c>
      <c r="CB75" s="39">
        <f>Tabla25[[#This Row],[PAS_DUR_COR_COD_ESC_TG_NEU]]-Tabla25[[#This Row],[ESC_DUR_COR_COD_ESC_TG_NEU]]</f>
        <v>-202.39999999999998</v>
      </c>
      <c r="CC75" s="39">
        <f>Tabla25[[#This Row],[PAS_NUM_COR_COD_ESC_TG_POS]]-Tabla25[[#This Row],[ESC_NUM_COR_COD_ESC_TG_POS]]</f>
        <v>-1.6111111111111107</v>
      </c>
      <c r="CD75" s="39">
        <f>Tabla25[[#This Row],[PAS_DUR_COR_COD_ESC_TG_POS]]-Tabla25[[#This Row],[ESC_DUR_COR_COD_ESC_TG_POS]]</f>
        <v>-548.66666666666663</v>
      </c>
      <c r="CE75" s="39">
        <f>Tabla25[[#This Row],[PAS_NUM_COR_COD_ESC_TG_TOT]]-Tabla25[[#This Row],[ESC_NUM_COR_COD_ESC_TG_TOT]]</f>
        <v>-0.91666666666666652</v>
      </c>
      <c r="CF75" s="39">
        <f>Tabla25[[#This Row],[PAS_DUR_COR_COD_ESC_TG_TOT]]-Tabla25[[#This Row],[ESC_DUR_COR_COD_ESC_TG_TOT]]</f>
        <v>-386.61448275862062</v>
      </c>
      <c r="CG75" s="42">
        <f>Tabla25[[#This Row],[PAS_NUM_COR_COD_ROS_TG_NEG]]-Tabla25[[#This Row],[PAS_NUM_COR_COD_ESC_TG_NEG]]</f>
        <v>-1.25</v>
      </c>
      <c r="CH75" s="42">
        <f>Tabla25[[#This Row],[PAS_NUM_COR_COD_ROS_TG_NEU]]-Tabla25[[#This Row],[PAS_NUM_COR_COD_ESC_TG_NEU]]</f>
        <v>-0.70000000000000018</v>
      </c>
      <c r="CI75" s="42">
        <f>Tabla25[[#This Row],[PAS_NUM_COR_COD_ROS_TG_POS]]-Tabla25[[#This Row],[PAS_NUM_COR_COD_ESC_TG_POS]]</f>
        <v>-0.35000000000000009</v>
      </c>
      <c r="CJ75" s="42">
        <f>Tabla25[[#This Row],[PAS_NUM_COR_COD_ROS_TG_TOT]]-Tabla25[[#This Row],[PAS_NUM_COR_COD_ESC_TG_TOT]]</f>
        <v>-0.76666666666666661</v>
      </c>
      <c r="CK75" s="42">
        <f>Tabla25[[#This Row],[PAS_DUR_COR_COD_ROS_TG_NEG]]-Tabla25[[#This Row],[PAS_DUR_COR_COD_ESC_TG_NEG]]</f>
        <v>-353.46578947368414</v>
      </c>
      <c r="CL75" s="42">
        <f>Tabla25[[#This Row],[PAS_DUR_COR_COD_ROS_TG_NEU]]-Tabla25[[#This Row],[PAS_DUR_COR_COD_ESC_TG_NEU]]</f>
        <v>-221.26666666666665</v>
      </c>
      <c r="CM75" s="42">
        <f>Tabla25[[#This Row],[PAS_DUR_COR_COD_ROS_TG_POS]]-Tabla25[[#This Row],[PAS_DUR_COR_COD_ESC_TG_POS]]</f>
        <v>-190.44444444444446</v>
      </c>
      <c r="CN75" s="42">
        <f>Tabla25[[#This Row],[PAS_DUR_COR_COD_ROS_TG_TOT]]-Tabla25[[#This Row],[PAS_DUR_COR_COD_ESC_TG_TOT]]</f>
        <v>-257.26551724137926</v>
      </c>
      <c r="CO75" s="44">
        <f>Tabla25[[#This Row],[ESC_NUM_COR_COD_ROS_TG_NEG]]-Tabla25[[#This Row],[ESC_NUM_COR_COD_ESC_TG_NEG]]</f>
        <v>-3</v>
      </c>
      <c r="CP75" s="44">
        <f>Tabla25[[#This Row],[ESC_NUM_COR_COD_ROS_TG_NEU]]-Tabla25[[#This Row],[ESC_NUM_COR_COD_ESC_TG_NEU]]</f>
        <v>-1.8999999999999995</v>
      </c>
      <c r="CQ75" s="44">
        <f>Tabla25[[#This Row],[ESC_NUM_COR_COD_ROS_TG_POS]]-Tabla25[[#This Row],[ESC_NUM_COR_COD_ESC_TG_POS]]</f>
        <v>-3.8888888888888884</v>
      </c>
      <c r="CR75" s="44">
        <f>Tabla25[[#This Row],[ESC_NUM_COR_COD_ROS_TG_TOT]]-Tabla25[[#This Row],[ESC_NUM_COR_COD_ESC_TG_TOT]]</f>
        <v>-2.88</v>
      </c>
      <c r="CS75" s="44">
        <f>Tabla25[[#This Row],[ESC_DUR_COR_COD_ROS_TG_NEG]]-Tabla25[[#This Row],[ESC_DUR_COR_COD_ESC_TG_NEG]]</f>
        <v>-782.41666666666674</v>
      </c>
      <c r="CT75" s="44">
        <f>Tabla25[[#This Row],[ESC_DUR_COR_COD_ROS_TG_NEU]]-Tabla25[[#This Row],[ESC_DUR_COR_COD_ESC_TG_NEU]]</f>
        <v>-529.11111111111109</v>
      </c>
      <c r="CU75" s="44">
        <f>Tabla25[[#This Row],[ESC_DUR_COR_COD_ROS_TG_POS]]-Tabla25[[#This Row],[ESC_DUR_COR_COD_ESC_TG_POS]]</f>
        <v>-1149.5</v>
      </c>
      <c r="CV75" s="44">
        <f>Tabla25[[#This Row],[ESC_DUR_COR_COD_ROS_TG_TOT]]-Tabla25[[#This Row],[ESC_DUR_COR_COD_ESC_TG_TOT]]</f>
        <v>-800.71157894736837</v>
      </c>
      <c r="CW75" s="47">
        <f>Tabla25[[#This Row],[ROS_NUM_COR_COD_ROS_TG_NEG]]-Tabla25[[#This Row],[ROS_NUM_COR_COD_ESC_TG_NEG]]</f>
        <v>2.1111111111111107</v>
      </c>
      <c r="CX75" s="47">
        <f>Tabla25[[#This Row],[ROS_NUM_COR_COD_ROS_TG_NEU]]-Tabla25[[#This Row],[ROS_NUM_COR_COD_ESC_TG_NEU]]</f>
        <v>5.5</v>
      </c>
      <c r="CY75" s="47">
        <f>Tabla25[[#This Row],[ROS_NUM_COR_COD_ROS_TG_POS]]-Tabla25[[#This Row],[ROS_NUM_COR_COD_ESC_TG_POS]]</f>
        <v>3.6666666666666665</v>
      </c>
      <c r="CZ75" s="47">
        <f>Tabla25[[#This Row],[ROS_NUM_COR_COD_ROS_TG_TOT]]-Tabla25[[#This Row],[ROS_NUM_COR_COD_ESC_TG_TOT]]</f>
        <v>3.8214285714285712</v>
      </c>
      <c r="DA75" s="47">
        <f>Tabla25[[#This Row],[ROS_DUR_COR_COD_ROS_TG_NEG]]-Tabla25[[#This Row],[ROS_DUR_COR_COD_ESC_TG_NEG]]</f>
        <v>706.48611111111109</v>
      </c>
      <c r="DB75" s="47">
        <f>Tabla25[[#This Row],[ROS_DUR_COR_COD_ROS_TG_NEU]]-Tabla25[[#This Row],[ROS_DUR_COR_COD_ESC_TG_NEU]]</f>
        <v>1318.3000000000002</v>
      </c>
      <c r="DC75" s="47">
        <f>Tabla25[[#This Row],[ROS_DUR_COR_COD_ROS_TG_POS]]-Tabla25[[#This Row],[ROS_DUR_COR_COD_ESC_TG_POS]]</f>
        <v>996.22222222222217</v>
      </c>
      <c r="DD75" s="47">
        <f>Tabla25[[#This Row],[ROS_DUR_COR_COD_ROS_TG_TOT]]-Tabla25[[#This Row],[ROS_DUR_COR_COD_ESC_TG_TOT]]</f>
        <v>1001.25</v>
      </c>
      <c r="DE75" s="57">
        <v>325.44444444444446</v>
      </c>
      <c r="DF75" s="57">
        <v>293.2</v>
      </c>
      <c r="DG75" s="57">
        <v>339.44444444444446</v>
      </c>
      <c r="DH75" s="57">
        <v>318.42857142857144</v>
      </c>
      <c r="DI75" s="57">
        <v>276.5</v>
      </c>
      <c r="DJ75" s="57">
        <v>304.39999999999998</v>
      </c>
      <c r="DK75" s="57">
        <v>229.85714285714286</v>
      </c>
      <c r="DL75" s="57">
        <v>267.14999999999998</v>
      </c>
      <c r="DM75" s="57">
        <v>308.75</v>
      </c>
      <c r="DN75" s="57">
        <v>255</v>
      </c>
      <c r="DO75" s="57">
        <v>232.33333333333334</v>
      </c>
      <c r="DP75" s="57">
        <v>259.15789473684208</v>
      </c>
      <c r="DQ75" s="57">
        <v>316.5</v>
      </c>
      <c r="DR75" s="57">
        <v>300.10000000000002</v>
      </c>
      <c r="DS75" s="57">
        <v>315.66666666666669</v>
      </c>
      <c r="DT75" s="57">
        <v>309.64</v>
      </c>
      <c r="DU75" s="57">
        <v>286.4736842105263</v>
      </c>
      <c r="DV75" s="57">
        <v>250.94444444444446</v>
      </c>
      <c r="DW75" s="57">
        <v>204</v>
      </c>
      <c r="DX75" s="57">
        <v>247.85454545454544</v>
      </c>
      <c r="DY75" s="57">
        <v>318</v>
      </c>
      <c r="DZ75" s="57">
        <v>273.10000000000002</v>
      </c>
      <c r="EA75" s="57">
        <v>253.5</v>
      </c>
      <c r="EB75" s="57">
        <v>282.5</v>
      </c>
      <c r="EC75" s="57">
        <f>Tabla25[[#This Row],[ROS_1DU_COR_COD_ROS_TG_NEG]]-Tabla25[[#This Row],[ROS_1DU_COR_COD_ESC_TG_NEG]]</f>
        <v>48.944444444444457</v>
      </c>
      <c r="ED75" s="57">
        <f>Tabla25[[#This Row],[ROS_1DU_COR_COD_ROS_TG_NEU]]-Tabla25[[#This Row],[ROS_1DU_COR_COD_ESC_TG_NEU]]</f>
        <v>-11.199999999999989</v>
      </c>
      <c r="EE75" s="57">
        <f>Tabla25[[#This Row],[ROS_1DU_COR_COD_ROS_TG_POS]]-Tabla25[[#This Row],[ROS_1DU_COR_COD_ESC_TG_POS]]</f>
        <v>109.5873015873016</v>
      </c>
      <c r="EF75" s="57">
        <f>Tabla25[[#This Row],[ROS_1DU_COR_COD_ROS_TG_TOT]]-Tabla25[[#This Row],[ROS_1DU_COR_COD_ESC_TG_TOT]]</f>
        <v>51.278571428571468</v>
      </c>
      <c r="EG75" s="57">
        <f>Tabla25[[#This Row],[ESC_1DU_COR_COD_ROS_TG_NEG]]-Tabla25[[#This Row],[ESC_1DU_COR_COD_ESC_TG_NEG]]</f>
        <v>-7.75</v>
      </c>
      <c r="EH75" s="57">
        <f>Tabla25[[#This Row],[ESC_1DU_COR_COD_ROS_TG_NEU]]-Tabla25[[#This Row],[ESC_1DU_COR_COD_ESC_TG_NEU]]</f>
        <v>-45.100000000000023</v>
      </c>
      <c r="EI75" s="57">
        <f>Tabla25[[#This Row],[ESC_1DU_COR_COD_ROS_TG_POS]]-Tabla25[[#This Row],[ESC_1DU_COR_COD_ESC_TG_POS]]</f>
        <v>-83.333333333333343</v>
      </c>
      <c r="EJ75" s="57">
        <f>Tabla25[[#This Row],[ESC_1DU_COR_COD_ROS_TG_TOT]]-Tabla25[[#This Row],[ESC_1DU_COR_COD_ESC_TG_TOT]]</f>
        <v>-50.482105263157905</v>
      </c>
      <c r="EK75" s="57">
        <f>Tabla25[[#This Row],[PAS_1DU_COR_COD_ROS_TG_NEG]]-Tabla25[[#This Row],[PAS_1DU_COR_COD_ESC_TG_NEG]]</f>
        <v>-31.526315789473699</v>
      </c>
      <c r="EL75" s="57">
        <f>Tabla25[[#This Row],[PAS_1DU_COR_COD_ROS_TG_NEU]]-Tabla25[[#This Row],[PAS_1DU_COR_COD_ESC_TG_NEU]]</f>
        <v>-22.155555555555566</v>
      </c>
      <c r="EM75" s="57">
        <f>Tabla25[[#This Row],[PAS_1DU_COR_COD_ROS_TG_POS]]-Tabla25[[#This Row],[PAS_1DU_COR_COD_ESC_TG_POS]]</f>
        <v>-49.5</v>
      </c>
      <c r="EN75" s="57">
        <f>Tabla25[[#This Row],[PAS_1DU_COR_COD_ROS_TG_TOT]]-Tabla25[[#This Row],[PAS_1DU_COR_COD_ESC_TG_TOT]]</f>
        <v>-34.645454545454555</v>
      </c>
    </row>
    <row r="76" spans="1:144" x14ac:dyDescent="0.3">
      <c r="A76" s="2" t="s">
        <v>74</v>
      </c>
      <c r="B76" s="2">
        <v>30</v>
      </c>
      <c r="C76" s="2">
        <v>2</v>
      </c>
      <c r="D76" s="2">
        <v>33</v>
      </c>
      <c r="E76" s="19">
        <v>3.65</v>
      </c>
      <c r="F76" s="19">
        <v>996.0526315789474</v>
      </c>
      <c r="G76" s="19">
        <v>3.35</v>
      </c>
      <c r="H76" s="19">
        <v>882.21052631578948</v>
      </c>
      <c r="I76" s="19">
        <v>3.8</v>
      </c>
      <c r="J76" s="19">
        <v>1040.7</v>
      </c>
      <c r="K76" s="19">
        <v>3.6</v>
      </c>
      <c r="L76" s="19">
        <v>974.15517241379314</v>
      </c>
      <c r="M76" s="21">
        <v>3.55</v>
      </c>
      <c r="N76" s="21">
        <v>845.45</v>
      </c>
      <c r="O76" s="21">
        <v>3.5</v>
      </c>
      <c r="P76" s="21">
        <v>1025.1578947368421</v>
      </c>
      <c r="Q76" s="21">
        <v>3</v>
      </c>
      <c r="R76" s="21">
        <v>769.47368421052636</v>
      </c>
      <c r="S76" s="21">
        <v>3.35</v>
      </c>
      <c r="T76" s="21">
        <v>879.43103448275861</v>
      </c>
      <c r="U76" s="22">
        <v>4</v>
      </c>
      <c r="V76" s="22">
        <v>1235.7777777777778</v>
      </c>
      <c r="W76" s="22">
        <v>4.4000000000000004</v>
      </c>
      <c r="X76" s="22">
        <v>1135</v>
      </c>
      <c r="Y76" s="22">
        <v>4.666666666666667</v>
      </c>
      <c r="Z76" s="22">
        <v>1471</v>
      </c>
      <c r="AA76" s="22">
        <v>4.3571428571428568</v>
      </c>
      <c r="AB76" s="22">
        <v>1275.3928571428571</v>
      </c>
      <c r="AC76" s="24">
        <v>1.7777777777777777</v>
      </c>
      <c r="AD76" s="24">
        <v>987.4</v>
      </c>
      <c r="AE76" s="24">
        <v>1.6</v>
      </c>
      <c r="AF76" s="24">
        <v>637.42857142857144</v>
      </c>
      <c r="AG76" s="24">
        <v>1</v>
      </c>
      <c r="AH76" s="24">
        <v>597.25</v>
      </c>
      <c r="AI76" s="24">
        <v>1.4642857142857142</v>
      </c>
      <c r="AJ76" s="24">
        <v>736.75</v>
      </c>
      <c r="AK76" s="26">
        <v>2.4444444444444446</v>
      </c>
      <c r="AL76" s="26">
        <v>591.66666666666663</v>
      </c>
      <c r="AM76" s="26">
        <v>1.5</v>
      </c>
      <c r="AN76" s="26">
        <v>512.5</v>
      </c>
      <c r="AO76" s="26">
        <v>2.2000000000000002</v>
      </c>
      <c r="AP76" s="26">
        <v>692.625</v>
      </c>
      <c r="AQ76" s="26">
        <v>2.0344827586206895</v>
      </c>
      <c r="AR76" s="26">
        <v>598.64</v>
      </c>
      <c r="AS76" s="28">
        <v>3.5555555555555554</v>
      </c>
      <c r="AT76" s="28">
        <v>941</v>
      </c>
      <c r="AU76" s="28">
        <v>3.4</v>
      </c>
      <c r="AV76" s="28">
        <v>1293.25</v>
      </c>
      <c r="AW76" s="28">
        <v>3.2</v>
      </c>
      <c r="AX76" s="28">
        <v>878.4</v>
      </c>
      <c r="AY76" s="28">
        <v>3.3793103448275863</v>
      </c>
      <c r="AZ76" s="28">
        <v>1022.1851851851852</v>
      </c>
      <c r="BA76" s="33">
        <f>Tabla25[[#This Row],[ROS_NUM_COR_COD_ROS_TG_NEG]]-Tabla25[[#This Row],[PAS_NUM_COR_COD_ROS_TG_NEG]]</f>
        <v>5.5555555555555358E-3</v>
      </c>
      <c r="BB76" s="33">
        <f>Tabla25[[#This Row],[ROS_DUR_COR_COD_ROS_TG_NEG]]-Tabla25[[#This Row],[PAS_DUR_COR_COD_ROS_TG_NEG]]</f>
        <v>95.549999999999955</v>
      </c>
      <c r="BC76" s="33">
        <f>Tabla25[[#This Row],[ROS_NUM_COR_COD_ROS_TG_NEU]]-Tabla25[[#This Row],[PAS_NUM_COR_COD_ROS_TG_NEU]]</f>
        <v>-0.10000000000000009</v>
      </c>
      <c r="BD76" s="33">
        <f>Tabla25[[#This Row],[ROS_DUR_COR_COD_ROS_TG_NEU]]-Tabla25[[#This Row],[PAS_DUR_COR_COD_ROS_TG_NEU]]</f>
        <v>268.09210526315792</v>
      </c>
      <c r="BE76" s="33">
        <f>Tabla25[[#This Row],[ROS_NUM_COR_COD_ROS_TG_POS]]-Tabla25[[#This Row],[PAS_NUM_COR_COD_ROS_TG_POS]]</f>
        <v>0.20000000000000018</v>
      </c>
      <c r="BF76" s="33">
        <f>Tabla25[[#This Row],[ROS_DUR_COR_COD_ROS_TG_POS]]-Tabla25[[#This Row],[PAS_DUR_COR_COD_ROS_TG_POS]]</f>
        <v>108.92631578947362</v>
      </c>
      <c r="BG76" s="33">
        <f>Tabla25[[#This Row],[ROS_NUM_COR_COD_ROS_TG_TOT]]-Tabla25[[#This Row],[PAS_NUM_COR_COD_ROS_TG_TOT]]</f>
        <v>2.931034482758621E-2</v>
      </c>
      <c r="BH76" s="33">
        <f>Tabla25[[#This Row],[ROS_DUR_COR_COD_ROS_TG_TOT]]-Tabla25[[#This Row],[PAS_DUR_COR_COD_ROS_TG_TOT]]</f>
        <v>142.75415070242661</v>
      </c>
      <c r="BI76" s="30">
        <f>Tabla25[[#This Row],[ROS_NUM_COR_COD_ESC_TG_NEG]]-Tabla25[[#This Row],[PAS_NUM_COR_COD_ESC_TG_NEG]]</f>
        <v>-1.2055555555555553</v>
      </c>
      <c r="BJ76" s="30">
        <f>Tabla25[[#This Row],[ROS_DUR_COR_COD_ESC_TG_NEG]]-Tabla25[[#This Row],[PAS_DUR_COR_COD_ESC_TG_NEG]]</f>
        <v>-404.38596491228077</v>
      </c>
      <c r="BK76" s="30">
        <f>Tabla25[[#This Row],[ROS_NUM_COR_COD_ESC_TG_NEU]]-Tabla25[[#This Row],[PAS_NUM_COR_COD_ESC_TG_NEU]]</f>
        <v>-1.85</v>
      </c>
      <c r="BL76" s="30">
        <f>Tabla25[[#This Row],[ROS_DUR_COR_COD_ESC_TG_NEU]]-Tabla25[[#This Row],[PAS_DUR_COR_COD_ESC_TG_NEU]]</f>
        <v>-369.71052631578948</v>
      </c>
      <c r="BM76" s="30">
        <f>Tabla25[[#This Row],[ROS_NUM_COR_COD_ESC_TG_POS]]-Tabla25[[#This Row],[PAS_NUM_COR_COD_ESC_TG_POS]]</f>
        <v>-1.5999999999999996</v>
      </c>
      <c r="BN76" s="30">
        <f>Tabla25[[#This Row],[ROS_DUR_COR_COD_ESC_TG_POS]]-Tabla25[[#This Row],[PAS_DUR_COR_COD_ESC_TG_POS]]</f>
        <v>-348.07500000000005</v>
      </c>
      <c r="BO76" s="30">
        <f>Tabla25[[#This Row],[ROS_NUM_COR_COD_ESC_TG_TOT]]-Tabla25[[#This Row],[PAS_NUM_COR_COD_ESC_TG_TOT]]</f>
        <v>-1.5655172413793106</v>
      </c>
      <c r="BP76" s="30">
        <f>Tabla25[[#This Row],[ROS_DUR_COR_COD_ESC_TG_TOT]]-Tabla25[[#This Row],[PAS_DUR_COR_COD_ESC_TG_TOT]]</f>
        <v>-375.51517241379315</v>
      </c>
      <c r="BQ76" s="36">
        <f>Tabla25[[#This Row],[PAS_NUM_COR_COD_ROS_TG_NEG]]-Tabla25[[#This Row],[ESC_NUM_COR_COD_ROS_TG_NEG]]</f>
        <v>1.7722222222222221</v>
      </c>
      <c r="BR76" s="36">
        <f>Tabla25[[#This Row],[PAS_DUR_COR_COD_ROS_TG_NEG]]-Tabla25[[#This Row],[ESC_DUR_COR_COD_ROS_TG_NEG]]</f>
        <v>-141.94999999999993</v>
      </c>
      <c r="BS76" s="36">
        <f>Tabla25[[#This Row],[PAS_NUM_COR_COD_ROS_TG_NEU]]-Tabla25[[#This Row],[ESC_NUM_COR_COD_ROS_TG_NEU]]</f>
        <v>1.9</v>
      </c>
      <c r="BT76" s="36">
        <f>Tabla25[[#This Row],[PAS_DUR_COR_COD_ROS_TG_NEU]]-Tabla25[[#This Row],[ESC_DUR_COR_COD_ROS_TG_NEU]]</f>
        <v>387.72932330827064</v>
      </c>
      <c r="BU76" s="36">
        <f>Tabla25[[#This Row],[PAS_NUM_COR_COD_ROS_TG_POS]]-Tabla25[[#This Row],[ESC_NUM_COR_COD_ROS_TG_POS]]</f>
        <v>2</v>
      </c>
      <c r="BV76" s="36">
        <f>Tabla25[[#This Row],[PAS_DUR_COR_COD_ROS_TG_POS]]-Tabla25[[#This Row],[ESC_DUR_COR_COD_ROS_TG_POS]]</f>
        <v>172.22368421052636</v>
      </c>
      <c r="BW76" s="36">
        <f>Tabla25[[#This Row],[PAS_NUM_COR_COD_ROS_TG_TOT]]-Tabla25[[#This Row],[ESC_NUM_COR_COD_ROS_TG_TOT]]</f>
        <v>1.8857142857142859</v>
      </c>
      <c r="BX76" s="36">
        <f>Tabla25[[#This Row],[PAS_DUR_COR_COD_ROS_TG_TOT]]-Tabla25[[#This Row],[ESC_DUR_COR_COD_ROS_TG_TOT]]</f>
        <v>142.68103448275861</v>
      </c>
      <c r="BY76" s="39">
        <f>Tabla25[[#This Row],[PAS_NUM_COR_COD_ESC_TG_NEG]]-Tabla25[[#This Row],[ESC_NUM_COR_COD_ESC_TG_NEG]]</f>
        <v>-0.35000000000000009</v>
      </c>
      <c r="BZ76" s="39">
        <f>Tabla25[[#This Row],[PAS_DUR_COR_COD_ESC_TG_NEG]]-Tabla25[[#This Row],[ESC_DUR_COR_COD_ESC_TG_NEG]]</f>
        <v>-239.72514619883043</v>
      </c>
      <c r="CA76" s="39">
        <f>Tabla25[[#This Row],[PAS_NUM_COR_COD_ESC_TG_NEU]]-Tabla25[[#This Row],[ESC_NUM_COR_COD_ESC_TG_NEU]]</f>
        <v>-1.0500000000000003</v>
      </c>
      <c r="CB76" s="39">
        <f>Tabla25[[#This Row],[PAS_DUR_COR_COD_ESC_TG_NEU]]-Tabla25[[#This Row],[ESC_DUR_COR_COD_ESC_TG_NEU]]</f>
        <v>-252.78947368421052</v>
      </c>
      <c r="CC76" s="39">
        <f>Tabla25[[#This Row],[PAS_NUM_COR_COD_ESC_TG_POS]]-Tabla25[[#This Row],[ESC_NUM_COR_COD_ESC_TG_POS]]</f>
        <v>-0.86666666666666714</v>
      </c>
      <c r="CD76" s="39">
        <f>Tabla25[[#This Row],[PAS_DUR_COR_COD_ESC_TG_POS]]-Tabla25[[#This Row],[ESC_DUR_COR_COD_ESC_TG_POS]]</f>
        <v>-430.29999999999995</v>
      </c>
      <c r="CE76" s="39">
        <f>Tabla25[[#This Row],[PAS_NUM_COR_COD_ESC_TG_TOT]]-Tabla25[[#This Row],[ESC_NUM_COR_COD_ESC_TG_TOT]]</f>
        <v>-0.75714285714285667</v>
      </c>
      <c r="CF76" s="39">
        <f>Tabla25[[#This Row],[PAS_DUR_COR_COD_ESC_TG_TOT]]-Tabla25[[#This Row],[ESC_DUR_COR_COD_ESC_TG_TOT]]</f>
        <v>-301.23768472906397</v>
      </c>
      <c r="CG76" s="42">
        <f>Tabla25[[#This Row],[PAS_NUM_COR_COD_ROS_TG_NEG]]-Tabla25[[#This Row],[PAS_NUM_COR_COD_ESC_TG_NEG]]</f>
        <v>-0.10000000000000009</v>
      </c>
      <c r="CH76" s="42">
        <f>Tabla25[[#This Row],[PAS_NUM_COR_COD_ROS_TG_NEU]]-Tabla25[[#This Row],[PAS_NUM_COR_COD_ESC_TG_NEU]]</f>
        <v>0.14999999999999991</v>
      </c>
      <c r="CI76" s="42">
        <f>Tabla25[[#This Row],[PAS_NUM_COR_COD_ROS_TG_POS]]-Tabla25[[#This Row],[PAS_NUM_COR_COD_ESC_TG_POS]]</f>
        <v>-0.79999999999999982</v>
      </c>
      <c r="CJ76" s="42">
        <f>Tabla25[[#This Row],[PAS_NUM_COR_COD_ROS_TG_TOT]]-Tabla25[[#This Row],[PAS_NUM_COR_COD_ESC_TG_TOT]]</f>
        <v>-0.25</v>
      </c>
      <c r="CK76" s="42">
        <f>Tabla25[[#This Row],[PAS_DUR_COR_COD_ROS_TG_NEG]]-Tabla25[[#This Row],[PAS_DUR_COR_COD_ESC_TG_NEG]]</f>
        <v>-150.60263157894735</v>
      </c>
      <c r="CL76" s="42">
        <f>Tabla25[[#This Row],[PAS_DUR_COR_COD_ROS_TG_NEU]]-Tabla25[[#This Row],[PAS_DUR_COR_COD_ESC_TG_NEU]]</f>
        <v>142.9473684210526</v>
      </c>
      <c r="CM76" s="42">
        <f>Tabla25[[#This Row],[PAS_DUR_COR_COD_ROS_TG_POS]]-Tabla25[[#This Row],[PAS_DUR_COR_COD_ESC_TG_POS]]</f>
        <v>-271.22631578947369</v>
      </c>
      <c r="CN76" s="42">
        <f>Tabla25[[#This Row],[PAS_DUR_COR_COD_ROS_TG_TOT]]-Tabla25[[#This Row],[PAS_DUR_COR_COD_ESC_TG_TOT]]</f>
        <v>-94.724137931034534</v>
      </c>
      <c r="CO76" s="44">
        <f>Tabla25[[#This Row],[ESC_NUM_COR_COD_ROS_TG_NEG]]-Tabla25[[#This Row],[ESC_NUM_COR_COD_ESC_TG_NEG]]</f>
        <v>-2.2222222222222223</v>
      </c>
      <c r="CP76" s="44">
        <f>Tabla25[[#This Row],[ESC_NUM_COR_COD_ROS_TG_NEU]]-Tabla25[[#This Row],[ESC_NUM_COR_COD_ESC_TG_NEU]]</f>
        <v>-2.8000000000000003</v>
      </c>
      <c r="CQ76" s="44">
        <f>Tabla25[[#This Row],[ESC_NUM_COR_COD_ROS_TG_POS]]-Tabla25[[#This Row],[ESC_NUM_COR_COD_ESC_TG_POS]]</f>
        <v>-3.666666666666667</v>
      </c>
      <c r="CR76" s="44">
        <f>Tabla25[[#This Row],[ESC_NUM_COR_COD_ROS_TG_TOT]]-Tabla25[[#This Row],[ESC_NUM_COR_COD_ESC_TG_TOT]]</f>
        <v>-2.8928571428571423</v>
      </c>
      <c r="CS76" s="44">
        <f>Tabla25[[#This Row],[ESC_DUR_COR_COD_ROS_TG_NEG]]-Tabla25[[#This Row],[ESC_DUR_COR_COD_ESC_TG_NEG]]</f>
        <v>-248.37777777777785</v>
      </c>
      <c r="CT76" s="44">
        <f>Tabla25[[#This Row],[ESC_DUR_COR_COD_ROS_TG_NEU]]-Tabla25[[#This Row],[ESC_DUR_COR_COD_ESC_TG_NEU]]</f>
        <v>-497.57142857142856</v>
      </c>
      <c r="CU76" s="44">
        <f>Tabla25[[#This Row],[ESC_DUR_COR_COD_ROS_TG_POS]]-Tabla25[[#This Row],[ESC_DUR_COR_COD_ESC_TG_POS]]</f>
        <v>-873.75</v>
      </c>
      <c r="CV76" s="44">
        <f>Tabla25[[#This Row],[ESC_DUR_COR_COD_ROS_TG_TOT]]-Tabla25[[#This Row],[ESC_DUR_COR_COD_ESC_TG_TOT]]</f>
        <v>-538.64285714285711</v>
      </c>
      <c r="CW76" s="47">
        <f>Tabla25[[#This Row],[ROS_NUM_COR_COD_ROS_TG_NEG]]-Tabla25[[#This Row],[ROS_NUM_COR_COD_ESC_TG_NEG]]</f>
        <v>1.1111111111111107</v>
      </c>
      <c r="CX76" s="47">
        <f>Tabla25[[#This Row],[ROS_NUM_COR_COD_ROS_TG_NEU]]-Tabla25[[#This Row],[ROS_NUM_COR_COD_ESC_TG_NEU]]</f>
        <v>1.9</v>
      </c>
      <c r="CY76" s="47">
        <f>Tabla25[[#This Row],[ROS_NUM_COR_COD_ROS_TG_POS]]-Tabla25[[#This Row],[ROS_NUM_COR_COD_ESC_TG_POS]]</f>
        <v>1</v>
      </c>
      <c r="CZ76" s="47">
        <f>Tabla25[[#This Row],[ROS_NUM_COR_COD_ROS_TG_TOT]]-Tabla25[[#This Row],[ROS_NUM_COR_COD_ESC_TG_TOT]]</f>
        <v>1.3448275862068968</v>
      </c>
      <c r="DA76" s="47">
        <f>Tabla25[[#This Row],[ROS_DUR_COR_COD_ROS_TG_NEG]]-Tabla25[[#This Row],[ROS_DUR_COR_COD_ESC_TG_NEG]]</f>
        <v>349.33333333333337</v>
      </c>
      <c r="DB76" s="47">
        <f>Tabla25[[#This Row],[ROS_DUR_COR_COD_ROS_TG_NEU]]-Tabla25[[#This Row],[ROS_DUR_COR_COD_ESC_TG_NEU]]</f>
        <v>780.75</v>
      </c>
      <c r="DC76" s="47">
        <f>Tabla25[[#This Row],[ROS_DUR_COR_COD_ROS_TG_POS]]-Tabla25[[#This Row],[ROS_DUR_COR_COD_ESC_TG_POS]]</f>
        <v>185.77499999999998</v>
      </c>
      <c r="DD76" s="47">
        <f>Tabla25[[#This Row],[ROS_DUR_COR_COD_ROS_TG_TOT]]-Tabla25[[#This Row],[ROS_DUR_COR_COD_ESC_TG_TOT]]</f>
        <v>423.54518518518523</v>
      </c>
      <c r="DE76" s="57">
        <v>271.77777777777777</v>
      </c>
      <c r="DF76" s="57">
        <v>274.625</v>
      </c>
      <c r="DG76" s="57">
        <v>258.60000000000002</v>
      </c>
      <c r="DH76" s="57">
        <v>267.74074074074076</v>
      </c>
      <c r="DI76" s="57">
        <v>196.44444444444446</v>
      </c>
      <c r="DJ76" s="57">
        <v>280.625</v>
      </c>
      <c r="DK76" s="57">
        <v>243.25</v>
      </c>
      <c r="DL76" s="57">
        <v>238.36</v>
      </c>
      <c r="DM76" s="57">
        <v>244.6</v>
      </c>
      <c r="DN76" s="57">
        <v>282.14285714285717</v>
      </c>
      <c r="DO76" s="57">
        <v>229.75</v>
      </c>
      <c r="DP76" s="57">
        <v>257.3125</v>
      </c>
      <c r="DQ76" s="57">
        <v>354.33333333333331</v>
      </c>
      <c r="DR76" s="57">
        <v>275.8</v>
      </c>
      <c r="DS76" s="57">
        <v>292.55555555555554</v>
      </c>
      <c r="DT76" s="57">
        <v>306.42857142857144</v>
      </c>
      <c r="DU76" s="57">
        <v>233.25</v>
      </c>
      <c r="DV76" s="57">
        <v>287.15789473684208</v>
      </c>
      <c r="DW76" s="57">
        <v>211.84210526315789</v>
      </c>
      <c r="DX76" s="57">
        <v>243.89655172413794</v>
      </c>
      <c r="DY76" s="57">
        <v>226.21052631578948</v>
      </c>
      <c r="DZ76" s="57">
        <v>231.84210526315789</v>
      </c>
      <c r="EA76" s="57">
        <v>233.8</v>
      </c>
      <c r="EB76" s="57">
        <v>230.67241379310346</v>
      </c>
      <c r="EC76" s="57">
        <f>Tabla25[[#This Row],[ROS_1DU_COR_COD_ROS_TG_NEG]]-Tabla25[[#This Row],[ROS_1DU_COR_COD_ESC_TG_NEG]]</f>
        <v>75.333333333333314</v>
      </c>
      <c r="ED76" s="57">
        <f>Tabla25[[#This Row],[ROS_1DU_COR_COD_ROS_TG_NEU]]-Tabla25[[#This Row],[ROS_1DU_COR_COD_ESC_TG_NEU]]</f>
        <v>-6</v>
      </c>
      <c r="EE76" s="57">
        <f>Tabla25[[#This Row],[ROS_1DU_COR_COD_ROS_TG_POS]]-Tabla25[[#This Row],[ROS_1DU_COR_COD_ESC_TG_POS]]</f>
        <v>15.350000000000023</v>
      </c>
      <c r="EF76" s="57">
        <f>Tabla25[[#This Row],[ROS_1DU_COR_COD_ROS_TG_TOT]]-Tabla25[[#This Row],[ROS_1DU_COR_COD_ESC_TG_TOT]]</f>
        <v>29.380740740740748</v>
      </c>
      <c r="EG76" s="57">
        <f>Tabla25[[#This Row],[ESC_1DU_COR_COD_ROS_TG_NEG]]-Tabla25[[#This Row],[ESC_1DU_COR_COD_ESC_TG_NEG]]</f>
        <v>-109.73333333333332</v>
      </c>
      <c r="EH76" s="57">
        <f>Tabla25[[#This Row],[ESC_1DU_COR_COD_ROS_TG_NEU]]-Tabla25[[#This Row],[ESC_1DU_COR_COD_ESC_TG_NEU]]</f>
        <v>6.3428571428571558</v>
      </c>
      <c r="EI76" s="57">
        <f>Tabla25[[#This Row],[ESC_1DU_COR_COD_ROS_TG_POS]]-Tabla25[[#This Row],[ESC_1DU_COR_COD_ESC_TG_POS]]</f>
        <v>-62.805555555555543</v>
      </c>
      <c r="EJ76" s="57">
        <f>Tabla25[[#This Row],[ESC_1DU_COR_COD_ROS_TG_TOT]]-Tabla25[[#This Row],[ESC_1DU_COR_COD_ESC_TG_TOT]]</f>
        <v>-49.116071428571445</v>
      </c>
      <c r="EK76" s="57">
        <f>Tabla25[[#This Row],[PAS_1DU_COR_COD_ROS_TG_NEG]]-Tabla25[[#This Row],[PAS_1DU_COR_COD_ESC_TG_NEG]]</f>
        <v>7.0394736842105203</v>
      </c>
      <c r="EL76" s="57">
        <f>Tabla25[[#This Row],[PAS_1DU_COR_COD_ROS_TG_NEU]]-Tabla25[[#This Row],[PAS_1DU_COR_COD_ESC_TG_NEU]]</f>
        <v>55.315789473684191</v>
      </c>
      <c r="EM76" s="57">
        <f>Tabla25[[#This Row],[PAS_1DU_COR_COD_ROS_TG_POS]]-Tabla25[[#This Row],[PAS_1DU_COR_COD_ESC_TG_POS]]</f>
        <v>-21.957894736842121</v>
      </c>
      <c r="EN76" s="57">
        <f>Tabla25[[#This Row],[PAS_1DU_COR_COD_ROS_TG_TOT]]-Tabla25[[#This Row],[PAS_1DU_COR_COD_ESC_TG_TOT]]</f>
        <v>13.224137931034477</v>
      </c>
    </row>
    <row r="77" spans="1:144" x14ac:dyDescent="0.3">
      <c r="A77" s="2" t="s">
        <v>75</v>
      </c>
      <c r="B77" s="2">
        <v>30</v>
      </c>
      <c r="C77" s="2">
        <v>2</v>
      </c>
      <c r="D77" s="2">
        <v>39</v>
      </c>
      <c r="E77" s="19">
        <v>3.2</v>
      </c>
      <c r="F77" s="19">
        <v>1486.1333333333334</v>
      </c>
      <c r="G77" s="19">
        <v>3.45</v>
      </c>
      <c r="H77" s="19">
        <v>1423.0588235294117</v>
      </c>
      <c r="I77" s="19">
        <v>3.15</v>
      </c>
      <c r="J77" s="19">
        <v>1189.8235294117646</v>
      </c>
      <c r="K77" s="19">
        <v>3.2666666666666666</v>
      </c>
      <c r="L77" s="19">
        <v>1361.4489795918366</v>
      </c>
      <c r="M77" s="21">
        <v>3.45</v>
      </c>
      <c r="N77" s="21">
        <v>1326</v>
      </c>
      <c r="O77" s="21">
        <v>3.15</v>
      </c>
      <c r="P77" s="21">
        <v>1437.1333333333334</v>
      </c>
      <c r="Q77" s="21">
        <v>3.7</v>
      </c>
      <c r="R77" s="21">
        <v>1575.125</v>
      </c>
      <c r="S77" s="21">
        <v>3.4333333333333331</v>
      </c>
      <c r="T77" s="21">
        <v>1441.3673469387754</v>
      </c>
      <c r="U77" s="22">
        <v>2.8888888888888888</v>
      </c>
      <c r="V77" s="22">
        <v>1466.6666666666667</v>
      </c>
      <c r="W77" s="22">
        <v>2.4</v>
      </c>
      <c r="X77" s="22">
        <v>1726.6</v>
      </c>
      <c r="Y77" s="22">
        <v>2.9</v>
      </c>
      <c r="Z77" s="22">
        <v>2073.8000000000002</v>
      </c>
      <c r="AA77" s="22">
        <v>2.7241379310344827</v>
      </c>
      <c r="AB77" s="22">
        <v>1737.625</v>
      </c>
      <c r="AC77" s="24">
        <v>1.7777777777777777</v>
      </c>
      <c r="AD77" s="24">
        <v>1457.75</v>
      </c>
      <c r="AE77" s="24">
        <v>2.1</v>
      </c>
      <c r="AF77" s="24">
        <v>1560.4</v>
      </c>
      <c r="AG77" s="24">
        <v>2</v>
      </c>
      <c r="AH77" s="24">
        <v>1410.4</v>
      </c>
      <c r="AI77" s="24">
        <v>1.9655172413793103</v>
      </c>
      <c r="AJ77" s="24">
        <v>1477.5</v>
      </c>
      <c r="AK77" s="26">
        <v>2.5714285714285716</v>
      </c>
      <c r="AL77" s="26">
        <v>1152.8</v>
      </c>
      <c r="AM77" s="26">
        <v>3.4</v>
      </c>
      <c r="AN77" s="26">
        <v>1418.875</v>
      </c>
      <c r="AO77" s="26">
        <v>2.875</v>
      </c>
      <c r="AP77" s="26">
        <v>980.42857142857144</v>
      </c>
      <c r="AQ77" s="26">
        <v>3</v>
      </c>
      <c r="AR77" s="26">
        <v>1198.9000000000001</v>
      </c>
      <c r="AS77" s="28">
        <v>4.5714285714285712</v>
      </c>
      <c r="AT77" s="28">
        <v>1443.8333333333333</v>
      </c>
      <c r="AU77" s="28">
        <v>2.8</v>
      </c>
      <c r="AV77" s="28">
        <v>1243</v>
      </c>
      <c r="AW77" s="28">
        <v>4.5</v>
      </c>
      <c r="AX77" s="28">
        <v>1680</v>
      </c>
      <c r="AY77" s="28">
        <v>3.84</v>
      </c>
      <c r="AZ77" s="28">
        <v>1444.421052631579</v>
      </c>
      <c r="BA77" s="33">
        <f>Tabla25[[#This Row],[ROS_NUM_COR_COD_ROS_TG_NEG]]-Tabla25[[#This Row],[PAS_NUM_COR_COD_ROS_TG_NEG]]</f>
        <v>1.121428571428571</v>
      </c>
      <c r="BB77" s="33">
        <f>Tabla25[[#This Row],[ROS_DUR_COR_COD_ROS_TG_NEG]]-Tabla25[[#This Row],[PAS_DUR_COR_COD_ROS_TG_NEG]]</f>
        <v>117.83333333333326</v>
      </c>
      <c r="BC77" s="33">
        <f>Tabla25[[#This Row],[ROS_NUM_COR_COD_ROS_TG_NEU]]-Tabla25[[#This Row],[PAS_NUM_COR_COD_ROS_TG_NEU]]</f>
        <v>-0.35000000000000009</v>
      </c>
      <c r="BD77" s="33">
        <f>Tabla25[[#This Row],[ROS_DUR_COR_COD_ROS_TG_NEU]]-Tabla25[[#This Row],[PAS_DUR_COR_COD_ROS_TG_NEU]]</f>
        <v>-194.13333333333344</v>
      </c>
      <c r="BE77" s="33">
        <f>Tabla25[[#This Row],[ROS_NUM_COR_COD_ROS_TG_POS]]-Tabla25[[#This Row],[PAS_NUM_COR_COD_ROS_TG_POS]]</f>
        <v>0.79999999999999982</v>
      </c>
      <c r="BF77" s="33">
        <f>Tabla25[[#This Row],[ROS_DUR_COR_COD_ROS_TG_POS]]-Tabla25[[#This Row],[PAS_DUR_COR_COD_ROS_TG_POS]]</f>
        <v>104.875</v>
      </c>
      <c r="BG77" s="33">
        <f>Tabla25[[#This Row],[ROS_NUM_COR_COD_ROS_TG_TOT]]-Tabla25[[#This Row],[PAS_NUM_COR_COD_ROS_TG_TOT]]</f>
        <v>0.40666666666666673</v>
      </c>
      <c r="BH77" s="33">
        <f>Tabla25[[#This Row],[ROS_DUR_COR_COD_ROS_TG_TOT]]-Tabla25[[#This Row],[PAS_DUR_COR_COD_ROS_TG_TOT]]</f>
        <v>3.0537056928035327</v>
      </c>
      <c r="BI77" s="30">
        <f>Tabla25[[#This Row],[ROS_NUM_COR_COD_ESC_TG_NEG]]-Tabla25[[#This Row],[PAS_NUM_COR_COD_ESC_TG_NEG]]</f>
        <v>-0.62857142857142856</v>
      </c>
      <c r="BJ77" s="30">
        <f>Tabla25[[#This Row],[ROS_DUR_COR_COD_ESC_TG_NEG]]-Tabla25[[#This Row],[PAS_DUR_COR_COD_ESC_TG_NEG]]</f>
        <v>-333.33333333333348</v>
      </c>
      <c r="BK77" s="30">
        <f>Tabla25[[#This Row],[ROS_NUM_COR_COD_ESC_TG_NEU]]-Tabla25[[#This Row],[PAS_NUM_COR_COD_ESC_TG_NEU]]</f>
        <v>-5.0000000000000266E-2</v>
      </c>
      <c r="BL77" s="30">
        <f>Tabla25[[#This Row],[ROS_DUR_COR_COD_ESC_TG_NEU]]-Tabla25[[#This Row],[PAS_DUR_COR_COD_ESC_TG_NEU]]</f>
        <v>-4.1838235294117112</v>
      </c>
      <c r="BM77" s="30">
        <f>Tabla25[[#This Row],[ROS_NUM_COR_COD_ESC_TG_POS]]-Tabla25[[#This Row],[PAS_NUM_COR_COD_ESC_TG_POS]]</f>
        <v>-0.27499999999999991</v>
      </c>
      <c r="BN77" s="30">
        <f>Tabla25[[#This Row],[ROS_DUR_COR_COD_ESC_TG_POS]]-Tabla25[[#This Row],[PAS_DUR_COR_COD_ESC_TG_POS]]</f>
        <v>-209.39495798319319</v>
      </c>
      <c r="BO77" s="30">
        <f>Tabla25[[#This Row],[ROS_NUM_COR_COD_ESC_TG_TOT]]-Tabla25[[#This Row],[PAS_NUM_COR_COD_ESC_TG_TOT]]</f>
        <v>-0.26666666666666661</v>
      </c>
      <c r="BP77" s="30">
        <f>Tabla25[[#This Row],[ROS_DUR_COR_COD_ESC_TG_TOT]]-Tabla25[[#This Row],[PAS_DUR_COR_COD_ESC_TG_TOT]]</f>
        <v>-162.54897959183654</v>
      </c>
      <c r="BQ77" s="36">
        <f>Tabla25[[#This Row],[PAS_NUM_COR_COD_ROS_TG_NEG]]-Tabla25[[#This Row],[ESC_NUM_COR_COD_ROS_TG_NEG]]</f>
        <v>1.6722222222222225</v>
      </c>
      <c r="BR77" s="36">
        <f>Tabla25[[#This Row],[PAS_DUR_COR_COD_ROS_TG_NEG]]-Tabla25[[#This Row],[ESC_DUR_COR_COD_ROS_TG_NEG]]</f>
        <v>-131.75</v>
      </c>
      <c r="BS77" s="36">
        <f>Tabla25[[#This Row],[PAS_NUM_COR_COD_ROS_TG_NEU]]-Tabla25[[#This Row],[ESC_NUM_COR_COD_ROS_TG_NEU]]</f>
        <v>1.0499999999999998</v>
      </c>
      <c r="BT77" s="36">
        <f>Tabla25[[#This Row],[PAS_DUR_COR_COD_ROS_TG_NEU]]-Tabla25[[#This Row],[ESC_DUR_COR_COD_ROS_TG_NEU]]</f>
        <v>-123.26666666666665</v>
      </c>
      <c r="BU77" s="36">
        <f>Tabla25[[#This Row],[PAS_NUM_COR_COD_ROS_TG_POS]]-Tabla25[[#This Row],[ESC_NUM_COR_COD_ROS_TG_POS]]</f>
        <v>1.7000000000000002</v>
      </c>
      <c r="BV77" s="36">
        <f>Tabla25[[#This Row],[PAS_DUR_COR_COD_ROS_TG_POS]]-Tabla25[[#This Row],[ESC_DUR_COR_COD_ROS_TG_POS]]</f>
        <v>164.72499999999991</v>
      </c>
      <c r="BW77" s="36">
        <f>Tabla25[[#This Row],[PAS_NUM_COR_COD_ROS_TG_TOT]]-Tabla25[[#This Row],[ESC_NUM_COR_COD_ROS_TG_TOT]]</f>
        <v>1.4678160919540229</v>
      </c>
      <c r="BX77" s="36">
        <f>Tabla25[[#This Row],[PAS_DUR_COR_COD_ROS_TG_TOT]]-Tabla25[[#This Row],[ESC_DUR_COR_COD_ROS_TG_TOT]]</f>
        <v>-36.132653061224573</v>
      </c>
      <c r="BY77" s="39">
        <f>Tabla25[[#This Row],[PAS_NUM_COR_COD_ESC_TG_NEG]]-Tabla25[[#This Row],[ESC_NUM_COR_COD_ESC_TG_NEG]]</f>
        <v>0.31111111111111134</v>
      </c>
      <c r="BZ77" s="39">
        <f>Tabla25[[#This Row],[PAS_DUR_COR_COD_ESC_TG_NEG]]-Tabla25[[#This Row],[ESC_DUR_COR_COD_ESC_TG_NEG]]</f>
        <v>19.466666666666697</v>
      </c>
      <c r="CA77" s="39">
        <f>Tabla25[[#This Row],[PAS_NUM_COR_COD_ESC_TG_NEU]]-Tabla25[[#This Row],[ESC_NUM_COR_COD_ESC_TG_NEU]]</f>
        <v>1.0500000000000003</v>
      </c>
      <c r="CB77" s="39">
        <f>Tabla25[[#This Row],[PAS_DUR_COR_COD_ESC_TG_NEU]]-Tabla25[[#This Row],[ESC_DUR_COR_COD_ESC_TG_NEU]]</f>
        <v>-303.5411764705882</v>
      </c>
      <c r="CC77" s="39">
        <f>Tabla25[[#This Row],[PAS_NUM_COR_COD_ESC_TG_POS]]-Tabla25[[#This Row],[ESC_NUM_COR_COD_ESC_TG_POS]]</f>
        <v>0.25</v>
      </c>
      <c r="CD77" s="39">
        <f>Tabla25[[#This Row],[PAS_DUR_COR_COD_ESC_TG_POS]]-Tabla25[[#This Row],[ESC_DUR_COR_COD_ESC_TG_POS]]</f>
        <v>-883.97647058823554</v>
      </c>
      <c r="CE77" s="39">
        <f>Tabla25[[#This Row],[PAS_NUM_COR_COD_ESC_TG_TOT]]-Tabla25[[#This Row],[ESC_NUM_COR_COD_ESC_TG_TOT]]</f>
        <v>0.54252873563218396</v>
      </c>
      <c r="CF77" s="39">
        <f>Tabla25[[#This Row],[PAS_DUR_COR_COD_ESC_TG_TOT]]-Tabla25[[#This Row],[ESC_DUR_COR_COD_ESC_TG_TOT]]</f>
        <v>-376.17602040816337</v>
      </c>
      <c r="CG77" s="42">
        <f>Tabla25[[#This Row],[PAS_NUM_COR_COD_ROS_TG_NEG]]-Tabla25[[#This Row],[PAS_NUM_COR_COD_ESC_TG_NEG]]</f>
        <v>0.25</v>
      </c>
      <c r="CH77" s="42">
        <f>Tabla25[[#This Row],[PAS_NUM_COR_COD_ROS_TG_NEU]]-Tabla25[[#This Row],[PAS_NUM_COR_COD_ESC_TG_NEU]]</f>
        <v>-0.30000000000000027</v>
      </c>
      <c r="CI77" s="42">
        <f>Tabla25[[#This Row],[PAS_NUM_COR_COD_ROS_TG_POS]]-Tabla25[[#This Row],[PAS_NUM_COR_COD_ESC_TG_POS]]</f>
        <v>0.55000000000000027</v>
      </c>
      <c r="CJ77" s="42">
        <f>Tabla25[[#This Row],[PAS_NUM_COR_COD_ROS_TG_TOT]]-Tabla25[[#This Row],[PAS_NUM_COR_COD_ESC_TG_TOT]]</f>
        <v>0.16666666666666652</v>
      </c>
      <c r="CK77" s="42">
        <f>Tabla25[[#This Row],[PAS_DUR_COR_COD_ROS_TG_NEG]]-Tabla25[[#This Row],[PAS_DUR_COR_COD_ESC_TG_NEG]]</f>
        <v>-160.13333333333344</v>
      </c>
      <c r="CL77" s="42">
        <f>Tabla25[[#This Row],[PAS_DUR_COR_COD_ROS_TG_NEU]]-Tabla25[[#This Row],[PAS_DUR_COR_COD_ESC_TG_NEU]]</f>
        <v>14.074509803921728</v>
      </c>
      <c r="CM77" s="42">
        <f>Tabla25[[#This Row],[PAS_DUR_COR_COD_ROS_TG_POS]]-Tabla25[[#This Row],[PAS_DUR_COR_COD_ESC_TG_POS]]</f>
        <v>385.30147058823536</v>
      </c>
      <c r="CN77" s="42">
        <f>Tabla25[[#This Row],[PAS_DUR_COR_COD_ROS_TG_TOT]]-Tabla25[[#This Row],[PAS_DUR_COR_COD_ESC_TG_TOT]]</f>
        <v>79.918367346938794</v>
      </c>
      <c r="CO77" s="44">
        <f>Tabla25[[#This Row],[ESC_NUM_COR_COD_ROS_TG_NEG]]-Tabla25[[#This Row],[ESC_NUM_COR_COD_ESC_TG_NEG]]</f>
        <v>-1.1111111111111112</v>
      </c>
      <c r="CP77" s="44">
        <f>Tabla25[[#This Row],[ESC_NUM_COR_COD_ROS_TG_NEU]]-Tabla25[[#This Row],[ESC_NUM_COR_COD_ESC_TG_NEU]]</f>
        <v>-0.29999999999999982</v>
      </c>
      <c r="CQ77" s="44">
        <f>Tabla25[[#This Row],[ESC_NUM_COR_COD_ROS_TG_POS]]-Tabla25[[#This Row],[ESC_NUM_COR_COD_ESC_TG_POS]]</f>
        <v>-0.89999999999999991</v>
      </c>
      <c r="CR77" s="44">
        <f>Tabla25[[#This Row],[ESC_NUM_COR_COD_ROS_TG_TOT]]-Tabla25[[#This Row],[ESC_NUM_COR_COD_ESC_TG_TOT]]</f>
        <v>-0.75862068965517238</v>
      </c>
      <c r="CS77" s="44">
        <f>Tabla25[[#This Row],[ESC_DUR_COR_COD_ROS_TG_NEG]]-Tabla25[[#This Row],[ESC_DUR_COR_COD_ESC_TG_NEG]]</f>
        <v>-8.9166666666667425</v>
      </c>
      <c r="CT77" s="44">
        <f>Tabla25[[#This Row],[ESC_DUR_COR_COD_ROS_TG_NEU]]-Tabla25[[#This Row],[ESC_DUR_COR_COD_ESC_TG_NEU]]</f>
        <v>-166.19999999999982</v>
      </c>
      <c r="CU77" s="44">
        <f>Tabla25[[#This Row],[ESC_DUR_COR_COD_ROS_TG_POS]]-Tabla25[[#This Row],[ESC_DUR_COR_COD_ESC_TG_POS]]</f>
        <v>-663.40000000000009</v>
      </c>
      <c r="CV77" s="44">
        <f>Tabla25[[#This Row],[ESC_DUR_COR_COD_ROS_TG_TOT]]-Tabla25[[#This Row],[ESC_DUR_COR_COD_ESC_TG_TOT]]</f>
        <v>-260.125</v>
      </c>
      <c r="CW77" s="47">
        <f>Tabla25[[#This Row],[ROS_NUM_COR_COD_ROS_TG_NEG]]-Tabla25[[#This Row],[ROS_NUM_COR_COD_ESC_TG_NEG]]</f>
        <v>1.9999999999999996</v>
      </c>
      <c r="CX77" s="47">
        <f>Tabla25[[#This Row],[ROS_NUM_COR_COD_ROS_TG_NEU]]-Tabla25[[#This Row],[ROS_NUM_COR_COD_ESC_TG_NEU]]</f>
        <v>-0.60000000000000009</v>
      </c>
      <c r="CY77" s="47">
        <f>Tabla25[[#This Row],[ROS_NUM_COR_COD_ROS_TG_POS]]-Tabla25[[#This Row],[ROS_NUM_COR_COD_ESC_TG_POS]]</f>
        <v>1.625</v>
      </c>
      <c r="CZ77" s="47">
        <f>Tabla25[[#This Row],[ROS_NUM_COR_COD_ROS_TG_TOT]]-Tabla25[[#This Row],[ROS_NUM_COR_COD_ESC_TG_TOT]]</f>
        <v>0.83999999999999986</v>
      </c>
      <c r="DA77" s="47">
        <f>Tabla25[[#This Row],[ROS_DUR_COR_COD_ROS_TG_NEG]]-Tabla25[[#This Row],[ROS_DUR_COR_COD_ESC_TG_NEG]]</f>
        <v>291.0333333333333</v>
      </c>
      <c r="DB77" s="47">
        <f>Tabla25[[#This Row],[ROS_DUR_COR_COD_ROS_TG_NEU]]-Tabla25[[#This Row],[ROS_DUR_COR_COD_ESC_TG_NEU]]</f>
        <v>-175.875</v>
      </c>
      <c r="DC77" s="47">
        <f>Tabla25[[#This Row],[ROS_DUR_COR_COD_ROS_TG_POS]]-Tabla25[[#This Row],[ROS_DUR_COR_COD_ESC_TG_POS]]</f>
        <v>699.57142857142856</v>
      </c>
      <c r="DD77" s="47">
        <f>Tabla25[[#This Row],[ROS_DUR_COR_COD_ROS_TG_TOT]]-Tabla25[[#This Row],[ROS_DUR_COR_COD_ESC_TG_TOT]]</f>
        <v>245.52105263157887</v>
      </c>
      <c r="DE77" s="57">
        <v>276.33333333333331</v>
      </c>
      <c r="DF77" s="57">
        <v>321</v>
      </c>
      <c r="DG77" s="57">
        <v>254.66666666666666</v>
      </c>
      <c r="DH77" s="57">
        <v>285.94736842105266</v>
      </c>
      <c r="DI77" s="57">
        <v>298.8</v>
      </c>
      <c r="DJ77" s="57">
        <v>347.25</v>
      </c>
      <c r="DK77" s="57">
        <v>228.71428571428572</v>
      </c>
      <c r="DL77" s="57">
        <v>293.64999999999998</v>
      </c>
      <c r="DM77" s="57">
        <v>386.25</v>
      </c>
      <c r="DN77" s="57">
        <v>391.4</v>
      </c>
      <c r="DO77" s="57">
        <v>331.4</v>
      </c>
      <c r="DP77" s="57">
        <v>368.5</v>
      </c>
      <c r="DQ77" s="57">
        <v>384.66666666666669</v>
      </c>
      <c r="DR77" s="57">
        <v>329.4</v>
      </c>
      <c r="DS77" s="57">
        <v>314.39999999999998</v>
      </c>
      <c r="DT77" s="57">
        <v>345.4375</v>
      </c>
      <c r="DU77" s="57">
        <v>369</v>
      </c>
      <c r="DV77" s="57">
        <v>359.4</v>
      </c>
      <c r="DW77" s="57">
        <v>323.625</v>
      </c>
      <c r="DX77" s="57">
        <v>351.24489795918367</v>
      </c>
      <c r="DY77" s="57">
        <v>376.86666666666667</v>
      </c>
      <c r="DZ77" s="57">
        <v>338.11764705882354</v>
      </c>
      <c r="EA77" s="57">
        <v>281.58823529411762</v>
      </c>
      <c r="EB77" s="57">
        <v>330.36734693877548</v>
      </c>
      <c r="EC77" s="57">
        <f>Tabla25[[#This Row],[ROS_1DU_COR_COD_ROS_TG_NEG]]-Tabla25[[#This Row],[ROS_1DU_COR_COD_ESC_TG_NEG]]</f>
        <v>-22.466666666666697</v>
      </c>
      <c r="ED77" s="57">
        <f>Tabla25[[#This Row],[ROS_1DU_COR_COD_ROS_TG_NEU]]-Tabla25[[#This Row],[ROS_1DU_COR_COD_ESC_TG_NEU]]</f>
        <v>-26.25</v>
      </c>
      <c r="EE77" s="57">
        <f>Tabla25[[#This Row],[ROS_1DU_COR_COD_ROS_TG_POS]]-Tabla25[[#This Row],[ROS_1DU_COR_COD_ESC_TG_POS]]</f>
        <v>25.952380952380935</v>
      </c>
      <c r="EF77" s="57">
        <f>Tabla25[[#This Row],[ROS_1DU_COR_COD_ROS_TG_TOT]]-Tabla25[[#This Row],[ROS_1DU_COR_COD_ESC_TG_TOT]]</f>
        <v>-7.7026315789473188</v>
      </c>
      <c r="EG77" s="57">
        <f>Tabla25[[#This Row],[ESC_1DU_COR_COD_ROS_TG_NEG]]-Tabla25[[#This Row],[ESC_1DU_COR_COD_ESC_TG_NEG]]</f>
        <v>1.5833333333333144</v>
      </c>
      <c r="EH77" s="57">
        <f>Tabla25[[#This Row],[ESC_1DU_COR_COD_ROS_TG_NEU]]-Tabla25[[#This Row],[ESC_1DU_COR_COD_ESC_TG_NEU]]</f>
        <v>62</v>
      </c>
      <c r="EI77" s="57">
        <f>Tabla25[[#This Row],[ESC_1DU_COR_COD_ROS_TG_POS]]-Tabla25[[#This Row],[ESC_1DU_COR_COD_ESC_TG_POS]]</f>
        <v>17</v>
      </c>
      <c r="EJ77" s="57">
        <f>Tabla25[[#This Row],[ESC_1DU_COR_COD_ROS_TG_TOT]]-Tabla25[[#This Row],[ESC_1DU_COR_COD_ESC_TG_TOT]]</f>
        <v>23.0625</v>
      </c>
      <c r="EK77" s="57">
        <f>Tabla25[[#This Row],[PAS_1DU_COR_COD_ROS_TG_NEG]]-Tabla25[[#This Row],[PAS_1DU_COR_COD_ESC_TG_NEG]]</f>
        <v>-7.8666666666666742</v>
      </c>
      <c r="EL77" s="57">
        <f>Tabla25[[#This Row],[PAS_1DU_COR_COD_ROS_TG_NEU]]-Tabla25[[#This Row],[PAS_1DU_COR_COD_ESC_TG_NEU]]</f>
        <v>21.282352941176441</v>
      </c>
      <c r="EM77" s="57">
        <f>Tabla25[[#This Row],[PAS_1DU_COR_COD_ROS_TG_POS]]-Tabla25[[#This Row],[PAS_1DU_COR_COD_ESC_TG_POS]]</f>
        <v>42.036764705882376</v>
      </c>
      <c r="EN77" s="57">
        <f>Tabla25[[#This Row],[PAS_1DU_COR_COD_ROS_TG_TOT]]-Tabla25[[#This Row],[PAS_1DU_COR_COD_ESC_TG_TOT]]</f>
        <v>20.877551020408191</v>
      </c>
    </row>
    <row r="78" spans="1:144" x14ac:dyDescent="0.3">
      <c r="A78" s="4" t="s">
        <v>76</v>
      </c>
      <c r="B78" s="2">
        <v>30</v>
      </c>
      <c r="C78" s="2">
        <v>2</v>
      </c>
      <c r="D78" s="2">
        <v>35</v>
      </c>
      <c r="BA78" s="33">
        <f>Tabla25[[#This Row],[ROS_NUM_COR_COD_ROS_TG_NEG]]-Tabla25[[#This Row],[PAS_NUM_COR_COD_ROS_TG_NEG]]</f>
        <v>0</v>
      </c>
      <c r="BB78" s="33">
        <f>Tabla25[[#This Row],[ROS_DUR_COR_COD_ROS_TG_NEG]]-Tabla25[[#This Row],[PAS_DUR_COR_COD_ROS_TG_NEG]]</f>
        <v>0</v>
      </c>
      <c r="BC78" s="33">
        <f>Tabla25[[#This Row],[ROS_NUM_COR_COD_ROS_TG_NEU]]-Tabla25[[#This Row],[PAS_NUM_COR_COD_ROS_TG_NEU]]</f>
        <v>0</v>
      </c>
      <c r="BD78" s="33">
        <f>Tabla25[[#This Row],[ROS_DUR_COR_COD_ROS_TG_NEU]]-Tabla25[[#This Row],[PAS_DUR_COR_COD_ROS_TG_NEU]]</f>
        <v>0</v>
      </c>
      <c r="BE78" s="33">
        <f>Tabla25[[#This Row],[ROS_NUM_COR_COD_ROS_TG_POS]]-Tabla25[[#This Row],[PAS_NUM_COR_COD_ROS_TG_POS]]</f>
        <v>0</v>
      </c>
      <c r="BF78" s="33">
        <f>Tabla25[[#This Row],[ROS_DUR_COR_COD_ROS_TG_POS]]-Tabla25[[#This Row],[PAS_DUR_COR_COD_ROS_TG_POS]]</f>
        <v>0</v>
      </c>
      <c r="BG78" s="33">
        <f>Tabla25[[#This Row],[ROS_NUM_COR_COD_ROS_TG_TOT]]-Tabla25[[#This Row],[PAS_NUM_COR_COD_ROS_TG_TOT]]</f>
        <v>0</v>
      </c>
      <c r="BH78" s="33">
        <f>Tabla25[[#This Row],[ROS_DUR_COR_COD_ROS_TG_TOT]]-Tabla25[[#This Row],[PAS_DUR_COR_COD_ROS_TG_TOT]]</f>
        <v>0</v>
      </c>
      <c r="BI78" s="30">
        <f>Tabla25[[#This Row],[ROS_NUM_COR_COD_ESC_TG_NEG]]-Tabla25[[#This Row],[PAS_NUM_COR_COD_ESC_TG_NEG]]</f>
        <v>0</v>
      </c>
      <c r="BJ78" s="30">
        <f>Tabla25[[#This Row],[ROS_DUR_COR_COD_ESC_TG_NEG]]-Tabla25[[#This Row],[PAS_DUR_COR_COD_ESC_TG_NEG]]</f>
        <v>0</v>
      </c>
      <c r="BK78" s="30">
        <f>Tabla25[[#This Row],[ROS_NUM_COR_COD_ESC_TG_NEU]]-Tabla25[[#This Row],[PAS_NUM_COR_COD_ESC_TG_NEU]]</f>
        <v>0</v>
      </c>
      <c r="BL78" s="30">
        <f>Tabla25[[#This Row],[ROS_DUR_COR_COD_ESC_TG_NEU]]-Tabla25[[#This Row],[PAS_DUR_COR_COD_ESC_TG_NEU]]</f>
        <v>0</v>
      </c>
      <c r="BM78" s="30">
        <f>Tabla25[[#This Row],[ROS_NUM_COR_COD_ESC_TG_POS]]-Tabla25[[#This Row],[PAS_NUM_COR_COD_ESC_TG_POS]]</f>
        <v>0</v>
      </c>
      <c r="BN78" s="30">
        <f>Tabla25[[#This Row],[ROS_DUR_COR_COD_ESC_TG_POS]]-Tabla25[[#This Row],[PAS_DUR_COR_COD_ESC_TG_POS]]</f>
        <v>0</v>
      </c>
      <c r="BO78" s="30">
        <f>Tabla25[[#This Row],[ROS_NUM_COR_COD_ESC_TG_TOT]]-Tabla25[[#This Row],[PAS_NUM_COR_COD_ESC_TG_TOT]]</f>
        <v>0</v>
      </c>
      <c r="BP78" s="30">
        <f>Tabla25[[#This Row],[ROS_DUR_COR_COD_ESC_TG_TOT]]-Tabla25[[#This Row],[PAS_DUR_COR_COD_ESC_TG_TOT]]</f>
        <v>0</v>
      </c>
      <c r="BQ78" s="36">
        <f>Tabla25[[#This Row],[PAS_NUM_COR_COD_ROS_TG_NEG]]-Tabla25[[#This Row],[ESC_NUM_COR_COD_ROS_TG_NEG]]</f>
        <v>0</v>
      </c>
      <c r="BR78" s="36">
        <f>Tabla25[[#This Row],[PAS_DUR_COR_COD_ROS_TG_NEG]]-Tabla25[[#This Row],[ESC_DUR_COR_COD_ROS_TG_NEG]]</f>
        <v>0</v>
      </c>
      <c r="BS78" s="36">
        <f>Tabla25[[#This Row],[PAS_NUM_COR_COD_ROS_TG_NEU]]-Tabla25[[#This Row],[ESC_NUM_COR_COD_ROS_TG_NEU]]</f>
        <v>0</v>
      </c>
      <c r="BT78" s="36">
        <f>Tabla25[[#This Row],[PAS_DUR_COR_COD_ROS_TG_NEU]]-Tabla25[[#This Row],[ESC_DUR_COR_COD_ROS_TG_NEU]]</f>
        <v>0</v>
      </c>
      <c r="BU78" s="36">
        <f>Tabla25[[#This Row],[PAS_NUM_COR_COD_ROS_TG_POS]]-Tabla25[[#This Row],[ESC_NUM_COR_COD_ROS_TG_POS]]</f>
        <v>0</v>
      </c>
      <c r="BV78" s="36">
        <f>Tabla25[[#This Row],[PAS_DUR_COR_COD_ROS_TG_POS]]-Tabla25[[#This Row],[ESC_DUR_COR_COD_ROS_TG_POS]]</f>
        <v>0</v>
      </c>
      <c r="BW78" s="36">
        <f>Tabla25[[#This Row],[PAS_NUM_COR_COD_ROS_TG_TOT]]-Tabla25[[#This Row],[ESC_NUM_COR_COD_ROS_TG_TOT]]</f>
        <v>0</v>
      </c>
      <c r="BX78" s="36">
        <f>Tabla25[[#This Row],[PAS_DUR_COR_COD_ROS_TG_TOT]]-Tabla25[[#This Row],[ESC_DUR_COR_COD_ROS_TG_TOT]]</f>
        <v>0</v>
      </c>
      <c r="BY78" s="39">
        <f>Tabla25[[#This Row],[PAS_NUM_COR_COD_ESC_TG_NEG]]-Tabla25[[#This Row],[ESC_NUM_COR_COD_ESC_TG_NEG]]</f>
        <v>0</v>
      </c>
      <c r="BZ78" s="39">
        <f>Tabla25[[#This Row],[PAS_DUR_COR_COD_ESC_TG_NEG]]-Tabla25[[#This Row],[ESC_DUR_COR_COD_ESC_TG_NEG]]</f>
        <v>0</v>
      </c>
      <c r="CA78" s="39">
        <f>Tabla25[[#This Row],[PAS_NUM_COR_COD_ESC_TG_NEU]]-Tabla25[[#This Row],[ESC_NUM_COR_COD_ESC_TG_NEU]]</f>
        <v>0</v>
      </c>
      <c r="CB78" s="39">
        <f>Tabla25[[#This Row],[PAS_DUR_COR_COD_ESC_TG_NEU]]-Tabla25[[#This Row],[ESC_DUR_COR_COD_ESC_TG_NEU]]</f>
        <v>0</v>
      </c>
      <c r="CC78" s="39">
        <f>Tabla25[[#This Row],[PAS_NUM_COR_COD_ESC_TG_POS]]-Tabla25[[#This Row],[ESC_NUM_COR_COD_ESC_TG_POS]]</f>
        <v>0</v>
      </c>
      <c r="CD78" s="39">
        <f>Tabla25[[#This Row],[PAS_DUR_COR_COD_ESC_TG_POS]]-Tabla25[[#This Row],[ESC_DUR_COR_COD_ESC_TG_POS]]</f>
        <v>0</v>
      </c>
      <c r="CE78" s="39">
        <f>Tabla25[[#This Row],[PAS_NUM_COR_COD_ESC_TG_TOT]]-Tabla25[[#This Row],[ESC_NUM_COR_COD_ESC_TG_TOT]]</f>
        <v>0</v>
      </c>
      <c r="CF78" s="39">
        <f>Tabla25[[#This Row],[PAS_DUR_COR_COD_ESC_TG_TOT]]-Tabla25[[#This Row],[ESC_DUR_COR_COD_ESC_TG_TOT]]</f>
        <v>0</v>
      </c>
      <c r="CG78" s="42">
        <f>Tabla25[[#This Row],[PAS_NUM_COR_COD_ROS_TG_NEG]]-Tabla25[[#This Row],[PAS_NUM_COR_COD_ESC_TG_NEG]]</f>
        <v>0</v>
      </c>
      <c r="CH78" s="42">
        <f>Tabla25[[#This Row],[PAS_NUM_COR_COD_ROS_TG_NEU]]-Tabla25[[#This Row],[PAS_NUM_COR_COD_ESC_TG_NEU]]</f>
        <v>0</v>
      </c>
      <c r="CI78" s="42">
        <f>Tabla25[[#This Row],[PAS_NUM_COR_COD_ROS_TG_POS]]-Tabla25[[#This Row],[PAS_NUM_COR_COD_ESC_TG_POS]]</f>
        <v>0</v>
      </c>
      <c r="CJ78" s="42">
        <f>Tabla25[[#This Row],[PAS_NUM_COR_COD_ROS_TG_TOT]]-Tabla25[[#This Row],[PAS_NUM_COR_COD_ESC_TG_TOT]]</f>
        <v>0</v>
      </c>
      <c r="CK78" s="42">
        <f>Tabla25[[#This Row],[PAS_DUR_COR_COD_ROS_TG_NEG]]-Tabla25[[#This Row],[PAS_DUR_COR_COD_ESC_TG_NEG]]</f>
        <v>0</v>
      </c>
      <c r="CL78" s="42">
        <f>Tabla25[[#This Row],[PAS_DUR_COR_COD_ROS_TG_NEU]]-Tabla25[[#This Row],[PAS_DUR_COR_COD_ESC_TG_NEU]]</f>
        <v>0</v>
      </c>
      <c r="CM78" s="42">
        <f>Tabla25[[#This Row],[PAS_DUR_COR_COD_ROS_TG_POS]]-Tabla25[[#This Row],[PAS_DUR_COR_COD_ESC_TG_POS]]</f>
        <v>0</v>
      </c>
      <c r="CN78" s="42">
        <f>Tabla25[[#This Row],[PAS_DUR_COR_COD_ROS_TG_TOT]]-Tabla25[[#This Row],[PAS_DUR_COR_COD_ESC_TG_TOT]]</f>
        <v>0</v>
      </c>
      <c r="CO78" s="44">
        <f>Tabla25[[#This Row],[ESC_NUM_COR_COD_ROS_TG_NEG]]-Tabla25[[#This Row],[ESC_NUM_COR_COD_ESC_TG_NEG]]</f>
        <v>0</v>
      </c>
      <c r="CP78" s="44">
        <f>Tabla25[[#This Row],[ESC_NUM_COR_COD_ROS_TG_NEU]]-Tabla25[[#This Row],[ESC_NUM_COR_COD_ESC_TG_NEU]]</f>
        <v>0</v>
      </c>
      <c r="CQ78" s="44">
        <f>Tabla25[[#This Row],[ESC_NUM_COR_COD_ROS_TG_POS]]-Tabla25[[#This Row],[ESC_NUM_COR_COD_ESC_TG_POS]]</f>
        <v>0</v>
      </c>
      <c r="CR78" s="44">
        <f>Tabla25[[#This Row],[ESC_NUM_COR_COD_ROS_TG_TOT]]-Tabla25[[#This Row],[ESC_NUM_COR_COD_ESC_TG_TOT]]</f>
        <v>0</v>
      </c>
      <c r="CS78" s="44">
        <f>Tabla25[[#This Row],[ESC_DUR_COR_COD_ROS_TG_NEG]]-Tabla25[[#This Row],[ESC_DUR_COR_COD_ESC_TG_NEG]]</f>
        <v>0</v>
      </c>
      <c r="CT78" s="44">
        <f>Tabla25[[#This Row],[ESC_DUR_COR_COD_ROS_TG_NEU]]-Tabla25[[#This Row],[ESC_DUR_COR_COD_ESC_TG_NEU]]</f>
        <v>0</v>
      </c>
      <c r="CU78" s="44">
        <f>Tabla25[[#This Row],[ESC_DUR_COR_COD_ROS_TG_POS]]-Tabla25[[#This Row],[ESC_DUR_COR_COD_ESC_TG_POS]]</f>
        <v>0</v>
      </c>
      <c r="CV78" s="44">
        <f>Tabla25[[#This Row],[ESC_DUR_COR_COD_ROS_TG_TOT]]-Tabla25[[#This Row],[ESC_DUR_COR_COD_ESC_TG_TOT]]</f>
        <v>0</v>
      </c>
      <c r="CW78" s="47">
        <f>Tabla25[[#This Row],[ROS_NUM_COR_COD_ROS_TG_NEG]]-Tabla25[[#This Row],[ROS_NUM_COR_COD_ESC_TG_NEG]]</f>
        <v>0</v>
      </c>
      <c r="CX78" s="47">
        <f>Tabla25[[#This Row],[ROS_NUM_COR_COD_ROS_TG_NEU]]-Tabla25[[#This Row],[ROS_NUM_COR_COD_ESC_TG_NEU]]</f>
        <v>0</v>
      </c>
      <c r="CY78" s="47">
        <f>Tabla25[[#This Row],[ROS_NUM_COR_COD_ROS_TG_POS]]-Tabla25[[#This Row],[ROS_NUM_COR_COD_ESC_TG_POS]]</f>
        <v>0</v>
      </c>
      <c r="CZ78" s="47">
        <f>Tabla25[[#This Row],[ROS_NUM_COR_COD_ROS_TG_TOT]]-Tabla25[[#This Row],[ROS_NUM_COR_COD_ESC_TG_TOT]]</f>
        <v>0</v>
      </c>
      <c r="DA78" s="47">
        <f>Tabla25[[#This Row],[ROS_DUR_COR_COD_ROS_TG_NEG]]-Tabla25[[#This Row],[ROS_DUR_COR_COD_ESC_TG_NEG]]</f>
        <v>0</v>
      </c>
      <c r="DB78" s="47">
        <f>Tabla25[[#This Row],[ROS_DUR_COR_COD_ROS_TG_NEU]]-Tabla25[[#This Row],[ROS_DUR_COR_COD_ESC_TG_NEU]]</f>
        <v>0</v>
      </c>
      <c r="DC78" s="47">
        <f>Tabla25[[#This Row],[ROS_DUR_COR_COD_ROS_TG_POS]]-Tabla25[[#This Row],[ROS_DUR_COR_COD_ESC_TG_POS]]</f>
        <v>0</v>
      </c>
      <c r="DD78" s="47">
        <f>Tabla25[[#This Row],[ROS_DUR_COR_COD_ROS_TG_TOT]]-Tabla25[[#This Row],[ROS_DUR_COR_COD_ESC_TG_TOT]]</f>
        <v>0</v>
      </c>
      <c r="DE78" s="57"/>
      <c r="DF78" s="57"/>
      <c r="DG78" s="57"/>
      <c r="DH78" s="57"/>
      <c r="DI78" s="57"/>
      <c r="DJ78" s="57"/>
      <c r="DK78" s="57"/>
      <c r="DL78" s="57"/>
      <c r="DM78" s="57"/>
      <c r="DN78" s="57"/>
      <c r="DO78" s="57"/>
      <c r="DP78" s="57"/>
      <c r="DQ78" s="57"/>
      <c r="DR78" s="57"/>
      <c r="DS78" s="57"/>
      <c r="DT78" s="57"/>
      <c r="DU78" s="57"/>
      <c r="DV78" s="57"/>
      <c r="DW78" s="57"/>
      <c r="DX78" s="57"/>
      <c r="DY78" s="57"/>
      <c r="DZ78" s="57"/>
      <c r="EA78" s="57"/>
      <c r="EB78" s="57"/>
      <c r="EC78" s="57">
        <f>Tabla25[[#This Row],[ROS_1DU_COR_COD_ROS_TG_NEG]]-Tabla25[[#This Row],[ROS_1DU_COR_COD_ESC_TG_NEG]]</f>
        <v>0</v>
      </c>
      <c r="ED78" s="57">
        <f>Tabla25[[#This Row],[ROS_1DU_COR_COD_ROS_TG_NEU]]-Tabla25[[#This Row],[ROS_1DU_COR_COD_ESC_TG_NEU]]</f>
        <v>0</v>
      </c>
      <c r="EE78" s="57">
        <f>Tabla25[[#This Row],[ROS_1DU_COR_COD_ROS_TG_POS]]-Tabla25[[#This Row],[ROS_1DU_COR_COD_ESC_TG_POS]]</f>
        <v>0</v>
      </c>
      <c r="EF78" s="57">
        <f>Tabla25[[#This Row],[ROS_1DU_COR_COD_ROS_TG_TOT]]-Tabla25[[#This Row],[ROS_1DU_COR_COD_ESC_TG_TOT]]</f>
        <v>0</v>
      </c>
      <c r="EG78" s="57">
        <f>Tabla25[[#This Row],[ESC_1DU_COR_COD_ROS_TG_NEG]]-Tabla25[[#This Row],[ESC_1DU_COR_COD_ESC_TG_NEG]]</f>
        <v>0</v>
      </c>
      <c r="EH78" s="57">
        <f>Tabla25[[#This Row],[ESC_1DU_COR_COD_ROS_TG_NEU]]-Tabla25[[#This Row],[ESC_1DU_COR_COD_ESC_TG_NEU]]</f>
        <v>0</v>
      </c>
      <c r="EI78" s="57">
        <f>Tabla25[[#This Row],[ESC_1DU_COR_COD_ROS_TG_POS]]-Tabla25[[#This Row],[ESC_1DU_COR_COD_ESC_TG_POS]]</f>
        <v>0</v>
      </c>
      <c r="EJ78" s="57">
        <f>Tabla25[[#This Row],[ESC_1DU_COR_COD_ROS_TG_TOT]]-Tabla25[[#This Row],[ESC_1DU_COR_COD_ESC_TG_TOT]]</f>
        <v>0</v>
      </c>
      <c r="EK78" s="57">
        <f>Tabla25[[#This Row],[PAS_1DU_COR_COD_ROS_TG_NEG]]-Tabla25[[#This Row],[PAS_1DU_COR_COD_ESC_TG_NEG]]</f>
        <v>0</v>
      </c>
      <c r="EL78" s="57">
        <f>Tabla25[[#This Row],[PAS_1DU_COR_COD_ROS_TG_NEU]]-Tabla25[[#This Row],[PAS_1DU_COR_COD_ESC_TG_NEU]]</f>
        <v>0</v>
      </c>
      <c r="EM78" s="57">
        <f>Tabla25[[#This Row],[PAS_1DU_COR_COD_ROS_TG_POS]]-Tabla25[[#This Row],[PAS_1DU_COR_COD_ESC_TG_POS]]</f>
        <v>0</v>
      </c>
      <c r="EN78" s="57">
        <f>Tabla25[[#This Row],[PAS_1DU_COR_COD_ROS_TG_TOT]]-Tabla25[[#This Row],[PAS_1DU_COR_COD_ESC_TG_TOT]]</f>
        <v>0</v>
      </c>
    </row>
    <row r="79" spans="1:144" x14ac:dyDescent="0.3">
      <c r="A79" s="2" t="s">
        <v>77</v>
      </c>
      <c r="B79" s="2">
        <v>30</v>
      </c>
      <c r="C79" s="2">
        <v>2</v>
      </c>
      <c r="D79" s="2">
        <v>33</v>
      </c>
      <c r="E79" s="19">
        <v>0.85</v>
      </c>
      <c r="F79" s="19">
        <v>193.92307692307693</v>
      </c>
      <c r="G79" s="19">
        <v>0.6</v>
      </c>
      <c r="H79" s="19">
        <v>212.11111111111111</v>
      </c>
      <c r="I79" s="19">
        <v>0.75</v>
      </c>
      <c r="J79" s="19">
        <v>161.25</v>
      </c>
      <c r="K79" s="19">
        <v>0.73333333333333328</v>
      </c>
      <c r="L79" s="19">
        <v>187.20588235294119</v>
      </c>
      <c r="M79" s="21">
        <v>0.7</v>
      </c>
      <c r="N79" s="21">
        <v>224.33333333333334</v>
      </c>
      <c r="O79" s="21">
        <v>0.85</v>
      </c>
      <c r="P79" s="21">
        <v>194.66666666666666</v>
      </c>
      <c r="Q79" s="21">
        <v>0.5</v>
      </c>
      <c r="R79" s="21">
        <v>178.57142857142858</v>
      </c>
      <c r="S79" s="21">
        <v>0.68333333333333335</v>
      </c>
      <c r="T79" s="21">
        <v>200.17857142857142</v>
      </c>
      <c r="U79" s="22">
        <v>0.3</v>
      </c>
      <c r="V79" s="22">
        <v>99.333333333333329</v>
      </c>
      <c r="W79" s="22">
        <v>0.44444444444444442</v>
      </c>
      <c r="X79" s="22">
        <v>168.33333333333334</v>
      </c>
      <c r="Y79" s="22">
        <v>0</v>
      </c>
      <c r="AA79" s="22">
        <v>0.26923076923076922</v>
      </c>
      <c r="AB79" s="22">
        <v>133.83333333333334</v>
      </c>
      <c r="AC79" s="24">
        <v>0.1</v>
      </c>
      <c r="AD79" s="24">
        <v>182</v>
      </c>
      <c r="AE79" s="24">
        <v>0.1111111111111111</v>
      </c>
      <c r="AF79" s="24">
        <v>107</v>
      </c>
      <c r="AG79" s="24">
        <v>0.14285714285714285</v>
      </c>
      <c r="AH79" s="24">
        <v>107</v>
      </c>
      <c r="AI79" s="24">
        <v>0.11538461538461539</v>
      </c>
      <c r="AJ79" s="24">
        <v>132</v>
      </c>
      <c r="AK79" s="26">
        <v>0</v>
      </c>
      <c r="AM79" s="26">
        <v>0</v>
      </c>
      <c r="AO79" s="26">
        <v>0</v>
      </c>
      <c r="AQ79" s="26">
        <v>0</v>
      </c>
      <c r="AS79" s="28">
        <v>0</v>
      </c>
      <c r="AU79" s="28">
        <v>0</v>
      </c>
      <c r="AW79" s="28">
        <v>0</v>
      </c>
      <c r="AY79" s="28">
        <v>0</v>
      </c>
      <c r="BA79" s="33">
        <f>Tabla25[[#This Row],[ROS_NUM_COR_COD_ROS_TG_NEG]]-Tabla25[[#This Row],[PAS_NUM_COR_COD_ROS_TG_NEG]]</f>
        <v>-0.7</v>
      </c>
      <c r="BB79" s="33">
        <f>Tabla25[[#This Row],[ROS_DUR_COR_COD_ROS_TG_NEG]]-Tabla25[[#This Row],[PAS_DUR_COR_COD_ROS_TG_NEG]]</f>
        <v>-224.33333333333334</v>
      </c>
      <c r="BC79" s="33">
        <f>Tabla25[[#This Row],[ROS_NUM_COR_COD_ROS_TG_NEU]]-Tabla25[[#This Row],[PAS_NUM_COR_COD_ROS_TG_NEU]]</f>
        <v>-0.85</v>
      </c>
      <c r="BD79" s="33">
        <f>Tabla25[[#This Row],[ROS_DUR_COR_COD_ROS_TG_NEU]]-Tabla25[[#This Row],[PAS_DUR_COR_COD_ROS_TG_NEU]]</f>
        <v>-194.66666666666666</v>
      </c>
      <c r="BE79" s="33">
        <f>Tabla25[[#This Row],[ROS_NUM_COR_COD_ROS_TG_POS]]-Tabla25[[#This Row],[PAS_NUM_COR_COD_ROS_TG_POS]]</f>
        <v>-0.5</v>
      </c>
      <c r="BF79" s="33">
        <f>Tabla25[[#This Row],[ROS_DUR_COR_COD_ROS_TG_POS]]-Tabla25[[#This Row],[PAS_DUR_COR_COD_ROS_TG_POS]]</f>
        <v>-178.57142857142858</v>
      </c>
      <c r="BG79" s="33">
        <f>Tabla25[[#This Row],[ROS_NUM_COR_COD_ROS_TG_TOT]]-Tabla25[[#This Row],[PAS_NUM_COR_COD_ROS_TG_TOT]]</f>
        <v>-0.68333333333333335</v>
      </c>
      <c r="BH79" s="33">
        <f>Tabla25[[#This Row],[ROS_DUR_COR_COD_ROS_TG_TOT]]-Tabla25[[#This Row],[PAS_DUR_COR_COD_ROS_TG_TOT]]</f>
        <v>-200.17857142857142</v>
      </c>
      <c r="BI79" s="30">
        <f>Tabla25[[#This Row],[ROS_NUM_COR_COD_ESC_TG_NEG]]-Tabla25[[#This Row],[PAS_NUM_COR_COD_ESC_TG_NEG]]</f>
        <v>-0.85</v>
      </c>
      <c r="BJ79" s="30">
        <f>Tabla25[[#This Row],[ROS_DUR_COR_COD_ESC_TG_NEG]]-Tabla25[[#This Row],[PAS_DUR_COR_COD_ESC_TG_NEG]]</f>
        <v>-193.92307692307693</v>
      </c>
      <c r="BK79" s="30">
        <f>Tabla25[[#This Row],[ROS_NUM_COR_COD_ESC_TG_NEU]]-Tabla25[[#This Row],[PAS_NUM_COR_COD_ESC_TG_NEU]]</f>
        <v>-0.6</v>
      </c>
      <c r="BL79" s="30">
        <f>Tabla25[[#This Row],[ROS_DUR_COR_COD_ESC_TG_NEU]]-Tabla25[[#This Row],[PAS_DUR_COR_COD_ESC_TG_NEU]]</f>
        <v>-212.11111111111111</v>
      </c>
      <c r="BM79" s="30">
        <f>Tabla25[[#This Row],[ROS_NUM_COR_COD_ESC_TG_POS]]-Tabla25[[#This Row],[PAS_NUM_COR_COD_ESC_TG_POS]]</f>
        <v>-0.75</v>
      </c>
      <c r="BN79" s="30">
        <f>Tabla25[[#This Row],[ROS_DUR_COR_COD_ESC_TG_POS]]-Tabla25[[#This Row],[PAS_DUR_COR_COD_ESC_TG_POS]]</f>
        <v>-161.25</v>
      </c>
      <c r="BO79" s="30">
        <f>Tabla25[[#This Row],[ROS_NUM_COR_COD_ESC_TG_TOT]]-Tabla25[[#This Row],[PAS_NUM_COR_COD_ESC_TG_TOT]]</f>
        <v>-0.73333333333333328</v>
      </c>
      <c r="BP79" s="30">
        <f>Tabla25[[#This Row],[ROS_DUR_COR_COD_ESC_TG_TOT]]-Tabla25[[#This Row],[PAS_DUR_COR_COD_ESC_TG_TOT]]</f>
        <v>-187.20588235294119</v>
      </c>
      <c r="BQ79" s="36">
        <f>Tabla25[[#This Row],[PAS_NUM_COR_COD_ROS_TG_NEG]]-Tabla25[[#This Row],[ESC_NUM_COR_COD_ROS_TG_NEG]]</f>
        <v>0.6</v>
      </c>
      <c r="BR79" s="36">
        <f>Tabla25[[#This Row],[PAS_DUR_COR_COD_ROS_TG_NEG]]-Tabla25[[#This Row],[ESC_DUR_COR_COD_ROS_TG_NEG]]</f>
        <v>42.333333333333343</v>
      </c>
      <c r="BS79" s="36">
        <f>Tabla25[[#This Row],[PAS_NUM_COR_COD_ROS_TG_NEU]]-Tabla25[[#This Row],[ESC_NUM_COR_COD_ROS_TG_NEU]]</f>
        <v>0.73888888888888893</v>
      </c>
      <c r="BT79" s="36">
        <f>Tabla25[[#This Row],[PAS_DUR_COR_COD_ROS_TG_NEU]]-Tabla25[[#This Row],[ESC_DUR_COR_COD_ROS_TG_NEU]]</f>
        <v>87.666666666666657</v>
      </c>
      <c r="BU79" s="36">
        <f>Tabla25[[#This Row],[PAS_NUM_COR_COD_ROS_TG_POS]]-Tabla25[[#This Row],[ESC_NUM_COR_COD_ROS_TG_POS]]</f>
        <v>0.35714285714285715</v>
      </c>
      <c r="BV79" s="36">
        <f>Tabla25[[#This Row],[PAS_DUR_COR_COD_ROS_TG_POS]]-Tabla25[[#This Row],[ESC_DUR_COR_COD_ROS_TG_POS]]</f>
        <v>71.571428571428584</v>
      </c>
      <c r="BW79" s="36">
        <f>Tabla25[[#This Row],[PAS_NUM_COR_COD_ROS_TG_TOT]]-Tabla25[[#This Row],[ESC_NUM_COR_COD_ROS_TG_TOT]]</f>
        <v>0.56794871794871793</v>
      </c>
      <c r="BX79" s="36">
        <f>Tabla25[[#This Row],[PAS_DUR_COR_COD_ROS_TG_TOT]]-Tabla25[[#This Row],[ESC_DUR_COR_COD_ROS_TG_TOT]]</f>
        <v>68.178571428571416</v>
      </c>
      <c r="BY79" s="39">
        <f>Tabla25[[#This Row],[PAS_NUM_COR_COD_ESC_TG_NEG]]-Tabla25[[#This Row],[ESC_NUM_COR_COD_ESC_TG_NEG]]</f>
        <v>0.55000000000000004</v>
      </c>
      <c r="BZ79" s="39">
        <f>Tabla25[[#This Row],[PAS_DUR_COR_COD_ESC_TG_NEG]]-Tabla25[[#This Row],[ESC_DUR_COR_COD_ESC_TG_NEG]]</f>
        <v>94.589743589743605</v>
      </c>
      <c r="CA79" s="39">
        <f>Tabla25[[#This Row],[PAS_NUM_COR_COD_ESC_TG_NEU]]-Tabla25[[#This Row],[ESC_NUM_COR_COD_ESC_TG_NEU]]</f>
        <v>0.15555555555555556</v>
      </c>
      <c r="CB79" s="39">
        <f>Tabla25[[#This Row],[PAS_DUR_COR_COD_ESC_TG_NEU]]-Tabla25[[#This Row],[ESC_DUR_COR_COD_ESC_TG_NEU]]</f>
        <v>43.777777777777771</v>
      </c>
      <c r="CC79" s="39">
        <f>Tabla25[[#This Row],[PAS_NUM_COR_COD_ESC_TG_POS]]-Tabla25[[#This Row],[ESC_NUM_COR_COD_ESC_TG_POS]]</f>
        <v>0.75</v>
      </c>
      <c r="CD79" s="39">
        <f>Tabla25[[#This Row],[PAS_DUR_COR_COD_ESC_TG_POS]]-Tabla25[[#This Row],[ESC_DUR_COR_COD_ESC_TG_POS]]</f>
        <v>161.25</v>
      </c>
      <c r="CE79" s="39">
        <f>Tabla25[[#This Row],[PAS_NUM_COR_COD_ESC_TG_TOT]]-Tabla25[[#This Row],[ESC_NUM_COR_COD_ESC_TG_TOT]]</f>
        <v>0.46410256410256406</v>
      </c>
      <c r="CF79" s="39">
        <f>Tabla25[[#This Row],[PAS_DUR_COR_COD_ESC_TG_TOT]]-Tabla25[[#This Row],[ESC_DUR_COR_COD_ESC_TG_TOT]]</f>
        <v>53.372549019607845</v>
      </c>
      <c r="CG79" s="42">
        <f>Tabla25[[#This Row],[PAS_NUM_COR_COD_ROS_TG_NEG]]-Tabla25[[#This Row],[PAS_NUM_COR_COD_ESC_TG_NEG]]</f>
        <v>-0.15000000000000002</v>
      </c>
      <c r="CH79" s="42">
        <f>Tabla25[[#This Row],[PAS_NUM_COR_COD_ROS_TG_NEU]]-Tabla25[[#This Row],[PAS_NUM_COR_COD_ESC_TG_NEU]]</f>
        <v>0.25</v>
      </c>
      <c r="CI79" s="42">
        <f>Tabla25[[#This Row],[PAS_NUM_COR_COD_ROS_TG_POS]]-Tabla25[[#This Row],[PAS_NUM_COR_COD_ESC_TG_POS]]</f>
        <v>-0.25</v>
      </c>
      <c r="CJ79" s="42">
        <f>Tabla25[[#This Row],[PAS_NUM_COR_COD_ROS_TG_TOT]]-Tabla25[[#This Row],[PAS_NUM_COR_COD_ESC_TG_TOT]]</f>
        <v>-4.9999999999999933E-2</v>
      </c>
      <c r="CK79" s="42">
        <f>Tabla25[[#This Row],[PAS_DUR_COR_COD_ROS_TG_NEG]]-Tabla25[[#This Row],[PAS_DUR_COR_COD_ESC_TG_NEG]]</f>
        <v>30.410256410256409</v>
      </c>
      <c r="CL79" s="42">
        <f>Tabla25[[#This Row],[PAS_DUR_COR_COD_ROS_TG_NEU]]-Tabla25[[#This Row],[PAS_DUR_COR_COD_ESC_TG_NEU]]</f>
        <v>-17.444444444444457</v>
      </c>
      <c r="CM79" s="42">
        <f>Tabla25[[#This Row],[PAS_DUR_COR_COD_ROS_TG_POS]]-Tabla25[[#This Row],[PAS_DUR_COR_COD_ESC_TG_POS]]</f>
        <v>17.321428571428584</v>
      </c>
      <c r="CN79" s="42">
        <f>Tabla25[[#This Row],[PAS_DUR_COR_COD_ROS_TG_TOT]]-Tabla25[[#This Row],[PAS_DUR_COR_COD_ESC_TG_TOT]]</f>
        <v>12.972689075630228</v>
      </c>
      <c r="CO79" s="44">
        <f>Tabla25[[#This Row],[ESC_NUM_COR_COD_ROS_TG_NEG]]-Tabla25[[#This Row],[ESC_NUM_COR_COD_ESC_TG_NEG]]</f>
        <v>-0.19999999999999998</v>
      </c>
      <c r="CP79" s="44">
        <f>Tabla25[[#This Row],[ESC_NUM_COR_COD_ROS_TG_NEU]]-Tabla25[[#This Row],[ESC_NUM_COR_COD_ESC_TG_NEU]]</f>
        <v>-0.33333333333333331</v>
      </c>
      <c r="CQ79" s="44">
        <f>Tabla25[[#This Row],[ESC_NUM_COR_COD_ROS_TG_POS]]-Tabla25[[#This Row],[ESC_NUM_COR_COD_ESC_TG_POS]]</f>
        <v>0.14285714285714285</v>
      </c>
      <c r="CR79" s="44">
        <f>Tabla25[[#This Row],[ESC_NUM_COR_COD_ROS_TG_TOT]]-Tabla25[[#This Row],[ESC_NUM_COR_COD_ESC_TG_TOT]]</f>
        <v>-0.15384615384615383</v>
      </c>
      <c r="CS79" s="44">
        <f>Tabla25[[#This Row],[ESC_DUR_COR_COD_ROS_TG_NEG]]-Tabla25[[#This Row],[ESC_DUR_COR_COD_ESC_TG_NEG]]</f>
        <v>82.666666666666671</v>
      </c>
      <c r="CT79" s="44">
        <f>Tabla25[[#This Row],[ESC_DUR_COR_COD_ROS_TG_NEU]]-Tabla25[[#This Row],[ESC_DUR_COR_COD_ESC_TG_NEU]]</f>
        <v>-61.333333333333343</v>
      </c>
      <c r="CU79" s="44">
        <f>Tabla25[[#This Row],[ESC_DUR_COR_COD_ROS_TG_POS]]-Tabla25[[#This Row],[ESC_DUR_COR_COD_ESC_TG_POS]]</f>
        <v>107</v>
      </c>
      <c r="CV79" s="44">
        <f>Tabla25[[#This Row],[ESC_DUR_COR_COD_ROS_TG_TOT]]-Tabla25[[#This Row],[ESC_DUR_COR_COD_ESC_TG_TOT]]</f>
        <v>-1.8333333333333428</v>
      </c>
      <c r="CW79" s="47">
        <f>Tabla25[[#This Row],[ROS_NUM_COR_COD_ROS_TG_NEG]]-Tabla25[[#This Row],[ROS_NUM_COR_COD_ESC_TG_NEG]]</f>
        <v>0</v>
      </c>
      <c r="CX79" s="47">
        <f>Tabla25[[#This Row],[ROS_NUM_COR_COD_ROS_TG_NEU]]-Tabla25[[#This Row],[ROS_NUM_COR_COD_ESC_TG_NEU]]</f>
        <v>0</v>
      </c>
      <c r="CY79" s="47">
        <f>Tabla25[[#This Row],[ROS_NUM_COR_COD_ROS_TG_POS]]-Tabla25[[#This Row],[ROS_NUM_COR_COD_ESC_TG_POS]]</f>
        <v>0</v>
      </c>
      <c r="CZ79" s="47">
        <f>Tabla25[[#This Row],[ROS_NUM_COR_COD_ROS_TG_TOT]]-Tabla25[[#This Row],[ROS_NUM_COR_COD_ESC_TG_TOT]]</f>
        <v>0</v>
      </c>
      <c r="DA79" s="47">
        <f>Tabla25[[#This Row],[ROS_DUR_COR_COD_ROS_TG_NEG]]-Tabla25[[#This Row],[ROS_DUR_COR_COD_ESC_TG_NEG]]</f>
        <v>0</v>
      </c>
      <c r="DB79" s="47">
        <f>Tabla25[[#This Row],[ROS_DUR_COR_COD_ROS_TG_NEU]]-Tabla25[[#This Row],[ROS_DUR_COR_COD_ESC_TG_NEU]]</f>
        <v>0</v>
      </c>
      <c r="DC79" s="47">
        <f>Tabla25[[#This Row],[ROS_DUR_COR_COD_ROS_TG_POS]]-Tabla25[[#This Row],[ROS_DUR_COR_COD_ESC_TG_POS]]</f>
        <v>0</v>
      </c>
      <c r="DD79" s="47">
        <f>Tabla25[[#This Row],[ROS_DUR_COR_COD_ROS_TG_TOT]]-Tabla25[[#This Row],[ROS_DUR_COR_COD_ESC_TG_TOT]]</f>
        <v>0</v>
      </c>
      <c r="DE79" s="57"/>
      <c r="DF79" s="57"/>
      <c r="DG79" s="57"/>
      <c r="DH79" s="57"/>
      <c r="DI79" s="57"/>
      <c r="DJ79" s="57"/>
      <c r="DK79" s="57"/>
      <c r="DL79" s="57"/>
      <c r="DM79" s="57">
        <v>182</v>
      </c>
      <c r="DN79" s="57">
        <v>107</v>
      </c>
      <c r="DO79" s="57">
        <v>107</v>
      </c>
      <c r="DP79" s="57">
        <v>132</v>
      </c>
      <c r="DQ79" s="57">
        <v>99.333333333333329</v>
      </c>
      <c r="DR79" s="57">
        <v>132.66666666666666</v>
      </c>
      <c r="DS79" s="57"/>
      <c r="DT79" s="57">
        <v>116</v>
      </c>
      <c r="DU79" s="57">
        <v>147.88888888888889</v>
      </c>
      <c r="DV79" s="57">
        <v>125.91666666666667</v>
      </c>
      <c r="DW79" s="57">
        <v>134.14285714285714</v>
      </c>
      <c r="DX79" s="57">
        <v>135.03571428571428</v>
      </c>
      <c r="DY79" s="57">
        <v>138.07692307692307</v>
      </c>
      <c r="DZ79" s="57">
        <v>148.33333333333334</v>
      </c>
      <c r="EA79" s="57">
        <v>132.33333333333334</v>
      </c>
      <c r="EB79" s="57">
        <v>138.76470588235293</v>
      </c>
      <c r="EC79" s="57">
        <f>Tabla25[[#This Row],[ROS_1DU_COR_COD_ROS_TG_NEG]]-Tabla25[[#This Row],[ROS_1DU_COR_COD_ESC_TG_NEG]]</f>
        <v>0</v>
      </c>
      <c r="ED79" s="57">
        <f>Tabla25[[#This Row],[ROS_1DU_COR_COD_ROS_TG_NEU]]-Tabla25[[#This Row],[ROS_1DU_COR_COD_ESC_TG_NEU]]</f>
        <v>0</v>
      </c>
      <c r="EE79" s="57">
        <f>Tabla25[[#This Row],[ROS_1DU_COR_COD_ROS_TG_POS]]-Tabla25[[#This Row],[ROS_1DU_COR_COD_ESC_TG_POS]]</f>
        <v>0</v>
      </c>
      <c r="EF79" s="57">
        <f>Tabla25[[#This Row],[ROS_1DU_COR_COD_ROS_TG_TOT]]-Tabla25[[#This Row],[ROS_1DU_COR_COD_ESC_TG_TOT]]</f>
        <v>0</v>
      </c>
      <c r="EG79" s="57">
        <f>Tabla25[[#This Row],[ESC_1DU_COR_COD_ROS_TG_NEG]]-Tabla25[[#This Row],[ESC_1DU_COR_COD_ESC_TG_NEG]]</f>
        <v>82.666666666666671</v>
      </c>
      <c r="EH79" s="57">
        <f>Tabla25[[#This Row],[ESC_1DU_COR_COD_ROS_TG_NEU]]-Tabla25[[#This Row],[ESC_1DU_COR_COD_ESC_TG_NEU]]</f>
        <v>-25.666666666666657</v>
      </c>
      <c r="EI79" s="57">
        <f>Tabla25[[#This Row],[ESC_1DU_COR_COD_ROS_TG_POS]]-Tabla25[[#This Row],[ESC_1DU_COR_COD_ESC_TG_POS]]</f>
        <v>107</v>
      </c>
      <c r="EJ79" s="57">
        <f>Tabla25[[#This Row],[ESC_1DU_COR_COD_ROS_TG_TOT]]-Tabla25[[#This Row],[ESC_1DU_COR_COD_ESC_TG_TOT]]</f>
        <v>16</v>
      </c>
      <c r="EK79" s="57">
        <f>Tabla25[[#This Row],[PAS_1DU_COR_COD_ROS_TG_NEG]]-Tabla25[[#This Row],[PAS_1DU_COR_COD_ESC_TG_NEG]]</f>
        <v>9.8119658119658197</v>
      </c>
      <c r="EL79" s="57">
        <f>Tabla25[[#This Row],[PAS_1DU_COR_COD_ROS_TG_NEU]]-Tabla25[[#This Row],[PAS_1DU_COR_COD_ESC_TG_NEU]]</f>
        <v>-22.416666666666671</v>
      </c>
      <c r="EM79" s="57">
        <f>Tabla25[[#This Row],[PAS_1DU_COR_COD_ROS_TG_POS]]-Tabla25[[#This Row],[PAS_1DU_COR_COD_ESC_TG_POS]]</f>
        <v>1.809523809523796</v>
      </c>
      <c r="EN79" s="57">
        <f>Tabla25[[#This Row],[PAS_1DU_COR_COD_ROS_TG_TOT]]-Tabla25[[#This Row],[PAS_1DU_COR_COD_ESC_TG_TOT]]</f>
        <v>-3.7289915966386502</v>
      </c>
    </row>
    <row r="80" spans="1:144" x14ac:dyDescent="0.3">
      <c r="A80" s="2" t="s">
        <v>78</v>
      </c>
      <c r="B80" s="2">
        <v>30</v>
      </c>
      <c r="C80" s="2">
        <v>2</v>
      </c>
      <c r="D80" s="2">
        <v>34</v>
      </c>
      <c r="E80" s="19">
        <v>3.2</v>
      </c>
      <c r="F80" s="19">
        <v>1030</v>
      </c>
      <c r="G80" s="19">
        <v>2.6</v>
      </c>
      <c r="H80" s="19">
        <v>1094.6428571428571</v>
      </c>
      <c r="I80" s="19">
        <v>2.85</v>
      </c>
      <c r="J80" s="19">
        <v>1051.4000000000001</v>
      </c>
      <c r="K80" s="19">
        <v>2.8833333333333333</v>
      </c>
      <c r="L80" s="19">
        <v>1056.6521739130435</v>
      </c>
      <c r="M80" s="21">
        <v>3.15</v>
      </c>
      <c r="N80" s="21">
        <v>1048.375</v>
      </c>
      <c r="O80" s="21">
        <v>3.4</v>
      </c>
      <c r="P80" s="21">
        <v>1196.9333333333334</v>
      </c>
      <c r="Q80" s="21">
        <v>3.15</v>
      </c>
      <c r="R80" s="21">
        <v>1093.2941176470588</v>
      </c>
      <c r="S80" s="21">
        <v>3.2333333333333334</v>
      </c>
      <c r="T80" s="21">
        <v>1110.7083333333333</v>
      </c>
      <c r="U80" s="22">
        <v>4.2</v>
      </c>
      <c r="V80" s="22">
        <v>1434.3333333333333</v>
      </c>
      <c r="W80" s="22">
        <v>4.2</v>
      </c>
      <c r="X80" s="22">
        <v>1442.4444444444443</v>
      </c>
      <c r="Y80" s="22">
        <v>4.4444444444444446</v>
      </c>
      <c r="Z80" s="22">
        <v>1481.5</v>
      </c>
      <c r="AA80" s="22">
        <v>4.2758620689655169</v>
      </c>
      <c r="AB80" s="22">
        <v>1451.6538461538462</v>
      </c>
      <c r="AC80" s="24">
        <v>1.8</v>
      </c>
      <c r="AD80" s="24">
        <v>700.14285714285711</v>
      </c>
      <c r="AE80" s="24">
        <v>2.4</v>
      </c>
      <c r="AF80" s="24">
        <v>1028.6666666666667</v>
      </c>
      <c r="AG80" s="24">
        <v>1.4444444444444444</v>
      </c>
      <c r="AH80" s="24">
        <v>1063.25</v>
      </c>
      <c r="AI80" s="24">
        <v>1.896551724137931</v>
      </c>
      <c r="AJ80" s="24">
        <v>901.52941176470586</v>
      </c>
      <c r="AK80" s="26">
        <v>2.8888888888888888</v>
      </c>
      <c r="AL80" s="26">
        <v>818.44444444444446</v>
      </c>
      <c r="AM80" s="26">
        <v>1.7</v>
      </c>
      <c r="AN80" s="26">
        <v>1181.75</v>
      </c>
      <c r="AO80" s="26">
        <v>2.2000000000000002</v>
      </c>
      <c r="AP80" s="26">
        <v>876</v>
      </c>
      <c r="AQ80" s="26">
        <v>2.2413793103448274</v>
      </c>
      <c r="AR80" s="26">
        <v>911.25</v>
      </c>
      <c r="AS80" s="28">
        <v>3</v>
      </c>
      <c r="AT80" s="28">
        <v>1036.75</v>
      </c>
      <c r="AU80" s="28">
        <v>4.2</v>
      </c>
      <c r="AV80" s="28">
        <v>1241.6666666666667</v>
      </c>
      <c r="AW80" s="28">
        <v>4.5999999999999996</v>
      </c>
      <c r="AX80" s="28">
        <v>1070.3</v>
      </c>
      <c r="AY80" s="28">
        <v>3.9655172413793105</v>
      </c>
      <c r="AZ80" s="28">
        <v>1117.4814814814815</v>
      </c>
      <c r="BA80" s="33">
        <f>Tabla25[[#This Row],[ROS_NUM_COR_COD_ROS_TG_NEG]]-Tabla25[[#This Row],[PAS_NUM_COR_COD_ROS_TG_NEG]]</f>
        <v>-0.14999999999999991</v>
      </c>
      <c r="BB80" s="33">
        <f>Tabla25[[#This Row],[ROS_DUR_COR_COD_ROS_TG_NEG]]-Tabla25[[#This Row],[PAS_DUR_COR_COD_ROS_TG_NEG]]</f>
        <v>-11.625</v>
      </c>
      <c r="BC80" s="33">
        <f>Tabla25[[#This Row],[ROS_NUM_COR_COD_ROS_TG_NEU]]-Tabla25[[#This Row],[PAS_NUM_COR_COD_ROS_TG_NEU]]</f>
        <v>0.80000000000000027</v>
      </c>
      <c r="BD80" s="33">
        <f>Tabla25[[#This Row],[ROS_DUR_COR_COD_ROS_TG_NEU]]-Tabla25[[#This Row],[PAS_DUR_COR_COD_ROS_TG_NEU]]</f>
        <v>44.733333333333348</v>
      </c>
      <c r="BE80" s="33">
        <f>Tabla25[[#This Row],[ROS_NUM_COR_COD_ROS_TG_POS]]-Tabla25[[#This Row],[PAS_NUM_COR_COD_ROS_TG_POS]]</f>
        <v>1.4499999999999997</v>
      </c>
      <c r="BF80" s="33">
        <f>Tabla25[[#This Row],[ROS_DUR_COR_COD_ROS_TG_POS]]-Tabla25[[#This Row],[PAS_DUR_COR_COD_ROS_TG_POS]]</f>
        <v>-22.994117647058829</v>
      </c>
      <c r="BG80" s="33">
        <f>Tabla25[[#This Row],[ROS_NUM_COR_COD_ROS_TG_TOT]]-Tabla25[[#This Row],[PAS_NUM_COR_COD_ROS_TG_TOT]]</f>
        <v>0.73218390804597711</v>
      </c>
      <c r="BH80" s="33">
        <f>Tabla25[[#This Row],[ROS_DUR_COR_COD_ROS_TG_TOT]]-Tabla25[[#This Row],[PAS_DUR_COR_COD_ROS_TG_TOT]]</f>
        <v>6.773148148148266</v>
      </c>
      <c r="BI80" s="30">
        <f>Tabla25[[#This Row],[ROS_NUM_COR_COD_ESC_TG_NEG]]-Tabla25[[#This Row],[PAS_NUM_COR_COD_ESC_TG_NEG]]</f>
        <v>-0.31111111111111134</v>
      </c>
      <c r="BJ80" s="30">
        <f>Tabla25[[#This Row],[ROS_DUR_COR_COD_ESC_TG_NEG]]-Tabla25[[#This Row],[PAS_DUR_COR_COD_ESC_TG_NEG]]</f>
        <v>-211.55555555555554</v>
      </c>
      <c r="BK80" s="30">
        <f>Tabla25[[#This Row],[ROS_NUM_COR_COD_ESC_TG_NEU]]-Tabla25[[#This Row],[PAS_NUM_COR_COD_ESC_TG_NEU]]</f>
        <v>-0.90000000000000013</v>
      </c>
      <c r="BL80" s="30">
        <f>Tabla25[[#This Row],[ROS_DUR_COR_COD_ESC_TG_NEU]]-Tabla25[[#This Row],[PAS_DUR_COR_COD_ESC_TG_NEU]]</f>
        <v>87.10714285714289</v>
      </c>
      <c r="BM80" s="30">
        <f>Tabla25[[#This Row],[ROS_NUM_COR_COD_ESC_TG_POS]]-Tabla25[[#This Row],[PAS_NUM_COR_COD_ESC_TG_POS]]</f>
        <v>-0.64999999999999991</v>
      </c>
      <c r="BN80" s="30">
        <f>Tabla25[[#This Row],[ROS_DUR_COR_COD_ESC_TG_POS]]-Tabla25[[#This Row],[PAS_DUR_COR_COD_ESC_TG_POS]]</f>
        <v>-175.40000000000009</v>
      </c>
      <c r="BO80" s="30">
        <f>Tabla25[[#This Row],[ROS_NUM_COR_COD_ESC_TG_TOT]]-Tabla25[[#This Row],[PAS_NUM_COR_COD_ESC_TG_TOT]]</f>
        <v>-0.6419540229885059</v>
      </c>
      <c r="BP80" s="30">
        <f>Tabla25[[#This Row],[ROS_DUR_COR_COD_ESC_TG_TOT]]-Tabla25[[#This Row],[PAS_DUR_COR_COD_ESC_TG_TOT]]</f>
        <v>-145.4021739130435</v>
      </c>
      <c r="BQ80" s="36">
        <f>Tabla25[[#This Row],[PAS_NUM_COR_COD_ROS_TG_NEG]]-Tabla25[[#This Row],[ESC_NUM_COR_COD_ROS_TG_NEG]]</f>
        <v>1.3499999999999999</v>
      </c>
      <c r="BR80" s="36">
        <f>Tabla25[[#This Row],[PAS_DUR_COR_COD_ROS_TG_NEG]]-Tabla25[[#This Row],[ESC_DUR_COR_COD_ROS_TG_NEG]]</f>
        <v>348.23214285714289</v>
      </c>
      <c r="BS80" s="36">
        <f>Tabla25[[#This Row],[PAS_NUM_COR_COD_ROS_TG_NEU]]-Tabla25[[#This Row],[ESC_NUM_COR_COD_ROS_TG_NEU]]</f>
        <v>1</v>
      </c>
      <c r="BT80" s="36">
        <f>Tabla25[[#This Row],[PAS_DUR_COR_COD_ROS_TG_NEU]]-Tabla25[[#This Row],[ESC_DUR_COR_COD_ROS_TG_NEU]]</f>
        <v>168.26666666666665</v>
      </c>
      <c r="BU80" s="36">
        <f>Tabla25[[#This Row],[PAS_NUM_COR_COD_ROS_TG_POS]]-Tabla25[[#This Row],[ESC_NUM_COR_COD_ROS_TG_POS]]</f>
        <v>1.7055555555555555</v>
      </c>
      <c r="BV80" s="36">
        <f>Tabla25[[#This Row],[PAS_DUR_COR_COD_ROS_TG_POS]]-Tabla25[[#This Row],[ESC_DUR_COR_COD_ROS_TG_POS]]</f>
        <v>30.044117647058783</v>
      </c>
      <c r="BW80" s="36">
        <f>Tabla25[[#This Row],[PAS_NUM_COR_COD_ROS_TG_TOT]]-Tabla25[[#This Row],[ESC_NUM_COR_COD_ROS_TG_TOT]]</f>
        <v>1.3367816091954023</v>
      </c>
      <c r="BX80" s="36">
        <f>Tabla25[[#This Row],[PAS_DUR_COR_COD_ROS_TG_TOT]]-Tabla25[[#This Row],[ESC_DUR_COR_COD_ROS_TG_TOT]]</f>
        <v>209.1789215686274</v>
      </c>
      <c r="BY80" s="39">
        <f>Tabla25[[#This Row],[PAS_NUM_COR_COD_ESC_TG_NEG]]-Tabla25[[#This Row],[ESC_NUM_COR_COD_ESC_TG_NEG]]</f>
        <v>-1</v>
      </c>
      <c r="BZ80" s="39">
        <f>Tabla25[[#This Row],[PAS_DUR_COR_COD_ESC_TG_NEG]]-Tabla25[[#This Row],[ESC_DUR_COR_COD_ESC_TG_NEG]]</f>
        <v>-404.33333333333326</v>
      </c>
      <c r="CA80" s="39">
        <f>Tabla25[[#This Row],[PAS_NUM_COR_COD_ESC_TG_NEU]]-Tabla25[[#This Row],[ESC_NUM_COR_COD_ESC_TG_NEU]]</f>
        <v>-1.6</v>
      </c>
      <c r="CB80" s="39">
        <f>Tabla25[[#This Row],[PAS_DUR_COR_COD_ESC_TG_NEU]]-Tabla25[[#This Row],[ESC_DUR_COR_COD_ESC_TG_NEU]]</f>
        <v>-347.80158730158723</v>
      </c>
      <c r="CC80" s="39">
        <f>Tabla25[[#This Row],[PAS_NUM_COR_COD_ESC_TG_POS]]-Tabla25[[#This Row],[ESC_NUM_COR_COD_ESC_TG_POS]]</f>
        <v>-1.5944444444444446</v>
      </c>
      <c r="CD80" s="39">
        <f>Tabla25[[#This Row],[PAS_DUR_COR_COD_ESC_TG_POS]]-Tabla25[[#This Row],[ESC_DUR_COR_COD_ESC_TG_POS]]</f>
        <v>-430.09999999999991</v>
      </c>
      <c r="CE80" s="39">
        <f>Tabla25[[#This Row],[PAS_NUM_COR_COD_ESC_TG_TOT]]-Tabla25[[#This Row],[ESC_NUM_COR_COD_ESC_TG_TOT]]</f>
        <v>-1.3925287356321836</v>
      </c>
      <c r="CF80" s="39">
        <f>Tabla25[[#This Row],[PAS_DUR_COR_COD_ESC_TG_TOT]]-Tabla25[[#This Row],[ESC_DUR_COR_COD_ESC_TG_TOT]]</f>
        <v>-395.00167224080269</v>
      </c>
      <c r="CG80" s="42">
        <f>Tabla25[[#This Row],[PAS_NUM_COR_COD_ROS_TG_NEG]]-Tabla25[[#This Row],[PAS_NUM_COR_COD_ESC_TG_NEG]]</f>
        <v>-5.0000000000000266E-2</v>
      </c>
      <c r="CH80" s="42">
        <f>Tabla25[[#This Row],[PAS_NUM_COR_COD_ROS_TG_NEU]]-Tabla25[[#This Row],[PAS_NUM_COR_COD_ESC_TG_NEU]]</f>
        <v>0.79999999999999982</v>
      </c>
      <c r="CI80" s="42">
        <f>Tabla25[[#This Row],[PAS_NUM_COR_COD_ROS_TG_POS]]-Tabla25[[#This Row],[PAS_NUM_COR_COD_ESC_TG_POS]]</f>
        <v>0.29999999999999982</v>
      </c>
      <c r="CJ80" s="42">
        <f>Tabla25[[#This Row],[PAS_NUM_COR_COD_ROS_TG_TOT]]-Tabla25[[#This Row],[PAS_NUM_COR_COD_ESC_TG_TOT]]</f>
        <v>0.35000000000000009</v>
      </c>
      <c r="CK80" s="42">
        <f>Tabla25[[#This Row],[PAS_DUR_COR_COD_ROS_TG_NEG]]-Tabla25[[#This Row],[PAS_DUR_COR_COD_ESC_TG_NEG]]</f>
        <v>18.375</v>
      </c>
      <c r="CL80" s="42">
        <f>Tabla25[[#This Row],[PAS_DUR_COR_COD_ROS_TG_NEU]]-Tabla25[[#This Row],[PAS_DUR_COR_COD_ESC_TG_NEU]]</f>
        <v>102.29047619047628</v>
      </c>
      <c r="CM80" s="42">
        <f>Tabla25[[#This Row],[PAS_DUR_COR_COD_ROS_TG_POS]]-Tabla25[[#This Row],[PAS_DUR_COR_COD_ESC_TG_POS]]</f>
        <v>41.894117647058692</v>
      </c>
      <c r="CN80" s="42">
        <f>Tabla25[[#This Row],[PAS_DUR_COR_COD_ROS_TG_TOT]]-Tabla25[[#This Row],[PAS_DUR_COR_COD_ESC_TG_TOT]]</f>
        <v>54.05615942028976</v>
      </c>
      <c r="CO80" s="44">
        <f>Tabla25[[#This Row],[ESC_NUM_COR_COD_ROS_TG_NEG]]-Tabla25[[#This Row],[ESC_NUM_COR_COD_ESC_TG_NEG]]</f>
        <v>-2.4000000000000004</v>
      </c>
      <c r="CP80" s="44">
        <f>Tabla25[[#This Row],[ESC_NUM_COR_COD_ROS_TG_NEU]]-Tabla25[[#This Row],[ESC_NUM_COR_COD_ESC_TG_NEU]]</f>
        <v>-1.8000000000000003</v>
      </c>
      <c r="CQ80" s="44">
        <f>Tabla25[[#This Row],[ESC_NUM_COR_COD_ROS_TG_POS]]-Tabla25[[#This Row],[ESC_NUM_COR_COD_ESC_TG_POS]]</f>
        <v>-3</v>
      </c>
      <c r="CR80" s="44">
        <f>Tabla25[[#This Row],[ESC_NUM_COR_COD_ROS_TG_TOT]]-Tabla25[[#This Row],[ESC_NUM_COR_COD_ESC_TG_TOT]]</f>
        <v>-2.3793103448275859</v>
      </c>
      <c r="CS80" s="44">
        <f>Tabla25[[#This Row],[ESC_DUR_COR_COD_ROS_TG_NEG]]-Tabla25[[#This Row],[ESC_DUR_COR_COD_ESC_TG_NEG]]</f>
        <v>-734.19047619047615</v>
      </c>
      <c r="CT80" s="44">
        <f>Tabla25[[#This Row],[ESC_DUR_COR_COD_ROS_TG_NEU]]-Tabla25[[#This Row],[ESC_DUR_COR_COD_ESC_TG_NEU]]</f>
        <v>-413.7777777777776</v>
      </c>
      <c r="CU80" s="44">
        <f>Tabla25[[#This Row],[ESC_DUR_COR_COD_ROS_TG_POS]]-Tabla25[[#This Row],[ESC_DUR_COR_COD_ESC_TG_POS]]</f>
        <v>-418.25</v>
      </c>
      <c r="CV80" s="44">
        <f>Tabla25[[#This Row],[ESC_DUR_COR_COD_ROS_TG_TOT]]-Tabla25[[#This Row],[ESC_DUR_COR_COD_ESC_TG_TOT]]</f>
        <v>-550.12443438914033</v>
      </c>
      <c r="CW80" s="47">
        <f>Tabla25[[#This Row],[ROS_NUM_COR_COD_ROS_TG_NEG]]-Tabla25[[#This Row],[ROS_NUM_COR_COD_ESC_TG_NEG]]</f>
        <v>0.11111111111111116</v>
      </c>
      <c r="CX80" s="47">
        <f>Tabla25[[#This Row],[ROS_NUM_COR_COD_ROS_TG_NEU]]-Tabla25[[#This Row],[ROS_NUM_COR_COD_ESC_TG_NEU]]</f>
        <v>2.5</v>
      </c>
      <c r="CY80" s="47">
        <f>Tabla25[[#This Row],[ROS_NUM_COR_COD_ROS_TG_POS]]-Tabla25[[#This Row],[ROS_NUM_COR_COD_ESC_TG_POS]]</f>
        <v>2.3999999999999995</v>
      </c>
      <c r="CZ80" s="47">
        <f>Tabla25[[#This Row],[ROS_NUM_COR_COD_ROS_TG_TOT]]-Tabla25[[#This Row],[ROS_NUM_COR_COD_ESC_TG_TOT]]</f>
        <v>1.7241379310344831</v>
      </c>
      <c r="DA80" s="47">
        <f>Tabla25[[#This Row],[ROS_DUR_COR_COD_ROS_TG_NEG]]-Tabla25[[#This Row],[ROS_DUR_COR_COD_ESC_TG_NEG]]</f>
        <v>218.30555555555554</v>
      </c>
      <c r="DB80" s="47">
        <f>Tabla25[[#This Row],[ROS_DUR_COR_COD_ROS_TG_NEU]]-Tabla25[[#This Row],[ROS_DUR_COR_COD_ESC_TG_NEU]]</f>
        <v>59.916666666666742</v>
      </c>
      <c r="DC80" s="47">
        <f>Tabla25[[#This Row],[ROS_DUR_COR_COD_ROS_TG_POS]]-Tabla25[[#This Row],[ROS_DUR_COR_COD_ESC_TG_POS]]</f>
        <v>194.29999999999995</v>
      </c>
      <c r="DD80" s="47">
        <f>Tabla25[[#This Row],[ROS_DUR_COR_COD_ROS_TG_TOT]]-Tabla25[[#This Row],[ROS_DUR_COR_COD_ESC_TG_TOT]]</f>
        <v>206.23148148148152</v>
      </c>
      <c r="DE80" s="57">
        <v>294</v>
      </c>
      <c r="DF80" s="57">
        <v>267.88888888888891</v>
      </c>
      <c r="DG80" s="57">
        <v>289</v>
      </c>
      <c r="DH80" s="57">
        <v>283.44444444444446</v>
      </c>
      <c r="DI80" s="57">
        <v>297.66666666666669</v>
      </c>
      <c r="DJ80" s="57">
        <v>227.75</v>
      </c>
      <c r="DK80" s="57">
        <v>242.71428571428572</v>
      </c>
      <c r="DL80" s="57">
        <v>264.45</v>
      </c>
      <c r="DM80" s="57">
        <v>240.14285714285714</v>
      </c>
      <c r="DN80" s="57">
        <v>272</v>
      </c>
      <c r="DO80" s="57">
        <v>316.5</v>
      </c>
      <c r="DP80" s="57">
        <v>269.35294117647061</v>
      </c>
      <c r="DQ80" s="57">
        <v>342.11111111111109</v>
      </c>
      <c r="DR80" s="57">
        <v>313.88888888888891</v>
      </c>
      <c r="DS80" s="57">
        <v>300.625</v>
      </c>
      <c r="DT80" s="57">
        <v>319.57692307692309</v>
      </c>
      <c r="DU80" s="57">
        <v>270.75</v>
      </c>
      <c r="DV80" s="57">
        <v>295.8</v>
      </c>
      <c r="DW80" s="57">
        <v>293.35294117647061</v>
      </c>
      <c r="DX80" s="57">
        <v>286.58333333333331</v>
      </c>
      <c r="DY80" s="57">
        <v>279.58823529411762</v>
      </c>
      <c r="DZ80" s="57">
        <v>283.64285714285717</v>
      </c>
      <c r="EA80" s="57">
        <v>296.26666666666665</v>
      </c>
      <c r="EB80" s="57">
        <v>286.26086956521738</v>
      </c>
      <c r="EC80" s="57">
        <f>Tabla25[[#This Row],[ROS_1DU_COR_COD_ROS_TG_NEG]]-Tabla25[[#This Row],[ROS_1DU_COR_COD_ESC_TG_NEG]]</f>
        <v>-3.6666666666666856</v>
      </c>
      <c r="ED80" s="57">
        <f>Tabla25[[#This Row],[ROS_1DU_COR_COD_ROS_TG_NEU]]-Tabla25[[#This Row],[ROS_1DU_COR_COD_ESC_TG_NEU]]</f>
        <v>40.138888888888914</v>
      </c>
      <c r="EE80" s="57">
        <f>Tabla25[[#This Row],[ROS_1DU_COR_COD_ROS_TG_POS]]-Tabla25[[#This Row],[ROS_1DU_COR_COD_ESC_TG_POS]]</f>
        <v>46.285714285714278</v>
      </c>
      <c r="EF80" s="57">
        <f>Tabla25[[#This Row],[ROS_1DU_COR_COD_ROS_TG_TOT]]-Tabla25[[#This Row],[ROS_1DU_COR_COD_ESC_TG_TOT]]</f>
        <v>18.994444444444468</v>
      </c>
      <c r="EG80" s="57">
        <f>Tabla25[[#This Row],[ESC_1DU_COR_COD_ROS_TG_NEG]]-Tabla25[[#This Row],[ESC_1DU_COR_COD_ESC_TG_NEG]]</f>
        <v>-101.96825396825395</v>
      </c>
      <c r="EH80" s="57">
        <f>Tabla25[[#This Row],[ESC_1DU_COR_COD_ROS_TG_NEU]]-Tabla25[[#This Row],[ESC_1DU_COR_COD_ESC_TG_NEU]]</f>
        <v>-41.888888888888914</v>
      </c>
      <c r="EI80" s="57">
        <f>Tabla25[[#This Row],[ESC_1DU_COR_COD_ROS_TG_POS]]-Tabla25[[#This Row],[ESC_1DU_COR_COD_ESC_TG_POS]]</f>
        <v>15.875</v>
      </c>
      <c r="EJ80" s="57">
        <f>Tabla25[[#This Row],[ESC_1DU_COR_COD_ROS_TG_TOT]]-Tabla25[[#This Row],[ESC_1DU_COR_COD_ESC_TG_TOT]]</f>
        <v>-50.223981900452486</v>
      </c>
      <c r="EK80" s="57">
        <f>Tabla25[[#This Row],[PAS_1DU_COR_COD_ROS_TG_NEG]]-Tabla25[[#This Row],[PAS_1DU_COR_COD_ESC_TG_NEG]]</f>
        <v>-8.8382352941176237</v>
      </c>
      <c r="EL80" s="57">
        <f>Tabla25[[#This Row],[PAS_1DU_COR_COD_ROS_TG_NEU]]-Tabla25[[#This Row],[PAS_1DU_COR_COD_ESC_TG_NEU]]</f>
        <v>12.157142857142844</v>
      </c>
      <c r="EM80" s="57">
        <f>Tabla25[[#This Row],[PAS_1DU_COR_COD_ROS_TG_POS]]-Tabla25[[#This Row],[PAS_1DU_COR_COD_ESC_TG_POS]]</f>
        <v>-2.9137254901960432</v>
      </c>
      <c r="EN80" s="57">
        <f>Tabla25[[#This Row],[PAS_1DU_COR_COD_ROS_TG_TOT]]-Tabla25[[#This Row],[PAS_1DU_COR_COD_ESC_TG_TOT]]</f>
        <v>0.32246376811593791</v>
      </c>
    </row>
    <row r="81" spans="1:144" x14ac:dyDescent="0.3">
      <c r="A81" s="2" t="s">
        <v>79</v>
      </c>
      <c r="B81" s="2">
        <v>30</v>
      </c>
      <c r="C81" s="2">
        <v>2</v>
      </c>
      <c r="D81" s="2">
        <v>38</v>
      </c>
      <c r="E81" s="19">
        <v>1.5</v>
      </c>
      <c r="F81" s="19">
        <v>953.18181818181813</v>
      </c>
      <c r="G81" s="19">
        <v>2.0499999999999998</v>
      </c>
      <c r="H81" s="19">
        <v>870.73333333333335</v>
      </c>
      <c r="I81" s="19">
        <v>3.3</v>
      </c>
      <c r="J81" s="19">
        <v>1282.2941176470588</v>
      </c>
      <c r="K81" s="19">
        <v>2.2833333333333332</v>
      </c>
      <c r="L81" s="19">
        <v>1054.5348837209303</v>
      </c>
      <c r="M81" s="21">
        <v>5.0999999999999996</v>
      </c>
      <c r="N81" s="21">
        <v>1721.0526315789473</v>
      </c>
      <c r="O81" s="21">
        <v>4.8</v>
      </c>
      <c r="P81" s="21">
        <v>1539</v>
      </c>
      <c r="Q81" s="21">
        <v>3.6</v>
      </c>
      <c r="R81" s="21">
        <v>1408</v>
      </c>
      <c r="S81" s="21">
        <v>4.5</v>
      </c>
      <c r="T81" s="21">
        <v>1563.7818181818182</v>
      </c>
      <c r="U81" s="22">
        <v>1.6</v>
      </c>
      <c r="V81" s="22">
        <v>884</v>
      </c>
      <c r="W81" s="22">
        <v>1</v>
      </c>
      <c r="X81" s="22">
        <v>1313</v>
      </c>
      <c r="Y81" s="22">
        <v>1.4444444444444444</v>
      </c>
      <c r="Z81" s="22">
        <v>731</v>
      </c>
      <c r="AA81" s="22">
        <v>1.3571428571428572</v>
      </c>
      <c r="AB81" s="22">
        <v>891.75</v>
      </c>
      <c r="AC81" s="24">
        <v>3.4</v>
      </c>
      <c r="AD81" s="24">
        <v>1635.3333333333333</v>
      </c>
      <c r="AE81" s="24">
        <v>2.7777777777777777</v>
      </c>
      <c r="AF81" s="24">
        <v>2032.5</v>
      </c>
      <c r="AG81" s="24">
        <v>2.6666666666666665</v>
      </c>
      <c r="AH81" s="24">
        <v>1797.25</v>
      </c>
      <c r="AI81" s="24">
        <v>2.9642857142857144</v>
      </c>
      <c r="AJ81" s="24">
        <v>1795.0714285714287</v>
      </c>
      <c r="AK81" s="26">
        <v>3.3333333333333335</v>
      </c>
      <c r="AL81" s="26">
        <v>1546.8</v>
      </c>
      <c r="AM81" s="26">
        <v>0.7</v>
      </c>
      <c r="AN81" s="26">
        <v>2335</v>
      </c>
      <c r="AO81" s="26">
        <v>2.2999999999999998</v>
      </c>
      <c r="AP81" s="26">
        <v>1423.4</v>
      </c>
      <c r="AQ81" s="26">
        <v>2.0689655172413794</v>
      </c>
      <c r="AR81" s="26">
        <v>1562.3636363636363</v>
      </c>
      <c r="AS81" s="28">
        <v>1.7777777777777777</v>
      </c>
      <c r="AT81" s="28">
        <v>1032.2</v>
      </c>
      <c r="AU81" s="28">
        <v>0.7</v>
      </c>
      <c r="AV81" s="28">
        <v>1225.5</v>
      </c>
      <c r="AW81" s="28">
        <v>1.7</v>
      </c>
      <c r="AX81" s="28">
        <v>1589.6666666666667</v>
      </c>
      <c r="AY81" s="28">
        <v>1.3793103448275863</v>
      </c>
      <c r="AZ81" s="28">
        <v>1238.0999999999999</v>
      </c>
      <c r="BA81" s="33">
        <f>Tabla25[[#This Row],[ROS_NUM_COR_COD_ROS_TG_NEG]]-Tabla25[[#This Row],[PAS_NUM_COR_COD_ROS_TG_NEG]]</f>
        <v>-3.322222222222222</v>
      </c>
      <c r="BB81" s="33">
        <f>Tabla25[[#This Row],[ROS_DUR_COR_COD_ROS_TG_NEG]]-Tabla25[[#This Row],[PAS_DUR_COR_COD_ROS_TG_NEG]]</f>
        <v>-688.85263157894724</v>
      </c>
      <c r="BC81" s="33">
        <f>Tabla25[[#This Row],[ROS_NUM_COR_COD_ROS_TG_NEU]]-Tabla25[[#This Row],[PAS_NUM_COR_COD_ROS_TG_NEU]]</f>
        <v>-4.0999999999999996</v>
      </c>
      <c r="BD81" s="33">
        <f>Tabla25[[#This Row],[ROS_DUR_COR_COD_ROS_TG_NEU]]-Tabla25[[#This Row],[PAS_DUR_COR_COD_ROS_TG_NEU]]</f>
        <v>-313.5</v>
      </c>
      <c r="BE81" s="33">
        <f>Tabla25[[#This Row],[ROS_NUM_COR_COD_ROS_TG_POS]]-Tabla25[[#This Row],[PAS_NUM_COR_COD_ROS_TG_POS]]</f>
        <v>-1.9000000000000001</v>
      </c>
      <c r="BF81" s="33">
        <f>Tabla25[[#This Row],[ROS_DUR_COR_COD_ROS_TG_POS]]-Tabla25[[#This Row],[PAS_DUR_COR_COD_ROS_TG_POS]]</f>
        <v>181.66666666666674</v>
      </c>
      <c r="BG81" s="33">
        <f>Tabla25[[#This Row],[ROS_NUM_COR_COD_ROS_TG_TOT]]-Tabla25[[#This Row],[PAS_NUM_COR_COD_ROS_TG_TOT]]</f>
        <v>-3.1206896551724137</v>
      </c>
      <c r="BH81" s="33">
        <f>Tabla25[[#This Row],[ROS_DUR_COR_COD_ROS_TG_TOT]]-Tabla25[[#This Row],[PAS_DUR_COR_COD_ROS_TG_TOT]]</f>
        <v>-325.68181818181824</v>
      </c>
      <c r="BI81" s="30">
        <f>Tabla25[[#This Row],[ROS_NUM_COR_COD_ESC_TG_NEG]]-Tabla25[[#This Row],[PAS_NUM_COR_COD_ESC_TG_NEG]]</f>
        <v>1.8333333333333335</v>
      </c>
      <c r="BJ81" s="30">
        <f>Tabla25[[#This Row],[ROS_DUR_COR_COD_ESC_TG_NEG]]-Tabla25[[#This Row],[PAS_DUR_COR_COD_ESC_TG_NEG]]</f>
        <v>593.61818181818182</v>
      </c>
      <c r="BK81" s="30">
        <f>Tabla25[[#This Row],[ROS_NUM_COR_COD_ESC_TG_NEU]]-Tabla25[[#This Row],[PAS_NUM_COR_COD_ESC_TG_NEU]]</f>
        <v>-1.3499999999999999</v>
      </c>
      <c r="BL81" s="30">
        <f>Tabla25[[#This Row],[ROS_DUR_COR_COD_ESC_TG_NEU]]-Tabla25[[#This Row],[PAS_DUR_COR_COD_ESC_TG_NEU]]</f>
        <v>1464.2666666666667</v>
      </c>
      <c r="BM81" s="30">
        <f>Tabla25[[#This Row],[ROS_NUM_COR_COD_ESC_TG_POS]]-Tabla25[[#This Row],[PAS_NUM_COR_COD_ESC_TG_POS]]</f>
        <v>-1</v>
      </c>
      <c r="BN81" s="30">
        <f>Tabla25[[#This Row],[ROS_DUR_COR_COD_ESC_TG_POS]]-Tabla25[[#This Row],[PAS_DUR_COR_COD_ESC_TG_POS]]</f>
        <v>141.10588235294131</v>
      </c>
      <c r="BO81" s="30">
        <f>Tabla25[[#This Row],[ROS_NUM_COR_COD_ESC_TG_TOT]]-Tabla25[[#This Row],[PAS_NUM_COR_COD_ESC_TG_TOT]]</f>
        <v>-0.21436781609195377</v>
      </c>
      <c r="BP81" s="30">
        <f>Tabla25[[#This Row],[ROS_DUR_COR_COD_ESC_TG_TOT]]-Tabla25[[#This Row],[PAS_DUR_COR_COD_ESC_TG_TOT]]</f>
        <v>507.82875264270592</v>
      </c>
      <c r="BQ81" s="36">
        <f>Tabla25[[#This Row],[PAS_NUM_COR_COD_ROS_TG_NEG]]-Tabla25[[#This Row],[ESC_NUM_COR_COD_ROS_TG_NEG]]</f>
        <v>1.6999999999999997</v>
      </c>
      <c r="BR81" s="36">
        <f>Tabla25[[#This Row],[PAS_DUR_COR_COD_ROS_TG_NEG]]-Tabla25[[#This Row],[ESC_DUR_COR_COD_ROS_TG_NEG]]</f>
        <v>85.719298245614027</v>
      </c>
      <c r="BS81" s="36">
        <f>Tabla25[[#This Row],[PAS_NUM_COR_COD_ROS_TG_NEU]]-Tabla25[[#This Row],[ESC_NUM_COR_COD_ROS_TG_NEU]]</f>
        <v>2.0222222222222221</v>
      </c>
      <c r="BT81" s="36">
        <f>Tabla25[[#This Row],[PAS_DUR_COR_COD_ROS_TG_NEU]]-Tabla25[[#This Row],[ESC_DUR_COR_COD_ROS_TG_NEU]]</f>
        <v>-493.5</v>
      </c>
      <c r="BU81" s="36">
        <f>Tabla25[[#This Row],[PAS_NUM_COR_COD_ROS_TG_POS]]-Tabla25[[#This Row],[ESC_NUM_COR_COD_ROS_TG_POS]]</f>
        <v>0.93333333333333357</v>
      </c>
      <c r="BV81" s="36">
        <f>Tabla25[[#This Row],[PAS_DUR_COR_COD_ROS_TG_POS]]-Tabla25[[#This Row],[ESC_DUR_COR_COD_ROS_TG_POS]]</f>
        <v>-389.25</v>
      </c>
      <c r="BW81" s="36">
        <f>Tabla25[[#This Row],[PAS_NUM_COR_COD_ROS_TG_TOT]]-Tabla25[[#This Row],[ESC_NUM_COR_COD_ROS_TG_TOT]]</f>
        <v>1.5357142857142856</v>
      </c>
      <c r="BX81" s="36">
        <f>Tabla25[[#This Row],[PAS_DUR_COR_COD_ROS_TG_TOT]]-Tabla25[[#This Row],[ESC_DUR_COR_COD_ROS_TG_TOT]]</f>
        <v>-231.28961038961052</v>
      </c>
      <c r="BY81" s="39">
        <f>Tabla25[[#This Row],[PAS_NUM_COR_COD_ESC_TG_NEG]]-Tabla25[[#This Row],[ESC_NUM_COR_COD_ESC_TG_NEG]]</f>
        <v>-0.10000000000000009</v>
      </c>
      <c r="BZ81" s="39">
        <f>Tabla25[[#This Row],[PAS_DUR_COR_COD_ESC_TG_NEG]]-Tabla25[[#This Row],[ESC_DUR_COR_COD_ESC_TG_NEG]]</f>
        <v>69.18181818181813</v>
      </c>
      <c r="CA81" s="39">
        <f>Tabla25[[#This Row],[PAS_NUM_COR_COD_ESC_TG_NEU]]-Tabla25[[#This Row],[ESC_NUM_COR_COD_ESC_TG_NEU]]</f>
        <v>1.0499999999999998</v>
      </c>
      <c r="CB81" s="39">
        <f>Tabla25[[#This Row],[PAS_DUR_COR_COD_ESC_TG_NEU]]-Tabla25[[#This Row],[ESC_DUR_COR_COD_ESC_TG_NEU]]</f>
        <v>-442.26666666666665</v>
      </c>
      <c r="CC81" s="39">
        <f>Tabla25[[#This Row],[PAS_NUM_COR_COD_ESC_TG_POS]]-Tabla25[[#This Row],[ESC_NUM_COR_COD_ESC_TG_POS]]</f>
        <v>1.8555555555555554</v>
      </c>
      <c r="CD81" s="39">
        <f>Tabla25[[#This Row],[PAS_DUR_COR_COD_ESC_TG_POS]]-Tabla25[[#This Row],[ESC_DUR_COR_COD_ESC_TG_POS]]</f>
        <v>551.29411764705878</v>
      </c>
      <c r="CE81" s="39">
        <f>Tabla25[[#This Row],[PAS_NUM_COR_COD_ESC_TG_TOT]]-Tabla25[[#This Row],[ESC_NUM_COR_COD_ESC_TG_TOT]]</f>
        <v>0.92619047619047601</v>
      </c>
      <c r="CF81" s="39">
        <f>Tabla25[[#This Row],[PAS_DUR_COR_COD_ESC_TG_TOT]]-Tabla25[[#This Row],[ESC_DUR_COR_COD_ESC_TG_TOT]]</f>
        <v>162.78488372093034</v>
      </c>
      <c r="CG81" s="42">
        <f>Tabla25[[#This Row],[PAS_NUM_COR_COD_ROS_TG_NEG]]-Tabla25[[#This Row],[PAS_NUM_COR_COD_ESC_TG_NEG]]</f>
        <v>3.5999999999999996</v>
      </c>
      <c r="CH81" s="42">
        <f>Tabla25[[#This Row],[PAS_NUM_COR_COD_ROS_TG_NEU]]-Tabla25[[#This Row],[PAS_NUM_COR_COD_ESC_TG_NEU]]</f>
        <v>2.75</v>
      </c>
      <c r="CI81" s="42">
        <f>Tabla25[[#This Row],[PAS_NUM_COR_COD_ROS_TG_POS]]-Tabla25[[#This Row],[PAS_NUM_COR_COD_ESC_TG_POS]]</f>
        <v>0.30000000000000027</v>
      </c>
      <c r="CJ81" s="42">
        <f>Tabla25[[#This Row],[PAS_NUM_COR_COD_ROS_TG_TOT]]-Tabla25[[#This Row],[PAS_NUM_COR_COD_ESC_TG_TOT]]</f>
        <v>2.2166666666666668</v>
      </c>
      <c r="CK81" s="42">
        <f>Tabla25[[#This Row],[PAS_DUR_COR_COD_ROS_TG_NEG]]-Tabla25[[#This Row],[PAS_DUR_COR_COD_ESC_TG_NEG]]</f>
        <v>767.87081339712915</v>
      </c>
      <c r="CL81" s="42">
        <f>Tabla25[[#This Row],[PAS_DUR_COR_COD_ROS_TG_NEU]]-Tabla25[[#This Row],[PAS_DUR_COR_COD_ESC_TG_NEU]]</f>
        <v>668.26666666666665</v>
      </c>
      <c r="CM81" s="42">
        <f>Tabla25[[#This Row],[PAS_DUR_COR_COD_ROS_TG_POS]]-Tabla25[[#This Row],[PAS_DUR_COR_COD_ESC_TG_POS]]</f>
        <v>125.70588235294122</v>
      </c>
      <c r="CN81" s="42">
        <f>Tabla25[[#This Row],[PAS_DUR_COR_COD_ROS_TG_TOT]]-Tabla25[[#This Row],[PAS_DUR_COR_COD_ESC_TG_TOT]]</f>
        <v>509.24693446088781</v>
      </c>
      <c r="CO81" s="44">
        <f>Tabla25[[#This Row],[ESC_NUM_COR_COD_ROS_TG_NEG]]-Tabla25[[#This Row],[ESC_NUM_COR_COD_ESC_TG_NEG]]</f>
        <v>1.7999999999999998</v>
      </c>
      <c r="CP81" s="44">
        <f>Tabla25[[#This Row],[ESC_NUM_COR_COD_ROS_TG_NEU]]-Tabla25[[#This Row],[ESC_NUM_COR_COD_ESC_TG_NEU]]</f>
        <v>1.7777777777777777</v>
      </c>
      <c r="CQ81" s="44">
        <f>Tabla25[[#This Row],[ESC_NUM_COR_COD_ROS_TG_POS]]-Tabla25[[#This Row],[ESC_NUM_COR_COD_ESC_TG_POS]]</f>
        <v>1.2222222222222221</v>
      </c>
      <c r="CR81" s="44">
        <f>Tabla25[[#This Row],[ESC_NUM_COR_COD_ROS_TG_TOT]]-Tabla25[[#This Row],[ESC_NUM_COR_COD_ESC_TG_TOT]]</f>
        <v>1.6071428571428572</v>
      </c>
      <c r="CS81" s="44">
        <f>Tabla25[[#This Row],[ESC_DUR_COR_COD_ROS_TG_NEG]]-Tabla25[[#This Row],[ESC_DUR_COR_COD_ESC_TG_NEG]]</f>
        <v>751.33333333333326</v>
      </c>
      <c r="CT81" s="44">
        <f>Tabla25[[#This Row],[ESC_DUR_COR_COD_ROS_TG_NEU]]-Tabla25[[#This Row],[ESC_DUR_COR_COD_ESC_TG_NEU]]</f>
        <v>719.5</v>
      </c>
      <c r="CU81" s="44">
        <f>Tabla25[[#This Row],[ESC_DUR_COR_COD_ROS_TG_POS]]-Tabla25[[#This Row],[ESC_DUR_COR_COD_ESC_TG_POS]]</f>
        <v>1066.25</v>
      </c>
      <c r="CV81" s="44">
        <f>Tabla25[[#This Row],[ESC_DUR_COR_COD_ROS_TG_TOT]]-Tabla25[[#This Row],[ESC_DUR_COR_COD_ESC_TG_TOT]]</f>
        <v>903.32142857142867</v>
      </c>
      <c r="CW81" s="47">
        <f>Tabla25[[#This Row],[ROS_NUM_COR_COD_ROS_TG_NEG]]-Tabla25[[#This Row],[ROS_NUM_COR_COD_ESC_TG_NEG]]</f>
        <v>-1.5555555555555558</v>
      </c>
      <c r="CX81" s="47">
        <f>Tabla25[[#This Row],[ROS_NUM_COR_COD_ROS_TG_NEU]]-Tabla25[[#This Row],[ROS_NUM_COR_COD_ESC_TG_NEU]]</f>
        <v>0</v>
      </c>
      <c r="CY81" s="47">
        <f>Tabla25[[#This Row],[ROS_NUM_COR_COD_ROS_TG_POS]]-Tabla25[[#This Row],[ROS_NUM_COR_COD_ESC_TG_POS]]</f>
        <v>-0.59999999999999987</v>
      </c>
      <c r="CZ81" s="47">
        <f>Tabla25[[#This Row],[ROS_NUM_COR_COD_ROS_TG_TOT]]-Tabla25[[#This Row],[ROS_NUM_COR_COD_ESC_TG_TOT]]</f>
        <v>-0.68965517241379315</v>
      </c>
      <c r="DA81" s="47">
        <f>Tabla25[[#This Row],[ROS_DUR_COR_COD_ROS_TG_NEG]]-Tabla25[[#This Row],[ROS_DUR_COR_COD_ESC_TG_NEG]]</f>
        <v>-514.59999999999991</v>
      </c>
      <c r="DB81" s="47">
        <f>Tabla25[[#This Row],[ROS_DUR_COR_COD_ROS_TG_NEU]]-Tabla25[[#This Row],[ROS_DUR_COR_COD_ESC_TG_NEU]]</f>
        <v>-1109.5</v>
      </c>
      <c r="DC81" s="47">
        <f>Tabla25[[#This Row],[ROS_DUR_COR_COD_ROS_TG_POS]]-Tabla25[[#This Row],[ROS_DUR_COR_COD_ESC_TG_POS]]</f>
        <v>166.26666666666665</v>
      </c>
      <c r="DD81" s="47">
        <f>Tabla25[[#This Row],[ROS_DUR_COR_COD_ROS_TG_TOT]]-Tabla25[[#This Row],[ROS_DUR_COR_COD_ESC_TG_TOT]]</f>
        <v>-324.26363636363635</v>
      </c>
      <c r="DE81" s="57">
        <v>297</v>
      </c>
      <c r="DF81" s="57">
        <v>378.5</v>
      </c>
      <c r="DG81" s="57">
        <v>385.66666666666669</v>
      </c>
      <c r="DH81" s="57">
        <v>339.9</v>
      </c>
      <c r="DI81" s="57">
        <v>327.2</v>
      </c>
      <c r="DJ81" s="57">
        <v>129</v>
      </c>
      <c r="DK81" s="57">
        <v>315.39999999999998</v>
      </c>
      <c r="DL81" s="57">
        <v>303.81818181818181</v>
      </c>
      <c r="DM81" s="57">
        <v>226.66666666666666</v>
      </c>
      <c r="DN81" s="57">
        <v>324</v>
      </c>
      <c r="DO81" s="57">
        <v>364.5</v>
      </c>
      <c r="DP81" s="57">
        <v>293.85714285714283</v>
      </c>
      <c r="DQ81" s="57">
        <v>278</v>
      </c>
      <c r="DR81" s="57">
        <v>360</v>
      </c>
      <c r="DS81" s="57">
        <v>323.39999999999998</v>
      </c>
      <c r="DT81" s="57">
        <v>310.58333333333331</v>
      </c>
      <c r="DU81" s="57">
        <v>354.57894736842104</v>
      </c>
      <c r="DV81" s="57">
        <v>342.4</v>
      </c>
      <c r="DW81" s="57">
        <v>336.375</v>
      </c>
      <c r="DX81" s="57">
        <v>344.85454545454547</v>
      </c>
      <c r="DY81" s="57">
        <v>366.36363636363637</v>
      </c>
      <c r="DZ81" s="57">
        <v>349.13333333333333</v>
      </c>
      <c r="EA81" s="57">
        <v>339.64705882352939</v>
      </c>
      <c r="EB81" s="57">
        <v>349.7906976744186</v>
      </c>
      <c r="EC81" s="57">
        <f>Tabla25[[#This Row],[ROS_1DU_COR_COD_ROS_TG_NEG]]-Tabla25[[#This Row],[ROS_1DU_COR_COD_ESC_TG_NEG]]</f>
        <v>-30.199999999999989</v>
      </c>
      <c r="ED81" s="57">
        <f>Tabla25[[#This Row],[ROS_1DU_COR_COD_ROS_TG_NEU]]-Tabla25[[#This Row],[ROS_1DU_COR_COD_ESC_TG_NEU]]</f>
        <v>249.5</v>
      </c>
      <c r="EE81" s="57">
        <f>Tabla25[[#This Row],[ROS_1DU_COR_COD_ROS_TG_POS]]-Tabla25[[#This Row],[ROS_1DU_COR_COD_ESC_TG_POS]]</f>
        <v>70.266666666666708</v>
      </c>
      <c r="EF81" s="57">
        <f>Tabla25[[#This Row],[ROS_1DU_COR_COD_ROS_TG_TOT]]-Tabla25[[#This Row],[ROS_1DU_COR_COD_ESC_TG_TOT]]</f>
        <v>36.081818181818164</v>
      </c>
      <c r="EG81" s="57">
        <f>Tabla25[[#This Row],[ESC_1DU_COR_COD_ROS_TG_NEG]]-Tabla25[[#This Row],[ESC_1DU_COR_COD_ESC_TG_NEG]]</f>
        <v>-51.333333333333343</v>
      </c>
      <c r="EH81" s="57">
        <f>Tabla25[[#This Row],[ESC_1DU_COR_COD_ROS_TG_NEU]]-Tabla25[[#This Row],[ESC_1DU_COR_COD_ESC_TG_NEU]]</f>
        <v>-36</v>
      </c>
      <c r="EI81" s="57">
        <f>Tabla25[[#This Row],[ESC_1DU_COR_COD_ROS_TG_POS]]-Tabla25[[#This Row],[ESC_1DU_COR_COD_ESC_TG_POS]]</f>
        <v>41.100000000000023</v>
      </c>
      <c r="EJ81" s="57">
        <f>Tabla25[[#This Row],[ESC_1DU_COR_COD_ROS_TG_TOT]]-Tabla25[[#This Row],[ESC_1DU_COR_COD_ESC_TG_TOT]]</f>
        <v>-16.726190476190482</v>
      </c>
      <c r="EK81" s="57">
        <f>Tabla25[[#This Row],[PAS_1DU_COR_COD_ROS_TG_NEG]]-Tabla25[[#This Row],[PAS_1DU_COR_COD_ESC_TG_NEG]]</f>
        <v>-11.784688995215333</v>
      </c>
      <c r="EL81" s="57">
        <f>Tabla25[[#This Row],[PAS_1DU_COR_COD_ROS_TG_NEU]]-Tabla25[[#This Row],[PAS_1DU_COR_COD_ESC_TG_NEU]]</f>
        <v>-6.7333333333333485</v>
      </c>
      <c r="EM81" s="57">
        <f>Tabla25[[#This Row],[PAS_1DU_COR_COD_ROS_TG_POS]]-Tabla25[[#This Row],[PAS_1DU_COR_COD_ESC_TG_POS]]</f>
        <v>-3.2720588235293917</v>
      </c>
      <c r="EN81" s="57">
        <f>Tabla25[[#This Row],[PAS_1DU_COR_COD_ROS_TG_TOT]]-Tabla25[[#This Row],[PAS_1DU_COR_COD_ESC_TG_TOT]]</f>
        <v>-4.9361522198731222</v>
      </c>
    </row>
    <row r="82" spans="1:144" x14ac:dyDescent="0.3">
      <c r="A82" s="2" t="s">
        <v>80</v>
      </c>
      <c r="B82" s="2">
        <v>30</v>
      </c>
      <c r="C82" s="2">
        <v>2</v>
      </c>
      <c r="D82" s="2">
        <v>32</v>
      </c>
      <c r="E82" s="19">
        <v>3.6</v>
      </c>
      <c r="F82" s="19">
        <v>1062.1875</v>
      </c>
      <c r="G82" s="19">
        <v>3.65</v>
      </c>
      <c r="H82" s="19">
        <v>898.52941176470586</v>
      </c>
      <c r="I82" s="19">
        <v>4</v>
      </c>
      <c r="J82" s="19">
        <v>1316.2</v>
      </c>
      <c r="K82" s="19">
        <v>3.75</v>
      </c>
      <c r="L82" s="19">
        <v>1083.6041666666667</v>
      </c>
      <c r="M82" s="21">
        <v>4.1500000000000004</v>
      </c>
      <c r="N82" s="21">
        <v>949</v>
      </c>
      <c r="O82" s="21">
        <v>3.95</v>
      </c>
      <c r="P82" s="21">
        <v>1137.5625</v>
      </c>
      <c r="Q82" s="21">
        <v>3.55</v>
      </c>
      <c r="R82" s="21">
        <v>1002.3333333333334</v>
      </c>
      <c r="S82" s="21">
        <v>3.8833333333333333</v>
      </c>
      <c r="T82" s="21">
        <v>1024.0377358490566</v>
      </c>
      <c r="U82" s="22">
        <v>2.3333333333333335</v>
      </c>
      <c r="V82" s="22">
        <v>769.85714285714289</v>
      </c>
      <c r="W82" s="22">
        <v>4.7777777777777777</v>
      </c>
      <c r="X82" s="22">
        <v>1204.125</v>
      </c>
      <c r="Y82" s="22">
        <v>4.4444444444444446</v>
      </c>
      <c r="Z82" s="22">
        <v>900.33333333333337</v>
      </c>
      <c r="AA82" s="22">
        <v>3.8518518518518516</v>
      </c>
      <c r="AB82" s="22">
        <v>963.54166666666663</v>
      </c>
      <c r="AC82" s="24">
        <v>5</v>
      </c>
      <c r="AD82" s="24">
        <v>1221.75</v>
      </c>
      <c r="AE82" s="24">
        <v>3</v>
      </c>
      <c r="AF82" s="24">
        <v>739.57142857142856</v>
      </c>
      <c r="AG82" s="24">
        <v>3.1111111111111112</v>
      </c>
      <c r="AH82" s="24">
        <v>1077.3333333333333</v>
      </c>
      <c r="AI82" s="24">
        <v>3.7037037037037037</v>
      </c>
      <c r="AJ82" s="24">
        <v>1019.7619047619048</v>
      </c>
      <c r="AK82" s="26">
        <v>1.8</v>
      </c>
      <c r="AL82" s="26">
        <v>730.66666666666663</v>
      </c>
      <c r="AM82" s="26">
        <v>3.8</v>
      </c>
      <c r="AN82" s="26">
        <v>1359.4285714285713</v>
      </c>
      <c r="AO82" s="26">
        <v>1.7</v>
      </c>
      <c r="AP82" s="26">
        <v>542</v>
      </c>
      <c r="AQ82" s="26">
        <v>2.4333333333333331</v>
      </c>
      <c r="AR82" s="26">
        <v>884.7</v>
      </c>
      <c r="AS82" s="28">
        <v>4.4000000000000004</v>
      </c>
      <c r="AT82" s="28">
        <v>1473.875</v>
      </c>
      <c r="AU82" s="28">
        <v>4</v>
      </c>
      <c r="AV82" s="28">
        <v>1032.5555555555557</v>
      </c>
      <c r="AW82" s="28">
        <v>5.4</v>
      </c>
      <c r="AX82" s="28">
        <v>1461.9</v>
      </c>
      <c r="AY82" s="28">
        <v>4.5999999999999996</v>
      </c>
      <c r="AZ82" s="28">
        <v>1322.3333333333333</v>
      </c>
      <c r="BA82" s="33">
        <f>Tabla25[[#This Row],[ROS_NUM_COR_COD_ROS_TG_NEG]]-Tabla25[[#This Row],[PAS_NUM_COR_COD_ROS_TG_NEG]]</f>
        <v>0.25</v>
      </c>
      <c r="BB82" s="33">
        <f>Tabla25[[#This Row],[ROS_DUR_COR_COD_ROS_TG_NEG]]-Tabla25[[#This Row],[PAS_DUR_COR_COD_ROS_TG_NEG]]</f>
        <v>524.875</v>
      </c>
      <c r="BC82" s="33">
        <f>Tabla25[[#This Row],[ROS_NUM_COR_COD_ROS_TG_NEU]]-Tabla25[[#This Row],[PAS_NUM_COR_COD_ROS_TG_NEU]]</f>
        <v>4.9999999999999822E-2</v>
      </c>
      <c r="BD82" s="33">
        <f>Tabla25[[#This Row],[ROS_DUR_COR_COD_ROS_TG_NEU]]-Tabla25[[#This Row],[PAS_DUR_COR_COD_ROS_TG_NEU]]</f>
        <v>-105.00694444444434</v>
      </c>
      <c r="BE82" s="33">
        <f>Tabla25[[#This Row],[ROS_NUM_COR_COD_ROS_TG_POS]]-Tabla25[[#This Row],[PAS_NUM_COR_COD_ROS_TG_POS]]</f>
        <v>1.8500000000000005</v>
      </c>
      <c r="BF82" s="33">
        <f>Tabla25[[#This Row],[ROS_DUR_COR_COD_ROS_TG_POS]]-Tabla25[[#This Row],[PAS_DUR_COR_COD_ROS_TG_POS]]</f>
        <v>459.56666666666672</v>
      </c>
      <c r="BG82" s="33">
        <f>Tabla25[[#This Row],[ROS_NUM_COR_COD_ROS_TG_TOT]]-Tabla25[[#This Row],[PAS_NUM_COR_COD_ROS_TG_TOT]]</f>
        <v>0.71666666666666634</v>
      </c>
      <c r="BH82" s="33">
        <f>Tabla25[[#This Row],[ROS_DUR_COR_COD_ROS_TG_TOT]]-Tabla25[[#This Row],[PAS_DUR_COR_COD_ROS_TG_TOT]]</f>
        <v>298.29559748427664</v>
      </c>
      <c r="BI82" s="30">
        <f>Tabla25[[#This Row],[ROS_NUM_COR_COD_ESC_TG_NEG]]-Tabla25[[#This Row],[PAS_NUM_COR_COD_ESC_TG_NEG]]</f>
        <v>-1.8</v>
      </c>
      <c r="BJ82" s="30">
        <f>Tabla25[[#This Row],[ROS_DUR_COR_COD_ESC_TG_NEG]]-Tabla25[[#This Row],[PAS_DUR_COR_COD_ESC_TG_NEG]]</f>
        <v>-331.52083333333337</v>
      </c>
      <c r="BK82" s="30">
        <f>Tabla25[[#This Row],[ROS_NUM_COR_COD_ESC_TG_NEU]]-Tabla25[[#This Row],[PAS_NUM_COR_COD_ESC_TG_NEU]]</f>
        <v>0.14999999999999991</v>
      </c>
      <c r="BL82" s="30">
        <f>Tabla25[[#This Row],[ROS_DUR_COR_COD_ESC_TG_NEU]]-Tabla25[[#This Row],[PAS_DUR_COR_COD_ESC_TG_NEU]]</f>
        <v>460.89915966386548</v>
      </c>
      <c r="BM82" s="30">
        <f>Tabla25[[#This Row],[ROS_NUM_COR_COD_ESC_TG_POS]]-Tabla25[[#This Row],[PAS_NUM_COR_COD_ESC_TG_POS]]</f>
        <v>-2.2999999999999998</v>
      </c>
      <c r="BN82" s="30">
        <f>Tabla25[[#This Row],[ROS_DUR_COR_COD_ESC_TG_POS]]-Tabla25[[#This Row],[PAS_DUR_COR_COD_ESC_TG_POS]]</f>
        <v>-774.2</v>
      </c>
      <c r="BO82" s="30">
        <f>Tabla25[[#This Row],[ROS_NUM_COR_COD_ESC_TG_TOT]]-Tabla25[[#This Row],[PAS_NUM_COR_COD_ESC_TG_TOT]]</f>
        <v>-1.3166666666666669</v>
      </c>
      <c r="BP82" s="30">
        <f>Tabla25[[#This Row],[ROS_DUR_COR_COD_ESC_TG_TOT]]-Tabla25[[#This Row],[PAS_DUR_COR_COD_ESC_TG_TOT]]</f>
        <v>-198.9041666666667</v>
      </c>
      <c r="BQ82" s="36">
        <f>Tabla25[[#This Row],[PAS_NUM_COR_COD_ROS_TG_NEG]]-Tabla25[[#This Row],[ESC_NUM_COR_COD_ROS_TG_NEG]]</f>
        <v>-0.84999999999999964</v>
      </c>
      <c r="BR82" s="36">
        <f>Tabla25[[#This Row],[PAS_DUR_COR_COD_ROS_TG_NEG]]-Tabla25[[#This Row],[ESC_DUR_COR_COD_ROS_TG_NEG]]</f>
        <v>-272.75</v>
      </c>
      <c r="BS82" s="36">
        <f>Tabla25[[#This Row],[PAS_NUM_COR_COD_ROS_TG_NEU]]-Tabla25[[#This Row],[ESC_NUM_COR_COD_ROS_TG_NEU]]</f>
        <v>0.95000000000000018</v>
      </c>
      <c r="BT82" s="36">
        <f>Tabla25[[#This Row],[PAS_DUR_COR_COD_ROS_TG_NEU]]-Tabla25[[#This Row],[ESC_DUR_COR_COD_ROS_TG_NEU]]</f>
        <v>397.99107142857144</v>
      </c>
      <c r="BU82" s="36">
        <f>Tabla25[[#This Row],[PAS_NUM_COR_COD_ROS_TG_POS]]-Tabla25[[#This Row],[ESC_NUM_COR_COD_ROS_TG_POS]]</f>
        <v>0.43888888888888866</v>
      </c>
      <c r="BV82" s="36">
        <f>Tabla25[[#This Row],[PAS_DUR_COR_COD_ROS_TG_POS]]-Tabla25[[#This Row],[ESC_DUR_COR_COD_ROS_TG_POS]]</f>
        <v>-74.999999999999886</v>
      </c>
      <c r="BW82" s="36">
        <f>Tabla25[[#This Row],[PAS_NUM_COR_COD_ROS_TG_TOT]]-Tabla25[[#This Row],[ESC_NUM_COR_COD_ROS_TG_TOT]]</f>
        <v>0.17962962962962958</v>
      </c>
      <c r="BX82" s="36">
        <f>Tabla25[[#This Row],[PAS_DUR_COR_COD_ROS_TG_TOT]]-Tabla25[[#This Row],[ESC_DUR_COR_COD_ROS_TG_TOT]]</f>
        <v>4.2758310871518006</v>
      </c>
      <c r="BY82" s="39">
        <f>Tabla25[[#This Row],[PAS_NUM_COR_COD_ESC_TG_NEG]]-Tabla25[[#This Row],[ESC_NUM_COR_COD_ESC_TG_NEG]]</f>
        <v>1.2666666666666666</v>
      </c>
      <c r="BZ82" s="39">
        <f>Tabla25[[#This Row],[PAS_DUR_COR_COD_ESC_TG_NEG]]-Tabla25[[#This Row],[ESC_DUR_COR_COD_ESC_TG_NEG]]</f>
        <v>292.33035714285711</v>
      </c>
      <c r="CA82" s="39">
        <f>Tabla25[[#This Row],[PAS_NUM_COR_COD_ESC_TG_NEU]]-Tabla25[[#This Row],[ESC_NUM_COR_COD_ESC_TG_NEU]]</f>
        <v>-1.1277777777777778</v>
      </c>
      <c r="CB82" s="39">
        <f>Tabla25[[#This Row],[PAS_DUR_COR_COD_ESC_TG_NEU]]-Tabla25[[#This Row],[ESC_DUR_COR_COD_ESC_TG_NEU]]</f>
        <v>-305.59558823529414</v>
      </c>
      <c r="CC82" s="39">
        <f>Tabla25[[#This Row],[PAS_NUM_COR_COD_ESC_TG_POS]]-Tabla25[[#This Row],[ESC_NUM_COR_COD_ESC_TG_POS]]</f>
        <v>-0.44444444444444464</v>
      </c>
      <c r="CD82" s="39">
        <f>Tabla25[[#This Row],[PAS_DUR_COR_COD_ESC_TG_POS]]-Tabla25[[#This Row],[ESC_DUR_COR_COD_ESC_TG_POS]]</f>
        <v>415.86666666666667</v>
      </c>
      <c r="CE82" s="39">
        <f>Tabla25[[#This Row],[PAS_NUM_COR_COD_ESC_TG_TOT]]-Tabla25[[#This Row],[ESC_NUM_COR_COD_ESC_TG_TOT]]</f>
        <v>-0.10185185185185164</v>
      </c>
      <c r="CF82" s="39">
        <f>Tabla25[[#This Row],[PAS_DUR_COR_COD_ESC_TG_TOT]]-Tabla25[[#This Row],[ESC_DUR_COR_COD_ESC_TG_TOT]]</f>
        <v>120.06250000000011</v>
      </c>
      <c r="CG82" s="42">
        <f>Tabla25[[#This Row],[PAS_NUM_COR_COD_ROS_TG_NEG]]-Tabla25[[#This Row],[PAS_NUM_COR_COD_ESC_TG_NEG]]</f>
        <v>0.55000000000000027</v>
      </c>
      <c r="CH82" s="42">
        <f>Tabla25[[#This Row],[PAS_NUM_COR_COD_ROS_TG_NEU]]-Tabla25[[#This Row],[PAS_NUM_COR_COD_ESC_TG_NEU]]</f>
        <v>0.30000000000000027</v>
      </c>
      <c r="CI82" s="42">
        <f>Tabla25[[#This Row],[PAS_NUM_COR_COD_ROS_TG_POS]]-Tabla25[[#This Row],[PAS_NUM_COR_COD_ESC_TG_POS]]</f>
        <v>-0.45000000000000018</v>
      </c>
      <c r="CJ82" s="42">
        <f>Tabla25[[#This Row],[PAS_NUM_COR_COD_ROS_TG_TOT]]-Tabla25[[#This Row],[PAS_NUM_COR_COD_ESC_TG_TOT]]</f>
        <v>0.1333333333333333</v>
      </c>
      <c r="CK82" s="42">
        <f>Tabla25[[#This Row],[PAS_DUR_COR_COD_ROS_TG_NEG]]-Tabla25[[#This Row],[PAS_DUR_COR_COD_ESC_TG_NEG]]</f>
        <v>-113.1875</v>
      </c>
      <c r="CL82" s="42">
        <f>Tabla25[[#This Row],[PAS_DUR_COR_COD_ROS_TG_NEU]]-Tabla25[[#This Row],[PAS_DUR_COR_COD_ESC_TG_NEU]]</f>
        <v>239.03308823529414</v>
      </c>
      <c r="CM82" s="42">
        <f>Tabla25[[#This Row],[PAS_DUR_COR_COD_ROS_TG_POS]]-Tabla25[[#This Row],[PAS_DUR_COR_COD_ESC_TG_POS]]</f>
        <v>-313.86666666666667</v>
      </c>
      <c r="CN82" s="42">
        <f>Tabla25[[#This Row],[PAS_DUR_COR_COD_ROS_TG_TOT]]-Tabla25[[#This Row],[PAS_DUR_COR_COD_ESC_TG_TOT]]</f>
        <v>-59.566430817610126</v>
      </c>
      <c r="CO82" s="44">
        <f>Tabla25[[#This Row],[ESC_NUM_COR_COD_ROS_TG_NEG]]-Tabla25[[#This Row],[ESC_NUM_COR_COD_ESC_TG_NEG]]</f>
        <v>2.6666666666666665</v>
      </c>
      <c r="CP82" s="44">
        <f>Tabla25[[#This Row],[ESC_NUM_COR_COD_ROS_TG_NEU]]-Tabla25[[#This Row],[ESC_NUM_COR_COD_ESC_TG_NEU]]</f>
        <v>-1.7777777777777777</v>
      </c>
      <c r="CQ82" s="44">
        <f>Tabla25[[#This Row],[ESC_NUM_COR_COD_ROS_TG_POS]]-Tabla25[[#This Row],[ESC_NUM_COR_COD_ESC_TG_POS]]</f>
        <v>-1.3333333333333335</v>
      </c>
      <c r="CR82" s="44">
        <f>Tabla25[[#This Row],[ESC_NUM_COR_COD_ROS_TG_TOT]]-Tabla25[[#This Row],[ESC_NUM_COR_COD_ESC_TG_TOT]]</f>
        <v>-0.14814814814814792</v>
      </c>
      <c r="CS82" s="44">
        <f>Tabla25[[#This Row],[ESC_DUR_COR_COD_ROS_TG_NEG]]-Tabla25[[#This Row],[ESC_DUR_COR_COD_ESC_TG_NEG]]</f>
        <v>451.89285714285711</v>
      </c>
      <c r="CT82" s="44">
        <f>Tabla25[[#This Row],[ESC_DUR_COR_COD_ROS_TG_NEU]]-Tabla25[[#This Row],[ESC_DUR_COR_COD_ESC_TG_NEU]]</f>
        <v>-464.55357142857144</v>
      </c>
      <c r="CU82" s="44">
        <f>Tabla25[[#This Row],[ESC_DUR_COR_COD_ROS_TG_POS]]-Tabla25[[#This Row],[ESC_DUR_COR_COD_ESC_TG_POS]]</f>
        <v>176.99999999999989</v>
      </c>
      <c r="CV82" s="44">
        <f>Tabla25[[#This Row],[ESC_DUR_COR_COD_ROS_TG_TOT]]-Tabla25[[#This Row],[ESC_DUR_COR_COD_ESC_TG_TOT]]</f>
        <v>56.220238095238187</v>
      </c>
      <c r="CW82" s="47">
        <f>Tabla25[[#This Row],[ROS_NUM_COR_COD_ROS_TG_NEG]]-Tabla25[[#This Row],[ROS_NUM_COR_COD_ESC_TG_NEG]]</f>
        <v>2.6000000000000005</v>
      </c>
      <c r="CX82" s="47">
        <f>Tabla25[[#This Row],[ROS_NUM_COR_COD_ROS_TG_NEU]]-Tabla25[[#This Row],[ROS_NUM_COR_COD_ESC_TG_NEU]]</f>
        <v>0.20000000000000018</v>
      </c>
      <c r="CY82" s="47">
        <f>Tabla25[[#This Row],[ROS_NUM_COR_COD_ROS_TG_POS]]-Tabla25[[#This Row],[ROS_NUM_COR_COD_ESC_TG_POS]]</f>
        <v>3.7</v>
      </c>
      <c r="CZ82" s="47">
        <f>Tabla25[[#This Row],[ROS_NUM_COR_COD_ROS_TG_TOT]]-Tabla25[[#This Row],[ROS_NUM_COR_COD_ESC_TG_TOT]]</f>
        <v>2.1666666666666665</v>
      </c>
      <c r="DA82" s="47">
        <f>Tabla25[[#This Row],[ROS_DUR_COR_COD_ROS_TG_NEG]]-Tabla25[[#This Row],[ROS_DUR_COR_COD_ESC_TG_NEG]]</f>
        <v>743.20833333333337</v>
      </c>
      <c r="DB82" s="47">
        <f>Tabla25[[#This Row],[ROS_DUR_COR_COD_ROS_TG_NEU]]-Tabla25[[#This Row],[ROS_DUR_COR_COD_ESC_TG_NEU]]</f>
        <v>-326.87301587301567</v>
      </c>
      <c r="DC82" s="47">
        <f>Tabla25[[#This Row],[ROS_DUR_COR_COD_ROS_TG_POS]]-Tabla25[[#This Row],[ROS_DUR_COR_COD_ESC_TG_POS]]</f>
        <v>919.90000000000009</v>
      </c>
      <c r="DD82" s="47">
        <f>Tabla25[[#This Row],[ROS_DUR_COR_COD_ROS_TG_TOT]]-Tabla25[[#This Row],[ROS_DUR_COR_COD_ESC_TG_TOT]]</f>
        <v>437.63333333333321</v>
      </c>
      <c r="DE82" s="57">
        <v>198.5</v>
      </c>
      <c r="DF82" s="57">
        <v>181.33333333333334</v>
      </c>
      <c r="DG82" s="57">
        <v>254.2</v>
      </c>
      <c r="DH82" s="57">
        <v>213.40740740740742</v>
      </c>
      <c r="DI82" s="57">
        <v>229</v>
      </c>
      <c r="DJ82" s="57">
        <v>298.42857142857144</v>
      </c>
      <c r="DK82" s="57">
        <v>231.42857142857142</v>
      </c>
      <c r="DL82" s="57">
        <v>254.15</v>
      </c>
      <c r="DM82" s="57">
        <v>224.75</v>
      </c>
      <c r="DN82" s="57">
        <v>168.14285714285714</v>
      </c>
      <c r="DO82" s="57">
        <v>229.33333333333334</v>
      </c>
      <c r="DP82" s="57">
        <v>207.1904761904762</v>
      </c>
      <c r="DQ82" s="57">
        <v>265.85714285714283</v>
      </c>
      <c r="DR82" s="57">
        <v>202.875</v>
      </c>
      <c r="DS82" s="57">
        <v>146.55555555555554</v>
      </c>
      <c r="DT82" s="57">
        <v>200.125</v>
      </c>
      <c r="DU82" s="57">
        <v>242.21052631578948</v>
      </c>
      <c r="DV82" s="57">
        <v>255.4375</v>
      </c>
      <c r="DW82" s="57">
        <v>278.33333333333331</v>
      </c>
      <c r="DX82" s="57">
        <v>258.47169811320754</v>
      </c>
      <c r="DY82" s="57">
        <v>273.5</v>
      </c>
      <c r="DZ82" s="57">
        <v>209.70588235294119</v>
      </c>
      <c r="EA82" s="57">
        <v>283.2</v>
      </c>
      <c r="EB82" s="57">
        <v>253.9375</v>
      </c>
      <c r="EC82" s="57">
        <f>Tabla25[[#This Row],[ROS_1DU_COR_COD_ROS_TG_NEG]]-Tabla25[[#This Row],[ROS_1DU_COR_COD_ESC_TG_NEG]]</f>
        <v>-30.5</v>
      </c>
      <c r="ED82" s="57">
        <f>Tabla25[[#This Row],[ROS_1DU_COR_COD_ROS_TG_NEU]]-Tabla25[[#This Row],[ROS_1DU_COR_COD_ESC_TG_NEU]]</f>
        <v>-117.0952380952381</v>
      </c>
      <c r="EE82" s="57">
        <f>Tabla25[[#This Row],[ROS_1DU_COR_COD_ROS_TG_POS]]-Tabla25[[#This Row],[ROS_1DU_COR_COD_ESC_TG_POS]]</f>
        <v>22.771428571428572</v>
      </c>
      <c r="EF82" s="57">
        <f>Tabla25[[#This Row],[ROS_1DU_COR_COD_ROS_TG_TOT]]-Tabla25[[#This Row],[ROS_1DU_COR_COD_ESC_TG_TOT]]</f>
        <v>-40.742592592592587</v>
      </c>
      <c r="EG82" s="57">
        <f>Tabla25[[#This Row],[ESC_1DU_COR_COD_ROS_TG_NEG]]-Tabla25[[#This Row],[ESC_1DU_COR_COD_ESC_TG_NEG]]</f>
        <v>-41.107142857142833</v>
      </c>
      <c r="EH82" s="57">
        <f>Tabla25[[#This Row],[ESC_1DU_COR_COD_ROS_TG_NEU]]-Tabla25[[#This Row],[ESC_1DU_COR_COD_ESC_TG_NEU]]</f>
        <v>-34.732142857142861</v>
      </c>
      <c r="EI82" s="57">
        <f>Tabla25[[#This Row],[ESC_1DU_COR_COD_ROS_TG_POS]]-Tabla25[[#This Row],[ESC_1DU_COR_COD_ESC_TG_POS]]</f>
        <v>82.7777777777778</v>
      </c>
      <c r="EJ82" s="57">
        <f>Tabla25[[#This Row],[ESC_1DU_COR_COD_ROS_TG_TOT]]-Tabla25[[#This Row],[ESC_1DU_COR_COD_ESC_TG_TOT]]</f>
        <v>7.065476190476204</v>
      </c>
      <c r="EK82" s="57">
        <f>Tabla25[[#This Row],[PAS_1DU_COR_COD_ROS_TG_NEG]]-Tabla25[[#This Row],[PAS_1DU_COR_COD_ESC_TG_NEG]]</f>
        <v>-31.28947368421052</v>
      </c>
      <c r="EL82" s="57">
        <f>Tabla25[[#This Row],[PAS_1DU_COR_COD_ROS_TG_NEU]]-Tabla25[[#This Row],[PAS_1DU_COR_COD_ESC_TG_NEU]]</f>
        <v>45.731617647058812</v>
      </c>
      <c r="EM82" s="57">
        <f>Tabla25[[#This Row],[PAS_1DU_COR_COD_ROS_TG_POS]]-Tabla25[[#This Row],[PAS_1DU_COR_COD_ESC_TG_POS]]</f>
        <v>-4.8666666666666742</v>
      </c>
      <c r="EN82" s="57">
        <f>Tabla25[[#This Row],[PAS_1DU_COR_COD_ROS_TG_TOT]]-Tabla25[[#This Row],[PAS_1DU_COR_COD_ESC_TG_TOT]]</f>
        <v>4.5341981132075375</v>
      </c>
    </row>
    <row r="83" spans="1:144" x14ac:dyDescent="0.3">
      <c r="A83" s="2" t="s">
        <v>81</v>
      </c>
      <c r="B83" s="2">
        <v>30</v>
      </c>
      <c r="C83" s="2">
        <v>2</v>
      </c>
      <c r="D83" s="2">
        <v>30</v>
      </c>
      <c r="E83" s="19">
        <v>1.45</v>
      </c>
      <c r="F83" s="19">
        <v>694.55555555555554</v>
      </c>
      <c r="G83" s="19">
        <v>1.9</v>
      </c>
      <c r="H83" s="19">
        <v>643.5454545454545</v>
      </c>
      <c r="I83" s="19">
        <v>1.8</v>
      </c>
      <c r="J83" s="19">
        <v>673.27272727272725</v>
      </c>
      <c r="K83" s="19">
        <v>1.7166666666666666</v>
      </c>
      <c r="L83" s="19">
        <v>668.90322580645159</v>
      </c>
      <c r="M83" s="21">
        <v>2.4</v>
      </c>
      <c r="N83" s="21">
        <v>838.91666666666663</v>
      </c>
      <c r="O83" s="21">
        <v>2.2000000000000002</v>
      </c>
      <c r="P83" s="21">
        <v>1050.125</v>
      </c>
      <c r="Q83" s="21">
        <v>1.5</v>
      </c>
      <c r="R83" s="21">
        <v>588.77777777777783</v>
      </c>
      <c r="S83" s="21">
        <v>2.0333333333333332</v>
      </c>
      <c r="T83" s="21">
        <v>819.55172413793105</v>
      </c>
      <c r="U83" s="22">
        <v>1.5</v>
      </c>
      <c r="V83" s="22">
        <v>654.5</v>
      </c>
      <c r="W83" s="22">
        <v>2.1428571428571428</v>
      </c>
      <c r="X83" s="22">
        <v>876.5</v>
      </c>
      <c r="Y83" s="22">
        <v>1.625</v>
      </c>
      <c r="Z83" s="22">
        <v>552.4</v>
      </c>
      <c r="AA83" s="22">
        <v>1.7391304347826086</v>
      </c>
      <c r="AB83" s="22">
        <v>683.53846153846155</v>
      </c>
      <c r="AC83" s="24">
        <v>1.5</v>
      </c>
      <c r="AD83" s="24">
        <v>679.75</v>
      </c>
      <c r="AE83" s="24">
        <v>2.1428571428571428</v>
      </c>
      <c r="AF83" s="24">
        <v>948.33333333333337</v>
      </c>
      <c r="AG83" s="24">
        <v>3.5</v>
      </c>
      <c r="AH83" s="24">
        <v>923.66666666666663</v>
      </c>
      <c r="AI83" s="24">
        <v>2.3913043478260869</v>
      </c>
      <c r="AJ83" s="24">
        <v>854.30769230769226</v>
      </c>
      <c r="AK83" s="26">
        <v>1</v>
      </c>
      <c r="AL83" s="26">
        <v>610</v>
      </c>
      <c r="AM83" s="26">
        <v>3.75</v>
      </c>
      <c r="AN83" s="26">
        <v>926.5</v>
      </c>
      <c r="AO83" s="26">
        <v>1.375</v>
      </c>
      <c r="AP83" s="26">
        <v>825.33333333333337</v>
      </c>
      <c r="AQ83" s="26">
        <v>2.3888888888888888</v>
      </c>
      <c r="AR83" s="26">
        <v>864.5</v>
      </c>
      <c r="AS83" s="28">
        <v>0</v>
      </c>
      <c r="AU83" s="28">
        <v>2.875</v>
      </c>
      <c r="AV83" s="28">
        <v>941.6</v>
      </c>
      <c r="AW83" s="28">
        <v>1.625</v>
      </c>
      <c r="AX83" s="28">
        <v>415.16666666666669</v>
      </c>
      <c r="AY83" s="28">
        <v>2</v>
      </c>
      <c r="AZ83" s="28">
        <v>654.4545454545455</v>
      </c>
      <c r="BA83" s="33">
        <f>Tabla25[[#This Row],[ROS_NUM_COR_COD_ROS_TG_NEG]]-Tabla25[[#This Row],[PAS_NUM_COR_COD_ROS_TG_NEG]]</f>
        <v>-2.4</v>
      </c>
      <c r="BB83" s="33">
        <f>Tabla25[[#This Row],[ROS_DUR_COR_COD_ROS_TG_NEG]]-Tabla25[[#This Row],[PAS_DUR_COR_COD_ROS_TG_NEG]]</f>
        <v>-838.91666666666663</v>
      </c>
      <c r="BC83" s="33">
        <f>Tabla25[[#This Row],[ROS_NUM_COR_COD_ROS_TG_NEU]]-Tabla25[[#This Row],[PAS_NUM_COR_COD_ROS_TG_NEU]]</f>
        <v>0.67499999999999982</v>
      </c>
      <c r="BD83" s="33">
        <f>Tabla25[[#This Row],[ROS_DUR_COR_COD_ROS_TG_NEU]]-Tabla25[[#This Row],[PAS_DUR_COR_COD_ROS_TG_NEU]]</f>
        <v>-108.52499999999998</v>
      </c>
      <c r="BE83" s="33">
        <f>Tabla25[[#This Row],[ROS_NUM_COR_COD_ROS_TG_POS]]-Tabla25[[#This Row],[PAS_NUM_COR_COD_ROS_TG_POS]]</f>
        <v>0.125</v>
      </c>
      <c r="BF83" s="33">
        <f>Tabla25[[#This Row],[ROS_DUR_COR_COD_ROS_TG_POS]]-Tabla25[[#This Row],[PAS_DUR_COR_COD_ROS_TG_POS]]</f>
        <v>-173.61111111111114</v>
      </c>
      <c r="BG83" s="33">
        <f>Tabla25[[#This Row],[ROS_NUM_COR_COD_ROS_TG_TOT]]-Tabla25[[#This Row],[PAS_NUM_COR_COD_ROS_TG_TOT]]</f>
        <v>-3.3333333333333215E-2</v>
      </c>
      <c r="BH83" s="33">
        <f>Tabla25[[#This Row],[ROS_DUR_COR_COD_ROS_TG_TOT]]-Tabla25[[#This Row],[PAS_DUR_COR_COD_ROS_TG_TOT]]</f>
        <v>-165.09717868338555</v>
      </c>
      <c r="BI83" s="30">
        <f>Tabla25[[#This Row],[ROS_NUM_COR_COD_ESC_TG_NEG]]-Tabla25[[#This Row],[PAS_NUM_COR_COD_ESC_TG_NEG]]</f>
        <v>-0.44999999999999996</v>
      </c>
      <c r="BJ83" s="30">
        <f>Tabla25[[#This Row],[ROS_DUR_COR_COD_ESC_TG_NEG]]-Tabla25[[#This Row],[PAS_DUR_COR_COD_ESC_TG_NEG]]</f>
        <v>-84.555555555555543</v>
      </c>
      <c r="BK83" s="30">
        <f>Tabla25[[#This Row],[ROS_NUM_COR_COD_ESC_TG_NEU]]-Tabla25[[#This Row],[PAS_NUM_COR_COD_ESC_TG_NEU]]</f>
        <v>1.85</v>
      </c>
      <c r="BL83" s="30">
        <f>Tabla25[[#This Row],[ROS_DUR_COR_COD_ESC_TG_NEU]]-Tabla25[[#This Row],[PAS_DUR_COR_COD_ESC_TG_NEU]]</f>
        <v>282.9545454545455</v>
      </c>
      <c r="BM83" s="30">
        <f>Tabla25[[#This Row],[ROS_NUM_COR_COD_ESC_TG_POS]]-Tabla25[[#This Row],[PAS_NUM_COR_COD_ESC_TG_POS]]</f>
        <v>-0.42500000000000004</v>
      </c>
      <c r="BN83" s="30">
        <f>Tabla25[[#This Row],[ROS_DUR_COR_COD_ESC_TG_POS]]-Tabla25[[#This Row],[PAS_DUR_COR_COD_ESC_TG_POS]]</f>
        <v>152.06060606060612</v>
      </c>
      <c r="BO83" s="30">
        <f>Tabla25[[#This Row],[ROS_NUM_COR_COD_ESC_TG_TOT]]-Tabla25[[#This Row],[PAS_NUM_COR_COD_ESC_TG_TOT]]</f>
        <v>0.67222222222222228</v>
      </c>
      <c r="BP83" s="30">
        <f>Tabla25[[#This Row],[ROS_DUR_COR_COD_ESC_TG_TOT]]-Tabla25[[#This Row],[PAS_DUR_COR_COD_ESC_TG_TOT]]</f>
        <v>195.59677419354841</v>
      </c>
      <c r="BQ83" s="36">
        <f>Tabla25[[#This Row],[PAS_NUM_COR_COD_ROS_TG_NEG]]-Tabla25[[#This Row],[ESC_NUM_COR_COD_ROS_TG_NEG]]</f>
        <v>0.89999999999999991</v>
      </c>
      <c r="BR83" s="36">
        <f>Tabla25[[#This Row],[PAS_DUR_COR_COD_ROS_TG_NEG]]-Tabla25[[#This Row],[ESC_DUR_COR_COD_ROS_TG_NEG]]</f>
        <v>159.16666666666663</v>
      </c>
      <c r="BS83" s="36">
        <f>Tabla25[[#This Row],[PAS_NUM_COR_COD_ROS_TG_NEU]]-Tabla25[[#This Row],[ESC_NUM_COR_COD_ROS_TG_NEU]]</f>
        <v>5.7142857142857384E-2</v>
      </c>
      <c r="BT83" s="36">
        <f>Tabla25[[#This Row],[PAS_DUR_COR_COD_ROS_TG_NEU]]-Tabla25[[#This Row],[ESC_DUR_COR_COD_ROS_TG_NEU]]</f>
        <v>101.79166666666663</v>
      </c>
      <c r="BU83" s="36">
        <f>Tabla25[[#This Row],[PAS_NUM_COR_COD_ROS_TG_POS]]-Tabla25[[#This Row],[ESC_NUM_COR_COD_ROS_TG_POS]]</f>
        <v>-2</v>
      </c>
      <c r="BV83" s="36">
        <f>Tabla25[[#This Row],[PAS_DUR_COR_COD_ROS_TG_POS]]-Tabla25[[#This Row],[ESC_DUR_COR_COD_ROS_TG_POS]]</f>
        <v>-334.8888888888888</v>
      </c>
      <c r="BW83" s="36">
        <f>Tabla25[[#This Row],[PAS_NUM_COR_COD_ROS_TG_TOT]]-Tabla25[[#This Row],[ESC_NUM_COR_COD_ROS_TG_TOT]]</f>
        <v>-0.3579710144927537</v>
      </c>
      <c r="BX83" s="36">
        <f>Tabla25[[#This Row],[PAS_DUR_COR_COD_ROS_TG_TOT]]-Tabla25[[#This Row],[ESC_DUR_COR_COD_ROS_TG_TOT]]</f>
        <v>-34.755968169761218</v>
      </c>
      <c r="BY83" s="39">
        <f>Tabla25[[#This Row],[PAS_NUM_COR_COD_ESC_TG_NEG]]-Tabla25[[#This Row],[ESC_NUM_COR_COD_ESC_TG_NEG]]</f>
        <v>-5.0000000000000044E-2</v>
      </c>
      <c r="BZ83" s="39">
        <f>Tabla25[[#This Row],[PAS_DUR_COR_COD_ESC_TG_NEG]]-Tabla25[[#This Row],[ESC_DUR_COR_COD_ESC_TG_NEG]]</f>
        <v>40.055555555555543</v>
      </c>
      <c r="CA83" s="39">
        <f>Tabla25[[#This Row],[PAS_NUM_COR_COD_ESC_TG_NEU]]-Tabla25[[#This Row],[ESC_NUM_COR_COD_ESC_TG_NEU]]</f>
        <v>-0.24285714285714288</v>
      </c>
      <c r="CB83" s="39">
        <f>Tabla25[[#This Row],[PAS_DUR_COR_COD_ESC_TG_NEU]]-Tabla25[[#This Row],[ESC_DUR_COR_COD_ESC_TG_NEU]]</f>
        <v>-232.9545454545455</v>
      </c>
      <c r="CC83" s="39">
        <f>Tabla25[[#This Row],[PAS_NUM_COR_COD_ESC_TG_POS]]-Tabla25[[#This Row],[ESC_NUM_COR_COD_ESC_TG_POS]]</f>
        <v>0.17500000000000004</v>
      </c>
      <c r="CD83" s="39">
        <f>Tabla25[[#This Row],[PAS_DUR_COR_COD_ESC_TG_POS]]-Tabla25[[#This Row],[ESC_DUR_COR_COD_ESC_TG_POS]]</f>
        <v>120.87272727272727</v>
      </c>
      <c r="CE83" s="39">
        <f>Tabla25[[#This Row],[PAS_NUM_COR_COD_ESC_TG_TOT]]-Tabla25[[#This Row],[ESC_NUM_COR_COD_ESC_TG_TOT]]</f>
        <v>-2.2463768115942084E-2</v>
      </c>
      <c r="CF83" s="39">
        <f>Tabla25[[#This Row],[PAS_DUR_COR_COD_ESC_TG_TOT]]-Tabla25[[#This Row],[ESC_DUR_COR_COD_ESC_TG_TOT]]</f>
        <v>-14.63523573200996</v>
      </c>
      <c r="CG83" s="42">
        <f>Tabla25[[#This Row],[PAS_NUM_COR_COD_ROS_TG_NEG]]-Tabla25[[#This Row],[PAS_NUM_COR_COD_ESC_TG_NEG]]</f>
        <v>0.95</v>
      </c>
      <c r="CH83" s="42">
        <f>Tabla25[[#This Row],[PAS_NUM_COR_COD_ROS_TG_NEU]]-Tabla25[[#This Row],[PAS_NUM_COR_COD_ESC_TG_NEU]]</f>
        <v>0.30000000000000027</v>
      </c>
      <c r="CI83" s="42">
        <f>Tabla25[[#This Row],[PAS_NUM_COR_COD_ROS_TG_POS]]-Tabla25[[#This Row],[PAS_NUM_COR_COD_ESC_TG_POS]]</f>
        <v>-0.30000000000000004</v>
      </c>
      <c r="CJ83" s="42">
        <f>Tabla25[[#This Row],[PAS_NUM_COR_COD_ROS_TG_TOT]]-Tabla25[[#This Row],[PAS_NUM_COR_COD_ESC_TG_TOT]]</f>
        <v>0.31666666666666665</v>
      </c>
      <c r="CK83" s="42">
        <f>Tabla25[[#This Row],[PAS_DUR_COR_COD_ROS_TG_NEG]]-Tabla25[[#This Row],[PAS_DUR_COR_COD_ESC_TG_NEG]]</f>
        <v>144.36111111111109</v>
      </c>
      <c r="CL83" s="42">
        <f>Tabla25[[#This Row],[PAS_DUR_COR_COD_ROS_TG_NEU]]-Tabla25[[#This Row],[PAS_DUR_COR_COD_ESC_TG_NEU]]</f>
        <v>406.5795454545455</v>
      </c>
      <c r="CM83" s="42">
        <f>Tabla25[[#This Row],[PAS_DUR_COR_COD_ROS_TG_POS]]-Tabla25[[#This Row],[PAS_DUR_COR_COD_ESC_TG_POS]]</f>
        <v>-84.494949494949424</v>
      </c>
      <c r="CN83" s="42">
        <f>Tabla25[[#This Row],[PAS_DUR_COR_COD_ROS_TG_TOT]]-Tabla25[[#This Row],[PAS_DUR_COR_COD_ESC_TG_TOT]]</f>
        <v>150.64849833147946</v>
      </c>
      <c r="CO83" s="44">
        <f>Tabla25[[#This Row],[ESC_NUM_COR_COD_ROS_TG_NEG]]-Tabla25[[#This Row],[ESC_NUM_COR_COD_ESC_TG_NEG]]</f>
        <v>0</v>
      </c>
      <c r="CP83" s="44">
        <f>Tabla25[[#This Row],[ESC_NUM_COR_COD_ROS_TG_NEU]]-Tabla25[[#This Row],[ESC_NUM_COR_COD_ESC_TG_NEU]]</f>
        <v>0</v>
      </c>
      <c r="CQ83" s="44">
        <f>Tabla25[[#This Row],[ESC_NUM_COR_COD_ROS_TG_POS]]-Tabla25[[#This Row],[ESC_NUM_COR_COD_ESC_TG_POS]]</f>
        <v>1.875</v>
      </c>
      <c r="CR83" s="44">
        <f>Tabla25[[#This Row],[ESC_NUM_COR_COD_ROS_TG_TOT]]-Tabla25[[#This Row],[ESC_NUM_COR_COD_ESC_TG_TOT]]</f>
        <v>0.65217391304347827</v>
      </c>
      <c r="CS83" s="44">
        <f>Tabla25[[#This Row],[ESC_DUR_COR_COD_ROS_TG_NEG]]-Tabla25[[#This Row],[ESC_DUR_COR_COD_ESC_TG_NEG]]</f>
        <v>25.25</v>
      </c>
      <c r="CT83" s="44">
        <f>Tabla25[[#This Row],[ESC_DUR_COR_COD_ROS_TG_NEU]]-Tabla25[[#This Row],[ESC_DUR_COR_COD_ESC_TG_NEU]]</f>
        <v>71.833333333333371</v>
      </c>
      <c r="CU83" s="44">
        <f>Tabla25[[#This Row],[ESC_DUR_COR_COD_ROS_TG_POS]]-Tabla25[[#This Row],[ESC_DUR_COR_COD_ESC_TG_POS]]</f>
        <v>371.26666666666665</v>
      </c>
      <c r="CV83" s="44">
        <f>Tabla25[[#This Row],[ESC_DUR_COR_COD_ROS_TG_TOT]]-Tabla25[[#This Row],[ESC_DUR_COR_COD_ESC_TG_TOT]]</f>
        <v>170.76923076923072</v>
      </c>
      <c r="CW83" s="47">
        <f>Tabla25[[#This Row],[ROS_NUM_COR_COD_ROS_TG_NEG]]-Tabla25[[#This Row],[ROS_NUM_COR_COD_ESC_TG_NEG]]</f>
        <v>-1</v>
      </c>
      <c r="CX83" s="47">
        <f>Tabla25[[#This Row],[ROS_NUM_COR_COD_ROS_TG_NEU]]-Tabla25[[#This Row],[ROS_NUM_COR_COD_ESC_TG_NEU]]</f>
        <v>-0.875</v>
      </c>
      <c r="CY83" s="47">
        <f>Tabla25[[#This Row],[ROS_NUM_COR_COD_ROS_TG_POS]]-Tabla25[[#This Row],[ROS_NUM_COR_COD_ESC_TG_POS]]</f>
        <v>0.25</v>
      </c>
      <c r="CZ83" s="47">
        <f>Tabla25[[#This Row],[ROS_NUM_COR_COD_ROS_TG_TOT]]-Tabla25[[#This Row],[ROS_NUM_COR_COD_ESC_TG_TOT]]</f>
        <v>-0.38888888888888884</v>
      </c>
      <c r="DA83" s="47">
        <f>Tabla25[[#This Row],[ROS_DUR_COR_COD_ROS_TG_NEG]]-Tabla25[[#This Row],[ROS_DUR_COR_COD_ESC_TG_NEG]]</f>
        <v>-610</v>
      </c>
      <c r="DB83" s="47">
        <f>Tabla25[[#This Row],[ROS_DUR_COR_COD_ROS_TG_NEU]]-Tabla25[[#This Row],[ROS_DUR_COR_COD_ESC_TG_NEU]]</f>
        <v>15.100000000000023</v>
      </c>
      <c r="DC83" s="47">
        <f>Tabla25[[#This Row],[ROS_DUR_COR_COD_ROS_TG_POS]]-Tabla25[[#This Row],[ROS_DUR_COR_COD_ESC_TG_POS]]</f>
        <v>-410.16666666666669</v>
      </c>
      <c r="DD83" s="47">
        <f>Tabla25[[#This Row],[ROS_DUR_COR_COD_ROS_TG_TOT]]-Tabla25[[#This Row],[ROS_DUR_COR_COD_ESC_TG_TOT]]</f>
        <v>-210.0454545454545</v>
      </c>
      <c r="DE83" s="57"/>
      <c r="DF83" s="57">
        <v>161.19999999999999</v>
      </c>
      <c r="DG83" s="57">
        <v>195.5</v>
      </c>
      <c r="DH83" s="57">
        <v>179.90909090909091</v>
      </c>
      <c r="DI83" s="57">
        <v>256</v>
      </c>
      <c r="DJ83" s="57">
        <v>230</v>
      </c>
      <c r="DK83" s="57">
        <v>273.33333333333331</v>
      </c>
      <c r="DL83" s="57">
        <v>245.6</v>
      </c>
      <c r="DM83" s="57">
        <v>230.75</v>
      </c>
      <c r="DN83" s="57">
        <v>120</v>
      </c>
      <c r="DO83" s="57">
        <v>184.5</v>
      </c>
      <c r="DP83" s="57">
        <v>183.84615384615384</v>
      </c>
      <c r="DQ83" s="57">
        <v>196.25</v>
      </c>
      <c r="DR83" s="57">
        <v>168.5</v>
      </c>
      <c r="DS83" s="57">
        <v>220.8</v>
      </c>
      <c r="DT83" s="57">
        <v>197.15384615384616</v>
      </c>
      <c r="DU83" s="57">
        <v>167</v>
      </c>
      <c r="DV83" s="57">
        <v>210.75</v>
      </c>
      <c r="DW83" s="57">
        <v>140.11111111111111</v>
      </c>
      <c r="DX83" s="57">
        <v>170.72413793103448</v>
      </c>
      <c r="DY83" s="57">
        <v>253</v>
      </c>
      <c r="DZ83" s="57">
        <v>183.18181818181819</v>
      </c>
      <c r="EA83" s="57">
        <v>184.81818181818181</v>
      </c>
      <c r="EB83" s="57">
        <v>204.03225806451613</v>
      </c>
      <c r="EC83" s="57">
        <f>Tabla25[[#This Row],[ROS_1DU_COR_COD_ROS_TG_NEG]]-Tabla25[[#This Row],[ROS_1DU_COR_COD_ESC_TG_NEG]]</f>
        <v>-256</v>
      </c>
      <c r="ED83" s="57">
        <f>Tabla25[[#This Row],[ROS_1DU_COR_COD_ROS_TG_NEU]]-Tabla25[[#This Row],[ROS_1DU_COR_COD_ESC_TG_NEU]]</f>
        <v>-68.800000000000011</v>
      </c>
      <c r="EE83" s="57">
        <f>Tabla25[[#This Row],[ROS_1DU_COR_COD_ROS_TG_POS]]-Tabla25[[#This Row],[ROS_1DU_COR_COD_ESC_TG_POS]]</f>
        <v>-77.833333333333314</v>
      </c>
      <c r="EF83" s="57">
        <f>Tabla25[[#This Row],[ROS_1DU_COR_COD_ROS_TG_TOT]]-Tabla25[[#This Row],[ROS_1DU_COR_COD_ESC_TG_TOT]]</f>
        <v>-65.690909090909088</v>
      </c>
      <c r="EG83" s="57">
        <f>Tabla25[[#This Row],[ESC_1DU_COR_COD_ROS_TG_NEG]]-Tabla25[[#This Row],[ESC_1DU_COR_COD_ESC_TG_NEG]]</f>
        <v>34.5</v>
      </c>
      <c r="EH83" s="57">
        <f>Tabla25[[#This Row],[ESC_1DU_COR_COD_ROS_TG_NEU]]-Tabla25[[#This Row],[ESC_1DU_COR_COD_ESC_TG_NEU]]</f>
        <v>-48.5</v>
      </c>
      <c r="EI83" s="57">
        <f>Tabla25[[#This Row],[ESC_1DU_COR_COD_ROS_TG_POS]]-Tabla25[[#This Row],[ESC_1DU_COR_COD_ESC_TG_POS]]</f>
        <v>-36.300000000000011</v>
      </c>
      <c r="EJ83" s="57">
        <f>Tabla25[[#This Row],[ESC_1DU_COR_COD_ROS_TG_TOT]]-Tabla25[[#This Row],[ESC_1DU_COR_COD_ESC_TG_TOT]]</f>
        <v>-13.307692307692321</v>
      </c>
      <c r="EK83" s="57">
        <f>Tabla25[[#This Row],[PAS_1DU_COR_COD_ROS_TG_NEG]]-Tabla25[[#This Row],[PAS_1DU_COR_COD_ESC_TG_NEG]]</f>
        <v>-86</v>
      </c>
      <c r="EL83" s="57">
        <f>Tabla25[[#This Row],[PAS_1DU_COR_COD_ROS_TG_NEU]]-Tabla25[[#This Row],[PAS_1DU_COR_COD_ESC_TG_NEU]]</f>
        <v>27.568181818181813</v>
      </c>
      <c r="EM83" s="57">
        <f>Tabla25[[#This Row],[PAS_1DU_COR_COD_ROS_TG_POS]]-Tabla25[[#This Row],[PAS_1DU_COR_COD_ESC_TG_POS]]</f>
        <v>-44.707070707070699</v>
      </c>
      <c r="EN83" s="57">
        <f>Tabla25[[#This Row],[PAS_1DU_COR_COD_ROS_TG_TOT]]-Tabla25[[#This Row],[PAS_1DU_COR_COD_ESC_TG_TOT]]</f>
        <v>-33.308120133481651</v>
      </c>
    </row>
    <row r="84" spans="1:144" x14ac:dyDescent="0.3">
      <c r="A84" s="2" t="s">
        <v>82</v>
      </c>
      <c r="B84" s="2">
        <v>30</v>
      </c>
      <c r="C84" s="2">
        <v>2</v>
      </c>
      <c r="D84" s="2">
        <v>36</v>
      </c>
      <c r="E84" s="19">
        <v>2.8421052631578947</v>
      </c>
      <c r="F84" s="19">
        <v>644.29411764705878</v>
      </c>
      <c r="G84" s="19">
        <v>2.2999999999999998</v>
      </c>
      <c r="H84" s="19">
        <v>599.8125</v>
      </c>
      <c r="I84" s="19">
        <v>3.05</v>
      </c>
      <c r="J84" s="19">
        <v>669</v>
      </c>
      <c r="K84" s="19">
        <v>2.7288135593220337</v>
      </c>
      <c r="L84" s="19">
        <v>639.05882352941171</v>
      </c>
      <c r="M84" s="21">
        <v>2.9473684210526314</v>
      </c>
      <c r="N84" s="21">
        <v>647.44444444444446</v>
      </c>
      <c r="O84" s="21">
        <v>2.95</v>
      </c>
      <c r="P84" s="21">
        <v>697.22222222222217</v>
      </c>
      <c r="Q84" s="21">
        <v>3.15</v>
      </c>
      <c r="R84" s="21">
        <v>710.11764705882354</v>
      </c>
      <c r="S84" s="21">
        <v>3.0169491525423728</v>
      </c>
      <c r="T84" s="21">
        <v>684.45283018867929</v>
      </c>
      <c r="U84" s="22">
        <v>2.6</v>
      </c>
      <c r="V84" s="22">
        <v>722.85714285714289</v>
      </c>
      <c r="W84" s="22">
        <v>3.75</v>
      </c>
      <c r="X84" s="22">
        <v>873.375</v>
      </c>
      <c r="Y84" s="22">
        <v>3.5</v>
      </c>
      <c r="Z84" s="22">
        <v>924.85714285714289</v>
      </c>
      <c r="AA84" s="22">
        <v>3.2307692307692308</v>
      </c>
      <c r="AB84" s="22">
        <v>841.86363636363637</v>
      </c>
      <c r="AC84" s="24">
        <v>2.9</v>
      </c>
      <c r="AD84" s="24">
        <v>734.55555555555554</v>
      </c>
      <c r="AE84" s="24">
        <v>1.5</v>
      </c>
      <c r="AF84" s="24">
        <v>403.33333333333331</v>
      </c>
      <c r="AG84" s="24">
        <v>1.5</v>
      </c>
      <c r="AH84" s="24">
        <v>367.28571428571428</v>
      </c>
      <c r="AI84" s="24">
        <v>2.0384615384615383</v>
      </c>
      <c r="AJ84" s="24">
        <v>527.36363636363637</v>
      </c>
      <c r="AK84" s="26">
        <v>0.77777777777777779</v>
      </c>
      <c r="AL84" s="26">
        <v>350.25</v>
      </c>
      <c r="AM84" s="26">
        <v>1.6666666666666667</v>
      </c>
      <c r="AN84" s="26">
        <v>356.28571428571428</v>
      </c>
      <c r="AO84" s="26">
        <v>1.2</v>
      </c>
      <c r="AP84" s="26">
        <v>363.16666666666669</v>
      </c>
      <c r="AQ84" s="26">
        <v>1.2142857142857142</v>
      </c>
      <c r="AR84" s="26">
        <v>357.29411764705884</v>
      </c>
      <c r="AS84" s="28">
        <v>4.8888888888888893</v>
      </c>
      <c r="AT84" s="28">
        <v>973.22222222222217</v>
      </c>
      <c r="AU84" s="28">
        <v>3.1111111111111112</v>
      </c>
      <c r="AV84" s="28">
        <v>849.625</v>
      </c>
      <c r="AW84" s="28">
        <v>3.9</v>
      </c>
      <c r="AX84" s="28">
        <v>801.3</v>
      </c>
      <c r="AY84" s="28">
        <v>3.9642857142857144</v>
      </c>
      <c r="AZ84" s="28">
        <v>872.92592592592598</v>
      </c>
      <c r="BA84" s="33">
        <f>Tabla25[[#This Row],[ROS_NUM_COR_COD_ROS_TG_NEG]]-Tabla25[[#This Row],[PAS_NUM_COR_COD_ROS_TG_NEG]]</f>
        <v>1.9415204678362579</v>
      </c>
      <c r="BB84" s="33">
        <f>Tabla25[[#This Row],[ROS_DUR_COR_COD_ROS_TG_NEG]]-Tabla25[[#This Row],[PAS_DUR_COR_COD_ROS_TG_NEG]]</f>
        <v>325.77777777777771</v>
      </c>
      <c r="BC84" s="33">
        <f>Tabla25[[#This Row],[ROS_NUM_COR_COD_ROS_TG_NEU]]-Tabla25[[#This Row],[PAS_NUM_COR_COD_ROS_TG_NEU]]</f>
        <v>0.16111111111111098</v>
      </c>
      <c r="BD84" s="33">
        <f>Tabla25[[#This Row],[ROS_DUR_COR_COD_ROS_TG_NEU]]-Tabla25[[#This Row],[PAS_DUR_COR_COD_ROS_TG_NEU]]</f>
        <v>152.40277777777783</v>
      </c>
      <c r="BE84" s="33">
        <f>Tabla25[[#This Row],[ROS_NUM_COR_COD_ROS_TG_POS]]-Tabla25[[#This Row],[PAS_NUM_COR_COD_ROS_TG_POS]]</f>
        <v>0.75</v>
      </c>
      <c r="BF84" s="33">
        <f>Tabla25[[#This Row],[ROS_DUR_COR_COD_ROS_TG_POS]]-Tabla25[[#This Row],[PAS_DUR_COR_COD_ROS_TG_POS]]</f>
        <v>91.182352941176418</v>
      </c>
      <c r="BG84" s="33">
        <f>Tabla25[[#This Row],[ROS_NUM_COR_COD_ROS_TG_TOT]]-Tabla25[[#This Row],[PAS_NUM_COR_COD_ROS_TG_TOT]]</f>
        <v>0.94733656174334158</v>
      </c>
      <c r="BH84" s="33">
        <f>Tabla25[[#This Row],[ROS_DUR_COR_COD_ROS_TG_TOT]]-Tabla25[[#This Row],[PAS_DUR_COR_COD_ROS_TG_TOT]]</f>
        <v>188.47309573724669</v>
      </c>
      <c r="BI84" s="30">
        <f>Tabla25[[#This Row],[ROS_NUM_COR_COD_ESC_TG_NEG]]-Tabla25[[#This Row],[PAS_NUM_COR_COD_ESC_TG_NEG]]</f>
        <v>-2.064327485380117</v>
      </c>
      <c r="BJ84" s="30">
        <f>Tabla25[[#This Row],[ROS_DUR_COR_COD_ESC_TG_NEG]]-Tabla25[[#This Row],[PAS_DUR_COR_COD_ESC_TG_NEG]]</f>
        <v>-294.04411764705878</v>
      </c>
      <c r="BK84" s="30">
        <f>Tabla25[[#This Row],[ROS_NUM_COR_COD_ESC_TG_NEU]]-Tabla25[[#This Row],[PAS_NUM_COR_COD_ESC_TG_NEU]]</f>
        <v>-0.63333333333333308</v>
      </c>
      <c r="BL84" s="30">
        <f>Tabla25[[#This Row],[ROS_DUR_COR_COD_ESC_TG_NEU]]-Tabla25[[#This Row],[PAS_DUR_COR_COD_ESC_TG_NEU]]</f>
        <v>-243.52678571428572</v>
      </c>
      <c r="BM84" s="30">
        <f>Tabla25[[#This Row],[ROS_NUM_COR_COD_ESC_TG_POS]]-Tabla25[[#This Row],[PAS_NUM_COR_COD_ESC_TG_POS]]</f>
        <v>-1.8499999999999999</v>
      </c>
      <c r="BN84" s="30">
        <f>Tabla25[[#This Row],[ROS_DUR_COR_COD_ESC_TG_POS]]-Tabla25[[#This Row],[PAS_DUR_COR_COD_ESC_TG_POS]]</f>
        <v>-305.83333333333331</v>
      </c>
      <c r="BO84" s="30">
        <f>Tabla25[[#This Row],[ROS_NUM_COR_COD_ESC_TG_TOT]]-Tabla25[[#This Row],[PAS_NUM_COR_COD_ESC_TG_TOT]]</f>
        <v>-1.5145278450363195</v>
      </c>
      <c r="BP84" s="30">
        <f>Tabla25[[#This Row],[ROS_DUR_COR_COD_ESC_TG_TOT]]-Tabla25[[#This Row],[PAS_DUR_COR_COD_ESC_TG_TOT]]</f>
        <v>-281.76470588235287</v>
      </c>
      <c r="BQ84" s="36">
        <f>Tabla25[[#This Row],[PAS_NUM_COR_COD_ROS_TG_NEG]]-Tabla25[[#This Row],[ESC_NUM_COR_COD_ROS_TG_NEG]]</f>
        <v>4.7368421052631504E-2</v>
      </c>
      <c r="BR84" s="36">
        <f>Tabla25[[#This Row],[PAS_DUR_COR_COD_ROS_TG_NEG]]-Tabla25[[#This Row],[ESC_DUR_COR_COD_ROS_TG_NEG]]</f>
        <v>-87.111111111111086</v>
      </c>
      <c r="BS84" s="36">
        <f>Tabla25[[#This Row],[PAS_NUM_COR_COD_ROS_TG_NEU]]-Tabla25[[#This Row],[ESC_NUM_COR_COD_ROS_TG_NEU]]</f>
        <v>1.4500000000000002</v>
      </c>
      <c r="BT84" s="36">
        <f>Tabla25[[#This Row],[PAS_DUR_COR_COD_ROS_TG_NEU]]-Tabla25[[#This Row],[ESC_DUR_COR_COD_ROS_TG_NEU]]</f>
        <v>293.88888888888886</v>
      </c>
      <c r="BU84" s="36">
        <f>Tabla25[[#This Row],[PAS_NUM_COR_COD_ROS_TG_POS]]-Tabla25[[#This Row],[ESC_NUM_COR_COD_ROS_TG_POS]]</f>
        <v>1.65</v>
      </c>
      <c r="BV84" s="36">
        <f>Tabla25[[#This Row],[PAS_DUR_COR_COD_ROS_TG_POS]]-Tabla25[[#This Row],[ESC_DUR_COR_COD_ROS_TG_POS]]</f>
        <v>342.83193277310926</v>
      </c>
      <c r="BW84" s="36">
        <f>Tabla25[[#This Row],[PAS_NUM_COR_COD_ROS_TG_TOT]]-Tabla25[[#This Row],[ESC_NUM_COR_COD_ROS_TG_TOT]]</f>
        <v>0.97848761408083451</v>
      </c>
      <c r="BX84" s="36">
        <f>Tabla25[[#This Row],[PAS_DUR_COR_COD_ROS_TG_TOT]]-Tabla25[[#This Row],[ESC_DUR_COR_COD_ROS_TG_TOT]]</f>
        <v>157.08919382504291</v>
      </c>
      <c r="BY84" s="39">
        <f>Tabla25[[#This Row],[PAS_NUM_COR_COD_ESC_TG_NEG]]-Tabla25[[#This Row],[ESC_NUM_COR_COD_ESC_TG_NEG]]</f>
        <v>0.2421052631578946</v>
      </c>
      <c r="BZ84" s="39">
        <f>Tabla25[[#This Row],[PAS_DUR_COR_COD_ESC_TG_NEG]]-Tabla25[[#This Row],[ESC_DUR_COR_COD_ESC_TG_NEG]]</f>
        <v>-78.563025210084106</v>
      </c>
      <c r="CA84" s="39">
        <f>Tabla25[[#This Row],[PAS_NUM_COR_COD_ESC_TG_NEU]]-Tabla25[[#This Row],[ESC_NUM_COR_COD_ESC_TG_NEU]]</f>
        <v>-1.4500000000000002</v>
      </c>
      <c r="CB84" s="39">
        <f>Tabla25[[#This Row],[PAS_DUR_COR_COD_ESC_TG_NEU]]-Tabla25[[#This Row],[ESC_DUR_COR_COD_ESC_TG_NEU]]</f>
        <v>-273.5625</v>
      </c>
      <c r="CC84" s="39">
        <f>Tabla25[[#This Row],[PAS_NUM_COR_COD_ESC_TG_POS]]-Tabla25[[#This Row],[ESC_NUM_COR_COD_ESC_TG_POS]]</f>
        <v>-0.45000000000000018</v>
      </c>
      <c r="CD84" s="39">
        <f>Tabla25[[#This Row],[PAS_DUR_COR_COD_ESC_TG_POS]]-Tabla25[[#This Row],[ESC_DUR_COR_COD_ESC_TG_POS]]</f>
        <v>-255.85714285714289</v>
      </c>
      <c r="CE84" s="39">
        <f>Tabla25[[#This Row],[PAS_NUM_COR_COD_ESC_TG_TOT]]-Tabla25[[#This Row],[ESC_NUM_COR_COD_ESC_TG_TOT]]</f>
        <v>-0.5019556714471971</v>
      </c>
      <c r="CF84" s="39">
        <f>Tabla25[[#This Row],[PAS_DUR_COR_COD_ESC_TG_TOT]]-Tabla25[[#This Row],[ESC_DUR_COR_COD_ESC_TG_TOT]]</f>
        <v>-202.80481283422466</v>
      </c>
      <c r="CG84" s="42">
        <f>Tabla25[[#This Row],[PAS_NUM_COR_COD_ROS_TG_NEG]]-Tabla25[[#This Row],[PAS_NUM_COR_COD_ESC_TG_NEG]]</f>
        <v>0.10526315789473673</v>
      </c>
      <c r="CH84" s="42">
        <f>Tabla25[[#This Row],[PAS_NUM_COR_COD_ROS_TG_NEU]]-Tabla25[[#This Row],[PAS_NUM_COR_COD_ESC_TG_NEU]]</f>
        <v>0.65000000000000036</v>
      </c>
      <c r="CI84" s="42">
        <f>Tabla25[[#This Row],[PAS_NUM_COR_COD_ROS_TG_POS]]-Tabla25[[#This Row],[PAS_NUM_COR_COD_ESC_TG_POS]]</f>
        <v>0.10000000000000009</v>
      </c>
      <c r="CJ84" s="42">
        <f>Tabla25[[#This Row],[PAS_NUM_COR_COD_ROS_TG_TOT]]-Tabla25[[#This Row],[PAS_NUM_COR_COD_ESC_TG_TOT]]</f>
        <v>0.2881355932203391</v>
      </c>
      <c r="CK84" s="42">
        <f>Tabla25[[#This Row],[PAS_DUR_COR_COD_ROS_TG_NEG]]-Tabla25[[#This Row],[PAS_DUR_COR_COD_ESC_TG_NEG]]</f>
        <v>3.1503267973856737</v>
      </c>
      <c r="CL84" s="42">
        <f>Tabla25[[#This Row],[PAS_DUR_COR_COD_ROS_TG_NEU]]-Tabla25[[#This Row],[PAS_DUR_COR_COD_ESC_TG_NEU]]</f>
        <v>97.409722222222172</v>
      </c>
      <c r="CM84" s="42">
        <f>Tabla25[[#This Row],[PAS_DUR_COR_COD_ROS_TG_POS]]-Tabla25[[#This Row],[PAS_DUR_COR_COD_ESC_TG_POS]]</f>
        <v>41.117647058823536</v>
      </c>
      <c r="CN84" s="42">
        <f>Tabla25[[#This Row],[PAS_DUR_COR_COD_ROS_TG_TOT]]-Tabla25[[#This Row],[PAS_DUR_COR_COD_ESC_TG_TOT]]</f>
        <v>45.394006659267575</v>
      </c>
      <c r="CO84" s="44">
        <f>Tabla25[[#This Row],[ESC_NUM_COR_COD_ROS_TG_NEG]]-Tabla25[[#This Row],[ESC_NUM_COR_COD_ESC_TG_NEG]]</f>
        <v>0.29999999999999982</v>
      </c>
      <c r="CP84" s="44">
        <f>Tabla25[[#This Row],[ESC_NUM_COR_COD_ROS_TG_NEU]]-Tabla25[[#This Row],[ESC_NUM_COR_COD_ESC_TG_NEU]]</f>
        <v>-2.25</v>
      </c>
      <c r="CQ84" s="44">
        <f>Tabla25[[#This Row],[ESC_NUM_COR_COD_ROS_TG_POS]]-Tabla25[[#This Row],[ESC_NUM_COR_COD_ESC_TG_POS]]</f>
        <v>-2</v>
      </c>
      <c r="CR84" s="44">
        <f>Tabla25[[#This Row],[ESC_NUM_COR_COD_ROS_TG_TOT]]-Tabla25[[#This Row],[ESC_NUM_COR_COD_ESC_TG_TOT]]</f>
        <v>-1.1923076923076925</v>
      </c>
      <c r="CS84" s="44">
        <f>Tabla25[[#This Row],[ESC_DUR_COR_COD_ROS_TG_NEG]]-Tabla25[[#This Row],[ESC_DUR_COR_COD_ESC_TG_NEG]]</f>
        <v>11.698412698412653</v>
      </c>
      <c r="CT84" s="44">
        <f>Tabla25[[#This Row],[ESC_DUR_COR_COD_ROS_TG_NEU]]-Tabla25[[#This Row],[ESC_DUR_COR_COD_ESC_TG_NEU]]</f>
        <v>-470.04166666666669</v>
      </c>
      <c r="CU84" s="44">
        <f>Tabla25[[#This Row],[ESC_DUR_COR_COD_ROS_TG_POS]]-Tabla25[[#This Row],[ESC_DUR_COR_COD_ESC_TG_POS]]</f>
        <v>-557.57142857142867</v>
      </c>
      <c r="CV84" s="44">
        <f>Tabla25[[#This Row],[ESC_DUR_COR_COD_ROS_TG_TOT]]-Tabla25[[#This Row],[ESC_DUR_COR_COD_ESC_TG_TOT]]</f>
        <v>-314.5</v>
      </c>
      <c r="CW84" s="47">
        <f>Tabla25[[#This Row],[ROS_NUM_COR_COD_ROS_TG_NEG]]-Tabla25[[#This Row],[ROS_NUM_COR_COD_ESC_TG_NEG]]</f>
        <v>4.1111111111111116</v>
      </c>
      <c r="CX84" s="47">
        <f>Tabla25[[#This Row],[ROS_NUM_COR_COD_ROS_TG_NEU]]-Tabla25[[#This Row],[ROS_NUM_COR_COD_ESC_TG_NEU]]</f>
        <v>1.4444444444444444</v>
      </c>
      <c r="CY84" s="47">
        <f>Tabla25[[#This Row],[ROS_NUM_COR_COD_ROS_TG_POS]]-Tabla25[[#This Row],[ROS_NUM_COR_COD_ESC_TG_POS]]</f>
        <v>2.7</v>
      </c>
      <c r="CZ84" s="47">
        <f>Tabla25[[#This Row],[ROS_NUM_COR_COD_ROS_TG_TOT]]-Tabla25[[#This Row],[ROS_NUM_COR_COD_ESC_TG_TOT]]</f>
        <v>2.75</v>
      </c>
      <c r="DA84" s="47">
        <f>Tabla25[[#This Row],[ROS_DUR_COR_COD_ROS_TG_NEG]]-Tabla25[[#This Row],[ROS_DUR_COR_COD_ESC_TG_NEG]]</f>
        <v>622.97222222222217</v>
      </c>
      <c r="DB84" s="47">
        <f>Tabla25[[#This Row],[ROS_DUR_COR_COD_ROS_TG_NEU]]-Tabla25[[#This Row],[ROS_DUR_COR_COD_ESC_TG_NEU]]</f>
        <v>493.33928571428572</v>
      </c>
      <c r="DC84" s="47">
        <f>Tabla25[[#This Row],[ROS_DUR_COR_COD_ROS_TG_POS]]-Tabla25[[#This Row],[ROS_DUR_COR_COD_ESC_TG_POS]]</f>
        <v>438.13333333333327</v>
      </c>
      <c r="DD84" s="47">
        <f>Tabla25[[#This Row],[ROS_DUR_COR_COD_ROS_TG_TOT]]-Tabla25[[#This Row],[ROS_DUR_COR_COD_ESC_TG_TOT]]</f>
        <v>515.63180827886708</v>
      </c>
      <c r="DE84" s="57">
        <v>197</v>
      </c>
      <c r="DF84" s="57">
        <v>258.25</v>
      </c>
      <c r="DG84" s="57">
        <v>188.5</v>
      </c>
      <c r="DH84" s="57">
        <v>212</v>
      </c>
      <c r="DI84" s="57">
        <v>225.25</v>
      </c>
      <c r="DJ84" s="57">
        <v>151.42857142857142</v>
      </c>
      <c r="DK84" s="57">
        <v>152.33333333333334</v>
      </c>
      <c r="DL84" s="57">
        <v>169.11764705882354</v>
      </c>
      <c r="DM84" s="57">
        <v>276.66666666666669</v>
      </c>
      <c r="DN84" s="57">
        <v>165.16666666666666</v>
      </c>
      <c r="DO84" s="57">
        <v>225.28571428571428</v>
      </c>
      <c r="DP84" s="57">
        <v>229.90909090909091</v>
      </c>
      <c r="DQ84" s="57">
        <v>182.28571428571428</v>
      </c>
      <c r="DR84" s="57">
        <v>235</v>
      </c>
      <c r="DS84" s="57">
        <v>230.42857142857142</v>
      </c>
      <c r="DT84" s="57">
        <v>216.77272727272728</v>
      </c>
      <c r="DU84" s="57">
        <v>205.11111111111111</v>
      </c>
      <c r="DV84" s="57">
        <v>232.44444444444446</v>
      </c>
      <c r="DW84" s="57">
        <v>177.88235294117646</v>
      </c>
      <c r="DX84" s="57">
        <v>205.66037735849056</v>
      </c>
      <c r="DY84" s="57">
        <v>180.1764705882353</v>
      </c>
      <c r="DZ84" s="57">
        <v>206.6875</v>
      </c>
      <c r="EA84" s="57">
        <v>174.38888888888889</v>
      </c>
      <c r="EB84" s="57">
        <v>186.45098039215685</v>
      </c>
      <c r="EC84" s="57">
        <f>Tabla25[[#This Row],[ROS_1DU_COR_COD_ROS_TG_NEG]]-Tabla25[[#This Row],[ROS_1DU_COR_COD_ESC_TG_NEG]]</f>
        <v>-28.25</v>
      </c>
      <c r="ED84" s="57">
        <f>Tabla25[[#This Row],[ROS_1DU_COR_COD_ROS_TG_NEU]]-Tabla25[[#This Row],[ROS_1DU_COR_COD_ESC_TG_NEU]]</f>
        <v>106.82142857142858</v>
      </c>
      <c r="EE84" s="57">
        <f>Tabla25[[#This Row],[ROS_1DU_COR_COD_ROS_TG_POS]]-Tabla25[[#This Row],[ROS_1DU_COR_COD_ESC_TG_POS]]</f>
        <v>36.166666666666657</v>
      </c>
      <c r="EF84" s="57">
        <f>Tabla25[[#This Row],[ROS_1DU_COR_COD_ROS_TG_TOT]]-Tabla25[[#This Row],[ROS_1DU_COR_COD_ESC_TG_TOT]]</f>
        <v>42.882352941176464</v>
      </c>
      <c r="EG84" s="57">
        <f>Tabla25[[#This Row],[ESC_1DU_COR_COD_ROS_TG_NEG]]-Tabla25[[#This Row],[ESC_1DU_COR_COD_ESC_TG_NEG]]</f>
        <v>94.380952380952408</v>
      </c>
      <c r="EH84" s="57">
        <f>Tabla25[[#This Row],[ESC_1DU_COR_COD_ROS_TG_NEU]]-Tabla25[[#This Row],[ESC_1DU_COR_COD_ESC_TG_NEU]]</f>
        <v>-69.833333333333343</v>
      </c>
      <c r="EI84" s="57">
        <f>Tabla25[[#This Row],[ESC_1DU_COR_COD_ROS_TG_POS]]-Tabla25[[#This Row],[ESC_1DU_COR_COD_ESC_TG_POS]]</f>
        <v>-5.1428571428571388</v>
      </c>
      <c r="EJ84" s="57">
        <f>Tabla25[[#This Row],[ESC_1DU_COR_COD_ROS_TG_TOT]]-Tabla25[[#This Row],[ESC_1DU_COR_COD_ESC_TG_TOT]]</f>
        <v>13.136363636363626</v>
      </c>
      <c r="EK84" s="57">
        <f>Tabla25[[#This Row],[PAS_1DU_COR_COD_ROS_TG_NEG]]-Tabla25[[#This Row],[PAS_1DU_COR_COD_ESC_TG_NEG]]</f>
        <v>24.93464052287581</v>
      </c>
      <c r="EL84" s="57">
        <f>Tabla25[[#This Row],[PAS_1DU_COR_COD_ROS_TG_NEU]]-Tabla25[[#This Row],[PAS_1DU_COR_COD_ESC_TG_NEU]]</f>
        <v>25.756944444444457</v>
      </c>
      <c r="EM84" s="57">
        <f>Tabla25[[#This Row],[PAS_1DU_COR_COD_ROS_TG_POS]]-Tabla25[[#This Row],[PAS_1DU_COR_COD_ESC_TG_POS]]</f>
        <v>3.4934640522875782</v>
      </c>
      <c r="EN84" s="57">
        <f>Tabla25[[#This Row],[PAS_1DU_COR_COD_ROS_TG_TOT]]-Tabla25[[#This Row],[PAS_1DU_COR_COD_ESC_TG_TOT]]</f>
        <v>19.209396966333713</v>
      </c>
    </row>
    <row r="85" spans="1:144" x14ac:dyDescent="0.3">
      <c r="A85" s="2" t="s">
        <v>83</v>
      </c>
      <c r="B85" s="2">
        <v>30</v>
      </c>
      <c r="C85" s="2">
        <v>2</v>
      </c>
      <c r="D85" s="2">
        <v>31</v>
      </c>
      <c r="E85" s="19">
        <v>3.45</v>
      </c>
      <c r="F85" s="19">
        <v>1290.7333333333333</v>
      </c>
      <c r="G85" s="19">
        <v>3.1</v>
      </c>
      <c r="H85" s="19">
        <v>1267.1428571428571</v>
      </c>
      <c r="I85" s="19">
        <v>3</v>
      </c>
      <c r="J85" s="19">
        <v>1196.8571428571429</v>
      </c>
      <c r="K85" s="19">
        <v>3.1833333333333331</v>
      </c>
      <c r="L85" s="19">
        <v>1252.4883720930231</v>
      </c>
      <c r="M85" s="21">
        <v>2.5</v>
      </c>
      <c r="N85" s="21">
        <v>1156.4166666666667</v>
      </c>
      <c r="O85" s="21">
        <v>2.8</v>
      </c>
      <c r="P85" s="21">
        <v>1088.2857142857142</v>
      </c>
      <c r="Q85" s="21">
        <v>3.3</v>
      </c>
      <c r="R85" s="21">
        <v>1348.6153846153845</v>
      </c>
      <c r="S85" s="21">
        <v>2.8666666666666667</v>
      </c>
      <c r="T85" s="21">
        <v>1196.0256410256411</v>
      </c>
      <c r="U85" s="22">
        <v>3.75</v>
      </c>
      <c r="V85" s="22">
        <v>1374.2857142857142</v>
      </c>
      <c r="W85" s="22">
        <v>5.5714285714285712</v>
      </c>
      <c r="X85" s="22">
        <v>2043.2857142857142</v>
      </c>
      <c r="Y85" s="22">
        <v>1.1111111111111112</v>
      </c>
      <c r="Z85" s="22">
        <v>1089</v>
      </c>
      <c r="AA85" s="22">
        <v>3.2916666666666665</v>
      </c>
      <c r="AB85" s="22">
        <v>1599.4117647058824</v>
      </c>
      <c r="AC85" s="24">
        <v>1.75</v>
      </c>
      <c r="AD85" s="24">
        <v>1303</v>
      </c>
      <c r="AE85" s="24">
        <v>0.7142857142857143</v>
      </c>
      <c r="AF85" s="24">
        <v>881</v>
      </c>
      <c r="AG85" s="24">
        <v>5.333333333333333</v>
      </c>
      <c r="AH85" s="24">
        <v>1747.1111111111111</v>
      </c>
      <c r="AI85" s="24">
        <v>2.7916666666666665</v>
      </c>
      <c r="AJ85" s="24">
        <v>1513.2</v>
      </c>
      <c r="AK85" s="26">
        <v>3.1111111111111112</v>
      </c>
      <c r="AL85" s="26">
        <v>1639.2</v>
      </c>
      <c r="AM85" s="26">
        <v>2</v>
      </c>
      <c r="AN85" s="26">
        <v>1003.3333333333334</v>
      </c>
      <c r="AO85" s="26">
        <v>3.3333333333333335</v>
      </c>
      <c r="AP85" s="26">
        <v>1429.5</v>
      </c>
      <c r="AQ85" s="26">
        <v>2.7857142857142856</v>
      </c>
      <c r="AR85" s="26">
        <v>1340.7647058823529</v>
      </c>
      <c r="AS85" s="28">
        <v>2.2222222222222223</v>
      </c>
      <c r="AT85" s="28">
        <v>1147</v>
      </c>
      <c r="AU85" s="28">
        <v>3.4</v>
      </c>
      <c r="AV85" s="28">
        <v>1535.5714285714287</v>
      </c>
      <c r="AW85" s="28">
        <v>2.2222222222222223</v>
      </c>
      <c r="AX85" s="28">
        <v>1568.75</v>
      </c>
      <c r="AY85" s="28">
        <v>2.6428571428571428</v>
      </c>
      <c r="AZ85" s="28">
        <v>1422.4375</v>
      </c>
      <c r="BA85" s="33">
        <f>Tabla25[[#This Row],[ROS_NUM_COR_COD_ROS_TG_NEG]]-Tabla25[[#This Row],[PAS_NUM_COR_COD_ROS_TG_NEG]]</f>
        <v>-0.27777777777777768</v>
      </c>
      <c r="BB85" s="33">
        <f>Tabla25[[#This Row],[ROS_DUR_COR_COD_ROS_TG_NEG]]-Tabla25[[#This Row],[PAS_DUR_COR_COD_ROS_TG_NEG]]</f>
        <v>-9.4166666666667425</v>
      </c>
      <c r="BC85" s="33">
        <f>Tabla25[[#This Row],[ROS_NUM_COR_COD_ROS_TG_NEU]]-Tabla25[[#This Row],[PAS_NUM_COR_COD_ROS_TG_NEU]]</f>
        <v>0.60000000000000009</v>
      </c>
      <c r="BD85" s="33">
        <f>Tabla25[[#This Row],[ROS_DUR_COR_COD_ROS_TG_NEU]]-Tabla25[[#This Row],[PAS_DUR_COR_COD_ROS_TG_NEU]]</f>
        <v>447.28571428571445</v>
      </c>
      <c r="BE85" s="33">
        <f>Tabla25[[#This Row],[ROS_NUM_COR_COD_ROS_TG_POS]]-Tabla25[[#This Row],[PAS_NUM_COR_COD_ROS_TG_POS]]</f>
        <v>-1.0777777777777775</v>
      </c>
      <c r="BF85" s="33">
        <f>Tabla25[[#This Row],[ROS_DUR_COR_COD_ROS_TG_POS]]-Tabla25[[#This Row],[PAS_DUR_COR_COD_ROS_TG_POS]]</f>
        <v>220.13461538461547</v>
      </c>
      <c r="BG85" s="33">
        <f>Tabla25[[#This Row],[ROS_NUM_COR_COD_ROS_TG_TOT]]-Tabla25[[#This Row],[PAS_NUM_COR_COD_ROS_TG_TOT]]</f>
        <v>-0.2238095238095239</v>
      </c>
      <c r="BH85" s="33">
        <f>Tabla25[[#This Row],[ROS_DUR_COR_COD_ROS_TG_TOT]]-Tabla25[[#This Row],[PAS_DUR_COR_COD_ROS_TG_TOT]]</f>
        <v>226.41185897435889</v>
      </c>
      <c r="BI85" s="30">
        <f>Tabla25[[#This Row],[ROS_NUM_COR_COD_ESC_TG_NEG]]-Tabla25[[#This Row],[PAS_NUM_COR_COD_ESC_TG_NEG]]</f>
        <v>-0.33888888888888902</v>
      </c>
      <c r="BJ85" s="30">
        <f>Tabla25[[#This Row],[ROS_DUR_COR_COD_ESC_TG_NEG]]-Tabla25[[#This Row],[PAS_DUR_COR_COD_ESC_TG_NEG]]</f>
        <v>348.4666666666667</v>
      </c>
      <c r="BK85" s="30">
        <f>Tabla25[[#This Row],[ROS_NUM_COR_COD_ESC_TG_NEU]]-Tabla25[[#This Row],[PAS_NUM_COR_COD_ESC_TG_NEU]]</f>
        <v>-1.1000000000000001</v>
      </c>
      <c r="BL85" s="30">
        <f>Tabla25[[#This Row],[ROS_DUR_COR_COD_ESC_TG_NEU]]-Tabla25[[#This Row],[PAS_DUR_COR_COD_ESC_TG_NEU]]</f>
        <v>-263.80952380952374</v>
      </c>
      <c r="BM85" s="30">
        <f>Tabla25[[#This Row],[ROS_NUM_COR_COD_ESC_TG_POS]]-Tabla25[[#This Row],[PAS_NUM_COR_COD_ESC_TG_POS]]</f>
        <v>0.33333333333333348</v>
      </c>
      <c r="BN85" s="30">
        <f>Tabla25[[#This Row],[ROS_DUR_COR_COD_ESC_TG_POS]]-Tabla25[[#This Row],[PAS_DUR_COR_COD_ESC_TG_POS]]</f>
        <v>232.64285714285711</v>
      </c>
      <c r="BO85" s="30">
        <f>Tabla25[[#This Row],[ROS_NUM_COR_COD_ESC_TG_TOT]]-Tabla25[[#This Row],[PAS_NUM_COR_COD_ESC_TG_TOT]]</f>
        <v>-0.39761904761904754</v>
      </c>
      <c r="BP85" s="30">
        <f>Tabla25[[#This Row],[ROS_DUR_COR_COD_ESC_TG_TOT]]-Tabla25[[#This Row],[PAS_DUR_COR_COD_ESC_TG_TOT]]</f>
        <v>88.276333789329783</v>
      </c>
      <c r="BQ85" s="36">
        <f>Tabla25[[#This Row],[PAS_NUM_COR_COD_ROS_TG_NEG]]-Tabla25[[#This Row],[ESC_NUM_COR_COD_ROS_TG_NEG]]</f>
        <v>0.75</v>
      </c>
      <c r="BR85" s="36">
        <f>Tabla25[[#This Row],[PAS_DUR_COR_COD_ROS_TG_NEG]]-Tabla25[[#This Row],[ESC_DUR_COR_COD_ROS_TG_NEG]]</f>
        <v>-146.58333333333326</v>
      </c>
      <c r="BS85" s="36">
        <f>Tabla25[[#This Row],[PAS_NUM_COR_COD_ROS_TG_NEU]]-Tabla25[[#This Row],[ESC_NUM_COR_COD_ROS_TG_NEU]]</f>
        <v>2.0857142857142854</v>
      </c>
      <c r="BT85" s="36">
        <f>Tabla25[[#This Row],[PAS_DUR_COR_COD_ROS_TG_NEU]]-Tabla25[[#This Row],[ESC_DUR_COR_COD_ROS_TG_NEU]]</f>
        <v>207.28571428571422</v>
      </c>
      <c r="BU85" s="36">
        <f>Tabla25[[#This Row],[PAS_NUM_COR_COD_ROS_TG_POS]]-Tabla25[[#This Row],[ESC_NUM_COR_COD_ROS_TG_POS]]</f>
        <v>-2.0333333333333332</v>
      </c>
      <c r="BV85" s="36">
        <f>Tabla25[[#This Row],[PAS_DUR_COR_COD_ROS_TG_POS]]-Tabla25[[#This Row],[ESC_DUR_COR_COD_ROS_TG_POS]]</f>
        <v>-398.49572649572656</v>
      </c>
      <c r="BW85" s="36">
        <f>Tabla25[[#This Row],[PAS_NUM_COR_COD_ROS_TG_TOT]]-Tabla25[[#This Row],[ESC_NUM_COR_COD_ROS_TG_TOT]]</f>
        <v>7.5000000000000178E-2</v>
      </c>
      <c r="BX85" s="36">
        <f>Tabla25[[#This Row],[PAS_DUR_COR_COD_ROS_TG_TOT]]-Tabla25[[#This Row],[ESC_DUR_COR_COD_ROS_TG_TOT]]</f>
        <v>-317.17435897435894</v>
      </c>
      <c r="BY85" s="39">
        <f>Tabla25[[#This Row],[PAS_NUM_COR_COD_ESC_TG_NEG]]-Tabla25[[#This Row],[ESC_NUM_COR_COD_ESC_TG_NEG]]</f>
        <v>-0.29999999999999982</v>
      </c>
      <c r="BZ85" s="39">
        <f>Tabla25[[#This Row],[PAS_DUR_COR_COD_ESC_TG_NEG]]-Tabla25[[#This Row],[ESC_DUR_COR_COD_ESC_TG_NEG]]</f>
        <v>-83.552380952380872</v>
      </c>
      <c r="CA85" s="39">
        <f>Tabla25[[#This Row],[PAS_NUM_COR_COD_ESC_TG_NEU]]-Tabla25[[#This Row],[ESC_NUM_COR_COD_ESC_TG_NEU]]</f>
        <v>-2.4714285714285711</v>
      </c>
      <c r="CB85" s="39">
        <f>Tabla25[[#This Row],[PAS_DUR_COR_COD_ESC_TG_NEU]]-Tabla25[[#This Row],[ESC_DUR_COR_COD_ESC_TG_NEU]]</f>
        <v>-776.14285714285711</v>
      </c>
      <c r="CC85" s="39">
        <f>Tabla25[[#This Row],[PAS_NUM_COR_COD_ESC_TG_POS]]-Tabla25[[#This Row],[ESC_NUM_COR_COD_ESC_TG_POS]]</f>
        <v>1.8888888888888888</v>
      </c>
      <c r="CD85" s="39">
        <f>Tabla25[[#This Row],[PAS_DUR_COR_COD_ESC_TG_POS]]-Tabla25[[#This Row],[ESC_DUR_COR_COD_ESC_TG_POS]]</f>
        <v>107.85714285714289</v>
      </c>
      <c r="CE85" s="39">
        <f>Tabla25[[#This Row],[PAS_NUM_COR_COD_ESC_TG_TOT]]-Tabla25[[#This Row],[ESC_NUM_COR_COD_ESC_TG_TOT]]</f>
        <v>-0.10833333333333339</v>
      </c>
      <c r="CF85" s="39">
        <f>Tabla25[[#This Row],[PAS_DUR_COR_COD_ESC_TG_TOT]]-Tabla25[[#This Row],[ESC_DUR_COR_COD_ESC_TG_TOT]]</f>
        <v>-346.92339261285929</v>
      </c>
      <c r="CG85" s="42">
        <f>Tabla25[[#This Row],[PAS_NUM_COR_COD_ROS_TG_NEG]]-Tabla25[[#This Row],[PAS_NUM_COR_COD_ESC_TG_NEG]]</f>
        <v>-0.95000000000000018</v>
      </c>
      <c r="CH85" s="42">
        <f>Tabla25[[#This Row],[PAS_NUM_COR_COD_ROS_TG_NEU]]-Tabla25[[#This Row],[PAS_NUM_COR_COD_ESC_TG_NEU]]</f>
        <v>-0.30000000000000027</v>
      </c>
      <c r="CI85" s="42">
        <f>Tabla25[[#This Row],[PAS_NUM_COR_COD_ROS_TG_POS]]-Tabla25[[#This Row],[PAS_NUM_COR_COD_ESC_TG_POS]]</f>
        <v>0.29999999999999982</v>
      </c>
      <c r="CJ85" s="42">
        <f>Tabla25[[#This Row],[PAS_NUM_COR_COD_ROS_TG_TOT]]-Tabla25[[#This Row],[PAS_NUM_COR_COD_ESC_TG_TOT]]</f>
        <v>-0.31666666666666643</v>
      </c>
      <c r="CK85" s="42">
        <f>Tabla25[[#This Row],[PAS_DUR_COR_COD_ROS_TG_NEG]]-Tabla25[[#This Row],[PAS_DUR_COR_COD_ESC_TG_NEG]]</f>
        <v>-134.31666666666661</v>
      </c>
      <c r="CL85" s="42">
        <f>Tabla25[[#This Row],[PAS_DUR_COR_COD_ROS_TG_NEU]]-Tabla25[[#This Row],[PAS_DUR_COR_COD_ESC_TG_NEU]]</f>
        <v>-178.85714285714289</v>
      </c>
      <c r="CM85" s="42">
        <f>Tabla25[[#This Row],[PAS_DUR_COR_COD_ROS_TG_POS]]-Tabla25[[#This Row],[PAS_DUR_COR_COD_ESC_TG_POS]]</f>
        <v>151.75824175824164</v>
      </c>
      <c r="CN85" s="42">
        <f>Tabla25[[#This Row],[PAS_DUR_COR_COD_ROS_TG_TOT]]-Tabla25[[#This Row],[PAS_DUR_COR_COD_ESC_TG_TOT]]</f>
        <v>-56.462731067382038</v>
      </c>
      <c r="CO85" s="44">
        <f>Tabla25[[#This Row],[ESC_NUM_COR_COD_ROS_TG_NEG]]-Tabla25[[#This Row],[ESC_NUM_COR_COD_ESC_TG_NEG]]</f>
        <v>-2</v>
      </c>
      <c r="CP85" s="44">
        <f>Tabla25[[#This Row],[ESC_NUM_COR_COD_ROS_TG_NEU]]-Tabla25[[#This Row],[ESC_NUM_COR_COD_ESC_TG_NEU]]</f>
        <v>-4.8571428571428568</v>
      </c>
      <c r="CQ85" s="44">
        <f>Tabla25[[#This Row],[ESC_NUM_COR_COD_ROS_TG_POS]]-Tabla25[[#This Row],[ESC_NUM_COR_COD_ESC_TG_POS]]</f>
        <v>4.2222222222222214</v>
      </c>
      <c r="CR85" s="44">
        <f>Tabla25[[#This Row],[ESC_NUM_COR_COD_ROS_TG_TOT]]-Tabla25[[#This Row],[ESC_NUM_COR_COD_ESC_TG_TOT]]</f>
        <v>-0.5</v>
      </c>
      <c r="CS85" s="44">
        <f>Tabla25[[#This Row],[ESC_DUR_COR_COD_ROS_TG_NEG]]-Tabla25[[#This Row],[ESC_DUR_COR_COD_ESC_TG_NEG]]</f>
        <v>-71.285714285714221</v>
      </c>
      <c r="CT85" s="44">
        <f>Tabla25[[#This Row],[ESC_DUR_COR_COD_ROS_TG_NEU]]-Tabla25[[#This Row],[ESC_DUR_COR_COD_ESC_TG_NEU]]</f>
        <v>-1162.2857142857142</v>
      </c>
      <c r="CU85" s="44">
        <f>Tabla25[[#This Row],[ESC_DUR_COR_COD_ROS_TG_POS]]-Tabla25[[#This Row],[ESC_DUR_COR_COD_ESC_TG_POS]]</f>
        <v>658.11111111111109</v>
      </c>
      <c r="CV85" s="44">
        <f>Tabla25[[#This Row],[ESC_DUR_COR_COD_ROS_TG_TOT]]-Tabla25[[#This Row],[ESC_DUR_COR_COD_ESC_TG_TOT]]</f>
        <v>-86.211764705882388</v>
      </c>
      <c r="CW85" s="47">
        <f>Tabla25[[#This Row],[ROS_NUM_COR_COD_ROS_TG_NEG]]-Tabla25[[#This Row],[ROS_NUM_COR_COD_ESC_TG_NEG]]</f>
        <v>-0.88888888888888884</v>
      </c>
      <c r="CX85" s="47">
        <f>Tabla25[[#This Row],[ROS_NUM_COR_COD_ROS_TG_NEU]]-Tabla25[[#This Row],[ROS_NUM_COR_COD_ESC_TG_NEU]]</f>
        <v>1.4</v>
      </c>
      <c r="CY85" s="47">
        <f>Tabla25[[#This Row],[ROS_NUM_COR_COD_ROS_TG_POS]]-Tabla25[[#This Row],[ROS_NUM_COR_COD_ESC_TG_POS]]</f>
        <v>-1.1111111111111112</v>
      </c>
      <c r="CZ85" s="47">
        <f>Tabla25[[#This Row],[ROS_NUM_COR_COD_ROS_TG_TOT]]-Tabla25[[#This Row],[ROS_NUM_COR_COD_ESC_TG_TOT]]</f>
        <v>-0.14285714285714279</v>
      </c>
      <c r="DA85" s="47">
        <f>Tabla25[[#This Row],[ROS_DUR_COR_COD_ROS_TG_NEG]]-Tabla25[[#This Row],[ROS_DUR_COR_COD_ESC_TG_NEG]]</f>
        <v>-492.20000000000005</v>
      </c>
      <c r="DB85" s="47">
        <f>Tabla25[[#This Row],[ROS_DUR_COR_COD_ROS_TG_NEU]]-Tabla25[[#This Row],[ROS_DUR_COR_COD_ESC_TG_NEU]]</f>
        <v>532.2380952380953</v>
      </c>
      <c r="DC85" s="47">
        <f>Tabla25[[#This Row],[ROS_DUR_COR_COD_ROS_TG_POS]]-Tabla25[[#This Row],[ROS_DUR_COR_COD_ESC_TG_POS]]</f>
        <v>139.25</v>
      </c>
      <c r="DD85" s="47">
        <f>Tabla25[[#This Row],[ROS_DUR_COR_COD_ROS_TG_TOT]]-Tabla25[[#This Row],[ROS_DUR_COR_COD_ESC_TG_TOT]]</f>
        <v>81.672794117647072</v>
      </c>
      <c r="DE85" s="57">
        <v>318</v>
      </c>
      <c r="DF85" s="57">
        <v>281.57142857142856</v>
      </c>
      <c r="DG85" s="57">
        <v>317.5</v>
      </c>
      <c r="DH85" s="57">
        <v>301.9375</v>
      </c>
      <c r="DI85" s="57">
        <v>343.6</v>
      </c>
      <c r="DJ85" s="57">
        <v>324.16666666666669</v>
      </c>
      <c r="DK85" s="57">
        <v>235.16666666666666</v>
      </c>
      <c r="DL85" s="57">
        <v>298.47058823529414</v>
      </c>
      <c r="DM85" s="57">
        <v>333.5</v>
      </c>
      <c r="DN85" s="57">
        <v>387</v>
      </c>
      <c r="DO85" s="57">
        <v>261.66666666666669</v>
      </c>
      <c r="DP85" s="57">
        <v>297.53333333333336</v>
      </c>
      <c r="DQ85" s="57">
        <v>301.42857142857144</v>
      </c>
      <c r="DR85" s="57">
        <v>340</v>
      </c>
      <c r="DS85" s="57">
        <v>302.33333333333331</v>
      </c>
      <c r="DT85" s="57">
        <v>317.47058823529414</v>
      </c>
      <c r="DU85" s="57">
        <v>244.25</v>
      </c>
      <c r="DV85" s="57">
        <v>319.14285714285717</v>
      </c>
      <c r="DW85" s="57">
        <v>254.30769230769232</v>
      </c>
      <c r="DX85" s="57">
        <v>274.4871794871795</v>
      </c>
      <c r="DY85" s="57">
        <v>255.06666666666666</v>
      </c>
      <c r="DZ85" s="57">
        <v>286.42857142857144</v>
      </c>
      <c r="EA85" s="57">
        <v>286.92857142857144</v>
      </c>
      <c r="EB85" s="57">
        <v>275.6511627906977</v>
      </c>
      <c r="EC85" s="57">
        <f>Tabla25[[#This Row],[ROS_1DU_COR_COD_ROS_TG_NEG]]-Tabla25[[#This Row],[ROS_1DU_COR_COD_ESC_TG_NEG]]</f>
        <v>-25.600000000000023</v>
      </c>
      <c r="ED85" s="57">
        <f>Tabla25[[#This Row],[ROS_1DU_COR_COD_ROS_TG_NEU]]-Tabla25[[#This Row],[ROS_1DU_COR_COD_ESC_TG_NEU]]</f>
        <v>-42.59523809523813</v>
      </c>
      <c r="EE85" s="57">
        <f>Tabla25[[#This Row],[ROS_1DU_COR_COD_ROS_TG_POS]]-Tabla25[[#This Row],[ROS_1DU_COR_COD_ESC_TG_POS]]</f>
        <v>82.333333333333343</v>
      </c>
      <c r="EF85" s="57">
        <f>Tabla25[[#This Row],[ROS_1DU_COR_COD_ROS_TG_TOT]]-Tabla25[[#This Row],[ROS_1DU_COR_COD_ESC_TG_TOT]]</f>
        <v>3.4669117647058556</v>
      </c>
      <c r="EG85" s="57">
        <f>Tabla25[[#This Row],[ESC_1DU_COR_COD_ROS_TG_NEG]]-Tabla25[[#This Row],[ESC_1DU_COR_COD_ESC_TG_NEG]]</f>
        <v>32.071428571428555</v>
      </c>
      <c r="EH85" s="57">
        <f>Tabla25[[#This Row],[ESC_1DU_COR_COD_ROS_TG_NEU]]-Tabla25[[#This Row],[ESC_1DU_COR_COD_ESC_TG_NEU]]</f>
        <v>47</v>
      </c>
      <c r="EI85" s="57">
        <f>Tabla25[[#This Row],[ESC_1DU_COR_COD_ROS_TG_POS]]-Tabla25[[#This Row],[ESC_1DU_COR_COD_ESC_TG_POS]]</f>
        <v>-40.666666666666629</v>
      </c>
      <c r="EJ85" s="57">
        <f>Tabla25[[#This Row],[ESC_1DU_COR_COD_ROS_TG_TOT]]-Tabla25[[#This Row],[ESC_1DU_COR_COD_ESC_TG_TOT]]</f>
        <v>-19.937254901960785</v>
      </c>
      <c r="EK85" s="57">
        <f>Tabla25[[#This Row],[PAS_1DU_COR_COD_ROS_TG_NEG]]-Tabla25[[#This Row],[PAS_1DU_COR_COD_ESC_TG_NEG]]</f>
        <v>-10.816666666666663</v>
      </c>
      <c r="EL85" s="57">
        <f>Tabla25[[#This Row],[PAS_1DU_COR_COD_ROS_TG_NEU]]-Tabla25[[#This Row],[PAS_1DU_COR_COD_ESC_TG_NEU]]</f>
        <v>32.714285714285722</v>
      </c>
      <c r="EM85" s="57">
        <f>Tabla25[[#This Row],[PAS_1DU_COR_COD_ROS_TG_POS]]-Tabla25[[#This Row],[PAS_1DU_COR_COD_ESC_TG_POS]]</f>
        <v>-32.620879120879124</v>
      </c>
      <c r="EN85" s="57">
        <f>Tabla25[[#This Row],[PAS_1DU_COR_COD_ROS_TG_TOT]]-Tabla25[[#This Row],[PAS_1DU_COR_COD_ESC_TG_TOT]]</f>
        <v>-1.1639833035181937</v>
      </c>
    </row>
    <row r="86" spans="1:144" x14ac:dyDescent="0.3">
      <c r="A86" s="2" t="s">
        <v>84</v>
      </c>
      <c r="B86" s="2">
        <v>30</v>
      </c>
      <c r="C86" s="2">
        <v>2</v>
      </c>
      <c r="D86" s="2">
        <v>33</v>
      </c>
      <c r="E86" s="19">
        <v>0</v>
      </c>
      <c r="G86" s="19">
        <v>5.5555555555555552E-2</v>
      </c>
      <c r="H86" s="19">
        <v>107</v>
      </c>
      <c r="I86" s="19">
        <v>0</v>
      </c>
      <c r="K86" s="19">
        <v>1.8518518518518517E-2</v>
      </c>
      <c r="L86" s="19">
        <v>107</v>
      </c>
      <c r="M86" s="21">
        <v>5.5555555555555552E-2</v>
      </c>
      <c r="N86" s="21">
        <v>99</v>
      </c>
      <c r="O86" s="21">
        <v>0</v>
      </c>
      <c r="Q86" s="21">
        <v>5.5555555555555552E-2</v>
      </c>
      <c r="R86" s="21">
        <v>89</v>
      </c>
      <c r="S86" s="21">
        <v>3.7037037037037035E-2</v>
      </c>
      <c r="T86" s="21">
        <v>94</v>
      </c>
      <c r="U86" s="22">
        <v>1.3333333333333333</v>
      </c>
      <c r="V86" s="22">
        <v>284.57142857142856</v>
      </c>
      <c r="W86" s="22">
        <v>1.2</v>
      </c>
      <c r="X86" s="22">
        <v>276.83333333333331</v>
      </c>
      <c r="Y86" s="22">
        <v>1</v>
      </c>
      <c r="Z86" s="22">
        <v>187.57142857142858</v>
      </c>
      <c r="AA86" s="22">
        <v>1.1724137931034482</v>
      </c>
      <c r="AB86" s="22">
        <v>248.3</v>
      </c>
      <c r="AC86" s="24">
        <v>0.66666666666666663</v>
      </c>
      <c r="AD86" s="24">
        <v>195.25</v>
      </c>
      <c r="AE86" s="24">
        <v>1.1000000000000001</v>
      </c>
      <c r="AF86" s="24">
        <v>262.16666666666669</v>
      </c>
      <c r="AG86" s="24">
        <v>0.5</v>
      </c>
      <c r="AH86" s="24">
        <v>124.75</v>
      </c>
      <c r="AI86" s="24">
        <v>0.75862068965517238</v>
      </c>
      <c r="AJ86" s="24">
        <v>203.78571428571428</v>
      </c>
      <c r="AK86" s="26">
        <v>0.55555555555555558</v>
      </c>
      <c r="AL86" s="26">
        <v>113</v>
      </c>
      <c r="AM86" s="26">
        <v>0.9</v>
      </c>
      <c r="AN86" s="26">
        <v>310</v>
      </c>
      <c r="AO86" s="26">
        <v>1</v>
      </c>
      <c r="AP86" s="26">
        <v>215.4</v>
      </c>
      <c r="AQ86" s="26">
        <v>0.8214285714285714</v>
      </c>
      <c r="AR86" s="26">
        <v>213</v>
      </c>
      <c r="AS86" s="28">
        <v>1.4444444444444444</v>
      </c>
      <c r="AT86" s="28">
        <v>304.83333333333331</v>
      </c>
      <c r="AU86" s="28">
        <v>1.1000000000000001</v>
      </c>
      <c r="AV86" s="28">
        <v>225.85714285714286</v>
      </c>
      <c r="AW86" s="28">
        <v>0.66666666666666663</v>
      </c>
      <c r="AX86" s="28">
        <v>188</v>
      </c>
      <c r="AY86" s="28">
        <v>1.0714285714285714</v>
      </c>
      <c r="AZ86" s="28">
        <v>244.8235294117647</v>
      </c>
      <c r="BA86" s="33">
        <f>Tabla25[[#This Row],[ROS_NUM_COR_COD_ROS_TG_NEG]]-Tabla25[[#This Row],[PAS_NUM_COR_COD_ROS_TG_NEG]]</f>
        <v>1.3888888888888888</v>
      </c>
      <c r="BB86" s="33">
        <f>Tabla25[[#This Row],[ROS_DUR_COR_COD_ROS_TG_NEG]]-Tabla25[[#This Row],[PAS_DUR_COR_COD_ROS_TG_NEG]]</f>
        <v>205.83333333333331</v>
      </c>
      <c r="BC86" s="33">
        <f>Tabla25[[#This Row],[ROS_NUM_COR_COD_ROS_TG_NEU]]-Tabla25[[#This Row],[PAS_NUM_COR_COD_ROS_TG_NEU]]</f>
        <v>1.1000000000000001</v>
      </c>
      <c r="BD86" s="33">
        <f>Tabla25[[#This Row],[ROS_DUR_COR_COD_ROS_TG_NEU]]-Tabla25[[#This Row],[PAS_DUR_COR_COD_ROS_TG_NEU]]</f>
        <v>225.85714285714286</v>
      </c>
      <c r="BE86" s="33">
        <f>Tabla25[[#This Row],[ROS_NUM_COR_COD_ROS_TG_POS]]-Tabla25[[#This Row],[PAS_NUM_COR_COD_ROS_TG_POS]]</f>
        <v>0.61111111111111105</v>
      </c>
      <c r="BF86" s="33">
        <f>Tabla25[[#This Row],[ROS_DUR_COR_COD_ROS_TG_POS]]-Tabla25[[#This Row],[PAS_DUR_COR_COD_ROS_TG_POS]]</f>
        <v>99</v>
      </c>
      <c r="BG86" s="33">
        <f>Tabla25[[#This Row],[ROS_NUM_COR_COD_ROS_TG_TOT]]-Tabla25[[#This Row],[PAS_NUM_COR_COD_ROS_TG_TOT]]</f>
        <v>1.0343915343915344</v>
      </c>
      <c r="BH86" s="33">
        <f>Tabla25[[#This Row],[ROS_DUR_COR_COD_ROS_TG_TOT]]-Tabla25[[#This Row],[PAS_DUR_COR_COD_ROS_TG_TOT]]</f>
        <v>150.8235294117647</v>
      </c>
      <c r="BI86" s="30">
        <f>Tabla25[[#This Row],[ROS_NUM_COR_COD_ESC_TG_NEG]]-Tabla25[[#This Row],[PAS_NUM_COR_COD_ESC_TG_NEG]]</f>
        <v>0.55555555555555558</v>
      </c>
      <c r="BJ86" s="30">
        <f>Tabla25[[#This Row],[ROS_DUR_COR_COD_ESC_TG_NEG]]-Tabla25[[#This Row],[PAS_DUR_COR_COD_ESC_TG_NEG]]</f>
        <v>113</v>
      </c>
      <c r="BK86" s="30">
        <f>Tabla25[[#This Row],[ROS_NUM_COR_COD_ESC_TG_NEU]]-Tabla25[[#This Row],[PAS_NUM_COR_COD_ESC_TG_NEU]]</f>
        <v>0.84444444444444444</v>
      </c>
      <c r="BL86" s="30">
        <f>Tabla25[[#This Row],[ROS_DUR_COR_COD_ESC_TG_NEU]]-Tabla25[[#This Row],[PAS_DUR_COR_COD_ESC_TG_NEU]]</f>
        <v>203</v>
      </c>
      <c r="BM86" s="30">
        <f>Tabla25[[#This Row],[ROS_NUM_COR_COD_ESC_TG_POS]]-Tabla25[[#This Row],[PAS_NUM_COR_COD_ESC_TG_POS]]</f>
        <v>1</v>
      </c>
      <c r="BN86" s="30">
        <f>Tabla25[[#This Row],[ROS_DUR_COR_COD_ESC_TG_POS]]-Tabla25[[#This Row],[PAS_DUR_COR_COD_ESC_TG_POS]]</f>
        <v>215.4</v>
      </c>
      <c r="BO86" s="30">
        <f>Tabla25[[#This Row],[ROS_NUM_COR_COD_ESC_TG_TOT]]-Tabla25[[#This Row],[PAS_NUM_COR_COD_ESC_TG_TOT]]</f>
        <v>0.80291005291005291</v>
      </c>
      <c r="BP86" s="30">
        <f>Tabla25[[#This Row],[ROS_DUR_COR_COD_ESC_TG_TOT]]-Tabla25[[#This Row],[PAS_DUR_COR_COD_ESC_TG_TOT]]</f>
        <v>106</v>
      </c>
      <c r="BQ86" s="36">
        <f>Tabla25[[#This Row],[PAS_NUM_COR_COD_ROS_TG_NEG]]-Tabla25[[#This Row],[ESC_NUM_COR_COD_ROS_TG_NEG]]</f>
        <v>-0.61111111111111105</v>
      </c>
      <c r="BR86" s="36">
        <f>Tabla25[[#This Row],[PAS_DUR_COR_COD_ROS_TG_NEG]]-Tabla25[[#This Row],[ESC_DUR_COR_COD_ROS_TG_NEG]]</f>
        <v>-96.25</v>
      </c>
      <c r="BS86" s="36">
        <f>Tabla25[[#This Row],[PAS_NUM_COR_COD_ROS_TG_NEU]]-Tabla25[[#This Row],[ESC_NUM_COR_COD_ROS_TG_NEU]]</f>
        <v>-1.1000000000000001</v>
      </c>
      <c r="BT86" s="36">
        <f>Tabla25[[#This Row],[PAS_DUR_COR_COD_ROS_TG_NEU]]-Tabla25[[#This Row],[ESC_DUR_COR_COD_ROS_TG_NEU]]</f>
        <v>-262.16666666666669</v>
      </c>
      <c r="BU86" s="36">
        <f>Tabla25[[#This Row],[PAS_NUM_COR_COD_ROS_TG_POS]]-Tabla25[[#This Row],[ESC_NUM_COR_COD_ROS_TG_POS]]</f>
        <v>-0.44444444444444442</v>
      </c>
      <c r="BV86" s="36">
        <f>Tabla25[[#This Row],[PAS_DUR_COR_COD_ROS_TG_POS]]-Tabla25[[#This Row],[ESC_DUR_COR_COD_ROS_TG_POS]]</f>
        <v>-35.75</v>
      </c>
      <c r="BW86" s="36">
        <f>Tabla25[[#This Row],[PAS_NUM_COR_COD_ROS_TG_TOT]]-Tabla25[[#This Row],[ESC_NUM_COR_COD_ROS_TG_TOT]]</f>
        <v>-0.7215836526181354</v>
      </c>
      <c r="BX86" s="36">
        <f>Tabla25[[#This Row],[PAS_DUR_COR_COD_ROS_TG_TOT]]-Tabla25[[#This Row],[ESC_DUR_COR_COD_ROS_TG_TOT]]</f>
        <v>-109.78571428571428</v>
      </c>
      <c r="BY86" s="39">
        <f>Tabla25[[#This Row],[PAS_NUM_COR_COD_ESC_TG_NEG]]-Tabla25[[#This Row],[ESC_NUM_COR_COD_ESC_TG_NEG]]</f>
        <v>-1.3333333333333333</v>
      </c>
      <c r="BZ86" s="39">
        <f>Tabla25[[#This Row],[PAS_DUR_COR_COD_ESC_TG_NEG]]-Tabla25[[#This Row],[ESC_DUR_COR_COD_ESC_TG_NEG]]</f>
        <v>-284.57142857142856</v>
      </c>
      <c r="CA86" s="39">
        <f>Tabla25[[#This Row],[PAS_NUM_COR_COD_ESC_TG_NEU]]-Tabla25[[#This Row],[ESC_NUM_COR_COD_ESC_TG_NEU]]</f>
        <v>-1.1444444444444444</v>
      </c>
      <c r="CB86" s="39">
        <f>Tabla25[[#This Row],[PAS_DUR_COR_COD_ESC_TG_NEU]]-Tabla25[[#This Row],[ESC_DUR_COR_COD_ESC_TG_NEU]]</f>
        <v>-169.83333333333331</v>
      </c>
      <c r="CC86" s="39">
        <f>Tabla25[[#This Row],[PAS_NUM_COR_COD_ESC_TG_POS]]-Tabla25[[#This Row],[ESC_NUM_COR_COD_ESC_TG_POS]]</f>
        <v>-1</v>
      </c>
      <c r="CD86" s="39">
        <f>Tabla25[[#This Row],[PAS_DUR_COR_COD_ESC_TG_POS]]-Tabla25[[#This Row],[ESC_DUR_COR_COD_ESC_TG_POS]]</f>
        <v>-187.57142857142858</v>
      </c>
      <c r="CE86" s="39">
        <f>Tabla25[[#This Row],[PAS_NUM_COR_COD_ESC_TG_TOT]]-Tabla25[[#This Row],[ESC_NUM_COR_COD_ESC_TG_TOT]]</f>
        <v>-1.1538952745849296</v>
      </c>
      <c r="CF86" s="39">
        <f>Tabla25[[#This Row],[PAS_DUR_COR_COD_ESC_TG_TOT]]-Tabla25[[#This Row],[ESC_DUR_COR_COD_ESC_TG_TOT]]</f>
        <v>-141.30000000000001</v>
      </c>
      <c r="CG86" s="42">
        <f>Tabla25[[#This Row],[PAS_NUM_COR_COD_ROS_TG_NEG]]-Tabla25[[#This Row],[PAS_NUM_COR_COD_ESC_TG_NEG]]</f>
        <v>5.5555555555555552E-2</v>
      </c>
      <c r="CH86" s="42">
        <f>Tabla25[[#This Row],[PAS_NUM_COR_COD_ROS_TG_NEU]]-Tabla25[[#This Row],[PAS_NUM_COR_COD_ESC_TG_NEU]]</f>
        <v>-5.5555555555555552E-2</v>
      </c>
      <c r="CI86" s="42">
        <f>Tabla25[[#This Row],[PAS_NUM_COR_COD_ROS_TG_POS]]-Tabla25[[#This Row],[PAS_NUM_COR_COD_ESC_TG_POS]]</f>
        <v>5.5555555555555552E-2</v>
      </c>
      <c r="CJ86" s="42">
        <f>Tabla25[[#This Row],[PAS_NUM_COR_COD_ROS_TG_TOT]]-Tabla25[[#This Row],[PAS_NUM_COR_COD_ESC_TG_TOT]]</f>
        <v>1.8518518518518517E-2</v>
      </c>
      <c r="CK86" s="42">
        <f>Tabla25[[#This Row],[PAS_DUR_COR_COD_ROS_TG_NEG]]-Tabla25[[#This Row],[PAS_DUR_COR_COD_ESC_TG_NEG]]</f>
        <v>99</v>
      </c>
      <c r="CL86" s="42">
        <f>Tabla25[[#This Row],[PAS_DUR_COR_COD_ROS_TG_NEU]]-Tabla25[[#This Row],[PAS_DUR_COR_COD_ESC_TG_NEU]]</f>
        <v>-107</v>
      </c>
      <c r="CM86" s="42">
        <f>Tabla25[[#This Row],[PAS_DUR_COR_COD_ROS_TG_POS]]-Tabla25[[#This Row],[PAS_DUR_COR_COD_ESC_TG_POS]]</f>
        <v>89</v>
      </c>
      <c r="CN86" s="42">
        <f>Tabla25[[#This Row],[PAS_DUR_COR_COD_ROS_TG_TOT]]-Tabla25[[#This Row],[PAS_DUR_COR_COD_ESC_TG_TOT]]</f>
        <v>-13</v>
      </c>
      <c r="CO86" s="44">
        <f>Tabla25[[#This Row],[ESC_NUM_COR_COD_ROS_TG_NEG]]-Tabla25[[#This Row],[ESC_NUM_COR_COD_ESC_TG_NEG]]</f>
        <v>-0.66666666666666663</v>
      </c>
      <c r="CP86" s="44">
        <f>Tabla25[[#This Row],[ESC_NUM_COR_COD_ROS_TG_NEU]]-Tabla25[[#This Row],[ESC_NUM_COR_COD_ESC_TG_NEU]]</f>
        <v>-9.9999999999999867E-2</v>
      </c>
      <c r="CQ86" s="44">
        <f>Tabla25[[#This Row],[ESC_NUM_COR_COD_ROS_TG_POS]]-Tabla25[[#This Row],[ESC_NUM_COR_COD_ESC_TG_POS]]</f>
        <v>-0.5</v>
      </c>
      <c r="CR86" s="44">
        <f>Tabla25[[#This Row],[ESC_NUM_COR_COD_ROS_TG_TOT]]-Tabla25[[#This Row],[ESC_NUM_COR_COD_ESC_TG_TOT]]</f>
        <v>-0.4137931034482758</v>
      </c>
      <c r="CS86" s="44">
        <f>Tabla25[[#This Row],[ESC_DUR_COR_COD_ROS_TG_NEG]]-Tabla25[[#This Row],[ESC_DUR_COR_COD_ESC_TG_NEG]]</f>
        <v>-89.321428571428555</v>
      </c>
      <c r="CT86" s="44">
        <f>Tabla25[[#This Row],[ESC_DUR_COR_COD_ROS_TG_NEU]]-Tabla25[[#This Row],[ESC_DUR_COR_COD_ESC_TG_NEU]]</f>
        <v>-14.666666666666629</v>
      </c>
      <c r="CU86" s="44">
        <f>Tabla25[[#This Row],[ESC_DUR_COR_COD_ROS_TG_POS]]-Tabla25[[#This Row],[ESC_DUR_COR_COD_ESC_TG_POS]]</f>
        <v>-62.821428571428584</v>
      </c>
      <c r="CV86" s="44">
        <f>Tabla25[[#This Row],[ESC_DUR_COR_COD_ROS_TG_TOT]]-Tabla25[[#This Row],[ESC_DUR_COR_COD_ESC_TG_TOT]]</f>
        <v>-44.514285714285734</v>
      </c>
      <c r="CW86" s="47">
        <f>Tabla25[[#This Row],[ROS_NUM_COR_COD_ROS_TG_NEG]]-Tabla25[[#This Row],[ROS_NUM_COR_COD_ESC_TG_NEG]]</f>
        <v>0.88888888888888884</v>
      </c>
      <c r="CX86" s="47">
        <f>Tabla25[[#This Row],[ROS_NUM_COR_COD_ROS_TG_NEU]]-Tabla25[[#This Row],[ROS_NUM_COR_COD_ESC_TG_NEU]]</f>
        <v>0.20000000000000007</v>
      </c>
      <c r="CY86" s="47">
        <f>Tabla25[[#This Row],[ROS_NUM_COR_COD_ROS_TG_POS]]-Tabla25[[#This Row],[ROS_NUM_COR_COD_ESC_TG_POS]]</f>
        <v>-0.33333333333333337</v>
      </c>
      <c r="CZ86" s="47">
        <f>Tabla25[[#This Row],[ROS_NUM_COR_COD_ROS_TG_TOT]]-Tabla25[[#This Row],[ROS_NUM_COR_COD_ESC_TG_TOT]]</f>
        <v>0.25</v>
      </c>
      <c r="DA86" s="47">
        <f>Tabla25[[#This Row],[ROS_DUR_COR_COD_ROS_TG_NEG]]-Tabla25[[#This Row],[ROS_DUR_COR_COD_ESC_TG_NEG]]</f>
        <v>191.83333333333331</v>
      </c>
      <c r="DB86" s="47">
        <f>Tabla25[[#This Row],[ROS_DUR_COR_COD_ROS_TG_NEU]]-Tabla25[[#This Row],[ROS_DUR_COR_COD_ESC_TG_NEU]]</f>
        <v>-84.142857142857139</v>
      </c>
      <c r="DC86" s="47">
        <f>Tabla25[[#This Row],[ROS_DUR_COR_COD_ROS_TG_POS]]-Tabla25[[#This Row],[ROS_DUR_COR_COD_ESC_TG_POS]]</f>
        <v>-27.400000000000006</v>
      </c>
      <c r="DD86" s="47">
        <f>Tabla25[[#This Row],[ROS_DUR_COR_COD_ROS_TG_TOT]]-Tabla25[[#This Row],[ROS_DUR_COR_COD_ESC_TG_TOT]]</f>
        <v>31.823529411764696</v>
      </c>
      <c r="DE86" s="57">
        <v>160.5</v>
      </c>
      <c r="DF86" s="57">
        <v>136.28571428571428</v>
      </c>
      <c r="DG86" s="57">
        <v>115.75</v>
      </c>
      <c r="DH86" s="57">
        <v>140</v>
      </c>
      <c r="DI86" s="57">
        <v>89.25</v>
      </c>
      <c r="DJ86" s="57">
        <v>106.5</v>
      </c>
      <c r="DK86" s="57">
        <v>119.2</v>
      </c>
      <c r="DL86" s="57">
        <v>106.07692307692308</v>
      </c>
      <c r="DM86" s="57">
        <v>122</v>
      </c>
      <c r="DN86" s="57">
        <v>159</v>
      </c>
      <c r="DO86" s="57">
        <v>103.25</v>
      </c>
      <c r="DP86" s="57">
        <v>132.5</v>
      </c>
      <c r="DQ86" s="57">
        <v>200.42857142857142</v>
      </c>
      <c r="DR86" s="57">
        <v>166.66666666666666</v>
      </c>
      <c r="DS86" s="57">
        <v>144.28571428571428</v>
      </c>
      <c r="DT86" s="57">
        <v>170.65</v>
      </c>
      <c r="DU86" s="57">
        <v>99</v>
      </c>
      <c r="DV86" s="57"/>
      <c r="DW86" s="57">
        <v>89</v>
      </c>
      <c r="DX86" s="57">
        <v>94</v>
      </c>
      <c r="DY86" s="57"/>
      <c r="DZ86" s="57">
        <v>107</v>
      </c>
      <c r="EA86" s="57"/>
      <c r="EB86" s="57">
        <v>107</v>
      </c>
      <c r="EC86" s="57">
        <f>Tabla25[[#This Row],[ROS_1DU_COR_COD_ROS_TG_NEG]]-Tabla25[[#This Row],[ROS_1DU_COR_COD_ESC_TG_NEG]]</f>
        <v>71.25</v>
      </c>
      <c r="ED86" s="57">
        <f>Tabla25[[#This Row],[ROS_1DU_COR_COD_ROS_TG_NEU]]-Tabla25[[#This Row],[ROS_1DU_COR_COD_ESC_TG_NEU]]</f>
        <v>29.785714285714278</v>
      </c>
      <c r="EE86" s="57">
        <f>Tabla25[[#This Row],[ROS_1DU_COR_COD_ROS_TG_POS]]-Tabla25[[#This Row],[ROS_1DU_COR_COD_ESC_TG_POS]]</f>
        <v>-3.4500000000000028</v>
      </c>
      <c r="EF86" s="57">
        <f>Tabla25[[#This Row],[ROS_1DU_COR_COD_ROS_TG_TOT]]-Tabla25[[#This Row],[ROS_1DU_COR_COD_ESC_TG_TOT]]</f>
        <v>33.92307692307692</v>
      </c>
      <c r="EG86" s="57">
        <f>Tabla25[[#This Row],[ESC_1DU_COR_COD_ROS_TG_NEG]]-Tabla25[[#This Row],[ESC_1DU_COR_COD_ESC_TG_NEG]]</f>
        <v>-78.428571428571416</v>
      </c>
      <c r="EH86" s="57">
        <f>Tabla25[[#This Row],[ESC_1DU_COR_COD_ROS_TG_NEU]]-Tabla25[[#This Row],[ESC_1DU_COR_COD_ESC_TG_NEU]]</f>
        <v>-7.6666666666666572</v>
      </c>
      <c r="EI86" s="57">
        <f>Tabla25[[#This Row],[ESC_1DU_COR_COD_ROS_TG_POS]]-Tabla25[[#This Row],[ESC_1DU_COR_COD_ESC_TG_POS]]</f>
        <v>-41.035714285714278</v>
      </c>
      <c r="EJ86" s="57">
        <f>Tabla25[[#This Row],[ESC_1DU_COR_COD_ROS_TG_TOT]]-Tabla25[[#This Row],[ESC_1DU_COR_COD_ESC_TG_TOT]]</f>
        <v>-38.150000000000006</v>
      </c>
      <c r="EK86" s="57">
        <f>Tabla25[[#This Row],[PAS_1DU_COR_COD_ROS_TG_NEG]]-Tabla25[[#This Row],[PAS_1DU_COR_COD_ESC_TG_NEG]]</f>
        <v>99</v>
      </c>
      <c r="EL86" s="57">
        <f>Tabla25[[#This Row],[PAS_1DU_COR_COD_ROS_TG_NEU]]-Tabla25[[#This Row],[PAS_1DU_COR_COD_ESC_TG_NEU]]</f>
        <v>-107</v>
      </c>
      <c r="EM86" s="57">
        <f>Tabla25[[#This Row],[PAS_1DU_COR_COD_ROS_TG_POS]]-Tabla25[[#This Row],[PAS_1DU_COR_COD_ESC_TG_POS]]</f>
        <v>89</v>
      </c>
      <c r="EN86" s="57">
        <f>Tabla25[[#This Row],[PAS_1DU_COR_COD_ROS_TG_TOT]]-Tabla25[[#This Row],[PAS_1DU_COR_COD_ESC_TG_TOT]]</f>
        <v>-13</v>
      </c>
    </row>
    <row r="87" spans="1:144" x14ac:dyDescent="0.3">
      <c r="A87" s="2" t="s">
        <v>85</v>
      </c>
      <c r="B87" s="2">
        <v>30</v>
      </c>
      <c r="C87" s="2">
        <v>2</v>
      </c>
      <c r="D87" s="2">
        <v>33</v>
      </c>
      <c r="E87" s="19">
        <v>3.6</v>
      </c>
      <c r="F87" s="19">
        <v>1277.625</v>
      </c>
      <c r="G87" s="19">
        <v>3.65</v>
      </c>
      <c r="H87" s="19">
        <v>1212.5</v>
      </c>
      <c r="I87" s="19">
        <v>3.3</v>
      </c>
      <c r="J87" s="19">
        <v>1128.7647058823529</v>
      </c>
      <c r="K87" s="19">
        <v>3.5166666666666666</v>
      </c>
      <c r="L87" s="19">
        <v>1205.0196078431372</v>
      </c>
      <c r="M87" s="21">
        <v>3.15</v>
      </c>
      <c r="N87" s="21">
        <v>1103.1176470588234</v>
      </c>
      <c r="O87" s="21">
        <v>3.25</v>
      </c>
      <c r="P87" s="21">
        <v>1073.3529411764705</v>
      </c>
      <c r="Q87" s="21">
        <v>3.55</v>
      </c>
      <c r="R87" s="21">
        <v>1261.9375</v>
      </c>
      <c r="S87" s="21">
        <v>3.3166666666666669</v>
      </c>
      <c r="T87" s="21">
        <v>1143.82</v>
      </c>
      <c r="U87" s="22">
        <v>5.5</v>
      </c>
      <c r="V87" s="22">
        <v>1713.4</v>
      </c>
      <c r="W87" s="22">
        <v>4.5999999999999996</v>
      </c>
      <c r="X87" s="22">
        <v>1456</v>
      </c>
      <c r="Y87" s="22">
        <v>2.8888888888888888</v>
      </c>
      <c r="Z87" s="22">
        <v>1158.4285714285713</v>
      </c>
      <c r="AA87" s="22">
        <v>4.3793103448275863</v>
      </c>
      <c r="AB87" s="22">
        <v>1474.8846153846155</v>
      </c>
      <c r="AC87" s="24">
        <v>0.9</v>
      </c>
      <c r="AD87" s="24">
        <v>1019</v>
      </c>
      <c r="AE87" s="24">
        <v>2.4</v>
      </c>
      <c r="AF87" s="24">
        <v>1652.2</v>
      </c>
      <c r="AG87" s="24">
        <v>3.5555555555555554</v>
      </c>
      <c r="AH87" s="24">
        <v>1288.2857142857142</v>
      </c>
      <c r="AI87" s="24">
        <v>2.2413793103448274</v>
      </c>
      <c r="AJ87" s="24">
        <v>1355.7333333333333</v>
      </c>
      <c r="AK87" s="26">
        <v>2.4444444444444446</v>
      </c>
      <c r="AL87" s="26">
        <v>945.66666666666663</v>
      </c>
      <c r="AM87" s="26">
        <v>1.4</v>
      </c>
      <c r="AN87" s="26">
        <v>490.5</v>
      </c>
      <c r="AO87" s="26">
        <v>1.5</v>
      </c>
      <c r="AP87" s="26">
        <v>540.42857142857144</v>
      </c>
      <c r="AQ87" s="26">
        <v>1.7586206896551724</v>
      </c>
      <c r="AR87" s="26">
        <v>652.63157894736844</v>
      </c>
      <c r="AS87" s="28">
        <v>4.4444444444444446</v>
      </c>
      <c r="AT87" s="28">
        <v>1292</v>
      </c>
      <c r="AU87" s="28">
        <v>5.4</v>
      </c>
      <c r="AV87" s="28">
        <v>1534.5</v>
      </c>
      <c r="AW87" s="28">
        <v>4.8</v>
      </c>
      <c r="AX87" s="28">
        <v>1549.6</v>
      </c>
      <c r="AY87" s="28">
        <v>4.8965517241379306</v>
      </c>
      <c r="AZ87" s="28">
        <v>1464.4482758620691</v>
      </c>
      <c r="BA87" s="33">
        <f>Tabla25[[#This Row],[ROS_NUM_COR_COD_ROS_TG_NEG]]-Tabla25[[#This Row],[PAS_NUM_COR_COD_ROS_TG_NEG]]</f>
        <v>1.2944444444444447</v>
      </c>
      <c r="BB87" s="33">
        <f>Tabla25[[#This Row],[ROS_DUR_COR_COD_ROS_TG_NEG]]-Tabla25[[#This Row],[PAS_DUR_COR_COD_ROS_TG_NEG]]</f>
        <v>188.88235294117658</v>
      </c>
      <c r="BC87" s="33">
        <f>Tabla25[[#This Row],[ROS_NUM_COR_COD_ROS_TG_NEU]]-Tabla25[[#This Row],[PAS_NUM_COR_COD_ROS_TG_NEU]]</f>
        <v>2.1500000000000004</v>
      </c>
      <c r="BD87" s="33">
        <f>Tabla25[[#This Row],[ROS_DUR_COR_COD_ROS_TG_NEU]]-Tabla25[[#This Row],[PAS_DUR_COR_COD_ROS_TG_NEU]]</f>
        <v>461.14705882352951</v>
      </c>
      <c r="BE87" s="33">
        <f>Tabla25[[#This Row],[ROS_NUM_COR_COD_ROS_TG_POS]]-Tabla25[[#This Row],[PAS_NUM_COR_COD_ROS_TG_POS]]</f>
        <v>1.25</v>
      </c>
      <c r="BF87" s="33">
        <f>Tabla25[[#This Row],[ROS_DUR_COR_COD_ROS_TG_POS]]-Tabla25[[#This Row],[PAS_DUR_COR_COD_ROS_TG_POS]]</f>
        <v>287.66249999999991</v>
      </c>
      <c r="BG87" s="33">
        <f>Tabla25[[#This Row],[ROS_NUM_COR_COD_ROS_TG_TOT]]-Tabla25[[#This Row],[PAS_NUM_COR_COD_ROS_TG_TOT]]</f>
        <v>1.5798850574712637</v>
      </c>
      <c r="BH87" s="33">
        <f>Tabla25[[#This Row],[ROS_DUR_COR_COD_ROS_TG_TOT]]-Tabla25[[#This Row],[PAS_DUR_COR_COD_ROS_TG_TOT]]</f>
        <v>320.62827586206913</v>
      </c>
      <c r="BI87" s="30">
        <f>Tabla25[[#This Row],[ROS_NUM_COR_COD_ESC_TG_NEG]]-Tabla25[[#This Row],[PAS_NUM_COR_COD_ESC_TG_NEG]]</f>
        <v>-1.1555555555555554</v>
      </c>
      <c r="BJ87" s="30">
        <f>Tabla25[[#This Row],[ROS_DUR_COR_COD_ESC_TG_NEG]]-Tabla25[[#This Row],[PAS_DUR_COR_COD_ESC_TG_NEG]]</f>
        <v>-331.95833333333337</v>
      </c>
      <c r="BK87" s="30">
        <f>Tabla25[[#This Row],[ROS_NUM_COR_COD_ESC_TG_NEU]]-Tabla25[[#This Row],[PAS_NUM_COR_COD_ESC_TG_NEU]]</f>
        <v>-2.25</v>
      </c>
      <c r="BL87" s="30">
        <f>Tabla25[[#This Row],[ROS_DUR_COR_COD_ESC_TG_NEU]]-Tabla25[[#This Row],[PAS_DUR_COR_COD_ESC_TG_NEU]]</f>
        <v>-722</v>
      </c>
      <c r="BM87" s="30">
        <f>Tabla25[[#This Row],[ROS_NUM_COR_COD_ESC_TG_POS]]-Tabla25[[#This Row],[PAS_NUM_COR_COD_ESC_TG_POS]]</f>
        <v>-1.7999999999999998</v>
      </c>
      <c r="BN87" s="30">
        <f>Tabla25[[#This Row],[ROS_DUR_COR_COD_ESC_TG_POS]]-Tabla25[[#This Row],[PAS_DUR_COR_COD_ESC_TG_POS]]</f>
        <v>-588.33613445378148</v>
      </c>
      <c r="BO87" s="30">
        <f>Tabla25[[#This Row],[ROS_NUM_COR_COD_ESC_TG_TOT]]-Tabla25[[#This Row],[PAS_NUM_COR_COD_ESC_TG_TOT]]</f>
        <v>-1.7580459770114942</v>
      </c>
      <c r="BP87" s="30">
        <f>Tabla25[[#This Row],[ROS_DUR_COR_COD_ESC_TG_TOT]]-Tabla25[[#This Row],[PAS_DUR_COR_COD_ESC_TG_TOT]]</f>
        <v>-552.3880288957688</v>
      </c>
      <c r="BQ87" s="36">
        <f>Tabla25[[#This Row],[PAS_NUM_COR_COD_ROS_TG_NEG]]-Tabla25[[#This Row],[ESC_NUM_COR_COD_ROS_TG_NEG]]</f>
        <v>2.25</v>
      </c>
      <c r="BR87" s="36">
        <f>Tabla25[[#This Row],[PAS_DUR_COR_COD_ROS_TG_NEG]]-Tabla25[[#This Row],[ESC_DUR_COR_COD_ROS_TG_NEG]]</f>
        <v>84.117647058823422</v>
      </c>
      <c r="BS87" s="36">
        <f>Tabla25[[#This Row],[PAS_NUM_COR_COD_ROS_TG_NEU]]-Tabla25[[#This Row],[ESC_NUM_COR_COD_ROS_TG_NEU]]</f>
        <v>0.85000000000000009</v>
      </c>
      <c r="BT87" s="36">
        <f>Tabla25[[#This Row],[PAS_DUR_COR_COD_ROS_TG_NEU]]-Tabla25[[#This Row],[ESC_DUR_COR_COD_ROS_TG_NEU]]</f>
        <v>-578.84705882352955</v>
      </c>
      <c r="BU87" s="36">
        <f>Tabla25[[#This Row],[PAS_NUM_COR_COD_ROS_TG_POS]]-Tabla25[[#This Row],[ESC_NUM_COR_COD_ROS_TG_POS]]</f>
        <v>-5.5555555555555358E-3</v>
      </c>
      <c r="BV87" s="36">
        <f>Tabla25[[#This Row],[PAS_DUR_COR_COD_ROS_TG_POS]]-Tabla25[[#This Row],[ESC_DUR_COR_COD_ROS_TG_POS]]</f>
        <v>-26.348214285714221</v>
      </c>
      <c r="BW87" s="36">
        <f>Tabla25[[#This Row],[PAS_NUM_COR_COD_ROS_TG_TOT]]-Tabla25[[#This Row],[ESC_NUM_COR_COD_ROS_TG_TOT]]</f>
        <v>1.0752873563218395</v>
      </c>
      <c r="BX87" s="36">
        <f>Tabla25[[#This Row],[PAS_DUR_COR_COD_ROS_TG_TOT]]-Tabla25[[#This Row],[ESC_DUR_COR_COD_ROS_TG_TOT]]</f>
        <v>-211.91333333333341</v>
      </c>
      <c r="BY87" s="39">
        <f>Tabla25[[#This Row],[PAS_NUM_COR_COD_ESC_TG_NEG]]-Tabla25[[#This Row],[ESC_NUM_COR_COD_ESC_TG_NEG]]</f>
        <v>-1.9</v>
      </c>
      <c r="BZ87" s="39">
        <f>Tabla25[[#This Row],[PAS_DUR_COR_COD_ESC_TG_NEG]]-Tabla25[[#This Row],[ESC_DUR_COR_COD_ESC_TG_NEG]]</f>
        <v>-435.77500000000009</v>
      </c>
      <c r="CA87" s="39">
        <f>Tabla25[[#This Row],[PAS_NUM_COR_COD_ESC_TG_NEU]]-Tabla25[[#This Row],[ESC_NUM_COR_COD_ESC_TG_NEU]]</f>
        <v>-0.94999999999999973</v>
      </c>
      <c r="CB87" s="39">
        <f>Tabla25[[#This Row],[PAS_DUR_COR_COD_ESC_TG_NEU]]-Tabla25[[#This Row],[ESC_DUR_COR_COD_ESC_TG_NEU]]</f>
        <v>-243.5</v>
      </c>
      <c r="CC87" s="39">
        <f>Tabla25[[#This Row],[PAS_NUM_COR_COD_ESC_TG_POS]]-Tabla25[[#This Row],[ESC_NUM_COR_COD_ESC_TG_POS]]</f>
        <v>0.41111111111111098</v>
      </c>
      <c r="CD87" s="39">
        <f>Tabla25[[#This Row],[PAS_DUR_COR_COD_ESC_TG_POS]]-Tabla25[[#This Row],[ESC_DUR_COR_COD_ESC_TG_POS]]</f>
        <v>-29.663865546218403</v>
      </c>
      <c r="CE87" s="39">
        <f>Tabla25[[#This Row],[PAS_NUM_COR_COD_ESC_TG_TOT]]-Tabla25[[#This Row],[ESC_NUM_COR_COD_ESC_TG_TOT]]</f>
        <v>-0.86264367816091969</v>
      </c>
      <c r="CF87" s="39">
        <f>Tabla25[[#This Row],[PAS_DUR_COR_COD_ESC_TG_TOT]]-Tabla25[[#This Row],[ESC_DUR_COR_COD_ESC_TG_TOT]]</f>
        <v>-269.86500754147823</v>
      </c>
      <c r="CG87" s="42">
        <f>Tabla25[[#This Row],[PAS_NUM_COR_COD_ROS_TG_NEG]]-Tabla25[[#This Row],[PAS_NUM_COR_COD_ESC_TG_NEG]]</f>
        <v>-0.45000000000000018</v>
      </c>
      <c r="CH87" s="42">
        <f>Tabla25[[#This Row],[PAS_NUM_COR_COD_ROS_TG_NEU]]-Tabla25[[#This Row],[PAS_NUM_COR_COD_ESC_TG_NEU]]</f>
        <v>-0.39999999999999991</v>
      </c>
      <c r="CI87" s="42">
        <f>Tabla25[[#This Row],[PAS_NUM_COR_COD_ROS_TG_POS]]-Tabla25[[#This Row],[PAS_NUM_COR_COD_ESC_TG_POS]]</f>
        <v>0.25</v>
      </c>
      <c r="CJ87" s="42">
        <f>Tabla25[[#This Row],[PAS_NUM_COR_COD_ROS_TG_TOT]]-Tabla25[[#This Row],[PAS_NUM_COR_COD_ESC_TG_TOT]]</f>
        <v>-0.19999999999999973</v>
      </c>
      <c r="CK87" s="42">
        <f>Tabla25[[#This Row],[PAS_DUR_COR_COD_ROS_TG_NEG]]-Tabla25[[#This Row],[PAS_DUR_COR_COD_ESC_TG_NEG]]</f>
        <v>-174.50735294117658</v>
      </c>
      <c r="CL87" s="42">
        <f>Tabla25[[#This Row],[PAS_DUR_COR_COD_ROS_TG_NEU]]-Tabla25[[#This Row],[PAS_DUR_COR_COD_ESC_TG_NEU]]</f>
        <v>-139.14705882352951</v>
      </c>
      <c r="CM87" s="42">
        <f>Tabla25[[#This Row],[PAS_DUR_COR_COD_ROS_TG_POS]]-Tabla25[[#This Row],[PAS_DUR_COR_COD_ESC_TG_POS]]</f>
        <v>133.17279411764707</v>
      </c>
      <c r="CN87" s="42">
        <f>Tabla25[[#This Row],[PAS_DUR_COR_COD_ROS_TG_TOT]]-Tabla25[[#This Row],[PAS_DUR_COR_COD_ESC_TG_TOT]]</f>
        <v>-61.199607843137301</v>
      </c>
      <c r="CO87" s="44">
        <f>Tabla25[[#This Row],[ESC_NUM_COR_COD_ROS_TG_NEG]]-Tabla25[[#This Row],[ESC_NUM_COR_COD_ESC_TG_NEG]]</f>
        <v>-4.5999999999999996</v>
      </c>
      <c r="CP87" s="44">
        <f>Tabla25[[#This Row],[ESC_NUM_COR_COD_ROS_TG_NEU]]-Tabla25[[#This Row],[ESC_NUM_COR_COD_ESC_TG_NEU]]</f>
        <v>-2.1999999999999997</v>
      </c>
      <c r="CQ87" s="44">
        <f>Tabla25[[#This Row],[ESC_NUM_COR_COD_ROS_TG_POS]]-Tabla25[[#This Row],[ESC_NUM_COR_COD_ESC_TG_POS]]</f>
        <v>0.66666666666666652</v>
      </c>
      <c r="CR87" s="44">
        <f>Tabla25[[#This Row],[ESC_NUM_COR_COD_ROS_TG_TOT]]-Tabla25[[#This Row],[ESC_NUM_COR_COD_ESC_TG_TOT]]</f>
        <v>-2.1379310344827589</v>
      </c>
      <c r="CS87" s="44">
        <f>Tabla25[[#This Row],[ESC_DUR_COR_COD_ROS_TG_NEG]]-Tabla25[[#This Row],[ESC_DUR_COR_COD_ESC_TG_NEG]]</f>
        <v>-694.40000000000009</v>
      </c>
      <c r="CT87" s="44">
        <f>Tabla25[[#This Row],[ESC_DUR_COR_COD_ROS_TG_NEU]]-Tabla25[[#This Row],[ESC_DUR_COR_COD_ESC_TG_NEU]]</f>
        <v>196.20000000000005</v>
      </c>
      <c r="CU87" s="44">
        <f>Tabla25[[#This Row],[ESC_DUR_COR_COD_ROS_TG_POS]]-Tabla25[[#This Row],[ESC_DUR_COR_COD_ESC_TG_POS]]</f>
        <v>129.85714285714289</v>
      </c>
      <c r="CV87" s="44">
        <f>Tabla25[[#This Row],[ESC_DUR_COR_COD_ROS_TG_TOT]]-Tabla25[[#This Row],[ESC_DUR_COR_COD_ESC_TG_TOT]]</f>
        <v>-119.15128205128212</v>
      </c>
      <c r="CW87" s="47">
        <f>Tabla25[[#This Row],[ROS_NUM_COR_COD_ROS_TG_NEG]]-Tabla25[[#This Row],[ROS_NUM_COR_COD_ESC_TG_NEG]]</f>
        <v>2</v>
      </c>
      <c r="CX87" s="47">
        <f>Tabla25[[#This Row],[ROS_NUM_COR_COD_ROS_TG_NEU]]-Tabla25[[#This Row],[ROS_NUM_COR_COD_ESC_TG_NEU]]</f>
        <v>4</v>
      </c>
      <c r="CY87" s="47">
        <f>Tabla25[[#This Row],[ROS_NUM_COR_COD_ROS_TG_POS]]-Tabla25[[#This Row],[ROS_NUM_COR_COD_ESC_TG_POS]]</f>
        <v>3.3</v>
      </c>
      <c r="CZ87" s="47">
        <f>Tabla25[[#This Row],[ROS_NUM_COR_COD_ROS_TG_TOT]]-Tabla25[[#This Row],[ROS_NUM_COR_COD_ESC_TG_TOT]]</f>
        <v>3.137931034482758</v>
      </c>
      <c r="DA87" s="47">
        <f>Tabla25[[#This Row],[ROS_DUR_COR_COD_ROS_TG_NEG]]-Tabla25[[#This Row],[ROS_DUR_COR_COD_ESC_TG_NEG]]</f>
        <v>346.33333333333337</v>
      </c>
      <c r="DB87" s="47">
        <f>Tabla25[[#This Row],[ROS_DUR_COR_COD_ROS_TG_NEU]]-Tabla25[[#This Row],[ROS_DUR_COR_COD_ESC_TG_NEU]]</f>
        <v>1044</v>
      </c>
      <c r="DC87" s="47">
        <f>Tabla25[[#This Row],[ROS_DUR_COR_COD_ROS_TG_POS]]-Tabla25[[#This Row],[ROS_DUR_COR_COD_ESC_TG_POS]]</f>
        <v>1009.1714285714285</v>
      </c>
      <c r="DD87" s="47">
        <f>Tabla25[[#This Row],[ROS_DUR_COR_COD_ROS_TG_TOT]]-Tabla25[[#This Row],[ROS_DUR_COR_COD_ESC_TG_TOT]]</f>
        <v>811.81669691470063</v>
      </c>
      <c r="DE87" s="57">
        <v>275.44444444444446</v>
      </c>
      <c r="DF87" s="57">
        <v>299.5</v>
      </c>
      <c r="DG87" s="57">
        <v>322.89999999999998</v>
      </c>
      <c r="DH87" s="57">
        <v>300.10344827586209</v>
      </c>
      <c r="DI87" s="57">
        <v>215.66666666666666</v>
      </c>
      <c r="DJ87" s="57">
        <v>179.83333333333334</v>
      </c>
      <c r="DK87" s="57">
        <v>284.57142857142856</v>
      </c>
      <c r="DL87" s="57">
        <v>229.73684210526315</v>
      </c>
      <c r="DM87" s="57">
        <v>361</v>
      </c>
      <c r="DN87" s="57">
        <v>342.2</v>
      </c>
      <c r="DO87" s="57">
        <v>244.28571428571428</v>
      </c>
      <c r="DP87" s="57">
        <v>300.26666666666665</v>
      </c>
      <c r="DQ87" s="57">
        <v>309.3</v>
      </c>
      <c r="DR87" s="57">
        <v>304.66666666666669</v>
      </c>
      <c r="DS87" s="57">
        <v>270.85714285714283</v>
      </c>
      <c r="DT87" s="57">
        <v>297.34615384615387</v>
      </c>
      <c r="DU87" s="57">
        <v>286.29411764705884</v>
      </c>
      <c r="DV87" s="57">
        <v>286.29411764705884</v>
      </c>
      <c r="DW87" s="57">
        <v>284</v>
      </c>
      <c r="DX87" s="57">
        <v>285.56</v>
      </c>
      <c r="DY87" s="57">
        <v>306.875</v>
      </c>
      <c r="DZ87" s="57">
        <v>312.88888888888891</v>
      </c>
      <c r="EA87" s="57">
        <v>279.8235294117647</v>
      </c>
      <c r="EB87" s="57">
        <v>299.98039215686276</v>
      </c>
      <c r="EC87" s="57">
        <f>Tabla25[[#This Row],[ROS_1DU_COR_COD_ROS_TG_NEG]]-Tabla25[[#This Row],[ROS_1DU_COR_COD_ESC_TG_NEG]]</f>
        <v>59.7777777777778</v>
      </c>
      <c r="ED87" s="57">
        <f>Tabla25[[#This Row],[ROS_1DU_COR_COD_ROS_TG_NEU]]-Tabla25[[#This Row],[ROS_1DU_COR_COD_ESC_TG_NEU]]</f>
        <v>119.66666666666666</v>
      </c>
      <c r="EE87" s="57">
        <f>Tabla25[[#This Row],[ROS_1DU_COR_COD_ROS_TG_POS]]-Tabla25[[#This Row],[ROS_1DU_COR_COD_ESC_TG_POS]]</f>
        <v>38.328571428571422</v>
      </c>
      <c r="EF87" s="57">
        <f>Tabla25[[#This Row],[ROS_1DU_COR_COD_ROS_TG_TOT]]-Tabla25[[#This Row],[ROS_1DU_COR_COD_ESC_TG_TOT]]</f>
        <v>70.366606170598942</v>
      </c>
      <c r="EG87" s="57">
        <f>Tabla25[[#This Row],[ESC_1DU_COR_COD_ROS_TG_NEG]]-Tabla25[[#This Row],[ESC_1DU_COR_COD_ESC_TG_NEG]]</f>
        <v>51.699999999999989</v>
      </c>
      <c r="EH87" s="57">
        <f>Tabla25[[#This Row],[ESC_1DU_COR_COD_ROS_TG_NEU]]-Tabla25[[#This Row],[ESC_1DU_COR_COD_ESC_TG_NEU]]</f>
        <v>37.533333333333303</v>
      </c>
      <c r="EI87" s="57">
        <f>Tabla25[[#This Row],[ESC_1DU_COR_COD_ROS_TG_POS]]-Tabla25[[#This Row],[ESC_1DU_COR_COD_ESC_TG_POS]]</f>
        <v>-26.571428571428555</v>
      </c>
      <c r="EJ87" s="57">
        <f>Tabla25[[#This Row],[ESC_1DU_COR_COD_ROS_TG_TOT]]-Tabla25[[#This Row],[ESC_1DU_COR_COD_ESC_TG_TOT]]</f>
        <v>2.9205128205127835</v>
      </c>
      <c r="EK87" s="57">
        <f>Tabla25[[#This Row],[PAS_1DU_COR_COD_ROS_TG_NEG]]-Tabla25[[#This Row],[PAS_1DU_COR_COD_ESC_TG_NEG]]</f>
        <v>-20.58088235294116</v>
      </c>
      <c r="EL87" s="57">
        <f>Tabla25[[#This Row],[PAS_1DU_COR_COD_ROS_TG_NEU]]-Tabla25[[#This Row],[PAS_1DU_COR_COD_ESC_TG_NEU]]</f>
        <v>-26.594771241830074</v>
      </c>
      <c r="EM87" s="57">
        <f>Tabla25[[#This Row],[PAS_1DU_COR_COD_ROS_TG_POS]]-Tabla25[[#This Row],[PAS_1DU_COR_COD_ESC_TG_POS]]</f>
        <v>4.1764705882353041</v>
      </c>
      <c r="EN87" s="57">
        <f>Tabla25[[#This Row],[PAS_1DU_COR_COD_ROS_TG_TOT]]-Tabla25[[#This Row],[PAS_1DU_COR_COD_ESC_TG_TOT]]</f>
        <v>-14.420392156862761</v>
      </c>
    </row>
    <row r="88" spans="1:144" x14ac:dyDescent="0.3">
      <c r="A88" s="2" t="s">
        <v>86</v>
      </c>
      <c r="B88" s="2">
        <v>30</v>
      </c>
      <c r="C88" s="2">
        <v>2</v>
      </c>
      <c r="D88" s="2">
        <v>37</v>
      </c>
      <c r="E88" s="19">
        <v>4</v>
      </c>
      <c r="F88" s="19">
        <v>1197.5384615384614</v>
      </c>
      <c r="G88" s="19">
        <v>4.0999999999999996</v>
      </c>
      <c r="H88" s="19">
        <v>1091.2142857142858</v>
      </c>
      <c r="I88" s="19">
        <v>4.45</v>
      </c>
      <c r="J88" s="19">
        <v>1133.7333333333333</v>
      </c>
      <c r="K88" s="19">
        <v>4.1833333333333336</v>
      </c>
      <c r="L88" s="19">
        <v>1139.3095238095239</v>
      </c>
      <c r="M88" s="21">
        <v>3.55</v>
      </c>
      <c r="N88" s="21">
        <v>1253.6923076923076</v>
      </c>
      <c r="O88" s="21">
        <v>3.85</v>
      </c>
      <c r="P88" s="21">
        <v>1145.1428571428571</v>
      </c>
      <c r="Q88" s="21">
        <v>3.65</v>
      </c>
      <c r="R88" s="21">
        <v>1055.1875</v>
      </c>
      <c r="S88" s="21">
        <v>3.6833333333333331</v>
      </c>
      <c r="T88" s="21">
        <v>1144.4883720930231</v>
      </c>
      <c r="U88" s="22">
        <v>5.666666666666667</v>
      </c>
      <c r="V88" s="22">
        <v>1117.1111111111111</v>
      </c>
      <c r="W88" s="22">
        <v>5</v>
      </c>
      <c r="X88" s="22">
        <v>1191</v>
      </c>
      <c r="Y88" s="22">
        <v>7</v>
      </c>
      <c r="Z88" s="22">
        <v>1442.875</v>
      </c>
      <c r="AA88" s="22">
        <v>5.88</v>
      </c>
      <c r="AB88" s="22">
        <v>1247.25</v>
      </c>
      <c r="AC88" s="24">
        <v>3.1111111111111112</v>
      </c>
      <c r="AD88" s="24">
        <v>876.83333333333337</v>
      </c>
      <c r="AE88" s="24">
        <v>2.5</v>
      </c>
      <c r="AF88" s="24">
        <v>561.14285714285711</v>
      </c>
      <c r="AG88" s="24">
        <v>2.125</v>
      </c>
      <c r="AH88" s="24">
        <v>476.33333333333331</v>
      </c>
      <c r="AI88" s="24">
        <v>2.6</v>
      </c>
      <c r="AJ88" s="24">
        <v>634.0526315789474</v>
      </c>
      <c r="AK88" s="26">
        <v>3.1111111111111112</v>
      </c>
      <c r="AL88" s="26">
        <v>577.55555555555554</v>
      </c>
      <c r="AM88" s="26">
        <v>3.2</v>
      </c>
      <c r="AN88" s="26">
        <v>525.4</v>
      </c>
      <c r="AO88" s="26">
        <v>2.9</v>
      </c>
      <c r="AP88" s="26">
        <v>578.5</v>
      </c>
      <c r="AQ88" s="26">
        <v>3.0689655172413794</v>
      </c>
      <c r="AR88" s="26">
        <v>559.89655172413791</v>
      </c>
      <c r="AS88" s="28">
        <v>5.8888888888888893</v>
      </c>
      <c r="AT88" s="28">
        <v>1019.7777777777778</v>
      </c>
      <c r="AU88" s="28">
        <v>6.6</v>
      </c>
      <c r="AV88" s="28">
        <v>1155.8</v>
      </c>
      <c r="AW88" s="28">
        <v>6.1</v>
      </c>
      <c r="AX88" s="28">
        <v>993.6</v>
      </c>
      <c r="AY88" s="28">
        <v>6.2068965517241379</v>
      </c>
      <c r="AZ88" s="28">
        <v>1057.655172413793</v>
      </c>
      <c r="BA88" s="33">
        <f>Tabla25[[#This Row],[ROS_NUM_COR_COD_ROS_TG_NEG]]-Tabla25[[#This Row],[PAS_NUM_COR_COD_ROS_TG_NEG]]</f>
        <v>2.3388888888888895</v>
      </c>
      <c r="BB88" s="33">
        <f>Tabla25[[#This Row],[ROS_DUR_COR_COD_ROS_TG_NEG]]-Tabla25[[#This Row],[PAS_DUR_COR_COD_ROS_TG_NEG]]</f>
        <v>-233.91452991452979</v>
      </c>
      <c r="BC88" s="33">
        <f>Tabla25[[#This Row],[ROS_NUM_COR_COD_ROS_TG_NEU]]-Tabla25[[#This Row],[PAS_NUM_COR_COD_ROS_TG_NEU]]</f>
        <v>2.7499999999999996</v>
      </c>
      <c r="BD88" s="33">
        <f>Tabla25[[#This Row],[ROS_DUR_COR_COD_ROS_TG_NEU]]-Tabla25[[#This Row],[PAS_DUR_COR_COD_ROS_TG_NEU]]</f>
        <v>10.657142857142844</v>
      </c>
      <c r="BE88" s="33">
        <f>Tabla25[[#This Row],[ROS_NUM_COR_COD_ROS_TG_POS]]-Tabla25[[#This Row],[PAS_NUM_COR_COD_ROS_TG_POS]]</f>
        <v>2.4499999999999997</v>
      </c>
      <c r="BF88" s="33">
        <f>Tabla25[[#This Row],[ROS_DUR_COR_COD_ROS_TG_POS]]-Tabla25[[#This Row],[PAS_DUR_COR_COD_ROS_TG_POS]]</f>
        <v>-61.587499999999977</v>
      </c>
      <c r="BG88" s="33">
        <f>Tabla25[[#This Row],[ROS_NUM_COR_COD_ROS_TG_TOT]]-Tabla25[[#This Row],[PAS_NUM_COR_COD_ROS_TG_TOT]]</f>
        <v>2.5235632183908048</v>
      </c>
      <c r="BH88" s="33">
        <f>Tabla25[[#This Row],[ROS_DUR_COR_COD_ROS_TG_TOT]]-Tabla25[[#This Row],[PAS_DUR_COR_COD_ROS_TG_TOT]]</f>
        <v>-86.83319967923012</v>
      </c>
      <c r="BI88" s="30">
        <f>Tabla25[[#This Row],[ROS_NUM_COR_COD_ESC_TG_NEG]]-Tabla25[[#This Row],[PAS_NUM_COR_COD_ESC_TG_NEG]]</f>
        <v>-0.88888888888888884</v>
      </c>
      <c r="BJ88" s="30">
        <f>Tabla25[[#This Row],[ROS_DUR_COR_COD_ESC_TG_NEG]]-Tabla25[[#This Row],[PAS_DUR_COR_COD_ESC_TG_NEG]]</f>
        <v>-619.98290598290589</v>
      </c>
      <c r="BK88" s="30">
        <f>Tabla25[[#This Row],[ROS_NUM_COR_COD_ESC_TG_NEU]]-Tabla25[[#This Row],[PAS_NUM_COR_COD_ESC_TG_NEU]]</f>
        <v>-0.89999999999999947</v>
      </c>
      <c r="BL88" s="30">
        <f>Tabla25[[#This Row],[ROS_DUR_COR_COD_ESC_TG_NEU]]-Tabla25[[#This Row],[PAS_DUR_COR_COD_ESC_TG_NEU]]</f>
        <v>-565.8142857142858</v>
      </c>
      <c r="BM88" s="30">
        <f>Tabla25[[#This Row],[ROS_NUM_COR_COD_ESC_TG_POS]]-Tabla25[[#This Row],[PAS_NUM_COR_COD_ESC_TG_POS]]</f>
        <v>-1.5500000000000003</v>
      </c>
      <c r="BN88" s="30">
        <f>Tabla25[[#This Row],[ROS_DUR_COR_COD_ESC_TG_POS]]-Tabla25[[#This Row],[PAS_DUR_COR_COD_ESC_TG_POS]]</f>
        <v>-555.23333333333335</v>
      </c>
      <c r="BO88" s="30">
        <f>Tabla25[[#This Row],[ROS_NUM_COR_COD_ESC_TG_TOT]]-Tabla25[[#This Row],[PAS_NUM_COR_COD_ESC_TG_TOT]]</f>
        <v>-1.1143678160919541</v>
      </c>
      <c r="BP88" s="30">
        <f>Tabla25[[#This Row],[ROS_DUR_COR_COD_ESC_TG_TOT]]-Tabla25[[#This Row],[PAS_DUR_COR_COD_ESC_TG_TOT]]</f>
        <v>-579.41297208538595</v>
      </c>
      <c r="BQ88" s="36">
        <f>Tabla25[[#This Row],[PAS_NUM_COR_COD_ROS_TG_NEG]]-Tabla25[[#This Row],[ESC_NUM_COR_COD_ROS_TG_NEG]]</f>
        <v>0.43888888888888866</v>
      </c>
      <c r="BR88" s="36">
        <f>Tabla25[[#This Row],[PAS_DUR_COR_COD_ROS_TG_NEG]]-Tabla25[[#This Row],[ESC_DUR_COR_COD_ROS_TG_NEG]]</f>
        <v>376.85897435897425</v>
      </c>
      <c r="BS88" s="36">
        <f>Tabla25[[#This Row],[PAS_NUM_COR_COD_ROS_TG_NEU]]-Tabla25[[#This Row],[ESC_NUM_COR_COD_ROS_TG_NEU]]</f>
        <v>1.35</v>
      </c>
      <c r="BT88" s="36">
        <f>Tabla25[[#This Row],[PAS_DUR_COR_COD_ROS_TG_NEU]]-Tabla25[[#This Row],[ESC_DUR_COR_COD_ROS_TG_NEU]]</f>
        <v>584</v>
      </c>
      <c r="BU88" s="36">
        <f>Tabla25[[#This Row],[PAS_NUM_COR_COD_ROS_TG_POS]]-Tabla25[[#This Row],[ESC_NUM_COR_COD_ROS_TG_POS]]</f>
        <v>1.5249999999999999</v>
      </c>
      <c r="BV88" s="36">
        <f>Tabla25[[#This Row],[PAS_DUR_COR_COD_ROS_TG_POS]]-Tabla25[[#This Row],[ESC_DUR_COR_COD_ROS_TG_POS]]</f>
        <v>578.85416666666674</v>
      </c>
      <c r="BW88" s="36">
        <f>Tabla25[[#This Row],[PAS_NUM_COR_COD_ROS_TG_TOT]]-Tabla25[[#This Row],[ESC_NUM_COR_COD_ROS_TG_TOT]]</f>
        <v>1.083333333333333</v>
      </c>
      <c r="BX88" s="36">
        <f>Tabla25[[#This Row],[PAS_DUR_COR_COD_ROS_TG_TOT]]-Tabla25[[#This Row],[ESC_DUR_COR_COD_ROS_TG_TOT]]</f>
        <v>510.43574051407575</v>
      </c>
      <c r="BY88" s="39">
        <f>Tabla25[[#This Row],[PAS_NUM_COR_COD_ESC_TG_NEG]]-Tabla25[[#This Row],[ESC_NUM_COR_COD_ESC_TG_NEG]]</f>
        <v>-1.666666666666667</v>
      </c>
      <c r="BZ88" s="39">
        <f>Tabla25[[#This Row],[PAS_DUR_COR_COD_ESC_TG_NEG]]-Tabla25[[#This Row],[ESC_DUR_COR_COD_ESC_TG_NEG]]</f>
        <v>80.427350427350348</v>
      </c>
      <c r="CA88" s="39">
        <f>Tabla25[[#This Row],[PAS_NUM_COR_COD_ESC_TG_NEU]]-Tabla25[[#This Row],[ESC_NUM_COR_COD_ESC_TG_NEU]]</f>
        <v>-0.90000000000000036</v>
      </c>
      <c r="CB88" s="39">
        <f>Tabla25[[#This Row],[PAS_DUR_COR_COD_ESC_TG_NEU]]-Tabla25[[#This Row],[ESC_DUR_COR_COD_ESC_TG_NEU]]</f>
        <v>-99.785714285714221</v>
      </c>
      <c r="CC88" s="39">
        <f>Tabla25[[#This Row],[PAS_NUM_COR_COD_ESC_TG_POS]]-Tabla25[[#This Row],[ESC_NUM_COR_COD_ESC_TG_POS]]</f>
        <v>-2.5499999999999998</v>
      </c>
      <c r="CD88" s="39">
        <f>Tabla25[[#This Row],[PAS_DUR_COR_COD_ESC_TG_POS]]-Tabla25[[#This Row],[ESC_DUR_COR_COD_ESC_TG_POS]]</f>
        <v>-309.14166666666665</v>
      </c>
      <c r="CE88" s="39">
        <f>Tabla25[[#This Row],[PAS_NUM_COR_COD_ESC_TG_TOT]]-Tabla25[[#This Row],[ESC_NUM_COR_COD_ESC_TG_TOT]]</f>
        <v>-1.6966666666666663</v>
      </c>
      <c r="CF88" s="39">
        <f>Tabla25[[#This Row],[PAS_DUR_COR_COD_ESC_TG_TOT]]-Tabla25[[#This Row],[ESC_DUR_COR_COD_ESC_TG_TOT]]</f>
        <v>-107.94047619047615</v>
      </c>
      <c r="CG88" s="42">
        <f>Tabla25[[#This Row],[PAS_NUM_COR_COD_ROS_TG_NEG]]-Tabla25[[#This Row],[PAS_NUM_COR_COD_ESC_TG_NEG]]</f>
        <v>-0.45000000000000018</v>
      </c>
      <c r="CH88" s="42">
        <f>Tabla25[[#This Row],[PAS_NUM_COR_COD_ROS_TG_NEU]]-Tabla25[[#This Row],[PAS_NUM_COR_COD_ESC_TG_NEU]]</f>
        <v>-0.24999999999999956</v>
      </c>
      <c r="CI88" s="42">
        <f>Tabla25[[#This Row],[PAS_NUM_COR_COD_ROS_TG_POS]]-Tabla25[[#This Row],[PAS_NUM_COR_COD_ESC_TG_POS]]</f>
        <v>-0.80000000000000027</v>
      </c>
      <c r="CJ88" s="42">
        <f>Tabla25[[#This Row],[PAS_NUM_COR_COD_ROS_TG_TOT]]-Tabla25[[#This Row],[PAS_NUM_COR_COD_ESC_TG_TOT]]</f>
        <v>-0.50000000000000044</v>
      </c>
      <c r="CK88" s="42">
        <f>Tabla25[[#This Row],[PAS_DUR_COR_COD_ROS_TG_NEG]]-Tabla25[[#This Row],[PAS_DUR_COR_COD_ESC_TG_NEG]]</f>
        <v>56.153846153846189</v>
      </c>
      <c r="CL88" s="42">
        <f>Tabla25[[#This Row],[PAS_DUR_COR_COD_ROS_TG_NEU]]-Tabla25[[#This Row],[PAS_DUR_COR_COD_ESC_TG_NEU]]</f>
        <v>53.928571428571331</v>
      </c>
      <c r="CM88" s="42">
        <f>Tabla25[[#This Row],[PAS_DUR_COR_COD_ROS_TG_POS]]-Tabla25[[#This Row],[PAS_DUR_COR_COD_ESC_TG_POS]]</f>
        <v>-78.545833333333348</v>
      </c>
      <c r="CN88" s="42">
        <f>Tabla25[[#This Row],[PAS_DUR_COR_COD_ROS_TG_TOT]]-Tabla25[[#This Row],[PAS_DUR_COR_COD_ESC_TG_TOT]]</f>
        <v>5.1788482834992919</v>
      </c>
      <c r="CO88" s="44">
        <f>Tabla25[[#This Row],[ESC_NUM_COR_COD_ROS_TG_NEG]]-Tabla25[[#This Row],[ESC_NUM_COR_COD_ESC_TG_NEG]]</f>
        <v>-2.5555555555555558</v>
      </c>
      <c r="CP88" s="44">
        <f>Tabla25[[#This Row],[ESC_NUM_COR_COD_ROS_TG_NEU]]-Tabla25[[#This Row],[ESC_NUM_COR_COD_ESC_TG_NEU]]</f>
        <v>-2.5</v>
      </c>
      <c r="CQ88" s="44">
        <f>Tabla25[[#This Row],[ESC_NUM_COR_COD_ROS_TG_POS]]-Tabla25[[#This Row],[ESC_NUM_COR_COD_ESC_TG_POS]]</f>
        <v>-4.875</v>
      </c>
      <c r="CR88" s="44">
        <f>Tabla25[[#This Row],[ESC_NUM_COR_COD_ROS_TG_TOT]]-Tabla25[[#This Row],[ESC_NUM_COR_COD_ESC_TG_TOT]]</f>
        <v>-3.28</v>
      </c>
      <c r="CS88" s="44">
        <f>Tabla25[[#This Row],[ESC_DUR_COR_COD_ROS_TG_NEG]]-Tabla25[[#This Row],[ESC_DUR_COR_COD_ESC_TG_NEG]]</f>
        <v>-240.27777777777771</v>
      </c>
      <c r="CT88" s="44">
        <f>Tabla25[[#This Row],[ESC_DUR_COR_COD_ROS_TG_NEU]]-Tabla25[[#This Row],[ESC_DUR_COR_COD_ESC_TG_NEU]]</f>
        <v>-629.85714285714289</v>
      </c>
      <c r="CU88" s="44">
        <f>Tabla25[[#This Row],[ESC_DUR_COR_COD_ROS_TG_POS]]-Tabla25[[#This Row],[ESC_DUR_COR_COD_ESC_TG_POS]]</f>
        <v>-966.54166666666674</v>
      </c>
      <c r="CV88" s="44">
        <f>Tabla25[[#This Row],[ESC_DUR_COR_COD_ROS_TG_TOT]]-Tabla25[[#This Row],[ESC_DUR_COR_COD_ESC_TG_TOT]]</f>
        <v>-613.1973684210526</v>
      </c>
      <c r="CW88" s="47">
        <f>Tabla25[[#This Row],[ROS_NUM_COR_COD_ROS_TG_NEG]]-Tabla25[[#This Row],[ROS_NUM_COR_COD_ESC_TG_NEG]]</f>
        <v>2.7777777777777781</v>
      </c>
      <c r="CX88" s="47">
        <f>Tabla25[[#This Row],[ROS_NUM_COR_COD_ROS_TG_NEU]]-Tabla25[[#This Row],[ROS_NUM_COR_COD_ESC_TG_NEU]]</f>
        <v>3.3999999999999995</v>
      </c>
      <c r="CY88" s="47">
        <f>Tabla25[[#This Row],[ROS_NUM_COR_COD_ROS_TG_POS]]-Tabla25[[#This Row],[ROS_NUM_COR_COD_ESC_TG_POS]]</f>
        <v>3.1999999999999997</v>
      </c>
      <c r="CZ88" s="47">
        <f>Tabla25[[#This Row],[ROS_NUM_COR_COD_ROS_TG_TOT]]-Tabla25[[#This Row],[ROS_NUM_COR_COD_ESC_TG_TOT]]</f>
        <v>3.1379310344827585</v>
      </c>
      <c r="DA88" s="47">
        <f>Tabla25[[#This Row],[ROS_DUR_COR_COD_ROS_TG_NEG]]-Tabla25[[#This Row],[ROS_DUR_COR_COD_ESC_TG_NEG]]</f>
        <v>442.22222222222229</v>
      </c>
      <c r="DB88" s="47">
        <f>Tabla25[[#This Row],[ROS_DUR_COR_COD_ROS_TG_NEU]]-Tabla25[[#This Row],[ROS_DUR_COR_COD_ESC_TG_NEU]]</f>
        <v>630.4</v>
      </c>
      <c r="DC88" s="47">
        <f>Tabla25[[#This Row],[ROS_DUR_COR_COD_ROS_TG_POS]]-Tabla25[[#This Row],[ROS_DUR_COR_COD_ESC_TG_POS]]</f>
        <v>415.1</v>
      </c>
      <c r="DD88" s="47">
        <f>Tabla25[[#This Row],[ROS_DUR_COR_COD_ROS_TG_TOT]]-Tabla25[[#This Row],[ROS_DUR_COR_COD_ESC_TG_TOT]]</f>
        <v>497.75862068965512</v>
      </c>
      <c r="DE88" s="57">
        <v>169.33333333333334</v>
      </c>
      <c r="DF88" s="57">
        <v>151.9</v>
      </c>
      <c r="DG88" s="57">
        <v>141.69999999999999</v>
      </c>
      <c r="DH88" s="57">
        <v>153.79310344827587</v>
      </c>
      <c r="DI88" s="57">
        <v>171.66666666666666</v>
      </c>
      <c r="DJ88" s="57">
        <v>152.1</v>
      </c>
      <c r="DK88" s="57">
        <v>191.9</v>
      </c>
      <c r="DL88" s="57">
        <v>171.89655172413794</v>
      </c>
      <c r="DM88" s="57">
        <v>151</v>
      </c>
      <c r="DN88" s="57">
        <v>164.42857142857142</v>
      </c>
      <c r="DO88" s="57">
        <v>186.16666666666666</v>
      </c>
      <c r="DP88" s="57">
        <v>167.05263157894737</v>
      </c>
      <c r="DQ88" s="57">
        <v>220.66666666666666</v>
      </c>
      <c r="DR88" s="57">
        <v>166</v>
      </c>
      <c r="DS88" s="57">
        <v>215.375</v>
      </c>
      <c r="DT88" s="57">
        <v>202.95833333333334</v>
      </c>
      <c r="DU88" s="57">
        <v>210.92307692307693</v>
      </c>
      <c r="DV88" s="57">
        <v>249.14285714285714</v>
      </c>
      <c r="DW88" s="57">
        <v>245.375</v>
      </c>
      <c r="DX88" s="57">
        <v>236.18604651162789</v>
      </c>
      <c r="DY88" s="57">
        <v>190.92307692307693</v>
      </c>
      <c r="DZ88" s="57">
        <v>177.57142857142858</v>
      </c>
      <c r="EA88" s="57">
        <v>182.93333333333334</v>
      </c>
      <c r="EB88" s="57">
        <v>183.61904761904762</v>
      </c>
      <c r="EC88" s="57">
        <f>Tabla25[[#This Row],[ROS_1DU_COR_COD_ROS_TG_NEG]]-Tabla25[[#This Row],[ROS_1DU_COR_COD_ESC_TG_NEG]]</f>
        <v>-2.3333333333333144</v>
      </c>
      <c r="ED88" s="57">
        <f>Tabla25[[#This Row],[ROS_1DU_COR_COD_ROS_TG_NEU]]-Tabla25[[#This Row],[ROS_1DU_COR_COD_ESC_TG_NEU]]</f>
        <v>-0.19999999999998863</v>
      </c>
      <c r="EE88" s="57">
        <f>Tabla25[[#This Row],[ROS_1DU_COR_COD_ROS_TG_POS]]-Tabla25[[#This Row],[ROS_1DU_COR_COD_ESC_TG_POS]]</f>
        <v>-50.200000000000017</v>
      </c>
      <c r="EF88" s="57">
        <f>Tabla25[[#This Row],[ROS_1DU_COR_COD_ROS_TG_TOT]]-Tabla25[[#This Row],[ROS_1DU_COR_COD_ESC_TG_TOT]]</f>
        <v>-18.103448275862064</v>
      </c>
      <c r="EG88" s="57">
        <f>Tabla25[[#This Row],[ESC_1DU_COR_COD_ROS_TG_NEG]]-Tabla25[[#This Row],[ESC_1DU_COR_COD_ESC_TG_NEG]]</f>
        <v>-69.666666666666657</v>
      </c>
      <c r="EH88" s="57">
        <f>Tabla25[[#This Row],[ESC_1DU_COR_COD_ROS_TG_NEU]]-Tabla25[[#This Row],[ESC_1DU_COR_COD_ESC_TG_NEU]]</f>
        <v>-1.5714285714285836</v>
      </c>
      <c r="EI88" s="57">
        <f>Tabla25[[#This Row],[ESC_1DU_COR_COD_ROS_TG_POS]]-Tabla25[[#This Row],[ESC_1DU_COR_COD_ESC_TG_POS]]</f>
        <v>-29.208333333333343</v>
      </c>
      <c r="EJ88" s="57">
        <f>Tabla25[[#This Row],[ESC_1DU_COR_COD_ROS_TG_TOT]]-Tabla25[[#This Row],[ESC_1DU_COR_COD_ESC_TG_TOT]]</f>
        <v>-35.905701754385973</v>
      </c>
      <c r="EK88" s="57">
        <f>Tabla25[[#This Row],[PAS_1DU_COR_COD_ROS_TG_NEG]]-Tabla25[[#This Row],[PAS_1DU_COR_COD_ESC_TG_NEG]]</f>
        <v>20</v>
      </c>
      <c r="EL88" s="57">
        <f>Tabla25[[#This Row],[PAS_1DU_COR_COD_ROS_TG_NEU]]-Tabla25[[#This Row],[PAS_1DU_COR_COD_ESC_TG_NEU]]</f>
        <v>71.571428571428555</v>
      </c>
      <c r="EM88" s="57">
        <f>Tabla25[[#This Row],[PAS_1DU_COR_COD_ROS_TG_POS]]-Tabla25[[#This Row],[PAS_1DU_COR_COD_ESC_TG_POS]]</f>
        <v>62.441666666666663</v>
      </c>
      <c r="EN88" s="57">
        <f>Tabla25[[#This Row],[PAS_1DU_COR_COD_ROS_TG_TOT]]-Tabla25[[#This Row],[PAS_1DU_COR_COD_ESC_TG_TOT]]</f>
        <v>52.566998892580273</v>
      </c>
    </row>
    <row r="89" spans="1:144" x14ac:dyDescent="0.3">
      <c r="A89" s="2" t="s">
        <v>87</v>
      </c>
      <c r="B89" s="2">
        <v>30</v>
      </c>
      <c r="C89" s="2">
        <v>2</v>
      </c>
      <c r="D89" s="2">
        <v>35</v>
      </c>
      <c r="E89" s="19">
        <v>4.3157894736842106</v>
      </c>
      <c r="F89" s="19">
        <v>1705.3333333333333</v>
      </c>
      <c r="G89" s="19">
        <v>3.4736842105263159</v>
      </c>
      <c r="H89" s="19">
        <v>1565.5</v>
      </c>
      <c r="I89" s="19">
        <v>2.85</v>
      </c>
      <c r="J89" s="19">
        <v>1574.0833333333333</v>
      </c>
      <c r="K89" s="19">
        <v>3.5344827586206895</v>
      </c>
      <c r="L89" s="19">
        <v>1619.1707317073171</v>
      </c>
      <c r="M89" s="21">
        <v>2.8421052631578947</v>
      </c>
      <c r="N89" s="21">
        <v>1610.3636363636363</v>
      </c>
      <c r="O89" s="21">
        <v>3.3157894736842106</v>
      </c>
      <c r="P89" s="21">
        <v>1617.3076923076924</v>
      </c>
      <c r="Q89" s="21">
        <v>4</v>
      </c>
      <c r="R89" s="21">
        <v>1643.125</v>
      </c>
      <c r="S89" s="21">
        <v>3.396551724137931</v>
      </c>
      <c r="T89" s="21">
        <v>1625.7249999999999</v>
      </c>
      <c r="U89" s="22">
        <v>5.9</v>
      </c>
      <c r="V89" s="22">
        <v>1820.8</v>
      </c>
      <c r="W89" s="22">
        <v>3.9</v>
      </c>
      <c r="X89" s="22">
        <v>1302</v>
      </c>
      <c r="Y89" s="22">
        <v>4.7777777777777777</v>
      </c>
      <c r="Z89" s="22">
        <v>1420.6666666666667</v>
      </c>
      <c r="AA89" s="22">
        <v>4.8620689655172411</v>
      </c>
      <c r="AB89" s="22">
        <v>1525.4285714285713</v>
      </c>
      <c r="AC89" s="24">
        <v>1</v>
      </c>
      <c r="AD89" s="24">
        <v>842</v>
      </c>
      <c r="AE89" s="24">
        <v>2.8</v>
      </c>
      <c r="AF89" s="24">
        <v>1295.1428571428571</v>
      </c>
      <c r="AG89" s="24">
        <v>1.8888888888888888</v>
      </c>
      <c r="AH89" s="24">
        <v>1612.3333333333333</v>
      </c>
      <c r="AI89" s="24">
        <v>1.896551724137931</v>
      </c>
      <c r="AJ89" s="24">
        <v>1263.7692307692307</v>
      </c>
      <c r="AK89" s="26">
        <v>2.3333333333333335</v>
      </c>
      <c r="AL89" s="26">
        <v>1432.2</v>
      </c>
      <c r="AM89" s="26">
        <v>3.4444444444444446</v>
      </c>
      <c r="AN89" s="26">
        <v>1418.4285714285713</v>
      </c>
      <c r="AO89" s="26">
        <v>2</v>
      </c>
      <c r="AP89" s="26">
        <v>1391.6</v>
      </c>
      <c r="AQ89" s="26">
        <v>2.5714285714285716</v>
      </c>
      <c r="AR89" s="26">
        <v>1414.5882352941176</v>
      </c>
      <c r="AS89" s="28">
        <v>4.2222222222222223</v>
      </c>
      <c r="AT89" s="28">
        <v>1658.1428571428571</v>
      </c>
      <c r="AU89" s="28">
        <v>3.6666666666666665</v>
      </c>
      <c r="AV89" s="28">
        <v>1499.8571428571429</v>
      </c>
      <c r="AW89" s="28">
        <v>4.5999999999999996</v>
      </c>
      <c r="AX89" s="28">
        <v>1886.75</v>
      </c>
      <c r="AY89" s="28">
        <v>4.1785714285714288</v>
      </c>
      <c r="AZ89" s="28">
        <v>1690.909090909091</v>
      </c>
      <c r="BA89" s="33">
        <f>Tabla25[[#This Row],[ROS_NUM_COR_COD_ROS_TG_NEG]]-Tabla25[[#This Row],[PAS_NUM_COR_COD_ROS_TG_NEG]]</f>
        <v>1.3801169590643276</v>
      </c>
      <c r="BB89" s="33">
        <f>Tabla25[[#This Row],[ROS_DUR_COR_COD_ROS_TG_NEG]]-Tabla25[[#This Row],[PAS_DUR_COR_COD_ROS_TG_NEG]]</f>
        <v>47.77922077922085</v>
      </c>
      <c r="BC89" s="33">
        <f>Tabla25[[#This Row],[ROS_NUM_COR_COD_ROS_TG_NEU]]-Tabla25[[#This Row],[PAS_NUM_COR_COD_ROS_TG_NEU]]</f>
        <v>0.3508771929824559</v>
      </c>
      <c r="BD89" s="33">
        <f>Tabla25[[#This Row],[ROS_DUR_COR_COD_ROS_TG_NEU]]-Tabla25[[#This Row],[PAS_DUR_COR_COD_ROS_TG_NEU]]</f>
        <v>-117.45054945054949</v>
      </c>
      <c r="BE89" s="33">
        <f>Tabla25[[#This Row],[ROS_NUM_COR_COD_ROS_TG_POS]]-Tabla25[[#This Row],[PAS_NUM_COR_COD_ROS_TG_POS]]</f>
        <v>0.59999999999999964</v>
      </c>
      <c r="BF89" s="33">
        <f>Tabla25[[#This Row],[ROS_DUR_COR_COD_ROS_TG_POS]]-Tabla25[[#This Row],[PAS_DUR_COR_COD_ROS_TG_POS]]</f>
        <v>243.625</v>
      </c>
      <c r="BG89" s="33">
        <f>Tabla25[[#This Row],[ROS_NUM_COR_COD_ROS_TG_TOT]]-Tabla25[[#This Row],[PAS_NUM_COR_COD_ROS_TG_TOT]]</f>
        <v>0.78201970443349778</v>
      </c>
      <c r="BH89" s="33">
        <f>Tabla25[[#This Row],[ROS_DUR_COR_COD_ROS_TG_TOT]]-Tabla25[[#This Row],[PAS_DUR_COR_COD_ROS_TG_TOT]]</f>
        <v>65.184090909091083</v>
      </c>
      <c r="BI89" s="30">
        <f>Tabla25[[#This Row],[ROS_NUM_COR_COD_ESC_TG_NEG]]-Tabla25[[#This Row],[PAS_NUM_COR_COD_ESC_TG_NEG]]</f>
        <v>-1.9824561403508771</v>
      </c>
      <c r="BJ89" s="30">
        <f>Tabla25[[#This Row],[ROS_DUR_COR_COD_ESC_TG_NEG]]-Tabla25[[#This Row],[PAS_DUR_COR_COD_ESC_TG_NEG]]</f>
        <v>-273.13333333333321</v>
      </c>
      <c r="BK89" s="30">
        <f>Tabla25[[#This Row],[ROS_NUM_COR_COD_ESC_TG_NEU]]-Tabla25[[#This Row],[PAS_NUM_COR_COD_ESC_TG_NEU]]</f>
        <v>-2.9239766081871288E-2</v>
      </c>
      <c r="BL89" s="30">
        <f>Tabla25[[#This Row],[ROS_DUR_COR_COD_ESC_TG_NEU]]-Tabla25[[#This Row],[PAS_DUR_COR_COD_ESC_TG_NEU]]</f>
        <v>-147.07142857142867</v>
      </c>
      <c r="BM89" s="30">
        <f>Tabla25[[#This Row],[ROS_NUM_COR_COD_ESC_TG_POS]]-Tabla25[[#This Row],[PAS_NUM_COR_COD_ESC_TG_POS]]</f>
        <v>-0.85000000000000009</v>
      </c>
      <c r="BN89" s="30">
        <f>Tabla25[[#This Row],[ROS_DUR_COR_COD_ESC_TG_POS]]-Tabla25[[#This Row],[PAS_DUR_COR_COD_ESC_TG_POS]]</f>
        <v>-182.48333333333335</v>
      </c>
      <c r="BO89" s="30">
        <f>Tabla25[[#This Row],[ROS_NUM_COR_COD_ESC_TG_TOT]]-Tabla25[[#This Row],[PAS_NUM_COR_COD_ESC_TG_TOT]]</f>
        <v>-0.96305418719211788</v>
      </c>
      <c r="BP89" s="30">
        <f>Tabla25[[#This Row],[ROS_DUR_COR_COD_ESC_TG_TOT]]-Tabla25[[#This Row],[PAS_DUR_COR_COD_ESC_TG_TOT]]</f>
        <v>-204.58249641319958</v>
      </c>
      <c r="BQ89" s="36">
        <f>Tabla25[[#This Row],[PAS_NUM_COR_COD_ROS_TG_NEG]]-Tabla25[[#This Row],[ESC_NUM_COR_COD_ROS_TG_NEG]]</f>
        <v>1.8421052631578947</v>
      </c>
      <c r="BR89" s="36">
        <f>Tabla25[[#This Row],[PAS_DUR_COR_COD_ROS_TG_NEG]]-Tabla25[[#This Row],[ESC_DUR_COR_COD_ROS_TG_NEG]]</f>
        <v>768.36363636363626</v>
      </c>
      <c r="BS89" s="36">
        <f>Tabla25[[#This Row],[PAS_NUM_COR_COD_ROS_TG_NEU]]-Tabla25[[#This Row],[ESC_NUM_COR_COD_ROS_TG_NEU]]</f>
        <v>0.5157894736842108</v>
      </c>
      <c r="BT89" s="36">
        <f>Tabla25[[#This Row],[PAS_DUR_COR_COD_ROS_TG_NEU]]-Tabla25[[#This Row],[ESC_DUR_COR_COD_ROS_TG_NEU]]</f>
        <v>322.16483516483527</v>
      </c>
      <c r="BU89" s="36">
        <f>Tabla25[[#This Row],[PAS_NUM_COR_COD_ROS_TG_POS]]-Tabla25[[#This Row],[ESC_NUM_COR_COD_ROS_TG_POS]]</f>
        <v>2.1111111111111112</v>
      </c>
      <c r="BV89" s="36">
        <f>Tabla25[[#This Row],[PAS_DUR_COR_COD_ROS_TG_POS]]-Tabla25[[#This Row],[ESC_DUR_COR_COD_ROS_TG_POS]]</f>
        <v>30.791666666666742</v>
      </c>
      <c r="BW89" s="36">
        <f>Tabla25[[#This Row],[PAS_NUM_COR_COD_ROS_TG_TOT]]-Tabla25[[#This Row],[ESC_NUM_COR_COD_ROS_TG_TOT]]</f>
        <v>1.5</v>
      </c>
      <c r="BX89" s="36">
        <f>Tabla25[[#This Row],[PAS_DUR_COR_COD_ROS_TG_TOT]]-Tabla25[[#This Row],[ESC_DUR_COR_COD_ROS_TG_TOT]]</f>
        <v>361.95576923076919</v>
      </c>
      <c r="BY89" s="39">
        <f>Tabla25[[#This Row],[PAS_NUM_COR_COD_ESC_TG_NEG]]-Tabla25[[#This Row],[ESC_NUM_COR_COD_ESC_TG_NEG]]</f>
        <v>-1.5842105263157897</v>
      </c>
      <c r="BZ89" s="39">
        <f>Tabla25[[#This Row],[PAS_DUR_COR_COD_ESC_TG_NEG]]-Tabla25[[#This Row],[ESC_DUR_COR_COD_ESC_TG_NEG]]</f>
        <v>-115.4666666666667</v>
      </c>
      <c r="CA89" s="39">
        <f>Tabla25[[#This Row],[PAS_NUM_COR_COD_ESC_TG_NEU]]-Tabla25[[#This Row],[ESC_NUM_COR_COD_ESC_TG_NEU]]</f>
        <v>-0.42631578947368398</v>
      </c>
      <c r="CB89" s="39">
        <f>Tabla25[[#This Row],[PAS_DUR_COR_COD_ESC_TG_NEU]]-Tabla25[[#This Row],[ESC_DUR_COR_COD_ESC_TG_NEU]]</f>
        <v>263.5</v>
      </c>
      <c r="CC89" s="39">
        <f>Tabla25[[#This Row],[PAS_NUM_COR_COD_ESC_TG_POS]]-Tabla25[[#This Row],[ESC_NUM_COR_COD_ESC_TG_POS]]</f>
        <v>-1.9277777777777776</v>
      </c>
      <c r="CD89" s="39">
        <f>Tabla25[[#This Row],[PAS_DUR_COR_COD_ESC_TG_POS]]-Tabla25[[#This Row],[ESC_DUR_COR_COD_ESC_TG_POS]]</f>
        <v>153.41666666666652</v>
      </c>
      <c r="CE89" s="39">
        <f>Tabla25[[#This Row],[PAS_NUM_COR_COD_ESC_TG_TOT]]-Tabla25[[#This Row],[ESC_NUM_COR_COD_ESC_TG_TOT]]</f>
        <v>-1.3275862068965516</v>
      </c>
      <c r="CF89" s="39">
        <f>Tabla25[[#This Row],[PAS_DUR_COR_COD_ESC_TG_TOT]]-Tabla25[[#This Row],[ESC_DUR_COR_COD_ESC_TG_TOT]]</f>
        <v>93.742160278745814</v>
      </c>
      <c r="CG89" s="42">
        <f>Tabla25[[#This Row],[PAS_NUM_COR_COD_ROS_TG_NEG]]-Tabla25[[#This Row],[PAS_NUM_COR_COD_ESC_TG_NEG]]</f>
        <v>-1.4736842105263159</v>
      </c>
      <c r="CH89" s="42">
        <f>Tabla25[[#This Row],[PAS_NUM_COR_COD_ROS_TG_NEU]]-Tabla25[[#This Row],[PAS_NUM_COR_COD_ESC_TG_NEU]]</f>
        <v>-0.15789473684210531</v>
      </c>
      <c r="CI89" s="42">
        <f>Tabla25[[#This Row],[PAS_NUM_COR_COD_ROS_TG_POS]]-Tabla25[[#This Row],[PAS_NUM_COR_COD_ESC_TG_POS]]</f>
        <v>1.1499999999999999</v>
      </c>
      <c r="CJ89" s="42">
        <f>Tabla25[[#This Row],[PAS_NUM_COR_COD_ROS_TG_TOT]]-Tabla25[[#This Row],[PAS_NUM_COR_COD_ESC_TG_TOT]]</f>
        <v>-0.13793103448275845</v>
      </c>
      <c r="CK89" s="42">
        <f>Tabla25[[#This Row],[PAS_DUR_COR_COD_ROS_TG_NEG]]-Tabla25[[#This Row],[PAS_DUR_COR_COD_ESC_TG_NEG]]</f>
        <v>-94.969696969696997</v>
      </c>
      <c r="CL89" s="42">
        <f>Tabla25[[#This Row],[PAS_DUR_COR_COD_ROS_TG_NEU]]-Tabla25[[#This Row],[PAS_DUR_COR_COD_ESC_TG_NEU]]</f>
        <v>51.807692307692378</v>
      </c>
      <c r="CM89" s="42">
        <f>Tabla25[[#This Row],[PAS_DUR_COR_COD_ROS_TG_POS]]-Tabla25[[#This Row],[PAS_DUR_COR_COD_ESC_TG_POS]]</f>
        <v>69.041666666666742</v>
      </c>
      <c r="CN89" s="42">
        <f>Tabla25[[#This Row],[PAS_DUR_COR_COD_ROS_TG_TOT]]-Tabla25[[#This Row],[PAS_DUR_COR_COD_ESC_TG_TOT]]</f>
        <v>6.5542682926827638</v>
      </c>
      <c r="CO89" s="44">
        <f>Tabla25[[#This Row],[ESC_NUM_COR_COD_ROS_TG_NEG]]-Tabla25[[#This Row],[ESC_NUM_COR_COD_ESC_TG_NEG]]</f>
        <v>-4.9000000000000004</v>
      </c>
      <c r="CP89" s="44">
        <f>Tabla25[[#This Row],[ESC_NUM_COR_COD_ROS_TG_NEU]]-Tabla25[[#This Row],[ESC_NUM_COR_COD_ESC_TG_NEU]]</f>
        <v>-1.1000000000000001</v>
      </c>
      <c r="CQ89" s="44">
        <f>Tabla25[[#This Row],[ESC_NUM_COR_COD_ROS_TG_POS]]-Tabla25[[#This Row],[ESC_NUM_COR_COD_ESC_TG_POS]]</f>
        <v>-2.8888888888888888</v>
      </c>
      <c r="CR89" s="44">
        <f>Tabla25[[#This Row],[ESC_NUM_COR_COD_ROS_TG_TOT]]-Tabla25[[#This Row],[ESC_NUM_COR_COD_ESC_TG_TOT]]</f>
        <v>-2.9655172413793101</v>
      </c>
      <c r="CS89" s="44">
        <f>Tabla25[[#This Row],[ESC_DUR_COR_COD_ROS_TG_NEG]]-Tabla25[[#This Row],[ESC_DUR_COR_COD_ESC_TG_NEG]]</f>
        <v>-978.8</v>
      </c>
      <c r="CT89" s="44">
        <f>Tabla25[[#This Row],[ESC_DUR_COR_COD_ROS_TG_NEU]]-Tabla25[[#This Row],[ESC_DUR_COR_COD_ESC_TG_NEU]]</f>
        <v>-6.8571428571428896</v>
      </c>
      <c r="CU89" s="44">
        <f>Tabla25[[#This Row],[ESC_DUR_COR_COD_ROS_TG_POS]]-Tabla25[[#This Row],[ESC_DUR_COR_COD_ESC_TG_POS]]</f>
        <v>191.66666666666652</v>
      </c>
      <c r="CV89" s="44">
        <f>Tabla25[[#This Row],[ESC_DUR_COR_COD_ROS_TG_TOT]]-Tabla25[[#This Row],[ESC_DUR_COR_COD_ESC_TG_TOT]]</f>
        <v>-261.65934065934061</v>
      </c>
      <c r="CW89" s="47">
        <f>Tabla25[[#This Row],[ROS_NUM_COR_COD_ROS_TG_NEG]]-Tabla25[[#This Row],[ROS_NUM_COR_COD_ESC_TG_NEG]]</f>
        <v>1.8888888888888888</v>
      </c>
      <c r="CX89" s="47">
        <f>Tabla25[[#This Row],[ROS_NUM_COR_COD_ROS_TG_NEU]]-Tabla25[[#This Row],[ROS_NUM_COR_COD_ESC_TG_NEU]]</f>
        <v>0.22222222222222188</v>
      </c>
      <c r="CY89" s="47">
        <f>Tabla25[[#This Row],[ROS_NUM_COR_COD_ROS_TG_POS]]-Tabla25[[#This Row],[ROS_NUM_COR_COD_ESC_TG_POS]]</f>
        <v>2.5999999999999996</v>
      </c>
      <c r="CZ89" s="47">
        <f>Tabla25[[#This Row],[ROS_NUM_COR_COD_ROS_TG_TOT]]-Tabla25[[#This Row],[ROS_NUM_COR_COD_ESC_TG_TOT]]</f>
        <v>1.6071428571428572</v>
      </c>
      <c r="DA89" s="47">
        <f>Tabla25[[#This Row],[ROS_DUR_COR_COD_ROS_TG_NEG]]-Tabla25[[#This Row],[ROS_DUR_COR_COD_ESC_TG_NEG]]</f>
        <v>225.94285714285706</v>
      </c>
      <c r="DB89" s="47">
        <f>Tabla25[[#This Row],[ROS_DUR_COR_COD_ROS_TG_NEU]]-Tabla25[[#This Row],[ROS_DUR_COR_COD_ESC_TG_NEU]]</f>
        <v>81.428571428571558</v>
      </c>
      <c r="DC89" s="47">
        <f>Tabla25[[#This Row],[ROS_DUR_COR_COD_ROS_TG_POS]]-Tabla25[[#This Row],[ROS_DUR_COR_COD_ESC_TG_POS]]</f>
        <v>495.15000000000009</v>
      </c>
      <c r="DD89" s="47">
        <f>Tabla25[[#This Row],[ROS_DUR_COR_COD_ROS_TG_TOT]]-Tabla25[[#This Row],[ROS_DUR_COR_COD_ESC_TG_TOT]]</f>
        <v>276.32085561497342</v>
      </c>
      <c r="DE89" s="57">
        <v>374.28571428571428</v>
      </c>
      <c r="DF89" s="57">
        <v>317.28571428571428</v>
      </c>
      <c r="DG89" s="57">
        <v>343.125</v>
      </c>
      <c r="DH89" s="57">
        <v>344.81818181818181</v>
      </c>
      <c r="DI89" s="57">
        <v>343.6</v>
      </c>
      <c r="DJ89" s="57">
        <v>307.42857142857144</v>
      </c>
      <c r="DK89" s="57">
        <v>354</v>
      </c>
      <c r="DL89" s="57">
        <v>331.76470588235293</v>
      </c>
      <c r="DM89" s="57">
        <v>243.66666666666666</v>
      </c>
      <c r="DN89" s="57">
        <v>317.28571428571428</v>
      </c>
      <c r="DO89" s="57">
        <v>309</v>
      </c>
      <c r="DP89" s="57">
        <v>298.38461538461536</v>
      </c>
      <c r="DQ89" s="57">
        <v>346.1</v>
      </c>
      <c r="DR89" s="57">
        <v>341.33333333333331</v>
      </c>
      <c r="DS89" s="57">
        <v>335.66666666666669</v>
      </c>
      <c r="DT89" s="57">
        <v>341.21428571428572</v>
      </c>
      <c r="DU89" s="57">
        <v>361.63636363636363</v>
      </c>
      <c r="DV89" s="57">
        <v>364.23076923076923</v>
      </c>
      <c r="DW89" s="57">
        <v>339.25</v>
      </c>
      <c r="DX89" s="57">
        <v>353.52499999999998</v>
      </c>
      <c r="DY89" s="57">
        <v>334.8</v>
      </c>
      <c r="DZ89" s="57">
        <v>378.14285714285717</v>
      </c>
      <c r="EA89" s="57">
        <v>365.41666666666669</v>
      </c>
      <c r="EB89" s="57">
        <v>358.5609756097561</v>
      </c>
      <c r="EC89" s="57">
        <f>Tabla25[[#This Row],[ROS_1DU_COR_COD_ROS_TG_NEG]]-Tabla25[[#This Row],[ROS_1DU_COR_COD_ESC_TG_NEG]]</f>
        <v>30.685714285714255</v>
      </c>
      <c r="ED89" s="57">
        <f>Tabla25[[#This Row],[ROS_1DU_COR_COD_ROS_TG_NEU]]-Tabla25[[#This Row],[ROS_1DU_COR_COD_ESC_TG_NEU]]</f>
        <v>9.8571428571428328</v>
      </c>
      <c r="EE89" s="57">
        <f>Tabla25[[#This Row],[ROS_1DU_COR_COD_ROS_TG_POS]]-Tabla25[[#This Row],[ROS_1DU_COR_COD_ESC_TG_POS]]</f>
        <v>-10.875</v>
      </c>
      <c r="EF89" s="57">
        <f>Tabla25[[#This Row],[ROS_1DU_COR_COD_ROS_TG_TOT]]-Tabla25[[#This Row],[ROS_1DU_COR_COD_ESC_TG_TOT]]</f>
        <v>13.053475935828885</v>
      </c>
      <c r="EG89" s="57">
        <f>Tabla25[[#This Row],[ESC_1DU_COR_COD_ROS_TG_NEG]]-Tabla25[[#This Row],[ESC_1DU_COR_COD_ESC_TG_NEG]]</f>
        <v>-102.43333333333337</v>
      </c>
      <c r="EH89" s="57">
        <f>Tabla25[[#This Row],[ESC_1DU_COR_COD_ROS_TG_NEU]]-Tabla25[[#This Row],[ESC_1DU_COR_COD_ESC_TG_NEU]]</f>
        <v>-24.047619047619037</v>
      </c>
      <c r="EI89" s="57">
        <f>Tabla25[[#This Row],[ESC_1DU_COR_COD_ROS_TG_POS]]-Tabla25[[#This Row],[ESC_1DU_COR_COD_ESC_TG_POS]]</f>
        <v>-26.666666666666686</v>
      </c>
      <c r="EJ89" s="57">
        <f>Tabla25[[#This Row],[ESC_1DU_COR_COD_ROS_TG_TOT]]-Tabla25[[#This Row],[ESC_1DU_COR_COD_ESC_TG_TOT]]</f>
        <v>-42.829670329670364</v>
      </c>
      <c r="EK89" s="57">
        <f>Tabla25[[#This Row],[PAS_1DU_COR_COD_ROS_TG_NEG]]-Tabla25[[#This Row],[PAS_1DU_COR_COD_ESC_TG_NEG]]</f>
        <v>26.836363636363615</v>
      </c>
      <c r="EL89" s="57">
        <f>Tabla25[[#This Row],[PAS_1DU_COR_COD_ROS_TG_NEU]]-Tabla25[[#This Row],[PAS_1DU_COR_COD_ESC_TG_NEU]]</f>
        <v>-13.912087912087941</v>
      </c>
      <c r="EM89" s="57">
        <f>Tabla25[[#This Row],[PAS_1DU_COR_COD_ROS_TG_POS]]-Tabla25[[#This Row],[PAS_1DU_COR_COD_ESC_TG_POS]]</f>
        <v>-26.166666666666686</v>
      </c>
      <c r="EN89" s="57">
        <f>Tabla25[[#This Row],[PAS_1DU_COR_COD_ROS_TG_TOT]]-Tabla25[[#This Row],[PAS_1DU_COR_COD_ESC_TG_TOT]]</f>
        <v>-5.0359756097561217</v>
      </c>
    </row>
    <row r="90" spans="1:144" x14ac:dyDescent="0.3">
      <c r="A90" s="2" t="s">
        <v>88</v>
      </c>
      <c r="B90" s="2">
        <v>30</v>
      </c>
      <c r="C90" s="2">
        <v>2</v>
      </c>
      <c r="D90" s="2">
        <v>30</v>
      </c>
      <c r="E90" s="19">
        <v>3.3</v>
      </c>
      <c r="F90" s="19">
        <v>1318.3125</v>
      </c>
      <c r="G90" s="19">
        <v>2.85</v>
      </c>
      <c r="H90" s="19">
        <v>1366.4285714285713</v>
      </c>
      <c r="I90" s="19">
        <v>3.8888888888888888</v>
      </c>
      <c r="J90" s="19">
        <v>1477.8125</v>
      </c>
      <c r="K90" s="19">
        <v>3.3275862068965516</v>
      </c>
      <c r="L90" s="19">
        <v>1388.4347826086957</v>
      </c>
      <c r="M90" s="21">
        <v>3.35</v>
      </c>
      <c r="N90" s="21">
        <v>1302.4375</v>
      </c>
      <c r="O90" s="21">
        <v>3.75</v>
      </c>
      <c r="P90" s="21">
        <v>1719.2</v>
      </c>
      <c r="Q90" s="21">
        <v>2.7222222222222223</v>
      </c>
      <c r="R90" s="21">
        <v>1306.9166666666667</v>
      </c>
      <c r="S90" s="21">
        <v>3.2931034482758621</v>
      </c>
      <c r="T90" s="21">
        <v>1449.0697674418604</v>
      </c>
      <c r="U90" s="22">
        <v>4.0999999999999996</v>
      </c>
      <c r="V90" s="22">
        <v>1482.2222222222222</v>
      </c>
      <c r="W90" s="22">
        <v>4.5</v>
      </c>
      <c r="X90" s="22">
        <v>1782.625</v>
      </c>
      <c r="Y90" s="22">
        <v>4.8</v>
      </c>
      <c r="Z90" s="22">
        <v>1546.5</v>
      </c>
      <c r="AA90" s="22">
        <v>4.4666666666666668</v>
      </c>
      <c r="AB90" s="22">
        <v>1595.037037037037</v>
      </c>
      <c r="AC90" s="24">
        <v>2.6</v>
      </c>
      <c r="AD90" s="24">
        <v>1194.4285714285713</v>
      </c>
      <c r="AE90" s="24">
        <v>1.9</v>
      </c>
      <c r="AF90" s="24">
        <v>1096.3333333333333</v>
      </c>
      <c r="AG90" s="24">
        <v>1.9</v>
      </c>
      <c r="AH90" s="24">
        <v>744</v>
      </c>
      <c r="AI90" s="24">
        <v>2.1333333333333333</v>
      </c>
      <c r="AJ90" s="24">
        <v>1007.35</v>
      </c>
      <c r="AK90" s="26">
        <v>3</v>
      </c>
      <c r="AL90" s="26">
        <v>1699.8</v>
      </c>
      <c r="AM90" s="26">
        <v>2.8</v>
      </c>
      <c r="AN90" s="26">
        <v>1485.6666666666667</v>
      </c>
      <c r="AO90" s="26">
        <v>2.2222222222222223</v>
      </c>
      <c r="AP90" s="26">
        <v>1653.25</v>
      </c>
      <c r="AQ90" s="26">
        <v>2.6785714285714284</v>
      </c>
      <c r="AR90" s="26">
        <v>1601.7333333333333</v>
      </c>
      <c r="AS90" s="28">
        <v>4</v>
      </c>
      <c r="AT90" s="28">
        <v>1530.1428571428571</v>
      </c>
      <c r="AU90" s="28">
        <v>4</v>
      </c>
      <c r="AV90" s="28">
        <v>1482.875</v>
      </c>
      <c r="AW90" s="28">
        <v>2.8888888888888888</v>
      </c>
      <c r="AX90" s="28">
        <v>1094.2857142857142</v>
      </c>
      <c r="AY90" s="28">
        <v>3.6428571428571428</v>
      </c>
      <c r="AZ90" s="28">
        <v>1374.2727272727273</v>
      </c>
      <c r="BA90" s="33">
        <f>Tabla25[[#This Row],[ROS_NUM_COR_COD_ROS_TG_NEG]]-Tabla25[[#This Row],[PAS_NUM_COR_COD_ROS_TG_NEG]]</f>
        <v>0.64999999999999991</v>
      </c>
      <c r="BB90" s="33">
        <f>Tabla25[[#This Row],[ROS_DUR_COR_COD_ROS_TG_NEG]]-Tabla25[[#This Row],[PAS_DUR_COR_COD_ROS_TG_NEG]]</f>
        <v>227.70535714285711</v>
      </c>
      <c r="BC90" s="33">
        <f>Tabla25[[#This Row],[ROS_NUM_COR_COD_ROS_TG_NEU]]-Tabla25[[#This Row],[PAS_NUM_COR_COD_ROS_TG_NEU]]</f>
        <v>0.25</v>
      </c>
      <c r="BD90" s="33">
        <f>Tabla25[[#This Row],[ROS_DUR_COR_COD_ROS_TG_NEU]]-Tabla25[[#This Row],[PAS_DUR_COR_COD_ROS_TG_NEU]]</f>
        <v>-236.32500000000005</v>
      </c>
      <c r="BE90" s="33">
        <f>Tabla25[[#This Row],[ROS_NUM_COR_COD_ROS_TG_POS]]-Tabla25[[#This Row],[PAS_NUM_COR_COD_ROS_TG_POS]]</f>
        <v>0.16666666666666652</v>
      </c>
      <c r="BF90" s="33">
        <f>Tabla25[[#This Row],[ROS_DUR_COR_COD_ROS_TG_POS]]-Tabla25[[#This Row],[PAS_DUR_COR_COD_ROS_TG_POS]]</f>
        <v>-212.63095238095252</v>
      </c>
      <c r="BG90" s="33">
        <f>Tabla25[[#This Row],[ROS_NUM_COR_COD_ROS_TG_TOT]]-Tabla25[[#This Row],[PAS_NUM_COR_COD_ROS_TG_TOT]]</f>
        <v>0.34975369458128069</v>
      </c>
      <c r="BH90" s="33">
        <f>Tabla25[[#This Row],[ROS_DUR_COR_COD_ROS_TG_TOT]]-Tabla25[[#This Row],[PAS_DUR_COR_COD_ROS_TG_TOT]]</f>
        <v>-74.797040169133197</v>
      </c>
      <c r="BI90" s="30">
        <f>Tabla25[[#This Row],[ROS_NUM_COR_COD_ESC_TG_NEG]]-Tabla25[[#This Row],[PAS_NUM_COR_COD_ESC_TG_NEG]]</f>
        <v>-0.29999999999999982</v>
      </c>
      <c r="BJ90" s="30">
        <f>Tabla25[[#This Row],[ROS_DUR_COR_COD_ESC_TG_NEG]]-Tabla25[[#This Row],[PAS_DUR_COR_COD_ESC_TG_NEG]]</f>
        <v>381.48749999999995</v>
      </c>
      <c r="BK90" s="30">
        <f>Tabla25[[#This Row],[ROS_NUM_COR_COD_ESC_TG_NEU]]-Tabla25[[#This Row],[PAS_NUM_COR_COD_ESC_TG_NEU]]</f>
        <v>-5.0000000000000266E-2</v>
      </c>
      <c r="BL90" s="30">
        <f>Tabla25[[#This Row],[ROS_DUR_COR_COD_ESC_TG_NEU]]-Tabla25[[#This Row],[PAS_DUR_COR_COD_ESC_TG_NEU]]</f>
        <v>119.23809523809541</v>
      </c>
      <c r="BM90" s="30">
        <f>Tabla25[[#This Row],[ROS_NUM_COR_COD_ESC_TG_POS]]-Tabla25[[#This Row],[PAS_NUM_COR_COD_ESC_TG_POS]]</f>
        <v>-1.6666666666666665</v>
      </c>
      <c r="BN90" s="30">
        <f>Tabla25[[#This Row],[ROS_DUR_COR_COD_ESC_TG_POS]]-Tabla25[[#This Row],[PAS_DUR_COR_COD_ESC_TG_POS]]</f>
        <v>175.4375</v>
      </c>
      <c r="BO90" s="30">
        <f>Tabla25[[#This Row],[ROS_NUM_COR_COD_ESC_TG_TOT]]-Tabla25[[#This Row],[PAS_NUM_COR_COD_ESC_TG_TOT]]</f>
        <v>-0.64901477832512322</v>
      </c>
      <c r="BP90" s="30">
        <f>Tabla25[[#This Row],[ROS_DUR_COR_COD_ESC_TG_TOT]]-Tabla25[[#This Row],[PAS_DUR_COR_COD_ESC_TG_TOT]]</f>
        <v>213.29855072463761</v>
      </c>
      <c r="BQ90" s="36">
        <f>Tabla25[[#This Row],[PAS_NUM_COR_COD_ROS_TG_NEG]]-Tabla25[[#This Row],[ESC_NUM_COR_COD_ROS_TG_NEG]]</f>
        <v>0.75</v>
      </c>
      <c r="BR90" s="36">
        <f>Tabla25[[#This Row],[PAS_DUR_COR_COD_ROS_TG_NEG]]-Tabla25[[#This Row],[ESC_DUR_COR_COD_ROS_TG_NEG]]</f>
        <v>108.00892857142867</v>
      </c>
      <c r="BS90" s="36">
        <f>Tabla25[[#This Row],[PAS_NUM_COR_COD_ROS_TG_NEU]]-Tabla25[[#This Row],[ESC_NUM_COR_COD_ROS_TG_NEU]]</f>
        <v>1.85</v>
      </c>
      <c r="BT90" s="36">
        <f>Tabla25[[#This Row],[PAS_DUR_COR_COD_ROS_TG_NEU]]-Tabla25[[#This Row],[ESC_DUR_COR_COD_ROS_TG_NEU]]</f>
        <v>622.86666666666679</v>
      </c>
      <c r="BU90" s="36">
        <f>Tabla25[[#This Row],[PAS_NUM_COR_COD_ROS_TG_POS]]-Tabla25[[#This Row],[ESC_NUM_COR_COD_ROS_TG_POS]]</f>
        <v>0.82222222222222241</v>
      </c>
      <c r="BV90" s="36">
        <f>Tabla25[[#This Row],[PAS_DUR_COR_COD_ROS_TG_POS]]-Tabla25[[#This Row],[ESC_DUR_COR_COD_ROS_TG_POS]]</f>
        <v>562.91666666666674</v>
      </c>
      <c r="BW90" s="36">
        <f>Tabla25[[#This Row],[PAS_NUM_COR_COD_ROS_TG_TOT]]-Tabla25[[#This Row],[ESC_NUM_COR_COD_ROS_TG_TOT]]</f>
        <v>1.1597701149425288</v>
      </c>
      <c r="BX90" s="36">
        <f>Tabla25[[#This Row],[PAS_DUR_COR_COD_ROS_TG_TOT]]-Tabla25[[#This Row],[ESC_DUR_COR_COD_ROS_TG_TOT]]</f>
        <v>441.71976744186043</v>
      </c>
      <c r="BY90" s="39">
        <f>Tabla25[[#This Row],[PAS_NUM_COR_COD_ESC_TG_NEG]]-Tabla25[[#This Row],[ESC_NUM_COR_COD_ESC_TG_NEG]]</f>
        <v>-0.79999999999999982</v>
      </c>
      <c r="BZ90" s="39">
        <f>Tabla25[[#This Row],[PAS_DUR_COR_COD_ESC_TG_NEG]]-Tabla25[[#This Row],[ESC_DUR_COR_COD_ESC_TG_NEG]]</f>
        <v>-163.90972222222217</v>
      </c>
      <c r="CA90" s="39">
        <f>Tabla25[[#This Row],[PAS_NUM_COR_COD_ESC_TG_NEU]]-Tabla25[[#This Row],[ESC_NUM_COR_COD_ESC_TG_NEU]]</f>
        <v>-1.65</v>
      </c>
      <c r="CB90" s="39">
        <f>Tabla25[[#This Row],[PAS_DUR_COR_COD_ESC_TG_NEU]]-Tabla25[[#This Row],[ESC_DUR_COR_COD_ESC_TG_NEU]]</f>
        <v>-416.19642857142867</v>
      </c>
      <c r="CC90" s="39">
        <f>Tabla25[[#This Row],[PAS_NUM_COR_COD_ESC_TG_POS]]-Tabla25[[#This Row],[ESC_NUM_COR_COD_ESC_TG_POS]]</f>
        <v>-0.91111111111111098</v>
      </c>
      <c r="CD90" s="39">
        <f>Tabla25[[#This Row],[PAS_DUR_COR_COD_ESC_TG_POS]]-Tabla25[[#This Row],[ESC_DUR_COR_COD_ESC_TG_POS]]</f>
        <v>-68.6875</v>
      </c>
      <c r="CE90" s="39">
        <f>Tabla25[[#This Row],[PAS_NUM_COR_COD_ESC_TG_TOT]]-Tabla25[[#This Row],[ESC_NUM_COR_COD_ESC_TG_TOT]]</f>
        <v>-1.1390804597701152</v>
      </c>
      <c r="CF90" s="39">
        <f>Tabla25[[#This Row],[PAS_DUR_COR_COD_ESC_TG_TOT]]-Tabla25[[#This Row],[ESC_DUR_COR_COD_ESC_TG_TOT]]</f>
        <v>-206.60225442834121</v>
      </c>
      <c r="CG90" s="42">
        <f>Tabla25[[#This Row],[PAS_NUM_COR_COD_ROS_TG_NEG]]-Tabla25[[#This Row],[PAS_NUM_COR_COD_ESC_TG_NEG]]</f>
        <v>5.0000000000000266E-2</v>
      </c>
      <c r="CH90" s="42">
        <f>Tabla25[[#This Row],[PAS_NUM_COR_COD_ROS_TG_NEU]]-Tabla25[[#This Row],[PAS_NUM_COR_COD_ESC_TG_NEU]]</f>
        <v>0.89999999999999991</v>
      </c>
      <c r="CI90" s="42">
        <f>Tabla25[[#This Row],[PAS_NUM_COR_COD_ROS_TG_POS]]-Tabla25[[#This Row],[PAS_NUM_COR_COD_ESC_TG_POS]]</f>
        <v>-1.1666666666666665</v>
      </c>
      <c r="CJ90" s="42">
        <f>Tabla25[[#This Row],[PAS_NUM_COR_COD_ROS_TG_TOT]]-Tabla25[[#This Row],[PAS_NUM_COR_COD_ESC_TG_TOT]]</f>
        <v>-3.4482758620689502E-2</v>
      </c>
      <c r="CK90" s="42">
        <f>Tabla25[[#This Row],[PAS_DUR_COR_COD_ROS_TG_NEG]]-Tabla25[[#This Row],[PAS_DUR_COR_COD_ESC_TG_NEG]]</f>
        <v>-15.875</v>
      </c>
      <c r="CL90" s="42">
        <f>Tabla25[[#This Row],[PAS_DUR_COR_COD_ROS_TG_NEU]]-Tabla25[[#This Row],[PAS_DUR_COR_COD_ESC_TG_NEU]]</f>
        <v>352.77142857142871</v>
      </c>
      <c r="CM90" s="42">
        <f>Tabla25[[#This Row],[PAS_DUR_COR_COD_ROS_TG_POS]]-Tabla25[[#This Row],[PAS_DUR_COR_COD_ESC_TG_POS]]</f>
        <v>-170.89583333333326</v>
      </c>
      <c r="CN90" s="42">
        <f>Tabla25[[#This Row],[PAS_DUR_COR_COD_ROS_TG_TOT]]-Tabla25[[#This Row],[PAS_DUR_COR_COD_ESC_TG_TOT]]</f>
        <v>60.634984833164708</v>
      </c>
      <c r="CO90" s="44">
        <f>Tabla25[[#This Row],[ESC_NUM_COR_COD_ROS_TG_NEG]]-Tabla25[[#This Row],[ESC_NUM_COR_COD_ESC_TG_NEG]]</f>
        <v>-1.4999999999999996</v>
      </c>
      <c r="CP90" s="44">
        <f>Tabla25[[#This Row],[ESC_NUM_COR_COD_ROS_TG_NEU]]-Tabla25[[#This Row],[ESC_NUM_COR_COD_ESC_TG_NEU]]</f>
        <v>-2.6</v>
      </c>
      <c r="CQ90" s="44">
        <f>Tabla25[[#This Row],[ESC_NUM_COR_COD_ROS_TG_POS]]-Tabla25[[#This Row],[ESC_NUM_COR_COD_ESC_TG_POS]]</f>
        <v>-2.9</v>
      </c>
      <c r="CR90" s="44">
        <f>Tabla25[[#This Row],[ESC_NUM_COR_COD_ROS_TG_TOT]]-Tabla25[[#This Row],[ESC_NUM_COR_COD_ESC_TG_TOT]]</f>
        <v>-2.3333333333333335</v>
      </c>
      <c r="CS90" s="44">
        <f>Tabla25[[#This Row],[ESC_DUR_COR_COD_ROS_TG_NEG]]-Tabla25[[#This Row],[ESC_DUR_COR_COD_ESC_TG_NEG]]</f>
        <v>-287.79365079365084</v>
      </c>
      <c r="CT90" s="44">
        <f>Tabla25[[#This Row],[ESC_DUR_COR_COD_ROS_TG_NEU]]-Tabla25[[#This Row],[ESC_DUR_COR_COD_ESC_TG_NEU]]</f>
        <v>-686.29166666666674</v>
      </c>
      <c r="CU90" s="44">
        <f>Tabla25[[#This Row],[ESC_DUR_COR_COD_ROS_TG_POS]]-Tabla25[[#This Row],[ESC_DUR_COR_COD_ESC_TG_POS]]</f>
        <v>-802.5</v>
      </c>
      <c r="CV90" s="44">
        <f>Tabla25[[#This Row],[ESC_DUR_COR_COD_ROS_TG_TOT]]-Tabla25[[#This Row],[ESC_DUR_COR_COD_ESC_TG_TOT]]</f>
        <v>-587.68703703703693</v>
      </c>
      <c r="CW90" s="47">
        <f>Tabla25[[#This Row],[ROS_NUM_COR_COD_ROS_TG_NEG]]-Tabla25[[#This Row],[ROS_NUM_COR_COD_ESC_TG_NEG]]</f>
        <v>1</v>
      </c>
      <c r="CX90" s="47">
        <f>Tabla25[[#This Row],[ROS_NUM_COR_COD_ROS_TG_NEU]]-Tabla25[[#This Row],[ROS_NUM_COR_COD_ESC_TG_NEU]]</f>
        <v>1.2000000000000002</v>
      </c>
      <c r="CY90" s="47">
        <f>Tabla25[[#This Row],[ROS_NUM_COR_COD_ROS_TG_POS]]-Tabla25[[#This Row],[ROS_NUM_COR_COD_ESC_TG_POS]]</f>
        <v>0.66666666666666652</v>
      </c>
      <c r="CZ90" s="47">
        <f>Tabla25[[#This Row],[ROS_NUM_COR_COD_ROS_TG_TOT]]-Tabla25[[#This Row],[ROS_NUM_COR_COD_ESC_TG_TOT]]</f>
        <v>0.96428571428571441</v>
      </c>
      <c r="DA90" s="47">
        <f>Tabla25[[#This Row],[ROS_DUR_COR_COD_ROS_TG_NEG]]-Tabla25[[#This Row],[ROS_DUR_COR_COD_ESC_TG_NEG]]</f>
        <v>-169.65714285714284</v>
      </c>
      <c r="DB90" s="47">
        <f>Tabla25[[#This Row],[ROS_DUR_COR_COD_ROS_TG_NEU]]-Tabla25[[#This Row],[ROS_DUR_COR_COD_ESC_TG_NEU]]</f>
        <v>-2.7916666666667425</v>
      </c>
      <c r="DC90" s="47">
        <f>Tabla25[[#This Row],[ROS_DUR_COR_COD_ROS_TG_POS]]-Tabla25[[#This Row],[ROS_DUR_COR_COD_ESC_TG_POS]]</f>
        <v>-558.96428571428578</v>
      </c>
      <c r="DD90" s="47">
        <f>Tabla25[[#This Row],[ROS_DUR_COR_COD_ROS_TG_TOT]]-Tabla25[[#This Row],[ROS_DUR_COR_COD_ESC_TG_TOT]]</f>
        <v>-227.4606060606061</v>
      </c>
      <c r="DE90" s="57">
        <v>314.57142857142856</v>
      </c>
      <c r="DF90" s="57">
        <v>349.5</v>
      </c>
      <c r="DG90" s="57">
        <v>263.14285714285717</v>
      </c>
      <c r="DH90" s="57">
        <v>310.90909090909093</v>
      </c>
      <c r="DI90" s="57">
        <v>294.2</v>
      </c>
      <c r="DJ90" s="57">
        <v>374</v>
      </c>
      <c r="DK90" s="57">
        <v>248.5</v>
      </c>
      <c r="DL90" s="57">
        <v>313.93333333333334</v>
      </c>
      <c r="DM90" s="57">
        <v>322</v>
      </c>
      <c r="DN90" s="57">
        <v>301</v>
      </c>
      <c r="DO90" s="57">
        <v>270.28571428571428</v>
      </c>
      <c r="DP90" s="57">
        <v>297.60000000000002</v>
      </c>
      <c r="DQ90" s="57">
        <v>323.88888888888891</v>
      </c>
      <c r="DR90" s="57">
        <v>364</v>
      </c>
      <c r="DS90" s="57">
        <v>299.8</v>
      </c>
      <c r="DT90" s="57">
        <v>326.85185185185185</v>
      </c>
      <c r="DU90" s="57">
        <v>293.0625</v>
      </c>
      <c r="DV90" s="57">
        <v>349.46666666666664</v>
      </c>
      <c r="DW90" s="57">
        <v>346.5</v>
      </c>
      <c r="DX90" s="57">
        <v>327.6511627906977</v>
      </c>
      <c r="DY90" s="57">
        <v>309.5625</v>
      </c>
      <c r="DZ90" s="57">
        <v>363.92857142857144</v>
      </c>
      <c r="EA90" s="57">
        <v>343.5</v>
      </c>
      <c r="EB90" s="57">
        <v>337.91304347826087</v>
      </c>
      <c r="EC90" s="57">
        <f>Tabla25[[#This Row],[ROS_1DU_COR_COD_ROS_TG_NEG]]-Tabla25[[#This Row],[ROS_1DU_COR_COD_ESC_TG_NEG]]</f>
        <v>20.371428571428567</v>
      </c>
      <c r="ED90" s="57">
        <f>Tabla25[[#This Row],[ROS_1DU_COR_COD_ROS_TG_NEU]]-Tabla25[[#This Row],[ROS_1DU_COR_COD_ESC_TG_NEU]]</f>
        <v>-24.5</v>
      </c>
      <c r="EE90" s="57">
        <f>Tabla25[[#This Row],[ROS_1DU_COR_COD_ROS_TG_POS]]-Tabla25[[#This Row],[ROS_1DU_COR_COD_ESC_TG_POS]]</f>
        <v>14.642857142857167</v>
      </c>
      <c r="EF90" s="57">
        <f>Tabla25[[#This Row],[ROS_1DU_COR_COD_ROS_TG_TOT]]-Tabla25[[#This Row],[ROS_1DU_COR_COD_ESC_TG_TOT]]</f>
        <v>-3.0242424242424022</v>
      </c>
      <c r="EG90" s="57">
        <f>Tabla25[[#This Row],[ESC_1DU_COR_COD_ROS_TG_NEG]]-Tabla25[[#This Row],[ESC_1DU_COR_COD_ESC_TG_NEG]]</f>
        <v>-1.8888888888889142</v>
      </c>
      <c r="EH90" s="57">
        <f>Tabla25[[#This Row],[ESC_1DU_COR_COD_ROS_TG_NEU]]-Tabla25[[#This Row],[ESC_1DU_COR_COD_ESC_TG_NEU]]</f>
        <v>-63</v>
      </c>
      <c r="EI90" s="57">
        <f>Tabla25[[#This Row],[ESC_1DU_COR_COD_ROS_TG_POS]]-Tabla25[[#This Row],[ESC_1DU_COR_COD_ESC_TG_POS]]</f>
        <v>-29.514285714285734</v>
      </c>
      <c r="EJ90" s="57">
        <f>Tabla25[[#This Row],[ESC_1DU_COR_COD_ROS_TG_TOT]]-Tabla25[[#This Row],[ESC_1DU_COR_COD_ESC_TG_TOT]]</f>
        <v>-29.251851851851825</v>
      </c>
      <c r="EK90" s="57">
        <f>Tabla25[[#This Row],[PAS_1DU_COR_COD_ROS_TG_NEG]]-Tabla25[[#This Row],[PAS_1DU_COR_COD_ESC_TG_NEG]]</f>
        <v>-16.5</v>
      </c>
      <c r="EL90" s="57">
        <f>Tabla25[[#This Row],[PAS_1DU_COR_COD_ROS_TG_NEU]]-Tabla25[[#This Row],[PAS_1DU_COR_COD_ESC_TG_NEU]]</f>
        <v>-14.461904761904805</v>
      </c>
      <c r="EM90" s="57">
        <f>Tabla25[[#This Row],[PAS_1DU_COR_COD_ROS_TG_POS]]-Tabla25[[#This Row],[PAS_1DU_COR_COD_ESC_TG_POS]]</f>
        <v>3</v>
      </c>
      <c r="EN90" s="57">
        <f>Tabla25[[#This Row],[PAS_1DU_COR_COD_ROS_TG_TOT]]-Tabla25[[#This Row],[PAS_1DU_COR_COD_ESC_TG_TOT]]</f>
        <v>-10.261880687563178</v>
      </c>
    </row>
    <row r="91" spans="1:144" x14ac:dyDescent="0.3">
      <c r="A91" s="2" t="s">
        <v>89</v>
      </c>
      <c r="B91" s="2">
        <v>30</v>
      </c>
      <c r="C91" s="2">
        <v>2</v>
      </c>
      <c r="D91" s="2">
        <v>39</v>
      </c>
      <c r="E91" s="19">
        <v>3</v>
      </c>
      <c r="F91" s="19">
        <v>1852.8181818181818</v>
      </c>
      <c r="G91" s="19">
        <v>2.6</v>
      </c>
      <c r="H91" s="19">
        <v>1366.9166666666667</v>
      </c>
      <c r="I91" s="19">
        <v>2.4500000000000002</v>
      </c>
      <c r="J91" s="19">
        <v>1281.7272727272727</v>
      </c>
      <c r="K91" s="19">
        <v>2.6833333333333331</v>
      </c>
      <c r="L91" s="19">
        <v>1496.5588235294117</v>
      </c>
      <c r="M91" s="21">
        <v>2.65</v>
      </c>
      <c r="N91" s="21">
        <v>1541.5454545454545</v>
      </c>
      <c r="O91" s="21">
        <v>2.9</v>
      </c>
      <c r="P91" s="21">
        <v>1405.2307692307693</v>
      </c>
      <c r="Q91" s="21">
        <v>2.6</v>
      </c>
      <c r="R91" s="21">
        <v>1702.1</v>
      </c>
      <c r="S91" s="21">
        <v>2.7166666666666668</v>
      </c>
      <c r="T91" s="21">
        <v>1536.6470588235295</v>
      </c>
      <c r="U91" s="22">
        <v>5.7777777777777777</v>
      </c>
      <c r="V91" s="22">
        <v>1779.2222222222222</v>
      </c>
      <c r="W91" s="22">
        <v>4.5555555555555554</v>
      </c>
      <c r="X91" s="22">
        <v>1570.8571428571429</v>
      </c>
      <c r="Y91" s="22">
        <v>5</v>
      </c>
      <c r="Z91" s="22">
        <v>1651.75</v>
      </c>
      <c r="AA91" s="22">
        <v>5.115384615384615</v>
      </c>
      <c r="AB91" s="22">
        <v>1675.9583333333333</v>
      </c>
      <c r="AC91" s="24">
        <v>1.6666666666666667</v>
      </c>
      <c r="AD91" s="24">
        <v>605.83333333333337</v>
      </c>
      <c r="AE91" s="24">
        <v>2.8888888888888888</v>
      </c>
      <c r="AF91" s="24">
        <v>943.625</v>
      </c>
      <c r="AG91" s="24">
        <v>1.625</v>
      </c>
      <c r="AH91" s="24">
        <v>701.4</v>
      </c>
      <c r="AI91" s="24">
        <v>2.0769230769230771</v>
      </c>
      <c r="AJ91" s="24">
        <v>773.21052631578948</v>
      </c>
      <c r="AK91" s="26">
        <v>1.2222222222222223</v>
      </c>
      <c r="AL91" s="26">
        <v>742.25</v>
      </c>
      <c r="AM91" s="26">
        <v>0.8</v>
      </c>
      <c r="AN91" s="26">
        <v>554.6</v>
      </c>
      <c r="AO91" s="26">
        <v>1.2222222222222223</v>
      </c>
      <c r="AP91" s="26">
        <v>493.4</v>
      </c>
      <c r="AQ91" s="26">
        <v>1.0714285714285714</v>
      </c>
      <c r="AR91" s="26">
        <v>586.35714285714289</v>
      </c>
      <c r="AS91" s="28">
        <v>4.666666666666667</v>
      </c>
      <c r="AT91" s="28">
        <v>1602.5555555555557</v>
      </c>
      <c r="AU91" s="28">
        <v>5.3</v>
      </c>
      <c r="AV91" s="28">
        <v>1819.2</v>
      </c>
      <c r="AW91" s="28">
        <v>5</v>
      </c>
      <c r="AX91" s="28">
        <v>1682.5555555555557</v>
      </c>
      <c r="AY91" s="28">
        <v>5</v>
      </c>
      <c r="AZ91" s="28">
        <v>1705.6428571428571</v>
      </c>
      <c r="BA91" s="33">
        <f>Tabla25[[#This Row],[ROS_NUM_COR_COD_ROS_TG_NEG]]-Tabla25[[#This Row],[PAS_NUM_COR_COD_ROS_TG_NEG]]</f>
        <v>2.0166666666666671</v>
      </c>
      <c r="BB91" s="33">
        <f>Tabla25[[#This Row],[ROS_DUR_COR_COD_ROS_TG_NEG]]-Tabla25[[#This Row],[PAS_DUR_COR_COD_ROS_TG_NEG]]</f>
        <v>61.010101010101152</v>
      </c>
      <c r="BC91" s="33">
        <f>Tabla25[[#This Row],[ROS_NUM_COR_COD_ROS_TG_NEU]]-Tabla25[[#This Row],[PAS_NUM_COR_COD_ROS_TG_NEU]]</f>
        <v>2.4</v>
      </c>
      <c r="BD91" s="33">
        <f>Tabla25[[#This Row],[ROS_DUR_COR_COD_ROS_TG_NEU]]-Tabla25[[#This Row],[PAS_DUR_COR_COD_ROS_TG_NEU]]</f>
        <v>413.96923076923076</v>
      </c>
      <c r="BE91" s="33">
        <f>Tabla25[[#This Row],[ROS_NUM_COR_COD_ROS_TG_POS]]-Tabla25[[#This Row],[PAS_NUM_COR_COD_ROS_TG_POS]]</f>
        <v>2.4</v>
      </c>
      <c r="BF91" s="33">
        <f>Tabla25[[#This Row],[ROS_DUR_COR_COD_ROS_TG_POS]]-Tabla25[[#This Row],[PAS_DUR_COR_COD_ROS_TG_POS]]</f>
        <v>-19.544444444444252</v>
      </c>
      <c r="BG91" s="33">
        <f>Tabla25[[#This Row],[ROS_NUM_COR_COD_ROS_TG_TOT]]-Tabla25[[#This Row],[PAS_NUM_COR_COD_ROS_TG_TOT]]</f>
        <v>2.2833333333333332</v>
      </c>
      <c r="BH91" s="33">
        <f>Tabla25[[#This Row],[ROS_DUR_COR_COD_ROS_TG_TOT]]-Tabla25[[#This Row],[PAS_DUR_COR_COD_ROS_TG_TOT]]</f>
        <v>168.9957983193276</v>
      </c>
      <c r="BI91" s="30">
        <f>Tabla25[[#This Row],[ROS_NUM_COR_COD_ESC_TG_NEG]]-Tabla25[[#This Row],[PAS_NUM_COR_COD_ESC_TG_NEG]]</f>
        <v>-1.7777777777777777</v>
      </c>
      <c r="BJ91" s="30">
        <f>Tabla25[[#This Row],[ROS_DUR_COR_COD_ESC_TG_NEG]]-Tabla25[[#This Row],[PAS_DUR_COR_COD_ESC_TG_NEG]]</f>
        <v>-1110.5681818181818</v>
      </c>
      <c r="BK91" s="30">
        <f>Tabla25[[#This Row],[ROS_NUM_COR_COD_ESC_TG_NEU]]-Tabla25[[#This Row],[PAS_NUM_COR_COD_ESC_TG_NEU]]</f>
        <v>-1.8</v>
      </c>
      <c r="BL91" s="30">
        <f>Tabla25[[#This Row],[ROS_DUR_COR_COD_ESC_TG_NEU]]-Tabla25[[#This Row],[PAS_DUR_COR_COD_ESC_TG_NEU]]</f>
        <v>-812.31666666666672</v>
      </c>
      <c r="BM91" s="30">
        <f>Tabla25[[#This Row],[ROS_NUM_COR_COD_ESC_TG_POS]]-Tabla25[[#This Row],[PAS_NUM_COR_COD_ESC_TG_POS]]</f>
        <v>-1.2277777777777779</v>
      </c>
      <c r="BN91" s="30">
        <f>Tabla25[[#This Row],[ROS_DUR_COR_COD_ESC_TG_POS]]-Tabla25[[#This Row],[PAS_DUR_COR_COD_ESC_TG_POS]]</f>
        <v>-788.32727272727277</v>
      </c>
      <c r="BO91" s="30">
        <f>Tabla25[[#This Row],[ROS_NUM_COR_COD_ESC_TG_TOT]]-Tabla25[[#This Row],[PAS_NUM_COR_COD_ESC_TG_TOT]]</f>
        <v>-1.6119047619047617</v>
      </c>
      <c r="BP91" s="30">
        <f>Tabla25[[#This Row],[ROS_DUR_COR_COD_ESC_TG_TOT]]-Tabla25[[#This Row],[PAS_DUR_COR_COD_ESC_TG_TOT]]</f>
        <v>-910.20168067226882</v>
      </c>
      <c r="BQ91" s="36">
        <f>Tabla25[[#This Row],[PAS_NUM_COR_COD_ROS_TG_NEG]]-Tabla25[[#This Row],[ESC_NUM_COR_COD_ROS_TG_NEG]]</f>
        <v>0.98333333333333317</v>
      </c>
      <c r="BR91" s="36">
        <f>Tabla25[[#This Row],[PAS_DUR_COR_COD_ROS_TG_NEG]]-Tabla25[[#This Row],[ESC_DUR_COR_COD_ROS_TG_NEG]]</f>
        <v>935.71212121212113</v>
      </c>
      <c r="BS91" s="36">
        <f>Tabla25[[#This Row],[PAS_NUM_COR_COD_ROS_TG_NEU]]-Tabla25[[#This Row],[ESC_NUM_COR_COD_ROS_TG_NEU]]</f>
        <v>1.1111111111111072E-2</v>
      </c>
      <c r="BT91" s="36">
        <f>Tabla25[[#This Row],[PAS_DUR_COR_COD_ROS_TG_NEU]]-Tabla25[[#This Row],[ESC_DUR_COR_COD_ROS_TG_NEU]]</f>
        <v>461.60576923076928</v>
      </c>
      <c r="BU91" s="36">
        <f>Tabla25[[#This Row],[PAS_NUM_COR_COD_ROS_TG_POS]]-Tabla25[[#This Row],[ESC_NUM_COR_COD_ROS_TG_POS]]</f>
        <v>0.97500000000000009</v>
      </c>
      <c r="BV91" s="36">
        <f>Tabla25[[#This Row],[PAS_DUR_COR_COD_ROS_TG_POS]]-Tabla25[[#This Row],[ESC_DUR_COR_COD_ROS_TG_POS]]</f>
        <v>1000.6999999999999</v>
      </c>
      <c r="BW91" s="36">
        <f>Tabla25[[#This Row],[PAS_NUM_COR_COD_ROS_TG_TOT]]-Tabla25[[#This Row],[ESC_NUM_COR_COD_ROS_TG_TOT]]</f>
        <v>0.63974358974358969</v>
      </c>
      <c r="BX91" s="36">
        <f>Tabla25[[#This Row],[PAS_DUR_COR_COD_ROS_TG_TOT]]-Tabla25[[#This Row],[ESC_DUR_COR_COD_ROS_TG_TOT]]</f>
        <v>763.43653250774003</v>
      </c>
      <c r="BY91" s="39">
        <f>Tabla25[[#This Row],[PAS_NUM_COR_COD_ESC_TG_NEG]]-Tabla25[[#This Row],[ESC_NUM_COR_COD_ESC_TG_NEG]]</f>
        <v>-2.7777777777777777</v>
      </c>
      <c r="BZ91" s="39">
        <f>Tabla25[[#This Row],[PAS_DUR_COR_COD_ESC_TG_NEG]]-Tabla25[[#This Row],[ESC_DUR_COR_COD_ESC_TG_NEG]]</f>
        <v>73.595959595959584</v>
      </c>
      <c r="CA91" s="39">
        <f>Tabla25[[#This Row],[PAS_NUM_COR_COD_ESC_TG_NEU]]-Tabla25[[#This Row],[ESC_NUM_COR_COD_ESC_TG_NEU]]</f>
        <v>-1.9555555555555553</v>
      </c>
      <c r="CB91" s="39">
        <f>Tabla25[[#This Row],[PAS_DUR_COR_COD_ESC_TG_NEU]]-Tabla25[[#This Row],[ESC_DUR_COR_COD_ESC_TG_NEU]]</f>
        <v>-203.94047619047615</v>
      </c>
      <c r="CC91" s="39">
        <f>Tabla25[[#This Row],[PAS_NUM_COR_COD_ESC_TG_POS]]-Tabla25[[#This Row],[ESC_NUM_COR_COD_ESC_TG_POS]]</f>
        <v>-2.5499999999999998</v>
      </c>
      <c r="CD91" s="39">
        <f>Tabla25[[#This Row],[PAS_DUR_COR_COD_ESC_TG_POS]]-Tabla25[[#This Row],[ESC_DUR_COR_COD_ESC_TG_POS]]</f>
        <v>-370.02272727272725</v>
      </c>
      <c r="CE91" s="39">
        <f>Tabla25[[#This Row],[PAS_NUM_COR_COD_ESC_TG_TOT]]-Tabla25[[#This Row],[ESC_NUM_COR_COD_ESC_TG_TOT]]</f>
        <v>-2.4320512820512818</v>
      </c>
      <c r="CF91" s="39">
        <f>Tabla25[[#This Row],[PAS_DUR_COR_COD_ESC_TG_TOT]]-Tabla25[[#This Row],[ESC_DUR_COR_COD_ESC_TG_TOT]]</f>
        <v>-179.39950980392155</v>
      </c>
      <c r="CG91" s="42">
        <f>Tabla25[[#This Row],[PAS_NUM_COR_COD_ROS_TG_NEG]]-Tabla25[[#This Row],[PAS_NUM_COR_COD_ESC_TG_NEG]]</f>
        <v>-0.35000000000000009</v>
      </c>
      <c r="CH91" s="42">
        <f>Tabla25[[#This Row],[PAS_NUM_COR_COD_ROS_TG_NEU]]-Tabla25[[#This Row],[PAS_NUM_COR_COD_ESC_TG_NEU]]</f>
        <v>0.29999999999999982</v>
      </c>
      <c r="CI91" s="42">
        <f>Tabla25[[#This Row],[PAS_NUM_COR_COD_ROS_TG_POS]]-Tabla25[[#This Row],[PAS_NUM_COR_COD_ESC_TG_POS]]</f>
        <v>0.14999999999999991</v>
      </c>
      <c r="CJ91" s="42">
        <f>Tabla25[[#This Row],[PAS_NUM_COR_COD_ROS_TG_TOT]]-Tabla25[[#This Row],[PAS_NUM_COR_COD_ESC_TG_TOT]]</f>
        <v>3.3333333333333659E-2</v>
      </c>
      <c r="CK91" s="42">
        <f>Tabla25[[#This Row],[PAS_DUR_COR_COD_ROS_TG_NEG]]-Tabla25[[#This Row],[PAS_DUR_COR_COD_ESC_TG_NEG]]</f>
        <v>-311.27272727272725</v>
      </c>
      <c r="CL91" s="42">
        <f>Tabla25[[#This Row],[PAS_DUR_COR_COD_ROS_TG_NEU]]-Tabla25[[#This Row],[PAS_DUR_COR_COD_ESC_TG_NEU]]</f>
        <v>38.314102564102541</v>
      </c>
      <c r="CM91" s="42">
        <f>Tabla25[[#This Row],[PAS_DUR_COR_COD_ROS_TG_POS]]-Tabla25[[#This Row],[PAS_DUR_COR_COD_ESC_TG_POS]]</f>
        <v>420.37272727272716</v>
      </c>
      <c r="CN91" s="42">
        <f>Tabla25[[#This Row],[PAS_DUR_COR_COD_ROS_TG_TOT]]-Tabla25[[#This Row],[PAS_DUR_COR_COD_ESC_TG_TOT]]</f>
        <v>40.088235294117794</v>
      </c>
      <c r="CO91" s="44">
        <f>Tabla25[[#This Row],[ESC_NUM_COR_COD_ROS_TG_NEG]]-Tabla25[[#This Row],[ESC_NUM_COR_COD_ESC_TG_NEG]]</f>
        <v>-4.1111111111111107</v>
      </c>
      <c r="CP91" s="44">
        <f>Tabla25[[#This Row],[ESC_NUM_COR_COD_ROS_TG_NEU]]-Tabla25[[#This Row],[ESC_NUM_COR_COD_ESC_TG_NEU]]</f>
        <v>-1.6666666666666665</v>
      </c>
      <c r="CQ91" s="44">
        <f>Tabla25[[#This Row],[ESC_NUM_COR_COD_ROS_TG_POS]]-Tabla25[[#This Row],[ESC_NUM_COR_COD_ESC_TG_POS]]</f>
        <v>-3.375</v>
      </c>
      <c r="CR91" s="44">
        <f>Tabla25[[#This Row],[ESC_NUM_COR_COD_ROS_TG_TOT]]-Tabla25[[#This Row],[ESC_NUM_COR_COD_ESC_TG_TOT]]</f>
        <v>-3.0384615384615379</v>
      </c>
      <c r="CS91" s="44">
        <f>Tabla25[[#This Row],[ESC_DUR_COR_COD_ROS_TG_NEG]]-Tabla25[[#This Row],[ESC_DUR_COR_COD_ESC_TG_NEG]]</f>
        <v>-1173.3888888888887</v>
      </c>
      <c r="CT91" s="44">
        <f>Tabla25[[#This Row],[ESC_DUR_COR_COD_ROS_TG_NEU]]-Tabla25[[#This Row],[ESC_DUR_COR_COD_ESC_TG_NEU]]</f>
        <v>-627.23214285714289</v>
      </c>
      <c r="CU91" s="44">
        <f>Tabla25[[#This Row],[ESC_DUR_COR_COD_ROS_TG_POS]]-Tabla25[[#This Row],[ESC_DUR_COR_COD_ESC_TG_POS]]</f>
        <v>-950.35</v>
      </c>
      <c r="CV91" s="44">
        <f>Tabla25[[#This Row],[ESC_DUR_COR_COD_ROS_TG_TOT]]-Tabla25[[#This Row],[ESC_DUR_COR_COD_ESC_TG_TOT]]</f>
        <v>-902.74780701754378</v>
      </c>
      <c r="CW91" s="47">
        <f>Tabla25[[#This Row],[ROS_NUM_COR_COD_ROS_TG_NEG]]-Tabla25[[#This Row],[ROS_NUM_COR_COD_ESC_TG_NEG]]</f>
        <v>3.4444444444444446</v>
      </c>
      <c r="CX91" s="47">
        <f>Tabla25[[#This Row],[ROS_NUM_COR_COD_ROS_TG_NEU]]-Tabla25[[#This Row],[ROS_NUM_COR_COD_ESC_TG_NEU]]</f>
        <v>4.5</v>
      </c>
      <c r="CY91" s="47">
        <f>Tabla25[[#This Row],[ROS_NUM_COR_COD_ROS_TG_POS]]-Tabla25[[#This Row],[ROS_NUM_COR_COD_ESC_TG_POS]]</f>
        <v>3.7777777777777777</v>
      </c>
      <c r="CZ91" s="47">
        <f>Tabla25[[#This Row],[ROS_NUM_COR_COD_ROS_TG_TOT]]-Tabla25[[#This Row],[ROS_NUM_COR_COD_ESC_TG_TOT]]</f>
        <v>3.9285714285714288</v>
      </c>
      <c r="DA91" s="47">
        <f>Tabla25[[#This Row],[ROS_DUR_COR_COD_ROS_TG_NEG]]-Tabla25[[#This Row],[ROS_DUR_COR_COD_ESC_TG_NEG]]</f>
        <v>860.30555555555566</v>
      </c>
      <c r="DB91" s="47">
        <f>Tabla25[[#This Row],[ROS_DUR_COR_COD_ROS_TG_NEU]]-Tabla25[[#This Row],[ROS_DUR_COR_COD_ESC_TG_NEU]]</f>
        <v>1264.5999999999999</v>
      </c>
      <c r="DC91" s="47">
        <f>Tabla25[[#This Row],[ROS_DUR_COR_COD_ROS_TG_POS]]-Tabla25[[#This Row],[ROS_DUR_COR_COD_ESC_TG_POS]]</f>
        <v>1189.1555555555556</v>
      </c>
      <c r="DD91" s="47">
        <f>Tabla25[[#This Row],[ROS_DUR_COR_COD_ROS_TG_TOT]]-Tabla25[[#This Row],[ROS_DUR_COR_COD_ESC_TG_TOT]]</f>
        <v>1119.2857142857142</v>
      </c>
      <c r="DE91" s="57">
        <v>336.11111111111109</v>
      </c>
      <c r="DF91" s="57">
        <v>334.6</v>
      </c>
      <c r="DG91" s="57">
        <v>308.77777777777777</v>
      </c>
      <c r="DH91" s="57">
        <v>326.78571428571428</v>
      </c>
      <c r="DI91" s="57">
        <v>290</v>
      </c>
      <c r="DJ91" s="57">
        <v>346.4</v>
      </c>
      <c r="DK91" s="57">
        <v>234.8</v>
      </c>
      <c r="DL91" s="57">
        <v>290.42857142857144</v>
      </c>
      <c r="DM91" s="57">
        <v>249.83333333333334</v>
      </c>
      <c r="DN91" s="57">
        <v>271</v>
      </c>
      <c r="DO91" s="57">
        <v>236.6</v>
      </c>
      <c r="DP91" s="57">
        <v>255.26315789473685</v>
      </c>
      <c r="DQ91" s="57">
        <v>245.88888888888889</v>
      </c>
      <c r="DR91" s="57">
        <v>209.42857142857142</v>
      </c>
      <c r="DS91" s="57">
        <v>329</v>
      </c>
      <c r="DT91" s="57">
        <v>262.95833333333331</v>
      </c>
      <c r="DU91" s="57">
        <v>337.18181818181819</v>
      </c>
      <c r="DV91" s="57">
        <v>299.53846153846155</v>
      </c>
      <c r="DW91" s="57">
        <v>304.39999999999998</v>
      </c>
      <c r="DX91" s="57">
        <v>313.14705882352939</v>
      </c>
      <c r="DY91" s="57">
        <v>318.63636363636363</v>
      </c>
      <c r="DZ91" s="57">
        <v>331</v>
      </c>
      <c r="EA91" s="57">
        <v>354.36363636363637</v>
      </c>
      <c r="EB91" s="57">
        <v>334.55882352941177</v>
      </c>
      <c r="EC91" s="57">
        <f>Tabla25[[#This Row],[ROS_1DU_COR_COD_ROS_TG_NEG]]-Tabla25[[#This Row],[ROS_1DU_COR_COD_ESC_TG_NEG]]</f>
        <v>46.111111111111086</v>
      </c>
      <c r="ED91" s="57">
        <f>Tabla25[[#This Row],[ROS_1DU_COR_COD_ROS_TG_NEU]]-Tabla25[[#This Row],[ROS_1DU_COR_COD_ESC_TG_NEU]]</f>
        <v>-11.799999999999955</v>
      </c>
      <c r="EE91" s="57">
        <f>Tabla25[[#This Row],[ROS_1DU_COR_COD_ROS_TG_POS]]-Tabla25[[#This Row],[ROS_1DU_COR_COD_ESC_TG_POS]]</f>
        <v>73.97777777777776</v>
      </c>
      <c r="EF91" s="57">
        <f>Tabla25[[#This Row],[ROS_1DU_COR_COD_ROS_TG_TOT]]-Tabla25[[#This Row],[ROS_1DU_COR_COD_ESC_TG_TOT]]</f>
        <v>36.357142857142833</v>
      </c>
      <c r="EG91" s="57">
        <f>Tabla25[[#This Row],[ESC_1DU_COR_COD_ROS_TG_NEG]]-Tabla25[[#This Row],[ESC_1DU_COR_COD_ESC_TG_NEG]]</f>
        <v>3.9444444444444571</v>
      </c>
      <c r="EH91" s="57">
        <f>Tabla25[[#This Row],[ESC_1DU_COR_COD_ROS_TG_NEU]]-Tabla25[[#This Row],[ESC_1DU_COR_COD_ESC_TG_NEU]]</f>
        <v>61.571428571428584</v>
      </c>
      <c r="EI91" s="57">
        <f>Tabla25[[#This Row],[ESC_1DU_COR_COD_ROS_TG_POS]]-Tabla25[[#This Row],[ESC_1DU_COR_COD_ESC_TG_POS]]</f>
        <v>-92.4</v>
      </c>
      <c r="EJ91" s="57">
        <f>Tabla25[[#This Row],[ESC_1DU_COR_COD_ROS_TG_TOT]]-Tabla25[[#This Row],[ESC_1DU_COR_COD_ESC_TG_TOT]]</f>
        <v>-7.6951754385964648</v>
      </c>
      <c r="EK91" s="57">
        <f>Tabla25[[#This Row],[PAS_1DU_COR_COD_ROS_TG_NEG]]-Tabla25[[#This Row],[PAS_1DU_COR_COD_ESC_TG_NEG]]</f>
        <v>18.545454545454561</v>
      </c>
      <c r="EL91" s="57">
        <f>Tabla25[[#This Row],[PAS_1DU_COR_COD_ROS_TG_NEU]]-Tabla25[[#This Row],[PAS_1DU_COR_COD_ESC_TG_NEU]]</f>
        <v>-31.461538461538453</v>
      </c>
      <c r="EM91" s="57">
        <f>Tabla25[[#This Row],[PAS_1DU_COR_COD_ROS_TG_POS]]-Tabla25[[#This Row],[PAS_1DU_COR_COD_ESC_TG_POS]]</f>
        <v>-49.963636363636397</v>
      </c>
      <c r="EN91" s="57">
        <f>Tabla25[[#This Row],[PAS_1DU_COR_COD_ROS_TG_TOT]]-Tabla25[[#This Row],[PAS_1DU_COR_COD_ESC_TG_TOT]]</f>
        <v>-21.411764705882376</v>
      </c>
    </row>
    <row r="92" spans="1:144" x14ac:dyDescent="0.3">
      <c r="A92" s="2" t="s">
        <v>90</v>
      </c>
      <c r="B92" s="2">
        <v>30</v>
      </c>
      <c r="C92" s="2">
        <v>2</v>
      </c>
      <c r="D92" s="2">
        <v>31</v>
      </c>
      <c r="E92" s="19">
        <v>2.7</v>
      </c>
      <c r="F92" s="19">
        <v>784.10526315789468</v>
      </c>
      <c r="G92" s="19">
        <v>3.25</v>
      </c>
      <c r="H92" s="19">
        <v>1088.0555555555557</v>
      </c>
      <c r="I92" s="19">
        <v>3.25</v>
      </c>
      <c r="J92" s="19">
        <v>1042.3333333333333</v>
      </c>
      <c r="K92" s="19">
        <v>3.0666666666666669</v>
      </c>
      <c r="L92" s="19">
        <v>968.09090909090912</v>
      </c>
      <c r="M92" s="21">
        <v>4.45</v>
      </c>
      <c r="N92" s="21">
        <v>1437.6842105263158</v>
      </c>
      <c r="O92" s="21">
        <v>3.85</v>
      </c>
      <c r="P92" s="21">
        <v>1164.8499999999999</v>
      </c>
      <c r="Q92" s="21">
        <v>4.1500000000000004</v>
      </c>
      <c r="R92" s="21">
        <v>1210.8499999999999</v>
      </c>
      <c r="S92" s="21">
        <v>4.1500000000000004</v>
      </c>
      <c r="T92" s="21">
        <v>1268.3050847457628</v>
      </c>
      <c r="U92" s="22">
        <v>4.2857142857142856</v>
      </c>
      <c r="V92" s="22">
        <v>1575</v>
      </c>
      <c r="W92" s="22">
        <v>2.5555555555555554</v>
      </c>
      <c r="X92" s="22">
        <v>961.14285714285711</v>
      </c>
      <c r="Y92" s="22">
        <v>3.25</v>
      </c>
      <c r="Z92" s="22">
        <v>1078.7142857142858</v>
      </c>
      <c r="AA92" s="22">
        <v>3.2916666666666665</v>
      </c>
      <c r="AB92" s="22">
        <v>1186.45</v>
      </c>
      <c r="AC92" s="24">
        <v>3.2857142857142856</v>
      </c>
      <c r="AD92" s="24">
        <v>1189.8</v>
      </c>
      <c r="AE92" s="24">
        <v>3.7777777777777777</v>
      </c>
      <c r="AF92" s="24">
        <v>1115.7777777777778</v>
      </c>
      <c r="AG92" s="24">
        <v>2.875</v>
      </c>
      <c r="AH92" s="24">
        <v>1075.2857142857142</v>
      </c>
      <c r="AI92" s="24">
        <v>3.3333333333333335</v>
      </c>
      <c r="AJ92" s="24">
        <v>1119.9047619047619</v>
      </c>
      <c r="AK92" s="26">
        <v>2.6</v>
      </c>
      <c r="AL92" s="26">
        <v>1077.2</v>
      </c>
      <c r="AM92" s="26">
        <v>2.9</v>
      </c>
      <c r="AN92" s="26">
        <v>1201.6666666666667</v>
      </c>
      <c r="AO92" s="26">
        <v>2</v>
      </c>
      <c r="AP92" s="26">
        <v>782.5</v>
      </c>
      <c r="AQ92" s="26">
        <v>2.5</v>
      </c>
      <c r="AR92" s="26">
        <v>1017.1176470588235</v>
      </c>
      <c r="AS92" s="28">
        <v>2.9</v>
      </c>
      <c r="AT92" s="28">
        <v>787.66666666666663</v>
      </c>
      <c r="AU92" s="28">
        <v>2.4</v>
      </c>
      <c r="AV92" s="28">
        <v>662.5</v>
      </c>
      <c r="AW92" s="28">
        <v>3.5</v>
      </c>
      <c r="AX92" s="28">
        <v>1167.2857142857142</v>
      </c>
      <c r="AY92" s="28">
        <v>2.9333333333333331</v>
      </c>
      <c r="AZ92" s="28">
        <v>856.66666666666663</v>
      </c>
      <c r="BA92" s="33">
        <f>Tabla25[[#This Row],[ROS_NUM_COR_COD_ROS_TG_NEG]]-Tabla25[[#This Row],[PAS_NUM_COR_COD_ROS_TG_NEG]]</f>
        <v>-1.5500000000000003</v>
      </c>
      <c r="BB92" s="33">
        <f>Tabla25[[#This Row],[ROS_DUR_COR_COD_ROS_TG_NEG]]-Tabla25[[#This Row],[PAS_DUR_COR_COD_ROS_TG_NEG]]</f>
        <v>-650.01754385964921</v>
      </c>
      <c r="BC92" s="33">
        <f>Tabla25[[#This Row],[ROS_NUM_COR_COD_ROS_TG_NEU]]-Tabla25[[#This Row],[PAS_NUM_COR_COD_ROS_TG_NEU]]</f>
        <v>-1.4500000000000002</v>
      </c>
      <c r="BD92" s="33">
        <f>Tabla25[[#This Row],[ROS_DUR_COR_COD_ROS_TG_NEU]]-Tabla25[[#This Row],[PAS_DUR_COR_COD_ROS_TG_NEU]]</f>
        <v>-502.34999999999991</v>
      </c>
      <c r="BE92" s="33">
        <f>Tabla25[[#This Row],[ROS_NUM_COR_COD_ROS_TG_POS]]-Tabla25[[#This Row],[PAS_NUM_COR_COD_ROS_TG_POS]]</f>
        <v>-0.65000000000000036</v>
      </c>
      <c r="BF92" s="33">
        <f>Tabla25[[#This Row],[ROS_DUR_COR_COD_ROS_TG_POS]]-Tabla25[[#This Row],[PAS_DUR_COR_COD_ROS_TG_POS]]</f>
        <v>-43.564285714285688</v>
      </c>
      <c r="BG92" s="33">
        <f>Tabla25[[#This Row],[ROS_NUM_COR_COD_ROS_TG_TOT]]-Tabla25[[#This Row],[PAS_NUM_COR_COD_ROS_TG_TOT]]</f>
        <v>-1.2166666666666672</v>
      </c>
      <c r="BH92" s="33">
        <f>Tabla25[[#This Row],[ROS_DUR_COR_COD_ROS_TG_TOT]]-Tabla25[[#This Row],[PAS_DUR_COR_COD_ROS_TG_TOT]]</f>
        <v>-411.63841807909614</v>
      </c>
      <c r="BI92" s="30">
        <f>Tabla25[[#This Row],[ROS_NUM_COR_COD_ESC_TG_NEG]]-Tabla25[[#This Row],[PAS_NUM_COR_COD_ESC_TG_NEG]]</f>
        <v>-0.10000000000000009</v>
      </c>
      <c r="BJ92" s="30">
        <f>Tabla25[[#This Row],[ROS_DUR_COR_COD_ESC_TG_NEG]]-Tabla25[[#This Row],[PAS_DUR_COR_COD_ESC_TG_NEG]]</f>
        <v>293.09473684210536</v>
      </c>
      <c r="BK92" s="30">
        <f>Tabla25[[#This Row],[ROS_NUM_COR_COD_ESC_TG_NEU]]-Tabla25[[#This Row],[PAS_NUM_COR_COD_ESC_TG_NEU]]</f>
        <v>-0.35000000000000009</v>
      </c>
      <c r="BL92" s="30">
        <f>Tabla25[[#This Row],[ROS_DUR_COR_COD_ESC_TG_NEU]]-Tabla25[[#This Row],[PAS_DUR_COR_COD_ESC_TG_NEU]]</f>
        <v>113.61111111111109</v>
      </c>
      <c r="BM92" s="30">
        <f>Tabla25[[#This Row],[ROS_NUM_COR_COD_ESC_TG_POS]]-Tabla25[[#This Row],[PAS_NUM_COR_COD_ESC_TG_POS]]</f>
        <v>-1.25</v>
      </c>
      <c r="BN92" s="30">
        <f>Tabla25[[#This Row],[ROS_DUR_COR_COD_ESC_TG_POS]]-Tabla25[[#This Row],[PAS_DUR_COR_COD_ESC_TG_POS]]</f>
        <v>-259.83333333333326</v>
      </c>
      <c r="BO92" s="30">
        <f>Tabla25[[#This Row],[ROS_NUM_COR_COD_ESC_TG_TOT]]-Tabla25[[#This Row],[PAS_NUM_COR_COD_ESC_TG_TOT]]</f>
        <v>-0.56666666666666687</v>
      </c>
      <c r="BP92" s="30">
        <f>Tabla25[[#This Row],[ROS_DUR_COR_COD_ESC_TG_TOT]]-Tabla25[[#This Row],[PAS_DUR_COR_COD_ESC_TG_TOT]]</f>
        <v>49.026737967914414</v>
      </c>
      <c r="BQ92" s="36">
        <f>Tabla25[[#This Row],[PAS_NUM_COR_COD_ROS_TG_NEG]]-Tabla25[[#This Row],[ESC_NUM_COR_COD_ROS_TG_NEG]]</f>
        <v>1.1642857142857146</v>
      </c>
      <c r="BR92" s="36">
        <f>Tabla25[[#This Row],[PAS_DUR_COR_COD_ROS_TG_NEG]]-Tabla25[[#This Row],[ESC_DUR_COR_COD_ROS_TG_NEG]]</f>
        <v>247.88421052631588</v>
      </c>
      <c r="BS92" s="36">
        <f>Tabla25[[#This Row],[PAS_NUM_COR_COD_ROS_TG_NEU]]-Tabla25[[#This Row],[ESC_NUM_COR_COD_ROS_TG_NEU]]</f>
        <v>7.222222222222241E-2</v>
      </c>
      <c r="BT92" s="36">
        <f>Tabla25[[#This Row],[PAS_DUR_COR_COD_ROS_TG_NEU]]-Tabla25[[#This Row],[ESC_DUR_COR_COD_ROS_TG_NEU]]</f>
        <v>49.072222222222081</v>
      </c>
      <c r="BU92" s="36">
        <f>Tabla25[[#This Row],[PAS_NUM_COR_COD_ROS_TG_POS]]-Tabla25[[#This Row],[ESC_NUM_COR_COD_ROS_TG_POS]]</f>
        <v>1.2750000000000004</v>
      </c>
      <c r="BV92" s="36">
        <f>Tabla25[[#This Row],[PAS_DUR_COR_COD_ROS_TG_POS]]-Tabla25[[#This Row],[ESC_DUR_COR_COD_ROS_TG_POS]]</f>
        <v>135.56428571428569</v>
      </c>
      <c r="BW92" s="36">
        <f>Tabla25[[#This Row],[PAS_NUM_COR_COD_ROS_TG_TOT]]-Tabla25[[#This Row],[ESC_NUM_COR_COD_ROS_TG_TOT]]</f>
        <v>0.81666666666666687</v>
      </c>
      <c r="BX92" s="36">
        <f>Tabla25[[#This Row],[PAS_DUR_COR_COD_ROS_TG_TOT]]-Tabla25[[#This Row],[ESC_DUR_COR_COD_ROS_TG_TOT]]</f>
        <v>148.40032284100084</v>
      </c>
      <c r="BY92" s="39">
        <f>Tabla25[[#This Row],[PAS_NUM_COR_COD_ESC_TG_NEG]]-Tabla25[[#This Row],[ESC_NUM_COR_COD_ESC_TG_NEG]]</f>
        <v>-1.5857142857142854</v>
      </c>
      <c r="BZ92" s="39">
        <f>Tabla25[[#This Row],[PAS_DUR_COR_COD_ESC_TG_NEG]]-Tabla25[[#This Row],[ESC_DUR_COR_COD_ESC_TG_NEG]]</f>
        <v>-790.89473684210532</v>
      </c>
      <c r="CA92" s="39">
        <f>Tabla25[[#This Row],[PAS_NUM_COR_COD_ESC_TG_NEU]]-Tabla25[[#This Row],[ESC_NUM_COR_COD_ESC_TG_NEU]]</f>
        <v>0.69444444444444464</v>
      </c>
      <c r="CB92" s="39">
        <f>Tabla25[[#This Row],[PAS_DUR_COR_COD_ESC_TG_NEU]]-Tabla25[[#This Row],[ESC_DUR_COR_COD_ESC_TG_NEU]]</f>
        <v>126.91269841269855</v>
      </c>
      <c r="CC92" s="39">
        <f>Tabla25[[#This Row],[PAS_NUM_COR_COD_ESC_TG_POS]]-Tabla25[[#This Row],[ESC_NUM_COR_COD_ESC_TG_POS]]</f>
        <v>0</v>
      </c>
      <c r="CD92" s="39">
        <f>Tabla25[[#This Row],[PAS_DUR_COR_COD_ESC_TG_POS]]-Tabla25[[#This Row],[ESC_DUR_COR_COD_ESC_TG_POS]]</f>
        <v>-36.380952380952522</v>
      </c>
      <c r="CE92" s="39">
        <f>Tabla25[[#This Row],[PAS_NUM_COR_COD_ESC_TG_TOT]]-Tabla25[[#This Row],[ESC_NUM_COR_COD_ESC_TG_TOT]]</f>
        <v>-0.22499999999999964</v>
      </c>
      <c r="CF92" s="39">
        <f>Tabla25[[#This Row],[PAS_DUR_COR_COD_ESC_TG_TOT]]-Tabla25[[#This Row],[ESC_DUR_COR_COD_ESC_TG_TOT]]</f>
        <v>-218.35909090909092</v>
      </c>
      <c r="CG92" s="42">
        <f>Tabla25[[#This Row],[PAS_NUM_COR_COD_ROS_TG_NEG]]-Tabla25[[#This Row],[PAS_NUM_COR_COD_ESC_TG_NEG]]</f>
        <v>1.75</v>
      </c>
      <c r="CH92" s="42">
        <f>Tabla25[[#This Row],[PAS_NUM_COR_COD_ROS_TG_NEU]]-Tabla25[[#This Row],[PAS_NUM_COR_COD_ESC_TG_NEU]]</f>
        <v>0.60000000000000009</v>
      </c>
      <c r="CI92" s="42">
        <f>Tabla25[[#This Row],[PAS_NUM_COR_COD_ROS_TG_POS]]-Tabla25[[#This Row],[PAS_NUM_COR_COD_ESC_TG_POS]]</f>
        <v>0.90000000000000036</v>
      </c>
      <c r="CJ92" s="42">
        <f>Tabla25[[#This Row],[PAS_NUM_COR_COD_ROS_TG_TOT]]-Tabla25[[#This Row],[PAS_NUM_COR_COD_ESC_TG_TOT]]</f>
        <v>1.0833333333333335</v>
      </c>
      <c r="CK92" s="42">
        <f>Tabla25[[#This Row],[PAS_DUR_COR_COD_ROS_TG_NEG]]-Tabla25[[#This Row],[PAS_DUR_COR_COD_ESC_TG_NEG]]</f>
        <v>653.57894736842115</v>
      </c>
      <c r="CL92" s="42">
        <f>Tabla25[[#This Row],[PAS_DUR_COR_COD_ROS_TG_NEU]]-Tabla25[[#This Row],[PAS_DUR_COR_COD_ESC_TG_NEU]]</f>
        <v>76.794444444444252</v>
      </c>
      <c r="CM92" s="42">
        <f>Tabla25[[#This Row],[PAS_DUR_COR_COD_ROS_TG_POS]]-Tabla25[[#This Row],[PAS_DUR_COR_COD_ESC_TG_POS]]</f>
        <v>168.51666666666665</v>
      </c>
      <c r="CN92" s="42">
        <f>Tabla25[[#This Row],[PAS_DUR_COR_COD_ROS_TG_TOT]]-Tabla25[[#This Row],[PAS_DUR_COR_COD_ESC_TG_TOT]]</f>
        <v>300.21417565485365</v>
      </c>
      <c r="CO92" s="44">
        <f>Tabla25[[#This Row],[ESC_NUM_COR_COD_ROS_TG_NEG]]-Tabla25[[#This Row],[ESC_NUM_COR_COD_ESC_TG_NEG]]</f>
        <v>-1</v>
      </c>
      <c r="CP92" s="44">
        <f>Tabla25[[#This Row],[ESC_NUM_COR_COD_ROS_TG_NEU]]-Tabla25[[#This Row],[ESC_NUM_COR_COD_ESC_TG_NEU]]</f>
        <v>1.2222222222222223</v>
      </c>
      <c r="CQ92" s="44">
        <f>Tabla25[[#This Row],[ESC_NUM_COR_COD_ROS_TG_POS]]-Tabla25[[#This Row],[ESC_NUM_COR_COD_ESC_TG_POS]]</f>
        <v>-0.375</v>
      </c>
      <c r="CR92" s="44">
        <f>Tabla25[[#This Row],[ESC_NUM_COR_COD_ROS_TG_TOT]]-Tabla25[[#This Row],[ESC_NUM_COR_COD_ESC_TG_TOT]]</f>
        <v>4.1666666666666963E-2</v>
      </c>
      <c r="CS92" s="44">
        <f>Tabla25[[#This Row],[ESC_DUR_COR_COD_ROS_TG_NEG]]-Tabla25[[#This Row],[ESC_DUR_COR_COD_ESC_TG_NEG]]</f>
        <v>-385.20000000000005</v>
      </c>
      <c r="CT92" s="44">
        <f>Tabla25[[#This Row],[ESC_DUR_COR_COD_ROS_TG_NEU]]-Tabla25[[#This Row],[ESC_DUR_COR_COD_ESC_TG_NEU]]</f>
        <v>154.63492063492072</v>
      </c>
      <c r="CU92" s="44">
        <f>Tabla25[[#This Row],[ESC_DUR_COR_COD_ROS_TG_POS]]-Tabla25[[#This Row],[ESC_DUR_COR_COD_ESC_TG_POS]]</f>
        <v>-3.4285714285715585</v>
      </c>
      <c r="CV92" s="44">
        <f>Tabla25[[#This Row],[ESC_DUR_COR_COD_ROS_TG_TOT]]-Tabla25[[#This Row],[ESC_DUR_COR_COD_ESC_TG_TOT]]</f>
        <v>-66.545238095238119</v>
      </c>
      <c r="CW92" s="47">
        <f>Tabla25[[#This Row],[ROS_NUM_COR_COD_ROS_TG_NEG]]-Tabla25[[#This Row],[ROS_NUM_COR_COD_ESC_TG_NEG]]</f>
        <v>0.29999999999999982</v>
      </c>
      <c r="CX92" s="47">
        <f>Tabla25[[#This Row],[ROS_NUM_COR_COD_ROS_TG_NEU]]-Tabla25[[#This Row],[ROS_NUM_COR_COD_ESC_TG_NEU]]</f>
        <v>-0.5</v>
      </c>
      <c r="CY92" s="47">
        <f>Tabla25[[#This Row],[ROS_NUM_COR_COD_ROS_TG_POS]]-Tabla25[[#This Row],[ROS_NUM_COR_COD_ESC_TG_POS]]</f>
        <v>1.5</v>
      </c>
      <c r="CZ92" s="47">
        <f>Tabla25[[#This Row],[ROS_NUM_COR_COD_ROS_TG_TOT]]-Tabla25[[#This Row],[ROS_NUM_COR_COD_ESC_TG_TOT]]</f>
        <v>0.43333333333333313</v>
      </c>
      <c r="DA92" s="47">
        <f>Tabla25[[#This Row],[ROS_DUR_COR_COD_ROS_TG_NEG]]-Tabla25[[#This Row],[ROS_DUR_COR_COD_ESC_TG_NEG]]</f>
        <v>-289.53333333333342</v>
      </c>
      <c r="DB92" s="47">
        <f>Tabla25[[#This Row],[ROS_DUR_COR_COD_ROS_TG_NEU]]-Tabla25[[#This Row],[ROS_DUR_COR_COD_ESC_TG_NEU]]</f>
        <v>-539.16666666666674</v>
      </c>
      <c r="DC92" s="47">
        <f>Tabla25[[#This Row],[ROS_DUR_COR_COD_ROS_TG_POS]]-Tabla25[[#This Row],[ROS_DUR_COR_COD_ESC_TG_POS]]</f>
        <v>384.78571428571422</v>
      </c>
      <c r="DD92" s="47">
        <f>Tabla25[[#This Row],[ROS_DUR_COR_COD_ROS_TG_TOT]]-Tabla25[[#This Row],[ROS_DUR_COR_COD_ESC_TG_TOT]]</f>
        <v>-160.45098039215691</v>
      </c>
      <c r="DE92" s="57">
        <v>171.22222222222223</v>
      </c>
      <c r="DF92" s="57">
        <v>231</v>
      </c>
      <c r="DG92" s="57">
        <v>223.14285714285714</v>
      </c>
      <c r="DH92" s="57">
        <v>206.29166666666666</v>
      </c>
      <c r="DI92" s="57">
        <v>263.8</v>
      </c>
      <c r="DJ92" s="57">
        <v>199.83333333333334</v>
      </c>
      <c r="DK92" s="57">
        <v>256.66666666666669</v>
      </c>
      <c r="DL92" s="57">
        <v>238.70588235294119</v>
      </c>
      <c r="DM92" s="57">
        <v>242.6</v>
      </c>
      <c r="DN92" s="57">
        <v>316</v>
      </c>
      <c r="DO92" s="57">
        <v>333.85714285714283</v>
      </c>
      <c r="DP92" s="57">
        <v>304.47619047619048</v>
      </c>
      <c r="DQ92" s="57">
        <v>301.66666666666669</v>
      </c>
      <c r="DR92" s="57">
        <v>269.28571428571428</v>
      </c>
      <c r="DS92" s="57">
        <v>346</v>
      </c>
      <c r="DT92" s="57">
        <v>305.85000000000002</v>
      </c>
      <c r="DU92" s="57">
        <v>322.26315789473682</v>
      </c>
      <c r="DV92" s="57">
        <v>288.10000000000002</v>
      </c>
      <c r="DW92" s="57">
        <v>278.85000000000002</v>
      </c>
      <c r="DX92" s="57">
        <v>295.96610169491527</v>
      </c>
      <c r="DY92" s="57">
        <v>272.84210526315792</v>
      </c>
      <c r="DZ92" s="57">
        <v>332.16666666666669</v>
      </c>
      <c r="EA92" s="57">
        <v>275.16666666666669</v>
      </c>
      <c r="EB92" s="57">
        <v>293.0181818181818</v>
      </c>
      <c r="EC92" s="57">
        <f>Tabla25[[#This Row],[ROS_1DU_COR_COD_ROS_TG_NEG]]-Tabla25[[#This Row],[ROS_1DU_COR_COD_ESC_TG_NEG]]</f>
        <v>-92.577777777777783</v>
      </c>
      <c r="ED92" s="57">
        <f>Tabla25[[#This Row],[ROS_1DU_COR_COD_ROS_TG_NEU]]-Tabla25[[#This Row],[ROS_1DU_COR_COD_ESC_TG_NEU]]</f>
        <v>31.166666666666657</v>
      </c>
      <c r="EE92" s="57">
        <f>Tabla25[[#This Row],[ROS_1DU_COR_COD_ROS_TG_POS]]-Tabla25[[#This Row],[ROS_1DU_COR_COD_ESC_TG_POS]]</f>
        <v>-33.523809523809547</v>
      </c>
      <c r="EF92" s="57">
        <f>Tabla25[[#This Row],[ROS_1DU_COR_COD_ROS_TG_TOT]]-Tabla25[[#This Row],[ROS_1DU_COR_COD_ESC_TG_TOT]]</f>
        <v>-32.414215686274531</v>
      </c>
      <c r="EG92" s="57">
        <f>Tabla25[[#This Row],[ESC_1DU_COR_COD_ROS_TG_NEG]]-Tabla25[[#This Row],[ESC_1DU_COR_COD_ESC_TG_NEG]]</f>
        <v>-59.066666666666691</v>
      </c>
      <c r="EH92" s="57">
        <f>Tabla25[[#This Row],[ESC_1DU_COR_COD_ROS_TG_NEU]]-Tabla25[[#This Row],[ESC_1DU_COR_COD_ESC_TG_NEU]]</f>
        <v>46.714285714285722</v>
      </c>
      <c r="EI92" s="57">
        <f>Tabla25[[#This Row],[ESC_1DU_COR_COD_ROS_TG_POS]]-Tabla25[[#This Row],[ESC_1DU_COR_COD_ESC_TG_POS]]</f>
        <v>-12.142857142857167</v>
      </c>
      <c r="EJ92" s="57">
        <f>Tabla25[[#This Row],[ESC_1DU_COR_COD_ROS_TG_TOT]]-Tabla25[[#This Row],[ESC_1DU_COR_COD_ESC_TG_TOT]]</f>
        <v>-1.3738095238095411</v>
      </c>
      <c r="EK92" s="57">
        <f>Tabla25[[#This Row],[PAS_1DU_COR_COD_ROS_TG_NEG]]-Tabla25[[#This Row],[PAS_1DU_COR_COD_ESC_TG_NEG]]</f>
        <v>49.421052631578902</v>
      </c>
      <c r="EL92" s="57">
        <f>Tabla25[[#This Row],[PAS_1DU_COR_COD_ROS_TG_NEU]]-Tabla25[[#This Row],[PAS_1DU_COR_COD_ESC_TG_NEU]]</f>
        <v>-44.066666666666663</v>
      </c>
      <c r="EM92" s="57">
        <f>Tabla25[[#This Row],[PAS_1DU_COR_COD_ROS_TG_POS]]-Tabla25[[#This Row],[PAS_1DU_COR_COD_ESC_TG_POS]]</f>
        <v>3.6833333333333371</v>
      </c>
      <c r="EN92" s="57">
        <f>Tabla25[[#This Row],[PAS_1DU_COR_COD_ROS_TG_TOT]]-Tabla25[[#This Row],[PAS_1DU_COR_COD_ESC_TG_TOT]]</f>
        <v>2.9479198767334651</v>
      </c>
    </row>
    <row r="93" spans="1:144" x14ac:dyDescent="0.3">
      <c r="A93" s="4" t="s">
        <v>91</v>
      </c>
      <c r="B93" s="2">
        <v>30</v>
      </c>
      <c r="C93" s="2">
        <v>2</v>
      </c>
      <c r="D93" s="2">
        <v>34</v>
      </c>
      <c r="E93" s="19">
        <v>1.25</v>
      </c>
      <c r="F93" s="19">
        <v>261.3</v>
      </c>
      <c r="G93" s="19">
        <v>0.94736842105263153</v>
      </c>
      <c r="H93" s="19">
        <v>253</v>
      </c>
      <c r="I93" s="19">
        <v>0.57894736842105265</v>
      </c>
      <c r="J93" s="19">
        <v>209.5</v>
      </c>
      <c r="K93" s="19">
        <v>0.90740740740740744</v>
      </c>
      <c r="L93" s="19">
        <v>243.86206896551724</v>
      </c>
      <c r="M93" s="21">
        <v>1.3125</v>
      </c>
      <c r="N93" s="21">
        <v>321.54545454545456</v>
      </c>
      <c r="O93" s="21">
        <v>1.5263157894736843</v>
      </c>
      <c r="P93" s="21">
        <v>311.78571428571428</v>
      </c>
      <c r="Q93" s="21">
        <v>1.3157894736842106</v>
      </c>
      <c r="R93" s="21">
        <v>282.35714285714283</v>
      </c>
      <c r="S93" s="21">
        <v>1.3888888888888888</v>
      </c>
      <c r="T93" s="21">
        <v>303.97435897435895</v>
      </c>
      <c r="U93" s="22">
        <v>1</v>
      </c>
      <c r="V93" s="22">
        <v>321.66666666666669</v>
      </c>
      <c r="W93" s="22">
        <v>1.625</v>
      </c>
      <c r="X93" s="22">
        <v>421.6</v>
      </c>
      <c r="Y93" s="22">
        <v>1.3333333333333333</v>
      </c>
      <c r="Z93" s="22">
        <v>384.33333333333331</v>
      </c>
      <c r="AA93" s="22">
        <v>1.368421052631579</v>
      </c>
      <c r="AB93" s="22">
        <v>384.18181818181819</v>
      </c>
      <c r="AC93" s="24">
        <v>2.4</v>
      </c>
      <c r="AD93" s="24">
        <v>447.2</v>
      </c>
      <c r="AE93" s="24">
        <v>1.875</v>
      </c>
      <c r="AF93" s="24">
        <v>424.66666666666669</v>
      </c>
      <c r="AG93" s="24">
        <v>0.5</v>
      </c>
      <c r="AH93" s="24">
        <v>396</v>
      </c>
      <c r="AI93" s="24">
        <v>1.5789473684210527</v>
      </c>
      <c r="AJ93" s="24">
        <v>431.66666666666669</v>
      </c>
      <c r="AK93" s="26">
        <v>1.5</v>
      </c>
      <c r="AL93" s="26">
        <v>338.75</v>
      </c>
      <c r="AM93" s="26">
        <v>2.5</v>
      </c>
      <c r="AN93" s="26">
        <v>521.33333333333337</v>
      </c>
      <c r="AO93" s="26">
        <v>1.125</v>
      </c>
      <c r="AP93" s="26">
        <v>305.8</v>
      </c>
      <c r="AQ93" s="26">
        <v>1.5555555555555556</v>
      </c>
      <c r="AR93" s="26">
        <v>370.66666666666669</v>
      </c>
      <c r="AS93" s="28">
        <v>1.5</v>
      </c>
      <c r="AT93" s="28">
        <v>483</v>
      </c>
      <c r="AU93" s="28">
        <v>0.75</v>
      </c>
      <c r="AV93" s="28">
        <v>246</v>
      </c>
      <c r="AW93" s="28">
        <v>1.125</v>
      </c>
      <c r="AX93" s="28">
        <v>294</v>
      </c>
      <c r="AY93" s="28">
        <v>1.1666666666666667</v>
      </c>
      <c r="AZ93" s="28">
        <v>341.1</v>
      </c>
      <c r="BA93" s="33">
        <f>Tabla25[[#This Row],[ROS_NUM_COR_COD_ROS_TG_NEG]]-Tabla25[[#This Row],[PAS_NUM_COR_COD_ROS_TG_NEG]]</f>
        <v>0.1875</v>
      </c>
      <c r="BB93" s="33">
        <f>Tabla25[[#This Row],[ROS_DUR_COR_COD_ROS_TG_NEG]]-Tabla25[[#This Row],[PAS_DUR_COR_COD_ROS_TG_NEG]]</f>
        <v>161.45454545454544</v>
      </c>
      <c r="BC93" s="33">
        <f>Tabla25[[#This Row],[ROS_NUM_COR_COD_ROS_TG_NEU]]-Tabla25[[#This Row],[PAS_NUM_COR_COD_ROS_TG_NEU]]</f>
        <v>-0.77631578947368429</v>
      </c>
      <c r="BD93" s="33">
        <f>Tabla25[[#This Row],[ROS_DUR_COR_COD_ROS_TG_NEU]]-Tabla25[[#This Row],[PAS_DUR_COR_COD_ROS_TG_NEU]]</f>
        <v>-65.785714285714278</v>
      </c>
      <c r="BE93" s="33">
        <f>Tabla25[[#This Row],[ROS_NUM_COR_COD_ROS_TG_POS]]-Tabla25[[#This Row],[PAS_NUM_COR_COD_ROS_TG_POS]]</f>
        <v>-0.19078947368421062</v>
      </c>
      <c r="BF93" s="33">
        <f>Tabla25[[#This Row],[ROS_DUR_COR_COD_ROS_TG_POS]]-Tabla25[[#This Row],[PAS_DUR_COR_COD_ROS_TG_POS]]</f>
        <v>11.642857142857167</v>
      </c>
      <c r="BG93" s="33">
        <f>Tabla25[[#This Row],[ROS_NUM_COR_COD_ROS_TG_TOT]]-Tabla25[[#This Row],[PAS_NUM_COR_COD_ROS_TG_TOT]]</f>
        <v>-0.2222222222222221</v>
      </c>
      <c r="BH93" s="33">
        <f>Tabla25[[#This Row],[ROS_DUR_COR_COD_ROS_TG_TOT]]-Tabla25[[#This Row],[PAS_DUR_COR_COD_ROS_TG_TOT]]</f>
        <v>37.125641025641073</v>
      </c>
      <c r="BI93" s="30">
        <f>Tabla25[[#This Row],[ROS_NUM_COR_COD_ESC_TG_NEG]]-Tabla25[[#This Row],[PAS_NUM_COR_COD_ESC_TG_NEG]]</f>
        <v>0.25</v>
      </c>
      <c r="BJ93" s="30">
        <f>Tabla25[[#This Row],[ROS_DUR_COR_COD_ESC_TG_NEG]]-Tabla25[[#This Row],[PAS_DUR_COR_COD_ESC_TG_NEG]]</f>
        <v>77.449999999999989</v>
      </c>
      <c r="BK93" s="30">
        <f>Tabla25[[#This Row],[ROS_NUM_COR_COD_ESC_TG_NEU]]-Tabla25[[#This Row],[PAS_NUM_COR_COD_ESC_TG_NEU]]</f>
        <v>1.5526315789473686</v>
      </c>
      <c r="BL93" s="30">
        <f>Tabla25[[#This Row],[ROS_DUR_COR_COD_ESC_TG_NEU]]-Tabla25[[#This Row],[PAS_DUR_COR_COD_ESC_TG_NEU]]</f>
        <v>268.33333333333337</v>
      </c>
      <c r="BM93" s="30">
        <f>Tabla25[[#This Row],[ROS_NUM_COR_COD_ESC_TG_POS]]-Tabla25[[#This Row],[PAS_NUM_COR_COD_ESC_TG_POS]]</f>
        <v>0.54605263157894735</v>
      </c>
      <c r="BN93" s="30">
        <f>Tabla25[[#This Row],[ROS_DUR_COR_COD_ESC_TG_POS]]-Tabla25[[#This Row],[PAS_DUR_COR_COD_ESC_TG_POS]]</f>
        <v>96.300000000000011</v>
      </c>
      <c r="BO93" s="30">
        <f>Tabla25[[#This Row],[ROS_NUM_COR_COD_ESC_TG_TOT]]-Tabla25[[#This Row],[PAS_NUM_COR_COD_ESC_TG_TOT]]</f>
        <v>0.64814814814814814</v>
      </c>
      <c r="BP93" s="30">
        <f>Tabla25[[#This Row],[ROS_DUR_COR_COD_ESC_TG_TOT]]-Tabla25[[#This Row],[PAS_DUR_COR_COD_ESC_TG_TOT]]</f>
        <v>126.80459770114945</v>
      </c>
      <c r="BQ93" s="36">
        <f>Tabla25[[#This Row],[PAS_NUM_COR_COD_ROS_TG_NEG]]-Tabla25[[#This Row],[ESC_NUM_COR_COD_ROS_TG_NEG]]</f>
        <v>-1.0874999999999999</v>
      </c>
      <c r="BR93" s="36">
        <f>Tabla25[[#This Row],[PAS_DUR_COR_COD_ROS_TG_NEG]]-Tabla25[[#This Row],[ESC_DUR_COR_COD_ROS_TG_NEG]]</f>
        <v>-125.65454545454543</v>
      </c>
      <c r="BS93" s="36">
        <f>Tabla25[[#This Row],[PAS_NUM_COR_COD_ROS_TG_NEU]]-Tabla25[[#This Row],[ESC_NUM_COR_COD_ROS_TG_NEU]]</f>
        <v>-0.34868421052631571</v>
      </c>
      <c r="BT93" s="36">
        <f>Tabla25[[#This Row],[PAS_DUR_COR_COD_ROS_TG_NEU]]-Tabla25[[#This Row],[ESC_DUR_COR_COD_ROS_TG_NEU]]</f>
        <v>-112.88095238095241</v>
      </c>
      <c r="BU93" s="36">
        <f>Tabla25[[#This Row],[PAS_NUM_COR_COD_ROS_TG_POS]]-Tabla25[[#This Row],[ESC_NUM_COR_COD_ROS_TG_POS]]</f>
        <v>0.81578947368421062</v>
      </c>
      <c r="BV93" s="36">
        <f>Tabla25[[#This Row],[PAS_DUR_COR_COD_ROS_TG_POS]]-Tabla25[[#This Row],[ESC_DUR_COR_COD_ROS_TG_POS]]</f>
        <v>-113.64285714285717</v>
      </c>
      <c r="BW93" s="36">
        <f>Tabla25[[#This Row],[PAS_NUM_COR_COD_ROS_TG_TOT]]-Tabla25[[#This Row],[ESC_NUM_COR_COD_ROS_TG_TOT]]</f>
        <v>-0.19005847953216382</v>
      </c>
      <c r="BX93" s="36">
        <f>Tabla25[[#This Row],[PAS_DUR_COR_COD_ROS_TG_TOT]]-Tabla25[[#This Row],[ESC_DUR_COR_COD_ROS_TG_TOT]]</f>
        <v>-127.69230769230774</v>
      </c>
      <c r="BY93" s="39">
        <f>Tabla25[[#This Row],[PAS_NUM_COR_COD_ESC_TG_NEG]]-Tabla25[[#This Row],[ESC_NUM_COR_COD_ESC_TG_NEG]]</f>
        <v>0.25</v>
      </c>
      <c r="BZ93" s="39">
        <f>Tabla25[[#This Row],[PAS_DUR_COR_COD_ESC_TG_NEG]]-Tabla25[[#This Row],[ESC_DUR_COR_COD_ESC_TG_NEG]]</f>
        <v>-60.366666666666674</v>
      </c>
      <c r="CA93" s="39">
        <f>Tabla25[[#This Row],[PAS_NUM_COR_COD_ESC_TG_NEU]]-Tabla25[[#This Row],[ESC_NUM_COR_COD_ESC_TG_NEU]]</f>
        <v>-0.67763157894736847</v>
      </c>
      <c r="CB93" s="39">
        <f>Tabla25[[#This Row],[PAS_DUR_COR_COD_ESC_TG_NEU]]-Tabla25[[#This Row],[ESC_DUR_COR_COD_ESC_TG_NEU]]</f>
        <v>-168.60000000000002</v>
      </c>
      <c r="CC93" s="39">
        <f>Tabla25[[#This Row],[PAS_NUM_COR_COD_ESC_TG_POS]]-Tabla25[[#This Row],[ESC_NUM_COR_COD_ESC_TG_POS]]</f>
        <v>-0.7543859649122806</v>
      </c>
      <c r="CD93" s="39">
        <f>Tabla25[[#This Row],[PAS_DUR_COR_COD_ESC_TG_POS]]-Tabla25[[#This Row],[ESC_DUR_COR_COD_ESC_TG_POS]]</f>
        <v>-174.83333333333331</v>
      </c>
      <c r="CE93" s="39">
        <f>Tabla25[[#This Row],[PAS_NUM_COR_COD_ESC_TG_TOT]]-Tabla25[[#This Row],[ESC_NUM_COR_COD_ESC_TG_TOT]]</f>
        <v>-0.46101364522417154</v>
      </c>
      <c r="CF93" s="39">
        <f>Tabla25[[#This Row],[PAS_DUR_COR_COD_ESC_TG_TOT]]-Tabla25[[#This Row],[ESC_DUR_COR_COD_ESC_TG_TOT]]</f>
        <v>-140.31974921630095</v>
      </c>
      <c r="CG93" s="42">
        <f>Tabla25[[#This Row],[PAS_NUM_COR_COD_ROS_TG_NEG]]-Tabla25[[#This Row],[PAS_NUM_COR_COD_ESC_TG_NEG]]</f>
        <v>6.25E-2</v>
      </c>
      <c r="CH93" s="42">
        <f>Tabla25[[#This Row],[PAS_NUM_COR_COD_ROS_TG_NEU]]-Tabla25[[#This Row],[PAS_NUM_COR_COD_ESC_TG_NEU]]</f>
        <v>0.57894736842105277</v>
      </c>
      <c r="CI93" s="42">
        <f>Tabla25[[#This Row],[PAS_NUM_COR_COD_ROS_TG_POS]]-Tabla25[[#This Row],[PAS_NUM_COR_COD_ESC_TG_POS]]</f>
        <v>0.73684210526315796</v>
      </c>
      <c r="CJ93" s="42">
        <f>Tabla25[[#This Row],[PAS_NUM_COR_COD_ROS_TG_TOT]]-Tabla25[[#This Row],[PAS_NUM_COR_COD_ESC_TG_TOT]]</f>
        <v>0.4814814814814814</v>
      </c>
      <c r="CK93" s="42">
        <f>Tabla25[[#This Row],[PAS_DUR_COR_COD_ROS_TG_NEG]]-Tabla25[[#This Row],[PAS_DUR_COR_COD_ESC_TG_NEG]]</f>
        <v>60.24545454545455</v>
      </c>
      <c r="CL93" s="42">
        <f>Tabla25[[#This Row],[PAS_DUR_COR_COD_ROS_TG_NEU]]-Tabla25[[#This Row],[PAS_DUR_COR_COD_ESC_TG_NEU]]</f>
        <v>58.785714285714278</v>
      </c>
      <c r="CM93" s="42">
        <f>Tabla25[[#This Row],[PAS_DUR_COR_COD_ROS_TG_POS]]-Tabla25[[#This Row],[PAS_DUR_COR_COD_ESC_TG_POS]]</f>
        <v>72.857142857142833</v>
      </c>
      <c r="CN93" s="42">
        <f>Tabla25[[#This Row],[PAS_DUR_COR_COD_ROS_TG_TOT]]-Tabla25[[#This Row],[PAS_DUR_COR_COD_ESC_TG_TOT]]</f>
        <v>60.112290008841711</v>
      </c>
      <c r="CO93" s="44">
        <f>Tabla25[[#This Row],[ESC_NUM_COR_COD_ROS_TG_NEG]]-Tabla25[[#This Row],[ESC_NUM_COR_COD_ESC_TG_NEG]]</f>
        <v>1.4</v>
      </c>
      <c r="CP93" s="44">
        <f>Tabla25[[#This Row],[ESC_NUM_COR_COD_ROS_TG_NEU]]-Tabla25[[#This Row],[ESC_NUM_COR_COD_ESC_TG_NEU]]</f>
        <v>0.25</v>
      </c>
      <c r="CQ93" s="44">
        <f>Tabla25[[#This Row],[ESC_NUM_COR_COD_ROS_TG_POS]]-Tabla25[[#This Row],[ESC_NUM_COR_COD_ESC_TG_POS]]</f>
        <v>-0.83333333333333326</v>
      </c>
      <c r="CR93" s="44">
        <f>Tabla25[[#This Row],[ESC_NUM_COR_COD_ROS_TG_TOT]]-Tabla25[[#This Row],[ESC_NUM_COR_COD_ESC_TG_TOT]]</f>
        <v>0.21052631578947367</v>
      </c>
      <c r="CS93" s="44">
        <f>Tabla25[[#This Row],[ESC_DUR_COR_COD_ROS_TG_NEG]]-Tabla25[[#This Row],[ESC_DUR_COR_COD_ESC_TG_NEG]]</f>
        <v>125.5333333333333</v>
      </c>
      <c r="CT93" s="44">
        <f>Tabla25[[#This Row],[ESC_DUR_COR_COD_ROS_TG_NEU]]-Tabla25[[#This Row],[ESC_DUR_COR_COD_ESC_TG_NEU]]</f>
        <v>3.0666666666666629</v>
      </c>
      <c r="CU93" s="44">
        <f>Tabla25[[#This Row],[ESC_DUR_COR_COD_ROS_TG_POS]]-Tabla25[[#This Row],[ESC_DUR_COR_COD_ESC_TG_POS]]</f>
        <v>11.666666666666686</v>
      </c>
      <c r="CV93" s="44">
        <f>Tabla25[[#This Row],[ESC_DUR_COR_COD_ROS_TG_TOT]]-Tabla25[[#This Row],[ESC_DUR_COR_COD_ESC_TG_TOT]]</f>
        <v>47.484848484848499</v>
      </c>
      <c r="CW93" s="47">
        <f>Tabla25[[#This Row],[ROS_NUM_COR_COD_ROS_TG_NEG]]-Tabla25[[#This Row],[ROS_NUM_COR_COD_ESC_TG_NEG]]</f>
        <v>0</v>
      </c>
      <c r="CX93" s="47">
        <f>Tabla25[[#This Row],[ROS_NUM_COR_COD_ROS_TG_NEU]]-Tabla25[[#This Row],[ROS_NUM_COR_COD_ESC_TG_NEU]]</f>
        <v>-1.75</v>
      </c>
      <c r="CY93" s="47">
        <f>Tabla25[[#This Row],[ROS_NUM_COR_COD_ROS_TG_POS]]-Tabla25[[#This Row],[ROS_NUM_COR_COD_ESC_TG_POS]]</f>
        <v>0</v>
      </c>
      <c r="CZ93" s="47">
        <f>Tabla25[[#This Row],[ROS_NUM_COR_COD_ROS_TG_TOT]]-Tabla25[[#This Row],[ROS_NUM_COR_COD_ESC_TG_TOT]]</f>
        <v>-0.38888888888888884</v>
      </c>
      <c r="DA93" s="47">
        <f>Tabla25[[#This Row],[ROS_DUR_COR_COD_ROS_TG_NEG]]-Tabla25[[#This Row],[ROS_DUR_COR_COD_ESC_TG_NEG]]</f>
        <v>144.25</v>
      </c>
      <c r="DB93" s="47">
        <f>Tabla25[[#This Row],[ROS_DUR_COR_COD_ROS_TG_NEU]]-Tabla25[[#This Row],[ROS_DUR_COR_COD_ESC_TG_NEU]]</f>
        <v>-275.33333333333337</v>
      </c>
      <c r="DC93" s="47">
        <f>Tabla25[[#This Row],[ROS_DUR_COR_COD_ROS_TG_POS]]-Tabla25[[#This Row],[ROS_DUR_COR_COD_ESC_TG_POS]]</f>
        <v>-11.800000000000011</v>
      </c>
      <c r="DD93" s="47">
        <f>Tabla25[[#This Row],[ROS_DUR_COR_COD_ROS_TG_TOT]]-Tabla25[[#This Row],[ROS_DUR_COR_COD_ESC_TG_TOT]]</f>
        <v>-29.566666666666663</v>
      </c>
      <c r="DE93" s="57">
        <v>135</v>
      </c>
      <c r="DF93" s="57">
        <v>200.5</v>
      </c>
      <c r="DG93" s="57">
        <v>177.8</v>
      </c>
      <c r="DH93" s="57">
        <v>169.5</v>
      </c>
      <c r="DI93" s="57">
        <v>185.75</v>
      </c>
      <c r="DJ93" s="57">
        <v>215.33333333333334</v>
      </c>
      <c r="DK93" s="57">
        <v>174.6</v>
      </c>
      <c r="DL93" s="57">
        <v>188.5</v>
      </c>
      <c r="DM93" s="57">
        <v>165.6</v>
      </c>
      <c r="DN93" s="57">
        <v>188.83333333333334</v>
      </c>
      <c r="DO93" s="57">
        <v>111</v>
      </c>
      <c r="DP93" s="57">
        <v>172.66666666666666</v>
      </c>
      <c r="DQ93" s="57">
        <v>243.66666666666666</v>
      </c>
      <c r="DR93" s="57">
        <v>169.6</v>
      </c>
      <c r="DS93" s="57">
        <v>120</v>
      </c>
      <c r="DT93" s="57">
        <v>176.27272727272728</v>
      </c>
      <c r="DU93" s="57">
        <v>156.81818181818181</v>
      </c>
      <c r="DV93" s="57">
        <v>134.07142857142858</v>
      </c>
      <c r="DW93" s="57">
        <v>148.07142857142858</v>
      </c>
      <c r="DX93" s="57">
        <v>145.51282051282053</v>
      </c>
      <c r="DY93" s="57">
        <v>152.19999999999999</v>
      </c>
      <c r="DZ93" s="57">
        <v>156.63636363636363</v>
      </c>
      <c r="EA93" s="57">
        <v>134.375</v>
      </c>
      <c r="EB93" s="57">
        <v>148.9655172413793</v>
      </c>
      <c r="EC93" s="57">
        <f>Tabla25[[#This Row],[ROS_1DU_COR_COD_ROS_TG_NEG]]-Tabla25[[#This Row],[ROS_1DU_COR_COD_ESC_TG_NEG]]</f>
        <v>-50.75</v>
      </c>
      <c r="ED93" s="57">
        <f>Tabla25[[#This Row],[ROS_1DU_COR_COD_ROS_TG_NEU]]-Tabla25[[#This Row],[ROS_1DU_COR_COD_ESC_TG_NEU]]</f>
        <v>-14.833333333333343</v>
      </c>
      <c r="EE93" s="57">
        <f>Tabla25[[#This Row],[ROS_1DU_COR_COD_ROS_TG_POS]]-Tabla25[[#This Row],[ROS_1DU_COR_COD_ESC_TG_POS]]</f>
        <v>3.2000000000000171</v>
      </c>
      <c r="EF93" s="57">
        <f>Tabla25[[#This Row],[ROS_1DU_COR_COD_ROS_TG_TOT]]-Tabla25[[#This Row],[ROS_1DU_COR_COD_ESC_TG_TOT]]</f>
        <v>-19</v>
      </c>
      <c r="EG93" s="57">
        <f>Tabla25[[#This Row],[ESC_1DU_COR_COD_ROS_TG_NEG]]-Tabla25[[#This Row],[ESC_1DU_COR_COD_ESC_TG_NEG]]</f>
        <v>-78.066666666666663</v>
      </c>
      <c r="EH93" s="57">
        <f>Tabla25[[#This Row],[ESC_1DU_COR_COD_ROS_TG_NEU]]-Tabla25[[#This Row],[ESC_1DU_COR_COD_ESC_TG_NEU]]</f>
        <v>19.233333333333348</v>
      </c>
      <c r="EI93" s="57">
        <f>Tabla25[[#This Row],[ESC_1DU_COR_COD_ROS_TG_POS]]-Tabla25[[#This Row],[ESC_1DU_COR_COD_ESC_TG_POS]]</f>
        <v>-9</v>
      </c>
      <c r="EJ93" s="57">
        <f>Tabla25[[#This Row],[ESC_1DU_COR_COD_ROS_TG_TOT]]-Tabla25[[#This Row],[ESC_1DU_COR_COD_ESC_TG_TOT]]</f>
        <v>-3.6060606060606233</v>
      </c>
      <c r="EK93" s="57">
        <f>Tabla25[[#This Row],[PAS_1DU_COR_COD_ROS_TG_NEG]]-Tabla25[[#This Row],[PAS_1DU_COR_COD_ESC_TG_NEG]]</f>
        <v>4.6181818181818244</v>
      </c>
      <c r="EL93" s="57">
        <f>Tabla25[[#This Row],[PAS_1DU_COR_COD_ROS_TG_NEU]]-Tabla25[[#This Row],[PAS_1DU_COR_COD_ESC_TG_NEU]]</f>
        <v>-22.564935064935042</v>
      </c>
      <c r="EM93" s="57">
        <f>Tabla25[[#This Row],[PAS_1DU_COR_COD_ROS_TG_POS]]-Tabla25[[#This Row],[PAS_1DU_COR_COD_ESC_TG_POS]]</f>
        <v>13.696428571428584</v>
      </c>
      <c r="EN93" s="57">
        <f>Tabla25[[#This Row],[PAS_1DU_COR_COD_ROS_TG_TOT]]-Tabla25[[#This Row],[PAS_1DU_COR_COD_ESC_TG_TOT]]</f>
        <v>-3.4526967285587773</v>
      </c>
    </row>
    <row r="94" spans="1:144" x14ac:dyDescent="0.3">
      <c r="A94" s="2" t="s">
        <v>92</v>
      </c>
      <c r="B94" s="2">
        <v>30</v>
      </c>
      <c r="C94" s="2">
        <v>2</v>
      </c>
      <c r="D94" s="2">
        <v>35</v>
      </c>
      <c r="E94" s="19">
        <v>2.4500000000000002</v>
      </c>
      <c r="F94" s="19">
        <v>653.13333333333333</v>
      </c>
      <c r="G94" s="19">
        <v>2.0526315789473686</v>
      </c>
      <c r="H94" s="19">
        <v>740.92857142857144</v>
      </c>
      <c r="I94" s="19">
        <v>2.75</v>
      </c>
      <c r="J94" s="19">
        <v>758.8</v>
      </c>
      <c r="K94" s="19">
        <v>2.4237288135593222</v>
      </c>
      <c r="L94" s="19">
        <v>717.09090909090912</v>
      </c>
      <c r="M94" s="21">
        <v>2.4500000000000002</v>
      </c>
      <c r="N94" s="21">
        <v>678.47058823529414</v>
      </c>
      <c r="O94" s="21">
        <v>3.1578947368421053</v>
      </c>
      <c r="P94" s="21">
        <v>833.375</v>
      </c>
      <c r="Q94" s="21">
        <v>2.5499999999999998</v>
      </c>
      <c r="R94" s="21">
        <v>732.9375</v>
      </c>
      <c r="S94" s="21">
        <v>2.7118644067796609</v>
      </c>
      <c r="T94" s="21">
        <v>746.83673469387759</v>
      </c>
      <c r="U94" s="22">
        <v>4.2222222222222223</v>
      </c>
      <c r="V94" s="22">
        <v>1248.5</v>
      </c>
      <c r="W94" s="22">
        <v>3.9</v>
      </c>
      <c r="X94" s="22">
        <v>962</v>
      </c>
      <c r="Y94" s="22">
        <v>2.8</v>
      </c>
      <c r="Z94" s="22">
        <v>1238</v>
      </c>
      <c r="AA94" s="22">
        <v>3.6206896551724137</v>
      </c>
      <c r="AB94" s="22">
        <v>1133.6521739130435</v>
      </c>
      <c r="AC94" s="24">
        <v>1.1111111111111112</v>
      </c>
      <c r="AD94" s="24">
        <v>385</v>
      </c>
      <c r="AE94" s="24">
        <v>1.9</v>
      </c>
      <c r="AF94" s="24">
        <v>690.8</v>
      </c>
      <c r="AG94" s="24">
        <v>1.9</v>
      </c>
      <c r="AH94" s="24">
        <v>634.85714285714289</v>
      </c>
      <c r="AI94" s="24">
        <v>1.6551724137931034</v>
      </c>
      <c r="AJ94" s="24">
        <v>589.875</v>
      </c>
      <c r="AK94" s="26">
        <v>3.1111111111111112</v>
      </c>
      <c r="AL94" s="26">
        <v>1525.3333333333333</v>
      </c>
      <c r="AM94" s="26">
        <v>1.6</v>
      </c>
      <c r="AN94" s="26">
        <v>1004.8</v>
      </c>
      <c r="AO94" s="26">
        <v>2</v>
      </c>
      <c r="AP94" s="26">
        <v>1199.4000000000001</v>
      </c>
      <c r="AQ94" s="26">
        <v>2.2068965517241379</v>
      </c>
      <c r="AR94" s="26">
        <v>1260.8125</v>
      </c>
      <c r="AS94" s="28">
        <v>2.7777777777777777</v>
      </c>
      <c r="AT94" s="28">
        <v>1129.1428571428571</v>
      </c>
      <c r="AU94" s="28">
        <v>3.8</v>
      </c>
      <c r="AV94" s="28">
        <v>1251.75</v>
      </c>
      <c r="AW94" s="28">
        <v>3.5</v>
      </c>
      <c r="AX94" s="28">
        <v>1387.125</v>
      </c>
      <c r="AY94" s="28">
        <v>3.3793103448275863</v>
      </c>
      <c r="AZ94" s="28">
        <v>1261.5217391304348</v>
      </c>
      <c r="BA94" s="33">
        <f>Tabla25[[#This Row],[ROS_NUM_COR_COD_ROS_TG_NEG]]-Tabla25[[#This Row],[PAS_NUM_COR_COD_ROS_TG_NEG]]</f>
        <v>0.3277777777777775</v>
      </c>
      <c r="BB94" s="33">
        <f>Tabla25[[#This Row],[ROS_DUR_COR_COD_ROS_TG_NEG]]-Tabla25[[#This Row],[PAS_DUR_COR_COD_ROS_TG_NEG]]</f>
        <v>450.67226890756297</v>
      </c>
      <c r="BC94" s="33">
        <f>Tabla25[[#This Row],[ROS_NUM_COR_COD_ROS_TG_NEU]]-Tabla25[[#This Row],[PAS_NUM_COR_COD_ROS_TG_NEU]]</f>
        <v>0.64210526315789451</v>
      </c>
      <c r="BD94" s="33">
        <f>Tabla25[[#This Row],[ROS_DUR_COR_COD_ROS_TG_NEU]]-Tabla25[[#This Row],[PAS_DUR_COR_COD_ROS_TG_NEU]]</f>
        <v>418.375</v>
      </c>
      <c r="BE94" s="33">
        <f>Tabla25[[#This Row],[ROS_NUM_COR_COD_ROS_TG_POS]]-Tabla25[[#This Row],[PAS_NUM_COR_COD_ROS_TG_POS]]</f>
        <v>0.95000000000000018</v>
      </c>
      <c r="BF94" s="33">
        <f>Tabla25[[#This Row],[ROS_DUR_COR_COD_ROS_TG_POS]]-Tabla25[[#This Row],[PAS_DUR_COR_COD_ROS_TG_POS]]</f>
        <v>654.1875</v>
      </c>
      <c r="BG94" s="33">
        <f>Tabla25[[#This Row],[ROS_NUM_COR_COD_ROS_TG_TOT]]-Tabla25[[#This Row],[PAS_NUM_COR_COD_ROS_TG_TOT]]</f>
        <v>0.6674459380479254</v>
      </c>
      <c r="BH94" s="33">
        <f>Tabla25[[#This Row],[ROS_DUR_COR_COD_ROS_TG_TOT]]-Tabla25[[#This Row],[PAS_DUR_COR_COD_ROS_TG_TOT]]</f>
        <v>514.68500443655716</v>
      </c>
      <c r="BI94" s="30">
        <f>Tabla25[[#This Row],[ROS_NUM_COR_COD_ESC_TG_NEG]]-Tabla25[[#This Row],[PAS_NUM_COR_COD_ESC_TG_NEG]]</f>
        <v>0.66111111111111098</v>
      </c>
      <c r="BJ94" s="30">
        <f>Tabla25[[#This Row],[ROS_DUR_COR_COD_ESC_TG_NEG]]-Tabla25[[#This Row],[PAS_DUR_COR_COD_ESC_TG_NEG]]</f>
        <v>872.19999999999993</v>
      </c>
      <c r="BK94" s="30">
        <f>Tabla25[[#This Row],[ROS_NUM_COR_COD_ESC_TG_NEU]]-Tabla25[[#This Row],[PAS_NUM_COR_COD_ESC_TG_NEU]]</f>
        <v>-0.4526315789473685</v>
      </c>
      <c r="BL94" s="30">
        <f>Tabla25[[#This Row],[ROS_DUR_COR_COD_ESC_TG_NEU]]-Tabla25[[#This Row],[PAS_DUR_COR_COD_ESC_TG_NEU]]</f>
        <v>263.87142857142851</v>
      </c>
      <c r="BM94" s="30">
        <f>Tabla25[[#This Row],[ROS_NUM_COR_COD_ESC_TG_POS]]-Tabla25[[#This Row],[PAS_NUM_COR_COD_ESC_TG_POS]]</f>
        <v>-0.75</v>
      </c>
      <c r="BN94" s="30">
        <f>Tabla25[[#This Row],[ROS_DUR_COR_COD_ESC_TG_POS]]-Tabla25[[#This Row],[PAS_DUR_COR_COD_ESC_TG_POS]]</f>
        <v>440.60000000000014</v>
      </c>
      <c r="BO94" s="30">
        <f>Tabla25[[#This Row],[ROS_NUM_COR_COD_ESC_TG_TOT]]-Tabla25[[#This Row],[PAS_NUM_COR_COD_ESC_TG_TOT]]</f>
        <v>-0.21683226183518434</v>
      </c>
      <c r="BP94" s="30">
        <f>Tabla25[[#This Row],[ROS_DUR_COR_COD_ESC_TG_TOT]]-Tabla25[[#This Row],[PAS_DUR_COR_COD_ESC_TG_TOT]]</f>
        <v>543.72159090909088</v>
      </c>
      <c r="BQ94" s="36">
        <f>Tabla25[[#This Row],[PAS_NUM_COR_COD_ROS_TG_NEG]]-Tabla25[[#This Row],[ESC_NUM_COR_COD_ROS_TG_NEG]]</f>
        <v>1.338888888888889</v>
      </c>
      <c r="BR94" s="36">
        <f>Tabla25[[#This Row],[PAS_DUR_COR_COD_ROS_TG_NEG]]-Tabla25[[#This Row],[ESC_DUR_COR_COD_ROS_TG_NEG]]</f>
        <v>293.47058823529414</v>
      </c>
      <c r="BS94" s="36">
        <f>Tabla25[[#This Row],[PAS_NUM_COR_COD_ROS_TG_NEU]]-Tabla25[[#This Row],[ESC_NUM_COR_COD_ROS_TG_NEU]]</f>
        <v>1.2578947368421054</v>
      </c>
      <c r="BT94" s="36">
        <f>Tabla25[[#This Row],[PAS_DUR_COR_COD_ROS_TG_NEU]]-Tabla25[[#This Row],[ESC_DUR_COR_COD_ROS_TG_NEU]]</f>
        <v>142.57500000000005</v>
      </c>
      <c r="BU94" s="36">
        <f>Tabla25[[#This Row],[PAS_NUM_COR_COD_ROS_TG_POS]]-Tabla25[[#This Row],[ESC_NUM_COR_COD_ROS_TG_POS]]</f>
        <v>0.64999999999999991</v>
      </c>
      <c r="BV94" s="36">
        <f>Tabla25[[#This Row],[PAS_DUR_COR_COD_ROS_TG_POS]]-Tabla25[[#This Row],[ESC_DUR_COR_COD_ROS_TG_POS]]</f>
        <v>98.08035714285711</v>
      </c>
      <c r="BW94" s="36">
        <f>Tabla25[[#This Row],[PAS_NUM_COR_COD_ROS_TG_TOT]]-Tabla25[[#This Row],[ESC_NUM_COR_COD_ROS_TG_TOT]]</f>
        <v>1.0566919929865575</v>
      </c>
      <c r="BX94" s="36">
        <f>Tabla25[[#This Row],[PAS_DUR_COR_COD_ROS_TG_TOT]]-Tabla25[[#This Row],[ESC_DUR_COR_COD_ROS_TG_TOT]]</f>
        <v>156.96173469387759</v>
      </c>
      <c r="BY94" s="39">
        <f>Tabla25[[#This Row],[PAS_NUM_COR_COD_ESC_TG_NEG]]-Tabla25[[#This Row],[ESC_NUM_COR_COD_ESC_TG_NEG]]</f>
        <v>-1.7722222222222221</v>
      </c>
      <c r="BZ94" s="39">
        <f>Tabla25[[#This Row],[PAS_DUR_COR_COD_ESC_TG_NEG]]-Tabla25[[#This Row],[ESC_DUR_COR_COD_ESC_TG_NEG]]</f>
        <v>-595.36666666666667</v>
      </c>
      <c r="CA94" s="39">
        <f>Tabla25[[#This Row],[PAS_NUM_COR_COD_ESC_TG_NEU]]-Tabla25[[#This Row],[ESC_NUM_COR_COD_ESC_TG_NEU]]</f>
        <v>-1.8473684210526313</v>
      </c>
      <c r="CB94" s="39">
        <f>Tabla25[[#This Row],[PAS_DUR_COR_COD_ESC_TG_NEU]]-Tabla25[[#This Row],[ESC_DUR_COR_COD_ESC_TG_NEU]]</f>
        <v>-221.07142857142856</v>
      </c>
      <c r="CC94" s="39">
        <f>Tabla25[[#This Row],[PAS_NUM_COR_COD_ESC_TG_POS]]-Tabla25[[#This Row],[ESC_NUM_COR_COD_ESC_TG_POS]]</f>
        <v>-4.9999999999999822E-2</v>
      </c>
      <c r="CD94" s="39">
        <f>Tabla25[[#This Row],[PAS_DUR_COR_COD_ESC_TG_POS]]-Tabla25[[#This Row],[ESC_DUR_COR_COD_ESC_TG_POS]]</f>
        <v>-479.20000000000005</v>
      </c>
      <c r="CE94" s="39">
        <f>Tabla25[[#This Row],[PAS_NUM_COR_COD_ESC_TG_TOT]]-Tabla25[[#This Row],[ESC_NUM_COR_COD_ESC_TG_TOT]]</f>
        <v>-1.1969608416130915</v>
      </c>
      <c r="CF94" s="39">
        <f>Tabla25[[#This Row],[PAS_DUR_COR_COD_ESC_TG_TOT]]-Tabla25[[#This Row],[ESC_DUR_COR_COD_ESC_TG_TOT]]</f>
        <v>-416.56126482213438</v>
      </c>
      <c r="CG94" s="42">
        <f>Tabla25[[#This Row],[PAS_NUM_COR_COD_ROS_TG_NEG]]-Tabla25[[#This Row],[PAS_NUM_COR_COD_ESC_TG_NEG]]</f>
        <v>0</v>
      </c>
      <c r="CH94" s="42">
        <f>Tabla25[[#This Row],[PAS_NUM_COR_COD_ROS_TG_NEU]]-Tabla25[[#This Row],[PAS_NUM_COR_COD_ESC_TG_NEU]]</f>
        <v>1.1052631578947367</v>
      </c>
      <c r="CI94" s="42">
        <f>Tabla25[[#This Row],[PAS_NUM_COR_COD_ROS_TG_POS]]-Tabla25[[#This Row],[PAS_NUM_COR_COD_ESC_TG_POS]]</f>
        <v>-0.20000000000000018</v>
      </c>
      <c r="CJ94" s="42">
        <f>Tabla25[[#This Row],[PAS_NUM_COR_COD_ROS_TG_TOT]]-Tabla25[[#This Row],[PAS_NUM_COR_COD_ESC_TG_TOT]]</f>
        <v>0.28813559322033866</v>
      </c>
      <c r="CK94" s="42">
        <f>Tabla25[[#This Row],[PAS_DUR_COR_COD_ROS_TG_NEG]]-Tabla25[[#This Row],[PAS_DUR_COR_COD_ESC_TG_NEG]]</f>
        <v>25.337254901960819</v>
      </c>
      <c r="CL94" s="42">
        <f>Tabla25[[#This Row],[PAS_DUR_COR_COD_ROS_TG_NEU]]-Tabla25[[#This Row],[PAS_DUR_COR_COD_ESC_TG_NEU]]</f>
        <v>92.446428571428555</v>
      </c>
      <c r="CM94" s="42">
        <f>Tabla25[[#This Row],[PAS_DUR_COR_COD_ROS_TG_POS]]-Tabla25[[#This Row],[PAS_DUR_COR_COD_ESC_TG_POS]]</f>
        <v>-25.862499999999955</v>
      </c>
      <c r="CN94" s="42">
        <f>Tabla25[[#This Row],[PAS_DUR_COR_COD_ROS_TG_TOT]]-Tabla25[[#This Row],[PAS_DUR_COR_COD_ESC_TG_TOT]]</f>
        <v>29.745825602968466</v>
      </c>
      <c r="CO94" s="44">
        <f>Tabla25[[#This Row],[ESC_NUM_COR_COD_ROS_TG_NEG]]-Tabla25[[#This Row],[ESC_NUM_COR_COD_ESC_TG_NEG]]</f>
        <v>-3.1111111111111112</v>
      </c>
      <c r="CP94" s="44">
        <f>Tabla25[[#This Row],[ESC_NUM_COR_COD_ROS_TG_NEU]]-Tabla25[[#This Row],[ESC_NUM_COR_COD_ESC_TG_NEU]]</f>
        <v>-2</v>
      </c>
      <c r="CQ94" s="44">
        <f>Tabla25[[#This Row],[ESC_NUM_COR_COD_ROS_TG_POS]]-Tabla25[[#This Row],[ESC_NUM_COR_COD_ESC_TG_POS]]</f>
        <v>-0.89999999999999991</v>
      </c>
      <c r="CR94" s="44">
        <f>Tabla25[[#This Row],[ESC_NUM_COR_COD_ROS_TG_TOT]]-Tabla25[[#This Row],[ESC_NUM_COR_COD_ESC_TG_TOT]]</f>
        <v>-1.9655172413793103</v>
      </c>
      <c r="CS94" s="44">
        <f>Tabla25[[#This Row],[ESC_DUR_COR_COD_ROS_TG_NEG]]-Tabla25[[#This Row],[ESC_DUR_COR_COD_ESC_TG_NEG]]</f>
        <v>-863.5</v>
      </c>
      <c r="CT94" s="44">
        <f>Tabla25[[#This Row],[ESC_DUR_COR_COD_ROS_TG_NEU]]-Tabla25[[#This Row],[ESC_DUR_COR_COD_ESC_TG_NEU]]</f>
        <v>-271.20000000000005</v>
      </c>
      <c r="CU94" s="44">
        <f>Tabla25[[#This Row],[ESC_DUR_COR_COD_ROS_TG_POS]]-Tabla25[[#This Row],[ESC_DUR_COR_COD_ESC_TG_POS]]</f>
        <v>-603.14285714285711</v>
      </c>
      <c r="CV94" s="44">
        <f>Tabla25[[#This Row],[ESC_DUR_COR_COD_ROS_TG_TOT]]-Tabla25[[#This Row],[ESC_DUR_COR_COD_ESC_TG_TOT]]</f>
        <v>-543.7771739130435</v>
      </c>
      <c r="CW94" s="47">
        <f>Tabla25[[#This Row],[ROS_NUM_COR_COD_ROS_TG_NEG]]-Tabla25[[#This Row],[ROS_NUM_COR_COD_ESC_TG_NEG]]</f>
        <v>-0.33333333333333348</v>
      </c>
      <c r="CX94" s="47">
        <f>Tabla25[[#This Row],[ROS_NUM_COR_COD_ROS_TG_NEU]]-Tabla25[[#This Row],[ROS_NUM_COR_COD_ESC_TG_NEU]]</f>
        <v>2.1999999999999997</v>
      </c>
      <c r="CY94" s="47">
        <f>Tabla25[[#This Row],[ROS_NUM_COR_COD_ROS_TG_POS]]-Tabla25[[#This Row],[ROS_NUM_COR_COD_ESC_TG_POS]]</f>
        <v>1.5</v>
      </c>
      <c r="CZ94" s="47">
        <f>Tabla25[[#This Row],[ROS_NUM_COR_COD_ROS_TG_TOT]]-Tabla25[[#This Row],[ROS_NUM_COR_COD_ESC_TG_TOT]]</f>
        <v>1.1724137931034484</v>
      </c>
      <c r="DA94" s="47">
        <f>Tabla25[[#This Row],[ROS_DUR_COR_COD_ROS_TG_NEG]]-Tabla25[[#This Row],[ROS_DUR_COR_COD_ESC_TG_NEG]]</f>
        <v>-396.19047619047615</v>
      </c>
      <c r="DB94" s="47">
        <f>Tabla25[[#This Row],[ROS_DUR_COR_COD_ROS_TG_NEU]]-Tabla25[[#This Row],[ROS_DUR_COR_COD_ESC_TG_NEU]]</f>
        <v>246.95000000000005</v>
      </c>
      <c r="DC94" s="47">
        <f>Tabla25[[#This Row],[ROS_DUR_COR_COD_ROS_TG_POS]]-Tabla25[[#This Row],[ROS_DUR_COR_COD_ESC_TG_POS]]</f>
        <v>187.72499999999991</v>
      </c>
      <c r="DD94" s="47">
        <f>Tabla25[[#This Row],[ROS_DUR_COR_COD_ROS_TG_TOT]]-Tabla25[[#This Row],[ROS_DUR_COR_COD_ESC_TG_TOT]]</f>
        <v>0.70923913043475295</v>
      </c>
      <c r="DE94" s="57">
        <v>308.28571428571428</v>
      </c>
      <c r="DF94" s="57">
        <v>249.25</v>
      </c>
      <c r="DG94" s="57">
        <v>303.5</v>
      </c>
      <c r="DH94" s="57">
        <v>286.08695652173913</v>
      </c>
      <c r="DI94" s="57">
        <v>308.33333333333331</v>
      </c>
      <c r="DJ94" s="57">
        <v>297.2</v>
      </c>
      <c r="DK94" s="57">
        <v>271.39999999999998</v>
      </c>
      <c r="DL94" s="57">
        <v>293.3125</v>
      </c>
      <c r="DM94" s="57">
        <v>160.5</v>
      </c>
      <c r="DN94" s="57">
        <v>177</v>
      </c>
      <c r="DO94" s="57">
        <v>253.14285714285714</v>
      </c>
      <c r="DP94" s="57">
        <v>206.1875</v>
      </c>
      <c r="DQ94" s="57">
        <v>301.875</v>
      </c>
      <c r="DR94" s="57">
        <v>201</v>
      </c>
      <c r="DS94" s="57">
        <v>299.66666666666669</v>
      </c>
      <c r="DT94" s="57">
        <v>261.82608695652175</v>
      </c>
      <c r="DU94" s="57">
        <v>230.41176470588235</v>
      </c>
      <c r="DV94" s="57">
        <v>244.375</v>
      </c>
      <c r="DW94" s="57">
        <v>259.6875</v>
      </c>
      <c r="DX94" s="57">
        <v>244.53061224489795</v>
      </c>
      <c r="DY94" s="57">
        <v>167.6</v>
      </c>
      <c r="DZ94" s="57">
        <v>286.57142857142856</v>
      </c>
      <c r="EA94" s="57">
        <v>207.93333333333334</v>
      </c>
      <c r="EB94" s="57">
        <v>219.20454545454547</v>
      </c>
      <c r="EC94" s="57">
        <f>Tabla25[[#This Row],[ROS_1DU_COR_COD_ROS_TG_NEG]]-Tabla25[[#This Row],[ROS_1DU_COR_COD_ESC_TG_NEG]]</f>
        <v>-4.7619047619036792E-2</v>
      </c>
      <c r="ED94" s="57">
        <f>Tabla25[[#This Row],[ROS_1DU_COR_COD_ROS_TG_NEU]]-Tabla25[[#This Row],[ROS_1DU_COR_COD_ESC_TG_NEU]]</f>
        <v>-47.949999999999989</v>
      </c>
      <c r="EE94" s="57">
        <f>Tabla25[[#This Row],[ROS_1DU_COR_COD_ROS_TG_POS]]-Tabla25[[#This Row],[ROS_1DU_COR_COD_ESC_TG_POS]]</f>
        <v>32.100000000000023</v>
      </c>
      <c r="EF94" s="57">
        <f>Tabla25[[#This Row],[ROS_1DU_COR_COD_ROS_TG_TOT]]-Tabla25[[#This Row],[ROS_1DU_COR_COD_ESC_TG_TOT]]</f>
        <v>-7.2255434782608745</v>
      </c>
      <c r="EG94" s="57">
        <f>Tabla25[[#This Row],[ESC_1DU_COR_COD_ROS_TG_NEG]]-Tabla25[[#This Row],[ESC_1DU_COR_COD_ESC_TG_NEG]]</f>
        <v>-141.375</v>
      </c>
      <c r="EH94" s="57">
        <f>Tabla25[[#This Row],[ESC_1DU_COR_COD_ROS_TG_NEU]]-Tabla25[[#This Row],[ESC_1DU_COR_COD_ESC_TG_NEU]]</f>
        <v>-24</v>
      </c>
      <c r="EI94" s="57">
        <f>Tabla25[[#This Row],[ESC_1DU_COR_COD_ROS_TG_POS]]-Tabla25[[#This Row],[ESC_1DU_COR_COD_ESC_TG_POS]]</f>
        <v>-46.523809523809547</v>
      </c>
      <c r="EJ94" s="57">
        <f>Tabla25[[#This Row],[ESC_1DU_COR_COD_ROS_TG_TOT]]-Tabla25[[#This Row],[ESC_1DU_COR_COD_ESC_TG_TOT]]</f>
        <v>-55.638586956521749</v>
      </c>
      <c r="EK94" s="57">
        <f>Tabla25[[#This Row],[PAS_1DU_COR_COD_ROS_TG_NEG]]-Tabla25[[#This Row],[PAS_1DU_COR_COD_ESC_TG_NEG]]</f>
        <v>62.811764705882354</v>
      </c>
      <c r="EL94" s="57">
        <f>Tabla25[[#This Row],[PAS_1DU_COR_COD_ROS_TG_NEU]]-Tabla25[[#This Row],[PAS_1DU_COR_COD_ESC_TG_NEU]]</f>
        <v>-42.196428571428555</v>
      </c>
      <c r="EM94" s="57">
        <f>Tabla25[[#This Row],[PAS_1DU_COR_COD_ROS_TG_POS]]-Tabla25[[#This Row],[PAS_1DU_COR_COD_ESC_TG_POS]]</f>
        <v>51.754166666666663</v>
      </c>
      <c r="EN94" s="57">
        <f>Tabla25[[#This Row],[PAS_1DU_COR_COD_ROS_TG_TOT]]-Tabla25[[#This Row],[PAS_1DU_COR_COD_ESC_TG_TOT]]</f>
        <v>25.326066790352485</v>
      </c>
    </row>
    <row r="95" spans="1:144" x14ac:dyDescent="0.3">
      <c r="A95" s="2" t="s">
        <v>93</v>
      </c>
      <c r="B95" s="2">
        <v>30</v>
      </c>
      <c r="C95" s="2">
        <v>2</v>
      </c>
      <c r="D95" s="2">
        <v>36</v>
      </c>
      <c r="E95" s="19">
        <v>4.2</v>
      </c>
      <c r="F95" s="19">
        <v>1489.3333333333333</v>
      </c>
      <c r="G95" s="19">
        <v>3.6</v>
      </c>
      <c r="H95" s="19">
        <v>1177.8947368421052</v>
      </c>
      <c r="I95" s="19">
        <v>3.55</v>
      </c>
      <c r="J95" s="19">
        <v>1227.8235294117646</v>
      </c>
      <c r="K95" s="19">
        <v>3.7833333333333332</v>
      </c>
      <c r="L95" s="19">
        <v>1297.4259259259259</v>
      </c>
      <c r="M95" s="21">
        <v>2.5499999999999998</v>
      </c>
      <c r="N95" s="21">
        <v>1190.6923076923076</v>
      </c>
      <c r="O95" s="21">
        <v>3.25</v>
      </c>
      <c r="P95" s="21">
        <v>1210.7058823529412</v>
      </c>
      <c r="Q95" s="21">
        <v>3.5</v>
      </c>
      <c r="R95" s="21">
        <v>1159.5263157894738</v>
      </c>
      <c r="S95" s="21">
        <v>3.1</v>
      </c>
      <c r="T95" s="21">
        <v>1185.5510204081634</v>
      </c>
      <c r="U95" s="22">
        <v>6</v>
      </c>
      <c r="V95" s="22">
        <v>1845.2</v>
      </c>
      <c r="W95" s="22">
        <v>6.1</v>
      </c>
      <c r="X95" s="22">
        <v>1991.4</v>
      </c>
      <c r="Y95" s="22">
        <v>5.9</v>
      </c>
      <c r="Z95" s="22">
        <v>1930.9</v>
      </c>
      <c r="AA95" s="22">
        <v>6</v>
      </c>
      <c r="AB95" s="22">
        <v>1922.5</v>
      </c>
      <c r="AC95" s="24">
        <v>0.7</v>
      </c>
      <c r="AD95" s="24">
        <v>417.33333333333331</v>
      </c>
      <c r="AE95" s="24">
        <v>0.8</v>
      </c>
      <c r="AF95" s="24">
        <v>372</v>
      </c>
      <c r="AG95" s="24">
        <v>0.5</v>
      </c>
      <c r="AH95" s="24">
        <v>402.75</v>
      </c>
      <c r="AI95" s="24">
        <v>0.66666666666666663</v>
      </c>
      <c r="AJ95" s="24">
        <v>396.6875</v>
      </c>
      <c r="AK95" s="26">
        <v>0.88888888888888884</v>
      </c>
      <c r="AL95" s="26">
        <v>478.2</v>
      </c>
      <c r="AM95" s="26">
        <v>2.2999999999999998</v>
      </c>
      <c r="AN95" s="26">
        <v>782.25</v>
      </c>
      <c r="AO95" s="26">
        <v>0.5</v>
      </c>
      <c r="AP95" s="26">
        <v>457.75</v>
      </c>
      <c r="AQ95" s="26">
        <v>1.2413793103448276</v>
      </c>
      <c r="AR95" s="26">
        <v>616.47058823529414</v>
      </c>
      <c r="AS95" s="28">
        <v>5.666666666666667</v>
      </c>
      <c r="AT95" s="28">
        <v>1833.1111111111111</v>
      </c>
      <c r="AU95" s="28">
        <v>4.2</v>
      </c>
      <c r="AV95" s="28">
        <v>1565.2222222222222</v>
      </c>
      <c r="AW95" s="28">
        <v>5.9</v>
      </c>
      <c r="AX95" s="28">
        <v>2002.9</v>
      </c>
      <c r="AY95" s="28">
        <v>5.2413793103448274</v>
      </c>
      <c r="AZ95" s="28">
        <v>1807.6428571428571</v>
      </c>
      <c r="BA95" s="33">
        <f>Tabla25[[#This Row],[ROS_NUM_COR_COD_ROS_TG_NEG]]-Tabla25[[#This Row],[PAS_NUM_COR_COD_ROS_TG_NEG]]</f>
        <v>3.1166666666666671</v>
      </c>
      <c r="BB95" s="33">
        <f>Tabla25[[#This Row],[ROS_DUR_COR_COD_ROS_TG_NEG]]-Tabla25[[#This Row],[PAS_DUR_COR_COD_ROS_TG_NEG]]</f>
        <v>642.41880341880346</v>
      </c>
      <c r="BC95" s="33">
        <f>Tabla25[[#This Row],[ROS_NUM_COR_COD_ROS_TG_NEU]]-Tabla25[[#This Row],[PAS_NUM_COR_COD_ROS_TG_NEU]]</f>
        <v>0.95000000000000018</v>
      </c>
      <c r="BD95" s="33">
        <f>Tabla25[[#This Row],[ROS_DUR_COR_COD_ROS_TG_NEU]]-Tabla25[[#This Row],[PAS_DUR_COR_COD_ROS_TG_NEU]]</f>
        <v>354.51633986928096</v>
      </c>
      <c r="BE95" s="33">
        <f>Tabla25[[#This Row],[ROS_NUM_COR_COD_ROS_TG_POS]]-Tabla25[[#This Row],[PAS_NUM_COR_COD_ROS_TG_POS]]</f>
        <v>2.4000000000000004</v>
      </c>
      <c r="BF95" s="33">
        <f>Tabla25[[#This Row],[ROS_DUR_COR_COD_ROS_TG_POS]]-Tabla25[[#This Row],[PAS_DUR_COR_COD_ROS_TG_POS]]</f>
        <v>843.37368421052633</v>
      </c>
      <c r="BG95" s="33">
        <f>Tabla25[[#This Row],[ROS_NUM_COR_COD_ROS_TG_TOT]]-Tabla25[[#This Row],[PAS_NUM_COR_COD_ROS_TG_TOT]]</f>
        <v>2.1413793103448273</v>
      </c>
      <c r="BH95" s="33">
        <f>Tabla25[[#This Row],[ROS_DUR_COR_COD_ROS_TG_TOT]]-Tabla25[[#This Row],[PAS_DUR_COR_COD_ROS_TG_TOT]]</f>
        <v>622.09183673469374</v>
      </c>
      <c r="BI95" s="30">
        <f>Tabla25[[#This Row],[ROS_NUM_COR_COD_ESC_TG_NEG]]-Tabla25[[#This Row],[PAS_NUM_COR_COD_ESC_TG_NEG]]</f>
        <v>-3.3111111111111113</v>
      </c>
      <c r="BJ95" s="30">
        <f>Tabla25[[#This Row],[ROS_DUR_COR_COD_ESC_TG_NEG]]-Tabla25[[#This Row],[PAS_DUR_COR_COD_ESC_TG_NEG]]</f>
        <v>-1011.1333333333332</v>
      </c>
      <c r="BK95" s="30">
        <f>Tabla25[[#This Row],[ROS_NUM_COR_COD_ESC_TG_NEU]]-Tabla25[[#This Row],[PAS_NUM_COR_COD_ESC_TG_NEU]]</f>
        <v>-1.3000000000000003</v>
      </c>
      <c r="BL95" s="30">
        <f>Tabla25[[#This Row],[ROS_DUR_COR_COD_ESC_TG_NEU]]-Tabla25[[#This Row],[PAS_DUR_COR_COD_ESC_TG_NEU]]</f>
        <v>-395.6447368421052</v>
      </c>
      <c r="BM95" s="30">
        <f>Tabla25[[#This Row],[ROS_NUM_COR_COD_ESC_TG_POS]]-Tabla25[[#This Row],[PAS_NUM_COR_COD_ESC_TG_POS]]</f>
        <v>-3.05</v>
      </c>
      <c r="BN95" s="30">
        <f>Tabla25[[#This Row],[ROS_DUR_COR_COD_ESC_TG_POS]]-Tabla25[[#This Row],[PAS_DUR_COR_COD_ESC_TG_POS]]</f>
        <v>-770.07352941176464</v>
      </c>
      <c r="BO95" s="30">
        <f>Tabla25[[#This Row],[ROS_NUM_COR_COD_ESC_TG_TOT]]-Tabla25[[#This Row],[PAS_NUM_COR_COD_ESC_TG_TOT]]</f>
        <v>-2.5419540229885058</v>
      </c>
      <c r="BP95" s="30">
        <f>Tabla25[[#This Row],[ROS_DUR_COR_COD_ESC_TG_TOT]]-Tabla25[[#This Row],[PAS_DUR_COR_COD_ESC_TG_TOT]]</f>
        <v>-680.95533769063172</v>
      </c>
      <c r="BQ95" s="36">
        <f>Tabla25[[#This Row],[PAS_NUM_COR_COD_ROS_TG_NEG]]-Tabla25[[#This Row],[ESC_NUM_COR_COD_ROS_TG_NEG]]</f>
        <v>1.8499999999999999</v>
      </c>
      <c r="BR95" s="36">
        <f>Tabla25[[#This Row],[PAS_DUR_COR_COD_ROS_TG_NEG]]-Tabla25[[#This Row],[ESC_DUR_COR_COD_ROS_TG_NEG]]</f>
        <v>773.35897435897436</v>
      </c>
      <c r="BS95" s="36">
        <f>Tabla25[[#This Row],[PAS_NUM_COR_COD_ROS_TG_NEU]]-Tabla25[[#This Row],[ESC_NUM_COR_COD_ROS_TG_NEU]]</f>
        <v>2.4500000000000002</v>
      </c>
      <c r="BT95" s="36">
        <f>Tabla25[[#This Row],[PAS_DUR_COR_COD_ROS_TG_NEU]]-Tabla25[[#This Row],[ESC_DUR_COR_COD_ROS_TG_NEU]]</f>
        <v>838.70588235294122</v>
      </c>
      <c r="BU95" s="36">
        <f>Tabla25[[#This Row],[PAS_NUM_COR_COD_ROS_TG_POS]]-Tabla25[[#This Row],[ESC_NUM_COR_COD_ROS_TG_POS]]</f>
        <v>3</v>
      </c>
      <c r="BV95" s="36">
        <f>Tabla25[[#This Row],[PAS_DUR_COR_COD_ROS_TG_POS]]-Tabla25[[#This Row],[ESC_DUR_COR_COD_ROS_TG_POS]]</f>
        <v>756.77631578947376</v>
      </c>
      <c r="BW95" s="36">
        <f>Tabla25[[#This Row],[PAS_NUM_COR_COD_ROS_TG_TOT]]-Tabla25[[#This Row],[ESC_NUM_COR_COD_ROS_TG_TOT]]</f>
        <v>2.4333333333333336</v>
      </c>
      <c r="BX95" s="36">
        <f>Tabla25[[#This Row],[PAS_DUR_COR_COD_ROS_TG_TOT]]-Tabla25[[#This Row],[ESC_DUR_COR_COD_ROS_TG_TOT]]</f>
        <v>788.86352040816337</v>
      </c>
      <c r="BY95" s="39">
        <f>Tabla25[[#This Row],[PAS_NUM_COR_COD_ESC_TG_NEG]]-Tabla25[[#This Row],[ESC_NUM_COR_COD_ESC_TG_NEG]]</f>
        <v>-1.7999999999999998</v>
      </c>
      <c r="BZ95" s="39">
        <f>Tabla25[[#This Row],[PAS_DUR_COR_COD_ESC_TG_NEG]]-Tabla25[[#This Row],[ESC_DUR_COR_COD_ESC_TG_NEG]]</f>
        <v>-355.86666666666679</v>
      </c>
      <c r="CA95" s="39">
        <f>Tabla25[[#This Row],[PAS_NUM_COR_COD_ESC_TG_NEU]]-Tabla25[[#This Row],[ESC_NUM_COR_COD_ESC_TG_NEU]]</f>
        <v>-2.4999999999999996</v>
      </c>
      <c r="CB95" s="39">
        <f>Tabla25[[#This Row],[PAS_DUR_COR_COD_ESC_TG_NEU]]-Tabla25[[#This Row],[ESC_DUR_COR_COD_ESC_TG_NEU]]</f>
        <v>-813.50526315789489</v>
      </c>
      <c r="CC95" s="39">
        <f>Tabla25[[#This Row],[PAS_NUM_COR_COD_ESC_TG_POS]]-Tabla25[[#This Row],[ESC_NUM_COR_COD_ESC_TG_POS]]</f>
        <v>-2.3500000000000005</v>
      </c>
      <c r="CD95" s="39">
        <f>Tabla25[[#This Row],[PAS_DUR_COR_COD_ESC_TG_POS]]-Tabla25[[#This Row],[ESC_DUR_COR_COD_ESC_TG_POS]]</f>
        <v>-703.07647058823545</v>
      </c>
      <c r="CE95" s="39">
        <f>Tabla25[[#This Row],[PAS_NUM_COR_COD_ESC_TG_TOT]]-Tabla25[[#This Row],[ESC_NUM_COR_COD_ESC_TG_TOT]]</f>
        <v>-2.2166666666666668</v>
      </c>
      <c r="CF95" s="39">
        <f>Tabla25[[#This Row],[PAS_DUR_COR_COD_ESC_TG_TOT]]-Tabla25[[#This Row],[ESC_DUR_COR_COD_ESC_TG_TOT]]</f>
        <v>-625.07407407407413</v>
      </c>
      <c r="CG95" s="42">
        <f>Tabla25[[#This Row],[PAS_NUM_COR_COD_ROS_TG_NEG]]-Tabla25[[#This Row],[PAS_NUM_COR_COD_ESC_TG_NEG]]</f>
        <v>-1.6500000000000004</v>
      </c>
      <c r="CH95" s="42">
        <f>Tabla25[[#This Row],[PAS_NUM_COR_COD_ROS_TG_NEU]]-Tabla25[[#This Row],[PAS_NUM_COR_COD_ESC_TG_NEU]]</f>
        <v>-0.35000000000000009</v>
      </c>
      <c r="CI95" s="42">
        <f>Tabla25[[#This Row],[PAS_NUM_COR_COD_ROS_TG_POS]]-Tabla25[[#This Row],[PAS_NUM_COR_COD_ESC_TG_POS]]</f>
        <v>-4.9999999999999822E-2</v>
      </c>
      <c r="CJ95" s="42">
        <f>Tabla25[[#This Row],[PAS_NUM_COR_COD_ROS_TG_TOT]]-Tabla25[[#This Row],[PAS_NUM_COR_COD_ESC_TG_TOT]]</f>
        <v>-0.68333333333333313</v>
      </c>
      <c r="CK95" s="42">
        <f>Tabla25[[#This Row],[PAS_DUR_COR_COD_ROS_TG_NEG]]-Tabla25[[#This Row],[PAS_DUR_COR_COD_ESC_TG_NEG]]</f>
        <v>-298.64102564102564</v>
      </c>
      <c r="CL95" s="42">
        <f>Tabla25[[#This Row],[PAS_DUR_COR_COD_ROS_TG_NEU]]-Tabla25[[#This Row],[PAS_DUR_COR_COD_ESC_TG_NEU]]</f>
        <v>32.811145510836013</v>
      </c>
      <c r="CM95" s="42">
        <f>Tabla25[[#This Row],[PAS_DUR_COR_COD_ROS_TG_POS]]-Tabla25[[#This Row],[PAS_DUR_COR_COD_ESC_TG_POS]]</f>
        <v>-68.297213622290883</v>
      </c>
      <c r="CN95" s="42">
        <f>Tabla25[[#This Row],[PAS_DUR_COR_COD_ROS_TG_TOT]]-Tabla25[[#This Row],[PAS_DUR_COR_COD_ESC_TG_TOT]]</f>
        <v>-111.8749055177625</v>
      </c>
      <c r="CO95" s="44">
        <f>Tabla25[[#This Row],[ESC_NUM_COR_COD_ROS_TG_NEG]]-Tabla25[[#This Row],[ESC_NUM_COR_COD_ESC_TG_NEG]]</f>
        <v>-5.3</v>
      </c>
      <c r="CP95" s="44">
        <f>Tabla25[[#This Row],[ESC_NUM_COR_COD_ROS_TG_NEU]]-Tabla25[[#This Row],[ESC_NUM_COR_COD_ESC_TG_NEU]]</f>
        <v>-5.3</v>
      </c>
      <c r="CQ95" s="44">
        <f>Tabla25[[#This Row],[ESC_NUM_COR_COD_ROS_TG_POS]]-Tabla25[[#This Row],[ESC_NUM_COR_COD_ESC_TG_POS]]</f>
        <v>-5.4</v>
      </c>
      <c r="CR95" s="44">
        <f>Tabla25[[#This Row],[ESC_NUM_COR_COD_ROS_TG_TOT]]-Tabla25[[#This Row],[ESC_NUM_COR_COD_ESC_TG_TOT]]</f>
        <v>-5.333333333333333</v>
      </c>
      <c r="CS95" s="44">
        <f>Tabla25[[#This Row],[ESC_DUR_COR_COD_ROS_TG_NEG]]-Tabla25[[#This Row],[ESC_DUR_COR_COD_ESC_TG_NEG]]</f>
        <v>-1427.8666666666668</v>
      </c>
      <c r="CT95" s="44">
        <f>Tabla25[[#This Row],[ESC_DUR_COR_COD_ROS_TG_NEU]]-Tabla25[[#This Row],[ESC_DUR_COR_COD_ESC_TG_NEU]]</f>
        <v>-1619.4</v>
      </c>
      <c r="CU95" s="44">
        <f>Tabla25[[#This Row],[ESC_DUR_COR_COD_ROS_TG_POS]]-Tabla25[[#This Row],[ESC_DUR_COR_COD_ESC_TG_POS]]</f>
        <v>-1528.15</v>
      </c>
      <c r="CV95" s="44">
        <f>Tabla25[[#This Row],[ESC_DUR_COR_COD_ROS_TG_TOT]]-Tabla25[[#This Row],[ESC_DUR_COR_COD_ESC_TG_TOT]]</f>
        <v>-1525.8125</v>
      </c>
      <c r="CW95" s="47">
        <f>Tabla25[[#This Row],[ROS_NUM_COR_COD_ROS_TG_NEG]]-Tabla25[[#This Row],[ROS_NUM_COR_COD_ESC_TG_NEG]]</f>
        <v>4.7777777777777786</v>
      </c>
      <c r="CX95" s="47">
        <f>Tabla25[[#This Row],[ROS_NUM_COR_COD_ROS_TG_NEU]]-Tabla25[[#This Row],[ROS_NUM_COR_COD_ESC_TG_NEU]]</f>
        <v>1.9000000000000004</v>
      </c>
      <c r="CY95" s="47">
        <f>Tabla25[[#This Row],[ROS_NUM_COR_COD_ROS_TG_POS]]-Tabla25[[#This Row],[ROS_NUM_COR_COD_ESC_TG_POS]]</f>
        <v>5.4</v>
      </c>
      <c r="CZ95" s="47">
        <f>Tabla25[[#This Row],[ROS_NUM_COR_COD_ROS_TG_TOT]]-Tabla25[[#This Row],[ROS_NUM_COR_COD_ESC_TG_TOT]]</f>
        <v>4</v>
      </c>
      <c r="DA95" s="47">
        <f>Tabla25[[#This Row],[ROS_DUR_COR_COD_ROS_TG_NEG]]-Tabla25[[#This Row],[ROS_DUR_COR_COD_ESC_TG_NEG]]</f>
        <v>1354.911111111111</v>
      </c>
      <c r="DB95" s="47">
        <f>Tabla25[[#This Row],[ROS_DUR_COR_COD_ROS_TG_NEU]]-Tabla25[[#This Row],[ROS_DUR_COR_COD_ESC_TG_NEU]]</f>
        <v>782.97222222222217</v>
      </c>
      <c r="DC95" s="47">
        <f>Tabla25[[#This Row],[ROS_DUR_COR_COD_ROS_TG_POS]]-Tabla25[[#This Row],[ROS_DUR_COR_COD_ESC_TG_POS]]</f>
        <v>1545.15</v>
      </c>
      <c r="DD95" s="47">
        <f>Tabla25[[#This Row],[ROS_DUR_COR_COD_ROS_TG_TOT]]-Tabla25[[#This Row],[ROS_DUR_COR_COD_ESC_TG_TOT]]</f>
        <v>1191.172268907563</v>
      </c>
      <c r="DE95" s="57">
        <v>374.33333333333331</v>
      </c>
      <c r="DF95" s="57">
        <v>376.55555555555554</v>
      </c>
      <c r="DG95" s="57">
        <v>335.5</v>
      </c>
      <c r="DH95" s="57">
        <v>361.17857142857144</v>
      </c>
      <c r="DI95" s="57">
        <v>368.4</v>
      </c>
      <c r="DJ95" s="57">
        <v>324.125</v>
      </c>
      <c r="DK95" s="57">
        <v>363</v>
      </c>
      <c r="DL95" s="57">
        <v>346.29411764705884</v>
      </c>
      <c r="DM95" s="57">
        <v>370.33333333333331</v>
      </c>
      <c r="DN95" s="57">
        <v>249.83333333333334</v>
      </c>
      <c r="DO95" s="57">
        <v>371.5</v>
      </c>
      <c r="DP95" s="57">
        <v>325.4375</v>
      </c>
      <c r="DQ95" s="57">
        <v>350.3</v>
      </c>
      <c r="DR95" s="57">
        <v>323.5</v>
      </c>
      <c r="DS95" s="57">
        <v>345.8</v>
      </c>
      <c r="DT95" s="57">
        <v>339.86666666666667</v>
      </c>
      <c r="DU95" s="57">
        <v>342.15384615384613</v>
      </c>
      <c r="DV95" s="57">
        <v>327.23529411764707</v>
      </c>
      <c r="DW95" s="57">
        <v>330.05263157894734</v>
      </c>
      <c r="DX95" s="57">
        <v>332.28571428571428</v>
      </c>
      <c r="DY95" s="57">
        <v>319.72222222222223</v>
      </c>
      <c r="DZ95" s="57">
        <v>310.21052631578948</v>
      </c>
      <c r="EA95" s="57">
        <v>318.23529411764707</v>
      </c>
      <c r="EB95" s="57">
        <v>315.90740740740739</v>
      </c>
      <c r="EC95" s="57">
        <f>Tabla25[[#This Row],[ROS_1DU_COR_COD_ROS_TG_NEG]]-Tabla25[[#This Row],[ROS_1DU_COR_COD_ESC_TG_NEG]]</f>
        <v>5.9333333333333371</v>
      </c>
      <c r="ED95" s="57">
        <f>Tabla25[[#This Row],[ROS_1DU_COR_COD_ROS_TG_NEU]]-Tabla25[[#This Row],[ROS_1DU_COR_COD_ESC_TG_NEU]]</f>
        <v>52.430555555555543</v>
      </c>
      <c r="EE95" s="57">
        <f>Tabla25[[#This Row],[ROS_1DU_COR_COD_ROS_TG_POS]]-Tabla25[[#This Row],[ROS_1DU_COR_COD_ESC_TG_POS]]</f>
        <v>-27.5</v>
      </c>
      <c r="EF95" s="57">
        <f>Tabla25[[#This Row],[ROS_1DU_COR_COD_ROS_TG_TOT]]-Tabla25[[#This Row],[ROS_1DU_COR_COD_ESC_TG_TOT]]</f>
        <v>14.884453781512605</v>
      </c>
      <c r="EG95" s="57">
        <f>Tabla25[[#This Row],[ESC_1DU_COR_COD_ROS_TG_NEG]]-Tabla25[[#This Row],[ESC_1DU_COR_COD_ESC_TG_NEG]]</f>
        <v>20.033333333333303</v>
      </c>
      <c r="EH95" s="57">
        <f>Tabla25[[#This Row],[ESC_1DU_COR_COD_ROS_TG_NEU]]-Tabla25[[#This Row],[ESC_1DU_COR_COD_ESC_TG_NEU]]</f>
        <v>-73.666666666666657</v>
      </c>
      <c r="EI95" s="57">
        <f>Tabla25[[#This Row],[ESC_1DU_COR_COD_ROS_TG_POS]]-Tabla25[[#This Row],[ESC_1DU_COR_COD_ESC_TG_POS]]</f>
        <v>25.699999999999989</v>
      </c>
      <c r="EJ95" s="57">
        <f>Tabla25[[#This Row],[ESC_1DU_COR_COD_ROS_TG_TOT]]-Tabla25[[#This Row],[ESC_1DU_COR_COD_ESC_TG_TOT]]</f>
        <v>-14.429166666666674</v>
      </c>
      <c r="EK95" s="57">
        <f>Tabla25[[#This Row],[PAS_1DU_COR_COD_ROS_TG_NEG]]-Tabla25[[#This Row],[PAS_1DU_COR_COD_ESC_TG_NEG]]</f>
        <v>22.431623931623903</v>
      </c>
      <c r="EL95" s="57">
        <f>Tabla25[[#This Row],[PAS_1DU_COR_COD_ROS_TG_NEU]]-Tabla25[[#This Row],[PAS_1DU_COR_COD_ESC_TG_NEU]]</f>
        <v>17.024767801857593</v>
      </c>
      <c r="EM95" s="57">
        <f>Tabla25[[#This Row],[PAS_1DU_COR_COD_ROS_TG_POS]]-Tabla25[[#This Row],[PAS_1DU_COR_COD_ESC_TG_POS]]</f>
        <v>11.817337461300269</v>
      </c>
      <c r="EN95" s="57">
        <f>Tabla25[[#This Row],[PAS_1DU_COR_COD_ROS_TG_TOT]]-Tabla25[[#This Row],[PAS_1DU_COR_COD_ESC_TG_TOT]]</f>
        <v>16.378306878306887</v>
      </c>
    </row>
    <row r="96" spans="1:144" x14ac:dyDescent="0.3">
      <c r="A96" s="2" t="s">
        <v>94</v>
      </c>
      <c r="B96" s="2">
        <v>30</v>
      </c>
      <c r="C96" s="2">
        <v>2</v>
      </c>
      <c r="D96" s="2">
        <v>32</v>
      </c>
      <c r="E96" s="19">
        <v>2.1</v>
      </c>
      <c r="F96" s="19">
        <v>678.07692307692309</v>
      </c>
      <c r="G96" s="19">
        <v>2.5</v>
      </c>
      <c r="H96" s="19">
        <v>588.35714285714289</v>
      </c>
      <c r="I96" s="19">
        <v>3.05</v>
      </c>
      <c r="J96" s="19">
        <v>667.58823529411768</v>
      </c>
      <c r="K96" s="19">
        <v>2.5499999999999998</v>
      </c>
      <c r="L96" s="19">
        <v>645.47727272727275</v>
      </c>
      <c r="M96" s="21">
        <v>3.6</v>
      </c>
      <c r="N96" s="21">
        <v>860.66666666666663</v>
      </c>
      <c r="O96" s="21">
        <v>3.25</v>
      </c>
      <c r="P96" s="21">
        <v>831.625</v>
      </c>
      <c r="Q96" s="21">
        <v>4.05</v>
      </c>
      <c r="R96" s="21">
        <v>870.29411764705878</v>
      </c>
      <c r="S96" s="21">
        <v>3.6333333333333333</v>
      </c>
      <c r="T96" s="21">
        <v>854.39583333333337</v>
      </c>
      <c r="U96" s="22">
        <v>1.6</v>
      </c>
      <c r="V96" s="22">
        <v>1029.25</v>
      </c>
      <c r="W96" s="22">
        <v>2.7</v>
      </c>
      <c r="X96" s="22">
        <v>895.33333333333337</v>
      </c>
      <c r="Y96" s="22">
        <v>2</v>
      </c>
      <c r="Z96" s="22">
        <v>763.25</v>
      </c>
      <c r="AA96" s="22">
        <v>2.1071428571428572</v>
      </c>
      <c r="AB96" s="22">
        <v>895.85714285714289</v>
      </c>
      <c r="AC96" s="24">
        <v>0.8</v>
      </c>
      <c r="AD96" s="24">
        <v>436.75</v>
      </c>
      <c r="AE96" s="24">
        <v>1.5</v>
      </c>
      <c r="AF96" s="24">
        <v>420.8</v>
      </c>
      <c r="AG96" s="24">
        <v>2.125</v>
      </c>
      <c r="AH96" s="24">
        <v>1164.3333333333333</v>
      </c>
      <c r="AI96" s="24">
        <v>1.4285714285714286</v>
      </c>
      <c r="AJ96" s="24">
        <v>612</v>
      </c>
      <c r="AK96" s="26">
        <v>3.4444444444444446</v>
      </c>
      <c r="AL96" s="26">
        <v>959.75</v>
      </c>
      <c r="AM96" s="26">
        <v>4.1111111111111107</v>
      </c>
      <c r="AN96" s="26">
        <v>1203.4285714285713</v>
      </c>
      <c r="AO96" s="26">
        <v>3.9</v>
      </c>
      <c r="AP96" s="26">
        <v>902.5</v>
      </c>
      <c r="AQ96" s="26">
        <v>3.8214285714285716</v>
      </c>
      <c r="AR96" s="26">
        <v>1014</v>
      </c>
      <c r="AS96" s="28">
        <v>3.2222222222222223</v>
      </c>
      <c r="AT96" s="28">
        <v>860.71428571428567</v>
      </c>
      <c r="AU96" s="28">
        <v>2.3333333333333335</v>
      </c>
      <c r="AV96" s="28">
        <v>654.28571428571433</v>
      </c>
      <c r="AW96" s="28">
        <v>3.2</v>
      </c>
      <c r="AX96" s="28">
        <v>939.57142857142856</v>
      </c>
      <c r="AY96" s="28">
        <v>2.9285714285714284</v>
      </c>
      <c r="AZ96" s="28">
        <v>818.19047619047615</v>
      </c>
      <c r="BA96" s="33">
        <f>Tabla25[[#This Row],[ROS_NUM_COR_COD_ROS_TG_NEG]]-Tabla25[[#This Row],[PAS_NUM_COR_COD_ROS_TG_NEG]]</f>
        <v>-0.37777777777777777</v>
      </c>
      <c r="BB96" s="33">
        <f>Tabla25[[#This Row],[ROS_DUR_COR_COD_ROS_TG_NEG]]-Tabla25[[#This Row],[PAS_DUR_COR_COD_ROS_TG_NEG]]</f>
        <v>4.7619047619036792E-2</v>
      </c>
      <c r="BC96" s="33">
        <f>Tabla25[[#This Row],[ROS_NUM_COR_COD_ROS_TG_NEU]]-Tabla25[[#This Row],[PAS_NUM_COR_COD_ROS_TG_NEU]]</f>
        <v>-0.91666666666666652</v>
      </c>
      <c r="BD96" s="33">
        <f>Tabla25[[#This Row],[ROS_DUR_COR_COD_ROS_TG_NEU]]-Tabla25[[#This Row],[PAS_DUR_COR_COD_ROS_TG_NEU]]</f>
        <v>-177.33928571428567</v>
      </c>
      <c r="BE96" s="33">
        <f>Tabla25[[#This Row],[ROS_NUM_COR_COD_ROS_TG_POS]]-Tabla25[[#This Row],[PAS_NUM_COR_COD_ROS_TG_POS]]</f>
        <v>-0.84999999999999964</v>
      </c>
      <c r="BF96" s="33">
        <f>Tabla25[[#This Row],[ROS_DUR_COR_COD_ROS_TG_POS]]-Tabla25[[#This Row],[PAS_DUR_COR_COD_ROS_TG_POS]]</f>
        <v>69.277310924369772</v>
      </c>
      <c r="BG96" s="33">
        <f>Tabla25[[#This Row],[ROS_NUM_COR_COD_ROS_TG_TOT]]-Tabla25[[#This Row],[PAS_NUM_COR_COD_ROS_TG_TOT]]</f>
        <v>-0.70476190476190492</v>
      </c>
      <c r="BH96" s="33">
        <f>Tabla25[[#This Row],[ROS_DUR_COR_COD_ROS_TG_TOT]]-Tabla25[[#This Row],[PAS_DUR_COR_COD_ROS_TG_TOT]]</f>
        <v>-36.205357142857224</v>
      </c>
      <c r="BI96" s="30">
        <f>Tabla25[[#This Row],[ROS_NUM_COR_COD_ESC_TG_NEG]]-Tabla25[[#This Row],[PAS_NUM_COR_COD_ESC_TG_NEG]]</f>
        <v>1.3444444444444446</v>
      </c>
      <c r="BJ96" s="30">
        <f>Tabla25[[#This Row],[ROS_DUR_COR_COD_ESC_TG_NEG]]-Tabla25[[#This Row],[PAS_DUR_COR_COD_ESC_TG_NEG]]</f>
        <v>281.67307692307691</v>
      </c>
      <c r="BK96" s="30">
        <f>Tabla25[[#This Row],[ROS_NUM_COR_COD_ESC_TG_NEU]]-Tabla25[[#This Row],[PAS_NUM_COR_COD_ESC_TG_NEU]]</f>
        <v>1.6111111111111107</v>
      </c>
      <c r="BL96" s="30">
        <f>Tabla25[[#This Row],[ROS_DUR_COR_COD_ESC_TG_NEU]]-Tabla25[[#This Row],[PAS_DUR_COR_COD_ESC_TG_NEU]]</f>
        <v>615.07142857142844</v>
      </c>
      <c r="BM96" s="30">
        <f>Tabla25[[#This Row],[ROS_NUM_COR_COD_ESC_TG_POS]]-Tabla25[[#This Row],[PAS_NUM_COR_COD_ESC_TG_POS]]</f>
        <v>0.85000000000000009</v>
      </c>
      <c r="BN96" s="30">
        <f>Tabla25[[#This Row],[ROS_DUR_COR_COD_ESC_TG_POS]]-Tabla25[[#This Row],[PAS_DUR_COR_COD_ESC_TG_POS]]</f>
        <v>234.91176470588232</v>
      </c>
      <c r="BO96" s="30">
        <f>Tabla25[[#This Row],[ROS_NUM_COR_COD_ESC_TG_TOT]]-Tabla25[[#This Row],[PAS_NUM_COR_COD_ESC_TG_TOT]]</f>
        <v>1.2714285714285718</v>
      </c>
      <c r="BP96" s="30">
        <f>Tabla25[[#This Row],[ROS_DUR_COR_COD_ESC_TG_TOT]]-Tabla25[[#This Row],[PAS_DUR_COR_COD_ESC_TG_TOT]]</f>
        <v>368.52272727272725</v>
      </c>
      <c r="BQ96" s="36">
        <f>Tabla25[[#This Row],[PAS_NUM_COR_COD_ROS_TG_NEG]]-Tabla25[[#This Row],[ESC_NUM_COR_COD_ROS_TG_NEG]]</f>
        <v>2.8</v>
      </c>
      <c r="BR96" s="36">
        <f>Tabla25[[#This Row],[PAS_DUR_COR_COD_ROS_TG_NEG]]-Tabla25[[#This Row],[ESC_DUR_COR_COD_ROS_TG_NEG]]</f>
        <v>423.91666666666663</v>
      </c>
      <c r="BS96" s="36">
        <f>Tabla25[[#This Row],[PAS_NUM_COR_COD_ROS_TG_NEU]]-Tabla25[[#This Row],[ESC_NUM_COR_COD_ROS_TG_NEU]]</f>
        <v>1.75</v>
      </c>
      <c r="BT96" s="36">
        <f>Tabla25[[#This Row],[PAS_DUR_COR_COD_ROS_TG_NEU]]-Tabla25[[#This Row],[ESC_DUR_COR_COD_ROS_TG_NEU]]</f>
        <v>410.82499999999999</v>
      </c>
      <c r="BU96" s="36">
        <f>Tabla25[[#This Row],[PAS_NUM_COR_COD_ROS_TG_POS]]-Tabla25[[#This Row],[ESC_NUM_COR_COD_ROS_TG_POS]]</f>
        <v>1.9249999999999998</v>
      </c>
      <c r="BV96" s="36">
        <f>Tabla25[[#This Row],[PAS_DUR_COR_COD_ROS_TG_POS]]-Tabla25[[#This Row],[ESC_DUR_COR_COD_ROS_TG_POS]]</f>
        <v>-294.03921568627447</v>
      </c>
      <c r="BW96" s="36">
        <f>Tabla25[[#This Row],[PAS_NUM_COR_COD_ROS_TG_TOT]]-Tabla25[[#This Row],[ESC_NUM_COR_COD_ROS_TG_TOT]]</f>
        <v>2.2047619047619049</v>
      </c>
      <c r="BX96" s="36">
        <f>Tabla25[[#This Row],[PAS_DUR_COR_COD_ROS_TG_TOT]]-Tabla25[[#This Row],[ESC_DUR_COR_COD_ROS_TG_TOT]]</f>
        <v>242.39583333333337</v>
      </c>
      <c r="BY96" s="39">
        <f>Tabla25[[#This Row],[PAS_NUM_COR_COD_ESC_TG_NEG]]-Tabla25[[#This Row],[ESC_NUM_COR_COD_ESC_TG_NEG]]</f>
        <v>0.5</v>
      </c>
      <c r="BZ96" s="39">
        <f>Tabla25[[#This Row],[PAS_DUR_COR_COD_ESC_TG_NEG]]-Tabla25[[#This Row],[ESC_DUR_COR_COD_ESC_TG_NEG]]</f>
        <v>-351.17307692307691</v>
      </c>
      <c r="CA96" s="39">
        <f>Tabla25[[#This Row],[PAS_NUM_COR_COD_ESC_TG_NEU]]-Tabla25[[#This Row],[ESC_NUM_COR_COD_ESC_TG_NEU]]</f>
        <v>-0.20000000000000018</v>
      </c>
      <c r="CB96" s="39">
        <f>Tabla25[[#This Row],[PAS_DUR_COR_COD_ESC_TG_NEU]]-Tabla25[[#This Row],[ESC_DUR_COR_COD_ESC_TG_NEU]]</f>
        <v>-306.97619047619048</v>
      </c>
      <c r="CC96" s="39">
        <f>Tabla25[[#This Row],[PAS_NUM_COR_COD_ESC_TG_POS]]-Tabla25[[#This Row],[ESC_NUM_COR_COD_ESC_TG_POS]]</f>
        <v>1.0499999999999998</v>
      </c>
      <c r="CD96" s="39">
        <f>Tabla25[[#This Row],[PAS_DUR_COR_COD_ESC_TG_POS]]-Tabla25[[#This Row],[ESC_DUR_COR_COD_ESC_TG_POS]]</f>
        <v>-95.66176470588232</v>
      </c>
      <c r="CE96" s="39">
        <f>Tabla25[[#This Row],[PAS_NUM_COR_COD_ESC_TG_TOT]]-Tabla25[[#This Row],[ESC_NUM_COR_COD_ESC_TG_TOT]]</f>
        <v>0.44285714285714262</v>
      </c>
      <c r="CF96" s="39">
        <f>Tabla25[[#This Row],[PAS_DUR_COR_COD_ESC_TG_TOT]]-Tabla25[[#This Row],[ESC_DUR_COR_COD_ESC_TG_TOT]]</f>
        <v>-250.37987012987014</v>
      </c>
      <c r="CG96" s="42">
        <f>Tabla25[[#This Row],[PAS_NUM_COR_COD_ROS_TG_NEG]]-Tabla25[[#This Row],[PAS_NUM_COR_COD_ESC_TG_NEG]]</f>
        <v>1.5</v>
      </c>
      <c r="CH96" s="42">
        <f>Tabla25[[#This Row],[PAS_NUM_COR_COD_ROS_TG_NEU]]-Tabla25[[#This Row],[PAS_NUM_COR_COD_ESC_TG_NEU]]</f>
        <v>0.75</v>
      </c>
      <c r="CI96" s="42">
        <f>Tabla25[[#This Row],[PAS_NUM_COR_COD_ROS_TG_POS]]-Tabla25[[#This Row],[PAS_NUM_COR_COD_ESC_TG_POS]]</f>
        <v>1</v>
      </c>
      <c r="CJ96" s="42">
        <f>Tabla25[[#This Row],[PAS_NUM_COR_COD_ROS_TG_TOT]]-Tabla25[[#This Row],[PAS_NUM_COR_COD_ESC_TG_TOT]]</f>
        <v>1.0833333333333335</v>
      </c>
      <c r="CK96" s="42">
        <f>Tabla25[[#This Row],[PAS_DUR_COR_COD_ROS_TG_NEG]]-Tabla25[[#This Row],[PAS_DUR_COR_COD_ESC_TG_NEG]]</f>
        <v>182.58974358974353</v>
      </c>
      <c r="CL96" s="42">
        <f>Tabla25[[#This Row],[PAS_DUR_COR_COD_ROS_TG_NEU]]-Tabla25[[#This Row],[PAS_DUR_COR_COD_ESC_TG_NEU]]</f>
        <v>243.26785714285711</v>
      </c>
      <c r="CM96" s="42">
        <f>Tabla25[[#This Row],[PAS_DUR_COR_COD_ROS_TG_POS]]-Tabla25[[#This Row],[PAS_DUR_COR_COD_ESC_TG_POS]]</f>
        <v>202.7058823529411</v>
      </c>
      <c r="CN96" s="42">
        <f>Tabla25[[#This Row],[PAS_DUR_COR_COD_ROS_TG_TOT]]-Tabla25[[#This Row],[PAS_DUR_COR_COD_ESC_TG_TOT]]</f>
        <v>208.91856060606062</v>
      </c>
      <c r="CO96" s="44">
        <f>Tabla25[[#This Row],[ESC_NUM_COR_COD_ROS_TG_NEG]]-Tabla25[[#This Row],[ESC_NUM_COR_COD_ESC_TG_NEG]]</f>
        <v>-0.8</v>
      </c>
      <c r="CP96" s="44">
        <f>Tabla25[[#This Row],[ESC_NUM_COR_COD_ROS_TG_NEU]]-Tabla25[[#This Row],[ESC_NUM_COR_COD_ESC_TG_NEU]]</f>
        <v>-1.2000000000000002</v>
      </c>
      <c r="CQ96" s="44">
        <f>Tabla25[[#This Row],[ESC_NUM_COR_COD_ROS_TG_POS]]-Tabla25[[#This Row],[ESC_NUM_COR_COD_ESC_TG_POS]]</f>
        <v>0.125</v>
      </c>
      <c r="CR96" s="44">
        <f>Tabla25[[#This Row],[ESC_NUM_COR_COD_ROS_TG_TOT]]-Tabla25[[#This Row],[ESC_NUM_COR_COD_ESC_TG_TOT]]</f>
        <v>-0.6785714285714286</v>
      </c>
      <c r="CS96" s="44">
        <f>Tabla25[[#This Row],[ESC_DUR_COR_COD_ROS_TG_NEG]]-Tabla25[[#This Row],[ESC_DUR_COR_COD_ESC_TG_NEG]]</f>
        <v>-592.5</v>
      </c>
      <c r="CT96" s="44">
        <f>Tabla25[[#This Row],[ESC_DUR_COR_COD_ROS_TG_NEU]]-Tabla25[[#This Row],[ESC_DUR_COR_COD_ESC_TG_NEU]]</f>
        <v>-474.53333333333336</v>
      </c>
      <c r="CU96" s="44">
        <f>Tabla25[[#This Row],[ESC_DUR_COR_COD_ROS_TG_POS]]-Tabla25[[#This Row],[ESC_DUR_COR_COD_ESC_TG_POS]]</f>
        <v>401.08333333333326</v>
      </c>
      <c r="CV96" s="44">
        <f>Tabla25[[#This Row],[ESC_DUR_COR_COD_ROS_TG_TOT]]-Tabla25[[#This Row],[ESC_DUR_COR_COD_ESC_TG_TOT]]</f>
        <v>-283.85714285714289</v>
      </c>
      <c r="CW96" s="47">
        <f>Tabla25[[#This Row],[ROS_NUM_COR_COD_ROS_TG_NEG]]-Tabla25[[#This Row],[ROS_NUM_COR_COD_ESC_TG_NEG]]</f>
        <v>-0.22222222222222232</v>
      </c>
      <c r="CX96" s="47">
        <f>Tabla25[[#This Row],[ROS_NUM_COR_COD_ROS_TG_NEU]]-Tabla25[[#This Row],[ROS_NUM_COR_COD_ESC_TG_NEU]]</f>
        <v>-1.7777777777777772</v>
      </c>
      <c r="CY96" s="47">
        <f>Tabla25[[#This Row],[ROS_NUM_COR_COD_ROS_TG_POS]]-Tabla25[[#This Row],[ROS_NUM_COR_COD_ESC_TG_POS]]</f>
        <v>-0.69999999999999973</v>
      </c>
      <c r="CZ96" s="47">
        <f>Tabla25[[#This Row],[ROS_NUM_COR_COD_ROS_TG_TOT]]-Tabla25[[#This Row],[ROS_NUM_COR_COD_ESC_TG_TOT]]</f>
        <v>-0.89285714285714324</v>
      </c>
      <c r="DA96" s="47">
        <f>Tabla25[[#This Row],[ROS_DUR_COR_COD_ROS_TG_NEG]]-Tabla25[[#This Row],[ROS_DUR_COR_COD_ESC_TG_NEG]]</f>
        <v>-99.035714285714334</v>
      </c>
      <c r="DB96" s="47">
        <f>Tabla25[[#This Row],[ROS_DUR_COR_COD_ROS_TG_NEU]]-Tabla25[[#This Row],[ROS_DUR_COR_COD_ESC_TG_NEU]]</f>
        <v>-549.142857142857</v>
      </c>
      <c r="DC96" s="47">
        <f>Tabla25[[#This Row],[ROS_DUR_COR_COD_ROS_TG_POS]]-Tabla25[[#This Row],[ROS_DUR_COR_COD_ESC_TG_POS]]</f>
        <v>37.071428571428555</v>
      </c>
      <c r="DD96" s="47">
        <f>Tabla25[[#This Row],[ROS_DUR_COR_COD_ROS_TG_TOT]]-Tabla25[[#This Row],[ROS_DUR_COR_COD_ESC_TG_TOT]]</f>
        <v>-195.80952380952385</v>
      </c>
      <c r="DE96" s="57">
        <v>155.42857142857142</v>
      </c>
      <c r="DF96" s="57">
        <v>239.14285714285714</v>
      </c>
      <c r="DG96" s="57">
        <v>158.42857142857142</v>
      </c>
      <c r="DH96" s="57">
        <v>184.33333333333334</v>
      </c>
      <c r="DI96" s="57">
        <v>186.625</v>
      </c>
      <c r="DJ96" s="57">
        <v>255.57142857142858</v>
      </c>
      <c r="DK96" s="57">
        <v>170.75</v>
      </c>
      <c r="DL96" s="57">
        <v>202.08695652173913</v>
      </c>
      <c r="DM96" s="57">
        <v>207.25</v>
      </c>
      <c r="DN96" s="57">
        <v>132</v>
      </c>
      <c r="DO96" s="57">
        <v>237.33333333333334</v>
      </c>
      <c r="DP96" s="57">
        <v>183.41666666666666</v>
      </c>
      <c r="DQ96" s="57">
        <v>163</v>
      </c>
      <c r="DR96" s="57">
        <v>174.83333333333334</v>
      </c>
      <c r="DS96" s="57">
        <v>192</v>
      </c>
      <c r="DT96" s="57">
        <v>176.35714285714286</v>
      </c>
      <c r="DU96" s="57">
        <v>174.13333333333333</v>
      </c>
      <c r="DV96" s="57">
        <v>180.5</v>
      </c>
      <c r="DW96" s="57">
        <v>214.52941176470588</v>
      </c>
      <c r="DX96" s="57">
        <v>190.5625</v>
      </c>
      <c r="DY96" s="57">
        <v>199.46153846153845</v>
      </c>
      <c r="DZ96" s="57">
        <v>158.92857142857142</v>
      </c>
      <c r="EA96" s="57">
        <v>189</v>
      </c>
      <c r="EB96" s="57">
        <v>182.52272727272728</v>
      </c>
      <c r="EC96" s="57">
        <f>Tabla25[[#This Row],[ROS_1DU_COR_COD_ROS_TG_NEG]]-Tabla25[[#This Row],[ROS_1DU_COR_COD_ESC_TG_NEG]]</f>
        <v>-31.196428571428584</v>
      </c>
      <c r="ED96" s="57">
        <f>Tabla25[[#This Row],[ROS_1DU_COR_COD_ROS_TG_NEU]]-Tabla25[[#This Row],[ROS_1DU_COR_COD_ESC_TG_NEU]]</f>
        <v>-16.428571428571445</v>
      </c>
      <c r="EE96" s="57">
        <f>Tabla25[[#This Row],[ROS_1DU_COR_COD_ROS_TG_POS]]-Tabla25[[#This Row],[ROS_1DU_COR_COD_ESC_TG_POS]]</f>
        <v>-12.321428571428584</v>
      </c>
      <c r="EF96" s="57">
        <f>Tabla25[[#This Row],[ROS_1DU_COR_COD_ROS_TG_TOT]]-Tabla25[[#This Row],[ROS_1DU_COR_COD_ESC_TG_TOT]]</f>
        <v>-17.753623188405783</v>
      </c>
      <c r="EG96" s="57">
        <f>Tabla25[[#This Row],[ESC_1DU_COR_COD_ROS_TG_NEG]]-Tabla25[[#This Row],[ESC_1DU_COR_COD_ESC_TG_NEG]]</f>
        <v>44.25</v>
      </c>
      <c r="EH96" s="57">
        <f>Tabla25[[#This Row],[ESC_1DU_COR_COD_ROS_TG_NEU]]-Tabla25[[#This Row],[ESC_1DU_COR_COD_ESC_TG_NEU]]</f>
        <v>-42.833333333333343</v>
      </c>
      <c r="EI96" s="57">
        <f>Tabla25[[#This Row],[ESC_1DU_COR_COD_ROS_TG_POS]]-Tabla25[[#This Row],[ESC_1DU_COR_COD_ESC_TG_POS]]</f>
        <v>45.333333333333343</v>
      </c>
      <c r="EJ96" s="57">
        <f>Tabla25[[#This Row],[ESC_1DU_COR_COD_ROS_TG_TOT]]-Tabla25[[#This Row],[ESC_1DU_COR_COD_ESC_TG_TOT]]</f>
        <v>7.059523809523796</v>
      </c>
      <c r="EK96" s="57">
        <f>Tabla25[[#This Row],[PAS_1DU_COR_COD_ROS_TG_NEG]]-Tabla25[[#This Row],[PAS_1DU_COR_COD_ESC_TG_NEG]]</f>
        <v>-25.328205128205127</v>
      </c>
      <c r="EL96" s="57">
        <f>Tabla25[[#This Row],[PAS_1DU_COR_COD_ROS_TG_NEU]]-Tabla25[[#This Row],[PAS_1DU_COR_COD_ESC_TG_NEU]]</f>
        <v>21.571428571428584</v>
      </c>
      <c r="EM96" s="57">
        <f>Tabla25[[#This Row],[PAS_1DU_COR_COD_ROS_TG_POS]]-Tabla25[[#This Row],[PAS_1DU_COR_COD_ESC_TG_POS]]</f>
        <v>25.529411764705884</v>
      </c>
      <c r="EN96" s="57">
        <f>Tabla25[[#This Row],[PAS_1DU_COR_COD_ROS_TG_TOT]]-Tabla25[[#This Row],[PAS_1DU_COR_COD_ESC_TG_TOT]]</f>
        <v>8.0397727272727195</v>
      </c>
    </row>
    <row r="97" spans="1:144" x14ac:dyDescent="0.3">
      <c r="A97" s="2" t="s">
        <v>95</v>
      </c>
      <c r="B97" s="2">
        <v>30</v>
      </c>
      <c r="C97" s="2">
        <v>2</v>
      </c>
      <c r="D97" s="2">
        <v>39</v>
      </c>
      <c r="E97" s="19">
        <v>3.1</v>
      </c>
      <c r="F97" s="19">
        <v>855.0526315789474</v>
      </c>
      <c r="G97" s="19">
        <v>4</v>
      </c>
      <c r="H97" s="19">
        <v>1157.421052631579</v>
      </c>
      <c r="I97" s="19">
        <v>3.5</v>
      </c>
      <c r="J97" s="19">
        <v>1064.6666666666667</v>
      </c>
      <c r="K97" s="19">
        <v>3.5333333333333332</v>
      </c>
      <c r="L97" s="19">
        <v>1025.0178571428571</v>
      </c>
      <c r="M97" s="21">
        <v>4.05</v>
      </c>
      <c r="N97" s="21">
        <v>1180.1500000000001</v>
      </c>
      <c r="O97" s="21">
        <v>3</v>
      </c>
      <c r="P97" s="21">
        <v>904.31578947368416</v>
      </c>
      <c r="Q97" s="21">
        <v>3.15</v>
      </c>
      <c r="R97" s="21">
        <v>941.42105263157896</v>
      </c>
      <c r="S97" s="21">
        <v>3.4</v>
      </c>
      <c r="T97" s="21">
        <v>1011.5862068965517</v>
      </c>
      <c r="U97" s="22">
        <v>5.0999999999999996</v>
      </c>
      <c r="V97" s="22">
        <v>1381.8</v>
      </c>
      <c r="W97" s="22">
        <v>4.3</v>
      </c>
      <c r="X97" s="22">
        <v>1118.2</v>
      </c>
      <c r="Y97" s="22">
        <v>5.3</v>
      </c>
      <c r="Z97" s="22">
        <v>1295.0999999999999</v>
      </c>
      <c r="AA97" s="22">
        <v>4.9000000000000004</v>
      </c>
      <c r="AB97" s="22">
        <v>1265.0333333333333</v>
      </c>
      <c r="AC97" s="24">
        <v>0.9</v>
      </c>
      <c r="AD97" s="24">
        <v>403.5</v>
      </c>
      <c r="AE97" s="24">
        <v>2.4</v>
      </c>
      <c r="AF97" s="24">
        <v>575.1</v>
      </c>
      <c r="AG97" s="24">
        <v>1.2</v>
      </c>
      <c r="AH97" s="24">
        <v>439.14285714285717</v>
      </c>
      <c r="AI97" s="24">
        <v>1.5</v>
      </c>
      <c r="AJ97" s="24">
        <v>488.95652173913044</v>
      </c>
      <c r="AK97" s="26">
        <v>2.7777777777777777</v>
      </c>
      <c r="AL97" s="26">
        <v>990.85714285714289</v>
      </c>
      <c r="AM97" s="26">
        <v>1.7</v>
      </c>
      <c r="AN97" s="26">
        <v>483</v>
      </c>
      <c r="AO97" s="26">
        <v>1.7777777777777777</v>
      </c>
      <c r="AP97" s="26">
        <v>706.66666666666663</v>
      </c>
      <c r="AQ97" s="26">
        <v>2.0714285714285716</v>
      </c>
      <c r="AR97" s="26">
        <v>716.19047619047615</v>
      </c>
      <c r="AS97" s="28">
        <v>4.333333333333333</v>
      </c>
      <c r="AT97" s="28">
        <v>1094.6666666666667</v>
      </c>
      <c r="AU97" s="28">
        <v>5.7</v>
      </c>
      <c r="AV97" s="28">
        <v>1631</v>
      </c>
      <c r="AW97" s="28">
        <v>5</v>
      </c>
      <c r="AX97" s="28">
        <v>1314.3333333333333</v>
      </c>
      <c r="AY97" s="28">
        <v>5.0357142857142856</v>
      </c>
      <c r="AZ97" s="28">
        <v>1346.6666666666667</v>
      </c>
      <c r="BA97" s="33">
        <f>Tabla25[[#This Row],[ROS_NUM_COR_COD_ROS_TG_NEG]]-Tabla25[[#This Row],[PAS_NUM_COR_COD_ROS_TG_NEG]]</f>
        <v>0.28333333333333321</v>
      </c>
      <c r="BB97" s="33">
        <f>Tabla25[[#This Row],[ROS_DUR_COR_COD_ROS_TG_NEG]]-Tabla25[[#This Row],[PAS_DUR_COR_COD_ROS_TG_NEG]]</f>
        <v>-85.483333333333348</v>
      </c>
      <c r="BC97" s="33">
        <f>Tabla25[[#This Row],[ROS_NUM_COR_COD_ROS_TG_NEU]]-Tabla25[[#This Row],[PAS_NUM_COR_COD_ROS_TG_NEU]]</f>
        <v>2.7</v>
      </c>
      <c r="BD97" s="33">
        <f>Tabla25[[#This Row],[ROS_DUR_COR_COD_ROS_TG_NEU]]-Tabla25[[#This Row],[PAS_DUR_COR_COD_ROS_TG_NEU]]</f>
        <v>726.68421052631584</v>
      </c>
      <c r="BE97" s="33">
        <f>Tabla25[[#This Row],[ROS_NUM_COR_COD_ROS_TG_POS]]-Tabla25[[#This Row],[PAS_NUM_COR_COD_ROS_TG_POS]]</f>
        <v>1.85</v>
      </c>
      <c r="BF97" s="33">
        <f>Tabla25[[#This Row],[ROS_DUR_COR_COD_ROS_TG_POS]]-Tabla25[[#This Row],[PAS_DUR_COR_COD_ROS_TG_POS]]</f>
        <v>372.9122807017543</v>
      </c>
      <c r="BG97" s="33">
        <f>Tabla25[[#This Row],[ROS_NUM_COR_COD_ROS_TG_TOT]]-Tabla25[[#This Row],[PAS_NUM_COR_COD_ROS_TG_TOT]]</f>
        <v>1.6357142857142857</v>
      </c>
      <c r="BH97" s="33">
        <f>Tabla25[[#This Row],[ROS_DUR_COR_COD_ROS_TG_TOT]]-Tabla25[[#This Row],[PAS_DUR_COR_COD_ROS_TG_TOT]]</f>
        <v>335.080459770115</v>
      </c>
      <c r="BI97" s="30">
        <f>Tabla25[[#This Row],[ROS_NUM_COR_COD_ESC_TG_NEG]]-Tabla25[[#This Row],[PAS_NUM_COR_COD_ESC_TG_NEG]]</f>
        <v>-0.32222222222222241</v>
      </c>
      <c r="BJ97" s="30">
        <f>Tabla25[[#This Row],[ROS_DUR_COR_COD_ESC_TG_NEG]]-Tabla25[[#This Row],[PAS_DUR_COR_COD_ESC_TG_NEG]]</f>
        <v>135.80451127819549</v>
      </c>
      <c r="BK97" s="30">
        <f>Tabla25[[#This Row],[ROS_NUM_COR_COD_ESC_TG_NEU]]-Tabla25[[#This Row],[PAS_NUM_COR_COD_ESC_TG_NEU]]</f>
        <v>-2.2999999999999998</v>
      </c>
      <c r="BL97" s="30">
        <f>Tabla25[[#This Row],[ROS_DUR_COR_COD_ESC_TG_NEU]]-Tabla25[[#This Row],[PAS_DUR_COR_COD_ESC_TG_NEU]]</f>
        <v>-674.42105263157896</v>
      </c>
      <c r="BM97" s="30">
        <f>Tabla25[[#This Row],[ROS_NUM_COR_COD_ESC_TG_POS]]-Tabla25[[#This Row],[PAS_NUM_COR_COD_ESC_TG_POS]]</f>
        <v>-1.7222222222222223</v>
      </c>
      <c r="BN97" s="30">
        <f>Tabla25[[#This Row],[ROS_DUR_COR_COD_ESC_TG_POS]]-Tabla25[[#This Row],[PAS_DUR_COR_COD_ESC_TG_POS]]</f>
        <v>-358.00000000000011</v>
      </c>
      <c r="BO97" s="30">
        <f>Tabla25[[#This Row],[ROS_NUM_COR_COD_ESC_TG_TOT]]-Tabla25[[#This Row],[PAS_NUM_COR_COD_ESC_TG_TOT]]</f>
        <v>-1.4619047619047616</v>
      </c>
      <c r="BP97" s="30">
        <f>Tabla25[[#This Row],[ROS_DUR_COR_COD_ESC_TG_TOT]]-Tabla25[[#This Row],[PAS_DUR_COR_COD_ESC_TG_TOT]]</f>
        <v>-308.82738095238096</v>
      </c>
      <c r="BQ97" s="36">
        <f>Tabla25[[#This Row],[PAS_NUM_COR_COD_ROS_TG_NEG]]-Tabla25[[#This Row],[ESC_NUM_COR_COD_ROS_TG_NEG]]</f>
        <v>3.15</v>
      </c>
      <c r="BR97" s="36">
        <f>Tabla25[[#This Row],[PAS_DUR_COR_COD_ROS_TG_NEG]]-Tabla25[[#This Row],[ESC_DUR_COR_COD_ROS_TG_NEG]]</f>
        <v>776.65000000000009</v>
      </c>
      <c r="BS97" s="36">
        <f>Tabla25[[#This Row],[PAS_NUM_COR_COD_ROS_TG_NEU]]-Tabla25[[#This Row],[ESC_NUM_COR_COD_ROS_TG_NEU]]</f>
        <v>0.60000000000000009</v>
      </c>
      <c r="BT97" s="36">
        <f>Tabla25[[#This Row],[PAS_DUR_COR_COD_ROS_TG_NEU]]-Tabla25[[#This Row],[ESC_DUR_COR_COD_ROS_TG_NEU]]</f>
        <v>329.21578947368414</v>
      </c>
      <c r="BU97" s="36">
        <f>Tabla25[[#This Row],[PAS_NUM_COR_COD_ROS_TG_POS]]-Tabla25[[#This Row],[ESC_NUM_COR_COD_ROS_TG_POS]]</f>
        <v>1.95</v>
      </c>
      <c r="BV97" s="36">
        <f>Tabla25[[#This Row],[PAS_DUR_COR_COD_ROS_TG_POS]]-Tabla25[[#This Row],[ESC_DUR_COR_COD_ROS_TG_POS]]</f>
        <v>502.27819548872179</v>
      </c>
      <c r="BW97" s="36">
        <f>Tabla25[[#This Row],[PAS_NUM_COR_COD_ROS_TG_TOT]]-Tabla25[[#This Row],[ESC_NUM_COR_COD_ROS_TG_TOT]]</f>
        <v>1.9</v>
      </c>
      <c r="BX97" s="36">
        <f>Tabla25[[#This Row],[PAS_DUR_COR_COD_ROS_TG_TOT]]-Tabla25[[#This Row],[ESC_DUR_COR_COD_ROS_TG_TOT]]</f>
        <v>522.62968515742136</v>
      </c>
      <c r="BY97" s="39">
        <f>Tabla25[[#This Row],[PAS_NUM_COR_COD_ESC_TG_NEG]]-Tabla25[[#This Row],[ESC_NUM_COR_COD_ESC_TG_NEG]]</f>
        <v>-1.9999999999999996</v>
      </c>
      <c r="BZ97" s="39">
        <f>Tabla25[[#This Row],[PAS_DUR_COR_COD_ESC_TG_NEG]]-Tabla25[[#This Row],[ESC_DUR_COR_COD_ESC_TG_NEG]]</f>
        <v>-526.74736842105256</v>
      </c>
      <c r="CA97" s="39">
        <f>Tabla25[[#This Row],[PAS_NUM_COR_COD_ESC_TG_NEU]]-Tabla25[[#This Row],[ESC_NUM_COR_COD_ESC_TG_NEU]]</f>
        <v>-0.29999999999999982</v>
      </c>
      <c r="CB97" s="39">
        <f>Tabla25[[#This Row],[PAS_DUR_COR_COD_ESC_TG_NEU]]-Tabla25[[#This Row],[ESC_DUR_COR_COD_ESC_TG_NEU]]</f>
        <v>39.221052631578914</v>
      </c>
      <c r="CC97" s="39">
        <f>Tabla25[[#This Row],[PAS_NUM_COR_COD_ESC_TG_POS]]-Tabla25[[#This Row],[ESC_NUM_COR_COD_ESC_TG_POS]]</f>
        <v>-1.7999999999999998</v>
      </c>
      <c r="CD97" s="39">
        <f>Tabla25[[#This Row],[PAS_DUR_COR_COD_ESC_TG_POS]]-Tabla25[[#This Row],[ESC_DUR_COR_COD_ESC_TG_POS]]</f>
        <v>-230.43333333333317</v>
      </c>
      <c r="CE97" s="39">
        <f>Tabla25[[#This Row],[PAS_NUM_COR_COD_ESC_TG_TOT]]-Tabla25[[#This Row],[ESC_NUM_COR_COD_ESC_TG_TOT]]</f>
        <v>-1.3666666666666671</v>
      </c>
      <c r="CF97" s="39">
        <f>Tabla25[[#This Row],[PAS_DUR_COR_COD_ESC_TG_TOT]]-Tabla25[[#This Row],[ESC_DUR_COR_COD_ESC_TG_TOT]]</f>
        <v>-240.01547619047619</v>
      </c>
      <c r="CG97" s="42">
        <f>Tabla25[[#This Row],[PAS_NUM_COR_COD_ROS_TG_NEG]]-Tabla25[[#This Row],[PAS_NUM_COR_COD_ESC_TG_NEG]]</f>
        <v>0.94999999999999973</v>
      </c>
      <c r="CH97" s="42">
        <f>Tabla25[[#This Row],[PAS_NUM_COR_COD_ROS_TG_NEU]]-Tabla25[[#This Row],[PAS_NUM_COR_COD_ESC_TG_NEU]]</f>
        <v>-1</v>
      </c>
      <c r="CI97" s="42">
        <f>Tabla25[[#This Row],[PAS_NUM_COR_COD_ROS_TG_POS]]-Tabla25[[#This Row],[PAS_NUM_COR_COD_ESC_TG_POS]]</f>
        <v>-0.35000000000000009</v>
      </c>
      <c r="CJ97" s="42">
        <f>Tabla25[[#This Row],[PAS_NUM_COR_COD_ROS_TG_TOT]]-Tabla25[[#This Row],[PAS_NUM_COR_COD_ESC_TG_TOT]]</f>
        <v>-0.1333333333333333</v>
      </c>
      <c r="CK97" s="42">
        <f>Tabla25[[#This Row],[PAS_DUR_COR_COD_ROS_TG_NEG]]-Tabla25[[#This Row],[PAS_DUR_COR_COD_ESC_TG_NEG]]</f>
        <v>325.09736842105269</v>
      </c>
      <c r="CL97" s="42">
        <f>Tabla25[[#This Row],[PAS_DUR_COR_COD_ROS_TG_NEU]]-Tabla25[[#This Row],[PAS_DUR_COR_COD_ESC_TG_NEU]]</f>
        <v>-253.1052631578948</v>
      </c>
      <c r="CM97" s="42">
        <f>Tabla25[[#This Row],[PAS_DUR_COR_COD_ROS_TG_POS]]-Tabla25[[#This Row],[PAS_DUR_COR_COD_ESC_TG_POS]]</f>
        <v>-123.24561403508778</v>
      </c>
      <c r="CN97" s="42">
        <f>Tabla25[[#This Row],[PAS_DUR_COR_COD_ROS_TG_TOT]]-Tabla25[[#This Row],[PAS_DUR_COR_COD_ESC_TG_TOT]]</f>
        <v>-13.431650246305367</v>
      </c>
      <c r="CO97" s="44">
        <f>Tabla25[[#This Row],[ESC_NUM_COR_COD_ROS_TG_NEG]]-Tabla25[[#This Row],[ESC_NUM_COR_COD_ESC_TG_NEG]]</f>
        <v>-4.1999999999999993</v>
      </c>
      <c r="CP97" s="44">
        <f>Tabla25[[#This Row],[ESC_NUM_COR_COD_ROS_TG_NEU]]-Tabla25[[#This Row],[ESC_NUM_COR_COD_ESC_TG_NEU]]</f>
        <v>-1.9</v>
      </c>
      <c r="CQ97" s="44">
        <f>Tabla25[[#This Row],[ESC_NUM_COR_COD_ROS_TG_POS]]-Tabla25[[#This Row],[ESC_NUM_COR_COD_ESC_TG_POS]]</f>
        <v>-4.0999999999999996</v>
      </c>
      <c r="CR97" s="44">
        <f>Tabla25[[#This Row],[ESC_NUM_COR_COD_ROS_TG_TOT]]-Tabla25[[#This Row],[ESC_NUM_COR_COD_ESC_TG_TOT]]</f>
        <v>-3.4000000000000004</v>
      </c>
      <c r="CS97" s="44">
        <f>Tabla25[[#This Row],[ESC_DUR_COR_COD_ROS_TG_NEG]]-Tabla25[[#This Row],[ESC_DUR_COR_COD_ESC_TG_NEG]]</f>
        <v>-978.3</v>
      </c>
      <c r="CT97" s="44">
        <f>Tabla25[[#This Row],[ESC_DUR_COR_COD_ROS_TG_NEU]]-Tabla25[[#This Row],[ESC_DUR_COR_COD_ESC_TG_NEU]]</f>
        <v>-543.1</v>
      </c>
      <c r="CU97" s="44">
        <f>Tabla25[[#This Row],[ESC_DUR_COR_COD_ROS_TG_POS]]-Tabla25[[#This Row],[ESC_DUR_COR_COD_ESC_TG_POS]]</f>
        <v>-855.9571428571428</v>
      </c>
      <c r="CV97" s="44">
        <f>Tabla25[[#This Row],[ESC_DUR_COR_COD_ROS_TG_TOT]]-Tabla25[[#This Row],[ESC_DUR_COR_COD_ESC_TG_TOT]]</f>
        <v>-776.07681159420281</v>
      </c>
      <c r="CW97" s="47">
        <f>Tabla25[[#This Row],[ROS_NUM_COR_COD_ROS_TG_NEG]]-Tabla25[[#This Row],[ROS_NUM_COR_COD_ESC_TG_NEG]]</f>
        <v>1.5555555555555554</v>
      </c>
      <c r="CX97" s="47">
        <f>Tabla25[[#This Row],[ROS_NUM_COR_COD_ROS_TG_NEU]]-Tabla25[[#This Row],[ROS_NUM_COR_COD_ESC_TG_NEU]]</f>
        <v>4</v>
      </c>
      <c r="CY97" s="47">
        <f>Tabla25[[#This Row],[ROS_NUM_COR_COD_ROS_TG_POS]]-Tabla25[[#This Row],[ROS_NUM_COR_COD_ESC_TG_POS]]</f>
        <v>3.2222222222222223</v>
      </c>
      <c r="CZ97" s="47">
        <f>Tabla25[[#This Row],[ROS_NUM_COR_COD_ROS_TG_TOT]]-Tabla25[[#This Row],[ROS_NUM_COR_COD_ESC_TG_TOT]]</f>
        <v>2.964285714285714</v>
      </c>
      <c r="DA97" s="47">
        <f>Tabla25[[#This Row],[ROS_DUR_COR_COD_ROS_TG_NEG]]-Tabla25[[#This Row],[ROS_DUR_COR_COD_ESC_TG_NEG]]</f>
        <v>103.80952380952385</v>
      </c>
      <c r="DB97" s="47">
        <f>Tabla25[[#This Row],[ROS_DUR_COR_COD_ROS_TG_NEU]]-Tabla25[[#This Row],[ROS_DUR_COR_COD_ESC_TG_NEU]]</f>
        <v>1148</v>
      </c>
      <c r="DC97" s="47">
        <f>Tabla25[[#This Row],[ROS_DUR_COR_COD_ROS_TG_POS]]-Tabla25[[#This Row],[ROS_DUR_COR_COD_ESC_TG_POS]]</f>
        <v>607.66666666666663</v>
      </c>
      <c r="DD97" s="47">
        <f>Tabla25[[#This Row],[ROS_DUR_COR_COD_ROS_TG_TOT]]-Tabla25[[#This Row],[ROS_DUR_COR_COD_ESC_TG_TOT]]</f>
        <v>630.4761904761906</v>
      </c>
      <c r="DE97" s="57">
        <v>214.11111111111111</v>
      </c>
      <c r="DF97" s="57">
        <v>312.11111111111109</v>
      </c>
      <c r="DG97" s="57">
        <v>195</v>
      </c>
      <c r="DH97" s="57">
        <v>240.40740740740742</v>
      </c>
      <c r="DI97" s="57">
        <v>283.28571428571428</v>
      </c>
      <c r="DJ97" s="57">
        <v>179</v>
      </c>
      <c r="DK97" s="57">
        <v>231.5</v>
      </c>
      <c r="DL97" s="57">
        <v>228.76190476190476</v>
      </c>
      <c r="DM97" s="57">
        <v>285.33333333333331</v>
      </c>
      <c r="DN97" s="57">
        <v>260.10000000000002</v>
      </c>
      <c r="DO97" s="57">
        <v>250</v>
      </c>
      <c r="DP97" s="57">
        <v>263.60869565217394</v>
      </c>
      <c r="DQ97" s="57">
        <v>309.10000000000002</v>
      </c>
      <c r="DR97" s="57">
        <v>266.8</v>
      </c>
      <c r="DS97" s="57">
        <v>211.8</v>
      </c>
      <c r="DT97" s="57">
        <v>262.56666666666666</v>
      </c>
      <c r="DU97" s="57">
        <v>330.9</v>
      </c>
      <c r="DV97" s="57">
        <v>334.94736842105266</v>
      </c>
      <c r="DW97" s="57">
        <v>331.42105263157896</v>
      </c>
      <c r="DX97" s="57">
        <v>332.39655172413791</v>
      </c>
      <c r="DY97" s="57">
        <v>294.84210526315792</v>
      </c>
      <c r="DZ97" s="57">
        <v>264.63157894736844</v>
      </c>
      <c r="EA97" s="57">
        <v>286.88888888888891</v>
      </c>
      <c r="EB97" s="57">
        <v>282.03571428571428</v>
      </c>
      <c r="EC97" s="57">
        <f>Tabla25[[#This Row],[ROS_1DU_COR_COD_ROS_TG_NEG]]-Tabla25[[#This Row],[ROS_1DU_COR_COD_ESC_TG_NEG]]</f>
        <v>-69.174603174603163</v>
      </c>
      <c r="ED97" s="57">
        <f>Tabla25[[#This Row],[ROS_1DU_COR_COD_ROS_TG_NEU]]-Tabla25[[#This Row],[ROS_1DU_COR_COD_ESC_TG_NEU]]</f>
        <v>133.11111111111109</v>
      </c>
      <c r="EE97" s="57">
        <f>Tabla25[[#This Row],[ROS_1DU_COR_COD_ROS_TG_POS]]-Tabla25[[#This Row],[ROS_1DU_COR_COD_ESC_TG_POS]]</f>
        <v>-36.5</v>
      </c>
      <c r="EF97" s="57">
        <f>Tabla25[[#This Row],[ROS_1DU_COR_COD_ROS_TG_TOT]]-Tabla25[[#This Row],[ROS_1DU_COR_COD_ESC_TG_TOT]]</f>
        <v>11.64550264550266</v>
      </c>
      <c r="EG97" s="57">
        <f>Tabla25[[#This Row],[ESC_1DU_COR_COD_ROS_TG_NEG]]-Tabla25[[#This Row],[ESC_1DU_COR_COD_ESC_TG_NEG]]</f>
        <v>-23.766666666666708</v>
      </c>
      <c r="EH97" s="57">
        <f>Tabla25[[#This Row],[ESC_1DU_COR_COD_ROS_TG_NEU]]-Tabla25[[#This Row],[ESC_1DU_COR_COD_ESC_TG_NEU]]</f>
        <v>-6.6999999999999886</v>
      </c>
      <c r="EI97" s="57">
        <f>Tabla25[[#This Row],[ESC_1DU_COR_COD_ROS_TG_POS]]-Tabla25[[#This Row],[ESC_1DU_COR_COD_ESC_TG_POS]]</f>
        <v>38.199999999999989</v>
      </c>
      <c r="EJ97" s="57">
        <f>Tabla25[[#This Row],[ESC_1DU_COR_COD_ROS_TG_TOT]]-Tabla25[[#This Row],[ESC_1DU_COR_COD_ESC_TG_TOT]]</f>
        <v>1.0420289855072724</v>
      </c>
      <c r="EK97" s="57">
        <f>Tabla25[[#This Row],[PAS_1DU_COR_COD_ROS_TG_NEG]]-Tabla25[[#This Row],[PAS_1DU_COR_COD_ESC_TG_NEG]]</f>
        <v>36.057894736842059</v>
      </c>
      <c r="EL97" s="57">
        <f>Tabla25[[#This Row],[PAS_1DU_COR_COD_ROS_TG_NEU]]-Tabla25[[#This Row],[PAS_1DU_COR_COD_ESC_TG_NEU]]</f>
        <v>70.31578947368422</v>
      </c>
      <c r="EM97" s="57">
        <f>Tabla25[[#This Row],[PAS_1DU_COR_COD_ROS_TG_POS]]-Tabla25[[#This Row],[PAS_1DU_COR_COD_ESC_TG_POS]]</f>
        <v>44.532163742690045</v>
      </c>
      <c r="EN97" s="57">
        <f>Tabla25[[#This Row],[PAS_1DU_COR_COD_ROS_TG_TOT]]-Tabla25[[#This Row],[PAS_1DU_COR_COD_ESC_TG_TOT]]</f>
        <v>50.36083743842363</v>
      </c>
    </row>
    <row r="98" spans="1:144" x14ac:dyDescent="0.3">
      <c r="A98" s="2" t="s">
        <v>96</v>
      </c>
      <c r="B98" s="2">
        <v>30</v>
      </c>
      <c r="C98" s="2">
        <v>2</v>
      </c>
      <c r="D98" s="2">
        <v>33</v>
      </c>
      <c r="E98" s="19">
        <v>3.35</v>
      </c>
      <c r="F98" s="19">
        <v>1153.8823529411766</v>
      </c>
      <c r="G98" s="19">
        <v>2.95</v>
      </c>
      <c r="H98" s="19">
        <v>951.52941176470586</v>
      </c>
      <c r="I98" s="19">
        <v>2.8</v>
      </c>
      <c r="J98" s="19">
        <v>863.22222222222217</v>
      </c>
      <c r="K98" s="19">
        <v>3.0333333333333332</v>
      </c>
      <c r="L98" s="19">
        <v>987.11538461538464</v>
      </c>
      <c r="M98" s="21">
        <v>3</v>
      </c>
      <c r="N98" s="21">
        <v>929.72222222222217</v>
      </c>
      <c r="O98" s="21">
        <v>3.45</v>
      </c>
      <c r="P98" s="21">
        <v>1062.6666666666667</v>
      </c>
      <c r="Q98" s="21">
        <v>3.75</v>
      </c>
      <c r="R98" s="21">
        <v>1146.5555555555557</v>
      </c>
      <c r="S98" s="21">
        <v>3.4</v>
      </c>
      <c r="T98" s="21">
        <v>1046.3148148148148</v>
      </c>
      <c r="U98" s="22">
        <v>4</v>
      </c>
      <c r="V98" s="22">
        <v>1022</v>
      </c>
      <c r="W98" s="22">
        <v>3.3</v>
      </c>
      <c r="X98" s="22">
        <v>952</v>
      </c>
      <c r="Y98" s="22">
        <v>4</v>
      </c>
      <c r="Z98" s="22">
        <v>1045.1111111111111</v>
      </c>
      <c r="AA98" s="22">
        <v>3.7586206896551726</v>
      </c>
      <c r="AB98" s="22">
        <v>1006.3703703703703</v>
      </c>
      <c r="AC98" s="24">
        <v>2.3333333333333335</v>
      </c>
      <c r="AD98" s="24">
        <v>911</v>
      </c>
      <c r="AE98" s="24">
        <v>3.6</v>
      </c>
      <c r="AF98" s="24">
        <v>1111.2857142857142</v>
      </c>
      <c r="AG98" s="24">
        <v>2.2999999999999998</v>
      </c>
      <c r="AH98" s="24">
        <v>1149.5999999999999</v>
      </c>
      <c r="AI98" s="24">
        <v>2.7586206896551726</v>
      </c>
      <c r="AJ98" s="24">
        <v>1055.1666666666667</v>
      </c>
      <c r="AK98" s="26">
        <v>1.3333333333333333</v>
      </c>
      <c r="AL98" s="26">
        <v>361</v>
      </c>
      <c r="AM98" s="26">
        <v>0.8</v>
      </c>
      <c r="AN98" s="26">
        <v>531</v>
      </c>
      <c r="AO98" s="26">
        <v>0.9</v>
      </c>
      <c r="AP98" s="26">
        <v>289.83333333333331</v>
      </c>
      <c r="AQ98" s="26">
        <v>1</v>
      </c>
      <c r="AR98" s="26">
        <v>385.88235294117646</v>
      </c>
      <c r="AS98" s="28">
        <v>6.2222222222222223</v>
      </c>
      <c r="AT98" s="28">
        <v>1749.3333333333333</v>
      </c>
      <c r="AU98" s="28">
        <v>6.1</v>
      </c>
      <c r="AV98" s="28">
        <v>1746.9</v>
      </c>
      <c r="AW98" s="28">
        <v>6.3</v>
      </c>
      <c r="AX98" s="28">
        <v>1773.7</v>
      </c>
      <c r="AY98" s="28">
        <v>6.2068965517241379</v>
      </c>
      <c r="AZ98" s="28">
        <v>1756.8965517241379</v>
      </c>
      <c r="BA98" s="33">
        <f>Tabla25[[#This Row],[ROS_NUM_COR_COD_ROS_TG_NEG]]-Tabla25[[#This Row],[PAS_NUM_COR_COD_ROS_TG_NEG]]</f>
        <v>3.2222222222222223</v>
      </c>
      <c r="BB98" s="33">
        <f>Tabla25[[#This Row],[ROS_DUR_COR_COD_ROS_TG_NEG]]-Tabla25[[#This Row],[PAS_DUR_COR_COD_ROS_TG_NEG]]</f>
        <v>819.61111111111109</v>
      </c>
      <c r="BC98" s="33">
        <f>Tabla25[[#This Row],[ROS_NUM_COR_COD_ROS_TG_NEU]]-Tabla25[[#This Row],[PAS_NUM_COR_COD_ROS_TG_NEU]]</f>
        <v>2.6499999999999995</v>
      </c>
      <c r="BD98" s="33">
        <f>Tabla25[[#This Row],[ROS_DUR_COR_COD_ROS_TG_NEU]]-Tabla25[[#This Row],[PAS_DUR_COR_COD_ROS_TG_NEU]]</f>
        <v>684.23333333333335</v>
      </c>
      <c r="BE98" s="33">
        <f>Tabla25[[#This Row],[ROS_NUM_COR_COD_ROS_TG_POS]]-Tabla25[[#This Row],[PAS_NUM_COR_COD_ROS_TG_POS]]</f>
        <v>2.5499999999999998</v>
      </c>
      <c r="BF98" s="33">
        <f>Tabla25[[#This Row],[ROS_DUR_COR_COD_ROS_TG_POS]]-Tabla25[[#This Row],[PAS_DUR_COR_COD_ROS_TG_POS]]</f>
        <v>627.14444444444439</v>
      </c>
      <c r="BG98" s="33">
        <f>Tabla25[[#This Row],[ROS_NUM_COR_COD_ROS_TG_TOT]]-Tabla25[[#This Row],[PAS_NUM_COR_COD_ROS_TG_TOT]]</f>
        <v>2.806896551724138</v>
      </c>
      <c r="BH98" s="33">
        <f>Tabla25[[#This Row],[ROS_DUR_COR_COD_ROS_TG_TOT]]-Tabla25[[#This Row],[PAS_DUR_COR_COD_ROS_TG_TOT]]</f>
        <v>710.58173690932313</v>
      </c>
      <c r="BI98" s="30">
        <f>Tabla25[[#This Row],[ROS_NUM_COR_COD_ESC_TG_NEG]]-Tabla25[[#This Row],[PAS_NUM_COR_COD_ESC_TG_NEG]]</f>
        <v>-2.0166666666666666</v>
      </c>
      <c r="BJ98" s="30">
        <f>Tabla25[[#This Row],[ROS_DUR_COR_COD_ESC_TG_NEG]]-Tabla25[[#This Row],[PAS_DUR_COR_COD_ESC_TG_NEG]]</f>
        <v>-792.88235294117658</v>
      </c>
      <c r="BK98" s="30">
        <f>Tabla25[[#This Row],[ROS_NUM_COR_COD_ESC_TG_NEU]]-Tabla25[[#This Row],[PAS_NUM_COR_COD_ESC_TG_NEU]]</f>
        <v>-2.1500000000000004</v>
      </c>
      <c r="BL98" s="30">
        <f>Tabla25[[#This Row],[ROS_DUR_COR_COD_ESC_TG_NEU]]-Tabla25[[#This Row],[PAS_DUR_COR_COD_ESC_TG_NEU]]</f>
        <v>-420.52941176470586</v>
      </c>
      <c r="BM98" s="30">
        <f>Tabla25[[#This Row],[ROS_NUM_COR_COD_ESC_TG_POS]]-Tabla25[[#This Row],[PAS_NUM_COR_COD_ESC_TG_POS]]</f>
        <v>-1.9</v>
      </c>
      <c r="BN98" s="30">
        <f>Tabla25[[#This Row],[ROS_DUR_COR_COD_ESC_TG_POS]]-Tabla25[[#This Row],[PAS_DUR_COR_COD_ESC_TG_POS]]</f>
        <v>-573.38888888888891</v>
      </c>
      <c r="BO98" s="30">
        <f>Tabla25[[#This Row],[ROS_NUM_COR_COD_ESC_TG_TOT]]-Tabla25[[#This Row],[PAS_NUM_COR_COD_ESC_TG_TOT]]</f>
        <v>-2.0333333333333332</v>
      </c>
      <c r="BP98" s="30">
        <f>Tabla25[[#This Row],[ROS_DUR_COR_COD_ESC_TG_TOT]]-Tabla25[[#This Row],[PAS_DUR_COR_COD_ESC_TG_TOT]]</f>
        <v>-601.23303167420818</v>
      </c>
      <c r="BQ98" s="36">
        <f>Tabla25[[#This Row],[PAS_NUM_COR_COD_ROS_TG_NEG]]-Tabla25[[#This Row],[ESC_NUM_COR_COD_ROS_TG_NEG]]</f>
        <v>0.66666666666666652</v>
      </c>
      <c r="BR98" s="36">
        <f>Tabla25[[#This Row],[PAS_DUR_COR_COD_ROS_TG_NEG]]-Tabla25[[#This Row],[ESC_DUR_COR_COD_ROS_TG_NEG]]</f>
        <v>18.722222222222172</v>
      </c>
      <c r="BS98" s="36">
        <f>Tabla25[[#This Row],[PAS_NUM_COR_COD_ROS_TG_NEU]]-Tabla25[[#This Row],[ESC_NUM_COR_COD_ROS_TG_NEU]]</f>
        <v>-0.14999999999999991</v>
      </c>
      <c r="BT98" s="36">
        <f>Tabla25[[#This Row],[PAS_DUR_COR_COD_ROS_TG_NEU]]-Tabla25[[#This Row],[ESC_DUR_COR_COD_ROS_TG_NEU]]</f>
        <v>-48.619047619047478</v>
      </c>
      <c r="BU98" s="36">
        <f>Tabla25[[#This Row],[PAS_NUM_COR_COD_ROS_TG_POS]]-Tabla25[[#This Row],[ESC_NUM_COR_COD_ROS_TG_POS]]</f>
        <v>1.4500000000000002</v>
      </c>
      <c r="BV98" s="36">
        <f>Tabla25[[#This Row],[PAS_DUR_COR_COD_ROS_TG_POS]]-Tabla25[[#This Row],[ESC_DUR_COR_COD_ROS_TG_POS]]</f>
        <v>-3.0444444444442524</v>
      </c>
      <c r="BW98" s="36">
        <f>Tabla25[[#This Row],[PAS_NUM_COR_COD_ROS_TG_TOT]]-Tabla25[[#This Row],[ESC_NUM_COR_COD_ROS_TG_TOT]]</f>
        <v>0.64137931034482731</v>
      </c>
      <c r="BX98" s="36">
        <f>Tabla25[[#This Row],[PAS_DUR_COR_COD_ROS_TG_TOT]]-Tabla25[[#This Row],[ESC_DUR_COR_COD_ROS_TG_TOT]]</f>
        <v>-8.8518518518519613</v>
      </c>
      <c r="BY98" s="39">
        <f>Tabla25[[#This Row],[PAS_NUM_COR_COD_ESC_TG_NEG]]-Tabla25[[#This Row],[ESC_NUM_COR_COD_ESC_TG_NEG]]</f>
        <v>-0.64999999999999991</v>
      </c>
      <c r="BZ98" s="39">
        <f>Tabla25[[#This Row],[PAS_DUR_COR_COD_ESC_TG_NEG]]-Tabla25[[#This Row],[ESC_DUR_COR_COD_ESC_TG_NEG]]</f>
        <v>131.88235294117658</v>
      </c>
      <c r="CA98" s="39">
        <f>Tabla25[[#This Row],[PAS_NUM_COR_COD_ESC_TG_NEU]]-Tabla25[[#This Row],[ESC_NUM_COR_COD_ESC_TG_NEU]]</f>
        <v>-0.34999999999999964</v>
      </c>
      <c r="CB98" s="39">
        <f>Tabla25[[#This Row],[PAS_DUR_COR_COD_ESC_TG_NEU]]-Tabla25[[#This Row],[ESC_DUR_COR_COD_ESC_TG_NEU]]</f>
        <v>-0.4705882352941444</v>
      </c>
      <c r="CC98" s="39">
        <f>Tabla25[[#This Row],[PAS_NUM_COR_COD_ESC_TG_POS]]-Tabla25[[#This Row],[ESC_NUM_COR_COD_ESC_TG_POS]]</f>
        <v>-1.2000000000000002</v>
      </c>
      <c r="CD98" s="39">
        <f>Tabla25[[#This Row],[PAS_DUR_COR_COD_ESC_TG_POS]]-Tabla25[[#This Row],[ESC_DUR_COR_COD_ESC_TG_POS]]</f>
        <v>-181.88888888888891</v>
      </c>
      <c r="CE98" s="39">
        <f>Tabla25[[#This Row],[PAS_NUM_COR_COD_ESC_TG_TOT]]-Tabla25[[#This Row],[ESC_NUM_COR_COD_ESC_TG_TOT]]</f>
        <v>-0.72528735632183938</v>
      </c>
      <c r="CF98" s="39">
        <f>Tabla25[[#This Row],[PAS_DUR_COR_COD_ESC_TG_TOT]]-Tabla25[[#This Row],[ESC_DUR_COR_COD_ESC_TG_TOT]]</f>
        <v>-19.254985754985682</v>
      </c>
      <c r="CG98" s="42">
        <f>Tabla25[[#This Row],[PAS_NUM_COR_COD_ROS_TG_NEG]]-Tabla25[[#This Row],[PAS_NUM_COR_COD_ESC_TG_NEG]]</f>
        <v>-0.35000000000000009</v>
      </c>
      <c r="CH98" s="42">
        <f>Tabla25[[#This Row],[PAS_NUM_COR_COD_ROS_TG_NEU]]-Tabla25[[#This Row],[PAS_NUM_COR_COD_ESC_TG_NEU]]</f>
        <v>0.5</v>
      </c>
      <c r="CI98" s="42">
        <f>Tabla25[[#This Row],[PAS_NUM_COR_COD_ROS_TG_POS]]-Tabla25[[#This Row],[PAS_NUM_COR_COD_ESC_TG_POS]]</f>
        <v>0.95000000000000018</v>
      </c>
      <c r="CJ98" s="42">
        <f>Tabla25[[#This Row],[PAS_NUM_COR_COD_ROS_TG_TOT]]-Tabla25[[#This Row],[PAS_NUM_COR_COD_ESC_TG_TOT]]</f>
        <v>0.3666666666666667</v>
      </c>
      <c r="CK98" s="42">
        <f>Tabla25[[#This Row],[PAS_DUR_COR_COD_ROS_TG_NEG]]-Tabla25[[#This Row],[PAS_DUR_COR_COD_ESC_TG_NEG]]</f>
        <v>-224.16013071895441</v>
      </c>
      <c r="CL98" s="42">
        <f>Tabla25[[#This Row],[PAS_DUR_COR_COD_ROS_TG_NEU]]-Tabla25[[#This Row],[PAS_DUR_COR_COD_ESC_TG_NEU]]</f>
        <v>111.13725490196089</v>
      </c>
      <c r="CM98" s="42">
        <f>Tabla25[[#This Row],[PAS_DUR_COR_COD_ROS_TG_POS]]-Tabla25[[#This Row],[PAS_DUR_COR_COD_ESC_TG_POS]]</f>
        <v>283.33333333333348</v>
      </c>
      <c r="CN98" s="42">
        <f>Tabla25[[#This Row],[PAS_DUR_COR_COD_ROS_TG_TOT]]-Tabla25[[#This Row],[PAS_DUR_COR_COD_ESC_TG_TOT]]</f>
        <v>59.19943019943014</v>
      </c>
      <c r="CO98" s="44">
        <f>Tabla25[[#This Row],[ESC_NUM_COR_COD_ROS_TG_NEG]]-Tabla25[[#This Row],[ESC_NUM_COR_COD_ESC_TG_NEG]]</f>
        <v>-1.6666666666666665</v>
      </c>
      <c r="CP98" s="44">
        <f>Tabla25[[#This Row],[ESC_NUM_COR_COD_ROS_TG_NEU]]-Tabla25[[#This Row],[ESC_NUM_COR_COD_ESC_TG_NEU]]</f>
        <v>0.30000000000000027</v>
      </c>
      <c r="CQ98" s="44">
        <f>Tabla25[[#This Row],[ESC_NUM_COR_COD_ROS_TG_POS]]-Tabla25[[#This Row],[ESC_NUM_COR_COD_ESC_TG_POS]]</f>
        <v>-1.7000000000000002</v>
      </c>
      <c r="CR98" s="44">
        <f>Tabla25[[#This Row],[ESC_NUM_COR_COD_ROS_TG_TOT]]-Tabla25[[#This Row],[ESC_NUM_COR_COD_ESC_TG_TOT]]</f>
        <v>-1</v>
      </c>
      <c r="CS98" s="44">
        <f>Tabla25[[#This Row],[ESC_DUR_COR_COD_ROS_TG_NEG]]-Tabla25[[#This Row],[ESC_DUR_COR_COD_ESC_TG_NEG]]</f>
        <v>-111</v>
      </c>
      <c r="CT98" s="44">
        <f>Tabla25[[#This Row],[ESC_DUR_COR_COD_ROS_TG_NEU]]-Tabla25[[#This Row],[ESC_DUR_COR_COD_ESC_TG_NEU]]</f>
        <v>159.28571428571422</v>
      </c>
      <c r="CU98" s="44">
        <f>Tabla25[[#This Row],[ESC_DUR_COR_COD_ROS_TG_POS]]-Tabla25[[#This Row],[ESC_DUR_COR_COD_ESC_TG_POS]]</f>
        <v>104.48888888888882</v>
      </c>
      <c r="CV98" s="44">
        <f>Tabla25[[#This Row],[ESC_DUR_COR_COD_ROS_TG_TOT]]-Tabla25[[#This Row],[ESC_DUR_COR_COD_ESC_TG_TOT]]</f>
        <v>48.796296296296418</v>
      </c>
      <c r="CW98" s="47">
        <f>Tabla25[[#This Row],[ROS_NUM_COR_COD_ROS_TG_NEG]]-Tabla25[[#This Row],[ROS_NUM_COR_COD_ESC_TG_NEG]]</f>
        <v>4.8888888888888893</v>
      </c>
      <c r="CX98" s="47">
        <f>Tabla25[[#This Row],[ROS_NUM_COR_COD_ROS_TG_NEU]]-Tabla25[[#This Row],[ROS_NUM_COR_COD_ESC_TG_NEU]]</f>
        <v>5.3</v>
      </c>
      <c r="CY98" s="47">
        <f>Tabla25[[#This Row],[ROS_NUM_COR_COD_ROS_TG_POS]]-Tabla25[[#This Row],[ROS_NUM_COR_COD_ESC_TG_POS]]</f>
        <v>5.3999999999999995</v>
      </c>
      <c r="CZ98" s="47">
        <f>Tabla25[[#This Row],[ROS_NUM_COR_COD_ROS_TG_TOT]]-Tabla25[[#This Row],[ROS_NUM_COR_COD_ESC_TG_TOT]]</f>
        <v>5.2068965517241379</v>
      </c>
      <c r="DA98" s="47">
        <f>Tabla25[[#This Row],[ROS_DUR_COR_COD_ROS_TG_NEG]]-Tabla25[[#This Row],[ROS_DUR_COR_COD_ESC_TG_NEG]]</f>
        <v>1388.3333333333333</v>
      </c>
      <c r="DB98" s="47">
        <f>Tabla25[[#This Row],[ROS_DUR_COR_COD_ROS_TG_NEU]]-Tabla25[[#This Row],[ROS_DUR_COR_COD_ESC_TG_NEU]]</f>
        <v>1215.9000000000001</v>
      </c>
      <c r="DC98" s="47">
        <f>Tabla25[[#This Row],[ROS_DUR_COR_COD_ROS_TG_POS]]-Tabla25[[#This Row],[ROS_DUR_COR_COD_ESC_TG_POS]]</f>
        <v>1483.8666666666668</v>
      </c>
      <c r="DD98" s="47">
        <f>Tabla25[[#This Row],[ROS_DUR_COR_COD_ROS_TG_TOT]]-Tabla25[[#This Row],[ROS_DUR_COR_COD_ESC_TG_TOT]]</f>
        <v>1371.0141987829616</v>
      </c>
      <c r="DE98" s="57">
        <v>228.55555555555554</v>
      </c>
      <c r="DF98" s="57">
        <v>304.8</v>
      </c>
      <c r="DG98" s="57">
        <v>257.3</v>
      </c>
      <c r="DH98" s="57">
        <v>264.75862068965517</v>
      </c>
      <c r="DI98" s="57">
        <v>182.83333333333334</v>
      </c>
      <c r="DJ98" s="57">
        <v>298.60000000000002</v>
      </c>
      <c r="DK98" s="57">
        <v>172.33333333333334</v>
      </c>
      <c r="DL98" s="57">
        <v>213.1764705882353</v>
      </c>
      <c r="DM98" s="57">
        <v>241.5</v>
      </c>
      <c r="DN98" s="57">
        <v>220.57142857142858</v>
      </c>
      <c r="DO98" s="57">
        <v>201</v>
      </c>
      <c r="DP98" s="57">
        <v>222.11111111111111</v>
      </c>
      <c r="DQ98" s="57">
        <v>227.11111111111111</v>
      </c>
      <c r="DR98" s="57">
        <v>218.11111111111111</v>
      </c>
      <c r="DS98" s="57">
        <v>177</v>
      </c>
      <c r="DT98" s="57">
        <v>207.40740740740742</v>
      </c>
      <c r="DU98" s="57">
        <v>284.83333333333331</v>
      </c>
      <c r="DV98" s="57">
        <v>287.77777777777777</v>
      </c>
      <c r="DW98" s="57">
        <v>290.88888888888891</v>
      </c>
      <c r="DX98" s="57">
        <v>287.83333333333331</v>
      </c>
      <c r="DY98" s="57">
        <v>297.64705882352939</v>
      </c>
      <c r="DZ98" s="57">
        <v>276.70588235294116</v>
      </c>
      <c r="EA98" s="57">
        <v>282</v>
      </c>
      <c r="EB98" s="57">
        <v>285.38461538461536</v>
      </c>
      <c r="EC98" s="57">
        <f>Tabla25[[#This Row],[ROS_1DU_COR_COD_ROS_TG_NEG]]-Tabla25[[#This Row],[ROS_1DU_COR_COD_ESC_TG_NEG]]</f>
        <v>45.7222222222222</v>
      </c>
      <c r="ED98" s="57">
        <f>Tabla25[[#This Row],[ROS_1DU_COR_COD_ROS_TG_NEU]]-Tabla25[[#This Row],[ROS_1DU_COR_COD_ESC_TG_NEU]]</f>
        <v>6.1999999999999886</v>
      </c>
      <c r="EE98" s="57">
        <f>Tabla25[[#This Row],[ROS_1DU_COR_COD_ROS_TG_POS]]-Tabla25[[#This Row],[ROS_1DU_COR_COD_ESC_TG_POS]]</f>
        <v>84.966666666666669</v>
      </c>
      <c r="EF98" s="57">
        <f>Tabla25[[#This Row],[ROS_1DU_COR_COD_ROS_TG_TOT]]-Tabla25[[#This Row],[ROS_1DU_COR_COD_ESC_TG_TOT]]</f>
        <v>51.58215010141987</v>
      </c>
      <c r="EG98" s="57">
        <f>Tabla25[[#This Row],[ESC_1DU_COR_COD_ROS_TG_NEG]]-Tabla25[[#This Row],[ESC_1DU_COR_COD_ESC_TG_NEG]]</f>
        <v>14.388888888888886</v>
      </c>
      <c r="EH98" s="57">
        <f>Tabla25[[#This Row],[ESC_1DU_COR_COD_ROS_TG_NEU]]-Tabla25[[#This Row],[ESC_1DU_COR_COD_ESC_TG_NEU]]</f>
        <v>2.4603174603174693</v>
      </c>
      <c r="EI98" s="57">
        <f>Tabla25[[#This Row],[ESC_1DU_COR_COD_ROS_TG_POS]]-Tabla25[[#This Row],[ESC_1DU_COR_COD_ESC_TG_POS]]</f>
        <v>24</v>
      </c>
      <c r="EJ98" s="57">
        <f>Tabla25[[#This Row],[ESC_1DU_COR_COD_ROS_TG_TOT]]-Tabla25[[#This Row],[ESC_1DU_COR_COD_ESC_TG_TOT]]</f>
        <v>14.703703703703695</v>
      </c>
      <c r="EK98" s="57">
        <f>Tabla25[[#This Row],[PAS_1DU_COR_COD_ROS_TG_NEG]]-Tabla25[[#This Row],[PAS_1DU_COR_COD_ESC_TG_NEG]]</f>
        <v>-12.813725490196077</v>
      </c>
      <c r="EL98" s="57">
        <f>Tabla25[[#This Row],[PAS_1DU_COR_COD_ROS_TG_NEU]]-Tabla25[[#This Row],[PAS_1DU_COR_COD_ESC_TG_NEU]]</f>
        <v>11.071895424836612</v>
      </c>
      <c r="EM98" s="57">
        <f>Tabla25[[#This Row],[PAS_1DU_COR_COD_ROS_TG_POS]]-Tabla25[[#This Row],[PAS_1DU_COR_COD_ESC_TG_POS]]</f>
        <v>8.8888888888889142</v>
      </c>
      <c r="EN98" s="57">
        <f>Tabla25[[#This Row],[PAS_1DU_COR_COD_ROS_TG_TOT]]-Tabla25[[#This Row],[PAS_1DU_COR_COD_ESC_TG_TOT]]</f>
        <v>2.448717948717956</v>
      </c>
    </row>
    <row r="99" spans="1:144" x14ac:dyDescent="0.3">
      <c r="A99" s="2" t="s">
        <v>97</v>
      </c>
      <c r="B99" s="2">
        <v>30</v>
      </c>
      <c r="C99" s="2">
        <v>2</v>
      </c>
      <c r="D99" s="2">
        <v>38</v>
      </c>
      <c r="E99" s="19">
        <v>2.0499999999999998</v>
      </c>
      <c r="F99" s="19">
        <v>919.75</v>
      </c>
      <c r="G99" s="19">
        <v>2.0499999999999998</v>
      </c>
      <c r="H99" s="19">
        <v>685.08333333333337</v>
      </c>
      <c r="I99" s="19">
        <v>1.75</v>
      </c>
      <c r="J99" s="19">
        <v>637.81818181818187</v>
      </c>
      <c r="K99" s="19">
        <v>1.95</v>
      </c>
      <c r="L99" s="19">
        <v>750.68571428571431</v>
      </c>
      <c r="M99" s="21">
        <v>1.85</v>
      </c>
      <c r="N99" s="21">
        <v>662.16666666666663</v>
      </c>
      <c r="O99" s="21">
        <v>1.55</v>
      </c>
      <c r="P99" s="21">
        <v>593.33333333333337</v>
      </c>
      <c r="Q99" s="21">
        <v>1.4</v>
      </c>
      <c r="R99" s="21">
        <v>409.28571428571428</v>
      </c>
      <c r="S99" s="21">
        <v>1.6</v>
      </c>
      <c r="T99" s="21">
        <v>547.26315789473688</v>
      </c>
      <c r="U99" s="22">
        <v>2</v>
      </c>
      <c r="V99" s="22">
        <v>1382.25</v>
      </c>
      <c r="W99" s="22">
        <v>0.88888888888888884</v>
      </c>
      <c r="X99" s="22">
        <v>353.4</v>
      </c>
      <c r="Y99" s="22">
        <v>1.7777777777777777</v>
      </c>
      <c r="Z99" s="22">
        <v>1143.25</v>
      </c>
      <c r="AA99" s="22">
        <v>1.5714285714285714</v>
      </c>
      <c r="AB99" s="22">
        <v>913</v>
      </c>
      <c r="AC99" s="24">
        <v>0.3</v>
      </c>
      <c r="AD99" s="24">
        <v>144.5</v>
      </c>
      <c r="AE99" s="24">
        <v>1.7777777777777777</v>
      </c>
      <c r="AF99" s="24">
        <v>1293.3333333333333</v>
      </c>
      <c r="AG99" s="24">
        <v>1.7777777777777777</v>
      </c>
      <c r="AH99" s="24">
        <v>1090.75</v>
      </c>
      <c r="AI99" s="24">
        <v>1.25</v>
      </c>
      <c r="AJ99" s="24">
        <v>948</v>
      </c>
      <c r="AK99" s="26">
        <v>2.1111111111111112</v>
      </c>
      <c r="AL99" s="26">
        <v>472.28571428571428</v>
      </c>
      <c r="AM99" s="26">
        <v>0.75</v>
      </c>
      <c r="AN99" s="26">
        <v>789.5</v>
      </c>
      <c r="AO99" s="26">
        <v>2.1</v>
      </c>
      <c r="AP99" s="26">
        <v>772.83333333333337</v>
      </c>
      <c r="AQ99" s="26">
        <v>1.7037037037037037</v>
      </c>
      <c r="AR99" s="26">
        <v>634.79999999999995</v>
      </c>
      <c r="AS99" s="28">
        <v>1.8888888888888888</v>
      </c>
      <c r="AT99" s="28">
        <v>869.5</v>
      </c>
      <c r="AU99" s="28">
        <v>1.25</v>
      </c>
      <c r="AV99" s="28">
        <v>371.6</v>
      </c>
      <c r="AW99" s="28">
        <v>3.4</v>
      </c>
      <c r="AX99" s="28">
        <v>876.625</v>
      </c>
      <c r="AY99" s="28">
        <v>2.2592592592592591</v>
      </c>
      <c r="AZ99" s="28">
        <v>726.41176470588232</v>
      </c>
      <c r="BA99" s="33">
        <f>Tabla25[[#This Row],[ROS_NUM_COR_COD_ROS_TG_NEG]]-Tabla25[[#This Row],[PAS_NUM_COR_COD_ROS_TG_NEG]]</f>
        <v>3.8888888888888751E-2</v>
      </c>
      <c r="BB99" s="33">
        <f>Tabla25[[#This Row],[ROS_DUR_COR_COD_ROS_TG_NEG]]-Tabla25[[#This Row],[PAS_DUR_COR_COD_ROS_TG_NEG]]</f>
        <v>207.33333333333337</v>
      </c>
      <c r="BC99" s="33">
        <f>Tabla25[[#This Row],[ROS_NUM_COR_COD_ROS_TG_NEU]]-Tabla25[[#This Row],[PAS_NUM_COR_COD_ROS_TG_NEU]]</f>
        <v>-0.30000000000000004</v>
      </c>
      <c r="BD99" s="33">
        <f>Tabla25[[#This Row],[ROS_DUR_COR_COD_ROS_TG_NEU]]-Tabla25[[#This Row],[PAS_DUR_COR_COD_ROS_TG_NEU]]</f>
        <v>-221.73333333333335</v>
      </c>
      <c r="BE99" s="33">
        <f>Tabla25[[#This Row],[ROS_NUM_COR_COD_ROS_TG_POS]]-Tabla25[[#This Row],[PAS_NUM_COR_COD_ROS_TG_POS]]</f>
        <v>2</v>
      </c>
      <c r="BF99" s="33">
        <f>Tabla25[[#This Row],[ROS_DUR_COR_COD_ROS_TG_POS]]-Tabla25[[#This Row],[PAS_DUR_COR_COD_ROS_TG_POS]]</f>
        <v>467.33928571428572</v>
      </c>
      <c r="BG99" s="33">
        <f>Tabla25[[#This Row],[ROS_NUM_COR_COD_ROS_TG_TOT]]-Tabla25[[#This Row],[PAS_NUM_COR_COD_ROS_TG_TOT]]</f>
        <v>0.65925925925925899</v>
      </c>
      <c r="BH99" s="33">
        <f>Tabla25[[#This Row],[ROS_DUR_COR_COD_ROS_TG_TOT]]-Tabla25[[#This Row],[PAS_DUR_COR_COD_ROS_TG_TOT]]</f>
        <v>179.14860681114544</v>
      </c>
      <c r="BI99" s="30">
        <f>Tabla25[[#This Row],[ROS_NUM_COR_COD_ESC_TG_NEG]]-Tabla25[[#This Row],[PAS_NUM_COR_COD_ESC_TG_NEG]]</f>
        <v>6.1111111111111338E-2</v>
      </c>
      <c r="BJ99" s="30">
        <f>Tabla25[[#This Row],[ROS_DUR_COR_COD_ESC_TG_NEG]]-Tabla25[[#This Row],[PAS_DUR_COR_COD_ESC_TG_NEG]]</f>
        <v>-447.46428571428572</v>
      </c>
      <c r="BK99" s="30">
        <f>Tabla25[[#This Row],[ROS_NUM_COR_COD_ESC_TG_NEU]]-Tabla25[[#This Row],[PAS_NUM_COR_COD_ESC_TG_NEU]]</f>
        <v>-1.2999999999999998</v>
      </c>
      <c r="BL99" s="30">
        <f>Tabla25[[#This Row],[ROS_DUR_COR_COD_ESC_TG_NEU]]-Tabla25[[#This Row],[PAS_DUR_COR_COD_ESC_TG_NEU]]</f>
        <v>104.41666666666663</v>
      </c>
      <c r="BM99" s="30">
        <f>Tabla25[[#This Row],[ROS_NUM_COR_COD_ESC_TG_POS]]-Tabla25[[#This Row],[PAS_NUM_COR_COD_ESC_TG_POS]]</f>
        <v>0.35000000000000009</v>
      </c>
      <c r="BN99" s="30">
        <f>Tabla25[[#This Row],[ROS_DUR_COR_COD_ESC_TG_POS]]-Tabla25[[#This Row],[PAS_DUR_COR_COD_ESC_TG_POS]]</f>
        <v>135.0151515151515</v>
      </c>
      <c r="BO99" s="30">
        <f>Tabla25[[#This Row],[ROS_NUM_COR_COD_ESC_TG_TOT]]-Tabla25[[#This Row],[PAS_NUM_COR_COD_ESC_TG_TOT]]</f>
        <v>-0.24629629629629624</v>
      </c>
      <c r="BP99" s="30">
        <f>Tabla25[[#This Row],[ROS_DUR_COR_COD_ESC_TG_TOT]]-Tabla25[[#This Row],[PAS_DUR_COR_COD_ESC_TG_TOT]]</f>
        <v>-115.88571428571436</v>
      </c>
      <c r="BQ99" s="36">
        <f>Tabla25[[#This Row],[PAS_NUM_COR_COD_ROS_TG_NEG]]-Tabla25[[#This Row],[ESC_NUM_COR_COD_ROS_TG_NEG]]</f>
        <v>1.55</v>
      </c>
      <c r="BR99" s="36">
        <f>Tabla25[[#This Row],[PAS_DUR_COR_COD_ROS_TG_NEG]]-Tabla25[[#This Row],[ESC_DUR_COR_COD_ROS_TG_NEG]]</f>
        <v>517.66666666666663</v>
      </c>
      <c r="BS99" s="36">
        <f>Tabla25[[#This Row],[PAS_NUM_COR_COD_ROS_TG_NEU]]-Tabla25[[#This Row],[ESC_NUM_COR_COD_ROS_TG_NEU]]</f>
        <v>-0.22777777777777763</v>
      </c>
      <c r="BT99" s="36">
        <f>Tabla25[[#This Row],[PAS_DUR_COR_COD_ROS_TG_NEU]]-Tabla25[[#This Row],[ESC_DUR_COR_COD_ROS_TG_NEU]]</f>
        <v>-699.99999999999989</v>
      </c>
      <c r="BU99" s="36">
        <f>Tabla25[[#This Row],[PAS_NUM_COR_COD_ROS_TG_POS]]-Tabla25[[#This Row],[ESC_NUM_COR_COD_ROS_TG_POS]]</f>
        <v>-0.37777777777777777</v>
      </c>
      <c r="BV99" s="36">
        <f>Tabla25[[#This Row],[PAS_DUR_COR_COD_ROS_TG_POS]]-Tabla25[[#This Row],[ESC_DUR_COR_COD_ROS_TG_POS]]</f>
        <v>-681.46428571428578</v>
      </c>
      <c r="BW99" s="36">
        <f>Tabla25[[#This Row],[PAS_NUM_COR_COD_ROS_TG_TOT]]-Tabla25[[#This Row],[ESC_NUM_COR_COD_ROS_TG_TOT]]</f>
        <v>0.35000000000000009</v>
      </c>
      <c r="BX99" s="36">
        <f>Tabla25[[#This Row],[PAS_DUR_COR_COD_ROS_TG_TOT]]-Tabla25[[#This Row],[ESC_DUR_COR_COD_ROS_TG_TOT]]</f>
        <v>-400.73684210526312</v>
      </c>
      <c r="BY99" s="39">
        <f>Tabla25[[#This Row],[PAS_NUM_COR_COD_ESC_TG_NEG]]-Tabla25[[#This Row],[ESC_NUM_COR_COD_ESC_TG_NEG]]</f>
        <v>4.9999999999999822E-2</v>
      </c>
      <c r="BZ99" s="39">
        <f>Tabla25[[#This Row],[PAS_DUR_COR_COD_ESC_TG_NEG]]-Tabla25[[#This Row],[ESC_DUR_COR_COD_ESC_TG_NEG]]</f>
        <v>-462.5</v>
      </c>
      <c r="CA99" s="39">
        <f>Tabla25[[#This Row],[PAS_NUM_COR_COD_ESC_TG_NEU]]-Tabla25[[#This Row],[ESC_NUM_COR_COD_ESC_TG_NEU]]</f>
        <v>1.161111111111111</v>
      </c>
      <c r="CB99" s="39">
        <f>Tabla25[[#This Row],[PAS_DUR_COR_COD_ESC_TG_NEU]]-Tabla25[[#This Row],[ESC_DUR_COR_COD_ESC_TG_NEU]]</f>
        <v>331.68333333333339</v>
      </c>
      <c r="CC99" s="39">
        <f>Tabla25[[#This Row],[PAS_NUM_COR_COD_ESC_TG_POS]]-Tabla25[[#This Row],[ESC_NUM_COR_COD_ESC_TG_POS]]</f>
        <v>-2.7777777777777679E-2</v>
      </c>
      <c r="CD99" s="39">
        <f>Tabla25[[#This Row],[PAS_DUR_COR_COD_ESC_TG_POS]]-Tabla25[[#This Row],[ESC_DUR_COR_COD_ESC_TG_POS]]</f>
        <v>-505.43181818181813</v>
      </c>
      <c r="CE99" s="39">
        <f>Tabla25[[#This Row],[PAS_NUM_COR_COD_ESC_TG_TOT]]-Tabla25[[#This Row],[ESC_NUM_COR_COD_ESC_TG_TOT]]</f>
        <v>0.37857142857142856</v>
      </c>
      <c r="CF99" s="39">
        <f>Tabla25[[#This Row],[PAS_DUR_COR_COD_ESC_TG_TOT]]-Tabla25[[#This Row],[ESC_DUR_COR_COD_ESC_TG_TOT]]</f>
        <v>-162.31428571428569</v>
      </c>
      <c r="CG99" s="42">
        <f>Tabla25[[#This Row],[PAS_NUM_COR_COD_ROS_TG_NEG]]-Tabla25[[#This Row],[PAS_NUM_COR_COD_ESC_TG_NEG]]</f>
        <v>-0.19999999999999973</v>
      </c>
      <c r="CH99" s="42">
        <f>Tabla25[[#This Row],[PAS_NUM_COR_COD_ROS_TG_NEU]]-Tabla25[[#This Row],[PAS_NUM_COR_COD_ESC_TG_NEU]]</f>
        <v>-0.49999999999999978</v>
      </c>
      <c r="CI99" s="42">
        <f>Tabla25[[#This Row],[PAS_NUM_COR_COD_ROS_TG_POS]]-Tabla25[[#This Row],[PAS_NUM_COR_COD_ESC_TG_POS]]</f>
        <v>-0.35000000000000009</v>
      </c>
      <c r="CJ99" s="42">
        <f>Tabla25[[#This Row],[PAS_NUM_COR_COD_ROS_TG_TOT]]-Tabla25[[#This Row],[PAS_NUM_COR_COD_ESC_TG_TOT]]</f>
        <v>-0.34999999999999987</v>
      </c>
      <c r="CK99" s="42">
        <f>Tabla25[[#This Row],[PAS_DUR_COR_COD_ROS_TG_NEG]]-Tabla25[[#This Row],[PAS_DUR_COR_COD_ESC_TG_NEG]]</f>
        <v>-257.58333333333337</v>
      </c>
      <c r="CL99" s="42">
        <f>Tabla25[[#This Row],[PAS_DUR_COR_COD_ROS_TG_NEU]]-Tabla25[[#This Row],[PAS_DUR_COR_COD_ESC_TG_NEU]]</f>
        <v>-91.75</v>
      </c>
      <c r="CM99" s="42">
        <f>Tabla25[[#This Row],[PAS_DUR_COR_COD_ROS_TG_POS]]-Tabla25[[#This Row],[PAS_DUR_COR_COD_ESC_TG_POS]]</f>
        <v>-228.53246753246759</v>
      </c>
      <c r="CN99" s="42">
        <f>Tabla25[[#This Row],[PAS_DUR_COR_COD_ROS_TG_TOT]]-Tabla25[[#This Row],[PAS_DUR_COR_COD_ESC_TG_TOT]]</f>
        <v>-203.42255639097743</v>
      </c>
      <c r="CO99" s="44">
        <f>Tabla25[[#This Row],[ESC_NUM_COR_COD_ROS_TG_NEG]]-Tabla25[[#This Row],[ESC_NUM_COR_COD_ESC_TG_NEG]]</f>
        <v>-1.7</v>
      </c>
      <c r="CP99" s="44">
        <f>Tabla25[[#This Row],[ESC_NUM_COR_COD_ROS_TG_NEU]]-Tabla25[[#This Row],[ESC_NUM_COR_COD_ESC_TG_NEU]]</f>
        <v>0.88888888888888884</v>
      </c>
      <c r="CQ99" s="44">
        <f>Tabla25[[#This Row],[ESC_NUM_COR_COD_ROS_TG_POS]]-Tabla25[[#This Row],[ESC_NUM_COR_COD_ESC_TG_POS]]</f>
        <v>0</v>
      </c>
      <c r="CR99" s="44">
        <f>Tabla25[[#This Row],[ESC_NUM_COR_COD_ROS_TG_TOT]]-Tabla25[[#This Row],[ESC_NUM_COR_COD_ESC_TG_TOT]]</f>
        <v>-0.3214285714285714</v>
      </c>
      <c r="CS99" s="44">
        <f>Tabla25[[#This Row],[ESC_DUR_COR_COD_ROS_TG_NEG]]-Tabla25[[#This Row],[ESC_DUR_COR_COD_ESC_TG_NEG]]</f>
        <v>-1237.75</v>
      </c>
      <c r="CT99" s="44">
        <f>Tabla25[[#This Row],[ESC_DUR_COR_COD_ROS_TG_NEU]]-Tabla25[[#This Row],[ESC_DUR_COR_COD_ESC_TG_NEU]]</f>
        <v>939.93333333333328</v>
      </c>
      <c r="CU99" s="44">
        <f>Tabla25[[#This Row],[ESC_DUR_COR_COD_ROS_TG_POS]]-Tabla25[[#This Row],[ESC_DUR_COR_COD_ESC_TG_POS]]</f>
        <v>-52.5</v>
      </c>
      <c r="CV99" s="44">
        <f>Tabla25[[#This Row],[ESC_DUR_COR_COD_ROS_TG_TOT]]-Tabla25[[#This Row],[ESC_DUR_COR_COD_ESC_TG_TOT]]</f>
        <v>35</v>
      </c>
      <c r="CW99" s="47">
        <f>Tabla25[[#This Row],[ROS_NUM_COR_COD_ROS_TG_NEG]]-Tabla25[[#This Row],[ROS_NUM_COR_COD_ESC_TG_NEG]]</f>
        <v>-0.22222222222222232</v>
      </c>
      <c r="CX99" s="47">
        <f>Tabla25[[#This Row],[ROS_NUM_COR_COD_ROS_TG_NEU]]-Tabla25[[#This Row],[ROS_NUM_COR_COD_ESC_TG_NEU]]</f>
        <v>0.5</v>
      </c>
      <c r="CY99" s="47">
        <f>Tabla25[[#This Row],[ROS_NUM_COR_COD_ROS_TG_POS]]-Tabla25[[#This Row],[ROS_NUM_COR_COD_ESC_TG_POS]]</f>
        <v>1.2999999999999998</v>
      </c>
      <c r="CZ99" s="47">
        <f>Tabla25[[#This Row],[ROS_NUM_COR_COD_ROS_TG_TOT]]-Tabla25[[#This Row],[ROS_NUM_COR_COD_ESC_TG_TOT]]</f>
        <v>0.55555555555555536</v>
      </c>
      <c r="DA99" s="47">
        <f>Tabla25[[#This Row],[ROS_DUR_COR_COD_ROS_TG_NEG]]-Tabla25[[#This Row],[ROS_DUR_COR_COD_ESC_TG_NEG]]</f>
        <v>397.21428571428572</v>
      </c>
      <c r="DB99" s="47">
        <f>Tabla25[[#This Row],[ROS_DUR_COR_COD_ROS_TG_NEU]]-Tabla25[[#This Row],[ROS_DUR_COR_COD_ESC_TG_NEU]]</f>
        <v>-417.9</v>
      </c>
      <c r="DC99" s="47">
        <f>Tabla25[[#This Row],[ROS_DUR_COR_COD_ROS_TG_POS]]-Tabla25[[#This Row],[ROS_DUR_COR_COD_ESC_TG_POS]]</f>
        <v>103.79166666666663</v>
      </c>
      <c r="DD99" s="47">
        <f>Tabla25[[#This Row],[ROS_DUR_COR_COD_ROS_TG_TOT]]-Tabla25[[#This Row],[ROS_DUR_COR_COD_ESC_TG_TOT]]</f>
        <v>91.611764705882365</v>
      </c>
      <c r="DE99" s="57">
        <v>167.5</v>
      </c>
      <c r="DF99" s="57">
        <v>209.4</v>
      </c>
      <c r="DG99" s="57">
        <v>244.125</v>
      </c>
      <c r="DH99" s="57">
        <v>215.88235294117646</v>
      </c>
      <c r="DI99" s="57">
        <v>141</v>
      </c>
      <c r="DJ99" s="57">
        <v>217.5</v>
      </c>
      <c r="DK99" s="57">
        <v>252.5</v>
      </c>
      <c r="DL99" s="57">
        <v>195.8</v>
      </c>
      <c r="DM99" s="57">
        <v>93.5</v>
      </c>
      <c r="DN99" s="57">
        <v>145.66666666666666</v>
      </c>
      <c r="DO99" s="57">
        <v>266.5</v>
      </c>
      <c r="DP99" s="57">
        <v>187.77777777777777</v>
      </c>
      <c r="DQ99" s="57">
        <v>209.75</v>
      </c>
      <c r="DR99" s="57">
        <v>274.60000000000002</v>
      </c>
      <c r="DS99" s="57">
        <v>197.25</v>
      </c>
      <c r="DT99" s="57">
        <v>230.84615384615384</v>
      </c>
      <c r="DU99" s="57">
        <v>208</v>
      </c>
      <c r="DV99" s="57">
        <v>191.41666666666666</v>
      </c>
      <c r="DW99" s="57">
        <v>213.14285714285714</v>
      </c>
      <c r="DX99" s="57">
        <v>204.65789473684211</v>
      </c>
      <c r="DY99" s="57">
        <v>293.58333333333331</v>
      </c>
      <c r="DZ99" s="57">
        <v>194</v>
      </c>
      <c r="EA99" s="57">
        <v>167.72727272727272</v>
      </c>
      <c r="EB99" s="57">
        <v>219.88571428571427</v>
      </c>
      <c r="EC99" s="57">
        <f>Tabla25[[#This Row],[ROS_1DU_COR_COD_ROS_TG_NEG]]-Tabla25[[#This Row],[ROS_1DU_COR_COD_ESC_TG_NEG]]</f>
        <v>26.5</v>
      </c>
      <c r="ED99" s="57">
        <f>Tabla25[[#This Row],[ROS_1DU_COR_COD_ROS_TG_NEU]]-Tabla25[[#This Row],[ROS_1DU_COR_COD_ESC_TG_NEU]]</f>
        <v>-8.0999999999999943</v>
      </c>
      <c r="EE99" s="57">
        <f>Tabla25[[#This Row],[ROS_1DU_COR_COD_ROS_TG_POS]]-Tabla25[[#This Row],[ROS_1DU_COR_COD_ESC_TG_POS]]</f>
        <v>-8.375</v>
      </c>
      <c r="EF99" s="57">
        <f>Tabla25[[#This Row],[ROS_1DU_COR_COD_ROS_TG_TOT]]-Tabla25[[#This Row],[ROS_1DU_COR_COD_ESC_TG_TOT]]</f>
        <v>20.082352941176453</v>
      </c>
      <c r="EG99" s="57">
        <f>Tabla25[[#This Row],[ESC_1DU_COR_COD_ROS_TG_NEG]]-Tabla25[[#This Row],[ESC_1DU_COR_COD_ESC_TG_NEG]]</f>
        <v>-116.25</v>
      </c>
      <c r="EH99" s="57">
        <f>Tabla25[[#This Row],[ESC_1DU_COR_COD_ROS_TG_NEU]]-Tabla25[[#This Row],[ESC_1DU_COR_COD_ESC_TG_NEU]]</f>
        <v>-128.93333333333337</v>
      </c>
      <c r="EI99" s="57">
        <f>Tabla25[[#This Row],[ESC_1DU_COR_COD_ROS_TG_POS]]-Tabla25[[#This Row],[ESC_1DU_COR_COD_ESC_TG_POS]]</f>
        <v>69.25</v>
      </c>
      <c r="EJ99" s="57">
        <f>Tabla25[[#This Row],[ESC_1DU_COR_COD_ROS_TG_TOT]]-Tabla25[[#This Row],[ESC_1DU_COR_COD_ESC_TG_TOT]]</f>
        <v>-43.068376068376068</v>
      </c>
      <c r="EK99" s="57">
        <f>Tabla25[[#This Row],[PAS_1DU_COR_COD_ROS_TG_NEG]]-Tabla25[[#This Row],[PAS_1DU_COR_COD_ESC_TG_NEG]]</f>
        <v>-85.583333333333314</v>
      </c>
      <c r="EL99" s="57">
        <f>Tabla25[[#This Row],[PAS_1DU_COR_COD_ROS_TG_NEU]]-Tabla25[[#This Row],[PAS_1DU_COR_COD_ESC_TG_NEU]]</f>
        <v>-2.5833333333333428</v>
      </c>
      <c r="EM99" s="57">
        <f>Tabla25[[#This Row],[PAS_1DU_COR_COD_ROS_TG_POS]]-Tabla25[[#This Row],[PAS_1DU_COR_COD_ESC_TG_POS]]</f>
        <v>45.415584415584419</v>
      </c>
      <c r="EN99" s="57">
        <f>Tabla25[[#This Row],[PAS_1DU_COR_COD_ROS_TG_TOT]]-Tabla25[[#This Row],[PAS_1DU_COR_COD_ESC_TG_TOT]]</f>
        <v>-15.227819548872162</v>
      </c>
    </row>
    <row r="100" spans="1:144" x14ac:dyDescent="0.3">
      <c r="A100" s="2" t="s">
        <v>98</v>
      </c>
      <c r="B100" s="2">
        <v>40</v>
      </c>
      <c r="C100" s="2">
        <v>1</v>
      </c>
      <c r="D100" s="2">
        <v>43</v>
      </c>
      <c r="E100" s="19">
        <v>3.9473684210526314</v>
      </c>
      <c r="F100" s="19">
        <v>1282.6470588235295</v>
      </c>
      <c r="G100" s="19">
        <v>2.7</v>
      </c>
      <c r="H100" s="19">
        <v>1161.2666666666667</v>
      </c>
      <c r="I100" s="19">
        <v>4.25</v>
      </c>
      <c r="J100" s="19">
        <v>1492.1333333333334</v>
      </c>
      <c r="K100" s="19">
        <v>3.6271186440677967</v>
      </c>
      <c r="L100" s="19">
        <v>1310.7659574468084</v>
      </c>
      <c r="M100" s="21">
        <v>3.263157894736842</v>
      </c>
      <c r="N100" s="21">
        <v>1130.5999999999999</v>
      </c>
      <c r="O100" s="21">
        <v>4.2</v>
      </c>
      <c r="P100" s="21">
        <v>1270.5555555555557</v>
      </c>
      <c r="Q100" s="21">
        <v>3.05</v>
      </c>
      <c r="R100" s="21">
        <v>1311.8461538461538</v>
      </c>
      <c r="S100" s="21">
        <v>3.5084745762711864</v>
      </c>
      <c r="T100" s="21">
        <v>1236.5869565217392</v>
      </c>
      <c r="U100" s="22">
        <v>4.0999999999999996</v>
      </c>
      <c r="V100" s="22">
        <v>1468.6666666666667</v>
      </c>
      <c r="W100" s="22">
        <v>4</v>
      </c>
      <c r="X100" s="22">
        <v>1500.875</v>
      </c>
      <c r="Y100" s="22">
        <v>3.3</v>
      </c>
      <c r="Z100" s="22">
        <v>1268</v>
      </c>
      <c r="AA100" s="22">
        <v>3.8</v>
      </c>
      <c r="AB100" s="22">
        <v>1414.76</v>
      </c>
      <c r="AC100" s="24">
        <v>2.9</v>
      </c>
      <c r="AD100" s="24">
        <v>1768.4</v>
      </c>
      <c r="AE100" s="24">
        <v>2.8</v>
      </c>
      <c r="AF100" s="24">
        <v>1773</v>
      </c>
      <c r="AG100" s="24">
        <v>3.8</v>
      </c>
      <c r="AH100" s="24">
        <v>1473</v>
      </c>
      <c r="AI100" s="24">
        <v>3.1666666666666665</v>
      </c>
      <c r="AJ100" s="24">
        <v>1648.1176470588234</v>
      </c>
      <c r="AK100" s="26">
        <v>2</v>
      </c>
      <c r="AL100" s="26">
        <v>1245</v>
      </c>
      <c r="AM100" s="26">
        <v>2.4</v>
      </c>
      <c r="AN100" s="26">
        <v>1568.4</v>
      </c>
      <c r="AO100" s="26">
        <v>2.2222222222222223</v>
      </c>
      <c r="AP100" s="26">
        <v>1102.8</v>
      </c>
      <c r="AQ100" s="26">
        <v>2.2222222222222223</v>
      </c>
      <c r="AR100" s="26">
        <v>1309.7142857142858</v>
      </c>
      <c r="AS100" s="28">
        <v>4.625</v>
      </c>
      <c r="AT100" s="28">
        <v>2080.5</v>
      </c>
      <c r="AU100" s="28">
        <v>4</v>
      </c>
      <c r="AV100" s="28">
        <v>1915.4285714285713</v>
      </c>
      <c r="AW100" s="28">
        <v>4.7777777777777777</v>
      </c>
      <c r="AX100" s="28">
        <v>2050.4285714285716</v>
      </c>
      <c r="AY100" s="28">
        <v>4.4444444444444446</v>
      </c>
      <c r="AZ100" s="28">
        <v>2012.2</v>
      </c>
      <c r="BA100" s="33">
        <f>Tabla25[[#This Row],[ROS_NUM_COR_COD_ROS_TG_NEG]]-Tabla25[[#This Row],[PAS_NUM_COR_COD_ROS_TG_NEG]]</f>
        <v>1.361842105263158</v>
      </c>
      <c r="BB100" s="33">
        <f>Tabla25[[#This Row],[ROS_DUR_COR_COD_ROS_TG_NEG]]-Tabla25[[#This Row],[PAS_DUR_COR_COD_ROS_TG_NEG]]</f>
        <v>949.90000000000009</v>
      </c>
      <c r="BC100" s="33">
        <f>Tabla25[[#This Row],[ROS_NUM_COR_COD_ROS_TG_NEU]]-Tabla25[[#This Row],[PAS_NUM_COR_COD_ROS_TG_NEU]]</f>
        <v>-0.20000000000000018</v>
      </c>
      <c r="BD100" s="33">
        <f>Tabla25[[#This Row],[ROS_DUR_COR_COD_ROS_TG_NEU]]-Tabla25[[#This Row],[PAS_DUR_COR_COD_ROS_TG_NEU]]</f>
        <v>644.87301587301567</v>
      </c>
      <c r="BE100" s="33">
        <f>Tabla25[[#This Row],[ROS_NUM_COR_COD_ROS_TG_POS]]-Tabla25[[#This Row],[PAS_NUM_COR_COD_ROS_TG_POS]]</f>
        <v>1.7277777777777779</v>
      </c>
      <c r="BF100" s="33">
        <f>Tabla25[[#This Row],[ROS_DUR_COR_COD_ROS_TG_POS]]-Tabla25[[#This Row],[PAS_DUR_COR_COD_ROS_TG_POS]]</f>
        <v>738.58241758241775</v>
      </c>
      <c r="BG100" s="33">
        <f>Tabla25[[#This Row],[ROS_NUM_COR_COD_ROS_TG_TOT]]-Tabla25[[#This Row],[PAS_NUM_COR_COD_ROS_TG_TOT]]</f>
        <v>0.93596986817325822</v>
      </c>
      <c r="BH100" s="33">
        <f>Tabla25[[#This Row],[ROS_DUR_COR_COD_ROS_TG_TOT]]-Tabla25[[#This Row],[PAS_DUR_COR_COD_ROS_TG_TOT]]</f>
        <v>775.61304347826081</v>
      </c>
      <c r="BI100" s="30">
        <f>Tabla25[[#This Row],[ROS_NUM_COR_COD_ESC_TG_NEG]]-Tabla25[[#This Row],[PAS_NUM_COR_COD_ESC_TG_NEG]]</f>
        <v>-1.9473684210526314</v>
      </c>
      <c r="BJ100" s="30">
        <f>Tabla25[[#This Row],[ROS_DUR_COR_COD_ESC_TG_NEG]]-Tabla25[[#This Row],[PAS_DUR_COR_COD_ESC_TG_NEG]]</f>
        <v>-37.647058823529505</v>
      </c>
      <c r="BK100" s="30">
        <f>Tabla25[[#This Row],[ROS_NUM_COR_COD_ESC_TG_NEU]]-Tabla25[[#This Row],[PAS_NUM_COR_COD_ESC_TG_NEU]]</f>
        <v>-0.30000000000000027</v>
      </c>
      <c r="BL100" s="30">
        <f>Tabla25[[#This Row],[ROS_DUR_COR_COD_ESC_TG_NEU]]-Tabla25[[#This Row],[PAS_DUR_COR_COD_ESC_TG_NEU]]</f>
        <v>407.13333333333344</v>
      </c>
      <c r="BM100" s="30">
        <f>Tabla25[[#This Row],[ROS_NUM_COR_COD_ESC_TG_POS]]-Tabla25[[#This Row],[PAS_NUM_COR_COD_ESC_TG_POS]]</f>
        <v>-2.0277777777777777</v>
      </c>
      <c r="BN100" s="30">
        <f>Tabla25[[#This Row],[ROS_DUR_COR_COD_ESC_TG_POS]]-Tabla25[[#This Row],[PAS_DUR_COR_COD_ESC_TG_POS]]</f>
        <v>-389.33333333333348</v>
      </c>
      <c r="BO100" s="30">
        <f>Tabla25[[#This Row],[ROS_NUM_COR_COD_ESC_TG_TOT]]-Tabla25[[#This Row],[PAS_NUM_COR_COD_ESC_TG_TOT]]</f>
        <v>-1.4048964218455744</v>
      </c>
      <c r="BP100" s="30">
        <f>Tabla25[[#This Row],[ROS_DUR_COR_COD_ESC_TG_TOT]]-Tabla25[[#This Row],[PAS_DUR_COR_COD_ESC_TG_TOT]]</f>
        <v>-1.0516717325226637</v>
      </c>
      <c r="BQ100" s="36">
        <f>Tabla25[[#This Row],[PAS_NUM_COR_COD_ROS_TG_NEG]]-Tabla25[[#This Row],[ESC_NUM_COR_COD_ROS_TG_NEG]]</f>
        <v>0.36315789473684212</v>
      </c>
      <c r="BR100" s="36">
        <f>Tabla25[[#This Row],[PAS_DUR_COR_COD_ROS_TG_NEG]]-Tabla25[[#This Row],[ESC_DUR_COR_COD_ROS_TG_NEG]]</f>
        <v>-637.80000000000018</v>
      </c>
      <c r="BS100" s="36">
        <f>Tabla25[[#This Row],[PAS_NUM_COR_COD_ROS_TG_NEU]]-Tabla25[[#This Row],[ESC_NUM_COR_COD_ROS_TG_NEU]]</f>
        <v>1.4000000000000004</v>
      </c>
      <c r="BT100" s="36">
        <f>Tabla25[[#This Row],[PAS_DUR_COR_COD_ROS_TG_NEU]]-Tabla25[[#This Row],[ESC_DUR_COR_COD_ROS_TG_NEU]]</f>
        <v>-502.44444444444434</v>
      </c>
      <c r="BU100" s="36">
        <f>Tabla25[[#This Row],[PAS_NUM_COR_COD_ROS_TG_POS]]-Tabla25[[#This Row],[ESC_NUM_COR_COD_ROS_TG_POS]]</f>
        <v>-0.75</v>
      </c>
      <c r="BV100" s="36">
        <f>Tabla25[[#This Row],[PAS_DUR_COR_COD_ROS_TG_POS]]-Tabla25[[#This Row],[ESC_DUR_COR_COD_ROS_TG_POS]]</f>
        <v>-161.15384615384619</v>
      </c>
      <c r="BW100" s="36">
        <f>Tabla25[[#This Row],[PAS_NUM_COR_COD_ROS_TG_TOT]]-Tabla25[[#This Row],[ESC_NUM_COR_COD_ROS_TG_TOT]]</f>
        <v>0.3418079096045199</v>
      </c>
      <c r="BX100" s="36">
        <f>Tabla25[[#This Row],[PAS_DUR_COR_COD_ROS_TG_TOT]]-Tabla25[[#This Row],[ESC_DUR_COR_COD_ROS_TG_TOT]]</f>
        <v>-411.53069053708418</v>
      </c>
      <c r="BY100" s="39">
        <f>Tabla25[[#This Row],[PAS_NUM_COR_COD_ESC_TG_NEG]]-Tabla25[[#This Row],[ESC_NUM_COR_COD_ESC_TG_NEG]]</f>
        <v>-0.15263157894736823</v>
      </c>
      <c r="BZ100" s="39">
        <f>Tabla25[[#This Row],[PAS_DUR_COR_COD_ESC_TG_NEG]]-Tabla25[[#This Row],[ESC_DUR_COR_COD_ESC_TG_NEG]]</f>
        <v>-186.01960784313724</v>
      </c>
      <c r="CA100" s="39">
        <f>Tabla25[[#This Row],[PAS_NUM_COR_COD_ESC_TG_NEU]]-Tabla25[[#This Row],[ESC_NUM_COR_COD_ESC_TG_NEU]]</f>
        <v>-1.2999999999999998</v>
      </c>
      <c r="CB100" s="39">
        <f>Tabla25[[#This Row],[PAS_DUR_COR_COD_ESC_TG_NEU]]-Tabla25[[#This Row],[ESC_DUR_COR_COD_ESC_TG_NEU]]</f>
        <v>-339.60833333333335</v>
      </c>
      <c r="CC100" s="39">
        <f>Tabla25[[#This Row],[PAS_NUM_COR_COD_ESC_TG_POS]]-Tabla25[[#This Row],[ESC_NUM_COR_COD_ESC_TG_POS]]</f>
        <v>0.95000000000000018</v>
      </c>
      <c r="CD100" s="39">
        <f>Tabla25[[#This Row],[PAS_DUR_COR_COD_ESC_TG_POS]]-Tabla25[[#This Row],[ESC_DUR_COR_COD_ESC_TG_POS]]</f>
        <v>224.13333333333344</v>
      </c>
      <c r="CE100" s="39">
        <f>Tabla25[[#This Row],[PAS_NUM_COR_COD_ESC_TG_TOT]]-Tabla25[[#This Row],[ESC_NUM_COR_COD_ESC_TG_TOT]]</f>
        <v>-0.17288135593220311</v>
      </c>
      <c r="CF100" s="39">
        <f>Tabla25[[#This Row],[PAS_DUR_COR_COD_ESC_TG_TOT]]-Tabla25[[#This Row],[ESC_DUR_COR_COD_ESC_TG_TOT]]</f>
        <v>-103.99404255319155</v>
      </c>
      <c r="CG100" s="42">
        <f>Tabla25[[#This Row],[PAS_NUM_COR_COD_ROS_TG_NEG]]-Tabla25[[#This Row],[PAS_NUM_COR_COD_ESC_TG_NEG]]</f>
        <v>-0.68421052631578938</v>
      </c>
      <c r="CH100" s="42">
        <f>Tabla25[[#This Row],[PAS_NUM_COR_COD_ROS_TG_NEU]]-Tabla25[[#This Row],[PAS_NUM_COR_COD_ESC_TG_NEU]]</f>
        <v>1.5</v>
      </c>
      <c r="CI100" s="42">
        <f>Tabla25[[#This Row],[PAS_NUM_COR_COD_ROS_TG_POS]]-Tabla25[[#This Row],[PAS_NUM_COR_COD_ESC_TG_POS]]</f>
        <v>-1.2000000000000002</v>
      </c>
      <c r="CJ100" s="42">
        <f>Tabla25[[#This Row],[PAS_NUM_COR_COD_ROS_TG_TOT]]-Tabla25[[#This Row],[PAS_NUM_COR_COD_ESC_TG_TOT]]</f>
        <v>-0.1186440677966103</v>
      </c>
      <c r="CK100" s="42">
        <f>Tabla25[[#This Row],[PAS_DUR_COR_COD_ROS_TG_NEG]]-Tabla25[[#This Row],[PAS_DUR_COR_COD_ESC_TG_NEG]]</f>
        <v>-152.0470588235296</v>
      </c>
      <c r="CL100" s="42">
        <f>Tabla25[[#This Row],[PAS_DUR_COR_COD_ROS_TG_NEU]]-Tabla25[[#This Row],[PAS_DUR_COR_COD_ESC_TG_NEU]]</f>
        <v>109.28888888888901</v>
      </c>
      <c r="CM100" s="42">
        <f>Tabla25[[#This Row],[PAS_DUR_COR_COD_ROS_TG_POS]]-Tabla25[[#This Row],[PAS_DUR_COR_COD_ESC_TG_POS]]</f>
        <v>-180.28717948717963</v>
      </c>
      <c r="CN100" s="42">
        <f>Tabla25[[#This Row],[PAS_DUR_COR_COD_ROS_TG_TOT]]-Tabla25[[#This Row],[PAS_DUR_COR_COD_ESC_TG_TOT]]</f>
        <v>-74.179000925069204</v>
      </c>
      <c r="CO100" s="44">
        <f>Tabla25[[#This Row],[ESC_NUM_COR_COD_ROS_TG_NEG]]-Tabla25[[#This Row],[ESC_NUM_COR_COD_ESC_TG_NEG]]</f>
        <v>-1.1999999999999997</v>
      </c>
      <c r="CP100" s="44">
        <f>Tabla25[[#This Row],[ESC_NUM_COR_COD_ROS_TG_NEU]]-Tabla25[[#This Row],[ESC_NUM_COR_COD_ESC_TG_NEU]]</f>
        <v>-1.2000000000000002</v>
      </c>
      <c r="CQ100" s="44">
        <f>Tabla25[[#This Row],[ESC_NUM_COR_COD_ROS_TG_POS]]-Tabla25[[#This Row],[ESC_NUM_COR_COD_ESC_TG_POS]]</f>
        <v>0.5</v>
      </c>
      <c r="CR100" s="44">
        <f>Tabla25[[#This Row],[ESC_NUM_COR_COD_ROS_TG_TOT]]-Tabla25[[#This Row],[ESC_NUM_COR_COD_ESC_TG_TOT]]</f>
        <v>-0.6333333333333333</v>
      </c>
      <c r="CS100" s="44">
        <f>Tabla25[[#This Row],[ESC_DUR_COR_COD_ROS_TG_NEG]]-Tabla25[[#This Row],[ESC_DUR_COR_COD_ESC_TG_NEG]]</f>
        <v>299.73333333333335</v>
      </c>
      <c r="CT100" s="44">
        <f>Tabla25[[#This Row],[ESC_DUR_COR_COD_ROS_TG_NEU]]-Tabla25[[#This Row],[ESC_DUR_COR_COD_ESC_TG_NEU]]</f>
        <v>272.125</v>
      </c>
      <c r="CU100" s="44">
        <f>Tabla25[[#This Row],[ESC_DUR_COR_COD_ROS_TG_POS]]-Tabla25[[#This Row],[ESC_DUR_COR_COD_ESC_TG_POS]]</f>
        <v>205</v>
      </c>
      <c r="CV100" s="44">
        <f>Tabla25[[#This Row],[ESC_DUR_COR_COD_ROS_TG_TOT]]-Tabla25[[#This Row],[ESC_DUR_COR_COD_ESC_TG_TOT]]</f>
        <v>233.35764705882343</v>
      </c>
      <c r="CW100" s="47">
        <f>Tabla25[[#This Row],[ROS_NUM_COR_COD_ROS_TG_NEG]]-Tabla25[[#This Row],[ROS_NUM_COR_COD_ESC_TG_NEG]]</f>
        <v>2.625</v>
      </c>
      <c r="CX100" s="47">
        <f>Tabla25[[#This Row],[ROS_NUM_COR_COD_ROS_TG_NEU]]-Tabla25[[#This Row],[ROS_NUM_COR_COD_ESC_TG_NEU]]</f>
        <v>1.6</v>
      </c>
      <c r="CY100" s="47">
        <f>Tabla25[[#This Row],[ROS_NUM_COR_COD_ROS_TG_POS]]-Tabla25[[#This Row],[ROS_NUM_COR_COD_ESC_TG_POS]]</f>
        <v>2.5555555555555554</v>
      </c>
      <c r="CZ100" s="47">
        <f>Tabla25[[#This Row],[ROS_NUM_COR_COD_ROS_TG_TOT]]-Tabla25[[#This Row],[ROS_NUM_COR_COD_ESC_TG_TOT]]</f>
        <v>2.2222222222222223</v>
      </c>
      <c r="DA100" s="47">
        <f>Tabla25[[#This Row],[ROS_DUR_COR_COD_ROS_TG_NEG]]-Tabla25[[#This Row],[ROS_DUR_COR_COD_ESC_TG_NEG]]</f>
        <v>835.5</v>
      </c>
      <c r="DB100" s="47">
        <f>Tabla25[[#This Row],[ROS_DUR_COR_COD_ROS_TG_NEU]]-Tabla25[[#This Row],[ROS_DUR_COR_COD_ESC_TG_NEU]]</f>
        <v>347.02857142857124</v>
      </c>
      <c r="DC100" s="47">
        <f>Tabla25[[#This Row],[ROS_DUR_COR_COD_ROS_TG_POS]]-Tabla25[[#This Row],[ROS_DUR_COR_COD_ESC_TG_POS]]</f>
        <v>947.6285714285716</v>
      </c>
      <c r="DD100" s="47">
        <f>Tabla25[[#This Row],[ROS_DUR_COR_COD_ROS_TG_TOT]]-Tabla25[[#This Row],[ROS_DUR_COR_COD_ESC_TG_TOT]]</f>
        <v>702.48571428571427</v>
      </c>
      <c r="DE100" s="57">
        <v>384.66666666666669</v>
      </c>
      <c r="DF100" s="57">
        <v>332.57142857142856</v>
      </c>
      <c r="DG100" s="57">
        <v>393.85714285714283</v>
      </c>
      <c r="DH100" s="57">
        <v>369.65</v>
      </c>
      <c r="DI100" s="57">
        <v>249</v>
      </c>
      <c r="DJ100" s="57">
        <v>356.8</v>
      </c>
      <c r="DK100" s="57">
        <v>260.39999999999998</v>
      </c>
      <c r="DL100" s="57">
        <v>291.57142857142856</v>
      </c>
      <c r="DM100" s="57">
        <v>325.8</v>
      </c>
      <c r="DN100" s="57">
        <v>372.4</v>
      </c>
      <c r="DO100" s="57">
        <v>226</v>
      </c>
      <c r="DP100" s="57">
        <v>298.41176470588238</v>
      </c>
      <c r="DQ100" s="57">
        <v>333.66666666666669</v>
      </c>
      <c r="DR100" s="57">
        <v>338.375</v>
      </c>
      <c r="DS100" s="57">
        <v>257.875</v>
      </c>
      <c r="DT100" s="57">
        <v>310.92</v>
      </c>
      <c r="DU100" s="57">
        <v>289.46666666666664</v>
      </c>
      <c r="DV100" s="57">
        <v>297.88888888888891</v>
      </c>
      <c r="DW100" s="57">
        <v>286.07692307692309</v>
      </c>
      <c r="DX100" s="57">
        <v>291.80434782608694</v>
      </c>
      <c r="DY100" s="57">
        <v>261.41176470588238</v>
      </c>
      <c r="DZ100" s="57">
        <v>328.4</v>
      </c>
      <c r="EA100" s="57">
        <v>301.73333333333335</v>
      </c>
      <c r="EB100" s="57">
        <v>295.65957446808511</v>
      </c>
      <c r="EC100" s="57">
        <f>Tabla25[[#This Row],[ROS_1DU_COR_COD_ROS_TG_NEG]]-Tabla25[[#This Row],[ROS_1DU_COR_COD_ESC_TG_NEG]]</f>
        <v>135.66666666666669</v>
      </c>
      <c r="ED100" s="57">
        <f>Tabla25[[#This Row],[ROS_1DU_COR_COD_ROS_TG_NEU]]-Tabla25[[#This Row],[ROS_1DU_COR_COD_ESC_TG_NEU]]</f>
        <v>-24.228571428571456</v>
      </c>
      <c r="EE100" s="57">
        <f>Tabla25[[#This Row],[ROS_1DU_COR_COD_ROS_TG_POS]]-Tabla25[[#This Row],[ROS_1DU_COR_COD_ESC_TG_POS]]</f>
        <v>133.45714285714286</v>
      </c>
      <c r="EF100" s="57">
        <f>Tabla25[[#This Row],[ROS_1DU_COR_COD_ROS_TG_TOT]]-Tabla25[[#This Row],[ROS_1DU_COR_COD_ESC_TG_TOT]]</f>
        <v>78.078571428571422</v>
      </c>
      <c r="EG100" s="57">
        <f>Tabla25[[#This Row],[ESC_1DU_COR_COD_ROS_TG_NEG]]-Tabla25[[#This Row],[ESC_1DU_COR_COD_ESC_TG_NEG]]</f>
        <v>-7.8666666666666742</v>
      </c>
      <c r="EH100" s="57">
        <f>Tabla25[[#This Row],[ESC_1DU_COR_COD_ROS_TG_NEU]]-Tabla25[[#This Row],[ESC_1DU_COR_COD_ESC_TG_NEU]]</f>
        <v>34.024999999999977</v>
      </c>
      <c r="EI100" s="57">
        <f>Tabla25[[#This Row],[ESC_1DU_COR_COD_ROS_TG_POS]]-Tabla25[[#This Row],[ESC_1DU_COR_COD_ESC_TG_POS]]</f>
        <v>-31.875</v>
      </c>
      <c r="EJ100" s="57">
        <f>Tabla25[[#This Row],[ESC_1DU_COR_COD_ROS_TG_TOT]]-Tabla25[[#This Row],[ESC_1DU_COR_COD_ESC_TG_TOT]]</f>
        <v>-12.50823529411764</v>
      </c>
      <c r="EK100" s="57">
        <f>Tabla25[[#This Row],[PAS_1DU_COR_COD_ROS_TG_NEG]]-Tabla25[[#This Row],[PAS_1DU_COR_COD_ESC_TG_NEG]]</f>
        <v>28.054901960784264</v>
      </c>
      <c r="EL100" s="57">
        <f>Tabla25[[#This Row],[PAS_1DU_COR_COD_ROS_TG_NEU]]-Tabla25[[#This Row],[PAS_1DU_COR_COD_ESC_TG_NEU]]</f>
        <v>-30.511111111111063</v>
      </c>
      <c r="EM100" s="57">
        <f>Tabla25[[#This Row],[PAS_1DU_COR_COD_ROS_TG_POS]]-Tabla25[[#This Row],[PAS_1DU_COR_COD_ESC_TG_POS]]</f>
        <v>-15.656410256410254</v>
      </c>
      <c r="EN100" s="57">
        <f>Tabla25[[#This Row],[PAS_1DU_COR_COD_ROS_TG_TOT]]-Tabla25[[#This Row],[PAS_1DU_COR_COD_ESC_TG_TOT]]</f>
        <v>-3.855226641998172</v>
      </c>
    </row>
    <row r="101" spans="1:144" x14ac:dyDescent="0.3">
      <c r="A101" s="2" t="s">
        <v>99</v>
      </c>
      <c r="B101" s="2">
        <v>40</v>
      </c>
      <c r="C101" s="2">
        <v>1</v>
      </c>
      <c r="D101" s="2">
        <v>41</v>
      </c>
      <c r="E101" s="19">
        <v>2.75</v>
      </c>
      <c r="F101" s="19">
        <v>970.47368421052636</v>
      </c>
      <c r="G101" s="19">
        <v>2.7</v>
      </c>
      <c r="H101" s="19">
        <v>835.7</v>
      </c>
      <c r="I101" s="19">
        <v>2.65</v>
      </c>
      <c r="J101" s="19">
        <v>1016.9411764705883</v>
      </c>
      <c r="K101" s="19">
        <v>2.7</v>
      </c>
      <c r="L101" s="19">
        <v>936.44642857142856</v>
      </c>
      <c r="M101" s="21">
        <v>3.75</v>
      </c>
      <c r="N101" s="21">
        <v>1242.7</v>
      </c>
      <c r="O101" s="21">
        <v>3.4</v>
      </c>
      <c r="P101" s="21">
        <v>1213.8947368421052</v>
      </c>
      <c r="Q101" s="21">
        <v>2.6</v>
      </c>
      <c r="R101" s="21">
        <v>1014.75</v>
      </c>
      <c r="S101" s="21">
        <v>3.25</v>
      </c>
      <c r="T101" s="21">
        <v>1166.4363636363637</v>
      </c>
      <c r="U101" s="22">
        <v>3.1111111111111112</v>
      </c>
      <c r="V101" s="22">
        <v>1386.5714285714287</v>
      </c>
      <c r="W101" s="22">
        <v>2.7777777777777777</v>
      </c>
      <c r="X101" s="22">
        <v>1228.5714285714287</v>
      </c>
      <c r="Y101" s="22">
        <v>4.0999999999999996</v>
      </c>
      <c r="Z101" s="22">
        <v>1568.5</v>
      </c>
      <c r="AA101" s="22">
        <v>3.3571428571428572</v>
      </c>
      <c r="AB101" s="22">
        <v>1402.4545454545455</v>
      </c>
      <c r="AC101" s="24">
        <v>1.2222222222222223</v>
      </c>
      <c r="AD101" s="24">
        <v>1278.3333333333333</v>
      </c>
      <c r="AE101" s="24">
        <v>1.5555555555555556</v>
      </c>
      <c r="AF101" s="24">
        <v>907.4</v>
      </c>
      <c r="AG101" s="24">
        <v>0.9</v>
      </c>
      <c r="AH101" s="24">
        <v>528.5</v>
      </c>
      <c r="AI101" s="24">
        <v>1.2142857142857142</v>
      </c>
      <c r="AJ101" s="24">
        <v>873.83333333333337</v>
      </c>
      <c r="AK101" s="26">
        <v>0.375</v>
      </c>
      <c r="AL101" s="26">
        <v>517.5</v>
      </c>
      <c r="AM101" s="26">
        <v>0.88888888888888884</v>
      </c>
      <c r="AN101" s="26">
        <v>775.5</v>
      </c>
      <c r="AO101" s="26">
        <v>0.55555555555555558</v>
      </c>
      <c r="AP101" s="26">
        <v>642.66666666666663</v>
      </c>
      <c r="AQ101" s="26">
        <v>0.61538461538461542</v>
      </c>
      <c r="AR101" s="26">
        <v>673.88888888888891</v>
      </c>
      <c r="AS101" s="28">
        <v>2.875</v>
      </c>
      <c r="AT101" s="28">
        <v>1321.5</v>
      </c>
      <c r="AU101" s="28">
        <v>3</v>
      </c>
      <c r="AV101" s="28">
        <v>1429.5714285714287</v>
      </c>
      <c r="AW101" s="28">
        <v>4.333333333333333</v>
      </c>
      <c r="AX101" s="28">
        <v>1764.875</v>
      </c>
      <c r="AY101" s="28">
        <v>3.4230769230769229</v>
      </c>
      <c r="AZ101" s="28">
        <v>1526.4285714285713</v>
      </c>
      <c r="BA101" s="33">
        <f>Tabla25[[#This Row],[ROS_NUM_COR_COD_ROS_TG_NEG]]-Tabla25[[#This Row],[PAS_NUM_COR_COD_ROS_TG_NEG]]</f>
        <v>-0.875</v>
      </c>
      <c r="BB101" s="33">
        <f>Tabla25[[#This Row],[ROS_DUR_COR_COD_ROS_TG_NEG]]-Tabla25[[#This Row],[PAS_DUR_COR_COD_ROS_TG_NEG]]</f>
        <v>78.799999999999955</v>
      </c>
      <c r="BC101" s="33">
        <f>Tabla25[[#This Row],[ROS_NUM_COR_COD_ROS_TG_NEU]]-Tabla25[[#This Row],[PAS_NUM_COR_COD_ROS_TG_NEU]]</f>
        <v>-0.39999999999999991</v>
      </c>
      <c r="BD101" s="33">
        <f>Tabla25[[#This Row],[ROS_DUR_COR_COD_ROS_TG_NEU]]-Tabla25[[#This Row],[PAS_DUR_COR_COD_ROS_TG_NEU]]</f>
        <v>215.67669172932347</v>
      </c>
      <c r="BE101" s="33">
        <f>Tabla25[[#This Row],[ROS_NUM_COR_COD_ROS_TG_POS]]-Tabla25[[#This Row],[PAS_NUM_COR_COD_ROS_TG_POS]]</f>
        <v>1.7333333333333329</v>
      </c>
      <c r="BF101" s="33">
        <f>Tabla25[[#This Row],[ROS_DUR_COR_COD_ROS_TG_POS]]-Tabla25[[#This Row],[PAS_DUR_COR_COD_ROS_TG_POS]]</f>
        <v>750.125</v>
      </c>
      <c r="BG101" s="33">
        <f>Tabla25[[#This Row],[ROS_NUM_COR_COD_ROS_TG_TOT]]-Tabla25[[#This Row],[PAS_NUM_COR_COD_ROS_TG_TOT]]</f>
        <v>0.17307692307692291</v>
      </c>
      <c r="BH101" s="33">
        <f>Tabla25[[#This Row],[ROS_DUR_COR_COD_ROS_TG_TOT]]-Tabla25[[#This Row],[PAS_DUR_COR_COD_ROS_TG_TOT]]</f>
        <v>359.99220779220764</v>
      </c>
      <c r="BI101" s="30">
        <f>Tabla25[[#This Row],[ROS_NUM_COR_COD_ESC_TG_NEG]]-Tabla25[[#This Row],[PAS_NUM_COR_COD_ESC_TG_NEG]]</f>
        <v>-2.375</v>
      </c>
      <c r="BJ101" s="30">
        <f>Tabla25[[#This Row],[ROS_DUR_COR_COD_ESC_TG_NEG]]-Tabla25[[#This Row],[PAS_DUR_COR_COD_ESC_TG_NEG]]</f>
        <v>-452.97368421052636</v>
      </c>
      <c r="BK101" s="30">
        <f>Tabla25[[#This Row],[ROS_NUM_COR_COD_ESC_TG_NEU]]-Tabla25[[#This Row],[PAS_NUM_COR_COD_ESC_TG_NEU]]</f>
        <v>-1.8111111111111113</v>
      </c>
      <c r="BL101" s="30">
        <f>Tabla25[[#This Row],[ROS_DUR_COR_COD_ESC_TG_NEU]]-Tabla25[[#This Row],[PAS_DUR_COR_COD_ESC_TG_NEU]]</f>
        <v>-60.200000000000045</v>
      </c>
      <c r="BM101" s="30">
        <f>Tabla25[[#This Row],[ROS_NUM_COR_COD_ESC_TG_POS]]-Tabla25[[#This Row],[PAS_NUM_COR_COD_ESC_TG_POS]]</f>
        <v>-2.0944444444444441</v>
      </c>
      <c r="BN101" s="30">
        <f>Tabla25[[#This Row],[ROS_DUR_COR_COD_ESC_TG_POS]]-Tabla25[[#This Row],[PAS_DUR_COR_COD_ESC_TG_POS]]</f>
        <v>-374.27450980392166</v>
      </c>
      <c r="BO101" s="30">
        <f>Tabla25[[#This Row],[ROS_NUM_COR_COD_ESC_TG_TOT]]-Tabla25[[#This Row],[PAS_NUM_COR_COD_ESC_TG_TOT]]</f>
        <v>-2.0846153846153848</v>
      </c>
      <c r="BP101" s="30">
        <f>Tabla25[[#This Row],[ROS_DUR_COR_COD_ESC_TG_TOT]]-Tabla25[[#This Row],[PAS_DUR_COR_COD_ESC_TG_TOT]]</f>
        <v>-262.55753968253964</v>
      </c>
      <c r="BQ101" s="36">
        <f>Tabla25[[#This Row],[PAS_NUM_COR_COD_ROS_TG_NEG]]-Tabla25[[#This Row],[ESC_NUM_COR_COD_ROS_TG_NEG]]</f>
        <v>2.5277777777777777</v>
      </c>
      <c r="BR101" s="36">
        <f>Tabla25[[#This Row],[PAS_DUR_COR_COD_ROS_TG_NEG]]-Tabla25[[#This Row],[ESC_DUR_COR_COD_ROS_TG_NEG]]</f>
        <v>-35.633333333333212</v>
      </c>
      <c r="BS101" s="36">
        <f>Tabla25[[#This Row],[PAS_NUM_COR_COD_ROS_TG_NEU]]-Tabla25[[#This Row],[ESC_NUM_COR_COD_ROS_TG_NEU]]</f>
        <v>1.8444444444444443</v>
      </c>
      <c r="BT101" s="36">
        <f>Tabla25[[#This Row],[PAS_DUR_COR_COD_ROS_TG_NEU]]-Tabla25[[#This Row],[ESC_DUR_COR_COD_ROS_TG_NEU]]</f>
        <v>306.49473684210523</v>
      </c>
      <c r="BU101" s="36">
        <f>Tabla25[[#This Row],[PAS_NUM_COR_COD_ROS_TG_POS]]-Tabla25[[#This Row],[ESC_NUM_COR_COD_ROS_TG_POS]]</f>
        <v>1.7000000000000002</v>
      </c>
      <c r="BV101" s="36">
        <f>Tabla25[[#This Row],[PAS_DUR_COR_COD_ROS_TG_POS]]-Tabla25[[#This Row],[ESC_DUR_COR_COD_ROS_TG_POS]]</f>
        <v>486.25</v>
      </c>
      <c r="BW101" s="36">
        <f>Tabla25[[#This Row],[PAS_NUM_COR_COD_ROS_TG_TOT]]-Tabla25[[#This Row],[ESC_NUM_COR_COD_ROS_TG_TOT]]</f>
        <v>2.0357142857142856</v>
      </c>
      <c r="BX101" s="36">
        <f>Tabla25[[#This Row],[PAS_DUR_COR_COD_ROS_TG_TOT]]-Tabla25[[#This Row],[ESC_DUR_COR_COD_ROS_TG_TOT]]</f>
        <v>292.60303030303032</v>
      </c>
      <c r="BY101" s="39">
        <f>Tabla25[[#This Row],[PAS_NUM_COR_COD_ESC_TG_NEG]]-Tabla25[[#This Row],[ESC_NUM_COR_COD_ESC_TG_NEG]]</f>
        <v>-0.36111111111111116</v>
      </c>
      <c r="BZ101" s="39">
        <f>Tabla25[[#This Row],[PAS_DUR_COR_COD_ESC_TG_NEG]]-Tabla25[[#This Row],[ESC_DUR_COR_COD_ESC_TG_NEG]]</f>
        <v>-416.09774436090231</v>
      </c>
      <c r="CA101" s="39">
        <f>Tabla25[[#This Row],[PAS_NUM_COR_COD_ESC_TG_NEU]]-Tabla25[[#This Row],[ESC_NUM_COR_COD_ESC_TG_NEU]]</f>
        <v>-7.7777777777777501E-2</v>
      </c>
      <c r="CB101" s="39">
        <f>Tabla25[[#This Row],[PAS_DUR_COR_COD_ESC_TG_NEU]]-Tabla25[[#This Row],[ESC_DUR_COR_COD_ESC_TG_NEU]]</f>
        <v>-392.87142857142862</v>
      </c>
      <c r="CC101" s="39">
        <f>Tabla25[[#This Row],[PAS_NUM_COR_COD_ESC_TG_POS]]-Tabla25[[#This Row],[ESC_NUM_COR_COD_ESC_TG_POS]]</f>
        <v>-1.4499999999999997</v>
      </c>
      <c r="CD101" s="39">
        <f>Tabla25[[#This Row],[PAS_DUR_COR_COD_ESC_TG_POS]]-Tabla25[[#This Row],[ESC_DUR_COR_COD_ESC_TG_POS]]</f>
        <v>-551.55882352941171</v>
      </c>
      <c r="CE101" s="39">
        <f>Tabla25[[#This Row],[PAS_NUM_COR_COD_ESC_TG_TOT]]-Tabla25[[#This Row],[ESC_NUM_COR_COD_ESC_TG_TOT]]</f>
        <v>-0.65714285714285703</v>
      </c>
      <c r="CF101" s="39">
        <f>Tabla25[[#This Row],[PAS_DUR_COR_COD_ESC_TG_TOT]]-Tabla25[[#This Row],[ESC_DUR_COR_COD_ESC_TG_TOT]]</f>
        <v>-466.00811688311694</v>
      </c>
      <c r="CG101" s="42">
        <f>Tabla25[[#This Row],[PAS_NUM_COR_COD_ROS_TG_NEG]]-Tabla25[[#This Row],[PAS_NUM_COR_COD_ESC_TG_NEG]]</f>
        <v>1</v>
      </c>
      <c r="CH101" s="42">
        <f>Tabla25[[#This Row],[PAS_NUM_COR_COD_ROS_TG_NEU]]-Tabla25[[#This Row],[PAS_NUM_COR_COD_ESC_TG_NEU]]</f>
        <v>0.69999999999999973</v>
      </c>
      <c r="CI101" s="42">
        <f>Tabla25[[#This Row],[PAS_NUM_COR_COD_ROS_TG_POS]]-Tabla25[[#This Row],[PAS_NUM_COR_COD_ESC_TG_POS]]</f>
        <v>-4.9999999999999822E-2</v>
      </c>
      <c r="CJ101" s="42">
        <f>Tabla25[[#This Row],[PAS_NUM_COR_COD_ROS_TG_TOT]]-Tabla25[[#This Row],[PAS_NUM_COR_COD_ESC_TG_TOT]]</f>
        <v>0.54999999999999982</v>
      </c>
      <c r="CK101" s="42">
        <f>Tabla25[[#This Row],[PAS_DUR_COR_COD_ROS_TG_NEG]]-Tabla25[[#This Row],[PAS_DUR_COR_COD_ESC_TG_NEG]]</f>
        <v>272.22631578947369</v>
      </c>
      <c r="CL101" s="42">
        <f>Tabla25[[#This Row],[PAS_DUR_COR_COD_ROS_TG_NEU]]-Tabla25[[#This Row],[PAS_DUR_COR_COD_ESC_TG_NEU]]</f>
        <v>378.19473684210516</v>
      </c>
      <c r="CM101" s="42">
        <f>Tabla25[[#This Row],[PAS_DUR_COR_COD_ROS_TG_POS]]-Tabla25[[#This Row],[PAS_DUR_COR_COD_ESC_TG_POS]]</f>
        <v>-2.1911764705882888</v>
      </c>
      <c r="CN101" s="42">
        <f>Tabla25[[#This Row],[PAS_DUR_COR_COD_ROS_TG_TOT]]-Tabla25[[#This Row],[PAS_DUR_COR_COD_ESC_TG_TOT]]</f>
        <v>229.98993506493514</v>
      </c>
      <c r="CO101" s="44">
        <f>Tabla25[[#This Row],[ESC_NUM_COR_COD_ROS_TG_NEG]]-Tabla25[[#This Row],[ESC_NUM_COR_COD_ESC_TG_NEG]]</f>
        <v>-1.8888888888888888</v>
      </c>
      <c r="CP101" s="44">
        <f>Tabla25[[#This Row],[ESC_NUM_COR_COD_ROS_TG_NEU]]-Tabla25[[#This Row],[ESC_NUM_COR_COD_ESC_TG_NEU]]</f>
        <v>-1.2222222222222221</v>
      </c>
      <c r="CQ101" s="44">
        <f>Tabla25[[#This Row],[ESC_NUM_COR_COD_ROS_TG_POS]]-Tabla25[[#This Row],[ESC_NUM_COR_COD_ESC_TG_POS]]</f>
        <v>-3.1999999999999997</v>
      </c>
      <c r="CR101" s="44">
        <f>Tabla25[[#This Row],[ESC_NUM_COR_COD_ROS_TG_TOT]]-Tabla25[[#This Row],[ESC_NUM_COR_COD_ESC_TG_TOT]]</f>
        <v>-2.1428571428571432</v>
      </c>
      <c r="CS101" s="44">
        <f>Tabla25[[#This Row],[ESC_DUR_COR_COD_ROS_TG_NEG]]-Tabla25[[#This Row],[ESC_DUR_COR_COD_ESC_TG_NEG]]</f>
        <v>-108.23809523809541</v>
      </c>
      <c r="CT101" s="44">
        <f>Tabla25[[#This Row],[ESC_DUR_COR_COD_ROS_TG_NEU]]-Tabla25[[#This Row],[ESC_DUR_COR_COD_ESC_TG_NEU]]</f>
        <v>-321.17142857142869</v>
      </c>
      <c r="CU101" s="44">
        <f>Tabla25[[#This Row],[ESC_DUR_COR_COD_ROS_TG_POS]]-Tabla25[[#This Row],[ESC_DUR_COR_COD_ESC_TG_POS]]</f>
        <v>-1040</v>
      </c>
      <c r="CV101" s="44">
        <f>Tabla25[[#This Row],[ESC_DUR_COR_COD_ROS_TG_TOT]]-Tabla25[[#This Row],[ESC_DUR_COR_COD_ESC_TG_TOT]]</f>
        <v>-528.62121212121212</v>
      </c>
      <c r="CW101" s="47">
        <f>Tabla25[[#This Row],[ROS_NUM_COR_COD_ROS_TG_NEG]]-Tabla25[[#This Row],[ROS_NUM_COR_COD_ESC_TG_NEG]]</f>
        <v>2.5</v>
      </c>
      <c r="CX101" s="47">
        <f>Tabla25[[#This Row],[ROS_NUM_COR_COD_ROS_TG_NEU]]-Tabla25[[#This Row],[ROS_NUM_COR_COD_ESC_TG_NEU]]</f>
        <v>2.1111111111111112</v>
      </c>
      <c r="CY101" s="47">
        <f>Tabla25[[#This Row],[ROS_NUM_COR_COD_ROS_TG_POS]]-Tabla25[[#This Row],[ROS_NUM_COR_COD_ESC_TG_POS]]</f>
        <v>3.7777777777777777</v>
      </c>
      <c r="CZ101" s="47">
        <f>Tabla25[[#This Row],[ROS_NUM_COR_COD_ROS_TG_TOT]]-Tabla25[[#This Row],[ROS_NUM_COR_COD_ESC_TG_TOT]]</f>
        <v>2.8076923076923075</v>
      </c>
      <c r="DA101" s="47">
        <f>Tabla25[[#This Row],[ROS_DUR_COR_COD_ROS_TG_NEG]]-Tabla25[[#This Row],[ROS_DUR_COR_COD_ESC_TG_NEG]]</f>
        <v>804</v>
      </c>
      <c r="DB101" s="47">
        <f>Tabla25[[#This Row],[ROS_DUR_COR_COD_ROS_TG_NEU]]-Tabla25[[#This Row],[ROS_DUR_COR_COD_ESC_TG_NEU]]</f>
        <v>654.07142857142867</v>
      </c>
      <c r="DC101" s="47">
        <f>Tabla25[[#This Row],[ROS_DUR_COR_COD_ROS_TG_POS]]-Tabla25[[#This Row],[ROS_DUR_COR_COD_ESC_TG_POS]]</f>
        <v>1122.2083333333335</v>
      </c>
      <c r="DD101" s="47">
        <f>Tabla25[[#This Row],[ROS_DUR_COR_COD_ROS_TG_TOT]]-Tabla25[[#This Row],[ROS_DUR_COR_COD_ESC_TG_TOT]]</f>
        <v>852.53968253968242</v>
      </c>
      <c r="DE101" s="57">
        <v>351.33333333333331</v>
      </c>
      <c r="DF101" s="57">
        <v>390.14285714285717</v>
      </c>
      <c r="DG101" s="57">
        <v>349.625</v>
      </c>
      <c r="DH101" s="57">
        <v>363.61904761904759</v>
      </c>
      <c r="DI101" s="57">
        <v>347.5</v>
      </c>
      <c r="DJ101" s="57">
        <v>390</v>
      </c>
      <c r="DK101" s="57">
        <v>386</v>
      </c>
      <c r="DL101" s="57">
        <v>379.22222222222223</v>
      </c>
      <c r="DM101" s="57">
        <v>385</v>
      </c>
      <c r="DN101" s="57">
        <v>380.4</v>
      </c>
      <c r="DO101" s="57">
        <v>175.25</v>
      </c>
      <c r="DP101" s="57">
        <v>313.16666666666669</v>
      </c>
      <c r="DQ101" s="57">
        <v>360.42857142857144</v>
      </c>
      <c r="DR101" s="57">
        <v>352.57142857142856</v>
      </c>
      <c r="DS101" s="57">
        <v>300.875</v>
      </c>
      <c r="DT101" s="57">
        <v>336.27272727272725</v>
      </c>
      <c r="DU101" s="57">
        <v>375.75</v>
      </c>
      <c r="DV101" s="57">
        <v>361.68421052631578</v>
      </c>
      <c r="DW101" s="57">
        <v>343.1875</v>
      </c>
      <c r="DX101" s="57">
        <v>361.41818181818184</v>
      </c>
      <c r="DY101" s="57">
        <v>342.5263157894737</v>
      </c>
      <c r="DZ101" s="57">
        <v>307.8</v>
      </c>
      <c r="EA101" s="57">
        <v>369.1764705882353</v>
      </c>
      <c r="EB101" s="57">
        <v>338.21428571428572</v>
      </c>
      <c r="EC101" s="57">
        <f>Tabla25[[#This Row],[ROS_1DU_COR_COD_ROS_TG_NEG]]-Tabla25[[#This Row],[ROS_1DU_COR_COD_ESC_TG_NEG]]</f>
        <v>3.8333333333333144</v>
      </c>
      <c r="ED101" s="57">
        <f>Tabla25[[#This Row],[ROS_1DU_COR_COD_ROS_TG_NEU]]-Tabla25[[#This Row],[ROS_1DU_COR_COD_ESC_TG_NEU]]</f>
        <v>0.14285714285716722</v>
      </c>
      <c r="EE101" s="57">
        <f>Tabla25[[#This Row],[ROS_1DU_COR_COD_ROS_TG_POS]]-Tabla25[[#This Row],[ROS_1DU_COR_COD_ESC_TG_POS]]</f>
        <v>-36.375</v>
      </c>
      <c r="EF101" s="57">
        <f>Tabla25[[#This Row],[ROS_1DU_COR_COD_ROS_TG_TOT]]-Tabla25[[#This Row],[ROS_1DU_COR_COD_ESC_TG_TOT]]</f>
        <v>-15.603174603174637</v>
      </c>
      <c r="EG101" s="57">
        <f>Tabla25[[#This Row],[ESC_1DU_COR_COD_ROS_TG_NEG]]-Tabla25[[#This Row],[ESC_1DU_COR_COD_ESC_TG_NEG]]</f>
        <v>24.571428571428555</v>
      </c>
      <c r="EH101" s="57">
        <f>Tabla25[[#This Row],[ESC_1DU_COR_COD_ROS_TG_NEU]]-Tabla25[[#This Row],[ESC_1DU_COR_COD_ESC_TG_NEU]]</f>
        <v>27.828571428571422</v>
      </c>
      <c r="EI101" s="57">
        <f>Tabla25[[#This Row],[ESC_1DU_COR_COD_ROS_TG_POS]]-Tabla25[[#This Row],[ESC_1DU_COR_COD_ESC_TG_POS]]</f>
        <v>-125.625</v>
      </c>
      <c r="EJ101" s="57">
        <f>Tabla25[[#This Row],[ESC_1DU_COR_COD_ROS_TG_TOT]]-Tabla25[[#This Row],[ESC_1DU_COR_COD_ESC_TG_TOT]]</f>
        <v>-23.106060606060566</v>
      </c>
      <c r="EK101" s="57">
        <f>Tabla25[[#This Row],[PAS_1DU_COR_COD_ROS_TG_NEG]]-Tabla25[[#This Row],[PAS_1DU_COR_COD_ESC_TG_NEG]]</f>
        <v>33.223684210526301</v>
      </c>
      <c r="EL101" s="57">
        <f>Tabla25[[#This Row],[PAS_1DU_COR_COD_ROS_TG_NEU]]-Tabla25[[#This Row],[PAS_1DU_COR_COD_ESC_TG_NEU]]</f>
        <v>53.884210526315769</v>
      </c>
      <c r="EM101" s="57">
        <f>Tabla25[[#This Row],[PAS_1DU_COR_COD_ROS_TG_POS]]-Tabla25[[#This Row],[PAS_1DU_COR_COD_ESC_TG_POS]]</f>
        <v>-25.988970588235304</v>
      </c>
      <c r="EN101" s="57">
        <f>Tabla25[[#This Row],[PAS_1DU_COR_COD_ROS_TG_TOT]]-Tabla25[[#This Row],[PAS_1DU_COR_COD_ESC_TG_TOT]]</f>
        <v>23.203896103896113</v>
      </c>
    </row>
    <row r="102" spans="1:144" x14ac:dyDescent="0.3">
      <c r="A102" s="4" t="s">
        <v>100</v>
      </c>
      <c r="B102" s="2">
        <v>40</v>
      </c>
      <c r="C102" s="2">
        <v>1</v>
      </c>
      <c r="D102" s="2">
        <v>42</v>
      </c>
      <c r="U102" s="22">
        <v>0</v>
      </c>
      <c r="W102" s="22">
        <v>0</v>
      </c>
      <c r="Y102" s="22">
        <v>0.3</v>
      </c>
      <c r="Z102" s="22">
        <v>558</v>
      </c>
      <c r="AA102" s="22">
        <v>0.11538461538461539</v>
      </c>
      <c r="AB102" s="22">
        <v>558</v>
      </c>
      <c r="AC102" s="24">
        <v>0.625</v>
      </c>
      <c r="AD102" s="24">
        <v>1468</v>
      </c>
      <c r="AE102" s="24">
        <v>0</v>
      </c>
      <c r="AG102" s="24">
        <v>0.1</v>
      </c>
      <c r="AH102" s="24">
        <v>108</v>
      </c>
      <c r="AI102" s="24">
        <v>0.23076923076923078</v>
      </c>
      <c r="AJ102" s="24">
        <v>788</v>
      </c>
      <c r="AK102" s="26">
        <v>0</v>
      </c>
      <c r="AM102" s="26">
        <v>0.77777777777777779</v>
      </c>
      <c r="AN102" s="26">
        <v>1530</v>
      </c>
      <c r="AO102" s="26">
        <v>0.66666666666666663</v>
      </c>
      <c r="AP102" s="26">
        <v>825</v>
      </c>
      <c r="AQ102" s="26">
        <v>0.5</v>
      </c>
      <c r="AR102" s="26">
        <v>1060</v>
      </c>
      <c r="AS102" s="28">
        <v>0.625</v>
      </c>
      <c r="AT102" s="28">
        <v>1420</v>
      </c>
      <c r="AU102" s="28">
        <v>0.1111111111111111</v>
      </c>
      <c r="AV102" s="28">
        <v>203</v>
      </c>
      <c r="AW102" s="28">
        <v>0.55555555555555558</v>
      </c>
      <c r="AX102" s="28">
        <v>479</v>
      </c>
      <c r="AY102" s="28">
        <v>0.42307692307692307</v>
      </c>
      <c r="AZ102" s="28">
        <v>645.25</v>
      </c>
      <c r="BA102" s="33">
        <f>Tabla25[[#This Row],[ROS_NUM_COR_COD_ROS_TG_NEG]]-Tabla25[[#This Row],[PAS_NUM_COR_COD_ROS_TG_NEG]]</f>
        <v>0.625</v>
      </c>
      <c r="BB102" s="33">
        <f>Tabla25[[#This Row],[ROS_DUR_COR_COD_ROS_TG_NEG]]-Tabla25[[#This Row],[PAS_DUR_COR_COD_ROS_TG_NEG]]</f>
        <v>1420</v>
      </c>
      <c r="BC102" s="33">
        <f>Tabla25[[#This Row],[ROS_NUM_COR_COD_ROS_TG_NEU]]-Tabla25[[#This Row],[PAS_NUM_COR_COD_ROS_TG_NEU]]</f>
        <v>0.1111111111111111</v>
      </c>
      <c r="BD102" s="33">
        <f>Tabla25[[#This Row],[ROS_DUR_COR_COD_ROS_TG_NEU]]-Tabla25[[#This Row],[PAS_DUR_COR_COD_ROS_TG_NEU]]</f>
        <v>203</v>
      </c>
      <c r="BE102" s="33">
        <f>Tabla25[[#This Row],[ROS_NUM_COR_COD_ROS_TG_POS]]-Tabla25[[#This Row],[PAS_NUM_COR_COD_ROS_TG_POS]]</f>
        <v>0.55555555555555558</v>
      </c>
      <c r="BF102" s="33">
        <f>Tabla25[[#This Row],[ROS_DUR_COR_COD_ROS_TG_POS]]-Tabla25[[#This Row],[PAS_DUR_COR_COD_ROS_TG_POS]]</f>
        <v>479</v>
      </c>
      <c r="BG102" s="33">
        <f>Tabla25[[#This Row],[ROS_NUM_COR_COD_ROS_TG_TOT]]-Tabla25[[#This Row],[PAS_NUM_COR_COD_ROS_TG_TOT]]</f>
        <v>0.42307692307692307</v>
      </c>
      <c r="BH102" s="33">
        <f>Tabla25[[#This Row],[ROS_DUR_COR_COD_ROS_TG_TOT]]-Tabla25[[#This Row],[PAS_DUR_COR_COD_ROS_TG_TOT]]</f>
        <v>645.25</v>
      </c>
      <c r="BI102" s="30">
        <f>Tabla25[[#This Row],[ROS_NUM_COR_COD_ESC_TG_NEG]]-Tabla25[[#This Row],[PAS_NUM_COR_COD_ESC_TG_NEG]]</f>
        <v>0</v>
      </c>
      <c r="BJ102" s="30">
        <f>Tabla25[[#This Row],[ROS_DUR_COR_COD_ESC_TG_NEG]]-Tabla25[[#This Row],[PAS_DUR_COR_COD_ESC_TG_NEG]]</f>
        <v>0</v>
      </c>
      <c r="BK102" s="30">
        <f>Tabla25[[#This Row],[ROS_NUM_COR_COD_ESC_TG_NEU]]-Tabla25[[#This Row],[PAS_NUM_COR_COD_ESC_TG_NEU]]</f>
        <v>0.77777777777777779</v>
      </c>
      <c r="BL102" s="30">
        <f>Tabla25[[#This Row],[ROS_DUR_COR_COD_ESC_TG_NEU]]-Tabla25[[#This Row],[PAS_DUR_COR_COD_ESC_TG_NEU]]</f>
        <v>1530</v>
      </c>
      <c r="BM102" s="30">
        <f>Tabla25[[#This Row],[ROS_NUM_COR_COD_ESC_TG_POS]]-Tabla25[[#This Row],[PAS_NUM_COR_COD_ESC_TG_POS]]</f>
        <v>0.66666666666666663</v>
      </c>
      <c r="BN102" s="30">
        <f>Tabla25[[#This Row],[ROS_DUR_COR_COD_ESC_TG_POS]]-Tabla25[[#This Row],[PAS_DUR_COR_COD_ESC_TG_POS]]</f>
        <v>825</v>
      </c>
      <c r="BO102" s="30">
        <f>Tabla25[[#This Row],[ROS_NUM_COR_COD_ESC_TG_TOT]]-Tabla25[[#This Row],[PAS_NUM_COR_COD_ESC_TG_TOT]]</f>
        <v>0.5</v>
      </c>
      <c r="BP102" s="30">
        <f>Tabla25[[#This Row],[ROS_DUR_COR_COD_ESC_TG_TOT]]-Tabla25[[#This Row],[PAS_DUR_COR_COD_ESC_TG_TOT]]</f>
        <v>1060</v>
      </c>
      <c r="BQ102" s="36">
        <f>Tabla25[[#This Row],[PAS_NUM_COR_COD_ROS_TG_NEG]]-Tabla25[[#This Row],[ESC_NUM_COR_COD_ROS_TG_NEG]]</f>
        <v>-0.625</v>
      </c>
      <c r="BR102" s="36">
        <f>Tabla25[[#This Row],[PAS_DUR_COR_COD_ROS_TG_NEG]]-Tabla25[[#This Row],[ESC_DUR_COR_COD_ROS_TG_NEG]]</f>
        <v>-1468</v>
      </c>
      <c r="BS102" s="36">
        <f>Tabla25[[#This Row],[PAS_NUM_COR_COD_ROS_TG_NEU]]-Tabla25[[#This Row],[ESC_NUM_COR_COD_ROS_TG_NEU]]</f>
        <v>0</v>
      </c>
      <c r="BT102" s="36">
        <f>Tabla25[[#This Row],[PAS_DUR_COR_COD_ROS_TG_NEU]]-Tabla25[[#This Row],[ESC_DUR_COR_COD_ROS_TG_NEU]]</f>
        <v>0</v>
      </c>
      <c r="BU102" s="36">
        <f>Tabla25[[#This Row],[PAS_NUM_COR_COD_ROS_TG_POS]]-Tabla25[[#This Row],[ESC_NUM_COR_COD_ROS_TG_POS]]</f>
        <v>-0.1</v>
      </c>
      <c r="BV102" s="36">
        <f>Tabla25[[#This Row],[PAS_DUR_COR_COD_ROS_TG_POS]]-Tabla25[[#This Row],[ESC_DUR_COR_COD_ROS_TG_POS]]</f>
        <v>-108</v>
      </c>
      <c r="BW102" s="36">
        <f>Tabla25[[#This Row],[PAS_NUM_COR_COD_ROS_TG_TOT]]-Tabla25[[#This Row],[ESC_NUM_COR_COD_ROS_TG_TOT]]</f>
        <v>-0.23076923076923078</v>
      </c>
      <c r="BX102" s="36">
        <f>Tabla25[[#This Row],[PAS_DUR_COR_COD_ROS_TG_TOT]]-Tabla25[[#This Row],[ESC_DUR_COR_COD_ROS_TG_TOT]]</f>
        <v>-788</v>
      </c>
      <c r="BY102" s="39">
        <f>Tabla25[[#This Row],[PAS_NUM_COR_COD_ESC_TG_NEG]]-Tabla25[[#This Row],[ESC_NUM_COR_COD_ESC_TG_NEG]]</f>
        <v>0</v>
      </c>
      <c r="BZ102" s="39">
        <f>Tabla25[[#This Row],[PAS_DUR_COR_COD_ESC_TG_NEG]]-Tabla25[[#This Row],[ESC_DUR_COR_COD_ESC_TG_NEG]]</f>
        <v>0</v>
      </c>
      <c r="CA102" s="39">
        <f>Tabla25[[#This Row],[PAS_NUM_COR_COD_ESC_TG_NEU]]-Tabla25[[#This Row],[ESC_NUM_COR_COD_ESC_TG_NEU]]</f>
        <v>0</v>
      </c>
      <c r="CB102" s="39">
        <f>Tabla25[[#This Row],[PAS_DUR_COR_COD_ESC_TG_NEU]]-Tabla25[[#This Row],[ESC_DUR_COR_COD_ESC_TG_NEU]]</f>
        <v>0</v>
      </c>
      <c r="CC102" s="39">
        <f>Tabla25[[#This Row],[PAS_NUM_COR_COD_ESC_TG_POS]]-Tabla25[[#This Row],[ESC_NUM_COR_COD_ESC_TG_POS]]</f>
        <v>-0.3</v>
      </c>
      <c r="CD102" s="39">
        <f>Tabla25[[#This Row],[PAS_DUR_COR_COD_ESC_TG_POS]]-Tabla25[[#This Row],[ESC_DUR_COR_COD_ESC_TG_POS]]</f>
        <v>-558</v>
      </c>
      <c r="CE102" s="39">
        <f>Tabla25[[#This Row],[PAS_NUM_COR_COD_ESC_TG_TOT]]-Tabla25[[#This Row],[ESC_NUM_COR_COD_ESC_TG_TOT]]</f>
        <v>-0.11538461538461539</v>
      </c>
      <c r="CF102" s="39">
        <f>Tabla25[[#This Row],[PAS_DUR_COR_COD_ESC_TG_TOT]]-Tabla25[[#This Row],[ESC_DUR_COR_COD_ESC_TG_TOT]]</f>
        <v>-558</v>
      </c>
      <c r="CG102" s="42">
        <f>Tabla25[[#This Row],[PAS_NUM_COR_COD_ROS_TG_NEG]]-Tabla25[[#This Row],[PAS_NUM_COR_COD_ESC_TG_NEG]]</f>
        <v>0</v>
      </c>
      <c r="CH102" s="42">
        <f>Tabla25[[#This Row],[PAS_NUM_COR_COD_ROS_TG_NEU]]-Tabla25[[#This Row],[PAS_NUM_COR_COD_ESC_TG_NEU]]</f>
        <v>0</v>
      </c>
      <c r="CI102" s="42">
        <f>Tabla25[[#This Row],[PAS_NUM_COR_COD_ROS_TG_POS]]-Tabla25[[#This Row],[PAS_NUM_COR_COD_ESC_TG_POS]]</f>
        <v>0</v>
      </c>
      <c r="CJ102" s="42">
        <f>Tabla25[[#This Row],[PAS_NUM_COR_COD_ROS_TG_TOT]]-Tabla25[[#This Row],[PAS_NUM_COR_COD_ESC_TG_TOT]]</f>
        <v>0</v>
      </c>
      <c r="CK102" s="42">
        <f>Tabla25[[#This Row],[PAS_DUR_COR_COD_ROS_TG_NEG]]-Tabla25[[#This Row],[PAS_DUR_COR_COD_ESC_TG_NEG]]</f>
        <v>0</v>
      </c>
      <c r="CL102" s="42">
        <f>Tabla25[[#This Row],[PAS_DUR_COR_COD_ROS_TG_NEU]]-Tabla25[[#This Row],[PAS_DUR_COR_COD_ESC_TG_NEU]]</f>
        <v>0</v>
      </c>
      <c r="CM102" s="42">
        <f>Tabla25[[#This Row],[PAS_DUR_COR_COD_ROS_TG_POS]]-Tabla25[[#This Row],[PAS_DUR_COR_COD_ESC_TG_POS]]</f>
        <v>0</v>
      </c>
      <c r="CN102" s="42">
        <f>Tabla25[[#This Row],[PAS_DUR_COR_COD_ROS_TG_TOT]]-Tabla25[[#This Row],[PAS_DUR_COR_COD_ESC_TG_TOT]]</f>
        <v>0</v>
      </c>
      <c r="CO102" s="44">
        <f>Tabla25[[#This Row],[ESC_NUM_COR_COD_ROS_TG_NEG]]-Tabla25[[#This Row],[ESC_NUM_COR_COD_ESC_TG_NEG]]</f>
        <v>0.625</v>
      </c>
      <c r="CP102" s="44">
        <f>Tabla25[[#This Row],[ESC_NUM_COR_COD_ROS_TG_NEU]]-Tabla25[[#This Row],[ESC_NUM_COR_COD_ESC_TG_NEU]]</f>
        <v>0</v>
      </c>
      <c r="CQ102" s="44">
        <f>Tabla25[[#This Row],[ESC_NUM_COR_COD_ROS_TG_POS]]-Tabla25[[#This Row],[ESC_NUM_COR_COD_ESC_TG_POS]]</f>
        <v>-0.19999999999999998</v>
      </c>
      <c r="CR102" s="44">
        <f>Tabla25[[#This Row],[ESC_NUM_COR_COD_ROS_TG_TOT]]-Tabla25[[#This Row],[ESC_NUM_COR_COD_ESC_TG_TOT]]</f>
        <v>0.11538461538461539</v>
      </c>
      <c r="CS102" s="44">
        <f>Tabla25[[#This Row],[ESC_DUR_COR_COD_ROS_TG_NEG]]-Tabla25[[#This Row],[ESC_DUR_COR_COD_ESC_TG_NEG]]</f>
        <v>1468</v>
      </c>
      <c r="CT102" s="44">
        <f>Tabla25[[#This Row],[ESC_DUR_COR_COD_ROS_TG_NEU]]-Tabla25[[#This Row],[ESC_DUR_COR_COD_ESC_TG_NEU]]</f>
        <v>0</v>
      </c>
      <c r="CU102" s="44">
        <f>Tabla25[[#This Row],[ESC_DUR_COR_COD_ROS_TG_POS]]-Tabla25[[#This Row],[ESC_DUR_COR_COD_ESC_TG_POS]]</f>
        <v>-450</v>
      </c>
      <c r="CV102" s="44">
        <f>Tabla25[[#This Row],[ESC_DUR_COR_COD_ROS_TG_TOT]]-Tabla25[[#This Row],[ESC_DUR_COR_COD_ESC_TG_TOT]]</f>
        <v>230</v>
      </c>
      <c r="CW102" s="47">
        <f>Tabla25[[#This Row],[ROS_NUM_COR_COD_ROS_TG_NEG]]-Tabla25[[#This Row],[ROS_NUM_COR_COD_ESC_TG_NEG]]</f>
        <v>0.625</v>
      </c>
      <c r="CX102" s="47">
        <f>Tabla25[[#This Row],[ROS_NUM_COR_COD_ROS_TG_NEU]]-Tabla25[[#This Row],[ROS_NUM_COR_COD_ESC_TG_NEU]]</f>
        <v>-0.66666666666666674</v>
      </c>
      <c r="CY102" s="47">
        <f>Tabla25[[#This Row],[ROS_NUM_COR_COD_ROS_TG_POS]]-Tabla25[[#This Row],[ROS_NUM_COR_COD_ESC_TG_POS]]</f>
        <v>-0.11111111111111105</v>
      </c>
      <c r="CZ102" s="47">
        <f>Tabla25[[#This Row],[ROS_NUM_COR_COD_ROS_TG_TOT]]-Tabla25[[#This Row],[ROS_NUM_COR_COD_ESC_TG_TOT]]</f>
        <v>-7.6923076923076927E-2</v>
      </c>
      <c r="DA102" s="47">
        <f>Tabla25[[#This Row],[ROS_DUR_COR_COD_ROS_TG_NEG]]-Tabla25[[#This Row],[ROS_DUR_COR_COD_ESC_TG_NEG]]</f>
        <v>1420</v>
      </c>
      <c r="DB102" s="47">
        <f>Tabla25[[#This Row],[ROS_DUR_COR_COD_ROS_TG_NEU]]-Tabla25[[#This Row],[ROS_DUR_COR_COD_ESC_TG_NEU]]</f>
        <v>-1327</v>
      </c>
      <c r="DC102" s="47">
        <f>Tabla25[[#This Row],[ROS_DUR_COR_COD_ROS_TG_POS]]-Tabla25[[#This Row],[ROS_DUR_COR_COD_ESC_TG_POS]]</f>
        <v>-346</v>
      </c>
      <c r="DD102" s="47">
        <f>Tabla25[[#This Row],[ROS_DUR_COR_COD_ROS_TG_TOT]]-Tabla25[[#This Row],[ROS_DUR_COR_COD_ESC_TG_TOT]]</f>
        <v>-414.75</v>
      </c>
      <c r="DE102" s="57">
        <v>338</v>
      </c>
      <c r="DF102" s="57">
        <v>203</v>
      </c>
      <c r="DG102" s="57">
        <v>122</v>
      </c>
      <c r="DH102" s="57">
        <v>196.25</v>
      </c>
      <c r="DI102" s="57"/>
      <c r="DJ102" s="57">
        <v>118</v>
      </c>
      <c r="DK102" s="57">
        <v>241</v>
      </c>
      <c r="DL102" s="57">
        <v>200</v>
      </c>
      <c r="DM102" s="57">
        <v>322</v>
      </c>
      <c r="DN102" s="57"/>
      <c r="DO102" s="57">
        <v>108</v>
      </c>
      <c r="DP102" s="57">
        <v>215</v>
      </c>
      <c r="DQ102" s="57"/>
      <c r="DR102" s="57"/>
      <c r="DS102" s="57">
        <v>284</v>
      </c>
      <c r="DT102" s="57">
        <v>284</v>
      </c>
      <c r="DU102" s="57"/>
      <c r="DV102" s="57"/>
      <c r="DW102" s="57"/>
      <c r="DX102" s="57"/>
      <c r="DY102" s="57"/>
      <c r="DZ102" s="57"/>
      <c r="EA102" s="57"/>
      <c r="EB102" s="57"/>
      <c r="EC102" s="57">
        <f>Tabla25[[#This Row],[ROS_1DU_COR_COD_ROS_TG_NEG]]-Tabla25[[#This Row],[ROS_1DU_COR_COD_ESC_TG_NEG]]</f>
        <v>338</v>
      </c>
      <c r="ED102" s="57">
        <f>Tabla25[[#This Row],[ROS_1DU_COR_COD_ROS_TG_NEU]]-Tabla25[[#This Row],[ROS_1DU_COR_COD_ESC_TG_NEU]]</f>
        <v>85</v>
      </c>
      <c r="EE102" s="57">
        <f>Tabla25[[#This Row],[ROS_1DU_COR_COD_ROS_TG_POS]]-Tabla25[[#This Row],[ROS_1DU_COR_COD_ESC_TG_POS]]</f>
        <v>-119</v>
      </c>
      <c r="EF102" s="57">
        <f>Tabla25[[#This Row],[ROS_1DU_COR_COD_ROS_TG_TOT]]-Tabla25[[#This Row],[ROS_1DU_COR_COD_ESC_TG_TOT]]</f>
        <v>-3.75</v>
      </c>
      <c r="EG102" s="57">
        <f>Tabla25[[#This Row],[ESC_1DU_COR_COD_ROS_TG_NEG]]-Tabla25[[#This Row],[ESC_1DU_COR_COD_ESC_TG_NEG]]</f>
        <v>322</v>
      </c>
      <c r="EH102" s="57">
        <f>Tabla25[[#This Row],[ESC_1DU_COR_COD_ROS_TG_NEU]]-Tabla25[[#This Row],[ESC_1DU_COR_COD_ESC_TG_NEU]]</f>
        <v>0</v>
      </c>
      <c r="EI102" s="57">
        <f>Tabla25[[#This Row],[ESC_1DU_COR_COD_ROS_TG_POS]]-Tabla25[[#This Row],[ESC_1DU_COR_COD_ESC_TG_POS]]</f>
        <v>-176</v>
      </c>
      <c r="EJ102" s="57">
        <f>Tabla25[[#This Row],[ESC_1DU_COR_COD_ROS_TG_TOT]]-Tabla25[[#This Row],[ESC_1DU_COR_COD_ESC_TG_TOT]]</f>
        <v>-69</v>
      </c>
      <c r="EK102" s="57">
        <f>Tabla25[[#This Row],[PAS_1DU_COR_COD_ROS_TG_NEG]]-Tabla25[[#This Row],[PAS_1DU_COR_COD_ESC_TG_NEG]]</f>
        <v>0</v>
      </c>
      <c r="EL102" s="57">
        <f>Tabla25[[#This Row],[PAS_1DU_COR_COD_ROS_TG_NEU]]-Tabla25[[#This Row],[PAS_1DU_COR_COD_ESC_TG_NEU]]</f>
        <v>0</v>
      </c>
      <c r="EM102" s="57">
        <f>Tabla25[[#This Row],[PAS_1DU_COR_COD_ROS_TG_POS]]-Tabla25[[#This Row],[PAS_1DU_COR_COD_ESC_TG_POS]]</f>
        <v>0</v>
      </c>
      <c r="EN102" s="57">
        <f>Tabla25[[#This Row],[PAS_1DU_COR_COD_ROS_TG_TOT]]-Tabla25[[#This Row],[PAS_1DU_COR_COD_ESC_TG_TOT]]</f>
        <v>0</v>
      </c>
    </row>
    <row r="103" spans="1:144" x14ac:dyDescent="0.3">
      <c r="A103" s="2" t="s">
        <v>101</v>
      </c>
      <c r="B103" s="2">
        <v>40</v>
      </c>
      <c r="C103" s="2">
        <v>1</v>
      </c>
      <c r="D103" s="2">
        <v>40</v>
      </c>
      <c r="E103" s="19">
        <v>2.85</v>
      </c>
      <c r="F103" s="19">
        <v>681.94117647058829</v>
      </c>
      <c r="G103" s="19">
        <v>2.2000000000000002</v>
      </c>
      <c r="H103" s="19">
        <v>645.14285714285711</v>
      </c>
      <c r="I103" s="19">
        <v>2.85</v>
      </c>
      <c r="J103" s="19">
        <v>597.38888888888891</v>
      </c>
      <c r="K103" s="19">
        <v>2.6333333333333333</v>
      </c>
      <c r="L103" s="19">
        <v>640.36734693877554</v>
      </c>
      <c r="M103" s="21">
        <v>2.95</v>
      </c>
      <c r="N103" s="21">
        <v>700.66666666666663</v>
      </c>
      <c r="O103" s="21">
        <v>3.1</v>
      </c>
      <c r="P103" s="21">
        <v>772.70588235294122</v>
      </c>
      <c r="Q103" s="21">
        <v>3.85</v>
      </c>
      <c r="R103" s="21">
        <v>777.1</v>
      </c>
      <c r="S103" s="21">
        <v>3.3</v>
      </c>
      <c r="T103" s="21">
        <v>750.72727272727275</v>
      </c>
      <c r="U103" s="22">
        <v>4.4000000000000004</v>
      </c>
      <c r="V103" s="22">
        <v>1246.8</v>
      </c>
      <c r="W103" s="22">
        <v>5</v>
      </c>
      <c r="X103" s="22">
        <v>1224.1111111111111</v>
      </c>
      <c r="Y103" s="22">
        <v>3.8</v>
      </c>
      <c r="Z103" s="22">
        <v>988.5</v>
      </c>
      <c r="AA103" s="22">
        <v>4.3793103448275863</v>
      </c>
      <c r="AB103" s="22">
        <v>1150.6896551724137</v>
      </c>
      <c r="AC103" s="24">
        <v>1.2</v>
      </c>
      <c r="AD103" s="24">
        <v>505.57142857142856</v>
      </c>
      <c r="AE103" s="24">
        <v>1.1111111111111112</v>
      </c>
      <c r="AF103" s="24">
        <v>408.83333333333331</v>
      </c>
      <c r="AG103" s="24">
        <v>2.1</v>
      </c>
      <c r="AH103" s="24">
        <v>571</v>
      </c>
      <c r="AI103" s="24">
        <v>1.4827586206896552</v>
      </c>
      <c r="AJ103" s="24">
        <v>502.85714285714283</v>
      </c>
      <c r="AK103" s="26">
        <v>1.625</v>
      </c>
      <c r="AL103" s="26">
        <v>588</v>
      </c>
      <c r="AM103" s="26">
        <v>2.2000000000000002</v>
      </c>
      <c r="AN103" s="26">
        <v>616.125</v>
      </c>
      <c r="AO103" s="26">
        <v>3.125</v>
      </c>
      <c r="AP103" s="26">
        <v>1357.2</v>
      </c>
      <c r="AQ103" s="26">
        <v>2.3076923076923075</v>
      </c>
      <c r="AR103" s="26">
        <v>814.16666666666663</v>
      </c>
      <c r="AS103" s="28">
        <v>4.875</v>
      </c>
      <c r="AT103" s="28">
        <v>1418.625</v>
      </c>
      <c r="AU103" s="28">
        <v>4</v>
      </c>
      <c r="AV103" s="28">
        <v>1302.1111111111111</v>
      </c>
      <c r="AW103" s="28">
        <v>3.75</v>
      </c>
      <c r="AX103" s="28">
        <v>1292.7142857142858</v>
      </c>
      <c r="AY103" s="28">
        <v>4.1923076923076925</v>
      </c>
      <c r="AZ103" s="28">
        <v>1338.2083333333333</v>
      </c>
      <c r="BA103" s="33">
        <f>Tabla25[[#This Row],[ROS_NUM_COR_COD_ROS_TG_NEG]]-Tabla25[[#This Row],[PAS_NUM_COR_COD_ROS_TG_NEG]]</f>
        <v>1.9249999999999998</v>
      </c>
      <c r="BB103" s="33">
        <f>Tabla25[[#This Row],[ROS_DUR_COR_COD_ROS_TG_NEG]]-Tabla25[[#This Row],[PAS_DUR_COR_COD_ROS_TG_NEG]]</f>
        <v>717.95833333333337</v>
      </c>
      <c r="BC103" s="33">
        <f>Tabla25[[#This Row],[ROS_NUM_COR_COD_ROS_TG_NEU]]-Tabla25[[#This Row],[PAS_NUM_COR_COD_ROS_TG_NEU]]</f>
        <v>0.89999999999999991</v>
      </c>
      <c r="BD103" s="33">
        <f>Tabla25[[#This Row],[ROS_DUR_COR_COD_ROS_TG_NEU]]-Tabla25[[#This Row],[PAS_DUR_COR_COD_ROS_TG_NEU]]</f>
        <v>529.40522875816987</v>
      </c>
      <c r="BE103" s="33">
        <f>Tabla25[[#This Row],[ROS_NUM_COR_COD_ROS_TG_POS]]-Tabla25[[#This Row],[PAS_NUM_COR_COD_ROS_TG_POS]]</f>
        <v>-0.10000000000000009</v>
      </c>
      <c r="BF103" s="33">
        <f>Tabla25[[#This Row],[ROS_DUR_COR_COD_ROS_TG_POS]]-Tabla25[[#This Row],[PAS_DUR_COR_COD_ROS_TG_POS]]</f>
        <v>515.61428571428576</v>
      </c>
      <c r="BG103" s="33">
        <f>Tabla25[[#This Row],[ROS_NUM_COR_COD_ROS_TG_TOT]]-Tabla25[[#This Row],[PAS_NUM_COR_COD_ROS_TG_TOT]]</f>
        <v>0.89230769230769269</v>
      </c>
      <c r="BH103" s="33">
        <f>Tabla25[[#This Row],[ROS_DUR_COR_COD_ROS_TG_TOT]]-Tabla25[[#This Row],[PAS_DUR_COR_COD_ROS_TG_TOT]]</f>
        <v>587.48106060606051</v>
      </c>
      <c r="BI103" s="30">
        <f>Tabla25[[#This Row],[ROS_NUM_COR_COD_ESC_TG_NEG]]-Tabla25[[#This Row],[PAS_NUM_COR_COD_ESC_TG_NEG]]</f>
        <v>-1.2250000000000001</v>
      </c>
      <c r="BJ103" s="30">
        <f>Tabla25[[#This Row],[ROS_DUR_COR_COD_ESC_TG_NEG]]-Tabla25[[#This Row],[PAS_DUR_COR_COD_ESC_TG_NEG]]</f>
        <v>-93.941176470588289</v>
      </c>
      <c r="BK103" s="30">
        <f>Tabla25[[#This Row],[ROS_NUM_COR_COD_ESC_TG_NEU]]-Tabla25[[#This Row],[PAS_NUM_COR_COD_ESC_TG_NEU]]</f>
        <v>0</v>
      </c>
      <c r="BL103" s="30">
        <f>Tabla25[[#This Row],[ROS_DUR_COR_COD_ESC_TG_NEU]]-Tabla25[[#This Row],[PAS_DUR_COR_COD_ESC_TG_NEU]]</f>
        <v>-29.01785714285711</v>
      </c>
      <c r="BM103" s="30">
        <f>Tabla25[[#This Row],[ROS_NUM_COR_COD_ESC_TG_POS]]-Tabla25[[#This Row],[PAS_NUM_COR_COD_ESC_TG_POS]]</f>
        <v>0.27499999999999991</v>
      </c>
      <c r="BN103" s="30">
        <f>Tabla25[[#This Row],[ROS_DUR_COR_COD_ESC_TG_POS]]-Tabla25[[#This Row],[PAS_DUR_COR_COD_ESC_TG_POS]]</f>
        <v>759.81111111111113</v>
      </c>
      <c r="BO103" s="30">
        <f>Tabla25[[#This Row],[ROS_NUM_COR_COD_ESC_TG_TOT]]-Tabla25[[#This Row],[PAS_NUM_COR_COD_ESC_TG_TOT]]</f>
        <v>-0.32564102564102582</v>
      </c>
      <c r="BP103" s="30">
        <f>Tabla25[[#This Row],[ROS_DUR_COR_COD_ESC_TG_TOT]]-Tabla25[[#This Row],[PAS_DUR_COR_COD_ESC_TG_TOT]]</f>
        <v>173.79931972789109</v>
      </c>
      <c r="BQ103" s="36">
        <f>Tabla25[[#This Row],[PAS_NUM_COR_COD_ROS_TG_NEG]]-Tabla25[[#This Row],[ESC_NUM_COR_COD_ROS_TG_NEG]]</f>
        <v>1.7500000000000002</v>
      </c>
      <c r="BR103" s="36">
        <f>Tabla25[[#This Row],[PAS_DUR_COR_COD_ROS_TG_NEG]]-Tabla25[[#This Row],[ESC_DUR_COR_COD_ROS_TG_NEG]]</f>
        <v>195.09523809523807</v>
      </c>
      <c r="BS103" s="36">
        <f>Tabla25[[#This Row],[PAS_NUM_COR_COD_ROS_TG_NEU]]-Tabla25[[#This Row],[ESC_NUM_COR_COD_ROS_TG_NEU]]</f>
        <v>1.9888888888888889</v>
      </c>
      <c r="BT103" s="36">
        <f>Tabla25[[#This Row],[PAS_DUR_COR_COD_ROS_TG_NEU]]-Tabla25[[#This Row],[ESC_DUR_COR_COD_ROS_TG_NEU]]</f>
        <v>363.8725490196079</v>
      </c>
      <c r="BU103" s="36">
        <f>Tabla25[[#This Row],[PAS_NUM_COR_COD_ROS_TG_POS]]-Tabla25[[#This Row],[ESC_NUM_COR_COD_ROS_TG_POS]]</f>
        <v>1.75</v>
      </c>
      <c r="BV103" s="36">
        <f>Tabla25[[#This Row],[PAS_DUR_COR_COD_ROS_TG_POS]]-Tabla25[[#This Row],[ESC_DUR_COR_COD_ROS_TG_POS]]</f>
        <v>206.10000000000002</v>
      </c>
      <c r="BW103" s="36">
        <f>Tabla25[[#This Row],[PAS_NUM_COR_COD_ROS_TG_TOT]]-Tabla25[[#This Row],[ESC_NUM_COR_COD_ROS_TG_TOT]]</f>
        <v>1.8172413793103446</v>
      </c>
      <c r="BX103" s="36">
        <f>Tabla25[[#This Row],[PAS_DUR_COR_COD_ROS_TG_TOT]]-Tabla25[[#This Row],[ESC_DUR_COR_COD_ROS_TG_TOT]]</f>
        <v>247.87012987012992</v>
      </c>
      <c r="BY103" s="39">
        <f>Tabla25[[#This Row],[PAS_NUM_COR_COD_ESC_TG_NEG]]-Tabla25[[#This Row],[ESC_NUM_COR_COD_ESC_TG_NEG]]</f>
        <v>-1.5500000000000003</v>
      </c>
      <c r="BZ103" s="39">
        <f>Tabla25[[#This Row],[PAS_DUR_COR_COD_ESC_TG_NEG]]-Tabla25[[#This Row],[ESC_DUR_COR_COD_ESC_TG_NEG]]</f>
        <v>-564.85882352941167</v>
      </c>
      <c r="CA103" s="39">
        <f>Tabla25[[#This Row],[PAS_NUM_COR_COD_ESC_TG_NEU]]-Tabla25[[#This Row],[ESC_NUM_COR_COD_ESC_TG_NEU]]</f>
        <v>-2.8</v>
      </c>
      <c r="CB103" s="39">
        <f>Tabla25[[#This Row],[PAS_DUR_COR_COD_ESC_TG_NEU]]-Tabla25[[#This Row],[ESC_DUR_COR_COD_ESC_TG_NEU]]</f>
        <v>-578.96825396825398</v>
      </c>
      <c r="CC103" s="39">
        <f>Tabla25[[#This Row],[PAS_NUM_COR_COD_ESC_TG_POS]]-Tabla25[[#This Row],[ESC_NUM_COR_COD_ESC_TG_POS]]</f>
        <v>-0.94999999999999973</v>
      </c>
      <c r="CD103" s="39">
        <f>Tabla25[[#This Row],[PAS_DUR_COR_COD_ESC_TG_POS]]-Tabla25[[#This Row],[ESC_DUR_COR_COD_ESC_TG_POS]]</f>
        <v>-391.11111111111109</v>
      </c>
      <c r="CE103" s="39">
        <f>Tabla25[[#This Row],[PAS_NUM_COR_COD_ESC_TG_TOT]]-Tabla25[[#This Row],[ESC_NUM_COR_COD_ESC_TG_TOT]]</f>
        <v>-1.745977011494253</v>
      </c>
      <c r="CF103" s="39">
        <f>Tabla25[[#This Row],[PAS_DUR_COR_COD_ESC_TG_TOT]]-Tabla25[[#This Row],[ESC_DUR_COR_COD_ESC_TG_TOT]]</f>
        <v>-510.32230823363818</v>
      </c>
      <c r="CG103" s="42">
        <f>Tabla25[[#This Row],[PAS_NUM_COR_COD_ROS_TG_NEG]]-Tabla25[[#This Row],[PAS_NUM_COR_COD_ESC_TG_NEG]]</f>
        <v>0.10000000000000009</v>
      </c>
      <c r="CH103" s="42">
        <f>Tabla25[[#This Row],[PAS_NUM_COR_COD_ROS_TG_NEU]]-Tabla25[[#This Row],[PAS_NUM_COR_COD_ESC_TG_NEU]]</f>
        <v>0.89999999999999991</v>
      </c>
      <c r="CI103" s="42">
        <f>Tabla25[[#This Row],[PAS_NUM_COR_COD_ROS_TG_POS]]-Tabla25[[#This Row],[PAS_NUM_COR_COD_ESC_TG_POS]]</f>
        <v>1</v>
      </c>
      <c r="CJ103" s="42">
        <f>Tabla25[[#This Row],[PAS_NUM_COR_COD_ROS_TG_TOT]]-Tabla25[[#This Row],[PAS_NUM_COR_COD_ESC_TG_TOT]]</f>
        <v>0.66666666666666652</v>
      </c>
      <c r="CK103" s="42">
        <f>Tabla25[[#This Row],[PAS_DUR_COR_COD_ROS_TG_NEG]]-Tabla25[[#This Row],[PAS_DUR_COR_COD_ESC_TG_NEG]]</f>
        <v>18.72549019607834</v>
      </c>
      <c r="CL103" s="42">
        <f>Tabla25[[#This Row],[PAS_DUR_COR_COD_ROS_TG_NEU]]-Tabla25[[#This Row],[PAS_DUR_COR_COD_ESC_TG_NEU]]</f>
        <v>127.56302521008411</v>
      </c>
      <c r="CM103" s="42">
        <f>Tabla25[[#This Row],[PAS_DUR_COR_COD_ROS_TG_POS]]-Tabla25[[#This Row],[PAS_DUR_COR_COD_ESC_TG_POS]]</f>
        <v>179.71111111111111</v>
      </c>
      <c r="CN103" s="42">
        <f>Tabla25[[#This Row],[PAS_DUR_COR_COD_ROS_TG_TOT]]-Tabla25[[#This Row],[PAS_DUR_COR_COD_ESC_TG_TOT]]</f>
        <v>110.35992578849721</v>
      </c>
      <c r="CO103" s="44">
        <f>Tabla25[[#This Row],[ESC_NUM_COR_COD_ROS_TG_NEG]]-Tabla25[[#This Row],[ESC_NUM_COR_COD_ESC_TG_NEG]]</f>
        <v>-3.2</v>
      </c>
      <c r="CP103" s="44">
        <f>Tabla25[[#This Row],[ESC_NUM_COR_COD_ROS_TG_NEU]]-Tabla25[[#This Row],[ESC_NUM_COR_COD_ESC_TG_NEU]]</f>
        <v>-3.8888888888888888</v>
      </c>
      <c r="CQ103" s="44">
        <f>Tabla25[[#This Row],[ESC_NUM_COR_COD_ROS_TG_POS]]-Tabla25[[#This Row],[ESC_NUM_COR_COD_ESC_TG_POS]]</f>
        <v>-1.6999999999999997</v>
      </c>
      <c r="CR103" s="44">
        <f>Tabla25[[#This Row],[ESC_NUM_COR_COD_ROS_TG_TOT]]-Tabla25[[#This Row],[ESC_NUM_COR_COD_ESC_TG_TOT]]</f>
        <v>-2.896551724137931</v>
      </c>
      <c r="CS103" s="44">
        <f>Tabla25[[#This Row],[ESC_DUR_COR_COD_ROS_TG_NEG]]-Tabla25[[#This Row],[ESC_DUR_COR_COD_ESC_TG_NEG]]</f>
        <v>-741.2285714285714</v>
      </c>
      <c r="CT103" s="44">
        <f>Tabla25[[#This Row],[ESC_DUR_COR_COD_ROS_TG_NEU]]-Tabla25[[#This Row],[ESC_DUR_COR_COD_ESC_TG_NEU]]</f>
        <v>-815.27777777777783</v>
      </c>
      <c r="CU103" s="44">
        <f>Tabla25[[#This Row],[ESC_DUR_COR_COD_ROS_TG_POS]]-Tabla25[[#This Row],[ESC_DUR_COR_COD_ESC_TG_POS]]</f>
        <v>-417.5</v>
      </c>
      <c r="CV103" s="44">
        <f>Tabla25[[#This Row],[ESC_DUR_COR_COD_ROS_TG_TOT]]-Tabla25[[#This Row],[ESC_DUR_COR_COD_ESC_TG_TOT]]</f>
        <v>-647.83251231527083</v>
      </c>
      <c r="CW103" s="47">
        <f>Tabla25[[#This Row],[ROS_NUM_COR_COD_ROS_TG_NEG]]-Tabla25[[#This Row],[ROS_NUM_COR_COD_ESC_TG_NEG]]</f>
        <v>3.25</v>
      </c>
      <c r="CX103" s="47">
        <f>Tabla25[[#This Row],[ROS_NUM_COR_COD_ROS_TG_NEU]]-Tabla25[[#This Row],[ROS_NUM_COR_COD_ESC_TG_NEU]]</f>
        <v>1.7999999999999998</v>
      </c>
      <c r="CY103" s="47">
        <f>Tabla25[[#This Row],[ROS_NUM_COR_COD_ROS_TG_POS]]-Tabla25[[#This Row],[ROS_NUM_COR_COD_ESC_TG_POS]]</f>
        <v>0.625</v>
      </c>
      <c r="CZ103" s="47">
        <f>Tabla25[[#This Row],[ROS_NUM_COR_COD_ROS_TG_TOT]]-Tabla25[[#This Row],[ROS_NUM_COR_COD_ESC_TG_TOT]]</f>
        <v>1.884615384615385</v>
      </c>
      <c r="DA103" s="47">
        <f>Tabla25[[#This Row],[ROS_DUR_COR_COD_ROS_TG_NEG]]-Tabla25[[#This Row],[ROS_DUR_COR_COD_ESC_TG_NEG]]</f>
        <v>830.625</v>
      </c>
      <c r="DB103" s="47">
        <f>Tabla25[[#This Row],[ROS_DUR_COR_COD_ROS_TG_NEU]]-Tabla25[[#This Row],[ROS_DUR_COR_COD_ESC_TG_NEU]]</f>
        <v>685.98611111111109</v>
      </c>
      <c r="DC103" s="47">
        <f>Tabla25[[#This Row],[ROS_DUR_COR_COD_ROS_TG_POS]]-Tabla25[[#This Row],[ROS_DUR_COR_COD_ESC_TG_POS]]</f>
        <v>-64.485714285714266</v>
      </c>
      <c r="DD103" s="47">
        <f>Tabla25[[#This Row],[ROS_DUR_COR_COD_ROS_TG_TOT]]-Tabla25[[#This Row],[ROS_DUR_COR_COD_ESC_TG_TOT]]</f>
        <v>524.04166666666663</v>
      </c>
      <c r="DE103" s="57">
        <v>236.5</v>
      </c>
      <c r="DF103" s="57">
        <v>251</v>
      </c>
      <c r="DG103" s="57">
        <v>345.28571428571428</v>
      </c>
      <c r="DH103" s="57">
        <v>273.66666666666669</v>
      </c>
      <c r="DI103" s="57">
        <v>265.39999999999998</v>
      </c>
      <c r="DJ103" s="57">
        <v>208</v>
      </c>
      <c r="DK103" s="57">
        <v>227.4</v>
      </c>
      <c r="DL103" s="57">
        <v>229.33333333333334</v>
      </c>
      <c r="DM103" s="57">
        <v>295.71428571428572</v>
      </c>
      <c r="DN103" s="57">
        <v>235</v>
      </c>
      <c r="DO103" s="57">
        <v>198.375</v>
      </c>
      <c r="DP103" s="57">
        <v>241.28571428571428</v>
      </c>
      <c r="DQ103" s="57">
        <v>308.10000000000002</v>
      </c>
      <c r="DR103" s="57">
        <v>238.44444444444446</v>
      </c>
      <c r="DS103" s="57">
        <v>285.3</v>
      </c>
      <c r="DT103" s="57">
        <v>278.62068965517244</v>
      </c>
      <c r="DU103" s="57">
        <v>199.83333333333334</v>
      </c>
      <c r="DV103" s="57">
        <v>202.88235294117646</v>
      </c>
      <c r="DW103" s="57">
        <v>173</v>
      </c>
      <c r="DX103" s="57">
        <v>191.01818181818183</v>
      </c>
      <c r="DY103" s="57">
        <v>196.1764705882353</v>
      </c>
      <c r="DZ103" s="57">
        <v>142.42857142857142</v>
      </c>
      <c r="EA103" s="57">
        <v>167</v>
      </c>
      <c r="EB103" s="57">
        <v>170.10204081632654</v>
      </c>
      <c r="EC103" s="57">
        <f>Tabla25[[#This Row],[ROS_1DU_COR_COD_ROS_TG_NEG]]-Tabla25[[#This Row],[ROS_1DU_COR_COD_ESC_TG_NEG]]</f>
        <v>-28.899999999999977</v>
      </c>
      <c r="ED103" s="57">
        <f>Tabla25[[#This Row],[ROS_1DU_COR_COD_ROS_TG_NEU]]-Tabla25[[#This Row],[ROS_1DU_COR_COD_ESC_TG_NEU]]</f>
        <v>43</v>
      </c>
      <c r="EE103" s="57">
        <f>Tabla25[[#This Row],[ROS_1DU_COR_COD_ROS_TG_POS]]-Tabla25[[#This Row],[ROS_1DU_COR_COD_ESC_TG_POS]]</f>
        <v>117.88571428571427</v>
      </c>
      <c r="EF103" s="57">
        <f>Tabla25[[#This Row],[ROS_1DU_COR_COD_ROS_TG_TOT]]-Tabla25[[#This Row],[ROS_1DU_COR_COD_ESC_TG_TOT]]</f>
        <v>44.333333333333343</v>
      </c>
      <c r="EG103" s="57">
        <f>Tabla25[[#This Row],[ESC_1DU_COR_COD_ROS_TG_NEG]]-Tabla25[[#This Row],[ESC_1DU_COR_COD_ESC_TG_NEG]]</f>
        <v>-12.3857142857143</v>
      </c>
      <c r="EH103" s="57">
        <f>Tabla25[[#This Row],[ESC_1DU_COR_COD_ROS_TG_NEU]]-Tabla25[[#This Row],[ESC_1DU_COR_COD_ESC_TG_NEU]]</f>
        <v>-3.4444444444444571</v>
      </c>
      <c r="EI103" s="57">
        <f>Tabla25[[#This Row],[ESC_1DU_COR_COD_ROS_TG_POS]]-Tabla25[[#This Row],[ESC_1DU_COR_COD_ESC_TG_POS]]</f>
        <v>-86.925000000000011</v>
      </c>
      <c r="EJ103" s="57">
        <f>Tabla25[[#This Row],[ESC_1DU_COR_COD_ROS_TG_TOT]]-Tabla25[[#This Row],[ESC_1DU_COR_COD_ESC_TG_TOT]]</f>
        <v>-37.334975369458164</v>
      </c>
      <c r="EK103" s="57">
        <f>Tabla25[[#This Row],[PAS_1DU_COR_COD_ROS_TG_NEG]]-Tabla25[[#This Row],[PAS_1DU_COR_COD_ESC_TG_NEG]]</f>
        <v>3.6568627450980387</v>
      </c>
      <c r="EL103" s="57">
        <f>Tabla25[[#This Row],[PAS_1DU_COR_COD_ROS_TG_NEU]]-Tabla25[[#This Row],[PAS_1DU_COR_COD_ESC_TG_NEU]]</f>
        <v>60.453781512605048</v>
      </c>
      <c r="EM103" s="57">
        <f>Tabla25[[#This Row],[PAS_1DU_COR_COD_ROS_TG_POS]]-Tabla25[[#This Row],[PAS_1DU_COR_COD_ESC_TG_POS]]</f>
        <v>6</v>
      </c>
      <c r="EN103" s="57">
        <f>Tabla25[[#This Row],[PAS_1DU_COR_COD_ROS_TG_TOT]]-Tabla25[[#This Row],[PAS_1DU_COR_COD_ESC_TG_TOT]]</f>
        <v>20.916141001855294</v>
      </c>
    </row>
    <row r="104" spans="1:144" x14ac:dyDescent="0.3">
      <c r="A104" s="2" t="s">
        <v>102</v>
      </c>
      <c r="B104" s="2">
        <v>40</v>
      </c>
      <c r="C104" s="2">
        <v>1</v>
      </c>
      <c r="D104" s="2">
        <v>49</v>
      </c>
      <c r="E104" s="19">
        <v>4.0999999999999996</v>
      </c>
      <c r="F104" s="19">
        <v>1074.0999999999999</v>
      </c>
      <c r="G104" s="19">
        <v>4.2</v>
      </c>
      <c r="H104" s="19">
        <v>1006.3</v>
      </c>
      <c r="I104" s="19">
        <v>3.35</v>
      </c>
      <c r="J104" s="19">
        <v>807.52631578947364</v>
      </c>
      <c r="K104" s="19">
        <v>3.8833333333333333</v>
      </c>
      <c r="L104" s="19">
        <v>965.27118644067798</v>
      </c>
      <c r="M104" s="21">
        <v>3.4</v>
      </c>
      <c r="N104" s="21">
        <v>886.6</v>
      </c>
      <c r="O104" s="21">
        <v>3.8</v>
      </c>
      <c r="P104" s="21">
        <v>993.10526315789468</v>
      </c>
      <c r="Q104" s="21">
        <v>4.9000000000000004</v>
      </c>
      <c r="R104" s="21">
        <v>1244.5263157894738</v>
      </c>
      <c r="S104" s="21">
        <v>4.0333333333333332</v>
      </c>
      <c r="T104" s="21">
        <v>1038.7413793103449</v>
      </c>
      <c r="U104" s="22">
        <v>4.5555555555555554</v>
      </c>
      <c r="V104" s="22">
        <v>1147.7777777777778</v>
      </c>
      <c r="W104" s="22">
        <v>4.666666666666667</v>
      </c>
      <c r="X104" s="22">
        <v>1040.2222222222222</v>
      </c>
      <c r="Y104" s="22">
        <v>4.0999999999999996</v>
      </c>
      <c r="Z104" s="22">
        <v>1197.3333333333333</v>
      </c>
      <c r="AA104" s="22">
        <v>4.4285714285714288</v>
      </c>
      <c r="AB104" s="22">
        <v>1128.4444444444443</v>
      </c>
      <c r="AC104" s="24">
        <v>2.2222222222222223</v>
      </c>
      <c r="AD104" s="24">
        <v>723</v>
      </c>
      <c r="AE104" s="24">
        <v>2.4444444444444446</v>
      </c>
      <c r="AF104" s="24">
        <v>895.14285714285711</v>
      </c>
      <c r="AG104" s="24">
        <v>3.2</v>
      </c>
      <c r="AH104" s="24">
        <v>936.5</v>
      </c>
      <c r="AI104" s="24">
        <v>2.6428571428571428</v>
      </c>
      <c r="AJ104" s="24">
        <v>849.6521739130435</v>
      </c>
      <c r="AK104" s="26">
        <v>1.1111111111111112</v>
      </c>
      <c r="AL104" s="26">
        <v>516.4</v>
      </c>
      <c r="AM104" s="26">
        <v>2.4</v>
      </c>
      <c r="AN104" s="26">
        <v>800.14285714285711</v>
      </c>
      <c r="AO104" s="26">
        <v>2.1</v>
      </c>
      <c r="AP104" s="26">
        <v>481.9</v>
      </c>
      <c r="AQ104" s="26">
        <v>1.896551724137931</v>
      </c>
      <c r="AR104" s="26">
        <v>591</v>
      </c>
      <c r="AS104" s="28">
        <v>5.1111111111111107</v>
      </c>
      <c r="AT104" s="28">
        <v>1324.1111111111111</v>
      </c>
      <c r="AU104" s="28">
        <v>4.8</v>
      </c>
      <c r="AV104" s="28">
        <v>1250.0999999999999</v>
      </c>
      <c r="AW104" s="28">
        <v>5.4</v>
      </c>
      <c r="AX104" s="28">
        <v>1501.1</v>
      </c>
      <c r="AY104" s="28">
        <v>5.1034482758620694</v>
      </c>
      <c r="AZ104" s="28">
        <v>1359.6206896551723</v>
      </c>
      <c r="BA104" s="33">
        <f>Tabla25[[#This Row],[ROS_NUM_COR_COD_ROS_TG_NEG]]-Tabla25[[#This Row],[PAS_NUM_COR_COD_ROS_TG_NEG]]</f>
        <v>1.7111111111111108</v>
      </c>
      <c r="BB104" s="33">
        <f>Tabla25[[#This Row],[ROS_DUR_COR_COD_ROS_TG_NEG]]-Tabla25[[#This Row],[PAS_DUR_COR_COD_ROS_TG_NEG]]</f>
        <v>437.51111111111106</v>
      </c>
      <c r="BC104" s="33">
        <f>Tabla25[[#This Row],[ROS_NUM_COR_COD_ROS_TG_NEU]]-Tabla25[[#This Row],[PAS_NUM_COR_COD_ROS_TG_NEU]]</f>
        <v>1</v>
      </c>
      <c r="BD104" s="33">
        <f>Tabla25[[#This Row],[ROS_DUR_COR_COD_ROS_TG_NEU]]-Tabla25[[#This Row],[PAS_DUR_COR_COD_ROS_TG_NEU]]</f>
        <v>256.99473684210523</v>
      </c>
      <c r="BE104" s="33">
        <f>Tabla25[[#This Row],[ROS_NUM_COR_COD_ROS_TG_POS]]-Tabla25[[#This Row],[PAS_NUM_COR_COD_ROS_TG_POS]]</f>
        <v>0.5</v>
      </c>
      <c r="BF104" s="33">
        <f>Tabla25[[#This Row],[ROS_DUR_COR_COD_ROS_TG_POS]]-Tabla25[[#This Row],[PAS_DUR_COR_COD_ROS_TG_POS]]</f>
        <v>256.57368421052615</v>
      </c>
      <c r="BG104" s="33">
        <f>Tabla25[[#This Row],[ROS_NUM_COR_COD_ROS_TG_TOT]]-Tabla25[[#This Row],[PAS_NUM_COR_COD_ROS_TG_TOT]]</f>
        <v>1.0701149425287362</v>
      </c>
      <c r="BH104" s="33">
        <f>Tabla25[[#This Row],[ROS_DUR_COR_COD_ROS_TG_TOT]]-Tabla25[[#This Row],[PAS_DUR_COR_COD_ROS_TG_TOT]]</f>
        <v>320.87931034482745</v>
      </c>
      <c r="BI104" s="30">
        <f>Tabla25[[#This Row],[ROS_NUM_COR_COD_ESC_TG_NEG]]-Tabla25[[#This Row],[PAS_NUM_COR_COD_ESC_TG_NEG]]</f>
        <v>-2.9888888888888885</v>
      </c>
      <c r="BJ104" s="30">
        <f>Tabla25[[#This Row],[ROS_DUR_COR_COD_ESC_TG_NEG]]-Tabla25[[#This Row],[PAS_DUR_COR_COD_ESC_TG_NEG]]</f>
        <v>-557.69999999999993</v>
      </c>
      <c r="BK104" s="30">
        <f>Tabla25[[#This Row],[ROS_NUM_COR_COD_ESC_TG_NEU]]-Tabla25[[#This Row],[PAS_NUM_COR_COD_ESC_TG_NEU]]</f>
        <v>-1.8000000000000003</v>
      </c>
      <c r="BL104" s="30">
        <f>Tabla25[[#This Row],[ROS_DUR_COR_COD_ESC_TG_NEU]]-Tabla25[[#This Row],[PAS_DUR_COR_COD_ESC_TG_NEU]]</f>
        <v>-206.15714285714284</v>
      </c>
      <c r="BM104" s="30">
        <f>Tabla25[[#This Row],[ROS_NUM_COR_COD_ESC_TG_POS]]-Tabla25[[#This Row],[PAS_NUM_COR_COD_ESC_TG_POS]]</f>
        <v>-1.25</v>
      </c>
      <c r="BN104" s="30">
        <f>Tabla25[[#This Row],[ROS_DUR_COR_COD_ESC_TG_POS]]-Tabla25[[#This Row],[PAS_DUR_COR_COD_ESC_TG_POS]]</f>
        <v>-325.62631578947367</v>
      </c>
      <c r="BO104" s="30">
        <f>Tabla25[[#This Row],[ROS_NUM_COR_COD_ESC_TG_TOT]]-Tabla25[[#This Row],[PAS_NUM_COR_COD_ESC_TG_TOT]]</f>
        <v>-1.9867816091954023</v>
      </c>
      <c r="BP104" s="30">
        <f>Tabla25[[#This Row],[ROS_DUR_COR_COD_ESC_TG_TOT]]-Tabla25[[#This Row],[PAS_DUR_COR_COD_ESC_TG_TOT]]</f>
        <v>-374.27118644067798</v>
      </c>
      <c r="BQ104" s="36">
        <f>Tabla25[[#This Row],[PAS_NUM_COR_COD_ROS_TG_NEG]]-Tabla25[[#This Row],[ESC_NUM_COR_COD_ROS_TG_NEG]]</f>
        <v>1.1777777777777776</v>
      </c>
      <c r="BR104" s="36">
        <f>Tabla25[[#This Row],[PAS_DUR_COR_COD_ROS_TG_NEG]]-Tabla25[[#This Row],[ESC_DUR_COR_COD_ROS_TG_NEG]]</f>
        <v>163.60000000000002</v>
      </c>
      <c r="BS104" s="36">
        <f>Tabla25[[#This Row],[PAS_NUM_COR_COD_ROS_TG_NEU]]-Tabla25[[#This Row],[ESC_NUM_COR_COD_ROS_TG_NEU]]</f>
        <v>1.3555555555555552</v>
      </c>
      <c r="BT104" s="36">
        <f>Tabla25[[#This Row],[PAS_DUR_COR_COD_ROS_TG_NEU]]-Tabla25[[#This Row],[ESC_DUR_COR_COD_ROS_TG_NEU]]</f>
        <v>97.962406015037573</v>
      </c>
      <c r="BU104" s="36">
        <f>Tabla25[[#This Row],[PAS_NUM_COR_COD_ROS_TG_POS]]-Tabla25[[#This Row],[ESC_NUM_COR_COD_ROS_TG_POS]]</f>
        <v>1.7000000000000002</v>
      </c>
      <c r="BV104" s="36">
        <f>Tabla25[[#This Row],[PAS_DUR_COR_COD_ROS_TG_POS]]-Tabla25[[#This Row],[ESC_DUR_COR_COD_ROS_TG_POS]]</f>
        <v>308.02631578947376</v>
      </c>
      <c r="BW104" s="36">
        <f>Tabla25[[#This Row],[PAS_NUM_COR_COD_ROS_TG_TOT]]-Tabla25[[#This Row],[ESC_NUM_COR_COD_ROS_TG_TOT]]</f>
        <v>1.3904761904761904</v>
      </c>
      <c r="BX104" s="36">
        <f>Tabla25[[#This Row],[PAS_DUR_COR_COD_ROS_TG_TOT]]-Tabla25[[#This Row],[ESC_DUR_COR_COD_ROS_TG_TOT]]</f>
        <v>189.08920539730138</v>
      </c>
      <c r="BY104" s="39">
        <f>Tabla25[[#This Row],[PAS_NUM_COR_COD_ESC_TG_NEG]]-Tabla25[[#This Row],[ESC_NUM_COR_COD_ESC_TG_NEG]]</f>
        <v>-0.45555555555555571</v>
      </c>
      <c r="BZ104" s="39">
        <f>Tabla25[[#This Row],[PAS_DUR_COR_COD_ESC_TG_NEG]]-Tabla25[[#This Row],[ESC_DUR_COR_COD_ESC_TG_NEG]]</f>
        <v>-73.677777777777919</v>
      </c>
      <c r="CA104" s="39">
        <f>Tabla25[[#This Row],[PAS_NUM_COR_COD_ESC_TG_NEU]]-Tabla25[[#This Row],[ESC_NUM_COR_COD_ESC_TG_NEU]]</f>
        <v>-0.46666666666666679</v>
      </c>
      <c r="CB104" s="39">
        <f>Tabla25[[#This Row],[PAS_DUR_COR_COD_ESC_TG_NEU]]-Tabla25[[#This Row],[ESC_DUR_COR_COD_ESC_TG_NEU]]</f>
        <v>-33.922222222222217</v>
      </c>
      <c r="CC104" s="39">
        <f>Tabla25[[#This Row],[PAS_NUM_COR_COD_ESC_TG_POS]]-Tabla25[[#This Row],[ESC_NUM_COR_COD_ESC_TG_POS]]</f>
        <v>-0.74999999999999956</v>
      </c>
      <c r="CD104" s="39">
        <f>Tabla25[[#This Row],[PAS_DUR_COR_COD_ESC_TG_POS]]-Tabla25[[#This Row],[ESC_DUR_COR_COD_ESC_TG_POS]]</f>
        <v>-389.80701754385962</v>
      </c>
      <c r="CE104" s="39">
        <f>Tabla25[[#This Row],[PAS_NUM_COR_COD_ESC_TG_TOT]]-Tabla25[[#This Row],[ESC_NUM_COR_COD_ESC_TG_TOT]]</f>
        <v>-0.54523809523809552</v>
      </c>
      <c r="CF104" s="39">
        <f>Tabla25[[#This Row],[PAS_DUR_COR_COD_ESC_TG_TOT]]-Tabla25[[#This Row],[ESC_DUR_COR_COD_ESC_TG_TOT]]</f>
        <v>-163.17325800376636</v>
      </c>
      <c r="CG104" s="42">
        <f>Tabla25[[#This Row],[PAS_NUM_COR_COD_ROS_TG_NEG]]-Tabla25[[#This Row],[PAS_NUM_COR_COD_ESC_TG_NEG]]</f>
        <v>-0.69999999999999973</v>
      </c>
      <c r="CH104" s="42">
        <f>Tabla25[[#This Row],[PAS_NUM_COR_COD_ROS_TG_NEU]]-Tabla25[[#This Row],[PAS_NUM_COR_COD_ESC_TG_NEU]]</f>
        <v>-0.40000000000000036</v>
      </c>
      <c r="CI104" s="42">
        <f>Tabla25[[#This Row],[PAS_NUM_COR_COD_ROS_TG_POS]]-Tabla25[[#This Row],[PAS_NUM_COR_COD_ESC_TG_POS]]</f>
        <v>1.5500000000000003</v>
      </c>
      <c r="CJ104" s="42">
        <f>Tabla25[[#This Row],[PAS_NUM_COR_COD_ROS_TG_TOT]]-Tabla25[[#This Row],[PAS_NUM_COR_COD_ESC_TG_TOT]]</f>
        <v>0.14999999999999991</v>
      </c>
      <c r="CK104" s="42">
        <f>Tabla25[[#This Row],[PAS_DUR_COR_COD_ROS_TG_NEG]]-Tabla25[[#This Row],[PAS_DUR_COR_COD_ESC_TG_NEG]]</f>
        <v>-187.49999999999989</v>
      </c>
      <c r="CL104" s="42">
        <f>Tabla25[[#This Row],[PAS_DUR_COR_COD_ROS_TG_NEU]]-Tabla25[[#This Row],[PAS_DUR_COR_COD_ESC_TG_NEU]]</f>
        <v>-13.194736842105272</v>
      </c>
      <c r="CM104" s="42">
        <f>Tabla25[[#This Row],[PAS_DUR_COR_COD_ROS_TG_POS]]-Tabla25[[#This Row],[PAS_DUR_COR_COD_ESC_TG_POS]]</f>
        <v>437.00000000000011</v>
      </c>
      <c r="CN104" s="42">
        <f>Tabla25[[#This Row],[PAS_DUR_COR_COD_ROS_TG_TOT]]-Tabla25[[#This Row],[PAS_DUR_COR_COD_ESC_TG_TOT]]</f>
        <v>73.470192869666903</v>
      </c>
      <c r="CO104" s="44">
        <f>Tabla25[[#This Row],[ESC_NUM_COR_COD_ROS_TG_NEG]]-Tabla25[[#This Row],[ESC_NUM_COR_COD_ESC_TG_NEG]]</f>
        <v>-2.333333333333333</v>
      </c>
      <c r="CP104" s="44">
        <f>Tabla25[[#This Row],[ESC_NUM_COR_COD_ROS_TG_NEU]]-Tabla25[[#This Row],[ESC_NUM_COR_COD_ESC_TG_NEU]]</f>
        <v>-2.2222222222222223</v>
      </c>
      <c r="CQ104" s="44">
        <f>Tabla25[[#This Row],[ESC_NUM_COR_COD_ROS_TG_POS]]-Tabla25[[#This Row],[ESC_NUM_COR_COD_ESC_TG_POS]]</f>
        <v>-0.89999999999999947</v>
      </c>
      <c r="CR104" s="44">
        <f>Tabla25[[#This Row],[ESC_NUM_COR_COD_ROS_TG_TOT]]-Tabla25[[#This Row],[ESC_NUM_COR_COD_ESC_TG_TOT]]</f>
        <v>-1.785714285714286</v>
      </c>
      <c r="CS104" s="44">
        <f>Tabla25[[#This Row],[ESC_DUR_COR_COD_ROS_TG_NEG]]-Tabla25[[#This Row],[ESC_DUR_COR_COD_ESC_TG_NEG]]</f>
        <v>-424.77777777777783</v>
      </c>
      <c r="CT104" s="44">
        <f>Tabla25[[#This Row],[ESC_DUR_COR_COD_ROS_TG_NEU]]-Tabla25[[#This Row],[ESC_DUR_COR_COD_ESC_TG_NEU]]</f>
        <v>-145.07936507936506</v>
      </c>
      <c r="CU104" s="44">
        <f>Tabla25[[#This Row],[ESC_DUR_COR_COD_ROS_TG_POS]]-Tabla25[[#This Row],[ESC_DUR_COR_COD_ESC_TG_POS]]</f>
        <v>-260.83333333333326</v>
      </c>
      <c r="CV104" s="44">
        <f>Tabla25[[#This Row],[ESC_DUR_COR_COD_ROS_TG_TOT]]-Tabla25[[#This Row],[ESC_DUR_COR_COD_ESC_TG_TOT]]</f>
        <v>-278.79227053140085</v>
      </c>
      <c r="CW104" s="47">
        <f>Tabla25[[#This Row],[ROS_NUM_COR_COD_ROS_TG_NEG]]-Tabla25[[#This Row],[ROS_NUM_COR_COD_ESC_TG_NEG]]</f>
        <v>3.9999999999999996</v>
      </c>
      <c r="CX104" s="47">
        <f>Tabla25[[#This Row],[ROS_NUM_COR_COD_ROS_TG_NEU]]-Tabla25[[#This Row],[ROS_NUM_COR_COD_ESC_TG_NEU]]</f>
        <v>2.4</v>
      </c>
      <c r="CY104" s="47">
        <f>Tabla25[[#This Row],[ROS_NUM_COR_COD_ROS_TG_POS]]-Tabla25[[#This Row],[ROS_NUM_COR_COD_ESC_TG_POS]]</f>
        <v>3.3000000000000003</v>
      </c>
      <c r="CZ104" s="47">
        <f>Tabla25[[#This Row],[ROS_NUM_COR_COD_ROS_TG_TOT]]-Tabla25[[#This Row],[ROS_NUM_COR_COD_ESC_TG_TOT]]</f>
        <v>3.2068965517241383</v>
      </c>
      <c r="DA104" s="47">
        <f>Tabla25[[#This Row],[ROS_DUR_COR_COD_ROS_TG_NEG]]-Tabla25[[#This Row],[ROS_DUR_COR_COD_ESC_TG_NEG]]</f>
        <v>807.71111111111111</v>
      </c>
      <c r="DB104" s="47">
        <f>Tabla25[[#This Row],[ROS_DUR_COR_COD_ROS_TG_NEU]]-Tabla25[[#This Row],[ROS_DUR_COR_COD_ESC_TG_NEU]]</f>
        <v>449.9571428571428</v>
      </c>
      <c r="DC104" s="47">
        <f>Tabla25[[#This Row],[ROS_DUR_COR_COD_ROS_TG_POS]]-Tabla25[[#This Row],[ROS_DUR_COR_COD_ESC_TG_POS]]</f>
        <v>1019.1999999999999</v>
      </c>
      <c r="DD104" s="47">
        <f>Tabla25[[#This Row],[ROS_DUR_COR_COD_ROS_TG_TOT]]-Tabla25[[#This Row],[ROS_DUR_COR_COD_ESC_TG_TOT]]</f>
        <v>768.62068965517233</v>
      </c>
      <c r="DE104" s="57">
        <v>274.44444444444446</v>
      </c>
      <c r="DF104" s="57">
        <v>347.8</v>
      </c>
      <c r="DG104" s="57">
        <v>313.39999999999998</v>
      </c>
      <c r="DH104" s="57">
        <v>313.17241379310343</v>
      </c>
      <c r="DI104" s="57">
        <v>302.39999999999998</v>
      </c>
      <c r="DJ104" s="57">
        <v>260.28571428571428</v>
      </c>
      <c r="DK104" s="57">
        <v>264.3</v>
      </c>
      <c r="DL104" s="57">
        <v>271.68181818181819</v>
      </c>
      <c r="DM104" s="57">
        <v>332.5</v>
      </c>
      <c r="DN104" s="57">
        <v>287.28571428571428</v>
      </c>
      <c r="DO104" s="57">
        <v>246.125</v>
      </c>
      <c r="DP104" s="57">
        <v>288.69565217391306</v>
      </c>
      <c r="DQ104" s="57">
        <v>258</v>
      </c>
      <c r="DR104" s="57">
        <v>231.88888888888889</v>
      </c>
      <c r="DS104" s="57">
        <v>243.88888888888889</v>
      </c>
      <c r="DT104" s="57">
        <v>244.59259259259258</v>
      </c>
      <c r="DU104" s="57">
        <v>265.60000000000002</v>
      </c>
      <c r="DV104" s="57">
        <v>277.26315789473682</v>
      </c>
      <c r="DW104" s="57">
        <v>249.10526315789474</v>
      </c>
      <c r="DX104" s="57">
        <v>264.01724137931035</v>
      </c>
      <c r="DY104" s="57">
        <v>259.05</v>
      </c>
      <c r="DZ104" s="57">
        <v>249.4</v>
      </c>
      <c r="EA104" s="57">
        <v>273</v>
      </c>
      <c r="EB104" s="57">
        <v>260.27118644067798</v>
      </c>
      <c r="EC104" s="57">
        <f>Tabla25[[#This Row],[ROS_1DU_COR_COD_ROS_TG_NEG]]-Tabla25[[#This Row],[ROS_1DU_COR_COD_ESC_TG_NEG]]</f>
        <v>-27.95555555555552</v>
      </c>
      <c r="ED104" s="57">
        <f>Tabla25[[#This Row],[ROS_1DU_COR_COD_ROS_TG_NEU]]-Tabla25[[#This Row],[ROS_1DU_COR_COD_ESC_TG_NEU]]</f>
        <v>87.514285714285734</v>
      </c>
      <c r="EE104" s="57">
        <f>Tabla25[[#This Row],[ROS_1DU_COR_COD_ROS_TG_POS]]-Tabla25[[#This Row],[ROS_1DU_COR_COD_ESC_TG_POS]]</f>
        <v>49.099999999999966</v>
      </c>
      <c r="EF104" s="57">
        <f>Tabla25[[#This Row],[ROS_1DU_COR_COD_ROS_TG_TOT]]-Tabla25[[#This Row],[ROS_1DU_COR_COD_ESC_TG_TOT]]</f>
        <v>41.490595611285244</v>
      </c>
      <c r="EG104" s="57">
        <f>Tabla25[[#This Row],[ESC_1DU_COR_COD_ROS_TG_NEG]]-Tabla25[[#This Row],[ESC_1DU_COR_COD_ESC_TG_NEG]]</f>
        <v>74.5</v>
      </c>
      <c r="EH104" s="57">
        <f>Tabla25[[#This Row],[ESC_1DU_COR_COD_ROS_TG_NEU]]-Tabla25[[#This Row],[ESC_1DU_COR_COD_ESC_TG_NEU]]</f>
        <v>55.396825396825392</v>
      </c>
      <c r="EI104" s="57">
        <f>Tabla25[[#This Row],[ESC_1DU_COR_COD_ROS_TG_POS]]-Tabla25[[#This Row],[ESC_1DU_COR_COD_ESC_TG_POS]]</f>
        <v>2.2361111111111143</v>
      </c>
      <c r="EJ104" s="57">
        <f>Tabla25[[#This Row],[ESC_1DU_COR_COD_ROS_TG_TOT]]-Tabla25[[#This Row],[ESC_1DU_COR_COD_ESC_TG_TOT]]</f>
        <v>44.10305958132048</v>
      </c>
      <c r="EK104" s="57">
        <f>Tabla25[[#This Row],[PAS_1DU_COR_COD_ROS_TG_NEG]]-Tabla25[[#This Row],[PAS_1DU_COR_COD_ESC_TG_NEG]]</f>
        <v>6.5500000000000114</v>
      </c>
      <c r="EL104" s="57">
        <f>Tabla25[[#This Row],[PAS_1DU_COR_COD_ROS_TG_NEU]]-Tabla25[[#This Row],[PAS_1DU_COR_COD_ESC_TG_NEU]]</f>
        <v>27.863157894736815</v>
      </c>
      <c r="EM104" s="57">
        <f>Tabla25[[#This Row],[PAS_1DU_COR_COD_ROS_TG_POS]]-Tabla25[[#This Row],[PAS_1DU_COR_COD_ESC_TG_POS]]</f>
        <v>-23.89473684210526</v>
      </c>
      <c r="EN104" s="57">
        <f>Tabla25[[#This Row],[PAS_1DU_COR_COD_ROS_TG_TOT]]-Tabla25[[#This Row],[PAS_1DU_COR_COD_ESC_TG_TOT]]</f>
        <v>3.7460549386323692</v>
      </c>
    </row>
    <row r="105" spans="1:144" x14ac:dyDescent="0.3">
      <c r="A105" s="2" t="s">
        <v>103</v>
      </c>
      <c r="B105" s="2">
        <v>40</v>
      </c>
      <c r="C105" s="2">
        <v>1</v>
      </c>
      <c r="D105" s="2">
        <v>45</v>
      </c>
      <c r="E105" s="19">
        <v>3.65</v>
      </c>
      <c r="F105" s="19">
        <v>1583.0833333333333</v>
      </c>
      <c r="G105" s="19">
        <v>3.3</v>
      </c>
      <c r="H105" s="19">
        <v>1691.5454545454545</v>
      </c>
      <c r="I105" s="19">
        <v>3.6</v>
      </c>
      <c r="J105" s="19">
        <v>1623.75</v>
      </c>
      <c r="K105" s="19">
        <v>3.5166666666666666</v>
      </c>
      <c r="L105" s="19">
        <v>1631.1142857142856</v>
      </c>
      <c r="M105" s="21">
        <v>3.5</v>
      </c>
      <c r="N105" s="21">
        <v>1597.4166666666667</v>
      </c>
      <c r="O105" s="21">
        <v>3.45</v>
      </c>
      <c r="P105" s="21">
        <v>1623</v>
      </c>
      <c r="Q105" s="21">
        <v>3.75</v>
      </c>
      <c r="R105" s="21">
        <v>1733.909090909091</v>
      </c>
      <c r="S105" s="21">
        <v>3.5666666666666669</v>
      </c>
      <c r="T105" s="21">
        <v>1649.0857142857142</v>
      </c>
      <c r="U105" s="22">
        <v>3.25</v>
      </c>
      <c r="V105" s="22">
        <v>791.125</v>
      </c>
      <c r="W105" s="22">
        <v>4.4000000000000004</v>
      </c>
      <c r="X105" s="22">
        <v>1136.0999999999999</v>
      </c>
      <c r="Y105" s="22">
        <v>4.625</v>
      </c>
      <c r="Z105" s="22">
        <v>1104.625</v>
      </c>
      <c r="AA105" s="22">
        <v>4.115384615384615</v>
      </c>
      <c r="AB105" s="22">
        <v>1020.2692307692307</v>
      </c>
      <c r="AC105" s="24">
        <v>3</v>
      </c>
      <c r="AD105" s="24">
        <v>791.28571428571433</v>
      </c>
      <c r="AE105" s="24">
        <v>2.4</v>
      </c>
      <c r="AF105" s="24">
        <v>902.42857142857144</v>
      </c>
      <c r="AG105" s="24">
        <v>3.125</v>
      </c>
      <c r="AH105" s="24">
        <v>936.83333333333337</v>
      </c>
      <c r="AI105" s="24">
        <v>2.8076923076923075</v>
      </c>
      <c r="AJ105" s="24">
        <v>873.85</v>
      </c>
      <c r="AK105" s="26">
        <v>1.125</v>
      </c>
      <c r="AL105" s="26">
        <v>288.33333333333331</v>
      </c>
      <c r="AM105" s="26">
        <v>0.6</v>
      </c>
      <c r="AN105" s="26">
        <v>238.83333333333334</v>
      </c>
      <c r="AO105" s="26">
        <v>0.7</v>
      </c>
      <c r="AP105" s="26">
        <v>296.39999999999998</v>
      </c>
      <c r="AQ105" s="26">
        <v>0.7857142857142857</v>
      </c>
      <c r="AR105" s="26">
        <v>273.23529411764707</v>
      </c>
      <c r="AS105" s="28">
        <v>5.375</v>
      </c>
      <c r="AT105" s="28">
        <v>1467.5</v>
      </c>
      <c r="AU105" s="28">
        <v>5.6</v>
      </c>
      <c r="AV105" s="28">
        <v>1555.5</v>
      </c>
      <c r="AW105" s="28">
        <v>5.6</v>
      </c>
      <c r="AX105" s="28">
        <v>1626</v>
      </c>
      <c r="AY105" s="28">
        <v>5.5357142857142856</v>
      </c>
      <c r="AZ105" s="28">
        <v>1555.5357142857142</v>
      </c>
      <c r="BA105" s="33">
        <f>Tabla25[[#This Row],[ROS_NUM_COR_COD_ROS_TG_NEG]]-Tabla25[[#This Row],[PAS_NUM_COR_COD_ROS_TG_NEG]]</f>
        <v>1.875</v>
      </c>
      <c r="BB105" s="33">
        <f>Tabla25[[#This Row],[ROS_DUR_COR_COD_ROS_TG_NEG]]-Tabla25[[#This Row],[PAS_DUR_COR_COD_ROS_TG_NEG]]</f>
        <v>-129.91666666666674</v>
      </c>
      <c r="BC105" s="33">
        <f>Tabla25[[#This Row],[ROS_NUM_COR_COD_ROS_TG_NEU]]-Tabla25[[#This Row],[PAS_NUM_COR_COD_ROS_TG_NEU]]</f>
        <v>2.1499999999999995</v>
      </c>
      <c r="BD105" s="33">
        <f>Tabla25[[#This Row],[ROS_DUR_COR_COD_ROS_TG_NEU]]-Tabla25[[#This Row],[PAS_DUR_COR_COD_ROS_TG_NEU]]</f>
        <v>-67.5</v>
      </c>
      <c r="BE105" s="33">
        <f>Tabla25[[#This Row],[ROS_NUM_COR_COD_ROS_TG_POS]]-Tabla25[[#This Row],[PAS_NUM_COR_COD_ROS_TG_POS]]</f>
        <v>1.8499999999999996</v>
      </c>
      <c r="BF105" s="33">
        <f>Tabla25[[#This Row],[ROS_DUR_COR_COD_ROS_TG_POS]]-Tabla25[[#This Row],[PAS_DUR_COR_COD_ROS_TG_POS]]</f>
        <v>-107.90909090909099</v>
      </c>
      <c r="BG105" s="33">
        <f>Tabla25[[#This Row],[ROS_NUM_COR_COD_ROS_TG_TOT]]-Tabla25[[#This Row],[PAS_NUM_COR_COD_ROS_TG_TOT]]</f>
        <v>1.9690476190476187</v>
      </c>
      <c r="BH105" s="33">
        <f>Tabla25[[#This Row],[ROS_DUR_COR_COD_ROS_TG_TOT]]-Tabla25[[#This Row],[PAS_DUR_COR_COD_ROS_TG_TOT]]</f>
        <v>-93.549999999999955</v>
      </c>
      <c r="BI105" s="30">
        <f>Tabla25[[#This Row],[ROS_NUM_COR_COD_ESC_TG_NEG]]-Tabla25[[#This Row],[PAS_NUM_COR_COD_ESC_TG_NEG]]</f>
        <v>-2.5249999999999999</v>
      </c>
      <c r="BJ105" s="30">
        <f>Tabla25[[#This Row],[ROS_DUR_COR_COD_ESC_TG_NEG]]-Tabla25[[#This Row],[PAS_DUR_COR_COD_ESC_TG_NEG]]</f>
        <v>-1294.75</v>
      </c>
      <c r="BK105" s="30">
        <f>Tabla25[[#This Row],[ROS_NUM_COR_COD_ESC_TG_NEU]]-Tabla25[[#This Row],[PAS_NUM_COR_COD_ESC_TG_NEU]]</f>
        <v>-2.6999999999999997</v>
      </c>
      <c r="BL105" s="30">
        <f>Tabla25[[#This Row],[ROS_DUR_COR_COD_ESC_TG_NEU]]-Tabla25[[#This Row],[PAS_DUR_COR_COD_ESC_TG_NEU]]</f>
        <v>-1452.7121212121212</v>
      </c>
      <c r="BM105" s="30">
        <f>Tabla25[[#This Row],[ROS_NUM_COR_COD_ESC_TG_POS]]-Tabla25[[#This Row],[PAS_NUM_COR_COD_ESC_TG_POS]]</f>
        <v>-2.9000000000000004</v>
      </c>
      <c r="BN105" s="30">
        <f>Tabla25[[#This Row],[ROS_DUR_COR_COD_ESC_TG_POS]]-Tabla25[[#This Row],[PAS_DUR_COR_COD_ESC_TG_POS]]</f>
        <v>-1327.35</v>
      </c>
      <c r="BO105" s="30">
        <f>Tabla25[[#This Row],[ROS_NUM_COR_COD_ESC_TG_TOT]]-Tabla25[[#This Row],[PAS_NUM_COR_COD_ESC_TG_TOT]]</f>
        <v>-2.730952380952381</v>
      </c>
      <c r="BP105" s="30">
        <f>Tabla25[[#This Row],[ROS_DUR_COR_COD_ESC_TG_TOT]]-Tabla25[[#This Row],[PAS_DUR_COR_COD_ESC_TG_TOT]]</f>
        <v>-1357.8789915966386</v>
      </c>
      <c r="BQ105" s="36">
        <f>Tabla25[[#This Row],[PAS_NUM_COR_COD_ROS_TG_NEG]]-Tabla25[[#This Row],[ESC_NUM_COR_COD_ROS_TG_NEG]]</f>
        <v>0.5</v>
      </c>
      <c r="BR105" s="36">
        <f>Tabla25[[#This Row],[PAS_DUR_COR_COD_ROS_TG_NEG]]-Tabla25[[#This Row],[ESC_DUR_COR_COD_ROS_TG_NEG]]</f>
        <v>806.13095238095241</v>
      </c>
      <c r="BS105" s="36">
        <f>Tabla25[[#This Row],[PAS_NUM_COR_COD_ROS_TG_NEU]]-Tabla25[[#This Row],[ESC_NUM_COR_COD_ROS_TG_NEU]]</f>
        <v>1.0500000000000003</v>
      </c>
      <c r="BT105" s="36">
        <f>Tabla25[[#This Row],[PAS_DUR_COR_COD_ROS_TG_NEU]]-Tabla25[[#This Row],[ESC_DUR_COR_COD_ROS_TG_NEU]]</f>
        <v>720.57142857142856</v>
      </c>
      <c r="BU105" s="36">
        <f>Tabla25[[#This Row],[PAS_NUM_COR_COD_ROS_TG_POS]]-Tabla25[[#This Row],[ESC_NUM_COR_COD_ROS_TG_POS]]</f>
        <v>0.625</v>
      </c>
      <c r="BV105" s="36">
        <f>Tabla25[[#This Row],[PAS_DUR_COR_COD_ROS_TG_POS]]-Tabla25[[#This Row],[ESC_DUR_COR_COD_ROS_TG_POS]]</f>
        <v>797.07575757575762</v>
      </c>
      <c r="BW105" s="36">
        <f>Tabla25[[#This Row],[PAS_NUM_COR_COD_ROS_TG_TOT]]-Tabla25[[#This Row],[ESC_NUM_COR_COD_ROS_TG_TOT]]</f>
        <v>0.75897435897435939</v>
      </c>
      <c r="BX105" s="36">
        <f>Tabla25[[#This Row],[PAS_DUR_COR_COD_ROS_TG_TOT]]-Tabla25[[#This Row],[ESC_DUR_COR_COD_ROS_TG_TOT]]</f>
        <v>775.23571428571415</v>
      </c>
      <c r="BY105" s="39">
        <f>Tabla25[[#This Row],[PAS_NUM_COR_COD_ESC_TG_NEG]]-Tabla25[[#This Row],[ESC_NUM_COR_COD_ESC_TG_NEG]]</f>
        <v>0.39999999999999991</v>
      </c>
      <c r="BZ105" s="39">
        <f>Tabla25[[#This Row],[PAS_DUR_COR_COD_ESC_TG_NEG]]-Tabla25[[#This Row],[ESC_DUR_COR_COD_ESC_TG_NEG]]</f>
        <v>791.95833333333326</v>
      </c>
      <c r="CA105" s="39">
        <f>Tabla25[[#This Row],[PAS_NUM_COR_COD_ESC_TG_NEU]]-Tabla25[[#This Row],[ESC_NUM_COR_COD_ESC_TG_NEU]]</f>
        <v>-1.1000000000000005</v>
      </c>
      <c r="CB105" s="39">
        <f>Tabla25[[#This Row],[PAS_DUR_COR_COD_ESC_TG_NEU]]-Tabla25[[#This Row],[ESC_DUR_COR_COD_ESC_TG_NEU]]</f>
        <v>555.4454545454546</v>
      </c>
      <c r="CC105" s="39">
        <f>Tabla25[[#This Row],[PAS_NUM_COR_COD_ESC_TG_POS]]-Tabla25[[#This Row],[ESC_NUM_COR_COD_ESC_TG_POS]]</f>
        <v>-1.0249999999999999</v>
      </c>
      <c r="CD105" s="39">
        <f>Tabla25[[#This Row],[PAS_DUR_COR_COD_ESC_TG_POS]]-Tabla25[[#This Row],[ESC_DUR_COR_COD_ESC_TG_POS]]</f>
        <v>519.125</v>
      </c>
      <c r="CE105" s="39">
        <f>Tabla25[[#This Row],[PAS_NUM_COR_COD_ESC_TG_TOT]]-Tabla25[[#This Row],[ESC_NUM_COR_COD_ESC_TG_TOT]]</f>
        <v>-0.59871794871794837</v>
      </c>
      <c r="CF105" s="39">
        <f>Tabla25[[#This Row],[PAS_DUR_COR_COD_ESC_TG_TOT]]-Tabla25[[#This Row],[ESC_DUR_COR_COD_ESC_TG_TOT]]</f>
        <v>610.84505494505493</v>
      </c>
      <c r="CG105" s="42">
        <f>Tabla25[[#This Row],[PAS_NUM_COR_COD_ROS_TG_NEG]]-Tabla25[[#This Row],[PAS_NUM_COR_COD_ESC_TG_NEG]]</f>
        <v>-0.14999999999999991</v>
      </c>
      <c r="CH105" s="42">
        <f>Tabla25[[#This Row],[PAS_NUM_COR_COD_ROS_TG_NEU]]-Tabla25[[#This Row],[PAS_NUM_COR_COD_ESC_TG_NEU]]</f>
        <v>0.15000000000000036</v>
      </c>
      <c r="CI105" s="42">
        <f>Tabla25[[#This Row],[PAS_NUM_COR_COD_ROS_TG_POS]]-Tabla25[[#This Row],[PAS_NUM_COR_COD_ESC_TG_POS]]</f>
        <v>0.14999999999999991</v>
      </c>
      <c r="CJ105" s="42">
        <f>Tabla25[[#This Row],[PAS_NUM_COR_COD_ROS_TG_TOT]]-Tabla25[[#This Row],[PAS_NUM_COR_COD_ESC_TG_TOT]]</f>
        <v>5.0000000000000266E-2</v>
      </c>
      <c r="CK105" s="42">
        <f>Tabla25[[#This Row],[PAS_DUR_COR_COD_ROS_TG_NEG]]-Tabla25[[#This Row],[PAS_DUR_COR_COD_ESC_TG_NEG]]</f>
        <v>14.333333333333485</v>
      </c>
      <c r="CL105" s="42">
        <f>Tabla25[[#This Row],[PAS_DUR_COR_COD_ROS_TG_NEU]]-Tabla25[[#This Row],[PAS_DUR_COR_COD_ESC_TG_NEU]]</f>
        <v>-68.545454545454504</v>
      </c>
      <c r="CM105" s="42">
        <f>Tabla25[[#This Row],[PAS_DUR_COR_COD_ROS_TG_POS]]-Tabla25[[#This Row],[PAS_DUR_COR_COD_ESC_TG_POS]]</f>
        <v>110.15909090909099</v>
      </c>
      <c r="CN105" s="42">
        <f>Tabla25[[#This Row],[PAS_DUR_COR_COD_ROS_TG_TOT]]-Tabla25[[#This Row],[PAS_DUR_COR_COD_ESC_TG_TOT]]</f>
        <v>17.971428571428532</v>
      </c>
      <c r="CO105" s="44">
        <f>Tabla25[[#This Row],[ESC_NUM_COR_COD_ROS_TG_NEG]]-Tabla25[[#This Row],[ESC_NUM_COR_COD_ESC_TG_NEG]]</f>
        <v>-0.25</v>
      </c>
      <c r="CP105" s="44">
        <f>Tabla25[[#This Row],[ESC_NUM_COR_COD_ROS_TG_NEU]]-Tabla25[[#This Row],[ESC_NUM_COR_COD_ESC_TG_NEU]]</f>
        <v>-2.0000000000000004</v>
      </c>
      <c r="CQ105" s="44">
        <f>Tabla25[[#This Row],[ESC_NUM_COR_COD_ROS_TG_POS]]-Tabla25[[#This Row],[ESC_NUM_COR_COD_ESC_TG_POS]]</f>
        <v>-1.5</v>
      </c>
      <c r="CR105" s="44">
        <f>Tabla25[[#This Row],[ESC_NUM_COR_COD_ROS_TG_TOT]]-Tabla25[[#This Row],[ESC_NUM_COR_COD_ESC_TG_TOT]]</f>
        <v>-1.3076923076923075</v>
      </c>
      <c r="CS105" s="44">
        <f>Tabla25[[#This Row],[ESC_DUR_COR_COD_ROS_TG_NEG]]-Tabla25[[#This Row],[ESC_DUR_COR_COD_ESC_TG_NEG]]</f>
        <v>0.16071428571433444</v>
      </c>
      <c r="CT105" s="44">
        <f>Tabla25[[#This Row],[ESC_DUR_COR_COD_ROS_TG_NEU]]-Tabla25[[#This Row],[ESC_DUR_COR_COD_ESC_TG_NEU]]</f>
        <v>-233.67142857142846</v>
      </c>
      <c r="CU105" s="44">
        <f>Tabla25[[#This Row],[ESC_DUR_COR_COD_ROS_TG_POS]]-Tabla25[[#This Row],[ESC_DUR_COR_COD_ESC_TG_POS]]</f>
        <v>-167.79166666666663</v>
      </c>
      <c r="CV105" s="44">
        <f>Tabla25[[#This Row],[ESC_DUR_COR_COD_ROS_TG_TOT]]-Tabla25[[#This Row],[ESC_DUR_COR_COD_ESC_TG_TOT]]</f>
        <v>-146.41923076923069</v>
      </c>
      <c r="CW105" s="47">
        <f>Tabla25[[#This Row],[ROS_NUM_COR_COD_ROS_TG_NEG]]-Tabla25[[#This Row],[ROS_NUM_COR_COD_ESC_TG_NEG]]</f>
        <v>4.25</v>
      </c>
      <c r="CX105" s="47">
        <f>Tabla25[[#This Row],[ROS_NUM_COR_COD_ROS_TG_NEU]]-Tabla25[[#This Row],[ROS_NUM_COR_COD_ESC_TG_NEU]]</f>
        <v>5</v>
      </c>
      <c r="CY105" s="47">
        <f>Tabla25[[#This Row],[ROS_NUM_COR_COD_ROS_TG_POS]]-Tabla25[[#This Row],[ROS_NUM_COR_COD_ESC_TG_POS]]</f>
        <v>4.8999999999999995</v>
      </c>
      <c r="CZ105" s="47">
        <f>Tabla25[[#This Row],[ROS_NUM_COR_COD_ROS_TG_TOT]]-Tabla25[[#This Row],[ROS_NUM_COR_COD_ESC_TG_TOT]]</f>
        <v>4.75</v>
      </c>
      <c r="DA105" s="47">
        <f>Tabla25[[#This Row],[ROS_DUR_COR_COD_ROS_TG_NEG]]-Tabla25[[#This Row],[ROS_DUR_COR_COD_ESC_TG_NEG]]</f>
        <v>1179.1666666666667</v>
      </c>
      <c r="DB105" s="47">
        <f>Tabla25[[#This Row],[ROS_DUR_COR_COD_ROS_TG_NEU]]-Tabla25[[#This Row],[ROS_DUR_COR_COD_ESC_TG_NEU]]</f>
        <v>1316.6666666666667</v>
      </c>
      <c r="DC105" s="47">
        <f>Tabla25[[#This Row],[ROS_DUR_COR_COD_ROS_TG_POS]]-Tabla25[[#This Row],[ROS_DUR_COR_COD_ESC_TG_POS]]</f>
        <v>1329.6</v>
      </c>
      <c r="DD105" s="47">
        <f>Tabla25[[#This Row],[ROS_DUR_COR_COD_ROS_TG_TOT]]-Tabla25[[#This Row],[ROS_DUR_COR_COD_ESC_TG_TOT]]</f>
        <v>1282.3004201680671</v>
      </c>
      <c r="DE105" s="57">
        <v>285.25</v>
      </c>
      <c r="DF105" s="57">
        <v>340.1</v>
      </c>
      <c r="DG105" s="57">
        <v>341.3</v>
      </c>
      <c r="DH105" s="57">
        <v>324.85714285714283</v>
      </c>
      <c r="DI105" s="57">
        <v>168.33333333333334</v>
      </c>
      <c r="DJ105" s="57">
        <v>238.83333333333334</v>
      </c>
      <c r="DK105" s="57">
        <v>255</v>
      </c>
      <c r="DL105" s="57">
        <v>218.70588235294119</v>
      </c>
      <c r="DM105" s="57">
        <v>283.71428571428572</v>
      </c>
      <c r="DN105" s="57">
        <v>246.28571428571428</v>
      </c>
      <c r="DO105" s="57">
        <v>211.5</v>
      </c>
      <c r="DP105" s="57">
        <v>248.95</v>
      </c>
      <c r="DQ105" s="57">
        <v>239.25</v>
      </c>
      <c r="DR105" s="57">
        <v>203.8</v>
      </c>
      <c r="DS105" s="57">
        <v>274.625</v>
      </c>
      <c r="DT105" s="57">
        <v>236.5</v>
      </c>
      <c r="DU105" s="57">
        <v>258.58333333333331</v>
      </c>
      <c r="DV105" s="57">
        <v>315.83333333333331</v>
      </c>
      <c r="DW105" s="57">
        <v>253.09090909090909</v>
      </c>
      <c r="DX105" s="57">
        <v>276.48571428571427</v>
      </c>
      <c r="DY105" s="57">
        <v>234.16666666666666</v>
      </c>
      <c r="DZ105" s="57">
        <v>262.45454545454544</v>
      </c>
      <c r="EA105" s="57">
        <v>244.5</v>
      </c>
      <c r="EB105" s="57">
        <v>246.6</v>
      </c>
      <c r="EC105" s="57">
        <f>Tabla25[[#This Row],[ROS_1DU_COR_COD_ROS_TG_NEG]]-Tabla25[[#This Row],[ROS_1DU_COR_COD_ESC_TG_NEG]]</f>
        <v>116.91666666666666</v>
      </c>
      <c r="ED105" s="57">
        <f>Tabla25[[#This Row],[ROS_1DU_COR_COD_ROS_TG_NEU]]-Tabla25[[#This Row],[ROS_1DU_COR_COD_ESC_TG_NEU]]</f>
        <v>101.26666666666668</v>
      </c>
      <c r="EE105" s="57">
        <f>Tabla25[[#This Row],[ROS_1DU_COR_COD_ROS_TG_POS]]-Tabla25[[#This Row],[ROS_1DU_COR_COD_ESC_TG_POS]]</f>
        <v>86.300000000000011</v>
      </c>
      <c r="EF105" s="57">
        <f>Tabla25[[#This Row],[ROS_1DU_COR_COD_ROS_TG_TOT]]-Tabla25[[#This Row],[ROS_1DU_COR_COD_ESC_TG_TOT]]</f>
        <v>106.15126050420164</v>
      </c>
      <c r="EG105" s="57">
        <f>Tabla25[[#This Row],[ESC_1DU_COR_COD_ROS_TG_NEG]]-Tabla25[[#This Row],[ESC_1DU_COR_COD_ESC_TG_NEG]]</f>
        <v>44.464285714285722</v>
      </c>
      <c r="EH105" s="57">
        <f>Tabla25[[#This Row],[ESC_1DU_COR_COD_ROS_TG_NEU]]-Tabla25[[#This Row],[ESC_1DU_COR_COD_ESC_TG_NEU]]</f>
        <v>42.485714285714266</v>
      </c>
      <c r="EI105" s="57">
        <f>Tabla25[[#This Row],[ESC_1DU_COR_COD_ROS_TG_POS]]-Tabla25[[#This Row],[ESC_1DU_COR_COD_ESC_TG_POS]]</f>
        <v>-63.125</v>
      </c>
      <c r="EJ105" s="57">
        <f>Tabla25[[#This Row],[ESC_1DU_COR_COD_ROS_TG_TOT]]-Tabla25[[#This Row],[ESC_1DU_COR_COD_ESC_TG_TOT]]</f>
        <v>12.449999999999989</v>
      </c>
      <c r="EK105" s="57">
        <f>Tabla25[[#This Row],[PAS_1DU_COR_COD_ROS_TG_NEG]]-Tabla25[[#This Row],[PAS_1DU_COR_COD_ESC_TG_NEG]]</f>
        <v>24.416666666666657</v>
      </c>
      <c r="EL105" s="57">
        <f>Tabla25[[#This Row],[PAS_1DU_COR_COD_ROS_TG_NEU]]-Tabla25[[#This Row],[PAS_1DU_COR_COD_ESC_TG_NEU]]</f>
        <v>53.378787878787875</v>
      </c>
      <c r="EM105" s="57">
        <f>Tabla25[[#This Row],[PAS_1DU_COR_COD_ROS_TG_POS]]-Tabla25[[#This Row],[PAS_1DU_COR_COD_ESC_TG_POS]]</f>
        <v>8.5909090909090935</v>
      </c>
      <c r="EN105" s="57">
        <f>Tabla25[[#This Row],[PAS_1DU_COR_COD_ROS_TG_TOT]]-Tabla25[[#This Row],[PAS_1DU_COR_COD_ESC_TG_TOT]]</f>
        <v>29.885714285714272</v>
      </c>
    </row>
    <row r="106" spans="1:144" x14ac:dyDescent="0.3">
      <c r="A106" s="2" t="s">
        <v>104</v>
      </c>
      <c r="B106" s="2">
        <v>40</v>
      </c>
      <c r="C106" s="2">
        <v>1</v>
      </c>
      <c r="D106" s="2">
        <v>40</v>
      </c>
      <c r="E106" s="19">
        <v>3.2222222222222223</v>
      </c>
      <c r="F106" s="19">
        <v>1570.3</v>
      </c>
      <c r="G106" s="19">
        <v>3.0526315789473686</v>
      </c>
      <c r="H106" s="19">
        <v>1872.25</v>
      </c>
      <c r="I106" s="19">
        <v>3</v>
      </c>
      <c r="J106" s="19">
        <v>1389.6363636363637</v>
      </c>
      <c r="K106" s="19">
        <v>3.0909090909090908</v>
      </c>
      <c r="L106" s="19">
        <v>1585.0689655172414</v>
      </c>
      <c r="M106" s="21">
        <v>3.3888888888888888</v>
      </c>
      <c r="N106" s="21">
        <v>1452</v>
      </c>
      <c r="O106" s="21">
        <v>3.1052631578947367</v>
      </c>
      <c r="P106" s="21">
        <v>1400.1818181818182</v>
      </c>
      <c r="Q106" s="21">
        <v>3.5</v>
      </c>
      <c r="R106" s="21">
        <v>1662</v>
      </c>
      <c r="S106" s="21">
        <v>3.3272727272727272</v>
      </c>
      <c r="T106" s="21">
        <v>1499.8125</v>
      </c>
      <c r="U106" s="22">
        <v>5</v>
      </c>
      <c r="V106" s="22">
        <v>1330.8</v>
      </c>
      <c r="W106" s="22">
        <v>3</v>
      </c>
      <c r="X106" s="22">
        <v>735.88888888888891</v>
      </c>
      <c r="Y106" s="22">
        <v>3.5555555555555554</v>
      </c>
      <c r="Z106" s="22">
        <v>1012.5</v>
      </c>
      <c r="AA106" s="22">
        <v>3.8620689655172415</v>
      </c>
      <c r="AB106" s="22">
        <v>1038.1851851851852</v>
      </c>
      <c r="AC106" s="24">
        <v>1</v>
      </c>
      <c r="AD106" s="24">
        <v>695</v>
      </c>
      <c r="AE106" s="24">
        <v>3.2</v>
      </c>
      <c r="AF106" s="24">
        <v>1115.1666666666667</v>
      </c>
      <c r="AG106" s="24">
        <v>2.3333333333333335</v>
      </c>
      <c r="AH106" s="24">
        <v>698</v>
      </c>
      <c r="AI106" s="24">
        <v>2.1724137931034484</v>
      </c>
      <c r="AJ106" s="24">
        <v>844.52941176470586</v>
      </c>
      <c r="AK106" s="26">
        <v>2.1111111111111112</v>
      </c>
      <c r="AL106" s="26">
        <v>1353</v>
      </c>
      <c r="AM106" s="26">
        <v>2.2000000000000002</v>
      </c>
      <c r="AN106" s="26">
        <v>875.25</v>
      </c>
      <c r="AO106" s="26">
        <v>2.6</v>
      </c>
      <c r="AP106" s="26">
        <v>994.85714285714289</v>
      </c>
      <c r="AQ106" s="26">
        <v>2.3103448275862069</v>
      </c>
      <c r="AR106" s="26">
        <v>1001.3888888888889</v>
      </c>
      <c r="AS106" s="28">
        <v>5.1111111111111107</v>
      </c>
      <c r="AT106" s="28">
        <v>1569.625</v>
      </c>
      <c r="AU106" s="28">
        <v>4.7</v>
      </c>
      <c r="AV106" s="28">
        <v>1511.1111111111111</v>
      </c>
      <c r="AW106" s="28">
        <v>4</v>
      </c>
      <c r="AX106" s="28">
        <v>1135.1111111111111</v>
      </c>
      <c r="AY106" s="28">
        <v>4.5862068965517242</v>
      </c>
      <c r="AZ106" s="28">
        <v>1398.9615384615386</v>
      </c>
      <c r="BA106" s="33">
        <f>Tabla25[[#This Row],[ROS_NUM_COR_COD_ROS_TG_NEG]]-Tabla25[[#This Row],[PAS_NUM_COR_COD_ROS_TG_NEG]]</f>
        <v>1.7222222222222219</v>
      </c>
      <c r="BB106" s="33">
        <f>Tabla25[[#This Row],[ROS_DUR_COR_COD_ROS_TG_NEG]]-Tabla25[[#This Row],[PAS_DUR_COR_COD_ROS_TG_NEG]]</f>
        <v>117.625</v>
      </c>
      <c r="BC106" s="33">
        <f>Tabla25[[#This Row],[ROS_NUM_COR_COD_ROS_TG_NEU]]-Tabla25[[#This Row],[PAS_NUM_COR_COD_ROS_TG_NEU]]</f>
        <v>1.5947368421052635</v>
      </c>
      <c r="BD106" s="33">
        <f>Tabla25[[#This Row],[ROS_DUR_COR_COD_ROS_TG_NEU]]-Tabla25[[#This Row],[PAS_DUR_COR_COD_ROS_TG_NEU]]</f>
        <v>110.92929292929284</v>
      </c>
      <c r="BE106" s="33">
        <f>Tabla25[[#This Row],[ROS_NUM_COR_COD_ROS_TG_POS]]-Tabla25[[#This Row],[PAS_NUM_COR_COD_ROS_TG_POS]]</f>
        <v>0.5</v>
      </c>
      <c r="BF106" s="33">
        <f>Tabla25[[#This Row],[ROS_DUR_COR_COD_ROS_TG_POS]]-Tabla25[[#This Row],[PAS_DUR_COR_COD_ROS_TG_POS]]</f>
        <v>-526.88888888888891</v>
      </c>
      <c r="BG106" s="33">
        <f>Tabla25[[#This Row],[ROS_NUM_COR_COD_ROS_TG_TOT]]-Tabla25[[#This Row],[PAS_NUM_COR_COD_ROS_TG_TOT]]</f>
        <v>1.258934169278997</v>
      </c>
      <c r="BH106" s="33">
        <f>Tabla25[[#This Row],[ROS_DUR_COR_COD_ROS_TG_TOT]]-Tabla25[[#This Row],[PAS_DUR_COR_COD_ROS_TG_TOT]]</f>
        <v>-100.85096153846143</v>
      </c>
      <c r="BI106" s="30">
        <f>Tabla25[[#This Row],[ROS_NUM_COR_COD_ESC_TG_NEG]]-Tabla25[[#This Row],[PAS_NUM_COR_COD_ESC_TG_NEG]]</f>
        <v>-1.1111111111111112</v>
      </c>
      <c r="BJ106" s="30">
        <f>Tabla25[[#This Row],[ROS_DUR_COR_COD_ESC_TG_NEG]]-Tabla25[[#This Row],[PAS_DUR_COR_COD_ESC_TG_NEG]]</f>
        <v>-217.29999999999995</v>
      </c>
      <c r="BK106" s="30">
        <f>Tabla25[[#This Row],[ROS_NUM_COR_COD_ESC_TG_NEU]]-Tabla25[[#This Row],[PAS_NUM_COR_COD_ESC_TG_NEU]]</f>
        <v>-0.85263157894736841</v>
      </c>
      <c r="BL106" s="30">
        <f>Tabla25[[#This Row],[ROS_DUR_COR_COD_ESC_TG_NEU]]-Tabla25[[#This Row],[PAS_DUR_COR_COD_ESC_TG_NEU]]</f>
        <v>-997</v>
      </c>
      <c r="BM106" s="30">
        <f>Tabla25[[#This Row],[ROS_NUM_COR_COD_ESC_TG_POS]]-Tabla25[[#This Row],[PAS_NUM_COR_COD_ESC_TG_POS]]</f>
        <v>-0.39999999999999991</v>
      </c>
      <c r="BN106" s="30">
        <f>Tabla25[[#This Row],[ROS_DUR_COR_COD_ESC_TG_POS]]-Tabla25[[#This Row],[PAS_DUR_COR_COD_ESC_TG_POS]]</f>
        <v>-394.77922077922085</v>
      </c>
      <c r="BO106" s="30">
        <f>Tabla25[[#This Row],[ROS_NUM_COR_COD_ESC_TG_TOT]]-Tabla25[[#This Row],[PAS_NUM_COR_COD_ESC_TG_TOT]]</f>
        <v>-0.78056426332288398</v>
      </c>
      <c r="BP106" s="30">
        <f>Tabla25[[#This Row],[ROS_DUR_COR_COD_ESC_TG_TOT]]-Tabla25[[#This Row],[PAS_DUR_COR_COD_ESC_TG_TOT]]</f>
        <v>-583.68007662835248</v>
      </c>
      <c r="BQ106" s="36">
        <f>Tabla25[[#This Row],[PAS_NUM_COR_COD_ROS_TG_NEG]]-Tabla25[[#This Row],[ESC_NUM_COR_COD_ROS_TG_NEG]]</f>
        <v>2.3888888888888888</v>
      </c>
      <c r="BR106" s="36">
        <f>Tabla25[[#This Row],[PAS_DUR_COR_COD_ROS_TG_NEG]]-Tabla25[[#This Row],[ESC_DUR_COR_COD_ROS_TG_NEG]]</f>
        <v>757</v>
      </c>
      <c r="BS106" s="36">
        <f>Tabla25[[#This Row],[PAS_NUM_COR_COD_ROS_TG_NEU]]-Tabla25[[#This Row],[ESC_NUM_COR_COD_ROS_TG_NEU]]</f>
        <v>-9.4736842105263452E-2</v>
      </c>
      <c r="BT106" s="36">
        <f>Tabla25[[#This Row],[PAS_DUR_COR_COD_ROS_TG_NEU]]-Tabla25[[#This Row],[ESC_DUR_COR_COD_ROS_TG_NEU]]</f>
        <v>285.0151515151515</v>
      </c>
      <c r="BU106" s="36">
        <f>Tabla25[[#This Row],[PAS_NUM_COR_COD_ROS_TG_POS]]-Tabla25[[#This Row],[ESC_NUM_COR_COD_ROS_TG_POS]]</f>
        <v>1.1666666666666665</v>
      </c>
      <c r="BV106" s="36">
        <f>Tabla25[[#This Row],[PAS_DUR_COR_COD_ROS_TG_POS]]-Tabla25[[#This Row],[ESC_DUR_COR_COD_ROS_TG_POS]]</f>
        <v>964</v>
      </c>
      <c r="BW106" s="36">
        <f>Tabla25[[#This Row],[PAS_NUM_COR_COD_ROS_TG_TOT]]-Tabla25[[#This Row],[ESC_NUM_COR_COD_ROS_TG_TOT]]</f>
        <v>1.1548589341692788</v>
      </c>
      <c r="BX106" s="36">
        <f>Tabla25[[#This Row],[PAS_DUR_COR_COD_ROS_TG_TOT]]-Tabla25[[#This Row],[ESC_DUR_COR_COD_ROS_TG_TOT]]</f>
        <v>655.28308823529414</v>
      </c>
      <c r="BY106" s="39">
        <f>Tabla25[[#This Row],[PAS_NUM_COR_COD_ESC_TG_NEG]]-Tabla25[[#This Row],[ESC_NUM_COR_COD_ESC_TG_NEG]]</f>
        <v>-1.7777777777777777</v>
      </c>
      <c r="BZ106" s="39">
        <f>Tabla25[[#This Row],[PAS_DUR_COR_COD_ESC_TG_NEG]]-Tabla25[[#This Row],[ESC_DUR_COR_COD_ESC_TG_NEG]]</f>
        <v>239.5</v>
      </c>
      <c r="CA106" s="39">
        <f>Tabla25[[#This Row],[PAS_NUM_COR_COD_ESC_TG_NEU]]-Tabla25[[#This Row],[ESC_NUM_COR_COD_ESC_TG_NEU]]</f>
        <v>5.2631578947368585E-2</v>
      </c>
      <c r="CB106" s="39">
        <f>Tabla25[[#This Row],[PAS_DUR_COR_COD_ESC_TG_NEU]]-Tabla25[[#This Row],[ESC_DUR_COR_COD_ESC_TG_NEU]]</f>
        <v>1136.3611111111111</v>
      </c>
      <c r="CC106" s="39">
        <f>Tabla25[[#This Row],[PAS_NUM_COR_COD_ESC_TG_POS]]-Tabla25[[#This Row],[ESC_NUM_COR_COD_ESC_TG_POS]]</f>
        <v>-0.55555555555555536</v>
      </c>
      <c r="CD106" s="39">
        <f>Tabla25[[#This Row],[PAS_DUR_COR_COD_ESC_TG_POS]]-Tabla25[[#This Row],[ESC_DUR_COR_COD_ESC_TG_POS]]</f>
        <v>377.13636363636374</v>
      </c>
      <c r="CE106" s="39">
        <f>Tabla25[[#This Row],[PAS_NUM_COR_COD_ESC_TG_TOT]]-Tabla25[[#This Row],[ESC_NUM_COR_COD_ESC_TG_TOT]]</f>
        <v>-0.77115987460815072</v>
      </c>
      <c r="CF106" s="39">
        <f>Tabla25[[#This Row],[PAS_DUR_COR_COD_ESC_TG_TOT]]-Tabla25[[#This Row],[ESC_DUR_COR_COD_ESC_TG_TOT]]</f>
        <v>546.88378033205618</v>
      </c>
      <c r="CG106" s="42">
        <f>Tabla25[[#This Row],[PAS_NUM_COR_COD_ROS_TG_NEG]]-Tabla25[[#This Row],[PAS_NUM_COR_COD_ESC_TG_NEG]]</f>
        <v>0.16666666666666652</v>
      </c>
      <c r="CH106" s="42">
        <f>Tabla25[[#This Row],[PAS_NUM_COR_COD_ROS_TG_NEU]]-Tabla25[[#This Row],[PAS_NUM_COR_COD_ESC_TG_NEU]]</f>
        <v>5.2631578947368141E-2</v>
      </c>
      <c r="CI106" s="42">
        <f>Tabla25[[#This Row],[PAS_NUM_COR_COD_ROS_TG_POS]]-Tabla25[[#This Row],[PAS_NUM_COR_COD_ESC_TG_POS]]</f>
        <v>0.5</v>
      </c>
      <c r="CJ106" s="42">
        <f>Tabla25[[#This Row],[PAS_NUM_COR_COD_ROS_TG_TOT]]-Tabla25[[#This Row],[PAS_NUM_COR_COD_ESC_TG_TOT]]</f>
        <v>0.23636363636363633</v>
      </c>
      <c r="CK106" s="42">
        <f>Tabla25[[#This Row],[PAS_DUR_COR_COD_ROS_TG_NEG]]-Tabla25[[#This Row],[PAS_DUR_COR_COD_ESC_TG_NEG]]</f>
        <v>-118.29999999999995</v>
      </c>
      <c r="CL106" s="42">
        <f>Tabla25[[#This Row],[PAS_DUR_COR_COD_ROS_TG_NEU]]-Tabla25[[#This Row],[PAS_DUR_COR_COD_ESC_TG_NEU]]</f>
        <v>-472.06818181818176</v>
      </c>
      <c r="CM106" s="42">
        <f>Tabla25[[#This Row],[PAS_DUR_COR_COD_ROS_TG_POS]]-Tabla25[[#This Row],[PAS_DUR_COR_COD_ESC_TG_POS]]</f>
        <v>272.36363636363626</v>
      </c>
      <c r="CN106" s="42">
        <f>Tabla25[[#This Row],[PAS_DUR_COR_COD_ROS_TG_TOT]]-Tabla25[[#This Row],[PAS_DUR_COR_COD_ESC_TG_TOT]]</f>
        <v>-85.256465517241395</v>
      </c>
      <c r="CO106" s="44">
        <f>Tabla25[[#This Row],[ESC_NUM_COR_COD_ROS_TG_NEG]]-Tabla25[[#This Row],[ESC_NUM_COR_COD_ESC_TG_NEG]]</f>
        <v>-4</v>
      </c>
      <c r="CP106" s="44">
        <f>Tabla25[[#This Row],[ESC_NUM_COR_COD_ROS_TG_NEU]]-Tabla25[[#This Row],[ESC_NUM_COR_COD_ESC_TG_NEU]]</f>
        <v>0.20000000000000018</v>
      </c>
      <c r="CQ106" s="44">
        <f>Tabla25[[#This Row],[ESC_NUM_COR_COD_ROS_TG_POS]]-Tabla25[[#This Row],[ESC_NUM_COR_COD_ESC_TG_POS]]</f>
        <v>-1.2222222222222219</v>
      </c>
      <c r="CR106" s="44">
        <f>Tabla25[[#This Row],[ESC_NUM_COR_COD_ROS_TG_TOT]]-Tabla25[[#This Row],[ESC_NUM_COR_COD_ESC_TG_TOT]]</f>
        <v>-1.6896551724137931</v>
      </c>
      <c r="CS106" s="44">
        <f>Tabla25[[#This Row],[ESC_DUR_COR_COD_ROS_TG_NEG]]-Tabla25[[#This Row],[ESC_DUR_COR_COD_ESC_TG_NEG]]</f>
        <v>-635.79999999999995</v>
      </c>
      <c r="CT106" s="44">
        <f>Tabla25[[#This Row],[ESC_DUR_COR_COD_ROS_TG_NEU]]-Tabla25[[#This Row],[ESC_DUR_COR_COD_ESC_TG_NEU]]</f>
        <v>379.27777777777783</v>
      </c>
      <c r="CU106" s="44">
        <f>Tabla25[[#This Row],[ESC_DUR_COR_COD_ROS_TG_POS]]-Tabla25[[#This Row],[ESC_DUR_COR_COD_ESC_TG_POS]]</f>
        <v>-314.5</v>
      </c>
      <c r="CV106" s="44">
        <f>Tabla25[[#This Row],[ESC_DUR_COR_COD_ROS_TG_TOT]]-Tabla25[[#This Row],[ESC_DUR_COR_COD_ESC_TG_TOT]]</f>
        <v>-193.65577342047936</v>
      </c>
      <c r="CW106" s="47">
        <f>Tabla25[[#This Row],[ROS_NUM_COR_COD_ROS_TG_NEG]]-Tabla25[[#This Row],[ROS_NUM_COR_COD_ESC_TG_NEG]]</f>
        <v>2.9999999999999996</v>
      </c>
      <c r="CX106" s="47">
        <f>Tabla25[[#This Row],[ROS_NUM_COR_COD_ROS_TG_NEU]]-Tabla25[[#This Row],[ROS_NUM_COR_COD_ESC_TG_NEU]]</f>
        <v>2.5</v>
      </c>
      <c r="CY106" s="47">
        <f>Tabla25[[#This Row],[ROS_NUM_COR_COD_ROS_TG_POS]]-Tabla25[[#This Row],[ROS_NUM_COR_COD_ESC_TG_POS]]</f>
        <v>1.4</v>
      </c>
      <c r="CZ106" s="47">
        <f>Tabla25[[#This Row],[ROS_NUM_COR_COD_ROS_TG_TOT]]-Tabla25[[#This Row],[ROS_NUM_COR_COD_ESC_TG_TOT]]</f>
        <v>2.2758620689655173</v>
      </c>
      <c r="DA106" s="47">
        <f>Tabla25[[#This Row],[ROS_DUR_COR_COD_ROS_TG_NEG]]-Tabla25[[#This Row],[ROS_DUR_COR_COD_ESC_TG_NEG]]</f>
        <v>216.625</v>
      </c>
      <c r="DB106" s="47">
        <f>Tabla25[[#This Row],[ROS_DUR_COR_COD_ROS_TG_NEU]]-Tabla25[[#This Row],[ROS_DUR_COR_COD_ESC_TG_NEU]]</f>
        <v>635.86111111111109</v>
      </c>
      <c r="DC106" s="47">
        <f>Tabla25[[#This Row],[ROS_DUR_COR_COD_ROS_TG_POS]]-Tabla25[[#This Row],[ROS_DUR_COR_COD_ESC_TG_POS]]</f>
        <v>140.2539682539682</v>
      </c>
      <c r="DD106" s="47">
        <f>Tabla25[[#This Row],[ROS_DUR_COR_COD_ROS_TG_TOT]]-Tabla25[[#This Row],[ROS_DUR_COR_COD_ESC_TG_TOT]]</f>
        <v>397.57264957264965</v>
      </c>
      <c r="DE106" s="57">
        <v>277.5</v>
      </c>
      <c r="DF106" s="57">
        <v>328.77777777777777</v>
      </c>
      <c r="DG106" s="57">
        <v>206.77777777777777</v>
      </c>
      <c r="DH106" s="57">
        <v>270.76923076923077</v>
      </c>
      <c r="DI106" s="57">
        <v>173</v>
      </c>
      <c r="DJ106" s="57">
        <v>319.375</v>
      </c>
      <c r="DK106" s="57">
        <v>230.57142857142858</v>
      </c>
      <c r="DL106" s="57">
        <v>260.44444444444446</v>
      </c>
      <c r="DM106" s="57">
        <v>283.5</v>
      </c>
      <c r="DN106" s="57">
        <v>214.83333333333334</v>
      </c>
      <c r="DO106" s="57">
        <v>248.28571428571428</v>
      </c>
      <c r="DP106" s="57">
        <v>244.76470588235293</v>
      </c>
      <c r="DQ106" s="57">
        <v>293.3</v>
      </c>
      <c r="DR106" s="57">
        <v>217.66666666666666</v>
      </c>
      <c r="DS106" s="57">
        <v>303.75</v>
      </c>
      <c r="DT106" s="57">
        <v>271.18518518518516</v>
      </c>
      <c r="DU106" s="57">
        <v>251</v>
      </c>
      <c r="DV106" s="57">
        <v>190.90909090909091</v>
      </c>
      <c r="DW106" s="57">
        <v>263.2</v>
      </c>
      <c r="DX106" s="57">
        <v>234.15625</v>
      </c>
      <c r="DY106" s="57">
        <v>248.5</v>
      </c>
      <c r="DZ106" s="57">
        <v>248.625</v>
      </c>
      <c r="EA106" s="57">
        <v>306.54545454545456</v>
      </c>
      <c r="EB106" s="57">
        <v>270.55172413793105</v>
      </c>
      <c r="EC106" s="57">
        <f>Tabla25[[#This Row],[ROS_1DU_COR_COD_ROS_TG_NEG]]-Tabla25[[#This Row],[ROS_1DU_COR_COD_ESC_TG_NEG]]</f>
        <v>104.5</v>
      </c>
      <c r="ED106" s="57">
        <f>Tabla25[[#This Row],[ROS_1DU_COR_COD_ROS_TG_NEU]]-Tabla25[[#This Row],[ROS_1DU_COR_COD_ESC_TG_NEU]]</f>
        <v>9.4027777777777715</v>
      </c>
      <c r="EE106" s="57">
        <f>Tabla25[[#This Row],[ROS_1DU_COR_COD_ROS_TG_POS]]-Tabla25[[#This Row],[ROS_1DU_COR_COD_ESC_TG_POS]]</f>
        <v>-23.793650793650812</v>
      </c>
      <c r="EF106" s="57">
        <f>Tabla25[[#This Row],[ROS_1DU_COR_COD_ROS_TG_TOT]]-Tabla25[[#This Row],[ROS_1DU_COR_COD_ESC_TG_TOT]]</f>
        <v>10.324786324786317</v>
      </c>
      <c r="EG106" s="57">
        <f>Tabla25[[#This Row],[ESC_1DU_COR_COD_ROS_TG_NEG]]-Tabla25[[#This Row],[ESC_1DU_COR_COD_ESC_TG_NEG]]</f>
        <v>-9.8000000000000114</v>
      </c>
      <c r="EH106" s="57">
        <f>Tabla25[[#This Row],[ESC_1DU_COR_COD_ROS_TG_NEU]]-Tabla25[[#This Row],[ESC_1DU_COR_COD_ESC_TG_NEU]]</f>
        <v>-2.8333333333333144</v>
      </c>
      <c r="EI106" s="57">
        <f>Tabla25[[#This Row],[ESC_1DU_COR_COD_ROS_TG_POS]]-Tabla25[[#This Row],[ESC_1DU_COR_COD_ESC_TG_POS]]</f>
        <v>-55.464285714285722</v>
      </c>
      <c r="EJ106" s="57">
        <f>Tabla25[[#This Row],[ESC_1DU_COR_COD_ROS_TG_TOT]]-Tabla25[[#This Row],[ESC_1DU_COR_COD_ESC_TG_TOT]]</f>
        <v>-26.420479302832234</v>
      </c>
      <c r="EK106" s="57">
        <f>Tabla25[[#This Row],[PAS_1DU_COR_COD_ROS_TG_NEG]]-Tabla25[[#This Row],[PAS_1DU_COR_COD_ESC_TG_NEG]]</f>
        <v>2.5</v>
      </c>
      <c r="EL106" s="57">
        <f>Tabla25[[#This Row],[PAS_1DU_COR_COD_ROS_TG_NEU]]-Tabla25[[#This Row],[PAS_1DU_COR_COD_ESC_TG_NEU]]</f>
        <v>-57.715909090909093</v>
      </c>
      <c r="EM106" s="57">
        <f>Tabla25[[#This Row],[PAS_1DU_COR_COD_ROS_TG_POS]]-Tabla25[[#This Row],[PAS_1DU_COR_COD_ESC_TG_POS]]</f>
        <v>-43.345454545454572</v>
      </c>
      <c r="EN106" s="57">
        <f>Tabla25[[#This Row],[PAS_1DU_COR_COD_ROS_TG_TOT]]-Tabla25[[#This Row],[PAS_1DU_COR_COD_ESC_TG_TOT]]</f>
        <v>-36.395474137931046</v>
      </c>
    </row>
    <row r="107" spans="1:144" x14ac:dyDescent="0.3">
      <c r="A107" s="2" t="s">
        <v>105</v>
      </c>
      <c r="B107" s="2">
        <v>40</v>
      </c>
      <c r="C107" s="2">
        <v>1</v>
      </c>
      <c r="D107" s="2">
        <v>46</v>
      </c>
      <c r="E107" s="19">
        <v>3.3</v>
      </c>
      <c r="F107" s="19">
        <v>1037.6842105263158</v>
      </c>
      <c r="G107" s="19">
        <v>3.7</v>
      </c>
      <c r="H107" s="19">
        <v>1123.0999999999999</v>
      </c>
      <c r="I107" s="19">
        <v>3.8</v>
      </c>
      <c r="J107" s="19">
        <v>1098.5263157894738</v>
      </c>
      <c r="K107" s="19">
        <v>3.6</v>
      </c>
      <c r="L107" s="19">
        <v>1087.0689655172414</v>
      </c>
      <c r="M107" s="21">
        <v>3.7</v>
      </c>
      <c r="N107" s="21">
        <v>1219.3684210526317</v>
      </c>
      <c r="O107" s="21">
        <v>3.5</v>
      </c>
      <c r="P107" s="21">
        <v>1098.8888888888889</v>
      </c>
      <c r="Q107" s="21">
        <v>3.45</v>
      </c>
      <c r="R107" s="21">
        <v>1129.2777777777778</v>
      </c>
      <c r="S107" s="21">
        <v>3.55</v>
      </c>
      <c r="T107" s="21">
        <v>1150.4545454545455</v>
      </c>
      <c r="U107" s="22">
        <v>6.1111111111111107</v>
      </c>
      <c r="V107" s="22">
        <v>1662.7777777777778</v>
      </c>
      <c r="W107" s="22">
        <v>5.8888888888888893</v>
      </c>
      <c r="X107" s="22">
        <v>1693.5555555555557</v>
      </c>
      <c r="Y107" s="22">
        <v>4</v>
      </c>
      <c r="Z107" s="22">
        <v>1106.7777777777778</v>
      </c>
      <c r="AA107" s="22">
        <v>5.333333333333333</v>
      </c>
      <c r="AB107" s="22">
        <v>1487.7037037037037</v>
      </c>
      <c r="AC107" s="24">
        <v>1.4444444444444444</v>
      </c>
      <c r="AD107" s="24">
        <v>764.2</v>
      </c>
      <c r="AE107" s="24">
        <v>1.6666666666666667</v>
      </c>
      <c r="AF107" s="24">
        <v>720.83333333333337</v>
      </c>
      <c r="AG107" s="24">
        <v>2.8888888888888888</v>
      </c>
      <c r="AH107" s="24">
        <v>876.66666666666663</v>
      </c>
      <c r="AI107" s="24">
        <v>2</v>
      </c>
      <c r="AJ107" s="24">
        <v>801.8</v>
      </c>
      <c r="AK107" s="26">
        <v>0.55555555555555558</v>
      </c>
      <c r="AL107" s="26">
        <v>403.5</v>
      </c>
      <c r="AM107" s="26">
        <v>0.5</v>
      </c>
      <c r="AN107" s="26">
        <v>388.5</v>
      </c>
      <c r="AO107" s="26">
        <v>0.7</v>
      </c>
      <c r="AP107" s="26">
        <v>540.75</v>
      </c>
      <c r="AQ107" s="26">
        <v>0.58620689655172409</v>
      </c>
      <c r="AR107" s="26">
        <v>444.25</v>
      </c>
      <c r="AS107" s="28">
        <v>6.1111111111111107</v>
      </c>
      <c r="AT107" s="28">
        <v>2046.4444444444443</v>
      </c>
      <c r="AU107" s="28">
        <v>6.5</v>
      </c>
      <c r="AV107" s="28">
        <v>2129.4</v>
      </c>
      <c r="AW107" s="28">
        <v>5.9</v>
      </c>
      <c r="AX107" s="28">
        <v>2054.1</v>
      </c>
      <c r="AY107" s="28">
        <v>6.1724137931034484</v>
      </c>
      <c r="AZ107" s="28">
        <v>2077.6896551724139</v>
      </c>
      <c r="BA107" s="33">
        <f>Tabla25[[#This Row],[ROS_NUM_COR_COD_ROS_TG_NEG]]-Tabla25[[#This Row],[PAS_NUM_COR_COD_ROS_TG_NEG]]</f>
        <v>2.4111111111111105</v>
      </c>
      <c r="BB107" s="33">
        <f>Tabla25[[#This Row],[ROS_DUR_COR_COD_ROS_TG_NEG]]-Tabla25[[#This Row],[PAS_DUR_COR_COD_ROS_TG_NEG]]</f>
        <v>827.07602339181267</v>
      </c>
      <c r="BC107" s="33">
        <f>Tabla25[[#This Row],[ROS_NUM_COR_COD_ROS_TG_NEU]]-Tabla25[[#This Row],[PAS_NUM_COR_COD_ROS_TG_NEU]]</f>
        <v>3</v>
      </c>
      <c r="BD107" s="33">
        <f>Tabla25[[#This Row],[ROS_DUR_COR_COD_ROS_TG_NEU]]-Tabla25[[#This Row],[PAS_DUR_COR_COD_ROS_TG_NEU]]</f>
        <v>1030.5111111111112</v>
      </c>
      <c r="BE107" s="33">
        <f>Tabla25[[#This Row],[ROS_NUM_COR_COD_ROS_TG_POS]]-Tabla25[[#This Row],[PAS_NUM_COR_COD_ROS_TG_POS]]</f>
        <v>2.4500000000000002</v>
      </c>
      <c r="BF107" s="33">
        <f>Tabla25[[#This Row],[ROS_DUR_COR_COD_ROS_TG_POS]]-Tabla25[[#This Row],[PAS_DUR_COR_COD_ROS_TG_POS]]</f>
        <v>924.82222222222208</v>
      </c>
      <c r="BG107" s="33">
        <f>Tabla25[[#This Row],[ROS_NUM_COR_COD_ROS_TG_TOT]]-Tabla25[[#This Row],[PAS_NUM_COR_COD_ROS_TG_TOT]]</f>
        <v>2.6224137931034486</v>
      </c>
      <c r="BH107" s="33">
        <f>Tabla25[[#This Row],[ROS_DUR_COR_COD_ROS_TG_TOT]]-Tabla25[[#This Row],[PAS_DUR_COR_COD_ROS_TG_TOT]]</f>
        <v>927.23510971786845</v>
      </c>
      <c r="BI107" s="30">
        <f>Tabla25[[#This Row],[ROS_NUM_COR_COD_ESC_TG_NEG]]-Tabla25[[#This Row],[PAS_NUM_COR_COD_ESC_TG_NEG]]</f>
        <v>-2.7444444444444445</v>
      </c>
      <c r="BJ107" s="30">
        <f>Tabla25[[#This Row],[ROS_DUR_COR_COD_ESC_TG_NEG]]-Tabla25[[#This Row],[PAS_DUR_COR_COD_ESC_TG_NEG]]</f>
        <v>-634.18421052631584</v>
      </c>
      <c r="BK107" s="30">
        <f>Tabla25[[#This Row],[ROS_NUM_COR_COD_ESC_TG_NEU]]-Tabla25[[#This Row],[PAS_NUM_COR_COD_ESC_TG_NEU]]</f>
        <v>-3.2</v>
      </c>
      <c r="BL107" s="30">
        <f>Tabla25[[#This Row],[ROS_DUR_COR_COD_ESC_TG_NEU]]-Tabla25[[#This Row],[PAS_DUR_COR_COD_ESC_TG_NEU]]</f>
        <v>-734.59999999999991</v>
      </c>
      <c r="BM107" s="30">
        <f>Tabla25[[#This Row],[ROS_NUM_COR_COD_ESC_TG_POS]]-Tabla25[[#This Row],[PAS_NUM_COR_COD_ESC_TG_POS]]</f>
        <v>-3.0999999999999996</v>
      </c>
      <c r="BN107" s="30">
        <f>Tabla25[[#This Row],[ROS_DUR_COR_COD_ESC_TG_POS]]-Tabla25[[#This Row],[PAS_DUR_COR_COD_ESC_TG_POS]]</f>
        <v>-557.77631578947376</v>
      </c>
      <c r="BO107" s="30">
        <f>Tabla25[[#This Row],[ROS_NUM_COR_COD_ESC_TG_TOT]]-Tabla25[[#This Row],[PAS_NUM_COR_COD_ESC_TG_TOT]]</f>
        <v>-3.0137931034482759</v>
      </c>
      <c r="BP107" s="30">
        <f>Tabla25[[#This Row],[ROS_DUR_COR_COD_ESC_TG_TOT]]-Tabla25[[#This Row],[PAS_DUR_COR_COD_ESC_TG_TOT]]</f>
        <v>-642.81896551724139</v>
      </c>
      <c r="BQ107" s="36">
        <f>Tabla25[[#This Row],[PAS_NUM_COR_COD_ROS_TG_NEG]]-Tabla25[[#This Row],[ESC_NUM_COR_COD_ROS_TG_NEG]]</f>
        <v>2.2555555555555555</v>
      </c>
      <c r="BR107" s="36">
        <f>Tabla25[[#This Row],[PAS_DUR_COR_COD_ROS_TG_NEG]]-Tabla25[[#This Row],[ESC_DUR_COR_COD_ROS_TG_NEG]]</f>
        <v>455.16842105263163</v>
      </c>
      <c r="BS107" s="36">
        <f>Tabla25[[#This Row],[PAS_NUM_COR_COD_ROS_TG_NEU]]-Tabla25[[#This Row],[ESC_NUM_COR_COD_ROS_TG_NEU]]</f>
        <v>1.8333333333333333</v>
      </c>
      <c r="BT107" s="36">
        <f>Tabla25[[#This Row],[PAS_DUR_COR_COD_ROS_TG_NEU]]-Tabla25[[#This Row],[ESC_DUR_COR_COD_ROS_TG_NEU]]</f>
        <v>378.05555555555554</v>
      </c>
      <c r="BU107" s="36">
        <f>Tabla25[[#This Row],[PAS_NUM_COR_COD_ROS_TG_POS]]-Tabla25[[#This Row],[ESC_NUM_COR_COD_ROS_TG_POS]]</f>
        <v>0.56111111111111134</v>
      </c>
      <c r="BV107" s="36">
        <f>Tabla25[[#This Row],[PAS_DUR_COR_COD_ROS_TG_POS]]-Tabla25[[#This Row],[ESC_DUR_COR_COD_ROS_TG_POS]]</f>
        <v>252.6111111111112</v>
      </c>
      <c r="BW107" s="36">
        <f>Tabla25[[#This Row],[PAS_NUM_COR_COD_ROS_TG_TOT]]-Tabla25[[#This Row],[ESC_NUM_COR_COD_ROS_TG_TOT]]</f>
        <v>1.5499999999999998</v>
      </c>
      <c r="BX107" s="36">
        <f>Tabla25[[#This Row],[PAS_DUR_COR_COD_ROS_TG_TOT]]-Tabla25[[#This Row],[ESC_DUR_COR_COD_ROS_TG_TOT]]</f>
        <v>348.65454545454554</v>
      </c>
      <c r="BY107" s="39">
        <f>Tabla25[[#This Row],[PAS_NUM_COR_COD_ESC_TG_NEG]]-Tabla25[[#This Row],[ESC_NUM_COR_COD_ESC_TG_NEG]]</f>
        <v>-2.8111111111111109</v>
      </c>
      <c r="BZ107" s="39">
        <f>Tabla25[[#This Row],[PAS_DUR_COR_COD_ESC_TG_NEG]]-Tabla25[[#This Row],[ESC_DUR_COR_COD_ESC_TG_NEG]]</f>
        <v>-625.09356725146199</v>
      </c>
      <c r="CA107" s="39">
        <f>Tabla25[[#This Row],[PAS_NUM_COR_COD_ESC_TG_NEU]]-Tabla25[[#This Row],[ESC_NUM_COR_COD_ESC_TG_NEU]]</f>
        <v>-2.1888888888888891</v>
      </c>
      <c r="CB107" s="39">
        <f>Tabla25[[#This Row],[PAS_DUR_COR_COD_ESC_TG_NEU]]-Tabla25[[#This Row],[ESC_DUR_COR_COD_ESC_TG_NEU]]</f>
        <v>-570.45555555555575</v>
      </c>
      <c r="CC107" s="39">
        <f>Tabla25[[#This Row],[PAS_NUM_COR_COD_ESC_TG_POS]]-Tabla25[[#This Row],[ESC_NUM_COR_COD_ESC_TG_POS]]</f>
        <v>-0.20000000000000018</v>
      </c>
      <c r="CD107" s="39">
        <f>Tabla25[[#This Row],[PAS_DUR_COR_COD_ESC_TG_POS]]-Tabla25[[#This Row],[ESC_DUR_COR_COD_ESC_TG_POS]]</f>
        <v>-8.2514619883040723</v>
      </c>
      <c r="CE107" s="39">
        <f>Tabla25[[#This Row],[PAS_NUM_COR_COD_ESC_TG_TOT]]-Tabla25[[#This Row],[ESC_NUM_COR_COD_ESC_TG_TOT]]</f>
        <v>-1.7333333333333329</v>
      </c>
      <c r="CF107" s="39">
        <f>Tabla25[[#This Row],[PAS_DUR_COR_COD_ESC_TG_TOT]]-Tabla25[[#This Row],[ESC_DUR_COR_COD_ESC_TG_TOT]]</f>
        <v>-400.6347381864623</v>
      </c>
      <c r="CG107" s="42">
        <f>Tabla25[[#This Row],[PAS_NUM_COR_COD_ROS_TG_NEG]]-Tabla25[[#This Row],[PAS_NUM_COR_COD_ESC_TG_NEG]]</f>
        <v>0.40000000000000036</v>
      </c>
      <c r="CH107" s="42">
        <f>Tabla25[[#This Row],[PAS_NUM_COR_COD_ROS_TG_NEU]]-Tabla25[[#This Row],[PAS_NUM_COR_COD_ESC_TG_NEU]]</f>
        <v>-0.20000000000000018</v>
      </c>
      <c r="CI107" s="42">
        <f>Tabla25[[#This Row],[PAS_NUM_COR_COD_ROS_TG_POS]]-Tabla25[[#This Row],[PAS_NUM_COR_COD_ESC_TG_POS]]</f>
        <v>-0.34999999999999964</v>
      </c>
      <c r="CJ107" s="42">
        <f>Tabla25[[#This Row],[PAS_NUM_COR_COD_ROS_TG_TOT]]-Tabla25[[#This Row],[PAS_NUM_COR_COD_ESC_TG_TOT]]</f>
        <v>-5.0000000000000266E-2</v>
      </c>
      <c r="CK107" s="42">
        <f>Tabla25[[#This Row],[PAS_DUR_COR_COD_ROS_TG_NEG]]-Tabla25[[#This Row],[PAS_DUR_COR_COD_ESC_TG_NEG]]</f>
        <v>181.68421052631584</v>
      </c>
      <c r="CL107" s="42">
        <f>Tabla25[[#This Row],[PAS_DUR_COR_COD_ROS_TG_NEU]]-Tabla25[[#This Row],[PAS_DUR_COR_COD_ESC_TG_NEU]]</f>
        <v>-24.211111111110995</v>
      </c>
      <c r="CM107" s="42">
        <f>Tabla25[[#This Row],[PAS_DUR_COR_COD_ROS_TG_POS]]-Tabla25[[#This Row],[PAS_DUR_COR_COD_ESC_TG_POS]]</f>
        <v>30.751461988304072</v>
      </c>
      <c r="CN107" s="42">
        <f>Tabla25[[#This Row],[PAS_DUR_COR_COD_ROS_TG_TOT]]-Tabla25[[#This Row],[PAS_DUR_COR_COD_ESC_TG_TOT]]</f>
        <v>63.385579937304101</v>
      </c>
      <c r="CO107" s="44">
        <f>Tabla25[[#This Row],[ESC_NUM_COR_COD_ROS_TG_NEG]]-Tabla25[[#This Row],[ESC_NUM_COR_COD_ESC_TG_NEG]]</f>
        <v>-4.6666666666666661</v>
      </c>
      <c r="CP107" s="44">
        <f>Tabla25[[#This Row],[ESC_NUM_COR_COD_ROS_TG_NEU]]-Tabla25[[#This Row],[ESC_NUM_COR_COD_ESC_TG_NEU]]</f>
        <v>-4.2222222222222223</v>
      </c>
      <c r="CQ107" s="44">
        <f>Tabla25[[#This Row],[ESC_NUM_COR_COD_ROS_TG_POS]]-Tabla25[[#This Row],[ESC_NUM_COR_COD_ESC_TG_POS]]</f>
        <v>-1.1111111111111112</v>
      </c>
      <c r="CR107" s="44">
        <f>Tabla25[[#This Row],[ESC_NUM_COR_COD_ROS_TG_TOT]]-Tabla25[[#This Row],[ESC_NUM_COR_COD_ESC_TG_TOT]]</f>
        <v>-3.333333333333333</v>
      </c>
      <c r="CS107" s="44">
        <f>Tabla25[[#This Row],[ESC_DUR_COR_COD_ROS_TG_NEG]]-Tabla25[[#This Row],[ESC_DUR_COR_COD_ESC_TG_NEG]]</f>
        <v>-898.57777777777778</v>
      </c>
      <c r="CT107" s="44">
        <f>Tabla25[[#This Row],[ESC_DUR_COR_COD_ROS_TG_NEU]]-Tabla25[[#This Row],[ESC_DUR_COR_COD_ESC_TG_NEU]]</f>
        <v>-972.72222222222229</v>
      </c>
      <c r="CU107" s="44">
        <f>Tabla25[[#This Row],[ESC_DUR_COR_COD_ROS_TG_POS]]-Tabla25[[#This Row],[ESC_DUR_COR_COD_ESC_TG_POS]]</f>
        <v>-230.1111111111112</v>
      </c>
      <c r="CV107" s="44">
        <f>Tabla25[[#This Row],[ESC_DUR_COR_COD_ROS_TG_TOT]]-Tabla25[[#This Row],[ESC_DUR_COR_COD_ESC_TG_TOT]]</f>
        <v>-685.90370370370374</v>
      </c>
      <c r="CW107" s="47">
        <f>Tabla25[[#This Row],[ROS_NUM_COR_COD_ROS_TG_NEG]]-Tabla25[[#This Row],[ROS_NUM_COR_COD_ESC_TG_NEG]]</f>
        <v>5.5555555555555554</v>
      </c>
      <c r="CX107" s="47">
        <f>Tabla25[[#This Row],[ROS_NUM_COR_COD_ROS_TG_NEU]]-Tabla25[[#This Row],[ROS_NUM_COR_COD_ESC_TG_NEU]]</f>
        <v>6</v>
      </c>
      <c r="CY107" s="47">
        <f>Tabla25[[#This Row],[ROS_NUM_COR_COD_ROS_TG_POS]]-Tabla25[[#This Row],[ROS_NUM_COR_COD_ESC_TG_POS]]</f>
        <v>5.2</v>
      </c>
      <c r="CZ107" s="47">
        <f>Tabla25[[#This Row],[ROS_NUM_COR_COD_ROS_TG_TOT]]-Tabla25[[#This Row],[ROS_NUM_COR_COD_ESC_TG_TOT]]</f>
        <v>5.5862068965517242</v>
      </c>
      <c r="DA107" s="47">
        <f>Tabla25[[#This Row],[ROS_DUR_COR_COD_ROS_TG_NEG]]-Tabla25[[#This Row],[ROS_DUR_COR_COD_ESC_TG_NEG]]</f>
        <v>1642.9444444444443</v>
      </c>
      <c r="DB107" s="47">
        <f>Tabla25[[#This Row],[ROS_DUR_COR_COD_ROS_TG_NEU]]-Tabla25[[#This Row],[ROS_DUR_COR_COD_ESC_TG_NEU]]</f>
        <v>1740.9</v>
      </c>
      <c r="DC107" s="47">
        <f>Tabla25[[#This Row],[ROS_DUR_COR_COD_ROS_TG_POS]]-Tabla25[[#This Row],[ROS_DUR_COR_COD_ESC_TG_POS]]</f>
        <v>1513.35</v>
      </c>
      <c r="DD107" s="47">
        <f>Tabla25[[#This Row],[ROS_DUR_COR_COD_ROS_TG_TOT]]-Tabla25[[#This Row],[ROS_DUR_COR_COD_ESC_TG_TOT]]</f>
        <v>1633.4396551724139</v>
      </c>
      <c r="DE107" s="57">
        <v>360</v>
      </c>
      <c r="DF107" s="57">
        <v>314.5</v>
      </c>
      <c r="DG107" s="57">
        <v>357.6</v>
      </c>
      <c r="DH107" s="57">
        <v>343.48275862068965</v>
      </c>
      <c r="DI107" s="57">
        <v>333.5</v>
      </c>
      <c r="DJ107" s="57">
        <v>289</v>
      </c>
      <c r="DK107" s="57">
        <v>364.5</v>
      </c>
      <c r="DL107" s="57">
        <v>329</v>
      </c>
      <c r="DM107" s="57">
        <v>320.8</v>
      </c>
      <c r="DN107" s="57">
        <v>292.16666666666669</v>
      </c>
      <c r="DO107" s="57">
        <v>303.44444444444446</v>
      </c>
      <c r="DP107" s="57">
        <v>304.39999999999998</v>
      </c>
      <c r="DQ107" s="57">
        <v>333.33333333333331</v>
      </c>
      <c r="DR107" s="57">
        <v>278</v>
      </c>
      <c r="DS107" s="57">
        <v>299.88888888888891</v>
      </c>
      <c r="DT107" s="57">
        <v>303.74074074074076</v>
      </c>
      <c r="DU107" s="57">
        <v>317.42105263157896</v>
      </c>
      <c r="DV107" s="57">
        <v>302.11111111111109</v>
      </c>
      <c r="DW107" s="57">
        <v>336.22222222222223</v>
      </c>
      <c r="DX107" s="57">
        <v>318.56363636363636</v>
      </c>
      <c r="DY107" s="57">
        <v>310.5263157894737</v>
      </c>
      <c r="DZ107" s="57">
        <v>324.85000000000002</v>
      </c>
      <c r="EA107" s="57">
        <v>317.73684210526318</v>
      </c>
      <c r="EB107" s="57">
        <v>317.82758620689657</v>
      </c>
      <c r="EC107" s="57">
        <f>Tabla25[[#This Row],[ROS_1DU_COR_COD_ROS_TG_NEG]]-Tabla25[[#This Row],[ROS_1DU_COR_COD_ESC_TG_NEG]]</f>
        <v>26.5</v>
      </c>
      <c r="ED107" s="57">
        <f>Tabla25[[#This Row],[ROS_1DU_COR_COD_ROS_TG_NEU]]-Tabla25[[#This Row],[ROS_1DU_COR_COD_ESC_TG_NEU]]</f>
        <v>25.5</v>
      </c>
      <c r="EE107" s="57">
        <f>Tabla25[[#This Row],[ROS_1DU_COR_COD_ROS_TG_POS]]-Tabla25[[#This Row],[ROS_1DU_COR_COD_ESC_TG_POS]]</f>
        <v>-6.8999999999999773</v>
      </c>
      <c r="EF107" s="57">
        <f>Tabla25[[#This Row],[ROS_1DU_COR_COD_ROS_TG_TOT]]-Tabla25[[#This Row],[ROS_1DU_COR_COD_ESC_TG_TOT]]</f>
        <v>14.482758620689651</v>
      </c>
      <c r="EG107" s="57">
        <f>Tabla25[[#This Row],[ESC_1DU_COR_COD_ROS_TG_NEG]]-Tabla25[[#This Row],[ESC_1DU_COR_COD_ESC_TG_NEG]]</f>
        <v>-12.533333333333303</v>
      </c>
      <c r="EH107" s="57">
        <f>Tabla25[[#This Row],[ESC_1DU_COR_COD_ROS_TG_NEU]]-Tabla25[[#This Row],[ESC_1DU_COR_COD_ESC_TG_NEU]]</f>
        <v>14.166666666666686</v>
      </c>
      <c r="EI107" s="57">
        <f>Tabla25[[#This Row],[ESC_1DU_COR_COD_ROS_TG_POS]]-Tabla25[[#This Row],[ESC_1DU_COR_COD_ESC_TG_POS]]</f>
        <v>3.5555555555555429</v>
      </c>
      <c r="EJ107" s="57">
        <f>Tabla25[[#This Row],[ESC_1DU_COR_COD_ROS_TG_TOT]]-Tabla25[[#This Row],[ESC_1DU_COR_COD_ESC_TG_TOT]]</f>
        <v>0.65925925925921547</v>
      </c>
      <c r="EK107" s="57">
        <f>Tabla25[[#This Row],[PAS_1DU_COR_COD_ROS_TG_NEG]]-Tabla25[[#This Row],[PAS_1DU_COR_COD_ESC_TG_NEG]]</f>
        <v>6.8947368421052602</v>
      </c>
      <c r="EL107" s="57">
        <f>Tabla25[[#This Row],[PAS_1DU_COR_COD_ROS_TG_NEU]]-Tabla25[[#This Row],[PAS_1DU_COR_COD_ESC_TG_NEU]]</f>
        <v>-22.738888888888937</v>
      </c>
      <c r="EM107" s="57">
        <f>Tabla25[[#This Row],[PAS_1DU_COR_COD_ROS_TG_POS]]-Tabla25[[#This Row],[PAS_1DU_COR_COD_ESC_TG_POS]]</f>
        <v>18.48538011695905</v>
      </c>
      <c r="EN107" s="57">
        <f>Tabla25[[#This Row],[PAS_1DU_COR_COD_ROS_TG_TOT]]-Tabla25[[#This Row],[PAS_1DU_COR_COD_ESC_TG_TOT]]</f>
        <v>0.73605015673979324</v>
      </c>
    </row>
    <row r="108" spans="1:144" x14ac:dyDescent="0.3">
      <c r="A108" s="2" t="s">
        <v>106</v>
      </c>
      <c r="B108" s="2">
        <v>40</v>
      </c>
      <c r="C108" s="2">
        <v>1</v>
      </c>
      <c r="D108" s="2">
        <v>40</v>
      </c>
      <c r="E108" s="19">
        <v>0.36842105263157893</v>
      </c>
      <c r="F108" s="19">
        <v>991</v>
      </c>
      <c r="G108" s="19">
        <v>0</v>
      </c>
      <c r="I108" s="19">
        <v>0.4</v>
      </c>
      <c r="J108" s="19">
        <v>1199</v>
      </c>
      <c r="K108" s="19">
        <v>0.25423728813559321</v>
      </c>
      <c r="L108" s="19">
        <v>1095</v>
      </c>
      <c r="M108" s="21">
        <v>5.2631578947368418E-2</v>
      </c>
      <c r="N108" s="21">
        <v>227</v>
      </c>
      <c r="O108" s="21">
        <v>0</v>
      </c>
      <c r="Q108" s="21">
        <v>0.05</v>
      </c>
      <c r="R108" s="21">
        <v>134</v>
      </c>
      <c r="S108" s="21">
        <v>3.3898305084745763E-2</v>
      </c>
      <c r="T108" s="21">
        <v>180.5</v>
      </c>
      <c r="U108" s="22">
        <v>2.4</v>
      </c>
      <c r="V108" s="22">
        <v>644</v>
      </c>
      <c r="W108" s="22">
        <v>4</v>
      </c>
      <c r="X108" s="22">
        <v>1098.8333333333333</v>
      </c>
      <c r="Y108" s="22">
        <v>4.4000000000000004</v>
      </c>
      <c r="Z108" s="22">
        <v>1051.125</v>
      </c>
      <c r="AA108" s="22">
        <v>3.5862068965517242</v>
      </c>
      <c r="AB108" s="22">
        <v>943.3</v>
      </c>
      <c r="AC108" s="24">
        <v>3.1</v>
      </c>
      <c r="AD108" s="24">
        <v>1311.2</v>
      </c>
      <c r="AE108" s="24">
        <v>3.2222222222222223</v>
      </c>
      <c r="AF108" s="24">
        <v>768.14285714285711</v>
      </c>
      <c r="AG108" s="24">
        <v>1.4</v>
      </c>
      <c r="AH108" s="24">
        <v>343.66666666666669</v>
      </c>
      <c r="AI108" s="24">
        <v>2.5517241379310347</v>
      </c>
      <c r="AJ108" s="24">
        <v>777.5</v>
      </c>
      <c r="AK108" s="26">
        <v>2.4444444444444446</v>
      </c>
      <c r="AL108" s="26">
        <v>874.16666666666663</v>
      </c>
      <c r="AM108" s="26">
        <v>1.6666666666666667</v>
      </c>
      <c r="AN108" s="26">
        <v>599.79999999999995</v>
      </c>
      <c r="AO108" s="26">
        <v>2.1111111111111112</v>
      </c>
      <c r="AP108" s="26">
        <v>644.57142857142856</v>
      </c>
      <c r="AQ108" s="26">
        <v>2.074074074074074</v>
      </c>
      <c r="AR108" s="26">
        <v>708.66666666666663</v>
      </c>
      <c r="AS108" s="28">
        <v>3.2222222222222223</v>
      </c>
      <c r="AT108" s="28">
        <v>810.28571428571433</v>
      </c>
      <c r="AU108" s="28">
        <v>2.7777777777777777</v>
      </c>
      <c r="AV108" s="28">
        <v>1447</v>
      </c>
      <c r="AW108" s="28">
        <v>2.6666666666666665</v>
      </c>
      <c r="AX108" s="28">
        <v>1038.3333333333333</v>
      </c>
      <c r="AY108" s="28">
        <v>2.8888888888888888</v>
      </c>
      <c r="AZ108" s="28">
        <v>1063.1666666666667</v>
      </c>
      <c r="BA108" s="33">
        <f>Tabla25[[#This Row],[ROS_NUM_COR_COD_ROS_TG_NEG]]-Tabla25[[#This Row],[PAS_NUM_COR_COD_ROS_TG_NEG]]</f>
        <v>3.1695906432748537</v>
      </c>
      <c r="BB108" s="33">
        <f>Tabla25[[#This Row],[ROS_DUR_COR_COD_ROS_TG_NEG]]-Tabla25[[#This Row],[PAS_DUR_COR_COD_ROS_TG_NEG]]</f>
        <v>583.28571428571433</v>
      </c>
      <c r="BC108" s="33">
        <f>Tabla25[[#This Row],[ROS_NUM_COR_COD_ROS_TG_NEU]]-Tabla25[[#This Row],[PAS_NUM_COR_COD_ROS_TG_NEU]]</f>
        <v>2.7777777777777777</v>
      </c>
      <c r="BD108" s="33">
        <f>Tabla25[[#This Row],[ROS_DUR_COR_COD_ROS_TG_NEU]]-Tabla25[[#This Row],[PAS_DUR_COR_COD_ROS_TG_NEU]]</f>
        <v>1447</v>
      </c>
      <c r="BE108" s="33">
        <f>Tabla25[[#This Row],[ROS_NUM_COR_COD_ROS_TG_POS]]-Tabla25[[#This Row],[PAS_NUM_COR_COD_ROS_TG_POS]]</f>
        <v>2.6166666666666667</v>
      </c>
      <c r="BF108" s="33">
        <f>Tabla25[[#This Row],[ROS_DUR_COR_COD_ROS_TG_POS]]-Tabla25[[#This Row],[PAS_DUR_COR_COD_ROS_TG_POS]]</f>
        <v>904.33333333333326</v>
      </c>
      <c r="BG108" s="33">
        <f>Tabla25[[#This Row],[ROS_NUM_COR_COD_ROS_TG_TOT]]-Tabla25[[#This Row],[PAS_NUM_COR_COD_ROS_TG_TOT]]</f>
        <v>2.8549905838041432</v>
      </c>
      <c r="BH108" s="33">
        <f>Tabla25[[#This Row],[ROS_DUR_COR_COD_ROS_TG_TOT]]-Tabla25[[#This Row],[PAS_DUR_COR_COD_ROS_TG_TOT]]</f>
        <v>882.66666666666674</v>
      </c>
      <c r="BI108" s="30">
        <f>Tabla25[[#This Row],[ROS_NUM_COR_COD_ESC_TG_NEG]]-Tabla25[[#This Row],[PAS_NUM_COR_COD_ESC_TG_NEG]]</f>
        <v>2.0760233918128659</v>
      </c>
      <c r="BJ108" s="30">
        <f>Tabla25[[#This Row],[ROS_DUR_COR_COD_ESC_TG_NEG]]-Tabla25[[#This Row],[PAS_DUR_COR_COD_ESC_TG_NEG]]</f>
        <v>-116.83333333333337</v>
      </c>
      <c r="BK108" s="30">
        <f>Tabla25[[#This Row],[ROS_NUM_COR_COD_ESC_TG_NEU]]-Tabla25[[#This Row],[PAS_NUM_COR_COD_ESC_TG_NEU]]</f>
        <v>1.6666666666666667</v>
      </c>
      <c r="BL108" s="30">
        <f>Tabla25[[#This Row],[ROS_DUR_COR_COD_ESC_TG_NEU]]-Tabla25[[#This Row],[PAS_DUR_COR_COD_ESC_TG_NEU]]</f>
        <v>599.79999999999995</v>
      </c>
      <c r="BM108" s="30">
        <f>Tabla25[[#This Row],[ROS_NUM_COR_COD_ESC_TG_POS]]-Tabla25[[#This Row],[PAS_NUM_COR_COD_ESC_TG_POS]]</f>
        <v>1.7111111111111112</v>
      </c>
      <c r="BN108" s="30">
        <f>Tabla25[[#This Row],[ROS_DUR_COR_COD_ESC_TG_POS]]-Tabla25[[#This Row],[PAS_DUR_COR_COD_ESC_TG_POS]]</f>
        <v>-554.42857142857144</v>
      </c>
      <c r="BO108" s="30">
        <f>Tabla25[[#This Row],[ROS_NUM_COR_COD_ESC_TG_TOT]]-Tabla25[[#This Row],[PAS_NUM_COR_COD_ESC_TG_TOT]]</f>
        <v>1.8198367859384807</v>
      </c>
      <c r="BP108" s="30">
        <f>Tabla25[[#This Row],[ROS_DUR_COR_COD_ESC_TG_TOT]]-Tabla25[[#This Row],[PAS_DUR_COR_COD_ESC_TG_TOT]]</f>
        <v>-386.33333333333337</v>
      </c>
      <c r="BQ108" s="36">
        <f>Tabla25[[#This Row],[PAS_NUM_COR_COD_ROS_TG_NEG]]-Tabla25[[#This Row],[ESC_NUM_COR_COD_ROS_TG_NEG]]</f>
        <v>-3.0473684210526315</v>
      </c>
      <c r="BR108" s="36">
        <f>Tabla25[[#This Row],[PAS_DUR_COR_COD_ROS_TG_NEG]]-Tabla25[[#This Row],[ESC_DUR_COR_COD_ROS_TG_NEG]]</f>
        <v>-1084.2</v>
      </c>
      <c r="BS108" s="36">
        <f>Tabla25[[#This Row],[PAS_NUM_COR_COD_ROS_TG_NEU]]-Tabla25[[#This Row],[ESC_NUM_COR_COD_ROS_TG_NEU]]</f>
        <v>-3.2222222222222223</v>
      </c>
      <c r="BT108" s="36">
        <f>Tabla25[[#This Row],[PAS_DUR_COR_COD_ROS_TG_NEU]]-Tabla25[[#This Row],[ESC_DUR_COR_COD_ROS_TG_NEU]]</f>
        <v>-768.14285714285711</v>
      </c>
      <c r="BU108" s="36">
        <f>Tabla25[[#This Row],[PAS_NUM_COR_COD_ROS_TG_POS]]-Tabla25[[#This Row],[ESC_NUM_COR_COD_ROS_TG_POS]]</f>
        <v>-1.3499999999999999</v>
      </c>
      <c r="BV108" s="36">
        <f>Tabla25[[#This Row],[PAS_DUR_COR_COD_ROS_TG_POS]]-Tabla25[[#This Row],[ESC_DUR_COR_COD_ROS_TG_POS]]</f>
        <v>-209.66666666666669</v>
      </c>
      <c r="BW108" s="36">
        <f>Tabla25[[#This Row],[PAS_NUM_COR_COD_ROS_TG_TOT]]-Tabla25[[#This Row],[ESC_NUM_COR_COD_ROS_TG_TOT]]</f>
        <v>-2.517825832846289</v>
      </c>
      <c r="BX108" s="36">
        <f>Tabla25[[#This Row],[PAS_DUR_COR_COD_ROS_TG_TOT]]-Tabla25[[#This Row],[ESC_DUR_COR_COD_ROS_TG_TOT]]</f>
        <v>-597</v>
      </c>
      <c r="BY108" s="39">
        <f>Tabla25[[#This Row],[PAS_NUM_COR_COD_ESC_TG_NEG]]-Tabla25[[#This Row],[ESC_NUM_COR_COD_ESC_TG_NEG]]</f>
        <v>-2.0315789473684212</v>
      </c>
      <c r="BZ108" s="39">
        <f>Tabla25[[#This Row],[PAS_DUR_COR_COD_ESC_TG_NEG]]-Tabla25[[#This Row],[ESC_DUR_COR_COD_ESC_TG_NEG]]</f>
        <v>347</v>
      </c>
      <c r="CA108" s="39">
        <f>Tabla25[[#This Row],[PAS_NUM_COR_COD_ESC_TG_NEU]]-Tabla25[[#This Row],[ESC_NUM_COR_COD_ESC_TG_NEU]]</f>
        <v>-4</v>
      </c>
      <c r="CB108" s="39">
        <f>Tabla25[[#This Row],[PAS_DUR_COR_COD_ESC_TG_NEU]]-Tabla25[[#This Row],[ESC_DUR_COR_COD_ESC_TG_NEU]]</f>
        <v>-1098.8333333333333</v>
      </c>
      <c r="CC108" s="39">
        <f>Tabla25[[#This Row],[PAS_NUM_COR_COD_ESC_TG_POS]]-Tabla25[[#This Row],[ESC_NUM_COR_COD_ESC_TG_POS]]</f>
        <v>-4</v>
      </c>
      <c r="CD108" s="39">
        <f>Tabla25[[#This Row],[PAS_DUR_COR_COD_ESC_TG_POS]]-Tabla25[[#This Row],[ESC_DUR_COR_COD_ESC_TG_POS]]</f>
        <v>147.875</v>
      </c>
      <c r="CE108" s="39">
        <f>Tabla25[[#This Row],[PAS_NUM_COR_COD_ESC_TG_TOT]]-Tabla25[[#This Row],[ESC_NUM_COR_COD_ESC_TG_TOT]]</f>
        <v>-3.3319696084161308</v>
      </c>
      <c r="CF108" s="39">
        <f>Tabla25[[#This Row],[PAS_DUR_COR_COD_ESC_TG_TOT]]-Tabla25[[#This Row],[ESC_DUR_COR_COD_ESC_TG_TOT]]</f>
        <v>151.70000000000005</v>
      </c>
      <c r="CG108" s="42">
        <f>Tabla25[[#This Row],[PAS_NUM_COR_COD_ROS_TG_NEG]]-Tabla25[[#This Row],[PAS_NUM_COR_COD_ESC_TG_NEG]]</f>
        <v>-0.31578947368421051</v>
      </c>
      <c r="CH108" s="42">
        <f>Tabla25[[#This Row],[PAS_NUM_COR_COD_ROS_TG_NEU]]-Tabla25[[#This Row],[PAS_NUM_COR_COD_ESC_TG_NEU]]</f>
        <v>0</v>
      </c>
      <c r="CI108" s="42">
        <f>Tabla25[[#This Row],[PAS_NUM_COR_COD_ROS_TG_POS]]-Tabla25[[#This Row],[PAS_NUM_COR_COD_ESC_TG_POS]]</f>
        <v>-0.35000000000000003</v>
      </c>
      <c r="CJ108" s="42">
        <f>Tabla25[[#This Row],[PAS_NUM_COR_COD_ROS_TG_TOT]]-Tabla25[[#This Row],[PAS_NUM_COR_COD_ESC_TG_TOT]]</f>
        <v>-0.22033898305084745</v>
      </c>
      <c r="CK108" s="42">
        <f>Tabla25[[#This Row],[PAS_DUR_COR_COD_ROS_TG_NEG]]-Tabla25[[#This Row],[PAS_DUR_COR_COD_ESC_TG_NEG]]</f>
        <v>-764</v>
      </c>
      <c r="CL108" s="42">
        <f>Tabla25[[#This Row],[PAS_DUR_COR_COD_ROS_TG_NEU]]-Tabla25[[#This Row],[PAS_DUR_COR_COD_ESC_TG_NEU]]</f>
        <v>0</v>
      </c>
      <c r="CM108" s="42">
        <f>Tabla25[[#This Row],[PAS_DUR_COR_COD_ROS_TG_POS]]-Tabla25[[#This Row],[PAS_DUR_COR_COD_ESC_TG_POS]]</f>
        <v>-1065</v>
      </c>
      <c r="CN108" s="42">
        <f>Tabla25[[#This Row],[PAS_DUR_COR_COD_ROS_TG_TOT]]-Tabla25[[#This Row],[PAS_DUR_COR_COD_ESC_TG_TOT]]</f>
        <v>-914.5</v>
      </c>
      <c r="CO108" s="44">
        <f>Tabla25[[#This Row],[ESC_NUM_COR_COD_ROS_TG_NEG]]-Tabla25[[#This Row],[ESC_NUM_COR_COD_ESC_TG_NEG]]</f>
        <v>0.70000000000000018</v>
      </c>
      <c r="CP108" s="44">
        <f>Tabla25[[#This Row],[ESC_NUM_COR_COD_ROS_TG_NEU]]-Tabla25[[#This Row],[ESC_NUM_COR_COD_ESC_TG_NEU]]</f>
        <v>-0.77777777777777768</v>
      </c>
      <c r="CQ108" s="44">
        <f>Tabla25[[#This Row],[ESC_NUM_COR_COD_ROS_TG_POS]]-Tabla25[[#This Row],[ESC_NUM_COR_COD_ESC_TG_POS]]</f>
        <v>-3.0000000000000004</v>
      </c>
      <c r="CR108" s="44">
        <f>Tabla25[[#This Row],[ESC_NUM_COR_COD_ROS_TG_TOT]]-Tabla25[[#This Row],[ESC_NUM_COR_COD_ESC_TG_TOT]]</f>
        <v>-1.0344827586206895</v>
      </c>
      <c r="CS108" s="44">
        <f>Tabla25[[#This Row],[ESC_DUR_COR_COD_ROS_TG_NEG]]-Tabla25[[#This Row],[ESC_DUR_COR_COD_ESC_TG_NEG]]</f>
        <v>667.2</v>
      </c>
      <c r="CT108" s="44">
        <f>Tabla25[[#This Row],[ESC_DUR_COR_COD_ROS_TG_NEU]]-Tabla25[[#This Row],[ESC_DUR_COR_COD_ESC_TG_NEU]]</f>
        <v>-330.69047619047615</v>
      </c>
      <c r="CU108" s="44">
        <f>Tabla25[[#This Row],[ESC_DUR_COR_COD_ROS_TG_POS]]-Tabla25[[#This Row],[ESC_DUR_COR_COD_ESC_TG_POS]]</f>
        <v>-707.45833333333326</v>
      </c>
      <c r="CV108" s="44">
        <f>Tabla25[[#This Row],[ESC_DUR_COR_COD_ROS_TG_TOT]]-Tabla25[[#This Row],[ESC_DUR_COR_COD_ESC_TG_TOT]]</f>
        <v>-165.79999999999995</v>
      </c>
      <c r="CW108" s="47">
        <f>Tabla25[[#This Row],[ROS_NUM_COR_COD_ROS_TG_NEG]]-Tabla25[[#This Row],[ROS_NUM_COR_COD_ESC_TG_NEG]]</f>
        <v>0.77777777777777768</v>
      </c>
      <c r="CX108" s="47">
        <f>Tabla25[[#This Row],[ROS_NUM_COR_COD_ROS_TG_NEU]]-Tabla25[[#This Row],[ROS_NUM_COR_COD_ESC_TG_NEU]]</f>
        <v>1.1111111111111109</v>
      </c>
      <c r="CY108" s="47">
        <f>Tabla25[[#This Row],[ROS_NUM_COR_COD_ROS_TG_POS]]-Tabla25[[#This Row],[ROS_NUM_COR_COD_ESC_TG_POS]]</f>
        <v>0.55555555555555536</v>
      </c>
      <c r="CZ108" s="47">
        <f>Tabla25[[#This Row],[ROS_NUM_COR_COD_ROS_TG_TOT]]-Tabla25[[#This Row],[ROS_NUM_COR_COD_ESC_TG_TOT]]</f>
        <v>0.81481481481481488</v>
      </c>
      <c r="DA108" s="47">
        <f>Tabla25[[#This Row],[ROS_DUR_COR_COD_ROS_TG_NEG]]-Tabla25[[#This Row],[ROS_DUR_COR_COD_ESC_TG_NEG]]</f>
        <v>-63.880952380952294</v>
      </c>
      <c r="DB108" s="47">
        <f>Tabla25[[#This Row],[ROS_DUR_COR_COD_ROS_TG_NEU]]-Tabla25[[#This Row],[ROS_DUR_COR_COD_ESC_TG_NEU]]</f>
        <v>847.2</v>
      </c>
      <c r="DC108" s="47">
        <f>Tabla25[[#This Row],[ROS_DUR_COR_COD_ROS_TG_POS]]-Tabla25[[#This Row],[ROS_DUR_COR_COD_ESC_TG_POS]]</f>
        <v>393.7619047619047</v>
      </c>
      <c r="DD108" s="47">
        <f>Tabla25[[#This Row],[ROS_DUR_COR_COD_ROS_TG_TOT]]-Tabla25[[#This Row],[ROS_DUR_COR_COD_ESC_TG_TOT]]</f>
        <v>354.50000000000011</v>
      </c>
      <c r="DE108" s="57">
        <v>192.14285714285714</v>
      </c>
      <c r="DF108" s="57">
        <v>277</v>
      </c>
      <c r="DG108" s="57">
        <v>268.5</v>
      </c>
      <c r="DH108" s="57">
        <v>241.16666666666666</v>
      </c>
      <c r="DI108" s="57">
        <v>223.33333333333334</v>
      </c>
      <c r="DJ108" s="57">
        <v>156.80000000000001</v>
      </c>
      <c r="DK108" s="57">
        <v>233.42857142857142</v>
      </c>
      <c r="DL108" s="57">
        <v>208.77777777777777</v>
      </c>
      <c r="DM108" s="57">
        <v>153.80000000000001</v>
      </c>
      <c r="DN108" s="57">
        <v>199.42857142857142</v>
      </c>
      <c r="DO108" s="57">
        <v>113.33333333333333</v>
      </c>
      <c r="DP108" s="57">
        <v>158.05555555555554</v>
      </c>
      <c r="DQ108" s="57">
        <v>146.16666666666666</v>
      </c>
      <c r="DR108" s="57">
        <v>170.33333333333334</v>
      </c>
      <c r="DS108" s="57">
        <v>207.5</v>
      </c>
      <c r="DT108" s="57">
        <v>177.95</v>
      </c>
      <c r="DU108" s="57">
        <v>227</v>
      </c>
      <c r="DV108" s="57"/>
      <c r="DW108" s="57">
        <v>134</v>
      </c>
      <c r="DX108" s="57">
        <v>180.5</v>
      </c>
      <c r="DY108" s="57">
        <v>165</v>
      </c>
      <c r="DZ108" s="57"/>
      <c r="EA108" s="57">
        <v>192</v>
      </c>
      <c r="EB108" s="57">
        <v>178.5</v>
      </c>
      <c r="EC108" s="57">
        <f>Tabla25[[#This Row],[ROS_1DU_COR_COD_ROS_TG_NEG]]-Tabla25[[#This Row],[ROS_1DU_COR_COD_ESC_TG_NEG]]</f>
        <v>-31.190476190476204</v>
      </c>
      <c r="ED108" s="57">
        <f>Tabla25[[#This Row],[ROS_1DU_COR_COD_ROS_TG_NEU]]-Tabla25[[#This Row],[ROS_1DU_COR_COD_ESC_TG_NEU]]</f>
        <v>120.19999999999999</v>
      </c>
      <c r="EE108" s="57">
        <f>Tabla25[[#This Row],[ROS_1DU_COR_COD_ROS_TG_POS]]-Tabla25[[#This Row],[ROS_1DU_COR_COD_ESC_TG_POS]]</f>
        <v>35.071428571428584</v>
      </c>
      <c r="EF108" s="57">
        <f>Tabla25[[#This Row],[ROS_1DU_COR_COD_ROS_TG_TOT]]-Tabla25[[#This Row],[ROS_1DU_COR_COD_ESC_TG_TOT]]</f>
        <v>32.388888888888886</v>
      </c>
      <c r="EG108" s="57">
        <f>Tabla25[[#This Row],[ESC_1DU_COR_COD_ROS_TG_NEG]]-Tabla25[[#This Row],[ESC_1DU_COR_COD_ESC_TG_NEG]]</f>
        <v>7.6333333333333542</v>
      </c>
      <c r="EH108" s="57">
        <f>Tabla25[[#This Row],[ESC_1DU_COR_COD_ROS_TG_NEU]]-Tabla25[[#This Row],[ESC_1DU_COR_COD_ESC_TG_NEU]]</f>
        <v>29.095238095238074</v>
      </c>
      <c r="EI108" s="57">
        <f>Tabla25[[#This Row],[ESC_1DU_COR_COD_ROS_TG_POS]]-Tabla25[[#This Row],[ESC_1DU_COR_COD_ESC_TG_POS]]</f>
        <v>-94.166666666666671</v>
      </c>
      <c r="EJ108" s="57">
        <f>Tabla25[[#This Row],[ESC_1DU_COR_COD_ROS_TG_TOT]]-Tabla25[[#This Row],[ESC_1DU_COR_COD_ESC_TG_TOT]]</f>
        <v>-19.894444444444446</v>
      </c>
      <c r="EK108" s="57">
        <f>Tabla25[[#This Row],[PAS_1DU_COR_COD_ROS_TG_NEG]]-Tabla25[[#This Row],[PAS_1DU_COR_COD_ESC_TG_NEG]]</f>
        <v>62</v>
      </c>
      <c r="EL108" s="57">
        <f>Tabla25[[#This Row],[PAS_1DU_COR_COD_ROS_TG_NEU]]-Tabla25[[#This Row],[PAS_1DU_COR_COD_ESC_TG_NEU]]</f>
        <v>0</v>
      </c>
      <c r="EM108" s="57">
        <f>Tabla25[[#This Row],[PAS_1DU_COR_COD_ROS_TG_POS]]-Tabla25[[#This Row],[PAS_1DU_COR_COD_ESC_TG_POS]]</f>
        <v>-58</v>
      </c>
      <c r="EN108" s="57">
        <f>Tabla25[[#This Row],[PAS_1DU_COR_COD_ROS_TG_TOT]]-Tabla25[[#This Row],[PAS_1DU_COR_COD_ESC_TG_TOT]]</f>
        <v>2</v>
      </c>
    </row>
    <row r="109" spans="1:144" x14ac:dyDescent="0.3">
      <c r="A109" s="2" t="s">
        <v>107</v>
      </c>
      <c r="B109" s="2">
        <v>40</v>
      </c>
      <c r="C109" s="2">
        <v>1</v>
      </c>
      <c r="D109" s="2">
        <v>46</v>
      </c>
      <c r="E109" s="19">
        <v>0</v>
      </c>
      <c r="G109" s="19">
        <v>0</v>
      </c>
      <c r="I109" s="19">
        <v>0</v>
      </c>
      <c r="K109" s="19">
        <v>0</v>
      </c>
      <c r="M109" s="21">
        <v>0</v>
      </c>
      <c r="O109" s="21">
        <v>0</v>
      </c>
      <c r="Q109" s="21">
        <v>0</v>
      </c>
      <c r="S109" s="21">
        <v>0</v>
      </c>
      <c r="U109" s="22">
        <v>3.4</v>
      </c>
      <c r="V109" s="22">
        <v>927.125</v>
      </c>
      <c r="W109" s="22">
        <v>2.1</v>
      </c>
      <c r="X109" s="22">
        <v>788</v>
      </c>
      <c r="Y109" s="22">
        <v>2.6</v>
      </c>
      <c r="Z109" s="22">
        <v>689.5</v>
      </c>
      <c r="AA109" s="22">
        <v>2.7</v>
      </c>
      <c r="AB109" s="22">
        <v>802.77272727272725</v>
      </c>
      <c r="AC109" s="24">
        <v>1.9</v>
      </c>
      <c r="AD109" s="24">
        <v>632.33333333333337</v>
      </c>
      <c r="AE109" s="24">
        <v>1.5</v>
      </c>
      <c r="AF109" s="24">
        <v>552</v>
      </c>
      <c r="AG109" s="24">
        <v>2.2999999999999998</v>
      </c>
      <c r="AH109" s="24">
        <v>831.5</v>
      </c>
      <c r="AI109" s="24">
        <v>1.9</v>
      </c>
      <c r="AJ109" s="24">
        <v>671.94444444444446</v>
      </c>
      <c r="AK109" s="26">
        <v>2.25</v>
      </c>
      <c r="AL109" s="26">
        <v>623.42857142857144</v>
      </c>
      <c r="AM109" s="26">
        <v>2.7</v>
      </c>
      <c r="AN109" s="26">
        <v>587.44444444444446</v>
      </c>
      <c r="AO109" s="26">
        <v>2.5</v>
      </c>
      <c r="AP109" s="26">
        <v>630.625</v>
      </c>
      <c r="AQ109" s="26">
        <v>2.5</v>
      </c>
      <c r="AR109" s="26">
        <v>612.33333333333337</v>
      </c>
      <c r="AS109" s="28">
        <v>5</v>
      </c>
      <c r="AT109" s="28">
        <v>916.75</v>
      </c>
      <c r="AU109" s="28">
        <v>4.9000000000000004</v>
      </c>
      <c r="AV109" s="28">
        <v>1043.0999999999999</v>
      </c>
      <c r="AW109" s="28">
        <v>4.4000000000000004</v>
      </c>
      <c r="AX109" s="28">
        <v>942.4</v>
      </c>
      <c r="AY109" s="28">
        <v>4.75</v>
      </c>
      <c r="AZ109" s="28">
        <v>971.03571428571433</v>
      </c>
      <c r="BA109" s="33">
        <f>Tabla25[[#This Row],[ROS_NUM_COR_COD_ROS_TG_NEG]]-Tabla25[[#This Row],[PAS_NUM_COR_COD_ROS_TG_NEG]]</f>
        <v>5</v>
      </c>
      <c r="BB109" s="33">
        <f>Tabla25[[#This Row],[ROS_DUR_COR_COD_ROS_TG_NEG]]-Tabla25[[#This Row],[PAS_DUR_COR_COD_ROS_TG_NEG]]</f>
        <v>916.75</v>
      </c>
      <c r="BC109" s="33">
        <f>Tabla25[[#This Row],[ROS_NUM_COR_COD_ROS_TG_NEU]]-Tabla25[[#This Row],[PAS_NUM_COR_COD_ROS_TG_NEU]]</f>
        <v>4.9000000000000004</v>
      </c>
      <c r="BD109" s="33">
        <f>Tabla25[[#This Row],[ROS_DUR_COR_COD_ROS_TG_NEU]]-Tabla25[[#This Row],[PAS_DUR_COR_COD_ROS_TG_NEU]]</f>
        <v>1043.0999999999999</v>
      </c>
      <c r="BE109" s="33">
        <f>Tabla25[[#This Row],[ROS_NUM_COR_COD_ROS_TG_POS]]-Tabla25[[#This Row],[PAS_NUM_COR_COD_ROS_TG_POS]]</f>
        <v>4.4000000000000004</v>
      </c>
      <c r="BF109" s="33">
        <f>Tabla25[[#This Row],[ROS_DUR_COR_COD_ROS_TG_POS]]-Tabla25[[#This Row],[PAS_DUR_COR_COD_ROS_TG_POS]]</f>
        <v>942.4</v>
      </c>
      <c r="BG109" s="33">
        <f>Tabla25[[#This Row],[ROS_NUM_COR_COD_ROS_TG_TOT]]-Tabla25[[#This Row],[PAS_NUM_COR_COD_ROS_TG_TOT]]</f>
        <v>4.75</v>
      </c>
      <c r="BH109" s="33">
        <f>Tabla25[[#This Row],[ROS_DUR_COR_COD_ROS_TG_TOT]]-Tabla25[[#This Row],[PAS_DUR_COR_COD_ROS_TG_TOT]]</f>
        <v>971.03571428571433</v>
      </c>
      <c r="BI109" s="30">
        <f>Tabla25[[#This Row],[ROS_NUM_COR_COD_ESC_TG_NEG]]-Tabla25[[#This Row],[PAS_NUM_COR_COD_ESC_TG_NEG]]</f>
        <v>2.25</v>
      </c>
      <c r="BJ109" s="30">
        <f>Tabla25[[#This Row],[ROS_DUR_COR_COD_ESC_TG_NEG]]-Tabla25[[#This Row],[PAS_DUR_COR_COD_ESC_TG_NEG]]</f>
        <v>623.42857142857144</v>
      </c>
      <c r="BK109" s="30">
        <f>Tabla25[[#This Row],[ROS_NUM_COR_COD_ESC_TG_NEU]]-Tabla25[[#This Row],[PAS_NUM_COR_COD_ESC_TG_NEU]]</f>
        <v>2.7</v>
      </c>
      <c r="BL109" s="30">
        <f>Tabla25[[#This Row],[ROS_DUR_COR_COD_ESC_TG_NEU]]-Tabla25[[#This Row],[PAS_DUR_COR_COD_ESC_TG_NEU]]</f>
        <v>587.44444444444446</v>
      </c>
      <c r="BM109" s="30">
        <f>Tabla25[[#This Row],[ROS_NUM_COR_COD_ESC_TG_POS]]-Tabla25[[#This Row],[PAS_NUM_COR_COD_ESC_TG_POS]]</f>
        <v>2.5</v>
      </c>
      <c r="BN109" s="30">
        <f>Tabla25[[#This Row],[ROS_DUR_COR_COD_ESC_TG_POS]]-Tabla25[[#This Row],[PAS_DUR_COR_COD_ESC_TG_POS]]</f>
        <v>630.625</v>
      </c>
      <c r="BO109" s="30">
        <f>Tabla25[[#This Row],[ROS_NUM_COR_COD_ESC_TG_TOT]]-Tabla25[[#This Row],[PAS_NUM_COR_COD_ESC_TG_TOT]]</f>
        <v>2.5</v>
      </c>
      <c r="BP109" s="30">
        <f>Tabla25[[#This Row],[ROS_DUR_COR_COD_ESC_TG_TOT]]-Tabla25[[#This Row],[PAS_DUR_COR_COD_ESC_TG_TOT]]</f>
        <v>612.33333333333337</v>
      </c>
      <c r="BQ109" s="36">
        <f>Tabla25[[#This Row],[PAS_NUM_COR_COD_ROS_TG_NEG]]-Tabla25[[#This Row],[ESC_NUM_COR_COD_ROS_TG_NEG]]</f>
        <v>-1.9</v>
      </c>
      <c r="BR109" s="36">
        <f>Tabla25[[#This Row],[PAS_DUR_COR_COD_ROS_TG_NEG]]-Tabla25[[#This Row],[ESC_DUR_COR_COD_ROS_TG_NEG]]</f>
        <v>-632.33333333333337</v>
      </c>
      <c r="BS109" s="36">
        <f>Tabla25[[#This Row],[PAS_NUM_COR_COD_ROS_TG_NEU]]-Tabla25[[#This Row],[ESC_NUM_COR_COD_ROS_TG_NEU]]</f>
        <v>-1.5</v>
      </c>
      <c r="BT109" s="36">
        <f>Tabla25[[#This Row],[PAS_DUR_COR_COD_ROS_TG_NEU]]-Tabla25[[#This Row],[ESC_DUR_COR_COD_ROS_TG_NEU]]</f>
        <v>-552</v>
      </c>
      <c r="BU109" s="36">
        <f>Tabla25[[#This Row],[PAS_NUM_COR_COD_ROS_TG_POS]]-Tabla25[[#This Row],[ESC_NUM_COR_COD_ROS_TG_POS]]</f>
        <v>-2.2999999999999998</v>
      </c>
      <c r="BV109" s="36">
        <f>Tabla25[[#This Row],[PAS_DUR_COR_COD_ROS_TG_POS]]-Tabla25[[#This Row],[ESC_DUR_COR_COD_ROS_TG_POS]]</f>
        <v>-831.5</v>
      </c>
      <c r="BW109" s="36">
        <f>Tabla25[[#This Row],[PAS_NUM_COR_COD_ROS_TG_TOT]]-Tabla25[[#This Row],[ESC_NUM_COR_COD_ROS_TG_TOT]]</f>
        <v>-1.9</v>
      </c>
      <c r="BX109" s="36">
        <f>Tabla25[[#This Row],[PAS_DUR_COR_COD_ROS_TG_TOT]]-Tabla25[[#This Row],[ESC_DUR_COR_COD_ROS_TG_TOT]]</f>
        <v>-671.94444444444446</v>
      </c>
      <c r="BY109" s="39">
        <f>Tabla25[[#This Row],[PAS_NUM_COR_COD_ESC_TG_NEG]]-Tabla25[[#This Row],[ESC_NUM_COR_COD_ESC_TG_NEG]]</f>
        <v>-3.4</v>
      </c>
      <c r="BZ109" s="39">
        <f>Tabla25[[#This Row],[PAS_DUR_COR_COD_ESC_TG_NEG]]-Tabla25[[#This Row],[ESC_DUR_COR_COD_ESC_TG_NEG]]</f>
        <v>-927.125</v>
      </c>
      <c r="CA109" s="39">
        <f>Tabla25[[#This Row],[PAS_NUM_COR_COD_ESC_TG_NEU]]-Tabla25[[#This Row],[ESC_NUM_COR_COD_ESC_TG_NEU]]</f>
        <v>-2.1</v>
      </c>
      <c r="CB109" s="39">
        <f>Tabla25[[#This Row],[PAS_DUR_COR_COD_ESC_TG_NEU]]-Tabla25[[#This Row],[ESC_DUR_COR_COD_ESC_TG_NEU]]</f>
        <v>-788</v>
      </c>
      <c r="CC109" s="39">
        <f>Tabla25[[#This Row],[PAS_NUM_COR_COD_ESC_TG_POS]]-Tabla25[[#This Row],[ESC_NUM_COR_COD_ESC_TG_POS]]</f>
        <v>-2.6</v>
      </c>
      <c r="CD109" s="39">
        <f>Tabla25[[#This Row],[PAS_DUR_COR_COD_ESC_TG_POS]]-Tabla25[[#This Row],[ESC_DUR_COR_COD_ESC_TG_POS]]</f>
        <v>-689.5</v>
      </c>
      <c r="CE109" s="39">
        <f>Tabla25[[#This Row],[PAS_NUM_COR_COD_ESC_TG_TOT]]-Tabla25[[#This Row],[ESC_NUM_COR_COD_ESC_TG_TOT]]</f>
        <v>-2.7</v>
      </c>
      <c r="CF109" s="39">
        <f>Tabla25[[#This Row],[PAS_DUR_COR_COD_ESC_TG_TOT]]-Tabla25[[#This Row],[ESC_DUR_COR_COD_ESC_TG_TOT]]</f>
        <v>-802.77272727272725</v>
      </c>
      <c r="CG109" s="42">
        <f>Tabla25[[#This Row],[PAS_NUM_COR_COD_ROS_TG_NEG]]-Tabla25[[#This Row],[PAS_NUM_COR_COD_ESC_TG_NEG]]</f>
        <v>0</v>
      </c>
      <c r="CH109" s="42">
        <f>Tabla25[[#This Row],[PAS_NUM_COR_COD_ROS_TG_NEU]]-Tabla25[[#This Row],[PAS_NUM_COR_COD_ESC_TG_NEU]]</f>
        <v>0</v>
      </c>
      <c r="CI109" s="42">
        <f>Tabla25[[#This Row],[PAS_NUM_COR_COD_ROS_TG_POS]]-Tabla25[[#This Row],[PAS_NUM_COR_COD_ESC_TG_POS]]</f>
        <v>0</v>
      </c>
      <c r="CJ109" s="42">
        <f>Tabla25[[#This Row],[PAS_NUM_COR_COD_ROS_TG_TOT]]-Tabla25[[#This Row],[PAS_NUM_COR_COD_ESC_TG_TOT]]</f>
        <v>0</v>
      </c>
      <c r="CK109" s="42">
        <f>Tabla25[[#This Row],[PAS_DUR_COR_COD_ROS_TG_NEG]]-Tabla25[[#This Row],[PAS_DUR_COR_COD_ESC_TG_NEG]]</f>
        <v>0</v>
      </c>
      <c r="CL109" s="42">
        <f>Tabla25[[#This Row],[PAS_DUR_COR_COD_ROS_TG_NEU]]-Tabla25[[#This Row],[PAS_DUR_COR_COD_ESC_TG_NEU]]</f>
        <v>0</v>
      </c>
      <c r="CM109" s="42">
        <f>Tabla25[[#This Row],[PAS_DUR_COR_COD_ROS_TG_POS]]-Tabla25[[#This Row],[PAS_DUR_COR_COD_ESC_TG_POS]]</f>
        <v>0</v>
      </c>
      <c r="CN109" s="42">
        <f>Tabla25[[#This Row],[PAS_DUR_COR_COD_ROS_TG_TOT]]-Tabla25[[#This Row],[PAS_DUR_COR_COD_ESC_TG_TOT]]</f>
        <v>0</v>
      </c>
      <c r="CO109" s="44">
        <f>Tabla25[[#This Row],[ESC_NUM_COR_COD_ROS_TG_NEG]]-Tabla25[[#This Row],[ESC_NUM_COR_COD_ESC_TG_NEG]]</f>
        <v>-1.5</v>
      </c>
      <c r="CP109" s="44">
        <f>Tabla25[[#This Row],[ESC_NUM_COR_COD_ROS_TG_NEU]]-Tabla25[[#This Row],[ESC_NUM_COR_COD_ESC_TG_NEU]]</f>
        <v>-0.60000000000000009</v>
      </c>
      <c r="CQ109" s="44">
        <f>Tabla25[[#This Row],[ESC_NUM_COR_COD_ROS_TG_POS]]-Tabla25[[#This Row],[ESC_NUM_COR_COD_ESC_TG_POS]]</f>
        <v>-0.30000000000000027</v>
      </c>
      <c r="CR109" s="44">
        <f>Tabla25[[#This Row],[ESC_NUM_COR_COD_ROS_TG_TOT]]-Tabla25[[#This Row],[ESC_NUM_COR_COD_ESC_TG_TOT]]</f>
        <v>-0.80000000000000027</v>
      </c>
      <c r="CS109" s="44">
        <f>Tabla25[[#This Row],[ESC_DUR_COR_COD_ROS_TG_NEG]]-Tabla25[[#This Row],[ESC_DUR_COR_COD_ESC_TG_NEG]]</f>
        <v>-294.79166666666663</v>
      </c>
      <c r="CT109" s="44">
        <f>Tabla25[[#This Row],[ESC_DUR_COR_COD_ROS_TG_NEU]]-Tabla25[[#This Row],[ESC_DUR_COR_COD_ESC_TG_NEU]]</f>
        <v>-236</v>
      </c>
      <c r="CU109" s="44">
        <f>Tabla25[[#This Row],[ESC_DUR_COR_COD_ROS_TG_POS]]-Tabla25[[#This Row],[ESC_DUR_COR_COD_ESC_TG_POS]]</f>
        <v>142</v>
      </c>
      <c r="CV109" s="44">
        <f>Tabla25[[#This Row],[ESC_DUR_COR_COD_ROS_TG_TOT]]-Tabla25[[#This Row],[ESC_DUR_COR_COD_ESC_TG_TOT]]</f>
        <v>-130.82828282828279</v>
      </c>
      <c r="CW109" s="47">
        <f>Tabla25[[#This Row],[ROS_NUM_COR_COD_ROS_TG_NEG]]-Tabla25[[#This Row],[ROS_NUM_COR_COD_ESC_TG_NEG]]</f>
        <v>2.75</v>
      </c>
      <c r="CX109" s="47">
        <f>Tabla25[[#This Row],[ROS_NUM_COR_COD_ROS_TG_NEU]]-Tabla25[[#This Row],[ROS_NUM_COR_COD_ESC_TG_NEU]]</f>
        <v>2.2000000000000002</v>
      </c>
      <c r="CY109" s="47">
        <f>Tabla25[[#This Row],[ROS_NUM_COR_COD_ROS_TG_POS]]-Tabla25[[#This Row],[ROS_NUM_COR_COD_ESC_TG_POS]]</f>
        <v>1.9000000000000004</v>
      </c>
      <c r="CZ109" s="47">
        <f>Tabla25[[#This Row],[ROS_NUM_COR_COD_ROS_TG_TOT]]-Tabla25[[#This Row],[ROS_NUM_COR_COD_ESC_TG_TOT]]</f>
        <v>2.25</v>
      </c>
      <c r="DA109" s="47">
        <f>Tabla25[[#This Row],[ROS_DUR_COR_COD_ROS_TG_NEG]]-Tabla25[[#This Row],[ROS_DUR_COR_COD_ESC_TG_NEG]]</f>
        <v>293.32142857142856</v>
      </c>
      <c r="DB109" s="47">
        <f>Tabla25[[#This Row],[ROS_DUR_COR_COD_ROS_TG_NEU]]-Tabla25[[#This Row],[ROS_DUR_COR_COD_ESC_TG_NEU]]</f>
        <v>455.65555555555545</v>
      </c>
      <c r="DC109" s="47">
        <f>Tabla25[[#This Row],[ROS_DUR_COR_COD_ROS_TG_POS]]-Tabla25[[#This Row],[ROS_DUR_COR_COD_ESC_TG_POS]]</f>
        <v>311.77499999999998</v>
      </c>
      <c r="DD109" s="47">
        <f>Tabla25[[#This Row],[ROS_DUR_COR_COD_ROS_TG_TOT]]-Tabla25[[#This Row],[ROS_DUR_COR_COD_ESC_TG_TOT]]</f>
        <v>358.70238095238096</v>
      </c>
      <c r="DE109" s="57">
        <v>173.375</v>
      </c>
      <c r="DF109" s="57">
        <v>199</v>
      </c>
      <c r="DG109" s="57">
        <v>194.1</v>
      </c>
      <c r="DH109" s="57">
        <v>189.92857142857142</v>
      </c>
      <c r="DI109" s="57">
        <v>238.28571428571428</v>
      </c>
      <c r="DJ109" s="57">
        <v>197.88888888888889</v>
      </c>
      <c r="DK109" s="57">
        <v>198.25</v>
      </c>
      <c r="DL109" s="57">
        <v>209.79166666666666</v>
      </c>
      <c r="DM109" s="57">
        <v>205.33333333333334</v>
      </c>
      <c r="DN109" s="57">
        <v>173.5</v>
      </c>
      <c r="DO109" s="57">
        <v>217.33333333333334</v>
      </c>
      <c r="DP109" s="57">
        <v>198.72222222222223</v>
      </c>
      <c r="DQ109" s="57">
        <v>205.375</v>
      </c>
      <c r="DR109" s="57">
        <v>162.83333333333334</v>
      </c>
      <c r="DS109" s="57">
        <v>220.5</v>
      </c>
      <c r="DT109" s="57">
        <v>199.27272727272728</v>
      </c>
      <c r="DU109" s="57"/>
      <c r="DV109" s="57"/>
      <c r="DW109" s="57"/>
      <c r="DX109" s="57"/>
      <c r="DY109" s="57"/>
      <c r="DZ109" s="57"/>
      <c r="EA109" s="57"/>
      <c r="EB109" s="57"/>
      <c r="EC109" s="57">
        <f>Tabla25[[#This Row],[ROS_1DU_COR_COD_ROS_TG_NEG]]-Tabla25[[#This Row],[ROS_1DU_COR_COD_ESC_TG_NEG]]</f>
        <v>-64.910714285714278</v>
      </c>
      <c r="ED109" s="57">
        <f>Tabla25[[#This Row],[ROS_1DU_COR_COD_ROS_TG_NEU]]-Tabla25[[#This Row],[ROS_1DU_COR_COD_ESC_TG_NEU]]</f>
        <v>1.1111111111111143</v>
      </c>
      <c r="EE109" s="57">
        <f>Tabla25[[#This Row],[ROS_1DU_COR_COD_ROS_TG_POS]]-Tabla25[[#This Row],[ROS_1DU_COR_COD_ESC_TG_POS]]</f>
        <v>-4.1500000000000057</v>
      </c>
      <c r="EF109" s="57">
        <f>Tabla25[[#This Row],[ROS_1DU_COR_COD_ROS_TG_TOT]]-Tabla25[[#This Row],[ROS_1DU_COR_COD_ESC_TG_TOT]]</f>
        <v>-19.863095238095241</v>
      </c>
      <c r="EG109" s="57">
        <f>Tabla25[[#This Row],[ESC_1DU_COR_COD_ROS_TG_NEG]]-Tabla25[[#This Row],[ESC_1DU_COR_COD_ESC_TG_NEG]]</f>
        <v>-4.1666666666657193E-2</v>
      </c>
      <c r="EH109" s="57">
        <f>Tabla25[[#This Row],[ESC_1DU_COR_COD_ROS_TG_NEU]]-Tabla25[[#This Row],[ESC_1DU_COR_COD_ESC_TG_NEU]]</f>
        <v>10.666666666666657</v>
      </c>
      <c r="EI109" s="57">
        <f>Tabla25[[#This Row],[ESC_1DU_COR_COD_ROS_TG_POS]]-Tabla25[[#This Row],[ESC_1DU_COR_COD_ESC_TG_POS]]</f>
        <v>-3.1666666666666572</v>
      </c>
      <c r="EJ109" s="57">
        <f>Tabla25[[#This Row],[ESC_1DU_COR_COD_ROS_TG_TOT]]-Tabla25[[#This Row],[ESC_1DU_COR_COD_ESC_TG_TOT]]</f>
        <v>-0.55050505050505194</v>
      </c>
      <c r="EK109" s="57">
        <f>Tabla25[[#This Row],[PAS_1DU_COR_COD_ROS_TG_NEG]]-Tabla25[[#This Row],[PAS_1DU_COR_COD_ESC_TG_NEG]]</f>
        <v>0</v>
      </c>
      <c r="EL109" s="57">
        <f>Tabla25[[#This Row],[PAS_1DU_COR_COD_ROS_TG_NEU]]-Tabla25[[#This Row],[PAS_1DU_COR_COD_ESC_TG_NEU]]</f>
        <v>0</v>
      </c>
      <c r="EM109" s="57">
        <f>Tabla25[[#This Row],[PAS_1DU_COR_COD_ROS_TG_POS]]-Tabla25[[#This Row],[PAS_1DU_COR_COD_ESC_TG_POS]]</f>
        <v>0</v>
      </c>
      <c r="EN109" s="57">
        <f>Tabla25[[#This Row],[PAS_1DU_COR_COD_ROS_TG_TOT]]-Tabla25[[#This Row],[PAS_1DU_COR_COD_ESC_TG_TOT]]</f>
        <v>0</v>
      </c>
    </row>
    <row r="110" spans="1:144" x14ac:dyDescent="0.3">
      <c r="A110" s="2" t="s">
        <v>108</v>
      </c>
      <c r="B110" s="2">
        <v>40</v>
      </c>
      <c r="C110" s="2">
        <v>1</v>
      </c>
      <c r="D110" s="2">
        <v>40</v>
      </c>
      <c r="E110" s="19">
        <v>3.7</v>
      </c>
      <c r="F110" s="19">
        <v>1196.6153846153845</v>
      </c>
      <c r="G110" s="19">
        <v>3.3</v>
      </c>
      <c r="H110" s="19">
        <v>992.58333333333337</v>
      </c>
      <c r="I110" s="19">
        <v>3.15</v>
      </c>
      <c r="J110" s="19">
        <v>1043.2307692307693</v>
      </c>
      <c r="K110" s="19">
        <v>3.3833333333333333</v>
      </c>
      <c r="L110" s="19">
        <v>1079.7105263157894</v>
      </c>
      <c r="M110" s="21">
        <v>2.4500000000000002</v>
      </c>
      <c r="N110" s="21">
        <v>824.63636363636363</v>
      </c>
      <c r="O110" s="21">
        <v>2.5499999999999998</v>
      </c>
      <c r="P110" s="21">
        <v>695.21428571428567</v>
      </c>
      <c r="Q110" s="21">
        <v>3.2</v>
      </c>
      <c r="R110" s="21">
        <v>963.15384615384619</v>
      </c>
      <c r="S110" s="21">
        <v>2.7333333333333334</v>
      </c>
      <c r="T110" s="21">
        <v>824.34210526315792</v>
      </c>
      <c r="U110" s="22">
        <v>2.6666666666666665</v>
      </c>
      <c r="V110" s="22">
        <v>863.38461538461536</v>
      </c>
      <c r="W110" s="22">
        <v>2.4375</v>
      </c>
      <c r="X110" s="22">
        <v>759</v>
      </c>
      <c r="Y110" s="22">
        <v>2.625</v>
      </c>
      <c r="Z110" s="22">
        <v>753.91666666666663</v>
      </c>
      <c r="AA110" s="22">
        <v>2.58</v>
      </c>
      <c r="AB110" s="22">
        <v>794.02702702702697</v>
      </c>
      <c r="AC110" s="24">
        <v>2.4444444444444446</v>
      </c>
      <c r="AD110" s="24">
        <v>749.58333333333337</v>
      </c>
      <c r="AE110" s="24">
        <v>1.6875</v>
      </c>
      <c r="AF110" s="24">
        <v>640.79999999999995</v>
      </c>
      <c r="AG110" s="24">
        <v>2.4375</v>
      </c>
      <c r="AH110" s="24">
        <v>784.5454545454545</v>
      </c>
      <c r="AI110" s="24">
        <v>2.2000000000000002</v>
      </c>
      <c r="AJ110" s="24">
        <v>728.27272727272725</v>
      </c>
      <c r="AK110" s="26">
        <v>2.375</v>
      </c>
      <c r="AL110" s="26">
        <v>551</v>
      </c>
      <c r="AM110" s="26">
        <v>3.1</v>
      </c>
      <c r="AN110" s="26">
        <v>1044.8333333333333</v>
      </c>
      <c r="AO110" s="26">
        <v>2.6666666666666665</v>
      </c>
      <c r="AP110" s="26">
        <v>737.33333333333337</v>
      </c>
      <c r="AQ110" s="26">
        <v>2.7407407407407409</v>
      </c>
      <c r="AR110" s="26">
        <v>777.72222222222217</v>
      </c>
      <c r="AS110" s="28">
        <v>4</v>
      </c>
      <c r="AT110" s="28">
        <v>724.125</v>
      </c>
      <c r="AU110" s="28">
        <v>3.4</v>
      </c>
      <c r="AV110" s="28">
        <v>803.25</v>
      </c>
      <c r="AW110" s="28">
        <v>2.5555555555555554</v>
      </c>
      <c r="AX110" s="28">
        <v>597.14285714285711</v>
      </c>
      <c r="AY110" s="28">
        <v>3.2962962962962963</v>
      </c>
      <c r="AZ110" s="28">
        <v>713</v>
      </c>
      <c r="BA110" s="33">
        <f>Tabla25[[#This Row],[ROS_NUM_COR_COD_ROS_TG_NEG]]-Tabla25[[#This Row],[PAS_NUM_COR_COD_ROS_TG_NEG]]</f>
        <v>1.5499999999999998</v>
      </c>
      <c r="BB110" s="33">
        <f>Tabla25[[#This Row],[ROS_DUR_COR_COD_ROS_TG_NEG]]-Tabla25[[#This Row],[PAS_DUR_COR_COD_ROS_TG_NEG]]</f>
        <v>-100.51136363636363</v>
      </c>
      <c r="BC110" s="33">
        <f>Tabla25[[#This Row],[ROS_NUM_COR_COD_ROS_TG_NEU]]-Tabla25[[#This Row],[PAS_NUM_COR_COD_ROS_TG_NEU]]</f>
        <v>0.85000000000000009</v>
      </c>
      <c r="BD110" s="33">
        <f>Tabla25[[#This Row],[ROS_DUR_COR_COD_ROS_TG_NEU]]-Tabla25[[#This Row],[PAS_DUR_COR_COD_ROS_TG_NEU]]</f>
        <v>108.03571428571433</v>
      </c>
      <c r="BE110" s="33">
        <f>Tabla25[[#This Row],[ROS_NUM_COR_COD_ROS_TG_POS]]-Tabla25[[#This Row],[PAS_NUM_COR_COD_ROS_TG_POS]]</f>
        <v>-0.64444444444444482</v>
      </c>
      <c r="BF110" s="33">
        <f>Tabla25[[#This Row],[ROS_DUR_COR_COD_ROS_TG_POS]]-Tabla25[[#This Row],[PAS_DUR_COR_COD_ROS_TG_POS]]</f>
        <v>-366.01098901098908</v>
      </c>
      <c r="BG110" s="33">
        <f>Tabla25[[#This Row],[ROS_NUM_COR_COD_ROS_TG_TOT]]-Tabla25[[#This Row],[PAS_NUM_COR_COD_ROS_TG_TOT]]</f>
        <v>0.56296296296296289</v>
      </c>
      <c r="BH110" s="33">
        <f>Tabla25[[#This Row],[ROS_DUR_COR_COD_ROS_TG_TOT]]-Tabla25[[#This Row],[PAS_DUR_COR_COD_ROS_TG_TOT]]</f>
        <v>-111.34210526315792</v>
      </c>
      <c r="BI110" s="30">
        <f>Tabla25[[#This Row],[ROS_NUM_COR_COD_ESC_TG_NEG]]-Tabla25[[#This Row],[PAS_NUM_COR_COD_ESC_TG_NEG]]</f>
        <v>-1.3250000000000002</v>
      </c>
      <c r="BJ110" s="30">
        <f>Tabla25[[#This Row],[ROS_DUR_COR_COD_ESC_TG_NEG]]-Tabla25[[#This Row],[PAS_DUR_COR_COD_ESC_TG_NEG]]</f>
        <v>-645.61538461538453</v>
      </c>
      <c r="BK110" s="30">
        <f>Tabla25[[#This Row],[ROS_NUM_COR_COD_ESC_TG_NEU]]-Tabla25[[#This Row],[PAS_NUM_COR_COD_ESC_TG_NEU]]</f>
        <v>-0.19999999999999973</v>
      </c>
      <c r="BL110" s="30">
        <f>Tabla25[[#This Row],[ROS_DUR_COR_COD_ESC_TG_NEU]]-Tabla25[[#This Row],[PAS_DUR_COR_COD_ESC_TG_NEU]]</f>
        <v>52.249999999999886</v>
      </c>
      <c r="BM110" s="30">
        <f>Tabla25[[#This Row],[ROS_NUM_COR_COD_ESC_TG_POS]]-Tabla25[[#This Row],[PAS_NUM_COR_COD_ESC_TG_POS]]</f>
        <v>-0.48333333333333339</v>
      </c>
      <c r="BN110" s="30">
        <f>Tabla25[[#This Row],[ROS_DUR_COR_COD_ESC_TG_POS]]-Tabla25[[#This Row],[PAS_DUR_COR_COD_ESC_TG_POS]]</f>
        <v>-305.89743589743591</v>
      </c>
      <c r="BO110" s="30">
        <f>Tabla25[[#This Row],[ROS_NUM_COR_COD_ESC_TG_TOT]]-Tabla25[[#This Row],[PAS_NUM_COR_COD_ESC_TG_TOT]]</f>
        <v>-0.64259259259259238</v>
      </c>
      <c r="BP110" s="30">
        <f>Tabla25[[#This Row],[ROS_DUR_COR_COD_ESC_TG_TOT]]-Tabla25[[#This Row],[PAS_DUR_COR_COD_ESC_TG_TOT]]</f>
        <v>-301.98830409356719</v>
      </c>
      <c r="BQ110" s="36">
        <f>Tabla25[[#This Row],[PAS_NUM_COR_COD_ROS_TG_NEG]]-Tabla25[[#This Row],[ESC_NUM_COR_COD_ROS_TG_NEG]]</f>
        <v>5.5555555555555358E-3</v>
      </c>
      <c r="BR110" s="36">
        <f>Tabla25[[#This Row],[PAS_DUR_COR_COD_ROS_TG_NEG]]-Tabla25[[#This Row],[ESC_DUR_COR_COD_ROS_TG_NEG]]</f>
        <v>75.053030303030255</v>
      </c>
      <c r="BS110" s="36">
        <f>Tabla25[[#This Row],[PAS_NUM_COR_COD_ROS_TG_NEU]]-Tabla25[[#This Row],[ESC_NUM_COR_COD_ROS_TG_NEU]]</f>
        <v>0.86249999999999982</v>
      </c>
      <c r="BT110" s="36">
        <f>Tabla25[[#This Row],[PAS_DUR_COR_COD_ROS_TG_NEU]]-Tabla25[[#This Row],[ESC_DUR_COR_COD_ROS_TG_NEU]]</f>
        <v>54.414285714285711</v>
      </c>
      <c r="BU110" s="36">
        <f>Tabla25[[#This Row],[PAS_NUM_COR_COD_ROS_TG_POS]]-Tabla25[[#This Row],[ESC_NUM_COR_COD_ROS_TG_POS]]</f>
        <v>0.76250000000000018</v>
      </c>
      <c r="BV110" s="36">
        <f>Tabla25[[#This Row],[PAS_DUR_COR_COD_ROS_TG_POS]]-Tabla25[[#This Row],[ESC_DUR_COR_COD_ROS_TG_POS]]</f>
        <v>178.60839160839168</v>
      </c>
      <c r="BW110" s="36">
        <f>Tabla25[[#This Row],[PAS_NUM_COR_COD_ROS_TG_TOT]]-Tabla25[[#This Row],[ESC_NUM_COR_COD_ROS_TG_TOT]]</f>
        <v>0.53333333333333321</v>
      </c>
      <c r="BX110" s="36">
        <f>Tabla25[[#This Row],[PAS_DUR_COR_COD_ROS_TG_TOT]]-Tabla25[[#This Row],[ESC_DUR_COR_COD_ROS_TG_TOT]]</f>
        <v>96.069377990430667</v>
      </c>
      <c r="BY110" s="39">
        <f>Tabla25[[#This Row],[PAS_NUM_COR_COD_ESC_TG_NEG]]-Tabla25[[#This Row],[ESC_NUM_COR_COD_ESC_TG_NEG]]</f>
        <v>1.0333333333333337</v>
      </c>
      <c r="BZ110" s="39">
        <f>Tabla25[[#This Row],[PAS_DUR_COR_COD_ESC_TG_NEG]]-Tabla25[[#This Row],[ESC_DUR_COR_COD_ESC_TG_NEG]]</f>
        <v>333.23076923076917</v>
      </c>
      <c r="CA110" s="39">
        <f>Tabla25[[#This Row],[PAS_NUM_COR_COD_ESC_TG_NEU]]-Tabla25[[#This Row],[ESC_NUM_COR_COD_ESC_TG_NEU]]</f>
        <v>0.86249999999999982</v>
      </c>
      <c r="CB110" s="39">
        <f>Tabla25[[#This Row],[PAS_DUR_COR_COD_ESC_TG_NEU]]-Tabla25[[#This Row],[ESC_DUR_COR_COD_ESC_TG_NEU]]</f>
        <v>233.58333333333337</v>
      </c>
      <c r="CC110" s="39">
        <f>Tabla25[[#This Row],[PAS_NUM_COR_COD_ESC_TG_POS]]-Tabla25[[#This Row],[ESC_NUM_COR_COD_ESC_TG_POS]]</f>
        <v>0.52499999999999991</v>
      </c>
      <c r="CD110" s="39">
        <f>Tabla25[[#This Row],[PAS_DUR_COR_COD_ESC_TG_POS]]-Tabla25[[#This Row],[ESC_DUR_COR_COD_ESC_TG_POS]]</f>
        <v>289.31410256410265</v>
      </c>
      <c r="CE110" s="39">
        <f>Tabla25[[#This Row],[PAS_NUM_COR_COD_ESC_TG_TOT]]-Tabla25[[#This Row],[ESC_NUM_COR_COD_ESC_TG_TOT]]</f>
        <v>0.80333333333333323</v>
      </c>
      <c r="CF110" s="39">
        <f>Tabla25[[#This Row],[PAS_DUR_COR_COD_ESC_TG_TOT]]-Tabla25[[#This Row],[ESC_DUR_COR_COD_ESC_TG_TOT]]</f>
        <v>285.68349928876239</v>
      </c>
      <c r="CG110" s="42">
        <f>Tabla25[[#This Row],[PAS_NUM_COR_COD_ROS_TG_NEG]]-Tabla25[[#This Row],[PAS_NUM_COR_COD_ESC_TG_NEG]]</f>
        <v>-1.25</v>
      </c>
      <c r="CH110" s="42">
        <f>Tabla25[[#This Row],[PAS_NUM_COR_COD_ROS_TG_NEU]]-Tabla25[[#This Row],[PAS_NUM_COR_COD_ESC_TG_NEU]]</f>
        <v>-0.75</v>
      </c>
      <c r="CI110" s="42">
        <f>Tabla25[[#This Row],[PAS_NUM_COR_COD_ROS_TG_POS]]-Tabla25[[#This Row],[PAS_NUM_COR_COD_ESC_TG_POS]]</f>
        <v>5.0000000000000266E-2</v>
      </c>
      <c r="CJ110" s="42">
        <f>Tabla25[[#This Row],[PAS_NUM_COR_COD_ROS_TG_TOT]]-Tabla25[[#This Row],[PAS_NUM_COR_COD_ESC_TG_TOT]]</f>
        <v>-0.64999999999999991</v>
      </c>
      <c r="CK110" s="42">
        <f>Tabla25[[#This Row],[PAS_DUR_COR_COD_ROS_TG_NEG]]-Tabla25[[#This Row],[PAS_DUR_COR_COD_ESC_TG_NEG]]</f>
        <v>-371.9790209790209</v>
      </c>
      <c r="CL110" s="42">
        <f>Tabla25[[#This Row],[PAS_DUR_COR_COD_ROS_TG_NEU]]-Tabla25[[#This Row],[PAS_DUR_COR_COD_ESC_TG_NEU]]</f>
        <v>-297.36904761904771</v>
      </c>
      <c r="CM110" s="42">
        <f>Tabla25[[#This Row],[PAS_DUR_COR_COD_ROS_TG_POS]]-Tabla25[[#This Row],[PAS_DUR_COR_COD_ESC_TG_POS]]</f>
        <v>-80.076923076923094</v>
      </c>
      <c r="CN110" s="42">
        <f>Tabla25[[#This Row],[PAS_DUR_COR_COD_ROS_TG_TOT]]-Tabla25[[#This Row],[PAS_DUR_COR_COD_ESC_TG_TOT]]</f>
        <v>-255.36842105263145</v>
      </c>
      <c r="CO110" s="44">
        <f>Tabla25[[#This Row],[ESC_NUM_COR_COD_ROS_TG_NEG]]-Tabla25[[#This Row],[ESC_NUM_COR_COD_ESC_TG_NEG]]</f>
        <v>-0.22222222222222188</v>
      </c>
      <c r="CP110" s="44">
        <f>Tabla25[[#This Row],[ESC_NUM_COR_COD_ROS_TG_NEU]]-Tabla25[[#This Row],[ESC_NUM_COR_COD_ESC_TG_NEU]]</f>
        <v>-0.75</v>
      </c>
      <c r="CQ110" s="44">
        <f>Tabla25[[#This Row],[ESC_NUM_COR_COD_ROS_TG_POS]]-Tabla25[[#This Row],[ESC_NUM_COR_COD_ESC_TG_POS]]</f>
        <v>-0.1875</v>
      </c>
      <c r="CR110" s="44">
        <f>Tabla25[[#This Row],[ESC_NUM_COR_COD_ROS_TG_TOT]]-Tabla25[[#This Row],[ESC_NUM_COR_COD_ESC_TG_TOT]]</f>
        <v>-0.37999999999999989</v>
      </c>
      <c r="CS110" s="44">
        <f>Tabla25[[#This Row],[ESC_DUR_COR_COD_ROS_TG_NEG]]-Tabla25[[#This Row],[ESC_DUR_COR_COD_ESC_TG_NEG]]</f>
        <v>-113.80128205128199</v>
      </c>
      <c r="CT110" s="44">
        <f>Tabla25[[#This Row],[ESC_DUR_COR_COD_ROS_TG_NEU]]-Tabla25[[#This Row],[ESC_DUR_COR_COD_ESC_TG_NEU]]</f>
        <v>-118.20000000000005</v>
      </c>
      <c r="CU110" s="44">
        <f>Tabla25[[#This Row],[ESC_DUR_COR_COD_ROS_TG_POS]]-Tabla25[[#This Row],[ESC_DUR_COR_COD_ESC_TG_POS]]</f>
        <v>30.628787878787875</v>
      </c>
      <c r="CV110" s="44">
        <f>Tabla25[[#This Row],[ESC_DUR_COR_COD_ROS_TG_TOT]]-Tabla25[[#This Row],[ESC_DUR_COR_COD_ESC_TG_TOT]]</f>
        <v>-65.754299754299723</v>
      </c>
      <c r="CW110" s="47">
        <f>Tabla25[[#This Row],[ROS_NUM_COR_COD_ROS_TG_NEG]]-Tabla25[[#This Row],[ROS_NUM_COR_COD_ESC_TG_NEG]]</f>
        <v>1.625</v>
      </c>
      <c r="CX110" s="47">
        <f>Tabla25[[#This Row],[ROS_NUM_COR_COD_ROS_TG_NEU]]-Tabla25[[#This Row],[ROS_NUM_COR_COD_ESC_TG_NEU]]</f>
        <v>0.29999999999999982</v>
      </c>
      <c r="CY110" s="47">
        <f>Tabla25[[#This Row],[ROS_NUM_COR_COD_ROS_TG_POS]]-Tabla25[[#This Row],[ROS_NUM_COR_COD_ESC_TG_POS]]</f>
        <v>-0.11111111111111116</v>
      </c>
      <c r="CZ110" s="47">
        <f>Tabla25[[#This Row],[ROS_NUM_COR_COD_ROS_TG_TOT]]-Tabla25[[#This Row],[ROS_NUM_COR_COD_ESC_TG_TOT]]</f>
        <v>0.55555555555555536</v>
      </c>
      <c r="DA110" s="47">
        <f>Tabla25[[#This Row],[ROS_DUR_COR_COD_ROS_TG_NEG]]-Tabla25[[#This Row],[ROS_DUR_COR_COD_ESC_TG_NEG]]</f>
        <v>173.125</v>
      </c>
      <c r="DB110" s="47">
        <f>Tabla25[[#This Row],[ROS_DUR_COR_COD_ROS_TG_NEU]]-Tabla25[[#This Row],[ROS_DUR_COR_COD_ESC_TG_NEU]]</f>
        <v>-241.58333333333326</v>
      </c>
      <c r="DC110" s="47">
        <f>Tabla25[[#This Row],[ROS_DUR_COR_COD_ROS_TG_POS]]-Tabla25[[#This Row],[ROS_DUR_COR_COD_ESC_TG_POS]]</f>
        <v>-140.19047619047626</v>
      </c>
      <c r="DD110" s="47">
        <f>Tabla25[[#This Row],[ROS_DUR_COR_COD_ROS_TG_TOT]]-Tabla25[[#This Row],[ROS_DUR_COR_COD_ESC_TG_TOT]]</f>
        <v>-64.722222222222172</v>
      </c>
      <c r="DE110" s="57">
        <v>174.875</v>
      </c>
      <c r="DF110" s="57">
        <v>180.25</v>
      </c>
      <c r="DG110" s="57">
        <v>142.57142857142858</v>
      </c>
      <c r="DH110" s="57">
        <v>166.91304347826087</v>
      </c>
      <c r="DI110" s="57">
        <v>208.83333333333334</v>
      </c>
      <c r="DJ110" s="57">
        <v>192.66666666666666</v>
      </c>
      <c r="DK110" s="57">
        <v>148.16666666666666</v>
      </c>
      <c r="DL110" s="57">
        <v>183.22222222222223</v>
      </c>
      <c r="DM110" s="57">
        <v>223.91666666666666</v>
      </c>
      <c r="DN110" s="57">
        <v>221.5</v>
      </c>
      <c r="DO110" s="57">
        <v>225.72727272727272</v>
      </c>
      <c r="DP110" s="57">
        <v>223.78787878787878</v>
      </c>
      <c r="DQ110" s="57">
        <v>273.30769230769232</v>
      </c>
      <c r="DR110" s="57">
        <v>214.33333333333334</v>
      </c>
      <c r="DS110" s="57">
        <v>187.5</v>
      </c>
      <c r="DT110" s="57">
        <v>226.35135135135135</v>
      </c>
      <c r="DU110" s="57">
        <v>139.18181818181819</v>
      </c>
      <c r="DV110" s="57">
        <v>157.5</v>
      </c>
      <c r="DW110" s="57">
        <v>147.30769230769232</v>
      </c>
      <c r="DX110" s="57">
        <v>148.71052631578948</v>
      </c>
      <c r="DY110" s="57">
        <v>202.46153846153845</v>
      </c>
      <c r="DZ110" s="57">
        <v>194.16666666666666</v>
      </c>
      <c r="EA110" s="57">
        <v>224</v>
      </c>
      <c r="EB110" s="57">
        <v>207.21052631578948</v>
      </c>
      <c r="EC110" s="57">
        <f>Tabla25[[#This Row],[ROS_1DU_COR_COD_ROS_TG_NEG]]-Tabla25[[#This Row],[ROS_1DU_COR_COD_ESC_TG_NEG]]</f>
        <v>-33.958333333333343</v>
      </c>
      <c r="ED110" s="57">
        <f>Tabla25[[#This Row],[ROS_1DU_COR_COD_ROS_TG_NEU]]-Tabla25[[#This Row],[ROS_1DU_COR_COD_ESC_TG_NEU]]</f>
        <v>-12.416666666666657</v>
      </c>
      <c r="EE110" s="57">
        <f>Tabla25[[#This Row],[ROS_1DU_COR_COD_ROS_TG_POS]]-Tabla25[[#This Row],[ROS_1DU_COR_COD_ESC_TG_POS]]</f>
        <v>-5.5952380952380736</v>
      </c>
      <c r="EF110" s="57">
        <f>Tabla25[[#This Row],[ROS_1DU_COR_COD_ROS_TG_TOT]]-Tabla25[[#This Row],[ROS_1DU_COR_COD_ESC_TG_TOT]]</f>
        <v>-16.309178743961354</v>
      </c>
      <c r="EG110" s="57">
        <f>Tabla25[[#This Row],[ESC_1DU_COR_COD_ROS_TG_NEG]]-Tabla25[[#This Row],[ESC_1DU_COR_COD_ESC_TG_NEG]]</f>
        <v>-49.391025641025664</v>
      </c>
      <c r="EH110" s="57">
        <f>Tabla25[[#This Row],[ESC_1DU_COR_COD_ROS_TG_NEU]]-Tabla25[[#This Row],[ESC_1DU_COR_COD_ESC_TG_NEU]]</f>
        <v>7.1666666666666572</v>
      </c>
      <c r="EI110" s="57">
        <f>Tabla25[[#This Row],[ESC_1DU_COR_COD_ROS_TG_POS]]-Tabla25[[#This Row],[ESC_1DU_COR_COD_ESC_TG_POS]]</f>
        <v>38.22727272727272</v>
      </c>
      <c r="EJ110" s="57">
        <f>Tabla25[[#This Row],[ESC_1DU_COR_COD_ROS_TG_TOT]]-Tabla25[[#This Row],[ESC_1DU_COR_COD_ESC_TG_TOT]]</f>
        <v>-2.5634725634725726</v>
      </c>
      <c r="EK110" s="57">
        <f>Tabla25[[#This Row],[PAS_1DU_COR_COD_ROS_TG_NEG]]-Tabla25[[#This Row],[PAS_1DU_COR_COD_ESC_TG_NEG]]</f>
        <v>-63.279720279720266</v>
      </c>
      <c r="EL110" s="57">
        <f>Tabla25[[#This Row],[PAS_1DU_COR_COD_ROS_TG_NEU]]-Tabla25[[#This Row],[PAS_1DU_COR_COD_ESC_TG_NEU]]</f>
        <v>-36.666666666666657</v>
      </c>
      <c r="EM110" s="57">
        <f>Tabla25[[#This Row],[PAS_1DU_COR_COD_ROS_TG_POS]]-Tabla25[[#This Row],[PAS_1DU_COR_COD_ESC_TG_POS]]</f>
        <v>-76.692307692307679</v>
      </c>
      <c r="EN110" s="57">
        <f>Tabla25[[#This Row],[PAS_1DU_COR_COD_ROS_TG_TOT]]-Tabla25[[#This Row],[PAS_1DU_COR_COD_ESC_TG_TOT]]</f>
        <v>-58.5</v>
      </c>
    </row>
    <row r="111" spans="1:144" x14ac:dyDescent="0.3">
      <c r="A111" s="2" t="s">
        <v>109</v>
      </c>
      <c r="B111" s="2">
        <v>40</v>
      </c>
      <c r="C111" s="2">
        <v>1</v>
      </c>
      <c r="D111" s="2">
        <v>46</v>
      </c>
      <c r="E111" s="19">
        <v>3.45</v>
      </c>
      <c r="F111" s="19">
        <v>1505.7692307692307</v>
      </c>
      <c r="G111" s="19">
        <v>2.9</v>
      </c>
      <c r="H111" s="19">
        <v>1148.8666666666666</v>
      </c>
      <c r="I111" s="19">
        <v>4.4000000000000004</v>
      </c>
      <c r="J111" s="19">
        <v>1418.9444444444443</v>
      </c>
      <c r="K111" s="19">
        <v>3.5833333333333335</v>
      </c>
      <c r="L111" s="19">
        <v>1355.4130434782608</v>
      </c>
      <c r="M111" s="21">
        <v>3.65</v>
      </c>
      <c r="N111" s="21">
        <v>1505.3333333333333</v>
      </c>
      <c r="O111" s="21">
        <v>4.5</v>
      </c>
      <c r="P111" s="21">
        <v>1642.7058823529412</v>
      </c>
      <c r="Q111" s="21">
        <v>3</v>
      </c>
      <c r="R111" s="21">
        <v>1190.4000000000001</v>
      </c>
      <c r="S111" s="21">
        <v>3.7166666666666668</v>
      </c>
      <c r="T111" s="21">
        <v>1454.5106382978724</v>
      </c>
      <c r="U111" s="22">
        <v>2.625</v>
      </c>
      <c r="V111" s="22">
        <v>1504.5</v>
      </c>
      <c r="W111" s="22">
        <v>1.8888888888888888</v>
      </c>
      <c r="X111" s="22">
        <v>1173</v>
      </c>
      <c r="Y111" s="22">
        <v>3.1</v>
      </c>
      <c r="Z111" s="22">
        <v>1682.8</v>
      </c>
      <c r="AA111" s="22">
        <v>2.5555555555555554</v>
      </c>
      <c r="AB111" s="22">
        <v>1471.0769230769231</v>
      </c>
      <c r="AC111" s="24">
        <v>2.75</v>
      </c>
      <c r="AD111" s="24">
        <v>1274.8</v>
      </c>
      <c r="AE111" s="24">
        <v>2.1111111111111112</v>
      </c>
      <c r="AF111" s="24">
        <v>1924.6666666666667</v>
      </c>
      <c r="AG111" s="24">
        <v>1.6</v>
      </c>
      <c r="AH111" s="24">
        <v>1697</v>
      </c>
      <c r="AI111" s="24">
        <v>2.1111111111111112</v>
      </c>
      <c r="AJ111" s="24">
        <v>1567.1818181818182</v>
      </c>
      <c r="AK111" s="26">
        <v>1.6666666666666667</v>
      </c>
      <c r="AL111" s="26">
        <v>627.16666666666663</v>
      </c>
      <c r="AM111" s="26">
        <v>2.5</v>
      </c>
      <c r="AN111" s="26">
        <v>757.11111111111109</v>
      </c>
      <c r="AO111" s="26">
        <v>1.3</v>
      </c>
      <c r="AP111" s="26">
        <v>353.85714285714283</v>
      </c>
      <c r="AQ111" s="26">
        <v>1.8275862068965518</v>
      </c>
      <c r="AR111" s="26">
        <v>593.36363636363637</v>
      </c>
      <c r="AS111" s="28">
        <v>6.7777777777777777</v>
      </c>
      <c r="AT111" s="28">
        <v>1755.6666666666667</v>
      </c>
      <c r="AU111" s="28">
        <v>5.9</v>
      </c>
      <c r="AV111" s="28">
        <v>1424.4</v>
      </c>
      <c r="AW111" s="28">
        <v>7.5</v>
      </c>
      <c r="AX111" s="28">
        <v>1872</v>
      </c>
      <c r="AY111" s="28">
        <v>6.7241379310344831</v>
      </c>
      <c r="AZ111" s="28">
        <v>1681.5517241379309</v>
      </c>
      <c r="BA111" s="33">
        <f>Tabla25[[#This Row],[ROS_NUM_COR_COD_ROS_TG_NEG]]-Tabla25[[#This Row],[PAS_NUM_COR_COD_ROS_TG_NEG]]</f>
        <v>3.1277777777777778</v>
      </c>
      <c r="BB111" s="33">
        <f>Tabla25[[#This Row],[ROS_DUR_COR_COD_ROS_TG_NEG]]-Tabla25[[#This Row],[PAS_DUR_COR_COD_ROS_TG_NEG]]</f>
        <v>250.33333333333348</v>
      </c>
      <c r="BC111" s="33">
        <f>Tabla25[[#This Row],[ROS_NUM_COR_COD_ROS_TG_NEU]]-Tabla25[[#This Row],[PAS_NUM_COR_COD_ROS_TG_NEU]]</f>
        <v>1.4000000000000004</v>
      </c>
      <c r="BD111" s="33">
        <f>Tabla25[[#This Row],[ROS_DUR_COR_COD_ROS_TG_NEU]]-Tabla25[[#This Row],[PAS_DUR_COR_COD_ROS_TG_NEU]]</f>
        <v>-218.30588235294113</v>
      </c>
      <c r="BE111" s="33">
        <f>Tabla25[[#This Row],[ROS_NUM_COR_COD_ROS_TG_POS]]-Tabla25[[#This Row],[PAS_NUM_COR_COD_ROS_TG_POS]]</f>
        <v>4.5</v>
      </c>
      <c r="BF111" s="33">
        <f>Tabla25[[#This Row],[ROS_DUR_COR_COD_ROS_TG_POS]]-Tabla25[[#This Row],[PAS_DUR_COR_COD_ROS_TG_POS]]</f>
        <v>681.59999999999991</v>
      </c>
      <c r="BG111" s="33">
        <f>Tabla25[[#This Row],[ROS_NUM_COR_COD_ROS_TG_TOT]]-Tabla25[[#This Row],[PAS_NUM_COR_COD_ROS_TG_TOT]]</f>
        <v>3.0074712643678163</v>
      </c>
      <c r="BH111" s="33">
        <f>Tabla25[[#This Row],[ROS_DUR_COR_COD_ROS_TG_TOT]]-Tabla25[[#This Row],[PAS_DUR_COR_COD_ROS_TG_TOT]]</f>
        <v>227.04108584005849</v>
      </c>
      <c r="BI111" s="30">
        <f>Tabla25[[#This Row],[ROS_NUM_COR_COD_ESC_TG_NEG]]-Tabla25[[#This Row],[PAS_NUM_COR_COD_ESC_TG_NEG]]</f>
        <v>-1.7833333333333334</v>
      </c>
      <c r="BJ111" s="30">
        <f>Tabla25[[#This Row],[ROS_DUR_COR_COD_ESC_TG_NEG]]-Tabla25[[#This Row],[PAS_DUR_COR_COD_ESC_TG_NEG]]</f>
        <v>-878.60256410256409</v>
      </c>
      <c r="BK111" s="30">
        <f>Tabla25[[#This Row],[ROS_NUM_COR_COD_ESC_TG_NEU]]-Tabla25[[#This Row],[PAS_NUM_COR_COD_ESC_TG_NEU]]</f>
        <v>-0.39999999999999991</v>
      </c>
      <c r="BL111" s="30">
        <f>Tabla25[[#This Row],[ROS_DUR_COR_COD_ESC_TG_NEU]]-Tabla25[[#This Row],[PAS_DUR_COR_COD_ESC_TG_NEU]]</f>
        <v>-391.75555555555547</v>
      </c>
      <c r="BM111" s="30">
        <f>Tabla25[[#This Row],[ROS_NUM_COR_COD_ESC_TG_POS]]-Tabla25[[#This Row],[PAS_NUM_COR_COD_ESC_TG_POS]]</f>
        <v>-3.1000000000000005</v>
      </c>
      <c r="BN111" s="30">
        <f>Tabla25[[#This Row],[ROS_DUR_COR_COD_ESC_TG_POS]]-Tabla25[[#This Row],[PAS_DUR_COR_COD_ESC_TG_POS]]</f>
        <v>-1065.0873015873015</v>
      </c>
      <c r="BO111" s="30">
        <f>Tabla25[[#This Row],[ROS_NUM_COR_COD_ESC_TG_TOT]]-Tabla25[[#This Row],[PAS_NUM_COR_COD_ESC_TG_TOT]]</f>
        <v>-1.7557471264367817</v>
      </c>
      <c r="BP111" s="30">
        <f>Tabla25[[#This Row],[ROS_DUR_COR_COD_ESC_TG_TOT]]-Tabla25[[#This Row],[PAS_DUR_COR_COD_ESC_TG_TOT]]</f>
        <v>-762.04940711462439</v>
      </c>
      <c r="BQ111" s="36">
        <f>Tabla25[[#This Row],[PAS_NUM_COR_COD_ROS_TG_NEG]]-Tabla25[[#This Row],[ESC_NUM_COR_COD_ROS_TG_NEG]]</f>
        <v>0.89999999999999991</v>
      </c>
      <c r="BR111" s="36">
        <f>Tabla25[[#This Row],[PAS_DUR_COR_COD_ROS_TG_NEG]]-Tabla25[[#This Row],[ESC_DUR_COR_COD_ROS_TG_NEG]]</f>
        <v>230.5333333333333</v>
      </c>
      <c r="BS111" s="36">
        <f>Tabla25[[#This Row],[PAS_NUM_COR_COD_ROS_TG_NEU]]-Tabla25[[#This Row],[ESC_NUM_COR_COD_ROS_TG_NEU]]</f>
        <v>2.3888888888888888</v>
      </c>
      <c r="BT111" s="36">
        <f>Tabla25[[#This Row],[PAS_DUR_COR_COD_ROS_TG_NEU]]-Tabla25[[#This Row],[ESC_DUR_COR_COD_ROS_TG_NEU]]</f>
        <v>-281.96078431372553</v>
      </c>
      <c r="BU111" s="36">
        <f>Tabla25[[#This Row],[PAS_NUM_COR_COD_ROS_TG_POS]]-Tabla25[[#This Row],[ESC_NUM_COR_COD_ROS_TG_POS]]</f>
        <v>1.4</v>
      </c>
      <c r="BV111" s="36">
        <f>Tabla25[[#This Row],[PAS_DUR_COR_COD_ROS_TG_POS]]-Tabla25[[#This Row],[ESC_DUR_COR_COD_ROS_TG_POS]]</f>
        <v>-506.59999999999991</v>
      </c>
      <c r="BW111" s="36">
        <f>Tabla25[[#This Row],[PAS_NUM_COR_COD_ROS_TG_TOT]]-Tabla25[[#This Row],[ESC_NUM_COR_COD_ROS_TG_TOT]]</f>
        <v>1.6055555555555556</v>
      </c>
      <c r="BX111" s="36">
        <f>Tabla25[[#This Row],[PAS_DUR_COR_COD_ROS_TG_TOT]]-Tabla25[[#This Row],[ESC_DUR_COR_COD_ROS_TG_TOT]]</f>
        <v>-112.6711798839458</v>
      </c>
      <c r="BY111" s="39">
        <f>Tabla25[[#This Row],[PAS_NUM_COR_COD_ESC_TG_NEG]]-Tabla25[[#This Row],[ESC_NUM_COR_COD_ESC_TG_NEG]]</f>
        <v>0.82500000000000018</v>
      </c>
      <c r="BZ111" s="39">
        <f>Tabla25[[#This Row],[PAS_DUR_COR_COD_ESC_TG_NEG]]-Tabla25[[#This Row],[ESC_DUR_COR_COD_ESC_TG_NEG]]</f>
        <v>1.2692307692307168</v>
      </c>
      <c r="CA111" s="39">
        <f>Tabla25[[#This Row],[PAS_NUM_COR_COD_ESC_TG_NEU]]-Tabla25[[#This Row],[ESC_NUM_COR_COD_ESC_TG_NEU]]</f>
        <v>1.0111111111111111</v>
      </c>
      <c r="CB111" s="39">
        <f>Tabla25[[#This Row],[PAS_DUR_COR_COD_ESC_TG_NEU]]-Tabla25[[#This Row],[ESC_DUR_COR_COD_ESC_TG_NEU]]</f>
        <v>-24.133333333333439</v>
      </c>
      <c r="CC111" s="39">
        <f>Tabla25[[#This Row],[PAS_NUM_COR_COD_ESC_TG_POS]]-Tabla25[[#This Row],[ESC_NUM_COR_COD_ESC_TG_POS]]</f>
        <v>1.3000000000000003</v>
      </c>
      <c r="CD111" s="39">
        <f>Tabla25[[#This Row],[PAS_DUR_COR_COD_ESC_TG_POS]]-Tabla25[[#This Row],[ESC_DUR_COR_COD_ESC_TG_POS]]</f>
        <v>-263.85555555555561</v>
      </c>
      <c r="CE111" s="39">
        <f>Tabla25[[#This Row],[PAS_NUM_COR_COD_ESC_TG_TOT]]-Tabla25[[#This Row],[ESC_NUM_COR_COD_ESC_TG_TOT]]</f>
        <v>1.0277777777777781</v>
      </c>
      <c r="CF111" s="39">
        <f>Tabla25[[#This Row],[PAS_DUR_COR_COD_ESC_TG_TOT]]-Tabla25[[#This Row],[ESC_DUR_COR_COD_ESC_TG_TOT]]</f>
        <v>-115.66387959866233</v>
      </c>
      <c r="CG111" s="42">
        <f>Tabla25[[#This Row],[PAS_NUM_COR_COD_ROS_TG_NEG]]-Tabla25[[#This Row],[PAS_NUM_COR_COD_ESC_TG_NEG]]</f>
        <v>0.19999999999999973</v>
      </c>
      <c r="CH111" s="42">
        <f>Tabla25[[#This Row],[PAS_NUM_COR_COD_ROS_TG_NEU]]-Tabla25[[#This Row],[PAS_NUM_COR_COD_ESC_TG_NEU]]</f>
        <v>1.6</v>
      </c>
      <c r="CI111" s="42">
        <f>Tabla25[[#This Row],[PAS_NUM_COR_COD_ROS_TG_POS]]-Tabla25[[#This Row],[PAS_NUM_COR_COD_ESC_TG_POS]]</f>
        <v>-1.4000000000000004</v>
      </c>
      <c r="CJ111" s="42">
        <f>Tabla25[[#This Row],[PAS_NUM_COR_COD_ROS_TG_TOT]]-Tabla25[[#This Row],[PAS_NUM_COR_COD_ESC_TG_TOT]]</f>
        <v>0.1333333333333333</v>
      </c>
      <c r="CK111" s="42">
        <f>Tabla25[[#This Row],[PAS_DUR_COR_COD_ROS_TG_NEG]]-Tabla25[[#This Row],[PAS_DUR_COR_COD_ESC_TG_NEG]]</f>
        <v>-0.43589743589745922</v>
      </c>
      <c r="CL111" s="42">
        <f>Tabla25[[#This Row],[PAS_DUR_COR_COD_ROS_TG_NEU]]-Tabla25[[#This Row],[PAS_DUR_COR_COD_ESC_TG_NEU]]</f>
        <v>493.83921568627466</v>
      </c>
      <c r="CM111" s="42">
        <f>Tabla25[[#This Row],[PAS_DUR_COR_COD_ROS_TG_POS]]-Tabla25[[#This Row],[PAS_DUR_COR_COD_ESC_TG_POS]]</f>
        <v>-228.54444444444425</v>
      </c>
      <c r="CN111" s="42">
        <f>Tabla25[[#This Row],[PAS_DUR_COR_COD_ROS_TG_TOT]]-Tabla25[[#This Row],[PAS_DUR_COR_COD_ESC_TG_TOT]]</f>
        <v>99.097594819611686</v>
      </c>
      <c r="CO111" s="44">
        <f>Tabla25[[#This Row],[ESC_NUM_COR_COD_ROS_TG_NEG]]-Tabla25[[#This Row],[ESC_NUM_COR_COD_ESC_TG_NEG]]</f>
        <v>0.125</v>
      </c>
      <c r="CP111" s="44">
        <f>Tabla25[[#This Row],[ESC_NUM_COR_COD_ROS_TG_NEU]]-Tabla25[[#This Row],[ESC_NUM_COR_COD_ESC_TG_NEU]]</f>
        <v>0.22222222222222232</v>
      </c>
      <c r="CQ111" s="44">
        <f>Tabla25[[#This Row],[ESC_NUM_COR_COD_ROS_TG_POS]]-Tabla25[[#This Row],[ESC_NUM_COR_COD_ESC_TG_POS]]</f>
        <v>-1.5</v>
      </c>
      <c r="CR111" s="44">
        <f>Tabla25[[#This Row],[ESC_NUM_COR_COD_ROS_TG_TOT]]-Tabla25[[#This Row],[ESC_NUM_COR_COD_ESC_TG_TOT]]</f>
        <v>-0.4444444444444442</v>
      </c>
      <c r="CS111" s="44">
        <f>Tabla25[[#This Row],[ESC_DUR_COR_COD_ROS_TG_NEG]]-Tabla25[[#This Row],[ESC_DUR_COR_COD_ESC_TG_NEG]]</f>
        <v>-229.70000000000005</v>
      </c>
      <c r="CT111" s="44">
        <f>Tabla25[[#This Row],[ESC_DUR_COR_COD_ROS_TG_NEU]]-Tabla25[[#This Row],[ESC_DUR_COR_COD_ESC_TG_NEU]]</f>
        <v>751.66666666666674</v>
      </c>
      <c r="CU111" s="44">
        <f>Tabla25[[#This Row],[ESC_DUR_COR_COD_ROS_TG_POS]]-Tabla25[[#This Row],[ESC_DUR_COR_COD_ESC_TG_POS]]</f>
        <v>14.200000000000045</v>
      </c>
      <c r="CV111" s="44">
        <f>Tabla25[[#This Row],[ESC_DUR_COR_COD_ROS_TG_TOT]]-Tabla25[[#This Row],[ESC_DUR_COR_COD_ESC_TG_TOT]]</f>
        <v>96.104895104895149</v>
      </c>
      <c r="CW111" s="47">
        <f>Tabla25[[#This Row],[ROS_NUM_COR_COD_ROS_TG_NEG]]-Tabla25[[#This Row],[ROS_NUM_COR_COD_ESC_TG_NEG]]</f>
        <v>5.1111111111111107</v>
      </c>
      <c r="CX111" s="47">
        <f>Tabla25[[#This Row],[ROS_NUM_COR_COD_ROS_TG_NEU]]-Tabla25[[#This Row],[ROS_NUM_COR_COD_ESC_TG_NEU]]</f>
        <v>3.4000000000000004</v>
      </c>
      <c r="CY111" s="47">
        <f>Tabla25[[#This Row],[ROS_NUM_COR_COD_ROS_TG_POS]]-Tabla25[[#This Row],[ROS_NUM_COR_COD_ESC_TG_POS]]</f>
        <v>6.2</v>
      </c>
      <c r="CZ111" s="47">
        <f>Tabla25[[#This Row],[ROS_NUM_COR_COD_ROS_TG_TOT]]-Tabla25[[#This Row],[ROS_NUM_COR_COD_ESC_TG_TOT]]</f>
        <v>4.8965517241379315</v>
      </c>
      <c r="DA111" s="47">
        <f>Tabla25[[#This Row],[ROS_DUR_COR_COD_ROS_TG_NEG]]-Tabla25[[#This Row],[ROS_DUR_COR_COD_ESC_TG_NEG]]</f>
        <v>1128.5</v>
      </c>
      <c r="DB111" s="47">
        <f>Tabla25[[#This Row],[ROS_DUR_COR_COD_ROS_TG_NEU]]-Tabla25[[#This Row],[ROS_DUR_COR_COD_ESC_TG_NEU]]</f>
        <v>667.28888888888901</v>
      </c>
      <c r="DC111" s="47">
        <f>Tabla25[[#This Row],[ROS_DUR_COR_COD_ROS_TG_POS]]-Tabla25[[#This Row],[ROS_DUR_COR_COD_ESC_TG_POS]]</f>
        <v>1518.1428571428571</v>
      </c>
      <c r="DD111" s="47">
        <f>Tabla25[[#This Row],[ROS_DUR_COR_COD_ROS_TG_TOT]]-Tabla25[[#This Row],[ROS_DUR_COR_COD_ESC_TG_TOT]]</f>
        <v>1088.1880877742947</v>
      </c>
      <c r="DE111" s="57">
        <v>221.22222222222223</v>
      </c>
      <c r="DF111" s="57">
        <v>252.7</v>
      </c>
      <c r="DG111" s="57">
        <v>298.39999999999998</v>
      </c>
      <c r="DH111" s="57">
        <v>258.68965517241378</v>
      </c>
      <c r="DI111" s="57">
        <v>298.33333333333331</v>
      </c>
      <c r="DJ111" s="57">
        <v>265.33333333333331</v>
      </c>
      <c r="DK111" s="57">
        <v>184.28571428571428</v>
      </c>
      <c r="DL111" s="57">
        <v>248.54545454545453</v>
      </c>
      <c r="DM111" s="57">
        <v>340.6</v>
      </c>
      <c r="DN111" s="57">
        <v>296</v>
      </c>
      <c r="DO111" s="57">
        <v>360</v>
      </c>
      <c r="DP111" s="57">
        <v>333.72727272727275</v>
      </c>
      <c r="DQ111" s="57">
        <v>276</v>
      </c>
      <c r="DR111" s="57">
        <v>237.75</v>
      </c>
      <c r="DS111" s="57">
        <v>374.6</v>
      </c>
      <c r="DT111" s="57">
        <v>302.15384615384613</v>
      </c>
      <c r="DU111" s="57">
        <v>285.93333333333334</v>
      </c>
      <c r="DV111" s="57">
        <v>346.64705882352939</v>
      </c>
      <c r="DW111" s="57">
        <v>320</v>
      </c>
      <c r="DX111" s="57">
        <v>318.7659574468085</v>
      </c>
      <c r="DY111" s="57">
        <v>275.38461538461536</v>
      </c>
      <c r="DZ111" s="57">
        <v>340.4</v>
      </c>
      <c r="EA111" s="57">
        <v>292.11111111111109</v>
      </c>
      <c r="EB111" s="57">
        <v>303.13043478260869</v>
      </c>
      <c r="EC111" s="57">
        <f>Tabla25[[#This Row],[ROS_1DU_COR_COD_ROS_TG_NEG]]-Tabla25[[#This Row],[ROS_1DU_COR_COD_ESC_TG_NEG]]</f>
        <v>-77.111111111111086</v>
      </c>
      <c r="ED111" s="57">
        <f>Tabla25[[#This Row],[ROS_1DU_COR_COD_ROS_TG_NEU]]-Tabla25[[#This Row],[ROS_1DU_COR_COD_ESC_TG_NEU]]</f>
        <v>-12.633333333333326</v>
      </c>
      <c r="EE111" s="57">
        <f>Tabla25[[#This Row],[ROS_1DU_COR_COD_ROS_TG_POS]]-Tabla25[[#This Row],[ROS_1DU_COR_COD_ESC_TG_POS]]</f>
        <v>114.1142857142857</v>
      </c>
      <c r="EF111" s="57">
        <f>Tabla25[[#This Row],[ROS_1DU_COR_COD_ROS_TG_TOT]]-Tabla25[[#This Row],[ROS_1DU_COR_COD_ESC_TG_TOT]]</f>
        <v>10.144200626959247</v>
      </c>
      <c r="EG111" s="57">
        <f>Tabla25[[#This Row],[ESC_1DU_COR_COD_ROS_TG_NEG]]-Tabla25[[#This Row],[ESC_1DU_COR_COD_ESC_TG_NEG]]</f>
        <v>64.600000000000023</v>
      </c>
      <c r="EH111" s="57">
        <f>Tabla25[[#This Row],[ESC_1DU_COR_COD_ROS_TG_NEU]]-Tabla25[[#This Row],[ESC_1DU_COR_COD_ESC_TG_NEU]]</f>
        <v>58.25</v>
      </c>
      <c r="EI111" s="57">
        <f>Tabla25[[#This Row],[ESC_1DU_COR_COD_ROS_TG_POS]]-Tabla25[[#This Row],[ESC_1DU_COR_COD_ESC_TG_POS]]</f>
        <v>-14.600000000000023</v>
      </c>
      <c r="EJ111" s="57">
        <f>Tabla25[[#This Row],[ESC_1DU_COR_COD_ROS_TG_TOT]]-Tabla25[[#This Row],[ESC_1DU_COR_COD_ESC_TG_TOT]]</f>
        <v>31.573426573426616</v>
      </c>
      <c r="EK111" s="57">
        <f>Tabla25[[#This Row],[PAS_1DU_COR_COD_ROS_TG_NEG]]-Tabla25[[#This Row],[PAS_1DU_COR_COD_ESC_TG_NEG]]</f>
        <v>10.548717948717979</v>
      </c>
      <c r="EL111" s="57">
        <f>Tabla25[[#This Row],[PAS_1DU_COR_COD_ROS_TG_NEU]]-Tabla25[[#This Row],[PAS_1DU_COR_COD_ESC_TG_NEU]]</f>
        <v>6.2470588235294144</v>
      </c>
      <c r="EM111" s="57">
        <f>Tabla25[[#This Row],[PAS_1DU_COR_COD_ROS_TG_POS]]-Tabla25[[#This Row],[PAS_1DU_COR_COD_ESC_TG_POS]]</f>
        <v>27.888888888888914</v>
      </c>
      <c r="EN111" s="57">
        <f>Tabla25[[#This Row],[PAS_1DU_COR_COD_ROS_TG_TOT]]-Tabla25[[#This Row],[PAS_1DU_COR_COD_ESC_TG_TOT]]</f>
        <v>15.635522664199812</v>
      </c>
    </row>
    <row r="112" spans="1:144" x14ac:dyDescent="0.3">
      <c r="A112" s="2" t="s">
        <v>110</v>
      </c>
      <c r="B112" s="2">
        <v>40</v>
      </c>
      <c r="C112" s="2">
        <v>1</v>
      </c>
      <c r="D112" s="2">
        <v>46</v>
      </c>
      <c r="E112" s="19">
        <v>3.3</v>
      </c>
      <c r="F112" s="19">
        <v>1218.625</v>
      </c>
      <c r="G112" s="19">
        <v>3.25</v>
      </c>
      <c r="H112" s="19">
        <v>1348.3571428571429</v>
      </c>
      <c r="I112" s="19">
        <v>3.7</v>
      </c>
      <c r="J112" s="19">
        <v>1350.0625</v>
      </c>
      <c r="K112" s="19">
        <v>3.4166666666666665</v>
      </c>
      <c r="L112" s="19">
        <v>1303.8260869565217</v>
      </c>
      <c r="M112" s="21">
        <v>3.85</v>
      </c>
      <c r="N112" s="21">
        <v>1345.8823529411766</v>
      </c>
      <c r="O112" s="21">
        <v>3.65</v>
      </c>
      <c r="P112" s="21">
        <v>1391.9411764705883</v>
      </c>
      <c r="Q112" s="21">
        <v>3.4</v>
      </c>
      <c r="R112" s="21">
        <v>1459.9230769230769</v>
      </c>
      <c r="S112" s="21">
        <v>3.6333333333333333</v>
      </c>
      <c r="T112" s="21">
        <v>1394.0851063829787</v>
      </c>
      <c r="U112" s="22">
        <v>3.7</v>
      </c>
      <c r="V112" s="22">
        <v>1861.8333333333333</v>
      </c>
      <c r="W112" s="22">
        <v>4</v>
      </c>
      <c r="X112" s="22">
        <v>1587.375</v>
      </c>
      <c r="Y112" s="22">
        <v>4.2</v>
      </c>
      <c r="Z112" s="22">
        <v>1365.7777777777778</v>
      </c>
      <c r="AA112" s="22">
        <v>3.9666666666666668</v>
      </c>
      <c r="AB112" s="22">
        <v>1572.2608695652175</v>
      </c>
      <c r="AC112" s="24">
        <v>3.1</v>
      </c>
      <c r="AD112" s="24">
        <v>1626.6666666666667</v>
      </c>
      <c r="AE112" s="24">
        <v>2.5</v>
      </c>
      <c r="AF112" s="24">
        <v>1636.8</v>
      </c>
      <c r="AG112" s="24">
        <v>2.2999999999999998</v>
      </c>
      <c r="AH112" s="24">
        <v>1046.8571428571429</v>
      </c>
      <c r="AI112" s="24">
        <v>2.6333333333333333</v>
      </c>
      <c r="AJ112" s="24">
        <v>1404</v>
      </c>
      <c r="AK112" s="26">
        <v>1.5555555555555556</v>
      </c>
      <c r="AL112" s="26">
        <v>772.8</v>
      </c>
      <c r="AM112" s="26">
        <v>2</v>
      </c>
      <c r="AN112" s="26">
        <v>683.77777777777783</v>
      </c>
      <c r="AO112" s="26">
        <v>2.6</v>
      </c>
      <c r="AP112" s="26">
        <v>861.33333333333337</v>
      </c>
      <c r="AQ112" s="26">
        <v>2.0689655172413794</v>
      </c>
      <c r="AR112" s="26">
        <v>772.60869565217388</v>
      </c>
      <c r="AS112" s="28">
        <v>5.5555555555555554</v>
      </c>
      <c r="AT112" s="28">
        <v>1754.5555555555557</v>
      </c>
      <c r="AU112" s="28">
        <v>4.9000000000000004</v>
      </c>
      <c r="AV112" s="28">
        <v>1624.7</v>
      </c>
      <c r="AW112" s="28">
        <v>4.9000000000000004</v>
      </c>
      <c r="AX112" s="28">
        <v>1482.3</v>
      </c>
      <c r="AY112" s="28">
        <v>5.1034482758620694</v>
      </c>
      <c r="AZ112" s="28">
        <v>1615.8965517241379</v>
      </c>
      <c r="BA112" s="33">
        <f>Tabla25[[#This Row],[ROS_NUM_COR_COD_ROS_TG_NEG]]-Tabla25[[#This Row],[PAS_NUM_COR_COD_ROS_TG_NEG]]</f>
        <v>1.7055555555555553</v>
      </c>
      <c r="BB112" s="33">
        <f>Tabla25[[#This Row],[ROS_DUR_COR_COD_ROS_TG_NEG]]-Tabla25[[#This Row],[PAS_DUR_COR_COD_ROS_TG_NEG]]</f>
        <v>408.67320261437908</v>
      </c>
      <c r="BC112" s="33">
        <f>Tabla25[[#This Row],[ROS_NUM_COR_COD_ROS_TG_NEU]]-Tabla25[[#This Row],[PAS_NUM_COR_COD_ROS_TG_NEU]]</f>
        <v>1.2500000000000004</v>
      </c>
      <c r="BD112" s="33">
        <f>Tabla25[[#This Row],[ROS_DUR_COR_COD_ROS_TG_NEU]]-Tabla25[[#This Row],[PAS_DUR_COR_COD_ROS_TG_NEU]]</f>
        <v>232.75882352941176</v>
      </c>
      <c r="BE112" s="33">
        <f>Tabla25[[#This Row],[ROS_NUM_COR_COD_ROS_TG_POS]]-Tabla25[[#This Row],[PAS_NUM_COR_COD_ROS_TG_POS]]</f>
        <v>1.5000000000000004</v>
      </c>
      <c r="BF112" s="33">
        <f>Tabla25[[#This Row],[ROS_DUR_COR_COD_ROS_TG_POS]]-Tabla25[[#This Row],[PAS_DUR_COR_COD_ROS_TG_POS]]</f>
        <v>22.376923076923049</v>
      </c>
      <c r="BG112" s="33">
        <f>Tabla25[[#This Row],[ROS_NUM_COR_COD_ROS_TG_TOT]]-Tabla25[[#This Row],[PAS_NUM_COR_COD_ROS_TG_TOT]]</f>
        <v>1.4701149425287361</v>
      </c>
      <c r="BH112" s="33">
        <f>Tabla25[[#This Row],[ROS_DUR_COR_COD_ROS_TG_TOT]]-Tabla25[[#This Row],[PAS_DUR_COR_COD_ROS_TG_TOT]]</f>
        <v>221.81144534115924</v>
      </c>
      <c r="BI112" s="30">
        <f>Tabla25[[#This Row],[ROS_NUM_COR_COD_ESC_TG_NEG]]-Tabla25[[#This Row],[PAS_NUM_COR_COD_ESC_TG_NEG]]</f>
        <v>-1.7444444444444442</v>
      </c>
      <c r="BJ112" s="30">
        <f>Tabla25[[#This Row],[ROS_DUR_COR_COD_ESC_TG_NEG]]-Tabla25[[#This Row],[PAS_DUR_COR_COD_ESC_TG_NEG]]</f>
        <v>-445.82500000000005</v>
      </c>
      <c r="BK112" s="30">
        <f>Tabla25[[#This Row],[ROS_NUM_COR_COD_ESC_TG_NEU]]-Tabla25[[#This Row],[PAS_NUM_COR_COD_ESC_TG_NEU]]</f>
        <v>-1.25</v>
      </c>
      <c r="BL112" s="30">
        <f>Tabla25[[#This Row],[ROS_DUR_COR_COD_ESC_TG_NEU]]-Tabla25[[#This Row],[PAS_DUR_COR_COD_ESC_TG_NEU]]</f>
        <v>-664.57936507936506</v>
      </c>
      <c r="BM112" s="30">
        <f>Tabla25[[#This Row],[ROS_NUM_COR_COD_ESC_TG_POS]]-Tabla25[[#This Row],[PAS_NUM_COR_COD_ESC_TG_POS]]</f>
        <v>-1.1000000000000001</v>
      </c>
      <c r="BN112" s="30">
        <f>Tabla25[[#This Row],[ROS_DUR_COR_COD_ESC_TG_POS]]-Tabla25[[#This Row],[PAS_DUR_COR_COD_ESC_TG_POS]]</f>
        <v>-488.72916666666663</v>
      </c>
      <c r="BO112" s="30">
        <f>Tabla25[[#This Row],[ROS_NUM_COR_COD_ESC_TG_TOT]]-Tabla25[[#This Row],[PAS_NUM_COR_COD_ESC_TG_TOT]]</f>
        <v>-1.3477011494252871</v>
      </c>
      <c r="BP112" s="30">
        <f>Tabla25[[#This Row],[ROS_DUR_COR_COD_ESC_TG_TOT]]-Tabla25[[#This Row],[PAS_DUR_COR_COD_ESC_TG_TOT]]</f>
        <v>-531.21739130434787</v>
      </c>
      <c r="BQ112" s="36">
        <f>Tabla25[[#This Row],[PAS_NUM_COR_COD_ROS_TG_NEG]]-Tabla25[[#This Row],[ESC_NUM_COR_COD_ROS_TG_NEG]]</f>
        <v>0.75</v>
      </c>
      <c r="BR112" s="36">
        <f>Tabla25[[#This Row],[PAS_DUR_COR_COD_ROS_TG_NEG]]-Tabla25[[#This Row],[ESC_DUR_COR_COD_ROS_TG_NEG]]</f>
        <v>-280.78431372549016</v>
      </c>
      <c r="BS112" s="36">
        <f>Tabla25[[#This Row],[PAS_NUM_COR_COD_ROS_TG_NEU]]-Tabla25[[#This Row],[ESC_NUM_COR_COD_ROS_TG_NEU]]</f>
        <v>1.1499999999999999</v>
      </c>
      <c r="BT112" s="36">
        <f>Tabla25[[#This Row],[PAS_DUR_COR_COD_ROS_TG_NEU]]-Tabla25[[#This Row],[ESC_DUR_COR_COD_ROS_TG_NEU]]</f>
        <v>-244.85882352941167</v>
      </c>
      <c r="BU112" s="36">
        <f>Tabla25[[#This Row],[PAS_NUM_COR_COD_ROS_TG_POS]]-Tabla25[[#This Row],[ESC_NUM_COR_COD_ROS_TG_POS]]</f>
        <v>1.1000000000000001</v>
      </c>
      <c r="BV112" s="36">
        <f>Tabla25[[#This Row],[PAS_DUR_COR_COD_ROS_TG_POS]]-Tabla25[[#This Row],[ESC_DUR_COR_COD_ROS_TG_POS]]</f>
        <v>413.06593406593402</v>
      </c>
      <c r="BW112" s="36">
        <f>Tabla25[[#This Row],[PAS_NUM_COR_COD_ROS_TG_TOT]]-Tabla25[[#This Row],[ESC_NUM_COR_COD_ROS_TG_TOT]]</f>
        <v>1</v>
      </c>
      <c r="BX112" s="36">
        <f>Tabla25[[#This Row],[PAS_DUR_COR_COD_ROS_TG_TOT]]-Tabla25[[#This Row],[ESC_DUR_COR_COD_ROS_TG_TOT]]</f>
        <v>-9.9148936170213346</v>
      </c>
      <c r="BY112" s="39">
        <f>Tabla25[[#This Row],[PAS_NUM_COR_COD_ESC_TG_NEG]]-Tabla25[[#This Row],[ESC_NUM_COR_COD_ESC_TG_NEG]]</f>
        <v>-0.40000000000000036</v>
      </c>
      <c r="BZ112" s="39">
        <f>Tabla25[[#This Row],[PAS_DUR_COR_COD_ESC_TG_NEG]]-Tabla25[[#This Row],[ESC_DUR_COR_COD_ESC_TG_NEG]]</f>
        <v>-643.20833333333326</v>
      </c>
      <c r="CA112" s="39">
        <f>Tabla25[[#This Row],[PAS_NUM_COR_COD_ESC_TG_NEU]]-Tabla25[[#This Row],[ESC_NUM_COR_COD_ESC_TG_NEU]]</f>
        <v>-0.75</v>
      </c>
      <c r="CB112" s="39">
        <f>Tabla25[[#This Row],[PAS_DUR_COR_COD_ESC_TG_NEU]]-Tabla25[[#This Row],[ESC_DUR_COR_COD_ESC_TG_NEU]]</f>
        <v>-239.01785714285711</v>
      </c>
      <c r="CC112" s="39">
        <f>Tabla25[[#This Row],[PAS_NUM_COR_COD_ESC_TG_POS]]-Tabla25[[#This Row],[ESC_NUM_COR_COD_ESC_TG_POS]]</f>
        <v>-0.5</v>
      </c>
      <c r="CD112" s="39">
        <f>Tabla25[[#This Row],[PAS_DUR_COR_COD_ESC_TG_POS]]-Tabla25[[#This Row],[ESC_DUR_COR_COD_ESC_TG_POS]]</f>
        <v>-15.715277777777828</v>
      </c>
      <c r="CE112" s="39">
        <f>Tabla25[[#This Row],[PAS_NUM_COR_COD_ESC_TG_TOT]]-Tabla25[[#This Row],[ESC_NUM_COR_COD_ESC_TG_TOT]]</f>
        <v>-0.55000000000000027</v>
      </c>
      <c r="CF112" s="39">
        <f>Tabla25[[#This Row],[PAS_DUR_COR_COD_ESC_TG_TOT]]-Tabla25[[#This Row],[ESC_DUR_COR_COD_ESC_TG_TOT]]</f>
        <v>-268.43478260869574</v>
      </c>
      <c r="CG112" s="42">
        <f>Tabla25[[#This Row],[PAS_NUM_COR_COD_ROS_TG_NEG]]-Tabla25[[#This Row],[PAS_NUM_COR_COD_ESC_TG_NEG]]</f>
        <v>0.55000000000000027</v>
      </c>
      <c r="CH112" s="42">
        <f>Tabla25[[#This Row],[PAS_NUM_COR_COD_ROS_TG_NEU]]-Tabla25[[#This Row],[PAS_NUM_COR_COD_ESC_TG_NEU]]</f>
        <v>0.39999999999999991</v>
      </c>
      <c r="CI112" s="42">
        <f>Tabla25[[#This Row],[PAS_NUM_COR_COD_ROS_TG_POS]]-Tabla25[[#This Row],[PAS_NUM_COR_COD_ESC_TG_POS]]</f>
        <v>-0.30000000000000027</v>
      </c>
      <c r="CJ112" s="42">
        <f>Tabla25[[#This Row],[PAS_NUM_COR_COD_ROS_TG_TOT]]-Tabla25[[#This Row],[PAS_NUM_COR_COD_ESC_TG_TOT]]</f>
        <v>0.21666666666666679</v>
      </c>
      <c r="CK112" s="42">
        <f>Tabla25[[#This Row],[PAS_DUR_COR_COD_ROS_TG_NEG]]-Tabla25[[#This Row],[PAS_DUR_COR_COD_ESC_TG_NEG]]</f>
        <v>127.25735294117658</v>
      </c>
      <c r="CL112" s="42">
        <f>Tabla25[[#This Row],[PAS_DUR_COR_COD_ROS_TG_NEU]]-Tabla25[[#This Row],[PAS_DUR_COR_COD_ESC_TG_NEU]]</f>
        <v>43.584033613445399</v>
      </c>
      <c r="CM112" s="42">
        <f>Tabla25[[#This Row],[PAS_DUR_COR_COD_ROS_TG_POS]]-Tabla25[[#This Row],[PAS_DUR_COR_COD_ESC_TG_POS]]</f>
        <v>109.86057692307691</v>
      </c>
      <c r="CN112" s="42">
        <f>Tabla25[[#This Row],[PAS_DUR_COR_COD_ROS_TG_TOT]]-Tabla25[[#This Row],[PAS_DUR_COR_COD_ESC_TG_TOT]]</f>
        <v>90.259019426456916</v>
      </c>
      <c r="CO112" s="44">
        <f>Tabla25[[#This Row],[ESC_NUM_COR_COD_ROS_TG_NEG]]-Tabla25[[#This Row],[ESC_NUM_COR_COD_ESC_TG_NEG]]</f>
        <v>-0.60000000000000009</v>
      </c>
      <c r="CP112" s="44">
        <f>Tabla25[[#This Row],[ESC_NUM_COR_COD_ROS_TG_NEU]]-Tabla25[[#This Row],[ESC_NUM_COR_COD_ESC_TG_NEU]]</f>
        <v>-1.5</v>
      </c>
      <c r="CQ112" s="44">
        <f>Tabla25[[#This Row],[ESC_NUM_COR_COD_ROS_TG_POS]]-Tabla25[[#This Row],[ESC_NUM_COR_COD_ESC_TG_POS]]</f>
        <v>-1.9000000000000004</v>
      </c>
      <c r="CR112" s="44">
        <f>Tabla25[[#This Row],[ESC_NUM_COR_COD_ROS_TG_TOT]]-Tabla25[[#This Row],[ESC_NUM_COR_COD_ESC_TG_TOT]]</f>
        <v>-1.3333333333333335</v>
      </c>
      <c r="CS112" s="44">
        <f>Tabla25[[#This Row],[ESC_DUR_COR_COD_ROS_TG_NEG]]-Tabla25[[#This Row],[ESC_DUR_COR_COD_ESC_TG_NEG]]</f>
        <v>-235.16666666666652</v>
      </c>
      <c r="CT112" s="44">
        <f>Tabla25[[#This Row],[ESC_DUR_COR_COD_ROS_TG_NEU]]-Tabla25[[#This Row],[ESC_DUR_COR_COD_ESC_TG_NEU]]</f>
        <v>49.424999999999955</v>
      </c>
      <c r="CU112" s="44">
        <f>Tabla25[[#This Row],[ESC_DUR_COR_COD_ROS_TG_POS]]-Tabla25[[#This Row],[ESC_DUR_COR_COD_ESC_TG_POS]]</f>
        <v>-318.92063492063494</v>
      </c>
      <c r="CV112" s="44">
        <f>Tabla25[[#This Row],[ESC_DUR_COR_COD_ROS_TG_TOT]]-Tabla25[[#This Row],[ESC_DUR_COR_COD_ESC_TG_TOT]]</f>
        <v>-168.26086956521749</v>
      </c>
      <c r="CW112" s="47">
        <f>Tabla25[[#This Row],[ROS_NUM_COR_COD_ROS_TG_NEG]]-Tabla25[[#This Row],[ROS_NUM_COR_COD_ESC_TG_NEG]]</f>
        <v>4</v>
      </c>
      <c r="CX112" s="47">
        <f>Tabla25[[#This Row],[ROS_NUM_COR_COD_ROS_TG_NEU]]-Tabla25[[#This Row],[ROS_NUM_COR_COD_ESC_TG_NEU]]</f>
        <v>2.9000000000000004</v>
      </c>
      <c r="CY112" s="47">
        <f>Tabla25[[#This Row],[ROS_NUM_COR_COD_ROS_TG_POS]]-Tabla25[[#This Row],[ROS_NUM_COR_COD_ESC_TG_POS]]</f>
        <v>2.3000000000000003</v>
      </c>
      <c r="CZ112" s="47">
        <f>Tabla25[[#This Row],[ROS_NUM_COR_COD_ROS_TG_TOT]]-Tabla25[[#This Row],[ROS_NUM_COR_COD_ESC_TG_TOT]]</f>
        <v>3.0344827586206899</v>
      </c>
      <c r="DA112" s="47">
        <f>Tabla25[[#This Row],[ROS_DUR_COR_COD_ROS_TG_NEG]]-Tabla25[[#This Row],[ROS_DUR_COR_COD_ESC_TG_NEG]]</f>
        <v>981.7555555555557</v>
      </c>
      <c r="DB112" s="47">
        <f>Tabla25[[#This Row],[ROS_DUR_COR_COD_ROS_TG_NEU]]-Tabla25[[#This Row],[ROS_DUR_COR_COD_ESC_TG_NEU]]</f>
        <v>940.92222222222222</v>
      </c>
      <c r="DC112" s="47">
        <f>Tabla25[[#This Row],[ROS_DUR_COR_COD_ROS_TG_POS]]-Tabla25[[#This Row],[ROS_DUR_COR_COD_ESC_TG_POS]]</f>
        <v>620.96666666666658</v>
      </c>
      <c r="DD112" s="47">
        <f>Tabla25[[#This Row],[ROS_DUR_COR_COD_ROS_TG_TOT]]-Tabla25[[#This Row],[ROS_DUR_COR_COD_ESC_TG_TOT]]</f>
        <v>843.28785607196403</v>
      </c>
      <c r="DE112" s="57">
        <v>356.44444444444446</v>
      </c>
      <c r="DF112" s="57">
        <v>366.4</v>
      </c>
      <c r="DG112" s="57">
        <v>265.2</v>
      </c>
      <c r="DH112" s="57">
        <v>328.41379310344826</v>
      </c>
      <c r="DI112" s="57">
        <v>318</v>
      </c>
      <c r="DJ112" s="57">
        <v>388.66666666666669</v>
      </c>
      <c r="DK112" s="57">
        <v>283.55555555555554</v>
      </c>
      <c r="DL112" s="57">
        <v>332.17391304347825</v>
      </c>
      <c r="DM112" s="57">
        <v>310</v>
      </c>
      <c r="DN112" s="57">
        <v>323.60000000000002</v>
      </c>
      <c r="DO112" s="57">
        <v>352</v>
      </c>
      <c r="DP112" s="57">
        <v>330.11111111111109</v>
      </c>
      <c r="DQ112" s="57">
        <v>362.83333333333331</v>
      </c>
      <c r="DR112" s="57">
        <v>343</v>
      </c>
      <c r="DS112" s="57">
        <v>330.44444444444446</v>
      </c>
      <c r="DT112" s="57">
        <v>343.26086956521738</v>
      </c>
      <c r="DU112" s="57">
        <v>298.70588235294116</v>
      </c>
      <c r="DV112" s="57">
        <v>316.41176470588238</v>
      </c>
      <c r="DW112" s="57">
        <v>259.07692307692309</v>
      </c>
      <c r="DX112" s="57">
        <v>294.14893617021278</v>
      </c>
      <c r="DY112" s="57">
        <v>283.3125</v>
      </c>
      <c r="DZ112" s="57">
        <v>268.57142857142856</v>
      </c>
      <c r="EA112" s="57">
        <v>311.25</v>
      </c>
      <c r="EB112" s="57">
        <v>288.54347826086956</v>
      </c>
      <c r="EC112" s="57">
        <f>Tabla25[[#This Row],[ROS_1DU_COR_COD_ROS_TG_NEG]]-Tabla25[[#This Row],[ROS_1DU_COR_COD_ESC_TG_NEG]]</f>
        <v>38.444444444444457</v>
      </c>
      <c r="ED112" s="57">
        <f>Tabla25[[#This Row],[ROS_1DU_COR_COD_ROS_TG_NEU]]-Tabla25[[#This Row],[ROS_1DU_COR_COD_ESC_TG_NEU]]</f>
        <v>-22.266666666666708</v>
      </c>
      <c r="EE112" s="57">
        <f>Tabla25[[#This Row],[ROS_1DU_COR_COD_ROS_TG_POS]]-Tabla25[[#This Row],[ROS_1DU_COR_COD_ESC_TG_POS]]</f>
        <v>-18.355555555555554</v>
      </c>
      <c r="EF112" s="57">
        <f>Tabla25[[#This Row],[ROS_1DU_COR_COD_ROS_TG_TOT]]-Tabla25[[#This Row],[ROS_1DU_COR_COD_ESC_TG_TOT]]</f>
        <v>-3.7601199400299947</v>
      </c>
      <c r="EG112" s="57">
        <f>Tabla25[[#This Row],[ESC_1DU_COR_COD_ROS_TG_NEG]]-Tabla25[[#This Row],[ESC_1DU_COR_COD_ESC_TG_NEG]]</f>
        <v>-52.833333333333314</v>
      </c>
      <c r="EH112" s="57">
        <f>Tabla25[[#This Row],[ESC_1DU_COR_COD_ROS_TG_NEU]]-Tabla25[[#This Row],[ESC_1DU_COR_COD_ESC_TG_NEU]]</f>
        <v>-19.399999999999977</v>
      </c>
      <c r="EI112" s="57">
        <f>Tabla25[[#This Row],[ESC_1DU_COR_COD_ROS_TG_POS]]-Tabla25[[#This Row],[ESC_1DU_COR_COD_ESC_TG_POS]]</f>
        <v>21.555555555555543</v>
      </c>
      <c r="EJ112" s="57">
        <f>Tabla25[[#This Row],[ESC_1DU_COR_COD_ROS_TG_TOT]]-Tabla25[[#This Row],[ESC_1DU_COR_COD_ESC_TG_TOT]]</f>
        <v>-13.149758454106291</v>
      </c>
      <c r="EK112" s="57">
        <f>Tabla25[[#This Row],[PAS_1DU_COR_COD_ROS_TG_NEG]]-Tabla25[[#This Row],[PAS_1DU_COR_COD_ESC_TG_NEG]]</f>
        <v>15.39338235294116</v>
      </c>
      <c r="EL112" s="57">
        <f>Tabla25[[#This Row],[PAS_1DU_COR_COD_ROS_TG_NEU]]-Tabla25[[#This Row],[PAS_1DU_COR_COD_ESC_TG_NEU]]</f>
        <v>47.840336134453821</v>
      </c>
      <c r="EM112" s="57">
        <f>Tabla25[[#This Row],[PAS_1DU_COR_COD_ROS_TG_POS]]-Tabla25[[#This Row],[PAS_1DU_COR_COD_ESC_TG_POS]]</f>
        <v>-52.173076923076906</v>
      </c>
      <c r="EN112" s="57">
        <f>Tabla25[[#This Row],[PAS_1DU_COR_COD_ROS_TG_TOT]]-Tabla25[[#This Row],[PAS_1DU_COR_COD_ESC_TG_TOT]]</f>
        <v>5.6054579093432153</v>
      </c>
    </row>
    <row r="113" spans="1:144" x14ac:dyDescent="0.3">
      <c r="A113" s="2" t="s">
        <v>111</v>
      </c>
      <c r="B113" s="2">
        <v>40</v>
      </c>
      <c r="C113" s="2">
        <v>1</v>
      </c>
      <c r="D113" s="2">
        <v>46</v>
      </c>
      <c r="E113" s="19">
        <v>1.3157894736842106</v>
      </c>
      <c r="F113" s="19">
        <v>674</v>
      </c>
      <c r="G113" s="19">
        <v>1.1000000000000001</v>
      </c>
      <c r="H113" s="19">
        <v>859.85714285714289</v>
      </c>
      <c r="I113" s="19">
        <v>0.6</v>
      </c>
      <c r="J113" s="19">
        <v>583</v>
      </c>
      <c r="K113" s="19">
        <v>1</v>
      </c>
      <c r="L113" s="19">
        <v>723.31578947368416</v>
      </c>
      <c r="M113" s="21">
        <v>0.89473684210526316</v>
      </c>
      <c r="N113" s="21">
        <v>481.625</v>
      </c>
      <c r="O113" s="21">
        <v>1.5</v>
      </c>
      <c r="P113" s="21">
        <v>917.875</v>
      </c>
      <c r="Q113" s="21">
        <v>0.45</v>
      </c>
      <c r="R113" s="21">
        <v>415.25</v>
      </c>
      <c r="S113" s="21">
        <v>0.94915254237288138</v>
      </c>
      <c r="T113" s="21">
        <v>642.85</v>
      </c>
      <c r="U113" s="22">
        <v>1.2222222222222223</v>
      </c>
      <c r="V113" s="22">
        <v>441.4</v>
      </c>
      <c r="W113" s="22">
        <v>0.66666666666666663</v>
      </c>
      <c r="X113" s="22">
        <v>248.75</v>
      </c>
      <c r="Y113" s="22">
        <v>1.4444444444444444</v>
      </c>
      <c r="Z113" s="22">
        <v>962.33333333333337</v>
      </c>
      <c r="AA113" s="22">
        <v>1.1111111111111112</v>
      </c>
      <c r="AB113" s="22">
        <v>507.41666666666669</v>
      </c>
      <c r="AC113" s="24">
        <v>1.6666666666666667</v>
      </c>
      <c r="AD113" s="24">
        <v>606.71428571428567</v>
      </c>
      <c r="AE113" s="24">
        <v>1.3333333333333333</v>
      </c>
      <c r="AF113" s="24">
        <v>688</v>
      </c>
      <c r="AG113" s="24">
        <v>1.4444444444444444</v>
      </c>
      <c r="AH113" s="24">
        <v>517.66666666666663</v>
      </c>
      <c r="AI113" s="24">
        <v>1.4814814814814814</v>
      </c>
      <c r="AJ113" s="24">
        <v>594.41176470588232</v>
      </c>
      <c r="AK113" s="26">
        <v>1.875</v>
      </c>
      <c r="AL113" s="26">
        <v>610</v>
      </c>
      <c r="AM113" s="26">
        <v>2.3333333333333335</v>
      </c>
      <c r="AN113" s="26">
        <v>722.125</v>
      </c>
      <c r="AO113" s="26">
        <v>1.4444444444444444</v>
      </c>
      <c r="AP113" s="26">
        <v>485.2</v>
      </c>
      <c r="AQ113" s="26">
        <v>1.8846153846153846</v>
      </c>
      <c r="AR113" s="26">
        <v>624.36842105263156</v>
      </c>
      <c r="AS113" s="28">
        <v>4.125</v>
      </c>
      <c r="AT113" s="28">
        <v>926.875</v>
      </c>
      <c r="AU113" s="28">
        <v>3.3333333333333335</v>
      </c>
      <c r="AV113" s="28">
        <v>842.125</v>
      </c>
      <c r="AW113" s="28">
        <v>3.6666666666666665</v>
      </c>
      <c r="AX113" s="28">
        <v>869.33333333333337</v>
      </c>
      <c r="AY113" s="28">
        <v>3.6923076923076925</v>
      </c>
      <c r="AZ113" s="28">
        <v>879.04</v>
      </c>
      <c r="BA113" s="33">
        <f>Tabla25[[#This Row],[ROS_NUM_COR_COD_ROS_TG_NEG]]-Tabla25[[#This Row],[PAS_NUM_COR_COD_ROS_TG_NEG]]</f>
        <v>3.2302631578947367</v>
      </c>
      <c r="BB113" s="33">
        <f>Tabla25[[#This Row],[ROS_DUR_COR_COD_ROS_TG_NEG]]-Tabla25[[#This Row],[PAS_DUR_COR_COD_ROS_TG_NEG]]</f>
        <v>445.25</v>
      </c>
      <c r="BC113" s="33">
        <f>Tabla25[[#This Row],[ROS_NUM_COR_COD_ROS_TG_NEU]]-Tabla25[[#This Row],[PAS_NUM_COR_COD_ROS_TG_NEU]]</f>
        <v>1.8333333333333335</v>
      </c>
      <c r="BD113" s="33">
        <f>Tabla25[[#This Row],[ROS_DUR_COR_COD_ROS_TG_NEU]]-Tabla25[[#This Row],[PAS_DUR_COR_COD_ROS_TG_NEU]]</f>
        <v>-75.75</v>
      </c>
      <c r="BE113" s="33">
        <f>Tabla25[[#This Row],[ROS_NUM_COR_COD_ROS_TG_POS]]-Tabla25[[#This Row],[PAS_NUM_COR_COD_ROS_TG_POS]]</f>
        <v>3.2166666666666663</v>
      </c>
      <c r="BF113" s="33">
        <f>Tabla25[[#This Row],[ROS_DUR_COR_COD_ROS_TG_POS]]-Tabla25[[#This Row],[PAS_DUR_COR_COD_ROS_TG_POS]]</f>
        <v>454.08333333333337</v>
      </c>
      <c r="BG113" s="33">
        <f>Tabla25[[#This Row],[ROS_NUM_COR_COD_ROS_TG_TOT]]-Tabla25[[#This Row],[PAS_NUM_COR_COD_ROS_TG_TOT]]</f>
        <v>2.743155149934811</v>
      </c>
      <c r="BH113" s="33">
        <f>Tabla25[[#This Row],[ROS_DUR_COR_COD_ROS_TG_TOT]]-Tabla25[[#This Row],[PAS_DUR_COR_COD_ROS_TG_TOT]]</f>
        <v>236.18999999999994</v>
      </c>
      <c r="BI113" s="30">
        <f>Tabla25[[#This Row],[ROS_NUM_COR_COD_ESC_TG_NEG]]-Tabla25[[#This Row],[PAS_NUM_COR_COD_ESC_TG_NEG]]</f>
        <v>0.55921052631578938</v>
      </c>
      <c r="BJ113" s="30">
        <f>Tabla25[[#This Row],[ROS_DUR_COR_COD_ESC_TG_NEG]]-Tabla25[[#This Row],[PAS_DUR_COR_COD_ESC_TG_NEG]]</f>
        <v>-64</v>
      </c>
      <c r="BK113" s="30">
        <f>Tabla25[[#This Row],[ROS_NUM_COR_COD_ESC_TG_NEU]]-Tabla25[[#This Row],[PAS_NUM_COR_COD_ESC_TG_NEU]]</f>
        <v>1.2333333333333334</v>
      </c>
      <c r="BL113" s="30">
        <f>Tabla25[[#This Row],[ROS_DUR_COR_COD_ESC_TG_NEU]]-Tabla25[[#This Row],[PAS_DUR_COR_COD_ESC_TG_NEU]]</f>
        <v>-137.73214285714289</v>
      </c>
      <c r="BM113" s="30">
        <f>Tabla25[[#This Row],[ROS_NUM_COR_COD_ESC_TG_POS]]-Tabla25[[#This Row],[PAS_NUM_COR_COD_ESC_TG_POS]]</f>
        <v>0.84444444444444444</v>
      </c>
      <c r="BN113" s="30">
        <f>Tabla25[[#This Row],[ROS_DUR_COR_COD_ESC_TG_POS]]-Tabla25[[#This Row],[PAS_DUR_COR_COD_ESC_TG_POS]]</f>
        <v>-97.800000000000011</v>
      </c>
      <c r="BO113" s="30">
        <f>Tabla25[[#This Row],[ROS_NUM_COR_COD_ESC_TG_TOT]]-Tabla25[[#This Row],[PAS_NUM_COR_COD_ESC_TG_TOT]]</f>
        <v>0.88461538461538458</v>
      </c>
      <c r="BP113" s="30">
        <f>Tabla25[[#This Row],[ROS_DUR_COR_COD_ESC_TG_TOT]]-Tabla25[[#This Row],[PAS_DUR_COR_COD_ESC_TG_TOT]]</f>
        <v>-98.947368421052602</v>
      </c>
      <c r="BQ113" s="36">
        <f>Tabla25[[#This Row],[PAS_NUM_COR_COD_ROS_TG_NEG]]-Tabla25[[#This Row],[ESC_NUM_COR_COD_ROS_TG_NEG]]</f>
        <v>-0.77192982456140358</v>
      </c>
      <c r="BR113" s="36">
        <f>Tabla25[[#This Row],[PAS_DUR_COR_COD_ROS_TG_NEG]]-Tabla25[[#This Row],[ESC_DUR_COR_COD_ROS_TG_NEG]]</f>
        <v>-125.08928571428567</v>
      </c>
      <c r="BS113" s="36">
        <f>Tabla25[[#This Row],[PAS_NUM_COR_COD_ROS_TG_NEU]]-Tabla25[[#This Row],[ESC_NUM_COR_COD_ROS_TG_NEU]]</f>
        <v>0.16666666666666674</v>
      </c>
      <c r="BT113" s="36">
        <f>Tabla25[[#This Row],[PAS_DUR_COR_COD_ROS_TG_NEU]]-Tabla25[[#This Row],[ESC_DUR_COR_COD_ROS_TG_NEU]]</f>
        <v>229.875</v>
      </c>
      <c r="BU113" s="36">
        <f>Tabla25[[#This Row],[PAS_NUM_COR_COD_ROS_TG_POS]]-Tabla25[[#This Row],[ESC_NUM_COR_COD_ROS_TG_POS]]</f>
        <v>-0.99444444444444446</v>
      </c>
      <c r="BV113" s="36">
        <f>Tabla25[[#This Row],[PAS_DUR_COR_COD_ROS_TG_POS]]-Tabla25[[#This Row],[ESC_DUR_COR_COD_ROS_TG_POS]]</f>
        <v>-102.41666666666663</v>
      </c>
      <c r="BW113" s="36">
        <f>Tabla25[[#This Row],[PAS_NUM_COR_COD_ROS_TG_TOT]]-Tabla25[[#This Row],[ESC_NUM_COR_COD_ROS_TG_TOT]]</f>
        <v>-0.53232893910860002</v>
      </c>
      <c r="BX113" s="36">
        <f>Tabla25[[#This Row],[PAS_DUR_COR_COD_ROS_TG_TOT]]-Tabla25[[#This Row],[ESC_DUR_COR_COD_ROS_TG_TOT]]</f>
        <v>48.438235294117703</v>
      </c>
      <c r="BY113" s="39">
        <f>Tabla25[[#This Row],[PAS_NUM_COR_COD_ESC_TG_NEG]]-Tabla25[[#This Row],[ESC_NUM_COR_COD_ESC_TG_NEG]]</f>
        <v>9.3567251461988299E-2</v>
      </c>
      <c r="BZ113" s="39">
        <f>Tabla25[[#This Row],[PAS_DUR_COR_COD_ESC_TG_NEG]]-Tabla25[[#This Row],[ESC_DUR_COR_COD_ESC_TG_NEG]]</f>
        <v>232.60000000000002</v>
      </c>
      <c r="CA113" s="39">
        <f>Tabla25[[#This Row],[PAS_NUM_COR_COD_ESC_TG_NEU]]-Tabla25[[#This Row],[ESC_NUM_COR_COD_ESC_TG_NEU]]</f>
        <v>0.43333333333333346</v>
      </c>
      <c r="CB113" s="39">
        <f>Tabla25[[#This Row],[PAS_DUR_COR_COD_ESC_TG_NEU]]-Tabla25[[#This Row],[ESC_DUR_COR_COD_ESC_TG_NEU]]</f>
        <v>611.10714285714289</v>
      </c>
      <c r="CC113" s="39">
        <f>Tabla25[[#This Row],[PAS_NUM_COR_COD_ESC_TG_POS]]-Tabla25[[#This Row],[ESC_NUM_COR_COD_ESC_TG_POS]]</f>
        <v>-0.84444444444444444</v>
      </c>
      <c r="CD113" s="39">
        <f>Tabla25[[#This Row],[PAS_DUR_COR_COD_ESC_TG_POS]]-Tabla25[[#This Row],[ESC_DUR_COR_COD_ESC_TG_POS]]</f>
        <v>-379.33333333333337</v>
      </c>
      <c r="CE113" s="39">
        <f>Tabla25[[#This Row],[PAS_NUM_COR_COD_ESC_TG_TOT]]-Tabla25[[#This Row],[ESC_NUM_COR_COD_ESC_TG_TOT]]</f>
        <v>-0.11111111111111116</v>
      </c>
      <c r="CF113" s="39">
        <f>Tabla25[[#This Row],[PAS_DUR_COR_COD_ESC_TG_TOT]]-Tabla25[[#This Row],[ESC_DUR_COR_COD_ESC_TG_TOT]]</f>
        <v>215.89912280701748</v>
      </c>
      <c r="CG113" s="42">
        <f>Tabla25[[#This Row],[PAS_NUM_COR_COD_ROS_TG_NEG]]-Tabla25[[#This Row],[PAS_NUM_COR_COD_ESC_TG_NEG]]</f>
        <v>-0.42105263157894746</v>
      </c>
      <c r="CH113" s="42">
        <f>Tabla25[[#This Row],[PAS_NUM_COR_COD_ROS_TG_NEU]]-Tabla25[[#This Row],[PAS_NUM_COR_COD_ESC_TG_NEU]]</f>
        <v>0.39999999999999991</v>
      </c>
      <c r="CI113" s="42">
        <f>Tabla25[[#This Row],[PAS_NUM_COR_COD_ROS_TG_POS]]-Tabla25[[#This Row],[PAS_NUM_COR_COD_ESC_TG_POS]]</f>
        <v>-0.14999999999999997</v>
      </c>
      <c r="CJ113" s="42">
        <f>Tabla25[[#This Row],[PAS_NUM_COR_COD_ROS_TG_TOT]]-Tabla25[[#This Row],[PAS_NUM_COR_COD_ESC_TG_TOT]]</f>
        <v>-5.084745762711862E-2</v>
      </c>
      <c r="CK113" s="42">
        <f>Tabla25[[#This Row],[PAS_DUR_COR_COD_ROS_TG_NEG]]-Tabla25[[#This Row],[PAS_DUR_COR_COD_ESC_TG_NEG]]</f>
        <v>-192.375</v>
      </c>
      <c r="CL113" s="42">
        <f>Tabla25[[#This Row],[PAS_DUR_COR_COD_ROS_TG_NEU]]-Tabla25[[#This Row],[PAS_DUR_COR_COD_ESC_TG_NEU]]</f>
        <v>58.01785714285711</v>
      </c>
      <c r="CM113" s="42">
        <f>Tabla25[[#This Row],[PAS_DUR_COR_COD_ROS_TG_POS]]-Tabla25[[#This Row],[PAS_DUR_COR_COD_ESC_TG_POS]]</f>
        <v>-167.75</v>
      </c>
      <c r="CN113" s="42">
        <f>Tabla25[[#This Row],[PAS_DUR_COR_COD_ROS_TG_TOT]]-Tabla25[[#This Row],[PAS_DUR_COR_COD_ESC_TG_TOT]]</f>
        <v>-80.46578947368414</v>
      </c>
      <c r="CO113" s="44">
        <f>Tabla25[[#This Row],[ESC_NUM_COR_COD_ROS_TG_NEG]]-Tabla25[[#This Row],[ESC_NUM_COR_COD_ESC_TG_NEG]]</f>
        <v>0.44444444444444442</v>
      </c>
      <c r="CP113" s="44">
        <f>Tabla25[[#This Row],[ESC_NUM_COR_COD_ROS_TG_NEU]]-Tabla25[[#This Row],[ESC_NUM_COR_COD_ESC_TG_NEU]]</f>
        <v>0.66666666666666663</v>
      </c>
      <c r="CQ113" s="44">
        <f>Tabla25[[#This Row],[ESC_NUM_COR_COD_ROS_TG_POS]]-Tabla25[[#This Row],[ESC_NUM_COR_COD_ESC_TG_POS]]</f>
        <v>0</v>
      </c>
      <c r="CR113" s="44">
        <f>Tabla25[[#This Row],[ESC_NUM_COR_COD_ROS_TG_TOT]]-Tabla25[[#This Row],[ESC_NUM_COR_COD_ESC_TG_TOT]]</f>
        <v>0.37037037037037024</v>
      </c>
      <c r="CS113" s="44">
        <f>Tabla25[[#This Row],[ESC_DUR_COR_COD_ROS_TG_NEG]]-Tabla25[[#This Row],[ESC_DUR_COR_COD_ESC_TG_NEG]]</f>
        <v>165.31428571428569</v>
      </c>
      <c r="CT113" s="44">
        <f>Tabla25[[#This Row],[ESC_DUR_COR_COD_ROS_TG_NEU]]-Tabla25[[#This Row],[ESC_DUR_COR_COD_ESC_TG_NEU]]</f>
        <v>439.25</v>
      </c>
      <c r="CU113" s="44">
        <f>Tabla25[[#This Row],[ESC_DUR_COR_COD_ROS_TG_POS]]-Tabla25[[#This Row],[ESC_DUR_COR_COD_ESC_TG_POS]]</f>
        <v>-444.66666666666674</v>
      </c>
      <c r="CV113" s="44">
        <f>Tabla25[[#This Row],[ESC_DUR_COR_COD_ROS_TG_TOT]]-Tabla25[[#This Row],[ESC_DUR_COR_COD_ESC_TG_TOT]]</f>
        <v>86.995098039215634</v>
      </c>
      <c r="CW113" s="47">
        <f>Tabla25[[#This Row],[ROS_NUM_COR_COD_ROS_TG_NEG]]-Tabla25[[#This Row],[ROS_NUM_COR_COD_ESC_TG_NEG]]</f>
        <v>2.25</v>
      </c>
      <c r="CX113" s="47">
        <f>Tabla25[[#This Row],[ROS_NUM_COR_COD_ROS_TG_NEU]]-Tabla25[[#This Row],[ROS_NUM_COR_COD_ESC_TG_NEU]]</f>
        <v>1</v>
      </c>
      <c r="CY113" s="47">
        <f>Tabla25[[#This Row],[ROS_NUM_COR_COD_ROS_TG_POS]]-Tabla25[[#This Row],[ROS_NUM_COR_COD_ESC_TG_POS]]</f>
        <v>2.2222222222222223</v>
      </c>
      <c r="CZ113" s="47">
        <f>Tabla25[[#This Row],[ROS_NUM_COR_COD_ROS_TG_TOT]]-Tabla25[[#This Row],[ROS_NUM_COR_COD_ESC_TG_TOT]]</f>
        <v>1.8076923076923079</v>
      </c>
      <c r="DA113" s="47">
        <f>Tabla25[[#This Row],[ROS_DUR_COR_COD_ROS_TG_NEG]]-Tabla25[[#This Row],[ROS_DUR_COR_COD_ESC_TG_NEG]]</f>
        <v>316.875</v>
      </c>
      <c r="DB113" s="47">
        <f>Tabla25[[#This Row],[ROS_DUR_COR_COD_ROS_TG_NEU]]-Tabla25[[#This Row],[ROS_DUR_COR_COD_ESC_TG_NEU]]</f>
        <v>120</v>
      </c>
      <c r="DC113" s="47">
        <f>Tabla25[[#This Row],[ROS_DUR_COR_COD_ROS_TG_POS]]-Tabla25[[#This Row],[ROS_DUR_COR_COD_ESC_TG_POS]]</f>
        <v>384.13333333333338</v>
      </c>
      <c r="DD113" s="47">
        <f>Tabla25[[#This Row],[ROS_DUR_COR_COD_ROS_TG_TOT]]-Tabla25[[#This Row],[ROS_DUR_COR_COD_ESC_TG_TOT]]</f>
        <v>254.6715789473684</v>
      </c>
      <c r="DE113" s="57">
        <v>251.875</v>
      </c>
      <c r="DF113" s="57">
        <v>241.125</v>
      </c>
      <c r="DG113" s="57">
        <v>236.44444444444446</v>
      </c>
      <c r="DH113" s="57">
        <v>242.88</v>
      </c>
      <c r="DI113" s="57">
        <v>209.33333333333334</v>
      </c>
      <c r="DJ113" s="57">
        <v>217.125</v>
      </c>
      <c r="DK113" s="57">
        <v>258.8</v>
      </c>
      <c r="DL113" s="57">
        <v>225.63157894736841</v>
      </c>
      <c r="DM113" s="57">
        <v>298.28571428571428</v>
      </c>
      <c r="DN113" s="57">
        <v>220.5</v>
      </c>
      <c r="DO113" s="57">
        <v>245.83333333333334</v>
      </c>
      <c r="DP113" s="57">
        <v>261.47058823529414</v>
      </c>
      <c r="DQ113" s="57">
        <v>215.2</v>
      </c>
      <c r="DR113" s="57">
        <v>179.75</v>
      </c>
      <c r="DS113" s="57">
        <v>243.33333333333334</v>
      </c>
      <c r="DT113" s="57">
        <v>210.41666666666666</v>
      </c>
      <c r="DU113" s="57">
        <v>223.875</v>
      </c>
      <c r="DV113" s="57">
        <v>214.125</v>
      </c>
      <c r="DW113" s="57">
        <v>203.25</v>
      </c>
      <c r="DX113" s="57">
        <v>215.85</v>
      </c>
      <c r="DY113" s="57">
        <v>272.25</v>
      </c>
      <c r="DZ113" s="57">
        <v>325.14285714285717</v>
      </c>
      <c r="EA113" s="57">
        <v>156.75</v>
      </c>
      <c r="EB113" s="57">
        <v>267.42105263157896</v>
      </c>
      <c r="EC113" s="57">
        <f>Tabla25[[#This Row],[ROS_1DU_COR_COD_ROS_TG_NEG]]-Tabla25[[#This Row],[ROS_1DU_COR_COD_ESC_TG_NEG]]</f>
        <v>42.541666666666657</v>
      </c>
      <c r="ED113" s="57">
        <f>Tabla25[[#This Row],[ROS_1DU_COR_COD_ROS_TG_NEU]]-Tabla25[[#This Row],[ROS_1DU_COR_COD_ESC_TG_NEU]]</f>
        <v>24</v>
      </c>
      <c r="EE113" s="57">
        <f>Tabla25[[#This Row],[ROS_1DU_COR_COD_ROS_TG_POS]]-Tabla25[[#This Row],[ROS_1DU_COR_COD_ESC_TG_POS]]</f>
        <v>-22.355555555555554</v>
      </c>
      <c r="EF113" s="57">
        <f>Tabla25[[#This Row],[ROS_1DU_COR_COD_ROS_TG_TOT]]-Tabla25[[#This Row],[ROS_1DU_COR_COD_ESC_TG_TOT]]</f>
        <v>17.248421052631585</v>
      </c>
      <c r="EG113" s="57">
        <f>Tabla25[[#This Row],[ESC_1DU_COR_COD_ROS_TG_NEG]]-Tabla25[[#This Row],[ESC_1DU_COR_COD_ESC_TG_NEG]]</f>
        <v>83.085714285714289</v>
      </c>
      <c r="EH113" s="57">
        <f>Tabla25[[#This Row],[ESC_1DU_COR_COD_ROS_TG_NEU]]-Tabla25[[#This Row],[ESC_1DU_COR_COD_ESC_TG_NEU]]</f>
        <v>40.75</v>
      </c>
      <c r="EI113" s="57">
        <f>Tabla25[[#This Row],[ESC_1DU_COR_COD_ROS_TG_POS]]-Tabla25[[#This Row],[ESC_1DU_COR_COD_ESC_TG_POS]]</f>
        <v>2.5</v>
      </c>
      <c r="EJ113" s="57">
        <f>Tabla25[[#This Row],[ESC_1DU_COR_COD_ROS_TG_TOT]]-Tabla25[[#This Row],[ESC_1DU_COR_COD_ESC_TG_TOT]]</f>
        <v>51.053921568627487</v>
      </c>
      <c r="EK113" s="57">
        <f>Tabla25[[#This Row],[PAS_1DU_COR_COD_ROS_TG_NEG]]-Tabla25[[#This Row],[PAS_1DU_COR_COD_ESC_TG_NEG]]</f>
        <v>-48.375</v>
      </c>
      <c r="EL113" s="57">
        <f>Tabla25[[#This Row],[PAS_1DU_COR_COD_ROS_TG_NEU]]-Tabla25[[#This Row],[PAS_1DU_COR_COD_ESC_TG_NEU]]</f>
        <v>-111.01785714285717</v>
      </c>
      <c r="EM113" s="57">
        <f>Tabla25[[#This Row],[PAS_1DU_COR_COD_ROS_TG_POS]]-Tabla25[[#This Row],[PAS_1DU_COR_COD_ESC_TG_POS]]</f>
        <v>46.5</v>
      </c>
      <c r="EN113" s="57">
        <f>Tabla25[[#This Row],[PAS_1DU_COR_COD_ROS_TG_TOT]]-Tabla25[[#This Row],[PAS_1DU_COR_COD_ESC_TG_TOT]]</f>
        <v>-51.571052631578965</v>
      </c>
    </row>
    <row r="114" spans="1:144" x14ac:dyDescent="0.3">
      <c r="A114" s="2" t="s">
        <v>112</v>
      </c>
      <c r="B114" s="2">
        <v>40</v>
      </c>
      <c r="C114" s="2">
        <v>1</v>
      </c>
      <c r="D114" s="2">
        <v>46</v>
      </c>
      <c r="E114" s="19">
        <v>2.2999999999999998</v>
      </c>
      <c r="F114" s="19">
        <v>1012.5833333333334</v>
      </c>
      <c r="G114" s="19">
        <v>2.25</v>
      </c>
      <c r="H114" s="19">
        <v>708.71428571428567</v>
      </c>
      <c r="I114" s="19">
        <v>2.85</v>
      </c>
      <c r="J114" s="19">
        <v>757.76470588235293</v>
      </c>
      <c r="K114" s="19">
        <v>2.4666666666666668</v>
      </c>
      <c r="L114" s="19">
        <v>812.90697674418607</v>
      </c>
      <c r="M114" s="21">
        <v>2.2999999999999998</v>
      </c>
      <c r="N114" s="21">
        <v>1024.6666666666667</v>
      </c>
      <c r="O114" s="21">
        <v>2.7</v>
      </c>
      <c r="P114" s="21">
        <v>996.66666666666663</v>
      </c>
      <c r="Q114" s="21">
        <v>2.25</v>
      </c>
      <c r="R114" s="21">
        <v>943.33333333333337</v>
      </c>
      <c r="S114" s="21">
        <v>2.4166666666666665</v>
      </c>
      <c r="T114" s="21">
        <v>988.22222222222217</v>
      </c>
      <c r="U114" s="22">
        <v>3.5</v>
      </c>
      <c r="V114" s="22">
        <v>1374.875</v>
      </c>
      <c r="W114" s="22">
        <v>4.4000000000000004</v>
      </c>
      <c r="X114" s="22">
        <v>1361.3</v>
      </c>
      <c r="Y114" s="22">
        <v>3.7777777777777777</v>
      </c>
      <c r="Z114" s="22">
        <v>1397.125</v>
      </c>
      <c r="AA114" s="22">
        <v>3.896551724137931</v>
      </c>
      <c r="AB114" s="22">
        <v>1376.5</v>
      </c>
      <c r="AC114" s="24">
        <v>1.6</v>
      </c>
      <c r="AD114" s="24">
        <v>1405.75</v>
      </c>
      <c r="AE114" s="24">
        <v>1.3</v>
      </c>
      <c r="AF114" s="24">
        <v>807.4</v>
      </c>
      <c r="AG114" s="24">
        <v>1.4444444444444444</v>
      </c>
      <c r="AH114" s="24">
        <v>750.4</v>
      </c>
      <c r="AI114" s="24">
        <v>1.4482758620689655</v>
      </c>
      <c r="AJ114" s="24">
        <v>958</v>
      </c>
      <c r="AK114" s="26">
        <v>3.5555555555555554</v>
      </c>
      <c r="AL114" s="26">
        <v>1020</v>
      </c>
      <c r="AM114" s="26">
        <v>3</v>
      </c>
      <c r="AN114" s="26">
        <v>1362.5714285714287</v>
      </c>
      <c r="AO114" s="26">
        <v>3</v>
      </c>
      <c r="AP114" s="26">
        <v>1103.3333333333333</v>
      </c>
      <c r="AQ114" s="26">
        <v>3.1724137931034484</v>
      </c>
      <c r="AR114" s="26">
        <v>1145.92</v>
      </c>
      <c r="AS114" s="28">
        <v>3.5555555555555554</v>
      </c>
      <c r="AT114" s="28">
        <v>1236.5</v>
      </c>
      <c r="AU114" s="28">
        <v>3.9</v>
      </c>
      <c r="AV114" s="28">
        <v>1794.4285714285713</v>
      </c>
      <c r="AW114" s="28">
        <v>4</v>
      </c>
      <c r="AX114" s="28">
        <v>1424.75</v>
      </c>
      <c r="AY114" s="28">
        <v>3.8275862068965516</v>
      </c>
      <c r="AZ114" s="28">
        <v>1471.7826086956522</v>
      </c>
      <c r="BA114" s="33">
        <f>Tabla25[[#This Row],[ROS_NUM_COR_COD_ROS_TG_NEG]]-Tabla25[[#This Row],[PAS_NUM_COR_COD_ROS_TG_NEG]]</f>
        <v>1.2555555555555555</v>
      </c>
      <c r="BB114" s="33">
        <f>Tabla25[[#This Row],[ROS_DUR_COR_COD_ROS_TG_NEG]]-Tabla25[[#This Row],[PAS_DUR_COR_COD_ROS_TG_NEG]]</f>
        <v>211.83333333333326</v>
      </c>
      <c r="BC114" s="33">
        <f>Tabla25[[#This Row],[ROS_NUM_COR_COD_ROS_TG_NEU]]-Tabla25[[#This Row],[PAS_NUM_COR_COD_ROS_TG_NEU]]</f>
        <v>1.1999999999999997</v>
      </c>
      <c r="BD114" s="33">
        <f>Tabla25[[#This Row],[ROS_DUR_COR_COD_ROS_TG_NEU]]-Tabla25[[#This Row],[PAS_DUR_COR_COD_ROS_TG_NEU]]</f>
        <v>797.7619047619047</v>
      </c>
      <c r="BE114" s="33">
        <f>Tabla25[[#This Row],[ROS_NUM_COR_COD_ROS_TG_POS]]-Tabla25[[#This Row],[PAS_NUM_COR_COD_ROS_TG_POS]]</f>
        <v>1.75</v>
      </c>
      <c r="BF114" s="33">
        <f>Tabla25[[#This Row],[ROS_DUR_COR_COD_ROS_TG_POS]]-Tabla25[[#This Row],[PAS_DUR_COR_COD_ROS_TG_POS]]</f>
        <v>481.41666666666663</v>
      </c>
      <c r="BG114" s="33">
        <f>Tabla25[[#This Row],[ROS_NUM_COR_COD_ROS_TG_TOT]]-Tabla25[[#This Row],[PAS_NUM_COR_COD_ROS_TG_TOT]]</f>
        <v>1.4109195402298851</v>
      </c>
      <c r="BH114" s="33">
        <f>Tabla25[[#This Row],[ROS_DUR_COR_COD_ROS_TG_TOT]]-Tabla25[[#This Row],[PAS_DUR_COR_COD_ROS_TG_TOT]]</f>
        <v>483.56038647343007</v>
      </c>
      <c r="BI114" s="30">
        <f>Tabla25[[#This Row],[ROS_NUM_COR_COD_ESC_TG_NEG]]-Tabla25[[#This Row],[PAS_NUM_COR_COD_ESC_TG_NEG]]</f>
        <v>1.2555555555555555</v>
      </c>
      <c r="BJ114" s="30">
        <f>Tabla25[[#This Row],[ROS_DUR_COR_COD_ESC_TG_NEG]]-Tabla25[[#This Row],[PAS_DUR_COR_COD_ESC_TG_NEG]]</f>
        <v>7.4166666666666288</v>
      </c>
      <c r="BK114" s="30">
        <f>Tabla25[[#This Row],[ROS_NUM_COR_COD_ESC_TG_NEU]]-Tabla25[[#This Row],[PAS_NUM_COR_COD_ESC_TG_NEU]]</f>
        <v>0.75</v>
      </c>
      <c r="BL114" s="30">
        <f>Tabla25[[#This Row],[ROS_DUR_COR_COD_ESC_TG_NEU]]-Tabla25[[#This Row],[PAS_DUR_COR_COD_ESC_TG_NEU]]</f>
        <v>653.857142857143</v>
      </c>
      <c r="BM114" s="30">
        <f>Tabla25[[#This Row],[ROS_NUM_COR_COD_ESC_TG_POS]]-Tabla25[[#This Row],[PAS_NUM_COR_COD_ESC_TG_POS]]</f>
        <v>0.14999999999999991</v>
      </c>
      <c r="BN114" s="30">
        <f>Tabla25[[#This Row],[ROS_DUR_COR_COD_ESC_TG_POS]]-Tabla25[[#This Row],[PAS_DUR_COR_COD_ESC_TG_POS]]</f>
        <v>345.56862745098033</v>
      </c>
      <c r="BO114" s="30">
        <f>Tabla25[[#This Row],[ROS_NUM_COR_COD_ESC_TG_TOT]]-Tabla25[[#This Row],[PAS_NUM_COR_COD_ESC_TG_TOT]]</f>
        <v>0.70574712643678161</v>
      </c>
      <c r="BP114" s="30">
        <f>Tabla25[[#This Row],[ROS_DUR_COR_COD_ESC_TG_TOT]]-Tabla25[[#This Row],[PAS_DUR_COR_COD_ESC_TG_TOT]]</f>
        <v>333.01302325581401</v>
      </c>
      <c r="BQ114" s="36">
        <f>Tabla25[[#This Row],[PAS_NUM_COR_COD_ROS_TG_NEG]]-Tabla25[[#This Row],[ESC_NUM_COR_COD_ROS_TG_NEG]]</f>
        <v>0.69999999999999973</v>
      </c>
      <c r="BR114" s="36">
        <f>Tabla25[[#This Row],[PAS_DUR_COR_COD_ROS_TG_NEG]]-Tabla25[[#This Row],[ESC_DUR_COR_COD_ROS_TG_NEG]]</f>
        <v>-381.08333333333326</v>
      </c>
      <c r="BS114" s="36">
        <f>Tabla25[[#This Row],[PAS_NUM_COR_COD_ROS_TG_NEU]]-Tabla25[[#This Row],[ESC_NUM_COR_COD_ROS_TG_NEU]]</f>
        <v>1.4000000000000001</v>
      </c>
      <c r="BT114" s="36">
        <f>Tabla25[[#This Row],[PAS_DUR_COR_COD_ROS_TG_NEU]]-Tabla25[[#This Row],[ESC_DUR_COR_COD_ROS_TG_NEU]]</f>
        <v>189.26666666666665</v>
      </c>
      <c r="BU114" s="36">
        <f>Tabla25[[#This Row],[PAS_NUM_COR_COD_ROS_TG_POS]]-Tabla25[[#This Row],[ESC_NUM_COR_COD_ROS_TG_POS]]</f>
        <v>0.80555555555555558</v>
      </c>
      <c r="BV114" s="36">
        <f>Tabla25[[#This Row],[PAS_DUR_COR_COD_ROS_TG_POS]]-Tabla25[[#This Row],[ESC_DUR_COR_COD_ROS_TG_POS]]</f>
        <v>192.93333333333339</v>
      </c>
      <c r="BW114" s="36">
        <f>Tabla25[[#This Row],[PAS_NUM_COR_COD_ROS_TG_TOT]]-Tabla25[[#This Row],[ESC_NUM_COR_COD_ROS_TG_TOT]]</f>
        <v>0.96839080459770099</v>
      </c>
      <c r="BX114" s="36">
        <f>Tabla25[[#This Row],[PAS_DUR_COR_COD_ROS_TG_TOT]]-Tabla25[[#This Row],[ESC_DUR_COR_COD_ROS_TG_TOT]]</f>
        <v>30.222222222222172</v>
      </c>
      <c r="BY114" s="39">
        <f>Tabla25[[#This Row],[PAS_NUM_COR_COD_ESC_TG_NEG]]-Tabla25[[#This Row],[ESC_NUM_COR_COD_ESC_TG_NEG]]</f>
        <v>-1.2000000000000002</v>
      </c>
      <c r="BZ114" s="39">
        <f>Tabla25[[#This Row],[PAS_DUR_COR_COD_ESC_TG_NEG]]-Tabla25[[#This Row],[ESC_DUR_COR_COD_ESC_TG_NEG]]</f>
        <v>-362.29166666666663</v>
      </c>
      <c r="CA114" s="39">
        <f>Tabla25[[#This Row],[PAS_NUM_COR_COD_ESC_TG_NEU]]-Tabla25[[#This Row],[ESC_NUM_COR_COD_ESC_TG_NEU]]</f>
        <v>-2.1500000000000004</v>
      </c>
      <c r="CB114" s="39">
        <f>Tabla25[[#This Row],[PAS_DUR_COR_COD_ESC_TG_NEU]]-Tabla25[[#This Row],[ESC_DUR_COR_COD_ESC_TG_NEU]]</f>
        <v>-652.58571428571429</v>
      </c>
      <c r="CC114" s="39">
        <f>Tabla25[[#This Row],[PAS_NUM_COR_COD_ESC_TG_POS]]-Tabla25[[#This Row],[ESC_NUM_COR_COD_ESC_TG_POS]]</f>
        <v>-0.92777777777777759</v>
      </c>
      <c r="CD114" s="39">
        <f>Tabla25[[#This Row],[PAS_DUR_COR_COD_ESC_TG_POS]]-Tabla25[[#This Row],[ESC_DUR_COR_COD_ESC_TG_POS]]</f>
        <v>-639.36029411764707</v>
      </c>
      <c r="CE114" s="39">
        <f>Tabla25[[#This Row],[PAS_NUM_COR_COD_ESC_TG_TOT]]-Tabla25[[#This Row],[ESC_NUM_COR_COD_ESC_TG_TOT]]</f>
        <v>-1.4298850574712643</v>
      </c>
      <c r="CF114" s="39">
        <f>Tabla25[[#This Row],[PAS_DUR_COR_COD_ESC_TG_TOT]]-Tabla25[[#This Row],[ESC_DUR_COR_COD_ESC_TG_TOT]]</f>
        <v>-563.59302325581393</v>
      </c>
      <c r="CG114" s="42">
        <f>Tabla25[[#This Row],[PAS_NUM_COR_COD_ROS_TG_NEG]]-Tabla25[[#This Row],[PAS_NUM_COR_COD_ESC_TG_NEG]]</f>
        <v>0</v>
      </c>
      <c r="CH114" s="42">
        <f>Tabla25[[#This Row],[PAS_NUM_COR_COD_ROS_TG_NEU]]-Tabla25[[#This Row],[PAS_NUM_COR_COD_ESC_TG_NEU]]</f>
        <v>0.45000000000000018</v>
      </c>
      <c r="CI114" s="42">
        <f>Tabla25[[#This Row],[PAS_NUM_COR_COD_ROS_TG_POS]]-Tabla25[[#This Row],[PAS_NUM_COR_COD_ESC_TG_POS]]</f>
        <v>-0.60000000000000009</v>
      </c>
      <c r="CJ114" s="42">
        <f>Tabla25[[#This Row],[PAS_NUM_COR_COD_ROS_TG_TOT]]-Tabla25[[#This Row],[PAS_NUM_COR_COD_ESC_TG_TOT]]</f>
        <v>-5.0000000000000266E-2</v>
      </c>
      <c r="CK114" s="42">
        <f>Tabla25[[#This Row],[PAS_DUR_COR_COD_ROS_TG_NEG]]-Tabla25[[#This Row],[PAS_DUR_COR_COD_ESC_TG_NEG]]</f>
        <v>12.083333333333371</v>
      </c>
      <c r="CL114" s="42">
        <f>Tabla25[[#This Row],[PAS_DUR_COR_COD_ROS_TG_NEU]]-Tabla25[[#This Row],[PAS_DUR_COR_COD_ESC_TG_NEU]]</f>
        <v>287.95238095238096</v>
      </c>
      <c r="CM114" s="42">
        <f>Tabla25[[#This Row],[PAS_DUR_COR_COD_ROS_TG_POS]]-Tabla25[[#This Row],[PAS_DUR_COR_COD_ESC_TG_POS]]</f>
        <v>185.56862745098044</v>
      </c>
      <c r="CN114" s="42">
        <f>Tabla25[[#This Row],[PAS_DUR_COR_COD_ROS_TG_TOT]]-Tabla25[[#This Row],[PAS_DUR_COR_COD_ESC_TG_TOT]]</f>
        <v>175.3152454780361</v>
      </c>
      <c r="CO114" s="44">
        <f>Tabla25[[#This Row],[ESC_NUM_COR_COD_ROS_TG_NEG]]-Tabla25[[#This Row],[ESC_NUM_COR_COD_ESC_TG_NEG]]</f>
        <v>-1.9</v>
      </c>
      <c r="CP114" s="44">
        <f>Tabla25[[#This Row],[ESC_NUM_COR_COD_ROS_TG_NEU]]-Tabla25[[#This Row],[ESC_NUM_COR_COD_ESC_TG_NEU]]</f>
        <v>-3.1000000000000005</v>
      </c>
      <c r="CQ114" s="44">
        <f>Tabla25[[#This Row],[ESC_NUM_COR_COD_ROS_TG_POS]]-Tabla25[[#This Row],[ESC_NUM_COR_COD_ESC_TG_POS]]</f>
        <v>-2.333333333333333</v>
      </c>
      <c r="CR114" s="44">
        <f>Tabla25[[#This Row],[ESC_NUM_COR_COD_ROS_TG_TOT]]-Tabla25[[#This Row],[ESC_NUM_COR_COD_ESC_TG_TOT]]</f>
        <v>-2.4482758620689653</v>
      </c>
      <c r="CS114" s="44">
        <f>Tabla25[[#This Row],[ESC_DUR_COR_COD_ROS_TG_NEG]]-Tabla25[[#This Row],[ESC_DUR_COR_COD_ESC_TG_NEG]]</f>
        <v>30.875</v>
      </c>
      <c r="CT114" s="44">
        <f>Tabla25[[#This Row],[ESC_DUR_COR_COD_ROS_TG_NEU]]-Tabla25[[#This Row],[ESC_DUR_COR_COD_ESC_TG_NEU]]</f>
        <v>-553.9</v>
      </c>
      <c r="CU114" s="44">
        <f>Tabla25[[#This Row],[ESC_DUR_COR_COD_ROS_TG_POS]]-Tabla25[[#This Row],[ESC_DUR_COR_COD_ESC_TG_POS]]</f>
        <v>-646.72500000000002</v>
      </c>
      <c r="CV114" s="44">
        <f>Tabla25[[#This Row],[ESC_DUR_COR_COD_ROS_TG_TOT]]-Tabla25[[#This Row],[ESC_DUR_COR_COD_ESC_TG_TOT]]</f>
        <v>-418.5</v>
      </c>
      <c r="CW114" s="47">
        <f>Tabla25[[#This Row],[ROS_NUM_COR_COD_ROS_TG_NEG]]-Tabla25[[#This Row],[ROS_NUM_COR_COD_ESC_TG_NEG]]</f>
        <v>0</v>
      </c>
      <c r="CX114" s="47">
        <f>Tabla25[[#This Row],[ROS_NUM_COR_COD_ROS_TG_NEU]]-Tabla25[[#This Row],[ROS_NUM_COR_COD_ESC_TG_NEU]]</f>
        <v>0.89999999999999991</v>
      </c>
      <c r="CY114" s="47">
        <f>Tabla25[[#This Row],[ROS_NUM_COR_COD_ROS_TG_POS]]-Tabla25[[#This Row],[ROS_NUM_COR_COD_ESC_TG_POS]]</f>
        <v>1</v>
      </c>
      <c r="CZ114" s="47">
        <f>Tabla25[[#This Row],[ROS_NUM_COR_COD_ROS_TG_TOT]]-Tabla25[[#This Row],[ROS_NUM_COR_COD_ESC_TG_TOT]]</f>
        <v>0.6551724137931032</v>
      </c>
      <c r="DA114" s="47">
        <f>Tabla25[[#This Row],[ROS_DUR_COR_COD_ROS_TG_NEG]]-Tabla25[[#This Row],[ROS_DUR_COR_COD_ESC_TG_NEG]]</f>
        <v>216.5</v>
      </c>
      <c r="DB114" s="47">
        <f>Tabla25[[#This Row],[ROS_DUR_COR_COD_ROS_TG_NEU]]-Tabla25[[#This Row],[ROS_DUR_COR_COD_ESC_TG_NEU]]</f>
        <v>431.85714285714266</v>
      </c>
      <c r="DC114" s="47">
        <f>Tabla25[[#This Row],[ROS_DUR_COR_COD_ROS_TG_POS]]-Tabla25[[#This Row],[ROS_DUR_COR_COD_ESC_TG_POS]]</f>
        <v>321.41666666666674</v>
      </c>
      <c r="DD114" s="47">
        <f>Tabla25[[#This Row],[ROS_DUR_COR_COD_ROS_TG_TOT]]-Tabla25[[#This Row],[ROS_DUR_COR_COD_ESC_TG_TOT]]</f>
        <v>325.86260869565217</v>
      </c>
      <c r="DE114" s="57">
        <v>292</v>
      </c>
      <c r="DF114" s="57">
        <v>367.28571428571428</v>
      </c>
      <c r="DG114" s="57">
        <v>304.75</v>
      </c>
      <c r="DH114" s="57">
        <v>319.3478260869565</v>
      </c>
      <c r="DI114" s="57">
        <v>250.77777777777777</v>
      </c>
      <c r="DJ114" s="57">
        <v>386.28571428571428</v>
      </c>
      <c r="DK114" s="57">
        <v>313</v>
      </c>
      <c r="DL114" s="57">
        <v>311.12</v>
      </c>
      <c r="DM114" s="57">
        <v>388.5</v>
      </c>
      <c r="DN114" s="57">
        <v>309.39999999999998</v>
      </c>
      <c r="DO114" s="57">
        <v>244.8</v>
      </c>
      <c r="DP114" s="57">
        <v>308.92857142857144</v>
      </c>
      <c r="DQ114" s="57">
        <v>278</v>
      </c>
      <c r="DR114" s="57">
        <v>332</v>
      </c>
      <c r="DS114" s="57">
        <v>278.5</v>
      </c>
      <c r="DT114" s="57">
        <v>298.92307692307691</v>
      </c>
      <c r="DU114" s="57">
        <v>279.66666666666669</v>
      </c>
      <c r="DV114" s="57">
        <v>217.83333333333334</v>
      </c>
      <c r="DW114" s="57">
        <v>274.58333333333331</v>
      </c>
      <c r="DX114" s="57">
        <v>257.36111111111109</v>
      </c>
      <c r="DY114" s="57">
        <v>251.33333333333334</v>
      </c>
      <c r="DZ114" s="57">
        <v>260.64285714285717</v>
      </c>
      <c r="EA114" s="57">
        <v>248.41176470588235</v>
      </c>
      <c r="EB114" s="57">
        <v>253.2093023255814</v>
      </c>
      <c r="EC114" s="57">
        <f>Tabla25[[#This Row],[ROS_1DU_COR_COD_ROS_TG_NEG]]-Tabla25[[#This Row],[ROS_1DU_COR_COD_ESC_TG_NEG]]</f>
        <v>41.222222222222229</v>
      </c>
      <c r="ED114" s="57">
        <f>Tabla25[[#This Row],[ROS_1DU_COR_COD_ROS_TG_NEU]]-Tabla25[[#This Row],[ROS_1DU_COR_COD_ESC_TG_NEU]]</f>
        <v>-19</v>
      </c>
      <c r="EE114" s="57">
        <f>Tabla25[[#This Row],[ROS_1DU_COR_COD_ROS_TG_POS]]-Tabla25[[#This Row],[ROS_1DU_COR_COD_ESC_TG_POS]]</f>
        <v>-8.25</v>
      </c>
      <c r="EF114" s="57">
        <f>Tabla25[[#This Row],[ROS_1DU_COR_COD_ROS_TG_TOT]]-Tabla25[[#This Row],[ROS_1DU_COR_COD_ESC_TG_TOT]]</f>
        <v>8.2278260869564974</v>
      </c>
      <c r="EG114" s="57">
        <f>Tabla25[[#This Row],[ESC_1DU_COR_COD_ROS_TG_NEG]]-Tabla25[[#This Row],[ESC_1DU_COR_COD_ESC_TG_NEG]]</f>
        <v>110.5</v>
      </c>
      <c r="EH114" s="57">
        <f>Tabla25[[#This Row],[ESC_1DU_COR_COD_ROS_TG_NEU]]-Tabla25[[#This Row],[ESC_1DU_COR_COD_ESC_TG_NEU]]</f>
        <v>-22.600000000000023</v>
      </c>
      <c r="EI114" s="57">
        <f>Tabla25[[#This Row],[ESC_1DU_COR_COD_ROS_TG_POS]]-Tabla25[[#This Row],[ESC_1DU_COR_COD_ESC_TG_POS]]</f>
        <v>-33.699999999999989</v>
      </c>
      <c r="EJ114" s="57">
        <f>Tabla25[[#This Row],[ESC_1DU_COR_COD_ROS_TG_TOT]]-Tabla25[[#This Row],[ESC_1DU_COR_COD_ESC_TG_TOT]]</f>
        <v>10.005494505494539</v>
      </c>
      <c r="EK114" s="57">
        <f>Tabla25[[#This Row],[PAS_1DU_COR_COD_ROS_TG_NEG]]-Tabla25[[#This Row],[PAS_1DU_COR_COD_ESC_TG_NEG]]</f>
        <v>28.333333333333343</v>
      </c>
      <c r="EL114" s="57">
        <f>Tabla25[[#This Row],[PAS_1DU_COR_COD_ROS_TG_NEU]]-Tabla25[[#This Row],[PAS_1DU_COR_COD_ESC_TG_NEU]]</f>
        <v>-42.809523809523824</v>
      </c>
      <c r="EM114" s="57">
        <f>Tabla25[[#This Row],[PAS_1DU_COR_COD_ROS_TG_POS]]-Tabla25[[#This Row],[PAS_1DU_COR_COD_ESC_TG_POS]]</f>
        <v>26.171568627450966</v>
      </c>
      <c r="EN114" s="57">
        <f>Tabla25[[#This Row],[PAS_1DU_COR_COD_ROS_TG_TOT]]-Tabla25[[#This Row],[PAS_1DU_COR_COD_ESC_TG_TOT]]</f>
        <v>4.1518087855296812</v>
      </c>
    </row>
    <row r="115" spans="1:144" x14ac:dyDescent="0.3">
      <c r="A115" s="2" t="s">
        <v>113</v>
      </c>
      <c r="B115" s="2">
        <v>40</v>
      </c>
      <c r="C115" s="2">
        <v>1</v>
      </c>
      <c r="D115" s="2">
        <v>40</v>
      </c>
      <c r="E115" s="19">
        <v>2.6842105263157894</v>
      </c>
      <c r="F115" s="19">
        <v>1336.4166666666667</v>
      </c>
      <c r="G115" s="19">
        <v>3.2</v>
      </c>
      <c r="H115" s="19">
        <v>1127.2352941176471</v>
      </c>
      <c r="I115" s="19">
        <v>3.35</v>
      </c>
      <c r="J115" s="19">
        <v>1014.5</v>
      </c>
      <c r="K115" s="19">
        <v>3.0847457627118646</v>
      </c>
      <c r="L115" s="19">
        <v>1132.4489795918366</v>
      </c>
      <c r="M115" s="21">
        <v>3.1578947368421053</v>
      </c>
      <c r="N115" s="21">
        <v>1109.25</v>
      </c>
      <c r="O115" s="21">
        <v>2.75</v>
      </c>
      <c r="P115" s="21">
        <v>1089.5999999999999</v>
      </c>
      <c r="Q115" s="21">
        <v>2.65</v>
      </c>
      <c r="R115" s="21">
        <v>1002.2352941176471</v>
      </c>
      <c r="S115" s="21">
        <v>2.847457627118644</v>
      </c>
      <c r="T115" s="21">
        <v>1065.2083333333333</v>
      </c>
      <c r="U115" s="22">
        <v>1.9</v>
      </c>
      <c r="V115" s="22">
        <v>846.16666666666663</v>
      </c>
      <c r="W115" s="22">
        <v>0.9</v>
      </c>
      <c r="X115" s="22">
        <v>402.6</v>
      </c>
      <c r="Y115" s="22">
        <v>1.3</v>
      </c>
      <c r="Z115" s="22">
        <v>831.2</v>
      </c>
      <c r="AA115" s="22">
        <v>1.3666666666666667</v>
      </c>
      <c r="AB115" s="22">
        <v>702.875</v>
      </c>
      <c r="AC115" s="24">
        <v>2.1</v>
      </c>
      <c r="AD115" s="24">
        <v>1236.4000000000001</v>
      </c>
      <c r="AE115" s="24">
        <v>2.2000000000000002</v>
      </c>
      <c r="AF115" s="24">
        <v>1242</v>
      </c>
      <c r="AG115" s="24">
        <v>2.6</v>
      </c>
      <c r="AH115" s="24">
        <v>1435</v>
      </c>
      <c r="AI115" s="24">
        <v>2.2999999999999998</v>
      </c>
      <c r="AJ115" s="24">
        <v>1304.4666666666667</v>
      </c>
      <c r="AK115" s="26">
        <v>3.1111111111111112</v>
      </c>
      <c r="AL115" s="26">
        <v>1142.2857142857142</v>
      </c>
      <c r="AM115" s="26">
        <v>1.7</v>
      </c>
      <c r="AN115" s="26">
        <v>765.42857142857144</v>
      </c>
      <c r="AO115" s="26">
        <v>1.5555555555555556</v>
      </c>
      <c r="AP115" s="26">
        <v>783.4</v>
      </c>
      <c r="AQ115" s="26">
        <v>2.1071428571428572</v>
      </c>
      <c r="AR115" s="26">
        <v>909</v>
      </c>
      <c r="AS115" s="28">
        <v>3</v>
      </c>
      <c r="AT115" s="28">
        <v>1423.5</v>
      </c>
      <c r="AU115" s="28">
        <v>3.9</v>
      </c>
      <c r="AV115" s="28">
        <v>1497.125</v>
      </c>
      <c r="AW115" s="28">
        <v>3.6666666666666665</v>
      </c>
      <c r="AX115" s="28">
        <v>1138.6666666666667</v>
      </c>
      <c r="AY115" s="28">
        <v>3.5357142857142856</v>
      </c>
      <c r="AZ115" s="28">
        <v>1337.6521739130435</v>
      </c>
      <c r="BA115" s="33">
        <f>Tabla25[[#This Row],[ROS_NUM_COR_COD_ROS_TG_NEG]]-Tabla25[[#This Row],[PAS_NUM_COR_COD_ROS_TG_NEG]]</f>
        <v>-0.15789473684210531</v>
      </c>
      <c r="BB115" s="33">
        <f>Tabla25[[#This Row],[ROS_DUR_COR_COD_ROS_TG_NEG]]-Tabla25[[#This Row],[PAS_DUR_COR_COD_ROS_TG_NEG]]</f>
        <v>314.25</v>
      </c>
      <c r="BC115" s="33">
        <f>Tabla25[[#This Row],[ROS_NUM_COR_COD_ROS_TG_NEU]]-Tabla25[[#This Row],[PAS_NUM_COR_COD_ROS_TG_NEU]]</f>
        <v>1.1499999999999999</v>
      </c>
      <c r="BD115" s="33">
        <f>Tabla25[[#This Row],[ROS_DUR_COR_COD_ROS_TG_NEU]]-Tabla25[[#This Row],[PAS_DUR_COR_COD_ROS_TG_NEU]]</f>
        <v>407.52500000000009</v>
      </c>
      <c r="BE115" s="33">
        <f>Tabla25[[#This Row],[ROS_NUM_COR_COD_ROS_TG_POS]]-Tabla25[[#This Row],[PAS_NUM_COR_COD_ROS_TG_POS]]</f>
        <v>1.0166666666666666</v>
      </c>
      <c r="BF115" s="33">
        <f>Tabla25[[#This Row],[ROS_DUR_COR_COD_ROS_TG_POS]]-Tabla25[[#This Row],[PAS_DUR_COR_COD_ROS_TG_POS]]</f>
        <v>136.43137254901967</v>
      </c>
      <c r="BG115" s="33">
        <f>Tabla25[[#This Row],[ROS_NUM_COR_COD_ROS_TG_TOT]]-Tabla25[[#This Row],[PAS_NUM_COR_COD_ROS_TG_TOT]]</f>
        <v>0.68825665859564156</v>
      </c>
      <c r="BH115" s="33">
        <f>Tabla25[[#This Row],[ROS_DUR_COR_COD_ROS_TG_TOT]]-Tabla25[[#This Row],[PAS_DUR_COR_COD_ROS_TG_TOT]]</f>
        <v>272.44384057971024</v>
      </c>
      <c r="BI115" s="30">
        <f>Tabla25[[#This Row],[ROS_NUM_COR_COD_ESC_TG_NEG]]-Tabla25[[#This Row],[PAS_NUM_COR_COD_ESC_TG_NEG]]</f>
        <v>0.42690058479532178</v>
      </c>
      <c r="BJ115" s="30">
        <f>Tabla25[[#This Row],[ROS_DUR_COR_COD_ESC_TG_NEG]]-Tabla25[[#This Row],[PAS_DUR_COR_COD_ESC_TG_NEG]]</f>
        <v>-194.13095238095252</v>
      </c>
      <c r="BK115" s="30">
        <f>Tabla25[[#This Row],[ROS_NUM_COR_COD_ESC_TG_NEU]]-Tabla25[[#This Row],[PAS_NUM_COR_COD_ESC_TG_NEU]]</f>
        <v>-1.5000000000000002</v>
      </c>
      <c r="BL115" s="30">
        <f>Tabla25[[#This Row],[ROS_DUR_COR_COD_ESC_TG_NEU]]-Tabla25[[#This Row],[PAS_DUR_COR_COD_ESC_TG_NEU]]</f>
        <v>-361.80672268907563</v>
      </c>
      <c r="BM115" s="30">
        <f>Tabla25[[#This Row],[ROS_NUM_COR_COD_ESC_TG_POS]]-Tabla25[[#This Row],[PAS_NUM_COR_COD_ESC_TG_POS]]</f>
        <v>-1.7944444444444445</v>
      </c>
      <c r="BN115" s="30">
        <f>Tabla25[[#This Row],[ROS_DUR_COR_COD_ESC_TG_POS]]-Tabla25[[#This Row],[PAS_DUR_COR_COD_ESC_TG_POS]]</f>
        <v>-231.10000000000002</v>
      </c>
      <c r="BO115" s="30">
        <f>Tabla25[[#This Row],[ROS_NUM_COR_COD_ESC_TG_TOT]]-Tabla25[[#This Row],[PAS_NUM_COR_COD_ESC_TG_TOT]]</f>
        <v>-0.97760290556900742</v>
      </c>
      <c r="BP115" s="30">
        <f>Tabla25[[#This Row],[ROS_DUR_COR_COD_ESC_TG_TOT]]-Tabla25[[#This Row],[PAS_DUR_COR_COD_ESC_TG_TOT]]</f>
        <v>-223.44897959183663</v>
      </c>
      <c r="BQ115" s="36">
        <f>Tabla25[[#This Row],[PAS_NUM_COR_COD_ROS_TG_NEG]]-Tabla25[[#This Row],[ESC_NUM_COR_COD_ROS_TG_NEG]]</f>
        <v>1.0578947368421052</v>
      </c>
      <c r="BR115" s="36">
        <f>Tabla25[[#This Row],[PAS_DUR_COR_COD_ROS_TG_NEG]]-Tabla25[[#This Row],[ESC_DUR_COR_COD_ROS_TG_NEG]]</f>
        <v>-127.15000000000009</v>
      </c>
      <c r="BS115" s="36">
        <f>Tabla25[[#This Row],[PAS_NUM_COR_COD_ROS_TG_NEU]]-Tabla25[[#This Row],[ESC_NUM_COR_COD_ROS_TG_NEU]]</f>
        <v>0.54999999999999982</v>
      </c>
      <c r="BT115" s="36">
        <f>Tabla25[[#This Row],[PAS_DUR_COR_COD_ROS_TG_NEU]]-Tabla25[[#This Row],[ESC_DUR_COR_COD_ROS_TG_NEU]]</f>
        <v>-152.40000000000009</v>
      </c>
      <c r="BU115" s="36">
        <f>Tabla25[[#This Row],[PAS_NUM_COR_COD_ROS_TG_POS]]-Tabla25[[#This Row],[ESC_NUM_COR_COD_ROS_TG_POS]]</f>
        <v>4.9999999999999822E-2</v>
      </c>
      <c r="BV115" s="36">
        <f>Tabla25[[#This Row],[PAS_DUR_COR_COD_ROS_TG_POS]]-Tabla25[[#This Row],[ESC_DUR_COR_COD_ROS_TG_POS]]</f>
        <v>-432.76470588235293</v>
      </c>
      <c r="BW115" s="36">
        <f>Tabla25[[#This Row],[PAS_NUM_COR_COD_ROS_TG_TOT]]-Tabla25[[#This Row],[ESC_NUM_COR_COD_ROS_TG_TOT]]</f>
        <v>0.54745762711864421</v>
      </c>
      <c r="BX115" s="36">
        <f>Tabla25[[#This Row],[PAS_DUR_COR_COD_ROS_TG_TOT]]-Tabla25[[#This Row],[ESC_DUR_COR_COD_ROS_TG_TOT]]</f>
        <v>-239.25833333333344</v>
      </c>
      <c r="BY115" s="39">
        <f>Tabla25[[#This Row],[PAS_NUM_COR_COD_ESC_TG_NEG]]-Tabla25[[#This Row],[ESC_NUM_COR_COD_ESC_TG_NEG]]</f>
        <v>0.78421052631578947</v>
      </c>
      <c r="BZ115" s="39">
        <f>Tabla25[[#This Row],[PAS_DUR_COR_COD_ESC_TG_NEG]]-Tabla25[[#This Row],[ESC_DUR_COR_COD_ESC_TG_NEG]]</f>
        <v>490.25000000000011</v>
      </c>
      <c r="CA115" s="39">
        <f>Tabla25[[#This Row],[PAS_NUM_COR_COD_ESC_TG_NEU]]-Tabla25[[#This Row],[ESC_NUM_COR_COD_ESC_TG_NEU]]</f>
        <v>2.3000000000000003</v>
      </c>
      <c r="CB115" s="39">
        <f>Tabla25[[#This Row],[PAS_DUR_COR_COD_ESC_TG_NEU]]-Tabla25[[#This Row],[ESC_DUR_COR_COD_ESC_TG_NEU]]</f>
        <v>724.63529411764705</v>
      </c>
      <c r="CC115" s="39">
        <f>Tabla25[[#This Row],[PAS_NUM_COR_COD_ESC_TG_POS]]-Tabla25[[#This Row],[ESC_NUM_COR_COD_ESC_TG_POS]]</f>
        <v>2.0499999999999998</v>
      </c>
      <c r="CD115" s="39">
        <f>Tabla25[[#This Row],[PAS_DUR_COR_COD_ESC_TG_POS]]-Tabla25[[#This Row],[ESC_DUR_COR_COD_ESC_TG_POS]]</f>
        <v>183.29999999999995</v>
      </c>
      <c r="CE115" s="39">
        <f>Tabla25[[#This Row],[PAS_NUM_COR_COD_ESC_TG_TOT]]-Tabla25[[#This Row],[ESC_NUM_COR_COD_ESC_TG_TOT]]</f>
        <v>1.7180790960451979</v>
      </c>
      <c r="CF115" s="39">
        <f>Tabla25[[#This Row],[PAS_DUR_COR_COD_ESC_TG_TOT]]-Tabla25[[#This Row],[ESC_DUR_COR_COD_ESC_TG_TOT]]</f>
        <v>429.57397959183663</v>
      </c>
      <c r="CG115" s="42">
        <f>Tabla25[[#This Row],[PAS_NUM_COR_COD_ROS_TG_NEG]]-Tabla25[[#This Row],[PAS_NUM_COR_COD_ESC_TG_NEG]]</f>
        <v>0.47368421052631593</v>
      </c>
      <c r="CH115" s="42">
        <f>Tabla25[[#This Row],[PAS_NUM_COR_COD_ROS_TG_NEU]]-Tabla25[[#This Row],[PAS_NUM_COR_COD_ESC_TG_NEU]]</f>
        <v>-0.45000000000000018</v>
      </c>
      <c r="CI115" s="42">
        <f>Tabla25[[#This Row],[PAS_NUM_COR_COD_ROS_TG_POS]]-Tabla25[[#This Row],[PAS_NUM_COR_COD_ESC_TG_POS]]</f>
        <v>-0.70000000000000018</v>
      </c>
      <c r="CJ115" s="42">
        <f>Tabla25[[#This Row],[PAS_NUM_COR_COD_ROS_TG_TOT]]-Tabla25[[#This Row],[PAS_NUM_COR_COD_ESC_TG_TOT]]</f>
        <v>-0.23728813559322059</v>
      </c>
      <c r="CK115" s="42">
        <f>Tabla25[[#This Row],[PAS_DUR_COR_COD_ROS_TG_NEG]]-Tabla25[[#This Row],[PAS_DUR_COR_COD_ESC_TG_NEG]]</f>
        <v>-227.16666666666674</v>
      </c>
      <c r="CL115" s="42">
        <f>Tabla25[[#This Row],[PAS_DUR_COR_COD_ROS_TG_NEU]]-Tabla25[[#This Row],[PAS_DUR_COR_COD_ESC_TG_NEU]]</f>
        <v>-37.635294117647163</v>
      </c>
      <c r="CM115" s="42">
        <f>Tabla25[[#This Row],[PAS_DUR_COR_COD_ROS_TG_POS]]-Tabla25[[#This Row],[PAS_DUR_COR_COD_ESC_TG_POS]]</f>
        <v>-12.264705882352928</v>
      </c>
      <c r="CN115" s="42">
        <f>Tabla25[[#This Row],[PAS_DUR_COR_COD_ROS_TG_TOT]]-Tabla25[[#This Row],[PAS_DUR_COR_COD_ESC_TG_TOT]]</f>
        <v>-67.240646258503375</v>
      </c>
      <c r="CO115" s="44">
        <f>Tabla25[[#This Row],[ESC_NUM_COR_COD_ROS_TG_NEG]]-Tabla25[[#This Row],[ESC_NUM_COR_COD_ESC_TG_NEG]]</f>
        <v>0.20000000000000018</v>
      </c>
      <c r="CP115" s="44">
        <f>Tabla25[[#This Row],[ESC_NUM_COR_COD_ROS_TG_NEU]]-Tabla25[[#This Row],[ESC_NUM_COR_COD_ESC_TG_NEU]]</f>
        <v>1.3000000000000003</v>
      </c>
      <c r="CQ115" s="44">
        <f>Tabla25[[#This Row],[ESC_NUM_COR_COD_ROS_TG_POS]]-Tabla25[[#This Row],[ESC_NUM_COR_COD_ESC_TG_POS]]</f>
        <v>1.3</v>
      </c>
      <c r="CR115" s="44">
        <f>Tabla25[[#This Row],[ESC_NUM_COR_COD_ROS_TG_TOT]]-Tabla25[[#This Row],[ESC_NUM_COR_COD_ESC_TG_TOT]]</f>
        <v>0.93333333333333313</v>
      </c>
      <c r="CS115" s="44">
        <f>Tabla25[[#This Row],[ESC_DUR_COR_COD_ROS_TG_NEG]]-Tabla25[[#This Row],[ESC_DUR_COR_COD_ESC_TG_NEG]]</f>
        <v>390.23333333333346</v>
      </c>
      <c r="CT115" s="44">
        <f>Tabla25[[#This Row],[ESC_DUR_COR_COD_ROS_TG_NEU]]-Tabla25[[#This Row],[ESC_DUR_COR_COD_ESC_TG_NEU]]</f>
        <v>839.4</v>
      </c>
      <c r="CU115" s="44">
        <f>Tabla25[[#This Row],[ESC_DUR_COR_COD_ROS_TG_POS]]-Tabla25[[#This Row],[ESC_DUR_COR_COD_ESC_TG_POS]]</f>
        <v>603.79999999999995</v>
      </c>
      <c r="CV115" s="44">
        <f>Tabla25[[#This Row],[ESC_DUR_COR_COD_ROS_TG_TOT]]-Tabla25[[#This Row],[ESC_DUR_COR_COD_ESC_TG_TOT]]</f>
        <v>601.5916666666667</v>
      </c>
      <c r="CW115" s="47">
        <f>Tabla25[[#This Row],[ROS_NUM_COR_COD_ROS_TG_NEG]]-Tabla25[[#This Row],[ROS_NUM_COR_COD_ESC_TG_NEG]]</f>
        <v>-0.11111111111111116</v>
      </c>
      <c r="CX115" s="47">
        <f>Tabla25[[#This Row],[ROS_NUM_COR_COD_ROS_TG_NEU]]-Tabla25[[#This Row],[ROS_NUM_COR_COD_ESC_TG_NEU]]</f>
        <v>2.2000000000000002</v>
      </c>
      <c r="CY115" s="47">
        <f>Tabla25[[#This Row],[ROS_NUM_COR_COD_ROS_TG_POS]]-Tabla25[[#This Row],[ROS_NUM_COR_COD_ESC_TG_POS]]</f>
        <v>2.1111111111111107</v>
      </c>
      <c r="CZ115" s="47">
        <f>Tabla25[[#This Row],[ROS_NUM_COR_COD_ROS_TG_TOT]]-Tabla25[[#This Row],[ROS_NUM_COR_COD_ESC_TG_TOT]]</f>
        <v>1.4285714285714284</v>
      </c>
      <c r="DA115" s="47">
        <f>Tabla25[[#This Row],[ROS_DUR_COR_COD_ROS_TG_NEG]]-Tabla25[[#This Row],[ROS_DUR_COR_COD_ESC_TG_NEG]]</f>
        <v>281.21428571428578</v>
      </c>
      <c r="DB115" s="47">
        <f>Tabla25[[#This Row],[ROS_DUR_COR_COD_ROS_TG_NEU]]-Tabla25[[#This Row],[ROS_DUR_COR_COD_ESC_TG_NEU]]</f>
        <v>731.69642857142856</v>
      </c>
      <c r="DC115" s="47">
        <f>Tabla25[[#This Row],[ROS_DUR_COR_COD_ROS_TG_POS]]-Tabla25[[#This Row],[ROS_DUR_COR_COD_ESC_TG_POS]]</f>
        <v>355.26666666666677</v>
      </c>
      <c r="DD115" s="47">
        <f>Tabla25[[#This Row],[ROS_DUR_COR_COD_ROS_TG_TOT]]-Tabla25[[#This Row],[ROS_DUR_COR_COD_ESC_TG_TOT]]</f>
        <v>428.6521739130435</v>
      </c>
      <c r="DE115" s="57">
        <v>251.5</v>
      </c>
      <c r="DF115" s="57">
        <v>308.25</v>
      </c>
      <c r="DG115" s="57">
        <v>323.55555555555554</v>
      </c>
      <c r="DH115" s="57">
        <v>299.43478260869563</v>
      </c>
      <c r="DI115" s="57">
        <v>224.71428571428572</v>
      </c>
      <c r="DJ115" s="57">
        <v>308.85714285714283</v>
      </c>
      <c r="DK115" s="57">
        <v>217.8</v>
      </c>
      <c r="DL115" s="57">
        <v>253.89473684210526</v>
      </c>
      <c r="DM115" s="57">
        <v>307.39999999999998</v>
      </c>
      <c r="DN115" s="57">
        <v>253.4</v>
      </c>
      <c r="DO115" s="57">
        <v>272</v>
      </c>
      <c r="DP115" s="57">
        <v>277.60000000000002</v>
      </c>
      <c r="DQ115" s="57">
        <v>245.33333333333334</v>
      </c>
      <c r="DR115" s="57">
        <v>229.4</v>
      </c>
      <c r="DS115" s="57">
        <v>334.4</v>
      </c>
      <c r="DT115" s="57">
        <v>268.1875</v>
      </c>
      <c r="DU115" s="57">
        <v>262.4375</v>
      </c>
      <c r="DV115" s="57">
        <v>288.26666666666665</v>
      </c>
      <c r="DW115" s="57">
        <v>307.23529411764707</v>
      </c>
      <c r="DX115" s="57">
        <v>286.375</v>
      </c>
      <c r="DY115" s="57">
        <v>328.08333333333331</v>
      </c>
      <c r="DZ115" s="57">
        <v>283.41176470588238</v>
      </c>
      <c r="EA115" s="57">
        <v>297.7</v>
      </c>
      <c r="EB115" s="57">
        <v>300.18367346938777</v>
      </c>
      <c r="EC115" s="57">
        <f>Tabla25[[#This Row],[ROS_1DU_COR_COD_ROS_TG_NEG]]-Tabla25[[#This Row],[ROS_1DU_COR_COD_ESC_TG_NEG]]</f>
        <v>26.785714285714278</v>
      </c>
      <c r="ED115" s="57">
        <f>Tabla25[[#This Row],[ROS_1DU_COR_COD_ROS_TG_NEU]]-Tabla25[[#This Row],[ROS_1DU_COR_COD_ESC_TG_NEU]]</f>
        <v>-0.60714285714283278</v>
      </c>
      <c r="EE115" s="57">
        <f>Tabla25[[#This Row],[ROS_1DU_COR_COD_ROS_TG_POS]]-Tabla25[[#This Row],[ROS_1DU_COR_COD_ESC_TG_POS]]</f>
        <v>105.75555555555553</v>
      </c>
      <c r="EF115" s="57">
        <f>Tabla25[[#This Row],[ROS_1DU_COR_COD_ROS_TG_TOT]]-Tabla25[[#This Row],[ROS_1DU_COR_COD_ESC_TG_TOT]]</f>
        <v>45.540045766590367</v>
      </c>
      <c r="EG115" s="57">
        <f>Tabla25[[#This Row],[ESC_1DU_COR_COD_ROS_TG_NEG]]-Tabla25[[#This Row],[ESC_1DU_COR_COD_ESC_TG_NEG]]</f>
        <v>62.066666666666634</v>
      </c>
      <c r="EH115" s="57">
        <f>Tabla25[[#This Row],[ESC_1DU_COR_COD_ROS_TG_NEU]]-Tabla25[[#This Row],[ESC_1DU_COR_COD_ESC_TG_NEU]]</f>
        <v>24</v>
      </c>
      <c r="EI115" s="57">
        <f>Tabla25[[#This Row],[ESC_1DU_COR_COD_ROS_TG_POS]]-Tabla25[[#This Row],[ESC_1DU_COR_COD_ESC_TG_POS]]</f>
        <v>-62.399999999999977</v>
      </c>
      <c r="EJ115" s="57">
        <f>Tabla25[[#This Row],[ESC_1DU_COR_COD_ROS_TG_TOT]]-Tabla25[[#This Row],[ESC_1DU_COR_COD_ESC_TG_TOT]]</f>
        <v>9.4125000000000227</v>
      </c>
      <c r="EK115" s="57">
        <f>Tabla25[[#This Row],[PAS_1DU_COR_COD_ROS_TG_NEG]]-Tabla25[[#This Row],[PAS_1DU_COR_COD_ESC_TG_NEG]]</f>
        <v>-65.645833333333314</v>
      </c>
      <c r="EL115" s="57">
        <f>Tabla25[[#This Row],[PAS_1DU_COR_COD_ROS_TG_NEU]]-Tabla25[[#This Row],[PAS_1DU_COR_COD_ESC_TG_NEU]]</f>
        <v>4.8549019607842752</v>
      </c>
      <c r="EM115" s="57">
        <f>Tabla25[[#This Row],[PAS_1DU_COR_COD_ROS_TG_POS]]-Tabla25[[#This Row],[PAS_1DU_COR_COD_ESC_TG_POS]]</f>
        <v>9.5352941176470836</v>
      </c>
      <c r="EN115" s="57">
        <f>Tabla25[[#This Row],[PAS_1DU_COR_COD_ROS_TG_TOT]]-Tabla25[[#This Row],[PAS_1DU_COR_COD_ESC_TG_TOT]]</f>
        <v>-13.80867346938777</v>
      </c>
    </row>
    <row r="116" spans="1:144" x14ac:dyDescent="0.3">
      <c r="A116" s="2" t="s">
        <v>114</v>
      </c>
      <c r="B116" s="2">
        <v>40</v>
      </c>
      <c r="C116" s="2">
        <v>1</v>
      </c>
      <c r="D116" s="2">
        <v>42</v>
      </c>
      <c r="E116" s="19">
        <v>3.7</v>
      </c>
      <c r="F116" s="19">
        <v>1653.0833333333333</v>
      </c>
      <c r="G116" s="19">
        <v>3.55</v>
      </c>
      <c r="H116" s="19">
        <v>1607.2727272727273</v>
      </c>
      <c r="I116" s="19">
        <v>3.6</v>
      </c>
      <c r="J116" s="19">
        <v>1984.1</v>
      </c>
      <c r="K116" s="19">
        <v>3.6166666666666667</v>
      </c>
      <c r="L116" s="19">
        <v>1738.121212121212</v>
      </c>
      <c r="M116" s="21">
        <v>3.55</v>
      </c>
      <c r="N116" s="21">
        <v>1591.9166666666667</v>
      </c>
      <c r="O116" s="21">
        <v>4.05</v>
      </c>
      <c r="P116" s="21">
        <v>1614.5384615384614</v>
      </c>
      <c r="Q116" s="21">
        <v>4.1500000000000004</v>
      </c>
      <c r="R116" s="21">
        <v>1876.909090909091</v>
      </c>
      <c r="S116" s="21">
        <v>3.9166666666666665</v>
      </c>
      <c r="T116" s="21">
        <v>1687.1666666666667</v>
      </c>
      <c r="U116" s="22">
        <v>4.5</v>
      </c>
      <c r="V116" s="22">
        <v>1171.0625</v>
      </c>
      <c r="W116" s="22">
        <v>4.4375</v>
      </c>
      <c r="X116" s="22">
        <v>1205.6875</v>
      </c>
      <c r="Y116" s="22">
        <v>5</v>
      </c>
      <c r="Z116" s="22">
        <v>1225</v>
      </c>
      <c r="AA116" s="22">
        <v>4.645833333333333</v>
      </c>
      <c r="AB116" s="22">
        <v>1200.5833333333333</v>
      </c>
      <c r="AC116" s="24">
        <v>2.3125</v>
      </c>
      <c r="AD116" s="24">
        <v>552.5</v>
      </c>
      <c r="AE116" s="24">
        <v>2.0625</v>
      </c>
      <c r="AF116" s="24">
        <v>525.35714285714289</v>
      </c>
      <c r="AG116" s="24">
        <v>1.3125</v>
      </c>
      <c r="AH116" s="24">
        <v>417.1</v>
      </c>
      <c r="AI116" s="24">
        <v>1.8958333333333333</v>
      </c>
      <c r="AJ116" s="24">
        <v>506.86842105263156</v>
      </c>
      <c r="AK116" s="26">
        <v>2.5555555555555554</v>
      </c>
      <c r="AL116" s="26">
        <v>516.625</v>
      </c>
      <c r="AM116" s="26">
        <v>1.9</v>
      </c>
      <c r="AN116" s="26">
        <v>468.25</v>
      </c>
      <c r="AO116" s="26">
        <v>2.2000000000000002</v>
      </c>
      <c r="AP116" s="26">
        <v>497.2</v>
      </c>
      <c r="AQ116" s="26">
        <v>2.2068965517241379</v>
      </c>
      <c r="AR116" s="26">
        <v>494.26923076923077</v>
      </c>
      <c r="AS116" s="28">
        <v>5.7777777777777777</v>
      </c>
      <c r="AT116" s="28">
        <v>1506.3333333333333</v>
      </c>
      <c r="AU116" s="28">
        <v>5.3</v>
      </c>
      <c r="AV116" s="28">
        <v>1506.5</v>
      </c>
      <c r="AW116" s="28">
        <v>6</v>
      </c>
      <c r="AX116" s="28">
        <v>1634.1111111111111</v>
      </c>
      <c r="AY116" s="28">
        <v>5.6896551724137927</v>
      </c>
      <c r="AZ116" s="28">
        <v>1547.4642857142858</v>
      </c>
      <c r="BA116" s="33">
        <f>Tabla25[[#This Row],[ROS_NUM_COR_COD_ROS_TG_NEG]]-Tabla25[[#This Row],[PAS_NUM_COR_COD_ROS_TG_NEG]]</f>
        <v>2.2277777777777779</v>
      </c>
      <c r="BB116" s="33">
        <f>Tabla25[[#This Row],[ROS_DUR_COR_COD_ROS_TG_NEG]]-Tabla25[[#This Row],[PAS_DUR_COR_COD_ROS_TG_NEG]]</f>
        <v>-85.583333333333485</v>
      </c>
      <c r="BC116" s="33">
        <f>Tabla25[[#This Row],[ROS_NUM_COR_COD_ROS_TG_NEU]]-Tabla25[[#This Row],[PAS_NUM_COR_COD_ROS_TG_NEU]]</f>
        <v>1.25</v>
      </c>
      <c r="BD116" s="33">
        <f>Tabla25[[#This Row],[ROS_DUR_COR_COD_ROS_TG_NEU]]-Tabla25[[#This Row],[PAS_DUR_COR_COD_ROS_TG_NEU]]</f>
        <v>-108.03846153846143</v>
      </c>
      <c r="BE116" s="33">
        <f>Tabla25[[#This Row],[ROS_NUM_COR_COD_ROS_TG_POS]]-Tabla25[[#This Row],[PAS_NUM_COR_COD_ROS_TG_POS]]</f>
        <v>1.8499999999999996</v>
      </c>
      <c r="BF116" s="33">
        <f>Tabla25[[#This Row],[ROS_DUR_COR_COD_ROS_TG_POS]]-Tabla25[[#This Row],[PAS_DUR_COR_COD_ROS_TG_POS]]</f>
        <v>-242.79797979797991</v>
      </c>
      <c r="BG116" s="33">
        <f>Tabla25[[#This Row],[ROS_NUM_COR_COD_ROS_TG_TOT]]-Tabla25[[#This Row],[PAS_NUM_COR_COD_ROS_TG_TOT]]</f>
        <v>1.7729885057471262</v>
      </c>
      <c r="BH116" s="33">
        <f>Tabla25[[#This Row],[ROS_DUR_COR_COD_ROS_TG_TOT]]-Tabla25[[#This Row],[PAS_DUR_COR_COD_ROS_TG_TOT]]</f>
        <v>-139.70238095238096</v>
      </c>
      <c r="BI116" s="30">
        <f>Tabla25[[#This Row],[ROS_NUM_COR_COD_ESC_TG_NEG]]-Tabla25[[#This Row],[PAS_NUM_COR_COD_ESC_TG_NEG]]</f>
        <v>-1.1444444444444448</v>
      </c>
      <c r="BJ116" s="30">
        <f>Tabla25[[#This Row],[ROS_DUR_COR_COD_ESC_TG_NEG]]-Tabla25[[#This Row],[PAS_DUR_COR_COD_ESC_TG_NEG]]</f>
        <v>-1136.4583333333333</v>
      </c>
      <c r="BK116" s="30">
        <f>Tabla25[[#This Row],[ROS_NUM_COR_COD_ESC_TG_NEU]]-Tabla25[[#This Row],[PAS_NUM_COR_COD_ESC_TG_NEU]]</f>
        <v>-1.65</v>
      </c>
      <c r="BL116" s="30">
        <f>Tabla25[[#This Row],[ROS_DUR_COR_COD_ESC_TG_NEU]]-Tabla25[[#This Row],[PAS_DUR_COR_COD_ESC_TG_NEU]]</f>
        <v>-1139.0227272727273</v>
      </c>
      <c r="BM116" s="30">
        <f>Tabla25[[#This Row],[ROS_NUM_COR_COD_ESC_TG_POS]]-Tabla25[[#This Row],[PAS_NUM_COR_COD_ESC_TG_POS]]</f>
        <v>-1.4</v>
      </c>
      <c r="BN116" s="30">
        <f>Tabla25[[#This Row],[ROS_DUR_COR_COD_ESC_TG_POS]]-Tabla25[[#This Row],[PAS_DUR_COR_COD_ESC_TG_POS]]</f>
        <v>-1486.8999999999999</v>
      </c>
      <c r="BO116" s="30">
        <f>Tabla25[[#This Row],[ROS_NUM_COR_COD_ESC_TG_TOT]]-Tabla25[[#This Row],[PAS_NUM_COR_COD_ESC_TG_TOT]]</f>
        <v>-1.4097701149425288</v>
      </c>
      <c r="BP116" s="30">
        <f>Tabla25[[#This Row],[ROS_DUR_COR_COD_ESC_TG_TOT]]-Tabla25[[#This Row],[PAS_DUR_COR_COD_ESC_TG_TOT]]</f>
        <v>-1243.8519813519813</v>
      </c>
      <c r="BQ116" s="36">
        <f>Tabla25[[#This Row],[PAS_NUM_COR_COD_ROS_TG_NEG]]-Tabla25[[#This Row],[ESC_NUM_COR_COD_ROS_TG_NEG]]</f>
        <v>1.2374999999999998</v>
      </c>
      <c r="BR116" s="36">
        <f>Tabla25[[#This Row],[PAS_DUR_COR_COD_ROS_TG_NEG]]-Tabla25[[#This Row],[ESC_DUR_COR_COD_ROS_TG_NEG]]</f>
        <v>1039.4166666666667</v>
      </c>
      <c r="BS116" s="36">
        <f>Tabla25[[#This Row],[PAS_NUM_COR_COD_ROS_TG_NEU]]-Tabla25[[#This Row],[ESC_NUM_COR_COD_ROS_TG_NEU]]</f>
        <v>1.9874999999999998</v>
      </c>
      <c r="BT116" s="36">
        <f>Tabla25[[#This Row],[PAS_DUR_COR_COD_ROS_TG_NEU]]-Tabla25[[#This Row],[ESC_DUR_COR_COD_ROS_TG_NEU]]</f>
        <v>1089.1813186813185</v>
      </c>
      <c r="BU116" s="36">
        <f>Tabla25[[#This Row],[PAS_NUM_COR_COD_ROS_TG_POS]]-Tabla25[[#This Row],[ESC_NUM_COR_COD_ROS_TG_POS]]</f>
        <v>2.8375000000000004</v>
      </c>
      <c r="BV116" s="36">
        <f>Tabla25[[#This Row],[PAS_DUR_COR_COD_ROS_TG_POS]]-Tabla25[[#This Row],[ESC_DUR_COR_COD_ROS_TG_POS]]</f>
        <v>1459.8090909090911</v>
      </c>
      <c r="BW116" s="36">
        <f>Tabla25[[#This Row],[PAS_NUM_COR_COD_ROS_TG_TOT]]-Tabla25[[#This Row],[ESC_NUM_COR_COD_ROS_TG_TOT]]</f>
        <v>2.020833333333333</v>
      </c>
      <c r="BX116" s="36">
        <f>Tabla25[[#This Row],[PAS_DUR_COR_COD_ROS_TG_TOT]]-Tabla25[[#This Row],[ESC_DUR_COR_COD_ROS_TG_TOT]]</f>
        <v>1180.2982456140353</v>
      </c>
      <c r="BY116" s="39">
        <f>Tabla25[[#This Row],[PAS_NUM_COR_COD_ESC_TG_NEG]]-Tabla25[[#This Row],[ESC_NUM_COR_COD_ESC_TG_NEG]]</f>
        <v>-0.79999999999999982</v>
      </c>
      <c r="BZ116" s="39">
        <f>Tabla25[[#This Row],[PAS_DUR_COR_COD_ESC_TG_NEG]]-Tabla25[[#This Row],[ESC_DUR_COR_COD_ESC_TG_NEG]]</f>
        <v>482.02083333333326</v>
      </c>
      <c r="CA116" s="39">
        <f>Tabla25[[#This Row],[PAS_NUM_COR_COD_ESC_TG_NEU]]-Tabla25[[#This Row],[ESC_NUM_COR_COD_ESC_TG_NEU]]</f>
        <v>-0.88750000000000018</v>
      </c>
      <c r="CB116" s="39">
        <f>Tabla25[[#This Row],[PAS_DUR_COR_COD_ESC_TG_NEU]]-Tabla25[[#This Row],[ESC_DUR_COR_COD_ESC_TG_NEU]]</f>
        <v>401.58522727272725</v>
      </c>
      <c r="CC116" s="39">
        <f>Tabla25[[#This Row],[PAS_NUM_COR_COD_ESC_TG_POS]]-Tabla25[[#This Row],[ESC_NUM_COR_COD_ESC_TG_POS]]</f>
        <v>-1.4</v>
      </c>
      <c r="CD116" s="39">
        <f>Tabla25[[#This Row],[PAS_DUR_COR_COD_ESC_TG_POS]]-Tabla25[[#This Row],[ESC_DUR_COR_COD_ESC_TG_POS]]</f>
        <v>759.09999999999991</v>
      </c>
      <c r="CE116" s="39">
        <f>Tabla25[[#This Row],[PAS_NUM_COR_COD_ESC_TG_TOT]]-Tabla25[[#This Row],[ESC_NUM_COR_COD_ESC_TG_TOT]]</f>
        <v>-1.0291666666666663</v>
      </c>
      <c r="CF116" s="39">
        <f>Tabla25[[#This Row],[PAS_DUR_COR_COD_ESC_TG_TOT]]-Tabla25[[#This Row],[ESC_DUR_COR_COD_ESC_TG_TOT]]</f>
        <v>537.53787878787875</v>
      </c>
      <c r="CG116" s="42">
        <f>Tabla25[[#This Row],[PAS_NUM_COR_COD_ROS_TG_NEG]]-Tabla25[[#This Row],[PAS_NUM_COR_COD_ESC_TG_NEG]]</f>
        <v>-0.15000000000000036</v>
      </c>
      <c r="CH116" s="42">
        <f>Tabla25[[#This Row],[PAS_NUM_COR_COD_ROS_TG_NEU]]-Tabla25[[#This Row],[PAS_NUM_COR_COD_ESC_TG_NEU]]</f>
        <v>0.5</v>
      </c>
      <c r="CI116" s="42">
        <f>Tabla25[[#This Row],[PAS_NUM_COR_COD_ROS_TG_POS]]-Tabla25[[#This Row],[PAS_NUM_COR_COD_ESC_TG_POS]]</f>
        <v>0.55000000000000027</v>
      </c>
      <c r="CJ116" s="42">
        <f>Tabla25[[#This Row],[PAS_NUM_COR_COD_ROS_TG_TOT]]-Tabla25[[#This Row],[PAS_NUM_COR_COD_ESC_TG_TOT]]</f>
        <v>0.29999999999999982</v>
      </c>
      <c r="CK116" s="42">
        <f>Tabla25[[#This Row],[PAS_DUR_COR_COD_ROS_TG_NEG]]-Tabla25[[#This Row],[PAS_DUR_COR_COD_ESC_TG_NEG]]</f>
        <v>-61.166666666666515</v>
      </c>
      <c r="CL116" s="42">
        <f>Tabla25[[#This Row],[PAS_DUR_COR_COD_ROS_TG_NEU]]-Tabla25[[#This Row],[PAS_DUR_COR_COD_ESC_TG_NEU]]</f>
        <v>7.2657342657341815</v>
      </c>
      <c r="CM116" s="42">
        <f>Tabla25[[#This Row],[PAS_DUR_COR_COD_ROS_TG_POS]]-Tabla25[[#This Row],[PAS_DUR_COR_COD_ESC_TG_POS]]</f>
        <v>-107.19090909090892</v>
      </c>
      <c r="CN116" s="42">
        <f>Tabla25[[#This Row],[PAS_DUR_COR_COD_ROS_TG_TOT]]-Tabla25[[#This Row],[PAS_DUR_COR_COD_ESC_TG_TOT]]</f>
        <v>-50.954545454545269</v>
      </c>
      <c r="CO116" s="44">
        <f>Tabla25[[#This Row],[ESC_NUM_COR_COD_ROS_TG_NEG]]-Tabla25[[#This Row],[ESC_NUM_COR_COD_ESC_TG_NEG]]</f>
        <v>-2.1875</v>
      </c>
      <c r="CP116" s="44">
        <f>Tabla25[[#This Row],[ESC_NUM_COR_COD_ROS_TG_NEU]]-Tabla25[[#This Row],[ESC_NUM_COR_COD_ESC_TG_NEU]]</f>
        <v>-2.375</v>
      </c>
      <c r="CQ116" s="44">
        <f>Tabla25[[#This Row],[ESC_NUM_COR_COD_ROS_TG_POS]]-Tabla25[[#This Row],[ESC_NUM_COR_COD_ESC_TG_POS]]</f>
        <v>-3.6875</v>
      </c>
      <c r="CR116" s="44">
        <f>Tabla25[[#This Row],[ESC_NUM_COR_COD_ROS_TG_TOT]]-Tabla25[[#This Row],[ESC_NUM_COR_COD_ESC_TG_TOT]]</f>
        <v>-2.75</v>
      </c>
      <c r="CS116" s="44">
        <f>Tabla25[[#This Row],[ESC_DUR_COR_COD_ROS_TG_NEG]]-Tabla25[[#This Row],[ESC_DUR_COR_COD_ESC_TG_NEG]]</f>
        <v>-618.5625</v>
      </c>
      <c r="CT116" s="44">
        <f>Tabla25[[#This Row],[ESC_DUR_COR_COD_ROS_TG_NEU]]-Tabla25[[#This Row],[ESC_DUR_COR_COD_ESC_TG_NEU]]</f>
        <v>-680.33035714285711</v>
      </c>
      <c r="CU116" s="44">
        <f>Tabla25[[#This Row],[ESC_DUR_COR_COD_ROS_TG_POS]]-Tabla25[[#This Row],[ESC_DUR_COR_COD_ESC_TG_POS]]</f>
        <v>-807.9</v>
      </c>
      <c r="CV116" s="44">
        <f>Tabla25[[#This Row],[ESC_DUR_COR_COD_ROS_TG_TOT]]-Tabla25[[#This Row],[ESC_DUR_COR_COD_ESC_TG_TOT]]</f>
        <v>-693.7149122807017</v>
      </c>
      <c r="CW116" s="47">
        <f>Tabla25[[#This Row],[ROS_NUM_COR_COD_ROS_TG_NEG]]-Tabla25[[#This Row],[ROS_NUM_COR_COD_ESC_TG_NEG]]</f>
        <v>3.2222222222222223</v>
      </c>
      <c r="CX116" s="47">
        <f>Tabla25[[#This Row],[ROS_NUM_COR_COD_ROS_TG_NEU]]-Tabla25[[#This Row],[ROS_NUM_COR_COD_ESC_TG_NEU]]</f>
        <v>3.4</v>
      </c>
      <c r="CY116" s="47">
        <f>Tabla25[[#This Row],[ROS_NUM_COR_COD_ROS_TG_POS]]-Tabla25[[#This Row],[ROS_NUM_COR_COD_ESC_TG_POS]]</f>
        <v>3.8</v>
      </c>
      <c r="CZ116" s="47">
        <f>Tabla25[[#This Row],[ROS_NUM_COR_COD_ROS_TG_TOT]]-Tabla25[[#This Row],[ROS_NUM_COR_COD_ESC_TG_TOT]]</f>
        <v>3.4827586206896548</v>
      </c>
      <c r="DA116" s="47">
        <f>Tabla25[[#This Row],[ROS_DUR_COR_COD_ROS_TG_NEG]]-Tabla25[[#This Row],[ROS_DUR_COR_COD_ESC_TG_NEG]]</f>
        <v>989.70833333333326</v>
      </c>
      <c r="DB116" s="47">
        <f>Tabla25[[#This Row],[ROS_DUR_COR_COD_ROS_TG_NEU]]-Tabla25[[#This Row],[ROS_DUR_COR_COD_ESC_TG_NEU]]</f>
        <v>1038.25</v>
      </c>
      <c r="DC116" s="47">
        <f>Tabla25[[#This Row],[ROS_DUR_COR_COD_ROS_TG_POS]]-Tabla25[[#This Row],[ROS_DUR_COR_COD_ESC_TG_POS]]</f>
        <v>1136.911111111111</v>
      </c>
      <c r="DD116" s="47">
        <f>Tabla25[[#This Row],[ROS_DUR_COR_COD_ROS_TG_TOT]]-Tabla25[[#This Row],[ROS_DUR_COR_COD_ESC_TG_TOT]]</f>
        <v>1053.1950549450551</v>
      </c>
      <c r="DE116" s="57">
        <v>225.77777777777777</v>
      </c>
      <c r="DF116" s="57">
        <v>322.3</v>
      </c>
      <c r="DG116" s="57">
        <v>222</v>
      </c>
      <c r="DH116" s="57">
        <v>259.03571428571428</v>
      </c>
      <c r="DI116" s="57">
        <v>196.75</v>
      </c>
      <c r="DJ116" s="57">
        <v>158.125</v>
      </c>
      <c r="DK116" s="57">
        <v>222.2</v>
      </c>
      <c r="DL116" s="57">
        <v>194.65384615384616</v>
      </c>
      <c r="DM116" s="57">
        <v>235.71428571428572</v>
      </c>
      <c r="DN116" s="57">
        <v>229.71428571428572</v>
      </c>
      <c r="DO116" s="57">
        <v>196.1</v>
      </c>
      <c r="DP116" s="57">
        <v>223.07894736842104</v>
      </c>
      <c r="DQ116" s="57">
        <v>258.25</v>
      </c>
      <c r="DR116" s="57">
        <v>292.5</v>
      </c>
      <c r="DS116" s="57">
        <v>271.875</v>
      </c>
      <c r="DT116" s="57">
        <v>274.20833333333331</v>
      </c>
      <c r="DU116" s="57">
        <v>278.41666666666669</v>
      </c>
      <c r="DV116" s="57">
        <v>273.07692307692309</v>
      </c>
      <c r="DW116" s="57">
        <v>246.36363636363637</v>
      </c>
      <c r="DX116" s="57">
        <v>266.69444444444446</v>
      </c>
      <c r="DY116" s="57">
        <v>314.41666666666669</v>
      </c>
      <c r="DZ116" s="57">
        <v>272.90909090909093</v>
      </c>
      <c r="EA116" s="57">
        <v>276.39999999999998</v>
      </c>
      <c r="EB116" s="57">
        <v>289.06060606060606</v>
      </c>
      <c r="EC116" s="57">
        <f>Tabla25[[#This Row],[ROS_1DU_COR_COD_ROS_TG_NEG]]-Tabla25[[#This Row],[ROS_1DU_COR_COD_ESC_TG_NEG]]</f>
        <v>29.027777777777771</v>
      </c>
      <c r="ED116" s="57">
        <f>Tabla25[[#This Row],[ROS_1DU_COR_COD_ROS_TG_NEU]]-Tabla25[[#This Row],[ROS_1DU_COR_COD_ESC_TG_NEU]]</f>
        <v>164.17500000000001</v>
      </c>
      <c r="EE116" s="57">
        <f>Tabla25[[#This Row],[ROS_1DU_COR_COD_ROS_TG_POS]]-Tabla25[[#This Row],[ROS_1DU_COR_COD_ESC_TG_POS]]</f>
        <v>-0.19999999999998863</v>
      </c>
      <c r="EF116" s="57">
        <f>Tabla25[[#This Row],[ROS_1DU_COR_COD_ROS_TG_TOT]]-Tabla25[[#This Row],[ROS_1DU_COR_COD_ESC_TG_TOT]]</f>
        <v>64.381868131868117</v>
      </c>
      <c r="EG116" s="57">
        <f>Tabla25[[#This Row],[ESC_1DU_COR_COD_ROS_TG_NEG]]-Tabla25[[#This Row],[ESC_1DU_COR_COD_ESC_TG_NEG]]</f>
        <v>-22.535714285714278</v>
      </c>
      <c r="EH116" s="57">
        <f>Tabla25[[#This Row],[ESC_1DU_COR_COD_ROS_TG_NEU]]-Tabla25[[#This Row],[ESC_1DU_COR_COD_ESC_TG_NEU]]</f>
        <v>-62.785714285714278</v>
      </c>
      <c r="EI116" s="57">
        <f>Tabla25[[#This Row],[ESC_1DU_COR_COD_ROS_TG_POS]]-Tabla25[[#This Row],[ESC_1DU_COR_COD_ESC_TG_POS]]</f>
        <v>-75.775000000000006</v>
      </c>
      <c r="EJ116" s="57">
        <f>Tabla25[[#This Row],[ESC_1DU_COR_COD_ROS_TG_TOT]]-Tabla25[[#This Row],[ESC_1DU_COR_COD_ESC_TG_TOT]]</f>
        <v>-51.129385964912274</v>
      </c>
      <c r="EK116" s="57">
        <f>Tabla25[[#This Row],[PAS_1DU_COR_COD_ROS_TG_NEG]]-Tabla25[[#This Row],[PAS_1DU_COR_COD_ESC_TG_NEG]]</f>
        <v>-36</v>
      </c>
      <c r="EL116" s="57">
        <f>Tabla25[[#This Row],[PAS_1DU_COR_COD_ROS_TG_NEU]]-Tabla25[[#This Row],[PAS_1DU_COR_COD_ESC_TG_NEU]]</f>
        <v>0.16783216783215948</v>
      </c>
      <c r="EM116" s="57">
        <f>Tabla25[[#This Row],[PAS_1DU_COR_COD_ROS_TG_POS]]-Tabla25[[#This Row],[PAS_1DU_COR_COD_ESC_TG_POS]]</f>
        <v>-30.036363636363603</v>
      </c>
      <c r="EN116" s="57">
        <f>Tabla25[[#This Row],[PAS_1DU_COR_COD_ROS_TG_TOT]]-Tabla25[[#This Row],[PAS_1DU_COR_COD_ESC_TG_TOT]]</f>
        <v>-22.366161616161605</v>
      </c>
    </row>
    <row r="117" spans="1:144" x14ac:dyDescent="0.3">
      <c r="A117" s="2" t="s">
        <v>115</v>
      </c>
      <c r="B117" s="2">
        <v>40</v>
      </c>
      <c r="C117" s="2">
        <v>1</v>
      </c>
      <c r="D117" s="2">
        <v>48</v>
      </c>
      <c r="E117" s="19">
        <v>3</v>
      </c>
      <c r="F117" s="19">
        <v>1237</v>
      </c>
      <c r="G117" s="19">
        <v>2.4736842105263159</v>
      </c>
      <c r="H117" s="19">
        <v>1283.3</v>
      </c>
      <c r="I117" s="19">
        <v>2.95</v>
      </c>
      <c r="J117" s="19">
        <v>1398.2727272727273</v>
      </c>
      <c r="K117" s="19">
        <v>2.8103448275862069</v>
      </c>
      <c r="L117" s="19">
        <v>1309.1612903225807</v>
      </c>
      <c r="M117" s="21">
        <v>2.3684210526315788</v>
      </c>
      <c r="N117" s="21">
        <v>994.27272727272725</v>
      </c>
      <c r="O117" s="21">
        <v>3.0526315789473686</v>
      </c>
      <c r="P117" s="21">
        <v>1525.6</v>
      </c>
      <c r="Q117" s="21">
        <v>2.0499999999999998</v>
      </c>
      <c r="R117" s="21">
        <v>992.7</v>
      </c>
      <c r="S117" s="21">
        <v>2.4827586206896552</v>
      </c>
      <c r="T117" s="21">
        <v>1165.1612903225807</v>
      </c>
      <c r="U117" s="22">
        <v>5.6</v>
      </c>
      <c r="V117" s="22">
        <v>1576.2</v>
      </c>
      <c r="W117" s="22">
        <v>5.333333333333333</v>
      </c>
      <c r="X117" s="22">
        <v>1325.2222222222222</v>
      </c>
      <c r="Y117" s="22">
        <v>5.8571428571428568</v>
      </c>
      <c r="Z117" s="22">
        <v>1609.8571428571429</v>
      </c>
      <c r="AA117" s="22">
        <v>5.5769230769230766</v>
      </c>
      <c r="AB117" s="22">
        <v>1498.3846153846155</v>
      </c>
      <c r="AC117" s="24">
        <v>1.6</v>
      </c>
      <c r="AD117" s="24">
        <v>553.14285714285711</v>
      </c>
      <c r="AE117" s="24">
        <v>2.4444444444444446</v>
      </c>
      <c r="AF117" s="24">
        <v>812</v>
      </c>
      <c r="AG117" s="24">
        <v>1.2857142857142858</v>
      </c>
      <c r="AH117" s="24">
        <v>612.25</v>
      </c>
      <c r="AI117" s="24">
        <v>1.8076923076923077</v>
      </c>
      <c r="AJ117" s="24">
        <v>658.41176470588232</v>
      </c>
      <c r="AK117" s="26">
        <v>3.3333333333333335</v>
      </c>
      <c r="AL117" s="26">
        <v>1363.1666666666667</v>
      </c>
      <c r="AM117" s="26">
        <v>2.4444444444444446</v>
      </c>
      <c r="AN117" s="26">
        <v>1540.5</v>
      </c>
      <c r="AO117" s="26">
        <v>3.2222222222222223</v>
      </c>
      <c r="AP117" s="26">
        <v>1593</v>
      </c>
      <c r="AQ117" s="26">
        <v>3</v>
      </c>
      <c r="AR117" s="26">
        <v>1487.0666666666666</v>
      </c>
      <c r="AS117" s="28">
        <v>2.7777777777777777</v>
      </c>
      <c r="AT117" s="28">
        <v>931.25</v>
      </c>
      <c r="AU117" s="28">
        <v>4</v>
      </c>
      <c r="AV117" s="28">
        <v>1563.5</v>
      </c>
      <c r="AW117" s="28">
        <v>3.6666666666666665</v>
      </c>
      <c r="AX117" s="28">
        <v>1379.7142857142858</v>
      </c>
      <c r="AY117" s="28">
        <v>3.4814814814814814</v>
      </c>
      <c r="AZ117" s="28">
        <v>1261.3809523809523</v>
      </c>
      <c r="BA117" s="33">
        <f>Tabla25[[#This Row],[ROS_NUM_COR_COD_ROS_TG_NEG]]-Tabla25[[#This Row],[PAS_NUM_COR_COD_ROS_TG_NEG]]</f>
        <v>0.40935672514619892</v>
      </c>
      <c r="BB117" s="33">
        <f>Tabla25[[#This Row],[ROS_DUR_COR_COD_ROS_TG_NEG]]-Tabla25[[#This Row],[PAS_DUR_COR_COD_ROS_TG_NEG]]</f>
        <v>-63.022727272727252</v>
      </c>
      <c r="BC117" s="33">
        <f>Tabla25[[#This Row],[ROS_NUM_COR_COD_ROS_TG_NEU]]-Tabla25[[#This Row],[PAS_NUM_COR_COD_ROS_TG_NEU]]</f>
        <v>0.94736842105263142</v>
      </c>
      <c r="BD117" s="33">
        <f>Tabla25[[#This Row],[ROS_DUR_COR_COD_ROS_TG_NEU]]-Tabla25[[#This Row],[PAS_DUR_COR_COD_ROS_TG_NEU]]</f>
        <v>37.900000000000091</v>
      </c>
      <c r="BE117" s="33">
        <f>Tabla25[[#This Row],[ROS_NUM_COR_COD_ROS_TG_POS]]-Tabla25[[#This Row],[PAS_NUM_COR_COD_ROS_TG_POS]]</f>
        <v>1.6166666666666667</v>
      </c>
      <c r="BF117" s="33">
        <f>Tabla25[[#This Row],[ROS_DUR_COR_COD_ROS_TG_POS]]-Tabla25[[#This Row],[PAS_DUR_COR_COD_ROS_TG_POS]]</f>
        <v>387.01428571428573</v>
      </c>
      <c r="BG117" s="33">
        <f>Tabla25[[#This Row],[ROS_NUM_COR_COD_ROS_TG_TOT]]-Tabla25[[#This Row],[PAS_NUM_COR_COD_ROS_TG_TOT]]</f>
        <v>0.99872286079182615</v>
      </c>
      <c r="BH117" s="33">
        <f>Tabla25[[#This Row],[ROS_DUR_COR_COD_ROS_TG_TOT]]-Tabla25[[#This Row],[PAS_DUR_COR_COD_ROS_TG_TOT]]</f>
        <v>96.219662058371568</v>
      </c>
      <c r="BI117" s="30">
        <f>Tabla25[[#This Row],[ROS_NUM_COR_COD_ESC_TG_NEG]]-Tabla25[[#This Row],[PAS_NUM_COR_COD_ESC_TG_NEG]]</f>
        <v>0.33333333333333348</v>
      </c>
      <c r="BJ117" s="30">
        <f>Tabla25[[#This Row],[ROS_DUR_COR_COD_ESC_TG_NEG]]-Tabla25[[#This Row],[PAS_DUR_COR_COD_ESC_TG_NEG]]</f>
        <v>126.16666666666674</v>
      </c>
      <c r="BK117" s="30">
        <f>Tabla25[[#This Row],[ROS_NUM_COR_COD_ESC_TG_NEU]]-Tabla25[[#This Row],[PAS_NUM_COR_COD_ESC_TG_NEU]]</f>
        <v>-2.9239766081871288E-2</v>
      </c>
      <c r="BL117" s="30">
        <f>Tabla25[[#This Row],[ROS_DUR_COR_COD_ESC_TG_NEU]]-Tabla25[[#This Row],[PAS_DUR_COR_COD_ESC_TG_NEU]]</f>
        <v>257.20000000000005</v>
      </c>
      <c r="BM117" s="30">
        <f>Tabla25[[#This Row],[ROS_NUM_COR_COD_ESC_TG_POS]]-Tabla25[[#This Row],[PAS_NUM_COR_COD_ESC_TG_POS]]</f>
        <v>0.27222222222222214</v>
      </c>
      <c r="BN117" s="30">
        <f>Tabla25[[#This Row],[ROS_DUR_COR_COD_ESC_TG_POS]]-Tabla25[[#This Row],[PAS_DUR_COR_COD_ESC_TG_POS]]</f>
        <v>194.72727272727275</v>
      </c>
      <c r="BO117" s="30">
        <f>Tabla25[[#This Row],[ROS_NUM_COR_COD_ESC_TG_TOT]]-Tabla25[[#This Row],[PAS_NUM_COR_COD_ESC_TG_TOT]]</f>
        <v>0.18965517241379315</v>
      </c>
      <c r="BP117" s="30">
        <f>Tabla25[[#This Row],[ROS_DUR_COR_COD_ESC_TG_TOT]]-Tabla25[[#This Row],[PAS_DUR_COR_COD_ESC_TG_TOT]]</f>
        <v>177.90537634408588</v>
      </c>
      <c r="BQ117" s="36">
        <f>Tabla25[[#This Row],[PAS_NUM_COR_COD_ROS_TG_NEG]]-Tabla25[[#This Row],[ESC_NUM_COR_COD_ROS_TG_NEG]]</f>
        <v>0.76842105263157867</v>
      </c>
      <c r="BR117" s="36">
        <f>Tabla25[[#This Row],[PAS_DUR_COR_COD_ROS_TG_NEG]]-Tabla25[[#This Row],[ESC_DUR_COR_COD_ROS_TG_NEG]]</f>
        <v>441.12987012987014</v>
      </c>
      <c r="BS117" s="36">
        <f>Tabla25[[#This Row],[PAS_NUM_COR_COD_ROS_TG_NEU]]-Tabla25[[#This Row],[ESC_NUM_COR_COD_ROS_TG_NEU]]</f>
        <v>0.60818713450292394</v>
      </c>
      <c r="BT117" s="36">
        <f>Tabla25[[#This Row],[PAS_DUR_COR_COD_ROS_TG_NEU]]-Tabla25[[#This Row],[ESC_DUR_COR_COD_ROS_TG_NEU]]</f>
        <v>713.59999999999991</v>
      </c>
      <c r="BU117" s="36">
        <f>Tabla25[[#This Row],[PAS_NUM_COR_COD_ROS_TG_POS]]-Tabla25[[#This Row],[ESC_NUM_COR_COD_ROS_TG_POS]]</f>
        <v>0.76428571428571401</v>
      </c>
      <c r="BV117" s="36">
        <f>Tabla25[[#This Row],[PAS_DUR_COR_COD_ROS_TG_POS]]-Tabla25[[#This Row],[ESC_DUR_COR_COD_ROS_TG_POS]]</f>
        <v>380.45000000000005</v>
      </c>
      <c r="BW117" s="36">
        <f>Tabla25[[#This Row],[PAS_NUM_COR_COD_ROS_TG_TOT]]-Tabla25[[#This Row],[ESC_NUM_COR_COD_ROS_TG_TOT]]</f>
        <v>0.67506631299734754</v>
      </c>
      <c r="BX117" s="36">
        <f>Tabla25[[#This Row],[PAS_DUR_COR_COD_ROS_TG_TOT]]-Tabla25[[#This Row],[ESC_DUR_COR_COD_ROS_TG_TOT]]</f>
        <v>506.74952561669841</v>
      </c>
      <c r="BY117" s="39">
        <f>Tabla25[[#This Row],[PAS_NUM_COR_COD_ESC_TG_NEG]]-Tabla25[[#This Row],[ESC_NUM_COR_COD_ESC_TG_NEG]]</f>
        <v>-2.5999999999999996</v>
      </c>
      <c r="BZ117" s="39">
        <f>Tabla25[[#This Row],[PAS_DUR_COR_COD_ESC_TG_NEG]]-Tabla25[[#This Row],[ESC_DUR_COR_COD_ESC_TG_NEG]]</f>
        <v>-339.20000000000005</v>
      </c>
      <c r="CA117" s="39">
        <f>Tabla25[[#This Row],[PAS_NUM_COR_COD_ESC_TG_NEU]]-Tabla25[[#This Row],[ESC_NUM_COR_COD_ESC_TG_NEU]]</f>
        <v>-2.8596491228070171</v>
      </c>
      <c r="CB117" s="39">
        <f>Tabla25[[#This Row],[PAS_DUR_COR_COD_ESC_TG_NEU]]-Tabla25[[#This Row],[ESC_DUR_COR_COD_ESC_TG_NEU]]</f>
        <v>-41.922222222222217</v>
      </c>
      <c r="CC117" s="39">
        <f>Tabla25[[#This Row],[PAS_NUM_COR_COD_ESC_TG_POS]]-Tabla25[[#This Row],[ESC_NUM_COR_COD_ESC_TG_POS]]</f>
        <v>-2.9071428571428566</v>
      </c>
      <c r="CD117" s="39">
        <f>Tabla25[[#This Row],[PAS_DUR_COR_COD_ESC_TG_POS]]-Tabla25[[#This Row],[ESC_DUR_COR_COD_ESC_TG_POS]]</f>
        <v>-211.58441558441564</v>
      </c>
      <c r="CE117" s="39">
        <f>Tabla25[[#This Row],[PAS_NUM_COR_COD_ESC_TG_TOT]]-Tabla25[[#This Row],[ESC_NUM_COR_COD_ESC_TG_TOT]]</f>
        <v>-2.7665782493368698</v>
      </c>
      <c r="CF117" s="39">
        <f>Tabla25[[#This Row],[PAS_DUR_COR_COD_ESC_TG_TOT]]-Tabla25[[#This Row],[ESC_DUR_COR_COD_ESC_TG_TOT]]</f>
        <v>-189.22332506203475</v>
      </c>
      <c r="CG117" s="42">
        <f>Tabla25[[#This Row],[PAS_NUM_COR_COD_ROS_TG_NEG]]-Tabla25[[#This Row],[PAS_NUM_COR_COD_ESC_TG_NEG]]</f>
        <v>-0.63157894736842124</v>
      </c>
      <c r="CH117" s="42">
        <f>Tabla25[[#This Row],[PAS_NUM_COR_COD_ROS_TG_NEU]]-Tabla25[[#This Row],[PAS_NUM_COR_COD_ESC_TG_NEU]]</f>
        <v>0.57894736842105265</v>
      </c>
      <c r="CI117" s="42">
        <f>Tabla25[[#This Row],[PAS_NUM_COR_COD_ROS_TG_POS]]-Tabla25[[#This Row],[PAS_NUM_COR_COD_ESC_TG_POS]]</f>
        <v>-0.90000000000000036</v>
      </c>
      <c r="CJ117" s="42">
        <f>Tabla25[[#This Row],[PAS_NUM_COR_COD_ROS_TG_TOT]]-Tabla25[[#This Row],[PAS_NUM_COR_COD_ESC_TG_TOT]]</f>
        <v>-0.3275862068965516</v>
      </c>
      <c r="CK117" s="42">
        <f>Tabla25[[#This Row],[PAS_DUR_COR_COD_ROS_TG_NEG]]-Tabla25[[#This Row],[PAS_DUR_COR_COD_ESC_TG_NEG]]</f>
        <v>-242.72727272727275</v>
      </c>
      <c r="CL117" s="42">
        <f>Tabla25[[#This Row],[PAS_DUR_COR_COD_ROS_TG_NEU]]-Tabla25[[#This Row],[PAS_DUR_COR_COD_ESC_TG_NEU]]</f>
        <v>242.29999999999995</v>
      </c>
      <c r="CM117" s="42">
        <f>Tabla25[[#This Row],[PAS_DUR_COR_COD_ROS_TG_POS]]-Tabla25[[#This Row],[PAS_DUR_COR_COD_ESC_TG_POS]]</f>
        <v>-405.57272727272721</v>
      </c>
      <c r="CN117" s="42">
        <f>Tabla25[[#This Row],[PAS_DUR_COR_COD_ROS_TG_TOT]]-Tabla25[[#This Row],[PAS_DUR_COR_COD_ESC_TG_TOT]]</f>
        <v>-144</v>
      </c>
      <c r="CO117" s="44">
        <f>Tabla25[[#This Row],[ESC_NUM_COR_COD_ROS_TG_NEG]]-Tabla25[[#This Row],[ESC_NUM_COR_COD_ESC_TG_NEG]]</f>
        <v>-3.9999999999999996</v>
      </c>
      <c r="CP117" s="44">
        <f>Tabla25[[#This Row],[ESC_NUM_COR_COD_ROS_TG_NEU]]-Tabla25[[#This Row],[ESC_NUM_COR_COD_ESC_TG_NEU]]</f>
        <v>-2.8888888888888884</v>
      </c>
      <c r="CQ117" s="44">
        <f>Tabla25[[#This Row],[ESC_NUM_COR_COD_ROS_TG_POS]]-Tabla25[[#This Row],[ESC_NUM_COR_COD_ESC_TG_POS]]</f>
        <v>-4.5714285714285712</v>
      </c>
      <c r="CR117" s="44">
        <f>Tabla25[[#This Row],[ESC_NUM_COR_COD_ROS_TG_TOT]]-Tabla25[[#This Row],[ESC_NUM_COR_COD_ESC_TG_TOT]]</f>
        <v>-3.7692307692307692</v>
      </c>
      <c r="CS117" s="44">
        <f>Tabla25[[#This Row],[ESC_DUR_COR_COD_ROS_TG_NEG]]-Tabla25[[#This Row],[ESC_DUR_COR_COD_ESC_TG_NEG]]</f>
        <v>-1023.0571428571429</v>
      </c>
      <c r="CT117" s="44">
        <f>Tabla25[[#This Row],[ESC_DUR_COR_COD_ROS_TG_NEU]]-Tabla25[[#This Row],[ESC_DUR_COR_COD_ESC_TG_NEU]]</f>
        <v>-513.22222222222217</v>
      </c>
      <c r="CU117" s="44">
        <f>Tabla25[[#This Row],[ESC_DUR_COR_COD_ROS_TG_POS]]-Tabla25[[#This Row],[ESC_DUR_COR_COD_ESC_TG_POS]]</f>
        <v>-997.60714285714289</v>
      </c>
      <c r="CV117" s="44">
        <f>Tabla25[[#This Row],[ESC_DUR_COR_COD_ROS_TG_TOT]]-Tabla25[[#This Row],[ESC_DUR_COR_COD_ESC_TG_TOT]]</f>
        <v>-839.97285067873315</v>
      </c>
      <c r="CW117" s="47">
        <f>Tabla25[[#This Row],[ROS_NUM_COR_COD_ROS_TG_NEG]]-Tabla25[[#This Row],[ROS_NUM_COR_COD_ESC_TG_NEG]]</f>
        <v>-0.5555555555555558</v>
      </c>
      <c r="CX117" s="47">
        <f>Tabla25[[#This Row],[ROS_NUM_COR_COD_ROS_TG_NEU]]-Tabla25[[#This Row],[ROS_NUM_COR_COD_ESC_TG_NEU]]</f>
        <v>1.5555555555555554</v>
      </c>
      <c r="CY117" s="47">
        <f>Tabla25[[#This Row],[ROS_NUM_COR_COD_ROS_TG_POS]]-Tabla25[[#This Row],[ROS_NUM_COR_COD_ESC_TG_POS]]</f>
        <v>0.4444444444444442</v>
      </c>
      <c r="CZ117" s="47">
        <f>Tabla25[[#This Row],[ROS_NUM_COR_COD_ROS_TG_TOT]]-Tabla25[[#This Row],[ROS_NUM_COR_COD_ESC_TG_TOT]]</f>
        <v>0.4814814814814814</v>
      </c>
      <c r="DA117" s="47">
        <f>Tabla25[[#This Row],[ROS_DUR_COR_COD_ROS_TG_NEG]]-Tabla25[[#This Row],[ROS_DUR_COR_COD_ESC_TG_NEG]]</f>
        <v>-431.91666666666674</v>
      </c>
      <c r="DB117" s="47">
        <f>Tabla25[[#This Row],[ROS_DUR_COR_COD_ROS_TG_NEU]]-Tabla25[[#This Row],[ROS_DUR_COR_COD_ESC_TG_NEU]]</f>
        <v>23</v>
      </c>
      <c r="DC117" s="47">
        <f>Tabla25[[#This Row],[ROS_DUR_COR_COD_ROS_TG_POS]]-Tabla25[[#This Row],[ROS_DUR_COR_COD_ESC_TG_POS]]</f>
        <v>-213.28571428571422</v>
      </c>
      <c r="DD117" s="47">
        <f>Tabla25[[#This Row],[ROS_DUR_COR_COD_ROS_TG_TOT]]-Tabla25[[#This Row],[ROS_DUR_COR_COD_ESC_TG_TOT]]</f>
        <v>-225.68571428571431</v>
      </c>
      <c r="DE117" s="57">
        <v>261.375</v>
      </c>
      <c r="DF117" s="57">
        <v>237.83333333333334</v>
      </c>
      <c r="DG117" s="57">
        <v>283.42857142857144</v>
      </c>
      <c r="DH117" s="57">
        <v>262</v>
      </c>
      <c r="DI117" s="57">
        <v>297.16666666666669</v>
      </c>
      <c r="DJ117" s="57">
        <v>309.5</v>
      </c>
      <c r="DK117" s="57">
        <v>306</v>
      </c>
      <c r="DL117" s="57">
        <v>303.39999999999998</v>
      </c>
      <c r="DM117" s="57">
        <v>230.28571428571428</v>
      </c>
      <c r="DN117" s="57">
        <v>227.66666666666666</v>
      </c>
      <c r="DO117" s="57">
        <v>299.5</v>
      </c>
      <c r="DP117" s="57">
        <v>245.64705882352942</v>
      </c>
      <c r="DQ117" s="57">
        <v>292.7</v>
      </c>
      <c r="DR117" s="57">
        <v>317.22222222222223</v>
      </c>
      <c r="DS117" s="57">
        <v>305.28571428571428</v>
      </c>
      <c r="DT117" s="57">
        <v>304.57692307692309</v>
      </c>
      <c r="DU117" s="57">
        <v>236.81818181818181</v>
      </c>
      <c r="DV117" s="57">
        <v>275.2</v>
      </c>
      <c r="DW117" s="57">
        <v>246.3</v>
      </c>
      <c r="DX117" s="57">
        <v>252.25806451612902</v>
      </c>
      <c r="DY117" s="57">
        <v>246.4</v>
      </c>
      <c r="DZ117" s="57">
        <v>251.6</v>
      </c>
      <c r="EA117" s="57">
        <v>244.63636363636363</v>
      </c>
      <c r="EB117" s="57">
        <v>247.45161290322579</v>
      </c>
      <c r="EC117" s="57">
        <f>Tabla25[[#This Row],[ROS_1DU_COR_COD_ROS_TG_NEG]]-Tabla25[[#This Row],[ROS_1DU_COR_COD_ESC_TG_NEG]]</f>
        <v>-35.791666666666686</v>
      </c>
      <c r="ED117" s="57">
        <f>Tabla25[[#This Row],[ROS_1DU_COR_COD_ROS_TG_NEU]]-Tabla25[[#This Row],[ROS_1DU_COR_COD_ESC_TG_NEU]]</f>
        <v>-71.666666666666657</v>
      </c>
      <c r="EE117" s="57">
        <f>Tabla25[[#This Row],[ROS_1DU_COR_COD_ROS_TG_POS]]-Tabla25[[#This Row],[ROS_1DU_COR_COD_ESC_TG_POS]]</f>
        <v>-22.571428571428555</v>
      </c>
      <c r="EF117" s="57">
        <f>Tabla25[[#This Row],[ROS_1DU_COR_COD_ROS_TG_TOT]]-Tabla25[[#This Row],[ROS_1DU_COR_COD_ESC_TG_TOT]]</f>
        <v>-41.399999999999977</v>
      </c>
      <c r="EG117" s="57">
        <f>Tabla25[[#This Row],[ESC_1DU_COR_COD_ROS_TG_NEG]]-Tabla25[[#This Row],[ESC_1DU_COR_COD_ESC_TG_NEG]]</f>
        <v>-62.414285714285711</v>
      </c>
      <c r="EH117" s="57">
        <f>Tabla25[[#This Row],[ESC_1DU_COR_COD_ROS_TG_NEU]]-Tabla25[[#This Row],[ESC_1DU_COR_COD_ESC_TG_NEU]]</f>
        <v>-89.555555555555571</v>
      </c>
      <c r="EI117" s="57">
        <f>Tabla25[[#This Row],[ESC_1DU_COR_COD_ROS_TG_POS]]-Tabla25[[#This Row],[ESC_1DU_COR_COD_ESC_TG_POS]]</f>
        <v>-5.7857142857142776</v>
      </c>
      <c r="EJ117" s="57">
        <f>Tabla25[[#This Row],[ESC_1DU_COR_COD_ROS_TG_TOT]]-Tabla25[[#This Row],[ESC_1DU_COR_COD_ESC_TG_TOT]]</f>
        <v>-58.929864253393674</v>
      </c>
      <c r="EK117" s="57">
        <f>Tabla25[[#This Row],[PAS_1DU_COR_COD_ROS_TG_NEG]]-Tabla25[[#This Row],[PAS_1DU_COR_COD_ESC_TG_NEG]]</f>
        <v>-9.5818181818181927</v>
      </c>
      <c r="EL117" s="57">
        <f>Tabla25[[#This Row],[PAS_1DU_COR_COD_ROS_TG_NEU]]-Tabla25[[#This Row],[PAS_1DU_COR_COD_ESC_TG_NEU]]</f>
        <v>23.599999999999994</v>
      </c>
      <c r="EM117" s="57">
        <f>Tabla25[[#This Row],[PAS_1DU_COR_COD_ROS_TG_POS]]-Tabla25[[#This Row],[PAS_1DU_COR_COD_ESC_TG_POS]]</f>
        <v>1.6636363636363853</v>
      </c>
      <c r="EN117" s="57">
        <f>Tabla25[[#This Row],[PAS_1DU_COR_COD_ROS_TG_TOT]]-Tabla25[[#This Row],[PAS_1DU_COR_COD_ESC_TG_TOT]]</f>
        <v>4.8064516129032313</v>
      </c>
    </row>
    <row r="118" spans="1:144" x14ac:dyDescent="0.3">
      <c r="A118" s="2" t="s">
        <v>116</v>
      </c>
      <c r="B118" s="2">
        <v>40</v>
      </c>
      <c r="C118" s="2">
        <v>1</v>
      </c>
      <c r="D118" s="2">
        <v>43</v>
      </c>
      <c r="E118" s="19">
        <v>2.5499999999999998</v>
      </c>
      <c r="F118" s="19">
        <v>658.55555555555554</v>
      </c>
      <c r="G118" s="19">
        <v>2.736842105263158</v>
      </c>
      <c r="H118" s="19">
        <v>778.88235294117646</v>
      </c>
      <c r="I118" s="19">
        <v>2.85</v>
      </c>
      <c r="J118" s="19">
        <v>752.44444444444446</v>
      </c>
      <c r="K118" s="19">
        <v>2.7118644067796609</v>
      </c>
      <c r="L118" s="19">
        <v>729.03773584905662</v>
      </c>
      <c r="M118" s="21">
        <v>3.15</v>
      </c>
      <c r="N118" s="21">
        <v>840.33333333333337</v>
      </c>
      <c r="O118" s="21">
        <v>2.8947368421052633</v>
      </c>
      <c r="P118" s="21">
        <v>782.29411764705878</v>
      </c>
      <c r="Q118" s="21">
        <v>2.9</v>
      </c>
      <c r="R118" s="21">
        <v>736.57894736842104</v>
      </c>
      <c r="S118" s="21">
        <v>2.9830508474576272</v>
      </c>
      <c r="T118" s="21">
        <v>785.55555555555554</v>
      </c>
      <c r="U118" s="22">
        <v>4.5555555555555554</v>
      </c>
      <c r="V118" s="22">
        <v>1010.4444444444445</v>
      </c>
      <c r="W118" s="22">
        <v>4.4000000000000004</v>
      </c>
      <c r="X118" s="22">
        <v>1042.8</v>
      </c>
      <c r="Y118" s="22">
        <v>3.4444444444444446</v>
      </c>
      <c r="Z118" s="22">
        <v>813.44444444444446</v>
      </c>
      <c r="AA118" s="22">
        <v>4.1428571428571432</v>
      </c>
      <c r="AB118" s="22">
        <v>958.67857142857144</v>
      </c>
      <c r="AC118" s="24">
        <v>0.77777777777777779</v>
      </c>
      <c r="AD118" s="24">
        <v>265.66666666666669</v>
      </c>
      <c r="AE118" s="24">
        <v>1</v>
      </c>
      <c r="AF118" s="24">
        <v>216.85714285714286</v>
      </c>
      <c r="AG118" s="24">
        <v>2.1111111111111112</v>
      </c>
      <c r="AH118" s="24">
        <v>561.85714285714289</v>
      </c>
      <c r="AI118" s="24">
        <v>1.2857142857142858</v>
      </c>
      <c r="AJ118" s="24">
        <v>352.25</v>
      </c>
      <c r="AK118" s="26">
        <v>2.2222222222222223</v>
      </c>
      <c r="AL118" s="26">
        <v>1055</v>
      </c>
      <c r="AM118" s="26">
        <v>1.6</v>
      </c>
      <c r="AN118" s="26">
        <v>788.4</v>
      </c>
      <c r="AO118" s="26">
        <v>1.4</v>
      </c>
      <c r="AP118" s="26">
        <v>712.5</v>
      </c>
      <c r="AQ118" s="26">
        <v>1.7241379310344827</v>
      </c>
      <c r="AR118" s="26">
        <v>861.92857142857144</v>
      </c>
      <c r="AS118" s="28">
        <v>3</v>
      </c>
      <c r="AT118" s="28">
        <v>864.42857142857144</v>
      </c>
      <c r="AU118" s="28">
        <v>2.1</v>
      </c>
      <c r="AV118" s="28">
        <v>549.25</v>
      </c>
      <c r="AW118" s="28">
        <v>2.2999999999999998</v>
      </c>
      <c r="AX118" s="28">
        <v>564.5</v>
      </c>
      <c r="AY118" s="28">
        <v>2.4482758620689653</v>
      </c>
      <c r="AZ118" s="28">
        <v>650.47826086956525</v>
      </c>
      <c r="BA118" s="33">
        <f>Tabla25[[#This Row],[ROS_NUM_COR_COD_ROS_TG_NEG]]-Tabla25[[#This Row],[PAS_NUM_COR_COD_ROS_TG_NEG]]</f>
        <v>-0.14999999999999991</v>
      </c>
      <c r="BB118" s="33">
        <f>Tabla25[[#This Row],[ROS_DUR_COR_COD_ROS_TG_NEG]]-Tabla25[[#This Row],[PAS_DUR_COR_COD_ROS_TG_NEG]]</f>
        <v>24.095238095238074</v>
      </c>
      <c r="BC118" s="33">
        <f>Tabla25[[#This Row],[ROS_NUM_COR_COD_ROS_TG_NEU]]-Tabla25[[#This Row],[PAS_NUM_COR_COD_ROS_TG_NEU]]</f>
        <v>-0.79473684210526319</v>
      </c>
      <c r="BD118" s="33">
        <f>Tabla25[[#This Row],[ROS_DUR_COR_COD_ROS_TG_NEU]]-Tabla25[[#This Row],[PAS_DUR_COR_COD_ROS_TG_NEU]]</f>
        <v>-233.04411764705878</v>
      </c>
      <c r="BE118" s="33">
        <f>Tabla25[[#This Row],[ROS_NUM_COR_COD_ROS_TG_POS]]-Tabla25[[#This Row],[PAS_NUM_COR_COD_ROS_TG_POS]]</f>
        <v>-0.60000000000000009</v>
      </c>
      <c r="BF118" s="33">
        <f>Tabla25[[#This Row],[ROS_DUR_COR_COD_ROS_TG_POS]]-Tabla25[[#This Row],[PAS_DUR_COR_COD_ROS_TG_POS]]</f>
        <v>-172.07894736842104</v>
      </c>
      <c r="BG118" s="33">
        <f>Tabla25[[#This Row],[ROS_NUM_COR_COD_ROS_TG_TOT]]-Tabla25[[#This Row],[PAS_NUM_COR_COD_ROS_TG_TOT]]</f>
        <v>-0.53477498538866186</v>
      </c>
      <c r="BH118" s="33">
        <f>Tabla25[[#This Row],[ROS_DUR_COR_COD_ROS_TG_TOT]]-Tabla25[[#This Row],[PAS_DUR_COR_COD_ROS_TG_TOT]]</f>
        <v>-135.0772946859903</v>
      </c>
      <c r="BI118" s="30">
        <f>Tabla25[[#This Row],[ROS_NUM_COR_COD_ESC_TG_NEG]]-Tabla25[[#This Row],[PAS_NUM_COR_COD_ESC_TG_NEG]]</f>
        <v>-0.3277777777777775</v>
      </c>
      <c r="BJ118" s="30">
        <f>Tabla25[[#This Row],[ROS_DUR_COR_COD_ESC_TG_NEG]]-Tabla25[[#This Row],[PAS_DUR_COR_COD_ESC_TG_NEG]]</f>
        <v>396.44444444444446</v>
      </c>
      <c r="BK118" s="30">
        <f>Tabla25[[#This Row],[ROS_NUM_COR_COD_ESC_TG_NEU]]-Tabla25[[#This Row],[PAS_NUM_COR_COD_ESC_TG_NEU]]</f>
        <v>-1.1368421052631579</v>
      </c>
      <c r="BL118" s="30">
        <f>Tabla25[[#This Row],[ROS_DUR_COR_COD_ESC_TG_NEU]]-Tabla25[[#This Row],[PAS_DUR_COR_COD_ESC_TG_NEU]]</f>
        <v>9.5176470588235134</v>
      </c>
      <c r="BM118" s="30">
        <f>Tabla25[[#This Row],[ROS_NUM_COR_COD_ESC_TG_POS]]-Tabla25[[#This Row],[PAS_NUM_COR_COD_ESC_TG_POS]]</f>
        <v>-1.4500000000000002</v>
      </c>
      <c r="BN118" s="30">
        <f>Tabla25[[#This Row],[ROS_DUR_COR_COD_ESC_TG_POS]]-Tabla25[[#This Row],[PAS_DUR_COR_COD_ESC_TG_POS]]</f>
        <v>-39.944444444444457</v>
      </c>
      <c r="BO118" s="30">
        <f>Tabla25[[#This Row],[ROS_NUM_COR_COD_ESC_TG_TOT]]-Tabla25[[#This Row],[PAS_NUM_COR_COD_ESC_TG_TOT]]</f>
        <v>-0.98772647574517825</v>
      </c>
      <c r="BP118" s="30">
        <f>Tabla25[[#This Row],[ROS_DUR_COR_COD_ESC_TG_TOT]]-Tabla25[[#This Row],[PAS_DUR_COR_COD_ESC_TG_TOT]]</f>
        <v>132.89083557951483</v>
      </c>
      <c r="BQ118" s="36">
        <f>Tabla25[[#This Row],[PAS_NUM_COR_COD_ROS_TG_NEG]]-Tabla25[[#This Row],[ESC_NUM_COR_COD_ROS_TG_NEG]]</f>
        <v>2.3722222222222222</v>
      </c>
      <c r="BR118" s="36">
        <f>Tabla25[[#This Row],[PAS_DUR_COR_COD_ROS_TG_NEG]]-Tabla25[[#This Row],[ESC_DUR_COR_COD_ROS_TG_NEG]]</f>
        <v>574.66666666666674</v>
      </c>
      <c r="BS118" s="36">
        <f>Tabla25[[#This Row],[PAS_NUM_COR_COD_ROS_TG_NEU]]-Tabla25[[#This Row],[ESC_NUM_COR_COD_ROS_TG_NEU]]</f>
        <v>1.8947368421052633</v>
      </c>
      <c r="BT118" s="36">
        <f>Tabla25[[#This Row],[PAS_DUR_COR_COD_ROS_TG_NEU]]-Tabla25[[#This Row],[ESC_DUR_COR_COD_ROS_TG_NEU]]</f>
        <v>565.43697478991589</v>
      </c>
      <c r="BU118" s="36">
        <f>Tabla25[[#This Row],[PAS_NUM_COR_COD_ROS_TG_POS]]-Tabla25[[#This Row],[ESC_NUM_COR_COD_ROS_TG_POS]]</f>
        <v>0.78888888888888875</v>
      </c>
      <c r="BV118" s="36">
        <f>Tabla25[[#This Row],[PAS_DUR_COR_COD_ROS_TG_POS]]-Tabla25[[#This Row],[ESC_DUR_COR_COD_ROS_TG_POS]]</f>
        <v>174.72180451127815</v>
      </c>
      <c r="BW118" s="36">
        <f>Tabla25[[#This Row],[PAS_NUM_COR_COD_ROS_TG_TOT]]-Tabla25[[#This Row],[ESC_NUM_COR_COD_ROS_TG_TOT]]</f>
        <v>1.6973365617433414</v>
      </c>
      <c r="BX118" s="36">
        <f>Tabla25[[#This Row],[PAS_DUR_COR_COD_ROS_TG_TOT]]-Tabla25[[#This Row],[ESC_DUR_COR_COD_ROS_TG_TOT]]</f>
        <v>433.30555555555554</v>
      </c>
      <c r="BY118" s="39">
        <f>Tabla25[[#This Row],[PAS_NUM_COR_COD_ESC_TG_NEG]]-Tabla25[[#This Row],[ESC_NUM_COR_COD_ESC_TG_NEG]]</f>
        <v>-2.0055555555555555</v>
      </c>
      <c r="BZ118" s="39">
        <f>Tabla25[[#This Row],[PAS_DUR_COR_COD_ESC_TG_NEG]]-Tabla25[[#This Row],[ESC_DUR_COR_COD_ESC_TG_NEG]]</f>
        <v>-351.88888888888891</v>
      </c>
      <c r="CA118" s="39">
        <f>Tabla25[[#This Row],[PAS_NUM_COR_COD_ESC_TG_NEU]]-Tabla25[[#This Row],[ESC_NUM_COR_COD_ESC_TG_NEU]]</f>
        <v>-1.6631578947368424</v>
      </c>
      <c r="CB118" s="39">
        <f>Tabla25[[#This Row],[PAS_DUR_COR_COD_ESC_TG_NEU]]-Tabla25[[#This Row],[ESC_DUR_COR_COD_ESC_TG_NEU]]</f>
        <v>-263.91764705882349</v>
      </c>
      <c r="CC118" s="39">
        <f>Tabla25[[#This Row],[PAS_NUM_COR_COD_ESC_TG_POS]]-Tabla25[[#This Row],[ESC_NUM_COR_COD_ESC_TG_POS]]</f>
        <v>-0.59444444444444455</v>
      </c>
      <c r="CD118" s="39">
        <f>Tabla25[[#This Row],[PAS_DUR_COR_COD_ESC_TG_POS]]-Tabla25[[#This Row],[ESC_DUR_COR_COD_ESC_TG_POS]]</f>
        <v>-61</v>
      </c>
      <c r="CE118" s="39">
        <f>Tabla25[[#This Row],[PAS_NUM_COR_COD_ESC_TG_TOT]]-Tabla25[[#This Row],[ESC_NUM_COR_COD_ESC_TG_TOT]]</f>
        <v>-1.4309927360774823</v>
      </c>
      <c r="CF118" s="39">
        <f>Tabla25[[#This Row],[PAS_DUR_COR_COD_ESC_TG_TOT]]-Tabla25[[#This Row],[ESC_DUR_COR_COD_ESC_TG_TOT]]</f>
        <v>-229.64083557951483</v>
      </c>
      <c r="CG118" s="42">
        <f>Tabla25[[#This Row],[PAS_NUM_COR_COD_ROS_TG_NEG]]-Tabla25[[#This Row],[PAS_NUM_COR_COD_ESC_TG_NEG]]</f>
        <v>0.60000000000000009</v>
      </c>
      <c r="CH118" s="42">
        <f>Tabla25[[#This Row],[PAS_NUM_COR_COD_ROS_TG_NEU]]-Tabla25[[#This Row],[PAS_NUM_COR_COD_ESC_TG_NEU]]</f>
        <v>0.15789473684210531</v>
      </c>
      <c r="CI118" s="42">
        <f>Tabla25[[#This Row],[PAS_NUM_COR_COD_ROS_TG_POS]]-Tabla25[[#This Row],[PAS_NUM_COR_COD_ESC_TG_POS]]</f>
        <v>4.9999999999999822E-2</v>
      </c>
      <c r="CJ118" s="42">
        <f>Tabla25[[#This Row],[PAS_NUM_COR_COD_ROS_TG_TOT]]-Tabla25[[#This Row],[PAS_NUM_COR_COD_ESC_TG_TOT]]</f>
        <v>0.27118644067796627</v>
      </c>
      <c r="CK118" s="42">
        <f>Tabla25[[#This Row],[PAS_DUR_COR_COD_ROS_TG_NEG]]-Tabla25[[#This Row],[PAS_DUR_COR_COD_ESC_TG_NEG]]</f>
        <v>181.77777777777783</v>
      </c>
      <c r="CL118" s="42">
        <f>Tabla25[[#This Row],[PAS_DUR_COR_COD_ROS_TG_NEU]]-Tabla25[[#This Row],[PAS_DUR_COR_COD_ESC_TG_NEU]]</f>
        <v>3.4117647058823195</v>
      </c>
      <c r="CM118" s="42">
        <f>Tabla25[[#This Row],[PAS_DUR_COR_COD_ROS_TG_POS]]-Tabla25[[#This Row],[PAS_DUR_COR_COD_ESC_TG_POS]]</f>
        <v>-15.865497076023416</v>
      </c>
      <c r="CN118" s="42">
        <f>Tabla25[[#This Row],[PAS_DUR_COR_COD_ROS_TG_TOT]]-Tabla25[[#This Row],[PAS_DUR_COR_COD_ESC_TG_TOT]]</f>
        <v>56.517819706498926</v>
      </c>
      <c r="CO118" s="44">
        <f>Tabla25[[#This Row],[ESC_NUM_COR_COD_ROS_TG_NEG]]-Tabla25[[#This Row],[ESC_NUM_COR_COD_ESC_TG_NEG]]</f>
        <v>-3.7777777777777777</v>
      </c>
      <c r="CP118" s="44">
        <f>Tabla25[[#This Row],[ESC_NUM_COR_COD_ROS_TG_NEU]]-Tabla25[[#This Row],[ESC_NUM_COR_COD_ESC_TG_NEU]]</f>
        <v>-3.4000000000000004</v>
      </c>
      <c r="CQ118" s="44">
        <f>Tabla25[[#This Row],[ESC_NUM_COR_COD_ROS_TG_POS]]-Tabla25[[#This Row],[ESC_NUM_COR_COD_ESC_TG_POS]]</f>
        <v>-1.3333333333333335</v>
      </c>
      <c r="CR118" s="44">
        <f>Tabla25[[#This Row],[ESC_NUM_COR_COD_ROS_TG_TOT]]-Tabla25[[#This Row],[ESC_NUM_COR_COD_ESC_TG_TOT]]</f>
        <v>-2.8571428571428577</v>
      </c>
      <c r="CS118" s="44">
        <f>Tabla25[[#This Row],[ESC_DUR_COR_COD_ROS_TG_NEG]]-Tabla25[[#This Row],[ESC_DUR_COR_COD_ESC_TG_NEG]]</f>
        <v>-744.77777777777783</v>
      </c>
      <c r="CT118" s="44">
        <f>Tabla25[[#This Row],[ESC_DUR_COR_COD_ROS_TG_NEU]]-Tabla25[[#This Row],[ESC_DUR_COR_COD_ESC_TG_NEU]]</f>
        <v>-825.94285714285706</v>
      </c>
      <c r="CU118" s="44">
        <f>Tabla25[[#This Row],[ESC_DUR_COR_COD_ROS_TG_POS]]-Tabla25[[#This Row],[ESC_DUR_COR_COD_ESC_TG_POS]]</f>
        <v>-251.58730158730157</v>
      </c>
      <c r="CV118" s="44">
        <f>Tabla25[[#This Row],[ESC_DUR_COR_COD_ROS_TG_TOT]]-Tabla25[[#This Row],[ESC_DUR_COR_COD_ESC_TG_TOT]]</f>
        <v>-606.42857142857144</v>
      </c>
      <c r="CW118" s="47">
        <f>Tabla25[[#This Row],[ROS_NUM_COR_COD_ROS_TG_NEG]]-Tabla25[[#This Row],[ROS_NUM_COR_COD_ESC_TG_NEG]]</f>
        <v>0.77777777777777768</v>
      </c>
      <c r="CX118" s="47">
        <f>Tabla25[[#This Row],[ROS_NUM_COR_COD_ROS_TG_NEU]]-Tabla25[[#This Row],[ROS_NUM_COR_COD_ESC_TG_NEU]]</f>
        <v>0.5</v>
      </c>
      <c r="CY118" s="47">
        <f>Tabla25[[#This Row],[ROS_NUM_COR_COD_ROS_TG_POS]]-Tabla25[[#This Row],[ROS_NUM_COR_COD_ESC_TG_POS]]</f>
        <v>0.89999999999999991</v>
      </c>
      <c r="CZ118" s="47">
        <f>Tabla25[[#This Row],[ROS_NUM_COR_COD_ROS_TG_TOT]]-Tabla25[[#This Row],[ROS_NUM_COR_COD_ESC_TG_TOT]]</f>
        <v>0.72413793103448265</v>
      </c>
      <c r="DA118" s="47">
        <f>Tabla25[[#This Row],[ROS_DUR_COR_COD_ROS_TG_NEG]]-Tabla25[[#This Row],[ROS_DUR_COR_COD_ESC_TG_NEG]]</f>
        <v>-190.57142857142856</v>
      </c>
      <c r="DB118" s="47">
        <f>Tabla25[[#This Row],[ROS_DUR_COR_COD_ROS_TG_NEU]]-Tabla25[[#This Row],[ROS_DUR_COR_COD_ESC_TG_NEU]]</f>
        <v>-239.14999999999998</v>
      </c>
      <c r="DC118" s="47">
        <f>Tabla25[[#This Row],[ROS_DUR_COR_COD_ROS_TG_POS]]-Tabla25[[#This Row],[ROS_DUR_COR_COD_ESC_TG_POS]]</f>
        <v>-148</v>
      </c>
      <c r="DD118" s="47">
        <f>Tabla25[[#This Row],[ROS_DUR_COR_COD_ROS_TG_TOT]]-Tabla25[[#This Row],[ROS_DUR_COR_COD_ESC_TG_TOT]]</f>
        <v>-211.4503105590062</v>
      </c>
      <c r="DE118" s="57">
        <v>201.57142857142858</v>
      </c>
      <c r="DF118" s="57">
        <v>200.25</v>
      </c>
      <c r="DG118" s="57">
        <v>219.125</v>
      </c>
      <c r="DH118" s="57">
        <v>207.21739130434781</v>
      </c>
      <c r="DI118" s="57">
        <v>241.6</v>
      </c>
      <c r="DJ118" s="57">
        <v>255.8</v>
      </c>
      <c r="DK118" s="57">
        <v>182.75</v>
      </c>
      <c r="DL118" s="57">
        <v>229.85714285714286</v>
      </c>
      <c r="DM118" s="57">
        <v>236.5</v>
      </c>
      <c r="DN118" s="57">
        <v>151.85714285714286</v>
      </c>
      <c r="DO118" s="57">
        <v>231.42857142857142</v>
      </c>
      <c r="DP118" s="57">
        <v>205.1</v>
      </c>
      <c r="DQ118" s="57">
        <v>258.77777777777777</v>
      </c>
      <c r="DR118" s="57">
        <v>227.1</v>
      </c>
      <c r="DS118" s="57">
        <v>227.88888888888889</v>
      </c>
      <c r="DT118" s="57">
        <v>237.53571428571428</v>
      </c>
      <c r="DU118" s="57">
        <v>283.88888888888891</v>
      </c>
      <c r="DV118" s="57">
        <v>196.41176470588235</v>
      </c>
      <c r="DW118" s="57">
        <v>254.84210526315789</v>
      </c>
      <c r="DX118" s="57">
        <v>246.12962962962962</v>
      </c>
      <c r="DY118" s="57">
        <v>234.83333333333334</v>
      </c>
      <c r="DZ118" s="57">
        <v>278.70588235294116</v>
      </c>
      <c r="EA118" s="57">
        <v>220.66666666666666</v>
      </c>
      <c r="EB118" s="57">
        <v>244.09433962264151</v>
      </c>
      <c r="EC118" s="57">
        <f>Tabla25[[#This Row],[ROS_1DU_COR_COD_ROS_TG_NEG]]-Tabla25[[#This Row],[ROS_1DU_COR_COD_ESC_TG_NEG]]</f>
        <v>-40.028571428571411</v>
      </c>
      <c r="ED118" s="57">
        <f>Tabla25[[#This Row],[ROS_1DU_COR_COD_ROS_TG_NEU]]-Tabla25[[#This Row],[ROS_1DU_COR_COD_ESC_TG_NEU]]</f>
        <v>-55.550000000000011</v>
      </c>
      <c r="EE118" s="57">
        <f>Tabla25[[#This Row],[ROS_1DU_COR_COD_ROS_TG_POS]]-Tabla25[[#This Row],[ROS_1DU_COR_COD_ESC_TG_POS]]</f>
        <v>36.375</v>
      </c>
      <c r="EF118" s="57">
        <f>Tabla25[[#This Row],[ROS_1DU_COR_COD_ROS_TG_TOT]]-Tabla25[[#This Row],[ROS_1DU_COR_COD_ESC_TG_TOT]]</f>
        <v>-22.639751552795047</v>
      </c>
      <c r="EG118" s="57">
        <f>Tabla25[[#This Row],[ESC_1DU_COR_COD_ROS_TG_NEG]]-Tabla25[[#This Row],[ESC_1DU_COR_COD_ESC_TG_NEG]]</f>
        <v>-22.277777777777771</v>
      </c>
      <c r="EH118" s="57">
        <f>Tabla25[[#This Row],[ESC_1DU_COR_COD_ROS_TG_NEU]]-Tabla25[[#This Row],[ESC_1DU_COR_COD_ESC_TG_NEU]]</f>
        <v>-75.242857142857133</v>
      </c>
      <c r="EI118" s="57">
        <f>Tabla25[[#This Row],[ESC_1DU_COR_COD_ROS_TG_POS]]-Tabla25[[#This Row],[ESC_1DU_COR_COD_ESC_TG_POS]]</f>
        <v>3.5396825396825307</v>
      </c>
      <c r="EJ118" s="57">
        <f>Tabla25[[#This Row],[ESC_1DU_COR_COD_ROS_TG_TOT]]-Tabla25[[#This Row],[ESC_1DU_COR_COD_ESC_TG_TOT]]</f>
        <v>-32.435714285714283</v>
      </c>
      <c r="EK118" s="57">
        <f>Tabla25[[#This Row],[PAS_1DU_COR_COD_ROS_TG_NEG]]-Tabla25[[#This Row],[PAS_1DU_COR_COD_ESC_TG_NEG]]</f>
        <v>49.055555555555571</v>
      </c>
      <c r="EL118" s="57">
        <f>Tabla25[[#This Row],[PAS_1DU_COR_COD_ROS_TG_NEU]]-Tabla25[[#This Row],[PAS_1DU_COR_COD_ESC_TG_NEU]]</f>
        <v>-82.294117647058812</v>
      </c>
      <c r="EM118" s="57">
        <f>Tabla25[[#This Row],[PAS_1DU_COR_COD_ROS_TG_POS]]-Tabla25[[#This Row],[PAS_1DU_COR_COD_ESC_TG_POS]]</f>
        <v>34.175438596491233</v>
      </c>
      <c r="EN118" s="57">
        <f>Tabla25[[#This Row],[PAS_1DU_COR_COD_ROS_TG_TOT]]-Tabla25[[#This Row],[PAS_1DU_COR_COD_ESC_TG_TOT]]</f>
        <v>2.0352900069881059</v>
      </c>
    </row>
    <row r="119" spans="1:144" x14ac:dyDescent="0.3">
      <c r="A119" s="2" t="s">
        <v>117</v>
      </c>
      <c r="B119" s="2">
        <v>40</v>
      </c>
      <c r="C119" s="2">
        <v>1</v>
      </c>
      <c r="D119" s="2">
        <v>47</v>
      </c>
      <c r="E119" s="19">
        <v>3.05</v>
      </c>
      <c r="F119" s="19">
        <v>1329.1875</v>
      </c>
      <c r="G119" s="19">
        <v>3.65</v>
      </c>
      <c r="H119" s="19">
        <v>1230.7647058823529</v>
      </c>
      <c r="I119" s="19">
        <v>3.45</v>
      </c>
      <c r="J119" s="19">
        <v>1531.8</v>
      </c>
      <c r="K119" s="19">
        <v>3.3833333333333333</v>
      </c>
      <c r="L119" s="19">
        <v>1357.6458333333333</v>
      </c>
      <c r="M119" s="21">
        <v>3.6</v>
      </c>
      <c r="N119" s="21">
        <v>1773.75</v>
      </c>
      <c r="O119" s="21">
        <v>3.6</v>
      </c>
      <c r="P119" s="21">
        <v>1368.5625</v>
      </c>
      <c r="Q119" s="21">
        <v>3.25</v>
      </c>
      <c r="R119" s="21">
        <v>1296.1333333333334</v>
      </c>
      <c r="S119" s="21">
        <v>3.4833333333333334</v>
      </c>
      <c r="T119" s="21">
        <v>1456.3720930232557</v>
      </c>
      <c r="U119" s="22">
        <v>2.9</v>
      </c>
      <c r="V119" s="22">
        <v>2035.2</v>
      </c>
      <c r="W119" s="22">
        <v>2.6</v>
      </c>
      <c r="X119" s="22">
        <v>1540.5</v>
      </c>
      <c r="Y119" s="22">
        <v>4.4000000000000004</v>
      </c>
      <c r="Z119" s="22">
        <v>2014.5</v>
      </c>
      <c r="AA119" s="22">
        <v>3.3</v>
      </c>
      <c r="AB119" s="22">
        <v>1870.2631578947369</v>
      </c>
      <c r="AC119" s="24">
        <v>4</v>
      </c>
      <c r="AD119" s="24">
        <v>2038.3333333333333</v>
      </c>
      <c r="AE119" s="24">
        <v>3.6</v>
      </c>
      <c r="AF119" s="24">
        <v>1681</v>
      </c>
      <c r="AG119" s="24">
        <v>1.6</v>
      </c>
      <c r="AH119" s="24">
        <v>1234.25</v>
      </c>
      <c r="AI119" s="24">
        <v>3.0666666666666669</v>
      </c>
      <c r="AJ119" s="24">
        <v>1702</v>
      </c>
      <c r="AK119" s="26">
        <v>2.4444444444444446</v>
      </c>
      <c r="AL119" s="26">
        <v>1322.6</v>
      </c>
      <c r="AM119" s="26">
        <v>2.2999999999999998</v>
      </c>
      <c r="AN119" s="26">
        <v>1014.125</v>
      </c>
      <c r="AO119" s="26">
        <v>1.1111111111111112</v>
      </c>
      <c r="AP119" s="26">
        <v>526.79999999999995</v>
      </c>
      <c r="AQ119" s="26">
        <v>1.9642857142857142</v>
      </c>
      <c r="AR119" s="26">
        <v>964.44444444444446</v>
      </c>
      <c r="AS119" s="28">
        <v>4.333333333333333</v>
      </c>
      <c r="AT119" s="28">
        <v>1528.75</v>
      </c>
      <c r="AU119" s="28">
        <v>4.3</v>
      </c>
      <c r="AV119" s="28">
        <v>1763.75</v>
      </c>
      <c r="AW119" s="28">
        <v>5.666666666666667</v>
      </c>
      <c r="AX119" s="28">
        <v>1880.2222222222222</v>
      </c>
      <c r="AY119" s="28">
        <v>4.75</v>
      </c>
      <c r="AZ119" s="28">
        <v>1730.48</v>
      </c>
      <c r="BA119" s="33">
        <f>Tabla25[[#This Row],[ROS_NUM_COR_COD_ROS_TG_NEG]]-Tabla25[[#This Row],[PAS_NUM_COR_COD_ROS_TG_NEG]]</f>
        <v>0.73333333333333295</v>
      </c>
      <c r="BB119" s="33">
        <f>Tabla25[[#This Row],[ROS_DUR_COR_COD_ROS_TG_NEG]]-Tabla25[[#This Row],[PAS_DUR_COR_COD_ROS_TG_NEG]]</f>
        <v>-245</v>
      </c>
      <c r="BC119" s="33">
        <f>Tabla25[[#This Row],[ROS_NUM_COR_COD_ROS_TG_NEU]]-Tabla25[[#This Row],[PAS_NUM_COR_COD_ROS_TG_NEU]]</f>
        <v>0.69999999999999973</v>
      </c>
      <c r="BD119" s="33">
        <f>Tabla25[[#This Row],[ROS_DUR_COR_COD_ROS_TG_NEU]]-Tabla25[[#This Row],[PAS_DUR_COR_COD_ROS_TG_NEU]]</f>
        <v>395.1875</v>
      </c>
      <c r="BE119" s="33">
        <f>Tabla25[[#This Row],[ROS_NUM_COR_COD_ROS_TG_POS]]-Tabla25[[#This Row],[PAS_NUM_COR_COD_ROS_TG_POS]]</f>
        <v>2.416666666666667</v>
      </c>
      <c r="BF119" s="33">
        <f>Tabla25[[#This Row],[ROS_DUR_COR_COD_ROS_TG_POS]]-Tabla25[[#This Row],[PAS_DUR_COR_COD_ROS_TG_POS]]</f>
        <v>584.08888888888873</v>
      </c>
      <c r="BG119" s="33">
        <f>Tabla25[[#This Row],[ROS_NUM_COR_COD_ROS_TG_TOT]]-Tabla25[[#This Row],[PAS_NUM_COR_COD_ROS_TG_TOT]]</f>
        <v>1.2666666666666666</v>
      </c>
      <c r="BH119" s="33">
        <f>Tabla25[[#This Row],[ROS_DUR_COR_COD_ROS_TG_TOT]]-Tabla25[[#This Row],[PAS_DUR_COR_COD_ROS_TG_TOT]]</f>
        <v>274.10790697674429</v>
      </c>
      <c r="BI119" s="30">
        <f>Tabla25[[#This Row],[ROS_NUM_COR_COD_ESC_TG_NEG]]-Tabla25[[#This Row],[PAS_NUM_COR_COD_ESC_TG_NEG]]</f>
        <v>-0.60555555555555518</v>
      </c>
      <c r="BJ119" s="30">
        <f>Tabla25[[#This Row],[ROS_DUR_COR_COD_ESC_TG_NEG]]-Tabla25[[#This Row],[PAS_DUR_COR_COD_ESC_TG_NEG]]</f>
        <v>-6.5875000000000909</v>
      </c>
      <c r="BK119" s="30">
        <f>Tabla25[[#This Row],[ROS_NUM_COR_COD_ESC_TG_NEU]]-Tabla25[[#This Row],[PAS_NUM_COR_COD_ESC_TG_NEU]]</f>
        <v>-1.35</v>
      </c>
      <c r="BL119" s="30">
        <f>Tabla25[[#This Row],[ROS_DUR_COR_COD_ESC_TG_NEU]]-Tabla25[[#This Row],[PAS_DUR_COR_COD_ESC_TG_NEU]]</f>
        <v>-216.63970588235293</v>
      </c>
      <c r="BM119" s="30">
        <f>Tabla25[[#This Row],[ROS_NUM_COR_COD_ESC_TG_POS]]-Tabla25[[#This Row],[PAS_NUM_COR_COD_ESC_TG_POS]]</f>
        <v>-2.338888888888889</v>
      </c>
      <c r="BN119" s="30">
        <f>Tabla25[[#This Row],[ROS_DUR_COR_COD_ESC_TG_POS]]-Tabla25[[#This Row],[PAS_DUR_COR_COD_ESC_TG_POS]]</f>
        <v>-1005</v>
      </c>
      <c r="BO119" s="30">
        <f>Tabla25[[#This Row],[ROS_NUM_COR_COD_ESC_TG_TOT]]-Tabla25[[#This Row],[PAS_NUM_COR_COD_ESC_TG_TOT]]</f>
        <v>-1.4190476190476191</v>
      </c>
      <c r="BP119" s="30">
        <f>Tabla25[[#This Row],[ROS_DUR_COR_COD_ESC_TG_TOT]]-Tabla25[[#This Row],[PAS_DUR_COR_COD_ESC_TG_TOT]]</f>
        <v>-393.2013888888888</v>
      </c>
      <c r="BQ119" s="36">
        <f>Tabla25[[#This Row],[PAS_NUM_COR_COD_ROS_TG_NEG]]-Tabla25[[#This Row],[ESC_NUM_COR_COD_ROS_TG_NEG]]</f>
        <v>-0.39999999999999991</v>
      </c>
      <c r="BR119" s="36">
        <f>Tabla25[[#This Row],[PAS_DUR_COR_COD_ROS_TG_NEG]]-Tabla25[[#This Row],[ESC_DUR_COR_COD_ROS_TG_NEG]]</f>
        <v>-264.58333333333326</v>
      </c>
      <c r="BS119" s="36">
        <f>Tabla25[[#This Row],[PAS_NUM_COR_COD_ROS_TG_NEU]]-Tabla25[[#This Row],[ESC_NUM_COR_COD_ROS_TG_NEU]]</f>
        <v>0</v>
      </c>
      <c r="BT119" s="36">
        <f>Tabla25[[#This Row],[PAS_DUR_COR_COD_ROS_TG_NEU]]-Tabla25[[#This Row],[ESC_DUR_COR_COD_ROS_TG_NEU]]</f>
        <v>-312.4375</v>
      </c>
      <c r="BU119" s="36">
        <f>Tabla25[[#This Row],[PAS_NUM_COR_COD_ROS_TG_POS]]-Tabla25[[#This Row],[ESC_NUM_COR_COD_ROS_TG_POS]]</f>
        <v>1.65</v>
      </c>
      <c r="BV119" s="36">
        <f>Tabla25[[#This Row],[PAS_DUR_COR_COD_ROS_TG_POS]]-Tabla25[[#This Row],[ESC_DUR_COR_COD_ROS_TG_POS]]</f>
        <v>61.883333333333439</v>
      </c>
      <c r="BW119" s="36">
        <f>Tabla25[[#This Row],[PAS_NUM_COR_COD_ROS_TG_TOT]]-Tabla25[[#This Row],[ESC_NUM_COR_COD_ROS_TG_TOT]]</f>
        <v>0.41666666666666652</v>
      </c>
      <c r="BX119" s="36">
        <f>Tabla25[[#This Row],[PAS_DUR_COR_COD_ROS_TG_TOT]]-Tabla25[[#This Row],[ESC_DUR_COR_COD_ROS_TG_TOT]]</f>
        <v>-245.62790697674427</v>
      </c>
      <c r="BY119" s="39">
        <f>Tabla25[[#This Row],[PAS_NUM_COR_COD_ESC_TG_NEG]]-Tabla25[[#This Row],[ESC_NUM_COR_COD_ESC_TG_NEG]]</f>
        <v>0.14999999999999991</v>
      </c>
      <c r="BZ119" s="39">
        <f>Tabla25[[#This Row],[PAS_DUR_COR_COD_ESC_TG_NEG]]-Tabla25[[#This Row],[ESC_DUR_COR_COD_ESC_TG_NEG]]</f>
        <v>-706.01250000000005</v>
      </c>
      <c r="CA119" s="39">
        <f>Tabla25[[#This Row],[PAS_NUM_COR_COD_ESC_TG_NEU]]-Tabla25[[#This Row],[ESC_NUM_COR_COD_ESC_TG_NEU]]</f>
        <v>1.0499999999999998</v>
      </c>
      <c r="CB119" s="39">
        <f>Tabla25[[#This Row],[PAS_DUR_COR_COD_ESC_TG_NEU]]-Tabla25[[#This Row],[ESC_DUR_COR_COD_ESC_TG_NEU]]</f>
        <v>-309.73529411764707</v>
      </c>
      <c r="CC119" s="39">
        <f>Tabla25[[#This Row],[PAS_NUM_COR_COD_ESC_TG_POS]]-Tabla25[[#This Row],[ESC_NUM_COR_COD_ESC_TG_POS]]</f>
        <v>-0.95000000000000018</v>
      </c>
      <c r="CD119" s="39">
        <f>Tabla25[[#This Row],[PAS_DUR_COR_COD_ESC_TG_POS]]-Tabla25[[#This Row],[ESC_DUR_COR_COD_ESC_TG_POS]]</f>
        <v>-482.70000000000005</v>
      </c>
      <c r="CE119" s="39">
        <f>Tabla25[[#This Row],[PAS_NUM_COR_COD_ESC_TG_TOT]]-Tabla25[[#This Row],[ESC_NUM_COR_COD_ESC_TG_TOT]]</f>
        <v>8.3333333333333481E-2</v>
      </c>
      <c r="CF119" s="39">
        <f>Tabla25[[#This Row],[PAS_DUR_COR_COD_ESC_TG_TOT]]-Tabla25[[#This Row],[ESC_DUR_COR_COD_ESC_TG_TOT]]</f>
        <v>-512.61732456140362</v>
      </c>
      <c r="CG119" s="42">
        <f>Tabla25[[#This Row],[PAS_NUM_COR_COD_ROS_TG_NEG]]-Tabla25[[#This Row],[PAS_NUM_COR_COD_ESC_TG_NEG]]</f>
        <v>0.55000000000000027</v>
      </c>
      <c r="CH119" s="42">
        <f>Tabla25[[#This Row],[PAS_NUM_COR_COD_ROS_TG_NEU]]-Tabla25[[#This Row],[PAS_NUM_COR_COD_ESC_TG_NEU]]</f>
        <v>-4.9999999999999822E-2</v>
      </c>
      <c r="CI119" s="42">
        <f>Tabla25[[#This Row],[PAS_NUM_COR_COD_ROS_TG_POS]]-Tabla25[[#This Row],[PAS_NUM_COR_COD_ESC_TG_POS]]</f>
        <v>-0.20000000000000018</v>
      </c>
      <c r="CJ119" s="42">
        <f>Tabla25[[#This Row],[PAS_NUM_COR_COD_ROS_TG_TOT]]-Tabla25[[#This Row],[PAS_NUM_COR_COD_ESC_TG_TOT]]</f>
        <v>0.10000000000000009</v>
      </c>
      <c r="CK119" s="42">
        <f>Tabla25[[#This Row],[PAS_DUR_COR_COD_ROS_TG_NEG]]-Tabla25[[#This Row],[PAS_DUR_COR_COD_ESC_TG_NEG]]</f>
        <v>444.5625</v>
      </c>
      <c r="CL119" s="42">
        <f>Tabla25[[#This Row],[PAS_DUR_COR_COD_ROS_TG_NEU]]-Tabla25[[#This Row],[PAS_DUR_COR_COD_ESC_TG_NEU]]</f>
        <v>137.79779411764707</v>
      </c>
      <c r="CM119" s="42">
        <f>Tabla25[[#This Row],[PAS_DUR_COR_COD_ROS_TG_POS]]-Tabla25[[#This Row],[PAS_DUR_COR_COD_ESC_TG_POS]]</f>
        <v>-235.66666666666652</v>
      </c>
      <c r="CN119" s="42">
        <f>Tabla25[[#This Row],[PAS_DUR_COR_COD_ROS_TG_TOT]]-Tabla25[[#This Row],[PAS_DUR_COR_COD_ESC_TG_TOT]]</f>
        <v>98.726259689922472</v>
      </c>
      <c r="CO119" s="44">
        <f>Tabla25[[#This Row],[ESC_NUM_COR_COD_ROS_TG_NEG]]-Tabla25[[#This Row],[ESC_NUM_COR_COD_ESC_TG_NEG]]</f>
        <v>1.1000000000000001</v>
      </c>
      <c r="CP119" s="44">
        <f>Tabla25[[#This Row],[ESC_NUM_COR_COD_ROS_TG_NEU]]-Tabla25[[#This Row],[ESC_NUM_COR_COD_ESC_TG_NEU]]</f>
        <v>1</v>
      </c>
      <c r="CQ119" s="44">
        <f>Tabla25[[#This Row],[ESC_NUM_COR_COD_ROS_TG_POS]]-Tabla25[[#This Row],[ESC_NUM_COR_COD_ESC_TG_POS]]</f>
        <v>-2.8000000000000003</v>
      </c>
      <c r="CR119" s="44">
        <f>Tabla25[[#This Row],[ESC_NUM_COR_COD_ROS_TG_TOT]]-Tabla25[[#This Row],[ESC_NUM_COR_COD_ESC_TG_TOT]]</f>
        <v>-0.23333333333333295</v>
      </c>
      <c r="CS119" s="44">
        <f>Tabla25[[#This Row],[ESC_DUR_COR_COD_ROS_TG_NEG]]-Tabla25[[#This Row],[ESC_DUR_COR_COD_ESC_TG_NEG]]</f>
        <v>3.1333333333332121</v>
      </c>
      <c r="CT119" s="44">
        <f>Tabla25[[#This Row],[ESC_DUR_COR_COD_ROS_TG_NEU]]-Tabla25[[#This Row],[ESC_DUR_COR_COD_ESC_TG_NEU]]</f>
        <v>140.5</v>
      </c>
      <c r="CU119" s="44">
        <f>Tabla25[[#This Row],[ESC_DUR_COR_COD_ROS_TG_POS]]-Tabla25[[#This Row],[ESC_DUR_COR_COD_ESC_TG_POS]]</f>
        <v>-780.25</v>
      </c>
      <c r="CV119" s="44">
        <f>Tabla25[[#This Row],[ESC_DUR_COR_COD_ROS_TG_TOT]]-Tabla25[[#This Row],[ESC_DUR_COR_COD_ESC_TG_TOT]]</f>
        <v>-168.26315789473688</v>
      </c>
      <c r="CW119" s="47">
        <f>Tabla25[[#This Row],[ROS_NUM_COR_COD_ROS_TG_NEG]]-Tabla25[[#This Row],[ROS_NUM_COR_COD_ESC_TG_NEG]]</f>
        <v>1.8888888888888884</v>
      </c>
      <c r="CX119" s="47">
        <f>Tabla25[[#This Row],[ROS_NUM_COR_COD_ROS_TG_NEU]]-Tabla25[[#This Row],[ROS_NUM_COR_COD_ESC_TG_NEU]]</f>
        <v>2</v>
      </c>
      <c r="CY119" s="47">
        <f>Tabla25[[#This Row],[ROS_NUM_COR_COD_ROS_TG_POS]]-Tabla25[[#This Row],[ROS_NUM_COR_COD_ESC_TG_POS]]</f>
        <v>4.5555555555555554</v>
      </c>
      <c r="CZ119" s="47">
        <f>Tabla25[[#This Row],[ROS_NUM_COR_COD_ROS_TG_TOT]]-Tabla25[[#This Row],[ROS_NUM_COR_COD_ESC_TG_TOT]]</f>
        <v>2.7857142857142856</v>
      </c>
      <c r="DA119" s="47">
        <f>Tabla25[[#This Row],[ROS_DUR_COR_COD_ROS_TG_NEG]]-Tabla25[[#This Row],[ROS_DUR_COR_COD_ESC_TG_NEG]]</f>
        <v>206.15000000000009</v>
      </c>
      <c r="DB119" s="47">
        <f>Tabla25[[#This Row],[ROS_DUR_COR_COD_ROS_TG_NEU]]-Tabla25[[#This Row],[ROS_DUR_COR_COD_ESC_TG_NEU]]</f>
        <v>749.625</v>
      </c>
      <c r="DC119" s="47">
        <f>Tabla25[[#This Row],[ROS_DUR_COR_COD_ROS_TG_POS]]-Tabla25[[#This Row],[ROS_DUR_COR_COD_ESC_TG_POS]]</f>
        <v>1353.4222222222222</v>
      </c>
      <c r="DD119" s="47">
        <f>Tabla25[[#This Row],[ROS_DUR_COR_COD_ROS_TG_TOT]]-Tabla25[[#This Row],[ROS_DUR_COR_COD_ESC_TG_TOT]]</f>
        <v>766.03555555555556</v>
      </c>
      <c r="DE119" s="57">
        <v>369.625</v>
      </c>
      <c r="DF119" s="57">
        <v>357.125</v>
      </c>
      <c r="DG119" s="57">
        <v>376.77777777777777</v>
      </c>
      <c r="DH119" s="57">
        <v>368.2</v>
      </c>
      <c r="DI119" s="57">
        <v>309.8</v>
      </c>
      <c r="DJ119" s="57">
        <v>318.75</v>
      </c>
      <c r="DK119" s="57">
        <v>285.39999999999998</v>
      </c>
      <c r="DL119" s="57">
        <v>307</v>
      </c>
      <c r="DM119" s="57">
        <v>343.33333333333331</v>
      </c>
      <c r="DN119" s="57">
        <v>341</v>
      </c>
      <c r="DO119" s="57">
        <v>311</v>
      </c>
      <c r="DP119" s="57">
        <v>334.76470588235293</v>
      </c>
      <c r="DQ119" s="57">
        <v>370.6</v>
      </c>
      <c r="DR119" s="57">
        <v>381.16666666666669</v>
      </c>
      <c r="DS119" s="57">
        <v>366.875</v>
      </c>
      <c r="DT119" s="57">
        <v>372.36842105263156</v>
      </c>
      <c r="DU119" s="57">
        <v>313.25</v>
      </c>
      <c r="DV119" s="57">
        <v>354.125</v>
      </c>
      <c r="DW119" s="57">
        <v>276.13333333333333</v>
      </c>
      <c r="DX119" s="57">
        <v>315.51162790697674</v>
      </c>
      <c r="DY119" s="57">
        <v>301.75</v>
      </c>
      <c r="DZ119" s="57">
        <v>326.41176470588238</v>
      </c>
      <c r="EA119" s="57">
        <v>326.60000000000002</v>
      </c>
      <c r="EB119" s="57">
        <v>318.25</v>
      </c>
      <c r="EC119" s="57">
        <f>Tabla25[[#This Row],[ROS_1DU_COR_COD_ROS_TG_NEG]]-Tabla25[[#This Row],[ROS_1DU_COR_COD_ESC_TG_NEG]]</f>
        <v>59.824999999999989</v>
      </c>
      <c r="ED119" s="57">
        <f>Tabla25[[#This Row],[ROS_1DU_COR_COD_ROS_TG_NEU]]-Tabla25[[#This Row],[ROS_1DU_COR_COD_ESC_TG_NEU]]</f>
        <v>38.375</v>
      </c>
      <c r="EE119" s="57">
        <f>Tabla25[[#This Row],[ROS_1DU_COR_COD_ROS_TG_POS]]-Tabla25[[#This Row],[ROS_1DU_COR_COD_ESC_TG_POS]]</f>
        <v>91.377777777777794</v>
      </c>
      <c r="EF119" s="57">
        <f>Tabla25[[#This Row],[ROS_1DU_COR_COD_ROS_TG_TOT]]-Tabla25[[#This Row],[ROS_1DU_COR_COD_ESC_TG_TOT]]</f>
        <v>61.199999999999989</v>
      </c>
      <c r="EG119" s="57">
        <f>Tabla25[[#This Row],[ESC_1DU_COR_COD_ROS_TG_NEG]]-Tabla25[[#This Row],[ESC_1DU_COR_COD_ESC_TG_NEG]]</f>
        <v>-27.266666666666708</v>
      </c>
      <c r="EH119" s="57">
        <f>Tabla25[[#This Row],[ESC_1DU_COR_COD_ROS_TG_NEU]]-Tabla25[[#This Row],[ESC_1DU_COR_COD_ESC_TG_NEU]]</f>
        <v>-40.166666666666686</v>
      </c>
      <c r="EI119" s="57">
        <f>Tabla25[[#This Row],[ESC_1DU_COR_COD_ROS_TG_POS]]-Tabla25[[#This Row],[ESC_1DU_COR_COD_ESC_TG_POS]]</f>
        <v>-55.875</v>
      </c>
      <c r="EJ119" s="57">
        <f>Tabla25[[#This Row],[ESC_1DU_COR_COD_ROS_TG_TOT]]-Tabla25[[#This Row],[ESC_1DU_COR_COD_ESC_TG_TOT]]</f>
        <v>-37.603715170278633</v>
      </c>
      <c r="EK119" s="57">
        <f>Tabla25[[#This Row],[PAS_1DU_COR_COD_ROS_TG_NEG]]-Tabla25[[#This Row],[PAS_1DU_COR_COD_ESC_TG_NEG]]</f>
        <v>11.5</v>
      </c>
      <c r="EL119" s="57">
        <f>Tabla25[[#This Row],[PAS_1DU_COR_COD_ROS_TG_NEU]]-Tabla25[[#This Row],[PAS_1DU_COR_COD_ESC_TG_NEU]]</f>
        <v>27.713235294117624</v>
      </c>
      <c r="EM119" s="57">
        <f>Tabla25[[#This Row],[PAS_1DU_COR_COD_ROS_TG_POS]]-Tabla25[[#This Row],[PAS_1DU_COR_COD_ESC_TG_POS]]</f>
        <v>-50.466666666666697</v>
      </c>
      <c r="EN119" s="57">
        <f>Tabla25[[#This Row],[PAS_1DU_COR_COD_ROS_TG_TOT]]-Tabla25[[#This Row],[PAS_1DU_COR_COD_ESC_TG_TOT]]</f>
        <v>-2.7383720930232585</v>
      </c>
    </row>
    <row r="120" spans="1:144" x14ac:dyDescent="0.3">
      <c r="A120" s="2" t="s">
        <v>118</v>
      </c>
      <c r="B120" s="2">
        <v>40</v>
      </c>
      <c r="C120" s="2">
        <v>1</v>
      </c>
      <c r="D120" s="2">
        <v>40</v>
      </c>
      <c r="E120" s="19">
        <v>2.2999999999999998</v>
      </c>
      <c r="F120" s="19">
        <v>642.5625</v>
      </c>
      <c r="G120" s="19">
        <v>2.3684210526315788</v>
      </c>
      <c r="H120" s="19">
        <v>592.94117647058829</v>
      </c>
      <c r="I120" s="19">
        <v>2.35</v>
      </c>
      <c r="J120" s="19">
        <v>738.78571428571433</v>
      </c>
      <c r="K120" s="19">
        <v>2.3389830508474576</v>
      </c>
      <c r="L120" s="19">
        <v>653.27659574468089</v>
      </c>
      <c r="M120" s="21">
        <v>3.25</v>
      </c>
      <c r="N120" s="21">
        <v>1052.0625</v>
      </c>
      <c r="O120" s="21">
        <v>3.0526315789473686</v>
      </c>
      <c r="P120" s="21">
        <v>919.0625</v>
      </c>
      <c r="Q120" s="21">
        <v>2.8</v>
      </c>
      <c r="R120" s="21">
        <v>788.29411764705878</v>
      </c>
      <c r="S120" s="21">
        <v>3.0338983050847457</v>
      </c>
      <c r="T120" s="21">
        <v>917.12244897959181</v>
      </c>
      <c r="U120" s="22">
        <v>4.5999999999999996</v>
      </c>
      <c r="V120" s="22">
        <v>1198.3</v>
      </c>
      <c r="W120" s="22">
        <v>3.5555555555555554</v>
      </c>
      <c r="X120" s="22">
        <v>956.11111111111109</v>
      </c>
      <c r="Y120" s="22">
        <v>3.4444444444444446</v>
      </c>
      <c r="Z120" s="22">
        <v>1034.8888888888889</v>
      </c>
      <c r="AA120" s="22">
        <v>3.8928571428571428</v>
      </c>
      <c r="AB120" s="22">
        <v>1067.9285714285713</v>
      </c>
      <c r="AC120" s="24">
        <v>1.9</v>
      </c>
      <c r="AD120" s="24">
        <v>781.83333333333337</v>
      </c>
      <c r="AE120" s="24">
        <v>2.2222222222222223</v>
      </c>
      <c r="AF120" s="24">
        <v>463.875</v>
      </c>
      <c r="AG120" s="24">
        <v>1.3333333333333333</v>
      </c>
      <c r="AH120" s="24">
        <v>616.6</v>
      </c>
      <c r="AI120" s="24">
        <v>1.8214285714285714</v>
      </c>
      <c r="AJ120" s="24">
        <v>604.47368421052636</v>
      </c>
      <c r="AK120" s="26">
        <v>0.66666666666666663</v>
      </c>
      <c r="AL120" s="26">
        <v>514.75</v>
      </c>
      <c r="AM120" s="26">
        <v>1</v>
      </c>
      <c r="AN120" s="26">
        <v>539.16666666666663</v>
      </c>
      <c r="AO120" s="26">
        <v>1</v>
      </c>
      <c r="AP120" s="26">
        <v>376.33333333333331</v>
      </c>
      <c r="AQ120" s="26">
        <v>0.89655172413793105</v>
      </c>
      <c r="AR120" s="26">
        <v>472</v>
      </c>
      <c r="AS120" s="28">
        <v>6.5555555555555554</v>
      </c>
      <c r="AT120" s="28">
        <v>1705.5555555555557</v>
      </c>
      <c r="AU120" s="28">
        <v>5.0999999999999996</v>
      </c>
      <c r="AV120" s="28">
        <v>1375.5</v>
      </c>
      <c r="AW120" s="28">
        <v>4.8</v>
      </c>
      <c r="AX120" s="28">
        <v>1275.5999999999999</v>
      </c>
      <c r="AY120" s="28">
        <v>5.4482758620689653</v>
      </c>
      <c r="AZ120" s="28">
        <v>1443.4827586206898</v>
      </c>
      <c r="BA120" s="33">
        <f>Tabla25[[#This Row],[ROS_NUM_COR_COD_ROS_TG_NEG]]-Tabla25[[#This Row],[PAS_NUM_COR_COD_ROS_TG_NEG]]</f>
        <v>3.3055555555555554</v>
      </c>
      <c r="BB120" s="33">
        <f>Tabla25[[#This Row],[ROS_DUR_COR_COD_ROS_TG_NEG]]-Tabla25[[#This Row],[PAS_DUR_COR_COD_ROS_TG_NEG]]</f>
        <v>653.49305555555566</v>
      </c>
      <c r="BC120" s="33">
        <f>Tabla25[[#This Row],[ROS_NUM_COR_COD_ROS_TG_NEU]]-Tabla25[[#This Row],[PAS_NUM_COR_COD_ROS_TG_NEU]]</f>
        <v>2.0473684210526311</v>
      </c>
      <c r="BD120" s="33">
        <f>Tabla25[[#This Row],[ROS_DUR_COR_COD_ROS_TG_NEU]]-Tabla25[[#This Row],[PAS_DUR_COR_COD_ROS_TG_NEU]]</f>
        <v>456.4375</v>
      </c>
      <c r="BE120" s="33">
        <f>Tabla25[[#This Row],[ROS_NUM_COR_COD_ROS_TG_POS]]-Tabla25[[#This Row],[PAS_NUM_COR_COD_ROS_TG_POS]]</f>
        <v>2</v>
      </c>
      <c r="BF120" s="33">
        <f>Tabla25[[#This Row],[ROS_DUR_COR_COD_ROS_TG_POS]]-Tabla25[[#This Row],[PAS_DUR_COR_COD_ROS_TG_POS]]</f>
        <v>487.30588235294113</v>
      </c>
      <c r="BG120" s="33">
        <f>Tabla25[[#This Row],[ROS_NUM_COR_COD_ROS_TG_TOT]]-Tabla25[[#This Row],[PAS_NUM_COR_COD_ROS_TG_TOT]]</f>
        <v>2.4143775569842196</v>
      </c>
      <c r="BH120" s="33">
        <f>Tabla25[[#This Row],[ROS_DUR_COR_COD_ROS_TG_TOT]]-Tabla25[[#This Row],[PAS_DUR_COR_COD_ROS_TG_TOT]]</f>
        <v>526.36030964109796</v>
      </c>
      <c r="BI120" s="30">
        <f>Tabla25[[#This Row],[ROS_NUM_COR_COD_ESC_TG_NEG]]-Tabla25[[#This Row],[PAS_NUM_COR_COD_ESC_TG_NEG]]</f>
        <v>-1.6333333333333333</v>
      </c>
      <c r="BJ120" s="30">
        <f>Tabla25[[#This Row],[ROS_DUR_COR_COD_ESC_TG_NEG]]-Tabla25[[#This Row],[PAS_DUR_COR_COD_ESC_TG_NEG]]</f>
        <v>-127.8125</v>
      </c>
      <c r="BK120" s="30">
        <f>Tabla25[[#This Row],[ROS_NUM_COR_COD_ESC_TG_NEU]]-Tabla25[[#This Row],[PAS_NUM_COR_COD_ESC_TG_NEU]]</f>
        <v>-1.3684210526315788</v>
      </c>
      <c r="BL120" s="30">
        <f>Tabla25[[#This Row],[ROS_DUR_COR_COD_ESC_TG_NEU]]-Tabla25[[#This Row],[PAS_DUR_COR_COD_ESC_TG_NEU]]</f>
        <v>-53.77450980392166</v>
      </c>
      <c r="BM120" s="30">
        <f>Tabla25[[#This Row],[ROS_NUM_COR_COD_ESC_TG_POS]]-Tabla25[[#This Row],[PAS_NUM_COR_COD_ESC_TG_POS]]</f>
        <v>-1.35</v>
      </c>
      <c r="BN120" s="30">
        <f>Tabla25[[#This Row],[ROS_DUR_COR_COD_ESC_TG_POS]]-Tabla25[[#This Row],[PAS_DUR_COR_COD_ESC_TG_POS]]</f>
        <v>-362.45238095238102</v>
      </c>
      <c r="BO120" s="30">
        <f>Tabla25[[#This Row],[ROS_NUM_COR_COD_ESC_TG_TOT]]-Tabla25[[#This Row],[PAS_NUM_COR_COD_ESC_TG_TOT]]</f>
        <v>-1.4424313267095266</v>
      </c>
      <c r="BP120" s="30">
        <f>Tabla25[[#This Row],[ROS_DUR_COR_COD_ESC_TG_TOT]]-Tabla25[[#This Row],[PAS_DUR_COR_COD_ESC_TG_TOT]]</f>
        <v>-181.27659574468089</v>
      </c>
      <c r="BQ120" s="36">
        <f>Tabla25[[#This Row],[PAS_NUM_COR_COD_ROS_TG_NEG]]-Tabla25[[#This Row],[ESC_NUM_COR_COD_ROS_TG_NEG]]</f>
        <v>1.35</v>
      </c>
      <c r="BR120" s="36">
        <f>Tabla25[[#This Row],[PAS_DUR_COR_COD_ROS_TG_NEG]]-Tabla25[[#This Row],[ESC_DUR_COR_COD_ROS_TG_NEG]]</f>
        <v>270.22916666666663</v>
      </c>
      <c r="BS120" s="36">
        <f>Tabla25[[#This Row],[PAS_NUM_COR_COD_ROS_TG_NEU]]-Tabla25[[#This Row],[ESC_NUM_COR_COD_ROS_TG_NEU]]</f>
        <v>0.83040935672514626</v>
      </c>
      <c r="BT120" s="36">
        <f>Tabla25[[#This Row],[PAS_DUR_COR_COD_ROS_TG_NEU]]-Tabla25[[#This Row],[ESC_DUR_COR_COD_ROS_TG_NEU]]</f>
        <v>455.1875</v>
      </c>
      <c r="BU120" s="36">
        <f>Tabla25[[#This Row],[PAS_NUM_COR_COD_ROS_TG_POS]]-Tabla25[[#This Row],[ESC_NUM_COR_COD_ROS_TG_POS]]</f>
        <v>1.4666666666666666</v>
      </c>
      <c r="BV120" s="36">
        <f>Tabla25[[#This Row],[PAS_DUR_COR_COD_ROS_TG_POS]]-Tabla25[[#This Row],[ESC_DUR_COR_COD_ROS_TG_POS]]</f>
        <v>171.69411764705876</v>
      </c>
      <c r="BW120" s="36">
        <f>Tabla25[[#This Row],[PAS_NUM_COR_COD_ROS_TG_TOT]]-Tabla25[[#This Row],[ESC_NUM_COR_COD_ROS_TG_TOT]]</f>
        <v>1.2124697336561743</v>
      </c>
      <c r="BX120" s="36">
        <f>Tabla25[[#This Row],[PAS_DUR_COR_COD_ROS_TG_TOT]]-Tabla25[[#This Row],[ESC_DUR_COR_COD_ROS_TG_TOT]]</f>
        <v>312.64876476906545</v>
      </c>
      <c r="BY120" s="39">
        <f>Tabla25[[#This Row],[PAS_NUM_COR_COD_ESC_TG_NEG]]-Tabla25[[#This Row],[ESC_NUM_COR_COD_ESC_TG_NEG]]</f>
        <v>-2.2999999999999998</v>
      </c>
      <c r="BZ120" s="39">
        <f>Tabla25[[#This Row],[PAS_DUR_COR_COD_ESC_TG_NEG]]-Tabla25[[#This Row],[ESC_DUR_COR_COD_ESC_TG_NEG]]</f>
        <v>-555.73749999999995</v>
      </c>
      <c r="CA120" s="39">
        <f>Tabla25[[#This Row],[PAS_NUM_COR_COD_ESC_TG_NEU]]-Tabla25[[#This Row],[ESC_NUM_COR_COD_ESC_TG_NEU]]</f>
        <v>-1.1871345029239766</v>
      </c>
      <c r="CB120" s="39">
        <f>Tabla25[[#This Row],[PAS_DUR_COR_COD_ESC_TG_NEU]]-Tabla25[[#This Row],[ESC_DUR_COR_COD_ESC_TG_NEU]]</f>
        <v>-363.1699346405228</v>
      </c>
      <c r="CC120" s="39">
        <f>Tabla25[[#This Row],[PAS_NUM_COR_COD_ESC_TG_POS]]-Tabla25[[#This Row],[ESC_NUM_COR_COD_ESC_TG_POS]]</f>
        <v>-1.0944444444444446</v>
      </c>
      <c r="CD120" s="39">
        <f>Tabla25[[#This Row],[PAS_DUR_COR_COD_ESC_TG_POS]]-Tabla25[[#This Row],[ESC_DUR_COR_COD_ESC_TG_POS]]</f>
        <v>-296.10317460317458</v>
      </c>
      <c r="CE120" s="39">
        <f>Tabla25[[#This Row],[PAS_NUM_COR_COD_ESC_TG_TOT]]-Tabla25[[#This Row],[ESC_NUM_COR_COD_ESC_TG_TOT]]</f>
        <v>-1.5538740920096852</v>
      </c>
      <c r="CF120" s="39">
        <f>Tabla25[[#This Row],[PAS_DUR_COR_COD_ESC_TG_TOT]]-Tabla25[[#This Row],[ESC_DUR_COR_COD_ESC_TG_TOT]]</f>
        <v>-414.65197568389044</v>
      </c>
      <c r="CG120" s="42">
        <f>Tabla25[[#This Row],[PAS_NUM_COR_COD_ROS_TG_NEG]]-Tabla25[[#This Row],[PAS_NUM_COR_COD_ESC_TG_NEG]]</f>
        <v>0.95000000000000018</v>
      </c>
      <c r="CH120" s="42">
        <f>Tabla25[[#This Row],[PAS_NUM_COR_COD_ROS_TG_NEU]]-Tabla25[[#This Row],[PAS_NUM_COR_COD_ESC_TG_NEU]]</f>
        <v>0.68421052631578982</v>
      </c>
      <c r="CI120" s="42">
        <f>Tabla25[[#This Row],[PAS_NUM_COR_COD_ROS_TG_POS]]-Tabla25[[#This Row],[PAS_NUM_COR_COD_ESC_TG_POS]]</f>
        <v>0.44999999999999973</v>
      </c>
      <c r="CJ120" s="42">
        <f>Tabla25[[#This Row],[PAS_NUM_COR_COD_ROS_TG_TOT]]-Tabla25[[#This Row],[PAS_NUM_COR_COD_ESC_TG_TOT]]</f>
        <v>0.69491525423728806</v>
      </c>
      <c r="CK120" s="42">
        <f>Tabla25[[#This Row],[PAS_DUR_COR_COD_ROS_TG_NEG]]-Tabla25[[#This Row],[PAS_DUR_COR_COD_ESC_TG_NEG]]</f>
        <v>409.5</v>
      </c>
      <c r="CL120" s="42">
        <f>Tabla25[[#This Row],[PAS_DUR_COR_COD_ROS_TG_NEU]]-Tabla25[[#This Row],[PAS_DUR_COR_COD_ESC_TG_NEU]]</f>
        <v>326.12132352941171</v>
      </c>
      <c r="CM120" s="42">
        <f>Tabla25[[#This Row],[PAS_DUR_COR_COD_ROS_TG_POS]]-Tabla25[[#This Row],[PAS_DUR_COR_COD_ESC_TG_POS]]</f>
        <v>49.508403361344449</v>
      </c>
      <c r="CN120" s="42">
        <f>Tabla25[[#This Row],[PAS_DUR_COR_COD_ROS_TG_TOT]]-Tabla25[[#This Row],[PAS_DUR_COR_COD_ESC_TG_TOT]]</f>
        <v>263.84585323491092</v>
      </c>
      <c r="CO120" s="44">
        <f>Tabla25[[#This Row],[ESC_NUM_COR_COD_ROS_TG_NEG]]-Tabla25[[#This Row],[ESC_NUM_COR_COD_ESC_TG_NEG]]</f>
        <v>-2.6999999999999997</v>
      </c>
      <c r="CP120" s="44">
        <f>Tabla25[[#This Row],[ESC_NUM_COR_COD_ROS_TG_NEU]]-Tabla25[[#This Row],[ESC_NUM_COR_COD_ESC_TG_NEU]]</f>
        <v>-1.333333333333333</v>
      </c>
      <c r="CQ120" s="44">
        <f>Tabla25[[#This Row],[ESC_NUM_COR_COD_ROS_TG_POS]]-Tabla25[[#This Row],[ESC_NUM_COR_COD_ESC_TG_POS]]</f>
        <v>-2.1111111111111116</v>
      </c>
      <c r="CR120" s="44">
        <f>Tabla25[[#This Row],[ESC_NUM_COR_COD_ROS_TG_TOT]]-Tabla25[[#This Row],[ESC_NUM_COR_COD_ESC_TG_TOT]]</f>
        <v>-2.0714285714285712</v>
      </c>
      <c r="CS120" s="44">
        <f>Tabla25[[#This Row],[ESC_DUR_COR_COD_ROS_TG_NEG]]-Tabla25[[#This Row],[ESC_DUR_COR_COD_ESC_TG_NEG]]</f>
        <v>-416.46666666666658</v>
      </c>
      <c r="CT120" s="44">
        <f>Tabla25[[#This Row],[ESC_DUR_COR_COD_ROS_TG_NEU]]-Tabla25[[#This Row],[ESC_DUR_COR_COD_ESC_TG_NEU]]</f>
        <v>-492.23611111111109</v>
      </c>
      <c r="CU120" s="44">
        <f>Tabla25[[#This Row],[ESC_DUR_COR_COD_ROS_TG_POS]]-Tabla25[[#This Row],[ESC_DUR_COR_COD_ESC_TG_POS]]</f>
        <v>-418.28888888888889</v>
      </c>
      <c r="CV120" s="44">
        <f>Tabla25[[#This Row],[ESC_DUR_COR_COD_ROS_TG_TOT]]-Tabla25[[#This Row],[ESC_DUR_COR_COD_ESC_TG_TOT]]</f>
        <v>-463.45488721804497</v>
      </c>
      <c r="CW120" s="47">
        <f>Tabla25[[#This Row],[ROS_NUM_COR_COD_ROS_TG_NEG]]-Tabla25[[#This Row],[ROS_NUM_COR_COD_ESC_TG_NEG]]</f>
        <v>5.8888888888888884</v>
      </c>
      <c r="CX120" s="47">
        <f>Tabla25[[#This Row],[ROS_NUM_COR_COD_ROS_TG_NEU]]-Tabla25[[#This Row],[ROS_NUM_COR_COD_ESC_TG_NEU]]</f>
        <v>4.0999999999999996</v>
      </c>
      <c r="CY120" s="47">
        <f>Tabla25[[#This Row],[ROS_NUM_COR_COD_ROS_TG_POS]]-Tabla25[[#This Row],[ROS_NUM_COR_COD_ESC_TG_POS]]</f>
        <v>3.8</v>
      </c>
      <c r="CZ120" s="47">
        <f>Tabla25[[#This Row],[ROS_NUM_COR_COD_ROS_TG_TOT]]-Tabla25[[#This Row],[ROS_NUM_COR_COD_ESC_TG_TOT]]</f>
        <v>4.5517241379310338</v>
      </c>
      <c r="DA120" s="47">
        <f>Tabla25[[#This Row],[ROS_DUR_COR_COD_ROS_TG_NEG]]-Tabla25[[#This Row],[ROS_DUR_COR_COD_ESC_TG_NEG]]</f>
        <v>1190.8055555555557</v>
      </c>
      <c r="DB120" s="47">
        <f>Tabla25[[#This Row],[ROS_DUR_COR_COD_ROS_TG_NEU]]-Tabla25[[#This Row],[ROS_DUR_COR_COD_ESC_TG_NEU]]</f>
        <v>836.33333333333337</v>
      </c>
      <c r="DC120" s="47">
        <f>Tabla25[[#This Row],[ROS_DUR_COR_COD_ROS_TG_POS]]-Tabla25[[#This Row],[ROS_DUR_COR_COD_ESC_TG_POS]]</f>
        <v>899.26666666666665</v>
      </c>
      <c r="DD120" s="47">
        <f>Tabla25[[#This Row],[ROS_DUR_COR_COD_ROS_TG_TOT]]-Tabla25[[#This Row],[ROS_DUR_COR_COD_ESC_TG_TOT]]</f>
        <v>971.48275862068976</v>
      </c>
      <c r="DE120" s="57">
        <v>281.88888888888891</v>
      </c>
      <c r="DF120" s="57">
        <v>244.6</v>
      </c>
      <c r="DG120" s="57">
        <v>283.5</v>
      </c>
      <c r="DH120" s="57">
        <v>269.58620689655174</v>
      </c>
      <c r="DI120" s="57">
        <v>366.5</v>
      </c>
      <c r="DJ120" s="57">
        <v>321.66666666666669</v>
      </c>
      <c r="DK120" s="57">
        <v>253.33333333333334</v>
      </c>
      <c r="DL120" s="57">
        <v>307.25</v>
      </c>
      <c r="DM120" s="57">
        <v>287.83333333333331</v>
      </c>
      <c r="DN120" s="57">
        <v>186.25</v>
      </c>
      <c r="DO120" s="57">
        <v>233.4</v>
      </c>
      <c r="DP120" s="57">
        <v>230.73684210526315</v>
      </c>
      <c r="DQ120" s="57">
        <v>293.39999999999998</v>
      </c>
      <c r="DR120" s="57">
        <v>263.55555555555554</v>
      </c>
      <c r="DS120" s="57">
        <v>334.88888888888891</v>
      </c>
      <c r="DT120" s="57">
        <v>297.14285714285717</v>
      </c>
      <c r="DU120" s="57">
        <v>233.4375</v>
      </c>
      <c r="DV120" s="57">
        <v>277.3125</v>
      </c>
      <c r="DW120" s="57">
        <v>232.70588235294119</v>
      </c>
      <c r="DX120" s="57">
        <v>247.51020408163265</v>
      </c>
      <c r="DY120" s="57">
        <v>203.1875</v>
      </c>
      <c r="DZ120" s="57">
        <v>251.52941176470588</v>
      </c>
      <c r="EA120" s="57">
        <v>201.07142857142858</v>
      </c>
      <c r="EB120" s="57">
        <v>220.04255319148936</v>
      </c>
      <c r="EC120" s="57">
        <f>Tabla25[[#This Row],[ROS_1DU_COR_COD_ROS_TG_NEG]]-Tabla25[[#This Row],[ROS_1DU_COR_COD_ESC_TG_NEG]]</f>
        <v>-84.611111111111086</v>
      </c>
      <c r="ED120" s="57">
        <f>Tabla25[[#This Row],[ROS_1DU_COR_COD_ROS_TG_NEU]]-Tabla25[[#This Row],[ROS_1DU_COR_COD_ESC_TG_NEU]]</f>
        <v>-77.066666666666691</v>
      </c>
      <c r="EE120" s="57">
        <f>Tabla25[[#This Row],[ROS_1DU_COR_COD_ROS_TG_POS]]-Tabla25[[#This Row],[ROS_1DU_COR_COD_ESC_TG_POS]]</f>
        <v>30.166666666666657</v>
      </c>
      <c r="EF120" s="57">
        <f>Tabla25[[#This Row],[ROS_1DU_COR_COD_ROS_TG_TOT]]-Tabla25[[#This Row],[ROS_1DU_COR_COD_ESC_TG_TOT]]</f>
        <v>-37.663793103448256</v>
      </c>
      <c r="EG120" s="57">
        <f>Tabla25[[#This Row],[ESC_1DU_COR_COD_ROS_TG_NEG]]-Tabla25[[#This Row],[ESC_1DU_COR_COD_ESC_TG_NEG]]</f>
        <v>-5.5666666666666629</v>
      </c>
      <c r="EH120" s="57">
        <f>Tabla25[[#This Row],[ESC_1DU_COR_COD_ROS_TG_NEU]]-Tabla25[[#This Row],[ESC_1DU_COR_COD_ESC_TG_NEU]]</f>
        <v>-77.305555555555543</v>
      </c>
      <c r="EI120" s="57">
        <f>Tabla25[[#This Row],[ESC_1DU_COR_COD_ROS_TG_POS]]-Tabla25[[#This Row],[ESC_1DU_COR_COD_ESC_TG_POS]]</f>
        <v>-101.48888888888891</v>
      </c>
      <c r="EJ120" s="57">
        <f>Tabla25[[#This Row],[ESC_1DU_COR_COD_ROS_TG_TOT]]-Tabla25[[#This Row],[ESC_1DU_COR_COD_ESC_TG_TOT]]</f>
        <v>-66.406015037594017</v>
      </c>
      <c r="EK120" s="57">
        <f>Tabla25[[#This Row],[PAS_1DU_COR_COD_ROS_TG_NEG]]-Tabla25[[#This Row],[PAS_1DU_COR_COD_ESC_TG_NEG]]</f>
        <v>30.25</v>
      </c>
      <c r="EL120" s="57">
        <f>Tabla25[[#This Row],[PAS_1DU_COR_COD_ROS_TG_NEU]]-Tabla25[[#This Row],[PAS_1DU_COR_COD_ESC_TG_NEU]]</f>
        <v>25.783088235294116</v>
      </c>
      <c r="EM120" s="57">
        <f>Tabla25[[#This Row],[PAS_1DU_COR_COD_ROS_TG_POS]]-Tabla25[[#This Row],[PAS_1DU_COR_COD_ESC_TG_POS]]</f>
        <v>31.634453781512605</v>
      </c>
      <c r="EN120" s="57">
        <f>Tabla25[[#This Row],[PAS_1DU_COR_COD_ROS_TG_TOT]]-Tabla25[[#This Row],[PAS_1DU_COR_COD_ESC_TG_TOT]]</f>
        <v>27.46765089014329</v>
      </c>
    </row>
    <row r="121" spans="1:144" x14ac:dyDescent="0.3">
      <c r="A121" s="2" t="s">
        <v>119</v>
      </c>
      <c r="B121" s="2">
        <v>40</v>
      </c>
      <c r="C121" s="2">
        <v>1</v>
      </c>
      <c r="D121" s="2">
        <v>49</v>
      </c>
      <c r="E121" s="19">
        <v>3.5</v>
      </c>
      <c r="F121" s="19">
        <v>1053.1111111111111</v>
      </c>
      <c r="G121" s="19">
        <v>3</v>
      </c>
      <c r="H121" s="19">
        <v>792.68421052631584</v>
      </c>
      <c r="I121" s="19">
        <v>3.15</v>
      </c>
      <c r="J121" s="19">
        <v>909.58823529411768</v>
      </c>
      <c r="K121" s="19">
        <v>3.2166666666666668</v>
      </c>
      <c r="L121" s="19">
        <v>916.2962962962963</v>
      </c>
      <c r="M121" s="21">
        <v>3</v>
      </c>
      <c r="N121" s="21">
        <v>673.3</v>
      </c>
      <c r="O121" s="21">
        <v>3.45</v>
      </c>
      <c r="P121" s="21">
        <v>908.94444444444446</v>
      </c>
      <c r="Q121" s="21">
        <v>3.3</v>
      </c>
      <c r="R121" s="21">
        <v>1088.5625</v>
      </c>
      <c r="S121" s="21">
        <v>3.25</v>
      </c>
      <c r="T121" s="21">
        <v>874.88888888888891</v>
      </c>
      <c r="U121" s="22">
        <v>6.1111111111111107</v>
      </c>
      <c r="V121" s="22">
        <v>1617.4444444444443</v>
      </c>
      <c r="W121" s="22">
        <v>4.7777777777777777</v>
      </c>
      <c r="X121" s="22">
        <v>1216.6666666666667</v>
      </c>
      <c r="Y121" s="22">
        <v>4.7777777777777777</v>
      </c>
      <c r="Z121" s="22">
        <v>1236.6666666666667</v>
      </c>
      <c r="AA121" s="22">
        <v>5.2222222222222223</v>
      </c>
      <c r="AB121" s="22">
        <v>1356.9259259259259</v>
      </c>
      <c r="AC121" s="24">
        <v>1.4444444444444444</v>
      </c>
      <c r="AD121" s="24">
        <v>520.4</v>
      </c>
      <c r="AE121" s="24">
        <v>3.5555555555555554</v>
      </c>
      <c r="AF121" s="24">
        <v>850.125</v>
      </c>
      <c r="AG121" s="24">
        <v>3</v>
      </c>
      <c r="AH121" s="24">
        <v>707.22222222222217</v>
      </c>
      <c r="AI121" s="24">
        <v>2.6666666666666665</v>
      </c>
      <c r="AJ121" s="24">
        <v>716.72727272727275</v>
      </c>
      <c r="AK121" s="26">
        <v>2.2222222222222223</v>
      </c>
      <c r="AL121" s="26">
        <v>1596.75</v>
      </c>
      <c r="AM121" s="26">
        <v>2.9</v>
      </c>
      <c r="AN121" s="26">
        <v>1676</v>
      </c>
      <c r="AO121" s="26">
        <v>2.8</v>
      </c>
      <c r="AP121" s="26">
        <v>1633.5</v>
      </c>
      <c r="AQ121" s="26">
        <v>2.6551724137931036</v>
      </c>
      <c r="AR121" s="26">
        <v>1640.25</v>
      </c>
      <c r="AS121" s="28">
        <v>3</v>
      </c>
      <c r="AT121" s="28">
        <v>1104.75</v>
      </c>
      <c r="AU121" s="28">
        <v>2</v>
      </c>
      <c r="AV121" s="28">
        <v>1147.1666666666667</v>
      </c>
      <c r="AW121" s="28">
        <v>2.6</v>
      </c>
      <c r="AX121" s="28">
        <v>995</v>
      </c>
      <c r="AY121" s="28">
        <v>2.5172413793103448</v>
      </c>
      <c r="AZ121" s="28">
        <v>1076.409090909091</v>
      </c>
      <c r="BA121" s="33">
        <f>Tabla25[[#This Row],[ROS_NUM_COR_COD_ROS_TG_NEG]]-Tabla25[[#This Row],[PAS_NUM_COR_COD_ROS_TG_NEG]]</f>
        <v>0</v>
      </c>
      <c r="BB121" s="33">
        <f>Tabla25[[#This Row],[ROS_DUR_COR_COD_ROS_TG_NEG]]-Tabla25[[#This Row],[PAS_DUR_COR_COD_ROS_TG_NEG]]</f>
        <v>431.45000000000005</v>
      </c>
      <c r="BC121" s="33">
        <f>Tabla25[[#This Row],[ROS_NUM_COR_COD_ROS_TG_NEU]]-Tabla25[[#This Row],[PAS_NUM_COR_COD_ROS_TG_NEU]]</f>
        <v>-1.4500000000000002</v>
      </c>
      <c r="BD121" s="33">
        <f>Tabla25[[#This Row],[ROS_DUR_COR_COD_ROS_TG_NEU]]-Tabla25[[#This Row],[PAS_DUR_COR_COD_ROS_TG_NEU]]</f>
        <v>238.22222222222229</v>
      </c>
      <c r="BE121" s="33">
        <f>Tabla25[[#This Row],[ROS_NUM_COR_COD_ROS_TG_POS]]-Tabla25[[#This Row],[PAS_NUM_COR_COD_ROS_TG_POS]]</f>
        <v>-0.69999999999999973</v>
      </c>
      <c r="BF121" s="33">
        <f>Tabla25[[#This Row],[ROS_DUR_COR_COD_ROS_TG_POS]]-Tabla25[[#This Row],[PAS_DUR_COR_COD_ROS_TG_POS]]</f>
        <v>-93.5625</v>
      </c>
      <c r="BG121" s="33">
        <f>Tabla25[[#This Row],[ROS_NUM_COR_COD_ROS_TG_TOT]]-Tabla25[[#This Row],[PAS_NUM_COR_COD_ROS_TG_TOT]]</f>
        <v>-0.73275862068965525</v>
      </c>
      <c r="BH121" s="33">
        <f>Tabla25[[#This Row],[ROS_DUR_COR_COD_ROS_TG_TOT]]-Tabla25[[#This Row],[PAS_DUR_COR_COD_ROS_TG_TOT]]</f>
        <v>201.52020202020208</v>
      </c>
      <c r="BI121" s="30">
        <f>Tabla25[[#This Row],[ROS_NUM_COR_COD_ESC_TG_NEG]]-Tabla25[[#This Row],[PAS_NUM_COR_COD_ESC_TG_NEG]]</f>
        <v>-1.2777777777777777</v>
      </c>
      <c r="BJ121" s="30">
        <f>Tabla25[[#This Row],[ROS_DUR_COR_COD_ESC_TG_NEG]]-Tabla25[[#This Row],[PAS_DUR_COR_COD_ESC_TG_NEG]]</f>
        <v>543.63888888888891</v>
      </c>
      <c r="BK121" s="30">
        <f>Tabla25[[#This Row],[ROS_NUM_COR_COD_ESC_TG_NEU]]-Tabla25[[#This Row],[PAS_NUM_COR_COD_ESC_TG_NEU]]</f>
        <v>-0.10000000000000009</v>
      </c>
      <c r="BL121" s="30">
        <f>Tabla25[[#This Row],[ROS_DUR_COR_COD_ESC_TG_NEU]]-Tabla25[[#This Row],[PAS_DUR_COR_COD_ESC_TG_NEU]]</f>
        <v>883.31578947368416</v>
      </c>
      <c r="BM121" s="30">
        <f>Tabla25[[#This Row],[ROS_NUM_COR_COD_ESC_TG_POS]]-Tabla25[[#This Row],[PAS_NUM_COR_COD_ESC_TG_POS]]</f>
        <v>-0.35000000000000009</v>
      </c>
      <c r="BN121" s="30">
        <f>Tabla25[[#This Row],[ROS_DUR_COR_COD_ESC_TG_POS]]-Tabla25[[#This Row],[PAS_DUR_COR_COD_ESC_TG_POS]]</f>
        <v>723.91176470588232</v>
      </c>
      <c r="BO121" s="30">
        <f>Tabla25[[#This Row],[ROS_NUM_COR_COD_ESC_TG_TOT]]-Tabla25[[#This Row],[PAS_NUM_COR_COD_ESC_TG_TOT]]</f>
        <v>-0.56149425287356314</v>
      </c>
      <c r="BP121" s="30">
        <f>Tabla25[[#This Row],[ROS_DUR_COR_COD_ESC_TG_TOT]]-Tabla25[[#This Row],[PAS_DUR_COR_COD_ESC_TG_TOT]]</f>
        <v>723.9537037037037</v>
      </c>
      <c r="BQ121" s="36">
        <f>Tabla25[[#This Row],[PAS_NUM_COR_COD_ROS_TG_NEG]]-Tabla25[[#This Row],[ESC_NUM_COR_COD_ROS_TG_NEG]]</f>
        <v>1.5555555555555556</v>
      </c>
      <c r="BR121" s="36">
        <f>Tabla25[[#This Row],[PAS_DUR_COR_COD_ROS_TG_NEG]]-Tabla25[[#This Row],[ESC_DUR_COR_COD_ROS_TG_NEG]]</f>
        <v>152.89999999999998</v>
      </c>
      <c r="BS121" s="36">
        <f>Tabla25[[#This Row],[PAS_NUM_COR_COD_ROS_TG_NEU]]-Tabla25[[#This Row],[ESC_NUM_COR_COD_ROS_TG_NEU]]</f>
        <v>-0.10555555555555518</v>
      </c>
      <c r="BT121" s="36">
        <f>Tabla25[[#This Row],[PAS_DUR_COR_COD_ROS_TG_NEU]]-Tabla25[[#This Row],[ESC_DUR_COR_COD_ROS_TG_NEU]]</f>
        <v>58.819444444444457</v>
      </c>
      <c r="BU121" s="36">
        <f>Tabla25[[#This Row],[PAS_NUM_COR_COD_ROS_TG_POS]]-Tabla25[[#This Row],[ESC_NUM_COR_COD_ROS_TG_POS]]</f>
        <v>0.29999999999999982</v>
      </c>
      <c r="BV121" s="36">
        <f>Tabla25[[#This Row],[PAS_DUR_COR_COD_ROS_TG_POS]]-Tabla25[[#This Row],[ESC_DUR_COR_COD_ROS_TG_POS]]</f>
        <v>381.34027777777783</v>
      </c>
      <c r="BW121" s="36">
        <f>Tabla25[[#This Row],[PAS_NUM_COR_COD_ROS_TG_TOT]]-Tabla25[[#This Row],[ESC_NUM_COR_COD_ROS_TG_TOT]]</f>
        <v>0.58333333333333348</v>
      </c>
      <c r="BX121" s="36">
        <f>Tabla25[[#This Row],[PAS_DUR_COR_COD_ROS_TG_TOT]]-Tabla25[[#This Row],[ESC_DUR_COR_COD_ROS_TG_TOT]]</f>
        <v>158.16161616161617</v>
      </c>
      <c r="BY121" s="39">
        <f>Tabla25[[#This Row],[PAS_NUM_COR_COD_ESC_TG_NEG]]-Tabla25[[#This Row],[ESC_NUM_COR_COD_ESC_TG_NEG]]</f>
        <v>-2.6111111111111107</v>
      </c>
      <c r="BZ121" s="39">
        <f>Tabla25[[#This Row],[PAS_DUR_COR_COD_ESC_TG_NEG]]-Tabla25[[#This Row],[ESC_DUR_COR_COD_ESC_TG_NEG]]</f>
        <v>-564.33333333333326</v>
      </c>
      <c r="CA121" s="39">
        <f>Tabla25[[#This Row],[PAS_NUM_COR_COD_ESC_TG_NEU]]-Tabla25[[#This Row],[ESC_NUM_COR_COD_ESC_TG_NEU]]</f>
        <v>-1.7777777777777777</v>
      </c>
      <c r="CB121" s="39">
        <f>Tabla25[[#This Row],[PAS_DUR_COR_COD_ESC_TG_NEU]]-Tabla25[[#This Row],[ESC_DUR_COR_COD_ESC_TG_NEU]]</f>
        <v>-423.98245614035091</v>
      </c>
      <c r="CC121" s="39">
        <f>Tabla25[[#This Row],[PAS_NUM_COR_COD_ESC_TG_POS]]-Tabla25[[#This Row],[ESC_NUM_COR_COD_ESC_TG_POS]]</f>
        <v>-1.6277777777777778</v>
      </c>
      <c r="CD121" s="39">
        <f>Tabla25[[#This Row],[PAS_DUR_COR_COD_ESC_TG_POS]]-Tabla25[[#This Row],[ESC_DUR_COR_COD_ESC_TG_POS]]</f>
        <v>-327.07843137254906</v>
      </c>
      <c r="CE121" s="39">
        <f>Tabla25[[#This Row],[PAS_NUM_COR_COD_ESC_TG_TOT]]-Tabla25[[#This Row],[ESC_NUM_COR_COD_ESC_TG_TOT]]</f>
        <v>-2.0055555555555555</v>
      </c>
      <c r="CF121" s="39">
        <f>Tabla25[[#This Row],[PAS_DUR_COR_COD_ESC_TG_TOT]]-Tabla25[[#This Row],[ESC_DUR_COR_COD_ESC_TG_TOT]]</f>
        <v>-440.62962962962956</v>
      </c>
      <c r="CG121" s="42">
        <f>Tabla25[[#This Row],[PAS_NUM_COR_COD_ROS_TG_NEG]]-Tabla25[[#This Row],[PAS_NUM_COR_COD_ESC_TG_NEG]]</f>
        <v>-0.5</v>
      </c>
      <c r="CH121" s="42">
        <f>Tabla25[[#This Row],[PAS_NUM_COR_COD_ROS_TG_NEU]]-Tabla25[[#This Row],[PAS_NUM_COR_COD_ESC_TG_NEU]]</f>
        <v>0.45000000000000018</v>
      </c>
      <c r="CI121" s="42">
        <f>Tabla25[[#This Row],[PAS_NUM_COR_COD_ROS_TG_POS]]-Tabla25[[#This Row],[PAS_NUM_COR_COD_ESC_TG_POS]]</f>
        <v>0.14999999999999991</v>
      </c>
      <c r="CJ121" s="42">
        <f>Tabla25[[#This Row],[PAS_NUM_COR_COD_ROS_TG_TOT]]-Tabla25[[#This Row],[PAS_NUM_COR_COD_ESC_TG_TOT]]</f>
        <v>3.3333333333333215E-2</v>
      </c>
      <c r="CK121" s="42">
        <f>Tabla25[[#This Row],[PAS_DUR_COR_COD_ROS_TG_NEG]]-Tabla25[[#This Row],[PAS_DUR_COR_COD_ESC_TG_NEG]]</f>
        <v>-379.81111111111113</v>
      </c>
      <c r="CL121" s="42">
        <f>Tabla25[[#This Row],[PAS_DUR_COR_COD_ROS_TG_NEU]]-Tabla25[[#This Row],[PAS_DUR_COR_COD_ESC_TG_NEU]]</f>
        <v>116.26023391812862</v>
      </c>
      <c r="CM121" s="42">
        <f>Tabla25[[#This Row],[PAS_DUR_COR_COD_ROS_TG_POS]]-Tabla25[[#This Row],[PAS_DUR_COR_COD_ESC_TG_POS]]</f>
        <v>178.97426470588232</v>
      </c>
      <c r="CN121" s="42">
        <f>Tabla25[[#This Row],[PAS_DUR_COR_COD_ROS_TG_TOT]]-Tabla25[[#This Row],[PAS_DUR_COR_COD_ESC_TG_TOT]]</f>
        <v>-41.407407407407391</v>
      </c>
      <c r="CO121" s="44">
        <f>Tabla25[[#This Row],[ESC_NUM_COR_COD_ROS_TG_NEG]]-Tabla25[[#This Row],[ESC_NUM_COR_COD_ESC_TG_NEG]]</f>
        <v>-4.6666666666666661</v>
      </c>
      <c r="CP121" s="44">
        <f>Tabla25[[#This Row],[ESC_NUM_COR_COD_ROS_TG_NEU]]-Tabla25[[#This Row],[ESC_NUM_COR_COD_ESC_TG_NEU]]</f>
        <v>-1.2222222222222223</v>
      </c>
      <c r="CQ121" s="44">
        <f>Tabla25[[#This Row],[ESC_NUM_COR_COD_ROS_TG_POS]]-Tabla25[[#This Row],[ESC_NUM_COR_COD_ESC_TG_POS]]</f>
        <v>-1.7777777777777777</v>
      </c>
      <c r="CR121" s="44">
        <f>Tabla25[[#This Row],[ESC_NUM_COR_COD_ROS_TG_TOT]]-Tabla25[[#This Row],[ESC_NUM_COR_COD_ESC_TG_TOT]]</f>
        <v>-2.5555555555555558</v>
      </c>
      <c r="CS121" s="44">
        <f>Tabla25[[#This Row],[ESC_DUR_COR_COD_ROS_TG_NEG]]-Tabla25[[#This Row],[ESC_DUR_COR_COD_ESC_TG_NEG]]</f>
        <v>-1097.0444444444443</v>
      </c>
      <c r="CT121" s="44">
        <f>Tabla25[[#This Row],[ESC_DUR_COR_COD_ROS_TG_NEU]]-Tabla25[[#This Row],[ESC_DUR_COR_COD_ESC_TG_NEU]]</f>
        <v>-366.54166666666674</v>
      </c>
      <c r="CU121" s="44">
        <f>Tabla25[[#This Row],[ESC_DUR_COR_COD_ROS_TG_POS]]-Tabla25[[#This Row],[ESC_DUR_COR_COD_ESC_TG_POS]]</f>
        <v>-529.44444444444457</v>
      </c>
      <c r="CV121" s="44">
        <f>Tabla25[[#This Row],[ESC_DUR_COR_COD_ROS_TG_TOT]]-Tabla25[[#This Row],[ESC_DUR_COR_COD_ESC_TG_TOT]]</f>
        <v>-640.19865319865312</v>
      </c>
      <c r="CW121" s="47">
        <f>Tabla25[[#This Row],[ROS_NUM_COR_COD_ROS_TG_NEG]]-Tabla25[[#This Row],[ROS_NUM_COR_COD_ESC_TG_NEG]]</f>
        <v>0.77777777777777768</v>
      </c>
      <c r="CX121" s="47">
        <f>Tabla25[[#This Row],[ROS_NUM_COR_COD_ROS_TG_NEU]]-Tabla25[[#This Row],[ROS_NUM_COR_COD_ESC_TG_NEU]]</f>
        <v>-0.89999999999999991</v>
      </c>
      <c r="CY121" s="47">
        <f>Tabla25[[#This Row],[ROS_NUM_COR_COD_ROS_TG_POS]]-Tabla25[[#This Row],[ROS_NUM_COR_COD_ESC_TG_POS]]</f>
        <v>-0.19999999999999973</v>
      </c>
      <c r="CZ121" s="47">
        <f>Tabla25[[#This Row],[ROS_NUM_COR_COD_ROS_TG_TOT]]-Tabla25[[#This Row],[ROS_NUM_COR_COD_ESC_TG_TOT]]</f>
        <v>-0.1379310344827589</v>
      </c>
      <c r="DA121" s="47">
        <f>Tabla25[[#This Row],[ROS_DUR_COR_COD_ROS_TG_NEG]]-Tabla25[[#This Row],[ROS_DUR_COR_COD_ESC_TG_NEG]]</f>
        <v>-492</v>
      </c>
      <c r="DB121" s="47">
        <f>Tabla25[[#This Row],[ROS_DUR_COR_COD_ROS_TG_NEU]]-Tabla25[[#This Row],[ROS_DUR_COR_COD_ESC_TG_NEU]]</f>
        <v>-528.83333333333326</v>
      </c>
      <c r="DC121" s="47">
        <f>Tabla25[[#This Row],[ROS_DUR_COR_COD_ROS_TG_POS]]-Tabla25[[#This Row],[ROS_DUR_COR_COD_ESC_TG_POS]]</f>
        <v>-638.5</v>
      </c>
      <c r="DD121" s="47">
        <f>Tabla25[[#This Row],[ROS_DUR_COR_COD_ROS_TG_TOT]]-Tabla25[[#This Row],[ROS_DUR_COR_COD_ESC_TG_TOT]]</f>
        <v>-563.84090909090901</v>
      </c>
      <c r="DE121" s="57">
        <v>342.125</v>
      </c>
      <c r="DF121" s="57">
        <v>371</v>
      </c>
      <c r="DG121" s="57">
        <v>338.25</v>
      </c>
      <c r="DH121" s="57">
        <v>348.59090909090907</v>
      </c>
      <c r="DI121" s="57">
        <v>334.75</v>
      </c>
      <c r="DJ121" s="57">
        <v>344.83333333333331</v>
      </c>
      <c r="DK121" s="57">
        <v>338.83333333333331</v>
      </c>
      <c r="DL121" s="57">
        <v>340.0625</v>
      </c>
      <c r="DM121" s="57">
        <v>171.2</v>
      </c>
      <c r="DN121" s="57">
        <v>198.25</v>
      </c>
      <c r="DO121" s="57">
        <v>273.22222222222223</v>
      </c>
      <c r="DP121" s="57">
        <v>222.77272727272728</v>
      </c>
      <c r="DQ121" s="57">
        <v>328.55555555555554</v>
      </c>
      <c r="DR121" s="57">
        <v>260.33333333333331</v>
      </c>
      <c r="DS121" s="57">
        <v>260.33333333333331</v>
      </c>
      <c r="DT121" s="57">
        <v>283.07407407407408</v>
      </c>
      <c r="DU121" s="57">
        <v>241.25</v>
      </c>
      <c r="DV121" s="57">
        <v>253.22222222222223</v>
      </c>
      <c r="DW121" s="57">
        <v>249.9375</v>
      </c>
      <c r="DX121" s="57">
        <v>247.81481481481481</v>
      </c>
      <c r="DY121" s="57">
        <v>305.94444444444446</v>
      </c>
      <c r="DZ121" s="57">
        <v>212.52631578947367</v>
      </c>
      <c r="EA121" s="57">
        <v>246.64705882352942</v>
      </c>
      <c r="EB121" s="57">
        <v>254.40740740740742</v>
      </c>
      <c r="EC121" s="57">
        <f>Tabla25[[#This Row],[ROS_1DU_COR_COD_ROS_TG_NEG]]-Tabla25[[#This Row],[ROS_1DU_COR_COD_ESC_TG_NEG]]</f>
        <v>7.375</v>
      </c>
      <c r="ED121" s="57">
        <f>Tabla25[[#This Row],[ROS_1DU_COR_COD_ROS_TG_NEU]]-Tabla25[[#This Row],[ROS_1DU_COR_COD_ESC_TG_NEU]]</f>
        <v>26.166666666666686</v>
      </c>
      <c r="EE121" s="57">
        <f>Tabla25[[#This Row],[ROS_1DU_COR_COD_ROS_TG_POS]]-Tabla25[[#This Row],[ROS_1DU_COR_COD_ESC_TG_POS]]</f>
        <v>-0.58333333333331439</v>
      </c>
      <c r="EF121" s="57">
        <f>Tabla25[[#This Row],[ROS_1DU_COR_COD_ROS_TG_TOT]]-Tabla25[[#This Row],[ROS_1DU_COR_COD_ESC_TG_TOT]]</f>
        <v>8.5284090909090651</v>
      </c>
      <c r="EG121" s="57">
        <f>Tabla25[[#This Row],[ESC_1DU_COR_COD_ROS_TG_NEG]]-Tabla25[[#This Row],[ESC_1DU_COR_COD_ESC_TG_NEG]]</f>
        <v>-157.35555555555555</v>
      </c>
      <c r="EH121" s="57">
        <f>Tabla25[[#This Row],[ESC_1DU_COR_COD_ROS_TG_NEU]]-Tabla25[[#This Row],[ESC_1DU_COR_COD_ESC_TG_NEU]]</f>
        <v>-62.083333333333314</v>
      </c>
      <c r="EI121" s="57">
        <f>Tabla25[[#This Row],[ESC_1DU_COR_COD_ROS_TG_POS]]-Tabla25[[#This Row],[ESC_1DU_COR_COD_ESC_TG_POS]]</f>
        <v>12.888888888888914</v>
      </c>
      <c r="EJ121" s="57">
        <f>Tabla25[[#This Row],[ESC_1DU_COR_COD_ROS_TG_TOT]]-Tabla25[[#This Row],[ESC_1DU_COR_COD_ESC_TG_TOT]]</f>
        <v>-60.301346801346796</v>
      </c>
      <c r="EK121" s="57">
        <f>Tabla25[[#This Row],[PAS_1DU_COR_COD_ROS_TG_NEG]]-Tabla25[[#This Row],[PAS_1DU_COR_COD_ESC_TG_NEG]]</f>
        <v>-64.694444444444457</v>
      </c>
      <c r="EL121" s="57">
        <f>Tabla25[[#This Row],[PAS_1DU_COR_COD_ROS_TG_NEU]]-Tabla25[[#This Row],[PAS_1DU_COR_COD_ESC_TG_NEU]]</f>
        <v>40.695906432748558</v>
      </c>
      <c r="EM121" s="57">
        <f>Tabla25[[#This Row],[PAS_1DU_COR_COD_ROS_TG_POS]]-Tabla25[[#This Row],[PAS_1DU_COR_COD_ESC_TG_POS]]</f>
        <v>3.2904411764705799</v>
      </c>
      <c r="EN121" s="57">
        <f>Tabla25[[#This Row],[PAS_1DU_COR_COD_ROS_TG_TOT]]-Tabla25[[#This Row],[PAS_1DU_COR_COD_ESC_TG_TOT]]</f>
        <v>-6.5925925925926094</v>
      </c>
    </row>
    <row r="122" spans="1:144" x14ac:dyDescent="0.3">
      <c r="A122" s="2" t="s">
        <v>120</v>
      </c>
      <c r="B122" s="2">
        <v>40</v>
      </c>
      <c r="C122" s="2">
        <v>2</v>
      </c>
      <c r="D122" s="2">
        <v>46</v>
      </c>
      <c r="E122" s="19">
        <v>3.3</v>
      </c>
      <c r="F122" s="19">
        <v>1203.6666666666667</v>
      </c>
      <c r="G122" s="19">
        <v>3.75</v>
      </c>
      <c r="H122" s="19">
        <v>1369.4444444444443</v>
      </c>
      <c r="I122" s="19">
        <v>3.45</v>
      </c>
      <c r="J122" s="19">
        <v>1248.5294117647059</v>
      </c>
      <c r="K122" s="19">
        <v>3.5</v>
      </c>
      <c r="L122" s="19">
        <v>1274.3584905660377</v>
      </c>
      <c r="M122" s="21">
        <v>3.35</v>
      </c>
      <c r="N122" s="21">
        <v>1173.4444444444443</v>
      </c>
      <c r="O122" s="21">
        <v>3</v>
      </c>
      <c r="P122" s="21">
        <v>978.35</v>
      </c>
      <c r="Q122" s="21">
        <v>2.8</v>
      </c>
      <c r="R122" s="21">
        <v>1018.1111111111111</v>
      </c>
      <c r="S122" s="21">
        <v>3.05</v>
      </c>
      <c r="T122" s="21">
        <v>1053.8392857142858</v>
      </c>
      <c r="U122" s="22">
        <v>5.4444444444444446</v>
      </c>
      <c r="V122" s="22">
        <v>2183.5625</v>
      </c>
      <c r="W122" s="22">
        <v>4.05</v>
      </c>
      <c r="X122" s="22">
        <v>1499.6666666666667</v>
      </c>
      <c r="Y122" s="22">
        <v>4.9375</v>
      </c>
      <c r="Z122" s="22">
        <v>1691.9375</v>
      </c>
      <c r="AA122" s="22">
        <v>4.7777777777777777</v>
      </c>
      <c r="AB122" s="22">
        <v>1780.04</v>
      </c>
      <c r="AC122" s="24">
        <v>0.3888888888888889</v>
      </c>
      <c r="AD122" s="24">
        <v>474.4</v>
      </c>
      <c r="AE122" s="24">
        <v>1.3</v>
      </c>
      <c r="AF122" s="24">
        <v>804.5454545454545</v>
      </c>
      <c r="AG122" s="24">
        <v>1.25</v>
      </c>
      <c r="AH122" s="24">
        <v>620.9</v>
      </c>
      <c r="AI122" s="24">
        <v>0.98148148148148151</v>
      </c>
      <c r="AJ122" s="24">
        <v>670.42307692307691</v>
      </c>
      <c r="AK122" s="26">
        <v>2.2222222222222223</v>
      </c>
      <c r="AL122" s="26">
        <v>867.14285714285711</v>
      </c>
      <c r="AM122" s="26">
        <v>2.2000000000000002</v>
      </c>
      <c r="AN122" s="26">
        <v>1356.4</v>
      </c>
      <c r="AO122" s="26">
        <v>2.2999999999999998</v>
      </c>
      <c r="AP122" s="26">
        <v>1085.3333333333333</v>
      </c>
      <c r="AQ122" s="26">
        <v>2.2413793103448274</v>
      </c>
      <c r="AR122" s="26">
        <v>1075.7777777777778</v>
      </c>
      <c r="AS122" s="28">
        <v>4.5555555555555554</v>
      </c>
      <c r="AT122" s="28">
        <v>1725.25</v>
      </c>
      <c r="AU122" s="28">
        <v>4.0999999999999996</v>
      </c>
      <c r="AV122" s="28">
        <v>1687.5</v>
      </c>
      <c r="AW122" s="28">
        <v>3.6</v>
      </c>
      <c r="AX122" s="28">
        <v>1114.2</v>
      </c>
      <c r="AY122" s="28">
        <v>4.068965517241379</v>
      </c>
      <c r="AZ122" s="28">
        <v>1478.6153846153845</v>
      </c>
      <c r="BA122" s="33">
        <f>Tabla25[[#This Row],[ROS_NUM_COR_COD_ROS_TG_NEG]]-Tabla25[[#This Row],[PAS_NUM_COR_COD_ROS_TG_NEG]]</f>
        <v>1.2055555555555553</v>
      </c>
      <c r="BB122" s="33">
        <f>Tabla25[[#This Row],[ROS_DUR_COR_COD_ROS_TG_NEG]]-Tabla25[[#This Row],[PAS_DUR_COR_COD_ROS_TG_NEG]]</f>
        <v>551.80555555555566</v>
      </c>
      <c r="BC122" s="33">
        <f>Tabla25[[#This Row],[ROS_NUM_COR_COD_ROS_TG_NEU]]-Tabla25[[#This Row],[PAS_NUM_COR_COD_ROS_TG_NEU]]</f>
        <v>1.0999999999999996</v>
      </c>
      <c r="BD122" s="33">
        <f>Tabla25[[#This Row],[ROS_DUR_COR_COD_ROS_TG_NEU]]-Tabla25[[#This Row],[PAS_DUR_COR_COD_ROS_TG_NEU]]</f>
        <v>709.15</v>
      </c>
      <c r="BE122" s="33">
        <f>Tabla25[[#This Row],[ROS_NUM_COR_COD_ROS_TG_POS]]-Tabla25[[#This Row],[PAS_NUM_COR_COD_ROS_TG_POS]]</f>
        <v>0.80000000000000027</v>
      </c>
      <c r="BF122" s="33">
        <f>Tabla25[[#This Row],[ROS_DUR_COR_COD_ROS_TG_POS]]-Tabla25[[#This Row],[PAS_DUR_COR_COD_ROS_TG_POS]]</f>
        <v>96.08888888888896</v>
      </c>
      <c r="BG122" s="33">
        <f>Tabla25[[#This Row],[ROS_NUM_COR_COD_ROS_TG_TOT]]-Tabla25[[#This Row],[PAS_NUM_COR_COD_ROS_TG_TOT]]</f>
        <v>1.0189655172413792</v>
      </c>
      <c r="BH122" s="33">
        <f>Tabla25[[#This Row],[ROS_DUR_COR_COD_ROS_TG_TOT]]-Tabla25[[#This Row],[PAS_DUR_COR_COD_ROS_TG_TOT]]</f>
        <v>424.77609890109875</v>
      </c>
      <c r="BI122" s="30">
        <f>Tabla25[[#This Row],[ROS_NUM_COR_COD_ESC_TG_NEG]]-Tabla25[[#This Row],[PAS_NUM_COR_COD_ESC_TG_NEG]]</f>
        <v>-1.0777777777777775</v>
      </c>
      <c r="BJ122" s="30">
        <f>Tabla25[[#This Row],[ROS_DUR_COR_COD_ESC_TG_NEG]]-Tabla25[[#This Row],[PAS_DUR_COR_COD_ESC_TG_NEG]]</f>
        <v>-336.52380952380963</v>
      </c>
      <c r="BK122" s="30">
        <f>Tabla25[[#This Row],[ROS_NUM_COR_COD_ESC_TG_NEU]]-Tabla25[[#This Row],[PAS_NUM_COR_COD_ESC_TG_NEU]]</f>
        <v>-1.5499999999999998</v>
      </c>
      <c r="BL122" s="30">
        <f>Tabla25[[#This Row],[ROS_DUR_COR_COD_ESC_TG_NEU]]-Tabla25[[#This Row],[PAS_DUR_COR_COD_ESC_TG_NEU]]</f>
        <v>-13.044444444444252</v>
      </c>
      <c r="BM122" s="30">
        <f>Tabla25[[#This Row],[ROS_NUM_COR_COD_ESC_TG_POS]]-Tabla25[[#This Row],[PAS_NUM_COR_COD_ESC_TG_POS]]</f>
        <v>-1.1500000000000004</v>
      </c>
      <c r="BN122" s="30">
        <f>Tabla25[[#This Row],[ROS_DUR_COR_COD_ESC_TG_POS]]-Tabla25[[#This Row],[PAS_DUR_COR_COD_ESC_TG_POS]]</f>
        <v>-163.1960784313726</v>
      </c>
      <c r="BO122" s="30">
        <f>Tabla25[[#This Row],[ROS_NUM_COR_COD_ESC_TG_TOT]]-Tabla25[[#This Row],[PAS_NUM_COR_COD_ESC_TG_TOT]]</f>
        <v>-1.2586206896551726</v>
      </c>
      <c r="BP122" s="30">
        <f>Tabla25[[#This Row],[ROS_DUR_COR_COD_ESC_TG_TOT]]-Tabla25[[#This Row],[PAS_DUR_COR_COD_ESC_TG_TOT]]</f>
        <v>-198.58071278825992</v>
      </c>
      <c r="BQ122" s="36">
        <f>Tabla25[[#This Row],[PAS_NUM_COR_COD_ROS_TG_NEG]]-Tabla25[[#This Row],[ESC_NUM_COR_COD_ROS_TG_NEG]]</f>
        <v>2.9611111111111112</v>
      </c>
      <c r="BR122" s="36">
        <f>Tabla25[[#This Row],[PAS_DUR_COR_COD_ROS_TG_NEG]]-Tabla25[[#This Row],[ESC_DUR_COR_COD_ROS_TG_NEG]]</f>
        <v>699.04444444444437</v>
      </c>
      <c r="BS122" s="36">
        <f>Tabla25[[#This Row],[PAS_NUM_COR_COD_ROS_TG_NEU]]-Tabla25[[#This Row],[ESC_NUM_COR_COD_ROS_TG_NEU]]</f>
        <v>1.7</v>
      </c>
      <c r="BT122" s="36">
        <f>Tabla25[[#This Row],[PAS_DUR_COR_COD_ROS_TG_NEU]]-Tabla25[[#This Row],[ESC_DUR_COR_COD_ROS_TG_NEU]]</f>
        <v>173.80454545454552</v>
      </c>
      <c r="BU122" s="36">
        <f>Tabla25[[#This Row],[PAS_NUM_COR_COD_ROS_TG_POS]]-Tabla25[[#This Row],[ESC_NUM_COR_COD_ROS_TG_POS]]</f>
        <v>1.5499999999999998</v>
      </c>
      <c r="BV122" s="36">
        <f>Tabla25[[#This Row],[PAS_DUR_COR_COD_ROS_TG_POS]]-Tabla25[[#This Row],[ESC_DUR_COR_COD_ROS_TG_POS]]</f>
        <v>397.21111111111111</v>
      </c>
      <c r="BW122" s="36">
        <f>Tabla25[[#This Row],[PAS_NUM_COR_COD_ROS_TG_TOT]]-Tabla25[[#This Row],[ESC_NUM_COR_COD_ROS_TG_TOT]]</f>
        <v>2.0685185185185184</v>
      </c>
      <c r="BX122" s="36">
        <f>Tabla25[[#This Row],[PAS_DUR_COR_COD_ROS_TG_TOT]]-Tabla25[[#This Row],[ESC_DUR_COR_COD_ROS_TG_TOT]]</f>
        <v>383.41620879120887</v>
      </c>
      <c r="BY122" s="39">
        <f>Tabla25[[#This Row],[PAS_NUM_COR_COD_ESC_TG_NEG]]-Tabla25[[#This Row],[ESC_NUM_COR_COD_ESC_TG_NEG]]</f>
        <v>-2.1444444444444448</v>
      </c>
      <c r="BZ122" s="39">
        <f>Tabla25[[#This Row],[PAS_DUR_COR_COD_ESC_TG_NEG]]-Tabla25[[#This Row],[ESC_DUR_COR_COD_ESC_TG_NEG]]</f>
        <v>-979.89583333333326</v>
      </c>
      <c r="CA122" s="39">
        <f>Tabla25[[#This Row],[PAS_NUM_COR_COD_ESC_TG_NEU]]-Tabla25[[#This Row],[ESC_NUM_COR_COD_ESC_TG_NEU]]</f>
        <v>-0.29999999999999982</v>
      </c>
      <c r="CB122" s="39">
        <f>Tabla25[[#This Row],[PAS_DUR_COR_COD_ESC_TG_NEU]]-Tabla25[[#This Row],[ESC_DUR_COR_COD_ESC_TG_NEU]]</f>
        <v>-130.2222222222224</v>
      </c>
      <c r="CC122" s="39">
        <f>Tabla25[[#This Row],[PAS_NUM_COR_COD_ESC_TG_POS]]-Tabla25[[#This Row],[ESC_NUM_COR_COD_ESC_TG_POS]]</f>
        <v>-1.4874999999999998</v>
      </c>
      <c r="CD122" s="39">
        <f>Tabla25[[#This Row],[PAS_DUR_COR_COD_ESC_TG_POS]]-Tabla25[[#This Row],[ESC_DUR_COR_COD_ESC_TG_POS]]</f>
        <v>-443.40808823529414</v>
      </c>
      <c r="CE122" s="39">
        <f>Tabla25[[#This Row],[PAS_NUM_COR_COD_ESC_TG_TOT]]-Tabla25[[#This Row],[ESC_NUM_COR_COD_ESC_TG_TOT]]</f>
        <v>-1.2777777777777777</v>
      </c>
      <c r="CF122" s="39">
        <f>Tabla25[[#This Row],[PAS_DUR_COR_COD_ESC_TG_TOT]]-Tabla25[[#This Row],[ESC_DUR_COR_COD_ESC_TG_TOT]]</f>
        <v>-505.68150943396222</v>
      </c>
      <c r="CG122" s="42">
        <f>Tabla25[[#This Row],[PAS_NUM_COR_COD_ROS_TG_NEG]]-Tabla25[[#This Row],[PAS_NUM_COR_COD_ESC_TG_NEG]]</f>
        <v>5.0000000000000266E-2</v>
      </c>
      <c r="CH122" s="42">
        <f>Tabla25[[#This Row],[PAS_NUM_COR_COD_ROS_TG_NEU]]-Tabla25[[#This Row],[PAS_NUM_COR_COD_ESC_TG_NEU]]</f>
        <v>-0.75</v>
      </c>
      <c r="CI122" s="42">
        <f>Tabla25[[#This Row],[PAS_NUM_COR_COD_ROS_TG_POS]]-Tabla25[[#This Row],[PAS_NUM_COR_COD_ESC_TG_POS]]</f>
        <v>-0.65000000000000036</v>
      </c>
      <c r="CJ122" s="42">
        <f>Tabla25[[#This Row],[PAS_NUM_COR_COD_ROS_TG_TOT]]-Tabla25[[#This Row],[PAS_NUM_COR_COD_ESC_TG_TOT]]</f>
        <v>-0.45000000000000018</v>
      </c>
      <c r="CK122" s="42">
        <f>Tabla25[[#This Row],[PAS_DUR_COR_COD_ROS_TG_NEG]]-Tabla25[[#This Row],[PAS_DUR_COR_COD_ESC_TG_NEG]]</f>
        <v>-30.222222222222399</v>
      </c>
      <c r="CL122" s="42">
        <f>Tabla25[[#This Row],[PAS_DUR_COR_COD_ROS_TG_NEU]]-Tabla25[[#This Row],[PAS_DUR_COR_COD_ESC_TG_NEU]]</f>
        <v>-391.09444444444432</v>
      </c>
      <c r="CM122" s="42">
        <f>Tabla25[[#This Row],[PAS_DUR_COR_COD_ROS_TG_POS]]-Tabla25[[#This Row],[PAS_DUR_COR_COD_ESC_TG_POS]]</f>
        <v>-230.41830065359477</v>
      </c>
      <c r="CN122" s="42">
        <f>Tabla25[[#This Row],[PAS_DUR_COR_COD_ROS_TG_TOT]]-Tabla25[[#This Row],[PAS_DUR_COR_COD_ESC_TG_TOT]]</f>
        <v>-220.51920485175197</v>
      </c>
      <c r="CO122" s="44">
        <f>Tabla25[[#This Row],[ESC_NUM_COR_COD_ROS_TG_NEG]]-Tabla25[[#This Row],[ESC_NUM_COR_COD_ESC_TG_NEG]]</f>
        <v>-5.0555555555555554</v>
      </c>
      <c r="CP122" s="44">
        <f>Tabla25[[#This Row],[ESC_NUM_COR_COD_ROS_TG_NEU]]-Tabla25[[#This Row],[ESC_NUM_COR_COD_ESC_TG_NEU]]</f>
        <v>-2.75</v>
      </c>
      <c r="CQ122" s="44">
        <f>Tabla25[[#This Row],[ESC_NUM_COR_COD_ROS_TG_POS]]-Tabla25[[#This Row],[ESC_NUM_COR_COD_ESC_TG_POS]]</f>
        <v>-3.6875</v>
      </c>
      <c r="CR122" s="44">
        <f>Tabla25[[#This Row],[ESC_NUM_COR_COD_ROS_TG_TOT]]-Tabla25[[#This Row],[ESC_NUM_COR_COD_ESC_TG_TOT]]</f>
        <v>-3.7962962962962963</v>
      </c>
      <c r="CS122" s="44">
        <f>Tabla25[[#This Row],[ESC_DUR_COR_COD_ROS_TG_NEG]]-Tabla25[[#This Row],[ESC_DUR_COR_COD_ESC_TG_NEG]]</f>
        <v>-1709.1624999999999</v>
      </c>
      <c r="CT122" s="44">
        <f>Tabla25[[#This Row],[ESC_DUR_COR_COD_ROS_TG_NEU]]-Tabla25[[#This Row],[ESC_DUR_COR_COD_ESC_TG_NEU]]</f>
        <v>-695.12121212121224</v>
      </c>
      <c r="CU122" s="44">
        <f>Tabla25[[#This Row],[ESC_DUR_COR_COD_ROS_TG_POS]]-Tabla25[[#This Row],[ESC_DUR_COR_COD_ESC_TG_POS]]</f>
        <v>-1071.0374999999999</v>
      </c>
      <c r="CV122" s="44">
        <f>Tabla25[[#This Row],[ESC_DUR_COR_COD_ROS_TG_TOT]]-Tabla25[[#This Row],[ESC_DUR_COR_COD_ESC_TG_TOT]]</f>
        <v>-1109.6169230769231</v>
      </c>
      <c r="CW122" s="47">
        <f>Tabla25[[#This Row],[ROS_NUM_COR_COD_ROS_TG_NEG]]-Tabla25[[#This Row],[ROS_NUM_COR_COD_ESC_TG_NEG]]</f>
        <v>2.333333333333333</v>
      </c>
      <c r="CX122" s="47">
        <f>Tabla25[[#This Row],[ROS_NUM_COR_COD_ROS_TG_NEU]]-Tabla25[[#This Row],[ROS_NUM_COR_COD_ESC_TG_NEU]]</f>
        <v>1.8999999999999995</v>
      </c>
      <c r="CY122" s="47">
        <f>Tabla25[[#This Row],[ROS_NUM_COR_COD_ROS_TG_POS]]-Tabla25[[#This Row],[ROS_NUM_COR_COD_ESC_TG_POS]]</f>
        <v>1.3000000000000003</v>
      </c>
      <c r="CZ122" s="47">
        <f>Tabla25[[#This Row],[ROS_NUM_COR_COD_ROS_TG_TOT]]-Tabla25[[#This Row],[ROS_NUM_COR_COD_ESC_TG_TOT]]</f>
        <v>1.8275862068965516</v>
      </c>
      <c r="DA122" s="47">
        <f>Tabla25[[#This Row],[ROS_DUR_COR_COD_ROS_TG_NEG]]-Tabla25[[#This Row],[ROS_DUR_COR_COD_ESC_TG_NEG]]</f>
        <v>858.10714285714289</v>
      </c>
      <c r="DB122" s="47">
        <f>Tabla25[[#This Row],[ROS_DUR_COR_COD_ROS_TG_NEU]]-Tabla25[[#This Row],[ROS_DUR_COR_COD_ESC_TG_NEU]]</f>
        <v>331.09999999999991</v>
      </c>
      <c r="DC122" s="47">
        <f>Tabla25[[#This Row],[ROS_DUR_COR_COD_ROS_TG_POS]]-Tabla25[[#This Row],[ROS_DUR_COR_COD_ESC_TG_POS]]</f>
        <v>28.866666666666788</v>
      </c>
      <c r="DD122" s="47">
        <f>Tabla25[[#This Row],[ROS_DUR_COR_COD_ROS_TG_TOT]]-Tabla25[[#This Row],[ROS_DUR_COR_COD_ESC_TG_TOT]]</f>
        <v>402.8376068376067</v>
      </c>
      <c r="DE122" s="57">
        <v>310.125</v>
      </c>
      <c r="DF122" s="57">
        <v>334.875</v>
      </c>
      <c r="DG122" s="57">
        <v>311</v>
      </c>
      <c r="DH122" s="57">
        <v>318.07692307692309</v>
      </c>
      <c r="DI122" s="57">
        <v>350.57142857142856</v>
      </c>
      <c r="DJ122" s="57">
        <v>236.4</v>
      </c>
      <c r="DK122" s="57">
        <v>268.16666666666669</v>
      </c>
      <c r="DL122" s="57">
        <v>291.38888888888891</v>
      </c>
      <c r="DM122" s="57">
        <v>322.60000000000002</v>
      </c>
      <c r="DN122" s="57">
        <v>338.27272727272725</v>
      </c>
      <c r="DO122" s="57">
        <v>290</v>
      </c>
      <c r="DP122" s="57">
        <v>316.69230769230768</v>
      </c>
      <c r="DQ122" s="57">
        <v>365.875</v>
      </c>
      <c r="DR122" s="57">
        <v>341</v>
      </c>
      <c r="DS122" s="57">
        <v>364.9375</v>
      </c>
      <c r="DT122" s="57">
        <v>356.62</v>
      </c>
      <c r="DU122" s="57">
        <v>354.77777777777777</v>
      </c>
      <c r="DV122" s="57">
        <v>343.2</v>
      </c>
      <c r="DW122" s="57">
        <v>340.16666666666669</v>
      </c>
      <c r="DX122" s="57">
        <v>345.94642857142856</v>
      </c>
      <c r="DY122" s="57">
        <v>367.83333333333331</v>
      </c>
      <c r="DZ122" s="57">
        <v>333.05555555555554</v>
      </c>
      <c r="EA122" s="57">
        <v>323.64705882352939</v>
      </c>
      <c r="EB122" s="57">
        <v>341.84905660377359</v>
      </c>
      <c r="EC122" s="57">
        <f>Tabla25[[#This Row],[ROS_1DU_COR_COD_ROS_TG_NEG]]-Tabla25[[#This Row],[ROS_1DU_COR_COD_ESC_TG_NEG]]</f>
        <v>-40.446428571428555</v>
      </c>
      <c r="ED122" s="57">
        <f>Tabla25[[#This Row],[ROS_1DU_COR_COD_ROS_TG_NEU]]-Tabla25[[#This Row],[ROS_1DU_COR_COD_ESC_TG_NEU]]</f>
        <v>98.474999999999994</v>
      </c>
      <c r="EE122" s="57">
        <f>Tabla25[[#This Row],[ROS_1DU_COR_COD_ROS_TG_POS]]-Tabla25[[#This Row],[ROS_1DU_COR_COD_ESC_TG_POS]]</f>
        <v>42.833333333333314</v>
      </c>
      <c r="EF122" s="57">
        <f>Tabla25[[#This Row],[ROS_1DU_COR_COD_ROS_TG_TOT]]-Tabla25[[#This Row],[ROS_1DU_COR_COD_ESC_TG_TOT]]</f>
        <v>26.68803418803418</v>
      </c>
      <c r="EG122" s="57">
        <f>Tabla25[[#This Row],[ESC_1DU_COR_COD_ROS_TG_NEG]]-Tabla25[[#This Row],[ESC_1DU_COR_COD_ESC_TG_NEG]]</f>
        <v>-43.274999999999977</v>
      </c>
      <c r="EH122" s="57">
        <f>Tabla25[[#This Row],[ESC_1DU_COR_COD_ROS_TG_NEU]]-Tabla25[[#This Row],[ESC_1DU_COR_COD_ESC_TG_NEU]]</f>
        <v>-2.7272727272727479</v>
      </c>
      <c r="EI122" s="57">
        <f>Tabla25[[#This Row],[ESC_1DU_COR_COD_ROS_TG_POS]]-Tabla25[[#This Row],[ESC_1DU_COR_COD_ESC_TG_POS]]</f>
        <v>-74.9375</v>
      </c>
      <c r="EJ122" s="57">
        <f>Tabla25[[#This Row],[ESC_1DU_COR_COD_ROS_TG_TOT]]-Tabla25[[#This Row],[ESC_1DU_COR_COD_ESC_TG_TOT]]</f>
        <v>-39.927692307692325</v>
      </c>
      <c r="EK122" s="57">
        <f>Tabla25[[#This Row],[PAS_1DU_COR_COD_ROS_TG_NEG]]-Tabla25[[#This Row],[PAS_1DU_COR_COD_ESC_TG_NEG]]</f>
        <v>-13.055555555555543</v>
      </c>
      <c r="EL122" s="57">
        <f>Tabla25[[#This Row],[PAS_1DU_COR_COD_ROS_TG_NEU]]-Tabla25[[#This Row],[PAS_1DU_COR_COD_ESC_TG_NEU]]</f>
        <v>10.144444444444446</v>
      </c>
      <c r="EM122" s="57">
        <f>Tabla25[[#This Row],[PAS_1DU_COR_COD_ROS_TG_POS]]-Tabla25[[#This Row],[PAS_1DU_COR_COD_ESC_TG_POS]]</f>
        <v>16.519607843137294</v>
      </c>
      <c r="EN122" s="57">
        <f>Tabla25[[#This Row],[PAS_1DU_COR_COD_ROS_TG_TOT]]-Tabla25[[#This Row],[PAS_1DU_COR_COD_ESC_TG_TOT]]</f>
        <v>4.0973719676549649</v>
      </c>
    </row>
    <row r="123" spans="1:144" x14ac:dyDescent="0.3">
      <c r="A123" s="2" t="s">
        <v>121</v>
      </c>
      <c r="B123" s="2">
        <v>40</v>
      </c>
      <c r="C123" s="2">
        <v>2</v>
      </c>
      <c r="D123" s="2">
        <v>46</v>
      </c>
      <c r="E123" s="19">
        <v>2.8</v>
      </c>
      <c r="F123" s="19">
        <v>2119.8888888888887</v>
      </c>
      <c r="G123" s="19">
        <v>2.4736842105263159</v>
      </c>
      <c r="H123" s="19">
        <v>1781.2222222222222</v>
      </c>
      <c r="I123" s="19">
        <v>3.8421052631578947</v>
      </c>
      <c r="J123" s="19">
        <v>1869.3076923076924</v>
      </c>
      <c r="K123" s="19">
        <v>3.0344827586206895</v>
      </c>
      <c r="L123" s="19">
        <v>1916.483870967742</v>
      </c>
      <c r="M123" s="21">
        <v>3.15</v>
      </c>
      <c r="N123" s="21">
        <v>1845</v>
      </c>
      <c r="O123" s="21">
        <v>4.1052631578947372</v>
      </c>
      <c r="P123" s="21">
        <v>1813.7857142857142</v>
      </c>
      <c r="Q123" s="21">
        <v>2.6315789473684212</v>
      </c>
      <c r="R123" s="21">
        <v>1678.5</v>
      </c>
      <c r="S123" s="21">
        <v>3.2931034482758621</v>
      </c>
      <c r="T123" s="21">
        <v>1786.6111111111111</v>
      </c>
      <c r="U123" s="22">
        <v>3.25</v>
      </c>
      <c r="V123" s="22">
        <v>1136.5714285714287</v>
      </c>
      <c r="W123" s="22">
        <v>5.1111111111111107</v>
      </c>
      <c r="X123" s="22">
        <v>1925.125</v>
      </c>
      <c r="Y123" s="22">
        <v>4.25</v>
      </c>
      <c r="Z123" s="22">
        <v>1404.7142857142858</v>
      </c>
      <c r="AA123" s="22">
        <v>4.24</v>
      </c>
      <c r="AB123" s="22">
        <v>1508.6363636363637</v>
      </c>
      <c r="AC123" s="24">
        <v>3.5</v>
      </c>
      <c r="AD123" s="24">
        <v>1417.8333333333333</v>
      </c>
      <c r="AE123" s="24">
        <v>1.7777777777777777</v>
      </c>
      <c r="AF123" s="24">
        <v>776.66666666666663</v>
      </c>
      <c r="AG123" s="24">
        <v>2.5</v>
      </c>
      <c r="AH123" s="24">
        <v>1155</v>
      </c>
      <c r="AI123" s="24">
        <v>2.56</v>
      </c>
      <c r="AJ123" s="24">
        <v>1116.5</v>
      </c>
      <c r="AK123" s="26">
        <v>1.125</v>
      </c>
      <c r="AL123" s="26">
        <v>1501</v>
      </c>
      <c r="AM123" s="26">
        <v>2.3333333333333335</v>
      </c>
      <c r="AN123" s="26">
        <v>1245.6666666666667</v>
      </c>
      <c r="AO123" s="26">
        <v>1.5</v>
      </c>
      <c r="AP123" s="26">
        <v>1308.75</v>
      </c>
      <c r="AQ123" s="26">
        <v>1.6666666666666667</v>
      </c>
      <c r="AR123" s="26">
        <v>1309.25</v>
      </c>
      <c r="AS123" s="28">
        <v>0.5</v>
      </c>
      <c r="AT123" s="28">
        <v>253.33333333333334</v>
      </c>
      <c r="AU123" s="28">
        <v>0.22222222222222221</v>
      </c>
      <c r="AV123" s="28">
        <v>210</v>
      </c>
      <c r="AW123" s="28">
        <v>0.1</v>
      </c>
      <c r="AX123" s="28">
        <v>143</v>
      </c>
      <c r="AY123" s="28">
        <v>0.25925925925925924</v>
      </c>
      <c r="AZ123" s="28">
        <v>220.5</v>
      </c>
      <c r="BA123" s="33">
        <f>Tabla25[[#This Row],[ROS_NUM_COR_COD_ROS_TG_NEG]]-Tabla25[[#This Row],[PAS_NUM_COR_COD_ROS_TG_NEG]]</f>
        <v>-2.65</v>
      </c>
      <c r="BB123" s="33">
        <f>Tabla25[[#This Row],[ROS_DUR_COR_COD_ROS_TG_NEG]]-Tabla25[[#This Row],[PAS_DUR_COR_COD_ROS_TG_NEG]]</f>
        <v>-1591.6666666666667</v>
      </c>
      <c r="BC123" s="33">
        <f>Tabla25[[#This Row],[ROS_NUM_COR_COD_ROS_TG_NEU]]-Tabla25[[#This Row],[PAS_NUM_COR_COD_ROS_TG_NEU]]</f>
        <v>-3.8830409356725148</v>
      </c>
      <c r="BD123" s="33">
        <f>Tabla25[[#This Row],[ROS_DUR_COR_COD_ROS_TG_NEU]]-Tabla25[[#This Row],[PAS_DUR_COR_COD_ROS_TG_NEU]]</f>
        <v>-1603.7857142857142</v>
      </c>
      <c r="BE123" s="33">
        <f>Tabla25[[#This Row],[ROS_NUM_COR_COD_ROS_TG_POS]]-Tabla25[[#This Row],[PAS_NUM_COR_COD_ROS_TG_POS]]</f>
        <v>-2.5315789473684212</v>
      </c>
      <c r="BF123" s="33">
        <f>Tabla25[[#This Row],[ROS_DUR_COR_COD_ROS_TG_POS]]-Tabla25[[#This Row],[PAS_DUR_COR_COD_ROS_TG_POS]]</f>
        <v>-1535.5</v>
      </c>
      <c r="BG123" s="33">
        <f>Tabla25[[#This Row],[ROS_NUM_COR_COD_ROS_TG_TOT]]-Tabla25[[#This Row],[PAS_NUM_COR_COD_ROS_TG_TOT]]</f>
        <v>-3.033844189016603</v>
      </c>
      <c r="BH123" s="33">
        <f>Tabla25[[#This Row],[ROS_DUR_COR_COD_ROS_TG_TOT]]-Tabla25[[#This Row],[PAS_DUR_COR_COD_ROS_TG_TOT]]</f>
        <v>-1566.1111111111111</v>
      </c>
      <c r="BI123" s="30">
        <f>Tabla25[[#This Row],[ROS_NUM_COR_COD_ESC_TG_NEG]]-Tabla25[[#This Row],[PAS_NUM_COR_COD_ESC_TG_NEG]]</f>
        <v>-1.6749999999999998</v>
      </c>
      <c r="BJ123" s="30">
        <f>Tabla25[[#This Row],[ROS_DUR_COR_COD_ESC_TG_NEG]]-Tabla25[[#This Row],[PAS_DUR_COR_COD_ESC_TG_NEG]]</f>
        <v>-618.88888888888869</v>
      </c>
      <c r="BK123" s="30">
        <f>Tabla25[[#This Row],[ROS_NUM_COR_COD_ESC_TG_NEU]]-Tabla25[[#This Row],[PAS_NUM_COR_COD_ESC_TG_NEU]]</f>
        <v>-0.14035087719298245</v>
      </c>
      <c r="BL123" s="30">
        <f>Tabla25[[#This Row],[ROS_DUR_COR_COD_ESC_TG_NEU]]-Tabla25[[#This Row],[PAS_DUR_COR_COD_ESC_TG_NEU]]</f>
        <v>-535.55555555555543</v>
      </c>
      <c r="BM123" s="30">
        <f>Tabla25[[#This Row],[ROS_NUM_COR_COD_ESC_TG_POS]]-Tabla25[[#This Row],[PAS_NUM_COR_COD_ESC_TG_POS]]</f>
        <v>-2.3421052631578947</v>
      </c>
      <c r="BN123" s="30">
        <f>Tabla25[[#This Row],[ROS_DUR_COR_COD_ESC_TG_POS]]-Tabla25[[#This Row],[PAS_DUR_COR_COD_ESC_TG_POS]]</f>
        <v>-560.55769230769238</v>
      </c>
      <c r="BO123" s="30">
        <f>Tabla25[[#This Row],[ROS_NUM_COR_COD_ESC_TG_TOT]]-Tabla25[[#This Row],[PAS_NUM_COR_COD_ESC_TG_TOT]]</f>
        <v>-1.3678160919540228</v>
      </c>
      <c r="BP123" s="30">
        <f>Tabla25[[#This Row],[ROS_DUR_COR_COD_ESC_TG_TOT]]-Tabla25[[#This Row],[PAS_DUR_COR_COD_ESC_TG_TOT]]</f>
        <v>-607.23387096774195</v>
      </c>
      <c r="BQ123" s="36">
        <f>Tabla25[[#This Row],[PAS_NUM_COR_COD_ROS_TG_NEG]]-Tabla25[[#This Row],[ESC_NUM_COR_COD_ROS_TG_NEG]]</f>
        <v>-0.35000000000000009</v>
      </c>
      <c r="BR123" s="36">
        <f>Tabla25[[#This Row],[PAS_DUR_COR_COD_ROS_TG_NEG]]-Tabla25[[#This Row],[ESC_DUR_COR_COD_ROS_TG_NEG]]</f>
        <v>427.16666666666674</v>
      </c>
      <c r="BS123" s="36">
        <f>Tabla25[[#This Row],[PAS_NUM_COR_COD_ROS_TG_NEU]]-Tabla25[[#This Row],[ESC_NUM_COR_COD_ROS_TG_NEU]]</f>
        <v>2.3274853801169595</v>
      </c>
      <c r="BT123" s="36">
        <f>Tabla25[[#This Row],[PAS_DUR_COR_COD_ROS_TG_NEU]]-Tabla25[[#This Row],[ESC_DUR_COR_COD_ROS_TG_NEU]]</f>
        <v>1037.1190476190477</v>
      </c>
      <c r="BU123" s="36">
        <f>Tabla25[[#This Row],[PAS_NUM_COR_COD_ROS_TG_POS]]-Tabla25[[#This Row],[ESC_NUM_COR_COD_ROS_TG_POS]]</f>
        <v>0.13157894736842124</v>
      </c>
      <c r="BV123" s="36">
        <f>Tabla25[[#This Row],[PAS_DUR_COR_COD_ROS_TG_POS]]-Tabla25[[#This Row],[ESC_DUR_COR_COD_ROS_TG_POS]]</f>
        <v>523.5</v>
      </c>
      <c r="BW123" s="36">
        <f>Tabla25[[#This Row],[PAS_NUM_COR_COD_ROS_TG_TOT]]-Tabla25[[#This Row],[ESC_NUM_COR_COD_ROS_TG_TOT]]</f>
        <v>0.73310344827586205</v>
      </c>
      <c r="BX123" s="36">
        <f>Tabla25[[#This Row],[PAS_DUR_COR_COD_ROS_TG_TOT]]-Tabla25[[#This Row],[ESC_DUR_COR_COD_ROS_TG_TOT]]</f>
        <v>670.11111111111109</v>
      </c>
      <c r="BY123" s="39">
        <f>Tabla25[[#This Row],[PAS_NUM_COR_COD_ESC_TG_NEG]]-Tabla25[[#This Row],[ESC_NUM_COR_COD_ESC_TG_NEG]]</f>
        <v>-0.45000000000000018</v>
      </c>
      <c r="BZ123" s="39">
        <f>Tabla25[[#This Row],[PAS_DUR_COR_COD_ESC_TG_NEG]]-Tabla25[[#This Row],[ESC_DUR_COR_COD_ESC_TG_NEG]]</f>
        <v>983.31746031746002</v>
      </c>
      <c r="CA123" s="39">
        <f>Tabla25[[#This Row],[PAS_NUM_COR_COD_ESC_TG_NEU]]-Tabla25[[#This Row],[ESC_NUM_COR_COD_ESC_TG_NEU]]</f>
        <v>-2.6374269005847948</v>
      </c>
      <c r="CB123" s="39">
        <f>Tabla25[[#This Row],[PAS_DUR_COR_COD_ESC_TG_NEU]]-Tabla25[[#This Row],[ESC_DUR_COR_COD_ESC_TG_NEU]]</f>
        <v>-143.90277777777783</v>
      </c>
      <c r="CC123" s="39">
        <f>Tabla25[[#This Row],[PAS_NUM_COR_COD_ESC_TG_POS]]-Tabla25[[#This Row],[ESC_NUM_COR_COD_ESC_TG_POS]]</f>
        <v>-0.40789473684210531</v>
      </c>
      <c r="CD123" s="39">
        <f>Tabla25[[#This Row],[PAS_DUR_COR_COD_ESC_TG_POS]]-Tabla25[[#This Row],[ESC_DUR_COR_COD_ESC_TG_POS]]</f>
        <v>464.5934065934066</v>
      </c>
      <c r="CE123" s="39">
        <f>Tabla25[[#This Row],[PAS_NUM_COR_COD_ESC_TG_TOT]]-Tabla25[[#This Row],[ESC_NUM_COR_COD_ESC_TG_TOT]]</f>
        <v>-1.2055172413793107</v>
      </c>
      <c r="CF123" s="39">
        <f>Tabla25[[#This Row],[PAS_DUR_COR_COD_ESC_TG_TOT]]-Tabla25[[#This Row],[ESC_DUR_COR_COD_ESC_TG_TOT]]</f>
        <v>407.84750733137821</v>
      </c>
      <c r="CG123" s="42">
        <f>Tabla25[[#This Row],[PAS_NUM_COR_COD_ROS_TG_NEG]]-Tabla25[[#This Row],[PAS_NUM_COR_COD_ESC_TG_NEG]]</f>
        <v>0.35000000000000009</v>
      </c>
      <c r="CH123" s="42">
        <f>Tabla25[[#This Row],[PAS_NUM_COR_COD_ROS_TG_NEU]]-Tabla25[[#This Row],[PAS_NUM_COR_COD_ESC_TG_NEU]]</f>
        <v>1.6315789473684212</v>
      </c>
      <c r="CI123" s="42">
        <f>Tabla25[[#This Row],[PAS_NUM_COR_COD_ROS_TG_POS]]-Tabla25[[#This Row],[PAS_NUM_COR_COD_ESC_TG_POS]]</f>
        <v>-1.2105263157894735</v>
      </c>
      <c r="CJ123" s="42">
        <f>Tabla25[[#This Row],[PAS_NUM_COR_COD_ROS_TG_TOT]]-Tabla25[[#This Row],[PAS_NUM_COR_COD_ESC_TG_TOT]]</f>
        <v>0.2586206896551726</v>
      </c>
      <c r="CK123" s="42">
        <f>Tabla25[[#This Row],[PAS_DUR_COR_COD_ROS_TG_NEG]]-Tabla25[[#This Row],[PAS_DUR_COR_COD_ESC_TG_NEG]]</f>
        <v>-274.88888888888869</v>
      </c>
      <c r="CL123" s="42">
        <f>Tabla25[[#This Row],[PAS_DUR_COR_COD_ROS_TG_NEU]]-Tabla25[[#This Row],[PAS_DUR_COR_COD_ESC_TG_NEU]]</f>
        <v>32.563492063492049</v>
      </c>
      <c r="CM123" s="42">
        <f>Tabla25[[#This Row],[PAS_DUR_COR_COD_ROS_TG_POS]]-Tabla25[[#This Row],[PAS_DUR_COR_COD_ESC_TG_POS]]</f>
        <v>-190.80769230769238</v>
      </c>
      <c r="CN123" s="42">
        <f>Tabla25[[#This Row],[PAS_DUR_COR_COD_ROS_TG_TOT]]-Tabla25[[#This Row],[PAS_DUR_COR_COD_ESC_TG_TOT]]</f>
        <v>-129.87275985663086</v>
      </c>
      <c r="CO123" s="44">
        <f>Tabla25[[#This Row],[ESC_NUM_COR_COD_ROS_TG_NEG]]-Tabla25[[#This Row],[ESC_NUM_COR_COD_ESC_TG_NEG]]</f>
        <v>0.25</v>
      </c>
      <c r="CP123" s="44">
        <f>Tabla25[[#This Row],[ESC_NUM_COR_COD_ROS_TG_NEU]]-Tabla25[[#This Row],[ESC_NUM_COR_COD_ESC_TG_NEU]]</f>
        <v>-3.333333333333333</v>
      </c>
      <c r="CQ123" s="44">
        <f>Tabla25[[#This Row],[ESC_NUM_COR_COD_ROS_TG_POS]]-Tabla25[[#This Row],[ESC_NUM_COR_COD_ESC_TG_POS]]</f>
        <v>-1.75</v>
      </c>
      <c r="CR123" s="44">
        <f>Tabla25[[#This Row],[ESC_NUM_COR_COD_ROS_TG_TOT]]-Tabla25[[#This Row],[ESC_NUM_COR_COD_ESC_TG_TOT]]</f>
        <v>-1.6800000000000002</v>
      </c>
      <c r="CS123" s="44">
        <f>Tabla25[[#This Row],[ESC_DUR_COR_COD_ROS_TG_NEG]]-Tabla25[[#This Row],[ESC_DUR_COR_COD_ESC_TG_NEG]]</f>
        <v>281.26190476190459</v>
      </c>
      <c r="CT123" s="44">
        <f>Tabla25[[#This Row],[ESC_DUR_COR_COD_ROS_TG_NEU]]-Tabla25[[#This Row],[ESC_DUR_COR_COD_ESC_TG_NEU]]</f>
        <v>-1148.4583333333335</v>
      </c>
      <c r="CU123" s="44">
        <f>Tabla25[[#This Row],[ESC_DUR_COR_COD_ROS_TG_POS]]-Tabla25[[#This Row],[ESC_DUR_COR_COD_ESC_TG_POS]]</f>
        <v>-249.71428571428578</v>
      </c>
      <c r="CV123" s="44">
        <f>Tabla25[[#This Row],[ESC_DUR_COR_COD_ROS_TG_TOT]]-Tabla25[[#This Row],[ESC_DUR_COR_COD_ESC_TG_TOT]]</f>
        <v>-392.13636363636374</v>
      </c>
      <c r="CW123" s="47">
        <f>Tabla25[[#This Row],[ROS_NUM_COR_COD_ROS_TG_NEG]]-Tabla25[[#This Row],[ROS_NUM_COR_COD_ESC_TG_NEG]]</f>
        <v>-0.625</v>
      </c>
      <c r="CX123" s="47">
        <f>Tabla25[[#This Row],[ROS_NUM_COR_COD_ROS_TG_NEU]]-Tabla25[[#This Row],[ROS_NUM_COR_COD_ESC_TG_NEU]]</f>
        <v>-2.1111111111111112</v>
      </c>
      <c r="CY123" s="47">
        <f>Tabla25[[#This Row],[ROS_NUM_COR_COD_ROS_TG_POS]]-Tabla25[[#This Row],[ROS_NUM_COR_COD_ESC_TG_POS]]</f>
        <v>-1.4</v>
      </c>
      <c r="CZ123" s="47">
        <f>Tabla25[[#This Row],[ROS_NUM_COR_COD_ROS_TG_TOT]]-Tabla25[[#This Row],[ROS_NUM_COR_COD_ESC_TG_TOT]]</f>
        <v>-1.4074074074074074</v>
      </c>
      <c r="DA123" s="47">
        <f>Tabla25[[#This Row],[ROS_DUR_COR_COD_ROS_TG_NEG]]-Tabla25[[#This Row],[ROS_DUR_COR_COD_ESC_TG_NEG]]</f>
        <v>-1247.6666666666667</v>
      </c>
      <c r="DB123" s="47">
        <f>Tabla25[[#This Row],[ROS_DUR_COR_COD_ROS_TG_NEU]]-Tabla25[[#This Row],[ROS_DUR_COR_COD_ESC_TG_NEU]]</f>
        <v>-1035.6666666666667</v>
      </c>
      <c r="DC123" s="47">
        <f>Tabla25[[#This Row],[ROS_DUR_COR_COD_ROS_TG_POS]]-Tabla25[[#This Row],[ROS_DUR_COR_COD_ESC_TG_POS]]</f>
        <v>-1165.75</v>
      </c>
      <c r="DD123" s="47">
        <f>Tabla25[[#This Row],[ROS_DUR_COR_COD_ROS_TG_TOT]]-Tabla25[[#This Row],[ROS_DUR_COR_COD_ESC_TG_TOT]]</f>
        <v>-1088.75</v>
      </c>
      <c r="DE123" s="57">
        <v>220</v>
      </c>
      <c r="DF123" s="57">
        <v>210</v>
      </c>
      <c r="DG123" s="57">
        <v>143</v>
      </c>
      <c r="DH123" s="57">
        <v>203.83333333333334</v>
      </c>
      <c r="DI123" s="57">
        <v>313.5</v>
      </c>
      <c r="DJ123" s="57">
        <v>344.33333333333331</v>
      </c>
      <c r="DK123" s="57">
        <v>371.5</v>
      </c>
      <c r="DL123" s="57">
        <v>348.25</v>
      </c>
      <c r="DM123" s="57">
        <v>280.66666666666669</v>
      </c>
      <c r="DN123" s="57">
        <v>258.16666666666669</v>
      </c>
      <c r="DO123" s="57">
        <v>389.16666666666669</v>
      </c>
      <c r="DP123" s="57">
        <v>309.33333333333331</v>
      </c>
      <c r="DQ123" s="57">
        <v>319.42857142857144</v>
      </c>
      <c r="DR123" s="57">
        <v>342.75</v>
      </c>
      <c r="DS123" s="57">
        <v>300</v>
      </c>
      <c r="DT123" s="57">
        <v>321.72727272727275</v>
      </c>
      <c r="DU123" s="57">
        <v>354</v>
      </c>
      <c r="DV123" s="57">
        <v>306.64285714285717</v>
      </c>
      <c r="DW123" s="57">
        <v>352.7</v>
      </c>
      <c r="DX123" s="57">
        <v>335.22222222222223</v>
      </c>
      <c r="DY123" s="57">
        <v>380.33333333333331</v>
      </c>
      <c r="DZ123" s="57">
        <v>349.66666666666669</v>
      </c>
      <c r="EA123" s="57">
        <v>313.76923076923077</v>
      </c>
      <c r="EB123" s="57">
        <v>343.51612903225805</v>
      </c>
      <c r="EC123" s="57">
        <f>Tabla25[[#This Row],[ROS_1DU_COR_COD_ROS_TG_NEG]]-Tabla25[[#This Row],[ROS_1DU_COR_COD_ESC_TG_NEG]]</f>
        <v>-93.5</v>
      </c>
      <c r="ED123" s="57">
        <f>Tabla25[[#This Row],[ROS_1DU_COR_COD_ROS_TG_NEU]]-Tabla25[[#This Row],[ROS_1DU_COR_COD_ESC_TG_NEU]]</f>
        <v>-134.33333333333331</v>
      </c>
      <c r="EE123" s="57">
        <f>Tabla25[[#This Row],[ROS_1DU_COR_COD_ROS_TG_POS]]-Tabla25[[#This Row],[ROS_1DU_COR_COD_ESC_TG_POS]]</f>
        <v>-228.5</v>
      </c>
      <c r="EF123" s="57">
        <f>Tabla25[[#This Row],[ROS_1DU_COR_COD_ROS_TG_TOT]]-Tabla25[[#This Row],[ROS_1DU_COR_COD_ESC_TG_TOT]]</f>
        <v>-144.41666666666666</v>
      </c>
      <c r="EG123" s="57">
        <f>Tabla25[[#This Row],[ESC_1DU_COR_COD_ROS_TG_NEG]]-Tabla25[[#This Row],[ESC_1DU_COR_COD_ESC_TG_NEG]]</f>
        <v>-38.761904761904759</v>
      </c>
      <c r="EH123" s="57">
        <f>Tabla25[[#This Row],[ESC_1DU_COR_COD_ROS_TG_NEU]]-Tabla25[[#This Row],[ESC_1DU_COR_COD_ESC_TG_NEU]]</f>
        <v>-84.583333333333314</v>
      </c>
      <c r="EI123" s="57">
        <f>Tabla25[[#This Row],[ESC_1DU_COR_COD_ROS_TG_POS]]-Tabla25[[#This Row],[ESC_1DU_COR_COD_ESC_TG_POS]]</f>
        <v>89.166666666666686</v>
      </c>
      <c r="EJ123" s="57">
        <f>Tabla25[[#This Row],[ESC_1DU_COR_COD_ROS_TG_TOT]]-Tabla25[[#This Row],[ESC_1DU_COR_COD_ESC_TG_TOT]]</f>
        <v>-12.393939393939434</v>
      </c>
      <c r="EK123" s="57">
        <f>Tabla25[[#This Row],[PAS_1DU_COR_COD_ROS_TG_NEG]]-Tabla25[[#This Row],[PAS_1DU_COR_COD_ESC_TG_NEG]]</f>
        <v>-26.333333333333314</v>
      </c>
      <c r="EL123" s="57">
        <f>Tabla25[[#This Row],[PAS_1DU_COR_COD_ROS_TG_NEU]]-Tabla25[[#This Row],[PAS_1DU_COR_COD_ESC_TG_NEU]]</f>
        <v>-43.023809523809518</v>
      </c>
      <c r="EM123" s="57">
        <f>Tabla25[[#This Row],[PAS_1DU_COR_COD_ROS_TG_POS]]-Tabla25[[#This Row],[PAS_1DU_COR_COD_ESC_TG_POS]]</f>
        <v>38.930769230769215</v>
      </c>
      <c r="EN123" s="57">
        <f>Tabla25[[#This Row],[PAS_1DU_COR_COD_ROS_TG_TOT]]-Tabla25[[#This Row],[PAS_1DU_COR_COD_ESC_TG_TOT]]</f>
        <v>-8.2939068100358213</v>
      </c>
    </row>
    <row r="124" spans="1:144" x14ac:dyDescent="0.3">
      <c r="A124" s="2" t="s">
        <v>122</v>
      </c>
      <c r="B124" s="2">
        <v>40</v>
      </c>
      <c r="C124" s="2">
        <v>2</v>
      </c>
      <c r="D124" s="2">
        <v>46</v>
      </c>
      <c r="E124" s="19">
        <v>3.8947368421052633</v>
      </c>
      <c r="F124" s="19">
        <v>1385.7142857142858</v>
      </c>
      <c r="G124" s="19">
        <v>3.75</v>
      </c>
      <c r="H124" s="19">
        <v>1332.8666666666666</v>
      </c>
      <c r="I124" s="19">
        <v>3.15</v>
      </c>
      <c r="J124" s="19">
        <v>1196</v>
      </c>
      <c r="K124" s="19">
        <v>3.593220338983051</v>
      </c>
      <c r="L124" s="19">
        <v>1305.5116279069769</v>
      </c>
      <c r="M124" s="21">
        <v>3.8421052631578947</v>
      </c>
      <c r="N124" s="21">
        <v>1553.9166666666667</v>
      </c>
      <c r="O124" s="21">
        <v>3.75</v>
      </c>
      <c r="P124" s="21">
        <v>1177.125</v>
      </c>
      <c r="Q124" s="21">
        <v>3.8</v>
      </c>
      <c r="R124" s="21">
        <v>1352</v>
      </c>
      <c r="S124" s="21">
        <v>3.7966101694915255</v>
      </c>
      <c r="T124" s="21">
        <v>1343.0714285714287</v>
      </c>
      <c r="U124" s="22">
        <v>4.4000000000000004</v>
      </c>
      <c r="V124" s="22">
        <v>1269.4444444444443</v>
      </c>
      <c r="W124" s="22">
        <v>3</v>
      </c>
      <c r="X124" s="22">
        <v>1132</v>
      </c>
      <c r="Y124" s="22">
        <v>3.3</v>
      </c>
      <c r="Z124" s="22">
        <v>1087.5</v>
      </c>
      <c r="AA124" s="22">
        <v>3.5666666666666669</v>
      </c>
      <c r="AB124" s="22">
        <v>1167.24</v>
      </c>
      <c r="AC124" s="24">
        <v>1.8</v>
      </c>
      <c r="AD124" s="24">
        <v>824.6</v>
      </c>
      <c r="AE124" s="24">
        <v>2.2999999999999998</v>
      </c>
      <c r="AF124" s="24">
        <v>1238</v>
      </c>
      <c r="AG124" s="24">
        <v>2.7</v>
      </c>
      <c r="AH124" s="24">
        <v>975.625</v>
      </c>
      <c r="AI124" s="24">
        <v>2.2666666666666666</v>
      </c>
      <c r="AJ124" s="24">
        <v>1006.5555555555555</v>
      </c>
      <c r="AK124" s="26">
        <v>2.5</v>
      </c>
      <c r="AL124" s="26">
        <v>1568</v>
      </c>
      <c r="AM124" s="26">
        <v>2.375</v>
      </c>
      <c r="AN124" s="26">
        <v>1191.2</v>
      </c>
      <c r="AO124" s="26">
        <v>3</v>
      </c>
      <c r="AP124" s="26">
        <v>1687.4</v>
      </c>
      <c r="AQ124" s="26">
        <v>2.64</v>
      </c>
      <c r="AR124" s="26">
        <v>1476.0714285714287</v>
      </c>
      <c r="AS124" s="28">
        <v>4</v>
      </c>
      <c r="AT124" s="28">
        <v>1592</v>
      </c>
      <c r="AU124" s="28">
        <v>1.75</v>
      </c>
      <c r="AV124" s="28">
        <v>1408</v>
      </c>
      <c r="AW124" s="28">
        <v>3.8888888888888888</v>
      </c>
      <c r="AX124" s="28">
        <v>1795.8333333333333</v>
      </c>
      <c r="AY124" s="28">
        <v>3.24</v>
      </c>
      <c r="AZ124" s="28">
        <v>1636.7333333333333</v>
      </c>
      <c r="BA124" s="33">
        <f>Tabla25[[#This Row],[ROS_NUM_COR_COD_ROS_TG_NEG]]-Tabla25[[#This Row],[PAS_NUM_COR_COD_ROS_TG_NEG]]</f>
        <v>0.15789473684210531</v>
      </c>
      <c r="BB124" s="33">
        <f>Tabla25[[#This Row],[ROS_DUR_COR_COD_ROS_TG_NEG]]-Tabla25[[#This Row],[PAS_DUR_COR_COD_ROS_TG_NEG]]</f>
        <v>38.083333333333258</v>
      </c>
      <c r="BC124" s="33">
        <f>Tabla25[[#This Row],[ROS_NUM_COR_COD_ROS_TG_NEU]]-Tabla25[[#This Row],[PAS_NUM_COR_COD_ROS_TG_NEU]]</f>
        <v>-2</v>
      </c>
      <c r="BD124" s="33">
        <f>Tabla25[[#This Row],[ROS_DUR_COR_COD_ROS_TG_NEU]]-Tabla25[[#This Row],[PAS_DUR_COR_COD_ROS_TG_NEU]]</f>
        <v>230.875</v>
      </c>
      <c r="BE124" s="33">
        <f>Tabla25[[#This Row],[ROS_NUM_COR_COD_ROS_TG_POS]]-Tabla25[[#This Row],[PAS_NUM_COR_COD_ROS_TG_POS]]</f>
        <v>8.8888888888889017E-2</v>
      </c>
      <c r="BF124" s="33">
        <f>Tabla25[[#This Row],[ROS_DUR_COR_COD_ROS_TG_POS]]-Tabla25[[#This Row],[PAS_DUR_COR_COD_ROS_TG_POS]]</f>
        <v>443.83333333333326</v>
      </c>
      <c r="BG124" s="33">
        <f>Tabla25[[#This Row],[ROS_NUM_COR_COD_ROS_TG_TOT]]-Tabla25[[#This Row],[PAS_NUM_COR_COD_ROS_TG_TOT]]</f>
        <v>-0.55661016949152531</v>
      </c>
      <c r="BH124" s="33">
        <f>Tabla25[[#This Row],[ROS_DUR_COR_COD_ROS_TG_TOT]]-Tabla25[[#This Row],[PAS_DUR_COR_COD_ROS_TG_TOT]]</f>
        <v>293.66190476190468</v>
      </c>
      <c r="BI124" s="30">
        <f>Tabla25[[#This Row],[ROS_NUM_COR_COD_ESC_TG_NEG]]-Tabla25[[#This Row],[PAS_NUM_COR_COD_ESC_TG_NEG]]</f>
        <v>-1.3947368421052633</v>
      </c>
      <c r="BJ124" s="30">
        <f>Tabla25[[#This Row],[ROS_DUR_COR_COD_ESC_TG_NEG]]-Tabla25[[#This Row],[PAS_DUR_COR_COD_ESC_TG_NEG]]</f>
        <v>182.28571428571422</v>
      </c>
      <c r="BK124" s="30">
        <f>Tabla25[[#This Row],[ROS_NUM_COR_COD_ESC_TG_NEU]]-Tabla25[[#This Row],[PAS_NUM_COR_COD_ESC_TG_NEU]]</f>
        <v>-1.375</v>
      </c>
      <c r="BL124" s="30">
        <f>Tabla25[[#This Row],[ROS_DUR_COR_COD_ESC_TG_NEU]]-Tabla25[[#This Row],[PAS_DUR_COR_COD_ESC_TG_NEU]]</f>
        <v>-141.66666666666652</v>
      </c>
      <c r="BM124" s="30">
        <f>Tabla25[[#This Row],[ROS_NUM_COR_COD_ESC_TG_POS]]-Tabla25[[#This Row],[PAS_NUM_COR_COD_ESC_TG_POS]]</f>
        <v>-0.14999999999999991</v>
      </c>
      <c r="BN124" s="30">
        <f>Tabla25[[#This Row],[ROS_DUR_COR_COD_ESC_TG_POS]]-Tabla25[[#This Row],[PAS_DUR_COR_COD_ESC_TG_POS]]</f>
        <v>491.40000000000009</v>
      </c>
      <c r="BO124" s="30">
        <f>Tabla25[[#This Row],[ROS_NUM_COR_COD_ESC_TG_TOT]]-Tabla25[[#This Row],[PAS_NUM_COR_COD_ESC_TG_TOT]]</f>
        <v>-0.95322033898305092</v>
      </c>
      <c r="BP124" s="30">
        <f>Tabla25[[#This Row],[ROS_DUR_COR_COD_ESC_TG_TOT]]-Tabla25[[#This Row],[PAS_DUR_COR_COD_ESC_TG_TOT]]</f>
        <v>170.55980066445181</v>
      </c>
      <c r="BQ124" s="36">
        <f>Tabla25[[#This Row],[PAS_NUM_COR_COD_ROS_TG_NEG]]-Tabla25[[#This Row],[ESC_NUM_COR_COD_ROS_TG_NEG]]</f>
        <v>2.0421052631578949</v>
      </c>
      <c r="BR124" s="36">
        <f>Tabla25[[#This Row],[PAS_DUR_COR_COD_ROS_TG_NEG]]-Tabla25[[#This Row],[ESC_DUR_COR_COD_ROS_TG_NEG]]</f>
        <v>729.31666666666672</v>
      </c>
      <c r="BS124" s="36">
        <f>Tabla25[[#This Row],[PAS_NUM_COR_COD_ROS_TG_NEU]]-Tabla25[[#This Row],[ESC_NUM_COR_COD_ROS_TG_NEU]]</f>
        <v>1.4500000000000002</v>
      </c>
      <c r="BT124" s="36">
        <f>Tabla25[[#This Row],[PAS_DUR_COR_COD_ROS_TG_NEU]]-Tabla25[[#This Row],[ESC_DUR_COR_COD_ROS_TG_NEU]]</f>
        <v>-60.875</v>
      </c>
      <c r="BU124" s="36">
        <f>Tabla25[[#This Row],[PAS_NUM_COR_COD_ROS_TG_POS]]-Tabla25[[#This Row],[ESC_NUM_COR_COD_ROS_TG_POS]]</f>
        <v>1.0999999999999996</v>
      </c>
      <c r="BV124" s="36">
        <f>Tabla25[[#This Row],[PAS_DUR_COR_COD_ROS_TG_POS]]-Tabla25[[#This Row],[ESC_DUR_COR_COD_ROS_TG_POS]]</f>
        <v>376.375</v>
      </c>
      <c r="BW124" s="36">
        <f>Tabla25[[#This Row],[PAS_NUM_COR_COD_ROS_TG_TOT]]-Tabla25[[#This Row],[ESC_NUM_COR_COD_ROS_TG_TOT]]</f>
        <v>1.5299435028248589</v>
      </c>
      <c r="BX124" s="36">
        <f>Tabla25[[#This Row],[PAS_DUR_COR_COD_ROS_TG_TOT]]-Tabla25[[#This Row],[ESC_DUR_COR_COD_ROS_TG_TOT]]</f>
        <v>336.51587301587313</v>
      </c>
      <c r="BY124" s="39">
        <f>Tabla25[[#This Row],[PAS_NUM_COR_COD_ESC_TG_NEG]]-Tabla25[[#This Row],[ESC_NUM_COR_COD_ESC_TG_NEG]]</f>
        <v>-0.50526315789473708</v>
      </c>
      <c r="BZ124" s="39">
        <f>Tabla25[[#This Row],[PAS_DUR_COR_COD_ESC_TG_NEG]]-Tabla25[[#This Row],[ESC_DUR_COR_COD_ESC_TG_NEG]]</f>
        <v>116.26984126984144</v>
      </c>
      <c r="CA124" s="39">
        <f>Tabla25[[#This Row],[PAS_NUM_COR_COD_ESC_TG_NEU]]-Tabla25[[#This Row],[ESC_NUM_COR_COD_ESC_TG_NEU]]</f>
        <v>0.75</v>
      </c>
      <c r="CB124" s="39">
        <f>Tabla25[[#This Row],[PAS_DUR_COR_COD_ESC_TG_NEU]]-Tabla25[[#This Row],[ESC_DUR_COR_COD_ESC_TG_NEU]]</f>
        <v>200.86666666666656</v>
      </c>
      <c r="CC124" s="39">
        <f>Tabla25[[#This Row],[PAS_NUM_COR_COD_ESC_TG_POS]]-Tabla25[[#This Row],[ESC_NUM_COR_COD_ESC_TG_POS]]</f>
        <v>-0.14999999999999991</v>
      </c>
      <c r="CD124" s="39">
        <f>Tabla25[[#This Row],[PAS_DUR_COR_COD_ESC_TG_POS]]-Tabla25[[#This Row],[ESC_DUR_COR_COD_ESC_TG_POS]]</f>
        <v>108.5</v>
      </c>
      <c r="CE124" s="39">
        <f>Tabla25[[#This Row],[PAS_NUM_COR_COD_ESC_TG_TOT]]-Tabla25[[#This Row],[ESC_NUM_COR_COD_ESC_TG_TOT]]</f>
        <v>2.6553672316384169E-2</v>
      </c>
      <c r="CF124" s="39">
        <f>Tabla25[[#This Row],[PAS_DUR_COR_COD_ESC_TG_TOT]]-Tabla25[[#This Row],[ESC_DUR_COR_COD_ESC_TG_TOT]]</f>
        <v>138.27162790697685</v>
      </c>
      <c r="CG124" s="42">
        <f>Tabla25[[#This Row],[PAS_NUM_COR_COD_ROS_TG_NEG]]-Tabla25[[#This Row],[PAS_NUM_COR_COD_ESC_TG_NEG]]</f>
        <v>-5.2631578947368585E-2</v>
      </c>
      <c r="CH124" s="42">
        <f>Tabla25[[#This Row],[PAS_NUM_COR_COD_ROS_TG_NEU]]-Tabla25[[#This Row],[PAS_NUM_COR_COD_ESC_TG_NEU]]</f>
        <v>0</v>
      </c>
      <c r="CI124" s="42">
        <f>Tabla25[[#This Row],[PAS_NUM_COR_COD_ROS_TG_POS]]-Tabla25[[#This Row],[PAS_NUM_COR_COD_ESC_TG_POS]]</f>
        <v>0.64999999999999991</v>
      </c>
      <c r="CJ124" s="42">
        <f>Tabla25[[#This Row],[PAS_NUM_COR_COD_ROS_TG_TOT]]-Tabla25[[#This Row],[PAS_NUM_COR_COD_ESC_TG_TOT]]</f>
        <v>0.20338983050847448</v>
      </c>
      <c r="CK124" s="42">
        <f>Tabla25[[#This Row],[PAS_DUR_COR_COD_ROS_TG_NEG]]-Tabla25[[#This Row],[PAS_DUR_COR_COD_ESC_TG_NEG]]</f>
        <v>168.20238095238096</v>
      </c>
      <c r="CL124" s="42">
        <f>Tabla25[[#This Row],[PAS_DUR_COR_COD_ROS_TG_NEU]]-Tabla25[[#This Row],[PAS_DUR_COR_COD_ESC_TG_NEU]]</f>
        <v>-155.74166666666656</v>
      </c>
      <c r="CM124" s="42">
        <f>Tabla25[[#This Row],[PAS_DUR_COR_COD_ROS_TG_POS]]-Tabla25[[#This Row],[PAS_DUR_COR_COD_ESC_TG_POS]]</f>
        <v>156</v>
      </c>
      <c r="CN124" s="42">
        <f>Tabla25[[#This Row],[PAS_DUR_COR_COD_ROS_TG_TOT]]-Tabla25[[#This Row],[PAS_DUR_COR_COD_ESC_TG_TOT]]</f>
        <v>37.559800664451814</v>
      </c>
      <c r="CO124" s="44">
        <f>Tabla25[[#This Row],[ESC_NUM_COR_COD_ROS_TG_NEG]]-Tabla25[[#This Row],[ESC_NUM_COR_COD_ESC_TG_NEG]]</f>
        <v>-2.6000000000000005</v>
      </c>
      <c r="CP124" s="44">
        <f>Tabla25[[#This Row],[ESC_NUM_COR_COD_ROS_TG_NEU]]-Tabla25[[#This Row],[ESC_NUM_COR_COD_ESC_TG_NEU]]</f>
        <v>-0.70000000000000018</v>
      </c>
      <c r="CQ124" s="44">
        <f>Tabla25[[#This Row],[ESC_NUM_COR_COD_ROS_TG_POS]]-Tabla25[[#This Row],[ESC_NUM_COR_COD_ESC_TG_POS]]</f>
        <v>-0.59999999999999964</v>
      </c>
      <c r="CR124" s="44">
        <f>Tabla25[[#This Row],[ESC_NUM_COR_COD_ROS_TG_TOT]]-Tabla25[[#This Row],[ESC_NUM_COR_COD_ESC_TG_TOT]]</f>
        <v>-1.3000000000000003</v>
      </c>
      <c r="CS124" s="44">
        <f>Tabla25[[#This Row],[ESC_DUR_COR_COD_ROS_TG_NEG]]-Tabla25[[#This Row],[ESC_DUR_COR_COD_ESC_TG_NEG]]</f>
        <v>-444.84444444444432</v>
      </c>
      <c r="CT124" s="44">
        <f>Tabla25[[#This Row],[ESC_DUR_COR_COD_ROS_TG_NEU]]-Tabla25[[#This Row],[ESC_DUR_COR_COD_ESC_TG_NEU]]</f>
        <v>106</v>
      </c>
      <c r="CU124" s="44">
        <f>Tabla25[[#This Row],[ESC_DUR_COR_COD_ROS_TG_POS]]-Tabla25[[#This Row],[ESC_DUR_COR_COD_ESC_TG_POS]]</f>
        <v>-111.875</v>
      </c>
      <c r="CV124" s="44">
        <f>Tabla25[[#This Row],[ESC_DUR_COR_COD_ROS_TG_TOT]]-Tabla25[[#This Row],[ESC_DUR_COR_COD_ESC_TG_TOT]]</f>
        <v>-160.68444444444447</v>
      </c>
      <c r="CW124" s="47">
        <f>Tabla25[[#This Row],[ROS_NUM_COR_COD_ROS_TG_NEG]]-Tabla25[[#This Row],[ROS_NUM_COR_COD_ESC_TG_NEG]]</f>
        <v>1.5</v>
      </c>
      <c r="CX124" s="47">
        <f>Tabla25[[#This Row],[ROS_NUM_COR_COD_ROS_TG_NEU]]-Tabla25[[#This Row],[ROS_NUM_COR_COD_ESC_TG_NEU]]</f>
        <v>-0.625</v>
      </c>
      <c r="CY124" s="47">
        <f>Tabla25[[#This Row],[ROS_NUM_COR_COD_ROS_TG_POS]]-Tabla25[[#This Row],[ROS_NUM_COR_COD_ESC_TG_POS]]</f>
        <v>0.88888888888888884</v>
      </c>
      <c r="CZ124" s="47">
        <f>Tabla25[[#This Row],[ROS_NUM_COR_COD_ROS_TG_TOT]]-Tabla25[[#This Row],[ROS_NUM_COR_COD_ESC_TG_TOT]]</f>
        <v>0.60000000000000009</v>
      </c>
      <c r="DA124" s="47">
        <f>Tabla25[[#This Row],[ROS_DUR_COR_COD_ROS_TG_NEG]]-Tabla25[[#This Row],[ROS_DUR_COR_COD_ESC_TG_NEG]]</f>
        <v>24</v>
      </c>
      <c r="DB124" s="47">
        <f>Tabla25[[#This Row],[ROS_DUR_COR_COD_ROS_TG_NEU]]-Tabla25[[#This Row],[ROS_DUR_COR_COD_ESC_TG_NEU]]</f>
        <v>216.79999999999995</v>
      </c>
      <c r="DC124" s="47">
        <f>Tabla25[[#This Row],[ROS_DUR_COR_COD_ROS_TG_POS]]-Tabla25[[#This Row],[ROS_DUR_COR_COD_ESC_TG_POS]]</f>
        <v>108.43333333333317</v>
      </c>
      <c r="DD124" s="47">
        <f>Tabla25[[#This Row],[ROS_DUR_COR_COD_ROS_TG_TOT]]-Tabla25[[#This Row],[ROS_DUR_COR_COD_ESC_TG_TOT]]</f>
        <v>160.66190476190468</v>
      </c>
      <c r="DE124" s="57">
        <v>326.33333333333331</v>
      </c>
      <c r="DF124" s="57">
        <v>241</v>
      </c>
      <c r="DG124" s="57">
        <v>314</v>
      </c>
      <c r="DH124" s="57">
        <v>304.33333333333331</v>
      </c>
      <c r="DI124" s="57">
        <v>290.25</v>
      </c>
      <c r="DJ124" s="57">
        <v>287.8</v>
      </c>
      <c r="DK124" s="57">
        <v>305.8</v>
      </c>
      <c r="DL124" s="57">
        <v>294.92857142857144</v>
      </c>
      <c r="DM124" s="57">
        <v>231.6</v>
      </c>
      <c r="DN124" s="57">
        <v>207.2</v>
      </c>
      <c r="DO124" s="57">
        <v>260.25</v>
      </c>
      <c r="DP124" s="57">
        <v>237.55555555555554</v>
      </c>
      <c r="DQ124" s="57">
        <v>275.66666666666669</v>
      </c>
      <c r="DR124" s="57">
        <v>291.625</v>
      </c>
      <c r="DS124" s="57">
        <v>259.625</v>
      </c>
      <c r="DT124" s="57">
        <v>275.64</v>
      </c>
      <c r="DU124" s="57">
        <v>331.66666666666669</v>
      </c>
      <c r="DV124" s="57">
        <v>222.75</v>
      </c>
      <c r="DW124" s="57">
        <v>225</v>
      </c>
      <c r="DX124" s="57">
        <v>254.61904761904762</v>
      </c>
      <c r="DY124" s="57">
        <v>269.42857142857144</v>
      </c>
      <c r="DZ124" s="57">
        <v>232</v>
      </c>
      <c r="EA124" s="57">
        <v>262.85714285714283</v>
      </c>
      <c r="EB124" s="57">
        <v>254.23255813953489</v>
      </c>
      <c r="EC124" s="57">
        <f>Tabla25[[#This Row],[ROS_1DU_COR_COD_ROS_TG_NEG]]-Tabla25[[#This Row],[ROS_1DU_COR_COD_ESC_TG_NEG]]</f>
        <v>36.083333333333314</v>
      </c>
      <c r="ED124" s="57">
        <f>Tabla25[[#This Row],[ROS_1DU_COR_COD_ROS_TG_NEU]]-Tabla25[[#This Row],[ROS_1DU_COR_COD_ESC_TG_NEU]]</f>
        <v>-46.800000000000011</v>
      </c>
      <c r="EE124" s="57">
        <f>Tabla25[[#This Row],[ROS_1DU_COR_COD_ROS_TG_POS]]-Tabla25[[#This Row],[ROS_1DU_COR_COD_ESC_TG_POS]]</f>
        <v>8.1999999999999886</v>
      </c>
      <c r="EF124" s="57">
        <f>Tabla25[[#This Row],[ROS_1DU_COR_COD_ROS_TG_TOT]]-Tabla25[[#This Row],[ROS_1DU_COR_COD_ESC_TG_TOT]]</f>
        <v>9.4047619047618696</v>
      </c>
      <c r="EG124" s="57">
        <f>Tabla25[[#This Row],[ESC_1DU_COR_COD_ROS_TG_NEG]]-Tabla25[[#This Row],[ESC_1DU_COR_COD_ESC_TG_NEG]]</f>
        <v>-44.066666666666691</v>
      </c>
      <c r="EH124" s="57">
        <f>Tabla25[[#This Row],[ESC_1DU_COR_COD_ROS_TG_NEU]]-Tabla25[[#This Row],[ESC_1DU_COR_COD_ESC_TG_NEU]]</f>
        <v>-84.425000000000011</v>
      </c>
      <c r="EI124" s="57">
        <f>Tabla25[[#This Row],[ESC_1DU_COR_COD_ROS_TG_POS]]-Tabla25[[#This Row],[ESC_1DU_COR_COD_ESC_TG_POS]]</f>
        <v>0.625</v>
      </c>
      <c r="EJ124" s="57">
        <f>Tabla25[[#This Row],[ESC_1DU_COR_COD_ROS_TG_TOT]]-Tabla25[[#This Row],[ESC_1DU_COR_COD_ESC_TG_TOT]]</f>
        <v>-38.084444444444443</v>
      </c>
      <c r="EK124" s="57">
        <f>Tabla25[[#This Row],[PAS_1DU_COR_COD_ROS_TG_NEG]]-Tabla25[[#This Row],[PAS_1DU_COR_COD_ESC_TG_NEG]]</f>
        <v>62.238095238095241</v>
      </c>
      <c r="EL124" s="57">
        <f>Tabla25[[#This Row],[PAS_1DU_COR_COD_ROS_TG_NEU]]-Tabla25[[#This Row],[PAS_1DU_COR_COD_ESC_TG_NEU]]</f>
        <v>-9.25</v>
      </c>
      <c r="EM124" s="57">
        <f>Tabla25[[#This Row],[PAS_1DU_COR_COD_ROS_TG_POS]]-Tabla25[[#This Row],[PAS_1DU_COR_COD_ESC_TG_POS]]</f>
        <v>-37.857142857142833</v>
      </c>
      <c r="EN124" s="57">
        <f>Tabla25[[#This Row],[PAS_1DU_COR_COD_ROS_TG_TOT]]-Tabla25[[#This Row],[PAS_1DU_COR_COD_ESC_TG_TOT]]</f>
        <v>0.38648947951273271</v>
      </c>
    </row>
    <row r="125" spans="1:144" x14ac:dyDescent="0.3">
      <c r="A125" s="2" t="s">
        <v>123</v>
      </c>
      <c r="B125" s="2">
        <v>40</v>
      </c>
      <c r="C125" s="2">
        <v>2</v>
      </c>
      <c r="D125" s="2">
        <v>46</v>
      </c>
      <c r="E125" s="19">
        <v>0</v>
      </c>
      <c r="G125" s="19">
        <v>0.3</v>
      </c>
      <c r="H125" s="19">
        <v>379.33333333333331</v>
      </c>
      <c r="I125" s="19">
        <v>0.52631578947368418</v>
      </c>
      <c r="J125" s="19">
        <v>822</v>
      </c>
      <c r="K125" s="19">
        <v>0.2711864406779661</v>
      </c>
      <c r="L125" s="19">
        <v>600.66666666666663</v>
      </c>
      <c r="M125" s="21">
        <v>0.05</v>
      </c>
      <c r="N125" s="21">
        <v>381</v>
      </c>
      <c r="O125" s="21">
        <v>0.3</v>
      </c>
      <c r="P125" s="21">
        <v>570.66666666666663</v>
      </c>
      <c r="Q125" s="21">
        <v>0.26315789473684209</v>
      </c>
      <c r="R125" s="21">
        <v>412.66666666666669</v>
      </c>
      <c r="S125" s="21">
        <v>0.20338983050847459</v>
      </c>
      <c r="T125" s="21">
        <v>475.85714285714283</v>
      </c>
      <c r="U125" s="22">
        <v>3.6</v>
      </c>
      <c r="V125" s="22">
        <v>1342.5</v>
      </c>
      <c r="W125" s="22">
        <v>3.4444444444444446</v>
      </c>
      <c r="X125" s="22">
        <v>1113.75</v>
      </c>
      <c r="Y125" s="22">
        <v>3</v>
      </c>
      <c r="Z125" s="22">
        <v>928.88888888888891</v>
      </c>
      <c r="AA125" s="22">
        <v>3.3448275862068964</v>
      </c>
      <c r="AB125" s="22">
        <v>1120.4000000000001</v>
      </c>
      <c r="AC125" s="24">
        <v>2.9</v>
      </c>
      <c r="AD125" s="24">
        <v>1431.1666666666667</v>
      </c>
      <c r="AE125" s="24">
        <v>3.1111111111111112</v>
      </c>
      <c r="AF125" s="24">
        <v>1188.8571428571429</v>
      </c>
      <c r="AG125" s="24">
        <v>4.2</v>
      </c>
      <c r="AH125" s="24">
        <v>1210.2</v>
      </c>
      <c r="AI125" s="24">
        <v>3.4137931034482758</v>
      </c>
      <c r="AJ125" s="24">
        <v>1261.3478260869565</v>
      </c>
      <c r="AK125" s="26">
        <v>0.25</v>
      </c>
      <c r="AL125" s="26">
        <v>783</v>
      </c>
      <c r="AM125" s="26">
        <v>0</v>
      </c>
      <c r="AO125" s="26">
        <v>0.1</v>
      </c>
      <c r="AP125" s="26">
        <v>346</v>
      </c>
      <c r="AQ125" s="26">
        <v>0.1111111111111111</v>
      </c>
      <c r="AR125" s="26">
        <v>564.5</v>
      </c>
      <c r="AS125" s="28">
        <v>0.25</v>
      </c>
      <c r="AT125" s="28">
        <v>566</v>
      </c>
      <c r="AU125" s="28">
        <v>0.22222222222222221</v>
      </c>
      <c r="AV125" s="28">
        <v>513</v>
      </c>
      <c r="AW125" s="28">
        <v>0</v>
      </c>
      <c r="AY125" s="28">
        <v>0.14814814814814814</v>
      </c>
      <c r="AZ125" s="28">
        <v>539.5</v>
      </c>
      <c r="BA125" s="33">
        <f>Tabla25[[#This Row],[ROS_NUM_COR_COD_ROS_TG_NEG]]-Tabla25[[#This Row],[PAS_NUM_COR_COD_ROS_TG_NEG]]</f>
        <v>0.2</v>
      </c>
      <c r="BB125" s="33">
        <f>Tabla25[[#This Row],[ROS_DUR_COR_COD_ROS_TG_NEG]]-Tabla25[[#This Row],[PAS_DUR_COR_COD_ROS_TG_NEG]]</f>
        <v>185</v>
      </c>
      <c r="BC125" s="33">
        <f>Tabla25[[#This Row],[ROS_NUM_COR_COD_ROS_TG_NEU]]-Tabla25[[#This Row],[PAS_NUM_COR_COD_ROS_TG_NEU]]</f>
        <v>-7.7777777777777779E-2</v>
      </c>
      <c r="BD125" s="33">
        <f>Tabla25[[#This Row],[ROS_DUR_COR_COD_ROS_TG_NEU]]-Tabla25[[#This Row],[PAS_DUR_COR_COD_ROS_TG_NEU]]</f>
        <v>-57.666666666666629</v>
      </c>
      <c r="BE125" s="33">
        <f>Tabla25[[#This Row],[ROS_NUM_COR_COD_ROS_TG_POS]]-Tabla25[[#This Row],[PAS_NUM_COR_COD_ROS_TG_POS]]</f>
        <v>-0.26315789473684209</v>
      </c>
      <c r="BF125" s="33">
        <f>Tabla25[[#This Row],[ROS_DUR_COR_COD_ROS_TG_POS]]-Tabla25[[#This Row],[PAS_DUR_COR_COD_ROS_TG_POS]]</f>
        <v>-412.66666666666669</v>
      </c>
      <c r="BG125" s="33">
        <f>Tabla25[[#This Row],[ROS_NUM_COR_COD_ROS_TG_TOT]]-Tabla25[[#This Row],[PAS_NUM_COR_COD_ROS_TG_TOT]]</f>
        <v>-5.524168236032645E-2</v>
      </c>
      <c r="BH125" s="33">
        <f>Tabla25[[#This Row],[ROS_DUR_COR_COD_ROS_TG_TOT]]-Tabla25[[#This Row],[PAS_DUR_COR_COD_ROS_TG_TOT]]</f>
        <v>63.642857142857167</v>
      </c>
      <c r="BI125" s="30">
        <f>Tabla25[[#This Row],[ROS_NUM_COR_COD_ESC_TG_NEG]]-Tabla25[[#This Row],[PAS_NUM_COR_COD_ESC_TG_NEG]]</f>
        <v>0.25</v>
      </c>
      <c r="BJ125" s="30">
        <f>Tabla25[[#This Row],[ROS_DUR_COR_COD_ESC_TG_NEG]]-Tabla25[[#This Row],[PAS_DUR_COR_COD_ESC_TG_NEG]]</f>
        <v>783</v>
      </c>
      <c r="BK125" s="30">
        <f>Tabla25[[#This Row],[ROS_NUM_COR_COD_ESC_TG_NEU]]-Tabla25[[#This Row],[PAS_NUM_COR_COD_ESC_TG_NEU]]</f>
        <v>-0.3</v>
      </c>
      <c r="BL125" s="30">
        <f>Tabla25[[#This Row],[ROS_DUR_COR_COD_ESC_TG_NEU]]-Tabla25[[#This Row],[PAS_DUR_COR_COD_ESC_TG_NEU]]</f>
        <v>-379.33333333333331</v>
      </c>
      <c r="BM125" s="30">
        <f>Tabla25[[#This Row],[ROS_NUM_COR_COD_ESC_TG_POS]]-Tabla25[[#This Row],[PAS_NUM_COR_COD_ESC_TG_POS]]</f>
        <v>-0.4263157894736842</v>
      </c>
      <c r="BN125" s="30">
        <f>Tabla25[[#This Row],[ROS_DUR_COR_COD_ESC_TG_POS]]-Tabla25[[#This Row],[PAS_DUR_COR_COD_ESC_TG_POS]]</f>
        <v>-476</v>
      </c>
      <c r="BO125" s="30">
        <f>Tabla25[[#This Row],[ROS_NUM_COR_COD_ESC_TG_TOT]]-Tabla25[[#This Row],[PAS_NUM_COR_COD_ESC_TG_TOT]]</f>
        <v>-0.160075329566855</v>
      </c>
      <c r="BP125" s="30">
        <f>Tabla25[[#This Row],[ROS_DUR_COR_COD_ESC_TG_TOT]]-Tabla25[[#This Row],[PAS_DUR_COR_COD_ESC_TG_TOT]]</f>
        <v>-36.166666666666629</v>
      </c>
      <c r="BQ125" s="36">
        <f>Tabla25[[#This Row],[PAS_NUM_COR_COD_ROS_TG_NEG]]-Tabla25[[#This Row],[ESC_NUM_COR_COD_ROS_TG_NEG]]</f>
        <v>-2.85</v>
      </c>
      <c r="BR125" s="36">
        <f>Tabla25[[#This Row],[PAS_DUR_COR_COD_ROS_TG_NEG]]-Tabla25[[#This Row],[ESC_DUR_COR_COD_ROS_TG_NEG]]</f>
        <v>-1050.1666666666667</v>
      </c>
      <c r="BS125" s="36">
        <f>Tabla25[[#This Row],[PAS_NUM_COR_COD_ROS_TG_NEU]]-Tabla25[[#This Row],[ESC_NUM_COR_COD_ROS_TG_NEU]]</f>
        <v>-2.8111111111111113</v>
      </c>
      <c r="BT125" s="36">
        <f>Tabla25[[#This Row],[PAS_DUR_COR_COD_ROS_TG_NEU]]-Tabla25[[#This Row],[ESC_DUR_COR_COD_ROS_TG_NEU]]</f>
        <v>-618.19047619047626</v>
      </c>
      <c r="BU125" s="36">
        <f>Tabla25[[#This Row],[PAS_NUM_COR_COD_ROS_TG_POS]]-Tabla25[[#This Row],[ESC_NUM_COR_COD_ROS_TG_POS]]</f>
        <v>-3.9368421052631581</v>
      </c>
      <c r="BV125" s="36">
        <f>Tabla25[[#This Row],[PAS_DUR_COR_COD_ROS_TG_POS]]-Tabla25[[#This Row],[ESC_DUR_COR_COD_ROS_TG_POS]]</f>
        <v>-797.5333333333333</v>
      </c>
      <c r="BW125" s="36">
        <f>Tabla25[[#This Row],[PAS_NUM_COR_COD_ROS_TG_TOT]]-Tabla25[[#This Row],[ESC_NUM_COR_COD_ROS_TG_TOT]]</f>
        <v>-3.2104032729398013</v>
      </c>
      <c r="BX125" s="36">
        <f>Tabla25[[#This Row],[PAS_DUR_COR_COD_ROS_TG_TOT]]-Tabla25[[#This Row],[ESC_DUR_COR_COD_ROS_TG_TOT]]</f>
        <v>-785.49068322981361</v>
      </c>
      <c r="BY125" s="39">
        <f>Tabla25[[#This Row],[PAS_NUM_COR_COD_ESC_TG_NEG]]-Tabla25[[#This Row],[ESC_NUM_COR_COD_ESC_TG_NEG]]</f>
        <v>-3.6</v>
      </c>
      <c r="BZ125" s="39">
        <f>Tabla25[[#This Row],[PAS_DUR_COR_COD_ESC_TG_NEG]]-Tabla25[[#This Row],[ESC_DUR_COR_COD_ESC_TG_NEG]]</f>
        <v>-1342.5</v>
      </c>
      <c r="CA125" s="39">
        <f>Tabla25[[#This Row],[PAS_NUM_COR_COD_ESC_TG_NEU]]-Tabla25[[#This Row],[ESC_NUM_COR_COD_ESC_TG_NEU]]</f>
        <v>-3.1444444444444448</v>
      </c>
      <c r="CB125" s="39">
        <f>Tabla25[[#This Row],[PAS_DUR_COR_COD_ESC_TG_NEU]]-Tabla25[[#This Row],[ESC_DUR_COR_COD_ESC_TG_NEU]]</f>
        <v>-734.41666666666674</v>
      </c>
      <c r="CC125" s="39">
        <f>Tabla25[[#This Row],[PAS_NUM_COR_COD_ESC_TG_POS]]-Tabla25[[#This Row],[ESC_NUM_COR_COD_ESC_TG_POS]]</f>
        <v>-2.4736842105263159</v>
      </c>
      <c r="CD125" s="39">
        <f>Tabla25[[#This Row],[PAS_DUR_COR_COD_ESC_TG_POS]]-Tabla25[[#This Row],[ESC_DUR_COR_COD_ESC_TG_POS]]</f>
        <v>-106.88888888888891</v>
      </c>
      <c r="CE125" s="39">
        <f>Tabla25[[#This Row],[PAS_NUM_COR_COD_ESC_TG_TOT]]-Tabla25[[#This Row],[ESC_NUM_COR_COD_ESC_TG_TOT]]</f>
        <v>-3.0736411455289301</v>
      </c>
      <c r="CF125" s="39">
        <f>Tabla25[[#This Row],[PAS_DUR_COR_COD_ESC_TG_TOT]]-Tabla25[[#This Row],[ESC_DUR_COR_COD_ESC_TG_TOT]]</f>
        <v>-519.73333333333346</v>
      </c>
      <c r="CG125" s="42">
        <f>Tabla25[[#This Row],[PAS_NUM_COR_COD_ROS_TG_NEG]]-Tabla25[[#This Row],[PAS_NUM_COR_COD_ESC_TG_NEG]]</f>
        <v>0.05</v>
      </c>
      <c r="CH125" s="42">
        <f>Tabla25[[#This Row],[PAS_NUM_COR_COD_ROS_TG_NEU]]-Tabla25[[#This Row],[PAS_NUM_COR_COD_ESC_TG_NEU]]</f>
        <v>0</v>
      </c>
      <c r="CI125" s="42">
        <f>Tabla25[[#This Row],[PAS_NUM_COR_COD_ROS_TG_POS]]-Tabla25[[#This Row],[PAS_NUM_COR_COD_ESC_TG_POS]]</f>
        <v>-0.26315789473684209</v>
      </c>
      <c r="CJ125" s="42">
        <f>Tabla25[[#This Row],[PAS_NUM_COR_COD_ROS_TG_TOT]]-Tabla25[[#This Row],[PAS_NUM_COR_COD_ESC_TG_TOT]]</f>
        <v>-6.7796610169491511E-2</v>
      </c>
      <c r="CK125" s="42">
        <f>Tabla25[[#This Row],[PAS_DUR_COR_COD_ROS_TG_NEG]]-Tabla25[[#This Row],[PAS_DUR_COR_COD_ESC_TG_NEG]]</f>
        <v>381</v>
      </c>
      <c r="CL125" s="42">
        <f>Tabla25[[#This Row],[PAS_DUR_COR_COD_ROS_TG_NEU]]-Tabla25[[#This Row],[PAS_DUR_COR_COD_ESC_TG_NEU]]</f>
        <v>191.33333333333331</v>
      </c>
      <c r="CM125" s="42">
        <f>Tabla25[[#This Row],[PAS_DUR_COR_COD_ROS_TG_POS]]-Tabla25[[#This Row],[PAS_DUR_COR_COD_ESC_TG_POS]]</f>
        <v>-409.33333333333331</v>
      </c>
      <c r="CN125" s="42">
        <f>Tabla25[[#This Row],[PAS_DUR_COR_COD_ROS_TG_TOT]]-Tabla25[[#This Row],[PAS_DUR_COR_COD_ESC_TG_TOT]]</f>
        <v>-124.8095238095238</v>
      </c>
      <c r="CO125" s="44">
        <f>Tabla25[[#This Row],[ESC_NUM_COR_COD_ROS_TG_NEG]]-Tabla25[[#This Row],[ESC_NUM_COR_COD_ESC_TG_NEG]]</f>
        <v>-0.70000000000000018</v>
      </c>
      <c r="CP125" s="44">
        <f>Tabla25[[#This Row],[ESC_NUM_COR_COD_ROS_TG_NEU]]-Tabla25[[#This Row],[ESC_NUM_COR_COD_ESC_TG_NEU]]</f>
        <v>-0.33333333333333348</v>
      </c>
      <c r="CQ125" s="44">
        <f>Tabla25[[#This Row],[ESC_NUM_COR_COD_ROS_TG_POS]]-Tabla25[[#This Row],[ESC_NUM_COR_COD_ESC_TG_POS]]</f>
        <v>1.2000000000000002</v>
      </c>
      <c r="CR125" s="44">
        <f>Tabla25[[#This Row],[ESC_NUM_COR_COD_ROS_TG_TOT]]-Tabla25[[#This Row],[ESC_NUM_COR_COD_ESC_TG_TOT]]</f>
        <v>6.8965517241379448E-2</v>
      </c>
      <c r="CS125" s="44">
        <f>Tabla25[[#This Row],[ESC_DUR_COR_COD_ROS_TG_NEG]]-Tabla25[[#This Row],[ESC_DUR_COR_COD_ESC_TG_NEG]]</f>
        <v>88.666666666666742</v>
      </c>
      <c r="CT125" s="44">
        <f>Tabla25[[#This Row],[ESC_DUR_COR_COD_ROS_TG_NEU]]-Tabla25[[#This Row],[ESC_DUR_COR_COD_ESC_TG_NEU]]</f>
        <v>75.10714285714289</v>
      </c>
      <c r="CU125" s="44">
        <f>Tabla25[[#This Row],[ESC_DUR_COR_COD_ROS_TG_POS]]-Tabla25[[#This Row],[ESC_DUR_COR_COD_ESC_TG_POS]]</f>
        <v>281.31111111111113</v>
      </c>
      <c r="CV125" s="44">
        <f>Tabla25[[#This Row],[ESC_DUR_COR_COD_ROS_TG_TOT]]-Tabla25[[#This Row],[ESC_DUR_COR_COD_ESC_TG_TOT]]</f>
        <v>140.94782608695641</v>
      </c>
      <c r="CW125" s="47">
        <f>Tabla25[[#This Row],[ROS_NUM_COR_COD_ROS_TG_NEG]]-Tabla25[[#This Row],[ROS_NUM_COR_COD_ESC_TG_NEG]]</f>
        <v>0</v>
      </c>
      <c r="CX125" s="47">
        <f>Tabla25[[#This Row],[ROS_NUM_COR_COD_ROS_TG_NEU]]-Tabla25[[#This Row],[ROS_NUM_COR_COD_ESC_TG_NEU]]</f>
        <v>0.22222222222222221</v>
      </c>
      <c r="CY125" s="47">
        <f>Tabla25[[#This Row],[ROS_NUM_COR_COD_ROS_TG_POS]]-Tabla25[[#This Row],[ROS_NUM_COR_COD_ESC_TG_POS]]</f>
        <v>-0.1</v>
      </c>
      <c r="CZ125" s="47">
        <f>Tabla25[[#This Row],[ROS_NUM_COR_COD_ROS_TG_TOT]]-Tabla25[[#This Row],[ROS_NUM_COR_COD_ESC_TG_TOT]]</f>
        <v>3.7037037037037035E-2</v>
      </c>
      <c r="DA125" s="47">
        <f>Tabla25[[#This Row],[ROS_DUR_COR_COD_ROS_TG_NEG]]-Tabla25[[#This Row],[ROS_DUR_COR_COD_ESC_TG_NEG]]</f>
        <v>-217</v>
      </c>
      <c r="DB125" s="47">
        <f>Tabla25[[#This Row],[ROS_DUR_COR_COD_ROS_TG_NEU]]-Tabla25[[#This Row],[ROS_DUR_COR_COD_ESC_TG_NEU]]</f>
        <v>513</v>
      </c>
      <c r="DC125" s="47">
        <f>Tabla25[[#This Row],[ROS_DUR_COR_COD_ROS_TG_POS]]-Tabla25[[#This Row],[ROS_DUR_COR_COD_ESC_TG_POS]]</f>
        <v>-346</v>
      </c>
      <c r="DD125" s="47">
        <f>Tabla25[[#This Row],[ROS_DUR_COR_COD_ROS_TG_TOT]]-Tabla25[[#This Row],[ROS_DUR_COR_COD_ESC_TG_TOT]]</f>
        <v>-25</v>
      </c>
      <c r="DE125" s="57">
        <v>184</v>
      </c>
      <c r="DF125" s="57">
        <v>385</v>
      </c>
      <c r="DG125" s="57"/>
      <c r="DH125" s="57">
        <v>284.5</v>
      </c>
      <c r="DI125" s="57">
        <v>385</v>
      </c>
      <c r="DJ125" s="57"/>
      <c r="DK125" s="57">
        <v>346</v>
      </c>
      <c r="DL125" s="57">
        <v>365.5</v>
      </c>
      <c r="DM125" s="57">
        <v>267.16666666666669</v>
      </c>
      <c r="DN125" s="57">
        <v>298.42857142857144</v>
      </c>
      <c r="DO125" s="57">
        <v>313.7</v>
      </c>
      <c r="DP125" s="57">
        <v>296.91304347826087</v>
      </c>
      <c r="DQ125" s="57">
        <v>211</v>
      </c>
      <c r="DR125" s="57">
        <v>270.875</v>
      </c>
      <c r="DS125" s="57">
        <v>281.11111111111109</v>
      </c>
      <c r="DT125" s="57">
        <v>255.4</v>
      </c>
      <c r="DU125" s="57">
        <v>381</v>
      </c>
      <c r="DV125" s="57">
        <v>285.66666666666669</v>
      </c>
      <c r="DW125" s="57">
        <v>227</v>
      </c>
      <c r="DX125" s="57">
        <v>274.14285714285717</v>
      </c>
      <c r="DY125" s="57"/>
      <c r="DZ125" s="57">
        <v>220</v>
      </c>
      <c r="EA125" s="57">
        <v>177.66666666666666</v>
      </c>
      <c r="EB125" s="57">
        <v>198.83333333333334</v>
      </c>
      <c r="EC125" s="57">
        <f>Tabla25[[#This Row],[ROS_1DU_COR_COD_ROS_TG_NEG]]-Tabla25[[#This Row],[ROS_1DU_COR_COD_ESC_TG_NEG]]</f>
        <v>-201</v>
      </c>
      <c r="ED125" s="57">
        <f>Tabla25[[#This Row],[ROS_1DU_COR_COD_ROS_TG_NEU]]-Tabla25[[#This Row],[ROS_1DU_COR_COD_ESC_TG_NEU]]</f>
        <v>385</v>
      </c>
      <c r="EE125" s="57">
        <f>Tabla25[[#This Row],[ROS_1DU_COR_COD_ROS_TG_POS]]-Tabla25[[#This Row],[ROS_1DU_COR_COD_ESC_TG_POS]]</f>
        <v>-346</v>
      </c>
      <c r="EF125" s="57">
        <f>Tabla25[[#This Row],[ROS_1DU_COR_COD_ROS_TG_TOT]]-Tabla25[[#This Row],[ROS_1DU_COR_COD_ESC_TG_TOT]]</f>
        <v>-81</v>
      </c>
      <c r="EG125" s="57">
        <f>Tabla25[[#This Row],[ESC_1DU_COR_COD_ROS_TG_NEG]]-Tabla25[[#This Row],[ESC_1DU_COR_COD_ESC_TG_NEG]]</f>
        <v>56.166666666666686</v>
      </c>
      <c r="EH125" s="57">
        <f>Tabla25[[#This Row],[ESC_1DU_COR_COD_ROS_TG_NEU]]-Tabla25[[#This Row],[ESC_1DU_COR_COD_ESC_TG_NEU]]</f>
        <v>27.553571428571445</v>
      </c>
      <c r="EI125" s="57">
        <f>Tabla25[[#This Row],[ESC_1DU_COR_COD_ROS_TG_POS]]-Tabla25[[#This Row],[ESC_1DU_COR_COD_ESC_TG_POS]]</f>
        <v>32.588888888888903</v>
      </c>
      <c r="EJ125" s="57">
        <f>Tabla25[[#This Row],[ESC_1DU_COR_COD_ROS_TG_TOT]]-Tabla25[[#This Row],[ESC_1DU_COR_COD_ESC_TG_TOT]]</f>
        <v>41.513043478260869</v>
      </c>
      <c r="EK125" s="57">
        <f>Tabla25[[#This Row],[PAS_1DU_COR_COD_ROS_TG_NEG]]-Tabla25[[#This Row],[PAS_1DU_COR_COD_ESC_TG_NEG]]</f>
        <v>381</v>
      </c>
      <c r="EL125" s="57">
        <f>Tabla25[[#This Row],[PAS_1DU_COR_COD_ROS_TG_NEU]]-Tabla25[[#This Row],[PAS_1DU_COR_COD_ESC_TG_NEU]]</f>
        <v>65.666666666666686</v>
      </c>
      <c r="EM125" s="57">
        <f>Tabla25[[#This Row],[PAS_1DU_COR_COD_ROS_TG_POS]]-Tabla25[[#This Row],[PAS_1DU_COR_COD_ESC_TG_POS]]</f>
        <v>49.333333333333343</v>
      </c>
      <c r="EN125" s="57">
        <f>Tabla25[[#This Row],[PAS_1DU_COR_COD_ROS_TG_TOT]]-Tabla25[[#This Row],[PAS_1DU_COR_COD_ESC_TG_TOT]]</f>
        <v>75.309523809523824</v>
      </c>
    </row>
    <row r="126" spans="1:144" x14ac:dyDescent="0.3">
      <c r="A126" s="2" t="s">
        <v>124</v>
      </c>
      <c r="B126" s="2">
        <v>40</v>
      </c>
      <c r="C126" s="2">
        <v>2</v>
      </c>
      <c r="D126" s="2">
        <v>48</v>
      </c>
      <c r="E126" s="19">
        <v>2.4500000000000002</v>
      </c>
      <c r="F126" s="19">
        <v>797.2</v>
      </c>
      <c r="G126" s="19">
        <v>2.8888888888888888</v>
      </c>
      <c r="H126" s="19">
        <v>847.84615384615381</v>
      </c>
      <c r="I126" s="19">
        <v>3.263157894736842</v>
      </c>
      <c r="J126" s="19">
        <v>858.70588235294122</v>
      </c>
      <c r="K126" s="19">
        <v>2.8596491228070176</v>
      </c>
      <c r="L126" s="19">
        <v>835.06666666666672</v>
      </c>
      <c r="M126" s="21">
        <v>2.65</v>
      </c>
      <c r="N126" s="21">
        <v>731.38888888888891</v>
      </c>
      <c r="O126" s="21">
        <v>2.2777777777777777</v>
      </c>
      <c r="P126" s="21">
        <v>738.5</v>
      </c>
      <c r="Q126" s="21">
        <v>2.6315789473684212</v>
      </c>
      <c r="R126" s="21">
        <v>769.8125</v>
      </c>
      <c r="S126" s="21">
        <v>2.5263157894736841</v>
      </c>
      <c r="T126" s="21">
        <v>746.60869565217388</v>
      </c>
      <c r="U126" s="22">
        <v>2.4</v>
      </c>
      <c r="V126" s="22">
        <v>758.75</v>
      </c>
      <c r="W126" s="22">
        <v>3.2</v>
      </c>
      <c r="X126" s="22">
        <v>763.9</v>
      </c>
      <c r="Y126" s="22">
        <v>4.2222222222222223</v>
      </c>
      <c r="Z126" s="22">
        <v>1247.375</v>
      </c>
      <c r="AA126" s="22">
        <v>3.2413793103448274</v>
      </c>
      <c r="AB126" s="22">
        <v>911.07692307692309</v>
      </c>
      <c r="AC126" s="24">
        <v>3.3</v>
      </c>
      <c r="AD126" s="24">
        <v>1056.25</v>
      </c>
      <c r="AE126" s="24">
        <v>2.7</v>
      </c>
      <c r="AF126" s="24">
        <v>807.125</v>
      </c>
      <c r="AG126" s="24">
        <v>1.2222222222222223</v>
      </c>
      <c r="AH126" s="24">
        <v>724</v>
      </c>
      <c r="AI126" s="24">
        <v>2.4482758620689653</v>
      </c>
      <c r="AJ126" s="24">
        <v>890.15</v>
      </c>
      <c r="AK126" s="26">
        <v>2.1428571428571428</v>
      </c>
      <c r="AL126" s="26">
        <v>440.5</v>
      </c>
      <c r="AM126" s="26">
        <v>1.2222222222222223</v>
      </c>
      <c r="AN126" s="26">
        <v>681.75</v>
      </c>
      <c r="AO126" s="26">
        <v>2.2222222222222223</v>
      </c>
      <c r="AP126" s="26">
        <v>581.71428571428567</v>
      </c>
      <c r="AQ126" s="26">
        <v>1.84</v>
      </c>
      <c r="AR126" s="26">
        <v>555.41176470588232</v>
      </c>
      <c r="AS126" s="28">
        <v>2.5714285714285716</v>
      </c>
      <c r="AT126" s="28">
        <v>710.83333333333337</v>
      </c>
      <c r="AU126" s="28">
        <v>3.2222222222222223</v>
      </c>
      <c r="AV126" s="28">
        <v>722</v>
      </c>
      <c r="AW126" s="28">
        <v>3.1111111111111112</v>
      </c>
      <c r="AX126" s="28">
        <v>698.11111111111109</v>
      </c>
      <c r="AY126" s="28">
        <v>3</v>
      </c>
      <c r="AZ126" s="28">
        <v>710.25</v>
      </c>
      <c r="BA126" s="33">
        <f>Tabla25[[#This Row],[ROS_NUM_COR_COD_ROS_TG_NEG]]-Tabla25[[#This Row],[PAS_NUM_COR_COD_ROS_TG_NEG]]</f>
        <v>-7.8571428571428292E-2</v>
      </c>
      <c r="BB126" s="33">
        <f>Tabla25[[#This Row],[ROS_DUR_COR_COD_ROS_TG_NEG]]-Tabla25[[#This Row],[PAS_DUR_COR_COD_ROS_TG_NEG]]</f>
        <v>-20.555555555555543</v>
      </c>
      <c r="BC126" s="33">
        <f>Tabla25[[#This Row],[ROS_NUM_COR_COD_ROS_TG_NEU]]-Tabla25[[#This Row],[PAS_NUM_COR_COD_ROS_TG_NEU]]</f>
        <v>0.94444444444444464</v>
      </c>
      <c r="BD126" s="33">
        <f>Tabla25[[#This Row],[ROS_DUR_COR_COD_ROS_TG_NEU]]-Tabla25[[#This Row],[PAS_DUR_COR_COD_ROS_TG_NEU]]</f>
        <v>-16.5</v>
      </c>
      <c r="BE126" s="33">
        <f>Tabla25[[#This Row],[ROS_NUM_COR_COD_ROS_TG_POS]]-Tabla25[[#This Row],[PAS_NUM_COR_COD_ROS_TG_POS]]</f>
        <v>0.47953216374268992</v>
      </c>
      <c r="BF126" s="33">
        <f>Tabla25[[#This Row],[ROS_DUR_COR_COD_ROS_TG_POS]]-Tabla25[[#This Row],[PAS_DUR_COR_COD_ROS_TG_POS]]</f>
        <v>-71.701388888888914</v>
      </c>
      <c r="BG126" s="33">
        <f>Tabla25[[#This Row],[ROS_NUM_COR_COD_ROS_TG_TOT]]-Tabla25[[#This Row],[PAS_NUM_COR_COD_ROS_TG_TOT]]</f>
        <v>0.47368421052631593</v>
      </c>
      <c r="BH126" s="33">
        <f>Tabla25[[#This Row],[ROS_DUR_COR_COD_ROS_TG_TOT]]-Tabla25[[#This Row],[PAS_DUR_COR_COD_ROS_TG_TOT]]</f>
        <v>-36.358695652173878</v>
      </c>
      <c r="BI126" s="30">
        <f>Tabla25[[#This Row],[ROS_NUM_COR_COD_ESC_TG_NEG]]-Tabla25[[#This Row],[PAS_NUM_COR_COD_ESC_TG_NEG]]</f>
        <v>-0.30714285714285738</v>
      </c>
      <c r="BJ126" s="30">
        <f>Tabla25[[#This Row],[ROS_DUR_COR_COD_ESC_TG_NEG]]-Tabla25[[#This Row],[PAS_DUR_COR_COD_ESC_TG_NEG]]</f>
        <v>-356.70000000000005</v>
      </c>
      <c r="BK126" s="30">
        <f>Tabla25[[#This Row],[ROS_NUM_COR_COD_ESC_TG_NEU]]-Tabla25[[#This Row],[PAS_NUM_COR_COD_ESC_TG_NEU]]</f>
        <v>-1.6666666666666665</v>
      </c>
      <c r="BL126" s="30">
        <f>Tabla25[[#This Row],[ROS_DUR_COR_COD_ESC_TG_NEU]]-Tabla25[[#This Row],[PAS_DUR_COR_COD_ESC_TG_NEU]]</f>
        <v>-166.09615384615381</v>
      </c>
      <c r="BM126" s="30">
        <f>Tabla25[[#This Row],[ROS_NUM_COR_COD_ESC_TG_POS]]-Tabla25[[#This Row],[PAS_NUM_COR_COD_ESC_TG_POS]]</f>
        <v>-1.0409356725146197</v>
      </c>
      <c r="BN126" s="30">
        <f>Tabla25[[#This Row],[ROS_DUR_COR_COD_ESC_TG_POS]]-Tabla25[[#This Row],[PAS_DUR_COR_COD_ESC_TG_POS]]</f>
        <v>-276.99159663865555</v>
      </c>
      <c r="BO126" s="30">
        <f>Tabla25[[#This Row],[ROS_NUM_COR_COD_ESC_TG_TOT]]-Tabla25[[#This Row],[PAS_NUM_COR_COD_ESC_TG_TOT]]</f>
        <v>-1.0196491228070175</v>
      </c>
      <c r="BP126" s="30">
        <f>Tabla25[[#This Row],[ROS_DUR_COR_COD_ESC_TG_TOT]]-Tabla25[[#This Row],[PAS_DUR_COR_COD_ESC_TG_TOT]]</f>
        <v>-279.6549019607844</v>
      </c>
      <c r="BQ126" s="36">
        <f>Tabla25[[#This Row],[PAS_NUM_COR_COD_ROS_TG_NEG]]-Tabla25[[#This Row],[ESC_NUM_COR_COD_ROS_TG_NEG]]</f>
        <v>-0.64999999999999991</v>
      </c>
      <c r="BR126" s="36">
        <f>Tabla25[[#This Row],[PAS_DUR_COR_COD_ROS_TG_NEG]]-Tabla25[[#This Row],[ESC_DUR_COR_COD_ROS_TG_NEG]]</f>
        <v>-324.86111111111109</v>
      </c>
      <c r="BS126" s="36">
        <f>Tabla25[[#This Row],[PAS_NUM_COR_COD_ROS_TG_NEU]]-Tabla25[[#This Row],[ESC_NUM_COR_COD_ROS_TG_NEU]]</f>
        <v>-0.4222222222222225</v>
      </c>
      <c r="BT126" s="36">
        <f>Tabla25[[#This Row],[PAS_DUR_COR_COD_ROS_TG_NEU]]-Tabla25[[#This Row],[ESC_DUR_COR_COD_ROS_TG_NEU]]</f>
        <v>-68.625</v>
      </c>
      <c r="BU126" s="36">
        <f>Tabla25[[#This Row],[PAS_NUM_COR_COD_ROS_TG_POS]]-Tabla25[[#This Row],[ESC_NUM_COR_COD_ROS_TG_POS]]</f>
        <v>1.4093567251461989</v>
      </c>
      <c r="BV126" s="36">
        <f>Tabla25[[#This Row],[PAS_DUR_COR_COD_ROS_TG_POS]]-Tabla25[[#This Row],[ESC_DUR_COR_COD_ROS_TG_POS]]</f>
        <v>45.8125</v>
      </c>
      <c r="BW126" s="36">
        <f>Tabla25[[#This Row],[PAS_NUM_COR_COD_ROS_TG_TOT]]-Tabla25[[#This Row],[ESC_NUM_COR_COD_ROS_TG_TOT]]</f>
        <v>7.8039927404718767E-2</v>
      </c>
      <c r="BX126" s="36">
        <f>Tabla25[[#This Row],[PAS_DUR_COR_COD_ROS_TG_TOT]]-Tabla25[[#This Row],[ESC_DUR_COR_COD_ROS_TG_TOT]]</f>
        <v>-143.5413043478261</v>
      </c>
      <c r="BY126" s="39">
        <f>Tabla25[[#This Row],[PAS_NUM_COR_COD_ESC_TG_NEG]]-Tabla25[[#This Row],[ESC_NUM_COR_COD_ESC_TG_NEG]]</f>
        <v>5.0000000000000266E-2</v>
      </c>
      <c r="BZ126" s="39">
        <f>Tabla25[[#This Row],[PAS_DUR_COR_COD_ESC_TG_NEG]]-Tabla25[[#This Row],[ESC_DUR_COR_COD_ESC_TG_NEG]]</f>
        <v>38.450000000000045</v>
      </c>
      <c r="CA126" s="39">
        <f>Tabla25[[#This Row],[PAS_NUM_COR_COD_ESC_TG_NEU]]-Tabla25[[#This Row],[ESC_NUM_COR_COD_ESC_TG_NEU]]</f>
        <v>-0.31111111111111134</v>
      </c>
      <c r="CB126" s="39">
        <f>Tabla25[[#This Row],[PAS_DUR_COR_COD_ESC_TG_NEU]]-Tabla25[[#This Row],[ESC_DUR_COR_COD_ESC_TG_NEU]]</f>
        <v>83.946153846153834</v>
      </c>
      <c r="CC126" s="39">
        <f>Tabla25[[#This Row],[PAS_NUM_COR_COD_ESC_TG_POS]]-Tabla25[[#This Row],[ESC_NUM_COR_COD_ESC_TG_POS]]</f>
        <v>-0.95906432748538029</v>
      </c>
      <c r="CD126" s="39">
        <f>Tabla25[[#This Row],[PAS_DUR_COR_COD_ESC_TG_POS]]-Tabla25[[#This Row],[ESC_DUR_COR_COD_ESC_TG_POS]]</f>
        <v>-388.66911764705878</v>
      </c>
      <c r="CE126" s="39">
        <f>Tabla25[[#This Row],[PAS_NUM_COR_COD_ESC_TG_TOT]]-Tabla25[[#This Row],[ESC_NUM_COR_COD_ESC_TG_TOT]]</f>
        <v>-0.38173018753780985</v>
      </c>
      <c r="CF126" s="39">
        <f>Tabla25[[#This Row],[PAS_DUR_COR_COD_ESC_TG_TOT]]-Tabla25[[#This Row],[ESC_DUR_COR_COD_ESC_TG_TOT]]</f>
        <v>-76.010256410256375</v>
      </c>
      <c r="CG126" s="42">
        <f>Tabla25[[#This Row],[PAS_NUM_COR_COD_ROS_TG_NEG]]-Tabla25[[#This Row],[PAS_NUM_COR_COD_ESC_TG_NEG]]</f>
        <v>0.19999999999999973</v>
      </c>
      <c r="CH126" s="42">
        <f>Tabla25[[#This Row],[PAS_NUM_COR_COD_ROS_TG_NEU]]-Tabla25[[#This Row],[PAS_NUM_COR_COD_ESC_TG_NEU]]</f>
        <v>-0.61111111111111116</v>
      </c>
      <c r="CI126" s="42">
        <f>Tabla25[[#This Row],[PAS_NUM_COR_COD_ROS_TG_POS]]-Tabla25[[#This Row],[PAS_NUM_COR_COD_ESC_TG_POS]]</f>
        <v>-0.6315789473684208</v>
      </c>
      <c r="CJ126" s="42">
        <f>Tabla25[[#This Row],[PAS_NUM_COR_COD_ROS_TG_TOT]]-Tabla25[[#This Row],[PAS_NUM_COR_COD_ESC_TG_TOT]]</f>
        <v>-0.33333333333333348</v>
      </c>
      <c r="CK126" s="42">
        <f>Tabla25[[#This Row],[PAS_DUR_COR_COD_ROS_TG_NEG]]-Tabla25[[#This Row],[PAS_DUR_COR_COD_ESC_TG_NEG]]</f>
        <v>-65.811111111111131</v>
      </c>
      <c r="CL126" s="42">
        <f>Tabla25[[#This Row],[PAS_DUR_COR_COD_ROS_TG_NEU]]-Tabla25[[#This Row],[PAS_DUR_COR_COD_ESC_TG_NEU]]</f>
        <v>-109.34615384615381</v>
      </c>
      <c r="CM126" s="42">
        <f>Tabla25[[#This Row],[PAS_DUR_COR_COD_ROS_TG_POS]]-Tabla25[[#This Row],[PAS_DUR_COR_COD_ESC_TG_POS]]</f>
        <v>-88.893382352941217</v>
      </c>
      <c r="CN126" s="42">
        <f>Tabla25[[#This Row],[PAS_DUR_COR_COD_ROS_TG_TOT]]-Tabla25[[#This Row],[PAS_DUR_COR_COD_ESC_TG_TOT]]</f>
        <v>-88.457971014492841</v>
      </c>
      <c r="CO126" s="44">
        <f>Tabla25[[#This Row],[ESC_NUM_COR_COD_ROS_TG_NEG]]-Tabla25[[#This Row],[ESC_NUM_COR_COD_ESC_TG_NEG]]</f>
        <v>0.89999999999999991</v>
      </c>
      <c r="CP126" s="44">
        <f>Tabla25[[#This Row],[ESC_NUM_COR_COD_ROS_TG_NEU]]-Tabla25[[#This Row],[ESC_NUM_COR_COD_ESC_TG_NEU]]</f>
        <v>-0.5</v>
      </c>
      <c r="CQ126" s="44">
        <f>Tabla25[[#This Row],[ESC_NUM_COR_COD_ROS_TG_POS]]-Tabla25[[#This Row],[ESC_NUM_COR_COD_ESC_TG_POS]]</f>
        <v>-3</v>
      </c>
      <c r="CR126" s="44">
        <f>Tabla25[[#This Row],[ESC_NUM_COR_COD_ROS_TG_TOT]]-Tabla25[[#This Row],[ESC_NUM_COR_COD_ESC_TG_TOT]]</f>
        <v>-0.7931034482758621</v>
      </c>
      <c r="CS126" s="44">
        <f>Tabla25[[#This Row],[ESC_DUR_COR_COD_ROS_TG_NEG]]-Tabla25[[#This Row],[ESC_DUR_COR_COD_ESC_TG_NEG]]</f>
        <v>297.5</v>
      </c>
      <c r="CT126" s="44">
        <f>Tabla25[[#This Row],[ESC_DUR_COR_COD_ROS_TG_NEU]]-Tabla25[[#This Row],[ESC_DUR_COR_COD_ESC_TG_NEU]]</f>
        <v>43.225000000000023</v>
      </c>
      <c r="CU126" s="44">
        <f>Tabla25[[#This Row],[ESC_DUR_COR_COD_ROS_TG_POS]]-Tabla25[[#This Row],[ESC_DUR_COR_COD_ESC_TG_POS]]</f>
        <v>-523.375</v>
      </c>
      <c r="CV126" s="44">
        <f>Tabla25[[#This Row],[ESC_DUR_COR_COD_ROS_TG_TOT]]-Tabla25[[#This Row],[ESC_DUR_COR_COD_ESC_TG_TOT]]</f>
        <v>-20.926923076923117</v>
      </c>
      <c r="CW126" s="47">
        <f>Tabla25[[#This Row],[ROS_NUM_COR_COD_ROS_TG_NEG]]-Tabla25[[#This Row],[ROS_NUM_COR_COD_ESC_TG_NEG]]</f>
        <v>0.42857142857142883</v>
      </c>
      <c r="CX126" s="47">
        <f>Tabla25[[#This Row],[ROS_NUM_COR_COD_ROS_TG_NEU]]-Tabla25[[#This Row],[ROS_NUM_COR_COD_ESC_TG_NEU]]</f>
        <v>2</v>
      </c>
      <c r="CY126" s="47">
        <f>Tabla25[[#This Row],[ROS_NUM_COR_COD_ROS_TG_POS]]-Tabla25[[#This Row],[ROS_NUM_COR_COD_ESC_TG_POS]]</f>
        <v>0.88888888888888884</v>
      </c>
      <c r="CZ126" s="47">
        <f>Tabla25[[#This Row],[ROS_NUM_COR_COD_ROS_TG_TOT]]-Tabla25[[#This Row],[ROS_NUM_COR_COD_ESC_TG_TOT]]</f>
        <v>1.1599999999999999</v>
      </c>
      <c r="DA126" s="47">
        <f>Tabla25[[#This Row],[ROS_DUR_COR_COD_ROS_TG_NEG]]-Tabla25[[#This Row],[ROS_DUR_COR_COD_ESC_TG_NEG]]</f>
        <v>270.33333333333337</v>
      </c>
      <c r="DB126" s="47">
        <f>Tabla25[[#This Row],[ROS_DUR_COR_COD_ROS_TG_NEU]]-Tabla25[[#This Row],[ROS_DUR_COR_COD_ESC_TG_NEU]]</f>
        <v>40.25</v>
      </c>
      <c r="DC126" s="47">
        <f>Tabla25[[#This Row],[ROS_DUR_COR_COD_ROS_TG_POS]]-Tabla25[[#This Row],[ROS_DUR_COR_COD_ESC_TG_POS]]</f>
        <v>116.39682539682542</v>
      </c>
      <c r="DD126" s="47">
        <f>Tabla25[[#This Row],[ROS_DUR_COR_COD_ROS_TG_TOT]]-Tabla25[[#This Row],[ROS_DUR_COR_COD_ESC_TG_TOT]]</f>
        <v>154.83823529411768</v>
      </c>
      <c r="DE126" s="57">
        <v>246.5</v>
      </c>
      <c r="DF126" s="57">
        <v>191.77777777777777</v>
      </c>
      <c r="DG126" s="57">
        <v>244.66666666666666</v>
      </c>
      <c r="DH126" s="57">
        <v>225.29166666666666</v>
      </c>
      <c r="DI126" s="57">
        <v>181.83333333333334</v>
      </c>
      <c r="DJ126" s="57">
        <v>271.75</v>
      </c>
      <c r="DK126" s="57">
        <v>267.42857142857144</v>
      </c>
      <c r="DL126" s="57">
        <v>238.23529411764707</v>
      </c>
      <c r="DM126" s="57">
        <v>243.625</v>
      </c>
      <c r="DN126" s="57">
        <v>232.75</v>
      </c>
      <c r="DO126" s="57">
        <v>331.25</v>
      </c>
      <c r="DP126" s="57">
        <v>256.8</v>
      </c>
      <c r="DQ126" s="57">
        <v>287.75</v>
      </c>
      <c r="DR126" s="57">
        <v>256.2</v>
      </c>
      <c r="DS126" s="57">
        <v>203</v>
      </c>
      <c r="DT126" s="57">
        <v>249.53846153846155</v>
      </c>
      <c r="DU126" s="57">
        <v>205.66666666666666</v>
      </c>
      <c r="DV126" s="57">
        <v>200.58333333333334</v>
      </c>
      <c r="DW126" s="57">
        <v>242</v>
      </c>
      <c r="DX126" s="57">
        <v>216.97826086956522</v>
      </c>
      <c r="DY126" s="57">
        <v>210.26666666666668</v>
      </c>
      <c r="DZ126" s="57">
        <v>215</v>
      </c>
      <c r="EA126" s="57">
        <v>252.94117647058823</v>
      </c>
      <c r="EB126" s="57">
        <v>227.75555555555556</v>
      </c>
      <c r="EC126" s="57">
        <f>Tabla25[[#This Row],[ROS_1DU_COR_COD_ROS_TG_NEG]]-Tabla25[[#This Row],[ROS_1DU_COR_COD_ESC_TG_NEG]]</f>
        <v>64.666666666666657</v>
      </c>
      <c r="ED126" s="57">
        <f>Tabla25[[#This Row],[ROS_1DU_COR_COD_ROS_TG_NEU]]-Tabla25[[#This Row],[ROS_1DU_COR_COD_ESC_TG_NEU]]</f>
        <v>-79.972222222222229</v>
      </c>
      <c r="EE126" s="57">
        <f>Tabla25[[#This Row],[ROS_1DU_COR_COD_ROS_TG_POS]]-Tabla25[[#This Row],[ROS_1DU_COR_COD_ESC_TG_POS]]</f>
        <v>-22.761904761904788</v>
      </c>
      <c r="EF126" s="57">
        <f>Tabla25[[#This Row],[ROS_1DU_COR_COD_ROS_TG_TOT]]-Tabla25[[#This Row],[ROS_1DU_COR_COD_ESC_TG_TOT]]</f>
        <v>-12.943627450980415</v>
      </c>
      <c r="EG126" s="57">
        <f>Tabla25[[#This Row],[ESC_1DU_COR_COD_ROS_TG_NEG]]-Tabla25[[#This Row],[ESC_1DU_COR_COD_ESC_TG_NEG]]</f>
        <v>-44.125</v>
      </c>
      <c r="EH126" s="57">
        <f>Tabla25[[#This Row],[ESC_1DU_COR_COD_ROS_TG_NEU]]-Tabla25[[#This Row],[ESC_1DU_COR_COD_ESC_TG_NEU]]</f>
        <v>-23.449999999999989</v>
      </c>
      <c r="EI126" s="57">
        <f>Tabla25[[#This Row],[ESC_1DU_COR_COD_ROS_TG_POS]]-Tabla25[[#This Row],[ESC_1DU_COR_COD_ESC_TG_POS]]</f>
        <v>128.25</v>
      </c>
      <c r="EJ126" s="57">
        <f>Tabla25[[#This Row],[ESC_1DU_COR_COD_ROS_TG_TOT]]-Tabla25[[#This Row],[ESC_1DU_COR_COD_ESC_TG_TOT]]</f>
        <v>7.2615384615384642</v>
      </c>
      <c r="EK126" s="57">
        <f>Tabla25[[#This Row],[PAS_1DU_COR_COD_ROS_TG_NEG]]-Tabla25[[#This Row],[PAS_1DU_COR_COD_ESC_TG_NEG]]</f>
        <v>-4.6000000000000227</v>
      </c>
      <c r="EL126" s="57">
        <f>Tabla25[[#This Row],[PAS_1DU_COR_COD_ROS_TG_NEU]]-Tabla25[[#This Row],[PAS_1DU_COR_COD_ESC_TG_NEU]]</f>
        <v>-14.416666666666657</v>
      </c>
      <c r="EM126" s="57">
        <f>Tabla25[[#This Row],[PAS_1DU_COR_COD_ROS_TG_POS]]-Tabla25[[#This Row],[PAS_1DU_COR_COD_ESC_TG_POS]]</f>
        <v>-10.941176470588232</v>
      </c>
      <c r="EN126" s="57">
        <f>Tabla25[[#This Row],[PAS_1DU_COR_COD_ROS_TG_TOT]]-Tabla25[[#This Row],[PAS_1DU_COR_COD_ESC_TG_TOT]]</f>
        <v>-10.777294685990341</v>
      </c>
    </row>
    <row r="127" spans="1:144" x14ac:dyDescent="0.3">
      <c r="A127" s="4" t="s">
        <v>125</v>
      </c>
      <c r="B127" s="2">
        <v>40</v>
      </c>
      <c r="C127" s="2">
        <v>2</v>
      </c>
      <c r="D127" s="2">
        <v>44</v>
      </c>
      <c r="E127" s="19">
        <v>3.1578947368421053</v>
      </c>
      <c r="F127" s="19">
        <v>897.4</v>
      </c>
      <c r="G127" s="19">
        <v>2.6842105263157894</v>
      </c>
      <c r="H127" s="19">
        <v>1098.8181818181818</v>
      </c>
      <c r="I127" s="19">
        <v>2.95</v>
      </c>
      <c r="J127" s="19">
        <v>723.33333333333337</v>
      </c>
      <c r="K127" s="19">
        <v>2.9310344827586206</v>
      </c>
      <c r="L127" s="19">
        <v>876.5454545454545</v>
      </c>
      <c r="M127" s="21">
        <v>2.6842105263157894</v>
      </c>
      <c r="N127" s="21">
        <v>742.5333333333333</v>
      </c>
      <c r="O127" s="21">
        <v>2.4210526315789473</v>
      </c>
      <c r="P127" s="21">
        <v>741.14285714285711</v>
      </c>
      <c r="Q127" s="21">
        <v>2</v>
      </c>
      <c r="R127" s="21">
        <v>639.76923076923072</v>
      </c>
      <c r="S127" s="21">
        <v>2.3620689655172415</v>
      </c>
      <c r="T127" s="21">
        <v>710.26190476190482</v>
      </c>
      <c r="U127" s="22">
        <v>4</v>
      </c>
      <c r="V127" s="22">
        <v>1012</v>
      </c>
      <c r="W127" s="22">
        <v>3.1666666666666665</v>
      </c>
      <c r="X127" s="22">
        <v>1179.25</v>
      </c>
      <c r="Y127" s="22">
        <v>3.1666666666666665</v>
      </c>
      <c r="Z127" s="22">
        <v>1306.5</v>
      </c>
      <c r="AA127" s="22">
        <v>3.4444444444444446</v>
      </c>
      <c r="AB127" s="22">
        <v>1143.9285714285713</v>
      </c>
      <c r="AC127" s="24">
        <v>2</v>
      </c>
      <c r="AD127" s="24">
        <v>1334.5</v>
      </c>
      <c r="AE127" s="24">
        <v>2.8333333333333335</v>
      </c>
      <c r="AF127" s="24">
        <v>968.2</v>
      </c>
      <c r="AG127" s="24">
        <v>2.1666666666666665</v>
      </c>
      <c r="AH127" s="24">
        <v>1196</v>
      </c>
      <c r="AI127" s="24">
        <v>2.3333333333333335</v>
      </c>
      <c r="AJ127" s="24">
        <v>1109.8</v>
      </c>
      <c r="AK127" s="26">
        <v>2.8888888888888888</v>
      </c>
      <c r="AL127" s="26">
        <v>1100.8333333333333</v>
      </c>
      <c r="AM127" s="26">
        <v>2.1</v>
      </c>
      <c r="AN127" s="26">
        <v>586.25</v>
      </c>
      <c r="AO127" s="26">
        <v>1.7</v>
      </c>
      <c r="AP127" s="26">
        <v>914</v>
      </c>
      <c r="AQ127" s="26">
        <v>2.2068965517241379</v>
      </c>
      <c r="AR127" s="26">
        <v>835</v>
      </c>
      <c r="AS127" s="28">
        <v>3.6666666666666665</v>
      </c>
      <c r="AT127" s="28">
        <v>1584.8333333333333</v>
      </c>
      <c r="AU127" s="28">
        <v>4.5999999999999996</v>
      </c>
      <c r="AV127" s="28">
        <v>1304.5555555555557</v>
      </c>
      <c r="AW127" s="28">
        <v>4.8</v>
      </c>
      <c r="AX127" s="28">
        <v>1560.375</v>
      </c>
      <c r="AY127" s="28">
        <v>4.3793103448275863</v>
      </c>
      <c r="AZ127" s="28">
        <v>1466.6521739130435</v>
      </c>
      <c r="BA127" s="33">
        <f>Tabla25[[#This Row],[ROS_NUM_COR_COD_ROS_TG_NEG]]-Tabla25[[#This Row],[PAS_NUM_COR_COD_ROS_TG_NEG]]</f>
        <v>0.98245614035087714</v>
      </c>
      <c r="BB127" s="33">
        <f>Tabla25[[#This Row],[ROS_DUR_COR_COD_ROS_TG_NEG]]-Tabla25[[#This Row],[PAS_DUR_COR_COD_ROS_TG_NEG]]</f>
        <v>842.3</v>
      </c>
      <c r="BC127" s="33">
        <f>Tabla25[[#This Row],[ROS_NUM_COR_COD_ROS_TG_NEU]]-Tabla25[[#This Row],[PAS_NUM_COR_COD_ROS_TG_NEU]]</f>
        <v>2.1789473684210523</v>
      </c>
      <c r="BD127" s="33">
        <f>Tabla25[[#This Row],[ROS_DUR_COR_COD_ROS_TG_NEU]]-Tabla25[[#This Row],[PAS_DUR_COR_COD_ROS_TG_NEU]]</f>
        <v>563.41269841269855</v>
      </c>
      <c r="BE127" s="33">
        <f>Tabla25[[#This Row],[ROS_NUM_COR_COD_ROS_TG_POS]]-Tabla25[[#This Row],[PAS_NUM_COR_COD_ROS_TG_POS]]</f>
        <v>2.8</v>
      </c>
      <c r="BF127" s="33">
        <f>Tabla25[[#This Row],[ROS_DUR_COR_COD_ROS_TG_POS]]-Tabla25[[#This Row],[PAS_DUR_COR_COD_ROS_TG_POS]]</f>
        <v>920.60576923076928</v>
      </c>
      <c r="BG127" s="33">
        <f>Tabla25[[#This Row],[ROS_NUM_COR_COD_ROS_TG_TOT]]-Tabla25[[#This Row],[PAS_NUM_COR_COD_ROS_TG_TOT]]</f>
        <v>2.0172413793103448</v>
      </c>
      <c r="BH127" s="33">
        <f>Tabla25[[#This Row],[ROS_DUR_COR_COD_ROS_TG_TOT]]-Tabla25[[#This Row],[PAS_DUR_COR_COD_ROS_TG_TOT]]</f>
        <v>756.39026915113868</v>
      </c>
      <c r="BI127" s="30">
        <f>Tabla25[[#This Row],[ROS_NUM_COR_COD_ESC_TG_NEG]]-Tabla25[[#This Row],[PAS_NUM_COR_COD_ESC_TG_NEG]]</f>
        <v>-0.26900584795321647</v>
      </c>
      <c r="BJ127" s="30">
        <f>Tabla25[[#This Row],[ROS_DUR_COR_COD_ESC_TG_NEG]]-Tabla25[[#This Row],[PAS_DUR_COR_COD_ESC_TG_NEG]]</f>
        <v>203.43333333333328</v>
      </c>
      <c r="BK127" s="30">
        <f>Tabla25[[#This Row],[ROS_NUM_COR_COD_ESC_TG_NEU]]-Tabla25[[#This Row],[PAS_NUM_COR_COD_ESC_TG_NEU]]</f>
        <v>-0.58421052631578929</v>
      </c>
      <c r="BL127" s="30">
        <f>Tabla25[[#This Row],[ROS_DUR_COR_COD_ESC_TG_NEU]]-Tabla25[[#This Row],[PAS_DUR_COR_COD_ESC_TG_NEU]]</f>
        <v>-512.56818181818176</v>
      </c>
      <c r="BM127" s="30">
        <f>Tabla25[[#This Row],[ROS_NUM_COR_COD_ESC_TG_POS]]-Tabla25[[#This Row],[PAS_NUM_COR_COD_ESC_TG_POS]]</f>
        <v>-1.2500000000000002</v>
      </c>
      <c r="BN127" s="30">
        <f>Tabla25[[#This Row],[ROS_DUR_COR_COD_ESC_TG_POS]]-Tabla25[[#This Row],[PAS_DUR_COR_COD_ESC_TG_POS]]</f>
        <v>190.66666666666663</v>
      </c>
      <c r="BO127" s="30">
        <f>Tabla25[[#This Row],[ROS_NUM_COR_COD_ESC_TG_TOT]]-Tabla25[[#This Row],[PAS_NUM_COR_COD_ESC_TG_TOT]]</f>
        <v>-0.72413793103448265</v>
      </c>
      <c r="BP127" s="30">
        <f>Tabla25[[#This Row],[ROS_DUR_COR_COD_ESC_TG_TOT]]-Tabla25[[#This Row],[PAS_DUR_COR_COD_ESC_TG_TOT]]</f>
        <v>-41.545454545454504</v>
      </c>
      <c r="BQ127" s="36">
        <f>Tabla25[[#This Row],[PAS_NUM_COR_COD_ROS_TG_NEG]]-Tabla25[[#This Row],[ESC_NUM_COR_COD_ROS_TG_NEG]]</f>
        <v>0.68421052631578938</v>
      </c>
      <c r="BR127" s="36">
        <f>Tabla25[[#This Row],[PAS_DUR_COR_COD_ROS_TG_NEG]]-Tabla25[[#This Row],[ESC_DUR_COR_COD_ROS_TG_NEG]]</f>
        <v>-591.9666666666667</v>
      </c>
      <c r="BS127" s="36">
        <f>Tabla25[[#This Row],[PAS_NUM_COR_COD_ROS_TG_NEU]]-Tabla25[[#This Row],[ESC_NUM_COR_COD_ROS_TG_NEU]]</f>
        <v>-0.41228070175438614</v>
      </c>
      <c r="BT127" s="36">
        <f>Tabla25[[#This Row],[PAS_DUR_COR_COD_ROS_TG_NEU]]-Tabla25[[#This Row],[ESC_DUR_COR_COD_ROS_TG_NEU]]</f>
        <v>-227.05714285714294</v>
      </c>
      <c r="BU127" s="36">
        <f>Tabla25[[#This Row],[PAS_NUM_COR_COD_ROS_TG_POS]]-Tabla25[[#This Row],[ESC_NUM_COR_COD_ROS_TG_POS]]</f>
        <v>-0.16666666666666652</v>
      </c>
      <c r="BV127" s="36">
        <f>Tabla25[[#This Row],[PAS_DUR_COR_COD_ROS_TG_POS]]-Tabla25[[#This Row],[ESC_DUR_COR_COD_ROS_TG_POS]]</f>
        <v>-556.23076923076928</v>
      </c>
      <c r="BW127" s="36">
        <f>Tabla25[[#This Row],[PAS_NUM_COR_COD_ROS_TG_TOT]]-Tabla25[[#This Row],[ESC_NUM_COR_COD_ROS_TG_TOT]]</f>
        <v>2.8735632183908066E-2</v>
      </c>
      <c r="BX127" s="36">
        <f>Tabla25[[#This Row],[PAS_DUR_COR_COD_ROS_TG_TOT]]-Tabla25[[#This Row],[ESC_DUR_COR_COD_ROS_TG_TOT]]</f>
        <v>-399.53809523809514</v>
      </c>
      <c r="BY127" s="39">
        <f>Tabla25[[#This Row],[PAS_NUM_COR_COD_ESC_TG_NEG]]-Tabla25[[#This Row],[ESC_NUM_COR_COD_ESC_TG_NEG]]</f>
        <v>-0.84210526315789469</v>
      </c>
      <c r="BZ127" s="39">
        <f>Tabla25[[#This Row],[PAS_DUR_COR_COD_ESC_TG_NEG]]-Tabla25[[#This Row],[ESC_DUR_COR_COD_ESC_TG_NEG]]</f>
        <v>-114.60000000000002</v>
      </c>
      <c r="CA127" s="39">
        <f>Tabla25[[#This Row],[PAS_NUM_COR_COD_ESC_TG_NEU]]-Tabla25[[#This Row],[ESC_NUM_COR_COD_ESC_TG_NEU]]</f>
        <v>-0.48245614035087714</v>
      </c>
      <c r="CB127" s="39">
        <f>Tabla25[[#This Row],[PAS_DUR_COR_COD_ESC_TG_NEU]]-Tabla25[[#This Row],[ESC_DUR_COR_COD_ESC_TG_NEU]]</f>
        <v>-80.431818181818244</v>
      </c>
      <c r="CC127" s="39">
        <f>Tabla25[[#This Row],[PAS_NUM_COR_COD_ESC_TG_POS]]-Tabla25[[#This Row],[ESC_NUM_COR_COD_ESC_TG_POS]]</f>
        <v>-0.21666666666666634</v>
      </c>
      <c r="CD127" s="39">
        <f>Tabla25[[#This Row],[PAS_DUR_COR_COD_ESC_TG_POS]]-Tabla25[[#This Row],[ESC_DUR_COR_COD_ESC_TG_POS]]</f>
        <v>-583.16666666666663</v>
      </c>
      <c r="CE127" s="39">
        <f>Tabla25[[#This Row],[PAS_NUM_COR_COD_ESC_TG_TOT]]-Tabla25[[#This Row],[ESC_NUM_COR_COD_ESC_TG_TOT]]</f>
        <v>-0.51340996168582409</v>
      </c>
      <c r="CF127" s="39">
        <f>Tabla25[[#This Row],[PAS_DUR_COR_COD_ESC_TG_TOT]]-Tabla25[[#This Row],[ESC_DUR_COR_COD_ESC_TG_TOT]]</f>
        <v>-267.38311688311683</v>
      </c>
      <c r="CG127" s="42">
        <f>Tabla25[[#This Row],[PAS_NUM_COR_COD_ROS_TG_NEG]]-Tabla25[[#This Row],[PAS_NUM_COR_COD_ESC_TG_NEG]]</f>
        <v>-0.47368421052631593</v>
      </c>
      <c r="CH127" s="42">
        <f>Tabla25[[#This Row],[PAS_NUM_COR_COD_ROS_TG_NEU]]-Tabla25[[#This Row],[PAS_NUM_COR_COD_ESC_TG_NEU]]</f>
        <v>-0.26315789473684204</v>
      </c>
      <c r="CI127" s="42">
        <f>Tabla25[[#This Row],[PAS_NUM_COR_COD_ROS_TG_POS]]-Tabla25[[#This Row],[PAS_NUM_COR_COD_ESC_TG_POS]]</f>
        <v>-0.95000000000000018</v>
      </c>
      <c r="CJ127" s="42">
        <f>Tabla25[[#This Row],[PAS_NUM_COR_COD_ROS_TG_TOT]]-Tabla25[[#This Row],[PAS_NUM_COR_COD_ESC_TG_TOT]]</f>
        <v>-0.568965517241379</v>
      </c>
      <c r="CK127" s="42">
        <f>Tabla25[[#This Row],[PAS_DUR_COR_COD_ROS_TG_NEG]]-Tabla25[[#This Row],[PAS_DUR_COR_COD_ESC_TG_NEG]]</f>
        <v>-154.86666666666667</v>
      </c>
      <c r="CL127" s="42">
        <f>Tabla25[[#This Row],[PAS_DUR_COR_COD_ROS_TG_NEU]]-Tabla25[[#This Row],[PAS_DUR_COR_COD_ESC_TG_NEU]]</f>
        <v>-357.67532467532465</v>
      </c>
      <c r="CM127" s="42">
        <f>Tabla25[[#This Row],[PAS_DUR_COR_COD_ROS_TG_POS]]-Tabla25[[#This Row],[PAS_DUR_COR_COD_ESC_TG_POS]]</f>
        <v>-83.564102564102654</v>
      </c>
      <c r="CN127" s="42">
        <f>Tabla25[[#This Row],[PAS_DUR_COR_COD_ROS_TG_TOT]]-Tabla25[[#This Row],[PAS_DUR_COR_COD_ESC_TG_TOT]]</f>
        <v>-166.28354978354969</v>
      </c>
      <c r="CO127" s="44">
        <f>Tabla25[[#This Row],[ESC_NUM_COR_COD_ROS_TG_NEG]]-Tabla25[[#This Row],[ESC_NUM_COR_COD_ESC_TG_NEG]]</f>
        <v>-2</v>
      </c>
      <c r="CP127" s="44">
        <f>Tabla25[[#This Row],[ESC_NUM_COR_COD_ROS_TG_NEU]]-Tabla25[[#This Row],[ESC_NUM_COR_COD_ESC_TG_NEU]]</f>
        <v>-0.33333333333333304</v>
      </c>
      <c r="CQ127" s="44">
        <f>Tabla25[[#This Row],[ESC_NUM_COR_COD_ROS_TG_POS]]-Tabla25[[#This Row],[ESC_NUM_COR_COD_ESC_TG_POS]]</f>
        <v>-1</v>
      </c>
      <c r="CR127" s="44">
        <f>Tabla25[[#This Row],[ESC_NUM_COR_COD_ROS_TG_TOT]]-Tabla25[[#This Row],[ESC_NUM_COR_COD_ESC_TG_TOT]]</f>
        <v>-1.1111111111111112</v>
      </c>
      <c r="CS127" s="44">
        <f>Tabla25[[#This Row],[ESC_DUR_COR_COD_ROS_TG_NEG]]-Tabla25[[#This Row],[ESC_DUR_COR_COD_ESC_TG_NEG]]</f>
        <v>322.5</v>
      </c>
      <c r="CT127" s="44">
        <f>Tabla25[[#This Row],[ESC_DUR_COR_COD_ROS_TG_NEU]]-Tabla25[[#This Row],[ESC_DUR_COR_COD_ESC_TG_NEU]]</f>
        <v>-211.04999999999995</v>
      </c>
      <c r="CU127" s="44">
        <f>Tabla25[[#This Row],[ESC_DUR_COR_COD_ROS_TG_POS]]-Tabla25[[#This Row],[ESC_DUR_COR_COD_ESC_TG_POS]]</f>
        <v>-110.5</v>
      </c>
      <c r="CV127" s="44">
        <f>Tabla25[[#This Row],[ESC_DUR_COR_COD_ROS_TG_TOT]]-Tabla25[[#This Row],[ESC_DUR_COR_COD_ESC_TG_TOT]]</f>
        <v>-34.128571428571377</v>
      </c>
      <c r="CW127" s="47">
        <f>Tabla25[[#This Row],[ROS_NUM_COR_COD_ROS_TG_NEG]]-Tabla25[[#This Row],[ROS_NUM_COR_COD_ESC_TG_NEG]]</f>
        <v>0.77777777777777768</v>
      </c>
      <c r="CX127" s="47">
        <f>Tabla25[[#This Row],[ROS_NUM_COR_COD_ROS_TG_NEU]]-Tabla25[[#This Row],[ROS_NUM_COR_COD_ESC_TG_NEU]]</f>
        <v>2.4999999999999996</v>
      </c>
      <c r="CY127" s="47">
        <f>Tabla25[[#This Row],[ROS_NUM_COR_COD_ROS_TG_POS]]-Tabla25[[#This Row],[ROS_NUM_COR_COD_ESC_TG_POS]]</f>
        <v>3.0999999999999996</v>
      </c>
      <c r="CZ127" s="47">
        <f>Tabla25[[#This Row],[ROS_NUM_COR_COD_ROS_TG_TOT]]-Tabla25[[#This Row],[ROS_NUM_COR_COD_ESC_TG_TOT]]</f>
        <v>2.1724137931034484</v>
      </c>
      <c r="DA127" s="47">
        <f>Tabla25[[#This Row],[ROS_DUR_COR_COD_ROS_TG_NEG]]-Tabla25[[#This Row],[ROS_DUR_COR_COD_ESC_TG_NEG]]</f>
        <v>484</v>
      </c>
      <c r="DB127" s="47">
        <f>Tabla25[[#This Row],[ROS_DUR_COR_COD_ROS_TG_NEU]]-Tabla25[[#This Row],[ROS_DUR_COR_COD_ESC_TG_NEU]]</f>
        <v>718.30555555555566</v>
      </c>
      <c r="DC127" s="47">
        <f>Tabla25[[#This Row],[ROS_DUR_COR_COD_ROS_TG_POS]]-Tabla25[[#This Row],[ROS_DUR_COR_COD_ESC_TG_POS]]</f>
        <v>646.375</v>
      </c>
      <c r="DD127" s="47">
        <f>Tabla25[[#This Row],[ROS_DUR_COR_COD_ROS_TG_TOT]]-Tabla25[[#This Row],[ROS_DUR_COR_COD_ESC_TG_TOT]]</f>
        <v>631.6521739130435</v>
      </c>
      <c r="DE127" s="57">
        <v>311.66666666666669</v>
      </c>
      <c r="DF127" s="57">
        <v>263.22222222222223</v>
      </c>
      <c r="DG127" s="57">
        <v>276.25</v>
      </c>
      <c r="DH127" s="57">
        <v>280.39130434782606</v>
      </c>
      <c r="DI127" s="57">
        <v>290.5</v>
      </c>
      <c r="DJ127" s="57">
        <v>211.875</v>
      </c>
      <c r="DK127" s="57">
        <v>227</v>
      </c>
      <c r="DL127" s="57">
        <v>240.68421052631578</v>
      </c>
      <c r="DM127" s="57">
        <v>133.5</v>
      </c>
      <c r="DN127" s="57">
        <v>288.2</v>
      </c>
      <c r="DO127" s="57">
        <v>298.33333333333331</v>
      </c>
      <c r="DP127" s="57">
        <v>260.3</v>
      </c>
      <c r="DQ127" s="57">
        <v>272.66666666666669</v>
      </c>
      <c r="DR127" s="57">
        <v>282.25</v>
      </c>
      <c r="DS127" s="57">
        <v>273.75</v>
      </c>
      <c r="DT127" s="57">
        <v>275.71428571428572</v>
      </c>
      <c r="DU127" s="57">
        <v>221.4</v>
      </c>
      <c r="DV127" s="57">
        <v>266</v>
      </c>
      <c r="DW127" s="57">
        <v>232.30769230769232</v>
      </c>
      <c r="DX127" s="57">
        <v>239.64285714285714</v>
      </c>
      <c r="DY127" s="57">
        <v>226.93333333333334</v>
      </c>
      <c r="DZ127" s="57">
        <v>252.18181818181819</v>
      </c>
      <c r="EA127" s="57">
        <v>239.33333333333334</v>
      </c>
      <c r="EB127" s="57">
        <v>238.31818181818181</v>
      </c>
      <c r="EC127" s="57">
        <f>Tabla25[[#This Row],[ROS_1DU_COR_COD_ROS_TG_NEG]]-Tabla25[[#This Row],[ROS_1DU_COR_COD_ESC_TG_NEG]]</f>
        <v>21.166666666666686</v>
      </c>
      <c r="ED127" s="57">
        <f>Tabla25[[#This Row],[ROS_1DU_COR_COD_ROS_TG_NEU]]-Tabla25[[#This Row],[ROS_1DU_COR_COD_ESC_TG_NEU]]</f>
        <v>51.347222222222229</v>
      </c>
      <c r="EE127" s="57">
        <f>Tabla25[[#This Row],[ROS_1DU_COR_COD_ROS_TG_POS]]-Tabla25[[#This Row],[ROS_1DU_COR_COD_ESC_TG_POS]]</f>
        <v>49.25</v>
      </c>
      <c r="EF127" s="57">
        <f>Tabla25[[#This Row],[ROS_1DU_COR_COD_ROS_TG_TOT]]-Tabla25[[#This Row],[ROS_1DU_COR_COD_ESC_TG_TOT]]</f>
        <v>39.707093821510284</v>
      </c>
      <c r="EG127" s="57">
        <f>Tabla25[[#This Row],[ESC_1DU_COR_COD_ROS_TG_NEG]]-Tabla25[[#This Row],[ESC_1DU_COR_COD_ESC_TG_NEG]]</f>
        <v>-139.16666666666669</v>
      </c>
      <c r="EH127" s="57">
        <f>Tabla25[[#This Row],[ESC_1DU_COR_COD_ROS_TG_NEU]]-Tabla25[[#This Row],[ESC_1DU_COR_COD_ESC_TG_NEU]]</f>
        <v>5.9499999999999886</v>
      </c>
      <c r="EI127" s="57">
        <f>Tabla25[[#This Row],[ESC_1DU_COR_COD_ROS_TG_POS]]-Tabla25[[#This Row],[ESC_1DU_COR_COD_ESC_TG_POS]]</f>
        <v>24.583333333333314</v>
      </c>
      <c r="EJ127" s="57">
        <f>Tabla25[[#This Row],[ESC_1DU_COR_COD_ROS_TG_TOT]]-Tabla25[[#This Row],[ESC_1DU_COR_COD_ESC_TG_TOT]]</f>
        <v>-15.414285714285711</v>
      </c>
      <c r="EK127" s="57">
        <f>Tabla25[[#This Row],[PAS_1DU_COR_COD_ROS_TG_NEG]]-Tabla25[[#This Row],[PAS_1DU_COR_COD_ESC_TG_NEG]]</f>
        <v>-5.5333333333333314</v>
      </c>
      <c r="EL127" s="57">
        <f>Tabla25[[#This Row],[PAS_1DU_COR_COD_ROS_TG_NEU]]-Tabla25[[#This Row],[PAS_1DU_COR_COD_ESC_TG_NEU]]</f>
        <v>13.818181818181813</v>
      </c>
      <c r="EM127" s="57">
        <f>Tabla25[[#This Row],[PAS_1DU_COR_COD_ROS_TG_POS]]-Tabla25[[#This Row],[PAS_1DU_COR_COD_ESC_TG_POS]]</f>
        <v>-7.025641025641022</v>
      </c>
      <c r="EN127" s="57">
        <f>Tabla25[[#This Row],[PAS_1DU_COR_COD_ROS_TG_TOT]]-Tabla25[[#This Row],[PAS_1DU_COR_COD_ESC_TG_TOT]]</f>
        <v>1.3246753246753258</v>
      </c>
    </row>
    <row r="128" spans="1:144" x14ac:dyDescent="0.3">
      <c r="A128" s="2" t="s">
        <v>126</v>
      </c>
      <c r="B128" s="2">
        <v>40</v>
      </c>
      <c r="C128" s="2">
        <v>2</v>
      </c>
      <c r="D128" s="2">
        <v>40</v>
      </c>
      <c r="E128" s="19">
        <v>3.6</v>
      </c>
      <c r="F128" s="19">
        <v>1175.3684210526317</v>
      </c>
      <c r="G128" s="19">
        <v>3.3</v>
      </c>
      <c r="H128" s="19">
        <v>989.2</v>
      </c>
      <c r="I128" s="19">
        <v>3.75</v>
      </c>
      <c r="J128" s="19">
        <v>1134.3157894736842</v>
      </c>
      <c r="K128" s="19">
        <v>3.55</v>
      </c>
      <c r="L128" s="19">
        <v>1097.7241379310344</v>
      </c>
      <c r="M128" s="21">
        <v>3.2</v>
      </c>
      <c r="N128" s="21">
        <v>1010.4</v>
      </c>
      <c r="O128" s="21">
        <v>3.5</v>
      </c>
      <c r="P128" s="21">
        <v>1088.05</v>
      </c>
      <c r="Q128" s="21">
        <v>3.1</v>
      </c>
      <c r="R128" s="21">
        <v>1146.1176470588234</v>
      </c>
      <c r="S128" s="21">
        <v>3.2666666666666666</v>
      </c>
      <c r="T128" s="21">
        <v>1078.1228070175439</v>
      </c>
      <c r="U128" s="22">
        <v>5.3</v>
      </c>
      <c r="V128" s="22">
        <v>1920.6666666666667</v>
      </c>
      <c r="W128" s="22">
        <v>5.5</v>
      </c>
      <c r="X128" s="22">
        <v>1491.8</v>
      </c>
      <c r="Y128" s="22">
        <v>4.5999999999999996</v>
      </c>
      <c r="Z128" s="22">
        <v>1443.8</v>
      </c>
      <c r="AA128" s="22">
        <v>5.1333333333333337</v>
      </c>
      <c r="AB128" s="22">
        <v>1608.344827586207</v>
      </c>
      <c r="AC128" s="24">
        <v>0.9</v>
      </c>
      <c r="AD128" s="24">
        <v>1092</v>
      </c>
      <c r="AE128" s="24">
        <v>1.5</v>
      </c>
      <c r="AF128" s="24">
        <v>776.66666666666663</v>
      </c>
      <c r="AG128" s="24">
        <v>1.6</v>
      </c>
      <c r="AH128" s="24">
        <v>521.75</v>
      </c>
      <c r="AI128" s="24">
        <v>1.3333333333333333</v>
      </c>
      <c r="AJ128" s="24">
        <v>712.35294117647061</v>
      </c>
      <c r="AK128" s="26">
        <v>0.66666666666666663</v>
      </c>
      <c r="AL128" s="26">
        <v>383.75</v>
      </c>
      <c r="AM128" s="26">
        <v>1.1000000000000001</v>
      </c>
      <c r="AN128" s="26">
        <v>521.16666666666663</v>
      </c>
      <c r="AO128" s="26">
        <v>1.4</v>
      </c>
      <c r="AP128" s="26">
        <v>448.25</v>
      </c>
      <c r="AQ128" s="26">
        <v>1.0689655172413792</v>
      </c>
      <c r="AR128" s="26">
        <v>458.22222222222223</v>
      </c>
      <c r="AS128" s="28">
        <v>5.8888888888888893</v>
      </c>
      <c r="AT128" s="28">
        <v>1852.4444444444443</v>
      </c>
      <c r="AU128" s="28">
        <v>4.8</v>
      </c>
      <c r="AV128" s="28">
        <v>1610.8</v>
      </c>
      <c r="AW128" s="28">
        <v>4.7</v>
      </c>
      <c r="AX128" s="28">
        <v>1420</v>
      </c>
      <c r="AY128" s="28">
        <v>5.1034482758620694</v>
      </c>
      <c r="AZ128" s="28">
        <v>1620</v>
      </c>
      <c r="BA128" s="33">
        <f>Tabla25[[#This Row],[ROS_NUM_COR_COD_ROS_TG_NEG]]-Tabla25[[#This Row],[PAS_NUM_COR_COD_ROS_TG_NEG]]</f>
        <v>2.6888888888888891</v>
      </c>
      <c r="BB128" s="33">
        <f>Tabla25[[#This Row],[ROS_DUR_COR_COD_ROS_TG_NEG]]-Tabla25[[#This Row],[PAS_DUR_COR_COD_ROS_TG_NEG]]</f>
        <v>842.04444444444437</v>
      </c>
      <c r="BC128" s="33">
        <f>Tabla25[[#This Row],[ROS_NUM_COR_COD_ROS_TG_NEU]]-Tabla25[[#This Row],[PAS_NUM_COR_COD_ROS_TG_NEU]]</f>
        <v>1.2999999999999998</v>
      </c>
      <c r="BD128" s="33">
        <f>Tabla25[[#This Row],[ROS_DUR_COR_COD_ROS_TG_NEU]]-Tabla25[[#This Row],[PAS_DUR_COR_COD_ROS_TG_NEU]]</f>
        <v>522.75</v>
      </c>
      <c r="BE128" s="33">
        <f>Tabla25[[#This Row],[ROS_NUM_COR_COD_ROS_TG_POS]]-Tabla25[[#This Row],[PAS_NUM_COR_COD_ROS_TG_POS]]</f>
        <v>1.6</v>
      </c>
      <c r="BF128" s="33">
        <f>Tabla25[[#This Row],[ROS_DUR_COR_COD_ROS_TG_POS]]-Tabla25[[#This Row],[PAS_DUR_COR_COD_ROS_TG_POS]]</f>
        <v>273.88235294117658</v>
      </c>
      <c r="BG128" s="33">
        <f>Tabla25[[#This Row],[ROS_NUM_COR_COD_ROS_TG_TOT]]-Tabla25[[#This Row],[PAS_NUM_COR_COD_ROS_TG_TOT]]</f>
        <v>1.8367816091954028</v>
      </c>
      <c r="BH128" s="33">
        <f>Tabla25[[#This Row],[ROS_DUR_COR_COD_ROS_TG_TOT]]-Tabla25[[#This Row],[PAS_DUR_COR_COD_ROS_TG_TOT]]</f>
        <v>541.87719298245611</v>
      </c>
      <c r="BI128" s="30">
        <f>Tabla25[[#This Row],[ROS_NUM_COR_COD_ESC_TG_NEG]]-Tabla25[[#This Row],[PAS_NUM_COR_COD_ESC_TG_NEG]]</f>
        <v>-2.9333333333333336</v>
      </c>
      <c r="BJ128" s="30">
        <f>Tabla25[[#This Row],[ROS_DUR_COR_COD_ESC_TG_NEG]]-Tabla25[[#This Row],[PAS_DUR_COR_COD_ESC_TG_NEG]]</f>
        <v>-791.61842105263167</v>
      </c>
      <c r="BK128" s="30">
        <f>Tabla25[[#This Row],[ROS_NUM_COR_COD_ESC_TG_NEU]]-Tabla25[[#This Row],[PAS_NUM_COR_COD_ESC_TG_NEU]]</f>
        <v>-2.1999999999999997</v>
      </c>
      <c r="BL128" s="30">
        <f>Tabla25[[#This Row],[ROS_DUR_COR_COD_ESC_TG_NEU]]-Tabla25[[#This Row],[PAS_DUR_COR_COD_ESC_TG_NEU]]</f>
        <v>-468.03333333333342</v>
      </c>
      <c r="BM128" s="30">
        <f>Tabla25[[#This Row],[ROS_NUM_COR_COD_ESC_TG_POS]]-Tabla25[[#This Row],[PAS_NUM_COR_COD_ESC_TG_POS]]</f>
        <v>-2.35</v>
      </c>
      <c r="BN128" s="30">
        <f>Tabla25[[#This Row],[ROS_DUR_COR_COD_ESC_TG_POS]]-Tabla25[[#This Row],[PAS_DUR_COR_COD_ESC_TG_POS]]</f>
        <v>-686.06578947368416</v>
      </c>
      <c r="BO128" s="30">
        <f>Tabla25[[#This Row],[ROS_NUM_COR_COD_ESC_TG_TOT]]-Tabla25[[#This Row],[PAS_NUM_COR_COD_ESC_TG_TOT]]</f>
        <v>-2.4810344827586208</v>
      </c>
      <c r="BP128" s="30">
        <f>Tabla25[[#This Row],[ROS_DUR_COR_COD_ESC_TG_TOT]]-Tabla25[[#This Row],[PAS_DUR_COR_COD_ESC_TG_TOT]]</f>
        <v>-639.50191570881225</v>
      </c>
      <c r="BQ128" s="36">
        <f>Tabla25[[#This Row],[PAS_NUM_COR_COD_ROS_TG_NEG]]-Tabla25[[#This Row],[ESC_NUM_COR_COD_ROS_TG_NEG]]</f>
        <v>2.3000000000000003</v>
      </c>
      <c r="BR128" s="36">
        <f>Tabla25[[#This Row],[PAS_DUR_COR_COD_ROS_TG_NEG]]-Tabla25[[#This Row],[ESC_DUR_COR_COD_ROS_TG_NEG]]</f>
        <v>-81.600000000000023</v>
      </c>
      <c r="BS128" s="36">
        <f>Tabla25[[#This Row],[PAS_NUM_COR_COD_ROS_TG_NEU]]-Tabla25[[#This Row],[ESC_NUM_COR_COD_ROS_TG_NEU]]</f>
        <v>2</v>
      </c>
      <c r="BT128" s="36">
        <f>Tabla25[[#This Row],[PAS_DUR_COR_COD_ROS_TG_NEU]]-Tabla25[[#This Row],[ESC_DUR_COR_COD_ROS_TG_NEU]]</f>
        <v>311.38333333333333</v>
      </c>
      <c r="BU128" s="36">
        <f>Tabla25[[#This Row],[PAS_NUM_COR_COD_ROS_TG_POS]]-Tabla25[[#This Row],[ESC_NUM_COR_COD_ROS_TG_POS]]</f>
        <v>1.5</v>
      </c>
      <c r="BV128" s="36">
        <f>Tabla25[[#This Row],[PAS_DUR_COR_COD_ROS_TG_POS]]-Tabla25[[#This Row],[ESC_DUR_COR_COD_ROS_TG_POS]]</f>
        <v>624.36764705882342</v>
      </c>
      <c r="BW128" s="36">
        <f>Tabla25[[#This Row],[PAS_NUM_COR_COD_ROS_TG_TOT]]-Tabla25[[#This Row],[ESC_NUM_COR_COD_ROS_TG_TOT]]</f>
        <v>1.9333333333333333</v>
      </c>
      <c r="BX128" s="36">
        <f>Tabla25[[#This Row],[PAS_DUR_COR_COD_ROS_TG_TOT]]-Tabla25[[#This Row],[ESC_DUR_COR_COD_ROS_TG_TOT]]</f>
        <v>365.76986584107328</v>
      </c>
      <c r="BY128" s="39">
        <f>Tabla25[[#This Row],[PAS_NUM_COR_COD_ESC_TG_NEG]]-Tabla25[[#This Row],[ESC_NUM_COR_COD_ESC_TG_NEG]]</f>
        <v>-1.6999999999999997</v>
      </c>
      <c r="BZ128" s="39">
        <f>Tabla25[[#This Row],[PAS_DUR_COR_COD_ESC_TG_NEG]]-Tabla25[[#This Row],[ESC_DUR_COR_COD_ESC_TG_NEG]]</f>
        <v>-745.29824561403507</v>
      </c>
      <c r="CA128" s="39">
        <f>Tabla25[[#This Row],[PAS_NUM_COR_COD_ESC_TG_NEU]]-Tabla25[[#This Row],[ESC_NUM_COR_COD_ESC_TG_NEU]]</f>
        <v>-2.2000000000000002</v>
      </c>
      <c r="CB128" s="39">
        <f>Tabla25[[#This Row],[PAS_DUR_COR_COD_ESC_TG_NEU]]-Tabla25[[#This Row],[ESC_DUR_COR_COD_ESC_TG_NEU]]</f>
        <v>-502.59999999999991</v>
      </c>
      <c r="CC128" s="39">
        <f>Tabla25[[#This Row],[PAS_NUM_COR_COD_ESC_TG_POS]]-Tabla25[[#This Row],[ESC_NUM_COR_COD_ESC_TG_POS]]</f>
        <v>-0.84999999999999964</v>
      </c>
      <c r="CD128" s="39">
        <f>Tabla25[[#This Row],[PAS_DUR_COR_COD_ESC_TG_POS]]-Tabla25[[#This Row],[ESC_DUR_COR_COD_ESC_TG_POS]]</f>
        <v>-309.48421052631579</v>
      </c>
      <c r="CE128" s="39">
        <f>Tabla25[[#This Row],[PAS_NUM_COR_COD_ESC_TG_TOT]]-Tabla25[[#This Row],[ESC_NUM_COR_COD_ESC_TG_TOT]]</f>
        <v>-1.5833333333333339</v>
      </c>
      <c r="CF128" s="39">
        <f>Tabla25[[#This Row],[PAS_DUR_COR_COD_ESC_TG_TOT]]-Tabla25[[#This Row],[ESC_DUR_COR_COD_ESC_TG_TOT]]</f>
        <v>-510.62068965517255</v>
      </c>
      <c r="CG128" s="42">
        <f>Tabla25[[#This Row],[PAS_NUM_COR_COD_ROS_TG_NEG]]-Tabla25[[#This Row],[PAS_NUM_COR_COD_ESC_TG_NEG]]</f>
        <v>-0.39999999999999991</v>
      </c>
      <c r="CH128" s="42">
        <f>Tabla25[[#This Row],[PAS_NUM_COR_COD_ROS_TG_NEU]]-Tabla25[[#This Row],[PAS_NUM_COR_COD_ESC_TG_NEU]]</f>
        <v>0.20000000000000018</v>
      </c>
      <c r="CI128" s="42">
        <f>Tabla25[[#This Row],[PAS_NUM_COR_COD_ROS_TG_POS]]-Tabla25[[#This Row],[PAS_NUM_COR_COD_ESC_TG_POS]]</f>
        <v>-0.64999999999999991</v>
      </c>
      <c r="CJ128" s="42">
        <f>Tabla25[[#This Row],[PAS_NUM_COR_COD_ROS_TG_TOT]]-Tabla25[[#This Row],[PAS_NUM_COR_COD_ESC_TG_TOT]]</f>
        <v>-0.28333333333333321</v>
      </c>
      <c r="CK128" s="42">
        <f>Tabla25[[#This Row],[PAS_DUR_COR_COD_ROS_TG_NEG]]-Tabla25[[#This Row],[PAS_DUR_COR_COD_ESC_TG_NEG]]</f>
        <v>-164.9684210526317</v>
      </c>
      <c r="CL128" s="42">
        <f>Tabla25[[#This Row],[PAS_DUR_COR_COD_ROS_TG_NEU]]-Tabla25[[#This Row],[PAS_DUR_COR_COD_ESC_TG_NEU]]</f>
        <v>98.849999999999909</v>
      </c>
      <c r="CM128" s="42">
        <f>Tabla25[[#This Row],[PAS_DUR_COR_COD_ROS_TG_POS]]-Tabla25[[#This Row],[PAS_DUR_COR_COD_ESC_TG_POS]]</f>
        <v>11.80185758513926</v>
      </c>
      <c r="CN128" s="42">
        <f>Tabla25[[#This Row],[PAS_DUR_COR_COD_ROS_TG_TOT]]-Tabla25[[#This Row],[PAS_DUR_COR_COD_ESC_TG_TOT]]</f>
        <v>-19.601330913490528</v>
      </c>
      <c r="CO128" s="44">
        <f>Tabla25[[#This Row],[ESC_NUM_COR_COD_ROS_TG_NEG]]-Tabla25[[#This Row],[ESC_NUM_COR_COD_ESC_TG_NEG]]</f>
        <v>-4.3999999999999995</v>
      </c>
      <c r="CP128" s="44">
        <f>Tabla25[[#This Row],[ESC_NUM_COR_COD_ROS_TG_NEU]]-Tabla25[[#This Row],[ESC_NUM_COR_COD_ESC_TG_NEU]]</f>
        <v>-4</v>
      </c>
      <c r="CQ128" s="44">
        <f>Tabla25[[#This Row],[ESC_NUM_COR_COD_ROS_TG_POS]]-Tabla25[[#This Row],[ESC_NUM_COR_COD_ESC_TG_POS]]</f>
        <v>-2.9999999999999996</v>
      </c>
      <c r="CR128" s="44">
        <f>Tabla25[[#This Row],[ESC_NUM_COR_COD_ROS_TG_TOT]]-Tabla25[[#This Row],[ESC_NUM_COR_COD_ESC_TG_TOT]]</f>
        <v>-3.8000000000000007</v>
      </c>
      <c r="CS128" s="44">
        <f>Tabla25[[#This Row],[ESC_DUR_COR_COD_ROS_TG_NEG]]-Tabla25[[#This Row],[ESC_DUR_COR_COD_ESC_TG_NEG]]</f>
        <v>-828.66666666666674</v>
      </c>
      <c r="CT128" s="44">
        <f>Tabla25[[#This Row],[ESC_DUR_COR_COD_ROS_TG_NEU]]-Tabla25[[#This Row],[ESC_DUR_COR_COD_ESC_TG_NEU]]</f>
        <v>-715.13333333333333</v>
      </c>
      <c r="CU128" s="44">
        <f>Tabla25[[#This Row],[ESC_DUR_COR_COD_ROS_TG_POS]]-Tabla25[[#This Row],[ESC_DUR_COR_COD_ESC_TG_POS]]</f>
        <v>-922.05</v>
      </c>
      <c r="CV128" s="44">
        <f>Tabla25[[#This Row],[ESC_DUR_COR_COD_ROS_TG_TOT]]-Tabla25[[#This Row],[ESC_DUR_COR_COD_ESC_TG_TOT]]</f>
        <v>-895.99188640973637</v>
      </c>
      <c r="CW128" s="47">
        <f>Tabla25[[#This Row],[ROS_NUM_COR_COD_ROS_TG_NEG]]-Tabla25[[#This Row],[ROS_NUM_COR_COD_ESC_TG_NEG]]</f>
        <v>5.2222222222222223</v>
      </c>
      <c r="CX128" s="47">
        <f>Tabla25[[#This Row],[ROS_NUM_COR_COD_ROS_TG_NEU]]-Tabla25[[#This Row],[ROS_NUM_COR_COD_ESC_TG_NEU]]</f>
        <v>3.6999999999999997</v>
      </c>
      <c r="CY128" s="47">
        <f>Tabla25[[#This Row],[ROS_NUM_COR_COD_ROS_TG_POS]]-Tabla25[[#This Row],[ROS_NUM_COR_COD_ESC_TG_POS]]</f>
        <v>3.3000000000000003</v>
      </c>
      <c r="CZ128" s="47">
        <f>Tabla25[[#This Row],[ROS_NUM_COR_COD_ROS_TG_TOT]]-Tabla25[[#This Row],[ROS_NUM_COR_COD_ESC_TG_TOT]]</f>
        <v>4.0344827586206904</v>
      </c>
      <c r="DA128" s="47">
        <f>Tabla25[[#This Row],[ROS_DUR_COR_COD_ROS_TG_NEG]]-Tabla25[[#This Row],[ROS_DUR_COR_COD_ESC_TG_NEG]]</f>
        <v>1468.6944444444443</v>
      </c>
      <c r="DB128" s="47">
        <f>Tabla25[[#This Row],[ROS_DUR_COR_COD_ROS_TG_NEU]]-Tabla25[[#This Row],[ROS_DUR_COR_COD_ESC_TG_NEU]]</f>
        <v>1089.6333333333332</v>
      </c>
      <c r="DC128" s="47">
        <f>Tabla25[[#This Row],[ROS_DUR_COR_COD_ROS_TG_POS]]-Tabla25[[#This Row],[ROS_DUR_COR_COD_ESC_TG_POS]]</f>
        <v>971.75</v>
      </c>
      <c r="DD128" s="47">
        <f>Tabla25[[#This Row],[ROS_DUR_COR_COD_ROS_TG_TOT]]-Tabla25[[#This Row],[ROS_DUR_COR_COD_ESC_TG_TOT]]</f>
        <v>1161.7777777777778</v>
      </c>
      <c r="DE128" s="57">
        <v>355.55555555555554</v>
      </c>
      <c r="DF128" s="57">
        <v>348.4</v>
      </c>
      <c r="DG128" s="57">
        <v>317</v>
      </c>
      <c r="DH128" s="57">
        <v>339.79310344827587</v>
      </c>
      <c r="DI128" s="57">
        <v>261.5</v>
      </c>
      <c r="DJ128" s="57">
        <v>336.33333333333331</v>
      </c>
      <c r="DK128" s="57">
        <v>245.5</v>
      </c>
      <c r="DL128" s="57">
        <v>279.33333333333331</v>
      </c>
      <c r="DM128" s="57">
        <v>335</v>
      </c>
      <c r="DN128" s="57">
        <v>321.5</v>
      </c>
      <c r="DO128" s="57">
        <v>304.75</v>
      </c>
      <c r="DP128" s="57">
        <v>316</v>
      </c>
      <c r="DQ128" s="57">
        <v>378.88888888888891</v>
      </c>
      <c r="DR128" s="57">
        <v>284.7</v>
      </c>
      <c r="DS128" s="57">
        <v>370.7</v>
      </c>
      <c r="DT128" s="57">
        <v>343.58620689655174</v>
      </c>
      <c r="DU128" s="57">
        <v>323.89999999999998</v>
      </c>
      <c r="DV128" s="57">
        <v>327.39999999999998</v>
      </c>
      <c r="DW128" s="57">
        <v>354.41176470588238</v>
      </c>
      <c r="DX128" s="57">
        <v>334.22807017543857</v>
      </c>
      <c r="DY128" s="57">
        <v>346.78947368421052</v>
      </c>
      <c r="DZ128" s="57">
        <v>350</v>
      </c>
      <c r="EA128" s="57">
        <v>301.15789473684208</v>
      </c>
      <c r="EB128" s="57">
        <v>332.94827586206895</v>
      </c>
      <c r="EC128" s="57">
        <f>Tabla25[[#This Row],[ROS_1DU_COR_COD_ROS_TG_NEG]]-Tabla25[[#This Row],[ROS_1DU_COR_COD_ESC_TG_NEG]]</f>
        <v>94.055555555555543</v>
      </c>
      <c r="ED128" s="57">
        <f>Tabla25[[#This Row],[ROS_1DU_COR_COD_ROS_TG_NEU]]-Tabla25[[#This Row],[ROS_1DU_COR_COD_ESC_TG_NEU]]</f>
        <v>12.066666666666663</v>
      </c>
      <c r="EE128" s="57">
        <f>Tabla25[[#This Row],[ROS_1DU_COR_COD_ROS_TG_POS]]-Tabla25[[#This Row],[ROS_1DU_COR_COD_ESC_TG_POS]]</f>
        <v>71.5</v>
      </c>
      <c r="EF128" s="57">
        <f>Tabla25[[#This Row],[ROS_1DU_COR_COD_ROS_TG_TOT]]-Tabla25[[#This Row],[ROS_1DU_COR_COD_ESC_TG_TOT]]</f>
        <v>60.459770114942557</v>
      </c>
      <c r="EG128" s="57">
        <f>Tabla25[[#This Row],[ESC_1DU_COR_COD_ROS_TG_NEG]]-Tabla25[[#This Row],[ESC_1DU_COR_COD_ESC_TG_NEG]]</f>
        <v>-43.888888888888914</v>
      </c>
      <c r="EH128" s="57">
        <f>Tabla25[[#This Row],[ESC_1DU_COR_COD_ROS_TG_NEU]]-Tabla25[[#This Row],[ESC_1DU_COR_COD_ESC_TG_NEU]]</f>
        <v>36.800000000000011</v>
      </c>
      <c r="EI128" s="57">
        <f>Tabla25[[#This Row],[ESC_1DU_COR_COD_ROS_TG_POS]]-Tabla25[[#This Row],[ESC_1DU_COR_COD_ESC_TG_POS]]</f>
        <v>-65.949999999999989</v>
      </c>
      <c r="EJ128" s="57">
        <f>Tabla25[[#This Row],[ESC_1DU_COR_COD_ROS_TG_TOT]]-Tabla25[[#This Row],[ESC_1DU_COR_COD_ESC_TG_TOT]]</f>
        <v>-27.586206896551744</v>
      </c>
      <c r="EK128" s="57">
        <f>Tabla25[[#This Row],[PAS_1DU_COR_COD_ROS_TG_NEG]]-Tabla25[[#This Row],[PAS_1DU_COR_COD_ESC_TG_NEG]]</f>
        <v>-22.889473684210543</v>
      </c>
      <c r="EL128" s="57">
        <f>Tabla25[[#This Row],[PAS_1DU_COR_COD_ROS_TG_NEU]]-Tabla25[[#This Row],[PAS_1DU_COR_COD_ESC_TG_NEU]]</f>
        <v>-22.600000000000023</v>
      </c>
      <c r="EM128" s="57">
        <f>Tabla25[[#This Row],[PAS_1DU_COR_COD_ROS_TG_POS]]-Tabla25[[#This Row],[PAS_1DU_COR_COD_ESC_TG_POS]]</f>
        <v>53.253869969040295</v>
      </c>
      <c r="EN128" s="57">
        <f>Tabla25[[#This Row],[PAS_1DU_COR_COD_ROS_TG_TOT]]-Tabla25[[#This Row],[PAS_1DU_COR_COD_ESC_TG_TOT]]</f>
        <v>1.2797943133696208</v>
      </c>
    </row>
    <row r="129" spans="1:144" x14ac:dyDescent="0.3">
      <c r="A129" s="2" t="s">
        <v>127</v>
      </c>
      <c r="B129" s="2">
        <v>40</v>
      </c>
      <c r="C129" s="2">
        <v>2</v>
      </c>
      <c r="D129" s="2">
        <v>49</v>
      </c>
      <c r="E129" s="19">
        <v>1.6666666666666667</v>
      </c>
      <c r="F129" s="19">
        <v>409.26666666666665</v>
      </c>
      <c r="G129" s="19">
        <v>1.5</v>
      </c>
      <c r="H129" s="19">
        <v>453.33333333333331</v>
      </c>
      <c r="I129" s="19">
        <v>2.15</v>
      </c>
      <c r="J129" s="19">
        <v>474.625</v>
      </c>
      <c r="K129" s="19">
        <v>1.7758620689655173</v>
      </c>
      <c r="L129" s="19">
        <v>445.88372093023258</v>
      </c>
      <c r="M129" s="21">
        <v>1.3888888888888888</v>
      </c>
      <c r="N129" s="21">
        <v>350.53846153846155</v>
      </c>
      <c r="O129" s="21">
        <v>1.6</v>
      </c>
      <c r="P129" s="21">
        <v>505.91666666666669</v>
      </c>
      <c r="Q129" s="21">
        <v>1.55</v>
      </c>
      <c r="R129" s="21">
        <v>347.3125</v>
      </c>
      <c r="S129" s="21">
        <v>1.5172413793103448</v>
      </c>
      <c r="T129" s="21">
        <v>394.7560975609756</v>
      </c>
      <c r="U129" s="22">
        <v>2.1111111111111112</v>
      </c>
      <c r="V129" s="22">
        <v>531.42857142857144</v>
      </c>
      <c r="W129" s="22">
        <v>2.8</v>
      </c>
      <c r="X129" s="22">
        <v>570.75</v>
      </c>
      <c r="Y129" s="22">
        <v>2.8</v>
      </c>
      <c r="Z129" s="22">
        <v>572.1</v>
      </c>
      <c r="AA129" s="22">
        <v>2.5862068965517242</v>
      </c>
      <c r="AB129" s="22">
        <v>560.28</v>
      </c>
      <c r="AC129" s="24">
        <v>2</v>
      </c>
      <c r="AD129" s="24">
        <v>527.42857142857144</v>
      </c>
      <c r="AE129" s="24">
        <v>2</v>
      </c>
      <c r="AF129" s="24">
        <v>541.28571428571433</v>
      </c>
      <c r="AG129" s="24">
        <v>0.8</v>
      </c>
      <c r="AH129" s="24">
        <v>231.33333333333334</v>
      </c>
      <c r="AI129" s="24">
        <v>1.5862068965517242</v>
      </c>
      <c r="AJ129" s="24">
        <v>443.45</v>
      </c>
      <c r="AK129" s="26">
        <v>0.66666666666666663</v>
      </c>
      <c r="AL129" s="26">
        <v>248.5</v>
      </c>
      <c r="AM129" s="26">
        <v>0.4</v>
      </c>
      <c r="AN129" s="26">
        <v>218</v>
      </c>
      <c r="AO129" s="26">
        <v>1.1111111111111112</v>
      </c>
      <c r="AP129" s="26">
        <v>328.2</v>
      </c>
      <c r="AQ129" s="26">
        <v>0.7142857142857143</v>
      </c>
      <c r="AR129" s="26">
        <v>269.76923076923077</v>
      </c>
      <c r="AS129" s="28">
        <v>2.7777777777777777</v>
      </c>
      <c r="AT129" s="28">
        <v>464.88888888888891</v>
      </c>
      <c r="AU129" s="28">
        <v>2.9</v>
      </c>
      <c r="AV129" s="28">
        <v>559.29999999999995</v>
      </c>
      <c r="AW129" s="28">
        <v>2.4444444444444446</v>
      </c>
      <c r="AX129" s="28">
        <v>500.57142857142856</v>
      </c>
      <c r="AY129" s="28">
        <v>2.7142857142857144</v>
      </c>
      <c r="AZ129" s="28">
        <v>510.80769230769232</v>
      </c>
      <c r="BA129" s="33">
        <f>Tabla25[[#This Row],[ROS_NUM_COR_COD_ROS_TG_NEG]]-Tabla25[[#This Row],[PAS_NUM_COR_COD_ROS_TG_NEG]]</f>
        <v>1.3888888888888888</v>
      </c>
      <c r="BB129" s="33">
        <f>Tabla25[[#This Row],[ROS_DUR_COR_COD_ROS_TG_NEG]]-Tabla25[[#This Row],[PAS_DUR_COR_COD_ROS_TG_NEG]]</f>
        <v>114.35042735042737</v>
      </c>
      <c r="BC129" s="33">
        <f>Tabla25[[#This Row],[ROS_NUM_COR_COD_ROS_TG_NEU]]-Tabla25[[#This Row],[PAS_NUM_COR_COD_ROS_TG_NEU]]</f>
        <v>1.2999999999999998</v>
      </c>
      <c r="BD129" s="33">
        <f>Tabla25[[#This Row],[ROS_DUR_COR_COD_ROS_TG_NEU]]-Tabla25[[#This Row],[PAS_DUR_COR_COD_ROS_TG_NEU]]</f>
        <v>53.383333333333269</v>
      </c>
      <c r="BE129" s="33">
        <f>Tabla25[[#This Row],[ROS_NUM_COR_COD_ROS_TG_POS]]-Tabla25[[#This Row],[PAS_NUM_COR_COD_ROS_TG_POS]]</f>
        <v>0.8944444444444446</v>
      </c>
      <c r="BF129" s="33">
        <f>Tabla25[[#This Row],[ROS_DUR_COR_COD_ROS_TG_POS]]-Tabla25[[#This Row],[PAS_DUR_COR_COD_ROS_TG_POS]]</f>
        <v>153.25892857142856</v>
      </c>
      <c r="BG129" s="33">
        <f>Tabla25[[#This Row],[ROS_NUM_COR_COD_ROS_TG_TOT]]-Tabla25[[#This Row],[PAS_NUM_COR_COD_ROS_TG_TOT]]</f>
        <v>1.1970443349753697</v>
      </c>
      <c r="BH129" s="33">
        <f>Tabla25[[#This Row],[ROS_DUR_COR_COD_ROS_TG_TOT]]-Tabla25[[#This Row],[PAS_DUR_COR_COD_ROS_TG_TOT]]</f>
        <v>116.05159474671672</v>
      </c>
      <c r="BI129" s="30">
        <f>Tabla25[[#This Row],[ROS_NUM_COR_COD_ESC_TG_NEG]]-Tabla25[[#This Row],[PAS_NUM_COR_COD_ESC_TG_NEG]]</f>
        <v>-1</v>
      </c>
      <c r="BJ129" s="30">
        <f>Tabla25[[#This Row],[ROS_DUR_COR_COD_ESC_TG_NEG]]-Tabla25[[#This Row],[PAS_DUR_COR_COD_ESC_TG_NEG]]</f>
        <v>-160.76666666666665</v>
      </c>
      <c r="BK129" s="30">
        <f>Tabla25[[#This Row],[ROS_NUM_COR_COD_ESC_TG_NEU]]-Tabla25[[#This Row],[PAS_NUM_COR_COD_ESC_TG_NEU]]</f>
        <v>-1.1000000000000001</v>
      </c>
      <c r="BL129" s="30">
        <f>Tabla25[[#This Row],[ROS_DUR_COR_COD_ESC_TG_NEU]]-Tabla25[[#This Row],[PAS_DUR_COR_COD_ESC_TG_NEU]]</f>
        <v>-235.33333333333331</v>
      </c>
      <c r="BM129" s="30">
        <f>Tabla25[[#This Row],[ROS_NUM_COR_COD_ESC_TG_POS]]-Tabla25[[#This Row],[PAS_NUM_COR_COD_ESC_TG_POS]]</f>
        <v>-1.0388888888888888</v>
      </c>
      <c r="BN129" s="30">
        <f>Tabla25[[#This Row],[ROS_DUR_COR_COD_ESC_TG_POS]]-Tabla25[[#This Row],[PAS_DUR_COR_COD_ESC_TG_POS]]</f>
        <v>-146.42500000000001</v>
      </c>
      <c r="BO129" s="30">
        <f>Tabla25[[#This Row],[ROS_NUM_COR_COD_ESC_TG_TOT]]-Tabla25[[#This Row],[PAS_NUM_COR_COD_ESC_TG_TOT]]</f>
        <v>-1.0615763546798029</v>
      </c>
      <c r="BP129" s="30">
        <f>Tabla25[[#This Row],[ROS_DUR_COR_COD_ESC_TG_TOT]]-Tabla25[[#This Row],[PAS_DUR_COR_COD_ESC_TG_TOT]]</f>
        <v>-176.11449016100181</v>
      </c>
      <c r="BQ129" s="36">
        <f>Tabla25[[#This Row],[PAS_NUM_COR_COD_ROS_TG_NEG]]-Tabla25[[#This Row],[ESC_NUM_COR_COD_ROS_TG_NEG]]</f>
        <v>-0.61111111111111116</v>
      </c>
      <c r="BR129" s="36">
        <f>Tabla25[[#This Row],[PAS_DUR_COR_COD_ROS_TG_NEG]]-Tabla25[[#This Row],[ESC_DUR_COR_COD_ROS_TG_NEG]]</f>
        <v>-176.8901098901099</v>
      </c>
      <c r="BS129" s="36">
        <f>Tabla25[[#This Row],[PAS_NUM_COR_COD_ROS_TG_NEU]]-Tabla25[[#This Row],[ESC_NUM_COR_COD_ROS_TG_NEU]]</f>
        <v>-0.39999999999999991</v>
      </c>
      <c r="BT129" s="36">
        <f>Tabla25[[#This Row],[PAS_DUR_COR_COD_ROS_TG_NEU]]-Tabla25[[#This Row],[ESC_DUR_COR_COD_ROS_TG_NEU]]</f>
        <v>-35.369047619047649</v>
      </c>
      <c r="BU129" s="36">
        <f>Tabla25[[#This Row],[PAS_NUM_COR_COD_ROS_TG_POS]]-Tabla25[[#This Row],[ESC_NUM_COR_COD_ROS_TG_POS]]</f>
        <v>0.75</v>
      </c>
      <c r="BV129" s="36">
        <f>Tabla25[[#This Row],[PAS_DUR_COR_COD_ROS_TG_POS]]-Tabla25[[#This Row],[ESC_DUR_COR_COD_ROS_TG_POS]]</f>
        <v>115.97916666666666</v>
      </c>
      <c r="BW129" s="36">
        <f>Tabla25[[#This Row],[PAS_NUM_COR_COD_ROS_TG_TOT]]-Tabla25[[#This Row],[ESC_NUM_COR_COD_ROS_TG_TOT]]</f>
        <v>-6.8965517241379448E-2</v>
      </c>
      <c r="BX129" s="36">
        <f>Tabla25[[#This Row],[PAS_DUR_COR_COD_ROS_TG_TOT]]-Tabla25[[#This Row],[ESC_DUR_COR_COD_ROS_TG_TOT]]</f>
        <v>-48.693902439024384</v>
      </c>
      <c r="BY129" s="39">
        <f>Tabla25[[#This Row],[PAS_NUM_COR_COD_ESC_TG_NEG]]-Tabla25[[#This Row],[ESC_NUM_COR_COD_ESC_TG_NEG]]</f>
        <v>-0.44444444444444442</v>
      </c>
      <c r="BZ129" s="39">
        <f>Tabla25[[#This Row],[PAS_DUR_COR_COD_ESC_TG_NEG]]-Tabla25[[#This Row],[ESC_DUR_COR_COD_ESC_TG_NEG]]</f>
        <v>-122.16190476190479</v>
      </c>
      <c r="CA129" s="39">
        <f>Tabla25[[#This Row],[PAS_NUM_COR_COD_ESC_TG_NEU]]-Tabla25[[#This Row],[ESC_NUM_COR_COD_ESC_TG_NEU]]</f>
        <v>-1.2999999999999998</v>
      </c>
      <c r="CB129" s="39">
        <f>Tabla25[[#This Row],[PAS_DUR_COR_COD_ESC_TG_NEU]]-Tabla25[[#This Row],[ESC_DUR_COR_COD_ESC_TG_NEU]]</f>
        <v>-117.41666666666669</v>
      </c>
      <c r="CC129" s="39">
        <f>Tabla25[[#This Row],[PAS_NUM_COR_COD_ESC_TG_POS]]-Tabla25[[#This Row],[ESC_NUM_COR_COD_ESC_TG_POS]]</f>
        <v>-0.64999999999999991</v>
      </c>
      <c r="CD129" s="39">
        <f>Tabla25[[#This Row],[PAS_DUR_COR_COD_ESC_TG_POS]]-Tabla25[[#This Row],[ESC_DUR_COR_COD_ESC_TG_POS]]</f>
        <v>-97.475000000000023</v>
      </c>
      <c r="CE129" s="39">
        <f>Tabla25[[#This Row],[PAS_NUM_COR_COD_ESC_TG_TOT]]-Tabla25[[#This Row],[ESC_NUM_COR_COD_ESC_TG_TOT]]</f>
        <v>-0.81034482758620685</v>
      </c>
      <c r="CF129" s="39">
        <f>Tabla25[[#This Row],[PAS_DUR_COR_COD_ESC_TG_TOT]]-Tabla25[[#This Row],[ESC_DUR_COR_COD_ESC_TG_TOT]]</f>
        <v>-114.39627906976739</v>
      </c>
      <c r="CG129" s="42">
        <f>Tabla25[[#This Row],[PAS_NUM_COR_COD_ROS_TG_NEG]]-Tabla25[[#This Row],[PAS_NUM_COR_COD_ESC_TG_NEG]]</f>
        <v>-0.2777777777777779</v>
      </c>
      <c r="CH129" s="42">
        <f>Tabla25[[#This Row],[PAS_NUM_COR_COD_ROS_TG_NEU]]-Tabla25[[#This Row],[PAS_NUM_COR_COD_ESC_TG_NEU]]</f>
        <v>0.10000000000000009</v>
      </c>
      <c r="CI129" s="42">
        <f>Tabla25[[#This Row],[PAS_NUM_COR_COD_ROS_TG_POS]]-Tabla25[[#This Row],[PAS_NUM_COR_COD_ESC_TG_POS]]</f>
        <v>-0.59999999999999987</v>
      </c>
      <c r="CJ129" s="42">
        <f>Tabla25[[#This Row],[PAS_NUM_COR_COD_ROS_TG_TOT]]-Tabla25[[#This Row],[PAS_NUM_COR_COD_ESC_TG_TOT]]</f>
        <v>-0.2586206896551726</v>
      </c>
      <c r="CK129" s="42">
        <f>Tabla25[[#This Row],[PAS_DUR_COR_COD_ROS_TG_NEG]]-Tabla25[[#This Row],[PAS_DUR_COR_COD_ESC_TG_NEG]]</f>
        <v>-58.728205128205104</v>
      </c>
      <c r="CL129" s="42">
        <f>Tabla25[[#This Row],[PAS_DUR_COR_COD_ROS_TG_NEU]]-Tabla25[[#This Row],[PAS_DUR_COR_COD_ESC_TG_NEU]]</f>
        <v>52.583333333333371</v>
      </c>
      <c r="CM129" s="42">
        <f>Tabla25[[#This Row],[PAS_DUR_COR_COD_ROS_TG_POS]]-Tabla25[[#This Row],[PAS_DUR_COR_COD_ESC_TG_POS]]</f>
        <v>-127.3125</v>
      </c>
      <c r="CN129" s="42">
        <f>Tabla25[[#This Row],[PAS_DUR_COR_COD_ROS_TG_TOT]]-Tabla25[[#This Row],[PAS_DUR_COR_COD_ESC_TG_TOT]]</f>
        <v>-51.12762336925698</v>
      </c>
      <c r="CO129" s="44">
        <f>Tabla25[[#This Row],[ESC_NUM_COR_COD_ROS_TG_NEG]]-Tabla25[[#This Row],[ESC_NUM_COR_COD_ESC_TG_NEG]]</f>
        <v>-0.11111111111111116</v>
      </c>
      <c r="CP129" s="44">
        <f>Tabla25[[#This Row],[ESC_NUM_COR_COD_ROS_TG_NEU]]-Tabla25[[#This Row],[ESC_NUM_COR_COD_ESC_TG_NEU]]</f>
        <v>-0.79999999999999982</v>
      </c>
      <c r="CQ129" s="44">
        <f>Tabla25[[#This Row],[ESC_NUM_COR_COD_ROS_TG_POS]]-Tabla25[[#This Row],[ESC_NUM_COR_COD_ESC_TG_POS]]</f>
        <v>-1.9999999999999998</v>
      </c>
      <c r="CR129" s="44">
        <f>Tabla25[[#This Row],[ESC_NUM_COR_COD_ROS_TG_TOT]]-Tabla25[[#This Row],[ESC_NUM_COR_COD_ESC_TG_TOT]]</f>
        <v>-1</v>
      </c>
      <c r="CS129" s="44">
        <f>Tabla25[[#This Row],[ESC_DUR_COR_COD_ROS_TG_NEG]]-Tabla25[[#This Row],[ESC_DUR_COR_COD_ESC_TG_NEG]]</f>
        <v>-4</v>
      </c>
      <c r="CT129" s="44">
        <f>Tabla25[[#This Row],[ESC_DUR_COR_COD_ROS_TG_NEU]]-Tabla25[[#This Row],[ESC_DUR_COR_COD_ESC_TG_NEU]]</f>
        <v>-29.464285714285666</v>
      </c>
      <c r="CU129" s="44">
        <f>Tabla25[[#This Row],[ESC_DUR_COR_COD_ROS_TG_POS]]-Tabla25[[#This Row],[ESC_DUR_COR_COD_ESC_TG_POS]]</f>
        <v>-340.76666666666665</v>
      </c>
      <c r="CV129" s="44">
        <f>Tabla25[[#This Row],[ESC_DUR_COR_COD_ROS_TG_TOT]]-Tabla25[[#This Row],[ESC_DUR_COR_COD_ESC_TG_TOT]]</f>
        <v>-116.82999999999998</v>
      </c>
      <c r="CW129" s="47">
        <f>Tabla25[[#This Row],[ROS_NUM_COR_COD_ROS_TG_NEG]]-Tabla25[[#This Row],[ROS_NUM_COR_COD_ESC_TG_NEG]]</f>
        <v>2.1111111111111112</v>
      </c>
      <c r="CX129" s="47">
        <f>Tabla25[[#This Row],[ROS_NUM_COR_COD_ROS_TG_NEU]]-Tabla25[[#This Row],[ROS_NUM_COR_COD_ESC_TG_NEU]]</f>
        <v>2.5</v>
      </c>
      <c r="CY129" s="47">
        <f>Tabla25[[#This Row],[ROS_NUM_COR_COD_ROS_TG_POS]]-Tabla25[[#This Row],[ROS_NUM_COR_COD_ESC_TG_POS]]</f>
        <v>1.3333333333333335</v>
      </c>
      <c r="CZ129" s="47">
        <f>Tabla25[[#This Row],[ROS_NUM_COR_COD_ROS_TG_TOT]]-Tabla25[[#This Row],[ROS_NUM_COR_COD_ESC_TG_TOT]]</f>
        <v>2</v>
      </c>
      <c r="DA129" s="47">
        <f>Tabla25[[#This Row],[ROS_DUR_COR_COD_ROS_TG_NEG]]-Tabla25[[#This Row],[ROS_DUR_COR_COD_ESC_TG_NEG]]</f>
        <v>216.38888888888891</v>
      </c>
      <c r="DB129" s="47">
        <f>Tabla25[[#This Row],[ROS_DUR_COR_COD_ROS_TG_NEU]]-Tabla25[[#This Row],[ROS_DUR_COR_COD_ESC_TG_NEU]]</f>
        <v>341.29999999999995</v>
      </c>
      <c r="DC129" s="47">
        <f>Tabla25[[#This Row],[ROS_DUR_COR_COD_ROS_TG_POS]]-Tabla25[[#This Row],[ROS_DUR_COR_COD_ESC_TG_POS]]</f>
        <v>172.37142857142857</v>
      </c>
      <c r="DD129" s="47">
        <f>Tabla25[[#This Row],[ROS_DUR_COR_COD_ROS_TG_TOT]]-Tabla25[[#This Row],[ROS_DUR_COR_COD_ESC_TG_TOT]]</f>
        <v>241.03846153846155</v>
      </c>
      <c r="DE129" s="57">
        <v>162.77777777777777</v>
      </c>
      <c r="DF129" s="57">
        <v>201</v>
      </c>
      <c r="DG129" s="57">
        <v>213.85714285714286</v>
      </c>
      <c r="DH129" s="57">
        <v>191.23076923076923</v>
      </c>
      <c r="DI129" s="57">
        <v>171</v>
      </c>
      <c r="DJ129" s="57">
        <v>218</v>
      </c>
      <c r="DK129" s="57">
        <v>144.6</v>
      </c>
      <c r="DL129" s="57">
        <v>175.30769230769232</v>
      </c>
      <c r="DM129" s="57">
        <v>170</v>
      </c>
      <c r="DN129" s="57">
        <v>201.57142857142858</v>
      </c>
      <c r="DO129" s="57">
        <v>191.83333333333334</v>
      </c>
      <c r="DP129" s="57">
        <v>187.6</v>
      </c>
      <c r="DQ129" s="57">
        <v>166.71428571428572</v>
      </c>
      <c r="DR129" s="57">
        <v>156.625</v>
      </c>
      <c r="DS129" s="57">
        <v>247.9</v>
      </c>
      <c r="DT129" s="57">
        <v>195.96</v>
      </c>
      <c r="DU129" s="57">
        <v>169.84615384615384</v>
      </c>
      <c r="DV129" s="57">
        <v>181</v>
      </c>
      <c r="DW129" s="57">
        <v>169</v>
      </c>
      <c r="DX129" s="57">
        <v>172.78048780487805</v>
      </c>
      <c r="DY129" s="57">
        <v>189.86666666666667</v>
      </c>
      <c r="DZ129" s="57">
        <v>195.75</v>
      </c>
      <c r="EA129" s="57">
        <v>171.6875</v>
      </c>
      <c r="EB129" s="57">
        <v>184.74418604651163</v>
      </c>
      <c r="EC129" s="57">
        <f>Tabla25[[#This Row],[ROS_1DU_COR_COD_ROS_TG_NEG]]-Tabla25[[#This Row],[ROS_1DU_COR_COD_ESC_TG_NEG]]</f>
        <v>-8.2222222222222285</v>
      </c>
      <c r="ED129" s="57">
        <f>Tabla25[[#This Row],[ROS_1DU_COR_COD_ROS_TG_NEU]]-Tabla25[[#This Row],[ROS_1DU_COR_COD_ESC_TG_NEU]]</f>
        <v>-17</v>
      </c>
      <c r="EE129" s="57">
        <f>Tabla25[[#This Row],[ROS_1DU_COR_COD_ROS_TG_POS]]-Tabla25[[#This Row],[ROS_1DU_COR_COD_ESC_TG_POS]]</f>
        <v>69.257142857142867</v>
      </c>
      <c r="EF129" s="57">
        <f>Tabla25[[#This Row],[ROS_1DU_COR_COD_ROS_TG_TOT]]-Tabla25[[#This Row],[ROS_1DU_COR_COD_ESC_TG_TOT]]</f>
        <v>15.923076923076906</v>
      </c>
      <c r="EG129" s="57">
        <f>Tabla25[[#This Row],[ESC_1DU_COR_COD_ROS_TG_NEG]]-Tabla25[[#This Row],[ESC_1DU_COR_COD_ESC_TG_NEG]]</f>
        <v>3.2857142857142776</v>
      </c>
      <c r="EH129" s="57">
        <f>Tabla25[[#This Row],[ESC_1DU_COR_COD_ROS_TG_NEU]]-Tabla25[[#This Row],[ESC_1DU_COR_COD_ESC_TG_NEU]]</f>
        <v>44.946428571428584</v>
      </c>
      <c r="EI129" s="57">
        <f>Tabla25[[#This Row],[ESC_1DU_COR_COD_ROS_TG_POS]]-Tabla25[[#This Row],[ESC_1DU_COR_COD_ESC_TG_POS]]</f>
        <v>-56.066666666666663</v>
      </c>
      <c r="EJ129" s="57">
        <f>Tabla25[[#This Row],[ESC_1DU_COR_COD_ROS_TG_TOT]]-Tabla25[[#This Row],[ESC_1DU_COR_COD_ESC_TG_TOT]]</f>
        <v>-8.3600000000000136</v>
      </c>
      <c r="EK129" s="57">
        <f>Tabla25[[#This Row],[PAS_1DU_COR_COD_ROS_TG_NEG]]-Tabla25[[#This Row],[PAS_1DU_COR_COD_ESC_TG_NEG]]</f>
        <v>-20.020512820512835</v>
      </c>
      <c r="EL129" s="57">
        <f>Tabla25[[#This Row],[PAS_1DU_COR_COD_ROS_TG_NEU]]-Tabla25[[#This Row],[PAS_1DU_COR_COD_ESC_TG_NEU]]</f>
        <v>-14.75</v>
      </c>
      <c r="EM129" s="57">
        <f>Tabla25[[#This Row],[PAS_1DU_COR_COD_ROS_TG_POS]]-Tabla25[[#This Row],[PAS_1DU_COR_COD_ESC_TG_POS]]</f>
        <v>-2.6875</v>
      </c>
      <c r="EN129" s="57">
        <f>Tabla25[[#This Row],[PAS_1DU_COR_COD_ROS_TG_TOT]]-Tabla25[[#This Row],[PAS_1DU_COR_COD_ESC_TG_TOT]]</f>
        <v>-11.96369824163358</v>
      </c>
    </row>
    <row r="130" spans="1:144" x14ac:dyDescent="0.3">
      <c r="A130" s="2" t="s">
        <v>128</v>
      </c>
      <c r="B130" s="2">
        <v>40</v>
      </c>
      <c r="C130" s="2">
        <v>2</v>
      </c>
      <c r="D130" s="2">
        <v>43</v>
      </c>
      <c r="E130" s="19">
        <v>2.8</v>
      </c>
      <c r="F130" s="19">
        <v>1105.1875</v>
      </c>
      <c r="G130" s="19">
        <v>2.8</v>
      </c>
      <c r="H130" s="19">
        <v>1004.8823529411765</v>
      </c>
      <c r="I130" s="19">
        <v>2.85</v>
      </c>
      <c r="J130" s="19">
        <v>1003.5882352941177</v>
      </c>
      <c r="K130" s="19">
        <v>2.8166666666666669</v>
      </c>
      <c r="L130" s="19">
        <v>1036.54</v>
      </c>
      <c r="M130" s="21">
        <v>3.8</v>
      </c>
      <c r="N130" s="21">
        <v>1425.5625</v>
      </c>
      <c r="O130" s="21">
        <v>3.5</v>
      </c>
      <c r="P130" s="21">
        <v>1091.8333333333333</v>
      </c>
      <c r="Q130" s="21">
        <v>3.55</v>
      </c>
      <c r="R130" s="21">
        <v>1273.8823529411766</v>
      </c>
      <c r="S130" s="21">
        <v>3.6166666666666667</v>
      </c>
      <c r="T130" s="21">
        <v>1257.2156862745098</v>
      </c>
      <c r="U130" s="22">
        <v>4.625</v>
      </c>
      <c r="V130" s="22">
        <v>1119.125</v>
      </c>
      <c r="W130" s="22">
        <v>3.1</v>
      </c>
      <c r="X130" s="22">
        <v>1038.4444444444443</v>
      </c>
      <c r="Y130" s="22">
        <v>3.6</v>
      </c>
      <c r="Z130" s="22">
        <v>1129</v>
      </c>
      <c r="AA130" s="22">
        <v>3.7142857142857144</v>
      </c>
      <c r="AB130" s="22">
        <v>1093.24</v>
      </c>
      <c r="AC130" s="24">
        <v>2.25</v>
      </c>
      <c r="AD130" s="24">
        <v>917</v>
      </c>
      <c r="AE130" s="24">
        <v>2.2999999999999998</v>
      </c>
      <c r="AF130" s="24">
        <v>946.25</v>
      </c>
      <c r="AG130" s="24">
        <v>2.8</v>
      </c>
      <c r="AH130" s="24">
        <v>1112.2857142857142</v>
      </c>
      <c r="AI130" s="24">
        <v>2.4642857142857144</v>
      </c>
      <c r="AJ130" s="24">
        <v>997.05</v>
      </c>
      <c r="AK130" s="26">
        <v>2.6666666666666665</v>
      </c>
      <c r="AL130" s="26">
        <v>1004.3333333333334</v>
      </c>
      <c r="AM130" s="26">
        <v>3</v>
      </c>
      <c r="AN130" s="26">
        <v>1337.1666666666667</v>
      </c>
      <c r="AO130" s="26">
        <v>2.5555555555555554</v>
      </c>
      <c r="AP130" s="26">
        <v>1717.5</v>
      </c>
      <c r="AQ130" s="26">
        <v>2.75</v>
      </c>
      <c r="AR130" s="26">
        <v>1307.4375</v>
      </c>
      <c r="AS130" s="28">
        <v>3.8888888888888888</v>
      </c>
      <c r="AT130" s="28">
        <v>1384.5714285714287</v>
      </c>
      <c r="AU130" s="28">
        <v>3.9</v>
      </c>
      <c r="AV130" s="28">
        <v>1623.8571428571429</v>
      </c>
      <c r="AW130" s="28">
        <v>5.1111111111111107</v>
      </c>
      <c r="AX130" s="28">
        <v>1605.875</v>
      </c>
      <c r="AY130" s="28">
        <v>4.2857142857142856</v>
      </c>
      <c r="AZ130" s="28">
        <v>1541.1818181818182</v>
      </c>
      <c r="BA130" s="33">
        <f>Tabla25[[#This Row],[ROS_NUM_COR_COD_ROS_TG_NEG]]-Tabla25[[#This Row],[PAS_NUM_COR_COD_ROS_TG_NEG]]</f>
        <v>8.8888888888889017E-2</v>
      </c>
      <c r="BB130" s="33">
        <f>Tabla25[[#This Row],[ROS_DUR_COR_COD_ROS_TG_NEG]]-Tabla25[[#This Row],[PAS_DUR_COR_COD_ROS_TG_NEG]]</f>
        <v>-40.991071428571331</v>
      </c>
      <c r="BC130" s="33">
        <f>Tabla25[[#This Row],[ROS_NUM_COR_COD_ROS_TG_NEU]]-Tabla25[[#This Row],[PAS_NUM_COR_COD_ROS_TG_NEU]]</f>
        <v>0.39999999999999991</v>
      </c>
      <c r="BD130" s="33">
        <f>Tabla25[[#This Row],[ROS_DUR_COR_COD_ROS_TG_NEU]]-Tabla25[[#This Row],[PAS_DUR_COR_COD_ROS_TG_NEU]]</f>
        <v>532.02380952380963</v>
      </c>
      <c r="BE130" s="33">
        <f>Tabla25[[#This Row],[ROS_NUM_COR_COD_ROS_TG_POS]]-Tabla25[[#This Row],[PAS_NUM_COR_COD_ROS_TG_POS]]</f>
        <v>1.5611111111111109</v>
      </c>
      <c r="BF130" s="33">
        <f>Tabla25[[#This Row],[ROS_DUR_COR_COD_ROS_TG_POS]]-Tabla25[[#This Row],[PAS_DUR_COR_COD_ROS_TG_POS]]</f>
        <v>331.99264705882342</v>
      </c>
      <c r="BG130" s="33">
        <f>Tabla25[[#This Row],[ROS_NUM_COR_COD_ROS_TG_TOT]]-Tabla25[[#This Row],[PAS_NUM_COR_COD_ROS_TG_TOT]]</f>
        <v>0.66904761904761889</v>
      </c>
      <c r="BH130" s="33">
        <f>Tabla25[[#This Row],[ROS_DUR_COR_COD_ROS_TG_TOT]]-Tabla25[[#This Row],[PAS_DUR_COR_COD_ROS_TG_TOT]]</f>
        <v>283.96613190730841</v>
      </c>
      <c r="BI130" s="30">
        <f>Tabla25[[#This Row],[ROS_NUM_COR_COD_ESC_TG_NEG]]-Tabla25[[#This Row],[PAS_NUM_COR_COD_ESC_TG_NEG]]</f>
        <v>-0.1333333333333333</v>
      </c>
      <c r="BJ130" s="30">
        <f>Tabla25[[#This Row],[ROS_DUR_COR_COD_ESC_TG_NEG]]-Tabla25[[#This Row],[PAS_DUR_COR_COD_ESC_TG_NEG]]</f>
        <v>-100.85416666666663</v>
      </c>
      <c r="BK130" s="30">
        <f>Tabla25[[#This Row],[ROS_NUM_COR_COD_ESC_TG_NEU]]-Tabla25[[#This Row],[PAS_NUM_COR_COD_ESC_TG_NEU]]</f>
        <v>0.20000000000000018</v>
      </c>
      <c r="BL130" s="30">
        <f>Tabla25[[#This Row],[ROS_DUR_COR_COD_ESC_TG_NEU]]-Tabla25[[#This Row],[PAS_DUR_COR_COD_ESC_TG_NEU]]</f>
        <v>332.28431372549028</v>
      </c>
      <c r="BM130" s="30">
        <f>Tabla25[[#This Row],[ROS_NUM_COR_COD_ESC_TG_POS]]-Tabla25[[#This Row],[PAS_NUM_COR_COD_ESC_TG_POS]]</f>
        <v>-0.29444444444444473</v>
      </c>
      <c r="BN130" s="30">
        <f>Tabla25[[#This Row],[ROS_DUR_COR_COD_ESC_TG_POS]]-Tabla25[[#This Row],[PAS_DUR_COR_COD_ESC_TG_POS]]</f>
        <v>713.91176470588232</v>
      </c>
      <c r="BO130" s="30">
        <f>Tabla25[[#This Row],[ROS_NUM_COR_COD_ESC_TG_TOT]]-Tabla25[[#This Row],[PAS_NUM_COR_COD_ESC_TG_TOT]]</f>
        <v>-6.6666666666666874E-2</v>
      </c>
      <c r="BP130" s="30">
        <f>Tabla25[[#This Row],[ROS_DUR_COR_COD_ESC_TG_TOT]]-Tabla25[[#This Row],[PAS_DUR_COR_COD_ESC_TG_TOT]]</f>
        <v>270.89750000000004</v>
      </c>
      <c r="BQ130" s="36">
        <f>Tabla25[[#This Row],[PAS_NUM_COR_COD_ROS_TG_NEG]]-Tabla25[[#This Row],[ESC_NUM_COR_COD_ROS_TG_NEG]]</f>
        <v>1.5499999999999998</v>
      </c>
      <c r="BR130" s="36">
        <f>Tabla25[[#This Row],[PAS_DUR_COR_COD_ROS_TG_NEG]]-Tabla25[[#This Row],[ESC_DUR_COR_COD_ROS_TG_NEG]]</f>
        <v>508.5625</v>
      </c>
      <c r="BS130" s="36">
        <f>Tabla25[[#This Row],[PAS_NUM_COR_COD_ROS_TG_NEU]]-Tabla25[[#This Row],[ESC_NUM_COR_COD_ROS_TG_NEU]]</f>
        <v>1.2000000000000002</v>
      </c>
      <c r="BT130" s="36">
        <f>Tabla25[[#This Row],[PAS_DUR_COR_COD_ROS_TG_NEU]]-Tabla25[[#This Row],[ESC_DUR_COR_COD_ROS_TG_NEU]]</f>
        <v>145.58333333333326</v>
      </c>
      <c r="BU130" s="36">
        <f>Tabla25[[#This Row],[PAS_NUM_COR_COD_ROS_TG_POS]]-Tabla25[[#This Row],[ESC_NUM_COR_COD_ROS_TG_POS]]</f>
        <v>0.75</v>
      </c>
      <c r="BV130" s="36">
        <f>Tabla25[[#This Row],[PAS_DUR_COR_COD_ROS_TG_POS]]-Tabla25[[#This Row],[ESC_DUR_COR_COD_ROS_TG_POS]]</f>
        <v>161.59663865546236</v>
      </c>
      <c r="BW130" s="36">
        <f>Tabla25[[#This Row],[PAS_NUM_COR_COD_ROS_TG_TOT]]-Tabla25[[#This Row],[ESC_NUM_COR_COD_ROS_TG_TOT]]</f>
        <v>1.1523809523809523</v>
      </c>
      <c r="BX130" s="36">
        <f>Tabla25[[#This Row],[PAS_DUR_COR_COD_ROS_TG_TOT]]-Tabla25[[#This Row],[ESC_DUR_COR_COD_ROS_TG_TOT]]</f>
        <v>260.16568627450988</v>
      </c>
      <c r="BY130" s="39">
        <f>Tabla25[[#This Row],[PAS_NUM_COR_COD_ESC_TG_NEG]]-Tabla25[[#This Row],[ESC_NUM_COR_COD_ESC_TG_NEG]]</f>
        <v>-1.8250000000000002</v>
      </c>
      <c r="BZ130" s="39">
        <f>Tabla25[[#This Row],[PAS_DUR_COR_COD_ESC_TG_NEG]]-Tabla25[[#This Row],[ESC_DUR_COR_COD_ESC_TG_NEG]]</f>
        <v>-13.9375</v>
      </c>
      <c r="CA130" s="39">
        <f>Tabla25[[#This Row],[PAS_NUM_COR_COD_ESC_TG_NEU]]-Tabla25[[#This Row],[ESC_NUM_COR_COD_ESC_TG_NEU]]</f>
        <v>-0.30000000000000027</v>
      </c>
      <c r="CB130" s="39">
        <f>Tabla25[[#This Row],[PAS_DUR_COR_COD_ESC_TG_NEU]]-Tabla25[[#This Row],[ESC_DUR_COR_COD_ESC_TG_NEU]]</f>
        <v>-33.562091503267879</v>
      </c>
      <c r="CC130" s="39">
        <f>Tabla25[[#This Row],[PAS_NUM_COR_COD_ESC_TG_POS]]-Tabla25[[#This Row],[ESC_NUM_COR_COD_ESC_TG_POS]]</f>
        <v>-0.75</v>
      </c>
      <c r="CD130" s="39">
        <f>Tabla25[[#This Row],[PAS_DUR_COR_COD_ESC_TG_POS]]-Tabla25[[#This Row],[ESC_DUR_COR_COD_ESC_TG_POS]]</f>
        <v>-125.41176470588232</v>
      </c>
      <c r="CE130" s="39">
        <f>Tabla25[[#This Row],[PAS_NUM_COR_COD_ESC_TG_TOT]]-Tabla25[[#This Row],[ESC_NUM_COR_COD_ESC_TG_TOT]]</f>
        <v>-0.89761904761904754</v>
      </c>
      <c r="CF130" s="39">
        <f>Tabla25[[#This Row],[PAS_DUR_COR_COD_ESC_TG_TOT]]-Tabla25[[#This Row],[ESC_DUR_COR_COD_ESC_TG_TOT]]</f>
        <v>-56.700000000000045</v>
      </c>
      <c r="CG130" s="42">
        <f>Tabla25[[#This Row],[PAS_NUM_COR_COD_ROS_TG_NEG]]-Tabla25[[#This Row],[PAS_NUM_COR_COD_ESC_TG_NEG]]</f>
        <v>1</v>
      </c>
      <c r="CH130" s="42">
        <f>Tabla25[[#This Row],[PAS_NUM_COR_COD_ROS_TG_NEU]]-Tabla25[[#This Row],[PAS_NUM_COR_COD_ESC_TG_NEU]]</f>
        <v>0.70000000000000018</v>
      </c>
      <c r="CI130" s="42">
        <f>Tabla25[[#This Row],[PAS_NUM_COR_COD_ROS_TG_POS]]-Tabla25[[#This Row],[PAS_NUM_COR_COD_ESC_TG_POS]]</f>
        <v>0.69999999999999973</v>
      </c>
      <c r="CJ130" s="42">
        <f>Tabla25[[#This Row],[PAS_NUM_COR_COD_ROS_TG_TOT]]-Tabla25[[#This Row],[PAS_NUM_COR_COD_ESC_TG_TOT]]</f>
        <v>0.79999999999999982</v>
      </c>
      <c r="CK130" s="42">
        <f>Tabla25[[#This Row],[PAS_DUR_COR_COD_ROS_TG_NEG]]-Tabla25[[#This Row],[PAS_DUR_COR_COD_ESC_TG_NEG]]</f>
        <v>320.375</v>
      </c>
      <c r="CL130" s="42">
        <f>Tabla25[[#This Row],[PAS_DUR_COR_COD_ROS_TG_NEU]]-Tabla25[[#This Row],[PAS_DUR_COR_COD_ESC_TG_NEU]]</f>
        <v>86.950980392156794</v>
      </c>
      <c r="CM130" s="42">
        <f>Tabla25[[#This Row],[PAS_DUR_COR_COD_ROS_TG_POS]]-Tabla25[[#This Row],[PAS_DUR_COR_COD_ESC_TG_POS]]</f>
        <v>270.2941176470589</v>
      </c>
      <c r="CN130" s="42">
        <f>Tabla25[[#This Row],[PAS_DUR_COR_COD_ROS_TG_TOT]]-Tabla25[[#This Row],[PAS_DUR_COR_COD_ESC_TG_TOT]]</f>
        <v>220.67568627450987</v>
      </c>
      <c r="CO130" s="44">
        <f>Tabla25[[#This Row],[ESC_NUM_COR_COD_ROS_TG_NEG]]-Tabla25[[#This Row],[ESC_NUM_COR_COD_ESC_TG_NEG]]</f>
        <v>-2.375</v>
      </c>
      <c r="CP130" s="44">
        <f>Tabla25[[#This Row],[ESC_NUM_COR_COD_ROS_TG_NEU]]-Tabla25[[#This Row],[ESC_NUM_COR_COD_ESC_TG_NEU]]</f>
        <v>-0.80000000000000027</v>
      </c>
      <c r="CQ130" s="44">
        <f>Tabla25[[#This Row],[ESC_NUM_COR_COD_ROS_TG_POS]]-Tabla25[[#This Row],[ESC_NUM_COR_COD_ESC_TG_POS]]</f>
        <v>-0.80000000000000027</v>
      </c>
      <c r="CR130" s="44">
        <f>Tabla25[[#This Row],[ESC_NUM_COR_COD_ROS_TG_TOT]]-Tabla25[[#This Row],[ESC_NUM_COR_COD_ESC_TG_TOT]]</f>
        <v>-1.25</v>
      </c>
      <c r="CS130" s="44">
        <f>Tabla25[[#This Row],[ESC_DUR_COR_COD_ROS_TG_NEG]]-Tabla25[[#This Row],[ESC_DUR_COR_COD_ESC_TG_NEG]]</f>
        <v>-202.125</v>
      </c>
      <c r="CT130" s="44">
        <f>Tabla25[[#This Row],[ESC_DUR_COR_COD_ROS_TG_NEU]]-Tabla25[[#This Row],[ESC_DUR_COR_COD_ESC_TG_NEU]]</f>
        <v>-92.194444444444343</v>
      </c>
      <c r="CU130" s="44">
        <f>Tabla25[[#This Row],[ESC_DUR_COR_COD_ROS_TG_POS]]-Tabla25[[#This Row],[ESC_DUR_COR_COD_ESC_TG_POS]]</f>
        <v>-16.714285714285779</v>
      </c>
      <c r="CV130" s="44">
        <f>Tabla25[[#This Row],[ESC_DUR_COR_COD_ROS_TG_TOT]]-Tabla25[[#This Row],[ESC_DUR_COR_COD_ESC_TG_TOT]]</f>
        <v>-96.190000000000055</v>
      </c>
      <c r="CW130" s="47">
        <f>Tabla25[[#This Row],[ROS_NUM_COR_COD_ROS_TG_NEG]]-Tabla25[[#This Row],[ROS_NUM_COR_COD_ESC_TG_NEG]]</f>
        <v>1.2222222222222223</v>
      </c>
      <c r="CX130" s="47">
        <f>Tabla25[[#This Row],[ROS_NUM_COR_COD_ROS_TG_NEU]]-Tabla25[[#This Row],[ROS_NUM_COR_COD_ESC_TG_NEU]]</f>
        <v>0.89999999999999991</v>
      </c>
      <c r="CY130" s="47">
        <f>Tabla25[[#This Row],[ROS_NUM_COR_COD_ROS_TG_POS]]-Tabla25[[#This Row],[ROS_NUM_COR_COD_ESC_TG_POS]]</f>
        <v>2.5555555555555554</v>
      </c>
      <c r="CZ130" s="47">
        <f>Tabla25[[#This Row],[ROS_NUM_COR_COD_ROS_TG_TOT]]-Tabla25[[#This Row],[ROS_NUM_COR_COD_ESC_TG_TOT]]</f>
        <v>1.5357142857142856</v>
      </c>
      <c r="DA130" s="47">
        <f>Tabla25[[#This Row],[ROS_DUR_COR_COD_ROS_TG_NEG]]-Tabla25[[#This Row],[ROS_DUR_COR_COD_ESC_TG_NEG]]</f>
        <v>380.2380952380953</v>
      </c>
      <c r="DB130" s="47">
        <f>Tabla25[[#This Row],[ROS_DUR_COR_COD_ROS_TG_NEU]]-Tabla25[[#This Row],[ROS_DUR_COR_COD_ESC_TG_NEU]]</f>
        <v>286.69047619047615</v>
      </c>
      <c r="DC130" s="47">
        <f>Tabla25[[#This Row],[ROS_DUR_COR_COD_ROS_TG_POS]]-Tabla25[[#This Row],[ROS_DUR_COR_COD_ESC_TG_POS]]</f>
        <v>-111.625</v>
      </c>
      <c r="DD130" s="47">
        <f>Tabla25[[#This Row],[ROS_DUR_COR_COD_ROS_TG_TOT]]-Tabla25[[#This Row],[ROS_DUR_COR_COD_ESC_TG_TOT]]</f>
        <v>233.74431818181824</v>
      </c>
      <c r="DE130" s="57">
        <v>291.57142857142856</v>
      </c>
      <c r="DF130" s="57">
        <v>304</v>
      </c>
      <c r="DG130" s="57">
        <v>262.25</v>
      </c>
      <c r="DH130" s="57">
        <v>284.86363636363637</v>
      </c>
      <c r="DI130" s="57">
        <v>239.16666666666666</v>
      </c>
      <c r="DJ130" s="57">
        <v>177.16666666666666</v>
      </c>
      <c r="DK130" s="57">
        <v>300.75</v>
      </c>
      <c r="DL130" s="57">
        <v>231.3125</v>
      </c>
      <c r="DM130" s="57">
        <v>248.4</v>
      </c>
      <c r="DN130" s="57">
        <v>299.625</v>
      </c>
      <c r="DO130" s="57">
        <v>267</v>
      </c>
      <c r="DP130" s="57">
        <v>275.39999999999998</v>
      </c>
      <c r="DQ130" s="57">
        <v>159.875</v>
      </c>
      <c r="DR130" s="57">
        <v>270.44444444444446</v>
      </c>
      <c r="DS130" s="57">
        <v>295.125</v>
      </c>
      <c r="DT130" s="57">
        <v>242.96</v>
      </c>
      <c r="DU130" s="57">
        <v>279.125</v>
      </c>
      <c r="DV130" s="57">
        <v>278.77777777777777</v>
      </c>
      <c r="DW130" s="57">
        <v>368.23529411764707</v>
      </c>
      <c r="DX130" s="57">
        <v>308.70588235294116</v>
      </c>
      <c r="DY130" s="57">
        <v>321.4375</v>
      </c>
      <c r="DZ130" s="57">
        <v>288.11764705882354</v>
      </c>
      <c r="EA130" s="57">
        <v>282.47058823529414</v>
      </c>
      <c r="EB130" s="57">
        <v>296.86</v>
      </c>
      <c r="EC130" s="57">
        <f>Tabla25[[#This Row],[ROS_1DU_COR_COD_ROS_TG_NEG]]-Tabla25[[#This Row],[ROS_1DU_COR_COD_ESC_TG_NEG]]</f>
        <v>52.404761904761898</v>
      </c>
      <c r="ED130" s="57">
        <f>Tabla25[[#This Row],[ROS_1DU_COR_COD_ROS_TG_NEU]]-Tabla25[[#This Row],[ROS_1DU_COR_COD_ESC_TG_NEU]]</f>
        <v>126.83333333333334</v>
      </c>
      <c r="EE130" s="57">
        <f>Tabla25[[#This Row],[ROS_1DU_COR_COD_ROS_TG_POS]]-Tabla25[[#This Row],[ROS_1DU_COR_COD_ESC_TG_POS]]</f>
        <v>-38.5</v>
      </c>
      <c r="EF130" s="57">
        <f>Tabla25[[#This Row],[ROS_1DU_COR_COD_ROS_TG_TOT]]-Tabla25[[#This Row],[ROS_1DU_COR_COD_ESC_TG_TOT]]</f>
        <v>53.551136363636374</v>
      </c>
      <c r="EG130" s="57">
        <f>Tabla25[[#This Row],[ESC_1DU_COR_COD_ROS_TG_NEG]]-Tabla25[[#This Row],[ESC_1DU_COR_COD_ESC_TG_NEG]]</f>
        <v>88.525000000000006</v>
      </c>
      <c r="EH130" s="57">
        <f>Tabla25[[#This Row],[ESC_1DU_COR_COD_ROS_TG_NEU]]-Tabla25[[#This Row],[ESC_1DU_COR_COD_ESC_TG_NEU]]</f>
        <v>29.180555555555543</v>
      </c>
      <c r="EI130" s="57">
        <f>Tabla25[[#This Row],[ESC_1DU_COR_COD_ROS_TG_POS]]-Tabla25[[#This Row],[ESC_1DU_COR_COD_ESC_TG_POS]]</f>
        <v>-28.125</v>
      </c>
      <c r="EJ130" s="57">
        <f>Tabla25[[#This Row],[ESC_1DU_COR_COD_ROS_TG_TOT]]-Tabla25[[#This Row],[ESC_1DU_COR_COD_ESC_TG_TOT]]</f>
        <v>32.439999999999969</v>
      </c>
      <c r="EK130" s="57">
        <f>Tabla25[[#This Row],[PAS_1DU_COR_COD_ROS_TG_NEG]]-Tabla25[[#This Row],[PAS_1DU_COR_COD_ESC_TG_NEG]]</f>
        <v>-42.3125</v>
      </c>
      <c r="EL130" s="57">
        <f>Tabla25[[#This Row],[PAS_1DU_COR_COD_ROS_TG_NEU]]-Tabla25[[#This Row],[PAS_1DU_COR_COD_ESC_TG_NEU]]</f>
        <v>-9.3398692810457646</v>
      </c>
      <c r="EM130" s="57">
        <f>Tabla25[[#This Row],[PAS_1DU_COR_COD_ROS_TG_POS]]-Tabla25[[#This Row],[PAS_1DU_COR_COD_ESC_TG_POS]]</f>
        <v>85.764705882352928</v>
      </c>
      <c r="EN130" s="57">
        <f>Tabla25[[#This Row],[PAS_1DU_COR_COD_ROS_TG_TOT]]-Tabla25[[#This Row],[PAS_1DU_COR_COD_ESC_TG_TOT]]</f>
        <v>11.845882352941146</v>
      </c>
    </row>
    <row r="131" spans="1:144" x14ac:dyDescent="0.3">
      <c r="A131" s="2" t="s">
        <v>129</v>
      </c>
      <c r="B131" s="2">
        <v>40</v>
      </c>
      <c r="C131" s="2">
        <v>2</v>
      </c>
      <c r="D131" s="2">
        <v>46</v>
      </c>
      <c r="E131" s="19">
        <v>0.05</v>
      </c>
      <c r="F131" s="19">
        <v>248</v>
      </c>
      <c r="G131" s="19">
        <v>0.1</v>
      </c>
      <c r="H131" s="19">
        <v>241</v>
      </c>
      <c r="I131" s="19">
        <v>0.05</v>
      </c>
      <c r="J131" s="19">
        <v>153</v>
      </c>
      <c r="K131" s="19">
        <v>6.6666666666666666E-2</v>
      </c>
      <c r="L131" s="19">
        <v>220.75</v>
      </c>
      <c r="M131" s="21">
        <v>0.45</v>
      </c>
      <c r="N131" s="21">
        <v>648.33333333333337</v>
      </c>
      <c r="O131" s="21">
        <v>0</v>
      </c>
      <c r="Q131" s="21">
        <v>0.15</v>
      </c>
      <c r="R131" s="21">
        <v>402.5</v>
      </c>
      <c r="S131" s="21">
        <v>0.2</v>
      </c>
      <c r="T131" s="21">
        <v>550</v>
      </c>
      <c r="U131" s="22">
        <v>2</v>
      </c>
      <c r="V131" s="22">
        <v>1550.25</v>
      </c>
      <c r="W131" s="22">
        <v>2.2999999999999998</v>
      </c>
      <c r="X131" s="22">
        <v>1506</v>
      </c>
      <c r="Y131" s="22">
        <v>1.2</v>
      </c>
      <c r="Z131" s="22">
        <v>771</v>
      </c>
      <c r="AA131" s="22">
        <v>1.8333333333333333</v>
      </c>
      <c r="AB131" s="22">
        <v>1275.75</v>
      </c>
      <c r="AC131" s="24">
        <v>0.5</v>
      </c>
      <c r="AD131" s="24">
        <v>571</v>
      </c>
      <c r="AE131" s="24">
        <v>0.7</v>
      </c>
      <c r="AF131" s="24">
        <v>666.33333333333337</v>
      </c>
      <c r="AG131" s="24">
        <v>3.1</v>
      </c>
      <c r="AH131" s="24">
        <v>1621.2</v>
      </c>
      <c r="AI131" s="24">
        <v>1.4333333333333333</v>
      </c>
      <c r="AJ131" s="24">
        <v>1124.7</v>
      </c>
      <c r="AK131" s="26">
        <v>1.8888888888888888</v>
      </c>
      <c r="AL131" s="26">
        <v>1885.6666666666667</v>
      </c>
      <c r="AM131" s="26">
        <v>1.8</v>
      </c>
      <c r="AN131" s="26">
        <v>2225.6666666666665</v>
      </c>
      <c r="AO131" s="26">
        <v>2.7777777777777777</v>
      </c>
      <c r="AP131" s="26">
        <v>1482.4</v>
      </c>
      <c r="AQ131" s="26">
        <v>2.1428571428571428</v>
      </c>
      <c r="AR131" s="26">
        <v>1795.090909090909</v>
      </c>
      <c r="AS131" s="28">
        <v>4.1111111111111107</v>
      </c>
      <c r="AT131" s="28">
        <v>1761.7142857142858</v>
      </c>
      <c r="AU131" s="28">
        <v>2</v>
      </c>
      <c r="AV131" s="28">
        <v>2243.6666666666665</v>
      </c>
      <c r="AW131" s="28">
        <v>3.1111111111111112</v>
      </c>
      <c r="AX131" s="28">
        <v>1468.5</v>
      </c>
      <c r="AY131" s="28">
        <v>3.0357142857142856</v>
      </c>
      <c r="AZ131" s="28">
        <v>1742.125</v>
      </c>
      <c r="BA131" s="33">
        <f>Tabla25[[#This Row],[ROS_NUM_COR_COD_ROS_TG_NEG]]-Tabla25[[#This Row],[PAS_NUM_COR_COD_ROS_TG_NEG]]</f>
        <v>3.6611111111111105</v>
      </c>
      <c r="BB131" s="33">
        <f>Tabla25[[#This Row],[ROS_DUR_COR_COD_ROS_TG_NEG]]-Tabla25[[#This Row],[PAS_DUR_COR_COD_ROS_TG_NEG]]</f>
        <v>1113.3809523809523</v>
      </c>
      <c r="BC131" s="33">
        <f>Tabla25[[#This Row],[ROS_NUM_COR_COD_ROS_TG_NEU]]-Tabla25[[#This Row],[PAS_NUM_COR_COD_ROS_TG_NEU]]</f>
        <v>2</v>
      </c>
      <c r="BD131" s="33">
        <f>Tabla25[[#This Row],[ROS_DUR_COR_COD_ROS_TG_NEU]]-Tabla25[[#This Row],[PAS_DUR_COR_COD_ROS_TG_NEU]]</f>
        <v>2243.6666666666665</v>
      </c>
      <c r="BE131" s="33">
        <f>Tabla25[[#This Row],[ROS_NUM_COR_COD_ROS_TG_POS]]-Tabla25[[#This Row],[PAS_NUM_COR_COD_ROS_TG_POS]]</f>
        <v>2.9611111111111112</v>
      </c>
      <c r="BF131" s="33">
        <f>Tabla25[[#This Row],[ROS_DUR_COR_COD_ROS_TG_POS]]-Tabla25[[#This Row],[PAS_DUR_COR_COD_ROS_TG_POS]]</f>
        <v>1066</v>
      </c>
      <c r="BG131" s="33">
        <f>Tabla25[[#This Row],[ROS_NUM_COR_COD_ROS_TG_TOT]]-Tabla25[[#This Row],[PAS_NUM_COR_COD_ROS_TG_TOT]]</f>
        <v>2.8357142857142854</v>
      </c>
      <c r="BH131" s="33">
        <f>Tabla25[[#This Row],[ROS_DUR_COR_COD_ROS_TG_TOT]]-Tabla25[[#This Row],[PAS_DUR_COR_COD_ROS_TG_TOT]]</f>
        <v>1192.125</v>
      </c>
      <c r="BI131" s="30">
        <f>Tabla25[[#This Row],[ROS_NUM_COR_COD_ESC_TG_NEG]]-Tabla25[[#This Row],[PAS_NUM_COR_COD_ESC_TG_NEG]]</f>
        <v>1.8388888888888888</v>
      </c>
      <c r="BJ131" s="30">
        <f>Tabla25[[#This Row],[ROS_DUR_COR_COD_ESC_TG_NEG]]-Tabla25[[#This Row],[PAS_DUR_COR_COD_ESC_TG_NEG]]</f>
        <v>1637.6666666666667</v>
      </c>
      <c r="BK131" s="30">
        <f>Tabla25[[#This Row],[ROS_NUM_COR_COD_ESC_TG_NEU]]-Tabla25[[#This Row],[PAS_NUM_COR_COD_ESC_TG_NEU]]</f>
        <v>1.7</v>
      </c>
      <c r="BL131" s="30">
        <f>Tabla25[[#This Row],[ROS_DUR_COR_COD_ESC_TG_NEU]]-Tabla25[[#This Row],[PAS_DUR_COR_COD_ESC_TG_NEU]]</f>
        <v>1984.6666666666665</v>
      </c>
      <c r="BM131" s="30">
        <f>Tabla25[[#This Row],[ROS_NUM_COR_COD_ESC_TG_POS]]-Tabla25[[#This Row],[PAS_NUM_COR_COD_ESC_TG_POS]]</f>
        <v>2.7277777777777779</v>
      </c>
      <c r="BN131" s="30">
        <f>Tabla25[[#This Row],[ROS_DUR_COR_COD_ESC_TG_POS]]-Tabla25[[#This Row],[PAS_DUR_COR_COD_ESC_TG_POS]]</f>
        <v>1329.4</v>
      </c>
      <c r="BO131" s="30">
        <f>Tabla25[[#This Row],[ROS_NUM_COR_COD_ESC_TG_TOT]]-Tabla25[[#This Row],[PAS_NUM_COR_COD_ESC_TG_TOT]]</f>
        <v>2.0761904761904759</v>
      </c>
      <c r="BP131" s="30">
        <f>Tabla25[[#This Row],[ROS_DUR_COR_COD_ESC_TG_TOT]]-Tabla25[[#This Row],[PAS_DUR_COR_COD_ESC_TG_TOT]]</f>
        <v>1574.340909090909</v>
      </c>
      <c r="BQ131" s="36">
        <f>Tabla25[[#This Row],[PAS_NUM_COR_COD_ROS_TG_NEG]]-Tabla25[[#This Row],[ESC_NUM_COR_COD_ROS_TG_NEG]]</f>
        <v>-4.9999999999999989E-2</v>
      </c>
      <c r="BR131" s="36">
        <f>Tabla25[[#This Row],[PAS_DUR_COR_COD_ROS_TG_NEG]]-Tabla25[[#This Row],[ESC_DUR_COR_COD_ROS_TG_NEG]]</f>
        <v>77.333333333333371</v>
      </c>
      <c r="BS131" s="36">
        <f>Tabla25[[#This Row],[PAS_NUM_COR_COD_ROS_TG_NEU]]-Tabla25[[#This Row],[ESC_NUM_COR_COD_ROS_TG_NEU]]</f>
        <v>-0.7</v>
      </c>
      <c r="BT131" s="36">
        <f>Tabla25[[#This Row],[PAS_DUR_COR_COD_ROS_TG_NEU]]-Tabla25[[#This Row],[ESC_DUR_COR_COD_ROS_TG_NEU]]</f>
        <v>-666.33333333333337</v>
      </c>
      <c r="BU131" s="36">
        <f>Tabla25[[#This Row],[PAS_NUM_COR_COD_ROS_TG_POS]]-Tabla25[[#This Row],[ESC_NUM_COR_COD_ROS_TG_POS]]</f>
        <v>-2.95</v>
      </c>
      <c r="BV131" s="36">
        <f>Tabla25[[#This Row],[PAS_DUR_COR_COD_ROS_TG_POS]]-Tabla25[[#This Row],[ESC_DUR_COR_COD_ROS_TG_POS]]</f>
        <v>-1218.7</v>
      </c>
      <c r="BW131" s="36">
        <f>Tabla25[[#This Row],[PAS_NUM_COR_COD_ROS_TG_TOT]]-Tabla25[[#This Row],[ESC_NUM_COR_COD_ROS_TG_TOT]]</f>
        <v>-1.2333333333333334</v>
      </c>
      <c r="BX131" s="36">
        <f>Tabla25[[#This Row],[PAS_DUR_COR_COD_ROS_TG_TOT]]-Tabla25[[#This Row],[ESC_DUR_COR_COD_ROS_TG_TOT]]</f>
        <v>-574.70000000000005</v>
      </c>
      <c r="BY131" s="39">
        <f>Tabla25[[#This Row],[PAS_NUM_COR_COD_ESC_TG_NEG]]-Tabla25[[#This Row],[ESC_NUM_COR_COD_ESC_TG_NEG]]</f>
        <v>-1.95</v>
      </c>
      <c r="BZ131" s="39">
        <f>Tabla25[[#This Row],[PAS_DUR_COR_COD_ESC_TG_NEG]]-Tabla25[[#This Row],[ESC_DUR_COR_COD_ESC_TG_NEG]]</f>
        <v>-1302.25</v>
      </c>
      <c r="CA131" s="39">
        <f>Tabla25[[#This Row],[PAS_NUM_COR_COD_ESC_TG_NEU]]-Tabla25[[#This Row],[ESC_NUM_COR_COD_ESC_TG_NEU]]</f>
        <v>-2.1999999999999997</v>
      </c>
      <c r="CB131" s="39">
        <f>Tabla25[[#This Row],[PAS_DUR_COR_COD_ESC_TG_NEU]]-Tabla25[[#This Row],[ESC_DUR_COR_COD_ESC_TG_NEU]]</f>
        <v>-1265</v>
      </c>
      <c r="CC131" s="39">
        <f>Tabla25[[#This Row],[PAS_NUM_COR_COD_ESC_TG_POS]]-Tabla25[[#This Row],[ESC_NUM_COR_COD_ESC_TG_POS]]</f>
        <v>-1.1499999999999999</v>
      </c>
      <c r="CD131" s="39">
        <f>Tabla25[[#This Row],[PAS_DUR_COR_COD_ESC_TG_POS]]-Tabla25[[#This Row],[ESC_DUR_COR_COD_ESC_TG_POS]]</f>
        <v>-618</v>
      </c>
      <c r="CE131" s="39">
        <f>Tabla25[[#This Row],[PAS_NUM_COR_COD_ESC_TG_TOT]]-Tabla25[[#This Row],[ESC_NUM_COR_COD_ESC_TG_TOT]]</f>
        <v>-1.7666666666666666</v>
      </c>
      <c r="CF131" s="39">
        <f>Tabla25[[#This Row],[PAS_DUR_COR_COD_ESC_TG_TOT]]-Tabla25[[#This Row],[ESC_DUR_COR_COD_ESC_TG_TOT]]</f>
        <v>-1055</v>
      </c>
      <c r="CG131" s="42">
        <f>Tabla25[[#This Row],[PAS_NUM_COR_COD_ROS_TG_NEG]]-Tabla25[[#This Row],[PAS_NUM_COR_COD_ESC_TG_NEG]]</f>
        <v>0.4</v>
      </c>
      <c r="CH131" s="42">
        <f>Tabla25[[#This Row],[PAS_NUM_COR_COD_ROS_TG_NEU]]-Tabla25[[#This Row],[PAS_NUM_COR_COD_ESC_TG_NEU]]</f>
        <v>-0.1</v>
      </c>
      <c r="CI131" s="42">
        <f>Tabla25[[#This Row],[PAS_NUM_COR_COD_ROS_TG_POS]]-Tabla25[[#This Row],[PAS_NUM_COR_COD_ESC_TG_POS]]</f>
        <v>9.9999999999999992E-2</v>
      </c>
      <c r="CJ131" s="42">
        <f>Tabla25[[#This Row],[PAS_NUM_COR_COD_ROS_TG_TOT]]-Tabla25[[#This Row],[PAS_NUM_COR_COD_ESC_TG_TOT]]</f>
        <v>0.13333333333333336</v>
      </c>
      <c r="CK131" s="42">
        <f>Tabla25[[#This Row],[PAS_DUR_COR_COD_ROS_TG_NEG]]-Tabla25[[#This Row],[PAS_DUR_COR_COD_ESC_TG_NEG]]</f>
        <v>400.33333333333337</v>
      </c>
      <c r="CL131" s="42">
        <f>Tabla25[[#This Row],[PAS_DUR_COR_COD_ROS_TG_NEU]]-Tabla25[[#This Row],[PAS_DUR_COR_COD_ESC_TG_NEU]]</f>
        <v>-241</v>
      </c>
      <c r="CM131" s="42">
        <f>Tabla25[[#This Row],[PAS_DUR_COR_COD_ROS_TG_POS]]-Tabla25[[#This Row],[PAS_DUR_COR_COD_ESC_TG_POS]]</f>
        <v>249.5</v>
      </c>
      <c r="CN131" s="42">
        <f>Tabla25[[#This Row],[PAS_DUR_COR_COD_ROS_TG_TOT]]-Tabla25[[#This Row],[PAS_DUR_COR_COD_ESC_TG_TOT]]</f>
        <v>329.25</v>
      </c>
      <c r="CO131" s="44">
        <f>Tabla25[[#This Row],[ESC_NUM_COR_COD_ROS_TG_NEG]]-Tabla25[[#This Row],[ESC_NUM_COR_COD_ESC_TG_NEG]]</f>
        <v>-1.5</v>
      </c>
      <c r="CP131" s="44">
        <f>Tabla25[[#This Row],[ESC_NUM_COR_COD_ROS_TG_NEU]]-Tabla25[[#This Row],[ESC_NUM_COR_COD_ESC_TG_NEU]]</f>
        <v>-1.5999999999999999</v>
      </c>
      <c r="CQ131" s="44">
        <f>Tabla25[[#This Row],[ESC_NUM_COR_COD_ROS_TG_POS]]-Tabla25[[#This Row],[ESC_NUM_COR_COD_ESC_TG_POS]]</f>
        <v>1.9000000000000001</v>
      </c>
      <c r="CR131" s="44">
        <f>Tabla25[[#This Row],[ESC_NUM_COR_COD_ROS_TG_TOT]]-Tabla25[[#This Row],[ESC_NUM_COR_COD_ESC_TG_TOT]]</f>
        <v>-0.39999999999999991</v>
      </c>
      <c r="CS131" s="44">
        <f>Tabla25[[#This Row],[ESC_DUR_COR_COD_ROS_TG_NEG]]-Tabla25[[#This Row],[ESC_DUR_COR_COD_ESC_TG_NEG]]</f>
        <v>-979.25</v>
      </c>
      <c r="CT131" s="44">
        <f>Tabla25[[#This Row],[ESC_DUR_COR_COD_ROS_TG_NEU]]-Tabla25[[#This Row],[ESC_DUR_COR_COD_ESC_TG_NEU]]</f>
        <v>-839.66666666666663</v>
      </c>
      <c r="CU131" s="44">
        <f>Tabla25[[#This Row],[ESC_DUR_COR_COD_ROS_TG_POS]]-Tabla25[[#This Row],[ESC_DUR_COR_COD_ESC_TG_POS]]</f>
        <v>850.2</v>
      </c>
      <c r="CV131" s="44">
        <f>Tabla25[[#This Row],[ESC_DUR_COR_COD_ROS_TG_TOT]]-Tabla25[[#This Row],[ESC_DUR_COR_COD_ESC_TG_TOT]]</f>
        <v>-151.04999999999995</v>
      </c>
      <c r="CW131" s="47">
        <f>Tabla25[[#This Row],[ROS_NUM_COR_COD_ROS_TG_NEG]]-Tabla25[[#This Row],[ROS_NUM_COR_COD_ESC_TG_NEG]]</f>
        <v>2.2222222222222219</v>
      </c>
      <c r="CX131" s="47">
        <f>Tabla25[[#This Row],[ROS_NUM_COR_COD_ROS_TG_NEU]]-Tabla25[[#This Row],[ROS_NUM_COR_COD_ESC_TG_NEU]]</f>
        <v>0.19999999999999996</v>
      </c>
      <c r="CY131" s="47">
        <f>Tabla25[[#This Row],[ROS_NUM_COR_COD_ROS_TG_POS]]-Tabla25[[#This Row],[ROS_NUM_COR_COD_ESC_TG_POS]]</f>
        <v>0.33333333333333348</v>
      </c>
      <c r="CZ131" s="47">
        <f>Tabla25[[#This Row],[ROS_NUM_COR_COD_ROS_TG_TOT]]-Tabla25[[#This Row],[ROS_NUM_COR_COD_ESC_TG_TOT]]</f>
        <v>0.89285714285714279</v>
      </c>
      <c r="DA131" s="47">
        <f>Tabla25[[#This Row],[ROS_DUR_COR_COD_ROS_TG_NEG]]-Tabla25[[#This Row],[ROS_DUR_COR_COD_ESC_TG_NEG]]</f>
        <v>-123.95238095238096</v>
      </c>
      <c r="DB131" s="47">
        <f>Tabla25[[#This Row],[ROS_DUR_COR_COD_ROS_TG_NEU]]-Tabla25[[#This Row],[ROS_DUR_COR_COD_ESC_TG_NEU]]</f>
        <v>18</v>
      </c>
      <c r="DC131" s="47">
        <f>Tabla25[[#This Row],[ROS_DUR_COR_COD_ROS_TG_POS]]-Tabla25[[#This Row],[ROS_DUR_COR_COD_ESC_TG_POS]]</f>
        <v>-13.900000000000091</v>
      </c>
      <c r="DD131" s="47">
        <f>Tabla25[[#This Row],[ROS_DUR_COR_COD_ROS_TG_TOT]]-Tabla25[[#This Row],[ROS_DUR_COR_COD_ESC_TG_TOT]]</f>
        <v>-52.965909090909008</v>
      </c>
      <c r="DE131" s="57">
        <v>301.57142857142856</v>
      </c>
      <c r="DF131" s="57">
        <v>190.66666666666666</v>
      </c>
      <c r="DG131" s="57">
        <v>376.5</v>
      </c>
      <c r="DH131" s="57">
        <v>308.875</v>
      </c>
      <c r="DI131" s="57">
        <v>389.33333333333331</v>
      </c>
      <c r="DJ131" s="57">
        <v>376</v>
      </c>
      <c r="DK131" s="57">
        <v>257.60000000000002</v>
      </c>
      <c r="DL131" s="57">
        <v>325.81818181818181</v>
      </c>
      <c r="DM131" s="57">
        <v>276</v>
      </c>
      <c r="DN131" s="57">
        <v>244</v>
      </c>
      <c r="DO131" s="57">
        <v>230.6</v>
      </c>
      <c r="DP131" s="57">
        <v>243.7</v>
      </c>
      <c r="DQ131" s="57">
        <v>262</v>
      </c>
      <c r="DR131" s="57">
        <v>199</v>
      </c>
      <c r="DS131" s="57">
        <v>200.75</v>
      </c>
      <c r="DT131" s="57">
        <v>220.58333333333334</v>
      </c>
      <c r="DU131" s="57">
        <v>234.66666666666666</v>
      </c>
      <c r="DV131" s="57"/>
      <c r="DW131" s="57">
        <v>307</v>
      </c>
      <c r="DX131" s="57">
        <v>263.60000000000002</v>
      </c>
      <c r="DY131" s="57">
        <v>248</v>
      </c>
      <c r="DZ131" s="57">
        <v>241</v>
      </c>
      <c r="EA131" s="57">
        <v>153</v>
      </c>
      <c r="EB131" s="57">
        <v>220.75</v>
      </c>
      <c r="EC131" s="57">
        <f>Tabla25[[#This Row],[ROS_1DU_COR_COD_ROS_TG_NEG]]-Tabla25[[#This Row],[ROS_1DU_COR_COD_ESC_TG_NEG]]</f>
        <v>-87.761904761904759</v>
      </c>
      <c r="ED131" s="57">
        <f>Tabla25[[#This Row],[ROS_1DU_COR_COD_ROS_TG_NEU]]-Tabla25[[#This Row],[ROS_1DU_COR_COD_ESC_TG_NEU]]</f>
        <v>-185.33333333333334</v>
      </c>
      <c r="EE131" s="57">
        <f>Tabla25[[#This Row],[ROS_1DU_COR_COD_ROS_TG_POS]]-Tabla25[[#This Row],[ROS_1DU_COR_COD_ESC_TG_POS]]</f>
        <v>118.89999999999998</v>
      </c>
      <c r="EF131" s="57">
        <f>Tabla25[[#This Row],[ROS_1DU_COR_COD_ROS_TG_TOT]]-Tabla25[[#This Row],[ROS_1DU_COR_COD_ESC_TG_TOT]]</f>
        <v>-16.943181818181813</v>
      </c>
      <c r="EG131" s="57">
        <f>Tabla25[[#This Row],[ESC_1DU_COR_COD_ROS_TG_NEG]]-Tabla25[[#This Row],[ESC_1DU_COR_COD_ESC_TG_NEG]]</f>
        <v>14</v>
      </c>
      <c r="EH131" s="57">
        <f>Tabla25[[#This Row],[ESC_1DU_COR_COD_ROS_TG_NEU]]-Tabla25[[#This Row],[ESC_1DU_COR_COD_ESC_TG_NEU]]</f>
        <v>45</v>
      </c>
      <c r="EI131" s="57">
        <f>Tabla25[[#This Row],[ESC_1DU_COR_COD_ROS_TG_POS]]-Tabla25[[#This Row],[ESC_1DU_COR_COD_ESC_TG_POS]]</f>
        <v>29.849999999999994</v>
      </c>
      <c r="EJ131" s="57">
        <f>Tabla25[[#This Row],[ESC_1DU_COR_COD_ROS_TG_TOT]]-Tabla25[[#This Row],[ESC_1DU_COR_COD_ESC_TG_TOT]]</f>
        <v>23.116666666666646</v>
      </c>
      <c r="EK131" s="57">
        <f>Tabla25[[#This Row],[PAS_1DU_COR_COD_ROS_TG_NEG]]-Tabla25[[#This Row],[PAS_1DU_COR_COD_ESC_TG_NEG]]</f>
        <v>-13.333333333333343</v>
      </c>
      <c r="EL131" s="57">
        <f>Tabla25[[#This Row],[PAS_1DU_COR_COD_ROS_TG_NEU]]-Tabla25[[#This Row],[PAS_1DU_COR_COD_ESC_TG_NEU]]</f>
        <v>-241</v>
      </c>
      <c r="EM131" s="57">
        <f>Tabla25[[#This Row],[PAS_1DU_COR_COD_ROS_TG_POS]]-Tabla25[[#This Row],[PAS_1DU_COR_COD_ESC_TG_POS]]</f>
        <v>154</v>
      </c>
      <c r="EN131" s="57">
        <f>Tabla25[[#This Row],[PAS_1DU_COR_COD_ROS_TG_TOT]]-Tabla25[[#This Row],[PAS_1DU_COR_COD_ESC_TG_TOT]]</f>
        <v>42.850000000000023</v>
      </c>
    </row>
    <row r="132" spans="1:144" x14ac:dyDescent="0.3">
      <c r="A132" s="4" t="s">
        <v>130</v>
      </c>
      <c r="B132" s="2">
        <v>40</v>
      </c>
      <c r="C132" s="2">
        <v>2</v>
      </c>
      <c r="D132" s="2">
        <v>45</v>
      </c>
      <c r="U132" s="22">
        <v>5</v>
      </c>
      <c r="V132" s="22">
        <v>1242.7</v>
      </c>
      <c r="W132" s="22">
        <v>5</v>
      </c>
      <c r="X132" s="22">
        <v>1484.1</v>
      </c>
      <c r="Y132" s="22">
        <v>4.4444444444444446</v>
      </c>
      <c r="Z132" s="22">
        <v>1424.7142857142858</v>
      </c>
      <c r="AA132" s="22">
        <v>4.8275862068965516</v>
      </c>
      <c r="AB132" s="22">
        <v>1379.2962962962963</v>
      </c>
      <c r="AC132" s="24">
        <v>3.4</v>
      </c>
      <c r="AD132" s="24">
        <v>882.55555555555554</v>
      </c>
      <c r="AE132" s="24">
        <v>2.7</v>
      </c>
      <c r="AF132" s="24">
        <v>589.79999999999995</v>
      </c>
      <c r="AG132" s="24">
        <v>3.4444444444444446</v>
      </c>
      <c r="AH132" s="24">
        <v>1047.5</v>
      </c>
      <c r="AI132" s="24">
        <v>3.1724137931034484</v>
      </c>
      <c r="AJ132" s="24">
        <v>823</v>
      </c>
      <c r="BA132" s="33">
        <f>Tabla25[[#This Row],[ROS_NUM_COR_COD_ROS_TG_NEG]]-Tabla25[[#This Row],[PAS_NUM_COR_COD_ROS_TG_NEG]]</f>
        <v>0</v>
      </c>
      <c r="BB132" s="33">
        <f>Tabla25[[#This Row],[ROS_DUR_COR_COD_ROS_TG_NEG]]-Tabla25[[#This Row],[PAS_DUR_COR_COD_ROS_TG_NEG]]</f>
        <v>0</v>
      </c>
      <c r="BC132" s="33">
        <f>Tabla25[[#This Row],[ROS_NUM_COR_COD_ROS_TG_NEU]]-Tabla25[[#This Row],[PAS_NUM_COR_COD_ROS_TG_NEU]]</f>
        <v>0</v>
      </c>
      <c r="BD132" s="33">
        <f>Tabla25[[#This Row],[ROS_DUR_COR_COD_ROS_TG_NEU]]-Tabla25[[#This Row],[PAS_DUR_COR_COD_ROS_TG_NEU]]</f>
        <v>0</v>
      </c>
      <c r="BE132" s="33">
        <f>Tabla25[[#This Row],[ROS_NUM_COR_COD_ROS_TG_POS]]-Tabla25[[#This Row],[PAS_NUM_COR_COD_ROS_TG_POS]]</f>
        <v>0</v>
      </c>
      <c r="BF132" s="33">
        <f>Tabla25[[#This Row],[ROS_DUR_COR_COD_ROS_TG_POS]]-Tabla25[[#This Row],[PAS_DUR_COR_COD_ROS_TG_POS]]</f>
        <v>0</v>
      </c>
      <c r="BG132" s="33">
        <f>Tabla25[[#This Row],[ROS_NUM_COR_COD_ROS_TG_TOT]]-Tabla25[[#This Row],[PAS_NUM_COR_COD_ROS_TG_TOT]]</f>
        <v>0</v>
      </c>
      <c r="BH132" s="33">
        <f>Tabla25[[#This Row],[ROS_DUR_COR_COD_ROS_TG_TOT]]-Tabla25[[#This Row],[PAS_DUR_COR_COD_ROS_TG_TOT]]</f>
        <v>0</v>
      </c>
      <c r="BI132" s="30">
        <f>Tabla25[[#This Row],[ROS_NUM_COR_COD_ESC_TG_NEG]]-Tabla25[[#This Row],[PAS_NUM_COR_COD_ESC_TG_NEG]]</f>
        <v>0</v>
      </c>
      <c r="BJ132" s="30">
        <f>Tabla25[[#This Row],[ROS_DUR_COR_COD_ESC_TG_NEG]]-Tabla25[[#This Row],[PAS_DUR_COR_COD_ESC_TG_NEG]]</f>
        <v>0</v>
      </c>
      <c r="BK132" s="30">
        <f>Tabla25[[#This Row],[ROS_NUM_COR_COD_ESC_TG_NEU]]-Tabla25[[#This Row],[PAS_NUM_COR_COD_ESC_TG_NEU]]</f>
        <v>0</v>
      </c>
      <c r="BL132" s="30">
        <f>Tabla25[[#This Row],[ROS_DUR_COR_COD_ESC_TG_NEU]]-Tabla25[[#This Row],[PAS_DUR_COR_COD_ESC_TG_NEU]]</f>
        <v>0</v>
      </c>
      <c r="BM132" s="30">
        <f>Tabla25[[#This Row],[ROS_NUM_COR_COD_ESC_TG_POS]]-Tabla25[[#This Row],[PAS_NUM_COR_COD_ESC_TG_POS]]</f>
        <v>0</v>
      </c>
      <c r="BN132" s="30">
        <f>Tabla25[[#This Row],[ROS_DUR_COR_COD_ESC_TG_POS]]-Tabla25[[#This Row],[PAS_DUR_COR_COD_ESC_TG_POS]]</f>
        <v>0</v>
      </c>
      <c r="BO132" s="30">
        <f>Tabla25[[#This Row],[ROS_NUM_COR_COD_ESC_TG_TOT]]-Tabla25[[#This Row],[PAS_NUM_COR_COD_ESC_TG_TOT]]</f>
        <v>0</v>
      </c>
      <c r="BP132" s="30">
        <f>Tabla25[[#This Row],[ROS_DUR_COR_COD_ESC_TG_TOT]]-Tabla25[[#This Row],[PAS_DUR_COR_COD_ESC_TG_TOT]]</f>
        <v>0</v>
      </c>
      <c r="BQ132" s="36">
        <f>Tabla25[[#This Row],[PAS_NUM_COR_COD_ROS_TG_NEG]]-Tabla25[[#This Row],[ESC_NUM_COR_COD_ROS_TG_NEG]]</f>
        <v>-3.4</v>
      </c>
      <c r="BR132" s="36">
        <f>Tabla25[[#This Row],[PAS_DUR_COR_COD_ROS_TG_NEG]]-Tabla25[[#This Row],[ESC_DUR_COR_COD_ROS_TG_NEG]]</f>
        <v>-882.55555555555554</v>
      </c>
      <c r="BS132" s="36">
        <f>Tabla25[[#This Row],[PAS_NUM_COR_COD_ROS_TG_NEU]]-Tabla25[[#This Row],[ESC_NUM_COR_COD_ROS_TG_NEU]]</f>
        <v>-2.7</v>
      </c>
      <c r="BT132" s="36">
        <f>Tabla25[[#This Row],[PAS_DUR_COR_COD_ROS_TG_NEU]]-Tabla25[[#This Row],[ESC_DUR_COR_COD_ROS_TG_NEU]]</f>
        <v>-589.79999999999995</v>
      </c>
      <c r="BU132" s="36">
        <f>Tabla25[[#This Row],[PAS_NUM_COR_COD_ROS_TG_POS]]-Tabla25[[#This Row],[ESC_NUM_COR_COD_ROS_TG_POS]]</f>
        <v>-3.4444444444444446</v>
      </c>
      <c r="BV132" s="36">
        <f>Tabla25[[#This Row],[PAS_DUR_COR_COD_ROS_TG_POS]]-Tabla25[[#This Row],[ESC_DUR_COR_COD_ROS_TG_POS]]</f>
        <v>-1047.5</v>
      </c>
      <c r="BW132" s="36">
        <f>Tabla25[[#This Row],[PAS_NUM_COR_COD_ROS_TG_TOT]]-Tabla25[[#This Row],[ESC_NUM_COR_COD_ROS_TG_TOT]]</f>
        <v>-3.1724137931034484</v>
      </c>
      <c r="BX132" s="36">
        <f>Tabla25[[#This Row],[PAS_DUR_COR_COD_ROS_TG_TOT]]-Tabla25[[#This Row],[ESC_DUR_COR_COD_ROS_TG_TOT]]</f>
        <v>-823</v>
      </c>
      <c r="BY132" s="39">
        <f>Tabla25[[#This Row],[PAS_NUM_COR_COD_ESC_TG_NEG]]-Tabla25[[#This Row],[ESC_NUM_COR_COD_ESC_TG_NEG]]</f>
        <v>-5</v>
      </c>
      <c r="BZ132" s="39">
        <f>Tabla25[[#This Row],[PAS_DUR_COR_COD_ESC_TG_NEG]]-Tabla25[[#This Row],[ESC_DUR_COR_COD_ESC_TG_NEG]]</f>
        <v>-1242.7</v>
      </c>
      <c r="CA132" s="39">
        <f>Tabla25[[#This Row],[PAS_NUM_COR_COD_ESC_TG_NEU]]-Tabla25[[#This Row],[ESC_NUM_COR_COD_ESC_TG_NEU]]</f>
        <v>-5</v>
      </c>
      <c r="CB132" s="39">
        <f>Tabla25[[#This Row],[PAS_DUR_COR_COD_ESC_TG_NEU]]-Tabla25[[#This Row],[ESC_DUR_COR_COD_ESC_TG_NEU]]</f>
        <v>-1484.1</v>
      </c>
      <c r="CC132" s="39">
        <f>Tabla25[[#This Row],[PAS_NUM_COR_COD_ESC_TG_POS]]-Tabla25[[#This Row],[ESC_NUM_COR_COD_ESC_TG_POS]]</f>
        <v>-4.4444444444444446</v>
      </c>
      <c r="CD132" s="39">
        <f>Tabla25[[#This Row],[PAS_DUR_COR_COD_ESC_TG_POS]]-Tabla25[[#This Row],[ESC_DUR_COR_COD_ESC_TG_POS]]</f>
        <v>-1424.7142857142858</v>
      </c>
      <c r="CE132" s="39">
        <f>Tabla25[[#This Row],[PAS_NUM_COR_COD_ESC_TG_TOT]]-Tabla25[[#This Row],[ESC_NUM_COR_COD_ESC_TG_TOT]]</f>
        <v>-4.8275862068965516</v>
      </c>
      <c r="CF132" s="39">
        <f>Tabla25[[#This Row],[PAS_DUR_COR_COD_ESC_TG_TOT]]-Tabla25[[#This Row],[ESC_DUR_COR_COD_ESC_TG_TOT]]</f>
        <v>-1379.2962962962963</v>
      </c>
      <c r="CG132" s="42">
        <f>Tabla25[[#This Row],[PAS_NUM_COR_COD_ROS_TG_NEG]]-Tabla25[[#This Row],[PAS_NUM_COR_COD_ESC_TG_NEG]]</f>
        <v>0</v>
      </c>
      <c r="CH132" s="42">
        <f>Tabla25[[#This Row],[PAS_NUM_COR_COD_ROS_TG_NEU]]-Tabla25[[#This Row],[PAS_NUM_COR_COD_ESC_TG_NEU]]</f>
        <v>0</v>
      </c>
      <c r="CI132" s="42">
        <f>Tabla25[[#This Row],[PAS_NUM_COR_COD_ROS_TG_POS]]-Tabla25[[#This Row],[PAS_NUM_COR_COD_ESC_TG_POS]]</f>
        <v>0</v>
      </c>
      <c r="CJ132" s="42">
        <f>Tabla25[[#This Row],[PAS_NUM_COR_COD_ROS_TG_TOT]]-Tabla25[[#This Row],[PAS_NUM_COR_COD_ESC_TG_TOT]]</f>
        <v>0</v>
      </c>
      <c r="CK132" s="42">
        <f>Tabla25[[#This Row],[PAS_DUR_COR_COD_ROS_TG_NEG]]-Tabla25[[#This Row],[PAS_DUR_COR_COD_ESC_TG_NEG]]</f>
        <v>0</v>
      </c>
      <c r="CL132" s="42">
        <f>Tabla25[[#This Row],[PAS_DUR_COR_COD_ROS_TG_NEU]]-Tabla25[[#This Row],[PAS_DUR_COR_COD_ESC_TG_NEU]]</f>
        <v>0</v>
      </c>
      <c r="CM132" s="42">
        <f>Tabla25[[#This Row],[PAS_DUR_COR_COD_ROS_TG_POS]]-Tabla25[[#This Row],[PAS_DUR_COR_COD_ESC_TG_POS]]</f>
        <v>0</v>
      </c>
      <c r="CN132" s="42">
        <f>Tabla25[[#This Row],[PAS_DUR_COR_COD_ROS_TG_TOT]]-Tabla25[[#This Row],[PAS_DUR_COR_COD_ESC_TG_TOT]]</f>
        <v>0</v>
      </c>
      <c r="CO132" s="44">
        <f>Tabla25[[#This Row],[ESC_NUM_COR_COD_ROS_TG_NEG]]-Tabla25[[#This Row],[ESC_NUM_COR_COD_ESC_TG_NEG]]</f>
        <v>-1.6</v>
      </c>
      <c r="CP132" s="44">
        <f>Tabla25[[#This Row],[ESC_NUM_COR_COD_ROS_TG_NEU]]-Tabla25[[#This Row],[ESC_NUM_COR_COD_ESC_TG_NEU]]</f>
        <v>-2.2999999999999998</v>
      </c>
      <c r="CQ132" s="44">
        <f>Tabla25[[#This Row],[ESC_NUM_COR_COD_ROS_TG_POS]]-Tabla25[[#This Row],[ESC_NUM_COR_COD_ESC_TG_POS]]</f>
        <v>-1</v>
      </c>
      <c r="CR132" s="44">
        <f>Tabla25[[#This Row],[ESC_NUM_COR_COD_ROS_TG_TOT]]-Tabla25[[#This Row],[ESC_NUM_COR_COD_ESC_TG_TOT]]</f>
        <v>-1.6551724137931032</v>
      </c>
      <c r="CS132" s="44">
        <f>Tabla25[[#This Row],[ESC_DUR_COR_COD_ROS_TG_NEG]]-Tabla25[[#This Row],[ESC_DUR_COR_COD_ESC_TG_NEG]]</f>
        <v>-360.1444444444445</v>
      </c>
      <c r="CT132" s="44">
        <f>Tabla25[[#This Row],[ESC_DUR_COR_COD_ROS_TG_NEU]]-Tabla25[[#This Row],[ESC_DUR_COR_COD_ESC_TG_NEU]]</f>
        <v>-894.3</v>
      </c>
      <c r="CU132" s="44">
        <f>Tabla25[[#This Row],[ESC_DUR_COR_COD_ROS_TG_POS]]-Tabla25[[#This Row],[ESC_DUR_COR_COD_ESC_TG_POS]]</f>
        <v>-377.21428571428578</v>
      </c>
      <c r="CV132" s="44">
        <f>Tabla25[[#This Row],[ESC_DUR_COR_COD_ROS_TG_TOT]]-Tabla25[[#This Row],[ESC_DUR_COR_COD_ESC_TG_TOT]]</f>
        <v>-556.2962962962963</v>
      </c>
      <c r="CW132" s="47">
        <f>Tabla25[[#This Row],[ROS_NUM_COR_COD_ROS_TG_NEG]]-Tabla25[[#This Row],[ROS_NUM_COR_COD_ESC_TG_NEG]]</f>
        <v>0</v>
      </c>
      <c r="CX132" s="47">
        <f>Tabla25[[#This Row],[ROS_NUM_COR_COD_ROS_TG_NEU]]-Tabla25[[#This Row],[ROS_NUM_COR_COD_ESC_TG_NEU]]</f>
        <v>0</v>
      </c>
      <c r="CY132" s="47">
        <f>Tabla25[[#This Row],[ROS_NUM_COR_COD_ROS_TG_POS]]-Tabla25[[#This Row],[ROS_NUM_COR_COD_ESC_TG_POS]]</f>
        <v>0</v>
      </c>
      <c r="CZ132" s="47">
        <f>Tabla25[[#This Row],[ROS_NUM_COR_COD_ROS_TG_TOT]]-Tabla25[[#This Row],[ROS_NUM_COR_COD_ESC_TG_TOT]]</f>
        <v>0</v>
      </c>
      <c r="DA132" s="47">
        <f>Tabla25[[#This Row],[ROS_DUR_COR_COD_ROS_TG_NEG]]-Tabla25[[#This Row],[ROS_DUR_COR_COD_ESC_TG_NEG]]</f>
        <v>0</v>
      </c>
      <c r="DB132" s="47">
        <f>Tabla25[[#This Row],[ROS_DUR_COR_COD_ROS_TG_NEU]]-Tabla25[[#This Row],[ROS_DUR_COR_COD_ESC_TG_NEU]]</f>
        <v>0</v>
      </c>
      <c r="DC132" s="47">
        <f>Tabla25[[#This Row],[ROS_DUR_COR_COD_ROS_TG_POS]]-Tabla25[[#This Row],[ROS_DUR_COR_COD_ESC_TG_POS]]</f>
        <v>0</v>
      </c>
      <c r="DD132" s="47">
        <f>Tabla25[[#This Row],[ROS_DUR_COR_COD_ROS_TG_TOT]]-Tabla25[[#This Row],[ROS_DUR_COR_COD_ESC_TG_TOT]]</f>
        <v>0</v>
      </c>
      <c r="DE132" s="57"/>
      <c r="DF132" s="57"/>
      <c r="DG132" s="57"/>
      <c r="DH132" s="57"/>
      <c r="DI132" s="57"/>
      <c r="DJ132" s="57"/>
      <c r="DK132" s="57"/>
      <c r="DL132" s="57"/>
      <c r="DM132" s="57">
        <v>258.77777777777777</v>
      </c>
      <c r="DN132" s="57">
        <v>197.6</v>
      </c>
      <c r="DO132" s="57">
        <v>287.5</v>
      </c>
      <c r="DP132" s="57">
        <v>244.62962962962962</v>
      </c>
      <c r="DQ132" s="57">
        <v>264</v>
      </c>
      <c r="DR132" s="57">
        <v>307.8</v>
      </c>
      <c r="DS132" s="57">
        <v>289.14285714285717</v>
      </c>
      <c r="DT132" s="57">
        <v>286.74074074074076</v>
      </c>
      <c r="DU132" s="57"/>
      <c r="DV132" s="57"/>
      <c r="DW132" s="57"/>
      <c r="DX132" s="57"/>
      <c r="DY132" s="57"/>
      <c r="DZ132" s="57"/>
      <c r="EA132" s="57"/>
      <c r="EB132" s="57"/>
      <c r="EC132" s="57">
        <f>Tabla25[[#This Row],[ROS_1DU_COR_COD_ROS_TG_NEG]]-Tabla25[[#This Row],[ROS_1DU_COR_COD_ESC_TG_NEG]]</f>
        <v>0</v>
      </c>
      <c r="ED132" s="57">
        <f>Tabla25[[#This Row],[ROS_1DU_COR_COD_ROS_TG_NEU]]-Tabla25[[#This Row],[ROS_1DU_COR_COD_ESC_TG_NEU]]</f>
        <v>0</v>
      </c>
      <c r="EE132" s="57">
        <f>Tabla25[[#This Row],[ROS_1DU_COR_COD_ROS_TG_POS]]-Tabla25[[#This Row],[ROS_1DU_COR_COD_ESC_TG_POS]]</f>
        <v>0</v>
      </c>
      <c r="EF132" s="57">
        <f>Tabla25[[#This Row],[ROS_1DU_COR_COD_ROS_TG_TOT]]-Tabla25[[#This Row],[ROS_1DU_COR_COD_ESC_TG_TOT]]</f>
        <v>0</v>
      </c>
      <c r="EG132" s="57">
        <f>Tabla25[[#This Row],[ESC_1DU_COR_COD_ROS_TG_NEG]]-Tabla25[[#This Row],[ESC_1DU_COR_COD_ESC_TG_NEG]]</f>
        <v>-5.2222222222222285</v>
      </c>
      <c r="EH132" s="57">
        <f>Tabla25[[#This Row],[ESC_1DU_COR_COD_ROS_TG_NEU]]-Tabla25[[#This Row],[ESC_1DU_COR_COD_ESC_TG_NEU]]</f>
        <v>-110.20000000000002</v>
      </c>
      <c r="EI132" s="57">
        <f>Tabla25[[#This Row],[ESC_1DU_COR_COD_ROS_TG_POS]]-Tabla25[[#This Row],[ESC_1DU_COR_COD_ESC_TG_POS]]</f>
        <v>-1.6428571428571672</v>
      </c>
      <c r="EJ132" s="57">
        <f>Tabla25[[#This Row],[ESC_1DU_COR_COD_ROS_TG_TOT]]-Tabla25[[#This Row],[ESC_1DU_COR_COD_ESC_TG_TOT]]</f>
        <v>-42.111111111111143</v>
      </c>
      <c r="EK132" s="57">
        <f>Tabla25[[#This Row],[PAS_1DU_COR_COD_ROS_TG_NEG]]-Tabla25[[#This Row],[PAS_1DU_COR_COD_ESC_TG_NEG]]</f>
        <v>0</v>
      </c>
      <c r="EL132" s="57">
        <f>Tabla25[[#This Row],[PAS_1DU_COR_COD_ROS_TG_NEU]]-Tabla25[[#This Row],[PAS_1DU_COR_COD_ESC_TG_NEU]]</f>
        <v>0</v>
      </c>
      <c r="EM132" s="57">
        <f>Tabla25[[#This Row],[PAS_1DU_COR_COD_ROS_TG_POS]]-Tabla25[[#This Row],[PAS_1DU_COR_COD_ESC_TG_POS]]</f>
        <v>0</v>
      </c>
      <c r="EN132" s="57">
        <f>Tabla25[[#This Row],[PAS_1DU_COR_COD_ROS_TG_TOT]]-Tabla25[[#This Row],[PAS_1DU_COR_COD_ESC_TG_TOT]]</f>
        <v>0</v>
      </c>
    </row>
    <row r="133" spans="1:144" x14ac:dyDescent="0.3">
      <c r="A133" s="2" t="s">
        <v>131</v>
      </c>
      <c r="B133" s="2">
        <v>40</v>
      </c>
      <c r="C133" s="2">
        <v>2</v>
      </c>
      <c r="D133" s="2">
        <v>43</v>
      </c>
      <c r="E133" s="19">
        <v>3.3</v>
      </c>
      <c r="F133" s="19">
        <v>1158.3333333333333</v>
      </c>
      <c r="G133" s="19">
        <v>3.3684210526315788</v>
      </c>
      <c r="H133" s="19">
        <v>1155</v>
      </c>
      <c r="I133" s="19">
        <v>3.2</v>
      </c>
      <c r="J133" s="19">
        <v>1105.5</v>
      </c>
      <c r="K133" s="19">
        <v>3.2881355932203391</v>
      </c>
      <c r="L133" s="19">
        <v>1140.046511627907</v>
      </c>
      <c r="M133" s="21">
        <v>3.4</v>
      </c>
      <c r="N133" s="21">
        <v>1191.8571428571429</v>
      </c>
      <c r="O133" s="21">
        <v>3.8421052631578947</v>
      </c>
      <c r="P133" s="21">
        <v>1217.6428571428571</v>
      </c>
      <c r="Q133" s="21">
        <v>3.8</v>
      </c>
      <c r="R133" s="21">
        <v>1427.9230769230769</v>
      </c>
      <c r="S133" s="21">
        <v>3.6779661016949152</v>
      </c>
      <c r="T133" s="21">
        <v>1275.5121951219512</v>
      </c>
      <c r="U133" s="22">
        <v>4.8888888888888893</v>
      </c>
      <c r="V133" s="22">
        <v>1747.8571428571429</v>
      </c>
      <c r="W133" s="22">
        <v>5.5</v>
      </c>
      <c r="X133" s="22">
        <v>1587.1111111111111</v>
      </c>
      <c r="Y133" s="22">
        <v>4</v>
      </c>
      <c r="Z133" s="22">
        <v>1572.7142857142858</v>
      </c>
      <c r="AA133" s="22">
        <v>4.7931034482758621</v>
      </c>
      <c r="AB133" s="22">
        <v>1631.6521739130435</v>
      </c>
      <c r="AC133" s="24">
        <v>2.4444444444444446</v>
      </c>
      <c r="AD133" s="24">
        <v>1179.2</v>
      </c>
      <c r="AE133" s="24">
        <v>2</v>
      </c>
      <c r="AF133" s="24">
        <v>1483.25</v>
      </c>
      <c r="AG133" s="24">
        <v>3.5</v>
      </c>
      <c r="AH133" s="24">
        <v>1469.3333333333333</v>
      </c>
      <c r="AI133" s="24">
        <v>2.6551724137931036</v>
      </c>
      <c r="AJ133" s="24">
        <v>1376.3333333333333</v>
      </c>
      <c r="AK133" s="26">
        <v>2</v>
      </c>
      <c r="AL133" s="26">
        <v>1188.25</v>
      </c>
      <c r="AM133" s="26">
        <v>2.2999999999999998</v>
      </c>
      <c r="AN133" s="26">
        <v>1179.2</v>
      </c>
      <c r="AO133" s="26">
        <v>2.1</v>
      </c>
      <c r="AP133" s="26">
        <v>933.85714285714289</v>
      </c>
      <c r="AQ133" s="26">
        <v>2.1379310344827585</v>
      </c>
      <c r="AR133" s="26">
        <v>1074.125</v>
      </c>
      <c r="AS133" s="28">
        <v>2.4444444444444446</v>
      </c>
      <c r="AT133" s="28">
        <v>1026</v>
      </c>
      <c r="AU133" s="28">
        <v>0.5</v>
      </c>
      <c r="AV133" s="28">
        <v>356.66666666666669</v>
      </c>
      <c r="AW133" s="28">
        <v>2.2999999999999998</v>
      </c>
      <c r="AX133" s="28">
        <v>1121.4000000000001</v>
      </c>
      <c r="AY133" s="28">
        <v>1.7241379310344827</v>
      </c>
      <c r="AZ133" s="28">
        <v>916.64285714285711</v>
      </c>
      <c r="BA133" s="33">
        <f>Tabla25[[#This Row],[ROS_NUM_COR_COD_ROS_TG_NEG]]-Tabla25[[#This Row],[PAS_NUM_COR_COD_ROS_TG_NEG]]</f>
        <v>-0.95555555555555527</v>
      </c>
      <c r="BB133" s="33">
        <f>Tabla25[[#This Row],[ROS_DUR_COR_COD_ROS_TG_NEG]]-Tabla25[[#This Row],[PAS_DUR_COR_COD_ROS_TG_NEG]]</f>
        <v>-165.85714285714289</v>
      </c>
      <c r="BC133" s="33">
        <f>Tabla25[[#This Row],[ROS_NUM_COR_COD_ROS_TG_NEU]]-Tabla25[[#This Row],[PAS_NUM_COR_COD_ROS_TG_NEU]]</f>
        <v>-3.3421052631578947</v>
      </c>
      <c r="BD133" s="33">
        <f>Tabla25[[#This Row],[ROS_DUR_COR_COD_ROS_TG_NEU]]-Tabla25[[#This Row],[PAS_DUR_COR_COD_ROS_TG_NEU]]</f>
        <v>-860.97619047619037</v>
      </c>
      <c r="BE133" s="33">
        <f>Tabla25[[#This Row],[ROS_NUM_COR_COD_ROS_TG_POS]]-Tabla25[[#This Row],[PAS_NUM_COR_COD_ROS_TG_POS]]</f>
        <v>-1.5</v>
      </c>
      <c r="BF133" s="33">
        <f>Tabla25[[#This Row],[ROS_DUR_COR_COD_ROS_TG_POS]]-Tabla25[[#This Row],[PAS_DUR_COR_COD_ROS_TG_POS]]</f>
        <v>-306.52307692307681</v>
      </c>
      <c r="BG133" s="33">
        <f>Tabla25[[#This Row],[ROS_NUM_COR_COD_ROS_TG_TOT]]-Tabla25[[#This Row],[PAS_NUM_COR_COD_ROS_TG_TOT]]</f>
        <v>-1.9538281706604326</v>
      </c>
      <c r="BH133" s="33">
        <f>Tabla25[[#This Row],[ROS_DUR_COR_COD_ROS_TG_TOT]]-Tabla25[[#This Row],[PAS_DUR_COR_COD_ROS_TG_TOT]]</f>
        <v>-358.8693379790941</v>
      </c>
      <c r="BI133" s="30">
        <f>Tabla25[[#This Row],[ROS_NUM_COR_COD_ESC_TG_NEG]]-Tabla25[[#This Row],[PAS_NUM_COR_COD_ESC_TG_NEG]]</f>
        <v>-1.2999999999999998</v>
      </c>
      <c r="BJ133" s="30">
        <f>Tabla25[[#This Row],[ROS_DUR_COR_COD_ESC_TG_NEG]]-Tabla25[[#This Row],[PAS_DUR_COR_COD_ESC_TG_NEG]]</f>
        <v>29.916666666666742</v>
      </c>
      <c r="BK133" s="30">
        <f>Tabla25[[#This Row],[ROS_NUM_COR_COD_ESC_TG_NEU]]-Tabla25[[#This Row],[PAS_NUM_COR_COD_ESC_TG_NEU]]</f>
        <v>-1.0684210526315789</v>
      </c>
      <c r="BL133" s="30">
        <f>Tabla25[[#This Row],[ROS_DUR_COR_COD_ESC_TG_NEU]]-Tabla25[[#This Row],[PAS_DUR_COR_COD_ESC_TG_NEU]]</f>
        <v>24.200000000000045</v>
      </c>
      <c r="BM133" s="30">
        <f>Tabla25[[#This Row],[ROS_NUM_COR_COD_ESC_TG_POS]]-Tabla25[[#This Row],[PAS_NUM_COR_COD_ESC_TG_POS]]</f>
        <v>-1.1000000000000001</v>
      </c>
      <c r="BN133" s="30">
        <f>Tabla25[[#This Row],[ROS_DUR_COR_COD_ESC_TG_POS]]-Tabla25[[#This Row],[PAS_DUR_COR_COD_ESC_TG_POS]]</f>
        <v>-171.64285714285711</v>
      </c>
      <c r="BO133" s="30">
        <f>Tabla25[[#This Row],[ROS_NUM_COR_COD_ESC_TG_TOT]]-Tabla25[[#This Row],[PAS_NUM_COR_COD_ESC_TG_TOT]]</f>
        <v>-1.1502045587375807</v>
      </c>
      <c r="BP133" s="30">
        <f>Tabla25[[#This Row],[ROS_DUR_COR_COD_ESC_TG_TOT]]-Tabla25[[#This Row],[PAS_DUR_COR_COD_ESC_TG_TOT]]</f>
        <v>-65.921511627906966</v>
      </c>
      <c r="BQ133" s="36">
        <f>Tabla25[[#This Row],[PAS_NUM_COR_COD_ROS_TG_NEG]]-Tabla25[[#This Row],[ESC_NUM_COR_COD_ROS_TG_NEG]]</f>
        <v>0.95555555555555527</v>
      </c>
      <c r="BR133" s="36">
        <f>Tabla25[[#This Row],[PAS_DUR_COR_COD_ROS_TG_NEG]]-Tabla25[[#This Row],[ESC_DUR_COR_COD_ROS_TG_NEG]]</f>
        <v>12.657142857142844</v>
      </c>
      <c r="BS133" s="36">
        <f>Tabla25[[#This Row],[PAS_NUM_COR_COD_ROS_TG_NEU]]-Tabla25[[#This Row],[ESC_NUM_COR_COD_ROS_TG_NEU]]</f>
        <v>1.8421052631578947</v>
      </c>
      <c r="BT133" s="36">
        <f>Tabla25[[#This Row],[PAS_DUR_COR_COD_ROS_TG_NEU]]-Tabla25[[#This Row],[ESC_DUR_COR_COD_ROS_TG_NEU]]</f>
        <v>-265.60714285714289</v>
      </c>
      <c r="BU133" s="36">
        <f>Tabla25[[#This Row],[PAS_NUM_COR_COD_ROS_TG_POS]]-Tabla25[[#This Row],[ESC_NUM_COR_COD_ROS_TG_POS]]</f>
        <v>0.29999999999999982</v>
      </c>
      <c r="BV133" s="36">
        <f>Tabla25[[#This Row],[PAS_DUR_COR_COD_ROS_TG_POS]]-Tabla25[[#This Row],[ESC_DUR_COR_COD_ROS_TG_POS]]</f>
        <v>-41.410256410256352</v>
      </c>
      <c r="BW133" s="36">
        <f>Tabla25[[#This Row],[PAS_NUM_COR_COD_ROS_TG_TOT]]-Tabla25[[#This Row],[ESC_NUM_COR_COD_ROS_TG_TOT]]</f>
        <v>1.0227936879018116</v>
      </c>
      <c r="BX133" s="36">
        <f>Tabla25[[#This Row],[PAS_DUR_COR_COD_ROS_TG_TOT]]-Tabla25[[#This Row],[ESC_DUR_COR_COD_ROS_TG_TOT]]</f>
        <v>-100.82113821138205</v>
      </c>
      <c r="BY133" s="39">
        <f>Tabla25[[#This Row],[PAS_NUM_COR_COD_ESC_TG_NEG]]-Tabla25[[#This Row],[ESC_NUM_COR_COD_ESC_TG_NEG]]</f>
        <v>-1.5888888888888895</v>
      </c>
      <c r="BZ133" s="39">
        <f>Tabla25[[#This Row],[PAS_DUR_COR_COD_ESC_TG_NEG]]-Tabla25[[#This Row],[ESC_DUR_COR_COD_ESC_TG_NEG]]</f>
        <v>-589.52380952380963</v>
      </c>
      <c r="CA133" s="39">
        <f>Tabla25[[#This Row],[PAS_NUM_COR_COD_ESC_TG_NEU]]-Tabla25[[#This Row],[ESC_NUM_COR_COD_ESC_TG_NEU]]</f>
        <v>-2.1315789473684212</v>
      </c>
      <c r="CB133" s="39">
        <f>Tabla25[[#This Row],[PAS_DUR_COR_COD_ESC_TG_NEU]]-Tabla25[[#This Row],[ESC_DUR_COR_COD_ESC_TG_NEU]]</f>
        <v>-432.11111111111109</v>
      </c>
      <c r="CC133" s="39">
        <f>Tabla25[[#This Row],[PAS_NUM_COR_COD_ESC_TG_POS]]-Tabla25[[#This Row],[ESC_NUM_COR_COD_ESC_TG_POS]]</f>
        <v>-0.79999999999999982</v>
      </c>
      <c r="CD133" s="39">
        <f>Tabla25[[#This Row],[PAS_DUR_COR_COD_ESC_TG_POS]]-Tabla25[[#This Row],[ESC_DUR_COR_COD_ESC_TG_POS]]</f>
        <v>-467.21428571428578</v>
      </c>
      <c r="CE133" s="39">
        <f>Tabla25[[#This Row],[PAS_NUM_COR_COD_ESC_TG_TOT]]-Tabla25[[#This Row],[ESC_NUM_COR_COD_ESC_TG_TOT]]</f>
        <v>-1.504967855055523</v>
      </c>
      <c r="CF133" s="39">
        <f>Tabla25[[#This Row],[PAS_DUR_COR_COD_ESC_TG_TOT]]-Tabla25[[#This Row],[ESC_DUR_COR_COD_ESC_TG_TOT]]</f>
        <v>-491.60566228513653</v>
      </c>
      <c r="CG133" s="42">
        <f>Tabla25[[#This Row],[PAS_NUM_COR_COD_ROS_TG_NEG]]-Tabla25[[#This Row],[PAS_NUM_COR_COD_ESC_TG_NEG]]</f>
        <v>0.10000000000000009</v>
      </c>
      <c r="CH133" s="42">
        <f>Tabla25[[#This Row],[PAS_NUM_COR_COD_ROS_TG_NEU]]-Tabla25[[#This Row],[PAS_NUM_COR_COD_ESC_TG_NEU]]</f>
        <v>0.47368421052631593</v>
      </c>
      <c r="CI133" s="42">
        <f>Tabla25[[#This Row],[PAS_NUM_COR_COD_ROS_TG_POS]]-Tabla25[[#This Row],[PAS_NUM_COR_COD_ESC_TG_POS]]</f>
        <v>0.59999999999999964</v>
      </c>
      <c r="CJ133" s="42">
        <f>Tabla25[[#This Row],[PAS_NUM_COR_COD_ROS_TG_TOT]]-Tabla25[[#This Row],[PAS_NUM_COR_COD_ESC_TG_TOT]]</f>
        <v>0.38983050847457612</v>
      </c>
      <c r="CK133" s="42">
        <f>Tabla25[[#This Row],[PAS_DUR_COR_COD_ROS_TG_NEG]]-Tabla25[[#This Row],[PAS_DUR_COR_COD_ESC_TG_NEG]]</f>
        <v>33.523809523809632</v>
      </c>
      <c r="CL133" s="42">
        <f>Tabla25[[#This Row],[PAS_DUR_COR_COD_ROS_TG_NEU]]-Tabla25[[#This Row],[PAS_DUR_COR_COD_ESC_TG_NEU]]</f>
        <v>62.64285714285711</v>
      </c>
      <c r="CM133" s="42">
        <f>Tabla25[[#This Row],[PAS_DUR_COR_COD_ROS_TG_POS]]-Tabla25[[#This Row],[PAS_DUR_COR_COD_ESC_TG_POS]]</f>
        <v>322.42307692307691</v>
      </c>
      <c r="CN133" s="42">
        <f>Tabla25[[#This Row],[PAS_DUR_COR_COD_ROS_TG_TOT]]-Tabla25[[#This Row],[PAS_DUR_COR_COD_ESC_TG_TOT]]</f>
        <v>135.46568349404424</v>
      </c>
      <c r="CO133" s="44">
        <f>Tabla25[[#This Row],[ESC_NUM_COR_COD_ROS_TG_NEG]]-Tabla25[[#This Row],[ESC_NUM_COR_COD_ESC_TG_NEG]]</f>
        <v>-2.4444444444444446</v>
      </c>
      <c r="CP133" s="44">
        <f>Tabla25[[#This Row],[ESC_NUM_COR_COD_ROS_TG_NEU]]-Tabla25[[#This Row],[ESC_NUM_COR_COD_ESC_TG_NEU]]</f>
        <v>-3.5</v>
      </c>
      <c r="CQ133" s="44">
        <f>Tabla25[[#This Row],[ESC_NUM_COR_COD_ROS_TG_POS]]-Tabla25[[#This Row],[ESC_NUM_COR_COD_ESC_TG_POS]]</f>
        <v>-0.5</v>
      </c>
      <c r="CR133" s="44">
        <f>Tabla25[[#This Row],[ESC_NUM_COR_COD_ROS_TG_TOT]]-Tabla25[[#This Row],[ESC_NUM_COR_COD_ESC_TG_TOT]]</f>
        <v>-2.1379310344827585</v>
      </c>
      <c r="CS133" s="44">
        <f>Tabla25[[#This Row],[ESC_DUR_COR_COD_ROS_TG_NEG]]-Tabla25[[#This Row],[ESC_DUR_COR_COD_ESC_TG_NEG]]</f>
        <v>-568.65714285714284</v>
      </c>
      <c r="CT133" s="44">
        <f>Tabla25[[#This Row],[ESC_DUR_COR_COD_ROS_TG_NEU]]-Tabla25[[#This Row],[ESC_DUR_COR_COD_ESC_TG_NEU]]</f>
        <v>-103.86111111111109</v>
      </c>
      <c r="CU133" s="44">
        <f>Tabla25[[#This Row],[ESC_DUR_COR_COD_ROS_TG_POS]]-Tabla25[[#This Row],[ESC_DUR_COR_COD_ESC_TG_POS]]</f>
        <v>-103.38095238095252</v>
      </c>
      <c r="CV133" s="44">
        <f>Tabla25[[#This Row],[ESC_DUR_COR_COD_ROS_TG_TOT]]-Tabla25[[#This Row],[ESC_DUR_COR_COD_ESC_TG_TOT]]</f>
        <v>-255.31884057971024</v>
      </c>
      <c r="CW133" s="47">
        <f>Tabla25[[#This Row],[ROS_NUM_COR_COD_ROS_TG_NEG]]-Tabla25[[#This Row],[ROS_NUM_COR_COD_ESC_TG_NEG]]</f>
        <v>0.44444444444444464</v>
      </c>
      <c r="CX133" s="47">
        <f>Tabla25[[#This Row],[ROS_NUM_COR_COD_ROS_TG_NEU]]-Tabla25[[#This Row],[ROS_NUM_COR_COD_ESC_TG_NEU]]</f>
        <v>-1.7999999999999998</v>
      </c>
      <c r="CY133" s="47">
        <f>Tabla25[[#This Row],[ROS_NUM_COR_COD_ROS_TG_POS]]-Tabla25[[#This Row],[ROS_NUM_COR_COD_ESC_TG_POS]]</f>
        <v>0.19999999999999973</v>
      </c>
      <c r="CZ133" s="47">
        <f>Tabla25[[#This Row],[ROS_NUM_COR_COD_ROS_TG_TOT]]-Tabla25[[#This Row],[ROS_NUM_COR_COD_ESC_TG_TOT]]</f>
        <v>-0.4137931034482758</v>
      </c>
      <c r="DA133" s="47">
        <f>Tabla25[[#This Row],[ROS_DUR_COR_COD_ROS_TG_NEG]]-Tabla25[[#This Row],[ROS_DUR_COR_COD_ESC_TG_NEG]]</f>
        <v>-162.25</v>
      </c>
      <c r="DB133" s="47">
        <f>Tabla25[[#This Row],[ROS_DUR_COR_COD_ROS_TG_NEU]]-Tabla25[[#This Row],[ROS_DUR_COR_COD_ESC_TG_NEU]]</f>
        <v>-822.5333333333333</v>
      </c>
      <c r="DC133" s="47">
        <f>Tabla25[[#This Row],[ROS_DUR_COR_COD_ROS_TG_POS]]-Tabla25[[#This Row],[ROS_DUR_COR_COD_ESC_TG_POS]]</f>
        <v>187.5428571428572</v>
      </c>
      <c r="DD133" s="47">
        <f>Tabla25[[#This Row],[ROS_DUR_COR_COD_ROS_TG_TOT]]-Tabla25[[#This Row],[ROS_DUR_COR_COD_ESC_TG_TOT]]</f>
        <v>-157.48214285714289</v>
      </c>
      <c r="DE133" s="57">
        <v>308.66666666666669</v>
      </c>
      <c r="DF133" s="57">
        <v>155.33333333333334</v>
      </c>
      <c r="DG133" s="57">
        <v>331.2</v>
      </c>
      <c r="DH133" s="57">
        <v>283.85714285714283</v>
      </c>
      <c r="DI133" s="57">
        <v>260.25</v>
      </c>
      <c r="DJ133" s="57">
        <v>224.8</v>
      </c>
      <c r="DK133" s="57">
        <v>333.71428571428572</v>
      </c>
      <c r="DL133" s="57">
        <v>281.3125</v>
      </c>
      <c r="DM133" s="57">
        <v>260.8</v>
      </c>
      <c r="DN133" s="57">
        <v>347</v>
      </c>
      <c r="DO133" s="57">
        <v>334.5</v>
      </c>
      <c r="DP133" s="57">
        <v>313.26666666666665</v>
      </c>
      <c r="DQ133" s="57">
        <v>316.28571428571428</v>
      </c>
      <c r="DR133" s="57">
        <v>336.11111111111109</v>
      </c>
      <c r="DS133" s="57">
        <v>255</v>
      </c>
      <c r="DT133" s="57">
        <v>305.39130434782606</v>
      </c>
      <c r="DU133" s="57">
        <v>248.71428571428572</v>
      </c>
      <c r="DV133" s="57">
        <v>251.21428571428572</v>
      </c>
      <c r="DW133" s="57">
        <v>241.30769230769232</v>
      </c>
      <c r="DX133" s="57">
        <v>247.21951219512195</v>
      </c>
      <c r="DY133" s="57">
        <v>267.26666666666665</v>
      </c>
      <c r="DZ133" s="57">
        <v>248.28571428571428</v>
      </c>
      <c r="EA133" s="57">
        <v>276.57142857142856</v>
      </c>
      <c r="EB133" s="57">
        <v>264.11627906976742</v>
      </c>
      <c r="EC133" s="57">
        <f>Tabla25[[#This Row],[ROS_1DU_COR_COD_ROS_TG_NEG]]-Tabla25[[#This Row],[ROS_1DU_COR_COD_ESC_TG_NEG]]</f>
        <v>48.416666666666686</v>
      </c>
      <c r="ED133" s="57">
        <f>Tabla25[[#This Row],[ROS_1DU_COR_COD_ROS_TG_NEU]]-Tabla25[[#This Row],[ROS_1DU_COR_COD_ESC_TG_NEU]]</f>
        <v>-69.466666666666669</v>
      </c>
      <c r="EE133" s="57">
        <f>Tabla25[[#This Row],[ROS_1DU_COR_COD_ROS_TG_POS]]-Tabla25[[#This Row],[ROS_1DU_COR_COD_ESC_TG_POS]]</f>
        <v>-2.5142857142857338</v>
      </c>
      <c r="EF133" s="57">
        <f>Tabla25[[#This Row],[ROS_1DU_COR_COD_ROS_TG_TOT]]-Tabla25[[#This Row],[ROS_1DU_COR_COD_ESC_TG_TOT]]</f>
        <v>2.5446428571428328</v>
      </c>
      <c r="EG133" s="57">
        <f>Tabla25[[#This Row],[ESC_1DU_COR_COD_ROS_TG_NEG]]-Tabla25[[#This Row],[ESC_1DU_COR_COD_ESC_TG_NEG]]</f>
        <v>-55.485714285714266</v>
      </c>
      <c r="EH133" s="57">
        <f>Tabla25[[#This Row],[ESC_1DU_COR_COD_ROS_TG_NEU]]-Tabla25[[#This Row],[ESC_1DU_COR_COD_ESC_TG_NEU]]</f>
        <v>10.888888888888914</v>
      </c>
      <c r="EI133" s="57">
        <f>Tabla25[[#This Row],[ESC_1DU_COR_COD_ROS_TG_POS]]-Tabla25[[#This Row],[ESC_1DU_COR_COD_ESC_TG_POS]]</f>
        <v>79.5</v>
      </c>
      <c r="EJ133" s="57">
        <f>Tabla25[[#This Row],[ESC_1DU_COR_COD_ROS_TG_TOT]]-Tabla25[[#This Row],[ESC_1DU_COR_COD_ESC_TG_TOT]]</f>
        <v>7.8753623188405868</v>
      </c>
      <c r="EK133" s="57">
        <f>Tabla25[[#This Row],[PAS_1DU_COR_COD_ROS_TG_NEG]]-Tabla25[[#This Row],[PAS_1DU_COR_COD_ESC_TG_NEG]]</f>
        <v>-18.552380952380929</v>
      </c>
      <c r="EL133" s="57">
        <f>Tabla25[[#This Row],[PAS_1DU_COR_COD_ROS_TG_NEU]]-Tabla25[[#This Row],[PAS_1DU_COR_COD_ESC_TG_NEU]]</f>
        <v>2.9285714285714448</v>
      </c>
      <c r="EM133" s="57">
        <f>Tabla25[[#This Row],[PAS_1DU_COR_COD_ROS_TG_POS]]-Tabla25[[#This Row],[PAS_1DU_COR_COD_ESC_TG_POS]]</f>
        <v>-35.263736263736234</v>
      </c>
      <c r="EN133" s="57">
        <f>Tabla25[[#This Row],[PAS_1DU_COR_COD_ROS_TG_TOT]]-Tabla25[[#This Row],[PAS_1DU_COR_COD_ESC_TG_TOT]]</f>
        <v>-16.896766874645465</v>
      </c>
    </row>
    <row r="134" spans="1:144" x14ac:dyDescent="0.3">
      <c r="A134" s="4" t="s">
        <v>132</v>
      </c>
      <c r="B134" s="2">
        <v>40</v>
      </c>
      <c r="C134" s="2">
        <v>2</v>
      </c>
      <c r="D134" s="2">
        <v>41</v>
      </c>
      <c r="E134" s="19">
        <v>1.3333333333333333</v>
      </c>
      <c r="F134" s="19">
        <v>465.5</v>
      </c>
      <c r="G134" s="19">
        <v>1.375</v>
      </c>
      <c r="H134" s="19">
        <v>467.57142857142856</v>
      </c>
      <c r="I134" s="19">
        <v>5.5</v>
      </c>
      <c r="J134" s="19">
        <v>1339.5</v>
      </c>
      <c r="K134" s="19">
        <v>1.875</v>
      </c>
      <c r="L134" s="19">
        <v>601.07692307692309</v>
      </c>
      <c r="M134" s="21">
        <v>3.1666666666666665</v>
      </c>
      <c r="N134" s="21">
        <v>897.2</v>
      </c>
      <c r="O134" s="21">
        <v>3.875</v>
      </c>
      <c r="P134" s="21">
        <v>1364.5</v>
      </c>
      <c r="Q134" s="21">
        <v>1</v>
      </c>
      <c r="R134" s="21">
        <v>282</v>
      </c>
      <c r="S134" s="21">
        <v>3.25</v>
      </c>
      <c r="T134" s="21">
        <v>1018.2307692307693</v>
      </c>
      <c r="AK134" s="26">
        <v>1.6</v>
      </c>
      <c r="AL134" s="26">
        <v>756.27272727272725</v>
      </c>
      <c r="AM134" s="26">
        <v>2</v>
      </c>
      <c r="AN134" s="26">
        <v>997.9</v>
      </c>
      <c r="AO134" s="26">
        <v>1.95</v>
      </c>
      <c r="AP134" s="26">
        <v>807.92307692307691</v>
      </c>
      <c r="AQ134" s="26">
        <v>1.8448275862068966</v>
      </c>
      <c r="AR134" s="26">
        <v>847.08823529411768</v>
      </c>
      <c r="AS134" s="28">
        <v>4.75</v>
      </c>
      <c r="AT134" s="28">
        <v>1467.7368421052631</v>
      </c>
      <c r="AU134" s="28">
        <v>4.3888888888888893</v>
      </c>
      <c r="AV134" s="28">
        <v>1622.4</v>
      </c>
      <c r="AW134" s="28">
        <v>4.45</v>
      </c>
      <c r="AX134" s="28">
        <v>1165.6500000000001</v>
      </c>
      <c r="AY134" s="28">
        <v>4.5344827586206895</v>
      </c>
      <c r="AZ134" s="28">
        <v>1398.8148148148148</v>
      </c>
      <c r="BA134" s="33">
        <f>Tabla25[[#This Row],[ROS_NUM_COR_COD_ROS_TG_NEG]]-Tabla25[[#This Row],[PAS_NUM_COR_COD_ROS_TG_NEG]]</f>
        <v>1.5833333333333335</v>
      </c>
      <c r="BB134" s="33">
        <f>Tabla25[[#This Row],[ROS_DUR_COR_COD_ROS_TG_NEG]]-Tabla25[[#This Row],[PAS_DUR_COR_COD_ROS_TG_NEG]]</f>
        <v>570.53684210526308</v>
      </c>
      <c r="BC134" s="33">
        <f>Tabla25[[#This Row],[ROS_NUM_COR_COD_ROS_TG_NEU]]-Tabla25[[#This Row],[PAS_NUM_COR_COD_ROS_TG_NEU]]</f>
        <v>0.51388888888888928</v>
      </c>
      <c r="BD134" s="33">
        <f>Tabla25[[#This Row],[ROS_DUR_COR_COD_ROS_TG_NEU]]-Tabla25[[#This Row],[PAS_DUR_COR_COD_ROS_TG_NEU]]</f>
        <v>257.90000000000009</v>
      </c>
      <c r="BE134" s="33">
        <f>Tabla25[[#This Row],[ROS_NUM_COR_COD_ROS_TG_POS]]-Tabla25[[#This Row],[PAS_NUM_COR_COD_ROS_TG_POS]]</f>
        <v>3.45</v>
      </c>
      <c r="BF134" s="33">
        <f>Tabla25[[#This Row],[ROS_DUR_COR_COD_ROS_TG_POS]]-Tabla25[[#This Row],[PAS_DUR_COR_COD_ROS_TG_POS]]</f>
        <v>883.65000000000009</v>
      </c>
      <c r="BG134" s="33">
        <f>Tabla25[[#This Row],[ROS_NUM_COR_COD_ROS_TG_TOT]]-Tabla25[[#This Row],[PAS_NUM_COR_COD_ROS_TG_TOT]]</f>
        <v>1.2844827586206895</v>
      </c>
      <c r="BH134" s="33">
        <f>Tabla25[[#This Row],[ROS_DUR_COR_COD_ROS_TG_TOT]]-Tabla25[[#This Row],[PAS_DUR_COR_COD_ROS_TG_TOT]]</f>
        <v>380.5840455840455</v>
      </c>
      <c r="BI134" s="30">
        <f>Tabla25[[#This Row],[ROS_NUM_COR_COD_ESC_TG_NEG]]-Tabla25[[#This Row],[PAS_NUM_COR_COD_ESC_TG_NEG]]</f>
        <v>0.26666666666666683</v>
      </c>
      <c r="BJ134" s="30">
        <f>Tabla25[[#This Row],[ROS_DUR_COR_COD_ESC_TG_NEG]]-Tabla25[[#This Row],[PAS_DUR_COR_COD_ESC_TG_NEG]]</f>
        <v>290.77272727272725</v>
      </c>
      <c r="BK134" s="30">
        <f>Tabla25[[#This Row],[ROS_NUM_COR_COD_ESC_TG_NEU]]-Tabla25[[#This Row],[PAS_NUM_COR_COD_ESC_TG_NEU]]</f>
        <v>0.625</v>
      </c>
      <c r="BL134" s="30">
        <f>Tabla25[[#This Row],[ROS_DUR_COR_COD_ESC_TG_NEU]]-Tabla25[[#This Row],[PAS_DUR_COR_COD_ESC_TG_NEU]]</f>
        <v>530.32857142857142</v>
      </c>
      <c r="BM134" s="30">
        <f>Tabla25[[#This Row],[ROS_NUM_COR_COD_ESC_TG_POS]]-Tabla25[[#This Row],[PAS_NUM_COR_COD_ESC_TG_POS]]</f>
        <v>-3.55</v>
      </c>
      <c r="BN134" s="30">
        <f>Tabla25[[#This Row],[ROS_DUR_COR_COD_ESC_TG_POS]]-Tabla25[[#This Row],[PAS_DUR_COR_COD_ESC_TG_POS]]</f>
        <v>-531.57692307692309</v>
      </c>
      <c r="BO134" s="30">
        <f>Tabla25[[#This Row],[ROS_NUM_COR_COD_ESC_TG_TOT]]-Tabla25[[#This Row],[PAS_NUM_COR_COD_ESC_TG_TOT]]</f>
        <v>-3.0172413793103425E-2</v>
      </c>
      <c r="BP134" s="30">
        <f>Tabla25[[#This Row],[ROS_DUR_COR_COD_ESC_TG_TOT]]-Tabla25[[#This Row],[PAS_DUR_COR_COD_ESC_TG_TOT]]</f>
        <v>246.01131221719459</v>
      </c>
      <c r="BQ134" s="36">
        <f>Tabla25[[#This Row],[PAS_NUM_COR_COD_ROS_TG_NEG]]-Tabla25[[#This Row],[ESC_NUM_COR_COD_ROS_TG_NEG]]</f>
        <v>3.1666666666666665</v>
      </c>
      <c r="BR134" s="36">
        <f>Tabla25[[#This Row],[PAS_DUR_COR_COD_ROS_TG_NEG]]-Tabla25[[#This Row],[ESC_DUR_COR_COD_ROS_TG_NEG]]</f>
        <v>897.2</v>
      </c>
      <c r="BS134" s="36">
        <f>Tabla25[[#This Row],[PAS_NUM_COR_COD_ROS_TG_NEU]]-Tabla25[[#This Row],[ESC_NUM_COR_COD_ROS_TG_NEU]]</f>
        <v>3.875</v>
      </c>
      <c r="BT134" s="36">
        <f>Tabla25[[#This Row],[PAS_DUR_COR_COD_ROS_TG_NEU]]-Tabla25[[#This Row],[ESC_DUR_COR_COD_ROS_TG_NEU]]</f>
        <v>1364.5</v>
      </c>
      <c r="BU134" s="36">
        <f>Tabla25[[#This Row],[PAS_NUM_COR_COD_ROS_TG_POS]]-Tabla25[[#This Row],[ESC_NUM_COR_COD_ROS_TG_POS]]</f>
        <v>1</v>
      </c>
      <c r="BV134" s="36">
        <f>Tabla25[[#This Row],[PAS_DUR_COR_COD_ROS_TG_POS]]-Tabla25[[#This Row],[ESC_DUR_COR_COD_ROS_TG_POS]]</f>
        <v>282</v>
      </c>
      <c r="BW134" s="36">
        <f>Tabla25[[#This Row],[PAS_NUM_COR_COD_ROS_TG_TOT]]-Tabla25[[#This Row],[ESC_NUM_COR_COD_ROS_TG_TOT]]</f>
        <v>3.25</v>
      </c>
      <c r="BX134" s="36">
        <f>Tabla25[[#This Row],[PAS_DUR_COR_COD_ROS_TG_TOT]]-Tabla25[[#This Row],[ESC_DUR_COR_COD_ROS_TG_TOT]]</f>
        <v>1018.2307692307693</v>
      </c>
      <c r="BY134" s="39">
        <f>Tabla25[[#This Row],[PAS_NUM_COR_COD_ESC_TG_NEG]]-Tabla25[[#This Row],[ESC_NUM_COR_COD_ESC_TG_NEG]]</f>
        <v>1.3333333333333333</v>
      </c>
      <c r="BZ134" s="39">
        <f>Tabla25[[#This Row],[PAS_DUR_COR_COD_ESC_TG_NEG]]-Tabla25[[#This Row],[ESC_DUR_COR_COD_ESC_TG_NEG]]</f>
        <v>465.5</v>
      </c>
      <c r="CA134" s="39">
        <f>Tabla25[[#This Row],[PAS_NUM_COR_COD_ESC_TG_NEU]]-Tabla25[[#This Row],[ESC_NUM_COR_COD_ESC_TG_NEU]]</f>
        <v>1.375</v>
      </c>
      <c r="CB134" s="39">
        <f>Tabla25[[#This Row],[PAS_DUR_COR_COD_ESC_TG_NEU]]-Tabla25[[#This Row],[ESC_DUR_COR_COD_ESC_TG_NEU]]</f>
        <v>467.57142857142856</v>
      </c>
      <c r="CC134" s="39">
        <f>Tabla25[[#This Row],[PAS_NUM_COR_COD_ESC_TG_POS]]-Tabla25[[#This Row],[ESC_NUM_COR_COD_ESC_TG_POS]]</f>
        <v>5.5</v>
      </c>
      <c r="CD134" s="39">
        <f>Tabla25[[#This Row],[PAS_DUR_COR_COD_ESC_TG_POS]]-Tabla25[[#This Row],[ESC_DUR_COR_COD_ESC_TG_POS]]</f>
        <v>1339.5</v>
      </c>
      <c r="CE134" s="39">
        <f>Tabla25[[#This Row],[PAS_NUM_COR_COD_ESC_TG_TOT]]-Tabla25[[#This Row],[ESC_NUM_COR_COD_ESC_TG_TOT]]</f>
        <v>1.875</v>
      </c>
      <c r="CF134" s="39">
        <f>Tabla25[[#This Row],[PAS_DUR_COR_COD_ESC_TG_TOT]]-Tabla25[[#This Row],[ESC_DUR_COR_COD_ESC_TG_TOT]]</f>
        <v>601.07692307692309</v>
      </c>
      <c r="CG134" s="42">
        <f>Tabla25[[#This Row],[PAS_NUM_COR_COD_ROS_TG_NEG]]-Tabla25[[#This Row],[PAS_NUM_COR_COD_ESC_TG_NEG]]</f>
        <v>1.8333333333333333</v>
      </c>
      <c r="CH134" s="42">
        <f>Tabla25[[#This Row],[PAS_NUM_COR_COD_ROS_TG_NEU]]-Tabla25[[#This Row],[PAS_NUM_COR_COD_ESC_TG_NEU]]</f>
        <v>2.5</v>
      </c>
      <c r="CI134" s="42">
        <f>Tabla25[[#This Row],[PAS_NUM_COR_COD_ROS_TG_POS]]-Tabla25[[#This Row],[PAS_NUM_COR_COD_ESC_TG_POS]]</f>
        <v>-4.5</v>
      </c>
      <c r="CJ134" s="42">
        <f>Tabla25[[#This Row],[PAS_NUM_COR_COD_ROS_TG_TOT]]-Tabla25[[#This Row],[PAS_NUM_COR_COD_ESC_TG_TOT]]</f>
        <v>1.375</v>
      </c>
      <c r="CK134" s="42">
        <f>Tabla25[[#This Row],[PAS_DUR_COR_COD_ROS_TG_NEG]]-Tabla25[[#This Row],[PAS_DUR_COR_COD_ESC_TG_NEG]]</f>
        <v>431.70000000000005</v>
      </c>
      <c r="CL134" s="42">
        <f>Tabla25[[#This Row],[PAS_DUR_COR_COD_ROS_TG_NEU]]-Tabla25[[#This Row],[PAS_DUR_COR_COD_ESC_TG_NEU]]</f>
        <v>896.92857142857144</v>
      </c>
      <c r="CM134" s="42">
        <f>Tabla25[[#This Row],[PAS_DUR_COR_COD_ROS_TG_POS]]-Tabla25[[#This Row],[PAS_DUR_COR_COD_ESC_TG_POS]]</f>
        <v>-1057.5</v>
      </c>
      <c r="CN134" s="42">
        <f>Tabla25[[#This Row],[PAS_DUR_COR_COD_ROS_TG_TOT]]-Tabla25[[#This Row],[PAS_DUR_COR_COD_ESC_TG_TOT]]</f>
        <v>417.15384615384619</v>
      </c>
      <c r="CO134" s="44">
        <f>Tabla25[[#This Row],[ESC_NUM_COR_COD_ROS_TG_NEG]]-Tabla25[[#This Row],[ESC_NUM_COR_COD_ESC_TG_NEG]]</f>
        <v>0</v>
      </c>
      <c r="CP134" s="44">
        <f>Tabla25[[#This Row],[ESC_NUM_COR_COD_ROS_TG_NEU]]-Tabla25[[#This Row],[ESC_NUM_COR_COD_ESC_TG_NEU]]</f>
        <v>0</v>
      </c>
      <c r="CQ134" s="44">
        <f>Tabla25[[#This Row],[ESC_NUM_COR_COD_ROS_TG_POS]]-Tabla25[[#This Row],[ESC_NUM_COR_COD_ESC_TG_POS]]</f>
        <v>0</v>
      </c>
      <c r="CR134" s="44">
        <f>Tabla25[[#This Row],[ESC_NUM_COR_COD_ROS_TG_TOT]]-Tabla25[[#This Row],[ESC_NUM_COR_COD_ESC_TG_TOT]]</f>
        <v>0</v>
      </c>
      <c r="CS134" s="44">
        <f>Tabla25[[#This Row],[ESC_DUR_COR_COD_ROS_TG_NEG]]-Tabla25[[#This Row],[ESC_DUR_COR_COD_ESC_TG_NEG]]</f>
        <v>0</v>
      </c>
      <c r="CT134" s="44">
        <f>Tabla25[[#This Row],[ESC_DUR_COR_COD_ROS_TG_NEU]]-Tabla25[[#This Row],[ESC_DUR_COR_COD_ESC_TG_NEU]]</f>
        <v>0</v>
      </c>
      <c r="CU134" s="44">
        <f>Tabla25[[#This Row],[ESC_DUR_COR_COD_ROS_TG_POS]]-Tabla25[[#This Row],[ESC_DUR_COR_COD_ESC_TG_POS]]</f>
        <v>0</v>
      </c>
      <c r="CV134" s="44">
        <f>Tabla25[[#This Row],[ESC_DUR_COR_COD_ROS_TG_TOT]]-Tabla25[[#This Row],[ESC_DUR_COR_COD_ESC_TG_TOT]]</f>
        <v>0</v>
      </c>
      <c r="CW134" s="47">
        <f>Tabla25[[#This Row],[ROS_NUM_COR_COD_ROS_TG_NEG]]-Tabla25[[#This Row],[ROS_NUM_COR_COD_ESC_TG_NEG]]</f>
        <v>3.15</v>
      </c>
      <c r="CX134" s="47">
        <f>Tabla25[[#This Row],[ROS_NUM_COR_COD_ROS_TG_NEU]]-Tabla25[[#This Row],[ROS_NUM_COR_COD_ESC_TG_NEU]]</f>
        <v>2.3888888888888893</v>
      </c>
      <c r="CY134" s="47">
        <f>Tabla25[[#This Row],[ROS_NUM_COR_COD_ROS_TG_POS]]-Tabla25[[#This Row],[ROS_NUM_COR_COD_ESC_TG_POS]]</f>
        <v>2.5</v>
      </c>
      <c r="CZ134" s="47">
        <f>Tabla25[[#This Row],[ROS_NUM_COR_COD_ROS_TG_TOT]]-Tabla25[[#This Row],[ROS_NUM_COR_COD_ESC_TG_TOT]]</f>
        <v>2.6896551724137927</v>
      </c>
      <c r="DA134" s="47">
        <f>Tabla25[[#This Row],[ROS_DUR_COR_COD_ROS_TG_NEG]]-Tabla25[[#This Row],[ROS_DUR_COR_COD_ESC_TG_NEG]]</f>
        <v>711.46411483253587</v>
      </c>
      <c r="DB134" s="47">
        <f>Tabla25[[#This Row],[ROS_DUR_COR_COD_ROS_TG_NEU]]-Tabla25[[#This Row],[ROS_DUR_COR_COD_ESC_TG_NEU]]</f>
        <v>624.50000000000011</v>
      </c>
      <c r="DC134" s="47">
        <f>Tabla25[[#This Row],[ROS_DUR_COR_COD_ROS_TG_POS]]-Tabla25[[#This Row],[ROS_DUR_COR_COD_ESC_TG_POS]]</f>
        <v>357.72692307692319</v>
      </c>
      <c r="DD134" s="47">
        <f>Tabla25[[#This Row],[ROS_DUR_COR_COD_ROS_TG_TOT]]-Tabla25[[#This Row],[ROS_DUR_COR_COD_ESC_TG_TOT]]</f>
        <v>551.7265795206971</v>
      </c>
      <c r="DE134" s="57">
        <v>272.4736842105263</v>
      </c>
      <c r="DF134" s="57">
        <v>325.66666666666669</v>
      </c>
      <c r="DG134" s="57">
        <v>244.55</v>
      </c>
      <c r="DH134" s="57">
        <v>276.90740740740739</v>
      </c>
      <c r="DI134" s="57">
        <v>256.09090909090907</v>
      </c>
      <c r="DJ134" s="57">
        <v>294.39999999999998</v>
      </c>
      <c r="DK134" s="57">
        <v>226.76923076923077</v>
      </c>
      <c r="DL134" s="57">
        <v>256.14705882352939</v>
      </c>
      <c r="DM134" s="57"/>
      <c r="DN134" s="57"/>
      <c r="DO134" s="57"/>
      <c r="DP134" s="57"/>
      <c r="DQ134" s="57"/>
      <c r="DR134" s="57"/>
      <c r="DS134" s="57"/>
      <c r="DT134" s="57"/>
      <c r="DU134" s="57">
        <v>189</v>
      </c>
      <c r="DV134" s="57">
        <v>246.33333333333334</v>
      </c>
      <c r="DW134" s="57">
        <v>282</v>
      </c>
      <c r="DX134" s="57">
        <v>229.76923076923077</v>
      </c>
      <c r="DY134" s="57">
        <v>254.25</v>
      </c>
      <c r="DZ134" s="57">
        <v>304.42857142857144</v>
      </c>
      <c r="EA134" s="57">
        <v>254</v>
      </c>
      <c r="EB134" s="57">
        <v>281.23076923076923</v>
      </c>
      <c r="EC134" s="57">
        <f>Tabla25[[#This Row],[ROS_1DU_COR_COD_ROS_TG_NEG]]-Tabla25[[#This Row],[ROS_1DU_COR_COD_ESC_TG_NEG]]</f>
        <v>16.382775119617236</v>
      </c>
      <c r="ED134" s="57">
        <f>Tabla25[[#This Row],[ROS_1DU_COR_COD_ROS_TG_NEU]]-Tabla25[[#This Row],[ROS_1DU_COR_COD_ESC_TG_NEU]]</f>
        <v>31.266666666666708</v>
      </c>
      <c r="EE134" s="57">
        <f>Tabla25[[#This Row],[ROS_1DU_COR_COD_ROS_TG_POS]]-Tabla25[[#This Row],[ROS_1DU_COR_COD_ESC_TG_POS]]</f>
        <v>17.780769230769238</v>
      </c>
      <c r="EF134" s="57">
        <f>Tabla25[[#This Row],[ROS_1DU_COR_COD_ROS_TG_TOT]]-Tabla25[[#This Row],[ROS_1DU_COR_COD_ESC_TG_TOT]]</f>
        <v>20.760348583877999</v>
      </c>
      <c r="EG134" s="57">
        <f>Tabla25[[#This Row],[ESC_1DU_COR_COD_ROS_TG_NEG]]-Tabla25[[#This Row],[ESC_1DU_COR_COD_ESC_TG_NEG]]</f>
        <v>0</v>
      </c>
      <c r="EH134" s="57">
        <f>Tabla25[[#This Row],[ESC_1DU_COR_COD_ROS_TG_NEU]]-Tabla25[[#This Row],[ESC_1DU_COR_COD_ESC_TG_NEU]]</f>
        <v>0</v>
      </c>
      <c r="EI134" s="57">
        <f>Tabla25[[#This Row],[ESC_1DU_COR_COD_ROS_TG_POS]]-Tabla25[[#This Row],[ESC_1DU_COR_COD_ESC_TG_POS]]</f>
        <v>0</v>
      </c>
      <c r="EJ134" s="57">
        <f>Tabla25[[#This Row],[ESC_1DU_COR_COD_ROS_TG_TOT]]-Tabla25[[#This Row],[ESC_1DU_COR_COD_ESC_TG_TOT]]</f>
        <v>0</v>
      </c>
      <c r="EK134" s="57">
        <f>Tabla25[[#This Row],[PAS_1DU_COR_COD_ROS_TG_NEG]]-Tabla25[[#This Row],[PAS_1DU_COR_COD_ESC_TG_NEG]]</f>
        <v>-65.25</v>
      </c>
      <c r="EL134" s="57">
        <f>Tabla25[[#This Row],[PAS_1DU_COR_COD_ROS_TG_NEU]]-Tabla25[[#This Row],[PAS_1DU_COR_COD_ESC_TG_NEU]]</f>
        <v>-58.095238095238102</v>
      </c>
      <c r="EM134" s="57">
        <f>Tabla25[[#This Row],[PAS_1DU_COR_COD_ROS_TG_POS]]-Tabla25[[#This Row],[PAS_1DU_COR_COD_ESC_TG_POS]]</f>
        <v>28</v>
      </c>
      <c r="EN134" s="57">
        <f>Tabla25[[#This Row],[PAS_1DU_COR_COD_ROS_TG_TOT]]-Tabla25[[#This Row],[PAS_1DU_COR_COD_ESC_TG_TOT]]</f>
        <v>-51.461538461538453</v>
      </c>
    </row>
    <row r="135" spans="1:144" x14ac:dyDescent="0.3">
      <c r="A135" s="2" t="s">
        <v>133</v>
      </c>
      <c r="B135" s="2">
        <v>40</v>
      </c>
      <c r="C135" s="2">
        <v>2</v>
      </c>
      <c r="D135" s="2">
        <v>48</v>
      </c>
      <c r="E135" s="19">
        <v>0</v>
      </c>
      <c r="G135" s="19">
        <v>0</v>
      </c>
      <c r="I135" s="19">
        <v>0</v>
      </c>
      <c r="K135" s="19">
        <v>0</v>
      </c>
      <c r="M135" s="21">
        <v>0</v>
      </c>
      <c r="O135" s="21">
        <v>0</v>
      </c>
      <c r="Q135" s="21">
        <v>0</v>
      </c>
      <c r="S135" s="21">
        <v>0</v>
      </c>
      <c r="U135" s="22">
        <v>1.9</v>
      </c>
      <c r="V135" s="22">
        <v>824</v>
      </c>
      <c r="W135" s="22">
        <v>2.625</v>
      </c>
      <c r="X135" s="22">
        <v>676.83333333333337</v>
      </c>
      <c r="Y135" s="22">
        <v>2.6666666666666665</v>
      </c>
      <c r="Z135" s="22">
        <v>653.5</v>
      </c>
      <c r="AA135" s="22">
        <v>2.3703703703703702</v>
      </c>
      <c r="AB135" s="22">
        <v>711.65</v>
      </c>
      <c r="AC135" s="24">
        <v>1.9</v>
      </c>
      <c r="AD135" s="24">
        <v>770.66666666666663</v>
      </c>
      <c r="AE135" s="24">
        <v>2</v>
      </c>
      <c r="AF135" s="24">
        <v>592.66666666666663</v>
      </c>
      <c r="AG135" s="24">
        <v>1.1111111111111112</v>
      </c>
      <c r="AH135" s="24">
        <v>359.66666666666669</v>
      </c>
      <c r="AI135" s="24">
        <v>1.6666666666666667</v>
      </c>
      <c r="AJ135" s="24">
        <v>574.33333333333337</v>
      </c>
      <c r="AK135" s="26">
        <v>1.7777777777777777</v>
      </c>
      <c r="AL135" s="26">
        <v>399.5</v>
      </c>
      <c r="AM135" s="26">
        <v>1.8888888888888888</v>
      </c>
      <c r="AN135" s="26">
        <v>585.33333333333337</v>
      </c>
      <c r="AO135" s="26">
        <v>1.6</v>
      </c>
      <c r="AP135" s="26">
        <v>509.33333333333331</v>
      </c>
      <c r="AQ135" s="26">
        <v>1.75</v>
      </c>
      <c r="AR135" s="26">
        <v>488.2</v>
      </c>
      <c r="AS135" s="28">
        <v>3.2222222222222223</v>
      </c>
      <c r="AT135" s="28">
        <v>689.33333333333337</v>
      </c>
      <c r="AU135" s="28">
        <v>3.2222222222222223</v>
      </c>
      <c r="AV135" s="28">
        <v>610</v>
      </c>
      <c r="AW135" s="28">
        <v>4</v>
      </c>
      <c r="AX135" s="28">
        <v>865</v>
      </c>
      <c r="AY135" s="28">
        <v>3.5</v>
      </c>
      <c r="AZ135" s="28">
        <v>726.57142857142856</v>
      </c>
      <c r="BA135" s="33">
        <f>Tabla25[[#This Row],[ROS_NUM_COR_COD_ROS_TG_NEG]]-Tabla25[[#This Row],[PAS_NUM_COR_COD_ROS_TG_NEG]]</f>
        <v>3.2222222222222223</v>
      </c>
      <c r="BB135" s="33">
        <f>Tabla25[[#This Row],[ROS_DUR_COR_COD_ROS_TG_NEG]]-Tabla25[[#This Row],[PAS_DUR_COR_COD_ROS_TG_NEG]]</f>
        <v>689.33333333333337</v>
      </c>
      <c r="BC135" s="33">
        <f>Tabla25[[#This Row],[ROS_NUM_COR_COD_ROS_TG_NEU]]-Tabla25[[#This Row],[PAS_NUM_COR_COD_ROS_TG_NEU]]</f>
        <v>3.2222222222222223</v>
      </c>
      <c r="BD135" s="33">
        <f>Tabla25[[#This Row],[ROS_DUR_COR_COD_ROS_TG_NEU]]-Tabla25[[#This Row],[PAS_DUR_COR_COD_ROS_TG_NEU]]</f>
        <v>610</v>
      </c>
      <c r="BE135" s="33">
        <f>Tabla25[[#This Row],[ROS_NUM_COR_COD_ROS_TG_POS]]-Tabla25[[#This Row],[PAS_NUM_COR_COD_ROS_TG_POS]]</f>
        <v>4</v>
      </c>
      <c r="BF135" s="33">
        <f>Tabla25[[#This Row],[ROS_DUR_COR_COD_ROS_TG_POS]]-Tabla25[[#This Row],[PAS_DUR_COR_COD_ROS_TG_POS]]</f>
        <v>865</v>
      </c>
      <c r="BG135" s="33">
        <f>Tabla25[[#This Row],[ROS_NUM_COR_COD_ROS_TG_TOT]]-Tabla25[[#This Row],[PAS_NUM_COR_COD_ROS_TG_TOT]]</f>
        <v>3.5</v>
      </c>
      <c r="BH135" s="33">
        <f>Tabla25[[#This Row],[ROS_DUR_COR_COD_ROS_TG_TOT]]-Tabla25[[#This Row],[PAS_DUR_COR_COD_ROS_TG_TOT]]</f>
        <v>726.57142857142856</v>
      </c>
      <c r="BI135" s="30">
        <f>Tabla25[[#This Row],[ROS_NUM_COR_COD_ESC_TG_NEG]]-Tabla25[[#This Row],[PAS_NUM_COR_COD_ESC_TG_NEG]]</f>
        <v>1.7777777777777777</v>
      </c>
      <c r="BJ135" s="30">
        <f>Tabla25[[#This Row],[ROS_DUR_COR_COD_ESC_TG_NEG]]-Tabla25[[#This Row],[PAS_DUR_COR_COD_ESC_TG_NEG]]</f>
        <v>399.5</v>
      </c>
      <c r="BK135" s="30">
        <f>Tabla25[[#This Row],[ROS_NUM_COR_COD_ESC_TG_NEU]]-Tabla25[[#This Row],[PAS_NUM_COR_COD_ESC_TG_NEU]]</f>
        <v>1.8888888888888888</v>
      </c>
      <c r="BL135" s="30">
        <f>Tabla25[[#This Row],[ROS_DUR_COR_COD_ESC_TG_NEU]]-Tabla25[[#This Row],[PAS_DUR_COR_COD_ESC_TG_NEU]]</f>
        <v>585.33333333333337</v>
      </c>
      <c r="BM135" s="30">
        <f>Tabla25[[#This Row],[ROS_NUM_COR_COD_ESC_TG_POS]]-Tabla25[[#This Row],[PAS_NUM_COR_COD_ESC_TG_POS]]</f>
        <v>1.6</v>
      </c>
      <c r="BN135" s="30">
        <f>Tabla25[[#This Row],[ROS_DUR_COR_COD_ESC_TG_POS]]-Tabla25[[#This Row],[PAS_DUR_COR_COD_ESC_TG_POS]]</f>
        <v>509.33333333333331</v>
      </c>
      <c r="BO135" s="30">
        <f>Tabla25[[#This Row],[ROS_NUM_COR_COD_ESC_TG_TOT]]-Tabla25[[#This Row],[PAS_NUM_COR_COD_ESC_TG_TOT]]</f>
        <v>1.75</v>
      </c>
      <c r="BP135" s="30">
        <f>Tabla25[[#This Row],[ROS_DUR_COR_COD_ESC_TG_TOT]]-Tabla25[[#This Row],[PAS_DUR_COR_COD_ESC_TG_TOT]]</f>
        <v>488.2</v>
      </c>
      <c r="BQ135" s="36">
        <f>Tabla25[[#This Row],[PAS_NUM_COR_COD_ROS_TG_NEG]]-Tabla25[[#This Row],[ESC_NUM_COR_COD_ROS_TG_NEG]]</f>
        <v>-1.9</v>
      </c>
      <c r="BR135" s="36">
        <f>Tabla25[[#This Row],[PAS_DUR_COR_COD_ROS_TG_NEG]]-Tabla25[[#This Row],[ESC_DUR_COR_COD_ROS_TG_NEG]]</f>
        <v>-770.66666666666663</v>
      </c>
      <c r="BS135" s="36">
        <f>Tabla25[[#This Row],[PAS_NUM_COR_COD_ROS_TG_NEU]]-Tabla25[[#This Row],[ESC_NUM_COR_COD_ROS_TG_NEU]]</f>
        <v>-2</v>
      </c>
      <c r="BT135" s="36">
        <f>Tabla25[[#This Row],[PAS_DUR_COR_COD_ROS_TG_NEU]]-Tabla25[[#This Row],[ESC_DUR_COR_COD_ROS_TG_NEU]]</f>
        <v>-592.66666666666663</v>
      </c>
      <c r="BU135" s="36">
        <f>Tabla25[[#This Row],[PAS_NUM_COR_COD_ROS_TG_POS]]-Tabla25[[#This Row],[ESC_NUM_COR_COD_ROS_TG_POS]]</f>
        <v>-1.1111111111111112</v>
      </c>
      <c r="BV135" s="36">
        <f>Tabla25[[#This Row],[PAS_DUR_COR_COD_ROS_TG_POS]]-Tabla25[[#This Row],[ESC_DUR_COR_COD_ROS_TG_POS]]</f>
        <v>-359.66666666666669</v>
      </c>
      <c r="BW135" s="36">
        <f>Tabla25[[#This Row],[PAS_NUM_COR_COD_ROS_TG_TOT]]-Tabla25[[#This Row],[ESC_NUM_COR_COD_ROS_TG_TOT]]</f>
        <v>-1.6666666666666667</v>
      </c>
      <c r="BX135" s="36">
        <f>Tabla25[[#This Row],[PAS_DUR_COR_COD_ROS_TG_TOT]]-Tabla25[[#This Row],[ESC_DUR_COR_COD_ROS_TG_TOT]]</f>
        <v>-574.33333333333337</v>
      </c>
      <c r="BY135" s="39">
        <f>Tabla25[[#This Row],[PAS_NUM_COR_COD_ESC_TG_NEG]]-Tabla25[[#This Row],[ESC_NUM_COR_COD_ESC_TG_NEG]]</f>
        <v>-1.9</v>
      </c>
      <c r="BZ135" s="39">
        <f>Tabla25[[#This Row],[PAS_DUR_COR_COD_ESC_TG_NEG]]-Tabla25[[#This Row],[ESC_DUR_COR_COD_ESC_TG_NEG]]</f>
        <v>-824</v>
      </c>
      <c r="CA135" s="39">
        <f>Tabla25[[#This Row],[PAS_NUM_COR_COD_ESC_TG_NEU]]-Tabla25[[#This Row],[ESC_NUM_COR_COD_ESC_TG_NEU]]</f>
        <v>-2.625</v>
      </c>
      <c r="CB135" s="39">
        <f>Tabla25[[#This Row],[PAS_DUR_COR_COD_ESC_TG_NEU]]-Tabla25[[#This Row],[ESC_DUR_COR_COD_ESC_TG_NEU]]</f>
        <v>-676.83333333333337</v>
      </c>
      <c r="CC135" s="39">
        <f>Tabla25[[#This Row],[PAS_NUM_COR_COD_ESC_TG_POS]]-Tabla25[[#This Row],[ESC_NUM_COR_COD_ESC_TG_POS]]</f>
        <v>-2.6666666666666665</v>
      </c>
      <c r="CD135" s="39">
        <f>Tabla25[[#This Row],[PAS_DUR_COR_COD_ESC_TG_POS]]-Tabla25[[#This Row],[ESC_DUR_COR_COD_ESC_TG_POS]]</f>
        <v>-653.5</v>
      </c>
      <c r="CE135" s="39">
        <f>Tabla25[[#This Row],[PAS_NUM_COR_COD_ESC_TG_TOT]]-Tabla25[[#This Row],[ESC_NUM_COR_COD_ESC_TG_TOT]]</f>
        <v>-2.3703703703703702</v>
      </c>
      <c r="CF135" s="39">
        <f>Tabla25[[#This Row],[PAS_DUR_COR_COD_ESC_TG_TOT]]-Tabla25[[#This Row],[ESC_DUR_COR_COD_ESC_TG_TOT]]</f>
        <v>-711.65</v>
      </c>
      <c r="CG135" s="42">
        <f>Tabla25[[#This Row],[PAS_NUM_COR_COD_ROS_TG_NEG]]-Tabla25[[#This Row],[PAS_NUM_COR_COD_ESC_TG_NEG]]</f>
        <v>0</v>
      </c>
      <c r="CH135" s="42">
        <f>Tabla25[[#This Row],[PAS_NUM_COR_COD_ROS_TG_NEU]]-Tabla25[[#This Row],[PAS_NUM_COR_COD_ESC_TG_NEU]]</f>
        <v>0</v>
      </c>
      <c r="CI135" s="42">
        <f>Tabla25[[#This Row],[PAS_NUM_COR_COD_ROS_TG_POS]]-Tabla25[[#This Row],[PAS_NUM_COR_COD_ESC_TG_POS]]</f>
        <v>0</v>
      </c>
      <c r="CJ135" s="42">
        <f>Tabla25[[#This Row],[PAS_NUM_COR_COD_ROS_TG_TOT]]-Tabla25[[#This Row],[PAS_NUM_COR_COD_ESC_TG_TOT]]</f>
        <v>0</v>
      </c>
      <c r="CK135" s="42">
        <f>Tabla25[[#This Row],[PAS_DUR_COR_COD_ROS_TG_NEG]]-Tabla25[[#This Row],[PAS_DUR_COR_COD_ESC_TG_NEG]]</f>
        <v>0</v>
      </c>
      <c r="CL135" s="42">
        <f>Tabla25[[#This Row],[PAS_DUR_COR_COD_ROS_TG_NEU]]-Tabla25[[#This Row],[PAS_DUR_COR_COD_ESC_TG_NEU]]</f>
        <v>0</v>
      </c>
      <c r="CM135" s="42">
        <f>Tabla25[[#This Row],[PAS_DUR_COR_COD_ROS_TG_POS]]-Tabla25[[#This Row],[PAS_DUR_COR_COD_ESC_TG_POS]]</f>
        <v>0</v>
      </c>
      <c r="CN135" s="42">
        <f>Tabla25[[#This Row],[PAS_DUR_COR_COD_ROS_TG_TOT]]-Tabla25[[#This Row],[PAS_DUR_COR_COD_ESC_TG_TOT]]</f>
        <v>0</v>
      </c>
      <c r="CO135" s="44">
        <f>Tabla25[[#This Row],[ESC_NUM_COR_COD_ROS_TG_NEG]]-Tabla25[[#This Row],[ESC_NUM_COR_COD_ESC_TG_NEG]]</f>
        <v>0</v>
      </c>
      <c r="CP135" s="44">
        <f>Tabla25[[#This Row],[ESC_NUM_COR_COD_ROS_TG_NEU]]-Tabla25[[#This Row],[ESC_NUM_COR_COD_ESC_TG_NEU]]</f>
        <v>-0.625</v>
      </c>
      <c r="CQ135" s="44">
        <f>Tabla25[[#This Row],[ESC_NUM_COR_COD_ROS_TG_POS]]-Tabla25[[#This Row],[ESC_NUM_COR_COD_ESC_TG_POS]]</f>
        <v>-1.5555555555555554</v>
      </c>
      <c r="CR135" s="44">
        <f>Tabla25[[#This Row],[ESC_NUM_COR_COD_ROS_TG_TOT]]-Tabla25[[#This Row],[ESC_NUM_COR_COD_ESC_TG_TOT]]</f>
        <v>-0.7037037037037035</v>
      </c>
      <c r="CS135" s="44">
        <f>Tabla25[[#This Row],[ESC_DUR_COR_COD_ROS_TG_NEG]]-Tabla25[[#This Row],[ESC_DUR_COR_COD_ESC_TG_NEG]]</f>
        <v>-53.333333333333371</v>
      </c>
      <c r="CT135" s="44">
        <f>Tabla25[[#This Row],[ESC_DUR_COR_COD_ROS_TG_NEU]]-Tabla25[[#This Row],[ESC_DUR_COR_COD_ESC_TG_NEU]]</f>
        <v>-84.166666666666742</v>
      </c>
      <c r="CU135" s="44">
        <f>Tabla25[[#This Row],[ESC_DUR_COR_COD_ROS_TG_POS]]-Tabla25[[#This Row],[ESC_DUR_COR_COD_ESC_TG_POS]]</f>
        <v>-293.83333333333331</v>
      </c>
      <c r="CV135" s="44">
        <f>Tabla25[[#This Row],[ESC_DUR_COR_COD_ROS_TG_TOT]]-Tabla25[[#This Row],[ESC_DUR_COR_COD_ESC_TG_TOT]]</f>
        <v>-137.31666666666661</v>
      </c>
      <c r="CW135" s="47">
        <f>Tabla25[[#This Row],[ROS_NUM_COR_COD_ROS_TG_NEG]]-Tabla25[[#This Row],[ROS_NUM_COR_COD_ESC_TG_NEG]]</f>
        <v>1.4444444444444446</v>
      </c>
      <c r="CX135" s="47">
        <f>Tabla25[[#This Row],[ROS_NUM_COR_COD_ROS_TG_NEU]]-Tabla25[[#This Row],[ROS_NUM_COR_COD_ESC_TG_NEU]]</f>
        <v>1.3333333333333335</v>
      </c>
      <c r="CY135" s="47">
        <f>Tabla25[[#This Row],[ROS_NUM_COR_COD_ROS_TG_POS]]-Tabla25[[#This Row],[ROS_NUM_COR_COD_ESC_TG_POS]]</f>
        <v>2.4</v>
      </c>
      <c r="CZ135" s="47">
        <f>Tabla25[[#This Row],[ROS_NUM_COR_COD_ROS_TG_TOT]]-Tabla25[[#This Row],[ROS_NUM_COR_COD_ESC_TG_TOT]]</f>
        <v>1.75</v>
      </c>
      <c r="DA135" s="47">
        <f>Tabla25[[#This Row],[ROS_DUR_COR_COD_ROS_TG_NEG]]-Tabla25[[#This Row],[ROS_DUR_COR_COD_ESC_TG_NEG]]</f>
        <v>289.83333333333337</v>
      </c>
      <c r="DB135" s="47">
        <f>Tabla25[[#This Row],[ROS_DUR_COR_COD_ROS_TG_NEU]]-Tabla25[[#This Row],[ROS_DUR_COR_COD_ESC_TG_NEU]]</f>
        <v>24.666666666666629</v>
      </c>
      <c r="DC135" s="47">
        <f>Tabla25[[#This Row],[ROS_DUR_COR_COD_ROS_TG_POS]]-Tabla25[[#This Row],[ROS_DUR_COR_COD_ESC_TG_POS]]</f>
        <v>355.66666666666669</v>
      </c>
      <c r="DD135" s="47">
        <f>Tabla25[[#This Row],[ROS_DUR_COR_COD_ROS_TG_TOT]]-Tabla25[[#This Row],[ROS_DUR_COR_COD_ESC_TG_TOT]]</f>
        <v>238.37142857142857</v>
      </c>
      <c r="DE135" s="57">
        <v>251.22222222222223</v>
      </c>
      <c r="DF135" s="57">
        <v>200.22222222222223</v>
      </c>
      <c r="DG135" s="57">
        <v>222.1</v>
      </c>
      <c r="DH135" s="57">
        <v>224.42857142857142</v>
      </c>
      <c r="DI135" s="57">
        <v>220.375</v>
      </c>
      <c r="DJ135" s="57">
        <v>240.66666666666666</v>
      </c>
      <c r="DK135" s="57">
        <v>253.66666666666666</v>
      </c>
      <c r="DL135" s="57">
        <v>236.45</v>
      </c>
      <c r="DM135" s="57">
        <v>278.66666666666669</v>
      </c>
      <c r="DN135" s="57">
        <v>251.33333333333334</v>
      </c>
      <c r="DO135" s="57">
        <v>158.83333333333334</v>
      </c>
      <c r="DP135" s="57">
        <v>229.61111111111111</v>
      </c>
      <c r="DQ135" s="57">
        <v>249</v>
      </c>
      <c r="DR135" s="57">
        <v>217.66666666666666</v>
      </c>
      <c r="DS135" s="57">
        <v>266.375</v>
      </c>
      <c r="DT135" s="57">
        <v>246.55</v>
      </c>
      <c r="DU135" s="57"/>
      <c r="DV135" s="57"/>
      <c r="DW135" s="57"/>
      <c r="DX135" s="57"/>
      <c r="DY135" s="57"/>
      <c r="DZ135" s="57"/>
      <c r="EA135" s="57"/>
      <c r="EB135" s="57"/>
      <c r="EC135" s="57">
        <f>Tabla25[[#This Row],[ROS_1DU_COR_COD_ROS_TG_NEG]]-Tabla25[[#This Row],[ROS_1DU_COR_COD_ESC_TG_NEG]]</f>
        <v>30.847222222222229</v>
      </c>
      <c r="ED135" s="57">
        <f>Tabla25[[#This Row],[ROS_1DU_COR_COD_ROS_TG_NEU]]-Tabla25[[#This Row],[ROS_1DU_COR_COD_ESC_TG_NEU]]</f>
        <v>-40.444444444444429</v>
      </c>
      <c r="EE135" s="57">
        <f>Tabla25[[#This Row],[ROS_1DU_COR_COD_ROS_TG_POS]]-Tabla25[[#This Row],[ROS_1DU_COR_COD_ESC_TG_POS]]</f>
        <v>-31.566666666666663</v>
      </c>
      <c r="EF135" s="57">
        <f>Tabla25[[#This Row],[ROS_1DU_COR_COD_ROS_TG_TOT]]-Tabla25[[#This Row],[ROS_1DU_COR_COD_ESC_TG_TOT]]</f>
        <v>-12.021428571428572</v>
      </c>
      <c r="EG135" s="57">
        <f>Tabla25[[#This Row],[ESC_1DU_COR_COD_ROS_TG_NEG]]-Tabla25[[#This Row],[ESC_1DU_COR_COD_ESC_TG_NEG]]</f>
        <v>29.666666666666686</v>
      </c>
      <c r="EH135" s="57">
        <f>Tabla25[[#This Row],[ESC_1DU_COR_COD_ROS_TG_NEU]]-Tabla25[[#This Row],[ESC_1DU_COR_COD_ESC_TG_NEU]]</f>
        <v>33.666666666666686</v>
      </c>
      <c r="EI135" s="57">
        <f>Tabla25[[#This Row],[ESC_1DU_COR_COD_ROS_TG_POS]]-Tabla25[[#This Row],[ESC_1DU_COR_COD_ESC_TG_POS]]</f>
        <v>-107.54166666666666</v>
      </c>
      <c r="EJ135" s="57">
        <f>Tabla25[[#This Row],[ESC_1DU_COR_COD_ROS_TG_TOT]]-Tabla25[[#This Row],[ESC_1DU_COR_COD_ESC_TG_TOT]]</f>
        <v>-16.938888888888897</v>
      </c>
      <c r="EK135" s="57">
        <f>Tabla25[[#This Row],[PAS_1DU_COR_COD_ROS_TG_NEG]]-Tabla25[[#This Row],[PAS_1DU_COR_COD_ESC_TG_NEG]]</f>
        <v>0</v>
      </c>
      <c r="EL135" s="57">
        <f>Tabla25[[#This Row],[PAS_1DU_COR_COD_ROS_TG_NEU]]-Tabla25[[#This Row],[PAS_1DU_COR_COD_ESC_TG_NEU]]</f>
        <v>0</v>
      </c>
      <c r="EM135" s="57">
        <f>Tabla25[[#This Row],[PAS_1DU_COR_COD_ROS_TG_POS]]-Tabla25[[#This Row],[PAS_1DU_COR_COD_ESC_TG_POS]]</f>
        <v>0</v>
      </c>
      <c r="EN135" s="57">
        <f>Tabla25[[#This Row],[PAS_1DU_COR_COD_ROS_TG_TOT]]-Tabla25[[#This Row],[PAS_1DU_COR_COD_ESC_TG_TOT]]</f>
        <v>0</v>
      </c>
    </row>
    <row r="136" spans="1:144" x14ac:dyDescent="0.3">
      <c r="A136" s="4" t="s">
        <v>134</v>
      </c>
      <c r="B136" s="2">
        <v>40</v>
      </c>
      <c r="C136" s="2">
        <v>2</v>
      </c>
      <c r="D136" s="2">
        <v>42</v>
      </c>
      <c r="E136" s="19">
        <v>0.26315789473684209</v>
      </c>
      <c r="F136" s="19">
        <v>103</v>
      </c>
      <c r="G136" s="19">
        <v>0.25</v>
      </c>
      <c r="H136" s="19">
        <v>103.6</v>
      </c>
      <c r="I136" s="19">
        <v>5.2631578947368418E-2</v>
      </c>
      <c r="J136" s="19">
        <v>217</v>
      </c>
      <c r="K136" s="19">
        <v>0.18965517241379309</v>
      </c>
      <c r="L136" s="19">
        <v>113.63636363636364</v>
      </c>
      <c r="M136" s="21">
        <v>0.21052631578947367</v>
      </c>
      <c r="N136" s="21">
        <v>144</v>
      </c>
      <c r="O136" s="21">
        <v>0.2</v>
      </c>
      <c r="P136" s="21">
        <v>103.5</v>
      </c>
      <c r="Q136" s="21">
        <v>0.21052631578947367</v>
      </c>
      <c r="R136" s="21">
        <v>98</v>
      </c>
      <c r="S136" s="21">
        <v>0.20689655172413793</v>
      </c>
      <c r="T136" s="21">
        <v>115.16666666666667</v>
      </c>
      <c r="W136" s="22">
        <v>2</v>
      </c>
      <c r="X136" s="22">
        <v>368.5</v>
      </c>
      <c r="Y136" s="22">
        <v>2</v>
      </c>
      <c r="Z136" s="22">
        <v>203</v>
      </c>
      <c r="AA136" s="22">
        <v>2</v>
      </c>
      <c r="AB136" s="22">
        <v>313.33333333333331</v>
      </c>
      <c r="AE136" s="24">
        <v>0.33333333333333331</v>
      </c>
      <c r="AF136" s="24">
        <v>106</v>
      </c>
      <c r="AG136" s="24">
        <v>1</v>
      </c>
      <c r="AH136" s="24">
        <v>104</v>
      </c>
      <c r="AI136" s="24">
        <v>0.5</v>
      </c>
      <c r="AJ136" s="24">
        <v>105</v>
      </c>
      <c r="AK136" s="26">
        <v>0.16666666666666666</v>
      </c>
      <c r="AL136" s="26">
        <v>95</v>
      </c>
      <c r="AM136" s="26">
        <v>0.25</v>
      </c>
      <c r="AN136" s="26">
        <v>109.5</v>
      </c>
      <c r="AO136" s="26">
        <v>0.33333333333333331</v>
      </c>
      <c r="AP136" s="26">
        <v>188</v>
      </c>
      <c r="AQ136" s="26">
        <v>0.2608695652173913</v>
      </c>
      <c r="AR136" s="26">
        <v>138</v>
      </c>
      <c r="AS136" s="28">
        <v>0.16666666666666666</v>
      </c>
      <c r="AT136" s="28">
        <v>273</v>
      </c>
      <c r="AU136" s="28">
        <v>0.75</v>
      </c>
      <c r="AV136" s="28">
        <v>163.5</v>
      </c>
      <c r="AW136" s="28">
        <v>0.33333333333333331</v>
      </c>
      <c r="AX136" s="28">
        <v>161.5</v>
      </c>
      <c r="AY136" s="28">
        <v>0.43478260869565216</v>
      </c>
      <c r="AZ136" s="28">
        <v>178.57142857142858</v>
      </c>
      <c r="BA136" s="33">
        <f>Tabla25[[#This Row],[ROS_NUM_COR_COD_ROS_TG_NEG]]-Tabla25[[#This Row],[PAS_NUM_COR_COD_ROS_TG_NEG]]</f>
        <v>-4.3859649122807015E-2</v>
      </c>
      <c r="BB136" s="33">
        <f>Tabla25[[#This Row],[ROS_DUR_COR_COD_ROS_TG_NEG]]-Tabla25[[#This Row],[PAS_DUR_COR_COD_ROS_TG_NEG]]</f>
        <v>129</v>
      </c>
      <c r="BC136" s="33">
        <f>Tabla25[[#This Row],[ROS_NUM_COR_COD_ROS_TG_NEU]]-Tabla25[[#This Row],[PAS_NUM_COR_COD_ROS_TG_NEU]]</f>
        <v>0.55000000000000004</v>
      </c>
      <c r="BD136" s="33">
        <f>Tabla25[[#This Row],[ROS_DUR_COR_COD_ROS_TG_NEU]]-Tabla25[[#This Row],[PAS_DUR_COR_COD_ROS_TG_NEU]]</f>
        <v>60</v>
      </c>
      <c r="BE136" s="33">
        <f>Tabla25[[#This Row],[ROS_NUM_COR_COD_ROS_TG_POS]]-Tabla25[[#This Row],[PAS_NUM_COR_COD_ROS_TG_POS]]</f>
        <v>0.12280701754385964</v>
      </c>
      <c r="BF136" s="33">
        <f>Tabla25[[#This Row],[ROS_DUR_COR_COD_ROS_TG_POS]]-Tabla25[[#This Row],[PAS_DUR_COR_COD_ROS_TG_POS]]</f>
        <v>63.5</v>
      </c>
      <c r="BG136" s="33">
        <f>Tabla25[[#This Row],[ROS_NUM_COR_COD_ROS_TG_TOT]]-Tabla25[[#This Row],[PAS_NUM_COR_COD_ROS_TG_TOT]]</f>
        <v>0.22788605697151423</v>
      </c>
      <c r="BH136" s="33">
        <f>Tabla25[[#This Row],[ROS_DUR_COR_COD_ROS_TG_TOT]]-Tabla25[[#This Row],[PAS_DUR_COR_COD_ROS_TG_TOT]]</f>
        <v>63.404761904761912</v>
      </c>
      <c r="BI136" s="30">
        <f>Tabla25[[#This Row],[ROS_NUM_COR_COD_ESC_TG_NEG]]-Tabla25[[#This Row],[PAS_NUM_COR_COD_ESC_TG_NEG]]</f>
        <v>-9.6491228070175433E-2</v>
      </c>
      <c r="BJ136" s="30">
        <f>Tabla25[[#This Row],[ROS_DUR_COR_COD_ESC_TG_NEG]]-Tabla25[[#This Row],[PAS_DUR_COR_COD_ESC_TG_NEG]]</f>
        <v>-8</v>
      </c>
      <c r="BK136" s="30">
        <f>Tabla25[[#This Row],[ROS_NUM_COR_COD_ESC_TG_NEU]]-Tabla25[[#This Row],[PAS_NUM_COR_COD_ESC_TG_NEU]]</f>
        <v>0</v>
      </c>
      <c r="BL136" s="30">
        <f>Tabla25[[#This Row],[ROS_DUR_COR_COD_ESC_TG_NEU]]-Tabla25[[#This Row],[PAS_DUR_COR_COD_ESC_TG_NEU]]</f>
        <v>5.9000000000000057</v>
      </c>
      <c r="BM136" s="30">
        <f>Tabla25[[#This Row],[ROS_NUM_COR_COD_ESC_TG_POS]]-Tabla25[[#This Row],[PAS_NUM_COR_COD_ESC_TG_POS]]</f>
        <v>0.2807017543859649</v>
      </c>
      <c r="BN136" s="30">
        <f>Tabla25[[#This Row],[ROS_DUR_COR_COD_ESC_TG_POS]]-Tabla25[[#This Row],[PAS_DUR_COR_COD_ESC_TG_POS]]</f>
        <v>-29</v>
      </c>
      <c r="BO136" s="30">
        <f>Tabla25[[#This Row],[ROS_NUM_COR_COD_ESC_TG_TOT]]-Tabla25[[#This Row],[PAS_NUM_COR_COD_ESC_TG_TOT]]</f>
        <v>7.1214392803598203E-2</v>
      </c>
      <c r="BP136" s="30">
        <f>Tabla25[[#This Row],[ROS_DUR_COR_COD_ESC_TG_TOT]]-Tabla25[[#This Row],[PAS_DUR_COR_COD_ESC_TG_TOT]]</f>
        <v>24.36363636363636</v>
      </c>
      <c r="BQ136" s="36">
        <f>Tabla25[[#This Row],[PAS_NUM_COR_COD_ROS_TG_NEG]]-Tabla25[[#This Row],[ESC_NUM_COR_COD_ROS_TG_NEG]]</f>
        <v>0.21052631578947367</v>
      </c>
      <c r="BR136" s="36">
        <f>Tabla25[[#This Row],[PAS_DUR_COR_COD_ROS_TG_NEG]]-Tabla25[[#This Row],[ESC_DUR_COR_COD_ROS_TG_NEG]]</f>
        <v>144</v>
      </c>
      <c r="BS136" s="36">
        <f>Tabla25[[#This Row],[PAS_NUM_COR_COD_ROS_TG_NEU]]-Tabla25[[#This Row],[ESC_NUM_COR_COD_ROS_TG_NEU]]</f>
        <v>-0.1333333333333333</v>
      </c>
      <c r="BT136" s="36">
        <f>Tabla25[[#This Row],[PAS_DUR_COR_COD_ROS_TG_NEU]]-Tabla25[[#This Row],[ESC_DUR_COR_COD_ROS_TG_NEU]]</f>
        <v>-2.5</v>
      </c>
      <c r="BU136" s="36">
        <f>Tabla25[[#This Row],[PAS_NUM_COR_COD_ROS_TG_POS]]-Tabla25[[#This Row],[ESC_NUM_COR_COD_ROS_TG_POS]]</f>
        <v>-0.78947368421052633</v>
      </c>
      <c r="BV136" s="36">
        <f>Tabla25[[#This Row],[PAS_DUR_COR_COD_ROS_TG_POS]]-Tabla25[[#This Row],[ESC_DUR_COR_COD_ROS_TG_POS]]</f>
        <v>-6</v>
      </c>
      <c r="BW136" s="36">
        <f>Tabla25[[#This Row],[PAS_NUM_COR_COD_ROS_TG_TOT]]-Tabla25[[#This Row],[ESC_NUM_COR_COD_ROS_TG_TOT]]</f>
        <v>-0.2931034482758621</v>
      </c>
      <c r="BX136" s="36">
        <f>Tabla25[[#This Row],[PAS_DUR_COR_COD_ROS_TG_TOT]]-Tabla25[[#This Row],[ESC_DUR_COR_COD_ROS_TG_TOT]]</f>
        <v>10.166666666666671</v>
      </c>
      <c r="BY136" s="39">
        <f>Tabla25[[#This Row],[PAS_NUM_COR_COD_ESC_TG_NEG]]-Tabla25[[#This Row],[ESC_NUM_COR_COD_ESC_TG_NEG]]</f>
        <v>0.26315789473684209</v>
      </c>
      <c r="BZ136" s="39">
        <f>Tabla25[[#This Row],[PAS_DUR_COR_COD_ESC_TG_NEG]]-Tabla25[[#This Row],[ESC_DUR_COR_COD_ESC_TG_NEG]]</f>
        <v>103</v>
      </c>
      <c r="CA136" s="39">
        <f>Tabla25[[#This Row],[PAS_NUM_COR_COD_ESC_TG_NEU]]-Tabla25[[#This Row],[ESC_NUM_COR_COD_ESC_TG_NEU]]</f>
        <v>-1.75</v>
      </c>
      <c r="CB136" s="39">
        <f>Tabla25[[#This Row],[PAS_DUR_COR_COD_ESC_TG_NEU]]-Tabla25[[#This Row],[ESC_DUR_COR_COD_ESC_TG_NEU]]</f>
        <v>-264.89999999999998</v>
      </c>
      <c r="CC136" s="39">
        <f>Tabla25[[#This Row],[PAS_NUM_COR_COD_ESC_TG_POS]]-Tabla25[[#This Row],[ESC_NUM_COR_COD_ESC_TG_POS]]</f>
        <v>-1.9473684210526316</v>
      </c>
      <c r="CD136" s="39">
        <f>Tabla25[[#This Row],[PAS_DUR_COR_COD_ESC_TG_POS]]-Tabla25[[#This Row],[ESC_DUR_COR_COD_ESC_TG_POS]]</f>
        <v>14</v>
      </c>
      <c r="CE136" s="39">
        <f>Tabla25[[#This Row],[PAS_NUM_COR_COD_ESC_TG_TOT]]-Tabla25[[#This Row],[ESC_NUM_COR_COD_ESC_TG_TOT]]</f>
        <v>-1.8103448275862069</v>
      </c>
      <c r="CF136" s="39">
        <f>Tabla25[[#This Row],[PAS_DUR_COR_COD_ESC_TG_TOT]]-Tabla25[[#This Row],[ESC_DUR_COR_COD_ESC_TG_TOT]]</f>
        <v>-199.69696969696969</v>
      </c>
      <c r="CG136" s="42">
        <f>Tabla25[[#This Row],[PAS_NUM_COR_COD_ROS_TG_NEG]]-Tabla25[[#This Row],[PAS_NUM_COR_COD_ESC_TG_NEG]]</f>
        <v>-5.2631578947368418E-2</v>
      </c>
      <c r="CH136" s="42">
        <f>Tabla25[[#This Row],[PAS_NUM_COR_COD_ROS_TG_NEU]]-Tabla25[[#This Row],[PAS_NUM_COR_COD_ESC_TG_NEU]]</f>
        <v>-4.9999999999999989E-2</v>
      </c>
      <c r="CI136" s="42">
        <f>Tabla25[[#This Row],[PAS_NUM_COR_COD_ROS_TG_POS]]-Tabla25[[#This Row],[PAS_NUM_COR_COD_ESC_TG_POS]]</f>
        <v>0.15789473684210525</v>
      </c>
      <c r="CJ136" s="42">
        <f>Tabla25[[#This Row],[PAS_NUM_COR_COD_ROS_TG_TOT]]-Tabla25[[#This Row],[PAS_NUM_COR_COD_ESC_TG_TOT]]</f>
        <v>1.7241379310344834E-2</v>
      </c>
      <c r="CK136" s="42">
        <f>Tabla25[[#This Row],[PAS_DUR_COR_COD_ROS_TG_NEG]]-Tabla25[[#This Row],[PAS_DUR_COR_COD_ESC_TG_NEG]]</f>
        <v>41</v>
      </c>
      <c r="CL136" s="42">
        <f>Tabla25[[#This Row],[PAS_DUR_COR_COD_ROS_TG_NEU]]-Tabla25[[#This Row],[PAS_DUR_COR_COD_ESC_TG_NEU]]</f>
        <v>-9.9999999999994316E-2</v>
      </c>
      <c r="CM136" s="42">
        <f>Tabla25[[#This Row],[PAS_DUR_COR_COD_ROS_TG_POS]]-Tabla25[[#This Row],[PAS_DUR_COR_COD_ESC_TG_POS]]</f>
        <v>-119</v>
      </c>
      <c r="CN136" s="42">
        <f>Tabla25[[#This Row],[PAS_DUR_COR_COD_ROS_TG_TOT]]-Tabla25[[#This Row],[PAS_DUR_COR_COD_ESC_TG_TOT]]</f>
        <v>1.5303030303030312</v>
      </c>
      <c r="CO136" s="44">
        <f>Tabla25[[#This Row],[ESC_NUM_COR_COD_ROS_TG_NEG]]-Tabla25[[#This Row],[ESC_NUM_COR_COD_ESC_TG_NEG]]</f>
        <v>0</v>
      </c>
      <c r="CP136" s="44">
        <f>Tabla25[[#This Row],[ESC_NUM_COR_COD_ROS_TG_NEU]]-Tabla25[[#This Row],[ESC_NUM_COR_COD_ESC_TG_NEU]]</f>
        <v>-1.6666666666666667</v>
      </c>
      <c r="CQ136" s="44">
        <f>Tabla25[[#This Row],[ESC_NUM_COR_COD_ROS_TG_POS]]-Tabla25[[#This Row],[ESC_NUM_COR_COD_ESC_TG_POS]]</f>
        <v>-1</v>
      </c>
      <c r="CR136" s="44">
        <f>Tabla25[[#This Row],[ESC_NUM_COR_COD_ROS_TG_TOT]]-Tabla25[[#This Row],[ESC_NUM_COR_COD_ESC_TG_TOT]]</f>
        <v>-1.5</v>
      </c>
      <c r="CS136" s="44">
        <f>Tabla25[[#This Row],[ESC_DUR_COR_COD_ROS_TG_NEG]]-Tabla25[[#This Row],[ESC_DUR_COR_COD_ESC_TG_NEG]]</f>
        <v>0</v>
      </c>
      <c r="CT136" s="44">
        <f>Tabla25[[#This Row],[ESC_DUR_COR_COD_ROS_TG_NEU]]-Tabla25[[#This Row],[ESC_DUR_COR_COD_ESC_TG_NEU]]</f>
        <v>-262.5</v>
      </c>
      <c r="CU136" s="44">
        <f>Tabla25[[#This Row],[ESC_DUR_COR_COD_ROS_TG_POS]]-Tabla25[[#This Row],[ESC_DUR_COR_COD_ESC_TG_POS]]</f>
        <v>-99</v>
      </c>
      <c r="CV136" s="44">
        <f>Tabla25[[#This Row],[ESC_DUR_COR_COD_ROS_TG_TOT]]-Tabla25[[#This Row],[ESC_DUR_COR_COD_ESC_TG_TOT]]</f>
        <v>-208.33333333333331</v>
      </c>
      <c r="CW136" s="47">
        <f>Tabla25[[#This Row],[ROS_NUM_COR_COD_ROS_TG_NEG]]-Tabla25[[#This Row],[ROS_NUM_COR_COD_ESC_TG_NEG]]</f>
        <v>0</v>
      </c>
      <c r="CX136" s="47">
        <f>Tabla25[[#This Row],[ROS_NUM_COR_COD_ROS_TG_NEU]]-Tabla25[[#This Row],[ROS_NUM_COR_COD_ESC_TG_NEU]]</f>
        <v>0.5</v>
      </c>
      <c r="CY136" s="47">
        <f>Tabla25[[#This Row],[ROS_NUM_COR_COD_ROS_TG_POS]]-Tabla25[[#This Row],[ROS_NUM_COR_COD_ESC_TG_POS]]</f>
        <v>0</v>
      </c>
      <c r="CZ136" s="47">
        <f>Tabla25[[#This Row],[ROS_NUM_COR_COD_ROS_TG_TOT]]-Tabla25[[#This Row],[ROS_NUM_COR_COD_ESC_TG_TOT]]</f>
        <v>0.17391304347826086</v>
      </c>
      <c r="DA136" s="47">
        <f>Tabla25[[#This Row],[ROS_DUR_COR_COD_ROS_TG_NEG]]-Tabla25[[#This Row],[ROS_DUR_COR_COD_ESC_TG_NEG]]</f>
        <v>178</v>
      </c>
      <c r="DB136" s="47">
        <f>Tabla25[[#This Row],[ROS_DUR_COR_COD_ROS_TG_NEU]]-Tabla25[[#This Row],[ROS_DUR_COR_COD_ESC_TG_NEU]]</f>
        <v>54</v>
      </c>
      <c r="DC136" s="47">
        <f>Tabla25[[#This Row],[ROS_DUR_COR_COD_ROS_TG_POS]]-Tabla25[[#This Row],[ROS_DUR_COR_COD_ESC_TG_POS]]</f>
        <v>-26.5</v>
      </c>
      <c r="DD136" s="47">
        <f>Tabla25[[#This Row],[ROS_DUR_COR_COD_ROS_TG_TOT]]-Tabla25[[#This Row],[ROS_DUR_COR_COD_ESC_TG_TOT]]</f>
        <v>40.571428571428584</v>
      </c>
      <c r="DE136" s="57">
        <v>273</v>
      </c>
      <c r="DF136" s="57">
        <v>99.75</v>
      </c>
      <c r="DG136" s="57">
        <v>121</v>
      </c>
      <c r="DH136" s="57">
        <v>130.57142857142858</v>
      </c>
      <c r="DI136" s="57">
        <v>95</v>
      </c>
      <c r="DJ136" s="57">
        <v>109.5</v>
      </c>
      <c r="DK136" s="57">
        <v>142</v>
      </c>
      <c r="DL136" s="57">
        <v>119.6</v>
      </c>
      <c r="DM136" s="57"/>
      <c r="DN136" s="57">
        <v>106</v>
      </c>
      <c r="DO136" s="57">
        <v>104</v>
      </c>
      <c r="DP136" s="57">
        <v>105</v>
      </c>
      <c r="DQ136" s="57"/>
      <c r="DR136" s="57">
        <v>144</v>
      </c>
      <c r="DS136" s="57">
        <v>93</v>
      </c>
      <c r="DT136" s="57">
        <v>127</v>
      </c>
      <c r="DU136" s="57">
        <v>144</v>
      </c>
      <c r="DV136" s="57">
        <v>103.5</v>
      </c>
      <c r="DW136" s="57">
        <v>98</v>
      </c>
      <c r="DX136" s="57">
        <v>115.16666666666667</v>
      </c>
      <c r="DY136" s="57">
        <v>103</v>
      </c>
      <c r="DZ136" s="57">
        <v>103.6</v>
      </c>
      <c r="EA136" s="57">
        <v>217</v>
      </c>
      <c r="EB136" s="57">
        <v>113.63636363636364</v>
      </c>
      <c r="EC136" s="57">
        <f>Tabla25[[#This Row],[ROS_1DU_COR_COD_ROS_TG_NEG]]-Tabla25[[#This Row],[ROS_1DU_COR_COD_ESC_TG_NEG]]</f>
        <v>178</v>
      </c>
      <c r="ED136" s="57">
        <f>Tabla25[[#This Row],[ROS_1DU_COR_COD_ROS_TG_NEU]]-Tabla25[[#This Row],[ROS_1DU_COR_COD_ESC_TG_NEU]]</f>
        <v>-9.75</v>
      </c>
      <c r="EE136" s="57">
        <f>Tabla25[[#This Row],[ROS_1DU_COR_COD_ROS_TG_POS]]-Tabla25[[#This Row],[ROS_1DU_COR_COD_ESC_TG_POS]]</f>
        <v>-21</v>
      </c>
      <c r="EF136" s="57">
        <f>Tabla25[[#This Row],[ROS_1DU_COR_COD_ROS_TG_TOT]]-Tabla25[[#This Row],[ROS_1DU_COR_COD_ESC_TG_TOT]]</f>
        <v>10.971428571428589</v>
      </c>
      <c r="EG136" s="57">
        <f>Tabla25[[#This Row],[ESC_1DU_COR_COD_ROS_TG_NEG]]-Tabla25[[#This Row],[ESC_1DU_COR_COD_ESC_TG_NEG]]</f>
        <v>0</v>
      </c>
      <c r="EH136" s="57">
        <f>Tabla25[[#This Row],[ESC_1DU_COR_COD_ROS_TG_NEU]]-Tabla25[[#This Row],[ESC_1DU_COR_COD_ESC_TG_NEU]]</f>
        <v>-38</v>
      </c>
      <c r="EI136" s="57">
        <f>Tabla25[[#This Row],[ESC_1DU_COR_COD_ROS_TG_POS]]-Tabla25[[#This Row],[ESC_1DU_COR_COD_ESC_TG_POS]]</f>
        <v>11</v>
      </c>
      <c r="EJ136" s="57">
        <f>Tabla25[[#This Row],[ESC_1DU_COR_COD_ROS_TG_TOT]]-Tabla25[[#This Row],[ESC_1DU_COR_COD_ESC_TG_TOT]]</f>
        <v>-22</v>
      </c>
      <c r="EK136" s="57">
        <f>Tabla25[[#This Row],[PAS_1DU_COR_COD_ROS_TG_NEG]]-Tabla25[[#This Row],[PAS_1DU_COR_COD_ESC_TG_NEG]]</f>
        <v>41</v>
      </c>
      <c r="EL136" s="57">
        <f>Tabla25[[#This Row],[PAS_1DU_COR_COD_ROS_TG_NEU]]-Tabla25[[#This Row],[PAS_1DU_COR_COD_ESC_TG_NEU]]</f>
        <v>-9.9999999999994316E-2</v>
      </c>
      <c r="EM136" s="57">
        <f>Tabla25[[#This Row],[PAS_1DU_COR_COD_ROS_TG_POS]]-Tabla25[[#This Row],[PAS_1DU_COR_COD_ESC_TG_POS]]</f>
        <v>-119</v>
      </c>
      <c r="EN136" s="57">
        <f>Tabla25[[#This Row],[PAS_1DU_COR_COD_ROS_TG_TOT]]-Tabla25[[#This Row],[PAS_1DU_COR_COD_ESC_TG_TOT]]</f>
        <v>1.5303030303030312</v>
      </c>
    </row>
    <row r="137" spans="1:144" x14ac:dyDescent="0.3">
      <c r="A137" s="2" t="s">
        <v>135</v>
      </c>
      <c r="B137" s="2">
        <v>40</v>
      </c>
      <c r="C137" s="2">
        <v>2</v>
      </c>
      <c r="D137" s="2">
        <v>42</v>
      </c>
      <c r="E137" s="19">
        <v>1.2</v>
      </c>
      <c r="F137" s="19">
        <v>740.71428571428567</v>
      </c>
      <c r="G137" s="19">
        <v>1.1578947368421053</v>
      </c>
      <c r="H137" s="19">
        <v>957</v>
      </c>
      <c r="I137" s="19">
        <v>1</v>
      </c>
      <c r="J137" s="19">
        <v>693.28571428571433</v>
      </c>
      <c r="K137" s="19">
        <v>1.1206896551724137</v>
      </c>
      <c r="L137" s="19">
        <v>789</v>
      </c>
      <c r="M137" s="21">
        <v>2</v>
      </c>
      <c r="N137" s="21">
        <v>917.7</v>
      </c>
      <c r="O137" s="21">
        <v>2</v>
      </c>
      <c r="P137" s="21">
        <v>1021.3333333333334</v>
      </c>
      <c r="Q137" s="21">
        <v>1.631578947368421</v>
      </c>
      <c r="R137" s="21">
        <v>1063.5</v>
      </c>
      <c r="S137" s="21">
        <v>1.8793103448275863</v>
      </c>
      <c r="T137" s="21">
        <v>995.44444444444446</v>
      </c>
      <c r="U137" s="22">
        <v>1.4</v>
      </c>
      <c r="V137" s="22">
        <v>1110.5</v>
      </c>
      <c r="W137" s="22">
        <v>2.9</v>
      </c>
      <c r="X137" s="22">
        <v>1180.5714285714287</v>
      </c>
      <c r="Y137" s="22">
        <v>4.1111111111111107</v>
      </c>
      <c r="Z137" s="22">
        <v>1683.4285714285713</v>
      </c>
      <c r="AA137" s="22">
        <v>2.7586206896551726</v>
      </c>
      <c r="AB137" s="22">
        <v>1360.5555555555557</v>
      </c>
      <c r="AC137" s="24">
        <v>4.8</v>
      </c>
      <c r="AD137" s="24">
        <v>1948.25</v>
      </c>
      <c r="AE137" s="24">
        <v>3.6</v>
      </c>
      <c r="AF137" s="24">
        <v>1398.375</v>
      </c>
      <c r="AG137" s="24">
        <v>2.1111111111111112</v>
      </c>
      <c r="AH137" s="24">
        <v>1524.25</v>
      </c>
      <c r="AI137" s="24">
        <v>3.5517241379310347</v>
      </c>
      <c r="AJ137" s="24">
        <v>1643.5</v>
      </c>
      <c r="AK137" s="26">
        <v>3.6666666666666665</v>
      </c>
      <c r="AL137" s="26">
        <v>1749.1666666666667</v>
      </c>
      <c r="AM137" s="26">
        <v>2.4</v>
      </c>
      <c r="AN137" s="26">
        <v>1262.8333333333333</v>
      </c>
      <c r="AO137" s="26">
        <v>3.3</v>
      </c>
      <c r="AP137" s="26">
        <v>1427.4285714285713</v>
      </c>
      <c r="AQ137" s="26">
        <v>3.103448275862069</v>
      </c>
      <c r="AR137" s="26">
        <v>1477.0526315789473</v>
      </c>
      <c r="AS137" s="28">
        <v>2.5555555555555554</v>
      </c>
      <c r="AT137" s="28">
        <v>1386.4</v>
      </c>
      <c r="AU137" s="28">
        <v>3.2</v>
      </c>
      <c r="AV137" s="28">
        <v>1420.4285714285713</v>
      </c>
      <c r="AW137" s="28">
        <v>1.8</v>
      </c>
      <c r="AX137" s="28">
        <v>1043</v>
      </c>
      <c r="AY137" s="28">
        <v>2.5172413793103448</v>
      </c>
      <c r="AZ137" s="28">
        <v>1299.4117647058824</v>
      </c>
      <c r="BA137" s="33">
        <f>Tabla25[[#This Row],[ROS_NUM_COR_COD_ROS_TG_NEG]]-Tabla25[[#This Row],[PAS_NUM_COR_COD_ROS_TG_NEG]]</f>
        <v>0.55555555555555536</v>
      </c>
      <c r="BB137" s="33">
        <f>Tabla25[[#This Row],[ROS_DUR_COR_COD_ROS_TG_NEG]]-Tabla25[[#This Row],[PAS_DUR_COR_COD_ROS_TG_NEG]]</f>
        <v>468.70000000000005</v>
      </c>
      <c r="BC137" s="33">
        <f>Tabla25[[#This Row],[ROS_NUM_COR_COD_ROS_TG_NEU]]-Tabla25[[#This Row],[PAS_NUM_COR_COD_ROS_TG_NEU]]</f>
        <v>1.2000000000000002</v>
      </c>
      <c r="BD137" s="33">
        <f>Tabla25[[#This Row],[ROS_DUR_COR_COD_ROS_TG_NEU]]-Tabla25[[#This Row],[PAS_DUR_COR_COD_ROS_TG_NEU]]</f>
        <v>399.09523809523796</v>
      </c>
      <c r="BE137" s="33">
        <f>Tabla25[[#This Row],[ROS_NUM_COR_COD_ROS_TG_POS]]-Tabla25[[#This Row],[PAS_NUM_COR_COD_ROS_TG_POS]]</f>
        <v>0.16842105263157903</v>
      </c>
      <c r="BF137" s="33">
        <f>Tabla25[[#This Row],[ROS_DUR_COR_COD_ROS_TG_POS]]-Tabla25[[#This Row],[PAS_DUR_COR_COD_ROS_TG_POS]]</f>
        <v>-20.5</v>
      </c>
      <c r="BG137" s="33">
        <f>Tabla25[[#This Row],[ROS_NUM_COR_COD_ROS_TG_TOT]]-Tabla25[[#This Row],[PAS_NUM_COR_COD_ROS_TG_TOT]]</f>
        <v>0.63793103448275845</v>
      </c>
      <c r="BH137" s="33">
        <f>Tabla25[[#This Row],[ROS_DUR_COR_COD_ROS_TG_TOT]]-Tabla25[[#This Row],[PAS_DUR_COR_COD_ROS_TG_TOT]]</f>
        <v>303.96732026143798</v>
      </c>
      <c r="BI137" s="30">
        <f>Tabla25[[#This Row],[ROS_NUM_COR_COD_ESC_TG_NEG]]-Tabla25[[#This Row],[PAS_NUM_COR_COD_ESC_TG_NEG]]</f>
        <v>2.4666666666666668</v>
      </c>
      <c r="BJ137" s="30">
        <f>Tabla25[[#This Row],[ROS_DUR_COR_COD_ESC_TG_NEG]]-Tabla25[[#This Row],[PAS_DUR_COR_COD_ESC_TG_NEG]]</f>
        <v>1008.4523809523811</v>
      </c>
      <c r="BK137" s="30">
        <f>Tabla25[[#This Row],[ROS_NUM_COR_COD_ESC_TG_NEU]]-Tabla25[[#This Row],[PAS_NUM_COR_COD_ESC_TG_NEU]]</f>
        <v>1.2421052631578946</v>
      </c>
      <c r="BL137" s="30">
        <f>Tabla25[[#This Row],[ROS_DUR_COR_COD_ESC_TG_NEU]]-Tabla25[[#This Row],[PAS_DUR_COR_COD_ESC_TG_NEU]]</f>
        <v>305.83333333333326</v>
      </c>
      <c r="BM137" s="30">
        <f>Tabla25[[#This Row],[ROS_NUM_COR_COD_ESC_TG_POS]]-Tabla25[[#This Row],[PAS_NUM_COR_COD_ESC_TG_POS]]</f>
        <v>2.2999999999999998</v>
      </c>
      <c r="BN137" s="30">
        <f>Tabla25[[#This Row],[ROS_DUR_COR_COD_ESC_TG_POS]]-Tabla25[[#This Row],[PAS_DUR_COR_COD_ESC_TG_POS]]</f>
        <v>734.142857142857</v>
      </c>
      <c r="BO137" s="30">
        <f>Tabla25[[#This Row],[ROS_NUM_COR_COD_ESC_TG_TOT]]-Tabla25[[#This Row],[PAS_NUM_COR_COD_ESC_TG_TOT]]</f>
        <v>1.9827586206896552</v>
      </c>
      <c r="BP137" s="30">
        <f>Tabla25[[#This Row],[ROS_DUR_COR_COD_ESC_TG_TOT]]-Tabla25[[#This Row],[PAS_DUR_COR_COD_ESC_TG_TOT]]</f>
        <v>688.05263157894728</v>
      </c>
      <c r="BQ137" s="36">
        <f>Tabla25[[#This Row],[PAS_NUM_COR_COD_ROS_TG_NEG]]-Tabla25[[#This Row],[ESC_NUM_COR_COD_ROS_TG_NEG]]</f>
        <v>-2.8</v>
      </c>
      <c r="BR137" s="36">
        <f>Tabla25[[#This Row],[PAS_DUR_COR_COD_ROS_TG_NEG]]-Tabla25[[#This Row],[ESC_DUR_COR_COD_ROS_TG_NEG]]</f>
        <v>-1030.55</v>
      </c>
      <c r="BS137" s="36">
        <f>Tabla25[[#This Row],[PAS_NUM_COR_COD_ROS_TG_NEU]]-Tabla25[[#This Row],[ESC_NUM_COR_COD_ROS_TG_NEU]]</f>
        <v>-1.6</v>
      </c>
      <c r="BT137" s="36">
        <f>Tabla25[[#This Row],[PAS_DUR_COR_COD_ROS_TG_NEU]]-Tabla25[[#This Row],[ESC_DUR_COR_COD_ROS_TG_NEU]]</f>
        <v>-377.04166666666663</v>
      </c>
      <c r="BU137" s="36">
        <f>Tabla25[[#This Row],[PAS_NUM_COR_COD_ROS_TG_POS]]-Tabla25[[#This Row],[ESC_NUM_COR_COD_ROS_TG_POS]]</f>
        <v>-0.47953216374269014</v>
      </c>
      <c r="BV137" s="36">
        <f>Tabla25[[#This Row],[PAS_DUR_COR_COD_ROS_TG_POS]]-Tabla25[[#This Row],[ESC_DUR_COR_COD_ROS_TG_POS]]</f>
        <v>-460.75</v>
      </c>
      <c r="BW137" s="36">
        <f>Tabla25[[#This Row],[PAS_NUM_COR_COD_ROS_TG_TOT]]-Tabla25[[#This Row],[ESC_NUM_COR_COD_ROS_TG_TOT]]</f>
        <v>-1.6724137931034484</v>
      </c>
      <c r="BX137" s="36">
        <f>Tabla25[[#This Row],[PAS_DUR_COR_COD_ROS_TG_TOT]]-Tabla25[[#This Row],[ESC_DUR_COR_COD_ROS_TG_TOT]]</f>
        <v>-648.05555555555554</v>
      </c>
      <c r="BY137" s="39">
        <f>Tabla25[[#This Row],[PAS_NUM_COR_COD_ESC_TG_NEG]]-Tabla25[[#This Row],[ESC_NUM_COR_COD_ESC_TG_NEG]]</f>
        <v>-0.19999999999999996</v>
      </c>
      <c r="BZ137" s="39">
        <f>Tabla25[[#This Row],[PAS_DUR_COR_COD_ESC_TG_NEG]]-Tabla25[[#This Row],[ESC_DUR_COR_COD_ESC_TG_NEG]]</f>
        <v>-369.78571428571433</v>
      </c>
      <c r="CA137" s="39">
        <f>Tabla25[[#This Row],[PAS_NUM_COR_COD_ESC_TG_NEU]]-Tabla25[[#This Row],[ESC_NUM_COR_COD_ESC_TG_NEU]]</f>
        <v>-1.7421052631578946</v>
      </c>
      <c r="CB137" s="39">
        <f>Tabla25[[#This Row],[PAS_DUR_COR_COD_ESC_TG_NEU]]-Tabla25[[#This Row],[ESC_DUR_COR_COD_ESC_TG_NEU]]</f>
        <v>-223.57142857142867</v>
      </c>
      <c r="CC137" s="39">
        <f>Tabla25[[#This Row],[PAS_NUM_COR_COD_ESC_TG_POS]]-Tabla25[[#This Row],[ESC_NUM_COR_COD_ESC_TG_POS]]</f>
        <v>-3.1111111111111107</v>
      </c>
      <c r="CD137" s="39">
        <f>Tabla25[[#This Row],[PAS_DUR_COR_COD_ESC_TG_POS]]-Tabla25[[#This Row],[ESC_DUR_COR_COD_ESC_TG_POS]]</f>
        <v>-990.142857142857</v>
      </c>
      <c r="CE137" s="39">
        <f>Tabla25[[#This Row],[PAS_NUM_COR_COD_ESC_TG_TOT]]-Tabla25[[#This Row],[ESC_NUM_COR_COD_ESC_TG_TOT]]</f>
        <v>-1.6379310344827589</v>
      </c>
      <c r="CF137" s="39">
        <f>Tabla25[[#This Row],[PAS_DUR_COR_COD_ESC_TG_TOT]]-Tabla25[[#This Row],[ESC_DUR_COR_COD_ESC_TG_TOT]]</f>
        <v>-571.55555555555566</v>
      </c>
      <c r="CG137" s="42">
        <f>Tabla25[[#This Row],[PAS_NUM_COR_COD_ROS_TG_NEG]]-Tabla25[[#This Row],[PAS_NUM_COR_COD_ESC_TG_NEG]]</f>
        <v>0.8</v>
      </c>
      <c r="CH137" s="42">
        <f>Tabla25[[#This Row],[PAS_NUM_COR_COD_ROS_TG_NEU]]-Tabla25[[#This Row],[PAS_NUM_COR_COD_ESC_TG_NEU]]</f>
        <v>0.84210526315789469</v>
      </c>
      <c r="CI137" s="42">
        <f>Tabla25[[#This Row],[PAS_NUM_COR_COD_ROS_TG_POS]]-Tabla25[[#This Row],[PAS_NUM_COR_COD_ESC_TG_POS]]</f>
        <v>0.63157894736842102</v>
      </c>
      <c r="CJ137" s="42">
        <f>Tabla25[[#This Row],[PAS_NUM_COR_COD_ROS_TG_TOT]]-Tabla25[[#This Row],[PAS_NUM_COR_COD_ESC_TG_TOT]]</f>
        <v>0.7586206896551726</v>
      </c>
      <c r="CK137" s="42">
        <f>Tabla25[[#This Row],[PAS_DUR_COR_COD_ROS_TG_NEG]]-Tabla25[[#This Row],[PAS_DUR_COR_COD_ESC_TG_NEG]]</f>
        <v>176.98571428571438</v>
      </c>
      <c r="CL137" s="42">
        <f>Tabla25[[#This Row],[PAS_DUR_COR_COD_ROS_TG_NEU]]-Tabla25[[#This Row],[PAS_DUR_COR_COD_ESC_TG_NEU]]</f>
        <v>64.333333333333371</v>
      </c>
      <c r="CM137" s="42">
        <f>Tabla25[[#This Row],[PAS_DUR_COR_COD_ROS_TG_POS]]-Tabla25[[#This Row],[PAS_DUR_COR_COD_ESC_TG_POS]]</f>
        <v>370.21428571428567</v>
      </c>
      <c r="CN137" s="42">
        <f>Tabla25[[#This Row],[PAS_DUR_COR_COD_ROS_TG_TOT]]-Tabla25[[#This Row],[PAS_DUR_COR_COD_ESC_TG_TOT]]</f>
        <v>206.44444444444446</v>
      </c>
      <c r="CO137" s="44">
        <f>Tabla25[[#This Row],[ESC_NUM_COR_COD_ROS_TG_NEG]]-Tabla25[[#This Row],[ESC_NUM_COR_COD_ESC_TG_NEG]]</f>
        <v>3.4</v>
      </c>
      <c r="CP137" s="44">
        <f>Tabla25[[#This Row],[ESC_NUM_COR_COD_ROS_TG_NEU]]-Tabla25[[#This Row],[ESC_NUM_COR_COD_ESC_TG_NEU]]</f>
        <v>0.70000000000000018</v>
      </c>
      <c r="CQ137" s="44">
        <f>Tabla25[[#This Row],[ESC_NUM_COR_COD_ROS_TG_POS]]-Tabla25[[#This Row],[ESC_NUM_COR_COD_ESC_TG_POS]]</f>
        <v>-1.9999999999999996</v>
      </c>
      <c r="CR137" s="44">
        <f>Tabla25[[#This Row],[ESC_NUM_COR_COD_ROS_TG_TOT]]-Tabla25[[#This Row],[ESC_NUM_COR_COD_ESC_TG_TOT]]</f>
        <v>0.7931034482758621</v>
      </c>
      <c r="CS137" s="44">
        <f>Tabla25[[#This Row],[ESC_DUR_COR_COD_ROS_TG_NEG]]-Tabla25[[#This Row],[ESC_DUR_COR_COD_ESC_TG_NEG]]</f>
        <v>837.75</v>
      </c>
      <c r="CT137" s="44">
        <f>Tabla25[[#This Row],[ESC_DUR_COR_COD_ROS_TG_NEU]]-Tabla25[[#This Row],[ESC_DUR_COR_COD_ESC_TG_NEU]]</f>
        <v>217.80357142857133</v>
      </c>
      <c r="CU137" s="44">
        <f>Tabla25[[#This Row],[ESC_DUR_COR_COD_ROS_TG_POS]]-Tabla25[[#This Row],[ESC_DUR_COR_COD_ESC_TG_POS]]</f>
        <v>-159.17857142857133</v>
      </c>
      <c r="CV137" s="44">
        <f>Tabla25[[#This Row],[ESC_DUR_COR_COD_ROS_TG_TOT]]-Tabla25[[#This Row],[ESC_DUR_COR_COD_ESC_TG_TOT]]</f>
        <v>282.94444444444434</v>
      </c>
      <c r="CW137" s="47">
        <f>Tabla25[[#This Row],[ROS_NUM_COR_COD_ROS_TG_NEG]]-Tabla25[[#This Row],[ROS_NUM_COR_COD_ESC_TG_NEG]]</f>
        <v>-1.1111111111111112</v>
      </c>
      <c r="CX137" s="47">
        <f>Tabla25[[#This Row],[ROS_NUM_COR_COD_ROS_TG_NEU]]-Tabla25[[#This Row],[ROS_NUM_COR_COD_ESC_TG_NEU]]</f>
        <v>0.80000000000000027</v>
      </c>
      <c r="CY137" s="47">
        <f>Tabla25[[#This Row],[ROS_NUM_COR_COD_ROS_TG_POS]]-Tabla25[[#This Row],[ROS_NUM_COR_COD_ESC_TG_POS]]</f>
        <v>-1.4999999999999998</v>
      </c>
      <c r="CZ137" s="47">
        <f>Tabla25[[#This Row],[ROS_NUM_COR_COD_ROS_TG_TOT]]-Tabla25[[#This Row],[ROS_NUM_COR_COD_ESC_TG_TOT]]</f>
        <v>-0.5862068965517242</v>
      </c>
      <c r="DA137" s="47">
        <f>Tabla25[[#This Row],[ROS_DUR_COR_COD_ROS_TG_NEG]]-Tabla25[[#This Row],[ROS_DUR_COR_COD_ESC_TG_NEG]]</f>
        <v>-362.76666666666665</v>
      </c>
      <c r="DB137" s="47">
        <f>Tabla25[[#This Row],[ROS_DUR_COR_COD_ROS_TG_NEU]]-Tabla25[[#This Row],[ROS_DUR_COR_COD_ESC_TG_NEU]]</f>
        <v>157.59523809523807</v>
      </c>
      <c r="DC137" s="47">
        <f>Tabla25[[#This Row],[ROS_DUR_COR_COD_ROS_TG_POS]]-Tabla25[[#This Row],[ROS_DUR_COR_COD_ESC_TG_POS]]</f>
        <v>-384.42857142857133</v>
      </c>
      <c r="DD137" s="47">
        <f>Tabla25[[#This Row],[ROS_DUR_COR_COD_ROS_TG_TOT]]-Tabla25[[#This Row],[ROS_DUR_COR_COD_ESC_TG_TOT]]</f>
        <v>-177.64086687306485</v>
      </c>
      <c r="DE137" s="57">
        <v>333.6</v>
      </c>
      <c r="DF137" s="57">
        <v>321.14285714285717</v>
      </c>
      <c r="DG137" s="57">
        <v>244.8</v>
      </c>
      <c r="DH137" s="57">
        <v>302.35294117647061</v>
      </c>
      <c r="DI137" s="57">
        <v>291.16666666666669</v>
      </c>
      <c r="DJ137" s="57">
        <v>244.5</v>
      </c>
      <c r="DK137" s="57">
        <v>319.14285714285717</v>
      </c>
      <c r="DL137" s="57">
        <v>286.73684210526318</v>
      </c>
      <c r="DM137" s="57">
        <v>325</v>
      </c>
      <c r="DN137" s="57">
        <v>301.875</v>
      </c>
      <c r="DO137" s="57">
        <v>311</v>
      </c>
      <c r="DP137" s="57">
        <v>312.95</v>
      </c>
      <c r="DQ137" s="57">
        <v>311.75</v>
      </c>
      <c r="DR137" s="57">
        <v>290.28571428571428</v>
      </c>
      <c r="DS137" s="57">
        <v>278.42857142857144</v>
      </c>
      <c r="DT137" s="57">
        <v>290.44444444444446</v>
      </c>
      <c r="DU137" s="57">
        <v>252.2</v>
      </c>
      <c r="DV137" s="57">
        <v>245.66666666666666</v>
      </c>
      <c r="DW137" s="57">
        <v>272</v>
      </c>
      <c r="DX137" s="57">
        <v>255.88888888888889</v>
      </c>
      <c r="DY137" s="57">
        <v>219</v>
      </c>
      <c r="DZ137" s="57">
        <v>180.83333333333334</v>
      </c>
      <c r="EA137" s="57">
        <v>199</v>
      </c>
      <c r="EB137" s="57">
        <v>200.55</v>
      </c>
      <c r="EC137" s="57">
        <f>Tabla25[[#This Row],[ROS_1DU_COR_COD_ROS_TG_NEG]]-Tabla25[[#This Row],[ROS_1DU_COR_COD_ESC_TG_NEG]]</f>
        <v>42.433333333333337</v>
      </c>
      <c r="ED137" s="57">
        <f>Tabla25[[#This Row],[ROS_1DU_COR_COD_ROS_TG_NEU]]-Tabla25[[#This Row],[ROS_1DU_COR_COD_ESC_TG_NEU]]</f>
        <v>76.642857142857167</v>
      </c>
      <c r="EE137" s="57">
        <f>Tabla25[[#This Row],[ROS_1DU_COR_COD_ROS_TG_POS]]-Tabla25[[#This Row],[ROS_1DU_COR_COD_ESC_TG_POS]]</f>
        <v>-74.342857142857156</v>
      </c>
      <c r="EF137" s="57">
        <f>Tabla25[[#This Row],[ROS_1DU_COR_COD_ROS_TG_TOT]]-Tabla25[[#This Row],[ROS_1DU_COR_COD_ESC_TG_TOT]]</f>
        <v>15.616099071207429</v>
      </c>
      <c r="EG137" s="57">
        <f>Tabla25[[#This Row],[ESC_1DU_COR_COD_ROS_TG_NEG]]-Tabla25[[#This Row],[ESC_1DU_COR_COD_ESC_TG_NEG]]</f>
        <v>13.25</v>
      </c>
      <c r="EH137" s="57">
        <f>Tabla25[[#This Row],[ESC_1DU_COR_COD_ROS_TG_NEU]]-Tabla25[[#This Row],[ESC_1DU_COR_COD_ESC_TG_NEU]]</f>
        <v>11.589285714285722</v>
      </c>
      <c r="EI137" s="57">
        <f>Tabla25[[#This Row],[ESC_1DU_COR_COD_ROS_TG_POS]]-Tabla25[[#This Row],[ESC_1DU_COR_COD_ESC_TG_POS]]</f>
        <v>32.571428571428555</v>
      </c>
      <c r="EJ137" s="57">
        <f>Tabla25[[#This Row],[ESC_1DU_COR_COD_ROS_TG_TOT]]-Tabla25[[#This Row],[ESC_1DU_COR_COD_ESC_TG_TOT]]</f>
        <v>22.505555555555532</v>
      </c>
      <c r="EK137" s="57">
        <f>Tabla25[[#This Row],[PAS_1DU_COR_COD_ROS_TG_NEG]]-Tabla25[[#This Row],[PAS_1DU_COR_COD_ESC_TG_NEG]]</f>
        <v>33.199999999999989</v>
      </c>
      <c r="EL137" s="57">
        <f>Tabla25[[#This Row],[PAS_1DU_COR_COD_ROS_TG_NEU]]-Tabla25[[#This Row],[PAS_1DU_COR_COD_ESC_TG_NEU]]</f>
        <v>64.833333333333314</v>
      </c>
      <c r="EM137" s="57">
        <f>Tabla25[[#This Row],[PAS_1DU_COR_COD_ROS_TG_POS]]-Tabla25[[#This Row],[PAS_1DU_COR_COD_ESC_TG_POS]]</f>
        <v>73</v>
      </c>
      <c r="EN137" s="57">
        <f>Tabla25[[#This Row],[PAS_1DU_COR_COD_ROS_TG_TOT]]-Tabla25[[#This Row],[PAS_1DU_COR_COD_ESC_TG_TOT]]</f>
        <v>55.338888888888874</v>
      </c>
    </row>
    <row r="138" spans="1:144" x14ac:dyDescent="0.3">
      <c r="A138" s="4" t="s">
        <v>136</v>
      </c>
      <c r="B138" s="2">
        <v>40</v>
      </c>
      <c r="C138" s="2">
        <v>2</v>
      </c>
      <c r="D138" s="2">
        <v>48</v>
      </c>
      <c r="E138" s="19">
        <v>0.75</v>
      </c>
      <c r="F138" s="19">
        <v>1034.75</v>
      </c>
      <c r="G138" s="19">
        <v>1</v>
      </c>
      <c r="H138" s="19">
        <v>645.5</v>
      </c>
      <c r="I138" s="19">
        <v>0.94736842105263153</v>
      </c>
      <c r="J138" s="19">
        <v>372.11111111111109</v>
      </c>
      <c r="K138" s="19">
        <v>0.89655172413793105</v>
      </c>
      <c r="L138" s="19">
        <v>602.47619047619048</v>
      </c>
      <c r="M138" s="21">
        <v>0.65</v>
      </c>
      <c r="N138" s="21">
        <v>623.6</v>
      </c>
      <c r="O138" s="21">
        <v>0.78947368421052633</v>
      </c>
      <c r="P138" s="21">
        <v>472.88888888888891</v>
      </c>
      <c r="Q138" s="21">
        <v>0.84210526315789469</v>
      </c>
      <c r="R138" s="21">
        <v>747.83333333333337</v>
      </c>
      <c r="S138" s="21">
        <v>0.75862068965517238</v>
      </c>
      <c r="T138" s="21">
        <v>593.04999999999995</v>
      </c>
      <c r="U138" s="22">
        <v>5.333333333333333</v>
      </c>
      <c r="V138" s="22">
        <v>1636.6666666666667</v>
      </c>
      <c r="W138" s="22">
        <v>6</v>
      </c>
      <c r="X138" s="22">
        <v>2050.5</v>
      </c>
      <c r="Y138" s="22">
        <v>4.8</v>
      </c>
      <c r="Z138" s="22">
        <v>1798.75</v>
      </c>
      <c r="AA138" s="22">
        <v>5.2</v>
      </c>
      <c r="AB138" s="22">
        <v>1800.6666666666667</v>
      </c>
      <c r="AC138" s="24">
        <v>1.3333333333333333</v>
      </c>
      <c r="AD138" s="24">
        <v>279</v>
      </c>
      <c r="AE138" s="24">
        <v>1</v>
      </c>
      <c r="AF138" s="24">
        <v>226</v>
      </c>
      <c r="AG138" s="24">
        <v>3.2</v>
      </c>
      <c r="AH138" s="24">
        <v>789</v>
      </c>
      <c r="AI138" s="24">
        <v>2.2000000000000002</v>
      </c>
      <c r="AJ138" s="24">
        <v>523.4</v>
      </c>
      <c r="AK138" s="26">
        <v>3.2</v>
      </c>
      <c r="AL138" s="26">
        <v>1328</v>
      </c>
      <c r="AM138" s="26">
        <v>1.6666666666666667</v>
      </c>
      <c r="AN138" s="26">
        <v>1910</v>
      </c>
      <c r="AO138" s="26">
        <v>3.5714285714285716</v>
      </c>
      <c r="AP138" s="26">
        <v>1342</v>
      </c>
      <c r="AQ138" s="26">
        <v>2.8333333333333335</v>
      </c>
      <c r="AR138" s="26">
        <v>1400.4444444444443</v>
      </c>
      <c r="AS138" s="28">
        <v>2.6</v>
      </c>
      <c r="AT138" s="28">
        <v>1112</v>
      </c>
      <c r="AU138" s="28">
        <v>3.6666666666666665</v>
      </c>
      <c r="AV138" s="28">
        <v>1478.5</v>
      </c>
      <c r="AW138" s="28">
        <v>2.5714285714285716</v>
      </c>
      <c r="AX138" s="28">
        <v>1201.5</v>
      </c>
      <c r="AY138" s="28">
        <v>2.9444444444444446</v>
      </c>
      <c r="AZ138" s="28">
        <v>1277.8181818181818</v>
      </c>
      <c r="BA138" s="33">
        <f>Tabla25[[#This Row],[ROS_NUM_COR_COD_ROS_TG_NEG]]-Tabla25[[#This Row],[PAS_NUM_COR_COD_ROS_TG_NEG]]</f>
        <v>1.9500000000000002</v>
      </c>
      <c r="BB138" s="33">
        <f>Tabla25[[#This Row],[ROS_DUR_COR_COD_ROS_TG_NEG]]-Tabla25[[#This Row],[PAS_DUR_COR_COD_ROS_TG_NEG]]</f>
        <v>488.4</v>
      </c>
      <c r="BC138" s="33">
        <f>Tabla25[[#This Row],[ROS_NUM_COR_COD_ROS_TG_NEU]]-Tabla25[[#This Row],[PAS_NUM_COR_COD_ROS_TG_NEU]]</f>
        <v>2.8771929824561404</v>
      </c>
      <c r="BD138" s="33">
        <f>Tabla25[[#This Row],[ROS_DUR_COR_COD_ROS_TG_NEU]]-Tabla25[[#This Row],[PAS_DUR_COR_COD_ROS_TG_NEU]]</f>
        <v>1005.6111111111111</v>
      </c>
      <c r="BE138" s="33">
        <f>Tabla25[[#This Row],[ROS_NUM_COR_COD_ROS_TG_POS]]-Tabla25[[#This Row],[PAS_NUM_COR_COD_ROS_TG_POS]]</f>
        <v>1.7293233082706769</v>
      </c>
      <c r="BF138" s="33">
        <f>Tabla25[[#This Row],[ROS_DUR_COR_COD_ROS_TG_POS]]-Tabla25[[#This Row],[PAS_DUR_COR_COD_ROS_TG_POS]]</f>
        <v>453.66666666666663</v>
      </c>
      <c r="BG138" s="33">
        <f>Tabla25[[#This Row],[ROS_NUM_COR_COD_ROS_TG_TOT]]-Tabla25[[#This Row],[PAS_NUM_COR_COD_ROS_TG_TOT]]</f>
        <v>2.185823754789272</v>
      </c>
      <c r="BH138" s="33">
        <f>Tabla25[[#This Row],[ROS_DUR_COR_COD_ROS_TG_TOT]]-Tabla25[[#This Row],[PAS_DUR_COR_COD_ROS_TG_TOT]]</f>
        <v>684.7681818181818</v>
      </c>
      <c r="BI138" s="30">
        <f>Tabla25[[#This Row],[ROS_NUM_COR_COD_ESC_TG_NEG]]-Tabla25[[#This Row],[PAS_NUM_COR_COD_ESC_TG_NEG]]</f>
        <v>2.4500000000000002</v>
      </c>
      <c r="BJ138" s="30">
        <f>Tabla25[[#This Row],[ROS_DUR_COR_COD_ESC_TG_NEG]]-Tabla25[[#This Row],[PAS_DUR_COR_COD_ESC_TG_NEG]]</f>
        <v>293.25</v>
      </c>
      <c r="BK138" s="30">
        <f>Tabla25[[#This Row],[ROS_NUM_COR_COD_ESC_TG_NEU]]-Tabla25[[#This Row],[PAS_NUM_COR_COD_ESC_TG_NEU]]</f>
        <v>0.66666666666666674</v>
      </c>
      <c r="BL138" s="30">
        <f>Tabla25[[#This Row],[ROS_DUR_COR_COD_ESC_TG_NEU]]-Tabla25[[#This Row],[PAS_DUR_COR_COD_ESC_TG_NEU]]</f>
        <v>1264.5</v>
      </c>
      <c r="BM138" s="30">
        <f>Tabla25[[#This Row],[ROS_NUM_COR_COD_ESC_TG_POS]]-Tabla25[[#This Row],[PAS_NUM_COR_COD_ESC_TG_POS]]</f>
        <v>2.6240601503759402</v>
      </c>
      <c r="BN138" s="30">
        <f>Tabla25[[#This Row],[ROS_DUR_COR_COD_ESC_TG_POS]]-Tabla25[[#This Row],[PAS_DUR_COR_COD_ESC_TG_POS]]</f>
        <v>969.88888888888891</v>
      </c>
      <c r="BO138" s="30">
        <f>Tabla25[[#This Row],[ROS_NUM_COR_COD_ESC_TG_TOT]]-Tabla25[[#This Row],[PAS_NUM_COR_COD_ESC_TG_TOT]]</f>
        <v>1.9367816091954024</v>
      </c>
      <c r="BP138" s="30">
        <f>Tabla25[[#This Row],[ROS_DUR_COR_COD_ESC_TG_TOT]]-Tabla25[[#This Row],[PAS_DUR_COR_COD_ESC_TG_TOT]]</f>
        <v>797.96825396825386</v>
      </c>
      <c r="BQ138" s="36">
        <f>Tabla25[[#This Row],[PAS_NUM_COR_COD_ROS_TG_NEG]]-Tabla25[[#This Row],[ESC_NUM_COR_COD_ROS_TG_NEG]]</f>
        <v>-0.68333333333333324</v>
      </c>
      <c r="BR138" s="36">
        <f>Tabla25[[#This Row],[PAS_DUR_COR_COD_ROS_TG_NEG]]-Tabla25[[#This Row],[ESC_DUR_COR_COD_ROS_TG_NEG]]</f>
        <v>344.6</v>
      </c>
      <c r="BS138" s="36">
        <f>Tabla25[[#This Row],[PAS_NUM_COR_COD_ROS_TG_NEU]]-Tabla25[[#This Row],[ESC_NUM_COR_COD_ROS_TG_NEU]]</f>
        <v>-0.21052631578947367</v>
      </c>
      <c r="BT138" s="36">
        <f>Tabla25[[#This Row],[PAS_DUR_COR_COD_ROS_TG_NEU]]-Tabla25[[#This Row],[ESC_DUR_COR_COD_ROS_TG_NEU]]</f>
        <v>246.88888888888891</v>
      </c>
      <c r="BU138" s="36">
        <f>Tabla25[[#This Row],[PAS_NUM_COR_COD_ROS_TG_POS]]-Tabla25[[#This Row],[ESC_NUM_COR_COD_ROS_TG_POS]]</f>
        <v>-2.3578947368421055</v>
      </c>
      <c r="BV138" s="36">
        <f>Tabla25[[#This Row],[PAS_DUR_COR_COD_ROS_TG_POS]]-Tabla25[[#This Row],[ESC_DUR_COR_COD_ROS_TG_POS]]</f>
        <v>-41.166666666666629</v>
      </c>
      <c r="BW138" s="36">
        <f>Tabla25[[#This Row],[PAS_NUM_COR_COD_ROS_TG_TOT]]-Tabla25[[#This Row],[ESC_NUM_COR_COD_ROS_TG_TOT]]</f>
        <v>-1.4413793103448278</v>
      </c>
      <c r="BX138" s="36">
        <f>Tabla25[[#This Row],[PAS_DUR_COR_COD_ROS_TG_TOT]]-Tabla25[[#This Row],[ESC_DUR_COR_COD_ROS_TG_TOT]]</f>
        <v>69.649999999999977</v>
      </c>
      <c r="BY138" s="39">
        <f>Tabla25[[#This Row],[PAS_NUM_COR_COD_ESC_TG_NEG]]-Tabla25[[#This Row],[ESC_NUM_COR_COD_ESC_TG_NEG]]</f>
        <v>-4.583333333333333</v>
      </c>
      <c r="BZ138" s="39">
        <f>Tabla25[[#This Row],[PAS_DUR_COR_COD_ESC_TG_NEG]]-Tabla25[[#This Row],[ESC_DUR_COR_COD_ESC_TG_NEG]]</f>
        <v>-601.91666666666674</v>
      </c>
      <c r="CA138" s="39">
        <f>Tabla25[[#This Row],[PAS_NUM_COR_COD_ESC_TG_NEU]]-Tabla25[[#This Row],[ESC_NUM_COR_COD_ESC_TG_NEU]]</f>
        <v>-5</v>
      </c>
      <c r="CB138" s="39">
        <f>Tabla25[[#This Row],[PAS_DUR_COR_COD_ESC_TG_NEU]]-Tabla25[[#This Row],[ESC_DUR_COR_COD_ESC_TG_NEU]]</f>
        <v>-1405</v>
      </c>
      <c r="CC138" s="39">
        <f>Tabla25[[#This Row],[PAS_NUM_COR_COD_ESC_TG_POS]]-Tabla25[[#This Row],[ESC_NUM_COR_COD_ESC_TG_POS]]</f>
        <v>-3.8526315789473684</v>
      </c>
      <c r="CD138" s="39">
        <f>Tabla25[[#This Row],[PAS_DUR_COR_COD_ESC_TG_POS]]-Tabla25[[#This Row],[ESC_DUR_COR_COD_ESC_TG_POS]]</f>
        <v>-1426.6388888888889</v>
      </c>
      <c r="CE138" s="39">
        <f>Tabla25[[#This Row],[PAS_NUM_COR_COD_ESC_TG_TOT]]-Tabla25[[#This Row],[ESC_NUM_COR_COD_ESC_TG_TOT]]</f>
        <v>-4.3034482758620687</v>
      </c>
      <c r="CF138" s="39">
        <f>Tabla25[[#This Row],[PAS_DUR_COR_COD_ESC_TG_TOT]]-Tabla25[[#This Row],[ESC_DUR_COR_COD_ESC_TG_TOT]]</f>
        <v>-1198.1904761904761</v>
      </c>
      <c r="CG138" s="42">
        <f>Tabla25[[#This Row],[PAS_NUM_COR_COD_ROS_TG_NEG]]-Tabla25[[#This Row],[PAS_NUM_COR_COD_ESC_TG_NEG]]</f>
        <v>-9.9999999999999978E-2</v>
      </c>
      <c r="CH138" s="42">
        <f>Tabla25[[#This Row],[PAS_NUM_COR_COD_ROS_TG_NEU]]-Tabla25[[#This Row],[PAS_NUM_COR_COD_ESC_TG_NEU]]</f>
        <v>-0.21052631578947367</v>
      </c>
      <c r="CI138" s="42">
        <f>Tabla25[[#This Row],[PAS_NUM_COR_COD_ROS_TG_POS]]-Tabla25[[#This Row],[PAS_NUM_COR_COD_ESC_TG_POS]]</f>
        <v>-0.10526315789473684</v>
      </c>
      <c r="CJ138" s="42">
        <f>Tabla25[[#This Row],[PAS_NUM_COR_COD_ROS_TG_TOT]]-Tabla25[[#This Row],[PAS_NUM_COR_COD_ESC_TG_TOT]]</f>
        <v>-0.13793103448275867</v>
      </c>
      <c r="CK138" s="42">
        <f>Tabla25[[#This Row],[PAS_DUR_COR_COD_ROS_TG_NEG]]-Tabla25[[#This Row],[PAS_DUR_COR_COD_ESC_TG_NEG]]</f>
        <v>-411.15</v>
      </c>
      <c r="CL138" s="42">
        <f>Tabla25[[#This Row],[PAS_DUR_COR_COD_ROS_TG_NEU]]-Tabla25[[#This Row],[PAS_DUR_COR_COD_ESC_TG_NEU]]</f>
        <v>-172.61111111111109</v>
      </c>
      <c r="CM138" s="42">
        <f>Tabla25[[#This Row],[PAS_DUR_COR_COD_ROS_TG_POS]]-Tabla25[[#This Row],[PAS_DUR_COR_COD_ESC_TG_POS]]</f>
        <v>375.72222222222229</v>
      </c>
      <c r="CN138" s="42">
        <f>Tabla25[[#This Row],[PAS_DUR_COR_COD_ROS_TG_TOT]]-Tabla25[[#This Row],[PAS_DUR_COR_COD_ESC_TG_TOT]]</f>
        <v>-9.4261904761905271</v>
      </c>
      <c r="CO138" s="44">
        <f>Tabla25[[#This Row],[ESC_NUM_COR_COD_ROS_TG_NEG]]-Tabla25[[#This Row],[ESC_NUM_COR_COD_ESC_TG_NEG]]</f>
        <v>-4</v>
      </c>
      <c r="CP138" s="44">
        <f>Tabla25[[#This Row],[ESC_NUM_COR_COD_ROS_TG_NEU]]-Tabla25[[#This Row],[ESC_NUM_COR_COD_ESC_TG_NEU]]</f>
        <v>-5</v>
      </c>
      <c r="CQ138" s="44">
        <f>Tabla25[[#This Row],[ESC_NUM_COR_COD_ROS_TG_POS]]-Tabla25[[#This Row],[ESC_NUM_COR_COD_ESC_TG_POS]]</f>
        <v>-1.5999999999999996</v>
      </c>
      <c r="CR138" s="44">
        <f>Tabla25[[#This Row],[ESC_NUM_COR_COD_ROS_TG_TOT]]-Tabla25[[#This Row],[ESC_NUM_COR_COD_ESC_TG_TOT]]</f>
        <v>-3</v>
      </c>
      <c r="CS138" s="44">
        <f>Tabla25[[#This Row],[ESC_DUR_COR_COD_ROS_TG_NEG]]-Tabla25[[#This Row],[ESC_DUR_COR_COD_ESC_TG_NEG]]</f>
        <v>-1357.6666666666667</v>
      </c>
      <c r="CT138" s="44">
        <f>Tabla25[[#This Row],[ESC_DUR_COR_COD_ROS_TG_NEU]]-Tabla25[[#This Row],[ESC_DUR_COR_COD_ESC_TG_NEU]]</f>
        <v>-1824.5</v>
      </c>
      <c r="CU138" s="44">
        <f>Tabla25[[#This Row],[ESC_DUR_COR_COD_ROS_TG_POS]]-Tabla25[[#This Row],[ESC_DUR_COR_COD_ESC_TG_POS]]</f>
        <v>-1009.75</v>
      </c>
      <c r="CV138" s="44">
        <f>Tabla25[[#This Row],[ESC_DUR_COR_COD_ROS_TG_TOT]]-Tabla25[[#This Row],[ESC_DUR_COR_COD_ESC_TG_TOT]]</f>
        <v>-1277.2666666666669</v>
      </c>
      <c r="CW138" s="47">
        <f>Tabla25[[#This Row],[ROS_NUM_COR_COD_ROS_TG_NEG]]-Tabla25[[#This Row],[ROS_NUM_COR_COD_ESC_TG_NEG]]</f>
        <v>-0.60000000000000009</v>
      </c>
      <c r="CX138" s="47">
        <f>Tabla25[[#This Row],[ROS_NUM_COR_COD_ROS_TG_NEU]]-Tabla25[[#This Row],[ROS_NUM_COR_COD_ESC_TG_NEU]]</f>
        <v>1.9999999999999998</v>
      </c>
      <c r="CY138" s="47">
        <f>Tabla25[[#This Row],[ROS_NUM_COR_COD_ROS_TG_POS]]-Tabla25[[#This Row],[ROS_NUM_COR_COD_ESC_TG_POS]]</f>
        <v>-1</v>
      </c>
      <c r="CZ138" s="47">
        <f>Tabla25[[#This Row],[ROS_NUM_COR_COD_ROS_TG_TOT]]-Tabla25[[#This Row],[ROS_NUM_COR_COD_ESC_TG_TOT]]</f>
        <v>0.11111111111111116</v>
      </c>
      <c r="DA138" s="47">
        <f>Tabla25[[#This Row],[ROS_DUR_COR_COD_ROS_TG_NEG]]-Tabla25[[#This Row],[ROS_DUR_COR_COD_ESC_TG_NEG]]</f>
        <v>-216</v>
      </c>
      <c r="DB138" s="47">
        <f>Tabla25[[#This Row],[ROS_DUR_COR_COD_ROS_TG_NEU]]-Tabla25[[#This Row],[ROS_DUR_COR_COD_ESC_TG_NEU]]</f>
        <v>-431.5</v>
      </c>
      <c r="DC138" s="47">
        <f>Tabla25[[#This Row],[ROS_DUR_COR_COD_ROS_TG_POS]]-Tabla25[[#This Row],[ROS_DUR_COR_COD_ESC_TG_POS]]</f>
        <v>-140.5</v>
      </c>
      <c r="DD138" s="47">
        <f>Tabla25[[#This Row],[ROS_DUR_COR_COD_ROS_TG_TOT]]-Tabla25[[#This Row],[ROS_DUR_COR_COD_ESC_TG_TOT]]</f>
        <v>-122.62626262626259</v>
      </c>
      <c r="DE138" s="57">
        <v>286.66666666666669</v>
      </c>
      <c r="DF138" s="57">
        <v>286.75</v>
      </c>
      <c r="DG138" s="57">
        <v>211.5</v>
      </c>
      <c r="DH138" s="57">
        <v>259.36363636363637</v>
      </c>
      <c r="DI138" s="57">
        <v>207.66666666666666</v>
      </c>
      <c r="DJ138" s="57">
        <v>129</v>
      </c>
      <c r="DK138" s="57">
        <v>202.2</v>
      </c>
      <c r="DL138" s="57">
        <v>195.88888888888889</v>
      </c>
      <c r="DM138" s="57">
        <v>204</v>
      </c>
      <c r="DN138" s="57">
        <v>226</v>
      </c>
      <c r="DO138" s="57">
        <v>247</v>
      </c>
      <c r="DP138" s="57">
        <v>229.9</v>
      </c>
      <c r="DQ138" s="57">
        <v>306</v>
      </c>
      <c r="DR138" s="57">
        <v>385.5</v>
      </c>
      <c r="DS138" s="57">
        <v>344.25</v>
      </c>
      <c r="DT138" s="57">
        <v>340.66666666666669</v>
      </c>
      <c r="DU138" s="57">
        <v>205</v>
      </c>
      <c r="DV138" s="57">
        <v>262.66666666666669</v>
      </c>
      <c r="DW138" s="57">
        <v>260.83333333333331</v>
      </c>
      <c r="DX138" s="57">
        <v>247.7</v>
      </c>
      <c r="DY138" s="57">
        <v>214.25</v>
      </c>
      <c r="DZ138" s="57">
        <v>286</v>
      </c>
      <c r="EA138" s="57">
        <v>169.33333333333334</v>
      </c>
      <c r="EB138" s="57">
        <v>222.33333333333334</v>
      </c>
      <c r="EC138" s="57">
        <f>Tabla25[[#This Row],[ROS_1DU_COR_COD_ROS_TG_NEG]]-Tabla25[[#This Row],[ROS_1DU_COR_COD_ESC_TG_NEG]]</f>
        <v>79.000000000000028</v>
      </c>
      <c r="ED138" s="57">
        <f>Tabla25[[#This Row],[ROS_1DU_COR_COD_ROS_TG_NEU]]-Tabla25[[#This Row],[ROS_1DU_COR_COD_ESC_TG_NEU]]</f>
        <v>157.75</v>
      </c>
      <c r="EE138" s="57">
        <f>Tabla25[[#This Row],[ROS_1DU_COR_COD_ROS_TG_POS]]-Tabla25[[#This Row],[ROS_1DU_COR_COD_ESC_TG_POS]]</f>
        <v>9.3000000000000114</v>
      </c>
      <c r="EF138" s="57">
        <f>Tabla25[[#This Row],[ROS_1DU_COR_COD_ROS_TG_TOT]]-Tabla25[[#This Row],[ROS_1DU_COR_COD_ESC_TG_TOT]]</f>
        <v>63.474747474747488</v>
      </c>
      <c r="EG138" s="57">
        <f>Tabla25[[#This Row],[ESC_1DU_COR_COD_ROS_TG_NEG]]-Tabla25[[#This Row],[ESC_1DU_COR_COD_ESC_TG_NEG]]</f>
        <v>-102</v>
      </c>
      <c r="EH138" s="57">
        <f>Tabla25[[#This Row],[ESC_1DU_COR_COD_ROS_TG_NEU]]-Tabla25[[#This Row],[ESC_1DU_COR_COD_ESC_TG_NEU]]</f>
        <v>-159.5</v>
      </c>
      <c r="EI138" s="57">
        <f>Tabla25[[#This Row],[ESC_1DU_COR_COD_ROS_TG_POS]]-Tabla25[[#This Row],[ESC_1DU_COR_COD_ESC_TG_POS]]</f>
        <v>-97.25</v>
      </c>
      <c r="EJ138" s="57">
        <f>Tabla25[[#This Row],[ESC_1DU_COR_COD_ROS_TG_TOT]]-Tabla25[[#This Row],[ESC_1DU_COR_COD_ESC_TG_TOT]]</f>
        <v>-110.76666666666668</v>
      </c>
      <c r="EK138" s="57">
        <f>Tabla25[[#This Row],[PAS_1DU_COR_COD_ROS_TG_NEG]]-Tabla25[[#This Row],[PAS_1DU_COR_COD_ESC_TG_NEG]]</f>
        <v>-9.25</v>
      </c>
      <c r="EL138" s="57">
        <f>Tabla25[[#This Row],[PAS_1DU_COR_COD_ROS_TG_NEU]]-Tabla25[[#This Row],[PAS_1DU_COR_COD_ESC_TG_NEU]]</f>
        <v>-23.333333333333314</v>
      </c>
      <c r="EM138" s="57">
        <f>Tabla25[[#This Row],[PAS_1DU_COR_COD_ROS_TG_POS]]-Tabla25[[#This Row],[PAS_1DU_COR_COD_ESC_TG_POS]]</f>
        <v>91.499999999999972</v>
      </c>
      <c r="EN138" s="57">
        <f>Tabla25[[#This Row],[PAS_1DU_COR_COD_ROS_TG_TOT]]-Tabla25[[#This Row],[PAS_1DU_COR_COD_ESC_TG_TOT]]</f>
        <v>25.366666666666646</v>
      </c>
    </row>
    <row r="139" spans="1:144" x14ac:dyDescent="0.3">
      <c r="A139" s="2" t="s">
        <v>137</v>
      </c>
      <c r="B139" s="2">
        <v>40</v>
      </c>
      <c r="C139" s="2">
        <v>2</v>
      </c>
      <c r="D139" s="2">
        <v>46</v>
      </c>
      <c r="E139" s="19">
        <v>1.65</v>
      </c>
      <c r="F139" s="19">
        <v>569.9</v>
      </c>
      <c r="G139" s="19">
        <v>1.8</v>
      </c>
      <c r="H139" s="19">
        <v>729.7</v>
      </c>
      <c r="I139" s="19">
        <v>1.2</v>
      </c>
      <c r="J139" s="19">
        <v>507.11111111111109</v>
      </c>
      <c r="K139" s="19">
        <v>1.55</v>
      </c>
      <c r="L139" s="19">
        <v>605.51724137931035</v>
      </c>
      <c r="M139" s="21">
        <v>1.8</v>
      </c>
      <c r="N139" s="21">
        <v>715.9</v>
      </c>
      <c r="O139" s="21">
        <v>2.2000000000000002</v>
      </c>
      <c r="P139" s="21">
        <v>691.76923076923072</v>
      </c>
      <c r="Q139" s="21">
        <v>1.7</v>
      </c>
      <c r="R139" s="21">
        <v>703.9</v>
      </c>
      <c r="S139" s="21">
        <v>1.9</v>
      </c>
      <c r="T139" s="21">
        <v>702.75757575757575</v>
      </c>
      <c r="U139" s="22">
        <v>2.1</v>
      </c>
      <c r="V139" s="22">
        <v>424.75</v>
      </c>
      <c r="W139" s="22">
        <v>2.6666666666666665</v>
      </c>
      <c r="X139" s="22">
        <v>725.42857142857144</v>
      </c>
      <c r="Y139" s="22">
        <v>1.7</v>
      </c>
      <c r="Z139" s="22">
        <v>463.875</v>
      </c>
      <c r="AA139" s="22">
        <v>2.1379310344827585</v>
      </c>
      <c r="AB139" s="22">
        <v>529.86956521739125</v>
      </c>
      <c r="AC139" s="24">
        <v>1.6</v>
      </c>
      <c r="AD139" s="24">
        <v>651.20000000000005</v>
      </c>
      <c r="AE139" s="24">
        <v>2</v>
      </c>
      <c r="AF139" s="24">
        <v>673</v>
      </c>
      <c r="AG139" s="24">
        <v>1.2</v>
      </c>
      <c r="AH139" s="24">
        <v>544.20000000000005</v>
      </c>
      <c r="AI139" s="24">
        <v>1.5862068965517242</v>
      </c>
      <c r="AJ139" s="24">
        <v>625.9375</v>
      </c>
      <c r="AK139" s="26">
        <v>1.125</v>
      </c>
      <c r="AL139" s="26">
        <v>882</v>
      </c>
      <c r="AM139" s="26">
        <v>2.1</v>
      </c>
      <c r="AN139" s="26">
        <v>604.71428571428567</v>
      </c>
      <c r="AO139" s="26">
        <v>0.88888888888888884</v>
      </c>
      <c r="AP139" s="26">
        <v>554.33333333333337</v>
      </c>
      <c r="AQ139" s="26">
        <v>1.4074074074074074</v>
      </c>
      <c r="AR139" s="26">
        <v>638.33333333333337</v>
      </c>
      <c r="AS139" s="28">
        <v>0.25</v>
      </c>
      <c r="AT139" s="28">
        <v>142</v>
      </c>
      <c r="AU139" s="28">
        <v>1.5</v>
      </c>
      <c r="AV139" s="28">
        <v>599.6</v>
      </c>
      <c r="AW139" s="28">
        <v>1.1111111111111112</v>
      </c>
      <c r="AX139" s="28">
        <v>426</v>
      </c>
      <c r="AY139" s="28">
        <v>1</v>
      </c>
      <c r="AZ139" s="28">
        <v>453.27272727272725</v>
      </c>
      <c r="BA139" s="33">
        <f>Tabla25[[#This Row],[ROS_NUM_COR_COD_ROS_TG_NEG]]-Tabla25[[#This Row],[PAS_NUM_COR_COD_ROS_TG_NEG]]</f>
        <v>-1.55</v>
      </c>
      <c r="BB139" s="33">
        <f>Tabla25[[#This Row],[ROS_DUR_COR_COD_ROS_TG_NEG]]-Tabla25[[#This Row],[PAS_DUR_COR_COD_ROS_TG_NEG]]</f>
        <v>-573.9</v>
      </c>
      <c r="BC139" s="33">
        <f>Tabla25[[#This Row],[ROS_NUM_COR_COD_ROS_TG_NEU]]-Tabla25[[#This Row],[PAS_NUM_COR_COD_ROS_TG_NEU]]</f>
        <v>-0.70000000000000018</v>
      </c>
      <c r="BD139" s="33">
        <f>Tabla25[[#This Row],[ROS_DUR_COR_COD_ROS_TG_NEU]]-Tabla25[[#This Row],[PAS_DUR_COR_COD_ROS_TG_NEU]]</f>
        <v>-92.169230769230694</v>
      </c>
      <c r="BE139" s="33">
        <f>Tabla25[[#This Row],[ROS_NUM_COR_COD_ROS_TG_POS]]-Tabla25[[#This Row],[PAS_NUM_COR_COD_ROS_TG_POS]]</f>
        <v>-0.5888888888888888</v>
      </c>
      <c r="BF139" s="33">
        <f>Tabla25[[#This Row],[ROS_DUR_COR_COD_ROS_TG_POS]]-Tabla25[[#This Row],[PAS_DUR_COR_COD_ROS_TG_POS]]</f>
        <v>-277.89999999999998</v>
      </c>
      <c r="BG139" s="33">
        <f>Tabla25[[#This Row],[ROS_NUM_COR_COD_ROS_TG_TOT]]-Tabla25[[#This Row],[PAS_NUM_COR_COD_ROS_TG_TOT]]</f>
        <v>-0.89999999999999991</v>
      </c>
      <c r="BH139" s="33">
        <f>Tabla25[[#This Row],[ROS_DUR_COR_COD_ROS_TG_TOT]]-Tabla25[[#This Row],[PAS_DUR_COR_COD_ROS_TG_TOT]]</f>
        <v>-249.4848484848485</v>
      </c>
      <c r="BI139" s="30">
        <f>Tabla25[[#This Row],[ROS_NUM_COR_COD_ESC_TG_NEG]]-Tabla25[[#This Row],[PAS_NUM_COR_COD_ESC_TG_NEG]]</f>
        <v>-0.52499999999999991</v>
      </c>
      <c r="BJ139" s="30">
        <f>Tabla25[[#This Row],[ROS_DUR_COR_COD_ESC_TG_NEG]]-Tabla25[[#This Row],[PAS_DUR_COR_COD_ESC_TG_NEG]]</f>
        <v>312.10000000000002</v>
      </c>
      <c r="BK139" s="30">
        <f>Tabla25[[#This Row],[ROS_NUM_COR_COD_ESC_TG_NEU]]-Tabla25[[#This Row],[PAS_NUM_COR_COD_ESC_TG_NEU]]</f>
        <v>0.30000000000000004</v>
      </c>
      <c r="BL139" s="30">
        <f>Tabla25[[#This Row],[ROS_DUR_COR_COD_ESC_TG_NEU]]-Tabla25[[#This Row],[PAS_DUR_COR_COD_ESC_TG_NEU]]</f>
        <v>-124.98571428571438</v>
      </c>
      <c r="BM139" s="30">
        <f>Tabla25[[#This Row],[ROS_NUM_COR_COD_ESC_TG_POS]]-Tabla25[[#This Row],[PAS_NUM_COR_COD_ESC_TG_POS]]</f>
        <v>-0.31111111111111112</v>
      </c>
      <c r="BN139" s="30">
        <f>Tabla25[[#This Row],[ROS_DUR_COR_COD_ESC_TG_POS]]-Tabla25[[#This Row],[PAS_DUR_COR_COD_ESC_TG_POS]]</f>
        <v>47.222222222222285</v>
      </c>
      <c r="BO139" s="30">
        <f>Tabla25[[#This Row],[ROS_NUM_COR_COD_ESC_TG_TOT]]-Tabla25[[#This Row],[PAS_NUM_COR_COD_ESC_TG_TOT]]</f>
        <v>-0.1425925925925926</v>
      </c>
      <c r="BP139" s="30">
        <f>Tabla25[[#This Row],[ROS_DUR_COR_COD_ESC_TG_TOT]]-Tabla25[[#This Row],[PAS_DUR_COR_COD_ESC_TG_TOT]]</f>
        <v>32.816091954023022</v>
      </c>
      <c r="BQ139" s="36">
        <f>Tabla25[[#This Row],[PAS_NUM_COR_COD_ROS_TG_NEG]]-Tabla25[[#This Row],[ESC_NUM_COR_COD_ROS_TG_NEG]]</f>
        <v>0.19999999999999996</v>
      </c>
      <c r="BR139" s="36">
        <f>Tabla25[[#This Row],[PAS_DUR_COR_COD_ROS_TG_NEG]]-Tabla25[[#This Row],[ESC_DUR_COR_COD_ROS_TG_NEG]]</f>
        <v>64.699999999999932</v>
      </c>
      <c r="BS139" s="36">
        <f>Tabla25[[#This Row],[PAS_NUM_COR_COD_ROS_TG_NEU]]-Tabla25[[#This Row],[ESC_NUM_COR_COD_ROS_TG_NEU]]</f>
        <v>0.20000000000000018</v>
      </c>
      <c r="BT139" s="36">
        <f>Tabla25[[#This Row],[PAS_DUR_COR_COD_ROS_TG_NEU]]-Tabla25[[#This Row],[ESC_DUR_COR_COD_ROS_TG_NEU]]</f>
        <v>18.769230769230717</v>
      </c>
      <c r="BU139" s="36">
        <f>Tabla25[[#This Row],[PAS_NUM_COR_COD_ROS_TG_POS]]-Tabla25[[#This Row],[ESC_NUM_COR_COD_ROS_TG_POS]]</f>
        <v>0.5</v>
      </c>
      <c r="BV139" s="36">
        <f>Tabla25[[#This Row],[PAS_DUR_COR_COD_ROS_TG_POS]]-Tabla25[[#This Row],[ESC_DUR_COR_COD_ROS_TG_POS]]</f>
        <v>159.69999999999993</v>
      </c>
      <c r="BW139" s="36">
        <f>Tabla25[[#This Row],[PAS_NUM_COR_COD_ROS_TG_TOT]]-Tabla25[[#This Row],[ESC_NUM_COR_COD_ROS_TG_TOT]]</f>
        <v>0.31379310344827571</v>
      </c>
      <c r="BX139" s="36">
        <f>Tabla25[[#This Row],[PAS_DUR_COR_COD_ROS_TG_TOT]]-Tabla25[[#This Row],[ESC_DUR_COR_COD_ROS_TG_TOT]]</f>
        <v>76.820075757575751</v>
      </c>
      <c r="BY139" s="39">
        <f>Tabla25[[#This Row],[PAS_NUM_COR_COD_ESC_TG_NEG]]-Tabla25[[#This Row],[ESC_NUM_COR_COD_ESC_TG_NEG]]</f>
        <v>-0.45000000000000018</v>
      </c>
      <c r="BZ139" s="39">
        <f>Tabla25[[#This Row],[PAS_DUR_COR_COD_ESC_TG_NEG]]-Tabla25[[#This Row],[ESC_DUR_COR_COD_ESC_TG_NEG]]</f>
        <v>145.14999999999998</v>
      </c>
      <c r="CA139" s="39">
        <f>Tabla25[[#This Row],[PAS_NUM_COR_COD_ESC_TG_NEU]]-Tabla25[[#This Row],[ESC_NUM_COR_COD_ESC_TG_NEU]]</f>
        <v>-0.86666666666666647</v>
      </c>
      <c r="CB139" s="39">
        <f>Tabla25[[#This Row],[PAS_DUR_COR_COD_ESC_TG_NEU]]-Tabla25[[#This Row],[ESC_DUR_COR_COD_ESC_TG_NEU]]</f>
        <v>4.2714285714286007</v>
      </c>
      <c r="CC139" s="39">
        <f>Tabla25[[#This Row],[PAS_NUM_COR_COD_ESC_TG_POS]]-Tabla25[[#This Row],[ESC_NUM_COR_COD_ESC_TG_POS]]</f>
        <v>-0.5</v>
      </c>
      <c r="CD139" s="39">
        <f>Tabla25[[#This Row],[PAS_DUR_COR_COD_ESC_TG_POS]]-Tabla25[[#This Row],[ESC_DUR_COR_COD_ESC_TG_POS]]</f>
        <v>43.236111111111086</v>
      </c>
      <c r="CE139" s="39">
        <f>Tabla25[[#This Row],[PAS_NUM_COR_COD_ESC_TG_TOT]]-Tabla25[[#This Row],[ESC_NUM_COR_COD_ESC_TG_TOT]]</f>
        <v>-0.58793103448275841</v>
      </c>
      <c r="CF139" s="39">
        <f>Tabla25[[#This Row],[PAS_DUR_COR_COD_ESC_TG_TOT]]-Tabla25[[#This Row],[ESC_DUR_COR_COD_ESC_TG_TOT]]</f>
        <v>75.647676161919094</v>
      </c>
      <c r="CG139" s="42">
        <f>Tabla25[[#This Row],[PAS_NUM_COR_COD_ROS_TG_NEG]]-Tabla25[[#This Row],[PAS_NUM_COR_COD_ESC_TG_NEG]]</f>
        <v>0.15000000000000013</v>
      </c>
      <c r="CH139" s="42">
        <f>Tabla25[[#This Row],[PAS_NUM_COR_COD_ROS_TG_NEU]]-Tabla25[[#This Row],[PAS_NUM_COR_COD_ESC_TG_NEU]]</f>
        <v>0.40000000000000013</v>
      </c>
      <c r="CI139" s="42">
        <f>Tabla25[[#This Row],[PAS_NUM_COR_COD_ROS_TG_POS]]-Tabla25[[#This Row],[PAS_NUM_COR_COD_ESC_TG_POS]]</f>
        <v>0.5</v>
      </c>
      <c r="CJ139" s="42">
        <f>Tabla25[[#This Row],[PAS_NUM_COR_COD_ROS_TG_TOT]]-Tabla25[[#This Row],[PAS_NUM_COR_COD_ESC_TG_TOT]]</f>
        <v>0.34999999999999987</v>
      </c>
      <c r="CK139" s="42">
        <f>Tabla25[[#This Row],[PAS_DUR_COR_COD_ROS_TG_NEG]]-Tabla25[[#This Row],[PAS_DUR_COR_COD_ESC_TG_NEG]]</f>
        <v>146</v>
      </c>
      <c r="CL139" s="42">
        <f>Tabla25[[#This Row],[PAS_DUR_COR_COD_ROS_TG_NEU]]-Tabla25[[#This Row],[PAS_DUR_COR_COD_ESC_TG_NEU]]</f>
        <v>-37.930769230769329</v>
      </c>
      <c r="CM139" s="42">
        <f>Tabla25[[#This Row],[PAS_DUR_COR_COD_ROS_TG_POS]]-Tabla25[[#This Row],[PAS_DUR_COR_COD_ESC_TG_POS]]</f>
        <v>196.78888888888889</v>
      </c>
      <c r="CN139" s="42">
        <f>Tabla25[[#This Row],[PAS_DUR_COR_COD_ROS_TG_TOT]]-Tabla25[[#This Row],[PAS_DUR_COR_COD_ESC_TG_TOT]]</f>
        <v>97.240334378265402</v>
      </c>
      <c r="CO139" s="44">
        <f>Tabla25[[#This Row],[ESC_NUM_COR_COD_ROS_TG_NEG]]-Tabla25[[#This Row],[ESC_NUM_COR_COD_ESC_TG_NEG]]</f>
        <v>-0.5</v>
      </c>
      <c r="CP139" s="44">
        <f>Tabla25[[#This Row],[ESC_NUM_COR_COD_ROS_TG_NEU]]-Tabla25[[#This Row],[ESC_NUM_COR_COD_ESC_TG_NEU]]</f>
        <v>-0.66666666666666652</v>
      </c>
      <c r="CQ139" s="44">
        <f>Tabla25[[#This Row],[ESC_NUM_COR_COD_ROS_TG_POS]]-Tabla25[[#This Row],[ESC_NUM_COR_COD_ESC_TG_POS]]</f>
        <v>-0.5</v>
      </c>
      <c r="CR139" s="44">
        <f>Tabla25[[#This Row],[ESC_NUM_COR_COD_ROS_TG_TOT]]-Tabla25[[#This Row],[ESC_NUM_COR_COD_ESC_TG_TOT]]</f>
        <v>-0.55172413793103425</v>
      </c>
      <c r="CS139" s="44">
        <f>Tabla25[[#This Row],[ESC_DUR_COR_COD_ROS_TG_NEG]]-Tabla25[[#This Row],[ESC_DUR_COR_COD_ESC_TG_NEG]]</f>
        <v>226.45000000000005</v>
      </c>
      <c r="CT139" s="44">
        <f>Tabla25[[#This Row],[ESC_DUR_COR_COD_ROS_TG_NEU]]-Tabla25[[#This Row],[ESC_DUR_COR_COD_ESC_TG_NEU]]</f>
        <v>-52.428571428571445</v>
      </c>
      <c r="CU139" s="44">
        <f>Tabla25[[#This Row],[ESC_DUR_COR_COD_ROS_TG_POS]]-Tabla25[[#This Row],[ESC_DUR_COR_COD_ESC_TG_POS]]</f>
        <v>80.325000000000045</v>
      </c>
      <c r="CV139" s="44">
        <f>Tabla25[[#This Row],[ESC_DUR_COR_COD_ROS_TG_TOT]]-Tabla25[[#This Row],[ESC_DUR_COR_COD_ESC_TG_TOT]]</f>
        <v>96.067934782608745</v>
      </c>
      <c r="CW139" s="47">
        <f>Tabla25[[#This Row],[ROS_NUM_COR_COD_ROS_TG_NEG]]-Tabla25[[#This Row],[ROS_NUM_COR_COD_ESC_TG_NEG]]</f>
        <v>-0.875</v>
      </c>
      <c r="CX139" s="47">
        <f>Tabla25[[#This Row],[ROS_NUM_COR_COD_ROS_TG_NEU]]-Tabla25[[#This Row],[ROS_NUM_COR_COD_ESC_TG_NEU]]</f>
        <v>-0.60000000000000009</v>
      </c>
      <c r="CY139" s="47">
        <f>Tabla25[[#This Row],[ROS_NUM_COR_COD_ROS_TG_POS]]-Tabla25[[#This Row],[ROS_NUM_COR_COD_ESC_TG_POS]]</f>
        <v>0.22222222222222232</v>
      </c>
      <c r="CZ139" s="47">
        <f>Tabla25[[#This Row],[ROS_NUM_COR_COD_ROS_TG_TOT]]-Tabla25[[#This Row],[ROS_NUM_COR_COD_ESC_TG_TOT]]</f>
        <v>-0.40740740740740744</v>
      </c>
      <c r="DA139" s="47">
        <f>Tabla25[[#This Row],[ROS_DUR_COR_COD_ROS_TG_NEG]]-Tabla25[[#This Row],[ROS_DUR_COR_COD_ESC_TG_NEG]]</f>
        <v>-740</v>
      </c>
      <c r="DB139" s="47">
        <f>Tabla25[[#This Row],[ROS_DUR_COR_COD_ROS_TG_NEU]]-Tabla25[[#This Row],[ROS_DUR_COR_COD_ESC_TG_NEU]]</f>
        <v>-5.1142857142856428</v>
      </c>
      <c r="DC139" s="47">
        <f>Tabla25[[#This Row],[ROS_DUR_COR_COD_ROS_TG_POS]]-Tabla25[[#This Row],[ROS_DUR_COR_COD_ESC_TG_POS]]</f>
        <v>-128.33333333333337</v>
      </c>
      <c r="DD139" s="47">
        <f>Tabla25[[#This Row],[ROS_DUR_COR_COD_ROS_TG_TOT]]-Tabla25[[#This Row],[ROS_DUR_COR_COD_ESC_TG_TOT]]</f>
        <v>-185.06060606060612</v>
      </c>
      <c r="DE139" s="57">
        <v>142</v>
      </c>
      <c r="DF139" s="57">
        <v>164.4</v>
      </c>
      <c r="DG139" s="57">
        <v>176.5</v>
      </c>
      <c r="DH139" s="57">
        <v>164.72727272727272</v>
      </c>
      <c r="DI139" s="57">
        <v>189.5</v>
      </c>
      <c r="DJ139" s="57">
        <v>179.14285714285714</v>
      </c>
      <c r="DK139" s="57">
        <v>117.33333333333333</v>
      </c>
      <c r="DL139" s="57">
        <v>165.41666666666666</v>
      </c>
      <c r="DM139" s="57">
        <v>219.8</v>
      </c>
      <c r="DN139" s="57">
        <v>225.66666666666666</v>
      </c>
      <c r="DO139" s="57">
        <v>246.4</v>
      </c>
      <c r="DP139" s="57">
        <v>230.3125</v>
      </c>
      <c r="DQ139" s="57">
        <v>171.5</v>
      </c>
      <c r="DR139" s="57">
        <v>138.85714285714286</v>
      </c>
      <c r="DS139" s="57">
        <v>197.75</v>
      </c>
      <c r="DT139" s="57">
        <v>170.69565217391303</v>
      </c>
      <c r="DU139" s="57">
        <v>105</v>
      </c>
      <c r="DV139" s="57">
        <v>180.92307692307693</v>
      </c>
      <c r="DW139" s="57">
        <v>169.7</v>
      </c>
      <c r="DX139" s="57">
        <v>154.5151515151515</v>
      </c>
      <c r="DY139" s="57">
        <v>162.19999999999999</v>
      </c>
      <c r="DZ139" s="57">
        <v>164.8</v>
      </c>
      <c r="EA139" s="57">
        <v>173.55555555555554</v>
      </c>
      <c r="EB139" s="57">
        <v>166.62068965517241</v>
      </c>
      <c r="EC139" s="57">
        <f>Tabla25[[#This Row],[ROS_1DU_COR_COD_ROS_TG_NEG]]-Tabla25[[#This Row],[ROS_1DU_COR_COD_ESC_TG_NEG]]</f>
        <v>-47.5</v>
      </c>
      <c r="ED139" s="57">
        <f>Tabla25[[#This Row],[ROS_1DU_COR_COD_ROS_TG_NEU]]-Tabla25[[#This Row],[ROS_1DU_COR_COD_ESC_TG_NEU]]</f>
        <v>-14.742857142857133</v>
      </c>
      <c r="EE139" s="57">
        <f>Tabla25[[#This Row],[ROS_1DU_COR_COD_ROS_TG_POS]]-Tabla25[[#This Row],[ROS_1DU_COR_COD_ESC_TG_POS]]</f>
        <v>59.166666666666671</v>
      </c>
      <c r="EF139" s="57">
        <f>Tabla25[[#This Row],[ROS_1DU_COR_COD_ROS_TG_TOT]]-Tabla25[[#This Row],[ROS_1DU_COR_COD_ESC_TG_TOT]]</f>
        <v>-0.68939393939393767</v>
      </c>
      <c r="EG139" s="57">
        <f>Tabla25[[#This Row],[ESC_1DU_COR_COD_ROS_TG_NEG]]-Tabla25[[#This Row],[ESC_1DU_COR_COD_ESC_TG_NEG]]</f>
        <v>48.300000000000011</v>
      </c>
      <c r="EH139" s="57">
        <f>Tabla25[[#This Row],[ESC_1DU_COR_COD_ROS_TG_NEU]]-Tabla25[[#This Row],[ESC_1DU_COR_COD_ESC_TG_NEU]]</f>
        <v>86.809523809523796</v>
      </c>
      <c r="EI139" s="57">
        <f>Tabla25[[#This Row],[ESC_1DU_COR_COD_ROS_TG_POS]]-Tabla25[[#This Row],[ESC_1DU_COR_COD_ESC_TG_POS]]</f>
        <v>48.650000000000006</v>
      </c>
      <c r="EJ139" s="57">
        <f>Tabla25[[#This Row],[ESC_1DU_COR_COD_ROS_TG_TOT]]-Tabla25[[#This Row],[ESC_1DU_COR_COD_ESC_TG_TOT]]</f>
        <v>59.616847826086968</v>
      </c>
      <c r="EK139" s="57">
        <f>Tabla25[[#This Row],[PAS_1DU_COR_COD_ROS_TG_NEG]]-Tabla25[[#This Row],[PAS_1DU_COR_COD_ESC_TG_NEG]]</f>
        <v>-57.199999999999989</v>
      </c>
      <c r="EL139" s="57">
        <f>Tabla25[[#This Row],[PAS_1DU_COR_COD_ROS_TG_NEU]]-Tabla25[[#This Row],[PAS_1DU_COR_COD_ESC_TG_NEU]]</f>
        <v>16.123076923076923</v>
      </c>
      <c r="EM139" s="57">
        <f>Tabla25[[#This Row],[PAS_1DU_COR_COD_ROS_TG_POS]]-Tabla25[[#This Row],[PAS_1DU_COR_COD_ESC_TG_POS]]</f>
        <v>-3.8555555555555543</v>
      </c>
      <c r="EN139" s="57">
        <f>Tabla25[[#This Row],[PAS_1DU_COR_COD_ROS_TG_TOT]]-Tabla25[[#This Row],[PAS_1DU_COR_COD_ESC_TG_TOT]]</f>
        <v>-12.105538140020911</v>
      </c>
    </row>
    <row r="140" spans="1:144" x14ac:dyDescent="0.3">
      <c r="A140" s="2" t="s">
        <v>138</v>
      </c>
      <c r="B140" s="2">
        <v>40</v>
      </c>
      <c r="C140" s="2">
        <v>2</v>
      </c>
      <c r="D140" s="2">
        <v>48</v>
      </c>
      <c r="E140" s="19">
        <v>1.05</v>
      </c>
      <c r="F140" s="19">
        <v>435.7</v>
      </c>
      <c r="G140" s="19">
        <v>0.45</v>
      </c>
      <c r="H140" s="19">
        <v>475</v>
      </c>
      <c r="I140" s="19">
        <v>1.9</v>
      </c>
      <c r="J140" s="19">
        <v>927.36363636363637</v>
      </c>
      <c r="K140" s="19">
        <v>1.1333333333333333</v>
      </c>
      <c r="L140" s="19">
        <v>651.26923076923072</v>
      </c>
      <c r="M140" s="21">
        <v>0.9</v>
      </c>
      <c r="N140" s="21">
        <v>697.28571428571433</v>
      </c>
      <c r="O140" s="21">
        <v>1.1000000000000001</v>
      </c>
      <c r="P140" s="21">
        <v>532.09090909090912</v>
      </c>
      <c r="Q140" s="21">
        <v>1.4</v>
      </c>
      <c r="R140" s="21">
        <v>647.20000000000005</v>
      </c>
      <c r="S140" s="21">
        <v>1.1333333333333333</v>
      </c>
      <c r="T140" s="21">
        <v>614.5</v>
      </c>
      <c r="U140" s="22">
        <v>4.4444444444444446</v>
      </c>
      <c r="V140" s="22">
        <v>1432.2352941176471</v>
      </c>
      <c r="W140" s="22">
        <v>3.6111111111111112</v>
      </c>
      <c r="X140" s="22">
        <v>1386.6</v>
      </c>
      <c r="Y140" s="22">
        <v>3.8125</v>
      </c>
      <c r="Z140" s="22">
        <v>1355</v>
      </c>
      <c r="AA140" s="22">
        <v>3.9615384615384617</v>
      </c>
      <c r="AB140" s="22">
        <v>1393.8478260869565</v>
      </c>
      <c r="AC140" s="24">
        <v>2.0555555555555554</v>
      </c>
      <c r="AD140" s="24">
        <v>777.42857142857144</v>
      </c>
      <c r="AE140" s="24">
        <v>3.2222222222222223</v>
      </c>
      <c r="AF140" s="24">
        <v>1239.3571428571429</v>
      </c>
      <c r="AG140" s="24">
        <v>2.3125</v>
      </c>
      <c r="AH140" s="24">
        <v>1050</v>
      </c>
      <c r="AI140" s="24">
        <v>2.5384615384615383</v>
      </c>
      <c r="AJ140" s="24">
        <v>1019.3421052631579</v>
      </c>
      <c r="AK140" s="26">
        <v>2.3333333333333335</v>
      </c>
      <c r="AL140" s="26">
        <v>969.66666666666663</v>
      </c>
      <c r="AM140" s="26">
        <v>2.6</v>
      </c>
      <c r="AN140" s="26">
        <v>858.25</v>
      </c>
      <c r="AO140" s="26">
        <v>2.9</v>
      </c>
      <c r="AP140" s="26">
        <v>922</v>
      </c>
      <c r="AQ140" s="26">
        <v>2.6206896551724137</v>
      </c>
      <c r="AR140" s="26">
        <v>911.33333333333337</v>
      </c>
      <c r="AS140" s="28">
        <v>4.7777777777777777</v>
      </c>
      <c r="AT140" s="28">
        <v>1191.8888888888889</v>
      </c>
      <c r="AU140" s="28">
        <v>4.3</v>
      </c>
      <c r="AV140" s="28">
        <v>1262.625</v>
      </c>
      <c r="AW140" s="28">
        <v>2.9</v>
      </c>
      <c r="AX140" s="28">
        <v>646</v>
      </c>
      <c r="AY140" s="28">
        <v>3.9655172413793105</v>
      </c>
      <c r="AZ140" s="28">
        <v>1024.6923076923076</v>
      </c>
      <c r="BA140" s="33">
        <f>Tabla25[[#This Row],[ROS_NUM_COR_COD_ROS_TG_NEG]]-Tabla25[[#This Row],[PAS_NUM_COR_COD_ROS_TG_NEG]]</f>
        <v>3.8777777777777778</v>
      </c>
      <c r="BB140" s="33">
        <f>Tabla25[[#This Row],[ROS_DUR_COR_COD_ROS_TG_NEG]]-Tabla25[[#This Row],[PAS_DUR_COR_COD_ROS_TG_NEG]]</f>
        <v>494.60317460317458</v>
      </c>
      <c r="BC140" s="33">
        <f>Tabla25[[#This Row],[ROS_NUM_COR_COD_ROS_TG_NEU]]-Tabla25[[#This Row],[PAS_NUM_COR_COD_ROS_TG_NEU]]</f>
        <v>3.1999999999999997</v>
      </c>
      <c r="BD140" s="33">
        <f>Tabla25[[#This Row],[ROS_DUR_COR_COD_ROS_TG_NEU]]-Tabla25[[#This Row],[PAS_DUR_COR_COD_ROS_TG_NEU]]</f>
        <v>730.53409090909088</v>
      </c>
      <c r="BE140" s="33">
        <f>Tabla25[[#This Row],[ROS_NUM_COR_COD_ROS_TG_POS]]-Tabla25[[#This Row],[PAS_NUM_COR_COD_ROS_TG_POS]]</f>
        <v>1.5</v>
      </c>
      <c r="BF140" s="33">
        <f>Tabla25[[#This Row],[ROS_DUR_COR_COD_ROS_TG_POS]]-Tabla25[[#This Row],[PAS_DUR_COR_COD_ROS_TG_POS]]</f>
        <v>-1.2000000000000455</v>
      </c>
      <c r="BG140" s="33">
        <f>Tabla25[[#This Row],[ROS_NUM_COR_COD_ROS_TG_TOT]]-Tabla25[[#This Row],[PAS_NUM_COR_COD_ROS_TG_TOT]]</f>
        <v>2.8321839080459772</v>
      </c>
      <c r="BH140" s="33">
        <f>Tabla25[[#This Row],[ROS_DUR_COR_COD_ROS_TG_TOT]]-Tabla25[[#This Row],[PAS_DUR_COR_COD_ROS_TG_TOT]]</f>
        <v>410.19230769230762</v>
      </c>
      <c r="BI140" s="30">
        <f>Tabla25[[#This Row],[ROS_NUM_COR_COD_ESC_TG_NEG]]-Tabla25[[#This Row],[PAS_NUM_COR_COD_ESC_TG_NEG]]</f>
        <v>1.2833333333333334</v>
      </c>
      <c r="BJ140" s="30">
        <f>Tabla25[[#This Row],[ROS_DUR_COR_COD_ESC_TG_NEG]]-Tabla25[[#This Row],[PAS_DUR_COR_COD_ESC_TG_NEG]]</f>
        <v>533.9666666666667</v>
      </c>
      <c r="BK140" s="30">
        <f>Tabla25[[#This Row],[ROS_NUM_COR_COD_ESC_TG_NEU]]-Tabla25[[#This Row],[PAS_NUM_COR_COD_ESC_TG_NEU]]</f>
        <v>2.15</v>
      </c>
      <c r="BL140" s="30">
        <f>Tabla25[[#This Row],[ROS_DUR_COR_COD_ESC_TG_NEU]]-Tabla25[[#This Row],[PAS_DUR_COR_COD_ESC_TG_NEU]]</f>
        <v>383.25</v>
      </c>
      <c r="BM140" s="30">
        <f>Tabla25[[#This Row],[ROS_NUM_COR_COD_ESC_TG_POS]]-Tabla25[[#This Row],[PAS_NUM_COR_COD_ESC_TG_POS]]</f>
        <v>1</v>
      </c>
      <c r="BN140" s="30">
        <f>Tabla25[[#This Row],[ROS_DUR_COR_COD_ESC_TG_POS]]-Tabla25[[#This Row],[PAS_DUR_COR_COD_ESC_TG_POS]]</f>
        <v>-5.363636363636374</v>
      </c>
      <c r="BO140" s="30">
        <f>Tabla25[[#This Row],[ROS_NUM_COR_COD_ESC_TG_TOT]]-Tabla25[[#This Row],[PAS_NUM_COR_COD_ESC_TG_TOT]]</f>
        <v>1.4873563218390804</v>
      </c>
      <c r="BP140" s="30">
        <f>Tabla25[[#This Row],[ROS_DUR_COR_COD_ESC_TG_TOT]]-Tabla25[[#This Row],[PAS_DUR_COR_COD_ESC_TG_TOT]]</f>
        <v>260.06410256410265</v>
      </c>
      <c r="BQ140" s="36">
        <f>Tabla25[[#This Row],[PAS_NUM_COR_COD_ROS_TG_NEG]]-Tabla25[[#This Row],[ESC_NUM_COR_COD_ROS_TG_NEG]]</f>
        <v>-1.1555555555555554</v>
      </c>
      <c r="BR140" s="36">
        <f>Tabla25[[#This Row],[PAS_DUR_COR_COD_ROS_TG_NEG]]-Tabla25[[#This Row],[ESC_DUR_COR_COD_ROS_TG_NEG]]</f>
        <v>-80.14285714285711</v>
      </c>
      <c r="BS140" s="36">
        <f>Tabla25[[#This Row],[PAS_NUM_COR_COD_ROS_TG_NEU]]-Tabla25[[#This Row],[ESC_NUM_COR_COD_ROS_TG_NEU]]</f>
        <v>-2.1222222222222222</v>
      </c>
      <c r="BT140" s="36">
        <f>Tabla25[[#This Row],[PAS_DUR_COR_COD_ROS_TG_NEU]]-Tabla25[[#This Row],[ESC_DUR_COR_COD_ROS_TG_NEU]]</f>
        <v>-707.26623376623377</v>
      </c>
      <c r="BU140" s="36">
        <f>Tabla25[[#This Row],[PAS_NUM_COR_COD_ROS_TG_POS]]-Tabla25[[#This Row],[ESC_NUM_COR_COD_ROS_TG_POS]]</f>
        <v>-0.91250000000000009</v>
      </c>
      <c r="BV140" s="36">
        <f>Tabla25[[#This Row],[PAS_DUR_COR_COD_ROS_TG_POS]]-Tabla25[[#This Row],[ESC_DUR_COR_COD_ROS_TG_POS]]</f>
        <v>-402.79999999999995</v>
      </c>
      <c r="BW140" s="36">
        <f>Tabla25[[#This Row],[PAS_NUM_COR_COD_ROS_TG_TOT]]-Tabla25[[#This Row],[ESC_NUM_COR_COD_ROS_TG_TOT]]</f>
        <v>-1.405128205128205</v>
      </c>
      <c r="BX140" s="36">
        <f>Tabla25[[#This Row],[PAS_DUR_COR_COD_ROS_TG_TOT]]-Tabla25[[#This Row],[ESC_DUR_COR_COD_ROS_TG_TOT]]</f>
        <v>-404.84210526315792</v>
      </c>
      <c r="BY140" s="39">
        <f>Tabla25[[#This Row],[PAS_NUM_COR_COD_ESC_TG_NEG]]-Tabla25[[#This Row],[ESC_NUM_COR_COD_ESC_TG_NEG]]</f>
        <v>-3.3944444444444448</v>
      </c>
      <c r="BZ140" s="39">
        <f>Tabla25[[#This Row],[PAS_DUR_COR_COD_ESC_TG_NEG]]-Tabla25[[#This Row],[ESC_DUR_COR_COD_ESC_TG_NEG]]</f>
        <v>-996.53529411764703</v>
      </c>
      <c r="CA140" s="39">
        <f>Tabla25[[#This Row],[PAS_NUM_COR_COD_ESC_TG_NEU]]-Tabla25[[#This Row],[ESC_NUM_COR_COD_ESC_TG_NEU]]</f>
        <v>-3.161111111111111</v>
      </c>
      <c r="CB140" s="39">
        <f>Tabla25[[#This Row],[PAS_DUR_COR_COD_ESC_TG_NEU]]-Tabla25[[#This Row],[ESC_DUR_COR_COD_ESC_TG_NEU]]</f>
        <v>-911.59999999999991</v>
      </c>
      <c r="CC140" s="39">
        <f>Tabla25[[#This Row],[PAS_NUM_COR_COD_ESC_TG_POS]]-Tabla25[[#This Row],[ESC_NUM_COR_COD_ESC_TG_POS]]</f>
        <v>-1.9125000000000001</v>
      </c>
      <c r="CD140" s="39">
        <f>Tabla25[[#This Row],[PAS_DUR_COR_COD_ESC_TG_POS]]-Tabla25[[#This Row],[ESC_DUR_COR_COD_ESC_TG_POS]]</f>
        <v>-427.63636363636363</v>
      </c>
      <c r="CE140" s="39">
        <f>Tabla25[[#This Row],[PAS_NUM_COR_COD_ESC_TG_TOT]]-Tabla25[[#This Row],[ESC_NUM_COR_COD_ESC_TG_TOT]]</f>
        <v>-2.8282051282051284</v>
      </c>
      <c r="CF140" s="39">
        <f>Tabla25[[#This Row],[PAS_DUR_COR_COD_ESC_TG_TOT]]-Tabla25[[#This Row],[ESC_DUR_COR_COD_ESC_TG_TOT]]</f>
        <v>-742.57859531772579</v>
      </c>
      <c r="CG140" s="42">
        <f>Tabla25[[#This Row],[PAS_NUM_COR_COD_ROS_TG_NEG]]-Tabla25[[#This Row],[PAS_NUM_COR_COD_ESC_TG_NEG]]</f>
        <v>-0.15000000000000002</v>
      </c>
      <c r="CH140" s="42">
        <f>Tabla25[[#This Row],[PAS_NUM_COR_COD_ROS_TG_NEU]]-Tabla25[[#This Row],[PAS_NUM_COR_COD_ESC_TG_NEU]]</f>
        <v>0.65000000000000013</v>
      </c>
      <c r="CI140" s="42">
        <f>Tabla25[[#This Row],[PAS_NUM_COR_COD_ROS_TG_POS]]-Tabla25[[#This Row],[PAS_NUM_COR_COD_ESC_TG_POS]]</f>
        <v>-0.5</v>
      </c>
      <c r="CJ140" s="42">
        <f>Tabla25[[#This Row],[PAS_NUM_COR_COD_ROS_TG_TOT]]-Tabla25[[#This Row],[PAS_NUM_COR_COD_ESC_TG_TOT]]</f>
        <v>0</v>
      </c>
      <c r="CK140" s="42">
        <f>Tabla25[[#This Row],[PAS_DUR_COR_COD_ROS_TG_NEG]]-Tabla25[[#This Row],[PAS_DUR_COR_COD_ESC_TG_NEG]]</f>
        <v>261.58571428571435</v>
      </c>
      <c r="CL140" s="42">
        <f>Tabla25[[#This Row],[PAS_DUR_COR_COD_ROS_TG_NEU]]-Tabla25[[#This Row],[PAS_DUR_COR_COD_ESC_TG_NEU]]</f>
        <v>57.090909090909122</v>
      </c>
      <c r="CM140" s="42">
        <f>Tabla25[[#This Row],[PAS_DUR_COR_COD_ROS_TG_POS]]-Tabla25[[#This Row],[PAS_DUR_COR_COD_ESC_TG_POS]]</f>
        <v>-280.16363636363633</v>
      </c>
      <c r="CN140" s="42">
        <f>Tabla25[[#This Row],[PAS_DUR_COR_COD_ROS_TG_TOT]]-Tabla25[[#This Row],[PAS_DUR_COR_COD_ESC_TG_TOT]]</f>
        <v>-36.769230769230717</v>
      </c>
      <c r="CO140" s="44">
        <f>Tabla25[[#This Row],[ESC_NUM_COR_COD_ROS_TG_NEG]]-Tabla25[[#This Row],[ESC_NUM_COR_COD_ESC_TG_NEG]]</f>
        <v>-2.3888888888888893</v>
      </c>
      <c r="CP140" s="44">
        <f>Tabla25[[#This Row],[ESC_NUM_COR_COD_ROS_TG_NEU]]-Tabla25[[#This Row],[ESC_NUM_COR_COD_ESC_TG_NEU]]</f>
        <v>-0.38888888888888884</v>
      </c>
      <c r="CQ140" s="44">
        <f>Tabla25[[#This Row],[ESC_NUM_COR_COD_ROS_TG_POS]]-Tabla25[[#This Row],[ESC_NUM_COR_COD_ESC_TG_POS]]</f>
        <v>-1.5</v>
      </c>
      <c r="CR140" s="44">
        <f>Tabla25[[#This Row],[ESC_NUM_COR_COD_ROS_TG_TOT]]-Tabla25[[#This Row],[ESC_NUM_COR_COD_ESC_TG_TOT]]</f>
        <v>-1.4230769230769234</v>
      </c>
      <c r="CS140" s="44">
        <f>Tabla25[[#This Row],[ESC_DUR_COR_COD_ROS_TG_NEG]]-Tabla25[[#This Row],[ESC_DUR_COR_COD_ESC_TG_NEG]]</f>
        <v>-654.80672268907563</v>
      </c>
      <c r="CT140" s="44">
        <f>Tabla25[[#This Row],[ESC_DUR_COR_COD_ROS_TG_NEU]]-Tabla25[[#This Row],[ESC_DUR_COR_COD_ESC_TG_NEU]]</f>
        <v>-147.24285714285702</v>
      </c>
      <c r="CU140" s="44">
        <f>Tabla25[[#This Row],[ESC_DUR_COR_COD_ROS_TG_POS]]-Tabla25[[#This Row],[ESC_DUR_COR_COD_ESC_TG_POS]]</f>
        <v>-305</v>
      </c>
      <c r="CV140" s="44">
        <f>Tabla25[[#This Row],[ESC_DUR_COR_COD_ROS_TG_TOT]]-Tabla25[[#This Row],[ESC_DUR_COR_COD_ESC_TG_TOT]]</f>
        <v>-374.50572082379858</v>
      </c>
      <c r="CW140" s="47">
        <f>Tabla25[[#This Row],[ROS_NUM_COR_COD_ROS_TG_NEG]]-Tabla25[[#This Row],[ROS_NUM_COR_COD_ESC_TG_NEG]]</f>
        <v>2.4444444444444442</v>
      </c>
      <c r="CX140" s="47">
        <f>Tabla25[[#This Row],[ROS_NUM_COR_COD_ROS_TG_NEU]]-Tabla25[[#This Row],[ROS_NUM_COR_COD_ESC_TG_NEU]]</f>
        <v>1.6999999999999997</v>
      </c>
      <c r="CY140" s="47">
        <f>Tabla25[[#This Row],[ROS_NUM_COR_COD_ROS_TG_POS]]-Tabla25[[#This Row],[ROS_NUM_COR_COD_ESC_TG_POS]]</f>
        <v>0</v>
      </c>
      <c r="CZ140" s="47">
        <f>Tabla25[[#This Row],[ROS_NUM_COR_COD_ROS_TG_TOT]]-Tabla25[[#This Row],[ROS_NUM_COR_COD_ESC_TG_TOT]]</f>
        <v>1.3448275862068968</v>
      </c>
      <c r="DA140" s="47">
        <f>Tabla25[[#This Row],[ROS_DUR_COR_COD_ROS_TG_NEG]]-Tabla25[[#This Row],[ROS_DUR_COR_COD_ESC_TG_NEG]]</f>
        <v>222.22222222222229</v>
      </c>
      <c r="DB140" s="47">
        <f>Tabla25[[#This Row],[ROS_DUR_COR_COD_ROS_TG_NEU]]-Tabla25[[#This Row],[ROS_DUR_COR_COD_ESC_TG_NEU]]</f>
        <v>404.375</v>
      </c>
      <c r="DC140" s="47">
        <f>Tabla25[[#This Row],[ROS_DUR_COR_COD_ROS_TG_POS]]-Tabla25[[#This Row],[ROS_DUR_COR_COD_ESC_TG_POS]]</f>
        <v>-276</v>
      </c>
      <c r="DD140" s="47">
        <f>Tabla25[[#This Row],[ROS_DUR_COR_COD_ROS_TG_TOT]]-Tabla25[[#This Row],[ROS_DUR_COR_COD_ESC_TG_TOT]]</f>
        <v>113.35897435897425</v>
      </c>
      <c r="DE140" s="57">
        <v>235.55555555555554</v>
      </c>
      <c r="DF140" s="57">
        <v>205.75</v>
      </c>
      <c r="DG140" s="57">
        <v>160.55555555555554</v>
      </c>
      <c r="DH140" s="57">
        <v>200.42307692307693</v>
      </c>
      <c r="DI140" s="57">
        <v>253.5</v>
      </c>
      <c r="DJ140" s="57">
        <v>238.375</v>
      </c>
      <c r="DK140" s="57">
        <v>266.57142857142856</v>
      </c>
      <c r="DL140" s="57">
        <v>252.0952380952381</v>
      </c>
      <c r="DM140" s="57">
        <v>284.35714285714283</v>
      </c>
      <c r="DN140" s="57">
        <v>323</v>
      </c>
      <c r="DO140" s="57">
        <v>370</v>
      </c>
      <c r="DP140" s="57">
        <v>321.13157894736844</v>
      </c>
      <c r="DQ140" s="57">
        <v>271.76470588235293</v>
      </c>
      <c r="DR140" s="57">
        <v>348.4</v>
      </c>
      <c r="DS140" s="57">
        <v>358.21428571428572</v>
      </c>
      <c r="DT140" s="57">
        <v>323.06521739130437</v>
      </c>
      <c r="DU140" s="57">
        <v>251.57142857142858</v>
      </c>
      <c r="DV140" s="57">
        <v>268.81818181818181</v>
      </c>
      <c r="DW140" s="57">
        <v>270.7</v>
      </c>
      <c r="DX140" s="57">
        <v>265.17857142857144</v>
      </c>
      <c r="DY140" s="57">
        <v>186.4</v>
      </c>
      <c r="DZ140" s="57">
        <v>284.8</v>
      </c>
      <c r="EA140" s="57">
        <v>247.36363636363637</v>
      </c>
      <c r="EB140" s="57">
        <v>231.11538461538461</v>
      </c>
      <c r="EC140" s="57">
        <f>Tabla25[[#This Row],[ROS_1DU_COR_COD_ROS_TG_NEG]]-Tabla25[[#This Row],[ROS_1DU_COR_COD_ESC_TG_NEG]]</f>
        <v>-17.944444444444457</v>
      </c>
      <c r="ED140" s="57">
        <f>Tabla25[[#This Row],[ROS_1DU_COR_COD_ROS_TG_NEU]]-Tabla25[[#This Row],[ROS_1DU_COR_COD_ESC_TG_NEU]]</f>
        <v>-32.625</v>
      </c>
      <c r="EE140" s="57">
        <f>Tabla25[[#This Row],[ROS_1DU_COR_COD_ROS_TG_POS]]-Tabla25[[#This Row],[ROS_1DU_COR_COD_ESC_TG_POS]]</f>
        <v>-106.01587301587301</v>
      </c>
      <c r="EF140" s="57">
        <f>Tabla25[[#This Row],[ROS_1DU_COR_COD_ROS_TG_TOT]]-Tabla25[[#This Row],[ROS_1DU_COR_COD_ESC_TG_TOT]]</f>
        <v>-51.672161172161168</v>
      </c>
      <c r="EG140" s="57">
        <f>Tabla25[[#This Row],[ESC_1DU_COR_COD_ROS_TG_NEG]]-Tabla25[[#This Row],[ESC_1DU_COR_COD_ESC_TG_NEG]]</f>
        <v>12.592436974789905</v>
      </c>
      <c r="EH140" s="57">
        <f>Tabla25[[#This Row],[ESC_1DU_COR_COD_ROS_TG_NEU]]-Tabla25[[#This Row],[ESC_1DU_COR_COD_ESC_TG_NEU]]</f>
        <v>-25.399999999999977</v>
      </c>
      <c r="EI140" s="57">
        <f>Tabla25[[#This Row],[ESC_1DU_COR_COD_ROS_TG_POS]]-Tabla25[[#This Row],[ESC_1DU_COR_COD_ESC_TG_POS]]</f>
        <v>11.785714285714278</v>
      </c>
      <c r="EJ140" s="57">
        <f>Tabla25[[#This Row],[ESC_1DU_COR_COD_ROS_TG_TOT]]-Tabla25[[#This Row],[ESC_1DU_COR_COD_ESC_TG_TOT]]</f>
        <v>-1.9336384439359335</v>
      </c>
      <c r="EK140" s="57">
        <f>Tabla25[[#This Row],[PAS_1DU_COR_COD_ROS_TG_NEG]]-Tabla25[[#This Row],[PAS_1DU_COR_COD_ESC_TG_NEG]]</f>
        <v>65.171428571428578</v>
      </c>
      <c r="EL140" s="57">
        <f>Tabla25[[#This Row],[PAS_1DU_COR_COD_ROS_TG_NEU]]-Tabla25[[#This Row],[PAS_1DU_COR_COD_ESC_TG_NEU]]</f>
        <v>-15.981818181818198</v>
      </c>
      <c r="EM140" s="57">
        <f>Tabla25[[#This Row],[PAS_1DU_COR_COD_ROS_TG_POS]]-Tabla25[[#This Row],[PAS_1DU_COR_COD_ESC_TG_POS]]</f>
        <v>23.336363636363615</v>
      </c>
      <c r="EN140" s="57">
        <f>Tabla25[[#This Row],[PAS_1DU_COR_COD_ROS_TG_TOT]]-Tabla25[[#This Row],[PAS_1DU_COR_COD_ESC_TG_TOT]]</f>
        <v>34.063186813186832</v>
      </c>
    </row>
    <row r="141" spans="1:144" x14ac:dyDescent="0.3">
      <c r="A141" s="4" t="s">
        <v>139</v>
      </c>
      <c r="B141" s="2">
        <v>40</v>
      </c>
      <c r="C141" s="2">
        <v>2</v>
      </c>
      <c r="D141" s="2">
        <v>42</v>
      </c>
      <c r="E141" s="19">
        <v>2.9444444444444446</v>
      </c>
      <c r="F141" s="19">
        <v>901.86666666666667</v>
      </c>
      <c r="G141" s="19">
        <v>4.2105263157894735</v>
      </c>
      <c r="H141" s="19">
        <v>898.10526315789468</v>
      </c>
      <c r="I141" s="19">
        <v>3.4705882352941178</v>
      </c>
      <c r="J141" s="19">
        <v>895.5333333333333</v>
      </c>
      <c r="K141" s="19">
        <v>3.5555555555555554</v>
      </c>
      <c r="L141" s="19">
        <v>898.46938775510205</v>
      </c>
      <c r="M141" s="21">
        <v>2.4444444444444446</v>
      </c>
      <c r="N141" s="21">
        <v>557.42857142857144</v>
      </c>
      <c r="O141" s="21">
        <v>3.1578947368421053</v>
      </c>
      <c r="P141" s="21">
        <v>797.11111111111109</v>
      </c>
      <c r="Q141" s="21">
        <v>2.3529411764705883</v>
      </c>
      <c r="R141" s="21">
        <v>728.83333333333337</v>
      </c>
      <c r="S141" s="21">
        <v>2.6666666666666665</v>
      </c>
      <c r="T141" s="21">
        <v>702.22727272727275</v>
      </c>
      <c r="U141" s="22">
        <v>5.5714285714285712</v>
      </c>
      <c r="V141" s="22">
        <v>1418.3333333333333</v>
      </c>
      <c r="W141" s="22">
        <v>3.6666666666666665</v>
      </c>
      <c r="X141" s="22">
        <v>1228.5</v>
      </c>
      <c r="Y141" s="22">
        <v>4.5</v>
      </c>
      <c r="Z141" s="22">
        <v>1319.4285714285713</v>
      </c>
      <c r="AA141" s="22">
        <v>4.6190476190476186</v>
      </c>
      <c r="AB141" s="22">
        <v>1332.9411764705883</v>
      </c>
      <c r="AC141" s="24">
        <v>2.2857142857142856</v>
      </c>
      <c r="AD141" s="24">
        <v>406.85714285714283</v>
      </c>
      <c r="AE141" s="24">
        <v>2.1666666666666665</v>
      </c>
      <c r="AF141" s="24">
        <v>694.2</v>
      </c>
      <c r="AG141" s="24">
        <v>1.875</v>
      </c>
      <c r="AH141" s="24">
        <v>777</v>
      </c>
      <c r="AI141" s="24">
        <v>2.0952380952380953</v>
      </c>
      <c r="AJ141" s="24">
        <v>600.23529411764707</v>
      </c>
      <c r="AK141" s="26">
        <v>2.125</v>
      </c>
      <c r="AL141" s="26">
        <v>713.14285714285711</v>
      </c>
      <c r="AM141" s="26">
        <v>2.7142857142857144</v>
      </c>
      <c r="AN141" s="26">
        <v>1035.8</v>
      </c>
      <c r="AO141" s="26">
        <v>2.2000000000000002</v>
      </c>
      <c r="AP141" s="26">
        <v>701.25</v>
      </c>
      <c r="AQ141" s="26">
        <v>2.3199999999999998</v>
      </c>
      <c r="AR141" s="26">
        <v>789.05</v>
      </c>
      <c r="AS141" s="28">
        <v>2.875</v>
      </c>
      <c r="AT141" s="28">
        <v>909.66666666666663</v>
      </c>
      <c r="AU141" s="28">
        <v>4.4285714285714288</v>
      </c>
      <c r="AV141" s="28">
        <v>1106</v>
      </c>
      <c r="AW141" s="28">
        <v>4.0999999999999996</v>
      </c>
      <c r="AX141" s="28">
        <v>876.2</v>
      </c>
      <c r="AY141" s="28">
        <v>3.8</v>
      </c>
      <c r="AZ141" s="28">
        <v>954.86956521739125</v>
      </c>
      <c r="BA141" s="33">
        <f>Tabla25[[#This Row],[ROS_NUM_COR_COD_ROS_TG_NEG]]-Tabla25[[#This Row],[PAS_NUM_COR_COD_ROS_TG_NEG]]</f>
        <v>0.43055555555555536</v>
      </c>
      <c r="BB141" s="33">
        <f>Tabla25[[#This Row],[ROS_DUR_COR_COD_ROS_TG_NEG]]-Tabla25[[#This Row],[PAS_DUR_COR_COD_ROS_TG_NEG]]</f>
        <v>352.23809523809518</v>
      </c>
      <c r="BC141" s="33">
        <f>Tabla25[[#This Row],[ROS_NUM_COR_COD_ROS_TG_NEU]]-Tabla25[[#This Row],[PAS_NUM_COR_COD_ROS_TG_NEU]]</f>
        <v>1.2706766917293235</v>
      </c>
      <c r="BD141" s="33">
        <f>Tabla25[[#This Row],[ROS_DUR_COR_COD_ROS_TG_NEU]]-Tabla25[[#This Row],[PAS_DUR_COR_COD_ROS_TG_NEU]]</f>
        <v>308.88888888888891</v>
      </c>
      <c r="BE141" s="33">
        <f>Tabla25[[#This Row],[ROS_NUM_COR_COD_ROS_TG_POS]]-Tabla25[[#This Row],[PAS_NUM_COR_COD_ROS_TG_POS]]</f>
        <v>1.7470588235294113</v>
      </c>
      <c r="BF141" s="33">
        <f>Tabla25[[#This Row],[ROS_DUR_COR_COD_ROS_TG_POS]]-Tabla25[[#This Row],[PAS_DUR_COR_COD_ROS_TG_POS]]</f>
        <v>147.36666666666667</v>
      </c>
      <c r="BG141" s="33">
        <f>Tabla25[[#This Row],[ROS_NUM_COR_COD_ROS_TG_TOT]]-Tabla25[[#This Row],[PAS_NUM_COR_COD_ROS_TG_TOT]]</f>
        <v>1.1333333333333333</v>
      </c>
      <c r="BH141" s="33">
        <f>Tabla25[[#This Row],[ROS_DUR_COR_COD_ROS_TG_TOT]]-Tabla25[[#This Row],[PAS_DUR_COR_COD_ROS_TG_TOT]]</f>
        <v>252.64229249011851</v>
      </c>
      <c r="BI141" s="30">
        <f>Tabla25[[#This Row],[ROS_NUM_COR_COD_ESC_TG_NEG]]-Tabla25[[#This Row],[PAS_NUM_COR_COD_ESC_TG_NEG]]</f>
        <v>-0.81944444444444464</v>
      </c>
      <c r="BJ141" s="30">
        <f>Tabla25[[#This Row],[ROS_DUR_COR_COD_ESC_TG_NEG]]-Tabla25[[#This Row],[PAS_DUR_COR_COD_ESC_TG_NEG]]</f>
        <v>-188.72380952380956</v>
      </c>
      <c r="BK141" s="30">
        <f>Tabla25[[#This Row],[ROS_NUM_COR_COD_ESC_TG_NEU]]-Tabla25[[#This Row],[PAS_NUM_COR_COD_ESC_TG_NEU]]</f>
        <v>-1.496240601503759</v>
      </c>
      <c r="BL141" s="30">
        <f>Tabla25[[#This Row],[ROS_DUR_COR_COD_ESC_TG_NEU]]-Tabla25[[#This Row],[PAS_DUR_COR_COD_ESC_TG_NEU]]</f>
        <v>137.69473684210527</v>
      </c>
      <c r="BM141" s="30">
        <f>Tabla25[[#This Row],[ROS_NUM_COR_COD_ESC_TG_POS]]-Tabla25[[#This Row],[PAS_NUM_COR_COD_ESC_TG_POS]]</f>
        <v>-1.2705882352941176</v>
      </c>
      <c r="BN141" s="30">
        <f>Tabla25[[#This Row],[ROS_DUR_COR_COD_ESC_TG_POS]]-Tabla25[[#This Row],[PAS_DUR_COR_COD_ESC_TG_POS]]</f>
        <v>-194.2833333333333</v>
      </c>
      <c r="BO141" s="30">
        <f>Tabla25[[#This Row],[ROS_NUM_COR_COD_ESC_TG_TOT]]-Tabla25[[#This Row],[PAS_NUM_COR_COD_ESC_TG_TOT]]</f>
        <v>-1.2355555555555555</v>
      </c>
      <c r="BP141" s="30">
        <f>Tabla25[[#This Row],[ROS_DUR_COR_COD_ESC_TG_TOT]]-Tabla25[[#This Row],[PAS_DUR_COR_COD_ESC_TG_TOT]]</f>
        <v>-109.41938775510209</v>
      </c>
      <c r="BQ141" s="36">
        <f>Tabla25[[#This Row],[PAS_NUM_COR_COD_ROS_TG_NEG]]-Tabla25[[#This Row],[ESC_NUM_COR_COD_ROS_TG_NEG]]</f>
        <v>0.15873015873015905</v>
      </c>
      <c r="BR141" s="36">
        <f>Tabla25[[#This Row],[PAS_DUR_COR_COD_ROS_TG_NEG]]-Tabla25[[#This Row],[ESC_DUR_COR_COD_ROS_TG_NEG]]</f>
        <v>150.57142857142861</v>
      </c>
      <c r="BS141" s="36">
        <f>Tabla25[[#This Row],[PAS_NUM_COR_COD_ROS_TG_NEU]]-Tabla25[[#This Row],[ESC_NUM_COR_COD_ROS_TG_NEU]]</f>
        <v>0.99122807017543879</v>
      </c>
      <c r="BT141" s="36">
        <f>Tabla25[[#This Row],[PAS_DUR_COR_COD_ROS_TG_NEU]]-Tabla25[[#This Row],[ESC_DUR_COR_COD_ROS_TG_NEU]]</f>
        <v>102.91111111111104</v>
      </c>
      <c r="BU141" s="36">
        <f>Tabla25[[#This Row],[PAS_NUM_COR_COD_ROS_TG_POS]]-Tabla25[[#This Row],[ESC_NUM_COR_COD_ROS_TG_POS]]</f>
        <v>0.47794117647058831</v>
      </c>
      <c r="BV141" s="36">
        <f>Tabla25[[#This Row],[PAS_DUR_COR_COD_ROS_TG_POS]]-Tabla25[[#This Row],[ESC_DUR_COR_COD_ROS_TG_POS]]</f>
        <v>-48.166666666666629</v>
      </c>
      <c r="BW141" s="36">
        <f>Tabla25[[#This Row],[PAS_NUM_COR_COD_ROS_TG_TOT]]-Tabla25[[#This Row],[ESC_NUM_COR_COD_ROS_TG_TOT]]</f>
        <v>0.57142857142857117</v>
      </c>
      <c r="BX141" s="36">
        <f>Tabla25[[#This Row],[PAS_DUR_COR_COD_ROS_TG_TOT]]-Tabla25[[#This Row],[ESC_DUR_COR_COD_ROS_TG_TOT]]</f>
        <v>101.99197860962568</v>
      </c>
      <c r="BY141" s="39">
        <f>Tabla25[[#This Row],[PAS_NUM_COR_COD_ESC_TG_NEG]]-Tabla25[[#This Row],[ESC_NUM_COR_COD_ESC_TG_NEG]]</f>
        <v>-2.6269841269841265</v>
      </c>
      <c r="BZ141" s="39">
        <f>Tabla25[[#This Row],[PAS_DUR_COR_COD_ESC_TG_NEG]]-Tabla25[[#This Row],[ESC_DUR_COR_COD_ESC_TG_NEG]]</f>
        <v>-516.46666666666658</v>
      </c>
      <c r="CA141" s="39">
        <f>Tabla25[[#This Row],[PAS_NUM_COR_COD_ESC_TG_NEU]]-Tabla25[[#This Row],[ESC_NUM_COR_COD_ESC_TG_NEU]]</f>
        <v>0.54385964912280693</v>
      </c>
      <c r="CB141" s="39">
        <f>Tabla25[[#This Row],[PAS_DUR_COR_COD_ESC_TG_NEU]]-Tabla25[[#This Row],[ESC_DUR_COR_COD_ESC_TG_NEU]]</f>
        <v>-330.39473684210532</v>
      </c>
      <c r="CC141" s="39">
        <f>Tabla25[[#This Row],[PAS_NUM_COR_COD_ESC_TG_POS]]-Tabla25[[#This Row],[ESC_NUM_COR_COD_ESC_TG_POS]]</f>
        <v>-1.0294117647058822</v>
      </c>
      <c r="CD141" s="39">
        <f>Tabla25[[#This Row],[PAS_DUR_COR_COD_ESC_TG_POS]]-Tabla25[[#This Row],[ESC_DUR_COR_COD_ESC_TG_POS]]</f>
        <v>-423.89523809523803</v>
      </c>
      <c r="CE141" s="39">
        <f>Tabla25[[#This Row],[PAS_NUM_COR_COD_ESC_TG_TOT]]-Tabla25[[#This Row],[ESC_NUM_COR_COD_ESC_TG_TOT]]</f>
        <v>-1.0634920634920633</v>
      </c>
      <c r="CF141" s="39">
        <f>Tabla25[[#This Row],[PAS_DUR_COR_COD_ESC_TG_TOT]]-Tabla25[[#This Row],[ESC_DUR_COR_COD_ESC_TG_TOT]]</f>
        <v>-434.47178871548624</v>
      </c>
      <c r="CG141" s="42">
        <f>Tabla25[[#This Row],[PAS_NUM_COR_COD_ROS_TG_NEG]]-Tabla25[[#This Row],[PAS_NUM_COR_COD_ESC_TG_NEG]]</f>
        <v>-0.5</v>
      </c>
      <c r="CH141" s="42">
        <f>Tabla25[[#This Row],[PAS_NUM_COR_COD_ROS_TG_NEU]]-Tabla25[[#This Row],[PAS_NUM_COR_COD_ESC_TG_NEU]]</f>
        <v>-1.0526315789473681</v>
      </c>
      <c r="CI141" s="42">
        <f>Tabla25[[#This Row],[PAS_NUM_COR_COD_ROS_TG_POS]]-Tabla25[[#This Row],[PAS_NUM_COR_COD_ESC_TG_POS]]</f>
        <v>-1.1176470588235294</v>
      </c>
      <c r="CJ141" s="42">
        <f>Tabla25[[#This Row],[PAS_NUM_COR_COD_ROS_TG_TOT]]-Tabla25[[#This Row],[PAS_NUM_COR_COD_ESC_TG_TOT]]</f>
        <v>-0.88888888888888884</v>
      </c>
      <c r="CK141" s="42">
        <f>Tabla25[[#This Row],[PAS_DUR_COR_COD_ROS_TG_NEG]]-Tabla25[[#This Row],[PAS_DUR_COR_COD_ESC_TG_NEG]]</f>
        <v>-344.43809523809523</v>
      </c>
      <c r="CL141" s="42">
        <f>Tabla25[[#This Row],[PAS_DUR_COR_COD_ROS_TG_NEU]]-Tabla25[[#This Row],[PAS_DUR_COR_COD_ESC_TG_NEU]]</f>
        <v>-100.9941520467836</v>
      </c>
      <c r="CM141" s="42">
        <f>Tabla25[[#This Row],[PAS_DUR_COR_COD_ROS_TG_POS]]-Tabla25[[#This Row],[PAS_DUR_COR_COD_ESC_TG_POS]]</f>
        <v>-166.69999999999993</v>
      </c>
      <c r="CN141" s="42">
        <f>Tabla25[[#This Row],[PAS_DUR_COR_COD_ROS_TG_TOT]]-Tabla25[[#This Row],[PAS_DUR_COR_COD_ESC_TG_TOT]]</f>
        <v>-196.2421150278293</v>
      </c>
      <c r="CO141" s="44">
        <f>Tabla25[[#This Row],[ESC_NUM_COR_COD_ROS_TG_NEG]]-Tabla25[[#This Row],[ESC_NUM_COR_COD_ESC_TG_NEG]]</f>
        <v>-3.2857142857142856</v>
      </c>
      <c r="CP141" s="44">
        <f>Tabla25[[#This Row],[ESC_NUM_COR_COD_ROS_TG_NEU]]-Tabla25[[#This Row],[ESC_NUM_COR_COD_ESC_TG_NEU]]</f>
        <v>-1.5</v>
      </c>
      <c r="CQ141" s="44">
        <f>Tabla25[[#This Row],[ESC_NUM_COR_COD_ROS_TG_POS]]-Tabla25[[#This Row],[ESC_NUM_COR_COD_ESC_TG_POS]]</f>
        <v>-2.625</v>
      </c>
      <c r="CR141" s="44">
        <f>Tabla25[[#This Row],[ESC_NUM_COR_COD_ROS_TG_TOT]]-Tabla25[[#This Row],[ESC_NUM_COR_COD_ESC_TG_TOT]]</f>
        <v>-2.5238095238095233</v>
      </c>
      <c r="CS141" s="44">
        <f>Tabla25[[#This Row],[ESC_DUR_COR_COD_ROS_TG_NEG]]-Tabla25[[#This Row],[ESC_DUR_COR_COD_ESC_TG_NEG]]</f>
        <v>-1011.4761904761904</v>
      </c>
      <c r="CT141" s="44">
        <f>Tabla25[[#This Row],[ESC_DUR_COR_COD_ROS_TG_NEU]]-Tabla25[[#This Row],[ESC_DUR_COR_COD_ESC_TG_NEU]]</f>
        <v>-534.29999999999995</v>
      </c>
      <c r="CU141" s="44">
        <f>Tabla25[[#This Row],[ESC_DUR_COR_COD_ROS_TG_POS]]-Tabla25[[#This Row],[ESC_DUR_COR_COD_ESC_TG_POS]]</f>
        <v>-542.42857142857133</v>
      </c>
      <c r="CV141" s="44">
        <f>Tabla25[[#This Row],[ESC_DUR_COR_COD_ROS_TG_TOT]]-Tabla25[[#This Row],[ESC_DUR_COR_COD_ESC_TG_TOT]]</f>
        <v>-732.70588235294122</v>
      </c>
      <c r="CW141" s="47">
        <f>Tabla25[[#This Row],[ROS_NUM_COR_COD_ROS_TG_NEG]]-Tabla25[[#This Row],[ROS_NUM_COR_COD_ESC_TG_NEG]]</f>
        <v>0.75</v>
      </c>
      <c r="CX141" s="47">
        <f>Tabla25[[#This Row],[ROS_NUM_COR_COD_ROS_TG_NEU]]-Tabla25[[#This Row],[ROS_NUM_COR_COD_ESC_TG_NEU]]</f>
        <v>1.7142857142857144</v>
      </c>
      <c r="CY141" s="47">
        <f>Tabla25[[#This Row],[ROS_NUM_COR_COD_ROS_TG_POS]]-Tabla25[[#This Row],[ROS_NUM_COR_COD_ESC_TG_POS]]</f>
        <v>1.8999999999999995</v>
      </c>
      <c r="CZ141" s="47">
        <f>Tabla25[[#This Row],[ROS_NUM_COR_COD_ROS_TG_TOT]]-Tabla25[[#This Row],[ROS_NUM_COR_COD_ESC_TG_TOT]]</f>
        <v>1.48</v>
      </c>
      <c r="DA141" s="47">
        <f>Tabla25[[#This Row],[ROS_DUR_COR_COD_ROS_TG_NEG]]-Tabla25[[#This Row],[ROS_DUR_COR_COD_ESC_TG_NEG]]</f>
        <v>196.52380952380952</v>
      </c>
      <c r="DB141" s="47">
        <f>Tabla25[[#This Row],[ROS_DUR_COR_COD_ROS_TG_NEU]]-Tabla25[[#This Row],[ROS_DUR_COR_COD_ESC_TG_NEU]]</f>
        <v>70.200000000000045</v>
      </c>
      <c r="DC141" s="47">
        <f>Tabla25[[#This Row],[ROS_DUR_COR_COD_ROS_TG_POS]]-Tabla25[[#This Row],[ROS_DUR_COR_COD_ESC_TG_POS]]</f>
        <v>174.95000000000005</v>
      </c>
      <c r="DD141" s="47">
        <f>Tabla25[[#This Row],[ROS_DUR_COR_COD_ROS_TG_TOT]]-Tabla25[[#This Row],[ROS_DUR_COR_COD_ESC_TG_TOT]]</f>
        <v>165.8195652173913</v>
      </c>
      <c r="DE141" s="57">
        <v>273.33333333333331</v>
      </c>
      <c r="DF141" s="57">
        <v>244.71428571428572</v>
      </c>
      <c r="DG141" s="57">
        <v>189.1</v>
      </c>
      <c r="DH141" s="57">
        <v>228</v>
      </c>
      <c r="DI141" s="57">
        <v>289.85714285714283</v>
      </c>
      <c r="DJ141" s="57">
        <v>298.8</v>
      </c>
      <c r="DK141" s="57">
        <v>318.875</v>
      </c>
      <c r="DL141" s="57">
        <v>303.7</v>
      </c>
      <c r="DM141" s="57">
        <v>167.85714285714286</v>
      </c>
      <c r="DN141" s="57">
        <v>221.6</v>
      </c>
      <c r="DO141" s="57">
        <v>288</v>
      </c>
      <c r="DP141" s="57">
        <v>219</v>
      </c>
      <c r="DQ141" s="57">
        <v>144.33333333333334</v>
      </c>
      <c r="DR141" s="57">
        <v>247.25</v>
      </c>
      <c r="DS141" s="57">
        <v>231.85714285714286</v>
      </c>
      <c r="DT141" s="57">
        <v>204.58823529411765</v>
      </c>
      <c r="DU141" s="57">
        <v>156.71428571428572</v>
      </c>
      <c r="DV141" s="57">
        <v>226.22222222222223</v>
      </c>
      <c r="DW141" s="57">
        <v>204.16666666666666</v>
      </c>
      <c r="DX141" s="57">
        <v>198.09090909090909</v>
      </c>
      <c r="DY141" s="57">
        <v>258.39999999999998</v>
      </c>
      <c r="DZ141" s="57">
        <v>203.26315789473685</v>
      </c>
      <c r="EA141" s="57">
        <v>226.33333333333334</v>
      </c>
      <c r="EB141" s="57">
        <v>227.20408163265307</v>
      </c>
      <c r="EC141" s="57">
        <f>Tabla25[[#This Row],[ROS_1DU_COR_COD_ROS_TG_NEG]]-Tabla25[[#This Row],[ROS_1DU_COR_COD_ESC_TG_NEG]]</f>
        <v>-16.523809523809518</v>
      </c>
      <c r="ED141" s="57">
        <f>Tabla25[[#This Row],[ROS_1DU_COR_COD_ROS_TG_NEU]]-Tabla25[[#This Row],[ROS_1DU_COR_COD_ESC_TG_NEU]]</f>
        <v>-54.085714285714289</v>
      </c>
      <c r="EE141" s="57">
        <f>Tabla25[[#This Row],[ROS_1DU_COR_COD_ROS_TG_POS]]-Tabla25[[#This Row],[ROS_1DU_COR_COD_ESC_TG_POS]]</f>
        <v>-129.77500000000001</v>
      </c>
      <c r="EF141" s="57">
        <f>Tabla25[[#This Row],[ROS_1DU_COR_COD_ROS_TG_TOT]]-Tabla25[[#This Row],[ROS_1DU_COR_COD_ESC_TG_TOT]]</f>
        <v>-75.699999999999989</v>
      </c>
      <c r="EG141" s="57">
        <f>Tabla25[[#This Row],[ESC_1DU_COR_COD_ROS_TG_NEG]]-Tabla25[[#This Row],[ESC_1DU_COR_COD_ESC_TG_NEG]]</f>
        <v>23.523809523809518</v>
      </c>
      <c r="EH141" s="57">
        <f>Tabla25[[#This Row],[ESC_1DU_COR_COD_ROS_TG_NEU]]-Tabla25[[#This Row],[ESC_1DU_COR_COD_ESC_TG_NEU]]</f>
        <v>-25.650000000000006</v>
      </c>
      <c r="EI141" s="57">
        <f>Tabla25[[#This Row],[ESC_1DU_COR_COD_ROS_TG_POS]]-Tabla25[[#This Row],[ESC_1DU_COR_COD_ESC_TG_POS]]</f>
        <v>56.142857142857139</v>
      </c>
      <c r="EJ141" s="57">
        <f>Tabla25[[#This Row],[ESC_1DU_COR_COD_ROS_TG_TOT]]-Tabla25[[#This Row],[ESC_1DU_COR_COD_ESC_TG_TOT]]</f>
        <v>14.411764705882348</v>
      </c>
      <c r="EK141" s="57">
        <f>Tabla25[[#This Row],[PAS_1DU_COR_COD_ROS_TG_NEG]]-Tabla25[[#This Row],[PAS_1DU_COR_COD_ESC_TG_NEG]]</f>
        <v>-101.68571428571425</v>
      </c>
      <c r="EL141" s="57">
        <f>Tabla25[[#This Row],[PAS_1DU_COR_COD_ROS_TG_NEU]]-Tabla25[[#This Row],[PAS_1DU_COR_COD_ESC_TG_NEU]]</f>
        <v>22.959064327485379</v>
      </c>
      <c r="EM141" s="57">
        <f>Tabla25[[#This Row],[PAS_1DU_COR_COD_ROS_TG_POS]]-Tabla25[[#This Row],[PAS_1DU_COR_COD_ESC_TG_POS]]</f>
        <v>-22.166666666666686</v>
      </c>
      <c r="EN141" s="57">
        <f>Tabla25[[#This Row],[PAS_1DU_COR_COD_ROS_TG_TOT]]-Tabla25[[#This Row],[PAS_1DU_COR_COD_ESC_TG_TOT]]</f>
        <v>-29.113172541743978</v>
      </c>
    </row>
    <row r="142" spans="1:144" x14ac:dyDescent="0.3">
      <c r="A142" s="2" t="s">
        <v>140</v>
      </c>
      <c r="B142" s="2">
        <v>40</v>
      </c>
      <c r="C142" s="2">
        <v>2</v>
      </c>
      <c r="D142" s="2">
        <v>46</v>
      </c>
      <c r="E142" s="19">
        <v>2.6</v>
      </c>
      <c r="F142" s="19">
        <v>1053.7692307692307</v>
      </c>
      <c r="G142" s="19">
        <v>3.25</v>
      </c>
      <c r="H142" s="19">
        <v>1059.2941176470588</v>
      </c>
      <c r="I142" s="19">
        <v>2.7</v>
      </c>
      <c r="J142" s="19">
        <v>1322.5454545454545</v>
      </c>
      <c r="K142" s="19">
        <v>2.85</v>
      </c>
      <c r="L142" s="19">
        <v>1128.1707317073171</v>
      </c>
      <c r="M142" s="21">
        <v>3.05</v>
      </c>
      <c r="N142" s="21">
        <v>972.9375</v>
      </c>
      <c r="O142" s="21">
        <v>3.4</v>
      </c>
      <c r="P142" s="21">
        <v>1353.1428571428571</v>
      </c>
      <c r="Q142" s="21">
        <v>3.4</v>
      </c>
      <c r="R142" s="21">
        <v>1126.5263157894738</v>
      </c>
      <c r="S142" s="21">
        <v>3.2833333333333332</v>
      </c>
      <c r="T142" s="21">
        <v>1141.1224489795918</v>
      </c>
      <c r="U142" s="22">
        <v>5</v>
      </c>
      <c r="V142" s="22">
        <v>1455.5</v>
      </c>
      <c r="W142" s="22">
        <v>2.7</v>
      </c>
      <c r="X142" s="22">
        <v>690.25</v>
      </c>
      <c r="Y142" s="22">
        <v>4.5</v>
      </c>
      <c r="Z142" s="22">
        <v>1370.6666666666667</v>
      </c>
      <c r="AA142" s="22">
        <v>3.9629629629629628</v>
      </c>
      <c r="AB142" s="22">
        <v>1156.1304347826087</v>
      </c>
      <c r="AC142" s="24">
        <v>2</v>
      </c>
      <c r="AD142" s="24">
        <v>980.66666666666663</v>
      </c>
      <c r="AE142" s="24">
        <v>4.2</v>
      </c>
      <c r="AF142" s="24">
        <v>1188.5555555555557</v>
      </c>
      <c r="AG142" s="24">
        <v>1.9</v>
      </c>
      <c r="AH142" s="24">
        <v>760.83333333333337</v>
      </c>
      <c r="AI142" s="24">
        <v>2.7777777777777777</v>
      </c>
      <c r="AJ142" s="24">
        <v>1011.3333333333334</v>
      </c>
      <c r="AK142" s="26">
        <v>4.5555555555555554</v>
      </c>
      <c r="AL142" s="26">
        <v>1147.2222222222222</v>
      </c>
      <c r="AM142" s="26">
        <v>3.4</v>
      </c>
      <c r="AN142" s="26">
        <v>864.3</v>
      </c>
      <c r="AO142" s="26">
        <v>2.6</v>
      </c>
      <c r="AP142" s="26">
        <v>564.20000000000005</v>
      </c>
      <c r="AQ142" s="26">
        <v>3.4827586206896552</v>
      </c>
      <c r="AR142" s="26">
        <v>848.62068965517244</v>
      </c>
      <c r="AS142" s="28">
        <v>2.6666666666666665</v>
      </c>
      <c r="AT142" s="28">
        <v>702.25</v>
      </c>
      <c r="AU142" s="28">
        <v>4.3</v>
      </c>
      <c r="AV142" s="28">
        <v>1174.4444444444443</v>
      </c>
      <c r="AW142" s="28">
        <v>4.5</v>
      </c>
      <c r="AX142" s="28">
        <v>1279.2</v>
      </c>
      <c r="AY142" s="28">
        <v>3.8620689655172415</v>
      </c>
      <c r="AZ142" s="28">
        <v>1073.3333333333333</v>
      </c>
      <c r="BA142" s="33">
        <f>Tabla25[[#This Row],[ROS_NUM_COR_COD_ROS_TG_NEG]]-Tabla25[[#This Row],[PAS_NUM_COR_COD_ROS_TG_NEG]]</f>
        <v>-0.3833333333333333</v>
      </c>
      <c r="BB142" s="33">
        <f>Tabla25[[#This Row],[ROS_DUR_COR_COD_ROS_TG_NEG]]-Tabla25[[#This Row],[PAS_DUR_COR_COD_ROS_TG_NEG]]</f>
        <v>-270.6875</v>
      </c>
      <c r="BC142" s="33">
        <f>Tabla25[[#This Row],[ROS_NUM_COR_COD_ROS_TG_NEU]]-Tabla25[[#This Row],[PAS_NUM_COR_COD_ROS_TG_NEU]]</f>
        <v>0.89999999999999991</v>
      </c>
      <c r="BD142" s="33">
        <f>Tabla25[[#This Row],[ROS_DUR_COR_COD_ROS_TG_NEU]]-Tabla25[[#This Row],[PAS_DUR_COR_COD_ROS_TG_NEU]]</f>
        <v>-178.69841269841277</v>
      </c>
      <c r="BE142" s="33">
        <f>Tabla25[[#This Row],[ROS_NUM_COR_COD_ROS_TG_POS]]-Tabla25[[#This Row],[PAS_NUM_COR_COD_ROS_TG_POS]]</f>
        <v>1.1000000000000001</v>
      </c>
      <c r="BF142" s="33">
        <f>Tabla25[[#This Row],[ROS_DUR_COR_COD_ROS_TG_POS]]-Tabla25[[#This Row],[PAS_DUR_COR_COD_ROS_TG_POS]]</f>
        <v>152.67368421052629</v>
      </c>
      <c r="BG142" s="33">
        <f>Tabla25[[#This Row],[ROS_NUM_COR_COD_ROS_TG_TOT]]-Tabla25[[#This Row],[PAS_NUM_COR_COD_ROS_TG_TOT]]</f>
        <v>0.57873563218390833</v>
      </c>
      <c r="BH142" s="33">
        <f>Tabla25[[#This Row],[ROS_DUR_COR_COD_ROS_TG_TOT]]-Tabla25[[#This Row],[PAS_DUR_COR_COD_ROS_TG_TOT]]</f>
        <v>-67.789115646258551</v>
      </c>
      <c r="BI142" s="30">
        <f>Tabla25[[#This Row],[ROS_NUM_COR_COD_ESC_TG_NEG]]-Tabla25[[#This Row],[PAS_NUM_COR_COD_ESC_TG_NEG]]</f>
        <v>1.9555555555555553</v>
      </c>
      <c r="BJ142" s="30">
        <f>Tabla25[[#This Row],[ROS_DUR_COR_COD_ESC_TG_NEG]]-Tabla25[[#This Row],[PAS_DUR_COR_COD_ESC_TG_NEG]]</f>
        <v>93.452991452991455</v>
      </c>
      <c r="BK142" s="30">
        <f>Tabla25[[#This Row],[ROS_NUM_COR_COD_ESC_TG_NEU]]-Tabla25[[#This Row],[PAS_NUM_COR_COD_ESC_TG_NEU]]</f>
        <v>0.14999999999999991</v>
      </c>
      <c r="BL142" s="30">
        <f>Tabla25[[#This Row],[ROS_DUR_COR_COD_ESC_TG_NEU]]-Tabla25[[#This Row],[PAS_DUR_COR_COD_ESC_TG_NEU]]</f>
        <v>-194.99411764705883</v>
      </c>
      <c r="BM142" s="30">
        <f>Tabla25[[#This Row],[ROS_NUM_COR_COD_ESC_TG_POS]]-Tabla25[[#This Row],[PAS_NUM_COR_COD_ESC_TG_POS]]</f>
        <v>-0.10000000000000009</v>
      </c>
      <c r="BN142" s="30">
        <f>Tabla25[[#This Row],[ROS_DUR_COR_COD_ESC_TG_POS]]-Tabla25[[#This Row],[PAS_DUR_COR_COD_ESC_TG_POS]]</f>
        <v>-758.34545454545446</v>
      </c>
      <c r="BO142" s="30">
        <f>Tabla25[[#This Row],[ROS_NUM_COR_COD_ESC_TG_TOT]]-Tabla25[[#This Row],[PAS_NUM_COR_COD_ESC_TG_TOT]]</f>
        <v>0.63275862068965516</v>
      </c>
      <c r="BP142" s="30">
        <f>Tabla25[[#This Row],[ROS_DUR_COR_COD_ESC_TG_TOT]]-Tabla25[[#This Row],[PAS_DUR_COR_COD_ESC_TG_TOT]]</f>
        <v>-279.5500420521447</v>
      </c>
      <c r="BQ142" s="36">
        <f>Tabla25[[#This Row],[PAS_NUM_COR_COD_ROS_TG_NEG]]-Tabla25[[#This Row],[ESC_NUM_COR_COD_ROS_TG_NEG]]</f>
        <v>1.0499999999999998</v>
      </c>
      <c r="BR142" s="36">
        <f>Tabla25[[#This Row],[PAS_DUR_COR_COD_ROS_TG_NEG]]-Tabla25[[#This Row],[ESC_DUR_COR_COD_ROS_TG_NEG]]</f>
        <v>-7.7291666666666288</v>
      </c>
      <c r="BS142" s="36">
        <f>Tabla25[[#This Row],[PAS_NUM_COR_COD_ROS_TG_NEU]]-Tabla25[[#This Row],[ESC_NUM_COR_COD_ROS_TG_NEU]]</f>
        <v>-0.80000000000000027</v>
      </c>
      <c r="BT142" s="36">
        <f>Tabla25[[#This Row],[PAS_DUR_COR_COD_ROS_TG_NEU]]-Tabla25[[#This Row],[ESC_DUR_COR_COD_ROS_TG_NEU]]</f>
        <v>164.58730158730145</v>
      </c>
      <c r="BU142" s="36">
        <f>Tabla25[[#This Row],[PAS_NUM_COR_COD_ROS_TG_POS]]-Tabla25[[#This Row],[ESC_NUM_COR_COD_ROS_TG_POS]]</f>
        <v>1.5</v>
      </c>
      <c r="BV142" s="36">
        <f>Tabla25[[#This Row],[PAS_DUR_COR_COD_ROS_TG_POS]]-Tabla25[[#This Row],[ESC_DUR_COR_COD_ROS_TG_POS]]</f>
        <v>365.69298245614038</v>
      </c>
      <c r="BW142" s="36">
        <f>Tabla25[[#This Row],[PAS_NUM_COR_COD_ROS_TG_TOT]]-Tabla25[[#This Row],[ESC_NUM_COR_COD_ROS_TG_TOT]]</f>
        <v>0.50555555555555554</v>
      </c>
      <c r="BX142" s="36">
        <f>Tabla25[[#This Row],[PAS_DUR_COR_COD_ROS_TG_TOT]]-Tabla25[[#This Row],[ESC_DUR_COR_COD_ROS_TG_TOT]]</f>
        <v>129.78911564625844</v>
      </c>
      <c r="BY142" s="39">
        <f>Tabla25[[#This Row],[PAS_NUM_COR_COD_ESC_TG_NEG]]-Tabla25[[#This Row],[ESC_NUM_COR_COD_ESC_TG_NEG]]</f>
        <v>-2.4</v>
      </c>
      <c r="BZ142" s="39">
        <f>Tabla25[[#This Row],[PAS_DUR_COR_COD_ESC_TG_NEG]]-Tabla25[[#This Row],[ESC_DUR_COR_COD_ESC_TG_NEG]]</f>
        <v>-401.73076923076928</v>
      </c>
      <c r="CA142" s="39">
        <f>Tabla25[[#This Row],[PAS_NUM_COR_COD_ESC_TG_NEU]]-Tabla25[[#This Row],[ESC_NUM_COR_COD_ESC_TG_NEU]]</f>
        <v>0.54999999999999982</v>
      </c>
      <c r="CB142" s="39">
        <f>Tabla25[[#This Row],[PAS_DUR_COR_COD_ESC_TG_NEU]]-Tabla25[[#This Row],[ESC_DUR_COR_COD_ESC_TG_NEU]]</f>
        <v>369.04411764705878</v>
      </c>
      <c r="CC142" s="39">
        <f>Tabla25[[#This Row],[PAS_NUM_COR_COD_ESC_TG_POS]]-Tabla25[[#This Row],[ESC_NUM_COR_COD_ESC_TG_POS]]</f>
        <v>-1.7999999999999998</v>
      </c>
      <c r="CD142" s="39">
        <f>Tabla25[[#This Row],[PAS_DUR_COR_COD_ESC_TG_POS]]-Tabla25[[#This Row],[ESC_DUR_COR_COD_ESC_TG_POS]]</f>
        <v>-48.121212121212238</v>
      </c>
      <c r="CE142" s="39">
        <f>Tabla25[[#This Row],[PAS_NUM_COR_COD_ESC_TG_TOT]]-Tabla25[[#This Row],[ESC_NUM_COR_COD_ESC_TG_TOT]]</f>
        <v>-1.1129629629629627</v>
      </c>
      <c r="CF142" s="39">
        <f>Tabla25[[#This Row],[PAS_DUR_COR_COD_ESC_TG_TOT]]-Tabla25[[#This Row],[ESC_DUR_COR_COD_ESC_TG_TOT]]</f>
        <v>-27.9597030752916</v>
      </c>
      <c r="CG142" s="42">
        <f>Tabla25[[#This Row],[PAS_NUM_COR_COD_ROS_TG_NEG]]-Tabla25[[#This Row],[PAS_NUM_COR_COD_ESC_TG_NEG]]</f>
        <v>0.44999999999999973</v>
      </c>
      <c r="CH142" s="42">
        <f>Tabla25[[#This Row],[PAS_NUM_COR_COD_ROS_TG_NEU]]-Tabla25[[#This Row],[PAS_NUM_COR_COD_ESC_TG_NEU]]</f>
        <v>0.14999999999999991</v>
      </c>
      <c r="CI142" s="42">
        <f>Tabla25[[#This Row],[PAS_NUM_COR_COD_ROS_TG_POS]]-Tabla25[[#This Row],[PAS_NUM_COR_COD_ESC_TG_POS]]</f>
        <v>0.69999999999999973</v>
      </c>
      <c r="CJ142" s="42">
        <f>Tabla25[[#This Row],[PAS_NUM_COR_COD_ROS_TG_TOT]]-Tabla25[[#This Row],[PAS_NUM_COR_COD_ESC_TG_TOT]]</f>
        <v>0.43333333333333313</v>
      </c>
      <c r="CK142" s="42">
        <f>Tabla25[[#This Row],[PAS_DUR_COR_COD_ROS_TG_NEG]]-Tabla25[[#This Row],[PAS_DUR_COR_COD_ESC_TG_NEG]]</f>
        <v>-80.831730769230717</v>
      </c>
      <c r="CL142" s="42">
        <f>Tabla25[[#This Row],[PAS_DUR_COR_COD_ROS_TG_NEU]]-Tabla25[[#This Row],[PAS_DUR_COR_COD_ESC_TG_NEU]]</f>
        <v>293.84873949579833</v>
      </c>
      <c r="CM142" s="42">
        <f>Tabla25[[#This Row],[PAS_DUR_COR_COD_ROS_TG_POS]]-Tabla25[[#This Row],[PAS_DUR_COR_COD_ESC_TG_POS]]</f>
        <v>-196.01913875598075</v>
      </c>
      <c r="CN142" s="42">
        <f>Tabla25[[#This Row],[PAS_DUR_COR_COD_ROS_TG_TOT]]-Tabla25[[#This Row],[PAS_DUR_COR_COD_ESC_TG_TOT]]</f>
        <v>12.951717272274664</v>
      </c>
      <c r="CO142" s="44">
        <f>Tabla25[[#This Row],[ESC_NUM_COR_COD_ROS_TG_NEG]]-Tabla25[[#This Row],[ESC_NUM_COR_COD_ESC_TG_NEG]]</f>
        <v>-3</v>
      </c>
      <c r="CP142" s="44">
        <f>Tabla25[[#This Row],[ESC_NUM_COR_COD_ROS_TG_NEU]]-Tabla25[[#This Row],[ESC_NUM_COR_COD_ESC_TG_NEU]]</f>
        <v>1.5</v>
      </c>
      <c r="CQ142" s="44">
        <f>Tabla25[[#This Row],[ESC_NUM_COR_COD_ROS_TG_POS]]-Tabla25[[#This Row],[ESC_NUM_COR_COD_ESC_TG_POS]]</f>
        <v>-2.6</v>
      </c>
      <c r="CR142" s="44">
        <f>Tabla25[[#This Row],[ESC_NUM_COR_COD_ROS_TG_TOT]]-Tabla25[[#This Row],[ESC_NUM_COR_COD_ESC_TG_TOT]]</f>
        <v>-1.1851851851851851</v>
      </c>
      <c r="CS142" s="44">
        <f>Tabla25[[#This Row],[ESC_DUR_COR_COD_ROS_TG_NEG]]-Tabla25[[#This Row],[ESC_DUR_COR_COD_ESC_TG_NEG]]</f>
        <v>-474.83333333333337</v>
      </c>
      <c r="CT142" s="44">
        <f>Tabla25[[#This Row],[ESC_DUR_COR_COD_ROS_TG_NEU]]-Tabla25[[#This Row],[ESC_DUR_COR_COD_ESC_TG_NEU]]</f>
        <v>498.30555555555566</v>
      </c>
      <c r="CU142" s="44">
        <f>Tabla25[[#This Row],[ESC_DUR_COR_COD_ROS_TG_POS]]-Tabla25[[#This Row],[ESC_DUR_COR_COD_ESC_TG_POS]]</f>
        <v>-609.83333333333337</v>
      </c>
      <c r="CV142" s="44">
        <f>Tabla25[[#This Row],[ESC_DUR_COR_COD_ROS_TG_TOT]]-Tabla25[[#This Row],[ESC_DUR_COR_COD_ESC_TG_TOT]]</f>
        <v>-144.79710144927537</v>
      </c>
      <c r="CW142" s="47">
        <f>Tabla25[[#This Row],[ROS_NUM_COR_COD_ROS_TG_NEG]]-Tabla25[[#This Row],[ROS_NUM_COR_COD_ESC_TG_NEG]]</f>
        <v>-1.8888888888888888</v>
      </c>
      <c r="CX142" s="47">
        <f>Tabla25[[#This Row],[ROS_NUM_COR_COD_ROS_TG_NEU]]-Tabla25[[#This Row],[ROS_NUM_COR_COD_ESC_TG_NEU]]</f>
        <v>0.89999999999999991</v>
      </c>
      <c r="CY142" s="47">
        <f>Tabla25[[#This Row],[ROS_NUM_COR_COD_ROS_TG_POS]]-Tabla25[[#This Row],[ROS_NUM_COR_COD_ESC_TG_POS]]</f>
        <v>1.9</v>
      </c>
      <c r="CZ142" s="47">
        <f>Tabla25[[#This Row],[ROS_NUM_COR_COD_ROS_TG_TOT]]-Tabla25[[#This Row],[ROS_NUM_COR_COD_ESC_TG_TOT]]</f>
        <v>0.3793103448275863</v>
      </c>
      <c r="DA142" s="47">
        <f>Tabla25[[#This Row],[ROS_DUR_COR_COD_ROS_TG_NEG]]-Tabla25[[#This Row],[ROS_DUR_COR_COD_ESC_TG_NEG]]</f>
        <v>-444.97222222222217</v>
      </c>
      <c r="DB142" s="47">
        <f>Tabla25[[#This Row],[ROS_DUR_COR_COD_ROS_TG_NEU]]-Tabla25[[#This Row],[ROS_DUR_COR_COD_ESC_TG_NEU]]</f>
        <v>310.14444444444439</v>
      </c>
      <c r="DC142" s="47">
        <f>Tabla25[[#This Row],[ROS_DUR_COR_COD_ROS_TG_POS]]-Tabla25[[#This Row],[ROS_DUR_COR_COD_ESC_TG_POS]]</f>
        <v>715</v>
      </c>
      <c r="DD142" s="47">
        <f>Tabla25[[#This Row],[ROS_DUR_COR_COD_ROS_TG_TOT]]-Tabla25[[#This Row],[ROS_DUR_COR_COD_ESC_TG_TOT]]</f>
        <v>224.71264367816082</v>
      </c>
      <c r="DE142" s="57">
        <v>269.375</v>
      </c>
      <c r="DF142" s="57">
        <v>257.55555555555554</v>
      </c>
      <c r="DG142" s="57">
        <v>323.89999999999998</v>
      </c>
      <c r="DH142" s="57">
        <v>285.62962962962962</v>
      </c>
      <c r="DI142" s="57">
        <v>245.11111111111111</v>
      </c>
      <c r="DJ142" s="57">
        <v>274.89999999999998</v>
      </c>
      <c r="DK142" s="57">
        <v>202.9</v>
      </c>
      <c r="DL142" s="57">
        <v>240.82758620689654</v>
      </c>
      <c r="DM142" s="57">
        <v>307</v>
      </c>
      <c r="DN142" s="57">
        <v>203.33333333333334</v>
      </c>
      <c r="DO142" s="57">
        <v>199.83333333333334</v>
      </c>
      <c r="DP142" s="57">
        <v>219.44444444444446</v>
      </c>
      <c r="DQ142" s="57">
        <v>286.5</v>
      </c>
      <c r="DR142" s="57">
        <v>202.625</v>
      </c>
      <c r="DS142" s="57">
        <v>282.44444444444446</v>
      </c>
      <c r="DT142" s="57">
        <v>255.7391304347826</v>
      </c>
      <c r="DU142" s="57">
        <v>274</v>
      </c>
      <c r="DV142" s="57">
        <v>298.5</v>
      </c>
      <c r="DW142" s="57">
        <v>294.31578947368422</v>
      </c>
      <c r="DX142" s="57">
        <v>288.87755102040819</v>
      </c>
      <c r="DY142" s="57">
        <v>276.84615384615387</v>
      </c>
      <c r="DZ142" s="57">
        <v>320.29411764705884</v>
      </c>
      <c r="EA142" s="57">
        <v>240.72727272727272</v>
      </c>
      <c r="EB142" s="57">
        <v>285.17073170731709</v>
      </c>
      <c r="EC142" s="57">
        <f>Tabla25[[#This Row],[ROS_1DU_COR_COD_ROS_TG_NEG]]-Tabla25[[#This Row],[ROS_1DU_COR_COD_ESC_TG_NEG]]</f>
        <v>24.263888888888886</v>
      </c>
      <c r="ED142" s="57">
        <f>Tabla25[[#This Row],[ROS_1DU_COR_COD_ROS_TG_NEU]]-Tabla25[[#This Row],[ROS_1DU_COR_COD_ESC_TG_NEU]]</f>
        <v>-17.344444444444434</v>
      </c>
      <c r="EE142" s="57">
        <f>Tabla25[[#This Row],[ROS_1DU_COR_COD_ROS_TG_POS]]-Tabla25[[#This Row],[ROS_1DU_COR_COD_ESC_TG_POS]]</f>
        <v>120.99999999999997</v>
      </c>
      <c r="EF142" s="57">
        <f>Tabla25[[#This Row],[ROS_1DU_COR_COD_ROS_TG_TOT]]-Tabla25[[#This Row],[ROS_1DU_COR_COD_ESC_TG_TOT]]</f>
        <v>44.802043422733078</v>
      </c>
      <c r="EG142" s="57">
        <f>Tabla25[[#This Row],[ESC_1DU_COR_COD_ROS_TG_NEG]]-Tabla25[[#This Row],[ESC_1DU_COR_COD_ESC_TG_NEG]]</f>
        <v>20.5</v>
      </c>
      <c r="EH142" s="57">
        <f>Tabla25[[#This Row],[ESC_1DU_COR_COD_ROS_TG_NEU]]-Tabla25[[#This Row],[ESC_1DU_COR_COD_ESC_TG_NEU]]</f>
        <v>0.70833333333334281</v>
      </c>
      <c r="EI142" s="57">
        <f>Tabla25[[#This Row],[ESC_1DU_COR_COD_ROS_TG_POS]]-Tabla25[[#This Row],[ESC_1DU_COR_COD_ESC_TG_POS]]</f>
        <v>-82.611111111111114</v>
      </c>
      <c r="EJ142" s="57">
        <f>Tabla25[[#This Row],[ESC_1DU_COR_COD_ROS_TG_TOT]]-Tabla25[[#This Row],[ESC_1DU_COR_COD_ESC_TG_TOT]]</f>
        <v>-36.294685990338138</v>
      </c>
      <c r="EK142" s="57">
        <f>Tabla25[[#This Row],[PAS_1DU_COR_COD_ROS_TG_NEG]]-Tabla25[[#This Row],[PAS_1DU_COR_COD_ESC_TG_NEG]]</f>
        <v>-2.846153846153868</v>
      </c>
      <c r="EL142" s="57">
        <f>Tabla25[[#This Row],[PAS_1DU_COR_COD_ROS_TG_NEU]]-Tabla25[[#This Row],[PAS_1DU_COR_COD_ESC_TG_NEU]]</f>
        <v>-21.79411764705884</v>
      </c>
      <c r="EM142" s="57">
        <f>Tabla25[[#This Row],[PAS_1DU_COR_COD_ROS_TG_POS]]-Tabla25[[#This Row],[PAS_1DU_COR_COD_ESC_TG_POS]]</f>
        <v>53.5885167464115</v>
      </c>
      <c r="EN142" s="57">
        <f>Tabla25[[#This Row],[PAS_1DU_COR_COD_ROS_TG_TOT]]-Tabla25[[#This Row],[PAS_1DU_COR_COD_ESC_TG_TOT]]</f>
        <v>3.7068193130911027</v>
      </c>
    </row>
    <row r="143" spans="1:144" x14ac:dyDescent="0.3">
      <c r="A143" s="2" t="s">
        <v>141</v>
      </c>
      <c r="B143" s="2">
        <v>40</v>
      </c>
      <c r="C143" s="2">
        <v>2</v>
      </c>
      <c r="D143" s="2">
        <v>48</v>
      </c>
      <c r="E143" s="19">
        <v>3.65</v>
      </c>
      <c r="F143" s="19">
        <v>1395.5333333333333</v>
      </c>
      <c r="G143" s="19">
        <v>3.05</v>
      </c>
      <c r="H143" s="19">
        <v>1216.0714285714287</v>
      </c>
      <c r="I143" s="19">
        <v>2.8</v>
      </c>
      <c r="J143" s="19">
        <v>1084.9375</v>
      </c>
      <c r="K143" s="19">
        <v>3.1666666666666665</v>
      </c>
      <c r="L143" s="19">
        <v>1229.2666666666667</v>
      </c>
      <c r="M143" s="21">
        <v>2.5</v>
      </c>
      <c r="N143" s="21">
        <v>949.33333333333337</v>
      </c>
      <c r="O143" s="21">
        <v>2.85</v>
      </c>
      <c r="P143" s="21">
        <v>1110.9285714285713</v>
      </c>
      <c r="Q143" s="21">
        <v>2.5</v>
      </c>
      <c r="R143" s="21">
        <v>950.06666666666672</v>
      </c>
      <c r="S143" s="21">
        <v>2.6166666666666667</v>
      </c>
      <c r="T143" s="21">
        <v>1001</v>
      </c>
      <c r="U143" s="22">
        <v>0.88888888888888884</v>
      </c>
      <c r="V143" s="22">
        <v>1216.5</v>
      </c>
      <c r="W143" s="22">
        <v>0.5</v>
      </c>
      <c r="X143" s="22">
        <v>692</v>
      </c>
      <c r="Y143" s="22">
        <v>0.4</v>
      </c>
      <c r="Z143" s="22">
        <v>263.5</v>
      </c>
      <c r="AA143" s="22">
        <v>0.58620689655172409</v>
      </c>
      <c r="AB143" s="22">
        <v>608.875</v>
      </c>
      <c r="AC143" s="24">
        <v>2.4444444444444446</v>
      </c>
      <c r="AD143" s="24">
        <v>1396.2</v>
      </c>
      <c r="AE143" s="24">
        <v>2.2000000000000002</v>
      </c>
      <c r="AF143" s="24">
        <v>1222.2</v>
      </c>
      <c r="AG143" s="24">
        <v>1.6</v>
      </c>
      <c r="AH143" s="24">
        <v>1329</v>
      </c>
      <c r="AI143" s="24">
        <v>2.0689655172413794</v>
      </c>
      <c r="AJ143" s="24">
        <v>1314.8571428571429</v>
      </c>
      <c r="AK143" s="26">
        <v>1</v>
      </c>
      <c r="AL143" s="26">
        <v>572</v>
      </c>
      <c r="AM143" s="26">
        <v>1.2</v>
      </c>
      <c r="AN143" s="26">
        <v>931.66666666666663</v>
      </c>
      <c r="AO143" s="26">
        <v>1.6</v>
      </c>
      <c r="AP143" s="26">
        <v>1003.75</v>
      </c>
      <c r="AQ143" s="26">
        <v>1.2857142857142858</v>
      </c>
      <c r="AR143" s="26">
        <v>827.09090909090912</v>
      </c>
      <c r="AS143" s="28">
        <v>3</v>
      </c>
      <c r="AT143" s="28">
        <v>833.71428571428567</v>
      </c>
      <c r="AU143" s="28">
        <v>3.5</v>
      </c>
      <c r="AV143" s="28">
        <v>1084.75</v>
      </c>
      <c r="AW143" s="28">
        <v>3.2</v>
      </c>
      <c r="AX143" s="28">
        <v>974.66666666666663</v>
      </c>
      <c r="AY143" s="28">
        <v>3.25</v>
      </c>
      <c r="AZ143" s="28">
        <v>970.25</v>
      </c>
      <c r="BA143" s="33">
        <f>Tabla25[[#This Row],[ROS_NUM_COR_COD_ROS_TG_NEG]]-Tabla25[[#This Row],[PAS_NUM_COR_COD_ROS_TG_NEG]]</f>
        <v>0.5</v>
      </c>
      <c r="BB143" s="33">
        <f>Tabla25[[#This Row],[ROS_DUR_COR_COD_ROS_TG_NEG]]-Tabla25[[#This Row],[PAS_DUR_COR_COD_ROS_TG_NEG]]</f>
        <v>-115.61904761904771</v>
      </c>
      <c r="BC143" s="33">
        <f>Tabla25[[#This Row],[ROS_NUM_COR_COD_ROS_TG_NEU]]-Tabla25[[#This Row],[PAS_NUM_COR_COD_ROS_TG_NEU]]</f>
        <v>0.64999999999999991</v>
      </c>
      <c r="BD143" s="33">
        <f>Tabla25[[#This Row],[ROS_DUR_COR_COD_ROS_TG_NEU]]-Tabla25[[#This Row],[PAS_DUR_COR_COD_ROS_TG_NEU]]</f>
        <v>-26.178571428571331</v>
      </c>
      <c r="BE143" s="33">
        <f>Tabla25[[#This Row],[ROS_NUM_COR_COD_ROS_TG_POS]]-Tabla25[[#This Row],[PAS_NUM_COR_COD_ROS_TG_POS]]</f>
        <v>0.70000000000000018</v>
      </c>
      <c r="BF143" s="33">
        <f>Tabla25[[#This Row],[ROS_DUR_COR_COD_ROS_TG_POS]]-Tabla25[[#This Row],[PAS_DUR_COR_COD_ROS_TG_POS]]</f>
        <v>24.599999999999909</v>
      </c>
      <c r="BG143" s="33">
        <f>Tabla25[[#This Row],[ROS_NUM_COR_COD_ROS_TG_TOT]]-Tabla25[[#This Row],[PAS_NUM_COR_COD_ROS_TG_TOT]]</f>
        <v>0.6333333333333333</v>
      </c>
      <c r="BH143" s="33">
        <f>Tabla25[[#This Row],[ROS_DUR_COR_COD_ROS_TG_TOT]]-Tabla25[[#This Row],[PAS_DUR_COR_COD_ROS_TG_TOT]]</f>
        <v>-30.75</v>
      </c>
      <c r="BI143" s="30">
        <f>Tabla25[[#This Row],[ROS_NUM_COR_COD_ESC_TG_NEG]]-Tabla25[[#This Row],[PAS_NUM_COR_COD_ESC_TG_NEG]]</f>
        <v>-2.65</v>
      </c>
      <c r="BJ143" s="30">
        <f>Tabla25[[#This Row],[ROS_DUR_COR_COD_ESC_TG_NEG]]-Tabla25[[#This Row],[PAS_DUR_COR_COD_ESC_TG_NEG]]</f>
        <v>-823.5333333333333</v>
      </c>
      <c r="BK143" s="30">
        <f>Tabla25[[#This Row],[ROS_NUM_COR_COD_ESC_TG_NEU]]-Tabla25[[#This Row],[PAS_NUM_COR_COD_ESC_TG_NEU]]</f>
        <v>-1.8499999999999999</v>
      </c>
      <c r="BL143" s="30">
        <f>Tabla25[[#This Row],[ROS_DUR_COR_COD_ESC_TG_NEU]]-Tabla25[[#This Row],[PAS_DUR_COR_COD_ESC_TG_NEU]]</f>
        <v>-284.40476190476204</v>
      </c>
      <c r="BM143" s="30">
        <f>Tabla25[[#This Row],[ROS_NUM_COR_COD_ESC_TG_POS]]-Tabla25[[#This Row],[PAS_NUM_COR_COD_ESC_TG_POS]]</f>
        <v>-1.1999999999999997</v>
      </c>
      <c r="BN143" s="30">
        <f>Tabla25[[#This Row],[ROS_DUR_COR_COD_ESC_TG_POS]]-Tabla25[[#This Row],[PAS_DUR_COR_COD_ESC_TG_POS]]</f>
        <v>-81.1875</v>
      </c>
      <c r="BO143" s="30">
        <f>Tabla25[[#This Row],[ROS_NUM_COR_COD_ESC_TG_TOT]]-Tabla25[[#This Row],[PAS_NUM_COR_COD_ESC_TG_TOT]]</f>
        <v>-1.8809523809523807</v>
      </c>
      <c r="BP143" s="30">
        <f>Tabla25[[#This Row],[ROS_DUR_COR_COD_ESC_TG_TOT]]-Tabla25[[#This Row],[PAS_DUR_COR_COD_ESC_TG_TOT]]</f>
        <v>-402.17575757575753</v>
      </c>
      <c r="BQ143" s="36">
        <f>Tabla25[[#This Row],[PAS_NUM_COR_COD_ROS_TG_NEG]]-Tabla25[[#This Row],[ESC_NUM_COR_COD_ROS_TG_NEG]]</f>
        <v>5.5555555555555358E-2</v>
      </c>
      <c r="BR143" s="36">
        <f>Tabla25[[#This Row],[PAS_DUR_COR_COD_ROS_TG_NEG]]-Tabla25[[#This Row],[ESC_DUR_COR_COD_ROS_TG_NEG]]</f>
        <v>-446.86666666666667</v>
      </c>
      <c r="BS143" s="36">
        <f>Tabla25[[#This Row],[PAS_NUM_COR_COD_ROS_TG_NEU]]-Tabla25[[#This Row],[ESC_NUM_COR_COD_ROS_TG_NEU]]</f>
        <v>0.64999999999999991</v>
      </c>
      <c r="BT143" s="36">
        <f>Tabla25[[#This Row],[PAS_DUR_COR_COD_ROS_TG_NEU]]-Tabla25[[#This Row],[ESC_DUR_COR_COD_ROS_TG_NEU]]</f>
        <v>-111.27142857142871</v>
      </c>
      <c r="BU143" s="36">
        <f>Tabla25[[#This Row],[PAS_NUM_COR_COD_ROS_TG_POS]]-Tabla25[[#This Row],[ESC_NUM_COR_COD_ROS_TG_POS]]</f>
        <v>0.89999999999999991</v>
      </c>
      <c r="BV143" s="36">
        <f>Tabla25[[#This Row],[PAS_DUR_COR_COD_ROS_TG_POS]]-Tabla25[[#This Row],[ESC_DUR_COR_COD_ROS_TG_POS]]</f>
        <v>-378.93333333333328</v>
      </c>
      <c r="BW143" s="36">
        <f>Tabla25[[#This Row],[PAS_NUM_COR_COD_ROS_TG_TOT]]-Tabla25[[#This Row],[ESC_NUM_COR_COD_ROS_TG_TOT]]</f>
        <v>0.54770114942528725</v>
      </c>
      <c r="BX143" s="36">
        <f>Tabla25[[#This Row],[PAS_DUR_COR_COD_ROS_TG_TOT]]-Tabla25[[#This Row],[ESC_DUR_COR_COD_ROS_TG_TOT]]</f>
        <v>-313.85714285714289</v>
      </c>
      <c r="BY143" s="39">
        <f>Tabla25[[#This Row],[PAS_NUM_COR_COD_ESC_TG_NEG]]-Tabla25[[#This Row],[ESC_NUM_COR_COD_ESC_TG_NEG]]</f>
        <v>2.7611111111111111</v>
      </c>
      <c r="BZ143" s="39">
        <f>Tabla25[[#This Row],[PAS_DUR_COR_COD_ESC_TG_NEG]]-Tabla25[[#This Row],[ESC_DUR_COR_COD_ESC_TG_NEG]]</f>
        <v>179.0333333333333</v>
      </c>
      <c r="CA143" s="39">
        <f>Tabla25[[#This Row],[PAS_NUM_COR_COD_ESC_TG_NEU]]-Tabla25[[#This Row],[ESC_NUM_COR_COD_ESC_TG_NEU]]</f>
        <v>2.5499999999999998</v>
      </c>
      <c r="CB143" s="39">
        <f>Tabla25[[#This Row],[PAS_DUR_COR_COD_ESC_TG_NEU]]-Tabla25[[#This Row],[ESC_DUR_COR_COD_ESC_TG_NEU]]</f>
        <v>524.07142857142867</v>
      </c>
      <c r="CC143" s="39">
        <f>Tabla25[[#This Row],[PAS_NUM_COR_COD_ESC_TG_POS]]-Tabla25[[#This Row],[ESC_NUM_COR_COD_ESC_TG_POS]]</f>
        <v>2.4</v>
      </c>
      <c r="CD143" s="39">
        <f>Tabla25[[#This Row],[PAS_DUR_COR_COD_ESC_TG_POS]]-Tabla25[[#This Row],[ESC_DUR_COR_COD_ESC_TG_POS]]</f>
        <v>821.4375</v>
      </c>
      <c r="CE143" s="39">
        <f>Tabla25[[#This Row],[PAS_NUM_COR_COD_ESC_TG_TOT]]-Tabla25[[#This Row],[ESC_NUM_COR_COD_ESC_TG_TOT]]</f>
        <v>2.5804597701149423</v>
      </c>
      <c r="CF143" s="39">
        <f>Tabla25[[#This Row],[PAS_DUR_COR_COD_ESC_TG_TOT]]-Tabla25[[#This Row],[ESC_DUR_COR_COD_ESC_TG_TOT]]</f>
        <v>620.39166666666665</v>
      </c>
      <c r="CG143" s="42">
        <f>Tabla25[[#This Row],[PAS_NUM_COR_COD_ROS_TG_NEG]]-Tabla25[[#This Row],[PAS_NUM_COR_COD_ESC_TG_NEG]]</f>
        <v>-1.1499999999999999</v>
      </c>
      <c r="CH143" s="42">
        <f>Tabla25[[#This Row],[PAS_NUM_COR_COD_ROS_TG_NEU]]-Tabla25[[#This Row],[PAS_NUM_COR_COD_ESC_TG_NEU]]</f>
        <v>-0.19999999999999973</v>
      </c>
      <c r="CI143" s="42">
        <f>Tabla25[[#This Row],[PAS_NUM_COR_COD_ROS_TG_POS]]-Tabla25[[#This Row],[PAS_NUM_COR_COD_ESC_TG_POS]]</f>
        <v>-0.29999999999999982</v>
      </c>
      <c r="CJ143" s="42">
        <f>Tabla25[[#This Row],[PAS_NUM_COR_COD_ROS_TG_TOT]]-Tabla25[[#This Row],[PAS_NUM_COR_COD_ESC_TG_TOT]]</f>
        <v>-0.54999999999999982</v>
      </c>
      <c r="CK143" s="42">
        <f>Tabla25[[#This Row],[PAS_DUR_COR_COD_ROS_TG_NEG]]-Tabla25[[#This Row],[PAS_DUR_COR_COD_ESC_TG_NEG]]</f>
        <v>-446.19999999999993</v>
      </c>
      <c r="CL143" s="42">
        <f>Tabla25[[#This Row],[PAS_DUR_COR_COD_ROS_TG_NEU]]-Tabla25[[#This Row],[PAS_DUR_COR_COD_ESC_TG_NEU]]</f>
        <v>-105.14285714285734</v>
      </c>
      <c r="CM143" s="42">
        <f>Tabla25[[#This Row],[PAS_DUR_COR_COD_ROS_TG_POS]]-Tabla25[[#This Row],[PAS_DUR_COR_COD_ESC_TG_POS]]</f>
        <v>-134.87083333333328</v>
      </c>
      <c r="CN143" s="42">
        <f>Tabla25[[#This Row],[PAS_DUR_COR_COD_ROS_TG_TOT]]-Tabla25[[#This Row],[PAS_DUR_COR_COD_ESC_TG_TOT]]</f>
        <v>-228.26666666666665</v>
      </c>
      <c r="CO143" s="44">
        <f>Tabla25[[#This Row],[ESC_NUM_COR_COD_ROS_TG_NEG]]-Tabla25[[#This Row],[ESC_NUM_COR_COD_ESC_TG_NEG]]</f>
        <v>1.5555555555555558</v>
      </c>
      <c r="CP143" s="44">
        <f>Tabla25[[#This Row],[ESC_NUM_COR_COD_ROS_TG_NEU]]-Tabla25[[#This Row],[ESC_NUM_COR_COD_ESC_TG_NEU]]</f>
        <v>1.7000000000000002</v>
      </c>
      <c r="CQ143" s="44">
        <f>Tabla25[[#This Row],[ESC_NUM_COR_COD_ROS_TG_POS]]-Tabla25[[#This Row],[ESC_NUM_COR_COD_ESC_TG_POS]]</f>
        <v>1.2000000000000002</v>
      </c>
      <c r="CR143" s="44">
        <f>Tabla25[[#This Row],[ESC_NUM_COR_COD_ROS_TG_TOT]]-Tabla25[[#This Row],[ESC_NUM_COR_COD_ESC_TG_TOT]]</f>
        <v>1.4827586206896552</v>
      </c>
      <c r="CS143" s="44">
        <f>Tabla25[[#This Row],[ESC_DUR_COR_COD_ROS_TG_NEG]]-Tabla25[[#This Row],[ESC_DUR_COR_COD_ESC_TG_NEG]]</f>
        <v>179.70000000000005</v>
      </c>
      <c r="CT143" s="44">
        <f>Tabla25[[#This Row],[ESC_DUR_COR_COD_ROS_TG_NEU]]-Tabla25[[#This Row],[ESC_DUR_COR_COD_ESC_TG_NEU]]</f>
        <v>530.20000000000005</v>
      </c>
      <c r="CU143" s="44">
        <f>Tabla25[[#This Row],[ESC_DUR_COR_COD_ROS_TG_POS]]-Tabla25[[#This Row],[ESC_DUR_COR_COD_ESC_TG_POS]]</f>
        <v>1065.5</v>
      </c>
      <c r="CV143" s="44">
        <f>Tabla25[[#This Row],[ESC_DUR_COR_COD_ROS_TG_TOT]]-Tabla25[[#This Row],[ESC_DUR_COR_COD_ESC_TG_TOT]]</f>
        <v>705.98214285714289</v>
      </c>
      <c r="CW143" s="47">
        <f>Tabla25[[#This Row],[ROS_NUM_COR_COD_ROS_TG_NEG]]-Tabla25[[#This Row],[ROS_NUM_COR_COD_ESC_TG_NEG]]</f>
        <v>2</v>
      </c>
      <c r="CX143" s="47">
        <f>Tabla25[[#This Row],[ROS_NUM_COR_COD_ROS_TG_NEU]]-Tabla25[[#This Row],[ROS_NUM_COR_COD_ESC_TG_NEU]]</f>
        <v>2.2999999999999998</v>
      </c>
      <c r="CY143" s="47">
        <f>Tabla25[[#This Row],[ROS_NUM_COR_COD_ROS_TG_POS]]-Tabla25[[#This Row],[ROS_NUM_COR_COD_ESC_TG_POS]]</f>
        <v>1.6</v>
      </c>
      <c r="CZ143" s="47">
        <f>Tabla25[[#This Row],[ROS_NUM_COR_COD_ROS_TG_TOT]]-Tabla25[[#This Row],[ROS_NUM_COR_COD_ESC_TG_TOT]]</f>
        <v>1.9642857142857142</v>
      </c>
      <c r="DA143" s="47">
        <f>Tabla25[[#This Row],[ROS_DUR_COR_COD_ROS_TG_NEG]]-Tabla25[[#This Row],[ROS_DUR_COR_COD_ESC_TG_NEG]]</f>
        <v>261.71428571428567</v>
      </c>
      <c r="DB143" s="47">
        <f>Tabla25[[#This Row],[ROS_DUR_COR_COD_ROS_TG_NEU]]-Tabla25[[#This Row],[ROS_DUR_COR_COD_ESC_TG_NEU]]</f>
        <v>153.08333333333337</v>
      </c>
      <c r="DC143" s="47">
        <f>Tabla25[[#This Row],[ROS_DUR_COR_COD_ROS_TG_POS]]-Tabla25[[#This Row],[ROS_DUR_COR_COD_ESC_TG_POS]]</f>
        <v>-29.083333333333371</v>
      </c>
      <c r="DD143" s="47">
        <f>Tabla25[[#This Row],[ROS_DUR_COR_COD_ROS_TG_TOT]]-Tabla25[[#This Row],[ROS_DUR_COR_COD_ESC_TG_TOT]]</f>
        <v>143.15909090909088</v>
      </c>
      <c r="DE143" s="57">
        <v>259.85714285714283</v>
      </c>
      <c r="DF143" s="57">
        <v>274.375</v>
      </c>
      <c r="DG143" s="57">
        <v>270.88888888888891</v>
      </c>
      <c r="DH143" s="57">
        <v>268.83333333333331</v>
      </c>
      <c r="DI143" s="57">
        <v>302.75</v>
      </c>
      <c r="DJ143" s="57">
        <v>325</v>
      </c>
      <c r="DK143" s="57">
        <v>267.5</v>
      </c>
      <c r="DL143" s="57">
        <v>296</v>
      </c>
      <c r="DM143" s="57">
        <v>370.8</v>
      </c>
      <c r="DN143" s="57">
        <v>275.60000000000002</v>
      </c>
      <c r="DO143" s="57">
        <v>377.75</v>
      </c>
      <c r="DP143" s="57">
        <v>338.78571428571428</v>
      </c>
      <c r="DQ143" s="57">
        <v>343.5</v>
      </c>
      <c r="DR143" s="57">
        <v>248</v>
      </c>
      <c r="DS143" s="57">
        <v>263.5</v>
      </c>
      <c r="DT143" s="57">
        <v>279.625</v>
      </c>
      <c r="DU143" s="57">
        <v>322.39999999999998</v>
      </c>
      <c r="DV143" s="57">
        <v>237.57142857142858</v>
      </c>
      <c r="DW143" s="57">
        <v>313.2</v>
      </c>
      <c r="DX143" s="57">
        <v>292.27272727272725</v>
      </c>
      <c r="DY143" s="57">
        <v>319.06666666666666</v>
      </c>
      <c r="DZ143" s="57">
        <v>328.78571428571428</v>
      </c>
      <c r="EA143" s="57">
        <v>331.5625</v>
      </c>
      <c r="EB143" s="57">
        <v>326.53333333333336</v>
      </c>
      <c r="EC143" s="57">
        <f>Tabla25[[#This Row],[ROS_1DU_COR_COD_ROS_TG_NEG]]-Tabla25[[#This Row],[ROS_1DU_COR_COD_ESC_TG_NEG]]</f>
        <v>-42.892857142857167</v>
      </c>
      <c r="ED143" s="57">
        <f>Tabla25[[#This Row],[ROS_1DU_COR_COD_ROS_TG_NEU]]-Tabla25[[#This Row],[ROS_1DU_COR_COD_ESC_TG_NEU]]</f>
        <v>-50.625</v>
      </c>
      <c r="EE143" s="57">
        <f>Tabla25[[#This Row],[ROS_1DU_COR_COD_ROS_TG_POS]]-Tabla25[[#This Row],[ROS_1DU_COR_COD_ESC_TG_POS]]</f>
        <v>3.3888888888889142</v>
      </c>
      <c r="EF143" s="57">
        <f>Tabla25[[#This Row],[ROS_1DU_COR_COD_ROS_TG_TOT]]-Tabla25[[#This Row],[ROS_1DU_COR_COD_ESC_TG_TOT]]</f>
        <v>-27.166666666666686</v>
      </c>
      <c r="EG143" s="57">
        <f>Tabla25[[#This Row],[ESC_1DU_COR_COD_ROS_TG_NEG]]-Tabla25[[#This Row],[ESC_1DU_COR_COD_ESC_TG_NEG]]</f>
        <v>27.300000000000011</v>
      </c>
      <c r="EH143" s="57">
        <f>Tabla25[[#This Row],[ESC_1DU_COR_COD_ROS_TG_NEU]]-Tabla25[[#This Row],[ESC_1DU_COR_COD_ESC_TG_NEU]]</f>
        <v>27.600000000000023</v>
      </c>
      <c r="EI143" s="57">
        <f>Tabla25[[#This Row],[ESC_1DU_COR_COD_ROS_TG_POS]]-Tabla25[[#This Row],[ESC_1DU_COR_COD_ESC_TG_POS]]</f>
        <v>114.25</v>
      </c>
      <c r="EJ143" s="57">
        <f>Tabla25[[#This Row],[ESC_1DU_COR_COD_ROS_TG_TOT]]-Tabla25[[#This Row],[ESC_1DU_COR_COD_ESC_TG_TOT]]</f>
        <v>59.160714285714278</v>
      </c>
      <c r="EK143" s="57">
        <f>Tabla25[[#This Row],[PAS_1DU_COR_COD_ROS_TG_NEG]]-Tabla25[[#This Row],[PAS_1DU_COR_COD_ESC_TG_NEG]]</f>
        <v>3.3333333333333144</v>
      </c>
      <c r="EL143" s="57">
        <f>Tabla25[[#This Row],[PAS_1DU_COR_COD_ROS_TG_NEU]]-Tabla25[[#This Row],[PAS_1DU_COR_COD_ESC_TG_NEU]]</f>
        <v>-91.214285714285694</v>
      </c>
      <c r="EM143" s="57">
        <f>Tabla25[[#This Row],[PAS_1DU_COR_COD_ROS_TG_POS]]-Tabla25[[#This Row],[PAS_1DU_COR_COD_ESC_TG_POS]]</f>
        <v>-18.362500000000011</v>
      </c>
      <c r="EN143" s="57">
        <f>Tabla25[[#This Row],[PAS_1DU_COR_COD_ROS_TG_TOT]]-Tabla25[[#This Row],[PAS_1DU_COR_COD_ESC_TG_TOT]]</f>
        <v>-34.260606060606108</v>
      </c>
    </row>
    <row r="144" spans="1:144" x14ac:dyDescent="0.3">
      <c r="A144" s="2" t="s">
        <v>142</v>
      </c>
      <c r="B144" s="2">
        <v>40</v>
      </c>
      <c r="C144" s="2">
        <v>2</v>
      </c>
      <c r="D144" s="2">
        <v>47</v>
      </c>
      <c r="E144" s="19">
        <v>1.6</v>
      </c>
      <c r="F144" s="19">
        <v>826.7</v>
      </c>
      <c r="G144" s="19">
        <v>1.4</v>
      </c>
      <c r="H144" s="19">
        <v>516.41666666666663</v>
      </c>
      <c r="I144" s="19">
        <v>1.5789473684210527</v>
      </c>
      <c r="J144" s="19">
        <v>565.18181818181813</v>
      </c>
      <c r="K144" s="19">
        <v>1.5254237288135593</v>
      </c>
      <c r="L144" s="19">
        <v>626.69696969696975</v>
      </c>
      <c r="M144" s="21">
        <v>0.65</v>
      </c>
      <c r="N144" s="21">
        <v>364.71428571428572</v>
      </c>
      <c r="O144" s="21">
        <v>1.75</v>
      </c>
      <c r="P144" s="21">
        <v>743.72727272727275</v>
      </c>
      <c r="Q144" s="21">
        <v>0.73684210526315785</v>
      </c>
      <c r="R144" s="21">
        <v>271.25</v>
      </c>
      <c r="S144" s="21">
        <v>1.0508474576271187</v>
      </c>
      <c r="T144" s="21">
        <v>496.30769230769232</v>
      </c>
      <c r="U144" s="22">
        <v>3.1</v>
      </c>
      <c r="V144" s="22">
        <v>875.25</v>
      </c>
      <c r="W144" s="22">
        <v>3.75</v>
      </c>
      <c r="X144" s="22">
        <v>1280.6666666666667</v>
      </c>
      <c r="Y144" s="22">
        <v>3.5555555555555554</v>
      </c>
      <c r="Z144" s="22">
        <v>1236.5714285714287</v>
      </c>
      <c r="AA144" s="22">
        <v>3.4444444444444446</v>
      </c>
      <c r="AB144" s="22">
        <v>1111.5238095238096</v>
      </c>
      <c r="AC144" s="24">
        <v>3.4</v>
      </c>
      <c r="AD144" s="24">
        <v>1237</v>
      </c>
      <c r="AE144" s="24">
        <v>3.5</v>
      </c>
      <c r="AF144" s="24">
        <v>1720.8</v>
      </c>
      <c r="AG144" s="24">
        <v>2.5555555555555554</v>
      </c>
      <c r="AH144" s="24">
        <v>1209.2</v>
      </c>
      <c r="AI144" s="24">
        <v>3.1481481481481484</v>
      </c>
      <c r="AJ144" s="24">
        <v>1371.1176470588234</v>
      </c>
      <c r="AK144" s="26">
        <v>1.375</v>
      </c>
      <c r="AL144" s="26">
        <v>435.5</v>
      </c>
      <c r="AM144" s="26">
        <v>0.77777777777777779</v>
      </c>
      <c r="AN144" s="26">
        <v>509.75</v>
      </c>
      <c r="AO144" s="26">
        <v>1.8</v>
      </c>
      <c r="AP144" s="26">
        <v>755</v>
      </c>
      <c r="AQ144" s="26">
        <v>1.3333333333333333</v>
      </c>
      <c r="AR144" s="26">
        <v>581.23076923076928</v>
      </c>
      <c r="AS144" s="28">
        <v>2.125</v>
      </c>
      <c r="AT144" s="28">
        <v>890.4</v>
      </c>
      <c r="AU144" s="28">
        <v>3.1111111111111112</v>
      </c>
      <c r="AV144" s="28">
        <v>1058.8571428571429</v>
      </c>
      <c r="AW144" s="28">
        <v>2.5</v>
      </c>
      <c r="AX144" s="28">
        <v>837.28571428571433</v>
      </c>
      <c r="AY144" s="28">
        <v>2.5925925925925926</v>
      </c>
      <c r="AZ144" s="28">
        <v>932.89473684210532</v>
      </c>
      <c r="BA144" s="33">
        <f>Tabla25[[#This Row],[ROS_NUM_COR_COD_ROS_TG_NEG]]-Tabla25[[#This Row],[PAS_NUM_COR_COD_ROS_TG_NEG]]</f>
        <v>1.4750000000000001</v>
      </c>
      <c r="BB144" s="33">
        <f>Tabla25[[#This Row],[ROS_DUR_COR_COD_ROS_TG_NEG]]-Tabla25[[#This Row],[PAS_DUR_COR_COD_ROS_TG_NEG]]</f>
        <v>525.68571428571431</v>
      </c>
      <c r="BC144" s="33">
        <f>Tabla25[[#This Row],[ROS_NUM_COR_COD_ROS_TG_NEU]]-Tabla25[[#This Row],[PAS_NUM_COR_COD_ROS_TG_NEU]]</f>
        <v>1.3611111111111112</v>
      </c>
      <c r="BD144" s="33">
        <f>Tabla25[[#This Row],[ROS_DUR_COR_COD_ROS_TG_NEU]]-Tabla25[[#This Row],[PAS_DUR_COR_COD_ROS_TG_NEU]]</f>
        <v>315.12987012987014</v>
      </c>
      <c r="BE144" s="33">
        <f>Tabla25[[#This Row],[ROS_NUM_COR_COD_ROS_TG_POS]]-Tabla25[[#This Row],[PAS_NUM_COR_COD_ROS_TG_POS]]</f>
        <v>1.763157894736842</v>
      </c>
      <c r="BF144" s="33">
        <f>Tabla25[[#This Row],[ROS_DUR_COR_COD_ROS_TG_POS]]-Tabla25[[#This Row],[PAS_DUR_COR_COD_ROS_TG_POS]]</f>
        <v>566.03571428571433</v>
      </c>
      <c r="BG144" s="33">
        <f>Tabla25[[#This Row],[ROS_NUM_COR_COD_ROS_TG_TOT]]-Tabla25[[#This Row],[PAS_NUM_COR_COD_ROS_TG_TOT]]</f>
        <v>1.5417451349654738</v>
      </c>
      <c r="BH144" s="33">
        <f>Tabla25[[#This Row],[ROS_DUR_COR_COD_ROS_TG_TOT]]-Tabla25[[#This Row],[PAS_DUR_COR_COD_ROS_TG_TOT]]</f>
        <v>436.587044534413</v>
      </c>
      <c r="BI144" s="30">
        <f>Tabla25[[#This Row],[ROS_NUM_COR_COD_ESC_TG_NEG]]-Tabla25[[#This Row],[PAS_NUM_COR_COD_ESC_TG_NEG]]</f>
        <v>-0.22500000000000009</v>
      </c>
      <c r="BJ144" s="30">
        <f>Tabla25[[#This Row],[ROS_DUR_COR_COD_ESC_TG_NEG]]-Tabla25[[#This Row],[PAS_DUR_COR_COD_ESC_TG_NEG]]</f>
        <v>-391.20000000000005</v>
      </c>
      <c r="BK144" s="30">
        <f>Tabla25[[#This Row],[ROS_NUM_COR_COD_ESC_TG_NEU]]-Tabla25[[#This Row],[PAS_NUM_COR_COD_ESC_TG_NEU]]</f>
        <v>-0.62222222222222212</v>
      </c>
      <c r="BL144" s="30">
        <f>Tabla25[[#This Row],[ROS_DUR_COR_COD_ESC_TG_NEU]]-Tabla25[[#This Row],[PAS_DUR_COR_COD_ESC_TG_NEU]]</f>
        <v>-6.6666666666666288</v>
      </c>
      <c r="BM144" s="30">
        <f>Tabla25[[#This Row],[ROS_NUM_COR_COD_ESC_TG_POS]]-Tabla25[[#This Row],[PAS_NUM_COR_COD_ESC_TG_POS]]</f>
        <v>0.22105263157894739</v>
      </c>
      <c r="BN144" s="30">
        <f>Tabla25[[#This Row],[ROS_DUR_COR_COD_ESC_TG_POS]]-Tabla25[[#This Row],[PAS_DUR_COR_COD_ESC_TG_POS]]</f>
        <v>189.81818181818187</v>
      </c>
      <c r="BO144" s="30">
        <f>Tabla25[[#This Row],[ROS_NUM_COR_COD_ESC_TG_TOT]]-Tabla25[[#This Row],[PAS_NUM_COR_COD_ESC_TG_TOT]]</f>
        <v>-0.19209039548022599</v>
      </c>
      <c r="BP144" s="30">
        <f>Tabla25[[#This Row],[ROS_DUR_COR_COD_ESC_TG_TOT]]-Tabla25[[#This Row],[PAS_DUR_COR_COD_ESC_TG_TOT]]</f>
        <v>-45.466200466200462</v>
      </c>
      <c r="BQ144" s="36">
        <f>Tabla25[[#This Row],[PAS_NUM_COR_COD_ROS_TG_NEG]]-Tabla25[[#This Row],[ESC_NUM_COR_COD_ROS_TG_NEG]]</f>
        <v>-2.75</v>
      </c>
      <c r="BR144" s="36">
        <f>Tabla25[[#This Row],[PAS_DUR_COR_COD_ROS_TG_NEG]]-Tabla25[[#This Row],[ESC_DUR_COR_COD_ROS_TG_NEG]]</f>
        <v>-872.28571428571422</v>
      </c>
      <c r="BS144" s="36">
        <f>Tabla25[[#This Row],[PAS_NUM_COR_COD_ROS_TG_NEU]]-Tabla25[[#This Row],[ESC_NUM_COR_COD_ROS_TG_NEU]]</f>
        <v>-1.75</v>
      </c>
      <c r="BT144" s="36">
        <f>Tabla25[[#This Row],[PAS_DUR_COR_COD_ROS_TG_NEU]]-Tabla25[[#This Row],[ESC_DUR_COR_COD_ROS_TG_NEU]]</f>
        <v>-977.07272727272721</v>
      </c>
      <c r="BU144" s="36">
        <f>Tabla25[[#This Row],[PAS_NUM_COR_COD_ROS_TG_POS]]-Tabla25[[#This Row],[ESC_NUM_COR_COD_ROS_TG_POS]]</f>
        <v>-1.8187134502923974</v>
      </c>
      <c r="BV144" s="36">
        <f>Tabla25[[#This Row],[PAS_DUR_COR_COD_ROS_TG_POS]]-Tabla25[[#This Row],[ESC_DUR_COR_COD_ROS_TG_POS]]</f>
        <v>-937.95</v>
      </c>
      <c r="BW144" s="36">
        <f>Tabla25[[#This Row],[PAS_NUM_COR_COD_ROS_TG_TOT]]-Tabla25[[#This Row],[ESC_NUM_COR_COD_ROS_TG_TOT]]</f>
        <v>-2.0973006905210294</v>
      </c>
      <c r="BX144" s="36">
        <f>Tabla25[[#This Row],[PAS_DUR_COR_COD_ROS_TG_TOT]]-Tabla25[[#This Row],[ESC_DUR_COR_COD_ROS_TG_TOT]]</f>
        <v>-874.80995475113104</v>
      </c>
      <c r="BY144" s="39">
        <f>Tabla25[[#This Row],[PAS_NUM_COR_COD_ESC_TG_NEG]]-Tabla25[[#This Row],[ESC_NUM_COR_COD_ESC_TG_NEG]]</f>
        <v>-1.5</v>
      </c>
      <c r="BZ144" s="39">
        <f>Tabla25[[#This Row],[PAS_DUR_COR_COD_ESC_TG_NEG]]-Tabla25[[#This Row],[ESC_DUR_COR_COD_ESC_TG_NEG]]</f>
        <v>-48.549999999999955</v>
      </c>
      <c r="CA144" s="39">
        <f>Tabla25[[#This Row],[PAS_NUM_COR_COD_ESC_TG_NEU]]-Tabla25[[#This Row],[ESC_NUM_COR_COD_ESC_TG_NEU]]</f>
        <v>-2.35</v>
      </c>
      <c r="CB144" s="39">
        <f>Tabla25[[#This Row],[PAS_DUR_COR_COD_ESC_TG_NEU]]-Tabla25[[#This Row],[ESC_DUR_COR_COD_ESC_TG_NEU]]</f>
        <v>-764.25000000000011</v>
      </c>
      <c r="CC144" s="39">
        <f>Tabla25[[#This Row],[PAS_NUM_COR_COD_ESC_TG_POS]]-Tabla25[[#This Row],[ESC_NUM_COR_COD_ESC_TG_POS]]</f>
        <v>-1.9766081871345027</v>
      </c>
      <c r="CD144" s="39">
        <f>Tabla25[[#This Row],[PAS_DUR_COR_COD_ESC_TG_POS]]-Tabla25[[#This Row],[ESC_DUR_COR_COD_ESC_TG_POS]]</f>
        <v>-671.38961038961054</v>
      </c>
      <c r="CE144" s="39">
        <f>Tabla25[[#This Row],[PAS_NUM_COR_COD_ESC_TG_TOT]]-Tabla25[[#This Row],[ESC_NUM_COR_COD_ESC_TG_TOT]]</f>
        <v>-1.9190207156308854</v>
      </c>
      <c r="CF144" s="39">
        <f>Tabla25[[#This Row],[PAS_DUR_COR_COD_ESC_TG_TOT]]-Tabla25[[#This Row],[ESC_DUR_COR_COD_ESC_TG_TOT]]</f>
        <v>-484.82683982683989</v>
      </c>
      <c r="CG144" s="42">
        <f>Tabla25[[#This Row],[PAS_NUM_COR_COD_ROS_TG_NEG]]-Tabla25[[#This Row],[PAS_NUM_COR_COD_ESC_TG_NEG]]</f>
        <v>-0.95000000000000007</v>
      </c>
      <c r="CH144" s="42">
        <f>Tabla25[[#This Row],[PAS_NUM_COR_COD_ROS_TG_NEU]]-Tabla25[[#This Row],[PAS_NUM_COR_COD_ESC_TG_NEU]]</f>
        <v>0.35000000000000009</v>
      </c>
      <c r="CI144" s="42">
        <f>Tabla25[[#This Row],[PAS_NUM_COR_COD_ROS_TG_POS]]-Tabla25[[#This Row],[PAS_NUM_COR_COD_ESC_TG_POS]]</f>
        <v>-0.8421052631578948</v>
      </c>
      <c r="CJ144" s="42">
        <f>Tabla25[[#This Row],[PAS_NUM_COR_COD_ROS_TG_TOT]]-Tabla25[[#This Row],[PAS_NUM_COR_COD_ESC_TG_TOT]]</f>
        <v>-0.47457627118644052</v>
      </c>
      <c r="CK144" s="42">
        <f>Tabla25[[#This Row],[PAS_DUR_COR_COD_ROS_TG_NEG]]-Tabla25[[#This Row],[PAS_DUR_COR_COD_ESC_TG_NEG]]</f>
        <v>-461.98571428571432</v>
      </c>
      <c r="CL144" s="42">
        <f>Tabla25[[#This Row],[PAS_DUR_COR_COD_ROS_TG_NEU]]-Tabla25[[#This Row],[PAS_DUR_COR_COD_ESC_TG_NEU]]</f>
        <v>227.31060606060612</v>
      </c>
      <c r="CM144" s="42">
        <f>Tabla25[[#This Row],[PAS_DUR_COR_COD_ROS_TG_POS]]-Tabla25[[#This Row],[PAS_DUR_COR_COD_ESC_TG_POS]]</f>
        <v>-293.93181818181813</v>
      </c>
      <c r="CN144" s="42">
        <f>Tabla25[[#This Row],[PAS_DUR_COR_COD_ROS_TG_TOT]]-Tabla25[[#This Row],[PAS_DUR_COR_COD_ESC_TG_TOT]]</f>
        <v>-130.38927738927742</v>
      </c>
      <c r="CO144" s="44">
        <f>Tabla25[[#This Row],[ESC_NUM_COR_COD_ROS_TG_NEG]]-Tabla25[[#This Row],[ESC_NUM_COR_COD_ESC_TG_NEG]]</f>
        <v>0.29999999999999982</v>
      </c>
      <c r="CP144" s="44">
        <f>Tabla25[[#This Row],[ESC_NUM_COR_COD_ROS_TG_NEU]]-Tabla25[[#This Row],[ESC_NUM_COR_COD_ESC_TG_NEU]]</f>
        <v>-0.25</v>
      </c>
      <c r="CQ144" s="44">
        <f>Tabla25[[#This Row],[ESC_NUM_COR_COD_ROS_TG_POS]]-Tabla25[[#This Row],[ESC_NUM_COR_COD_ESC_TG_POS]]</f>
        <v>-1</v>
      </c>
      <c r="CR144" s="44">
        <f>Tabla25[[#This Row],[ESC_NUM_COR_COD_ROS_TG_TOT]]-Tabla25[[#This Row],[ESC_NUM_COR_COD_ESC_TG_TOT]]</f>
        <v>-0.29629629629629628</v>
      </c>
      <c r="CS144" s="44">
        <f>Tabla25[[#This Row],[ESC_DUR_COR_COD_ROS_TG_NEG]]-Tabla25[[#This Row],[ESC_DUR_COR_COD_ESC_TG_NEG]]</f>
        <v>361.75</v>
      </c>
      <c r="CT144" s="44">
        <f>Tabla25[[#This Row],[ESC_DUR_COR_COD_ROS_TG_NEU]]-Tabla25[[#This Row],[ESC_DUR_COR_COD_ESC_TG_NEU]]</f>
        <v>440.13333333333321</v>
      </c>
      <c r="CU144" s="44">
        <f>Tabla25[[#This Row],[ESC_DUR_COR_COD_ROS_TG_POS]]-Tabla25[[#This Row],[ESC_DUR_COR_COD_ESC_TG_POS]]</f>
        <v>-27.371428571428623</v>
      </c>
      <c r="CV144" s="44">
        <f>Tabla25[[#This Row],[ESC_DUR_COR_COD_ROS_TG_TOT]]-Tabla25[[#This Row],[ESC_DUR_COR_COD_ESC_TG_TOT]]</f>
        <v>259.59383753501379</v>
      </c>
      <c r="CW144" s="47">
        <f>Tabla25[[#This Row],[ROS_NUM_COR_COD_ROS_TG_NEG]]-Tabla25[[#This Row],[ROS_NUM_COR_COD_ESC_TG_NEG]]</f>
        <v>0.75</v>
      </c>
      <c r="CX144" s="47">
        <f>Tabla25[[#This Row],[ROS_NUM_COR_COD_ROS_TG_NEU]]-Tabla25[[#This Row],[ROS_NUM_COR_COD_ESC_TG_NEU]]</f>
        <v>2.3333333333333335</v>
      </c>
      <c r="CY144" s="47">
        <f>Tabla25[[#This Row],[ROS_NUM_COR_COD_ROS_TG_POS]]-Tabla25[[#This Row],[ROS_NUM_COR_COD_ESC_TG_POS]]</f>
        <v>0.7</v>
      </c>
      <c r="CZ144" s="47">
        <f>Tabla25[[#This Row],[ROS_NUM_COR_COD_ROS_TG_TOT]]-Tabla25[[#This Row],[ROS_NUM_COR_COD_ESC_TG_TOT]]</f>
        <v>1.2592592592592593</v>
      </c>
      <c r="DA144" s="47">
        <f>Tabla25[[#This Row],[ROS_DUR_COR_COD_ROS_TG_NEG]]-Tabla25[[#This Row],[ROS_DUR_COR_COD_ESC_TG_NEG]]</f>
        <v>454.9</v>
      </c>
      <c r="DB144" s="47">
        <f>Tabla25[[#This Row],[ROS_DUR_COR_COD_ROS_TG_NEU]]-Tabla25[[#This Row],[ROS_DUR_COR_COD_ESC_TG_NEU]]</f>
        <v>549.10714285714289</v>
      </c>
      <c r="DC144" s="47">
        <f>Tabla25[[#This Row],[ROS_DUR_COR_COD_ROS_TG_POS]]-Tabla25[[#This Row],[ROS_DUR_COR_COD_ESC_TG_POS]]</f>
        <v>82.285714285714334</v>
      </c>
      <c r="DD144" s="47">
        <f>Tabla25[[#This Row],[ROS_DUR_COR_COD_ROS_TG_TOT]]-Tabla25[[#This Row],[ROS_DUR_COR_COD_ESC_TG_TOT]]</f>
        <v>351.66396761133603</v>
      </c>
      <c r="DE144" s="57">
        <v>246.2</v>
      </c>
      <c r="DF144" s="57">
        <v>233</v>
      </c>
      <c r="DG144" s="57">
        <v>228.28571428571428</v>
      </c>
      <c r="DH144" s="57">
        <v>234.73684210526315</v>
      </c>
      <c r="DI144" s="57">
        <v>138.75</v>
      </c>
      <c r="DJ144" s="57">
        <v>254</v>
      </c>
      <c r="DK144" s="57">
        <v>163.4</v>
      </c>
      <c r="DL144" s="57">
        <v>183.69230769230768</v>
      </c>
      <c r="DM144" s="57">
        <v>250.14285714285714</v>
      </c>
      <c r="DN144" s="57">
        <v>161.80000000000001</v>
      </c>
      <c r="DO144" s="57">
        <v>188.6</v>
      </c>
      <c r="DP144" s="57">
        <v>206.05882352941177</v>
      </c>
      <c r="DQ144" s="57">
        <v>236.5</v>
      </c>
      <c r="DR144" s="57">
        <v>187.33333333333334</v>
      </c>
      <c r="DS144" s="57">
        <v>249.28571428571428</v>
      </c>
      <c r="DT144" s="57">
        <v>226.71428571428572</v>
      </c>
      <c r="DU144" s="57">
        <v>182.28571428571428</v>
      </c>
      <c r="DV144" s="57">
        <v>234.27272727272728</v>
      </c>
      <c r="DW144" s="57">
        <v>147.125</v>
      </c>
      <c r="DX144" s="57">
        <v>193.46153846153845</v>
      </c>
      <c r="DY144" s="57">
        <v>207.9</v>
      </c>
      <c r="DZ144" s="57">
        <v>181.66666666666666</v>
      </c>
      <c r="EA144" s="57">
        <v>184.36363636363637</v>
      </c>
      <c r="EB144" s="57">
        <v>190.5151515151515</v>
      </c>
      <c r="EC144" s="57">
        <f>Tabla25[[#This Row],[ROS_1DU_COR_COD_ROS_TG_NEG]]-Tabla25[[#This Row],[ROS_1DU_COR_COD_ESC_TG_NEG]]</f>
        <v>107.44999999999999</v>
      </c>
      <c r="ED144" s="57">
        <f>Tabla25[[#This Row],[ROS_1DU_COR_COD_ROS_TG_NEU]]-Tabla25[[#This Row],[ROS_1DU_COR_COD_ESC_TG_NEU]]</f>
        <v>-21</v>
      </c>
      <c r="EE144" s="57">
        <f>Tabla25[[#This Row],[ROS_1DU_COR_COD_ROS_TG_POS]]-Tabla25[[#This Row],[ROS_1DU_COR_COD_ESC_TG_POS]]</f>
        <v>64.885714285714272</v>
      </c>
      <c r="EF144" s="57">
        <f>Tabla25[[#This Row],[ROS_1DU_COR_COD_ROS_TG_TOT]]-Tabla25[[#This Row],[ROS_1DU_COR_COD_ESC_TG_TOT]]</f>
        <v>51.044534412955471</v>
      </c>
      <c r="EG144" s="57">
        <f>Tabla25[[#This Row],[ESC_1DU_COR_COD_ROS_TG_NEG]]-Tabla25[[#This Row],[ESC_1DU_COR_COD_ESC_TG_NEG]]</f>
        <v>13.642857142857139</v>
      </c>
      <c r="EH144" s="57">
        <f>Tabla25[[#This Row],[ESC_1DU_COR_COD_ROS_TG_NEU]]-Tabla25[[#This Row],[ESC_1DU_COR_COD_ESC_TG_NEU]]</f>
        <v>-25.533333333333331</v>
      </c>
      <c r="EI144" s="57">
        <f>Tabla25[[#This Row],[ESC_1DU_COR_COD_ROS_TG_POS]]-Tabla25[[#This Row],[ESC_1DU_COR_COD_ESC_TG_POS]]</f>
        <v>-60.685714285714283</v>
      </c>
      <c r="EJ144" s="57">
        <f>Tabla25[[#This Row],[ESC_1DU_COR_COD_ROS_TG_TOT]]-Tabla25[[#This Row],[ESC_1DU_COR_COD_ESC_TG_TOT]]</f>
        <v>-20.655462184873954</v>
      </c>
      <c r="EK144" s="57">
        <f>Tabla25[[#This Row],[PAS_1DU_COR_COD_ROS_TG_NEG]]-Tabla25[[#This Row],[PAS_1DU_COR_COD_ESC_TG_NEG]]</f>
        <v>-25.614285714285728</v>
      </c>
      <c r="EL144" s="57">
        <f>Tabla25[[#This Row],[PAS_1DU_COR_COD_ROS_TG_NEU]]-Tabla25[[#This Row],[PAS_1DU_COR_COD_ESC_TG_NEU]]</f>
        <v>52.606060606060623</v>
      </c>
      <c r="EM144" s="57">
        <f>Tabla25[[#This Row],[PAS_1DU_COR_COD_ROS_TG_POS]]-Tabla25[[#This Row],[PAS_1DU_COR_COD_ESC_TG_POS]]</f>
        <v>-37.238636363636374</v>
      </c>
      <c r="EN144" s="57">
        <f>Tabla25[[#This Row],[PAS_1DU_COR_COD_ROS_TG_TOT]]-Tabla25[[#This Row],[PAS_1DU_COR_COD_ESC_TG_TOT]]</f>
        <v>2.9463869463869514</v>
      </c>
    </row>
    <row r="145" spans="1:144" x14ac:dyDescent="0.3">
      <c r="A145" s="2" t="s">
        <v>143</v>
      </c>
      <c r="B145" s="2">
        <v>40</v>
      </c>
      <c r="C145" s="2">
        <v>2</v>
      </c>
      <c r="D145" s="2">
        <v>46</v>
      </c>
      <c r="E145" s="19">
        <v>2.6</v>
      </c>
      <c r="F145" s="19">
        <v>1332.0769230769231</v>
      </c>
      <c r="G145" s="19">
        <v>3.05</v>
      </c>
      <c r="H145" s="19">
        <v>1679.8333333333333</v>
      </c>
      <c r="I145" s="19">
        <v>3.35</v>
      </c>
      <c r="J145" s="19">
        <v>1927.6666666666667</v>
      </c>
      <c r="K145" s="19">
        <v>3</v>
      </c>
      <c r="L145" s="19">
        <v>1638.0270270270271</v>
      </c>
      <c r="M145" s="21">
        <v>3.3</v>
      </c>
      <c r="N145" s="21">
        <v>1623.3076923076924</v>
      </c>
      <c r="O145" s="21">
        <v>3.5</v>
      </c>
      <c r="P145" s="21">
        <v>1976.090909090909</v>
      </c>
      <c r="Q145" s="21">
        <v>2.95</v>
      </c>
      <c r="R145" s="21">
        <v>1796.8181818181818</v>
      </c>
      <c r="S145" s="21">
        <v>3.25</v>
      </c>
      <c r="T145" s="21">
        <v>1788.7142857142858</v>
      </c>
      <c r="U145" s="22">
        <v>2.4</v>
      </c>
      <c r="V145" s="22">
        <v>1475.4</v>
      </c>
      <c r="W145" s="22">
        <v>2.6</v>
      </c>
      <c r="X145" s="22">
        <v>1150.4285714285713</v>
      </c>
      <c r="Y145" s="22">
        <v>3.1</v>
      </c>
      <c r="Z145" s="22">
        <v>1424.7142857142858</v>
      </c>
      <c r="AA145" s="22">
        <v>2.7</v>
      </c>
      <c r="AB145" s="22">
        <v>1337</v>
      </c>
      <c r="AC145" s="24">
        <v>3.5</v>
      </c>
      <c r="AD145" s="24">
        <v>2264.8000000000002</v>
      </c>
      <c r="AE145" s="24">
        <v>3.1</v>
      </c>
      <c r="AF145" s="24">
        <v>1844.8</v>
      </c>
      <c r="AG145" s="24">
        <v>3.2</v>
      </c>
      <c r="AH145" s="24">
        <v>2294.1999999999998</v>
      </c>
      <c r="AI145" s="24">
        <v>3.2666666666666666</v>
      </c>
      <c r="AJ145" s="24">
        <v>2134.6</v>
      </c>
      <c r="AK145" s="26">
        <v>1.4444444444444444</v>
      </c>
      <c r="AL145" s="26">
        <v>869</v>
      </c>
      <c r="AM145" s="26">
        <v>1.6</v>
      </c>
      <c r="AN145" s="26">
        <v>970.8</v>
      </c>
      <c r="AO145" s="26">
        <v>1.2</v>
      </c>
      <c r="AP145" s="26">
        <v>673.6</v>
      </c>
      <c r="AQ145" s="26">
        <v>1.4137931034482758</v>
      </c>
      <c r="AR145" s="26">
        <v>835.57142857142856</v>
      </c>
      <c r="AS145" s="28">
        <v>4.666666666666667</v>
      </c>
      <c r="AT145" s="28">
        <v>2040.5714285714287</v>
      </c>
      <c r="AU145" s="28">
        <v>5.0999999999999996</v>
      </c>
      <c r="AV145" s="28">
        <v>1742.3</v>
      </c>
      <c r="AW145" s="28">
        <v>4.9000000000000004</v>
      </c>
      <c r="AX145" s="28">
        <v>1592.7</v>
      </c>
      <c r="AY145" s="28">
        <v>4.8965517241379306</v>
      </c>
      <c r="AZ145" s="28">
        <v>1764.2222222222222</v>
      </c>
      <c r="BA145" s="33">
        <f>Tabla25[[#This Row],[ROS_NUM_COR_COD_ROS_TG_NEG]]-Tabla25[[#This Row],[PAS_NUM_COR_COD_ROS_TG_NEG]]</f>
        <v>1.3666666666666671</v>
      </c>
      <c r="BB145" s="33">
        <f>Tabla25[[#This Row],[ROS_DUR_COR_COD_ROS_TG_NEG]]-Tabla25[[#This Row],[PAS_DUR_COR_COD_ROS_TG_NEG]]</f>
        <v>417.26373626373629</v>
      </c>
      <c r="BC145" s="33">
        <f>Tabla25[[#This Row],[ROS_NUM_COR_COD_ROS_TG_NEU]]-Tabla25[[#This Row],[PAS_NUM_COR_COD_ROS_TG_NEU]]</f>
        <v>1.5999999999999996</v>
      </c>
      <c r="BD145" s="33">
        <f>Tabla25[[#This Row],[ROS_DUR_COR_COD_ROS_TG_NEU]]-Tabla25[[#This Row],[PAS_DUR_COR_COD_ROS_TG_NEU]]</f>
        <v>-233.79090909090905</v>
      </c>
      <c r="BE145" s="33">
        <f>Tabla25[[#This Row],[ROS_NUM_COR_COD_ROS_TG_POS]]-Tabla25[[#This Row],[PAS_NUM_COR_COD_ROS_TG_POS]]</f>
        <v>1.9500000000000002</v>
      </c>
      <c r="BF145" s="33">
        <f>Tabla25[[#This Row],[ROS_DUR_COR_COD_ROS_TG_POS]]-Tabla25[[#This Row],[PAS_DUR_COR_COD_ROS_TG_POS]]</f>
        <v>-204.11818181818171</v>
      </c>
      <c r="BG145" s="33">
        <f>Tabla25[[#This Row],[ROS_NUM_COR_COD_ROS_TG_TOT]]-Tabla25[[#This Row],[PAS_NUM_COR_COD_ROS_TG_TOT]]</f>
        <v>1.6465517241379306</v>
      </c>
      <c r="BH145" s="33">
        <f>Tabla25[[#This Row],[ROS_DUR_COR_COD_ROS_TG_TOT]]-Tabla25[[#This Row],[PAS_DUR_COR_COD_ROS_TG_TOT]]</f>
        <v>-24.492063492063608</v>
      </c>
      <c r="BI145" s="30">
        <f>Tabla25[[#This Row],[ROS_NUM_COR_COD_ESC_TG_NEG]]-Tabla25[[#This Row],[PAS_NUM_COR_COD_ESC_TG_NEG]]</f>
        <v>-1.1555555555555557</v>
      </c>
      <c r="BJ145" s="30">
        <f>Tabla25[[#This Row],[ROS_DUR_COR_COD_ESC_TG_NEG]]-Tabla25[[#This Row],[PAS_DUR_COR_COD_ESC_TG_NEG]]</f>
        <v>-463.07692307692309</v>
      </c>
      <c r="BK145" s="30">
        <f>Tabla25[[#This Row],[ROS_NUM_COR_COD_ESC_TG_NEU]]-Tabla25[[#This Row],[PAS_NUM_COR_COD_ESC_TG_NEU]]</f>
        <v>-1.4499999999999997</v>
      </c>
      <c r="BL145" s="30">
        <f>Tabla25[[#This Row],[ROS_DUR_COR_COD_ESC_TG_NEU]]-Tabla25[[#This Row],[PAS_DUR_COR_COD_ESC_TG_NEU]]</f>
        <v>-709.0333333333333</v>
      </c>
      <c r="BM145" s="30">
        <f>Tabla25[[#This Row],[ROS_NUM_COR_COD_ESC_TG_POS]]-Tabla25[[#This Row],[PAS_NUM_COR_COD_ESC_TG_POS]]</f>
        <v>-2.1500000000000004</v>
      </c>
      <c r="BN145" s="30">
        <f>Tabla25[[#This Row],[ROS_DUR_COR_COD_ESC_TG_POS]]-Tabla25[[#This Row],[PAS_DUR_COR_COD_ESC_TG_POS]]</f>
        <v>-1254.0666666666666</v>
      </c>
      <c r="BO145" s="30">
        <f>Tabla25[[#This Row],[ROS_NUM_COR_COD_ESC_TG_TOT]]-Tabla25[[#This Row],[PAS_NUM_COR_COD_ESC_TG_TOT]]</f>
        <v>-1.5862068965517242</v>
      </c>
      <c r="BP145" s="30">
        <f>Tabla25[[#This Row],[ROS_DUR_COR_COD_ESC_TG_TOT]]-Tabla25[[#This Row],[PAS_DUR_COR_COD_ESC_TG_TOT]]</f>
        <v>-802.45559845559853</v>
      </c>
      <c r="BQ145" s="36">
        <f>Tabla25[[#This Row],[PAS_NUM_COR_COD_ROS_TG_NEG]]-Tabla25[[#This Row],[ESC_NUM_COR_COD_ROS_TG_NEG]]</f>
        <v>-0.20000000000000018</v>
      </c>
      <c r="BR145" s="36">
        <f>Tabla25[[#This Row],[PAS_DUR_COR_COD_ROS_TG_NEG]]-Tabla25[[#This Row],[ESC_DUR_COR_COD_ROS_TG_NEG]]</f>
        <v>-641.4923076923078</v>
      </c>
      <c r="BS145" s="36">
        <f>Tabla25[[#This Row],[PAS_NUM_COR_COD_ROS_TG_NEU]]-Tabla25[[#This Row],[ESC_NUM_COR_COD_ROS_TG_NEU]]</f>
        <v>0.39999999999999991</v>
      </c>
      <c r="BT145" s="36">
        <f>Tabla25[[#This Row],[PAS_DUR_COR_COD_ROS_TG_NEU]]-Tabla25[[#This Row],[ESC_DUR_COR_COD_ROS_TG_NEU]]</f>
        <v>131.29090909090905</v>
      </c>
      <c r="BU145" s="36">
        <f>Tabla25[[#This Row],[PAS_NUM_COR_COD_ROS_TG_POS]]-Tabla25[[#This Row],[ESC_NUM_COR_COD_ROS_TG_POS]]</f>
        <v>-0.25</v>
      </c>
      <c r="BV145" s="36">
        <f>Tabla25[[#This Row],[PAS_DUR_COR_COD_ROS_TG_POS]]-Tabla25[[#This Row],[ESC_DUR_COR_COD_ROS_TG_POS]]</f>
        <v>-497.38181818181806</v>
      </c>
      <c r="BW145" s="36">
        <f>Tabla25[[#This Row],[PAS_NUM_COR_COD_ROS_TG_TOT]]-Tabla25[[#This Row],[ESC_NUM_COR_COD_ROS_TG_TOT]]</f>
        <v>-1.6666666666666607E-2</v>
      </c>
      <c r="BX145" s="36">
        <f>Tabla25[[#This Row],[PAS_DUR_COR_COD_ROS_TG_TOT]]-Tabla25[[#This Row],[ESC_DUR_COR_COD_ROS_TG_TOT]]</f>
        <v>-345.88571428571413</v>
      </c>
      <c r="BY145" s="39">
        <f>Tabla25[[#This Row],[PAS_NUM_COR_COD_ESC_TG_NEG]]-Tabla25[[#This Row],[ESC_NUM_COR_COD_ESC_TG_NEG]]</f>
        <v>0.20000000000000018</v>
      </c>
      <c r="BZ145" s="39">
        <f>Tabla25[[#This Row],[PAS_DUR_COR_COD_ESC_TG_NEG]]-Tabla25[[#This Row],[ESC_DUR_COR_COD_ESC_TG_NEG]]</f>
        <v>-143.323076923077</v>
      </c>
      <c r="CA145" s="39">
        <f>Tabla25[[#This Row],[PAS_NUM_COR_COD_ESC_TG_NEU]]-Tabla25[[#This Row],[ESC_NUM_COR_COD_ESC_TG_NEU]]</f>
        <v>0.44999999999999973</v>
      </c>
      <c r="CB145" s="39">
        <f>Tabla25[[#This Row],[PAS_DUR_COR_COD_ESC_TG_NEU]]-Tabla25[[#This Row],[ESC_DUR_COR_COD_ESC_TG_NEU]]</f>
        <v>529.40476190476193</v>
      </c>
      <c r="CC145" s="39">
        <f>Tabla25[[#This Row],[PAS_NUM_COR_COD_ESC_TG_POS]]-Tabla25[[#This Row],[ESC_NUM_COR_COD_ESC_TG_POS]]</f>
        <v>0.25</v>
      </c>
      <c r="CD145" s="39">
        <f>Tabla25[[#This Row],[PAS_DUR_COR_COD_ESC_TG_POS]]-Tabla25[[#This Row],[ESC_DUR_COR_COD_ESC_TG_POS]]</f>
        <v>502.95238095238096</v>
      </c>
      <c r="CE145" s="39">
        <f>Tabla25[[#This Row],[PAS_NUM_COR_COD_ESC_TG_TOT]]-Tabla25[[#This Row],[ESC_NUM_COR_COD_ESC_TG_TOT]]</f>
        <v>0.29999999999999982</v>
      </c>
      <c r="CF145" s="39">
        <f>Tabla25[[#This Row],[PAS_DUR_COR_COD_ESC_TG_TOT]]-Tabla25[[#This Row],[ESC_DUR_COR_COD_ESC_TG_TOT]]</f>
        <v>301.02702702702709</v>
      </c>
      <c r="CG145" s="42">
        <f>Tabla25[[#This Row],[PAS_NUM_COR_COD_ROS_TG_NEG]]-Tabla25[[#This Row],[PAS_NUM_COR_COD_ESC_TG_NEG]]</f>
        <v>0.69999999999999973</v>
      </c>
      <c r="CH145" s="42">
        <f>Tabla25[[#This Row],[PAS_NUM_COR_COD_ROS_TG_NEU]]-Tabla25[[#This Row],[PAS_NUM_COR_COD_ESC_TG_NEU]]</f>
        <v>0.45000000000000018</v>
      </c>
      <c r="CI145" s="42">
        <f>Tabla25[[#This Row],[PAS_NUM_COR_COD_ROS_TG_POS]]-Tabla25[[#This Row],[PAS_NUM_COR_COD_ESC_TG_POS]]</f>
        <v>-0.39999999999999991</v>
      </c>
      <c r="CJ145" s="42">
        <f>Tabla25[[#This Row],[PAS_NUM_COR_COD_ROS_TG_TOT]]-Tabla25[[#This Row],[PAS_NUM_COR_COD_ESC_TG_TOT]]</f>
        <v>0.25</v>
      </c>
      <c r="CK145" s="42">
        <f>Tabla25[[#This Row],[PAS_DUR_COR_COD_ROS_TG_NEG]]-Tabla25[[#This Row],[PAS_DUR_COR_COD_ESC_TG_NEG]]</f>
        <v>291.23076923076928</v>
      </c>
      <c r="CL145" s="42">
        <f>Tabla25[[#This Row],[PAS_DUR_COR_COD_ROS_TG_NEU]]-Tabla25[[#This Row],[PAS_DUR_COR_COD_ESC_TG_NEU]]</f>
        <v>296.25757575757575</v>
      </c>
      <c r="CM145" s="42">
        <f>Tabla25[[#This Row],[PAS_DUR_COR_COD_ROS_TG_POS]]-Tabla25[[#This Row],[PAS_DUR_COR_COD_ESC_TG_POS]]</f>
        <v>-130.84848484848499</v>
      </c>
      <c r="CN145" s="42">
        <f>Tabla25[[#This Row],[PAS_DUR_COR_COD_ROS_TG_TOT]]-Tabla25[[#This Row],[PAS_DUR_COR_COD_ESC_TG_TOT]]</f>
        <v>150.68725868725869</v>
      </c>
      <c r="CO145" s="44">
        <f>Tabla25[[#This Row],[ESC_NUM_COR_COD_ROS_TG_NEG]]-Tabla25[[#This Row],[ESC_NUM_COR_COD_ESC_TG_NEG]]</f>
        <v>1.1000000000000001</v>
      </c>
      <c r="CP145" s="44">
        <f>Tabla25[[#This Row],[ESC_NUM_COR_COD_ROS_TG_NEU]]-Tabla25[[#This Row],[ESC_NUM_COR_COD_ESC_TG_NEU]]</f>
        <v>0.5</v>
      </c>
      <c r="CQ145" s="44">
        <f>Tabla25[[#This Row],[ESC_NUM_COR_COD_ROS_TG_POS]]-Tabla25[[#This Row],[ESC_NUM_COR_COD_ESC_TG_POS]]</f>
        <v>0.10000000000000009</v>
      </c>
      <c r="CR145" s="44">
        <f>Tabla25[[#This Row],[ESC_NUM_COR_COD_ROS_TG_TOT]]-Tabla25[[#This Row],[ESC_NUM_COR_COD_ESC_TG_TOT]]</f>
        <v>0.56666666666666643</v>
      </c>
      <c r="CS145" s="44">
        <f>Tabla25[[#This Row],[ESC_DUR_COR_COD_ROS_TG_NEG]]-Tabla25[[#This Row],[ESC_DUR_COR_COD_ESC_TG_NEG]]</f>
        <v>789.40000000000009</v>
      </c>
      <c r="CT145" s="44">
        <f>Tabla25[[#This Row],[ESC_DUR_COR_COD_ROS_TG_NEU]]-Tabla25[[#This Row],[ESC_DUR_COR_COD_ESC_TG_NEU]]</f>
        <v>694.37142857142862</v>
      </c>
      <c r="CU145" s="44">
        <f>Tabla25[[#This Row],[ESC_DUR_COR_COD_ROS_TG_POS]]-Tabla25[[#This Row],[ESC_DUR_COR_COD_ESC_TG_POS]]</f>
        <v>869.48571428571404</v>
      </c>
      <c r="CV145" s="44">
        <f>Tabla25[[#This Row],[ESC_DUR_COR_COD_ROS_TG_TOT]]-Tabla25[[#This Row],[ESC_DUR_COR_COD_ESC_TG_TOT]]</f>
        <v>797.59999999999991</v>
      </c>
      <c r="CW145" s="47">
        <f>Tabla25[[#This Row],[ROS_NUM_COR_COD_ROS_TG_NEG]]-Tabla25[[#This Row],[ROS_NUM_COR_COD_ESC_TG_NEG]]</f>
        <v>3.2222222222222223</v>
      </c>
      <c r="CX145" s="47">
        <f>Tabla25[[#This Row],[ROS_NUM_COR_COD_ROS_TG_NEU]]-Tabla25[[#This Row],[ROS_NUM_COR_COD_ESC_TG_NEU]]</f>
        <v>3.4999999999999996</v>
      </c>
      <c r="CY145" s="47">
        <f>Tabla25[[#This Row],[ROS_NUM_COR_COD_ROS_TG_POS]]-Tabla25[[#This Row],[ROS_NUM_COR_COD_ESC_TG_POS]]</f>
        <v>3.7</v>
      </c>
      <c r="CZ145" s="47">
        <f>Tabla25[[#This Row],[ROS_NUM_COR_COD_ROS_TG_TOT]]-Tabla25[[#This Row],[ROS_NUM_COR_COD_ESC_TG_TOT]]</f>
        <v>3.4827586206896548</v>
      </c>
      <c r="DA145" s="47">
        <f>Tabla25[[#This Row],[ROS_DUR_COR_COD_ROS_TG_NEG]]-Tabla25[[#This Row],[ROS_DUR_COR_COD_ESC_TG_NEG]]</f>
        <v>1171.5714285714287</v>
      </c>
      <c r="DB145" s="47">
        <f>Tabla25[[#This Row],[ROS_DUR_COR_COD_ROS_TG_NEU]]-Tabla25[[#This Row],[ROS_DUR_COR_COD_ESC_TG_NEU]]</f>
        <v>771.5</v>
      </c>
      <c r="DC145" s="47">
        <f>Tabla25[[#This Row],[ROS_DUR_COR_COD_ROS_TG_POS]]-Tabla25[[#This Row],[ROS_DUR_COR_COD_ESC_TG_POS]]</f>
        <v>919.1</v>
      </c>
      <c r="DD145" s="47">
        <f>Tabla25[[#This Row],[ROS_DUR_COR_COD_ROS_TG_TOT]]-Tabla25[[#This Row],[ROS_DUR_COR_COD_ESC_TG_TOT]]</f>
        <v>928.65079365079362</v>
      </c>
      <c r="DE145" s="57">
        <v>240</v>
      </c>
      <c r="DF145" s="57">
        <v>340.5</v>
      </c>
      <c r="DG145" s="57">
        <v>300.60000000000002</v>
      </c>
      <c r="DH145" s="57">
        <v>299.66666666666669</v>
      </c>
      <c r="DI145" s="57">
        <v>184.25</v>
      </c>
      <c r="DJ145" s="57">
        <v>206.2</v>
      </c>
      <c r="DK145" s="57">
        <v>220.2</v>
      </c>
      <c r="DL145" s="57">
        <v>204.92857142857142</v>
      </c>
      <c r="DM145" s="57">
        <v>280.39999999999998</v>
      </c>
      <c r="DN145" s="57">
        <v>228</v>
      </c>
      <c r="DO145" s="57">
        <v>394</v>
      </c>
      <c r="DP145" s="57">
        <v>300.8</v>
      </c>
      <c r="DQ145" s="57">
        <v>213.6</v>
      </c>
      <c r="DR145" s="57">
        <v>291.57142857142856</v>
      </c>
      <c r="DS145" s="57">
        <v>228.85714285714286</v>
      </c>
      <c r="DT145" s="57">
        <v>247.94736842105263</v>
      </c>
      <c r="DU145" s="57">
        <v>308.30769230769232</v>
      </c>
      <c r="DV145" s="57">
        <v>239.90909090909091</v>
      </c>
      <c r="DW145" s="57">
        <v>320.81818181818181</v>
      </c>
      <c r="DX145" s="57">
        <v>290.74285714285713</v>
      </c>
      <c r="DY145" s="57">
        <v>310.07692307692309</v>
      </c>
      <c r="DZ145" s="57">
        <v>226.08333333333334</v>
      </c>
      <c r="EA145" s="57">
        <v>334.83333333333331</v>
      </c>
      <c r="EB145" s="57">
        <v>290.86486486486484</v>
      </c>
      <c r="EC145" s="57">
        <f>Tabla25[[#This Row],[ROS_1DU_COR_COD_ROS_TG_NEG]]-Tabla25[[#This Row],[ROS_1DU_COR_COD_ESC_TG_NEG]]</f>
        <v>55.75</v>
      </c>
      <c r="ED145" s="57">
        <f>Tabla25[[#This Row],[ROS_1DU_COR_COD_ROS_TG_NEU]]-Tabla25[[#This Row],[ROS_1DU_COR_COD_ESC_TG_NEU]]</f>
        <v>134.30000000000001</v>
      </c>
      <c r="EE145" s="57">
        <f>Tabla25[[#This Row],[ROS_1DU_COR_COD_ROS_TG_POS]]-Tabla25[[#This Row],[ROS_1DU_COR_COD_ESC_TG_POS]]</f>
        <v>80.400000000000034</v>
      </c>
      <c r="EF145" s="57">
        <f>Tabla25[[#This Row],[ROS_1DU_COR_COD_ROS_TG_TOT]]-Tabla25[[#This Row],[ROS_1DU_COR_COD_ESC_TG_TOT]]</f>
        <v>94.738095238095269</v>
      </c>
      <c r="EG145" s="57">
        <f>Tabla25[[#This Row],[ESC_1DU_COR_COD_ROS_TG_NEG]]-Tabla25[[#This Row],[ESC_1DU_COR_COD_ESC_TG_NEG]]</f>
        <v>66.799999999999983</v>
      </c>
      <c r="EH145" s="57">
        <f>Tabla25[[#This Row],[ESC_1DU_COR_COD_ROS_TG_NEU]]-Tabla25[[#This Row],[ESC_1DU_COR_COD_ESC_TG_NEU]]</f>
        <v>-63.571428571428555</v>
      </c>
      <c r="EI145" s="57">
        <f>Tabla25[[#This Row],[ESC_1DU_COR_COD_ROS_TG_POS]]-Tabla25[[#This Row],[ESC_1DU_COR_COD_ESC_TG_POS]]</f>
        <v>165.14285714285714</v>
      </c>
      <c r="EJ145" s="57">
        <f>Tabla25[[#This Row],[ESC_1DU_COR_COD_ROS_TG_TOT]]-Tabla25[[#This Row],[ESC_1DU_COR_COD_ESC_TG_TOT]]</f>
        <v>52.852631578947381</v>
      </c>
      <c r="EK145" s="57">
        <f>Tabla25[[#This Row],[PAS_1DU_COR_COD_ROS_TG_NEG]]-Tabla25[[#This Row],[PAS_1DU_COR_COD_ESC_TG_NEG]]</f>
        <v>-1.7692307692307736</v>
      </c>
      <c r="EL145" s="57">
        <f>Tabla25[[#This Row],[PAS_1DU_COR_COD_ROS_TG_NEU]]-Tabla25[[#This Row],[PAS_1DU_COR_COD_ESC_TG_NEU]]</f>
        <v>13.825757575757564</v>
      </c>
      <c r="EM145" s="57">
        <f>Tabla25[[#This Row],[PAS_1DU_COR_COD_ROS_TG_POS]]-Tabla25[[#This Row],[PAS_1DU_COR_COD_ESC_TG_POS]]</f>
        <v>-14.015151515151501</v>
      </c>
      <c r="EN145" s="57">
        <f>Tabla25[[#This Row],[PAS_1DU_COR_COD_ROS_TG_TOT]]-Tabla25[[#This Row],[PAS_1DU_COR_COD_ESC_TG_TOT]]</f>
        <v>-0.12200772200770871</v>
      </c>
    </row>
    <row r="146" spans="1:144" x14ac:dyDescent="0.3">
      <c r="A146" s="2" t="s">
        <v>144</v>
      </c>
      <c r="B146" s="2">
        <v>40</v>
      </c>
      <c r="C146" s="2">
        <v>2</v>
      </c>
      <c r="D146" s="2">
        <v>48</v>
      </c>
      <c r="E146" s="19">
        <v>2.0555555555555554</v>
      </c>
      <c r="F146" s="19">
        <v>488.23529411764707</v>
      </c>
      <c r="G146" s="19">
        <v>1.6842105263157894</v>
      </c>
      <c r="H146" s="19">
        <v>412.2</v>
      </c>
      <c r="I146" s="19">
        <v>2.5263157894736841</v>
      </c>
      <c r="J146" s="19">
        <v>573.35294117647061</v>
      </c>
      <c r="K146" s="19">
        <v>2.0892857142857144</v>
      </c>
      <c r="L146" s="19">
        <v>494.48979591836735</v>
      </c>
      <c r="M146" s="21">
        <v>2.2777777777777777</v>
      </c>
      <c r="N146" s="21">
        <v>546</v>
      </c>
      <c r="O146" s="21">
        <v>2.3157894736842106</v>
      </c>
      <c r="P146" s="21">
        <v>511.75</v>
      </c>
      <c r="Q146" s="21">
        <v>2.1052631578947367</v>
      </c>
      <c r="R146" s="21">
        <v>598.75</v>
      </c>
      <c r="S146" s="21">
        <v>2.2321428571428572</v>
      </c>
      <c r="T146" s="21">
        <v>552.0408163265306</v>
      </c>
      <c r="U146" s="22">
        <v>3.2222222222222223</v>
      </c>
      <c r="V146" s="22">
        <v>1018.625</v>
      </c>
      <c r="W146" s="22">
        <v>4.0999999999999996</v>
      </c>
      <c r="X146" s="22">
        <v>1185</v>
      </c>
      <c r="Y146" s="22">
        <v>3.9</v>
      </c>
      <c r="Z146" s="22">
        <v>1129.2</v>
      </c>
      <c r="AA146" s="22">
        <v>3.7586206896551726</v>
      </c>
      <c r="AB146" s="22">
        <v>1117.5357142857142</v>
      </c>
      <c r="AC146" s="24">
        <v>2.4444444444444446</v>
      </c>
      <c r="AD146" s="24">
        <v>773.5</v>
      </c>
      <c r="AE146" s="24">
        <v>1.9</v>
      </c>
      <c r="AF146" s="24">
        <v>625.71428571428567</v>
      </c>
      <c r="AG146" s="24">
        <v>1.7</v>
      </c>
      <c r="AH146" s="24">
        <v>585.5</v>
      </c>
      <c r="AI146" s="24">
        <v>2</v>
      </c>
      <c r="AJ146" s="24">
        <v>663.13043478260875</v>
      </c>
      <c r="AK146" s="26">
        <v>2.4444444444444446</v>
      </c>
      <c r="AL146" s="26">
        <v>519.625</v>
      </c>
      <c r="AM146" s="26">
        <v>1.2</v>
      </c>
      <c r="AN146" s="26">
        <v>400.66666666666669</v>
      </c>
      <c r="AO146" s="26">
        <v>1.8</v>
      </c>
      <c r="AP146" s="26">
        <v>488.57142857142856</v>
      </c>
      <c r="AQ146" s="26">
        <v>1.7931034482758621</v>
      </c>
      <c r="AR146" s="26">
        <v>475.28571428571428</v>
      </c>
      <c r="AS146" s="28">
        <v>2.3333333333333335</v>
      </c>
      <c r="AT146" s="28">
        <v>485.55555555555554</v>
      </c>
      <c r="AU146" s="28">
        <v>1.8</v>
      </c>
      <c r="AV146" s="28">
        <v>496.88888888888891</v>
      </c>
      <c r="AW146" s="28">
        <v>2.2000000000000002</v>
      </c>
      <c r="AX146" s="28">
        <v>448.77777777777777</v>
      </c>
      <c r="AY146" s="28">
        <v>2.103448275862069</v>
      </c>
      <c r="AZ146" s="28">
        <v>477.07407407407408</v>
      </c>
      <c r="BA146" s="33">
        <f>Tabla25[[#This Row],[ROS_NUM_COR_COD_ROS_TG_NEG]]-Tabla25[[#This Row],[PAS_NUM_COR_COD_ROS_TG_NEG]]</f>
        <v>5.5555555555555802E-2</v>
      </c>
      <c r="BB146" s="33">
        <f>Tabla25[[#This Row],[ROS_DUR_COR_COD_ROS_TG_NEG]]-Tabla25[[#This Row],[PAS_DUR_COR_COD_ROS_TG_NEG]]</f>
        <v>-60.444444444444457</v>
      </c>
      <c r="BC146" s="33">
        <f>Tabla25[[#This Row],[ROS_NUM_COR_COD_ROS_TG_NEU]]-Tabla25[[#This Row],[PAS_NUM_COR_COD_ROS_TG_NEU]]</f>
        <v>-0.51578947368421058</v>
      </c>
      <c r="BD146" s="33">
        <f>Tabla25[[#This Row],[ROS_DUR_COR_COD_ROS_TG_NEU]]-Tabla25[[#This Row],[PAS_DUR_COR_COD_ROS_TG_NEU]]</f>
        <v>-14.861111111111086</v>
      </c>
      <c r="BE146" s="33">
        <f>Tabla25[[#This Row],[ROS_NUM_COR_COD_ROS_TG_POS]]-Tabla25[[#This Row],[PAS_NUM_COR_COD_ROS_TG_POS]]</f>
        <v>9.4736842105263452E-2</v>
      </c>
      <c r="BF146" s="33">
        <f>Tabla25[[#This Row],[ROS_DUR_COR_COD_ROS_TG_POS]]-Tabla25[[#This Row],[PAS_DUR_COR_COD_ROS_TG_POS]]</f>
        <v>-149.97222222222223</v>
      </c>
      <c r="BG146" s="33">
        <f>Tabla25[[#This Row],[ROS_NUM_COR_COD_ROS_TG_TOT]]-Tabla25[[#This Row],[PAS_NUM_COR_COD_ROS_TG_TOT]]</f>
        <v>-0.12869458128078826</v>
      </c>
      <c r="BH146" s="33">
        <f>Tabla25[[#This Row],[ROS_DUR_COR_COD_ROS_TG_TOT]]-Tabla25[[#This Row],[PAS_DUR_COR_COD_ROS_TG_TOT]]</f>
        <v>-74.966742252456527</v>
      </c>
      <c r="BI146" s="30">
        <f>Tabla25[[#This Row],[ROS_NUM_COR_COD_ESC_TG_NEG]]-Tabla25[[#This Row],[PAS_NUM_COR_COD_ESC_TG_NEG]]</f>
        <v>0.38888888888888928</v>
      </c>
      <c r="BJ146" s="30">
        <f>Tabla25[[#This Row],[ROS_DUR_COR_COD_ESC_TG_NEG]]-Tabla25[[#This Row],[PAS_DUR_COR_COD_ESC_TG_NEG]]</f>
        <v>31.389705882352928</v>
      </c>
      <c r="BK146" s="30">
        <f>Tabla25[[#This Row],[ROS_NUM_COR_COD_ESC_TG_NEU]]-Tabla25[[#This Row],[PAS_NUM_COR_COD_ESC_TG_NEU]]</f>
        <v>-0.48421052631578942</v>
      </c>
      <c r="BL146" s="30">
        <f>Tabla25[[#This Row],[ROS_DUR_COR_COD_ESC_TG_NEU]]-Tabla25[[#This Row],[PAS_DUR_COR_COD_ESC_TG_NEU]]</f>
        <v>-11.533333333333303</v>
      </c>
      <c r="BM146" s="30">
        <f>Tabla25[[#This Row],[ROS_NUM_COR_COD_ESC_TG_POS]]-Tabla25[[#This Row],[PAS_NUM_COR_COD_ESC_TG_POS]]</f>
        <v>-0.72631578947368403</v>
      </c>
      <c r="BN146" s="30">
        <f>Tabla25[[#This Row],[ROS_DUR_COR_COD_ESC_TG_POS]]-Tabla25[[#This Row],[PAS_DUR_COR_COD_ESC_TG_POS]]</f>
        <v>-84.781512605042053</v>
      </c>
      <c r="BO146" s="30">
        <f>Tabla25[[#This Row],[ROS_NUM_COR_COD_ESC_TG_TOT]]-Tabla25[[#This Row],[PAS_NUM_COR_COD_ESC_TG_TOT]]</f>
        <v>-0.29618226600985231</v>
      </c>
      <c r="BP146" s="30">
        <f>Tabla25[[#This Row],[ROS_DUR_COR_COD_ESC_TG_TOT]]-Tabla25[[#This Row],[PAS_DUR_COR_COD_ESC_TG_TOT]]</f>
        <v>-19.204081632653072</v>
      </c>
      <c r="BQ146" s="36">
        <f>Tabla25[[#This Row],[PAS_NUM_COR_COD_ROS_TG_NEG]]-Tabla25[[#This Row],[ESC_NUM_COR_COD_ROS_TG_NEG]]</f>
        <v>-0.16666666666666696</v>
      </c>
      <c r="BR146" s="36">
        <f>Tabla25[[#This Row],[PAS_DUR_COR_COD_ROS_TG_NEG]]-Tabla25[[#This Row],[ESC_DUR_COR_COD_ROS_TG_NEG]]</f>
        <v>-227.5</v>
      </c>
      <c r="BS146" s="36">
        <f>Tabla25[[#This Row],[PAS_NUM_COR_COD_ROS_TG_NEU]]-Tabla25[[#This Row],[ESC_NUM_COR_COD_ROS_TG_NEU]]</f>
        <v>0.41578947368421071</v>
      </c>
      <c r="BT146" s="36">
        <f>Tabla25[[#This Row],[PAS_DUR_COR_COD_ROS_TG_NEU]]-Tabla25[[#This Row],[ESC_DUR_COR_COD_ROS_TG_NEU]]</f>
        <v>-113.96428571428567</v>
      </c>
      <c r="BU146" s="36">
        <f>Tabla25[[#This Row],[PAS_NUM_COR_COD_ROS_TG_POS]]-Tabla25[[#This Row],[ESC_NUM_COR_COD_ROS_TG_POS]]</f>
        <v>0.40526315789473677</v>
      </c>
      <c r="BV146" s="36">
        <f>Tabla25[[#This Row],[PAS_DUR_COR_COD_ROS_TG_POS]]-Tabla25[[#This Row],[ESC_DUR_COR_COD_ROS_TG_POS]]</f>
        <v>13.25</v>
      </c>
      <c r="BW146" s="36">
        <f>Tabla25[[#This Row],[PAS_NUM_COR_COD_ROS_TG_TOT]]-Tabla25[[#This Row],[ESC_NUM_COR_COD_ROS_TG_TOT]]</f>
        <v>0.23214285714285721</v>
      </c>
      <c r="BX146" s="36">
        <f>Tabla25[[#This Row],[PAS_DUR_COR_COD_ROS_TG_TOT]]-Tabla25[[#This Row],[ESC_DUR_COR_COD_ROS_TG_TOT]]</f>
        <v>-111.08961845607814</v>
      </c>
      <c r="BY146" s="39">
        <f>Tabla25[[#This Row],[PAS_NUM_COR_COD_ESC_TG_NEG]]-Tabla25[[#This Row],[ESC_NUM_COR_COD_ESC_TG_NEG]]</f>
        <v>-1.166666666666667</v>
      </c>
      <c r="BZ146" s="39">
        <f>Tabla25[[#This Row],[PAS_DUR_COR_COD_ESC_TG_NEG]]-Tabla25[[#This Row],[ESC_DUR_COR_COD_ESC_TG_NEG]]</f>
        <v>-530.38970588235293</v>
      </c>
      <c r="CA146" s="39">
        <f>Tabla25[[#This Row],[PAS_NUM_COR_COD_ESC_TG_NEU]]-Tabla25[[#This Row],[ESC_NUM_COR_COD_ESC_TG_NEU]]</f>
        <v>-2.4157894736842103</v>
      </c>
      <c r="CB146" s="39">
        <f>Tabla25[[#This Row],[PAS_DUR_COR_COD_ESC_TG_NEU]]-Tabla25[[#This Row],[ESC_DUR_COR_COD_ESC_TG_NEU]]</f>
        <v>-772.8</v>
      </c>
      <c r="CC146" s="39">
        <f>Tabla25[[#This Row],[PAS_NUM_COR_COD_ESC_TG_POS]]-Tabla25[[#This Row],[ESC_NUM_COR_COD_ESC_TG_POS]]</f>
        <v>-1.3736842105263158</v>
      </c>
      <c r="CD146" s="39">
        <f>Tabla25[[#This Row],[PAS_DUR_COR_COD_ESC_TG_POS]]-Tabla25[[#This Row],[ESC_DUR_COR_COD_ESC_TG_POS]]</f>
        <v>-555.84705882352944</v>
      </c>
      <c r="CE146" s="39">
        <f>Tabla25[[#This Row],[PAS_NUM_COR_COD_ESC_TG_TOT]]-Tabla25[[#This Row],[ESC_NUM_COR_COD_ESC_TG_TOT]]</f>
        <v>-1.6693349753694582</v>
      </c>
      <c r="CF146" s="39">
        <f>Tabla25[[#This Row],[PAS_DUR_COR_COD_ESC_TG_TOT]]-Tabla25[[#This Row],[ESC_DUR_COR_COD_ESC_TG_TOT]]</f>
        <v>-623.04591836734687</v>
      </c>
      <c r="CG146" s="42">
        <f>Tabla25[[#This Row],[PAS_NUM_COR_COD_ROS_TG_NEG]]-Tabla25[[#This Row],[PAS_NUM_COR_COD_ESC_TG_NEG]]</f>
        <v>0.22222222222222232</v>
      </c>
      <c r="CH146" s="42">
        <f>Tabla25[[#This Row],[PAS_NUM_COR_COD_ROS_TG_NEU]]-Tabla25[[#This Row],[PAS_NUM_COR_COD_ESC_TG_NEU]]</f>
        <v>0.63157894736842124</v>
      </c>
      <c r="CI146" s="42">
        <f>Tabla25[[#This Row],[PAS_NUM_COR_COD_ROS_TG_POS]]-Tabla25[[#This Row],[PAS_NUM_COR_COD_ESC_TG_POS]]</f>
        <v>-0.42105263157894735</v>
      </c>
      <c r="CJ146" s="42">
        <f>Tabla25[[#This Row],[PAS_NUM_COR_COD_ROS_TG_TOT]]-Tabla25[[#This Row],[PAS_NUM_COR_COD_ESC_TG_TOT]]</f>
        <v>0.14285714285714279</v>
      </c>
      <c r="CK146" s="42">
        <f>Tabla25[[#This Row],[PAS_DUR_COR_COD_ROS_TG_NEG]]-Tabla25[[#This Row],[PAS_DUR_COR_COD_ESC_TG_NEG]]</f>
        <v>57.764705882352928</v>
      </c>
      <c r="CL146" s="42">
        <f>Tabla25[[#This Row],[PAS_DUR_COR_COD_ROS_TG_NEU]]-Tabla25[[#This Row],[PAS_DUR_COR_COD_ESC_TG_NEU]]</f>
        <v>99.550000000000011</v>
      </c>
      <c r="CM146" s="42">
        <f>Tabla25[[#This Row],[PAS_DUR_COR_COD_ROS_TG_POS]]-Tabla25[[#This Row],[PAS_DUR_COR_COD_ESC_TG_POS]]</f>
        <v>25.397058823529392</v>
      </c>
      <c r="CN146" s="42">
        <f>Tabla25[[#This Row],[PAS_DUR_COR_COD_ROS_TG_TOT]]-Tabla25[[#This Row],[PAS_DUR_COR_COD_ESC_TG_TOT]]</f>
        <v>57.551020408163254</v>
      </c>
      <c r="CO146" s="44">
        <f>Tabla25[[#This Row],[ESC_NUM_COR_COD_ROS_TG_NEG]]-Tabla25[[#This Row],[ESC_NUM_COR_COD_ESC_TG_NEG]]</f>
        <v>-0.77777777777777768</v>
      </c>
      <c r="CP146" s="44">
        <f>Tabla25[[#This Row],[ESC_NUM_COR_COD_ROS_TG_NEU]]-Tabla25[[#This Row],[ESC_NUM_COR_COD_ESC_TG_NEU]]</f>
        <v>-2.1999999999999997</v>
      </c>
      <c r="CQ146" s="44">
        <f>Tabla25[[#This Row],[ESC_NUM_COR_COD_ROS_TG_POS]]-Tabla25[[#This Row],[ESC_NUM_COR_COD_ESC_TG_POS]]</f>
        <v>-2.2000000000000002</v>
      </c>
      <c r="CR146" s="44">
        <f>Tabla25[[#This Row],[ESC_NUM_COR_COD_ROS_TG_TOT]]-Tabla25[[#This Row],[ESC_NUM_COR_COD_ESC_TG_TOT]]</f>
        <v>-1.7586206896551726</v>
      </c>
      <c r="CS146" s="44">
        <f>Tabla25[[#This Row],[ESC_DUR_COR_COD_ROS_TG_NEG]]-Tabla25[[#This Row],[ESC_DUR_COR_COD_ESC_TG_NEG]]</f>
        <v>-245.125</v>
      </c>
      <c r="CT146" s="44">
        <f>Tabla25[[#This Row],[ESC_DUR_COR_COD_ROS_TG_NEU]]-Tabla25[[#This Row],[ESC_DUR_COR_COD_ESC_TG_NEU]]</f>
        <v>-559.28571428571433</v>
      </c>
      <c r="CU146" s="44">
        <f>Tabla25[[#This Row],[ESC_DUR_COR_COD_ROS_TG_POS]]-Tabla25[[#This Row],[ESC_DUR_COR_COD_ESC_TG_POS]]</f>
        <v>-543.70000000000005</v>
      </c>
      <c r="CV146" s="44">
        <f>Tabla25[[#This Row],[ESC_DUR_COR_COD_ROS_TG_TOT]]-Tabla25[[#This Row],[ESC_DUR_COR_COD_ESC_TG_TOT]]</f>
        <v>-454.40527950310548</v>
      </c>
      <c r="CW146" s="47">
        <f>Tabla25[[#This Row],[ROS_NUM_COR_COD_ROS_TG_NEG]]-Tabla25[[#This Row],[ROS_NUM_COR_COD_ESC_TG_NEG]]</f>
        <v>-0.11111111111111116</v>
      </c>
      <c r="CX146" s="47">
        <f>Tabla25[[#This Row],[ROS_NUM_COR_COD_ROS_TG_NEU]]-Tabla25[[#This Row],[ROS_NUM_COR_COD_ESC_TG_NEU]]</f>
        <v>0.60000000000000009</v>
      </c>
      <c r="CY146" s="47">
        <f>Tabla25[[#This Row],[ROS_NUM_COR_COD_ROS_TG_POS]]-Tabla25[[#This Row],[ROS_NUM_COR_COD_ESC_TG_POS]]</f>
        <v>0.40000000000000013</v>
      </c>
      <c r="CZ146" s="47">
        <f>Tabla25[[#This Row],[ROS_NUM_COR_COD_ROS_TG_TOT]]-Tabla25[[#This Row],[ROS_NUM_COR_COD_ESC_TG_TOT]]</f>
        <v>0.31034482758620685</v>
      </c>
      <c r="DA146" s="47">
        <f>Tabla25[[#This Row],[ROS_DUR_COR_COD_ROS_TG_NEG]]-Tabla25[[#This Row],[ROS_DUR_COR_COD_ESC_TG_NEG]]</f>
        <v>-34.069444444444457</v>
      </c>
      <c r="DB146" s="47">
        <f>Tabla25[[#This Row],[ROS_DUR_COR_COD_ROS_TG_NEU]]-Tabla25[[#This Row],[ROS_DUR_COR_COD_ESC_TG_NEU]]</f>
        <v>96.222222222222229</v>
      </c>
      <c r="DC146" s="47">
        <f>Tabla25[[#This Row],[ROS_DUR_COR_COD_ROS_TG_POS]]-Tabla25[[#This Row],[ROS_DUR_COR_COD_ESC_TG_POS]]</f>
        <v>-39.793650793650784</v>
      </c>
      <c r="DD146" s="47">
        <f>Tabla25[[#This Row],[ROS_DUR_COR_COD_ROS_TG_TOT]]-Tabla25[[#This Row],[ROS_DUR_COR_COD_ESC_TG_TOT]]</f>
        <v>1.7883597883597986</v>
      </c>
      <c r="DE146" s="57">
        <v>192.11111111111111</v>
      </c>
      <c r="DF146" s="57">
        <v>247.88888888888889</v>
      </c>
      <c r="DG146" s="57">
        <v>170.33333333333334</v>
      </c>
      <c r="DH146" s="57">
        <v>203.44444444444446</v>
      </c>
      <c r="DI146" s="57">
        <v>228</v>
      </c>
      <c r="DJ146" s="57">
        <v>209.66666666666666</v>
      </c>
      <c r="DK146" s="57">
        <v>177.85714285714286</v>
      </c>
      <c r="DL146" s="57">
        <v>206.04761904761904</v>
      </c>
      <c r="DM146" s="57">
        <v>256.75</v>
      </c>
      <c r="DN146" s="57">
        <v>176.42857142857142</v>
      </c>
      <c r="DO146" s="57">
        <v>250.875</v>
      </c>
      <c r="DP146" s="57">
        <v>230.2608695652174</v>
      </c>
      <c r="DQ146" s="57">
        <v>330.25</v>
      </c>
      <c r="DR146" s="57">
        <v>262.89999999999998</v>
      </c>
      <c r="DS146" s="57">
        <v>294.8</v>
      </c>
      <c r="DT146" s="57">
        <v>293.53571428571428</v>
      </c>
      <c r="DU146" s="57">
        <v>212.47058823529412</v>
      </c>
      <c r="DV146" s="57">
        <v>158.625</v>
      </c>
      <c r="DW146" s="57">
        <v>242.375</v>
      </c>
      <c r="DX146" s="57">
        <v>204.65306122448979</v>
      </c>
      <c r="DY146" s="57">
        <v>206.47058823529412</v>
      </c>
      <c r="DZ146" s="57">
        <v>215.06666666666666</v>
      </c>
      <c r="EA146" s="57">
        <v>232.41176470588235</v>
      </c>
      <c r="EB146" s="57">
        <v>218.10204081632654</v>
      </c>
      <c r="EC146" s="57">
        <f>Tabla25[[#This Row],[ROS_1DU_COR_COD_ROS_TG_NEG]]-Tabla25[[#This Row],[ROS_1DU_COR_COD_ESC_TG_NEG]]</f>
        <v>-35.888888888888886</v>
      </c>
      <c r="ED146" s="57">
        <f>Tabla25[[#This Row],[ROS_1DU_COR_COD_ROS_TG_NEU]]-Tabla25[[#This Row],[ROS_1DU_COR_COD_ESC_TG_NEU]]</f>
        <v>38.222222222222229</v>
      </c>
      <c r="EE146" s="57">
        <f>Tabla25[[#This Row],[ROS_1DU_COR_COD_ROS_TG_POS]]-Tabla25[[#This Row],[ROS_1DU_COR_COD_ESC_TG_POS]]</f>
        <v>-7.5238095238095184</v>
      </c>
      <c r="EF146" s="57">
        <f>Tabla25[[#This Row],[ROS_1DU_COR_COD_ROS_TG_TOT]]-Tabla25[[#This Row],[ROS_1DU_COR_COD_ESC_TG_TOT]]</f>
        <v>-2.6031746031745797</v>
      </c>
      <c r="EG146" s="57">
        <f>Tabla25[[#This Row],[ESC_1DU_COR_COD_ROS_TG_NEG]]-Tabla25[[#This Row],[ESC_1DU_COR_COD_ESC_TG_NEG]]</f>
        <v>-73.5</v>
      </c>
      <c r="EH146" s="57">
        <f>Tabla25[[#This Row],[ESC_1DU_COR_COD_ROS_TG_NEU]]-Tabla25[[#This Row],[ESC_1DU_COR_COD_ESC_TG_NEU]]</f>
        <v>-86.471428571428561</v>
      </c>
      <c r="EI146" s="57">
        <f>Tabla25[[#This Row],[ESC_1DU_COR_COD_ROS_TG_POS]]-Tabla25[[#This Row],[ESC_1DU_COR_COD_ESC_TG_POS]]</f>
        <v>-43.925000000000011</v>
      </c>
      <c r="EJ146" s="57">
        <f>Tabla25[[#This Row],[ESC_1DU_COR_COD_ROS_TG_TOT]]-Tabla25[[#This Row],[ESC_1DU_COR_COD_ESC_TG_TOT]]</f>
        <v>-63.274844720496873</v>
      </c>
      <c r="EK146" s="57">
        <f>Tabla25[[#This Row],[PAS_1DU_COR_COD_ROS_TG_NEG]]-Tabla25[[#This Row],[PAS_1DU_COR_COD_ESC_TG_NEG]]</f>
        <v>6</v>
      </c>
      <c r="EL146" s="57">
        <f>Tabla25[[#This Row],[PAS_1DU_COR_COD_ROS_TG_NEU]]-Tabla25[[#This Row],[PAS_1DU_COR_COD_ESC_TG_NEU]]</f>
        <v>-56.441666666666663</v>
      </c>
      <c r="EM146" s="57">
        <f>Tabla25[[#This Row],[PAS_1DU_COR_COD_ROS_TG_POS]]-Tabla25[[#This Row],[PAS_1DU_COR_COD_ESC_TG_POS]]</f>
        <v>9.9632352941176521</v>
      </c>
      <c r="EN146" s="57">
        <f>Tabla25[[#This Row],[PAS_1DU_COR_COD_ROS_TG_TOT]]-Tabla25[[#This Row],[PAS_1DU_COR_COD_ESC_TG_TOT]]</f>
        <v>-13.448979591836746</v>
      </c>
    </row>
    <row r="147" spans="1:144" x14ac:dyDescent="0.3">
      <c r="A147" s="2" t="s">
        <v>145</v>
      </c>
      <c r="B147" s="2">
        <v>50</v>
      </c>
      <c r="C147" s="2">
        <v>1</v>
      </c>
      <c r="D147" s="2">
        <v>50</v>
      </c>
      <c r="E147" s="19">
        <v>0.2</v>
      </c>
      <c r="F147" s="19">
        <v>337.5</v>
      </c>
      <c r="G147" s="19">
        <v>0.3</v>
      </c>
      <c r="H147" s="19">
        <v>586.5</v>
      </c>
      <c r="I147" s="19">
        <v>0.25</v>
      </c>
      <c r="J147" s="19">
        <v>987</v>
      </c>
      <c r="K147" s="19">
        <v>0.25</v>
      </c>
      <c r="L147" s="19">
        <v>567</v>
      </c>
      <c r="M147" s="21">
        <v>0.1</v>
      </c>
      <c r="N147" s="21">
        <v>99.5</v>
      </c>
      <c r="O147" s="21">
        <v>0.05</v>
      </c>
      <c r="P147" s="21">
        <v>232</v>
      </c>
      <c r="Q147" s="21">
        <v>0.55000000000000004</v>
      </c>
      <c r="R147" s="21">
        <v>692</v>
      </c>
      <c r="S147" s="21">
        <v>0.23333333333333334</v>
      </c>
      <c r="T147" s="21">
        <v>417.83333333333331</v>
      </c>
      <c r="U147" s="22">
        <v>2.8888888888888888</v>
      </c>
      <c r="V147" s="22">
        <v>1258.1666666666667</v>
      </c>
      <c r="W147" s="22">
        <v>2.5</v>
      </c>
      <c r="X147" s="22">
        <v>923.71428571428567</v>
      </c>
      <c r="Y147" s="22">
        <v>5.0999999999999996</v>
      </c>
      <c r="Z147" s="22">
        <v>1357.4</v>
      </c>
      <c r="AA147" s="22">
        <v>3.5925925925925926</v>
      </c>
      <c r="AB147" s="22">
        <v>1199.5217391304348</v>
      </c>
      <c r="AC147" s="24">
        <v>3.2222222222222223</v>
      </c>
      <c r="AD147" s="24">
        <v>1484</v>
      </c>
      <c r="AE147" s="24">
        <v>3.125</v>
      </c>
      <c r="AF147" s="24">
        <v>1291.8333333333333</v>
      </c>
      <c r="AG147" s="24">
        <v>1.3</v>
      </c>
      <c r="AH147" s="24">
        <v>490.6</v>
      </c>
      <c r="AI147" s="24">
        <v>2.4814814814814814</v>
      </c>
      <c r="AJ147" s="24">
        <v>1124</v>
      </c>
      <c r="AK147" s="26">
        <v>2.25</v>
      </c>
      <c r="AL147" s="26">
        <v>1272.5</v>
      </c>
      <c r="AM147" s="26">
        <v>2.4444444444444446</v>
      </c>
      <c r="AN147" s="26">
        <v>1011.1666666666666</v>
      </c>
      <c r="AO147" s="26">
        <v>2.6</v>
      </c>
      <c r="AP147" s="26">
        <v>1225.8333333333333</v>
      </c>
      <c r="AQ147" s="26">
        <v>2.4444444444444446</v>
      </c>
      <c r="AR147" s="26">
        <v>1157</v>
      </c>
      <c r="AS147" s="28">
        <v>4.375</v>
      </c>
      <c r="AT147" s="28">
        <v>1610.6666666666667</v>
      </c>
      <c r="AU147" s="28">
        <v>4.8888888888888893</v>
      </c>
      <c r="AV147" s="28">
        <v>1300.2222222222222</v>
      </c>
      <c r="AW147" s="28">
        <v>4.4000000000000004</v>
      </c>
      <c r="AX147" s="28">
        <v>1364.2222222222222</v>
      </c>
      <c r="AY147" s="28">
        <v>4.5555555555555554</v>
      </c>
      <c r="AZ147" s="28">
        <v>1401.8333333333333</v>
      </c>
      <c r="BA147" s="33">
        <f>Tabla25[[#This Row],[ROS_NUM_COR_COD_ROS_TG_NEG]]-Tabla25[[#This Row],[PAS_NUM_COR_COD_ROS_TG_NEG]]</f>
        <v>4.2750000000000004</v>
      </c>
      <c r="BB147" s="33">
        <f>Tabla25[[#This Row],[ROS_DUR_COR_COD_ROS_TG_NEG]]-Tabla25[[#This Row],[PAS_DUR_COR_COD_ROS_TG_NEG]]</f>
        <v>1511.1666666666667</v>
      </c>
      <c r="BC147" s="33">
        <f>Tabla25[[#This Row],[ROS_NUM_COR_COD_ROS_TG_NEU]]-Tabla25[[#This Row],[PAS_NUM_COR_COD_ROS_TG_NEU]]</f>
        <v>4.8388888888888895</v>
      </c>
      <c r="BD147" s="33">
        <f>Tabla25[[#This Row],[ROS_DUR_COR_COD_ROS_TG_NEU]]-Tabla25[[#This Row],[PAS_DUR_COR_COD_ROS_TG_NEU]]</f>
        <v>1068.2222222222222</v>
      </c>
      <c r="BE147" s="33">
        <f>Tabla25[[#This Row],[ROS_NUM_COR_COD_ROS_TG_POS]]-Tabla25[[#This Row],[PAS_NUM_COR_COD_ROS_TG_POS]]</f>
        <v>3.8500000000000005</v>
      </c>
      <c r="BF147" s="33">
        <f>Tabla25[[#This Row],[ROS_DUR_COR_COD_ROS_TG_POS]]-Tabla25[[#This Row],[PAS_DUR_COR_COD_ROS_TG_POS]]</f>
        <v>672.22222222222217</v>
      </c>
      <c r="BG147" s="33">
        <f>Tabla25[[#This Row],[ROS_NUM_COR_COD_ROS_TG_TOT]]-Tabla25[[#This Row],[PAS_NUM_COR_COD_ROS_TG_TOT]]</f>
        <v>4.322222222222222</v>
      </c>
      <c r="BH147" s="33">
        <f>Tabla25[[#This Row],[ROS_DUR_COR_COD_ROS_TG_TOT]]-Tabla25[[#This Row],[PAS_DUR_COR_COD_ROS_TG_TOT]]</f>
        <v>984</v>
      </c>
      <c r="BI147" s="30">
        <f>Tabla25[[#This Row],[ROS_NUM_COR_COD_ESC_TG_NEG]]-Tabla25[[#This Row],[PAS_NUM_COR_COD_ESC_TG_NEG]]</f>
        <v>2.0499999999999998</v>
      </c>
      <c r="BJ147" s="30">
        <f>Tabla25[[#This Row],[ROS_DUR_COR_COD_ESC_TG_NEG]]-Tabla25[[#This Row],[PAS_DUR_COR_COD_ESC_TG_NEG]]</f>
        <v>935</v>
      </c>
      <c r="BK147" s="30">
        <f>Tabla25[[#This Row],[ROS_NUM_COR_COD_ESC_TG_NEU]]-Tabla25[[#This Row],[PAS_NUM_COR_COD_ESC_TG_NEU]]</f>
        <v>2.1444444444444448</v>
      </c>
      <c r="BL147" s="30">
        <f>Tabla25[[#This Row],[ROS_DUR_COR_COD_ESC_TG_NEU]]-Tabla25[[#This Row],[PAS_DUR_COR_COD_ESC_TG_NEU]]</f>
        <v>424.66666666666663</v>
      </c>
      <c r="BM147" s="30">
        <f>Tabla25[[#This Row],[ROS_NUM_COR_COD_ESC_TG_POS]]-Tabla25[[#This Row],[PAS_NUM_COR_COD_ESC_TG_POS]]</f>
        <v>2.35</v>
      </c>
      <c r="BN147" s="30">
        <f>Tabla25[[#This Row],[ROS_DUR_COR_COD_ESC_TG_POS]]-Tabla25[[#This Row],[PAS_DUR_COR_COD_ESC_TG_POS]]</f>
        <v>238.83333333333326</v>
      </c>
      <c r="BO147" s="30">
        <f>Tabla25[[#This Row],[ROS_NUM_COR_COD_ESC_TG_TOT]]-Tabla25[[#This Row],[PAS_NUM_COR_COD_ESC_TG_TOT]]</f>
        <v>2.1944444444444446</v>
      </c>
      <c r="BP147" s="30">
        <f>Tabla25[[#This Row],[ROS_DUR_COR_COD_ESC_TG_TOT]]-Tabla25[[#This Row],[PAS_DUR_COR_COD_ESC_TG_TOT]]</f>
        <v>590</v>
      </c>
      <c r="BQ147" s="36">
        <f>Tabla25[[#This Row],[PAS_NUM_COR_COD_ROS_TG_NEG]]-Tabla25[[#This Row],[ESC_NUM_COR_COD_ROS_TG_NEG]]</f>
        <v>-3.1222222222222222</v>
      </c>
      <c r="BR147" s="36">
        <f>Tabla25[[#This Row],[PAS_DUR_COR_COD_ROS_TG_NEG]]-Tabla25[[#This Row],[ESC_DUR_COR_COD_ROS_TG_NEG]]</f>
        <v>-1384.5</v>
      </c>
      <c r="BS147" s="36">
        <f>Tabla25[[#This Row],[PAS_NUM_COR_COD_ROS_TG_NEU]]-Tabla25[[#This Row],[ESC_NUM_COR_COD_ROS_TG_NEU]]</f>
        <v>-3.0750000000000002</v>
      </c>
      <c r="BT147" s="36">
        <f>Tabla25[[#This Row],[PAS_DUR_COR_COD_ROS_TG_NEU]]-Tabla25[[#This Row],[ESC_DUR_COR_COD_ROS_TG_NEU]]</f>
        <v>-1059.8333333333333</v>
      </c>
      <c r="BU147" s="36">
        <f>Tabla25[[#This Row],[PAS_NUM_COR_COD_ROS_TG_POS]]-Tabla25[[#This Row],[ESC_NUM_COR_COD_ROS_TG_POS]]</f>
        <v>-0.75</v>
      </c>
      <c r="BV147" s="36">
        <f>Tabla25[[#This Row],[PAS_DUR_COR_COD_ROS_TG_POS]]-Tabla25[[#This Row],[ESC_DUR_COR_COD_ROS_TG_POS]]</f>
        <v>201.39999999999998</v>
      </c>
      <c r="BW147" s="36">
        <f>Tabla25[[#This Row],[PAS_NUM_COR_COD_ROS_TG_TOT]]-Tabla25[[#This Row],[ESC_NUM_COR_COD_ROS_TG_TOT]]</f>
        <v>-2.248148148148148</v>
      </c>
      <c r="BX147" s="36">
        <f>Tabla25[[#This Row],[PAS_DUR_COR_COD_ROS_TG_TOT]]-Tabla25[[#This Row],[ESC_DUR_COR_COD_ROS_TG_TOT]]</f>
        <v>-706.16666666666674</v>
      </c>
      <c r="BY147" s="39">
        <f>Tabla25[[#This Row],[PAS_NUM_COR_COD_ESC_TG_NEG]]-Tabla25[[#This Row],[ESC_NUM_COR_COD_ESC_TG_NEG]]</f>
        <v>-2.6888888888888887</v>
      </c>
      <c r="BZ147" s="39">
        <f>Tabla25[[#This Row],[PAS_DUR_COR_COD_ESC_TG_NEG]]-Tabla25[[#This Row],[ESC_DUR_COR_COD_ESC_TG_NEG]]</f>
        <v>-920.66666666666674</v>
      </c>
      <c r="CA147" s="39">
        <f>Tabla25[[#This Row],[PAS_NUM_COR_COD_ESC_TG_NEU]]-Tabla25[[#This Row],[ESC_NUM_COR_COD_ESC_TG_NEU]]</f>
        <v>-2.2000000000000002</v>
      </c>
      <c r="CB147" s="39">
        <f>Tabla25[[#This Row],[PAS_DUR_COR_COD_ESC_TG_NEU]]-Tabla25[[#This Row],[ESC_DUR_COR_COD_ESC_TG_NEU]]</f>
        <v>-337.21428571428567</v>
      </c>
      <c r="CC147" s="39">
        <f>Tabla25[[#This Row],[PAS_NUM_COR_COD_ESC_TG_POS]]-Tabla25[[#This Row],[ESC_NUM_COR_COD_ESC_TG_POS]]</f>
        <v>-4.8499999999999996</v>
      </c>
      <c r="CD147" s="39">
        <f>Tabla25[[#This Row],[PAS_DUR_COR_COD_ESC_TG_POS]]-Tabla25[[#This Row],[ESC_DUR_COR_COD_ESC_TG_POS]]</f>
        <v>-370.40000000000009</v>
      </c>
      <c r="CE147" s="39">
        <f>Tabla25[[#This Row],[PAS_NUM_COR_COD_ESC_TG_TOT]]-Tabla25[[#This Row],[ESC_NUM_COR_COD_ESC_TG_TOT]]</f>
        <v>-3.3425925925925926</v>
      </c>
      <c r="CF147" s="39">
        <f>Tabla25[[#This Row],[PAS_DUR_COR_COD_ESC_TG_TOT]]-Tabla25[[#This Row],[ESC_DUR_COR_COD_ESC_TG_TOT]]</f>
        <v>-632.52173913043475</v>
      </c>
      <c r="CG147" s="42">
        <f>Tabla25[[#This Row],[PAS_NUM_COR_COD_ROS_TG_NEG]]-Tabla25[[#This Row],[PAS_NUM_COR_COD_ESC_TG_NEG]]</f>
        <v>-0.1</v>
      </c>
      <c r="CH147" s="42">
        <f>Tabla25[[#This Row],[PAS_NUM_COR_COD_ROS_TG_NEU]]-Tabla25[[#This Row],[PAS_NUM_COR_COD_ESC_TG_NEU]]</f>
        <v>-0.25</v>
      </c>
      <c r="CI147" s="42">
        <f>Tabla25[[#This Row],[PAS_NUM_COR_COD_ROS_TG_POS]]-Tabla25[[#This Row],[PAS_NUM_COR_COD_ESC_TG_POS]]</f>
        <v>0.30000000000000004</v>
      </c>
      <c r="CJ147" s="42">
        <f>Tabla25[[#This Row],[PAS_NUM_COR_COD_ROS_TG_TOT]]-Tabla25[[#This Row],[PAS_NUM_COR_COD_ESC_TG_TOT]]</f>
        <v>-1.6666666666666663E-2</v>
      </c>
      <c r="CK147" s="42">
        <f>Tabla25[[#This Row],[PAS_DUR_COR_COD_ROS_TG_NEG]]-Tabla25[[#This Row],[PAS_DUR_COR_COD_ESC_TG_NEG]]</f>
        <v>-238</v>
      </c>
      <c r="CL147" s="42">
        <f>Tabla25[[#This Row],[PAS_DUR_COR_COD_ROS_TG_NEU]]-Tabla25[[#This Row],[PAS_DUR_COR_COD_ESC_TG_NEU]]</f>
        <v>-354.5</v>
      </c>
      <c r="CM147" s="42">
        <f>Tabla25[[#This Row],[PAS_DUR_COR_COD_ROS_TG_POS]]-Tabla25[[#This Row],[PAS_DUR_COR_COD_ESC_TG_POS]]</f>
        <v>-295</v>
      </c>
      <c r="CN147" s="42">
        <f>Tabla25[[#This Row],[PAS_DUR_COR_COD_ROS_TG_TOT]]-Tabla25[[#This Row],[PAS_DUR_COR_COD_ESC_TG_TOT]]</f>
        <v>-149.16666666666669</v>
      </c>
      <c r="CO147" s="44">
        <f>Tabla25[[#This Row],[ESC_NUM_COR_COD_ROS_TG_NEG]]-Tabla25[[#This Row],[ESC_NUM_COR_COD_ESC_TG_NEG]]</f>
        <v>0.33333333333333348</v>
      </c>
      <c r="CP147" s="44">
        <f>Tabla25[[#This Row],[ESC_NUM_COR_COD_ROS_TG_NEU]]-Tabla25[[#This Row],[ESC_NUM_COR_COD_ESC_TG_NEU]]</f>
        <v>0.625</v>
      </c>
      <c r="CQ147" s="44">
        <f>Tabla25[[#This Row],[ESC_NUM_COR_COD_ROS_TG_POS]]-Tabla25[[#This Row],[ESC_NUM_COR_COD_ESC_TG_POS]]</f>
        <v>-3.8</v>
      </c>
      <c r="CR147" s="44">
        <f>Tabla25[[#This Row],[ESC_NUM_COR_COD_ROS_TG_TOT]]-Tabla25[[#This Row],[ESC_NUM_COR_COD_ESC_TG_TOT]]</f>
        <v>-1.1111111111111112</v>
      </c>
      <c r="CS147" s="44">
        <f>Tabla25[[#This Row],[ESC_DUR_COR_COD_ROS_TG_NEG]]-Tabla25[[#This Row],[ESC_DUR_COR_COD_ESC_TG_NEG]]</f>
        <v>225.83333333333326</v>
      </c>
      <c r="CT147" s="44">
        <f>Tabla25[[#This Row],[ESC_DUR_COR_COD_ROS_TG_NEU]]-Tabla25[[#This Row],[ESC_DUR_COR_COD_ESC_TG_NEU]]</f>
        <v>368.11904761904759</v>
      </c>
      <c r="CU147" s="44">
        <f>Tabla25[[#This Row],[ESC_DUR_COR_COD_ROS_TG_POS]]-Tabla25[[#This Row],[ESC_DUR_COR_COD_ESC_TG_POS]]</f>
        <v>-866.80000000000007</v>
      </c>
      <c r="CV147" s="44">
        <f>Tabla25[[#This Row],[ESC_DUR_COR_COD_ROS_TG_TOT]]-Tabla25[[#This Row],[ESC_DUR_COR_COD_ESC_TG_TOT]]</f>
        <v>-75.521739130434753</v>
      </c>
      <c r="CW147" s="47">
        <f>Tabla25[[#This Row],[ROS_NUM_COR_COD_ROS_TG_NEG]]-Tabla25[[#This Row],[ROS_NUM_COR_COD_ESC_TG_NEG]]</f>
        <v>2.125</v>
      </c>
      <c r="CX147" s="47">
        <f>Tabla25[[#This Row],[ROS_NUM_COR_COD_ROS_TG_NEU]]-Tabla25[[#This Row],[ROS_NUM_COR_COD_ESC_TG_NEU]]</f>
        <v>2.4444444444444446</v>
      </c>
      <c r="CY147" s="47">
        <f>Tabla25[[#This Row],[ROS_NUM_COR_COD_ROS_TG_POS]]-Tabla25[[#This Row],[ROS_NUM_COR_COD_ESC_TG_POS]]</f>
        <v>1.8000000000000003</v>
      </c>
      <c r="CZ147" s="47">
        <f>Tabla25[[#This Row],[ROS_NUM_COR_COD_ROS_TG_TOT]]-Tabla25[[#This Row],[ROS_NUM_COR_COD_ESC_TG_TOT]]</f>
        <v>2.1111111111111107</v>
      </c>
      <c r="DA147" s="47">
        <f>Tabla25[[#This Row],[ROS_DUR_COR_COD_ROS_TG_NEG]]-Tabla25[[#This Row],[ROS_DUR_COR_COD_ESC_TG_NEG]]</f>
        <v>338.16666666666674</v>
      </c>
      <c r="DB147" s="47">
        <f>Tabla25[[#This Row],[ROS_DUR_COR_COD_ROS_TG_NEU]]-Tabla25[[#This Row],[ROS_DUR_COR_COD_ESC_TG_NEU]]</f>
        <v>289.05555555555554</v>
      </c>
      <c r="DC147" s="47">
        <f>Tabla25[[#This Row],[ROS_DUR_COR_COD_ROS_TG_POS]]-Tabla25[[#This Row],[ROS_DUR_COR_COD_ESC_TG_POS]]</f>
        <v>138.38888888888891</v>
      </c>
      <c r="DD147" s="47">
        <f>Tabla25[[#This Row],[ROS_DUR_COR_COD_ROS_TG_TOT]]-Tabla25[[#This Row],[ROS_DUR_COR_COD_ESC_TG_TOT]]</f>
        <v>244.83333333333326</v>
      </c>
      <c r="DE147" s="57">
        <v>290.83333333333331</v>
      </c>
      <c r="DF147" s="57">
        <v>277.22222222222223</v>
      </c>
      <c r="DG147" s="57">
        <v>222.22222222222223</v>
      </c>
      <c r="DH147" s="57">
        <v>260</v>
      </c>
      <c r="DI147" s="57">
        <v>304.75</v>
      </c>
      <c r="DJ147" s="57">
        <v>275.16666666666669</v>
      </c>
      <c r="DK147" s="57">
        <v>243.83333333333334</v>
      </c>
      <c r="DL147" s="57">
        <v>270.8125</v>
      </c>
      <c r="DM147" s="57">
        <v>312.83333333333331</v>
      </c>
      <c r="DN147" s="57">
        <v>347.5</v>
      </c>
      <c r="DO147" s="57">
        <v>237.2</v>
      </c>
      <c r="DP147" s="57">
        <v>302.8235294117647</v>
      </c>
      <c r="DQ147" s="57">
        <v>363.16666666666669</v>
      </c>
      <c r="DR147" s="57">
        <v>336.71428571428572</v>
      </c>
      <c r="DS147" s="57">
        <v>253.2</v>
      </c>
      <c r="DT147" s="57">
        <v>307.30434782608694</v>
      </c>
      <c r="DU147" s="57">
        <v>99.5</v>
      </c>
      <c r="DV147" s="57">
        <v>232</v>
      </c>
      <c r="DW147" s="57">
        <v>234.66666666666666</v>
      </c>
      <c r="DX147" s="57">
        <v>189.16666666666666</v>
      </c>
      <c r="DY147" s="57">
        <v>175.5</v>
      </c>
      <c r="DZ147" s="57">
        <v>180.5</v>
      </c>
      <c r="EA147" s="57">
        <v>103</v>
      </c>
      <c r="EB147" s="57">
        <v>163</v>
      </c>
      <c r="EC147" s="57">
        <f>Tabla25[[#This Row],[ROS_1DU_COR_COD_ROS_TG_NEG]]-Tabla25[[#This Row],[ROS_1DU_COR_COD_ESC_TG_NEG]]</f>
        <v>-13.916666666666686</v>
      </c>
      <c r="ED147" s="57">
        <f>Tabla25[[#This Row],[ROS_1DU_COR_COD_ROS_TG_NEU]]-Tabla25[[#This Row],[ROS_1DU_COR_COD_ESC_TG_NEU]]</f>
        <v>2.0555555555555429</v>
      </c>
      <c r="EE147" s="57">
        <f>Tabla25[[#This Row],[ROS_1DU_COR_COD_ROS_TG_POS]]-Tabla25[[#This Row],[ROS_1DU_COR_COD_ESC_TG_POS]]</f>
        <v>-21.611111111111114</v>
      </c>
      <c r="EF147" s="57">
        <f>Tabla25[[#This Row],[ROS_1DU_COR_COD_ROS_TG_TOT]]-Tabla25[[#This Row],[ROS_1DU_COR_COD_ESC_TG_TOT]]</f>
        <v>-10.8125</v>
      </c>
      <c r="EG147" s="57">
        <f>Tabla25[[#This Row],[ESC_1DU_COR_COD_ROS_TG_NEG]]-Tabla25[[#This Row],[ESC_1DU_COR_COD_ESC_TG_NEG]]</f>
        <v>-50.333333333333371</v>
      </c>
      <c r="EH147" s="57">
        <f>Tabla25[[#This Row],[ESC_1DU_COR_COD_ROS_TG_NEU]]-Tabla25[[#This Row],[ESC_1DU_COR_COD_ESC_TG_NEU]]</f>
        <v>10.785714285714278</v>
      </c>
      <c r="EI147" s="57">
        <f>Tabla25[[#This Row],[ESC_1DU_COR_COD_ROS_TG_POS]]-Tabla25[[#This Row],[ESC_1DU_COR_COD_ESC_TG_POS]]</f>
        <v>-16</v>
      </c>
      <c r="EJ147" s="57">
        <f>Tabla25[[#This Row],[ESC_1DU_COR_COD_ROS_TG_TOT]]-Tabla25[[#This Row],[ESC_1DU_COR_COD_ESC_TG_TOT]]</f>
        <v>-4.4808184143222434</v>
      </c>
      <c r="EK147" s="57">
        <f>Tabla25[[#This Row],[PAS_1DU_COR_COD_ROS_TG_NEG]]-Tabla25[[#This Row],[PAS_1DU_COR_COD_ESC_TG_NEG]]</f>
        <v>-76</v>
      </c>
      <c r="EL147" s="57">
        <f>Tabla25[[#This Row],[PAS_1DU_COR_COD_ROS_TG_NEU]]-Tabla25[[#This Row],[PAS_1DU_COR_COD_ESC_TG_NEU]]</f>
        <v>51.5</v>
      </c>
      <c r="EM147" s="57">
        <f>Tabla25[[#This Row],[PAS_1DU_COR_COD_ROS_TG_POS]]-Tabla25[[#This Row],[PAS_1DU_COR_COD_ESC_TG_POS]]</f>
        <v>131.66666666666666</v>
      </c>
      <c r="EN147" s="57">
        <f>Tabla25[[#This Row],[PAS_1DU_COR_COD_ROS_TG_TOT]]-Tabla25[[#This Row],[PAS_1DU_COR_COD_ESC_TG_TOT]]</f>
        <v>26.166666666666657</v>
      </c>
    </row>
    <row r="148" spans="1:144" x14ac:dyDescent="0.3">
      <c r="A148" s="4" t="s">
        <v>146</v>
      </c>
      <c r="B148" s="2">
        <v>50</v>
      </c>
      <c r="C148" s="2">
        <v>1</v>
      </c>
      <c r="D148" s="2">
        <v>55</v>
      </c>
      <c r="BA148" s="33">
        <f>Tabla25[[#This Row],[ROS_NUM_COR_COD_ROS_TG_NEG]]-Tabla25[[#This Row],[PAS_NUM_COR_COD_ROS_TG_NEG]]</f>
        <v>0</v>
      </c>
      <c r="BB148" s="33">
        <f>Tabla25[[#This Row],[ROS_DUR_COR_COD_ROS_TG_NEG]]-Tabla25[[#This Row],[PAS_DUR_COR_COD_ROS_TG_NEG]]</f>
        <v>0</v>
      </c>
      <c r="BC148" s="33">
        <f>Tabla25[[#This Row],[ROS_NUM_COR_COD_ROS_TG_NEU]]-Tabla25[[#This Row],[PAS_NUM_COR_COD_ROS_TG_NEU]]</f>
        <v>0</v>
      </c>
      <c r="BD148" s="33">
        <f>Tabla25[[#This Row],[ROS_DUR_COR_COD_ROS_TG_NEU]]-Tabla25[[#This Row],[PAS_DUR_COR_COD_ROS_TG_NEU]]</f>
        <v>0</v>
      </c>
      <c r="BE148" s="33">
        <f>Tabla25[[#This Row],[ROS_NUM_COR_COD_ROS_TG_POS]]-Tabla25[[#This Row],[PAS_NUM_COR_COD_ROS_TG_POS]]</f>
        <v>0</v>
      </c>
      <c r="BF148" s="33">
        <f>Tabla25[[#This Row],[ROS_DUR_COR_COD_ROS_TG_POS]]-Tabla25[[#This Row],[PAS_DUR_COR_COD_ROS_TG_POS]]</f>
        <v>0</v>
      </c>
      <c r="BG148" s="33">
        <f>Tabla25[[#This Row],[ROS_NUM_COR_COD_ROS_TG_TOT]]-Tabla25[[#This Row],[PAS_NUM_COR_COD_ROS_TG_TOT]]</f>
        <v>0</v>
      </c>
      <c r="BH148" s="33">
        <f>Tabla25[[#This Row],[ROS_DUR_COR_COD_ROS_TG_TOT]]-Tabla25[[#This Row],[PAS_DUR_COR_COD_ROS_TG_TOT]]</f>
        <v>0</v>
      </c>
      <c r="BI148" s="30">
        <f>Tabla25[[#This Row],[ROS_NUM_COR_COD_ESC_TG_NEG]]-Tabla25[[#This Row],[PAS_NUM_COR_COD_ESC_TG_NEG]]</f>
        <v>0</v>
      </c>
      <c r="BJ148" s="30">
        <f>Tabla25[[#This Row],[ROS_DUR_COR_COD_ESC_TG_NEG]]-Tabla25[[#This Row],[PAS_DUR_COR_COD_ESC_TG_NEG]]</f>
        <v>0</v>
      </c>
      <c r="BK148" s="30">
        <f>Tabla25[[#This Row],[ROS_NUM_COR_COD_ESC_TG_NEU]]-Tabla25[[#This Row],[PAS_NUM_COR_COD_ESC_TG_NEU]]</f>
        <v>0</v>
      </c>
      <c r="BL148" s="30">
        <f>Tabla25[[#This Row],[ROS_DUR_COR_COD_ESC_TG_NEU]]-Tabla25[[#This Row],[PAS_DUR_COR_COD_ESC_TG_NEU]]</f>
        <v>0</v>
      </c>
      <c r="BM148" s="30">
        <f>Tabla25[[#This Row],[ROS_NUM_COR_COD_ESC_TG_POS]]-Tabla25[[#This Row],[PAS_NUM_COR_COD_ESC_TG_POS]]</f>
        <v>0</v>
      </c>
      <c r="BN148" s="30">
        <f>Tabla25[[#This Row],[ROS_DUR_COR_COD_ESC_TG_POS]]-Tabla25[[#This Row],[PAS_DUR_COR_COD_ESC_TG_POS]]</f>
        <v>0</v>
      </c>
      <c r="BO148" s="30">
        <f>Tabla25[[#This Row],[ROS_NUM_COR_COD_ESC_TG_TOT]]-Tabla25[[#This Row],[PAS_NUM_COR_COD_ESC_TG_TOT]]</f>
        <v>0</v>
      </c>
      <c r="BP148" s="30">
        <f>Tabla25[[#This Row],[ROS_DUR_COR_COD_ESC_TG_TOT]]-Tabla25[[#This Row],[PAS_DUR_COR_COD_ESC_TG_TOT]]</f>
        <v>0</v>
      </c>
      <c r="BQ148" s="36">
        <f>Tabla25[[#This Row],[PAS_NUM_COR_COD_ROS_TG_NEG]]-Tabla25[[#This Row],[ESC_NUM_COR_COD_ROS_TG_NEG]]</f>
        <v>0</v>
      </c>
      <c r="BR148" s="36">
        <f>Tabla25[[#This Row],[PAS_DUR_COR_COD_ROS_TG_NEG]]-Tabla25[[#This Row],[ESC_DUR_COR_COD_ROS_TG_NEG]]</f>
        <v>0</v>
      </c>
      <c r="BS148" s="36">
        <f>Tabla25[[#This Row],[PAS_NUM_COR_COD_ROS_TG_NEU]]-Tabla25[[#This Row],[ESC_NUM_COR_COD_ROS_TG_NEU]]</f>
        <v>0</v>
      </c>
      <c r="BT148" s="36">
        <f>Tabla25[[#This Row],[PAS_DUR_COR_COD_ROS_TG_NEU]]-Tabla25[[#This Row],[ESC_DUR_COR_COD_ROS_TG_NEU]]</f>
        <v>0</v>
      </c>
      <c r="BU148" s="36">
        <f>Tabla25[[#This Row],[PAS_NUM_COR_COD_ROS_TG_POS]]-Tabla25[[#This Row],[ESC_NUM_COR_COD_ROS_TG_POS]]</f>
        <v>0</v>
      </c>
      <c r="BV148" s="36">
        <f>Tabla25[[#This Row],[PAS_DUR_COR_COD_ROS_TG_POS]]-Tabla25[[#This Row],[ESC_DUR_COR_COD_ROS_TG_POS]]</f>
        <v>0</v>
      </c>
      <c r="BW148" s="36">
        <f>Tabla25[[#This Row],[PAS_NUM_COR_COD_ROS_TG_TOT]]-Tabla25[[#This Row],[ESC_NUM_COR_COD_ROS_TG_TOT]]</f>
        <v>0</v>
      </c>
      <c r="BX148" s="36">
        <f>Tabla25[[#This Row],[PAS_DUR_COR_COD_ROS_TG_TOT]]-Tabla25[[#This Row],[ESC_DUR_COR_COD_ROS_TG_TOT]]</f>
        <v>0</v>
      </c>
      <c r="BY148" s="39">
        <f>Tabla25[[#This Row],[PAS_NUM_COR_COD_ESC_TG_NEG]]-Tabla25[[#This Row],[ESC_NUM_COR_COD_ESC_TG_NEG]]</f>
        <v>0</v>
      </c>
      <c r="BZ148" s="39">
        <f>Tabla25[[#This Row],[PAS_DUR_COR_COD_ESC_TG_NEG]]-Tabla25[[#This Row],[ESC_DUR_COR_COD_ESC_TG_NEG]]</f>
        <v>0</v>
      </c>
      <c r="CA148" s="39">
        <f>Tabla25[[#This Row],[PAS_NUM_COR_COD_ESC_TG_NEU]]-Tabla25[[#This Row],[ESC_NUM_COR_COD_ESC_TG_NEU]]</f>
        <v>0</v>
      </c>
      <c r="CB148" s="39">
        <f>Tabla25[[#This Row],[PAS_DUR_COR_COD_ESC_TG_NEU]]-Tabla25[[#This Row],[ESC_DUR_COR_COD_ESC_TG_NEU]]</f>
        <v>0</v>
      </c>
      <c r="CC148" s="39">
        <f>Tabla25[[#This Row],[PAS_NUM_COR_COD_ESC_TG_POS]]-Tabla25[[#This Row],[ESC_NUM_COR_COD_ESC_TG_POS]]</f>
        <v>0</v>
      </c>
      <c r="CD148" s="39">
        <f>Tabla25[[#This Row],[PAS_DUR_COR_COD_ESC_TG_POS]]-Tabla25[[#This Row],[ESC_DUR_COR_COD_ESC_TG_POS]]</f>
        <v>0</v>
      </c>
      <c r="CE148" s="39">
        <f>Tabla25[[#This Row],[PAS_NUM_COR_COD_ESC_TG_TOT]]-Tabla25[[#This Row],[ESC_NUM_COR_COD_ESC_TG_TOT]]</f>
        <v>0</v>
      </c>
      <c r="CF148" s="39">
        <f>Tabla25[[#This Row],[PAS_DUR_COR_COD_ESC_TG_TOT]]-Tabla25[[#This Row],[ESC_DUR_COR_COD_ESC_TG_TOT]]</f>
        <v>0</v>
      </c>
      <c r="CG148" s="42">
        <f>Tabla25[[#This Row],[PAS_NUM_COR_COD_ROS_TG_NEG]]-Tabla25[[#This Row],[PAS_NUM_COR_COD_ESC_TG_NEG]]</f>
        <v>0</v>
      </c>
      <c r="CH148" s="42">
        <f>Tabla25[[#This Row],[PAS_NUM_COR_COD_ROS_TG_NEU]]-Tabla25[[#This Row],[PAS_NUM_COR_COD_ESC_TG_NEU]]</f>
        <v>0</v>
      </c>
      <c r="CI148" s="42">
        <f>Tabla25[[#This Row],[PAS_NUM_COR_COD_ROS_TG_POS]]-Tabla25[[#This Row],[PAS_NUM_COR_COD_ESC_TG_POS]]</f>
        <v>0</v>
      </c>
      <c r="CJ148" s="42">
        <f>Tabla25[[#This Row],[PAS_NUM_COR_COD_ROS_TG_TOT]]-Tabla25[[#This Row],[PAS_NUM_COR_COD_ESC_TG_TOT]]</f>
        <v>0</v>
      </c>
      <c r="CK148" s="42">
        <f>Tabla25[[#This Row],[PAS_DUR_COR_COD_ROS_TG_NEG]]-Tabla25[[#This Row],[PAS_DUR_COR_COD_ESC_TG_NEG]]</f>
        <v>0</v>
      </c>
      <c r="CL148" s="42">
        <f>Tabla25[[#This Row],[PAS_DUR_COR_COD_ROS_TG_NEU]]-Tabla25[[#This Row],[PAS_DUR_COR_COD_ESC_TG_NEU]]</f>
        <v>0</v>
      </c>
      <c r="CM148" s="42">
        <f>Tabla25[[#This Row],[PAS_DUR_COR_COD_ROS_TG_POS]]-Tabla25[[#This Row],[PAS_DUR_COR_COD_ESC_TG_POS]]</f>
        <v>0</v>
      </c>
      <c r="CN148" s="42">
        <f>Tabla25[[#This Row],[PAS_DUR_COR_COD_ROS_TG_TOT]]-Tabla25[[#This Row],[PAS_DUR_COR_COD_ESC_TG_TOT]]</f>
        <v>0</v>
      </c>
      <c r="CO148" s="44">
        <f>Tabla25[[#This Row],[ESC_NUM_COR_COD_ROS_TG_NEG]]-Tabla25[[#This Row],[ESC_NUM_COR_COD_ESC_TG_NEG]]</f>
        <v>0</v>
      </c>
      <c r="CP148" s="44">
        <f>Tabla25[[#This Row],[ESC_NUM_COR_COD_ROS_TG_NEU]]-Tabla25[[#This Row],[ESC_NUM_COR_COD_ESC_TG_NEU]]</f>
        <v>0</v>
      </c>
      <c r="CQ148" s="44">
        <f>Tabla25[[#This Row],[ESC_NUM_COR_COD_ROS_TG_POS]]-Tabla25[[#This Row],[ESC_NUM_COR_COD_ESC_TG_POS]]</f>
        <v>0</v>
      </c>
      <c r="CR148" s="44">
        <f>Tabla25[[#This Row],[ESC_NUM_COR_COD_ROS_TG_TOT]]-Tabla25[[#This Row],[ESC_NUM_COR_COD_ESC_TG_TOT]]</f>
        <v>0</v>
      </c>
      <c r="CS148" s="44">
        <f>Tabla25[[#This Row],[ESC_DUR_COR_COD_ROS_TG_NEG]]-Tabla25[[#This Row],[ESC_DUR_COR_COD_ESC_TG_NEG]]</f>
        <v>0</v>
      </c>
      <c r="CT148" s="44">
        <f>Tabla25[[#This Row],[ESC_DUR_COR_COD_ROS_TG_NEU]]-Tabla25[[#This Row],[ESC_DUR_COR_COD_ESC_TG_NEU]]</f>
        <v>0</v>
      </c>
      <c r="CU148" s="44">
        <f>Tabla25[[#This Row],[ESC_DUR_COR_COD_ROS_TG_POS]]-Tabla25[[#This Row],[ESC_DUR_COR_COD_ESC_TG_POS]]</f>
        <v>0</v>
      </c>
      <c r="CV148" s="44">
        <f>Tabla25[[#This Row],[ESC_DUR_COR_COD_ROS_TG_TOT]]-Tabla25[[#This Row],[ESC_DUR_COR_COD_ESC_TG_TOT]]</f>
        <v>0</v>
      </c>
      <c r="CW148" s="47">
        <f>Tabla25[[#This Row],[ROS_NUM_COR_COD_ROS_TG_NEG]]-Tabla25[[#This Row],[ROS_NUM_COR_COD_ESC_TG_NEG]]</f>
        <v>0</v>
      </c>
      <c r="CX148" s="47">
        <f>Tabla25[[#This Row],[ROS_NUM_COR_COD_ROS_TG_NEU]]-Tabla25[[#This Row],[ROS_NUM_COR_COD_ESC_TG_NEU]]</f>
        <v>0</v>
      </c>
      <c r="CY148" s="47">
        <f>Tabla25[[#This Row],[ROS_NUM_COR_COD_ROS_TG_POS]]-Tabla25[[#This Row],[ROS_NUM_COR_COD_ESC_TG_POS]]</f>
        <v>0</v>
      </c>
      <c r="CZ148" s="47">
        <f>Tabla25[[#This Row],[ROS_NUM_COR_COD_ROS_TG_TOT]]-Tabla25[[#This Row],[ROS_NUM_COR_COD_ESC_TG_TOT]]</f>
        <v>0</v>
      </c>
      <c r="DA148" s="47">
        <f>Tabla25[[#This Row],[ROS_DUR_COR_COD_ROS_TG_NEG]]-Tabla25[[#This Row],[ROS_DUR_COR_COD_ESC_TG_NEG]]</f>
        <v>0</v>
      </c>
      <c r="DB148" s="47">
        <f>Tabla25[[#This Row],[ROS_DUR_COR_COD_ROS_TG_NEU]]-Tabla25[[#This Row],[ROS_DUR_COR_COD_ESC_TG_NEU]]</f>
        <v>0</v>
      </c>
      <c r="DC148" s="47">
        <f>Tabla25[[#This Row],[ROS_DUR_COR_COD_ROS_TG_POS]]-Tabla25[[#This Row],[ROS_DUR_COR_COD_ESC_TG_POS]]</f>
        <v>0</v>
      </c>
      <c r="DD148" s="47">
        <f>Tabla25[[#This Row],[ROS_DUR_COR_COD_ROS_TG_TOT]]-Tabla25[[#This Row],[ROS_DUR_COR_COD_ESC_TG_TOT]]</f>
        <v>0</v>
      </c>
      <c r="DE148" s="57"/>
      <c r="DF148" s="57"/>
      <c r="DG148" s="57"/>
      <c r="DH148" s="57"/>
      <c r="DI148" s="57"/>
      <c r="DJ148" s="57"/>
      <c r="DK148" s="57"/>
      <c r="DL148" s="57"/>
      <c r="DM148" s="57"/>
      <c r="DN148" s="57"/>
      <c r="DO148" s="57"/>
      <c r="DP148" s="57"/>
      <c r="DQ148" s="57"/>
      <c r="DR148" s="57"/>
      <c r="DS148" s="57"/>
      <c r="DT148" s="57"/>
      <c r="DU148" s="57"/>
      <c r="DV148" s="57"/>
      <c r="DW148" s="57"/>
      <c r="DX148" s="57"/>
      <c r="DY148" s="57"/>
      <c r="DZ148" s="57"/>
      <c r="EA148" s="57"/>
      <c r="EB148" s="57"/>
      <c r="EC148" s="57">
        <f>Tabla25[[#This Row],[ROS_1DU_COR_COD_ROS_TG_NEG]]-Tabla25[[#This Row],[ROS_1DU_COR_COD_ESC_TG_NEG]]</f>
        <v>0</v>
      </c>
      <c r="ED148" s="57">
        <f>Tabla25[[#This Row],[ROS_1DU_COR_COD_ROS_TG_NEU]]-Tabla25[[#This Row],[ROS_1DU_COR_COD_ESC_TG_NEU]]</f>
        <v>0</v>
      </c>
      <c r="EE148" s="57">
        <f>Tabla25[[#This Row],[ROS_1DU_COR_COD_ROS_TG_POS]]-Tabla25[[#This Row],[ROS_1DU_COR_COD_ESC_TG_POS]]</f>
        <v>0</v>
      </c>
      <c r="EF148" s="57">
        <f>Tabla25[[#This Row],[ROS_1DU_COR_COD_ROS_TG_TOT]]-Tabla25[[#This Row],[ROS_1DU_COR_COD_ESC_TG_TOT]]</f>
        <v>0</v>
      </c>
      <c r="EG148" s="57">
        <f>Tabla25[[#This Row],[ESC_1DU_COR_COD_ROS_TG_NEG]]-Tabla25[[#This Row],[ESC_1DU_COR_COD_ESC_TG_NEG]]</f>
        <v>0</v>
      </c>
      <c r="EH148" s="57">
        <f>Tabla25[[#This Row],[ESC_1DU_COR_COD_ROS_TG_NEU]]-Tabla25[[#This Row],[ESC_1DU_COR_COD_ESC_TG_NEU]]</f>
        <v>0</v>
      </c>
      <c r="EI148" s="57">
        <f>Tabla25[[#This Row],[ESC_1DU_COR_COD_ROS_TG_POS]]-Tabla25[[#This Row],[ESC_1DU_COR_COD_ESC_TG_POS]]</f>
        <v>0</v>
      </c>
      <c r="EJ148" s="57">
        <f>Tabla25[[#This Row],[ESC_1DU_COR_COD_ROS_TG_TOT]]-Tabla25[[#This Row],[ESC_1DU_COR_COD_ESC_TG_TOT]]</f>
        <v>0</v>
      </c>
      <c r="EK148" s="57">
        <f>Tabla25[[#This Row],[PAS_1DU_COR_COD_ROS_TG_NEG]]-Tabla25[[#This Row],[PAS_1DU_COR_COD_ESC_TG_NEG]]</f>
        <v>0</v>
      </c>
      <c r="EL148" s="57">
        <f>Tabla25[[#This Row],[PAS_1DU_COR_COD_ROS_TG_NEU]]-Tabla25[[#This Row],[PAS_1DU_COR_COD_ESC_TG_NEU]]</f>
        <v>0</v>
      </c>
      <c r="EM148" s="57">
        <f>Tabla25[[#This Row],[PAS_1DU_COR_COD_ROS_TG_POS]]-Tabla25[[#This Row],[PAS_1DU_COR_COD_ESC_TG_POS]]</f>
        <v>0</v>
      </c>
      <c r="EN148" s="57">
        <f>Tabla25[[#This Row],[PAS_1DU_COR_COD_ROS_TG_TOT]]-Tabla25[[#This Row],[PAS_1DU_COR_COD_ESC_TG_TOT]]</f>
        <v>0</v>
      </c>
    </row>
    <row r="149" spans="1:144" x14ac:dyDescent="0.3">
      <c r="A149" s="2" t="s">
        <v>147</v>
      </c>
      <c r="B149" s="2">
        <v>50</v>
      </c>
      <c r="C149" s="2">
        <v>1</v>
      </c>
      <c r="D149" s="2">
        <v>57</v>
      </c>
      <c r="E149" s="19">
        <v>3.6842105263157894</v>
      </c>
      <c r="F149" s="19">
        <v>1029.9411764705883</v>
      </c>
      <c r="G149" s="19">
        <v>2.9</v>
      </c>
      <c r="H149" s="19">
        <v>809.89473684210532</v>
      </c>
      <c r="I149" s="19">
        <v>3.45</v>
      </c>
      <c r="J149" s="19">
        <v>954.11111111111109</v>
      </c>
      <c r="K149" s="19">
        <v>3.3389830508474576</v>
      </c>
      <c r="L149" s="19">
        <v>927.24074074074076</v>
      </c>
      <c r="M149" s="21">
        <v>3.5263157894736841</v>
      </c>
      <c r="N149" s="21">
        <v>921.38888888888891</v>
      </c>
      <c r="O149" s="21">
        <v>4.1500000000000004</v>
      </c>
      <c r="P149" s="21">
        <v>1138.6111111111111</v>
      </c>
      <c r="Q149" s="21">
        <v>3.75</v>
      </c>
      <c r="R149" s="21">
        <v>976.21052631578948</v>
      </c>
      <c r="S149" s="21">
        <v>3.8135593220338984</v>
      </c>
      <c r="T149" s="21">
        <v>1011.4181818181818</v>
      </c>
      <c r="U149" s="22">
        <v>4.2</v>
      </c>
      <c r="V149" s="22">
        <v>1083.9000000000001</v>
      </c>
      <c r="W149" s="22">
        <v>5.625</v>
      </c>
      <c r="X149" s="22">
        <v>1687.625</v>
      </c>
      <c r="Y149" s="22">
        <v>4.9000000000000004</v>
      </c>
      <c r="Z149" s="22">
        <v>1217.7</v>
      </c>
      <c r="AA149" s="22">
        <v>4.8571428571428568</v>
      </c>
      <c r="AB149" s="22">
        <v>1304.1785714285713</v>
      </c>
      <c r="AC149" s="24">
        <v>3.2</v>
      </c>
      <c r="AD149" s="24">
        <v>869.7</v>
      </c>
      <c r="AE149" s="24">
        <v>1.875</v>
      </c>
      <c r="AF149" s="24">
        <v>468</v>
      </c>
      <c r="AG149" s="24">
        <v>2.6</v>
      </c>
      <c r="AH149" s="24">
        <v>885.75</v>
      </c>
      <c r="AI149" s="24">
        <v>2.6071428571428572</v>
      </c>
      <c r="AJ149" s="24">
        <v>762.36</v>
      </c>
      <c r="AK149" s="26">
        <v>2.3333333333333335</v>
      </c>
      <c r="AL149" s="26">
        <v>567.20000000000005</v>
      </c>
      <c r="AM149" s="26">
        <v>3.25</v>
      </c>
      <c r="AN149" s="26">
        <v>1143</v>
      </c>
      <c r="AO149" s="26">
        <v>3</v>
      </c>
      <c r="AP149" s="26">
        <v>903.28571428571433</v>
      </c>
      <c r="AQ149" s="26">
        <v>2.9130434782608696</v>
      </c>
      <c r="AR149" s="26">
        <v>889.83333333333337</v>
      </c>
      <c r="AS149" s="28">
        <v>3.5</v>
      </c>
      <c r="AT149" s="28">
        <v>886</v>
      </c>
      <c r="AU149" s="28">
        <v>1.75</v>
      </c>
      <c r="AV149" s="28">
        <v>830.25</v>
      </c>
      <c r="AW149" s="28">
        <v>2.8888888888888888</v>
      </c>
      <c r="AX149" s="28">
        <v>975.85714285714289</v>
      </c>
      <c r="AY149" s="28">
        <v>2.652173913043478</v>
      </c>
      <c r="AZ149" s="28">
        <v>911.375</v>
      </c>
      <c r="BA149" s="33">
        <f>Tabla25[[#This Row],[ROS_NUM_COR_COD_ROS_TG_NEG]]-Tabla25[[#This Row],[PAS_NUM_COR_COD_ROS_TG_NEG]]</f>
        <v>-2.631578947368407E-2</v>
      </c>
      <c r="BB149" s="33">
        <f>Tabla25[[#This Row],[ROS_DUR_COR_COD_ROS_TG_NEG]]-Tabla25[[#This Row],[PAS_DUR_COR_COD_ROS_TG_NEG]]</f>
        <v>-35.388888888888914</v>
      </c>
      <c r="BC149" s="33">
        <f>Tabla25[[#This Row],[ROS_NUM_COR_COD_ROS_TG_NEU]]-Tabla25[[#This Row],[PAS_NUM_COR_COD_ROS_TG_NEU]]</f>
        <v>-2.4000000000000004</v>
      </c>
      <c r="BD149" s="33">
        <f>Tabla25[[#This Row],[ROS_DUR_COR_COD_ROS_TG_NEU]]-Tabla25[[#This Row],[PAS_DUR_COR_COD_ROS_TG_NEU]]</f>
        <v>-308.36111111111109</v>
      </c>
      <c r="BE149" s="33">
        <f>Tabla25[[#This Row],[ROS_NUM_COR_COD_ROS_TG_POS]]-Tabla25[[#This Row],[PAS_NUM_COR_COD_ROS_TG_POS]]</f>
        <v>-0.86111111111111116</v>
      </c>
      <c r="BF149" s="33">
        <f>Tabla25[[#This Row],[ROS_DUR_COR_COD_ROS_TG_POS]]-Tabla25[[#This Row],[PAS_DUR_COR_COD_ROS_TG_POS]]</f>
        <v>-0.35338345864659004</v>
      </c>
      <c r="BG149" s="33">
        <f>Tabla25[[#This Row],[ROS_NUM_COR_COD_ROS_TG_TOT]]-Tabla25[[#This Row],[PAS_NUM_COR_COD_ROS_TG_TOT]]</f>
        <v>-1.1613854089904203</v>
      </c>
      <c r="BH149" s="33">
        <f>Tabla25[[#This Row],[ROS_DUR_COR_COD_ROS_TG_TOT]]-Tabla25[[#This Row],[PAS_DUR_COR_COD_ROS_TG_TOT]]</f>
        <v>-100.04318181818178</v>
      </c>
      <c r="BI149" s="30">
        <f>Tabla25[[#This Row],[ROS_NUM_COR_COD_ESC_TG_NEG]]-Tabla25[[#This Row],[PAS_NUM_COR_COD_ESC_TG_NEG]]</f>
        <v>-1.3508771929824559</v>
      </c>
      <c r="BJ149" s="30">
        <f>Tabla25[[#This Row],[ROS_DUR_COR_COD_ESC_TG_NEG]]-Tabla25[[#This Row],[PAS_DUR_COR_COD_ESC_TG_NEG]]</f>
        <v>-462.74117647058824</v>
      </c>
      <c r="BK149" s="30">
        <f>Tabla25[[#This Row],[ROS_NUM_COR_COD_ESC_TG_NEU]]-Tabla25[[#This Row],[PAS_NUM_COR_COD_ESC_TG_NEU]]</f>
        <v>0.35000000000000009</v>
      </c>
      <c r="BL149" s="30">
        <f>Tabla25[[#This Row],[ROS_DUR_COR_COD_ESC_TG_NEU]]-Tabla25[[#This Row],[PAS_DUR_COR_COD_ESC_TG_NEU]]</f>
        <v>333.10526315789468</v>
      </c>
      <c r="BM149" s="30">
        <f>Tabla25[[#This Row],[ROS_NUM_COR_COD_ESC_TG_POS]]-Tabla25[[#This Row],[PAS_NUM_COR_COD_ESC_TG_POS]]</f>
        <v>-0.45000000000000018</v>
      </c>
      <c r="BN149" s="30">
        <f>Tabla25[[#This Row],[ROS_DUR_COR_COD_ESC_TG_POS]]-Tabla25[[#This Row],[PAS_DUR_COR_COD_ESC_TG_POS]]</f>
        <v>-50.825396825396751</v>
      </c>
      <c r="BO149" s="30">
        <f>Tabla25[[#This Row],[ROS_NUM_COR_COD_ESC_TG_TOT]]-Tabla25[[#This Row],[PAS_NUM_COR_COD_ESC_TG_TOT]]</f>
        <v>-0.42593957258658799</v>
      </c>
      <c r="BP149" s="30">
        <f>Tabla25[[#This Row],[ROS_DUR_COR_COD_ESC_TG_TOT]]-Tabla25[[#This Row],[PAS_DUR_COR_COD_ESC_TG_TOT]]</f>
        <v>-37.407407407407391</v>
      </c>
      <c r="BQ149" s="36">
        <f>Tabla25[[#This Row],[PAS_NUM_COR_COD_ROS_TG_NEG]]-Tabla25[[#This Row],[ESC_NUM_COR_COD_ROS_TG_NEG]]</f>
        <v>0.32631578947368389</v>
      </c>
      <c r="BR149" s="36">
        <f>Tabla25[[#This Row],[PAS_DUR_COR_COD_ROS_TG_NEG]]-Tabla25[[#This Row],[ESC_DUR_COR_COD_ROS_TG_NEG]]</f>
        <v>51.688888888888869</v>
      </c>
      <c r="BS149" s="36">
        <f>Tabla25[[#This Row],[PAS_NUM_COR_COD_ROS_TG_NEU]]-Tabla25[[#This Row],[ESC_NUM_COR_COD_ROS_TG_NEU]]</f>
        <v>2.2750000000000004</v>
      </c>
      <c r="BT149" s="36">
        <f>Tabla25[[#This Row],[PAS_DUR_COR_COD_ROS_TG_NEU]]-Tabla25[[#This Row],[ESC_DUR_COR_COD_ROS_TG_NEU]]</f>
        <v>670.61111111111109</v>
      </c>
      <c r="BU149" s="36">
        <f>Tabla25[[#This Row],[PAS_NUM_COR_COD_ROS_TG_POS]]-Tabla25[[#This Row],[ESC_NUM_COR_COD_ROS_TG_POS]]</f>
        <v>1.1499999999999999</v>
      </c>
      <c r="BV149" s="36">
        <f>Tabla25[[#This Row],[PAS_DUR_COR_COD_ROS_TG_POS]]-Tabla25[[#This Row],[ESC_DUR_COR_COD_ROS_TG_POS]]</f>
        <v>90.46052631578948</v>
      </c>
      <c r="BW149" s="36">
        <f>Tabla25[[#This Row],[PAS_NUM_COR_COD_ROS_TG_TOT]]-Tabla25[[#This Row],[ESC_NUM_COR_COD_ROS_TG_TOT]]</f>
        <v>1.2064164648910412</v>
      </c>
      <c r="BX149" s="36">
        <f>Tabla25[[#This Row],[PAS_DUR_COR_COD_ROS_TG_TOT]]-Tabla25[[#This Row],[ESC_DUR_COR_COD_ROS_TG_TOT]]</f>
        <v>249.05818181818177</v>
      </c>
      <c r="BY149" s="39">
        <f>Tabla25[[#This Row],[PAS_NUM_COR_COD_ESC_TG_NEG]]-Tabla25[[#This Row],[ESC_NUM_COR_COD_ESC_TG_NEG]]</f>
        <v>-0.5157894736842108</v>
      </c>
      <c r="BZ149" s="39">
        <f>Tabla25[[#This Row],[PAS_DUR_COR_COD_ESC_TG_NEG]]-Tabla25[[#This Row],[ESC_DUR_COR_COD_ESC_TG_NEG]]</f>
        <v>-53.958823529411802</v>
      </c>
      <c r="CA149" s="39">
        <f>Tabla25[[#This Row],[PAS_NUM_COR_COD_ESC_TG_NEU]]-Tabla25[[#This Row],[ESC_NUM_COR_COD_ESC_TG_NEU]]</f>
        <v>-2.7250000000000001</v>
      </c>
      <c r="CB149" s="39">
        <f>Tabla25[[#This Row],[PAS_DUR_COR_COD_ESC_TG_NEU]]-Tabla25[[#This Row],[ESC_DUR_COR_COD_ESC_TG_NEU]]</f>
        <v>-877.73026315789468</v>
      </c>
      <c r="CC149" s="39">
        <f>Tabla25[[#This Row],[PAS_NUM_COR_COD_ESC_TG_POS]]-Tabla25[[#This Row],[ESC_NUM_COR_COD_ESC_TG_POS]]</f>
        <v>-1.4500000000000002</v>
      </c>
      <c r="CD149" s="39">
        <f>Tabla25[[#This Row],[PAS_DUR_COR_COD_ESC_TG_POS]]-Tabla25[[#This Row],[ESC_DUR_COR_COD_ESC_TG_POS]]</f>
        <v>-263.58888888888896</v>
      </c>
      <c r="CE149" s="39">
        <f>Tabla25[[#This Row],[PAS_NUM_COR_COD_ESC_TG_TOT]]-Tabla25[[#This Row],[ESC_NUM_COR_COD_ESC_TG_TOT]]</f>
        <v>-1.5181598062953992</v>
      </c>
      <c r="CF149" s="39">
        <f>Tabla25[[#This Row],[PAS_DUR_COR_COD_ESC_TG_TOT]]-Tabla25[[#This Row],[ESC_DUR_COR_COD_ESC_TG_TOT]]</f>
        <v>-376.93783068783057</v>
      </c>
      <c r="CG149" s="42">
        <f>Tabla25[[#This Row],[PAS_NUM_COR_COD_ROS_TG_NEG]]-Tabla25[[#This Row],[PAS_NUM_COR_COD_ESC_TG_NEG]]</f>
        <v>-0.15789473684210531</v>
      </c>
      <c r="CH149" s="42">
        <f>Tabla25[[#This Row],[PAS_NUM_COR_COD_ROS_TG_NEU]]-Tabla25[[#This Row],[PAS_NUM_COR_COD_ESC_TG_NEU]]</f>
        <v>1.2500000000000004</v>
      </c>
      <c r="CI149" s="42">
        <f>Tabla25[[#This Row],[PAS_NUM_COR_COD_ROS_TG_POS]]-Tabla25[[#This Row],[PAS_NUM_COR_COD_ESC_TG_POS]]</f>
        <v>0.29999999999999982</v>
      </c>
      <c r="CJ149" s="42">
        <f>Tabla25[[#This Row],[PAS_NUM_COR_COD_ROS_TG_TOT]]-Tabla25[[#This Row],[PAS_NUM_COR_COD_ESC_TG_TOT]]</f>
        <v>0.47457627118644075</v>
      </c>
      <c r="CK149" s="42">
        <f>Tabla25[[#This Row],[PAS_DUR_COR_COD_ROS_TG_NEG]]-Tabla25[[#This Row],[PAS_DUR_COR_COD_ESC_TG_NEG]]</f>
        <v>-108.55228758169937</v>
      </c>
      <c r="CL149" s="42">
        <f>Tabla25[[#This Row],[PAS_DUR_COR_COD_ROS_TG_NEU]]-Tabla25[[#This Row],[PAS_DUR_COR_COD_ESC_TG_NEU]]</f>
        <v>328.71637426900577</v>
      </c>
      <c r="CM149" s="42">
        <f>Tabla25[[#This Row],[PAS_DUR_COR_COD_ROS_TG_POS]]-Tabla25[[#This Row],[PAS_DUR_COR_COD_ESC_TG_POS]]</f>
        <v>22.099415204678394</v>
      </c>
      <c r="CN149" s="42">
        <f>Tabla25[[#This Row],[PAS_DUR_COR_COD_ROS_TG_TOT]]-Tabla25[[#This Row],[PAS_DUR_COR_COD_ESC_TG_TOT]]</f>
        <v>84.177441077441017</v>
      </c>
      <c r="CO149" s="44">
        <f>Tabla25[[#This Row],[ESC_NUM_COR_COD_ROS_TG_NEG]]-Tabla25[[#This Row],[ESC_NUM_COR_COD_ESC_TG_NEG]]</f>
        <v>-1</v>
      </c>
      <c r="CP149" s="44">
        <f>Tabla25[[#This Row],[ESC_NUM_COR_COD_ROS_TG_NEU]]-Tabla25[[#This Row],[ESC_NUM_COR_COD_ESC_TG_NEU]]</f>
        <v>-3.75</v>
      </c>
      <c r="CQ149" s="44">
        <f>Tabla25[[#This Row],[ESC_NUM_COR_COD_ROS_TG_POS]]-Tabla25[[#This Row],[ESC_NUM_COR_COD_ESC_TG_POS]]</f>
        <v>-2.3000000000000003</v>
      </c>
      <c r="CR149" s="44">
        <f>Tabla25[[#This Row],[ESC_NUM_COR_COD_ROS_TG_TOT]]-Tabla25[[#This Row],[ESC_NUM_COR_COD_ESC_TG_TOT]]</f>
        <v>-2.2499999999999996</v>
      </c>
      <c r="CS149" s="44">
        <f>Tabla25[[#This Row],[ESC_DUR_COR_COD_ROS_TG_NEG]]-Tabla25[[#This Row],[ESC_DUR_COR_COD_ESC_TG_NEG]]</f>
        <v>-214.20000000000005</v>
      </c>
      <c r="CT149" s="44">
        <f>Tabla25[[#This Row],[ESC_DUR_COR_COD_ROS_TG_NEU]]-Tabla25[[#This Row],[ESC_DUR_COR_COD_ESC_TG_NEU]]</f>
        <v>-1219.625</v>
      </c>
      <c r="CU149" s="44">
        <f>Tabla25[[#This Row],[ESC_DUR_COR_COD_ROS_TG_POS]]-Tabla25[[#This Row],[ESC_DUR_COR_COD_ESC_TG_POS]]</f>
        <v>-331.95000000000005</v>
      </c>
      <c r="CV149" s="44">
        <f>Tabla25[[#This Row],[ESC_DUR_COR_COD_ROS_TG_TOT]]-Tabla25[[#This Row],[ESC_DUR_COR_COD_ESC_TG_TOT]]</f>
        <v>-541.81857142857132</v>
      </c>
      <c r="CW149" s="47">
        <f>Tabla25[[#This Row],[ROS_NUM_COR_COD_ROS_TG_NEG]]-Tabla25[[#This Row],[ROS_NUM_COR_COD_ESC_TG_NEG]]</f>
        <v>1.1666666666666665</v>
      </c>
      <c r="CX149" s="47">
        <f>Tabla25[[#This Row],[ROS_NUM_COR_COD_ROS_TG_NEU]]-Tabla25[[#This Row],[ROS_NUM_COR_COD_ESC_TG_NEU]]</f>
        <v>-1.5</v>
      </c>
      <c r="CY149" s="47">
        <f>Tabla25[[#This Row],[ROS_NUM_COR_COD_ROS_TG_POS]]-Tabla25[[#This Row],[ROS_NUM_COR_COD_ESC_TG_POS]]</f>
        <v>-0.11111111111111116</v>
      </c>
      <c r="CZ149" s="47">
        <f>Tabla25[[#This Row],[ROS_NUM_COR_COD_ROS_TG_TOT]]-Tabla25[[#This Row],[ROS_NUM_COR_COD_ESC_TG_TOT]]</f>
        <v>-0.26086956521739157</v>
      </c>
      <c r="DA149" s="47">
        <f>Tabla25[[#This Row],[ROS_DUR_COR_COD_ROS_TG_NEG]]-Tabla25[[#This Row],[ROS_DUR_COR_COD_ESC_TG_NEG]]</f>
        <v>318.79999999999995</v>
      </c>
      <c r="DB149" s="47">
        <f>Tabla25[[#This Row],[ROS_DUR_COR_COD_ROS_TG_NEU]]-Tabla25[[#This Row],[ROS_DUR_COR_COD_ESC_TG_NEU]]</f>
        <v>-312.75</v>
      </c>
      <c r="DC149" s="47">
        <f>Tabla25[[#This Row],[ROS_DUR_COR_COD_ROS_TG_POS]]-Tabla25[[#This Row],[ROS_DUR_COR_COD_ESC_TG_POS]]</f>
        <v>72.571428571428555</v>
      </c>
      <c r="DD149" s="47">
        <f>Tabla25[[#This Row],[ROS_DUR_COR_COD_ROS_TG_TOT]]-Tabla25[[#This Row],[ROS_DUR_COR_COD_ESC_TG_TOT]]</f>
        <v>21.541666666666629</v>
      </c>
      <c r="DE149" s="57">
        <v>195.8</v>
      </c>
      <c r="DF149" s="57">
        <v>196.25</v>
      </c>
      <c r="DG149" s="57">
        <v>237.42857142857142</v>
      </c>
      <c r="DH149" s="57">
        <v>214.125</v>
      </c>
      <c r="DI149" s="57">
        <v>178.8</v>
      </c>
      <c r="DJ149" s="57">
        <v>294.66666666666669</v>
      </c>
      <c r="DK149" s="57">
        <v>248.42857142857142</v>
      </c>
      <c r="DL149" s="57">
        <v>244.5</v>
      </c>
      <c r="DM149" s="57">
        <v>256.89999999999998</v>
      </c>
      <c r="DN149" s="57">
        <v>258.14285714285717</v>
      </c>
      <c r="DO149" s="57">
        <v>248</v>
      </c>
      <c r="DP149" s="57">
        <v>254.4</v>
      </c>
      <c r="DQ149" s="57">
        <v>248</v>
      </c>
      <c r="DR149" s="57">
        <v>237.5</v>
      </c>
      <c r="DS149" s="57">
        <v>234.6</v>
      </c>
      <c r="DT149" s="57">
        <v>240.21428571428572</v>
      </c>
      <c r="DU149" s="57">
        <v>260.27777777777777</v>
      </c>
      <c r="DV149" s="57">
        <v>264.27777777777777</v>
      </c>
      <c r="DW149" s="57">
        <v>274.73684210526318</v>
      </c>
      <c r="DX149" s="57">
        <v>266.58181818181816</v>
      </c>
      <c r="DY149" s="57">
        <v>261.70588235294116</v>
      </c>
      <c r="DZ149" s="57">
        <v>256.84210526315792</v>
      </c>
      <c r="EA149" s="57">
        <v>269.27777777777777</v>
      </c>
      <c r="EB149" s="57">
        <v>262.51851851851853</v>
      </c>
      <c r="EC149" s="57">
        <f>Tabla25[[#This Row],[ROS_1DU_COR_COD_ROS_TG_NEG]]-Tabla25[[#This Row],[ROS_1DU_COR_COD_ESC_TG_NEG]]</f>
        <v>17</v>
      </c>
      <c r="ED149" s="57">
        <f>Tabla25[[#This Row],[ROS_1DU_COR_COD_ROS_TG_NEU]]-Tabla25[[#This Row],[ROS_1DU_COR_COD_ESC_TG_NEU]]</f>
        <v>-98.416666666666686</v>
      </c>
      <c r="EE149" s="57">
        <f>Tabla25[[#This Row],[ROS_1DU_COR_COD_ROS_TG_POS]]-Tabla25[[#This Row],[ROS_1DU_COR_COD_ESC_TG_POS]]</f>
        <v>-11</v>
      </c>
      <c r="EF149" s="57">
        <f>Tabla25[[#This Row],[ROS_1DU_COR_COD_ROS_TG_TOT]]-Tabla25[[#This Row],[ROS_1DU_COR_COD_ESC_TG_TOT]]</f>
        <v>-30.375</v>
      </c>
      <c r="EG149" s="57">
        <f>Tabla25[[#This Row],[ESC_1DU_COR_COD_ROS_TG_NEG]]-Tabla25[[#This Row],[ESC_1DU_COR_COD_ESC_TG_NEG]]</f>
        <v>8.8999999999999773</v>
      </c>
      <c r="EH149" s="57">
        <f>Tabla25[[#This Row],[ESC_1DU_COR_COD_ROS_TG_NEU]]-Tabla25[[#This Row],[ESC_1DU_COR_COD_ESC_TG_NEU]]</f>
        <v>20.642857142857167</v>
      </c>
      <c r="EI149" s="57">
        <f>Tabla25[[#This Row],[ESC_1DU_COR_COD_ROS_TG_POS]]-Tabla25[[#This Row],[ESC_1DU_COR_COD_ESC_TG_POS]]</f>
        <v>13.400000000000006</v>
      </c>
      <c r="EJ149" s="57">
        <f>Tabla25[[#This Row],[ESC_1DU_COR_COD_ROS_TG_TOT]]-Tabla25[[#This Row],[ESC_1DU_COR_COD_ESC_TG_TOT]]</f>
        <v>14.185714285714283</v>
      </c>
      <c r="EK149" s="57">
        <f>Tabla25[[#This Row],[PAS_1DU_COR_COD_ROS_TG_NEG]]-Tabla25[[#This Row],[PAS_1DU_COR_COD_ESC_TG_NEG]]</f>
        <v>-1.4281045751633883</v>
      </c>
      <c r="EL149" s="57">
        <f>Tabla25[[#This Row],[PAS_1DU_COR_COD_ROS_TG_NEU]]-Tabla25[[#This Row],[PAS_1DU_COR_COD_ESC_TG_NEU]]</f>
        <v>7.4356725146198528</v>
      </c>
      <c r="EM149" s="57">
        <f>Tabla25[[#This Row],[PAS_1DU_COR_COD_ROS_TG_POS]]-Tabla25[[#This Row],[PAS_1DU_COR_COD_ESC_TG_POS]]</f>
        <v>5.4590643274854074</v>
      </c>
      <c r="EN149" s="57">
        <f>Tabla25[[#This Row],[PAS_1DU_COR_COD_ROS_TG_TOT]]-Tabla25[[#This Row],[PAS_1DU_COR_COD_ESC_TG_TOT]]</f>
        <v>4.063299663299631</v>
      </c>
    </row>
    <row r="150" spans="1:144" x14ac:dyDescent="0.3">
      <c r="A150" s="4" t="s">
        <v>148</v>
      </c>
      <c r="B150" s="2">
        <v>50</v>
      </c>
      <c r="C150" s="2">
        <v>1</v>
      </c>
      <c r="D150" s="2">
        <v>53</v>
      </c>
      <c r="E150" s="19">
        <v>2.4736842105263159</v>
      </c>
      <c r="F150" s="19">
        <v>771.61538461538464</v>
      </c>
      <c r="G150" s="19">
        <v>2.3157894736842106</v>
      </c>
      <c r="H150" s="19">
        <v>721.14285714285711</v>
      </c>
      <c r="I150" s="19">
        <v>2.4</v>
      </c>
      <c r="J150" s="19">
        <v>611.75</v>
      </c>
      <c r="K150" s="19">
        <v>2.396551724137931</v>
      </c>
      <c r="L150" s="19">
        <v>695.69767441860461</v>
      </c>
      <c r="M150" s="21">
        <v>2.2105263157894739</v>
      </c>
      <c r="N150" s="21">
        <v>661.2</v>
      </c>
      <c r="O150" s="21">
        <v>1.8947368421052631</v>
      </c>
      <c r="P150" s="21">
        <v>555.6</v>
      </c>
      <c r="Q150" s="21">
        <v>1.5</v>
      </c>
      <c r="R150" s="21">
        <v>523.91666666666663</v>
      </c>
      <c r="S150" s="21">
        <v>1.8620689655172413</v>
      </c>
      <c r="T150" s="21">
        <v>584.26190476190482</v>
      </c>
      <c r="U150" s="22">
        <v>2</v>
      </c>
      <c r="V150" s="22">
        <v>905.33333333333337</v>
      </c>
      <c r="W150" s="22">
        <v>5.5</v>
      </c>
      <c r="X150" s="22">
        <v>1747</v>
      </c>
      <c r="Y150" s="22">
        <v>5.5</v>
      </c>
      <c r="Z150" s="22">
        <v>1969</v>
      </c>
      <c r="AA150" s="22">
        <v>3.75</v>
      </c>
      <c r="AB150" s="22">
        <v>1449.7142857142858</v>
      </c>
      <c r="AC150" s="24">
        <v>3.75</v>
      </c>
      <c r="AD150" s="24">
        <v>1350</v>
      </c>
      <c r="AE150" s="24">
        <v>2</v>
      </c>
      <c r="AF150" s="24">
        <v>467.5</v>
      </c>
      <c r="AG150" s="24">
        <v>0</v>
      </c>
      <c r="AI150" s="24">
        <v>2.375</v>
      </c>
      <c r="AJ150" s="24">
        <v>997</v>
      </c>
      <c r="AK150" s="26">
        <v>2.3333333333333335</v>
      </c>
      <c r="AL150" s="26">
        <v>1003.8333333333334</v>
      </c>
      <c r="AM150" s="26">
        <v>2.875</v>
      </c>
      <c r="AN150" s="26">
        <v>960.8</v>
      </c>
      <c r="AO150" s="26">
        <v>1.625</v>
      </c>
      <c r="AP150" s="26">
        <v>543.79999999999995</v>
      </c>
      <c r="AQ150" s="26">
        <v>2.2799999999999998</v>
      </c>
      <c r="AR150" s="26">
        <v>846.625</v>
      </c>
      <c r="AS150" s="28">
        <v>3</v>
      </c>
      <c r="AT150" s="28">
        <v>958.66666666666663</v>
      </c>
      <c r="AU150" s="28">
        <v>1.375</v>
      </c>
      <c r="AV150" s="28">
        <v>755</v>
      </c>
      <c r="AW150" s="28">
        <v>3.125</v>
      </c>
      <c r="AX150" s="28">
        <v>1307.8333333333333</v>
      </c>
      <c r="AY150" s="28">
        <v>2.52</v>
      </c>
      <c r="AZ150" s="28">
        <v>1026.0526315789473</v>
      </c>
      <c r="BA150" s="33">
        <f>Tabla25[[#This Row],[ROS_NUM_COR_COD_ROS_TG_NEG]]-Tabla25[[#This Row],[PAS_NUM_COR_COD_ROS_TG_NEG]]</f>
        <v>0.78947368421052611</v>
      </c>
      <c r="BB150" s="33">
        <f>Tabla25[[#This Row],[ROS_DUR_COR_COD_ROS_TG_NEG]]-Tabla25[[#This Row],[PAS_DUR_COR_COD_ROS_TG_NEG]]</f>
        <v>297.46666666666658</v>
      </c>
      <c r="BC150" s="33">
        <f>Tabla25[[#This Row],[ROS_NUM_COR_COD_ROS_TG_NEU]]-Tabla25[[#This Row],[PAS_NUM_COR_COD_ROS_TG_NEU]]</f>
        <v>-0.51973684210526305</v>
      </c>
      <c r="BD150" s="33">
        <f>Tabla25[[#This Row],[ROS_DUR_COR_COD_ROS_TG_NEU]]-Tabla25[[#This Row],[PAS_DUR_COR_COD_ROS_TG_NEU]]</f>
        <v>199.39999999999998</v>
      </c>
      <c r="BE150" s="33">
        <f>Tabla25[[#This Row],[ROS_NUM_COR_COD_ROS_TG_POS]]-Tabla25[[#This Row],[PAS_NUM_COR_COD_ROS_TG_POS]]</f>
        <v>1.625</v>
      </c>
      <c r="BF150" s="33">
        <f>Tabla25[[#This Row],[ROS_DUR_COR_COD_ROS_TG_POS]]-Tabla25[[#This Row],[PAS_DUR_COR_COD_ROS_TG_POS]]</f>
        <v>783.91666666666663</v>
      </c>
      <c r="BG150" s="33">
        <f>Tabla25[[#This Row],[ROS_NUM_COR_COD_ROS_TG_TOT]]-Tabla25[[#This Row],[PAS_NUM_COR_COD_ROS_TG_TOT]]</f>
        <v>0.65793103448275869</v>
      </c>
      <c r="BH150" s="33">
        <f>Tabla25[[#This Row],[ROS_DUR_COR_COD_ROS_TG_TOT]]-Tabla25[[#This Row],[PAS_DUR_COR_COD_ROS_TG_TOT]]</f>
        <v>441.79072681704247</v>
      </c>
      <c r="BI150" s="30">
        <f>Tabla25[[#This Row],[ROS_NUM_COR_COD_ESC_TG_NEG]]-Tabla25[[#This Row],[PAS_NUM_COR_COD_ESC_TG_NEG]]</f>
        <v>-0.14035087719298245</v>
      </c>
      <c r="BJ150" s="30">
        <f>Tabla25[[#This Row],[ROS_DUR_COR_COD_ESC_TG_NEG]]-Tabla25[[#This Row],[PAS_DUR_COR_COD_ESC_TG_NEG]]</f>
        <v>232.21794871794873</v>
      </c>
      <c r="BK150" s="30">
        <f>Tabla25[[#This Row],[ROS_NUM_COR_COD_ESC_TG_NEU]]-Tabla25[[#This Row],[PAS_NUM_COR_COD_ESC_TG_NEU]]</f>
        <v>0.55921052631578938</v>
      </c>
      <c r="BL150" s="30">
        <f>Tabla25[[#This Row],[ROS_DUR_COR_COD_ESC_TG_NEU]]-Tabla25[[#This Row],[PAS_DUR_COR_COD_ESC_TG_NEU]]</f>
        <v>239.65714285714284</v>
      </c>
      <c r="BM150" s="30">
        <f>Tabla25[[#This Row],[ROS_NUM_COR_COD_ESC_TG_POS]]-Tabla25[[#This Row],[PAS_NUM_COR_COD_ESC_TG_POS]]</f>
        <v>-0.77499999999999991</v>
      </c>
      <c r="BN150" s="30">
        <f>Tabla25[[#This Row],[ROS_DUR_COR_COD_ESC_TG_POS]]-Tabla25[[#This Row],[PAS_DUR_COR_COD_ESC_TG_POS]]</f>
        <v>-67.950000000000045</v>
      </c>
      <c r="BO150" s="30">
        <f>Tabla25[[#This Row],[ROS_NUM_COR_COD_ESC_TG_TOT]]-Tabla25[[#This Row],[PAS_NUM_COR_COD_ESC_TG_TOT]]</f>
        <v>-0.11655172413793125</v>
      </c>
      <c r="BP150" s="30">
        <f>Tabla25[[#This Row],[ROS_DUR_COR_COD_ESC_TG_TOT]]-Tabla25[[#This Row],[PAS_DUR_COR_COD_ESC_TG_TOT]]</f>
        <v>150.92732558139539</v>
      </c>
      <c r="BQ150" s="36">
        <f>Tabla25[[#This Row],[PAS_NUM_COR_COD_ROS_TG_NEG]]-Tabla25[[#This Row],[ESC_NUM_COR_COD_ROS_TG_NEG]]</f>
        <v>-1.5394736842105261</v>
      </c>
      <c r="BR150" s="36">
        <f>Tabla25[[#This Row],[PAS_DUR_COR_COD_ROS_TG_NEG]]-Tabla25[[#This Row],[ESC_DUR_COR_COD_ROS_TG_NEG]]</f>
        <v>-688.8</v>
      </c>
      <c r="BS150" s="36">
        <f>Tabla25[[#This Row],[PAS_NUM_COR_COD_ROS_TG_NEU]]-Tabla25[[#This Row],[ESC_NUM_COR_COD_ROS_TG_NEU]]</f>
        <v>-0.10526315789473695</v>
      </c>
      <c r="BT150" s="36">
        <f>Tabla25[[#This Row],[PAS_DUR_COR_COD_ROS_TG_NEU]]-Tabla25[[#This Row],[ESC_DUR_COR_COD_ROS_TG_NEU]]</f>
        <v>88.100000000000023</v>
      </c>
      <c r="BU150" s="36">
        <f>Tabla25[[#This Row],[PAS_NUM_COR_COD_ROS_TG_POS]]-Tabla25[[#This Row],[ESC_NUM_COR_COD_ROS_TG_POS]]</f>
        <v>1.5</v>
      </c>
      <c r="BV150" s="36">
        <f>Tabla25[[#This Row],[PAS_DUR_COR_COD_ROS_TG_POS]]-Tabla25[[#This Row],[ESC_DUR_COR_COD_ROS_TG_POS]]</f>
        <v>523.91666666666663</v>
      </c>
      <c r="BW150" s="36">
        <f>Tabla25[[#This Row],[PAS_NUM_COR_COD_ROS_TG_TOT]]-Tabla25[[#This Row],[ESC_NUM_COR_COD_ROS_TG_TOT]]</f>
        <v>-0.51293103448275867</v>
      </c>
      <c r="BX150" s="36">
        <f>Tabla25[[#This Row],[PAS_DUR_COR_COD_ROS_TG_TOT]]-Tabla25[[#This Row],[ESC_DUR_COR_COD_ROS_TG_TOT]]</f>
        <v>-412.73809523809518</v>
      </c>
      <c r="BY150" s="39">
        <f>Tabla25[[#This Row],[PAS_NUM_COR_COD_ESC_TG_NEG]]-Tabla25[[#This Row],[ESC_NUM_COR_COD_ESC_TG_NEG]]</f>
        <v>0.47368421052631593</v>
      </c>
      <c r="BZ150" s="39">
        <f>Tabla25[[#This Row],[PAS_DUR_COR_COD_ESC_TG_NEG]]-Tabla25[[#This Row],[ESC_DUR_COR_COD_ESC_TG_NEG]]</f>
        <v>-133.71794871794873</v>
      </c>
      <c r="CA150" s="39">
        <f>Tabla25[[#This Row],[PAS_NUM_COR_COD_ESC_TG_NEU]]-Tabla25[[#This Row],[ESC_NUM_COR_COD_ESC_TG_NEU]]</f>
        <v>-3.1842105263157894</v>
      </c>
      <c r="CB150" s="39">
        <f>Tabla25[[#This Row],[PAS_DUR_COR_COD_ESC_TG_NEU]]-Tabla25[[#This Row],[ESC_DUR_COR_COD_ESC_TG_NEU]]</f>
        <v>-1025.8571428571429</v>
      </c>
      <c r="CC150" s="39">
        <f>Tabla25[[#This Row],[PAS_NUM_COR_COD_ESC_TG_POS]]-Tabla25[[#This Row],[ESC_NUM_COR_COD_ESC_TG_POS]]</f>
        <v>-3.1</v>
      </c>
      <c r="CD150" s="39">
        <f>Tabla25[[#This Row],[PAS_DUR_COR_COD_ESC_TG_POS]]-Tabla25[[#This Row],[ESC_DUR_COR_COD_ESC_TG_POS]]</f>
        <v>-1357.25</v>
      </c>
      <c r="CE150" s="39">
        <f>Tabla25[[#This Row],[PAS_NUM_COR_COD_ESC_TG_TOT]]-Tabla25[[#This Row],[ESC_NUM_COR_COD_ESC_TG_TOT]]</f>
        <v>-1.353448275862069</v>
      </c>
      <c r="CF150" s="39">
        <f>Tabla25[[#This Row],[PAS_DUR_COR_COD_ESC_TG_TOT]]-Tabla25[[#This Row],[ESC_DUR_COR_COD_ESC_TG_TOT]]</f>
        <v>-754.01661129568117</v>
      </c>
      <c r="CG150" s="42">
        <f>Tabla25[[#This Row],[PAS_NUM_COR_COD_ROS_TG_NEG]]-Tabla25[[#This Row],[PAS_NUM_COR_COD_ESC_TG_NEG]]</f>
        <v>-0.26315789473684204</v>
      </c>
      <c r="CH150" s="42">
        <f>Tabla25[[#This Row],[PAS_NUM_COR_COD_ROS_TG_NEU]]-Tabla25[[#This Row],[PAS_NUM_COR_COD_ESC_TG_NEU]]</f>
        <v>-0.42105263157894757</v>
      </c>
      <c r="CI150" s="42">
        <f>Tabla25[[#This Row],[PAS_NUM_COR_COD_ROS_TG_POS]]-Tabla25[[#This Row],[PAS_NUM_COR_COD_ESC_TG_POS]]</f>
        <v>-0.89999999999999991</v>
      </c>
      <c r="CJ150" s="42">
        <f>Tabla25[[#This Row],[PAS_NUM_COR_COD_ROS_TG_TOT]]-Tabla25[[#This Row],[PAS_NUM_COR_COD_ESC_TG_TOT]]</f>
        <v>-0.53448275862068972</v>
      </c>
      <c r="CK150" s="42">
        <f>Tabla25[[#This Row],[PAS_DUR_COR_COD_ROS_TG_NEG]]-Tabla25[[#This Row],[PAS_DUR_COR_COD_ESC_TG_NEG]]</f>
        <v>-110.4153846153846</v>
      </c>
      <c r="CL150" s="42">
        <f>Tabla25[[#This Row],[PAS_DUR_COR_COD_ROS_TG_NEU]]-Tabla25[[#This Row],[PAS_DUR_COR_COD_ESC_TG_NEU]]</f>
        <v>-165.54285714285709</v>
      </c>
      <c r="CM150" s="42">
        <f>Tabla25[[#This Row],[PAS_DUR_COR_COD_ROS_TG_POS]]-Tabla25[[#This Row],[PAS_DUR_COR_COD_ESC_TG_POS]]</f>
        <v>-87.833333333333371</v>
      </c>
      <c r="CN150" s="42">
        <f>Tabla25[[#This Row],[PAS_DUR_COR_COD_ROS_TG_TOT]]-Tabla25[[#This Row],[PAS_DUR_COR_COD_ESC_TG_TOT]]</f>
        <v>-111.43576965669979</v>
      </c>
      <c r="CO150" s="44">
        <f>Tabla25[[#This Row],[ESC_NUM_COR_COD_ROS_TG_NEG]]-Tabla25[[#This Row],[ESC_NUM_COR_COD_ESC_TG_NEG]]</f>
        <v>1.75</v>
      </c>
      <c r="CP150" s="44">
        <f>Tabla25[[#This Row],[ESC_NUM_COR_COD_ROS_TG_NEU]]-Tabla25[[#This Row],[ESC_NUM_COR_COD_ESC_TG_NEU]]</f>
        <v>-3.5</v>
      </c>
      <c r="CQ150" s="44">
        <f>Tabla25[[#This Row],[ESC_NUM_COR_COD_ROS_TG_POS]]-Tabla25[[#This Row],[ESC_NUM_COR_COD_ESC_TG_POS]]</f>
        <v>-5.5</v>
      </c>
      <c r="CR150" s="44">
        <f>Tabla25[[#This Row],[ESC_NUM_COR_COD_ROS_TG_TOT]]-Tabla25[[#This Row],[ESC_NUM_COR_COD_ESC_TG_TOT]]</f>
        <v>-1.375</v>
      </c>
      <c r="CS150" s="44">
        <f>Tabla25[[#This Row],[ESC_DUR_COR_COD_ROS_TG_NEG]]-Tabla25[[#This Row],[ESC_DUR_COR_COD_ESC_TG_NEG]]</f>
        <v>444.66666666666663</v>
      </c>
      <c r="CT150" s="44">
        <f>Tabla25[[#This Row],[ESC_DUR_COR_COD_ROS_TG_NEU]]-Tabla25[[#This Row],[ESC_DUR_COR_COD_ESC_TG_NEU]]</f>
        <v>-1279.5</v>
      </c>
      <c r="CU150" s="44">
        <f>Tabla25[[#This Row],[ESC_DUR_COR_COD_ROS_TG_POS]]-Tabla25[[#This Row],[ESC_DUR_COR_COD_ESC_TG_POS]]</f>
        <v>-1969</v>
      </c>
      <c r="CV150" s="44">
        <f>Tabla25[[#This Row],[ESC_DUR_COR_COD_ROS_TG_TOT]]-Tabla25[[#This Row],[ESC_DUR_COR_COD_ESC_TG_TOT]]</f>
        <v>-452.71428571428578</v>
      </c>
      <c r="CW150" s="47">
        <f>Tabla25[[#This Row],[ROS_NUM_COR_COD_ROS_TG_NEG]]-Tabla25[[#This Row],[ROS_NUM_COR_COD_ESC_TG_NEG]]</f>
        <v>0.66666666666666652</v>
      </c>
      <c r="CX150" s="47">
        <f>Tabla25[[#This Row],[ROS_NUM_COR_COD_ROS_TG_NEU]]-Tabla25[[#This Row],[ROS_NUM_COR_COD_ESC_TG_NEU]]</f>
        <v>-1.5</v>
      </c>
      <c r="CY150" s="47">
        <f>Tabla25[[#This Row],[ROS_NUM_COR_COD_ROS_TG_POS]]-Tabla25[[#This Row],[ROS_NUM_COR_COD_ESC_TG_POS]]</f>
        <v>1.5</v>
      </c>
      <c r="CZ150" s="47">
        <f>Tabla25[[#This Row],[ROS_NUM_COR_COD_ROS_TG_TOT]]-Tabla25[[#This Row],[ROS_NUM_COR_COD_ESC_TG_TOT]]</f>
        <v>0.24000000000000021</v>
      </c>
      <c r="DA150" s="47">
        <f>Tabla25[[#This Row],[ROS_DUR_COR_COD_ROS_TG_NEG]]-Tabla25[[#This Row],[ROS_DUR_COR_COD_ESC_TG_NEG]]</f>
        <v>-45.166666666666742</v>
      </c>
      <c r="DB150" s="47">
        <f>Tabla25[[#This Row],[ROS_DUR_COR_COD_ROS_TG_NEU]]-Tabla25[[#This Row],[ROS_DUR_COR_COD_ESC_TG_NEU]]</f>
        <v>-205.79999999999995</v>
      </c>
      <c r="DC150" s="47">
        <f>Tabla25[[#This Row],[ROS_DUR_COR_COD_ROS_TG_POS]]-Tabla25[[#This Row],[ROS_DUR_COR_COD_ESC_TG_POS]]</f>
        <v>764.0333333333333</v>
      </c>
      <c r="DD150" s="47">
        <f>Tabla25[[#This Row],[ROS_DUR_COR_COD_ROS_TG_TOT]]-Tabla25[[#This Row],[ROS_DUR_COR_COD_ESC_TG_TOT]]</f>
        <v>179.42763157894728</v>
      </c>
      <c r="DE150" s="57">
        <v>364.22222222222223</v>
      </c>
      <c r="DF150" s="57">
        <v>274</v>
      </c>
      <c r="DG150" s="57">
        <v>303</v>
      </c>
      <c r="DH150" s="57">
        <v>325.89473684210526</v>
      </c>
      <c r="DI150" s="57">
        <v>299.33333333333331</v>
      </c>
      <c r="DJ150" s="57">
        <v>269.39999999999998</v>
      </c>
      <c r="DK150" s="57">
        <v>206.4</v>
      </c>
      <c r="DL150" s="57">
        <v>260.9375</v>
      </c>
      <c r="DM150" s="57">
        <v>222</v>
      </c>
      <c r="DN150" s="57">
        <v>251.5</v>
      </c>
      <c r="DO150" s="57"/>
      <c r="DP150" s="57">
        <v>233.8</v>
      </c>
      <c r="DQ150" s="57">
        <v>325</v>
      </c>
      <c r="DR150" s="57">
        <v>311.5</v>
      </c>
      <c r="DS150" s="57">
        <v>309.5</v>
      </c>
      <c r="DT150" s="57">
        <v>316.71428571428572</v>
      </c>
      <c r="DU150" s="57">
        <v>215.2</v>
      </c>
      <c r="DV150" s="57">
        <v>245</v>
      </c>
      <c r="DW150" s="57">
        <v>196.41666666666666</v>
      </c>
      <c r="DX150" s="57">
        <v>220.47619047619048</v>
      </c>
      <c r="DY150" s="57">
        <v>195.23076923076923</v>
      </c>
      <c r="DZ150" s="57">
        <v>221.21428571428572</v>
      </c>
      <c r="EA150" s="57">
        <v>186.9375</v>
      </c>
      <c r="EB150" s="57">
        <v>200.6046511627907</v>
      </c>
      <c r="EC150" s="57">
        <f>Tabla25[[#This Row],[ROS_1DU_COR_COD_ROS_TG_NEG]]-Tabla25[[#This Row],[ROS_1DU_COR_COD_ESC_TG_NEG]]</f>
        <v>64.888888888888914</v>
      </c>
      <c r="ED150" s="57">
        <f>Tabla25[[#This Row],[ROS_1DU_COR_COD_ROS_TG_NEU]]-Tabla25[[#This Row],[ROS_1DU_COR_COD_ESC_TG_NEU]]</f>
        <v>4.6000000000000227</v>
      </c>
      <c r="EE150" s="57">
        <f>Tabla25[[#This Row],[ROS_1DU_COR_COD_ROS_TG_POS]]-Tabla25[[#This Row],[ROS_1DU_COR_COD_ESC_TG_POS]]</f>
        <v>96.6</v>
      </c>
      <c r="EF150" s="57">
        <f>Tabla25[[#This Row],[ROS_1DU_COR_COD_ROS_TG_TOT]]-Tabla25[[#This Row],[ROS_1DU_COR_COD_ESC_TG_TOT]]</f>
        <v>64.95723684210526</v>
      </c>
      <c r="EG150" s="57">
        <f>Tabla25[[#This Row],[ESC_1DU_COR_COD_ROS_TG_NEG]]-Tabla25[[#This Row],[ESC_1DU_COR_COD_ESC_TG_NEG]]</f>
        <v>-103</v>
      </c>
      <c r="EH150" s="57">
        <f>Tabla25[[#This Row],[ESC_1DU_COR_COD_ROS_TG_NEU]]-Tabla25[[#This Row],[ESC_1DU_COR_COD_ESC_TG_NEU]]</f>
        <v>-60</v>
      </c>
      <c r="EI150" s="57">
        <f>Tabla25[[#This Row],[ESC_1DU_COR_COD_ROS_TG_POS]]-Tabla25[[#This Row],[ESC_1DU_COR_COD_ESC_TG_POS]]</f>
        <v>-309.5</v>
      </c>
      <c r="EJ150" s="57">
        <f>Tabla25[[#This Row],[ESC_1DU_COR_COD_ROS_TG_TOT]]-Tabla25[[#This Row],[ESC_1DU_COR_COD_ESC_TG_TOT]]</f>
        <v>-82.914285714285711</v>
      </c>
      <c r="EK150" s="57">
        <f>Tabla25[[#This Row],[PAS_1DU_COR_COD_ROS_TG_NEG]]-Tabla25[[#This Row],[PAS_1DU_COR_COD_ESC_TG_NEG]]</f>
        <v>19.969230769230762</v>
      </c>
      <c r="EL150" s="57">
        <f>Tabla25[[#This Row],[PAS_1DU_COR_COD_ROS_TG_NEU]]-Tabla25[[#This Row],[PAS_1DU_COR_COD_ESC_TG_NEU]]</f>
        <v>23.785714285714278</v>
      </c>
      <c r="EM150" s="57">
        <f>Tabla25[[#This Row],[PAS_1DU_COR_COD_ROS_TG_POS]]-Tabla25[[#This Row],[PAS_1DU_COR_COD_ESC_TG_POS]]</f>
        <v>9.4791666666666572</v>
      </c>
      <c r="EN150" s="57">
        <f>Tabla25[[#This Row],[PAS_1DU_COR_COD_ROS_TG_TOT]]-Tabla25[[#This Row],[PAS_1DU_COR_COD_ESC_TG_TOT]]</f>
        <v>19.871539313399779</v>
      </c>
    </row>
    <row r="151" spans="1:144" x14ac:dyDescent="0.3">
      <c r="A151" s="4" t="s">
        <v>149</v>
      </c>
      <c r="B151" s="2">
        <v>50</v>
      </c>
      <c r="C151" s="2">
        <v>1</v>
      </c>
      <c r="D151" s="2">
        <v>56</v>
      </c>
      <c r="E151" s="19">
        <v>0.95</v>
      </c>
      <c r="F151" s="19">
        <v>465.875</v>
      </c>
      <c r="G151" s="19">
        <v>1.0526315789473684</v>
      </c>
      <c r="H151" s="19">
        <v>453.875</v>
      </c>
      <c r="I151" s="19">
        <v>0.5</v>
      </c>
      <c r="J151" s="19">
        <v>434</v>
      </c>
      <c r="K151" s="19">
        <v>0.84210526315789469</v>
      </c>
      <c r="L151" s="19">
        <v>454.7</v>
      </c>
      <c r="M151" s="21">
        <v>1.3</v>
      </c>
      <c r="N151" s="21">
        <v>529.66666666666663</v>
      </c>
      <c r="O151" s="21">
        <v>1.368421052631579</v>
      </c>
      <c r="P151" s="21">
        <v>483</v>
      </c>
      <c r="Q151" s="21">
        <v>1</v>
      </c>
      <c r="R151" s="21">
        <v>367.55555555555554</v>
      </c>
      <c r="S151" s="21">
        <v>1.2280701754385965</v>
      </c>
      <c r="T151" s="21">
        <v>460.89285714285717</v>
      </c>
      <c r="AK151" s="26">
        <v>2</v>
      </c>
      <c r="AL151" s="26">
        <v>376.33333333333331</v>
      </c>
      <c r="AM151" s="26">
        <v>3</v>
      </c>
      <c r="AN151" s="26">
        <v>572.5</v>
      </c>
      <c r="AO151" s="26">
        <v>2.8</v>
      </c>
      <c r="AP151" s="26">
        <v>398.8</v>
      </c>
      <c r="AQ151" s="26">
        <v>2.5882352941176472</v>
      </c>
      <c r="AR151" s="26">
        <v>452.1764705882353</v>
      </c>
      <c r="AS151" s="28">
        <v>4</v>
      </c>
      <c r="AT151" s="28">
        <v>707.33333333333337</v>
      </c>
      <c r="AU151" s="28">
        <v>2.5</v>
      </c>
      <c r="AV151" s="28">
        <v>603.20000000000005</v>
      </c>
      <c r="AW151" s="28">
        <v>3.8</v>
      </c>
      <c r="AX151" s="28">
        <v>605.4</v>
      </c>
      <c r="AY151" s="28">
        <v>3.4117647058823528</v>
      </c>
      <c r="AZ151" s="28">
        <v>642.9375</v>
      </c>
      <c r="BA151" s="33">
        <f>Tabla25[[#This Row],[ROS_NUM_COR_COD_ROS_TG_NEG]]-Tabla25[[#This Row],[PAS_NUM_COR_COD_ROS_TG_NEG]]</f>
        <v>2.7</v>
      </c>
      <c r="BB151" s="33">
        <f>Tabla25[[#This Row],[ROS_DUR_COR_COD_ROS_TG_NEG]]-Tabla25[[#This Row],[PAS_DUR_COR_COD_ROS_TG_NEG]]</f>
        <v>177.66666666666674</v>
      </c>
      <c r="BC151" s="33">
        <f>Tabla25[[#This Row],[ROS_NUM_COR_COD_ROS_TG_NEU]]-Tabla25[[#This Row],[PAS_NUM_COR_COD_ROS_TG_NEU]]</f>
        <v>1.131578947368421</v>
      </c>
      <c r="BD151" s="33">
        <f>Tabla25[[#This Row],[ROS_DUR_COR_COD_ROS_TG_NEU]]-Tabla25[[#This Row],[PAS_DUR_COR_COD_ROS_TG_NEU]]</f>
        <v>120.20000000000005</v>
      </c>
      <c r="BE151" s="33">
        <f>Tabla25[[#This Row],[ROS_NUM_COR_COD_ROS_TG_POS]]-Tabla25[[#This Row],[PAS_NUM_COR_COD_ROS_TG_POS]]</f>
        <v>2.8</v>
      </c>
      <c r="BF151" s="33">
        <f>Tabla25[[#This Row],[ROS_DUR_COR_COD_ROS_TG_POS]]-Tabla25[[#This Row],[PAS_DUR_COR_COD_ROS_TG_POS]]</f>
        <v>237.84444444444443</v>
      </c>
      <c r="BG151" s="33">
        <f>Tabla25[[#This Row],[ROS_NUM_COR_COD_ROS_TG_TOT]]-Tabla25[[#This Row],[PAS_NUM_COR_COD_ROS_TG_TOT]]</f>
        <v>2.1836945304437565</v>
      </c>
      <c r="BH151" s="33">
        <f>Tabla25[[#This Row],[ROS_DUR_COR_COD_ROS_TG_TOT]]-Tabla25[[#This Row],[PAS_DUR_COR_COD_ROS_TG_TOT]]</f>
        <v>182.04464285714283</v>
      </c>
      <c r="BI151" s="30">
        <f>Tabla25[[#This Row],[ROS_NUM_COR_COD_ESC_TG_NEG]]-Tabla25[[#This Row],[PAS_NUM_COR_COD_ESC_TG_NEG]]</f>
        <v>1.05</v>
      </c>
      <c r="BJ151" s="30">
        <f>Tabla25[[#This Row],[ROS_DUR_COR_COD_ESC_TG_NEG]]-Tabla25[[#This Row],[PAS_DUR_COR_COD_ESC_TG_NEG]]</f>
        <v>-89.541666666666686</v>
      </c>
      <c r="BK151" s="30">
        <f>Tabla25[[#This Row],[ROS_NUM_COR_COD_ESC_TG_NEU]]-Tabla25[[#This Row],[PAS_NUM_COR_COD_ESC_TG_NEU]]</f>
        <v>1.9473684210526316</v>
      </c>
      <c r="BL151" s="30">
        <f>Tabla25[[#This Row],[ROS_DUR_COR_COD_ESC_TG_NEU]]-Tabla25[[#This Row],[PAS_DUR_COR_COD_ESC_TG_NEU]]</f>
        <v>118.625</v>
      </c>
      <c r="BM151" s="30">
        <f>Tabla25[[#This Row],[ROS_NUM_COR_COD_ESC_TG_POS]]-Tabla25[[#This Row],[PAS_NUM_COR_COD_ESC_TG_POS]]</f>
        <v>2.2999999999999998</v>
      </c>
      <c r="BN151" s="30">
        <f>Tabla25[[#This Row],[ROS_DUR_COR_COD_ESC_TG_POS]]-Tabla25[[#This Row],[PAS_DUR_COR_COD_ESC_TG_POS]]</f>
        <v>-35.199999999999989</v>
      </c>
      <c r="BO151" s="30">
        <f>Tabla25[[#This Row],[ROS_NUM_COR_COD_ESC_TG_TOT]]-Tabla25[[#This Row],[PAS_NUM_COR_COD_ESC_TG_TOT]]</f>
        <v>1.7461300309597525</v>
      </c>
      <c r="BP151" s="30">
        <f>Tabla25[[#This Row],[ROS_DUR_COR_COD_ESC_TG_TOT]]-Tabla25[[#This Row],[PAS_DUR_COR_COD_ESC_TG_TOT]]</f>
        <v>-2.5235294117646845</v>
      </c>
      <c r="BQ151" s="36">
        <f>Tabla25[[#This Row],[PAS_NUM_COR_COD_ROS_TG_NEG]]-Tabla25[[#This Row],[ESC_NUM_COR_COD_ROS_TG_NEG]]</f>
        <v>1.3</v>
      </c>
      <c r="BR151" s="36">
        <f>Tabla25[[#This Row],[PAS_DUR_COR_COD_ROS_TG_NEG]]-Tabla25[[#This Row],[ESC_DUR_COR_COD_ROS_TG_NEG]]</f>
        <v>529.66666666666663</v>
      </c>
      <c r="BS151" s="36">
        <f>Tabla25[[#This Row],[PAS_NUM_COR_COD_ROS_TG_NEU]]-Tabla25[[#This Row],[ESC_NUM_COR_COD_ROS_TG_NEU]]</f>
        <v>1.368421052631579</v>
      </c>
      <c r="BT151" s="36">
        <f>Tabla25[[#This Row],[PAS_DUR_COR_COD_ROS_TG_NEU]]-Tabla25[[#This Row],[ESC_DUR_COR_COD_ROS_TG_NEU]]</f>
        <v>483</v>
      </c>
      <c r="BU151" s="36">
        <f>Tabla25[[#This Row],[PAS_NUM_COR_COD_ROS_TG_POS]]-Tabla25[[#This Row],[ESC_NUM_COR_COD_ROS_TG_POS]]</f>
        <v>1</v>
      </c>
      <c r="BV151" s="36">
        <f>Tabla25[[#This Row],[PAS_DUR_COR_COD_ROS_TG_POS]]-Tabla25[[#This Row],[ESC_DUR_COR_COD_ROS_TG_POS]]</f>
        <v>367.55555555555554</v>
      </c>
      <c r="BW151" s="36">
        <f>Tabla25[[#This Row],[PAS_NUM_COR_COD_ROS_TG_TOT]]-Tabla25[[#This Row],[ESC_NUM_COR_COD_ROS_TG_TOT]]</f>
        <v>1.2280701754385965</v>
      </c>
      <c r="BX151" s="36">
        <f>Tabla25[[#This Row],[PAS_DUR_COR_COD_ROS_TG_TOT]]-Tabla25[[#This Row],[ESC_DUR_COR_COD_ROS_TG_TOT]]</f>
        <v>460.89285714285717</v>
      </c>
      <c r="BY151" s="39">
        <f>Tabla25[[#This Row],[PAS_NUM_COR_COD_ESC_TG_NEG]]-Tabla25[[#This Row],[ESC_NUM_COR_COD_ESC_TG_NEG]]</f>
        <v>0.95</v>
      </c>
      <c r="BZ151" s="39">
        <f>Tabla25[[#This Row],[PAS_DUR_COR_COD_ESC_TG_NEG]]-Tabla25[[#This Row],[ESC_DUR_COR_COD_ESC_TG_NEG]]</f>
        <v>465.875</v>
      </c>
      <c r="CA151" s="39">
        <f>Tabla25[[#This Row],[PAS_NUM_COR_COD_ESC_TG_NEU]]-Tabla25[[#This Row],[ESC_NUM_COR_COD_ESC_TG_NEU]]</f>
        <v>1.0526315789473684</v>
      </c>
      <c r="CB151" s="39">
        <f>Tabla25[[#This Row],[PAS_DUR_COR_COD_ESC_TG_NEU]]-Tabla25[[#This Row],[ESC_DUR_COR_COD_ESC_TG_NEU]]</f>
        <v>453.875</v>
      </c>
      <c r="CC151" s="39">
        <f>Tabla25[[#This Row],[PAS_NUM_COR_COD_ESC_TG_POS]]-Tabla25[[#This Row],[ESC_NUM_COR_COD_ESC_TG_POS]]</f>
        <v>0.5</v>
      </c>
      <c r="CD151" s="39">
        <f>Tabla25[[#This Row],[PAS_DUR_COR_COD_ESC_TG_POS]]-Tabla25[[#This Row],[ESC_DUR_COR_COD_ESC_TG_POS]]</f>
        <v>434</v>
      </c>
      <c r="CE151" s="39">
        <f>Tabla25[[#This Row],[PAS_NUM_COR_COD_ESC_TG_TOT]]-Tabla25[[#This Row],[ESC_NUM_COR_COD_ESC_TG_TOT]]</f>
        <v>0.84210526315789469</v>
      </c>
      <c r="CF151" s="39">
        <f>Tabla25[[#This Row],[PAS_DUR_COR_COD_ESC_TG_TOT]]-Tabla25[[#This Row],[ESC_DUR_COR_COD_ESC_TG_TOT]]</f>
        <v>454.7</v>
      </c>
      <c r="CG151" s="42">
        <f>Tabla25[[#This Row],[PAS_NUM_COR_COD_ROS_TG_NEG]]-Tabla25[[#This Row],[PAS_NUM_COR_COD_ESC_TG_NEG]]</f>
        <v>0.35000000000000009</v>
      </c>
      <c r="CH151" s="42">
        <f>Tabla25[[#This Row],[PAS_NUM_COR_COD_ROS_TG_NEU]]-Tabla25[[#This Row],[PAS_NUM_COR_COD_ESC_TG_NEU]]</f>
        <v>0.31578947368421062</v>
      </c>
      <c r="CI151" s="42">
        <f>Tabla25[[#This Row],[PAS_NUM_COR_COD_ROS_TG_POS]]-Tabla25[[#This Row],[PAS_NUM_COR_COD_ESC_TG_POS]]</f>
        <v>0.5</v>
      </c>
      <c r="CJ151" s="42">
        <f>Tabla25[[#This Row],[PAS_NUM_COR_COD_ROS_TG_TOT]]-Tabla25[[#This Row],[PAS_NUM_COR_COD_ESC_TG_TOT]]</f>
        <v>0.38596491228070184</v>
      </c>
      <c r="CK151" s="42">
        <f>Tabla25[[#This Row],[PAS_DUR_COR_COD_ROS_TG_NEG]]-Tabla25[[#This Row],[PAS_DUR_COR_COD_ESC_TG_NEG]]</f>
        <v>63.791666666666629</v>
      </c>
      <c r="CL151" s="42">
        <f>Tabla25[[#This Row],[PAS_DUR_COR_COD_ROS_TG_NEU]]-Tabla25[[#This Row],[PAS_DUR_COR_COD_ESC_TG_NEU]]</f>
        <v>29.125</v>
      </c>
      <c r="CM151" s="42">
        <f>Tabla25[[#This Row],[PAS_DUR_COR_COD_ROS_TG_POS]]-Tabla25[[#This Row],[PAS_DUR_COR_COD_ESC_TG_POS]]</f>
        <v>-66.444444444444457</v>
      </c>
      <c r="CN151" s="42">
        <f>Tabla25[[#This Row],[PAS_DUR_COR_COD_ROS_TG_TOT]]-Tabla25[[#This Row],[PAS_DUR_COR_COD_ESC_TG_TOT]]</f>
        <v>6.1928571428571786</v>
      </c>
      <c r="CO151" s="44">
        <f>Tabla25[[#This Row],[ESC_NUM_COR_COD_ROS_TG_NEG]]-Tabla25[[#This Row],[ESC_NUM_COR_COD_ESC_TG_NEG]]</f>
        <v>0</v>
      </c>
      <c r="CP151" s="44">
        <f>Tabla25[[#This Row],[ESC_NUM_COR_COD_ROS_TG_NEU]]-Tabla25[[#This Row],[ESC_NUM_COR_COD_ESC_TG_NEU]]</f>
        <v>0</v>
      </c>
      <c r="CQ151" s="44">
        <f>Tabla25[[#This Row],[ESC_NUM_COR_COD_ROS_TG_POS]]-Tabla25[[#This Row],[ESC_NUM_COR_COD_ESC_TG_POS]]</f>
        <v>0</v>
      </c>
      <c r="CR151" s="44">
        <f>Tabla25[[#This Row],[ESC_NUM_COR_COD_ROS_TG_TOT]]-Tabla25[[#This Row],[ESC_NUM_COR_COD_ESC_TG_TOT]]</f>
        <v>0</v>
      </c>
      <c r="CS151" s="44">
        <f>Tabla25[[#This Row],[ESC_DUR_COR_COD_ROS_TG_NEG]]-Tabla25[[#This Row],[ESC_DUR_COR_COD_ESC_TG_NEG]]</f>
        <v>0</v>
      </c>
      <c r="CT151" s="44">
        <f>Tabla25[[#This Row],[ESC_DUR_COR_COD_ROS_TG_NEU]]-Tabla25[[#This Row],[ESC_DUR_COR_COD_ESC_TG_NEU]]</f>
        <v>0</v>
      </c>
      <c r="CU151" s="44">
        <f>Tabla25[[#This Row],[ESC_DUR_COR_COD_ROS_TG_POS]]-Tabla25[[#This Row],[ESC_DUR_COR_COD_ESC_TG_POS]]</f>
        <v>0</v>
      </c>
      <c r="CV151" s="44">
        <f>Tabla25[[#This Row],[ESC_DUR_COR_COD_ROS_TG_TOT]]-Tabla25[[#This Row],[ESC_DUR_COR_COD_ESC_TG_TOT]]</f>
        <v>0</v>
      </c>
      <c r="CW151" s="47">
        <f>Tabla25[[#This Row],[ROS_NUM_COR_COD_ROS_TG_NEG]]-Tabla25[[#This Row],[ROS_NUM_COR_COD_ESC_TG_NEG]]</f>
        <v>2</v>
      </c>
      <c r="CX151" s="47">
        <f>Tabla25[[#This Row],[ROS_NUM_COR_COD_ROS_TG_NEU]]-Tabla25[[#This Row],[ROS_NUM_COR_COD_ESC_TG_NEU]]</f>
        <v>-0.5</v>
      </c>
      <c r="CY151" s="47">
        <f>Tabla25[[#This Row],[ROS_NUM_COR_COD_ROS_TG_POS]]-Tabla25[[#This Row],[ROS_NUM_COR_COD_ESC_TG_POS]]</f>
        <v>1</v>
      </c>
      <c r="CZ151" s="47">
        <f>Tabla25[[#This Row],[ROS_NUM_COR_COD_ROS_TG_TOT]]-Tabla25[[#This Row],[ROS_NUM_COR_COD_ESC_TG_TOT]]</f>
        <v>0.82352941176470562</v>
      </c>
      <c r="DA151" s="47">
        <f>Tabla25[[#This Row],[ROS_DUR_COR_COD_ROS_TG_NEG]]-Tabla25[[#This Row],[ROS_DUR_COR_COD_ESC_TG_NEG]]</f>
        <v>331.00000000000006</v>
      </c>
      <c r="DB151" s="47">
        <f>Tabla25[[#This Row],[ROS_DUR_COR_COD_ROS_TG_NEU]]-Tabla25[[#This Row],[ROS_DUR_COR_COD_ESC_TG_NEU]]</f>
        <v>30.700000000000045</v>
      </c>
      <c r="DC151" s="47">
        <f>Tabla25[[#This Row],[ROS_DUR_COR_COD_ROS_TG_POS]]-Tabla25[[#This Row],[ROS_DUR_COR_COD_ESC_TG_POS]]</f>
        <v>206.59999999999997</v>
      </c>
      <c r="DD151" s="47">
        <f>Tabla25[[#This Row],[ROS_DUR_COR_COD_ROS_TG_TOT]]-Tabla25[[#This Row],[ROS_DUR_COR_COD_ESC_TG_TOT]]</f>
        <v>190.7610294117647</v>
      </c>
      <c r="DE151" s="57">
        <v>162</v>
      </c>
      <c r="DF151" s="57">
        <v>177.6</v>
      </c>
      <c r="DG151" s="57">
        <v>159.6</v>
      </c>
      <c r="DH151" s="57">
        <v>166.125</v>
      </c>
      <c r="DI151" s="57">
        <v>196.66666666666666</v>
      </c>
      <c r="DJ151" s="57">
        <v>214.66666666666666</v>
      </c>
      <c r="DK151" s="57">
        <v>137</v>
      </c>
      <c r="DL151" s="57">
        <v>185.47058823529412</v>
      </c>
      <c r="DM151" s="57"/>
      <c r="DN151" s="57"/>
      <c r="DO151" s="57"/>
      <c r="DP151" s="57"/>
      <c r="DQ151" s="57"/>
      <c r="DR151" s="57"/>
      <c r="DS151" s="57"/>
      <c r="DT151" s="57"/>
      <c r="DU151" s="57">
        <v>186.44444444444446</v>
      </c>
      <c r="DV151" s="57">
        <v>216</v>
      </c>
      <c r="DW151" s="57">
        <v>171.22222222222223</v>
      </c>
      <c r="DX151" s="57">
        <v>192.10714285714286</v>
      </c>
      <c r="DY151" s="57">
        <v>205.375</v>
      </c>
      <c r="DZ151" s="57">
        <v>186.25</v>
      </c>
      <c r="EA151" s="57">
        <v>230.75</v>
      </c>
      <c r="EB151" s="57">
        <v>202.8</v>
      </c>
      <c r="EC151" s="57">
        <f>Tabla25[[#This Row],[ROS_1DU_COR_COD_ROS_TG_NEG]]-Tabla25[[#This Row],[ROS_1DU_COR_COD_ESC_TG_NEG]]</f>
        <v>-34.666666666666657</v>
      </c>
      <c r="ED151" s="57">
        <f>Tabla25[[#This Row],[ROS_1DU_COR_COD_ROS_TG_NEU]]-Tabla25[[#This Row],[ROS_1DU_COR_COD_ESC_TG_NEU]]</f>
        <v>-37.066666666666663</v>
      </c>
      <c r="EE151" s="57">
        <f>Tabla25[[#This Row],[ROS_1DU_COR_COD_ROS_TG_POS]]-Tabla25[[#This Row],[ROS_1DU_COR_COD_ESC_TG_POS]]</f>
        <v>22.599999999999994</v>
      </c>
      <c r="EF151" s="57">
        <f>Tabla25[[#This Row],[ROS_1DU_COR_COD_ROS_TG_TOT]]-Tabla25[[#This Row],[ROS_1DU_COR_COD_ESC_TG_TOT]]</f>
        <v>-19.345588235294116</v>
      </c>
      <c r="EG151" s="57">
        <f>Tabla25[[#This Row],[ESC_1DU_COR_COD_ROS_TG_NEG]]-Tabla25[[#This Row],[ESC_1DU_COR_COD_ESC_TG_NEG]]</f>
        <v>0</v>
      </c>
      <c r="EH151" s="57">
        <f>Tabla25[[#This Row],[ESC_1DU_COR_COD_ROS_TG_NEU]]-Tabla25[[#This Row],[ESC_1DU_COR_COD_ESC_TG_NEU]]</f>
        <v>0</v>
      </c>
      <c r="EI151" s="57">
        <f>Tabla25[[#This Row],[ESC_1DU_COR_COD_ROS_TG_POS]]-Tabla25[[#This Row],[ESC_1DU_COR_COD_ESC_TG_POS]]</f>
        <v>0</v>
      </c>
      <c r="EJ151" s="57">
        <f>Tabla25[[#This Row],[ESC_1DU_COR_COD_ROS_TG_TOT]]-Tabla25[[#This Row],[ESC_1DU_COR_COD_ESC_TG_TOT]]</f>
        <v>0</v>
      </c>
      <c r="EK151" s="57">
        <f>Tabla25[[#This Row],[PAS_1DU_COR_COD_ROS_TG_NEG]]-Tabla25[[#This Row],[PAS_1DU_COR_COD_ESC_TG_NEG]]</f>
        <v>-18.930555555555543</v>
      </c>
      <c r="EL151" s="57">
        <f>Tabla25[[#This Row],[PAS_1DU_COR_COD_ROS_TG_NEU]]-Tabla25[[#This Row],[PAS_1DU_COR_COD_ESC_TG_NEU]]</f>
        <v>29.75</v>
      </c>
      <c r="EM151" s="57">
        <f>Tabla25[[#This Row],[PAS_1DU_COR_COD_ROS_TG_POS]]-Tabla25[[#This Row],[PAS_1DU_COR_COD_ESC_TG_POS]]</f>
        <v>-59.527777777777771</v>
      </c>
      <c r="EN151" s="57">
        <f>Tabla25[[#This Row],[PAS_1DU_COR_COD_ROS_TG_TOT]]-Tabla25[[#This Row],[PAS_1DU_COR_COD_ESC_TG_TOT]]</f>
        <v>-10.69285714285715</v>
      </c>
    </row>
    <row r="152" spans="1:144" x14ac:dyDescent="0.3">
      <c r="A152" s="2" t="s">
        <v>150</v>
      </c>
      <c r="B152" s="2">
        <v>50</v>
      </c>
      <c r="C152" s="2">
        <v>1</v>
      </c>
      <c r="D152" s="2">
        <v>51</v>
      </c>
      <c r="E152" s="19">
        <v>1.8</v>
      </c>
      <c r="F152" s="19">
        <v>922.53846153846155</v>
      </c>
      <c r="G152" s="19">
        <v>2.4500000000000002</v>
      </c>
      <c r="H152" s="19">
        <v>824.88235294117646</v>
      </c>
      <c r="I152" s="19">
        <v>2.95</v>
      </c>
      <c r="J152" s="19">
        <v>749.36842105263156</v>
      </c>
      <c r="K152" s="19">
        <v>2.4</v>
      </c>
      <c r="L152" s="19">
        <v>821.51020408163265</v>
      </c>
      <c r="M152" s="21">
        <v>3.85</v>
      </c>
      <c r="N152" s="21">
        <v>1341.8333333333333</v>
      </c>
      <c r="O152" s="21">
        <v>4</v>
      </c>
      <c r="P152" s="21">
        <v>1322.2631578947369</v>
      </c>
      <c r="Q152" s="21">
        <v>3.5</v>
      </c>
      <c r="R152" s="21">
        <v>1121.0555555555557</v>
      </c>
      <c r="S152" s="21">
        <v>3.7833333333333332</v>
      </c>
      <c r="T152" s="21">
        <v>1262.8181818181818</v>
      </c>
      <c r="U152" s="22">
        <v>5.1111111111111107</v>
      </c>
      <c r="V152" s="22">
        <v>1443.3333333333333</v>
      </c>
      <c r="W152" s="22">
        <v>4.7</v>
      </c>
      <c r="X152" s="22">
        <v>1657.3333333333333</v>
      </c>
      <c r="Y152" s="22">
        <v>5.5555555555555554</v>
      </c>
      <c r="Z152" s="22">
        <v>1748.8888888888889</v>
      </c>
      <c r="AA152" s="22">
        <v>5.1071428571428568</v>
      </c>
      <c r="AB152" s="22">
        <v>1616.5185185185185</v>
      </c>
      <c r="AC152" s="24">
        <v>2.2222222222222223</v>
      </c>
      <c r="AD152" s="24">
        <v>950.5</v>
      </c>
      <c r="AE152" s="24">
        <v>2</v>
      </c>
      <c r="AF152" s="24">
        <v>678.5</v>
      </c>
      <c r="AG152" s="24">
        <v>1.2222222222222223</v>
      </c>
      <c r="AH152" s="24">
        <v>458.33333333333331</v>
      </c>
      <c r="AI152" s="24">
        <v>1.8214285714285714</v>
      </c>
      <c r="AJ152" s="24">
        <v>694.05</v>
      </c>
      <c r="AK152" s="26">
        <v>1.5555555555555556</v>
      </c>
      <c r="AL152" s="26">
        <v>914.6</v>
      </c>
      <c r="AM152" s="26">
        <v>1.4</v>
      </c>
      <c r="AN152" s="26">
        <v>723.57142857142856</v>
      </c>
      <c r="AO152" s="26">
        <v>1.4</v>
      </c>
      <c r="AP152" s="26">
        <v>938.6</v>
      </c>
      <c r="AQ152" s="26">
        <v>1.4482758620689655</v>
      </c>
      <c r="AR152" s="26">
        <v>843</v>
      </c>
      <c r="AS152" s="28">
        <v>4.5555555555555554</v>
      </c>
      <c r="AT152" s="28">
        <v>1549.4444444444443</v>
      </c>
      <c r="AU152" s="28">
        <v>5</v>
      </c>
      <c r="AV152" s="28">
        <v>1950</v>
      </c>
      <c r="AW152" s="28">
        <v>4.7</v>
      </c>
      <c r="AX152" s="28">
        <v>1739.1111111111111</v>
      </c>
      <c r="AY152" s="28">
        <v>4.7586206896551726</v>
      </c>
      <c r="AZ152" s="28">
        <v>1746.1851851851852</v>
      </c>
      <c r="BA152" s="33">
        <f>Tabla25[[#This Row],[ROS_NUM_COR_COD_ROS_TG_NEG]]-Tabla25[[#This Row],[PAS_NUM_COR_COD_ROS_TG_NEG]]</f>
        <v>0.70555555555555527</v>
      </c>
      <c r="BB152" s="33">
        <f>Tabla25[[#This Row],[ROS_DUR_COR_COD_ROS_TG_NEG]]-Tabla25[[#This Row],[PAS_DUR_COR_COD_ROS_TG_NEG]]</f>
        <v>207.61111111111109</v>
      </c>
      <c r="BC152" s="33">
        <f>Tabla25[[#This Row],[ROS_NUM_COR_COD_ROS_TG_NEU]]-Tabla25[[#This Row],[PAS_NUM_COR_COD_ROS_TG_NEU]]</f>
        <v>1</v>
      </c>
      <c r="BD152" s="33">
        <f>Tabla25[[#This Row],[ROS_DUR_COR_COD_ROS_TG_NEU]]-Tabla25[[#This Row],[PAS_DUR_COR_COD_ROS_TG_NEU]]</f>
        <v>627.73684210526312</v>
      </c>
      <c r="BE152" s="33">
        <f>Tabla25[[#This Row],[ROS_NUM_COR_COD_ROS_TG_POS]]-Tabla25[[#This Row],[PAS_NUM_COR_COD_ROS_TG_POS]]</f>
        <v>1.2000000000000002</v>
      </c>
      <c r="BF152" s="33">
        <f>Tabla25[[#This Row],[ROS_DUR_COR_COD_ROS_TG_POS]]-Tabla25[[#This Row],[PAS_DUR_COR_COD_ROS_TG_POS]]</f>
        <v>618.05555555555543</v>
      </c>
      <c r="BG152" s="33">
        <f>Tabla25[[#This Row],[ROS_NUM_COR_COD_ROS_TG_TOT]]-Tabla25[[#This Row],[PAS_NUM_COR_COD_ROS_TG_TOT]]</f>
        <v>0.97528735632183938</v>
      </c>
      <c r="BH152" s="33">
        <f>Tabla25[[#This Row],[ROS_DUR_COR_COD_ROS_TG_TOT]]-Tabla25[[#This Row],[PAS_DUR_COR_COD_ROS_TG_TOT]]</f>
        <v>483.36700336700346</v>
      </c>
      <c r="BI152" s="30">
        <f>Tabla25[[#This Row],[ROS_NUM_COR_COD_ESC_TG_NEG]]-Tabla25[[#This Row],[PAS_NUM_COR_COD_ESC_TG_NEG]]</f>
        <v>-0.24444444444444446</v>
      </c>
      <c r="BJ152" s="30">
        <f>Tabla25[[#This Row],[ROS_DUR_COR_COD_ESC_TG_NEG]]-Tabla25[[#This Row],[PAS_DUR_COR_COD_ESC_TG_NEG]]</f>
        <v>-7.9384615384615245</v>
      </c>
      <c r="BK152" s="30">
        <f>Tabla25[[#This Row],[ROS_NUM_COR_COD_ESC_TG_NEU]]-Tabla25[[#This Row],[PAS_NUM_COR_COD_ESC_TG_NEU]]</f>
        <v>-1.0500000000000003</v>
      </c>
      <c r="BL152" s="30">
        <f>Tabla25[[#This Row],[ROS_DUR_COR_COD_ESC_TG_NEU]]-Tabla25[[#This Row],[PAS_DUR_COR_COD_ESC_TG_NEU]]</f>
        <v>-101.31092436974791</v>
      </c>
      <c r="BM152" s="30">
        <f>Tabla25[[#This Row],[ROS_NUM_COR_COD_ESC_TG_POS]]-Tabla25[[#This Row],[PAS_NUM_COR_COD_ESC_TG_POS]]</f>
        <v>-1.5500000000000003</v>
      </c>
      <c r="BN152" s="30">
        <f>Tabla25[[#This Row],[ROS_DUR_COR_COD_ESC_TG_POS]]-Tabla25[[#This Row],[PAS_DUR_COR_COD_ESC_TG_POS]]</f>
        <v>189.23157894736846</v>
      </c>
      <c r="BO152" s="30">
        <f>Tabla25[[#This Row],[ROS_NUM_COR_COD_ESC_TG_TOT]]-Tabla25[[#This Row],[PAS_NUM_COR_COD_ESC_TG_TOT]]</f>
        <v>-0.95172413793103439</v>
      </c>
      <c r="BP152" s="30">
        <f>Tabla25[[#This Row],[ROS_DUR_COR_COD_ESC_TG_TOT]]-Tabla25[[#This Row],[PAS_DUR_COR_COD_ESC_TG_TOT]]</f>
        <v>21.489795918367349</v>
      </c>
      <c r="BQ152" s="36">
        <f>Tabla25[[#This Row],[PAS_NUM_COR_COD_ROS_TG_NEG]]-Tabla25[[#This Row],[ESC_NUM_COR_COD_ROS_TG_NEG]]</f>
        <v>1.6277777777777778</v>
      </c>
      <c r="BR152" s="36">
        <f>Tabla25[[#This Row],[PAS_DUR_COR_COD_ROS_TG_NEG]]-Tabla25[[#This Row],[ESC_DUR_COR_COD_ROS_TG_NEG]]</f>
        <v>391.33333333333326</v>
      </c>
      <c r="BS152" s="36">
        <f>Tabla25[[#This Row],[PAS_NUM_COR_COD_ROS_TG_NEU]]-Tabla25[[#This Row],[ESC_NUM_COR_COD_ROS_TG_NEU]]</f>
        <v>2</v>
      </c>
      <c r="BT152" s="36">
        <f>Tabla25[[#This Row],[PAS_DUR_COR_COD_ROS_TG_NEU]]-Tabla25[[#This Row],[ESC_DUR_COR_COD_ROS_TG_NEU]]</f>
        <v>643.76315789473688</v>
      </c>
      <c r="BU152" s="36">
        <f>Tabla25[[#This Row],[PAS_NUM_COR_COD_ROS_TG_POS]]-Tabla25[[#This Row],[ESC_NUM_COR_COD_ROS_TG_POS]]</f>
        <v>2.2777777777777777</v>
      </c>
      <c r="BV152" s="36">
        <f>Tabla25[[#This Row],[PAS_DUR_COR_COD_ROS_TG_POS]]-Tabla25[[#This Row],[ESC_DUR_COR_COD_ROS_TG_POS]]</f>
        <v>662.7222222222224</v>
      </c>
      <c r="BW152" s="36">
        <f>Tabla25[[#This Row],[PAS_NUM_COR_COD_ROS_TG_TOT]]-Tabla25[[#This Row],[ESC_NUM_COR_COD_ROS_TG_TOT]]</f>
        <v>1.9619047619047618</v>
      </c>
      <c r="BX152" s="36">
        <f>Tabla25[[#This Row],[PAS_DUR_COR_COD_ROS_TG_TOT]]-Tabla25[[#This Row],[ESC_DUR_COR_COD_ROS_TG_TOT]]</f>
        <v>568.7681818181818</v>
      </c>
      <c r="BY152" s="39">
        <f>Tabla25[[#This Row],[PAS_NUM_COR_COD_ESC_TG_NEG]]-Tabla25[[#This Row],[ESC_NUM_COR_COD_ESC_TG_NEG]]</f>
        <v>-3.3111111111111109</v>
      </c>
      <c r="BZ152" s="39">
        <f>Tabla25[[#This Row],[PAS_DUR_COR_COD_ESC_TG_NEG]]-Tabla25[[#This Row],[ESC_DUR_COR_COD_ESC_TG_NEG]]</f>
        <v>-520.79487179487171</v>
      </c>
      <c r="CA152" s="39">
        <f>Tabla25[[#This Row],[PAS_NUM_COR_COD_ESC_TG_NEU]]-Tabla25[[#This Row],[ESC_NUM_COR_COD_ESC_TG_NEU]]</f>
        <v>-2.25</v>
      </c>
      <c r="CB152" s="39">
        <f>Tabla25[[#This Row],[PAS_DUR_COR_COD_ESC_TG_NEU]]-Tabla25[[#This Row],[ESC_DUR_COR_COD_ESC_TG_NEU]]</f>
        <v>-832.45098039215679</v>
      </c>
      <c r="CC152" s="39">
        <f>Tabla25[[#This Row],[PAS_NUM_COR_COD_ESC_TG_POS]]-Tabla25[[#This Row],[ESC_NUM_COR_COD_ESC_TG_POS]]</f>
        <v>-2.6055555555555552</v>
      </c>
      <c r="CD152" s="39">
        <f>Tabla25[[#This Row],[PAS_DUR_COR_COD_ESC_TG_POS]]-Tabla25[[#This Row],[ESC_DUR_COR_COD_ESC_TG_POS]]</f>
        <v>-999.52046783625735</v>
      </c>
      <c r="CE152" s="39">
        <f>Tabla25[[#This Row],[PAS_NUM_COR_COD_ESC_TG_TOT]]-Tabla25[[#This Row],[ESC_NUM_COR_COD_ESC_TG_TOT]]</f>
        <v>-2.7071428571428569</v>
      </c>
      <c r="CF152" s="39">
        <f>Tabla25[[#This Row],[PAS_DUR_COR_COD_ESC_TG_TOT]]-Tabla25[[#This Row],[ESC_DUR_COR_COD_ESC_TG_TOT]]</f>
        <v>-795.00831443688583</v>
      </c>
      <c r="CG152" s="42">
        <f>Tabla25[[#This Row],[PAS_NUM_COR_COD_ROS_TG_NEG]]-Tabla25[[#This Row],[PAS_NUM_COR_COD_ESC_TG_NEG]]</f>
        <v>2.0499999999999998</v>
      </c>
      <c r="CH152" s="42">
        <f>Tabla25[[#This Row],[PAS_NUM_COR_COD_ROS_TG_NEU]]-Tabla25[[#This Row],[PAS_NUM_COR_COD_ESC_TG_NEU]]</f>
        <v>1.5499999999999998</v>
      </c>
      <c r="CI152" s="42">
        <f>Tabla25[[#This Row],[PAS_NUM_COR_COD_ROS_TG_POS]]-Tabla25[[#This Row],[PAS_NUM_COR_COD_ESC_TG_POS]]</f>
        <v>0.54999999999999982</v>
      </c>
      <c r="CJ152" s="42">
        <f>Tabla25[[#This Row],[PAS_NUM_COR_COD_ROS_TG_TOT]]-Tabla25[[#This Row],[PAS_NUM_COR_COD_ESC_TG_TOT]]</f>
        <v>1.3833333333333333</v>
      </c>
      <c r="CK152" s="42">
        <f>Tabla25[[#This Row],[PAS_DUR_COR_COD_ROS_TG_NEG]]-Tabla25[[#This Row],[PAS_DUR_COR_COD_ESC_TG_NEG]]</f>
        <v>419.29487179487171</v>
      </c>
      <c r="CL152" s="42">
        <f>Tabla25[[#This Row],[PAS_DUR_COR_COD_ROS_TG_NEU]]-Tabla25[[#This Row],[PAS_DUR_COR_COD_ESC_TG_NEU]]</f>
        <v>497.38080495356041</v>
      </c>
      <c r="CM152" s="42">
        <f>Tabla25[[#This Row],[PAS_DUR_COR_COD_ROS_TG_POS]]-Tabla25[[#This Row],[PAS_DUR_COR_COD_ESC_TG_POS]]</f>
        <v>371.6871345029241</v>
      </c>
      <c r="CN152" s="42">
        <f>Tabla25[[#This Row],[PAS_DUR_COR_COD_ROS_TG_TOT]]-Tabla25[[#This Row],[PAS_DUR_COR_COD_ESC_TG_TOT]]</f>
        <v>441.30797773654911</v>
      </c>
      <c r="CO152" s="44">
        <f>Tabla25[[#This Row],[ESC_NUM_COR_COD_ROS_TG_NEG]]-Tabla25[[#This Row],[ESC_NUM_COR_COD_ESC_TG_NEG]]</f>
        <v>-2.8888888888888884</v>
      </c>
      <c r="CP152" s="44">
        <f>Tabla25[[#This Row],[ESC_NUM_COR_COD_ROS_TG_NEU]]-Tabla25[[#This Row],[ESC_NUM_COR_COD_ESC_TG_NEU]]</f>
        <v>-2.7</v>
      </c>
      <c r="CQ152" s="44">
        <f>Tabla25[[#This Row],[ESC_NUM_COR_COD_ROS_TG_POS]]-Tabla25[[#This Row],[ESC_NUM_COR_COD_ESC_TG_POS]]</f>
        <v>-4.333333333333333</v>
      </c>
      <c r="CR152" s="44">
        <f>Tabla25[[#This Row],[ESC_NUM_COR_COD_ROS_TG_TOT]]-Tabla25[[#This Row],[ESC_NUM_COR_COD_ESC_TG_TOT]]</f>
        <v>-3.2857142857142856</v>
      </c>
      <c r="CS152" s="44">
        <f>Tabla25[[#This Row],[ESC_DUR_COR_COD_ROS_TG_NEG]]-Tabla25[[#This Row],[ESC_DUR_COR_COD_ESC_TG_NEG]]</f>
        <v>-492.83333333333326</v>
      </c>
      <c r="CT152" s="44">
        <f>Tabla25[[#This Row],[ESC_DUR_COR_COD_ROS_TG_NEU]]-Tabla25[[#This Row],[ESC_DUR_COR_COD_ESC_TG_NEU]]</f>
        <v>-978.83333333333326</v>
      </c>
      <c r="CU152" s="44">
        <f>Tabla25[[#This Row],[ESC_DUR_COR_COD_ROS_TG_POS]]-Tabla25[[#This Row],[ESC_DUR_COR_COD_ESC_TG_POS]]</f>
        <v>-1290.5555555555557</v>
      </c>
      <c r="CV152" s="44">
        <f>Tabla25[[#This Row],[ESC_DUR_COR_COD_ROS_TG_TOT]]-Tabla25[[#This Row],[ESC_DUR_COR_COD_ESC_TG_TOT]]</f>
        <v>-922.46851851851852</v>
      </c>
      <c r="CW152" s="47">
        <f>Tabla25[[#This Row],[ROS_NUM_COR_COD_ROS_TG_NEG]]-Tabla25[[#This Row],[ROS_NUM_COR_COD_ESC_TG_NEG]]</f>
        <v>3</v>
      </c>
      <c r="CX152" s="47">
        <f>Tabla25[[#This Row],[ROS_NUM_COR_COD_ROS_TG_NEU]]-Tabla25[[#This Row],[ROS_NUM_COR_COD_ESC_TG_NEU]]</f>
        <v>3.6</v>
      </c>
      <c r="CY152" s="47">
        <f>Tabla25[[#This Row],[ROS_NUM_COR_COD_ROS_TG_POS]]-Tabla25[[#This Row],[ROS_NUM_COR_COD_ESC_TG_POS]]</f>
        <v>3.3000000000000003</v>
      </c>
      <c r="CZ152" s="47">
        <f>Tabla25[[#This Row],[ROS_NUM_COR_COD_ROS_TG_TOT]]-Tabla25[[#This Row],[ROS_NUM_COR_COD_ESC_TG_TOT]]</f>
        <v>3.3103448275862073</v>
      </c>
      <c r="DA152" s="47">
        <f>Tabla25[[#This Row],[ROS_DUR_COR_COD_ROS_TG_NEG]]-Tabla25[[#This Row],[ROS_DUR_COR_COD_ESC_TG_NEG]]</f>
        <v>634.84444444444432</v>
      </c>
      <c r="DB152" s="47">
        <f>Tabla25[[#This Row],[ROS_DUR_COR_COD_ROS_TG_NEU]]-Tabla25[[#This Row],[ROS_DUR_COR_COD_ESC_TG_NEU]]</f>
        <v>1226.4285714285716</v>
      </c>
      <c r="DC152" s="47">
        <f>Tabla25[[#This Row],[ROS_DUR_COR_COD_ROS_TG_POS]]-Tabla25[[#This Row],[ROS_DUR_COR_COD_ESC_TG_POS]]</f>
        <v>800.51111111111106</v>
      </c>
      <c r="DD152" s="47">
        <f>Tabla25[[#This Row],[ROS_DUR_COR_COD_ROS_TG_TOT]]-Tabla25[[#This Row],[ROS_DUR_COR_COD_ESC_TG_TOT]]</f>
        <v>903.18518518518522</v>
      </c>
      <c r="DE152" s="57">
        <v>352.22222222222223</v>
      </c>
      <c r="DF152" s="57">
        <v>356.44444444444446</v>
      </c>
      <c r="DG152" s="57">
        <v>310.22222222222223</v>
      </c>
      <c r="DH152" s="57">
        <v>339.62962962962962</v>
      </c>
      <c r="DI152" s="57">
        <v>346.8</v>
      </c>
      <c r="DJ152" s="57">
        <v>357.85714285714283</v>
      </c>
      <c r="DK152" s="57">
        <v>354</v>
      </c>
      <c r="DL152" s="57">
        <v>353.47058823529414</v>
      </c>
      <c r="DM152" s="57">
        <v>316.16666666666669</v>
      </c>
      <c r="DN152" s="57">
        <v>235.625</v>
      </c>
      <c r="DO152" s="57">
        <v>268.33333333333331</v>
      </c>
      <c r="DP152" s="57">
        <v>269.60000000000002</v>
      </c>
      <c r="DQ152" s="57">
        <v>334.66666666666669</v>
      </c>
      <c r="DR152" s="57">
        <v>367.44444444444446</v>
      </c>
      <c r="DS152" s="57">
        <v>346.55555555555554</v>
      </c>
      <c r="DT152" s="57">
        <v>349.55555555555554</v>
      </c>
      <c r="DU152" s="57">
        <v>323.61111111111109</v>
      </c>
      <c r="DV152" s="57">
        <v>305.78947368421052</v>
      </c>
      <c r="DW152" s="57">
        <v>307.77777777777777</v>
      </c>
      <c r="DX152" s="57">
        <v>312.27272727272725</v>
      </c>
      <c r="DY152" s="57">
        <v>367.61538461538464</v>
      </c>
      <c r="DZ152" s="57">
        <v>332.35294117647061</v>
      </c>
      <c r="EA152" s="57">
        <v>265.05263157894734</v>
      </c>
      <c r="EB152" s="57">
        <v>315.61224489795916</v>
      </c>
      <c r="EC152" s="57">
        <f>Tabla25[[#This Row],[ROS_1DU_COR_COD_ROS_TG_NEG]]-Tabla25[[#This Row],[ROS_1DU_COR_COD_ESC_TG_NEG]]</f>
        <v>5.4222222222222172</v>
      </c>
      <c r="ED152" s="57">
        <f>Tabla25[[#This Row],[ROS_1DU_COR_COD_ROS_TG_NEU]]-Tabla25[[#This Row],[ROS_1DU_COR_COD_ESC_TG_NEU]]</f>
        <v>-1.4126984126983757</v>
      </c>
      <c r="EE152" s="57">
        <f>Tabla25[[#This Row],[ROS_1DU_COR_COD_ROS_TG_POS]]-Tabla25[[#This Row],[ROS_1DU_COR_COD_ESC_TG_POS]]</f>
        <v>-43.777777777777771</v>
      </c>
      <c r="EF152" s="57">
        <f>Tabla25[[#This Row],[ROS_1DU_COR_COD_ROS_TG_TOT]]-Tabla25[[#This Row],[ROS_1DU_COR_COD_ESC_TG_TOT]]</f>
        <v>-13.840958605664525</v>
      </c>
      <c r="EG152" s="57">
        <f>Tabla25[[#This Row],[ESC_1DU_COR_COD_ROS_TG_NEG]]-Tabla25[[#This Row],[ESC_1DU_COR_COD_ESC_TG_NEG]]</f>
        <v>-18.5</v>
      </c>
      <c r="EH152" s="57">
        <f>Tabla25[[#This Row],[ESC_1DU_COR_COD_ROS_TG_NEU]]-Tabla25[[#This Row],[ESC_1DU_COR_COD_ESC_TG_NEU]]</f>
        <v>-131.81944444444446</v>
      </c>
      <c r="EI152" s="57">
        <f>Tabla25[[#This Row],[ESC_1DU_COR_COD_ROS_TG_POS]]-Tabla25[[#This Row],[ESC_1DU_COR_COD_ESC_TG_POS]]</f>
        <v>-78.222222222222229</v>
      </c>
      <c r="EJ152" s="57">
        <f>Tabla25[[#This Row],[ESC_1DU_COR_COD_ROS_TG_TOT]]-Tabla25[[#This Row],[ESC_1DU_COR_COD_ESC_TG_TOT]]</f>
        <v>-79.95555555555552</v>
      </c>
      <c r="EK152" s="57">
        <f>Tabla25[[#This Row],[PAS_1DU_COR_COD_ROS_TG_NEG]]-Tabla25[[#This Row],[PAS_1DU_COR_COD_ESC_TG_NEG]]</f>
        <v>-44.004273504273556</v>
      </c>
      <c r="EL152" s="57">
        <f>Tabla25[[#This Row],[PAS_1DU_COR_COD_ROS_TG_NEU]]-Tabla25[[#This Row],[PAS_1DU_COR_COD_ESC_TG_NEU]]</f>
        <v>-26.563467492260088</v>
      </c>
      <c r="EM152" s="57">
        <f>Tabla25[[#This Row],[PAS_1DU_COR_COD_ROS_TG_POS]]-Tabla25[[#This Row],[PAS_1DU_COR_COD_ESC_TG_POS]]</f>
        <v>42.72514619883043</v>
      </c>
      <c r="EN152" s="57">
        <f>Tabla25[[#This Row],[PAS_1DU_COR_COD_ROS_TG_TOT]]-Tabla25[[#This Row],[PAS_1DU_COR_COD_ESC_TG_TOT]]</f>
        <v>-3.3395176252319061</v>
      </c>
    </row>
    <row r="153" spans="1:144" x14ac:dyDescent="0.3">
      <c r="A153" s="2" t="s">
        <v>151</v>
      </c>
      <c r="B153" s="2">
        <v>50</v>
      </c>
      <c r="C153" s="2">
        <v>1</v>
      </c>
      <c r="D153" s="2">
        <v>57</v>
      </c>
      <c r="E153" s="19">
        <v>2.3684210526315788</v>
      </c>
      <c r="F153" s="19">
        <v>939.30769230769226</v>
      </c>
      <c r="G153" s="19">
        <v>2.8421052631578947</v>
      </c>
      <c r="H153" s="19">
        <v>1276.8461538461538</v>
      </c>
      <c r="I153" s="19">
        <v>2.35</v>
      </c>
      <c r="J153" s="19">
        <v>1360.3636363636363</v>
      </c>
      <c r="K153" s="19">
        <v>2.5172413793103448</v>
      </c>
      <c r="L153" s="19">
        <v>1183.081081081081</v>
      </c>
      <c r="M153" s="21">
        <v>3.1052631578947367</v>
      </c>
      <c r="N153" s="21">
        <v>1118.7058823529412</v>
      </c>
      <c r="O153" s="21">
        <v>2.736842105263158</v>
      </c>
      <c r="P153" s="21">
        <v>1175.3571428571429</v>
      </c>
      <c r="Q153" s="21">
        <v>2.75</v>
      </c>
      <c r="R153" s="21">
        <v>1110.3571428571429</v>
      </c>
      <c r="S153" s="21">
        <v>2.8620689655172415</v>
      </c>
      <c r="T153" s="21">
        <v>1133.7333333333333</v>
      </c>
      <c r="U153" s="22">
        <v>2.5555555555555554</v>
      </c>
      <c r="V153" s="22">
        <v>895.71428571428567</v>
      </c>
      <c r="W153" s="22">
        <v>2.4444444444444446</v>
      </c>
      <c r="X153" s="22">
        <v>1091.5</v>
      </c>
      <c r="Y153" s="22">
        <v>3.5</v>
      </c>
      <c r="Z153" s="22">
        <v>1095.7</v>
      </c>
      <c r="AA153" s="22">
        <v>2.8571428571428572</v>
      </c>
      <c r="AB153" s="22">
        <v>1033.7391304347825</v>
      </c>
      <c r="AC153" s="24">
        <v>2.6666666666666665</v>
      </c>
      <c r="AD153" s="24">
        <v>1039.4285714285713</v>
      </c>
      <c r="AE153" s="24">
        <v>2.3333333333333335</v>
      </c>
      <c r="AF153" s="24">
        <v>944.66666666666663</v>
      </c>
      <c r="AG153" s="24">
        <v>1.2</v>
      </c>
      <c r="AH153" s="24">
        <v>453.33333333333331</v>
      </c>
      <c r="AI153" s="24">
        <v>2.0357142857142856</v>
      </c>
      <c r="AJ153" s="24">
        <v>824.42105263157896</v>
      </c>
      <c r="AK153" s="26">
        <v>1.5555555555555556</v>
      </c>
      <c r="AL153" s="26">
        <v>755.6</v>
      </c>
      <c r="AM153" s="26">
        <v>0.8</v>
      </c>
      <c r="AN153" s="26">
        <v>416.8</v>
      </c>
      <c r="AO153" s="26">
        <v>0.88888888888888884</v>
      </c>
      <c r="AP153" s="26">
        <v>539</v>
      </c>
      <c r="AQ153" s="26">
        <v>1.0714285714285714</v>
      </c>
      <c r="AR153" s="26">
        <v>572.71428571428567</v>
      </c>
      <c r="AS153" s="28">
        <v>3.8888888888888888</v>
      </c>
      <c r="AT153" s="28">
        <v>1573.1428571428571</v>
      </c>
      <c r="AU153" s="28">
        <v>3.9</v>
      </c>
      <c r="AV153" s="28">
        <v>1111.3</v>
      </c>
      <c r="AW153" s="28">
        <v>4.333333333333333</v>
      </c>
      <c r="AX153" s="28">
        <v>1253.3333333333333</v>
      </c>
      <c r="AY153" s="28">
        <v>4.0357142857142856</v>
      </c>
      <c r="AZ153" s="28">
        <v>1284.8076923076924</v>
      </c>
      <c r="BA153" s="33">
        <f>Tabla25[[#This Row],[ROS_NUM_COR_COD_ROS_TG_NEG]]-Tabla25[[#This Row],[PAS_NUM_COR_COD_ROS_TG_NEG]]</f>
        <v>0.78362573099415211</v>
      </c>
      <c r="BB153" s="33">
        <f>Tabla25[[#This Row],[ROS_DUR_COR_COD_ROS_TG_NEG]]-Tabla25[[#This Row],[PAS_DUR_COR_COD_ROS_TG_NEG]]</f>
        <v>454.43697478991589</v>
      </c>
      <c r="BC153" s="33">
        <f>Tabla25[[#This Row],[ROS_NUM_COR_COD_ROS_TG_NEU]]-Tabla25[[#This Row],[PAS_NUM_COR_COD_ROS_TG_NEU]]</f>
        <v>1.1631578947368419</v>
      </c>
      <c r="BD153" s="33">
        <f>Tabla25[[#This Row],[ROS_DUR_COR_COD_ROS_TG_NEU]]-Tabla25[[#This Row],[PAS_DUR_COR_COD_ROS_TG_NEU]]</f>
        <v>-64.057142857142935</v>
      </c>
      <c r="BE153" s="33">
        <f>Tabla25[[#This Row],[ROS_NUM_COR_COD_ROS_TG_POS]]-Tabla25[[#This Row],[PAS_NUM_COR_COD_ROS_TG_POS]]</f>
        <v>1.583333333333333</v>
      </c>
      <c r="BF153" s="33">
        <f>Tabla25[[#This Row],[ROS_DUR_COR_COD_ROS_TG_POS]]-Tabla25[[#This Row],[PAS_DUR_COR_COD_ROS_TG_POS]]</f>
        <v>142.97619047619037</v>
      </c>
      <c r="BG153" s="33">
        <f>Tabla25[[#This Row],[ROS_NUM_COR_COD_ROS_TG_TOT]]-Tabla25[[#This Row],[PAS_NUM_COR_COD_ROS_TG_TOT]]</f>
        <v>1.173645320197044</v>
      </c>
      <c r="BH153" s="33">
        <f>Tabla25[[#This Row],[ROS_DUR_COR_COD_ROS_TG_TOT]]-Tabla25[[#This Row],[PAS_DUR_COR_COD_ROS_TG_TOT]]</f>
        <v>151.07435897435903</v>
      </c>
      <c r="BI153" s="30">
        <f>Tabla25[[#This Row],[ROS_NUM_COR_COD_ESC_TG_NEG]]-Tabla25[[#This Row],[PAS_NUM_COR_COD_ESC_TG_NEG]]</f>
        <v>-0.81286549707602318</v>
      </c>
      <c r="BJ153" s="30">
        <f>Tabla25[[#This Row],[ROS_DUR_COR_COD_ESC_TG_NEG]]-Tabla25[[#This Row],[PAS_DUR_COR_COD_ESC_TG_NEG]]</f>
        <v>-183.70769230769224</v>
      </c>
      <c r="BK153" s="30">
        <f>Tabla25[[#This Row],[ROS_NUM_COR_COD_ESC_TG_NEU]]-Tabla25[[#This Row],[PAS_NUM_COR_COD_ESC_TG_NEU]]</f>
        <v>-2.0421052631578949</v>
      </c>
      <c r="BL153" s="30">
        <f>Tabla25[[#This Row],[ROS_DUR_COR_COD_ESC_TG_NEU]]-Tabla25[[#This Row],[PAS_DUR_COR_COD_ESC_TG_NEU]]</f>
        <v>-860.04615384615386</v>
      </c>
      <c r="BM153" s="30">
        <f>Tabla25[[#This Row],[ROS_NUM_COR_COD_ESC_TG_POS]]-Tabla25[[#This Row],[PAS_NUM_COR_COD_ESC_TG_POS]]</f>
        <v>-1.4611111111111112</v>
      </c>
      <c r="BN153" s="30">
        <f>Tabla25[[#This Row],[ROS_DUR_COR_COD_ESC_TG_POS]]-Tabla25[[#This Row],[PAS_DUR_COR_COD_ESC_TG_POS]]</f>
        <v>-821.36363636363626</v>
      </c>
      <c r="BO153" s="30">
        <f>Tabla25[[#This Row],[ROS_NUM_COR_COD_ESC_TG_TOT]]-Tabla25[[#This Row],[PAS_NUM_COR_COD_ESC_TG_TOT]]</f>
        <v>-1.4458128078817734</v>
      </c>
      <c r="BP153" s="30">
        <f>Tabla25[[#This Row],[ROS_DUR_COR_COD_ESC_TG_TOT]]-Tabla25[[#This Row],[PAS_DUR_COR_COD_ESC_TG_TOT]]</f>
        <v>-610.36679536679537</v>
      </c>
      <c r="BQ153" s="36">
        <f>Tabla25[[#This Row],[PAS_NUM_COR_COD_ROS_TG_NEG]]-Tabla25[[#This Row],[ESC_NUM_COR_COD_ROS_TG_NEG]]</f>
        <v>0.43859649122807021</v>
      </c>
      <c r="BR153" s="36">
        <f>Tabla25[[#This Row],[PAS_DUR_COR_COD_ROS_TG_NEG]]-Tabla25[[#This Row],[ESC_DUR_COR_COD_ROS_TG_NEG]]</f>
        <v>79.277310924369885</v>
      </c>
      <c r="BS153" s="36">
        <f>Tabla25[[#This Row],[PAS_NUM_COR_COD_ROS_TG_NEU]]-Tabla25[[#This Row],[ESC_NUM_COR_COD_ROS_TG_NEU]]</f>
        <v>0.40350877192982448</v>
      </c>
      <c r="BT153" s="36">
        <f>Tabla25[[#This Row],[PAS_DUR_COR_COD_ROS_TG_NEU]]-Tabla25[[#This Row],[ESC_DUR_COR_COD_ROS_TG_NEU]]</f>
        <v>230.69047619047626</v>
      </c>
      <c r="BU153" s="36">
        <f>Tabla25[[#This Row],[PAS_NUM_COR_COD_ROS_TG_POS]]-Tabla25[[#This Row],[ESC_NUM_COR_COD_ROS_TG_POS]]</f>
        <v>1.55</v>
      </c>
      <c r="BV153" s="36">
        <f>Tabla25[[#This Row],[PAS_DUR_COR_COD_ROS_TG_POS]]-Tabla25[[#This Row],[ESC_DUR_COR_COD_ROS_TG_POS]]</f>
        <v>657.02380952380963</v>
      </c>
      <c r="BW153" s="36">
        <f>Tabla25[[#This Row],[PAS_NUM_COR_COD_ROS_TG_TOT]]-Tabla25[[#This Row],[ESC_NUM_COR_COD_ROS_TG_TOT]]</f>
        <v>0.82635467980295596</v>
      </c>
      <c r="BX153" s="36">
        <f>Tabla25[[#This Row],[PAS_DUR_COR_COD_ROS_TG_TOT]]-Tabla25[[#This Row],[ESC_DUR_COR_COD_ROS_TG_TOT]]</f>
        <v>309.31228070175439</v>
      </c>
      <c r="BY153" s="39">
        <f>Tabla25[[#This Row],[PAS_NUM_COR_COD_ESC_TG_NEG]]-Tabla25[[#This Row],[ESC_NUM_COR_COD_ESC_TG_NEG]]</f>
        <v>-0.1871345029239766</v>
      </c>
      <c r="BZ153" s="39">
        <f>Tabla25[[#This Row],[PAS_DUR_COR_COD_ESC_TG_NEG]]-Tabla25[[#This Row],[ESC_DUR_COR_COD_ESC_TG_NEG]]</f>
        <v>43.593406593406598</v>
      </c>
      <c r="CA153" s="39">
        <f>Tabla25[[#This Row],[PAS_NUM_COR_COD_ESC_TG_NEU]]-Tabla25[[#This Row],[ESC_NUM_COR_COD_ESC_TG_NEU]]</f>
        <v>0.39766081871345005</v>
      </c>
      <c r="CB153" s="39">
        <f>Tabla25[[#This Row],[PAS_DUR_COR_COD_ESC_TG_NEU]]-Tabla25[[#This Row],[ESC_DUR_COR_COD_ESC_TG_NEU]]</f>
        <v>185.34615384615381</v>
      </c>
      <c r="CC153" s="39">
        <f>Tabla25[[#This Row],[PAS_NUM_COR_COD_ESC_TG_POS]]-Tabla25[[#This Row],[ESC_NUM_COR_COD_ESC_TG_POS]]</f>
        <v>-1.1499999999999999</v>
      </c>
      <c r="CD153" s="39">
        <f>Tabla25[[#This Row],[PAS_DUR_COR_COD_ESC_TG_POS]]-Tabla25[[#This Row],[ESC_DUR_COR_COD_ESC_TG_POS]]</f>
        <v>264.66363636363621</v>
      </c>
      <c r="CE153" s="39">
        <f>Tabla25[[#This Row],[PAS_NUM_COR_COD_ESC_TG_TOT]]-Tabla25[[#This Row],[ESC_NUM_COR_COD_ESC_TG_TOT]]</f>
        <v>-0.33990147783251246</v>
      </c>
      <c r="CF153" s="39">
        <f>Tabla25[[#This Row],[PAS_DUR_COR_COD_ESC_TG_TOT]]-Tabla25[[#This Row],[ESC_DUR_COR_COD_ESC_TG_TOT]]</f>
        <v>149.34195064629853</v>
      </c>
      <c r="CG153" s="42">
        <f>Tabla25[[#This Row],[PAS_NUM_COR_COD_ROS_TG_NEG]]-Tabla25[[#This Row],[PAS_NUM_COR_COD_ESC_TG_NEG]]</f>
        <v>0.73684210526315796</v>
      </c>
      <c r="CH153" s="42">
        <f>Tabla25[[#This Row],[PAS_NUM_COR_COD_ROS_TG_NEU]]-Tabla25[[#This Row],[PAS_NUM_COR_COD_ESC_TG_NEU]]</f>
        <v>-0.10526315789473673</v>
      </c>
      <c r="CI153" s="42">
        <f>Tabla25[[#This Row],[PAS_NUM_COR_COD_ROS_TG_POS]]-Tabla25[[#This Row],[PAS_NUM_COR_COD_ESC_TG_POS]]</f>
        <v>0.39999999999999991</v>
      </c>
      <c r="CJ153" s="42">
        <f>Tabla25[[#This Row],[PAS_NUM_COR_COD_ROS_TG_TOT]]-Tabla25[[#This Row],[PAS_NUM_COR_COD_ESC_TG_TOT]]</f>
        <v>0.3448275862068968</v>
      </c>
      <c r="CK153" s="42">
        <f>Tabla25[[#This Row],[PAS_DUR_COR_COD_ROS_TG_NEG]]-Tabla25[[#This Row],[PAS_DUR_COR_COD_ESC_TG_NEG]]</f>
        <v>179.39819004524895</v>
      </c>
      <c r="CL153" s="42">
        <f>Tabla25[[#This Row],[PAS_DUR_COR_COD_ROS_TG_NEU]]-Tabla25[[#This Row],[PAS_DUR_COR_COD_ESC_TG_NEU]]</f>
        <v>-101.48901098901092</v>
      </c>
      <c r="CM153" s="42">
        <f>Tabla25[[#This Row],[PAS_DUR_COR_COD_ROS_TG_POS]]-Tabla25[[#This Row],[PAS_DUR_COR_COD_ESC_TG_POS]]</f>
        <v>-250.00649350649337</v>
      </c>
      <c r="CN153" s="42">
        <f>Tabla25[[#This Row],[PAS_DUR_COR_COD_ROS_TG_TOT]]-Tabla25[[#This Row],[PAS_DUR_COR_COD_ESC_TG_TOT]]</f>
        <v>-49.34774774774769</v>
      </c>
      <c r="CO153" s="44">
        <f>Tabla25[[#This Row],[ESC_NUM_COR_COD_ROS_TG_NEG]]-Tabla25[[#This Row],[ESC_NUM_COR_COD_ESC_TG_NEG]]</f>
        <v>0.11111111111111116</v>
      </c>
      <c r="CP153" s="44">
        <f>Tabla25[[#This Row],[ESC_NUM_COR_COD_ROS_TG_NEU]]-Tabla25[[#This Row],[ESC_NUM_COR_COD_ESC_TG_NEU]]</f>
        <v>-0.11111111111111116</v>
      </c>
      <c r="CQ153" s="44">
        <f>Tabla25[[#This Row],[ESC_NUM_COR_COD_ROS_TG_POS]]-Tabla25[[#This Row],[ESC_NUM_COR_COD_ESC_TG_POS]]</f>
        <v>-2.2999999999999998</v>
      </c>
      <c r="CR153" s="44">
        <f>Tabla25[[#This Row],[ESC_NUM_COR_COD_ROS_TG_TOT]]-Tabla25[[#This Row],[ESC_NUM_COR_COD_ESC_TG_TOT]]</f>
        <v>-0.82142857142857162</v>
      </c>
      <c r="CS153" s="44">
        <f>Tabla25[[#This Row],[ESC_DUR_COR_COD_ROS_TG_NEG]]-Tabla25[[#This Row],[ESC_DUR_COR_COD_ESC_TG_NEG]]</f>
        <v>143.71428571428567</v>
      </c>
      <c r="CT153" s="44">
        <f>Tabla25[[#This Row],[ESC_DUR_COR_COD_ROS_TG_NEU]]-Tabla25[[#This Row],[ESC_DUR_COR_COD_ESC_TG_NEU]]</f>
        <v>-146.83333333333337</v>
      </c>
      <c r="CU153" s="44">
        <f>Tabla25[[#This Row],[ESC_DUR_COR_COD_ROS_TG_POS]]-Tabla25[[#This Row],[ESC_DUR_COR_COD_ESC_TG_POS]]</f>
        <v>-642.36666666666679</v>
      </c>
      <c r="CV153" s="44">
        <f>Tabla25[[#This Row],[ESC_DUR_COR_COD_ROS_TG_TOT]]-Tabla25[[#This Row],[ESC_DUR_COR_COD_ESC_TG_TOT]]</f>
        <v>-209.31807780320355</v>
      </c>
      <c r="CW153" s="47">
        <f>Tabla25[[#This Row],[ROS_NUM_COR_COD_ROS_TG_NEG]]-Tabla25[[#This Row],[ROS_NUM_COR_COD_ESC_TG_NEG]]</f>
        <v>2.333333333333333</v>
      </c>
      <c r="CX153" s="47">
        <f>Tabla25[[#This Row],[ROS_NUM_COR_COD_ROS_TG_NEU]]-Tabla25[[#This Row],[ROS_NUM_COR_COD_ESC_TG_NEU]]</f>
        <v>3.0999999999999996</v>
      </c>
      <c r="CY153" s="47">
        <f>Tabla25[[#This Row],[ROS_NUM_COR_COD_ROS_TG_POS]]-Tabla25[[#This Row],[ROS_NUM_COR_COD_ESC_TG_POS]]</f>
        <v>3.4444444444444442</v>
      </c>
      <c r="CZ153" s="47">
        <f>Tabla25[[#This Row],[ROS_NUM_COR_COD_ROS_TG_TOT]]-Tabla25[[#This Row],[ROS_NUM_COR_COD_ESC_TG_TOT]]</f>
        <v>2.9642857142857144</v>
      </c>
      <c r="DA153" s="47">
        <f>Tabla25[[#This Row],[ROS_DUR_COR_COD_ROS_TG_NEG]]-Tabla25[[#This Row],[ROS_DUR_COR_COD_ESC_TG_NEG]]</f>
        <v>817.54285714285709</v>
      </c>
      <c r="DB153" s="47">
        <f>Tabla25[[#This Row],[ROS_DUR_COR_COD_ROS_TG_NEU]]-Tabla25[[#This Row],[ROS_DUR_COR_COD_ESC_TG_NEU]]</f>
        <v>694.5</v>
      </c>
      <c r="DC153" s="47">
        <f>Tabla25[[#This Row],[ROS_DUR_COR_COD_ROS_TG_POS]]-Tabla25[[#This Row],[ROS_DUR_COR_COD_ESC_TG_POS]]</f>
        <v>714.33333333333326</v>
      </c>
      <c r="DD153" s="47">
        <f>Tabla25[[#This Row],[ROS_DUR_COR_COD_ROS_TG_TOT]]-Tabla25[[#This Row],[ROS_DUR_COR_COD_ESC_TG_TOT]]</f>
        <v>712.09340659340671</v>
      </c>
      <c r="DE153" s="57">
        <v>286.28571428571428</v>
      </c>
      <c r="DF153" s="57">
        <v>226.6</v>
      </c>
      <c r="DG153" s="57">
        <v>282.22222222222223</v>
      </c>
      <c r="DH153" s="57">
        <v>261.92307692307691</v>
      </c>
      <c r="DI153" s="57">
        <v>177.8</v>
      </c>
      <c r="DJ153" s="57">
        <v>195.8</v>
      </c>
      <c r="DK153" s="57">
        <v>335.75</v>
      </c>
      <c r="DL153" s="57">
        <v>229.35714285714286</v>
      </c>
      <c r="DM153" s="57">
        <v>316</v>
      </c>
      <c r="DN153" s="57">
        <v>267.33333333333331</v>
      </c>
      <c r="DO153" s="57">
        <v>201.16666666666666</v>
      </c>
      <c r="DP153" s="57">
        <v>264.36842105263156</v>
      </c>
      <c r="DQ153" s="57">
        <v>309.85714285714283</v>
      </c>
      <c r="DR153" s="57">
        <v>283.33333333333331</v>
      </c>
      <c r="DS153" s="57">
        <v>330</v>
      </c>
      <c r="DT153" s="57">
        <v>311.69565217391306</v>
      </c>
      <c r="DU153" s="57">
        <v>330</v>
      </c>
      <c r="DV153" s="57">
        <v>291.42857142857144</v>
      </c>
      <c r="DW153" s="57">
        <v>267</v>
      </c>
      <c r="DX153" s="57">
        <v>298.39999999999998</v>
      </c>
      <c r="DY153" s="57">
        <v>280.30769230769232</v>
      </c>
      <c r="DZ153" s="57">
        <v>332.92307692307691</v>
      </c>
      <c r="EA153" s="57">
        <v>307.27272727272725</v>
      </c>
      <c r="EB153" s="57">
        <v>306.81081081081084</v>
      </c>
      <c r="EC153" s="57">
        <f>Tabla25[[#This Row],[ROS_1DU_COR_COD_ROS_TG_NEG]]-Tabla25[[#This Row],[ROS_1DU_COR_COD_ESC_TG_NEG]]</f>
        <v>108.48571428571427</v>
      </c>
      <c r="ED153" s="57">
        <f>Tabla25[[#This Row],[ROS_1DU_COR_COD_ROS_TG_NEU]]-Tabla25[[#This Row],[ROS_1DU_COR_COD_ESC_TG_NEU]]</f>
        <v>30.799999999999983</v>
      </c>
      <c r="EE153" s="57">
        <f>Tabla25[[#This Row],[ROS_1DU_COR_COD_ROS_TG_POS]]-Tabla25[[#This Row],[ROS_1DU_COR_COD_ESC_TG_POS]]</f>
        <v>-53.527777777777771</v>
      </c>
      <c r="EF153" s="57">
        <f>Tabla25[[#This Row],[ROS_1DU_COR_COD_ROS_TG_TOT]]-Tabla25[[#This Row],[ROS_1DU_COR_COD_ESC_TG_TOT]]</f>
        <v>32.565934065934044</v>
      </c>
      <c r="EG153" s="57">
        <f>Tabla25[[#This Row],[ESC_1DU_COR_COD_ROS_TG_NEG]]-Tabla25[[#This Row],[ESC_1DU_COR_COD_ESC_TG_NEG]]</f>
        <v>6.1428571428571672</v>
      </c>
      <c r="EH153" s="57">
        <f>Tabla25[[#This Row],[ESC_1DU_COR_COD_ROS_TG_NEU]]-Tabla25[[#This Row],[ESC_1DU_COR_COD_ESC_TG_NEU]]</f>
        <v>-16</v>
      </c>
      <c r="EI153" s="57">
        <f>Tabla25[[#This Row],[ESC_1DU_COR_COD_ROS_TG_POS]]-Tabla25[[#This Row],[ESC_1DU_COR_COD_ESC_TG_POS]]</f>
        <v>-128.83333333333334</v>
      </c>
      <c r="EJ153" s="57">
        <f>Tabla25[[#This Row],[ESC_1DU_COR_COD_ROS_TG_TOT]]-Tabla25[[#This Row],[ESC_1DU_COR_COD_ESC_TG_TOT]]</f>
        <v>-47.3272311212815</v>
      </c>
      <c r="EK153" s="57">
        <f>Tabla25[[#This Row],[PAS_1DU_COR_COD_ROS_TG_NEG]]-Tabla25[[#This Row],[PAS_1DU_COR_COD_ESC_TG_NEG]]</f>
        <v>49.692307692307679</v>
      </c>
      <c r="EL153" s="57">
        <f>Tabla25[[#This Row],[PAS_1DU_COR_COD_ROS_TG_NEU]]-Tabla25[[#This Row],[PAS_1DU_COR_COD_ESC_TG_NEU]]</f>
        <v>-41.494505494505461</v>
      </c>
      <c r="EM153" s="57">
        <f>Tabla25[[#This Row],[PAS_1DU_COR_COD_ROS_TG_POS]]-Tabla25[[#This Row],[PAS_1DU_COR_COD_ESC_TG_POS]]</f>
        <v>-40.272727272727252</v>
      </c>
      <c r="EN153" s="57">
        <f>Tabla25[[#This Row],[PAS_1DU_COR_COD_ROS_TG_TOT]]-Tabla25[[#This Row],[PAS_1DU_COR_COD_ESC_TG_TOT]]</f>
        <v>-8.4108108108108581</v>
      </c>
    </row>
    <row r="154" spans="1:144" x14ac:dyDescent="0.3">
      <c r="A154" s="2" t="s">
        <v>152</v>
      </c>
      <c r="B154" s="2">
        <v>50</v>
      </c>
      <c r="C154" s="2">
        <v>1</v>
      </c>
      <c r="D154" s="2">
        <v>56</v>
      </c>
      <c r="E154" s="19">
        <v>1.1000000000000001</v>
      </c>
      <c r="F154" s="19">
        <v>756.25</v>
      </c>
      <c r="G154" s="19">
        <v>2.6</v>
      </c>
      <c r="H154" s="19">
        <v>757.5625</v>
      </c>
      <c r="I154" s="19">
        <v>1.9</v>
      </c>
      <c r="J154" s="19">
        <v>639.5</v>
      </c>
      <c r="K154" s="19">
        <v>1.8666666666666667</v>
      </c>
      <c r="L154" s="19">
        <v>713.78947368421052</v>
      </c>
      <c r="M154" s="21">
        <v>1.95</v>
      </c>
      <c r="N154" s="21">
        <v>736.71428571428567</v>
      </c>
      <c r="O154" s="21">
        <v>1.95</v>
      </c>
      <c r="P154" s="21">
        <v>657.76923076923072</v>
      </c>
      <c r="Q154" s="21">
        <v>2.5499999999999998</v>
      </c>
      <c r="R154" s="21">
        <v>794.86666666666667</v>
      </c>
      <c r="S154" s="21">
        <v>2.15</v>
      </c>
      <c r="T154" s="21">
        <v>733.04761904761904</v>
      </c>
      <c r="U154" s="22">
        <v>2</v>
      </c>
      <c r="V154" s="22">
        <v>548</v>
      </c>
      <c r="W154" s="22">
        <v>1.7</v>
      </c>
      <c r="X154" s="22">
        <v>565.28571428571433</v>
      </c>
      <c r="Y154" s="22">
        <v>2</v>
      </c>
      <c r="Z154" s="22">
        <v>932.66666666666663</v>
      </c>
      <c r="AA154" s="22">
        <v>1.9</v>
      </c>
      <c r="AB154" s="22">
        <v>663.66666666666663</v>
      </c>
      <c r="AC154" s="24">
        <v>1.4</v>
      </c>
      <c r="AD154" s="24">
        <v>416.85714285714283</v>
      </c>
      <c r="AE154" s="24">
        <v>1.7</v>
      </c>
      <c r="AF154" s="24">
        <v>715.5</v>
      </c>
      <c r="AG154" s="24">
        <v>0.9</v>
      </c>
      <c r="AH154" s="24">
        <v>361.5</v>
      </c>
      <c r="AI154" s="24">
        <v>1.3333333333333333</v>
      </c>
      <c r="AJ154" s="24">
        <v>493.68421052631578</v>
      </c>
      <c r="AK154" s="26">
        <v>1.2222222222222223</v>
      </c>
      <c r="AL154" s="26">
        <v>593</v>
      </c>
      <c r="AM154" s="26">
        <v>1.7</v>
      </c>
      <c r="AN154" s="26">
        <v>417.57142857142856</v>
      </c>
      <c r="AO154" s="26">
        <v>1.3</v>
      </c>
      <c r="AP154" s="26">
        <v>540.20000000000005</v>
      </c>
      <c r="AQ154" s="26">
        <v>1.4137931034482758</v>
      </c>
      <c r="AR154" s="26">
        <v>499.75</v>
      </c>
      <c r="AS154" s="28">
        <v>2.4444444444444446</v>
      </c>
      <c r="AT154" s="28">
        <v>593.5</v>
      </c>
      <c r="AU154" s="28">
        <v>3.1</v>
      </c>
      <c r="AV154" s="28">
        <v>737.44444444444446</v>
      </c>
      <c r="AW154" s="28">
        <v>1</v>
      </c>
      <c r="AX154" s="28">
        <v>495</v>
      </c>
      <c r="AY154" s="28">
        <v>2.1724137931034484</v>
      </c>
      <c r="AZ154" s="28">
        <v>630</v>
      </c>
      <c r="BA154" s="33">
        <f>Tabla25[[#This Row],[ROS_NUM_COR_COD_ROS_TG_NEG]]-Tabla25[[#This Row],[PAS_NUM_COR_COD_ROS_TG_NEG]]</f>
        <v>0.49444444444444469</v>
      </c>
      <c r="BB154" s="33">
        <f>Tabla25[[#This Row],[ROS_DUR_COR_COD_ROS_TG_NEG]]-Tabla25[[#This Row],[PAS_DUR_COR_COD_ROS_TG_NEG]]</f>
        <v>-143.21428571428567</v>
      </c>
      <c r="BC154" s="33">
        <f>Tabla25[[#This Row],[ROS_NUM_COR_COD_ROS_TG_NEU]]-Tabla25[[#This Row],[PAS_NUM_COR_COD_ROS_TG_NEU]]</f>
        <v>1.1500000000000001</v>
      </c>
      <c r="BD154" s="33">
        <f>Tabla25[[#This Row],[ROS_DUR_COR_COD_ROS_TG_NEU]]-Tabla25[[#This Row],[PAS_DUR_COR_COD_ROS_TG_NEU]]</f>
        <v>79.67521367521374</v>
      </c>
      <c r="BE154" s="33">
        <f>Tabla25[[#This Row],[ROS_NUM_COR_COD_ROS_TG_POS]]-Tabla25[[#This Row],[PAS_NUM_COR_COD_ROS_TG_POS]]</f>
        <v>-1.5499999999999998</v>
      </c>
      <c r="BF154" s="33">
        <f>Tabla25[[#This Row],[ROS_DUR_COR_COD_ROS_TG_POS]]-Tabla25[[#This Row],[PAS_DUR_COR_COD_ROS_TG_POS]]</f>
        <v>-299.86666666666667</v>
      </c>
      <c r="BG154" s="33">
        <f>Tabla25[[#This Row],[ROS_NUM_COR_COD_ROS_TG_TOT]]-Tabla25[[#This Row],[PAS_NUM_COR_COD_ROS_TG_TOT]]</f>
        <v>2.2413793103448487E-2</v>
      </c>
      <c r="BH154" s="33">
        <f>Tabla25[[#This Row],[ROS_DUR_COR_COD_ROS_TG_TOT]]-Tabla25[[#This Row],[PAS_DUR_COR_COD_ROS_TG_TOT]]</f>
        <v>-103.04761904761904</v>
      </c>
      <c r="BI154" s="30">
        <f>Tabla25[[#This Row],[ROS_NUM_COR_COD_ESC_TG_NEG]]-Tabla25[[#This Row],[PAS_NUM_COR_COD_ESC_TG_NEG]]</f>
        <v>0.12222222222222223</v>
      </c>
      <c r="BJ154" s="30">
        <f>Tabla25[[#This Row],[ROS_DUR_COR_COD_ESC_TG_NEG]]-Tabla25[[#This Row],[PAS_DUR_COR_COD_ESC_TG_NEG]]</f>
        <v>-163.25</v>
      </c>
      <c r="BK154" s="30">
        <f>Tabla25[[#This Row],[ROS_NUM_COR_COD_ESC_TG_NEU]]-Tabla25[[#This Row],[PAS_NUM_COR_COD_ESC_TG_NEU]]</f>
        <v>-0.90000000000000013</v>
      </c>
      <c r="BL154" s="30">
        <f>Tabla25[[#This Row],[ROS_DUR_COR_COD_ESC_TG_NEU]]-Tabla25[[#This Row],[PAS_DUR_COR_COD_ESC_TG_NEU]]</f>
        <v>-339.99107142857144</v>
      </c>
      <c r="BM154" s="30">
        <f>Tabla25[[#This Row],[ROS_NUM_COR_COD_ESC_TG_POS]]-Tabla25[[#This Row],[PAS_NUM_COR_COD_ESC_TG_POS]]</f>
        <v>-0.59999999999999987</v>
      </c>
      <c r="BN154" s="30">
        <f>Tabla25[[#This Row],[ROS_DUR_COR_COD_ESC_TG_POS]]-Tabla25[[#This Row],[PAS_DUR_COR_COD_ESC_TG_POS]]</f>
        <v>-99.299999999999955</v>
      </c>
      <c r="BO154" s="30">
        <f>Tabla25[[#This Row],[ROS_NUM_COR_COD_ESC_TG_TOT]]-Tabla25[[#This Row],[PAS_NUM_COR_COD_ESC_TG_TOT]]</f>
        <v>-0.4528735632183909</v>
      </c>
      <c r="BP154" s="30">
        <f>Tabla25[[#This Row],[ROS_DUR_COR_COD_ESC_TG_TOT]]-Tabla25[[#This Row],[PAS_DUR_COR_COD_ESC_TG_TOT]]</f>
        <v>-214.03947368421052</v>
      </c>
      <c r="BQ154" s="36">
        <f>Tabla25[[#This Row],[PAS_NUM_COR_COD_ROS_TG_NEG]]-Tabla25[[#This Row],[ESC_NUM_COR_COD_ROS_TG_NEG]]</f>
        <v>0.55000000000000004</v>
      </c>
      <c r="BR154" s="36">
        <f>Tabla25[[#This Row],[PAS_DUR_COR_COD_ROS_TG_NEG]]-Tabla25[[#This Row],[ESC_DUR_COR_COD_ROS_TG_NEG]]</f>
        <v>319.85714285714283</v>
      </c>
      <c r="BS154" s="36">
        <f>Tabla25[[#This Row],[PAS_NUM_COR_COD_ROS_TG_NEU]]-Tabla25[[#This Row],[ESC_NUM_COR_COD_ROS_TG_NEU]]</f>
        <v>0.25</v>
      </c>
      <c r="BT154" s="36">
        <f>Tabla25[[#This Row],[PAS_DUR_COR_COD_ROS_TG_NEU]]-Tabla25[[#This Row],[ESC_DUR_COR_COD_ROS_TG_NEU]]</f>
        <v>-57.730769230769283</v>
      </c>
      <c r="BU154" s="36">
        <f>Tabla25[[#This Row],[PAS_NUM_COR_COD_ROS_TG_POS]]-Tabla25[[#This Row],[ESC_NUM_COR_COD_ROS_TG_POS]]</f>
        <v>1.65</v>
      </c>
      <c r="BV154" s="36">
        <f>Tabla25[[#This Row],[PAS_DUR_COR_COD_ROS_TG_POS]]-Tabla25[[#This Row],[ESC_DUR_COR_COD_ROS_TG_POS]]</f>
        <v>433.36666666666667</v>
      </c>
      <c r="BW154" s="36">
        <f>Tabla25[[#This Row],[PAS_NUM_COR_COD_ROS_TG_TOT]]-Tabla25[[#This Row],[ESC_NUM_COR_COD_ROS_TG_TOT]]</f>
        <v>0.81666666666666665</v>
      </c>
      <c r="BX154" s="36">
        <f>Tabla25[[#This Row],[PAS_DUR_COR_COD_ROS_TG_TOT]]-Tabla25[[#This Row],[ESC_DUR_COR_COD_ROS_TG_TOT]]</f>
        <v>239.36340852130326</v>
      </c>
      <c r="BY154" s="39">
        <f>Tabla25[[#This Row],[PAS_NUM_COR_COD_ESC_TG_NEG]]-Tabla25[[#This Row],[ESC_NUM_COR_COD_ESC_TG_NEG]]</f>
        <v>-0.89999999999999991</v>
      </c>
      <c r="BZ154" s="39">
        <f>Tabla25[[#This Row],[PAS_DUR_COR_COD_ESC_TG_NEG]]-Tabla25[[#This Row],[ESC_DUR_COR_COD_ESC_TG_NEG]]</f>
        <v>208.25</v>
      </c>
      <c r="CA154" s="39">
        <f>Tabla25[[#This Row],[PAS_NUM_COR_COD_ESC_TG_NEU]]-Tabla25[[#This Row],[ESC_NUM_COR_COD_ESC_TG_NEU]]</f>
        <v>0.90000000000000013</v>
      </c>
      <c r="CB154" s="39">
        <f>Tabla25[[#This Row],[PAS_DUR_COR_COD_ESC_TG_NEU]]-Tabla25[[#This Row],[ESC_DUR_COR_COD_ESC_TG_NEU]]</f>
        <v>192.27678571428567</v>
      </c>
      <c r="CC154" s="39">
        <f>Tabla25[[#This Row],[PAS_NUM_COR_COD_ESC_TG_POS]]-Tabla25[[#This Row],[ESC_NUM_COR_COD_ESC_TG_POS]]</f>
        <v>-0.10000000000000009</v>
      </c>
      <c r="CD154" s="39">
        <f>Tabla25[[#This Row],[PAS_DUR_COR_COD_ESC_TG_POS]]-Tabla25[[#This Row],[ESC_DUR_COR_COD_ESC_TG_POS]]</f>
        <v>-293.16666666666663</v>
      </c>
      <c r="CE154" s="39">
        <f>Tabla25[[#This Row],[PAS_NUM_COR_COD_ESC_TG_TOT]]-Tabla25[[#This Row],[ESC_NUM_COR_COD_ESC_TG_TOT]]</f>
        <v>-3.3333333333333215E-2</v>
      </c>
      <c r="CF154" s="39">
        <f>Tabla25[[#This Row],[PAS_DUR_COR_COD_ESC_TG_TOT]]-Tabla25[[#This Row],[ESC_DUR_COR_COD_ESC_TG_TOT]]</f>
        <v>50.122807017543892</v>
      </c>
      <c r="CG154" s="42">
        <f>Tabla25[[#This Row],[PAS_NUM_COR_COD_ROS_TG_NEG]]-Tabla25[[#This Row],[PAS_NUM_COR_COD_ESC_TG_NEG]]</f>
        <v>0.84999999999999987</v>
      </c>
      <c r="CH154" s="42">
        <f>Tabla25[[#This Row],[PAS_NUM_COR_COD_ROS_TG_NEU]]-Tabla25[[#This Row],[PAS_NUM_COR_COD_ESC_TG_NEU]]</f>
        <v>-0.65000000000000013</v>
      </c>
      <c r="CI154" s="42">
        <f>Tabla25[[#This Row],[PAS_NUM_COR_COD_ROS_TG_POS]]-Tabla25[[#This Row],[PAS_NUM_COR_COD_ESC_TG_POS]]</f>
        <v>0.64999999999999991</v>
      </c>
      <c r="CJ154" s="42">
        <f>Tabla25[[#This Row],[PAS_NUM_COR_COD_ROS_TG_TOT]]-Tabla25[[#This Row],[PAS_NUM_COR_COD_ESC_TG_TOT]]</f>
        <v>0.28333333333333321</v>
      </c>
      <c r="CK154" s="42">
        <f>Tabla25[[#This Row],[PAS_DUR_COR_COD_ROS_TG_NEG]]-Tabla25[[#This Row],[PAS_DUR_COR_COD_ESC_TG_NEG]]</f>
        <v>-19.535714285714334</v>
      </c>
      <c r="CL154" s="42">
        <f>Tabla25[[#This Row],[PAS_DUR_COR_COD_ROS_TG_NEU]]-Tabla25[[#This Row],[PAS_DUR_COR_COD_ESC_TG_NEU]]</f>
        <v>-99.793269230769283</v>
      </c>
      <c r="CM154" s="42">
        <f>Tabla25[[#This Row],[PAS_DUR_COR_COD_ROS_TG_POS]]-Tabla25[[#This Row],[PAS_DUR_COR_COD_ESC_TG_POS]]</f>
        <v>155.36666666666667</v>
      </c>
      <c r="CN154" s="42">
        <f>Tabla25[[#This Row],[PAS_DUR_COR_COD_ROS_TG_TOT]]-Tabla25[[#This Row],[PAS_DUR_COR_COD_ESC_TG_TOT]]</f>
        <v>19.258145363408516</v>
      </c>
      <c r="CO154" s="44">
        <f>Tabla25[[#This Row],[ESC_NUM_COR_COD_ROS_TG_NEG]]-Tabla25[[#This Row],[ESC_NUM_COR_COD_ESC_TG_NEG]]</f>
        <v>-0.60000000000000009</v>
      </c>
      <c r="CP154" s="44">
        <f>Tabla25[[#This Row],[ESC_NUM_COR_COD_ROS_TG_NEU]]-Tabla25[[#This Row],[ESC_NUM_COR_COD_ESC_TG_NEU]]</f>
        <v>0</v>
      </c>
      <c r="CQ154" s="44">
        <f>Tabla25[[#This Row],[ESC_NUM_COR_COD_ROS_TG_POS]]-Tabla25[[#This Row],[ESC_NUM_COR_COD_ESC_TG_POS]]</f>
        <v>-1.1000000000000001</v>
      </c>
      <c r="CR154" s="44">
        <f>Tabla25[[#This Row],[ESC_NUM_COR_COD_ROS_TG_TOT]]-Tabla25[[#This Row],[ESC_NUM_COR_COD_ESC_TG_TOT]]</f>
        <v>-0.56666666666666665</v>
      </c>
      <c r="CS154" s="44">
        <f>Tabla25[[#This Row],[ESC_DUR_COR_COD_ROS_TG_NEG]]-Tabla25[[#This Row],[ESC_DUR_COR_COD_ESC_TG_NEG]]</f>
        <v>-131.14285714285717</v>
      </c>
      <c r="CT154" s="44">
        <f>Tabla25[[#This Row],[ESC_DUR_COR_COD_ROS_TG_NEU]]-Tabla25[[#This Row],[ESC_DUR_COR_COD_ESC_TG_NEU]]</f>
        <v>150.21428571428567</v>
      </c>
      <c r="CU154" s="44">
        <f>Tabla25[[#This Row],[ESC_DUR_COR_COD_ROS_TG_POS]]-Tabla25[[#This Row],[ESC_DUR_COR_COD_ESC_TG_POS]]</f>
        <v>-571.16666666666663</v>
      </c>
      <c r="CV154" s="44">
        <f>Tabla25[[#This Row],[ESC_DUR_COR_COD_ROS_TG_TOT]]-Tabla25[[#This Row],[ESC_DUR_COR_COD_ESC_TG_TOT]]</f>
        <v>-169.98245614035085</v>
      </c>
      <c r="CW154" s="47">
        <f>Tabla25[[#This Row],[ROS_NUM_COR_COD_ROS_TG_NEG]]-Tabla25[[#This Row],[ROS_NUM_COR_COD_ESC_TG_NEG]]</f>
        <v>1.2222222222222223</v>
      </c>
      <c r="CX154" s="47">
        <f>Tabla25[[#This Row],[ROS_NUM_COR_COD_ROS_TG_NEU]]-Tabla25[[#This Row],[ROS_NUM_COR_COD_ESC_TG_NEU]]</f>
        <v>1.4000000000000001</v>
      </c>
      <c r="CY154" s="47">
        <f>Tabla25[[#This Row],[ROS_NUM_COR_COD_ROS_TG_POS]]-Tabla25[[#This Row],[ROS_NUM_COR_COD_ESC_TG_POS]]</f>
        <v>-0.30000000000000004</v>
      </c>
      <c r="CZ154" s="47">
        <f>Tabla25[[#This Row],[ROS_NUM_COR_COD_ROS_TG_TOT]]-Tabla25[[#This Row],[ROS_NUM_COR_COD_ESC_TG_TOT]]</f>
        <v>0.7586206896551726</v>
      </c>
      <c r="DA154" s="47">
        <f>Tabla25[[#This Row],[ROS_DUR_COR_COD_ROS_TG_NEG]]-Tabla25[[#This Row],[ROS_DUR_COR_COD_ESC_TG_NEG]]</f>
        <v>0.5</v>
      </c>
      <c r="DB154" s="47">
        <f>Tabla25[[#This Row],[ROS_DUR_COR_COD_ROS_TG_NEU]]-Tabla25[[#This Row],[ROS_DUR_COR_COD_ESC_TG_NEU]]</f>
        <v>319.8730158730159</v>
      </c>
      <c r="DC154" s="47">
        <f>Tabla25[[#This Row],[ROS_DUR_COR_COD_ROS_TG_POS]]-Tabla25[[#This Row],[ROS_DUR_COR_COD_ESC_TG_POS]]</f>
        <v>-45.200000000000045</v>
      </c>
      <c r="DD154" s="47">
        <f>Tabla25[[#This Row],[ROS_DUR_COR_COD_ROS_TG_TOT]]-Tabla25[[#This Row],[ROS_DUR_COR_COD_ESC_TG_TOT]]</f>
        <v>130.25</v>
      </c>
      <c r="DE154" s="57">
        <v>207.125</v>
      </c>
      <c r="DF154" s="57">
        <v>198.33333333333334</v>
      </c>
      <c r="DG154" s="57">
        <v>240.2</v>
      </c>
      <c r="DH154" s="57">
        <v>211.04545454545453</v>
      </c>
      <c r="DI154" s="57">
        <v>197.25</v>
      </c>
      <c r="DJ154" s="57">
        <v>170.14285714285714</v>
      </c>
      <c r="DK154" s="57">
        <v>161.80000000000001</v>
      </c>
      <c r="DL154" s="57">
        <v>174.3125</v>
      </c>
      <c r="DM154" s="57">
        <v>199.85714285714286</v>
      </c>
      <c r="DN154" s="57">
        <v>293</v>
      </c>
      <c r="DO154" s="57">
        <v>238.33333333333334</v>
      </c>
      <c r="DP154" s="57">
        <v>241.42105263157896</v>
      </c>
      <c r="DQ154" s="57">
        <v>185.625</v>
      </c>
      <c r="DR154" s="57">
        <v>257</v>
      </c>
      <c r="DS154" s="57">
        <v>254.83333333333334</v>
      </c>
      <c r="DT154" s="57">
        <v>229.1904761904762</v>
      </c>
      <c r="DU154" s="57">
        <v>249</v>
      </c>
      <c r="DV154" s="57">
        <v>178.92307692307693</v>
      </c>
      <c r="DW154" s="57">
        <v>233.86666666666667</v>
      </c>
      <c r="DX154" s="57">
        <v>221.9047619047619</v>
      </c>
      <c r="DY154" s="57">
        <v>236.125</v>
      </c>
      <c r="DZ154" s="57">
        <v>268.25</v>
      </c>
      <c r="EA154" s="57">
        <v>233.5</v>
      </c>
      <c r="EB154" s="57">
        <v>248.68421052631578</v>
      </c>
      <c r="EC154" s="57">
        <f>Tabla25[[#This Row],[ROS_1DU_COR_COD_ROS_TG_NEG]]-Tabla25[[#This Row],[ROS_1DU_COR_COD_ESC_TG_NEG]]</f>
        <v>9.875</v>
      </c>
      <c r="ED154" s="57">
        <f>Tabla25[[#This Row],[ROS_1DU_COR_COD_ROS_TG_NEU]]-Tabla25[[#This Row],[ROS_1DU_COR_COD_ESC_TG_NEU]]</f>
        <v>28.190476190476204</v>
      </c>
      <c r="EE154" s="57">
        <f>Tabla25[[#This Row],[ROS_1DU_COR_COD_ROS_TG_POS]]-Tabla25[[#This Row],[ROS_1DU_COR_COD_ESC_TG_POS]]</f>
        <v>78.399999999999977</v>
      </c>
      <c r="EF154" s="57">
        <f>Tabla25[[#This Row],[ROS_1DU_COR_COD_ROS_TG_TOT]]-Tabla25[[#This Row],[ROS_1DU_COR_COD_ESC_TG_TOT]]</f>
        <v>36.732954545454533</v>
      </c>
      <c r="EG154" s="57">
        <f>Tabla25[[#This Row],[ESC_1DU_COR_COD_ROS_TG_NEG]]-Tabla25[[#This Row],[ESC_1DU_COR_COD_ESC_TG_NEG]]</f>
        <v>14.232142857142861</v>
      </c>
      <c r="EH154" s="57">
        <f>Tabla25[[#This Row],[ESC_1DU_COR_COD_ROS_TG_NEU]]-Tabla25[[#This Row],[ESC_1DU_COR_COD_ESC_TG_NEU]]</f>
        <v>36</v>
      </c>
      <c r="EI154" s="57">
        <f>Tabla25[[#This Row],[ESC_1DU_COR_COD_ROS_TG_POS]]-Tabla25[[#This Row],[ESC_1DU_COR_COD_ESC_TG_POS]]</f>
        <v>-16.5</v>
      </c>
      <c r="EJ154" s="57">
        <f>Tabla25[[#This Row],[ESC_1DU_COR_COD_ROS_TG_TOT]]-Tabla25[[#This Row],[ESC_1DU_COR_COD_ESC_TG_TOT]]</f>
        <v>12.230576441102755</v>
      </c>
      <c r="EK154" s="57">
        <f>Tabla25[[#This Row],[PAS_1DU_COR_COD_ROS_TG_NEG]]-Tabla25[[#This Row],[PAS_1DU_COR_COD_ESC_TG_NEG]]</f>
        <v>12.875</v>
      </c>
      <c r="EL154" s="57">
        <f>Tabla25[[#This Row],[PAS_1DU_COR_COD_ROS_TG_NEU]]-Tabla25[[#This Row],[PAS_1DU_COR_COD_ESC_TG_NEU]]</f>
        <v>-89.326923076923066</v>
      </c>
      <c r="EM154" s="57">
        <f>Tabla25[[#This Row],[PAS_1DU_COR_COD_ROS_TG_POS]]-Tabla25[[#This Row],[PAS_1DU_COR_COD_ESC_TG_POS]]</f>
        <v>0.36666666666667425</v>
      </c>
      <c r="EN154" s="57">
        <f>Tabla25[[#This Row],[PAS_1DU_COR_COD_ROS_TG_TOT]]-Tabla25[[#This Row],[PAS_1DU_COR_COD_ESC_TG_TOT]]</f>
        <v>-26.779448621553883</v>
      </c>
    </row>
    <row r="155" spans="1:144" x14ac:dyDescent="0.3">
      <c r="A155" s="2" t="s">
        <v>153</v>
      </c>
      <c r="B155" s="2">
        <v>50</v>
      </c>
      <c r="C155" s="2">
        <v>1</v>
      </c>
      <c r="D155" s="2">
        <v>51</v>
      </c>
      <c r="E155" s="19">
        <v>0</v>
      </c>
      <c r="G155" s="19">
        <v>0</v>
      </c>
      <c r="I155" s="19">
        <v>0</v>
      </c>
      <c r="K155" s="19">
        <v>0</v>
      </c>
      <c r="M155" s="21">
        <v>0</v>
      </c>
      <c r="O155" s="21">
        <v>0</v>
      </c>
      <c r="Q155" s="21">
        <v>0</v>
      </c>
      <c r="S155" s="21">
        <v>0</v>
      </c>
      <c r="U155" s="22">
        <v>4.4000000000000004</v>
      </c>
      <c r="V155" s="22">
        <v>1260.7777777777778</v>
      </c>
      <c r="W155" s="22">
        <v>3</v>
      </c>
      <c r="X155" s="22">
        <v>871.875</v>
      </c>
      <c r="Y155" s="22">
        <v>4.2</v>
      </c>
      <c r="Z155" s="22">
        <v>1184.7777777777778</v>
      </c>
      <c r="AA155" s="22">
        <v>3.8666666666666667</v>
      </c>
      <c r="AB155" s="22">
        <v>1114.8076923076924</v>
      </c>
      <c r="AC155" s="24">
        <v>2.7</v>
      </c>
      <c r="AD155" s="24">
        <v>758.28571428571433</v>
      </c>
      <c r="AE155" s="24">
        <v>4.3</v>
      </c>
      <c r="AF155" s="24">
        <v>1352.5</v>
      </c>
      <c r="AG155" s="24">
        <v>3.4</v>
      </c>
      <c r="AH155" s="24">
        <v>1065.125</v>
      </c>
      <c r="AI155" s="24">
        <v>3.4666666666666668</v>
      </c>
      <c r="AJ155" s="24">
        <v>1071.695652173913</v>
      </c>
      <c r="AK155" s="26">
        <v>0</v>
      </c>
      <c r="AM155" s="26">
        <v>0</v>
      </c>
      <c r="AO155" s="26">
        <v>0</v>
      </c>
      <c r="AQ155" s="26">
        <v>0</v>
      </c>
      <c r="AS155" s="28">
        <v>0</v>
      </c>
      <c r="AU155" s="28">
        <v>0</v>
      </c>
      <c r="AW155" s="28">
        <v>0</v>
      </c>
      <c r="AY155" s="28">
        <v>0</v>
      </c>
      <c r="BA155" s="33">
        <f>Tabla25[[#This Row],[ROS_NUM_COR_COD_ROS_TG_NEG]]-Tabla25[[#This Row],[PAS_NUM_COR_COD_ROS_TG_NEG]]</f>
        <v>0</v>
      </c>
      <c r="BB155" s="33">
        <f>Tabla25[[#This Row],[ROS_DUR_COR_COD_ROS_TG_NEG]]-Tabla25[[#This Row],[PAS_DUR_COR_COD_ROS_TG_NEG]]</f>
        <v>0</v>
      </c>
      <c r="BC155" s="33">
        <f>Tabla25[[#This Row],[ROS_NUM_COR_COD_ROS_TG_NEU]]-Tabla25[[#This Row],[PAS_NUM_COR_COD_ROS_TG_NEU]]</f>
        <v>0</v>
      </c>
      <c r="BD155" s="33">
        <f>Tabla25[[#This Row],[ROS_DUR_COR_COD_ROS_TG_NEU]]-Tabla25[[#This Row],[PAS_DUR_COR_COD_ROS_TG_NEU]]</f>
        <v>0</v>
      </c>
      <c r="BE155" s="33">
        <f>Tabla25[[#This Row],[ROS_NUM_COR_COD_ROS_TG_POS]]-Tabla25[[#This Row],[PAS_NUM_COR_COD_ROS_TG_POS]]</f>
        <v>0</v>
      </c>
      <c r="BF155" s="33">
        <f>Tabla25[[#This Row],[ROS_DUR_COR_COD_ROS_TG_POS]]-Tabla25[[#This Row],[PAS_DUR_COR_COD_ROS_TG_POS]]</f>
        <v>0</v>
      </c>
      <c r="BG155" s="33">
        <f>Tabla25[[#This Row],[ROS_NUM_COR_COD_ROS_TG_TOT]]-Tabla25[[#This Row],[PAS_NUM_COR_COD_ROS_TG_TOT]]</f>
        <v>0</v>
      </c>
      <c r="BH155" s="33">
        <f>Tabla25[[#This Row],[ROS_DUR_COR_COD_ROS_TG_TOT]]-Tabla25[[#This Row],[PAS_DUR_COR_COD_ROS_TG_TOT]]</f>
        <v>0</v>
      </c>
      <c r="BI155" s="30">
        <f>Tabla25[[#This Row],[ROS_NUM_COR_COD_ESC_TG_NEG]]-Tabla25[[#This Row],[PAS_NUM_COR_COD_ESC_TG_NEG]]</f>
        <v>0</v>
      </c>
      <c r="BJ155" s="30">
        <f>Tabla25[[#This Row],[ROS_DUR_COR_COD_ESC_TG_NEG]]-Tabla25[[#This Row],[PAS_DUR_COR_COD_ESC_TG_NEG]]</f>
        <v>0</v>
      </c>
      <c r="BK155" s="30">
        <f>Tabla25[[#This Row],[ROS_NUM_COR_COD_ESC_TG_NEU]]-Tabla25[[#This Row],[PAS_NUM_COR_COD_ESC_TG_NEU]]</f>
        <v>0</v>
      </c>
      <c r="BL155" s="30">
        <f>Tabla25[[#This Row],[ROS_DUR_COR_COD_ESC_TG_NEU]]-Tabla25[[#This Row],[PAS_DUR_COR_COD_ESC_TG_NEU]]</f>
        <v>0</v>
      </c>
      <c r="BM155" s="30">
        <f>Tabla25[[#This Row],[ROS_NUM_COR_COD_ESC_TG_POS]]-Tabla25[[#This Row],[PAS_NUM_COR_COD_ESC_TG_POS]]</f>
        <v>0</v>
      </c>
      <c r="BN155" s="30">
        <f>Tabla25[[#This Row],[ROS_DUR_COR_COD_ESC_TG_POS]]-Tabla25[[#This Row],[PAS_DUR_COR_COD_ESC_TG_POS]]</f>
        <v>0</v>
      </c>
      <c r="BO155" s="30">
        <f>Tabla25[[#This Row],[ROS_NUM_COR_COD_ESC_TG_TOT]]-Tabla25[[#This Row],[PAS_NUM_COR_COD_ESC_TG_TOT]]</f>
        <v>0</v>
      </c>
      <c r="BP155" s="30">
        <f>Tabla25[[#This Row],[ROS_DUR_COR_COD_ESC_TG_TOT]]-Tabla25[[#This Row],[PAS_DUR_COR_COD_ESC_TG_TOT]]</f>
        <v>0</v>
      </c>
      <c r="BQ155" s="36">
        <f>Tabla25[[#This Row],[PAS_NUM_COR_COD_ROS_TG_NEG]]-Tabla25[[#This Row],[ESC_NUM_COR_COD_ROS_TG_NEG]]</f>
        <v>-2.7</v>
      </c>
      <c r="BR155" s="36">
        <f>Tabla25[[#This Row],[PAS_DUR_COR_COD_ROS_TG_NEG]]-Tabla25[[#This Row],[ESC_DUR_COR_COD_ROS_TG_NEG]]</f>
        <v>-758.28571428571433</v>
      </c>
      <c r="BS155" s="36">
        <f>Tabla25[[#This Row],[PAS_NUM_COR_COD_ROS_TG_NEU]]-Tabla25[[#This Row],[ESC_NUM_COR_COD_ROS_TG_NEU]]</f>
        <v>-4.3</v>
      </c>
      <c r="BT155" s="36">
        <f>Tabla25[[#This Row],[PAS_DUR_COR_COD_ROS_TG_NEU]]-Tabla25[[#This Row],[ESC_DUR_COR_COD_ROS_TG_NEU]]</f>
        <v>-1352.5</v>
      </c>
      <c r="BU155" s="36">
        <f>Tabla25[[#This Row],[PAS_NUM_COR_COD_ROS_TG_POS]]-Tabla25[[#This Row],[ESC_NUM_COR_COD_ROS_TG_POS]]</f>
        <v>-3.4</v>
      </c>
      <c r="BV155" s="36">
        <f>Tabla25[[#This Row],[PAS_DUR_COR_COD_ROS_TG_POS]]-Tabla25[[#This Row],[ESC_DUR_COR_COD_ROS_TG_POS]]</f>
        <v>-1065.125</v>
      </c>
      <c r="BW155" s="36">
        <f>Tabla25[[#This Row],[PAS_NUM_COR_COD_ROS_TG_TOT]]-Tabla25[[#This Row],[ESC_NUM_COR_COD_ROS_TG_TOT]]</f>
        <v>-3.4666666666666668</v>
      </c>
      <c r="BX155" s="36">
        <f>Tabla25[[#This Row],[PAS_DUR_COR_COD_ROS_TG_TOT]]-Tabla25[[#This Row],[ESC_DUR_COR_COD_ROS_TG_TOT]]</f>
        <v>-1071.695652173913</v>
      </c>
      <c r="BY155" s="39">
        <f>Tabla25[[#This Row],[PAS_NUM_COR_COD_ESC_TG_NEG]]-Tabla25[[#This Row],[ESC_NUM_COR_COD_ESC_TG_NEG]]</f>
        <v>-4.4000000000000004</v>
      </c>
      <c r="BZ155" s="39">
        <f>Tabla25[[#This Row],[PAS_DUR_COR_COD_ESC_TG_NEG]]-Tabla25[[#This Row],[ESC_DUR_COR_COD_ESC_TG_NEG]]</f>
        <v>-1260.7777777777778</v>
      </c>
      <c r="CA155" s="39">
        <f>Tabla25[[#This Row],[PAS_NUM_COR_COD_ESC_TG_NEU]]-Tabla25[[#This Row],[ESC_NUM_COR_COD_ESC_TG_NEU]]</f>
        <v>-3</v>
      </c>
      <c r="CB155" s="39">
        <f>Tabla25[[#This Row],[PAS_DUR_COR_COD_ESC_TG_NEU]]-Tabla25[[#This Row],[ESC_DUR_COR_COD_ESC_TG_NEU]]</f>
        <v>-871.875</v>
      </c>
      <c r="CC155" s="39">
        <f>Tabla25[[#This Row],[PAS_NUM_COR_COD_ESC_TG_POS]]-Tabla25[[#This Row],[ESC_NUM_COR_COD_ESC_TG_POS]]</f>
        <v>-4.2</v>
      </c>
      <c r="CD155" s="39">
        <f>Tabla25[[#This Row],[PAS_DUR_COR_COD_ESC_TG_POS]]-Tabla25[[#This Row],[ESC_DUR_COR_COD_ESC_TG_POS]]</f>
        <v>-1184.7777777777778</v>
      </c>
      <c r="CE155" s="39">
        <f>Tabla25[[#This Row],[PAS_NUM_COR_COD_ESC_TG_TOT]]-Tabla25[[#This Row],[ESC_NUM_COR_COD_ESC_TG_TOT]]</f>
        <v>-3.8666666666666667</v>
      </c>
      <c r="CF155" s="39">
        <f>Tabla25[[#This Row],[PAS_DUR_COR_COD_ESC_TG_TOT]]-Tabla25[[#This Row],[ESC_DUR_COR_COD_ESC_TG_TOT]]</f>
        <v>-1114.8076923076924</v>
      </c>
      <c r="CG155" s="42">
        <f>Tabla25[[#This Row],[PAS_NUM_COR_COD_ROS_TG_NEG]]-Tabla25[[#This Row],[PAS_NUM_COR_COD_ESC_TG_NEG]]</f>
        <v>0</v>
      </c>
      <c r="CH155" s="42">
        <f>Tabla25[[#This Row],[PAS_NUM_COR_COD_ROS_TG_NEU]]-Tabla25[[#This Row],[PAS_NUM_COR_COD_ESC_TG_NEU]]</f>
        <v>0</v>
      </c>
      <c r="CI155" s="42">
        <f>Tabla25[[#This Row],[PAS_NUM_COR_COD_ROS_TG_POS]]-Tabla25[[#This Row],[PAS_NUM_COR_COD_ESC_TG_POS]]</f>
        <v>0</v>
      </c>
      <c r="CJ155" s="42">
        <f>Tabla25[[#This Row],[PAS_NUM_COR_COD_ROS_TG_TOT]]-Tabla25[[#This Row],[PAS_NUM_COR_COD_ESC_TG_TOT]]</f>
        <v>0</v>
      </c>
      <c r="CK155" s="42">
        <f>Tabla25[[#This Row],[PAS_DUR_COR_COD_ROS_TG_NEG]]-Tabla25[[#This Row],[PAS_DUR_COR_COD_ESC_TG_NEG]]</f>
        <v>0</v>
      </c>
      <c r="CL155" s="42">
        <f>Tabla25[[#This Row],[PAS_DUR_COR_COD_ROS_TG_NEU]]-Tabla25[[#This Row],[PAS_DUR_COR_COD_ESC_TG_NEU]]</f>
        <v>0</v>
      </c>
      <c r="CM155" s="42">
        <f>Tabla25[[#This Row],[PAS_DUR_COR_COD_ROS_TG_POS]]-Tabla25[[#This Row],[PAS_DUR_COR_COD_ESC_TG_POS]]</f>
        <v>0</v>
      </c>
      <c r="CN155" s="42">
        <f>Tabla25[[#This Row],[PAS_DUR_COR_COD_ROS_TG_TOT]]-Tabla25[[#This Row],[PAS_DUR_COR_COD_ESC_TG_TOT]]</f>
        <v>0</v>
      </c>
      <c r="CO155" s="44">
        <f>Tabla25[[#This Row],[ESC_NUM_COR_COD_ROS_TG_NEG]]-Tabla25[[#This Row],[ESC_NUM_COR_COD_ESC_TG_NEG]]</f>
        <v>-1.7000000000000002</v>
      </c>
      <c r="CP155" s="44">
        <f>Tabla25[[#This Row],[ESC_NUM_COR_COD_ROS_TG_NEU]]-Tabla25[[#This Row],[ESC_NUM_COR_COD_ESC_TG_NEU]]</f>
        <v>1.2999999999999998</v>
      </c>
      <c r="CQ155" s="44">
        <f>Tabla25[[#This Row],[ESC_NUM_COR_COD_ROS_TG_POS]]-Tabla25[[#This Row],[ESC_NUM_COR_COD_ESC_TG_POS]]</f>
        <v>-0.80000000000000027</v>
      </c>
      <c r="CR155" s="44">
        <f>Tabla25[[#This Row],[ESC_NUM_COR_COD_ROS_TG_TOT]]-Tabla25[[#This Row],[ESC_NUM_COR_COD_ESC_TG_TOT]]</f>
        <v>-0.39999999999999991</v>
      </c>
      <c r="CS155" s="44">
        <f>Tabla25[[#This Row],[ESC_DUR_COR_COD_ROS_TG_NEG]]-Tabla25[[#This Row],[ESC_DUR_COR_COD_ESC_TG_NEG]]</f>
        <v>-502.49206349206349</v>
      </c>
      <c r="CT155" s="44">
        <f>Tabla25[[#This Row],[ESC_DUR_COR_COD_ROS_TG_NEU]]-Tabla25[[#This Row],[ESC_DUR_COR_COD_ESC_TG_NEU]]</f>
        <v>480.625</v>
      </c>
      <c r="CU155" s="44">
        <f>Tabla25[[#This Row],[ESC_DUR_COR_COD_ROS_TG_POS]]-Tabla25[[#This Row],[ESC_DUR_COR_COD_ESC_TG_POS]]</f>
        <v>-119.65277777777783</v>
      </c>
      <c r="CV155" s="44">
        <f>Tabla25[[#This Row],[ESC_DUR_COR_COD_ROS_TG_TOT]]-Tabla25[[#This Row],[ESC_DUR_COR_COD_ESC_TG_TOT]]</f>
        <v>-43.112040133779374</v>
      </c>
      <c r="CW155" s="47">
        <f>Tabla25[[#This Row],[ROS_NUM_COR_COD_ROS_TG_NEG]]-Tabla25[[#This Row],[ROS_NUM_COR_COD_ESC_TG_NEG]]</f>
        <v>0</v>
      </c>
      <c r="CX155" s="47">
        <f>Tabla25[[#This Row],[ROS_NUM_COR_COD_ROS_TG_NEU]]-Tabla25[[#This Row],[ROS_NUM_COR_COD_ESC_TG_NEU]]</f>
        <v>0</v>
      </c>
      <c r="CY155" s="47">
        <f>Tabla25[[#This Row],[ROS_NUM_COR_COD_ROS_TG_POS]]-Tabla25[[#This Row],[ROS_NUM_COR_COD_ESC_TG_POS]]</f>
        <v>0</v>
      </c>
      <c r="CZ155" s="47">
        <f>Tabla25[[#This Row],[ROS_NUM_COR_COD_ROS_TG_TOT]]-Tabla25[[#This Row],[ROS_NUM_COR_COD_ESC_TG_TOT]]</f>
        <v>0</v>
      </c>
      <c r="DA155" s="47">
        <f>Tabla25[[#This Row],[ROS_DUR_COR_COD_ROS_TG_NEG]]-Tabla25[[#This Row],[ROS_DUR_COR_COD_ESC_TG_NEG]]</f>
        <v>0</v>
      </c>
      <c r="DB155" s="47">
        <f>Tabla25[[#This Row],[ROS_DUR_COR_COD_ROS_TG_NEU]]-Tabla25[[#This Row],[ROS_DUR_COR_COD_ESC_TG_NEU]]</f>
        <v>0</v>
      </c>
      <c r="DC155" s="47">
        <f>Tabla25[[#This Row],[ROS_DUR_COR_COD_ROS_TG_POS]]-Tabla25[[#This Row],[ROS_DUR_COR_COD_ESC_TG_POS]]</f>
        <v>0</v>
      </c>
      <c r="DD155" s="47">
        <f>Tabla25[[#This Row],[ROS_DUR_COR_COD_ROS_TG_TOT]]-Tabla25[[#This Row],[ROS_DUR_COR_COD_ESC_TG_TOT]]</f>
        <v>0</v>
      </c>
      <c r="DE155" s="57"/>
      <c r="DF155" s="57"/>
      <c r="DG155" s="57"/>
      <c r="DH155" s="57"/>
      <c r="DI155" s="57"/>
      <c r="DJ155" s="57"/>
      <c r="DK155" s="57"/>
      <c r="DL155" s="57"/>
      <c r="DM155" s="57">
        <v>262.57142857142856</v>
      </c>
      <c r="DN155" s="57">
        <v>217.75</v>
      </c>
      <c r="DO155" s="57">
        <v>167.25</v>
      </c>
      <c r="DP155" s="57">
        <v>213.82608695652175</v>
      </c>
      <c r="DQ155" s="57">
        <v>246.22222222222223</v>
      </c>
      <c r="DR155" s="57">
        <v>247.25</v>
      </c>
      <c r="DS155" s="57">
        <v>253.77777777777777</v>
      </c>
      <c r="DT155" s="57">
        <v>249.15384615384616</v>
      </c>
      <c r="DU155" s="57"/>
      <c r="DV155" s="57"/>
      <c r="DW155" s="57"/>
      <c r="DX155" s="57"/>
      <c r="DY155" s="57"/>
      <c r="DZ155" s="57"/>
      <c r="EA155" s="57"/>
      <c r="EB155" s="57"/>
      <c r="EC155" s="57">
        <f>Tabla25[[#This Row],[ROS_1DU_COR_COD_ROS_TG_NEG]]-Tabla25[[#This Row],[ROS_1DU_COR_COD_ESC_TG_NEG]]</f>
        <v>0</v>
      </c>
      <c r="ED155" s="57">
        <f>Tabla25[[#This Row],[ROS_1DU_COR_COD_ROS_TG_NEU]]-Tabla25[[#This Row],[ROS_1DU_COR_COD_ESC_TG_NEU]]</f>
        <v>0</v>
      </c>
      <c r="EE155" s="57">
        <f>Tabla25[[#This Row],[ROS_1DU_COR_COD_ROS_TG_POS]]-Tabla25[[#This Row],[ROS_1DU_COR_COD_ESC_TG_POS]]</f>
        <v>0</v>
      </c>
      <c r="EF155" s="57">
        <f>Tabla25[[#This Row],[ROS_1DU_COR_COD_ROS_TG_TOT]]-Tabla25[[#This Row],[ROS_1DU_COR_COD_ESC_TG_TOT]]</f>
        <v>0</v>
      </c>
      <c r="EG155" s="57">
        <f>Tabla25[[#This Row],[ESC_1DU_COR_COD_ROS_TG_NEG]]-Tabla25[[#This Row],[ESC_1DU_COR_COD_ESC_TG_NEG]]</f>
        <v>16.349206349206327</v>
      </c>
      <c r="EH155" s="57">
        <f>Tabla25[[#This Row],[ESC_1DU_COR_COD_ROS_TG_NEU]]-Tabla25[[#This Row],[ESC_1DU_COR_COD_ESC_TG_NEU]]</f>
        <v>-29.5</v>
      </c>
      <c r="EI155" s="57">
        <f>Tabla25[[#This Row],[ESC_1DU_COR_COD_ROS_TG_POS]]-Tabla25[[#This Row],[ESC_1DU_COR_COD_ESC_TG_POS]]</f>
        <v>-86.527777777777771</v>
      </c>
      <c r="EJ155" s="57">
        <f>Tabla25[[#This Row],[ESC_1DU_COR_COD_ROS_TG_TOT]]-Tabla25[[#This Row],[ESC_1DU_COR_COD_ESC_TG_TOT]]</f>
        <v>-35.327759197324411</v>
      </c>
      <c r="EK155" s="57">
        <f>Tabla25[[#This Row],[PAS_1DU_COR_COD_ROS_TG_NEG]]-Tabla25[[#This Row],[PAS_1DU_COR_COD_ESC_TG_NEG]]</f>
        <v>0</v>
      </c>
      <c r="EL155" s="57">
        <f>Tabla25[[#This Row],[PAS_1DU_COR_COD_ROS_TG_NEU]]-Tabla25[[#This Row],[PAS_1DU_COR_COD_ESC_TG_NEU]]</f>
        <v>0</v>
      </c>
      <c r="EM155" s="57">
        <f>Tabla25[[#This Row],[PAS_1DU_COR_COD_ROS_TG_POS]]-Tabla25[[#This Row],[PAS_1DU_COR_COD_ESC_TG_POS]]</f>
        <v>0</v>
      </c>
      <c r="EN155" s="57">
        <f>Tabla25[[#This Row],[PAS_1DU_COR_COD_ROS_TG_TOT]]-Tabla25[[#This Row],[PAS_1DU_COR_COD_ESC_TG_TOT]]</f>
        <v>0</v>
      </c>
    </row>
    <row r="156" spans="1:144" x14ac:dyDescent="0.3">
      <c r="A156" s="2" t="s">
        <v>154</v>
      </c>
      <c r="B156" s="2">
        <v>50</v>
      </c>
      <c r="C156" s="2">
        <v>1</v>
      </c>
      <c r="D156" s="2">
        <v>54</v>
      </c>
      <c r="E156" s="19">
        <v>2.2999999999999998</v>
      </c>
      <c r="F156" s="19">
        <v>604.78947368421052</v>
      </c>
      <c r="G156" s="19">
        <v>2.6</v>
      </c>
      <c r="H156" s="19">
        <v>834.94285714285718</v>
      </c>
      <c r="I156" s="19">
        <v>2.1749999999999998</v>
      </c>
      <c r="J156" s="19">
        <v>649.969696969697</v>
      </c>
      <c r="K156" s="19">
        <v>2.3583333333333334</v>
      </c>
      <c r="L156" s="19">
        <v>694.84905660377353</v>
      </c>
      <c r="M156" s="21">
        <v>3.625</v>
      </c>
      <c r="N156" s="21">
        <v>958.72500000000002</v>
      </c>
      <c r="O156" s="21">
        <v>3.15</v>
      </c>
      <c r="P156" s="21">
        <v>825.64102564102564</v>
      </c>
      <c r="Q156" s="21">
        <v>3.4750000000000001</v>
      </c>
      <c r="R156" s="21">
        <v>954.02564102564099</v>
      </c>
      <c r="S156" s="21">
        <v>3.4166666666666665</v>
      </c>
      <c r="T156" s="21">
        <v>913.18644067796606</v>
      </c>
      <c r="U156" s="22">
        <v>5.9</v>
      </c>
      <c r="V156" s="22">
        <v>1598.5</v>
      </c>
      <c r="W156" s="22">
        <v>4.5999999999999996</v>
      </c>
      <c r="X156" s="22">
        <v>1618.875</v>
      </c>
      <c r="Y156" s="22">
        <v>3.1</v>
      </c>
      <c r="Z156" s="22">
        <v>1322.2857142857142</v>
      </c>
      <c r="AA156" s="22">
        <v>4.5333333333333332</v>
      </c>
      <c r="AB156" s="22">
        <v>1527.68</v>
      </c>
      <c r="AC156" s="24">
        <v>1.7</v>
      </c>
      <c r="AD156" s="24">
        <v>550.57142857142856</v>
      </c>
      <c r="AE156" s="24">
        <v>1.6</v>
      </c>
      <c r="AF156" s="24">
        <v>1017.25</v>
      </c>
      <c r="AG156" s="24">
        <v>3.1</v>
      </c>
      <c r="AH156" s="24">
        <v>863.33333333333337</v>
      </c>
      <c r="AI156" s="24">
        <v>2.1333333333333333</v>
      </c>
      <c r="AJ156" s="24">
        <v>784.65</v>
      </c>
      <c r="AK156" s="26">
        <v>1.5555555555555556</v>
      </c>
      <c r="AL156" s="26">
        <v>758.2</v>
      </c>
      <c r="AM156" s="26">
        <v>1.2</v>
      </c>
      <c r="AN156" s="26">
        <v>678.8</v>
      </c>
      <c r="AO156" s="26">
        <v>2.9</v>
      </c>
      <c r="AP156" s="26">
        <v>1107.75</v>
      </c>
      <c r="AQ156" s="26">
        <v>1.896551724137931</v>
      </c>
      <c r="AR156" s="26">
        <v>891.5</v>
      </c>
      <c r="AS156" s="28">
        <v>5.2222222222222223</v>
      </c>
      <c r="AT156" s="28">
        <v>1647.2222222222222</v>
      </c>
      <c r="AU156" s="28">
        <v>5.4</v>
      </c>
      <c r="AV156" s="28">
        <v>1690.6</v>
      </c>
      <c r="AW156" s="28">
        <v>3.5</v>
      </c>
      <c r="AX156" s="28">
        <v>1644.8571428571429</v>
      </c>
      <c r="AY156" s="28">
        <v>4.6896551724137927</v>
      </c>
      <c r="AZ156" s="28">
        <v>1663.2692307692307</v>
      </c>
      <c r="BA156" s="33">
        <f>Tabla25[[#This Row],[ROS_NUM_COR_COD_ROS_TG_NEG]]-Tabla25[[#This Row],[PAS_NUM_COR_COD_ROS_TG_NEG]]</f>
        <v>1.5972222222222223</v>
      </c>
      <c r="BB156" s="33">
        <f>Tabla25[[#This Row],[ROS_DUR_COR_COD_ROS_TG_NEG]]-Tabla25[[#This Row],[PAS_DUR_COR_COD_ROS_TG_NEG]]</f>
        <v>688.49722222222215</v>
      </c>
      <c r="BC156" s="33">
        <f>Tabla25[[#This Row],[ROS_NUM_COR_COD_ROS_TG_NEU]]-Tabla25[[#This Row],[PAS_NUM_COR_COD_ROS_TG_NEU]]</f>
        <v>2.2500000000000004</v>
      </c>
      <c r="BD156" s="33">
        <f>Tabla25[[#This Row],[ROS_DUR_COR_COD_ROS_TG_NEU]]-Tabla25[[#This Row],[PAS_DUR_COR_COD_ROS_TG_NEU]]</f>
        <v>864.95897435897427</v>
      </c>
      <c r="BE156" s="33">
        <f>Tabla25[[#This Row],[ROS_NUM_COR_COD_ROS_TG_POS]]-Tabla25[[#This Row],[PAS_NUM_COR_COD_ROS_TG_POS]]</f>
        <v>2.4999999999999911E-2</v>
      </c>
      <c r="BF156" s="33">
        <f>Tabla25[[#This Row],[ROS_DUR_COR_COD_ROS_TG_POS]]-Tabla25[[#This Row],[PAS_DUR_COR_COD_ROS_TG_POS]]</f>
        <v>690.8315018315019</v>
      </c>
      <c r="BG156" s="33">
        <f>Tabla25[[#This Row],[ROS_NUM_COR_COD_ROS_TG_TOT]]-Tabla25[[#This Row],[PAS_NUM_COR_COD_ROS_TG_TOT]]</f>
        <v>1.2729885057471262</v>
      </c>
      <c r="BH156" s="33">
        <f>Tabla25[[#This Row],[ROS_DUR_COR_COD_ROS_TG_TOT]]-Tabla25[[#This Row],[PAS_DUR_COR_COD_ROS_TG_TOT]]</f>
        <v>750.08279009126466</v>
      </c>
      <c r="BI156" s="30">
        <f>Tabla25[[#This Row],[ROS_NUM_COR_COD_ESC_TG_NEG]]-Tabla25[[#This Row],[PAS_NUM_COR_COD_ESC_TG_NEG]]</f>
        <v>-0.74444444444444424</v>
      </c>
      <c r="BJ156" s="30">
        <f>Tabla25[[#This Row],[ROS_DUR_COR_COD_ESC_TG_NEG]]-Tabla25[[#This Row],[PAS_DUR_COR_COD_ESC_TG_NEG]]</f>
        <v>153.41052631578953</v>
      </c>
      <c r="BK156" s="30">
        <f>Tabla25[[#This Row],[ROS_NUM_COR_COD_ESC_TG_NEU]]-Tabla25[[#This Row],[PAS_NUM_COR_COD_ESC_TG_NEU]]</f>
        <v>-1.4000000000000001</v>
      </c>
      <c r="BL156" s="30">
        <f>Tabla25[[#This Row],[ROS_DUR_COR_COD_ESC_TG_NEU]]-Tabla25[[#This Row],[PAS_DUR_COR_COD_ESC_TG_NEU]]</f>
        <v>-156.14285714285722</v>
      </c>
      <c r="BM156" s="30">
        <f>Tabla25[[#This Row],[ROS_NUM_COR_COD_ESC_TG_POS]]-Tabla25[[#This Row],[PAS_NUM_COR_COD_ESC_TG_POS]]</f>
        <v>0.72500000000000009</v>
      </c>
      <c r="BN156" s="30">
        <f>Tabla25[[#This Row],[ROS_DUR_COR_COD_ESC_TG_POS]]-Tabla25[[#This Row],[PAS_DUR_COR_COD_ESC_TG_POS]]</f>
        <v>457.780303030303</v>
      </c>
      <c r="BO156" s="30">
        <f>Tabla25[[#This Row],[ROS_NUM_COR_COD_ESC_TG_TOT]]-Tabla25[[#This Row],[PAS_NUM_COR_COD_ESC_TG_TOT]]</f>
        <v>-0.46178160919540234</v>
      </c>
      <c r="BP156" s="30">
        <f>Tabla25[[#This Row],[ROS_DUR_COR_COD_ESC_TG_TOT]]-Tabla25[[#This Row],[PAS_DUR_COR_COD_ESC_TG_TOT]]</f>
        <v>196.65094339622647</v>
      </c>
      <c r="BQ156" s="36">
        <f>Tabla25[[#This Row],[PAS_NUM_COR_COD_ROS_TG_NEG]]-Tabla25[[#This Row],[ESC_NUM_COR_COD_ROS_TG_NEG]]</f>
        <v>1.925</v>
      </c>
      <c r="BR156" s="36">
        <f>Tabla25[[#This Row],[PAS_DUR_COR_COD_ROS_TG_NEG]]-Tabla25[[#This Row],[ESC_DUR_COR_COD_ROS_TG_NEG]]</f>
        <v>408.15357142857147</v>
      </c>
      <c r="BS156" s="36">
        <f>Tabla25[[#This Row],[PAS_NUM_COR_COD_ROS_TG_NEU]]-Tabla25[[#This Row],[ESC_NUM_COR_COD_ROS_TG_NEU]]</f>
        <v>1.5499999999999998</v>
      </c>
      <c r="BT156" s="36">
        <f>Tabla25[[#This Row],[PAS_DUR_COR_COD_ROS_TG_NEU]]-Tabla25[[#This Row],[ESC_DUR_COR_COD_ROS_TG_NEU]]</f>
        <v>-191.60897435897436</v>
      </c>
      <c r="BU156" s="36">
        <f>Tabla25[[#This Row],[PAS_NUM_COR_COD_ROS_TG_POS]]-Tabla25[[#This Row],[ESC_NUM_COR_COD_ROS_TG_POS]]</f>
        <v>0.375</v>
      </c>
      <c r="BV156" s="36">
        <f>Tabla25[[#This Row],[PAS_DUR_COR_COD_ROS_TG_POS]]-Tabla25[[#This Row],[ESC_DUR_COR_COD_ROS_TG_POS]]</f>
        <v>90.692307692307622</v>
      </c>
      <c r="BW156" s="36">
        <f>Tabla25[[#This Row],[PAS_NUM_COR_COD_ROS_TG_TOT]]-Tabla25[[#This Row],[ESC_NUM_COR_COD_ROS_TG_TOT]]</f>
        <v>1.2833333333333332</v>
      </c>
      <c r="BX156" s="36">
        <f>Tabla25[[#This Row],[PAS_DUR_COR_COD_ROS_TG_TOT]]-Tabla25[[#This Row],[ESC_DUR_COR_COD_ROS_TG_TOT]]</f>
        <v>128.53644067796608</v>
      </c>
      <c r="BY156" s="39">
        <f>Tabla25[[#This Row],[PAS_NUM_COR_COD_ESC_TG_NEG]]-Tabla25[[#This Row],[ESC_NUM_COR_COD_ESC_TG_NEG]]</f>
        <v>-3.6000000000000005</v>
      </c>
      <c r="BZ156" s="39">
        <f>Tabla25[[#This Row],[PAS_DUR_COR_COD_ESC_TG_NEG]]-Tabla25[[#This Row],[ESC_DUR_COR_COD_ESC_TG_NEG]]</f>
        <v>-993.71052631578948</v>
      </c>
      <c r="CA156" s="39">
        <f>Tabla25[[#This Row],[PAS_NUM_COR_COD_ESC_TG_NEU]]-Tabla25[[#This Row],[ESC_NUM_COR_COD_ESC_TG_NEU]]</f>
        <v>-1.9999999999999996</v>
      </c>
      <c r="CB156" s="39">
        <f>Tabla25[[#This Row],[PAS_DUR_COR_COD_ESC_TG_NEU]]-Tabla25[[#This Row],[ESC_DUR_COR_COD_ESC_TG_NEU]]</f>
        <v>-783.93214285714282</v>
      </c>
      <c r="CC156" s="39">
        <f>Tabla25[[#This Row],[PAS_NUM_COR_COD_ESC_TG_POS]]-Tabla25[[#This Row],[ESC_NUM_COR_COD_ESC_TG_POS]]</f>
        <v>-0.92500000000000027</v>
      </c>
      <c r="CD156" s="39">
        <f>Tabla25[[#This Row],[PAS_DUR_COR_COD_ESC_TG_POS]]-Tabla25[[#This Row],[ESC_DUR_COR_COD_ESC_TG_POS]]</f>
        <v>-672.31601731601722</v>
      </c>
      <c r="CE156" s="39">
        <f>Tabla25[[#This Row],[PAS_NUM_COR_COD_ESC_TG_TOT]]-Tabla25[[#This Row],[ESC_NUM_COR_COD_ESC_TG_TOT]]</f>
        <v>-2.1749999999999998</v>
      </c>
      <c r="CF156" s="39">
        <f>Tabla25[[#This Row],[PAS_DUR_COR_COD_ESC_TG_TOT]]-Tabla25[[#This Row],[ESC_DUR_COR_COD_ESC_TG_TOT]]</f>
        <v>-832.83094339622653</v>
      </c>
      <c r="CG156" s="42">
        <f>Tabla25[[#This Row],[PAS_NUM_COR_COD_ROS_TG_NEG]]-Tabla25[[#This Row],[PAS_NUM_COR_COD_ESC_TG_NEG]]</f>
        <v>1.3250000000000002</v>
      </c>
      <c r="CH156" s="42">
        <f>Tabla25[[#This Row],[PAS_NUM_COR_COD_ROS_TG_NEU]]-Tabla25[[#This Row],[PAS_NUM_COR_COD_ESC_TG_NEU]]</f>
        <v>0.54999999999999982</v>
      </c>
      <c r="CI156" s="42">
        <f>Tabla25[[#This Row],[PAS_NUM_COR_COD_ROS_TG_POS]]-Tabla25[[#This Row],[PAS_NUM_COR_COD_ESC_TG_POS]]</f>
        <v>1.3000000000000003</v>
      </c>
      <c r="CJ156" s="42">
        <f>Tabla25[[#This Row],[PAS_NUM_COR_COD_ROS_TG_TOT]]-Tabla25[[#This Row],[PAS_NUM_COR_COD_ESC_TG_TOT]]</f>
        <v>1.0583333333333331</v>
      </c>
      <c r="CK156" s="42">
        <f>Tabla25[[#This Row],[PAS_DUR_COR_COD_ROS_TG_NEG]]-Tabla25[[#This Row],[PAS_DUR_COR_COD_ESC_TG_NEG]]</f>
        <v>353.9355263157895</v>
      </c>
      <c r="CL156" s="42">
        <f>Tabla25[[#This Row],[PAS_DUR_COR_COD_ROS_TG_NEU]]-Tabla25[[#This Row],[PAS_DUR_COR_COD_ESC_TG_NEU]]</f>
        <v>-9.3018315018315434</v>
      </c>
      <c r="CM156" s="42">
        <f>Tabla25[[#This Row],[PAS_DUR_COR_COD_ROS_TG_POS]]-Tabla25[[#This Row],[PAS_DUR_COR_COD_ESC_TG_POS]]</f>
        <v>304.055944055944</v>
      </c>
      <c r="CN156" s="42">
        <f>Tabla25[[#This Row],[PAS_DUR_COR_COD_ROS_TG_TOT]]-Tabla25[[#This Row],[PAS_DUR_COR_COD_ESC_TG_TOT]]</f>
        <v>218.33738407419253</v>
      </c>
      <c r="CO156" s="44">
        <f>Tabla25[[#This Row],[ESC_NUM_COR_COD_ROS_TG_NEG]]-Tabla25[[#This Row],[ESC_NUM_COR_COD_ESC_TG_NEG]]</f>
        <v>-4.2</v>
      </c>
      <c r="CP156" s="44">
        <f>Tabla25[[#This Row],[ESC_NUM_COR_COD_ROS_TG_NEU]]-Tabla25[[#This Row],[ESC_NUM_COR_COD_ESC_TG_NEU]]</f>
        <v>-2.9999999999999996</v>
      </c>
      <c r="CQ156" s="44">
        <f>Tabla25[[#This Row],[ESC_NUM_COR_COD_ROS_TG_POS]]-Tabla25[[#This Row],[ESC_NUM_COR_COD_ESC_TG_POS]]</f>
        <v>0</v>
      </c>
      <c r="CR156" s="44">
        <f>Tabla25[[#This Row],[ESC_NUM_COR_COD_ROS_TG_TOT]]-Tabla25[[#This Row],[ESC_NUM_COR_COD_ESC_TG_TOT]]</f>
        <v>-2.4</v>
      </c>
      <c r="CS156" s="44">
        <f>Tabla25[[#This Row],[ESC_DUR_COR_COD_ROS_TG_NEG]]-Tabla25[[#This Row],[ESC_DUR_COR_COD_ESC_TG_NEG]]</f>
        <v>-1047.9285714285716</v>
      </c>
      <c r="CT156" s="44">
        <f>Tabla25[[#This Row],[ESC_DUR_COR_COD_ROS_TG_NEU]]-Tabla25[[#This Row],[ESC_DUR_COR_COD_ESC_TG_NEU]]</f>
        <v>-601.625</v>
      </c>
      <c r="CU156" s="44">
        <f>Tabla25[[#This Row],[ESC_DUR_COR_COD_ROS_TG_POS]]-Tabla25[[#This Row],[ESC_DUR_COR_COD_ESC_TG_POS]]</f>
        <v>-458.95238095238085</v>
      </c>
      <c r="CV156" s="44">
        <f>Tabla25[[#This Row],[ESC_DUR_COR_COD_ROS_TG_TOT]]-Tabla25[[#This Row],[ESC_DUR_COR_COD_ESC_TG_TOT]]</f>
        <v>-743.03000000000009</v>
      </c>
      <c r="CW156" s="47">
        <f>Tabla25[[#This Row],[ROS_NUM_COR_COD_ROS_TG_NEG]]-Tabla25[[#This Row],[ROS_NUM_COR_COD_ESC_TG_NEG]]</f>
        <v>3.666666666666667</v>
      </c>
      <c r="CX156" s="47">
        <f>Tabla25[[#This Row],[ROS_NUM_COR_COD_ROS_TG_NEU]]-Tabla25[[#This Row],[ROS_NUM_COR_COD_ESC_TG_NEU]]</f>
        <v>4.2</v>
      </c>
      <c r="CY156" s="47">
        <f>Tabla25[[#This Row],[ROS_NUM_COR_COD_ROS_TG_POS]]-Tabla25[[#This Row],[ROS_NUM_COR_COD_ESC_TG_POS]]</f>
        <v>0.60000000000000009</v>
      </c>
      <c r="CZ156" s="47">
        <f>Tabla25[[#This Row],[ROS_NUM_COR_COD_ROS_TG_TOT]]-Tabla25[[#This Row],[ROS_NUM_COR_COD_ESC_TG_TOT]]</f>
        <v>2.7931034482758617</v>
      </c>
      <c r="DA156" s="47">
        <f>Tabla25[[#This Row],[ROS_DUR_COR_COD_ROS_TG_NEG]]-Tabla25[[#This Row],[ROS_DUR_COR_COD_ESC_TG_NEG]]</f>
        <v>889.02222222222213</v>
      </c>
      <c r="DB156" s="47">
        <f>Tabla25[[#This Row],[ROS_DUR_COR_COD_ROS_TG_NEU]]-Tabla25[[#This Row],[ROS_DUR_COR_COD_ESC_TG_NEU]]</f>
        <v>1011.8</v>
      </c>
      <c r="DC156" s="47">
        <f>Tabla25[[#This Row],[ROS_DUR_COR_COD_ROS_TG_POS]]-Tabla25[[#This Row],[ROS_DUR_COR_COD_ESC_TG_POS]]</f>
        <v>537.10714285714289</v>
      </c>
      <c r="DD156" s="47">
        <f>Tabla25[[#This Row],[ROS_DUR_COR_COD_ROS_TG_TOT]]-Tabla25[[#This Row],[ROS_DUR_COR_COD_ESC_TG_TOT]]</f>
        <v>771.76923076923072</v>
      </c>
      <c r="DE156" s="57">
        <v>349.33333333333331</v>
      </c>
      <c r="DF156" s="57">
        <v>356.7</v>
      </c>
      <c r="DG156" s="57">
        <v>388.71428571428572</v>
      </c>
      <c r="DH156" s="57">
        <v>362.76923076923077</v>
      </c>
      <c r="DI156" s="57">
        <v>273</v>
      </c>
      <c r="DJ156" s="57">
        <v>325.8</v>
      </c>
      <c r="DK156" s="57">
        <v>329.125</v>
      </c>
      <c r="DL156" s="57">
        <v>312.61111111111109</v>
      </c>
      <c r="DM156" s="57">
        <v>150.28571428571428</v>
      </c>
      <c r="DN156" s="57">
        <v>206.25</v>
      </c>
      <c r="DO156" s="57">
        <v>231.11111111111111</v>
      </c>
      <c r="DP156" s="57">
        <v>197.85</v>
      </c>
      <c r="DQ156" s="57">
        <v>302</v>
      </c>
      <c r="DR156" s="57">
        <v>316.75</v>
      </c>
      <c r="DS156" s="57">
        <v>305.28571428571428</v>
      </c>
      <c r="DT156" s="57">
        <v>307.64</v>
      </c>
      <c r="DU156" s="57">
        <v>273.92500000000001</v>
      </c>
      <c r="DV156" s="57">
        <v>236.61538461538461</v>
      </c>
      <c r="DW156" s="57">
        <v>298.25641025641028</v>
      </c>
      <c r="DX156" s="57">
        <v>269.63559322033899</v>
      </c>
      <c r="DY156" s="57">
        <v>237.65789473684211</v>
      </c>
      <c r="DZ156" s="57">
        <v>309.8</v>
      </c>
      <c r="EA156" s="57">
        <v>260.36363636363637</v>
      </c>
      <c r="EB156" s="57">
        <v>268.54716981132077</v>
      </c>
      <c r="EC156" s="57">
        <f>Tabla25[[#This Row],[ROS_1DU_COR_COD_ROS_TG_NEG]]-Tabla25[[#This Row],[ROS_1DU_COR_COD_ESC_TG_NEG]]</f>
        <v>76.333333333333314</v>
      </c>
      <c r="ED156" s="57">
        <f>Tabla25[[#This Row],[ROS_1DU_COR_COD_ROS_TG_NEU]]-Tabla25[[#This Row],[ROS_1DU_COR_COD_ESC_TG_NEU]]</f>
        <v>30.899999999999977</v>
      </c>
      <c r="EE156" s="57">
        <f>Tabla25[[#This Row],[ROS_1DU_COR_COD_ROS_TG_POS]]-Tabla25[[#This Row],[ROS_1DU_COR_COD_ESC_TG_POS]]</f>
        <v>59.589285714285722</v>
      </c>
      <c r="EF156" s="57">
        <f>Tabla25[[#This Row],[ROS_1DU_COR_COD_ROS_TG_TOT]]-Tabla25[[#This Row],[ROS_1DU_COR_COD_ESC_TG_TOT]]</f>
        <v>50.158119658119688</v>
      </c>
      <c r="EG156" s="57">
        <f>Tabla25[[#This Row],[ESC_1DU_COR_COD_ROS_TG_NEG]]-Tabla25[[#This Row],[ESC_1DU_COR_COD_ESC_TG_NEG]]</f>
        <v>-151.71428571428572</v>
      </c>
      <c r="EH156" s="57">
        <f>Tabla25[[#This Row],[ESC_1DU_COR_COD_ROS_TG_NEU]]-Tabla25[[#This Row],[ESC_1DU_COR_COD_ESC_TG_NEU]]</f>
        <v>-110.5</v>
      </c>
      <c r="EI156" s="57">
        <f>Tabla25[[#This Row],[ESC_1DU_COR_COD_ROS_TG_POS]]-Tabla25[[#This Row],[ESC_1DU_COR_COD_ESC_TG_POS]]</f>
        <v>-74.174603174603163</v>
      </c>
      <c r="EJ156" s="57">
        <f>Tabla25[[#This Row],[ESC_1DU_COR_COD_ROS_TG_TOT]]-Tabla25[[#This Row],[ESC_1DU_COR_COD_ESC_TG_TOT]]</f>
        <v>-109.78999999999999</v>
      </c>
      <c r="EK156" s="57">
        <f>Tabla25[[#This Row],[PAS_1DU_COR_COD_ROS_TG_NEG]]-Tabla25[[#This Row],[PAS_1DU_COR_COD_ESC_TG_NEG]]</f>
        <v>36.267105263157902</v>
      </c>
      <c r="EL156" s="57">
        <f>Tabla25[[#This Row],[PAS_1DU_COR_COD_ROS_TG_NEU]]-Tabla25[[#This Row],[PAS_1DU_COR_COD_ESC_TG_NEU]]</f>
        <v>-73.184615384615398</v>
      </c>
      <c r="EM156" s="57">
        <f>Tabla25[[#This Row],[PAS_1DU_COR_COD_ROS_TG_POS]]-Tabla25[[#This Row],[PAS_1DU_COR_COD_ESC_TG_POS]]</f>
        <v>37.892773892773903</v>
      </c>
      <c r="EN156" s="57">
        <f>Tabla25[[#This Row],[PAS_1DU_COR_COD_ROS_TG_TOT]]-Tabla25[[#This Row],[PAS_1DU_COR_COD_ESC_TG_TOT]]</f>
        <v>1.088423409018219</v>
      </c>
    </row>
    <row r="157" spans="1:144" x14ac:dyDescent="0.3">
      <c r="A157" s="2" t="s">
        <v>155</v>
      </c>
      <c r="B157" s="2">
        <v>50</v>
      </c>
      <c r="C157" s="2">
        <v>1</v>
      </c>
      <c r="D157" s="2">
        <v>59</v>
      </c>
      <c r="E157" s="19">
        <v>1.45</v>
      </c>
      <c r="F157" s="19">
        <v>1079.375</v>
      </c>
      <c r="G157" s="19">
        <v>1.6666666666666667</v>
      </c>
      <c r="H157" s="19">
        <v>931.77777777777783</v>
      </c>
      <c r="I157" s="19">
        <v>2.0526315789473686</v>
      </c>
      <c r="J157" s="19">
        <v>948.9</v>
      </c>
      <c r="K157" s="19">
        <v>1.7192982456140351</v>
      </c>
      <c r="L157" s="19">
        <v>981.85185185185185</v>
      </c>
      <c r="M157" s="21">
        <v>2.0499999999999998</v>
      </c>
      <c r="N157" s="21">
        <v>1351.75</v>
      </c>
      <c r="O157" s="21">
        <v>1.9444444444444444</v>
      </c>
      <c r="P157" s="21">
        <v>1242.125</v>
      </c>
      <c r="Q157" s="21">
        <v>2.1052631578947367</v>
      </c>
      <c r="R157" s="21">
        <v>1112.7777777777778</v>
      </c>
      <c r="S157" s="21">
        <v>2.0350877192982457</v>
      </c>
      <c r="T157" s="21">
        <v>1230.6400000000001</v>
      </c>
      <c r="U157" s="22">
        <v>1.125</v>
      </c>
      <c r="V157" s="22">
        <v>1288.5</v>
      </c>
      <c r="W157" s="22">
        <v>0.4</v>
      </c>
      <c r="X157" s="22">
        <v>264.66666666666669</v>
      </c>
      <c r="Y157" s="22">
        <v>1</v>
      </c>
      <c r="Z157" s="22">
        <v>826.33333333333337</v>
      </c>
      <c r="AA157" s="22">
        <v>0.80769230769230771</v>
      </c>
      <c r="AB157" s="22">
        <v>731.25</v>
      </c>
      <c r="AC157" s="24">
        <v>1.5</v>
      </c>
      <c r="AD157" s="24">
        <v>768.5</v>
      </c>
      <c r="AE157" s="24">
        <v>1.5</v>
      </c>
      <c r="AF157" s="24">
        <v>1166</v>
      </c>
      <c r="AG157" s="24">
        <v>0.5</v>
      </c>
      <c r="AH157" s="24">
        <v>242</v>
      </c>
      <c r="AI157" s="24">
        <v>1.1923076923076923</v>
      </c>
      <c r="AJ157" s="24">
        <v>729.8</v>
      </c>
      <c r="AK157" s="26">
        <v>5.2857142857142856</v>
      </c>
      <c r="AL157" s="26">
        <v>1482.2</v>
      </c>
      <c r="AM157" s="26">
        <v>1.6</v>
      </c>
      <c r="AN157" s="26">
        <v>1408.6666666666667</v>
      </c>
      <c r="AO157" s="26">
        <v>3.8</v>
      </c>
      <c r="AP157" s="26">
        <v>1108.5714285714287</v>
      </c>
      <c r="AQ157" s="26">
        <v>3.3703703703703702</v>
      </c>
      <c r="AR157" s="26">
        <v>1293.1333333333334</v>
      </c>
      <c r="AS157" s="28">
        <v>4</v>
      </c>
      <c r="AT157" s="28">
        <v>885.83333333333337</v>
      </c>
      <c r="AU157" s="28">
        <v>6</v>
      </c>
      <c r="AV157" s="28">
        <v>1518.4444444444443</v>
      </c>
      <c r="AW157" s="28">
        <v>4</v>
      </c>
      <c r="AX157" s="28">
        <v>1037.5555555555557</v>
      </c>
      <c r="AY157" s="28">
        <v>4.7407407407407405</v>
      </c>
      <c r="AZ157" s="28">
        <v>1179.9583333333333</v>
      </c>
      <c r="BA157" s="33">
        <f>Tabla25[[#This Row],[ROS_NUM_COR_COD_ROS_TG_NEG]]-Tabla25[[#This Row],[PAS_NUM_COR_COD_ROS_TG_NEG]]</f>
        <v>1.9500000000000002</v>
      </c>
      <c r="BB157" s="33">
        <f>Tabla25[[#This Row],[ROS_DUR_COR_COD_ROS_TG_NEG]]-Tabla25[[#This Row],[PAS_DUR_COR_COD_ROS_TG_NEG]]</f>
        <v>-465.91666666666663</v>
      </c>
      <c r="BC157" s="33">
        <f>Tabla25[[#This Row],[ROS_NUM_COR_COD_ROS_TG_NEU]]-Tabla25[[#This Row],[PAS_NUM_COR_COD_ROS_TG_NEU]]</f>
        <v>4.0555555555555554</v>
      </c>
      <c r="BD157" s="33">
        <f>Tabla25[[#This Row],[ROS_DUR_COR_COD_ROS_TG_NEU]]-Tabla25[[#This Row],[PAS_DUR_COR_COD_ROS_TG_NEU]]</f>
        <v>276.31944444444434</v>
      </c>
      <c r="BE157" s="33">
        <f>Tabla25[[#This Row],[ROS_NUM_COR_COD_ROS_TG_POS]]-Tabla25[[#This Row],[PAS_NUM_COR_COD_ROS_TG_POS]]</f>
        <v>1.8947368421052633</v>
      </c>
      <c r="BF157" s="33">
        <f>Tabla25[[#This Row],[ROS_DUR_COR_COD_ROS_TG_POS]]-Tabla25[[#This Row],[PAS_DUR_COR_COD_ROS_TG_POS]]</f>
        <v>-75.222222222222172</v>
      </c>
      <c r="BG157" s="33">
        <f>Tabla25[[#This Row],[ROS_NUM_COR_COD_ROS_TG_TOT]]-Tabla25[[#This Row],[PAS_NUM_COR_COD_ROS_TG_TOT]]</f>
        <v>2.7056530214424948</v>
      </c>
      <c r="BH157" s="33">
        <f>Tabla25[[#This Row],[ROS_DUR_COR_COD_ROS_TG_TOT]]-Tabla25[[#This Row],[PAS_DUR_COR_COD_ROS_TG_TOT]]</f>
        <v>-50.681666666666843</v>
      </c>
      <c r="BI157" s="30">
        <f>Tabla25[[#This Row],[ROS_NUM_COR_COD_ESC_TG_NEG]]-Tabla25[[#This Row],[PAS_NUM_COR_COD_ESC_TG_NEG]]</f>
        <v>3.8357142857142854</v>
      </c>
      <c r="BJ157" s="30">
        <f>Tabla25[[#This Row],[ROS_DUR_COR_COD_ESC_TG_NEG]]-Tabla25[[#This Row],[PAS_DUR_COR_COD_ESC_TG_NEG]]</f>
        <v>402.82500000000005</v>
      </c>
      <c r="BK157" s="30">
        <f>Tabla25[[#This Row],[ROS_NUM_COR_COD_ESC_TG_NEU]]-Tabla25[[#This Row],[PAS_NUM_COR_COD_ESC_TG_NEU]]</f>
        <v>-6.6666666666666652E-2</v>
      </c>
      <c r="BL157" s="30">
        <f>Tabla25[[#This Row],[ROS_DUR_COR_COD_ESC_TG_NEU]]-Tabla25[[#This Row],[PAS_DUR_COR_COD_ESC_TG_NEU]]</f>
        <v>476.88888888888891</v>
      </c>
      <c r="BM157" s="30">
        <f>Tabla25[[#This Row],[ROS_NUM_COR_COD_ESC_TG_POS]]-Tabla25[[#This Row],[PAS_NUM_COR_COD_ESC_TG_POS]]</f>
        <v>1.7473684210526312</v>
      </c>
      <c r="BN157" s="30">
        <f>Tabla25[[#This Row],[ROS_DUR_COR_COD_ESC_TG_POS]]-Tabla25[[#This Row],[PAS_DUR_COR_COD_ESC_TG_POS]]</f>
        <v>159.67142857142869</v>
      </c>
      <c r="BO157" s="30">
        <f>Tabla25[[#This Row],[ROS_NUM_COR_COD_ESC_TG_TOT]]-Tabla25[[#This Row],[PAS_NUM_COR_COD_ESC_TG_TOT]]</f>
        <v>1.6510721247563351</v>
      </c>
      <c r="BP157" s="30">
        <f>Tabla25[[#This Row],[ROS_DUR_COR_COD_ESC_TG_TOT]]-Tabla25[[#This Row],[PAS_DUR_COR_COD_ESC_TG_TOT]]</f>
        <v>311.28148148148159</v>
      </c>
      <c r="BQ157" s="36">
        <f>Tabla25[[#This Row],[PAS_NUM_COR_COD_ROS_TG_NEG]]-Tabla25[[#This Row],[ESC_NUM_COR_COD_ROS_TG_NEG]]</f>
        <v>0.54999999999999982</v>
      </c>
      <c r="BR157" s="36">
        <f>Tabla25[[#This Row],[PAS_DUR_COR_COD_ROS_TG_NEG]]-Tabla25[[#This Row],[ESC_DUR_COR_COD_ROS_TG_NEG]]</f>
        <v>583.25</v>
      </c>
      <c r="BS157" s="36">
        <f>Tabla25[[#This Row],[PAS_NUM_COR_COD_ROS_TG_NEU]]-Tabla25[[#This Row],[ESC_NUM_COR_COD_ROS_TG_NEU]]</f>
        <v>0.44444444444444442</v>
      </c>
      <c r="BT157" s="36">
        <f>Tabla25[[#This Row],[PAS_DUR_COR_COD_ROS_TG_NEU]]-Tabla25[[#This Row],[ESC_DUR_COR_COD_ROS_TG_NEU]]</f>
        <v>76.125</v>
      </c>
      <c r="BU157" s="36">
        <f>Tabla25[[#This Row],[PAS_NUM_COR_COD_ROS_TG_POS]]-Tabla25[[#This Row],[ESC_NUM_COR_COD_ROS_TG_POS]]</f>
        <v>1.6052631578947367</v>
      </c>
      <c r="BV157" s="36">
        <f>Tabla25[[#This Row],[PAS_DUR_COR_COD_ROS_TG_POS]]-Tabla25[[#This Row],[ESC_DUR_COR_COD_ROS_TG_POS]]</f>
        <v>870.77777777777783</v>
      </c>
      <c r="BW157" s="36">
        <f>Tabla25[[#This Row],[PAS_NUM_COR_COD_ROS_TG_TOT]]-Tabla25[[#This Row],[ESC_NUM_COR_COD_ROS_TG_TOT]]</f>
        <v>0.84278002699055343</v>
      </c>
      <c r="BX157" s="36">
        <f>Tabla25[[#This Row],[PAS_DUR_COR_COD_ROS_TG_TOT]]-Tabla25[[#This Row],[ESC_DUR_COR_COD_ROS_TG_TOT]]</f>
        <v>500.84000000000015</v>
      </c>
      <c r="BY157" s="39">
        <f>Tabla25[[#This Row],[PAS_NUM_COR_COD_ESC_TG_NEG]]-Tabla25[[#This Row],[ESC_NUM_COR_COD_ESC_TG_NEG]]</f>
        <v>0.32499999999999996</v>
      </c>
      <c r="BZ157" s="39">
        <f>Tabla25[[#This Row],[PAS_DUR_COR_COD_ESC_TG_NEG]]-Tabla25[[#This Row],[ESC_DUR_COR_COD_ESC_TG_NEG]]</f>
        <v>-209.125</v>
      </c>
      <c r="CA157" s="39">
        <f>Tabla25[[#This Row],[PAS_NUM_COR_COD_ESC_TG_NEU]]-Tabla25[[#This Row],[ESC_NUM_COR_COD_ESC_TG_NEU]]</f>
        <v>1.2666666666666666</v>
      </c>
      <c r="CB157" s="39">
        <f>Tabla25[[#This Row],[PAS_DUR_COR_COD_ESC_TG_NEU]]-Tabla25[[#This Row],[ESC_DUR_COR_COD_ESC_TG_NEU]]</f>
        <v>667.11111111111109</v>
      </c>
      <c r="CC157" s="39">
        <f>Tabla25[[#This Row],[PAS_NUM_COR_COD_ESC_TG_POS]]-Tabla25[[#This Row],[ESC_NUM_COR_COD_ESC_TG_POS]]</f>
        <v>1.0526315789473686</v>
      </c>
      <c r="CD157" s="39">
        <f>Tabla25[[#This Row],[PAS_DUR_COR_COD_ESC_TG_POS]]-Tabla25[[#This Row],[ESC_DUR_COR_COD_ESC_TG_POS]]</f>
        <v>122.56666666666661</v>
      </c>
      <c r="CE157" s="39">
        <f>Tabla25[[#This Row],[PAS_NUM_COR_COD_ESC_TG_TOT]]-Tabla25[[#This Row],[ESC_NUM_COR_COD_ESC_TG_TOT]]</f>
        <v>0.91160593792172739</v>
      </c>
      <c r="CF157" s="39">
        <f>Tabla25[[#This Row],[PAS_DUR_COR_COD_ESC_TG_TOT]]-Tabla25[[#This Row],[ESC_DUR_COR_COD_ESC_TG_TOT]]</f>
        <v>250.60185185185185</v>
      </c>
      <c r="CG157" s="42">
        <f>Tabla25[[#This Row],[PAS_NUM_COR_COD_ROS_TG_NEG]]-Tabla25[[#This Row],[PAS_NUM_COR_COD_ESC_TG_NEG]]</f>
        <v>0.59999999999999987</v>
      </c>
      <c r="CH157" s="42">
        <f>Tabla25[[#This Row],[PAS_NUM_COR_COD_ROS_TG_NEU]]-Tabla25[[#This Row],[PAS_NUM_COR_COD_ESC_TG_NEU]]</f>
        <v>0.27777777777777768</v>
      </c>
      <c r="CI157" s="42">
        <f>Tabla25[[#This Row],[PAS_NUM_COR_COD_ROS_TG_POS]]-Tabla25[[#This Row],[PAS_NUM_COR_COD_ESC_TG_POS]]</f>
        <v>5.2631578947368141E-2</v>
      </c>
      <c r="CJ157" s="42">
        <f>Tabla25[[#This Row],[PAS_NUM_COR_COD_ROS_TG_TOT]]-Tabla25[[#This Row],[PAS_NUM_COR_COD_ESC_TG_TOT]]</f>
        <v>0.31578947368421062</v>
      </c>
      <c r="CK157" s="42">
        <f>Tabla25[[#This Row],[PAS_DUR_COR_COD_ROS_TG_NEG]]-Tabla25[[#This Row],[PAS_DUR_COR_COD_ESC_TG_NEG]]</f>
        <v>272.375</v>
      </c>
      <c r="CL157" s="42">
        <f>Tabla25[[#This Row],[PAS_DUR_COR_COD_ROS_TG_NEU]]-Tabla25[[#This Row],[PAS_DUR_COR_COD_ESC_TG_NEU]]</f>
        <v>310.34722222222217</v>
      </c>
      <c r="CM157" s="42">
        <f>Tabla25[[#This Row],[PAS_DUR_COR_COD_ROS_TG_POS]]-Tabla25[[#This Row],[PAS_DUR_COR_COD_ESC_TG_POS]]</f>
        <v>163.87777777777785</v>
      </c>
      <c r="CN157" s="42">
        <f>Tabla25[[#This Row],[PAS_DUR_COR_COD_ROS_TG_TOT]]-Tabla25[[#This Row],[PAS_DUR_COR_COD_ESC_TG_TOT]]</f>
        <v>248.78814814814825</v>
      </c>
      <c r="CO157" s="44">
        <f>Tabla25[[#This Row],[ESC_NUM_COR_COD_ROS_TG_NEG]]-Tabla25[[#This Row],[ESC_NUM_COR_COD_ESC_TG_NEG]]</f>
        <v>0.375</v>
      </c>
      <c r="CP157" s="44">
        <f>Tabla25[[#This Row],[ESC_NUM_COR_COD_ROS_TG_NEU]]-Tabla25[[#This Row],[ESC_NUM_COR_COD_ESC_TG_NEU]]</f>
        <v>1.1000000000000001</v>
      </c>
      <c r="CQ157" s="44">
        <f>Tabla25[[#This Row],[ESC_NUM_COR_COD_ROS_TG_POS]]-Tabla25[[#This Row],[ESC_NUM_COR_COD_ESC_TG_POS]]</f>
        <v>-0.5</v>
      </c>
      <c r="CR157" s="44">
        <f>Tabla25[[#This Row],[ESC_NUM_COR_COD_ROS_TG_TOT]]-Tabla25[[#This Row],[ESC_NUM_COR_COD_ESC_TG_TOT]]</f>
        <v>0.38461538461538458</v>
      </c>
      <c r="CS157" s="44">
        <f>Tabla25[[#This Row],[ESC_DUR_COR_COD_ROS_TG_NEG]]-Tabla25[[#This Row],[ESC_DUR_COR_COD_ESC_TG_NEG]]</f>
        <v>-520</v>
      </c>
      <c r="CT157" s="44">
        <f>Tabla25[[#This Row],[ESC_DUR_COR_COD_ROS_TG_NEU]]-Tabla25[[#This Row],[ESC_DUR_COR_COD_ESC_TG_NEU]]</f>
        <v>901.33333333333326</v>
      </c>
      <c r="CU157" s="44">
        <f>Tabla25[[#This Row],[ESC_DUR_COR_COD_ROS_TG_POS]]-Tabla25[[#This Row],[ESC_DUR_COR_COD_ESC_TG_POS]]</f>
        <v>-584.33333333333337</v>
      </c>
      <c r="CV157" s="44">
        <f>Tabla25[[#This Row],[ESC_DUR_COR_COD_ROS_TG_TOT]]-Tabla25[[#This Row],[ESC_DUR_COR_COD_ESC_TG_TOT]]</f>
        <v>-1.4500000000000455</v>
      </c>
      <c r="CW157" s="47">
        <f>Tabla25[[#This Row],[ROS_NUM_COR_COD_ROS_TG_NEG]]-Tabla25[[#This Row],[ROS_NUM_COR_COD_ESC_TG_NEG]]</f>
        <v>-1.2857142857142856</v>
      </c>
      <c r="CX157" s="47">
        <f>Tabla25[[#This Row],[ROS_NUM_COR_COD_ROS_TG_NEU]]-Tabla25[[#This Row],[ROS_NUM_COR_COD_ESC_TG_NEU]]</f>
        <v>4.4000000000000004</v>
      </c>
      <c r="CY157" s="47">
        <f>Tabla25[[#This Row],[ROS_NUM_COR_COD_ROS_TG_POS]]-Tabla25[[#This Row],[ROS_NUM_COR_COD_ESC_TG_POS]]</f>
        <v>0.20000000000000018</v>
      </c>
      <c r="CZ157" s="47">
        <f>Tabla25[[#This Row],[ROS_NUM_COR_COD_ROS_TG_TOT]]-Tabla25[[#This Row],[ROS_NUM_COR_COD_ESC_TG_TOT]]</f>
        <v>1.3703703703703702</v>
      </c>
      <c r="DA157" s="47">
        <f>Tabla25[[#This Row],[ROS_DUR_COR_COD_ROS_TG_NEG]]-Tabla25[[#This Row],[ROS_DUR_COR_COD_ESC_TG_NEG]]</f>
        <v>-596.36666666666667</v>
      </c>
      <c r="DB157" s="47">
        <f>Tabla25[[#This Row],[ROS_DUR_COR_COD_ROS_TG_NEU]]-Tabla25[[#This Row],[ROS_DUR_COR_COD_ESC_TG_NEU]]</f>
        <v>109.7777777777776</v>
      </c>
      <c r="DC157" s="47">
        <f>Tabla25[[#This Row],[ROS_DUR_COR_COD_ROS_TG_POS]]-Tabla25[[#This Row],[ROS_DUR_COR_COD_ESC_TG_POS]]</f>
        <v>-71.015873015873012</v>
      </c>
      <c r="DD157" s="47">
        <f>Tabla25[[#This Row],[ROS_DUR_COR_COD_ROS_TG_TOT]]-Tabla25[[#This Row],[ROS_DUR_COR_COD_ESC_TG_TOT]]</f>
        <v>-113.17500000000018</v>
      </c>
      <c r="DE157" s="57">
        <v>155.5</v>
      </c>
      <c r="DF157" s="57">
        <v>156.33333333333334</v>
      </c>
      <c r="DG157" s="57">
        <v>247.11111111111111</v>
      </c>
      <c r="DH157" s="57">
        <v>190.16666666666666</v>
      </c>
      <c r="DI157" s="57">
        <v>197.2</v>
      </c>
      <c r="DJ157" s="57">
        <v>303</v>
      </c>
      <c r="DK157" s="57">
        <v>295.14285714285717</v>
      </c>
      <c r="DL157" s="57">
        <v>264.06666666666666</v>
      </c>
      <c r="DM157" s="57">
        <v>235.75</v>
      </c>
      <c r="DN157" s="57">
        <v>265.33333333333331</v>
      </c>
      <c r="DO157" s="57">
        <v>172.66666666666666</v>
      </c>
      <c r="DP157" s="57">
        <v>225.7</v>
      </c>
      <c r="DQ157" s="57">
        <v>294.5</v>
      </c>
      <c r="DR157" s="57">
        <v>134.33333333333334</v>
      </c>
      <c r="DS157" s="57">
        <v>305.66666666666669</v>
      </c>
      <c r="DT157" s="57">
        <v>238.625</v>
      </c>
      <c r="DU157" s="57">
        <v>310</v>
      </c>
      <c r="DV157" s="57">
        <v>262</v>
      </c>
      <c r="DW157" s="57">
        <v>301.11111111111109</v>
      </c>
      <c r="DX157" s="57">
        <v>291.44</v>
      </c>
      <c r="DY157" s="57">
        <v>311.875</v>
      </c>
      <c r="DZ157" s="57">
        <v>243.22222222222223</v>
      </c>
      <c r="EA157" s="57">
        <v>251.7</v>
      </c>
      <c r="EB157" s="57">
        <v>266.7037037037037</v>
      </c>
      <c r="EC157" s="57">
        <f>Tabla25[[#This Row],[ROS_1DU_COR_COD_ROS_TG_NEG]]-Tabla25[[#This Row],[ROS_1DU_COR_COD_ESC_TG_NEG]]</f>
        <v>-41.699999999999989</v>
      </c>
      <c r="ED157" s="57">
        <f>Tabla25[[#This Row],[ROS_1DU_COR_COD_ROS_TG_NEU]]-Tabla25[[#This Row],[ROS_1DU_COR_COD_ESC_TG_NEU]]</f>
        <v>-146.66666666666666</v>
      </c>
      <c r="EE157" s="57">
        <f>Tabla25[[#This Row],[ROS_1DU_COR_COD_ROS_TG_POS]]-Tabla25[[#This Row],[ROS_1DU_COR_COD_ESC_TG_POS]]</f>
        <v>-48.031746031746053</v>
      </c>
      <c r="EF157" s="57">
        <f>Tabla25[[#This Row],[ROS_1DU_COR_COD_ROS_TG_TOT]]-Tabla25[[#This Row],[ROS_1DU_COR_COD_ESC_TG_TOT]]</f>
        <v>-73.900000000000006</v>
      </c>
      <c r="EG157" s="57">
        <f>Tabla25[[#This Row],[ESC_1DU_COR_COD_ROS_TG_NEG]]-Tabla25[[#This Row],[ESC_1DU_COR_COD_ESC_TG_NEG]]</f>
        <v>-58.75</v>
      </c>
      <c r="EH157" s="57">
        <f>Tabla25[[#This Row],[ESC_1DU_COR_COD_ROS_TG_NEU]]-Tabla25[[#This Row],[ESC_1DU_COR_COD_ESC_TG_NEU]]</f>
        <v>130.99999999999997</v>
      </c>
      <c r="EI157" s="57">
        <f>Tabla25[[#This Row],[ESC_1DU_COR_COD_ROS_TG_POS]]-Tabla25[[#This Row],[ESC_1DU_COR_COD_ESC_TG_POS]]</f>
        <v>-133.00000000000003</v>
      </c>
      <c r="EJ157" s="57">
        <f>Tabla25[[#This Row],[ESC_1DU_COR_COD_ROS_TG_TOT]]-Tabla25[[#This Row],[ESC_1DU_COR_COD_ESC_TG_TOT]]</f>
        <v>-12.925000000000011</v>
      </c>
      <c r="EK157" s="57">
        <f>Tabla25[[#This Row],[PAS_1DU_COR_COD_ROS_TG_NEG]]-Tabla25[[#This Row],[PAS_1DU_COR_COD_ESC_TG_NEG]]</f>
        <v>-1.875</v>
      </c>
      <c r="EL157" s="57">
        <f>Tabla25[[#This Row],[PAS_1DU_COR_COD_ROS_TG_NEU]]-Tabla25[[#This Row],[PAS_1DU_COR_COD_ESC_TG_NEU]]</f>
        <v>18.777777777777771</v>
      </c>
      <c r="EM157" s="57">
        <f>Tabla25[[#This Row],[PAS_1DU_COR_COD_ROS_TG_POS]]-Tabla25[[#This Row],[PAS_1DU_COR_COD_ESC_TG_POS]]</f>
        <v>49.411111111111097</v>
      </c>
      <c r="EN157" s="57">
        <f>Tabla25[[#This Row],[PAS_1DU_COR_COD_ROS_TG_TOT]]-Tabla25[[#This Row],[PAS_1DU_COR_COD_ESC_TG_TOT]]</f>
        <v>24.736296296296302</v>
      </c>
    </row>
    <row r="158" spans="1:144" x14ac:dyDescent="0.3">
      <c r="A158" s="2" t="s">
        <v>156</v>
      </c>
      <c r="B158" s="2">
        <v>50</v>
      </c>
      <c r="C158" s="2">
        <v>1</v>
      </c>
      <c r="D158" s="2">
        <v>51</v>
      </c>
      <c r="E158" s="19">
        <v>3.5555555555555554</v>
      </c>
      <c r="F158" s="19">
        <v>598.875</v>
      </c>
      <c r="G158" s="19">
        <v>2.7</v>
      </c>
      <c r="H158" s="19">
        <v>426.05882352941177</v>
      </c>
      <c r="I158" s="19">
        <v>2.5</v>
      </c>
      <c r="J158" s="19">
        <v>518.78571428571433</v>
      </c>
      <c r="K158" s="19">
        <v>2.9107142857142856</v>
      </c>
      <c r="L158" s="19">
        <v>512.51063829787233</v>
      </c>
      <c r="M158" s="21">
        <v>2.9444444444444446</v>
      </c>
      <c r="N158" s="21">
        <v>522.875</v>
      </c>
      <c r="O158" s="21">
        <v>2.5499999999999998</v>
      </c>
      <c r="P158" s="21">
        <v>415.15789473684208</v>
      </c>
      <c r="Q158" s="21">
        <v>3.9444444444444446</v>
      </c>
      <c r="R158" s="21">
        <v>633.11111111111109</v>
      </c>
      <c r="S158" s="21">
        <v>3.125</v>
      </c>
      <c r="T158" s="21">
        <v>521.69811320754718</v>
      </c>
      <c r="U158" s="22">
        <v>3.5555555555555554</v>
      </c>
      <c r="V158" s="22">
        <v>867.5</v>
      </c>
      <c r="W158" s="22">
        <v>3.2222222222222223</v>
      </c>
      <c r="X158" s="22">
        <v>671</v>
      </c>
      <c r="Y158" s="22">
        <v>5.4</v>
      </c>
      <c r="Z158" s="22">
        <v>932.5</v>
      </c>
      <c r="AA158" s="22">
        <v>4.1071428571428568</v>
      </c>
      <c r="AB158" s="22">
        <v>829.08333333333337</v>
      </c>
      <c r="AC158" s="24">
        <v>3.3333333333333335</v>
      </c>
      <c r="AD158" s="24">
        <v>733.25</v>
      </c>
      <c r="AE158" s="24">
        <v>1.8888888888888888</v>
      </c>
      <c r="AF158" s="24">
        <v>328</v>
      </c>
      <c r="AG158" s="24">
        <v>1.5</v>
      </c>
      <c r="AH158" s="24">
        <v>492.6</v>
      </c>
      <c r="AI158" s="24">
        <v>2.2142857142857144</v>
      </c>
      <c r="AJ158" s="24">
        <v>521.57142857142856</v>
      </c>
      <c r="AK158" s="26">
        <v>2.75</v>
      </c>
      <c r="AL158" s="26">
        <v>734.4</v>
      </c>
      <c r="AM158" s="26">
        <v>1.9</v>
      </c>
      <c r="AN158" s="26">
        <v>715.6</v>
      </c>
      <c r="AO158" s="26">
        <v>4.0999999999999996</v>
      </c>
      <c r="AP158" s="26">
        <v>848.85714285714289</v>
      </c>
      <c r="AQ158" s="26">
        <v>2.9285714285714284</v>
      </c>
      <c r="AR158" s="26">
        <v>776</v>
      </c>
      <c r="AS158" s="28">
        <v>1.75</v>
      </c>
      <c r="AT158" s="28">
        <v>680.25</v>
      </c>
      <c r="AU158" s="28">
        <v>2.2999999999999998</v>
      </c>
      <c r="AV158" s="28">
        <v>572.85714285714289</v>
      </c>
      <c r="AW158" s="28">
        <v>3</v>
      </c>
      <c r="AX158" s="28">
        <v>593.125</v>
      </c>
      <c r="AY158" s="28">
        <v>2.3928571428571428</v>
      </c>
      <c r="AZ158" s="28">
        <v>604</v>
      </c>
      <c r="BA158" s="33">
        <f>Tabla25[[#This Row],[ROS_NUM_COR_COD_ROS_TG_NEG]]-Tabla25[[#This Row],[PAS_NUM_COR_COD_ROS_TG_NEG]]</f>
        <v>-1.1944444444444446</v>
      </c>
      <c r="BB158" s="33">
        <f>Tabla25[[#This Row],[ROS_DUR_COR_COD_ROS_TG_NEG]]-Tabla25[[#This Row],[PAS_DUR_COR_COD_ROS_TG_NEG]]</f>
        <v>157.375</v>
      </c>
      <c r="BC158" s="33">
        <f>Tabla25[[#This Row],[ROS_NUM_COR_COD_ROS_TG_NEU]]-Tabla25[[#This Row],[PAS_NUM_COR_COD_ROS_TG_NEU]]</f>
        <v>-0.25</v>
      </c>
      <c r="BD158" s="33">
        <f>Tabla25[[#This Row],[ROS_DUR_COR_COD_ROS_TG_NEU]]-Tabla25[[#This Row],[PAS_DUR_COR_COD_ROS_TG_NEU]]</f>
        <v>157.69924812030081</v>
      </c>
      <c r="BE158" s="33">
        <f>Tabla25[[#This Row],[ROS_NUM_COR_COD_ROS_TG_POS]]-Tabla25[[#This Row],[PAS_NUM_COR_COD_ROS_TG_POS]]</f>
        <v>-0.94444444444444464</v>
      </c>
      <c r="BF158" s="33">
        <f>Tabla25[[#This Row],[ROS_DUR_COR_COD_ROS_TG_POS]]-Tabla25[[#This Row],[PAS_DUR_COR_COD_ROS_TG_POS]]</f>
        <v>-39.986111111111086</v>
      </c>
      <c r="BG158" s="33">
        <f>Tabla25[[#This Row],[ROS_NUM_COR_COD_ROS_TG_TOT]]-Tabla25[[#This Row],[PAS_NUM_COR_COD_ROS_TG_TOT]]</f>
        <v>-0.73214285714285721</v>
      </c>
      <c r="BH158" s="33">
        <f>Tabla25[[#This Row],[ROS_DUR_COR_COD_ROS_TG_TOT]]-Tabla25[[#This Row],[PAS_DUR_COR_COD_ROS_TG_TOT]]</f>
        <v>82.301886792452819</v>
      </c>
      <c r="BI158" s="30">
        <f>Tabla25[[#This Row],[ROS_NUM_COR_COD_ESC_TG_NEG]]-Tabla25[[#This Row],[PAS_NUM_COR_COD_ESC_TG_NEG]]</f>
        <v>-0.80555555555555536</v>
      </c>
      <c r="BJ158" s="30">
        <f>Tabla25[[#This Row],[ROS_DUR_COR_COD_ESC_TG_NEG]]-Tabla25[[#This Row],[PAS_DUR_COR_COD_ESC_TG_NEG]]</f>
        <v>135.52499999999998</v>
      </c>
      <c r="BK158" s="30">
        <f>Tabla25[[#This Row],[ROS_NUM_COR_COD_ESC_TG_NEU]]-Tabla25[[#This Row],[PAS_NUM_COR_COD_ESC_TG_NEU]]</f>
        <v>-0.80000000000000027</v>
      </c>
      <c r="BL158" s="30">
        <f>Tabla25[[#This Row],[ROS_DUR_COR_COD_ESC_TG_NEU]]-Tabla25[[#This Row],[PAS_DUR_COR_COD_ESC_TG_NEU]]</f>
        <v>289.54117647058825</v>
      </c>
      <c r="BM158" s="30">
        <f>Tabla25[[#This Row],[ROS_NUM_COR_COD_ESC_TG_POS]]-Tabla25[[#This Row],[PAS_NUM_COR_COD_ESC_TG_POS]]</f>
        <v>1.5999999999999996</v>
      </c>
      <c r="BN158" s="30">
        <f>Tabla25[[#This Row],[ROS_DUR_COR_COD_ESC_TG_POS]]-Tabla25[[#This Row],[PAS_DUR_COR_COD_ESC_TG_POS]]</f>
        <v>330.07142857142856</v>
      </c>
      <c r="BO158" s="30">
        <f>Tabla25[[#This Row],[ROS_NUM_COR_COD_ESC_TG_TOT]]-Tabla25[[#This Row],[PAS_NUM_COR_COD_ESC_TG_TOT]]</f>
        <v>1.7857142857142794E-2</v>
      </c>
      <c r="BP158" s="30">
        <f>Tabla25[[#This Row],[ROS_DUR_COR_COD_ESC_TG_TOT]]-Tabla25[[#This Row],[PAS_DUR_COR_COD_ESC_TG_TOT]]</f>
        <v>263.48936170212767</v>
      </c>
      <c r="BQ158" s="36">
        <f>Tabla25[[#This Row],[PAS_NUM_COR_COD_ROS_TG_NEG]]-Tabla25[[#This Row],[ESC_NUM_COR_COD_ROS_TG_NEG]]</f>
        <v>-0.38888888888888884</v>
      </c>
      <c r="BR158" s="36">
        <f>Tabla25[[#This Row],[PAS_DUR_COR_COD_ROS_TG_NEG]]-Tabla25[[#This Row],[ESC_DUR_COR_COD_ROS_TG_NEG]]</f>
        <v>-210.375</v>
      </c>
      <c r="BS158" s="36">
        <f>Tabla25[[#This Row],[PAS_NUM_COR_COD_ROS_TG_NEU]]-Tabla25[[#This Row],[ESC_NUM_COR_COD_ROS_TG_NEU]]</f>
        <v>0.66111111111111098</v>
      </c>
      <c r="BT158" s="36">
        <f>Tabla25[[#This Row],[PAS_DUR_COR_COD_ROS_TG_NEU]]-Tabla25[[#This Row],[ESC_DUR_COR_COD_ROS_TG_NEU]]</f>
        <v>87.157894736842081</v>
      </c>
      <c r="BU158" s="36">
        <f>Tabla25[[#This Row],[PAS_NUM_COR_COD_ROS_TG_POS]]-Tabla25[[#This Row],[ESC_NUM_COR_COD_ROS_TG_POS]]</f>
        <v>2.4444444444444446</v>
      </c>
      <c r="BV158" s="36">
        <f>Tabla25[[#This Row],[PAS_DUR_COR_COD_ROS_TG_POS]]-Tabla25[[#This Row],[ESC_DUR_COR_COD_ROS_TG_POS]]</f>
        <v>140.51111111111106</v>
      </c>
      <c r="BW158" s="36">
        <f>Tabla25[[#This Row],[PAS_NUM_COR_COD_ROS_TG_TOT]]-Tabla25[[#This Row],[ESC_NUM_COR_COD_ROS_TG_TOT]]</f>
        <v>0.91071428571428559</v>
      </c>
      <c r="BX158" s="36">
        <f>Tabla25[[#This Row],[PAS_DUR_COR_COD_ROS_TG_TOT]]-Tabla25[[#This Row],[ESC_DUR_COR_COD_ROS_TG_TOT]]</f>
        <v>0.12668463611862535</v>
      </c>
      <c r="BY158" s="39">
        <f>Tabla25[[#This Row],[PAS_NUM_COR_COD_ESC_TG_NEG]]-Tabla25[[#This Row],[ESC_NUM_COR_COD_ESC_TG_NEG]]</f>
        <v>0</v>
      </c>
      <c r="BZ158" s="39">
        <f>Tabla25[[#This Row],[PAS_DUR_COR_COD_ESC_TG_NEG]]-Tabla25[[#This Row],[ESC_DUR_COR_COD_ESC_TG_NEG]]</f>
        <v>-268.625</v>
      </c>
      <c r="CA158" s="39">
        <f>Tabla25[[#This Row],[PAS_NUM_COR_COD_ESC_TG_NEU]]-Tabla25[[#This Row],[ESC_NUM_COR_COD_ESC_TG_NEU]]</f>
        <v>-0.52222222222222214</v>
      </c>
      <c r="CB158" s="39">
        <f>Tabla25[[#This Row],[PAS_DUR_COR_COD_ESC_TG_NEU]]-Tabla25[[#This Row],[ESC_DUR_COR_COD_ESC_TG_NEU]]</f>
        <v>-244.94117647058823</v>
      </c>
      <c r="CC158" s="39">
        <f>Tabla25[[#This Row],[PAS_NUM_COR_COD_ESC_TG_POS]]-Tabla25[[#This Row],[ESC_NUM_COR_COD_ESC_TG_POS]]</f>
        <v>-2.9000000000000004</v>
      </c>
      <c r="CD158" s="39">
        <f>Tabla25[[#This Row],[PAS_DUR_COR_COD_ESC_TG_POS]]-Tabla25[[#This Row],[ESC_DUR_COR_COD_ESC_TG_POS]]</f>
        <v>-413.71428571428567</v>
      </c>
      <c r="CE158" s="39">
        <f>Tabla25[[#This Row],[PAS_NUM_COR_COD_ESC_TG_TOT]]-Tabla25[[#This Row],[ESC_NUM_COR_COD_ESC_TG_TOT]]</f>
        <v>-1.1964285714285712</v>
      </c>
      <c r="CF158" s="39">
        <f>Tabla25[[#This Row],[PAS_DUR_COR_COD_ESC_TG_TOT]]-Tabla25[[#This Row],[ESC_DUR_COR_COD_ESC_TG_TOT]]</f>
        <v>-316.57269503546104</v>
      </c>
      <c r="CG158" s="42">
        <f>Tabla25[[#This Row],[PAS_NUM_COR_COD_ROS_TG_NEG]]-Tabla25[[#This Row],[PAS_NUM_COR_COD_ESC_TG_NEG]]</f>
        <v>-0.61111111111111072</v>
      </c>
      <c r="CH158" s="42">
        <f>Tabla25[[#This Row],[PAS_NUM_COR_COD_ROS_TG_NEU]]-Tabla25[[#This Row],[PAS_NUM_COR_COD_ESC_TG_NEU]]</f>
        <v>-0.15000000000000036</v>
      </c>
      <c r="CI158" s="42">
        <f>Tabla25[[#This Row],[PAS_NUM_COR_COD_ROS_TG_POS]]-Tabla25[[#This Row],[PAS_NUM_COR_COD_ESC_TG_POS]]</f>
        <v>1.4444444444444446</v>
      </c>
      <c r="CJ158" s="42">
        <f>Tabla25[[#This Row],[PAS_NUM_COR_COD_ROS_TG_TOT]]-Tabla25[[#This Row],[PAS_NUM_COR_COD_ESC_TG_TOT]]</f>
        <v>0.21428571428571441</v>
      </c>
      <c r="CK158" s="42">
        <f>Tabla25[[#This Row],[PAS_DUR_COR_COD_ROS_TG_NEG]]-Tabla25[[#This Row],[PAS_DUR_COR_COD_ESC_TG_NEG]]</f>
        <v>-76</v>
      </c>
      <c r="CL158" s="42">
        <f>Tabla25[[#This Row],[PAS_DUR_COR_COD_ROS_TG_NEU]]-Tabla25[[#This Row],[PAS_DUR_COR_COD_ESC_TG_NEU]]</f>
        <v>-10.900928792569687</v>
      </c>
      <c r="CM158" s="42">
        <f>Tabla25[[#This Row],[PAS_DUR_COR_COD_ROS_TG_POS]]-Tabla25[[#This Row],[PAS_DUR_COR_COD_ESC_TG_POS]]</f>
        <v>114.32539682539675</v>
      </c>
      <c r="CN158" s="42">
        <f>Tabla25[[#This Row],[PAS_DUR_COR_COD_ROS_TG_TOT]]-Tabla25[[#This Row],[PAS_DUR_COR_COD_ESC_TG_TOT]]</f>
        <v>9.1874749096748474</v>
      </c>
      <c r="CO158" s="44">
        <f>Tabla25[[#This Row],[ESC_NUM_COR_COD_ROS_TG_NEG]]-Tabla25[[#This Row],[ESC_NUM_COR_COD_ESC_TG_NEG]]</f>
        <v>-0.22222222222222188</v>
      </c>
      <c r="CP158" s="44">
        <f>Tabla25[[#This Row],[ESC_NUM_COR_COD_ROS_TG_NEU]]-Tabla25[[#This Row],[ESC_NUM_COR_COD_ESC_TG_NEU]]</f>
        <v>-1.3333333333333335</v>
      </c>
      <c r="CQ158" s="44">
        <f>Tabla25[[#This Row],[ESC_NUM_COR_COD_ROS_TG_POS]]-Tabla25[[#This Row],[ESC_NUM_COR_COD_ESC_TG_POS]]</f>
        <v>-3.9000000000000004</v>
      </c>
      <c r="CR158" s="44">
        <f>Tabla25[[#This Row],[ESC_NUM_COR_COD_ROS_TG_TOT]]-Tabla25[[#This Row],[ESC_NUM_COR_COD_ESC_TG_TOT]]</f>
        <v>-1.8928571428571423</v>
      </c>
      <c r="CS158" s="44">
        <f>Tabla25[[#This Row],[ESC_DUR_COR_COD_ROS_TG_NEG]]-Tabla25[[#This Row],[ESC_DUR_COR_COD_ESC_TG_NEG]]</f>
        <v>-134.25</v>
      </c>
      <c r="CT158" s="44">
        <f>Tabla25[[#This Row],[ESC_DUR_COR_COD_ROS_TG_NEU]]-Tabla25[[#This Row],[ESC_DUR_COR_COD_ESC_TG_NEU]]</f>
        <v>-343</v>
      </c>
      <c r="CU158" s="44">
        <f>Tabla25[[#This Row],[ESC_DUR_COR_COD_ROS_TG_POS]]-Tabla25[[#This Row],[ESC_DUR_COR_COD_ESC_TG_POS]]</f>
        <v>-439.9</v>
      </c>
      <c r="CV158" s="44">
        <f>Tabla25[[#This Row],[ESC_DUR_COR_COD_ROS_TG_TOT]]-Tabla25[[#This Row],[ESC_DUR_COR_COD_ESC_TG_TOT]]</f>
        <v>-307.51190476190482</v>
      </c>
      <c r="CW158" s="47">
        <f>Tabla25[[#This Row],[ROS_NUM_COR_COD_ROS_TG_NEG]]-Tabla25[[#This Row],[ROS_NUM_COR_COD_ESC_TG_NEG]]</f>
        <v>-1</v>
      </c>
      <c r="CX158" s="47">
        <f>Tabla25[[#This Row],[ROS_NUM_COR_COD_ROS_TG_NEU]]-Tabla25[[#This Row],[ROS_NUM_COR_COD_ESC_TG_NEU]]</f>
        <v>0.39999999999999991</v>
      </c>
      <c r="CY158" s="47">
        <f>Tabla25[[#This Row],[ROS_NUM_COR_COD_ROS_TG_POS]]-Tabla25[[#This Row],[ROS_NUM_COR_COD_ESC_TG_POS]]</f>
        <v>-1.0999999999999996</v>
      </c>
      <c r="CZ158" s="47">
        <f>Tabla25[[#This Row],[ROS_NUM_COR_COD_ROS_TG_TOT]]-Tabla25[[#This Row],[ROS_NUM_COR_COD_ESC_TG_TOT]]</f>
        <v>-0.53571428571428559</v>
      </c>
      <c r="DA158" s="47">
        <f>Tabla25[[#This Row],[ROS_DUR_COR_COD_ROS_TG_NEG]]-Tabla25[[#This Row],[ROS_DUR_COR_COD_ESC_TG_NEG]]</f>
        <v>-54.149999999999977</v>
      </c>
      <c r="DB158" s="47">
        <f>Tabla25[[#This Row],[ROS_DUR_COR_COD_ROS_TG_NEU]]-Tabla25[[#This Row],[ROS_DUR_COR_COD_ESC_TG_NEU]]</f>
        <v>-142.74285714285713</v>
      </c>
      <c r="DC158" s="47">
        <f>Tabla25[[#This Row],[ROS_DUR_COR_COD_ROS_TG_POS]]-Tabla25[[#This Row],[ROS_DUR_COR_COD_ESC_TG_POS]]</f>
        <v>-255.73214285714289</v>
      </c>
      <c r="DD158" s="47">
        <f>Tabla25[[#This Row],[ROS_DUR_COR_COD_ROS_TG_TOT]]-Tabla25[[#This Row],[ROS_DUR_COR_COD_ESC_TG_TOT]]</f>
        <v>-172</v>
      </c>
      <c r="DE158" s="57">
        <v>201</v>
      </c>
      <c r="DF158" s="57">
        <v>228</v>
      </c>
      <c r="DG158" s="57">
        <v>163.375</v>
      </c>
      <c r="DH158" s="57">
        <v>195.10526315789474</v>
      </c>
      <c r="DI158" s="57">
        <v>140.80000000000001</v>
      </c>
      <c r="DJ158" s="57">
        <v>160.19999999999999</v>
      </c>
      <c r="DK158" s="57">
        <v>99.571428571428569</v>
      </c>
      <c r="DL158" s="57">
        <v>129.52941176470588</v>
      </c>
      <c r="DM158" s="57">
        <v>208.25</v>
      </c>
      <c r="DN158" s="57">
        <v>122.5</v>
      </c>
      <c r="DO158" s="57">
        <v>167.6</v>
      </c>
      <c r="DP158" s="57">
        <v>165.9047619047619</v>
      </c>
      <c r="DQ158" s="57">
        <v>172.5</v>
      </c>
      <c r="DR158" s="57">
        <v>197.125</v>
      </c>
      <c r="DS158" s="57">
        <v>140</v>
      </c>
      <c r="DT158" s="57">
        <v>167.16666666666666</v>
      </c>
      <c r="DU158" s="57">
        <v>151</v>
      </c>
      <c r="DV158" s="57">
        <v>144.94736842105263</v>
      </c>
      <c r="DW158" s="57">
        <v>162.44444444444446</v>
      </c>
      <c r="DX158" s="57">
        <v>152.71698113207546</v>
      </c>
      <c r="DY158" s="57">
        <v>132.75</v>
      </c>
      <c r="DZ158" s="57">
        <v>137.70588235294119</v>
      </c>
      <c r="EA158" s="57">
        <v>165.42857142857142</v>
      </c>
      <c r="EB158" s="57">
        <v>144.27659574468086</v>
      </c>
      <c r="EC158" s="57">
        <f>Tabla25[[#This Row],[ROS_1DU_COR_COD_ROS_TG_NEG]]-Tabla25[[#This Row],[ROS_1DU_COR_COD_ESC_TG_NEG]]</f>
        <v>60.199999999999989</v>
      </c>
      <c r="ED158" s="57">
        <f>Tabla25[[#This Row],[ROS_1DU_COR_COD_ROS_TG_NEU]]-Tabla25[[#This Row],[ROS_1DU_COR_COD_ESC_TG_NEU]]</f>
        <v>67.800000000000011</v>
      </c>
      <c r="EE158" s="57">
        <f>Tabla25[[#This Row],[ROS_1DU_COR_COD_ROS_TG_POS]]-Tabla25[[#This Row],[ROS_1DU_COR_COD_ESC_TG_POS]]</f>
        <v>63.803571428571431</v>
      </c>
      <c r="EF158" s="57">
        <f>Tabla25[[#This Row],[ROS_1DU_COR_COD_ROS_TG_TOT]]-Tabla25[[#This Row],[ROS_1DU_COR_COD_ESC_TG_TOT]]</f>
        <v>65.575851393188856</v>
      </c>
      <c r="EG158" s="57">
        <f>Tabla25[[#This Row],[ESC_1DU_COR_COD_ROS_TG_NEG]]-Tabla25[[#This Row],[ESC_1DU_COR_COD_ESC_TG_NEG]]</f>
        <v>35.75</v>
      </c>
      <c r="EH158" s="57">
        <f>Tabla25[[#This Row],[ESC_1DU_COR_COD_ROS_TG_NEU]]-Tabla25[[#This Row],[ESC_1DU_COR_COD_ESC_TG_NEU]]</f>
        <v>-74.625</v>
      </c>
      <c r="EI158" s="57">
        <f>Tabla25[[#This Row],[ESC_1DU_COR_COD_ROS_TG_POS]]-Tabla25[[#This Row],[ESC_1DU_COR_COD_ESC_TG_POS]]</f>
        <v>27.599999999999994</v>
      </c>
      <c r="EJ158" s="57">
        <f>Tabla25[[#This Row],[ESC_1DU_COR_COD_ROS_TG_TOT]]-Tabla25[[#This Row],[ESC_1DU_COR_COD_ESC_TG_TOT]]</f>
        <v>-1.2619047619047592</v>
      </c>
      <c r="EK158" s="57">
        <f>Tabla25[[#This Row],[PAS_1DU_COR_COD_ROS_TG_NEG]]-Tabla25[[#This Row],[PAS_1DU_COR_COD_ESC_TG_NEG]]</f>
        <v>18.25</v>
      </c>
      <c r="EL158" s="57">
        <f>Tabla25[[#This Row],[PAS_1DU_COR_COD_ROS_TG_NEU]]-Tabla25[[#This Row],[PAS_1DU_COR_COD_ESC_TG_NEU]]</f>
        <v>7.2414860681114419</v>
      </c>
      <c r="EM158" s="57">
        <f>Tabla25[[#This Row],[PAS_1DU_COR_COD_ROS_TG_POS]]-Tabla25[[#This Row],[PAS_1DU_COR_COD_ESC_TG_POS]]</f>
        <v>-2.9841269841269593</v>
      </c>
      <c r="EN158" s="57">
        <f>Tabla25[[#This Row],[PAS_1DU_COR_COD_ROS_TG_TOT]]-Tabla25[[#This Row],[PAS_1DU_COR_COD_ESC_TG_TOT]]</f>
        <v>8.4403853873945991</v>
      </c>
    </row>
    <row r="159" spans="1:144" x14ac:dyDescent="0.3">
      <c r="A159" s="2" t="s">
        <v>157</v>
      </c>
      <c r="B159" s="2">
        <v>50</v>
      </c>
      <c r="C159" s="2">
        <v>1</v>
      </c>
      <c r="D159" s="2">
        <v>52</v>
      </c>
      <c r="E159" s="19">
        <v>1.8</v>
      </c>
      <c r="F159" s="19">
        <v>530.5</v>
      </c>
      <c r="G159" s="19">
        <v>2.0499999999999998</v>
      </c>
      <c r="H159" s="19">
        <v>625.64285714285711</v>
      </c>
      <c r="I159" s="19">
        <v>1.8947368421052631</v>
      </c>
      <c r="J159" s="19">
        <v>513.57142857142856</v>
      </c>
      <c r="K159" s="19">
        <v>1.9152542372881356</v>
      </c>
      <c r="L159" s="19">
        <v>556.57142857142856</v>
      </c>
      <c r="M159" s="21">
        <v>2.15</v>
      </c>
      <c r="N159" s="21">
        <v>820.66666666666663</v>
      </c>
      <c r="O159" s="21">
        <v>1.55</v>
      </c>
      <c r="P159" s="21">
        <v>494.07692307692309</v>
      </c>
      <c r="Q159" s="21">
        <v>2.263157894736842</v>
      </c>
      <c r="R159" s="21">
        <v>616</v>
      </c>
      <c r="S159" s="21">
        <v>1.9830508474576272</v>
      </c>
      <c r="T159" s="21">
        <v>637.77499999999998</v>
      </c>
      <c r="U159" s="22">
        <v>0</v>
      </c>
      <c r="W159" s="22">
        <v>0</v>
      </c>
      <c r="Y159" s="22">
        <v>0</v>
      </c>
      <c r="AA159" s="22">
        <v>0</v>
      </c>
      <c r="AC159" s="24">
        <v>0</v>
      </c>
      <c r="AE159" s="24">
        <v>0</v>
      </c>
      <c r="AG159" s="24">
        <v>0</v>
      </c>
      <c r="AI159" s="24">
        <v>0</v>
      </c>
      <c r="AK159" s="26">
        <v>0</v>
      </c>
      <c r="AM159" s="26">
        <v>0</v>
      </c>
      <c r="AO159" s="26">
        <v>0</v>
      </c>
      <c r="AQ159" s="26">
        <v>0</v>
      </c>
      <c r="AS159" s="28">
        <v>0</v>
      </c>
      <c r="AU159" s="28">
        <v>0</v>
      </c>
      <c r="AW159" s="28">
        <v>0</v>
      </c>
      <c r="AY159" s="28">
        <v>0</v>
      </c>
      <c r="BA159" s="33">
        <f>Tabla25[[#This Row],[ROS_NUM_COR_COD_ROS_TG_NEG]]-Tabla25[[#This Row],[PAS_NUM_COR_COD_ROS_TG_NEG]]</f>
        <v>-2.15</v>
      </c>
      <c r="BB159" s="33">
        <f>Tabla25[[#This Row],[ROS_DUR_COR_COD_ROS_TG_NEG]]-Tabla25[[#This Row],[PAS_DUR_COR_COD_ROS_TG_NEG]]</f>
        <v>-820.66666666666663</v>
      </c>
      <c r="BC159" s="33">
        <f>Tabla25[[#This Row],[ROS_NUM_COR_COD_ROS_TG_NEU]]-Tabla25[[#This Row],[PAS_NUM_COR_COD_ROS_TG_NEU]]</f>
        <v>-1.55</v>
      </c>
      <c r="BD159" s="33">
        <f>Tabla25[[#This Row],[ROS_DUR_COR_COD_ROS_TG_NEU]]-Tabla25[[#This Row],[PAS_DUR_COR_COD_ROS_TG_NEU]]</f>
        <v>-494.07692307692309</v>
      </c>
      <c r="BE159" s="33">
        <f>Tabla25[[#This Row],[ROS_NUM_COR_COD_ROS_TG_POS]]-Tabla25[[#This Row],[PAS_NUM_COR_COD_ROS_TG_POS]]</f>
        <v>-2.263157894736842</v>
      </c>
      <c r="BF159" s="33">
        <f>Tabla25[[#This Row],[ROS_DUR_COR_COD_ROS_TG_POS]]-Tabla25[[#This Row],[PAS_DUR_COR_COD_ROS_TG_POS]]</f>
        <v>-616</v>
      </c>
      <c r="BG159" s="33">
        <f>Tabla25[[#This Row],[ROS_NUM_COR_COD_ROS_TG_TOT]]-Tabla25[[#This Row],[PAS_NUM_COR_COD_ROS_TG_TOT]]</f>
        <v>-1.9830508474576272</v>
      </c>
      <c r="BH159" s="33">
        <f>Tabla25[[#This Row],[ROS_DUR_COR_COD_ROS_TG_TOT]]-Tabla25[[#This Row],[PAS_DUR_COR_COD_ROS_TG_TOT]]</f>
        <v>-637.77499999999998</v>
      </c>
      <c r="BI159" s="30">
        <f>Tabla25[[#This Row],[ROS_NUM_COR_COD_ESC_TG_NEG]]-Tabla25[[#This Row],[PAS_NUM_COR_COD_ESC_TG_NEG]]</f>
        <v>-1.8</v>
      </c>
      <c r="BJ159" s="30">
        <f>Tabla25[[#This Row],[ROS_DUR_COR_COD_ESC_TG_NEG]]-Tabla25[[#This Row],[PAS_DUR_COR_COD_ESC_TG_NEG]]</f>
        <v>-530.5</v>
      </c>
      <c r="BK159" s="30">
        <f>Tabla25[[#This Row],[ROS_NUM_COR_COD_ESC_TG_NEU]]-Tabla25[[#This Row],[PAS_NUM_COR_COD_ESC_TG_NEU]]</f>
        <v>-2.0499999999999998</v>
      </c>
      <c r="BL159" s="30">
        <f>Tabla25[[#This Row],[ROS_DUR_COR_COD_ESC_TG_NEU]]-Tabla25[[#This Row],[PAS_DUR_COR_COD_ESC_TG_NEU]]</f>
        <v>-625.64285714285711</v>
      </c>
      <c r="BM159" s="30">
        <f>Tabla25[[#This Row],[ROS_NUM_COR_COD_ESC_TG_POS]]-Tabla25[[#This Row],[PAS_NUM_COR_COD_ESC_TG_POS]]</f>
        <v>-1.8947368421052631</v>
      </c>
      <c r="BN159" s="30">
        <f>Tabla25[[#This Row],[ROS_DUR_COR_COD_ESC_TG_POS]]-Tabla25[[#This Row],[PAS_DUR_COR_COD_ESC_TG_POS]]</f>
        <v>-513.57142857142856</v>
      </c>
      <c r="BO159" s="30">
        <f>Tabla25[[#This Row],[ROS_NUM_COR_COD_ESC_TG_TOT]]-Tabla25[[#This Row],[PAS_NUM_COR_COD_ESC_TG_TOT]]</f>
        <v>-1.9152542372881356</v>
      </c>
      <c r="BP159" s="30">
        <f>Tabla25[[#This Row],[ROS_DUR_COR_COD_ESC_TG_TOT]]-Tabla25[[#This Row],[PAS_DUR_COR_COD_ESC_TG_TOT]]</f>
        <v>-556.57142857142856</v>
      </c>
      <c r="BQ159" s="36">
        <f>Tabla25[[#This Row],[PAS_NUM_COR_COD_ROS_TG_NEG]]-Tabla25[[#This Row],[ESC_NUM_COR_COD_ROS_TG_NEG]]</f>
        <v>2.15</v>
      </c>
      <c r="BR159" s="36">
        <f>Tabla25[[#This Row],[PAS_DUR_COR_COD_ROS_TG_NEG]]-Tabla25[[#This Row],[ESC_DUR_COR_COD_ROS_TG_NEG]]</f>
        <v>820.66666666666663</v>
      </c>
      <c r="BS159" s="36">
        <f>Tabla25[[#This Row],[PAS_NUM_COR_COD_ROS_TG_NEU]]-Tabla25[[#This Row],[ESC_NUM_COR_COD_ROS_TG_NEU]]</f>
        <v>1.55</v>
      </c>
      <c r="BT159" s="36">
        <f>Tabla25[[#This Row],[PAS_DUR_COR_COD_ROS_TG_NEU]]-Tabla25[[#This Row],[ESC_DUR_COR_COD_ROS_TG_NEU]]</f>
        <v>494.07692307692309</v>
      </c>
      <c r="BU159" s="36">
        <f>Tabla25[[#This Row],[PAS_NUM_COR_COD_ROS_TG_POS]]-Tabla25[[#This Row],[ESC_NUM_COR_COD_ROS_TG_POS]]</f>
        <v>2.263157894736842</v>
      </c>
      <c r="BV159" s="36">
        <f>Tabla25[[#This Row],[PAS_DUR_COR_COD_ROS_TG_POS]]-Tabla25[[#This Row],[ESC_DUR_COR_COD_ROS_TG_POS]]</f>
        <v>616</v>
      </c>
      <c r="BW159" s="36">
        <f>Tabla25[[#This Row],[PAS_NUM_COR_COD_ROS_TG_TOT]]-Tabla25[[#This Row],[ESC_NUM_COR_COD_ROS_TG_TOT]]</f>
        <v>1.9830508474576272</v>
      </c>
      <c r="BX159" s="36">
        <f>Tabla25[[#This Row],[PAS_DUR_COR_COD_ROS_TG_TOT]]-Tabla25[[#This Row],[ESC_DUR_COR_COD_ROS_TG_TOT]]</f>
        <v>637.77499999999998</v>
      </c>
      <c r="BY159" s="39">
        <f>Tabla25[[#This Row],[PAS_NUM_COR_COD_ESC_TG_NEG]]-Tabla25[[#This Row],[ESC_NUM_COR_COD_ESC_TG_NEG]]</f>
        <v>1.8</v>
      </c>
      <c r="BZ159" s="39">
        <f>Tabla25[[#This Row],[PAS_DUR_COR_COD_ESC_TG_NEG]]-Tabla25[[#This Row],[ESC_DUR_COR_COD_ESC_TG_NEG]]</f>
        <v>530.5</v>
      </c>
      <c r="CA159" s="39">
        <f>Tabla25[[#This Row],[PAS_NUM_COR_COD_ESC_TG_NEU]]-Tabla25[[#This Row],[ESC_NUM_COR_COD_ESC_TG_NEU]]</f>
        <v>2.0499999999999998</v>
      </c>
      <c r="CB159" s="39">
        <f>Tabla25[[#This Row],[PAS_DUR_COR_COD_ESC_TG_NEU]]-Tabla25[[#This Row],[ESC_DUR_COR_COD_ESC_TG_NEU]]</f>
        <v>625.64285714285711</v>
      </c>
      <c r="CC159" s="39">
        <f>Tabla25[[#This Row],[PAS_NUM_COR_COD_ESC_TG_POS]]-Tabla25[[#This Row],[ESC_NUM_COR_COD_ESC_TG_POS]]</f>
        <v>1.8947368421052631</v>
      </c>
      <c r="CD159" s="39">
        <f>Tabla25[[#This Row],[PAS_DUR_COR_COD_ESC_TG_POS]]-Tabla25[[#This Row],[ESC_DUR_COR_COD_ESC_TG_POS]]</f>
        <v>513.57142857142856</v>
      </c>
      <c r="CE159" s="39">
        <f>Tabla25[[#This Row],[PAS_NUM_COR_COD_ESC_TG_TOT]]-Tabla25[[#This Row],[ESC_NUM_COR_COD_ESC_TG_TOT]]</f>
        <v>1.9152542372881356</v>
      </c>
      <c r="CF159" s="39">
        <f>Tabla25[[#This Row],[PAS_DUR_COR_COD_ESC_TG_TOT]]-Tabla25[[#This Row],[ESC_DUR_COR_COD_ESC_TG_TOT]]</f>
        <v>556.57142857142856</v>
      </c>
      <c r="CG159" s="42">
        <f>Tabla25[[#This Row],[PAS_NUM_COR_COD_ROS_TG_NEG]]-Tabla25[[#This Row],[PAS_NUM_COR_COD_ESC_TG_NEG]]</f>
        <v>0.34999999999999987</v>
      </c>
      <c r="CH159" s="42">
        <f>Tabla25[[#This Row],[PAS_NUM_COR_COD_ROS_TG_NEU]]-Tabla25[[#This Row],[PAS_NUM_COR_COD_ESC_TG_NEU]]</f>
        <v>-0.49999999999999978</v>
      </c>
      <c r="CI159" s="42">
        <f>Tabla25[[#This Row],[PAS_NUM_COR_COD_ROS_TG_POS]]-Tabla25[[#This Row],[PAS_NUM_COR_COD_ESC_TG_POS]]</f>
        <v>0.36842105263157898</v>
      </c>
      <c r="CJ159" s="42">
        <f>Tabla25[[#This Row],[PAS_NUM_COR_COD_ROS_TG_TOT]]-Tabla25[[#This Row],[PAS_NUM_COR_COD_ESC_TG_TOT]]</f>
        <v>6.7796610169491567E-2</v>
      </c>
      <c r="CK159" s="42">
        <f>Tabla25[[#This Row],[PAS_DUR_COR_COD_ROS_TG_NEG]]-Tabla25[[#This Row],[PAS_DUR_COR_COD_ESC_TG_NEG]]</f>
        <v>290.16666666666663</v>
      </c>
      <c r="CL159" s="42">
        <f>Tabla25[[#This Row],[PAS_DUR_COR_COD_ROS_TG_NEU]]-Tabla25[[#This Row],[PAS_DUR_COR_COD_ESC_TG_NEU]]</f>
        <v>-131.56593406593402</v>
      </c>
      <c r="CM159" s="42">
        <f>Tabla25[[#This Row],[PAS_DUR_COR_COD_ROS_TG_POS]]-Tabla25[[#This Row],[PAS_DUR_COR_COD_ESC_TG_POS]]</f>
        <v>102.42857142857144</v>
      </c>
      <c r="CN159" s="42">
        <f>Tabla25[[#This Row],[PAS_DUR_COR_COD_ROS_TG_TOT]]-Tabla25[[#This Row],[PAS_DUR_COR_COD_ESC_TG_TOT]]</f>
        <v>81.203571428571422</v>
      </c>
      <c r="CO159" s="44">
        <f>Tabla25[[#This Row],[ESC_NUM_COR_COD_ROS_TG_NEG]]-Tabla25[[#This Row],[ESC_NUM_COR_COD_ESC_TG_NEG]]</f>
        <v>0</v>
      </c>
      <c r="CP159" s="44">
        <f>Tabla25[[#This Row],[ESC_NUM_COR_COD_ROS_TG_NEU]]-Tabla25[[#This Row],[ESC_NUM_COR_COD_ESC_TG_NEU]]</f>
        <v>0</v>
      </c>
      <c r="CQ159" s="44">
        <f>Tabla25[[#This Row],[ESC_NUM_COR_COD_ROS_TG_POS]]-Tabla25[[#This Row],[ESC_NUM_COR_COD_ESC_TG_POS]]</f>
        <v>0</v>
      </c>
      <c r="CR159" s="44">
        <f>Tabla25[[#This Row],[ESC_NUM_COR_COD_ROS_TG_TOT]]-Tabla25[[#This Row],[ESC_NUM_COR_COD_ESC_TG_TOT]]</f>
        <v>0</v>
      </c>
      <c r="CS159" s="44">
        <f>Tabla25[[#This Row],[ESC_DUR_COR_COD_ROS_TG_NEG]]-Tabla25[[#This Row],[ESC_DUR_COR_COD_ESC_TG_NEG]]</f>
        <v>0</v>
      </c>
      <c r="CT159" s="44">
        <f>Tabla25[[#This Row],[ESC_DUR_COR_COD_ROS_TG_NEU]]-Tabla25[[#This Row],[ESC_DUR_COR_COD_ESC_TG_NEU]]</f>
        <v>0</v>
      </c>
      <c r="CU159" s="44">
        <f>Tabla25[[#This Row],[ESC_DUR_COR_COD_ROS_TG_POS]]-Tabla25[[#This Row],[ESC_DUR_COR_COD_ESC_TG_POS]]</f>
        <v>0</v>
      </c>
      <c r="CV159" s="44">
        <f>Tabla25[[#This Row],[ESC_DUR_COR_COD_ROS_TG_TOT]]-Tabla25[[#This Row],[ESC_DUR_COR_COD_ESC_TG_TOT]]</f>
        <v>0</v>
      </c>
      <c r="CW159" s="47">
        <f>Tabla25[[#This Row],[ROS_NUM_COR_COD_ROS_TG_NEG]]-Tabla25[[#This Row],[ROS_NUM_COR_COD_ESC_TG_NEG]]</f>
        <v>0</v>
      </c>
      <c r="CX159" s="47">
        <f>Tabla25[[#This Row],[ROS_NUM_COR_COD_ROS_TG_NEU]]-Tabla25[[#This Row],[ROS_NUM_COR_COD_ESC_TG_NEU]]</f>
        <v>0</v>
      </c>
      <c r="CY159" s="47">
        <f>Tabla25[[#This Row],[ROS_NUM_COR_COD_ROS_TG_POS]]-Tabla25[[#This Row],[ROS_NUM_COR_COD_ESC_TG_POS]]</f>
        <v>0</v>
      </c>
      <c r="CZ159" s="47">
        <f>Tabla25[[#This Row],[ROS_NUM_COR_COD_ROS_TG_TOT]]-Tabla25[[#This Row],[ROS_NUM_COR_COD_ESC_TG_TOT]]</f>
        <v>0</v>
      </c>
      <c r="DA159" s="47">
        <f>Tabla25[[#This Row],[ROS_DUR_COR_COD_ROS_TG_NEG]]-Tabla25[[#This Row],[ROS_DUR_COR_COD_ESC_TG_NEG]]</f>
        <v>0</v>
      </c>
      <c r="DB159" s="47">
        <f>Tabla25[[#This Row],[ROS_DUR_COR_COD_ROS_TG_NEU]]-Tabla25[[#This Row],[ROS_DUR_COR_COD_ESC_TG_NEU]]</f>
        <v>0</v>
      </c>
      <c r="DC159" s="47">
        <f>Tabla25[[#This Row],[ROS_DUR_COR_COD_ROS_TG_POS]]-Tabla25[[#This Row],[ROS_DUR_COR_COD_ESC_TG_POS]]</f>
        <v>0</v>
      </c>
      <c r="DD159" s="47">
        <f>Tabla25[[#This Row],[ROS_DUR_COR_COD_ROS_TG_TOT]]-Tabla25[[#This Row],[ROS_DUR_COR_COD_ESC_TG_TOT]]</f>
        <v>0</v>
      </c>
      <c r="DE159" s="57"/>
      <c r="DF159" s="57"/>
      <c r="DG159" s="57"/>
      <c r="DH159" s="57"/>
      <c r="DI159" s="57"/>
      <c r="DJ159" s="57"/>
      <c r="DK159" s="57"/>
      <c r="DL159" s="57"/>
      <c r="DM159" s="57"/>
      <c r="DN159" s="57"/>
      <c r="DO159" s="57"/>
      <c r="DP159" s="57"/>
      <c r="DQ159" s="57"/>
      <c r="DR159" s="57"/>
      <c r="DS159" s="57"/>
      <c r="DT159" s="57"/>
      <c r="DU159" s="57">
        <v>234.16666666666666</v>
      </c>
      <c r="DV159" s="57">
        <v>223.69230769230768</v>
      </c>
      <c r="DW159" s="57">
        <v>209.6</v>
      </c>
      <c r="DX159" s="57">
        <v>221.55</v>
      </c>
      <c r="DY159" s="57">
        <v>268.21428571428572</v>
      </c>
      <c r="DZ159" s="57">
        <v>212.07142857142858</v>
      </c>
      <c r="EA159" s="57">
        <v>193.85714285714286</v>
      </c>
      <c r="EB159" s="57">
        <v>224.71428571428572</v>
      </c>
      <c r="EC159" s="57">
        <f>Tabla25[[#This Row],[ROS_1DU_COR_COD_ROS_TG_NEG]]-Tabla25[[#This Row],[ROS_1DU_COR_COD_ESC_TG_NEG]]</f>
        <v>0</v>
      </c>
      <c r="ED159" s="57">
        <f>Tabla25[[#This Row],[ROS_1DU_COR_COD_ROS_TG_NEU]]-Tabla25[[#This Row],[ROS_1DU_COR_COD_ESC_TG_NEU]]</f>
        <v>0</v>
      </c>
      <c r="EE159" s="57">
        <f>Tabla25[[#This Row],[ROS_1DU_COR_COD_ROS_TG_POS]]-Tabla25[[#This Row],[ROS_1DU_COR_COD_ESC_TG_POS]]</f>
        <v>0</v>
      </c>
      <c r="EF159" s="57">
        <f>Tabla25[[#This Row],[ROS_1DU_COR_COD_ROS_TG_TOT]]-Tabla25[[#This Row],[ROS_1DU_COR_COD_ESC_TG_TOT]]</f>
        <v>0</v>
      </c>
      <c r="EG159" s="57">
        <f>Tabla25[[#This Row],[ESC_1DU_COR_COD_ROS_TG_NEG]]-Tabla25[[#This Row],[ESC_1DU_COR_COD_ESC_TG_NEG]]</f>
        <v>0</v>
      </c>
      <c r="EH159" s="57">
        <f>Tabla25[[#This Row],[ESC_1DU_COR_COD_ROS_TG_NEU]]-Tabla25[[#This Row],[ESC_1DU_COR_COD_ESC_TG_NEU]]</f>
        <v>0</v>
      </c>
      <c r="EI159" s="57">
        <f>Tabla25[[#This Row],[ESC_1DU_COR_COD_ROS_TG_POS]]-Tabla25[[#This Row],[ESC_1DU_COR_COD_ESC_TG_POS]]</f>
        <v>0</v>
      </c>
      <c r="EJ159" s="57">
        <f>Tabla25[[#This Row],[ESC_1DU_COR_COD_ROS_TG_TOT]]-Tabla25[[#This Row],[ESC_1DU_COR_COD_ESC_TG_TOT]]</f>
        <v>0</v>
      </c>
      <c r="EK159" s="57">
        <f>Tabla25[[#This Row],[PAS_1DU_COR_COD_ROS_TG_NEG]]-Tabla25[[#This Row],[PAS_1DU_COR_COD_ESC_TG_NEG]]</f>
        <v>-34.047619047619065</v>
      </c>
      <c r="EL159" s="57">
        <f>Tabla25[[#This Row],[PAS_1DU_COR_COD_ROS_TG_NEU]]-Tabla25[[#This Row],[PAS_1DU_COR_COD_ESC_TG_NEU]]</f>
        <v>11.620879120879096</v>
      </c>
      <c r="EM159" s="57">
        <f>Tabla25[[#This Row],[PAS_1DU_COR_COD_ROS_TG_POS]]-Tabla25[[#This Row],[PAS_1DU_COR_COD_ESC_TG_POS]]</f>
        <v>15.742857142857133</v>
      </c>
      <c r="EN159" s="57">
        <f>Tabla25[[#This Row],[PAS_1DU_COR_COD_ROS_TG_TOT]]-Tabla25[[#This Row],[PAS_1DU_COR_COD_ESC_TG_TOT]]</f>
        <v>-3.164285714285711</v>
      </c>
    </row>
    <row r="160" spans="1:144" x14ac:dyDescent="0.3">
      <c r="A160" s="2" t="s">
        <v>158</v>
      </c>
      <c r="B160" s="2">
        <v>50</v>
      </c>
      <c r="C160" s="2">
        <v>1</v>
      </c>
      <c r="D160" s="2">
        <v>52</v>
      </c>
      <c r="E160" s="19">
        <v>3.6842105263157894</v>
      </c>
      <c r="F160" s="19">
        <v>1073</v>
      </c>
      <c r="G160" s="19">
        <v>3.9</v>
      </c>
      <c r="H160" s="19">
        <v>1119.6428571428571</v>
      </c>
      <c r="I160" s="19">
        <v>4</v>
      </c>
      <c r="J160" s="19">
        <v>1355.75</v>
      </c>
      <c r="K160" s="19">
        <v>3.8644067796610169</v>
      </c>
      <c r="L160" s="19">
        <v>1176.7435897435898</v>
      </c>
      <c r="M160" s="21">
        <v>4.1052631578947372</v>
      </c>
      <c r="N160" s="21">
        <v>1056.7333333333333</v>
      </c>
      <c r="O160" s="21">
        <v>4.2</v>
      </c>
      <c r="P160" s="21">
        <v>1074.4375</v>
      </c>
      <c r="Q160" s="21">
        <v>4.6500000000000004</v>
      </c>
      <c r="R160" s="21">
        <v>1186.2142857142858</v>
      </c>
      <c r="S160" s="21">
        <v>4.3220338983050848</v>
      </c>
      <c r="T160" s="21">
        <v>1103.3111111111111</v>
      </c>
      <c r="U160" s="22">
        <v>5.5714285714285712</v>
      </c>
      <c r="V160" s="22">
        <v>1494.8571428571429</v>
      </c>
      <c r="W160" s="22">
        <v>5.5555555555555554</v>
      </c>
      <c r="X160" s="22">
        <v>1341.5555555555557</v>
      </c>
      <c r="Y160" s="22">
        <v>6.3</v>
      </c>
      <c r="Z160" s="22">
        <v>1629.4</v>
      </c>
      <c r="AA160" s="22">
        <v>5.8461538461538458</v>
      </c>
      <c r="AB160" s="22">
        <v>1493.5384615384614</v>
      </c>
      <c r="AC160" s="24">
        <v>2.4285714285714284</v>
      </c>
      <c r="AD160" s="24">
        <v>571</v>
      </c>
      <c r="AE160" s="24">
        <v>1.6666666666666667</v>
      </c>
      <c r="AF160" s="24">
        <v>587.6</v>
      </c>
      <c r="AG160" s="24">
        <v>0.9</v>
      </c>
      <c r="AH160" s="24">
        <v>417.16666666666669</v>
      </c>
      <c r="AI160" s="24">
        <v>1.5769230769230769</v>
      </c>
      <c r="AJ160" s="24">
        <v>524.33333333333337</v>
      </c>
      <c r="AK160" s="26">
        <v>1.8571428571428572</v>
      </c>
      <c r="AL160" s="26">
        <v>612.5</v>
      </c>
      <c r="AM160" s="26">
        <v>2.1428571428571428</v>
      </c>
      <c r="AN160" s="26">
        <v>721.4</v>
      </c>
      <c r="AO160" s="26">
        <v>2.8888888888888888</v>
      </c>
      <c r="AP160" s="26">
        <v>721.25</v>
      </c>
      <c r="AQ160" s="26">
        <v>2.347826086956522</v>
      </c>
      <c r="AR160" s="26">
        <v>695.70588235294122</v>
      </c>
      <c r="AS160" s="28">
        <v>6.1428571428571432</v>
      </c>
      <c r="AT160" s="28">
        <v>1685.2857142857142</v>
      </c>
      <c r="AU160" s="28">
        <v>5.2857142857142856</v>
      </c>
      <c r="AV160" s="28">
        <v>1470.5714285714287</v>
      </c>
      <c r="AW160" s="28">
        <v>5.7777777777777777</v>
      </c>
      <c r="AX160" s="28">
        <v>1366.6666666666667</v>
      </c>
      <c r="AY160" s="28">
        <v>5.7391304347826084</v>
      </c>
      <c r="AZ160" s="28">
        <v>1495.2608695652175</v>
      </c>
      <c r="BA160" s="33">
        <f>Tabla25[[#This Row],[ROS_NUM_COR_COD_ROS_TG_NEG]]-Tabla25[[#This Row],[PAS_NUM_COR_COD_ROS_TG_NEG]]</f>
        <v>2.0375939849624061</v>
      </c>
      <c r="BB160" s="33">
        <f>Tabla25[[#This Row],[ROS_DUR_COR_COD_ROS_TG_NEG]]-Tabla25[[#This Row],[PAS_DUR_COR_COD_ROS_TG_NEG]]</f>
        <v>628.55238095238087</v>
      </c>
      <c r="BC160" s="33">
        <f>Tabla25[[#This Row],[ROS_NUM_COR_COD_ROS_TG_NEU]]-Tabla25[[#This Row],[PAS_NUM_COR_COD_ROS_TG_NEU]]</f>
        <v>1.0857142857142854</v>
      </c>
      <c r="BD160" s="33">
        <f>Tabla25[[#This Row],[ROS_DUR_COR_COD_ROS_TG_NEU]]-Tabla25[[#This Row],[PAS_DUR_COR_COD_ROS_TG_NEU]]</f>
        <v>396.13392857142867</v>
      </c>
      <c r="BE160" s="33">
        <f>Tabla25[[#This Row],[ROS_NUM_COR_COD_ROS_TG_POS]]-Tabla25[[#This Row],[PAS_NUM_COR_COD_ROS_TG_POS]]</f>
        <v>1.1277777777777773</v>
      </c>
      <c r="BF160" s="33">
        <f>Tabla25[[#This Row],[ROS_DUR_COR_COD_ROS_TG_POS]]-Tabla25[[#This Row],[PAS_DUR_COR_COD_ROS_TG_POS]]</f>
        <v>180.45238095238096</v>
      </c>
      <c r="BG160" s="33">
        <f>Tabla25[[#This Row],[ROS_NUM_COR_COD_ROS_TG_TOT]]-Tabla25[[#This Row],[PAS_NUM_COR_COD_ROS_TG_TOT]]</f>
        <v>1.4170965364775236</v>
      </c>
      <c r="BH160" s="33">
        <f>Tabla25[[#This Row],[ROS_DUR_COR_COD_ROS_TG_TOT]]-Tabla25[[#This Row],[PAS_DUR_COR_COD_ROS_TG_TOT]]</f>
        <v>391.94975845410636</v>
      </c>
      <c r="BI160" s="30">
        <f>Tabla25[[#This Row],[ROS_NUM_COR_COD_ESC_TG_NEG]]-Tabla25[[#This Row],[PAS_NUM_COR_COD_ESC_TG_NEG]]</f>
        <v>-1.8270676691729322</v>
      </c>
      <c r="BJ160" s="30">
        <f>Tabla25[[#This Row],[ROS_DUR_COR_COD_ESC_TG_NEG]]-Tabla25[[#This Row],[PAS_DUR_COR_COD_ESC_TG_NEG]]</f>
        <v>-460.5</v>
      </c>
      <c r="BK160" s="30">
        <f>Tabla25[[#This Row],[ROS_NUM_COR_COD_ESC_TG_NEU]]-Tabla25[[#This Row],[PAS_NUM_COR_COD_ESC_TG_NEU]]</f>
        <v>-1.7571428571428571</v>
      </c>
      <c r="BL160" s="30">
        <f>Tabla25[[#This Row],[ROS_DUR_COR_COD_ESC_TG_NEU]]-Tabla25[[#This Row],[PAS_DUR_COR_COD_ESC_TG_NEU]]</f>
        <v>-398.24285714285713</v>
      </c>
      <c r="BM160" s="30">
        <f>Tabla25[[#This Row],[ROS_NUM_COR_COD_ESC_TG_POS]]-Tabla25[[#This Row],[PAS_NUM_COR_COD_ESC_TG_POS]]</f>
        <v>-1.1111111111111112</v>
      </c>
      <c r="BN160" s="30">
        <f>Tabla25[[#This Row],[ROS_DUR_COR_COD_ESC_TG_POS]]-Tabla25[[#This Row],[PAS_DUR_COR_COD_ESC_TG_POS]]</f>
        <v>-634.5</v>
      </c>
      <c r="BO160" s="30">
        <f>Tabla25[[#This Row],[ROS_NUM_COR_COD_ESC_TG_TOT]]-Tabla25[[#This Row],[PAS_NUM_COR_COD_ESC_TG_TOT]]</f>
        <v>-1.5165806927044949</v>
      </c>
      <c r="BP160" s="30">
        <f>Tabla25[[#This Row],[ROS_DUR_COR_COD_ESC_TG_TOT]]-Tabla25[[#This Row],[PAS_DUR_COR_COD_ESC_TG_TOT]]</f>
        <v>-481.03770739064862</v>
      </c>
      <c r="BQ160" s="36">
        <f>Tabla25[[#This Row],[PAS_NUM_COR_COD_ROS_TG_NEG]]-Tabla25[[#This Row],[ESC_NUM_COR_COD_ROS_TG_NEG]]</f>
        <v>1.6766917293233088</v>
      </c>
      <c r="BR160" s="36">
        <f>Tabla25[[#This Row],[PAS_DUR_COR_COD_ROS_TG_NEG]]-Tabla25[[#This Row],[ESC_DUR_COR_COD_ROS_TG_NEG]]</f>
        <v>485.73333333333335</v>
      </c>
      <c r="BS160" s="36">
        <f>Tabla25[[#This Row],[PAS_NUM_COR_COD_ROS_TG_NEU]]-Tabla25[[#This Row],[ESC_NUM_COR_COD_ROS_TG_NEU]]</f>
        <v>2.5333333333333332</v>
      </c>
      <c r="BT160" s="36">
        <f>Tabla25[[#This Row],[PAS_DUR_COR_COD_ROS_TG_NEU]]-Tabla25[[#This Row],[ESC_DUR_COR_COD_ROS_TG_NEU]]</f>
        <v>486.83749999999998</v>
      </c>
      <c r="BU160" s="36">
        <f>Tabla25[[#This Row],[PAS_NUM_COR_COD_ROS_TG_POS]]-Tabla25[[#This Row],[ESC_NUM_COR_COD_ROS_TG_POS]]</f>
        <v>3.7500000000000004</v>
      </c>
      <c r="BV160" s="36">
        <f>Tabla25[[#This Row],[PAS_DUR_COR_COD_ROS_TG_POS]]-Tabla25[[#This Row],[ESC_DUR_COR_COD_ROS_TG_POS]]</f>
        <v>769.04761904761904</v>
      </c>
      <c r="BW160" s="36">
        <f>Tabla25[[#This Row],[PAS_NUM_COR_COD_ROS_TG_TOT]]-Tabla25[[#This Row],[ESC_NUM_COR_COD_ROS_TG_TOT]]</f>
        <v>2.7451108213820081</v>
      </c>
      <c r="BX160" s="36">
        <f>Tabla25[[#This Row],[PAS_DUR_COR_COD_ROS_TG_TOT]]-Tabla25[[#This Row],[ESC_DUR_COR_COD_ROS_TG_TOT]]</f>
        <v>578.97777777777776</v>
      </c>
      <c r="BY160" s="39">
        <f>Tabla25[[#This Row],[PAS_NUM_COR_COD_ESC_TG_NEG]]-Tabla25[[#This Row],[ESC_NUM_COR_COD_ESC_TG_NEG]]</f>
        <v>-1.8872180451127818</v>
      </c>
      <c r="BZ160" s="39">
        <f>Tabla25[[#This Row],[PAS_DUR_COR_COD_ESC_TG_NEG]]-Tabla25[[#This Row],[ESC_DUR_COR_COD_ESC_TG_NEG]]</f>
        <v>-421.85714285714289</v>
      </c>
      <c r="CA160" s="39">
        <f>Tabla25[[#This Row],[PAS_NUM_COR_COD_ESC_TG_NEU]]-Tabla25[[#This Row],[ESC_NUM_COR_COD_ESC_TG_NEU]]</f>
        <v>-1.6555555555555554</v>
      </c>
      <c r="CB160" s="39">
        <f>Tabla25[[#This Row],[PAS_DUR_COR_COD_ESC_TG_NEU]]-Tabla25[[#This Row],[ESC_DUR_COR_COD_ESC_TG_NEU]]</f>
        <v>-221.91269841269855</v>
      </c>
      <c r="CC160" s="39">
        <f>Tabla25[[#This Row],[PAS_NUM_COR_COD_ESC_TG_POS]]-Tabla25[[#This Row],[ESC_NUM_COR_COD_ESC_TG_POS]]</f>
        <v>-2.2999999999999998</v>
      </c>
      <c r="CD160" s="39">
        <f>Tabla25[[#This Row],[PAS_DUR_COR_COD_ESC_TG_POS]]-Tabla25[[#This Row],[ESC_DUR_COR_COD_ESC_TG_POS]]</f>
        <v>-273.65000000000009</v>
      </c>
      <c r="CE160" s="39">
        <f>Tabla25[[#This Row],[PAS_NUM_COR_COD_ESC_TG_TOT]]-Tabla25[[#This Row],[ESC_NUM_COR_COD_ESC_TG_TOT]]</f>
        <v>-1.9817470664928289</v>
      </c>
      <c r="CF160" s="39">
        <f>Tabla25[[#This Row],[PAS_DUR_COR_COD_ESC_TG_TOT]]-Tabla25[[#This Row],[ESC_DUR_COR_COD_ESC_TG_TOT]]</f>
        <v>-316.7948717948716</v>
      </c>
      <c r="CG160" s="42">
        <f>Tabla25[[#This Row],[PAS_NUM_COR_COD_ROS_TG_NEG]]-Tabla25[[#This Row],[PAS_NUM_COR_COD_ESC_TG_NEG]]</f>
        <v>0.42105263157894779</v>
      </c>
      <c r="CH160" s="42">
        <f>Tabla25[[#This Row],[PAS_NUM_COR_COD_ROS_TG_NEU]]-Tabla25[[#This Row],[PAS_NUM_COR_COD_ESC_TG_NEU]]</f>
        <v>0.30000000000000027</v>
      </c>
      <c r="CI160" s="42">
        <f>Tabla25[[#This Row],[PAS_NUM_COR_COD_ROS_TG_POS]]-Tabla25[[#This Row],[PAS_NUM_COR_COD_ESC_TG_POS]]</f>
        <v>0.65000000000000036</v>
      </c>
      <c r="CJ160" s="42">
        <f>Tabla25[[#This Row],[PAS_NUM_COR_COD_ROS_TG_TOT]]-Tabla25[[#This Row],[PAS_NUM_COR_COD_ESC_TG_TOT]]</f>
        <v>0.45762711864406791</v>
      </c>
      <c r="CK160" s="42">
        <f>Tabla25[[#This Row],[PAS_DUR_COR_COD_ROS_TG_NEG]]-Tabla25[[#This Row],[PAS_DUR_COR_COD_ESC_TG_NEG]]</f>
        <v>-16.266666666666652</v>
      </c>
      <c r="CL160" s="42">
        <f>Tabla25[[#This Row],[PAS_DUR_COR_COD_ROS_TG_NEU]]-Tabla25[[#This Row],[PAS_DUR_COR_COD_ESC_TG_NEU]]</f>
        <v>-45.20535714285711</v>
      </c>
      <c r="CM160" s="42">
        <f>Tabla25[[#This Row],[PAS_DUR_COR_COD_ROS_TG_POS]]-Tabla25[[#This Row],[PAS_DUR_COR_COD_ESC_TG_POS]]</f>
        <v>-169.53571428571422</v>
      </c>
      <c r="CN160" s="42">
        <f>Tabla25[[#This Row],[PAS_DUR_COR_COD_ROS_TG_TOT]]-Tabla25[[#This Row],[PAS_DUR_COR_COD_ESC_TG_TOT]]</f>
        <v>-73.432478632478706</v>
      </c>
      <c r="CO160" s="44">
        <f>Tabla25[[#This Row],[ESC_NUM_COR_COD_ROS_TG_NEG]]-Tabla25[[#This Row],[ESC_NUM_COR_COD_ESC_TG_NEG]]</f>
        <v>-3.1428571428571428</v>
      </c>
      <c r="CP160" s="44">
        <f>Tabla25[[#This Row],[ESC_NUM_COR_COD_ROS_TG_NEU]]-Tabla25[[#This Row],[ESC_NUM_COR_COD_ESC_TG_NEU]]</f>
        <v>-3.8888888888888884</v>
      </c>
      <c r="CQ160" s="44">
        <f>Tabla25[[#This Row],[ESC_NUM_COR_COD_ROS_TG_POS]]-Tabla25[[#This Row],[ESC_NUM_COR_COD_ESC_TG_POS]]</f>
        <v>-5.3999999999999995</v>
      </c>
      <c r="CR160" s="44">
        <f>Tabla25[[#This Row],[ESC_NUM_COR_COD_ROS_TG_TOT]]-Tabla25[[#This Row],[ESC_NUM_COR_COD_ESC_TG_TOT]]</f>
        <v>-4.2692307692307692</v>
      </c>
      <c r="CS160" s="44">
        <f>Tabla25[[#This Row],[ESC_DUR_COR_COD_ROS_TG_NEG]]-Tabla25[[#This Row],[ESC_DUR_COR_COD_ESC_TG_NEG]]</f>
        <v>-923.85714285714289</v>
      </c>
      <c r="CT160" s="44">
        <f>Tabla25[[#This Row],[ESC_DUR_COR_COD_ROS_TG_NEU]]-Tabla25[[#This Row],[ESC_DUR_COR_COD_ESC_TG_NEU]]</f>
        <v>-753.95555555555563</v>
      </c>
      <c r="CU160" s="44">
        <f>Tabla25[[#This Row],[ESC_DUR_COR_COD_ROS_TG_POS]]-Tabla25[[#This Row],[ESC_DUR_COR_COD_ESC_TG_POS]]</f>
        <v>-1212.2333333333333</v>
      </c>
      <c r="CV160" s="44">
        <f>Tabla25[[#This Row],[ESC_DUR_COR_COD_ROS_TG_TOT]]-Tabla25[[#This Row],[ESC_DUR_COR_COD_ESC_TG_TOT]]</f>
        <v>-969.20512820512806</v>
      </c>
      <c r="CW160" s="47">
        <f>Tabla25[[#This Row],[ROS_NUM_COR_COD_ROS_TG_NEG]]-Tabla25[[#This Row],[ROS_NUM_COR_COD_ESC_TG_NEG]]</f>
        <v>4.2857142857142865</v>
      </c>
      <c r="CX160" s="47">
        <f>Tabla25[[#This Row],[ROS_NUM_COR_COD_ROS_TG_NEU]]-Tabla25[[#This Row],[ROS_NUM_COR_COD_ESC_TG_NEU]]</f>
        <v>3.1428571428571428</v>
      </c>
      <c r="CY160" s="47">
        <f>Tabla25[[#This Row],[ROS_NUM_COR_COD_ROS_TG_POS]]-Tabla25[[#This Row],[ROS_NUM_COR_COD_ESC_TG_POS]]</f>
        <v>2.8888888888888888</v>
      </c>
      <c r="CZ160" s="47">
        <f>Tabla25[[#This Row],[ROS_NUM_COR_COD_ROS_TG_TOT]]-Tabla25[[#This Row],[ROS_NUM_COR_COD_ESC_TG_TOT]]</f>
        <v>3.3913043478260865</v>
      </c>
      <c r="DA160" s="47">
        <f>Tabla25[[#This Row],[ROS_DUR_COR_COD_ROS_TG_NEG]]-Tabla25[[#This Row],[ROS_DUR_COR_COD_ESC_TG_NEG]]</f>
        <v>1072.7857142857142</v>
      </c>
      <c r="DB160" s="47">
        <f>Tabla25[[#This Row],[ROS_DUR_COR_COD_ROS_TG_NEU]]-Tabla25[[#This Row],[ROS_DUR_COR_COD_ESC_TG_NEU]]</f>
        <v>749.17142857142869</v>
      </c>
      <c r="DC160" s="47">
        <f>Tabla25[[#This Row],[ROS_DUR_COR_COD_ROS_TG_POS]]-Tabla25[[#This Row],[ROS_DUR_COR_COD_ESC_TG_POS]]</f>
        <v>645.41666666666674</v>
      </c>
      <c r="DD160" s="47">
        <f>Tabla25[[#This Row],[ROS_DUR_COR_COD_ROS_TG_TOT]]-Tabla25[[#This Row],[ROS_DUR_COR_COD_ESC_TG_TOT]]</f>
        <v>799.55498721227627</v>
      </c>
      <c r="DE160" s="57">
        <v>258.42857142857144</v>
      </c>
      <c r="DF160" s="57">
        <v>261.71428571428572</v>
      </c>
      <c r="DG160" s="57">
        <v>251.55555555555554</v>
      </c>
      <c r="DH160" s="57">
        <v>256.73913043478262</v>
      </c>
      <c r="DI160" s="57">
        <v>126</v>
      </c>
      <c r="DJ160" s="57">
        <v>278</v>
      </c>
      <c r="DK160" s="57">
        <v>237.375</v>
      </c>
      <c r="DL160" s="57">
        <v>223.11764705882354</v>
      </c>
      <c r="DM160" s="57">
        <v>260.28571428571428</v>
      </c>
      <c r="DN160" s="57">
        <v>196.4</v>
      </c>
      <c r="DO160" s="57">
        <v>256.33333333333331</v>
      </c>
      <c r="DP160" s="57">
        <v>241.22222222222223</v>
      </c>
      <c r="DQ160" s="57">
        <v>261.71428571428572</v>
      </c>
      <c r="DR160" s="57">
        <v>237.44444444444446</v>
      </c>
      <c r="DS160" s="57">
        <v>286.10000000000002</v>
      </c>
      <c r="DT160" s="57">
        <v>262.69230769230768</v>
      </c>
      <c r="DU160" s="57">
        <v>197.13333333333333</v>
      </c>
      <c r="DV160" s="57">
        <v>219.625</v>
      </c>
      <c r="DW160" s="57">
        <v>246.14285714285714</v>
      </c>
      <c r="DX160" s="57">
        <v>220.37777777777777</v>
      </c>
      <c r="DY160" s="57">
        <v>212.53846153846155</v>
      </c>
      <c r="DZ160" s="57">
        <v>193.21428571428572</v>
      </c>
      <c r="EA160" s="57">
        <v>202.75</v>
      </c>
      <c r="EB160" s="57">
        <v>202.58974358974359</v>
      </c>
      <c r="EC160" s="57">
        <f>Tabla25[[#This Row],[ROS_1DU_COR_COD_ROS_TG_NEG]]-Tabla25[[#This Row],[ROS_1DU_COR_COD_ESC_TG_NEG]]</f>
        <v>132.42857142857144</v>
      </c>
      <c r="ED160" s="57">
        <f>Tabla25[[#This Row],[ROS_1DU_COR_COD_ROS_TG_NEU]]-Tabla25[[#This Row],[ROS_1DU_COR_COD_ESC_TG_NEU]]</f>
        <v>-16.285714285714278</v>
      </c>
      <c r="EE160" s="57">
        <f>Tabla25[[#This Row],[ROS_1DU_COR_COD_ROS_TG_POS]]-Tabla25[[#This Row],[ROS_1DU_COR_COD_ESC_TG_POS]]</f>
        <v>14.180555555555543</v>
      </c>
      <c r="EF160" s="57">
        <f>Tabla25[[#This Row],[ROS_1DU_COR_COD_ROS_TG_TOT]]-Tabla25[[#This Row],[ROS_1DU_COR_COD_ESC_TG_TOT]]</f>
        <v>33.621483375959087</v>
      </c>
      <c r="EG160" s="57">
        <f>Tabla25[[#This Row],[ESC_1DU_COR_COD_ROS_TG_NEG]]-Tabla25[[#This Row],[ESC_1DU_COR_COD_ESC_TG_NEG]]</f>
        <v>-1.4285714285714448</v>
      </c>
      <c r="EH160" s="57">
        <f>Tabla25[[#This Row],[ESC_1DU_COR_COD_ROS_TG_NEU]]-Tabla25[[#This Row],[ESC_1DU_COR_COD_ESC_TG_NEU]]</f>
        <v>-41.044444444444451</v>
      </c>
      <c r="EI160" s="57">
        <f>Tabla25[[#This Row],[ESC_1DU_COR_COD_ROS_TG_POS]]-Tabla25[[#This Row],[ESC_1DU_COR_COD_ESC_TG_POS]]</f>
        <v>-29.766666666666708</v>
      </c>
      <c r="EJ160" s="57">
        <f>Tabla25[[#This Row],[ESC_1DU_COR_COD_ROS_TG_TOT]]-Tabla25[[#This Row],[ESC_1DU_COR_COD_ESC_TG_TOT]]</f>
        <v>-21.470085470085451</v>
      </c>
      <c r="EK160" s="57">
        <f>Tabla25[[#This Row],[PAS_1DU_COR_COD_ROS_TG_NEG]]-Tabla25[[#This Row],[PAS_1DU_COR_COD_ESC_TG_NEG]]</f>
        <v>-15.405128205128221</v>
      </c>
      <c r="EL160" s="57">
        <f>Tabla25[[#This Row],[PAS_1DU_COR_COD_ROS_TG_NEU]]-Tabla25[[#This Row],[PAS_1DU_COR_COD_ESC_TG_NEU]]</f>
        <v>26.410714285714278</v>
      </c>
      <c r="EM160" s="57">
        <f>Tabla25[[#This Row],[PAS_1DU_COR_COD_ROS_TG_POS]]-Tabla25[[#This Row],[PAS_1DU_COR_COD_ESC_TG_POS]]</f>
        <v>43.392857142857139</v>
      </c>
      <c r="EN160" s="57">
        <f>Tabla25[[#This Row],[PAS_1DU_COR_COD_ROS_TG_TOT]]-Tabla25[[#This Row],[PAS_1DU_COR_COD_ESC_TG_TOT]]</f>
        <v>17.788034188034175</v>
      </c>
    </row>
    <row r="161" spans="1:144" x14ac:dyDescent="0.3">
      <c r="A161" s="2" t="s">
        <v>159</v>
      </c>
      <c r="B161" s="2">
        <v>50</v>
      </c>
      <c r="C161" s="2">
        <v>1</v>
      </c>
      <c r="D161" s="2">
        <v>50</v>
      </c>
      <c r="E161" s="19">
        <v>2.7</v>
      </c>
      <c r="F161" s="19">
        <v>1318.909090909091</v>
      </c>
      <c r="G161" s="19">
        <v>2.75</v>
      </c>
      <c r="H161" s="19">
        <v>970.06666666666672</v>
      </c>
      <c r="I161" s="19">
        <v>2.5789473684210527</v>
      </c>
      <c r="J161" s="19">
        <v>1184.0833333333333</v>
      </c>
      <c r="K161" s="19">
        <v>2.6779661016949152</v>
      </c>
      <c r="L161" s="19">
        <v>1138.6315789473683</v>
      </c>
      <c r="M161" s="21">
        <v>2.5499999999999998</v>
      </c>
      <c r="N161" s="21">
        <v>958.78571428571433</v>
      </c>
      <c r="O161" s="21">
        <v>3.15</v>
      </c>
      <c r="P161" s="21">
        <v>1141.0625</v>
      </c>
      <c r="Q161" s="21">
        <v>3.6315789473684212</v>
      </c>
      <c r="R161" s="21">
        <v>1309.3333333333333</v>
      </c>
      <c r="S161" s="21">
        <v>3.1016949152542375</v>
      </c>
      <c r="T161" s="21">
        <v>1140.4444444444443</v>
      </c>
      <c r="U161" s="22">
        <v>2</v>
      </c>
      <c r="V161" s="22">
        <v>758.8</v>
      </c>
      <c r="W161" s="22">
        <v>3.4444444444444446</v>
      </c>
      <c r="X161" s="22">
        <v>1430.1666666666667</v>
      </c>
      <c r="Y161" s="22">
        <v>1.1111111111111112</v>
      </c>
      <c r="Z161" s="22">
        <v>331.16666666666669</v>
      </c>
      <c r="AA161" s="22">
        <v>2.1923076923076925</v>
      </c>
      <c r="AB161" s="22">
        <v>844.82352941176475</v>
      </c>
      <c r="AC161" s="24">
        <v>3.25</v>
      </c>
      <c r="AD161" s="24">
        <v>1392.5</v>
      </c>
      <c r="AE161" s="24">
        <v>3</v>
      </c>
      <c r="AF161" s="24">
        <v>1343.2</v>
      </c>
      <c r="AG161" s="24">
        <v>3.3333333333333335</v>
      </c>
      <c r="AH161" s="24">
        <v>1359.1666666666667</v>
      </c>
      <c r="AI161" s="24">
        <v>3.1923076923076925</v>
      </c>
      <c r="AJ161" s="24">
        <v>1362.7333333333333</v>
      </c>
      <c r="AK161" s="26">
        <v>3.3333333333333335</v>
      </c>
      <c r="AL161" s="26">
        <v>1536</v>
      </c>
      <c r="AM161" s="26">
        <v>2.5</v>
      </c>
      <c r="AN161" s="26">
        <v>1639.75</v>
      </c>
      <c r="AO161" s="26">
        <v>3.3</v>
      </c>
      <c r="AP161" s="26">
        <v>1578.3333333333333</v>
      </c>
      <c r="AQ161" s="26">
        <v>3.074074074074074</v>
      </c>
      <c r="AR161" s="26">
        <v>1577.8125</v>
      </c>
      <c r="AS161" s="28">
        <v>2</v>
      </c>
      <c r="AT161" s="28">
        <v>1300.25</v>
      </c>
      <c r="AU161" s="28">
        <v>2.75</v>
      </c>
      <c r="AV161" s="28">
        <v>1130.3333333333333</v>
      </c>
      <c r="AW161" s="28">
        <v>1.3</v>
      </c>
      <c r="AX161" s="28">
        <v>779.4</v>
      </c>
      <c r="AY161" s="28">
        <v>1.962962962962963</v>
      </c>
      <c r="AZ161" s="28">
        <v>1058.6666666666667</v>
      </c>
      <c r="BA161" s="33">
        <f>Tabla25[[#This Row],[ROS_NUM_COR_COD_ROS_TG_NEG]]-Tabla25[[#This Row],[PAS_NUM_COR_COD_ROS_TG_NEG]]</f>
        <v>-0.54999999999999982</v>
      </c>
      <c r="BB161" s="33">
        <f>Tabla25[[#This Row],[ROS_DUR_COR_COD_ROS_TG_NEG]]-Tabla25[[#This Row],[PAS_DUR_COR_COD_ROS_TG_NEG]]</f>
        <v>341.46428571428567</v>
      </c>
      <c r="BC161" s="33">
        <f>Tabla25[[#This Row],[ROS_NUM_COR_COD_ROS_TG_NEU]]-Tabla25[[#This Row],[PAS_NUM_COR_COD_ROS_TG_NEU]]</f>
        <v>-0.39999999999999991</v>
      </c>
      <c r="BD161" s="33">
        <f>Tabla25[[#This Row],[ROS_DUR_COR_COD_ROS_TG_NEU]]-Tabla25[[#This Row],[PAS_DUR_COR_COD_ROS_TG_NEU]]</f>
        <v>-10.729166666666742</v>
      </c>
      <c r="BE161" s="33">
        <f>Tabla25[[#This Row],[ROS_NUM_COR_COD_ROS_TG_POS]]-Tabla25[[#This Row],[PAS_NUM_COR_COD_ROS_TG_POS]]</f>
        <v>-2.3315789473684214</v>
      </c>
      <c r="BF161" s="33">
        <f>Tabla25[[#This Row],[ROS_DUR_COR_COD_ROS_TG_POS]]-Tabla25[[#This Row],[PAS_DUR_COR_COD_ROS_TG_POS]]</f>
        <v>-529.93333333333328</v>
      </c>
      <c r="BG161" s="33">
        <f>Tabla25[[#This Row],[ROS_NUM_COR_COD_ROS_TG_TOT]]-Tabla25[[#This Row],[PAS_NUM_COR_COD_ROS_TG_TOT]]</f>
        <v>-1.1387319522912744</v>
      </c>
      <c r="BH161" s="33">
        <f>Tabla25[[#This Row],[ROS_DUR_COR_COD_ROS_TG_TOT]]-Tabla25[[#This Row],[PAS_DUR_COR_COD_ROS_TG_TOT]]</f>
        <v>-81.777777777777601</v>
      </c>
      <c r="BI161" s="30">
        <f>Tabla25[[#This Row],[ROS_NUM_COR_COD_ESC_TG_NEG]]-Tabla25[[#This Row],[PAS_NUM_COR_COD_ESC_TG_NEG]]</f>
        <v>0.6333333333333333</v>
      </c>
      <c r="BJ161" s="30">
        <f>Tabla25[[#This Row],[ROS_DUR_COR_COD_ESC_TG_NEG]]-Tabla25[[#This Row],[PAS_DUR_COR_COD_ESC_TG_NEG]]</f>
        <v>217.09090909090901</v>
      </c>
      <c r="BK161" s="30">
        <f>Tabla25[[#This Row],[ROS_NUM_COR_COD_ESC_TG_NEU]]-Tabla25[[#This Row],[PAS_NUM_COR_COD_ESC_TG_NEU]]</f>
        <v>-0.25</v>
      </c>
      <c r="BL161" s="30">
        <f>Tabla25[[#This Row],[ROS_DUR_COR_COD_ESC_TG_NEU]]-Tabla25[[#This Row],[PAS_DUR_COR_COD_ESC_TG_NEU]]</f>
        <v>669.68333333333328</v>
      </c>
      <c r="BM161" s="30">
        <f>Tabla25[[#This Row],[ROS_NUM_COR_COD_ESC_TG_POS]]-Tabla25[[#This Row],[PAS_NUM_COR_COD_ESC_TG_POS]]</f>
        <v>0.72105263157894717</v>
      </c>
      <c r="BN161" s="30">
        <f>Tabla25[[#This Row],[ROS_DUR_COR_COD_ESC_TG_POS]]-Tabla25[[#This Row],[PAS_DUR_COR_COD_ESC_TG_POS]]</f>
        <v>394.25</v>
      </c>
      <c r="BO161" s="30">
        <f>Tabla25[[#This Row],[ROS_NUM_COR_COD_ESC_TG_TOT]]-Tabla25[[#This Row],[PAS_NUM_COR_COD_ESC_TG_TOT]]</f>
        <v>0.39610797237915873</v>
      </c>
      <c r="BP161" s="30">
        <f>Tabla25[[#This Row],[ROS_DUR_COR_COD_ESC_TG_TOT]]-Tabla25[[#This Row],[PAS_DUR_COR_COD_ESC_TG_TOT]]</f>
        <v>439.18092105263167</v>
      </c>
      <c r="BQ161" s="36">
        <f>Tabla25[[#This Row],[PAS_NUM_COR_COD_ROS_TG_NEG]]-Tabla25[[#This Row],[ESC_NUM_COR_COD_ROS_TG_NEG]]</f>
        <v>-0.70000000000000018</v>
      </c>
      <c r="BR161" s="36">
        <f>Tabla25[[#This Row],[PAS_DUR_COR_COD_ROS_TG_NEG]]-Tabla25[[#This Row],[ESC_DUR_COR_COD_ROS_TG_NEG]]</f>
        <v>-433.71428571428567</v>
      </c>
      <c r="BS161" s="36">
        <f>Tabla25[[#This Row],[PAS_NUM_COR_COD_ROS_TG_NEU]]-Tabla25[[#This Row],[ESC_NUM_COR_COD_ROS_TG_NEU]]</f>
        <v>0.14999999999999991</v>
      </c>
      <c r="BT161" s="36">
        <f>Tabla25[[#This Row],[PAS_DUR_COR_COD_ROS_TG_NEU]]-Tabla25[[#This Row],[ESC_DUR_COR_COD_ROS_TG_NEU]]</f>
        <v>-202.13750000000005</v>
      </c>
      <c r="BU161" s="36">
        <f>Tabla25[[#This Row],[PAS_NUM_COR_COD_ROS_TG_POS]]-Tabla25[[#This Row],[ESC_NUM_COR_COD_ROS_TG_POS]]</f>
        <v>0.29824561403508776</v>
      </c>
      <c r="BV161" s="36">
        <f>Tabla25[[#This Row],[PAS_DUR_COR_COD_ROS_TG_POS]]-Tabla25[[#This Row],[ESC_DUR_COR_COD_ROS_TG_POS]]</f>
        <v>-49.833333333333485</v>
      </c>
      <c r="BW161" s="36">
        <f>Tabla25[[#This Row],[PAS_NUM_COR_COD_ROS_TG_TOT]]-Tabla25[[#This Row],[ESC_NUM_COR_COD_ROS_TG_TOT]]</f>
        <v>-9.0612777053455051E-2</v>
      </c>
      <c r="BX161" s="36">
        <f>Tabla25[[#This Row],[PAS_DUR_COR_COD_ROS_TG_TOT]]-Tabla25[[#This Row],[ESC_DUR_COR_COD_ROS_TG_TOT]]</f>
        <v>-222.28888888888901</v>
      </c>
      <c r="BY161" s="39">
        <f>Tabla25[[#This Row],[PAS_NUM_COR_COD_ESC_TG_NEG]]-Tabla25[[#This Row],[ESC_NUM_COR_COD_ESC_TG_NEG]]</f>
        <v>0.70000000000000018</v>
      </c>
      <c r="BZ161" s="39">
        <f>Tabla25[[#This Row],[PAS_DUR_COR_COD_ESC_TG_NEG]]-Tabla25[[#This Row],[ESC_DUR_COR_COD_ESC_TG_NEG]]</f>
        <v>560.10909090909104</v>
      </c>
      <c r="CA161" s="39">
        <f>Tabla25[[#This Row],[PAS_NUM_COR_COD_ESC_TG_NEU]]-Tabla25[[#This Row],[ESC_NUM_COR_COD_ESC_TG_NEU]]</f>
        <v>-0.69444444444444464</v>
      </c>
      <c r="CB161" s="39">
        <f>Tabla25[[#This Row],[PAS_DUR_COR_COD_ESC_TG_NEU]]-Tabla25[[#This Row],[ESC_DUR_COR_COD_ESC_TG_NEU]]</f>
        <v>-460.1</v>
      </c>
      <c r="CC161" s="39">
        <f>Tabla25[[#This Row],[PAS_NUM_COR_COD_ESC_TG_POS]]-Tabla25[[#This Row],[ESC_NUM_COR_COD_ESC_TG_POS]]</f>
        <v>1.4678362573099415</v>
      </c>
      <c r="CD161" s="39">
        <f>Tabla25[[#This Row],[PAS_DUR_COR_COD_ESC_TG_POS]]-Tabla25[[#This Row],[ESC_DUR_COR_COD_ESC_TG_POS]]</f>
        <v>852.91666666666652</v>
      </c>
      <c r="CE161" s="39">
        <f>Tabla25[[#This Row],[PAS_NUM_COR_COD_ESC_TG_TOT]]-Tabla25[[#This Row],[ESC_NUM_COR_COD_ESC_TG_TOT]]</f>
        <v>0.48565840938722271</v>
      </c>
      <c r="CF161" s="39">
        <f>Tabla25[[#This Row],[PAS_DUR_COR_COD_ESC_TG_TOT]]-Tabla25[[#This Row],[ESC_DUR_COR_COD_ESC_TG_TOT]]</f>
        <v>293.80804953560357</v>
      </c>
      <c r="CG161" s="42">
        <f>Tabla25[[#This Row],[PAS_NUM_COR_COD_ROS_TG_NEG]]-Tabla25[[#This Row],[PAS_NUM_COR_COD_ESC_TG_NEG]]</f>
        <v>-0.15000000000000036</v>
      </c>
      <c r="CH161" s="42">
        <f>Tabla25[[#This Row],[PAS_NUM_COR_COD_ROS_TG_NEU]]-Tabla25[[#This Row],[PAS_NUM_COR_COD_ESC_TG_NEU]]</f>
        <v>0.39999999999999991</v>
      </c>
      <c r="CI161" s="42">
        <f>Tabla25[[#This Row],[PAS_NUM_COR_COD_ROS_TG_POS]]-Tabla25[[#This Row],[PAS_NUM_COR_COD_ESC_TG_POS]]</f>
        <v>1.0526315789473686</v>
      </c>
      <c r="CJ161" s="42">
        <f>Tabla25[[#This Row],[PAS_NUM_COR_COD_ROS_TG_TOT]]-Tabla25[[#This Row],[PAS_NUM_COR_COD_ESC_TG_TOT]]</f>
        <v>0.42372881355932224</v>
      </c>
      <c r="CK161" s="42">
        <f>Tabla25[[#This Row],[PAS_DUR_COR_COD_ROS_TG_NEG]]-Tabla25[[#This Row],[PAS_DUR_COR_COD_ESC_TG_NEG]]</f>
        <v>-360.12337662337666</v>
      </c>
      <c r="CL161" s="42">
        <f>Tabla25[[#This Row],[PAS_DUR_COR_COD_ROS_TG_NEU]]-Tabla25[[#This Row],[PAS_DUR_COR_COD_ESC_TG_NEU]]</f>
        <v>170.99583333333328</v>
      </c>
      <c r="CM161" s="42">
        <f>Tabla25[[#This Row],[PAS_DUR_COR_COD_ROS_TG_POS]]-Tabla25[[#This Row],[PAS_DUR_COR_COD_ESC_TG_POS]]</f>
        <v>125.25</v>
      </c>
      <c r="CN161" s="42">
        <f>Tabla25[[#This Row],[PAS_DUR_COR_COD_ROS_TG_TOT]]-Tabla25[[#This Row],[PAS_DUR_COR_COD_ESC_TG_TOT]]</f>
        <v>1.8128654970760181</v>
      </c>
      <c r="CO161" s="44">
        <f>Tabla25[[#This Row],[ESC_NUM_COR_COD_ROS_TG_NEG]]-Tabla25[[#This Row],[ESC_NUM_COR_COD_ESC_TG_NEG]]</f>
        <v>1.25</v>
      </c>
      <c r="CP161" s="44">
        <f>Tabla25[[#This Row],[ESC_NUM_COR_COD_ROS_TG_NEU]]-Tabla25[[#This Row],[ESC_NUM_COR_COD_ESC_TG_NEU]]</f>
        <v>-0.44444444444444464</v>
      </c>
      <c r="CQ161" s="44">
        <f>Tabla25[[#This Row],[ESC_NUM_COR_COD_ROS_TG_POS]]-Tabla25[[#This Row],[ESC_NUM_COR_COD_ESC_TG_POS]]</f>
        <v>2.2222222222222223</v>
      </c>
      <c r="CR161" s="44">
        <f>Tabla25[[#This Row],[ESC_NUM_COR_COD_ROS_TG_TOT]]-Tabla25[[#This Row],[ESC_NUM_COR_COD_ESC_TG_TOT]]</f>
        <v>1</v>
      </c>
      <c r="CS161" s="44">
        <f>Tabla25[[#This Row],[ESC_DUR_COR_COD_ROS_TG_NEG]]-Tabla25[[#This Row],[ESC_DUR_COR_COD_ESC_TG_NEG]]</f>
        <v>633.70000000000005</v>
      </c>
      <c r="CT161" s="44">
        <f>Tabla25[[#This Row],[ESC_DUR_COR_COD_ROS_TG_NEU]]-Tabla25[[#This Row],[ESC_DUR_COR_COD_ESC_TG_NEU]]</f>
        <v>-86.966666666666697</v>
      </c>
      <c r="CU161" s="44">
        <f>Tabla25[[#This Row],[ESC_DUR_COR_COD_ROS_TG_POS]]-Tabla25[[#This Row],[ESC_DUR_COR_COD_ESC_TG_POS]]</f>
        <v>1028</v>
      </c>
      <c r="CV161" s="44">
        <f>Tabla25[[#This Row],[ESC_DUR_COR_COD_ROS_TG_TOT]]-Tabla25[[#This Row],[ESC_DUR_COR_COD_ESC_TG_TOT]]</f>
        <v>517.9098039215686</v>
      </c>
      <c r="CW161" s="47">
        <f>Tabla25[[#This Row],[ROS_NUM_COR_COD_ROS_TG_NEG]]-Tabla25[[#This Row],[ROS_NUM_COR_COD_ESC_TG_NEG]]</f>
        <v>-1.3333333333333335</v>
      </c>
      <c r="CX161" s="47">
        <f>Tabla25[[#This Row],[ROS_NUM_COR_COD_ROS_TG_NEU]]-Tabla25[[#This Row],[ROS_NUM_COR_COD_ESC_TG_NEU]]</f>
        <v>0.25</v>
      </c>
      <c r="CY161" s="47">
        <f>Tabla25[[#This Row],[ROS_NUM_COR_COD_ROS_TG_POS]]-Tabla25[[#This Row],[ROS_NUM_COR_COD_ESC_TG_POS]]</f>
        <v>-1.9999999999999998</v>
      </c>
      <c r="CZ161" s="47">
        <f>Tabla25[[#This Row],[ROS_NUM_COR_COD_ROS_TG_TOT]]-Tabla25[[#This Row],[ROS_NUM_COR_COD_ESC_TG_TOT]]</f>
        <v>-1.1111111111111109</v>
      </c>
      <c r="DA161" s="47">
        <f>Tabla25[[#This Row],[ROS_DUR_COR_COD_ROS_TG_NEG]]-Tabla25[[#This Row],[ROS_DUR_COR_COD_ESC_TG_NEG]]</f>
        <v>-235.75</v>
      </c>
      <c r="DB161" s="47">
        <f>Tabla25[[#This Row],[ROS_DUR_COR_COD_ROS_TG_NEU]]-Tabla25[[#This Row],[ROS_DUR_COR_COD_ESC_TG_NEU]]</f>
        <v>-509.41666666666674</v>
      </c>
      <c r="DC161" s="47">
        <f>Tabla25[[#This Row],[ROS_DUR_COR_COD_ROS_TG_POS]]-Tabla25[[#This Row],[ROS_DUR_COR_COD_ESC_TG_POS]]</f>
        <v>-798.93333333333328</v>
      </c>
      <c r="DD161" s="47">
        <f>Tabla25[[#This Row],[ROS_DUR_COR_COD_ROS_TG_TOT]]-Tabla25[[#This Row],[ROS_DUR_COR_COD_ESC_TG_TOT]]</f>
        <v>-519.14583333333326</v>
      </c>
      <c r="DE161" s="57">
        <v>300.75</v>
      </c>
      <c r="DF161" s="57">
        <v>269</v>
      </c>
      <c r="DG161" s="57">
        <v>318.8</v>
      </c>
      <c r="DH161" s="57">
        <v>294.06666666666666</v>
      </c>
      <c r="DI161" s="57">
        <v>370.16666666666669</v>
      </c>
      <c r="DJ161" s="57">
        <v>265</v>
      </c>
      <c r="DK161" s="57">
        <v>280.83333333333331</v>
      </c>
      <c r="DL161" s="57">
        <v>310.375</v>
      </c>
      <c r="DM161" s="57">
        <v>319.25</v>
      </c>
      <c r="DN161" s="57">
        <v>311.8</v>
      </c>
      <c r="DO161" s="57">
        <v>318.33333333333331</v>
      </c>
      <c r="DP161" s="57">
        <v>316.39999999999998</v>
      </c>
      <c r="DQ161" s="57">
        <v>218.8</v>
      </c>
      <c r="DR161" s="57">
        <v>262.16666666666669</v>
      </c>
      <c r="DS161" s="57">
        <v>162.16666666666666</v>
      </c>
      <c r="DT161" s="57">
        <v>214.11764705882354</v>
      </c>
      <c r="DU161" s="57">
        <v>257.5</v>
      </c>
      <c r="DV161" s="57">
        <v>293.375</v>
      </c>
      <c r="DW161" s="57">
        <v>316.33333333333331</v>
      </c>
      <c r="DX161" s="57">
        <v>289.86666666666667</v>
      </c>
      <c r="DY161" s="57">
        <v>326</v>
      </c>
      <c r="DZ161" s="57">
        <v>267.13333333333333</v>
      </c>
      <c r="EA161" s="57">
        <v>348.66666666666669</v>
      </c>
      <c r="EB161" s="57">
        <v>309.92105263157896</v>
      </c>
      <c r="EC161" s="57">
        <f>Tabla25[[#This Row],[ROS_1DU_COR_COD_ROS_TG_NEG]]-Tabla25[[#This Row],[ROS_1DU_COR_COD_ESC_TG_NEG]]</f>
        <v>-69.416666666666686</v>
      </c>
      <c r="ED161" s="57">
        <f>Tabla25[[#This Row],[ROS_1DU_COR_COD_ROS_TG_NEU]]-Tabla25[[#This Row],[ROS_1DU_COR_COD_ESC_TG_NEU]]</f>
        <v>4</v>
      </c>
      <c r="EE161" s="57">
        <f>Tabla25[[#This Row],[ROS_1DU_COR_COD_ROS_TG_POS]]-Tabla25[[#This Row],[ROS_1DU_COR_COD_ESC_TG_POS]]</f>
        <v>37.966666666666697</v>
      </c>
      <c r="EF161" s="57">
        <f>Tabla25[[#This Row],[ROS_1DU_COR_COD_ROS_TG_TOT]]-Tabla25[[#This Row],[ROS_1DU_COR_COD_ESC_TG_TOT]]</f>
        <v>-16.308333333333337</v>
      </c>
      <c r="EG161" s="57">
        <f>Tabla25[[#This Row],[ESC_1DU_COR_COD_ROS_TG_NEG]]-Tabla25[[#This Row],[ESC_1DU_COR_COD_ESC_TG_NEG]]</f>
        <v>100.44999999999999</v>
      </c>
      <c r="EH161" s="57">
        <f>Tabla25[[#This Row],[ESC_1DU_COR_COD_ROS_TG_NEU]]-Tabla25[[#This Row],[ESC_1DU_COR_COD_ESC_TG_NEU]]</f>
        <v>49.633333333333326</v>
      </c>
      <c r="EI161" s="57">
        <f>Tabla25[[#This Row],[ESC_1DU_COR_COD_ROS_TG_POS]]-Tabla25[[#This Row],[ESC_1DU_COR_COD_ESC_TG_POS]]</f>
        <v>156.16666666666666</v>
      </c>
      <c r="EJ161" s="57">
        <f>Tabla25[[#This Row],[ESC_1DU_COR_COD_ROS_TG_TOT]]-Tabla25[[#This Row],[ESC_1DU_COR_COD_ESC_TG_TOT]]</f>
        <v>102.28235294117644</v>
      </c>
      <c r="EK161" s="57">
        <f>Tabla25[[#This Row],[PAS_1DU_COR_COD_ROS_TG_NEG]]-Tabla25[[#This Row],[PAS_1DU_COR_COD_ESC_TG_NEG]]</f>
        <v>-68.5</v>
      </c>
      <c r="EL161" s="57">
        <f>Tabla25[[#This Row],[PAS_1DU_COR_COD_ROS_TG_NEU]]-Tabla25[[#This Row],[PAS_1DU_COR_COD_ESC_TG_NEU]]</f>
        <v>26.241666666666674</v>
      </c>
      <c r="EM161" s="57">
        <f>Tabla25[[#This Row],[PAS_1DU_COR_COD_ROS_TG_POS]]-Tabla25[[#This Row],[PAS_1DU_COR_COD_ESC_TG_POS]]</f>
        <v>-32.333333333333371</v>
      </c>
      <c r="EN161" s="57">
        <f>Tabla25[[#This Row],[PAS_1DU_COR_COD_ROS_TG_TOT]]-Tabla25[[#This Row],[PAS_1DU_COR_COD_ESC_TG_TOT]]</f>
        <v>-20.054385964912285</v>
      </c>
    </row>
    <row r="162" spans="1:144" x14ac:dyDescent="0.3">
      <c r="A162" s="2" t="s">
        <v>160</v>
      </c>
      <c r="B162" s="2">
        <v>50</v>
      </c>
      <c r="C162" s="2">
        <v>1</v>
      </c>
      <c r="D162" s="2">
        <v>56</v>
      </c>
      <c r="E162" s="19">
        <v>2.95</v>
      </c>
      <c r="F162" s="19">
        <v>619.05555555555554</v>
      </c>
      <c r="G162" s="19">
        <v>3.7</v>
      </c>
      <c r="H162" s="19">
        <v>733.47368421052636</v>
      </c>
      <c r="I162" s="19">
        <v>3.15</v>
      </c>
      <c r="J162" s="19">
        <v>696.70588235294122</v>
      </c>
      <c r="K162" s="19">
        <v>3.2666666666666666</v>
      </c>
      <c r="L162" s="19">
        <v>683.75925925925924</v>
      </c>
      <c r="M162" s="21">
        <v>2.85</v>
      </c>
      <c r="N162" s="21">
        <v>538</v>
      </c>
      <c r="O162" s="21">
        <v>2.9</v>
      </c>
      <c r="P162" s="21">
        <v>596.10526315789468</v>
      </c>
      <c r="Q162" s="21">
        <v>2.5499999999999998</v>
      </c>
      <c r="R162" s="21">
        <v>618.9375</v>
      </c>
      <c r="S162" s="21">
        <v>2.7666666666666666</v>
      </c>
      <c r="T162" s="21">
        <v>581.61818181818182</v>
      </c>
      <c r="U162" s="22">
        <v>1.9</v>
      </c>
      <c r="V162" s="22">
        <v>644</v>
      </c>
      <c r="W162" s="22">
        <v>1.1000000000000001</v>
      </c>
      <c r="X162" s="22">
        <v>444.4</v>
      </c>
      <c r="Y162" s="22">
        <v>1.625</v>
      </c>
      <c r="Z162" s="22">
        <v>748</v>
      </c>
      <c r="AA162" s="22">
        <v>1.5357142857142858</v>
      </c>
      <c r="AB162" s="22">
        <v>602.42857142857144</v>
      </c>
      <c r="AC162" s="24">
        <v>2</v>
      </c>
      <c r="AD162" s="24">
        <v>660.83333333333337</v>
      </c>
      <c r="AE162" s="24">
        <v>1.6</v>
      </c>
      <c r="AF162" s="24">
        <v>618.20000000000005</v>
      </c>
      <c r="AG162" s="24">
        <v>0.875</v>
      </c>
      <c r="AH162" s="24">
        <v>449.33333333333331</v>
      </c>
      <c r="AI162" s="24">
        <v>1.5357142857142858</v>
      </c>
      <c r="AJ162" s="24">
        <v>600.28571428571433</v>
      </c>
      <c r="AK162" s="26">
        <v>4</v>
      </c>
      <c r="AL162" s="26">
        <v>1022.3333333333334</v>
      </c>
      <c r="AM162" s="26">
        <v>4.5999999999999996</v>
      </c>
      <c r="AN162" s="26">
        <v>1124</v>
      </c>
      <c r="AO162" s="26">
        <v>4.0999999999999996</v>
      </c>
      <c r="AP162" s="26">
        <v>909.7</v>
      </c>
      <c r="AQ162" s="26">
        <v>4.2592592592592595</v>
      </c>
      <c r="AR162" s="26">
        <v>1009.2916666666666</v>
      </c>
      <c r="AS162" s="28">
        <v>4.4285714285714288</v>
      </c>
      <c r="AT162" s="28">
        <v>1401.4</v>
      </c>
      <c r="AU162" s="28">
        <v>4.3</v>
      </c>
      <c r="AV162" s="28">
        <v>1010.2222222222222</v>
      </c>
      <c r="AW162" s="28">
        <v>4.4000000000000004</v>
      </c>
      <c r="AX162" s="28">
        <v>988.44444444444446</v>
      </c>
      <c r="AY162" s="28">
        <v>4.3703703703703702</v>
      </c>
      <c r="AZ162" s="28">
        <v>1086.7391304347825</v>
      </c>
      <c r="BA162" s="33">
        <f>Tabla25[[#This Row],[ROS_NUM_COR_COD_ROS_TG_NEG]]-Tabla25[[#This Row],[PAS_NUM_COR_COD_ROS_TG_NEG]]</f>
        <v>1.5785714285714287</v>
      </c>
      <c r="BB162" s="33">
        <f>Tabla25[[#This Row],[ROS_DUR_COR_COD_ROS_TG_NEG]]-Tabla25[[#This Row],[PAS_DUR_COR_COD_ROS_TG_NEG]]</f>
        <v>863.40000000000009</v>
      </c>
      <c r="BC162" s="33">
        <f>Tabla25[[#This Row],[ROS_NUM_COR_COD_ROS_TG_NEU]]-Tabla25[[#This Row],[PAS_NUM_COR_COD_ROS_TG_NEU]]</f>
        <v>1.4</v>
      </c>
      <c r="BD162" s="33">
        <f>Tabla25[[#This Row],[ROS_DUR_COR_COD_ROS_TG_NEU]]-Tabla25[[#This Row],[PAS_DUR_COR_COD_ROS_TG_NEU]]</f>
        <v>414.11695906432749</v>
      </c>
      <c r="BE162" s="33">
        <f>Tabla25[[#This Row],[ROS_NUM_COR_COD_ROS_TG_POS]]-Tabla25[[#This Row],[PAS_NUM_COR_COD_ROS_TG_POS]]</f>
        <v>1.8500000000000005</v>
      </c>
      <c r="BF162" s="33">
        <f>Tabla25[[#This Row],[ROS_DUR_COR_COD_ROS_TG_POS]]-Tabla25[[#This Row],[PAS_DUR_COR_COD_ROS_TG_POS]]</f>
        <v>369.50694444444446</v>
      </c>
      <c r="BG162" s="33">
        <f>Tabla25[[#This Row],[ROS_NUM_COR_COD_ROS_TG_TOT]]-Tabla25[[#This Row],[PAS_NUM_COR_COD_ROS_TG_TOT]]</f>
        <v>1.6037037037037036</v>
      </c>
      <c r="BH162" s="33">
        <f>Tabla25[[#This Row],[ROS_DUR_COR_COD_ROS_TG_TOT]]-Tabla25[[#This Row],[PAS_DUR_COR_COD_ROS_TG_TOT]]</f>
        <v>505.12094861660069</v>
      </c>
      <c r="BI162" s="30">
        <f>Tabla25[[#This Row],[ROS_NUM_COR_COD_ESC_TG_NEG]]-Tabla25[[#This Row],[PAS_NUM_COR_COD_ESC_TG_NEG]]</f>
        <v>1.0499999999999998</v>
      </c>
      <c r="BJ162" s="30">
        <f>Tabla25[[#This Row],[ROS_DUR_COR_COD_ESC_TG_NEG]]-Tabla25[[#This Row],[PAS_DUR_COR_COD_ESC_TG_NEG]]</f>
        <v>403.27777777777783</v>
      </c>
      <c r="BK162" s="30">
        <f>Tabla25[[#This Row],[ROS_NUM_COR_COD_ESC_TG_NEU]]-Tabla25[[#This Row],[PAS_NUM_COR_COD_ESC_TG_NEU]]</f>
        <v>0.89999999999999947</v>
      </c>
      <c r="BL162" s="30">
        <f>Tabla25[[#This Row],[ROS_DUR_COR_COD_ESC_TG_NEU]]-Tabla25[[#This Row],[PAS_DUR_COR_COD_ESC_TG_NEU]]</f>
        <v>390.52631578947364</v>
      </c>
      <c r="BM162" s="30">
        <f>Tabla25[[#This Row],[ROS_NUM_COR_COD_ESC_TG_POS]]-Tabla25[[#This Row],[PAS_NUM_COR_COD_ESC_TG_POS]]</f>
        <v>0.94999999999999973</v>
      </c>
      <c r="BN162" s="30">
        <f>Tabla25[[#This Row],[ROS_DUR_COR_COD_ESC_TG_POS]]-Tabla25[[#This Row],[PAS_DUR_COR_COD_ESC_TG_POS]]</f>
        <v>212.99411764705883</v>
      </c>
      <c r="BO162" s="30">
        <f>Tabla25[[#This Row],[ROS_NUM_COR_COD_ESC_TG_TOT]]-Tabla25[[#This Row],[PAS_NUM_COR_COD_ESC_TG_TOT]]</f>
        <v>0.99259259259259291</v>
      </c>
      <c r="BP162" s="30">
        <f>Tabla25[[#This Row],[ROS_DUR_COR_COD_ESC_TG_TOT]]-Tabla25[[#This Row],[PAS_DUR_COR_COD_ESC_TG_TOT]]</f>
        <v>325.53240740740739</v>
      </c>
      <c r="BQ162" s="36">
        <f>Tabla25[[#This Row],[PAS_NUM_COR_COD_ROS_TG_NEG]]-Tabla25[[#This Row],[ESC_NUM_COR_COD_ROS_TG_NEG]]</f>
        <v>0.85000000000000009</v>
      </c>
      <c r="BR162" s="36">
        <f>Tabla25[[#This Row],[PAS_DUR_COR_COD_ROS_TG_NEG]]-Tabla25[[#This Row],[ESC_DUR_COR_COD_ROS_TG_NEG]]</f>
        <v>-122.83333333333337</v>
      </c>
      <c r="BS162" s="36">
        <f>Tabla25[[#This Row],[PAS_NUM_COR_COD_ROS_TG_NEU]]-Tabla25[[#This Row],[ESC_NUM_COR_COD_ROS_TG_NEU]]</f>
        <v>1.2999999999999998</v>
      </c>
      <c r="BT162" s="36">
        <f>Tabla25[[#This Row],[PAS_DUR_COR_COD_ROS_TG_NEU]]-Tabla25[[#This Row],[ESC_DUR_COR_COD_ROS_TG_NEU]]</f>
        <v>-22.094736842105362</v>
      </c>
      <c r="BU162" s="36">
        <f>Tabla25[[#This Row],[PAS_NUM_COR_COD_ROS_TG_POS]]-Tabla25[[#This Row],[ESC_NUM_COR_COD_ROS_TG_POS]]</f>
        <v>1.6749999999999998</v>
      </c>
      <c r="BV162" s="36">
        <f>Tabla25[[#This Row],[PAS_DUR_COR_COD_ROS_TG_POS]]-Tabla25[[#This Row],[ESC_DUR_COR_COD_ROS_TG_POS]]</f>
        <v>169.60416666666669</v>
      </c>
      <c r="BW162" s="36">
        <f>Tabla25[[#This Row],[PAS_NUM_COR_COD_ROS_TG_TOT]]-Tabla25[[#This Row],[ESC_NUM_COR_COD_ROS_TG_TOT]]</f>
        <v>1.2309523809523808</v>
      </c>
      <c r="BX162" s="36">
        <f>Tabla25[[#This Row],[PAS_DUR_COR_COD_ROS_TG_TOT]]-Tabla25[[#This Row],[ESC_DUR_COR_COD_ROS_TG_TOT]]</f>
        <v>-18.66753246753251</v>
      </c>
      <c r="BY162" s="39">
        <f>Tabla25[[#This Row],[PAS_NUM_COR_COD_ESC_TG_NEG]]-Tabla25[[#This Row],[ESC_NUM_COR_COD_ESC_TG_NEG]]</f>
        <v>1.0500000000000003</v>
      </c>
      <c r="BZ162" s="39">
        <f>Tabla25[[#This Row],[PAS_DUR_COR_COD_ESC_TG_NEG]]-Tabla25[[#This Row],[ESC_DUR_COR_COD_ESC_TG_NEG]]</f>
        <v>-24.944444444444457</v>
      </c>
      <c r="CA162" s="39">
        <f>Tabla25[[#This Row],[PAS_NUM_COR_COD_ESC_TG_NEU]]-Tabla25[[#This Row],[ESC_NUM_COR_COD_ESC_TG_NEU]]</f>
        <v>2.6</v>
      </c>
      <c r="CB162" s="39">
        <f>Tabla25[[#This Row],[PAS_DUR_COR_COD_ESC_TG_NEU]]-Tabla25[[#This Row],[ESC_DUR_COR_COD_ESC_TG_NEU]]</f>
        <v>289.07368421052638</v>
      </c>
      <c r="CC162" s="39">
        <f>Tabla25[[#This Row],[PAS_NUM_COR_COD_ESC_TG_POS]]-Tabla25[[#This Row],[ESC_NUM_COR_COD_ESC_TG_POS]]</f>
        <v>1.5249999999999999</v>
      </c>
      <c r="CD162" s="39">
        <f>Tabla25[[#This Row],[PAS_DUR_COR_COD_ESC_TG_POS]]-Tabla25[[#This Row],[ESC_DUR_COR_COD_ESC_TG_POS]]</f>
        <v>-51.294117647058783</v>
      </c>
      <c r="CE162" s="39">
        <f>Tabla25[[#This Row],[PAS_NUM_COR_COD_ESC_TG_TOT]]-Tabla25[[#This Row],[ESC_NUM_COR_COD_ESC_TG_TOT]]</f>
        <v>1.7309523809523808</v>
      </c>
      <c r="CF162" s="39">
        <f>Tabla25[[#This Row],[PAS_DUR_COR_COD_ESC_TG_TOT]]-Tabla25[[#This Row],[ESC_DUR_COR_COD_ESC_TG_TOT]]</f>
        <v>81.330687830687793</v>
      </c>
      <c r="CG162" s="42">
        <f>Tabla25[[#This Row],[PAS_NUM_COR_COD_ROS_TG_NEG]]-Tabla25[[#This Row],[PAS_NUM_COR_COD_ESC_TG_NEG]]</f>
        <v>-0.10000000000000009</v>
      </c>
      <c r="CH162" s="42">
        <f>Tabla25[[#This Row],[PAS_NUM_COR_COD_ROS_TG_NEU]]-Tabla25[[#This Row],[PAS_NUM_COR_COD_ESC_TG_NEU]]</f>
        <v>-0.80000000000000027</v>
      </c>
      <c r="CI162" s="42">
        <f>Tabla25[[#This Row],[PAS_NUM_COR_COD_ROS_TG_POS]]-Tabla25[[#This Row],[PAS_NUM_COR_COD_ESC_TG_POS]]</f>
        <v>-0.60000000000000009</v>
      </c>
      <c r="CJ162" s="42">
        <f>Tabla25[[#This Row],[PAS_NUM_COR_COD_ROS_TG_TOT]]-Tabla25[[#This Row],[PAS_NUM_COR_COD_ESC_TG_TOT]]</f>
        <v>-0.5</v>
      </c>
      <c r="CK162" s="42">
        <f>Tabla25[[#This Row],[PAS_DUR_COR_COD_ROS_TG_NEG]]-Tabla25[[#This Row],[PAS_DUR_COR_COD_ESC_TG_NEG]]</f>
        <v>-81.055555555555543</v>
      </c>
      <c r="CL162" s="42">
        <f>Tabla25[[#This Row],[PAS_DUR_COR_COD_ROS_TG_NEU]]-Tabla25[[#This Row],[PAS_DUR_COR_COD_ESC_TG_NEU]]</f>
        <v>-137.36842105263167</v>
      </c>
      <c r="CM162" s="42">
        <f>Tabla25[[#This Row],[PAS_DUR_COR_COD_ROS_TG_POS]]-Tabla25[[#This Row],[PAS_DUR_COR_COD_ESC_TG_POS]]</f>
        <v>-77.768382352941217</v>
      </c>
      <c r="CN162" s="42">
        <f>Tabla25[[#This Row],[PAS_DUR_COR_COD_ROS_TG_TOT]]-Tabla25[[#This Row],[PAS_DUR_COR_COD_ESC_TG_TOT]]</f>
        <v>-102.14107744107741</v>
      </c>
      <c r="CO162" s="44">
        <f>Tabla25[[#This Row],[ESC_NUM_COR_COD_ROS_TG_NEG]]-Tabla25[[#This Row],[ESC_NUM_COR_COD_ESC_TG_NEG]]</f>
        <v>0.10000000000000009</v>
      </c>
      <c r="CP162" s="44">
        <f>Tabla25[[#This Row],[ESC_NUM_COR_COD_ROS_TG_NEU]]-Tabla25[[#This Row],[ESC_NUM_COR_COD_ESC_TG_NEU]]</f>
        <v>0.5</v>
      </c>
      <c r="CQ162" s="44">
        <f>Tabla25[[#This Row],[ESC_NUM_COR_COD_ROS_TG_POS]]-Tabla25[[#This Row],[ESC_NUM_COR_COD_ESC_TG_POS]]</f>
        <v>-0.75</v>
      </c>
      <c r="CR162" s="44">
        <f>Tabla25[[#This Row],[ESC_NUM_COR_COD_ROS_TG_TOT]]-Tabla25[[#This Row],[ESC_NUM_COR_COD_ESC_TG_TOT]]</f>
        <v>0</v>
      </c>
      <c r="CS162" s="44">
        <f>Tabla25[[#This Row],[ESC_DUR_COR_COD_ROS_TG_NEG]]-Tabla25[[#This Row],[ESC_DUR_COR_COD_ESC_TG_NEG]]</f>
        <v>16.833333333333371</v>
      </c>
      <c r="CT162" s="44">
        <f>Tabla25[[#This Row],[ESC_DUR_COR_COD_ROS_TG_NEU]]-Tabla25[[#This Row],[ESC_DUR_COR_COD_ESC_TG_NEU]]</f>
        <v>173.80000000000007</v>
      </c>
      <c r="CU162" s="44">
        <f>Tabla25[[#This Row],[ESC_DUR_COR_COD_ROS_TG_POS]]-Tabla25[[#This Row],[ESC_DUR_COR_COD_ESC_TG_POS]]</f>
        <v>-298.66666666666669</v>
      </c>
      <c r="CV162" s="44">
        <f>Tabla25[[#This Row],[ESC_DUR_COR_COD_ROS_TG_TOT]]-Tabla25[[#This Row],[ESC_DUR_COR_COD_ESC_TG_TOT]]</f>
        <v>-2.1428571428571104</v>
      </c>
      <c r="CW162" s="47">
        <f>Tabla25[[#This Row],[ROS_NUM_COR_COD_ROS_TG_NEG]]-Tabla25[[#This Row],[ROS_NUM_COR_COD_ESC_TG_NEG]]</f>
        <v>0.42857142857142883</v>
      </c>
      <c r="CX162" s="47">
        <f>Tabla25[[#This Row],[ROS_NUM_COR_COD_ROS_TG_NEU]]-Tabla25[[#This Row],[ROS_NUM_COR_COD_ESC_TG_NEU]]</f>
        <v>-0.29999999999999982</v>
      </c>
      <c r="CY162" s="47">
        <f>Tabla25[[#This Row],[ROS_NUM_COR_COD_ROS_TG_POS]]-Tabla25[[#This Row],[ROS_NUM_COR_COD_ESC_TG_POS]]</f>
        <v>0.30000000000000071</v>
      </c>
      <c r="CZ162" s="47">
        <f>Tabla25[[#This Row],[ROS_NUM_COR_COD_ROS_TG_TOT]]-Tabla25[[#This Row],[ROS_NUM_COR_COD_ESC_TG_TOT]]</f>
        <v>0.11111111111111072</v>
      </c>
      <c r="DA162" s="47">
        <f>Tabla25[[#This Row],[ROS_DUR_COR_COD_ROS_TG_NEG]]-Tabla25[[#This Row],[ROS_DUR_COR_COD_ESC_TG_NEG]]</f>
        <v>379.06666666666672</v>
      </c>
      <c r="DB162" s="47">
        <f>Tabla25[[#This Row],[ROS_DUR_COR_COD_ROS_TG_NEU]]-Tabla25[[#This Row],[ROS_DUR_COR_COD_ESC_TG_NEU]]</f>
        <v>-113.77777777777783</v>
      </c>
      <c r="DC162" s="47">
        <f>Tabla25[[#This Row],[ROS_DUR_COR_COD_ROS_TG_POS]]-Tabla25[[#This Row],[ROS_DUR_COR_COD_ESC_TG_POS]]</f>
        <v>78.744444444444412</v>
      </c>
      <c r="DD162" s="47">
        <f>Tabla25[[#This Row],[ROS_DUR_COR_COD_ROS_TG_TOT]]-Tabla25[[#This Row],[ROS_DUR_COR_COD_ESC_TG_TOT]]</f>
        <v>77.447463768115881</v>
      </c>
      <c r="DE162" s="57">
        <v>302.39999999999998</v>
      </c>
      <c r="DF162" s="57">
        <v>211.11111111111111</v>
      </c>
      <c r="DG162" s="57">
        <v>218.77777777777777</v>
      </c>
      <c r="DH162" s="57">
        <v>233.95652173913044</v>
      </c>
      <c r="DI162" s="57">
        <v>272.83333333333331</v>
      </c>
      <c r="DJ162" s="57">
        <v>190.875</v>
      </c>
      <c r="DK162" s="57">
        <v>176.6</v>
      </c>
      <c r="DL162" s="57">
        <v>205.41666666666666</v>
      </c>
      <c r="DM162" s="57">
        <v>247.33333333333334</v>
      </c>
      <c r="DN162" s="57">
        <v>204</v>
      </c>
      <c r="DO162" s="57">
        <v>243.33333333333334</v>
      </c>
      <c r="DP162" s="57">
        <v>231</v>
      </c>
      <c r="DQ162" s="57">
        <v>159</v>
      </c>
      <c r="DR162" s="57">
        <v>191.6</v>
      </c>
      <c r="DS162" s="57">
        <v>170.75</v>
      </c>
      <c r="DT162" s="57">
        <v>174</v>
      </c>
      <c r="DU162" s="57">
        <v>173.8</v>
      </c>
      <c r="DV162" s="57">
        <v>169.15789473684211</v>
      </c>
      <c r="DW162" s="57">
        <v>206.9375</v>
      </c>
      <c r="DX162" s="57">
        <v>181.83636363636364</v>
      </c>
      <c r="DY162" s="57">
        <v>181.22222222222223</v>
      </c>
      <c r="DZ162" s="57">
        <v>207.94736842105263</v>
      </c>
      <c r="EA162" s="57">
        <v>157.41176470588235</v>
      </c>
      <c r="EB162" s="57">
        <v>183.12962962962962</v>
      </c>
      <c r="EC162" s="57">
        <f>Tabla25[[#This Row],[ROS_1DU_COR_COD_ROS_TG_NEG]]-Tabla25[[#This Row],[ROS_1DU_COR_COD_ESC_TG_NEG]]</f>
        <v>29.566666666666663</v>
      </c>
      <c r="ED162" s="57">
        <f>Tabla25[[#This Row],[ROS_1DU_COR_COD_ROS_TG_NEU]]-Tabla25[[#This Row],[ROS_1DU_COR_COD_ESC_TG_NEU]]</f>
        <v>20.236111111111114</v>
      </c>
      <c r="EE162" s="57">
        <f>Tabla25[[#This Row],[ROS_1DU_COR_COD_ROS_TG_POS]]-Tabla25[[#This Row],[ROS_1DU_COR_COD_ESC_TG_POS]]</f>
        <v>42.177777777777777</v>
      </c>
      <c r="EF162" s="57">
        <f>Tabla25[[#This Row],[ROS_1DU_COR_COD_ROS_TG_TOT]]-Tabla25[[#This Row],[ROS_1DU_COR_COD_ESC_TG_TOT]]</f>
        <v>28.53985507246378</v>
      </c>
      <c r="EG162" s="57">
        <f>Tabla25[[#This Row],[ESC_1DU_COR_COD_ROS_TG_NEG]]-Tabla25[[#This Row],[ESC_1DU_COR_COD_ESC_TG_NEG]]</f>
        <v>88.333333333333343</v>
      </c>
      <c r="EH162" s="57">
        <f>Tabla25[[#This Row],[ESC_1DU_COR_COD_ROS_TG_NEU]]-Tabla25[[#This Row],[ESC_1DU_COR_COD_ESC_TG_NEU]]</f>
        <v>12.400000000000006</v>
      </c>
      <c r="EI162" s="57">
        <f>Tabla25[[#This Row],[ESC_1DU_COR_COD_ROS_TG_POS]]-Tabla25[[#This Row],[ESC_1DU_COR_COD_ESC_TG_POS]]</f>
        <v>72.583333333333343</v>
      </c>
      <c r="EJ162" s="57">
        <f>Tabla25[[#This Row],[ESC_1DU_COR_COD_ROS_TG_TOT]]-Tabla25[[#This Row],[ESC_1DU_COR_COD_ESC_TG_TOT]]</f>
        <v>57</v>
      </c>
      <c r="EK162" s="57">
        <f>Tabla25[[#This Row],[PAS_1DU_COR_COD_ROS_TG_NEG]]-Tabla25[[#This Row],[PAS_1DU_COR_COD_ESC_TG_NEG]]</f>
        <v>-7.4222222222222172</v>
      </c>
      <c r="EL162" s="57">
        <f>Tabla25[[#This Row],[PAS_1DU_COR_COD_ROS_TG_NEU]]-Tabla25[[#This Row],[PAS_1DU_COR_COD_ESC_TG_NEU]]</f>
        <v>-38.78947368421052</v>
      </c>
      <c r="EM162" s="57">
        <f>Tabla25[[#This Row],[PAS_1DU_COR_COD_ROS_TG_POS]]-Tabla25[[#This Row],[PAS_1DU_COR_COD_ESC_TG_POS]]</f>
        <v>49.525735294117652</v>
      </c>
      <c r="EN162" s="57">
        <f>Tabla25[[#This Row],[PAS_1DU_COR_COD_ROS_TG_TOT]]-Tabla25[[#This Row],[PAS_1DU_COR_COD_ESC_TG_TOT]]</f>
        <v>-1.293265993265976</v>
      </c>
    </row>
    <row r="163" spans="1:144" x14ac:dyDescent="0.3">
      <c r="A163" s="2" t="s">
        <v>161</v>
      </c>
      <c r="B163" s="2">
        <v>50</v>
      </c>
      <c r="C163" s="2">
        <v>1</v>
      </c>
      <c r="D163" s="2">
        <v>56</v>
      </c>
      <c r="E163" s="19">
        <v>3.55</v>
      </c>
      <c r="F163" s="19">
        <v>1592.6153846153845</v>
      </c>
      <c r="G163" s="19">
        <v>2.95</v>
      </c>
      <c r="H163" s="19">
        <v>1729.6363636363637</v>
      </c>
      <c r="I163" s="19">
        <v>3.4</v>
      </c>
      <c r="J163" s="19">
        <v>1620.3846153846155</v>
      </c>
      <c r="K163" s="19">
        <v>3.3</v>
      </c>
      <c r="L163" s="19">
        <v>1643.1081081081081</v>
      </c>
      <c r="M163" s="21">
        <v>3.25</v>
      </c>
      <c r="N163" s="21">
        <v>1807.8333333333333</v>
      </c>
      <c r="O163" s="21">
        <v>3.45</v>
      </c>
      <c r="P163" s="21">
        <v>1684.6153846153845</v>
      </c>
      <c r="Q163" s="21">
        <v>3.15</v>
      </c>
      <c r="R163" s="21">
        <v>1592.8333333333333</v>
      </c>
      <c r="S163" s="21">
        <v>3.2833333333333332</v>
      </c>
      <c r="T163" s="21">
        <v>1694.8108108108108</v>
      </c>
      <c r="U163" s="22">
        <v>3.8</v>
      </c>
      <c r="V163" s="22">
        <v>1202.8</v>
      </c>
      <c r="W163" s="22">
        <v>3.625</v>
      </c>
      <c r="X163" s="22">
        <v>1168.4285714285713</v>
      </c>
      <c r="Y163" s="22">
        <v>2.8888888888888888</v>
      </c>
      <c r="Z163" s="22">
        <v>836.77777777777783</v>
      </c>
      <c r="AA163" s="22">
        <v>3.4444444444444446</v>
      </c>
      <c r="AB163" s="22">
        <v>1066.8461538461538</v>
      </c>
      <c r="AC163" s="24">
        <v>3</v>
      </c>
      <c r="AD163" s="24">
        <v>1252</v>
      </c>
      <c r="AE163" s="24">
        <v>3.125</v>
      </c>
      <c r="AF163" s="24">
        <v>1051.5714285714287</v>
      </c>
      <c r="AG163" s="24">
        <v>3.5555555555555554</v>
      </c>
      <c r="AH163" s="24">
        <v>1147</v>
      </c>
      <c r="AI163" s="24">
        <v>3.2222222222222223</v>
      </c>
      <c r="AJ163" s="24">
        <v>1150.0454545454545</v>
      </c>
      <c r="AK163" s="26">
        <v>3</v>
      </c>
      <c r="AL163" s="26">
        <v>1672.2</v>
      </c>
      <c r="AM163" s="26">
        <v>3.3</v>
      </c>
      <c r="AN163" s="26">
        <v>1446.2857142857142</v>
      </c>
      <c r="AO163" s="26">
        <v>3</v>
      </c>
      <c r="AP163" s="26">
        <v>1359.5714285714287</v>
      </c>
      <c r="AQ163" s="26">
        <v>3.103448275862069</v>
      </c>
      <c r="AR163" s="26">
        <v>1473.7894736842106</v>
      </c>
      <c r="AS163" s="28">
        <v>2.6666666666666665</v>
      </c>
      <c r="AT163" s="28">
        <v>1243.6666666666667</v>
      </c>
      <c r="AU163" s="28">
        <v>3.5</v>
      </c>
      <c r="AV163" s="28">
        <v>1464.4285714285713</v>
      </c>
      <c r="AW163" s="28">
        <v>4.0999999999999996</v>
      </c>
      <c r="AX163" s="28">
        <v>1652.8571428571429</v>
      </c>
      <c r="AY163" s="28">
        <v>3.4482758620689653</v>
      </c>
      <c r="AZ163" s="28">
        <v>1464.15</v>
      </c>
      <c r="BA163" s="33">
        <f>Tabla25[[#This Row],[ROS_NUM_COR_COD_ROS_TG_NEG]]-Tabla25[[#This Row],[PAS_NUM_COR_COD_ROS_TG_NEG]]</f>
        <v>-0.58333333333333348</v>
      </c>
      <c r="BB163" s="33">
        <f>Tabla25[[#This Row],[ROS_DUR_COR_COD_ROS_TG_NEG]]-Tabla25[[#This Row],[PAS_DUR_COR_COD_ROS_TG_NEG]]</f>
        <v>-564.16666666666652</v>
      </c>
      <c r="BC163" s="33">
        <f>Tabla25[[#This Row],[ROS_NUM_COR_COD_ROS_TG_NEU]]-Tabla25[[#This Row],[PAS_NUM_COR_COD_ROS_TG_NEU]]</f>
        <v>4.9999999999999822E-2</v>
      </c>
      <c r="BD163" s="33">
        <f>Tabla25[[#This Row],[ROS_DUR_COR_COD_ROS_TG_NEU]]-Tabla25[[#This Row],[PAS_DUR_COR_COD_ROS_TG_NEU]]</f>
        <v>-220.1868131868132</v>
      </c>
      <c r="BE163" s="33">
        <f>Tabla25[[#This Row],[ROS_NUM_COR_COD_ROS_TG_POS]]-Tabla25[[#This Row],[PAS_NUM_COR_COD_ROS_TG_POS]]</f>
        <v>0.94999999999999973</v>
      </c>
      <c r="BF163" s="33">
        <f>Tabla25[[#This Row],[ROS_DUR_COR_COD_ROS_TG_POS]]-Tabla25[[#This Row],[PAS_DUR_COR_COD_ROS_TG_POS]]</f>
        <v>60.023809523809632</v>
      </c>
      <c r="BG163" s="33">
        <f>Tabla25[[#This Row],[ROS_NUM_COR_COD_ROS_TG_TOT]]-Tabla25[[#This Row],[PAS_NUM_COR_COD_ROS_TG_TOT]]</f>
        <v>0.16494252873563209</v>
      </c>
      <c r="BH163" s="33">
        <f>Tabla25[[#This Row],[ROS_DUR_COR_COD_ROS_TG_TOT]]-Tabla25[[#This Row],[PAS_DUR_COR_COD_ROS_TG_TOT]]</f>
        <v>-230.66081081081074</v>
      </c>
      <c r="BI163" s="30">
        <f>Tabla25[[#This Row],[ROS_NUM_COR_COD_ESC_TG_NEG]]-Tabla25[[#This Row],[PAS_NUM_COR_COD_ESC_TG_NEG]]</f>
        <v>-0.54999999999999982</v>
      </c>
      <c r="BJ163" s="30">
        <f>Tabla25[[#This Row],[ROS_DUR_COR_COD_ESC_TG_NEG]]-Tabla25[[#This Row],[PAS_DUR_COR_COD_ESC_TG_NEG]]</f>
        <v>79.584615384615518</v>
      </c>
      <c r="BK163" s="30">
        <f>Tabla25[[#This Row],[ROS_NUM_COR_COD_ESC_TG_NEU]]-Tabla25[[#This Row],[PAS_NUM_COR_COD_ESC_TG_NEU]]</f>
        <v>0.34999999999999964</v>
      </c>
      <c r="BL163" s="30">
        <f>Tabla25[[#This Row],[ROS_DUR_COR_COD_ESC_TG_NEU]]-Tabla25[[#This Row],[PAS_DUR_COR_COD_ESC_TG_NEU]]</f>
        <v>-283.35064935064952</v>
      </c>
      <c r="BM163" s="30">
        <f>Tabla25[[#This Row],[ROS_NUM_COR_COD_ESC_TG_POS]]-Tabla25[[#This Row],[PAS_NUM_COR_COD_ESC_TG_POS]]</f>
        <v>-0.39999999999999991</v>
      </c>
      <c r="BN163" s="30">
        <f>Tabla25[[#This Row],[ROS_DUR_COR_COD_ESC_TG_POS]]-Tabla25[[#This Row],[PAS_DUR_COR_COD_ESC_TG_POS]]</f>
        <v>-260.8131868131868</v>
      </c>
      <c r="BO163" s="30">
        <f>Tabla25[[#This Row],[ROS_NUM_COR_COD_ESC_TG_TOT]]-Tabla25[[#This Row],[PAS_NUM_COR_COD_ESC_TG_TOT]]</f>
        <v>-0.19655172413793087</v>
      </c>
      <c r="BP163" s="30">
        <f>Tabla25[[#This Row],[ROS_DUR_COR_COD_ESC_TG_TOT]]-Tabla25[[#This Row],[PAS_DUR_COR_COD_ESC_TG_TOT]]</f>
        <v>-169.31863442389749</v>
      </c>
      <c r="BQ163" s="36">
        <f>Tabla25[[#This Row],[PAS_NUM_COR_COD_ROS_TG_NEG]]-Tabla25[[#This Row],[ESC_NUM_COR_COD_ROS_TG_NEG]]</f>
        <v>0.25</v>
      </c>
      <c r="BR163" s="36">
        <f>Tabla25[[#This Row],[PAS_DUR_COR_COD_ROS_TG_NEG]]-Tabla25[[#This Row],[ESC_DUR_COR_COD_ROS_TG_NEG]]</f>
        <v>555.83333333333326</v>
      </c>
      <c r="BS163" s="36">
        <f>Tabla25[[#This Row],[PAS_NUM_COR_COD_ROS_TG_NEU]]-Tabla25[[#This Row],[ESC_NUM_COR_COD_ROS_TG_NEU]]</f>
        <v>0.32500000000000018</v>
      </c>
      <c r="BT163" s="36">
        <f>Tabla25[[#This Row],[PAS_DUR_COR_COD_ROS_TG_NEU]]-Tabla25[[#This Row],[ESC_DUR_COR_COD_ROS_TG_NEU]]</f>
        <v>633.04395604395586</v>
      </c>
      <c r="BU163" s="36">
        <f>Tabla25[[#This Row],[PAS_NUM_COR_COD_ROS_TG_POS]]-Tabla25[[#This Row],[ESC_NUM_COR_COD_ROS_TG_POS]]</f>
        <v>-0.40555555555555545</v>
      </c>
      <c r="BV163" s="36">
        <f>Tabla25[[#This Row],[PAS_DUR_COR_COD_ROS_TG_POS]]-Tabla25[[#This Row],[ESC_DUR_COR_COD_ROS_TG_POS]]</f>
        <v>445.83333333333326</v>
      </c>
      <c r="BW163" s="36">
        <f>Tabla25[[#This Row],[PAS_NUM_COR_COD_ROS_TG_TOT]]-Tabla25[[#This Row],[ESC_NUM_COR_COD_ROS_TG_TOT]]</f>
        <v>6.1111111111110894E-2</v>
      </c>
      <c r="BX163" s="36">
        <f>Tabla25[[#This Row],[PAS_DUR_COR_COD_ROS_TG_TOT]]-Tabla25[[#This Row],[ESC_DUR_COR_COD_ROS_TG_TOT]]</f>
        <v>544.76535626535633</v>
      </c>
      <c r="BY163" s="39">
        <f>Tabla25[[#This Row],[PAS_NUM_COR_COD_ESC_TG_NEG]]-Tabla25[[#This Row],[ESC_NUM_COR_COD_ESC_TG_NEG]]</f>
        <v>-0.25</v>
      </c>
      <c r="BZ163" s="39">
        <f>Tabla25[[#This Row],[PAS_DUR_COR_COD_ESC_TG_NEG]]-Tabla25[[#This Row],[ESC_DUR_COR_COD_ESC_TG_NEG]]</f>
        <v>389.81538461538457</v>
      </c>
      <c r="CA163" s="39">
        <f>Tabla25[[#This Row],[PAS_NUM_COR_COD_ESC_TG_NEU]]-Tabla25[[#This Row],[ESC_NUM_COR_COD_ESC_TG_NEU]]</f>
        <v>-0.67499999999999982</v>
      </c>
      <c r="CB163" s="39">
        <f>Tabla25[[#This Row],[PAS_DUR_COR_COD_ESC_TG_NEU]]-Tabla25[[#This Row],[ESC_DUR_COR_COD_ESC_TG_NEU]]</f>
        <v>561.20779220779241</v>
      </c>
      <c r="CC163" s="39">
        <f>Tabla25[[#This Row],[PAS_NUM_COR_COD_ESC_TG_POS]]-Tabla25[[#This Row],[ESC_NUM_COR_COD_ESC_TG_POS]]</f>
        <v>0.51111111111111107</v>
      </c>
      <c r="CD163" s="39">
        <f>Tabla25[[#This Row],[PAS_DUR_COR_COD_ESC_TG_POS]]-Tabla25[[#This Row],[ESC_DUR_COR_COD_ESC_TG_POS]]</f>
        <v>783.60683760683764</v>
      </c>
      <c r="CE163" s="39">
        <f>Tabla25[[#This Row],[PAS_NUM_COR_COD_ESC_TG_TOT]]-Tabla25[[#This Row],[ESC_NUM_COR_COD_ESC_TG_TOT]]</f>
        <v>-0.14444444444444482</v>
      </c>
      <c r="CF163" s="39">
        <f>Tabla25[[#This Row],[PAS_DUR_COR_COD_ESC_TG_TOT]]-Tabla25[[#This Row],[ESC_DUR_COR_COD_ESC_TG_TOT]]</f>
        <v>576.26195426195432</v>
      </c>
      <c r="CG163" s="42">
        <f>Tabla25[[#This Row],[PAS_NUM_COR_COD_ROS_TG_NEG]]-Tabla25[[#This Row],[PAS_NUM_COR_COD_ESC_TG_NEG]]</f>
        <v>-0.29999999999999982</v>
      </c>
      <c r="CH163" s="42">
        <f>Tabla25[[#This Row],[PAS_NUM_COR_COD_ROS_TG_NEU]]-Tabla25[[#This Row],[PAS_NUM_COR_COD_ESC_TG_NEU]]</f>
        <v>0.5</v>
      </c>
      <c r="CI163" s="42">
        <f>Tabla25[[#This Row],[PAS_NUM_COR_COD_ROS_TG_POS]]-Tabla25[[#This Row],[PAS_NUM_COR_COD_ESC_TG_POS]]</f>
        <v>-0.25</v>
      </c>
      <c r="CJ163" s="42">
        <f>Tabla25[[#This Row],[PAS_NUM_COR_COD_ROS_TG_TOT]]-Tabla25[[#This Row],[PAS_NUM_COR_COD_ESC_TG_TOT]]</f>
        <v>-1.6666666666666607E-2</v>
      </c>
      <c r="CK163" s="42">
        <f>Tabla25[[#This Row],[PAS_DUR_COR_COD_ROS_TG_NEG]]-Tabla25[[#This Row],[PAS_DUR_COR_COD_ESC_TG_NEG]]</f>
        <v>215.21794871794873</v>
      </c>
      <c r="CL163" s="42">
        <f>Tabla25[[#This Row],[PAS_DUR_COR_COD_ROS_TG_NEU]]-Tabla25[[#This Row],[PAS_DUR_COR_COD_ESC_TG_NEU]]</f>
        <v>-45.020979020979212</v>
      </c>
      <c r="CM163" s="42">
        <f>Tabla25[[#This Row],[PAS_DUR_COR_COD_ROS_TG_POS]]-Tabla25[[#This Row],[PAS_DUR_COR_COD_ESC_TG_POS]]</f>
        <v>-27.551282051282215</v>
      </c>
      <c r="CN163" s="42">
        <f>Tabla25[[#This Row],[PAS_DUR_COR_COD_ROS_TG_TOT]]-Tabla25[[#This Row],[PAS_DUR_COR_COD_ESC_TG_TOT]]</f>
        <v>51.702702702702709</v>
      </c>
      <c r="CO163" s="44">
        <f>Tabla25[[#This Row],[ESC_NUM_COR_COD_ROS_TG_NEG]]-Tabla25[[#This Row],[ESC_NUM_COR_COD_ESC_TG_NEG]]</f>
        <v>-0.79999999999999982</v>
      </c>
      <c r="CP163" s="44">
        <f>Tabla25[[#This Row],[ESC_NUM_COR_COD_ROS_TG_NEU]]-Tabla25[[#This Row],[ESC_NUM_COR_COD_ESC_TG_NEU]]</f>
        <v>-0.5</v>
      </c>
      <c r="CQ163" s="44">
        <f>Tabla25[[#This Row],[ESC_NUM_COR_COD_ROS_TG_POS]]-Tabla25[[#This Row],[ESC_NUM_COR_COD_ESC_TG_POS]]</f>
        <v>0.66666666666666652</v>
      </c>
      <c r="CR163" s="44">
        <f>Tabla25[[#This Row],[ESC_NUM_COR_COD_ROS_TG_TOT]]-Tabla25[[#This Row],[ESC_NUM_COR_COD_ESC_TG_TOT]]</f>
        <v>-0.22222222222222232</v>
      </c>
      <c r="CS163" s="44">
        <f>Tabla25[[#This Row],[ESC_DUR_COR_COD_ROS_TG_NEG]]-Tabla25[[#This Row],[ESC_DUR_COR_COD_ESC_TG_NEG]]</f>
        <v>49.200000000000045</v>
      </c>
      <c r="CT163" s="44">
        <f>Tabla25[[#This Row],[ESC_DUR_COR_COD_ROS_TG_NEU]]-Tabla25[[#This Row],[ESC_DUR_COR_COD_ESC_TG_NEU]]</f>
        <v>-116.85714285714266</v>
      </c>
      <c r="CU163" s="44">
        <f>Tabla25[[#This Row],[ESC_DUR_COR_COD_ROS_TG_POS]]-Tabla25[[#This Row],[ESC_DUR_COR_COD_ESC_TG_POS]]</f>
        <v>310.22222222222217</v>
      </c>
      <c r="CV163" s="44">
        <f>Tabla25[[#This Row],[ESC_DUR_COR_COD_ROS_TG_TOT]]-Tabla25[[#This Row],[ESC_DUR_COR_COD_ESC_TG_TOT]]</f>
        <v>83.199300699300693</v>
      </c>
      <c r="CW163" s="47">
        <f>Tabla25[[#This Row],[ROS_NUM_COR_COD_ROS_TG_NEG]]-Tabla25[[#This Row],[ROS_NUM_COR_COD_ESC_TG_NEG]]</f>
        <v>-0.33333333333333348</v>
      </c>
      <c r="CX163" s="47">
        <f>Tabla25[[#This Row],[ROS_NUM_COR_COD_ROS_TG_NEU]]-Tabla25[[#This Row],[ROS_NUM_COR_COD_ESC_TG_NEU]]</f>
        <v>0.20000000000000018</v>
      </c>
      <c r="CY163" s="47">
        <f>Tabla25[[#This Row],[ROS_NUM_COR_COD_ROS_TG_POS]]-Tabla25[[#This Row],[ROS_NUM_COR_COD_ESC_TG_POS]]</f>
        <v>1.0999999999999996</v>
      </c>
      <c r="CZ163" s="47">
        <f>Tabla25[[#This Row],[ROS_NUM_COR_COD_ROS_TG_TOT]]-Tabla25[[#This Row],[ROS_NUM_COR_COD_ESC_TG_TOT]]</f>
        <v>0.34482758620689635</v>
      </c>
      <c r="DA163" s="47">
        <f>Tabla25[[#This Row],[ROS_DUR_COR_COD_ROS_TG_NEG]]-Tabla25[[#This Row],[ROS_DUR_COR_COD_ESC_TG_NEG]]</f>
        <v>-428.5333333333333</v>
      </c>
      <c r="DB163" s="47">
        <f>Tabla25[[#This Row],[ROS_DUR_COR_COD_ROS_TG_NEU]]-Tabla25[[#This Row],[ROS_DUR_COR_COD_ESC_TG_NEU]]</f>
        <v>18.14285714285711</v>
      </c>
      <c r="DC163" s="47">
        <f>Tabla25[[#This Row],[ROS_DUR_COR_COD_ROS_TG_POS]]-Tabla25[[#This Row],[ROS_DUR_COR_COD_ESC_TG_POS]]</f>
        <v>293.28571428571422</v>
      </c>
      <c r="DD163" s="47">
        <f>Tabla25[[#This Row],[ROS_DUR_COR_COD_ROS_TG_TOT]]-Tabla25[[#This Row],[ROS_DUR_COR_COD_ESC_TG_TOT]]</f>
        <v>-9.6394736842105431</v>
      </c>
      <c r="DE163" s="57">
        <v>287</v>
      </c>
      <c r="DF163" s="57">
        <v>350.28571428571428</v>
      </c>
      <c r="DG163" s="57">
        <v>322.42857142857144</v>
      </c>
      <c r="DH163" s="57">
        <v>321.55</v>
      </c>
      <c r="DI163" s="57">
        <v>332.6</v>
      </c>
      <c r="DJ163" s="57">
        <v>319.85714285714283</v>
      </c>
      <c r="DK163" s="57">
        <v>315</v>
      </c>
      <c r="DL163" s="57">
        <v>321.42105263157896</v>
      </c>
      <c r="DM163" s="57">
        <v>288</v>
      </c>
      <c r="DN163" s="57">
        <v>279.14285714285717</v>
      </c>
      <c r="DO163" s="57">
        <v>251.25</v>
      </c>
      <c r="DP163" s="57">
        <v>271.81818181818181</v>
      </c>
      <c r="DQ163" s="57">
        <v>276.3</v>
      </c>
      <c r="DR163" s="57">
        <v>246.85714285714286</v>
      </c>
      <c r="DS163" s="57">
        <v>306.44444444444446</v>
      </c>
      <c r="DT163" s="57">
        <v>278.80769230769232</v>
      </c>
      <c r="DU163" s="57">
        <v>314.08333333333331</v>
      </c>
      <c r="DV163" s="57">
        <v>355.38461538461536</v>
      </c>
      <c r="DW163" s="57">
        <v>319.41666666666669</v>
      </c>
      <c r="DX163" s="57">
        <v>330.32432432432432</v>
      </c>
      <c r="DY163" s="57">
        <v>276.07692307692309</v>
      </c>
      <c r="DZ163" s="57">
        <v>308.63636363636363</v>
      </c>
      <c r="EA163" s="57">
        <v>331.76923076923077</v>
      </c>
      <c r="EB163" s="57">
        <v>305.32432432432432</v>
      </c>
      <c r="EC163" s="57">
        <f>Tabla25[[#This Row],[ROS_1DU_COR_COD_ROS_TG_NEG]]-Tabla25[[#This Row],[ROS_1DU_COR_COD_ESC_TG_NEG]]</f>
        <v>-45.600000000000023</v>
      </c>
      <c r="ED163" s="57">
        <f>Tabla25[[#This Row],[ROS_1DU_COR_COD_ROS_TG_NEU]]-Tabla25[[#This Row],[ROS_1DU_COR_COD_ESC_TG_NEU]]</f>
        <v>30.428571428571445</v>
      </c>
      <c r="EE163" s="57">
        <f>Tabla25[[#This Row],[ROS_1DU_COR_COD_ROS_TG_POS]]-Tabla25[[#This Row],[ROS_1DU_COR_COD_ESC_TG_POS]]</f>
        <v>7.4285714285714448</v>
      </c>
      <c r="EF163" s="57">
        <f>Tabla25[[#This Row],[ROS_1DU_COR_COD_ROS_TG_TOT]]-Tabla25[[#This Row],[ROS_1DU_COR_COD_ESC_TG_TOT]]</f>
        <v>0.12894736842105203</v>
      </c>
      <c r="EG163" s="57">
        <f>Tabla25[[#This Row],[ESC_1DU_COR_COD_ROS_TG_NEG]]-Tabla25[[#This Row],[ESC_1DU_COR_COD_ESC_TG_NEG]]</f>
        <v>11.699999999999989</v>
      </c>
      <c r="EH163" s="57">
        <f>Tabla25[[#This Row],[ESC_1DU_COR_COD_ROS_TG_NEU]]-Tabla25[[#This Row],[ESC_1DU_COR_COD_ESC_TG_NEU]]</f>
        <v>32.285714285714306</v>
      </c>
      <c r="EI163" s="57">
        <f>Tabla25[[#This Row],[ESC_1DU_COR_COD_ROS_TG_POS]]-Tabla25[[#This Row],[ESC_1DU_COR_COD_ESC_TG_POS]]</f>
        <v>-55.194444444444457</v>
      </c>
      <c r="EJ163" s="57">
        <f>Tabla25[[#This Row],[ESC_1DU_COR_COD_ROS_TG_TOT]]-Tabla25[[#This Row],[ESC_1DU_COR_COD_ESC_TG_TOT]]</f>
        <v>-6.9895104895105078</v>
      </c>
      <c r="EK163" s="57">
        <f>Tabla25[[#This Row],[PAS_1DU_COR_COD_ROS_TG_NEG]]-Tabla25[[#This Row],[PAS_1DU_COR_COD_ESC_TG_NEG]]</f>
        <v>38.00641025641022</v>
      </c>
      <c r="EL163" s="57">
        <f>Tabla25[[#This Row],[PAS_1DU_COR_COD_ROS_TG_NEU]]-Tabla25[[#This Row],[PAS_1DU_COR_COD_ESC_TG_NEU]]</f>
        <v>46.748251748251732</v>
      </c>
      <c r="EM163" s="57">
        <f>Tabla25[[#This Row],[PAS_1DU_COR_COD_ROS_TG_POS]]-Tabla25[[#This Row],[PAS_1DU_COR_COD_ESC_TG_POS]]</f>
        <v>-12.352564102564088</v>
      </c>
      <c r="EN163" s="57">
        <f>Tabla25[[#This Row],[PAS_1DU_COR_COD_ROS_TG_TOT]]-Tabla25[[#This Row],[PAS_1DU_COR_COD_ESC_TG_TOT]]</f>
        <v>25</v>
      </c>
    </row>
    <row r="164" spans="1:144" x14ac:dyDescent="0.3">
      <c r="A164" s="2" t="s">
        <v>162</v>
      </c>
      <c r="B164" s="2">
        <v>50</v>
      </c>
      <c r="C164" s="2">
        <v>1</v>
      </c>
      <c r="D164" s="2">
        <v>55</v>
      </c>
      <c r="E164" s="19">
        <v>3.65</v>
      </c>
      <c r="F164" s="19">
        <v>704.5</v>
      </c>
      <c r="G164" s="19">
        <v>3.35</v>
      </c>
      <c r="H164" s="19">
        <v>730.76470588235293</v>
      </c>
      <c r="I164" s="19">
        <v>3.75</v>
      </c>
      <c r="J164" s="19">
        <v>821.3125</v>
      </c>
      <c r="K164" s="19">
        <v>3.5833333333333335</v>
      </c>
      <c r="L164" s="19">
        <v>749.9019607843137</v>
      </c>
      <c r="M164" s="21">
        <v>2.95</v>
      </c>
      <c r="N164" s="21">
        <v>713.88888888888891</v>
      </c>
      <c r="O164" s="21">
        <v>3.8</v>
      </c>
      <c r="P164" s="21">
        <v>749.94444444444446</v>
      </c>
      <c r="Q164" s="21">
        <v>3.8</v>
      </c>
      <c r="R164" s="21">
        <v>774.57894736842104</v>
      </c>
      <c r="S164" s="21">
        <v>3.5166666666666666</v>
      </c>
      <c r="T164" s="21">
        <v>746.65454545454543</v>
      </c>
      <c r="U164" s="22">
        <v>3.8888888888888888</v>
      </c>
      <c r="V164" s="22">
        <v>553.88888888888891</v>
      </c>
      <c r="W164" s="22">
        <v>4</v>
      </c>
      <c r="X164" s="22">
        <v>512.25</v>
      </c>
      <c r="Y164" s="22">
        <v>3.2</v>
      </c>
      <c r="Z164" s="22">
        <v>543.125</v>
      </c>
      <c r="AA164" s="22">
        <v>3.6666666666666665</v>
      </c>
      <c r="AB164" s="22">
        <v>537.12</v>
      </c>
      <c r="AC164" s="24">
        <v>2</v>
      </c>
      <c r="AD164" s="24">
        <v>391.375</v>
      </c>
      <c r="AE164" s="24">
        <v>2.375</v>
      </c>
      <c r="AF164" s="24">
        <v>388</v>
      </c>
      <c r="AG164" s="24">
        <v>3.1</v>
      </c>
      <c r="AH164" s="24">
        <v>629.875</v>
      </c>
      <c r="AI164" s="24">
        <v>2.5185185185185186</v>
      </c>
      <c r="AJ164" s="24">
        <v>473.30434782608694</v>
      </c>
      <c r="AK164" s="26">
        <v>2.7777777777777777</v>
      </c>
      <c r="AL164" s="26">
        <v>540.75</v>
      </c>
      <c r="AM164" s="26">
        <v>3.7</v>
      </c>
      <c r="AN164" s="26">
        <v>689.88888888888891</v>
      </c>
      <c r="AO164" s="26">
        <v>4.3</v>
      </c>
      <c r="AP164" s="26">
        <v>711.6</v>
      </c>
      <c r="AQ164" s="26">
        <v>3.6206896551724137</v>
      </c>
      <c r="AR164" s="26">
        <v>653.74074074074076</v>
      </c>
      <c r="AS164" s="28">
        <v>4.2222222222222223</v>
      </c>
      <c r="AT164" s="28">
        <v>691.66666666666663</v>
      </c>
      <c r="AU164" s="28">
        <v>4</v>
      </c>
      <c r="AV164" s="28">
        <v>668.2</v>
      </c>
      <c r="AW164" s="28">
        <v>3.7</v>
      </c>
      <c r="AX164" s="28">
        <v>645.22222222222217</v>
      </c>
      <c r="AY164" s="28">
        <v>3.9655172413793105</v>
      </c>
      <c r="AZ164" s="28">
        <v>668.35714285714289</v>
      </c>
      <c r="BA164" s="33">
        <f>Tabla25[[#This Row],[ROS_NUM_COR_COD_ROS_TG_NEG]]-Tabla25[[#This Row],[PAS_NUM_COR_COD_ROS_TG_NEG]]</f>
        <v>1.2722222222222221</v>
      </c>
      <c r="BB164" s="33">
        <f>Tabla25[[#This Row],[ROS_DUR_COR_COD_ROS_TG_NEG]]-Tabla25[[#This Row],[PAS_DUR_COR_COD_ROS_TG_NEG]]</f>
        <v>-22.222222222222285</v>
      </c>
      <c r="BC164" s="33">
        <f>Tabla25[[#This Row],[ROS_NUM_COR_COD_ROS_TG_NEU]]-Tabla25[[#This Row],[PAS_NUM_COR_COD_ROS_TG_NEU]]</f>
        <v>0.20000000000000018</v>
      </c>
      <c r="BD164" s="33">
        <f>Tabla25[[#This Row],[ROS_DUR_COR_COD_ROS_TG_NEU]]-Tabla25[[#This Row],[PAS_DUR_COR_COD_ROS_TG_NEU]]</f>
        <v>-81.744444444444412</v>
      </c>
      <c r="BE164" s="33">
        <f>Tabla25[[#This Row],[ROS_NUM_COR_COD_ROS_TG_POS]]-Tabla25[[#This Row],[PAS_NUM_COR_COD_ROS_TG_POS]]</f>
        <v>-9.9999999999999645E-2</v>
      </c>
      <c r="BF164" s="33">
        <f>Tabla25[[#This Row],[ROS_DUR_COR_COD_ROS_TG_POS]]-Tabla25[[#This Row],[PAS_DUR_COR_COD_ROS_TG_POS]]</f>
        <v>-129.35672514619887</v>
      </c>
      <c r="BG164" s="33">
        <f>Tabla25[[#This Row],[ROS_NUM_COR_COD_ROS_TG_TOT]]-Tabla25[[#This Row],[PAS_NUM_COR_COD_ROS_TG_TOT]]</f>
        <v>0.44885057471264389</v>
      </c>
      <c r="BH164" s="33">
        <f>Tabla25[[#This Row],[ROS_DUR_COR_COD_ROS_TG_TOT]]-Tabla25[[#This Row],[PAS_DUR_COR_COD_ROS_TG_TOT]]</f>
        <v>-78.297402597402538</v>
      </c>
      <c r="BI164" s="30">
        <f>Tabla25[[#This Row],[ROS_NUM_COR_COD_ESC_TG_NEG]]-Tabla25[[#This Row],[PAS_NUM_COR_COD_ESC_TG_NEG]]</f>
        <v>-0.87222222222222223</v>
      </c>
      <c r="BJ164" s="30">
        <f>Tabla25[[#This Row],[ROS_DUR_COR_COD_ESC_TG_NEG]]-Tabla25[[#This Row],[PAS_DUR_COR_COD_ESC_TG_NEG]]</f>
        <v>-163.75</v>
      </c>
      <c r="BK164" s="30">
        <f>Tabla25[[#This Row],[ROS_NUM_COR_COD_ESC_TG_NEU]]-Tabla25[[#This Row],[PAS_NUM_COR_COD_ESC_TG_NEU]]</f>
        <v>0.35000000000000009</v>
      </c>
      <c r="BL164" s="30">
        <f>Tabla25[[#This Row],[ROS_DUR_COR_COD_ESC_TG_NEU]]-Tabla25[[#This Row],[PAS_DUR_COR_COD_ESC_TG_NEU]]</f>
        <v>-40.875816993464014</v>
      </c>
      <c r="BM164" s="30">
        <f>Tabla25[[#This Row],[ROS_NUM_COR_COD_ESC_TG_POS]]-Tabla25[[#This Row],[PAS_NUM_COR_COD_ESC_TG_POS]]</f>
        <v>0.54999999999999982</v>
      </c>
      <c r="BN164" s="30">
        <f>Tabla25[[#This Row],[ROS_DUR_COR_COD_ESC_TG_POS]]-Tabla25[[#This Row],[PAS_DUR_COR_COD_ESC_TG_POS]]</f>
        <v>-109.71249999999998</v>
      </c>
      <c r="BO164" s="30">
        <f>Tabla25[[#This Row],[ROS_NUM_COR_COD_ESC_TG_TOT]]-Tabla25[[#This Row],[PAS_NUM_COR_COD_ESC_TG_TOT]]</f>
        <v>3.735632183908022E-2</v>
      </c>
      <c r="BP164" s="30">
        <f>Tabla25[[#This Row],[ROS_DUR_COR_COD_ESC_TG_TOT]]-Tabla25[[#This Row],[PAS_DUR_COR_COD_ESC_TG_TOT]]</f>
        <v>-96.161220043572939</v>
      </c>
      <c r="BQ164" s="36">
        <f>Tabla25[[#This Row],[PAS_NUM_COR_COD_ROS_TG_NEG]]-Tabla25[[#This Row],[ESC_NUM_COR_COD_ROS_TG_NEG]]</f>
        <v>0.95000000000000018</v>
      </c>
      <c r="BR164" s="36">
        <f>Tabla25[[#This Row],[PAS_DUR_COR_COD_ROS_TG_NEG]]-Tabla25[[#This Row],[ESC_DUR_COR_COD_ROS_TG_NEG]]</f>
        <v>322.51388888888891</v>
      </c>
      <c r="BS164" s="36">
        <f>Tabla25[[#This Row],[PAS_NUM_COR_COD_ROS_TG_NEU]]-Tabla25[[#This Row],[ESC_NUM_COR_COD_ROS_TG_NEU]]</f>
        <v>1.4249999999999998</v>
      </c>
      <c r="BT164" s="36">
        <f>Tabla25[[#This Row],[PAS_DUR_COR_COD_ROS_TG_NEU]]-Tabla25[[#This Row],[ESC_DUR_COR_COD_ROS_TG_NEU]]</f>
        <v>361.94444444444446</v>
      </c>
      <c r="BU164" s="36">
        <f>Tabla25[[#This Row],[PAS_NUM_COR_COD_ROS_TG_POS]]-Tabla25[[#This Row],[ESC_NUM_COR_COD_ROS_TG_POS]]</f>
        <v>0.69999999999999973</v>
      </c>
      <c r="BV164" s="36">
        <f>Tabla25[[#This Row],[PAS_DUR_COR_COD_ROS_TG_POS]]-Tabla25[[#This Row],[ESC_DUR_COR_COD_ROS_TG_POS]]</f>
        <v>144.70394736842104</v>
      </c>
      <c r="BW164" s="36">
        <f>Tabla25[[#This Row],[PAS_NUM_COR_COD_ROS_TG_TOT]]-Tabla25[[#This Row],[ESC_NUM_COR_COD_ROS_TG_TOT]]</f>
        <v>0.99814814814814801</v>
      </c>
      <c r="BX164" s="36">
        <f>Tabla25[[#This Row],[PAS_DUR_COR_COD_ROS_TG_TOT]]-Tabla25[[#This Row],[ESC_DUR_COR_COD_ROS_TG_TOT]]</f>
        <v>273.35019762845849</v>
      </c>
      <c r="BY164" s="39">
        <f>Tabla25[[#This Row],[PAS_NUM_COR_COD_ESC_TG_NEG]]-Tabla25[[#This Row],[ESC_NUM_COR_COD_ESC_TG_NEG]]</f>
        <v>-0.23888888888888893</v>
      </c>
      <c r="BZ164" s="39">
        <f>Tabla25[[#This Row],[PAS_DUR_COR_COD_ESC_TG_NEG]]-Tabla25[[#This Row],[ESC_DUR_COR_COD_ESC_TG_NEG]]</f>
        <v>150.61111111111109</v>
      </c>
      <c r="CA164" s="39">
        <f>Tabla25[[#This Row],[PAS_NUM_COR_COD_ESC_TG_NEU]]-Tabla25[[#This Row],[ESC_NUM_COR_COD_ESC_TG_NEU]]</f>
        <v>-0.64999999999999991</v>
      </c>
      <c r="CB164" s="39">
        <f>Tabla25[[#This Row],[PAS_DUR_COR_COD_ESC_TG_NEU]]-Tabla25[[#This Row],[ESC_DUR_COR_COD_ESC_TG_NEU]]</f>
        <v>218.51470588235293</v>
      </c>
      <c r="CC164" s="39">
        <f>Tabla25[[#This Row],[PAS_NUM_COR_COD_ESC_TG_POS]]-Tabla25[[#This Row],[ESC_NUM_COR_COD_ESC_TG_POS]]</f>
        <v>0.54999999999999982</v>
      </c>
      <c r="CD164" s="39">
        <f>Tabla25[[#This Row],[PAS_DUR_COR_COD_ESC_TG_POS]]-Tabla25[[#This Row],[ESC_DUR_COR_COD_ESC_TG_POS]]</f>
        <v>278.1875</v>
      </c>
      <c r="CE164" s="39">
        <f>Tabla25[[#This Row],[PAS_NUM_COR_COD_ESC_TG_TOT]]-Tabla25[[#This Row],[ESC_NUM_COR_COD_ESC_TG_TOT]]</f>
        <v>-8.3333333333333037E-2</v>
      </c>
      <c r="CF164" s="39">
        <f>Tabla25[[#This Row],[PAS_DUR_COR_COD_ESC_TG_TOT]]-Tabla25[[#This Row],[ESC_DUR_COR_COD_ESC_TG_TOT]]</f>
        <v>212.7819607843137</v>
      </c>
      <c r="CG164" s="42">
        <f>Tabla25[[#This Row],[PAS_NUM_COR_COD_ROS_TG_NEG]]-Tabla25[[#This Row],[PAS_NUM_COR_COD_ESC_TG_NEG]]</f>
        <v>-0.69999999999999973</v>
      </c>
      <c r="CH164" s="42">
        <f>Tabla25[[#This Row],[PAS_NUM_COR_COD_ROS_TG_NEU]]-Tabla25[[#This Row],[PAS_NUM_COR_COD_ESC_TG_NEU]]</f>
        <v>0.44999999999999973</v>
      </c>
      <c r="CI164" s="42">
        <f>Tabla25[[#This Row],[PAS_NUM_COR_COD_ROS_TG_POS]]-Tabla25[[#This Row],[PAS_NUM_COR_COD_ESC_TG_POS]]</f>
        <v>4.9999999999999822E-2</v>
      </c>
      <c r="CJ164" s="42">
        <f>Tabla25[[#This Row],[PAS_NUM_COR_COD_ROS_TG_TOT]]-Tabla25[[#This Row],[PAS_NUM_COR_COD_ESC_TG_TOT]]</f>
        <v>-6.6666666666666874E-2</v>
      </c>
      <c r="CK164" s="42">
        <f>Tabla25[[#This Row],[PAS_DUR_COR_COD_ROS_TG_NEG]]-Tabla25[[#This Row],[PAS_DUR_COR_COD_ESC_TG_NEG]]</f>
        <v>9.3888888888889142</v>
      </c>
      <c r="CL164" s="42">
        <f>Tabla25[[#This Row],[PAS_DUR_COR_COD_ROS_TG_NEU]]-Tabla25[[#This Row],[PAS_DUR_COR_COD_ESC_TG_NEU]]</f>
        <v>19.179738562091529</v>
      </c>
      <c r="CM164" s="42">
        <f>Tabla25[[#This Row],[PAS_DUR_COR_COD_ROS_TG_POS]]-Tabla25[[#This Row],[PAS_DUR_COR_COD_ESC_TG_POS]]</f>
        <v>-46.733552631578959</v>
      </c>
      <c r="CN164" s="42">
        <f>Tabla25[[#This Row],[PAS_DUR_COR_COD_ROS_TG_TOT]]-Tabla25[[#This Row],[PAS_DUR_COR_COD_ESC_TG_TOT]]</f>
        <v>-3.2474153297682733</v>
      </c>
      <c r="CO164" s="44">
        <f>Tabla25[[#This Row],[ESC_NUM_COR_COD_ROS_TG_NEG]]-Tabla25[[#This Row],[ESC_NUM_COR_COD_ESC_TG_NEG]]</f>
        <v>-1.8888888888888888</v>
      </c>
      <c r="CP164" s="44">
        <f>Tabla25[[#This Row],[ESC_NUM_COR_COD_ROS_TG_NEU]]-Tabla25[[#This Row],[ESC_NUM_COR_COD_ESC_TG_NEU]]</f>
        <v>-1.625</v>
      </c>
      <c r="CQ164" s="44">
        <f>Tabla25[[#This Row],[ESC_NUM_COR_COD_ROS_TG_POS]]-Tabla25[[#This Row],[ESC_NUM_COR_COD_ESC_TG_POS]]</f>
        <v>-0.10000000000000009</v>
      </c>
      <c r="CR164" s="44">
        <f>Tabla25[[#This Row],[ESC_NUM_COR_COD_ROS_TG_TOT]]-Tabla25[[#This Row],[ESC_NUM_COR_COD_ESC_TG_TOT]]</f>
        <v>-1.1481481481481479</v>
      </c>
      <c r="CS164" s="44">
        <f>Tabla25[[#This Row],[ESC_DUR_COR_COD_ROS_TG_NEG]]-Tabla25[[#This Row],[ESC_DUR_COR_COD_ESC_TG_NEG]]</f>
        <v>-162.51388888888891</v>
      </c>
      <c r="CT164" s="44">
        <f>Tabla25[[#This Row],[ESC_DUR_COR_COD_ROS_TG_NEU]]-Tabla25[[#This Row],[ESC_DUR_COR_COD_ESC_TG_NEU]]</f>
        <v>-124.25</v>
      </c>
      <c r="CU164" s="44">
        <f>Tabla25[[#This Row],[ESC_DUR_COR_COD_ROS_TG_POS]]-Tabla25[[#This Row],[ESC_DUR_COR_COD_ESC_TG_POS]]</f>
        <v>86.75</v>
      </c>
      <c r="CV164" s="44">
        <f>Tabla25[[#This Row],[ESC_DUR_COR_COD_ROS_TG_TOT]]-Tabla25[[#This Row],[ESC_DUR_COR_COD_ESC_TG_TOT]]</f>
        <v>-63.815652173913065</v>
      </c>
      <c r="CW164" s="47">
        <f>Tabla25[[#This Row],[ROS_NUM_COR_COD_ROS_TG_NEG]]-Tabla25[[#This Row],[ROS_NUM_COR_COD_ESC_TG_NEG]]</f>
        <v>1.4444444444444446</v>
      </c>
      <c r="CX164" s="47">
        <f>Tabla25[[#This Row],[ROS_NUM_COR_COD_ROS_TG_NEU]]-Tabla25[[#This Row],[ROS_NUM_COR_COD_ESC_TG_NEU]]</f>
        <v>0.29999999999999982</v>
      </c>
      <c r="CY164" s="47">
        <f>Tabla25[[#This Row],[ROS_NUM_COR_COD_ROS_TG_POS]]-Tabla25[[#This Row],[ROS_NUM_COR_COD_ESC_TG_POS]]</f>
        <v>-0.59999999999999964</v>
      </c>
      <c r="CZ164" s="47">
        <f>Tabla25[[#This Row],[ROS_NUM_COR_COD_ROS_TG_TOT]]-Tabla25[[#This Row],[ROS_NUM_COR_COD_ESC_TG_TOT]]</f>
        <v>0.3448275862068968</v>
      </c>
      <c r="DA164" s="47">
        <f>Tabla25[[#This Row],[ROS_DUR_COR_COD_ROS_TG_NEG]]-Tabla25[[#This Row],[ROS_DUR_COR_COD_ESC_TG_NEG]]</f>
        <v>150.91666666666663</v>
      </c>
      <c r="DB164" s="47">
        <f>Tabla25[[#This Row],[ROS_DUR_COR_COD_ROS_TG_NEU]]-Tabla25[[#This Row],[ROS_DUR_COR_COD_ESC_TG_NEU]]</f>
        <v>-21.688888888888869</v>
      </c>
      <c r="DC164" s="47">
        <f>Tabla25[[#This Row],[ROS_DUR_COR_COD_ROS_TG_POS]]-Tabla25[[#This Row],[ROS_DUR_COR_COD_ESC_TG_POS]]</f>
        <v>-66.377777777777851</v>
      </c>
      <c r="DD164" s="47">
        <f>Tabla25[[#This Row],[ROS_DUR_COR_COD_ROS_TG_TOT]]-Tabla25[[#This Row],[ROS_DUR_COR_COD_ESC_TG_TOT]]</f>
        <v>14.616402116402128</v>
      </c>
      <c r="DE164" s="57">
        <v>131.11111111111111</v>
      </c>
      <c r="DF164" s="57">
        <v>188.7</v>
      </c>
      <c r="DG164" s="57">
        <v>136.66666666666666</v>
      </c>
      <c r="DH164" s="57">
        <v>153.46428571428572</v>
      </c>
      <c r="DI164" s="57">
        <v>175.75</v>
      </c>
      <c r="DJ164" s="57">
        <v>135.55555555555554</v>
      </c>
      <c r="DK164" s="57">
        <v>154</v>
      </c>
      <c r="DL164" s="57">
        <v>154.2962962962963</v>
      </c>
      <c r="DM164" s="57">
        <v>146.875</v>
      </c>
      <c r="DN164" s="57">
        <v>149.14285714285714</v>
      </c>
      <c r="DO164" s="57">
        <v>167.25</v>
      </c>
      <c r="DP164" s="57">
        <v>154.65217391304347</v>
      </c>
      <c r="DQ164" s="57">
        <v>131.88888888888889</v>
      </c>
      <c r="DR164" s="57">
        <v>116.875</v>
      </c>
      <c r="DS164" s="57">
        <v>176.625</v>
      </c>
      <c r="DT164" s="57">
        <v>141.4</v>
      </c>
      <c r="DU164" s="57">
        <v>239.66666666666666</v>
      </c>
      <c r="DV164" s="57">
        <v>202.61111111111111</v>
      </c>
      <c r="DW164" s="57">
        <v>196.31578947368422</v>
      </c>
      <c r="DX164" s="57">
        <v>212.56363636363636</v>
      </c>
      <c r="DY164" s="57">
        <v>180.94444444444446</v>
      </c>
      <c r="DZ164" s="57">
        <v>163.23529411764707</v>
      </c>
      <c r="EA164" s="57">
        <v>166.5625</v>
      </c>
      <c r="EB164" s="57">
        <v>170.52941176470588</v>
      </c>
      <c r="EC164" s="57">
        <f>Tabla25[[#This Row],[ROS_1DU_COR_COD_ROS_TG_NEG]]-Tabla25[[#This Row],[ROS_1DU_COR_COD_ESC_TG_NEG]]</f>
        <v>-44.638888888888886</v>
      </c>
      <c r="ED164" s="57">
        <f>Tabla25[[#This Row],[ROS_1DU_COR_COD_ROS_TG_NEU]]-Tabla25[[#This Row],[ROS_1DU_COR_COD_ESC_TG_NEU]]</f>
        <v>53.144444444444446</v>
      </c>
      <c r="EE164" s="57">
        <f>Tabla25[[#This Row],[ROS_1DU_COR_COD_ROS_TG_POS]]-Tabla25[[#This Row],[ROS_1DU_COR_COD_ESC_TG_POS]]</f>
        <v>-17.333333333333343</v>
      </c>
      <c r="EF164" s="57">
        <f>Tabla25[[#This Row],[ROS_1DU_COR_COD_ROS_TG_TOT]]-Tabla25[[#This Row],[ROS_1DU_COR_COD_ESC_TG_TOT]]</f>
        <v>-0.83201058201058231</v>
      </c>
      <c r="EG164" s="57">
        <f>Tabla25[[#This Row],[ESC_1DU_COR_COD_ROS_TG_NEG]]-Tabla25[[#This Row],[ESC_1DU_COR_COD_ESC_TG_NEG]]</f>
        <v>14.986111111111114</v>
      </c>
      <c r="EH164" s="57">
        <f>Tabla25[[#This Row],[ESC_1DU_COR_COD_ROS_TG_NEU]]-Tabla25[[#This Row],[ESC_1DU_COR_COD_ESC_TG_NEU]]</f>
        <v>32.267857142857139</v>
      </c>
      <c r="EI164" s="57">
        <f>Tabla25[[#This Row],[ESC_1DU_COR_COD_ROS_TG_POS]]-Tabla25[[#This Row],[ESC_1DU_COR_COD_ESC_TG_POS]]</f>
        <v>-9.375</v>
      </c>
      <c r="EJ164" s="57">
        <f>Tabla25[[#This Row],[ESC_1DU_COR_COD_ROS_TG_TOT]]-Tabla25[[#This Row],[ESC_1DU_COR_COD_ESC_TG_TOT]]</f>
        <v>13.252173913043464</v>
      </c>
      <c r="EK164" s="57">
        <f>Tabla25[[#This Row],[PAS_1DU_COR_COD_ROS_TG_NEG]]-Tabla25[[#This Row],[PAS_1DU_COR_COD_ESC_TG_NEG]]</f>
        <v>58.7222222222222</v>
      </c>
      <c r="EL164" s="57">
        <f>Tabla25[[#This Row],[PAS_1DU_COR_COD_ROS_TG_NEU]]-Tabla25[[#This Row],[PAS_1DU_COR_COD_ESC_TG_NEU]]</f>
        <v>39.375816993464042</v>
      </c>
      <c r="EM164" s="57">
        <f>Tabla25[[#This Row],[PAS_1DU_COR_COD_ROS_TG_POS]]-Tabla25[[#This Row],[PAS_1DU_COR_COD_ESC_TG_POS]]</f>
        <v>29.75328947368422</v>
      </c>
      <c r="EN164" s="57">
        <f>Tabla25[[#This Row],[PAS_1DU_COR_COD_ROS_TG_TOT]]-Tabla25[[#This Row],[PAS_1DU_COR_COD_ESC_TG_TOT]]</f>
        <v>42.034224598930479</v>
      </c>
    </row>
    <row r="165" spans="1:144" x14ac:dyDescent="0.3">
      <c r="A165" s="2" t="s">
        <v>163</v>
      </c>
      <c r="B165" s="2">
        <v>50</v>
      </c>
      <c r="C165" s="2">
        <v>1</v>
      </c>
      <c r="D165" s="2">
        <v>53</v>
      </c>
      <c r="E165" s="19">
        <v>0</v>
      </c>
      <c r="G165" s="19">
        <v>0</v>
      </c>
      <c r="I165" s="19">
        <v>0</v>
      </c>
      <c r="K165" s="19">
        <v>0</v>
      </c>
      <c r="M165" s="21">
        <v>0</v>
      </c>
      <c r="O165" s="21">
        <v>0</v>
      </c>
      <c r="Q165" s="21">
        <v>0</v>
      </c>
      <c r="S165" s="21">
        <v>0</v>
      </c>
      <c r="U165" s="22">
        <v>3.2222222222222223</v>
      </c>
      <c r="V165" s="22">
        <v>1477</v>
      </c>
      <c r="W165" s="22">
        <v>2.5</v>
      </c>
      <c r="X165" s="22">
        <v>1066.5</v>
      </c>
      <c r="Y165" s="22">
        <v>3.2</v>
      </c>
      <c r="Z165" s="22">
        <v>1801.4</v>
      </c>
      <c r="AA165" s="22">
        <v>2.9655172413793105</v>
      </c>
      <c r="AB165" s="22">
        <v>1424.4375</v>
      </c>
      <c r="AC165" s="24">
        <v>4.2222222222222223</v>
      </c>
      <c r="AD165" s="24">
        <v>1282.5</v>
      </c>
      <c r="AE165" s="24">
        <v>3.3</v>
      </c>
      <c r="AF165" s="24">
        <v>1129.7142857142858</v>
      </c>
      <c r="AG165" s="24">
        <v>2.2999999999999998</v>
      </c>
      <c r="AH165" s="24">
        <v>1393.4</v>
      </c>
      <c r="AI165" s="24">
        <v>3.2413793103448274</v>
      </c>
      <c r="AJ165" s="24">
        <v>1256.75</v>
      </c>
      <c r="AK165" s="26">
        <v>0</v>
      </c>
      <c r="AM165" s="26">
        <v>0</v>
      </c>
      <c r="AO165" s="26">
        <v>0</v>
      </c>
      <c r="AQ165" s="26">
        <v>0</v>
      </c>
      <c r="AS165" s="28">
        <v>0</v>
      </c>
      <c r="AU165" s="28">
        <v>0</v>
      </c>
      <c r="AW165" s="28">
        <v>0</v>
      </c>
      <c r="AY165" s="28">
        <v>0</v>
      </c>
      <c r="BA165" s="33">
        <f>Tabla25[[#This Row],[ROS_NUM_COR_COD_ROS_TG_NEG]]-Tabla25[[#This Row],[PAS_NUM_COR_COD_ROS_TG_NEG]]</f>
        <v>0</v>
      </c>
      <c r="BB165" s="33">
        <f>Tabla25[[#This Row],[ROS_DUR_COR_COD_ROS_TG_NEG]]-Tabla25[[#This Row],[PAS_DUR_COR_COD_ROS_TG_NEG]]</f>
        <v>0</v>
      </c>
      <c r="BC165" s="33">
        <f>Tabla25[[#This Row],[ROS_NUM_COR_COD_ROS_TG_NEU]]-Tabla25[[#This Row],[PAS_NUM_COR_COD_ROS_TG_NEU]]</f>
        <v>0</v>
      </c>
      <c r="BD165" s="33">
        <f>Tabla25[[#This Row],[ROS_DUR_COR_COD_ROS_TG_NEU]]-Tabla25[[#This Row],[PAS_DUR_COR_COD_ROS_TG_NEU]]</f>
        <v>0</v>
      </c>
      <c r="BE165" s="33">
        <f>Tabla25[[#This Row],[ROS_NUM_COR_COD_ROS_TG_POS]]-Tabla25[[#This Row],[PAS_NUM_COR_COD_ROS_TG_POS]]</f>
        <v>0</v>
      </c>
      <c r="BF165" s="33">
        <f>Tabla25[[#This Row],[ROS_DUR_COR_COD_ROS_TG_POS]]-Tabla25[[#This Row],[PAS_DUR_COR_COD_ROS_TG_POS]]</f>
        <v>0</v>
      </c>
      <c r="BG165" s="33">
        <f>Tabla25[[#This Row],[ROS_NUM_COR_COD_ROS_TG_TOT]]-Tabla25[[#This Row],[PAS_NUM_COR_COD_ROS_TG_TOT]]</f>
        <v>0</v>
      </c>
      <c r="BH165" s="33">
        <f>Tabla25[[#This Row],[ROS_DUR_COR_COD_ROS_TG_TOT]]-Tabla25[[#This Row],[PAS_DUR_COR_COD_ROS_TG_TOT]]</f>
        <v>0</v>
      </c>
      <c r="BI165" s="30">
        <f>Tabla25[[#This Row],[ROS_NUM_COR_COD_ESC_TG_NEG]]-Tabla25[[#This Row],[PAS_NUM_COR_COD_ESC_TG_NEG]]</f>
        <v>0</v>
      </c>
      <c r="BJ165" s="30">
        <f>Tabla25[[#This Row],[ROS_DUR_COR_COD_ESC_TG_NEG]]-Tabla25[[#This Row],[PAS_DUR_COR_COD_ESC_TG_NEG]]</f>
        <v>0</v>
      </c>
      <c r="BK165" s="30">
        <f>Tabla25[[#This Row],[ROS_NUM_COR_COD_ESC_TG_NEU]]-Tabla25[[#This Row],[PAS_NUM_COR_COD_ESC_TG_NEU]]</f>
        <v>0</v>
      </c>
      <c r="BL165" s="30">
        <f>Tabla25[[#This Row],[ROS_DUR_COR_COD_ESC_TG_NEU]]-Tabla25[[#This Row],[PAS_DUR_COR_COD_ESC_TG_NEU]]</f>
        <v>0</v>
      </c>
      <c r="BM165" s="30">
        <f>Tabla25[[#This Row],[ROS_NUM_COR_COD_ESC_TG_POS]]-Tabla25[[#This Row],[PAS_NUM_COR_COD_ESC_TG_POS]]</f>
        <v>0</v>
      </c>
      <c r="BN165" s="30">
        <f>Tabla25[[#This Row],[ROS_DUR_COR_COD_ESC_TG_POS]]-Tabla25[[#This Row],[PAS_DUR_COR_COD_ESC_TG_POS]]</f>
        <v>0</v>
      </c>
      <c r="BO165" s="30">
        <f>Tabla25[[#This Row],[ROS_NUM_COR_COD_ESC_TG_TOT]]-Tabla25[[#This Row],[PAS_NUM_COR_COD_ESC_TG_TOT]]</f>
        <v>0</v>
      </c>
      <c r="BP165" s="30">
        <f>Tabla25[[#This Row],[ROS_DUR_COR_COD_ESC_TG_TOT]]-Tabla25[[#This Row],[PAS_DUR_COR_COD_ESC_TG_TOT]]</f>
        <v>0</v>
      </c>
      <c r="BQ165" s="36">
        <f>Tabla25[[#This Row],[PAS_NUM_COR_COD_ROS_TG_NEG]]-Tabla25[[#This Row],[ESC_NUM_COR_COD_ROS_TG_NEG]]</f>
        <v>-4.2222222222222223</v>
      </c>
      <c r="BR165" s="36">
        <f>Tabla25[[#This Row],[PAS_DUR_COR_COD_ROS_TG_NEG]]-Tabla25[[#This Row],[ESC_DUR_COR_COD_ROS_TG_NEG]]</f>
        <v>-1282.5</v>
      </c>
      <c r="BS165" s="36">
        <f>Tabla25[[#This Row],[PAS_NUM_COR_COD_ROS_TG_NEU]]-Tabla25[[#This Row],[ESC_NUM_COR_COD_ROS_TG_NEU]]</f>
        <v>-3.3</v>
      </c>
      <c r="BT165" s="36">
        <f>Tabla25[[#This Row],[PAS_DUR_COR_COD_ROS_TG_NEU]]-Tabla25[[#This Row],[ESC_DUR_COR_COD_ROS_TG_NEU]]</f>
        <v>-1129.7142857142858</v>
      </c>
      <c r="BU165" s="36">
        <f>Tabla25[[#This Row],[PAS_NUM_COR_COD_ROS_TG_POS]]-Tabla25[[#This Row],[ESC_NUM_COR_COD_ROS_TG_POS]]</f>
        <v>-2.2999999999999998</v>
      </c>
      <c r="BV165" s="36">
        <f>Tabla25[[#This Row],[PAS_DUR_COR_COD_ROS_TG_POS]]-Tabla25[[#This Row],[ESC_DUR_COR_COD_ROS_TG_POS]]</f>
        <v>-1393.4</v>
      </c>
      <c r="BW165" s="36">
        <f>Tabla25[[#This Row],[PAS_NUM_COR_COD_ROS_TG_TOT]]-Tabla25[[#This Row],[ESC_NUM_COR_COD_ROS_TG_TOT]]</f>
        <v>-3.2413793103448274</v>
      </c>
      <c r="BX165" s="36">
        <f>Tabla25[[#This Row],[PAS_DUR_COR_COD_ROS_TG_TOT]]-Tabla25[[#This Row],[ESC_DUR_COR_COD_ROS_TG_TOT]]</f>
        <v>-1256.75</v>
      </c>
      <c r="BY165" s="39">
        <f>Tabla25[[#This Row],[PAS_NUM_COR_COD_ESC_TG_NEG]]-Tabla25[[#This Row],[ESC_NUM_COR_COD_ESC_TG_NEG]]</f>
        <v>-3.2222222222222223</v>
      </c>
      <c r="BZ165" s="39">
        <f>Tabla25[[#This Row],[PAS_DUR_COR_COD_ESC_TG_NEG]]-Tabla25[[#This Row],[ESC_DUR_COR_COD_ESC_TG_NEG]]</f>
        <v>-1477</v>
      </c>
      <c r="CA165" s="39">
        <f>Tabla25[[#This Row],[PAS_NUM_COR_COD_ESC_TG_NEU]]-Tabla25[[#This Row],[ESC_NUM_COR_COD_ESC_TG_NEU]]</f>
        <v>-2.5</v>
      </c>
      <c r="CB165" s="39">
        <f>Tabla25[[#This Row],[PAS_DUR_COR_COD_ESC_TG_NEU]]-Tabla25[[#This Row],[ESC_DUR_COR_COD_ESC_TG_NEU]]</f>
        <v>-1066.5</v>
      </c>
      <c r="CC165" s="39">
        <f>Tabla25[[#This Row],[PAS_NUM_COR_COD_ESC_TG_POS]]-Tabla25[[#This Row],[ESC_NUM_COR_COD_ESC_TG_POS]]</f>
        <v>-3.2</v>
      </c>
      <c r="CD165" s="39">
        <f>Tabla25[[#This Row],[PAS_DUR_COR_COD_ESC_TG_POS]]-Tabla25[[#This Row],[ESC_DUR_COR_COD_ESC_TG_POS]]</f>
        <v>-1801.4</v>
      </c>
      <c r="CE165" s="39">
        <f>Tabla25[[#This Row],[PAS_NUM_COR_COD_ESC_TG_TOT]]-Tabla25[[#This Row],[ESC_NUM_COR_COD_ESC_TG_TOT]]</f>
        <v>-2.9655172413793105</v>
      </c>
      <c r="CF165" s="39">
        <f>Tabla25[[#This Row],[PAS_DUR_COR_COD_ESC_TG_TOT]]-Tabla25[[#This Row],[ESC_DUR_COR_COD_ESC_TG_TOT]]</f>
        <v>-1424.4375</v>
      </c>
      <c r="CG165" s="42">
        <f>Tabla25[[#This Row],[PAS_NUM_COR_COD_ROS_TG_NEG]]-Tabla25[[#This Row],[PAS_NUM_COR_COD_ESC_TG_NEG]]</f>
        <v>0</v>
      </c>
      <c r="CH165" s="42">
        <f>Tabla25[[#This Row],[PAS_NUM_COR_COD_ROS_TG_NEU]]-Tabla25[[#This Row],[PAS_NUM_COR_COD_ESC_TG_NEU]]</f>
        <v>0</v>
      </c>
      <c r="CI165" s="42">
        <f>Tabla25[[#This Row],[PAS_NUM_COR_COD_ROS_TG_POS]]-Tabla25[[#This Row],[PAS_NUM_COR_COD_ESC_TG_POS]]</f>
        <v>0</v>
      </c>
      <c r="CJ165" s="42">
        <f>Tabla25[[#This Row],[PAS_NUM_COR_COD_ROS_TG_TOT]]-Tabla25[[#This Row],[PAS_NUM_COR_COD_ESC_TG_TOT]]</f>
        <v>0</v>
      </c>
      <c r="CK165" s="42">
        <f>Tabla25[[#This Row],[PAS_DUR_COR_COD_ROS_TG_NEG]]-Tabla25[[#This Row],[PAS_DUR_COR_COD_ESC_TG_NEG]]</f>
        <v>0</v>
      </c>
      <c r="CL165" s="42">
        <f>Tabla25[[#This Row],[PAS_DUR_COR_COD_ROS_TG_NEU]]-Tabla25[[#This Row],[PAS_DUR_COR_COD_ESC_TG_NEU]]</f>
        <v>0</v>
      </c>
      <c r="CM165" s="42">
        <f>Tabla25[[#This Row],[PAS_DUR_COR_COD_ROS_TG_POS]]-Tabla25[[#This Row],[PAS_DUR_COR_COD_ESC_TG_POS]]</f>
        <v>0</v>
      </c>
      <c r="CN165" s="42">
        <f>Tabla25[[#This Row],[PAS_DUR_COR_COD_ROS_TG_TOT]]-Tabla25[[#This Row],[PAS_DUR_COR_COD_ESC_TG_TOT]]</f>
        <v>0</v>
      </c>
      <c r="CO165" s="44">
        <f>Tabla25[[#This Row],[ESC_NUM_COR_COD_ROS_TG_NEG]]-Tabla25[[#This Row],[ESC_NUM_COR_COD_ESC_TG_NEG]]</f>
        <v>1</v>
      </c>
      <c r="CP165" s="44">
        <f>Tabla25[[#This Row],[ESC_NUM_COR_COD_ROS_TG_NEU]]-Tabla25[[#This Row],[ESC_NUM_COR_COD_ESC_TG_NEU]]</f>
        <v>0.79999999999999982</v>
      </c>
      <c r="CQ165" s="44">
        <f>Tabla25[[#This Row],[ESC_NUM_COR_COD_ROS_TG_POS]]-Tabla25[[#This Row],[ESC_NUM_COR_COD_ESC_TG_POS]]</f>
        <v>-0.90000000000000036</v>
      </c>
      <c r="CR165" s="44">
        <f>Tabla25[[#This Row],[ESC_NUM_COR_COD_ROS_TG_TOT]]-Tabla25[[#This Row],[ESC_NUM_COR_COD_ESC_TG_TOT]]</f>
        <v>0.2758620689655169</v>
      </c>
      <c r="CS165" s="44">
        <f>Tabla25[[#This Row],[ESC_DUR_COR_COD_ROS_TG_NEG]]-Tabla25[[#This Row],[ESC_DUR_COR_COD_ESC_TG_NEG]]</f>
        <v>-194.5</v>
      </c>
      <c r="CT165" s="44">
        <f>Tabla25[[#This Row],[ESC_DUR_COR_COD_ROS_TG_NEU]]-Tabla25[[#This Row],[ESC_DUR_COR_COD_ESC_TG_NEU]]</f>
        <v>63.214285714285779</v>
      </c>
      <c r="CU165" s="44">
        <f>Tabla25[[#This Row],[ESC_DUR_COR_COD_ROS_TG_POS]]-Tabla25[[#This Row],[ESC_DUR_COR_COD_ESC_TG_POS]]</f>
        <v>-408</v>
      </c>
      <c r="CV165" s="44">
        <f>Tabla25[[#This Row],[ESC_DUR_COR_COD_ROS_TG_TOT]]-Tabla25[[#This Row],[ESC_DUR_COR_COD_ESC_TG_TOT]]</f>
        <v>-167.6875</v>
      </c>
      <c r="CW165" s="47">
        <f>Tabla25[[#This Row],[ROS_NUM_COR_COD_ROS_TG_NEG]]-Tabla25[[#This Row],[ROS_NUM_COR_COD_ESC_TG_NEG]]</f>
        <v>0</v>
      </c>
      <c r="CX165" s="47">
        <f>Tabla25[[#This Row],[ROS_NUM_COR_COD_ROS_TG_NEU]]-Tabla25[[#This Row],[ROS_NUM_COR_COD_ESC_TG_NEU]]</f>
        <v>0</v>
      </c>
      <c r="CY165" s="47">
        <f>Tabla25[[#This Row],[ROS_NUM_COR_COD_ROS_TG_POS]]-Tabla25[[#This Row],[ROS_NUM_COR_COD_ESC_TG_POS]]</f>
        <v>0</v>
      </c>
      <c r="CZ165" s="47">
        <f>Tabla25[[#This Row],[ROS_NUM_COR_COD_ROS_TG_TOT]]-Tabla25[[#This Row],[ROS_NUM_COR_COD_ESC_TG_TOT]]</f>
        <v>0</v>
      </c>
      <c r="DA165" s="47">
        <f>Tabla25[[#This Row],[ROS_DUR_COR_COD_ROS_TG_NEG]]-Tabla25[[#This Row],[ROS_DUR_COR_COD_ESC_TG_NEG]]</f>
        <v>0</v>
      </c>
      <c r="DB165" s="47">
        <f>Tabla25[[#This Row],[ROS_DUR_COR_COD_ROS_TG_NEU]]-Tabla25[[#This Row],[ROS_DUR_COR_COD_ESC_TG_NEU]]</f>
        <v>0</v>
      </c>
      <c r="DC165" s="47">
        <f>Tabla25[[#This Row],[ROS_DUR_COR_COD_ROS_TG_POS]]-Tabla25[[#This Row],[ROS_DUR_COR_COD_ESC_TG_POS]]</f>
        <v>0</v>
      </c>
      <c r="DD165" s="47">
        <f>Tabla25[[#This Row],[ROS_DUR_COR_COD_ROS_TG_TOT]]-Tabla25[[#This Row],[ROS_DUR_COR_COD_ESC_TG_TOT]]</f>
        <v>0</v>
      </c>
      <c r="DE165" s="57"/>
      <c r="DF165" s="57"/>
      <c r="DG165" s="57"/>
      <c r="DH165" s="57"/>
      <c r="DI165" s="57"/>
      <c r="DJ165" s="57"/>
      <c r="DK165" s="57"/>
      <c r="DL165" s="57"/>
      <c r="DM165" s="57">
        <v>245.875</v>
      </c>
      <c r="DN165" s="57">
        <v>199.42857142857142</v>
      </c>
      <c r="DO165" s="57">
        <v>239</v>
      </c>
      <c r="DP165" s="57">
        <v>227.9</v>
      </c>
      <c r="DQ165" s="57">
        <v>209</v>
      </c>
      <c r="DR165" s="57">
        <v>231.5</v>
      </c>
      <c r="DS165" s="57">
        <v>315.2</v>
      </c>
      <c r="DT165" s="57">
        <v>250.625</v>
      </c>
      <c r="DU165" s="57"/>
      <c r="DV165" s="57"/>
      <c r="DW165" s="57"/>
      <c r="DX165" s="57"/>
      <c r="DY165" s="57"/>
      <c r="DZ165" s="57"/>
      <c r="EA165" s="57"/>
      <c r="EB165" s="57"/>
      <c r="EC165" s="57">
        <f>Tabla25[[#This Row],[ROS_1DU_COR_COD_ROS_TG_NEG]]-Tabla25[[#This Row],[ROS_1DU_COR_COD_ESC_TG_NEG]]</f>
        <v>0</v>
      </c>
      <c r="ED165" s="57">
        <f>Tabla25[[#This Row],[ROS_1DU_COR_COD_ROS_TG_NEU]]-Tabla25[[#This Row],[ROS_1DU_COR_COD_ESC_TG_NEU]]</f>
        <v>0</v>
      </c>
      <c r="EE165" s="57">
        <f>Tabla25[[#This Row],[ROS_1DU_COR_COD_ROS_TG_POS]]-Tabla25[[#This Row],[ROS_1DU_COR_COD_ESC_TG_POS]]</f>
        <v>0</v>
      </c>
      <c r="EF165" s="57">
        <f>Tabla25[[#This Row],[ROS_1DU_COR_COD_ROS_TG_TOT]]-Tabla25[[#This Row],[ROS_1DU_COR_COD_ESC_TG_TOT]]</f>
        <v>0</v>
      </c>
      <c r="EG165" s="57">
        <f>Tabla25[[#This Row],[ESC_1DU_COR_COD_ROS_TG_NEG]]-Tabla25[[#This Row],[ESC_1DU_COR_COD_ESC_TG_NEG]]</f>
        <v>36.875</v>
      </c>
      <c r="EH165" s="57">
        <f>Tabla25[[#This Row],[ESC_1DU_COR_COD_ROS_TG_NEU]]-Tabla25[[#This Row],[ESC_1DU_COR_COD_ESC_TG_NEU]]</f>
        <v>-32.071428571428584</v>
      </c>
      <c r="EI165" s="57">
        <f>Tabla25[[#This Row],[ESC_1DU_COR_COD_ROS_TG_POS]]-Tabla25[[#This Row],[ESC_1DU_COR_COD_ESC_TG_POS]]</f>
        <v>-76.199999999999989</v>
      </c>
      <c r="EJ165" s="57">
        <f>Tabla25[[#This Row],[ESC_1DU_COR_COD_ROS_TG_TOT]]-Tabla25[[#This Row],[ESC_1DU_COR_COD_ESC_TG_TOT]]</f>
        <v>-22.724999999999994</v>
      </c>
      <c r="EK165" s="57">
        <f>Tabla25[[#This Row],[PAS_1DU_COR_COD_ROS_TG_NEG]]-Tabla25[[#This Row],[PAS_1DU_COR_COD_ESC_TG_NEG]]</f>
        <v>0</v>
      </c>
      <c r="EL165" s="57">
        <f>Tabla25[[#This Row],[PAS_1DU_COR_COD_ROS_TG_NEU]]-Tabla25[[#This Row],[PAS_1DU_COR_COD_ESC_TG_NEU]]</f>
        <v>0</v>
      </c>
      <c r="EM165" s="57">
        <f>Tabla25[[#This Row],[PAS_1DU_COR_COD_ROS_TG_POS]]-Tabla25[[#This Row],[PAS_1DU_COR_COD_ESC_TG_POS]]</f>
        <v>0</v>
      </c>
      <c r="EN165" s="57">
        <f>Tabla25[[#This Row],[PAS_1DU_COR_COD_ROS_TG_TOT]]-Tabla25[[#This Row],[PAS_1DU_COR_COD_ESC_TG_TOT]]</f>
        <v>0</v>
      </c>
    </row>
    <row r="166" spans="1:144" x14ac:dyDescent="0.3">
      <c r="A166" s="2" t="s">
        <v>164</v>
      </c>
      <c r="B166" s="2">
        <v>50</v>
      </c>
      <c r="C166" s="2">
        <v>1</v>
      </c>
      <c r="D166" s="2">
        <v>55</v>
      </c>
      <c r="E166" s="19">
        <v>0</v>
      </c>
      <c r="G166" s="19">
        <v>0.05</v>
      </c>
      <c r="H166" s="19">
        <v>93</v>
      </c>
      <c r="I166" s="19">
        <v>0</v>
      </c>
      <c r="K166" s="19">
        <v>1.6666666666666666E-2</v>
      </c>
      <c r="L166" s="19">
        <v>93</v>
      </c>
      <c r="M166" s="21">
        <v>0</v>
      </c>
      <c r="O166" s="21">
        <v>0.2</v>
      </c>
      <c r="P166" s="21">
        <v>131.66666666666666</v>
      </c>
      <c r="Q166" s="21">
        <v>0.05</v>
      </c>
      <c r="R166" s="21">
        <v>113</v>
      </c>
      <c r="S166" s="21">
        <v>8.3333333333333329E-2</v>
      </c>
      <c r="T166" s="21">
        <v>127</v>
      </c>
      <c r="U166" s="22">
        <v>0</v>
      </c>
      <c r="W166" s="22">
        <v>0</v>
      </c>
      <c r="Y166" s="22">
        <v>0</v>
      </c>
      <c r="AA166" s="22">
        <v>0</v>
      </c>
      <c r="AC166" s="24">
        <v>0</v>
      </c>
      <c r="AE166" s="24">
        <v>0</v>
      </c>
      <c r="AG166" s="24">
        <v>0</v>
      </c>
      <c r="AI166" s="24">
        <v>0</v>
      </c>
      <c r="AK166" s="26">
        <v>0</v>
      </c>
      <c r="AM166" s="26">
        <v>0</v>
      </c>
      <c r="AO166" s="26">
        <v>0</v>
      </c>
      <c r="AQ166" s="26">
        <v>0</v>
      </c>
      <c r="AS166" s="28">
        <v>0</v>
      </c>
      <c r="AU166" s="28">
        <v>0</v>
      </c>
      <c r="AW166" s="28">
        <v>0</v>
      </c>
      <c r="AY166" s="28">
        <v>0</v>
      </c>
      <c r="BA166" s="33">
        <f>Tabla25[[#This Row],[ROS_NUM_COR_COD_ROS_TG_NEG]]-Tabla25[[#This Row],[PAS_NUM_COR_COD_ROS_TG_NEG]]</f>
        <v>0</v>
      </c>
      <c r="BB166" s="33">
        <f>Tabla25[[#This Row],[ROS_DUR_COR_COD_ROS_TG_NEG]]-Tabla25[[#This Row],[PAS_DUR_COR_COD_ROS_TG_NEG]]</f>
        <v>0</v>
      </c>
      <c r="BC166" s="33">
        <f>Tabla25[[#This Row],[ROS_NUM_COR_COD_ROS_TG_NEU]]-Tabla25[[#This Row],[PAS_NUM_COR_COD_ROS_TG_NEU]]</f>
        <v>-0.2</v>
      </c>
      <c r="BD166" s="33">
        <f>Tabla25[[#This Row],[ROS_DUR_COR_COD_ROS_TG_NEU]]-Tabla25[[#This Row],[PAS_DUR_COR_COD_ROS_TG_NEU]]</f>
        <v>-131.66666666666666</v>
      </c>
      <c r="BE166" s="33">
        <f>Tabla25[[#This Row],[ROS_NUM_COR_COD_ROS_TG_POS]]-Tabla25[[#This Row],[PAS_NUM_COR_COD_ROS_TG_POS]]</f>
        <v>-0.05</v>
      </c>
      <c r="BF166" s="33">
        <f>Tabla25[[#This Row],[ROS_DUR_COR_COD_ROS_TG_POS]]-Tabla25[[#This Row],[PAS_DUR_COR_COD_ROS_TG_POS]]</f>
        <v>-113</v>
      </c>
      <c r="BG166" s="33">
        <f>Tabla25[[#This Row],[ROS_NUM_COR_COD_ROS_TG_TOT]]-Tabla25[[#This Row],[PAS_NUM_COR_COD_ROS_TG_TOT]]</f>
        <v>-8.3333333333333329E-2</v>
      </c>
      <c r="BH166" s="33">
        <f>Tabla25[[#This Row],[ROS_DUR_COR_COD_ROS_TG_TOT]]-Tabla25[[#This Row],[PAS_DUR_COR_COD_ROS_TG_TOT]]</f>
        <v>-127</v>
      </c>
      <c r="BI166" s="30">
        <f>Tabla25[[#This Row],[ROS_NUM_COR_COD_ESC_TG_NEG]]-Tabla25[[#This Row],[PAS_NUM_COR_COD_ESC_TG_NEG]]</f>
        <v>0</v>
      </c>
      <c r="BJ166" s="30">
        <f>Tabla25[[#This Row],[ROS_DUR_COR_COD_ESC_TG_NEG]]-Tabla25[[#This Row],[PAS_DUR_COR_COD_ESC_TG_NEG]]</f>
        <v>0</v>
      </c>
      <c r="BK166" s="30">
        <f>Tabla25[[#This Row],[ROS_NUM_COR_COD_ESC_TG_NEU]]-Tabla25[[#This Row],[PAS_NUM_COR_COD_ESC_TG_NEU]]</f>
        <v>-0.05</v>
      </c>
      <c r="BL166" s="30">
        <f>Tabla25[[#This Row],[ROS_DUR_COR_COD_ESC_TG_NEU]]-Tabla25[[#This Row],[PAS_DUR_COR_COD_ESC_TG_NEU]]</f>
        <v>-93</v>
      </c>
      <c r="BM166" s="30">
        <f>Tabla25[[#This Row],[ROS_NUM_COR_COD_ESC_TG_POS]]-Tabla25[[#This Row],[PAS_NUM_COR_COD_ESC_TG_POS]]</f>
        <v>0</v>
      </c>
      <c r="BN166" s="30">
        <f>Tabla25[[#This Row],[ROS_DUR_COR_COD_ESC_TG_POS]]-Tabla25[[#This Row],[PAS_DUR_COR_COD_ESC_TG_POS]]</f>
        <v>0</v>
      </c>
      <c r="BO166" s="30">
        <f>Tabla25[[#This Row],[ROS_NUM_COR_COD_ESC_TG_TOT]]-Tabla25[[#This Row],[PAS_NUM_COR_COD_ESC_TG_TOT]]</f>
        <v>-1.6666666666666666E-2</v>
      </c>
      <c r="BP166" s="30">
        <f>Tabla25[[#This Row],[ROS_DUR_COR_COD_ESC_TG_TOT]]-Tabla25[[#This Row],[PAS_DUR_COR_COD_ESC_TG_TOT]]</f>
        <v>-93</v>
      </c>
      <c r="BQ166" s="36">
        <f>Tabla25[[#This Row],[PAS_NUM_COR_COD_ROS_TG_NEG]]-Tabla25[[#This Row],[ESC_NUM_COR_COD_ROS_TG_NEG]]</f>
        <v>0</v>
      </c>
      <c r="BR166" s="36">
        <f>Tabla25[[#This Row],[PAS_DUR_COR_COD_ROS_TG_NEG]]-Tabla25[[#This Row],[ESC_DUR_COR_COD_ROS_TG_NEG]]</f>
        <v>0</v>
      </c>
      <c r="BS166" s="36">
        <f>Tabla25[[#This Row],[PAS_NUM_COR_COD_ROS_TG_NEU]]-Tabla25[[#This Row],[ESC_NUM_COR_COD_ROS_TG_NEU]]</f>
        <v>0.2</v>
      </c>
      <c r="BT166" s="36">
        <f>Tabla25[[#This Row],[PAS_DUR_COR_COD_ROS_TG_NEU]]-Tabla25[[#This Row],[ESC_DUR_COR_COD_ROS_TG_NEU]]</f>
        <v>131.66666666666666</v>
      </c>
      <c r="BU166" s="36">
        <f>Tabla25[[#This Row],[PAS_NUM_COR_COD_ROS_TG_POS]]-Tabla25[[#This Row],[ESC_NUM_COR_COD_ROS_TG_POS]]</f>
        <v>0.05</v>
      </c>
      <c r="BV166" s="36">
        <f>Tabla25[[#This Row],[PAS_DUR_COR_COD_ROS_TG_POS]]-Tabla25[[#This Row],[ESC_DUR_COR_COD_ROS_TG_POS]]</f>
        <v>113</v>
      </c>
      <c r="BW166" s="36">
        <f>Tabla25[[#This Row],[PAS_NUM_COR_COD_ROS_TG_TOT]]-Tabla25[[#This Row],[ESC_NUM_COR_COD_ROS_TG_TOT]]</f>
        <v>8.3333333333333329E-2</v>
      </c>
      <c r="BX166" s="36">
        <f>Tabla25[[#This Row],[PAS_DUR_COR_COD_ROS_TG_TOT]]-Tabla25[[#This Row],[ESC_DUR_COR_COD_ROS_TG_TOT]]</f>
        <v>127</v>
      </c>
      <c r="BY166" s="39">
        <f>Tabla25[[#This Row],[PAS_NUM_COR_COD_ESC_TG_NEG]]-Tabla25[[#This Row],[ESC_NUM_COR_COD_ESC_TG_NEG]]</f>
        <v>0</v>
      </c>
      <c r="BZ166" s="39">
        <f>Tabla25[[#This Row],[PAS_DUR_COR_COD_ESC_TG_NEG]]-Tabla25[[#This Row],[ESC_DUR_COR_COD_ESC_TG_NEG]]</f>
        <v>0</v>
      </c>
      <c r="CA166" s="39">
        <f>Tabla25[[#This Row],[PAS_NUM_COR_COD_ESC_TG_NEU]]-Tabla25[[#This Row],[ESC_NUM_COR_COD_ESC_TG_NEU]]</f>
        <v>0.05</v>
      </c>
      <c r="CB166" s="39">
        <f>Tabla25[[#This Row],[PAS_DUR_COR_COD_ESC_TG_NEU]]-Tabla25[[#This Row],[ESC_DUR_COR_COD_ESC_TG_NEU]]</f>
        <v>93</v>
      </c>
      <c r="CC166" s="39">
        <f>Tabla25[[#This Row],[PAS_NUM_COR_COD_ESC_TG_POS]]-Tabla25[[#This Row],[ESC_NUM_COR_COD_ESC_TG_POS]]</f>
        <v>0</v>
      </c>
      <c r="CD166" s="39">
        <f>Tabla25[[#This Row],[PAS_DUR_COR_COD_ESC_TG_POS]]-Tabla25[[#This Row],[ESC_DUR_COR_COD_ESC_TG_POS]]</f>
        <v>0</v>
      </c>
      <c r="CE166" s="39">
        <f>Tabla25[[#This Row],[PAS_NUM_COR_COD_ESC_TG_TOT]]-Tabla25[[#This Row],[ESC_NUM_COR_COD_ESC_TG_TOT]]</f>
        <v>1.6666666666666666E-2</v>
      </c>
      <c r="CF166" s="39">
        <f>Tabla25[[#This Row],[PAS_DUR_COR_COD_ESC_TG_TOT]]-Tabla25[[#This Row],[ESC_DUR_COR_COD_ESC_TG_TOT]]</f>
        <v>93</v>
      </c>
      <c r="CG166" s="42">
        <f>Tabla25[[#This Row],[PAS_NUM_COR_COD_ROS_TG_NEG]]-Tabla25[[#This Row],[PAS_NUM_COR_COD_ESC_TG_NEG]]</f>
        <v>0</v>
      </c>
      <c r="CH166" s="42">
        <f>Tabla25[[#This Row],[PAS_NUM_COR_COD_ROS_TG_NEU]]-Tabla25[[#This Row],[PAS_NUM_COR_COD_ESC_TG_NEU]]</f>
        <v>0.15000000000000002</v>
      </c>
      <c r="CI166" s="42">
        <f>Tabla25[[#This Row],[PAS_NUM_COR_COD_ROS_TG_POS]]-Tabla25[[#This Row],[PAS_NUM_COR_COD_ESC_TG_POS]]</f>
        <v>0.05</v>
      </c>
      <c r="CJ166" s="42">
        <f>Tabla25[[#This Row],[PAS_NUM_COR_COD_ROS_TG_TOT]]-Tabla25[[#This Row],[PAS_NUM_COR_COD_ESC_TG_TOT]]</f>
        <v>6.6666666666666666E-2</v>
      </c>
      <c r="CK166" s="42">
        <f>Tabla25[[#This Row],[PAS_DUR_COR_COD_ROS_TG_NEG]]-Tabla25[[#This Row],[PAS_DUR_COR_COD_ESC_TG_NEG]]</f>
        <v>0</v>
      </c>
      <c r="CL166" s="42">
        <f>Tabla25[[#This Row],[PAS_DUR_COR_COD_ROS_TG_NEU]]-Tabla25[[#This Row],[PAS_DUR_COR_COD_ESC_TG_NEU]]</f>
        <v>38.666666666666657</v>
      </c>
      <c r="CM166" s="42">
        <f>Tabla25[[#This Row],[PAS_DUR_COR_COD_ROS_TG_POS]]-Tabla25[[#This Row],[PAS_DUR_COR_COD_ESC_TG_POS]]</f>
        <v>113</v>
      </c>
      <c r="CN166" s="42">
        <f>Tabla25[[#This Row],[PAS_DUR_COR_COD_ROS_TG_TOT]]-Tabla25[[#This Row],[PAS_DUR_COR_COD_ESC_TG_TOT]]</f>
        <v>34</v>
      </c>
      <c r="CO166" s="44">
        <f>Tabla25[[#This Row],[ESC_NUM_COR_COD_ROS_TG_NEG]]-Tabla25[[#This Row],[ESC_NUM_COR_COD_ESC_TG_NEG]]</f>
        <v>0</v>
      </c>
      <c r="CP166" s="44">
        <f>Tabla25[[#This Row],[ESC_NUM_COR_COD_ROS_TG_NEU]]-Tabla25[[#This Row],[ESC_NUM_COR_COD_ESC_TG_NEU]]</f>
        <v>0</v>
      </c>
      <c r="CQ166" s="44">
        <f>Tabla25[[#This Row],[ESC_NUM_COR_COD_ROS_TG_POS]]-Tabla25[[#This Row],[ESC_NUM_COR_COD_ESC_TG_POS]]</f>
        <v>0</v>
      </c>
      <c r="CR166" s="44">
        <f>Tabla25[[#This Row],[ESC_NUM_COR_COD_ROS_TG_TOT]]-Tabla25[[#This Row],[ESC_NUM_COR_COD_ESC_TG_TOT]]</f>
        <v>0</v>
      </c>
      <c r="CS166" s="44">
        <f>Tabla25[[#This Row],[ESC_DUR_COR_COD_ROS_TG_NEG]]-Tabla25[[#This Row],[ESC_DUR_COR_COD_ESC_TG_NEG]]</f>
        <v>0</v>
      </c>
      <c r="CT166" s="44">
        <f>Tabla25[[#This Row],[ESC_DUR_COR_COD_ROS_TG_NEU]]-Tabla25[[#This Row],[ESC_DUR_COR_COD_ESC_TG_NEU]]</f>
        <v>0</v>
      </c>
      <c r="CU166" s="44">
        <f>Tabla25[[#This Row],[ESC_DUR_COR_COD_ROS_TG_POS]]-Tabla25[[#This Row],[ESC_DUR_COR_COD_ESC_TG_POS]]</f>
        <v>0</v>
      </c>
      <c r="CV166" s="44">
        <f>Tabla25[[#This Row],[ESC_DUR_COR_COD_ROS_TG_TOT]]-Tabla25[[#This Row],[ESC_DUR_COR_COD_ESC_TG_TOT]]</f>
        <v>0</v>
      </c>
      <c r="CW166" s="47">
        <f>Tabla25[[#This Row],[ROS_NUM_COR_COD_ROS_TG_NEG]]-Tabla25[[#This Row],[ROS_NUM_COR_COD_ESC_TG_NEG]]</f>
        <v>0</v>
      </c>
      <c r="CX166" s="47">
        <f>Tabla25[[#This Row],[ROS_NUM_COR_COD_ROS_TG_NEU]]-Tabla25[[#This Row],[ROS_NUM_COR_COD_ESC_TG_NEU]]</f>
        <v>0</v>
      </c>
      <c r="CY166" s="47">
        <f>Tabla25[[#This Row],[ROS_NUM_COR_COD_ROS_TG_POS]]-Tabla25[[#This Row],[ROS_NUM_COR_COD_ESC_TG_POS]]</f>
        <v>0</v>
      </c>
      <c r="CZ166" s="47">
        <f>Tabla25[[#This Row],[ROS_NUM_COR_COD_ROS_TG_TOT]]-Tabla25[[#This Row],[ROS_NUM_COR_COD_ESC_TG_TOT]]</f>
        <v>0</v>
      </c>
      <c r="DA166" s="47">
        <f>Tabla25[[#This Row],[ROS_DUR_COR_COD_ROS_TG_NEG]]-Tabla25[[#This Row],[ROS_DUR_COR_COD_ESC_TG_NEG]]</f>
        <v>0</v>
      </c>
      <c r="DB166" s="47">
        <f>Tabla25[[#This Row],[ROS_DUR_COR_COD_ROS_TG_NEU]]-Tabla25[[#This Row],[ROS_DUR_COR_COD_ESC_TG_NEU]]</f>
        <v>0</v>
      </c>
      <c r="DC166" s="47">
        <f>Tabla25[[#This Row],[ROS_DUR_COR_COD_ROS_TG_POS]]-Tabla25[[#This Row],[ROS_DUR_COR_COD_ESC_TG_POS]]</f>
        <v>0</v>
      </c>
      <c r="DD166" s="47">
        <f>Tabla25[[#This Row],[ROS_DUR_COR_COD_ROS_TG_TOT]]-Tabla25[[#This Row],[ROS_DUR_COR_COD_ESC_TG_TOT]]</f>
        <v>0</v>
      </c>
      <c r="DE166" s="57"/>
      <c r="DF166" s="57"/>
      <c r="DG166" s="57"/>
      <c r="DH166" s="57"/>
      <c r="DI166" s="57"/>
      <c r="DJ166" s="57"/>
      <c r="DK166" s="57"/>
      <c r="DL166" s="57"/>
      <c r="DM166" s="57"/>
      <c r="DN166" s="57"/>
      <c r="DO166" s="57"/>
      <c r="DP166" s="57"/>
      <c r="DQ166" s="57"/>
      <c r="DR166" s="57"/>
      <c r="DS166" s="57"/>
      <c r="DT166" s="57"/>
      <c r="DU166" s="57"/>
      <c r="DV166" s="57">
        <v>98.333333333333329</v>
      </c>
      <c r="DW166" s="57">
        <v>113</v>
      </c>
      <c r="DX166" s="57">
        <v>102</v>
      </c>
      <c r="DY166" s="57"/>
      <c r="DZ166" s="57">
        <v>93</v>
      </c>
      <c r="EA166" s="57"/>
      <c r="EB166" s="57">
        <v>93</v>
      </c>
      <c r="EC166" s="57">
        <f>Tabla25[[#This Row],[ROS_1DU_COR_COD_ROS_TG_NEG]]-Tabla25[[#This Row],[ROS_1DU_COR_COD_ESC_TG_NEG]]</f>
        <v>0</v>
      </c>
      <c r="ED166" s="57">
        <f>Tabla25[[#This Row],[ROS_1DU_COR_COD_ROS_TG_NEU]]-Tabla25[[#This Row],[ROS_1DU_COR_COD_ESC_TG_NEU]]</f>
        <v>0</v>
      </c>
      <c r="EE166" s="57">
        <f>Tabla25[[#This Row],[ROS_1DU_COR_COD_ROS_TG_POS]]-Tabla25[[#This Row],[ROS_1DU_COR_COD_ESC_TG_POS]]</f>
        <v>0</v>
      </c>
      <c r="EF166" s="57">
        <f>Tabla25[[#This Row],[ROS_1DU_COR_COD_ROS_TG_TOT]]-Tabla25[[#This Row],[ROS_1DU_COR_COD_ESC_TG_TOT]]</f>
        <v>0</v>
      </c>
      <c r="EG166" s="57">
        <f>Tabla25[[#This Row],[ESC_1DU_COR_COD_ROS_TG_NEG]]-Tabla25[[#This Row],[ESC_1DU_COR_COD_ESC_TG_NEG]]</f>
        <v>0</v>
      </c>
      <c r="EH166" s="57">
        <f>Tabla25[[#This Row],[ESC_1DU_COR_COD_ROS_TG_NEU]]-Tabla25[[#This Row],[ESC_1DU_COR_COD_ESC_TG_NEU]]</f>
        <v>0</v>
      </c>
      <c r="EI166" s="57">
        <f>Tabla25[[#This Row],[ESC_1DU_COR_COD_ROS_TG_POS]]-Tabla25[[#This Row],[ESC_1DU_COR_COD_ESC_TG_POS]]</f>
        <v>0</v>
      </c>
      <c r="EJ166" s="57">
        <f>Tabla25[[#This Row],[ESC_1DU_COR_COD_ROS_TG_TOT]]-Tabla25[[#This Row],[ESC_1DU_COR_COD_ESC_TG_TOT]]</f>
        <v>0</v>
      </c>
      <c r="EK166" s="57">
        <f>Tabla25[[#This Row],[PAS_1DU_COR_COD_ROS_TG_NEG]]-Tabla25[[#This Row],[PAS_1DU_COR_COD_ESC_TG_NEG]]</f>
        <v>0</v>
      </c>
      <c r="EL166" s="57">
        <f>Tabla25[[#This Row],[PAS_1DU_COR_COD_ROS_TG_NEU]]-Tabla25[[#This Row],[PAS_1DU_COR_COD_ESC_TG_NEU]]</f>
        <v>5.3333333333333286</v>
      </c>
      <c r="EM166" s="57">
        <f>Tabla25[[#This Row],[PAS_1DU_COR_COD_ROS_TG_POS]]-Tabla25[[#This Row],[PAS_1DU_COR_COD_ESC_TG_POS]]</f>
        <v>113</v>
      </c>
      <c r="EN166" s="57">
        <f>Tabla25[[#This Row],[PAS_1DU_COR_COD_ROS_TG_TOT]]-Tabla25[[#This Row],[PAS_1DU_COR_COD_ESC_TG_TOT]]</f>
        <v>9</v>
      </c>
    </row>
    <row r="167" spans="1:144" x14ac:dyDescent="0.3">
      <c r="A167" s="2" t="s">
        <v>165</v>
      </c>
      <c r="B167" s="2">
        <v>50</v>
      </c>
      <c r="C167" s="2">
        <v>1</v>
      </c>
      <c r="D167" s="2">
        <v>55</v>
      </c>
      <c r="E167" s="19">
        <v>2.2999999999999998</v>
      </c>
      <c r="F167" s="19">
        <v>1244.4000000000001</v>
      </c>
      <c r="G167" s="19">
        <v>1.5</v>
      </c>
      <c r="H167" s="19">
        <v>776.1</v>
      </c>
      <c r="I167" s="19">
        <v>1.85</v>
      </c>
      <c r="J167" s="19">
        <v>796.75</v>
      </c>
      <c r="K167" s="19">
        <v>1.8833333333333333</v>
      </c>
      <c r="L167" s="19">
        <v>930.1875</v>
      </c>
      <c r="M167" s="21">
        <v>1.3</v>
      </c>
      <c r="N167" s="21">
        <v>634.36363636363637</v>
      </c>
      <c r="O167" s="21">
        <v>2.0499999999999998</v>
      </c>
      <c r="P167" s="21">
        <v>655.05882352941171</v>
      </c>
      <c r="Q167" s="21">
        <v>1.65</v>
      </c>
      <c r="R167" s="21">
        <v>681.69230769230774</v>
      </c>
      <c r="S167" s="21">
        <v>1.6666666666666667</v>
      </c>
      <c r="T167" s="21">
        <v>657.95121951219517</v>
      </c>
      <c r="U167" s="22">
        <v>1.7777777777777777</v>
      </c>
      <c r="V167" s="22">
        <v>926</v>
      </c>
      <c r="W167" s="22">
        <v>2.8</v>
      </c>
      <c r="X167" s="22">
        <v>1184.2857142857142</v>
      </c>
      <c r="Y167" s="22">
        <v>2.2222222222222223</v>
      </c>
      <c r="Z167" s="22">
        <v>1141.4000000000001</v>
      </c>
      <c r="AA167" s="22">
        <v>2.2857142857142856</v>
      </c>
      <c r="AB167" s="22">
        <v>1095.7058823529412</v>
      </c>
      <c r="AC167" s="24">
        <v>1.4444444444444444</v>
      </c>
      <c r="AD167" s="24">
        <v>575.83333333333337</v>
      </c>
      <c r="AE167" s="24">
        <v>2.5</v>
      </c>
      <c r="AF167" s="24">
        <v>1392.6</v>
      </c>
      <c r="AG167" s="24">
        <v>2.5555555555555554</v>
      </c>
      <c r="AH167" s="24">
        <v>1170.8</v>
      </c>
      <c r="AI167" s="24">
        <v>2.1785714285714284</v>
      </c>
      <c r="AJ167" s="24">
        <v>1017</v>
      </c>
      <c r="AK167" s="26">
        <v>1.6666666666666667</v>
      </c>
      <c r="AL167" s="26">
        <v>1070</v>
      </c>
      <c r="AM167" s="26">
        <v>2.8</v>
      </c>
      <c r="AN167" s="26">
        <v>1302.6666666666667</v>
      </c>
      <c r="AO167" s="26">
        <v>1.6</v>
      </c>
      <c r="AP167" s="26">
        <v>1056</v>
      </c>
      <c r="AQ167" s="26">
        <v>2.0344827586206895</v>
      </c>
      <c r="AR167" s="26">
        <v>1165.7142857142858</v>
      </c>
      <c r="AS167" s="28">
        <v>1.6666666666666667</v>
      </c>
      <c r="AT167" s="28">
        <v>596.42857142857144</v>
      </c>
      <c r="AU167" s="28">
        <v>1.1000000000000001</v>
      </c>
      <c r="AV167" s="28">
        <v>614.75</v>
      </c>
      <c r="AW167" s="28">
        <v>1.3</v>
      </c>
      <c r="AX167" s="28">
        <v>540.33333333333337</v>
      </c>
      <c r="AY167" s="28">
        <v>1.3448275862068966</v>
      </c>
      <c r="AZ167" s="28">
        <v>580.94117647058829</v>
      </c>
      <c r="BA167" s="33">
        <f>Tabla25[[#This Row],[ROS_NUM_COR_COD_ROS_TG_NEG]]-Tabla25[[#This Row],[PAS_NUM_COR_COD_ROS_TG_NEG]]</f>
        <v>0.3666666666666667</v>
      </c>
      <c r="BB167" s="33">
        <f>Tabla25[[#This Row],[ROS_DUR_COR_COD_ROS_TG_NEG]]-Tabla25[[#This Row],[PAS_DUR_COR_COD_ROS_TG_NEG]]</f>
        <v>-37.935064935064929</v>
      </c>
      <c r="BC167" s="33">
        <f>Tabla25[[#This Row],[ROS_NUM_COR_COD_ROS_TG_NEU]]-Tabla25[[#This Row],[PAS_NUM_COR_COD_ROS_TG_NEU]]</f>
        <v>-0.94999999999999973</v>
      </c>
      <c r="BD167" s="33">
        <f>Tabla25[[#This Row],[ROS_DUR_COR_COD_ROS_TG_NEU]]-Tabla25[[#This Row],[PAS_DUR_COR_COD_ROS_TG_NEU]]</f>
        <v>-40.308823529411711</v>
      </c>
      <c r="BE167" s="33">
        <f>Tabla25[[#This Row],[ROS_NUM_COR_COD_ROS_TG_POS]]-Tabla25[[#This Row],[PAS_NUM_COR_COD_ROS_TG_POS]]</f>
        <v>-0.34999999999999987</v>
      </c>
      <c r="BF167" s="33">
        <f>Tabla25[[#This Row],[ROS_DUR_COR_COD_ROS_TG_POS]]-Tabla25[[#This Row],[PAS_DUR_COR_COD_ROS_TG_POS]]</f>
        <v>-141.35897435897436</v>
      </c>
      <c r="BG167" s="33">
        <f>Tabla25[[#This Row],[ROS_NUM_COR_COD_ROS_TG_TOT]]-Tabla25[[#This Row],[PAS_NUM_COR_COD_ROS_TG_TOT]]</f>
        <v>-0.32183908045977017</v>
      </c>
      <c r="BH167" s="33">
        <f>Tabla25[[#This Row],[ROS_DUR_COR_COD_ROS_TG_TOT]]-Tabla25[[#This Row],[PAS_DUR_COR_COD_ROS_TG_TOT]]</f>
        <v>-77.010043041606878</v>
      </c>
      <c r="BI167" s="30">
        <f>Tabla25[[#This Row],[ROS_NUM_COR_COD_ESC_TG_NEG]]-Tabla25[[#This Row],[PAS_NUM_COR_COD_ESC_TG_NEG]]</f>
        <v>-0.63333333333333308</v>
      </c>
      <c r="BJ167" s="30">
        <f>Tabla25[[#This Row],[ROS_DUR_COR_COD_ESC_TG_NEG]]-Tabla25[[#This Row],[PAS_DUR_COR_COD_ESC_TG_NEG]]</f>
        <v>-174.40000000000009</v>
      </c>
      <c r="BK167" s="30">
        <f>Tabla25[[#This Row],[ROS_NUM_COR_COD_ESC_TG_NEU]]-Tabla25[[#This Row],[PAS_NUM_COR_COD_ESC_TG_NEU]]</f>
        <v>1.2999999999999998</v>
      </c>
      <c r="BL167" s="30">
        <f>Tabla25[[#This Row],[ROS_DUR_COR_COD_ESC_TG_NEU]]-Tabla25[[#This Row],[PAS_DUR_COR_COD_ESC_TG_NEU]]</f>
        <v>526.56666666666672</v>
      </c>
      <c r="BM167" s="30">
        <f>Tabla25[[#This Row],[ROS_NUM_COR_COD_ESC_TG_POS]]-Tabla25[[#This Row],[PAS_NUM_COR_COD_ESC_TG_POS]]</f>
        <v>-0.25</v>
      </c>
      <c r="BN167" s="30">
        <f>Tabla25[[#This Row],[ROS_DUR_COR_COD_ESC_TG_POS]]-Tabla25[[#This Row],[PAS_DUR_COR_COD_ESC_TG_POS]]</f>
        <v>259.25</v>
      </c>
      <c r="BO167" s="30">
        <f>Tabla25[[#This Row],[ROS_NUM_COR_COD_ESC_TG_TOT]]-Tabla25[[#This Row],[PAS_NUM_COR_COD_ESC_TG_TOT]]</f>
        <v>0.1511494252873562</v>
      </c>
      <c r="BP167" s="30">
        <f>Tabla25[[#This Row],[ROS_DUR_COR_COD_ESC_TG_TOT]]-Tabla25[[#This Row],[PAS_DUR_COR_COD_ESC_TG_TOT]]</f>
        <v>235.52678571428578</v>
      </c>
      <c r="BQ167" s="36">
        <f>Tabla25[[#This Row],[PAS_NUM_COR_COD_ROS_TG_NEG]]-Tabla25[[#This Row],[ESC_NUM_COR_COD_ROS_TG_NEG]]</f>
        <v>-0.14444444444444438</v>
      </c>
      <c r="BR167" s="36">
        <f>Tabla25[[#This Row],[PAS_DUR_COR_COD_ROS_TG_NEG]]-Tabla25[[#This Row],[ESC_DUR_COR_COD_ROS_TG_NEG]]</f>
        <v>58.530303030303003</v>
      </c>
      <c r="BS167" s="36">
        <f>Tabla25[[#This Row],[PAS_NUM_COR_COD_ROS_TG_NEU]]-Tabla25[[#This Row],[ESC_NUM_COR_COD_ROS_TG_NEU]]</f>
        <v>-0.45000000000000018</v>
      </c>
      <c r="BT167" s="36">
        <f>Tabla25[[#This Row],[PAS_DUR_COR_COD_ROS_TG_NEU]]-Tabla25[[#This Row],[ESC_DUR_COR_COD_ROS_TG_NEU]]</f>
        <v>-737.5411764705882</v>
      </c>
      <c r="BU167" s="36">
        <f>Tabla25[[#This Row],[PAS_NUM_COR_COD_ROS_TG_POS]]-Tabla25[[#This Row],[ESC_NUM_COR_COD_ROS_TG_POS]]</f>
        <v>-0.90555555555555545</v>
      </c>
      <c r="BV167" s="36">
        <f>Tabla25[[#This Row],[PAS_DUR_COR_COD_ROS_TG_POS]]-Tabla25[[#This Row],[ESC_DUR_COR_COD_ROS_TG_POS]]</f>
        <v>-489.10769230769222</v>
      </c>
      <c r="BW167" s="36">
        <f>Tabla25[[#This Row],[PAS_NUM_COR_COD_ROS_TG_TOT]]-Tabla25[[#This Row],[ESC_NUM_COR_COD_ROS_TG_TOT]]</f>
        <v>-0.51190476190476164</v>
      </c>
      <c r="BX167" s="36">
        <f>Tabla25[[#This Row],[PAS_DUR_COR_COD_ROS_TG_TOT]]-Tabla25[[#This Row],[ESC_DUR_COR_COD_ROS_TG_TOT]]</f>
        <v>-359.04878048780483</v>
      </c>
      <c r="BY167" s="39">
        <f>Tabla25[[#This Row],[PAS_NUM_COR_COD_ESC_TG_NEG]]-Tabla25[[#This Row],[ESC_NUM_COR_COD_ESC_TG_NEG]]</f>
        <v>0.52222222222222214</v>
      </c>
      <c r="BZ167" s="39">
        <f>Tabla25[[#This Row],[PAS_DUR_COR_COD_ESC_TG_NEG]]-Tabla25[[#This Row],[ESC_DUR_COR_COD_ESC_TG_NEG]]</f>
        <v>318.40000000000009</v>
      </c>
      <c r="CA167" s="39">
        <f>Tabla25[[#This Row],[PAS_NUM_COR_COD_ESC_TG_NEU]]-Tabla25[[#This Row],[ESC_NUM_COR_COD_ESC_TG_NEU]]</f>
        <v>-1.2999999999999998</v>
      </c>
      <c r="CB167" s="39">
        <f>Tabla25[[#This Row],[PAS_DUR_COR_COD_ESC_TG_NEU]]-Tabla25[[#This Row],[ESC_DUR_COR_COD_ESC_TG_NEU]]</f>
        <v>-408.1857142857142</v>
      </c>
      <c r="CC167" s="39">
        <f>Tabla25[[#This Row],[PAS_NUM_COR_COD_ESC_TG_POS]]-Tabla25[[#This Row],[ESC_NUM_COR_COD_ESC_TG_POS]]</f>
        <v>-0.37222222222222223</v>
      </c>
      <c r="CD167" s="39">
        <f>Tabla25[[#This Row],[PAS_DUR_COR_COD_ESC_TG_POS]]-Tabla25[[#This Row],[ESC_DUR_COR_COD_ESC_TG_POS]]</f>
        <v>-344.65000000000009</v>
      </c>
      <c r="CE167" s="39">
        <f>Tabla25[[#This Row],[PAS_NUM_COR_COD_ESC_TG_TOT]]-Tabla25[[#This Row],[ESC_NUM_COR_COD_ESC_TG_TOT]]</f>
        <v>-0.40238095238095228</v>
      </c>
      <c r="CF167" s="39">
        <f>Tabla25[[#This Row],[PAS_DUR_COR_COD_ESC_TG_TOT]]-Tabla25[[#This Row],[ESC_DUR_COR_COD_ESC_TG_TOT]]</f>
        <v>-165.51838235294122</v>
      </c>
      <c r="CG167" s="42">
        <f>Tabla25[[#This Row],[PAS_NUM_COR_COD_ROS_TG_NEG]]-Tabla25[[#This Row],[PAS_NUM_COR_COD_ESC_TG_NEG]]</f>
        <v>-0.99999999999999978</v>
      </c>
      <c r="CH167" s="42">
        <f>Tabla25[[#This Row],[PAS_NUM_COR_COD_ROS_TG_NEU]]-Tabla25[[#This Row],[PAS_NUM_COR_COD_ESC_TG_NEU]]</f>
        <v>0.54999999999999982</v>
      </c>
      <c r="CI167" s="42">
        <f>Tabla25[[#This Row],[PAS_NUM_COR_COD_ROS_TG_POS]]-Tabla25[[#This Row],[PAS_NUM_COR_COD_ESC_TG_POS]]</f>
        <v>-0.20000000000000018</v>
      </c>
      <c r="CJ167" s="42">
        <f>Tabla25[[#This Row],[PAS_NUM_COR_COD_ROS_TG_TOT]]-Tabla25[[#This Row],[PAS_NUM_COR_COD_ESC_TG_TOT]]</f>
        <v>-0.21666666666666656</v>
      </c>
      <c r="CK167" s="42">
        <f>Tabla25[[#This Row],[PAS_DUR_COR_COD_ROS_TG_NEG]]-Tabla25[[#This Row],[PAS_DUR_COR_COD_ESC_TG_NEG]]</f>
        <v>-610.03636363636372</v>
      </c>
      <c r="CL167" s="42">
        <f>Tabla25[[#This Row],[PAS_DUR_COR_COD_ROS_TG_NEU]]-Tabla25[[#This Row],[PAS_DUR_COR_COD_ESC_TG_NEU]]</f>
        <v>-121.04117647058831</v>
      </c>
      <c r="CM167" s="42">
        <f>Tabla25[[#This Row],[PAS_DUR_COR_COD_ROS_TG_POS]]-Tabla25[[#This Row],[PAS_DUR_COR_COD_ESC_TG_POS]]</f>
        <v>-115.05769230769226</v>
      </c>
      <c r="CN167" s="42">
        <f>Tabla25[[#This Row],[PAS_DUR_COR_COD_ROS_TG_TOT]]-Tabla25[[#This Row],[PAS_DUR_COR_COD_ESC_TG_TOT]]</f>
        <v>-272.23628048780483</v>
      </c>
      <c r="CO167" s="44">
        <f>Tabla25[[#This Row],[ESC_NUM_COR_COD_ROS_TG_NEG]]-Tabla25[[#This Row],[ESC_NUM_COR_COD_ESC_TG_NEG]]</f>
        <v>-0.33333333333333326</v>
      </c>
      <c r="CP167" s="44">
        <f>Tabla25[[#This Row],[ESC_NUM_COR_COD_ROS_TG_NEU]]-Tabla25[[#This Row],[ESC_NUM_COR_COD_ESC_TG_NEU]]</f>
        <v>-0.29999999999999982</v>
      </c>
      <c r="CQ167" s="44">
        <f>Tabla25[[#This Row],[ESC_NUM_COR_COD_ROS_TG_POS]]-Tabla25[[#This Row],[ESC_NUM_COR_COD_ESC_TG_POS]]</f>
        <v>0.33333333333333304</v>
      </c>
      <c r="CR167" s="44">
        <f>Tabla25[[#This Row],[ESC_NUM_COR_COD_ROS_TG_TOT]]-Tabla25[[#This Row],[ESC_NUM_COR_COD_ESC_TG_TOT]]</f>
        <v>-0.10714285714285721</v>
      </c>
      <c r="CS167" s="44">
        <f>Tabla25[[#This Row],[ESC_DUR_COR_COD_ROS_TG_NEG]]-Tabla25[[#This Row],[ESC_DUR_COR_COD_ESC_TG_NEG]]</f>
        <v>-350.16666666666663</v>
      </c>
      <c r="CT167" s="44">
        <f>Tabla25[[#This Row],[ESC_DUR_COR_COD_ROS_TG_NEU]]-Tabla25[[#This Row],[ESC_DUR_COR_COD_ESC_TG_NEU]]</f>
        <v>208.31428571428569</v>
      </c>
      <c r="CU167" s="44">
        <f>Tabla25[[#This Row],[ESC_DUR_COR_COD_ROS_TG_POS]]-Tabla25[[#This Row],[ESC_DUR_COR_COD_ESC_TG_POS]]</f>
        <v>29.399999999999864</v>
      </c>
      <c r="CV167" s="44">
        <f>Tabla25[[#This Row],[ESC_DUR_COR_COD_ROS_TG_TOT]]-Tabla25[[#This Row],[ESC_DUR_COR_COD_ESC_TG_TOT]]</f>
        <v>-78.705882352941217</v>
      </c>
      <c r="CW167" s="47">
        <f>Tabla25[[#This Row],[ROS_NUM_COR_COD_ROS_TG_NEG]]-Tabla25[[#This Row],[ROS_NUM_COR_COD_ESC_TG_NEG]]</f>
        <v>0</v>
      </c>
      <c r="CX167" s="47">
        <f>Tabla25[[#This Row],[ROS_NUM_COR_COD_ROS_TG_NEU]]-Tabla25[[#This Row],[ROS_NUM_COR_COD_ESC_TG_NEU]]</f>
        <v>-1.6999999999999997</v>
      </c>
      <c r="CY167" s="47">
        <f>Tabla25[[#This Row],[ROS_NUM_COR_COD_ROS_TG_POS]]-Tabla25[[#This Row],[ROS_NUM_COR_COD_ESC_TG_POS]]</f>
        <v>-0.30000000000000004</v>
      </c>
      <c r="CZ167" s="47">
        <f>Tabla25[[#This Row],[ROS_NUM_COR_COD_ROS_TG_TOT]]-Tabla25[[#This Row],[ROS_NUM_COR_COD_ESC_TG_TOT]]</f>
        <v>-0.68965517241379293</v>
      </c>
      <c r="DA167" s="47">
        <f>Tabla25[[#This Row],[ROS_DUR_COR_COD_ROS_TG_NEG]]-Tabla25[[#This Row],[ROS_DUR_COR_COD_ESC_TG_NEG]]</f>
        <v>-473.57142857142856</v>
      </c>
      <c r="DB167" s="47">
        <f>Tabla25[[#This Row],[ROS_DUR_COR_COD_ROS_TG_NEU]]-Tabla25[[#This Row],[ROS_DUR_COR_COD_ESC_TG_NEU]]</f>
        <v>-687.91666666666674</v>
      </c>
      <c r="DC167" s="47">
        <f>Tabla25[[#This Row],[ROS_DUR_COR_COD_ROS_TG_POS]]-Tabla25[[#This Row],[ROS_DUR_COR_COD_ESC_TG_POS]]</f>
        <v>-515.66666666666663</v>
      </c>
      <c r="DD167" s="47">
        <f>Tabla25[[#This Row],[ROS_DUR_COR_COD_ROS_TG_TOT]]-Tabla25[[#This Row],[ROS_DUR_COR_COD_ESC_TG_TOT]]</f>
        <v>-584.77310924369749</v>
      </c>
      <c r="DE167" s="57">
        <v>244.28571428571428</v>
      </c>
      <c r="DF167" s="57">
        <v>145.5</v>
      </c>
      <c r="DG167" s="57">
        <v>223.5</v>
      </c>
      <c r="DH167" s="57">
        <v>213.70588235294119</v>
      </c>
      <c r="DI167" s="57">
        <v>204</v>
      </c>
      <c r="DJ167" s="57">
        <v>325.33333333333331</v>
      </c>
      <c r="DK167" s="57">
        <v>187.25</v>
      </c>
      <c r="DL167" s="57">
        <v>251.21428571428572</v>
      </c>
      <c r="DM167" s="57">
        <v>218.16666666666666</v>
      </c>
      <c r="DN167" s="57">
        <v>261.2</v>
      </c>
      <c r="DO167" s="57">
        <v>207.8</v>
      </c>
      <c r="DP167" s="57">
        <v>228.375</v>
      </c>
      <c r="DQ167" s="57">
        <v>238</v>
      </c>
      <c r="DR167" s="57">
        <v>329.57142857142856</v>
      </c>
      <c r="DS167" s="57">
        <v>248.8</v>
      </c>
      <c r="DT167" s="57">
        <v>278.88235294117646</v>
      </c>
      <c r="DU167" s="57">
        <v>249.36363636363637</v>
      </c>
      <c r="DV167" s="57">
        <v>287.64705882352939</v>
      </c>
      <c r="DW167" s="57">
        <v>298.53846153846155</v>
      </c>
      <c r="DX167" s="57">
        <v>280.82926829268291</v>
      </c>
      <c r="DY167" s="57">
        <v>257.10000000000002</v>
      </c>
      <c r="DZ167" s="57">
        <v>236.9</v>
      </c>
      <c r="EA167" s="57">
        <v>247.16666666666666</v>
      </c>
      <c r="EB167" s="57">
        <v>247.0625</v>
      </c>
      <c r="EC167" s="57">
        <f>Tabla25[[#This Row],[ROS_1DU_COR_COD_ROS_TG_NEG]]-Tabla25[[#This Row],[ROS_1DU_COR_COD_ESC_TG_NEG]]</f>
        <v>40.285714285714278</v>
      </c>
      <c r="ED167" s="57">
        <f>Tabla25[[#This Row],[ROS_1DU_COR_COD_ROS_TG_NEU]]-Tabla25[[#This Row],[ROS_1DU_COR_COD_ESC_TG_NEU]]</f>
        <v>-179.83333333333331</v>
      </c>
      <c r="EE167" s="57">
        <f>Tabla25[[#This Row],[ROS_1DU_COR_COD_ROS_TG_POS]]-Tabla25[[#This Row],[ROS_1DU_COR_COD_ESC_TG_POS]]</f>
        <v>36.25</v>
      </c>
      <c r="EF167" s="57">
        <f>Tabla25[[#This Row],[ROS_1DU_COR_COD_ROS_TG_TOT]]-Tabla25[[#This Row],[ROS_1DU_COR_COD_ESC_TG_TOT]]</f>
        <v>-37.508403361344534</v>
      </c>
      <c r="EG167" s="57">
        <f>Tabla25[[#This Row],[ESC_1DU_COR_COD_ROS_TG_NEG]]-Tabla25[[#This Row],[ESC_1DU_COR_COD_ESC_TG_NEG]]</f>
        <v>-19.833333333333343</v>
      </c>
      <c r="EH167" s="57">
        <f>Tabla25[[#This Row],[ESC_1DU_COR_COD_ROS_TG_NEU]]-Tabla25[[#This Row],[ESC_1DU_COR_COD_ESC_TG_NEU]]</f>
        <v>-68.371428571428567</v>
      </c>
      <c r="EI167" s="57">
        <f>Tabla25[[#This Row],[ESC_1DU_COR_COD_ROS_TG_POS]]-Tabla25[[#This Row],[ESC_1DU_COR_COD_ESC_TG_POS]]</f>
        <v>-41</v>
      </c>
      <c r="EJ167" s="57">
        <f>Tabla25[[#This Row],[ESC_1DU_COR_COD_ROS_TG_TOT]]-Tabla25[[#This Row],[ESC_1DU_COR_COD_ESC_TG_TOT]]</f>
        <v>-50.507352941176464</v>
      </c>
      <c r="EK167" s="57">
        <f>Tabla25[[#This Row],[PAS_1DU_COR_COD_ROS_TG_NEG]]-Tabla25[[#This Row],[PAS_1DU_COR_COD_ESC_TG_NEG]]</f>
        <v>-7.7363636363636488</v>
      </c>
      <c r="EL167" s="57">
        <f>Tabla25[[#This Row],[PAS_1DU_COR_COD_ROS_TG_NEU]]-Tabla25[[#This Row],[PAS_1DU_COR_COD_ESC_TG_NEU]]</f>
        <v>50.747058823529386</v>
      </c>
      <c r="EM167" s="57">
        <f>Tabla25[[#This Row],[PAS_1DU_COR_COD_ROS_TG_POS]]-Tabla25[[#This Row],[PAS_1DU_COR_COD_ESC_TG_POS]]</f>
        <v>51.37179487179489</v>
      </c>
      <c r="EN167" s="57">
        <f>Tabla25[[#This Row],[PAS_1DU_COR_COD_ROS_TG_TOT]]-Tabla25[[#This Row],[PAS_1DU_COR_COD_ESC_TG_TOT]]</f>
        <v>33.766768292682912</v>
      </c>
    </row>
    <row r="168" spans="1:144" x14ac:dyDescent="0.3">
      <c r="A168" s="2" t="s">
        <v>166</v>
      </c>
      <c r="B168" s="2">
        <v>50</v>
      </c>
      <c r="C168" s="2">
        <v>1</v>
      </c>
      <c r="D168" s="2">
        <v>54</v>
      </c>
      <c r="E168" s="19">
        <v>1.85</v>
      </c>
      <c r="F168" s="19">
        <v>555.18181818181813</v>
      </c>
      <c r="G168" s="19">
        <v>1.75</v>
      </c>
      <c r="H168" s="19">
        <v>449.92857142857144</v>
      </c>
      <c r="I168" s="19">
        <v>1.5</v>
      </c>
      <c r="J168" s="19">
        <v>506.54545454545456</v>
      </c>
      <c r="K168" s="19">
        <v>1.7</v>
      </c>
      <c r="L168" s="19">
        <v>499.38888888888891</v>
      </c>
      <c r="M168" s="21">
        <v>2</v>
      </c>
      <c r="N168" s="21">
        <v>597.07692307692309</v>
      </c>
      <c r="O168" s="21">
        <v>2.15</v>
      </c>
      <c r="P168" s="21">
        <v>591.21428571428567</v>
      </c>
      <c r="Q168" s="21">
        <v>2.4500000000000002</v>
      </c>
      <c r="R168" s="21">
        <v>578.26666666666665</v>
      </c>
      <c r="S168" s="21">
        <v>2.2000000000000002</v>
      </c>
      <c r="T168" s="21">
        <v>588.40476190476193</v>
      </c>
      <c r="U168" s="22">
        <v>1.4444444444444444</v>
      </c>
      <c r="V168" s="22">
        <v>911.25</v>
      </c>
      <c r="W168" s="22">
        <v>1.6666666666666667</v>
      </c>
      <c r="X168" s="22">
        <v>784</v>
      </c>
      <c r="Y168" s="22">
        <v>2.25</v>
      </c>
      <c r="Z168" s="22">
        <v>1103.5</v>
      </c>
      <c r="AA168" s="22">
        <v>1.7692307692307692</v>
      </c>
      <c r="AB168" s="22">
        <v>921.46153846153845</v>
      </c>
      <c r="AC168" s="24">
        <v>3</v>
      </c>
      <c r="AD168" s="24">
        <v>1229.5999999999999</v>
      </c>
      <c r="AE168" s="24">
        <v>2.6666666666666665</v>
      </c>
      <c r="AF168" s="24">
        <v>1171.5999999999999</v>
      </c>
      <c r="AG168" s="24">
        <v>1.75</v>
      </c>
      <c r="AH168" s="24">
        <v>827.75</v>
      </c>
      <c r="AI168" s="24">
        <v>2.5</v>
      </c>
      <c r="AJ168" s="24">
        <v>1094.0714285714287</v>
      </c>
      <c r="AK168" s="26">
        <v>3.6666666666666665</v>
      </c>
      <c r="AL168" s="26">
        <v>814.88888888888891</v>
      </c>
      <c r="AM168" s="26">
        <v>3.3</v>
      </c>
      <c r="AN168" s="26">
        <v>712.7</v>
      </c>
      <c r="AO168" s="26">
        <v>2.5</v>
      </c>
      <c r="AP168" s="26">
        <v>827.57142857142856</v>
      </c>
      <c r="AQ168" s="26">
        <v>3.1379310344827585</v>
      </c>
      <c r="AR168" s="26">
        <v>779</v>
      </c>
      <c r="AS168" s="28">
        <v>2.5555555555555554</v>
      </c>
      <c r="AT168" s="28">
        <v>769</v>
      </c>
      <c r="AU168" s="28">
        <v>3.4</v>
      </c>
      <c r="AV168" s="28">
        <v>1060.375</v>
      </c>
      <c r="AW168" s="28">
        <v>3.1</v>
      </c>
      <c r="AX168" s="28">
        <v>806</v>
      </c>
      <c r="AY168" s="28">
        <v>3.0344827586206895</v>
      </c>
      <c r="AZ168" s="28">
        <v>883.21739130434787</v>
      </c>
      <c r="BA168" s="33">
        <f>Tabla25[[#This Row],[ROS_NUM_COR_COD_ROS_TG_NEG]]-Tabla25[[#This Row],[PAS_NUM_COR_COD_ROS_TG_NEG]]</f>
        <v>0.55555555555555536</v>
      </c>
      <c r="BB168" s="33">
        <f>Tabla25[[#This Row],[ROS_DUR_COR_COD_ROS_TG_NEG]]-Tabla25[[#This Row],[PAS_DUR_COR_COD_ROS_TG_NEG]]</f>
        <v>171.92307692307691</v>
      </c>
      <c r="BC168" s="33">
        <f>Tabla25[[#This Row],[ROS_NUM_COR_COD_ROS_TG_NEU]]-Tabla25[[#This Row],[PAS_NUM_COR_COD_ROS_TG_NEU]]</f>
        <v>1.25</v>
      </c>
      <c r="BD168" s="33">
        <f>Tabla25[[#This Row],[ROS_DUR_COR_COD_ROS_TG_NEU]]-Tabla25[[#This Row],[PAS_DUR_COR_COD_ROS_TG_NEU]]</f>
        <v>469.16071428571433</v>
      </c>
      <c r="BE168" s="33">
        <f>Tabla25[[#This Row],[ROS_NUM_COR_COD_ROS_TG_POS]]-Tabla25[[#This Row],[PAS_NUM_COR_COD_ROS_TG_POS]]</f>
        <v>0.64999999999999991</v>
      </c>
      <c r="BF168" s="33">
        <f>Tabla25[[#This Row],[ROS_DUR_COR_COD_ROS_TG_POS]]-Tabla25[[#This Row],[PAS_DUR_COR_COD_ROS_TG_POS]]</f>
        <v>227.73333333333335</v>
      </c>
      <c r="BG168" s="33">
        <f>Tabla25[[#This Row],[ROS_NUM_COR_COD_ROS_TG_TOT]]-Tabla25[[#This Row],[PAS_NUM_COR_COD_ROS_TG_TOT]]</f>
        <v>0.83448275862068932</v>
      </c>
      <c r="BH168" s="33">
        <f>Tabla25[[#This Row],[ROS_DUR_COR_COD_ROS_TG_TOT]]-Tabla25[[#This Row],[PAS_DUR_COR_COD_ROS_TG_TOT]]</f>
        <v>294.81262939958594</v>
      </c>
      <c r="BI168" s="30">
        <f>Tabla25[[#This Row],[ROS_NUM_COR_COD_ESC_TG_NEG]]-Tabla25[[#This Row],[PAS_NUM_COR_COD_ESC_TG_NEG]]</f>
        <v>1.8166666666666664</v>
      </c>
      <c r="BJ168" s="30">
        <f>Tabla25[[#This Row],[ROS_DUR_COR_COD_ESC_TG_NEG]]-Tabla25[[#This Row],[PAS_DUR_COR_COD_ESC_TG_NEG]]</f>
        <v>259.70707070707078</v>
      </c>
      <c r="BK168" s="30">
        <f>Tabla25[[#This Row],[ROS_NUM_COR_COD_ESC_TG_NEU]]-Tabla25[[#This Row],[PAS_NUM_COR_COD_ESC_TG_NEU]]</f>
        <v>1.5499999999999998</v>
      </c>
      <c r="BL168" s="30">
        <f>Tabla25[[#This Row],[ROS_DUR_COR_COD_ESC_TG_NEU]]-Tabla25[[#This Row],[PAS_DUR_COR_COD_ESC_TG_NEU]]</f>
        <v>262.7714285714286</v>
      </c>
      <c r="BM168" s="30">
        <f>Tabla25[[#This Row],[ROS_NUM_COR_COD_ESC_TG_POS]]-Tabla25[[#This Row],[PAS_NUM_COR_COD_ESC_TG_POS]]</f>
        <v>1</v>
      </c>
      <c r="BN168" s="30">
        <f>Tabla25[[#This Row],[ROS_DUR_COR_COD_ESC_TG_POS]]-Tabla25[[#This Row],[PAS_DUR_COR_COD_ESC_TG_POS]]</f>
        <v>321.02597402597399</v>
      </c>
      <c r="BO168" s="30">
        <f>Tabla25[[#This Row],[ROS_NUM_COR_COD_ESC_TG_TOT]]-Tabla25[[#This Row],[PAS_NUM_COR_COD_ESC_TG_TOT]]</f>
        <v>1.4379310344827585</v>
      </c>
      <c r="BP168" s="30">
        <f>Tabla25[[#This Row],[ROS_DUR_COR_COD_ESC_TG_TOT]]-Tabla25[[#This Row],[PAS_DUR_COR_COD_ESC_TG_TOT]]</f>
        <v>279.61111111111109</v>
      </c>
      <c r="BQ168" s="36">
        <f>Tabla25[[#This Row],[PAS_NUM_COR_COD_ROS_TG_NEG]]-Tabla25[[#This Row],[ESC_NUM_COR_COD_ROS_TG_NEG]]</f>
        <v>-1</v>
      </c>
      <c r="BR168" s="36">
        <f>Tabla25[[#This Row],[PAS_DUR_COR_COD_ROS_TG_NEG]]-Tabla25[[#This Row],[ESC_DUR_COR_COD_ROS_TG_NEG]]</f>
        <v>-632.52307692307681</v>
      </c>
      <c r="BS168" s="36">
        <f>Tabla25[[#This Row],[PAS_NUM_COR_COD_ROS_TG_NEU]]-Tabla25[[#This Row],[ESC_NUM_COR_COD_ROS_TG_NEU]]</f>
        <v>-0.51666666666666661</v>
      </c>
      <c r="BT168" s="36">
        <f>Tabla25[[#This Row],[PAS_DUR_COR_COD_ROS_TG_NEU]]-Tabla25[[#This Row],[ESC_DUR_COR_COD_ROS_TG_NEU]]</f>
        <v>-580.38571428571424</v>
      </c>
      <c r="BU168" s="36">
        <f>Tabla25[[#This Row],[PAS_NUM_COR_COD_ROS_TG_POS]]-Tabla25[[#This Row],[ESC_NUM_COR_COD_ROS_TG_POS]]</f>
        <v>0.70000000000000018</v>
      </c>
      <c r="BV168" s="36">
        <f>Tabla25[[#This Row],[PAS_DUR_COR_COD_ROS_TG_POS]]-Tabla25[[#This Row],[ESC_DUR_COR_COD_ROS_TG_POS]]</f>
        <v>-249.48333333333335</v>
      </c>
      <c r="BW168" s="36">
        <f>Tabla25[[#This Row],[PAS_NUM_COR_COD_ROS_TG_TOT]]-Tabla25[[#This Row],[ESC_NUM_COR_COD_ROS_TG_TOT]]</f>
        <v>-0.29999999999999982</v>
      </c>
      <c r="BX168" s="36">
        <f>Tabla25[[#This Row],[PAS_DUR_COR_COD_ROS_TG_TOT]]-Tabla25[[#This Row],[ESC_DUR_COR_COD_ROS_TG_TOT]]</f>
        <v>-505.66666666666674</v>
      </c>
      <c r="BY168" s="39">
        <f>Tabla25[[#This Row],[PAS_NUM_COR_COD_ESC_TG_NEG]]-Tabla25[[#This Row],[ESC_NUM_COR_COD_ESC_TG_NEG]]</f>
        <v>0.40555555555555567</v>
      </c>
      <c r="BZ168" s="39">
        <f>Tabla25[[#This Row],[PAS_DUR_COR_COD_ESC_TG_NEG]]-Tabla25[[#This Row],[ESC_DUR_COR_COD_ESC_TG_NEG]]</f>
        <v>-356.06818181818187</v>
      </c>
      <c r="CA168" s="39">
        <f>Tabla25[[#This Row],[PAS_NUM_COR_COD_ESC_TG_NEU]]-Tabla25[[#This Row],[ESC_NUM_COR_COD_ESC_TG_NEU]]</f>
        <v>8.3333333333333259E-2</v>
      </c>
      <c r="CB168" s="39">
        <f>Tabla25[[#This Row],[PAS_DUR_COR_COD_ESC_TG_NEU]]-Tabla25[[#This Row],[ESC_DUR_COR_COD_ESC_TG_NEU]]</f>
        <v>-334.07142857142856</v>
      </c>
      <c r="CC168" s="39">
        <f>Tabla25[[#This Row],[PAS_NUM_COR_COD_ESC_TG_POS]]-Tabla25[[#This Row],[ESC_NUM_COR_COD_ESC_TG_POS]]</f>
        <v>-0.75</v>
      </c>
      <c r="CD168" s="39">
        <f>Tabla25[[#This Row],[PAS_DUR_COR_COD_ESC_TG_POS]]-Tabla25[[#This Row],[ESC_DUR_COR_COD_ESC_TG_POS]]</f>
        <v>-596.9545454545455</v>
      </c>
      <c r="CE168" s="39">
        <f>Tabla25[[#This Row],[PAS_NUM_COR_COD_ESC_TG_TOT]]-Tabla25[[#This Row],[ESC_NUM_COR_COD_ESC_TG_TOT]]</f>
        <v>-6.9230769230769207E-2</v>
      </c>
      <c r="CF168" s="39">
        <f>Tabla25[[#This Row],[PAS_DUR_COR_COD_ESC_TG_TOT]]-Tabla25[[#This Row],[ESC_DUR_COR_COD_ESC_TG_TOT]]</f>
        <v>-422.07264957264954</v>
      </c>
      <c r="CG168" s="42">
        <f>Tabla25[[#This Row],[PAS_NUM_COR_COD_ROS_TG_NEG]]-Tabla25[[#This Row],[PAS_NUM_COR_COD_ESC_TG_NEG]]</f>
        <v>0.14999999999999991</v>
      </c>
      <c r="CH168" s="42">
        <f>Tabla25[[#This Row],[PAS_NUM_COR_COD_ROS_TG_NEU]]-Tabla25[[#This Row],[PAS_NUM_COR_COD_ESC_TG_NEU]]</f>
        <v>0.39999999999999991</v>
      </c>
      <c r="CI168" s="42">
        <f>Tabla25[[#This Row],[PAS_NUM_COR_COD_ROS_TG_POS]]-Tabla25[[#This Row],[PAS_NUM_COR_COD_ESC_TG_POS]]</f>
        <v>0.95000000000000018</v>
      </c>
      <c r="CJ168" s="42">
        <f>Tabla25[[#This Row],[PAS_NUM_COR_COD_ROS_TG_TOT]]-Tabla25[[#This Row],[PAS_NUM_COR_COD_ESC_TG_TOT]]</f>
        <v>0.50000000000000022</v>
      </c>
      <c r="CK168" s="42">
        <f>Tabla25[[#This Row],[PAS_DUR_COR_COD_ROS_TG_NEG]]-Tabla25[[#This Row],[PAS_DUR_COR_COD_ESC_TG_NEG]]</f>
        <v>41.895104895104964</v>
      </c>
      <c r="CL168" s="42">
        <f>Tabla25[[#This Row],[PAS_DUR_COR_COD_ROS_TG_NEU]]-Tabla25[[#This Row],[PAS_DUR_COR_COD_ESC_TG_NEU]]</f>
        <v>141.28571428571422</v>
      </c>
      <c r="CM168" s="42">
        <f>Tabla25[[#This Row],[PAS_DUR_COR_COD_ROS_TG_POS]]-Tabla25[[#This Row],[PAS_DUR_COR_COD_ESC_TG_POS]]</f>
        <v>71.721212121212091</v>
      </c>
      <c r="CN168" s="42">
        <f>Tabla25[[#This Row],[PAS_DUR_COR_COD_ROS_TG_TOT]]-Tabla25[[#This Row],[PAS_DUR_COR_COD_ESC_TG_TOT]]</f>
        <v>89.015873015873012</v>
      </c>
      <c r="CO168" s="44">
        <f>Tabla25[[#This Row],[ESC_NUM_COR_COD_ROS_TG_NEG]]-Tabla25[[#This Row],[ESC_NUM_COR_COD_ESC_TG_NEG]]</f>
        <v>1.5555555555555556</v>
      </c>
      <c r="CP168" s="44">
        <f>Tabla25[[#This Row],[ESC_NUM_COR_COD_ROS_TG_NEU]]-Tabla25[[#This Row],[ESC_NUM_COR_COD_ESC_TG_NEU]]</f>
        <v>0.99999999999999978</v>
      </c>
      <c r="CQ168" s="44">
        <f>Tabla25[[#This Row],[ESC_NUM_COR_COD_ROS_TG_POS]]-Tabla25[[#This Row],[ESC_NUM_COR_COD_ESC_TG_POS]]</f>
        <v>-0.5</v>
      </c>
      <c r="CR168" s="44">
        <f>Tabla25[[#This Row],[ESC_NUM_COR_COD_ROS_TG_TOT]]-Tabla25[[#This Row],[ESC_NUM_COR_COD_ESC_TG_TOT]]</f>
        <v>0.73076923076923084</v>
      </c>
      <c r="CS168" s="44">
        <f>Tabla25[[#This Row],[ESC_DUR_COR_COD_ROS_TG_NEG]]-Tabla25[[#This Row],[ESC_DUR_COR_COD_ESC_TG_NEG]]</f>
        <v>318.34999999999991</v>
      </c>
      <c r="CT168" s="44">
        <f>Tabla25[[#This Row],[ESC_DUR_COR_COD_ROS_TG_NEU]]-Tabla25[[#This Row],[ESC_DUR_COR_COD_ESC_TG_NEU]]</f>
        <v>387.59999999999991</v>
      </c>
      <c r="CU168" s="44">
        <f>Tabla25[[#This Row],[ESC_DUR_COR_COD_ROS_TG_POS]]-Tabla25[[#This Row],[ESC_DUR_COR_COD_ESC_TG_POS]]</f>
        <v>-275.75</v>
      </c>
      <c r="CV168" s="44">
        <f>Tabla25[[#This Row],[ESC_DUR_COR_COD_ROS_TG_TOT]]-Tabla25[[#This Row],[ESC_DUR_COR_COD_ESC_TG_TOT]]</f>
        <v>172.60989010989022</v>
      </c>
      <c r="CW168" s="47">
        <f>Tabla25[[#This Row],[ROS_NUM_COR_COD_ROS_TG_NEG]]-Tabla25[[#This Row],[ROS_NUM_COR_COD_ESC_TG_NEG]]</f>
        <v>-1.1111111111111112</v>
      </c>
      <c r="CX168" s="47">
        <f>Tabla25[[#This Row],[ROS_NUM_COR_COD_ROS_TG_NEU]]-Tabla25[[#This Row],[ROS_NUM_COR_COD_ESC_TG_NEU]]</f>
        <v>0.10000000000000009</v>
      </c>
      <c r="CY168" s="47">
        <f>Tabla25[[#This Row],[ROS_NUM_COR_COD_ROS_TG_POS]]-Tabla25[[#This Row],[ROS_NUM_COR_COD_ESC_TG_POS]]</f>
        <v>0.60000000000000009</v>
      </c>
      <c r="CZ168" s="47">
        <f>Tabla25[[#This Row],[ROS_NUM_COR_COD_ROS_TG_TOT]]-Tabla25[[#This Row],[ROS_NUM_COR_COD_ESC_TG_TOT]]</f>
        <v>-0.10344827586206895</v>
      </c>
      <c r="DA168" s="47">
        <f>Tabla25[[#This Row],[ROS_DUR_COR_COD_ROS_TG_NEG]]-Tabla25[[#This Row],[ROS_DUR_COR_COD_ESC_TG_NEG]]</f>
        <v>-45.888888888888914</v>
      </c>
      <c r="DB168" s="47">
        <f>Tabla25[[#This Row],[ROS_DUR_COR_COD_ROS_TG_NEU]]-Tabla25[[#This Row],[ROS_DUR_COR_COD_ESC_TG_NEU]]</f>
        <v>347.67499999999995</v>
      </c>
      <c r="DC168" s="47">
        <f>Tabla25[[#This Row],[ROS_DUR_COR_COD_ROS_TG_POS]]-Tabla25[[#This Row],[ROS_DUR_COR_COD_ESC_TG_POS]]</f>
        <v>-21.571428571428555</v>
      </c>
      <c r="DD168" s="47">
        <f>Tabla25[[#This Row],[ROS_DUR_COR_COD_ROS_TG_TOT]]-Tabla25[[#This Row],[ROS_DUR_COR_COD_ESC_TG_TOT]]</f>
        <v>104.21739130434787</v>
      </c>
      <c r="DE168" s="57">
        <v>217.14285714285714</v>
      </c>
      <c r="DF168" s="57">
        <v>203.375</v>
      </c>
      <c r="DG168" s="57">
        <v>175.5</v>
      </c>
      <c r="DH168" s="57">
        <v>197.86956521739131</v>
      </c>
      <c r="DI168" s="57">
        <v>196.11111111111111</v>
      </c>
      <c r="DJ168" s="57">
        <v>196.6</v>
      </c>
      <c r="DK168" s="57">
        <v>236.28571428571428</v>
      </c>
      <c r="DL168" s="57">
        <v>207.11538461538461</v>
      </c>
      <c r="DM168" s="57">
        <v>244.2</v>
      </c>
      <c r="DN168" s="57">
        <v>228</v>
      </c>
      <c r="DO168" s="57">
        <v>268.5</v>
      </c>
      <c r="DP168" s="57">
        <v>245.35714285714286</v>
      </c>
      <c r="DQ168" s="57">
        <v>308.5</v>
      </c>
      <c r="DR168" s="57">
        <v>155.19999999999999</v>
      </c>
      <c r="DS168" s="57">
        <v>244.25</v>
      </c>
      <c r="DT168" s="57">
        <v>229.76923076923077</v>
      </c>
      <c r="DU168" s="57">
        <v>183.23076923076923</v>
      </c>
      <c r="DV168" s="57">
        <v>190.85714285714286</v>
      </c>
      <c r="DW168" s="57">
        <v>136.6</v>
      </c>
      <c r="DX168" s="57">
        <v>169.11904761904762</v>
      </c>
      <c r="DY168" s="57">
        <v>169.54545454545453</v>
      </c>
      <c r="DZ168" s="57">
        <v>160.78571428571428</v>
      </c>
      <c r="EA168" s="57">
        <v>176.36363636363637</v>
      </c>
      <c r="EB168" s="57">
        <v>168.22222222222223</v>
      </c>
      <c r="EC168" s="57">
        <f>Tabla25[[#This Row],[ROS_1DU_COR_COD_ROS_TG_NEG]]-Tabla25[[#This Row],[ROS_1DU_COR_COD_ESC_TG_NEG]]</f>
        <v>21.031746031746025</v>
      </c>
      <c r="ED168" s="57">
        <f>Tabla25[[#This Row],[ROS_1DU_COR_COD_ROS_TG_NEU]]-Tabla25[[#This Row],[ROS_1DU_COR_COD_ESC_TG_NEU]]</f>
        <v>6.7750000000000057</v>
      </c>
      <c r="EE168" s="57">
        <f>Tabla25[[#This Row],[ROS_1DU_COR_COD_ROS_TG_POS]]-Tabla25[[#This Row],[ROS_1DU_COR_COD_ESC_TG_POS]]</f>
        <v>-60.785714285714278</v>
      </c>
      <c r="EF168" s="57">
        <f>Tabla25[[#This Row],[ROS_1DU_COR_COD_ROS_TG_TOT]]-Tabla25[[#This Row],[ROS_1DU_COR_COD_ESC_TG_TOT]]</f>
        <v>-9.2458193979933014</v>
      </c>
      <c r="EG168" s="57">
        <f>Tabla25[[#This Row],[ESC_1DU_COR_COD_ROS_TG_NEG]]-Tabla25[[#This Row],[ESC_1DU_COR_COD_ESC_TG_NEG]]</f>
        <v>-64.300000000000011</v>
      </c>
      <c r="EH168" s="57">
        <f>Tabla25[[#This Row],[ESC_1DU_COR_COD_ROS_TG_NEU]]-Tabla25[[#This Row],[ESC_1DU_COR_COD_ESC_TG_NEU]]</f>
        <v>72.800000000000011</v>
      </c>
      <c r="EI168" s="57">
        <f>Tabla25[[#This Row],[ESC_1DU_COR_COD_ROS_TG_POS]]-Tabla25[[#This Row],[ESC_1DU_COR_COD_ESC_TG_POS]]</f>
        <v>24.25</v>
      </c>
      <c r="EJ168" s="57">
        <f>Tabla25[[#This Row],[ESC_1DU_COR_COD_ROS_TG_TOT]]-Tabla25[[#This Row],[ESC_1DU_COR_COD_ESC_TG_TOT]]</f>
        <v>15.587912087912088</v>
      </c>
      <c r="EK168" s="57">
        <f>Tabla25[[#This Row],[PAS_1DU_COR_COD_ROS_TG_NEG]]-Tabla25[[#This Row],[PAS_1DU_COR_COD_ESC_TG_NEG]]</f>
        <v>13.685314685314694</v>
      </c>
      <c r="EL168" s="57">
        <f>Tabla25[[#This Row],[PAS_1DU_COR_COD_ROS_TG_NEU]]-Tabla25[[#This Row],[PAS_1DU_COR_COD_ESC_TG_NEU]]</f>
        <v>30.071428571428584</v>
      </c>
      <c r="EM168" s="57">
        <f>Tabla25[[#This Row],[PAS_1DU_COR_COD_ROS_TG_POS]]-Tabla25[[#This Row],[PAS_1DU_COR_COD_ESC_TG_POS]]</f>
        <v>-39.76363636363638</v>
      </c>
      <c r="EN168" s="57">
        <f>Tabla25[[#This Row],[PAS_1DU_COR_COD_ROS_TG_TOT]]-Tabla25[[#This Row],[PAS_1DU_COR_COD_ESC_TG_TOT]]</f>
        <v>0.89682539682539186</v>
      </c>
    </row>
    <row r="169" spans="1:144" x14ac:dyDescent="0.3">
      <c r="A169" s="2" t="s">
        <v>167</v>
      </c>
      <c r="B169" s="2">
        <v>50</v>
      </c>
      <c r="C169" s="2">
        <v>2</v>
      </c>
      <c r="D169" s="2">
        <v>55</v>
      </c>
      <c r="E169" s="19">
        <v>4.5</v>
      </c>
      <c r="F169" s="19">
        <v>1303.0588235294117</v>
      </c>
      <c r="G169" s="19">
        <v>4.05</v>
      </c>
      <c r="H169" s="19">
        <v>1461.4375</v>
      </c>
      <c r="I169" s="19">
        <v>4.6500000000000004</v>
      </c>
      <c r="J169" s="19">
        <v>1335.578947368421</v>
      </c>
      <c r="K169" s="19">
        <v>4.4000000000000004</v>
      </c>
      <c r="L169" s="19">
        <v>1363.6730769230769</v>
      </c>
      <c r="M169" s="21">
        <v>3.85</v>
      </c>
      <c r="N169" s="21">
        <v>1294.4666666666667</v>
      </c>
      <c r="O169" s="21">
        <v>3.55</v>
      </c>
      <c r="P169" s="21">
        <v>1360.0714285714287</v>
      </c>
      <c r="Q169" s="21">
        <v>3.35</v>
      </c>
      <c r="R169" s="21">
        <v>1140.5294117647059</v>
      </c>
      <c r="S169" s="21">
        <v>3.5833333333333335</v>
      </c>
      <c r="T169" s="21">
        <v>1257.5434782608695</v>
      </c>
      <c r="U169" s="22">
        <v>3.9</v>
      </c>
      <c r="V169" s="22">
        <v>1328.25</v>
      </c>
      <c r="W169" s="22">
        <v>4.3</v>
      </c>
      <c r="X169" s="22">
        <v>1523.2222222222222</v>
      </c>
      <c r="Y169" s="22">
        <v>3</v>
      </c>
      <c r="Z169" s="22">
        <v>1134.75</v>
      </c>
      <c r="AA169" s="22">
        <v>3.7333333333333334</v>
      </c>
      <c r="AB169" s="22">
        <v>1336.52</v>
      </c>
      <c r="AC169" s="24">
        <v>1.6</v>
      </c>
      <c r="AD169" s="24">
        <v>714.5</v>
      </c>
      <c r="AE169" s="24">
        <v>0.7</v>
      </c>
      <c r="AF169" s="24">
        <v>1003.5</v>
      </c>
      <c r="AG169" s="24">
        <v>2.6</v>
      </c>
      <c r="AH169" s="24">
        <v>1139.1428571428571</v>
      </c>
      <c r="AI169" s="24">
        <v>1.6333333333333333</v>
      </c>
      <c r="AJ169" s="24">
        <v>951.2</v>
      </c>
      <c r="AK169" s="26">
        <v>2.25</v>
      </c>
      <c r="AL169" s="26">
        <v>1023</v>
      </c>
      <c r="AM169" s="26">
        <v>1.2</v>
      </c>
      <c r="AN169" s="26">
        <v>543</v>
      </c>
      <c r="AO169" s="26">
        <v>2.5</v>
      </c>
      <c r="AP169" s="26">
        <v>965.66666666666663</v>
      </c>
      <c r="AQ169" s="26">
        <v>1.9230769230769231</v>
      </c>
      <c r="AR169" s="26">
        <v>833.35294117647061</v>
      </c>
      <c r="AS169" s="28">
        <v>2.625</v>
      </c>
      <c r="AT169" s="28">
        <v>1055.5</v>
      </c>
      <c r="AU169" s="28">
        <v>4.0999999999999996</v>
      </c>
      <c r="AV169" s="28">
        <v>1367.2222222222222</v>
      </c>
      <c r="AW169" s="28">
        <v>2.75</v>
      </c>
      <c r="AX169" s="28">
        <v>813</v>
      </c>
      <c r="AY169" s="28">
        <v>3.2307692307692308</v>
      </c>
      <c r="AZ169" s="28">
        <v>1105.8636363636363</v>
      </c>
      <c r="BA169" s="33">
        <f>Tabla25[[#This Row],[ROS_NUM_COR_COD_ROS_TG_NEG]]-Tabla25[[#This Row],[PAS_NUM_COR_COD_ROS_TG_NEG]]</f>
        <v>-1.2250000000000001</v>
      </c>
      <c r="BB169" s="33">
        <f>Tabla25[[#This Row],[ROS_DUR_COR_COD_ROS_TG_NEG]]-Tabla25[[#This Row],[PAS_DUR_COR_COD_ROS_TG_NEG]]</f>
        <v>-238.9666666666667</v>
      </c>
      <c r="BC169" s="33">
        <f>Tabla25[[#This Row],[ROS_NUM_COR_COD_ROS_TG_NEU]]-Tabla25[[#This Row],[PAS_NUM_COR_COD_ROS_TG_NEU]]</f>
        <v>0.54999999999999982</v>
      </c>
      <c r="BD169" s="33">
        <f>Tabla25[[#This Row],[ROS_DUR_COR_COD_ROS_TG_NEU]]-Tabla25[[#This Row],[PAS_DUR_COR_COD_ROS_TG_NEU]]</f>
        <v>7.1507936507935028</v>
      </c>
      <c r="BE169" s="33">
        <f>Tabla25[[#This Row],[ROS_NUM_COR_COD_ROS_TG_POS]]-Tabla25[[#This Row],[PAS_NUM_COR_COD_ROS_TG_POS]]</f>
        <v>-0.60000000000000009</v>
      </c>
      <c r="BF169" s="33">
        <f>Tabla25[[#This Row],[ROS_DUR_COR_COD_ROS_TG_POS]]-Tabla25[[#This Row],[PAS_DUR_COR_COD_ROS_TG_POS]]</f>
        <v>-327.52941176470586</v>
      </c>
      <c r="BG169" s="33">
        <f>Tabla25[[#This Row],[ROS_NUM_COR_COD_ROS_TG_TOT]]-Tabla25[[#This Row],[PAS_NUM_COR_COD_ROS_TG_TOT]]</f>
        <v>-0.35256410256410264</v>
      </c>
      <c r="BH169" s="33">
        <f>Tabla25[[#This Row],[ROS_DUR_COR_COD_ROS_TG_TOT]]-Tabla25[[#This Row],[PAS_DUR_COR_COD_ROS_TG_TOT]]</f>
        <v>-151.67984189723325</v>
      </c>
      <c r="BI169" s="30">
        <f>Tabla25[[#This Row],[ROS_NUM_COR_COD_ESC_TG_NEG]]-Tabla25[[#This Row],[PAS_NUM_COR_COD_ESC_TG_NEG]]</f>
        <v>-2.25</v>
      </c>
      <c r="BJ169" s="30">
        <f>Tabla25[[#This Row],[ROS_DUR_COR_COD_ESC_TG_NEG]]-Tabla25[[#This Row],[PAS_DUR_COR_COD_ESC_TG_NEG]]</f>
        <v>-280.05882352941171</v>
      </c>
      <c r="BK169" s="30">
        <f>Tabla25[[#This Row],[ROS_NUM_COR_COD_ESC_TG_NEU]]-Tabla25[[#This Row],[PAS_NUM_COR_COD_ESC_TG_NEU]]</f>
        <v>-2.8499999999999996</v>
      </c>
      <c r="BL169" s="30">
        <f>Tabla25[[#This Row],[ROS_DUR_COR_COD_ESC_TG_NEU]]-Tabla25[[#This Row],[PAS_DUR_COR_COD_ESC_TG_NEU]]</f>
        <v>-918.4375</v>
      </c>
      <c r="BM169" s="30">
        <f>Tabla25[[#This Row],[ROS_NUM_COR_COD_ESC_TG_POS]]-Tabla25[[#This Row],[PAS_NUM_COR_COD_ESC_TG_POS]]</f>
        <v>-2.1500000000000004</v>
      </c>
      <c r="BN169" s="30">
        <f>Tabla25[[#This Row],[ROS_DUR_COR_COD_ESC_TG_POS]]-Tabla25[[#This Row],[PAS_DUR_COR_COD_ESC_TG_POS]]</f>
        <v>-369.91228070175441</v>
      </c>
      <c r="BO169" s="30">
        <f>Tabla25[[#This Row],[ROS_NUM_COR_COD_ESC_TG_TOT]]-Tabla25[[#This Row],[PAS_NUM_COR_COD_ESC_TG_TOT]]</f>
        <v>-2.476923076923077</v>
      </c>
      <c r="BP169" s="30">
        <f>Tabla25[[#This Row],[ROS_DUR_COR_COD_ESC_TG_TOT]]-Tabla25[[#This Row],[PAS_DUR_COR_COD_ESC_TG_TOT]]</f>
        <v>-530.3201357466063</v>
      </c>
      <c r="BQ169" s="36">
        <f>Tabla25[[#This Row],[PAS_NUM_COR_COD_ROS_TG_NEG]]-Tabla25[[#This Row],[ESC_NUM_COR_COD_ROS_TG_NEG]]</f>
        <v>2.25</v>
      </c>
      <c r="BR169" s="36">
        <f>Tabla25[[#This Row],[PAS_DUR_COR_COD_ROS_TG_NEG]]-Tabla25[[#This Row],[ESC_DUR_COR_COD_ROS_TG_NEG]]</f>
        <v>579.9666666666667</v>
      </c>
      <c r="BS169" s="36">
        <f>Tabla25[[#This Row],[PAS_NUM_COR_COD_ROS_TG_NEU]]-Tabla25[[#This Row],[ESC_NUM_COR_COD_ROS_TG_NEU]]</f>
        <v>2.8499999999999996</v>
      </c>
      <c r="BT169" s="36">
        <f>Tabla25[[#This Row],[PAS_DUR_COR_COD_ROS_TG_NEU]]-Tabla25[[#This Row],[ESC_DUR_COR_COD_ROS_TG_NEU]]</f>
        <v>356.57142857142867</v>
      </c>
      <c r="BU169" s="36">
        <f>Tabla25[[#This Row],[PAS_NUM_COR_COD_ROS_TG_POS]]-Tabla25[[#This Row],[ESC_NUM_COR_COD_ROS_TG_POS]]</f>
        <v>0.75</v>
      </c>
      <c r="BV169" s="36">
        <f>Tabla25[[#This Row],[PAS_DUR_COR_COD_ROS_TG_POS]]-Tabla25[[#This Row],[ESC_DUR_COR_COD_ROS_TG_POS]]</f>
        <v>1.3865546218487452</v>
      </c>
      <c r="BW169" s="36">
        <f>Tabla25[[#This Row],[PAS_NUM_COR_COD_ROS_TG_TOT]]-Tabla25[[#This Row],[ESC_NUM_COR_COD_ROS_TG_TOT]]</f>
        <v>1.9500000000000002</v>
      </c>
      <c r="BX169" s="36">
        <f>Tabla25[[#This Row],[PAS_DUR_COR_COD_ROS_TG_TOT]]-Tabla25[[#This Row],[ESC_DUR_COR_COD_ROS_TG_TOT]]</f>
        <v>306.34347826086946</v>
      </c>
      <c r="BY169" s="39">
        <f>Tabla25[[#This Row],[PAS_NUM_COR_COD_ESC_TG_NEG]]-Tabla25[[#This Row],[ESC_NUM_COR_COD_ESC_TG_NEG]]</f>
        <v>0.60000000000000009</v>
      </c>
      <c r="BZ169" s="39">
        <f>Tabla25[[#This Row],[PAS_DUR_COR_COD_ESC_TG_NEG]]-Tabla25[[#This Row],[ESC_DUR_COR_COD_ESC_TG_NEG]]</f>
        <v>-25.191176470588289</v>
      </c>
      <c r="CA169" s="39">
        <f>Tabla25[[#This Row],[PAS_NUM_COR_COD_ESC_TG_NEU]]-Tabla25[[#This Row],[ESC_NUM_COR_COD_ESC_TG_NEU]]</f>
        <v>-0.25</v>
      </c>
      <c r="CB169" s="39">
        <f>Tabla25[[#This Row],[PAS_DUR_COR_COD_ESC_TG_NEU]]-Tabla25[[#This Row],[ESC_DUR_COR_COD_ESC_TG_NEU]]</f>
        <v>-61.784722222222172</v>
      </c>
      <c r="CC169" s="39">
        <f>Tabla25[[#This Row],[PAS_NUM_COR_COD_ESC_TG_POS]]-Tabla25[[#This Row],[ESC_NUM_COR_COD_ESC_TG_POS]]</f>
        <v>1.6500000000000004</v>
      </c>
      <c r="CD169" s="39">
        <f>Tabla25[[#This Row],[PAS_DUR_COR_COD_ESC_TG_POS]]-Tabla25[[#This Row],[ESC_DUR_COR_COD_ESC_TG_POS]]</f>
        <v>200.82894736842104</v>
      </c>
      <c r="CE169" s="39">
        <f>Tabla25[[#This Row],[PAS_NUM_COR_COD_ESC_TG_TOT]]-Tabla25[[#This Row],[ESC_NUM_COR_COD_ESC_TG_TOT]]</f>
        <v>0.66666666666666696</v>
      </c>
      <c r="CF169" s="39">
        <f>Tabla25[[#This Row],[PAS_DUR_COR_COD_ESC_TG_TOT]]-Tabla25[[#This Row],[ESC_DUR_COR_COD_ESC_TG_TOT]]</f>
        <v>27.153076923076924</v>
      </c>
      <c r="CG169" s="42">
        <f>Tabla25[[#This Row],[PAS_NUM_COR_COD_ROS_TG_NEG]]-Tabla25[[#This Row],[PAS_NUM_COR_COD_ESC_TG_NEG]]</f>
        <v>-0.64999999999999991</v>
      </c>
      <c r="CH169" s="42">
        <f>Tabla25[[#This Row],[PAS_NUM_COR_COD_ROS_TG_NEU]]-Tabla25[[#This Row],[PAS_NUM_COR_COD_ESC_TG_NEU]]</f>
        <v>-0.5</v>
      </c>
      <c r="CI169" s="42">
        <f>Tabla25[[#This Row],[PAS_NUM_COR_COD_ROS_TG_POS]]-Tabla25[[#This Row],[PAS_NUM_COR_COD_ESC_TG_POS]]</f>
        <v>-1.3000000000000003</v>
      </c>
      <c r="CJ169" s="42">
        <f>Tabla25[[#This Row],[PAS_NUM_COR_COD_ROS_TG_TOT]]-Tabla25[[#This Row],[PAS_NUM_COR_COD_ESC_TG_TOT]]</f>
        <v>-0.81666666666666687</v>
      </c>
      <c r="CK169" s="42">
        <f>Tabla25[[#This Row],[PAS_DUR_COR_COD_ROS_TG_NEG]]-Tabla25[[#This Row],[PAS_DUR_COR_COD_ESC_TG_NEG]]</f>
        <v>-8.5921568627450142</v>
      </c>
      <c r="CL169" s="42">
        <f>Tabla25[[#This Row],[PAS_DUR_COR_COD_ROS_TG_NEU]]-Tabla25[[#This Row],[PAS_DUR_COR_COD_ESC_TG_NEU]]</f>
        <v>-101.36607142857133</v>
      </c>
      <c r="CM169" s="42">
        <f>Tabla25[[#This Row],[PAS_DUR_COR_COD_ROS_TG_POS]]-Tabla25[[#This Row],[PAS_DUR_COR_COD_ESC_TG_POS]]</f>
        <v>-195.04953560371519</v>
      </c>
      <c r="CN169" s="42">
        <f>Tabla25[[#This Row],[PAS_DUR_COR_COD_ROS_TG_TOT]]-Tabla25[[#This Row],[PAS_DUR_COR_COD_ESC_TG_TOT]]</f>
        <v>-106.1295986622074</v>
      </c>
      <c r="CO169" s="44">
        <f>Tabla25[[#This Row],[ESC_NUM_COR_COD_ROS_TG_NEG]]-Tabla25[[#This Row],[ESC_NUM_COR_COD_ESC_TG_NEG]]</f>
        <v>-2.2999999999999998</v>
      </c>
      <c r="CP169" s="44">
        <f>Tabla25[[#This Row],[ESC_NUM_COR_COD_ROS_TG_NEU]]-Tabla25[[#This Row],[ESC_NUM_COR_COD_ESC_TG_NEU]]</f>
        <v>-3.5999999999999996</v>
      </c>
      <c r="CQ169" s="44">
        <f>Tabla25[[#This Row],[ESC_NUM_COR_COD_ROS_TG_POS]]-Tabla25[[#This Row],[ESC_NUM_COR_COD_ESC_TG_POS]]</f>
        <v>-0.39999999999999991</v>
      </c>
      <c r="CR169" s="44">
        <f>Tabla25[[#This Row],[ESC_NUM_COR_COD_ROS_TG_TOT]]-Tabla25[[#This Row],[ESC_NUM_COR_COD_ESC_TG_TOT]]</f>
        <v>-2.1</v>
      </c>
      <c r="CS169" s="44">
        <f>Tabla25[[#This Row],[ESC_DUR_COR_COD_ROS_TG_NEG]]-Tabla25[[#This Row],[ESC_DUR_COR_COD_ESC_TG_NEG]]</f>
        <v>-613.75</v>
      </c>
      <c r="CT169" s="44">
        <f>Tabla25[[#This Row],[ESC_DUR_COR_COD_ROS_TG_NEU]]-Tabla25[[#This Row],[ESC_DUR_COR_COD_ESC_TG_NEU]]</f>
        <v>-519.72222222222217</v>
      </c>
      <c r="CU169" s="44">
        <f>Tabla25[[#This Row],[ESC_DUR_COR_COD_ROS_TG_POS]]-Tabla25[[#This Row],[ESC_DUR_COR_COD_ESC_TG_POS]]</f>
        <v>4.3928571428571104</v>
      </c>
      <c r="CV169" s="44">
        <f>Tabla25[[#This Row],[ESC_DUR_COR_COD_ROS_TG_TOT]]-Tabla25[[#This Row],[ESC_DUR_COR_COD_ESC_TG_TOT]]</f>
        <v>-385.31999999999994</v>
      </c>
      <c r="CW169" s="47">
        <f>Tabla25[[#This Row],[ROS_NUM_COR_COD_ROS_TG_NEG]]-Tabla25[[#This Row],[ROS_NUM_COR_COD_ESC_TG_NEG]]</f>
        <v>0.375</v>
      </c>
      <c r="CX169" s="47">
        <f>Tabla25[[#This Row],[ROS_NUM_COR_COD_ROS_TG_NEU]]-Tabla25[[#This Row],[ROS_NUM_COR_COD_ESC_TG_NEU]]</f>
        <v>2.8999999999999995</v>
      </c>
      <c r="CY169" s="47">
        <f>Tabla25[[#This Row],[ROS_NUM_COR_COD_ROS_TG_POS]]-Tabla25[[#This Row],[ROS_NUM_COR_COD_ESC_TG_POS]]</f>
        <v>0.25</v>
      </c>
      <c r="CZ169" s="47">
        <f>Tabla25[[#This Row],[ROS_NUM_COR_COD_ROS_TG_TOT]]-Tabla25[[#This Row],[ROS_NUM_COR_COD_ESC_TG_TOT]]</f>
        <v>1.3076923076923077</v>
      </c>
      <c r="DA169" s="47">
        <f>Tabla25[[#This Row],[ROS_DUR_COR_COD_ROS_TG_NEG]]-Tabla25[[#This Row],[ROS_DUR_COR_COD_ESC_TG_NEG]]</f>
        <v>32.5</v>
      </c>
      <c r="DB169" s="47">
        <f>Tabla25[[#This Row],[ROS_DUR_COR_COD_ROS_TG_NEU]]-Tabla25[[#This Row],[ROS_DUR_COR_COD_ESC_TG_NEU]]</f>
        <v>824.22222222222217</v>
      </c>
      <c r="DC169" s="47">
        <f>Tabla25[[#This Row],[ROS_DUR_COR_COD_ROS_TG_POS]]-Tabla25[[#This Row],[ROS_DUR_COR_COD_ESC_TG_POS]]</f>
        <v>-152.66666666666663</v>
      </c>
      <c r="DD169" s="47">
        <f>Tabla25[[#This Row],[ROS_DUR_COR_COD_ROS_TG_TOT]]-Tabla25[[#This Row],[ROS_DUR_COR_COD_ESC_TG_TOT]]</f>
        <v>272.51069518716565</v>
      </c>
      <c r="DE169" s="57">
        <v>336</v>
      </c>
      <c r="DF169" s="57">
        <v>297.55555555555554</v>
      </c>
      <c r="DG169" s="57">
        <v>270.85714285714283</v>
      </c>
      <c r="DH169" s="57">
        <v>299.54545454545456</v>
      </c>
      <c r="DI169" s="57">
        <v>353.4</v>
      </c>
      <c r="DJ169" s="57">
        <v>272</v>
      </c>
      <c r="DK169" s="57">
        <v>266.83333333333331</v>
      </c>
      <c r="DL169" s="57">
        <v>294.11764705882354</v>
      </c>
      <c r="DM169" s="57">
        <v>218.16666666666666</v>
      </c>
      <c r="DN169" s="57">
        <v>272.5</v>
      </c>
      <c r="DO169" s="57">
        <v>279.42857142857144</v>
      </c>
      <c r="DP169" s="57">
        <v>254</v>
      </c>
      <c r="DQ169" s="57">
        <v>258.75</v>
      </c>
      <c r="DR169" s="57">
        <v>366</v>
      </c>
      <c r="DS169" s="57">
        <v>328.125</v>
      </c>
      <c r="DT169" s="57">
        <v>319.56</v>
      </c>
      <c r="DU169" s="57">
        <v>265.60000000000002</v>
      </c>
      <c r="DV169" s="57">
        <v>278.07142857142856</v>
      </c>
      <c r="DW169" s="57">
        <v>317.94117647058823</v>
      </c>
      <c r="DX169" s="57">
        <v>288.73913043478262</v>
      </c>
      <c r="DY169" s="57">
        <v>253.58823529411765</v>
      </c>
      <c r="DZ169" s="57">
        <v>315.625</v>
      </c>
      <c r="EA169" s="57">
        <v>270.26315789473682</v>
      </c>
      <c r="EB169" s="57">
        <v>278.76923076923077</v>
      </c>
      <c r="EC169" s="57">
        <f>Tabla25[[#This Row],[ROS_1DU_COR_COD_ROS_TG_NEG]]-Tabla25[[#This Row],[ROS_1DU_COR_COD_ESC_TG_NEG]]</f>
        <v>-17.399999999999977</v>
      </c>
      <c r="ED169" s="57">
        <f>Tabla25[[#This Row],[ROS_1DU_COR_COD_ROS_TG_NEU]]-Tabla25[[#This Row],[ROS_1DU_COR_COD_ESC_TG_NEU]]</f>
        <v>25.555555555555543</v>
      </c>
      <c r="EE169" s="57">
        <f>Tabla25[[#This Row],[ROS_1DU_COR_COD_ROS_TG_POS]]-Tabla25[[#This Row],[ROS_1DU_COR_COD_ESC_TG_POS]]</f>
        <v>4.0238095238095184</v>
      </c>
      <c r="EF169" s="57">
        <f>Tabla25[[#This Row],[ROS_1DU_COR_COD_ROS_TG_TOT]]-Tabla25[[#This Row],[ROS_1DU_COR_COD_ESC_TG_TOT]]</f>
        <v>5.4278074866310249</v>
      </c>
      <c r="EG169" s="57">
        <f>Tabla25[[#This Row],[ESC_1DU_COR_COD_ROS_TG_NEG]]-Tabla25[[#This Row],[ESC_1DU_COR_COD_ESC_TG_NEG]]</f>
        <v>-40.583333333333343</v>
      </c>
      <c r="EH169" s="57">
        <f>Tabla25[[#This Row],[ESC_1DU_COR_COD_ROS_TG_NEU]]-Tabla25[[#This Row],[ESC_1DU_COR_COD_ESC_TG_NEU]]</f>
        <v>-93.5</v>
      </c>
      <c r="EI169" s="57">
        <f>Tabla25[[#This Row],[ESC_1DU_COR_COD_ROS_TG_POS]]-Tabla25[[#This Row],[ESC_1DU_COR_COD_ESC_TG_POS]]</f>
        <v>-48.696428571428555</v>
      </c>
      <c r="EJ169" s="57">
        <f>Tabla25[[#This Row],[ESC_1DU_COR_COD_ROS_TG_TOT]]-Tabla25[[#This Row],[ESC_1DU_COR_COD_ESC_TG_TOT]]</f>
        <v>-65.56</v>
      </c>
      <c r="EK169" s="57">
        <f>Tabla25[[#This Row],[PAS_1DU_COR_COD_ROS_TG_NEG]]-Tabla25[[#This Row],[PAS_1DU_COR_COD_ESC_TG_NEG]]</f>
        <v>12.011764705882371</v>
      </c>
      <c r="EL169" s="57">
        <f>Tabla25[[#This Row],[PAS_1DU_COR_COD_ROS_TG_NEU]]-Tabla25[[#This Row],[PAS_1DU_COR_COD_ESC_TG_NEU]]</f>
        <v>-37.553571428571445</v>
      </c>
      <c r="EM169" s="57">
        <f>Tabla25[[#This Row],[PAS_1DU_COR_COD_ROS_TG_POS]]-Tabla25[[#This Row],[PAS_1DU_COR_COD_ESC_TG_POS]]</f>
        <v>47.678018575851411</v>
      </c>
      <c r="EN169" s="57">
        <f>Tabla25[[#This Row],[PAS_1DU_COR_COD_ROS_TG_TOT]]-Tabla25[[#This Row],[PAS_1DU_COR_COD_ESC_TG_TOT]]</f>
        <v>9.9698996655518499</v>
      </c>
    </row>
    <row r="170" spans="1:144" x14ac:dyDescent="0.3">
      <c r="A170" s="2" t="s">
        <v>168</v>
      </c>
      <c r="B170" s="2">
        <v>50</v>
      </c>
      <c r="C170" s="2">
        <v>2</v>
      </c>
      <c r="D170" s="2">
        <v>54</v>
      </c>
      <c r="BA170" s="33">
        <f>Tabla25[[#This Row],[ROS_NUM_COR_COD_ROS_TG_NEG]]-Tabla25[[#This Row],[PAS_NUM_COR_COD_ROS_TG_NEG]]</f>
        <v>0</v>
      </c>
      <c r="BB170" s="33">
        <f>Tabla25[[#This Row],[ROS_DUR_COR_COD_ROS_TG_NEG]]-Tabla25[[#This Row],[PAS_DUR_COR_COD_ROS_TG_NEG]]</f>
        <v>0</v>
      </c>
      <c r="BC170" s="33">
        <f>Tabla25[[#This Row],[ROS_NUM_COR_COD_ROS_TG_NEU]]-Tabla25[[#This Row],[PAS_NUM_COR_COD_ROS_TG_NEU]]</f>
        <v>0</v>
      </c>
      <c r="BD170" s="33">
        <f>Tabla25[[#This Row],[ROS_DUR_COR_COD_ROS_TG_NEU]]-Tabla25[[#This Row],[PAS_DUR_COR_COD_ROS_TG_NEU]]</f>
        <v>0</v>
      </c>
      <c r="BE170" s="33">
        <f>Tabla25[[#This Row],[ROS_NUM_COR_COD_ROS_TG_POS]]-Tabla25[[#This Row],[PAS_NUM_COR_COD_ROS_TG_POS]]</f>
        <v>0</v>
      </c>
      <c r="BF170" s="33">
        <f>Tabla25[[#This Row],[ROS_DUR_COR_COD_ROS_TG_POS]]-Tabla25[[#This Row],[PAS_DUR_COR_COD_ROS_TG_POS]]</f>
        <v>0</v>
      </c>
      <c r="BG170" s="33">
        <f>Tabla25[[#This Row],[ROS_NUM_COR_COD_ROS_TG_TOT]]-Tabla25[[#This Row],[PAS_NUM_COR_COD_ROS_TG_TOT]]</f>
        <v>0</v>
      </c>
      <c r="BH170" s="33">
        <f>Tabla25[[#This Row],[ROS_DUR_COR_COD_ROS_TG_TOT]]-Tabla25[[#This Row],[PAS_DUR_COR_COD_ROS_TG_TOT]]</f>
        <v>0</v>
      </c>
      <c r="BI170" s="30">
        <f>Tabla25[[#This Row],[ROS_NUM_COR_COD_ESC_TG_NEG]]-Tabla25[[#This Row],[PAS_NUM_COR_COD_ESC_TG_NEG]]</f>
        <v>0</v>
      </c>
      <c r="BJ170" s="30">
        <f>Tabla25[[#This Row],[ROS_DUR_COR_COD_ESC_TG_NEG]]-Tabla25[[#This Row],[PAS_DUR_COR_COD_ESC_TG_NEG]]</f>
        <v>0</v>
      </c>
      <c r="BK170" s="30">
        <f>Tabla25[[#This Row],[ROS_NUM_COR_COD_ESC_TG_NEU]]-Tabla25[[#This Row],[PAS_NUM_COR_COD_ESC_TG_NEU]]</f>
        <v>0</v>
      </c>
      <c r="BL170" s="30">
        <f>Tabla25[[#This Row],[ROS_DUR_COR_COD_ESC_TG_NEU]]-Tabla25[[#This Row],[PAS_DUR_COR_COD_ESC_TG_NEU]]</f>
        <v>0</v>
      </c>
      <c r="BM170" s="30">
        <f>Tabla25[[#This Row],[ROS_NUM_COR_COD_ESC_TG_POS]]-Tabla25[[#This Row],[PAS_NUM_COR_COD_ESC_TG_POS]]</f>
        <v>0</v>
      </c>
      <c r="BN170" s="30">
        <f>Tabla25[[#This Row],[ROS_DUR_COR_COD_ESC_TG_POS]]-Tabla25[[#This Row],[PAS_DUR_COR_COD_ESC_TG_POS]]</f>
        <v>0</v>
      </c>
      <c r="BO170" s="30">
        <f>Tabla25[[#This Row],[ROS_NUM_COR_COD_ESC_TG_TOT]]-Tabla25[[#This Row],[PAS_NUM_COR_COD_ESC_TG_TOT]]</f>
        <v>0</v>
      </c>
      <c r="BP170" s="30">
        <f>Tabla25[[#This Row],[ROS_DUR_COR_COD_ESC_TG_TOT]]-Tabla25[[#This Row],[PAS_DUR_COR_COD_ESC_TG_TOT]]</f>
        <v>0</v>
      </c>
      <c r="BQ170" s="36">
        <f>Tabla25[[#This Row],[PAS_NUM_COR_COD_ROS_TG_NEG]]-Tabla25[[#This Row],[ESC_NUM_COR_COD_ROS_TG_NEG]]</f>
        <v>0</v>
      </c>
      <c r="BR170" s="36">
        <f>Tabla25[[#This Row],[PAS_DUR_COR_COD_ROS_TG_NEG]]-Tabla25[[#This Row],[ESC_DUR_COR_COD_ROS_TG_NEG]]</f>
        <v>0</v>
      </c>
      <c r="BS170" s="36">
        <f>Tabla25[[#This Row],[PAS_NUM_COR_COD_ROS_TG_NEU]]-Tabla25[[#This Row],[ESC_NUM_COR_COD_ROS_TG_NEU]]</f>
        <v>0</v>
      </c>
      <c r="BT170" s="36">
        <f>Tabla25[[#This Row],[PAS_DUR_COR_COD_ROS_TG_NEU]]-Tabla25[[#This Row],[ESC_DUR_COR_COD_ROS_TG_NEU]]</f>
        <v>0</v>
      </c>
      <c r="BU170" s="36">
        <f>Tabla25[[#This Row],[PAS_NUM_COR_COD_ROS_TG_POS]]-Tabla25[[#This Row],[ESC_NUM_COR_COD_ROS_TG_POS]]</f>
        <v>0</v>
      </c>
      <c r="BV170" s="36">
        <f>Tabla25[[#This Row],[PAS_DUR_COR_COD_ROS_TG_POS]]-Tabla25[[#This Row],[ESC_DUR_COR_COD_ROS_TG_POS]]</f>
        <v>0</v>
      </c>
      <c r="BW170" s="36">
        <f>Tabla25[[#This Row],[PAS_NUM_COR_COD_ROS_TG_TOT]]-Tabla25[[#This Row],[ESC_NUM_COR_COD_ROS_TG_TOT]]</f>
        <v>0</v>
      </c>
      <c r="BX170" s="36">
        <f>Tabla25[[#This Row],[PAS_DUR_COR_COD_ROS_TG_TOT]]-Tabla25[[#This Row],[ESC_DUR_COR_COD_ROS_TG_TOT]]</f>
        <v>0</v>
      </c>
      <c r="BY170" s="39">
        <f>Tabla25[[#This Row],[PAS_NUM_COR_COD_ESC_TG_NEG]]-Tabla25[[#This Row],[ESC_NUM_COR_COD_ESC_TG_NEG]]</f>
        <v>0</v>
      </c>
      <c r="BZ170" s="39">
        <f>Tabla25[[#This Row],[PAS_DUR_COR_COD_ESC_TG_NEG]]-Tabla25[[#This Row],[ESC_DUR_COR_COD_ESC_TG_NEG]]</f>
        <v>0</v>
      </c>
      <c r="CA170" s="39">
        <f>Tabla25[[#This Row],[PAS_NUM_COR_COD_ESC_TG_NEU]]-Tabla25[[#This Row],[ESC_NUM_COR_COD_ESC_TG_NEU]]</f>
        <v>0</v>
      </c>
      <c r="CB170" s="39">
        <f>Tabla25[[#This Row],[PAS_DUR_COR_COD_ESC_TG_NEU]]-Tabla25[[#This Row],[ESC_DUR_COR_COD_ESC_TG_NEU]]</f>
        <v>0</v>
      </c>
      <c r="CC170" s="39">
        <f>Tabla25[[#This Row],[PAS_NUM_COR_COD_ESC_TG_POS]]-Tabla25[[#This Row],[ESC_NUM_COR_COD_ESC_TG_POS]]</f>
        <v>0</v>
      </c>
      <c r="CD170" s="39">
        <f>Tabla25[[#This Row],[PAS_DUR_COR_COD_ESC_TG_POS]]-Tabla25[[#This Row],[ESC_DUR_COR_COD_ESC_TG_POS]]</f>
        <v>0</v>
      </c>
      <c r="CE170" s="39">
        <f>Tabla25[[#This Row],[PAS_NUM_COR_COD_ESC_TG_TOT]]-Tabla25[[#This Row],[ESC_NUM_COR_COD_ESC_TG_TOT]]</f>
        <v>0</v>
      </c>
      <c r="CF170" s="39">
        <f>Tabla25[[#This Row],[PAS_DUR_COR_COD_ESC_TG_TOT]]-Tabla25[[#This Row],[ESC_DUR_COR_COD_ESC_TG_TOT]]</f>
        <v>0</v>
      </c>
      <c r="CG170" s="42">
        <f>Tabla25[[#This Row],[PAS_NUM_COR_COD_ROS_TG_NEG]]-Tabla25[[#This Row],[PAS_NUM_COR_COD_ESC_TG_NEG]]</f>
        <v>0</v>
      </c>
      <c r="CH170" s="42">
        <f>Tabla25[[#This Row],[PAS_NUM_COR_COD_ROS_TG_NEU]]-Tabla25[[#This Row],[PAS_NUM_COR_COD_ESC_TG_NEU]]</f>
        <v>0</v>
      </c>
      <c r="CI170" s="42">
        <f>Tabla25[[#This Row],[PAS_NUM_COR_COD_ROS_TG_POS]]-Tabla25[[#This Row],[PAS_NUM_COR_COD_ESC_TG_POS]]</f>
        <v>0</v>
      </c>
      <c r="CJ170" s="42">
        <f>Tabla25[[#This Row],[PAS_NUM_COR_COD_ROS_TG_TOT]]-Tabla25[[#This Row],[PAS_NUM_COR_COD_ESC_TG_TOT]]</f>
        <v>0</v>
      </c>
      <c r="CK170" s="42">
        <f>Tabla25[[#This Row],[PAS_DUR_COR_COD_ROS_TG_NEG]]-Tabla25[[#This Row],[PAS_DUR_COR_COD_ESC_TG_NEG]]</f>
        <v>0</v>
      </c>
      <c r="CL170" s="42">
        <f>Tabla25[[#This Row],[PAS_DUR_COR_COD_ROS_TG_NEU]]-Tabla25[[#This Row],[PAS_DUR_COR_COD_ESC_TG_NEU]]</f>
        <v>0</v>
      </c>
      <c r="CM170" s="42">
        <f>Tabla25[[#This Row],[PAS_DUR_COR_COD_ROS_TG_POS]]-Tabla25[[#This Row],[PAS_DUR_COR_COD_ESC_TG_POS]]</f>
        <v>0</v>
      </c>
      <c r="CN170" s="42">
        <f>Tabla25[[#This Row],[PAS_DUR_COR_COD_ROS_TG_TOT]]-Tabla25[[#This Row],[PAS_DUR_COR_COD_ESC_TG_TOT]]</f>
        <v>0</v>
      </c>
      <c r="CO170" s="44">
        <f>Tabla25[[#This Row],[ESC_NUM_COR_COD_ROS_TG_NEG]]-Tabla25[[#This Row],[ESC_NUM_COR_COD_ESC_TG_NEG]]</f>
        <v>0</v>
      </c>
      <c r="CP170" s="44">
        <f>Tabla25[[#This Row],[ESC_NUM_COR_COD_ROS_TG_NEU]]-Tabla25[[#This Row],[ESC_NUM_COR_COD_ESC_TG_NEU]]</f>
        <v>0</v>
      </c>
      <c r="CQ170" s="44">
        <f>Tabla25[[#This Row],[ESC_NUM_COR_COD_ROS_TG_POS]]-Tabla25[[#This Row],[ESC_NUM_COR_COD_ESC_TG_POS]]</f>
        <v>0</v>
      </c>
      <c r="CR170" s="44">
        <f>Tabla25[[#This Row],[ESC_NUM_COR_COD_ROS_TG_TOT]]-Tabla25[[#This Row],[ESC_NUM_COR_COD_ESC_TG_TOT]]</f>
        <v>0</v>
      </c>
      <c r="CS170" s="44">
        <f>Tabla25[[#This Row],[ESC_DUR_COR_COD_ROS_TG_NEG]]-Tabla25[[#This Row],[ESC_DUR_COR_COD_ESC_TG_NEG]]</f>
        <v>0</v>
      </c>
      <c r="CT170" s="44">
        <f>Tabla25[[#This Row],[ESC_DUR_COR_COD_ROS_TG_NEU]]-Tabla25[[#This Row],[ESC_DUR_COR_COD_ESC_TG_NEU]]</f>
        <v>0</v>
      </c>
      <c r="CU170" s="44">
        <f>Tabla25[[#This Row],[ESC_DUR_COR_COD_ROS_TG_POS]]-Tabla25[[#This Row],[ESC_DUR_COR_COD_ESC_TG_POS]]</f>
        <v>0</v>
      </c>
      <c r="CV170" s="44">
        <f>Tabla25[[#This Row],[ESC_DUR_COR_COD_ROS_TG_TOT]]-Tabla25[[#This Row],[ESC_DUR_COR_COD_ESC_TG_TOT]]</f>
        <v>0</v>
      </c>
      <c r="CW170" s="47">
        <f>Tabla25[[#This Row],[ROS_NUM_COR_COD_ROS_TG_NEG]]-Tabla25[[#This Row],[ROS_NUM_COR_COD_ESC_TG_NEG]]</f>
        <v>0</v>
      </c>
      <c r="CX170" s="47">
        <f>Tabla25[[#This Row],[ROS_NUM_COR_COD_ROS_TG_NEU]]-Tabla25[[#This Row],[ROS_NUM_COR_COD_ESC_TG_NEU]]</f>
        <v>0</v>
      </c>
      <c r="CY170" s="47">
        <f>Tabla25[[#This Row],[ROS_NUM_COR_COD_ROS_TG_POS]]-Tabla25[[#This Row],[ROS_NUM_COR_COD_ESC_TG_POS]]</f>
        <v>0</v>
      </c>
      <c r="CZ170" s="47">
        <f>Tabla25[[#This Row],[ROS_NUM_COR_COD_ROS_TG_TOT]]-Tabla25[[#This Row],[ROS_NUM_COR_COD_ESC_TG_TOT]]</f>
        <v>0</v>
      </c>
      <c r="DA170" s="47">
        <f>Tabla25[[#This Row],[ROS_DUR_COR_COD_ROS_TG_NEG]]-Tabla25[[#This Row],[ROS_DUR_COR_COD_ESC_TG_NEG]]</f>
        <v>0</v>
      </c>
      <c r="DB170" s="47">
        <f>Tabla25[[#This Row],[ROS_DUR_COR_COD_ROS_TG_NEU]]-Tabla25[[#This Row],[ROS_DUR_COR_COD_ESC_TG_NEU]]</f>
        <v>0</v>
      </c>
      <c r="DC170" s="47">
        <f>Tabla25[[#This Row],[ROS_DUR_COR_COD_ROS_TG_POS]]-Tabla25[[#This Row],[ROS_DUR_COR_COD_ESC_TG_POS]]</f>
        <v>0</v>
      </c>
      <c r="DD170" s="47">
        <f>Tabla25[[#This Row],[ROS_DUR_COR_COD_ROS_TG_TOT]]-Tabla25[[#This Row],[ROS_DUR_COR_COD_ESC_TG_TOT]]</f>
        <v>0</v>
      </c>
      <c r="DE170" s="57"/>
      <c r="DF170" s="57"/>
      <c r="DG170" s="57"/>
      <c r="DH170" s="57"/>
      <c r="DI170" s="57"/>
      <c r="DJ170" s="57"/>
      <c r="DK170" s="57"/>
      <c r="DL170" s="57"/>
      <c r="DM170" s="57"/>
      <c r="DN170" s="57"/>
      <c r="DO170" s="57"/>
      <c r="DP170" s="57"/>
      <c r="DQ170" s="57"/>
      <c r="DR170" s="57"/>
      <c r="DS170" s="57"/>
      <c r="DT170" s="57"/>
      <c r="DU170" s="57"/>
      <c r="DV170" s="57"/>
      <c r="DW170" s="57"/>
      <c r="DX170" s="57"/>
      <c r="DY170" s="57"/>
      <c r="DZ170" s="57"/>
      <c r="EA170" s="57"/>
      <c r="EB170" s="57"/>
      <c r="EC170" s="57">
        <f>Tabla25[[#This Row],[ROS_1DU_COR_COD_ROS_TG_NEG]]-Tabla25[[#This Row],[ROS_1DU_COR_COD_ESC_TG_NEG]]</f>
        <v>0</v>
      </c>
      <c r="ED170" s="57">
        <f>Tabla25[[#This Row],[ROS_1DU_COR_COD_ROS_TG_NEU]]-Tabla25[[#This Row],[ROS_1DU_COR_COD_ESC_TG_NEU]]</f>
        <v>0</v>
      </c>
      <c r="EE170" s="57">
        <f>Tabla25[[#This Row],[ROS_1DU_COR_COD_ROS_TG_POS]]-Tabla25[[#This Row],[ROS_1DU_COR_COD_ESC_TG_POS]]</f>
        <v>0</v>
      </c>
      <c r="EF170" s="57">
        <f>Tabla25[[#This Row],[ROS_1DU_COR_COD_ROS_TG_TOT]]-Tabla25[[#This Row],[ROS_1DU_COR_COD_ESC_TG_TOT]]</f>
        <v>0</v>
      </c>
      <c r="EG170" s="57">
        <f>Tabla25[[#This Row],[ESC_1DU_COR_COD_ROS_TG_NEG]]-Tabla25[[#This Row],[ESC_1DU_COR_COD_ESC_TG_NEG]]</f>
        <v>0</v>
      </c>
      <c r="EH170" s="57">
        <f>Tabla25[[#This Row],[ESC_1DU_COR_COD_ROS_TG_NEU]]-Tabla25[[#This Row],[ESC_1DU_COR_COD_ESC_TG_NEU]]</f>
        <v>0</v>
      </c>
      <c r="EI170" s="57">
        <f>Tabla25[[#This Row],[ESC_1DU_COR_COD_ROS_TG_POS]]-Tabla25[[#This Row],[ESC_1DU_COR_COD_ESC_TG_POS]]</f>
        <v>0</v>
      </c>
      <c r="EJ170" s="57">
        <f>Tabla25[[#This Row],[ESC_1DU_COR_COD_ROS_TG_TOT]]-Tabla25[[#This Row],[ESC_1DU_COR_COD_ESC_TG_TOT]]</f>
        <v>0</v>
      </c>
      <c r="EK170" s="57">
        <f>Tabla25[[#This Row],[PAS_1DU_COR_COD_ROS_TG_NEG]]-Tabla25[[#This Row],[PAS_1DU_COR_COD_ESC_TG_NEG]]</f>
        <v>0</v>
      </c>
      <c r="EL170" s="57">
        <f>Tabla25[[#This Row],[PAS_1DU_COR_COD_ROS_TG_NEU]]-Tabla25[[#This Row],[PAS_1DU_COR_COD_ESC_TG_NEU]]</f>
        <v>0</v>
      </c>
      <c r="EM170" s="57">
        <f>Tabla25[[#This Row],[PAS_1DU_COR_COD_ROS_TG_POS]]-Tabla25[[#This Row],[PAS_1DU_COR_COD_ESC_TG_POS]]</f>
        <v>0</v>
      </c>
      <c r="EN170" s="57">
        <f>Tabla25[[#This Row],[PAS_1DU_COR_COD_ROS_TG_TOT]]-Tabla25[[#This Row],[PAS_1DU_COR_COD_ESC_TG_TOT]]</f>
        <v>0</v>
      </c>
    </row>
    <row r="171" spans="1:144" x14ac:dyDescent="0.3">
      <c r="A171" s="2" t="s">
        <v>169</v>
      </c>
      <c r="B171" s="2">
        <v>50</v>
      </c>
      <c r="C171" s="2">
        <v>2</v>
      </c>
      <c r="D171" s="2">
        <v>51</v>
      </c>
      <c r="E171" s="19">
        <v>2.95</v>
      </c>
      <c r="F171" s="19">
        <v>1082.6428571428571</v>
      </c>
      <c r="G171" s="19">
        <v>2.95</v>
      </c>
      <c r="H171" s="19">
        <v>962.375</v>
      </c>
      <c r="I171" s="19">
        <v>2.8947368421052633</v>
      </c>
      <c r="J171" s="19">
        <v>1037.7142857142858</v>
      </c>
      <c r="K171" s="19">
        <v>2.9322033898305087</v>
      </c>
      <c r="L171" s="19">
        <v>1024.6136363636363</v>
      </c>
      <c r="M171" s="21">
        <v>3.25</v>
      </c>
      <c r="N171" s="21">
        <v>1039.5999999999999</v>
      </c>
      <c r="O171" s="21">
        <v>3.55</v>
      </c>
      <c r="P171" s="21">
        <v>1202.5625</v>
      </c>
      <c r="Q171" s="21">
        <v>3.3684210526315788</v>
      </c>
      <c r="R171" s="21">
        <v>923.875</v>
      </c>
      <c r="S171" s="21">
        <v>3.3898305084745761</v>
      </c>
      <c r="T171" s="21">
        <v>1055.6808510638298</v>
      </c>
      <c r="U171" s="22">
        <v>2.625</v>
      </c>
      <c r="V171" s="22">
        <v>695.875</v>
      </c>
      <c r="W171" s="22">
        <v>2.625</v>
      </c>
      <c r="X171" s="22">
        <v>714.375</v>
      </c>
      <c r="Y171" s="22">
        <v>3.2222222222222223</v>
      </c>
      <c r="Z171" s="22">
        <v>853.22222222222217</v>
      </c>
      <c r="AA171" s="22">
        <v>2.84</v>
      </c>
      <c r="AB171" s="22">
        <v>758.44</v>
      </c>
      <c r="AC171" s="24">
        <v>3.375</v>
      </c>
      <c r="AD171" s="24">
        <v>1074.4285714285713</v>
      </c>
      <c r="AE171" s="24">
        <v>2</v>
      </c>
      <c r="AF171" s="24">
        <v>615.71428571428567</v>
      </c>
      <c r="AG171" s="24">
        <v>1.7777777777777777</v>
      </c>
      <c r="AH171" s="24">
        <v>545.375</v>
      </c>
      <c r="AI171" s="24">
        <v>2.36</v>
      </c>
      <c r="AJ171" s="24">
        <v>736.09090909090912</v>
      </c>
      <c r="AK171" s="26">
        <v>2.7777777777777777</v>
      </c>
      <c r="AL171" s="26">
        <v>1144</v>
      </c>
      <c r="AM171" s="26">
        <v>3.2857142857142856</v>
      </c>
      <c r="AN171" s="26">
        <v>1312.2</v>
      </c>
      <c r="AO171" s="26">
        <v>2.6666666666666665</v>
      </c>
      <c r="AP171" s="26">
        <v>1143.5714285714287</v>
      </c>
      <c r="AQ171" s="26">
        <v>2.88</v>
      </c>
      <c r="AR171" s="26">
        <v>1190.5555555555557</v>
      </c>
      <c r="AS171" s="28">
        <v>4.5555555555555554</v>
      </c>
      <c r="AT171" s="28">
        <v>1450.75</v>
      </c>
      <c r="AU171" s="28">
        <v>3.1428571428571428</v>
      </c>
      <c r="AV171" s="28">
        <v>1463.8</v>
      </c>
      <c r="AW171" s="28">
        <v>3.6666666666666665</v>
      </c>
      <c r="AX171" s="28">
        <v>1523.5714285714287</v>
      </c>
      <c r="AY171" s="28">
        <v>3.84</v>
      </c>
      <c r="AZ171" s="28">
        <v>1479.5</v>
      </c>
      <c r="BA171" s="33">
        <f>Tabla25[[#This Row],[ROS_NUM_COR_COD_ROS_TG_NEG]]-Tabla25[[#This Row],[PAS_NUM_COR_COD_ROS_TG_NEG]]</f>
        <v>1.3055555555555554</v>
      </c>
      <c r="BB171" s="33">
        <f>Tabla25[[#This Row],[ROS_DUR_COR_COD_ROS_TG_NEG]]-Tabla25[[#This Row],[PAS_DUR_COR_COD_ROS_TG_NEG]]</f>
        <v>411.15000000000009</v>
      </c>
      <c r="BC171" s="33">
        <f>Tabla25[[#This Row],[ROS_NUM_COR_COD_ROS_TG_NEU]]-Tabla25[[#This Row],[PAS_NUM_COR_COD_ROS_TG_NEU]]</f>
        <v>-0.40714285714285703</v>
      </c>
      <c r="BD171" s="33">
        <f>Tabla25[[#This Row],[ROS_DUR_COR_COD_ROS_TG_NEU]]-Tabla25[[#This Row],[PAS_DUR_COR_COD_ROS_TG_NEU]]</f>
        <v>261.23749999999995</v>
      </c>
      <c r="BE171" s="33">
        <f>Tabla25[[#This Row],[ROS_NUM_COR_COD_ROS_TG_POS]]-Tabla25[[#This Row],[PAS_NUM_COR_COD_ROS_TG_POS]]</f>
        <v>0.29824561403508776</v>
      </c>
      <c r="BF171" s="33">
        <f>Tabla25[[#This Row],[ROS_DUR_COR_COD_ROS_TG_POS]]-Tabla25[[#This Row],[PAS_DUR_COR_COD_ROS_TG_POS]]</f>
        <v>599.69642857142867</v>
      </c>
      <c r="BG171" s="33">
        <f>Tabla25[[#This Row],[ROS_NUM_COR_COD_ROS_TG_TOT]]-Tabla25[[#This Row],[PAS_NUM_COR_COD_ROS_TG_TOT]]</f>
        <v>0.45016949152542374</v>
      </c>
      <c r="BH171" s="33">
        <f>Tabla25[[#This Row],[ROS_DUR_COR_COD_ROS_TG_TOT]]-Tabla25[[#This Row],[PAS_DUR_COR_COD_ROS_TG_TOT]]</f>
        <v>423.81914893617022</v>
      </c>
      <c r="BI171" s="30">
        <f>Tabla25[[#This Row],[ROS_NUM_COR_COD_ESC_TG_NEG]]-Tabla25[[#This Row],[PAS_NUM_COR_COD_ESC_TG_NEG]]</f>
        <v>-0.1722222222222225</v>
      </c>
      <c r="BJ171" s="30">
        <f>Tabla25[[#This Row],[ROS_DUR_COR_COD_ESC_TG_NEG]]-Tabla25[[#This Row],[PAS_DUR_COR_COD_ESC_TG_NEG]]</f>
        <v>61.35714285714289</v>
      </c>
      <c r="BK171" s="30">
        <f>Tabla25[[#This Row],[ROS_NUM_COR_COD_ESC_TG_NEU]]-Tabla25[[#This Row],[PAS_NUM_COR_COD_ESC_TG_NEU]]</f>
        <v>0.33571428571428541</v>
      </c>
      <c r="BL171" s="30">
        <f>Tabla25[[#This Row],[ROS_DUR_COR_COD_ESC_TG_NEU]]-Tabla25[[#This Row],[PAS_DUR_COR_COD_ESC_TG_NEU]]</f>
        <v>349.82500000000005</v>
      </c>
      <c r="BM171" s="30">
        <f>Tabla25[[#This Row],[ROS_NUM_COR_COD_ESC_TG_POS]]-Tabla25[[#This Row],[PAS_NUM_COR_COD_ESC_TG_POS]]</f>
        <v>-0.22807017543859676</v>
      </c>
      <c r="BN171" s="30">
        <f>Tabla25[[#This Row],[ROS_DUR_COR_COD_ESC_TG_POS]]-Tabla25[[#This Row],[PAS_DUR_COR_COD_ESC_TG_POS]]</f>
        <v>105.85714285714289</v>
      </c>
      <c r="BO171" s="30">
        <f>Tabla25[[#This Row],[ROS_NUM_COR_COD_ESC_TG_TOT]]-Tabla25[[#This Row],[PAS_NUM_COR_COD_ESC_TG_TOT]]</f>
        <v>-5.2203389830508762E-2</v>
      </c>
      <c r="BP171" s="30">
        <f>Tabla25[[#This Row],[ROS_DUR_COR_COD_ESC_TG_TOT]]-Tabla25[[#This Row],[PAS_DUR_COR_COD_ESC_TG_TOT]]</f>
        <v>165.9419191919194</v>
      </c>
      <c r="BQ171" s="36">
        <f>Tabla25[[#This Row],[PAS_NUM_COR_COD_ROS_TG_NEG]]-Tabla25[[#This Row],[ESC_NUM_COR_COD_ROS_TG_NEG]]</f>
        <v>-0.125</v>
      </c>
      <c r="BR171" s="36">
        <f>Tabla25[[#This Row],[PAS_DUR_COR_COD_ROS_TG_NEG]]-Tabla25[[#This Row],[ESC_DUR_COR_COD_ROS_TG_NEG]]</f>
        <v>-34.828571428571422</v>
      </c>
      <c r="BS171" s="36">
        <f>Tabla25[[#This Row],[PAS_NUM_COR_COD_ROS_TG_NEU]]-Tabla25[[#This Row],[ESC_NUM_COR_COD_ROS_TG_NEU]]</f>
        <v>1.5499999999999998</v>
      </c>
      <c r="BT171" s="36">
        <f>Tabla25[[#This Row],[PAS_DUR_COR_COD_ROS_TG_NEU]]-Tabla25[[#This Row],[ESC_DUR_COR_COD_ROS_TG_NEU]]</f>
        <v>586.84821428571433</v>
      </c>
      <c r="BU171" s="36">
        <f>Tabla25[[#This Row],[PAS_NUM_COR_COD_ROS_TG_POS]]-Tabla25[[#This Row],[ESC_NUM_COR_COD_ROS_TG_POS]]</f>
        <v>1.5906432748538011</v>
      </c>
      <c r="BV171" s="36">
        <f>Tabla25[[#This Row],[PAS_DUR_COR_COD_ROS_TG_POS]]-Tabla25[[#This Row],[ESC_DUR_COR_COD_ROS_TG_POS]]</f>
        <v>378.5</v>
      </c>
      <c r="BW171" s="36">
        <f>Tabla25[[#This Row],[PAS_NUM_COR_COD_ROS_TG_TOT]]-Tabla25[[#This Row],[ESC_NUM_COR_COD_ROS_TG_TOT]]</f>
        <v>1.0298305084745762</v>
      </c>
      <c r="BX171" s="36">
        <f>Tabla25[[#This Row],[PAS_DUR_COR_COD_ROS_TG_TOT]]-Tabla25[[#This Row],[ESC_DUR_COR_COD_ROS_TG_TOT]]</f>
        <v>319.58994197292066</v>
      </c>
      <c r="BY171" s="39">
        <f>Tabla25[[#This Row],[PAS_NUM_COR_COD_ESC_TG_NEG]]-Tabla25[[#This Row],[ESC_NUM_COR_COD_ESC_TG_NEG]]</f>
        <v>0.32500000000000018</v>
      </c>
      <c r="BZ171" s="39">
        <f>Tabla25[[#This Row],[PAS_DUR_COR_COD_ESC_TG_NEG]]-Tabla25[[#This Row],[ESC_DUR_COR_COD_ESC_TG_NEG]]</f>
        <v>386.76785714285711</v>
      </c>
      <c r="CA171" s="39">
        <f>Tabla25[[#This Row],[PAS_NUM_COR_COD_ESC_TG_NEU]]-Tabla25[[#This Row],[ESC_NUM_COR_COD_ESC_TG_NEU]]</f>
        <v>0.32500000000000018</v>
      </c>
      <c r="CB171" s="39">
        <f>Tabla25[[#This Row],[PAS_DUR_COR_COD_ESC_TG_NEU]]-Tabla25[[#This Row],[ESC_DUR_COR_COD_ESC_TG_NEU]]</f>
        <v>248</v>
      </c>
      <c r="CC171" s="39">
        <f>Tabla25[[#This Row],[PAS_NUM_COR_COD_ESC_TG_POS]]-Tabla25[[#This Row],[ESC_NUM_COR_COD_ESC_TG_POS]]</f>
        <v>-0.32748538011695905</v>
      </c>
      <c r="CD171" s="39">
        <f>Tabla25[[#This Row],[PAS_DUR_COR_COD_ESC_TG_POS]]-Tabla25[[#This Row],[ESC_DUR_COR_COD_ESC_TG_POS]]</f>
        <v>184.49206349206361</v>
      </c>
      <c r="CE171" s="39">
        <f>Tabla25[[#This Row],[PAS_NUM_COR_COD_ESC_TG_TOT]]-Tabla25[[#This Row],[ESC_NUM_COR_COD_ESC_TG_TOT]]</f>
        <v>9.2203389830508797E-2</v>
      </c>
      <c r="CF171" s="39">
        <f>Tabla25[[#This Row],[PAS_DUR_COR_COD_ESC_TG_TOT]]-Tabla25[[#This Row],[ESC_DUR_COR_COD_ESC_TG_TOT]]</f>
        <v>266.17363636363621</v>
      </c>
      <c r="CG171" s="42">
        <f>Tabla25[[#This Row],[PAS_NUM_COR_COD_ROS_TG_NEG]]-Tabla25[[#This Row],[PAS_NUM_COR_COD_ESC_TG_NEG]]</f>
        <v>0.29999999999999982</v>
      </c>
      <c r="CH171" s="42">
        <f>Tabla25[[#This Row],[PAS_NUM_COR_COD_ROS_TG_NEU]]-Tabla25[[#This Row],[PAS_NUM_COR_COD_ESC_TG_NEU]]</f>
        <v>0.59999999999999964</v>
      </c>
      <c r="CI171" s="42">
        <f>Tabla25[[#This Row],[PAS_NUM_COR_COD_ROS_TG_POS]]-Tabla25[[#This Row],[PAS_NUM_COR_COD_ESC_TG_POS]]</f>
        <v>0.47368421052631549</v>
      </c>
      <c r="CJ171" s="42">
        <f>Tabla25[[#This Row],[PAS_NUM_COR_COD_ROS_TG_TOT]]-Tabla25[[#This Row],[PAS_NUM_COR_COD_ESC_TG_TOT]]</f>
        <v>0.45762711864406747</v>
      </c>
      <c r="CK171" s="42">
        <f>Tabla25[[#This Row],[PAS_DUR_COR_COD_ROS_TG_NEG]]-Tabla25[[#This Row],[PAS_DUR_COR_COD_ESC_TG_NEG]]</f>
        <v>-43.042857142857201</v>
      </c>
      <c r="CL171" s="42">
        <f>Tabla25[[#This Row],[PAS_DUR_COR_COD_ROS_TG_NEU]]-Tabla25[[#This Row],[PAS_DUR_COR_COD_ESC_TG_NEU]]</f>
        <v>240.1875</v>
      </c>
      <c r="CM171" s="42">
        <f>Tabla25[[#This Row],[PAS_DUR_COR_COD_ROS_TG_POS]]-Tabla25[[#This Row],[PAS_DUR_COR_COD_ESC_TG_POS]]</f>
        <v>-113.83928571428578</v>
      </c>
      <c r="CN171" s="42">
        <f>Tabla25[[#This Row],[PAS_DUR_COR_COD_ROS_TG_TOT]]-Tabla25[[#This Row],[PAS_DUR_COR_COD_ESC_TG_TOT]]</f>
        <v>31.067214700193517</v>
      </c>
      <c r="CO171" s="44">
        <f>Tabla25[[#This Row],[ESC_NUM_COR_COD_ROS_TG_NEG]]-Tabla25[[#This Row],[ESC_NUM_COR_COD_ESC_TG_NEG]]</f>
        <v>0.75</v>
      </c>
      <c r="CP171" s="44">
        <f>Tabla25[[#This Row],[ESC_NUM_COR_COD_ROS_TG_NEU]]-Tabla25[[#This Row],[ESC_NUM_COR_COD_ESC_TG_NEU]]</f>
        <v>-0.625</v>
      </c>
      <c r="CQ171" s="44">
        <f>Tabla25[[#This Row],[ESC_NUM_COR_COD_ROS_TG_POS]]-Tabla25[[#This Row],[ESC_NUM_COR_COD_ESC_TG_POS]]</f>
        <v>-1.4444444444444446</v>
      </c>
      <c r="CR171" s="44">
        <f>Tabla25[[#This Row],[ESC_NUM_COR_COD_ROS_TG_TOT]]-Tabla25[[#This Row],[ESC_NUM_COR_COD_ESC_TG_TOT]]</f>
        <v>-0.48</v>
      </c>
      <c r="CS171" s="44">
        <f>Tabla25[[#This Row],[ESC_DUR_COR_COD_ROS_TG_NEG]]-Tabla25[[#This Row],[ESC_DUR_COR_COD_ESC_TG_NEG]]</f>
        <v>378.55357142857133</v>
      </c>
      <c r="CT171" s="44">
        <f>Tabla25[[#This Row],[ESC_DUR_COR_COD_ROS_TG_NEU]]-Tabla25[[#This Row],[ESC_DUR_COR_COD_ESC_TG_NEU]]</f>
        <v>-98.660714285714334</v>
      </c>
      <c r="CU171" s="44">
        <f>Tabla25[[#This Row],[ESC_DUR_COR_COD_ROS_TG_POS]]-Tabla25[[#This Row],[ESC_DUR_COR_COD_ESC_TG_POS]]</f>
        <v>-307.84722222222217</v>
      </c>
      <c r="CV171" s="44">
        <f>Tabla25[[#This Row],[ESC_DUR_COR_COD_ROS_TG_TOT]]-Tabla25[[#This Row],[ESC_DUR_COR_COD_ESC_TG_TOT]]</f>
        <v>-22.349090909090933</v>
      </c>
      <c r="CW171" s="47">
        <f>Tabla25[[#This Row],[ROS_NUM_COR_COD_ROS_TG_NEG]]-Tabla25[[#This Row],[ROS_NUM_COR_COD_ESC_TG_NEG]]</f>
        <v>1.7777777777777777</v>
      </c>
      <c r="CX171" s="47">
        <f>Tabla25[[#This Row],[ROS_NUM_COR_COD_ROS_TG_NEU]]-Tabla25[[#This Row],[ROS_NUM_COR_COD_ESC_TG_NEU]]</f>
        <v>-0.14285714285714279</v>
      </c>
      <c r="CY171" s="47">
        <f>Tabla25[[#This Row],[ROS_NUM_COR_COD_ROS_TG_POS]]-Tabla25[[#This Row],[ROS_NUM_COR_COD_ESC_TG_POS]]</f>
        <v>1</v>
      </c>
      <c r="CZ171" s="47">
        <f>Tabla25[[#This Row],[ROS_NUM_COR_COD_ROS_TG_TOT]]-Tabla25[[#This Row],[ROS_NUM_COR_COD_ESC_TG_TOT]]</f>
        <v>0.96</v>
      </c>
      <c r="DA171" s="47">
        <f>Tabla25[[#This Row],[ROS_DUR_COR_COD_ROS_TG_NEG]]-Tabla25[[#This Row],[ROS_DUR_COR_COD_ESC_TG_NEG]]</f>
        <v>306.75</v>
      </c>
      <c r="DB171" s="47">
        <f>Tabla25[[#This Row],[ROS_DUR_COR_COD_ROS_TG_NEU]]-Tabla25[[#This Row],[ROS_DUR_COR_COD_ESC_TG_NEU]]</f>
        <v>151.59999999999991</v>
      </c>
      <c r="DC171" s="47">
        <f>Tabla25[[#This Row],[ROS_DUR_COR_COD_ROS_TG_POS]]-Tabla25[[#This Row],[ROS_DUR_COR_COD_ESC_TG_POS]]</f>
        <v>380</v>
      </c>
      <c r="DD171" s="47">
        <f>Tabla25[[#This Row],[ROS_DUR_COR_COD_ROS_TG_TOT]]-Tabla25[[#This Row],[ROS_DUR_COR_COD_ESC_TG_TOT]]</f>
        <v>288.94444444444434</v>
      </c>
      <c r="DE171" s="57">
        <v>320.125</v>
      </c>
      <c r="DF171" s="57">
        <v>351.8</v>
      </c>
      <c r="DG171" s="57">
        <v>341</v>
      </c>
      <c r="DH171" s="57">
        <v>335.35</v>
      </c>
      <c r="DI171" s="57">
        <v>287.66666666666669</v>
      </c>
      <c r="DJ171" s="57">
        <v>252.4</v>
      </c>
      <c r="DK171" s="57">
        <v>283.85714285714283</v>
      </c>
      <c r="DL171" s="57">
        <v>276.38888888888891</v>
      </c>
      <c r="DM171" s="57">
        <v>297</v>
      </c>
      <c r="DN171" s="57">
        <v>266.28571428571428</v>
      </c>
      <c r="DO171" s="57">
        <v>283.375</v>
      </c>
      <c r="DP171" s="57">
        <v>282.27272727272725</v>
      </c>
      <c r="DQ171" s="57">
        <v>314.875</v>
      </c>
      <c r="DR171" s="57">
        <v>284.875</v>
      </c>
      <c r="DS171" s="57">
        <v>262.11111111111109</v>
      </c>
      <c r="DT171" s="57">
        <v>286.27999999999997</v>
      </c>
      <c r="DU171" s="57">
        <v>213.46666666666667</v>
      </c>
      <c r="DV171" s="57">
        <v>254.4375</v>
      </c>
      <c r="DW171" s="57">
        <v>257.75</v>
      </c>
      <c r="DX171" s="57">
        <v>242.48936170212767</v>
      </c>
      <c r="DY171" s="57">
        <v>255</v>
      </c>
      <c r="DZ171" s="57">
        <v>284.375</v>
      </c>
      <c r="EA171" s="57">
        <v>288.64285714285717</v>
      </c>
      <c r="EB171" s="57">
        <v>276.38636363636363</v>
      </c>
      <c r="EC171" s="57">
        <f>Tabla25[[#This Row],[ROS_1DU_COR_COD_ROS_TG_NEG]]-Tabla25[[#This Row],[ROS_1DU_COR_COD_ESC_TG_NEG]]</f>
        <v>32.458333333333314</v>
      </c>
      <c r="ED171" s="57">
        <f>Tabla25[[#This Row],[ROS_1DU_COR_COD_ROS_TG_NEU]]-Tabla25[[#This Row],[ROS_1DU_COR_COD_ESC_TG_NEU]]</f>
        <v>99.4</v>
      </c>
      <c r="EE171" s="57">
        <f>Tabla25[[#This Row],[ROS_1DU_COR_COD_ROS_TG_POS]]-Tabla25[[#This Row],[ROS_1DU_COR_COD_ESC_TG_POS]]</f>
        <v>57.142857142857167</v>
      </c>
      <c r="EF171" s="57">
        <f>Tabla25[[#This Row],[ROS_1DU_COR_COD_ROS_TG_TOT]]-Tabla25[[#This Row],[ROS_1DU_COR_COD_ESC_TG_TOT]]</f>
        <v>58.961111111111109</v>
      </c>
      <c r="EG171" s="57">
        <f>Tabla25[[#This Row],[ESC_1DU_COR_COD_ROS_TG_NEG]]-Tabla25[[#This Row],[ESC_1DU_COR_COD_ESC_TG_NEG]]</f>
        <v>-17.875</v>
      </c>
      <c r="EH171" s="57">
        <f>Tabla25[[#This Row],[ESC_1DU_COR_COD_ROS_TG_NEU]]-Tabla25[[#This Row],[ESC_1DU_COR_COD_ESC_TG_NEU]]</f>
        <v>-18.589285714285722</v>
      </c>
      <c r="EI171" s="57">
        <f>Tabla25[[#This Row],[ESC_1DU_COR_COD_ROS_TG_POS]]-Tabla25[[#This Row],[ESC_1DU_COR_COD_ESC_TG_POS]]</f>
        <v>21.263888888888914</v>
      </c>
      <c r="EJ171" s="57">
        <f>Tabla25[[#This Row],[ESC_1DU_COR_COD_ROS_TG_TOT]]-Tabla25[[#This Row],[ESC_1DU_COR_COD_ESC_TG_TOT]]</f>
        <v>-4.0072727272727207</v>
      </c>
      <c r="EK171" s="57">
        <f>Tabla25[[#This Row],[PAS_1DU_COR_COD_ROS_TG_NEG]]-Tabla25[[#This Row],[PAS_1DU_COR_COD_ESC_TG_NEG]]</f>
        <v>-41.533333333333331</v>
      </c>
      <c r="EL171" s="57">
        <f>Tabla25[[#This Row],[PAS_1DU_COR_COD_ROS_TG_NEU]]-Tabla25[[#This Row],[PAS_1DU_COR_COD_ESC_TG_NEU]]</f>
        <v>-29.9375</v>
      </c>
      <c r="EM171" s="57">
        <f>Tabla25[[#This Row],[PAS_1DU_COR_COD_ROS_TG_POS]]-Tabla25[[#This Row],[PAS_1DU_COR_COD_ESC_TG_POS]]</f>
        <v>-30.892857142857167</v>
      </c>
      <c r="EN171" s="57">
        <f>Tabla25[[#This Row],[PAS_1DU_COR_COD_ROS_TG_TOT]]-Tabla25[[#This Row],[PAS_1DU_COR_COD_ESC_TG_TOT]]</f>
        <v>-33.897001934235959</v>
      </c>
    </row>
    <row r="172" spans="1:144" x14ac:dyDescent="0.3">
      <c r="A172" s="4" t="s">
        <v>170</v>
      </c>
      <c r="B172" s="2">
        <v>50</v>
      </c>
      <c r="C172" s="2">
        <v>2</v>
      </c>
      <c r="D172" s="2">
        <v>51</v>
      </c>
      <c r="BA172" s="33">
        <f>Tabla25[[#This Row],[ROS_NUM_COR_COD_ROS_TG_NEG]]-Tabla25[[#This Row],[PAS_NUM_COR_COD_ROS_TG_NEG]]</f>
        <v>0</v>
      </c>
      <c r="BB172" s="33">
        <f>Tabla25[[#This Row],[ROS_DUR_COR_COD_ROS_TG_NEG]]-Tabla25[[#This Row],[PAS_DUR_COR_COD_ROS_TG_NEG]]</f>
        <v>0</v>
      </c>
      <c r="BC172" s="33">
        <f>Tabla25[[#This Row],[ROS_NUM_COR_COD_ROS_TG_NEU]]-Tabla25[[#This Row],[PAS_NUM_COR_COD_ROS_TG_NEU]]</f>
        <v>0</v>
      </c>
      <c r="BD172" s="33">
        <f>Tabla25[[#This Row],[ROS_DUR_COR_COD_ROS_TG_NEU]]-Tabla25[[#This Row],[PAS_DUR_COR_COD_ROS_TG_NEU]]</f>
        <v>0</v>
      </c>
      <c r="BE172" s="33">
        <f>Tabla25[[#This Row],[ROS_NUM_COR_COD_ROS_TG_POS]]-Tabla25[[#This Row],[PAS_NUM_COR_COD_ROS_TG_POS]]</f>
        <v>0</v>
      </c>
      <c r="BF172" s="33">
        <f>Tabla25[[#This Row],[ROS_DUR_COR_COD_ROS_TG_POS]]-Tabla25[[#This Row],[PAS_DUR_COR_COD_ROS_TG_POS]]</f>
        <v>0</v>
      </c>
      <c r="BG172" s="33">
        <f>Tabla25[[#This Row],[ROS_NUM_COR_COD_ROS_TG_TOT]]-Tabla25[[#This Row],[PAS_NUM_COR_COD_ROS_TG_TOT]]</f>
        <v>0</v>
      </c>
      <c r="BH172" s="33">
        <f>Tabla25[[#This Row],[ROS_DUR_COR_COD_ROS_TG_TOT]]-Tabla25[[#This Row],[PAS_DUR_COR_COD_ROS_TG_TOT]]</f>
        <v>0</v>
      </c>
      <c r="BI172" s="30">
        <f>Tabla25[[#This Row],[ROS_NUM_COR_COD_ESC_TG_NEG]]-Tabla25[[#This Row],[PAS_NUM_COR_COD_ESC_TG_NEG]]</f>
        <v>0</v>
      </c>
      <c r="BJ172" s="30">
        <f>Tabla25[[#This Row],[ROS_DUR_COR_COD_ESC_TG_NEG]]-Tabla25[[#This Row],[PAS_DUR_COR_COD_ESC_TG_NEG]]</f>
        <v>0</v>
      </c>
      <c r="BK172" s="30">
        <f>Tabla25[[#This Row],[ROS_NUM_COR_COD_ESC_TG_NEU]]-Tabla25[[#This Row],[PAS_NUM_COR_COD_ESC_TG_NEU]]</f>
        <v>0</v>
      </c>
      <c r="BL172" s="30">
        <f>Tabla25[[#This Row],[ROS_DUR_COR_COD_ESC_TG_NEU]]-Tabla25[[#This Row],[PAS_DUR_COR_COD_ESC_TG_NEU]]</f>
        <v>0</v>
      </c>
      <c r="BM172" s="30">
        <f>Tabla25[[#This Row],[ROS_NUM_COR_COD_ESC_TG_POS]]-Tabla25[[#This Row],[PAS_NUM_COR_COD_ESC_TG_POS]]</f>
        <v>0</v>
      </c>
      <c r="BN172" s="30">
        <f>Tabla25[[#This Row],[ROS_DUR_COR_COD_ESC_TG_POS]]-Tabla25[[#This Row],[PAS_DUR_COR_COD_ESC_TG_POS]]</f>
        <v>0</v>
      </c>
      <c r="BO172" s="30">
        <f>Tabla25[[#This Row],[ROS_NUM_COR_COD_ESC_TG_TOT]]-Tabla25[[#This Row],[PAS_NUM_COR_COD_ESC_TG_TOT]]</f>
        <v>0</v>
      </c>
      <c r="BP172" s="30">
        <f>Tabla25[[#This Row],[ROS_DUR_COR_COD_ESC_TG_TOT]]-Tabla25[[#This Row],[PAS_DUR_COR_COD_ESC_TG_TOT]]</f>
        <v>0</v>
      </c>
      <c r="BQ172" s="36">
        <f>Tabla25[[#This Row],[PAS_NUM_COR_COD_ROS_TG_NEG]]-Tabla25[[#This Row],[ESC_NUM_COR_COD_ROS_TG_NEG]]</f>
        <v>0</v>
      </c>
      <c r="BR172" s="36">
        <f>Tabla25[[#This Row],[PAS_DUR_COR_COD_ROS_TG_NEG]]-Tabla25[[#This Row],[ESC_DUR_COR_COD_ROS_TG_NEG]]</f>
        <v>0</v>
      </c>
      <c r="BS172" s="36">
        <f>Tabla25[[#This Row],[PAS_NUM_COR_COD_ROS_TG_NEU]]-Tabla25[[#This Row],[ESC_NUM_COR_COD_ROS_TG_NEU]]</f>
        <v>0</v>
      </c>
      <c r="BT172" s="36">
        <f>Tabla25[[#This Row],[PAS_DUR_COR_COD_ROS_TG_NEU]]-Tabla25[[#This Row],[ESC_DUR_COR_COD_ROS_TG_NEU]]</f>
        <v>0</v>
      </c>
      <c r="BU172" s="36">
        <f>Tabla25[[#This Row],[PAS_NUM_COR_COD_ROS_TG_POS]]-Tabla25[[#This Row],[ESC_NUM_COR_COD_ROS_TG_POS]]</f>
        <v>0</v>
      </c>
      <c r="BV172" s="36">
        <f>Tabla25[[#This Row],[PAS_DUR_COR_COD_ROS_TG_POS]]-Tabla25[[#This Row],[ESC_DUR_COR_COD_ROS_TG_POS]]</f>
        <v>0</v>
      </c>
      <c r="BW172" s="36">
        <f>Tabla25[[#This Row],[PAS_NUM_COR_COD_ROS_TG_TOT]]-Tabla25[[#This Row],[ESC_NUM_COR_COD_ROS_TG_TOT]]</f>
        <v>0</v>
      </c>
      <c r="BX172" s="36">
        <f>Tabla25[[#This Row],[PAS_DUR_COR_COD_ROS_TG_TOT]]-Tabla25[[#This Row],[ESC_DUR_COR_COD_ROS_TG_TOT]]</f>
        <v>0</v>
      </c>
      <c r="BY172" s="39">
        <f>Tabla25[[#This Row],[PAS_NUM_COR_COD_ESC_TG_NEG]]-Tabla25[[#This Row],[ESC_NUM_COR_COD_ESC_TG_NEG]]</f>
        <v>0</v>
      </c>
      <c r="BZ172" s="39">
        <f>Tabla25[[#This Row],[PAS_DUR_COR_COD_ESC_TG_NEG]]-Tabla25[[#This Row],[ESC_DUR_COR_COD_ESC_TG_NEG]]</f>
        <v>0</v>
      </c>
      <c r="CA172" s="39">
        <f>Tabla25[[#This Row],[PAS_NUM_COR_COD_ESC_TG_NEU]]-Tabla25[[#This Row],[ESC_NUM_COR_COD_ESC_TG_NEU]]</f>
        <v>0</v>
      </c>
      <c r="CB172" s="39">
        <f>Tabla25[[#This Row],[PAS_DUR_COR_COD_ESC_TG_NEU]]-Tabla25[[#This Row],[ESC_DUR_COR_COD_ESC_TG_NEU]]</f>
        <v>0</v>
      </c>
      <c r="CC172" s="39">
        <f>Tabla25[[#This Row],[PAS_NUM_COR_COD_ESC_TG_POS]]-Tabla25[[#This Row],[ESC_NUM_COR_COD_ESC_TG_POS]]</f>
        <v>0</v>
      </c>
      <c r="CD172" s="39">
        <f>Tabla25[[#This Row],[PAS_DUR_COR_COD_ESC_TG_POS]]-Tabla25[[#This Row],[ESC_DUR_COR_COD_ESC_TG_POS]]</f>
        <v>0</v>
      </c>
      <c r="CE172" s="39">
        <f>Tabla25[[#This Row],[PAS_NUM_COR_COD_ESC_TG_TOT]]-Tabla25[[#This Row],[ESC_NUM_COR_COD_ESC_TG_TOT]]</f>
        <v>0</v>
      </c>
      <c r="CF172" s="39">
        <f>Tabla25[[#This Row],[PAS_DUR_COR_COD_ESC_TG_TOT]]-Tabla25[[#This Row],[ESC_DUR_COR_COD_ESC_TG_TOT]]</f>
        <v>0</v>
      </c>
      <c r="CG172" s="42">
        <f>Tabla25[[#This Row],[PAS_NUM_COR_COD_ROS_TG_NEG]]-Tabla25[[#This Row],[PAS_NUM_COR_COD_ESC_TG_NEG]]</f>
        <v>0</v>
      </c>
      <c r="CH172" s="42">
        <f>Tabla25[[#This Row],[PAS_NUM_COR_COD_ROS_TG_NEU]]-Tabla25[[#This Row],[PAS_NUM_COR_COD_ESC_TG_NEU]]</f>
        <v>0</v>
      </c>
      <c r="CI172" s="42">
        <f>Tabla25[[#This Row],[PAS_NUM_COR_COD_ROS_TG_POS]]-Tabla25[[#This Row],[PAS_NUM_COR_COD_ESC_TG_POS]]</f>
        <v>0</v>
      </c>
      <c r="CJ172" s="42">
        <f>Tabla25[[#This Row],[PAS_NUM_COR_COD_ROS_TG_TOT]]-Tabla25[[#This Row],[PAS_NUM_COR_COD_ESC_TG_TOT]]</f>
        <v>0</v>
      </c>
      <c r="CK172" s="42">
        <f>Tabla25[[#This Row],[PAS_DUR_COR_COD_ROS_TG_NEG]]-Tabla25[[#This Row],[PAS_DUR_COR_COD_ESC_TG_NEG]]</f>
        <v>0</v>
      </c>
      <c r="CL172" s="42">
        <f>Tabla25[[#This Row],[PAS_DUR_COR_COD_ROS_TG_NEU]]-Tabla25[[#This Row],[PAS_DUR_COR_COD_ESC_TG_NEU]]</f>
        <v>0</v>
      </c>
      <c r="CM172" s="42">
        <f>Tabla25[[#This Row],[PAS_DUR_COR_COD_ROS_TG_POS]]-Tabla25[[#This Row],[PAS_DUR_COR_COD_ESC_TG_POS]]</f>
        <v>0</v>
      </c>
      <c r="CN172" s="42">
        <f>Tabla25[[#This Row],[PAS_DUR_COR_COD_ROS_TG_TOT]]-Tabla25[[#This Row],[PAS_DUR_COR_COD_ESC_TG_TOT]]</f>
        <v>0</v>
      </c>
      <c r="CO172" s="44">
        <f>Tabla25[[#This Row],[ESC_NUM_COR_COD_ROS_TG_NEG]]-Tabla25[[#This Row],[ESC_NUM_COR_COD_ESC_TG_NEG]]</f>
        <v>0</v>
      </c>
      <c r="CP172" s="44">
        <f>Tabla25[[#This Row],[ESC_NUM_COR_COD_ROS_TG_NEU]]-Tabla25[[#This Row],[ESC_NUM_COR_COD_ESC_TG_NEU]]</f>
        <v>0</v>
      </c>
      <c r="CQ172" s="44">
        <f>Tabla25[[#This Row],[ESC_NUM_COR_COD_ROS_TG_POS]]-Tabla25[[#This Row],[ESC_NUM_COR_COD_ESC_TG_POS]]</f>
        <v>0</v>
      </c>
      <c r="CR172" s="44">
        <f>Tabla25[[#This Row],[ESC_NUM_COR_COD_ROS_TG_TOT]]-Tabla25[[#This Row],[ESC_NUM_COR_COD_ESC_TG_TOT]]</f>
        <v>0</v>
      </c>
      <c r="CS172" s="44">
        <f>Tabla25[[#This Row],[ESC_DUR_COR_COD_ROS_TG_NEG]]-Tabla25[[#This Row],[ESC_DUR_COR_COD_ESC_TG_NEG]]</f>
        <v>0</v>
      </c>
      <c r="CT172" s="44">
        <f>Tabla25[[#This Row],[ESC_DUR_COR_COD_ROS_TG_NEU]]-Tabla25[[#This Row],[ESC_DUR_COR_COD_ESC_TG_NEU]]</f>
        <v>0</v>
      </c>
      <c r="CU172" s="44">
        <f>Tabla25[[#This Row],[ESC_DUR_COR_COD_ROS_TG_POS]]-Tabla25[[#This Row],[ESC_DUR_COR_COD_ESC_TG_POS]]</f>
        <v>0</v>
      </c>
      <c r="CV172" s="44">
        <f>Tabla25[[#This Row],[ESC_DUR_COR_COD_ROS_TG_TOT]]-Tabla25[[#This Row],[ESC_DUR_COR_COD_ESC_TG_TOT]]</f>
        <v>0</v>
      </c>
      <c r="CW172" s="47">
        <f>Tabla25[[#This Row],[ROS_NUM_COR_COD_ROS_TG_NEG]]-Tabla25[[#This Row],[ROS_NUM_COR_COD_ESC_TG_NEG]]</f>
        <v>0</v>
      </c>
      <c r="CX172" s="47">
        <f>Tabla25[[#This Row],[ROS_NUM_COR_COD_ROS_TG_NEU]]-Tabla25[[#This Row],[ROS_NUM_COR_COD_ESC_TG_NEU]]</f>
        <v>0</v>
      </c>
      <c r="CY172" s="47">
        <f>Tabla25[[#This Row],[ROS_NUM_COR_COD_ROS_TG_POS]]-Tabla25[[#This Row],[ROS_NUM_COR_COD_ESC_TG_POS]]</f>
        <v>0</v>
      </c>
      <c r="CZ172" s="47">
        <f>Tabla25[[#This Row],[ROS_NUM_COR_COD_ROS_TG_TOT]]-Tabla25[[#This Row],[ROS_NUM_COR_COD_ESC_TG_TOT]]</f>
        <v>0</v>
      </c>
      <c r="DA172" s="47">
        <f>Tabla25[[#This Row],[ROS_DUR_COR_COD_ROS_TG_NEG]]-Tabla25[[#This Row],[ROS_DUR_COR_COD_ESC_TG_NEG]]</f>
        <v>0</v>
      </c>
      <c r="DB172" s="47">
        <f>Tabla25[[#This Row],[ROS_DUR_COR_COD_ROS_TG_NEU]]-Tabla25[[#This Row],[ROS_DUR_COR_COD_ESC_TG_NEU]]</f>
        <v>0</v>
      </c>
      <c r="DC172" s="47">
        <f>Tabla25[[#This Row],[ROS_DUR_COR_COD_ROS_TG_POS]]-Tabla25[[#This Row],[ROS_DUR_COR_COD_ESC_TG_POS]]</f>
        <v>0</v>
      </c>
      <c r="DD172" s="47">
        <f>Tabla25[[#This Row],[ROS_DUR_COR_COD_ROS_TG_TOT]]-Tabla25[[#This Row],[ROS_DUR_COR_COD_ESC_TG_TOT]]</f>
        <v>0</v>
      </c>
      <c r="DE172" s="57"/>
      <c r="DF172" s="57"/>
      <c r="DG172" s="57"/>
      <c r="DH172" s="57"/>
      <c r="DI172" s="57"/>
      <c r="DJ172" s="57"/>
      <c r="DK172" s="57"/>
      <c r="DL172" s="57"/>
      <c r="DM172" s="57"/>
      <c r="DN172" s="57"/>
      <c r="DO172" s="57"/>
      <c r="DP172" s="57"/>
      <c r="DQ172" s="57"/>
      <c r="DR172" s="57"/>
      <c r="DS172" s="57"/>
      <c r="DT172" s="57"/>
      <c r="DU172" s="57"/>
      <c r="DV172" s="57"/>
      <c r="DW172" s="57"/>
      <c r="DX172" s="57"/>
      <c r="DY172" s="57"/>
      <c r="DZ172" s="57"/>
      <c r="EA172" s="57"/>
      <c r="EB172" s="57"/>
      <c r="EC172" s="57">
        <f>Tabla25[[#This Row],[ROS_1DU_COR_COD_ROS_TG_NEG]]-Tabla25[[#This Row],[ROS_1DU_COR_COD_ESC_TG_NEG]]</f>
        <v>0</v>
      </c>
      <c r="ED172" s="57">
        <f>Tabla25[[#This Row],[ROS_1DU_COR_COD_ROS_TG_NEU]]-Tabla25[[#This Row],[ROS_1DU_COR_COD_ESC_TG_NEU]]</f>
        <v>0</v>
      </c>
      <c r="EE172" s="57">
        <f>Tabla25[[#This Row],[ROS_1DU_COR_COD_ROS_TG_POS]]-Tabla25[[#This Row],[ROS_1DU_COR_COD_ESC_TG_POS]]</f>
        <v>0</v>
      </c>
      <c r="EF172" s="57">
        <f>Tabla25[[#This Row],[ROS_1DU_COR_COD_ROS_TG_TOT]]-Tabla25[[#This Row],[ROS_1DU_COR_COD_ESC_TG_TOT]]</f>
        <v>0</v>
      </c>
      <c r="EG172" s="57">
        <f>Tabla25[[#This Row],[ESC_1DU_COR_COD_ROS_TG_NEG]]-Tabla25[[#This Row],[ESC_1DU_COR_COD_ESC_TG_NEG]]</f>
        <v>0</v>
      </c>
      <c r="EH172" s="57">
        <f>Tabla25[[#This Row],[ESC_1DU_COR_COD_ROS_TG_NEU]]-Tabla25[[#This Row],[ESC_1DU_COR_COD_ESC_TG_NEU]]</f>
        <v>0</v>
      </c>
      <c r="EI172" s="57">
        <f>Tabla25[[#This Row],[ESC_1DU_COR_COD_ROS_TG_POS]]-Tabla25[[#This Row],[ESC_1DU_COR_COD_ESC_TG_POS]]</f>
        <v>0</v>
      </c>
      <c r="EJ172" s="57">
        <f>Tabla25[[#This Row],[ESC_1DU_COR_COD_ROS_TG_TOT]]-Tabla25[[#This Row],[ESC_1DU_COR_COD_ESC_TG_TOT]]</f>
        <v>0</v>
      </c>
      <c r="EK172" s="57">
        <f>Tabla25[[#This Row],[PAS_1DU_COR_COD_ROS_TG_NEG]]-Tabla25[[#This Row],[PAS_1DU_COR_COD_ESC_TG_NEG]]</f>
        <v>0</v>
      </c>
      <c r="EL172" s="57">
        <f>Tabla25[[#This Row],[PAS_1DU_COR_COD_ROS_TG_NEU]]-Tabla25[[#This Row],[PAS_1DU_COR_COD_ESC_TG_NEU]]</f>
        <v>0</v>
      </c>
      <c r="EM172" s="57">
        <f>Tabla25[[#This Row],[PAS_1DU_COR_COD_ROS_TG_POS]]-Tabla25[[#This Row],[PAS_1DU_COR_COD_ESC_TG_POS]]</f>
        <v>0</v>
      </c>
      <c r="EN172" s="57">
        <f>Tabla25[[#This Row],[PAS_1DU_COR_COD_ROS_TG_TOT]]-Tabla25[[#This Row],[PAS_1DU_COR_COD_ESC_TG_TOT]]</f>
        <v>0</v>
      </c>
    </row>
    <row r="173" spans="1:144" x14ac:dyDescent="0.3">
      <c r="A173" s="2" t="s">
        <v>171</v>
      </c>
      <c r="B173" s="2">
        <v>50</v>
      </c>
      <c r="C173" s="2">
        <v>2</v>
      </c>
      <c r="D173" s="2">
        <v>53</v>
      </c>
      <c r="E173" s="19">
        <v>3.85</v>
      </c>
      <c r="F173" s="19">
        <v>1061.5882352941176</v>
      </c>
      <c r="G173" s="19">
        <v>3</v>
      </c>
      <c r="H173" s="19">
        <v>1071.6428571428571</v>
      </c>
      <c r="I173" s="19">
        <v>3.45</v>
      </c>
      <c r="J173" s="19">
        <v>1159.8666666666666</v>
      </c>
      <c r="K173" s="19">
        <v>3.4333333333333331</v>
      </c>
      <c r="L173" s="19">
        <v>1096.695652173913</v>
      </c>
      <c r="M173" s="21">
        <v>3.1</v>
      </c>
      <c r="N173" s="21">
        <v>949.35294117647061</v>
      </c>
      <c r="O173" s="21">
        <v>3.9</v>
      </c>
      <c r="P173" s="21">
        <v>1150.1176470588234</v>
      </c>
      <c r="Q173" s="21">
        <v>2.7</v>
      </c>
      <c r="R173" s="21">
        <v>922</v>
      </c>
      <c r="S173" s="21">
        <v>3.2333333333333334</v>
      </c>
      <c r="T173" s="21">
        <v>1010.6326530612245</v>
      </c>
      <c r="U173" s="22">
        <v>3.7</v>
      </c>
      <c r="V173" s="22">
        <v>1469.25</v>
      </c>
      <c r="W173" s="22">
        <v>4.9000000000000004</v>
      </c>
      <c r="X173" s="22">
        <v>1557.25</v>
      </c>
      <c r="Y173" s="22">
        <v>4.8</v>
      </c>
      <c r="Z173" s="22">
        <v>1508.5555555555557</v>
      </c>
      <c r="AA173" s="22">
        <v>4.4666666666666668</v>
      </c>
      <c r="AB173" s="22">
        <v>1511.56</v>
      </c>
      <c r="AC173" s="24">
        <v>3.5</v>
      </c>
      <c r="AD173" s="24">
        <v>1265</v>
      </c>
      <c r="AE173" s="24">
        <v>2.8</v>
      </c>
      <c r="AF173" s="24">
        <v>944.625</v>
      </c>
      <c r="AG173" s="24">
        <v>2.8</v>
      </c>
      <c r="AH173" s="24">
        <v>1069.6666666666667</v>
      </c>
      <c r="AI173" s="24">
        <v>3.0333333333333332</v>
      </c>
      <c r="AJ173" s="24">
        <v>1087.1428571428571</v>
      </c>
      <c r="AK173" s="26">
        <v>2.8888888888888888</v>
      </c>
      <c r="AL173" s="26">
        <v>1315.4</v>
      </c>
      <c r="AM173" s="26">
        <v>2.2000000000000002</v>
      </c>
      <c r="AN173" s="26">
        <v>1262.5</v>
      </c>
      <c r="AO173" s="26">
        <v>3.1</v>
      </c>
      <c r="AP173" s="26">
        <v>1004.375</v>
      </c>
      <c r="AQ173" s="26">
        <v>2.7241379310344827</v>
      </c>
      <c r="AR173" s="26">
        <v>1156.5882352941176</v>
      </c>
      <c r="AS173" s="28">
        <v>3.2222222222222223</v>
      </c>
      <c r="AT173" s="28">
        <v>1003.3333333333334</v>
      </c>
      <c r="AU173" s="28">
        <v>3.8</v>
      </c>
      <c r="AV173" s="28">
        <v>1103.5</v>
      </c>
      <c r="AW173" s="28">
        <v>3.7</v>
      </c>
      <c r="AX173" s="28">
        <v>918</v>
      </c>
      <c r="AY173" s="28">
        <v>3.5862068965517242</v>
      </c>
      <c r="AZ173" s="28">
        <v>1004.7826086956521</v>
      </c>
      <c r="BA173" s="33">
        <f>Tabla25[[#This Row],[ROS_NUM_COR_COD_ROS_TG_NEG]]-Tabla25[[#This Row],[PAS_NUM_COR_COD_ROS_TG_NEG]]</f>
        <v>0.12222222222222223</v>
      </c>
      <c r="BB173" s="33">
        <f>Tabla25[[#This Row],[ROS_DUR_COR_COD_ROS_TG_NEG]]-Tabla25[[#This Row],[PAS_DUR_COR_COD_ROS_TG_NEG]]</f>
        <v>53.980392156862763</v>
      </c>
      <c r="BC173" s="33">
        <f>Tabla25[[#This Row],[ROS_NUM_COR_COD_ROS_TG_NEU]]-Tabla25[[#This Row],[PAS_NUM_COR_COD_ROS_TG_NEU]]</f>
        <v>-0.10000000000000009</v>
      </c>
      <c r="BD173" s="33">
        <f>Tabla25[[#This Row],[ROS_DUR_COR_COD_ROS_TG_NEU]]-Tabla25[[#This Row],[PAS_DUR_COR_COD_ROS_TG_NEU]]</f>
        <v>-46.617647058823422</v>
      </c>
      <c r="BE173" s="33">
        <f>Tabla25[[#This Row],[ROS_NUM_COR_COD_ROS_TG_POS]]-Tabla25[[#This Row],[PAS_NUM_COR_COD_ROS_TG_POS]]</f>
        <v>1</v>
      </c>
      <c r="BF173" s="33">
        <f>Tabla25[[#This Row],[ROS_DUR_COR_COD_ROS_TG_POS]]-Tabla25[[#This Row],[PAS_DUR_COR_COD_ROS_TG_POS]]</f>
        <v>-4</v>
      </c>
      <c r="BG173" s="33">
        <f>Tabla25[[#This Row],[ROS_NUM_COR_COD_ROS_TG_TOT]]-Tabla25[[#This Row],[PAS_NUM_COR_COD_ROS_TG_TOT]]</f>
        <v>0.35287356321839081</v>
      </c>
      <c r="BH173" s="33">
        <f>Tabla25[[#This Row],[ROS_DUR_COR_COD_ROS_TG_TOT]]-Tabla25[[#This Row],[PAS_DUR_COR_COD_ROS_TG_TOT]]</f>
        <v>-5.8500443655723302</v>
      </c>
      <c r="BI173" s="30">
        <f>Tabla25[[#This Row],[ROS_NUM_COR_COD_ESC_TG_NEG]]-Tabla25[[#This Row],[PAS_NUM_COR_COD_ESC_TG_NEG]]</f>
        <v>-0.96111111111111125</v>
      </c>
      <c r="BJ173" s="30">
        <f>Tabla25[[#This Row],[ROS_DUR_COR_COD_ESC_TG_NEG]]-Tabla25[[#This Row],[PAS_DUR_COR_COD_ESC_TG_NEG]]</f>
        <v>253.81176470588252</v>
      </c>
      <c r="BK173" s="30">
        <f>Tabla25[[#This Row],[ROS_NUM_COR_COD_ESC_TG_NEU]]-Tabla25[[#This Row],[PAS_NUM_COR_COD_ESC_TG_NEU]]</f>
        <v>-0.79999999999999982</v>
      </c>
      <c r="BL173" s="30">
        <f>Tabla25[[#This Row],[ROS_DUR_COR_COD_ESC_TG_NEU]]-Tabla25[[#This Row],[PAS_DUR_COR_COD_ESC_TG_NEU]]</f>
        <v>190.85714285714289</v>
      </c>
      <c r="BM173" s="30">
        <f>Tabla25[[#This Row],[ROS_NUM_COR_COD_ESC_TG_POS]]-Tabla25[[#This Row],[PAS_NUM_COR_COD_ESC_TG_POS]]</f>
        <v>-0.35000000000000009</v>
      </c>
      <c r="BN173" s="30">
        <f>Tabla25[[#This Row],[ROS_DUR_COR_COD_ESC_TG_POS]]-Tabla25[[#This Row],[PAS_DUR_COR_COD_ESC_TG_POS]]</f>
        <v>-155.49166666666656</v>
      </c>
      <c r="BO173" s="30">
        <f>Tabla25[[#This Row],[ROS_NUM_COR_COD_ESC_TG_TOT]]-Tabla25[[#This Row],[PAS_NUM_COR_COD_ESC_TG_TOT]]</f>
        <v>-0.70919540229885047</v>
      </c>
      <c r="BP173" s="30">
        <f>Tabla25[[#This Row],[ROS_DUR_COR_COD_ESC_TG_TOT]]-Tabla25[[#This Row],[PAS_DUR_COR_COD_ESC_TG_TOT]]</f>
        <v>59.892583120204563</v>
      </c>
      <c r="BQ173" s="36">
        <f>Tabla25[[#This Row],[PAS_NUM_COR_COD_ROS_TG_NEG]]-Tabla25[[#This Row],[ESC_NUM_COR_COD_ROS_TG_NEG]]</f>
        <v>-0.39999999999999991</v>
      </c>
      <c r="BR173" s="36">
        <f>Tabla25[[#This Row],[PAS_DUR_COR_COD_ROS_TG_NEG]]-Tabla25[[#This Row],[ESC_DUR_COR_COD_ROS_TG_NEG]]</f>
        <v>-315.64705882352939</v>
      </c>
      <c r="BS173" s="36">
        <f>Tabla25[[#This Row],[PAS_NUM_COR_COD_ROS_TG_NEU]]-Tabla25[[#This Row],[ESC_NUM_COR_COD_ROS_TG_NEU]]</f>
        <v>1.1000000000000001</v>
      </c>
      <c r="BT173" s="36">
        <f>Tabla25[[#This Row],[PAS_DUR_COR_COD_ROS_TG_NEU]]-Tabla25[[#This Row],[ESC_DUR_COR_COD_ROS_TG_NEU]]</f>
        <v>205.49264705882342</v>
      </c>
      <c r="BU173" s="36">
        <f>Tabla25[[#This Row],[PAS_NUM_COR_COD_ROS_TG_POS]]-Tabla25[[#This Row],[ESC_NUM_COR_COD_ROS_TG_POS]]</f>
        <v>-9.9999999999999645E-2</v>
      </c>
      <c r="BV173" s="36">
        <f>Tabla25[[#This Row],[PAS_DUR_COR_COD_ROS_TG_POS]]-Tabla25[[#This Row],[ESC_DUR_COR_COD_ROS_TG_POS]]</f>
        <v>-147.66666666666674</v>
      </c>
      <c r="BW173" s="36">
        <f>Tabla25[[#This Row],[PAS_NUM_COR_COD_ROS_TG_TOT]]-Tabla25[[#This Row],[ESC_NUM_COR_COD_ROS_TG_TOT]]</f>
        <v>0.20000000000000018</v>
      </c>
      <c r="BX173" s="36">
        <f>Tabla25[[#This Row],[PAS_DUR_COR_COD_ROS_TG_TOT]]-Tabla25[[#This Row],[ESC_DUR_COR_COD_ROS_TG_TOT]]</f>
        <v>-76.510204081632651</v>
      </c>
      <c r="BY173" s="39">
        <f>Tabla25[[#This Row],[PAS_NUM_COR_COD_ESC_TG_NEG]]-Tabla25[[#This Row],[ESC_NUM_COR_COD_ESC_TG_NEG]]</f>
        <v>0.14999999999999991</v>
      </c>
      <c r="BZ173" s="39">
        <f>Tabla25[[#This Row],[PAS_DUR_COR_COD_ESC_TG_NEG]]-Tabla25[[#This Row],[ESC_DUR_COR_COD_ESC_TG_NEG]]</f>
        <v>-407.66176470588243</v>
      </c>
      <c r="CA173" s="39">
        <f>Tabla25[[#This Row],[PAS_NUM_COR_COD_ESC_TG_NEU]]-Tabla25[[#This Row],[ESC_NUM_COR_COD_ESC_TG_NEU]]</f>
        <v>-1.9000000000000004</v>
      </c>
      <c r="CB173" s="39">
        <f>Tabla25[[#This Row],[PAS_DUR_COR_COD_ESC_TG_NEU]]-Tabla25[[#This Row],[ESC_DUR_COR_COD_ESC_TG_NEU]]</f>
        <v>-485.60714285714289</v>
      </c>
      <c r="CC173" s="39">
        <f>Tabla25[[#This Row],[PAS_NUM_COR_COD_ESC_TG_POS]]-Tabla25[[#This Row],[ESC_NUM_COR_COD_ESC_TG_POS]]</f>
        <v>-1.3499999999999996</v>
      </c>
      <c r="CD173" s="39">
        <f>Tabla25[[#This Row],[PAS_DUR_COR_COD_ESC_TG_POS]]-Tabla25[[#This Row],[ESC_DUR_COR_COD_ESC_TG_POS]]</f>
        <v>-348.6888888888891</v>
      </c>
      <c r="CE173" s="39">
        <f>Tabla25[[#This Row],[PAS_NUM_COR_COD_ESC_TG_TOT]]-Tabla25[[#This Row],[ESC_NUM_COR_COD_ESC_TG_TOT]]</f>
        <v>-1.0333333333333337</v>
      </c>
      <c r="CF173" s="39">
        <f>Tabla25[[#This Row],[PAS_DUR_COR_COD_ESC_TG_TOT]]-Tabla25[[#This Row],[ESC_DUR_COR_COD_ESC_TG_TOT]]</f>
        <v>-414.86434782608694</v>
      </c>
      <c r="CG173" s="42">
        <f>Tabla25[[#This Row],[PAS_NUM_COR_COD_ROS_TG_NEG]]-Tabla25[[#This Row],[PAS_NUM_COR_COD_ESC_TG_NEG]]</f>
        <v>-0.75</v>
      </c>
      <c r="CH173" s="42">
        <f>Tabla25[[#This Row],[PAS_NUM_COR_COD_ROS_TG_NEU]]-Tabla25[[#This Row],[PAS_NUM_COR_COD_ESC_TG_NEU]]</f>
        <v>0.89999999999999991</v>
      </c>
      <c r="CI173" s="42">
        <f>Tabla25[[#This Row],[PAS_NUM_COR_COD_ROS_TG_POS]]-Tabla25[[#This Row],[PAS_NUM_COR_COD_ESC_TG_POS]]</f>
        <v>-0.75</v>
      </c>
      <c r="CJ173" s="42">
        <f>Tabla25[[#This Row],[PAS_NUM_COR_COD_ROS_TG_TOT]]-Tabla25[[#This Row],[PAS_NUM_COR_COD_ESC_TG_TOT]]</f>
        <v>-0.19999999999999973</v>
      </c>
      <c r="CK173" s="42">
        <f>Tabla25[[#This Row],[PAS_DUR_COR_COD_ROS_TG_NEG]]-Tabla25[[#This Row],[PAS_DUR_COR_COD_ESC_TG_NEG]]</f>
        <v>-112.23529411764696</v>
      </c>
      <c r="CL173" s="42">
        <f>Tabla25[[#This Row],[PAS_DUR_COR_COD_ROS_TG_NEU]]-Tabla25[[#This Row],[PAS_DUR_COR_COD_ESC_TG_NEU]]</f>
        <v>78.474789915966312</v>
      </c>
      <c r="CM173" s="42">
        <f>Tabla25[[#This Row],[PAS_DUR_COR_COD_ROS_TG_POS]]-Tabla25[[#This Row],[PAS_DUR_COR_COD_ESC_TG_POS]]</f>
        <v>-237.86666666666656</v>
      </c>
      <c r="CN173" s="42">
        <f>Tabla25[[#This Row],[PAS_DUR_COR_COD_ROS_TG_TOT]]-Tabla25[[#This Row],[PAS_DUR_COR_COD_ESC_TG_TOT]]</f>
        <v>-86.062999112688544</v>
      </c>
      <c r="CO173" s="44">
        <f>Tabla25[[#This Row],[ESC_NUM_COR_COD_ROS_TG_NEG]]-Tabla25[[#This Row],[ESC_NUM_COR_COD_ESC_TG_NEG]]</f>
        <v>-0.20000000000000018</v>
      </c>
      <c r="CP173" s="44">
        <f>Tabla25[[#This Row],[ESC_NUM_COR_COD_ROS_TG_NEU]]-Tabla25[[#This Row],[ESC_NUM_COR_COD_ESC_TG_NEU]]</f>
        <v>-2.1000000000000005</v>
      </c>
      <c r="CQ173" s="44">
        <f>Tabla25[[#This Row],[ESC_NUM_COR_COD_ROS_TG_POS]]-Tabla25[[#This Row],[ESC_NUM_COR_COD_ESC_TG_POS]]</f>
        <v>-2</v>
      </c>
      <c r="CR173" s="44">
        <f>Tabla25[[#This Row],[ESC_NUM_COR_COD_ROS_TG_TOT]]-Tabla25[[#This Row],[ESC_NUM_COR_COD_ESC_TG_TOT]]</f>
        <v>-1.4333333333333336</v>
      </c>
      <c r="CS173" s="44">
        <f>Tabla25[[#This Row],[ESC_DUR_COR_COD_ROS_TG_NEG]]-Tabla25[[#This Row],[ESC_DUR_COR_COD_ESC_TG_NEG]]</f>
        <v>-204.25</v>
      </c>
      <c r="CT173" s="44">
        <f>Tabla25[[#This Row],[ESC_DUR_COR_COD_ROS_TG_NEU]]-Tabla25[[#This Row],[ESC_DUR_COR_COD_ESC_TG_NEU]]</f>
        <v>-612.625</v>
      </c>
      <c r="CU173" s="44">
        <f>Tabla25[[#This Row],[ESC_DUR_COR_COD_ROS_TG_POS]]-Tabla25[[#This Row],[ESC_DUR_COR_COD_ESC_TG_POS]]</f>
        <v>-438.88888888888891</v>
      </c>
      <c r="CV173" s="44">
        <f>Tabla25[[#This Row],[ESC_DUR_COR_COD_ROS_TG_TOT]]-Tabla25[[#This Row],[ESC_DUR_COR_COD_ESC_TG_TOT]]</f>
        <v>-424.41714285714284</v>
      </c>
      <c r="CW173" s="47">
        <f>Tabla25[[#This Row],[ROS_NUM_COR_COD_ROS_TG_NEG]]-Tabla25[[#This Row],[ROS_NUM_COR_COD_ESC_TG_NEG]]</f>
        <v>0.33333333333333348</v>
      </c>
      <c r="CX173" s="47">
        <f>Tabla25[[#This Row],[ROS_NUM_COR_COD_ROS_TG_NEU]]-Tabla25[[#This Row],[ROS_NUM_COR_COD_ESC_TG_NEU]]</f>
        <v>1.5999999999999996</v>
      </c>
      <c r="CY173" s="47">
        <f>Tabla25[[#This Row],[ROS_NUM_COR_COD_ROS_TG_POS]]-Tabla25[[#This Row],[ROS_NUM_COR_COD_ESC_TG_POS]]</f>
        <v>0.60000000000000009</v>
      </c>
      <c r="CZ173" s="47">
        <f>Tabla25[[#This Row],[ROS_NUM_COR_COD_ROS_TG_TOT]]-Tabla25[[#This Row],[ROS_NUM_COR_COD_ESC_TG_TOT]]</f>
        <v>0.86206896551724155</v>
      </c>
      <c r="DA173" s="47">
        <f>Tabla25[[#This Row],[ROS_DUR_COR_COD_ROS_TG_NEG]]-Tabla25[[#This Row],[ROS_DUR_COR_COD_ESC_TG_NEG]]</f>
        <v>-312.06666666666672</v>
      </c>
      <c r="DB173" s="47">
        <f>Tabla25[[#This Row],[ROS_DUR_COR_COD_ROS_TG_NEU]]-Tabla25[[#This Row],[ROS_DUR_COR_COD_ESC_TG_NEU]]</f>
        <v>-159</v>
      </c>
      <c r="DC173" s="47">
        <f>Tabla25[[#This Row],[ROS_DUR_COR_COD_ROS_TG_POS]]-Tabla25[[#This Row],[ROS_DUR_COR_COD_ESC_TG_POS]]</f>
        <v>-86.375</v>
      </c>
      <c r="DD173" s="47">
        <f>Tabla25[[#This Row],[ROS_DUR_COR_COD_ROS_TG_TOT]]-Tabla25[[#This Row],[ROS_DUR_COR_COD_ESC_TG_TOT]]</f>
        <v>-151.80562659846544</v>
      </c>
      <c r="DE173" s="57">
        <v>201.83333333333334</v>
      </c>
      <c r="DF173" s="57">
        <v>245.375</v>
      </c>
      <c r="DG173" s="57">
        <v>200.22222222222223</v>
      </c>
      <c r="DH173" s="57">
        <v>216.34782608695653</v>
      </c>
      <c r="DI173" s="57">
        <v>270.8</v>
      </c>
      <c r="DJ173" s="57">
        <v>275</v>
      </c>
      <c r="DK173" s="57">
        <v>226.625</v>
      </c>
      <c r="DL173" s="57">
        <v>251</v>
      </c>
      <c r="DM173" s="57">
        <v>144.14285714285714</v>
      </c>
      <c r="DN173" s="57">
        <v>193.75</v>
      </c>
      <c r="DO173" s="57">
        <v>264</v>
      </c>
      <c r="DP173" s="57">
        <v>197.28571428571428</v>
      </c>
      <c r="DQ173" s="57">
        <v>320.5</v>
      </c>
      <c r="DR173" s="57">
        <v>242</v>
      </c>
      <c r="DS173" s="57">
        <v>291.77777777777777</v>
      </c>
      <c r="DT173" s="57">
        <v>285.04000000000002</v>
      </c>
      <c r="DU173" s="57">
        <v>258.8235294117647</v>
      </c>
      <c r="DV173" s="57">
        <v>263.29411764705884</v>
      </c>
      <c r="DW173" s="57">
        <v>219.53333333333333</v>
      </c>
      <c r="DX173" s="57">
        <v>248.34693877551021</v>
      </c>
      <c r="DY173" s="57">
        <v>220.70588235294119</v>
      </c>
      <c r="DZ173" s="57">
        <v>258.92857142857144</v>
      </c>
      <c r="EA173" s="57">
        <v>239.86666666666667</v>
      </c>
      <c r="EB173" s="57">
        <v>238.58695652173913</v>
      </c>
      <c r="EC173" s="57">
        <f>Tabla25[[#This Row],[ROS_1DU_COR_COD_ROS_TG_NEG]]-Tabla25[[#This Row],[ROS_1DU_COR_COD_ESC_TG_NEG]]</f>
        <v>-68.966666666666669</v>
      </c>
      <c r="ED173" s="57">
        <f>Tabla25[[#This Row],[ROS_1DU_COR_COD_ROS_TG_NEU]]-Tabla25[[#This Row],[ROS_1DU_COR_COD_ESC_TG_NEU]]</f>
        <v>-29.625</v>
      </c>
      <c r="EE173" s="57">
        <f>Tabla25[[#This Row],[ROS_1DU_COR_COD_ROS_TG_POS]]-Tabla25[[#This Row],[ROS_1DU_COR_COD_ESC_TG_POS]]</f>
        <v>-26.402777777777771</v>
      </c>
      <c r="EF173" s="57">
        <f>Tabla25[[#This Row],[ROS_1DU_COR_COD_ROS_TG_TOT]]-Tabla25[[#This Row],[ROS_1DU_COR_COD_ESC_TG_TOT]]</f>
        <v>-34.65217391304347</v>
      </c>
      <c r="EG173" s="57">
        <f>Tabla25[[#This Row],[ESC_1DU_COR_COD_ROS_TG_NEG]]-Tabla25[[#This Row],[ESC_1DU_COR_COD_ESC_TG_NEG]]</f>
        <v>-176.35714285714286</v>
      </c>
      <c r="EH173" s="57">
        <f>Tabla25[[#This Row],[ESC_1DU_COR_COD_ROS_TG_NEU]]-Tabla25[[#This Row],[ESC_1DU_COR_COD_ESC_TG_NEU]]</f>
        <v>-48.25</v>
      </c>
      <c r="EI173" s="57">
        <f>Tabla25[[#This Row],[ESC_1DU_COR_COD_ROS_TG_POS]]-Tabla25[[#This Row],[ESC_1DU_COR_COD_ESC_TG_POS]]</f>
        <v>-27.777777777777771</v>
      </c>
      <c r="EJ173" s="57">
        <f>Tabla25[[#This Row],[ESC_1DU_COR_COD_ROS_TG_TOT]]-Tabla25[[#This Row],[ESC_1DU_COR_COD_ESC_TG_TOT]]</f>
        <v>-87.754285714285743</v>
      </c>
      <c r="EK173" s="57">
        <f>Tabla25[[#This Row],[PAS_1DU_COR_COD_ROS_TG_NEG]]-Tabla25[[#This Row],[PAS_1DU_COR_COD_ESC_TG_NEG]]</f>
        <v>38.117647058823508</v>
      </c>
      <c r="EL173" s="57">
        <f>Tabla25[[#This Row],[PAS_1DU_COR_COD_ROS_TG_NEU]]-Tabla25[[#This Row],[PAS_1DU_COR_COD_ESC_TG_NEU]]</f>
        <v>4.3655462184873954</v>
      </c>
      <c r="EM173" s="57">
        <f>Tabla25[[#This Row],[PAS_1DU_COR_COD_ROS_TG_POS]]-Tabla25[[#This Row],[PAS_1DU_COR_COD_ESC_TG_POS]]</f>
        <v>-20.333333333333343</v>
      </c>
      <c r="EN173" s="57">
        <f>Tabla25[[#This Row],[PAS_1DU_COR_COD_ROS_TG_TOT]]-Tabla25[[#This Row],[PAS_1DU_COR_COD_ESC_TG_TOT]]</f>
        <v>9.759982253771085</v>
      </c>
    </row>
    <row r="174" spans="1:144" x14ac:dyDescent="0.3">
      <c r="A174" s="2" t="s">
        <v>172</v>
      </c>
      <c r="B174" s="2">
        <v>50</v>
      </c>
      <c r="C174" s="2">
        <v>2</v>
      </c>
      <c r="D174" s="2">
        <v>58</v>
      </c>
      <c r="E174" s="19">
        <v>2.8</v>
      </c>
      <c r="F174" s="19">
        <v>1583.8181818181818</v>
      </c>
      <c r="G174" s="19">
        <v>3.15</v>
      </c>
      <c r="H174" s="19">
        <v>1739.4166666666667</v>
      </c>
      <c r="I174" s="19">
        <v>2.95</v>
      </c>
      <c r="J174" s="19">
        <v>1557.6666666666667</v>
      </c>
      <c r="K174" s="19">
        <v>2.9666666666666668</v>
      </c>
      <c r="L174" s="19">
        <v>1628.2</v>
      </c>
      <c r="M174" s="21">
        <v>3.35</v>
      </c>
      <c r="N174" s="21">
        <v>1798.3333333333333</v>
      </c>
      <c r="O174" s="21">
        <v>2.7</v>
      </c>
      <c r="P174" s="21">
        <v>1610.3636363636363</v>
      </c>
      <c r="Q174" s="21">
        <v>3.1</v>
      </c>
      <c r="R174" s="21">
        <v>1584.7692307692307</v>
      </c>
      <c r="S174" s="21">
        <v>3.05</v>
      </c>
      <c r="T174" s="21">
        <v>1663.7777777777778</v>
      </c>
      <c r="U174" s="22">
        <v>4.5555555555555554</v>
      </c>
      <c r="V174" s="22">
        <v>1573</v>
      </c>
      <c r="W174" s="22">
        <v>3.2857142857142856</v>
      </c>
      <c r="X174" s="22">
        <v>1344</v>
      </c>
      <c r="Y174" s="22">
        <v>3.875</v>
      </c>
      <c r="Z174" s="22">
        <v>1273.4000000000001</v>
      </c>
      <c r="AA174" s="22">
        <v>3.9583333333333335</v>
      </c>
      <c r="AB174" s="22">
        <v>1408.409090909091</v>
      </c>
      <c r="AC174" s="24">
        <v>2</v>
      </c>
      <c r="AD174" s="24">
        <v>643.06666666666672</v>
      </c>
      <c r="AE174" s="24">
        <v>2.7857142857142856</v>
      </c>
      <c r="AF174" s="24">
        <v>1115.8181818181818</v>
      </c>
      <c r="AG174" s="24">
        <v>2.0625</v>
      </c>
      <c r="AH174" s="24">
        <v>861.63636363636363</v>
      </c>
      <c r="AI174" s="24">
        <v>2.25</v>
      </c>
      <c r="AJ174" s="24">
        <v>848.59459459459458</v>
      </c>
      <c r="AK174" s="26">
        <v>1</v>
      </c>
      <c r="AL174" s="26">
        <v>481.5</v>
      </c>
      <c r="AM174" s="26">
        <v>1.4444444444444444</v>
      </c>
      <c r="AN174" s="26">
        <v>1092</v>
      </c>
      <c r="AO174" s="26">
        <v>2.5555555555555554</v>
      </c>
      <c r="AP174" s="26">
        <v>1015.5714285714286</v>
      </c>
      <c r="AQ174" s="26">
        <v>1.72</v>
      </c>
      <c r="AR174" s="26">
        <v>893.5333333333333</v>
      </c>
      <c r="AS174" s="28">
        <v>5.7142857142857144</v>
      </c>
      <c r="AT174" s="28">
        <v>1877</v>
      </c>
      <c r="AU174" s="28">
        <v>5.1111111111111107</v>
      </c>
      <c r="AV174" s="28">
        <v>1709.3333333333333</v>
      </c>
      <c r="AW174" s="28">
        <v>4.5555555555555554</v>
      </c>
      <c r="AX174" s="28">
        <v>1390.8888888888889</v>
      </c>
      <c r="AY174" s="28">
        <v>5.08</v>
      </c>
      <c r="AZ174" s="28">
        <v>1641.64</v>
      </c>
      <c r="BA174" s="33">
        <f>Tabla25[[#This Row],[ROS_NUM_COR_COD_ROS_TG_NEG]]-Tabla25[[#This Row],[PAS_NUM_COR_COD_ROS_TG_NEG]]</f>
        <v>2.3642857142857143</v>
      </c>
      <c r="BB174" s="33">
        <f>Tabla25[[#This Row],[ROS_DUR_COR_COD_ROS_TG_NEG]]-Tabla25[[#This Row],[PAS_DUR_COR_COD_ROS_TG_NEG]]</f>
        <v>78.666666666666742</v>
      </c>
      <c r="BC174" s="33">
        <f>Tabla25[[#This Row],[ROS_NUM_COR_COD_ROS_TG_NEU]]-Tabla25[[#This Row],[PAS_NUM_COR_COD_ROS_TG_NEU]]</f>
        <v>2.4111111111111105</v>
      </c>
      <c r="BD174" s="33">
        <f>Tabla25[[#This Row],[ROS_DUR_COR_COD_ROS_TG_NEU]]-Tabla25[[#This Row],[PAS_DUR_COR_COD_ROS_TG_NEU]]</f>
        <v>98.969696969696997</v>
      </c>
      <c r="BE174" s="33">
        <f>Tabla25[[#This Row],[ROS_NUM_COR_COD_ROS_TG_POS]]-Tabla25[[#This Row],[PAS_NUM_COR_COD_ROS_TG_POS]]</f>
        <v>1.4555555555555553</v>
      </c>
      <c r="BF174" s="33">
        <f>Tabla25[[#This Row],[ROS_DUR_COR_COD_ROS_TG_POS]]-Tabla25[[#This Row],[PAS_DUR_COR_COD_ROS_TG_POS]]</f>
        <v>-193.8803418803418</v>
      </c>
      <c r="BG174" s="33">
        <f>Tabla25[[#This Row],[ROS_NUM_COR_COD_ROS_TG_TOT]]-Tabla25[[#This Row],[PAS_NUM_COR_COD_ROS_TG_TOT]]</f>
        <v>2.0300000000000002</v>
      </c>
      <c r="BH174" s="33">
        <f>Tabla25[[#This Row],[ROS_DUR_COR_COD_ROS_TG_TOT]]-Tabla25[[#This Row],[PAS_DUR_COR_COD_ROS_TG_TOT]]</f>
        <v>-22.137777777777728</v>
      </c>
      <c r="BI174" s="30">
        <f>Tabla25[[#This Row],[ROS_NUM_COR_COD_ESC_TG_NEG]]-Tabla25[[#This Row],[PAS_NUM_COR_COD_ESC_TG_NEG]]</f>
        <v>-1.7999999999999998</v>
      </c>
      <c r="BJ174" s="30">
        <f>Tabla25[[#This Row],[ROS_DUR_COR_COD_ESC_TG_NEG]]-Tabla25[[#This Row],[PAS_DUR_COR_COD_ESC_TG_NEG]]</f>
        <v>-1102.3181818181818</v>
      </c>
      <c r="BK174" s="30">
        <f>Tabla25[[#This Row],[ROS_NUM_COR_COD_ESC_TG_NEU]]-Tabla25[[#This Row],[PAS_NUM_COR_COD_ESC_TG_NEU]]</f>
        <v>-1.7055555555555555</v>
      </c>
      <c r="BL174" s="30">
        <f>Tabla25[[#This Row],[ROS_DUR_COR_COD_ESC_TG_NEU]]-Tabla25[[#This Row],[PAS_DUR_COR_COD_ESC_TG_NEU]]</f>
        <v>-647.41666666666674</v>
      </c>
      <c r="BM174" s="30">
        <f>Tabla25[[#This Row],[ROS_NUM_COR_COD_ESC_TG_POS]]-Tabla25[[#This Row],[PAS_NUM_COR_COD_ESC_TG_POS]]</f>
        <v>-0.39444444444444482</v>
      </c>
      <c r="BN174" s="30">
        <f>Tabla25[[#This Row],[ROS_DUR_COR_COD_ESC_TG_POS]]-Tabla25[[#This Row],[PAS_DUR_COR_COD_ESC_TG_POS]]</f>
        <v>-542.09523809523819</v>
      </c>
      <c r="BO174" s="30">
        <f>Tabla25[[#This Row],[ROS_NUM_COR_COD_ESC_TG_TOT]]-Tabla25[[#This Row],[PAS_NUM_COR_COD_ESC_TG_TOT]]</f>
        <v>-1.2466666666666668</v>
      </c>
      <c r="BP174" s="30">
        <f>Tabla25[[#This Row],[ROS_DUR_COR_COD_ESC_TG_TOT]]-Tabla25[[#This Row],[PAS_DUR_COR_COD_ESC_TG_TOT]]</f>
        <v>-734.66666666666674</v>
      </c>
      <c r="BQ174" s="36">
        <f>Tabla25[[#This Row],[PAS_NUM_COR_COD_ROS_TG_NEG]]-Tabla25[[#This Row],[ESC_NUM_COR_COD_ROS_TG_NEG]]</f>
        <v>1.35</v>
      </c>
      <c r="BR174" s="36">
        <f>Tabla25[[#This Row],[PAS_DUR_COR_COD_ROS_TG_NEG]]-Tabla25[[#This Row],[ESC_DUR_COR_COD_ROS_TG_NEG]]</f>
        <v>1155.2666666666664</v>
      </c>
      <c r="BS174" s="36">
        <f>Tabla25[[#This Row],[PAS_NUM_COR_COD_ROS_TG_NEU]]-Tabla25[[#This Row],[ESC_NUM_COR_COD_ROS_TG_NEU]]</f>
        <v>-8.571428571428541E-2</v>
      </c>
      <c r="BT174" s="36">
        <f>Tabla25[[#This Row],[PAS_DUR_COR_COD_ROS_TG_NEU]]-Tabla25[[#This Row],[ESC_DUR_COR_COD_ROS_TG_NEU]]</f>
        <v>494.5454545454545</v>
      </c>
      <c r="BU174" s="36">
        <f>Tabla25[[#This Row],[PAS_NUM_COR_COD_ROS_TG_POS]]-Tabla25[[#This Row],[ESC_NUM_COR_COD_ROS_TG_POS]]</f>
        <v>1.0375000000000001</v>
      </c>
      <c r="BV174" s="36">
        <f>Tabla25[[#This Row],[PAS_DUR_COR_COD_ROS_TG_POS]]-Tabla25[[#This Row],[ESC_DUR_COR_COD_ROS_TG_POS]]</f>
        <v>723.13286713286709</v>
      </c>
      <c r="BW174" s="36">
        <f>Tabla25[[#This Row],[PAS_NUM_COR_COD_ROS_TG_TOT]]-Tabla25[[#This Row],[ESC_NUM_COR_COD_ROS_TG_TOT]]</f>
        <v>0.79999999999999982</v>
      </c>
      <c r="BX174" s="36">
        <f>Tabla25[[#This Row],[PAS_DUR_COR_COD_ROS_TG_TOT]]-Tabla25[[#This Row],[ESC_DUR_COR_COD_ROS_TG_TOT]]</f>
        <v>815.18318318318325</v>
      </c>
      <c r="BY174" s="39">
        <f>Tabla25[[#This Row],[PAS_NUM_COR_COD_ESC_TG_NEG]]-Tabla25[[#This Row],[ESC_NUM_COR_COD_ESC_TG_NEG]]</f>
        <v>-1.7555555555555555</v>
      </c>
      <c r="BZ174" s="39">
        <f>Tabla25[[#This Row],[PAS_DUR_COR_COD_ESC_TG_NEG]]-Tabla25[[#This Row],[ESC_DUR_COR_COD_ESC_TG_NEG]]</f>
        <v>10.818181818181756</v>
      </c>
      <c r="CA174" s="39">
        <f>Tabla25[[#This Row],[PAS_NUM_COR_COD_ESC_TG_NEU]]-Tabla25[[#This Row],[ESC_NUM_COR_COD_ESC_TG_NEU]]</f>
        <v>-0.13571428571428568</v>
      </c>
      <c r="CB174" s="39">
        <f>Tabla25[[#This Row],[PAS_DUR_COR_COD_ESC_TG_NEU]]-Tabla25[[#This Row],[ESC_DUR_COR_COD_ESC_TG_NEU]]</f>
        <v>395.41666666666674</v>
      </c>
      <c r="CC174" s="39">
        <f>Tabla25[[#This Row],[PAS_NUM_COR_COD_ESC_TG_POS]]-Tabla25[[#This Row],[ESC_NUM_COR_COD_ESC_TG_POS]]</f>
        <v>-0.92499999999999982</v>
      </c>
      <c r="CD174" s="39">
        <f>Tabla25[[#This Row],[PAS_DUR_COR_COD_ESC_TG_POS]]-Tabla25[[#This Row],[ESC_DUR_COR_COD_ESC_TG_POS]]</f>
        <v>284.26666666666665</v>
      </c>
      <c r="CE174" s="39">
        <f>Tabla25[[#This Row],[PAS_NUM_COR_COD_ESC_TG_TOT]]-Tabla25[[#This Row],[ESC_NUM_COR_COD_ESC_TG_TOT]]</f>
        <v>-0.9916666666666667</v>
      </c>
      <c r="CF174" s="39">
        <f>Tabla25[[#This Row],[PAS_DUR_COR_COD_ESC_TG_TOT]]-Tabla25[[#This Row],[ESC_DUR_COR_COD_ESC_TG_TOT]]</f>
        <v>219.79090909090905</v>
      </c>
      <c r="CG174" s="42">
        <f>Tabla25[[#This Row],[PAS_NUM_COR_COD_ROS_TG_NEG]]-Tabla25[[#This Row],[PAS_NUM_COR_COD_ESC_TG_NEG]]</f>
        <v>0.55000000000000027</v>
      </c>
      <c r="CH174" s="42">
        <f>Tabla25[[#This Row],[PAS_NUM_COR_COD_ROS_TG_NEU]]-Tabla25[[#This Row],[PAS_NUM_COR_COD_ESC_TG_NEU]]</f>
        <v>-0.44999999999999973</v>
      </c>
      <c r="CI174" s="42">
        <f>Tabla25[[#This Row],[PAS_NUM_COR_COD_ROS_TG_POS]]-Tabla25[[#This Row],[PAS_NUM_COR_COD_ESC_TG_POS]]</f>
        <v>0.14999999999999991</v>
      </c>
      <c r="CJ174" s="42">
        <f>Tabla25[[#This Row],[PAS_NUM_COR_COD_ROS_TG_TOT]]-Tabla25[[#This Row],[PAS_NUM_COR_COD_ESC_TG_TOT]]</f>
        <v>8.3333333333333037E-2</v>
      </c>
      <c r="CK174" s="42">
        <f>Tabla25[[#This Row],[PAS_DUR_COR_COD_ROS_TG_NEG]]-Tabla25[[#This Row],[PAS_DUR_COR_COD_ESC_TG_NEG]]</f>
        <v>214.5151515151515</v>
      </c>
      <c r="CL174" s="42">
        <f>Tabla25[[#This Row],[PAS_DUR_COR_COD_ROS_TG_NEU]]-Tabla25[[#This Row],[PAS_DUR_COR_COD_ESC_TG_NEU]]</f>
        <v>-129.05303030303048</v>
      </c>
      <c r="CM174" s="42">
        <f>Tabla25[[#This Row],[PAS_DUR_COR_COD_ROS_TG_POS]]-Tabla25[[#This Row],[PAS_DUR_COR_COD_ESC_TG_POS]]</f>
        <v>27.102564102563974</v>
      </c>
      <c r="CN174" s="42">
        <f>Tabla25[[#This Row],[PAS_DUR_COR_COD_ROS_TG_TOT]]-Tabla25[[#This Row],[PAS_DUR_COR_COD_ESC_TG_TOT]]</f>
        <v>35.577777777777783</v>
      </c>
      <c r="CO174" s="44">
        <f>Tabla25[[#This Row],[ESC_NUM_COR_COD_ROS_TG_NEG]]-Tabla25[[#This Row],[ESC_NUM_COR_COD_ESC_TG_NEG]]</f>
        <v>-2.5555555555555554</v>
      </c>
      <c r="CP174" s="44">
        <f>Tabla25[[#This Row],[ESC_NUM_COR_COD_ROS_TG_NEU]]-Tabla25[[#This Row],[ESC_NUM_COR_COD_ESC_TG_NEU]]</f>
        <v>-0.5</v>
      </c>
      <c r="CQ174" s="44">
        <f>Tabla25[[#This Row],[ESC_NUM_COR_COD_ROS_TG_POS]]-Tabla25[[#This Row],[ESC_NUM_COR_COD_ESC_TG_POS]]</f>
        <v>-1.8125</v>
      </c>
      <c r="CR174" s="44">
        <f>Tabla25[[#This Row],[ESC_NUM_COR_COD_ROS_TG_TOT]]-Tabla25[[#This Row],[ESC_NUM_COR_COD_ESC_TG_TOT]]</f>
        <v>-1.7083333333333335</v>
      </c>
      <c r="CS174" s="44">
        <f>Tabla25[[#This Row],[ESC_DUR_COR_COD_ROS_TG_NEG]]-Tabla25[[#This Row],[ESC_DUR_COR_COD_ESC_TG_NEG]]</f>
        <v>-929.93333333333328</v>
      </c>
      <c r="CT174" s="44">
        <f>Tabla25[[#This Row],[ESC_DUR_COR_COD_ROS_TG_NEU]]-Tabla25[[#This Row],[ESC_DUR_COR_COD_ESC_TG_NEU]]</f>
        <v>-228.18181818181824</v>
      </c>
      <c r="CU174" s="44">
        <f>Tabla25[[#This Row],[ESC_DUR_COR_COD_ROS_TG_POS]]-Tabla25[[#This Row],[ESC_DUR_COR_COD_ESC_TG_POS]]</f>
        <v>-411.76363636363646</v>
      </c>
      <c r="CV174" s="44">
        <f>Tabla25[[#This Row],[ESC_DUR_COR_COD_ROS_TG_TOT]]-Tabla25[[#This Row],[ESC_DUR_COR_COD_ESC_TG_TOT]]</f>
        <v>-559.81449631449641</v>
      </c>
      <c r="CW174" s="47">
        <f>Tabla25[[#This Row],[ROS_NUM_COR_COD_ROS_TG_NEG]]-Tabla25[[#This Row],[ROS_NUM_COR_COD_ESC_TG_NEG]]</f>
        <v>4.7142857142857144</v>
      </c>
      <c r="CX174" s="47">
        <f>Tabla25[[#This Row],[ROS_NUM_COR_COD_ROS_TG_NEU]]-Tabla25[[#This Row],[ROS_NUM_COR_COD_ESC_TG_NEU]]</f>
        <v>3.6666666666666661</v>
      </c>
      <c r="CY174" s="47">
        <f>Tabla25[[#This Row],[ROS_NUM_COR_COD_ROS_TG_POS]]-Tabla25[[#This Row],[ROS_NUM_COR_COD_ESC_TG_POS]]</f>
        <v>2</v>
      </c>
      <c r="CZ174" s="47">
        <f>Tabla25[[#This Row],[ROS_NUM_COR_COD_ROS_TG_TOT]]-Tabla25[[#This Row],[ROS_NUM_COR_COD_ESC_TG_TOT]]</f>
        <v>3.3600000000000003</v>
      </c>
      <c r="DA174" s="47">
        <f>Tabla25[[#This Row],[ROS_DUR_COR_COD_ROS_TG_NEG]]-Tabla25[[#This Row],[ROS_DUR_COR_COD_ESC_TG_NEG]]</f>
        <v>1395.5</v>
      </c>
      <c r="DB174" s="47">
        <f>Tabla25[[#This Row],[ROS_DUR_COR_COD_ROS_TG_NEU]]-Tabla25[[#This Row],[ROS_DUR_COR_COD_ESC_TG_NEU]]</f>
        <v>617.33333333333326</v>
      </c>
      <c r="DC174" s="47">
        <f>Tabla25[[#This Row],[ROS_DUR_COR_COD_ROS_TG_POS]]-Tabla25[[#This Row],[ROS_DUR_COR_COD_ESC_TG_POS]]</f>
        <v>375.31746031746036</v>
      </c>
      <c r="DD174" s="47">
        <f>Tabla25[[#This Row],[ROS_DUR_COR_COD_ROS_TG_TOT]]-Tabla25[[#This Row],[ROS_DUR_COR_COD_ESC_TG_TOT]]</f>
        <v>748.1066666666668</v>
      </c>
      <c r="DE174" s="57">
        <v>346.42857142857144</v>
      </c>
      <c r="DF174" s="57">
        <v>330</v>
      </c>
      <c r="DG174" s="57">
        <v>287.66666666666669</v>
      </c>
      <c r="DH174" s="57">
        <v>319.36</v>
      </c>
      <c r="DI174" s="57">
        <v>301</v>
      </c>
      <c r="DJ174" s="57">
        <v>324.5</v>
      </c>
      <c r="DK174" s="57">
        <v>336.71428571428572</v>
      </c>
      <c r="DL174" s="57">
        <v>323.93333333333334</v>
      </c>
      <c r="DM174" s="57">
        <v>268.2</v>
      </c>
      <c r="DN174" s="57">
        <v>365.63636363636363</v>
      </c>
      <c r="DO174" s="57">
        <v>320.45454545454544</v>
      </c>
      <c r="DP174" s="57">
        <v>312.70270270270271</v>
      </c>
      <c r="DQ174" s="57">
        <v>350.94117647058823</v>
      </c>
      <c r="DR174" s="57">
        <v>338.25</v>
      </c>
      <c r="DS174" s="57">
        <v>334.93333333333334</v>
      </c>
      <c r="DT174" s="57">
        <v>342.02272727272725</v>
      </c>
      <c r="DU174" s="57">
        <v>317.66666666666669</v>
      </c>
      <c r="DV174" s="57">
        <v>348.72727272727275</v>
      </c>
      <c r="DW174" s="57">
        <v>342.69230769230768</v>
      </c>
      <c r="DX174" s="57">
        <v>336.19444444444446</v>
      </c>
      <c r="DY174" s="57">
        <v>337.54545454545456</v>
      </c>
      <c r="DZ174" s="57">
        <v>354.33333333333331</v>
      </c>
      <c r="EA174" s="57">
        <v>321.91666666666669</v>
      </c>
      <c r="EB174" s="57">
        <v>337.94285714285712</v>
      </c>
      <c r="EC174" s="57">
        <f>Tabla25[[#This Row],[ROS_1DU_COR_COD_ROS_TG_NEG]]-Tabla25[[#This Row],[ROS_1DU_COR_COD_ESC_TG_NEG]]</f>
        <v>45.428571428571445</v>
      </c>
      <c r="ED174" s="57">
        <f>Tabla25[[#This Row],[ROS_1DU_COR_COD_ROS_TG_NEU]]-Tabla25[[#This Row],[ROS_1DU_COR_COD_ESC_TG_NEU]]</f>
        <v>5.5</v>
      </c>
      <c r="EE174" s="57">
        <f>Tabla25[[#This Row],[ROS_1DU_COR_COD_ROS_TG_POS]]-Tabla25[[#This Row],[ROS_1DU_COR_COD_ESC_TG_POS]]</f>
        <v>-49.047619047619037</v>
      </c>
      <c r="EF174" s="57">
        <f>Tabla25[[#This Row],[ROS_1DU_COR_COD_ROS_TG_TOT]]-Tabla25[[#This Row],[ROS_1DU_COR_COD_ESC_TG_TOT]]</f>
        <v>-4.5733333333333235</v>
      </c>
      <c r="EG174" s="57">
        <f>Tabla25[[#This Row],[ESC_1DU_COR_COD_ROS_TG_NEG]]-Tabla25[[#This Row],[ESC_1DU_COR_COD_ESC_TG_NEG]]</f>
        <v>-82.741176470588243</v>
      </c>
      <c r="EH174" s="57">
        <f>Tabla25[[#This Row],[ESC_1DU_COR_COD_ROS_TG_NEU]]-Tabla25[[#This Row],[ESC_1DU_COR_COD_ESC_TG_NEU]]</f>
        <v>27.386363636363626</v>
      </c>
      <c r="EI174" s="57">
        <f>Tabla25[[#This Row],[ESC_1DU_COR_COD_ROS_TG_POS]]-Tabla25[[#This Row],[ESC_1DU_COR_COD_ESC_TG_POS]]</f>
        <v>-14.478787878787898</v>
      </c>
      <c r="EJ174" s="57">
        <f>Tabla25[[#This Row],[ESC_1DU_COR_COD_ROS_TG_TOT]]-Tabla25[[#This Row],[ESC_1DU_COR_COD_ESC_TG_TOT]]</f>
        <v>-29.320024570024543</v>
      </c>
      <c r="EK174" s="57">
        <f>Tabla25[[#This Row],[PAS_1DU_COR_COD_ROS_TG_NEG]]-Tabla25[[#This Row],[PAS_1DU_COR_COD_ESC_TG_NEG]]</f>
        <v>-19.878787878787875</v>
      </c>
      <c r="EL174" s="57">
        <f>Tabla25[[#This Row],[PAS_1DU_COR_COD_ROS_TG_NEU]]-Tabla25[[#This Row],[PAS_1DU_COR_COD_ESC_TG_NEU]]</f>
        <v>-5.6060606060605664</v>
      </c>
      <c r="EM174" s="57">
        <f>Tabla25[[#This Row],[PAS_1DU_COR_COD_ROS_TG_POS]]-Tabla25[[#This Row],[PAS_1DU_COR_COD_ESC_TG_POS]]</f>
        <v>20.775641025640994</v>
      </c>
      <c r="EN174" s="57">
        <f>Tabla25[[#This Row],[PAS_1DU_COR_COD_ROS_TG_TOT]]-Tabla25[[#This Row],[PAS_1DU_COR_COD_ESC_TG_TOT]]</f>
        <v>-1.7484126984126647</v>
      </c>
    </row>
    <row r="175" spans="1:144" x14ac:dyDescent="0.3">
      <c r="A175" s="2" t="s">
        <v>173</v>
      </c>
      <c r="B175" s="2">
        <v>50</v>
      </c>
      <c r="C175" s="2">
        <v>2</v>
      </c>
      <c r="D175" s="2">
        <v>54</v>
      </c>
      <c r="E175" s="19">
        <v>1.75</v>
      </c>
      <c r="F175" s="19">
        <v>934.58333333333337</v>
      </c>
      <c r="G175" s="19">
        <v>2.4</v>
      </c>
      <c r="H175" s="19">
        <v>955.29411764705878</v>
      </c>
      <c r="I175" s="19">
        <v>3.15</v>
      </c>
      <c r="J175" s="19">
        <v>1118.8333333333333</v>
      </c>
      <c r="K175" s="19">
        <v>2.4333333333333331</v>
      </c>
      <c r="L175" s="19">
        <v>1012.6382978723404</v>
      </c>
      <c r="M175" s="21">
        <v>4.55</v>
      </c>
      <c r="N175" s="21">
        <v>1682.1052631578948</v>
      </c>
      <c r="O175" s="21">
        <v>3.85</v>
      </c>
      <c r="P175" s="21">
        <v>1566</v>
      </c>
      <c r="Q175" s="21">
        <v>3.3</v>
      </c>
      <c r="R175" s="21">
        <v>1093.8</v>
      </c>
      <c r="S175" s="21">
        <v>3.9</v>
      </c>
      <c r="T175" s="21">
        <v>1436.75</v>
      </c>
      <c r="U175" s="22">
        <v>2.7777777777777777</v>
      </c>
      <c r="V175" s="22">
        <v>1206</v>
      </c>
      <c r="W175" s="22">
        <v>3.4</v>
      </c>
      <c r="X175" s="22">
        <v>1750.2857142857142</v>
      </c>
      <c r="Y175" s="22">
        <v>3.7777777777777777</v>
      </c>
      <c r="Z175" s="22">
        <v>1452.375</v>
      </c>
      <c r="AA175" s="22">
        <v>3.3214285714285716</v>
      </c>
      <c r="AB175" s="22">
        <v>1468.7727272727273</v>
      </c>
      <c r="AC175" s="24">
        <v>0.66666666666666663</v>
      </c>
      <c r="AD175" s="24">
        <v>448.5</v>
      </c>
      <c r="AE175" s="24">
        <v>0.7</v>
      </c>
      <c r="AF175" s="24">
        <v>887.33333333333337</v>
      </c>
      <c r="AG175" s="24">
        <v>1.5555555555555556</v>
      </c>
      <c r="AH175" s="24">
        <v>910.2</v>
      </c>
      <c r="AI175" s="24">
        <v>0.9642857142857143</v>
      </c>
      <c r="AJ175" s="24">
        <v>750.58333333333337</v>
      </c>
      <c r="AK175" s="26">
        <v>2.2222222222222223</v>
      </c>
      <c r="AL175" s="26">
        <v>1422.6</v>
      </c>
      <c r="AM175" s="26">
        <v>1.8</v>
      </c>
      <c r="AN175" s="26">
        <v>1030.3333333333333</v>
      </c>
      <c r="AO175" s="26">
        <v>3.1111111111111112</v>
      </c>
      <c r="AP175" s="26">
        <v>1467.3333333333333</v>
      </c>
      <c r="AQ175" s="26">
        <v>2.3571428571428572</v>
      </c>
      <c r="AR175" s="26">
        <v>1299.9411764705883</v>
      </c>
      <c r="AS175" s="28">
        <v>3.7777777777777777</v>
      </c>
      <c r="AT175" s="28">
        <v>1489.875</v>
      </c>
      <c r="AU175" s="28">
        <v>4.0999999999999996</v>
      </c>
      <c r="AV175" s="28">
        <v>1746.875</v>
      </c>
      <c r="AW175" s="28">
        <v>2.8888888888888888</v>
      </c>
      <c r="AX175" s="28">
        <v>1240.2857142857142</v>
      </c>
      <c r="AY175" s="28">
        <v>3.6071428571428572</v>
      </c>
      <c r="AZ175" s="28">
        <v>1503.304347826087</v>
      </c>
      <c r="BA175" s="33">
        <f>Tabla25[[#This Row],[ROS_NUM_COR_COD_ROS_TG_NEG]]-Tabla25[[#This Row],[PAS_NUM_COR_COD_ROS_TG_NEG]]</f>
        <v>-0.77222222222222214</v>
      </c>
      <c r="BB175" s="33">
        <f>Tabla25[[#This Row],[ROS_DUR_COR_COD_ROS_TG_NEG]]-Tabla25[[#This Row],[PAS_DUR_COR_COD_ROS_TG_NEG]]</f>
        <v>-192.2302631578948</v>
      </c>
      <c r="BC175" s="33">
        <f>Tabla25[[#This Row],[ROS_NUM_COR_COD_ROS_TG_NEU]]-Tabla25[[#This Row],[PAS_NUM_COR_COD_ROS_TG_NEU]]</f>
        <v>0.24999999999999956</v>
      </c>
      <c r="BD175" s="33">
        <f>Tabla25[[#This Row],[ROS_DUR_COR_COD_ROS_TG_NEU]]-Tabla25[[#This Row],[PAS_DUR_COR_COD_ROS_TG_NEU]]</f>
        <v>180.875</v>
      </c>
      <c r="BE175" s="33">
        <f>Tabla25[[#This Row],[ROS_NUM_COR_COD_ROS_TG_POS]]-Tabla25[[#This Row],[PAS_NUM_COR_COD_ROS_TG_POS]]</f>
        <v>-0.41111111111111098</v>
      </c>
      <c r="BF175" s="33">
        <f>Tabla25[[#This Row],[ROS_DUR_COR_COD_ROS_TG_POS]]-Tabla25[[#This Row],[PAS_DUR_COR_COD_ROS_TG_POS]]</f>
        <v>146.48571428571427</v>
      </c>
      <c r="BG175" s="33">
        <f>Tabla25[[#This Row],[ROS_NUM_COR_COD_ROS_TG_TOT]]-Tabla25[[#This Row],[PAS_NUM_COR_COD_ROS_TG_TOT]]</f>
        <v>-0.2928571428571427</v>
      </c>
      <c r="BH175" s="33">
        <f>Tabla25[[#This Row],[ROS_DUR_COR_COD_ROS_TG_TOT]]-Tabla25[[#This Row],[PAS_DUR_COR_COD_ROS_TG_TOT]]</f>
        <v>66.554347826086996</v>
      </c>
      <c r="BI175" s="30">
        <f>Tabla25[[#This Row],[ROS_NUM_COR_COD_ESC_TG_NEG]]-Tabla25[[#This Row],[PAS_NUM_COR_COD_ESC_TG_NEG]]</f>
        <v>0.47222222222222232</v>
      </c>
      <c r="BJ175" s="30">
        <f>Tabla25[[#This Row],[ROS_DUR_COR_COD_ESC_TG_NEG]]-Tabla25[[#This Row],[PAS_DUR_COR_COD_ESC_TG_NEG]]</f>
        <v>488.01666666666654</v>
      </c>
      <c r="BK175" s="30">
        <f>Tabla25[[#This Row],[ROS_NUM_COR_COD_ESC_TG_NEU]]-Tabla25[[#This Row],[PAS_NUM_COR_COD_ESC_TG_NEU]]</f>
        <v>-0.59999999999999987</v>
      </c>
      <c r="BL175" s="30">
        <f>Tabla25[[#This Row],[ROS_DUR_COR_COD_ESC_TG_NEU]]-Tabla25[[#This Row],[PAS_DUR_COR_COD_ESC_TG_NEU]]</f>
        <v>75.039215686274474</v>
      </c>
      <c r="BM175" s="30">
        <f>Tabla25[[#This Row],[ROS_NUM_COR_COD_ESC_TG_POS]]-Tabla25[[#This Row],[PAS_NUM_COR_COD_ESC_TG_POS]]</f>
        <v>-3.8888888888888751E-2</v>
      </c>
      <c r="BN175" s="30">
        <f>Tabla25[[#This Row],[ROS_DUR_COR_COD_ESC_TG_POS]]-Tabla25[[#This Row],[PAS_DUR_COR_COD_ESC_TG_POS]]</f>
        <v>348.5</v>
      </c>
      <c r="BO175" s="30">
        <f>Tabla25[[#This Row],[ROS_NUM_COR_COD_ESC_TG_TOT]]-Tabla25[[#This Row],[PAS_NUM_COR_COD_ESC_TG_TOT]]</f>
        <v>-7.619047619047592E-2</v>
      </c>
      <c r="BP175" s="30">
        <f>Tabla25[[#This Row],[ROS_DUR_COR_COD_ESC_TG_TOT]]-Tabla25[[#This Row],[PAS_DUR_COR_COD_ESC_TG_TOT]]</f>
        <v>287.30287859824784</v>
      </c>
      <c r="BQ175" s="36">
        <f>Tabla25[[#This Row],[PAS_NUM_COR_COD_ROS_TG_NEG]]-Tabla25[[#This Row],[ESC_NUM_COR_COD_ROS_TG_NEG]]</f>
        <v>3.8833333333333333</v>
      </c>
      <c r="BR175" s="36">
        <f>Tabla25[[#This Row],[PAS_DUR_COR_COD_ROS_TG_NEG]]-Tabla25[[#This Row],[ESC_DUR_COR_COD_ROS_TG_NEG]]</f>
        <v>1233.6052631578948</v>
      </c>
      <c r="BS175" s="36">
        <f>Tabla25[[#This Row],[PAS_NUM_COR_COD_ROS_TG_NEU]]-Tabla25[[#This Row],[ESC_NUM_COR_COD_ROS_TG_NEU]]</f>
        <v>3.1500000000000004</v>
      </c>
      <c r="BT175" s="36">
        <f>Tabla25[[#This Row],[PAS_DUR_COR_COD_ROS_TG_NEU]]-Tabla25[[#This Row],[ESC_DUR_COR_COD_ROS_TG_NEU]]</f>
        <v>678.66666666666663</v>
      </c>
      <c r="BU175" s="36">
        <f>Tabla25[[#This Row],[PAS_NUM_COR_COD_ROS_TG_POS]]-Tabla25[[#This Row],[ESC_NUM_COR_COD_ROS_TG_POS]]</f>
        <v>1.7444444444444442</v>
      </c>
      <c r="BV175" s="36">
        <f>Tabla25[[#This Row],[PAS_DUR_COR_COD_ROS_TG_POS]]-Tabla25[[#This Row],[ESC_DUR_COR_COD_ROS_TG_POS]]</f>
        <v>183.59999999999991</v>
      </c>
      <c r="BW175" s="36">
        <f>Tabla25[[#This Row],[PAS_NUM_COR_COD_ROS_TG_TOT]]-Tabla25[[#This Row],[ESC_NUM_COR_COD_ROS_TG_TOT]]</f>
        <v>2.9357142857142855</v>
      </c>
      <c r="BX175" s="36">
        <f>Tabla25[[#This Row],[PAS_DUR_COR_COD_ROS_TG_TOT]]-Tabla25[[#This Row],[ESC_DUR_COR_COD_ROS_TG_TOT]]</f>
        <v>686.16666666666663</v>
      </c>
      <c r="BY175" s="39">
        <f>Tabla25[[#This Row],[PAS_NUM_COR_COD_ESC_TG_NEG]]-Tabla25[[#This Row],[ESC_NUM_COR_COD_ESC_TG_NEG]]</f>
        <v>-1.0277777777777777</v>
      </c>
      <c r="BZ175" s="39">
        <f>Tabla25[[#This Row],[PAS_DUR_COR_COD_ESC_TG_NEG]]-Tabla25[[#This Row],[ESC_DUR_COR_COD_ESC_TG_NEG]]</f>
        <v>-271.41666666666663</v>
      </c>
      <c r="CA175" s="39">
        <f>Tabla25[[#This Row],[PAS_NUM_COR_COD_ESC_TG_NEU]]-Tabla25[[#This Row],[ESC_NUM_COR_COD_ESC_TG_NEU]]</f>
        <v>-1</v>
      </c>
      <c r="CB175" s="39">
        <f>Tabla25[[#This Row],[PAS_DUR_COR_COD_ESC_TG_NEU]]-Tabla25[[#This Row],[ESC_DUR_COR_COD_ESC_TG_NEU]]</f>
        <v>-794.99159663865544</v>
      </c>
      <c r="CC175" s="39">
        <f>Tabla25[[#This Row],[PAS_NUM_COR_COD_ESC_TG_POS]]-Tabla25[[#This Row],[ESC_NUM_COR_COD_ESC_TG_POS]]</f>
        <v>-0.62777777777777777</v>
      </c>
      <c r="CD175" s="39">
        <f>Tabla25[[#This Row],[PAS_DUR_COR_COD_ESC_TG_POS]]-Tabla25[[#This Row],[ESC_DUR_COR_COD_ESC_TG_POS]]</f>
        <v>-333.54166666666674</v>
      </c>
      <c r="CE175" s="39">
        <f>Tabla25[[#This Row],[PAS_NUM_COR_COD_ESC_TG_TOT]]-Tabla25[[#This Row],[ESC_NUM_COR_COD_ESC_TG_TOT]]</f>
        <v>-0.88809523809523849</v>
      </c>
      <c r="CF175" s="39">
        <f>Tabla25[[#This Row],[PAS_DUR_COR_COD_ESC_TG_TOT]]-Tabla25[[#This Row],[ESC_DUR_COR_COD_ESC_TG_TOT]]</f>
        <v>-456.13442940038681</v>
      </c>
      <c r="CG175" s="42">
        <f>Tabla25[[#This Row],[PAS_NUM_COR_COD_ROS_TG_NEG]]-Tabla25[[#This Row],[PAS_NUM_COR_COD_ESC_TG_NEG]]</f>
        <v>2.8</v>
      </c>
      <c r="CH175" s="42">
        <f>Tabla25[[#This Row],[PAS_NUM_COR_COD_ROS_TG_NEU]]-Tabla25[[#This Row],[PAS_NUM_COR_COD_ESC_TG_NEU]]</f>
        <v>1.4500000000000002</v>
      </c>
      <c r="CI175" s="42">
        <f>Tabla25[[#This Row],[PAS_NUM_COR_COD_ROS_TG_POS]]-Tabla25[[#This Row],[PAS_NUM_COR_COD_ESC_TG_POS]]</f>
        <v>0.14999999999999991</v>
      </c>
      <c r="CJ175" s="42">
        <f>Tabla25[[#This Row],[PAS_NUM_COR_COD_ROS_TG_TOT]]-Tabla25[[#This Row],[PAS_NUM_COR_COD_ESC_TG_TOT]]</f>
        <v>1.4666666666666668</v>
      </c>
      <c r="CK175" s="42">
        <f>Tabla25[[#This Row],[PAS_DUR_COR_COD_ROS_TG_NEG]]-Tabla25[[#This Row],[PAS_DUR_COR_COD_ESC_TG_NEG]]</f>
        <v>747.52192982456143</v>
      </c>
      <c r="CL175" s="42">
        <f>Tabla25[[#This Row],[PAS_DUR_COR_COD_ROS_TG_NEU]]-Tabla25[[#This Row],[PAS_DUR_COR_COD_ESC_TG_NEU]]</f>
        <v>610.70588235294122</v>
      </c>
      <c r="CM175" s="42">
        <f>Tabla25[[#This Row],[PAS_DUR_COR_COD_ROS_TG_POS]]-Tabla25[[#This Row],[PAS_DUR_COR_COD_ESC_TG_POS]]</f>
        <v>-25.033333333333303</v>
      </c>
      <c r="CN175" s="42">
        <f>Tabla25[[#This Row],[PAS_DUR_COR_COD_ROS_TG_TOT]]-Tabla25[[#This Row],[PAS_DUR_COR_COD_ESC_TG_TOT]]</f>
        <v>424.11170212765956</v>
      </c>
      <c r="CO175" s="44">
        <f>Tabla25[[#This Row],[ESC_NUM_COR_COD_ROS_TG_NEG]]-Tabla25[[#This Row],[ESC_NUM_COR_COD_ESC_TG_NEG]]</f>
        <v>-2.1111111111111112</v>
      </c>
      <c r="CP175" s="44">
        <f>Tabla25[[#This Row],[ESC_NUM_COR_COD_ROS_TG_NEU]]-Tabla25[[#This Row],[ESC_NUM_COR_COD_ESC_TG_NEU]]</f>
        <v>-2.7</v>
      </c>
      <c r="CQ175" s="44">
        <f>Tabla25[[#This Row],[ESC_NUM_COR_COD_ROS_TG_POS]]-Tabla25[[#This Row],[ESC_NUM_COR_COD_ESC_TG_POS]]</f>
        <v>-2.2222222222222223</v>
      </c>
      <c r="CR175" s="44">
        <f>Tabla25[[#This Row],[ESC_NUM_COR_COD_ROS_TG_TOT]]-Tabla25[[#This Row],[ESC_NUM_COR_COD_ESC_TG_TOT]]</f>
        <v>-2.3571428571428572</v>
      </c>
      <c r="CS175" s="44">
        <f>Tabla25[[#This Row],[ESC_DUR_COR_COD_ROS_TG_NEG]]-Tabla25[[#This Row],[ESC_DUR_COR_COD_ESC_TG_NEG]]</f>
        <v>-757.5</v>
      </c>
      <c r="CT175" s="44">
        <f>Tabla25[[#This Row],[ESC_DUR_COR_COD_ROS_TG_NEU]]-Tabla25[[#This Row],[ESC_DUR_COR_COD_ESC_TG_NEU]]</f>
        <v>-862.95238095238085</v>
      </c>
      <c r="CU175" s="44">
        <f>Tabla25[[#This Row],[ESC_DUR_COR_COD_ROS_TG_POS]]-Tabla25[[#This Row],[ESC_DUR_COR_COD_ESC_TG_POS]]</f>
        <v>-542.17499999999995</v>
      </c>
      <c r="CV175" s="44">
        <f>Tabla25[[#This Row],[ESC_DUR_COR_COD_ROS_TG_TOT]]-Tabla25[[#This Row],[ESC_DUR_COR_COD_ESC_TG_TOT]]</f>
        <v>-718.18939393939388</v>
      </c>
      <c r="CW175" s="47">
        <f>Tabla25[[#This Row],[ROS_NUM_COR_COD_ROS_TG_NEG]]-Tabla25[[#This Row],[ROS_NUM_COR_COD_ESC_TG_NEG]]</f>
        <v>1.5555555555555554</v>
      </c>
      <c r="CX175" s="47">
        <f>Tabla25[[#This Row],[ROS_NUM_COR_COD_ROS_TG_NEU]]-Tabla25[[#This Row],[ROS_NUM_COR_COD_ESC_TG_NEU]]</f>
        <v>2.2999999999999998</v>
      </c>
      <c r="CY175" s="47">
        <f>Tabla25[[#This Row],[ROS_NUM_COR_COD_ROS_TG_POS]]-Tabla25[[#This Row],[ROS_NUM_COR_COD_ESC_TG_POS]]</f>
        <v>-0.22222222222222232</v>
      </c>
      <c r="CZ175" s="47">
        <f>Tabla25[[#This Row],[ROS_NUM_COR_COD_ROS_TG_TOT]]-Tabla25[[#This Row],[ROS_NUM_COR_COD_ESC_TG_TOT]]</f>
        <v>1.25</v>
      </c>
      <c r="DA175" s="47">
        <f>Tabla25[[#This Row],[ROS_DUR_COR_COD_ROS_TG_NEG]]-Tabla25[[#This Row],[ROS_DUR_COR_COD_ESC_TG_NEG]]</f>
        <v>67.275000000000091</v>
      </c>
      <c r="DB175" s="47">
        <f>Tabla25[[#This Row],[ROS_DUR_COR_COD_ROS_TG_NEU]]-Tabla25[[#This Row],[ROS_DUR_COR_COD_ESC_TG_NEU]]</f>
        <v>716.54166666666674</v>
      </c>
      <c r="DC175" s="47">
        <f>Tabla25[[#This Row],[ROS_DUR_COR_COD_ROS_TG_POS]]-Tabla25[[#This Row],[ROS_DUR_COR_COD_ESC_TG_POS]]</f>
        <v>-227.04761904761904</v>
      </c>
      <c r="DD175" s="47">
        <f>Tabla25[[#This Row],[ROS_DUR_COR_COD_ROS_TG_TOT]]-Tabla25[[#This Row],[ROS_DUR_COR_COD_ESC_TG_TOT]]</f>
        <v>203.36317135549871</v>
      </c>
      <c r="DE175" s="57">
        <v>357.25</v>
      </c>
      <c r="DF175" s="57">
        <v>366.25</v>
      </c>
      <c r="DG175" s="57">
        <v>344.85714285714283</v>
      </c>
      <c r="DH175" s="57">
        <v>356.60869565217394</v>
      </c>
      <c r="DI175" s="57">
        <v>332</v>
      </c>
      <c r="DJ175" s="57">
        <v>336.16666666666669</v>
      </c>
      <c r="DK175" s="57">
        <v>282.16666666666669</v>
      </c>
      <c r="DL175" s="57">
        <v>315.88235294117646</v>
      </c>
      <c r="DM175" s="57">
        <v>255.25</v>
      </c>
      <c r="DN175" s="57">
        <v>384</v>
      </c>
      <c r="DO175" s="57">
        <v>300.2</v>
      </c>
      <c r="DP175" s="57">
        <v>306.16666666666669</v>
      </c>
      <c r="DQ175" s="57">
        <v>350.28571428571428</v>
      </c>
      <c r="DR175" s="57">
        <v>331.71428571428572</v>
      </c>
      <c r="DS175" s="57">
        <v>338.625</v>
      </c>
      <c r="DT175" s="57">
        <v>340.13636363636363</v>
      </c>
      <c r="DU175" s="57">
        <v>380.78947368421052</v>
      </c>
      <c r="DV175" s="57">
        <v>361.35294117647061</v>
      </c>
      <c r="DW175" s="57">
        <v>322.5</v>
      </c>
      <c r="DX175" s="57">
        <v>354.07142857142856</v>
      </c>
      <c r="DY175" s="57">
        <v>318.58333333333331</v>
      </c>
      <c r="DZ175" s="57">
        <v>321</v>
      </c>
      <c r="EA175" s="57">
        <v>332.72222222222223</v>
      </c>
      <c r="EB175" s="57">
        <v>324.87234042553189</v>
      </c>
      <c r="EC175" s="57">
        <f>Tabla25[[#This Row],[ROS_1DU_COR_COD_ROS_TG_NEG]]-Tabla25[[#This Row],[ROS_1DU_COR_COD_ESC_TG_NEG]]</f>
        <v>25.25</v>
      </c>
      <c r="ED175" s="57">
        <f>Tabla25[[#This Row],[ROS_1DU_COR_COD_ROS_TG_NEU]]-Tabla25[[#This Row],[ROS_1DU_COR_COD_ESC_TG_NEU]]</f>
        <v>30.083333333333314</v>
      </c>
      <c r="EE175" s="57">
        <f>Tabla25[[#This Row],[ROS_1DU_COR_COD_ROS_TG_POS]]-Tabla25[[#This Row],[ROS_1DU_COR_COD_ESC_TG_POS]]</f>
        <v>62.690476190476147</v>
      </c>
      <c r="EF175" s="57">
        <f>Tabla25[[#This Row],[ROS_1DU_COR_COD_ROS_TG_TOT]]-Tabla25[[#This Row],[ROS_1DU_COR_COD_ESC_TG_TOT]]</f>
        <v>40.726342710997471</v>
      </c>
      <c r="EG175" s="57">
        <f>Tabla25[[#This Row],[ESC_1DU_COR_COD_ROS_TG_NEG]]-Tabla25[[#This Row],[ESC_1DU_COR_COD_ESC_TG_NEG]]</f>
        <v>-95.035714285714278</v>
      </c>
      <c r="EH175" s="57">
        <f>Tabla25[[#This Row],[ESC_1DU_COR_COD_ROS_TG_NEU]]-Tabla25[[#This Row],[ESC_1DU_COR_COD_ESC_TG_NEU]]</f>
        <v>52.285714285714278</v>
      </c>
      <c r="EI175" s="57">
        <f>Tabla25[[#This Row],[ESC_1DU_COR_COD_ROS_TG_POS]]-Tabla25[[#This Row],[ESC_1DU_COR_COD_ESC_TG_POS]]</f>
        <v>-38.425000000000011</v>
      </c>
      <c r="EJ175" s="57">
        <f>Tabla25[[#This Row],[ESC_1DU_COR_COD_ROS_TG_TOT]]-Tabla25[[#This Row],[ESC_1DU_COR_COD_ESC_TG_TOT]]</f>
        <v>-33.96969696969694</v>
      </c>
      <c r="EK175" s="57">
        <f>Tabla25[[#This Row],[PAS_1DU_COR_COD_ROS_TG_NEG]]-Tabla25[[#This Row],[PAS_1DU_COR_COD_ESC_TG_NEG]]</f>
        <v>62.206140350877206</v>
      </c>
      <c r="EL175" s="57">
        <f>Tabla25[[#This Row],[PAS_1DU_COR_COD_ROS_TG_NEU]]-Tabla25[[#This Row],[PAS_1DU_COR_COD_ESC_TG_NEU]]</f>
        <v>40.352941176470608</v>
      </c>
      <c r="EM175" s="57">
        <f>Tabla25[[#This Row],[PAS_1DU_COR_COD_ROS_TG_POS]]-Tabla25[[#This Row],[PAS_1DU_COR_COD_ESC_TG_POS]]</f>
        <v>-10.222222222222229</v>
      </c>
      <c r="EN175" s="57">
        <f>Tabla25[[#This Row],[PAS_1DU_COR_COD_ROS_TG_TOT]]-Tabla25[[#This Row],[PAS_1DU_COR_COD_ESC_TG_TOT]]</f>
        <v>29.199088145896667</v>
      </c>
    </row>
    <row r="176" spans="1:144" x14ac:dyDescent="0.3">
      <c r="A176" s="2" t="s">
        <v>174</v>
      </c>
      <c r="B176" s="2">
        <v>50</v>
      </c>
      <c r="C176" s="2">
        <v>2</v>
      </c>
      <c r="D176" s="2">
        <v>54</v>
      </c>
      <c r="E176" s="19">
        <v>2.8333333333333335</v>
      </c>
      <c r="F176" s="19">
        <v>809</v>
      </c>
      <c r="G176" s="19">
        <v>2.85</v>
      </c>
      <c r="H176" s="19">
        <v>740</v>
      </c>
      <c r="I176" s="19">
        <v>2.8</v>
      </c>
      <c r="J176" s="19">
        <v>785.35714285714289</v>
      </c>
      <c r="K176" s="19">
        <v>2.8275862068965516</v>
      </c>
      <c r="L176" s="19">
        <v>774.85</v>
      </c>
      <c r="M176" s="21">
        <v>2.8333333333333335</v>
      </c>
      <c r="N176" s="21">
        <v>450.1764705882353</v>
      </c>
      <c r="O176" s="21">
        <v>2.5</v>
      </c>
      <c r="P176" s="21">
        <v>797.58333333333337</v>
      </c>
      <c r="Q176" s="21">
        <v>2.85</v>
      </c>
      <c r="R176" s="21">
        <v>783.30769230769226</v>
      </c>
      <c r="S176" s="21">
        <v>2.7241379310344827</v>
      </c>
      <c r="T176" s="21">
        <v>652.54761904761904</v>
      </c>
      <c r="U176" s="22">
        <v>3.6666666666666665</v>
      </c>
      <c r="V176" s="22">
        <v>919.5</v>
      </c>
      <c r="W176" s="22">
        <v>4.25</v>
      </c>
      <c r="X176" s="22">
        <v>1039</v>
      </c>
      <c r="Y176" s="22">
        <v>3.3333333333333335</v>
      </c>
      <c r="Z176" s="22">
        <v>879.25</v>
      </c>
      <c r="AA176" s="22">
        <v>3.7307692307692308</v>
      </c>
      <c r="AB176" s="22">
        <v>945.91666666666663</v>
      </c>
      <c r="AC176" s="24">
        <v>2.5555555555555554</v>
      </c>
      <c r="AD176" s="24">
        <v>1193.8</v>
      </c>
      <c r="AE176" s="24">
        <v>1.875</v>
      </c>
      <c r="AF176" s="24">
        <v>524.85714285714289</v>
      </c>
      <c r="AG176" s="24">
        <v>2.3333333333333335</v>
      </c>
      <c r="AH176" s="24">
        <v>774.14285714285711</v>
      </c>
      <c r="AI176" s="24">
        <v>2.2692307692307692</v>
      </c>
      <c r="AJ176" s="24">
        <v>792.73684210526312</v>
      </c>
      <c r="AK176" s="26">
        <v>1.3333333333333333</v>
      </c>
      <c r="AL176" s="26">
        <v>397.2</v>
      </c>
      <c r="AM176" s="26">
        <v>0.2</v>
      </c>
      <c r="AN176" s="26">
        <v>245</v>
      </c>
      <c r="AO176" s="26">
        <v>0.22222222222222221</v>
      </c>
      <c r="AP176" s="26">
        <v>392</v>
      </c>
      <c r="AQ176" s="26">
        <v>0.5714285714285714</v>
      </c>
      <c r="AR176" s="26">
        <v>358.5</v>
      </c>
      <c r="AS176" s="28">
        <v>0.22222222222222221</v>
      </c>
      <c r="AT176" s="28">
        <v>319</v>
      </c>
      <c r="AU176" s="28">
        <v>0</v>
      </c>
      <c r="AW176" s="28">
        <v>0.33333333333333331</v>
      </c>
      <c r="AX176" s="28">
        <v>385</v>
      </c>
      <c r="AY176" s="28">
        <v>0.17857142857142858</v>
      </c>
      <c r="AZ176" s="28">
        <v>352</v>
      </c>
      <c r="BA176" s="33">
        <f>Tabla25[[#This Row],[ROS_NUM_COR_COD_ROS_TG_NEG]]-Tabla25[[#This Row],[PAS_NUM_COR_COD_ROS_TG_NEG]]</f>
        <v>-2.6111111111111112</v>
      </c>
      <c r="BB176" s="33">
        <f>Tabla25[[#This Row],[ROS_DUR_COR_COD_ROS_TG_NEG]]-Tabla25[[#This Row],[PAS_DUR_COR_COD_ROS_TG_NEG]]</f>
        <v>-131.1764705882353</v>
      </c>
      <c r="BC176" s="33">
        <f>Tabla25[[#This Row],[ROS_NUM_COR_COD_ROS_TG_NEU]]-Tabla25[[#This Row],[PAS_NUM_COR_COD_ROS_TG_NEU]]</f>
        <v>-2.5</v>
      </c>
      <c r="BD176" s="33">
        <f>Tabla25[[#This Row],[ROS_DUR_COR_COD_ROS_TG_NEU]]-Tabla25[[#This Row],[PAS_DUR_COR_COD_ROS_TG_NEU]]</f>
        <v>-797.58333333333337</v>
      </c>
      <c r="BE176" s="33">
        <f>Tabla25[[#This Row],[ROS_NUM_COR_COD_ROS_TG_POS]]-Tabla25[[#This Row],[PAS_NUM_COR_COD_ROS_TG_POS]]</f>
        <v>-2.5166666666666666</v>
      </c>
      <c r="BF176" s="33">
        <f>Tabla25[[#This Row],[ROS_DUR_COR_COD_ROS_TG_POS]]-Tabla25[[#This Row],[PAS_DUR_COR_COD_ROS_TG_POS]]</f>
        <v>-398.30769230769226</v>
      </c>
      <c r="BG176" s="33">
        <f>Tabla25[[#This Row],[ROS_NUM_COR_COD_ROS_TG_TOT]]-Tabla25[[#This Row],[PAS_NUM_COR_COD_ROS_TG_TOT]]</f>
        <v>-2.5455665024630543</v>
      </c>
      <c r="BH176" s="33">
        <f>Tabla25[[#This Row],[ROS_DUR_COR_COD_ROS_TG_TOT]]-Tabla25[[#This Row],[PAS_DUR_COR_COD_ROS_TG_TOT]]</f>
        <v>-300.54761904761904</v>
      </c>
      <c r="BI176" s="30">
        <f>Tabla25[[#This Row],[ROS_NUM_COR_COD_ESC_TG_NEG]]-Tabla25[[#This Row],[PAS_NUM_COR_COD_ESC_TG_NEG]]</f>
        <v>-1.5000000000000002</v>
      </c>
      <c r="BJ176" s="30">
        <f>Tabla25[[#This Row],[ROS_DUR_COR_COD_ESC_TG_NEG]]-Tabla25[[#This Row],[PAS_DUR_COR_COD_ESC_TG_NEG]]</f>
        <v>-411.8</v>
      </c>
      <c r="BK176" s="30">
        <f>Tabla25[[#This Row],[ROS_NUM_COR_COD_ESC_TG_NEU]]-Tabla25[[#This Row],[PAS_NUM_COR_COD_ESC_TG_NEU]]</f>
        <v>-2.65</v>
      </c>
      <c r="BL176" s="30">
        <f>Tabla25[[#This Row],[ROS_DUR_COR_COD_ESC_TG_NEU]]-Tabla25[[#This Row],[PAS_DUR_COR_COD_ESC_TG_NEU]]</f>
        <v>-495</v>
      </c>
      <c r="BM176" s="30">
        <f>Tabla25[[#This Row],[ROS_NUM_COR_COD_ESC_TG_POS]]-Tabla25[[#This Row],[PAS_NUM_COR_COD_ESC_TG_POS]]</f>
        <v>-2.5777777777777775</v>
      </c>
      <c r="BN176" s="30">
        <f>Tabla25[[#This Row],[ROS_DUR_COR_COD_ESC_TG_POS]]-Tabla25[[#This Row],[PAS_DUR_COR_COD_ESC_TG_POS]]</f>
        <v>-393.35714285714289</v>
      </c>
      <c r="BO176" s="30">
        <f>Tabla25[[#This Row],[ROS_NUM_COR_COD_ESC_TG_TOT]]-Tabla25[[#This Row],[PAS_NUM_COR_COD_ESC_TG_TOT]]</f>
        <v>-2.2561576354679804</v>
      </c>
      <c r="BP176" s="30">
        <f>Tabla25[[#This Row],[ROS_DUR_COR_COD_ESC_TG_TOT]]-Tabla25[[#This Row],[PAS_DUR_COR_COD_ESC_TG_TOT]]</f>
        <v>-416.35</v>
      </c>
      <c r="BQ176" s="36">
        <f>Tabla25[[#This Row],[PAS_NUM_COR_COD_ROS_TG_NEG]]-Tabla25[[#This Row],[ESC_NUM_COR_COD_ROS_TG_NEG]]</f>
        <v>0.27777777777777812</v>
      </c>
      <c r="BR176" s="36">
        <f>Tabla25[[#This Row],[PAS_DUR_COR_COD_ROS_TG_NEG]]-Tabla25[[#This Row],[ESC_DUR_COR_COD_ROS_TG_NEG]]</f>
        <v>-743.62352941176459</v>
      </c>
      <c r="BS176" s="36">
        <f>Tabla25[[#This Row],[PAS_NUM_COR_COD_ROS_TG_NEU]]-Tabla25[[#This Row],[ESC_NUM_COR_COD_ROS_TG_NEU]]</f>
        <v>0.625</v>
      </c>
      <c r="BT176" s="36">
        <f>Tabla25[[#This Row],[PAS_DUR_COR_COD_ROS_TG_NEU]]-Tabla25[[#This Row],[ESC_DUR_COR_COD_ROS_TG_NEU]]</f>
        <v>272.72619047619048</v>
      </c>
      <c r="BU176" s="36">
        <f>Tabla25[[#This Row],[PAS_NUM_COR_COD_ROS_TG_POS]]-Tabla25[[#This Row],[ESC_NUM_COR_COD_ROS_TG_POS]]</f>
        <v>0.51666666666666661</v>
      </c>
      <c r="BV176" s="36">
        <f>Tabla25[[#This Row],[PAS_DUR_COR_COD_ROS_TG_POS]]-Tabla25[[#This Row],[ESC_DUR_COR_COD_ROS_TG_POS]]</f>
        <v>9.1648351648351536</v>
      </c>
      <c r="BW176" s="36">
        <f>Tabla25[[#This Row],[PAS_NUM_COR_COD_ROS_TG_TOT]]-Tabla25[[#This Row],[ESC_NUM_COR_COD_ROS_TG_TOT]]</f>
        <v>0.45490716180371349</v>
      </c>
      <c r="BX176" s="36">
        <f>Tabla25[[#This Row],[PAS_DUR_COR_COD_ROS_TG_TOT]]-Tabla25[[#This Row],[ESC_DUR_COR_COD_ROS_TG_TOT]]</f>
        <v>-140.18922305764409</v>
      </c>
      <c r="BY176" s="39">
        <f>Tabla25[[#This Row],[PAS_NUM_COR_COD_ESC_TG_NEG]]-Tabla25[[#This Row],[ESC_NUM_COR_COD_ESC_TG_NEG]]</f>
        <v>-0.83333333333333304</v>
      </c>
      <c r="BZ176" s="39">
        <f>Tabla25[[#This Row],[PAS_DUR_COR_COD_ESC_TG_NEG]]-Tabla25[[#This Row],[ESC_DUR_COR_COD_ESC_TG_NEG]]</f>
        <v>-110.5</v>
      </c>
      <c r="CA176" s="39">
        <f>Tabla25[[#This Row],[PAS_NUM_COR_COD_ESC_TG_NEU]]-Tabla25[[#This Row],[ESC_NUM_COR_COD_ESC_TG_NEU]]</f>
        <v>-1.4</v>
      </c>
      <c r="CB176" s="39">
        <f>Tabla25[[#This Row],[PAS_DUR_COR_COD_ESC_TG_NEU]]-Tabla25[[#This Row],[ESC_DUR_COR_COD_ESC_TG_NEU]]</f>
        <v>-299</v>
      </c>
      <c r="CC176" s="39">
        <f>Tabla25[[#This Row],[PAS_NUM_COR_COD_ESC_TG_POS]]-Tabla25[[#This Row],[ESC_NUM_COR_COD_ESC_TG_POS]]</f>
        <v>-0.53333333333333366</v>
      </c>
      <c r="CD176" s="39">
        <f>Tabla25[[#This Row],[PAS_DUR_COR_COD_ESC_TG_POS]]-Tabla25[[#This Row],[ESC_DUR_COR_COD_ESC_TG_POS]]</f>
        <v>-93.89285714285711</v>
      </c>
      <c r="CE176" s="39">
        <f>Tabla25[[#This Row],[PAS_NUM_COR_COD_ESC_TG_TOT]]-Tabla25[[#This Row],[ESC_NUM_COR_COD_ESC_TG_TOT]]</f>
        <v>-0.90318302387267924</v>
      </c>
      <c r="CF176" s="39">
        <f>Tabla25[[#This Row],[PAS_DUR_COR_COD_ESC_TG_TOT]]-Tabla25[[#This Row],[ESC_DUR_COR_COD_ESC_TG_TOT]]</f>
        <v>-171.06666666666661</v>
      </c>
      <c r="CG176" s="42">
        <f>Tabla25[[#This Row],[PAS_NUM_COR_COD_ROS_TG_NEG]]-Tabla25[[#This Row],[PAS_NUM_COR_COD_ESC_TG_NEG]]</f>
        <v>0</v>
      </c>
      <c r="CH176" s="42">
        <f>Tabla25[[#This Row],[PAS_NUM_COR_COD_ROS_TG_NEU]]-Tabla25[[#This Row],[PAS_NUM_COR_COD_ESC_TG_NEU]]</f>
        <v>-0.35000000000000009</v>
      </c>
      <c r="CI176" s="42">
        <f>Tabla25[[#This Row],[PAS_NUM_COR_COD_ROS_TG_POS]]-Tabla25[[#This Row],[PAS_NUM_COR_COD_ESC_TG_POS]]</f>
        <v>5.0000000000000266E-2</v>
      </c>
      <c r="CJ176" s="42">
        <f>Tabla25[[#This Row],[PAS_NUM_COR_COD_ROS_TG_TOT]]-Tabla25[[#This Row],[PAS_NUM_COR_COD_ESC_TG_TOT]]</f>
        <v>-0.10344827586206895</v>
      </c>
      <c r="CK176" s="42">
        <f>Tabla25[[#This Row],[PAS_DUR_COR_COD_ROS_TG_NEG]]-Tabla25[[#This Row],[PAS_DUR_COR_COD_ESC_TG_NEG]]</f>
        <v>-358.8235294117647</v>
      </c>
      <c r="CL176" s="42">
        <f>Tabla25[[#This Row],[PAS_DUR_COR_COD_ROS_TG_NEU]]-Tabla25[[#This Row],[PAS_DUR_COR_COD_ESC_TG_NEU]]</f>
        <v>57.583333333333371</v>
      </c>
      <c r="CM176" s="42">
        <f>Tabla25[[#This Row],[PAS_DUR_COR_COD_ROS_TG_POS]]-Tabla25[[#This Row],[PAS_DUR_COR_COD_ESC_TG_POS]]</f>
        <v>-2.0494505494506257</v>
      </c>
      <c r="CN176" s="42">
        <f>Tabla25[[#This Row],[PAS_DUR_COR_COD_ROS_TG_TOT]]-Tabla25[[#This Row],[PAS_DUR_COR_COD_ESC_TG_TOT]]</f>
        <v>-122.30238095238099</v>
      </c>
      <c r="CO176" s="44">
        <f>Tabla25[[#This Row],[ESC_NUM_COR_COD_ROS_TG_NEG]]-Tabla25[[#This Row],[ESC_NUM_COR_COD_ESC_TG_NEG]]</f>
        <v>-1.1111111111111112</v>
      </c>
      <c r="CP176" s="44">
        <f>Tabla25[[#This Row],[ESC_NUM_COR_COD_ROS_TG_NEU]]-Tabla25[[#This Row],[ESC_NUM_COR_COD_ESC_TG_NEU]]</f>
        <v>-2.375</v>
      </c>
      <c r="CQ176" s="44">
        <f>Tabla25[[#This Row],[ESC_NUM_COR_COD_ROS_TG_POS]]-Tabla25[[#This Row],[ESC_NUM_COR_COD_ESC_TG_POS]]</f>
        <v>-1</v>
      </c>
      <c r="CR176" s="44">
        <f>Tabla25[[#This Row],[ESC_NUM_COR_COD_ROS_TG_TOT]]-Tabla25[[#This Row],[ESC_NUM_COR_COD_ESC_TG_TOT]]</f>
        <v>-1.4615384615384617</v>
      </c>
      <c r="CS176" s="44">
        <f>Tabla25[[#This Row],[ESC_DUR_COR_COD_ROS_TG_NEG]]-Tabla25[[#This Row],[ESC_DUR_COR_COD_ESC_TG_NEG]]</f>
        <v>274.29999999999995</v>
      </c>
      <c r="CT176" s="44">
        <f>Tabla25[[#This Row],[ESC_DUR_COR_COD_ROS_TG_NEU]]-Tabla25[[#This Row],[ESC_DUR_COR_COD_ESC_TG_NEU]]</f>
        <v>-514.14285714285711</v>
      </c>
      <c r="CU176" s="44">
        <f>Tabla25[[#This Row],[ESC_DUR_COR_COD_ROS_TG_POS]]-Tabla25[[#This Row],[ESC_DUR_COR_COD_ESC_TG_POS]]</f>
        <v>-105.10714285714289</v>
      </c>
      <c r="CV176" s="44">
        <f>Tabla25[[#This Row],[ESC_DUR_COR_COD_ROS_TG_TOT]]-Tabla25[[#This Row],[ESC_DUR_COR_COD_ESC_TG_TOT]]</f>
        <v>-153.17982456140351</v>
      </c>
      <c r="CW176" s="47">
        <f>Tabla25[[#This Row],[ROS_NUM_COR_COD_ROS_TG_NEG]]-Tabla25[[#This Row],[ROS_NUM_COR_COD_ESC_TG_NEG]]</f>
        <v>-1.1111111111111112</v>
      </c>
      <c r="CX176" s="47">
        <f>Tabla25[[#This Row],[ROS_NUM_COR_COD_ROS_TG_NEU]]-Tabla25[[#This Row],[ROS_NUM_COR_COD_ESC_TG_NEU]]</f>
        <v>-0.2</v>
      </c>
      <c r="CY176" s="47">
        <f>Tabla25[[#This Row],[ROS_NUM_COR_COD_ROS_TG_POS]]-Tabla25[[#This Row],[ROS_NUM_COR_COD_ESC_TG_POS]]</f>
        <v>0.1111111111111111</v>
      </c>
      <c r="CZ176" s="47">
        <f>Tabla25[[#This Row],[ROS_NUM_COR_COD_ROS_TG_TOT]]-Tabla25[[#This Row],[ROS_NUM_COR_COD_ESC_TG_TOT]]</f>
        <v>-0.39285714285714279</v>
      </c>
      <c r="DA176" s="47">
        <f>Tabla25[[#This Row],[ROS_DUR_COR_COD_ROS_TG_NEG]]-Tabla25[[#This Row],[ROS_DUR_COR_COD_ESC_TG_NEG]]</f>
        <v>-78.199999999999989</v>
      </c>
      <c r="DB176" s="47">
        <f>Tabla25[[#This Row],[ROS_DUR_COR_COD_ROS_TG_NEU]]-Tabla25[[#This Row],[ROS_DUR_COR_COD_ESC_TG_NEU]]</f>
        <v>-245</v>
      </c>
      <c r="DC176" s="47">
        <f>Tabla25[[#This Row],[ROS_DUR_COR_COD_ROS_TG_POS]]-Tabla25[[#This Row],[ROS_DUR_COR_COD_ESC_TG_POS]]</f>
        <v>-7</v>
      </c>
      <c r="DD176" s="47">
        <f>Tabla25[[#This Row],[ROS_DUR_COR_COD_ROS_TG_TOT]]-Tabla25[[#This Row],[ROS_DUR_COR_COD_ESC_TG_TOT]]</f>
        <v>-6.5</v>
      </c>
      <c r="DE176" s="57">
        <v>319</v>
      </c>
      <c r="DF176" s="57"/>
      <c r="DG176" s="57">
        <v>187.5</v>
      </c>
      <c r="DH176" s="57">
        <v>253.25</v>
      </c>
      <c r="DI176" s="57">
        <v>186.4</v>
      </c>
      <c r="DJ176" s="57">
        <v>245</v>
      </c>
      <c r="DK176" s="57">
        <v>300</v>
      </c>
      <c r="DL176" s="57">
        <v>215.25</v>
      </c>
      <c r="DM176" s="57">
        <v>196.2</v>
      </c>
      <c r="DN176" s="57">
        <v>185.14285714285714</v>
      </c>
      <c r="DO176" s="57">
        <v>277.85714285714283</v>
      </c>
      <c r="DP176" s="57">
        <v>222.21052631578948</v>
      </c>
      <c r="DQ176" s="57">
        <v>253.5</v>
      </c>
      <c r="DR176" s="57">
        <v>292.125</v>
      </c>
      <c r="DS176" s="57">
        <v>208.125</v>
      </c>
      <c r="DT176" s="57">
        <v>251.25</v>
      </c>
      <c r="DU176" s="57">
        <v>127.88235294117646</v>
      </c>
      <c r="DV176" s="57">
        <v>207.58333333333334</v>
      </c>
      <c r="DW176" s="57">
        <v>144.61538461538461</v>
      </c>
      <c r="DX176" s="57">
        <v>155.83333333333334</v>
      </c>
      <c r="DY176" s="57">
        <v>158.27272727272728</v>
      </c>
      <c r="DZ176" s="57">
        <v>176.4</v>
      </c>
      <c r="EA176" s="57">
        <v>208.92857142857142</v>
      </c>
      <c r="EB176" s="57">
        <v>182.8</v>
      </c>
      <c r="EC176" s="57">
        <f>Tabla25[[#This Row],[ROS_1DU_COR_COD_ROS_TG_NEG]]-Tabla25[[#This Row],[ROS_1DU_COR_COD_ESC_TG_NEG]]</f>
        <v>132.6</v>
      </c>
      <c r="ED176" s="57">
        <f>Tabla25[[#This Row],[ROS_1DU_COR_COD_ROS_TG_NEU]]-Tabla25[[#This Row],[ROS_1DU_COR_COD_ESC_TG_NEU]]</f>
        <v>-245</v>
      </c>
      <c r="EE176" s="57">
        <f>Tabla25[[#This Row],[ROS_1DU_COR_COD_ROS_TG_POS]]-Tabla25[[#This Row],[ROS_1DU_COR_COD_ESC_TG_POS]]</f>
        <v>-112.5</v>
      </c>
      <c r="EF176" s="57">
        <f>Tabla25[[#This Row],[ROS_1DU_COR_COD_ROS_TG_TOT]]-Tabla25[[#This Row],[ROS_1DU_COR_COD_ESC_TG_TOT]]</f>
        <v>38</v>
      </c>
      <c r="EG176" s="57">
        <f>Tabla25[[#This Row],[ESC_1DU_COR_COD_ROS_TG_NEG]]-Tabla25[[#This Row],[ESC_1DU_COR_COD_ESC_TG_NEG]]</f>
        <v>-57.300000000000011</v>
      </c>
      <c r="EH176" s="57">
        <f>Tabla25[[#This Row],[ESC_1DU_COR_COD_ROS_TG_NEU]]-Tabla25[[#This Row],[ESC_1DU_COR_COD_ESC_TG_NEU]]</f>
        <v>-106.98214285714286</v>
      </c>
      <c r="EI176" s="57">
        <f>Tabla25[[#This Row],[ESC_1DU_COR_COD_ROS_TG_POS]]-Tabla25[[#This Row],[ESC_1DU_COR_COD_ESC_TG_POS]]</f>
        <v>69.732142857142833</v>
      </c>
      <c r="EJ176" s="57">
        <f>Tabla25[[#This Row],[ESC_1DU_COR_COD_ROS_TG_TOT]]-Tabla25[[#This Row],[ESC_1DU_COR_COD_ESC_TG_TOT]]</f>
        <v>-29.03947368421052</v>
      </c>
      <c r="EK176" s="57">
        <f>Tabla25[[#This Row],[PAS_1DU_COR_COD_ROS_TG_NEG]]-Tabla25[[#This Row],[PAS_1DU_COR_COD_ESC_TG_NEG]]</f>
        <v>-30.390374331550817</v>
      </c>
      <c r="EL176" s="57">
        <f>Tabla25[[#This Row],[PAS_1DU_COR_COD_ROS_TG_NEU]]-Tabla25[[#This Row],[PAS_1DU_COR_COD_ESC_TG_NEU]]</f>
        <v>31.183333333333337</v>
      </c>
      <c r="EM176" s="57">
        <f>Tabla25[[#This Row],[PAS_1DU_COR_COD_ROS_TG_POS]]-Tabla25[[#This Row],[PAS_1DU_COR_COD_ESC_TG_POS]]</f>
        <v>-64.313186813186803</v>
      </c>
      <c r="EN176" s="57">
        <f>Tabla25[[#This Row],[PAS_1DU_COR_COD_ROS_TG_TOT]]-Tabla25[[#This Row],[PAS_1DU_COR_COD_ESC_TG_TOT]]</f>
        <v>-26.966666666666669</v>
      </c>
    </row>
    <row r="177" spans="1:144" x14ac:dyDescent="0.3">
      <c r="A177" s="2" t="s">
        <v>175</v>
      </c>
      <c r="B177" s="2">
        <v>50</v>
      </c>
      <c r="C177" s="2">
        <v>2</v>
      </c>
      <c r="D177" s="2">
        <v>55</v>
      </c>
      <c r="E177" s="19">
        <v>3.4</v>
      </c>
      <c r="F177" s="19">
        <v>865.17647058823525</v>
      </c>
      <c r="G177" s="19">
        <v>3.5789473684210527</v>
      </c>
      <c r="H177" s="19">
        <v>1199.0769230769231</v>
      </c>
      <c r="I177" s="19">
        <v>4.3888888888888893</v>
      </c>
      <c r="J177" s="19">
        <v>1371.2307692307693</v>
      </c>
      <c r="K177" s="19">
        <v>3.7719298245614037</v>
      </c>
      <c r="L177" s="19">
        <v>1119.1162790697674</v>
      </c>
      <c r="M177" s="21">
        <v>4.0999999999999996</v>
      </c>
      <c r="N177" s="21">
        <v>1250.9333333333334</v>
      </c>
      <c r="O177" s="21">
        <v>3.7894736842105261</v>
      </c>
      <c r="P177" s="21">
        <v>1042.4375</v>
      </c>
      <c r="Q177" s="21">
        <v>2.7222222222222223</v>
      </c>
      <c r="R177" s="21">
        <v>928.5</v>
      </c>
      <c r="S177" s="21">
        <v>3.5614035087719298</v>
      </c>
      <c r="T177" s="21">
        <v>1076.4888888888888</v>
      </c>
      <c r="U177" s="22">
        <v>3.625</v>
      </c>
      <c r="V177" s="22">
        <v>1122.8</v>
      </c>
      <c r="W177" s="22">
        <v>4.333333333333333</v>
      </c>
      <c r="X177" s="22">
        <v>1317.7142857142858</v>
      </c>
      <c r="Y177" s="22">
        <v>5</v>
      </c>
      <c r="Z177" s="22">
        <v>1462.4</v>
      </c>
      <c r="AA177" s="22">
        <v>4.291666666666667</v>
      </c>
      <c r="AB177" s="22">
        <v>1302.9411764705883</v>
      </c>
      <c r="AC177" s="24">
        <v>3</v>
      </c>
      <c r="AD177" s="24">
        <v>1408.6</v>
      </c>
      <c r="AE177" s="24">
        <v>2.1111111111111112</v>
      </c>
      <c r="AF177" s="24">
        <v>760.66666666666663</v>
      </c>
      <c r="AG177" s="24">
        <v>3.1428571428571428</v>
      </c>
      <c r="AH177" s="24">
        <v>1317.25</v>
      </c>
      <c r="AI177" s="24">
        <v>2.7083333333333335</v>
      </c>
      <c r="AJ177" s="24">
        <v>1125.0666666666666</v>
      </c>
      <c r="AK177" s="26">
        <v>1.8571428571428572</v>
      </c>
      <c r="AL177" s="26">
        <v>537.79999999999995</v>
      </c>
      <c r="AM177" s="26">
        <v>2.8333333333333335</v>
      </c>
      <c r="AN177" s="26">
        <v>621.79999999999995</v>
      </c>
      <c r="AO177" s="26">
        <v>3.3333333333333335</v>
      </c>
      <c r="AP177" s="26">
        <v>835.6</v>
      </c>
      <c r="AQ177" s="26">
        <v>2.6315789473684212</v>
      </c>
      <c r="AR177" s="26">
        <v>665.06666666666672</v>
      </c>
      <c r="AS177" s="28">
        <v>5.7142857142857144</v>
      </c>
      <c r="AT177" s="28">
        <v>1121.1428571428571</v>
      </c>
      <c r="AU177" s="28">
        <v>4.833333333333333</v>
      </c>
      <c r="AV177" s="28">
        <v>913.83333333333337</v>
      </c>
      <c r="AW177" s="28">
        <v>4.833333333333333</v>
      </c>
      <c r="AX177" s="28">
        <v>948.5</v>
      </c>
      <c r="AY177" s="28">
        <v>5.1578947368421053</v>
      </c>
      <c r="AZ177" s="28">
        <v>1001.1578947368421</v>
      </c>
      <c r="BA177" s="33">
        <f>Tabla25[[#This Row],[ROS_NUM_COR_COD_ROS_TG_NEG]]-Tabla25[[#This Row],[PAS_NUM_COR_COD_ROS_TG_NEG]]</f>
        <v>1.6142857142857148</v>
      </c>
      <c r="BB177" s="33">
        <f>Tabla25[[#This Row],[ROS_DUR_COR_COD_ROS_TG_NEG]]-Tabla25[[#This Row],[PAS_DUR_COR_COD_ROS_TG_NEG]]</f>
        <v>-129.79047619047628</v>
      </c>
      <c r="BC177" s="33">
        <f>Tabla25[[#This Row],[ROS_NUM_COR_COD_ROS_TG_NEU]]-Tabla25[[#This Row],[PAS_NUM_COR_COD_ROS_TG_NEU]]</f>
        <v>1.0438596491228069</v>
      </c>
      <c r="BD177" s="33">
        <f>Tabla25[[#This Row],[ROS_DUR_COR_COD_ROS_TG_NEU]]-Tabla25[[#This Row],[PAS_DUR_COR_COD_ROS_TG_NEU]]</f>
        <v>-128.60416666666663</v>
      </c>
      <c r="BE177" s="33">
        <f>Tabla25[[#This Row],[ROS_NUM_COR_COD_ROS_TG_POS]]-Tabla25[[#This Row],[PAS_NUM_COR_COD_ROS_TG_POS]]</f>
        <v>2.1111111111111107</v>
      </c>
      <c r="BF177" s="33">
        <f>Tabla25[[#This Row],[ROS_DUR_COR_COD_ROS_TG_POS]]-Tabla25[[#This Row],[PAS_DUR_COR_COD_ROS_TG_POS]]</f>
        <v>20</v>
      </c>
      <c r="BG177" s="33">
        <f>Tabla25[[#This Row],[ROS_NUM_COR_COD_ROS_TG_TOT]]-Tabla25[[#This Row],[PAS_NUM_COR_COD_ROS_TG_TOT]]</f>
        <v>1.5964912280701755</v>
      </c>
      <c r="BH177" s="33">
        <f>Tabla25[[#This Row],[ROS_DUR_COR_COD_ROS_TG_TOT]]-Tabla25[[#This Row],[PAS_DUR_COR_COD_ROS_TG_TOT]]</f>
        <v>-75.330994152046742</v>
      </c>
      <c r="BI177" s="30">
        <f>Tabla25[[#This Row],[ROS_NUM_COR_COD_ESC_TG_NEG]]-Tabla25[[#This Row],[PAS_NUM_COR_COD_ESC_TG_NEG]]</f>
        <v>-1.5428571428571427</v>
      </c>
      <c r="BJ177" s="30">
        <f>Tabla25[[#This Row],[ROS_DUR_COR_COD_ESC_TG_NEG]]-Tabla25[[#This Row],[PAS_DUR_COR_COD_ESC_TG_NEG]]</f>
        <v>-327.37647058823529</v>
      </c>
      <c r="BK177" s="30">
        <f>Tabla25[[#This Row],[ROS_NUM_COR_COD_ESC_TG_NEU]]-Tabla25[[#This Row],[PAS_NUM_COR_COD_ESC_TG_NEU]]</f>
        <v>-0.74561403508771917</v>
      </c>
      <c r="BL177" s="30">
        <f>Tabla25[[#This Row],[ROS_DUR_COR_COD_ESC_TG_NEU]]-Tabla25[[#This Row],[PAS_DUR_COR_COD_ESC_TG_NEU]]</f>
        <v>-577.27692307692314</v>
      </c>
      <c r="BM177" s="30">
        <f>Tabla25[[#This Row],[ROS_NUM_COR_COD_ESC_TG_POS]]-Tabla25[[#This Row],[PAS_NUM_COR_COD_ESC_TG_POS]]</f>
        <v>-1.0555555555555558</v>
      </c>
      <c r="BN177" s="30">
        <f>Tabla25[[#This Row],[ROS_DUR_COR_COD_ESC_TG_POS]]-Tabla25[[#This Row],[PAS_DUR_COR_COD_ESC_TG_POS]]</f>
        <v>-535.63076923076926</v>
      </c>
      <c r="BO177" s="30">
        <f>Tabla25[[#This Row],[ROS_NUM_COR_COD_ESC_TG_TOT]]-Tabla25[[#This Row],[PAS_NUM_COR_COD_ESC_TG_TOT]]</f>
        <v>-1.1403508771929824</v>
      </c>
      <c r="BP177" s="30">
        <f>Tabla25[[#This Row],[ROS_DUR_COR_COD_ESC_TG_TOT]]-Tabla25[[#This Row],[PAS_DUR_COR_COD_ESC_TG_TOT]]</f>
        <v>-454.0496124031007</v>
      </c>
      <c r="BQ177" s="36">
        <f>Tabla25[[#This Row],[PAS_NUM_COR_COD_ROS_TG_NEG]]-Tabla25[[#This Row],[ESC_NUM_COR_COD_ROS_TG_NEG]]</f>
        <v>1.0999999999999996</v>
      </c>
      <c r="BR177" s="36">
        <f>Tabla25[[#This Row],[PAS_DUR_COR_COD_ROS_TG_NEG]]-Tabla25[[#This Row],[ESC_DUR_COR_COD_ROS_TG_NEG]]</f>
        <v>-157.66666666666652</v>
      </c>
      <c r="BS177" s="36">
        <f>Tabla25[[#This Row],[PAS_NUM_COR_COD_ROS_TG_NEU]]-Tabla25[[#This Row],[ESC_NUM_COR_COD_ROS_TG_NEU]]</f>
        <v>1.6783625730994149</v>
      </c>
      <c r="BT177" s="36">
        <f>Tabla25[[#This Row],[PAS_DUR_COR_COD_ROS_TG_NEU]]-Tabla25[[#This Row],[ESC_DUR_COR_COD_ROS_TG_NEU]]</f>
        <v>281.77083333333337</v>
      </c>
      <c r="BU177" s="36">
        <f>Tabla25[[#This Row],[PAS_NUM_COR_COD_ROS_TG_POS]]-Tabla25[[#This Row],[ESC_NUM_COR_COD_ROS_TG_POS]]</f>
        <v>-0.42063492063492047</v>
      </c>
      <c r="BV177" s="36">
        <f>Tabla25[[#This Row],[PAS_DUR_COR_COD_ROS_TG_POS]]-Tabla25[[#This Row],[ESC_DUR_COR_COD_ROS_TG_POS]]</f>
        <v>-388.75</v>
      </c>
      <c r="BW177" s="36">
        <f>Tabla25[[#This Row],[PAS_NUM_COR_COD_ROS_TG_TOT]]-Tabla25[[#This Row],[ESC_NUM_COR_COD_ROS_TG_TOT]]</f>
        <v>0.85307017543859631</v>
      </c>
      <c r="BX177" s="36">
        <f>Tabla25[[#This Row],[PAS_DUR_COR_COD_ROS_TG_TOT]]-Tabla25[[#This Row],[ESC_DUR_COR_COD_ROS_TG_TOT]]</f>
        <v>-48.577777777777783</v>
      </c>
      <c r="BY177" s="39">
        <f>Tabla25[[#This Row],[PAS_NUM_COR_COD_ESC_TG_NEG]]-Tabla25[[#This Row],[ESC_NUM_COR_COD_ESC_TG_NEG]]</f>
        <v>-0.22500000000000009</v>
      </c>
      <c r="BZ177" s="39">
        <f>Tabla25[[#This Row],[PAS_DUR_COR_COD_ESC_TG_NEG]]-Tabla25[[#This Row],[ESC_DUR_COR_COD_ESC_TG_NEG]]</f>
        <v>-257.62352941176471</v>
      </c>
      <c r="CA177" s="39">
        <f>Tabla25[[#This Row],[PAS_NUM_COR_COD_ESC_TG_NEU]]-Tabla25[[#This Row],[ESC_NUM_COR_COD_ESC_TG_NEU]]</f>
        <v>-0.75438596491228038</v>
      </c>
      <c r="CB177" s="39">
        <f>Tabla25[[#This Row],[PAS_DUR_COR_COD_ESC_TG_NEU]]-Tabla25[[#This Row],[ESC_DUR_COR_COD_ESC_TG_NEU]]</f>
        <v>-118.63736263736268</v>
      </c>
      <c r="CC177" s="39">
        <f>Tabla25[[#This Row],[PAS_NUM_COR_COD_ESC_TG_POS]]-Tabla25[[#This Row],[ESC_NUM_COR_COD_ESC_TG_POS]]</f>
        <v>-0.61111111111111072</v>
      </c>
      <c r="CD177" s="39">
        <f>Tabla25[[#This Row],[PAS_DUR_COR_COD_ESC_TG_POS]]-Tabla25[[#This Row],[ESC_DUR_COR_COD_ESC_TG_POS]]</f>
        <v>-91.169230769230808</v>
      </c>
      <c r="CE177" s="39">
        <f>Tabla25[[#This Row],[PAS_NUM_COR_COD_ESC_TG_TOT]]-Tabla25[[#This Row],[ESC_NUM_COR_COD_ESC_TG_TOT]]</f>
        <v>-0.51973684210526327</v>
      </c>
      <c r="CF177" s="39">
        <f>Tabla25[[#This Row],[PAS_DUR_COR_COD_ESC_TG_TOT]]-Tabla25[[#This Row],[ESC_DUR_COR_COD_ESC_TG_TOT]]</f>
        <v>-183.82489740082087</v>
      </c>
      <c r="CG177" s="42">
        <f>Tabla25[[#This Row],[PAS_NUM_COR_COD_ROS_TG_NEG]]-Tabla25[[#This Row],[PAS_NUM_COR_COD_ESC_TG_NEG]]</f>
        <v>0.69999999999999973</v>
      </c>
      <c r="CH177" s="42">
        <f>Tabla25[[#This Row],[PAS_NUM_COR_COD_ROS_TG_NEU]]-Tabla25[[#This Row],[PAS_NUM_COR_COD_ESC_TG_NEU]]</f>
        <v>0.21052631578947345</v>
      </c>
      <c r="CI177" s="42">
        <f>Tabla25[[#This Row],[PAS_NUM_COR_COD_ROS_TG_POS]]-Tabla25[[#This Row],[PAS_NUM_COR_COD_ESC_TG_POS]]</f>
        <v>-1.666666666666667</v>
      </c>
      <c r="CJ177" s="42">
        <f>Tabla25[[#This Row],[PAS_NUM_COR_COD_ROS_TG_TOT]]-Tabla25[[#This Row],[PAS_NUM_COR_COD_ESC_TG_TOT]]</f>
        <v>-0.21052631578947389</v>
      </c>
      <c r="CK177" s="42">
        <f>Tabla25[[#This Row],[PAS_DUR_COR_COD_ROS_TG_NEG]]-Tabla25[[#This Row],[PAS_DUR_COR_COD_ESC_TG_NEG]]</f>
        <v>385.75686274509815</v>
      </c>
      <c r="CL177" s="42">
        <f>Tabla25[[#This Row],[PAS_DUR_COR_COD_ROS_TG_NEU]]-Tabla25[[#This Row],[PAS_DUR_COR_COD_ESC_TG_NEU]]</f>
        <v>-156.63942307692309</v>
      </c>
      <c r="CM177" s="42">
        <f>Tabla25[[#This Row],[PAS_DUR_COR_COD_ROS_TG_POS]]-Tabla25[[#This Row],[PAS_DUR_COR_COD_ESC_TG_POS]]</f>
        <v>-442.73076923076928</v>
      </c>
      <c r="CN177" s="42">
        <f>Tabla25[[#This Row],[PAS_DUR_COR_COD_ROS_TG_TOT]]-Tabla25[[#This Row],[PAS_DUR_COR_COD_ESC_TG_TOT]]</f>
        <v>-42.627390180878592</v>
      </c>
      <c r="CO177" s="44">
        <f>Tabla25[[#This Row],[ESC_NUM_COR_COD_ROS_TG_NEG]]-Tabla25[[#This Row],[ESC_NUM_COR_COD_ESC_TG_NEG]]</f>
        <v>-0.625</v>
      </c>
      <c r="CP177" s="44">
        <f>Tabla25[[#This Row],[ESC_NUM_COR_COD_ROS_TG_NEU]]-Tabla25[[#This Row],[ESC_NUM_COR_COD_ESC_TG_NEU]]</f>
        <v>-2.2222222222222219</v>
      </c>
      <c r="CQ177" s="44">
        <f>Tabla25[[#This Row],[ESC_NUM_COR_COD_ROS_TG_POS]]-Tabla25[[#This Row],[ESC_NUM_COR_COD_ESC_TG_POS]]</f>
        <v>-1.8571428571428572</v>
      </c>
      <c r="CR177" s="44">
        <f>Tabla25[[#This Row],[ESC_NUM_COR_COD_ROS_TG_TOT]]-Tabla25[[#This Row],[ESC_NUM_COR_COD_ESC_TG_TOT]]</f>
        <v>-1.5833333333333335</v>
      </c>
      <c r="CS177" s="44">
        <f>Tabla25[[#This Row],[ESC_DUR_COR_COD_ROS_TG_NEG]]-Tabla25[[#This Row],[ESC_DUR_COR_COD_ESC_TG_NEG]]</f>
        <v>285.79999999999995</v>
      </c>
      <c r="CT177" s="44">
        <f>Tabla25[[#This Row],[ESC_DUR_COR_COD_ROS_TG_NEU]]-Tabla25[[#This Row],[ESC_DUR_COR_COD_ESC_TG_NEU]]</f>
        <v>-557.04761904761915</v>
      </c>
      <c r="CU177" s="44">
        <f>Tabla25[[#This Row],[ESC_DUR_COR_COD_ROS_TG_POS]]-Tabla25[[#This Row],[ESC_DUR_COR_COD_ESC_TG_POS]]</f>
        <v>-145.15000000000009</v>
      </c>
      <c r="CV177" s="44">
        <f>Tabla25[[#This Row],[ESC_DUR_COR_COD_ROS_TG_TOT]]-Tabla25[[#This Row],[ESC_DUR_COR_COD_ESC_TG_TOT]]</f>
        <v>-177.87450980392168</v>
      </c>
      <c r="CW177" s="47">
        <f>Tabla25[[#This Row],[ROS_NUM_COR_COD_ROS_TG_NEG]]-Tabla25[[#This Row],[ROS_NUM_COR_COD_ESC_TG_NEG]]</f>
        <v>3.8571428571428572</v>
      </c>
      <c r="CX177" s="47">
        <f>Tabla25[[#This Row],[ROS_NUM_COR_COD_ROS_TG_NEU]]-Tabla25[[#This Row],[ROS_NUM_COR_COD_ESC_TG_NEU]]</f>
        <v>1.9999999999999996</v>
      </c>
      <c r="CY177" s="47">
        <f>Tabla25[[#This Row],[ROS_NUM_COR_COD_ROS_TG_POS]]-Tabla25[[#This Row],[ROS_NUM_COR_COD_ESC_TG_POS]]</f>
        <v>1.4999999999999996</v>
      </c>
      <c r="CZ177" s="47">
        <f>Tabla25[[#This Row],[ROS_NUM_COR_COD_ROS_TG_TOT]]-Tabla25[[#This Row],[ROS_NUM_COR_COD_ESC_TG_TOT]]</f>
        <v>2.5263157894736841</v>
      </c>
      <c r="DA177" s="47">
        <f>Tabla25[[#This Row],[ROS_DUR_COR_COD_ROS_TG_NEG]]-Tabla25[[#This Row],[ROS_DUR_COR_COD_ESC_TG_NEG]]</f>
        <v>583.34285714285716</v>
      </c>
      <c r="DB177" s="47">
        <f>Tabla25[[#This Row],[ROS_DUR_COR_COD_ROS_TG_NEU]]-Tabla25[[#This Row],[ROS_DUR_COR_COD_ESC_TG_NEU]]</f>
        <v>292.03333333333342</v>
      </c>
      <c r="DC177" s="47">
        <f>Tabla25[[#This Row],[ROS_DUR_COR_COD_ROS_TG_POS]]-Tabla25[[#This Row],[ROS_DUR_COR_COD_ESC_TG_POS]]</f>
        <v>112.89999999999998</v>
      </c>
      <c r="DD177" s="47">
        <f>Tabla25[[#This Row],[ROS_DUR_COR_COD_ROS_TG_TOT]]-Tabla25[[#This Row],[ROS_DUR_COR_COD_ESC_TG_TOT]]</f>
        <v>336.09122807017536</v>
      </c>
      <c r="DE177" s="57">
        <v>165</v>
      </c>
      <c r="DF177" s="57">
        <v>131</v>
      </c>
      <c r="DG177" s="57">
        <v>137.33333333333334</v>
      </c>
      <c r="DH177" s="57">
        <v>145.52631578947367</v>
      </c>
      <c r="DI177" s="57">
        <v>190.8</v>
      </c>
      <c r="DJ177" s="57">
        <v>148.80000000000001</v>
      </c>
      <c r="DK177" s="57">
        <v>199.4</v>
      </c>
      <c r="DL177" s="57">
        <v>179.66666666666666</v>
      </c>
      <c r="DM177" s="57">
        <v>301.8</v>
      </c>
      <c r="DN177" s="57">
        <v>190.83333333333334</v>
      </c>
      <c r="DO177" s="57">
        <v>208.75</v>
      </c>
      <c r="DP177" s="57">
        <v>232.6</v>
      </c>
      <c r="DQ177" s="57">
        <v>235</v>
      </c>
      <c r="DR177" s="57">
        <v>219.42857142857142</v>
      </c>
      <c r="DS177" s="57">
        <v>179</v>
      </c>
      <c r="DT177" s="57">
        <v>212.11764705882354</v>
      </c>
      <c r="DU177" s="57">
        <v>275</v>
      </c>
      <c r="DV177" s="57">
        <v>250.125</v>
      </c>
      <c r="DW177" s="57">
        <v>241.14285714285714</v>
      </c>
      <c r="DX177" s="57">
        <v>255.62222222222223</v>
      </c>
      <c r="DY177" s="57">
        <v>221.58823529411765</v>
      </c>
      <c r="DZ177" s="57">
        <v>218.30769230769232</v>
      </c>
      <c r="EA177" s="57">
        <v>273.23076923076923</v>
      </c>
      <c r="EB177" s="57">
        <v>236.2093023255814</v>
      </c>
      <c r="EC177" s="57">
        <f>Tabla25[[#This Row],[ROS_1DU_COR_COD_ROS_TG_NEG]]-Tabla25[[#This Row],[ROS_1DU_COR_COD_ESC_TG_NEG]]</f>
        <v>-25.800000000000011</v>
      </c>
      <c r="ED177" s="57">
        <f>Tabla25[[#This Row],[ROS_1DU_COR_COD_ROS_TG_NEU]]-Tabla25[[#This Row],[ROS_1DU_COR_COD_ESC_TG_NEU]]</f>
        <v>-17.800000000000011</v>
      </c>
      <c r="EE177" s="57">
        <f>Tabla25[[#This Row],[ROS_1DU_COR_COD_ROS_TG_POS]]-Tabla25[[#This Row],[ROS_1DU_COR_COD_ESC_TG_POS]]</f>
        <v>-62.066666666666663</v>
      </c>
      <c r="EF177" s="57">
        <f>Tabla25[[#This Row],[ROS_1DU_COR_COD_ROS_TG_TOT]]-Tabla25[[#This Row],[ROS_1DU_COR_COD_ESC_TG_TOT]]</f>
        <v>-34.140350877192986</v>
      </c>
      <c r="EG177" s="57">
        <f>Tabla25[[#This Row],[ESC_1DU_COR_COD_ROS_TG_NEG]]-Tabla25[[#This Row],[ESC_1DU_COR_COD_ESC_TG_NEG]]</f>
        <v>66.800000000000011</v>
      </c>
      <c r="EH177" s="57">
        <f>Tabla25[[#This Row],[ESC_1DU_COR_COD_ROS_TG_NEU]]-Tabla25[[#This Row],[ESC_1DU_COR_COD_ESC_TG_NEU]]</f>
        <v>-28.595238095238074</v>
      </c>
      <c r="EI177" s="57">
        <f>Tabla25[[#This Row],[ESC_1DU_COR_COD_ROS_TG_POS]]-Tabla25[[#This Row],[ESC_1DU_COR_COD_ESC_TG_POS]]</f>
        <v>29.75</v>
      </c>
      <c r="EJ177" s="57">
        <f>Tabla25[[#This Row],[ESC_1DU_COR_COD_ROS_TG_TOT]]-Tabla25[[#This Row],[ESC_1DU_COR_COD_ESC_TG_TOT]]</f>
        <v>20.482352941176458</v>
      </c>
      <c r="EK177" s="57">
        <f>Tabla25[[#This Row],[PAS_1DU_COR_COD_ROS_TG_NEG]]-Tabla25[[#This Row],[PAS_1DU_COR_COD_ESC_TG_NEG]]</f>
        <v>53.411764705882348</v>
      </c>
      <c r="EL177" s="57">
        <f>Tabla25[[#This Row],[PAS_1DU_COR_COD_ROS_TG_NEU]]-Tabla25[[#This Row],[PAS_1DU_COR_COD_ESC_TG_NEU]]</f>
        <v>31.817307692307679</v>
      </c>
      <c r="EM177" s="57">
        <f>Tabla25[[#This Row],[PAS_1DU_COR_COD_ROS_TG_POS]]-Tabla25[[#This Row],[PAS_1DU_COR_COD_ESC_TG_POS]]</f>
        <v>-32.087912087912088</v>
      </c>
      <c r="EN177" s="57">
        <f>Tabla25[[#This Row],[PAS_1DU_COR_COD_ROS_TG_TOT]]-Tabla25[[#This Row],[PAS_1DU_COR_COD_ESC_TG_TOT]]</f>
        <v>19.41291989664083</v>
      </c>
    </row>
    <row r="178" spans="1:144" x14ac:dyDescent="0.3">
      <c r="A178" s="2" t="s">
        <v>176</v>
      </c>
      <c r="B178" s="2">
        <v>50</v>
      </c>
      <c r="C178" s="2">
        <v>2</v>
      </c>
      <c r="D178" s="2">
        <v>52</v>
      </c>
      <c r="E178" s="19">
        <v>1.65</v>
      </c>
      <c r="F178" s="19">
        <v>999.875</v>
      </c>
      <c r="G178" s="19">
        <v>1.65</v>
      </c>
      <c r="H178" s="19">
        <v>774.77777777777783</v>
      </c>
      <c r="I178" s="19">
        <v>1.95</v>
      </c>
      <c r="J178" s="19">
        <v>892.72727272727275</v>
      </c>
      <c r="K178" s="19">
        <v>1.75</v>
      </c>
      <c r="L178" s="19">
        <v>885.42857142857144</v>
      </c>
      <c r="M178" s="21">
        <v>1.2</v>
      </c>
      <c r="N178" s="21">
        <v>623.9</v>
      </c>
      <c r="O178" s="21">
        <v>1.75</v>
      </c>
      <c r="P178" s="21">
        <v>898.8</v>
      </c>
      <c r="Q178" s="21">
        <v>1.7</v>
      </c>
      <c r="R178" s="21">
        <v>761.5454545454545</v>
      </c>
      <c r="S178" s="21">
        <v>1.55</v>
      </c>
      <c r="T178" s="21">
        <v>761.41935483870964</v>
      </c>
      <c r="U178" s="22">
        <v>4.2222222222222223</v>
      </c>
      <c r="V178" s="22">
        <v>1009.7142857142857</v>
      </c>
      <c r="W178" s="22">
        <v>3.6</v>
      </c>
      <c r="X178" s="22">
        <v>1192.4285714285713</v>
      </c>
      <c r="Y178" s="22">
        <v>3.1111111111111112</v>
      </c>
      <c r="Z178" s="22">
        <v>854.14285714285711</v>
      </c>
      <c r="AA178" s="22">
        <v>3.6428571428571428</v>
      </c>
      <c r="AB178" s="22">
        <v>1018.7619047619048</v>
      </c>
      <c r="AC178" s="24">
        <v>3.5555555555555554</v>
      </c>
      <c r="AD178" s="24">
        <v>1376.2</v>
      </c>
      <c r="AE178" s="24">
        <v>3.4</v>
      </c>
      <c r="AF178" s="24">
        <v>972</v>
      </c>
      <c r="AG178" s="24">
        <v>4.1111111111111107</v>
      </c>
      <c r="AH178" s="24">
        <v>911.375</v>
      </c>
      <c r="AI178" s="24">
        <v>3.6785714285714284</v>
      </c>
      <c r="AJ178" s="24">
        <v>1048.8</v>
      </c>
      <c r="AK178" s="26">
        <v>3.4444444444444446</v>
      </c>
      <c r="AL178" s="26">
        <v>962.875</v>
      </c>
      <c r="AM178" s="26">
        <v>2.9</v>
      </c>
      <c r="AN178" s="26">
        <v>812.8</v>
      </c>
      <c r="AO178" s="26">
        <v>2.1</v>
      </c>
      <c r="AP178" s="26">
        <v>891.5</v>
      </c>
      <c r="AQ178" s="26">
        <v>2.7931034482758621</v>
      </c>
      <c r="AR178" s="26">
        <v>882.5</v>
      </c>
      <c r="AS178" s="28">
        <v>4.5555555555555554</v>
      </c>
      <c r="AT178" s="28">
        <v>1113.2222222222222</v>
      </c>
      <c r="AU178" s="28">
        <v>4.7</v>
      </c>
      <c r="AV178" s="28">
        <v>1298.5999999999999</v>
      </c>
      <c r="AW178" s="28">
        <v>5.8</v>
      </c>
      <c r="AX178" s="28">
        <v>1575.8</v>
      </c>
      <c r="AY178" s="28">
        <v>5.0344827586206895</v>
      </c>
      <c r="AZ178" s="28">
        <v>1336.655172413793</v>
      </c>
      <c r="BA178" s="33">
        <f>Tabla25[[#This Row],[ROS_NUM_COR_COD_ROS_TG_NEG]]-Tabla25[[#This Row],[PAS_NUM_COR_COD_ROS_TG_NEG]]</f>
        <v>3.3555555555555552</v>
      </c>
      <c r="BB178" s="33">
        <f>Tabla25[[#This Row],[ROS_DUR_COR_COD_ROS_TG_NEG]]-Tabla25[[#This Row],[PAS_DUR_COR_COD_ROS_TG_NEG]]</f>
        <v>489.32222222222219</v>
      </c>
      <c r="BC178" s="33">
        <f>Tabla25[[#This Row],[ROS_NUM_COR_COD_ROS_TG_NEU]]-Tabla25[[#This Row],[PAS_NUM_COR_COD_ROS_TG_NEU]]</f>
        <v>2.95</v>
      </c>
      <c r="BD178" s="33">
        <f>Tabla25[[#This Row],[ROS_DUR_COR_COD_ROS_TG_NEU]]-Tabla25[[#This Row],[PAS_DUR_COR_COD_ROS_TG_NEU]]</f>
        <v>399.79999999999995</v>
      </c>
      <c r="BE178" s="33">
        <f>Tabla25[[#This Row],[ROS_NUM_COR_COD_ROS_TG_POS]]-Tabla25[[#This Row],[PAS_NUM_COR_COD_ROS_TG_POS]]</f>
        <v>4.0999999999999996</v>
      </c>
      <c r="BF178" s="33">
        <f>Tabla25[[#This Row],[ROS_DUR_COR_COD_ROS_TG_POS]]-Tabla25[[#This Row],[PAS_DUR_COR_COD_ROS_TG_POS]]</f>
        <v>814.25454545454545</v>
      </c>
      <c r="BG178" s="33">
        <f>Tabla25[[#This Row],[ROS_NUM_COR_COD_ROS_TG_TOT]]-Tabla25[[#This Row],[PAS_NUM_COR_COD_ROS_TG_TOT]]</f>
        <v>3.4844827586206897</v>
      </c>
      <c r="BH178" s="33">
        <f>Tabla25[[#This Row],[ROS_DUR_COR_COD_ROS_TG_TOT]]-Tabla25[[#This Row],[PAS_DUR_COR_COD_ROS_TG_TOT]]</f>
        <v>575.23581757508339</v>
      </c>
      <c r="BI178" s="30">
        <f>Tabla25[[#This Row],[ROS_NUM_COR_COD_ESC_TG_NEG]]-Tabla25[[#This Row],[PAS_NUM_COR_COD_ESC_TG_NEG]]</f>
        <v>1.7944444444444447</v>
      </c>
      <c r="BJ178" s="30">
        <f>Tabla25[[#This Row],[ROS_DUR_COR_COD_ESC_TG_NEG]]-Tabla25[[#This Row],[PAS_DUR_COR_COD_ESC_TG_NEG]]</f>
        <v>-37</v>
      </c>
      <c r="BK178" s="30">
        <f>Tabla25[[#This Row],[ROS_NUM_COR_COD_ESC_TG_NEU]]-Tabla25[[#This Row],[PAS_NUM_COR_COD_ESC_TG_NEU]]</f>
        <v>1.25</v>
      </c>
      <c r="BL178" s="30">
        <f>Tabla25[[#This Row],[ROS_DUR_COR_COD_ESC_TG_NEU]]-Tabla25[[#This Row],[PAS_DUR_COR_COD_ESC_TG_NEU]]</f>
        <v>38.022222222222126</v>
      </c>
      <c r="BM178" s="30">
        <f>Tabla25[[#This Row],[ROS_NUM_COR_COD_ESC_TG_POS]]-Tabla25[[#This Row],[PAS_NUM_COR_COD_ESC_TG_POS]]</f>
        <v>0.15000000000000013</v>
      </c>
      <c r="BN178" s="30">
        <f>Tabla25[[#This Row],[ROS_DUR_COR_COD_ESC_TG_POS]]-Tabla25[[#This Row],[PAS_DUR_COR_COD_ESC_TG_POS]]</f>
        <v>-1.2272727272727479</v>
      </c>
      <c r="BO178" s="30">
        <f>Tabla25[[#This Row],[ROS_NUM_COR_COD_ESC_TG_TOT]]-Tabla25[[#This Row],[PAS_NUM_COR_COD_ESC_TG_TOT]]</f>
        <v>1.0431034482758621</v>
      </c>
      <c r="BP178" s="30">
        <f>Tabla25[[#This Row],[ROS_DUR_COR_COD_ESC_TG_TOT]]-Tabla25[[#This Row],[PAS_DUR_COR_COD_ESC_TG_TOT]]</f>
        <v>-2.9285714285714448</v>
      </c>
      <c r="BQ178" s="36">
        <f>Tabla25[[#This Row],[PAS_NUM_COR_COD_ROS_TG_NEG]]-Tabla25[[#This Row],[ESC_NUM_COR_COD_ROS_TG_NEG]]</f>
        <v>-2.3555555555555552</v>
      </c>
      <c r="BR178" s="36">
        <f>Tabla25[[#This Row],[PAS_DUR_COR_COD_ROS_TG_NEG]]-Tabla25[[#This Row],[ESC_DUR_COR_COD_ROS_TG_NEG]]</f>
        <v>-752.30000000000007</v>
      </c>
      <c r="BS178" s="36">
        <f>Tabla25[[#This Row],[PAS_NUM_COR_COD_ROS_TG_NEU]]-Tabla25[[#This Row],[ESC_NUM_COR_COD_ROS_TG_NEU]]</f>
        <v>-1.65</v>
      </c>
      <c r="BT178" s="36">
        <f>Tabla25[[#This Row],[PAS_DUR_COR_COD_ROS_TG_NEU]]-Tabla25[[#This Row],[ESC_DUR_COR_COD_ROS_TG_NEU]]</f>
        <v>-73.200000000000045</v>
      </c>
      <c r="BU178" s="36">
        <f>Tabla25[[#This Row],[PAS_NUM_COR_COD_ROS_TG_POS]]-Tabla25[[#This Row],[ESC_NUM_COR_COD_ROS_TG_POS]]</f>
        <v>-2.4111111111111105</v>
      </c>
      <c r="BV178" s="36">
        <f>Tabla25[[#This Row],[PAS_DUR_COR_COD_ROS_TG_POS]]-Tabla25[[#This Row],[ESC_DUR_COR_COD_ROS_TG_POS]]</f>
        <v>-149.8295454545455</v>
      </c>
      <c r="BW178" s="36">
        <f>Tabla25[[#This Row],[PAS_NUM_COR_COD_ROS_TG_TOT]]-Tabla25[[#This Row],[ESC_NUM_COR_COD_ROS_TG_TOT]]</f>
        <v>-2.1285714285714281</v>
      </c>
      <c r="BX178" s="36">
        <f>Tabla25[[#This Row],[PAS_DUR_COR_COD_ROS_TG_TOT]]-Tabla25[[#This Row],[ESC_DUR_COR_COD_ROS_TG_TOT]]</f>
        <v>-287.38064516129032</v>
      </c>
      <c r="BY178" s="39">
        <f>Tabla25[[#This Row],[PAS_NUM_COR_COD_ESC_TG_NEG]]-Tabla25[[#This Row],[ESC_NUM_COR_COD_ESC_TG_NEG]]</f>
        <v>-2.5722222222222224</v>
      </c>
      <c r="BZ178" s="39">
        <f>Tabla25[[#This Row],[PAS_DUR_COR_COD_ESC_TG_NEG]]-Tabla25[[#This Row],[ESC_DUR_COR_COD_ESC_TG_NEG]]</f>
        <v>-9.8392857142856656</v>
      </c>
      <c r="CA178" s="39">
        <f>Tabla25[[#This Row],[PAS_NUM_COR_COD_ESC_TG_NEU]]-Tabla25[[#This Row],[ESC_NUM_COR_COD_ESC_TG_NEU]]</f>
        <v>-1.9500000000000002</v>
      </c>
      <c r="CB178" s="39">
        <f>Tabla25[[#This Row],[PAS_DUR_COR_COD_ESC_TG_NEU]]-Tabla25[[#This Row],[ESC_DUR_COR_COD_ESC_TG_NEU]]</f>
        <v>-417.6507936507935</v>
      </c>
      <c r="CC178" s="39">
        <f>Tabla25[[#This Row],[PAS_NUM_COR_COD_ESC_TG_POS]]-Tabla25[[#This Row],[ESC_NUM_COR_COD_ESC_TG_POS]]</f>
        <v>-1.1611111111111112</v>
      </c>
      <c r="CD178" s="39">
        <f>Tabla25[[#This Row],[PAS_DUR_COR_COD_ESC_TG_POS]]-Tabla25[[#This Row],[ESC_DUR_COR_COD_ESC_TG_POS]]</f>
        <v>38.584415584415638</v>
      </c>
      <c r="CE178" s="39">
        <f>Tabla25[[#This Row],[PAS_NUM_COR_COD_ESC_TG_TOT]]-Tabla25[[#This Row],[ESC_NUM_COR_COD_ESC_TG_TOT]]</f>
        <v>-1.8928571428571428</v>
      </c>
      <c r="CF178" s="39">
        <f>Tabla25[[#This Row],[PAS_DUR_COR_COD_ESC_TG_TOT]]-Tabla25[[#This Row],[ESC_DUR_COR_COD_ESC_TG_TOT]]</f>
        <v>-133.33333333333337</v>
      </c>
      <c r="CG178" s="42">
        <f>Tabla25[[#This Row],[PAS_NUM_COR_COD_ROS_TG_NEG]]-Tabla25[[#This Row],[PAS_NUM_COR_COD_ESC_TG_NEG]]</f>
        <v>-0.44999999999999996</v>
      </c>
      <c r="CH178" s="42">
        <f>Tabla25[[#This Row],[PAS_NUM_COR_COD_ROS_TG_NEU]]-Tabla25[[#This Row],[PAS_NUM_COR_COD_ESC_TG_NEU]]</f>
        <v>0.10000000000000009</v>
      </c>
      <c r="CI178" s="42">
        <f>Tabla25[[#This Row],[PAS_NUM_COR_COD_ROS_TG_POS]]-Tabla25[[#This Row],[PAS_NUM_COR_COD_ESC_TG_POS]]</f>
        <v>-0.25</v>
      </c>
      <c r="CJ178" s="42">
        <f>Tabla25[[#This Row],[PAS_NUM_COR_COD_ROS_TG_TOT]]-Tabla25[[#This Row],[PAS_NUM_COR_COD_ESC_TG_TOT]]</f>
        <v>-0.19999999999999996</v>
      </c>
      <c r="CK178" s="42">
        <f>Tabla25[[#This Row],[PAS_DUR_COR_COD_ROS_TG_NEG]]-Tabla25[[#This Row],[PAS_DUR_COR_COD_ESC_TG_NEG]]</f>
        <v>-375.97500000000002</v>
      </c>
      <c r="CL178" s="42">
        <f>Tabla25[[#This Row],[PAS_DUR_COR_COD_ROS_TG_NEU]]-Tabla25[[#This Row],[PAS_DUR_COR_COD_ESC_TG_NEU]]</f>
        <v>124.02222222222213</v>
      </c>
      <c r="CM178" s="42">
        <f>Tabla25[[#This Row],[PAS_DUR_COR_COD_ROS_TG_POS]]-Tabla25[[#This Row],[PAS_DUR_COR_COD_ESC_TG_POS]]</f>
        <v>-131.18181818181824</v>
      </c>
      <c r="CN178" s="42">
        <f>Tabla25[[#This Row],[PAS_DUR_COR_COD_ROS_TG_TOT]]-Tabla25[[#This Row],[PAS_DUR_COR_COD_ESC_TG_TOT]]</f>
        <v>-124.00921658986181</v>
      </c>
      <c r="CO178" s="44">
        <f>Tabla25[[#This Row],[ESC_NUM_COR_COD_ROS_TG_NEG]]-Tabla25[[#This Row],[ESC_NUM_COR_COD_ESC_TG_NEG]]</f>
        <v>-0.66666666666666696</v>
      </c>
      <c r="CP178" s="44">
        <f>Tabla25[[#This Row],[ESC_NUM_COR_COD_ROS_TG_NEU]]-Tabla25[[#This Row],[ESC_NUM_COR_COD_ESC_TG_NEU]]</f>
        <v>-0.20000000000000018</v>
      </c>
      <c r="CQ178" s="44">
        <f>Tabla25[[#This Row],[ESC_NUM_COR_COD_ROS_TG_POS]]-Tabla25[[#This Row],[ESC_NUM_COR_COD_ESC_TG_POS]]</f>
        <v>0.99999999999999956</v>
      </c>
      <c r="CR178" s="44">
        <f>Tabla25[[#This Row],[ESC_NUM_COR_COD_ROS_TG_TOT]]-Tabla25[[#This Row],[ESC_NUM_COR_COD_ESC_TG_TOT]]</f>
        <v>3.5714285714285587E-2</v>
      </c>
      <c r="CS178" s="44">
        <f>Tabla25[[#This Row],[ESC_DUR_COR_COD_ROS_TG_NEG]]-Tabla25[[#This Row],[ESC_DUR_COR_COD_ESC_TG_NEG]]</f>
        <v>366.48571428571438</v>
      </c>
      <c r="CT178" s="44">
        <f>Tabla25[[#This Row],[ESC_DUR_COR_COD_ROS_TG_NEU]]-Tabla25[[#This Row],[ESC_DUR_COR_COD_ESC_TG_NEU]]</f>
        <v>-220.42857142857133</v>
      </c>
      <c r="CU178" s="44">
        <f>Tabla25[[#This Row],[ESC_DUR_COR_COD_ROS_TG_POS]]-Tabla25[[#This Row],[ESC_DUR_COR_COD_ESC_TG_POS]]</f>
        <v>57.23214285714289</v>
      </c>
      <c r="CV178" s="44">
        <f>Tabla25[[#This Row],[ESC_DUR_COR_COD_ROS_TG_TOT]]-Tabla25[[#This Row],[ESC_DUR_COR_COD_ESC_TG_TOT]]</f>
        <v>30.038095238095138</v>
      </c>
      <c r="CW178" s="47">
        <f>Tabla25[[#This Row],[ROS_NUM_COR_COD_ROS_TG_NEG]]-Tabla25[[#This Row],[ROS_NUM_COR_COD_ESC_TG_NEG]]</f>
        <v>1.1111111111111107</v>
      </c>
      <c r="CX178" s="47">
        <f>Tabla25[[#This Row],[ROS_NUM_COR_COD_ROS_TG_NEU]]-Tabla25[[#This Row],[ROS_NUM_COR_COD_ESC_TG_NEU]]</f>
        <v>1.8000000000000003</v>
      </c>
      <c r="CY178" s="47">
        <f>Tabla25[[#This Row],[ROS_NUM_COR_COD_ROS_TG_POS]]-Tabla25[[#This Row],[ROS_NUM_COR_COD_ESC_TG_POS]]</f>
        <v>3.6999999999999997</v>
      </c>
      <c r="CZ178" s="47">
        <f>Tabla25[[#This Row],[ROS_NUM_COR_COD_ROS_TG_TOT]]-Tabla25[[#This Row],[ROS_NUM_COR_COD_ESC_TG_TOT]]</f>
        <v>2.2413793103448274</v>
      </c>
      <c r="DA178" s="47">
        <f>Tabla25[[#This Row],[ROS_DUR_COR_COD_ROS_TG_NEG]]-Tabla25[[#This Row],[ROS_DUR_COR_COD_ESC_TG_NEG]]</f>
        <v>150.34722222222217</v>
      </c>
      <c r="DB178" s="47">
        <f>Tabla25[[#This Row],[ROS_DUR_COR_COD_ROS_TG_NEU]]-Tabla25[[#This Row],[ROS_DUR_COR_COD_ESC_TG_NEU]]</f>
        <v>485.79999999999995</v>
      </c>
      <c r="DC178" s="47">
        <f>Tabla25[[#This Row],[ROS_DUR_COR_COD_ROS_TG_POS]]-Tabla25[[#This Row],[ROS_DUR_COR_COD_ESC_TG_POS]]</f>
        <v>684.3</v>
      </c>
      <c r="DD178" s="47">
        <f>Tabla25[[#This Row],[ROS_DUR_COR_COD_ROS_TG_TOT]]-Tabla25[[#This Row],[ROS_DUR_COR_COD_ESC_TG_TOT]]</f>
        <v>454.15517241379303</v>
      </c>
      <c r="DE178" s="57">
        <v>244.88888888888889</v>
      </c>
      <c r="DF178" s="57">
        <v>261.39999999999998</v>
      </c>
      <c r="DG178" s="57">
        <v>271.2</v>
      </c>
      <c r="DH178" s="57">
        <v>259.65517241379308</v>
      </c>
      <c r="DI178" s="57">
        <v>243</v>
      </c>
      <c r="DJ178" s="57">
        <v>303.39999999999998</v>
      </c>
      <c r="DK178" s="57">
        <v>280.66666666666669</v>
      </c>
      <c r="DL178" s="57">
        <v>277.58333333333331</v>
      </c>
      <c r="DM178" s="57">
        <v>187</v>
      </c>
      <c r="DN178" s="57">
        <v>177.71428571428572</v>
      </c>
      <c r="DO178" s="57">
        <v>235.125</v>
      </c>
      <c r="DP178" s="57">
        <v>203</v>
      </c>
      <c r="DQ178" s="57">
        <v>172.71428571428572</v>
      </c>
      <c r="DR178" s="57">
        <v>187.42857142857142</v>
      </c>
      <c r="DS178" s="57">
        <v>243.71428571428572</v>
      </c>
      <c r="DT178" s="57">
        <v>201.28571428571428</v>
      </c>
      <c r="DU178" s="57">
        <v>271.2</v>
      </c>
      <c r="DV178" s="57">
        <v>233.3</v>
      </c>
      <c r="DW178" s="57">
        <v>228.09090909090909</v>
      </c>
      <c r="DX178" s="57">
        <v>243.67741935483872</v>
      </c>
      <c r="DY178" s="57">
        <v>186.75</v>
      </c>
      <c r="DZ178" s="57">
        <v>164.88888888888889</v>
      </c>
      <c r="EA178" s="57">
        <v>214.54545454545453</v>
      </c>
      <c r="EB178" s="57">
        <v>190.64285714285714</v>
      </c>
      <c r="EC178" s="57">
        <f>Tabla25[[#This Row],[ROS_1DU_COR_COD_ROS_TG_NEG]]-Tabla25[[#This Row],[ROS_1DU_COR_COD_ESC_TG_NEG]]</f>
        <v>1.8888888888888857</v>
      </c>
      <c r="ED178" s="57">
        <f>Tabla25[[#This Row],[ROS_1DU_COR_COD_ROS_TG_NEU]]-Tabla25[[#This Row],[ROS_1DU_COR_COD_ESC_TG_NEU]]</f>
        <v>-42</v>
      </c>
      <c r="EE178" s="57">
        <f>Tabla25[[#This Row],[ROS_1DU_COR_COD_ROS_TG_POS]]-Tabla25[[#This Row],[ROS_1DU_COR_COD_ESC_TG_POS]]</f>
        <v>-9.466666666666697</v>
      </c>
      <c r="EF178" s="57">
        <f>Tabla25[[#This Row],[ROS_1DU_COR_COD_ROS_TG_TOT]]-Tabla25[[#This Row],[ROS_1DU_COR_COD_ESC_TG_TOT]]</f>
        <v>-17.928160919540232</v>
      </c>
      <c r="EG178" s="57">
        <f>Tabla25[[#This Row],[ESC_1DU_COR_COD_ROS_TG_NEG]]-Tabla25[[#This Row],[ESC_1DU_COR_COD_ESC_TG_NEG]]</f>
        <v>14.285714285714278</v>
      </c>
      <c r="EH178" s="57">
        <f>Tabla25[[#This Row],[ESC_1DU_COR_COD_ROS_TG_NEU]]-Tabla25[[#This Row],[ESC_1DU_COR_COD_ESC_TG_NEU]]</f>
        <v>-9.714285714285694</v>
      </c>
      <c r="EI178" s="57">
        <f>Tabla25[[#This Row],[ESC_1DU_COR_COD_ROS_TG_POS]]-Tabla25[[#This Row],[ESC_1DU_COR_COD_ESC_TG_POS]]</f>
        <v>-8.5892857142857224</v>
      </c>
      <c r="EJ178" s="57">
        <f>Tabla25[[#This Row],[ESC_1DU_COR_COD_ROS_TG_TOT]]-Tabla25[[#This Row],[ESC_1DU_COR_COD_ESC_TG_TOT]]</f>
        <v>1.7142857142857224</v>
      </c>
      <c r="EK178" s="57">
        <f>Tabla25[[#This Row],[PAS_1DU_COR_COD_ROS_TG_NEG]]-Tabla25[[#This Row],[PAS_1DU_COR_COD_ESC_TG_NEG]]</f>
        <v>84.449999999999989</v>
      </c>
      <c r="EL178" s="57">
        <f>Tabla25[[#This Row],[PAS_1DU_COR_COD_ROS_TG_NEU]]-Tabla25[[#This Row],[PAS_1DU_COR_COD_ESC_TG_NEU]]</f>
        <v>68.411111111111126</v>
      </c>
      <c r="EM178" s="57">
        <f>Tabla25[[#This Row],[PAS_1DU_COR_COD_ROS_TG_POS]]-Tabla25[[#This Row],[PAS_1DU_COR_COD_ESC_TG_POS]]</f>
        <v>13.545454545454561</v>
      </c>
      <c r="EN178" s="57">
        <f>Tabla25[[#This Row],[PAS_1DU_COR_COD_ROS_TG_TOT]]-Tabla25[[#This Row],[PAS_1DU_COR_COD_ESC_TG_TOT]]</f>
        <v>53.03456221198158</v>
      </c>
    </row>
    <row r="179" spans="1:144" x14ac:dyDescent="0.3">
      <c r="A179" s="2" t="s">
        <v>177</v>
      </c>
      <c r="B179" s="2">
        <v>50</v>
      </c>
      <c r="C179" s="2">
        <v>2</v>
      </c>
      <c r="D179" s="2">
        <v>54</v>
      </c>
      <c r="E179" s="19">
        <v>1.85</v>
      </c>
      <c r="F179" s="19">
        <v>1285.5</v>
      </c>
      <c r="G179" s="19">
        <v>2.2999999999999998</v>
      </c>
      <c r="H179" s="19">
        <v>1464.875</v>
      </c>
      <c r="I179" s="19">
        <v>2.4500000000000002</v>
      </c>
      <c r="J179" s="19">
        <v>1144.4545454545455</v>
      </c>
      <c r="K179" s="19">
        <v>2.2000000000000002</v>
      </c>
      <c r="L179" s="19">
        <v>1281.1851851851852</v>
      </c>
      <c r="M179" s="21">
        <v>1.5</v>
      </c>
      <c r="N179" s="21">
        <v>1062.5714285714287</v>
      </c>
      <c r="O179" s="21">
        <v>1.95</v>
      </c>
      <c r="P179" s="21">
        <v>1149.2222222222222</v>
      </c>
      <c r="Q179" s="21">
        <v>1.25</v>
      </c>
      <c r="R179" s="21">
        <v>860.125</v>
      </c>
      <c r="S179" s="21">
        <v>1.5666666666666667</v>
      </c>
      <c r="T179" s="21">
        <v>1027.5833333333333</v>
      </c>
      <c r="U179" s="22">
        <v>2</v>
      </c>
      <c r="V179" s="22">
        <v>1174.75</v>
      </c>
      <c r="W179" s="22">
        <v>0.44444444444444442</v>
      </c>
      <c r="X179" s="22">
        <v>657</v>
      </c>
      <c r="Y179" s="22">
        <v>0.44444444444444442</v>
      </c>
      <c r="Z179" s="22">
        <v>325</v>
      </c>
      <c r="AA179" s="22">
        <v>0.92307692307692313</v>
      </c>
      <c r="AB179" s="22">
        <v>858</v>
      </c>
      <c r="AC179" s="24">
        <v>2.5</v>
      </c>
      <c r="AD179" s="24">
        <v>867</v>
      </c>
      <c r="AE179" s="24">
        <v>0.77777777777777779</v>
      </c>
      <c r="AF179" s="24">
        <v>980.5</v>
      </c>
      <c r="AG179" s="24">
        <v>1.2222222222222223</v>
      </c>
      <c r="AH179" s="24">
        <v>1508</v>
      </c>
      <c r="AI179" s="24">
        <v>1.4615384615384615</v>
      </c>
      <c r="AJ179" s="24">
        <v>1034.6666666666667</v>
      </c>
      <c r="AK179" s="26">
        <v>0.88888888888888884</v>
      </c>
      <c r="AL179" s="26">
        <v>751</v>
      </c>
      <c r="AM179" s="26">
        <v>1.4</v>
      </c>
      <c r="AN179" s="26">
        <v>925</v>
      </c>
      <c r="AO179" s="26">
        <v>2.2222222222222223</v>
      </c>
      <c r="AP179" s="26">
        <v>1359.25</v>
      </c>
      <c r="AQ179" s="26">
        <v>1.5</v>
      </c>
      <c r="AR179" s="26">
        <v>1063.9000000000001</v>
      </c>
      <c r="AS179" s="28">
        <v>0.77777777777777779</v>
      </c>
      <c r="AT179" s="28">
        <v>1118.5</v>
      </c>
      <c r="AU179" s="28">
        <v>1.3</v>
      </c>
      <c r="AV179" s="28">
        <v>914.5</v>
      </c>
      <c r="AW179" s="28">
        <v>0.88888888888888884</v>
      </c>
      <c r="AX179" s="28">
        <v>581.33333333333337</v>
      </c>
      <c r="AY179" s="28">
        <v>1</v>
      </c>
      <c r="AZ179" s="28">
        <v>848.77777777777783</v>
      </c>
      <c r="BA179" s="33">
        <f>Tabla25[[#This Row],[ROS_NUM_COR_COD_ROS_TG_NEG]]-Tabla25[[#This Row],[PAS_NUM_COR_COD_ROS_TG_NEG]]</f>
        <v>-0.72222222222222221</v>
      </c>
      <c r="BB179" s="33">
        <f>Tabla25[[#This Row],[ROS_DUR_COR_COD_ROS_TG_NEG]]-Tabla25[[#This Row],[PAS_DUR_COR_COD_ROS_TG_NEG]]</f>
        <v>55.928571428571331</v>
      </c>
      <c r="BC179" s="33">
        <f>Tabla25[[#This Row],[ROS_NUM_COR_COD_ROS_TG_NEU]]-Tabla25[[#This Row],[PAS_NUM_COR_COD_ROS_TG_NEU]]</f>
        <v>-0.64999999999999991</v>
      </c>
      <c r="BD179" s="33">
        <f>Tabla25[[#This Row],[ROS_DUR_COR_COD_ROS_TG_NEU]]-Tabla25[[#This Row],[PAS_DUR_COR_COD_ROS_TG_NEU]]</f>
        <v>-234.72222222222217</v>
      </c>
      <c r="BE179" s="33">
        <f>Tabla25[[#This Row],[ROS_NUM_COR_COD_ROS_TG_POS]]-Tabla25[[#This Row],[PAS_NUM_COR_COD_ROS_TG_POS]]</f>
        <v>-0.36111111111111116</v>
      </c>
      <c r="BF179" s="33">
        <f>Tabla25[[#This Row],[ROS_DUR_COR_COD_ROS_TG_POS]]-Tabla25[[#This Row],[PAS_DUR_COR_COD_ROS_TG_POS]]</f>
        <v>-278.79166666666663</v>
      </c>
      <c r="BG179" s="33">
        <f>Tabla25[[#This Row],[ROS_NUM_COR_COD_ROS_TG_TOT]]-Tabla25[[#This Row],[PAS_NUM_COR_COD_ROS_TG_TOT]]</f>
        <v>-0.56666666666666665</v>
      </c>
      <c r="BH179" s="33">
        <f>Tabla25[[#This Row],[ROS_DUR_COR_COD_ROS_TG_TOT]]-Tabla25[[#This Row],[PAS_DUR_COR_COD_ROS_TG_TOT]]</f>
        <v>-178.80555555555543</v>
      </c>
      <c r="BI179" s="30">
        <f>Tabla25[[#This Row],[ROS_NUM_COR_COD_ESC_TG_NEG]]-Tabla25[[#This Row],[PAS_NUM_COR_COD_ESC_TG_NEG]]</f>
        <v>-0.96111111111111125</v>
      </c>
      <c r="BJ179" s="30">
        <f>Tabla25[[#This Row],[ROS_DUR_COR_COD_ESC_TG_NEG]]-Tabla25[[#This Row],[PAS_DUR_COR_COD_ESC_TG_NEG]]</f>
        <v>-534.5</v>
      </c>
      <c r="BK179" s="30">
        <f>Tabla25[[#This Row],[ROS_NUM_COR_COD_ESC_TG_NEU]]-Tabla25[[#This Row],[PAS_NUM_COR_COD_ESC_TG_NEU]]</f>
        <v>-0.89999999999999991</v>
      </c>
      <c r="BL179" s="30">
        <f>Tabla25[[#This Row],[ROS_DUR_COR_COD_ESC_TG_NEU]]-Tabla25[[#This Row],[PAS_DUR_COR_COD_ESC_TG_NEU]]</f>
        <v>-539.875</v>
      </c>
      <c r="BM179" s="30">
        <f>Tabla25[[#This Row],[ROS_NUM_COR_COD_ESC_TG_POS]]-Tabla25[[#This Row],[PAS_NUM_COR_COD_ESC_TG_POS]]</f>
        <v>-0.22777777777777786</v>
      </c>
      <c r="BN179" s="30">
        <f>Tabla25[[#This Row],[ROS_DUR_COR_COD_ESC_TG_POS]]-Tabla25[[#This Row],[PAS_DUR_COR_COD_ESC_TG_POS]]</f>
        <v>214.7954545454545</v>
      </c>
      <c r="BO179" s="30">
        <f>Tabla25[[#This Row],[ROS_NUM_COR_COD_ESC_TG_TOT]]-Tabla25[[#This Row],[PAS_NUM_COR_COD_ESC_TG_TOT]]</f>
        <v>-0.70000000000000018</v>
      </c>
      <c r="BP179" s="30">
        <f>Tabla25[[#This Row],[ROS_DUR_COR_COD_ESC_TG_TOT]]-Tabla25[[#This Row],[PAS_DUR_COR_COD_ESC_TG_TOT]]</f>
        <v>-217.28518518518513</v>
      </c>
      <c r="BQ179" s="36">
        <f>Tabla25[[#This Row],[PAS_NUM_COR_COD_ROS_TG_NEG]]-Tabla25[[#This Row],[ESC_NUM_COR_COD_ROS_TG_NEG]]</f>
        <v>-1</v>
      </c>
      <c r="BR179" s="36">
        <f>Tabla25[[#This Row],[PAS_DUR_COR_COD_ROS_TG_NEG]]-Tabla25[[#This Row],[ESC_DUR_COR_COD_ROS_TG_NEG]]</f>
        <v>195.57142857142867</v>
      </c>
      <c r="BS179" s="36">
        <f>Tabla25[[#This Row],[PAS_NUM_COR_COD_ROS_TG_NEU]]-Tabla25[[#This Row],[ESC_NUM_COR_COD_ROS_TG_NEU]]</f>
        <v>1.1722222222222221</v>
      </c>
      <c r="BT179" s="36">
        <f>Tabla25[[#This Row],[PAS_DUR_COR_COD_ROS_TG_NEU]]-Tabla25[[#This Row],[ESC_DUR_COR_COD_ROS_TG_NEU]]</f>
        <v>168.72222222222217</v>
      </c>
      <c r="BU179" s="36">
        <f>Tabla25[[#This Row],[PAS_NUM_COR_COD_ROS_TG_POS]]-Tabla25[[#This Row],[ESC_NUM_COR_COD_ROS_TG_POS]]</f>
        <v>2.7777777777777679E-2</v>
      </c>
      <c r="BV179" s="36">
        <f>Tabla25[[#This Row],[PAS_DUR_COR_COD_ROS_TG_POS]]-Tabla25[[#This Row],[ESC_DUR_COR_COD_ROS_TG_POS]]</f>
        <v>-647.875</v>
      </c>
      <c r="BW179" s="36">
        <f>Tabla25[[#This Row],[PAS_NUM_COR_COD_ROS_TG_TOT]]-Tabla25[[#This Row],[ESC_NUM_COR_COD_ROS_TG_TOT]]</f>
        <v>0.1051282051282052</v>
      </c>
      <c r="BX179" s="36">
        <f>Tabla25[[#This Row],[PAS_DUR_COR_COD_ROS_TG_TOT]]-Tabla25[[#This Row],[ESC_DUR_COR_COD_ROS_TG_TOT]]</f>
        <v>-7.0833333333334849</v>
      </c>
      <c r="BY179" s="39">
        <f>Tabla25[[#This Row],[PAS_NUM_COR_COD_ESC_TG_NEG]]-Tabla25[[#This Row],[ESC_NUM_COR_COD_ESC_TG_NEG]]</f>
        <v>-0.14999999999999991</v>
      </c>
      <c r="BZ179" s="39">
        <f>Tabla25[[#This Row],[PAS_DUR_COR_COD_ESC_TG_NEG]]-Tabla25[[#This Row],[ESC_DUR_COR_COD_ESC_TG_NEG]]</f>
        <v>110.75</v>
      </c>
      <c r="CA179" s="39">
        <f>Tabla25[[#This Row],[PAS_NUM_COR_COD_ESC_TG_NEU]]-Tabla25[[#This Row],[ESC_NUM_COR_COD_ESC_TG_NEU]]</f>
        <v>1.8555555555555554</v>
      </c>
      <c r="CB179" s="39">
        <f>Tabla25[[#This Row],[PAS_DUR_COR_COD_ESC_TG_NEU]]-Tabla25[[#This Row],[ESC_DUR_COR_COD_ESC_TG_NEU]]</f>
        <v>807.875</v>
      </c>
      <c r="CC179" s="39">
        <f>Tabla25[[#This Row],[PAS_NUM_COR_COD_ESC_TG_POS]]-Tabla25[[#This Row],[ESC_NUM_COR_COD_ESC_TG_POS]]</f>
        <v>2.0055555555555555</v>
      </c>
      <c r="CD179" s="39">
        <f>Tabla25[[#This Row],[PAS_DUR_COR_COD_ESC_TG_POS]]-Tabla25[[#This Row],[ESC_DUR_COR_COD_ESC_TG_POS]]</f>
        <v>819.4545454545455</v>
      </c>
      <c r="CE179" s="39">
        <f>Tabla25[[#This Row],[PAS_NUM_COR_COD_ESC_TG_TOT]]-Tabla25[[#This Row],[ESC_NUM_COR_COD_ESC_TG_TOT]]</f>
        <v>1.276923076923077</v>
      </c>
      <c r="CF179" s="39">
        <f>Tabla25[[#This Row],[PAS_DUR_COR_COD_ESC_TG_TOT]]-Tabla25[[#This Row],[ESC_DUR_COR_COD_ESC_TG_TOT]]</f>
        <v>423.18518518518522</v>
      </c>
      <c r="CG179" s="42">
        <f>Tabla25[[#This Row],[PAS_NUM_COR_COD_ROS_TG_NEG]]-Tabla25[[#This Row],[PAS_NUM_COR_COD_ESC_TG_NEG]]</f>
        <v>-0.35000000000000009</v>
      </c>
      <c r="CH179" s="42">
        <f>Tabla25[[#This Row],[PAS_NUM_COR_COD_ROS_TG_NEU]]-Tabla25[[#This Row],[PAS_NUM_COR_COD_ESC_TG_NEU]]</f>
        <v>-0.34999999999999987</v>
      </c>
      <c r="CI179" s="42">
        <f>Tabla25[[#This Row],[PAS_NUM_COR_COD_ROS_TG_POS]]-Tabla25[[#This Row],[PAS_NUM_COR_COD_ESC_TG_POS]]</f>
        <v>-1.2000000000000002</v>
      </c>
      <c r="CJ179" s="42">
        <f>Tabla25[[#This Row],[PAS_NUM_COR_COD_ROS_TG_TOT]]-Tabla25[[#This Row],[PAS_NUM_COR_COD_ESC_TG_TOT]]</f>
        <v>-0.63333333333333353</v>
      </c>
      <c r="CK179" s="42">
        <f>Tabla25[[#This Row],[PAS_DUR_COR_COD_ROS_TG_NEG]]-Tabla25[[#This Row],[PAS_DUR_COR_COD_ESC_TG_NEG]]</f>
        <v>-222.92857142857133</v>
      </c>
      <c r="CL179" s="42">
        <f>Tabla25[[#This Row],[PAS_DUR_COR_COD_ROS_TG_NEU]]-Tabla25[[#This Row],[PAS_DUR_COR_COD_ESC_TG_NEU]]</f>
        <v>-315.65277777777783</v>
      </c>
      <c r="CM179" s="42">
        <f>Tabla25[[#This Row],[PAS_DUR_COR_COD_ROS_TG_POS]]-Tabla25[[#This Row],[PAS_DUR_COR_COD_ESC_TG_POS]]</f>
        <v>-284.3295454545455</v>
      </c>
      <c r="CN179" s="42">
        <f>Tabla25[[#This Row],[PAS_DUR_COR_COD_ROS_TG_TOT]]-Tabla25[[#This Row],[PAS_DUR_COR_COD_ESC_TG_TOT]]</f>
        <v>-253.60185185185196</v>
      </c>
      <c r="CO179" s="44">
        <f>Tabla25[[#This Row],[ESC_NUM_COR_COD_ROS_TG_NEG]]-Tabla25[[#This Row],[ESC_NUM_COR_COD_ESC_TG_NEG]]</f>
        <v>0.5</v>
      </c>
      <c r="CP179" s="44">
        <f>Tabla25[[#This Row],[ESC_NUM_COR_COD_ROS_TG_NEU]]-Tabla25[[#This Row],[ESC_NUM_COR_COD_ESC_TG_NEU]]</f>
        <v>0.33333333333333337</v>
      </c>
      <c r="CQ179" s="44">
        <f>Tabla25[[#This Row],[ESC_NUM_COR_COD_ROS_TG_POS]]-Tabla25[[#This Row],[ESC_NUM_COR_COD_ESC_TG_POS]]</f>
        <v>0.7777777777777779</v>
      </c>
      <c r="CR179" s="44">
        <f>Tabla25[[#This Row],[ESC_NUM_COR_COD_ROS_TG_TOT]]-Tabla25[[#This Row],[ESC_NUM_COR_COD_ESC_TG_TOT]]</f>
        <v>0.53846153846153832</v>
      </c>
      <c r="CS179" s="44">
        <f>Tabla25[[#This Row],[ESC_DUR_COR_COD_ROS_TG_NEG]]-Tabla25[[#This Row],[ESC_DUR_COR_COD_ESC_TG_NEG]]</f>
        <v>-307.75</v>
      </c>
      <c r="CT179" s="44">
        <f>Tabla25[[#This Row],[ESC_DUR_COR_COD_ROS_TG_NEU]]-Tabla25[[#This Row],[ESC_DUR_COR_COD_ESC_TG_NEU]]</f>
        <v>323.5</v>
      </c>
      <c r="CU179" s="44">
        <f>Tabla25[[#This Row],[ESC_DUR_COR_COD_ROS_TG_POS]]-Tabla25[[#This Row],[ESC_DUR_COR_COD_ESC_TG_POS]]</f>
        <v>1183</v>
      </c>
      <c r="CV179" s="44">
        <f>Tabla25[[#This Row],[ESC_DUR_COR_COD_ROS_TG_TOT]]-Tabla25[[#This Row],[ESC_DUR_COR_COD_ESC_TG_TOT]]</f>
        <v>176.66666666666674</v>
      </c>
      <c r="CW179" s="47">
        <f>Tabla25[[#This Row],[ROS_NUM_COR_COD_ROS_TG_NEG]]-Tabla25[[#This Row],[ROS_NUM_COR_COD_ESC_TG_NEG]]</f>
        <v>-0.11111111111111105</v>
      </c>
      <c r="CX179" s="47">
        <f>Tabla25[[#This Row],[ROS_NUM_COR_COD_ROS_TG_NEU]]-Tabla25[[#This Row],[ROS_NUM_COR_COD_ESC_TG_NEU]]</f>
        <v>-9.9999999999999867E-2</v>
      </c>
      <c r="CY179" s="47">
        <f>Tabla25[[#This Row],[ROS_NUM_COR_COD_ROS_TG_POS]]-Tabla25[[#This Row],[ROS_NUM_COR_COD_ESC_TG_POS]]</f>
        <v>-1.3333333333333335</v>
      </c>
      <c r="CZ179" s="47">
        <f>Tabla25[[#This Row],[ROS_NUM_COR_COD_ROS_TG_TOT]]-Tabla25[[#This Row],[ROS_NUM_COR_COD_ESC_TG_TOT]]</f>
        <v>-0.5</v>
      </c>
      <c r="DA179" s="47">
        <f>Tabla25[[#This Row],[ROS_DUR_COR_COD_ROS_TG_NEG]]-Tabla25[[#This Row],[ROS_DUR_COR_COD_ESC_TG_NEG]]</f>
        <v>367.5</v>
      </c>
      <c r="DB179" s="47">
        <f>Tabla25[[#This Row],[ROS_DUR_COR_COD_ROS_TG_NEU]]-Tabla25[[#This Row],[ROS_DUR_COR_COD_ESC_TG_NEU]]</f>
        <v>-10.5</v>
      </c>
      <c r="DC179" s="47">
        <f>Tabla25[[#This Row],[ROS_DUR_COR_COD_ROS_TG_POS]]-Tabla25[[#This Row],[ROS_DUR_COR_COD_ESC_TG_POS]]</f>
        <v>-777.91666666666663</v>
      </c>
      <c r="DD179" s="47">
        <f>Tabla25[[#This Row],[ROS_DUR_COR_COD_ROS_TG_TOT]]-Tabla25[[#This Row],[ROS_DUR_COR_COD_ESC_TG_TOT]]</f>
        <v>-215.12222222222226</v>
      </c>
      <c r="DE179" s="57">
        <v>382</v>
      </c>
      <c r="DF179" s="57">
        <v>254.5</v>
      </c>
      <c r="DG179" s="57">
        <v>308.33333333333331</v>
      </c>
      <c r="DH179" s="57">
        <v>300.77777777777777</v>
      </c>
      <c r="DI179" s="57">
        <v>204</v>
      </c>
      <c r="DJ179" s="57">
        <v>237</v>
      </c>
      <c r="DK179" s="57">
        <v>276</v>
      </c>
      <c r="DL179" s="57">
        <v>246</v>
      </c>
      <c r="DM179" s="57">
        <v>206.2</v>
      </c>
      <c r="DN179" s="57">
        <v>97</v>
      </c>
      <c r="DO179" s="57">
        <v>386</v>
      </c>
      <c r="DP179" s="57">
        <v>221.88888888888889</v>
      </c>
      <c r="DQ179" s="57">
        <v>212.75</v>
      </c>
      <c r="DR179" s="57">
        <v>295</v>
      </c>
      <c r="DS179" s="57">
        <v>166</v>
      </c>
      <c r="DT179" s="57">
        <v>211.14285714285714</v>
      </c>
      <c r="DU179" s="57">
        <v>294.71428571428572</v>
      </c>
      <c r="DV179" s="57">
        <v>317.55555555555554</v>
      </c>
      <c r="DW179" s="57">
        <v>243.5</v>
      </c>
      <c r="DX179" s="57">
        <v>286.20833333333331</v>
      </c>
      <c r="DY179" s="57">
        <v>312.375</v>
      </c>
      <c r="DZ179" s="57">
        <v>274.25</v>
      </c>
      <c r="EA179" s="57">
        <v>246.81818181818181</v>
      </c>
      <c r="EB179" s="57">
        <v>274.37037037037038</v>
      </c>
      <c r="EC179" s="57">
        <f>Tabla25[[#This Row],[ROS_1DU_COR_COD_ROS_TG_NEG]]-Tabla25[[#This Row],[ROS_1DU_COR_COD_ESC_TG_NEG]]</f>
        <v>178</v>
      </c>
      <c r="ED179" s="57">
        <f>Tabla25[[#This Row],[ROS_1DU_COR_COD_ROS_TG_NEU]]-Tabla25[[#This Row],[ROS_1DU_COR_COD_ESC_TG_NEU]]</f>
        <v>17.5</v>
      </c>
      <c r="EE179" s="57">
        <f>Tabla25[[#This Row],[ROS_1DU_COR_COD_ROS_TG_POS]]-Tabla25[[#This Row],[ROS_1DU_COR_COD_ESC_TG_POS]]</f>
        <v>32.333333333333314</v>
      </c>
      <c r="EF179" s="57">
        <f>Tabla25[[#This Row],[ROS_1DU_COR_COD_ROS_TG_TOT]]-Tabla25[[#This Row],[ROS_1DU_COR_COD_ESC_TG_TOT]]</f>
        <v>54.777777777777771</v>
      </c>
      <c r="EG179" s="57">
        <f>Tabla25[[#This Row],[ESC_1DU_COR_COD_ROS_TG_NEG]]-Tabla25[[#This Row],[ESC_1DU_COR_COD_ESC_TG_NEG]]</f>
        <v>-6.5500000000000114</v>
      </c>
      <c r="EH179" s="57">
        <f>Tabla25[[#This Row],[ESC_1DU_COR_COD_ROS_TG_NEU]]-Tabla25[[#This Row],[ESC_1DU_COR_COD_ESC_TG_NEU]]</f>
        <v>-198</v>
      </c>
      <c r="EI179" s="57">
        <f>Tabla25[[#This Row],[ESC_1DU_COR_COD_ROS_TG_POS]]-Tabla25[[#This Row],[ESC_1DU_COR_COD_ESC_TG_POS]]</f>
        <v>220</v>
      </c>
      <c r="EJ179" s="57">
        <f>Tabla25[[#This Row],[ESC_1DU_COR_COD_ROS_TG_TOT]]-Tabla25[[#This Row],[ESC_1DU_COR_COD_ESC_TG_TOT]]</f>
        <v>10.746031746031747</v>
      </c>
      <c r="EK179" s="57">
        <f>Tabla25[[#This Row],[PAS_1DU_COR_COD_ROS_TG_NEG]]-Tabla25[[#This Row],[PAS_1DU_COR_COD_ESC_TG_NEG]]</f>
        <v>-17.660714285714278</v>
      </c>
      <c r="EL179" s="57">
        <f>Tabla25[[#This Row],[PAS_1DU_COR_COD_ROS_TG_NEU]]-Tabla25[[#This Row],[PAS_1DU_COR_COD_ESC_TG_NEU]]</f>
        <v>43.305555555555543</v>
      </c>
      <c r="EM179" s="57">
        <f>Tabla25[[#This Row],[PAS_1DU_COR_COD_ROS_TG_POS]]-Tabla25[[#This Row],[PAS_1DU_COR_COD_ESC_TG_POS]]</f>
        <v>-3.318181818181813</v>
      </c>
      <c r="EN179" s="57">
        <f>Tabla25[[#This Row],[PAS_1DU_COR_COD_ROS_TG_TOT]]-Tabla25[[#This Row],[PAS_1DU_COR_COD_ESC_TG_TOT]]</f>
        <v>11.837962962962933</v>
      </c>
    </row>
    <row r="180" spans="1:144" x14ac:dyDescent="0.3">
      <c r="A180" s="2" t="s">
        <v>178</v>
      </c>
      <c r="B180" s="2">
        <v>50</v>
      </c>
      <c r="C180" s="2">
        <v>2</v>
      </c>
      <c r="D180" s="2">
        <v>57</v>
      </c>
      <c r="E180" s="19">
        <v>1.4411764705882353</v>
      </c>
      <c r="F180" s="19">
        <v>870.3125</v>
      </c>
      <c r="G180" s="19">
        <v>1.5263157894736843</v>
      </c>
      <c r="H180" s="19">
        <v>650.54166666666663</v>
      </c>
      <c r="I180" s="19">
        <v>1.3947368421052631</v>
      </c>
      <c r="J180" s="19">
        <v>630.72727272727275</v>
      </c>
      <c r="K180" s="19">
        <v>1.4545454545454546</v>
      </c>
      <c r="L180" s="19">
        <v>700.22580645161293</v>
      </c>
      <c r="M180" s="21">
        <v>1.7058823529411764</v>
      </c>
      <c r="N180" s="21">
        <v>765.35</v>
      </c>
      <c r="O180" s="21">
        <v>1.9736842105263157</v>
      </c>
      <c r="P180" s="21">
        <v>815.24</v>
      </c>
      <c r="Q180" s="21">
        <v>1.7105263157894737</v>
      </c>
      <c r="R180" s="21">
        <v>901.05</v>
      </c>
      <c r="S180" s="21">
        <v>1.8</v>
      </c>
      <c r="T180" s="21">
        <v>826.29230769230765</v>
      </c>
      <c r="U180" s="22">
        <v>2.0499999999999998</v>
      </c>
      <c r="V180" s="22">
        <v>1113.3636363636363</v>
      </c>
      <c r="W180" s="22">
        <v>1.65</v>
      </c>
      <c r="X180" s="22">
        <v>933.5</v>
      </c>
      <c r="Y180" s="22">
        <v>2.25</v>
      </c>
      <c r="Z180" s="22">
        <v>1170.4545454545455</v>
      </c>
      <c r="AA180" s="22">
        <v>1.9833333333333334</v>
      </c>
      <c r="AB180" s="22">
        <v>1076.78125</v>
      </c>
      <c r="AC180" s="24">
        <v>1.8</v>
      </c>
      <c r="AD180" s="24">
        <v>903.5454545454545</v>
      </c>
      <c r="AE180" s="24">
        <v>1.4</v>
      </c>
      <c r="AF180" s="24">
        <v>931</v>
      </c>
      <c r="AG180" s="24">
        <v>1.1499999999999999</v>
      </c>
      <c r="AH180" s="24">
        <v>654.66666666666663</v>
      </c>
      <c r="AI180" s="24">
        <v>1.45</v>
      </c>
      <c r="AJ180" s="24">
        <v>831.39285714285711</v>
      </c>
      <c r="AK180" s="26">
        <v>2.1111111111111112</v>
      </c>
      <c r="AL180" s="26">
        <v>1094.5</v>
      </c>
      <c r="AM180" s="26">
        <v>1.4375</v>
      </c>
      <c r="AN180" s="26">
        <v>645.875</v>
      </c>
      <c r="AO180" s="26">
        <v>2.2999999999999998</v>
      </c>
      <c r="AP180" s="26">
        <v>781.4</v>
      </c>
      <c r="AQ180" s="26">
        <v>1.9814814814814814</v>
      </c>
      <c r="AR180" s="26">
        <v>843.42424242424238</v>
      </c>
      <c r="AS180" s="28">
        <v>1.3333333333333333</v>
      </c>
      <c r="AT180" s="28">
        <v>986.42857142857144</v>
      </c>
      <c r="AU180" s="28">
        <v>1.625</v>
      </c>
      <c r="AV180" s="28">
        <v>525.36363636363637</v>
      </c>
      <c r="AW180" s="28">
        <v>1.55</v>
      </c>
      <c r="AX180" s="28">
        <v>581.58333333333337</v>
      </c>
      <c r="AY180" s="28">
        <v>1.5</v>
      </c>
      <c r="AZ180" s="28">
        <v>655.43333333333328</v>
      </c>
      <c r="BA180" s="33">
        <f>Tabla25[[#This Row],[ROS_NUM_COR_COD_ROS_TG_NEG]]-Tabla25[[#This Row],[PAS_NUM_COR_COD_ROS_TG_NEG]]</f>
        <v>-0.37254901960784315</v>
      </c>
      <c r="BB180" s="33">
        <f>Tabla25[[#This Row],[ROS_DUR_COR_COD_ROS_TG_NEG]]-Tabla25[[#This Row],[PAS_DUR_COR_COD_ROS_TG_NEG]]</f>
        <v>221.07857142857142</v>
      </c>
      <c r="BC180" s="33">
        <f>Tabla25[[#This Row],[ROS_NUM_COR_COD_ROS_TG_NEU]]-Tabla25[[#This Row],[PAS_NUM_COR_COD_ROS_TG_NEU]]</f>
        <v>-0.34868421052631571</v>
      </c>
      <c r="BD180" s="33">
        <f>Tabla25[[#This Row],[ROS_DUR_COR_COD_ROS_TG_NEU]]-Tabla25[[#This Row],[PAS_DUR_COR_COD_ROS_TG_NEU]]</f>
        <v>-289.87636363636364</v>
      </c>
      <c r="BE180" s="33">
        <f>Tabla25[[#This Row],[ROS_NUM_COR_COD_ROS_TG_POS]]-Tabla25[[#This Row],[PAS_NUM_COR_COD_ROS_TG_POS]]</f>
        <v>-0.16052631578947363</v>
      </c>
      <c r="BF180" s="33">
        <f>Tabla25[[#This Row],[ROS_DUR_COR_COD_ROS_TG_POS]]-Tabla25[[#This Row],[PAS_DUR_COR_COD_ROS_TG_POS]]</f>
        <v>-319.46666666666658</v>
      </c>
      <c r="BG180" s="33">
        <f>Tabla25[[#This Row],[ROS_NUM_COR_COD_ROS_TG_TOT]]-Tabla25[[#This Row],[PAS_NUM_COR_COD_ROS_TG_TOT]]</f>
        <v>-0.30000000000000004</v>
      </c>
      <c r="BH180" s="33">
        <f>Tabla25[[#This Row],[ROS_DUR_COR_COD_ROS_TG_TOT]]-Tabla25[[#This Row],[PAS_DUR_COR_COD_ROS_TG_TOT]]</f>
        <v>-170.85897435897436</v>
      </c>
      <c r="BI180" s="30">
        <f>Tabla25[[#This Row],[ROS_NUM_COR_COD_ESC_TG_NEG]]-Tabla25[[#This Row],[PAS_NUM_COR_COD_ESC_TG_NEG]]</f>
        <v>0.66993464052287588</v>
      </c>
      <c r="BJ180" s="30">
        <f>Tabla25[[#This Row],[ROS_DUR_COR_COD_ESC_TG_NEG]]-Tabla25[[#This Row],[PAS_DUR_COR_COD_ESC_TG_NEG]]</f>
        <v>224.1875</v>
      </c>
      <c r="BK180" s="30">
        <f>Tabla25[[#This Row],[ROS_NUM_COR_COD_ESC_TG_NEU]]-Tabla25[[#This Row],[PAS_NUM_COR_COD_ESC_TG_NEU]]</f>
        <v>-8.8815789473684292E-2</v>
      </c>
      <c r="BL180" s="30">
        <f>Tabla25[[#This Row],[ROS_DUR_COR_COD_ESC_TG_NEU]]-Tabla25[[#This Row],[PAS_DUR_COR_COD_ESC_TG_NEU]]</f>
        <v>-4.6666666666666288</v>
      </c>
      <c r="BM180" s="30">
        <f>Tabla25[[#This Row],[ROS_NUM_COR_COD_ESC_TG_POS]]-Tabla25[[#This Row],[PAS_NUM_COR_COD_ESC_TG_POS]]</f>
        <v>0.90526315789473677</v>
      </c>
      <c r="BN180" s="30">
        <f>Tabla25[[#This Row],[ROS_DUR_COR_COD_ESC_TG_POS]]-Tabla25[[#This Row],[PAS_DUR_COR_COD_ESC_TG_POS]]</f>
        <v>150.67272727272723</v>
      </c>
      <c r="BO180" s="30">
        <f>Tabla25[[#This Row],[ROS_NUM_COR_COD_ESC_TG_TOT]]-Tabla25[[#This Row],[PAS_NUM_COR_COD_ESC_TG_TOT]]</f>
        <v>0.52693602693602681</v>
      </c>
      <c r="BP180" s="30">
        <f>Tabla25[[#This Row],[ROS_DUR_COR_COD_ESC_TG_TOT]]-Tabla25[[#This Row],[PAS_DUR_COR_COD_ESC_TG_TOT]]</f>
        <v>143.19843597262945</v>
      </c>
      <c r="BQ180" s="36">
        <f>Tabla25[[#This Row],[PAS_NUM_COR_COD_ROS_TG_NEG]]-Tabla25[[#This Row],[ESC_NUM_COR_COD_ROS_TG_NEG]]</f>
        <v>-9.4117647058823639E-2</v>
      </c>
      <c r="BR180" s="36">
        <f>Tabla25[[#This Row],[PAS_DUR_COR_COD_ROS_TG_NEG]]-Tabla25[[#This Row],[ESC_DUR_COR_COD_ROS_TG_NEG]]</f>
        <v>-138.19545454545448</v>
      </c>
      <c r="BS180" s="36">
        <f>Tabla25[[#This Row],[PAS_NUM_COR_COD_ROS_TG_NEU]]-Tabla25[[#This Row],[ESC_NUM_COR_COD_ROS_TG_NEU]]</f>
        <v>0.5736842105263158</v>
      </c>
      <c r="BT180" s="36">
        <f>Tabla25[[#This Row],[PAS_DUR_COR_COD_ROS_TG_NEU]]-Tabla25[[#This Row],[ESC_DUR_COR_COD_ROS_TG_NEU]]</f>
        <v>-115.75999999999999</v>
      </c>
      <c r="BU180" s="36">
        <f>Tabla25[[#This Row],[PAS_NUM_COR_COD_ROS_TG_POS]]-Tabla25[[#This Row],[ESC_NUM_COR_COD_ROS_TG_POS]]</f>
        <v>0.56052631578947376</v>
      </c>
      <c r="BV180" s="36">
        <f>Tabla25[[#This Row],[PAS_DUR_COR_COD_ROS_TG_POS]]-Tabla25[[#This Row],[ESC_DUR_COR_COD_ROS_TG_POS]]</f>
        <v>246.38333333333333</v>
      </c>
      <c r="BW180" s="36">
        <f>Tabla25[[#This Row],[PAS_NUM_COR_COD_ROS_TG_TOT]]-Tabla25[[#This Row],[ESC_NUM_COR_COD_ROS_TG_TOT]]</f>
        <v>0.35000000000000009</v>
      </c>
      <c r="BX180" s="36">
        <f>Tabla25[[#This Row],[PAS_DUR_COR_COD_ROS_TG_TOT]]-Tabla25[[#This Row],[ESC_DUR_COR_COD_ROS_TG_TOT]]</f>
        <v>-5.1005494505494653</v>
      </c>
      <c r="BY180" s="39">
        <f>Tabla25[[#This Row],[PAS_NUM_COR_COD_ESC_TG_NEG]]-Tabla25[[#This Row],[ESC_NUM_COR_COD_ESC_TG_NEG]]</f>
        <v>-0.60882352941176454</v>
      </c>
      <c r="BZ180" s="39">
        <f>Tabla25[[#This Row],[PAS_DUR_COR_COD_ESC_TG_NEG]]-Tabla25[[#This Row],[ESC_DUR_COR_COD_ESC_TG_NEG]]</f>
        <v>-243.05113636363626</v>
      </c>
      <c r="CA180" s="39">
        <f>Tabla25[[#This Row],[PAS_NUM_COR_COD_ESC_TG_NEU]]-Tabla25[[#This Row],[ESC_NUM_COR_COD_ESC_TG_NEU]]</f>
        <v>-0.12368421052631562</v>
      </c>
      <c r="CB180" s="39">
        <f>Tabla25[[#This Row],[PAS_DUR_COR_COD_ESC_TG_NEU]]-Tabla25[[#This Row],[ESC_DUR_COR_COD_ESC_TG_NEU]]</f>
        <v>-282.95833333333337</v>
      </c>
      <c r="CC180" s="39">
        <f>Tabla25[[#This Row],[PAS_NUM_COR_COD_ESC_TG_POS]]-Tabla25[[#This Row],[ESC_NUM_COR_COD_ESC_TG_POS]]</f>
        <v>-0.85526315789473695</v>
      </c>
      <c r="CD180" s="39">
        <f>Tabla25[[#This Row],[PAS_DUR_COR_COD_ESC_TG_POS]]-Tabla25[[#This Row],[ESC_DUR_COR_COD_ESC_TG_POS]]</f>
        <v>-539.72727272727275</v>
      </c>
      <c r="CE180" s="39">
        <f>Tabla25[[#This Row],[PAS_NUM_COR_COD_ESC_TG_TOT]]-Tabla25[[#This Row],[ESC_NUM_COR_COD_ESC_TG_TOT]]</f>
        <v>-0.52878787878787881</v>
      </c>
      <c r="CF180" s="39">
        <f>Tabla25[[#This Row],[PAS_DUR_COR_COD_ESC_TG_TOT]]-Tabla25[[#This Row],[ESC_DUR_COR_COD_ESC_TG_TOT]]</f>
        <v>-376.55544354838707</v>
      </c>
      <c r="CG180" s="42">
        <f>Tabla25[[#This Row],[PAS_NUM_COR_COD_ROS_TG_NEG]]-Tabla25[[#This Row],[PAS_NUM_COR_COD_ESC_TG_NEG]]</f>
        <v>0.26470588235294112</v>
      </c>
      <c r="CH180" s="42">
        <f>Tabla25[[#This Row],[PAS_NUM_COR_COD_ROS_TG_NEU]]-Tabla25[[#This Row],[PAS_NUM_COR_COD_ESC_TG_NEU]]</f>
        <v>0.44736842105263142</v>
      </c>
      <c r="CI180" s="42">
        <f>Tabla25[[#This Row],[PAS_NUM_COR_COD_ROS_TG_POS]]-Tabla25[[#This Row],[PAS_NUM_COR_COD_ESC_TG_POS]]</f>
        <v>0.31578947368421062</v>
      </c>
      <c r="CJ180" s="42">
        <f>Tabla25[[#This Row],[PAS_NUM_COR_COD_ROS_TG_TOT]]-Tabla25[[#This Row],[PAS_NUM_COR_COD_ESC_TG_TOT]]</f>
        <v>0.34545454545454546</v>
      </c>
      <c r="CK180" s="42">
        <f>Tabla25[[#This Row],[PAS_DUR_COR_COD_ROS_TG_NEG]]-Tabla25[[#This Row],[PAS_DUR_COR_COD_ESC_TG_NEG]]</f>
        <v>-104.96249999999998</v>
      </c>
      <c r="CL180" s="42">
        <f>Tabla25[[#This Row],[PAS_DUR_COR_COD_ROS_TG_NEU]]-Tabla25[[#This Row],[PAS_DUR_COR_COD_ESC_TG_NEU]]</f>
        <v>164.69833333333338</v>
      </c>
      <c r="CM180" s="42">
        <f>Tabla25[[#This Row],[PAS_DUR_COR_COD_ROS_TG_POS]]-Tabla25[[#This Row],[PAS_DUR_COR_COD_ESC_TG_POS]]</f>
        <v>270.32272727272721</v>
      </c>
      <c r="CN180" s="42">
        <f>Tabla25[[#This Row],[PAS_DUR_COR_COD_ROS_TG_TOT]]-Tabla25[[#This Row],[PAS_DUR_COR_COD_ESC_TG_TOT]]</f>
        <v>126.06650124069472</v>
      </c>
      <c r="CO180" s="44">
        <f>Tabla25[[#This Row],[ESC_NUM_COR_COD_ROS_TG_NEG]]-Tabla25[[#This Row],[ESC_NUM_COR_COD_ESC_TG_NEG]]</f>
        <v>-0.24999999999999978</v>
      </c>
      <c r="CP180" s="44">
        <f>Tabla25[[#This Row],[ESC_NUM_COR_COD_ROS_TG_NEU]]-Tabla25[[#This Row],[ESC_NUM_COR_COD_ESC_TG_NEU]]</f>
        <v>-0.25</v>
      </c>
      <c r="CQ180" s="44">
        <f>Tabla25[[#This Row],[ESC_NUM_COR_COD_ROS_TG_POS]]-Tabla25[[#This Row],[ESC_NUM_COR_COD_ESC_TG_POS]]</f>
        <v>-1.1000000000000001</v>
      </c>
      <c r="CR180" s="44">
        <f>Tabla25[[#This Row],[ESC_NUM_COR_COD_ROS_TG_TOT]]-Tabla25[[#This Row],[ESC_NUM_COR_COD_ESC_TG_TOT]]</f>
        <v>-0.53333333333333344</v>
      </c>
      <c r="CS180" s="44">
        <f>Tabla25[[#This Row],[ESC_DUR_COR_COD_ROS_TG_NEG]]-Tabla25[[#This Row],[ESC_DUR_COR_COD_ESC_TG_NEG]]</f>
        <v>-209.81818181818176</v>
      </c>
      <c r="CT180" s="44">
        <f>Tabla25[[#This Row],[ESC_DUR_COR_COD_ROS_TG_NEU]]-Tabla25[[#This Row],[ESC_DUR_COR_COD_ESC_TG_NEU]]</f>
        <v>-2.5</v>
      </c>
      <c r="CU180" s="44">
        <f>Tabla25[[#This Row],[ESC_DUR_COR_COD_ROS_TG_POS]]-Tabla25[[#This Row],[ESC_DUR_COR_COD_ESC_TG_POS]]</f>
        <v>-515.78787878787887</v>
      </c>
      <c r="CV180" s="44">
        <f>Tabla25[[#This Row],[ESC_DUR_COR_COD_ROS_TG_TOT]]-Tabla25[[#This Row],[ESC_DUR_COR_COD_ESC_TG_TOT]]</f>
        <v>-245.38839285714289</v>
      </c>
      <c r="CW180" s="47">
        <f>Tabla25[[#This Row],[ROS_NUM_COR_COD_ROS_TG_NEG]]-Tabla25[[#This Row],[ROS_NUM_COR_COD_ESC_TG_NEG]]</f>
        <v>-0.7777777777777779</v>
      </c>
      <c r="CX180" s="47">
        <f>Tabla25[[#This Row],[ROS_NUM_COR_COD_ROS_TG_NEU]]-Tabla25[[#This Row],[ROS_NUM_COR_COD_ESC_TG_NEU]]</f>
        <v>0.1875</v>
      </c>
      <c r="CY180" s="47">
        <f>Tabla25[[#This Row],[ROS_NUM_COR_COD_ROS_TG_POS]]-Tabla25[[#This Row],[ROS_NUM_COR_COD_ESC_TG_POS]]</f>
        <v>-0.74999999999999978</v>
      </c>
      <c r="CZ180" s="47">
        <f>Tabla25[[#This Row],[ROS_NUM_COR_COD_ROS_TG_TOT]]-Tabla25[[#This Row],[ROS_NUM_COR_COD_ESC_TG_TOT]]</f>
        <v>-0.4814814814814814</v>
      </c>
      <c r="DA180" s="47">
        <f>Tabla25[[#This Row],[ROS_DUR_COR_COD_ROS_TG_NEG]]-Tabla25[[#This Row],[ROS_DUR_COR_COD_ESC_TG_NEG]]</f>
        <v>-108.07142857142856</v>
      </c>
      <c r="DB180" s="47">
        <f>Tabla25[[#This Row],[ROS_DUR_COR_COD_ROS_TG_NEU]]-Tabla25[[#This Row],[ROS_DUR_COR_COD_ESC_TG_NEU]]</f>
        <v>-120.51136363636363</v>
      </c>
      <c r="DC180" s="47">
        <f>Tabla25[[#This Row],[ROS_DUR_COR_COD_ROS_TG_POS]]-Tabla25[[#This Row],[ROS_DUR_COR_COD_ESC_TG_POS]]</f>
        <v>-199.81666666666661</v>
      </c>
      <c r="DD180" s="47">
        <f>Tabla25[[#This Row],[ROS_DUR_COR_COD_ROS_TG_TOT]]-Tabla25[[#This Row],[ROS_DUR_COR_COD_ESC_TG_TOT]]</f>
        <v>-187.9909090909091</v>
      </c>
      <c r="DE180" s="57">
        <v>243.85714285714286</v>
      </c>
      <c r="DF180" s="57">
        <v>202.81818181818181</v>
      </c>
      <c r="DG180" s="57">
        <v>206.5</v>
      </c>
      <c r="DH180" s="57">
        <v>213.86666666666667</v>
      </c>
      <c r="DI180" s="57">
        <v>279.39999999999998</v>
      </c>
      <c r="DJ180" s="57">
        <v>209.625</v>
      </c>
      <c r="DK180" s="57">
        <v>230.06666666666666</v>
      </c>
      <c r="DL180" s="57">
        <v>240.06060606060606</v>
      </c>
      <c r="DM180" s="57">
        <v>270.09090909090907</v>
      </c>
      <c r="DN180" s="57">
        <v>328.625</v>
      </c>
      <c r="DO180" s="57">
        <v>284.55555555555554</v>
      </c>
      <c r="DP180" s="57">
        <v>291.46428571428572</v>
      </c>
      <c r="DQ180" s="57">
        <v>282.54545454545456</v>
      </c>
      <c r="DR180" s="57">
        <v>302.3</v>
      </c>
      <c r="DS180" s="57">
        <v>247.63636363636363</v>
      </c>
      <c r="DT180" s="57">
        <v>276.71875</v>
      </c>
      <c r="DU180" s="57">
        <v>272.35000000000002</v>
      </c>
      <c r="DV180" s="57">
        <v>240.72</v>
      </c>
      <c r="DW180" s="57">
        <v>292</v>
      </c>
      <c r="DX180" s="57">
        <v>266.23076923076923</v>
      </c>
      <c r="DY180" s="57">
        <v>253.1875</v>
      </c>
      <c r="DZ180" s="57">
        <v>257.45833333333331</v>
      </c>
      <c r="EA180" s="57">
        <v>260.40909090909093</v>
      </c>
      <c r="EB180" s="57">
        <v>257.40322580645159</v>
      </c>
      <c r="EC180" s="57">
        <f>Tabla25[[#This Row],[ROS_1DU_COR_COD_ROS_TG_NEG]]-Tabla25[[#This Row],[ROS_1DU_COR_COD_ESC_TG_NEG]]</f>
        <v>-35.542857142857116</v>
      </c>
      <c r="ED180" s="57">
        <f>Tabla25[[#This Row],[ROS_1DU_COR_COD_ROS_TG_NEU]]-Tabla25[[#This Row],[ROS_1DU_COR_COD_ESC_TG_NEU]]</f>
        <v>-6.806818181818187</v>
      </c>
      <c r="EE180" s="57">
        <f>Tabla25[[#This Row],[ROS_1DU_COR_COD_ROS_TG_POS]]-Tabla25[[#This Row],[ROS_1DU_COR_COD_ESC_TG_POS]]</f>
        <v>-23.566666666666663</v>
      </c>
      <c r="EF180" s="57">
        <f>Tabla25[[#This Row],[ROS_1DU_COR_COD_ROS_TG_TOT]]-Tabla25[[#This Row],[ROS_1DU_COR_COD_ESC_TG_TOT]]</f>
        <v>-26.193939393939388</v>
      </c>
      <c r="EG180" s="57">
        <f>Tabla25[[#This Row],[ESC_1DU_COR_COD_ROS_TG_NEG]]-Tabla25[[#This Row],[ESC_1DU_COR_COD_ESC_TG_NEG]]</f>
        <v>-12.454545454545496</v>
      </c>
      <c r="EH180" s="57">
        <f>Tabla25[[#This Row],[ESC_1DU_COR_COD_ROS_TG_NEU]]-Tabla25[[#This Row],[ESC_1DU_COR_COD_ESC_TG_NEU]]</f>
        <v>26.324999999999989</v>
      </c>
      <c r="EI180" s="57">
        <f>Tabla25[[#This Row],[ESC_1DU_COR_COD_ROS_TG_POS]]-Tabla25[[#This Row],[ESC_1DU_COR_COD_ESC_TG_POS]]</f>
        <v>36.919191919191917</v>
      </c>
      <c r="EJ180" s="57">
        <f>Tabla25[[#This Row],[ESC_1DU_COR_COD_ROS_TG_TOT]]-Tabla25[[#This Row],[ESC_1DU_COR_COD_ESC_TG_TOT]]</f>
        <v>14.745535714285722</v>
      </c>
      <c r="EK180" s="57">
        <f>Tabla25[[#This Row],[PAS_1DU_COR_COD_ROS_TG_NEG]]-Tabla25[[#This Row],[PAS_1DU_COR_COD_ESC_TG_NEG]]</f>
        <v>19.162500000000023</v>
      </c>
      <c r="EL180" s="57">
        <f>Tabla25[[#This Row],[PAS_1DU_COR_COD_ROS_TG_NEU]]-Tabla25[[#This Row],[PAS_1DU_COR_COD_ESC_TG_NEU]]</f>
        <v>-16.738333333333316</v>
      </c>
      <c r="EM180" s="57">
        <f>Tabla25[[#This Row],[PAS_1DU_COR_COD_ROS_TG_POS]]-Tabla25[[#This Row],[PAS_1DU_COR_COD_ESC_TG_POS]]</f>
        <v>31.590909090909065</v>
      </c>
      <c r="EN180" s="57">
        <f>Tabla25[[#This Row],[PAS_1DU_COR_COD_ROS_TG_TOT]]-Tabla25[[#This Row],[PAS_1DU_COR_COD_ESC_TG_TOT]]</f>
        <v>8.8275434243176392</v>
      </c>
    </row>
    <row r="181" spans="1:144" x14ac:dyDescent="0.3">
      <c r="A181" s="2" t="s">
        <v>179</v>
      </c>
      <c r="B181" s="2">
        <v>50</v>
      </c>
      <c r="C181" s="2">
        <v>2</v>
      </c>
      <c r="D181" s="2">
        <v>58</v>
      </c>
      <c r="E181" s="19">
        <v>2.5263157894736841</v>
      </c>
      <c r="F181" s="19">
        <v>799.93333333333328</v>
      </c>
      <c r="G181" s="19">
        <v>2.6</v>
      </c>
      <c r="H181" s="19">
        <v>830.35294117647061</v>
      </c>
      <c r="I181" s="19">
        <v>2.65</v>
      </c>
      <c r="J181" s="19">
        <v>906.5</v>
      </c>
      <c r="K181" s="19">
        <v>2.593220338983051</v>
      </c>
      <c r="L181" s="19">
        <v>846.22916666666663</v>
      </c>
      <c r="M181" s="21">
        <v>2.736842105263158</v>
      </c>
      <c r="N181" s="21">
        <v>1002.5333333333333</v>
      </c>
      <c r="O181" s="21">
        <v>1.75</v>
      </c>
      <c r="P181" s="21">
        <v>873.63636363636363</v>
      </c>
      <c r="Q181" s="21">
        <v>2.1</v>
      </c>
      <c r="R181" s="21">
        <v>890.61538461538464</v>
      </c>
      <c r="S181" s="21">
        <v>2.1864406779661016</v>
      </c>
      <c r="T181" s="21">
        <v>928.87179487179492</v>
      </c>
      <c r="U181" s="22">
        <v>2.7777777777777777</v>
      </c>
      <c r="V181" s="22">
        <v>934</v>
      </c>
      <c r="W181" s="22">
        <v>1.3333333333333333</v>
      </c>
      <c r="X181" s="22">
        <v>740</v>
      </c>
      <c r="Y181" s="22">
        <v>2.4</v>
      </c>
      <c r="Z181" s="22">
        <v>567.70000000000005</v>
      </c>
      <c r="AA181" s="22">
        <v>2.1785714285714284</v>
      </c>
      <c r="AB181" s="22">
        <v>723.40909090909088</v>
      </c>
      <c r="AC181" s="24">
        <v>1.4444444444444444</v>
      </c>
      <c r="AD181" s="24">
        <v>509</v>
      </c>
      <c r="AE181" s="24">
        <v>2.6666666666666665</v>
      </c>
      <c r="AF181" s="24">
        <v>848.57142857142856</v>
      </c>
      <c r="AG181" s="24">
        <v>2.4</v>
      </c>
      <c r="AH181" s="24">
        <v>685.44444444444446</v>
      </c>
      <c r="AI181" s="24">
        <v>2.1785714285714284</v>
      </c>
      <c r="AJ181" s="24">
        <v>689.22727272727275</v>
      </c>
      <c r="AK181" s="26">
        <v>1.6666666666666667</v>
      </c>
      <c r="AL181" s="26">
        <v>807</v>
      </c>
      <c r="AM181" s="26">
        <v>1.3333333333333333</v>
      </c>
      <c r="AN181" s="26">
        <v>664.4</v>
      </c>
      <c r="AO181" s="26">
        <v>1.8888888888888888</v>
      </c>
      <c r="AP181" s="26">
        <v>794.66666666666663</v>
      </c>
      <c r="AQ181" s="26">
        <v>1.6296296296296295</v>
      </c>
      <c r="AR181" s="26">
        <v>757.8125</v>
      </c>
      <c r="AS181" s="28">
        <v>1.7777777777777777</v>
      </c>
      <c r="AT181" s="28">
        <v>712.85714285714289</v>
      </c>
      <c r="AU181" s="28">
        <v>2.8888888888888888</v>
      </c>
      <c r="AV181" s="28">
        <v>874.42857142857144</v>
      </c>
      <c r="AW181" s="28">
        <v>1.7777777777777777</v>
      </c>
      <c r="AX181" s="28">
        <v>709</v>
      </c>
      <c r="AY181" s="28">
        <v>2.1481481481481484</v>
      </c>
      <c r="AZ181" s="28">
        <v>768.25</v>
      </c>
      <c r="BA181" s="33">
        <f>Tabla25[[#This Row],[ROS_NUM_COR_COD_ROS_TG_NEG]]-Tabla25[[#This Row],[PAS_NUM_COR_COD_ROS_TG_NEG]]</f>
        <v>-0.95906432748538029</v>
      </c>
      <c r="BB181" s="33">
        <f>Tabla25[[#This Row],[ROS_DUR_COR_COD_ROS_TG_NEG]]-Tabla25[[#This Row],[PAS_DUR_COR_COD_ROS_TG_NEG]]</f>
        <v>-289.67619047619041</v>
      </c>
      <c r="BC181" s="33">
        <f>Tabla25[[#This Row],[ROS_NUM_COR_COD_ROS_TG_NEU]]-Tabla25[[#This Row],[PAS_NUM_COR_COD_ROS_TG_NEU]]</f>
        <v>1.1388888888888888</v>
      </c>
      <c r="BD181" s="33">
        <f>Tabla25[[#This Row],[ROS_DUR_COR_COD_ROS_TG_NEU]]-Tabla25[[#This Row],[PAS_DUR_COR_COD_ROS_TG_NEU]]</f>
        <v>0.79220779220781878</v>
      </c>
      <c r="BE181" s="33">
        <f>Tabla25[[#This Row],[ROS_NUM_COR_COD_ROS_TG_POS]]-Tabla25[[#This Row],[PAS_NUM_COR_COD_ROS_TG_POS]]</f>
        <v>-0.32222222222222241</v>
      </c>
      <c r="BF181" s="33">
        <f>Tabla25[[#This Row],[ROS_DUR_COR_COD_ROS_TG_POS]]-Tabla25[[#This Row],[PAS_DUR_COR_COD_ROS_TG_POS]]</f>
        <v>-181.61538461538464</v>
      </c>
      <c r="BG181" s="33">
        <f>Tabla25[[#This Row],[ROS_NUM_COR_COD_ROS_TG_TOT]]-Tabla25[[#This Row],[PAS_NUM_COR_COD_ROS_TG_TOT]]</f>
        <v>-3.829252981795328E-2</v>
      </c>
      <c r="BH181" s="33">
        <f>Tabla25[[#This Row],[ROS_DUR_COR_COD_ROS_TG_TOT]]-Tabla25[[#This Row],[PAS_DUR_COR_COD_ROS_TG_TOT]]</f>
        <v>-160.62179487179492</v>
      </c>
      <c r="BI181" s="30">
        <f>Tabla25[[#This Row],[ROS_NUM_COR_COD_ESC_TG_NEG]]-Tabla25[[#This Row],[PAS_NUM_COR_COD_ESC_TG_NEG]]</f>
        <v>-0.85964912280701733</v>
      </c>
      <c r="BJ181" s="30">
        <f>Tabla25[[#This Row],[ROS_DUR_COR_COD_ESC_TG_NEG]]-Tabla25[[#This Row],[PAS_DUR_COR_COD_ESC_TG_NEG]]</f>
        <v>7.0666666666667197</v>
      </c>
      <c r="BK181" s="30">
        <f>Tabla25[[#This Row],[ROS_NUM_COR_COD_ESC_TG_NEU]]-Tabla25[[#This Row],[PAS_NUM_COR_COD_ESC_TG_NEU]]</f>
        <v>-1.2666666666666668</v>
      </c>
      <c r="BL181" s="30">
        <f>Tabla25[[#This Row],[ROS_DUR_COR_COD_ESC_TG_NEU]]-Tabla25[[#This Row],[PAS_DUR_COR_COD_ESC_TG_NEU]]</f>
        <v>-165.95294117647063</v>
      </c>
      <c r="BM181" s="30">
        <f>Tabla25[[#This Row],[ROS_NUM_COR_COD_ESC_TG_POS]]-Tabla25[[#This Row],[PAS_NUM_COR_COD_ESC_TG_POS]]</f>
        <v>-0.76111111111111107</v>
      </c>
      <c r="BN181" s="30">
        <f>Tabla25[[#This Row],[ROS_DUR_COR_COD_ESC_TG_POS]]-Tabla25[[#This Row],[PAS_DUR_COR_COD_ESC_TG_POS]]</f>
        <v>-111.83333333333337</v>
      </c>
      <c r="BO181" s="30">
        <f>Tabla25[[#This Row],[ROS_NUM_COR_COD_ESC_TG_TOT]]-Tabla25[[#This Row],[PAS_NUM_COR_COD_ESC_TG_TOT]]</f>
        <v>-0.9635907093534215</v>
      </c>
      <c r="BP181" s="30">
        <f>Tabla25[[#This Row],[ROS_DUR_COR_COD_ESC_TG_TOT]]-Tabla25[[#This Row],[PAS_DUR_COR_COD_ESC_TG_TOT]]</f>
        <v>-88.416666666666629</v>
      </c>
      <c r="BQ181" s="36">
        <f>Tabla25[[#This Row],[PAS_NUM_COR_COD_ROS_TG_NEG]]-Tabla25[[#This Row],[ESC_NUM_COR_COD_ROS_TG_NEG]]</f>
        <v>1.2923976608187135</v>
      </c>
      <c r="BR181" s="36">
        <f>Tabla25[[#This Row],[PAS_DUR_COR_COD_ROS_TG_NEG]]-Tabla25[[#This Row],[ESC_DUR_COR_COD_ROS_TG_NEG]]</f>
        <v>493.5333333333333</v>
      </c>
      <c r="BS181" s="36">
        <f>Tabla25[[#This Row],[PAS_NUM_COR_COD_ROS_TG_NEU]]-Tabla25[[#This Row],[ESC_NUM_COR_COD_ROS_TG_NEU]]</f>
        <v>-0.91666666666666652</v>
      </c>
      <c r="BT181" s="36">
        <f>Tabla25[[#This Row],[PAS_DUR_COR_COD_ROS_TG_NEU]]-Tabla25[[#This Row],[ESC_DUR_COR_COD_ROS_TG_NEU]]</f>
        <v>25.064935064935071</v>
      </c>
      <c r="BU181" s="36">
        <f>Tabla25[[#This Row],[PAS_NUM_COR_COD_ROS_TG_POS]]-Tabla25[[#This Row],[ESC_NUM_COR_COD_ROS_TG_POS]]</f>
        <v>-0.29999999999999982</v>
      </c>
      <c r="BV181" s="36">
        <f>Tabla25[[#This Row],[PAS_DUR_COR_COD_ROS_TG_POS]]-Tabla25[[#This Row],[ESC_DUR_COR_COD_ROS_TG_POS]]</f>
        <v>205.17094017094018</v>
      </c>
      <c r="BW181" s="36">
        <f>Tabla25[[#This Row],[PAS_NUM_COR_COD_ROS_TG_TOT]]-Tabla25[[#This Row],[ESC_NUM_COR_COD_ROS_TG_TOT]]</f>
        <v>7.8692493946732611E-3</v>
      </c>
      <c r="BX181" s="36">
        <f>Tabla25[[#This Row],[PAS_DUR_COR_COD_ROS_TG_TOT]]-Tabla25[[#This Row],[ESC_DUR_COR_COD_ROS_TG_TOT]]</f>
        <v>239.64452214452217</v>
      </c>
      <c r="BY181" s="39">
        <f>Tabla25[[#This Row],[PAS_NUM_COR_COD_ESC_TG_NEG]]-Tabla25[[#This Row],[ESC_NUM_COR_COD_ESC_TG_NEG]]</f>
        <v>-0.25146198830409361</v>
      </c>
      <c r="BZ181" s="39">
        <f>Tabla25[[#This Row],[PAS_DUR_COR_COD_ESC_TG_NEG]]-Tabla25[[#This Row],[ESC_DUR_COR_COD_ESC_TG_NEG]]</f>
        <v>-134.06666666666672</v>
      </c>
      <c r="CA181" s="39">
        <f>Tabla25[[#This Row],[PAS_NUM_COR_COD_ESC_TG_NEU]]-Tabla25[[#This Row],[ESC_NUM_COR_COD_ESC_TG_NEU]]</f>
        <v>1.2666666666666668</v>
      </c>
      <c r="CB181" s="39">
        <f>Tabla25[[#This Row],[PAS_DUR_COR_COD_ESC_TG_NEU]]-Tabla25[[#This Row],[ESC_DUR_COR_COD_ESC_TG_NEU]]</f>
        <v>90.352941176470608</v>
      </c>
      <c r="CC181" s="39">
        <f>Tabla25[[#This Row],[PAS_NUM_COR_COD_ESC_TG_POS]]-Tabla25[[#This Row],[ESC_NUM_COR_COD_ESC_TG_POS]]</f>
        <v>0.25</v>
      </c>
      <c r="CD181" s="39">
        <f>Tabla25[[#This Row],[PAS_DUR_COR_COD_ESC_TG_POS]]-Tabla25[[#This Row],[ESC_DUR_COR_COD_ESC_TG_POS]]</f>
        <v>338.79999999999995</v>
      </c>
      <c r="CE181" s="39">
        <f>Tabla25[[#This Row],[PAS_NUM_COR_COD_ESC_TG_TOT]]-Tabla25[[#This Row],[ESC_NUM_COR_COD_ESC_TG_TOT]]</f>
        <v>0.41464891041162266</v>
      </c>
      <c r="CF181" s="39">
        <f>Tabla25[[#This Row],[PAS_DUR_COR_COD_ESC_TG_TOT]]-Tabla25[[#This Row],[ESC_DUR_COR_COD_ESC_TG_TOT]]</f>
        <v>122.82007575757575</v>
      </c>
      <c r="CG181" s="42">
        <f>Tabla25[[#This Row],[PAS_NUM_COR_COD_ROS_TG_NEG]]-Tabla25[[#This Row],[PAS_NUM_COR_COD_ESC_TG_NEG]]</f>
        <v>0.21052631578947389</v>
      </c>
      <c r="CH181" s="42">
        <f>Tabla25[[#This Row],[PAS_NUM_COR_COD_ROS_TG_NEU]]-Tabla25[[#This Row],[PAS_NUM_COR_COD_ESC_TG_NEU]]</f>
        <v>-0.85000000000000009</v>
      </c>
      <c r="CI181" s="42">
        <f>Tabla25[[#This Row],[PAS_NUM_COR_COD_ROS_TG_POS]]-Tabla25[[#This Row],[PAS_NUM_COR_COD_ESC_TG_POS]]</f>
        <v>-0.54999999999999982</v>
      </c>
      <c r="CJ181" s="42">
        <f>Tabla25[[#This Row],[PAS_NUM_COR_COD_ROS_TG_TOT]]-Tabla25[[#This Row],[PAS_NUM_COR_COD_ESC_TG_TOT]]</f>
        <v>-0.4067796610169494</v>
      </c>
      <c r="CK181" s="42">
        <f>Tabla25[[#This Row],[PAS_DUR_COR_COD_ROS_TG_NEG]]-Tabla25[[#This Row],[PAS_DUR_COR_COD_ESC_TG_NEG]]</f>
        <v>202.60000000000002</v>
      </c>
      <c r="CL181" s="42">
        <f>Tabla25[[#This Row],[PAS_DUR_COR_COD_ROS_TG_NEU]]-Tabla25[[#This Row],[PAS_DUR_COR_COD_ESC_TG_NEU]]</f>
        <v>43.283422459893018</v>
      </c>
      <c r="CM181" s="42">
        <f>Tabla25[[#This Row],[PAS_DUR_COR_COD_ROS_TG_POS]]-Tabla25[[#This Row],[PAS_DUR_COR_COD_ESC_TG_POS]]</f>
        <v>-15.884615384615358</v>
      </c>
      <c r="CN181" s="42">
        <f>Tabla25[[#This Row],[PAS_DUR_COR_COD_ROS_TG_TOT]]-Tabla25[[#This Row],[PAS_DUR_COR_COD_ESC_TG_TOT]]</f>
        <v>82.64262820512829</v>
      </c>
      <c r="CO181" s="44">
        <f>Tabla25[[#This Row],[ESC_NUM_COR_COD_ROS_TG_NEG]]-Tabla25[[#This Row],[ESC_NUM_COR_COD_ESC_TG_NEG]]</f>
        <v>-1.3333333333333333</v>
      </c>
      <c r="CP181" s="44">
        <f>Tabla25[[#This Row],[ESC_NUM_COR_COD_ROS_TG_NEU]]-Tabla25[[#This Row],[ESC_NUM_COR_COD_ESC_TG_NEU]]</f>
        <v>1.3333333333333333</v>
      </c>
      <c r="CQ181" s="44">
        <f>Tabla25[[#This Row],[ESC_NUM_COR_COD_ROS_TG_POS]]-Tabla25[[#This Row],[ESC_NUM_COR_COD_ESC_TG_POS]]</f>
        <v>0</v>
      </c>
      <c r="CR181" s="44">
        <f>Tabla25[[#This Row],[ESC_NUM_COR_COD_ROS_TG_TOT]]-Tabla25[[#This Row],[ESC_NUM_COR_COD_ESC_TG_TOT]]</f>
        <v>0</v>
      </c>
      <c r="CS181" s="44">
        <f>Tabla25[[#This Row],[ESC_DUR_COR_COD_ROS_TG_NEG]]-Tabla25[[#This Row],[ESC_DUR_COR_COD_ESC_TG_NEG]]</f>
        <v>-425</v>
      </c>
      <c r="CT181" s="44">
        <f>Tabla25[[#This Row],[ESC_DUR_COR_COD_ROS_TG_NEU]]-Tabla25[[#This Row],[ESC_DUR_COR_COD_ESC_TG_NEU]]</f>
        <v>108.57142857142856</v>
      </c>
      <c r="CU181" s="44">
        <f>Tabla25[[#This Row],[ESC_DUR_COR_COD_ROS_TG_POS]]-Tabla25[[#This Row],[ESC_DUR_COR_COD_ESC_TG_POS]]</f>
        <v>117.74444444444441</v>
      </c>
      <c r="CV181" s="44">
        <f>Tabla25[[#This Row],[ESC_DUR_COR_COD_ROS_TG_TOT]]-Tabla25[[#This Row],[ESC_DUR_COR_COD_ESC_TG_TOT]]</f>
        <v>-34.18181818181813</v>
      </c>
      <c r="CW181" s="47">
        <f>Tabla25[[#This Row],[ROS_NUM_COR_COD_ROS_TG_NEG]]-Tabla25[[#This Row],[ROS_NUM_COR_COD_ESC_TG_NEG]]</f>
        <v>0.11111111111111094</v>
      </c>
      <c r="CX181" s="47">
        <f>Tabla25[[#This Row],[ROS_NUM_COR_COD_ROS_TG_NEU]]-Tabla25[[#This Row],[ROS_NUM_COR_COD_ESC_TG_NEU]]</f>
        <v>1.5555555555555556</v>
      </c>
      <c r="CY181" s="47">
        <f>Tabla25[[#This Row],[ROS_NUM_COR_COD_ROS_TG_POS]]-Tabla25[[#This Row],[ROS_NUM_COR_COD_ESC_TG_POS]]</f>
        <v>-0.11111111111111116</v>
      </c>
      <c r="CZ181" s="47">
        <f>Tabla25[[#This Row],[ROS_NUM_COR_COD_ROS_TG_TOT]]-Tabla25[[#This Row],[ROS_NUM_COR_COD_ESC_TG_TOT]]</f>
        <v>0.51851851851851882</v>
      </c>
      <c r="DA181" s="47">
        <f>Tabla25[[#This Row],[ROS_DUR_COR_COD_ROS_TG_NEG]]-Tabla25[[#This Row],[ROS_DUR_COR_COD_ESC_TG_NEG]]</f>
        <v>-94.14285714285711</v>
      </c>
      <c r="DB181" s="47">
        <f>Tabla25[[#This Row],[ROS_DUR_COR_COD_ROS_TG_NEU]]-Tabla25[[#This Row],[ROS_DUR_COR_COD_ESC_TG_NEU]]</f>
        <v>210.02857142857147</v>
      </c>
      <c r="DC181" s="47">
        <f>Tabla25[[#This Row],[ROS_DUR_COR_COD_ROS_TG_POS]]-Tabla25[[#This Row],[ROS_DUR_COR_COD_ESC_TG_POS]]</f>
        <v>-85.666666666666629</v>
      </c>
      <c r="DD181" s="47">
        <f>Tabla25[[#This Row],[ROS_DUR_COR_COD_ROS_TG_TOT]]-Tabla25[[#This Row],[ROS_DUR_COR_COD_ESC_TG_TOT]]</f>
        <v>10.4375</v>
      </c>
      <c r="DE181" s="57">
        <v>321.28571428571428</v>
      </c>
      <c r="DF181" s="57">
        <v>261.85714285714283</v>
      </c>
      <c r="DG181" s="57">
        <v>241.33333333333334</v>
      </c>
      <c r="DH181" s="57">
        <v>276.5</v>
      </c>
      <c r="DI181" s="57">
        <v>281.39999999999998</v>
      </c>
      <c r="DJ181" s="57">
        <v>283</v>
      </c>
      <c r="DK181" s="57">
        <v>281.83333333333331</v>
      </c>
      <c r="DL181" s="57">
        <v>282.0625</v>
      </c>
      <c r="DM181" s="57">
        <v>231.66666666666666</v>
      </c>
      <c r="DN181" s="57">
        <v>256.14285714285717</v>
      </c>
      <c r="DO181" s="57">
        <v>273.55555555555554</v>
      </c>
      <c r="DP181" s="57">
        <v>256.59090909090907</v>
      </c>
      <c r="DQ181" s="57">
        <v>245.57142857142858</v>
      </c>
      <c r="DR181" s="57">
        <v>337.8</v>
      </c>
      <c r="DS181" s="57">
        <v>249.7</v>
      </c>
      <c r="DT181" s="57">
        <v>268.40909090909093</v>
      </c>
      <c r="DU181" s="57">
        <v>306.60000000000002</v>
      </c>
      <c r="DV181" s="57">
        <v>338.63636363636363</v>
      </c>
      <c r="DW181" s="57">
        <v>298.84615384615387</v>
      </c>
      <c r="DX181" s="57">
        <v>313.05128205128204</v>
      </c>
      <c r="DY181" s="57">
        <v>260.53333333333336</v>
      </c>
      <c r="DZ181" s="57">
        <v>278.41176470588238</v>
      </c>
      <c r="EA181" s="57">
        <v>268.75</v>
      </c>
      <c r="EB181" s="57">
        <v>269.60416666666669</v>
      </c>
      <c r="EC181" s="57">
        <f>Tabla25[[#This Row],[ROS_1DU_COR_COD_ROS_TG_NEG]]-Tabla25[[#This Row],[ROS_1DU_COR_COD_ESC_TG_NEG]]</f>
        <v>39.8857142857143</v>
      </c>
      <c r="ED181" s="57">
        <f>Tabla25[[#This Row],[ROS_1DU_COR_COD_ROS_TG_NEU]]-Tabla25[[#This Row],[ROS_1DU_COR_COD_ESC_TG_NEU]]</f>
        <v>-21.142857142857167</v>
      </c>
      <c r="EE181" s="57">
        <f>Tabla25[[#This Row],[ROS_1DU_COR_COD_ROS_TG_POS]]-Tabla25[[#This Row],[ROS_1DU_COR_COD_ESC_TG_POS]]</f>
        <v>-40.499999999999972</v>
      </c>
      <c r="EF181" s="57">
        <f>Tabla25[[#This Row],[ROS_1DU_COR_COD_ROS_TG_TOT]]-Tabla25[[#This Row],[ROS_1DU_COR_COD_ESC_TG_TOT]]</f>
        <v>-5.5625</v>
      </c>
      <c r="EG181" s="57">
        <f>Tabla25[[#This Row],[ESC_1DU_COR_COD_ROS_TG_NEG]]-Tabla25[[#This Row],[ESC_1DU_COR_COD_ESC_TG_NEG]]</f>
        <v>-13.904761904761926</v>
      </c>
      <c r="EH181" s="57">
        <f>Tabla25[[#This Row],[ESC_1DU_COR_COD_ROS_TG_NEU]]-Tabla25[[#This Row],[ESC_1DU_COR_COD_ESC_TG_NEU]]</f>
        <v>-81.657142857142844</v>
      </c>
      <c r="EI181" s="57">
        <f>Tabla25[[#This Row],[ESC_1DU_COR_COD_ROS_TG_POS]]-Tabla25[[#This Row],[ESC_1DU_COR_COD_ESC_TG_POS]]</f>
        <v>23.855555555555554</v>
      </c>
      <c r="EJ181" s="57">
        <f>Tabla25[[#This Row],[ESC_1DU_COR_COD_ROS_TG_TOT]]-Tabla25[[#This Row],[ESC_1DU_COR_COD_ESC_TG_TOT]]</f>
        <v>-11.81818181818187</v>
      </c>
      <c r="EK181" s="57">
        <f>Tabla25[[#This Row],[PAS_1DU_COR_COD_ROS_TG_NEG]]-Tabla25[[#This Row],[PAS_1DU_COR_COD_ESC_TG_NEG]]</f>
        <v>46.066666666666663</v>
      </c>
      <c r="EL181" s="57">
        <f>Tabla25[[#This Row],[PAS_1DU_COR_COD_ROS_TG_NEU]]-Tabla25[[#This Row],[PAS_1DU_COR_COD_ESC_TG_NEU]]</f>
        <v>60.22459893048125</v>
      </c>
      <c r="EM181" s="57">
        <f>Tabla25[[#This Row],[PAS_1DU_COR_COD_ROS_TG_POS]]-Tabla25[[#This Row],[PAS_1DU_COR_COD_ESC_TG_POS]]</f>
        <v>30.096153846153868</v>
      </c>
      <c r="EN181" s="57">
        <f>Tabla25[[#This Row],[PAS_1DU_COR_COD_ROS_TG_TOT]]-Tabla25[[#This Row],[PAS_1DU_COR_COD_ESC_TG_TOT]]</f>
        <v>43.447115384615358</v>
      </c>
    </row>
    <row r="182" spans="1:144" x14ac:dyDescent="0.3">
      <c r="A182" s="2" t="s">
        <v>180</v>
      </c>
      <c r="B182" s="2">
        <v>50</v>
      </c>
      <c r="C182" s="2">
        <v>2</v>
      </c>
      <c r="D182" s="2">
        <v>52</v>
      </c>
      <c r="E182" s="19">
        <v>4.45</v>
      </c>
      <c r="F182" s="19">
        <v>1181.125</v>
      </c>
      <c r="G182" s="19">
        <v>3.1</v>
      </c>
      <c r="H182" s="19">
        <v>1064.9285714285713</v>
      </c>
      <c r="I182" s="19">
        <v>2.9</v>
      </c>
      <c r="J182" s="19">
        <v>718.25</v>
      </c>
      <c r="K182" s="19">
        <v>3.4833333333333334</v>
      </c>
      <c r="L182" s="19">
        <v>984.76086956521738</v>
      </c>
      <c r="M182" s="21">
        <v>3.55</v>
      </c>
      <c r="N182" s="21">
        <v>1071.8571428571429</v>
      </c>
      <c r="O182" s="21">
        <v>4.55</v>
      </c>
      <c r="P182" s="21">
        <v>1243.1764705882354</v>
      </c>
      <c r="Q182" s="21">
        <v>4.3</v>
      </c>
      <c r="R182" s="21">
        <v>1124.2666666666667</v>
      </c>
      <c r="S182" s="21">
        <v>4.1333333333333337</v>
      </c>
      <c r="T182" s="21">
        <v>1152.2608695652175</v>
      </c>
      <c r="U182" s="22">
        <v>5.1111111111111107</v>
      </c>
      <c r="V182" s="22">
        <v>1603.2857142857142</v>
      </c>
      <c r="W182" s="22">
        <v>4.1111111111111107</v>
      </c>
      <c r="X182" s="22">
        <v>1472.1666666666667</v>
      </c>
      <c r="Y182" s="22">
        <v>4.9000000000000004</v>
      </c>
      <c r="Z182" s="22">
        <v>1415.625</v>
      </c>
      <c r="AA182" s="22">
        <v>4.7142857142857144</v>
      </c>
      <c r="AB182" s="22">
        <v>1494.3333333333333</v>
      </c>
      <c r="AC182" s="24">
        <v>2.7777777777777777</v>
      </c>
      <c r="AD182" s="24">
        <v>999.16666666666663</v>
      </c>
      <c r="AE182" s="24">
        <v>3.7777777777777777</v>
      </c>
      <c r="AF182" s="24">
        <v>1488.6</v>
      </c>
      <c r="AG182" s="24">
        <v>1.6</v>
      </c>
      <c r="AH182" s="24">
        <v>643.83333333333337</v>
      </c>
      <c r="AI182" s="24">
        <v>2.6785714285714284</v>
      </c>
      <c r="AJ182" s="24">
        <v>1017.7058823529412</v>
      </c>
      <c r="AK182" s="26">
        <v>2.1111111111111112</v>
      </c>
      <c r="AL182" s="26">
        <v>1053.7</v>
      </c>
      <c r="AM182" s="26">
        <v>2.8333333333333335</v>
      </c>
      <c r="AN182" s="26">
        <v>970.63636363636363</v>
      </c>
      <c r="AO182" s="26">
        <v>3.8333333333333335</v>
      </c>
      <c r="AP182" s="26">
        <v>1081.1538461538462</v>
      </c>
      <c r="AQ182" s="26">
        <v>2.925925925925926</v>
      </c>
      <c r="AR182" s="26">
        <v>1037.3235294117646</v>
      </c>
      <c r="AS182" s="28">
        <v>5.166666666666667</v>
      </c>
      <c r="AT182" s="28">
        <v>1288.6875</v>
      </c>
      <c r="AU182" s="28">
        <v>4.833333333333333</v>
      </c>
      <c r="AV182" s="28">
        <v>1168.7058823529412</v>
      </c>
      <c r="AW182" s="28">
        <v>3.7222222222222223</v>
      </c>
      <c r="AX182" s="28">
        <v>1047.7142857142858</v>
      </c>
      <c r="AY182" s="28">
        <v>4.5740740740740744</v>
      </c>
      <c r="AZ182" s="28">
        <v>1173.5106382978724</v>
      </c>
      <c r="BA182" s="33">
        <f>Tabla25[[#This Row],[ROS_NUM_COR_COD_ROS_TG_NEG]]-Tabla25[[#This Row],[PAS_NUM_COR_COD_ROS_TG_NEG]]</f>
        <v>1.6166666666666671</v>
      </c>
      <c r="BB182" s="33">
        <f>Tabla25[[#This Row],[ROS_DUR_COR_COD_ROS_TG_NEG]]-Tabla25[[#This Row],[PAS_DUR_COR_COD_ROS_TG_NEG]]</f>
        <v>216.83035714285711</v>
      </c>
      <c r="BC182" s="33">
        <f>Tabla25[[#This Row],[ROS_NUM_COR_COD_ROS_TG_NEU]]-Tabla25[[#This Row],[PAS_NUM_COR_COD_ROS_TG_NEU]]</f>
        <v>0.28333333333333321</v>
      </c>
      <c r="BD182" s="33">
        <f>Tabla25[[#This Row],[ROS_DUR_COR_COD_ROS_TG_NEU]]-Tabla25[[#This Row],[PAS_DUR_COR_COD_ROS_TG_NEU]]</f>
        <v>-74.470588235294144</v>
      </c>
      <c r="BE182" s="33">
        <f>Tabla25[[#This Row],[ROS_NUM_COR_COD_ROS_TG_POS]]-Tabla25[[#This Row],[PAS_NUM_COR_COD_ROS_TG_POS]]</f>
        <v>-0.5777777777777775</v>
      </c>
      <c r="BF182" s="33">
        <f>Tabla25[[#This Row],[ROS_DUR_COR_COD_ROS_TG_POS]]-Tabla25[[#This Row],[PAS_DUR_COR_COD_ROS_TG_POS]]</f>
        <v>-76.552380952380872</v>
      </c>
      <c r="BG182" s="33">
        <f>Tabla25[[#This Row],[ROS_NUM_COR_COD_ROS_TG_TOT]]-Tabla25[[#This Row],[PAS_NUM_COR_COD_ROS_TG_TOT]]</f>
        <v>0.44074074074074066</v>
      </c>
      <c r="BH182" s="33">
        <f>Tabla25[[#This Row],[ROS_DUR_COR_COD_ROS_TG_TOT]]-Tabla25[[#This Row],[PAS_DUR_COR_COD_ROS_TG_TOT]]</f>
        <v>21.249768732654957</v>
      </c>
      <c r="BI182" s="30">
        <f>Tabla25[[#This Row],[ROS_NUM_COR_COD_ESC_TG_NEG]]-Tabla25[[#This Row],[PAS_NUM_COR_COD_ESC_TG_NEG]]</f>
        <v>-2.338888888888889</v>
      </c>
      <c r="BJ182" s="30">
        <f>Tabla25[[#This Row],[ROS_DUR_COR_COD_ESC_TG_NEG]]-Tabla25[[#This Row],[PAS_DUR_COR_COD_ESC_TG_NEG]]</f>
        <v>-127.42499999999995</v>
      </c>
      <c r="BK182" s="30">
        <f>Tabla25[[#This Row],[ROS_NUM_COR_COD_ESC_TG_NEU]]-Tabla25[[#This Row],[PAS_NUM_COR_COD_ESC_TG_NEU]]</f>
        <v>-0.26666666666666661</v>
      </c>
      <c r="BL182" s="30">
        <f>Tabla25[[#This Row],[ROS_DUR_COR_COD_ESC_TG_NEU]]-Tabla25[[#This Row],[PAS_DUR_COR_COD_ESC_TG_NEU]]</f>
        <v>-94.292207792207705</v>
      </c>
      <c r="BM182" s="30">
        <f>Tabla25[[#This Row],[ROS_NUM_COR_COD_ESC_TG_POS]]-Tabla25[[#This Row],[PAS_NUM_COR_COD_ESC_TG_POS]]</f>
        <v>0.93333333333333357</v>
      </c>
      <c r="BN182" s="30">
        <f>Tabla25[[#This Row],[ROS_DUR_COR_COD_ESC_TG_POS]]-Tabla25[[#This Row],[PAS_DUR_COR_COD_ESC_TG_POS]]</f>
        <v>362.90384615384619</v>
      </c>
      <c r="BO182" s="30">
        <f>Tabla25[[#This Row],[ROS_NUM_COR_COD_ESC_TG_TOT]]-Tabla25[[#This Row],[PAS_NUM_COR_COD_ESC_TG_TOT]]</f>
        <v>-0.55740740740740735</v>
      </c>
      <c r="BP182" s="30">
        <f>Tabla25[[#This Row],[ROS_DUR_COR_COD_ESC_TG_TOT]]-Tabla25[[#This Row],[PAS_DUR_COR_COD_ESC_TG_TOT]]</f>
        <v>52.562659846547263</v>
      </c>
      <c r="BQ182" s="36">
        <f>Tabla25[[#This Row],[PAS_NUM_COR_COD_ROS_TG_NEG]]-Tabla25[[#This Row],[ESC_NUM_COR_COD_ROS_TG_NEG]]</f>
        <v>0.77222222222222214</v>
      </c>
      <c r="BR182" s="36">
        <f>Tabla25[[#This Row],[PAS_DUR_COR_COD_ROS_TG_NEG]]-Tabla25[[#This Row],[ESC_DUR_COR_COD_ROS_TG_NEG]]</f>
        <v>72.690476190476261</v>
      </c>
      <c r="BS182" s="36">
        <f>Tabla25[[#This Row],[PAS_NUM_COR_COD_ROS_TG_NEU]]-Tabla25[[#This Row],[ESC_NUM_COR_COD_ROS_TG_NEU]]</f>
        <v>0.77222222222222214</v>
      </c>
      <c r="BT182" s="36">
        <f>Tabla25[[#This Row],[PAS_DUR_COR_COD_ROS_TG_NEU]]-Tabla25[[#This Row],[ESC_DUR_COR_COD_ROS_TG_NEU]]</f>
        <v>-245.42352941176455</v>
      </c>
      <c r="BU182" s="36">
        <f>Tabla25[[#This Row],[PAS_NUM_COR_COD_ROS_TG_POS]]-Tabla25[[#This Row],[ESC_NUM_COR_COD_ROS_TG_POS]]</f>
        <v>2.6999999999999997</v>
      </c>
      <c r="BV182" s="36">
        <f>Tabla25[[#This Row],[PAS_DUR_COR_COD_ROS_TG_POS]]-Tabla25[[#This Row],[ESC_DUR_COR_COD_ROS_TG_POS]]</f>
        <v>480.43333333333328</v>
      </c>
      <c r="BW182" s="36">
        <f>Tabla25[[#This Row],[PAS_NUM_COR_COD_ROS_TG_TOT]]-Tabla25[[#This Row],[ESC_NUM_COR_COD_ROS_TG_TOT]]</f>
        <v>1.4547619047619054</v>
      </c>
      <c r="BX182" s="36">
        <f>Tabla25[[#This Row],[PAS_DUR_COR_COD_ROS_TG_TOT]]-Tabla25[[#This Row],[ESC_DUR_COR_COD_ROS_TG_TOT]]</f>
        <v>134.55498721227627</v>
      </c>
      <c r="BY182" s="39">
        <f>Tabla25[[#This Row],[PAS_NUM_COR_COD_ESC_TG_NEG]]-Tabla25[[#This Row],[ESC_NUM_COR_COD_ESC_TG_NEG]]</f>
        <v>-0.66111111111111054</v>
      </c>
      <c r="BZ182" s="39">
        <f>Tabla25[[#This Row],[PAS_DUR_COR_COD_ESC_TG_NEG]]-Tabla25[[#This Row],[ESC_DUR_COR_COD_ESC_TG_NEG]]</f>
        <v>-422.16071428571422</v>
      </c>
      <c r="CA182" s="39">
        <f>Tabla25[[#This Row],[PAS_NUM_COR_COD_ESC_TG_NEU]]-Tabla25[[#This Row],[ESC_NUM_COR_COD_ESC_TG_NEU]]</f>
        <v>-1.0111111111111106</v>
      </c>
      <c r="CB182" s="39">
        <f>Tabla25[[#This Row],[PAS_DUR_COR_COD_ESC_TG_NEU]]-Tabla25[[#This Row],[ESC_DUR_COR_COD_ESC_TG_NEU]]</f>
        <v>-407.23809523809541</v>
      </c>
      <c r="CC182" s="39">
        <f>Tabla25[[#This Row],[PAS_NUM_COR_COD_ESC_TG_POS]]-Tabla25[[#This Row],[ESC_NUM_COR_COD_ESC_TG_POS]]</f>
        <v>-2.0000000000000004</v>
      </c>
      <c r="CD182" s="39">
        <f>Tabla25[[#This Row],[PAS_DUR_COR_COD_ESC_TG_POS]]-Tabla25[[#This Row],[ESC_DUR_COR_COD_ESC_TG_POS]]</f>
        <v>-697.375</v>
      </c>
      <c r="CE182" s="39">
        <f>Tabla25[[#This Row],[PAS_NUM_COR_COD_ESC_TG_TOT]]-Tabla25[[#This Row],[ESC_NUM_COR_COD_ESC_TG_TOT]]</f>
        <v>-1.230952380952381</v>
      </c>
      <c r="CF182" s="39">
        <f>Tabla25[[#This Row],[PAS_DUR_COR_COD_ESC_TG_TOT]]-Tabla25[[#This Row],[ESC_DUR_COR_COD_ESC_TG_TOT]]</f>
        <v>-509.57246376811588</v>
      </c>
      <c r="CG182" s="42">
        <f>Tabla25[[#This Row],[PAS_NUM_COR_COD_ROS_TG_NEG]]-Tabla25[[#This Row],[PAS_NUM_COR_COD_ESC_TG_NEG]]</f>
        <v>-0.90000000000000036</v>
      </c>
      <c r="CH182" s="42">
        <f>Tabla25[[#This Row],[PAS_NUM_COR_COD_ROS_TG_NEU]]-Tabla25[[#This Row],[PAS_NUM_COR_COD_ESC_TG_NEU]]</f>
        <v>1.4499999999999997</v>
      </c>
      <c r="CI182" s="42">
        <f>Tabla25[[#This Row],[PAS_NUM_COR_COD_ROS_TG_POS]]-Tabla25[[#This Row],[PAS_NUM_COR_COD_ESC_TG_POS]]</f>
        <v>1.4</v>
      </c>
      <c r="CJ182" s="42">
        <f>Tabla25[[#This Row],[PAS_NUM_COR_COD_ROS_TG_TOT]]-Tabla25[[#This Row],[PAS_NUM_COR_COD_ESC_TG_TOT]]</f>
        <v>0.65000000000000036</v>
      </c>
      <c r="CK182" s="42">
        <f>Tabla25[[#This Row],[PAS_DUR_COR_COD_ROS_TG_NEG]]-Tabla25[[#This Row],[PAS_DUR_COR_COD_ESC_TG_NEG]]</f>
        <v>-109.26785714285711</v>
      </c>
      <c r="CL182" s="42">
        <f>Tabla25[[#This Row],[PAS_DUR_COR_COD_ROS_TG_NEU]]-Tabla25[[#This Row],[PAS_DUR_COR_COD_ESC_TG_NEU]]</f>
        <v>178.24789915966403</v>
      </c>
      <c r="CM182" s="42">
        <f>Tabla25[[#This Row],[PAS_DUR_COR_COD_ROS_TG_POS]]-Tabla25[[#This Row],[PAS_DUR_COR_COD_ESC_TG_POS]]</f>
        <v>406.01666666666665</v>
      </c>
      <c r="CN182" s="42">
        <f>Tabla25[[#This Row],[PAS_DUR_COR_COD_ROS_TG_TOT]]-Tabla25[[#This Row],[PAS_DUR_COR_COD_ESC_TG_TOT]]</f>
        <v>167.50000000000011</v>
      </c>
      <c r="CO182" s="44">
        <f>Tabla25[[#This Row],[ESC_NUM_COR_COD_ROS_TG_NEG]]-Tabla25[[#This Row],[ESC_NUM_COR_COD_ESC_TG_NEG]]</f>
        <v>-2.333333333333333</v>
      </c>
      <c r="CP182" s="44">
        <f>Tabla25[[#This Row],[ESC_NUM_COR_COD_ROS_TG_NEU]]-Tabla25[[#This Row],[ESC_NUM_COR_COD_ESC_TG_NEU]]</f>
        <v>-0.33333333333333304</v>
      </c>
      <c r="CQ182" s="44">
        <f>Tabla25[[#This Row],[ESC_NUM_COR_COD_ROS_TG_POS]]-Tabla25[[#This Row],[ESC_NUM_COR_COD_ESC_TG_POS]]</f>
        <v>-3.3000000000000003</v>
      </c>
      <c r="CR182" s="44">
        <f>Tabla25[[#This Row],[ESC_NUM_COR_COD_ROS_TG_TOT]]-Tabla25[[#This Row],[ESC_NUM_COR_COD_ESC_TG_TOT]]</f>
        <v>-2.035714285714286</v>
      </c>
      <c r="CS182" s="44">
        <f>Tabla25[[#This Row],[ESC_DUR_COR_COD_ROS_TG_NEG]]-Tabla25[[#This Row],[ESC_DUR_COR_COD_ESC_TG_NEG]]</f>
        <v>-604.11904761904759</v>
      </c>
      <c r="CT182" s="44">
        <f>Tabla25[[#This Row],[ESC_DUR_COR_COD_ROS_TG_NEU]]-Tabla25[[#This Row],[ESC_DUR_COR_COD_ESC_TG_NEU]]</f>
        <v>16.433333333333167</v>
      </c>
      <c r="CU182" s="44">
        <f>Tabla25[[#This Row],[ESC_DUR_COR_COD_ROS_TG_POS]]-Tabla25[[#This Row],[ESC_DUR_COR_COD_ESC_TG_POS]]</f>
        <v>-771.79166666666663</v>
      </c>
      <c r="CV182" s="44">
        <f>Tabla25[[#This Row],[ESC_DUR_COR_COD_ROS_TG_TOT]]-Tabla25[[#This Row],[ESC_DUR_COR_COD_ESC_TG_TOT]]</f>
        <v>-476.62745098039204</v>
      </c>
      <c r="CW182" s="47">
        <f>Tabla25[[#This Row],[ROS_NUM_COR_COD_ROS_TG_NEG]]-Tabla25[[#This Row],[ROS_NUM_COR_COD_ESC_TG_NEG]]</f>
        <v>3.0555555555555558</v>
      </c>
      <c r="CX182" s="47">
        <f>Tabla25[[#This Row],[ROS_NUM_COR_COD_ROS_TG_NEU]]-Tabla25[[#This Row],[ROS_NUM_COR_COD_ESC_TG_NEU]]</f>
        <v>1.9999999999999996</v>
      </c>
      <c r="CY182" s="47">
        <f>Tabla25[[#This Row],[ROS_NUM_COR_COD_ROS_TG_POS]]-Tabla25[[#This Row],[ROS_NUM_COR_COD_ESC_TG_POS]]</f>
        <v>-0.11111111111111116</v>
      </c>
      <c r="CZ182" s="47">
        <f>Tabla25[[#This Row],[ROS_NUM_COR_COD_ROS_TG_TOT]]-Tabla25[[#This Row],[ROS_NUM_COR_COD_ESC_TG_TOT]]</f>
        <v>1.6481481481481484</v>
      </c>
      <c r="DA182" s="47">
        <f>Tabla25[[#This Row],[ROS_DUR_COR_COD_ROS_TG_NEG]]-Tabla25[[#This Row],[ROS_DUR_COR_COD_ESC_TG_NEG]]</f>
        <v>234.98749999999995</v>
      </c>
      <c r="DB182" s="47">
        <f>Tabla25[[#This Row],[ROS_DUR_COR_COD_ROS_TG_NEU]]-Tabla25[[#This Row],[ROS_DUR_COR_COD_ESC_TG_NEU]]</f>
        <v>198.06951871657759</v>
      </c>
      <c r="DC182" s="47">
        <f>Tabla25[[#This Row],[ROS_DUR_COR_COD_ROS_TG_POS]]-Tabla25[[#This Row],[ROS_DUR_COR_COD_ESC_TG_POS]]</f>
        <v>-33.43956043956041</v>
      </c>
      <c r="DD182" s="47">
        <f>Tabla25[[#This Row],[ROS_DUR_COR_COD_ROS_TG_TOT]]-Tabla25[[#This Row],[ROS_DUR_COR_COD_ESC_TG_TOT]]</f>
        <v>136.18710888610781</v>
      </c>
      <c r="DE182" s="57">
        <v>265.5625</v>
      </c>
      <c r="DF182" s="57">
        <v>235.47058823529412</v>
      </c>
      <c r="DG182" s="57">
        <v>256.07142857142856</v>
      </c>
      <c r="DH182" s="57">
        <v>251.85106382978722</v>
      </c>
      <c r="DI182" s="57">
        <v>274.5</v>
      </c>
      <c r="DJ182" s="57">
        <v>261</v>
      </c>
      <c r="DK182" s="57">
        <v>258.61538461538464</v>
      </c>
      <c r="DL182" s="57">
        <v>264.05882352941177</v>
      </c>
      <c r="DM182" s="57">
        <v>332.33333333333331</v>
      </c>
      <c r="DN182" s="57">
        <v>299.2</v>
      </c>
      <c r="DO182" s="57">
        <v>265.66666666666669</v>
      </c>
      <c r="DP182" s="57">
        <v>299.05882352941177</v>
      </c>
      <c r="DQ182" s="57">
        <v>249.28571428571428</v>
      </c>
      <c r="DR182" s="57">
        <v>290.33333333333331</v>
      </c>
      <c r="DS182" s="57">
        <v>228.5</v>
      </c>
      <c r="DT182" s="57">
        <v>253.0952380952381</v>
      </c>
      <c r="DU182" s="57">
        <v>227.57142857142858</v>
      </c>
      <c r="DV182" s="57">
        <v>221.41176470588235</v>
      </c>
      <c r="DW182" s="57">
        <v>225.4</v>
      </c>
      <c r="DX182" s="57">
        <v>224.58695652173913</v>
      </c>
      <c r="DY182" s="57">
        <v>265.8125</v>
      </c>
      <c r="DZ182" s="57">
        <v>299.64285714285717</v>
      </c>
      <c r="EA182" s="57">
        <v>218.125</v>
      </c>
      <c r="EB182" s="57">
        <v>259.52173913043481</v>
      </c>
      <c r="EC182" s="57">
        <f>Tabla25[[#This Row],[ROS_1DU_COR_COD_ROS_TG_NEG]]-Tabla25[[#This Row],[ROS_1DU_COR_COD_ESC_TG_NEG]]</f>
        <v>-8.9375</v>
      </c>
      <c r="ED182" s="57">
        <f>Tabla25[[#This Row],[ROS_1DU_COR_COD_ROS_TG_NEU]]-Tabla25[[#This Row],[ROS_1DU_COR_COD_ESC_TG_NEU]]</f>
        <v>-25.529411764705884</v>
      </c>
      <c r="EE182" s="57">
        <f>Tabla25[[#This Row],[ROS_1DU_COR_COD_ROS_TG_POS]]-Tabla25[[#This Row],[ROS_1DU_COR_COD_ESC_TG_POS]]</f>
        <v>-2.5439560439560864</v>
      </c>
      <c r="EF182" s="57">
        <f>Tabla25[[#This Row],[ROS_1DU_COR_COD_ROS_TG_TOT]]-Tabla25[[#This Row],[ROS_1DU_COR_COD_ESC_TG_TOT]]</f>
        <v>-12.207759699624546</v>
      </c>
      <c r="EG182" s="57">
        <f>Tabla25[[#This Row],[ESC_1DU_COR_COD_ROS_TG_NEG]]-Tabla25[[#This Row],[ESC_1DU_COR_COD_ESC_TG_NEG]]</f>
        <v>83.047619047619037</v>
      </c>
      <c r="EH182" s="57">
        <f>Tabla25[[#This Row],[ESC_1DU_COR_COD_ROS_TG_NEU]]-Tabla25[[#This Row],[ESC_1DU_COR_COD_ESC_TG_NEU]]</f>
        <v>8.8666666666666742</v>
      </c>
      <c r="EI182" s="57">
        <f>Tabla25[[#This Row],[ESC_1DU_COR_COD_ROS_TG_POS]]-Tabla25[[#This Row],[ESC_1DU_COR_COD_ESC_TG_POS]]</f>
        <v>37.166666666666686</v>
      </c>
      <c r="EJ182" s="57">
        <f>Tabla25[[#This Row],[ESC_1DU_COR_COD_ROS_TG_TOT]]-Tabla25[[#This Row],[ESC_1DU_COR_COD_ESC_TG_TOT]]</f>
        <v>45.963585434173666</v>
      </c>
      <c r="EK182" s="57">
        <f>Tabla25[[#This Row],[PAS_1DU_COR_COD_ROS_TG_NEG]]-Tabla25[[#This Row],[PAS_1DU_COR_COD_ESC_TG_NEG]]</f>
        <v>-38.241071428571416</v>
      </c>
      <c r="EL182" s="57">
        <f>Tabla25[[#This Row],[PAS_1DU_COR_COD_ROS_TG_NEU]]-Tabla25[[#This Row],[PAS_1DU_COR_COD_ESC_TG_NEU]]</f>
        <v>-78.231092436974819</v>
      </c>
      <c r="EM182" s="57">
        <f>Tabla25[[#This Row],[PAS_1DU_COR_COD_ROS_TG_POS]]-Tabla25[[#This Row],[PAS_1DU_COR_COD_ESC_TG_POS]]</f>
        <v>7.2750000000000057</v>
      </c>
      <c r="EN182" s="57">
        <f>Tabla25[[#This Row],[PAS_1DU_COR_COD_ROS_TG_TOT]]-Tabla25[[#This Row],[PAS_1DU_COR_COD_ESC_TG_TOT]]</f>
        <v>-34.934782608695684</v>
      </c>
    </row>
    <row r="183" spans="1:144" x14ac:dyDescent="0.3">
      <c r="A183" s="2" t="s">
        <v>181</v>
      </c>
      <c r="B183" s="2">
        <v>50</v>
      </c>
      <c r="C183" s="2">
        <v>2</v>
      </c>
      <c r="D183" s="2">
        <v>53</v>
      </c>
      <c r="E183" s="19">
        <v>0.57894736842105265</v>
      </c>
      <c r="F183" s="19">
        <v>133.30000000000001</v>
      </c>
      <c r="G183" s="19">
        <v>1</v>
      </c>
      <c r="H183" s="19">
        <v>298.42857142857144</v>
      </c>
      <c r="I183" s="19">
        <v>0.52941176470588236</v>
      </c>
      <c r="J183" s="19">
        <v>128.375</v>
      </c>
      <c r="K183" s="19">
        <v>0.69230769230769229</v>
      </c>
      <c r="L183" s="19">
        <v>177.96</v>
      </c>
      <c r="M183" s="21">
        <v>0.52631578947368418</v>
      </c>
      <c r="N183" s="21">
        <v>198.42857142857142</v>
      </c>
      <c r="O183" s="21">
        <v>1.0625</v>
      </c>
      <c r="P183" s="21">
        <v>177.63636363636363</v>
      </c>
      <c r="Q183" s="21">
        <v>0.29411764705882354</v>
      </c>
      <c r="R183" s="21">
        <v>125.75</v>
      </c>
      <c r="S183" s="21">
        <v>0.61538461538461542</v>
      </c>
      <c r="T183" s="21">
        <v>174.81818181818181</v>
      </c>
      <c r="U183" s="22">
        <v>1.2222222222222223</v>
      </c>
      <c r="V183" s="22">
        <v>239.83333333333334</v>
      </c>
      <c r="W183" s="22">
        <v>1.5555555555555556</v>
      </c>
      <c r="X183" s="22">
        <v>387</v>
      </c>
      <c r="Y183" s="22">
        <v>1</v>
      </c>
      <c r="Z183" s="22">
        <v>165</v>
      </c>
      <c r="AA183" s="22">
        <v>1.2592592592592593</v>
      </c>
      <c r="AB183" s="22">
        <v>251.61111111111111</v>
      </c>
      <c r="AC183" s="24">
        <v>1.3333333333333333</v>
      </c>
      <c r="AD183" s="24">
        <v>222.14285714285714</v>
      </c>
      <c r="AE183" s="24">
        <v>1.4444444444444444</v>
      </c>
      <c r="AF183" s="24">
        <v>358.6</v>
      </c>
      <c r="AG183" s="24">
        <v>1.5555555555555556</v>
      </c>
      <c r="AH183" s="24">
        <v>286</v>
      </c>
      <c r="AI183" s="24">
        <v>1.4444444444444444</v>
      </c>
      <c r="AJ183" s="24">
        <v>281.33333333333331</v>
      </c>
      <c r="AK183" s="26">
        <v>0.8571428571428571</v>
      </c>
      <c r="AL183" s="26">
        <v>342</v>
      </c>
      <c r="AM183" s="26">
        <v>1</v>
      </c>
      <c r="AN183" s="26">
        <v>357.5</v>
      </c>
      <c r="AO183" s="26">
        <v>1.2222222222222223</v>
      </c>
      <c r="AP183" s="26">
        <v>227.83333333333334</v>
      </c>
      <c r="AQ183" s="26">
        <v>1.04</v>
      </c>
      <c r="AR183" s="26">
        <v>290.08333333333331</v>
      </c>
      <c r="AS183" s="28">
        <v>1.1428571428571428</v>
      </c>
      <c r="AT183" s="28">
        <v>332.33333333333331</v>
      </c>
      <c r="AU183" s="28">
        <v>1.3333333333333333</v>
      </c>
      <c r="AV183" s="28">
        <v>196.57142857142858</v>
      </c>
      <c r="AW183" s="28">
        <v>0.77777777777777779</v>
      </c>
      <c r="AX183" s="28">
        <v>151</v>
      </c>
      <c r="AY183" s="28">
        <v>1.08</v>
      </c>
      <c r="AZ183" s="28">
        <v>208.53333333333333</v>
      </c>
      <c r="BA183" s="33">
        <f>Tabla25[[#This Row],[ROS_NUM_COR_COD_ROS_TG_NEG]]-Tabla25[[#This Row],[PAS_NUM_COR_COD_ROS_TG_NEG]]</f>
        <v>0.61654135338345861</v>
      </c>
      <c r="BB183" s="33">
        <f>Tabla25[[#This Row],[ROS_DUR_COR_COD_ROS_TG_NEG]]-Tabla25[[#This Row],[PAS_DUR_COR_COD_ROS_TG_NEG]]</f>
        <v>133.9047619047619</v>
      </c>
      <c r="BC183" s="33">
        <f>Tabla25[[#This Row],[ROS_NUM_COR_COD_ROS_TG_NEU]]-Tabla25[[#This Row],[PAS_NUM_COR_COD_ROS_TG_NEU]]</f>
        <v>0.27083333333333326</v>
      </c>
      <c r="BD183" s="33">
        <f>Tabla25[[#This Row],[ROS_DUR_COR_COD_ROS_TG_NEU]]-Tabla25[[#This Row],[PAS_DUR_COR_COD_ROS_TG_NEU]]</f>
        <v>18.935064935064958</v>
      </c>
      <c r="BE183" s="33">
        <f>Tabla25[[#This Row],[ROS_NUM_COR_COD_ROS_TG_POS]]-Tabla25[[#This Row],[PAS_NUM_COR_COD_ROS_TG_POS]]</f>
        <v>0.48366013071895425</v>
      </c>
      <c r="BF183" s="33">
        <f>Tabla25[[#This Row],[ROS_DUR_COR_COD_ROS_TG_POS]]-Tabla25[[#This Row],[PAS_DUR_COR_COD_ROS_TG_POS]]</f>
        <v>25.25</v>
      </c>
      <c r="BG183" s="33">
        <f>Tabla25[[#This Row],[ROS_NUM_COR_COD_ROS_TG_TOT]]-Tabla25[[#This Row],[PAS_NUM_COR_COD_ROS_TG_TOT]]</f>
        <v>0.46461538461538465</v>
      </c>
      <c r="BH183" s="33">
        <f>Tabla25[[#This Row],[ROS_DUR_COR_COD_ROS_TG_TOT]]-Tabla25[[#This Row],[PAS_DUR_COR_COD_ROS_TG_TOT]]</f>
        <v>33.715151515151518</v>
      </c>
      <c r="BI183" s="30">
        <f>Tabla25[[#This Row],[ROS_NUM_COR_COD_ESC_TG_NEG]]-Tabla25[[#This Row],[PAS_NUM_COR_COD_ESC_TG_NEG]]</f>
        <v>0.27819548872180444</v>
      </c>
      <c r="BJ183" s="30">
        <f>Tabla25[[#This Row],[ROS_DUR_COR_COD_ESC_TG_NEG]]-Tabla25[[#This Row],[PAS_DUR_COR_COD_ESC_TG_NEG]]</f>
        <v>208.7</v>
      </c>
      <c r="BK183" s="30">
        <f>Tabla25[[#This Row],[ROS_NUM_COR_COD_ESC_TG_NEU]]-Tabla25[[#This Row],[PAS_NUM_COR_COD_ESC_TG_NEU]]</f>
        <v>0</v>
      </c>
      <c r="BL183" s="30">
        <f>Tabla25[[#This Row],[ROS_DUR_COR_COD_ESC_TG_NEU]]-Tabla25[[#This Row],[PAS_DUR_COR_COD_ESC_TG_NEU]]</f>
        <v>59.071428571428555</v>
      </c>
      <c r="BM183" s="30">
        <f>Tabla25[[#This Row],[ROS_NUM_COR_COD_ESC_TG_POS]]-Tabla25[[#This Row],[PAS_NUM_COR_COD_ESC_TG_POS]]</f>
        <v>0.69281045751633996</v>
      </c>
      <c r="BN183" s="30">
        <f>Tabla25[[#This Row],[ROS_DUR_COR_COD_ESC_TG_POS]]-Tabla25[[#This Row],[PAS_DUR_COR_COD_ESC_TG_POS]]</f>
        <v>99.458333333333343</v>
      </c>
      <c r="BO183" s="30">
        <f>Tabla25[[#This Row],[ROS_NUM_COR_COD_ESC_TG_TOT]]-Tabla25[[#This Row],[PAS_NUM_COR_COD_ESC_TG_TOT]]</f>
        <v>0.34769230769230774</v>
      </c>
      <c r="BP183" s="30">
        <f>Tabla25[[#This Row],[ROS_DUR_COR_COD_ESC_TG_TOT]]-Tabla25[[#This Row],[PAS_DUR_COR_COD_ESC_TG_TOT]]</f>
        <v>112.12333333333331</v>
      </c>
      <c r="BQ183" s="36">
        <f>Tabla25[[#This Row],[PAS_NUM_COR_COD_ROS_TG_NEG]]-Tabla25[[#This Row],[ESC_NUM_COR_COD_ROS_TG_NEG]]</f>
        <v>-0.80701754385964908</v>
      </c>
      <c r="BR183" s="36">
        <f>Tabla25[[#This Row],[PAS_DUR_COR_COD_ROS_TG_NEG]]-Tabla25[[#This Row],[ESC_DUR_COR_COD_ROS_TG_NEG]]</f>
        <v>-23.714285714285722</v>
      </c>
      <c r="BS183" s="36">
        <f>Tabla25[[#This Row],[PAS_NUM_COR_COD_ROS_TG_NEU]]-Tabla25[[#This Row],[ESC_NUM_COR_COD_ROS_TG_NEU]]</f>
        <v>-0.38194444444444442</v>
      </c>
      <c r="BT183" s="36">
        <f>Tabla25[[#This Row],[PAS_DUR_COR_COD_ROS_TG_NEU]]-Tabla25[[#This Row],[ESC_DUR_COR_COD_ROS_TG_NEU]]</f>
        <v>-180.9636363636364</v>
      </c>
      <c r="BU183" s="36">
        <f>Tabla25[[#This Row],[PAS_NUM_COR_COD_ROS_TG_POS]]-Tabla25[[#This Row],[ESC_NUM_COR_COD_ROS_TG_POS]]</f>
        <v>-1.261437908496732</v>
      </c>
      <c r="BV183" s="36">
        <f>Tabla25[[#This Row],[PAS_DUR_COR_COD_ROS_TG_POS]]-Tabla25[[#This Row],[ESC_DUR_COR_COD_ROS_TG_POS]]</f>
        <v>-160.25</v>
      </c>
      <c r="BW183" s="36">
        <f>Tabla25[[#This Row],[PAS_NUM_COR_COD_ROS_TG_TOT]]-Tabla25[[#This Row],[ESC_NUM_COR_COD_ROS_TG_TOT]]</f>
        <v>-0.829059829059829</v>
      </c>
      <c r="BX183" s="36">
        <f>Tabla25[[#This Row],[PAS_DUR_COR_COD_ROS_TG_TOT]]-Tabla25[[#This Row],[ESC_DUR_COR_COD_ROS_TG_TOT]]</f>
        <v>-106.5151515151515</v>
      </c>
      <c r="BY183" s="39">
        <f>Tabla25[[#This Row],[PAS_NUM_COR_COD_ESC_TG_NEG]]-Tabla25[[#This Row],[ESC_NUM_COR_COD_ESC_TG_NEG]]</f>
        <v>-0.64327485380116967</v>
      </c>
      <c r="BZ183" s="39">
        <f>Tabla25[[#This Row],[PAS_DUR_COR_COD_ESC_TG_NEG]]-Tabla25[[#This Row],[ESC_DUR_COR_COD_ESC_TG_NEG]]</f>
        <v>-106.53333333333333</v>
      </c>
      <c r="CA183" s="39">
        <f>Tabla25[[#This Row],[PAS_NUM_COR_COD_ESC_TG_NEU]]-Tabla25[[#This Row],[ESC_NUM_COR_COD_ESC_TG_NEU]]</f>
        <v>-0.55555555555555558</v>
      </c>
      <c r="CB183" s="39">
        <f>Tabla25[[#This Row],[PAS_DUR_COR_COD_ESC_TG_NEU]]-Tabla25[[#This Row],[ESC_DUR_COR_COD_ESC_TG_NEU]]</f>
        <v>-88.571428571428555</v>
      </c>
      <c r="CC183" s="39">
        <f>Tabla25[[#This Row],[PAS_NUM_COR_COD_ESC_TG_POS]]-Tabla25[[#This Row],[ESC_NUM_COR_COD_ESC_TG_POS]]</f>
        <v>-0.47058823529411764</v>
      </c>
      <c r="CD183" s="39">
        <f>Tabla25[[#This Row],[PAS_DUR_COR_COD_ESC_TG_POS]]-Tabla25[[#This Row],[ESC_DUR_COR_COD_ESC_TG_POS]]</f>
        <v>-36.625</v>
      </c>
      <c r="CE183" s="39">
        <f>Tabla25[[#This Row],[PAS_NUM_COR_COD_ESC_TG_TOT]]-Tabla25[[#This Row],[ESC_NUM_COR_COD_ESC_TG_TOT]]</f>
        <v>-0.56695156695156701</v>
      </c>
      <c r="CF183" s="39">
        <f>Tabla25[[#This Row],[PAS_DUR_COR_COD_ESC_TG_TOT]]-Tabla25[[#This Row],[ESC_DUR_COR_COD_ESC_TG_TOT]]</f>
        <v>-73.651111111111106</v>
      </c>
      <c r="CG183" s="42">
        <f>Tabla25[[#This Row],[PAS_NUM_COR_COD_ROS_TG_NEG]]-Tabla25[[#This Row],[PAS_NUM_COR_COD_ESC_TG_NEG]]</f>
        <v>-5.2631578947368474E-2</v>
      </c>
      <c r="CH183" s="42">
        <f>Tabla25[[#This Row],[PAS_NUM_COR_COD_ROS_TG_NEU]]-Tabla25[[#This Row],[PAS_NUM_COR_COD_ESC_TG_NEU]]</f>
        <v>6.25E-2</v>
      </c>
      <c r="CI183" s="42">
        <f>Tabla25[[#This Row],[PAS_NUM_COR_COD_ROS_TG_POS]]-Tabla25[[#This Row],[PAS_NUM_COR_COD_ESC_TG_POS]]</f>
        <v>-0.23529411764705882</v>
      </c>
      <c r="CJ183" s="42">
        <f>Tabla25[[#This Row],[PAS_NUM_COR_COD_ROS_TG_TOT]]-Tabla25[[#This Row],[PAS_NUM_COR_COD_ESC_TG_TOT]]</f>
        <v>-7.6923076923076872E-2</v>
      </c>
      <c r="CK183" s="42">
        <f>Tabla25[[#This Row],[PAS_DUR_COR_COD_ROS_TG_NEG]]-Tabla25[[#This Row],[PAS_DUR_COR_COD_ESC_TG_NEG]]</f>
        <v>65.128571428571405</v>
      </c>
      <c r="CL183" s="42">
        <f>Tabla25[[#This Row],[PAS_DUR_COR_COD_ROS_TG_NEU]]-Tabla25[[#This Row],[PAS_DUR_COR_COD_ESC_TG_NEU]]</f>
        <v>-120.79220779220782</v>
      </c>
      <c r="CM183" s="42">
        <f>Tabla25[[#This Row],[PAS_DUR_COR_COD_ROS_TG_POS]]-Tabla25[[#This Row],[PAS_DUR_COR_COD_ESC_TG_POS]]</f>
        <v>-2.625</v>
      </c>
      <c r="CN183" s="42">
        <f>Tabla25[[#This Row],[PAS_DUR_COR_COD_ROS_TG_TOT]]-Tabla25[[#This Row],[PAS_DUR_COR_COD_ESC_TG_TOT]]</f>
        <v>-3.1418181818181949</v>
      </c>
      <c r="CO183" s="44">
        <f>Tabla25[[#This Row],[ESC_NUM_COR_COD_ROS_TG_NEG]]-Tabla25[[#This Row],[ESC_NUM_COR_COD_ESC_TG_NEG]]</f>
        <v>0.11111111111111094</v>
      </c>
      <c r="CP183" s="44">
        <f>Tabla25[[#This Row],[ESC_NUM_COR_COD_ROS_TG_NEU]]-Tabla25[[#This Row],[ESC_NUM_COR_COD_ESC_TG_NEU]]</f>
        <v>-0.11111111111111116</v>
      </c>
      <c r="CQ183" s="44">
        <f>Tabla25[[#This Row],[ESC_NUM_COR_COD_ROS_TG_POS]]-Tabla25[[#This Row],[ESC_NUM_COR_COD_ESC_TG_POS]]</f>
        <v>0.55555555555555558</v>
      </c>
      <c r="CR183" s="44">
        <f>Tabla25[[#This Row],[ESC_NUM_COR_COD_ROS_TG_TOT]]-Tabla25[[#This Row],[ESC_NUM_COR_COD_ESC_TG_TOT]]</f>
        <v>0.18518518518518512</v>
      </c>
      <c r="CS183" s="44">
        <f>Tabla25[[#This Row],[ESC_DUR_COR_COD_ROS_TG_NEG]]-Tabla25[[#This Row],[ESC_DUR_COR_COD_ESC_TG_NEG]]</f>
        <v>-17.690476190476204</v>
      </c>
      <c r="CT183" s="44">
        <f>Tabla25[[#This Row],[ESC_DUR_COR_COD_ROS_TG_NEU]]-Tabla25[[#This Row],[ESC_DUR_COR_COD_ESC_TG_NEU]]</f>
        <v>-28.399999999999977</v>
      </c>
      <c r="CU183" s="44">
        <f>Tabla25[[#This Row],[ESC_DUR_COR_COD_ROS_TG_POS]]-Tabla25[[#This Row],[ESC_DUR_COR_COD_ESC_TG_POS]]</f>
        <v>121</v>
      </c>
      <c r="CV183" s="44">
        <f>Tabla25[[#This Row],[ESC_DUR_COR_COD_ROS_TG_TOT]]-Tabla25[[#This Row],[ESC_DUR_COR_COD_ESC_TG_TOT]]</f>
        <v>29.7222222222222</v>
      </c>
      <c r="CW183" s="47">
        <f>Tabla25[[#This Row],[ROS_NUM_COR_COD_ROS_TG_NEG]]-Tabla25[[#This Row],[ROS_NUM_COR_COD_ESC_TG_NEG]]</f>
        <v>0.2857142857142857</v>
      </c>
      <c r="CX183" s="47">
        <f>Tabla25[[#This Row],[ROS_NUM_COR_COD_ROS_TG_NEU]]-Tabla25[[#This Row],[ROS_NUM_COR_COD_ESC_TG_NEU]]</f>
        <v>0.33333333333333326</v>
      </c>
      <c r="CY183" s="47">
        <f>Tabla25[[#This Row],[ROS_NUM_COR_COD_ROS_TG_POS]]-Tabla25[[#This Row],[ROS_NUM_COR_COD_ESC_TG_POS]]</f>
        <v>-0.44444444444444453</v>
      </c>
      <c r="CZ183" s="47">
        <f>Tabla25[[#This Row],[ROS_NUM_COR_COD_ROS_TG_TOT]]-Tabla25[[#This Row],[ROS_NUM_COR_COD_ESC_TG_TOT]]</f>
        <v>4.0000000000000036E-2</v>
      </c>
      <c r="DA183" s="47">
        <f>Tabla25[[#This Row],[ROS_DUR_COR_COD_ROS_TG_NEG]]-Tabla25[[#This Row],[ROS_DUR_COR_COD_ESC_TG_NEG]]</f>
        <v>-9.6666666666666856</v>
      </c>
      <c r="DB183" s="47">
        <f>Tabla25[[#This Row],[ROS_DUR_COR_COD_ROS_TG_NEU]]-Tabla25[[#This Row],[ROS_DUR_COR_COD_ESC_TG_NEU]]</f>
        <v>-160.92857142857142</v>
      </c>
      <c r="DC183" s="47">
        <f>Tabla25[[#This Row],[ROS_DUR_COR_COD_ROS_TG_POS]]-Tabla25[[#This Row],[ROS_DUR_COR_COD_ESC_TG_POS]]</f>
        <v>-76.833333333333343</v>
      </c>
      <c r="DD183" s="47">
        <f>Tabla25[[#This Row],[ROS_DUR_COR_COD_ROS_TG_TOT]]-Tabla25[[#This Row],[ROS_DUR_COR_COD_ESC_TG_TOT]]</f>
        <v>-81.549999999999983</v>
      </c>
      <c r="DE183" s="57">
        <v>137</v>
      </c>
      <c r="DF183" s="57">
        <v>119.14285714285714</v>
      </c>
      <c r="DG183" s="57">
        <v>104.2</v>
      </c>
      <c r="DH183" s="57">
        <v>117.73333333333333</v>
      </c>
      <c r="DI183" s="57">
        <v>115</v>
      </c>
      <c r="DJ183" s="57">
        <v>134.5</v>
      </c>
      <c r="DK183" s="57">
        <v>109</v>
      </c>
      <c r="DL183" s="57">
        <v>118.5</v>
      </c>
      <c r="DM183" s="57">
        <v>139.85714285714286</v>
      </c>
      <c r="DN183" s="57">
        <v>138.19999999999999</v>
      </c>
      <c r="DO183" s="57">
        <v>99.5</v>
      </c>
      <c r="DP183" s="57">
        <v>125.94444444444444</v>
      </c>
      <c r="DQ183" s="57">
        <v>118</v>
      </c>
      <c r="DR183" s="57">
        <v>123.4</v>
      </c>
      <c r="DS183" s="57">
        <v>127.71428571428571</v>
      </c>
      <c r="DT183" s="57">
        <v>123.27777777777777</v>
      </c>
      <c r="DU183" s="57">
        <v>139.28571428571428</v>
      </c>
      <c r="DV183" s="57">
        <v>107.63636363636364</v>
      </c>
      <c r="DW183" s="57">
        <v>101.5</v>
      </c>
      <c r="DX183" s="57">
        <v>116.59090909090909</v>
      </c>
      <c r="DY183" s="57">
        <v>114.2</v>
      </c>
      <c r="DZ183" s="57">
        <v>113.28571428571429</v>
      </c>
      <c r="EA183" s="57">
        <v>117.375</v>
      </c>
      <c r="EB183" s="57">
        <v>114.96</v>
      </c>
      <c r="EC183" s="57">
        <f>Tabla25[[#This Row],[ROS_1DU_COR_COD_ROS_TG_NEG]]-Tabla25[[#This Row],[ROS_1DU_COR_COD_ESC_TG_NEG]]</f>
        <v>22</v>
      </c>
      <c r="ED183" s="57">
        <f>Tabla25[[#This Row],[ROS_1DU_COR_COD_ROS_TG_NEU]]-Tabla25[[#This Row],[ROS_1DU_COR_COD_ESC_TG_NEU]]</f>
        <v>-15.357142857142861</v>
      </c>
      <c r="EE183" s="57">
        <f>Tabla25[[#This Row],[ROS_1DU_COR_COD_ROS_TG_POS]]-Tabla25[[#This Row],[ROS_1DU_COR_COD_ESC_TG_POS]]</f>
        <v>-4.7999999999999972</v>
      </c>
      <c r="EF183" s="57">
        <f>Tabla25[[#This Row],[ROS_1DU_COR_COD_ROS_TG_TOT]]-Tabla25[[#This Row],[ROS_1DU_COR_COD_ESC_TG_TOT]]</f>
        <v>-0.76666666666666572</v>
      </c>
      <c r="EG183" s="57">
        <f>Tabla25[[#This Row],[ESC_1DU_COR_COD_ROS_TG_NEG]]-Tabla25[[#This Row],[ESC_1DU_COR_COD_ESC_TG_NEG]]</f>
        <v>21.857142857142861</v>
      </c>
      <c r="EH183" s="57">
        <f>Tabla25[[#This Row],[ESC_1DU_COR_COD_ROS_TG_NEU]]-Tabla25[[#This Row],[ESC_1DU_COR_COD_ESC_TG_NEU]]</f>
        <v>14.799999999999983</v>
      </c>
      <c r="EI183" s="57">
        <f>Tabla25[[#This Row],[ESC_1DU_COR_COD_ROS_TG_POS]]-Tabla25[[#This Row],[ESC_1DU_COR_COD_ESC_TG_POS]]</f>
        <v>-28.214285714285708</v>
      </c>
      <c r="EJ183" s="57">
        <f>Tabla25[[#This Row],[ESC_1DU_COR_COD_ROS_TG_TOT]]-Tabla25[[#This Row],[ESC_1DU_COR_COD_ESC_TG_TOT]]</f>
        <v>2.6666666666666714</v>
      </c>
      <c r="EK183" s="57">
        <f>Tabla25[[#This Row],[PAS_1DU_COR_COD_ROS_TG_NEG]]-Tabla25[[#This Row],[PAS_1DU_COR_COD_ESC_TG_NEG]]</f>
        <v>25.085714285714275</v>
      </c>
      <c r="EL183" s="57">
        <f>Tabla25[[#This Row],[PAS_1DU_COR_COD_ROS_TG_NEU]]-Tabla25[[#This Row],[PAS_1DU_COR_COD_ESC_TG_NEU]]</f>
        <v>-5.6493506493506516</v>
      </c>
      <c r="EM183" s="57">
        <f>Tabla25[[#This Row],[PAS_1DU_COR_COD_ROS_TG_POS]]-Tabla25[[#This Row],[PAS_1DU_COR_COD_ESC_TG_POS]]</f>
        <v>-15.875</v>
      </c>
      <c r="EN183" s="57">
        <f>Tabla25[[#This Row],[PAS_1DU_COR_COD_ROS_TG_TOT]]-Tabla25[[#This Row],[PAS_1DU_COR_COD_ESC_TG_TOT]]</f>
        <v>1.6309090909090997</v>
      </c>
    </row>
    <row r="184" spans="1:144" x14ac:dyDescent="0.3">
      <c r="A184" s="2" t="s">
        <v>182</v>
      </c>
      <c r="B184" s="2">
        <v>50</v>
      </c>
      <c r="C184" s="2">
        <v>2</v>
      </c>
      <c r="D184" s="2">
        <v>52</v>
      </c>
      <c r="E184" s="19">
        <v>1.6470588235294117</v>
      </c>
      <c r="F184" s="19">
        <v>680.88888888888891</v>
      </c>
      <c r="G184" s="19">
        <v>1.25</v>
      </c>
      <c r="H184" s="19">
        <v>781.33333333333337</v>
      </c>
      <c r="I184" s="19">
        <v>0.94736842105263153</v>
      </c>
      <c r="J184" s="19">
        <v>926</v>
      </c>
      <c r="K184" s="19">
        <v>1.2692307692307692</v>
      </c>
      <c r="L184" s="19">
        <v>779.61904761904759</v>
      </c>
      <c r="M184" s="21">
        <v>1.588235294117647</v>
      </c>
      <c r="N184" s="21">
        <v>882.42857142857144</v>
      </c>
      <c r="O184" s="21">
        <v>1.6875</v>
      </c>
      <c r="P184" s="21">
        <v>948.28571428571433</v>
      </c>
      <c r="Q184" s="21">
        <v>0.68421052631578949</v>
      </c>
      <c r="R184" s="21">
        <v>458.42857142857144</v>
      </c>
      <c r="S184" s="21">
        <v>1.2884615384615385</v>
      </c>
      <c r="T184" s="21">
        <v>763.04761904761904</v>
      </c>
      <c r="U184" s="22">
        <v>4.4444444444444446</v>
      </c>
      <c r="V184" s="22">
        <v>1587.5</v>
      </c>
      <c r="W184" s="22">
        <v>3.2</v>
      </c>
      <c r="X184" s="22">
        <v>1287.8571428571429</v>
      </c>
      <c r="Y184" s="22">
        <v>5.3</v>
      </c>
      <c r="Z184" s="22">
        <v>1525.6</v>
      </c>
      <c r="AA184" s="22">
        <v>4.3103448275862073</v>
      </c>
      <c r="AB184" s="22">
        <v>1478.84</v>
      </c>
      <c r="AC184" s="24">
        <v>1.6666666666666667</v>
      </c>
      <c r="AD184" s="24">
        <v>943.4</v>
      </c>
      <c r="AE184" s="24">
        <v>3.2</v>
      </c>
      <c r="AF184" s="24">
        <v>1843.2</v>
      </c>
      <c r="AG184" s="24">
        <v>1.4</v>
      </c>
      <c r="AH184" s="24">
        <v>770.5</v>
      </c>
      <c r="AI184" s="24">
        <v>2.103448275862069</v>
      </c>
      <c r="AJ184" s="24">
        <v>1215.3571428571429</v>
      </c>
      <c r="AK184" s="26">
        <v>2.4444444444444446</v>
      </c>
      <c r="AL184" s="26">
        <v>1721.25</v>
      </c>
      <c r="AM184" s="26">
        <v>2.1111111111111112</v>
      </c>
      <c r="AN184" s="26">
        <v>1294.2</v>
      </c>
      <c r="AO184" s="26">
        <v>1.6666666666666667</v>
      </c>
      <c r="AP184" s="26">
        <v>1137.25</v>
      </c>
      <c r="AQ184" s="26">
        <v>2.074074074074074</v>
      </c>
      <c r="AR184" s="26">
        <v>1377.3076923076924</v>
      </c>
      <c r="AS184" s="28">
        <v>4.666666666666667</v>
      </c>
      <c r="AT184" s="28">
        <v>2195.8333333333335</v>
      </c>
      <c r="AU184" s="28">
        <v>4.5555555555555554</v>
      </c>
      <c r="AV184" s="28">
        <v>1573.375</v>
      </c>
      <c r="AW184" s="28">
        <v>5.333333333333333</v>
      </c>
      <c r="AX184" s="28">
        <v>1962</v>
      </c>
      <c r="AY184" s="28">
        <v>4.8518518518518521</v>
      </c>
      <c r="AZ184" s="28">
        <v>1884.4545454545455</v>
      </c>
      <c r="BA184" s="33">
        <f>Tabla25[[#This Row],[ROS_NUM_COR_COD_ROS_TG_NEG]]-Tabla25[[#This Row],[PAS_NUM_COR_COD_ROS_TG_NEG]]</f>
        <v>3.0784313725490202</v>
      </c>
      <c r="BB184" s="33">
        <f>Tabla25[[#This Row],[ROS_DUR_COR_COD_ROS_TG_NEG]]-Tabla25[[#This Row],[PAS_DUR_COR_COD_ROS_TG_NEG]]</f>
        <v>1313.4047619047619</v>
      </c>
      <c r="BC184" s="33">
        <f>Tabla25[[#This Row],[ROS_NUM_COR_COD_ROS_TG_NEU]]-Tabla25[[#This Row],[PAS_NUM_COR_COD_ROS_TG_NEU]]</f>
        <v>2.8680555555555554</v>
      </c>
      <c r="BD184" s="33">
        <f>Tabla25[[#This Row],[ROS_DUR_COR_COD_ROS_TG_NEU]]-Tabla25[[#This Row],[PAS_DUR_COR_COD_ROS_TG_NEU]]</f>
        <v>625.08928571428567</v>
      </c>
      <c r="BE184" s="33">
        <f>Tabla25[[#This Row],[ROS_NUM_COR_COD_ROS_TG_POS]]-Tabla25[[#This Row],[PAS_NUM_COR_COD_ROS_TG_POS]]</f>
        <v>4.6491228070175437</v>
      </c>
      <c r="BF184" s="33">
        <f>Tabla25[[#This Row],[ROS_DUR_COR_COD_ROS_TG_POS]]-Tabla25[[#This Row],[PAS_DUR_COR_COD_ROS_TG_POS]]</f>
        <v>1503.5714285714284</v>
      </c>
      <c r="BG184" s="33">
        <f>Tabla25[[#This Row],[ROS_NUM_COR_COD_ROS_TG_TOT]]-Tabla25[[#This Row],[PAS_NUM_COR_COD_ROS_TG_TOT]]</f>
        <v>3.5633903133903138</v>
      </c>
      <c r="BH184" s="33">
        <f>Tabla25[[#This Row],[ROS_DUR_COR_COD_ROS_TG_TOT]]-Tabla25[[#This Row],[PAS_DUR_COR_COD_ROS_TG_TOT]]</f>
        <v>1121.4069264069265</v>
      </c>
      <c r="BI184" s="30">
        <f>Tabla25[[#This Row],[ROS_NUM_COR_COD_ESC_TG_NEG]]-Tabla25[[#This Row],[PAS_NUM_COR_COD_ESC_TG_NEG]]</f>
        <v>0.79738562091503296</v>
      </c>
      <c r="BJ184" s="30">
        <f>Tabla25[[#This Row],[ROS_DUR_COR_COD_ESC_TG_NEG]]-Tabla25[[#This Row],[PAS_DUR_COR_COD_ESC_TG_NEG]]</f>
        <v>1040.3611111111111</v>
      </c>
      <c r="BK184" s="30">
        <f>Tabla25[[#This Row],[ROS_NUM_COR_COD_ESC_TG_NEU]]-Tabla25[[#This Row],[PAS_NUM_COR_COD_ESC_TG_NEU]]</f>
        <v>0.86111111111111116</v>
      </c>
      <c r="BL184" s="30">
        <f>Tabla25[[#This Row],[ROS_DUR_COR_COD_ESC_TG_NEU]]-Tabla25[[#This Row],[PAS_DUR_COR_COD_ESC_TG_NEU]]</f>
        <v>512.86666666666667</v>
      </c>
      <c r="BM184" s="30">
        <f>Tabla25[[#This Row],[ROS_NUM_COR_COD_ESC_TG_POS]]-Tabla25[[#This Row],[PAS_NUM_COR_COD_ESC_TG_POS]]</f>
        <v>0.71929824561403521</v>
      </c>
      <c r="BN184" s="30">
        <f>Tabla25[[#This Row],[ROS_DUR_COR_COD_ESC_TG_POS]]-Tabla25[[#This Row],[PAS_DUR_COR_COD_ESC_TG_POS]]</f>
        <v>211.25</v>
      </c>
      <c r="BO184" s="30">
        <f>Tabla25[[#This Row],[ROS_NUM_COR_COD_ESC_TG_TOT]]-Tabla25[[#This Row],[PAS_NUM_COR_COD_ESC_TG_TOT]]</f>
        <v>0.8048433048433048</v>
      </c>
      <c r="BP184" s="30">
        <f>Tabla25[[#This Row],[ROS_DUR_COR_COD_ESC_TG_TOT]]-Tabla25[[#This Row],[PAS_DUR_COR_COD_ESC_TG_TOT]]</f>
        <v>597.68864468864479</v>
      </c>
      <c r="BQ184" s="36">
        <f>Tabla25[[#This Row],[PAS_NUM_COR_COD_ROS_TG_NEG]]-Tabla25[[#This Row],[ESC_NUM_COR_COD_ROS_TG_NEG]]</f>
        <v>-7.8431372549019773E-2</v>
      </c>
      <c r="BR184" s="36">
        <f>Tabla25[[#This Row],[PAS_DUR_COR_COD_ROS_TG_NEG]]-Tabla25[[#This Row],[ESC_DUR_COR_COD_ROS_TG_NEG]]</f>
        <v>-60.971428571428532</v>
      </c>
      <c r="BS184" s="36">
        <f>Tabla25[[#This Row],[PAS_NUM_COR_COD_ROS_TG_NEU]]-Tabla25[[#This Row],[ESC_NUM_COR_COD_ROS_TG_NEU]]</f>
        <v>-1.5125000000000002</v>
      </c>
      <c r="BT184" s="36">
        <f>Tabla25[[#This Row],[PAS_DUR_COR_COD_ROS_TG_NEU]]-Tabla25[[#This Row],[ESC_DUR_COR_COD_ROS_TG_NEU]]</f>
        <v>-894.91428571428571</v>
      </c>
      <c r="BU184" s="36">
        <f>Tabla25[[#This Row],[PAS_NUM_COR_COD_ROS_TG_POS]]-Tabla25[[#This Row],[ESC_NUM_COR_COD_ROS_TG_POS]]</f>
        <v>-0.71578947368421042</v>
      </c>
      <c r="BV184" s="36">
        <f>Tabla25[[#This Row],[PAS_DUR_COR_COD_ROS_TG_POS]]-Tabla25[[#This Row],[ESC_DUR_COR_COD_ROS_TG_POS]]</f>
        <v>-312.07142857142856</v>
      </c>
      <c r="BW184" s="36">
        <f>Tabla25[[#This Row],[PAS_NUM_COR_COD_ROS_TG_TOT]]-Tabla25[[#This Row],[ESC_NUM_COR_COD_ROS_TG_TOT]]</f>
        <v>-0.8149867374005304</v>
      </c>
      <c r="BX184" s="36">
        <f>Tabla25[[#This Row],[PAS_DUR_COR_COD_ROS_TG_TOT]]-Tabla25[[#This Row],[ESC_DUR_COR_COD_ROS_TG_TOT]]</f>
        <v>-452.30952380952385</v>
      </c>
      <c r="BY184" s="39">
        <f>Tabla25[[#This Row],[PAS_NUM_COR_COD_ESC_TG_NEG]]-Tabla25[[#This Row],[ESC_NUM_COR_COD_ESC_TG_NEG]]</f>
        <v>-2.797385620915033</v>
      </c>
      <c r="BZ184" s="39">
        <f>Tabla25[[#This Row],[PAS_DUR_COR_COD_ESC_TG_NEG]]-Tabla25[[#This Row],[ESC_DUR_COR_COD_ESC_TG_NEG]]</f>
        <v>-906.61111111111109</v>
      </c>
      <c r="CA184" s="39">
        <f>Tabla25[[#This Row],[PAS_NUM_COR_COD_ESC_TG_NEU]]-Tabla25[[#This Row],[ESC_NUM_COR_COD_ESC_TG_NEU]]</f>
        <v>-1.9500000000000002</v>
      </c>
      <c r="CB184" s="39">
        <f>Tabla25[[#This Row],[PAS_DUR_COR_COD_ESC_TG_NEU]]-Tabla25[[#This Row],[ESC_DUR_COR_COD_ESC_TG_NEU]]</f>
        <v>-506.52380952380952</v>
      </c>
      <c r="CC184" s="39">
        <f>Tabla25[[#This Row],[PAS_NUM_COR_COD_ESC_TG_POS]]-Tabla25[[#This Row],[ESC_NUM_COR_COD_ESC_TG_POS]]</f>
        <v>-4.352631578947368</v>
      </c>
      <c r="CD184" s="39">
        <f>Tabla25[[#This Row],[PAS_DUR_COR_COD_ESC_TG_POS]]-Tabla25[[#This Row],[ESC_DUR_COR_COD_ESC_TG_POS]]</f>
        <v>-599.59999999999991</v>
      </c>
      <c r="CE184" s="39">
        <f>Tabla25[[#This Row],[PAS_NUM_COR_COD_ESC_TG_TOT]]-Tabla25[[#This Row],[ESC_NUM_COR_COD_ESC_TG_TOT]]</f>
        <v>-3.0411140583554381</v>
      </c>
      <c r="CF184" s="39">
        <f>Tabla25[[#This Row],[PAS_DUR_COR_COD_ESC_TG_TOT]]-Tabla25[[#This Row],[ESC_DUR_COR_COD_ESC_TG_TOT]]</f>
        <v>-699.22095238095233</v>
      </c>
      <c r="CG184" s="42">
        <f>Tabla25[[#This Row],[PAS_NUM_COR_COD_ROS_TG_NEG]]-Tabla25[[#This Row],[PAS_NUM_COR_COD_ESC_TG_NEG]]</f>
        <v>-5.8823529411764719E-2</v>
      </c>
      <c r="CH184" s="42">
        <f>Tabla25[[#This Row],[PAS_NUM_COR_COD_ROS_TG_NEU]]-Tabla25[[#This Row],[PAS_NUM_COR_COD_ESC_TG_NEU]]</f>
        <v>0.4375</v>
      </c>
      <c r="CI184" s="42">
        <f>Tabla25[[#This Row],[PAS_NUM_COR_COD_ROS_TG_POS]]-Tabla25[[#This Row],[PAS_NUM_COR_COD_ESC_TG_POS]]</f>
        <v>-0.26315789473684204</v>
      </c>
      <c r="CJ184" s="42">
        <f>Tabla25[[#This Row],[PAS_NUM_COR_COD_ROS_TG_TOT]]-Tabla25[[#This Row],[PAS_NUM_COR_COD_ESC_TG_TOT]]</f>
        <v>1.9230769230769384E-2</v>
      </c>
      <c r="CK184" s="42">
        <f>Tabla25[[#This Row],[PAS_DUR_COR_COD_ROS_TG_NEG]]-Tabla25[[#This Row],[PAS_DUR_COR_COD_ESC_TG_NEG]]</f>
        <v>201.53968253968253</v>
      </c>
      <c r="CL184" s="42">
        <f>Tabla25[[#This Row],[PAS_DUR_COR_COD_ROS_TG_NEU]]-Tabla25[[#This Row],[PAS_DUR_COR_COD_ESC_TG_NEU]]</f>
        <v>166.95238095238096</v>
      </c>
      <c r="CM184" s="42">
        <f>Tabla25[[#This Row],[PAS_DUR_COR_COD_ROS_TG_POS]]-Tabla25[[#This Row],[PAS_DUR_COR_COD_ESC_TG_POS]]</f>
        <v>-467.57142857142856</v>
      </c>
      <c r="CN184" s="42">
        <f>Tabla25[[#This Row],[PAS_DUR_COR_COD_ROS_TG_TOT]]-Tabla25[[#This Row],[PAS_DUR_COR_COD_ESC_TG_TOT]]</f>
        <v>-16.571428571428555</v>
      </c>
      <c r="CO184" s="44">
        <f>Tabla25[[#This Row],[ESC_NUM_COR_COD_ROS_TG_NEG]]-Tabla25[[#This Row],[ESC_NUM_COR_COD_ESC_TG_NEG]]</f>
        <v>-2.7777777777777777</v>
      </c>
      <c r="CP184" s="44">
        <f>Tabla25[[#This Row],[ESC_NUM_COR_COD_ROS_TG_NEU]]-Tabla25[[#This Row],[ESC_NUM_COR_COD_ESC_TG_NEU]]</f>
        <v>0</v>
      </c>
      <c r="CQ184" s="44">
        <f>Tabla25[[#This Row],[ESC_NUM_COR_COD_ROS_TG_POS]]-Tabla25[[#This Row],[ESC_NUM_COR_COD_ESC_TG_POS]]</f>
        <v>-3.9</v>
      </c>
      <c r="CR184" s="44">
        <f>Tabla25[[#This Row],[ESC_NUM_COR_COD_ROS_TG_TOT]]-Tabla25[[#This Row],[ESC_NUM_COR_COD_ESC_TG_TOT]]</f>
        <v>-2.2068965517241383</v>
      </c>
      <c r="CS184" s="44">
        <f>Tabla25[[#This Row],[ESC_DUR_COR_COD_ROS_TG_NEG]]-Tabla25[[#This Row],[ESC_DUR_COR_COD_ESC_TG_NEG]]</f>
        <v>-644.1</v>
      </c>
      <c r="CT184" s="44">
        <f>Tabla25[[#This Row],[ESC_DUR_COR_COD_ROS_TG_NEU]]-Tabla25[[#This Row],[ESC_DUR_COR_COD_ESC_TG_NEU]]</f>
        <v>555.34285714285716</v>
      </c>
      <c r="CU184" s="44">
        <f>Tabla25[[#This Row],[ESC_DUR_COR_COD_ROS_TG_POS]]-Tabla25[[#This Row],[ESC_DUR_COR_COD_ESC_TG_POS]]</f>
        <v>-755.09999999999991</v>
      </c>
      <c r="CV184" s="44">
        <f>Tabla25[[#This Row],[ESC_DUR_COR_COD_ROS_TG_TOT]]-Tabla25[[#This Row],[ESC_DUR_COR_COD_ESC_TG_TOT]]</f>
        <v>-263.48285714285703</v>
      </c>
      <c r="CW184" s="47">
        <f>Tabla25[[#This Row],[ROS_NUM_COR_COD_ROS_TG_NEG]]-Tabla25[[#This Row],[ROS_NUM_COR_COD_ESC_TG_NEG]]</f>
        <v>2.2222222222222223</v>
      </c>
      <c r="CX184" s="47">
        <f>Tabla25[[#This Row],[ROS_NUM_COR_COD_ROS_TG_NEU]]-Tabla25[[#This Row],[ROS_NUM_COR_COD_ESC_TG_NEU]]</f>
        <v>2.4444444444444442</v>
      </c>
      <c r="CY184" s="47">
        <f>Tabla25[[#This Row],[ROS_NUM_COR_COD_ROS_TG_POS]]-Tabla25[[#This Row],[ROS_NUM_COR_COD_ESC_TG_POS]]</f>
        <v>3.6666666666666661</v>
      </c>
      <c r="CZ184" s="47">
        <f>Tabla25[[#This Row],[ROS_NUM_COR_COD_ROS_TG_TOT]]-Tabla25[[#This Row],[ROS_NUM_COR_COD_ESC_TG_TOT]]</f>
        <v>2.7777777777777781</v>
      </c>
      <c r="DA184" s="47">
        <f>Tabla25[[#This Row],[ROS_DUR_COR_COD_ROS_TG_NEG]]-Tabla25[[#This Row],[ROS_DUR_COR_COD_ESC_TG_NEG]]</f>
        <v>474.58333333333348</v>
      </c>
      <c r="DB184" s="47">
        <f>Tabla25[[#This Row],[ROS_DUR_COR_COD_ROS_TG_NEU]]-Tabla25[[#This Row],[ROS_DUR_COR_COD_ESC_TG_NEU]]</f>
        <v>279.17499999999995</v>
      </c>
      <c r="DC184" s="47">
        <f>Tabla25[[#This Row],[ROS_DUR_COR_COD_ROS_TG_POS]]-Tabla25[[#This Row],[ROS_DUR_COR_COD_ESC_TG_POS]]</f>
        <v>824.75</v>
      </c>
      <c r="DD184" s="47">
        <f>Tabla25[[#This Row],[ROS_DUR_COR_COD_ROS_TG_TOT]]-Tabla25[[#This Row],[ROS_DUR_COR_COD_ESC_TG_TOT]]</f>
        <v>507.14685314685312</v>
      </c>
      <c r="DE184" s="57">
        <v>246.33333333333334</v>
      </c>
      <c r="DF184" s="57">
        <v>318.375</v>
      </c>
      <c r="DG184" s="57">
        <v>328.375</v>
      </c>
      <c r="DH184" s="57">
        <v>302.36363636363637</v>
      </c>
      <c r="DI184" s="57">
        <v>189.5</v>
      </c>
      <c r="DJ184" s="57">
        <v>363</v>
      </c>
      <c r="DK184" s="57">
        <v>293.5</v>
      </c>
      <c r="DL184" s="57">
        <v>288.23076923076923</v>
      </c>
      <c r="DM184" s="57">
        <v>315.39999999999998</v>
      </c>
      <c r="DN184" s="57">
        <v>276.39999999999998</v>
      </c>
      <c r="DO184" s="57">
        <v>212</v>
      </c>
      <c r="DP184" s="57">
        <v>271.92857142857144</v>
      </c>
      <c r="DQ184" s="57">
        <v>327.125</v>
      </c>
      <c r="DR184" s="57">
        <v>320.71428571428572</v>
      </c>
      <c r="DS184" s="57">
        <v>319.3</v>
      </c>
      <c r="DT184" s="57">
        <v>322.2</v>
      </c>
      <c r="DU184" s="57">
        <v>246.42857142857142</v>
      </c>
      <c r="DV184" s="57">
        <v>256.28571428571428</v>
      </c>
      <c r="DW184" s="57">
        <v>249.28571428571428</v>
      </c>
      <c r="DX184" s="57">
        <v>250.66666666666666</v>
      </c>
      <c r="DY184" s="57">
        <v>187.88888888888889</v>
      </c>
      <c r="DZ184" s="57">
        <v>228.33333333333334</v>
      </c>
      <c r="EA184" s="57">
        <v>343</v>
      </c>
      <c r="EB184" s="57">
        <v>243.76190476190476</v>
      </c>
      <c r="EC184" s="57">
        <f>Tabla25[[#This Row],[ROS_1DU_COR_COD_ROS_TG_NEG]]-Tabla25[[#This Row],[ROS_1DU_COR_COD_ESC_TG_NEG]]</f>
        <v>56.833333333333343</v>
      </c>
      <c r="ED184" s="57">
        <f>Tabla25[[#This Row],[ROS_1DU_COR_COD_ROS_TG_NEU]]-Tabla25[[#This Row],[ROS_1DU_COR_COD_ESC_TG_NEU]]</f>
        <v>-44.625</v>
      </c>
      <c r="EE184" s="57">
        <f>Tabla25[[#This Row],[ROS_1DU_COR_COD_ROS_TG_POS]]-Tabla25[[#This Row],[ROS_1DU_COR_COD_ESC_TG_POS]]</f>
        <v>34.875</v>
      </c>
      <c r="EF184" s="57">
        <f>Tabla25[[#This Row],[ROS_1DU_COR_COD_ROS_TG_TOT]]-Tabla25[[#This Row],[ROS_1DU_COR_COD_ESC_TG_TOT]]</f>
        <v>14.132867132867148</v>
      </c>
      <c r="EG184" s="57">
        <f>Tabla25[[#This Row],[ESC_1DU_COR_COD_ROS_TG_NEG]]-Tabla25[[#This Row],[ESC_1DU_COR_COD_ESC_TG_NEG]]</f>
        <v>-11.725000000000023</v>
      </c>
      <c r="EH184" s="57">
        <f>Tabla25[[#This Row],[ESC_1DU_COR_COD_ROS_TG_NEU]]-Tabla25[[#This Row],[ESC_1DU_COR_COD_ESC_TG_NEU]]</f>
        <v>-44.314285714285745</v>
      </c>
      <c r="EI184" s="57">
        <f>Tabla25[[#This Row],[ESC_1DU_COR_COD_ROS_TG_POS]]-Tabla25[[#This Row],[ESC_1DU_COR_COD_ESC_TG_POS]]</f>
        <v>-107.30000000000001</v>
      </c>
      <c r="EJ184" s="57">
        <f>Tabla25[[#This Row],[ESC_1DU_COR_COD_ROS_TG_TOT]]-Tabla25[[#This Row],[ESC_1DU_COR_COD_ESC_TG_TOT]]</f>
        <v>-50.271428571428544</v>
      </c>
      <c r="EK184" s="57">
        <f>Tabla25[[#This Row],[PAS_1DU_COR_COD_ROS_TG_NEG]]-Tabla25[[#This Row],[PAS_1DU_COR_COD_ESC_TG_NEG]]</f>
        <v>58.539682539682531</v>
      </c>
      <c r="EL184" s="57">
        <f>Tabla25[[#This Row],[PAS_1DU_COR_COD_ROS_TG_NEU]]-Tabla25[[#This Row],[PAS_1DU_COR_COD_ESC_TG_NEU]]</f>
        <v>27.952380952380935</v>
      </c>
      <c r="EM184" s="57">
        <f>Tabla25[[#This Row],[PAS_1DU_COR_COD_ROS_TG_POS]]-Tabla25[[#This Row],[PAS_1DU_COR_COD_ESC_TG_POS]]</f>
        <v>-93.714285714285722</v>
      </c>
      <c r="EN184" s="57">
        <f>Tabla25[[#This Row],[PAS_1DU_COR_COD_ROS_TG_TOT]]-Tabla25[[#This Row],[PAS_1DU_COR_COD_ESC_TG_TOT]]</f>
        <v>6.904761904761898</v>
      </c>
    </row>
    <row r="185" spans="1:144" x14ac:dyDescent="0.3">
      <c r="A185" s="2" t="s">
        <v>183</v>
      </c>
      <c r="B185" s="2">
        <v>50</v>
      </c>
      <c r="C185" s="2">
        <v>2</v>
      </c>
      <c r="D185" s="2">
        <v>50</v>
      </c>
      <c r="E185" s="19">
        <v>1.5263157894736843</v>
      </c>
      <c r="F185" s="19">
        <v>944.28571428571433</v>
      </c>
      <c r="G185" s="19">
        <v>1.45</v>
      </c>
      <c r="H185" s="19">
        <v>760.57142857142856</v>
      </c>
      <c r="I185" s="19">
        <v>0.94736842105263153</v>
      </c>
      <c r="J185" s="19">
        <v>468.42857142857144</v>
      </c>
      <c r="K185" s="19">
        <v>1.3103448275862069</v>
      </c>
      <c r="L185" s="19">
        <v>724.42857142857144</v>
      </c>
      <c r="M185" s="21">
        <v>0.78947368421052633</v>
      </c>
      <c r="N185" s="21">
        <v>385.16666666666669</v>
      </c>
      <c r="O185" s="21">
        <v>1.1499999999999999</v>
      </c>
      <c r="P185" s="21">
        <v>335.63636363636363</v>
      </c>
      <c r="Q185" s="21">
        <v>1.1578947368421053</v>
      </c>
      <c r="R185" s="21">
        <v>442.375</v>
      </c>
      <c r="S185" s="21">
        <v>1.0344827586206897</v>
      </c>
      <c r="T185" s="21">
        <v>381.68</v>
      </c>
      <c r="U185" s="22">
        <v>3.6666666666666665</v>
      </c>
      <c r="V185" s="22">
        <v>1056.1428571428571</v>
      </c>
      <c r="W185" s="22">
        <v>4.7777777777777777</v>
      </c>
      <c r="X185" s="22">
        <v>1391.75</v>
      </c>
      <c r="Y185" s="22">
        <v>2.8888888888888888</v>
      </c>
      <c r="Z185" s="22">
        <v>699.125</v>
      </c>
      <c r="AA185" s="22">
        <v>3.7777777777777777</v>
      </c>
      <c r="AB185" s="22">
        <v>1048.695652173913</v>
      </c>
      <c r="AC185" s="24">
        <v>4</v>
      </c>
      <c r="AD185" s="24">
        <v>1170.7142857142858</v>
      </c>
      <c r="AE185" s="24">
        <v>1.7777777777777777</v>
      </c>
      <c r="AF185" s="24">
        <v>509.16666666666669</v>
      </c>
      <c r="AG185" s="24">
        <v>4.2222222222222223</v>
      </c>
      <c r="AH185" s="24">
        <v>1249.2857142857142</v>
      </c>
      <c r="AI185" s="24">
        <v>3.3333333333333335</v>
      </c>
      <c r="AJ185" s="24">
        <v>999.75</v>
      </c>
      <c r="AK185" s="26">
        <v>1.7777777777777777</v>
      </c>
      <c r="AL185" s="26">
        <v>1060.3333333333333</v>
      </c>
      <c r="AM185" s="26">
        <v>0.9</v>
      </c>
      <c r="AN185" s="26">
        <v>369</v>
      </c>
      <c r="AO185" s="26">
        <v>3.2</v>
      </c>
      <c r="AP185" s="26">
        <v>649.77777777777783</v>
      </c>
      <c r="AQ185" s="26">
        <v>1.9655172413793103</v>
      </c>
      <c r="AR185" s="26">
        <v>675.73333333333335</v>
      </c>
      <c r="AS185" s="28">
        <v>1.3333333333333333</v>
      </c>
      <c r="AT185" s="28">
        <v>421.2</v>
      </c>
      <c r="AU185" s="28">
        <v>1.8</v>
      </c>
      <c r="AV185" s="28">
        <v>505.16666666666669</v>
      </c>
      <c r="AW185" s="28">
        <v>1.7</v>
      </c>
      <c r="AX185" s="28">
        <v>527.57142857142856</v>
      </c>
      <c r="AY185" s="28">
        <v>1.6206896551724137</v>
      </c>
      <c r="AZ185" s="28">
        <v>490.55555555555554</v>
      </c>
      <c r="BA185" s="33">
        <f>Tabla25[[#This Row],[ROS_NUM_COR_COD_ROS_TG_NEG]]-Tabla25[[#This Row],[PAS_NUM_COR_COD_ROS_TG_NEG]]</f>
        <v>0.54385964912280693</v>
      </c>
      <c r="BB185" s="33">
        <f>Tabla25[[#This Row],[ROS_DUR_COR_COD_ROS_TG_NEG]]-Tabla25[[#This Row],[PAS_DUR_COR_COD_ROS_TG_NEG]]</f>
        <v>36.033333333333303</v>
      </c>
      <c r="BC185" s="33">
        <f>Tabla25[[#This Row],[ROS_NUM_COR_COD_ROS_TG_NEU]]-Tabla25[[#This Row],[PAS_NUM_COR_COD_ROS_TG_NEU]]</f>
        <v>0.65000000000000013</v>
      </c>
      <c r="BD185" s="33">
        <f>Tabla25[[#This Row],[ROS_DUR_COR_COD_ROS_TG_NEU]]-Tabla25[[#This Row],[PAS_DUR_COR_COD_ROS_TG_NEU]]</f>
        <v>169.53030303030306</v>
      </c>
      <c r="BE185" s="33">
        <f>Tabla25[[#This Row],[ROS_NUM_COR_COD_ROS_TG_POS]]-Tabla25[[#This Row],[PAS_NUM_COR_COD_ROS_TG_POS]]</f>
        <v>0.54210526315789465</v>
      </c>
      <c r="BF185" s="33">
        <f>Tabla25[[#This Row],[ROS_DUR_COR_COD_ROS_TG_POS]]-Tabla25[[#This Row],[PAS_DUR_COR_COD_ROS_TG_POS]]</f>
        <v>85.196428571428555</v>
      </c>
      <c r="BG185" s="33">
        <f>Tabla25[[#This Row],[ROS_NUM_COR_COD_ROS_TG_TOT]]-Tabla25[[#This Row],[PAS_NUM_COR_COD_ROS_TG_TOT]]</f>
        <v>0.58620689655172398</v>
      </c>
      <c r="BH185" s="33">
        <f>Tabla25[[#This Row],[ROS_DUR_COR_COD_ROS_TG_TOT]]-Tabla25[[#This Row],[PAS_DUR_COR_COD_ROS_TG_TOT]]</f>
        <v>108.87555555555554</v>
      </c>
      <c r="BI185" s="30">
        <f>Tabla25[[#This Row],[ROS_NUM_COR_COD_ESC_TG_NEG]]-Tabla25[[#This Row],[PAS_NUM_COR_COD_ESC_TG_NEG]]</f>
        <v>0.25146198830409339</v>
      </c>
      <c r="BJ185" s="30">
        <f>Tabla25[[#This Row],[ROS_DUR_COR_COD_ESC_TG_NEG]]-Tabla25[[#This Row],[PAS_DUR_COR_COD_ESC_TG_NEG]]</f>
        <v>116.04761904761892</v>
      </c>
      <c r="BK185" s="30">
        <f>Tabla25[[#This Row],[ROS_NUM_COR_COD_ESC_TG_NEU]]-Tabla25[[#This Row],[PAS_NUM_COR_COD_ESC_TG_NEU]]</f>
        <v>-0.54999999999999993</v>
      </c>
      <c r="BL185" s="30">
        <f>Tabla25[[#This Row],[ROS_DUR_COR_COD_ESC_TG_NEU]]-Tabla25[[#This Row],[PAS_DUR_COR_COD_ESC_TG_NEU]]</f>
        <v>-391.57142857142856</v>
      </c>
      <c r="BM185" s="30">
        <f>Tabla25[[#This Row],[ROS_NUM_COR_COD_ESC_TG_POS]]-Tabla25[[#This Row],[PAS_NUM_COR_COD_ESC_TG_POS]]</f>
        <v>2.2526315789473688</v>
      </c>
      <c r="BN185" s="30">
        <f>Tabla25[[#This Row],[ROS_DUR_COR_COD_ESC_TG_POS]]-Tabla25[[#This Row],[PAS_DUR_COR_COD_ESC_TG_POS]]</f>
        <v>181.34920634920638</v>
      </c>
      <c r="BO185" s="30">
        <f>Tabla25[[#This Row],[ROS_NUM_COR_COD_ESC_TG_TOT]]-Tabla25[[#This Row],[PAS_NUM_COR_COD_ESC_TG_TOT]]</f>
        <v>0.65517241379310343</v>
      </c>
      <c r="BP185" s="30">
        <f>Tabla25[[#This Row],[ROS_DUR_COR_COD_ESC_TG_TOT]]-Tabla25[[#This Row],[PAS_DUR_COR_COD_ESC_TG_TOT]]</f>
        <v>-48.695238095238096</v>
      </c>
      <c r="BQ185" s="36">
        <f>Tabla25[[#This Row],[PAS_NUM_COR_COD_ROS_TG_NEG]]-Tabla25[[#This Row],[ESC_NUM_COR_COD_ROS_TG_NEG]]</f>
        <v>-3.2105263157894735</v>
      </c>
      <c r="BR185" s="36">
        <f>Tabla25[[#This Row],[PAS_DUR_COR_COD_ROS_TG_NEG]]-Tabla25[[#This Row],[ESC_DUR_COR_COD_ROS_TG_NEG]]</f>
        <v>-785.54761904761904</v>
      </c>
      <c r="BS185" s="36">
        <f>Tabla25[[#This Row],[PAS_NUM_COR_COD_ROS_TG_NEU]]-Tabla25[[#This Row],[ESC_NUM_COR_COD_ROS_TG_NEU]]</f>
        <v>-0.62777777777777777</v>
      </c>
      <c r="BT185" s="36">
        <f>Tabla25[[#This Row],[PAS_DUR_COR_COD_ROS_TG_NEU]]-Tabla25[[#This Row],[ESC_DUR_COR_COD_ROS_TG_NEU]]</f>
        <v>-173.53030303030306</v>
      </c>
      <c r="BU185" s="36">
        <f>Tabla25[[#This Row],[PAS_NUM_COR_COD_ROS_TG_POS]]-Tabla25[[#This Row],[ESC_NUM_COR_COD_ROS_TG_POS]]</f>
        <v>-3.064327485380117</v>
      </c>
      <c r="BV185" s="36">
        <f>Tabla25[[#This Row],[PAS_DUR_COR_COD_ROS_TG_POS]]-Tabla25[[#This Row],[ESC_DUR_COR_COD_ROS_TG_POS]]</f>
        <v>-806.91071428571422</v>
      </c>
      <c r="BW185" s="36">
        <f>Tabla25[[#This Row],[PAS_NUM_COR_COD_ROS_TG_TOT]]-Tabla25[[#This Row],[ESC_NUM_COR_COD_ROS_TG_TOT]]</f>
        <v>-2.2988505747126435</v>
      </c>
      <c r="BX185" s="36">
        <f>Tabla25[[#This Row],[PAS_DUR_COR_COD_ROS_TG_TOT]]-Tabla25[[#This Row],[ESC_DUR_COR_COD_ROS_TG_TOT]]</f>
        <v>-618.06999999999994</v>
      </c>
      <c r="BY185" s="39">
        <f>Tabla25[[#This Row],[PAS_NUM_COR_COD_ESC_TG_NEG]]-Tabla25[[#This Row],[ESC_NUM_COR_COD_ESC_TG_NEG]]</f>
        <v>-2.140350877192982</v>
      </c>
      <c r="BZ185" s="39">
        <f>Tabla25[[#This Row],[PAS_DUR_COR_COD_ESC_TG_NEG]]-Tabla25[[#This Row],[ESC_DUR_COR_COD_ESC_TG_NEG]]</f>
        <v>-111.85714285714278</v>
      </c>
      <c r="CA185" s="39">
        <f>Tabla25[[#This Row],[PAS_NUM_COR_COD_ESC_TG_NEU]]-Tabla25[[#This Row],[ESC_NUM_COR_COD_ESC_TG_NEU]]</f>
        <v>-3.3277777777777775</v>
      </c>
      <c r="CB185" s="39">
        <f>Tabla25[[#This Row],[PAS_DUR_COR_COD_ESC_TG_NEU]]-Tabla25[[#This Row],[ESC_DUR_COR_COD_ESC_TG_NEU]]</f>
        <v>-631.17857142857144</v>
      </c>
      <c r="CC185" s="39">
        <f>Tabla25[[#This Row],[PAS_NUM_COR_COD_ESC_TG_POS]]-Tabla25[[#This Row],[ESC_NUM_COR_COD_ESC_TG_POS]]</f>
        <v>-1.9415204678362574</v>
      </c>
      <c r="CD185" s="39">
        <f>Tabla25[[#This Row],[PAS_DUR_COR_COD_ESC_TG_POS]]-Tabla25[[#This Row],[ESC_DUR_COR_COD_ESC_TG_POS]]</f>
        <v>-230.69642857142856</v>
      </c>
      <c r="CE185" s="39">
        <f>Tabla25[[#This Row],[PAS_NUM_COR_COD_ESC_TG_TOT]]-Tabla25[[#This Row],[ESC_NUM_COR_COD_ESC_TG_TOT]]</f>
        <v>-2.4674329501915708</v>
      </c>
      <c r="CF185" s="39">
        <f>Tabla25[[#This Row],[PAS_DUR_COR_COD_ESC_TG_TOT]]-Tabla25[[#This Row],[ESC_DUR_COR_COD_ESC_TG_TOT]]</f>
        <v>-324.26708074534156</v>
      </c>
      <c r="CG185" s="42">
        <f>Tabla25[[#This Row],[PAS_NUM_COR_COD_ROS_TG_NEG]]-Tabla25[[#This Row],[PAS_NUM_COR_COD_ESC_TG_NEG]]</f>
        <v>-0.73684210526315796</v>
      </c>
      <c r="CH185" s="42">
        <f>Tabla25[[#This Row],[PAS_NUM_COR_COD_ROS_TG_NEU]]-Tabla25[[#This Row],[PAS_NUM_COR_COD_ESC_TG_NEU]]</f>
        <v>-0.30000000000000004</v>
      </c>
      <c r="CI185" s="42">
        <f>Tabla25[[#This Row],[PAS_NUM_COR_COD_ROS_TG_POS]]-Tabla25[[#This Row],[PAS_NUM_COR_COD_ESC_TG_POS]]</f>
        <v>0.21052631578947378</v>
      </c>
      <c r="CJ185" s="42">
        <f>Tabla25[[#This Row],[PAS_NUM_COR_COD_ROS_TG_TOT]]-Tabla25[[#This Row],[PAS_NUM_COR_COD_ESC_TG_TOT]]</f>
        <v>-0.27586206896551713</v>
      </c>
      <c r="CK185" s="42">
        <f>Tabla25[[#This Row],[PAS_DUR_COR_COD_ROS_TG_NEG]]-Tabla25[[#This Row],[PAS_DUR_COR_COD_ESC_TG_NEG]]</f>
        <v>-559.11904761904771</v>
      </c>
      <c r="CL185" s="42">
        <f>Tabla25[[#This Row],[PAS_DUR_COR_COD_ROS_TG_NEU]]-Tabla25[[#This Row],[PAS_DUR_COR_COD_ESC_TG_NEU]]</f>
        <v>-424.93506493506493</v>
      </c>
      <c r="CM185" s="42">
        <f>Tabla25[[#This Row],[PAS_DUR_COR_COD_ROS_TG_POS]]-Tabla25[[#This Row],[PAS_DUR_COR_COD_ESC_TG_POS]]</f>
        <v>-26.053571428571445</v>
      </c>
      <c r="CN185" s="42">
        <f>Tabla25[[#This Row],[PAS_DUR_COR_COD_ROS_TG_TOT]]-Tabla25[[#This Row],[PAS_DUR_COR_COD_ESC_TG_TOT]]</f>
        <v>-342.74857142857144</v>
      </c>
      <c r="CO185" s="44">
        <f>Tabla25[[#This Row],[ESC_NUM_COR_COD_ROS_TG_NEG]]-Tabla25[[#This Row],[ESC_NUM_COR_COD_ESC_TG_NEG]]</f>
        <v>0.33333333333333348</v>
      </c>
      <c r="CP185" s="44">
        <f>Tabla25[[#This Row],[ESC_NUM_COR_COD_ROS_TG_NEU]]-Tabla25[[#This Row],[ESC_NUM_COR_COD_ESC_TG_NEU]]</f>
        <v>-3</v>
      </c>
      <c r="CQ185" s="44">
        <f>Tabla25[[#This Row],[ESC_NUM_COR_COD_ROS_TG_POS]]-Tabla25[[#This Row],[ESC_NUM_COR_COD_ESC_TG_POS]]</f>
        <v>1.3333333333333335</v>
      </c>
      <c r="CR185" s="44">
        <f>Tabla25[[#This Row],[ESC_NUM_COR_COD_ROS_TG_TOT]]-Tabla25[[#This Row],[ESC_NUM_COR_COD_ESC_TG_TOT]]</f>
        <v>-0.4444444444444442</v>
      </c>
      <c r="CS185" s="44">
        <f>Tabla25[[#This Row],[ESC_DUR_COR_COD_ROS_TG_NEG]]-Tabla25[[#This Row],[ESC_DUR_COR_COD_ESC_TG_NEG]]</f>
        <v>114.57142857142867</v>
      </c>
      <c r="CT185" s="44">
        <f>Tabla25[[#This Row],[ESC_DUR_COR_COD_ROS_TG_NEU]]-Tabla25[[#This Row],[ESC_DUR_COR_COD_ESC_TG_NEU]]</f>
        <v>-882.58333333333326</v>
      </c>
      <c r="CU185" s="44">
        <f>Tabla25[[#This Row],[ESC_DUR_COR_COD_ROS_TG_POS]]-Tabla25[[#This Row],[ESC_DUR_COR_COD_ESC_TG_POS]]</f>
        <v>550.16071428571422</v>
      </c>
      <c r="CV185" s="44">
        <f>Tabla25[[#This Row],[ESC_DUR_COR_COD_ROS_TG_TOT]]-Tabla25[[#This Row],[ESC_DUR_COR_COD_ESC_TG_TOT]]</f>
        <v>-48.945652173913004</v>
      </c>
      <c r="CW185" s="47">
        <f>Tabla25[[#This Row],[ROS_NUM_COR_COD_ROS_TG_NEG]]-Tabla25[[#This Row],[ROS_NUM_COR_COD_ESC_TG_NEG]]</f>
        <v>-0.44444444444444442</v>
      </c>
      <c r="CX185" s="47">
        <f>Tabla25[[#This Row],[ROS_NUM_COR_COD_ROS_TG_NEU]]-Tabla25[[#This Row],[ROS_NUM_COR_COD_ESC_TG_NEU]]</f>
        <v>0.9</v>
      </c>
      <c r="CY185" s="47">
        <f>Tabla25[[#This Row],[ROS_NUM_COR_COD_ROS_TG_POS]]-Tabla25[[#This Row],[ROS_NUM_COR_COD_ESC_TG_POS]]</f>
        <v>-1.5000000000000002</v>
      </c>
      <c r="CZ185" s="47">
        <f>Tabla25[[#This Row],[ROS_NUM_COR_COD_ROS_TG_TOT]]-Tabla25[[#This Row],[ROS_NUM_COR_COD_ESC_TG_TOT]]</f>
        <v>-0.34482758620689657</v>
      </c>
      <c r="DA185" s="47">
        <f>Tabla25[[#This Row],[ROS_DUR_COR_COD_ROS_TG_NEG]]-Tabla25[[#This Row],[ROS_DUR_COR_COD_ESC_TG_NEG]]</f>
        <v>-639.13333333333321</v>
      </c>
      <c r="DB185" s="47">
        <f>Tabla25[[#This Row],[ROS_DUR_COR_COD_ROS_TG_NEU]]-Tabla25[[#This Row],[ROS_DUR_COR_COD_ESC_TG_NEU]]</f>
        <v>136.16666666666669</v>
      </c>
      <c r="DC185" s="47">
        <f>Tabla25[[#This Row],[ROS_DUR_COR_COD_ROS_TG_POS]]-Tabla25[[#This Row],[ROS_DUR_COR_COD_ESC_TG_POS]]</f>
        <v>-122.20634920634927</v>
      </c>
      <c r="DD185" s="47">
        <f>Tabla25[[#This Row],[ROS_DUR_COR_COD_ROS_TG_TOT]]-Tabla25[[#This Row],[ROS_DUR_COR_COD_ESC_TG_TOT]]</f>
        <v>-185.17777777777781</v>
      </c>
      <c r="DE185" s="57">
        <v>164</v>
      </c>
      <c r="DF185" s="57">
        <v>202.66666666666666</v>
      </c>
      <c r="DG185" s="57">
        <v>198.28571428571428</v>
      </c>
      <c r="DH185" s="57">
        <v>190.22222222222223</v>
      </c>
      <c r="DI185" s="57">
        <v>254</v>
      </c>
      <c r="DJ185" s="57">
        <v>137.33333333333334</v>
      </c>
      <c r="DK185" s="57">
        <v>178.11111111111111</v>
      </c>
      <c r="DL185" s="57">
        <v>185.13333333333333</v>
      </c>
      <c r="DM185" s="57">
        <v>183.28571428571428</v>
      </c>
      <c r="DN185" s="57">
        <v>124.83333333333333</v>
      </c>
      <c r="DO185" s="57">
        <v>226.28571428571428</v>
      </c>
      <c r="DP185" s="57">
        <v>180.8</v>
      </c>
      <c r="DQ185" s="57">
        <v>236.85714285714286</v>
      </c>
      <c r="DR185" s="57">
        <v>235.625</v>
      </c>
      <c r="DS185" s="57">
        <v>263</v>
      </c>
      <c r="DT185" s="57">
        <v>245.52173913043478</v>
      </c>
      <c r="DU185" s="57">
        <v>170.66666666666666</v>
      </c>
      <c r="DV185" s="57">
        <v>143.36363636363637</v>
      </c>
      <c r="DW185" s="57">
        <v>175.625</v>
      </c>
      <c r="DX185" s="57">
        <v>160.24</v>
      </c>
      <c r="DY185" s="57">
        <v>274.28571428571428</v>
      </c>
      <c r="DZ185" s="57">
        <v>192.85714285714286</v>
      </c>
      <c r="EA185" s="57">
        <v>135.14285714285714</v>
      </c>
      <c r="EB185" s="57">
        <v>200.76190476190476</v>
      </c>
      <c r="EC185" s="57">
        <f>Tabla25[[#This Row],[ROS_1DU_COR_COD_ROS_TG_NEG]]-Tabla25[[#This Row],[ROS_1DU_COR_COD_ESC_TG_NEG]]</f>
        <v>-90</v>
      </c>
      <c r="ED185" s="57">
        <f>Tabla25[[#This Row],[ROS_1DU_COR_COD_ROS_TG_NEU]]-Tabla25[[#This Row],[ROS_1DU_COR_COD_ESC_TG_NEU]]</f>
        <v>65.333333333333314</v>
      </c>
      <c r="EE185" s="57">
        <f>Tabla25[[#This Row],[ROS_1DU_COR_COD_ROS_TG_POS]]-Tabla25[[#This Row],[ROS_1DU_COR_COD_ESC_TG_POS]]</f>
        <v>20.174603174603163</v>
      </c>
      <c r="EF185" s="57">
        <f>Tabla25[[#This Row],[ROS_1DU_COR_COD_ROS_TG_TOT]]-Tabla25[[#This Row],[ROS_1DU_COR_COD_ESC_TG_TOT]]</f>
        <v>5.0888888888889028</v>
      </c>
      <c r="EG185" s="57">
        <f>Tabla25[[#This Row],[ESC_1DU_COR_COD_ROS_TG_NEG]]-Tabla25[[#This Row],[ESC_1DU_COR_COD_ESC_TG_NEG]]</f>
        <v>-53.571428571428584</v>
      </c>
      <c r="EH185" s="57">
        <f>Tabla25[[#This Row],[ESC_1DU_COR_COD_ROS_TG_NEU]]-Tabla25[[#This Row],[ESC_1DU_COR_COD_ESC_TG_NEU]]</f>
        <v>-110.79166666666667</v>
      </c>
      <c r="EI185" s="57">
        <f>Tabla25[[#This Row],[ESC_1DU_COR_COD_ROS_TG_POS]]-Tabla25[[#This Row],[ESC_1DU_COR_COD_ESC_TG_POS]]</f>
        <v>-36.714285714285722</v>
      </c>
      <c r="EJ185" s="57">
        <f>Tabla25[[#This Row],[ESC_1DU_COR_COD_ROS_TG_TOT]]-Tabla25[[#This Row],[ESC_1DU_COR_COD_ESC_TG_TOT]]</f>
        <v>-64.72173913043477</v>
      </c>
      <c r="EK185" s="57">
        <f>Tabla25[[#This Row],[PAS_1DU_COR_COD_ROS_TG_NEG]]-Tabla25[[#This Row],[PAS_1DU_COR_COD_ESC_TG_NEG]]</f>
        <v>-103.61904761904762</v>
      </c>
      <c r="EL185" s="57">
        <f>Tabla25[[#This Row],[PAS_1DU_COR_COD_ROS_TG_NEU]]-Tabla25[[#This Row],[PAS_1DU_COR_COD_ESC_TG_NEU]]</f>
        <v>-49.493506493506487</v>
      </c>
      <c r="EM185" s="57">
        <f>Tabla25[[#This Row],[PAS_1DU_COR_COD_ROS_TG_POS]]-Tabla25[[#This Row],[PAS_1DU_COR_COD_ESC_TG_POS]]</f>
        <v>40.482142857142861</v>
      </c>
      <c r="EN185" s="57">
        <f>Tabla25[[#This Row],[PAS_1DU_COR_COD_ROS_TG_TOT]]-Tabla25[[#This Row],[PAS_1DU_COR_COD_ESC_TG_TOT]]</f>
        <v>-40.52190476190475</v>
      </c>
    </row>
    <row r="186" spans="1:144" x14ac:dyDescent="0.3">
      <c r="A186" s="2" t="s">
        <v>184</v>
      </c>
      <c r="B186" s="2">
        <v>50</v>
      </c>
      <c r="C186" s="2">
        <v>2</v>
      </c>
      <c r="D186" s="2">
        <v>54</v>
      </c>
      <c r="E186" s="19">
        <v>2.1578947368421053</v>
      </c>
      <c r="F186" s="19">
        <v>1006</v>
      </c>
      <c r="G186" s="19">
        <v>2.2999999999999998</v>
      </c>
      <c r="H186" s="19">
        <v>1183.5833333333333</v>
      </c>
      <c r="I186" s="19">
        <v>2.4500000000000002</v>
      </c>
      <c r="J186" s="19">
        <v>1265.2</v>
      </c>
      <c r="K186" s="19">
        <v>2.3050847457627119</v>
      </c>
      <c r="L186" s="19">
        <v>1149.121212121212</v>
      </c>
      <c r="M186" s="21">
        <v>2.8421052631578947</v>
      </c>
      <c r="N186" s="21">
        <v>1248</v>
      </c>
      <c r="O186" s="21">
        <v>2.2000000000000002</v>
      </c>
      <c r="P186" s="21">
        <v>1116.7</v>
      </c>
      <c r="Q186" s="21">
        <v>2.15</v>
      </c>
      <c r="R186" s="21">
        <v>932.91666666666663</v>
      </c>
      <c r="S186" s="21">
        <v>2.3898305084745761</v>
      </c>
      <c r="T186" s="21">
        <v>1098.1764705882354</v>
      </c>
      <c r="U186" s="22">
        <v>3.7</v>
      </c>
      <c r="V186" s="22">
        <v>1786.5</v>
      </c>
      <c r="W186" s="22">
        <v>3.2</v>
      </c>
      <c r="X186" s="22">
        <v>1408</v>
      </c>
      <c r="Y186" s="22">
        <v>4.125</v>
      </c>
      <c r="Z186" s="22">
        <v>1431</v>
      </c>
      <c r="AA186" s="22">
        <v>3.6428571428571428</v>
      </c>
      <c r="AB186" s="22">
        <v>1529.6</v>
      </c>
      <c r="AC186" s="24">
        <v>2.7</v>
      </c>
      <c r="AD186" s="24">
        <v>1498.8333333333333</v>
      </c>
      <c r="AE186" s="24">
        <v>3</v>
      </c>
      <c r="AF186" s="24">
        <v>1308.7142857142858</v>
      </c>
      <c r="AG186" s="24">
        <v>2.125</v>
      </c>
      <c r="AH186" s="24">
        <v>1178</v>
      </c>
      <c r="AI186" s="24">
        <v>2.6428571428571428</v>
      </c>
      <c r="AJ186" s="24">
        <v>1345.0588235294117</v>
      </c>
      <c r="AK186" s="26">
        <v>3.4</v>
      </c>
      <c r="AL186" s="26">
        <v>969.5</v>
      </c>
      <c r="AM186" s="26">
        <v>2.6666666666666665</v>
      </c>
      <c r="AN186" s="26">
        <v>1441.5</v>
      </c>
      <c r="AO186" s="26">
        <v>2.875</v>
      </c>
      <c r="AP186" s="26">
        <v>1114</v>
      </c>
      <c r="AQ186" s="26">
        <v>3</v>
      </c>
      <c r="AR186" s="26">
        <v>1122.5555555555557</v>
      </c>
      <c r="AS186" s="28">
        <v>3.9</v>
      </c>
      <c r="AT186" s="28">
        <v>1154.6666666666667</v>
      </c>
      <c r="AU186" s="28">
        <v>5.4444444444444446</v>
      </c>
      <c r="AV186" s="28">
        <v>1311.7777777777778</v>
      </c>
      <c r="AW186" s="28">
        <v>4</v>
      </c>
      <c r="AX186" s="28">
        <v>1277</v>
      </c>
      <c r="AY186" s="28">
        <v>4.4444444444444446</v>
      </c>
      <c r="AZ186" s="28">
        <v>1245.48</v>
      </c>
      <c r="BA186" s="33">
        <f>Tabla25[[#This Row],[ROS_NUM_COR_COD_ROS_TG_NEG]]-Tabla25[[#This Row],[PAS_NUM_COR_COD_ROS_TG_NEG]]</f>
        <v>1.0578947368421052</v>
      </c>
      <c r="BB186" s="33">
        <f>Tabla25[[#This Row],[ROS_DUR_COR_COD_ROS_TG_NEG]]-Tabla25[[#This Row],[PAS_DUR_COR_COD_ROS_TG_NEG]]</f>
        <v>-93.333333333333258</v>
      </c>
      <c r="BC186" s="33">
        <f>Tabla25[[#This Row],[ROS_NUM_COR_COD_ROS_TG_NEU]]-Tabla25[[#This Row],[PAS_NUM_COR_COD_ROS_TG_NEU]]</f>
        <v>3.2444444444444445</v>
      </c>
      <c r="BD186" s="33">
        <f>Tabla25[[#This Row],[ROS_DUR_COR_COD_ROS_TG_NEU]]-Tabla25[[#This Row],[PAS_DUR_COR_COD_ROS_TG_NEU]]</f>
        <v>195.07777777777778</v>
      </c>
      <c r="BE186" s="33">
        <f>Tabla25[[#This Row],[ROS_NUM_COR_COD_ROS_TG_POS]]-Tabla25[[#This Row],[PAS_NUM_COR_COD_ROS_TG_POS]]</f>
        <v>1.85</v>
      </c>
      <c r="BF186" s="33">
        <f>Tabla25[[#This Row],[ROS_DUR_COR_COD_ROS_TG_POS]]-Tabla25[[#This Row],[PAS_DUR_COR_COD_ROS_TG_POS]]</f>
        <v>344.08333333333337</v>
      </c>
      <c r="BG186" s="33">
        <f>Tabla25[[#This Row],[ROS_NUM_COR_COD_ROS_TG_TOT]]-Tabla25[[#This Row],[PAS_NUM_COR_COD_ROS_TG_TOT]]</f>
        <v>2.0546139359698685</v>
      </c>
      <c r="BH186" s="33">
        <f>Tabla25[[#This Row],[ROS_DUR_COR_COD_ROS_TG_TOT]]-Tabla25[[#This Row],[PAS_DUR_COR_COD_ROS_TG_TOT]]</f>
        <v>147.30352941176466</v>
      </c>
      <c r="BI186" s="30">
        <f>Tabla25[[#This Row],[ROS_NUM_COR_COD_ESC_TG_NEG]]-Tabla25[[#This Row],[PAS_NUM_COR_COD_ESC_TG_NEG]]</f>
        <v>1.2421052631578946</v>
      </c>
      <c r="BJ186" s="30">
        <f>Tabla25[[#This Row],[ROS_DUR_COR_COD_ESC_TG_NEG]]-Tabla25[[#This Row],[PAS_DUR_COR_COD_ESC_TG_NEG]]</f>
        <v>-36.5</v>
      </c>
      <c r="BK186" s="30">
        <f>Tabla25[[#This Row],[ROS_NUM_COR_COD_ESC_TG_NEU]]-Tabla25[[#This Row],[PAS_NUM_COR_COD_ESC_TG_NEU]]</f>
        <v>0.3666666666666667</v>
      </c>
      <c r="BL186" s="30">
        <f>Tabla25[[#This Row],[ROS_DUR_COR_COD_ESC_TG_NEU]]-Tabla25[[#This Row],[PAS_DUR_COR_COD_ESC_TG_NEU]]</f>
        <v>257.91666666666674</v>
      </c>
      <c r="BM186" s="30">
        <f>Tabla25[[#This Row],[ROS_NUM_COR_COD_ESC_TG_POS]]-Tabla25[[#This Row],[PAS_NUM_COR_COD_ESC_TG_POS]]</f>
        <v>0.42499999999999982</v>
      </c>
      <c r="BN186" s="30">
        <f>Tabla25[[#This Row],[ROS_DUR_COR_COD_ESC_TG_POS]]-Tabla25[[#This Row],[PAS_DUR_COR_COD_ESC_TG_POS]]</f>
        <v>-151.20000000000005</v>
      </c>
      <c r="BO186" s="30">
        <f>Tabla25[[#This Row],[ROS_NUM_COR_COD_ESC_TG_TOT]]-Tabla25[[#This Row],[PAS_NUM_COR_COD_ESC_TG_TOT]]</f>
        <v>0.69491525423728806</v>
      </c>
      <c r="BP186" s="30">
        <f>Tabla25[[#This Row],[ROS_DUR_COR_COD_ESC_TG_TOT]]-Tabla25[[#This Row],[PAS_DUR_COR_COD_ESC_TG_TOT]]</f>
        <v>-26.565656565656354</v>
      </c>
      <c r="BQ186" s="36">
        <f>Tabla25[[#This Row],[PAS_NUM_COR_COD_ROS_TG_NEG]]-Tabla25[[#This Row],[ESC_NUM_COR_COD_ROS_TG_NEG]]</f>
        <v>0.14210526315789451</v>
      </c>
      <c r="BR186" s="36">
        <f>Tabla25[[#This Row],[PAS_DUR_COR_COD_ROS_TG_NEG]]-Tabla25[[#This Row],[ESC_DUR_COR_COD_ROS_TG_NEG]]</f>
        <v>-250.83333333333326</v>
      </c>
      <c r="BS186" s="36">
        <f>Tabla25[[#This Row],[PAS_NUM_COR_COD_ROS_TG_NEU]]-Tabla25[[#This Row],[ESC_NUM_COR_COD_ROS_TG_NEU]]</f>
        <v>-0.79999999999999982</v>
      </c>
      <c r="BT186" s="36">
        <f>Tabla25[[#This Row],[PAS_DUR_COR_COD_ROS_TG_NEU]]-Tabla25[[#This Row],[ESC_DUR_COR_COD_ROS_TG_NEU]]</f>
        <v>-192.01428571428573</v>
      </c>
      <c r="BU186" s="36">
        <f>Tabla25[[#This Row],[PAS_NUM_COR_COD_ROS_TG_POS]]-Tabla25[[#This Row],[ESC_NUM_COR_COD_ROS_TG_POS]]</f>
        <v>2.4999999999999911E-2</v>
      </c>
      <c r="BV186" s="36">
        <f>Tabla25[[#This Row],[PAS_DUR_COR_COD_ROS_TG_POS]]-Tabla25[[#This Row],[ESC_DUR_COR_COD_ROS_TG_POS]]</f>
        <v>-245.08333333333337</v>
      </c>
      <c r="BW186" s="36">
        <f>Tabla25[[#This Row],[PAS_NUM_COR_COD_ROS_TG_TOT]]-Tabla25[[#This Row],[ESC_NUM_COR_COD_ROS_TG_TOT]]</f>
        <v>-0.25302663438256667</v>
      </c>
      <c r="BX186" s="36">
        <f>Tabla25[[#This Row],[PAS_DUR_COR_COD_ROS_TG_TOT]]-Tabla25[[#This Row],[ESC_DUR_COR_COD_ROS_TG_TOT]]</f>
        <v>-246.88235294117635</v>
      </c>
      <c r="BY186" s="39">
        <f>Tabla25[[#This Row],[PAS_NUM_COR_COD_ESC_TG_NEG]]-Tabla25[[#This Row],[ESC_NUM_COR_COD_ESC_TG_NEG]]</f>
        <v>-1.5421052631578949</v>
      </c>
      <c r="BZ186" s="39">
        <f>Tabla25[[#This Row],[PAS_DUR_COR_COD_ESC_TG_NEG]]-Tabla25[[#This Row],[ESC_DUR_COR_COD_ESC_TG_NEG]]</f>
        <v>-780.5</v>
      </c>
      <c r="CA186" s="39">
        <f>Tabla25[[#This Row],[PAS_NUM_COR_COD_ESC_TG_NEU]]-Tabla25[[#This Row],[ESC_NUM_COR_COD_ESC_TG_NEU]]</f>
        <v>-0.90000000000000036</v>
      </c>
      <c r="CB186" s="39">
        <f>Tabla25[[#This Row],[PAS_DUR_COR_COD_ESC_TG_NEU]]-Tabla25[[#This Row],[ESC_DUR_COR_COD_ESC_TG_NEU]]</f>
        <v>-224.41666666666674</v>
      </c>
      <c r="CC186" s="39">
        <f>Tabla25[[#This Row],[PAS_NUM_COR_COD_ESC_TG_POS]]-Tabla25[[#This Row],[ESC_NUM_COR_COD_ESC_TG_POS]]</f>
        <v>-1.6749999999999998</v>
      </c>
      <c r="CD186" s="39">
        <f>Tabla25[[#This Row],[PAS_DUR_COR_COD_ESC_TG_POS]]-Tabla25[[#This Row],[ESC_DUR_COR_COD_ESC_TG_POS]]</f>
        <v>-165.79999999999995</v>
      </c>
      <c r="CE186" s="39">
        <f>Tabla25[[#This Row],[PAS_NUM_COR_COD_ESC_TG_TOT]]-Tabla25[[#This Row],[ESC_NUM_COR_COD_ESC_TG_TOT]]</f>
        <v>-1.3377723970944309</v>
      </c>
      <c r="CF186" s="39">
        <f>Tabla25[[#This Row],[PAS_DUR_COR_COD_ESC_TG_TOT]]-Tabla25[[#This Row],[ESC_DUR_COR_COD_ESC_TG_TOT]]</f>
        <v>-380.4787878787879</v>
      </c>
      <c r="CG186" s="42">
        <f>Tabla25[[#This Row],[PAS_NUM_COR_COD_ROS_TG_NEG]]-Tabla25[[#This Row],[PAS_NUM_COR_COD_ESC_TG_NEG]]</f>
        <v>0.68421052631578938</v>
      </c>
      <c r="CH186" s="42">
        <f>Tabla25[[#This Row],[PAS_NUM_COR_COD_ROS_TG_NEU]]-Tabla25[[#This Row],[PAS_NUM_COR_COD_ESC_TG_NEU]]</f>
        <v>-9.9999999999999645E-2</v>
      </c>
      <c r="CI186" s="42">
        <f>Tabla25[[#This Row],[PAS_NUM_COR_COD_ROS_TG_POS]]-Tabla25[[#This Row],[PAS_NUM_COR_COD_ESC_TG_POS]]</f>
        <v>-0.30000000000000027</v>
      </c>
      <c r="CJ186" s="42">
        <f>Tabla25[[#This Row],[PAS_NUM_COR_COD_ROS_TG_TOT]]-Tabla25[[#This Row],[PAS_NUM_COR_COD_ESC_TG_TOT]]</f>
        <v>8.4745762711864181E-2</v>
      </c>
      <c r="CK186" s="42">
        <f>Tabla25[[#This Row],[PAS_DUR_COR_COD_ROS_TG_NEG]]-Tabla25[[#This Row],[PAS_DUR_COR_COD_ESC_TG_NEG]]</f>
        <v>242</v>
      </c>
      <c r="CL186" s="42">
        <f>Tabla25[[#This Row],[PAS_DUR_COR_COD_ROS_TG_NEU]]-Tabla25[[#This Row],[PAS_DUR_COR_COD_ESC_TG_NEU]]</f>
        <v>-66.883333333333212</v>
      </c>
      <c r="CM186" s="42">
        <f>Tabla25[[#This Row],[PAS_DUR_COR_COD_ROS_TG_POS]]-Tabla25[[#This Row],[PAS_DUR_COR_COD_ESC_TG_POS]]</f>
        <v>-332.28333333333342</v>
      </c>
      <c r="CN186" s="42">
        <f>Tabla25[[#This Row],[PAS_DUR_COR_COD_ROS_TG_TOT]]-Tabla25[[#This Row],[PAS_DUR_COR_COD_ESC_TG_TOT]]</f>
        <v>-50.94474153297665</v>
      </c>
      <c r="CO186" s="44">
        <f>Tabla25[[#This Row],[ESC_NUM_COR_COD_ROS_TG_NEG]]-Tabla25[[#This Row],[ESC_NUM_COR_COD_ESC_TG_NEG]]</f>
        <v>-1</v>
      </c>
      <c r="CP186" s="44">
        <f>Tabla25[[#This Row],[ESC_NUM_COR_COD_ROS_TG_NEU]]-Tabla25[[#This Row],[ESC_NUM_COR_COD_ESC_TG_NEU]]</f>
        <v>-0.20000000000000018</v>
      </c>
      <c r="CQ186" s="44">
        <f>Tabla25[[#This Row],[ESC_NUM_COR_COD_ROS_TG_POS]]-Tabla25[[#This Row],[ESC_NUM_COR_COD_ESC_TG_POS]]</f>
        <v>-2</v>
      </c>
      <c r="CR186" s="44">
        <f>Tabla25[[#This Row],[ESC_NUM_COR_COD_ROS_TG_TOT]]-Tabla25[[#This Row],[ESC_NUM_COR_COD_ESC_TG_TOT]]</f>
        <v>-1</v>
      </c>
      <c r="CS186" s="44">
        <f>Tabla25[[#This Row],[ESC_DUR_COR_COD_ROS_TG_NEG]]-Tabla25[[#This Row],[ESC_DUR_COR_COD_ESC_TG_NEG]]</f>
        <v>-287.66666666666674</v>
      </c>
      <c r="CT186" s="44">
        <f>Tabla25[[#This Row],[ESC_DUR_COR_COD_ROS_TG_NEU]]-Tabla25[[#This Row],[ESC_DUR_COR_COD_ESC_TG_NEU]]</f>
        <v>-99.285714285714221</v>
      </c>
      <c r="CU186" s="44">
        <f>Tabla25[[#This Row],[ESC_DUR_COR_COD_ROS_TG_POS]]-Tabla25[[#This Row],[ESC_DUR_COR_COD_ESC_TG_POS]]</f>
        <v>-253</v>
      </c>
      <c r="CV186" s="44">
        <f>Tabla25[[#This Row],[ESC_DUR_COR_COD_ROS_TG_TOT]]-Tabla25[[#This Row],[ESC_DUR_COR_COD_ESC_TG_TOT]]</f>
        <v>-184.5411764705882</v>
      </c>
      <c r="CW186" s="47">
        <f>Tabla25[[#This Row],[ROS_NUM_COR_COD_ROS_TG_NEG]]-Tabla25[[#This Row],[ROS_NUM_COR_COD_ESC_TG_NEG]]</f>
        <v>0.5</v>
      </c>
      <c r="CX186" s="47">
        <f>Tabla25[[#This Row],[ROS_NUM_COR_COD_ROS_TG_NEU]]-Tabla25[[#This Row],[ROS_NUM_COR_COD_ESC_TG_NEU]]</f>
        <v>2.7777777777777781</v>
      </c>
      <c r="CY186" s="47">
        <f>Tabla25[[#This Row],[ROS_NUM_COR_COD_ROS_TG_POS]]-Tabla25[[#This Row],[ROS_NUM_COR_COD_ESC_TG_POS]]</f>
        <v>1.125</v>
      </c>
      <c r="CZ186" s="47">
        <f>Tabla25[[#This Row],[ROS_NUM_COR_COD_ROS_TG_TOT]]-Tabla25[[#This Row],[ROS_NUM_COR_COD_ESC_TG_TOT]]</f>
        <v>1.4444444444444446</v>
      </c>
      <c r="DA186" s="47">
        <f>Tabla25[[#This Row],[ROS_DUR_COR_COD_ROS_TG_NEG]]-Tabla25[[#This Row],[ROS_DUR_COR_COD_ESC_TG_NEG]]</f>
        <v>185.16666666666674</v>
      </c>
      <c r="DB186" s="47">
        <f>Tabla25[[#This Row],[ROS_DUR_COR_COD_ROS_TG_NEU]]-Tabla25[[#This Row],[ROS_DUR_COR_COD_ESC_TG_NEU]]</f>
        <v>-129.72222222222217</v>
      </c>
      <c r="DC186" s="47">
        <f>Tabla25[[#This Row],[ROS_DUR_COR_COD_ROS_TG_POS]]-Tabla25[[#This Row],[ROS_DUR_COR_COD_ESC_TG_POS]]</f>
        <v>163</v>
      </c>
      <c r="DD186" s="47">
        <f>Tabla25[[#This Row],[ROS_DUR_COR_COD_ROS_TG_TOT]]-Tabla25[[#This Row],[ROS_DUR_COR_COD_ESC_TG_TOT]]</f>
        <v>122.92444444444436</v>
      </c>
      <c r="DE186" s="57">
        <v>228.22222222222223</v>
      </c>
      <c r="DF186" s="57">
        <v>257.66666666666669</v>
      </c>
      <c r="DG186" s="57">
        <v>299.42857142857144</v>
      </c>
      <c r="DH186" s="57">
        <v>258.76</v>
      </c>
      <c r="DI186" s="57">
        <v>237.125</v>
      </c>
      <c r="DJ186" s="57">
        <v>295</v>
      </c>
      <c r="DK186" s="57">
        <v>311.83333333333331</v>
      </c>
      <c r="DL186" s="57">
        <v>274.88888888888891</v>
      </c>
      <c r="DM186" s="57">
        <v>326</v>
      </c>
      <c r="DN186" s="57">
        <v>289.57142857142856</v>
      </c>
      <c r="DO186" s="57">
        <v>292.25</v>
      </c>
      <c r="DP186" s="57">
        <v>303.05882352941177</v>
      </c>
      <c r="DQ186" s="57">
        <v>387.33333333333331</v>
      </c>
      <c r="DR186" s="57">
        <v>306.71428571428572</v>
      </c>
      <c r="DS186" s="57">
        <v>325.57142857142856</v>
      </c>
      <c r="DT186" s="57">
        <v>337.5</v>
      </c>
      <c r="DU186" s="57">
        <v>288.25</v>
      </c>
      <c r="DV186" s="57">
        <v>292.39999999999998</v>
      </c>
      <c r="DW186" s="57">
        <v>251.75</v>
      </c>
      <c r="DX186" s="57">
        <v>276.58823529411762</v>
      </c>
      <c r="DY186" s="57">
        <v>299.18181818181819</v>
      </c>
      <c r="DZ186" s="57">
        <v>256.91666666666669</v>
      </c>
      <c r="EA186" s="57">
        <v>291.89999999999998</v>
      </c>
      <c r="EB186" s="57">
        <v>281.60606060606062</v>
      </c>
      <c r="EC186" s="57">
        <f>Tabla25[[#This Row],[ROS_1DU_COR_COD_ROS_TG_NEG]]-Tabla25[[#This Row],[ROS_1DU_COR_COD_ESC_TG_NEG]]</f>
        <v>-8.9027777777777715</v>
      </c>
      <c r="ED186" s="57">
        <f>Tabla25[[#This Row],[ROS_1DU_COR_COD_ROS_TG_NEU]]-Tabla25[[#This Row],[ROS_1DU_COR_COD_ESC_TG_NEU]]</f>
        <v>-37.333333333333314</v>
      </c>
      <c r="EE186" s="57">
        <f>Tabla25[[#This Row],[ROS_1DU_COR_COD_ROS_TG_POS]]-Tabla25[[#This Row],[ROS_1DU_COR_COD_ESC_TG_POS]]</f>
        <v>-12.40476190476187</v>
      </c>
      <c r="EF186" s="57">
        <f>Tabla25[[#This Row],[ROS_1DU_COR_COD_ROS_TG_TOT]]-Tabla25[[#This Row],[ROS_1DU_COR_COD_ESC_TG_TOT]]</f>
        <v>-16.128888888888923</v>
      </c>
      <c r="EG186" s="57">
        <f>Tabla25[[#This Row],[ESC_1DU_COR_COD_ROS_TG_NEG]]-Tabla25[[#This Row],[ESC_1DU_COR_COD_ESC_TG_NEG]]</f>
        <v>-61.333333333333314</v>
      </c>
      <c r="EH186" s="57">
        <f>Tabla25[[#This Row],[ESC_1DU_COR_COD_ROS_TG_NEU]]-Tabla25[[#This Row],[ESC_1DU_COR_COD_ESC_TG_NEU]]</f>
        <v>-17.142857142857167</v>
      </c>
      <c r="EI186" s="57">
        <f>Tabla25[[#This Row],[ESC_1DU_COR_COD_ROS_TG_POS]]-Tabla25[[#This Row],[ESC_1DU_COR_COD_ESC_TG_POS]]</f>
        <v>-33.321428571428555</v>
      </c>
      <c r="EJ186" s="57">
        <f>Tabla25[[#This Row],[ESC_1DU_COR_COD_ROS_TG_TOT]]-Tabla25[[#This Row],[ESC_1DU_COR_COD_ESC_TG_TOT]]</f>
        <v>-34.441176470588232</v>
      </c>
      <c r="EK186" s="57">
        <f>Tabla25[[#This Row],[PAS_1DU_COR_COD_ROS_TG_NEG]]-Tabla25[[#This Row],[PAS_1DU_COR_COD_ESC_TG_NEG]]</f>
        <v>-10.931818181818187</v>
      </c>
      <c r="EL186" s="57">
        <f>Tabla25[[#This Row],[PAS_1DU_COR_COD_ROS_TG_NEU]]-Tabla25[[#This Row],[PAS_1DU_COR_COD_ESC_TG_NEU]]</f>
        <v>35.483333333333292</v>
      </c>
      <c r="EM186" s="57">
        <f>Tabla25[[#This Row],[PAS_1DU_COR_COD_ROS_TG_POS]]-Tabla25[[#This Row],[PAS_1DU_COR_COD_ESC_TG_POS]]</f>
        <v>-40.149999999999977</v>
      </c>
      <c r="EN186" s="57">
        <f>Tabla25[[#This Row],[PAS_1DU_COR_COD_ROS_TG_TOT]]-Tabla25[[#This Row],[PAS_1DU_COR_COD_ESC_TG_TOT]]</f>
        <v>-5.0178253119429996</v>
      </c>
    </row>
    <row r="187" spans="1:144" x14ac:dyDescent="0.3">
      <c r="A187" s="2" t="s">
        <v>185</v>
      </c>
      <c r="B187" s="2">
        <v>50</v>
      </c>
      <c r="C187" s="2">
        <v>2</v>
      </c>
      <c r="D187" s="2">
        <v>59</v>
      </c>
      <c r="E187" s="19">
        <v>3.65</v>
      </c>
      <c r="F187" s="19">
        <v>1087.2941176470588</v>
      </c>
      <c r="G187" s="19">
        <v>4.2</v>
      </c>
      <c r="H187" s="19">
        <v>1063.3684210526317</v>
      </c>
      <c r="I187" s="19">
        <v>4.1500000000000004</v>
      </c>
      <c r="J187" s="19">
        <v>1043.45</v>
      </c>
      <c r="K187" s="19">
        <v>4</v>
      </c>
      <c r="L187" s="19">
        <v>1063.5178571428571</v>
      </c>
      <c r="M187" s="21">
        <v>4.4000000000000004</v>
      </c>
      <c r="N187" s="21">
        <v>1163.5</v>
      </c>
      <c r="O187" s="21">
        <v>4.25</v>
      </c>
      <c r="P187" s="21">
        <v>923.05</v>
      </c>
      <c r="Q187" s="21">
        <v>4.2</v>
      </c>
      <c r="R187" s="21">
        <v>1076.0555555555557</v>
      </c>
      <c r="S187" s="21">
        <v>4.2833333333333332</v>
      </c>
      <c r="T187" s="21">
        <v>1049.5178571428571</v>
      </c>
      <c r="U187" s="22">
        <v>6.9</v>
      </c>
      <c r="V187" s="22">
        <v>1647.6</v>
      </c>
      <c r="W187" s="22">
        <v>5.75</v>
      </c>
      <c r="X187" s="22">
        <v>1345.5</v>
      </c>
      <c r="Y187" s="22">
        <v>5.2</v>
      </c>
      <c r="Z187" s="22">
        <v>1311.7</v>
      </c>
      <c r="AA187" s="22">
        <v>5.9642857142857144</v>
      </c>
      <c r="AB187" s="22">
        <v>1441.3214285714287</v>
      </c>
      <c r="AC187" s="24">
        <v>1.4</v>
      </c>
      <c r="AD187" s="24">
        <v>596.5</v>
      </c>
      <c r="AE187" s="24">
        <v>2.875</v>
      </c>
      <c r="AF187" s="24">
        <v>704.85714285714289</v>
      </c>
      <c r="AG187" s="24">
        <v>2.8</v>
      </c>
      <c r="AH187" s="24">
        <v>931</v>
      </c>
      <c r="AI187" s="24">
        <v>2.3214285714285716</v>
      </c>
      <c r="AJ187" s="24">
        <v>751.5</v>
      </c>
      <c r="AK187" s="26">
        <v>4.1111111111111107</v>
      </c>
      <c r="AL187" s="26">
        <v>1674</v>
      </c>
      <c r="AM187" s="26">
        <v>2.8</v>
      </c>
      <c r="AN187" s="26">
        <v>1795</v>
      </c>
      <c r="AO187" s="26">
        <v>3.2</v>
      </c>
      <c r="AP187" s="26">
        <v>1485.4</v>
      </c>
      <c r="AQ187" s="26">
        <v>3.3448275862068964</v>
      </c>
      <c r="AR187" s="26">
        <v>1641.2142857142858</v>
      </c>
      <c r="AS187" s="28">
        <v>1.6666666666666667</v>
      </c>
      <c r="AT187" s="28">
        <v>726.5</v>
      </c>
      <c r="AU187" s="28">
        <v>0.9</v>
      </c>
      <c r="AV187" s="28">
        <v>288.60000000000002</v>
      </c>
      <c r="AW187" s="28">
        <v>2.2000000000000002</v>
      </c>
      <c r="AX187" s="28">
        <v>695.71428571428567</v>
      </c>
      <c r="AY187" s="28">
        <v>1.5862068965517242</v>
      </c>
      <c r="AZ187" s="28">
        <v>576.1875</v>
      </c>
      <c r="BA187" s="33">
        <f>Tabla25[[#This Row],[ROS_NUM_COR_COD_ROS_TG_NEG]]-Tabla25[[#This Row],[PAS_NUM_COR_COD_ROS_TG_NEG]]</f>
        <v>-2.7333333333333334</v>
      </c>
      <c r="BB187" s="33">
        <f>Tabla25[[#This Row],[ROS_DUR_COR_COD_ROS_TG_NEG]]-Tabla25[[#This Row],[PAS_DUR_COR_COD_ROS_TG_NEG]]</f>
        <v>-437</v>
      </c>
      <c r="BC187" s="33">
        <f>Tabla25[[#This Row],[ROS_NUM_COR_COD_ROS_TG_NEU]]-Tabla25[[#This Row],[PAS_NUM_COR_COD_ROS_TG_NEU]]</f>
        <v>-3.35</v>
      </c>
      <c r="BD187" s="33">
        <f>Tabla25[[#This Row],[ROS_DUR_COR_COD_ROS_TG_NEU]]-Tabla25[[#This Row],[PAS_DUR_COR_COD_ROS_TG_NEU]]</f>
        <v>-634.44999999999993</v>
      </c>
      <c r="BE187" s="33">
        <f>Tabla25[[#This Row],[ROS_NUM_COR_COD_ROS_TG_POS]]-Tabla25[[#This Row],[PAS_NUM_COR_COD_ROS_TG_POS]]</f>
        <v>-2</v>
      </c>
      <c r="BF187" s="33">
        <f>Tabla25[[#This Row],[ROS_DUR_COR_COD_ROS_TG_POS]]-Tabla25[[#This Row],[PAS_DUR_COR_COD_ROS_TG_POS]]</f>
        <v>-380.34126984126999</v>
      </c>
      <c r="BG187" s="33">
        <f>Tabla25[[#This Row],[ROS_NUM_COR_COD_ROS_TG_TOT]]-Tabla25[[#This Row],[PAS_NUM_COR_COD_ROS_TG_TOT]]</f>
        <v>-2.697126436781609</v>
      </c>
      <c r="BH187" s="33">
        <f>Tabla25[[#This Row],[ROS_DUR_COR_COD_ROS_TG_TOT]]-Tabla25[[#This Row],[PAS_DUR_COR_COD_ROS_TG_TOT]]</f>
        <v>-473.33035714285711</v>
      </c>
      <c r="BI187" s="30">
        <f>Tabla25[[#This Row],[ROS_NUM_COR_COD_ESC_TG_NEG]]-Tabla25[[#This Row],[PAS_NUM_COR_COD_ESC_TG_NEG]]</f>
        <v>0.46111111111111081</v>
      </c>
      <c r="BJ187" s="30">
        <f>Tabla25[[#This Row],[ROS_DUR_COR_COD_ESC_TG_NEG]]-Tabla25[[#This Row],[PAS_DUR_COR_COD_ESC_TG_NEG]]</f>
        <v>586.70588235294122</v>
      </c>
      <c r="BK187" s="30">
        <f>Tabla25[[#This Row],[ROS_NUM_COR_COD_ESC_TG_NEU]]-Tabla25[[#This Row],[PAS_NUM_COR_COD_ESC_TG_NEU]]</f>
        <v>-1.4000000000000004</v>
      </c>
      <c r="BL187" s="30">
        <f>Tabla25[[#This Row],[ROS_DUR_COR_COD_ESC_TG_NEU]]-Tabla25[[#This Row],[PAS_DUR_COR_COD_ESC_TG_NEU]]</f>
        <v>731.63157894736833</v>
      </c>
      <c r="BM187" s="30">
        <f>Tabla25[[#This Row],[ROS_NUM_COR_COD_ESC_TG_POS]]-Tabla25[[#This Row],[PAS_NUM_COR_COD_ESC_TG_POS]]</f>
        <v>-0.95000000000000018</v>
      </c>
      <c r="BN187" s="30">
        <f>Tabla25[[#This Row],[ROS_DUR_COR_COD_ESC_TG_POS]]-Tabla25[[#This Row],[PAS_DUR_COR_COD_ESC_TG_POS]]</f>
        <v>441.95000000000005</v>
      </c>
      <c r="BO187" s="30">
        <f>Tabla25[[#This Row],[ROS_NUM_COR_COD_ESC_TG_TOT]]-Tabla25[[#This Row],[PAS_NUM_COR_COD_ESC_TG_TOT]]</f>
        <v>-0.65517241379310365</v>
      </c>
      <c r="BP187" s="30">
        <f>Tabla25[[#This Row],[ROS_DUR_COR_COD_ESC_TG_TOT]]-Tabla25[[#This Row],[PAS_DUR_COR_COD_ESC_TG_TOT]]</f>
        <v>577.69642857142867</v>
      </c>
      <c r="BQ187" s="36">
        <f>Tabla25[[#This Row],[PAS_NUM_COR_COD_ROS_TG_NEG]]-Tabla25[[#This Row],[ESC_NUM_COR_COD_ROS_TG_NEG]]</f>
        <v>3.0000000000000004</v>
      </c>
      <c r="BR187" s="36">
        <f>Tabla25[[#This Row],[PAS_DUR_COR_COD_ROS_TG_NEG]]-Tabla25[[#This Row],[ESC_DUR_COR_COD_ROS_TG_NEG]]</f>
        <v>567</v>
      </c>
      <c r="BS187" s="36">
        <f>Tabla25[[#This Row],[PAS_NUM_COR_COD_ROS_TG_NEU]]-Tabla25[[#This Row],[ESC_NUM_COR_COD_ROS_TG_NEU]]</f>
        <v>1.375</v>
      </c>
      <c r="BT187" s="36">
        <f>Tabla25[[#This Row],[PAS_DUR_COR_COD_ROS_TG_NEU]]-Tabla25[[#This Row],[ESC_DUR_COR_COD_ROS_TG_NEU]]</f>
        <v>218.19285714285706</v>
      </c>
      <c r="BU187" s="36">
        <f>Tabla25[[#This Row],[PAS_NUM_COR_COD_ROS_TG_POS]]-Tabla25[[#This Row],[ESC_NUM_COR_COD_ROS_TG_POS]]</f>
        <v>1.4000000000000004</v>
      </c>
      <c r="BV187" s="36">
        <f>Tabla25[[#This Row],[PAS_DUR_COR_COD_ROS_TG_POS]]-Tabla25[[#This Row],[ESC_DUR_COR_COD_ROS_TG_POS]]</f>
        <v>145.05555555555566</v>
      </c>
      <c r="BW187" s="36">
        <f>Tabla25[[#This Row],[PAS_NUM_COR_COD_ROS_TG_TOT]]-Tabla25[[#This Row],[ESC_NUM_COR_COD_ROS_TG_TOT]]</f>
        <v>1.9619047619047616</v>
      </c>
      <c r="BX187" s="36">
        <f>Tabla25[[#This Row],[PAS_DUR_COR_COD_ROS_TG_TOT]]-Tabla25[[#This Row],[ESC_DUR_COR_COD_ROS_TG_TOT]]</f>
        <v>298.01785714285711</v>
      </c>
      <c r="BY187" s="39">
        <f>Tabla25[[#This Row],[PAS_NUM_COR_COD_ESC_TG_NEG]]-Tabla25[[#This Row],[ESC_NUM_COR_COD_ESC_TG_NEG]]</f>
        <v>-3.2500000000000004</v>
      </c>
      <c r="BZ187" s="39">
        <f>Tabla25[[#This Row],[PAS_DUR_COR_COD_ESC_TG_NEG]]-Tabla25[[#This Row],[ESC_DUR_COR_COD_ESC_TG_NEG]]</f>
        <v>-560.30588235294113</v>
      </c>
      <c r="CA187" s="39">
        <f>Tabla25[[#This Row],[PAS_NUM_COR_COD_ESC_TG_NEU]]-Tabla25[[#This Row],[ESC_NUM_COR_COD_ESC_TG_NEU]]</f>
        <v>-1.5499999999999998</v>
      </c>
      <c r="CB187" s="39">
        <f>Tabla25[[#This Row],[PAS_DUR_COR_COD_ESC_TG_NEU]]-Tabla25[[#This Row],[ESC_DUR_COR_COD_ESC_TG_NEU]]</f>
        <v>-282.13157894736833</v>
      </c>
      <c r="CC187" s="39">
        <f>Tabla25[[#This Row],[PAS_NUM_COR_COD_ESC_TG_POS]]-Tabla25[[#This Row],[ESC_NUM_COR_COD_ESC_TG_POS]]</f>
        <v>-1.0499999999999998</v>
      </c>
      <c r="CD187" s="39">
        <f>Tabla25[[#This Row],[PAS_DUR_COR_COD_ESC_TG_POS]]-Tabla25[[#This Row],[ESC_DUR_COR_COD_ESC_TG_POS]]</f>
        <v>-268.25</v>
      </c>
      <c r="CE187" s="39">
        <f>Tabla25[[#This Row],[PAS_NUM_COR_COD_ESC_TG_TOT]]-Tabla25[[#This Row],[ESC_NUM_COR_COD_ESC_TG_TOT]]</f>
        <v>-1.9642857142857144</v>
      </c>
      <c r="CF187" s="39">
        <f>Tabla25[[#This Row],[PAS_DUR_COR_COD_ESC_TG_TOT]]-Tabla25[[#This Row],[ESC_DUR_COR_COD_ESC_TG_TOT]]</f>
        <v>-377.80357142857156</v>
      </c>
      <c r="CG187" s="42">
        <f>Tabla25[[#This Row],[PAS_NUM_COR_COD_ROS_TG_NEG]]-Tabla25[[#This Row],[PAS_NUM_COR_COD_ESC_TG_NEG]]</f>
        <v>0.75000000000000044</v>
      </c>
      <c r="CH187" s="42">
        <f>Tabla25[[#This Row],[PAS_NUM_COR_COD_ROS_TG_NEU]]-Tabla25[[#This Row],[PAS_NUM_COR_COD_ESC_TG_NEU]]</f>
        <v>4.9999999999999822E-2</v>
      </c>
      <c r="CI187" s="42">
        <f>Tabla25[[#This Row],[PAS_NUM_COR_COD_ROS_TG_POS]]-Tabla25[[#This Row],[PAS_NUM_COR_COD_ESC_TG_POS]]</f>
        <v>4.9999999999999822E-2</v>
      </c>
      <c r="CJ187" s="42">
        <f>Tabla25[[#This Row],[PAS_NUM_COR_COD_ROS_TG_TOT]]-Tabla25[[#This Row],[PAS_NUM_COR_COD_ESC_TG_TOT]]</f>
        <v>0.28333333333333321</v>
      </c>
      <c r="CK187" s="42">
        <f>Tabla25[[#This Row],[PAS_DUR_COR_COD_ROS_TG_NEG]]-Tabla25[[#This Row],[PAS_DUR_COR_COD_ESC_TG_NEG]]</f>
        <v>76.205882352941217</v>
      </c>
      <c r="CL187" s="42">
        <f>Tabla25[[#This Row],[PAS_DUR_COR_COD_ROS_TG_NEU]]-Tabla25[[#This Row],[PAS_DUR_COR_COD_ESC_TG_NEU]]</f>
        <v>-140.31842105263172</v>
      </c>
      <c r="CM187" s="42">
        <f>Tabla25[[#This Row],[PAS_DUR_COR_COD_ROS_TG_POS]]-Tabla25[[#This Row],[PAS_DUR_COR_COD_ESC_TG_POS]]</f>
        <v>32.605555555555611</v>
      </c>
      <c r="CN187" s="42">
        <f>Tabla25[[#This Row],[PAS_DUR_COR_COD_ROS_TG_TOT]]-Tabla25[[#This Row],[PAS_DUR_COR_COD_ESC_TG_TOT]]</f>
        <v>-14</v>
      </c>
      <c r="CO187" s="44">
        <f>Tabla25[[#This Row],[ESC_NUM_COR_COD_ROS_TG_NEG]]-Tabla25[[#This Row],[ESC_NUM_COR_COD_ESC_TG_NEG]]</f>
        <v>-5.5</v>
      </c>
      <c r="CP187" s="44">
        <f>Tabla25[[#This Row],[ESC_NUM_COR_COD_ROS_TG_NEU]]-Tabla25[[#This Row],[ESC_NUM_COR_COD_ESC_TG_NEU]]</f>
        <v>-2.875</v>
      </c>
      <c r="CQ187" s="44">
        <f>Tabla25[[#This Row],[ESC_NUM_COR_COD_ROS_TG_POS]]-Tabla25[[#This Row],[ESC_NUM_COR_COD_ESC_TG_POS]]</f>
        <v>-2.4000000000000004</v>
      </c>
      <c r="CR187" s="44">
        <f>Tabla25[[#This Row],[ESC_NUM_COR_COD_ROS_TG_TOT]]-Tabla25[[#This Row],[ESC_NUM_COR_COD_ESC_TG_TOT]]</f>
        <v>-3.6428571428571428</v>
      </c>
      <c r="CS187" s="44">
        <f>Tabla25[[#This Row],[ESC_DUR_COR_COD_ROS_TG_NEG]]-Tabla25[[#This Row],[ESC_DUR_COR_COD_ESC_TG_NEG]]</f>
        <v>-1051.0999999999999</v>
      </c>
      <c r="CT187" s="44">
        <f>Tabla25[[#This Row],[ESC_DUR_COR_COD_ROS_TG_NEU]]-Tabla25[[#This Row],[ESC_DUR_COR_COD_ESC_TG_NEU]]</f>
        <v>-640.64285714285711</v>
      </c>
      <c r="CU187" s="44">
        <f>Tabla25[[#This Row],[ESC_DUR_COR_COD_ROS_TG_POS]]-Tabla25[[#This Row],[ESC_DUR_COR_COD_ESC_TG_POS]]</f>
        <v>-380.70000000000005</v>
      </c>
      <c r="CV187" s="44">
        <f>Tabla25[[#This Row],[ESC_DUR_COR_COD_ROS_TG_TOT]]-Tabla25[[#This Row],[ESC_DUR_COR_COD_ESC_TG_TOT]]</f>
        <v>-689.82142857142867</v>
      </c>
      <c r="CW187" s="47">
        <f>Tabla25[[#This Row],[ROS_NUM_COR_COD_ROS_TG_NEG]]-Tabla25[[#This Row],[ROS_NUM_COR_COD_ESC_TG_NEG]]</f>
        <v>-2.4444444444444438</v>
      </c>
      <c r="CX187" s="47">
        <f>Tabla25[[#This Row],[ROS_NUM_COR_COD_ROS_TG_NEU]]-Tabla25[[#This Row],[ROS_NUM_COR_COD_ESC_TG_NEU]]</f>
        <v>-1.9</v>
      </c>
      <c r="CY187" s="47">
        <f>Tabla25[[#This Row],[ROS_NUM_COR_COD_ROS_TG_POS]]-Tabla25[[#This Row],[ROS_NUM_COR_COD_ESC_TG_POS]]</f>
        <v>-1</v>
      </c>
      <c r="CZ187" s="47">
        <f>Tabla25[[#This Row],[ROS_NUM_COR_COD_ROS_TG_TOT]]-Tabla25[[#This Row],[ROS_NUM_COR_COD_ESC_TG_TOT]]</f>
        <v>-1.7586206896551722</v>
      </c>
      <c r="DA187" s="47">
        <f>Tabla25[[#This Row],[ROS_DUR_COR_COD_ROS_TG_NEG]]-Tabla25[[#This Row],[ROS_DUR_COR_COD_ESC_TG_NEG]]</f>
        <v>-947.5</v>
      </c>
      <c r="DB187" s="47">
        <f>Tabla25[[#This Row],[ROS_DUR_COR_COD_ROS_TG_NEU]]-Tabla25[[#This Row],[ROS_DUR_COR_COD_ESC_TG_NEU]]</f>
        <v>-1506.4</v>
      </c>
      <c r="DC187" s="47">
        <f>Tabla25[[#This Row],[ROS_DUR_COR_COD_ROS_TG_POS]]-Tabla25[[#This Row],[ROS_DUR_COR_COD_ESC_TG_POS]]</f>
        <v>-789.68571428571443</v>
      </c>
      <c r="DD187" s="47">
        <f>Tabla25[[#This Row],[ROS_DUR_COR_COD_ROS_TG_TOT]]-Tabla25[[#This Row],[ROS_DUR_COR_COD_ESC_TG_TOT]]</f>
        <v>-1065.0267857142858</v>
      </c>
      <c r="DE187" s="57">
        <v>222.25</v>
      </c>
      <c r="DF187" s="57">
        <v>186</v>
      </c>
      <c r="DG187" s="57">
        <v>182.42857142857142</v>
      </c>
      <c r="DH187" s="57">
        <v>193.5</v>
      </c>
      <c r="DI187" s="57">
        <v>219.8</v>
      </c>
      <c r="DJ187" s="57">
        <v>343.25</v>
      </c>
      <c r="DK187" s="57">
        <v>233.4</v>
      </c>
      <c r="DL187" s="57">
        <v>259.92857142857144</v>
      </c>
      <c r="DM187" s="57">
        <v>300.16666666666669</v>
      </c>
      <c r="DN187" s="57">
        <v>253.57142857142858</v>
      </c>
      <c r="DO187" s="57">
        <v>252.42857142857142</v>
      </c>
      <c r="DP187" s="57">
        <v>267.14999999999998</v>
      </c>
      <c r="DQ187" s="57">
        <v>261.7</v>
      </c>
      <c r="DR187" s="57">
        <v>300.125</v>
      </c>
      <c r="DS187" s="57">
        <v>273.60000000000002</v>
      </c>
      <c r="DT187" s="57">
        <v>276.92857142857144</v>
      </c>
      <c r="DU187" s="57">
        <v>242.66666666666666</v>
      </c>
      <c r="DV187" s="57">
        <v>196.45</v>
      </c>
      <c r="DW187" s="57">
        <v>210.61111111111111</v>
      </c>
      <c r="DX187" s="57">
        <v>215.85714285714286</v>
      </c>
      <c r="DY187" s="57">
        <v>266.64705882352939</v>
      </c>
      <c r="DZ187" s="57">
        <v>231.78947368421052</v>
      </c>
      <c r="EA187" s="57">
        <v>301.35000000000002</v>
      </c>
      <c r="EB187" s="57">
        <v>267.21428571428572</v>
      </c>
      <c r="EC187" s="57">
        <f>Tabla25[[#This Row],[ROS_1DU_COR_COD_ROS_TG_NEG]]-Tabla25[[#This Row],[ROS_1DU_COR_COD_ESC_TG_NEG]]</f>
        <v>2.4499999999999886</v>
      </c>
      <c r="ED187" s="57">
        <f>Tabla25[[#This Row],[ROS_1DU_COR_COD_ROS_TG_NEU]]-Tabla25[[#This Row],[ROS_1DU_COR_COD_ESC_TG_NEU]]</f>
        <v>-157.25</v>
      </c>
      <c r="EE187" s="57">
        <f>Tabla25[[#This Row],[ROS_1DU_COR_COD_ROS_TG_POS]]-Tabla25[[#This Row],[ROS_1DU_COR_COD_ESC_TG_POS]]</f>
        <v>-50.971428571428589</v>
      </c>
      <c r="EF187" s="57">
        <f>Tabla25[[#This Row],[ROS_1DU_COR_COD_ROS_TG_TOT]]-Tabla25[[#This Row],[ROS_1DU_COR_COD_ESC_TG_TOT]]</f>
        <v>-66.428571428571445</v>
      </c>
      <c r="EG187" s="57">
        <f>Tabla25[[#This Row],[ESC_1DU_COR_COD_ROS_TG_NEG]]-Tabla25[[#This Row],[ESC_1DU_COR_COD_ESC_TG_NEG]]</f>
        <v>38.466666666666697</v>
      </c>
      <c r="EH187" s="57">
        <f>Tabla25[[#This Row],[ESC_1DU_COR_COD_ROS_TG_NEU]]-Tabla25[[#This Row],[ESC_1DU_COR_COD_ESC_TG_NEU]]</f>
        <v>-46.553571428571416</v>
      </c>
      <c r="EI187" s="57">
        <f>Tabla25[[#This Row],[ESC_1DU_COR_COD_ROS_TG_POS]]-Tabla25[[#This Row],[ESC_1DU_COR_COD_ESC_TG_POS]]</f>
        <v>-21.171428571428606</v>
      </c>
      <c r="EJ187" s="57">
        <f>Tabla25[[#This Row],[ESC_1DU_COR_COD_ROS_TG_TOT]]-Tabla25[[#This Row],[ESC_1DU_COR_COD_ESC_TG_TOT]]</f>
        <v>-9.7785714285714675</v>
      </c>
      <c r="EK187" s="57">
        <f>Tabla25[[#This Row],[PAS_1DU_COR_COD_ROS_TG_NEG]]-Tabla25[[#This Row],[PAS_1DU_COR_COD_ESC_TG_NEG]]</f>
        <v>-23.980392156862735</v>
      </c>
      <c r="EL187" s="57">
        <f>Tabla25[[#This Row],[PAS_1DU_COR_COD_ROS_TG_NEU]]-Tabla25[[#This Row],[PAS_1DU_COR_COD_ESC_TG_NEU]]</f>
        <v>-35.339473684210532</v>
      </c>
      <c r="EM187" s="57">
        <f>Tabla25[[#This Row],[PAS_1DU_COR_COD_ROS_TG_POS]]-Tabla25[[#This Row],[PAS_1DU_COR_COD_ESC_TG_POS]]</f>
        <v>-90.738888888888908</v>
      </c>
      <c r="EN187" s="57">
        <f>Tabla25[[#This Row],[PAS_1DU_COR_COD_ROS_TG_TOT]]-Tabla25[[#This Row],[PAS_1DU_COR_COD_ESC_TG_TOT]]</f>
        <v>-51.357142857142861</v>
      </c>
    </row>
    <row r="188" spans="1:144" x14ac:dyDescent="0.3">
      <c r="A188" s="2" t="s">
        <v>186</v>
      </c>
      <c r="B188" s="2">
        <v>50</v>
      </c>
      <c r="C188" s="2">
        <v>2</v>
      </c>
      <c r="D188" s="2">
        <v>55</v>
      </c>
      <c r="E188" s="19">
        <v>2.85</v>
      </c>
      <c r="F188" s="19">
        <v>1182</v>
      </c>
      <c r="G188" s="19">
        <v>3.2</v>
      </c>
      <c r="H188" s="19">
        <v>1025.5</v>
      </c>
      <c r="I188" s="19">
        <v>2.8</v>
      </c>
      <c r="J188" s="19">
        <v>982.78571428571433</v>
      </c>
      <c r="K188" s="19">
        <v>2.95</v>
      </c>
      <c r="L188" s="19">
        <v>1055.9761904761904</v>
      </c>
      <c r="M188" s="21">
        <v>3.4</v>
      </c>
      <c r="N188" s="21">
        <v>1229.2142857142858</v>
      </c>
      <c r="O188" s="21">
        <v>2.4</v>
      </c>
      <c r="P188" s="21">
        <v>1274.2</v>
      </c>
      <c r="Q188" s="21">
        <v>3.45</v>
      </c>
      <c r="R188" s="21">
        <v>1155.9285714285713</v>
      </c>
      <c r="S188" s="21">
        <v>3.0833333333333335</v>
      </c>
      <c r="T188" s="21">
        <v>1214.0526315789473</v>
      </c>
      <c r="U188" s="22">
        <v>3.8888888888888888</v>
      </c>
      <c r="V188" s="22">
        <v>1039.5555555555557</v>
      </c>
      <c r="W188" s="22">
        <v>3.5</v>
      </c>
      <c r="X188" s="22">
        <v>1180.875</v>
      </c>
      <c r="Y188" s="22">
        <v>3.4</v>
      </c>
      <c r="Z188" s="22">
        <v>1072.5</v>
      </c>
      <c r="AA188" s="22">
        <v>3.5862068965517242</v>
      </c>
      <c r="AB188" s="22">
        <v>1095.32</v>
      </c>
      <c r="AC188" s="24">
        <v>1.2222222222222223</v>
      </c>
      <c r="AD188" s="24">
        <v>671.75</v>
      </c>
      <c r="AE188" s="24">
        <v>2.4</v>
      </c>
      <c r="AF188" s="24">
        <v>1530.75</v>
      </c>
      <c r="AG188" s="24">
        <v>2.5</v>
      </c>
      <c r="AH188" s="24">
        <v>1470</v>
      </c>
      <c r="AI188" s="24">
        <v>2.0689655172413794</v>
      </c>
      <c r="AJ188" s="24">
        <v>1243.0769230769231</v>
      </c>
      <c r="AK188" s="26">
        <v>1.8888888888888888</v>
      </c>
      <c r="AL188" s="26">
        <v>651.20000000000005</v>
      </c>
      <c r="AM188" s="26">
        <v>2.9</v>
      </c>
      <c r="AN188" s="26">
        <v>887.28571428571433</v>
      </c>
      <c r="AO188" s="26">
        <v>1.3333333333333333</v>
      </c>
      <c r="AP188" s="26">
        <v>804</v>
      </c>
      <c r="AQ188" s="26">
        <v>2.0714285714285716</v>
      </c>
      <c r="AR188" s="26">
        <v>792.6875</v>
      </c>
      <c r="AS188" s="28">
        <v>4.666666666666667</v>
      </c>
      <c r="AT188" s="28">
        <v>1328.8888888888889</v>
      </c>
      <c r="AU188" s="28">
        <v>3.6</v>
      </c>
      <c r="AV188" s="28">
        <v>1325.5</v>
      </c>
      <c r="AW188" s="28">
        <v>4.1111111111111107</v>
      </c>
      <c r="AX188" s="28">
        <v>1225.3333333333333</v>
      </c>
      <c r="AY188" s="28">
        <v>4.1071428571428568</v>
      </c>
      <c r="AZ188" s="28">
        <v>1292</v>
      </c>
      <c r="BA188" s="33">
        <f>Tabla25[[#This Row],[ROS_NUM_COR_COD_ROS_TG_NEG]]-Tabla25[[#This Row],[PAS_NUM_COR_COD_ROS_TG_NEG]]</f>
        <v>1.2666666666666671</v>
      </c>
      <c r="BB188" s="33">
        <f>Tabla25[[#This Row],[ROS_DUR_COR_COD_ROS_TG_NEG]]-Tabla25[[#This Row],[PAS_DUR_COR_COD_ROS_TG_NEG]]</f>
        <v>99.674603174603135</v>
      </c>
      <c r="BC188" s="33">
        <f>Tabla25[[#This Row],[ROS_NUM_COR_COD_ROS_TG_NEU]]-Tabla25[[#This Row],[PAS_NUM_COR_COD_ROS_TG_NEU]]</f>
        <v>1.2000000000000002</v>
      </c>
      <c r="BD188" s="33">
        <f>Tabla25[[#This Row],[ROS_DUR_COR_COD_ROS_TG_NEU]]-Tabla25[[#This Row],[PAS_DUR_COR_COD_ROS_TG_NEU]]</f>
        <v>51.299999999999955</v>
      </c>
      <c r="BE188" s="33">
        <f>Tabla25[[#This Row],[ROS_NUM_COR_COD_ROS_TG_POS]]-Tabla25[[#This Row],[PAS_NUM_COR_COD_ROS_TG_POS]]</f>
        <v>0.66111111111111054</v>
      </c>
      <c r="BF188" s="33">
        <f>Tabla25[[#This Row],[ROS_DUR_COR_COD_ROS_TG_POS]]-Tabla25[[#This Row],[PAS_DUR_COR_COD_ROS_TG_POS]]</f>
        <v>69.404761904761926</v>
      </c>
      <c r="BG188" s="33">
        <f>Tabla25[[#This Row],[ROS_NUM_COR_COD_ROS_TG_TOT]]-Tabla25[[#This Row],[PAS_NUM_COR_COD_ROS_TG_TOT]]</f>
        <v>1.0238095238095233</v>
      </c>
      <c r="BH188" s="33">
        <f>Tabla25[[#This Row],[ROS_DUR_COR_COD_ROS_TG_TOT]]-Tabla25[[#This Row],[PAS_DUR_COR_COD_ROS_TG_TOT]]</f>
        <v>77.947368421052715</v>
      </c>
      <c r="BI188" s="30">
        <f>Tabla25[[#This Row],[ROS_NUM_COR_COD_ESC_TG_NEG]]-Tabla25[[#This Row],[PAS_NUM_COR_COD_ESC_TG_NEG]]</f>
        <v>-0.96111111111111125</v>
      </c>
      <c r="BJ188" s="30">
        <f>Tabla25[[#This Row],[ROS_DUR_COR_COD_ESC_TG_NEG]]-Tabla25[[#This Row],[PAS_DUR_COR_COD_ESC_TG_NEG]]</f>
        <v>-530.79999999999995</v>
      </c>
      <c r="BK188" s="30">
        <f>Tabla25[[#This Row],[ROS_NUM_COR_COD_ESC_TG_NEU]]-Tabla25[[#This Row],[PAS_NUM_COR_COD_ESC_TG_NEU]]</f>
        <v>-0.30000000000000027</v>
      </c>
      <c r="BL188" s="30">
        <f>Tabla25[[#This Row],[ROS_DUR_COR_COD_ESC_TG_NEU]]-Tabla25[[#This Row],[PAS_DUR_COR_COD_ESC_TG_NEU]]</f>
        <v>-138.21428571428567</v>
      </c>
      <c r="BM188" s="30">
        <f>Tabla25[[#This Row],[ROS_NUM_COR_COD_ESC_TG_POS]]-Tabla25[[#This Row],[PAS_NUM_COR_COD_ESC_TG_POS]]</f>
        <v>-1.4666666666666666</v>
      </c>
      <c r="BN188" s="30">
        <f>Tabla25[[#This Row],[ROS_DUR_COR_COD_ESC_TG_POS]]-Tabla25[[#This Row],[PAS_DUR_COR_COD_ESC_TG_POS]]</f>
        <v>-178.78571428571433</v>
      </c>
      <c r="BO188" s="30">
        <f>Tabla25[[#This Row],[ROS_NUM_COR_COD_ESC_TG_TOT]]-Tabla25[[#This Row],[PAS_NUM_COR_COD_ESC_TG_TOT]]</f>
        <v>-0.87857142857142856</v>
      </c>
      <c r="BP188" s="30">
        <f>Tabla25[[#This Row],[ROS_DUR_COR_COD_ESC_TG_TOT]]-Tabla25[[#This Row],[PAS_DUR_COR_COD_ESC_TG_TOT]]</f>
        <v>-263.28869047619037</v>
      </c>
      <c r="BQ188" s="36">
        <f>Tabla25[[#This Row],[PAS_NUM_COR_COD_ROS_TG_NEG]]-Tabla25[[#This Row],[ESC_NUM_COR_COD_ROS_TG_NEG]]</f>
        <v>2.1777777777777776</v>
      </c>
      <c r="BR188" s="36">
        <f>Tabla25[[#This Row],[PAS_DUR_COR_COD_ROS_TG_NEG]]-Tabla25[[#This Row],[ESC_DUR_COR_COD_ROS_TG_NEG]]</f>
        <v>557.46428571428578</v>
      </c>
      <c r="BS188" s="36">
        <f>Tabla25[[#This Row],[PAS_NUM_COR_COD_ROS_TG_NEU]]-Tabla25[[#This Row],[ESC_NUM_COR_COD_ROS_TG_NEU]]</f>
        <v>0</v>
      </c>
      <c r="BT188" s="36">
        <f>Tabla25[[#This Row],[PAS_DUR_COR_COD_ROS_TG_NEU]]-Tabla25[[#This Row],[ESC_DUR_COR_COD_ROS_TG_NEU]]</f>
        <v>-256.54999999999995</v>
      </c>
      <c r="BU188" s="36">
        <f>Tabla25[[#This Row],[PAS_NUM_COR_COD_ROS_TG_POS]]-Tabla25[[#This Row],[ESC_NUM_COR_COD_ROS_TG_POS]]</f>
        <v>0.95000000000000018</v>
      </c>
      <c r="BV188" s="36">
        <f>Tabla25[[#This Row],[PAS_DUR_COR_COD_ROS_TG_POS]]-Tabla25[[#This Row],[ESC_DUR_COR_COD_ROS_TG_POS]]</f>
        <v>-314.07142857142867</v>
      </c>
      <c r="BW188" s="36">
        <f>Tabla25[[#This Row],[PAS_NUM_COR_COD_ROS_TG_TOT]]-Tabla25[[#This Row],[ESC_NUM_COR_COD_ROS_TG_TOT]]</f>
        <v>1.014367816091954</v>
      </c>
      <c r="BX188" s="36">
        <f>Tabla25[[#This Row],[PAS_DUR_COR_COD_ROS_TG_TOT]]-Tabla25[[#This Row],[ESC_DUR_COR_COD_ROS_TG_TOT]]</f>
        <v>-29.02429149797581</v>
      </c>
      <c r="BY188" s="39">
        <f>Tabla25[[#This Row],[PAS_NUM_COR_COD_ESC_TG_NEG]]-Tabla25[[#This Row],[ESC_NUM_COR_COD_ESC_TG_NEG]]</f>
        <v>-1.0388888888888888</v>
      </c>
      <c r="BZ188" s="39">
        <f>Tabla25[[#This Row],[PAS_DUR_COR_COD_ESC_TG_NEG]]-Tabla25[[#This Row],[ESC_DUR_COR_COD_ESC_TG_NEG]]</f>
        <v>142.44444444444434</v>
      </c>
      <c r="CA188" s="39">
        <f>Tabla25[[#This Row],[PAS_NUM_COR_COD_ESC_TG_NEU]]-Tabla25[[#This Row],[ESC_NUM_COR_COD_ESC_TG_NEU]]</f>
        <v>-0.29999999999999982</v>
      </c>
      <c r="CB188" s="39">
        <f>Tabla25[[#This Row],[PAS_DUR_COR_COD_ESC_TG_NEU]]-Tabla25[[#This Row],[ESC_DUR_COR_COD_ESC_TG_NEU]]</f>
        <v>-155.375</v>
      </c>
      <c r="CC188" s="39">
        <f>Tabla25[[#This Row],[PAS_NUM_COR_COD_ESC_TG_POS]]-Tabla25[[#This Row],[ESC_NUM_COR_COD_ESC_TG_POS]]</f>
        <v>-0.60000000000000009</v>
      </c>
      <c r="CD188" s="39">
        <f>Tabla25[[#This Row],[PAS_DUR_COR_COD_ESC_TG_POS]]-Tabla25[[#This Row],[ESC_DUR_COR_COD_ESC_TG_POS]]</f>
        <v>-89.714285714285666</v>
      </c>
      <c r="CE188" s="39">
        <f>Tabla25[[#This Row],[PAS_NUM_COR_COD_ESC_TG_TOT]]-Tabla25[[#This Row],[ESC_NUM_COR_COD_ESC_TG_TOT]]</f>
        <v>-0.63620689655172402</v>
      </c>
      <c r="CF188" s="39">
        <f>Tabla25[[#This Row],[PAS_DUR_COR_COD_ESC_TG_TOT]]-Tabla25[[#This Row],[ESC_DUR_COR_COD_ESC_TG_TOT]]</f>
        <v>-39.343809523809568</v>
      </c>
      <c r="CG188" s="42">
        <f>Tabla25[[#This Row],[PAS_NUM_COR_COD_ROS_TG_NEG]]-Tabla25[[#This Row],[PAS_NUM_COR_COD_ESC_TG_NEG]]</f>
        <v>0.54999999999999982</v>
      </c>
      <c r="CH188" s="42">
        <f>Tabla25[[#This Row],[PAS_NUM_COR_COD_ROS_TG_NEU]]-Tabla25[[#This Row],[PAS_NUM_COR_COD_ESC_TG_NEU]]</f>
        <v>-0.80000000000000027</v>
      </c>
      <c r="CI188" s="42">
        <f>Tabla25[[#This Row],[PAS_NUM_COR_COD_ROS_TG_POS]]-Tabla25[[#This Row],[PAS_NUM_COR_COD_ESC_TG_POS]]</f>
        <v>0.65000000000000036</v>
      </c>
      <c r="CJ188" s="42">
        <f>Tabla25[[#This Row],[PAS_NUM_COR_COD_ROS_TG_TOT]]-Tabla25[[#This Row],[PAS_NUM_COR_COD_ESC_TG_TOT]]</f>
        <v>0.1333333333333333</v>
      </c>
      <c r="CK188" s="42">
        <f>Tabla25[[#This Row],[PAS_DUR_COR_COD_ROS_TG_NEG]]-Tabla25[[#This Row],[PAS_DUR_COR_COD_ESC_TG_NEG]]</f>
        <v>47.214285714285779</v>
      </c>
      <c r="CL188" s="42">
        <f>Tabla25[[#This Row],[PAS_DUR_COR_COD_ROS_TG_NEU]]-Tabla25[[#This Row],[PAS_DUR_COR_COD_ESC_TG_NEU]]</f>
        <v>248.70000000000005</v>
      </c>
      <c r="CM188" s="42">
        <f>Tabla25[[#This Row],[PAS_DUR_COR_COD_ROS_TG_POS]]-Tabla25[[#This Row],[PAS_DUR_COR_COD_ESC_TG_POS]]</f>
        <v>173.142857142857</v>
      </c>
      <c r="CN188" s="42">
        <f>Tabla25[[#This Row],[PAS_DUR_COR_COD_ROS_TG_TOT]]-Tabla25[[#This Row],[PAS_DUR_COR_COD_ESC_TG_TOT]]</f>
        <v>158.07644110275692</v>
      </c>
      <c r="CO188" s="44">
        <f>Tabla25[[#This Row],[ESC_NUM_COR_COD_ROS_TG_NEG]]-Tabla25[[#This Row],[ESC_NUM_COR_COD_ESC_TG_NEG]]</f>
        <v>-2.6666666666666665</v>
      </c>
      <c r="CP188" s="44">
        <f>Tabla25[[#This Row],[ESC_NUM_COR_COD_ROS_TG_NEU]]-Tabla25[[#This Row],[ESC_NUM_COR_COD_ESC_TG_NEU]]</f>
        <v>-1.1000000000000001</v>
      </c>
      <c r="CQ188" s="44">
        <f>Tabla25[[#This Row],[ESC_NUM_COR_COD_ROS_TG_POS]]-Tabla25[[#This Row],[ESC_NUM_COR_COD_ESC_TG_POS]]</f>
        <v>-0.89999999999999991</v>
      </c>
      <c r="CR188" s="44">
        <f>Tabla25[[#This Row],[ESC_NUM_COR_COD_ROS_TG_TOT]]-Tabla25[[#This Row],[ESC_NUM_COR_COD_ESC_TG_TOT]]</f>
        <v>-1.5172413793103448</v>
      </c>
      <c r="CS188" s="44">
        <f>Tabla25[[#This Row],[ESC_DUR_COR_COD_ROS_TG_NEG]]-Tabla25[[#This Row],[ESC_DUR_COR_COD_ESC_TG_NEG]]</f>
        <v>-367.80555555555566</v>
      </c>
      <c r="CT188" s="44">
        <f>Tabla25[[#This Row],[ESC_DUR_COR_COD_ROS_TG_NEU]]-Tabla25[[#This Row],[ESC_DUR_COR_COD_ESC_TG_NEU]]</f>
        <v>349.875</v>
      </c>
      <c r="CU188" s="44">
        <f>Tabla25[[#This Row],[ESC_DUR_COR_COD_ROS_TG_POS]]-Tabla25[[#This Row],[ESC_DUR_COR_COD_ESC_TG_POS]]</f>
        <v>397.5</v>
      </c>
      <c r="CV188" s="44">
        <f>Tabla25[[#This Row],[ESC_DUR_COR_COD_ROS_TG_TOT]]-Tabla25[[#This Row],[ESC_DUR_COR_COD_ESC_TG_TOT]]</f>
        <v>147.75692307692316</v>
      </c>
      <c r="CW188" s="47">
        <f>Tabla25[[#This Row],[ROS_NUM_COR_COD_ROS_TG_NEG]]-Tabla25[[#This Row],[ROS_NUM_COR_COD_ESC_TG_NEG]]</f>
        <v>2.7777777777777781</v>
      </c>
      <c r="CX188" s="47">
        <f>Tabla25[[#This Row],[ROS_NUM_COR_COD_ROS_TG_NEU]]-Tabla25[[#This Row],[ROS_NUM_COR_COD_ESC_TG_NEU]]</f>
        <v>0.70000000000000018</v>
      </c>
      <c r="CY188" s="47">
        <f>Tabla25[[#This Row],[ROS_NUM_COR_COD_ROS_TG_POS]]-Tabla25[[#This Row],[ROS_NUM_COR_COD_ESC_TG_POS]]</f>
        <v>2.7777777777777777</v>
      </c>
      <c r="CZ188" s="47">
        <f>Tabla25[[#This Row],[ROS_NUM_COR_COD_ROS_TG_TOT]]-Tabla25[[#This Row],[ROS_NUM_COR_COD_ESC_TG_TOT]]</f>
        <v>2.0357142857142851</v>
      </c>
      <c r="DA188" s="47">
        <f>Tabla25[[#This Row],[ROS_DUR_COR_COD_ROS_TG_NEG]]-Tabla25[[#This Row],[ROS_DUR_COR_COD_ESC_TG_NEG]]</f>
        <v>677.68888888888887</v>
      </c>
      <c r="DB188" s="47">
        <f>Tabla25[[#This Row],[ROS_DUR_COR_COD_ROS_TG_NEU]]-Tabla25[[#This Row],[ROS_DUR_COR_COD_ESC_TG_NEU]]</f>
        <v>438.21428571428567</v>
      </c>
      <c r="DC188" s="47">
        <f>Tabla25[[#This Row],[ROS_DUR_COR_COD_ROS_TG_POS]]-Tabla25[[#This Row],[ROS_DUR_COR_COD_ESC_TG_POS]]</f>
        <v>421.33333333333326</v>
      </c>
      <c r="DD188" s="47">
        <f>Tabla25[[#This Row],[ROS_DUR_COR_COD_ROS_TG_TOT]]-Tabla25[[#This Row],[ROS_DUR_COR_COD_ESC_TG_TOT]]</f>
        <v>499.3125</v>
      </c>
      <c r="DE188" s="57">
        <v>305.44444444444446</v>
      </c>
      <c r="DF188" s="57">
        <v>340.75</v>
      </c>
      <c r="DG188" s="57">
        <v>320.88888888888891</v>
      </c>
      <c r="DH188" s="57">
        <v>321.65384615384613</v>
      </c>
      <c r="DI188" s="57">
        <v>248</v>
      </c>
      <c r="DJ188" s="57">
        <v>249.14285714285714</v>
      </c>
      <c r="DK188" s="57">
        <v>217.25</v>
      </c>
      <c r="DL188" s="57">
        <v>240.8125</v>
      </c>
      <c r="DM188" s="57">
        <v>244.25</v>
      </c>
      <c r="DN188" s="57">
        <v>291.25</v>
      </c>
      <c r="DO188" s="57">
        <v>235.2</v>
      </c>
      <c r="DP188" s="57">
        <v>255.23076923076923</v>
      </c>
      <c r="DQ188" s="57">
        <v>282.55555555555554</v>
      </c>
      <c r="DR188" s="57">
        <v>285.375</v>
      </c>
      <c r="DS188" s="57">
        <v>294.625</v>
      </c>
      <c r="DT188" s="57">
        <v>287.32</v>
      </c>
      <c r="DU188" s="57">
        <v>311.78571428571428</v>
      </c>
      <c r="DV188" s="57">
        <v>295.60000000000002</v>
      </c>
      <c r="DW188" s="57">
        <v>189.92857142857142</v>
      </c>
      <c r="DX188" s="57">
        <v>262.63157894736844</v>
      </c>
      <c r="DY188" s="57">
        <v>272.16666666666669</v>
      </c>
      <c r="DZ188" s="57">
        <v>229.375</v>
      </c>
      <c r="EA188" s="57">
        <v>236.64285714285714</v>
      </c>
      <c r="EB188" s="57">
        <v>244.02380952380952</v>
      </c>
      <c r="EC188" s="57">
        <f>Tabla25[[#This Row],[ROS_1DU_COR_COD_ROS_TG_NEG]]-Tabla25[[#This Row],[ROS_1DU_COR_COD_ESC_TG_NEG]]</f>
        <v>57.444444444444457</v>
      </c>
      <c r="ED188" s="57">
        <f>Tabla25[[#This Row],[ROS_1DU_COR_COD_ROS_TG_NEU]]-Tabla25[[#This Row],[ROS_1DU_COR_COD_ESC_TG_NEU]]</f>
        <v>91.607142857142861</v>
      </c>
      <c r="EE188" s="57">
        <f>Tabla25[[#This Row],[ROS_1DU_COR_COD_ROS_TG_POS]]-Tabla25[[#This Row],[ROS_1DU_COR_COD_ESC_TG_POS]]</f>
        <v>103.63888888888891</v>
      </c>
      <c r="EF188" s="57">
        <f>Tabla25[[#This Row],[ROS_1DU_COR_COD_ROS_TG_TOT]]-Tabla25[[#This Row],[ROS_1DU_COR_COD_ESC_TG_TOT]]</f>
        <v>80.841346153846132</v>
      </c>
      <c r="EG188" s="57">
        <f>Tabla25[[#This Row],[ESC_1DU_COR_COD_ROS_TG_NEG]]-Tabla25[[#This Row],[ESC_1DU_COR_COD_ESC_TG_NEG]]</f>
        <v>-38.305555555555543</v>
      </c>
      <c r="EH188" s="57">
        <f>Tabla25[[#This Row],[ESC_1DU_COR_COD_ROS_TG_NEU]]-Tabla25[[#This Row],[ESC_1DU_COR_COD_ESC_TG_NEU]]</f>
        <v>5.875</v>
      </c>
      <c r="EI188" s="57">
        <f>Tabla25[[#This Row],[ESC_1DU_COR_COD_ROS_TG_POS]]-Tabla25[[#This Row],[ESC_1DU_COR_COD_ESC_TG_POS]]</f>
        <v>-59.425000000000011</v>
      </c>
      <c r="EJ188" s="57">
        <f>Tabla25[[#This Row],[ESC_1DU_COR_COD_ROS_TG_TOT]]-Tabla25[[#This Row],[ESC_1DU_COR_COD_ESC_TG_TOT]]</f>
        <v>-32.089230769230767</v>
      </c>
      <c r="EK188" s="57">
        <f>Tabla25[[#This Row],[PAS_1DU_COR_COD_ROS_TG_NEG]]-Tabla25[[#This Row],[PAS_1DU_COR_COD_ESC_TG_NEG]]</f>
        <v>39.619047619047592</v>
      </c>
      <c r="EL188" s="57">
        <f>Tabla25[[#This Row],[PAS_1DU_COR_COD_ROS_TG_NEU]]-Tabla25[[#This Row],[PAS_1DU_COR_COD_ESC_TG_NEU]]</f>
        <v>66.225000000000023</v>
      </c>
      <c r="EM188" s="57">
        <f>Tabla25[[#This Row],[PAS_1DU_COR_COD_ROS_TG_POS]]-Tabla25[[#This Row],[PAS_1DU_COR_COD_ESC_TG_POS]]</f>
        <v>-46.714285714285722</v>
      </c>
      <c r="EN188" s="57">
        <f>Tabla25[[#This Row],[PAS_1DU_COR_COD_ROS_TG_TOT]]-Tabla25[[#This Row],[PAS_1DU_COR_COD_ESC_TG_TOT]]</f>
        <v>18.607769423558921</v>
      </c>
    </row>
    <row r="189" spans="1:144" x14ac:dyDescent="0.3">
      <c r="A189" s="2" t="s">
        <v>187</v>
      </c>
      <c r="B189" s="2">
        <v>50</v>
      </c>
      <c r="C189" s="2">
        <v>2</v>
      </c>
      <c r="D189" s="2">
        <v>54</v>
      </c>
      <c r="E189" s="19">
        <v>1.6</v>
      </c>
      <c r="F189" s="19">
        <v>473.33333333333331</v>
      </c>
      <c r="G189" s="19">
        <v>1.368421052631579</v>
      </c>
      <c r="H189" s="19">
        <v>367.26666666666665</v>
      </c>
      <c r="I189" s="19">
        <v>2.263157894736842</v>
      </c>
      <c r="J189" s="19">
        <v>753.4666666666667</v>
      </c>
      <c r="K189" s="19">
        <v>1.7413793103448276</v>
      </c>
      <c r="L189" s="19">
        <v>531.35555555555561</v>
      </c>
      <c r="M189" s="21">
        <v>1.65</v>
      </c>
      <c r="N189" s="21">
        <v>387.13333333333333</v>
      </c>
      <c r="O189" s="21">
        <v>1.9473684210526316</v>
      </c>
      <c r="P189" s="21">
        <v>536.5</v>
      </c>
      <c r="Q189" s="21">
        <v>1.631578947368421</v>
      </c>
      <c r="R189" s="21">
        <v>656.16666666666663</v>
      </c>
      <c r="S189" s="21">
        <v>1.7413793103448276</v>
      </c>
      <c r="T189" s="21">
        <v>517.79069767441865</v>
      </c>
      <c r="U189" s="22">
        <v>2.4444444444444446</v>
      </c>
      <c r="V189" s="22">
        <v>680.75</v>
      </c>
      <c r="W189" s="22">
        <v>2.5555555555555554</v>
      </c>
      <c r="X189" s="22">
        <v>765.57142857142856</v>
      </c>
      <c r="Y189" s="22">
        <v>2.6666666666666665</v>
      </c>
      <c r="Z189" s="22">
        <v>904.57142857142856</v>
      </c>
      <c r="AA189" s="22">
        <v>2.5555555555555554</v>
      </c>
      <c r="AB189" s="22">
        <v>778.9545454545455</v>
      </c>
      <c r="AC189" s="24">
        <v>2.1111111111111112</v>
      </c>
      <c r="AD189" s="24">
        <v>1072.5999999999999</v>
      </c>
      <c r="AE189" s="24">
        <v>2.3333333333333335</v>
      </c>
      <c r="AF189" s="24">
        <v>588.375</v>
      </c>
      <c r="AG189" s="24">
        <v>2.2222222222222223</v>
      </c>
      <c r="AH189" s="24">
        <v>705.57142857142856</v>
      </c>
      <c r="AI189" s="24">
        <v>2.2222222222222223</v>
      </c>
      <c r="AJ189" s="24">
        <v>750.45</v>
      </c>
      <c r="AK189" s="26">
        <v>2.5555555555555554</v>
      </c>
      <c r="AL189" s="26">
        <v>1142.3333333333333</v>
      </c>
      <c r="AM189" s="26">
        <v>3</v>
      </c>
      <c r="AN189" s="26">
        <v>973.42857142857144</v>
      </c>
      <c r="AO189" s="26">
        <v>2.1111111111111112</v>
      </c>
      <c r="AP189" s="26">
        <v>827</v>
      </c>
      <c r="AQ189" s="26">
        <v>2.5714285714285716</v>
      </c>
      <c r="AR189" s="26">
        <v>980.52631578947364</v>
      </c>
      <c r="AS189" s="28">
        <v>4.2222222222222223</v>
      </c>
      <c r="AT189" s="28">
        <v>1042.6666666666667</v>
      </c>
      <c r="AU189" s="28">
        <v>1.5</v>
      </c>
      <c r="AV189" s="28">
        <v>669.66666666666663</v>
      </c>
      <c r="AW189" s="28">
        <v>3.8888888888888888</v>
      </c>
      <c r="AX189" s="28">
        <v>1186.75</v>
      </c>
      <c r="AY189" s="28">
        <v>3.1428571428571428</v>
      </c>
      <c r="AZ189" s="28">
        <v>995.47826086956525</v>
      </c>
      <c r="BA189" s="33">
        <f>Tabla25[[#This Row],[ROS_NUM_COR_COD_ROS_TG_NEG]]-Tabla25[[#This Row],[PAS_NUM_COR_COD_ROS_TG_NEG]]</f>
        <v>2.5722222222222224</v>
      </c>
      <c r="BB189" s="33">
        <f>Tabla25[[#This Row],[ROS_DUR_COR_COD_ROS_TG_NEG]]-Tabla25[[#This Row],[PAS_DUR_COR_COD_ROS_TG_NEG]]</f>
        <v>655.53333333333342</v>
      </c>
      <c r="BC189" s="33">
        <f>Tabla25[[#This Row],[ROS_NUM_COR_COD_ROS_TG_NEU]]-Tabla25[[#This Row],[PAS_NUM_COR_COD_ROS_TG_NEU]]</f>
        <v>-0.44736842105263164</v>
      </c>
      <c r="BD189" s="33">
        <f>Tabla25[[#This Row],[ROS_DUR_COR_COD_ROS_TG_NEU]]-Tabla25[[#This Row],[PAS_DUR_COR_COD_ROS_TG_NEU]]</f>
        <v>133.16666666666663</v>
      </c>
      <c r="BE189" s="33">
        <f>Tabla25[[#This Row],[ROS_NUM_COR_COD_ROS_TG_POS]]-Tabla25[[#This Row],[PAS_NUM_COR_COD_ROS_TG_POS]]</f>
        <v>2.257309941520468</v>
      </c>
      <c r="BF189" s="33">
        <f>Tabla25[[#This Row],[ROS_DUR_COR_COD_ROS_TG_POS]]-Tabla25[[#This Row],[PAS_DUR_COR_COD_ROS_TG_POS]]</f>
        <v>530.58333333333337</v>
      </c>
      <c r="BG189" s="33">
        <f>Tabla25[[#This Row],[ROS_NUM_COR_COD_ROS_TG_TOT]]-Tabla25[[#This Row],[PAS_NUM_COR_COD_ROS_TG_TOT]]</f>
        <v>1.4014778325123152</v>
      </c>
      <c r="BH189" s="33">
        <f>Tabla25[[#This Row],[ROS_DUR_COR_COD_ROS_TG_TOT]]-Tabla25[[#This Row],[PAS_DUR_COR_COD_ROS_TG_TOT]]</f>
        <v>477.68756319514659</v>
      </c>
      <c r="BI189" s="30">
        <f>Tabla25[[#This Row],[ROS_NUM_COR_COD_ESC_TG_NEG]]-Tabla25[[#This Row],[PAS_NUM_COR_COD_ESC_TG_NEG]]</f>
        <v>0.95555555555555527</v>
      </c>
      <c r="BJ189" s="30">
        <f>Tabla25[[#This Row],[ROS_DUR_COR_COD_ESC_TG_NEG]]-Tabla25[[#This Row],[PAS_DUR_COR_COD_ESC_TG_NEG]]</f>
        <v>669</v>
      </c>
      <c r="BK189" s="30">
        <f>Tabla25[[#This Row],[ROS_NUM_COR_COD_ESC_TG_NEU]]-Tabla25[[#This Row],[PAS_NUM_COR_COD_ESC_TG_NEU]]</f>
        <v>1.631578947368421</v>
      </c>
      <c r="BL189" s="30">
        <f>Tabla25[[#This Row],[ROS_DUR_COR_COD_ESC_TG_NEU]]-Tabla25[[#This Row],[PAS_DUR_COR_COD_ESC_TG_NEU]]</f>
        <v>606.16190476190479</v>
      </c>
      <c r="BM189" s="30">
        <f>Tabla25[[#This Row],[ROS_NUM_COR_COD_ESC_TG_POS]]-Tabla25[[#This Row],[PAS_NUM_COR_COD_ESC_TG_POS]]</f>
        <v>-0.15204678362573087</v>
      </c>
      <c r="BN189" s="30">
        <f>Tabla25[[#This Row],[ROS_DUR_COR_COD_ESC_TG_POS]]-Tabla25[[#This Row],[PAS_DUR_COR_COD_ESC_TG_POS]]</f>
        <v>73.533333333333303</v>
      </c>
      <c r="BO189" s="30">
        <f>Tabla25[[#This Row],[ROS_NUM_COR_COD_ESC_TG_TOT]]-Tabla25[[#This Row],[PAS_NUM_COR_COD_ESC_TG_TOT]]</f>
        <v>0.83004926108374399</v>
      </c>
      <c r="BP189" s="30">
        <f>Tabla25[[#This Row],[ROS_DUR_COR_COD_ESC_TG_TOT]]-Tabla25[[#This Row],[PAS_DUR_COR_COD_ESC_TG_TOT]]</f>
        <v>449.17076023391803</v>
      </c>
      <c r="BQ189" s="36">
        <f>Tabla25[[#This Row],[PAS_NUM_COR_COD_ROS_TG_NEG]]-Tabla25[[#This Row],[ESC_NUM_COR_COD_ROS_TG_NEG]]</f>
        <v>-0.46111111111111125</v>
      </c>
      <c r="BR189" s="36">
        <f>Tabla25[[#This Row],[PAS_DUR_COR_COD_ROS_TG_NEG]]-Tabla25[[#This Row],[ESC_DUR_COR_COD_ROS_TG_NEG]]</f>
        <v>-685.46666666666658</v>
      </c>
      <c r="BS189" s="36">
        <f>Tabla25[[#This Row],[PAS_NUM_COR_COD_ROS_TG_NEU]]-Tabla25[[#This Row],[ESC_NUM_COR_COD_ROS_TG_NEU]]</f>
        <v>-0.38596491228070184</v>
      </c>
      <c r="BT189" s="36">
        <f>Tabla25[[#This Row],[PAS_DUR_COR_COD_ROS_TG_NEU]]-Tabla25[[#This Row],[ESC_DUR_COR_COD_ROS_TG_NEU]]</f>
        <v>-51.875</v>
      </c>
      <c r="BU189" s="36">
        <f>Tabla25[[#This Row],[PAS_NUM_COR_COD_ROS_TG_POS]]-Tabla25[[#This Row],[ESC_NUM_COR_COD_ROS_TG_POS]]</f>
        <v>-0.5906432748538013</v>
      </c>
      <c r="BV189" s="36">
        <f>Tabla25[[#This Row],[PAS_DUR_COR_COD_ROS_TG_POS]]-Tabla25[[#This Row],[ESC_DUR_COR_COD_ROS_TG_POS]]</f>
        <v>-49.404761904761926</v>
      </c>
      <c r="BW189" s="36">
        <f>Tabla25[[#This Row],[PAS_NUM_COR_COD_ROS_TG_TOT]]-Tabla25[[#This Row],[ESC_NUM_COR_COD_ROS_TG_TOT]]</f>
        <v>-0.4808429118773947</v>
      </c>
      <c r="BX189" s="36">
        <f>Tabla25[[#This Row],[PAS_DUR_COR_COD_ROS_TG_TOT]]-Tabla25[[#This Row],[ESC_DUR_COR_COD_ROS_TG_TOT]]</f>
        <v>-232.65930232558139</v>
      </c>
      <c r="BY189" s="39">
        <f>Tabla25[[#This Row],[PAS_NUM_COR_COD_ESC_TG_NEG]]-Tabla25[[#This Row],[ESC_NUM_COR_COD_ESC_TG_NEG]]</f>
        <v>-0.84444444444444455</v>
      </c>
      <c r="BZ189" s="39">
        <f>Tabla25[[#This Row],[PAS_DUR_COR_COD_ESC_TG_NEG]]-Tabla25[[#This Row],[ESC_DUR_COR_COD_ESC_TG_NEG]]</f>
        <v>-207.41666666666669</v>
      </c>
      <c r="CA189" s="39">
        <f>Tabla25[[#This Row],[PAS_NUM_COR_COD_ESC_TG_NEU]]-Tabla25[[#This Row],[ESC_NUM_COR_COD_ESC_TG_NEU]]</f>
        <v>-1.1871345029239764</v>
      </c>
      <c r="CB189" s="39">
        <f>Tabla25[[#This Row],[PAS_DUR_COR_COD_ESC_TG_NEU]]-Tabla25[[#This Row],[ESC_DUR_COR_COD_ESC_TG_NEU]]</f>
        <v>-398.3047619047619</v>
      </c>
      <c r="CC189" s="39">
        <f>Tabla25[[#This Row],[PAS_NUM_COR_COD_ESC_TG_POS]]-Tabla25[[#This Row],[ESC_NUM_COR_COD_ESC_TG_POS]]</f>
        <v>-0.40350877192982448</v>
      </c>
      <c r="CD189" s="39">
        <f>Tabla25[[#This Row],[PAS_DUR_COR_COD_ESC_TG_POS]]-Tabla25[[#This Row],[ESC_DUR_COR_COD_ESC_TG_POS]]</f>
        <v>-151.10476190476186</v>
      </c>
      <c r="CE189" s="39">
        <f>Tabla25[[#This Row],[PAS_NUM_COR_COD_ESC_TG_TOT]]-Tabla25[[#This Row],[ESC_NUM_COR_COD_ESC_TG_TOT]]</f>
        <v>-0.81417624521072773</v>
      </c>
      <c r="CF189" s="39">
        <f>Tabla25[[#This Row],[PAS_DUR_COR_COD_ESC_TG_TOT]]-Tabla25[[#This Row],[ESC_DUR_COR_COD_ESC_TG_TOT]]</f>
        <v>-247.59898989898988</v>
      </c>
      <c r="CG189" s="42">
        <f>Tabla25[[#This Row],[PAS_NUM_COR_COD_ROS_TG_NEG]]-Tabla25[[#This Row],[PAS_NUM_COR_COD_ESC_TG_NEG]]</f>
        <v>4.9999999999999822E-2</v>
      </c>
      <c r="CH189" s="42">
        <f>Tabla25[[#This Row],[PAS_NUM_COR_COD_ROS_TG_NEU]]-Tabla25[[#This Row],[PAS_NUM_COR_COD_ESC_TG_NEU]]</f>
        <v>0.57894736842105265</v>
      </c>
      <c r="CI189" s="42">
        <f>Tabla25[[#This Row],[PAS_NUM_COR_COD_ROS_TG_POS]]-Tabla25[[#This Row],[PAS_NUM_COR_COD_ESC_TG_POS]]</f>
        <v>-0.63157894736842102</v>
      </c>
      <c r="CJ189" s="42">
        <f>Tabla25[[#This Row],[PAS_NUM_COR_COD_ROS_TG_TOT]]-Tabla25[[#This Row],[PAS_NUM_COR_COD_ESC_TG_TOT]]</f>
        <v>0</v>
      </c>
      <c r="CK189" s="42">
        <f>Tabla25[[#This Row],[PAS_DUR_COR_COD_ROS_TG_NEG]]-Tabla25[[#This Row],[PAS_DUR_COR_COD_ESC_TG_NEG]]</f>
        <v>-86.199999999999989</v>
      </c>
      <c r="CL189" s="42">
        <f>Tabla25[[#This Row],[PAS_DUR_COR_COD_ROS_TG_NEU]]-Tabla25[[#This Row],[PAS_DUR_COR_COD_ESC_TG_NEU]]</f>
        <v>169.23333333333335</v>
      </c>
      <c r="CM189" s="42">
        <f>Tabla25[[#This Row],[PAS_DUR_COR_COD_ROS_TG_POS]]-Tabla25[[#This Row],[PAS_DUR_COR_COD_ESC_TG_POS]]</f>
        <v>-97.300000000000068</v>
      </c>
      <c r="CN189" s="42">
        <f>Tabla25[[#This Row],[PAS_DUR_COR_COD_ROS_TG_TOT]]-Tabla25[[#This Row],[PAS_DUR_COR_COD_ESC_TG_TOT]]</f>
        <v>-13.564857881136959</v>
      </c>
      <c r="CO189" s="44">
        <f>Tabla25[[#This Row],[ESC_NUM_COR_COD_ROS_TG_NEG]]-Tabla25[[#This Row],[ESC_NUM_COR_COD_ESC_TG_NEG]]</f>
        <v>-0.33333333333333348</v>
      </c>
      <c r="CP189" s="44">
        <f>Tabla25[[#This Row],[ESC_NUM_COR_COD_ROS_TG_NEU]]-Tabla25[[#This Row],[ESC_NUM_COR_COD_ESC_TG_NEU]]</f>
        <v>-0.22222222222222188</v>
      </c>
      <c r="CQ189" s="44">
        <f>Tabla25[[#This Row],[ESC_NUM_COR_COD_ROS_TG_POS]]-Tabla25[[#This Row],[ESC_NUM_COR_COD_ESC_TG_POS]]</f>
        <v>-0.4444444444444442</v>
      </c>
      <c r="CR189" s="44">
        <f>Tabla25[[#This Row],[ESC_NUM_COR_COD_ROS_TG_TOT]]-Tabla25[[#This Row],[ESC_NUM_COR_COD_ESC_TG_TOT]]</f>
        <v>-0.33333333333333304</v>
      </c>
      <c r="CS189" s="44">
        <f>Tabla25[[#This Row],[ESC_DUR_COR_COD_ROS_TG_NEG]]-Tabla25[[#This Row],[ESC_DUR_COR_COD_ESC_TG_NEG]]</f>
        <v>391.84999999999991</v>
      </c>
      <c r="CT189" s="44">
        <f>Tabla25[[#This Row],[ESC_DUR_COR_COD_ROS_TG_NEU]]-Tabla25[[#This Row],[ESC_DUR_COR_COD_ESC_TG_NEU]]</f>
        <v>-177.19642857142856</v>
      </c>
      <c r="CU189" s="44">
        <f>Tabla25[[#This Row],[ESC_DUR_COR_COD_ROS_TG_POS]]-Tabla25[[#This Row],[ESC_DUR_COR_COD_ESC_TG_POS]]</f>
        <v>-199</v>
      </c>
      <c r="CV189" s="44">
        <f>Tabla25[[#This Row],[ESC_DUR_COR_COD_ROS_TG_TOT]]-Tabla25[[#This Row],[ESC_DUR_COR_COD_ESC_TG_TOT]]</f>
        <v>-28.50454545454545</v>
      </c>
      <c r="CW189" s="47">
        <f>Tabla25[[#This Row],[ROS_NUM_COR_COD_ROS_TG_NEG]]-Tabla25[[#This Row],[ROS_NUM_COR_COD_ESC_TG_NEG]]</f>
        <v>1.666666666666667</v>
      </c>
      <c r="CX189" s="47">
        <f>Tabla25[[#This Row],[ROS_NUM_COR_COD_ROS_TG_NEU]]-Tabla25[[#This Row],[ROS_NUM_COR_COD_ESC_TG_NEU]]</f>
        <v>-1.5</v>
      </c>
      <c r="CY189" s="47">
        <f>Tabla25[[#This Row],[ROS_NUM_COR_COD_ROS_TG_POS]]-Tabla25[[#This Row],[ROS_NUM_COR_COD_ESC_TG_POS]]</f>
        <v>1.7777777777777777</v>
      </c>
      <c r="CZ189" s="47">
        <f>Tabla25[[#This Row],[ROS_NUM_COR_COD_ROS_TG_TOT]]-Tabla25[[#This Row],[ROS_NUM_COR_COD_ESC_TG_TOT]]</f>
        <v>0.57142857142857117</v>
      </c>
      <c r="DA189" s="47">
        <f>Tabla25[[#This Row],[ROS_DUR_COR_COD_ROS_TG_NEG]]-Tabla25[[#This Row],[ROS_DUR_COR_COD_ESC_TG_NEG]]</f>
        <v>-99.666666666666515</v>
      </c>
      <c r="DB189" s="47">
        <f>Tabla25[[#This Row],[ROS_DUR_COR_COD_ROS_TG_NEU]]-Tabla25[[#This Row],[ROS_DUR_COR_COD_ESC_TG_NEU]]</f>
        <v>-303.76190476190482</v>
      </c>
      <c r="DC189" s="47">
        <f>Tabla25[[#This Row],[ROS_DUR_COR_COD_ROS_TG_POS]]-Tabla25[[#This Row],[ROS_DUR_COR_COD_ESC_TG_POS]]</f>
        <v>359.75</v>
      </c>
      <c r="DD189" s="47">
        <f>Tabla25[[#This Row],[ROS_DUR_COR_COD_ROS_TG_TOT]]-Tabla25[[#This Row],[ROS_DUR_COR_COD_ESC_TG_TOT]]</f>
        <v>14.951945080091605</v>
      </c>
      <c r="DE189" s="57">
        <v>258.55555555555554</v>
      </c>
      <c r="DF189" s="57">
        <v>306.66666666666669</v>
      </c>
      <c r="DG189" s="57">
        <v>277</v>
      </c>
      <c r="DH189" s="57">
        <v>277.52173913043481</v>
      </c>
      <c r="DI189" s="57">
        <v>311.5</v>
      </c>
      <c r="DJ189" s="57">
        <v>209.71428571428572</v>
      </c>
      <c r="DK189" s="57">
        <v>266.83333333333331</v>
      </c>
      <c r="DL189" s="57">
        <v>259.89473684210526</v>
      </c>
      <c r="DM189" s="57">
        <v>244</v>
      </c>
      <c r="DN189" s="57">
        <v>221</v>
      </c>
      <c r="DO189" s="57">
        <v>223.57142857142858</v>
      </c>
      <c r="DP189" s="57">
        <v>227.65</v>
      </c>
      <c r="DQ189" s="57">
        <v>266.5</v>
      </c>
      <c r="DR189" s="57">
        <v>230.14285714285714</v>
      </c>
      <c r="DS189" s="57">
        <v>289.14285714285717</v>
      </c>
      <c r="DT189" s="57">
        <v>262.13636363636363</v>
      </c>
      <c r="DU189" s="57">
        <v>175.33333333333334</v>
      </c>
      <c r="DV189" s="57">
        <v>241.375</v>
      </c>
      <c r="DW189" s="57">
        <v>228.33333333333334</v>
      </c>
      <c r="DX189" s="57">
        <v>214.69767441860466</v>
      </c>
      <c r="DY189" s="57">
        <v>209</v>
      </c>
      <c r="DZ189" s="57">
        <v>195.6</v>
      </c>
      <c r="EA189" s="57">
        <v>247.86666666666667</v>
      </c>
      <c r="EB189" s="57">
        <v>217.48888888888888</v>
      </c>
      <c r="EC189" s="57">
        <f>Tabla25[[#This Row],[ROS_1DU_COR_COD_ROS_TG_NEG]]-Tabla25[[#This Row],[ROS_1DU_COR_COD_ESC_TG_NEG]]</f>
        <v>-52.944444444444457</v>
      </c>
      <c r="ED189" s="57">
        <f>Tabla25[[#This Row],[ROS_1DU_COR_COD_ROS_TG_NEU]]-Tabla25[[#This Row],[ROS_1DU_COR_COD_ESC_TG_NEU]]</f>
        <v>96.952380952380963</v>
      </c>
      <c r="EE189" s="57">
        <f>Tabla25[[#This Row],[ROS_1DU_COR_COD_ROS_TG_POS]]-Tabla25[[#This Row],[ROS_1DU_COR_COD_ESC_TG_POS]]</f>
        <v>10.166666666666686</v>
      </c>
      <c r="EF189" s="57">
        <f>Tabla25[[#This Row],[ROS_1DU_COR_COD_ROS_TG_TOT]]-Tabla25[[#This Row],[ROS_1DU_COR_COD_ESC_TG_TOT]]</f>
        <v>17.62700228832955</v>
      </c>
      <c r="EG189" s="57">
        <f>Tabla25[[#This Row],[ESC_1DU_COR_COD_ROS_TG_NEG]]-Tabla25[[#This Row],[ESC_1DU_COR_COD_ESC_TG_NEG]]</f>
        <v>-22.5</v>
      </c>
      <c r="EH189" s="57">
        <f>Tabla25[[#This Row],[ESC_1DU_COR_COD_ROS_TG_NEU]]-Tabla25[[#This Row],[ESC_1DU_COR_COD_ESC_TG_NEU]]</f>
        <v>-9.1428571428571388</v>
      </c>
      <c r="EI189" s="57">
        <f>Tabla25[[#This Row],[ESC_1DU_COR_COD_ROS_TG_POS]]-Tabla25[[#This Row],[ESC_1DU_COR_COD_ESC_TG_POS]]</f>
        <v>-65.571428571428584</v>
      </c>
      <c r="EJ189" s="57">
        <f>Tabla25[[#This Row],[ESC_1DU_COR_COD_ROS_TG_TOT]]-Tabla25[[#This Row],[ESC_1DU_COR_COD_ESC_TG_TOT]]</f>
        <v>-34.48636363636362</v>
      </c>
      <c r="EK189" s="57">
        <f>Tabla25[[#This Row],[PAS_1DU_COR_COD_ROS_TG_NEG]]-Tabla25[[#This Row],[PAS_1DU_COR_COD_ESC_TG_NEG]]</f>
        <v>-33.666666666666657</v>
      </c>
      <c r="EL189" s="57">
        <f>Tabla25[[#This Row],[PAS_1DU_COR_COD_ROS_TG_NEU]]-Tabla25[[#This Row],[PAS_1DU_COR_COD_ESC_TG_NEU]]</f>
        <v>45.775000000000006</v>
      </c>
      <c r="EM189" s="57">
        <f>Tabla25[[#This Row],[PAS_1DU_COR_COD_ROS_TG_POS]]-Tabla25[[#This Row],[PAS_1DU_COR_COD_ESC_TG_POS]]</f>
        <v>-19.533333333333331</v>
      </c>
      <c r="EN189" s="57">
        <f>Tabla25[[#This Row],[PAS_1DU_COR_COD_ROS_TG_TOT]]-Tabla25[[#This Row],[PAS_1DU_COR_COD_ESC_TG_TOT]]</f>
        <v>-2.791214470284217</v>
      </c>
    </row>
    <row r="190" spans="1:144" x14ac:dyDescent="0.3">
      <c r="A190" s="2" t="s">
        <v>188</v>
      </c>
      <c r="B190" s="2">
        <v>50</v>
      </c>
      <c r="C190" s="2">
        <v>2</v>
      </c>
      <c r="D190" s="2">
        <v>52</v>
      </c>
      <c r="E190" s="19">
        <v>2.1052631578947367</v>
      </c>
      <c r="F190" s="19">
        <v>938.5454545454545</v>
      </c>
      <c r="G190" s="19">
        <v>1.4</v>
      </c>
      <c r="H190" s="19">
        <v>704.36363636363637</v>
      </c>
      <c r="I190" s="19">
        <v>1.65</v>
      </c>
      <c r="J190" s="19">
        <v>490.23076923076923</v>
      </c>
      <c r="K190" s="19">
        <v>1.7118644067796611</v>
      </c>
      <c r="L190" s="19">
        <v>698.42857142857144</v>
      </c>
      <c r="M190" s="21">
        <v>1.263157894736842</v>
      </c>
      <c r="N190" s="21">
        <v>526.36363636363637</v>
      </c>
      <c r="O190" s="21">
        <v>1.9</v>
      </c>
      <c r="P190" s="21">
        <v>786.7</v>
      </c>
      <c r="Q190" s="21">
        <v>2.2999999999999998</v>
      </c>
      <c r="R190" s="21">
        <v>477.84210526315792</v>
      </c>
      <c r="S190" s="21">
        <v>1.8305084745762712</v>
      </c>
      <c r="T190" s="21">
        <v>568.4</v>
      </c>
      <c r="U190" s="22">
        <v>2.7777777777777777</v>
      </c>
      <c r="V190" s="22">
        <v>784.5</v>
      </c>
      <c r="W190" s="22">
        <v>2.5</v>
      </c>
      <c r="X190" s="22">
        <v>1166.8333333333333</v>
      </c>
      <c r="Y190" s="22">
        <v>1.7</v>
      </c>
      <c r="Z190" s="22">
        <v>729</v>
      </c>
      <c r="AA190" s="22">
        <v>2.3103448275862069</v>
      </c>
      <c r="AB190" s="22">
        <v>882.55</v>
      </c>
      <c r="AC190" s="24">
        <v>3.5555555555555554</v>
      </c>
      <c r="AD190" s="24">
        <v>1170</v>
      </c>
      <c r="AE190" s="24">
        <v>2.9</v>
      </c>
      <c r="AF190" s="24">
        <v>1190.5</v>
      </c>
      <c r="AG190" s="24">
        <v>3.3</v>
      </c>
      <c r="AH190" s="24">
        <v>1744.8</v>
      </c>
      <c r="AI190" s="24">
        <v>3.2413793103448274</v>
      </c>
      <c r="AJ190" s="24">
        <v>1346.2941176470588</v>
      </c>
      <c r="AK190" s="26">
        <v>1.8888888888888888</v>
      </c>
      <c r="AL190" s="26">
        <v>825.83333333333337</v>
      </c>
      <c r="AM190" s="26">
        <v>2.2999999999999998</v>
      </c>
      <c r="AN190" s="26">
        <v>780.88888888888891</v>
      </c>
      <c r="AO190" s="26">
        <v>2.2000000000000002</v>
      </c>
      <c r="AP190" s="26">
        <v>678.57142857142856</v>
      </c>
      <c r="AQ190" s="26">
        <v>2.1379310344827585</v>
      </c>
      <c r="AR190" s="26">
        <v>760.59090909090912</v>
      </c>
      <c r="AS190" s="28">
        <v>4.8888888888888893</v>
      </c>
      <c r="AT190" s="28">
        <v>1431.2222222222222</v>
      </c>
      <c r="AU190" s="28">
        <v>4.7</v>
      </c>
      <c r="AV190" s="28">
        <v>1472</v>
      </c>
      <c r="AW190" s="28">
        <v>5.4</v>
      </c>
      <c r="AX190" s="28">
        <v>1656.2</v>
      </c>
      <c r="AY190" s="28">
        <v>5</v>
      </c>
      <c r="AZ190" s="28">
        <v>1524.6785714285713</v>
      </c>
      <c r="BA190" s="33">
        <f>Tabla25[[#This Row],[ROS_NUM_COR_COD_ROS_TG_NEG]]-Tabla25[[#This Row],[PAS_NUM_COR_COD_ROS_TG_NEG]]</f>
        <v>3.6257309941520472</v>
      </c>
      <c r="BB190" s="33">
        <f>Tabla25[[#This Row],[ROS_DUR_COR_COD_ROS_TG_NEG]]-Tabla25[[#This Row],[PAS_DUR_COR_COD_ROS_TG_NEG]]</f>
        <v>904.8585858585858</v>
      </c>
      <c r="BC190" s="33">
        <f>Tabla25[[#This Row],[ROS_NUM_COR_COD_ROS_TG_NEU]]-Tabla25[[#This Row],[PAS_NUM_COR_COD_ROS_TG_NEU]]</f>
        <v>2.8000000000000003</v>
      </c>
      <c r="BD190" s="33">
        <f>Tabla25[[#This Row],[ROS_DUR_COR_COD_ROS_TG_NEU]]-Tabla25[[#This Row],[PAS_DUR_COR_COD_ROS_TG_NEU]]</f>
        <v>685.3</v>
      </c>
      <c r="BE190" s="33">
        <f>Tabla25[[#This Row],[ROS_NUM_COR_COD_ROS_TG_POS]]-Tabla25[[#This Row],[PAS_NUM_COR_COD_ROS_TG_POS]]</f>
        <v>3.1000000000000005</v>
      </c>
      <c r="BF190" s="33">
        <f>Tabla25[[#This Row],[ROS_DUR_COR_COD_ROS_TG_POS]]-Tabla25[[#This Row],[PAS_DUR_COR_COD_ROS_TG_POS]]</f>
        <v>1178.3578947368421</v>
      </c>
      <c r="BG190" s="33">
        <f>Tabla25[[#This Row],[ROS_NUM_COR_COD_ROS_TG_TOT]]-Tabla25[[#This Row],[PAS_NUM_COR_COD_ROS_TG_TOT]]</f>
        <v>3.1694915254237288</v>
      </c>
      <c r="BH190" s="33">
        <f>Tabla25[[#This Row],[ROS_DUR_COR_COD_ROS_TG_TOT]]-Tabla25[[#This Row],[PAS_DUR_COR_COD_ROS_TG_TOT]]</f>
        <v>956.27857142857135</v>
      </c>
      <c r="BI190" s="30">
        <f>Tabla25[[#This Row],[ROS_NUM_COR_COD_ESC_TG_NEG]]-Tabla25[[#This Row],[PAS_NUM_COR_COD_ESC_TG_NEG]]</f>
        <v>-0.21637426900584789</v>
      </c>
      <c r="BJ190" s="30">
        <f>Tabla25[[#This Row],[ROS_DUR_COR_COD_ESC_TG_NEG]]-Tabla25[[#This Row],[PAS_DUR_COR_COD_ESC_TG_NEG]]</f>
        <v>-112.71212121212113</v>
      </c>
      <c r="BK190" s="30">
        <f>Tabla25[[#This Row],[ROS_NUM_COR_COD_ESC_TG_NEU]]-Tabla25[[#This Row],[PAS_NUM_COR_COD_ESC_TG_NEU]]</f>
        <v>0.89999999999999991</v>
      </c>
      <c r="BL190" s="30">
        <f>Tabla25[[#This Row],[ROS_DUR_COR_COD_ESC_TG_NEU]]-Tabla25[[#This Row],[PAS_DUR_COR_COD_ESC_TG_NEU]]</f>
        <v>76.52525252525254</v>
      </c>
      <c r="BM190" s="30">
        <f>Tabla25[[#This Row],[ROS_NUM_COR_COD_ESC_TG_POS]]-Tabla25[[#This Row],[PAS_NUM_COR_COD_ESC_TG_POS]]</f>
        <v>0.55000000000000027</v>
      </c>
      <c r="BN190" s="30">
        <f>Tabla25[[#This Row],[ROS_DUR_COR_COD_ESC_TG_POS]]-Tabla25[[#This Row],[PAS_DUR_COR_COD_ESC_TG_POS]]</f>
        <v>188.34065934065933</v>
      </c>
      <c r="BO190" s="30">
        <f>Tabla25[[#This Row],[ROS_NUM_COR_COD_ESC_TG_TOT]]-Tabla25[[#This Row],[PAS_NUM_COR_COD_ESC_TG_TOT]]</f>
        <v>0.42606662770309733</v>
      </c>
      <c r="BP190" s="30">
        <f>Tabla25[[#This Row],[ROS_DUR_COR_COD_ESC_TG_TOT]]-Tabla25[[#This Row],[PAS_DUR_COR_COD_ESC_TG_TOT]]</f>
        <v>62.162337662337677</v>
      </c>
      <c r="BQ190" s="36">
        <f>Tabla25[[#This Row],[PAS_NUM_COR_COD_ROS_TG_NEG]]-Tabla25[[#This Row],[ESC_NUM_COR_COD_ROS_TG_NEG]]</f>
        <v>-2.2923976608187133</v>
      </c>
      <c r="BR190" s="36">
        <f>Tabla25[[#This Row],[PAS_DUR_COR_COD_ROS_TG_NEG]]-Tabla25[[#This Row],[ESC_DUR_COR_COD_ROS_TG_NEG]]</f>
        <v>-643.63636363636363</v>
      </c>
      <c r="BS190" s="36">
        <f>Tabla25[[#This Row],[PAS_NUM_COR_COD_ROS_TG_NEU]]-Tabla25[[#This Row],[ESC_NUM_COR_COD_ROS_TG_NEU]]</f>
        <v>-1</v>
      </c>
      <c r="BT190" s="36">
        <f>Tabla25[[#This Row],[PAS_DUR_COR_COD_ROS_TG_NEU]]-Tabla25[[#This Row],[ESC_DUR_COR_COD_ROS_TG_NEU]]</f>
        <v>-403.79999999999995</v>
      </c>
      <c r="BU190" s="36">
        <f>Tabla25[[#This Row],[PAS_NUM_COR_COD_ROS_TG_POS]]-Tabla25[[#This Row],[ESC_NUM_COR_COD_ROS_TG_POS]]</f>
        <v>-1</v>
      </c>
      <c r="BV190" s="36">
        <f>Tabla25[[#This Row],[PAS_DUR_COR_COD_ROS_TG_POS]]-Tabla25[[#This Row],[ESC_DUR_COR_COD_ROS_TG_POS]]</f>
        <v>-1266.957894736842</v>
      </c>
      <c r="BW190" s="36">
        <f>Tabla25[[#This Row],[PAS_NUM_COR_COD_ROS_TG_TOT]]-Tabla25[[#This Row],[ESC_NUM_COR_COD_ROS_TG_TOT]]</f>
        <v>-1.4108708357685562</v>
      </c>
      <c r="BX190" s="36">
        <f>Tabla25[[#This Row],[PAS_DUR_COR_COD_ROS_TG_TOT]]-Tabla25[[#This Row],[ESC_DUR_COR_COD_ROS_TG_TOT]]</f>
        <v>-777.89411764705881</v>
      </c>
      <c r="BY190" s="39">
        <f>Tabla25[[#This Row],[PAS_NUM_COR_COD_ESC_TG_NEG]]-Tabla25[[#This Row],[ESC_NUM_COR_COD_ESC_TG_NEG]]</f>
        <v>-0.67251461988304095</v>
      </c>
      <c r="BZ190" s="39">
        <f>Tabla25[[#This Row],[PAS_DUR_COR_COD_ESC_TG_NEG]]-Tabla25[[#This Row],[ESC_DUR_COR_COD_ESC_TG_NEG]]</f>
        <v>154.0454545454545</v>
      </c>
      <c r="CA190" s="39">
        <f>Tabla25[[#This Row],[PAS_NUM_COR_COD_ESC_TG_NEU]]-Tabla25[[#This Row],[ESC_NUM_COR_COD_ESC_TG_NEU]]</f>
        <v>-1.1000000000000001</v>
      </c>
      <c r="CB190" s="39">
        <f>Tabla25[[#This Row],[PAS_DUR_COR_COD_ESC_TG_NEU]]-Tabla25[[#This Row],[ESC_DUR_COR_COD_ESC_TG_NEU]]</f>
        <v>-462.46969696969688</v>
      </c>
      <c r="CC190" s="39">
        <f>Tabla25[[#This Row],[PAS_NUM_COR_COD_ESC_TG_POS]]-Tabla25[[#This Row],[ESC_NUM_COR_COD_ESC_TG_POS]]</f>
        <v>-5.0000000000000044E-2</v>
      </c>
      <c r="CD190" s="39">
        <f>Tabla25[[#This Row],[PAS_DUR_COR_COD_ESC_TG_POS]]-Tabla25[[#This Row],[ESC_DUR_COR_COD_ESC_TG_POS]]</f>
        <v>-238.76923076923077</v>
      </c>
      <c r="CE190" s="39">
        <f>Tabla25[[#This Row],[PAS_NUM_COR_COD_ESC_TG_TOT]]-Tabla25[[#This Row],[ESC_NUM_COR_COD_ESC_TG_TOT]]</f>
        <v>-0.59848042080654573</v>
      </c>
      <c r="CF190" s="39">
        <f>Tabla25[[#This Row],[PAS_DUR_COR_COD_ESC_TG_TOT]]-Tabla25[[#This Row],[ESC_DUR_COR_COD_ESC_TG_TOT]]</f>
        <v>-184.12142857142851</v>
      </c>
      <c r="CG190" s="42">
        <f>Tabla25[[#This Row],[PAS_NUM_COR_COD_ROS_TG_NEG]]-Tabla25[[#This Row],[PAS_NUM_COR_COD_ESC_TG_NEG]]</f>
        <v>-0.84210526315789469</v>
      </c>
      <c r="CH190" s="42">
        <f>Tabla25[[#This Row],[PAS_NUM_COR_COD_ROS_TG_NEU]]-Tabla25[[#This Row],[PAS_NUM_COR_COD_ESC_TG_NEU]]</f>
        <v>0.5</v>
      </c>
      <c r="CI190" s="42">
        <f>Tabla25[[#This Row],[PAS_NUM_COR_COD_ROS_TG_POS]]-Tabla25[[#This Row],[PAS_NUM_COR_COD_ESC_TG_POS]]</f>
        <v>0.64999999999999991</v>
      </c>
      <c r="CJ190" s="42">
        <f>Tabla25[[#This Row],[PAS_NUM_COR_COD_ROS_TG_TOT]]-Tabla25[[#This Row],[PAS_NUM_COR_COD_ESC_TG_TOT]]</f>
        <v>0.11864406779661008</v>
      </c>
      <c r="CK190" s="42">
        <f>Tabla25[[#This Row],[PAS_DUR_COR_COD_ROS_TG_NEG]]-Tabla25[[#This Row],[PAS_DUR_COR_COD_ESC_TG_NEG]]</f>
        <v>-412.18181818181813</v>
      </c>
      <c r="CL190" s="42">
        <f>Tabla25[[#This Row],[PAS_DUR_COR_COD_ROS_TG_NEU]]-Tabla25[[#This Row],[PAS_DUR_COR_COD_ESC_TG_NEU]]</f>
        <v>82.336363636363672</v>
      </c>
      <c r="CM190" s="42">
        <f>Tabla25[[#This Row],[PAS_DUR_COR_COD_ROS_TG_POS]]-Tabla25[[#This Row],[PAS_DUR_COR_COD_ESC_TG_POS]]</f>
        <v>-12.388663967611308</v>
      </c>
      <c r="CN190" s="42">
        <f>Tabla25[[#This Row],[PAS_DUR_COR_COD_ROS_TG_TOT]]-Tabla25[[#This Row],[PAS_DUR_COR_COD_ESC_TG_TOT]]</f>
        <v>-130.02857142857147</v>
      </c>
      <c r="CO190" s="44">
        <f>Tabla25[[#This Row],[ESC_NUM_COR_COD_ROS_TG_NEG]]-Tabla25[[#This Row],[ESC_NUM_COR_COD_ESC_TG_NEG]]</f>
        <v>0.77777777777777768</v>
      </c>
      <c r="CP190" s="44">
        <f>Tabla25[[#This Row],[ESC_NUM_COR_COD_ROS_TG_NEU]]-Tabla25[[#This Row],[ESC_NUM_COR_COD_ESC_TG_NEU]]</f>
        <v>0.39999999999999991</v>
      </c>
      <c r="CQ190" s="44">
        <f>Tabla25[[#This Row],[ESC_NUM_COR_COD_ROS_TG_POS]]-Tabla25[[#This Row],[ESC_NUM_COR_COD_ESC_TG_POS]]</f>
        <v>1.5999999999999999</v>
      </c>
      <c r="CR190" s="44">
        <f>Tabla25[[#This Row],[ESC_NUM_COR_COD_ROS_TG_TOT]]-Tabla25[[#This Row],[ESC_NUM_COR_COD_ESC_TG_TOT]]</f>
        <v>0.93103448275862055</v>
      </c>
      <c r="CS190" s="44">
        <f>Tabla25[[#This Row],[ESC_DUR_COR_COD_ROS_TG_NEG]]-Tabla25[[#This Row],[ESC_DUR_COR_COD_ESC_TG_NEG]]</f>
        <v>385.5</v>
      </c>
      <c r="CT190" s="44">
        <f>Tabla25[[#This Row],[ESC_DUR_COR_COD_ROS_TG_NEU]]-Tabla25[[#This Row],[ESC_DUR_COR_COD_ESC_TG_NEU]]</f>
        <v>23.666666666666742</v>
      </c>
      <c r="CU190" s="44">
        <f>Tabla25[[#This Row],[ESC_DUR_COR_COD_ROS_TG_POS]]-Tabla25[[#This Row],[ESC_DUR_COR_COD_ESC_TG_POS]]</f>
        <v>1015.8</v>
      </c>
      <c r="CV190" s="44">
        <f>Tabla25[[#This Row],[ESC_DUR_COR_COD_ROS_TG_TOT]]-Tabla25[[#This Row],[ESC_DUR_COR_COD_ESC_TG_TOT]]</f>
        <v>463.74411764705883</v>
      </c>
      <c r="CW190" s="47">
        <f>Tabla25[[#This Row],[ROS_NUM_COR_COD_ROS_TG_NEG]]-Tabla25[[#This Row],[ROS_NUM_COR_COD_ESC_TG_NEG]]</f>
        <v>3.0000000000000004</v>
      </c>
      <c r="CX190" s="47">
        <f>Tabla25[[#This Row],[ROS_NUM_COR_COD_ROS_TG_NEU]]-Tabla25[[#This Row],[ROS_NUM_COR_COD_ESC_TG_NEU]]</f>
        <v>2.4000000000000004</v>
      </c>
      <c r="CY190" s="47">
        <f>Tabla25[[#This Row],[ROS_NUM_COR_COD_ROS_TG_POS]]-Tabla25[[#This Row],[ROS_NUM_COR_COD_ESC_TG_POS]]</f>
        <v>3.2</v>
      </c>
      <c r="CZ190" s="47">
        <f>Tabla25[[#This Row],[ROS_NUM_COR_COD_ROS_TG_TOT]]-Tabla25[[#This Row],[ROS_NUM_COR_COD_ESC_TG_TOT]]</f>
        <v>2.8620689655172415</v>
      </c>
      <c r="DA190" s="47">
        <f>Tabla25[[#This Row],[ROS_DUR_COR_COD_ROS_TG_NEG]]-Tabla25[[#This Row],[ROS_DUR_COR_COD_ESC_TG_NEG]]</f>
        <v>605.3888888888888</v>
      </c>
      <c r="DB190" s="47">
        <f>Tabla25[[#This Row],[ROS_DUR_COR_COD_ROS_TG_NEU]]-Tabla25[[#This Row],[ROS_DUR_COR_COD_ESC_TG_NEU]]</f>
        <v>691.11111111111109</v>
      </c>
      <c r="DC190" s="47">
        <f>Tabla25[[#This Row],[ROS_DUR_COR_COD_ROS_TG_POS]]-Tabla25[[#This Row],[ROS_DUR_COR_COD_ESC_TG_POS]]</f>
        <v>977.62857142857149</v>
      </c>
      <c r="DD190" s="47">
        <f>Tabla25[[#This Row],[ROS_DUR_COR_COD_ROS_TG_TOT]]-Tabla25[[#This Row],[ROS_DUR_COR_COD_ESC_TG_TOT]]</f>
        <v>764.08766233766221</v>
      </c>
      <c r="DE190" s="57">
        <v>245.22222222222223</v>
      </c>
      <c r="DF190" s="57">
        <v>244.88888888888889</v>
      </c>
      <c r="DG190" s="57">
        <v>332.8</v>
      </c>
      <c r="DH190" s="57">
        <v>276.39285714285717</v>
      </c>
      <c r="DI190" s="57">
        <v>279.66666666666669</v>
      </c>
      <c r="DJ190" s="57">
        <v>312.33333333333331</v>
      </c>
      <c r="DK190" s="57">
        <v>208.71428571428572</v>
      </c>
      <c r="DL190" s="57">
        <v>270.45454545454544</v>
      </c>
      <c r="DM190" s="57">
        <v>202</v>
      </c>
      <c r="DN190" s="57">
        <v>268</v>
      </c>
      <c r="DO190" s="57">
        <v>150.19999999999999</v>
      </c>
      <c r="DP190" s="57">
        <v>210.05882352941177</v>
      </c>
      <c r="DQ190" s="57">
        <v>243.25</v>
      </c>
      <c r="DR190" s="57">
        <v>270</v>
      </c>
      <c r="DS190" s="57">
        <v>223.66666666666666</v>
      </c>
      <c r="DT190" s="57">
        <v>245.4</v>
      </c>
      <c r="DU190" s="57">
        <v>166.63636363636363</v>
      </c>
      <c r="DV190" s="57">
        <v>223.1</v>
      </c>
      <c r="DW190" s="57">
        <v>179.78947368421052</v>
      </c>
      <c r="DX190" s="57">
        <v>187</v>
      </c>
      <c r="DY190" s="57">
        <v>226.18181818181819</v>
      </c>
      <c r="DZ190" s="57">
        <v>239.54545454545453</v>
      </c>
      <c r="EA190" s="57">
        <v>193.23076923076923</v>
      </c>
      <c r="EB190" s="57">
        <v>218.14285714285714</v>
      </c>
      <c r="EC190" s="57">
        <f>Tabla25[[#This Row],[ROS_1DU_COR_COD_ROS_TG_NEG]]-Tabla25[[#This Row],[ROS_1DU_COR_COD_ESC_TG_NEG]]</f>
        <v>-34.444444444444457</v>
      </c>
      <c r="ED190" s="57">
        <f>Tabla25[[#This Row],[ROS_1DU_COR_COD_ROS_TG_NEU]]-Tabla25[[#This Row],[ROS_1DU_COR_COD_ESC_TG_NEU]]</f>
        <v>-67.444444444444429</v>
      </c>
      <c r="EE190" s="57">
        <f>Tabla25[[#This Row],[ROS_1DU_COR_COD_ROS_TG_POS]]-Tabla25[[#This Row],[ROS_1DU_COR_COD_ESC_TG_POS]]</f>
        <v>124.08571428571429</v>
      </c>
      <c r="EF190" s="57">
        <f>Tabla25[[#This Row],[ROS_1DU_COR_COD_ROS_TG_TOT]]-Tabla25[[#This Row],[ROS_1DU_COR_COD_ESC_TG_TOT]]</f>
        <v>5.9383116883117282</v>
      </c>
      <c r="EG190" s="57">
        <f>Tabla25[[#This Row],[ESC_1DU_COR_COD_ROS_TG_NEG]]-Tabla25[[#This Row],[ESC_1DU_COR_COD_ESC_TG_NEG]]</f>
        <v>-41.25</v>
      </c>
      <c r="EH190" s="57">
        <f>Tabla25[[#This Row],[ESC_1DU_COR_COD_ROS_TG_NEU]]-Tabla25[[#This Row],[ESC_1DU_COR_COD_ESC_TG_NEU]]</f>
        <v>-2</v>
      </c>
      <c r="EI190" s="57">
        <f>Tabla25[[#This Row],[ESC_1DU_COR_COD_ROS_TG_POS]]-Tabla25[[#This Row],[ESC_1DU_COR_COD_ESC_TG_POS]]</f>
        <v>-73.466666666666669</v>
      </c>
      <c r="EJ190" s="57">
        <f>Tabla25[[#This Row],[ESC_1DU_COR_COD_ROS_TG_TOT]]-Tabla25[[#This Row],[ESC_1DU_COR_COD_ESC_TG_TOT]]</f>
        <v>-35.341176470588238</v>
      </c>
      <c r="EK190" s="57">
        <f>Tabla25[[#This Row],[PAS_1DU_COR_COD_ROS_TG_NEG]]-Tabla25[[#This Row],[PAS_1DU_COR_COD_ESC_TG_NEG]]</f>
        <v>-59.545454545454561</v>
      </c>
      <c r="EL190" s="57">
        <f>Tabla25[[#This Row],[PAS_1DU_COR_COD_ROS_TG_NEU]]-Tabla25[[#This Row],[PAS_1DU_COR_COD_ESC_TG_NEU]]</f>
        <v>-16.445454545454538</v>
      </c>
      <c r="EM190" s="57">
        <f>Tabla25[[#This Row],[PAS_1DU_COR_COD_ROS_TG_POS]]-Tabla25[[#This Row],[PAS_1DU_COR_COD_ESC_TG_POS]]</f>
        <v>-13.441295546558706</v>
      </c>
      <c r="EN190" s="57">
        <f>Tabla25[[#This Row],[PAS_1DU_COR_COD_ROS_TG_TOT]]-Tabla25[[#This Row],[PAS_1DU_COR_COD_ESC_TG_TOT]]</f>
        <v>-31.142857142857139</v>
      </c>
    </row>
    <row r="191" spans="1:144" x14ac:dyDescent="0.3">
      <c r="A191" s="2" t="s">
        <v>189</v>
      </c>
      <c r="B191" s="2">
        <v>50</v>
      </c>
      <c r="C191" s="2">
        <v>2</v>
      </c>
      <c r="D191" s="2">
        <v>56</v>
      </c>
      <c r="E191" s="19">
        <v>3.15</v>
      </c>
      <c r="F191" s="19">
        <v>869.72222222222217</v>
      </c>
      <c r="G191" s="19">
        <v>2.0526315789473686</v>
      </c>
      <c r="H191" s="19">
        <v>596.6875</v>
      </c>
      <c r="I191" s="19">
        <v>2.7058823529411766</v>
      </c>
      <c r="J191" s="19">
        <v>1190.7272727272727</v>
      </c>
      <c r="K191" s="19">
        <v>2.6428571428571428</v>
      </c>
      <c r="L191" s="19">
        <v>851.11111111111109</v>
      </c>
      <c r="M191" s="21">
        <v>3</v>
      </c>
      <c r="N191" s="21">
        <v>839.88888888888891</v>
      </c>
      <c r="O191" s="21">
        <v>4.3157894736842106</v>
      </c>
      <c r="P191" s="21">
        <v>1156.4444444444443</v>
      </c>
      <c r="Q191" s="21">
        <v>3.5882352941176472</v>
      </c>
      <c r="R191" s="21">
        <v>1084.6666666666667</v>
      </c>
      <c r="S191" s="21">
        <v>3.625</v>
      </c>
      <c r="T191" s="21">
        <v>1023.6078431372549</v>
      </c>
      <c r="U191" s="22">
        <v>3.25</v>
      </c>
      <c r="V191" s="22">
        <v>829.28571428571433</v>
      </c>
      <c r="W191" s="22">
        <v>4.5714285714285712</v>
      </c>
      <c r="X191" s="22">
        <v>1019.4285714285714</v>
      </c>
      <c r="Y191" s="22">
        <v>3.3333333333333335</v>
      </c>
      <c r="Z191" s="22">
        <v>940.5</v>
      </c>
      <c r="AA191" s="22">
        <v>3.7142857142857144</v>
      </c>
      <c r="AB191" s="22">
        <v>929.2</v>
      </c>
      <c r="AC191" s="24">
        <v>3.875</v>
      </c>
      <c r="AD191" s="24">
        <v>847.85714285714289</v>
      </c>
      <c r="AE191" s="24">
        <v>2</v>
      </c>
      <c r="AF191" s="24">
        <v>580.79999999999995</v>
      </c>
      <c r="AG191" s="24">
        <v>1</v>
      </c>
      <c r="AH191" s="24">
        <v>575.66666666666663</v>
      </c>
      <c r="AI191" s="24">
        <v>2.4285714285714284</v>
      </c>
      <c r="AJ191" s="24">
        <v>704.4</v>
      </c>
      <c r="AK191" s="26">
        <v>2.2222222222222223</v>
      </c>
      <c r="AL191" s="26">
        <v>792.71428571428567</v>
      </c>
      <c r="AM191" s="26">
        <v>2</v>
      </c>
      <c r="AN191" s="26">
        <v>494.33333333333331</v>
      </c>
      <c r="AO191" s="26">
        <v>1.8888888888888888</v>
      </c>
      <c r="AP191" s="26">
        <v>504.25</v>
      </c>
      <c r="AQ191" s="26">
        <v>2.0357142857142856</v>
      </c>
      <c r="AR191" s="26">
        <v>584.66666666666663</v>
      </c>
      <c r="AS191" s="28">
        <v>3.3333333333333335</v>
      </c>
      <c r="AT191" s="28">
        <v>929.44444444444446</v>
      </c>
      <c r="AU191" s="28">
        <v>3.9</v>
      </c>
      <c r="AV191" s="28">
        <v>1076.0999999999999</v>
      </c>
      <c r="AW191" s="28">
        <v>3.7777777777777777</v>
      </c>
      <c r="AX191" s="28">
        <v>953.44444444444446</v>
      </c>
      <c r="AY191" s="28">
        <v>3.6785714285714284</v>
      </c>
      <c r="AZ191" s="28">
        <v>989.53571428571433</v>
      </c>
      <c r="BA191" s="33">
        <f>Tabla25[[#This Row],[ROS_NUM_COR_COD_ROS_TG_NEG]]-Tabla25[[#This Row],[PAS_NUM_COR_COD_ROS_TG_NEG]]</f>
        <v>0.33333333333333348</v>
      </c>
      <c r="BB191" s="33">
        <f>Tabla25[[#This Row],[ROS_DUR_COR_COD_ROS_TG_NEG]]-Tabla25[[#This Row],[PAS_DUR_COR_COD_ROS_TG_NEG]]</f>
        <v>89.555555555555543</v>
      </c>
      <c r="BC191" s="33">
        <f>Tabla25[[#This Row],[ROS_NUM_COR_COD_ROS_TG_NEU]]-Tabla25[[#This Row],[PAS_NUM_COR_COD_ROS_TG_NEU]]</f>
        <v>-0.41578947368421071</v>
      </c>
      <c r="BD191" s="33">
        <f>Tabla25[[#This Row],[ROS_DUR_COR_COD_ROS_TG_NEU]]-Tabla25[[#This Row],[PAS_DUR_COR_COD_ROS_TG_NEU]]</f>
        <v>-80.344444444444434</v>
      </c>
      <c r="BE191" s="33">
        <f>Tabla25[[#This Row],[ROS_NUM_COR_COD_ROS_TG_POS]]-Tabla25[[#This Row],[PAS_NUM_COR_COD_ROS_TG_POS]]</f>
        <v>0.18954248366013049</v>
      </c>
      <c r="BF191" s="33">
        <f>Tabla25[[#This Row],[ROS_DUR_COR_COD_ROS_TG_POS]]-Tabla25[[#This Row],[PAS_DUR_COR_COD_ROS_TG_POS]]</f>
        <v>-131.22222222222229</v>
      </c>
      <c r="BG191" s="33">
        <f>Tabla25[[#This Row],[ROS_NUM_COR_COD_ROS_TG_TOT]]-Tabla25[[#This Row],[PAS_NUM_COR_COD_ROS_TG_TOT]]</f>
        <v>5.3571428571428381E-2</v>
      </c>
      <c r="BH191" s="33">
        <f>Tabla25[[#This Row],[ROS_DUR_COR_COD_ROS_TG_TOT]]-Tabla25[[#This Row],[PAS_DUR_COR_COD_ROS_TG_TOT]]</f>
        <v>-34.072128851540583</v>
      </c>
      <c r="BI191" s="30">
        <f>Tabla25[[#This Row],[ROS_NUM_COR_COD_ESC_TG_NEG]]-Tabla25[[#This Row],[PAS_NUM_COR_COD_ESC_TG_NEG]]</f>
        <v>-0.92777777777777759</v>
      </c>
      <c r="BJ191" s="30">
        <f>Tabla25[[#This Row],[ROS_DUR_COR_COD_ESC_TG_NEG]]-Tabla25[[#This Row],[PAS_DUR_COR_COD_ESC_TG_NEG]]</f>
        <v>-77.007936507936506</v>
      </c>
      <c r="BK191" s="30">
        <f>Tabla25[[#This Row],[ROS_NUM_COR_COD_ESC_TG_NEU]]-Tabla25[[#This Row],[PAS_NUM_COR_COD_ESC_TG_NEU]]</f>
        <v>-5.2631578947368585E-2</v>
      </c>
      <c r="BL191" s="30">
        <f>Tabla25[[#This Row],[ROS_DUR_COR_COD_ESC_TG_NEU]]-Tabla25[[#This Row],[PAS_DUR_COR_COD_ESC_TG_NEU]]</f>
        <v>-102.35416666666669</v>
      </c>
      <c r="BM191" s="30">
        <f>Tabla25[[#This Row],[ROS_NUM_COR_COD_ESC_TG_POS]]-Tabla25[[#This Row],[PAS_NUM_COR_COD_ESC_TG_POS]]</f>
        <v>-0.81699346405228779</v>
      </c>
      <c r="BN191" s="30">
        <f>Tabla25[[#This Row],[ROS_DUR_COR_COD_ESC_TG_POS]]-Tabla25[[#This Row],[PAS_DUR_COR_COD_ESC_TG_POS]]</f>
        <v>-686.47727272727275</v>
      </c>
      <c r="BO191" s="30">
        <f>Tabla25[[#This Row],[ROS_NUM_COR_COD_ESC_TG_TOT]]-Tabla25[[#This Row],[PAS_NUM_COR_COD_ESC_TG_TOT]]</f>
        <v>-0.60714285714285721</v>
      </c>
      <c r="BP191" s="30">
        <f>Tabla25[[#This Row],[ROS_DUR_COR_COD_ESC_TG_TOT]]-Tabla25[[#This Row],[PAS_DUR_COR_COD_ESC_TG_TOT]]</f>
        <v>-266.44444444444446</v>
      </c>
      <c r="BQ191" s="36">
        <f>Tabla25[[#This Row],[PAS_NUM_COR_COD_ROS_TG_NEG]]-Tabla25[[#This Row],[ESC_NUM_COR_COD_ROS_TG_NEG]]</f>
        <v>-0.875</v>
      </c>
      <c r="BR191" s="36">
        <f>Tabla25[[#This Row],[PAS_DUR_COR_COD_ROS_TG_NEG]]-Tabla25[[#This Row],[ESC_DUR_COR_COD_ROS_TG_NEG]]</f>
        <v>-7.9682539682539755</v>
      </c>
      <c r="BS191" s="36">
        <f>Tabla25[[#This Row],[PAS_NUM_COR_COD_ROS_TG_NEU]]-Tabla25[[#This Row],[ESC_NUM_COR_COD_ROS_TG_NEU]]</f>
        <v>2.3157894736842106</v>
      </c>
      <c r="BT191" s="36">
        <f>Tabla25[[#This Row],[PAS_DUR_COR_COD_ROS_TG_NEU]]-Tabla25[[#This Row],[ESC_DUR_COR_COD_ROS_TG_NEU]]</f>
        <v>575.64444444444439</v>
      </c>
      <c r="BU191" s="36">
        <f>Tabla25[[#This Row],[PAS_NUM_COR_COD_ROS_TG_POS]]-Tabla25[[#This Row],[ESC_NUM_COR_COD_ROS_TG_POS]]</f>
        <v>2.5882352941176472</v>
      </c>
      <c r="BV191" s="36">
        <f>Tabla25[[#This Row],[PAS_DUR_COR_COD_ROS_TG_POS]]-Tabla25[[#This Row],[ESC_DUR_COR_COD_ROS_TG_POS]]</f>
        <v>509.00000000000011</v>
      </c>
      <c r="BW191" s="36">
        <f>Tabla25[[#This Row],[PAS_NUM_COR_COD_ROS_TG_TOT]]-Tabla25[[#This Row],[ESC_NUM_COR_COD_ROS_TG_TOT]]</f>
        <v>1.1964285714285716</v>
      </c>
      <c r="BX191" s="36">
        <f>Tabla25[[#This Row],[PAS_DUR_COR_COD_ROS_TG_TOT]]-Tabla25[[#This Row],[ESC_DUR_COR_COD_ROS_TG_TOT]]</f>
        <v>319.20784313725494</v>
      </c>
      <c r="BY191" s="39">
        <f>Tabla25[[#This Row],[PAS_NUM_COR_COD_ESC_TG_NEG]]-Tabla25[[#This Row],[ESC_NUM_COR_COD_ESC_TG_NEG]]</f>
        <v>-0.10000000000000009</v>
      </c>
      <c r="BZ191" s="39">
        <f>Tabla25[[#This Row],[PAS_DUR_COR_COD_ESC_TG_NEG]]-Tabla25[[#This Row],[ESC_DUR_COR_COD_ESC_TG_NEG]]</f>
        <v>40.436507936507837</v>
      </c>
      <c r="CA191" s="39">
        <f>Tabla25[[#This Row],[PAS_NUM_COR_COD_ESC_TG_NEU]]-Tabla25[[#This Row],[ESC_NUM_COR_COD_ESC_TG_NEU]]</f>
        <v>-2.5187969924812026</v>
      </c>
      <c r="CB191" s="39">
        <f>Tabla25[[#This Row],[PAS_DUR_COR_COD_ESC_TG_NEU]]-Tabla25[[#This Row],[ESC_DUR_COR_COD_ESC_TG_NEU]]</f>
        <v>-422.74107142857144</v>
      </c>
      <c r="CC191" s="39">
        <f>Tabla25[[#This Row],[PAS_NUM_COR_COD_ESC_TG_POS]]-Tabla25[[#This Row],[ESC_NUM_COR_COD_ESC_TG_POS]]</f>
        <v>-0.62745098039215685</v>
      </c>
      <c r="CD191" s="39">
        <f>Tabla25[[#This Row],[PAS_DUR_COR_COD_ESC_TG_POS]]-Tabla25[[#This Row],[ESC_DUR_COR_COD_ESC_TG_POS]]</f>
        <v>250.22727272727275</v>
      </c>
      <c r="CE191" s="39">
        <f>Tabla25[[#This Row],[PAS_NUM_COR_COD_ESC_TG_TOT]]-Tabla25[[#This Row],[ESC_NUM_COR_COD_ESC_TG_TOT]]</f>
        <v>-1.0714285714285716</v>
      </c>
      <c r="CF191" s="39">
        <f>Tabla25[[#This Row],[PAS_DUR_COR_COD_ESC_TG_TOT]]-Tabla25[[#This Row],[ESC_DUR_COR_COD_ESC_TG_TOT]]</f>
        <v>-78.08888888888896</v>
      </c>
      <c r="CG191" s="42">
        <f>Tabla25[[#This Row],[PAS_NUM_COR_COD_ROS_TG_NEG]]-Tabla25[[#This Row],[PAS_NUM_COR_COD_ESC_TG_NEG]]</f>
        <v>-0.14999999999999991</v>
      </c>
      <c r="CH191" s="42">
        <f>Tabla25[[#This Row],[PAS_NUM_COR_COD_ROS_TG_NEU]]-Tabla25[[#This Row],[PAS_NUM_COR_COD_ESC_TG_NEU]]</f>
        <v>2.263157894736842</v>
      </c>
      <c r="CI191" s="42">
        <f>Tabla25[[#This Row],[PAS_NUM_COR_COD_ROS_TG_POS]]-Tabla25[[#This Row],[PAS_NUM_COR_COD_ESC_TG_POS]]</f>
        <v>0.88235294117647056</v>
      </c>
      <c r="CJ191" s="42">
        <f>Tabla25[[#This Row],[PAS_NUM_COR_COD_ROS_TG_TOT]]-Tabla25[[#This Row],[PAS_NUM_COR_COD_ESC_TG_TOT]]</f>
        <v>0.98214285714285721</v>
      </c>
      <c r="CK191" s="42">
        <f>Tabla25[[#This Row],[PAS_DUR_COR_COD_ROS_TG_NEG]]-Tabla25[[#This Row],[PAS_DUR_COR_COD_ESC_TG_NEG]]</f>
        <v>-29.833333333333258</v>
      </c>
      <c r="CL191" s="42">
        <f>Tabla25[[#This Row],[PAS_DUR_COR_COD_ROS_TG_NEU]]-Tabla25[[#This Row],[PAS_DUR_COR_COD_ESC_TG_NEU]]</f>
        <v>559.75694444444434</v>
      </c>
      <c r="CM191" s="42">
        <f>Tabla25[[#This Row],[PAS_DUR_COR_COD_ROS_TG_POS]]-Tabla25[[#This Row],[PAS_DUR_COR_COD_ESC_TG_POS]]</f>
        <v>-106.06060606060601</v>
      </c>
      <c r="CN191" s="42">
        <f>Tabla25[[#This Row],[PAS_DUR_COR_COD_ROS_TG_TOT]]-Tabla25[[#This Row],[PAS_DUR_COR_COD_ESC_TG_TOT]]</f>
        <v>172.49673202614383</v>
      </c>
      <c r="CO191" s="44">
        <f>Tabla25[[#This Row],[ESC_NUM_COR_COD_ROS_TG_NEG]]-Tabla25[[#This Row],[ESC_NUM_COR_COD_ESC_TG_NEG]]</f>
        <v>0.625</v>
      </c>
      <c r="CP191" s="44">
        <f>Tabla25[[#This Row],[ESC_NUM_COR_COD_ROS_TG_NEU]]-Tabla25[[#This Row],[ESC_NUM_COR_COD_ESC_TG_NEU]]</f>
        <v>-2.5714285714285712</v>
      </c>
      <c r="CQ191" s="44">
        <f>Tabla25[[#This Row],[ESC_NUM_COR_COD_ROS_TG_POS]]-Tabla25[[#This Row],[ESC_NUM_COR_COD_ESC_TG_POS]]</f>
        <v>-2.3333333333333335</v>
      </c>
      <c r="CR191" s="44">
        <f>Tabla25[[#This Row],[ESC_NUM_COR_COD_ROS_TG_TOT]]-Tabla25[[#This Row],[ESC_NUM_COR_COD_ESC_TG_TOT]]</f>
        <v>-1.285714285714286</v>
      </c>
      <c r="CS191" s="44">
        <f>Tabla25[[#This Row],[ESC_DUR_COR_COD_ROS_TG_NEG]]-Tabla25[[#This Row],[ESC_DUR_COR_COD_ESC_TG_NEG]]</f>
        <v>18.571428571428555</v>
      </c>
      <c r="CT191" s="44">
        <f>Tabla25[[#This Row],[ESC_DUR_COR_COD_ROS_TG_NEU]]-Tabla25[[#This Row],[ESC_DUR_COR_COD_ESC_TG_NEU]]</f>
        <v>-438.62857142857149</v>
      </c>
      <c r="CU191" s="44">
        <f>Tabla25[[#This Row],[ESC_DUR_COR_COD_ROS_TG_POS]]-Tabla25[[#This Row],[ESC_DUR_COR_COD_ESC_TG_POS]]</f>
        <v>-364.83333333333337</v>
      </c>
      <c r="CV191" s="44">
        <f>Tabla25[[#This Row],[ESC_DUR_COR_COD_ROS_TG_TOT]]-Tabla25[[#This Row],[ESC_DUR_COR_COD_ESC_TG_TOT]]</f>
        <v>-224.80000000000007</v>
      </c>
      <c r="CW191" s="47">
        <f>Tabla25[[#This Row],[ROS_NUM_COR_COD_ROS_TG_NEG]]-Tabla25[[#This Row],[ROS_NUM_COR_COD_ESC_TG_NEG]]</f>
        <v>1.1111111111111112</v>
      </c>
      <c r="CX191" s="47">
        <f>Tabla25[[#This Row],[ROS_NUM_COR_COD_ROS_TG_NEU]]-Tabla25[[#This Row],[ROS_NUM_COR_COD_ESC_TG_NEU]]</f>
        <v>1.9</v>
      </c>
      <c r="CY191" s="47">
        <f>Tabla25[[#This Row],[ROS_NUM_COR_COD_ROS_TG_POS]]-Tabla25[[#This Row],[ROS_NUM_COR_COD_ESC_TG_POS]]</f>
        <v>1.8888888888888888</v>
      </c>
      <c r="CZ191" s="47">
        <f>Tabla25[[#This Row],[ROS_NUM_COR_COD_ROS_TG_TOT]]-Tabla25[[#This Row],[ROS_NUM_COR_COD_ESC_TG_TOT]]</f>
        <v>1.6428571428571428</v>
      </c>
      <c r="DA191" s="47">
        <f>Tabla25[[#This Row],[ROS_DUR_COR_COD_ROS_TG_NEG]]-Tabla25[[#This Row],[ROS_DUR_COR_COD_ESC_TG_NEG]]</f>
        <v>136.73015873015879</v>
      </c>
      <c r="DB191" s="47">
        <f>Tabla25[[#This Row],[ROS_DUR_COR_COD_ROS_TG_NEU]]-Tabla25[[#This Row],[ROS_DUR_COR_COD_ESC_TG_NEU]]</f>
        <v>581.76666666666665</v>
      </c>
      <c r="DC191" s="47">
        <f>Tabla25[[#This Row],[ROS_DUR_COR_COD_ROS_TG_POS]]-Tabla25[[#This Row],[ROS_DUR_COR_COD_ESC_TG_POS]]</f>
        <v>449.19444444444446</v>
      </c>
      <c r="DD191" s="47">
        <f>Tabla25[[#This Row],[ROS_DUR_COR_COD_ROS_TG_TOT]]-Tabla25[[#This Row],[ROS_DUR_COR_COD_ESC_TG_TOT]]</f>
        <v>404.86904761904771</v>
      </c>
      <c r="DE191" s="57">
        <v>249.88888888888889</v>
      </c>
      <c r="DF191" s="57">
        <v>281.8</v>
      </c>
      <c r="DG191" s="57">
        <v>230.77777777777777</v>
      </c>
      <c r="DH191" s="57">
        <v>255.14285714285714</v>
      </c>
      <c r="DI191" s="57">
        <v>308.57142857142856</v>
      </c>
      <c r="DJ191" s="57">
        <v>187</v>
      </c>
      <c r="DK191" s="57">
        <v>246.625</v>
      </c>
      <c r="DL191" s="57">
        <v>242.33333333333334</v>
      </c>
      <c r="DM191" s="57">
        <v>185.85714285714286</v>
      </c>
      <c r="DN191" s="57">
        <v>129.6</v>
      </c>
      <c r="DO191" s="57">
        <v>265.33333333333331</v>
      </c>
      <c r="DP191" s="57">
        <v>183</v>
      </c>
      <c r="DQ191" s="57">
        <v>226.28571428571428</v>
      </c>
      <c r="DR191" s="57">
        <v>160</v>
      </c>
      <c r="DS191" s="57">
        <v>235.83333333333334</v>
      </c>
      <c r="DT191" s="57">
        <v>205.95</v>
      </c>
      <c r="DU191" s="57">
        <v>270.33333333333331</v>
      </c>
      <c r="DV191" s="57">
        <v>217.66666666666666</v>
      </c>
      <c r="DW191" s="57">
        <v>283.86666666666667</v>
      </c>
      <c r="DX191" s="57">
        <v>255.72549019607843</v>
      </c>
      <c r="DY191" s="57">
        <v>241.94444444444446</v>
      </c>
      <c r="DZ191" s="57">
        <v>241.5</v>
      </c>
      <c r="EA191" s="57">
        <v>227.36363636363637</v>
      </c>
      <c r="EB191" s="57">
        <v>238.22222222222223</v>
      </c>
      <c r="EC191" s="57">
        <f>Tabla25[[#This Row],[ROS_1DU_COR_COD_ROS_TG_NEG]]-Tabla25[[#This Row],[ROS_1DU_COR_COD_ESC_TG_NEG]]</f>
        <v>-58.682539682539669</v>
      </c>
      <c r="ED191" s="57">
        <f>Tabla25[[#This Row],[ROS_1DU_COR_COD_ROS_TG_NEU]]-Tabla25[[#This Row],[ROS_1DU_COR_COD_ESC_TG_NEU]]</f>
        <v>94.800000000000011</v>
      </c>
      <c r="EE191" s="57">
        <f>Tabla25[[#This Row],[ROS_1DU_COR_COD_ROS_TG_POS]]-Tabla25[[#This Row],[ROS_1DU_COR_COD_ESC_TG_POS]]</f>
        <v>-15.847222222222229</v>
      </c>
      <c r="EF191" s="57">
        <f>Tabla25[[#This Row],[ROS_1DU_COR_COD_ROS_TG_TOT]]-Tabla25[[#This Row],[ROS_1DU_COR_COD_ESC_TG_TOT]]</f>
        <v>12.809523809523796</v>
      </c>
      <c r="EG191" s="57">
        <f>Tabla25[[#This Row],[ESC_1DU_COR_COD_ROS_TG_NEG]]-Tabla25[[#This Row],[ESC_1DU_COR_COD_ESC_TG_NEG]]</f>
        <v>-40.428571428571416</v>
      </c>
      <c r="EH191" s="57">
        <f>Tabla25[[#This Row],[ESC_1DU_COR_COD_ROS_TG_NEU]]-Tabla25[[#This Row],[ESC_1DU_COR_COD_ESC_TG_NEU]]</f>
        <v>-30.400000000000006</v>
      </c>
      <c r="EI191" s="57">
        <f>Tabla25[[#This Row],[ESC_1DU_COR_COD_ROS_TG_POS]]-Tabla25[[#This Row],[ESC_1DU_COR_COD_ESC_TG_POS]]</f>
        <v>29.499999999999972</v>
      </c>
      <c r="EJ191" s="57">
        <f>Tabla25[[#This Row],[ESC_1DU_COR_COD_ROS_TG_TOT]]-Tabla25[[#This Row],[ESC_1DU_COR_COD_ESC_TG_TOT]]</f>
        <v>-22.949999999999989</v>
      </c>
      <c r="EK191" s="57">
        <f>Tabla25[[#This Row],[PAS_1DU_COR_COD_ROS_TG_NEG]]-Tabla25[[#This Row],[PAS_1DU_COR_COD_ESC_TG_NEG]]</f>
        <v>28.388888888888857</v>
      </c>
      <c r="EL191" s="57">
        <f>Tabla25[[#This Row],[PAS_1DU_COR_COD_ROS_TG_NEU]]-Tabla25[[#This Row],[PAS_1DU_COR_COD_ESC_TG_NEU]]</f>
        <v>-23.833333333333343</v>
      </c>
      <c r="EM191" s="57">
        <f>Tabla25[[#This Row],[PAS_1DU_COR_COD_ROS_TG_POS]]-Tabla25[[#This Row],[PAS_1DU_COR_COD_ESC_TG_POS]]</f>
        <v>56.5030303030303</v>
      </c>
      <c r="EN191" s="57">
        <f>Tabla25[[#This Row],[PAS_1DU_COR_COD_ROS_TG_TOT]]-Tabla25[[#This Row],[PAS_1DU_COR_COD_ESC_TG_TOT]]</f>
        <v>17.503267973856197</v>
      </c>
    </row>
    <row r="192" spans="1:144" x14ac:dyDescent="0.3">
      <c r="A192" s="2" t="s">
        <v>190</v>
      </c>
      <c r="B192" s="2">
        <v>50</v>
      </c>
      <c r="C192" s="2">
        <v>2</v>
      </c>
      <c r="D192" s="2">
        <v>51</v>
      </c>
      <c r="E192" s="19">
        <v>3.8</v>
      </c>
      <c r="F192" s="19">
        <v>1381.4285714285713</v>
      </c>
      <c r="G192" s="19">
        <v>3.05</v>
      </c>
      <c r="H192" s="19">
        <v>1239.6666666666667</v>
      </c>
      <c r="I192" s="19">
        <v>2.7</v>
      </c>
      <c r="J192" s="19">
        <v>911.07142857142856</v>
      </c>
      <c r="K192" s="19">
        <v>3.1833333333333331</v>
      </c>
      <c r="L192" s="19">
        <v>1174.2750000000001</v>
      </c>
      <c r="M192" s="21">
        <v>2.6</v>
      </c>
      <c r="N192" s="21">
        <v>781.73333333333335</v>
      </c>
      <c r="O192" s="21">
        <v>2.9</v>
      </c>
      <c r="P192" s="21">
        <v>962.35714285714289</v>
      </c>
      <c r="Q192" s="21">
        <v>2.1</v>
      </c>
      <c r="R192" s="21">
        <v>1021.9</v>
      </c>
      <c r="S192" s="21">
        <v>2.5333333333333332</v>
      </c>
      <c r="T192" s="21">
        <v>908.15384615384619</v>
      </c>
      <c r="U192" s="22">
        <v>5.2222222222222223</v>
      </c>
      <c r="V192" s="22">
        <v>1508.5714285714287</v>
      </c>
      <c r="W192" s="22">
        <v>3.7</v>
      </c>
      <c r="X192" s="22">
        <v>1169.875</v>
      </c>
      <c r="Y192" s="22">
        <v>3.3333333333333335</v>
      </c>
      <c r="Z192" s="22">
        <v>1625.4</v>
      </c>
      <c r="AA192" s="22">
        <v>4.0714285714285712</v>
      </c>
      <c r="AB192" s="22">
        <v>1402.3</v>
      </c>
      <c r="AC192" s="24">
        <v>2.8888888888888888</v>
      </c>
      <c r="AD192" s="24">
        <v>1398.4</v>
      </c>
      <c r="AE192" s="24">
        <v>2.5</v>
      </c>
      <c r="AF192" s="24">
        <v>942.33333333333337</v>
      </c>
      <c r="AG192" s="24">
        <v>2.3333333333333335</v>
      </c>
      <c r="AH192" s="24">
        <v>906.8</v>
      </c>
      <c r="AI192" s="24">
        <v>2.5714285714285716</v>
      </c>
      <c r="AJ192" s="24">
        <v>1073.75</v>
      </c>
      <c r="AK192" s="26">
        <v>0.875</v>
      </c>
      <c r="AL192" s="26">
        <v>1130.5</v>
      </c>
      <c r="AM192" s="26">
        <v>0.1111111111111111</v>
      </c>
      <c r="AN192" s="26">
        <v>157</v>
      </c>
      <c r="AO192" s="26">
        <v>0.7</v>
      </c>
      <c r="AP192" s="26">
        <v>379.5</v>
      </c>
      <c r="AQ192" s="26">
        <v>0.55555555555555558</v>
      </c>
      <c r="AR192" s="26">
        <v>562.28571428571433</v>
      </c>
      <c r="AS192" s="28">
        <v>0.625</v>
      </c>
      <c r="AT192" s="28">
        <v>622</v>
      </c>
      <c r="AU192" s="28">
        <v>0.55555555555555558</v>
      </c>
      <c r="AV192" s="28">
        <v>795</v>
      </c>
      <c r="AW192" s="28">
        <v>0.7</v>
      </c>
      <c r="AX192" s="28">
        <v>600.66666666666663</v>
      </c>
      <c r="AY192" s="28">
        <v>0.62962962962962965</v>
      </c>
      <c r="AZ192" s="28">
        <v>662.28571428571433</v>
      </c>
      <c r="BA192" s="33">
        <f>Tabla25[[#This Row],[ROS_NUM_COR_COD_ROS_TG_NEG]]-Tabla25[[#This Row],[PAS_NUM_COR_COD_ROS_TG_NEG]]</f>
        <v>-1.9750000000000001</v>
      </c>
      <c r="BB192" s="33">
        <f>Tabla25[[#This Row],[ROS_DUR_COR_COD_ROS_TG_NEG]]-Tabla25[[#This Row],[PAS_DUR_COR_COD_ROS_TG_NEG]]</f>
        <v>-159.73333333333335</v>
      </c>
      <c r="BC192" s="33">
        <f>Tabla25[[#This Row],[ROS_NUM_COR_COD_ROS_TG_NEU]]-Tabla25[[#This Row],[PAS_NUM_COR_COD_ROS_TG_NEU]]</f>
        <v>-2.3444444444444441</v>
      </c>
      <c r="BD192" s="33">
        <f>Tabla25[[#This Row],[ROS_DUR_COR_COD_ROS_TG_NEU]]-Tabla25[[#This Row],[PAS_DUR_COR_COD_ROS_TG_NEU]]</f>
        <v>-167.35714285714289</v>
      </c>
      <c r="BE192" s="33">
        <f>Tabla25[[#This Row],[ROS_NUM_COR_COD_ROS_TG_POS]]-Tabla25[[#This Row],[PAS_NUM_COR_COD_ROS_TG_POS]]</f>
        <v>-1.4000000000000001</v>
      </c>
      <c r="BF192" s="33">
        <f>Tabla25[[#This Row],[ROS_DUR_COR_COD_ROS_TG_POS]]-Tabla25[[#This Row],[PAS_DUR_COR_COD_ROS_TG_POS]]</f>
        <v>-421.23333333333335</v>
      </c>
      <c r="BG192" s="33">
        <f>Tabla25[[#This Row],[ROS_NUM_COR_COD_ROS_TG_TOT]]-Tabla25[[#This Row],[PAS_NUM_COR_COD_ROS_TG_TOT]]</f>
        <v>-1.9037037037037035</v>
      </c>
      <c r="BH192" s="33">
        <f>Tabla25[[#This Row],[ROS_DUR_COR_COD_ROS_TG_TOT]]-Tabla25[[#This Row],[PAS_DUR_COR_COD_ROS_TG_TOT]]</f>
        <v>-245.86813186813185</v>
      </c>
      <c r="BI192" s="30">
        <f>Tabla25[[#This Row],[ROS_NUM_COR_COD_ESC_TG_NEG]]-Tabla25[[#This Row],[PAS_NUM_COR_COD_ESC_TG_NEG]]</f>
        <v>-2.9249999999999998</v>
      </c>
      <c r="BJ192" s="30">
        <f>Tabla25[[#This Row],[ROS_DUR_COR_COD_ESC_TG_NEG]]-Tabla25[[#This Row],[PAS_DUR_COR_COD_ESC_TG_NEG]]</f>
        <v>-250.92857142857133</v>
      </c>
      <c r="BK192" s="30">
        <f>Tabla25[[#This Row],[ROS_NUM_COR_COD_ESC_TG_NEU]]-Tabla25[[#This Row],[PAS_NUM_COR_COD_ESC_TG_NEU]]</f>
        <v>-2.9388888888888887</v>
      </c>
      <c r="BL192" s="30">
        <f>Tabla25[[#This Row],[ROS_DUR_COR_COD_ESC_TG_NEU]]-Tabla25[[#This Row],[PAS_DUR_COR_COD_ESC_TG_NEU]]</f>
        <v>-1082.6666666666667</v>
      </c>
      <c r="BM192" s="30">
        <f>Tabla25[[#This Row],[ROS_NUM_COR_COD_ESC_TG_POS]]-Tabla25[[#This Row],[PAS_NUM_COR_COD_ESC_TG_POS]]</f>
        <v>-2</v>
      </c>
      <c r="BN192" s="30">
        <f>Tabla25[[#This Row],[ROS_DUR_COR_COD_ESC_TG_POS]]-Tabla25[[#This Row],[PAS_DUR_COR_COD_ESC_TG_POS]]</f>
        <v>-531.57142857142856</v>
      </c>
      <c r="BO192" s="30">
        <f>Tabla25[[#This Row],[ROS_NUM_COR_COD_ESC_TG_TOT]]-Tabla25[[#This Row],[PAS_NUM_COR_COD_ESC_TG_TOT]]</f>
        <v>-2.6277777777777773</v>
      </c>
      <c r="BP192" s="30">
        <f>Tabla25[[#This Row],[ROS_DUR_COR_COD_ESC_TG_TOT]]-Tabla25[[#This Row],[PAS_DUR_COR_COD_ESC_TG_TOT]]</f>
        <v>-611.98928571428576</v>
      </c>
      <c r="BQ192" s="36">
        <f>Tabla25[[#This Row],[PAS_NUM_COR_COD_ROS_TG_NEG]]-Tabla25[[#This Row],[ESC_NUM_COR_COD_ROS_TG_NEG]]</f>
        <v>-0.28888888888888875</v>
      </c>
      <c r="BR192" s="36">
        <f>Tabla25[[#This Row],[PAS_DUR_COR_COD_ROS_TG_NEG]]-Tabla25[[#This Row],[ESC_DUR_COR_COD_ROS_TG_NEG]]</f>
        <v>-616.66666666666674</v>
      </c>
      <c r="BS192" s="36">
        <f>Tabla25[[#This Row],[PAS_NUM_COR_COD_ROS_TG_NEU]]-Tabla25[[#This Row],[ESC_NUM_COR_COD_ROS_TG_NEU]]</f>
        <v>0.39999999999999991</v>
      </c>
      <c r="BT192" s="36">
        <f>Tabla25[[#This Row],[PAS_DUR_COR_COD_ROS_TG_NEU]]-Tabla25[[#This Row],[ESC_DUR_COR_COD_ROS_TG_NEU]]</f>
        <v>20.023809523809518</v>
      </c>
      <c r="BU192" s="36">
        <f>Tabla25[[#This Row],[PAS_NUM_COR_COD_ROS_TG_POS]]-Tabla25[[#This Row],[ESC_NUM_COR_COD_ROS_TG_POS]]</f>
        <v>-0.23333333333333339</v>
      </c>
      <c r="BV192" s="36">
        <f>Tabla25[[#This Row],[PAS_DUR_COR_COD_ROS_TG_POS]]-Tabla25[[#This Row],[ESC_DUR_COR_COD_ROS_TG_POS]]</f>
        <v>115.10000000000002</v>
      </c>
      <c r="BW192" s="36">
        <f>Tabla25[[#This Row],[PAS_NUM_COR_COD_ROS_TG_TOT]]-Tabla25[[#This Row],[ESC_NUM_COR_COD_ROS_TG_TOT]]</f>
        <v>-3.8095238095238404E-2</v>
      </c>
      <c r="BX192" s="36">
        <f>Tabla25[[#This Row],[PAS_DUR_COR_COD_ROS_TG_TOT]]-Tabla25[[#This Row],[ESC_DUR_COR_COD_ROS_TG_TOT]]</f>
        <v>-165.59615384615381</v>
      </c>
      <c r="BY192" s="39">
        <f>Tabla25[[#This Row],[PAS_NUM_COR_COD_ESC_TG_NEG]]-Tabla25[[#This Row],[ESC_NUM_COR_COD_ESC_TG_NEG]]</f>
        <v>-1.4222222222222225</v>
      </c>
      <c r="BZ192" s="39">
        <f>Tabla25[[#This Row],[PAS_DUR_COR_COD_ESC_TG_NEG]]-Tabla25[[#This Row],[ESC_DUR_COR_COD_ESC_TG_NEG]]</f>
        <v>-127.14285714285734</v>
      </c>
      <c r="CA192" s="39">
        <f>Tabla25[[#This Row],[PAS_NUM_COR_COD_ESC_TG_NEU]]-Tabla25[[#This Row],[ESC_NUM_COR_COD_ESC_TG_NEU]]</f>
        <v>-0.65000000000000036</v>
      </c>
      <c r="CB192" s="39">
        <f>Tabla25[[#This Row],[PAS_DUR_COR_COD_ESC_TG_NEU]]-Tabla25[[#This Row],[ESC_DUR_COR_COD_ESC_TG_NEU]]</f>
        <v>69.791666666666742</v>
      </c>
      <c r="CC192" s="39">
        <f>Tabla25[[#This Row],[PAS_NUM_COR_COD_ESC_TG_POS]]-Tabla25[[#This Row],[ESC_NUM_COR_COD_ESC_TG_POS]]</f>
        <v>-0.6333333333333333</v>
      </c>
      <c r="CD192" s="39">
        <f>Tabla25[[#This Row],[PAS_DUR_COR_COD_ESC_TG_POS]]-Tabla25[[#This Row],[ESC_DUR_COR_COD_ESC_TG_POS]]</f>
        <v>-714.32857142857154</v>
      </c>
      <c r="CE192" s="39">
        <f>Tabla25[[#This Row],[PAS_NUM_COR_COD_ESC_TG_TOT]]-Tabla25[[#This Row],[ESC_NUM_COR_COD_ESC_TG_TOT]]</f>
        <v>-0.88809523809523805</v>
      </c>
      <c r="CF192" s="39">
        <f>Tabla25[[#This Row],[PAS_DUR_COR_COD_ESC_TG_TOT]]-Tabla25[[#This Row],[ESC_DUR_COR_COD_ESC_TG_TOT]]</f>
        <v>-228.02499999999986</v>
      </c>
      <c r="CG192" s="42">
        <f>Tabla25[[#This Row],[PAS_NUM_COR_COD_ROS_TG_NEG]]-Tabla25[[#This Row],[PAS_NUM_COR_COD_ESC_TG_NEG]]</f>
        <v>-1.1999999999999997</v>
      </c>
      <c r="CH192" s="42">
        <f>Tabla25[[#This Row],[PAS_NUM_COR_COD_ROS_TG_NEU]]-Tabla25[[#This Row],[PAS_NUM_COR_COD_ESC_TG_NEU]]</f>
        <v>-0.14999999999999991</v>
      </c>
      <c r="CI192" s="42">
        <f>Tabla25[[#This Row],[PAS_NUM_COR_COD_ROS_TG_POS]]-Tabla25[[#This Row],[PAS_NUM_COR_COD_ESC_TG_POS]]</f>
        <v>-0.60000000000000009</v>
      </c>
      <c r="CJ192" s="42">
        <f>Tabla25[[#This Row],[PAS_NUM_COR_COD_ROS_TG_TOT]]-Tabla25[[#This Row],[PAS_NUM_COR_COD_ESC_TG_TOT]]</f>
        <v>-0.64999999999999991</v>
      </c>
      <c r="CK192" s="42">
        <f>Tabla25[[#This Row],[PAS_DUR_COR_COD_ROS_TG_NEG]]-Tabla25[[#This Row],[PAS_DUR_COR_COD_ESC_TG_NEG]]</f>
        <v>-599.69523809523798</v>
      </c>
      <c r="CL192" s="42">
        <f>Tabla25[[#This Row],[PAS_DUR_COR_COD_ROS_TG_NEU]]-Tabla25[[#This Row],[PAS_DUR_COR_COD_ESC_TG_NEU]]</f>
        <v>-277.30952380952385</v>
      </c>
      <c r="CM192" s="42">
        <f>Tabla25[[#This Row],[PAS_DUR_COR_COD_ROS_TG_POS]]-Tabla25[[#This Row],[PAS_DUR_COR_COD_ESC_TG_POS]]</f>
        <v>110.82857142857142</v>
      </c>
      <c r="CN192" s="42">
        <f>Tabla25[[#This Row],[PAS_DUR_COR_COD_ROS_TG_TOT]]-Tabla25[[#This Row],[PAS_DUR_COR_COD_ESC_TG_TOT]]</f>
        <v>-266.1211538461539</v>
      </c>
      <c r="CO192" s="44">
        <f>Tabla25[[#This Row],[ESC_NUM_COR_COD_ROS_TG_NEG]]-Tabla25[[#This Row],[ESC_NUM_COR_COD_ESC_TG_NEG]]</f>
        <v>-2.3333333333333335</v>
      </c>
      <c r="CP192" s="44">
        <f>Tabla25[[#This Row],[ESC_NUM_COR_COD_ROS_TG_NEU]]-Tabla25[[#This Row],[ESC_NUM_COR_COD_ESC_TG_NEU]]</f>
        <v>-1.2000000000000002</v>
      </c>
      <c r="CQ192" s="44">
        <f>Tabla25[[#This Row],[ESC_NUM_COR_COD_ROS_TG_POS]]-Tabla25[[#This Row],[ESC_NUM_COR_COD_ESC_TG_POS]]</f>
        <v>-1</v>
      </c>
      <c r="CR192" s="44">
        <f>Tabla25[[#This Row],[ESC_NUM_COR_COD_ROS_TG_TOT]]-Tabla25[[#This Row],[ESC_NUM_COR_COD_ESC_TG_TOT]]</f>
        <v>-1.4999999999999996</v>
      </c>
      <c r="CS192" s="44">
        <f>Tabla25[[#This Row],[ESC_DUR_COR_COD_ROS_TG_NEG]]-Tabla25[[#This Row],[ESC_DUR_COR_COD_ESC_TG_NEG]]</f>
        <v>-110.17142857142858</v>
      </c>
      <c r="CT192" s="44">
        <f>Tabla25[[#This Row],[ESC_DUR_COR_COD_ROS_TG_NEU]]-Tabla25[[#This Row],[ESC_DUR_COR_COD_ESC_TG_NEU]]</f>
        <v>-227.54166666666663</v>
      </c>
      <c r="CU192" s="44">
        <f>Tabla25[[#This Row],[ESC_DUR_COR_COD_ROS_TG_POS]]-Tabla25[[#This Row],[ESC_DUR_COR_COD_ESC_TG_POS]]</f>
        <v>-718.60000000000014</v>
      </c>
      <c r="CV192" s="44">
        <f>Tabla25[[#This Row],[ESC_DUR_COR_COD_ROS_TG_TOT]]-Tabla25[[#This Row],[ESC_DUR_COR_COD_ESC_TG_TOT]]</f>
        <v>-328.54999999999995</v>
      </c>
      <c r="CW192" s="47">
        <f>Tabla25[[#This Row],[ROS_NUM_COR_COD_ROS_TG_NEG]]-Tabla25[[#This Row],[ROS_NUM_COR_COD_ESC_TG_NEG]]</f>
        <v>-0.25</v>
      </c>
      <c r="CX192" s="47">
        <f>Tabla25[[#This Row],[ROS_NUM_COR_COD_ROS_TG_NEU]]-Tabla25[[#This Row],[ROS_NUM_COR_COD_ESC_TG_NEU]]</f>
        <v>0.44444444444444448</v>
      </c>
      <c r="CY192" s="47">
        <f>Tabla25[[#This Row],[ROS_NUM_COR_COD_ROS_TG_POS]]-Tabla25[[#This Row],[ROS_NUM_COR_COD_ESC_TG_POS]]</f>
        <v>0</v>
      </c>
      <c r="CZ192" s="47">
        <f>Tabla25[[#This Row],[ROS_NUM_COR_COD_ROS_TG_TOT]]-Tabla25[[#This Row],[ROS_NUM_COR_COD_ESC_TG_TOT]]</f>
        <v>7.407407407407407E-2</v>
      </c>
      <c r="DA192" s="47">
        <f>Tabla25[[#This Row],[ROS_DUR_COR_COD_ROS_TG_NEG]]-Tabla25[[#This Row],[ROS_DUR_COR_COD_ESC_TG_NEG]]</f>
        <v>-508.5</v>
      </c>
      <c r="DB192" s="47">
        <f>Tabla25[[#This Row],[ROS_DUR_COR_COD_ROS_TG_NEU]]-Tabla25[[#This Row],[ROS_DUR_COR_COD_ESC_TG_NEU]]</f>
        <v>638</v>
      </c>
      <c r="DC192" s="47">
        <f>Tabla25[[#This Row],[ROS_DUR_COR_COD_ROS_TG_POS]]-Tabla25[[#This Row],[ROS_DUR_COR_COD_ESC_TG_POS]]</f>
        <v>221.16666666666663</v>
      </c>
      <c r="DD192" s="47">
        <f>Tabla25[[#This Row],[ROS_DUR_COR_COD_ROS_TG_TOT]]-Tabla25[[#This Row],[ROS_DUR_COR_COD_ESC_TG_TOT]]</f>
        <v>100</v>
      </c>
      <c r="DE192" s="57">
        <v>264</v>
      </c>
      <c r="DF192" s="57">
        <v>304</v>
      </c>
      <c r="DG192" s="57">
        <v>273.33333333333331</v>
      </c>
      <c r="DH192" s="57">
        <v>279.42857142857144</v>
      </c>
      <c r="DI192" s="57">
        <v>390.5</v>
      </c>
      <c r="DJ192" s="57">
        <v>157</v>
      </c>
      <c r="DK192" s="57">
        <v>263.25</v>
      </c>
      <c r="DL192" s="57">
        <v>284.42857142857144</v>
      </c>
      <c r="DM192" s="57">
        <v>251.4</v>
      </c>
      <c r="DN192" s="57">
        <v>262.66666666666669</v>
      </c>
      <c r="DO192" s="57">
        <v>186.6</v>
      </c>
      <c r="DP192" s="57">
        <v>235.375</v>
      </c>
      <c r="DQ192" s="57">
        <v>232.57142857142858</v>
      </c>
      <c r="DR192" s="57">
        <v>275</v>
      </c>
      <c r="DS192" s="57">
        <v>333.2</v>
      </c>
      <c r="DT192" s="57">
        <v>274.7</v>
      </c>
      <c r="DU192" s="57">
        <v>236.73333333333332</v>
      </c>
      <c r="DV192" s="57">
        <v>245.92857142857142</v>
      </c>
      <c r="DW192" s="57">
        <v>271.2</v>
      </c>
      <c r="DX192" s="57">
        <v>248.87179487179486</v>
      </c>
      <c r="DY192" s="57">
        <v>269.71428571428572</v>
      </c>
      <c r="DZ192" s="57">
        <v>268.25</v>
      </c>
      <c r="EA192" s="57">
        <v>293.28571428571428</v>
      </c>
      <c r="EB192" s="57">
        <v>277.52499999999998</v>
      </c>
      <c r="EC192" s="57">
        <f>Tabla25[[#This Row],[ROS_1DU_COR_COD_ROS_TG_NEG]]-Tabla25[[#This Row],[ROS_1DU_COR_COD_ESC_TG_NEG]]</f>
        <v>-126.5</v>
      </c>
      <c r="ED192" s="57">
        <f>Tabla25[[#This Row],[ROS_1DU_COR_COD_ROS_TG_NEU]]-Tabla25[[#This Row],[ROS_1DU_COR_COD_ESC_TG_NEU]]</f>
        <v>147</v>
      </c>
      <c r="EE192" s="57">
        <f>Tabla25[[#This Row],[ROS_1DU_COR_COD_ROS_TG_POS]]-Tabla25[[#This Row],[ROS_1DU_COR_COD_ESC_TG_POS]]</f>
        <v>10.083333333333314</v>
      </c>
      <c r="EF192" s="57">
        <f>Tabla25[[#This Row],[ROS_1DU_COR_COD_ROS_TG_TOT]]-Tabla25[[#This Row],[ROS_1DU_COR_COD_ESC_TG_TOT]]</f>
        <v>-5</v>
      </c>
      <c r="EG192" s="57">
        <f>Tabla25[[#This Row],[ESC_1DU_COR_COD_ROS_TG_NEG]]-Tabla25[[#This Row],[ESC_1DU_COR_COD_ESC_TG_NEG]]</f>
        <v>18.828571428571422</v>
      </c>
      <c r="EH192" s="57">
        <f>Tabla25[[#This Row],[ESC_1DU_COR_COD_ROS_TG_NEU]]-Tabla25[[#This Row],[ESC_1DU_COR_COD_ESC_TG_NEU]]</f>
        <v>-12.333333333333314</v>
      </c>
      <c r="EI192" s="57">
        <f>Tabla25[[#This Row],[ESC_1DU_COR_COD_ROS_TG_POS]]-Tabla25[[#This Row],[ESC_1DU_COR_COD_ESC_TG_POS]]</f>
        <v>-146.6</v>
      </c>
      <c r="EJ192" s="57">
        <f>Tabla25[[#This Row],[ESC_1DU_COR_COD_ROS_TG_TOT]]-Tabla25[[#This Row],[ESC_1DU_COR_COD_ESC_TG_TOT]]</f>
        <v>-39.324999999999989</v>
      </c>
      <c r="EK192" s="57">
        <f>Tabla25[[#This Row],[PAS_1DU_COR_COD_ROS_TG_NEG]]-Tabla25[[#This Row],[PAS_1DU_COR_COD_ESC_TG_NEG]]</f>
        <v>-32.980952380952402</v>
      </c>
      <c r="EL192" s="57">
        <f>Tabla25[[#This Row],[PAS_1DU_COR_COD_ROS_TG_NEU]]-Tabla25[[#This Row],[PAS_1DU_COR_COD_ESC_TG_NEU]]</f>
        <v>-22.321428571428584</v>
      </c>
      <c r="EM192" s="57">
        <f>Tabla25[[#This Row],[PAS_1DU_COR_COD_ROS_TG_POS]]-Tabla25[[#This Row],[PAS_1DU_COR_COD_ESC_TG_POS]]</f>
        <v>-22.085714285714289</v>
      </c>
      <c r="EN192" s="57">
        <f>Tabla25[[#This Row],[PAS_1DU_COR_COD_ROS_TG_TOT]]-Tabla25[[#This Row],[PAS_1DU_COR_COD_ESC_TG_TOT]]</f>
        <v>-28.653205128205116</v>
      </c>
    </row>
    <row r="193" spans="1:144" x14ac:dyDescent="0.3">
      <c r="A193" s="2" t="s">
        <v>191</v>
      </c>
      <c r="B193" s="2">
        <v>50</v>
      </c>
      <c r="C193" s="2">
        <v>2</v>
      </c>
      <c r="D193" s="2">
        <v>50</v>
      </c>
      <c r="E193" s="19">
        <v>4.2105263157894735</v>
      </c>
      <c r="F193" s="19">
        <v>1351.2307692307693</v>
      </c>
      <c r="G193" s="19">
        <v>2.95</v>
      </c>
      <c r="H193" s="19">
        <v>946.23076923076928</v>
      </c>
      <c r="I193" s="19">
        <v>3.7</v>
      </c>
      <c r="J193" s="19">
        <v>1482.4166666666667</v>
      </c>
      <c r="K193" s="19">
        <v>3.6101694915254239</v>
      </c>
      <c r="L193" s="19">
        <v>1254.1052631578948</v>
      </c>
      <c r="M193" s="21">
        <v>2.736842105263158</v>
      </c>
      <c r="N193" s="21">
        <v>916.16666666666663</v>
      </c>
      <c r="O193" s="21">
        <v>3.4</v>
      </c>
      <c r="P193" s="21">
        <v>1313</v>
      </c>
      <c r="Q193" s="21">
        <v>3.35</v>
      </c>
      <c r="R193" s="21">
        <v>1193.7142857142858</v>
      </c>
      <c r="S193" s="21">
        <v>3.1694915254237288</v>
      </c>
      <c r="T193" s="21">
        <v>1139.1621621621621</v>
      </c>
      <c r="U193" s="22">
        <v>1.6666666666666667</v>
      </c>
      <c r="V193" s="22">
        <v>423.33333333333331</v>
      </c>
      <c r="W193" s="22">
        <v>3.4444444444444446</v>
      </c>
      <c r="X193" s="22">
        <v>902.16666666666663</v>
      </c>
      <c r="Y193" s="22">
        <v>2.875</v>
      </c>
      <c r="Z193" s="22">
        <v>681.5</v>
      </c>
      <c r="AA193" s="22">
        <v>2.6538461538461537</v>
      </c>
      <c r="AB193" s="22">
        <v>669</v>
      </c>
      <c r="AC193" s="24">
        <v>2.8888888888888888</v>
      </c>
      <c r="AD193" s="24">
        <v>957.8</v>
      </c>
      <c r="AE193" s="24">
        <v>3.1111111111111112</v>
      </c>
      <c r="AF193" s="24">
        <v>795</v>
      </c>
      <c r="AG193" s="24">
        <v>3.625</v>
      </c>
      <c r="AH193" s="24">
        <v>1027.2</v>
      </c>
      <c r="AI193" s="24">
        <v>3.1923076923076925</v>
      </c>
      <c r="AJ193" s="24">
        <v>918.4375</v>
      </c>
      <c r="AK193" s="26">
        <v>1.4444444444444444</v>
      </c>
      <c r="AL193" s="26">
        <v>448.14285714285717</v>
      </c>
      <c r="AM193" s="26">
        <v>1.8571428571428572</v>
      </c>
      <c r="AN193" s="26">
        <v>624.5</v>
      </c>
      <c r="AO193" s="26">
        <v>1.1111111111111112</v>
      </c>
      <c r="AP193" s="26">
        <v>366.2</v>
      </c>
      <c r="AQ193" s="26">
        <v>1.44</v>
      </c>
      <c r="AR193" s="26">
        <v>484.16666666666669</v>
      </c>
      <c r="AS193" s="28">
        <v>4.333333333333333</v>
      </c>
      <c r="AT193" s="28">
        <v>1061.2222222222222</v>
      </c>
      <c r="AU193" s="28">
        <v>3.1428571428571428</v>
      </c>
      <c r="AV193" s="28">
        <v>1051.4000000000001</v>
      </c>
      <c r="AW193" s="28">
        <v>3.4444444444444446</v>
      </c>
      <c r="AX193" s="28">
        <v>887.125</v>
      </c>
      <c r="AY193" s="28">
        <v>3.68</v>
      </c>
      <c r="AZ193" s="28">
        <v>995.68181818181813</v>
      </c>
      <c r="BA193" s="33">
        <f>Tabla25[[#This Row],[ROS_NUM_COR_COD_ROS_TG_NEG]]-Tabla25[[#This Row],[PAS_NUM_COR_COD_ROS_TG_NEG]]</f>
        <v>1.5964912280701751</v>
      </c>
      <c r="BB193" s="33">
        <f>Tabla25[[#This Row],[ROS_DUR_COR_COD_ROS_TG_NEG]]-Tabla25[[#This Row],[PAS_DUR_COR_COD_ROS_TG_NEG]]</f>
        <v>145.05555555555554</v>
      </c>
      <c r="BC193" s="33">
        <f>Tabla25[[#This Row],[ROS_NUM_COR_COD_ROS_TG_NEU]]-Tabla25[[#This Row],[PAS_NUM_COR_COD_ROS_TG_NEU]]</f>
        <v>-0.25714285714285712</v>
      </c>
      <c r="BD193" s="33">
        <f>Tabla25[[#This Row],[ROS_DUR_COR_COD_ROS_TG_NEU]]-Tabla25[[#This Row],[PAS_DUR_COR_COD_ROS_TG_NEU]]</f>
        <v>-261.59999999999991</v>
      </c>
      <c r="BE193" s="33">
        <f>Tabla25[[#This Row],[ROS_NUM_COR_COD_ROS_TG_POS]]-Tabla25[[#This Row],[PAS_NUM_COR_COD_ROS_TG_POS]]</f>
        <v>9.4444444444444553E-2</v>
      </c>
      <c r="BF193" s="33">
        <f>Tabla25[[#This Row],[ROS_DUR_COR_COD_ROS_TG_POS]]-Tabla25[[#This Row],[PAS_DUR_COR_COD_ROS_TG_POS]]</f>
        <v>-306.58928571428578</v>
      </c>
      <c r="BG193" s="33">
        <f>Tabla25[[#This Row],[ROS_NUM_COR_COD_ROS_TG_TOT]]-Tabla25[[#This Row],[PAS_NUM_COR_COD_ROS_TG_TOT]]</f>
        <v>0.51050847457627135</v>
      </c>
      <c r="BH193" s="33">
        <f>Tabla25[[#This Row],[ROS_DUR_COR_COD_ROS_TG_TOT]]-Tabla25[[#This Row],[PAS_DUR_COR_COD_ROS_TG_TOT]]</f>
        <v>-143.48034398034395</v>
      </c>
      <c r="BI193" s="30">
        <f>Tabla25[[#This Row],[ROS_NUM_COR_COD_ESC_TG_NEG]]-Tabla25[[#This Row],[PAS_NUM_COR_COD_ESC_TG_NEG]]</f>
        <v>-2.7660818713450288</v>
      </c>
      <c r="BJ193" s="30">
        <f>Tabla25[[#This Row],[ROS_DUR_COR_COD_ESC_TG_NEG]]-Tabla25[[#This Row],[PAS_DUR_COR_COD_ESC_TG_NEG]]</f>
        <v>-903.08791208791217</v>
      </c>
      <c r="BK193" s="30">
        <f>Tabla25[[#This Row],[ROS_NUM_COR_COD_ESC_TG_NEU]]-Tabla25[[#This Row],[PAS_NUM_COR_COD_ESC_TG_NEU]]</f>
        <v>-1.092857142857143</v>
      </c>
      <c r="BL193" s="30">
        <f>Tabla25[[#This Row],[ROS_DUR_COR_COD_ESC_TG_NEU]]-Tabla25[[#This Row],[PAS_DUR_COR_COD_ESC_TG_NEU]]</f>
        <v>-321.73076923076928</v>
      </c>
      <c r="BM193" s="30">
        <f>Tabla25[[#This Row],[ROS_NUM_COR_COD_ESC_TG_POS]]-Tabla25[[#This Row],[PAS_NUM_COR_COD_ESC_TG_POS]]</f>
        <v>-2.588888888888889</v>
      </c>
      <c r="BN193" s="30">
        <f>Tabla25[[#This Row],[ROS_DUR_COR_COD_ESC_TG_POS]]-Tabla25[[#This Row],[PAS_DUR_COR_COD_ESC_TG_POS]]</f>
        <v>-1116.2166666666667</v>
      </c>
      <c r="BO193" s="30">
        <f>Tabla25[[#This Row],[ROS_NUM_COR_COD_ESC_TG_TOT]]-Tabla25[[#This Row],[PAS_NUM_COR_COD_ESC_TG_TOT]]</f>
        <v>-2.1701694915254239</v>
      </c>
      <c r="BP193" s="30">
        <f>Tabla25[[#This Row],[ROS_DUR_COR_COD_ESC_TG_TOT]]-Tabla25[[#This Row],[PAS_DUR_COR_COD_ESC_TG_TOT]]</f>
        <v>-769.93859649122805</v>
      </c>
      <c r="BQ193" s="36">
        <f>Tabla25[[#This Row],[PAS_NUM_COR_COD_ROS_TG_NEG]]-Tabla25[[#This Row],[ESC_NUM_COR_COD_ROS_TG_NEG]]</f>
        <v>-0.15204678362573087</v>
      </c>
      <c r="BR193" s="36">
        <f>Tabla25[[#This Row],[PAS_DUR_COR_COD_ROS_TG_NEG]]-Tabla25[[#This Row],[ESC_DUR_COR_COD_ROS_TG_NEG]]</f>
        <v>-41.633333333333326</v>
      </c>
      <c r="BS193" s="36">
        <f>Tabla25[[#This Row],[PAS_NUM_COR_COD_ROS_TG_NEU]]-Tabla25[[#This Row],[ESC_NUM_COR_COD_ROS_TG_NEU]]</f>
        <v>0.28888888888888875</v>
      </c>
      <c r="BT193" s="36">
        <f>Tabla25[[#This Row],[PAS_DUR_COR_COD_ROS_TG_NEU]]-Tabla25[[#This Row],[ESC_DUR_COR_COD_ROS_TG_NEU]]</f>
        <v>518</v>
      </c>
      <c r="BU193" s="36">
        <f>Tabla25[[#This Row],[PAS_NUM_COR_COD_ROS_TG_POS]]-Tabla25[[#This Row],[ESC_NUM_COR_COD_ROS_TG_POS]]</f>
        <v>-0.27499999999999991</v>
      </c>
      <c r="BV193" s="36">
        <f>Tabla25[[#This Row],[PAS_DUR_COR_COD_ROS_TG_POS]]-Tabla25[[#This Row],[ESC_DUR_COR_COD_ROS_TG_POS]]</f>
        <v>166.51428571428573</v>
      </c>
      <c r="BW193" s="36">
        <f>Tabla25[[#This Row],[PAS_NUM_COR_COD_ROS_TG_TOT]]-Tabla25[[#This Row],[ESC_NUM_COR_COD_ROS_TG_TOT]]</f>
        <v>-2.2816166883963707E-2</v>
      </c>
      <c r="BX193" s="36">
        <f>Tabla25[[#This Row],[PAS_DUR_COR_COD_ROS_TG_TOT]]-Tabla25[[#This Row],[ESC_DUR_COR_COD_ROS_TG_TOT]]</f>
        <v>220.72466216216208</v>
      </c>
      <c r="BY193" s="39">
        <f>Tabla25[[#This Row],[PAS_NUM_COR_COD_ESC_TG_NEG]]-Tabla25[[#This Row],[ESC_NUM_COR_COD_ESC_TG_NEG]]</f>
        <v>2.5438596491228065</v>
      </c>
      <c r="BZ193" s="39">
        <f>Tabla25[[#This Row],[PAS_DUR_COR_COD_ESC_TG_NEG]]-Tabla25[[#This Row],[ESC_DUR_COR_COD_ESC_TG_NEG]]</f>
        <v>927.89743589743603</v>
      </c>
      <c r="CA193" s="39">
        <f>Tabla25[[#This Row],[PAS_NUM_COR_COD_ESC_TG_NEU]]-Tabla25[[#This Row],[ESC_NUM_COR_COD_ESC_TG_NEU]]</f>
        <v>-0.49444444444444446</v>
      </c>
      <c r="CB193" s="39">
        <f>Tabla25[[#This Row],[PAS_DUR_COR_COD_ESC_TG_NEU]]-Tabla25[[#This Row],[ESC_DUR_COR_COD_ESC_TG_NEU]]</f>
        <v>44.064102564102654</v>
      </c>
      <c r="CC193" s="39">
        <f>Tabla25[[#This Row],[PAS_NUM_COR_COD_ESC_TG_POS]]-Tabla25[[#This Row],[ESC_NUM_COR_COD_ESC_TG_POS]]</f>
        <v>0.82500000000000018</v>
      </c>
      <c r="CD193" s="39">
        <f>Tabla25[[#This Row],[PAS_DUR_COR_COD_ESC_TG_POS]]-Tabla25[[#This Row],[ESC_DUR_COR_COD_ESC_TG_POS]]</f>
        <v>800.91666666666674</v>
      </c>
      <c r="CE193" s="39">
        <f>Tabla25[[#This Row],[PAS_NUM_COR_COD_ESC_TG_TOT]]-Tabla25[[#This Row],[ESC_NUM_COR_COD_ESC_TG_TOT]]</f>
        <v>0.95632333767927014</v>
      </c>
      <c r="CF193" s="39">
        <f>Tabla25[[#This Row],[PAS_DUR_COR_COD_ESC_TG_TOT]]-Tabla25[[#This Row],[ESC_DUR_COR_COD_ESC_TG_TOT]]</f>
        <v>585.1052631578948</v>
      </c>
      <c r="CG193" s="42">
        <f>Tabla25[[#This Row],[PAS_NUM_COR_COD_ROS_TG_NEG]]-Tabla25[[#This Row],[PAS_NUM_COR_COD_ESC_TG_NEG]]</f>
        <v>-1.4736842105263155</v>
      </c>
      <c r="CH193" s="42">
        <f>Tabla25[[#This Row],[PAS_NUM_COR_COD_ROS_TG_NEU]]-Tabla25[[#This Row],[PAS_NUM_COR_COD_ESC_TG_NEU]]</f>
        <v>0.44999999999999973</v>
      </c>
      <c r="CI193" s="42">
        <f>Tabla25[[#This Row],[PAS_NUM_COR_COD_ROS_TG_POS]]-Tabla25[[#This Row],[PAS_NUM_COR_COD_ESC_TG_POS]]</f>
        <v>-0.35000000000000009</v>
      </c>
      <c r="CJ193" s="42">
        <f>Tabla25[[#This Row],[PAS_NUM_COR_COD_ROS_TG_TOT]]-Tabla25[[#This Row],[PAS_NUM_COR_COD_ESC_TG_TOT]]</f>
        <v>-0.44067796610169507</v>
      </c>
      <c r="CK193" s="42">
        <f>Tabla25[[#This Row],[PAS_DUR_COR_COD_ROS_TG_NEG]]-Tabla25[[#This Row],[PAS_DUR_COR_COD_ESC_TG_NEG]]</f>
        <v>-435.06410256410265</v>
      </c>
      <c r="CL193" s="42">
        <f>Tabla25[[#This Row],[PAS_DUR_COR_COD_ROS_TG_NEU]]-Tabla25[[#This Row],[PAS_DUR_COR_COD_ESC_TG_NEU]]</f>
        <v>366.76923076923072</v>
      </c>
      <c r="CM193" s="42">
        <f>Tabla25[[#This Row],[PAS_DUR_COR_COD_ROS_TG_POS]]-Tabla25[[#This Row],[PAS_DUR_COR_COD_ESC_TG_POS]]</f>
        <v>-288.70238095238096</v>
      </c>
      <c r="CN193" s="42">
        <f>Tabla25[[#This Row],[PAS_DUR_COR_COD_ROS_TG_TOT]]-Tabla25[[#This Row],[PAS_DUR_COR_COD_ESC_TG_TOT]]</f>
        <v>-114.94310099573272</v>
      </c>
      <c r="CO193" s="44">
        <f>Tabla25[[#This Row],[ESC_NUM_COR_COD_ROS_TG_NEG]]-Tabla25[[#This Row],[ESC_NUM_COR_COD_ESC_TG_NEG]]</f>
        <v>1.2222222222222221</v>
      </c>
      <c r="CP193" s="44">
        <f>Tabla25[[#This Row],[ESC_NUM_COR_COD_ROS_TG_NEU]]-Tabla25[[#This Row],[ESC_NUM_COR_COD_ESC_TG_NEU]]</f>
        <v>-0.33333333333333348</v>
      </c>
      <c r="CQ193" s="44">
        <f>Tabla25[[#This Row],[ESC_NUM_COR_COD_ROS_TG_POS]]-Tabla25[[#This Row],[ESC_NUM_COR_COD_ESC_TG_POS]]</f>
        <v>0.75</v>
      </c>
      <c r="CR193" s="44">
        <f>Tabla25[[#This Row],[ESC_NUM_COR_COD_ROS_TG_TOT]]-Tabla25[[#This Row],[ESC_NUM_COR_COD_ESC_TG_TOT]]</f>
        <v>0.53846153846153877</v>
      </c>
      <c r="CS193" s="44">
        <f>Tabla25[[#This Row],[ESC_DUR_COR_COD_ROS_TG_NEG]]-Tabla25[[#This Row],[ESC_DUR_COR_COD_ESC_TG_NEG]]</f>
        <v>534.4666666666667</v>
      </c>
      <c r="CT193" s="44">
        <f>Tabla25[[#This Row],[ESC_DUR_COR_COD_ROS_TG_NEU]]-Tabla25[[#This Row],[ESC_DUR_COR_COD_ESC_TG_NEU]]</f>
        <v>-107.16666666666663</v>
      </c>
      <c r="CU193" s="44">
        <f>Tabla25[[#This Row],[ESC_DUR_COR_COD_ROS_TG_POS]]-Tabla25[[#This Row],[ESC_DUR_COR_COD_ESC_TG_POS]]</f>
        <v>345.70000000000005</v>
      </c>
      <c r="CV193" s="44">
        <f>Tabla25[[#This Row],[ESC_DUR_COR_COD_ROS_TG_TOT]]-Tabla25[[#This Row],[ESC_DUR_COR_COD_ESC_TG_TOT]]</f>
        <v>249.4375</v>
      </c>
      <c r="CW193" s="47">
        <f>Tabla25[[#This Row],[ROS_NUM_COR_COD_ROS_TG_NEG]]-Tabla25[[#This Row],[ROS_NUM_COR_COD_ESC_TG_NEG]]</f>
        <v>2.8888888888888884</v>
      </c>
      <c r="CX193" s="47">
        <f>Tabla25[[#This Row],[ROS_NUM_COR_COD_ROS_TG_NEU]]-Tabla25[[#This Row],[ROS_NUM_COR_COD_ESC_TG_NEU]]</f>
        <v>1.2857142857142856</v>
      </c>
      <c r="CY193" s="47">
        <f>Tabla25[[#This Row],[ROS_NUM_COR_COD_ROS_TG_POS]]-Tabla25[[#This Row],[ROS_NUM_COR_COD_ESC_TG_POS]]</f>
        <v>2.3333333333333335</v>
      </c>
      <c r="CZ193" s="47">
        <f>Tabla25[[#This Row],[ROS_NUM_COR_COD_ROS_TG_TOT]]-Tabla25[[#This Row],[ROS_NUM_COR_COD_ESC_TG_TOT]]</f>
        <v>2.2400000000000002</v>
      </c>
      <c r="DA193" s="47">
        <f>Tabla25[[#This Row],[ROS_DUR_COR_COD_ROS_TG_NEG]]-Tabla25[[#This Row],[ROS_DUR_COR_COD_ESC_TG_NEG]]</f>
        <v>613.07936507936506</v>
      </c>
      <c r="DB193" s="47">
        <f>Tabla25[[#This Row],[ROS_DUR_COR_COD_ROS_TG_NEU]]-Tabla25[[#This Row],[ROS_DUR_COR_COD_ESC_TG_NEU]]</f>
        <v>426.90000000000009</v>
      </c>
      <c r="DC193" s="47">
        <f>Tabla25[[#This Row],[ROS_DUR_COR_COD_ROS_TG_POS]]-Tabla25[[#This Row],[ROS_DUR_COR_COD_ESC_TG_POS]]</f>
        <v>520.92499999999995</v>
      </c>
      <c r="DD193" s="47">
        <f>Tabla25[[#This Row],[ROS_DUR_COR_COD_ROS_TG_TOT]]-Tabla25[[#This Row],[ROS_DUR_COR_COD_ESC_TG_TOT]]</f>
        <v>511.51515151515144</v>
      </c>
      <c r="DE193" s="57">
        <v>245</v>
      </c>
      <c r="DF193" s="57">
        <v>287.60000000000002</v>
      </c>
      <c r="DG193" s="57">
        <v>175.625</v>
      </c>
      <c r="DH193" s="57">
        <v>229.45454545454547</v>
      </c>
      <c r="DI193" s="57">
        <v>238.42857142857142</v>
      </c>
      <c r="DJ193" s="57">
        <v>254.33333333333334</v>
      </c>
      <c r="DK193" s="57">
        <v>183.2</v>
      </c>
      <c r="DL193" s="57">
        <v>228.38888888888889</v>
      </c>
      <c r="DM193" s="57">
        <v>217.8</v>
      </c>
      <c r="DN193" s="57">
        <v>107</v>
      </c>
      <c r="DO193" s="57">
        <v>284.60000000000002</v>
      </c>
      <c r="DP193" s="57">
        <v>197.125</v>
      </c>
      <c r="DQ193" s="57">
        <v>151.83333333333334</v>
      </c>
      <c r="DR193" s="57">
        <v>168.33333333333334</v>
      </c>
      <c r="DS193" s="57">
        <v>133</v>
      </c>
      <c r="DT193" s="57">
        <v>151.05555555555554</v>
      </c>
      <c r="DU193" s="57">
        <v>228.83333333333334</v>
      </c>
      <c r="DV193" s="57">
        <v>186.72727272727272</v>
      </c>
      <c r="DW193" s="57">
        <v>243.85714285714286</v>
      </c>
      <c r="DX193" s="57">
        <v>222</v>
      </c>
      <c r="DY193" s="57">
        <v>263.69230769230768</v>
      </c>
      <c r="DZ193" s="57">
        <v>225.84615384615384</v>
      </c>
      <c r="EA193" s="57">
        <v>229.83333333333334</v>
      </c>
      <c r="EB193" s="57">
        <v>240.05263157894737</v>
      </c>
      <c r="EC193" s="57">
        <f>Tabla25[[#This Row],[ROS_1DU_COR_COD_ROS_TG_NEG]]-Tabla25[[#This Row],[ROS_1DU_COR_COD_ESC_TG_NEG]]</f>
        <v>6.5714285714285836</v>
      </c>
      <c r="ED193" s="57">
        <f>Tabla25[[#This Row],[ROS_1DU_COR_COD_ROS_TG_NEU]]-Tabla25[[#This Row],[ROS_1DU_COR_COD_ESC_TG_NEU]]</f>
        <v>33.26666666666668</v>
      </c>
      <c r="EE193" s="57">
        <f>Tabla25[[#This Row],[ROS_1DU_COR_COD_ROS_TG_POS]]-Tabla25[[#This Row],[ROS_1DU_COR_COD_ESC_TG_POS]]</f>
        <v>-7.5749999999999886</v>
      </c>
      <c r="EF193" s="57">
        <f>Tabla25[[#This Row],[ROS_1DU_COR_COD_ROS_TG_TOT]]-Tabla25[[#This Row],[ROS_1DU_COR_COD_ESC_TG_TOT]]</f>
        <v>1.0656565656565817</v>
      </c>
      <c r="EG193" s="57">
        <f>Tabla25[[#This Row],[ESC_1DU_COR_COD_ROS_TG_NEG]]-Tabla25[[#This Row],[ESC_1DU_COR_COD_ESC_TG_NEG]]</f>
        <v>65.966666666666669</v>
      </c>
      <c r="EH193" s="57">
        <f>Tabla25[[#This Row],[ESC_1DU_COR_COD_ROS_TG_NEU]]-Tabla25[[#This Row],[ESC_1DU_COR_COD_ESC_TG_NEU]]</f>
        <v>-61.333333333333343</v>
      </c>
      <c r="EI193" s="57">
        <f>Tabla25[[#This Row],[ESC_1DU_COR_COD_ROS_TG_POS]]-Tabla25[[#This Row],[ESC_1DU_COR_COD_ESC_TG_POS]]</f>
        <v>151.60000000000002</v>
      </c>
      <c r="EJ193" s="57">
        <f>Tabla25[[#This Row],[ESC_1DU_COR_COD_ROS_TG_TOT]]-Tabla25[[#This Row],[ESC_1DU_COR_COD_ESC_TG_TOT]]</f>
        <v>46.069444444444457</v>
      </c>
      <c r="EK193" s="57">
        <f>Tabla25[[#This Row],[PAS_1DU_COR_COD_ROS_TG_NEG]]-Tabla25[[#This Row],[PAS_1DU_COR_COD_ESC_TG_NEG]]</f>
        <v>-34.858974358974336</v>
      </c>
      <c r="EL193" s="57">
        <f>Tabla25[[#This Row],[PAS_1DU_COR_COD_ROS_TG_NEU]]-Tabla25[[#This Row],[PAS_1DU_COR_COD_ESC_TG_NEU]]</f>
        <v>-39.11888111888112</v>
      </c>
      <c r="EM193" s="57">
        <f>Tabla25[[#This Row],[PAS_1DU_COR_COD_ROS_TG_POS]]-Tabla25[[#This Row],[PAS_1DU_COR_COD_ESC_TG_POS]]</f>
        <v>14.023809523809518</v>
      </c>
      <c r="EN193" s="57">
        <f>Tabla25[[#This Row],[PAS_1DU_COR_COD_ROS_TG_TOT]]-Tabla25[[#This Row],[PAS_1DU_COR_COD_ESC_TG_TOT]]</f>
        <v>-18.05263157894737</v>
      </c>
    </row>
    <row r="194" spans="1:144" x14ac:dyDescent="0.3">
      <c r="A194" s="2" t="s">
        <v>192</v>
      </c>
      <c r="B194" s="2">
        <v>50</v>
      </c>
      <c r="C194" s="2">
        <v>2</v>
      </c>
      <c r="D194" s="2">
        <v>50</v>
      </c>
      <c r="E194" s="19">
        <v>0.7</v>
      </c>
      <c r="F194" s="19">
        <v>174.55555555555554</v>
      </c>
      <c r="G194" s="19">
        <v>0.35</v>
      </c>
      <c r="H194" s="19">
        <v>121</v>
      </c>
      <c r="I194" s="19">
        <v>0.7</v>
      </c>
      <c r="J194" s="19">
        <v>162.1</v>
      </c>
      <c r="K194" s="19">
        <v>0.58333333333333337</v>
      </c>
      <c r="L194" s="19">
        <v>156.72</v>
      </c>
      <c r="M194" s="21">
        <v>0.6</v>
      </c>
      <c r="N194" s="21">
        <v>144.22222222222223</v>
      </c>
      <c r="O194" s="21">
        <v>0.7</v>
      </c>
      <c r="P194" s="21">
        <v>135.08333333333334</v>
      </c>
      <c r="Q194" s="21">
        <v>0.6</v>
      </c>
      <c r="R194" s="21">
        <v>188.375</v>
      </c>
      <c r="S194" s="21">
        <v>0.6333333333333333</v>
      </c>
      <c r="T194" s="21">
        <v>152.62068965517241</v>
      </c>
      <c r="U194" s="22">
        <v>1.75</v>
      </c>
      <c r="V194" s="22">
        <v>654</v>
      </c>
      <c r="W194" s="22">
        <v>1.2857142857142858</v>
      </c>
      <c r="X194" s="22">
        <v>397.6</v>
      </c>
      <c r="Y194" s="22">
        <v>2</v>
      </c>
      <c r="Z194" s="22">
        <v>462.125</v>
      </c>
      <c r="AA194" s="22">
        <v>1.72</v>
      </c>
      <c r="AB194" s="22">
        <v>497.5</v>
      </c>
      <c r="AC194" s="24">
        <v>2.875</v>
      </c>
      <c r="AD194" s="24">
        <v>1336.25</v>
      </c>
      <c r="AE194" s="24">
        <v>1.7142857142857142</v>
      </c>
      <c r="AF194" s="24">
        <v>1272.5</v>
      </c>
      <c r="AG194" s="24">
        <v>3.2</v>
      </c>
      <c r="AH194" s="24">
        <v>1093.3333333333333</v>
      </c>
      <c r="AI194" s="24">
        <v>2.68</v>
      </c>
      <c r="AJ194" s="24">
        <v>1204.1666666666667</v>
      </c>
      <c r="AK194" s="26">
        <v>0.33333333333333331</v>
      </c>
      <c r="AL194" s="26">
        <v>90.666666666666671</v>
      </c>
      <c r="AM194" s="26">
        <v>0.4</v>
      </c>
      <c r="AN194" s="26">
        <v>140</v>
      </c>
      <c r="AO194" s="26">
        <v>0.3</v>
      </c>
      <c r="AP194" s="26">
        <v>106.66666666666667</v>
      </c>
      <c r="AQ194" s="26">
        <v>0.34482758620689657</v>
      </c>
      <c r="AR194" s="26">
        <v>112.44444444444444</v>
      </c>
      <c r="AS194" s="28">
        <v>0.33333333333333331</v>
      </c>
      <c r="AT194" s="28">
        <v>108</v>
      </c>
      <c r="AU194" s="28">
        <v>0.1</v>
      </c>
      <c r="AV194" s="28">
        <v>93</v>
      </c>
      <c r="AW194" s="28">
        <v>0.2</v>
      </c>
      <c r="AX194" s="28">
        <v>205</v>
      </c>
      <c r="AY194" s="28">
        <v>0.20689655172413793</v>
      </c>
      <c r="AZ194" s="28">
        <v>124.4</v>
      </c>
      <c r="BA194" s="33">
        <f>Tabla25[[#This Row],[ROS_NUM_COR_COD_ROS_TG_NEG]]-Tabla25[[#This Row],[PAS_NUM_COR_COD_ROS_TG_NEG]]</f>
        <v>-0.26666666666666666</v>
      </c>
      <c r="BB194" s="33">
        <f>Tabla25[[#This Row],[ROS_DUR_COR_COD_ROS_TG_NEG]]-Tabla25[[#This Row],[PAS_DUR_COR_COD_ROS_TG_NEG]]</f>
        <v>-36.222222222222229</v>
      </c>
      <c r="BC194" s="33">
        <f>Tabla25[[#This Row],[ROS_NUM_COR_COD_ROS_TG_NEU]]-Tabla25[[#This Row],[PAS_NUM_COR_COD_ROS_TG_NEU]]</f>
        <v>-0.6</v>
      </c>
      <c r="BD194" s="33">
        <f>Tabla25[[#This Row],[ROS_DUR_COR_COD_ROS_TG_NEU]]-Tabla25[[#This Row],[PAS_DUR_COR_COD_ROS_TG_NEU]]</f>
        <v>-42.083333333333343</v>
      </c>
      <c r="BE194" s="33">
        <f>Tabla25[[#This Row],[ROS_NUM_COR_COD_ROS_TG_POS]]-Tabla25[[#This Row],[PAS_NUM_COR_COD_ROS_TG_POS]]</f>
        <v>-0.39999999999999997</v>
      </c>
      <c r="BF194" s="33">
        <f>Tabla25[[#This Row],[ROS_DUR_COR_COD_ROS_TG_POS]]-Tabla25[[#This Row],[PAS_DUR_COR_COD_ROS_TG_POS]]</f>
        <v>16.625</v>
      </c>
      <c r="BG194" s="33">
        <f>Tabla25[[#This Row],[ROS_NUM_COR_COD_ROS_TG_TOT]]-Tabla25[[#This Row],[PAS_NUM_COR_COD_ROS_TG_TOT]]</f>
        <v>-0.4264367816091954</v>
      </c>
      <c r="BH194" s="33">
        <f>Tabla25[[#This Row],[ROS_DUR_COR_COD_ROS_TG_TOT]]-Tabla25[[#This Row],[PAS_DUR_COR_COD_ROS_TG_TOT]]</f>
        <v>-28.220689655172407</v>
      </c>
      <c r="BI194" s="30">
        <f>Tabla25[[#This Row],[ROS_NUM_COR_COD_ESC_TG_NEG]]-Tabla25[[#This Row],[PAS_NUM_COR_COD_ESC_TG_NEG]]</f>
        <v>-0.36666666666666664</v>
      </c>
      <c r="BJ194" s="30">
        <f>Tabla25[[#This Row],[ROS_DUR_COR_COD_ESC_TG_NEG]]-Tabla25[[#This Row],[PAS_DUR_COR_COD_ESC_TG_NEG]]</f>
        <v>-83.888888888888872</v>
      </c>
      <c r="BK194" s="30">
        <f>Tabla25[[#This Row],[ROS_NUM_COR_COD_ESC_TG_NEU]]-Tabla25[[#This Row],[PAS_NUM_COR_COD_ESC_TG_NEU]]</f>
        <v>5.0000000000000044E-2</v>
      </c>
      <c r="BL194" s="30">
        <f>Tabla25[[#This Row],[ROS_DUR_COR_COD_ESC_TG_NEU]]-Tabla25[[#This Row],[PAS_DUR_COR_COD_ESC_TG_NEU]]</f>
        <v>19</v>
      </c>
      <c r="BM194" s="30">
        <f>Tabla25[[#This Row],[ROS_NUM_COR_COD_ESC_TG_POS]]-Tabla25[[#This Row],[PAS_NUM_COR_COD_ESC_TG_POS]]</f>
        <v>-0.39999999999999997</v>
      </c>
      <c r="BN194" s="30">
        <f>Tabla25[[#This Row],[ROS_DUR_COR_COD_ESC_TG_POS]]-Tabla25[[#This Row],[PAS_DUR_COR_COD_ESC_TG_POS]]</f>
        <v>-55.433333333333323</v>
      </c>
      <c r="BO194" s="30">
        <f>Tabla25[[#This Row],[ROS_NUM_COR_COD_ESC_TG_TOT]]-Tabla25[[#This Row],[PAS_NUM_COR_COD_ESC_TG_TOT]]</f>
        <v>-0.2385057471264368</v>
      </c>
      <c r="BP194" s="30">
        <f>Tabla25[[#This Row],[ROS_DUR_COR_COD_ESC_TG_TOT]]-Tabla25[[#This Row],[PAS_DUR_COR_COD_ESC_TG_TOT]]</f>
        <v>-44.275555555555556</v>
      </c>
      <c r="BQ194" s="36">
        <f>Tabla25[[#This Row],[PAS_NUM_COR_COD_ROS_TG_NEG]]-Tabla25[[#This Row],[ESC_NUM_COR_COD_ROS_TG_NEG]]</f>
        <v>-2.2749999999999999</v>
      </c>
      <c r="BR194" s="36">
        <f>Tabla25[[#This Row],[PAS_DUR_COR_COD_ROS_TG_NEG]]-Tabla25[[#This Row],[ESC_DUR_COR_COD_ROS_TG_NEG]]</f>
        <v>-1192.0277777777778</v>
      </c>
      <c r="BS194" s="36">
        <f>Tabla25[[#This Row],[PAS_NUM_COR_COD_ROS_TG_NEU]]-Tabla25[[#This Row],[ESC_NUM_COR_COD_ROS_TG_NEU]]</f>
        <v>-1.0142857142857142</v>
      </c>
      <c r="BT194" s="36">
        <f>Tabla25[[#This Row],[PAS_DUR_COR_COD_ROS_TG_NEU]]-Tabla25[[#This Row],[ESC_DUR_COR_COD_ROS_TG_NEU]]</f>
        <v>-1137.4166666666667</v>
      </c>
      <c r="BU194" s="36">
        <f>Tabla25[[#This Row],[PAS_NUM_COR_COD_ROS_TG_POS]]-Tabla25[[#This Row],[ESC_NUM_COR_COD_ROS_TG_POS]]</f>
        <v>-2.6</v>
      </c>
      <c r="BV194" s="36">
        <f>Tabla25[[#This Row],[PAS_DUR_COR_COD_ROS_TG_POS]]-Tabla25[[#This Row],[ESC_DUR_COR_COD_ROS_TG_POS]]</f>
        <v>-904.95833333333326</v>
      </c>
      <c r="BW194" s="36">
        <f>Tabla25[[#This Row],[PAS_NUM_COR_COD_ROS_TG_TOT]]-Tabla25[[#This Row],[ESC_NUM_COR_COD_ROS_TG_TOT]]</f>
        <v>-2.0466666666666669</v>
      </c>
      <c r="BX194" s="36">
        <f>Tabla25[[#This Row],[PAS_DUR_COR_COD_ROS_TG_TOT]]-Tabla25[[#This Row],[ESC_DUR_COR_COD_ROS_TG_TOT]]</f>
        <v>-1051.5459770114944</v>
      </c>
      <c r="BY194" s="39">
        <f>Tabla25[[#This Row],[PAS_NUM_COR_COD_ESC_TG_NEG]]-Tabla25[[#This Row],[ESC_NUM_COR_COD_ESC_TG_NEG]]</f>
        <v>-1.05</v>
      </c>
      <c r="BZ194" s="39">
        <f>Tabla25[[#This Row],[PAS_DUR_COR_COD_ESC_TG_NEG]]-Tabla25[[#This Row],[ESC_DUR_COR_COD_ESC_TG_NEG]]</f>
        <v>-479.44444444444446</v>
      </c>
      <c r="CA194" s="39">
        <f>Tabla25[[#This Row],[PAS_NUM_COR_COD_ESC_TG_NEU]]-Tabla25[[#This Row],[ESC_NUM_COR_COD_ESC_TG_NEU]]</f>
        <v>-0.93571428571428583</v>
      </c>
      <c r="CB194" s="39">
        <f>Tabla25[[#This Row],[PAS_DUR_COR_COD_ESC_TG_NEU]]-Tabla25[[#This Row],[ESC_DUR_COR_COD_ESC_TG_NEU]]</f>
        <v>-276.60000000000002</v>
      </c>
      <c r="CC194" s="39">
        <f>Tabla25[[#This Row],[PAS_NUM_COR_COD_ESC_TG_POS]]-Tabla25[[#This Row],[ESC_NUM_COR_COD_ESC_TG_POS]]</f>
        <v>-1.3</v>
      </c>
      <c r="CD194" s="39">
        <f>Tabla25[[#This Row],[PAS_DUR_COR_COD_ESC_TG_POS]]-Tabla25[[#This Row],[ESC_DUR_COR_COD_ESC_TG_POS]]</f>
        <v>-300.02499999999998</v>
      </c>
      <c r="CE194" s="39">
        <f>Tabla25[[#This Row],[PAS_NUM_COR_COD_ESC_TG_TOT]]-Tabla25[[#This Row],[ESC_NUM_COR_COD_ESC_TG_TOT]]</f>
        <v>-1.1366666666666667</v>
      </c>
      <c r="CF194" s="39">
        <f>Tabla25[[#This Row],[PAS_DUR_COR_COD_ESC_TG_TOT]]-Tabla25[[#This Row],[ESC_DUR_COR_COD_ESC_TG_TOT]]</f>
        <v>-340.78</v>
      </c>
      <c r="CG194" s="42">
        <f>Tabla25[[#This Row],[PAS_NUM_COR_COD_ROS_TG_NEG]]-Tabla25[[#This Row],[PAS_NUM_COR_COD_ESC_TG_NEG]]</f>
        <v>-9.9999999999999978E-2</v>
      </c>
      <c r="CH194" s="42">
        <f>Tabla25[[#This Row],[PAS_NUM_COR_COD_ROS_TG_NEU]]-Tabla25[[#This Row],[PAS_NUM_COR_COD_ESC_TG_NEU]]</f>
        <v>0.35</v>
      </c>
      <c r="CI194" s="42">
        <f>Tabla25[[#This Row],[PAS_NUM_COR_COD_ROS_TG_POS]]-Tabla25[[#This Row],[PAS_NUM_COR_COD_ESC_TG_POS]]</f>
        <v>-9.9999999999999978E-2</v>
      </c>
      <c r="CJ194" s="42">
        <f>Tabla25[[#This Row],[PAS_NUM_COR_COD_ROS_TG_TOT]]-Tabla25[[#This Row],[PAS_NUM_COR_COD_ESC_TG_TOT]]</f>
        <v>4.9999999999999933E-2</v>
      </c>
      <c r="CK194" s="42">
        <f>Tabla25[[#This Row],[PAS_DUR_COR_COD_ROS_TG_NEG]]-Tabla25[[#This Row],[PAS_DUR_COR_COD_ESC_TG_NEG]]</f>
        <v>-30.333333333333314</v>
      </c>
      <c r="CL194" s="42">
        <f>Tabla25[[#This Row],[PAS_DUR_COR_COD_ROS_TG_NEU]]-Tabla25[[#This Row],[PAS_DUR_COR_COD_ESC_TG_NEU]]</f>
        <v>14.083333333333343</v>
      </c>
      <c r="CM194" s="42">
        <f>Tabla25[[#This Row],[PAS_DUR_COR_COD_ROS_TG_POS]]-Tabla25[[#This Row],[PAS_DUR_COR_COD_ESC_TG_POS]]</f>
        <v>26.275000000000006</v>
      </c>
      <c r="CN194" s="42">
        <f>Tabla25[[#This Row],[PAS_DUR_COR_COD_ROS_TG_TOT]]-Tabla25[[#This Row],[PAS_DUR_COR_COD_ESC_TG_TOT]]</f>
        <v>-4.0993103448275861</v>
      </c>
      <c r="CO194" s="44">
        <f>Tabla25[[#This Row],[ESC_NUM_COR_COD_ROS_TG_NEG]]-Tabla25[[#This Row],[ESC_NUM_COR_COD_ESC_TG_NEG]]</f>
        <v>1.125</v>
      </c>
      <c r="CP194" s="44">
        <f>Tabla25[[#This Row],[ESC_NUM_COR_COD_ROS_TG_NEU]]-Tabla25[[#This Row],[ESC_NUM_COR_COD_ESC_TG_NEU]]</f>
        <v>0.42857142857142838</v>
      </c>
      <c r="CQ194" s="44">
        <f>Tabla25[[#This Row],[ESC_NUM_COR_COD_ROS_TG_POS]]-Tabla25[[#This Row],[ESC_NUM_COR_COD_ESC_TG_POS]]</f>
        <v>1.2000000000000002</v>
      </c>
      <c r="CR194" s="44">
        <f>Tabla25[[#This Row],[ESC_NUM_COR_COD_ROS_TG_TOT]]-Tabla25[[#This Row],[ESC_NUM_COR_COD_ESC_TG_TOT]]</f>
        <v>0.96000000000000019</v>
      </c>
      <c r="CS194" s="44">
        <f>Tabla25[[#This Row],[ESC_DUR_COR_COD_ROS_TG_NEG]]-Tabla25[[#This Row],[ESC_DUR_COR_COD_ESC_TG_NEG]]</f>
        <v>682.25</v>
      </c>
      <c r="CT194" s="44">
        <f>Tabla25[[#This Row],[ESC_DUR_COR_COD_ROS_TG_NEU]]-Tabla25[[#This Row],[ESC_DUR_COR_COD_ESC_TG_NEU]]</f>
        <v>874.9</v>
      </c>
      <c r="CU194" s="44">
        <f>Tabla25[[#This Row],[ESC_DUR_COR_COD_ROS_TG_POS]]-Tabla25[[#This Row],[ESC_DUR_COR_COD_ESC_TG_POS]]</f>
        <v>631.20833333333326</v>
      </c>
      <c r="CV194" s="44">
        <f>Tabla25[[#This Row],[ESC_DUR_COR_COD_ROS_TG_TOT]]-Tabla25[[#This Row],[ESC_DUR_COR_COD_ESC_TG_TOT]]</f>
        <v>706.66666666666674</v>
      </c>
      <c r="CW194" s="47">
        <f>Tabla25[[#This Row],[ROS_NUM_COR_COD_ROS_TG_NEG]]-Tabla25[[#This Row],[ROS_NUM_COR_COD_ESC_TG_NEG]]</f>
        <v>0</v>
      </c>
      <c r="CX194" s="47">
        <f>Tabla25[[#This Row],[ROS_NUM_COR_COD_ROS_TG_NEU]]-Tabla25[[#This Row],[ROS_NUM_COR_COD_ESC_TG_NEU]]</f>
        <v>-0.30000000000000004</v>
      </c>
      <c r="CY194" s="47">
        <f>Tabla25[[#This Row],[ROS_NUM_COR_COD_ROS_TG_POS]]-Tabla25[[#This Row],[ROS_NUM_COR_COD_ESC_TG_POS]]</f>
        <v>-9.9999999999999978E-2</v>
      </c>
      <c r="CZ194" s="47">
        <f>Tabla25[[#This Row],[ROS_NUM_COR_COD_ROS_TG_TOT]]-Tabla25[[#This Row],[ROS_NUM_COR_COD_ESC_TG_TOT]]</f>
        <v>-0.13793103448275865</v>
      </c>
      <c r="DA194" s="47">
        <f>Tabla25[[#This Row],[ROS_DUR_COR_COD_ROS_TG_NEG]]-Tabla25[[#This Row],[ROS_DUR_COR_COD_ESC_TG_NEG]]</f>
        <v>17.333333333333329</v>
      </c>
      <c r="DB194" s="47">
        <f>Tabla25[[#This Row],[ROS_DUR_COR_COD_ROS_TG_NEU]]-Tabla25[[#This Row],[ROS_DUR_COR_COD_ESC_TG_NEU]]</f>
        <v>-47</v>
      </c>
      <c r="DC194" s="47">
        <f>Tabla25[[#This Row],[ROS_DUR_COR_COD_ROS_TG_POS]]-Tabla25[[#This Row],[ROS_DUR_COR_COD_ESC_TG_POS]]</f>
        <v>98.333333333333329</v>
      </c>
      <c r="DD194" s="47">
        <f>Tabla25[[#This Row],[ROS_DUR_COR_COD_ROS_TG_TOT]]-Tabla25[[#This Row],[ROS_DUR_COR_COD_ESC_TG_TOT]]</f>
        <v>11.955555555555563</v>
      </c>
      <c r="DE194" s="57">
        <v>108</v>
      </c>
      <c r="DF194" s="57">
        <v>93</v>
      </c>
      <c r="DG194" s="57">
        <v>111</v>
      </c>
      <c r="DH194" s="57">
        <v>105.6</v>
      </c>
      <c r="DI194" s="57">
        <v>90.666666666666671</v>
      </c>
      <c r="DJ194" s="57">
        <v>110.33333333333333</v>
      </c>
      <c r="DK194" s="57">
        <v>106.66666666666667</v>
      </c>
      <c r="DL194" s="57">
        <v>102.55555555555556</v>
      </c>
      <c r="DM194" s="57">
        <v>178.5</v>
      </c>
      <c r="DN194" s="57">
        <v>230</v>
      </c>
      <c r="DO194" s="57">
        <v>211.83333333333334</v>
      </c>
      <c r="DP194" s="57">
        <v>203.75</v>
      </c>
      <c r="DQ194" s="57">
        <v>225.8</v>
      </c>
      <c r="DR194" s="57">
        <v>158.4</v>
      </c>
      <c r="DS194" s="57">
        <v>174.125</v>
      </c>
      <c r="DT194" s="57">
        <v>184.11111111111111</v>
      </c>
      <c r="DU194" s="57">
        <v>104.44444444444444</v>
      </c>
      <c r="DV194" s="57">
        <v>113.58333333333333</v>
      </c>
      <c r="DW194" s="57">
        <v>116.25</v>
      </c>
      <c r="DX194" s="57">
        <v>111.48275862068965</v>
      </c>
      <c r="DY194" s="57">
        <v>112.77777777777777</v>
      </c>
      <c r="DZ194" s="57">
        <v>104.16666666666667</v>
      </c>
      <c r="EA194" s="57">
        <v>108.4</v>
      </c>
      <c r="EB194" s="57">
        <v>108.96</v>
      </c>
      <c r="EC194" s="57">
        <f>Tabla25[[#This Row],[ROS_1DU_COR_COD_ROS_TG_NEG]]-Tabla25[[#This Row],[ROS_1DU_COR_COD_ESC_TG_NEG]]</f>
        <v>17.333333333333329</v>
      </c>
      <c r="ED194" s="57">
        <f>Tabla25[[#This Row],[ROS_1DU_COR_COD_ROS_TG_NEU]]-Tabla25[[#This Row],[ROS_1DU_COR_COD_ESC_TG_NEU]]</f>
        <v>-17.333333333333329</v>
      </c>
      <c r="EE194" s="57">
        <f>Tabla25[[#This Row],[ROS_1DU_COR_COD_ROS_TG_POS]]-Tabla25[[#This Row],[ROS_1DU_COR_COD_ESC_TG_POS]]</f>
        <v>4.3333333333333286</v>
      </c>
      <c r="EF194" s="57">
        <f>Tabla25[[#This Row],[ROS_1DU_COR_COD_ROS_TG_TOT]]-Tabla25[[#This Row],[ROS_1DU_COR_COD_ESC_TG_TOT]]</f>
        <v>3.0444444444444372</v>
      </c>
      <c r="EG194" s="57">
        <f>Tabla25[[#This Row],[ESC_1DU_COR_COD_ROS_TG_NEG]]-Tabla25[[#This Row],[ESC_1DU_COR_COD_ESC_TG_NEG]]</f>
        <v>-47.300000000000011</v>
      </c>
      <c r="EH194" s="57">
        <f>Tabla25[[#This Row],[ESC_1DU_COR_COD_ROS_TG_NEU]]-Tabla25[[#This Row],[ESC_1DU_COR_COD_ESC_TG_NEU]]</f>
        <v>71.599999999999994</v>
      </c>
      <c r="EI194" s="57">
        <f>Tabla25[[#This Row],[ESC_1DU_COR_COD_ROS_TG_POS]]-Tabla25[[#This Row],[ESC_1DU_COR_COD_ESC_TG_POS]]</f>
        <v>37.708333333333343</v>
      </c>
      <c r="EJ194" s="57">
        <f>Tabla25[[#This Row],[ESC_1DU_COR_COD_ROS_TG_TOT]]-Tabla25[[#This Row],[ESC_1DU_COR_COD_ESC_TG_TOT]]</f>
        <v>19.638888888888886</v>
      </c>
      <c r="EK194" s="57">
        <f>Tabla25[[#This Row],[PAS_1DU_COR_COD_ROS_TG_NEG]]-Tabla25[[#This Row],[PAS_1DU_COR_COD_ESC_TG_NEG]]</f>
        <v>-8.3333333333333286</v>
      </c>
      <c r="EL194" s="57">
        <f>Tabla25[[#This Row],[PAS_1DU_COR_COD_ROS_TG_NEU]]-Tabla25[[#This Row],[PAS_1DU_COR_COD_ESC_TG_NEU]]</f>
        <v>9.4166666666666572</v>
      </c>
      <c r="EM194" s="57">
        <f>Tabla25[[#This Row],[PAS_1DU_COR_COD_ROS_TG_POS]]-Tabla25[[#This Row],[PAS_1DU_COR_COD_ESC_TG_POS]]</f>
        <v>7.8499999999999943</v>
      </c>
      <c r="EN194" s="57">
        <f>Tabla25[[#This Row],[PAS_1DU_COR_COD_ROS_TG_TOT]]-Tabla25[[#This Row],[PAS_1DU_COR_COD_ESC_TG_TOT]]</f>
        <v>2.5227586206896575</v>
      </c>
    </row>
    <row r="195" spans="1:144" x14ac:dyDescent="0.3">
      <c r="A195" s="4" t="s">
        <v>193</v>
      </c>
      <c r="B195" s="2">
        <v>50</v>
      </c>
      <c r="C195" s="2">
        <v>2</v>
      </c>
      <c r="D195" s="2">
        <v>55</v>
      </c>
      <c r="E195" s="19">
        <v>3.2777777777777777</v>
      </c>
      <c r="F195" s="19">
        <v>1082.5</v>
      </c>
      <c r="G195" s="19">
        <v>2.65</v>
      </c>
      <c r="H195" s="19">
        <v>887.77777777777783</v>
      </c>
      <c r="I195" s="19">
        <v>3</v>
      </c>
      <c r="J195" s="19">
        <v>1066</v>
      </c>
      <c r="K195" s="19">
        <v>2.9655172413793105</v>
      </c>
      <c r="L195" s="19">
        <v>1008.2745098039215</v>
      </c>
      <c r="M195" s="21">
        <v>3.3888888888888888</v>
      </c>
      <c r="N195" s="21">
        <v>1121.625</v>
      </c>
      <c r="O195" s="21">
        <v>3.5</v>
      </c>
      <c r="P195" s="21">
        <v>1316.7058823529412</v>
      </c>
      <c r="Q195" s="21">
        <v>3.35</v>
      </c>
      <c r="R195" s="21">
        <v>1373.1333333333334</v>
      </c>
      <c r="S195" s="21">
        <v>3.4137931034482758</v>
      </c>
      <c r="T195" s="21">
        <v>1269.3125</v>
      </c>
      <c r="U195" s="22">
        <v>3.6666666666666665</v>
      </c>
      <c r="V195" s="22">
        <v>1070.6666666666667</v>
      </c>
      <c r="W195" s="22">
        <v>6.5</v>
      </c>
      <c r="X195" s="22">
        <v>1877.75</v>
      </c>
      <c r="Y195" s="22">
        <v>5</v>
      </c>
      <c r="Z195" s="22">
        <v>1700.2</v>
      </c>
      <c r="AA195" s="22">
        <v>5.166666666666667</v>
      </c>
      <c r="AB195" s="22">
        <v>1602</v>
      </c>
      <c r="AC195" s="24">
        <v>2</v>
      </c>
      <c r="AD195" s="24">
        <v>855</v>
      </c>
      <c r="AE195" s="24">
        <v>0.5</v>
      </c>
      <c r="AF195" s="24">
        <v>335</v>
      </c>
      <c r="AG195" s="24">
        <v>1</v>
      </c>
      <c r="AH195" s="24">
        <v>636.33333333333337</v>
      </c>
      <c r="AI195" s="24">
        <v>1.0833333333333333</v>
      </c>
      <c r="AJ195" s="24">
        <v>612.71428571428567</v>
      </c>
      <c r="AK195" s="26">
        <v>1.6666666666666667</v>
      </c>
      <c r="AL195" s="26">
        <v>464.85714285714283</v>
      </c>
      <c r="AM195" s="26">
        <v>1.6</v>
      </c>
      <c r="AN195" s="26">
        <v>689.2</v>
      </c>
      <c r="AO195" s="26">
        <v>2.1</v>
      </c>
      <c r="AP195" s="26">
        <v>784</v>
      </c>
      <c r="AQ195" s="26">
        <v>1.7931034482758621</v>
      </c>
      <c r="AR195" s="26">
        <v>648.6</v>
      </c>
      <c r="AS195" s="28">
        <v>4.4444444444444446</v>
      </c>
      <c r="AT195" s="28">
        <v>1225.2222222222222</v>
      </c>
      <c r="AU195" s="28">
        <v>4.0999999999999996</v>
      </c>
      <c r="AV195" s="28">
        <v>1635.75</v>
      </c>
      <c r="AW195" s="28">
        <v>3.4</v>
      </c>
      <c r="AX195" s="28">
        <v>957.1</v>
      </c>
      <c r="AY195" s="28">
        <v>3.9655172413793105</v>
      </c>
      <c r="AZ195" s="28">
        <v>1247.5555555555557</v>
      </c>
      <c r="BA195" s="33">
        <f>Tabla25[[#This Row],[ROS_NUM_COR_COD_ROS_TG_NEG]]-Tabla25[[#This Row],[PAS_NUM_COR_COD_ROS_TG_NEG]]</f>
        <v>1.0555555555555558</v>
      </c>
      <c r="BB195" s="33">
        <f>Tabla25[[#This Row],[ROS_DUR_COR_COD_ROS_TG_NEG]]-Tabla25[[#This Row],[PAS_DUR_COR_COD_ROS_TG_NEG]]</f>
        <v>103.59722222222217</v>
      </c>
      <c r="BC195" s="33">
        <f>Tabla25[[#This Row],[ROS_NUM_COR_COD_ROS_TG_NEU]]-Tabla25[[#This Row],[PAS_NUM_COR_COD_ROS_TG_NEU]]</f>
        <v>0.59999999999999964</v>
      </c>
      <c r="BD195" s="33">
        <f>Tabla25[[#This Row],[ROS_DUR_COR_COD_ROS_TG_NEU]]-Tabla25[[#This Row],[PAS_DUR_COR_COD_ROS_TG_NEU]]</f>
        <v>319.04411764705878</v>
      </c>
      <c r="BE195" s="33">
        <f>Tabla25[[#This Row],[ROS_NUM_COR_COD_ROS_TG_POS]]-Tabla25[[#This Row],[PAS_NUM_COR_COD_ROS_TG_POS]]</f>
        <v>4.9999999999999822E-2</v>
      </c>
      <c r="BF195" s="33">
        <f>Tabla25[[#This Row],[ROS_DUR_COR_COD_ROS_TG_POS]]-Tabla25[[#This Row],[PAS_DUR_COR_COD_ROS_TG_POS]]</f>
        <v>-416.03333333333342</v>
      </c>
      <c r="BG195" s="33">
        <f>Tabla25[[#This Row],[ROS_NUM_COR_COD_ROS_TG_TOT]]-Tabla25[[#This Row],[PAS_NUM_COR_COD_ROS_TG_TOT]]</f>
        <v>0.5517241379310347</v>
      </c>
      <c r="BH195" s="33">
        <f>Tabla25[[#This Row],[ROS_DUR_COR_COD_ROS_TG_TOT]]-Tabla25[[#This Row],[PAS_DUR_COR_COD_ROS_TG_TOT]]</f>
        <v>-21.756944444444343</v>
      </c>
      <c r="BI195" s="30">
        <f>Tabla25[[#This Row],[ROS_NUM_COR_COD_ESC_TG_NEG]]-Tabla25[[#This Row],[PAS_NUM_COR_COD_ESC_TG_NEG]]</f>
        <v>-1.6111111111111109</v>
      </c>
      <c r="BJ195" s="30">
        <f>Tabla25[[#This Row],[ROS_DUR_COR_COD_ESC_TG_NEG]]-Tabla25[[#This Row],[PAS_DUR_COR_COD_ESC_TG_NEG]]</f>
        <v>-617.64285714285711</v>
      </c>
      <c r="BK195" s="30">
        <f>Tabla25[[#This Row],[ROS_NUM_COR_COD_ESC_TG_NEU]]-Tabla25[[#This Row],[PAS_NUM_COR_COD_ESC_TG_NEU]]</f>
        <v>-1.0499999999999998</v>
      </c>
      <c r="BL195" s="30">
        <f>Tabla25[[#This Row],[ROS_DUR_COR_COD_ESC_TG_NEU]]-Tabla25[[#This Row],[PAS_DUR_COR_COD_ESC_TG_NEU]]</f>
        <v>-198.57777777777778</v>
      </c>
      <c r="BM195" s="30">
        <f>Tabla25[[#This Row],[ROS_NUM_COR_COD_ESC_TG_POS]]-Tabla25[[#This Row],[PAS_NUM_COR_COD_ESC_TG_POS]]</f>
        <v>-0.89999999999999991</v>
      </c>
      <c r="BN195" s="30">
        <f>Tabla25[[#This Row],[ROS_DUR_COR_COD_ESC_TG_POS]]-Tabla25[[#This Row],[PAS_DUR_COR_COD_ESC_TG_POS]]</f>
        <v>-282</v>
      </c>
      <c r="BO195" s="30">
        <f>Tabla25[[#This Row],[ROS_NUM_COR_COD_ESC_TG_TOT]]-Tabla25[[#This Row],[PAS_NUM_COR_COD_ESC_TG_TOT]]</f>
        <v>-1.1724137931034484</v>
      </c>
      <c r="BP195" s="30">
        <f>Tabla25[[#This Row],[ROS_DUR_COR_COD_ESC_TG_TOT]]-Tabla25[[#This Row],[PAS_DUR_COR_COD_ESC_TG_TOT]]</f>
        <v>-359.67450980392152</v>
      </c>
      <c r="BQ195" s="36">
        <f>Tabla25[[#This Row],[PAS_NUM_COR_COD_ROS_TG_NEG]]-Tabla25[[#This Row],[ESC_NUM_COR_COD_ROS_TG_NEG]]</f>
        <v>1.3888888888888888</v>
      </c>
      <c r="BR195" s="36">
        <f>Tabla25[[#This Row],[PAS_DUR_COR_COD_ROS_TG_NEG]]-Tabla25[[#This Row],[ESC_DUR_COR_COD_ROS_TG_NEG]]</f>
        <v>266.625</v>
      </c>
      <c r="BS195" s="36">
        <f>Tabla25[[#This Row],[PAS_NUM_COR_COD_ROS_TG_NEU]]-Tabla25[[#This Row],[ESC_NUM_COR_COD_ROS_TG_NEU]]</f>
        <v>3</v>
      </c>
      <c r="BT195" s="36">
        <f>Tabla25[[#This Row],[PAS_DUR_COR_COD_ROS_TG_NEU]]-Tabla25[[#This Row],[ESC_DUR_COR_COD_ROS_TG_NEU]]</f>
        <v>981.70588235294122</v>
      </c>
      <c r="BU195" s="36">
        <f>Tabla25[[#This Row],[PAS_NUM_COR_COD_ROS_TG_POS]]-Tabla25[[#This Row],[ESC_NUM_COR_COD_ROS_TG_POS]]</f>
        <v>2.35</v>
      </c>
      <c r="BV195" s="36">
        <f>Tabla25[[#This Row],[PAS_DUR_COR_COD_ROS_TG_POS]]-Tabla25[[#This Row],[ESC_DUR_COR_COD_ROS_TG_POS]]</f>
        <v>736.80000000000007</v>
      </c>
      <c r="BW195" s="36">
        <f>Tabla25[[#This Row],[PAS_NUM_COR_COD_ROS_TG_TOT]]-Tabla25[[#This Row],[ESC_NUM_COR_COD_ROS_TG_TOT]]</f>
        <v>2.3304597701149428</v>
      </c>
      <c r="BX195" s="36">
        <f>Tabla25[[#This Row],[PAS_DUR_COR_COD_ROS_TG_TOT]]-Tabla25[[#This Row],[ESC_DUR_COR_COD_ROS_TG_TOT]]</f>
        <v>656.59821428571433</v>
      </c>
      <c r="BY195" s="39">
        <f>Tabla25[[#This Row],[PAS_NUM_COR_COD_ESC_TG_NEG]]-Tabla25[[#This Row],[ESC_NUM_COR_COD_ESC_TG_NEG]]</f>
        <v>-0.38888888888888884</v>
      </c>
      <c r="BZ195" s="39">
        <f>Tabla25[[#This Row],[PAS_DUR_COR_COD_ESC_TG_NEG]]-Tabla25[[#This Row],[ESC_DUR_COR_COD_ESC_TG_NEG]]</f>
        <v>11.833333333333258</v>
      </c>
      <c r="CA195" s="39">
        <f>Tabla25[[#This Row],[PAS_NUM_COR_COD_ESC_TG_NEU]]-Tabla25[[#This Row],[ESC_NUM_COR_COD_ESC_TG_NEU]]</f>
        <v>-3.85</v>
      </c>
      <c r="CB195" s="39">
        <f>Tabla25[[#This Row],[PAS_DUR_COR_COD_ESC_TG_NEU]]-Tabla25[[#This Row],[ESC_DUR_COR_COD_ESC_TG_NEU]]</f>
        <v>-989.97222222222217</v>
      </c>
      <c r="CC195" s="39">
        <f>Tabla25[[#This Row],[PAS_NUM_COR_COD_ESC_TG_POS]]-Tabla25[[#This Row],[ESC_NUM_COR_COD_ESC_TG_POS]]</f>
        <v>-2</v>
      </c>
      <c r="CD195" s="39">
        <f>Tabla25[[#This Row],[PAS_DUR_COR_COD_ESC_TG_POS]]-Tabla25[[#This Row],[ESC_DUR_COR_COD_ESC_TG_POS]]</f>
        <v>-634.20000000000005</v>
      </c>
      <c r="CE195" s="39">
        <f>Tabla25[[#This Row],[PAS_NUM_COR_COD_ESC_TG_TOT]]-Tabla25[[#This Row],[ESC_NUM_COR_COD_ESC_TG_TOT]]</f>
        <v>-2.2011494252873565</v>
      </c>
      <c r="CF195" s="39">
        <f>Tabla25[[#This Row],[PAS_DUR_COR_COD_ESC_TG_TOT]]-Tabla25[[#This Row],[ESC_DUR_COR_COD_ESC_TG_TOT]]</f>
        <v>-593.72549019607845</v>
      </c>
      <c r="CG195" s="42">
        <f>Tabla25[[#This Row],[PAS_NUM_COR_COD_ROS_TG_NEG]]-Tabla25[[#This Row],[PAS_NUM_COR_COD_ESC_TG_NEG]]</f>
        <v>0.11111111111111116</v>
      </c>
      <c r="CH195" s="42">
        <f>Tabla25[[#This Row],[PAS_NUM_COR_COD_ROS_TG_NEU]]-Tabla25[[#This Row],[PAS_NUM_COR_COD_ESC_TG_NEU]]</f>
        <v>0.85000000000000009</v>
      </c>
      <c r="CI195" s="42">
        <f>Tabla25[[#This Row],[PAS_NUM_COR_COD_ROS_TG_POS]]-Tabla25[[#This Row],[PAS_NUM_COR_COD_ESC_TG_POS]]</f>
        <v>0.35000000000000009</v>
      </c>
      <c r="CJ195" s="42">
        <f>Tabla25[[#This Row],[PAS_NUM_COR_COD_ROS_TG_TOT]]-Tabla25[[#This Row],[PAS_NUM_COR_COD_ESC_TG_TOT]]</f>
        <v>0.4482758620689653</v>
      </c>
      <c r="CK195" s="42">
        <f>Tabla25[[#This Row],[PAS_DUR_COR_COD_ROS_TG_NEG]]-Tabla25[[#This Row],[PAS_DUR_COR_COD_ESC_TG_NEG]]</f>
        <v>39.125</v>
      </c>
      <c r="CL195" s="42">
        <f>Tabla25[[#This Row],[PAS_DUR_COR_COD_ROS_TG_NEU]]-Tabla25[[#This Row],[PAS_DUR_COR_COD_ESC_TG_NEU]]</f>
        <v>428.92810457516339</v>
      </c>
      <c r="CM195" s="42">
        <f>Tabla25[[#This Row],[PAS_DUR_COR_COD_ROS_TG_POS]]-Tabla25[[#This Row],[PAS_DUR_COR_COD_ESC_TG_POS]]</f>
        <v>307.13333333333344</v>
      </c>
      <c r="CN195" s="42">
        <f>Tabla25[[#This Row],[PAS_DUR_COR_COD_ROS_TG_TOT]]-Tabla25[[#This Row],[PAS_DUR_COR_COD_ESC_TG_TOT]]</f>
        <v>261.03799019607845</v>
      </c>
      <c r="CO195" s="44">
        <f>Tabla25[[#This Row],[ESC_NUM_COR_COD_ROS_TG_NEG]]-Tabla25[[#This Row],[ESC_NUM_COR_COD_ESC_TG_NEG]]</f>
        <v>-1.6666666666666665</v>
      </c>
      <c r="CP195" s="44">
        <f>Tabla25[[#This Row],[ESC_NUM_COR_COD_ROS_TG_NEU]]-Tabla25[[#This Row],[ESC_NUM_COR_COD_ESC_TG_NEU]]</f>
        <v>-6</v>
      </c>
      <c r="CQ195" s="44">
        <f>Tabla25[[#This Row],[ESC_NUM_COR_COD_ROS_TG_POS]]-Tabla25[[#This Row],[ESC_NUM_COR_COD_ESC_TG_POS]]</f>
        <v>-4</v>
      </c>
      <c r="CR195" s="44">
        <f>Tabla25[[#This Row],[ESC_NUM_COR_COD_ROS_TG_TOT]]-Tabla25[[#This Row],[ESC_NUM_COR_COD_ESC_TG_TOT]]</f>
        <v>-4.0833333333333339</v>
      </c>
      <c r="CS195" s="44">
        <f>Tabla25[[#This Row],[ESC_DUR_COR_COD_ROS_TG_NEG]]-Tabla25[[#This Row],[ESC_DUR_COR_COD_ESC_TG_NEG]]</f>
        <v>-215.66666666666674</v>
      </c>
      <c r="CT195" s="44">
        <f>Tabla25[[#This Row],[ESC_DUR_COR_COD_ROS_TG_NEU]]-Tabla25[[#This Row],[ESC_DUR_COR_COD_ESC_TG_NEU]]</f>
        <v>-1542.75</v>
      </c>
      <c r="CU195" s="44">
        <f>Tabla25[[#This Row],[ESC_DUR_COR_COD_ROS_TG_POS]]-Tabla25[[#This Row],[ESC_DUR_COR_COD_ESC_TG_POS]]</f>
        <v>-1063.8666666666668</v>
      </c>
      <c r="CV195" s="44">
        <f>Tabla25[[#This Row],[ESC_DUR_COR_COD_ROS_TG_TOT]]-Tabla25[[#This Row],[ESC_DUR_COR_COD_ESC_TG_TOT]]</f>
        <v>-989.28571428571433</v>
      </c>
      <c r="CW195" s="47">
        <f>Tabla25[[#This Row],[ROS_NUM_COR_COD_ROS_TG_NEG]]-Tabla25[[#This Row],[ROS_NUM_COR_COD_ESC_TG_NEG]]</f>
        <v>2.7777777777777777</v>
      </c>
      <c r="CX195" s="47">
        <f>Tabla25[[#This Row],[ROS_NUM_COR_COD_ROS_TG_NEU]]-Tabla25[[#This Row],[ROS_NUM_COR_COD_ESC_TG_NEU]]</f>
        <v>2.4999999999999996</v>
      </c>
      <c r="CY195" s="47">
        <f>Tabla25[[#This Row],[ROS_NUM_COR_COD_ROS_TG_POS]]-Tabla25[[#This Row],[ROS_NUM_COR_COD_ESC_TG_POS]]</f>
        <v>1.2999999999999998</v>
      </c>
      <c r="CZ195" s="47">
        <f>Tabla25[[#This Row],[ROS_NUM_COR_COD_ROS_TG_TOT]]-Tabla25[[#This Row],[ROS_NUM_COR_COD_ESC_TG_TOT]]</f>
        <v>2.1724137931034484</v>
      </c>
      <c r="DA195" s="47">
        <f>Tabla25[[#This Row],[ROS_DUR_COR_COD_ROS_TG_NEG]]-Tabla25[[#This Row],[ROS_DUR_COR_COD_ESC_TG_NEG]]</f>
        <v>760.36507936507928</v>
      </c>
      <c r="DB195" s="47">
        <f>Tabla25[[#This Row],[ROS_DUR_COR_COD_ROS_TG_NEU]]-Tabla25[[#This Row],[ROS_DUR_COR_COD_ESC_TG_NEU]]</f>
        <v>946.55</v>
      </c>
      <c r="DC195" s="47">
        <f>Tabla25[[#This Row],[ROS_DUR_COR_COD_ROS_TG_POS]]-Tabla25[[#This Row],[ROS_DUR_COR_COD_ESC_TG_POS]]</f>
        <v>173.10000000000002</v>
      </c>
      <c r="DD195" s="47">
        <f>Tabla25[[#This Row],[ROS_DUR_COR_COD_ROS_TG_TOT]]-Tabla25[[#This Row],[ROS_DUR_COR_COD_ESC_TG_TOT]]</f>
        <v>598.95555555555563</v>
      </c>
      <c r="DE195" s="57">
        <v>279.66666666666669</v>
      </c>
      <c r="DF195" s="57">
        <v>292.375</v>
      </c>
      <c r="DG195" s="57">
        <v>291.2</v>
      </c>
      <c r="DH195" s="57">
        <v>287.7037037037037</v>
      </c>
      <c r="DI195" s="57">
        <v>240.14285714285714</v>
      </c>
      <c r="DJ195" s="57">
        <v>224.2</v>
      </c>
      <c r="DK195" s="57">
        <v>306.25</v>
      </c>
      <c r="DL195" s="57">
        <v>262.60000000000002</v>
      </c>
      <c r="DM195" s="57">
        <v>231.5</v>
      </c>
      <c r="DN195" s="57">
        <v>335</v>
      </c>
      <c r="DO195" s="57">
        <v>371.33333333333331</v>
      </c>
      <c r="DP195" s="57">
        <v>321</v>
      </c>
      <c r="DQ195" s="57">
        <v>215</v>
      </c>
      <c r="DR195" s="57">
        <v>297.25</v>
      </c>
      <c r="DS195" s="57">
        <v>309.39999999999998</v>
      </c>
      <c r="DT195" s="57">
        <v>281.75</v>
      </c>
      <c r="DU195" s="57">
        <v>298.8125</v>
      </c>
      <c r="DV195" s="57">
        <v>310.29411764705884</v>
      </c>
      <c r="DW195" s="57">
        <v>365.6</v>
      </c>
      <c r="DX195" s="57">
        <v>323.75</v>
      </c>
      <c r="DY195" s="57">
        <v>250.25</v>
      </c>
      <c r="DZ195" s="57">
        <v>294.38888888888891</v>
      </c>
      <c r="EA195" s="57">
        <v>302.52941176470586</v>
      </c>
      <c r="EB195" s="57">
        <v>283.25490196078431</v>
      </c>
      <c r="EC195" s="57">
        <f>Tabla25[[#This Row],[ROS_1DU_COR_COD_ROS_TG_NEG]]-Tabla25[[#This Row],[ROS_1DU_COR_COD_ESC_TG_NEG]]</f>
        <v>39.523809523809547</v>
      </c>
      <c r="ED195" s="57">
        <f>Tabla25[[#This Row],[ROS_1DU_COR_COD_ROS_TG_NEU]]-Tabla25[[#This Row],[ROS_1DU_COR_COD_ESC_TG_NEU]]</f>
        <v>68.175000000000011</v>
      </c>
      <c r="EE195" s="57">
        <f>Tabla25[[#This Row],[ROS_1DU_COR_COD_ROS_TG_POS]]-Tabla25[[#This Row],[ROS_1DU_COR_COD_ESC_TG_POS]]</f>
        <v>-15.050000000000011</v>
      </c>
      <c r="EF195" s="57">
        <f>Tabla25[[#This Row],[ROS_1DU_COR_COD_ROS_TG_TOT]]-Tabla25[[#This Row],[ROS_1DU_COR_COD_ESC_TG_TOT]]</f>
        <v>25.103703703703673</v>
      </c>
      <c r="EG195" s="57">
        <f>Tabla25[[#This Row],[ESC_1DU_COR_COD_ROS_TG_NEG]]-Tabla25[[#This Row],[ESC_1DU_COR_COD_ESC_TG_NEG]]</f>
        <v>16.5</v>
      </c>
      <c r="EH195" s="57">
        <f>Tabla25[[#This Row],[ESC_1DU_COR_COD_ROS_TG_NEU]]-Tabla25[[#This Row],[ESC_1DU_COR_COD_ESC_TG_NEU]]</f>
        <v>37.75</v>
      </c>
      <c r="EI195" s="57">
        <f>Tabla25[[#This Row],[ESC_1DU_COR_COD_ROS_TG_POS]]-Tabla25[[#This Row],[ESC_1DU_COR_COD_ESC_TG_POS]]</f>
        <v>61.933333333333337</v>
      </c>
      <c r="EJ195" s="57">
        <f>Tabla25[[#This Row],[ESC_1DU_COR_COD_ROS_TG_TOT]]-Tabla25[[#This Row],[ESC_1DU_COR_COD_ESC_TG_TOT]]</f>
        <v>39.25</v>
      </c>
      <c r="EK195" s="57">
        <f>Tabla25[[#This Row],[PAS_1DU_COR_COD_ROS_TG_NEG]]-Tabla25[[#This Row],[PAS_1DU_COR_COD_ESC_TG_NEG]]</f>
        <v>48.5625</v>
      </c>
      <c r="EL195" s="57">
        <f>Tabla25[[#This Row],[PAS_1DU_COR_COD_ROS_TG_NEU]]-Tabla25[[#This Row],[PAS_1DU_COR_COD_ESC_TG_NEU]]</f>
        <v>15.905228758169926</v>
      </c>
      <c r="EM195" s="57">
        <f>Tabla25[[#This Row],[PAS_1DU_COR_COD_ROS_TG_POS]]-Tabla25[[#This Row],[PAS_1DU_COR_COD_ESC_TG_POS]]</f>
        <v>63.070588235294167</v>
      </c>
      <c r="EN195" s="57">
        <f>Tabla25[[#This Row],[PAS_1DU_COR_COD_ROS_TG_TOT]]-Tabla25[[#This Row],[PAS_1DU_COR_COD_ESC_TG_TOT]]</f>
        <v>40.495098039215691</v>
      </c>
    </row>
    <row r="196" spans="1:144" x14ac:dyDescent="0.3">
      <c r="A196" s="2" t="s">
        <v>194</v>
      </c>
      <c r="B196" s="2">
        <v>50</v>
      </c>
      <c r="C196" s="2">
        <v>2</v>
      </c>
      <c r="D196" s="2">
        <v>58</v>
      </c>
      <c r="E196" s="19">
        <v>0.63888888888888884</v>
      </c>
      <c r="F196" s="19">
        <v>242.15384615384616</v>
      </c>
      <c r="G196" s="19">
        <v>0.55000000000000004</v>
      </c>
      <c r="H196" s="19">
        <v>174</v>
      </c>
      <c r="I196" s="19">
        <v>0.7</v>
      </c>
      <c r="J196" s="19">
        <v>208.28571428571428</v>
      </c>
      <c r="K196" s="19">
        <v>0.62931034482758619</v>
      </c>
      <c r="L196" s="19">
        <v>207.3170731707317</v>
      </c>
      <c r="M196" s="21">
        <v>0.52777777777777779</v>
      </c>
      <c r="N196" s="21">
        <v>131.85714285714286</v>
      </c>
      <c r="O196" s="21">
        <v>0.47499999999999998</v>
      </c>
      <c r="P196" s="21">
        <v>115.25</v>
      </c>
      <c r="Q196" s="21">
        <v>0.55000000000000004</v>
      </c>
      <c r="R196" s="21">
        <v>156.5625</v>
      </c>
      <c r="S196" s="21">
        <v>0.51724137931034486</v>
      </c>
      <c r="T196" s="21">
        <v>134.67391304347825</v>
      </c>
      <c r="U196" s="22">
        <v>0.9</v>
      </c>
      <c r="V196" s="22">
        <v>235.16666666666666</v>
      </c>
      <c r="W196" s="22">
        <v>1.3</v>
      </c>
      <c r="X196" s="22">
        <v>319.33333333333331</v>
      </c>
      <c r="Y196" s="22">
        <v>0.5</v>
      </c>
      <c r="Z196" s="22">
        <v>200</v>
      </c>
      <c r="AA196" s="22">
        <v>0.9</v>
      </c>
      <c r="AB196" s="22">
        <v>261.8</v>
      </c>
      <c r="AC196" s="24">
        <v>0.1</v>
      </c>
      <c r="AD196" s="24">
        <v>82</v>
      </c>
      <c r="AE196" s="24">
        <v>0.2</v>
      </c>
      <c r="AF196" s="24">
        <v>126</v>
      </c>
      <c r="AG196" s="24">
        <v>0.7</v>
      </c>
      <c r="AH196" s="24">
        <v>251.75</v>
      </c>
      <c r="AI196" s="24">
        <v>0.33333333333333331</v>
      </c>
      <c r="AJ196" s="24">
        <v>191.57142857142858</v>
      </c>
      <c r="AK196" s="26">
        <v>0.22222222222222221</v>
      </c>
      <c r="AL196" s="26">
        <v>97</v>
      </c>
      <c r="AM196" s="26">
        <v>0.66666666666666663</v>
      </c>
      <c r="AN196" s="26">
        <v>248</v>
      </c>
      <c r="AO196" s="26">
        <v>0.4</v>
      </c>
      <c r="AP196" s="26">
        <v>141.75</v>
      </c>
      <c r="AQ196" s="26">
        <v>0.42857142857142855</v>
      </c>
      <c r="AR196" s="26">
        <v>175.3</v>
      </c>
      <c r="AS196" s="28">
        <v>0.88888888888888884</v>
      </c>
      <c r="AT196" s="28">
        <v>158.4</v>
      </c>
      <c r="AU196" s="28">
        <v>0.44444444444444442</v>
      </c>
      <c r="AV196" s="28">
        <v>194</v>
      </c>
      <c r="AW196" s="28">
        <v>0.6</v>
      </c>
      <c r="AX196" s="28">
        <v>208</v>
      </c>
      <c r="AY196" s="28">
        <v>0.6428571428571429</v>
      </c>
      <c r="AZ196" s="28">
        <v>184.61538461538461</v>
      </c>
      <c r="BA196" s="33">
        <f>Tabla25[[#This Row],[ROS_NUM_COR_COD_ROS_TG_NEG]]-Tabla25[[#This Row],[PAS_NUM_COR_COD_ROS_TG_NEG]]</f>
        <v>0.36111111111111105</v>
      </c>
      <c r="BB196" s="33">
        <f>Tabla25[[#This Row],[ROS_DUR_COR_COD_ROS_TG_NEG]]-Tabla25[[#This Row],[PAS_DUR_COR_COD_ROS_TG_NEG]]</f>
        <v>26.542857142857144</v>
      </c>
      <c r="BC196" s="33">
        <f>Tabla25[[#This Row],[ROS_NUM_COR_COD_ROS_TG_NEU]]-Tabla25[[#This Row],[PAS_NUM_COR_COD_ROS_TG_NEU]]</f>
        <v>-3.0555555555555558E-2</v>
      </c>
      <c r="BD196" s="33">
        <f>Tabla25[[#This Row],[ROS_DUR_COR_COD_ROS_TG_NEU]]-Tabla25[[#This Row],[PAS_DUR_COR_COD_ROS_TG_NEU]]</f>
        <v>78.75</v>
      </c>
      <c r="BE196" s="33">
        <f>Tabla25[[#This Row],[ROS_NUM_COR_COD_ROS_TG_POS]]-Tabla25[[#This Row],[PAS_NUM_COR_COD_ROS_TG_POS]]</f>
        <v>4.9999999999999933E-2</v>
      </c>
      <c r="BF196" s="33">
        <f>Tabla25[[#This Row],[ROS_DUR_COR_COD_ROS_TG_POS]]-Tabla25[[#This Row],[PAS_DUR_COR_COD_ROS_TG_POS]]</f>
        <v>51.4375</v>
      </c>
      <c r="BG196" s="33">
        <f>Tabla25[[#This Row],[ROS_NUM_COR_COD_ROS_TG_TOT]]-Tabla25[[#This Row],[PAS_NUM_COR_COD_ROS_TG_TOT]]</f>
        <v>0.12561576354679804</v>
      </c>
      <c r="BH196" s="33">
        <f>Tabla25[[#This Row],[ROS_DUR_COR_COD_ROS_TG_TOT]]-Tabla25[[#This Row],[PAS_DUR_COR_COD_ROS_TG_TOT]]</f>
        <v>49.941471571906362</v>
      </c>
      <c r="BI196" s="30">
        <f>Tabla25[[#This Row],[ROS_NUM_COR_COD_ESC_TG_NEG]]-Tabla25[[#This Row],[PAS_NUM_COR_COD_ESC_TG_NEG]]</f>
        <v>-0.41666666666666663</v>
      </c>
      <c r="BJ196" s="30">
        <f>Tabla25[[#This Row],[ROS_DUR_COR_COD_ESC_TG_NEG]]-Tabla25[[#This Row],[PAS_DUR_COR_COD_ESC_TG_NEG]]</f>
        <v>-145.15384615384616</v>
      </c>
      <c r="BK196" s="30">
        <f>Tabla25[[#This Row],[ROS_NUM_COR_COD_ESC_TG_NEU]]-Tabla25[[#This Row],[PAS_NUM_COR_COD_ESC_TG_NEU]]</f>
        <v>0.11666666666666659</v>
      </c>
      <c r="BL196" s="30">
        <f>Tabla25[[#This Row],[ROS_DUR_COR_COD_ESC_TG_NEU]]-Tabla25[[#This Row],[PAS_DUR_COR_COD_ESC_TG_NEU]]</f>
        <v>74</v>
      </c>
      <c r="BM196" s="30">
        <f>Tabla25[[#This Row],[ROS_NUM_COR_COD_ESC_TG_POS]]-Tabla25[[#This Row],[PAS_NUM_COR_COD_ESC_TG_POS]]</f>
        <v>-0.29999999999999993</v>
      </c>
      <c r="BN196" s="30">
        <f>Tabla25[[#This Row],[ROS_DUR_COR_COD_ESC_TG_POS]]-Tabla25[[#This Row],[PAS_DUR_COR_COD_ESC_TG_POS]]</f>
        <v>-66.535714285714278</v>
      </c>
      <c r="BO196" s="30">
        <f>Tabla25[[#This Row],[ROS_NUM_COR_COD_ESC_TG_TOT]]-Tabla25[[#This Row],[PAS_NUM_COR_COD_ESC_TG_TOT]]</f>
        <v>-0.20073891625615764</v>
      </c>
      <c r="BP196" s="30">
        <f>Tabla25[[#This Row],[ROS_DUR_COR_COD_ESC_TG_TOT]]-Tabla25[[#This Row],[PAS_DUR_COR_COD_ESC_TG_TOT]]</f>
        <v>-32.017073170731692</v>
      </c>
      <c r="BQ196" s="36">
        <f>Tabla25[[#This Row],[PAS_NUM_COR_COD_ROS_TG_NEG]]-Tabla25[[#This Row],[ESC_NUM_COR_COD_ROS_TG_NEG]]</f>
        <v>0.42777777777777781</v>
      </c>
      <c r="BR196" s="36">
        <f>Tabla25[[#This Row],[PAS_DUR_COR_COD_ROS_TG_NEG]]-Tabla25[[#This Row],[ESC_DUR_COR_COD_ROS_TG_NEG]]</f>
        <v>49.857142857142861</v>
      </c>
      <c r="BS196" s="36">
        <f>Tabla25[[#This Row],[PAS_NUM_COR_COD_ROS_TG_NEU]]-Tabla25[[#This Row],[ESC_NUM_COR_COD_ROS_TG_NEU]]</f>
        <v>0.27499999999999997</v>
      </c>
      <c r="BT196" s="36">
        <f>Tabla25[[#This Row],[PAS_DUR_COR_COD_ROS_TG_NEU]]-Tabla25[[#This Row],[ESC_DUR_COR_COD_ROS_TG_NEU]]</f>
        <v>-10.75</v>
      </c>
      <c r="BU196" s="36">
        <f>Tabla25[[#This Row],[PAS_NUM_COR_COD_ROS_TG_POS]]-Tabla25[[#This Row],[ESC_NUM_COR_COD_ROS_TG_POS]]</f>
        <v>-0.14999999999999991</v>
      </c>
      <c r="BV196" s="36">
        <f>Tabla25[[#This Row],[PAS_DUR_COR_COD_ROS_TG_POS]]-Tabla25[[#This Row],[ESC_DUR_COR_COD_ROS_TG_POS]]</f>
        <v>-95.1875</v>
      </c>
      <c r="BW196" s="36">
        <f>Tabla25[[#This Row],[PAS_NUM_COR_COD_ROS_TG_TOT]]-Tabla25[[#This Row],[ESC_NUM_COR_COD_ROS_TG_TOT]]</f>
        <v>0.18390804597701155</v>
      </c>
      <c r="BX196" s="36">
        <f>Tabla25[[#This Row],[PAS_DUR_COR_COD_ROS_TG_TOT]]-Tabla25[[#This Row],[ESC_DUR_COR_COD_ROS_TG_TOT]]</f>
        <v>-56.897515527950333</v>
      </c>
      <c r="BY196" s="39">
        <f>Tabla25[[#This Row],[PAS_NUM_COR_COD_ESC_TG_NEG]]-Tabla25[[#This Row],[ESC_NUM_COR_COD_ESC_TG_NEG]]</f>
        <v>-0.26111111111111118</v>
      </c>
      <c r="BZ196" s="39">
        <f>Tabla25[[#This Row],[PAS_DUR_COR_COD_ESC_TG_NEG]]-Tabla25[[#This Row],[ESC_DUR_COR_COD_ESC_TG_NEG]]</f>
        <v>6.9871794871795032</v>
      </c>
      <c r="CA196" s="39">
        <f>Tabla25[[#This Row],[PAS_NUM_COR_COD_ESC_TG_NEU]]-Tabla25[[#This Row],[ESC_NUM_COR_COD_ESC_TG_NEU]]</f>
        <v>-0.75</v>
      </c>
      <c r="CB196" s="39">
        <f>Tabla25[[#This Row],[PAS_DUR_COR_COD_ESC_TG_NEU]]-Tabla25[[#This Row],[ESC_DUR_COR_COD_ESC_TG_NEU]]</f>
        <v>-145.33333333333331</v>
      </c>
      <c r="CC196" s="39">
        <f>Tabla25[[#This Row],[PAS_NUM_COR_COD_ESC_TG_POS]]-Tabla25[[#This Row],[ESC_NUM_COR_COD_ESC_TG_POS]]</f>
        <v>0.19999999999999996</v>
      </c>
      <c r="CD196" s="39">
        <f>Tabla25[[#This Row],[PAS_DUR_COR_COD_ESC_TG_POS]]-Tabla25[[#This Row],[ESC_DUR_COR_COD_ESC_TG_POS]]</f>
        <v>8.2857142857142776</v>
      </c>
      <c r="CE196" s="39">
        <f>Tabla25[[#This Row],[PAS_NUM_COR_COD_ESC_TG_TOT]]-Tabla25[[#This Row],[ESC_NUM_COR_COD_ESC_TG_TOT]]</f>
        <v>-0.27068965517241383</v>
      </c>
      <c r="CF196" s="39">
        <f>Tabla25[[#This Row],[PAS_DUR_COR_COD_ESC_TG_TOT]]-Tabla25[[#This Row],[ESC_DUR_COR_COD_ESC_TG_TOT]]</f>
        <v>-54.482926829268308</v>
      </c>
      <c r="CG196" s="42">
        <f>Tabla25[[#This Row],[PAS_NUM_COR_COD_ROS_TG_NEG]]-Tabla25[[#This Row],[PAS_NUM_COR_COD_ESC_TG_NEG]]</f>
        <v>-0.11111111111111105</v>
      </c>
      <c r="CH196" s="42">
        <f>Tabla25[[#This Row],[PAS_NUM_COR_COD_ROS_TG_NEU]]-Tabla25[[#This Row],[PAS_NUM_COR_COD_ESC_TG_NEU]]</f>
        <v>-7.5000000000000067E-2</v>
      </c>
      <c r="CI196" s="42">
        <f>Tabla25[[#This Row],[PAS_NUM_COR_COD_ROS_TG_POS]]-Tabla25[[#This Row],[PAS_NUM_COR_COD_ESC_TG_POS]]</f>
        <v>-0.14999999999999991</v>
      </c>
      <c r="CJ196" s="42">
        <f>Tabla25[[#This Row],[PAS_NUM_COR_COD_ROS_TG_TOT]]-Tabla25[[#This Row],[PAS_NUM_COR_COD_ESC_TG_TOT]]</f>
        <v>-0.11206896551724133</v>
      </c>
      <c r="CK196" s="42">
        <f>Tabla25[[#This Row],[PAS_DUR_COR_COD_ROS_TG_NEG]]-Tabla25[[#This Row],[PAS_DUR_COR_COD_ESC_TG_NEG]]</f>
        <v>-110.2967032967033</v>
      </c>
      <c r="CL196" s="42">
        <f>Tabla25[[#This Row],[PAS_DUR_COR_COD_ROS_TG_NEU]]-Tabla25[[#This Row],[PAS_DUR_COR_COD_ESC_TG_NEU]]</f>
        <v>-58.75</v>
      </c>
      <c r="CM196" s="42">
        <f>Tabla25[[#This Row],[PAS_DUR_COR_COD_ROS_TG_POS]]-Tabla25[[#This Row],[PAS_DUR_COR_COD_ESC_TG_POS]]</f>
        <v>-51.723214285714278</v>
      </c>
      <c r="CN196" s="42">
        <f>Tabla25[[#This Row],[PAS_DUR_COR_COD_ROS_TG_TOT]]-Tabla25[[#This Row],[PAS_DUR_COR_COD_ESC_TG_TOT]]</f>
        <v>-72.643160127253452</v>
      </c>
      <c r="CO196" s="44">
        <f>Tabla25[[#This Row],[ESC_NUM_COR_COD_ROS_TG_NEG]]-Tabla25[[#This Row],[ESC_NUM_COR_COD_ESC_TG_NEG]]</f>
        <v>-0.8</v>
      </c>
      <c r="CP196" s="44">
        <f>Tabla25[[#This Row],[ESC_NUM_COR_COD_ROS_TG_NEU]]-Tabla25[[#This Row],[ESC_NUM_COR_COD_ESC_TG_NEU]]</f>
        <v>-1.1000000000000001</v>
      </c>
      <c r="CQ196" s="44">
        <f>Tabla25[[#This Row],[ESC_NUM_COR_COD_ROS_TG_POS]]-Tabla25[[#This Row],[ESC_NUM_COR_COD_ESC_TG_POS]]</f>
        <v>0.19999999999999996</v>
      </c>
      <c r="CR196" s="44">
        <f>Tabla25[[#This Row],[ESC_NUM_COR_COD_ROS_TG_TOT]]-Tabla25[[#This Row],[ESC_NUM_COR_COD_ESC_TG_TOT]]</f>
        <v>-0.56666666666666665</v>
      </c>
      <c r="CS196" s="44">
        <f>Tabla25[[#This Row],[ESC_DUR_COR_COD_ROS_TG_NEG]]-Tabla25[[#This Row],[ESC_DUR_COR_COD_ESC_TG_NEG]]</f>
        <v>-153.16666666666666</v>
      </c>
      <c r="CT196" s="44">
        <f>Tabla25[[#This Row],[ESC_DUR_COR_COD_ROS_TG_NEU]]-Tabla25[[#This Row],[ESC_DUR_COR_COD_ESC_TG_NEU]]</f>
        <v>-193.33333333333331</v>
      </c>
      <c r="CU196" s="44">
        <f>Tabla25[[#This Row],[ESC_DUR_COR_COD_ROS_TG_POS]]-Tabla25[[#This Row],[ESC_DUR_COR_COD_ESC_TG_POS]]</f>
        <v>51.75</v>
      </c>
      <c r="CV196" s="44">
        <f>Tabla25[[#This Row],[ESC_DUR_COR_COD_ROS_TG_TOT]]-Tabla25[[#This Row],[ESC_DUR_COR_COD_ESC_TG_TOT]]</f>
        <v>-70.228571428571428</v>
      </c>
      <c r="CW196" s="47">
        <f>Tabla25[[#This Row],[ROS_NUM_COR_COD_ROS_TG_NEG]]-Tabla25[[#This Row],[ROS_NUM_COR_COD_ESC_TG_NEG]]</f>
        <v>0.66666666666666663</v>
      </c>
      <c r="CX196" s="47">
        <f>Tabla25[[#This Row],[ROS_NUM_COR_COD_ROS_TG_NEU]]-Tabla25[[#This Row],[ROS_NUM_COR_COD_ESC_TG_NEU]]</f>
        <v>-0.22222222222222221</v>
      </c>
      <c r="CY196" s="47">
        <f>Tabla25[[#This Row],[ROS_NUM_COR_COD_ROS_TG_POS]]-Tabla25[[#This Row],[ROS_NUM_COR_COD_ESC_TG_POS]]</f>
        <v>0.19999999999999996</v>
      </c>
      <c r="CZ196" s="47">
        <f>Tabla25[[#This Row],[ROS_NUM_COR_COD_ROS_TG_TOT]]-Tabla25[[#This Row],[ROS_NUM_COR_COD_ESC_TG_TOT]]</f>
        <v>0.21428571428571436</v>
      </c>
      <c r="DA196" s="47">
        <f>Tabla25[[#This Row],[ROS_DUR_COR_COD_ROS_TG_NEG]]-Tabla25[[#This Row],[ROS_DUR_COR_COD_ESC_TG_NEG]]</f>
        <v>61.400000000000006</v>
      </c>
      <c r="DB196" s="47">
        <f>Tabla25[[#This Row],[ROS_DUR_COR_COD_ROS_TG_NEU]]-Tabla25[[#This Row],[ROS_DUR_COR_COD_ESC_TG_NEU]]</f>
        <v>-54</v>
      </c>
      <c r="DC196" s="47">
        <f>Tabla25[[#This Row],[ROS_DUR_COR_COD_ROS_TG_POS]]-Tabla25[[#This Row],[ROS_DUR_COR_COD_ESC_TG_POS]]</f>
        <v>66.25</v>
      </c>
      <c r="DD196" s="47">
        <f>Tabla25[[#This Row],[ROS_DUR_COR_COD_ROS_TG_TOT]]-Tabla25[[#This Row],[ROS_DUR_COR_COD_ESC_TG_TOT]]</f>
        <v>9.3153846153846018</v>
      </c>
      <c r="DE196" s="57">
        <v>100.4</v>
      </c>
      <c r="DF196" s="57">
        <v>194</v>
      </c>
      <c r="DG196" s="57">
        <v>142.25</v>
      </c>
      <c r="DH196" s="57">
        <v>142.07692307692307</v>
      </c>
      <c r="DI196" s="57">
        <v>97</v>
      </c>
      <c r="DJ196" s="57">
        <v>186.25</v>
      </c>
      <c r="DK196" s="57">
        <v>141.75</v>
      </c>
      <c r="DL196" s="57">
        <v>150.6</v>
      </c>
      <c r="DM196" s="57">
        <v>82</v>
      </c>
      <c r="DN196" s="57">
        <v>126</v>
      </c>
      <c r="DO196" s="57">
        <v>155.5</v>
      </c>
      <c r="DP196" s="57">
        <v>136.57142857142858</v>
      </c>
      <c r="DQ196" s="57">
        <v>152.83333333333334</v>
      </c>
      <c r="DR196" s="57">
        <v>165.83333333333334</v>
      </c>
      <c r="DS196" s="57">
        <v>120.66666666666667</v>
      </c>
      <c r="DT196" s="57">
        <v>151.6</v>
      </c>
      <c r="DU196" s="57">
        <v>97.714285714285708</v>
      </c>
      <c r="DV196" s="57">
        <v>97.125</v>
      </c>
      <c r="DW196" s="57">
        <v>108.125</v>
      </c>
      <c r="DX196" s="57">
        <v>101.1304347826087</v>
      </c>
      <c r="DY196" s="57">
        <v>131.38461538461539</v>
      </c>
      <c r="DZ196" s="57">
        <v>114.71428571428571</v>
      </c>
      <c r="EA196" s="57">
        <v>115.85714285714286</v>
      </c>
      <c r="EB196" s="57">
        <v>120.39024390243902</v>
      </c>
      <c r="EC196" s="57">
        <f>Tabla25[[#This Row],[ROS_1DU_COR_COD_ROS_TG_NEG]]-Tabla25[[#This Row],[ROS_1DU_COR_COD_ESC_TG_NEG]]</f>
        <v>3.4000000000000057</v>
      </c>
      <c r="ED196" s="57">
        <f>Tabla25[[#This Row],[ROS_1DU_COR_COD_ROS_TG_NEU]]-Tabla25[[#This Row],[ROS_1DU_COR_COD_ESC_TG_NEU]]</f>
        <v>7.75</v>
      </c>
      <c r="EE196" s="57">
        <f>Tabla25[[#This Row],[ROS_1DU_COR_COD_ROS_TG_POS]]-Tabla25[[#This Row],[ROS_1DU_COR_COD_ESC_TG_POS]]</f>
        <v>0.5</v>
      </c>
      <c r="EF196" s="57">
        <f>Tabla25[[#This Row],[ROS_1DU_COR_COD_ROS_TG_TOT]]-Tabla25[[#This Row],[ROS_1DU_COR_COD_ESC_TG_TOT]]</f>
        <v>-8.5230769230769283</v>
      </c>
      <c r="EG196" s="57">
        <f>Tabla25[[#This Row],[ESC_1DU_COR_COD_ROS_TG_NEG]]-Tabla25[[#This Row],[ESC_1DU_COR_COD_ESC_TG_NEG]]</f>
        <v>-70.833333333333343</v>
      </c>
      <c r="EH196" s="57">
        <f>Tabla25[[#This Row],[ESC_1DU_COR_COD_ROS_TG_NEU]]-Tabla25[[#This Row],[ESC_1DU_COR_COD_ESC_TG_NEU]]</f>
        <v>-39.833333333333343</v>
      </c>
      <c r="EI196" s="57">
        <f>Tabla25[[#This Row],[ESC_1DU_COR_COD_ROS_TG_POS]]-Tabla25[[#This Row],[ESC_1DU_COR_COD_ESC_TG_POS]]</f>
        <v>34.833333333333329</v>
      </c>
      <c r="EJ196" s="57">
        <f>Tabla25[[#This Row],[ESC_1DU_COR_COD_ROS_TG_TOT]]-Tabla25[[#This Row],[ESC_1DU_COR_COD_ESC_TG_TOT]]</f>
        <v>-15.028571428571411</v>
      </c>
      <c r="EK196" s="57">
        <f>Tabla25[[#This Row],[PAS_1DU_COR_COD_ROS_TG_NEG]]-Tabla25[[#This Row],[PAS_1DU_COR_COD_ESC_TG_NEG]]</f>
        <v>-33.670329670329679</v>
      </c>
      <c r="EL196" s="57">
        <f>Tabla25[[#This Row],[PAS_1DU_COR_COD_ROS_TG_NEU]]-Tabla25[[#This Row],[PAS_1DU_COR_COD_ESC_TG_NEU]]</f>
        <v>-17.589285714285708</v>
      </c>
      <c r="EM196" s="57">
        <f>Tabla25[[#This Row],[PAS_1DU_COR_COD_ROS_TG_POS]]-Tabla25[[#This Row],[PAS_1DU_COR_COD_ESC_TG_POS]]</f>
        <v>-7.7321428571428612</v>
      </c>
      <c r="EN196" s="57">
        <f>Tabla25[[#This Row],[PAS_1DU_COR_COD_ROS_TG_TOT]]-Tabla25[[#This Row],[PAS_1DU_COR_COD_ESC_TG_TOT]]</f>
        <v>-19.259809119830322</v>
      </c>
    </row>
    <row r="197" spans="1:144" x14ac:dyDescent="0.3">
      <c r="A197" s="2" t="s">
        <v>195</v>
      </c>
      <c r="B197" s="2">
        <v>60</v>
      </c>
      <c r="C197" s="2">
        <v>1</v>
      </c>
      <c r="D197" s="2">
        <v>64</v>
      </c>
      <c r="E197" s="19">
        <v>3.3</v>
      </c>
      <c r="F197" s="19">
        <v>1133.5999999999999</v>
      </c>
      <c r="G197" s="19">
        <v>3.3684210526315788</v>
      </c>
      <c r="H197" s="19">
        <v>1166.7333333333333</v>
      </c>
      <c r="I197" s="19">
        <v>3.736842105263158</v>
      </c>
      <c r="J197" s="19">
        <v>1234.9333333333334</v>
      </c>
      <c r="K197" s="19">
        <v>3.4655172413793105</v>
      </c>
      <c r="L197" s="19">
        <v>1178.4222222222222</v>
      </c>
      <c r="M197" s="21">
        <v>4.2</v>
      </c>
      <c r="N197" s="21">
        <v>1273.9444444444443</v>
      </c>
      <c r="O197" s="21">
        <v>3.8421052631578947</v>
      </c>
      <c r="P197" s="21">
        <v>1213.0588235294117</v>
      </c>
      <c r="Q197" s="21">
        <v>4</v>
      </c>
      <c r="R197" s="21">
        <v>1211.8235294117646</v>
      </c>
      <c r="S197" s="21">
        <v>4.0172413793103452</v>
      </c>
      <c r="T197" s="21">
        <v>1233.7307692307693</v>
      </c>
      <c r="U197" s="22">
        <v>4.5</v>
      </c>
      <c r="V197" s="22">
        <v>1416.2222222222222</v>
      </c>
      <c r="W197" s="22">
        <v>5.5</v>
      </c>
      <c r="X197" s="22">
        <v>1691.7</v>
      </c>
      <c r="Y197" s="22">
        <v>5.7</v>
      </c>
      <c r="Z197" s="22">
        <v>1746</v>
      </c>
      <c r="AA197" s="22">
        <v>5.2333333333333334</v>
      </c>
      <c r="AB197" s="22">
        <v>1624.9310344827586</v>
      </c>
      <c r="AC197" s="24">
        <v>3.1</v>
      </c>
      <c r="AD197" s="24">
        <v>844.44444444444446</v>
      </c>
      <c r="AE197" s="24">
        <v>2.1</v>
      </c>
      <c r="AF197" s="24">
        <v>584.25</v>
      </c>
      <c r="AG197" s="24">
        <v>2</v>
      </c>
      <c r="AH197" s="24">
        <v>687.85714285714289</v>
      </c>
      <c r="AI197" s="24">
        <v>2.4</v>
      </c>
      <c r="AJ197" s="24">
        <v>712.04166666666663</v>
      </c>
      <c r="AK197" s="26">
        <v>1.4444444444444444</v>
      </c>
      <c r="AL197" s="26">
        <v>361.42857142857144</v>
      </c>
      <c r="AM197" s="26">
        <v>1.5555555555555556</v>
      </c>
      <c r="AN197" s="26">
        <v>447.14285714285717</v>
      </c>
      <c r="AO197" s="26">
        <v>1.8</v>
      </c>
      <c r="AP197" s="26">
        <v>405.6</v>
      </c>
      <c r="AQ197" s="26">
        <v>1.6071428571428572</v>
      </c>
      <c r="AR197" s="26">
        <v>404.83333333333331</v>
      </c>
      <c r="AS197" s="28">
        <v>6.4444444444444446</v>
      </c>
      <c r="AT197" s="28">
        <v>1623.3333333333333</v>
      </c>
      <c r="AU197" s="28">
        <v>6.2222222222222223</v>
      </c>
      <c r="AV197" s="28">
        <v>1648.4444444444443</v>
      </c>
      <c r="AW197" s="28">
        <v>6</v>
      </c>
      <c r="AX197" s="28">
        <v>1470.8</v>
      </c>
      <c r="AY197" s="28">
        <v>6.2142857142857144</v>
      </c>
      <c r="AZ197" s="28">
        <v>1576.9285714285713</v>
      </c>
      <c r="BA197" s="33">
        <f>Tabla25[[#This Row],[ROS_NUM_COR_COD_ROS_TG_NEG]]-Tabla25[[#This Row],[PAS_NUM_COR_COD_ROS_TG_NEG]]</f>
        <v>2.2444444444444445</v>
      </c>
      <c r="BB197" s="33">
        <f>Tabla25[[#This Row],[ROS_DUR_COR_COD_ROS_TG_NEG]]-Tabla25[[#This Row],[PAS_DUR_COR_COD_ROS_TG_NEG]]</f>
        <v>349.38888888888891</v>
      </c>
      <c r="BC197" s="33">
        <f>Tabla25[[#This Row],[ROS_NUM_COR_COD_ROS_TG_NEU]]-Tabla25[[#This Row],[PAS_NUM_COR_COD_ROS_TG_NEU]]</f>
        <v>2.3801169590643276</v>
      </c>
      <c r="BD197" s="33">
        <f>Tabla25[[#This Row],[ROS_DUR_COR_COD_ROS_TG_NEU]]-Tabla25[[#This Row],[PAS_DUR_COR_COD_ROS_TG_NEU]]</f>
        <v>435.38562091503263</v>
      </c>
      <c r="BE197" s="33">
        <f>Tabla25[[#This Row],[ROS_NUM_COR_COD_ROS_TG_POS]]-Tabla25[[#This Row],[PAS_NUM_COR_COD_ROS_TG_POS]]</f>
        <v>2</v>
      </c>
      <c r="BF197" s="33">
        <f>Tabla25[[#This Row],[ROS_DUR_COR_COD_ROS_TG_POS]]-Tabla25[[#This Row],[PAS_DUR_COR_COD_ROS_TG_POS]]</f>
        <v>258.97647058823532</v>
      </c>
      <c r="BG197" s="33">
        <f>Tabla25[[#This Row],[ROS_NUM_COR_COD_ROS_TG_TOT]]-Tabla25[[#This Row],[PAS_NUM_COR_COD_ROS_TG_TOT]]</f>
        <v>2.1970443349753692</v>
      </c>
      <c r="BH197" s="33">
        <f>Tabla25[[#This Row],[ROS_DUR_COR_COD_ROS_TG_TOT]]-Tabla25[[#This Row],[PAS_DUR_COR_COD_ROS_TG_TOT]]</f>
        <v>343.19780219780205</v>
      </c>
      <c r="BI197" s="30">
        <f>Tabla25[[#This Row],[ROS_NUM_COR_COD_ESC_TG_NEG]]-Tabla25[[#This Row],[PAS_NUM_COR_COD_ESC_TG_NEG]]</f>
        <v>-1.8555555555555554</v>
      </c>
      <c r="BJ197" s="30">
        <f>Tabla25[[#This Row],[ROS_DUR_COR_COD_ESC_TG_NEG]]-Tabla25[[#This Row],[PAS_DUR_COR_COD_ESC_TG_NEG]]</f>
        <v>-772.17142857142846</v>
      </c>
      <c r="BK197" s="30">
        <f>Tabla25[[#This Row],[ROS_NUM_COR_COD_ESC_TG_NEU]]-Tabla25[[#This Row],[PAS_NUM_COR_COD_ESC_TG_NEU]]</f>
        <v>-1.8128654970760232</v>
      </c>
      <c r="BL197" s="30">
        <f>Tabla25[[#This Row],[ROS_DUR_COR_COD_ESC_TG_NEU]]-Tabla25[[#This Row],[PAS_DUR_COR_COD_ESC_TG_NEU]]</f>
        <v>-719.59047619047624</v>
      </c>
      <c r="BM197" s="30">
        <f>Tabla25[[#This Row],[ROS_NUM_COR_COD_ESC_TG_POS]]-Tabla25[[#This Row],[PAS_NUM_COR_COD_ESC_TG_POS]]</f>
        <v>-1.9368421052631579</v>
      </c>
      <c r="BN197" s="30">
        <f>Tabla25[[#This Row],[ROS_DUR_COR_COD_ESC_TG_POS]]-Tabla25[[#This Row],[PAS_DUR_COR_COD_ESC_TG_POS]]</f>
        <v>-829.33333333333337</v>
      </c>
      <c r="BO197" s="30">
        <f>Tabla25[[#This Row],[ROS_NUM_COR_COD_ESC_TG_TOT]]-Tabla25[[#This Row],[PAS_NUM_COR_COD_ESC_TG_TOT]]</f>
        <v>-1.8583743842364533</v>
      </c>
      <c r="BP197" s="30">
        <f>Tabla25[[#This Row],[ROS_DUR_COR_COD_ESC_TG_TOT]]-Tabla25[[#This Row],[PAS_DUR_COR_COD_ESC_TG_TOT]]</f>
        <v>-773.58888888888896</v>
      </c>
      <c r="BQ197" s="36">
        <f>Tabla25[[#This Row],[PAS_NUM_COR_COD_ROS_TG_NEG]]-Tabla25[[#This Row],[ESC_NUM_COR_COD_ROS_TG_NEG]]</f>
        <v>1.1000000000000001</v>
      </c>
      <c r="BR197" s="36">
        <f>Tabla25[[#This Row],[PAS_DUR_COR_COD_ROS_TG_NEG]]-Tabla25[[#This Row],[ESC_DUR_COR_COD_ROS_TG_NEG]]</f>
        <v>429.49999999999989</v>
      </c>
      <c r="BS197" s="36">
        <f>Tabla25[[#This Row],[PAS_NUM_COR_COD_ROS_TG_NEU]]-Tabla25[[#This Row],[ESC_NUM_COR_COD_ROS_TG_NEU]]</f>
        <v>1.7421052631578946</v>
      </c>
      <c r="BT197" s="36">
        <f>Tabla25[[#This Row],[PAS_DUR_COR_COD_ROS_TG_NEU]]-Tabla25[[#This Row],[ESC_DUR_COR_COD_ROS_TG_NEU]]</f>
        <v>628.80882352941171</v>
      </c>
      <c r="BU197" s="36">
        <f>Tabla25[[#This Row],[PAS_NUM_COR_COD_ROS_TG_POS]]-Tabla25[[#This Row],[ESC_NUM_COR_COD_ROS_TG_POS]]</f>
        <v>2</v>
      </c>
      <c r="BV197" s="36">
        <f>Tabla25[[#This Row],[PAS_DUR_COR_COD_ROS_TG_POS]]-Tabla25[[#This Row],[ESC_DUR_COR_COD_ROS_TG_POS]]</f>
        <v>523.96638655462175</v>
      </c>
      <c r="BW197" s="36">
        <f>Tabla25[[#This Row],[PAS_NUM_COR_COD_ROS_TG_TOT]]-Tabla25[[#This Row],[ESC_NUM_COR_COD_ROS_TG_TOT]]</f>
        <v>1.6172413793103453</v>
      </c>
      <c r="BX197" s="36">
        <f>Tabla25[[#This Row],[PAS_DUR_COR_COD_ROS_TG_TOT]]-Tabla25[[#This Row],[ESC_DUR_COR_COD_ROS_TG_TOT]]</f>
        <v>521.68910256410265</v>
      </c>
      <c r="BY197" s="39">
        <f>Tabla25[[#This Row],[PAS_NUM_COR_COD_ESC_TG_NEG]]-Tabla25[[#This Row],[ESC_NUM_COR_COD_ESC_TG_NEG]]</f>
        <v>-1.2000000000000002</v>
      </c>
      <c r="BZ197" s="39">
        <f>Tabla25[[#This Row],[PAS_DUR_COR_COD_ESC_TG_NEG]]-Tabla25[[#This Row],[ESC_DUR_COR_COD_ESC_TG_NEG]]</f>
        <v>-282.62222222222226</v>
      </c>
      <c r="CA197" s="39">
        <f>Tabla25[[#This Row],[PAS_NUM_COR_COD_ESC_TG_NEU]]-Tabla25[[#This Row],[ESC_NUM_COR_COD_ESC_TG_NEU]]</f>
        <v>-2.1315789473684212</v>
      </c>
      <c r="CB197" s="39">
        <f>Tabla25[[#This Row],[PAS_DUR_COR_COD_ESC_TG_NEU]]-Tabla25[[#This Row],[ESC_DUR_COR_COD_ESC_TG_NEU]]</f>
        <v>-524.9666666666667</v>
      </c>
      <c r="CC197" s="39">
        <f>Tabla25[[#This Row],[PAS_NUM_COR_COD_ESC_TG_POS]]-Tabla25[[#This Row],[ESC_NUM_COR_COD_ESC_TG_POS]]</f>
        <v>-1.9631578947368422</v>
      </c>
      <c r="CD197" s="39">
        <f>Tabla25[[#This Row],[PAS_DUR_COR_COD_ESC_TG_POS]]-Tabla25[[#This Row],[ESC_DUR_COR_COD_ESC_TG_POS]]</f>
        <v>-511.06666666666661</v>
      </c>
      <c r="CE197" s="39">
        <f>Tabla25[[#This Row],[PAS_NUM_COR_COD_ESC_TG_TOT]]-Tabla25[[#This Row],[ESC_NUM_COR_COD_ESC_TG_TOT]]</f>
        <v>-1.7678160919540229</v>
      </c>
      <c r="CF197" s="39">
        <f>Tabla25[[#This Row],[PAS_DUR_COR_COD_ESC_TG_TOT]]-Tabla25[[#This Row],[ESC_DUR_COR_COD_ESC_TG_TOT]]</f>
        <v>-446.50881226053639</v>
      </c>
      <c r="CG197" s="42">
        <f>Tabla25[[#This Row],[PAS_NUM_COR_COD_ROS_TG_NEG]]-Tabla25[[#This Row],[PAS_NUM_COR_COD_ESC_TG_NEG]]</f>
        <v>0.90000000000000036</v>
      </c>
      <c r="CH197" s="42">
        <f>Tabla25[[#This Row],[PAS_NUM_COR_COD_ROS_TG_NEU]]-Tabla25[[#This Row],[PAS_NUM_COR_COD_ESC_TG_NEU]]</f>
        <v>0.47368421052631593</v>
      </c>
      <c r="CI197" s="42">
        <f>Tabla25[[#This Row],[PAS_NUM_COR_COD_ROS_TG_POS]]-Tabla25[[#This Row],[PAS_NUM_COR_COD_ESC_TG_POS]]</f>
        <v>0.26315789473684204</v>
      </c>
      <c r="CJ197" s="42">
        <f>Tabla25[[#This Row],[PAS_NUM_COR_COD_ROS_TG_TOT]]-Tabla25[[#This Row],[PAS_NUM_COR_COD_ESC_TG_TOT]]</f>
        <v>0.5517241379310347</v>
      </c>
      <c r="CK197" s="42">
        <f>Tabla25[[#This Row],[PAS_DUR_COR_COD_ROS_TG_NEG]]-Tabla25[[#This Row],[PAS_DUR_COR_COD_ESC_TG_NEG]]</f>
        <v>140.34444444444443</v>
      </c>
      <c r="CL197" s="42">
        <f>Tabla25[[#This Row],[PAS_DUR_COR_COD_ROS_TG_NEU]]-Tabla25[[#This Row],[PAS_DUR_COR_COD_ESC_TG_NEU]]</f>
        <v>46.325490196078363</v>
      </c>
      <c r="CM197" s="42">
        <f>Tabla25[[#This Row],[PAS_DUR_COR_COD_ROS_TG_POS]]-Tabla25[[#This Row],[PAS_DUR_COR_COD_ESC_TG_POS]]</f>
        <v>-23.109803921568755</v>
      </c>
      <c r="CN197" s="42">
        <f>Tabla25[[#This Row],[PAS_DUR_COR_COD_ROS_TG_TOT]]-Tabla25[[#This Row],[PAS_DUR_COR_COD_ESC_TG_TOT]]</f>
        <v>55.308547008547066</v>
      </c>
      <c r="CO197" s="44">
        <f>Tabla25[[#This Row],[ESC_NUM_COR_COD_ROS_TG_NEG]]-Tabla25[[#This Row],[ESC_NUM_COR_COD_ESC_TG_NEG]]</f>
        <v>-1.4</v>
      </c>
      <c r="CP197" s="44">
        <f>Tabla25[[#This Row],[ESC_NUM_COR_COD_ROS_TG_NEU]]-Tabla25[[#This Row],[ESC_NUM_COR_COD_ESC_TG_NEU]]</f>
        <v>-3.4</v>
      </c>
      <c r="CQ197" s="44">
        <f>Tabla25[[#This Row],[ESC_NUM_COR_COD_ROS_TG_POS]]-Tabla25[[#This Row],[ESC_NUM_COR_COD_ESC_TG_POS]]</f>
        <v>-3.7</v>
      </c>
      <c r="CR197" s="44">
        <f>Tabla25[[#This Row],[ESC_NUM_COR_COD_ROS_TG_TOT]]-Tabla25[[#This Row],[ESC_NUM_COR_COD_ESC_TG_TOT]]</f>
        <v>-2.8333333333333335</v>
      </c>
      <c r="CS197" s="44">
        <f>Tabla25[[#This Row],[ESC_DUR_COR_COD_ROS_TG_NEG]]-Tabla25[[#This Row],[ESC_DUR_COR_COD_ESC_TG_NEG]]</f>
        <v>-571.77777777777771</v>
      </c>
      <c r="CT197" s="44">
        <f>Tabla25[[#This Row],[ESC_DUR_COR_COD_ROS_TG_NEU]]-Tabla25[[#This Row],[ESC_DUR_COR_COD_ESC_TG_NEU]]</f>
        <v>-1107.45</v>
      </c>
      <c r="CU197" s="44">
        <f>Tabla25[[#This Row],[ESC_DUR_COR_COD_ROS_TG_POS]]-Tabla25[[#This Row],[ESC_DUR_COR_COD_ESC_TG_POS]]</f>
        <v>-1058.1428571428571</v>
      </c>
      <c r="CV197" s="44">
        <f>Tabla25[[#This Row],[ESC_DUR_COR_COD_ROS_TG_TOT]]-Tabla25[[#This Row],[ESC_DUR_COR_COD_ESC_TG_TOT]]</f>
        <v>-912.88936781609198</v>
      </c>
      <c r="CW197" s="47">
        <f>Tabla25[[#This Row],[ROS_NUM_COR_COD_ROS_TG_NEG]]-Tabla25[[#This Row],[ROS_NUM_COR_COD_ESC_TG_NEG]]</f>
        <v>5</v>
      </c>
      <c r="CX197" s="47">
        <f>Tabla25[[#This Row],[ROS_NUM_COR_COD_ROS_TG_NEU]]-Tabla25[[#This Row],[ROS_NUM_COR_COD_ESC_TG_NEU]]</f>
        <v>4.666666666666667</v>
      </c>
      <c r="CY197" s="47">
        <f>Tabla25[[#This Row],[ROS_NUM_COR_COD_ROS_TG_POS]]-Tabla25[[#This Row],[ROS_NUM_COR_COD_ESC_TG_POS]]</f>
        <v>4.2</v>
      </c>
      <c r="CZ197" s="47">
        <f>Tabla25[[#This Row],[ROS_NUM_COR_COD_ROS_TG_TOT]]-Tabla25[[#This Row],[ROS_NUM_COR_COD_ESC_TG_TOT]]</f>
        <v>4.6071428571428577</v>
      </c>
      <c r="DA197" s="47">
        <f>Tabla25[[#This Row],[ROS_DUR_COR_COD_ROS_TG_NEG]]-Tabla25[[#This Row],[ROS_DUR_COR_COD_ESC_TG_NEG]]</f>
        <v>1261.9047619047619</v>
      </c>
      <c r="DB197" s="47">
        <f>Tabla25[[#This Row],[ROS_DUR_COR_COD_ROS_TG_NEU]]-Tabla25[[#This Row],[ROS_DUR_COR_COD_ESC_TG_NEU]]</f>
        <v>1201.3015873015872</v>
      </c>
      <c r="DC197" s="47">
        <f>Tabla25[[#This Row],[ROS_DUR_COR_COD_ROS_TG_POS]]-Tabla25[[#This Row],[ROS_DUR_COR_COD_ESC_TG_POS]]</f>
        <v>1065.1999999999998</v>
      </c>
      <c r="DD197" s="47">
        <f>Tabla25[[#This Row],[ROS_DUR_COR_COD_ROS_TG_TOT]]-Tabla25[[#This Row],[ROS_DUR_COR_COD_ESC_TG_TOT]]</f>
        <v>1172.0952380952381</v>
      </c>
      <c r="DE197" s="57">
        <v>197.44444444444446</v>
      </c>
      <c r="DF197" s="57">
        <v>269.88888888888891</v>
      </c>
      <c r="DG197" s="57">
        <v>234.4</v>
      </c>
      <c r="DH197" s="57">
        <v>233.92857142857142</v>
      </c>
      <c r="DI197" s="57">
        <v>173.14285714285714</v>
      </c>
      <c r="DJ197" s="57">
        <v>281.85714285714283</v>
      </c>
      <c r="DK197" s="57">
        <v>219</v>
      </c>
      <c r="DL197" s="57">
        <v>223.95833333333334</v>
      </c>
      <c r="DM197" s="57">
        <v>251</v>
      </c>
      <c r="DN197" s="57">
        <v>257</v>
      </c>
      <c r="DO197" s="57">
        <v>253.14285714285714</v>
      </c>
      <c r="DP197" s="57">
        <v>253.625</v>
      </c>
      <c r="DQ197" s="57">
        <v>325.33333333333331</v>
      </c>
      <c r="DR197" s="57">
        <v>354.5</v>
      </c>
      <c r="DS197" s="57">
        <v>324</v>
      </c>
      <c r="DT197" s="57">
        <v>334.93103448275861</v>
      </c>
      <c r="DU197" s="57">
        <v>254.33333333333334</v>
      </c>
      <c r="DV197" s="57">
        <v>300.1764705882353</v>
      </c>
      <c r="DW197" s="57">
        <v>282.64705882352939</v>
      </c>
      <c r="DX197" s="57">
        <v>278.57692307692309</v>
      </c>
      <c r="DY197" s="57">
        <v>203.86666666666667</v>
      </c>
      <c r="DZ197" s="57">
        <v>316.93333333333334</v>
      </c>
      <c r="EA197" s="57">
        <v>277.93333333333334</v>
      </c>
      <c r="EB197" s="57">
        <v>266.24444444444447</v>
      </c>
      <c r="EC197" s="57">
        <f>Tabla25[[#This Row],[ROS_1DU_COR_COD_ROS_TG_NEG]]-Tabla25[[#This Row],[ROS_1DU_COR_COD_ESC_TG_NEG]]</f>
        <v>24.301587301587318</v>
      </c>
      <c r="ED197" s="57">
        <f>Tabla25[[#This Row],[ROS_1DU_COR_COD_ROS_TG_NEU]]-Tabla25[[#This Row],[ROS_1DU_COR_COD_ESC_TG_NEU]]</f>
        <v>-11.968253968253919</v>
      </c>
      <c r="EE197" s="57">
        <f>Tabla25[[#This Row],[ROS_1DU_COR_COD_ROS_TG_POS]]-Tabla25[[#This Row],[ROS_1DU_COR_COD_ESC_TG_POS]]</f>
        <v>15.400000000000006</v>
      </c>
      <c r="EF197" s="57">
        <f>Tabla25[[#This Row],[ROS_1DU_COR_COD_ROS_TG_TOT]]-Tabla25[[#This Row],[ROS_1DU_COR_COD_ESC_TG_TOT]]</f>
        <v>9.9702380952380736</v>
      </c>
      <c r="EG197" s="57">
        <f>Tabla25[[#This Row],[ESC_1DU_COR_COD_ROS_TG_NEG]]-Tabla25[[#This Row],[ESC_1DU_COR_COD_ESC_TG_NEG]]</f>
        <v>-74.333333333333314</v>
      </c>
      <c r="EH197" s="57">
        <f>Tabla25[[#This Row],[ESC_1DU_COR_COD_ROS_TG_NEU]]-Tabla25[[#This Row],[ESC_1DU_COR_COD_ESC_TG_NEU]]</f>
        <v>-97.5</v>
      </c>
      <c r="EI197" s="57">
        <f>Tabla25[[#This Row],[ESC_1DU_COR_COD_ROS_TG_POS]]-Tabla25[[#This Row],[ESC_1DU_COR_COD_ESC_TG_POS]]</f>
        <v>-70.857142857142861</v>
      </c>
      <c r="EJ197" s="57">
        <f>Tabla25[[#This Row],[ESC_1DU_COR_COD_ROS_TG_TOT]]-Tabla25[[#This Row],[ESC_1DU_COR_COD_ESC_TG_TOT]]</f>
        <v>-81.306034482758605</v>
      </c>
      <c r="EK197" s="57">
        <f>Tabla25[[#This Row],[PAS_1DU_COR_COD_ROS_TG_NEG]]-Tabla25[[#This Row],[PAS_1DU_COR_COD_ESC_TG_NEG]]</f>
        <v>50.466666666666669</v>
      </c>
      <c r="EL197" s="57">
        <f>Tabla25[[#This Row],[PAS_1DU_COR_COD_ROS_TG_NEU]]-Tabla25[[#This Row],[PAS_1DU_COR_COD_ESC_TG_NEU]]</f>
        <v>-16.756862745098033</v>
      </c>
      <c r="EM197" s="57">
        <f>Tabla25[[#This Row],[PAS_1DU_COR_COD_ROS_TG_POS]]-Tabla25[[#This Row],[PAS_1DU_COR_COD_ESC_TG_POS]]</f>
        <v>4.7137254901960546</v>
      </c>
      <c r="EN197" s="57">
        <f>Tabla25[[#This Row],[PAS_1DU_COR_COD_ROS_TG_TOT]]-Tabla25[[#This Row],[PAS_1DU_COR_COD_ESC_TG_TOT]]</f>
        <v>12.332478632478626</v>
      </c>
    </row>
    <row r="198" spans="1:144" x14ac:dyDescent="0.3">
      <c r="A198" s="2" t="s">
        <v>196</v>
      </c>
      <c r="B198" s="2">
        <v>60</v>
      </c>
      <c r="C198" s="2">
        <v>1</v>
      </c>
      <c r="D198" s="2">
        <v>63</v>
      </c>
      <c r="E198" s="19">
        <v>3.45</v>
      </c>
      <c r="F198" s="19">
        <v>871.83333333333337</v>
      </c>
      <c r="G198" s="19">
        <v>4.8</v>
      </c>
      <c r="H198" s="19">
        <v>1181.6842105263158</v>
      </c>
      <c r="I198" s="19">
        <v>4.4000000000000004</v>
      </c>
      <c r="J198" s="19">
        <v>1151.6470588235295</v>
      </c>
      <c r="K198" s="19">
        <v>4.2166666666666668</v>
      </c>
      <c r="L198" s="19">
        <v>1068.9444444444443</v>
      </c>
      <c r="M198" s="21">
        <v>4.0999999999999996</v>
      </c>
      <c r="N198" s="21">
        <v>1053</v>
      </c>
      <c r="O198" s="21">
        <v>3.9</v>
      </c>
      <c r="P198" s="21">
        <v>908.55555555555554</v>
      </c>
      <c r="Q198" s="21">
        <v>3.45</v>
      </c>
      <c r="R198" s="21">
        <v>971.64705882352939</v>
      </c>
      <c r="S198" s="21">
        <v>3.8166666666666669</v>
      </c>
      <c r="T198" s="21">
        <v>976.40384615384619</v>
      </c>
      <c r="U198" s="22">
        <v>1.875</v>
      </c>
      <c r="V198" s="22">
        <v>626</v>
      </c>
      <c r="W198" s="22">
        <v>3.125</v>
      </c>
      <c r="X198" s="22">
        <v>756.66666666666663</v>
      </c>
      <c r="Y198" s="22">
        <v>4.333333333333333</v>
      </c>
      <c r="Z198" s="22">
        <v>1122.1428571428571</v>
      </c>
      <c r="AA198" s="22">
        <v>3.16</v>
      </c>
      <c r="AB198" s="22">
        <v>862.5</v>
      </c>
      <c r="AC198" s="24">
        <v>2.875</v>
      </c>
      <c r="AD198" s="24">
        <v>876.4</v>
      </c>
      <c r="AE198" s="24">
        <v>3.375</v>
      </c>
      <c r="AF198" s="24">
        <v>849.14285714285711</v>
      </c>
      <c r="AG198" s="24">
        <v>2.8888888888888888</v>
      </c>
      <c r="AH198" s="24">
        <v>856</v>
      </c>
      <c r="AI198" s="24">
        <v>3.04</v>
      </c>
      <c r="AJ198" s="24">
        <v>859</v>
      </c>
      <c r="AK198" s="26">
        <v>1.7777777777777777</v>
      </c>
      <c r="AL198" s="26">
        <v>754.2</v>
      </c>
      <c r="AM198" s="26">
        <v>3.4</v>
      </c>
      <c r="AN198" s="26">
        <v>1227.5</v>
      </c>
      <c r="AO198" s="26">
        <v>2.1</v>
      </c>
      <c r="AP198" s="26">
        <v>567</v>
      </c>
      <c r="AQ198" s="26">
        <v>2.4482758620689653</v>
      </c>
      <c r="AR198" s="26">
        <v>839.16666666666663</v>
      </c>
      <c r="AS198" s="28">
        <v>3.8888888888888888</v>
      </c>
      <c r="AT198" s="28">
        <v>1011.625</v>
      </c>
      <c r="AU198" s="28">
        <v>2.6</v>
      </c>
      <c r="AV198" s="28">
        <v>792.28571428571433</v>
      </c>
      <c r="AW198" s="28">
        <v>3.9</v>
      </c>
      <c r="AX198" s="28">
        <v>1019.4444444444445</v>
      </c>
      <c r="AY198" s="28">
        <v>3.4482758620689653</v>
      </c>
      <c r="AZ198" s="28">
        <v>950.58333333333337</v>
      </c>
      <c r="BA198" s="33">
        <f>Tabla25[[#This Row],[ROS_NUM_COR_COD_ROS_TG_NEG]]-Tabla25[[#This Row],[PAS_NUM_COR_COD_ROS_TG_NEG]]</f>
        <v>-0.21111111111111081</v>
      </c>
      <c r="BB198" s="33">
        <f>Tabla25[[#This Row],[ROS_DUR_COR_COD_ROS_TG_NEG]]-Tabla25[[#This Row],[PAS_DUR_COR_COD_ROS_TG_NEG]]</f>
        <v>-41.375</v>
      </c>
      <c r="BC198" s="33">
        <f>Tabla25[[#This Row],[ROS_NUM_COR_COD_ROS_TG_NEU]]-Tabla25[[#This Row],[PAS_NUM_COR_COD_ROS_TG_NEU]]</f>
        <v>-1.2999999999999998</v>
      </c>
      <c r="BD198" s="33">
        <f>Tabla25[[#This Row],[ROS_DUR_COR_COD_ROS_TG_NEU]]-Tabla25[[#This Row],[PAS_DUR_COR_COD_ROS_TG_NEU]]</f>
        <v>-116.26984126984121</v>
      </c>
      <c r="BE198" s="33">
        <f>Tabla25[[#This Row],[ROS_NUM_COR_COD_ROS_TG_POS]]-Tabla25[[#This Row],[PAS_NUM_COR_COD_ROS_TG_POS]]</f>
        <v>0.44999999999999973</v>
      </c>
      <c r="BF198" s="33">
        <f>Tabla25[[#This Row],[ROS_DUR_COR_COD_ROS_TG_POS]]-Tabla25[[#This Row],[PAS_DUR_COR_COD_ROS_TG_POS]]</f>
        <v>47.797385620915065</v>
      </c>
      <c r="BG198" s="33">
        <f>Tabla25[[#This Row],[ROS_NUM_COR_COD_ROS_TG_TOT]]-Tabla25[[#This Row],[PAS_NUM_COR_COD_ROS_TG_TOT]]</f>
        <v>-0.36839080459770157</v>
      </c>
      <c r="BH198" s="33">
        <f>Tabla25[[#This Row],[ROS_DUR_COR_COD_ROS_TG_TOT]]-Tabla25[[#This Row],[PAS_DUR_COR_COD_ROS_TG_TOT]]</f>
        <v>-25.820512820512818</v>
      </c>
      <c r="BI198" s="30">
        <f>Tabla25[[#This Row],[ROS_NUM_COR_COD_ESC_TG_NEG]]-Tabla25[[#This Row],[PAS_NUM_COR_COD_ESC_TG_NEG]]</f>
        <v>-1.6722222222222225</v>
      </c>
      <c r="BJ198" s="30">
        <f>Tabla25[[#This Row],[ROS_DUR_COR_COD_ESC_TG_NEG]]-Tabla25[[#This Row],[PAS_DUR_COR_COD_ESC_TG_NEG]]</f>
        <v>-117.63333333333333</v>
      </c>
      <c r="BK198" s="30">
        <f>Tabla25[[#This Row],[ROS_NUM_COR_COD_ESC_TG_NEU]]-Tabla25[[#This Row],[PAS_NUM_COR_COD_ESC_TG_NEU]]</f>
        <v>-1.4</v>
      </c>
      <c r="BL198" s="30">
        <f>Tabla25[[#This Row],[ROS_DUR_COR_COD_ESC_TG_NEU]]-Tabla25[[#This Row],[PAS_DUR_COR_COD_ESC_TG_NEU]]</f>
        <v>45.815789473684163</v>
      </c>
      <c r="BM198" s="30">
        <f>Tabla25[[#This Row],[ROS_NUM_COR_COD_ESC_TG_POS]]-Tabla25[[#This Row],[PAS_NUM_COR_COD_ESC_TG_POS]]</f>
        <v>-2.3000000000000003</v>
      </c>
      <c r="BN198" s="30">
        <f>Tabla25[[#This Row],[ROS_DUR_COR_COD_ESC_TG_POS]]-Tabla25[[#This Row],[PAS_DUR_COR_COD_ESC_TG_POS]]</f>
        <v>-584.64705882352951</v>
      </c>
      <c r="BO198" s="30">
        <f>Tabla25[[#This Row],[ROS_NUM_COR_COD_ESC_TG_TOT]]-Tabla25[[#This Row],[PAS_NUM_COR_COD_ESC_TG_TOT]]</f>
        <v>-1.7683908045977015</v>
      </c>
      <c r="BP198" s="30">
        <f>Tabla25[[#This Row],[ROS_DUR_COR_COD_ESC_TG_TOT]]-Tabla25[[#This Row],[PAS_DUR_COR_COD_ESC_TG_TOT]]</f>
        <v>-229.77777777777771</v>
      </c>
      <c r="BQ198" s="36">
        <f>Tabla25[[#This Row],[PAS_NUM_COR_COD_ROS_TG_NEG]]-Tabla25[[#This Row],[ESC_NUM_COR_COD_ROS_TG_NEG]]</f>
        <v>1.2249999999999996</v>
      </c>
      <c r="BR198" s="36">
        <f>Tabla25[[#This Row],[PAS_DUR_COR_COD_ROS_TG_NEG]]-Tabla25[[#This Row],[ESC_DUR_COR_COD_ROS_TG_NEG]]</f>
        <v>176.60000000000002</v>
      </c>
      <c r="BS198" s="36">
        <f>Tabla25[[#This Row],[PAS_NUM_COR_COD_ROS_TG_NEU]]-Tabla25[[#This Row],[ESC_NUM_COR_COD_ROS_TG_NEU]]</f>
        <v>0.52499999999999991</v>
      </c>
      <c r="BT198" s="36">
        <f>Tabla25[[#This Row],[PAS_DUR_COR_COD_ROS_TG_NEU]]-Tabla25[[#This Row],[ESC_DUR_COR_COD_ROS_TG_NEU]]</f>
        <v>59.412698412698433</v>
      </c>
      <c r="BU198" s="36">
        <f>Tabla25[[#This Row],[PAS_NUM_COR_COD_ROS_TG_POS]]-Tabla25[[#This Row],[ESC_NUM_COR_COD_ROS_TG_POS]]</f>
        <v>0.56111111111111134</v>
      </c>
      <c r="BV198" s="36">
        <f>Tabla25[[#This Row],[PAS_DUR_COR_COD_ROS_TG_POS]]-Tabla25[[#This Row],[ESC_DUR_COR_COD_ROS_TG_POS]]</f>
        <v>115.64705882352939</v>
      </c>
      <c r="BW198" s="36">
        <f>Tabla25[[#This Row],[PAS_NUM_COR_COD_ROS_TG_TOT]]-Tabla25[[#This Row],[ESC_NUM_COR_COD_ROS_TG_TOT]]</f>
        <v>0.77666666666666684</v>
      </c>
      <c r="BX198" s="36">
        <f>Tabla25[[#This Row],[PAS_DUR_COR_COD_ROS_TG_TOT]]-Tabla25[[#This Row],[ESC_DUR_COR_COD_ROS_TG_TOT]]</f>
        <v>117.40384615384619</v>
      </c>
      <c r="BY198" s="39">
        <f>Tabla25[[#This Row],[PAS_NUM_COR_COD_ESC_TG_NEG]]-Tabla25[[#This Row],[ESC_NUM_COR_COD_ESC_TG_NEG]]</f>
        <v>1.5750000000000002</v>
      </c>
      <c r="BZ198" s="39">
        <f>Tabla25[[#This Row],[PAS_DUR_COR_COD_ESC_TG_NEG]]-Tabla25[[#This Row],[ESC_DUR_COR_COD_ESC_TG_NEG]]</f>
        <v>245.83333333333337</v>
      </c>
      <c r="CA198" s="39">
        <f>Tabla25[[#This Row],[PAS_NUM_COR_COD_ESC_TG_NEU]]-Tabla25[[#This Row],[ESC_NUM_COR_COD_ESC_TG_NEU]]</f>
        <v>1.6749999999999998</v>
      </c>
      <c r="CB198" s="39">
        <f>Tabla25[[#This Row],[PAS_DUR_COR_COD_ESC_TG_NEU]]-Tabla25[[#This Row],[ESC_DUR_COR_COD_ESC_TG_NEU]]</f>
        <v>425.01754385964921</v>
      </c>
      <c r="CC198" s="39">
        <f>Tabla25[[#This Row],[PAS_NUM_COR_COD_ESC_TG_POS]]-Tabla25[[#This Row],[ESC_NUM_COR_COD_ESC_TG_POS]]</f>
        <v>6.6666666666667318E-2</v>
      </c>
      <c r="CD198" s="39">
        <f>Tabla25[[#This Row],[PAS_DUR_COR_COD_ESC_TG_POS]]-Tabla25[[#This Row],[ESC_DUR_COR_COD_ESC_TG_POS]]</f>
        <v>29.504201680672395</v>
      </c>
      <c r="CE198" s="39">
        <f>Tabla25[[#This Row],[PAS_NUM_COR_COD_ESC_TG_TOT]]-Tabla25[[#This Row],[ESC_NUM_COR_COD_ESC_TG_TOT]]</f>
        <v>1.0566666666666666</v>
      </c>
      <c r="CF198" s="39">
        <f>Tabla25[[#This Row],[PAS_DUR_COR_COD_ESC_TG_TOT]]-Tabla25[[#This Row],[ESC_DUR_COR_COD_ESC_TG_TOT]]</f>
        <v>206.44444444444434</v>
      </c>
      <c r="CG198" s="42">
        <f>Tabla25[[#This Row],[PAS_NUM_COR_COD_ROS_TG_NEG]]-Tabla25[[#This Row],[PAS_NUM_COR_COD_ESC_TG_NEG]]</f>
        <v>0.64999999999999947</v>
      </c>
      <c r="CH198" s="42">
        <f>Tabla25[[#This Row],[PAS_NUM_COR_COD_ROS_TG_NEU]]-Tabla25[[#This Row],[PAS_NUM_COR_COD_ESC_TG_NEU]]</f>
        <v>-0.89999999999999991</v>
      </c>
      <c r="CI198" s="42">
        <f>Tabla25[[#This Row],[PAS_NUM_COR_COD_ROS_TG_POS]]-Tabla25[[#This Row],[PAS_NUM_COR_COD_ESC_TG_POS]]</f>
        <v>-0.95000000000000018</v>
      </c>
      <c r="CJ198" s="42">
        <f>Tabla25[[#This Row],[PAS_NUM_COR_COD_ROS_TG_TOT]]-Tabla25[[#This Row],[PAS_NUM_COR_COD_ESC_TG_TOT]]</f>
        <v>-0.39999999999999991</v>
      </c>
      <c r="CK198" s="42">
        <f>Tabla25[[#This Row],[PAS_DUR_COR_COD_ROS_TG_NEG]]-Tabla25[[#This Row],[PAS_DUR_COR_COD_ESC_TG_NEG]]</f>
        <v>181.16666666666663</v>
      </c>
      <c r="CL198" s="42">
        <f>Tabla25[[#This Row],[PAS_DUR_COR_COD_ROS_TG_NEU]]-Tabla25[[#This Row],[PAS_DUR_COR_COD_ESC_TG_NEU]]</f>
        <v>-273.12865497076029</v>
      </c>
      <c r="CM198" s="42">
        <f>Tabla25[[#This Row],[PAS_DUR_COR_COD_ROS_TG_POS]]-Tabla25[[#This Row],[PAS_DUR_COR_COD_ESC_TG_POS]]</f>
        <v>-180.00000000000011</v>
      </c>
      <c r="CN198" s="42">
        <f>Tabla25[[#This Row],[PAS_DUR_COR_COD_ROS_TG_TOT]]-Tabla25[[#This Row],[PAS_DUR_COR_COD_ESC_TG_TOT]]</f>
        <v>-92.540598290598155</v>
      </c>
      <c r="CO198" s="44">
        <f>Tabla25[[#This Row],[ESC_NUM_COR_COD_ROS_TG_NEG]]-Tabla25[[#This Row],[ESC_NUM_COR_COD_ESC_TG_NEG]]</f>
        <v>1</v>
      </c>
      <c r="CP198" s="44">
        <f>Tabla25[[#This Row],[ESC_NUM_COR_COD_ROS_TG_NEU]]-Tabla25[[#This Row],[ESC_NUM_COR_COD_ESC_TG_NEU]]</f>
        <v>0.25</v>
      </c>
      <c r="CQ198" s="44">
        <f>Tabla25[[#This Row],[ESC_NUM_COR_COD_ROS_TG_POS]]-Tabla25[[#This Row],[ESC_NUM_COR_COD_ESC_TG_POS]]</f>
        <v>-1.4444444444444442</v>
      </c>
      <c r="CR198" s="44">
        <f>Tabla25[[#This Row],[ESC_NUM_COR_COD_ROS_TG_TOT]]-Tabla25[[#This Row],[ESC_NUM_COR_COD_ESC_TG_TOT]]</f>
        <v>-0.12000000000000011</v>
      </c>
      <c r="CS198" s="44">
        <f>Tabla25[[#This Row],[ESC_DUR_COR_COD_ROS_TG_NEG]]-Tabla25[[#This Row],[ESC_DUR_COR_COD_ESC_TG_NEG]]</f>
        <v>250.39999999999998</v>
      </c>
      <c r="CT198" s="44">
        <f>Tabla25[[#This Row],[ESC_DUR_COR_COD_ROS_TG_NEU]]-Tabla25[[#This Row],[ESC_DUR_COR_COD_ESC_TG_NEU]]</f>
        <v>92.476190476190482</v>
      </c>
      <c r="CU198" s="44">
        <f>Tabla25[[#This Row],[ESC_DUR_COR_COD_ROS_TG_POS]]-Tabla25[[#This Row],[ESC_DUR_COR_COD_ESC_TG_POS]]</f>
        <v>-266.14285714285711</v>
      </c>
      <c r="CV198" s="44">
        <f>Tabla25[[#This Row],[ESC_DUR_COR_COD_ROS_TG_TOT]]-Tabla25[[#This Row],[ESC_DUR_COR_COD_ESC_TG_TOT]]</f>
        <v>-3.5</v>
      </c>
      <c r="CW198" s="47">
        <f>Tabla25[[#This Row],[ROS_NUM_COR_COD_ROS_TG_NEG]]-Tabla25[[#This Row],[ROS_NUM_COR_COD_ESC_TG_NEG]]</f>
        <v>2.1111111111111112</v>
      </c>
      <c r="CX198" s="47">
        <f>Tabla25[[#This Row],[ROS_NUM_COR_COD_ROS_TG_NEU]]-Tabla25[[#This Row],[ROS_NUM_COR_COD_ESC_TG_NEU]]</f>
        <v>-0.79999999999999982</v>
      </c>
      <c r="CY198" s="47">
        <f>Tabla25[[#This Row],[ROS_NUM_COR_COD_ROS_TG_POS]]-Tabla25[[#This Row],[ROS_NUM_COR_COD_ESC_TG_POS]]</f>
        <v>1.7999999999999998</v>
      </c>
      <c r="CZ198" s="47">
        <f>Tabla25[[#This Row],[ROS_NUM_COR_COD_ROS_TG_TOT]]-Tabla25[[#This Row],[ROS_NUM_COR_COD_ESC_TG_TOT]]</f>
        <v>1</v>
      </c>
      <c r="DA198" s="47">
        <f>Tabla25[[#This Row],[ROS_DUR_COR_COD_ROS_TG_NEG]]-Tabla25[[#This Row],[ROS_DUR_COR_COD_ESC_TG_NEG]]</f>
        <v>257.42499999999995</v>
      </c>
      <c r="DB198" s="47">
        <f>Tabla25[[#This Row],[ROS_DUR_COR_COD_ROS_TG_NEU]]-Tabla25[[#This Row],[ROS_DUR_COR_COD_ESC_TG_NEU]]</f>
        <v>-435.21428571428567</v>
      </c>
      <c r="DC198" s="47">
        <f>Tabla25[[#This Row],[ROS_DUR_COR_COD_ROS_TG_POS]]-Tabla25[[#This Row],[ROS_DUR_COR_COD_ESC_TG_POS]]</f>
        <v>452.44444444444446</v>
      </c>
      <c r="DD198" s="47">
        <f>Tabla25[[#This Row],[ROS_DUR_COR_COD_ROS_TG_TOT]]-Tabla25[[#This Row],[ROS_DUR_COR_COD_ESC_TG_TOT]]</f>
        <v>111.41666666666674</v>
      </c>
      <c r="DE198" s="57">
        <v>198.125</v>
      </c>
      <c r="DF198" s="57">
        <v>155.28571428571428</v>
      </c>
      <c r="DG198" s="57">
        <v>216.66666666666666</v>
      </c>
      <c r="DH198" s="57">
        <v>192.58333333333334</v>
      </c>
      <c r="DI198" s="57">
        <v>220</v>
      </c>
      <c r="DJ198" s="57">
        <v>223.66666666666666</v>
      </c>
      <c r="DK198" s="57">
        <v>166.57142857142858</v>
      </c>
      <c r="DL198" s="57">
        <v>200.44444444444446</v>
      </c>
      <c r="DM198" s="57">
        <v>240</v>
      </c>
      <c r="DN198" s="57">
        <v>234.57142857142858</v>
      </c>
      <c r="DO198" s="57">
        <v>147.5</v>
      </c>
      <c r="DP198" s="57">
        <v>207.05555555555554</v>
      </c>
      <c r="DQ198" s="57">
        <v>242.2</v>
      </c>
      <c r="DR198" s="57">
        <v>156.83333333333334</v>
      </c>
      <c r="DS198" s="57">
        <v>218.71428571428572</v>
      </c>
      <c r="DT198" s="57">
        <v>204.61111111111111</v>
      </c>
      <c r="DU198" s="57">
        <v>235.76470588235293</v>
      </c>
      <c r="DV198" s="57">
        <v>266</v>
      </c>
      <c r="DW198" s="57">
        <v>255.88235294117646</v>
      </c>
      <c r="DX198" s="57">
        <v>252.80769230769232</v>
      </c>
      <c r="DY198" s="57">
        <v>212.5</v>
      </c>
      <c r="DZ198" s="57">
        <v>265.21052631578948</v>
      </c>
      <c r="EA198" s="57">
        <v>214.70588235294119</v>
      </c>
      <c r="EB198" s="57">
        <v>231.74074074074073</v>
      </c>
      <c r="EC198" s="57">
        <f>Tabla25[[#This Row],[ROS_1DU_COR_COD_ROS_TG_NEG]]-Tabla25[[#This Row],[ROS_1DU_COR_COD_ESC_TG_NEG]]</f>
        <v>-21.875</v>
      </c>
      <c r="ED198" s="57">
        <f>Tabla25[[#This Row],[ROS_1DU_COR_COD_ROS_TG_NEU]]-Tabla25[[#This Row],[ROS_1DU_COR_COD_ESC_TG_NEU]]</f>
        <v>-68.38095238095238</v>
      </c>
      <c r="EE198" s="57">
        <f>Tabla25[[#This Row],[ROS_1DU_COR_COD_ROS_TG_POS]]-Tabla25[[#This Row],[ROS_1DU_COR_COD_ESC_TG_POS]]</f>
        <v>50.095238095238074</v>
      </c>
      <c r="EF198" s="57">
        <f>Tabla25[[#This Row],[ROS_1DU_COR_COD_ROS_TG_TOT]]-Tabla25[[#This Row],[ROS_1DU_COR_COD_ESC_TG_TOT]]</f>
        <v>-7.8611111111111143</v>
      </c>
      <c r="EG198" s="57">
        <f>Tabla25[[#This Row],[ESC_1DU_COR_COD_ROS_TG_NEG]]-Tabla25[[#This Row],[ESC_1DU_COR_COD_ESC_TG_NEG]]</f>
        <v>-2.1999999999999886</v>
      </c>
      <c r="EH198" s="57">
        <f>Tabla25[[#This Row],[ESC_1DU_COR_COD_ROS_TG_NEU]]-Tabla25[[#This Row],[ESC_1DU_COR_COD_ESC_TG_NEU]]</f>
        <v>77.738095238095241</v>
      </c>
      <c r="EI198" s="57">
        <f>Tabla25[[#This Row],[ESC_1DU_COR_COD_ROS_TG_POS]]-Tabla25[[#This Row],[ESC_1DU_COR_COD_ESC_TG_POS]]</f>
        <v>-71.214285714285722</v>
      </c>
      <c r="EJ198" s="57">
        <f>Tabla25[[#This Row],[ESC_1DU_COR_COD_ROS_TG_TOT]]-Tabla25[[#This Row],[ESC_1DU_COR_COD_ESC_TG_TOT]]</f>
        <v>2.4444444444444287</v>
      </c>
      <c r="EK198" s="57">
        <f>Tabla25[[#This Row],[PAS_1DU_COR_COD_ROS_TG_NEG]]-Tabla25[[#This Row],[PAS_1DU_COR_COD_ESC_TG_NEG]]</f>
        <v>23.264705882352928</v>
      </c>
      <c r="EL198" s="57">
        <f>Tabla25[[#This Row],[PAS_1DU_COR_COD_ROS_TG_NEU]]-Tabla25[[#This Row],[PAS_1DU_COR_COD_ESC_TG_NEU]]</f>
        <v>0.78947368421052033</v>
      </c>
      <c r="EM198" s="57">
        <f>Tabla25[[#This Row],[PAS_1DU_COR_COD_ROS_TG_POS]]-Tabla25[[#This Row],[PAS_1DU_COR_COD_ESC_TG_POS]]</f>
        <v>41.176470588235276</v>
      </c>
      <c r="EN198" s="57">
        <f>Tabla25[[#This Row],[PAS_1DU_COR_COD_ROS_TG_TOT]]-Tabla25[[#This Row],[PAS_1DU_COR_COD_ESC_TG_TOT]]</f>
        <v>21.066951566951587</v>
      </c>
    </row>
    <row r="199" spans="1:144" x14ac:dyDescent="0.3">
      <c r="A199" s="2" t="s">
        <v>197</v>
      </c>
      <c r="B199" s="2">
        <v>60</v>
      </c>
      <c r="C199" s="2">
        <v>1</v>
      </c>
      <c r="D199" s="2">
        <v>66</v>
      </c>
      <c r="E199" s="19">
        <v>3.45</v>
      </c>
      <c r="F199" s="19">
        <v>1084.7333333333333</v>
      </c>
      <c r="G199" s="19">
        <v>3.05</v>
      </c>
      <c r="H199" s="19">
        <v>1068.2857142857142</v>
      </c>
      <c r="I199" s="19">
        <v>3.1578947368421053</v>
      </c>
      <c r="J199" s="19">
        <v>1156.2727272727273</v>
      </c>
      <c r="K199" s="19">
        <v>3.2203389830508473</v>
      </c>
      <c r="L199" s="19">
        <v>1098.6500000000001</v>
      </c>
      <c r="M199" s="21">
        <v>3.8</v>
      </c>
      <c r="N199" s="21">
        <v>1001.8888888888889</v>
      </c>
      <c r="O199" s="21">
        <v>4.8499999999999996</v>
      </c>
      <c r="P199" s="21">
        <v>1311.4117647058824</v>
      </c>
      <c r="Q199" s="21">
        <v>4.7368421052631575</v>
      </c>
      <c r="R199" s="21">
        <v>1433.1875</v>
      </c>
      <c r="S199" s="21">
        <v>4.4576271186440675</v>
      </c>
      <c r="T199" s="21">
        <v>1240.3725490196077</v>
      </c>
      <c r="U199" s="22">
        <v>6.8888888888888893</v>
      </c>
      <c r="V199" s="22">
        <v>1807</v>
      </c>
      <c r="W199" s="22">
        <v>6.1111111111111107</v>
      </c>
      <c r="X199" s="22">
        <v>1598.4444444444443</v>
      </c>
      <c r="Y199" s="22">
        <v>5.7</v>
      </c>
      <c r="Z199" s="22">
        <v>1543.7</v>
      </c>
      <c r="AA199" s="22">
        <v>6.2142857142857144</v>
      </c>
      <c r="AB199" s="22">
        <v>1645.9285714285713</v>
      </c>
      <c r="AC199" s="24">
        <v>1.2222222222222223</v>
      </c>
      <c r="AD199" s="24">
        <v>367.28571428571428</v>
      </c>
      <c r="AE199" s="24">
        <v>1.8888888888888888</v>
      </c>
      <c r="AF199" s="24">
        <v>373.11111111111109</v>
      </c>
      <c r="AG199" s="24">
        <v>2</v>
      </c>
      <c r="AH199" s="24">
        <v>488.33333333333331</v>
      </c>
      <c r="AI199" s="24">
        <v>1.7142857142857142</v>
      </c>
      <c r="AJ199" s="24">
        <v>412.96</v>
      </c>
      <c r="AK199" s="26">
        <v>2.5</v>
      </c>
      <c r="AL199" s="26">
        <v>724.33333333333337</v>
      </c>
      <c r="AM199" s="26">
        <v>1.8</v>
      </c>
      <c r="AN199" s="26">
        <v>584.42857142857144</v>
      </c>
      <c r="AO199" s="26">
        <v>2.4</v>
      </c>
      <c r="AP199" s="26">
        <v>668.125</v>
      </c>
      <c r="AQ199" s="26">
        <v>2.2142857142857144</v>
      </c>
      <c r="AR199" s="26">
        <v>656.28571428571433</v>
      </c>
      <c r="AS199" s="28">
        <v>5.125</v>
      </c>
      <c r="AT199" s="28">
        <v>1065.375</v>
      </c>
      <c r="AU199" s="28">
        <v>4.3</v>
      </c>
      <c r="AV199" s="28">
        <v>1007</v>
      </c>
      <c r="AW199" s="28">
        <v>4.8</v>
      </c>
      <c r="AX199" s="28">
        <v>1145.5</v>
      </c>
      <c r="AY199" s="28">
        <v>4.7142857142857144</v>
      </c>
      <c r="AZ199" s="28">
        <v>1073.1428571428571</v>
      </c>
      <c r="BA199" s="33">
        <f>Tabla25[[#This Row],[ROS_NUM_COR_COD_ROS_TG_NEG]]-Tabla25[[#This Row],[PAS_NUM_COR_COD_ROS_TG_NEG]]</f>
        <v>1.3250000000000002</v>
      </c>
      <c r="BB199" s="33">
        <f>Tabla25[[#This Row],[ROS_DUR_COR_COD_ROS_TG_NEG]]-Tabla25[[#This Row],[PAS_DUR_COR_COD_ROS_TG_NEG]]</f>
        <v>63.486111111111086</v>
      </c>
      <c r="BC199" s="33">
        <f>Tabla25[[#This Row],[ROS_NUM_COR_COD_ROS_TG_NEU]]-Tabla25[[#This Row],[PAS_NUM_COR_COD_ROS_TG_NEU]]</f>
        <v>-0.54999999999999982</v>
      </c>
      <c r="BD199" s="33">
        <f>Tabla25[[#This Row],[ROS_DUR_COR_COD_ROS_TG_NEU]]-Tabla25[[#This Row],[PAS_DUR_COR_COD_ROS_TG_NEU]]</f>
        <v>-304.41176470588243</v>
      </c>
      <c r="BE199" s="33">
        <f>Tabla25[[#This Row],[ROS_NUM_COR_COD_ROS_TG_POS]]-Tabla25[[#This Row],[PAS_NUM_COR_COD_ROS_TG_POS]]</f>
        <v>6.3157894736842302E-2</v>
      </c>
      <c r="BF199" s="33">
        <f>Tabla25[[#This Row],[ROS_DUR_COR_COD_ROS_TG_POS]]-Tabla25[[#This Row],[PAS_DUR_COR_COD_ROS_TG_POS]]</f>
        <v>-287.6875</v>
      </c>
      <c r="BG199" s="33">
        <f>Tabla25[[#This Row],[ROS_NUM_COR_COD_ROS_TG_TOT]]-Tabla25[[#This Row],[PAS_NUM_COR_COD_ROS_TG_TOT]]</f>
        <v>0.25665859564164695</v>
      </c>
      <c r="BH199" s="33">
        <f>Tabla25[[#This Row],[ROS_DUR_COR_COD_ROS_TG_TOT]]-Tabla25[[#This Row],[PAS_DUR_COR_COD_ROS_TG_TOT]]</f>
        <v>-167.22969187675062</v>
      </c>
      <c r="BI199" s="30">
        <f>Tabla25[[#This Row],[ROS_NUM_COR_COD_ESC_TG_NEG]]-Tabla25[[#This Row],[PAS_NUM_COR_COD_ESC_TG_NEG]]</f>
        <v>-0.95000000000000018</v>
      </c>
      <c r="BJ199" s="30">
        <f>Tabla25[[#This Row],[ROS_DUR_COR_COD_ESC_TG_NEG]]-Tabla25[[#This Row],[PAS_DUR_COR_COD_ESC_TG_NEG]]</f>
        <v>-360.4</v>
      </c>
      <c r="BK199" s="30">
        <f>Tabla25[[#This Row],[ROS_NUM_COR_COD_ESC_TG_NEU]]-Tabla25[[#This Row],[PAS_NUM_COR_COD_ESC_TG_NEU]]</f>
        <v>-1.2499999999999998</v>
      </c>
      <c r="BL199" s="30">
        <f>Tabla25[[#This Row],[ROS_DUR_COR_COD_ESC_TG_NEU]]-Tabla25[[#This Row],[PAS_DUR_COR_COD_ESC_TG_NEU]]</f>
        <v>-483.85714285714278</v>
      </c>
      <c r="BM199" s="30">
        <f>Tabla25[[#This Row],[ROS_NUM_COR_COD_ESC_TG_POS]]-Tabla25[[#This Row],[PAS_NUM_COR_COD_ESC_TG_POS]]</f>
        <v>-0.7578947368421054</v>
      </c>
      <c r="BN199" s="30">
        <f>Tabla25[[#This Row],[ROS_DUR_COR_COD_ESC_TG_POS]]-Tabla25[[#This Row],[PAS_DUR_COR_COD_ESC_TG_POS]]</f>
        <v>-488.14772727272725</v>
      </c>
      <c r="BO199" s="30">
        <f>Tabla25[[#This Row],[ROS_NUM_COR_COD_ESC_TG_TOT]]-Tabla25[[#This Row],[PAS_NUM_COR_COD_ESC_TG_TOT]]</f>
        <v>-1.0060532687651329</v>
      </c>
      <c r="BP199" s="30">
        <f>Tabla25[[#This Row],[ROS_DUR_COR_COD_ESC_TG_TOT]]-Tabla25[[#This Row],[PAS_DUR_COR_COD_ESC_TG_TOT]]</f>
        <v>-442.36428571428576</v>
      </c>
      <c r="BQ199" s="36">
        <f>Tabla25[[#This Row],[PAS_NUM_COR_COD_ROS_TG_NEG]]-Tabla25[[#This Row],[ESC_NUM_COR_COD_ROS_TG_NEG]]</f>
        <v>2.5777777777777775</v>
      </c>
      <c r="BR199" s="36">
        <f>Tabla25[[#This Row],[PAS_DUR_COR_COD_ROS_TG_NEG]]-Tabla25[[#This Row],[ESC_DUR_COR_COD_ROS_TG_NEG]]</f>
        <v>634.60317460317469</v>
      </c>
      <c r="BS199" s="36">
        <f>Tabla25[[#This Row],[PAS_NUM_COR_COD_ROS_TG_NEU]]-Tabla25[[#This Row],[ESC_NUM_COR_COD_ROS_TG_NEU]]</f>
        <v>2.9611111111111108</v>
      </c>
      <c r="BT199" s="36">
        <f>Tabla25[[#This Row],[PAS_DUR_COR_COD_ROS_TG_NEU]]-Tabla25[[#This Row],[ESC_DUR_COR_COD_ROS_TG_NEU]]</f>
        <v>938.30065359477135</v>
      </c>
      <c r="BU199" s="36">
        <f>Tabla25[[#This Row],[PAS_NUM_COR_COD_ROS_TG_POS]]-Tabla25[[#This Row],[ESC_NUM_COR_COD_ROS_TG_POS]]</f>
        <v>2.7368421052631575</v>
      </c>
      <c r="BV199" s="36">
        <f>Tabla25[[#This Row],[PAS_DUR_COR_COD_ROS_TG_POS]]-Tabla25[[#This Row],[ESC_DUR_COR_COD_ROS_TG_POS]]</f>
        <v>944.85416666666674</v>
      </c>
      <c r="BW199" s="36">
        <f>Tabla25[[#This Row],[PAS_NUM_COR_COD_ROS_TG_TOT]]-Tabla25[[#This Row],[ESC_NUM_COR_COD_ROS_TG_TOT]]</f>
        <v>2.7433414043583531</v>
      </c>
      <c r="BX199" s="36">
        <f>Tabla25[[#This Row],[PAS_DUR_COR_COD_ROS_TG_TOT]]-Tabla25[[#This Row],[ESC_DUR_COR_COD_ROS_TG_TOT]]</f>
        <v>827.4125490196077</v>
      </c>
      <c r="BY199" s="39">
        <f>Tabla25[[#This Row],[PAS_NUM_COR_COD_ESC_TG_NEG]]-Tabla25[[#This Row],[ESC_NUM_COR_COD_ESC_TG_NEG]]</f>
        <v>-3.4388888888888891</v>
      </c>
      <c r="BZ199" s="39">
        <f>Tabla25[[#This Row],[PAS_DUR_COR_COD_ESC_TG_NEG]]-Tabla25[[#This Row],[ESC_DUR_COR_COD_ESC_TG_NEG]]</f>
        <v>-722.26666666666665</v>
      </c>
      <c r="CA199" s="39">
        <f>Tabla25[[#This Row],[PAS_NUM_COR_COD_ESC_TG_NEU]]-Tabla25[[#This Row],[ESC_NUM_COR_COD_ESC_TG_NEU]]</f>
        <v>-3.0611111111111109</v>
      </c>
      <c r="CB199" s="39">
        <f>Tabla25[[#This Row],[PAS_DUR_COR_COD_ESC_TG_NEU]]-Tabla25[[#This Row],[ESC_DUR_COR_COD_ESC_TG_NEU]]</f>
        <v>-530.15873015873012</v>
      </c>
      <c r="CC199" s="39">
        <f>Tabla25[[#This Row],[PAS_NUM_COR_COD_ESC_TG_POS]]-Tabla25[[#This Row],[ESC_NUM_COR_COD_ESC_TG_POS]]</f>
        <v>-2.5421052631578949</v>
      </c>
      <c r="CD199" s="39">
        <f>Tabla25[[#This Row],[PAS_DUR_COR_COD_ESC_TG_POS]]-Tabla25[[#This Row],[ESC_DUR_COR_COD_ESC_TG_POS]]</f>
        <v>-387.42727272727279</v>
      </c>
      <c r="CE199" s="39">
        <f>Tabla25[[#This Row],[PAS_NUM_COR_COD_ESC_TG_TOT]]-Tabla25[[#This Row],[ESC_NUM_COR_COD_ESC_TG_TOT]]</f>
        <v>-2.9939467312348671</v>
      </c>
      <c r="CF199" s="39">
        <f>Tabla25[[#This Row],[PAS_DUR_COR_COD_ESC_TG_TOT]]-Tabla25[[#This Row],[ESC_DUR_COR_COD_ESC_TG_TOT]]</f>
        <v>-547.27857142857124</v>
      </c>
      <c r="CG199" s="42">
        <f>Tabla25[[#This Row],[PAS_NUM_COR_COD_ROS_TG_NEG]]-Tabla25[[#This Row],[PAS_NUM_COR_COD_ESC_TG_NEG]]</f>
        <v>0.34999999999999964</v>
      </c>
      <c r="CH199" s="42">
        <f>Tabla25[[#This Row],[PAS_NUM_COR_COD_ROS_TG_NEU]]-Tabla25[[#This Row],[PAS_NUM_COR_COD_ESC_TG_NEU]]</f>
        <v>1.7999999999999998</v>
      </c>
      <c r="CI199" s="42">
        <f>Tabla25[[#This Row],[PAS_NUM_COR_COD_ROS_TG_POS]]-Tabla25[[#This Row],[PAS_NUM_COR_COD_ESC_TG_POS]]</f>
        <v>1.5789473684210522</v>
      </c>
      <c r="CJ199" s="42">
        <f>Tabla25[[#This Row],[PAS_NUM_COR_COD_ROS_TG_TOT]]-Tabla25[[#This Row],[PAS_NUM_COR_COD_ESC_TG_TOT]]</f>
        <v>1.2372881355932202</v>
      </c>
      <c r="CK199" s="42">
        <f>Tabla25[[#This Row],[PAS_DUR_COR_COD_ROS_TG_NEG]]-Tabla25[[#This Row],[PAS_DUR_COR_COD_ESC_TG_NEG]]</f>
        <v>-82.844444444444434</v>
      </c>
      <c r="CL199" s="42">
        <f>Tabla25[[#This Row],[PAS_DUR_COR_COD_ROS_TG_NEU]]-Tabla25[[#This Row],[PAS_DUR_COR_COD_ESC_TG_NEU]]</f>
        <v>243.12605042016821</v>
      </c>
      <c r="CM199" s="42">
        <f>Tabla25[[#This Row],[PAS_DUR_COR_COD_ROS_TG_POS]]-Tabla25[[#This Row],[PAS_DUR_COR_COD_ESC_TG_POS]]</f>
        <v>276.91477272727275</v>
      </c>
      <c r="CN199" s="42">
        <f>Tabla25[[#This Row],[PAS_DUR_COR_COD_ROS_TG_TOT]]-Tabla25[[#This Row],[PAS_DUR_COR_COD_ESC_TG_TOT]]</f>
        <v>141.72254901960764</v>
      </c>
      <c r="CO199" s="44">
        <f>Tabla25[[#This Row],[ESC_NUM_COR_COD_ROS_TG_NEG]]-Tabla25[[#This Row],[ESC_NUM_COR_COD_ESC_TG_NEG]]</f>
        <v>-5.666666666666667</v>
      </c>
      <c r="CP199" s="44">
        <f>Tabla25[[#This Row],[ESC_NUM_COR_COD_ROS_TG_NEU]]-Tabla25[[#This Row],[ESC_NUM_COR_COD_ESC_TG_NEU]]</f>
        <v>-4.2222222222222214</v>
      </c>
      <c r="CQ199" s="44">
        <f>Tabla25[[#This Row],[ESC_NUM_COR_COD_ROS_TG_POS]]-Tabla25[[#This Row],[ESC_NUM_COR_COD_ESC_TG_POS]]</f>
        <v>-3.7</v>
      </c>
      <c r="CR199" s="44">
        <f>Tabla25[[#This Row],[ESC_NUM_COR_COD_ROS_TG_TOT]]-Tabla25[[#This Row],[ESC_NUM_COR_COD_ESC_TG_TOT]]</f>
        <v>-4.5</v>
      </c>
      <c r="CS199" s="44">
        <f>Tabla25[[#This Row],[ESC_DUR_COR_COD_ROS_TG_NEG]]-Tabla25[[#This Row],[ESC_DUR_COR_COD_ESC_TG_NEG]]</f>
        <v>-1439.7142857142858</v>
      </c>
      <c r="CT199" s="44">
        <f>Tabla25[[#This Row],[ESC_DUR_COR_COD_ROS_TG_NEU]]-Tabla25[[#This Row],[ESC_DUR_COR_COD_ESC_TG_NEU]]</f>
        <v>-1225.3333333333333</v>
      </c>
      <c r="CU199" s="44">
        <f>Tabla25[[#This Row],[ESC_DUR_COR_COD_ROS_TG_POS]]-Tabla25[[#This Row],[ESC_DUR_COR_COD_ESC_TG_POS]]</f>
        <v>-1055.3666666666668</v>
      </c>
      <c r="CV199" s="44">
        <f>Tabla25[[#This Row],[ESC_DUR_COR_COD_ROS_TG_TOT]]-Tabla25[[#This Row],[ESC_DUR_COR_COD_ESC_TG_TOT]]</f>
        <v>-1232.9685714285713</v>
      </c>
      <c r="CW199" s="47">
        <f>Tabla25[[#This Row],[ROS_NUM_COR_COD_ROS_TG_NEG]]-Tabla25[[#This Row],[ROS_NUM_COR_COD_ESC_TG_NEG]]</f>
        <v>2.625</v>
      </c>
      <c r="CX199" s="47">
        <f>Tabla25[[#This Row],[ROS_NUM_COR_COD_ROS_TG_NEU]]-Tabla25[[#This Row],[ROS_NUM_COR_COD_ESC_TG_NEU]]</f>
        <v>2.5</v>
      </c>
      <c r="CY199" s="47">
        <f>Tabla25[[#This Row],[ROS_NUM_COR_COD_ROS_TG_POS]]-Tabla25[[#This Row],[ROS_NUM_COR_COD_ESC_TG_POS]]</f>
        <v>2.4</v>
      </c>
      <c r="CZ199" s="47">
        <f>Tabla25[[#This Row],[ROS_NUM_COR_COD_ROS_TG_TOT]]-Tabla25[[#This Row],[ROS_NUM_COR_COD_ESC_TG_TOT]]</f>
        <v>2.5</v>
      </c>
      <c r="DA199" s="47">
        <f>Tabla25[[#This Row],[ROS_DUR_COR_COD_ROS_TG_NEG]]-Tabla25[[#This Row],[ROS_DUR_COR_COD_ESC_TG_NEG]]</f>
        <v>341.04166666666663</v>
      </c>
      <c r="DB199" s="47">
        <f>Tabla25[[#This Row],[ROS_DUR_COR_COD_ROS_TG_NEU]]-Tabla25[[#This Row],[ROS_DUR_COR_COD_ESC_TG_NEU]]</f>
        <v>422.57142857142856</v>
      </c>
      <c r="DC199" s="47">
        <f>Tabla25[[#This Row],[ROS_DUR_COR_COD_ROS_TG_POS]]-Tabla25[[#This Row],[ROS_DUR_COR_COD_ESC_TG_POS]]</f>
        <v>477.375</v>
      </c>
      <c r="DD199" s="47">
        <f>Tabla25[[#This Row],[ROS_DUR_COR_COD_ROS_TG_TOT]]-Tabla25[[#This Row],[ROS_DUR_COR_COD_ESC_TG_TOT]]</f>
        <v>416.85714285714278</v>
      </c>
      <c r="DE199" s="57">
        <v>259</v>
      </c>
      <c r="DF199" s="57">
        <v>238.5</v>
      </c>
      <c r="DG199" s="57">
        <v>235</v>
      </c>
      <c r="DH199" s="57">
        <v>243.10714285714286</v>
      </c>
      <c r="DI199" s="57">
        <v>272.5</v>
      </c>
      <c r="DJ199" s="57">
        <v>197.71428571428572</v>
      </c>
      <c r="DK199" s="57">
        <v>233.375</v>
      </c>
      <c r="DL199" s="57">
        <v>232.66666666666666</v>
      </c>
      <c r="DM199" s="57">
        <v>279.42857142857144</v>
      </c>
      <c r="DN199" s="57">
        <v>237.22222222222223</v>
      </c>
      <c r="DO199" s="57">
        <v>251.11111111111111</v>
      </c>
      <c r="DP199" s="57">
        <v>254.04</v>
      </c>
      <c r="DQ199" s="57">
        <v>251</v>
      </c>
      <c r="DR199" s="57">
        <v>203.77777777777777</v>
      </c>
      <c r="DS199" s="57">
        <v>272.3</v>
      </c>
      <c r="DT199" s="57">
        <v>243.42857142857142</v>
      </c>
      <c r="DU199" s="57">
        <v>227.94444444444446</v>
      </c>
      <c r="DV199" s="57">
        <v>268.11764705882354</v>
      </c>
      <c r="DW199" s="57">
        <v>290</v>
      </c>
      <c r="DX199" s="57">
        <v>260.80392156862746</v>
      </c>
      <c r="DY199" s="57">
        <v>255.73333333333332</v>
      </c>
      <c r="DZ199" s="57">
        <v>195.92857142857142</v>
      </c>
      <c r="EA199" s="57">
        <v>184.27272727272728</v>
      </c>
      <c r="EB199" s="57">
        <v>215.15</v>
      </c>
      <c r="EC199" s="57">
        <f>Tabla25[[#This Row],[ROS_1DU_COR_COD_ROS_TG_NEG]]-Tabla25[[#This Row],[ROS_1DU_COR_COD_ESC_TG_NEG]]</f>
        <v>-13.5</v>
      </c>
      <c r="ED199" s="57">
        <f>Tabla25[[#This Row],[ROS_1DU_COR_COD_ROS_TG_NEU]]-Tabla25[[#This Row],[ROS_1DU_COR_COD_ESC_TG_NEU]]</f>
        <v>40.785714285714278</v>
      </c>
      <c r="EE199" s="57">
        <f>Tabla25[[#This Row],[ROS_1DU_COR_COD_ROS_TG_POS]]-Tabla25[[#This Row],[ROS_1DU_COR_COD_ESC_TG_POS]]</f>
        <v>1.625</v>
      </c>
      <c r="EF199" s="57">
        <f>Tabla25[[#This Row],[ROS_1DU_COR_COD_ROS_TG_TOT]]-Tabla25[[#This Row],[ROS_1DU_COR_COD_ESC_TG_TOT]]</f>
        <v>10.440476190476204</v>
      </c>
      <c r="EG199" s="57">
        <f>Tabla25[[#This Row],[ESC_1DU_COR_COD_ROS_TG_NEG]]-Tabla25[[#This Row],[ESC_1DU_COR_COD_ESC_TG_NEG]]</f>
        <v>28.428571428571445</v>
      </c>
      <c r="EH199" s="57">
        <f>Tabla25[[#This Row],[ESC_1DU_COR_COD_ROS_TG_NEU]]-Tabla25[[#This Row],[ESC_1DU_COR_COD_ESC_TG_NEU]]</f>
        <v>33.444444444444457</v>
      </c>
      <c r="EI199" s="57">
        <f>Tabla25[[#This Row],[ESC_1DU_COR_COD_ROS_TG_POS]]-Tabla25[[#This Row],[ESC_1DU_COR_COD_ESC_TG_POS]]</f>
        <v>-21.188888888888897</v>
      </c>
      <c r="EJ199" s="57">
        <f>Tabla25[[#This Row],[ESC_1DU_COR_COD_ROS_TG_TOT]]-Tabla25[[#This Row],[ESC_1DU_COR_COD_ESC_TG_TOT]]</f>
        <v>10.611428571428576</v>
      </c>
      <c r="EK199" s="57">
        <f>Tabla25[[#This Row],[PAS_1DU_COR_COD_ROS_TG_NEG]]-Tabla25[[#This Row],[PAS_1DU_COR_COD_ESC_TG_NEG]]</f>
        <v>-27.788888888888863</v>
      </c>
      <c r="EL199" s="57">
        <f>Tabla25[[#This Row],[PAS_1DU_COR_COD_ROS_TG_NEU]]-Tabla25[[#This Row],[PAS_1DU_COR_COD_ESC_TG_NEU]]</f>
        <v>72.18907563025212</v>
      </c>
      <c r="EM199" s="57">
        <f>Tabla25[[#This Row],[PAS_1DU_COR_COD_ROS_TG_POS]]-Tabla25[[#This Row],[PAS_1DU_COR_COD_ESC_TG_POS]]</f>
        <v>105.72727272727272</v>
      </c>
      <c r="EN199" s="57">
        <f>Tabla25[[#This Row],[PAS_1DU_COR_COD_ROS_TG_TOT]]-Tabla25[[#This Row],[PAS_1DU_COR_COD_ESC_TG_TOT]]</f>
        <v>45.653921568627453</v>
      </c>
    </row>
    <row r="200" spans="1:144" x14ac:dyDescent="0.3">
      <c r="A200" s="4" t="s">
        <v>237</v>
      </c>
      <c r="B200" s="2">
        <v>60</v>
      </c>
      <c r="C200" s="2">
        <v>1</v>
      </c>
      <c r="D200" s="2">
        <v>63</v>
      </c>
      <c r="E200" s="19">
        <v>2.1578947368421053</v>
      </c>
      <c r="F200" s="19">
        <v>881.5</v>
      </c>
      <c r="G200" s="19">
        <v>1.95</v>
      </c>
      <c r="H200" s="19">
        <v>707.08333333333337</v>
      </c>
      <c r="I200" s="19">
        <v>1.8888888888888888</v>
      </c>
      <c r="J200" s="19">
        <v>610.08333333333337</v>
      </c>
      <c r="K200" s="19">
        <v>2</v>
      </c>
      <c r="L200" s="19">
        <v>732.88888888888891</v>
      </c>
      <c r="M200" s="21">
        <v>1.5789473684210527</v>
      </c>
      <c r="N200" s="21">
        <v>695.27272727272725</v>
      </c>
      <c r="O200" s="21">
        <v>1.2</v>
      </c>
      <c r="P200" s="21">
        <v>557.5</v>
      </c>
      <c r="Q200" s="21">
        <v>1.3333333333333333</v>
      </c>
      <c r="R200" s="21">
        <v>598.875</v>
      </c>
      <c r="S200" s="21">
        <v>1.368421052631579</v>
      </c>
      <c r="T200" s="21">
        <v>621.17241379310349</v>
      </c>
      <c r="AK200" s="26">
        <v>1.4444444444444444</v>
      </c>
      <c r="AL200" s="26">
        <v>585.20000000000005</v>
      </c>
      <c r="AM200" s="26">
        <v>1.2222222222222223</v>
      </c>
      <c r="AN200" s="26">
        <v>376.66666666666669</v>
      </c>
      <c r="AO200" s="26">
        <v>1.7777777777777777</v>
      </c>
      <c r="AP200" s="26">
        <v>449.375</v>
      </c>
      <c r="AQ200" s="26">
        <v>1.4814814814814814</v>
      </c>
      <c r="AR200" s="26">
        <v>462.15789473684208</v>
      </c>
      <c r="AS200" s="28">
        <v>3</v>
      </c>
      <c r="AT200" s="28">
        <v>683.125</v>
      </c>
      <c r="AU200" s="28">
        <v>2.6666666666666665</v>
      </c>
      <c r="AV200" s="28">
        <v>644.14285714285711</v>
      </c>
      <c r="AW200" s="28">
        <v>2.5555555555555554</v>
      </c>
      <c r="AX200" s="28">
        <v>558.25</v>
      </c>
      <c r="AY200" s="28">
        <v>2.7407407407407409</v>
      </c>
      <c r="AZ200" s="28">
        <v>627.82608695652175</v>
      </c>
      <c r="BA200" s="33">
        <f>Tabla25[[#This Row],[ROS_NUM_COR_COD_ROS_TG_NEG]]-Tabla25[[#This Row],[PAS_NUM_COR_COD_ROS_TG_NEG]]</f>
        <v>1.4210526315789473</v>
      </c>
      <c r="BB200" s="33">
        <f>Tabla25[[#This Row],[ROS_DUR_COR_COD_ROS_TG_NEG]]-Tabla25[[#This Row],[PAS_DUR_COR_COD_ROS_TG_NEG]]</f>
        <v>-12.147727272727252</v>
      </c>
      <c r="BC200" s="33">
        <f>Tabla25[[#This Row],[ROS_NUM_COR_COD_ROS_TG_NEU]]-Tabla25[[#This Row],[PAS_NUM_COR_COD_ROS_TG_NEU]]</f>
        <v>1.4666666666666666</v>
      </c>
      <c r="BD200" s="33">
        <f>Tabla25[[#This Row],[ROS_DUR_COR_COD_ROS_TG_NEU]]-Tabla25[[#This Row],[PAS_DUR_COR_COD_ROS_TG_NEU]]</f>
        <v>86.64285714285711</v>
      </c>
      <c r="BE200" s="33">
        <f>Tabla25[[#This Row],[ROS_NUM_COR_COD_ROS_TG_POS]]-Tabla25[[#This Row],[PAS_NUM_COR_COD_ROS_TG_POS]]</f>
        <v>1.2222222222222221</v>
      </c>
      <c r="BF200" s="33">
        <f>Tabla25[[#This Row],[ROS_DUR_COR_COD_ROS_TG_POS]]-Tabla25[[#This Row],[PAS_DUR_COR_COD_ROS_TG_POS]]</f>
        <v>-40.625</v>
      </c>
      <c r="BG200" s="33">
        <f>Tabla25[[#This Row],[ROS_NUM_COR_COD_ROS_TG_TOT]]-Tabla25[[#This Row],[PAS_NUM_COR_COD_ROS_TG_TOT]]</f>
        <v>1.3723196881091619</v>
      </c>
      <c r="BH200" s="33">
        <f>Tabla25[[#This Row],[ROS_DUR_COR_COD_ROS_TG_TOT]]-Tabla25[[#This Row],[PAS_DUR_COR_COD_ROS_TG_TOT]]</f>
        <v>6.6536731634182615</v>
      </c>
      <c r="BI200" s="30">
        <f>Tabla25[[#This Row],[ROS_NUM_COR_COD_ESC_TG_NEG]]-Tabla25[[#This Row],[PAS_NUM_COR_COD_ESC_TG_NEG]]</f>
        <v>-0.71345029239766089</v>
      </c>
      <c r="BJ200" s="30">
        <f>Tabla25[[#This Row],[ROS_DUR_COR_COD_ESC_TG_NEG]]-Tabla25[[#This Row],[PAS_DUR_COR_COD_ESC_TG_NEG]]</f>
        <v>-296.29999999999995</v>
      </c>
      <c r="BK200" s="30">
        <f>Tabla25[[#This Row],[ROS_NUM_COR_COD_ESC_TG_NEU]]-Tabla25[[#This Row],[PAS_NUM_COR_COD_ESC_TG_NEU]]</f>
        <v>-0.72777777777777763</v>
      </c>
      <c r="BL200" s="30">
        <f>Tabla25[[#This Row],[ROS_DUR_COR_COD_ESC_TG_NEU]]-Tabla25[[#This Row],[PAS_DUR_COR_COD_ESC_TG_NEU]]</f>
        <v>-330.41666666666669</v>
      </c>
      <c r="BM200" s="30">
        <f>Tabla25[[#This Row],[ROS_NUM_COR_COD_ESC_TG_POS]]-Tabla25[[#This Row],[PAS_NUM_COR_COD_ESC_TG_POS]]</f>
        <v>-0.11111111111111116</v>
      </c>
      <c r="BN200" s="30">
        <f>Tabla25[[#This Row],[ROS_DUR_COR_COD_ESC_TG_POS]]-Tabla25[[#This Row],[PAS_DUR_COR_COD_ESC_TG_POS]]</f>
        <v>-160.70833333333337</v>
      </c>
      <c r="BO200" s="30">
        <f>Tabla25[[#This Row],[ROS_NUM_COR_COD_ESC_TG_TOT]]-Tabla25[[#This Row],[PAS_NUM_COR_COD_ESC_TG_TOT]]</f>
        <v>-0.5185185185185186</v>
      </c>
      <c r="BP200" s="30">
        <f>Tabla25[[#This Row],[ROS_DUR_COR_COD_ESC_TG_TOT]]-Tabla25[[#This Row],[PAS_DUR_COR_COD_ESC_TG_TOT]]</f>
        <v>-270.73099415204683</v>
      </c>
      <c r="BQ200" s="36">
        <f>Tabla25[[#This Row],[PAS_NUM_COR_COD_ROS_TG_NEG]]-Tabla25[[#This Row],[ESC_NUM_COR_COD_ROS_TG_NEG]]</f>
        <v>1.5789473684210527</v>
      </c>
      <c r="BR200" s="36">
        <f>Tabla25[[#This Row],[PAS_DUR_COR_COD_ROS_TG_NEG]]-Tabla25[[#This Row],[ESC_DUR_COR_COD_ROS_TG_NEG]]</f>
        <v>695.27272727272725</v>
      </c>
      <c r="BS200" s="36">
        <f>Tabla25[[#This Row],[PAS_NUM_COR_COD_ROS_TG_NEU]]-Tabla25[[#This Row],[ESC_NUM_COR_COD_ROS_TG_NEU]]</f>
        <v>1.2</v>
      </c>
      <c r="BT200" s="36">
        <f>Tabla25[[#This Row],[PAS_DUR_COR_COD_ROS_TG_NEU]]-Tabla25[[#This Row],[ESC_DUR_COR_COD_ROS_TG_NEU]]</f>
        <v>557.5</v>
      </c>
      <c r="BU200" s="36">
        <f>Tabla25[[#This Row],[PAS_NUM_COR_COD_ROS_TG_POS]]-Tabla25[[#This Row],[ESC_NUM_COR_COD_ROS_TG_POS]]</f>
        <v>1.3333333333333333</v>
      </c>
      <c r="BV200" s="36">
        <f>Tabla25[[#This Row],[PAS_DUR_COR_COD_ROS_TG_POS]]-Tabla25[[#This Row],[ESC_DUR_COR_COD_ROS_TG_POS]]</f>
        <v>598.875</v>
      </c>
      <c r="BW200" s="36">
        <f>Tabla25[[#This Row],[PAS_NUM_COR_COD_ROS_TG_TOT]]-Tabla25[[#This Row],[ESC_NUM_COR_COD_ROS_TG_TOT]]</f>
        <v>1.368421052631579</v>
      </c>
      <c r="BX200" s="36">
        <f>Tabla25[[#This Row],[PAS_DUR_COR_COD_ROS_TG_TOT]]-Tabla25[[#This Row],[ESC_DUR_COR_COD_ROS_TG_TOT]]</f>
        <v>621.17241379310349</v>
      </c>
      <c r="BY200" s="39">
        <f>Tabla25[[#This Row],[PAS_NUM_COR_COD_ESC_TG_NEG]]-Tabla25[[#This Row],[ESC_NUM_COR_COD_ESC_TG_NEG]]</f>
        <v>2.1578947368421053</v>
      </c>
      <c r="BZ200" s="39">
        <f>Tabla25[[#This Row],[PAS_DUR_COR_COD_ESC_TG_NEG]]-Tabla25[[#This Row],[ESC_DUR_COR_COD_ESC_TG_NEG]]</f>
        <v>881.5</v>
      </c>
      <c r="CA200" s="39">
        <f>Tabla25[[#This Row],[PAS_NUM_COR_COD_ESC_TG_NEU]]-Tabla25[[#This Row],[ESC_NUM_COR_COD_ESC_TG_NEU]]</f>
        <v>1.95</v>
      </c>
      <c r="CB200" s="39">
        <f>Tabla25[[#This Row],[PAS_DUR_COR_COD_ESC_TG_NEU]]-Tabla25[[#This Row],[ESC_DUR_COR_COD_ESC_TG_NEU]]</f>
        <v>707.08333333333337</v>
      </c>
      <c r="CC200" s="39">
        <f>Tabla25[[#This Row],[PAS_NUM_COR_COD_ESC_TG_POS]]-Tabla25[[#This Row],[ESC_NUM_COR_COD_ESC_TG_POS]]</f>
        <v>1.8888888888888888</v>
      </c>
      <c r="CD200" s="39">
        <f>Tabla25[[#This Row],[PAS_DUR_COR_COD_ESC_TG_POS]]-Tabla25[[#This Row],[ESC_DUR_COR_COD_ESC_TG_POS]]</f>
        <v>610.08333333333337</v>
      </c>
      <c r="CE200" s="39">
        <f>Tabla25[[#This Row],[PAS_NUM_COR_COD_ESC_TG_TOT]]-Tabla25[[#This Row],[ESC_NUM_COR_COD_ESC_TG_TOT]]</f>
        <v>2</v>
      </c>
      <c r="CF200" s="39">
        <f>Tabla25[[#This Row],[PAS_DUR_COR_COD_ESC_TG_TOT]]-Tabla25[[#This Row],[ESC_DUR_COR_COD_ESC_TG_TOT]]</f>
        <v>732.88888888888891</v>
      </c>
      <c r="CG200" s="42">
        <f>Tabla25[[#This Row],[PAS_NUM_COR_COD_ROS_TG_NEG]]-Tabla25[[#This Row],[PAS_NUM_COR_COD_ESC_TG_NEG]]</f>
        <v>-0.57894736842105265</v>
      </c>
      <c r="CH200" s="42">
        <f>Tabla25[[#This Row],[PAS_NUM_COR_COD_ROS_TG_NEU]]-Tabla25[[#This Row],[PAS_NUM_COR_COD_ESC_TG_NEU]]</f>
        <v>-0.75</v>
      </c>
      <c r="CI200" s="42">
        <f>Tabla25[[#This Row],[PAS_NUM_COR_COD_ROS_TG_POS]]-Tabla25[[#This Row],[PAS_NUM_COR_COD_ESC_TG_POS]]</f>
        <v>-0.55555555555555558</v>
      </c>
      <c r="CJ200" s="42">
        <f>Tabla25[[#This Row],[PAS_NUM_COR_COD_ROS_TG_TOT]]-Tabla25[[#This Row],[PAS_NUM_COR_COD_ESC_TG_TOT]]</f>
        <v>-0.63157894736842102</v>
      </c>
      <c r="CK200" s="42">
        <f>Tabla25[[#This Row],[PAS_DUR_COR_COD_ROS_TG_NEG]]-Tabla25[[#This Row],[PAS_DUR_COR_COD_ESC_TG_NEG]]</f>
        <v>-186.22727272727275</v>
      </c>
      <c r="CL200" s="42">
        <f>Tabla25[[#This Row],[PAS_DUR_COR_COD_ROS_TG_NEU]]-Tabla25[[#This Row],[PAS_DUR_COR_COD_ESC_TG_NEU]]</f>
        <v>-149.58333333333337</v>
      </c>
      <c r="CM200" s="42">
        <f>Tabla25[[#This Row],[PAS_DUR_COR_COD_ROS_TG_POS]]-Tabla25[[#This Row],[PAS_DUR_COR_COD_ESC_TG_POS]]</f>
        <v>-11.208333333333371</v>
      </c>
      <c r="CN200" s="42">
        <f>Tabla25[[#This Row],[PAS_DUR_COR_COD_ROS_TG_TOT]]-Tabla25[[#This Row],[PAS_DUR_COR_COD_ESC_TG_TOT]]</f>
        <v>-111.71647509578543</v>
      </c>
      <c r="CO200" s="44">
        <f>Tabla25[[#This Row],[ESC_NUM_COR_COD_ROS_TG_NEG]]-Tabla25[[#This Row],[ESC_NUM_COR_COD_ESC_TG_NEG]]</f>
        <v>0</v>
      </c>
      <c r="CP200" s="44">
        <f>Tabla25[[#This Row],[ESC_NUM_COR_COD_ROS_TG_NEU]]-Tabla25[[#This Row],[ESC_NUM_COR_COD_ESC_TG_NEU]]</f>
        <v>0</v>
      </c>
      <c r="CQ200" s="44">
        <f>Tabla25[[#This Row],[ESC_NUM_COR_COD_ROS_TG_POS]]-Tabla25[[#This Row],[ESC_NUM_COR_COD_ESC_TG_POS]]</f>
        <v>0</v>
      </c>
      <c r="CR200" s="44">
        <f>Tabla25[[#This Row],[ESC_NUM_COR_COD_ROS_TG_TOT]]-Tabla25[[#This Row],[ESC_NUM_COR_COD_ESC_TG_TOT]]</f>
        <v>0</v>
      </c>
      <c r="CS200" s="44">
        <f>Tabla25[[#This Row],[ESC_DUR_COR_COD_ROS_TG_NEG]]-Tabla25[[#This Row],[ESC_DUR_COR_COD_ESC_TG_NEG]]</f>
        <v>0</v>
      </c>
      <c r="CT200" s="44">
        <f>Tabla25[[#This Row],[ESC_DUR_COR_COD_ROS_TG_NEU]]-Tabla25[[#This Row],[ESC_DUR_COR_COD_ESC_TG_NEU]]</f>
        <v>0</v>
      </c>
      <c r="CU200" s="44">
        <f>Tabla25[[#This Row],[ESC_DUR_COR_COD_ROS_TG_POS]]-Tabla25[[#This Row],[ESC_DUR_COR_COD_ESC_TG_POS]]</f>
        <v>0</v>
      </c>
      <c r="CV200" s="44">
        <f>Tabla25[[#This Row],[ESC_DUR_COR_COD_ROS_TG_TOT]]-Tabla25[[#This Row],[ESC_DUR_COR_COD_ESC_TG_TOT]]</f>
        <v>0</v>
      </c>
      <c r="CW200" s="47">
        <f>Tabla25[[#This Row],[ROS_NUM_COR_COD_ROS_TG_NEG]]-Tabla25[[#This Row],[ROS_NUM_COR_COD_ESC_TG_NEG]]</f>
        <v>1.5555555555555556</v>
      </c>
      <c r="CX200" s="47">
        <f>Tabla25[[#This Row],[ROS_NUM_COR_COD_ROS_TG_NEU]]-Tabla25[[#This Row],[ROS_NUM_COR_COD_ESC_TG_NEU]]</f>
        <v>1.4444444444444442</v>
      </c>
      <c r="CY200" s="47">
        <f>Tabla25[[#This Row],[ROS_NUM_COR_COD_ROS_TG_POS]]-Tabla25[[#This Row],[ROS_NUM_COR_COD_ESC_TG_POS]]</f>
        <v>0.77777777777777768</v>
      </c>
      <c r="CZ200" s="47">
        <f>Tabla25[[#This Row],[ROS_NUM_COR_COD_ROS_TG_TOT]]-Tabla25[[#This Row],[ROS_NUM_COR_COD_ESC_TG_TOT]]</f>
        <v>1.2592592592592595</v>
      </c>
      <c r="DA200" s="47">
        <f>Tabla25[[#This Row],[ROS_DUR_COR_COD_ROS_TG_NEG]]-Tabla25[[#This Row],[ROS_DUR_COR_COD_ESC_TG_NEG]]</f>
        <v>97.924999999999955</v>
      </c>
      <c r="DB200" s="47">
        <f>Tabla25[[#This Row],[ROS_DUR_COR_COD_ROS_TG_NEU]]-Tabla25[[#This Row],[ROS_DUR_COR_COD_ESC_TG_NEU]]</f>
        <v>267.47619047619042</v>
      </c>
      <c r="DC200" s="47">
        <f>Tabla25[[#This Row],[ROS_DUR_COR_COD_ROS_TG_POS]]-Tabla25[[#This Row],[ROS_DUR_COR_COD_ESC_TG_POS]]</f>
        <v>108.875</v>
      </c>
      <c r="DD200" s="47">
        <f>Tabla25[[#This Row],[ROS_DUR_COR_COD_ROS_TG_TOT]]-Tabla25[[#This Row],[ROS_DUR_COR_COD_ESC_TG_TOT]]</f>
        <v>165.66819221967967</v>
      </c>
      <c r="DE200" s="57">
        <v>190.25</v>
      </c>
      <c r="DF200" s="57">
        <v>118.28571428571429</v>
      </c>
      <c r="DG200" s="57">
        <v>175.375</v>
      </c>
      <c r="DH200" s="57">
        <v>163.17391304347825</v>
      </c>
      <c r="DI200" s="57">
        <v>194.4</v>
      </c>
      <c r="DJ200" s="57">
        <v>209.66666666666666</v>
      </c>
      <c r="DK200" s="57">
        <v>234.875</v>
      </c>
      <c r="DL200" s="57">
        <v>216.26315789473685</v>
      </c>
      <c r="DM200" s="57"/>
      <c r="DN200" s="57"/>
      <c r="DO200" s="57"/>
      <c r="DP200" s="57"/>
      <c r="DQ200" s="57"/>
      <c r="DR200" s="57"/>
      <c r="DS200" s="57"/>
      <c r="DT200" s="57"/>
      <c r="DU200" s="57">
        <v>250.27272727272728</v>
      </c>
      <c r="DV200" s="57">
        <v>216.1</v>
      </c>
      <c r="DW200" s="57">
        <v>152.5</v>
      </c>
      <c r="DX200" s="57">
        <v>211.51724137931035</v>
      </c>
      <c r="DY200" s="57">
        <v>229.41666666666666</v>
      </c>
      <c r="DZ200" s="57">
        <v>236.16666666666666</v>
      </c>
      <c r="EA200" s="57">
        <v>206.5</v>
      </c>
      <c r="EB200" s="57">
        <v>224.02777777777777</v>
      </c>
      <c r="EC200" s="57">
        <f>Tabla25[[#This Row],[ROS_1DU_COR_COD_ROS_TG_NEG]]-Tabla25[[#This Row],[ROS_1DU_COR_COD_ESC_TG_NEG]]</f>
        <v>-4.1500000000000057</v>
      </c>
      <c r="ED200" s="57">
        <f>Tabla25[[#This Row],[ROS_1DU_COR_COD_ROS_TG_NEU]]-Tabla25[[#This Row],[ROS_1DU_COR_COD_ESC_TG_NEU]]</f>
        <v>-91.380952380952365</v>
      </c>
      <c r="EE200" s="57">
        <f>Tabla25[[#This Row],[ROS_1DU_COR_COD_ROS_TG_POS]]-Tabla25[[#This Row],[ROS_1DU_COR_COD_ESC_TG_POS]]</f>
        <v>-59.5</v>
      </c>
      <c r="EF200" s="57">
        <f>Tabla25[[#This Row],[ROS_1DU_COR_COD_ROS_TG_TOT]]-Tabla25[[#This Row],[ROS_1DU_COR_COD_ESC_TG_TOT]]</f>
        <v>-53.089244851258599</v>
      </c>
      <c r="EG200" s="57">
        <f>Tabla25[[#This Row],[ESC_1DU_COR_COD_ROS_TG_NEG]]-Tabla25[[#This Row],[ESC_1DU_COR_COD_ESC_TG_NEG]]</f>
        <v>0</v>
      </c>
      <c r="EH200" s="57">
        <f>Tabla25[[#This Row],[ESC_1DU_COR_COD_ROS_TG_NEU]]-Tabla25[[#This Row],[ESC_1DU_COR_COD_ESC_TG_NEU]]</f>
        <v>0</v>
      </c>
      <c r="EI200" s="57">
        <f>Tabla25[[#This Row],[ESC_1DU_COR_COD_ROS_TG_POS]]-Tabla25[[#This Row],[ESC_1DU_COR_COD_ESC_TG_POS]]</f>
        <v>0</v>
      </c>
      <c r="EJ200" s="57">
        <f>Tabla25[[#This Row],[ESC_1DU_COR_COD_ROS_TG_TOT]]-Tabla25[[#This Row],[ESC_1DU_COR_COD_ESC_TG_TOT]]</f>
        <v>0</v>
      </c>
      <c r="EK200" s="57">
        <f>Tabla25[[#This Row],[PAS_1DU_COR_COD_ROS_TG_NEG]]-Tabla25[[#This Row],[PAS_1DU_COR_COD_ESC_TG_NEG]]</f>
        <v>20.856060606060623</v>
      </c>
      <c r="EL200" s="57">
        <f>Tabla25[[#This Row],[PAS_1DU_COR_COD_ROS_TG_NEU]]-Tabla25[[#This Row],[PAS_1DU_COR_COD_ESC_TG_NEU]]</f>
        <v>-20.066666666666663</v>
      </c>
      <c r="EM200" s="57">
        <f>Tabla25[[#This Row],[PAS_1DU_COR_COD_ROS_TG_POS]]-Tabla25[[#This Row],[PAS_1DU_COR_COD_ESC_TG_POS]]</f>
        <v>-54</v>
      </c>
      <c r="EN200" s="57">
        <f>Tabla25[[#This Row],[PAS_1DU_COR_COD_ROS_TG_TOT]]-Tabla25[[#This Row],[PAS_1DU_COR_COD_ESC_TG_TOT]]</f>
        <v>-12.510536398467423</v>
      </c>
    </row>
    <row r="201" spans="1:144" x14ac:dyDescent="0.3">
      <c r="A201" s="2" t="s">
        <v>198</v>
      </c>
      <c r="B201" s="2">
        <v>60</v>
      </c>
      <c r="C201" s="2">
        <v>1</v>
      </c>
      <c r="D201" s="2">
        <v>65</v>
      </c>
      <c r="E201" s="19">
        <v>2.6</v>
      </c>
      <c r="F201" s="19">
        <v>940.41176470588232</v>
      </c>
      <c r="G201" s="19">
        <v>2.65</v>
      </c>
      <c r="H201" s="19">
        <v>908.05882352941171</v>
      </c>
      <c r="I201" s="19">
        <v>2.7</v>
      </c>
      <c r="J201" s="19">
        <v>1147.1333333333334</v>
      </c>
      <c r="K201" s="19">
        <v>2.65</v>
      </c>
      <c r="L201" s="19">
        <v>992.46938775510205</v>
      </c>
      <c r="M201" s="21">
        <v>2.5</v>
      </c>
      <c r="N201" s="21">
        <v>990.5625</v>
      </c>
      <c r="O201" s="21">
        <v>2.95</v>
      </c>
      <c r="P201" s="21">
        <v>1046.2941176470588</v>
      </c>
      <c r="Q201" s="21">
        <v>2.2999999999999998</v>
      </c>
      <c r="R201" s="21">
        <v>841.47058823529414</v>
      </c>
      <c r="S201" s="21">
        <v>2.5833333333333335</v>
      </c>
      <c r="T201" s="21">
        <v>958.82</v>
      </c>
      <c r="U201" s="22">
        <v>5.5</v>
      </c>
      <c r="V201" s="22">
        <v>1740.7</v>
      </c>
      <c r="W201" s="22">
        <v>6</v>
      </c>
      <c r="X201" s="22">
        <v>1861.4444444444443</v>
      </c>
      <c r="Y201" s="22">
        <v>5.4</v>
      </c>
      <c r="Z201" s="22">
        <v>1778.8</v>
      </c>
      <c r="AA201" s="22">
        <v>5.6206896551724137</v>
      </c>
      <c r="AB201" s="22">
        <v>1791.3103448275863</v>
      </c>
      <c r="AC201" s="24">
        <v>1.2</v>
      </c>
      <c r="AD201" s="24">
        <v>630.66666666666663</v>
      </c>
      <c r="AE201" s="24">
        <v>1.1111111111111112</v>
      </c>
      <c r="AF201" s="24">
        <v>362.71428571428572</v>
      </c>
      <c r="AG201" s="24">
        <v>1.3</v>
      </c>
      <c r="AH201" s="24">
        <v>490</v>
      </c>
      <c r="AI201" s="24">
        <v>1.2068965517241379</v>
      </c>
      <c r="AJ201" s="24">
        <v>487.65</v>
      </c>
      <c r="AK201" s="26">
        <v>1.3333333333333333</v>
      </c>
      <c r="AL201" s="26">
        <v>459</v>
      </c>
      <c r="AM201" s="26">
        <v>2.9</v>
      </c>
      <c r="AN201" s="26">
        <v>942.33333333333337</v>
      </c>
      <c r="AO201" s="26">
        <v>2.2000000000000002</v>
      </c>
      <c r="AP201" s="26">
        <v>799.625</v>
      </c>
      <c r="AQ201" s="26">
        <v>2.1724137931034484</v>
      </c>
      <c r="AR201" s="26">
        <v>753.79166666666663</v>
      </c>
      <c r="AS201" s="28">
        <v>5.8888888888888893</v>
      </c>
      <c r="AT201" s="28">
        <v>1857.5555555555557</v>
      </c>
      <c r="AU201" s="28">
        <v>4.3</v>
      </c>
      <c r="AV201" s="28">
        <v>1240.2</v>
      </c>
      <c r="AW201" s="28">
        <v>4.5999999999999996</v>
      </c>
      <c r="AX201" s="28">
        <v>1599.2222222222222</v>
      </c>
      <c r="AY201" s="28">
        <v>4.8965517241379306</v>
      </c>
      <c r="AZ201" s="28">
        <v>1554.0357142857142</v>
      </c>
      <c r="BA201" s="33">
        <f>Tabla25[[#This Row],[ROS_NUM_COR_COD_ROS_TG_NEG]]-Tabla25[[#This Row],[PAS_NUM_COR_COD_ROS_TG_NEG]]</f>
        <v>3.3888888888888893</v>
      </c>
      <c r="BB201" s="33">
        <f>Tabla25[[#This Row],[ROS_DUR_COR_COD_ROS_TG_NEG]]-Tabla25[[#This Row],[PAS_DUR_COR_COD_ROS_TG_NEG]]</f>
        <v>866.99305555555566</v>
      </c>
      <c r="BC201" s="33">
        <f>Tabla25[[#This Row],[ROS_NUM_COR_COD_ROS_TG_NEU]]-Tabla25[[#This Row],[PAS_NUM_COR_COD_ROS_TG_NEU]]</f>
        <v>1.3499999999999996</v>
      </c>
      <c r="BD201" s="33">
        <f>Tabla25[[#This Row],[ROS_DUR_COR_COD_ROS_TG_NEU]]-Tabla25[[#This Row],[PAS_DUR_COR_COD_ROS_TG_NEU]]</f>
        <v>193.90588235294126</v>
      </c>
      <c r="BE201" s="33">
        <f>Tabla25[[#This Row],[ROS_NUM_COR_COD_ROS_TG_POS]]-Tabla25[[#This Row],[PAS_NUM_COR_COD_ROS_TG_POS]]</f>
        <v>2.2999999999999998</v>
      </c>
      <c r="BF201" s="33">
        <f>Tabla25[[#This Row],[ROS_DUR_COR_COD_ROS_TG_POS]]-Tabla25[[#This Row],[PAS_DUR_COR_COD_ROS_TG_POS]]</f>
        <v>757.75163398692803</v>
      </c>
      <c r="BG201" s="33">
        <f>Tabla25[[#This Row],[ROS_NUM_COR_COD_ROS_TG_TOT]]-Tabla25[[#This Row],[PAS_NUM_COR_COD_ROS_TG_TOT]]</f>
        <v>2.3132183908045971</v>
      </c>
      <c r="BH201" s="33">
        <f>Tabla25[[#This Row],[ROS_DUR_COR_COD_ROS_TG_TOT]]-Tabla25[[#This Row],[PAS_DUR_COR_COD_ROS_TG_TOT]]</f>
        <v>595.21571428571417</v>
      </c>
      <c r="BI201" s="30">
        <f>Tabla25[[#This Row],[ROS_NUM_COR_COD_ESC_TG_NEG]]-Tabla25[[#This Row],[PAS_NUM_COR_COD_ESC_TG_NEG]]</f>
        <v>-1.2666666666666668</v>
      </c>
      <c r="BJ201" s="30">
        <f>Tabla25[[#This Row],[ROS_DUR_COR_COD_ESC_TG_NEG]]-Tabla25[[#This Row],[PAS_DUR_COR_COD_ESC_TG_NEG]]</f>
        <v>-481.41176470588232</v>
      </c>
      <c r="BK201" s="30">
        <f>Tabla25[[#This Row],[ROS_NUM_COR_COD_ESC_TG_NEU]]-Tabla25[[#This Row],[PAS_NUM_COR_COD_ESC_TG_NEU]]</f>
        <v>0.25</v>
      </c>
      <c r="BL201" s="30">
        <f>Tabla25[[#This Row],[ROS_DUR_COR_COD_ESC_TG_NEU]]-Tabla25[[#This Row],[PAS_DUR_COR_COD_ESC_TG_NEU]]</f>
        <v>34.27450980392166</v>
      </c>
      <c r="BM201" s="30">
        <f>Tabla25[[#This Row],[ROS_NUM_COR_COD_ESC_TG_POS]]-Tabla25[[#This Row],[PAS_NUM_COR_COD_ESC_TG_POS]]</f>
        <v>-0.5</v>
      </c>
      <c r="BN201" s="30">
        <f>Tabla25[[#This Row],[ROS_DUR_COR_COD_ESC_TG_POS]]-Tabla25[[#This Row],[PAS_DUR_COR_COD_ESC_TG_POS]]</f>
        <v>-347.50833333333344</v>
      </c>
      <c r="BO201" s="30">
        <f>Tabla25[[#This Row],[ROS_NUM_COR_COD_ESC_TG_TOT]]-Tabla25[[#This Row],[PAS_NUM_COR_COD_ESC_TG_TOT]]</f>
        <v>-0.47758620689655151</v>
      </c>
      <c r="BP201" s="30">
        <f>Tabla25[[#This Row],[ROS_DUR_COR_COD_ESC_TG_TOT]]-Tabla25[[#This Row],[PAS_DUR_COR_COD_ESC_TG_TOT]]</f>
        <v>-238.67772108843542</v>
      </c>
      <c r="BQ201" s="36">
        <f>Tabla25[[#This Row],[PAS_NUM_COR_COD_ROS_TG_NEG]]-Tabla25[[#This Row],[ESC_NUM_COR_COD_ROS_TG_NEG]]</f>
        <v>1.3</v>
      </c>
      <c r="BR201" s="36">
        <f>Tabla25[[#This Row],[PAS_DUR_COR_COD_ROS_TG_NEG]]-Tabla25[[#This Row],[ESC_DUR_COR_COD_ROS_TG_NEG]]</f>
        <v>359.89583333333337</v>
      </c>
      <c r="BS201" s="36">
        <f>Tabla25[[#This Row],[PAS_NUM_COR_COD_ROS_TG_NEU]]-Tabla25[[#This Row],[ESC_NUM_COR_COD_ROS_TG_NEU]]</f>
        <v>1.838888888888889</v>
      </c>
      <c r="BT201" s="36">
        <f>Tabla25[[#This Row],[PAS_DUR_COR_COD_ROS_TG_NEU]]-Tabla25[[#This Row],[ESC_DUR_COR_COD_ROS_TG_NEU]]</f>
        <v>683.579831932773</v>
      </c>
      <c r="BU201" s="36">
        <f>Tabla25[[#This Row],[PAS_NUM_COR_COD_ROS_TG_POS]]-Tabla25[[#This Row],[ESC_NUM_COR_COD_ROS_TG_POS]]</f>
        <v>0.99999999999999978</v>
      </c>
      <c r="BV201" s="36">
        <f>Tabla25[[#This Row],[PAS_DUR_COR_COD_ROS_TG_POS]]-Tabla25[[#This Row],[ESC_DUR_COR_COD_ROS_TG_POS]]</f>
        <v>351.47058823529414</v>
      </c>
      <c r="BW201" s="36">
        <f>Tabla25[[#This Row],[PAS_NUM_COR_COD_ROS_TG_TOT]]-Tabla25[[#This Row],[ESC_NUM_COR_COD_ROS_TG_TOT]]</f>
        <v>1.3764367816091956</v>
      </c>
      <c r="BX201" s="36">
        <f>Tabla25[[#This Row],[PAS_DUR_COR_COD_ROS_TG_TOT]]-Tabla25[[#This Row],[ESC_DUR_COR_COD_ROS_TG_TOT]]</f>
        <v>471.17000000000007</v>
      </c>
      <c r="BY201" s="39">
        <f>Tabla25[[#This Row],[PAS_NUM_COR_COD_ESC_TG_NEG]]-Tabla25[[#This Row],[ESC_NUM_COR_COD_ESC_TG_NEG]]</f>
        <v>-2.9</v>
      </c>
      <c r="BZ201" s="39">
        <f>Tabla25[[#This Row],[PAS_DUR_COR_COD_ESC_TG_NEG]]-Tabla25[[#This Row],[ESC_DUR_COR_COD_ESC_TG_NEG]]</f>
        <v>-800.28823529411773</v>
      </c>
      <c r="CA201" s="39">
        <f>Tabla25[[#This Row],[PAS_NUM_COR_COD_ESC_TG_NEU]]-Tabla25[[#This Row],[ESC_NUM_COR_COD_ESC_TG_NEU]]</f>
        <v>-3.35</v>
      </c>
      <c r="CB201" s="39">
        <f>Tabla25[[#This Row],[PAS_DUR_COR_COD_ESC_TG_NEU]]-Tabla25[[#This Row],[ESC_DUR_COR_COD_ESC_TG_NEU]]</f>
        <v>-953.38562091503263</v>
      </c>
      <c r="CC201" s="39">
        <f>Tabla25[[#This Row],[PAS_NUM_COR_COD_ESC_TG_POS]]-Tabla25[[#This Row],[ESC_NUM_COR_COD_ESC_TG_POS]]</f>
        <v>-2.7</v>
      </c>
      <c r="CD201" s="39">
        <f>Tabla25[[#This Row],[PAS_DUR_COR_COD_ESC_TG_POS]]-Tabla25[[#This Row],[ESC_DUR_COR_COD_ESC_TG_POS]]</f>
        <v>-631.66666666666652</v>
      </c>
      <c r="CE201" s="39">
        <f>Tabla25[[#This Row],[PAS_NUM_COR_COD_ESC_TG_TOT]]-Tabla25[[#This Row],[ESC_NUM_COR_COD_ESC_TG_TOT]]</f>
        <v>-2.9706896551724138</v>
      </c>
      <c r="CF201" s="39">
        <f>Tabla25[[#This Row],[PAS_DUR_COR_COD_ESC_TG_TOT]]-Tabla25[[#This Row],[ESC_DUR_COR_COD_ESC_TG_TOT]]</f>
        <v>-798.84095707248423</v>
      </c>
      <c r="CG201" s="42">
        <f>Tabla25[[#This Row],[PAS_NUM_COR_COD_ROS_TG_NEG]]-Tabla25[[#This Row],[PAS_NUM_COR_COD_ESC_TG_NEG]]</f>
        <v>-0.10000000000000009</v>
      </c>
      <c r="CH201" s="42">
        <f>Tabla25[[#This Row],[PAS_NUM_COR_COD_ROS_TG_NEU]]-Tabla25[[#This Row],[PAS_NUM_COR_COD_ESC_TG_NEU]]</f>
        <v>0.30000000000000027</v>
      </c>
      <c r="CI201" s="42">
        <f>Tabla25[[#This Row],[PAS_NUM_COR_COD_ROS_TG_POS]]-Tabla25[[#This Row],[PAS_NUM_COR_COD_ESC_TG_POS]]</f>
        <v>-0.40000000000000036</v>
      </c>
      <c r="CJ201" s="42">
        <f>Tabla25[[#This Row],[PAS_NUM_COR_COD_ROS_TG_TOT]]-Tabla25[[#This Row],[PAS_NUM_COR_COD_ESC_TG_TOT]]</f>
        <v>-6.666666666666643E-2</v>
      </c>
      <c r="CK201" s="42">
        <f>Tabla25[[#This Row],[PAS_DUR_COR_COD_ROS_TG_NEG]]-Tabla25[[#This Row],[PAS_DUR_COR_COD_ESC_TG_NEG]]</f>
        <v>50.15073529411768</v>
      </c>
      <c r="CL201" s="42">
        <f>Tabla25[[#This Row],[PAS_DUR_COR_COD_ROS_TG_NEU]]-Tabla25[[#This Row],[PAS_DUR_COR_COD_ESC_TG_NEU]]</f>
        <v>138.23529411764707</v>
      </c>
      <c r="CM201" s="42">
        <f>Tabla25[[#This Row],[PAS_DUR_COR_COD_ROS_TG_POS]]-Tabla25[[#This Row],[PAS_DUR_COR_COD_ESC_TG_POS]]</f>
        <v>-305.6627450980393</v>
      </c>
      <c r="CN201" s="42">
        <f>Tabla25[[#This Row],[PAS_DUR_COR_COD_ROS_TG_TOT]]-Tabla25[[#This Row],[PAS_DUR_COR_COD_ESC_TG_TOT]]</f>
        <v>-33.649387755101998</v>
      </c>
      <c r="CO201" s="44">
        <f>Tabla25[[#This Row],[ESC_NUM_COR_COD_ROS_TG_NEG]]-Tabla25[[#This Row],[ESC_NUM_COR_COD_ESC_TG_NEG]]</f>
        <v>-4.3</v>
      </c>
      <c r="CP201" s="44">
        <f>Tabla25[[#This Row],[ESC_NUM_COR_COD_ROS_TG_NEU]]-Tabla25[[#This Row],[ESC_NUM_COR_COD_ESC_TG_NEU]]</f>
        <v>-4.8888888888888893</v>
      </c>
      <c r="CQ201" s="44">
        <f>Tabla25[[#This Row],[ESC_NUM_COR_COD_ROS_TG_POS]]-Tabla25[[#This Row],[ESC_NUM_COR_COD_ESC_TG_POS]]</f>
        <v>-4.1000000000000005</v>
      </c>
      <c r="CR201" s="44">
        <f>Tabla25[[#This Row],[ESC_NUM_COR_COD_ROS_TG_TOT]]-Tabla25[[#This Row],[ESC_NUM_COR_COD_ESC_TG_TOT]]</f>
        <v>-4.4137931034482758</v>
      </c>
      <c r="CS201" s="44">
        <f>Tabla25[[#This Row],[ESC_DUR_COR_COD_ROS_TG_NEG]]-Tabla25[[#This Row],[ESC_DUR_COR_COD_ESC_TG_NEG]]</f>
        <v>-1110.0333333333333</v>
      </c>
      <c r="CT201" s="44">
        <f>Tabla25[[#This Row],[ESC_DUR_COR_COD_ROS_TG_NEU]]-Tabla25[[#This Row],[ESC_DUR_COR_COD_ESC_TG_NEU]]</f>
        <v>-1498.7301587301586</v>
      </c>
      <c r="CU201" s="44">
        <f>Tabla25[[#This Row],[ESC_DUR_COR_COD_ROS_TG_POS]]-Tabla25[[#This Row],[ESC_DUR_COR_COD_ESC_TG_POS]]</f>
        <v>-1288.8</v>
      </c>
      <c r="CV201" s="44">
        <f>Tabla25[[#This Row],[ESC_DUR_COR_COD_ROS_TG_TOT]]-Tabla25[[#This Row],[ESC_DUR_COR_COD_ESC_TG_TOT]]</f>
        <v>-1303.6603448275864</v>
      </c>
      <c r="CW201" s="47">
        <f>Tabla25[[#This Row],[ROS_NUM_COR_COD_ROS_TG_NEG]]-Tabla25[[#This Row],[ROS_NUM_COR_COD_ESC_TG_NEG]]</f>
        <v>4.5555555555555562</v>
      </c>
      <c r="CX201" s="47">
        <f>Tabla25[[#This Row],[ROS_NUM_COR_COD_ROS_TG_NEU]]-Tabla25[[#This Row],[ROS_NUM_COR_COD_ESC_TG_NEU]]</f>
        <v>1.4</v>
      </c>
      <c r="CY201" s="47">
        <f>Tabla25[[#This Row],[ROS_NUM_COR_COD_ROS_TG_POS]]-Tabla25[[#This Row],[ROS_NUM_COR_COD_ESC_TG_POS]]</f>
        <v>2.3999999999999995</v>
      </c>
      <c r="CZ201" s="47">
        <f>Tabla25[[#This Row],[ROS_NUM_COR_COD_ROS_TG_TOT]]-Tabla25[[#This Row],[ROS_NUM_COR_COD_ESC_TG_TOT]]</f>
        <v>2.7241379310344822</v>
      </c>
      <c r="DA201" s="47">
        <f>Tabla25[[#This Row],[ROS_DUR_COR_COD_ROS_TG_NEG]]-Tabla25[[#This Row],[ROS_DUR_COR_COD_ESC_TG_NEG]]</f>
        <v>1398.5555555555557</v>
      </c>
      <c r="DB201" s="47">
        <f>Tabla25[[#This Row],[ROS_DUR_COR_COD_ROS_TG_NEU]]-Tabla25[[#This Row],[ROS_DUR_COR_COD_ESC_TG_NEU]]</f>
        <v>297.86666666666667</v>
      </c>
      <c r="DC201" s="47">
        <f>Tabla25[[#This Row],[ROS_DUR_COR_COD_ROS_TG_POS]]-Tabla25[[#This Row],[ROS_DUR_COR_COD_ESC_TG_POS]]</f>
        <v>799.59722222222217</v>
      </c>
      <c r="DD201" s="47">
        <f>Tabla25[[#This Row],[ROS_DUR_COR_COD_ROS_TG_TOT]]-Tabla25[[#This Row],[ROS_DUR_COR_COD_ESC_TG_TOT]]</f>
        <v>800.24404761904759</v>
      </c>
      <c r="DE201" s="57">
        <v>356</v>
      </c>
      <c r="DF201" s="57">
        <v>294.7</v>
      </c>
      <c r="DG201" s="57">
        <v>252.44444444444446</v>
      </c>
      <c r="DH201" s="57">
        <v>300.82142857142856</v>
      </c>
      <c r="DI201" s="57">
        <v>296.42857142857144</v>
      </c>
      <c r="DJ201" s="57">
        <v>286.33333333333331</v>
      </c>
      <c r="DK201" s="57">
        <v>306</v>
      </c>
      <c r="DL201" s="57">
        <v>295.83333333333331</v>
      </c>
      <c r="DM201" s="57">
        <v>319</v>
      </c>
      <c r="DN201" s="57">
        <v>260.42857142857144</v>
      </c>
      <c r="DO201" s="57">
        <v>264.71428571428572</v>
      </c>
      <c r="DP201" s="57">
        <v>279.5</v>
      </c>
      <c r="DQ201" s="57">
        <v>355.8</v>
      </c>
      <c r="DR201" s="57">
        <v>301.77777777777777</v>
      </c>
      <c r="DS201" s="57">
        <v>346.8</v>
      </c>
      <c r="DT201" s="57">
        <v>335.93103448275861</v>
      </c>
      <c r="DU201" s="57">
        <v>344.0625</v>
      </c>
      <c r="DV201" s="57">
        <v>340.94117647058823</v>
      </c>
      <c r="DW201" s="57">
        <v>311.1764705882353</v>
      </c>
      <c r="DX201" s="57">
        <v>331.82</v>
      </c>
      <c r="DY201" s="57">
        <v>304.41176470588238</v>
      </c>
      <c r="DZ201" s="57">
        <v>271.41176470588238</v>
      </c>
      <c r="EA201" s="57">
        <v>340.26666666666665</v>
      </c>
      <c r="EB201" s="57">
        <v>303.9387755102041</v>
      </c>
      <c r="EC201" s="57">
        <f>Tabla25[[#This Row],[ROS_1DU_COR_COD_ROS_TG_NEG]]-Tabla25[[#This Row],[ROS_1DU_COR_COD_ESC_TG_NEG]]</f>
        <v>59.571428571428555</v>
      </c>
      <c r="ED201" s="57">
        <f>Tabla25[[#This Row],[ROS_1DU_COR_COD_ROS_TG_NEU]]-Tabla25[[#This Row],[ROS_1DU_COR_COD_ESC_TG_NEU]]</f>
        <v>8.3666666666666742</v>
      </c>
      <c r="EE201" s="57">
        <f>Tabla25[[#This Row],[ROS_1DU_COR_COD_ROS_TG_POS]]-Tabla25[[#This Row],[ROS_1DU_COR_COD_ESC_TG_POS]]</f>
        <v>-53.555555555555543</v>
      </c>
      <c r="EF201" s="57">
        <f>Tabla25[[#This Row],[ROS_1DU_COR_COD_ROS_TG_TOT]]-Tabla25[[#This Row],[ROS_1DU_COR_COD_ESC_TG_TOT]]</f>
        <v>4.9880952380952408</v>
      </c>
      <c r="EG201" s="57">
        <f>Tabla25[[#This Row],[ESC_1DU_COR_COD_ROS_TG_NEG]]-Tabla25[[#This Row],[ESC_1DU_COR_COD_ESC_TG_NEG]]</f>
        <v>-36.800000000000011</v>
      </c>
      <c r="EH201" s="57">
        <f>Tabla25[[#This Row],[ESC_1DU_COR_COD_ROS_TG_NEU]]-Tabla25[[#This Row],[ESC_1DU_COR_COD_ESC_TG_NEU]]</f>
        <v>-41.349206349206327</v>
      </c>
      <c r="EI201" s="57">
        <f>Tabla25[[#This Row],[ESC_1DU_COR_COD_ROS_TG_POS]]-Tabla25[[#This Row],[ESC_1DU_COR_COD_ESC_TG_POS]]</f>
        <v>-82.085714285714289</v>
      </c>
      <c r="EJ201" s="57">
        <f>Tabla25[[#This Row],[ESC_1DU_COR_COD_ROS_TG_TOT]]-Tabla25[[#This Row],[ESC_1DU_COR_COD_ESC_TG_TOT]]</f>
        <v>-56.431034482758605</v>
      </c>
      <c r="EK201" s="57">
        <f>Tabla25[[#This Row],[PAS_1DU_COR_COD_ROS_TG_NEG]]-Tabla25[[#This Row],[PAS_1DU_COR_COD_ESC_TG_NEG]]</f>
        <v>39.650735294117624</v>
      </c>
      <c r="EL201" s="57">
        <f>Tabla25[[#This Row],[PAS_1DU_COR_COD_ROS_TG_NEU]]-Tabla25[[#This Row],[PAS_1DU_COR_COD_ESC_TG_NEU]]</f>
        <v>69.529411764705856</v>
      </c>
      <c r="EM201" s="57">
        <f>Tabla25[[#This Row],[PAS_1DU_COR_COD_ROS_TG_POS]]-Tabla25[[#This Row],[PAS_1DU_COR_COD_ESC_TG_POS]]</f>
        <v>-29.090196078431347</v>
      </c>
      <c r="EN201" s="57">
        <f>Tabla25[[#This Row],[PAS_1DU_COR_COD_ROS_TG_TOT]]-Tabla25[[#This Row],[PAS_1DU_COR_COD_ESC_TG_TOT]]</f>
        <v>27.881224489795898</v>
      </c>
    </row>
    <row r="202" spans="1:144" x14ac:dyDescent="0.3">
      <c r="A202" s="2" t="s">
        <v>199</v>
      </c>
      <c r="B202" s="2">
        <v>60</v>
      </c>
      <c r="C202" s="2">
        <v>1</v>
      </c>
      <c r="D202" s="2">
        <v>69</v>
      </c>
      <c r="E202" s="19">
        <v>3.8421052631578947</v>
      </c>
      <c r="F202" s="19">
        <v>1151.6315789473683</v>
      </c>
      <c r="G202" s="19">
        <v>2.7</v>
      </c>
      <c r="H202" s="19">
        <v>1089.1428571428571</v>
      </c>
      <c r="I202" s="19">
        <v>4.3</v>
      </c>
      <c r="J202" s="19">
        <v>1540.125</v>
      </c>
      <c r="K202" s="19">
        <v>3.6101694915254239</v>
      </c>
      <c r="L202" s="19">
        <v>1260.6326530612246</v>
      </c>
      <c r="M202" s="21">
        <v>3.1578947368421053</v>
      </c>
      <c r="N202" s="21">
        <v>1202.5714285714287</v>
      </c>
      <c r="O202" s="21">
        <v>4.45</v>
      </c>
      <c r="P202" s="21">
        <v>1576.5294117647059</v>
      </c>
      <c r="Q202" s="21">
        <v>3.2</v>
      </c>
      <c r="R202" s="21">
        <v>1460.3333333333333</v>
      </c>
      <c r="S202" s="21">
        <v>3.6101694915254239</v>
      </c>
      <c r="T202" s="21">
        <v>1422.3488372093022</v>
      </c>
      <c r="U202" s="22">
        <v>5</v>
      </c>
      <c r="V202" s="22">
        <v>1689.6666666666667</v>
      </c>
      <c r="W202" s="22">
        <v>6.25</v>
      </c>
      <c r="X202" s="22">
        <v>1920.125</v>
      </c>
      <c r="Y202" s="22">
        <v>6.1111111111111107</v>
      </c>
      <c r="Z202" s="22">
        <v>1684.6666666666667</v>
      </c>
      <c r="AA202" s="22">
        <v>6</v>
      </c>
      <c r="AB202" s="22">
        <v>1779.6</v>
      </c>
      <c r="AC202" s="24">
        <v>1.3333333333333333</v>
      </c>
      <c r="AD202" s="24">
        <v>557.5</v>
      </c>
      <c r="AE202" s="24">
        <v>1.375</v>
      </c>
      <c r="AF202" s="24">
        <v>571.20000000000005</v>
      </c>
      <c r="AG202" s="24">
        <v>2.2222222222222223</v>
      </c>
      <c r="AH202" s="24">
        <v>611.14285714285711</v>
      </c>
      <c r="AI202" s="24">
        <v>1.75</v>
      </c>
      <c r="AJ202" s="24">
        <v>589.21428571428567</v>
      </c>
      <c r="AK202" s="26">
        <v>1.3333333333333333</v>
      </c>
      <c r="AL202" s="26">
        <v>664</v>
      </c>
      <c r="AM202" s="26">
        <v>2.3333333333333335</v>
      </c>
      <c r="AN202" s="26">
        <v>844.57142857142856</v>
      </c>
      <c r="AO202" s="26">
        <v>1.8</v>
      </c>
      <c r="AP202" s="26">
        <v>754.375</v>
      </c>
      <c r="AQ202" s="26">
        <v>1.8214285714285714</v>
      </c>
      <c r="AR202" s="26">
        <v>763.35</v>
      </c>
      <c r="AS202" s="28">
        <v>5.5555555555555554</v>
      </c>
      <c r="AT202" s="28">
        <v>1807.1111111111111</v>
      </c>
      <c r="AU202" s="28">
        <v>5.2222222222222223</v>
      </c>
      <c r="AV202" s="28">
        <v>1839.75</v>
      </c>
      <c r="AW202" s="28">
        <v>5</v>
      </c>
      <c r="AX202" s="28">
        <v>1650.7</v>
      </c>
      <c r="AY202" s="28">
        <v>5.25</v>
      </c>
      <c r="AZ202" s="28">
        <v>1758.851851851852</v>
      </c>
      <c r="BA202" s="33">
        <f>Tabla25[[#This Row],[ROS_NUM_COR_COD_ROS_TG_NEG]]-Tabla25[[#This Row],[PAS_NUM_COR_COD_ROS_TG_NEG]]</f>
        <v>2.39766081871345</v>
      </c>
      <c r="BB202" s="33">
        <f>Tabla25[[#This Row],[ROS_DUR_COR_COD_ROS_TG_NEG]]-Tabla25[[#This Row],[PAS_DUR_COR_COD_ROS_TG_NEG]]</f>
        <v>604.53968253968242</v>
      </c>
      <c r="BC202" s="33">
        <f>Tabla25[[#This Row],[ROS_NUM_COR_COD_ROS_TG_NEU]]-Tabla25[[#This Row],[PAS_NUM_COR_COD_ROS_TG_NEU]]</f>
        <v>0.77222222222222214</v>
      </c>
      <c r="BD202" s="33">
        <f>Tabla25[[#This Row],[ROS_DUR_COR_COD_ROS_TG_NEU]]-Tabla25[[#This Row],[PAS_DUR_COR_COD_ROS_TG_NEU]]</f>
        <v>263.22058823529414</v>
      </c>
      <c r="BE202" s="33">
        <f>Tabla25[[#This Row],[ROS_NUM_COR_COD_ROS_TG_POS]]-Tabla25[[#This Row],[PAS_NUM_COR_COD_ROS_TG_POS]]</f>
        <v>1.7999999999999998</v>
      </c>
      <c r="BF202" s="33">
        <f>Tabla25[[#This Row],[ROS_DUR_COR_COD_ROS_TG_POS]]-Tabla25[[#This Row],[PAS_DUR_COR_COD_ROS_TG_POS]]</f>
        <v>190.36666666666679</v>
      </c>
      <c r="BG202" s="33">
        <f>Tabla25[[#This Row],[ROS_NUM_COR_COD_ROS_TG_TOT]]-Tabla25[[#This Row],[PAS_NUM_COR_COD_ROS_TG_TOT]]</f>
        <v>1.6398305084745761</v>
      </c>
      <c r="BH202" s="33">
        <f>Tabla25[[#This Row],[ROS_DUR_COR_COD_ROS_TG_TOT]]-Tabla25[[#This Row],[PAS_DUR_COR_COD_ROS_TG_TOT]]</f>
        <v>336.50301464254972</v>
      </c>
      <c r="BI202" s="30">
        <f>Tabla25[[#This Row],[ROS_NUM_COR_COD_ESC_TG_NEG]]-Tabla25[[#This Row],[PAS_NUM_COR_COD_ESC_TG_NEG]]</f>
        <v>-2.5087719298245617</v>
      </c>
      <c r="BJ202" s="30">
        <f>Tabla25[[#This Row],[ROS_DUR_COR_COD_ESC_TG_NEG]]-Tabla25[[#This Row],[PAS_DUR_COR_COD_ESC_TG_NEG]]</f>
        <v>-487.63157894736833</v>
      </c>
      <c r="BK202" s="30">
        <f>Tabla25[[#This Row],[ROS_NUM_COR_COD_ESC_TG_NEU]]-Tabla25[[#This Row],[PAS_NUM_COR_COD_ESC_TG_NEU]]</f>
        <v>-0.3666666666666667</v>
      </c>
      <c r="BL202" s="30">
        <f>Tabla25[[#This Row],[ROS_DUR_COR_COD_ESC_TG_NEU]]-Tabla25[[#This Row],[PAS_DUR_COR_COD_ESC_TG_NEU]]</f>
        <v>-244.57142857142856</v>
      </c>
      <c r="BM202" s="30">
        <f>Tabla25[[#This Row],[ROS_NUM_COR_COD_ESC_TG_POS]]-Tabla25[[#This Row],[PAS_NUM_COR_COD_ESC_TG_POS]]</f>
        <v>-2.5</v>
      </c>
      <c r="BN202" s="30">
        <f>Tabla25[[#This Row],[ROS_DUR_COR_COD_ESC_TG_POS]]-Tabla25[[#This Row],[PAS_DUR_COR_COD_ESC_TG_POS]]</f>
        <v>-785.75</v>
      </c>
      <c r="BO202" s="30">
        <f>Tabla25[[#This Row],[ROS_NUM_COR_COD_ESC_TG_TOT]]-Tabla25[[#This Row],[PAS_NUM_COR_COD_ESC_TG_TOT]]</f>
        <v>-1.7887409200968525</v>
      </c>
      <c r="BP202" s="30">
        <f>Tabla25[[#This Row],[ROS_DUR_COR_COD_ESC_TG_TOT]]-Tabla25[[#This Row],[PAS_DUR_COR_COD_ESC_TG_TOT]]</f>
        <v>-497.28265306122455</v>
      </c>
      <c r="BQ202" s="36">
        <f>Tabla25[[#This Row],[PAS_NUM_COR_COD_ROS_TG_NEG]]-Tabla25[[#This Row],[ESC_NUM_COR_COD_ROS_TG_NEG]]</f>
        <v>1.8245614035087721</v>
      </c>
      <c r="BR202" s="36">
        <f>Tabla25[[#This Row],[PAS_DUR_COR_COD_ROS_TG_NEG]]-Tabla25[[#This Row],[ESC_DUR_COR_COD_ROS_TG_NEG]]</f>
        <v>645.07142857142867</v>
      </c>
      <c r="BS202" s="36">
        <f>Tabla25[[#This Row],[PAS_NUM_COR_COD_ROS_TG_NEU]]-Tabla25[[#This Row],[ESC_NUM_COR_COD_ROS_TG_NEU]]</f>
        <v>3.0750000000000002</v>
      </c>
      <c r="BT202" s="36">
        <f>Tabla25[[#This Row],[PAS_DUR_COR_COD_ROS_TG_NEU]]-Tabla25[[#This Row],[ESC_DUR_COR_COD_ROS_TG_NEU]]</f>
        <v>1005.3294117647058</v>
      </c>
      <c r="BU202" s="36">
        <f>Tabla25[[#This Row],[PAS_NUM_COR_COD_ROS_TG_POS]]-Tabla25[[#This Row],[ESC_NUM_COR_COD_ROS_TG_POS]]</f>
        <v>0.97777777777777786</v>
      </c>
      <c r="BV202" s="36">
        <f>Tabla25[[#This Row],[PAS_DUR_COR_COD_ROS_TG_POS]]-Tabla25[[#This Row],[ESC_DUR_COR_COD_ROS_TG_POS]]</f>
        <v>849.19047619047615</v>
      </c>
      <c r="BW202" s="36">
        <f>Tabla25[[#This Row],[PAS_NUM_COR_COD_ROS_TG_TOT]]-Tabla25[[#This Row],[ESC_NUM_COR_COD_ROS_TG_TOT]]</f>
        <v>1.8601694915254239</v>
      </c>
      <c r="BX202" s="36">
        <f>Tabla25[[#This Row],[PAS_DUR_COR_COD_ROS_TG_TOT]]-Tabla25[[#This Row],[ESC_DUR_COR_COD_ROS_TG_TOT]]</f>
        <v>833.13455149501658</v>
      </c>
      <c r="BY202" s="39">
        <f>Tabla25[[#This Row],[PAS_NUM_COR_COD_ESC_TG_NEG]]-Tabla25[[#This Row],[ESC_NUM_COR_COD_ESC_TG_NEG]]</f>
        <v>-1.1578947368421053</v>
      </c>
      <c r="BZ202" s="39">
        <f>Tabla25[[#This Row],[PAS_DUR_COR_COD_ESC_TG_NEG]]-Tabla25[[#This Row],[ESC_DUR_COR_COD_ESC_TG_NEG]]</f>
        <v>-538.03508771929842</v>
      </c>
      <c r="CA202" s="39">
        <f>Tabla25[[#This Row],[PAS_NUM_COR_COD_ESC_TG_NEU]]-Tabla25[[#This Row],[ESC_NUM_COR_COD_ESC_TG_NEU]]</f>
        <v>-3.55</v>
      </c>
      <c r="CB202" s="39">
        <f>Tabla25[[#This Row],[PAS_DUR_COR_COD_ESC_TG_NEU]]-Tabla25[[#This Row],[ESC_DUR_COR_COD_ESC_TG_NEU]]</f>
        <v>-830.98214285714289</v>
      </c>
      <c r="CC202" s="39">
        <f>Tabla25[[#This Row],[PAS_NUM_COR_COD_ESC_TG_POS]]-Tabla25[[#This Row],[ESC_NUM_COR_COD_ESC_TG_POS]]</f>
        <v>-1.8111111111111109</v>
      </c>
      <c r="CD202" s="39">
        <f>Tabla25[[#This Row],[PAS_DUR_COR_COD_ESC_TG_POS]]-Tabla25[[#This Row],[ESC_DUR_COR_COD_ESC_TG_POS]]</f>
        <v>-144.54166666666674</v>
      </c>
      <c r="CE202" s="39">
        <f>Tabla25[[#This Row],[PAS_NUM_COR_COD_ESC_TG_TOT]]-Tabla25[[#This Row],[ESC_NUM_COR_COD_ESC_TG_TOT]]</f>
        <v>-2.3898305084745761</v>
      </c>
      <c r="CF202" s="39">
        <f>Tabla25[[#This Row],[PAS_DUR_COR_COD_ESC_TG_TOT]]-Tabla25[[#This Row],[ESC_DUR_COR_COD_ESC_TG_TOT]]</f>
        <v>-518.96734693877534</v>
      </c>
      <c r="CG202" s="42">
        <f>Tabla25[[#This Row],[PAS_NUM_COR_COD_ROS_TG_NEG]]-Tabla25[[#This Row],[PAS_NUM_COR_COD_ESC_TG_NEG]]</f>
        <v>-0.68421052631578938</v>
      </c>
      <c r="CH202" s="42">
        <f>Tabla25[[#This Row],[PAS_NUM_COR_COD_ROS_TG_NEU]]-Tabla25[[#This Row],[PAS_NUM_COR_COD_ESC_TG_NEU]]</f>
        <v>1.75</v>
      </c>
      <c r="CI202" s="42">
        <f>Tabla25[[#This Row],[PAS_NUM_COR_COD_ROS_TG_POS]]-Tabla25[[#This Row],[PAS_NUM_COR_COD_ESC_TG_POS]]</f>
        <v>-1.0999999999999996</v>
      </c>
      <c r="CJ202" s="42">
        <f>Tabla25[[#This Row],[PAS_NUM_COR_COD_ROS_TG_TOT]]-Tabla25[[#This Row],[PAS_NUM_COR_COD_ESC_TG_TOT]]</f>
        <v>0</v>
      </c>
      <c r="CK202" s="42">
        <f>Tabla25[[#This Row],[PAS_DUR_COR_COD_ROS_TG_NEG]]-Tabla25[[#This Row],[PAS_DUR_COR_COD_ESC_TG_NEG]]</f>
        <v>50.939849624060344</v>
      </c>
      <c r="CL202" s="42">
        <f>Tabla25[[#This Row],[PAS_DUR_COR_COD_ROS_TG_NEU]]-Tabla25[[#This Row],[PAS_DUR_COR_COD_ESC_TG_NEU]]</f>
        <v>487.38655462184875</v>
      </c>
      <c r="CM202" s="42">
        <f>Tabla25[[#This Row],[PAS_DUR_COR_COD_ROS_TG_POS]]-Tabla25[[#This Row],[PAS_DUR_COR_COD_ESC_TG_POS]]</f>
        <v>-79.791666666666742</v>
      </c>
      <c r="CN202" s="42">
        <f>Tabla25[[#This Row],[PAS_DUR_COR_COD_ROS_TG_TOT]]-Tabla25[[#This Row],[PAS_DUR_COR_COD_ESC_TG_TOT]]</f>
        <v>161.71618414807767</v>
      </c>
      <c r="CO202" s="44">
        <f>Tabla25[[#This Row],[ESC_NUM_COR_COD_ROS_TG_NEG]]-Tabla25[[#This Row],[ESC_NUM_COR_COD_ESC_TG_NEG]]</f>
        <v>-3.666666666666667</v>
      </c>
      <c r="CP202" s="44">
        <f>Tabla25[[#This Row],[ESC_NUM_COR_COD_ROS_TG_NEU]]-Tabla25[[#This Row],[ESC_NUM_COR_COD_ESC_TG_NEU]]</f>
        <v>-4.875</v>
      </c>
      <c r="CQ202" s="44">
        <f>Tabla25[[#This Row],[ESC_NUM_COR_COD_ROS_TG_POS]]-Tabla25[[#This Row],[ESC_NUM_COR_COD_ESC_TG_POS]]</f>
        <v>-3.8888888888888884</v>
      </c>
      <c r="CR202" s="44">
        <f>Tabla25[[#This Row],[ESC_NUM_COR_COD_ROS_TG_TOT]]-Tabla25[[#This Row],[ESC_NUM_COR_COD_ESC_TG_TOT]]</f>
        <v>-4.25</v>
      </c>
      <c r="CS202" s="44">
        <f>Tabla25[[#This Row],[ESC_DUR_COR_COD_ROS_TG_NEG]]-Tabla25[[#This Row],[ESC_DUR_COR_COD_ESC_TG_NEG]]</f>
        <v>-1132.1666666666667</v>
      </c>
      <c r="CT202" s="44">
        <f>Tabla25[[#This Row],[ESC_DUR_COR_COD_ROS_TG_NEU]]-Tabla25[[#This Row],[ESC_DUR_COR_COD_ESC_TG_NEU]]</f>
        <v>-1348.925</v>
      </c>
      <c r="CU202" s="44">
        <f>Tabla25[[#This Row],[ESC_DUR_COR_COD_ROS_TG_POS]]-Tabla25[[#This Row],[ESC_DUR_COR_COD_ESC_TG_POS]]</f>
        <v>-1073.5238095238096</v>
      </c>
      <c r="CV202" s="44">
        <f>Tabla25[[#This Row],[ESC_DUR_COR_COD_ROS_TG_TOT]]-Tabla25[[#This Row],[ESC_DUR_COR_COD_ESC_TG_TOT]]</f>
        <v>-1190.3857142857141</v>
      </c>
      <c r="CW202" s="47">
        <f>Tabla25[[#This Row],[ROS_NUM_COR_COD_ROS_TG_NEG]]-Tabla25[[#This Row],[ROS_NUM_COR_COD_ESC_TG_NEG]]</f>
        <v>4.2222222222222223</v>
      </c>
      <c r="CX202" s="47">
        <f>Tabla25[[#This Row],[ROS_NUM_COR_COD_ROS_TG_NEU]]-Tabla25[[#This Row],[ROS_NUM_COR_COD_ESC_TG_NEU]]</f>
        <v>2.8888888888888888</v>
      </c>
      <c r="CY202" s="47">
        <f>Tabla25[[#This Row],[ROS_NUM_COR_COD_ROS_TG_POS]]-Tabla25[[#This Row],[ROS_NUM_COR_COD_ESC_TG_POS]]</f>
        <v>3.2</v>
      </c>
      <c r="CZ202" s="47">
        <f>Tabla25[[#This Row],[ROS_NUM_COR_COD_ROS_TG_TOT]]-Tabla25[[#This Row],[ROS_NUM_COR_COD_ESC_TG_TOT]]</f>
        <v>3.4285714285714288</v>
      </c>
      <c r="DA202" s="47">
        <f>Tabla25[[#This Row],[ROS_DUR_COR_COD_ROS_TG_NEG]]-Tabla25[[#This Row],[ROS_DUR_COR_COD_ESC_TG_NEG]]</f>
        <v>1143.1111111111111</v>
      </c>
      <c r="DB202" s="47">
        <f>Tabla25[[#This Row],[ROS_DUR_COR_COD_ROS_TG_NEU]]-Tabla25[[#This Row],[ROS_DUR_COR_COD_ESC_TG_NEU]]</f>
        <v>995.17857142857144</v>
      </c>
      <c r="DC202" s="47">
        <f>Tabla25[[#This Row],[ROS_DUR_COR_COD_ROS_TG_POS]]-Tabla25[[#This Row],[ROS_DUR_COR_COD_ESC_TG_POS]]</f>
        <v>896.32500000000005</v>
      </c>
      <c r="DD202" s="47">
        <f>Tabla25[[#This Row],[ROS_DUR_COR_COD_ROS_TG_TOT]]-Tabla25[[#This Row],[ROS_DUR_COR_COD_ESC_TG_TOT]]</f>
        <v>995.50185185185194</v>
      </c>
      <c r="DE202" s="57">
        <v>324.66666666666669</v>
      </c>
      <c r="DF202" s="57">
        <v>318.375</v>
      </c>
      <c r="DG202" s="57">
        <v>331.8</v>
      </c>
      <c r="DH202" s="57">
        <v>325.44444444444446</v>
      </c>
      <c r="DI202" s="57">
        <v>360.6</v>
      </c>
      <c r="DJ202" s="57">
        <v>304.42857142857144</v>
      </c>
      <c r="DK202" s="57">
        <v>317.25</v>
      </c>
      <c r="DL202" s="57">
        <v>323.60000000000002</v>
      </c>
      <c r="DM202" s="57">
        <v>313.5</v>
      </c>
      <c r="DN202" s="57">
        <v>333.2</v>
      </c>
      <c r="DO202" s="57">
        <v>250.42857142857142</v>
      </c>
      <c r="DP202" s="57">
        <v>289</v>
      </c>
      <c r="DQ202" s="57">
        <v>381.33333333333331</v>
      </c>
      <c r="DR202" s="57">
        <v>316.625</v>
      </c>
      <c r="DS202" s="57">
        <v>257.77777777777777</v>
      </c>
      <c r="DT202" s="57">
        <v>299.85000000000002</v>
      </c>
      <c r="DU202" s="57">
        <v>295.21428571428572</v>
      </c>
      <c r="DV202" s="57">
        <v>326.8235294117647</v>
      </c>
      <c r="DW202" s="57">
        <v>322.33333333333331</v>
      </c>
      <c r="DX202" s="57">
        <v>315.27906976744185</v>
      </c>
      <c r="DY202" s="57">
        <v>285.73684210526318</v>
      </c>
      <c r="DZ202" s="57">
        <v>256.21428571428572</v>
      </c>
      <c r="EA202" s="57">
        <v>322.75</v>
      </c>
      <c r="EB202" s="57">
        <v>289.38775510204084</v>
      </c>
      <c r="EC202" s="57">
        <f>Tabla25[[#This Row],[ROS_1DU_COR_COD_ROS_TG_NEG]]-Tabla25[[#This Row],[ROS_1DU_COR_COD_ESC_TG_NEG]]</f>
        <v>-35.933333333333337</v>
      </c>
      <c r="ED202" s="57">
        <f>Tabla25[[#This Row],[ROS_1DU_COR_COD_ROS_TG_NEU]]-Tabla25[[#This Row],[ROS_1DU_COR_COD_ESC_TG_NEU]]</f>
        <v>13.946428571428555</v>
      </c>
      <c r="EE202" s="57">
        <f>Tabla25[[#This Row],[ROS_1DU_COR_COD_ROS_TG_POS]]-Tabla25[[#This Row],[ROS_1DU_COR_COD_ESC_TG_POS]]</f>
        <v>14.550000000000011</v>
      </c>
      <c r="EF202" s="57">
        <f>Tabla25[[#This Row],[ROS_1DU_COR_COD_ROS_TG_TOT]]-Tabla25[[#This Row],[ROS_1DU_COR_COD_ESC_TG_TOT]]</f>
        <v>1.8444444444444343</v>
      </c>
      <c r="EG202" s="57">
        <f>Tabla25[[#This Row],[ESC_1DU_COR_COD_ROS_TG_NEG]]-Tabla25[[#This Row],[ESC_1DU_COR_COD_ESC_TG_NEG]]</f>
        <v>-67.833333333333314</v>
      </c>
      <c r="EH202" s="57">
        <f>Tabla25[[#This Row],[ESC_1DU_COR_COD_ROS_TG_NEU]]-Tabla25[[#This Row],[ESC_1DU_COR_COD_ESC_TG_NEU]]</f>
        <v>16.574999999999989</v>
      </c>
      <c r="EI202" s="57">
        <f>Tabla25[[#This Row],[ESC_1DU_COR_COD_ROS_TG_POS]]-Tabla25[[#This Row],[ESC_1DU_COR_COD_ESC_TG_POS]]</f>
        <v>-7.3492063492063551</v>
      </c>
      <c r="EJ202" s="57">
        <f>Tabla25[[#This Row],[ESC_1DU_COR_COD_ROS_TG_TOT]]-Tabla25[[#This Row],[ESC_1DU_COR_COD_ESC_TG_TOT]]</f>
        <v>-10.850000000000023</v>
      </c>
      <c r="EK202" s="57">
        <f>Tabla25[[#This Row],[PAS_1DU_COR_COD_ROS_TG_NEG]]-Tabla25[[#This Row],[PAS_1DU_COR_COD_ESC_TG_NEG]]</f>
        <v>9.4774436090225436</v>
      </c>
      <c r="EL202" s="57">
        <f>Tabla25[[#This Row],[PAS_1DU_COR_COD_ROS_TG_NEU]]-Tabla25[[#This Row],[PAS_1DU_COR_COD_ESC_TG_NEU]]</f>
        <v>70.609243697478973</v>
      </c>
      <c r="EM202" s="57">
        <f>Tabla25[[#This Row],[PAS_1DU_COR_COD_ROS_TG_POS]]-Tabla25[[#This Row],[PAS_1DU_COR_COD_ESC_TG_POS]]</f>
        <v>-0.41666666666668561</v>
      </c>
      <c r="EN202" s="57">
        <f>Tabla25[[#This Row],[PAS_1DU_COR_COD_ROS_TG_TOT]]-Tabla25[[#This Row],[PAS_1DU_COR_COD_ESC_TG_TOT]]</f>
        <v>25.891314665401012</v>
      </c>
    </row>
    <row r="203" spans="1:144" x14ac:dyDescent="0.3">
      <c r="A203" s="2" t="s">
        <v>200</v>
      </c>
      <c r="B203" s="2">
        <v>60</v>
      </c>
      <c r="C203" s="2">
        <v>1</v>
      </c>
      <c r="D203" s="2">
        <v>62</v>
      </c>
      <c r="E203" s="19">
        <v>2.2000000000000002</v>
      </c>
      <c r="F203" s="19">
        <v>1318.3</v>
      </c>
      <c r="G203" s="19">
        <v>1.45</v>
      </c>
      <c r="H203" s="19">
        <v>1066.25</v>
      </c>
      <c r="I203" s="19">
        <v>2.4210526315789473</v>
      </c>
      <c r="J203" s="19">
        <v>1413.3636363636363</v>
      </c>
      <c r="K203" s="19">
        <v>2.0169491525423728</v>
      </c>
      <c r="L203" s="19">
        <v>1284.8275862068965</v>
      </c>
      <c r="M203" s="21">
        <v>1.5</v>
      </c>
      <c r="N203" s="21">
        <v>1060.3333333333333</v>
      </c>
      <c r="O203" s="21">
        <v>2.65</v>
      </c>
      <c r="P203" s="21">
        <v>1441</v>
      </c>
      <c r="Q203" s="21">
        <v>1.1578947368421053</v>
      </c>
      <c r="R203" s="21">
        <v>911.25</v>
      </c>
      <c r="S203" s="21">
        <v>1.7796610169491525</v>
      </c>
      <c r="T203" s="21">
        <v>1167.2857142857142</v>
      </c>
      <c r="U203" s="22">
        <v>4.3</v>
      </c>
      <c r="V203" s="22">
        <v>1765.375</v>
      </c>
      <c r="W203" s="22">
        <v>3.7</v>
      </c>
      <c r="X203" s="22">
        <v>1938.6666666666667</v>
      </c>
      <c r="Y203" s="22">
        <v>4.7</v>
      </c>
      <c r="Z203" s="22">
        <v>1482.6</v>
      </c>
      <c r="AA203" s="22">
        <v>4.2333333333333334</v>
      </c>
      <c r="AB203" s="22">
        <v>1690.875</v>
      </c>
      <c r="AC203" s="24">
        <v>1.9</v>
      </c>
      <c r="AD203" s="24">
        <v>1538.5</v>
      </c>
      <c r="AE203" s="24">
        <v>3.1</v>
      </c>
      <c r="AF203" s="24">
        <v>1366.8571428571429</v>
      </c>
      <c r="AG203" s="24">
        <v>2.5</v>
      </c>
      <c r="AH203" s="24">
        <v>830.42857142857144</v>
      </c>
      <c r="AI203" s="24">
        <v>2.5</v>
      </c>
      <c r="AJ203" s="24">
        <v>1196.3888888888889</v>
      </c>
      <c r="AK203" s="26">
        <v>0.77777777777777779</v>
      </c>
      <c r="AL203" s="26">
        <v>637.33333333333337</v>
      </c>
      <c r="AM203" s="26">
        <v>0.77777777777777779</v>
      </c>
      <c r="AN203" s="26">
        <v>639</v>
      </c>
      <c r="AO203" s="26">
        <v>0.66666666666666663</v>
      </c>
      <c r="AP203" s="26">
        <v>573.66666666666663</v>
      </c>
      <c r="AQ203" s="26">
        <v>0.7407407407407407</v>
      </c>
      <c r="AR203" s="26">
        <v>616.66666666666663</v>
      </c>
      <c r="AS203" s="28">
        <v>1</v>
      </c>
      <c r="AT203" s="28">
        <v>1130.5</v>
      </c>
      <c r="AU203" s="28">
        <v>2.4444444444444446</v>
      </c>
      <c r="AV203" s="28">
        <v>1311.4</v>
      </c>
      <c r="AW203" s="28">
        <v>0.77777777777777779</v>
      </c>
      <c r="AX203" s="28">
        <v>620.33333333333337</v>
      </c>
      <c r="AY203" s="28">
        <v>1.4074074074074074</v>
      </c>
      <c r="AZ203" s="28">
        <v>1067.9000000000001</v>
      </c>
      <c r="BA203" s="33">
        <f>Tabla25[[#This Row],[ROS_NUM_COR_COD_ROS_TG_NEG]]-Tabla25[[#This Row],[PAS_NUM_COR_COD_ROS_TG_NEG]]</f>
        <v>-0.5</v>
      </c>
      <c r="BB203" s="33">
        <f>Tabla25[[#This Row],[ROS_DUR_COR_COD_ROS_TG_NEG]]-Tabla25[[#This Row],[PAS_DUR_COR_COD_ROS_TG_NEG]]</f>
        <v>70.166666666666742</v>
      </c>
      <c r="BC203" s="33">
        <f>Tabla25[[#This Row],[ROS_NUM_COR_COD_ROS_TG_NEU]]-Tabla25[[#This Row],[PAS_NUM_COR_COD_ROS_TG_NEU]]</f>
        <v>-0.20555555555555527</v>
      </c>
      <c r="BD203" s="33">
        <f>Tabla25[[#This Row],[ROS_DUR_COR_COD_ROS_TG_NEU]]-Tabla25[[#This Row],[PAS_DUR_COR_COD_ROS_TG_NEU]]</f>
        <v>-129.59999999999991</v>
      </c>
      <c r="BE203" s="33">
        <f>Tabla25[[#This Row],[ROS_NUM_COR_COD_ROS_TG_POS]]-Tabla25[[#This Row],[PAS_NUM_COR_COD_ROS_TG_POS]]</f>
        <v>-0.38011695906432752</v>
      </c>
      <c r="BF203" s="33">
        <f>Tabla25[[#This Row],[ROS_DUR_COR_COD_ROS_TG_POS]]-Tabla25[[#This Row],[PAS_DUR_COR_COD_ROS_TG_POS]]</f>
        <v>-290.91666666666663</v>
      </c>
      <c r="BG203" s="33">
        <f>Tabla25[[#This Row],[ROS_NUM_COR_COD_ROS_TG_TOT]]-Tabla25[[#This Row],[PAS_NUM_COR_COD_ROS_TG_TOT]]</f>
        <v>-0.37225360954174502</v>
      </c>
      <c r="BH203" s="33">
        <f>Tabla25[[#This Row],[ROS_DUR_COR_COD_ROS_TG_TOT]]-Tabla25[[#This Row],[PAS_DUR_COR_COD_ROS_TG_TOT]]</f>
        <v>-99.38571428571413</v>
      </c>
      <c r="BI203" s="30">
        <f>Tabla25[[#This Row],[ROS_NUM_COR_COD_ESC_TG_NEG]]-Tabla25[[#This Row],[PAS_NUM_COR_COD_ESC_TG_NEG]]</f>
        <v>-1.4222222222222225</v>
      </c>
      <c r="BJ203" s="30">
        <f>Tabla25[[#This Row],[ROS_DUR_COR_COD_ESC_TG_NEG]]-Tabla25[[#This Row],[PAS_DUR_COR_COD_ESC_TG_NEG]]</f>
        <v>-680.96666666666658</v>
      </c>
      <c r="BK203" s="30">
        <f>Tabla25[[#This Row],[ROS_NUM_COR_COD_ESC_TG_NEU]]-Tabla25[[#This Row],[PAS_NUM_COR_COD_ESC_TG_NEU]]</f>
        <v>-0.67222222222222217</v>
      </c>
      <c r="BL203" s="30">
        <f>Tabla25[[#This Row],[ROS_DUR_COR_COD_ESC_TG_NEU]]-Tabla25[[#This Row],[PAS_DUR_COR_COD_ESC_TG_NEU]]</f>
        <v>-427.25</v>
      </c>
      <c r="BM203" s="30">
        <f>Tabla25[[#This Row],[ROS_NUM_COR_COD_ESC_TG_POS]]-Tabla25[[#This Row],[PAS_NUM_COR_COD_ESC_TG_POS]]</f>
        <v>-1.7543859649122808</v>
      </c>
      <c r="BN203" s="30">
        <f>Tabla25[[#This Row],[ROS_DUR_COR_COD_ESC_TG_POS]]-Tabla25[[#This Row],[PAS_DUR_COR_COD_ESC_TG_POS]]</f>
        <v>-839.69696969696963</v>
      </c>
      <c r="BO203" s="30">
        <f>Tabla25[[#This Row],[ROS_NUM_COR_COD_ESC_TG_TOT]]-Tabla25[[#This Row],[PAS_NUM_COR_COD_ESC_TG_TOT]]</f>
        <v>-1.2762084118016321</v>
      </c>
      <c r="BP203" s="30">
        <f>Tabla25[[#This Row],[ROS_DUR_COR_COD_ESC_TG_TOT]]-Tabla25[[#This Row],[PAS_DUR_COR_COD_ESC_TG_TOT]]</f>
        <v>-668.16091954022988</v>
      </c>
      <c r="BQ203" s="36">
        <f>Tabla25[[#This Row],[PAS_NUM_COR_COD_ROS_TG_NEG]]-Tabla25[[#This Row],[ESC_NUM_COR_COD_ROS_TG_NEG]]</f>
        <v>-0.39999999999999991</v>
      </c>
      <c r="BR203" s="36">
        <f>Tabla25[[#This Row],[PAS_DUR_COR_COD_ROS_TG_NEG]]-Tabla25[[#This Row],[ESC_DUR_COR_COD_ROS_TG_NEG]]</f>
        <v>-478.16666666666674</v>
      </c>
      <c r="BS203" s="36">
        <f>Tabla25[[#This Row],[PAS_NUM_COR_COD_ROS_TG_NEU]]-Tabla25[[#This Row],[ESC_NUM_COR_COD_ROS_TG_NEU]]</f>
        <v>-0.45000000000000018</v>
      </c>
      <c r="BT203" s="36">
        <f>Tabla25[[#This Row],[PAS_DUR_COR_COD_ROS_TG_NEU]]-Tabla25[[#This Row],[ESC_DUR_COR_COD_ROS_TG_NEU]]</f>
        <v>74.14285714285711</v>
      </c>
      <c r="BU203" s="36">
        <f>Tabla25[[#This Row],[PAS_NUM_COR_COD_ROS_TG_POS]]-Tabla25[[#This Row],[ESC_NUM_COR_COD_ROS_TG_POS]]</f>
        <v>-1.3421052631578947</v>
      </c>
      <c r="BV203" s="36">
        <f>Tabla25[[#This Row],[PAS_DUR_COR_COD_ROS_TG_POS]]-Tabla25[[#This Row],[ESC_DUR_COR_COD_ROS_TG_POS]]</f>
        <v>80.821428571428555</v>
      </c>
      <c r="BW203" s="36">
        <f>Tabla25[[#This Row],[PAS_NUM_COR_COD_ROS_TG_TOT]]-Tabla25[[#This Row],[ESC_NUM_COR_COD_ROS_TG_TOT]]</f>
        <v>-0.72033898305084754</v>
      </c>
      <c r="BX203" s="36">
        <f>Tabla25[[#This Row],[PAS_DUR_COR_COD_ROS_TG_TOT]]-Tabla25[[#This Row],[ESC_DUR_COR_COD_ROS_TG_TOT]]</f>
        <v>-29.103174603174693</v>
      </c>
      <c r="BY203" s="39">
        <f>Tabla25[[#This Row],[PAS_NUM_COR_COD_ESC_TG_NEG]]-Tabla25[[#This Row],[ESC_NUM_COR_COD_ESC_TG_NEG]]</f>
        <v>-2.0999999999999996</v>
      </c>
      <c r="BZ203" s="39">
        <f>Tabla25[[#This Row],[PAS_DUR_COR_COD_ESC_TG_NEG]]-Tabla25[[#This Row],[ESC_DUR_COR_COD_ESC_TG_NEG]]</f>
        <v>-447.07500000000005</v>
      </c>
      <c r="CA203" s="39">
        <f>Tabla25[[#This Row],[PAS_NUM_COR_COD_ESC_TG_NEU]]-Tabla25[[#This Row],[ESC_NUM_COR_COD_ESC_TG_NEU]]</f>
        <v>-2.25</v>
      </c>
      <c r="CB203" s="39">
        <f>Tabla25[[#This Row],[PAS_DUR_COR_COD_ESC_TG_NEU]]-Tabla25[[#This Row],[ESC_DUR_COR_COD_ESC_TG_NEU]]</f>
        <v>-872.41666666666674</v>
      </c>
      <c r="CC203" s="39">
        <f>Tabla25[[#This Row],[PAS_NUM_COR_COD_ESC_TG_POS]]-Tabla25[[#This Row],[ESC_NUM_COR_COD_ESC_TG_POS]]</f>
        <v>-2.2789473684210528</v>
      </c>
      <c r="CD203" s="39">
        <f>Tabla25[[#This Row],[PAS_DUR_COR_COD_ESC_TG_POS]]-Tabla25[[#This Row],[ESC_DUR_COR_COD_ESC_TG_POS]]</f>
        <v>-69.236363636363649</v>
      </c>
      <c r="CE203" s="39">
        <f>Tabla25[[#This Row],[PAS_NUM_COR_COD_ESC_TG_TOT]]-Tabla25[[#This Row],[ESC_NUM_COR_COD_ESC_TG_TOT]]</f>
        <v>-2.2163841807909606</v>
      </c>
      <c r="CF203" s="39">
        <f>Tabla25[[#This Row],[PAS_DUR_COR_COD_ESC_TG_TOT]]-Tabla25[[#This Row],[ESC_DUR_COR_COD_ESC_TG_TOT]]</f>
        <v>-406.04741379310349</v>
      </c>
      <c r="CG203" s="42">
        <f>Tabla25[[#This Row],[PAS_NUM_COR_COD_ROS_TG_NEG]]-Tabla25[[#This Row],[PAS_NUM_COR_COD_ESC_TG_NEG]]</f>
        <v>-0.70000000000000018</v>
      </c>
      <c r="CH203" s="42">
        <f>Tabla25[[#This Row],[PAS_NUM_COR_COD_ROS_TG_NEU]]-Tabla25[[#This Row],[PAS_NUM_COR_COD_ESC_TG_NEU]]</f>
        <v>1.2</v>
      </c>
      <c r="CI203" s="42">
        <f>Tabla25[[#This Row],[PAS_NUM_COR_COD_ROS_TG_POS]]-Tabla25[[#This Row],[PAS_NUM_COR_COD_ESC_TG_POS]]</f>
        <v>-1.263157894736842</v>
      </c>
      <c r="CJ203" s="42">
        <f>Tabla25[[#This Row],[PAS_NUM_COR_COD_ROS_TG_TOT]]-Tabla25[[#This Row],[PAS_NUM_COR_COD_ESC_TG_TOT]]</f>
        <v>-0.23728813559322037</v>
      </c>
      <c r="CK203" s="42">
        <f>Tabla25[[#This Row],[PAS_DUR_COR_COD_ROS_TG_NEG]]-Tabla25[[#This Row],[PAS_DUR_COR_COD_ESC_TG_NEG]]</f>
        <v>-257.9666666666667</v>
      </c>
      <c r="CL203" s="42">
        <f>Tabla25[[#This Row],[PAS_DUR_COR_COD_ROS_TG_NEU]]-Tabla25[[#This Row],[PAS_DUR_COR_COD_ESC_TG_NEU]]</f>
        <v>374.75</v>
      </c>
      <c r="CM203" s="42">
        <f>Tabla25[[#This Row],[PAS_DUR_COR_COD_ROS_TG_POS]]-Tabla25[[#This Row],[PAS_DUR_COR_COD_ESC_TG_POS]]</f>
        <v>-502.11363636363626</v>
      </c>
      <c r="CN203" s="42">
        <f>Tabla25[[#This Row],[PAS_DUR_COR_COD_ROS_TG_TOT]]-Tabla25[[#This Row],[PAS_DUR_COR_COD_ESC_TG_TOT]]</f>
        <v>-117.54187192118229</v>
      </c>
      <c r="CO203" s="44">
        <f>Tabla25[[#This Row],[ESC_NUM_COR_COD_ROS_TG_NEG]]-Tabla25[[#This Row],[ESC_NUM_COR_COD_ESC_TG_NEG]]</f>
        <v>-2.4</v>
      </c>
      <c r="CP203" s="44">
        <f>Tabla25[[#This Row],[ESC_NUM_COR_COD_ROS_TG_NEU]]-Tabla25[[#This Row],[ESC_NUM_COR_COD_ESC_TG_NEU]]</f>
        <v>-0.60000000000000009</v>
      </c>
      <c r="CQ203" s="44">
        <f>Tabla25[[#This Row],[ESC_NUM_COR_COD_ROS_TG_POS]]-Tabla25[[#This Row],[ESC_NUM_COR_COD_ESC_TG_POS]]</f>
        <v>-2.2000000000000002</v>
      </c>
      <c r="CR203" s="44">
        <f>Tabla25[[#This Row],[ESC_NUM_COR_COD_ROS_TG_TOT]]-Tabla25[[#This Row],[ESC_NUM_COR_COD_ESC_TG_TOT]]</f>
        <v>-1.7333333333333334</v>
      </c>
      <c r="CS203" s="44">
        <f>Tabla25[[#This Row],[ESC_DUR_COR_COD_ROS_TG_NEG]]-Tabla25[[#This Row],[ESC_DUR_COR_COD_ESC_TG_NEG]]</f>
        <v>-226.875</v>
      </c>
      <c r="CT203" s="44">
        <f>Tabla25[[#This Row],[ESC_DUR_COR_COD_ROS_TG_NEU]]-Tabla25[[#This Row],[ESC_DUR_COR_COD_ESC_TG_NEU]]</f>
        <v>-571.80952380952385</v>
      </c>
      <c r="CU203" s="44">
        <f>Tabla25[[#This Row],[ESC_DUR_COR_COD_ROS_TG_POS]]-Tabla25[[#This Row],[ESC_DUR_COR_COD_ESC_TG_POS]]</f>
        <v>-652.17142857142846</v>
      </c>
      <c r="CV203" s="44">
        <f>Tabla25[[#This Row],[ESC_DUR_COR_COD_ROS_TG_TOT]]-Tabla25[[#This Row],[ESC_DUR_COR_COD_ESC_TG_TOT]]</f>
        <v>-494.48611111111109</v>
      </c>
      <c r="CW203" s="47">
        <f>Tabla25[[#This Row],[ROS_NUM_COR_COD_ROS_TG_NEG]]-Tabla25[[#This Row],[ROS_NUM_COR_COD_ESC_TG_NEG]]</f>
        <v>0.22222222222222221</v>
      </c>
      <c r="CX203" s="47">
        <f>Tabla25[[#This Row],[ROS_NUM_COR_COD_ROS_TG_NEU]]-Tabla25[[#This Row],[ROS_NUM_COR_COD_ESC_TG_NEU]]</f>
        <v>1.666666666666667</v>
      </c>
      <c r="CY203" s="47">
        <f>Tabla25[[#This Row],[ROS_NUM_COR_COD_ROS_TG_POS]]-Tabla25[[#This Row],[ROS_NUM_COR_COD_ESC_TG_POS]]</f>
        <v>0.11111111111111116</v>
      </c>
      <c r="CZ203" s="47">
        <f>Tabla25[[#This Row],[ROS_NUM_COR_COD_ROS_TG_TOT]]-Tabla25[[#This Row],[ROS_NUM_COR_COD_ESC_TG_TOT]]</f>
        <v>0.66666666666666674</v>
      </c>
      <c r="DA203" s="47">
        <f>Tabla25[[#This Row],[ROS_DUR_COR_COD_ROS_TG_NEG]]-Tabla25[[#This Row],[ROS_DUR_COR_COD_ESC_TG_NEG]]</f>
        <v>493.16666666666663</v>
      </c>
      <c r="DB203" s="47">
        <f>Tabla25[[#This Row],[ROS_DUR_COR_COD_ROS_TG_NEU]]-Tabla25[[#This Row],[ROS_DUR_COR_COD_ESC_TG_NEU]]</f>
        <v>672.40000000000009</v>
      </c>
      <c r="DC203" s="47">
        <f>Tabla25[[#This Row],[ROS_DUR_COR_COD_ROS_TG_POS]]-Tabla25[[#This Row],[ROS_DUR_COR_COD_ESC_TG_POS]]</f>
        <v>46.666666666666742</v>
      </c>
      <c r="DD203" s="47">
        <f>Tabla25[[#This Row],[ROS_DUR_COR_COD_ROS_TG_TOT]]-Tabla25[[#This Row],[ROS_DUR_COR_COD_ESC_TG_TOT]]</f>
        <v>451.23333333333346</v>
      </c>
      <c r="DE203" s="57">
        <v>122.5</v>
      </c>
      <c r="DF203" s="57">
        <v>219.8</v>
      </c>
      <c r="DG203" s="57">
        <v>266</v>
      </c>
      <c r="DH203" s="57">
        <v>214.2</v>
      </c>
      <c r="DI203" s="57">
        <v>266.66666666666669</v>
      </c>
      <c r="DJ203" s="57">
        <v>204</v>
      </c>
      <c r="DK203" s="57">
        <v>285</v>
      </c>
      <c r="DL203" s="57">
        <v>251.88888888888889</v>
      </c>
      <c r="DM203" s="57">
        <v>293.75</v>
      </c>
      <c r="DN203" s="57">
        <v>227.14285714285714</v>
      </c>
      <c r="DO203" s="57">
        <v>240.42857142857142</v>
      </c>
      <c r="DP203" s="57">
        <v>247.11111111111111</v>
      </c>
      <c r="DQ203" s="57">
        <v>372.625</v>
      </c>
      <c r="DR203" s="57">
        <v>317.5</v>
      </c>
      <c r="DS203" s="57">
        <v>322</v>
      </c>
      <c r="DT203" s="57">
        <v>337.75</v>
      </c>
      <c r="DU203" s="57">
        <v>317</v>
      </c>
      <c r="DV203" s="57">
        <v>328.90909090909093</v>
      </c>
      <c r="DW203" s="57">
        <v>367.625</v>
      </c>
      <c r="DX203" s="57">
        <v>336.14285714285717</v>
      </c>
      <c r="DY203" s="57">
        <v>318.3</v>
      </c>
      <c r="DZ203" s="57">
        <v>313.875</v>
      </c>
      <c r="EA203" s="57">
        <v>360.63636363636363</v>
      </c>
      <c r="EB203" s="57">
        <v>333.13793103448273</v>
      </c>
      <c r="EC203" s="57">
        <f>Tabla25[[#This Row],[ROS_1DU_COR_COD_ROS_TG_NEG]]-Tabla25[[#This Row],[ROS_1DU_COR_COD_ESC_TG_NEG]]</f>
        <v>-144.16666666666669</v>
      </c>
      <c r="ED203" s="57">
        <f>Tabla25[[#This Row],[ROS_1DU_COR_COD_ROS_TG_NEU]]-Tabla25[[#This Row],[ROS_1DU_COR_COD_ESC_TG_NEU]]</f>
        <v>15.800000000000011</v>
      </c>
      <c r="EE203" s="57">
        <f>Tabla25[[#This Row],[ROS_1DU_COR_COD_ROS_TG_POS]]-Tabla25[[#This Row],[ROS_1DU_COR_COD_ESC_TG_POS]]</f>
        <v>-19</v>
      </c>
      <c r="EF203" s="57">
        <f>Tabla25[[#This Row],[ROS_1DU_COR_COD_ROS_TG_TOT]]-Tabla25[[#This Row],[ROS_1DU_COR_COD_ESC_TG_TOT]]</f>
        <v>-37.688888888888897</v>
      </c>
      <c r="EG203" s="57">
        <f>Tabla25[[#This Row],[ESC_1DU_COR_COD_ROS_TG_NEG]]-Tabla25[[#This Row],[ESC_1DU_COR_COD_ESC_TG_NEG]]</f>
        <v>-78.875</v>
      </c>
      <c r="EH203" s="57">
        <f>Tabla25[[#This Row],[ESC_1DU_COR_COD_ROS_TG_NEU]]-Tabla25[[#This Row],[ESC_1DU_COR_COD_ESC_TG_NEU]]</f>
        <v>-90.357142857142861</v>
      </c>
      <c r="EI203" s="57">
        <f>Tabla25[[#This Row],[ESC_1DU_COR_COD_ROS_TG_POS]]-Tabla25[[#This Row],[ESC_1DU_COR_COD_ESC_TG_POS]]</f>
        <v>-81.571428571428584</v>
      </c>
      <c r="EJ203" s="57">
        <f>Tabla25[[#This Row],[ESC_1DU_COR_COD_ROS_TG_TOT]]-Tabla25[[#This Row],[ESC_1DU_COR_COD_ESC_TG_TOT]]</f>
        <v>-90.638888888888886</v>
      </c>
      <c r="EK203" s="57">
        <f>Tabla25[[#This Row],[PAS_1DU_COR_COD_ROS_TG_NEG]]-Tabla25[[#This Row],[PAS_1DU_COR_COD_ESC_TG_NEG]]</f>
        <v>-1.3000000000000114</v>
      </c>
      <c r="EL203" s="57">
        <f>Tabla25[[#This Row],[PAS_1DU_COR_COD_ROS_TG_NEU]]-Tabla25[[#This Row],[PAS_1DU_COR_COD_ESC_TG_NEU]]</f>
        <v>15.034090909090935</v>
      </c>
      <c r="EM203" s="57">
        <f>Tabla25[[#This Row],[PAS_1DU_COR_COD_ROS_TG_POS]]-Tabla25[[#This Row],[PAS_1DU_COR_COD_ESC_TG_POS]]</f>
        <v>6.988636363636374</v>
      </c>
      <c r="EN203" s="57">
        <f>Tabla25[[#This Row],[PAS_1DU_COR_COD_ROS_TG_TOT]]-Tabla25[[#This Row],[PAS_1DU_COR_COD_ESC_TG_TOT]]</f>
        <v>3.0049261083744341</v>
      </c>
    </row>
    <row r="204" spans="1:144" x14ac:dyDescent="0.3">
      <c r="A204" s="2" t="s">
        <v>201</v>
      </c>
      <c r="B204" s="2">
        <v>60</v>
      </c>
      <c r="C204" s="2">
        <v>1</v>
      </c>
      <c r="D204" s="2">
        <v>62</v>
      </c>
      <c r="E204" s="19">
        <v>3.3</v>
      </c>
      <c r="F204" s="19">
        <v>981.88235294117646</v>
      </c>
      <c r="G204" s="19">
        <v>3.65</v>
      </c>
      <c r="H204" s="19">
        <v>952.22222222222217</v>
      </c>
      <c r="I204" s="19">
        <v>4.1500000000000004</v>
      </c>
      <c r="J204" s="19">
        <v>1096.9444444444443</v>
      </c>
      <c r="K204" s="19">
        <v>3.7</v>
      </c>
      <c r="L204" s="19">
        <v>1010.8867924528302</v>
      </c>
      <c r="M204" s="21">
        <v>3.9</v>
      </c>
      <c r="N204" s="21">
        <v>1144.625</v>
      </c>
      <c r="O204" s="21">
        <v>3.25</v>
      </c>
      <c r="P204" s="21">
        <v>1118.9285714285713</v>
      </c>
      <c r="Q204" s="21">
        <v>3.5</v>
      </c>
      <c r="R204" s="21">
        <v>975</v>
      </c>
      <c r="S204" s="21">
        <v>3.55</v>
      </c>
      <c r="T204" s="21">
        <v>1073.5208333333333</v>
      </c>
      <c r="U204" s="22">
        <v>5</v>
      </c>
      <c r="V204" s="22">
        <v>1288.6666666666667</v>
      </c>
      <c r="W204" s="22">
        <v>5.0999999999999996</v>
      </c>
      <c r="X204" s="22">
        <v>1340.7</v>
      </c>
      <c r="Y204" s="22">
        <v>4.2</v>
      </c>
      <c r="Z204" s="22">
        <v>1331.8888888888889</v>
      </c>
      <c r="AA204" s="22">
        <v>4.7586206896551726</v>
      </c>
      <c r="AB204" s="22">
        <v>1321.1428571428571</v>
      </c>
      <c r="AC204" s="24">
        <v>3.3333333333333335</v>
      </c>
      <c r="AD204" s="24">
        <v>824.25</v>
      </c>
      <c r="AE204" s="24">
        <v>2</v>
      </c>
      <c r="AF204" s="24">
        <v>688.57142857142856</v>
      </c>
      <c r="AG204" s="24">
        <v>3.9</v>
      </c>
      <c r="AH204" s="24">
        <v>853.1</v>
      </c>
      <c r="AI204" s="24">
        <v>3.0689655172413794</v>
      </c>
      <c r="AJ204" s="24">
        <v>797.8</v>
      </c>
      <c r="AK204" s="26">
        <v>1.1111111111111112</v>
      </c>
      <c r="AL204" s="26">
        <v>425.16666666666669</v>
      </c>
      <c r="AM204" s="26">
        <v>2.2000000000000002</v>
      </c>
      <c r="AN204" s="26">
        <v>690.33333333333337</v>
      </c>
      <c r="AO204" s="26">
        <v>1.5</v>
      </c>
      <c r="AP204" s="26">
        <v>1079</v>
      </c>
      <c r="AQ204" s="26">
        <v>1.6296296296296295</v>
      </c>
      <c r="AR204" s="26">
        <v>666.72222222222217</v>
      </c>
      <c r="AS204" s="28">
        <v>6.333333333333333</v>
      </c>
      <c r="AT204" s="28">
        <v>1888.2222222222222</v>
      </c>
      <c r="AU204" s="28">
        <v>4.9000000000000004</v>
      </c>
      <c r="AV204" s="28">
        <v>1571.4</v>
      </c>
      <c r="AW204" s="28">
        <v>6.375</v>
      </c>
      <c r="AX204" s="28">
        <v>1658.375</v>
      </c>
      <c r="AY204" s="28">
        <v>5.8148148148148149</v>
      </c>
      <c r="AZ204" s="28">
        <v>1702.7777777777778</v>
      </c>
      <c r="BA204" s="33">
        <f>Tabla25[[#This Row],[ROS_NUM_COR_COD_ROS_TG_NEG]]-Tabla25[[#This Row],[PAS_NUM_COR_COD_ROS_TG_NEG]]</f>
        <v>2.4333333333333331</v>
      </c>
      <c r="BB204" s="33">
        <f>Tabla25[[#This Row],[ROS_DUR_COR_COD_ROS_TG_NEG]]-Tabla25[[#This Row],[PAS_DUR_COR_COD_ROS_TG_NEG]]</f>
        <v>743.59722222222217</v>
      </c>
      <c r="BC204" s="33">
        <f>Tabla25[[#This Row],[ROS_NUM_COR_COD_ROS_TG_NEU]]-Tabla25[[#This Row],[PAS_NUM_COR_COD_ROS_TG_NEU]]</f>
        <v>1.6500000000000004</v>
      </c>
      <c r="BD204" s="33">
        <f>Tabla25[[#This Row],[ROS_DUR_COR_COD_ROS_TG_NEU]]-Tabla25[[#This Row],[PAS_DUR_COR_COD_ROS_TG_NEU]]</f>
        <v>452.47142857142876</v>
      </c>
      <c r="BE204" s="33">
        <f>Tabla25[[#This Row],[ROS_NUM_COR_COD_ROS_TG_POS]]-Tabla25[[#This Row],[PAS_NUM_COR_COD_ROS_TG_POS]]</f>
        <v>2.875</v>
      </c>
      <c r="BF204" s="33">
        <f>Tabla25[[#This Row],[ROS_DUR_COR_COD_ROS_TG_POS]]-Tabla25[[#This Row],[PAS_DUR_COR_COD_ROS_TG_POS]]</f>
        <v>683.375</v>
      </c>
      <c r="BG204" s="33">
        <f>Tabla25[[#This Row],[ROS_NUM_COR_COD_ROS_TG_TOT]]-Tabla25[[#This Row],[PAS_NUM_COR_COD_ROS_TG_TOT]]</f>
        <v>2.2648148148148151</v>
      </c>
      <c r="BH204" s="33">
        <f>Tabla25[[#This Row],[ROS_DUR_COR_COD_ROS_TG_TOT]]-Tabla25[[#This Row],[PAS_DUR_COR_COD_ROS_TG_TOT]]</f>
        <v>629.25694444444457</v>
      </c>
      <c r="BI204" s="30">
        <f>Tabla25[[#This Row],[ROS_NUM_COR_COD_ESC_TG_NEG]]-Tabla25[[#This Row],[PAS_NUM_COR_COD_ESC_TG_NEG]]</f>
        <v>-2.1888888888888887</v>
      </c>
      <c r="BJ204" s="30">
        <f>Tabla25[[#This Row],[ROS_DUR_COR_COD_ESC_TG_NEG]]-Tabla25[[#This Row],[PAS_DUR_COR_COD_ESC_TG_NEG]]</f>
        <v>-556.71568627450984</v>
      </c>
      <c r="BK204" s="30">
        <f>Tabla25[[#This Row],[ROS_NUM_COR_COD_ESC_TG_NEU]]-Tabla25[[#This Row],[PAS_NUM_COR_COD_ESC_TG_NEU]]</f>
        <v>-1.4499999999999997</v>
      </c>
      <c r="BL204" s="30">
        <f>Tabla25[[#This Row],[ROS_DUR_COR_COD_ESC_TG_NEU]]-Tabla25[[#This Row],[PAS_DUR_COR_COD_ESC_TG_NEU]]</f>
        <v>-261.8888888888888</v>
      </c>
      <c r="BM204" s="30">
        <f>Tabla25[[#This Row],[ROS_NUM_COR_COD_ESC_TG_POS]]-Tabla25[[#This Row],[PAS_NUM_COR_COD_ESC_TG_POS]]</f>
        <v>-2.6500000000000004</v>
      </c>
      <c r="BN204" s="30">
        <f>Tabla25[[#This Row],[ROS_DUR_COR_COD_ESC_TG_POS]]-Tabla25[[#This Row],[PAS_DUR_COR_COD_ESC_TG_POS]]</f>
        <v>-17.944444444444343</v>
      </c>
      <c r="BO204" s="30">
        <f>Tabla25[[#This Row],[ROS_NUM_COR_COD_ESC_TG_TOT]]-Tabla25[[#This Row],[PAS_NUM_COR_COD_ESC_TG_TOT]]</f>
        <v>-2.0703703703703704</v>
      </c>
      <c r="BP204" s="30">
        <f>Tabla25[[#This Row],[ROS_DUR_COR_COD_ESC_TG_TOT]]-Tabla25[[#This Row],[PAS_DUR_COR_COD_ESC_TG_TOT]]</f>
        <v>-344.16457023060798</v>
      </c>
      <c r="BQ204" s="36">
        <f>Tabla25[[#This Row],[PAS_NUM_COR_COD_ROS_TG_NEG]]-Tabla25[[#This Row],[ESC_NUM_COR_COD_ROS_TG_NEG]]</f>
        <v>0.56666666666666643</v>
      </c>
      <c r="BR204" s="36">
        <f>Tabla25[[#This Row],[PAS_DUR_COR_COD_ROS_TG_NEG]]-Tabla25[[#This Row],[ESC_DUR_COR_COD_ROS_TG_NEG]]</f>
        <v>320.375</v>
      </c>
      <c r="BS204" s="36">
        <f>Tabla25[[#This Row],[PAS_NUM_COR_COD_ROS_TG_NEU]]-Tabla25[[#This Row],[ESC_NUM_COR_COD_ROS_TG_NEU]]</f>
        <v>1.25</v>
      </c>
      <c r="BT204" s="36">
        <f>Tabla25[[#This Row],[PAS_DUR_COR_COD_ROS_TG_NEU]]-Tabla25[[#This Row],[ESC_DUR_COR_COD_ROS_TG_NEU]]</f>
        <v>430.35714285714278</v>
      </c>
      <c r="BU204" s="36">
        <f>Tabla25[[#This Row],[PAS_NUM_COR_COD_ROS_TG_POS]]-Tabla25[[#This Row],[ESC_NUM_COR_COD_ROS_TG_POS]]</f>
        <v>-0.39999999999999991</v>
      </c>
      <c r="BV204" s="36">
        <f>Tabla25[[#This Row],[PAS_DUR_COR_COD_ROS_TG_POS]]-Tabla25[[#This Row],[ESC_DUR_COR_COD_ROS_TG_POS]]</f>
        <v>121.89999999999998</v>
      </c>
      <c r="BW204" s="36">
        <f>Tabla25[[#This Row],[PAS_NUM_COR_COD_ROS_TG_TOT]]-Tabla25[[#This Row],[ESC_NUM_COR_COD_ROS_TG_TOT]]</f>
        <v>0.48103448275862037</v>
      </c>
      <c r="BX204" s="36">
        <f>Tabla25[[#This Row],[PAS_DUR_COR_COD_ROS_TG_TOT]]-Tabla25[[#This Row],[ESC_DUR_COR_COD_ROS_TG_TOT]]</f>
        <v>275.7208333333333</v>
      </c>
      <c r="BY204" s="39">
        <f>Tabla25[[#This Row],[PAS_NUM_COR_COD_ESC_TG_NEG]]-Tabla25[[#This Row],[ESC_NUM_COR_COD_ESC_TG_NEG]]</f>
        <v>-1.7000000000000002</v>
      </c>
      <c r="BZ204" s="39">
        <f>Tabla25[[#This Row],[PAS_DUR_COR_COD_ESC_TG_NEG]]-Tabla25[[#This Row],[ESC_DUR_COR_COD_ESC_TG_NEG]]</f>
        <v>-306.78431372549028</v>
      </c>
      <c r="CA204" s="39">
        <f>Tabla25[[#This Row],[PAS_NUM_COR_COD_ESC_TG_NEU]]-Tabla25[[#This Row],[ESC_NUM_COR_COD_ESC_TG_NEU]]</f>
        <v>-1.4499999999999997</v>
      </c>
      <c r="CB204" s="39">
        <f>Tabla25[[#This Row],[PAS_DUR_COR_COD_ESC_TG_NEU]]-Tabla25[[#This Row],[ESC_DUR_COR_COD_ESC_TG_NEU]]</f>
        <v>-388.47777777777787</v>
      </c>
      <c r="CC204" s="39">
        <f>Tabla25[[#This Row],[PAS_NUM_COR_COD_ESC_TG_POS]]-Tabla25[[#This Row],[ESC_NUM_COR_COD_ESC_TG_POS]]</f>
        <v>-4.9999999999999822E-2</v>
      </c>
      <c r="CD204" s="39">
        <f>Tabla25[[#This Row],[PAS_DUR_COR_COD_ESC_TG_POS]]-Tabla25[[#This Row],[ESC_DUR_COR_COD_ESC_TG_POS]]</f>
        <v>-234.94444444444457</v>
      </c>
      <c r="CE204" s="39">
        <f>Tabla25[[#This Row],[PAS_NUM_COR_COD_ESC_TG_TOT]]-Tabla25[[#This Row],[ESC_NUM_COR_COD_ESC_TG_TOT]]</f>
        <v>-1.0586206896551724</v>
      </c>
      <c r="CF204" s="39">
        <f>Tabla25[[#This Row],[PAS_DUR_COR_COD_ESC_TG_TOT]]-Tabla25[[#This Row],[ESC_DUR_COR_COD_ESC_TG_TOT]]</f>
        <v>-310.25606469002696</v>
      </c>
      <c r="CG204" s="42">
        <f>Tabla25[[#This Row],[PAS_NUM_COR_COD_ROS_TG_NEG]]-Tabla25[[#This Row],[PAS_NUM_COR_COD_ESC_TG_NEG]]</f>
        <v>0.60000000000000009</v>
      </c>
      <c r="CH204" s="42">
        <f>Tabla25[[#This Row],[PAS_NUM_COR_COD_ROS_TG_NEU]]-Tabla25[[#This Row],[PAS_NUM_COR_COD_ESC_TG_NEU]]</f>
        <v>-0.39999999999999991</v>
      </c>
      <c r="CI204" s="42">
        <f>Tabla25[[#This Row],[PAS_NUM_COR_COD_ROS_TG_POS]]-Tabla25[[#This Row],[PAS_NUM_COR_COD_ESC_TG_POS]]</f>
        <v>-0.65000000000000036</v>
      </c>
      <c r="CJ204" s="42">
        <f>Tabla25[[#This Row],[PAS_NUM_COR_COD_ROS_TG_TOT]]-Tabla25[[#This Row],[PAS_NUM_COR_COD_ESC_TG_TOT]]</f>
        <v>-0.15000000000000036</v>
      </c>
      <c r="CK204" s="42">
        <f>Tabla25[[#This Row],[PAS_DUR_COR_COD_ROS_TG_NEG]]-Tabla25[[#This Row],[PAS_DUR_COR_COD_ESC_TG_NEG]]</f>
        <v>162.74264705882354</v>
      </c>
      <c r="CL204" s="42">
        <f>Tabla25[[#This Row],[PAS_DUR_COR_COD_ROS_TG_NEU]]-Tabla25[[#This Row],[PAS_DUR_COR_COD_ESC_TG_NEU]]</f>
        <v>166.70634920634916</v>
      </c>
      <c r="CM204" s="42">
        <f>Tabla25[[#This Row],[PAS_DUR_COR_COD_ROS_TG_POS]]-Tabla25[[#This Row],[PAS_DUR_COR_COD_ESC_TG_POS]]</f>
        <v>-121.94444444444434</v>
      </c>
      <c r="CN204" s="42">
        <f>Tabla25[[#This Row],[PAS_DUR_COR_COD_ROS_TG_TOT]]-Tabla25[[#This Row],[PAS_DUR_COR_COD_ESC_TG_TOT]]</f>
        <v>62.634040880503107</v>
      </c>
      <c r="CO204" s="44">
        <f>Tabla25[[#This Row],[ESC_NUM_COR_COD_ROS_TG_NEG]]-Tabla25[[#This Row],[ESC_NUM_COR_COD_ESC_TG_NEG]]</f>
        <v>-1.6666666666666665</v>
      </c>
      <c r="CP204" s="44">
        <f>Tabla25[[#This Row],[ESC_NUM_COR_COD_ROS_TG_NEU]]-Tabla25[[#This Row],[ESC_NUM_COR_COD_ESC_TG_NEU]]</f>
        <v>-3.0999999999999996</v>
      </c>
      <c r="CQ204" s="44">
        <f>Tabla25[[#This Row],[ESC_NUM_COR_COD_ROS_TG_POS]]-Tabla25[[#This Row],[ESC_NUM_COR_COD_ESC_TG_POS]]</f>
        <v>-0.30000000000000027</v>
      </c>
      <c r="CR204" s="44">
        <f>Tabla25[[#This Row],[ESC_NUM_COR_COD_ROS_TG_TOT]]-Tabla25[[#This Row],[ESC_NUM_COR_COD_ESC_TG_TOT]]</f>
        <v>-1.6896551724137931</v>
      </c>
      <c r="CS204" s="44">
        <f>Tabla25[[#This Row],[ESC_DUR_COR_COD_ROS_TG_NEG]]-Tabla25[[#This Row],[ESC_DUR_COR_COD_ESC_TG_NEG]]</f>
        <v>-464.41666666666674</v>
      </c>
      <c r="CT204" s="44">
        <f>Tabla25[[#This Row],[ESC_DUR_COR_COD_ROS_TG_NEU]]-Tabla25[[#This Row],[ESC_DUR_COR_COD_ESC_TG_NEU]]</f>
        <v>-652.12857142857149</v>
      </c>
      <c r="CU204" s="44">
        <f>Tabla25[[#This Row],[ESC_DUR_COR_COD_ROS_TG_POS]]-Tabla25[[#This Row],[ESC_DUR_COR_COD_ESC_TG_POS]]</f>
        <v>-478.78888888888889</v>
      </c>
      <c r="CV204" s="44">
        <f>Tabla25[[#This Row],[ESC_DUR_COR_COD_ROS_TG_TOT]]-Tabla25[[#This Row],[ESC_DUR_COR_COD_ESC_TG_TOT]]</f>
        <v>-523.34285714285716</v>
      </c>
      <c r="CW204" s="47">
        <f>Tabla25[[#This Row],[ROS_NUM_COR_COD_ROS_TG_NEG]]-Tabla25[[#This Row],[ROS_NUM_COR_COD_ESC_TG_NEG]]</f>
        <v>5.2222222222222214</v>
      </c>
      <c r="CX204" s="47">
        <f>Tabla25[[#This Row],[ROS_NUM_COR_COD_ROS_TG_NEU]]-Tabla25[[#This Row],[ROS_NUM_COR_COD_ESC_TG_NEU]]</f>
        <v>2.7</v>
      </c>
      <c r="CY204" s="47">
        <f>Tabla25[[#This Row],[ROS_NUM_COR_COD_ROS_TG_POS]]-Tabla25[[#This Row],[ROS_NUM_COR_COD_ESC_TG_POS]]</f>
        <v>4.875</v>
      </c>
      <c r="CZ204" s="47">
        <f>Tabla25[[#This Row],[ROS_NUM_COR_COD_ROS_TG_TOT]]-Tabla25[[#This Row],[ROS_NUM_COR_COD_ESC_TG_TOT]]</f>
        <v>4.1851851851851851</v>
      </c>
      <c r="DA204" s="47">
        <f>Tabla25[[#This Row],[ROS_DUR_COR_COD_ROS_TG_NEG]]-Tabla25[[#This Row],[ROS_DUR_COR_COD_ESC_TG_NEG]]</f>
        <v>1463.0555555555554</v>
      </c>
      <c r="DB204" s="47">
        <f>Tabla25[[#This Row],[ROS_DUR_COR_COD_ROS_TG_NEU]]-Tabla25[[#This Row],[ROS_DUR_COR_COD_ESC_TG_NEU]]</f>
        <v>881.06666666666672</v>
      </c>
      <c r="DC204" s="47">
        <f>Tabla25[[#This Row],[ROS_DUR_COR_COD_ROS_TG_POS]]-Tabla25[[#This Row],[ROS_DUR_COR_COD_ESC_TG_POS]]</f>
        <v>579.375</v>
      </c>
      <c r="DD204" s="47">
        <f>Tabla25[[#This Row],[ROS_DUR_COR_COD_ROS_TG_TOT]]-Tabla25[[#This Row],[ROS_DUR_COR_COD_ESC_TG_TOT]]</f>
        <v>1036.0555555555557</v>
      </c>
      <c r="DE204" s="57">
        <v>321.55555555555554</v>
      </c>
      <c r="DF204" s="57">
        <v>354.5</v>
      </c>
      <c r="DG204" s="57">
        <v>234.625</v>
      </c>
      <c r="DH204" s="57">
        <v>308</v>
      </c>
      <c r="DI204" s="57">
        <v>257</v>
      </c>
      <c r="DJ204" s="57">
        <v>321.88888888888891</v>
      </c>
      <c r="DK204" s="57">
        <v>377.33333333333331</v>
      </c>
      <c r="DL204" s="57">
        <v>309.5</v>
      </c>
      <c r="DM204" s="57">
        <v>210.625</v>
      </c>
      <c r="DN204" s="57">
        <v>274.42857142857144</v>
      </c>
      <c r="DO204" s="57">
        <v>226.8</v>
      </c>
      <c r="DP204" s="57">
        <v>234.96</v>
      </c>
      <c r="DQ204" s="57">
        <v>274</v>
      </c>
      <c r="DR204" s="57">
        <v>273.3</v>
      </c>
      <c r="DS204" s="57">
        <v>282.22222222222223</v>
      </c>
      <c r="DT204" s="57">
        <v>276.39285714285717</v>
      </c>
      <c r="DU204" s="57">
        <v>216.5625</v>
      </c>
      <c r="DV204" s="57">
        <v>232.92857142857142</v>
      </c>
      <c r="DW204" s="57">
        <v>273.66666666666669</v>
      </c>
      <c r="DX204" s="57">
        <v>242.75</v>
      </c>
      <c r="DY204" s="57">
        <v>275.88235294117646</v>
      </c>
      <c r="DZ204" s="57">
        <v>239.55555555555554</v>
      </c>
      <c r="EA204" s="57">
        <v>231.72222222222223</v>
      </c>
      <c r="EB204" s="57">
        <v>248.54716981132074</v>
      </c>
      <c r="EC204" s="57">
        <f>Tabla25[[#This Row],[ROS_1DU_COR_COD_ROS_TG_NEG]]-Tabla25[[#This Row],[ROS_1DU_COR_COD_ESC_TG_NEG]]</f>
        <v>64.555555555555543</v>
      </c>
      <c r="ED204" s="57">
        <f>Tabla25[[#This Row],[ROS_1DU_COR_COD_ROS_TG_NEU]]-Tabla25[[#This Row],[ROS_1DU_COR_COD_ESC_TG_NEU]]</f>
        <v>32.611111111111086</v>
      </c>
      <c r="EE204" s="57">
        <f>Tabla25[[#This Row],[ROS_1DU_COR_COD_ROS_TG_POS]]-Tabla25[[#This Row],[ROS_1DU_COR_COD_ESC_TG_POS]]</f>
        <v>-142.70833333333331</v>
      </c>
      <c r="EF204" s="57">
        <f>Tabla25[[#This Row],[ROS_1DU_COR_COD_ROS_TG_TOT]]-Tabla25[[#This Row],[ROS_1DU_COR_COD_ESC_TG_TOT]]</f>
        <v>-1.5</v>
      </c>
      <c r="EG204" s="57">
        <f>Tabla25[[#This Row],[ESC_1DU_COR_COD_ROS_TG_NEG]]-Tabla25[[#This Row],[ESC_1DU_COR_COD_ESC_TG_NEG]]</f>
        <v>-63.375</v>
      </c>
      <c r="EH204" s="57">
        <f>Tabla25[[#This Row],[ESC_1DU_COR_COD_ROS_TG_NEU]]-Tabla25[[#This Row],[ESC_1DU_COR_COD_ESC_TG_NEU]]</f>
        <v>1.1285714285714334</v>
      </c>
      <c r="EI204" s="57">
        <f>Tabla25[[#This Row],[ESC_1DU_COR_COD_ROS_TG_POS]]-Tabla25[[#This Row],[ESC_1DU_COR_COD_ESC_TG_POS]]</f>
        <v>-55.422222222222217</v>
      </c>
      <c r="EJ204" s="57">
        <f>Tabla25[[#This Row],[ESC_1DU_COR_COD_ROS_TG_TOT]]-Tabla25[[#This Row],[ESC_1DU_COR_COD_ESC_TG_TOT]]</f>
        <v>-41.432857142857159</v>
      </c>
      <c r="EK204" s="57">
        <f>Tabla25[[#This Row],[PAS_1DU_COR_COD_ROS_TG_NEG]]-Tabla25[[#This Row],[PAS_1DU_COR_COD_ESC_TG_NEG]]</f>
        <v>-59.319852941176464</v>
      </c>
      <c r="EL204" s="57">
        <f>Tabla25[[#This Row],[PAS_1DU_COR_COD_ROS_TG_NEU]]-Tabla25[[#This Row],[PAS_1DU_COR_COD_ESC_TG_NEU]]</f>
        <v>-6.6269841269841265</v>
      </c>
      <c r="EM204" s="57">
        <f>Tabla25[[#This Row],[PAS_1DU_COR_COD_ROS_TG_POS]]-Tabla25[[#This Row],[PAS_1DU_COR_COD_ESC_TG_POS]]</f>
        <v>41.944444444444457</v>
      </c>
      <c r="EN204" s="57">
        <f>Tabla25[[#This Row],[PAS_1DU_COR_COD_ROS_TG_TOT]]-Tabla25[[#This Row],[PAS_1DU_COR_COD_ESC_TG_TOT]]</f>
        <v>-5.7971698113207424</v>
      </c>
    </row>
    <row r="205" spans="1:144" x14ac:dyDescent="0.3">
      <c r="A205" s="4" t="s">
        <v>202</v>
      </c>
      <c r="B205" s="2">
        <v>60</v>
      </c>
      <c r="C205" s="2">
        <v>1</v>
      </c>
      <c r="D205" s="2">
        <v>61</v>
      </c>
      <c r="E205" s="19">
        <v>4</v>
      </c>
      <c r="F205" s="19">
        <v>1343.2142857142858</v>
      </c>
      <c r="G205" s="19">
        <v>3.35</v>
      </c>
      <c r="H205" s="19">
        <v>1054.0625</v>
      </c>
      <c r="I205" s="19">
        <v>3.45</v>
      </c>
      <c r="J205" s="19">
        <v>980.6875</v>
      </c>
      <c r="K205" s="19">
        <v>3.593220338983051</v>
      </c>
      <c r="L205" s="19">
        <v>1116.5434782608695</v>
      </c>
      <c r="M205" s="21">
        <v>2.5789473684210527</v>
      </c>
      <c r="N205" s="21">
        <v>1071.25</v>
      </c>
      <c r="O205" s="21">
        <v>3.5</v>
      </c>
      <c r="P205" s="21">
        <v>1131.625</v>
      </c>
      <c r="Q205" s="21">
        <v>3.55</v>
      </c>
      <c r="R205" s="21">
        <v>1120.3333333333333</v>
      </c>
      <c r="S205" s="21">
        <v>3.2203389830508473</v>
      </c>
      <c r="T205" s="21">
        <v>1110.8372093023256</v>
      </c>
      <c r="BA205" s="33">
        <f>Tabla25[[#This Row],[ROS_NUM_COR_COD_ROS_TG_NEG]]-Tabla25[[#This Row],[PAS_NUM_COR_COD_ROS_TG_NEG]]</f>
        <v>-2.5789473684210527</v>
      </c>
      <c r="BB205" s="33">
        <f>Tabla25[[#This Row],[ROS_DUR_COR_COD_ROS_TG_NEG]]-Tabla25[[#This Row],[PAS_DUR_COR_COD_ROS_TG_NEG]]</f>
        <v>-1071.25</v>
      </c>
      <c r="BC205" s="33">
        <f>Tabla25[[#This Row],[ROS_NUM_COR_COD_ROS_TG_NEU]]-Tabla25[[#This Row],[PAS_NUM_COR_COD_ROS_TG_NEU]]</f>
        <v>-3.5</v>
      </c>
      <c r="BD205" s="33">
        <f>Tabla25[[#This Row],[ROS_DUR_COR_COD_ROS_TG_NEU]]-Tabla25[[#This Row],[PAS_DUR_COR_COD_ROS_TG_NEU]]</f>
        <v>-1131.625</v>
      </c>
      <c r="BE205" s="33">
        <f>Tabla25[[#This Row],[ROS_NUM_COR_COD_ROS_TG_POS]]-Tabla25[[#This Row],[PAS_NUM_COR_COD_ROS_TG_POS]]</f>
        <v>-3.55</v>
      </c>
      <c r="BF205" s="33">
        <f>Tabla25[[#This Row],[ROS_DUR_COR_COD_ROS_TG_POS]]-Tabla25[[#This Row],[PAS_DUR_COR_COD_ROS_TG_POS]]</f>
        <v>-1120.3333333333333</v>
      </c>
      <c r="BG205" s="33">
        <f>Tabla25[[#This Row],[ROS_NUM_COR_COD_ROS_TG_TOT]]-Tabla25[[#This Row],[PAS_NUM_COR_COD_ROS_TG_TOT]]</f>
        <v>-3.2203389830508473</v>
      </c>
      <c r="BH205" s="33">
        <f>Tabla25[[#This Row],[ROS_DUR_COR_COD_ROS_TG_TOT]]-Tabla25[[#This Row],[PAS_DUR_COR_COD_ROS_TG_TOT]]</f>
        <v>-1110.8372093023256</v>
      </c>
      <c r="BI205" s="30">
        <f>Tabla25[[#This Row],[ROS_NUM_COR_COD_ESC_TG_NEG]]-Tabla25[[#This Row],[PAS_NUM_COR_COD_ESC_TG_NEG]]</f>
        <v>-4</v>
      </c>
      <c r="BJ205" s="30">
        <f>Tabla25[[#This Row],[ROS_DUR_COR_COD_ESC_TG_NEG]]-Tabla25[[#This Row],[PAS_DUR_COR_COD_ESC_TG_NEG]]</f>
        <v>-1343.2142857142858</v>
      </c>
      <c r="BK205" s="30">
        <f>Tabla25[[#This Row],[ROS_NUM_COR_COD_ESC_TG_NEU]]-Tabla25[[#This Row],[PAS_NUM_COR_COD_ESC_TG_NEU]]</f>
        <v>-3.35</v>
      </c>
      <c r="BL205" s="30">
        <f>Tabla25[[#This Row],[ROS_DUR_COR_COD_ESC_TG_NEU]]-Tabla25[[#This Row],[PAS_DUR_COR_COD_ESC_TG_NEU]]</f>
        <v>-1054.0625</v>
      </c>
      <c r="BM205" s="30">
        <f>Tabla25[[#This Row],[ROS_NUM_COR_COD_ESC_TG_POS]]-Tabla25[[#This Row],[PAS_NUM_COR_COD_ESC_TG_POS]]</f>
        <v>-3.45</v>
      </c>
      <c r="BN205" s="30">
        <f>Tabla25[[#This Row],[ROS_DUR_COR_COD_ESC_TG_POS]]-Tabla25[[#This Row],[PAS_DUR_COR_COD_ESC_TG_POS]]</f>
        <v>-980.6875</v>
      </c>
      <c r="BO205" s="30">
        <f>Tabla25[[#This Row],[ROS_NUM_COR_COD_ESC_TG_TOT]]-Tabla25[[#This Row],[PAS_NUM_COR_COD_ESC_TG_TOT]]</f>
        <v>-3.593220338983051</v>
      </c>
      <c r="BP205" s="30">
        <f>Tabla25[[#This Row],[ROS_DUR_COR_COD_ESC_TG_TOT]]-Tabla25[[#This Row],[PAS_DUR_COR_COD_ESC_TG_TOT]]</f>
        <v>-1116.5434782608695</v>
      </c>
      <c r="BQ205" s="36">
        <f>Tabla25[[#This Row],[PAS_NUM_COR_COD_ROS_TG_NEG]]-Tabla25[[#This Row],[ESC_NUM_COR_COD_ROS_TG_NEG]]</f>
        <v>2.5789473684210527</v>
      </c>
      <c r="BR205" s="36">
        <f>Tabla25[[#This Row],[PAS_DUR_COR_COD_ROS_TG_NEG]]-Tabla25[[#This Row],[ESC_DUR_COR_COD_ROS_TG_NEG]]</f>
        <v>1071.25</v>
      </c>
      <c r="BS205" s="36">
        <f>Tabla25[[#This Row],[PAS_NUM_COR_COD_ROS_TG_NEU]]-Tabla25[[#This Row],[ESC_NUM_COR_COD_ROS_TG_NEU]]</f>
        <v>3.5</v>
      </c>
      <c r="BT205" s="36">
        <f>Tabla25[[#This Row],[PAS_DUR_COR_COD_ROS_TG_NEU]]-Tabla25[[#This Row],[ESC_DUR_COR_COD_ROS_TG_NEU]]</f>
        <v>1131.625</v>
      </c>
      <c r="BU205" s="36">
        <f>Tabla25[[#This Row],[PAS_NUM_COR_COD_ROS_TG_POS]]-Tabla25[[#This Row],[ESC_NUM_COR_COD_ROS_TG_POS]]</f>
        <v>3.55</v>
      </c>
      <c r="BV205" s="36">
        <f>Tabla25[[#This Row],[PAS_DUR_COR_COD_ROS_TG_POS]]-Tabla25[[#This Row],[ESC_DUR_COR_COD_ROS_TG_POS]]</f>
        <v>1120.3333333333333</v>
      </c>
      <c r="BW205" s="36">
        <f>Tabla25[[#This Row],[PAS_NUM_COR_COD_ROS_TG_TOT]]-Tabla25[[#This Row],[ESC_NUM_COR_COD_ROS_TG_TOT]]</f>
        <v>3.2203389830508473</v>
      </c>
      <c r="BX205" s="36">
        <f>Tabla25[[#This Row],[PAS_DUR_COR_COD_ROS_TG_TOT]]-Tabla25[[#This Row],[ESC_DUR_COR_COD_ROS_TG_TOT]]</f>
        <v>1110.8372093023256</v>
      </c>
      <c r="BY205" s="39">
        <f>Tabla25[[#This Row],[PAS_NUM_COR_COD_ESC_TG_NEG]]-Tabla25[[#This Row],[ESC_NUM_COR_COD_ESC_TG_NEG]]</f>
        <v>4</v>
      </c>
      <c r="BZ205" s="39">
        <f>Tabla25[[#This Row],[PAS_DUR_COR_COD_ESC_TG_NEG]]-Tabla25[[#This Row],[ESC_DUR_COR_COD_ESC_TG_NEG]]</f>
        <v>1343.2142857142858</v>
      </c>
      <c r="CA205" s="39">
        <f>Tabla25[[#This Row],[PAS_NUM_COR_COD_ESC_TG_NEU]]-Tabla25[[#This Row],[ESC_NUM_COR_COD_ESC_TG_NEU]]</f>
        <v>3.35</v>
      </c>
      <c r="CB205" s="39">
        <f>Tabla25[[#This Row],[PAS_DUR_COR_COD_ESC_TG_NEU]]-Tabla25[[#This Row],[ESC_DUR_COR_COD_ESC_TG_NEU]]</f>
        <v>1054.0625</v>
      </c>
      <c r="CC205" s="39">
        <f>Tabla25[[#This Row],[PAS_NUM_COR_COD_ESC_TG_POS]]-Tabla25[[#This Row],[ESC_NUM_COR_COD_ESC_TG_POS]]</f>
        <v>3.45</v>
      </c>
      <c r="CD205" s="39">
        <f>Tabla25[[#This Row],[PAS_DUR_COR_COD_ESC_TG_POS]]-Tabla25[[#This Row],[ESC_DUR_COR_COD_ESC_TG_POS]]</f>
        <v>980.6875</v>
      </c>
      <c r="CE205" s="39">
        <f>Tabla25[[#This Row],[PAS_NUM_COR_COD_ESC_TG_TOT]]-Tabla25[[#This Row],[ESC_NUM_COR_COD_ESC_TG_TOT]]</f>
        <v>3.593220338983051</v>
      </c>
      <c r="CF205" s="39">
        <f>Tabla25[[#This Row],[PAS_DUR_COR_COD_ESC_TG_TOT]]-Tabla25[[#This Row],[ESC_DUR_COR_COD_ESC_TG_TOT]]</f>
        <v>1116.5434782608695</v>
      </c>
      <c r="CG205" s="42">
        <f>Tabla25[[#This Row],[PAS_NUM_COR_COD_ROS_TG_NEG]]-Tabla25[[#This Row],[PAS_NUM_COR_COD_ESC_TG_NEG]]</f>
        <v>-1.4210526315789473</v>
      </c>
      <c r="CH205" s="42">
        <f>Tabla25[[#This Row],[PAS_NUM_COR_COD_ROS_TG_NEU]]-Tabla25[[#This Row],[PAS_NUM_COR_COD_ESC_TG_NEU]]</f>
        <v>0.14999999999999991</v>
      </c>
      <c r="CI205" s="42">
        <f>Tabla25[[#This Row],[PAS_NUM_COR_COD_ROS_TG_POS]]-Tabla25[[#This Row],[PAS_NUM_COR_COD_ESC_TG_POS]]</f>
        <v>9.9999999999999645E-2</v>
      </c>
      <c r="CJ205" s="42">
        <f>Tabla25[[#This Row],[PAS_NUM_COR_COD_ROS_TG_TOT]]-Tabla25[[#This Row],[PAS_NUM_COR_COD_ESC_TG_TOT]]</f>
        <v>-0.37288135593220373</v>
      </c>
      <c r="CK205" s="42">
        <f>Tabla25[[#This Row],[PAS_DUR_COR_COD_ROS_TG_NEG]]-Tabla25[[#This Row],[PAS_DUR_COR_COD_ESC_TG_NEG]]</f>
        <v>-271.96428571428578</v>
      </c>
      <c r="CL205" s="42">
        <f>Tabla25[[#This Row],[PAS_DUR_COR_COD_ROS_TG_NEU]]-Tabla25[[#This Row],[PAS_DUR_COR_COD_ESC_TG_NEU]]</f>
        <v>77.5625</v>
      </c>
      <c r="CM205" s="42">
        <f>Tabla25[[#This Row],[PAS_DUR_COR_COD_ROS_TG_POS]]-Tabla25[[#This Row],[PAS_DUR_COR_COD_ESC_TG_POS]]</f>
        <v>139.64583333333326</v>
      </c>
      <c r="CN205" s="42">
        <f>Tabla25[[#This Row],[PAS_DUR_COR_COD_ROS_TG_TOT]]-Tabla25[[#This Row],[PAS_DUR_COR_COD_ESC_TG_TOT]]</f>
        <v>-5.7062689585438875</v>
      </c>
      <c r="CO205" s="44">
        <f>Tabla25[[#This Row],[ESC_NUM_COR_COD_ROS_TG_NEG]]-Tabla25[[#This Row],[ESC_NUM_COR_COD_ESC_TG_NEG]]</f>
        <v>0</v>
      </c>
      <c r="CP205" s="44">
        <f>Tabla25[[#This Row],[ESC_NUM_COR_COD_ROS_TG_NEU]]-Tabla25[[#This Row],[ESC_NUM_COR_COD_ESC_TG_NEU]]</f>
        <v>0</v>
      </c>
      <c r="CQ205" s="44">
        <f>Tabla25[[#This Row],[ESC_NUM_COR_COD_ROS_TG_POS]]-Tabla25[[#This Row],[ESC_NUM_COR_COD_ESC_TG_POS]]</f>
        <v>0</v>
      </c>
      <c r="CR205" s="44">
        <f>Tabla25[[#This Row],[ESC_NUM_COR_COD_ROS_TG_TOT]]-Tabla25[[#This Row],[ESC_NUM_COR_COD_ESC_TG_TOT]]</f>
        <v>0</v>
      </c>
      <c r="CS205" s="44">
        <f>Tabla25[[#This Row],[ESC_DUR_COR_COD_ROS_TG_NEG]]-Tabla25[[#This Row],[ESC_DUR_COR_COD_ESC_TG_NEG]]</f>
        <v>0</v>
      </c>
      <c r="CT205" s="44">
        <f>Tabla25[[#This Row],[ESC_DUR_COR_COD_ROS_TG_NEU]]-Tabla25[[#This Row],[ESC_DUR_COR_COD_ESC_TG_NEU]]</f>
        <v>0</v>
      </c>
      <c r="CU205" s="44">
        <f>Tabla25[[#This Row],[ESC_DUR_COR_COD_ROS_TG_POS]]-Tabla25[[#This Row],[ESC_DUR_COR_COD_ESC_TG_POS]]</f>
        <v>0</v>
      </c>
      <c r="CV205" s="44">
        <f>Tabla25[[#This Row],[ESC_DUR_COR_COD_ROS_TG_TOT]]-Tabla25[[#This Row],[ESC_DUR_COR_COD_ESC_TG_TOT]]</f>
        <v>0</v>
      </c>
      <c r="CW205" s="47">
        <f>Tabla25[[#This Row],[ROS_NUM_COR_COD_ROS_TG_NEG]]-Tabla25[[#This Row],[ROS_NUM_COR_COD_ESC_TG_NEG]]</f>
        <v>0</v>
      </c>
      <c r="CX205" s="47">
        <f>Tabla25[[#This Row],[ROS_NUM_COR_COD_ROS_TG_NEU]]-Tabla25[[#This Row],[ROS_NUM_COR_COD_ESC_TG_NEU]]</f>
        <v>0</v>
      </c>
      <c r="CY205" s="47">
        <f>Tabla25[[#This Row],[ROS_NUM_COR_COD_ROS_TG_POS]]-Tabla25[[#This Row],[ROS_NUM_COR_COD_ESC_TG_POS]]</f>
        <v>0</v>
      </c>
      <c r="CZ205" s="47">
        <f>Tabla25[[#This Row],[ROS_NUM_COR_COD_ROS_TG_TOT]]-Tabla25[[#This Row],[ROS_NUM_COR_COD_ESC_TG_TOT]]</f>
        <v>0</v>
      </c>
      <c r="DA205" s="47">
        <f>Tabla25[[#This Row],[ROS_DUR_COR_COD_ROS_TG_NEG]]-Tabla25[[#This Row],[ROS_DUR_COR_COD_ESC_TG_NEG]]</f>
        <v>0</v>
      </c>
      <c r="DB205" s="47">
        <f>Tabla25[[#This Row],[ROS_DUR_COR_COD_ROS_TG_NEU]]-Tabla25[[#This Row],[ROS_DUR_COR_COD_ESC_TG_NEU]]</f>
        <v>0</v>
      </c>
      <c r="DC205" s="47">
        <f>Tabla25[[#This Row],[ROS_DUR_COR_COD_ROS_TG_POS]]-Tabla25[[#This Row],[ROS_DUR_COR_COD_ESC_TG_POS]]</f>
        <v>0</v>
      </c>
      <c r="DD205" s="47">
        <f>Tabla25[[#This Row],[ROS_DUR_COR_COD_ROS_TG_TOT]]-Tabla25[[#This Row],[ROS_DUR_COR_COD_ESC_TG_TOT]]</f>
        <v>0</v>
      </c>
      <c r="DE205" s="57"/>
      <c r="DF205" s="57"/>
      <c r="DG205" s="57"/>
      <c r="DH205" s="57"/>
      <c r="DI205" s="57"/>
      <c r="DJ205" s="57"/>
      <c r="DK205" s="57"/>
      <c r="DL205" s="57"/>
      <c r="DM205" s="57"/>
      <c r="DN205" s="57"/>
      <c r="DO205" s="57"/>
      <c r="DP205" s="57"/>
      <c r="DQ205" s="57"/>
      <c r="DR205" s="57"/>
      <c r="DS205" s="57"/>
      <c r="DT205" s="57"/>
      <c r="DU205" s="57">
        <v>261.58333333333331</v>
      </c>
      <c r="DV205" s="57">
        <v>245.625</v>
      </c>
      <c r="DW205" s="57">
        <v>188.4</v>
      </c>
      <c r="DX205" s="57">
        <v>230.11627906976744</v>
      </c>
      <c r="DY205" s="57">
        <v>232.92857142857142</v>
      </c>
      <c r="DZ205" s="57">
        <v>196.8125</v>
      </c>
      <c r="EA205" s="57">
        <v>192.375</v>
      </c>
      <c r="EB205" s="57">
        <v>206.2608695652174</v>
      </c>
      <c r="EC205" s="57">
        <f>Tabla25[[#This Row],[ROS_1DU_COR_COD_ROS_TG_NEG]]-Tabla25[[#This Row],[ROS_1DU_COR_COD_ESC_TG_NEG]]</f>
        <v>0</v>
      </c>
      <c r="ED205" s="57">
        <f>Tabla25[[#This Row],[ROS_1DU_COR_COD_ROS_TG_NEU]]-Tabla25[[#This Row],[ROS_1DU_COR_COD_ESC_TG_NEU]]</f>
        <v>0</v>
      </c>
      <c r="EE205" s="57">
        <f>Tabla25[[#This Row],[ROS_1DU_COR_COD_ROS_TG_POS]]-Tabla25[[#This Row],[ROS_1DU_COR_COD_ESC_TG_POS]]</f>
        <v>0</v>
      </c>
      <c r="EF205" s="57">
        <f>Tabla25[[#This Row],[ROS_1DU_COR_COD_ROS_TG_TOT]]-Tabla25[[#This Row],[ROS_1DU_COR_COD_ESC_TG_TOT]]</f>
        <v>0</v>
      </c>
      <c r="EG205" s="57">
        <f>Tabla25[[#This Row],[ESC_1DU_COR_COD_ROS_TG_NEG]]-Tabla25[[#This Row],[ESC_1DU_COR_COD_ESC_TG_NEG]]</f>
        <v>0</v>
      </c>
      <c r="EH205" s="57">
        <f>Tabla25[[#This Row],[ESC_1DU_COR_COD_ROS_TG_NEU]]-Tabla25[[#This Row],[ESC_1DU_COR_COD_ESC_TG_NEU]]</f>
        <v>0</v>
      </c>
      <c r="EI205" s="57">
        <f>Tabla25[[#This Row],[ESC_1DU_COR_COD_ROS_TG_POS]]-Tabla25[[#This Row],[ESC_1DU_COR_COD_ESC_TG_POS]]</f>
        <v>0</v>
      </c>
      <c r="EJ205" s="57">
        <f>Tabla25[[#This Row],[ESC_1DU_COR_COD_ROS_TG_TOT]]-Tabla25[[#This Row],[ESC_1DU_COR_COD_ESC_TG_TOT]]</f>
        <v>0</v>
      </c>
      <c r="EK205" s="57">
        <f>Tabla25[[#This Row],[PAS_1DU_COR_COD_ROS_TG_NEG]]-Tabla25[[#This Row],[PAS_1DU_COR_COD_ESC_TG_NEG]]</f>
        <v>28.654761904761898</v>
      </c>
      <c r="EL205" s="57">
        <f>Tabla25[[#This Row],[PAS_1DU_COR_COD_ROS_TG_NEU]]-Tabla25[[#This Row],[PAS_1DU_COR_COD_ESC_TG_NEU]]</f>
        <v>48.8125</v>
      </c>
      <c r="EM205" s="57">
        <f>Tabla25[[#This Row],[PAS_1DU_COR_COD_ROS_TG_POS]]-Tabla25[[#This Row],[PAS_1DU_COR_COD_ESC_TG_POS]]</f>
        <v>-3.9749999999999943</v>
      </c>
      <c r="EN205" s="57">
        <f>Tabla25[[#This Row],[PAS_1DU_COR_COD_ROS_TG_TOT]]-Tabla25[[#This Row],[PAS_1DU_COR_COD_ESC_TG_TOT]]</f>
        <v>23.855409504550039</v>
      </c>
    </row>
    <row r="206" spans="1:144" x14ac:dyDescent="0.3">
      <c r="A206" s="2" t="s">
        <v>203</v>
      </c>
      <c r="B206" s="2">
        <v>60</v>
      </c>
      <c r="C206" s="2">
        <v>1</v>
      </c>
      <c r="D206" s="2">
        <v>67</v>
      </c>
      <c r="E206" s="19">
        <v>3.7</v>
      </c>
      <c r="F206" s="19">
        <v>1145.1333333333334</v>
      </c>
      <c r="G206" s="19">
        <v>2.8888888888888888</v>
      </c>
      <c r="H206" s="19">
        <v>1052.6666666666667</v>
      </c>
      <c r="I206" s="19">
        <v>2.8235294117647061</v>
      </c>
      <c r="J206" s="19">
        <v>862.84615384615381</v>
      </c>
      <c r="K206" s="19">
        <v>3.1636363636363636</v>
      </c>
      <c r="L206" s="19">
        <v>1025.6500000000001</v>
      </c>
      <c r="M206" s="21">
        <v>3.35</v>
      </c>
      <c r="N206" s="21">
        <v>764.36842105263156</v>
      </c>
      <c r="O206" s="21">
        <v>3</v>
      </c>
      <c r="P206" s="21">
        <v>755</v>
      </c>
      <c r="Q206" s="21">
        <v>4.3529411764705879</v>
      </c>
      <c r="R206" s="21">
        <v>1053.1333333333334</v>
      </c>
      <c r="S206" s="21">
        <v>3.5454545454545454</v>
      </c>
      <c r="T206" s="21">
        <v>848</v>
      </c>
      <c r="U206" s="22">
        <v>2.1428571428571428</v>
      </c>
      <c r="V206" s="22">
        <v>1242.3333333333333</v>
      </c>
      <c r="W206" s="22">
        <v>2.6666666666666665</v>
      </c>
      <c r="X206" s="22">
        <v>771.16666666666663</v>
      </c>
      <c r="Y206" s="22">
        <v>4.333333333333333</v>
      </c>
      <c r="Z206" s="22">
        <v>828</v>
      </c>
      <c r="AA206" s="22">
        <v>3.12</v>
      </c>
      <c r="AB206" s="22">
        <v>878.11111111111109</v>
      </c>
      <c r="AC206" s="24">
        <v>3.7142857142857144</v>
      </c>
      <c r="AD206" s="24">
        <v>1043.1666666666667</v>
      </c>
      <c r="AE206" s="24">
        <v>3.2222222222222223</v>
      </c>
      <c r="AF206" s="24">
        <v>1091.6666666666667</v>
      </c>
      <c r="AG206" s="24">
        <v>1.2222222222222223</v>
      </c>
      <c r="AH206" s="24">
        <v>464.5</v>
      </c>
      <c r="AI206" s="24">
        <v>2.64</v>
      </c>
      <c r="AJ206" s="24">
        <v>916.6875</v>
      </c>
      <c r="AK206" s="26">
        <v>2.3333333333333335</v>
      </c>
      <c r="AL206" s="26">
        <v>585.28571428571433</v>
      </c>
      <c r="AM206" s="26">
        <v>1.7777777777777777</v>
      </c>
      <c r="AN206" s="26">
        <v>353.42857142857144</v>
      </c>
      <c r="AO206" s="26">
        <v>2.7</v>
      </c>
      <c r="AP206" s="26">
        <v>761.25</v>
      </c>
      <c r="AQ206" s="26">
        <v>2.2857142857142856</v>
      </c>
      <c r="AR206" s="26">
        <v>575.5</v>
      </c>
      <c r="AS206" s="28">
        <v>3.6666666666666665</v>
      </c>
      <c r="AT206" s="28">
        <v>742.77777777777783</v>
      </c>
      <c r="AU206" s="28">
        <v>4.333333333333333</v>
      </c>
      <c r="AV206" s="28">
        <v>1125</v>
      </c>
      <c r="AW206" s="28">
        <v>3</v>
      </c>
      <c r="AX206" s="28">
        <v>911.125</v>
      </c>
      <c r="AY206" s="28">
        <v>3.6428571428571428</v>
      </c>
      <c r="AZ206" s="28">
        <v>910.375</v>
      </c>
      <c r="BA206" s="33">
        <f>Tabla25[[#This Row],[ROS_NUM_COR_COD_ROS_TG_NEG]]-Tabla25[[#This Row],[PAS_NUM_COR_COD_ROS_TG_NEG]]</f>
        <v>0.31666666666666643</v>
      </c>
      <c r="BB206" s="33">
        <f>Tabla25[[#This Row],[ROS_DUR_COR_COD_ROS_TG_NEG]]-Tabla25[[#This Row],[PAS_DUR_COR_COD_ROS_TG_NEG]]</f>
        <v>-21.590643274853733</v>
      </c>
      <c r="BC206" s="33">
        <f>Tabla25[[#This Row],[ROS_NUM_COR_COD_ROS_TG_NEU]]-Tabla25[[#This Row],[PAS_NUM_COR_COD_ROS_TG_NEU]]</f>
        <v>1.333333333333333</v>
      </c>
      <c r="BD206" s="33">
        <f>Tabla25[[#This Row],[ROS_DUR_COR_COD_ROS_TG_NEU]]-Tabla25[[#This Row],[PAS_DUR_COR_COD_ROS_TG_NEU]]</f>
        <v>370</v>
      </c>
      <c r="BE206" s="33">
        <f>Tabla25[[#This Row],[ROS_NUM_COR_COD_ROS_TG_POS]]-Tabla25[[#This Row],[PAS_NUM_COR_COD_ROS_TG_POS]]</f>
        <v>-1.3529411764705879</v>
      </c>
      <c r="BF206" s="33">
        <f>Tabla25[[#This Row],[ROS_DUR_COR_COD_ROS_TG_POS]]-Tabla25[[#This Row],[PAS_DUR_COR_COD_ROS_TG_POS]]</f>
        <v>-142.00833333333344</v>
      </c>
      <c r="BG206" s="33">
        <f>Tabla25[[#This Row],[ROS_NUM_COR_COD_ROS_TG_TOT]]-Tabla25[[#This Row],[PAS_NUM_COR_COD_ROS_TG_TOT]]</f>
        <v>9.740259740259738E-2</v>
      </c>
      <c r="BH206" s="33">
        <f>Tabla25[[#This Row],[ROS_DUR_COR_COD_ROS_TG_TOT]]-Tabla25[[#This Row],[PAS_DUR_COR_COD_ROS_TG_TOT]]</f>
        <v>62.375</v>
      </c>
      <c r="BI206" s="30">
        <f>Tabla25[[#This Row],[ROS_NUM_COR_COD_ESC_TG_NEG]]-Tabla25[[#This Row],[PAS_NUM_COR_COD_ESC_TG_NEG]]</f>
        <v>-1.3666666666666667</v>
      </c>
      <c r="BJ206" s="30">
        <f>Tabla25[[#This Row],[ROS_DUR_COR_COD_ESC_TG_NEG]]-Tabla25[[#This Row],[PAS_DUR_COR_COD_ESC_TG_NEG]]</f>
        <v>-559.84761904761911</v>
      </c>
      <c r="BK206" s="30">
        <f>Tabla25[[#This Row],[ROS_NUM_COR_COD_ESC_TG_NEU]]-Tabla25[[#This Row],[PAS_NUM_COR_COD_ESC_TG_NEU]]</f>
        <v>-1.1111111111111112</v>
      </c>
      <c r="BL206" s="30">
        <f>Tabla25[[#This Row],[ROS_DUR_COR_COD_ESC_TG_NEU]]-Tabla25[[#This Row],[PAS_DUR_COR_COD_ESC_TG_NEU]]</f>
        <v>-699.2380952380953</v>
      </c>
      <c r="BM206" s="30">
        <f>Tabla25[[#This Row],[ROS_NUM_COR_COD_ESC_TG_POS]]-Tabla25[[#This Row],[PAS_NUM_COR_COD_ESC_TG_POS]]</f>
        <v>-0.12352941176470589</v>
      </c>
      <c r="BN206" s="30">
        <f>Tabla25[[#This Row],[ROS_DUR_COR_COD_ESC_TG_POS]]-Tabla25[[#This Row],[PAS_DUR_COR_COD_ESC_TG_POS]]</f>
        <v>-101.59615384615381</v>
      </c>
      <c r="BO206" s="30">
        <f>Tabla25[[#This Row],[ROS_NUM_COR_COD_ESC_TG_TOT]]-Tabla25[[#This Row],[PAS_NUM_COR_COD_ESC_TG_TOT]]</f>
        <v>-0.87792207792207799</v>
      </c>
      <c r="BP206" s="30">
        <f>Tabla25[[#This Row],[ROS_DUR_COR_COD_ESC_TG_TOT]]-Tabla25[[#This Row],[PAS_DUR_COR_COD_ESC_TG_TOT]]</f>
        <v>-450.15000000000009</v>
      </c>
      <c r="BQ206" s="36">
        <f>Tabla25[[#This Row],[PAS_NUM_COR_COD_ROS_TG_NEG]]-Tabla25[[#This Row],[ESC_NUM_COR_COD_ROS_TG_NEG]]</f>
        <v>-0.36428571428571432</v>
      </c>
      <c r="BR206" s="36">
        <f>Tabla25[[#This Row],[PAS_DUR_COR_COD_ROS_TG_NEG]]-Tabla25[[#This Row],[ESC_DUR_COR_COD_ROS_TG_NEG]]</f>
        <v>-278.79824561403518</v>
      </c>
      <c r="BS206" s="36">
        <f>Tabla25[[#This Row],[PAS_NUM_COR_COD_ROS_TG_NEU]]-Tabla25[[#This Row],[ESC_NUM_COR_COD_ROS_TG_NEU]]</f>
        <v>-0.22222222222222232</v>
      </c>
      <c r="BT206" s="36">
        <f>Tabla25[[#This Row],[PAS_DUR_COR_COD_ROS_TG_NEU]]-Tabla25[[#This Row],[ESC_DUR_COR_COD_ROS_TG_NEU]]</f>
        <v>-336.66666666666674</v>
      </c>
      <c r="BU206" s="36">
        <f>Tabla25[[#This Row],[PAS_NUM_COR_COD_ROS_TG_POS]]-Tabla25[[#This Row],[ESC_NUM_COR_COD_ROS_TG_POS]]</f>
        <v>3.1307189542483655</v>
      </c>
      <c r="BV206" s="36">
        <f>Tabla25[[#This Row],[PAS_DUR_COR_COD_ROS_TG_POS]]-Tabla25[[#This Row],[ESC_DUR_COR_COD_ROS_TG_POS]]</f>
        <v>588.63333333333344</v>
      </c>
      <c r="BW206" s="36">
        <f>Tabla25[[#This Row],[PAS_NUM_COR_COD_ROS_TG_TOT]]-Tabla25[[#This Row],[ESC_NUM_COR_COD_ROS_TG_TOT]]</f>
        <v>0.90545454545454529</v>
      </c>
      <c r="BX206" s="36">
        <f>Tabla25[[#This Row],[PAS_DUR_COR_COD_ROS_TG_TOT]]-Tabla25[[#This Row],[ESC_DUR_COR_COD_ROS_TG_TOT]]</f>
        <v>-68.6875</v>
      </c>
      <c r="BY206" s="39">
        <f>Tabla25[[#This Row],[PAS_NUM_COR_COD_ESC_TG_NEG]]-Tabla25[[#This Row],[ESC_NUM_COR_COD_ESC_TG_NEG]]</f>
        <v>1.5571428571428574</v>
      </c>
      <c r="BZ206" s="39">
        <f>Tabla25[[#This Row],[PAS_DUR_COR_COD_ESC_TG_NEG]]-Tabla25[[#This Row],[ESC_DUR_COR_COD_ESC_TG_NEG]]</f>
        <v>-97.199999999999818</v>
      </c>
      <c r="CA206" s="39">
        <f>Tabla25[[#This Row],[PAS_NUM_COR_COD_ESC_TG_NEU]]-Tabla25[[#This Row],[ESC_NUM_COR_COD_ESC_TG_NEU]]</f>
        <v>0.22222222222222232</v>
      </c>
      <c r="CB206" s="39">
        <f>Tabla25[[#This Row],[PAS_DUR_COR_COD_ESC_TG_NEU]]-Tabla25[[#This Row],[ESC_DUR_COR_COD_ESC_TG_NEU]]</f>
        <v>281.50000000000011</v>
      </c>
      <c r="CC206" s="39">
        <f>Tabla25[[#This Row],[PAS_NUM_COR_COD_ESC_TG_POS]]-Tabla25[[#This Row],[ESC_NUM_COR_COD_ESC_TG_POS]]</f>
        <v>-1.509803921568627</v>
      </c>
      <c r="CD206" s="39">
        <f>Tabla25[[#This Row],[PAS_DUR_COR_COD_ESC_TG_POS]]-Tabla25[[#This Row],[ESC_DUR_COR_COD_ESC_TG_POS]]</f>
        <v>34.846153846153811</v>
      </c>
      <c r="CE206" s="39">
        <f>Tabla25[[#This Row],[PAS_NUM_COR_COD_ESC_TG_TOT]]-Tabla25[[#This Row],[ESC_NUM_COR_COD_ESC_TG_TOT]]</f>
        <v>4.3636363636363473E-2</v>
      </c>
      <c r="CF206" s="39">
        <f>Tabla25[[#This Row],[PAS_DUR_COR_COD_ESC_TG_TOT]]-Tabla25[[#This Row],[ESC_DUR_COR_COD_ESC_TG_TOT]]</f>
        <v>147.53888888888901</v>
      </c>
      <c r="CG206" s="42">
        <f>Tabla25[[#This Row],[PAS_NUM_COR_COD_ROS_TG_NEG]]-Tabla25[[#This Row],[PAS_NUM_COR_COD_ESC_TG_NEG]]</f>
        <v>-0.35000000000000009</v>
      </c>
      <c r="CH206" s="42">
        <f>Tabla25[[#This Row],[PAS_NUM_COR_COD_ROS_TG_NEU]]-Tabla25[[#This Row],[PAS_NUM_COR_COD_ESC_TG_NEU]]</f>
        <v>0.11111111111111116</v>
      </c>
      <c r="CI206" s="42">
        <f>Tabla25[[#This Row],[PAS_NUM_COR_COD_ROS_TG_POS]]-Tabla25[[#This Row],[PAS_NUM_COR_COD_ESC_TG_POS]]</f>
        <v>1.5294117647058818</v>
      </c>
      <c r="CJ206" s="42">
        <f>Tabla25[[#This Row],[PAS_NUM_COR_COD_ROS_TG_TOT]]-Tabla25[[#This Row],[PAS_NUM_COR_COD_ESC_TG_TOT]]</f>
        <v>0.38181818181818183</v>
      </c>
      <c r="CK206" s="42">
        <f>Tabla25[[#This Row],[PAS_DUR_COR_COD_ROS_TG_NEG]]-Tabla25[[#This Row],[PAS_DUR_COR_COD_ESC_TG_NEG]]</f>
        <v>-380.76491228070188</v>
      </c>
      <c r="CL206" s="42">
        <f>Tabla25[[#This Row],[PAS_DUR_COR_COD_ROS_TG_NEU]]-Tabla25[[#This Row],[PAS_DUR_COR_COD_ESC_TG_NEU]]</f>
        <v>-297.66666666666674</v>
      </c>
      <c r="CM206" s="42">
        <f>Tabla25[[#This Row],[PAS_DUR_COR_COD_ROS_TG_POS]]-Tabla25[[#This Row],[PAS_DUR_COR_COD_ESC_TG_POS]]</f>
        <v>190.28717948717963</v>
      </c>
      <c r="CN206" s="42">
        <f>Tabla25[[#This Row],[PAS_DUR_COR_COD_ROS_TG_TOT]]-Tabla25[[#This Row],[PAS_DUR_COR_COD_ESC_TG_TOT]]</f>
        <v>-177.65000000000009</v>
      </c>
      <c r="CO206" s="44">
        <f>Tabla25[[#This Row],[ESC_NUM_COR_COD_ROS_TG_NEG]]-Tabla25[[#This Row],[ESC_NUM_COR_COD_ESC_TG_NEG]]</f>
        <v>1.5714285714285716</v>
      </c>
      <c r="CP206" s="44">
        <f>Tabla25[[#This Row],[ESC_NUM_COR_COD_ROS_TG_NEU]]-Tabla25[[#This Row],[ESC_NUM_COR_COD_ESC_TG_NEU]]</f>
        <v>0.5555555555555558</v>
      </c>
      <c r="CQ206" s="44">
        <f>Tabla25[[#This Row],[ESC_NUM_COR_COD_ROS_TG_POS]]-Tabla25[[#This Row],[ESC_NUM_COR_COD_ESC_TG_POS]]</f>
        <v>-3.1111111111111107</v>
      </c>
      <c r="CR206" s="44">
        <f>Tabla25[[#This Row],[ESC_NUM_COR_COD_ROS_TG_TOT]]-Tabla25[[#This Row],[ESC_NUM_COR_COD_ESC_TG_TOT]]</f>
        <v>-0.48</v>
      </c>
      <c r="CS206" s="44">
        <f>Tabla25[[#This Row],[ESC_DUR_COR_COD_ROS_TG_NEG]]-Tabla25[[#This Row],[ESC_DUR_COR_COD_ESC_TG_NEG]]</f>
        <v>-199.16666666666652</v>
      </c>
      <c r="CT206" s="44">
        <f>Tabla25[[#This Row],[ESC_DUR_COR_COD_ROS_TG_NEU]]-Tabla25[[#This Row],[ESC_DUR_COR_COD_ESC_TG_NEU]]</f>
        <v>320.50000000000011</v>
      </c>
      <c r="CU206" s="44">
        <f>Tabla25[[#This Row],[ESC_DUR_COR_COD_ROS_TG_POS]]-Tabla25[[#This Row],[ESC_DUR_COR_COD_ESC_TG_POS]]</f>
        <v>-363.5</v>
      </c>
      <c r="CV206" s="44">
        <f>Tabla25[[#This Row],[ESC_DUR_COR_COD_ROS_TG_TOT]]-Tabla25[[#This Row],[ESC_DUR_COR_COD_ESC_TG_TOT]]</f>
        <v>38.576388888888914</v>
      </c>
      <c r="CW206" s="47">
        <f>Tabla25[[#This Row],[ROS_NUM_COR_COD_ROS_TG_NEG]]-Tabla25[[#This Row],[ROS_NUM_COR_COD_ESC_TG_NEG]]</f>
        <v>1.333333333333333</v>
      </c>
      <c r="CX206" s="47">
        <f>Tabla25[[#This Row],[ROS_NUM_COR_COD_ROS_TG_NEU]]-Tabla25[[#This Row],[ROS_NUM_COR_COD_ESC_TG_NEU]]</f>
        <v>2.5555555555555554</v>
      </c>
      <c r="CY206" s="47">
        <f>Tabla25[[#This Row],[ROS_NUM_COR_COD_ROS_TG_POS]]-Tabla25[[#This Row],[ROS_NUM_COR_COD_ESC_TG_POS]]</f>
        <v>0.29999999999999982</v>
      </c>
      <c r="CZ206" s="47">
        <f>Tabla25[[#This Row],[ROS_NUM_COR_COD_ROS_TG_TOT]]-Tabla25[[#This Row],[ROS_NUM_COR_COD_ESC_TG_TOT]]</f>
        <v>1.3571428571428572</v>
      </c>
      <c r="DA206" s="47">
        <f>Tabla25[[#This Row],[ROS_DUR_COR_COD_ROS_TG_NEG]]-Tabla25[[#This Row],[ROS_DUR_COR_COD_ESC_TG_NEG]]</f>
        <v>157.49206349206349</v>
      </c>
      <c r="DB206" s="47">
        <f>Tabla25[[#This Row],[ROS_DUR_COR_COD_ROS_TG_NEU]]-Tabla25[[#This Row],[ROS_DUR_COR_COD_ESC_TG_NEU]]</f>
        <v>771.57142857142856</v>
      </c>
      <c r="DC206" s="47">
        <f>Tabla25[[#This Row],[ROS_DUR_COR_COD_ROS_TG_POS]]-Tabla25[[#This Row],[ROS_DUR_COR_COD_ESC_TG_POS]]</f>
        <v>149.875</v>
      </c>
      <c r="DD206" s="47">
        <f>Tabla25[[#This Row],[ROS_DUR_COR_COD_ROS_TG_TOT]]-Tabla25[[#This Row],[ROS_DUR_COR_COD_ESC_TG_TOT]]</f>
        <v>334.875</v>
      </c>
      <c r="DE206" s="57">
        <v>204.77777777777777</v>
      </c>
      <c r="DF206" s="57">
        <v>248.14285714285714</v>
      </c>
      <c r="DG206" s="57">
        <v>256.625</v>
      </c>
      <c r="DH206" s="57">
        <v>234.70833333333334</v>
      </c>
      <c r="DI206" s="57">
        <v>197.28571428571428</v>
      </c>
      <c r="DJ206" s="57">
        <v>149.85714285714286</v>
      </c>
      <c r="DK206" s="57">
        <v>173.5</v>
      </c>
      <c r="DL206" s="57">
        <v>173.54545454545453</v>
      </c>
      <c r="DM206" s="57">
        <v>186</v>
      </c>
      <c r="DN206" s="57">
        <v>153.5</v>
      </c>
      <c r="DO206" s="57">
        <v>106.75</v>
      </c>
      <c r="DP206" s="57">
        <v>154</v>
      </c>
      <c r="DQ206" s="57">
        <v>217</v>
      </c>
      <c r="DR206" s="57">
        <v>223.66666666666666</v>
      </c>
      <c r="DS206" s="57">
        <v>238.44444444444446</v>
      </c>
      <c r="DT206" s="57">
        <v>229.94444444444446</v>
      </c>
      <c r="DU206" s="57">
        <v>196.36842105263159</v>
      </c>
      <c r="DV206" s="57">
        <v>186.3125</v>
      </c>
      <c r="DW206" s="57">
        <v>208.4</v>
      </c>
      <c r="DX206" s="57">
        <v>196.76</v>
      </c>
      <c r="DY206" s="57">
        <v>216.06666666666666</v>
      </c>
      <c r="DZ206" s="57">
        <v>196</v>
      </c>
      <c r="EA206" s="57">
        <v>240.38461538461539</v>
      </c>
      <c r="EB206" s="57">
        <v>217.95</v>
      </c>
      <c r="EC206" s="57">
        <f>Tabla25[[#This Row],[ROS_1DU_COR_COD_ROS_TG_NEG]]-Tabla25[[#This Row],[ROS_1DU_COR_COD_ESC_TG_NEG]]</f>
        <v>7.4920634920634939</v>
      </c>
      <c r="ED206" s="57">
        <f>Tabla25[[#This Row],[ROS_1DU_COR_COD_ROS_TG_NEU]]-Tabla25[[#This Row],[ROS_1DU_COR_COD_ESC_TG_NEU]]</f>
        <v>98.285714285714278</v>
      </c>
      <c r="EE206" s="57">
        <f>Tabla25[[#This Row],[ROS_1DU_COR_COD_ROS_TG_POS]]-Tabla25[[#This Row],[ROS_1DU_COR_COD_ESC_TG_POS]]</f>
        <v>83.125</v>
      </c>
      <c r="EF206" s="57">
        <f>Tabla25[[#This Row],[ROS_1DU_COR_COD_ROS_TG_TOT]]-Tabla25[[#This Row],[ROS_1DU_COR_COD_ESC_TG_TOT]]</f>
        <v>61.16287878787881</v>
      </c>
      <c r="EG206" s="57">
        <f>Tabla25[[#This Row],[ESC_1DU_COR_COD_ROS_TG_NEG]]-Tabla25[[#This Row],[ESC_1DU_COR_COD_ESC_TG_NEG]]</f>
        <v>-31</v>
      </c>
      <c r="EH206" s="57">
        <f>Tabla25[[#This Row],[ESC_1DU_COR_COD_ROS_TG_NEU]]-Tabla25[[#This Row],[ESC_1DU_COR_COD_ESC_TG_NEU]]</f>
        <v>-70.166666666666657</v>
      </c>
      <c r="EI206" s="57">
        <f>Tabla25[[#This Row],[ESC_1DU_COR_COD_ROS_TG_POS]]-Tabla25[[#This Row],[ESC_1DU_COR_COD_ESC_TG_POS]]</f>
        <v>-131.69444444444446</v>
      </c>
      <c r="EJ206" s="57">
        <f>Tabla25[[#This Row],[ESC_1DU_COR_COD_ROS_TG_TOT]]-Tabla25[[#This Row],[ESC_1DU_COR_COD_ESC_TG_TOT]]</f>
        <v>-75.944444444444457</v>
      </c>
      <c r="EK206" s="57">
        <f>Tabla25[[#This Row],[PAS_1DU_COR_COD_ROS_TG_NEG]]-Tabla25[[#This Row],[PAS_1DU_COR_COD_ESC_TG_NEG]]</f>
        <v>-19.698245614035073</v>
      </c>
      <c r="EL206" s="57">
        <f>Tabla25[[#This Row],[PAS_1DU_COR_COD_ROS_TG_NEU]]-Tabla25[[#This Row],[PAS_1DU_COR_COD_ESC_TG_NEU]]</f>
        <v>-9.6875</v>
      </c>
      <c r="EM206" s="57">
        <f>Tabla25[[#This Row],[PAS_1DU_COR_COD_ROS_TG_POS]]-Tabla25[[#This Row],[PAS_1DU_COR_COD_ESC_TG_POS]]</f>
        <v>-31.984615384615381</v>
      </c>
      <c r="EN206" s="57">
        <f>Tabla25[[#This Row],[PAS_1DU_COR_COD_ROS_TG_TOT]]-Tabla25[[#This Row],[PAS_1DU_COR_COD_ESC_TG_TOT]]</f>
        <v>-21.189999999999998</v>
      </c>
    </row>
    <row r="207" spans="1:144" x14ac:dyDescent="0.3">
      <c r="A207" s="2" t="s">
        <v>204</v>
      </c>
      <c r="B207" s="2">
        <v>60</v>
      </c>
      <c r="C207" s="2">
        <v>2</v>
      </c>
      <c r="D207" s="2">
        <v>66</v>
      </c>
      <c r="E207" s="19">
        <v>2.9</v>
      </c>
      <c r="F207" s="19">
        <v>948.73333333333335</v>
      </c>
      <c r="G207" s="19">
        <v>2.9</v>
      </c>
      <c r="H207" s="19">
        <v>1120</v>
      </c>
      <c r="I207" s="19">
        <v>3.05</v>
      </c>
      <c r="J207" s="19">
        <v>1208.0769230769231</v>
      </c>
      <c r="K207" s="19">
        <v>2.95</v>
      </c>
      <c r="L207" s="19">
        <v>1086.0952380952381</v>
      </c>
      <c r="M207" s="21">
        <v>4.5</v>
      </c>
      <c r="N207" s="21">
        <v>1305.2</v>
      </c>
      <c r="O207" s="21">
        <v>4.5</v>
      </c>
      <c r="P207" s="21">
        <v>1374.8333333333333</v>
      </c>
      <c r="Q207" s="21">
        <v>4.4000000000000004</v>
      </c>
      <c r="R207" s="21">
        <v>1533.125</v>
      </c>
      <c r="S207" s="21">
        <v>4.4666666666666668</v>
      </c>
      <c r="T207" s="21">
        <v>1395.9444444444443</v>
      </c>
      <c r="U207" s="22">
        <v>5.625</v>
      </c>
      <c r="V207" s="22">
        <v>1771.875</v>
      </c>
      <c r="W207" s="22">
        <v>3.3333333333333335</v>
      </c>
      <c r="X207" s="22">
        <v>1406.2857142857142</v>
      </c>
      <c r="Y207" s="22">
        <v>4.75</v>
      </c>
      <c r="Z207" s="22">
        <v>1685.5714285714287</v>
      </c>
      <c r="AA207" s="22">
        <v>4.5199999999999996</v>
      </c>
      <c r="AB207" s="22">
        <v>1628.090909090909</v>
      </c>
      <c r="AC207" s="24">
        <v>1.5</v>
      </c>
      <c r="AD207" s="24">
        <v>704</v>
      </c>
      <c r="AE207" s="24">
        <v>3.7777777777777777</v>
      </c>
      <c r="AF207" s="24">
        <v>1225.625</v>
      </c>
      <c r="AG207" s="24">
        <v>2.125</v>
      </c>
      <c r="AH207" s="24">
        <v>1160.25</v>
      </c>
      <c r="AI207" s="24">
        <v>2.52</v>
      </c>
      <c r="AJ207" s="24">
        <v>1056.8235294117646</v>
      </c>
      <c r="AK207" s="26">
        <v>3.7777777777777777</v>
      </c>
      <c r="AL207" s="26">
        <v>1914.6</v>
      </c>
      <c r="AM207" s="26">
        <v>2</v>
      </c>
      <c r="AN207" s="26">
        <v>1327.5</v>
      </c>
      <c r="AO207" s="26">
        <v>2.7777777777777777</v>
      </c>
      <c r="AP207" s="26">
        <v>1583.5</v>
      </c>
      <c r="AQ207" s="26">
        <v>2.8214285714285716</v>
      </c>
      <c r="AR207" s="26">
        <v>1632.0769230769231</v>
      </c>
      <c r="AS207" s="28">
        <v>3.6666666666666665</v>
      </c>
      <c r="AT207" s="28">
        <v>1769</v>
      </c>
      <c r="AU207" s="28">
        <v>5.0999999999999996</v>
      </c>
      <c r="AV207" s="28">
        <v>1761.25</v>
      </c>
      <c r="AW207" s="28">
        <v>4.5555555555555554</v>
      </c>
      <c r="AX207" s="28">
        <v>2032.6666666666667</v>
      </c>
      <c r="AY207" s="28">
        <v>4.4642857142857144</v>
      </c>
      <c r="AZ207" s="28">
        <v>1849</v>
      </c>
      <c r="BA207" s="33">
        <f>Tabla25[[#This Row],[ROS_NUM_COR_COD_ROS_TG_NEG]]-Tabla25[[#This Row],[PAS_NUM_COR_COD_ROS_TG_NEG]]</f>
        <v>-0.83333333333333348</v>
      </c>
      <c r="BB207" s="33">
        <f>Tabla25[[#This Row],[ROS_DUR_COR_COD_ROS_TG_NEG]]-Tabla25[[#This Row],[PAS_DUR_COR_COD_ROS_TG_NEG]]</f>
        <v>463.79999999999995</v>
      </c>
      <c r="BC207" s="33">
        <f>Tabla25[[#This Row],[ROS_NUM_COR_COD_ROS_TG_NEU]]-Tabla25[[#This Row],[PAS_NUM_COR_COD_ROS_TG_NEU]]</f>
        <v>0.59999999999999964</v>
      </c>
      <c r="BD207" s="33">
        <f>Tabla25[[#This Row],[ROS_DUR_COR_COD_ROS_TG_NEU]]-Tabla25[[#This Row],[PAS_DUR_COR_COD_ROS_TG_NEU]]</f>
        <v>386.41666666666674</v>
      </c>
      <c r="BE207" s="33">
        <f>Tabla25[[#This Row],[ROS_NUM_COR_COD_ROS_TG_POS]]-Tabla25[[#This Row],[PAS_NUM_COR_COD_ROS_TG_POS]]</f>
        <v>0.155555555555555</v>
      </c>
      <c r="BF207" s="33">
        <f>Tabla25[[#This Row],[ROS_DUR_COR_COD_ROS_TG_POS]]-Tabla25[[#This Row],[PAS_DUR_COR_COD_ROS_TG_POS]]</f>
        <v>499.54166666666674</v>
      </c>
      <c r="BG207" s="33">
        <f>Tabla25[[#This Row],[ROS_NUM_COR_COD_ROS_TG_TOT]]-Tabla25[[#This Row],[PAS_NUM_COR_COD_ROS_TG_TOT]]</f>
        <v>-2.3809523809523725E-3</v>
      </c>
      <c r="BH207" s="33">
        <f>Tabla25[[#This Row],[ROS_DUR_COR_COD_ROS_TG_TOT]]-Tabla25[[#This Row],[PAS_DUR_COR_COD_ROS_TG_TOT]]</f>
        <v>453.05555555555566</v>
      </c>
      <c r="BI207" s="30">
        <f>Tabla25[[#This Row],[ROS_NUM_COR_COD_ESC_TG_NEG]]-Tabla25[[#This Row],[PAS_NUM_COR_COD_ESC_TG_NEG]]</f>
        <v>0.87777777777777777</v>
      </c>
      <c r="BJ207" s="30">
        <f>Tabla25[[#This Row],[ROS_DUR_COR_COD_ESC_TG_NEG]]-Tabla25[[#This Row],[PAS_DUR_COR_COD_ESC_TG_NEG]]</f>
        <v>965.86666666666656</v>
      </c>
      <c r="BK207" s="30">
        <f>Tabla25[[#This Row],[ROS_NUM_COR_COD_ESC_TG_NEU]]-Tabla25[[#This Row],[PAS_NUM_COR_COD_ESC_TG_NEU]]</f>
        <v>-0.89999999999999991</v>
      </c>
      <c r="BL207" s="30">
        <f>Tabla25[[#This Row],[ROS_DUR_COR_COD_ESC_TG_NEU]]-Tabla25[[#This Row],[PAS_DUR_COR_COD_ESC_TG_NEU]]</f>
        <v>207.5</v>
      </c>
      <c r="BM207" s="30">
        <f>Tabla25[[#This Row],[ROS_NUM_COR_COD_ESC_TG_POS]]-Tabla25[[#This Row],[PAS_NUM_COR_COD_ESC_TG_POS]]</f>
        <v>-0.27222222222222214</v>
      </c>
      <c r="BN207" s="30">
        <f>Tabla25[[#This Row],[ROS_DUR_COR_COD_ESC_TG_POS]]-Tabla25[[#This Row],[PAS_DUR_COR_COD_ESC_TG_POS]]</f>
        <v>375.42307692307691</v>
      </c>
      <c r="BO207" s="30">
        <f>Tabla25[[#This Row],[ROS_NUM_COR_COD_ESC_TG_TOT]]-Tabla25[[#This Row],[PAS_NUM_COR_COD_ESC_TG_TOT]]</f>
        <v>-0.12857142857142856</v>
      </c>
      <c r="BP207" s="30">
        <f>Tabla25[[#This Row],[ROS_DUR_COR_COD_ESC_TG_TOT]]-Tabla25[[#This Row],[PAS_DUR_COR_COD_ESC_TG_TOT]]</f>
        <v>545.98168498168502</v>
      </c>
      <c r="BQ207" s="36">
        <f>Tabla25[[#This Row],[PAS_NUM_COR_COD_ROS_TG_NEG]]-Tabla25[[#This Row],[ESC_NUM_COR_COD_ROS_TG_NEG]]</f>
        <v>3</v>
      </c>
      <c r="BR207" s="36">
        <f>Tabla25[[#This Row],[PAS_DUR_COR_COD_ROS_TG_NEG]]-Tabla25[[#This Row],[ESC_DUR_COR_COD_ROS_TG_NEG]]</f>
        <v>601.20000000000005</v>
      </c>
      <c r="BS207" s="36">
        <f>Tabla25[[#This Row],[PAS_NUM_COR_COD_ROS_TG_NEU]]-Tabla25[[#This Row],[ESC_NUM_COR_COD_ROS_TG_NEU]]</f>
        <v>0.72222222222222232</v>
      </c>
      <c r="BT207" s="36">
        <f>Tabla25[[#This Row],[PAS_DUR_COR_COD_ROS_TG_NEU]]-Tabla25[[#This Row],[ESC_DUR_COR_COD_ROS_TG_NEU]]</f>
        <v>149.20833333333326</v>
      </c>
      <c r="BU207" s="36">
        <f>Tabla25[[#This Row],[PAS_NUM_COR_COD_ROS_TG_POS]]-Tabla25[[#This Row],[ESC_NUM_COR_COD_ROS_TG_POS]]</f>
        <v>2.2750000000000004</v>
      </c>
      <c r="BV207" s="36">
        <f>Tabla25[[#This Row],[PAS_DUR_COR_COD_ROS_TG_POS]]-Tabla25[[#This Row],[ESC_DUR_COR_COD_ROS_TG_POS]]</f>
        <v>372.875</v>
      </c>
      <c r="BW207" s="36">
        <f>Tabla25[[#This Row],[PAS_NUM_COR_COD_ROS_TG_TOT]]-Tabla25[[#This Row],[ESC_NUM_COR_COD_ROS_TG_TOT]]</f>
        <v>1.9466666666666668</v>
      </c>
      <c r="BX207" s="36">
        <f>Tabla25[[#This Row],[PAS_DUR_COR_COD_ROS_TG_TOT]]-Tabla25[[#This Row],[ESC_DUR_COR_COD_ROS_TG_TOT]]</f>
        <v>339.1209150326797</v>
      </c>
      <c r="BY207" s="39">
        <f>Tabla25[[#This Row],[PAS_NUM_COR_COD_ESC_TG_NEG]]-Tabla25[[#This Row],[ESC_NUM_COR_COD_ESC_TG_NEG]]</f>
        <v>-2.7250000000000001</v>
      </c>
      <c r="BZ207" s="39">
        <f>Tabla25[[#This Row],[PAS_DUR_COR_COD_ESC_TG_NEG]]-Tabla25[[#This Row],[ESC_DUR_COR_COD_ESC_TG_NEG]]</f>
        <v>-823.14166666666665</v>
      </c>
      <c r="CA207" s="39">
        <f>Tabla25[[#This Row],[PAS_NUM_COR_COD_ESC_TG_NEU]]-Tabla25[[#This Row],[ESC_NUM_COR_COD_ESC_TG_NEU]]</f>
        <v>-0.43333333333333357</v>
      </c>
      <c r="CB207" s="39">
        <f>Tabla25[[#This Row],[PAS_DUR_COR_COD_ESC_TG_NEU]]-Tabla25[[#This Row],[ESC_DUR_COR_COD_ESC_TG_NEU]]</f>
        <v>-286.28571428571422</v>
      </c>
      <c r="CC207" s="39">
        <f>Tabla25[[#This Row],[PAS_NUM_COR_COD_ESC_TG_POS]]-Tabla25[[#This Row],[ESC_NUM_COR_COD_ESC_TG_POS]]</f>
        <v>-1.7000000000000002</v>
      </c>
      <c r="CD207" s="39">
        <f>Tabla25[[#This Row],[PAS_DUR_COR_COD_ESC_TG_POS]]-Tabla25[[#This Row],[ESC_DUR_COR_COD_ESC_TG_POS]]</f>
        <v>-477.49450549450557</v>
      </c>
      <c r="CE207" s="39">
        <f>Tabla25[[#This Row],[PAS_NUM_COR_COD_ESC_TG_TOT]]-Tabla25[[#This Row],[ESC_NUM_COR_COD_ESC_TG_TOT]]</f>
        <v>-1.5699999999999994</v>
      </c>
      <c r="CF207" s="39">
        <f>Tabla25[[#This Row],[PAS_DUR_COR_COD_ESC_TG_TOT]]-Tabla25[[#This Row],[ESC_DUR_COR_COD_ESC_TG_TOT]]</f>
        <v>-541.99567099567093</v>
      </c>
      <c r="CG207" s="42">
        <f>Tabla25[[#This Row],[PAS_NUM_COR_COD_ROS_TG_NEG]]-Tabla25[[#This Row],[PAS_NUM_COR_COD_ESC_TG_NEG]]</f>
        <v>1.6</v>
      </c>
      <c r="CH207" s="42">
        <f>Tabla25[[#This Row],[PAS_NUM_COR_COD_ROS_TG_NEU]]-Tabla25[[#This Row],[PAS_NUM_COR_COD_ESC_TG_NEU]]</f>
        <v>1.6</v>
      </c>
      <c r="CI207" s="42">
        <f>Tabla25[[#This Row],[PAS_NUM_COR_COD_ROS_TG_POS]]-Tabla25[[#This Row],[PAS_NUM_COR_COD_ESC_TG_POS]]</f>
        <v>1.3500000000000005</v>
      </c>
      <c r="CJ207" s="42">
        <f>Tabla25[[#This Row],[PAS_NUM_COR_COD_ROS_TG_TOT]]-Tabla25[[#This Row],[PAS_NUM_COR_COD_ESC_TG_TOT]]</f>
        <v>1.5166666666666666</v>
      </c>
      <c r="CK207" s="42">
        <f>Tabla25[[#This Row],[PAS_DUR_COR_COD_ROS_TG_NEG]]-Tabla25[[#This Row],[PAS_DUR_COR_COD_ESC_TG_NEG]]</f>
        <v>356.4666666666667</v>
      </c>
      <c r="CL207" s="42">
        <f>Tabla25[[#This Row],[PAS_DUR_COR_COD_ROS_TG_NEU]]-Tabla25[[#This Row],[PAS_DUR_COR_COD_ESC_TG_NEU]]</f>
        <v>254.83333333333326</v>
      </c>
      <c r="CM207" s="42">
        <f>Tabla25[[#This Row],[PAS_DUR_COR_COD_ROS_TG_POS]]-Tabla25[[#This Row],[PAS_DUR_COR_COD_ESC_TG_POS]]</f>
        <v>325.04807692307691</v>
      </c>
      <c r="CN207" s="42">
        <f>Tabla25[[#This Row],[PAS_DUR_COR_COD_ROS_TG_TOT]]-Tabla25[[#This Row],[PAS_DUR_COR_COD_ESC_TG_TOT]]</f>
        <v>309.84920634920627</v>
      </c>
      <c r="CO207" s="44">
        <f>Tabla25[[#This Row],[ESC_NUM_COR_COD_ROS_TG_NEG]]-Tabla25[[#This Row],[ESC_NUM_COR_COD_ESC_TG_NEG]]</f>
        <v>-4.125</v>
      </c>
      <c r="CP207" s="44">
        <f>Tabla25[[#This Row],[ESC_NUM_COR_COD_ROS_TG_NEU]]-Tabla25[[#This Row],[ESC_NUM_COR_COD_ESC_TG_NEU]]</f>
        <v>0.4444444444444442</v>
      </c>
      <c r="CQ207" s="44">
        <f>Tabla25[[#This Row],[ESC_NUM_COR_COD_ROS_TG_POS]]-Tabla25[[#This Row],[ESC_NUM_COR_COD_ESC_TG_POS]]</f>
        <v>-2.625</v>
      </c>
      <c r="CR207" s="44">
        <f>Tabla25[[#This Row],[ESC_NUM_COR_COD_ROS_TG_TOT]]-Tabla25[[#This Row],[ESC_NUM_COR_COD_ESC_TG_TOT]]</f>
        <v>-1.9999999999999996</v>
      </c>
      <c r="CS207" s="44">
        <f>Tabla25[[#This Row],[ESC_DUR_COR_COD_ROS_TG_NEG]]-Tabla25[[#This Row],[ESC_DUR_COR_COD_ESC_TG_NEG]]</f>
        <v>-1067.875</v>
      </c>
      <c r="CT207" s="44">
        <f>Tabla25[[#This Row],[ESC_DUR_COR_COD_ROS_TG_NEU]]-Tabla25[[#This Row],[ESC_DUR_COR_COD_ESC_TG_NEU]]</f>
        <v>-180.66071428571422</v>
      </c>
      <c r="CU207" s="44">
        <f>Tabla25[[#This Row],[ESC_DUR_COR_COD_ROS_TG_POS]]-Tabla25[[#This Row],[ESC_DUR_COR_COD_ESC_TG_POS]]</f>
        <v>-525.32142857142867</v>
      </c>
      <c r="CV207" s="44">
        <f>Tabla25[[#This Row],[ESC_DUR_COR_COD_ROS_TG_TOT]]-Tabla25[[#This Row],[ESC_DUR_COR_COD_ESC_TG_TOT]]</f>
        <v>-571.26737967914437</v>
      </c>
      <c r="CW207" s="47">
        <f>Tabla25[[#This Row],[ROS_NUM_COR_COD_ROS_TG_NEG]]-Tabla25[[#This Row],[ROS_NUM_COR_COD_ESC_TG_NEG]]</f>
        <v>-0.11111111111111116</v>
      </c>
      <c r="CX207" s="47">
        <f>Tabla25[[#This Row],[ROS_NUM_COR_COD_ROS_TG_NEU]]-Tabla25[[#This Row],[ROS_NUM_COR_COD_ESC_TG_NEU]]</f>
        <v>3.0999999999999996</v>
      </c>
      <c r="CY207" s="47">
        <f>Tabla25[[#This Row],[ROS_NUM_COR_COD_ROS_TG_POS]]-Tabla25[[#This Row],[ROS_NUM_COR_COD_ESC_TG_POS]]</f>
        <v>1.7777777777777777</v>
      </c>
      <c r="CZ207" s="47">
        <f>Tabla25[[#This Row],[ROS_NUM_COR_COD_ROS_TG_TOT]]-Tabla25[[#This Row],[ROS_NUM_COR_COD_ESC_TG_TOT]]</f>
        <v>1.6428571428571428</v>
      </c>
      <c r="DA207" s="47">
        <f>Tabla25[[#This Row],[ROS_DUR_COR_COD_ROS_TG_NEG]]-Tabla25[[#This Row],[ROS_DUR_COR_COD_ESC_TG_NEG]]</f>
        <v>-145.59999999999991</v>
      </c>
      <c r="DB207" s="47">
        <f>Tabla25[[#This Row],[ROS_DUR_COR_COD_ROS_TG_NEU]]-Tabla25[[#This Row],[ROS_DUR_COR_COD_ESC_TG_NEU]]</f>
        <v>433.75</v>
      </c>
      <c r="DC207" s="47">
        <f>Tabla25[[#This Row],[ROS_DUR_COR_COD_ROS_TG_POS]]-Tabla25[[#This Row],[ROS_DUR_COR_COD_ESC_TG_POS]]</f>
        <v>449.16666666666674</v>
      </c>
      <c r="DD207" s="47">
        <f>Tabla25[[#This Row],[ROS_DUR_COR_COD_ROS_TG_TOT]]-Tabla25[[#This Row],[ROS_DUR_COR_COD_ESC_TG_TOT]]</f>
        <v>216.92307692307691</v>
      </c>
      <c r="DE207" s="57">
        <v>268.8</v>
      </c>
      <c r="DF207" s="57">
        <v>234.125</v>
      </c>
      <c r="DG207" s="57">
        <v>267.33333333333331</v>
      </c>
      <c r="DH207" s="57">
        <v>253.73684210526315</v>
      </c>
      <c r="DI207" s="57">
        <v>208.2</v>
      </c>
      <c r="DJ207" s="57">
        <v>201.75</v>
      </c>
      <c r="DK207" s="57">
        <v>156.75</v>
      </c>
      <c r="DL207" s="57">
        <v>190.38461538461539</v>
      </c>
      <c r="DM207" s="57">
        <v>273.2</v>
      </c>
      <c r="DN207" s="57">
        <v>303</v>
      </c>
      <c r="DO207" s="57">
        <v>262.25</v>
      </c>
      <c r="DP207" s="57">
        <v>284.64705882352939</v>
      </c>
      <c r="DQ207" s="57">
        <v>335.625</v>
      </c>
      <c r="DR207" s="57">
        <v>243.71428571428572</v>
      </c>
      <c r="DS207" s="57">
        <v>337.14285714285717</v>
      </c>
      <c r="DT207" s="57">
        <v>306.86363636363637</v>
      </c>
      <c r="DU207" s="57">
        <v>259.35000000000002</v>
      </c>
      <c r="DV207" s="57">
        <v>266.11111111111109</v>
      </c>
      <c r="DW207" s="57">
        <v>342.4375</v>
      </c>
      <c r="DX207" s="57">
        <v>286.22222222222223</v>
      </c>
      <c r="DY207" s="57">
        <v>220.86666666666667</v>
      </c>
      <c r="DZ207" s="57">
        <v>272</v>
      </c>
      <c r="EA207" s="57">
        <v>236.61538461538461</v>
      </c>
      <c r="EB207" s="57">
        <v>242.78571428571428</v>
      </c>
      <c r="EC207" s="57">
        <f>Tabla25[[#This Row],[ROS_1DU_COR_COD_ROS_TG_NEG]]-Tabla25[[#This Row],[ROS_1DU_COR_COD_ESC_TG_NEG]]</f>
        <v>60.600000000000023</v>
      </c>
      <c r="ED207" s="57">
        <f>Tabla25[[#This Row],[ROS_1DU_COR_COD_ROS_TG_NEU]]-Tabla25[[#This Row],[ROS_1DU_COR_COD_ESC_TG_NEU]]</f>
        <v>32.375</v>
      </c>
      <c r="EE207" s="57">
        <f>Tabla25[[#This Row],[ROS_1DU_COR_COD_ROS_TG_POS]]-Tabla25[[#This Row],[ROS_1DU_COR_COD_ESC_TG_POS]]</f>
        <v>110.58333333333331</v>
      </c>
      <c r="EF207" s="57">
        <f>Tabla25[[#This Row],[ROS_1DU_COR_COD_ROS_TG_TOT]]-Tabla25[[#This Row],[ROS_1DU_COR_COD_ESC_TG_TOT]]</f>
        <v>63.352226720647764</v>
      </c>
      <c r="EG207" s="57">
        <f>Tabla25[[#This Row],[ESC_1DU_COR_COD_ROS_TG_NEG]]-Tabla25[[#This Row],[ESC_1DU_COR_COD_ESC_TG_NEG]]</f>
        <v>-62.425000000000011</v>
      </c>
      <c r="EH207" s="57">
        <f>Tabla25[[#This Row],[ESC_1DU_COR_COD_ROS_TG_NEU]]-Tabla25[[#This Row],[ESC_1DU_COR_COD_ESC_TG_NEU]]</f>
        <v>59.285714285714278</v>
      </c>
      <c r="EI207" s="57">
        <f>Tabla25[[#This Row],[ESC_1DU_COR_COD_ROS_TG_POS]]-Tabla25[[#This Row],[ESC_1DU_COR_COD_ESC_TG_POS]]</f>
        <v>-74.892857142857167</v>
      </c>
      <c r="EJ207" s="57">
        <f>Tabla25[[#This Row],[ESC_1DU_COR_COD_ROS_TG_TOT]]-Tabla25[[#This Row],[ESC_1DU_COR_COD_ESC_TG_TOT]]</f>
        <v>-22.216577540106982</v>
      </c>
      <c r="EK207" s="57">
        <f>Tabla25[[#This Row],[PAS_1DU_COR_COD_ROS_TG_NEG]]-Tabla25[[#This Row],[PAS_1DU_COR_COD_ESC_TG_NEG]]</f>
        <v>38.483333333333348</v>
      </c>
      <c r="EL207" s="57">
        <f>Tabla25[[#This Row],[PAS_1DU_COR_COD_ROS_TG_NEU]]-Tabla25[[#This Row],[PAS_1DU_COR_COD_ESC_TG_NEU]]</f>
        <v>-5.8888888888889142</v>
      </c>
      <c r="EM207" s="57">
        <f>Tabla25[[#This Row],[PAS_1DU_COR_COD_ROS_TG_POS]]-Tabla25[[#This Row],[PAS_1DU_COR_COD_ESC_TG_POS]]</f>
        <v>105.82211538461539</v>
      </c>
      <c r="EN207" s="57">
        <f>Tabla25[[#This Row],[PAS_1DU_COR_COD_ROS_TG_TOT]]-Tabla25[[#This Row],[PAS_1DU_COR_COD_ESC_TG_TOT]]</f>
        <v>43.436507936507951</v>
      </c>
    </row>
    <row r="208" spans="1:144" x14ac:dyDescent="0.3">
      <c r="A208" s="2" t="s">
        <v>205</v>
      </c>
      <c r="B208" s="2">
        <v>60</v>
      </c>
      <c r="C208" s="2">
        <v>2</v>
      </c>
      <c r="D208" s="2">
        <v>64</v>
      </c>
      <c r="BA208" s="33">
        <f>Tabla25[[#This Row],[ROS_NUM_COR_COD_ROS_TG_NEG]]-Tabla25[[#This Row],[PAS_NUM_COR_COD_ROS_TG_NEG]]</f>
        <v>0</v>
      </c>
      <c r="BB208" s="33">
        <f>Tabla25[[#This Row],[ROS_DUR_COR_COD_ROS_TG_NEG]]-Tabla25[[#This Row],[PAS_DUR_COR_COD_ROS_TG_NEG]]</f>
        <v>0</v>
      </c>
      <c r="BC208" s="33">
        <f>Tabla25[[#This Row],[ROS_NUM_COR_COD_ROS_TG_NEU]]-Tabla25[[#This Row],[PAS_NUM_COR_COD_ROS_TG_NEU]]</f>
        <v>0</v>
      </c>
      <c r="BD208" s="33">
        <f>Tabla25[[#This Row],[ROS_DUR_COR_COD_ROS_TG_NEU]]-Tabla25[[#This Row],[PAS_DUR_COR_COD_ROS_TG_NEU]]</f>
        <v>0</v>
      </c>
      <c r="BE208" s="33">
        <f>Tabla25[[#This Row],[ROS_NUM_COR_COD_ROS_TG_POS]]-Tabla25[[#This Row],[PAS_NUM_COR_COD_ROS_TG_POS]]</f>
        <v>0</v>
      </c>
      <c r="BF208" s="33">
        <f>Tabla25[[#This Row],[ROS_DUR_COR_COD_ROS_TG_POS]]-Tabla25[[#This Row],[PAS_DUR_COR_COD_ROS_TG_POS]]</f>
        <v>0</v>
      </c>
      <c r="BG208" s="33">
        <f>Tabla25[[#This Row],[ROS_NUM_COR_COD_ROS_TG_TOT]]-Tabla25[[#This Row],[PAS_NUM_COR_COD_ROS_TG_TOT]]</f>
        <v>0</v>
      </c>
      <c r="BH208" s="33">
        <f>Tabla25[[#This Row],[ROS_DUR_COR_COD_ROS_TG_TOT]]-Tabla25[[#This Row],[PAS_DUR_COR_COD_ROS_TG_TOT]]</f>
        <v>0</v>
      </c>
      <c r="BI208" s="30">
        <f>Tabla25[[#This Row],[ROS_NUM_COR_COD_ESC_TG_NEG]]-Tabla25[[#This Row],[PAS_NUM_COR_COD_ESC_TG_NEG]]</f>
        <v>0</v>
      </c>
      <c r="BJ208" s="30">
        <f>Tabla25[[#This Row],[ROS_DUR_COR_COD_ESC_TG_NEG]]-Tabla25[[#This Row],[PAS_DUR_COR_COD_ESC_TG_NEG]]</f>
        <v>0</v>
      </c>
      <c r="BK208" s="30">
        <f>Tabla25[[#This Row],[ROS_NUM_COR_COD_ESC_TG_NEU]]-Tabla25[[#This Row],[PAS_NUM_COR_COD_ESC_TG_NEU]]</f>
        <v>0</v>
      </c>
      <c r="BL208" s="30">
        <f>Tabla25[[#This Row],[ROS_DUR_COR_COD_ESC_TG_NEU]]-Tabla25[[#This Row],[PAS_DUR_COR_COD_ESC_TG_NEU]]</f>
        <v>0</v>
      </c>
      <c r="BM208" s="30">
        <f>Tabla25[[#This Row],[ROS_NUM_COR_COD_ESC_TG_POS]]-Tabla25[[#This Row],[PAS_NUM_COR_COD_ESC_TG_POS]]</f>
        <v>0</v>
      </c>
      <c r="BN208" s="30">
        <f>Tabla25[[#This Row],[ROS_DUR_COR_COD_ESC_TG_POS]]-Tabla25[[#This Row],[PAS_DUR_COR_COD_ESC_TG_POS]]</f>
        <v>0</v>
      </c>
      <c r="BO208" s="30">
        <f>Tabla25[[#This Row],[ROS_NUM_COR_COD_ESC_TG_TOT]]-Tabla25[[#This Row],[PAS_NUM_COR_COD_ESC_TG_TOT]]</f>
        <v>0</v>
      </c>
      <c r="BP208" s="30">
        <f>Tabla25[[#This Row],[ROS_DUR_COR_COD_ESC_TG_TOT]]-Tabla25[[#This Row],[PAS_DUR_COR_COD_ESC_TG_TOT]]</f>
        <v>0</v>
      </c>
      <c r="BQ208" s="36">
        <f>Tabla25[[#This Row],[PAS_NUM_COR_COD_ROS_TG_NEG]]-Tabla25[[#This Row],[ESC_NUM_COR_COD_ROS_TG_NEG]]</f>
        <v>0</v>
      </c>
      <c r="BR208" s="36">
        <f>Tabla25[[#This Row],[PAS_DUR_COR_COD_ROS_TG_NEG]]-Tabla25[[#This Row],[ESC_DUR_COR_COD_ROS_TG_NEG]]</f>
        <v>0</v>
      </c>
      <c r="BS208" s="36">
        <f>Tabla25[[#This Row],[PAS_NUM_COR_COD_ROS_TG_NEU]]-Tabla25[[#This Row],[ESC_NUM_COR_COD_ROS_TG_NEU]]</f>
        <v>0</v>
      </c>
      <c r="BT208" s="36">
        <f>Tabla25[[#This Row],[PAS_DUR_COR_COD_ROS_TG_NEU]]-Tabla25[[#This Row],[ESC_DUR_COR_COD_ROS_TG_NEU]]</f>
        <v>0</v>
      </c>
      <c r="BU208" s="36">
        <f>Tabla25[[#This Row],[PAS_NUM_COR_COD_ROS_TG_POS]]-Tabla25[[#This Row],[ESC_NUM_COR_COD_ROS_TG_POS]]</f>
        <v>0</v>
      </c>
      <c r="BV208" s="36">
        <f>Tabla25[[#This Row],[PAS_DUR_COR_COD_ROS_TG_POS]]-Tabla25[[#This Row],[ESC_DUR_COR_COD_ROS_TG_POS]]</f>
        <v>0</v>
      </c>
      <c r="BW208" s="36">
        <f>Tabla25[[#This Row],[PAS_NUM_COR_COD_ROS_TG_TOT]]-Tabla25[[#This Row],[ESC_NUM_COR_COD_ROS_TG_TOT]]</f>
        <v>0</v>
      </c>
      <c r="BX208" s="36">
        <f>Tabla25[[#This Row],[PAS_DUR_COR_COD_ROS_TG_TOT]]-Tabla25[[#This Row],[ESC_DUR_COR_COD_ROS_TG_TOT]]</f>
        <v>0</v>
      </c>
      <c r="BY208" s="39">
        <f>Tabla25[[#This Row],[PAS_NUM_COR_COD_ESC_TG_NEG]]-Tabla25[[#This Row],[ESC_NUM_COR_COD_ESC_TG_NEG]]</f>
        <v>0</v>
      </c>
      <c r="BZ208" s="39">
        <f>Tabla25[[#This Row],[PAS_DUR_COR_COD_ESC_TG_NEG]]-Tabla25[[#This Row],[ESC_DUR_COR_COD_ESC_TG_NEG]]</f>
        <v>0</v>
      </c>
      <c r="CA208" s="39">
        <f>Tabla25[[#This Row],[PAS_NUM_COR_COD_ESC_TG_NEU]]-Tabla25[[#This Row],[ESC_NUM_COR_COD_ESC_TG_NEU]]</f>
        <v>0</v>
      </c>
      <c r="CB208" s="39">
        <f>Tabla25[[#This Row],[PAS_DUR_COR_COD_ESC_TG_NEU]]-Tabla25[[#This Row],[ESC_DUR_COR_COD_ESC_TG_NEU]]</f>
        <v>0</v>
      </c>
      <c r="CC208" s="39">
        <f>Tabla25[[#This Row],[PAS_NUM_COR_COD_ESC_TG_POS]]-Tabla25[[#This Row],[ESC_NUM_COR_COD_ESC_TG_POS]]</f>
        <v>0</v>
      </c>
      <c r="CD208" s="39">
        <f>Tabla25[[#This Row],[PAS_DUR_COR_COD_ESC_TG_POS]]-Tabla25[[#This Row],[ESC_DUR_COR_COD_ESC_TG_POS]]</f>
        <v>0</v>
      </c>
      <c r="CE208" s="39">
        <f>Tabla25[[#This Row],[PAS_NUM_COR_COD_ESC_TG_TOT]]-Tabla25[[#This Row],[ESC_NUM_COR_COD_ESC_TG_TOT]]</f>
        <v>0</v>
      </c>
      <c r="CF208" s="39">
        <f>Tabla25[[#This Row],[PAS_DUR_COR_COD_ESC_TG_TOT]]-Tabla25[[#This Row],[ESC_DUR_COR_COD_ESC_TG_TOT]]</f>
        <v>0</v>
      </c>
      <c r="CG208" s="42">
        <f>Tabla25[[#This Row],[PAS_NUM_COR_COD_ROS_TG_NEG]]-Tabla25[[#This Row],[PAS_NUM_COR_COD_ESC_TG_NEG]]</f>
        <v>0</v>
      </c>
      <c r="CH208" s="42">
        <f>Tabla25[[#This Row],[PAS_NUM_COR_COD_ROS_TG_NEU]]-Tabla25[[#This Row],[PAS_NUM_COR_COD_ESC_TG_NEU]]</f>
        <v>0</v>
      </c>
      <c r="CI208" s="42">
        <f>Tabla25[[#This Row],[PAS_NUM_COR_COD_ROS_TG_POS]]-Tabla25[[#This Row],[PAS_NUM_COR_COD_ESC_TG_POS]]</f>
        <v>0</v>
      </c>
      <c r="CJ208" s="42">
        <f>Tabla25[[#This Row],[PAS_NUM_COR_COD_ROS_TG_TOT]]-Tabla25[[#This Row],[PAS_NUM_COR_COD_ESC_TG_TOT]]</f>
        <v>0</v>
      </c>
      <c r="CK208" s="42">
        <f>Tabla25[[#This Row],[PAS_DUR_COR_COD_ROS_TG_NEG]]-Tabla25[[#This Row],[PAS_DUR_COR_COD_ESC_TG_NEG]]</f>
        <v>0</v>
      </c>
      <c r="CL208" s="42">
        <f>Tabla25[[#This Row],[PAS_DUR_COR_COD_ROS_TG_NEU]]-Tabla25[[#This Row],[PAS_DUR_COR_COD_ESC_TG_NEU]]</f>
        <v>0</v>
      </c>
      <c r="CM208" s="42">
        <f>Tabla25[[#This Row],[PAS_DUR_COR_COD_ROS_TG_POS]]-Tabla25[[#This Row],[PAS_DUR_COR_COD_ESC_TG_POS]]</f>
        <v>0</v>
      </c>
      <c r="CN208" s="42">
        <f>Tabla25[[#This Row],[PAS_DUR_COR_COD_ROS_TG_TOT]]-Tabla25[[#This Row],[PAS_DUR_COR_COD_ESC_TG_TOT]]</f>
        <v>0</v>
      </c>
      <c r="CO208" s="44">
        <f>Tabla25[[#This Row],[ESC_NUM_COR_COD_ROS_TG_NEG]]-Tabla25[[#This Row],[ESC_NUM_COR_COD_ESC_TG_NEG]]</f>
        <v>0</v>
      </c>
      <c r="CP208" s="44">
        <f>Tabla25[[#This Row],[ESC_NUM_COR_COD_ROS_TG_NEU]]-Tabla25[[#This Row],[ESC_NUM_COR_COD_ESC_TG_NEU]]</f>
        <v>0</v>
      </c>
      <c r="CQ208" s="44">
        <f>Tabla25[[#This Row],[ESC_NUM_COR_COD_ROS_TG_POS]]-Tabla25[[#This Row],[ESC_NUM_COR_COD_ESC_TG_POS]]</f>
        <v>0</v>
      </c>
      <c r="CR208" s="44">
        <f>Tabla25[[#This Row],[ESC_NUM_COR_COD_ROS_TG_TOT]]-Tabla25[[#This Row],[ESC_NUM_COR_COD_ESC_TG_TOT]]</f>
        <v>0</v>
      </c>
      <c r="CS208" s="44">
        <f>Tabla25[[#This Row],[ESC_DUR_COR_COD_ROS_TG_NEG]]-Tabla25[[#This Row],[ESC_DUR_COR_COD_ESC_TG_NEG]]</f>
        <v>0</v>
      </c>
      <c r="CT208" s="44">
        <f>Tabla25[[#This Row],[ESC_DUR_COR_COD_ROS_TG_NEU]]-Tabla25[[#This Row],[ESC_DUR_COR_COD_ESC_TG_NEU]]</f>
        <v>0</v>
      </c>
      <c r="CU208" s="44">
        <f>Tabla25[[#This Row],[ESC_DUR_COR_COD_ROS_TG_POS]]-Tabla25[[#This Row],[ESC_DUR_COR_COD_ESC_TG_POS]]</f>
        <v>0</v>
      </c>
      <c r="CV208" s="44">
        <f>Tabla25[[#This Row],[ESC_DUR_COR_COD_ROS_TG_TOT]]-Tabla25[[#This Row],[ESC_DUR_COR_COD_ESC_TG_TOT]]</f>
        <v>0</v>
      </c>
      <c r="CW208" s="47">
        <f>Tabla25[[#This Row],[ROS_NUM_COR_COD_ROS_TG_NEG]]-Tabla25[[#This Row],[ROS_NUM_COR_COD_ESC_TG_NEG]]</f>
        <v>0</v>
      </c>
      <c r="CX208" s="47">
        <f>Tabla25[[#This Row],[ROS_NUM_COR_COD_ROS_TG_NEU]]-Tabla25[[#This Row],[ROS_NUM_COR_COD_ESC_TG_NEU]]</f>
        <v>0</v>
      </c>
      <c r="CY208" s="47">
        <f>Tabla25[[#This Row],[ROS_NUM_COR_COD_ROS_TG_POS]]-Tabla25[[#This Row],[ROS_NUM_COR_COD_ESC_TG_POS]]</f>
        <v>0</v>
      </c>
      <c r="CZ208" s="47">
        <f>Tabla25[[#This Row],[ROS_NUM_COR_COD_ROS_TG_TOT]]-Tabla25[[#This Row],[ROS_NUM_COR_COD_ESC_TG_TOT]]</f>
        <v>0</v>
      </c>
      <c r="DA208" s="47">
        <f>Tabla25[[#This Row],[ROS_DUR_COR_COD_ROS_TG_NEG]]-Tabla25[[#This Row],[ROS_DUR_COR_COD_ESC_TG_NEG]]</f>
        <v>0</v>
      </c>
      <c r="DB208" s="47">
        <f>Tabla25[[#This Row],[ROS_DUR_COR_COD_ROS_TG_NEU]]-Tabla25[[#This Row],[ROS_DUR_COR_COD_ESC_TG_NEU]]</f>
        <v>0</v>
      </c>
      <c r="DC208" s="47">
        <f>Tabla25[[#This Row],[ROS_DUR_COR_COD_ROS_TG_POS]]-Tabla25[[#This Row],[ROS_DUR_COR_COD_ESC_TG_POS]]</f>
        <v>0</v>
      </c>
      <c r="DD208" s="47">
        <f>Tabla25[[#This Row],[ROS_DUR_COR_COD_ROS_TG_TOT]]-Tabla25[[#This Row],[ROS_DUR_COR_COD_ESC_TG_TOT]]</f>
        <v>0</v>
      </c>
      <c r="DE208" s="57"/>
      <c r="DF208" s="57"/>
      <c r="DG208" s="57"/>
      <c r="DH208" s="57"/>
      <c r="DI208" s="57"/>
      <c r="DJ208" s="57"/>
      <c r="DK208" s="57"/>
      <c r="DL208" s="57"/>
      <c r="DM208" s="57"/>
      <c r="DN208" s="57"/>
      <c r="DO208" s="57"/>
      <c r="DP208" s="57"/>
      <c r="DQ208" s="57"/>
      <c r="DR208" s="57"/>
      <c r="DS208" s="57"/>
      <c r="DT208" s="57"/>
      <c r="DU208" s="57"/>
      <c r="DV208" s="57"/>
      <c r="DW208" s="57"/>
      <c r="DX208" s="57"/>
      <c r="DY208" s="57"/>
      <c r="DZ208" s="57"/>
      <c r="EA208" s="57"/>
      <c r="EB208" s="57"/>
      <c r="EC208" s="57">
        <f>Tabla25[[#This Row],[ROS_1DU_COR_COD_ROS_TG_NEG]]-Tabla25[[#This Row],[ROS_1DU_COR_COD_ESC_TG_NEG]]</f>
        <v>0</v>
      </c>
      <c r="ED208" s="57">
        <f>Tabla25[[#This Row],[ROS_1DU_COR_COD_ROS_TG_NEU]]-Tabla25[[#This Row],[ROS_1DU_COR_COD_ESC_TG_NEU]]</f>
        <v>0</v>
      </c>
      <c r="EE208" s="57">
        <f>Tabla25[[#This Row],[ROS_1DU_COR_COD_ROS_TG_POS]]-Tabla25[[#This Row],[ROS_1DU_COR_COD_ESC_TG_POS]]</f>
        <v>0</v>
      </c>
      <c r="EF208" s="57">
        <f>Tabla25[[#This Row],[ROS_1DU_COR_COD_ROS_TG_TOT]]-Tabla25[[#This Row],[ROS_1DU_COR_COD_ESC_TG_TOT]]</f>
        <v>0</v>
      </c>
      <c r="EG208" s="57">
        <f>Tabla25[[#This Row],[ESC_1DU_COR_COD_ROS_TG_NEG]]-Tabla25[[#This Row],[ESC_1DU_COR_COD_ESC_TG_NEG]]</f>
        <v>0</v>
      </c>
      <c r="EH208" s="57">
        <f>Tabla25[[#This Row],[ESC_1DU_COR_COD_ROS_TG_NEU]]-Tabla25[[#This Row],[ESC_1DU_COR_COD_ESC_TG_NEU]]</f>
        <v>0</v>
      </c>
      <c r="EI208" s="57">
        <f>Tabla25[[#This Row],[ESC_1DU_COR_COD_ROS_TG_POS]]-Tabla25[[#This Row],[ESC_1DU_COR_COD_ESC_TG_POS]]</f>
        <v>0</v>
      </c>
      <c r="EJ208" s="57">
        <f>Tabla25[[#This Row],[ESC_1DU_COR_COD_ROS_TG_TOT]]-Tabla25[[#This Row],[ESC_1DU_COR_COD_ESC_TG_TOT]]</f>
        <v>0</v>
      </c>
      <c r="EK208" s="57">
        <f>Tabla25[[#This Row],[PAS_1DU_COR_COD_ROS_TG_NEG]]-Tabla25[[#This Row],[PAS_1DU_COR_COD_ESC_TG_NEG]]</f>
        <v>0</v>
      </c>
      <c r="EL208" s="57">
        <f>Tabla25[[#This Row],[PAS_1DU_COR_COD_ROS_TG_NEU]]-Tabla25[[#This Row],[PAS_1DU_COR_COD_ESC_TG_NEU]]</f>
        <v>0</v>
      </c>
      <c r="EM208" s="57">
        <f>Tabla25[[#This Row],[PAS_1DU_COR_COD_ROS_TG_POS]]-Tabla25[[#This Row],[PAS_1DU_COR_COD_ESC_TG_POS]]</f>
        <v>0</v>
      </c>
      <c r="EN208" s="57">
        <f>Tabla25[[#This Row],[PAS_1DU_COR_COD_ROS_TG_TOT]]-Tabla25[[#This Row],[PAS_1DU_COR_COD_ESC_TG_TOT]]</f>
        <v>0</v>
      </c>
    </row>
    <row r="209" spans="1:144" x14ac:dyDescent="0.3">
      <c r="A209" s="2" t="s">
        <v>206</v>
      </c>
      <c r="B209" s="2">
        <v>60</v>
      </c>
      <c r="C209" s="2">
        <v>2</v>
      </c>
      <c r="D209" s="2">
        <v>68</v>
      </c>
      <c r="E209" s="19">
        <v>3.3157894736842106</v>
      </c>
      <c r="F209" s="19">
        <v>655.68421052631584</v>
      </c>
      <c r="G209" s="19">
        <v>3.3888888888888888</v>
      </c>
      <c r="H209" s="19">
        <v>723.82352941176475</v>
      </c>
      <c r="I209" s="19">
        <v>2.95</v>
      </c>
      <c r="J209" s="19">
        <v>751.5625</v>
      </c>
      <c r="K209" s="19">
        <v>3.2105263157894739</v>
      </c>
      <c r="L209" s="19">
        <v>707.46153846153845</v>
      </c>
      <c r="M209" s="21">
        <v>1.8947368421052631</v>
      </c>
      <c r="N209" s="21">
        <v>430.875</v>
      </c>
      <c r="O209" s="21">
        <v>2.3888888888888888</v>
      </c>
      <c r="P209" s="21">
        <v>763.91666666666663</v>
      </c>
      <c r="Q209" s="21">
        <v>2.4</v>
      </c>
      <c r="R209" s="21">
        <v>563.88235294117646</v>
      </c>
      <c r="S209" s="21">
        <v>2.2280701754385963</v>
      </c>
      <c r="T209" s="21">
        <v>569.93333333333328</v>
      </c>
      <c r="U209" s="22">
        <v>1.75</v>
      </c>
      <c r="V209" s="22">
        <v>499.66666666666669</v>
      </c>
      <c r="W209" s="22">
        <v>0.1111111111111111</v>
      </c>
      <c r="X209" s="22">
        <v>137</v>
      </c>
      <c r="Y209" s="22">
        <v>1.5</v>
      </c>
      <c r="Z209" s="22">
        <v>547</v>
      </c>
      <c r="AA209" s="22">
        <v>1.08</v>
      </c>
      <c r="AB209" s="22">
        <v>483.90909090909093</v>
      </c>
      <c r="AC209" s="24">
        <v>0.75</v>
      </c>
      <c r="AD209" s="24">
        <v>650.5</v>
      </c>
      <c r="AE209" s="24">
        <v>1.1111111111111112</v>
      </c>
      <c r="AF209" s="24">
        <v>613</v>
      </c>
      <c r="AG209" s="24">
        <v>1</v>
      </c>
      <c r="AH209" s="24">
        <v>578.33333333333337</v>
      </c>
      <c r="AI209" s="24">
        <v>0.96</v>
      </c>
      <c r="AJ209" s="24">
        <v>609.77777777777783</v>
      </c>
      <c r="AK209" s="26">
        <v>1.3333333333333333</v>
      </c>
      <c r="AL209" s="26">
        <v>286</v>
      </c>
      <c r="AM209" s="26">
        <v>1.6666666666666667</v>
      </c>
      <c r="AN209" s="26">
        <v>394.85714285714283</v>
      </c>
      <c r="AO209" s="26">
        <v>1.8888888888888888</v>
      </c>
      <c r="AP209" s="26">
        <v>388</v>
      </c>
      <c r="AQ209" s="26">
        <v>1.6296296296296295</v>
      </c>
      <c r="AR209" s="26">
        <v>357.72727272727275</v>
      </c>
      <c r="AS209" s="28">
        <v>1.7777777777777777</v>
      </c>
      <c r="AT209" s="28">
        <v>550.83333333333337</v>
      </c>
      <c r="AU209" s="28">
        <v>2.4444444444444446</v>
      </c>
      <c r="AV209" s="28">
        <v>416.11111111111109</v>
      </c>
      <c r="AW209" s="28">
        <v>3.1111111111111112</v>
      </c>
      <c r="AX209" s="28">
        <v>561</v>
      </c>
      <c r="AY209" s="28">
        <v>2.4444444444444446</v>
      </c>
      <c r="AZ209" s="28">
        <v>504.125</v>
      </c>
      <c r="BA209" s="33">
        <f>Tabla25[[#This Row],[ROS_NUM_COR_COD_ROS_TG_NEG]]-Tabla25[[#This Row],[PAS_NUM_COR_COD_ROS_TG_NEG]]</f>
        <v>-0.11695906432748537</v>
      </c>
      <c r="BB209" s="33">
        <f>Tabla25[[#This Row],[ROS_DUR_COR_COD_ROS_TG_NEG]]-Tabla25[[#This Row],[PAS_DUR_COR_COD_ROS_TG_NEG]]</f>
        <v>119.95833333333337</v>
      </c>
      <c r="BC209" s="33">
        <f>Tabla25[[#This Row],[ROS_NUM_COR_COD_ROS_TG_NEU]]-Tabla25[[#This Row],[PAS_NUM_COR_COD_ROS_TG_NEU]]</f>
        <v>5.5555555555555802E-2</v>
      </c>
      <c r="BD209" s="33">
        <f>Tabla25[[#This Row],[ROS_DUR_COR_COD_ROS_TG_NEU]]-Tabla25[[#This Row],[PAS_DUR_COR_COD_ROS_TG_NEU]]</f>
        <v>-347.80555555555554</v>
      </c>
      <c r="BE209" s="33">
        <f>Tabla25[[#This Row],[ROS_NUM_COR_COD_ROS_TG_POS]]-Tabla25[[#This Row],[PAS_NUM_COR_COD_ROS_TG_POS]]</f>
        <v>0.71111111111111125</v>
      </c>
      <c r="BF209" s="33">
        <f>Tabla25[[#This Row],[ROS_DUR_COR_COD_ROS_TG_POS]]-Tabla25[[#This Row],[PAS_DUR_COR_COD_ROS_TG_POS]]</f>
        <v>-2.8823529411764639</v>
      </c>
      <c r="BG209" s="33">
        <f>Tabla25[[#This Row],[ROS_NUM_COR_COD_ROS_TG_TOT]]-Tabla25[[#This Row],[PAS_NUM_COR_COD_ROS_TG_TOT]]</f>
        <v>0.21637426900584833</v>
      </c>
      <c r="BH209" s="33">
        <f>Tabla25[[#This Row],[ROS_DUR_COR_COD_ROS_TG_TOT]]-Tabla25[[#This Row],[PAS_DUR_COR_COD_ROS_TG_TOT]]</f>
        <v>-65.80833333333328</v>
      </c>
      <c r="BI209" s="30">
        <f>Tabla25[[#This Row],[ROS_NUM_COR_COD_ESC_TG_NEG]]-Tabla25[[#This Row],[PAS_NUM_COR_COD_ESC_TG_NEG]]</f>
        <v>-1.9824561403508774</v>
      </c>
      <c r="BJ209" s="30">
        <f>Tabla25[[#This Row],[ROS_DUR_COR_COD_ESC_TG_NEG]]-Tabla25[[#This Row],[PAS_DUR_COR_COD_ESC_TG_NEG]]</f>
        <v>-369.68421052631584</v>
      </c>
      <c r="BK209" s="30">
        <f>Tabla25[[#This Row],[ROS_NUM_COR_COD_ESC_TG_NEU]]-Tabla25[[#This Row],[PAS_NUM_COR_COD_ESC_TG_NEU]]</f>
        <v>-1.7222222222222221</v>
      </c>
      <c r="BL209" s="30">
        <f>Tabla25[[#This Row],[ROS_DUR_COR_COD_ESC_TG_NEU]]-Tabla25[[#This Row],[PAS_DUR_COR_COD_ESC_TG_NEU]]</f>
        <v>-328.96638655462192</v>
      </c>
      <c r="BM209" s="30">
        <f>Tabla25[[#This Row],[ROS_NUM_COR_COD_ESC_TG_POS]]-Tabla25[[#This Row],[PAS_NUM_COR_COD_ESC_TG_POS]]</f>
        <v>-1.0611111111111113</v>
      </c>
      <c r="BN209" s="30">
        <f>Tabla25[[#This Row],[ROS_DUR_COR_COD_ESC_TG_POS]]-Tabla25[[#This Row],[PAS_DUR_COR_COD_ESC_TG_POS]]</f>
        <v>-363.5625</v>
      </c>
      <c r="BO209" s="30">
        <f>Tabla25[[#This Row],[ROS_NUM_COR_COD_ESC_TG_TOT]]-Tabla25[[#This Row],[PAS_NUM_COR_COD_ESC_TG_TOT]]</f>
        <v>-1.5808966861598444</v>
      </c>
      <c r="BP209" s="30">
        <f>Tabla25[[#This Row],[ROS_DUR_COR_COD_ESC_TG_TOT]]-Tabla25[[#This Row],[PAS_DUR_COR_COD_ESC_TG_TOT]]</f>
        <v>-349.7342657342657</v>
      </c>
      <c r="BQ209" s="36">
        <f>Tabla25[[#This Row],[PAS_NUM_COR_COD_ROS_TG_NEG]]-Tabla25[[#This Row],[ESC_NUM_COR_COD_ROS_TG_NEG]]</f>
        <v>1.1447368421052631</v>
      </c>
      <c r="BR209" s="36">
        <f>Tabla25[[#This Row],[PAS_DUR_COR_COD_ROS_TG_NEG]]-Tabla25[[#This Row],[ESC_DUR_COR_COD_ROS_TG_NEG]]</f>
        <v>-219.625</v>
      </c>
      <c r="BS209" s="36">
        <f>Tabla25[[#This Row],[PAS_NUM_COR_COD_ROS_TG_NEU]]-Tabla25[[#This Row],[ESC_NUM_COR_COD_ROS_TG_NEU]]</f>
        <v>1.2777777777777777</v>
      </c>
      <c r="BT209" s="36">
        <f>Tabla25[[#This Row],[PAS_DUR_COR_COD_ROS_TG_NEU]]-Tabla25[[#This Row],[ESC_DUR_COR_COD_ROS_TG_NEU]]</f>
        <v>150.91666666666663</v>
      </c>
      <c r="BU209" s="36">
        <f>Tabla25[[#This Row],[PAS_NUM_COR_COD_ROS_TG_POS]]-Tabla25[[#This Row],[ESC_NUM_COR_COD_ROS_TG_POS]]</f>
        <v>1.4</v>
      </c>
      <c r="BV209" s="36">
        <f>Tabla25[[#This Row],[PAS_DUR_COR_COD_ROS_TG_POS]]-Tabla25[[#This Row],[ESC_DUR_COR_COD_ROS_TG_POS]]</f>
        <v>-14.450980392156907</v>
      </c>
      <c r="BW209" s="36">
        <f>Tabla25[[#This Row],[PAS_NUM_COR_COD_ROS_TG_TOT]]-Tabla25[[#This Row],[ESC_NUM_COR_COD_ROS_TG_TOT]]</f>
        <v>1.2680701754385963</v>
      </c>
      <c r="BX209" s="36">
        <f>Tabla25[[#This Row],[PAS_DUR_COR_COD_ROS_TG_TOT]]-Tabla25[[#This Row],[ESC_DUR_COR_COD_ROS_TG_TOT]]</f>
        <v>-39.844444444444548</v>
      </c>
      <c r="BY209" s="39">
        <f>Tabla25[[#This Row],[PAS_NUM_COR_COD_ESC_TG_NEG]]-Tabla25[[#This Row],[ESC_NUM_COR_COD_ESC_TG_NEG]]</f>
        <v>1.5657894736842106</v>
      </c>
      <c r="BZ209" s="39">
        <f>Tabla25[[#This Row],[PAS_DUR_COR_COD_ESC_TG_NEG]]-Tabla25[[#This Row],[ESC_DUR_COR_COD_ESC_TG_NEG]]</f>
        <v>156.01754385964915</v>
      </c>
      <c r="CA209" s="39">
        <f>Tabla25[[#This Row],[PAS_NUM_COR_COD_ESC_TG_NEU]]-Tabla25[[#This Row],[ESC_NUM_COR_COD_ESC_TG_NEU]]</f>
        <v>3.2777777777777777</v>
      </c>
      <c r="CB209" s="39">
        <f>Tabla25[[#This Row],[PAS_DUR_COR_COD_ESC_TG_NEU]]-Tabla25[[#This Row],[ESC_DUR_COR_COD_ESC_TG_NEU]]</f>
        <v>586.82352941176475</v>
      </c>
      <c r="CC209" s="39">
        <f>Tabla25[[#This Row],[PAS_NUM_COR_COD_ESC_TG_POS]]-Tabla25[[#This Row],[ESC_NUM_COR_COD_ESC_TG_POS]]</f>
        <v>1.4500000000000002</v>
      </c>
      <c r="CD209" s="39">
        <f>Tabla25[[#This Row],[PAS_DUR_COR_COD_ESC_TG_POS]]-Tabla25[[#This Row],[ESC_DUR_COR_COD_ESC_TG_POS]]</f>
        <v>204.5625</v>
      </c>
      <c r="CE209" s="39">
        <f>Tabla25[[#This Row],[PAS_NUM_COR_COD_ESC_TG_TOT]]-Tabla25[[#This Row],[ESC_NUM_COR_COD_ESC_TG_TOT]]</f>
        <v>2.1305263157894738</v>
      </c>
      <c r="CF209" s="39">
        <f>Tabla25[[#This Row],[PAS_DUR_COR_COD_ESC_TG_TOT]]-Tabla25[[#This Row],[ESC_DUR_COR_COD_ESC_TG_TOT]]</f>
        <v>223.55244755244752</v>
      </c>
      <c r="CG209" s="42">
        <f>Tabla25[[#This Row],[PAS_NUM_COR_COD_ROS_TG_NEG]]-Tabla25[[#This Row],[PAS_NUM_COR_COD_ESC_TG_NEG]]</f>
        <v>-1.4210526315789476</v>
      </c>
      <c r="CH209" s="42">
        <f>Tabla25[[#This Row],[PAS_NUM_COR_COD_ROS_TG_NEU]]-Tabla25[[#This Row],[PAS_NUM_COR_COD_ESC_TG_NEU]]</f>
        <v>-1</v>
      </c>
      <c r="CI209" s="42">
        <f>Tabla25[[#This Row],[PAS_NUM_COR_COD_ROS_TG_POS]]-Tabla25[[#This Row],[PAS_NUM_COR_COD_ESC_TG_POS]]</f>
        <v>-0.55000000000000027</v>
      </c>
      <c r="CJ209" s="42">
        <f>Tabla25[[#This Row],[PAS_NUM_COR_COD_ROS_TG_TOT]]-Tabla25[[#This Row],[PAS_NUM_COR_COD_ESC_TG_TOT]]</f>
        <v>-0.98245614035087758</v>
      </c>
      <c r="CK209" s="42">
        <f>Tabla25[[#This Row],[PAS_DUR_COR_COD_ROS_TG_NEG]]-Tabla25[[#This Row],[PAS_DUR_COR_COD_ESC_TG_NEG]]</f>
        <v>-224.80921052631584</v>
      </c>
      <c r="CL209" s="42">
        <f>Tabla25[[#This Row],[PAS_DUR_COR_COD_ROS_TG_NEU]]-Tabla25[[#This Row],[PAS_DUR_COR_COD_ESC_TG_NEU]]</f>
        <v>40.093137254901876</v>
      </c>
      <c r="CM209" s="42">
        <f>Tabla25[[#This Row],[PAS_DUR_COR_COD_ROS_TG_POS]]-Tabla25[[#This Row],[PAS_DUR_COR_COD_ESC_TG_POS]]</f>
        <v>-187.68014705882354</v>
      </c>
      <c r="CN209" s="42">
        <f>Tabla25[[#This Row],[PAS_DUR_COR_COD_ROS_TG_TOT]]-Tabla25[[#This Row],[PAS_DUR_COR_COD_ESC_TG_TOT]]</f>
        <v>-137.52820512820517</v>
      </c>
      <c r="CO209" s="44">
        <f>Tabla25[[#This Row],[ESC_NUM_COR_COD_ROS_TG_NEG]]-Tabla25[[#This Row],[ESC_NUM_COR_COD_ESC_TG_NEG]]</f>
        <v>-1</v>
      </c>
      <c r="CP209" s="44">
        <f>Tabla25[[#This Row],[ESC_NUM_COR_COD_ROS_TG_NEU]]-Tabla25[[#This Row],[ESC_NUM_COR_COD_ESC_TG_NEU]]</f>
        <v>1</v>
      </c>
      <c r="CQ209" s="44">
        <f>Tabla25[[#This Row],[ESC_NUM_COR_COD_ROS_TG_POS]]-Tabla25[[#This Row],[ESC_NUM_COR_COD_ESC_TG_POS]]</f>
        <v>-0.5</v>
      </c>
      <c r="CR209" s="44">
        <f>Tabla25[[#This Row],[ESC_NUM_COR_COD_ROS_TG_TOT]]-Tabla25[[#This Row],[ESC_NUM_COR_COD_ESC_TG_TOT]]</f>
        <v>-0.12000000000000011</v>
      </c>
      <c r="CS209" s="44">
        <f>Tabla25[[#This Row],[ESC_DUR_COR_COD_ROS_TG_NEG]]-Tabla25[[#This Row],[ESC_DUR_COR_COD_ESC_TG_NEG]]</f>
        <v>150.83333333333331</v>
      </c>
      <c r="CT209" s="44">
        <f>Tabla25[[#This Row],[ESC_DUR_COR_COD_ROS_TG_NEU]]-Tabla25[[#This Row],[ESC_DUR_COR_COD_ESC_TG_NEU]]</f>
        <v>476</v>
      </c>
      <c r="CU209" s="44">
        <f>Tabla25[[#This Row],[ESC_DUR_COR_COD_ROS_TG_POS]]-Tabla25[[#This Row],[ESC_DUR_COR_COD_ESC_TG_POS]]</f>
        <v>31.333333333333371</v>
      </c>
      <c r="CV209" s="44">
        <f>Tabla25[[#This Row],[ESC_DUR_COR_COD_ROS_TG_TOT]]-Tabla25[[#This Row],[ESC_DUR_COR_COD_ESC_TG_TOT]]</f>
        <v>125.86868686868689</v>
      </c>
      <c r="CW209" s="47">
        <f>Tabla25[[#This Row],[ROS_NUM_COR_COD_ROS_TG_NEG]]-Tabla25[[#This Row],[ROS_NUM_COR_COD_ESC_TG_NEG]]</f>
        <v>0.44444444444444442</v>
      </c>
      <c r="CX209" s="47">
        <f>Tabla25[[#This Row],[ROS_NUM_COR_COD_ROS_TG_NEU]]-Tabla25[[#This Row],[ROS_NUM_COR_COD_ESC_TG_NEU]]</f>
        <v>0.7777777777777779</v>
      </c>
      <c r="CY209" s="47">
        <f>Tabla25[[#This Row],[ROS_NUM_COR_COD_ROS_TG_POS]]-Tabla25[[#This Row],[ROS_NUM_COR_COD_ESC_TG_POS]]</f>
        <v>1.2222222222222223</v>
      </c>
      <c r="CZ209" s="47">
        <f>Tabla25[[#This Row],[ROS_NUM_COR_COD_ROS_TG_TOT]]-Tabla25[[#This Row],[ROS_NUM_COR_COD_ESC_TG_TOT]]</f>
        <v>0.8148148148148151</v>
      </c>
      <c r="DA209" s="47">
        <f>Tabla25[[#This Row],[ROS_DUR_COR_COD_ROS_TG_NEG]]-Tabla25[[#This Row],[ROS_DUR_COR_COD_ESC_TG_NEG]]</f>
        <v>264.83333333333337</v>
      </c>
      <c r="DB209" s="47">
        <f>Tabla25[[#This Row],[ROS_DUR_COR_COD_ROS_TG_NEU]]-Tabla25[[#This Row],[ROS_DUR_COR_COD_ESC_TG_NEU]]</f>
        <v>21.253968253968253</v>
      </c>
      <c r="DC209" s="47">
        <f>Tabla25[[#This Row],[ROS_DUR_COR_COD_ROS_TG_POS]]-Tabla25[[#This Row],[ROS_DUR_COR_COD_ESC_TG_POS]]</f>
        <v>173</v>
      </c>
      <c r="DD209" s="47">
        <f>Tabla25[[#This Row],[ROS_DUR_COR_COD_ROS_TG_TOT]]-Tabla25[[#This Row],[ROS_DUR_COR_COD_ESC_TG_TOT]]</f>
        <v>146.39772727272725</v>
      </c>
      <c r="DE209" s="57">
        <v>242.66666666666666</v>
      </c>
      <c r="DF209" s="57">
        <v>150.22222222222223</v>
      </c>
      <c r="DG209" s="57">
        <v>183.33333333333334</v>
      </c>
      <c r="DH209" s="57">
        <v>185.75</v>
      </c>
      <c r="DI209" s="57">
        <v>147.71428571428572</v>
      </c>
      <c r="DJ209" s="57">
        <v>146.42857142857142</v>
      </c>
      <c r="DK209" s="57">
        <v>150.75</v>
      </c>
      <c r="DL209" s="57">
        <v>148.40909090909091</v>
      </c>
      <c r="DM209" s="57">
        <v>142</v>
      </c>
      <c r="DN209" s="57">
        <v>186.5</v>
      </c>
      <c r="DO209" s="57">
        <v>195.33333333333334</v>
      </c>
      <c r="DP209" s="57">
        <v>179.55555555555554</v>
      </c>
      <c r="DQ209" s="57">
        <v>203.83333333333334</v>
      </c>
      <c r="DR209" s="57">
        <v>137</v>
      </c>
      <c r="DS209" s="57">
        <v>216.25</v>
      </c>
      <c r="DT209" s="57">
        <v>202.27272727272728</v>
      </c>
      <c r="DU209" s="57">
        <v>188.8125</v>
      </c>
      <c r="DV209" s="57">
        <v>227.5</v>
      </c>
      <c r="DW209" s="57">
        <v>213.76470588235293</v>
      </c>
      <c r="DX209" s="57">
        <v>208.55555555555554</v>
      </c>
      <c r="DY209" s="57">
        <v>224.94736842105263</v>
      </c>
      <c r="DZ209" s="57">
        <v>213.8235294117647</v>
      </c>
      <c r="EA209" s="57">
        <v>206.1875</v>
      </c>
      <c r="EB209" s="57">
        <v>215.53846153846155</v>
      </c>
      <c r="EC209" s="57">
        <f>Tabla25[[#This Row],[ROS_1DU_COR_COD_ROS_TG_NEG]]-Tabla25[[#This Row],[ROS_1DU_COR_COD_ESC_TG_NEG]]</f>
        <v>94.952380952380935</v>
      </c>
      <c r="ED209" s="57">
        <f>Tabla25[[#This Row],[ROS_1DU_COR_COD_ROS_TG_NEU]]-Tabla25[[#This Row],[ROS_1DU_COR_COD_ESC_TG_NEU]]</f>
        <v>3.7936507936508121</v>
      </c>
      <c r="EE209" s="57">
        <f>Tabla25[[#This Row],[ROS_1DU_COR_COD_ROS_TG_POS]]-Tabla25[[#This Row],[ROS_1DU_COR_COD_ESC_TG_POS]]</f>
        <v>32.583333333333343</v>
      </c>
      <c r="EF209" s="57">
        <f>Tabla25[[#This Row],[ROS_1DU_COR_COD_ROS_TG_TOT]]-Tabla25[[#This Row],[ROS_1DU_COR_COD_ESC_TG_TOT]]</f>
        <v>37.340909090909093</v>
      </c>
      <c r="EG209" s="57">
        <f>Tabla25[[#This Row],[ESC_1DU_COR_COD_ROS_TG_NEG]]-Tabla25[[#This Row],[ESC_1DU_COR_COD_ESC_TG_NEG]]</f>
        <v>-61.833333333333343</v>
      </c>
      <c r="EH209" s="57">
        <f>Tabla25[[#This Row],[ESC_1DU_COR_COD_ROS_TG_NEU]]-Tabla25[[#This Row],[ESC_1DU_COR_COD_ESC_TG_NEU]]</f>
        <v>49.5</v>
      </c>
      <c r="EI209" s="57">
        <f>Tabla25[[#This Row],[ESC_1DU_COR_COD_ROS_TG_POS]]-Tabla25[[#This Row],[ESC_1DU_COR_COD_ESC_TG_POS]]</f>
        <v>-20.916666666666657</v>
      </c>
      <c r="EJ209" s="57">
        <f>Tabla25[[#This Row],[ESC_1DU_COR_COD_ROS_TG_TOT]]-Tabla25[[#This Row],[ESC_1DU_COR_COD_ESC_TG_TOT]]</f>
        <v>-22.717171717171738</v>
      </c>
      <c r="EK209" s="57">
        <f>Tabla25[[#This Row],[PAS_1DU_COR_COD_ROS_TG_NEG]]-Tabla25[[#This Row],[PAS_1DU_COR_COD_ESC_TG_NEG]]</f>
        <v>-36.13486842105263</v>
      </c>
      <c r="EL209" s="57">
        <f>Tabla25[[#This Row],[PAS_1DU_COR_COD_ROS_TG_NEU]]-Tabla25[[#This Row],[PAS_1DU_COR_COD_ESC_TG_NEU]]</f>
        <v>13.676470588235304</v>
      </c>
      <c r="EM209" s="57">
        <f>Tabla25[[#This Row],[PAS_1DU_COR_COD_ROS_TG_POS]]-Tabla25[[#This Row],[PAS_1DU_COR_COD_ESC_TG_POS]]</f>
        <v>7.5772058823529278</v>
      </c>
      <c r="EN209" s="57">
        <f>Tabla25[[#This Row],[PAS_1DU_COR_COD_ROS_TG_TOT]]-Tabla25[[#This Row],[PAS_1DU_COR_COD_ESC_TG_TOT]]</f>
        <v>-6.9829059829060043</v>
      </c>
    </row>
    <row r="210" spans="1:144" x14ac:dyDescent="0.3">
      <c r="A210" s="4" t="s">
        <v>207</v>
      </c>
      <c r="B210" s="2">
        <v>60</v>
      </c>
      <c r="C210" s="2">
        <v>2</v>
      </c>
      <c r="D210" s="2">
        <v>60</v>
      </c>
      <c r="E210" s="19">
        <v>3.55</v>
      </c>
      <c r="F210" s="19">
        <v>1577.25</v>
      </c>
      <c r="G210" s="19">
        <v>3.85</v>
      </c>
      <c r="H210" s="19">
        <v>1471</v>
      </c>
      <c r="I210" s="19">
        <v>3.2</v>
      </c>
      <c r="J210" s="19">
        <v>1316.8</v>
      </c>
      <c r="K210" s="19">
        <v>3.5333333333333332</v>
      </c>
      <c r="L210" s="19">
        <v>1446.2857142857142</v>
      </c>
      <c r="M210" s="21">
        <v>4.1500000000000004</v>
      </c>
      <c r="N210" s="21">
        <v>1540.125</v>
      </c>
      <c r="O210" s="21">
        <v>3.6</v>
      </c>
      <c r="P210" s="21">
        <v>1430.8666666666666</v>
      </c>
      <c r="Q210" s="21">
        <v>3.9</v>
      </c>
      <c r="R210" s="21">
        <v>1752.5</v>
      </c>
      <c r="S210" s="21">
        <v>3.8833333333333333</v>
      </c>
      <c r="T210" s="21">
        <v>1569.7777777777778</v>
      </c>
      <c r="U210" s="22">
        <v>6.5</v>
      </c>
      <c r="V210" s="22">
        <v>1637</v>
      </c>
      <c r="Y210" s="22">
        <v>5</v>
      </c>
      <c r="Z210" s="22">
        <v>1524</v>
      </c>
      <c r="AA210" s="22">
        <v>5.75</v>
      </c>
      <c r="AB210" s="22">
        <v>1580.5</v>
      </c>
      <c r="AC210" s="24">
        <v>2.5</v>
      </c>
      <c r="AD210" s="24">
        <v>1056</v>
      </c>
      <c r="AG210" s="24">
        <v>2.5</v>
      </c>
      <c r="AH210" s="24">
        <v>1440</v>
      </c>
      <c r="AI210" s="24">
        <v>2.5</v>
      </c>
      <c r="AJ210" s="24">
        <v>1248</v>
      </c>
      <c r="AK210" s="26">
        <v>2.7777777777777777</v>
      </c>
      <c r="AL210" s="26">
        <v>1349</v>
      </c>
      <c r="AM210" s="26">
        <v>3.2222222222222223</v>
      </c>
      <c r="AN210" s="26">
        <v>1180</v>
      </c>
      <c r="AO210" s="26">
        <v>3.5</v>
      </c>
      <c r="AP210" s="26">
        <v>1315.7142857142858</v>
      </c>
      <c r="AQ210" s="26">
        <v>3.1785714285714284</v>
      </c>
      <c r="AR210" s="26">
        <v>1274.4736842105262</v>
      </c>
      <c r="AS210" s="28">
        <v>4.4444444444444446</v>
      </c>
      <c r="AT210" s="28">
        <v>1723.5714285714287</v>
      </c>
      <c r="AU210" s="28">
        <v>3.6666666666666665</v>
      </c>
      <c r="AV210" s="28">
        <v>1358.5714285714287</v>
      </c>
      <c r="AW210" s="28">
        <v>3.5</v>
      </c>
      <c r="AX210" s="28">
        <v>1387.5</v>
      </c>
      <c r="AY210" s="28">
        <v>3.8571428571428572</v>
      </c>
      <c r="AZ210" s="28">
        <v>1485.2272727272727</v>
      </c>
      <c r="BA210" s="33">
        <f>Tabla25[[#This Row],[ROS_NUM_COR_COD_ROS_TG_NEG]]-Tabla25[[#This Row],[PAS_NUM_COR_COD_ROS_TG_NEG]]</f>
        <v>0.29444444444444429</v>
      </c>
      <c r="BB210" s="33">
        <f>Tabla25[[#This Row],[ROS_DUR_COR_COD_ROS_TG_NEG]]-Tabla25[[#This Row],[PAS_DUR_COR_COD_ROS_TG_NEG]]</f>
        <v>183.44642857142867</v>
      </c>
      <c r="BC210" s="33">
        <f>Tabla25[[#This Row],[ROS_NUM_COR_COD_ROS_TG_NEU]]-Tabla25[[#This Row],[PAS_NUM_COR_COD_ROS_TG_NEU]]</f>
        <v>6.666666666666643E-2</v>
      </c>
      <c r="BD210" s="33">
        <f>Tabla25[[#This Row],[ROS_DUR_COR_COD_ROS_TG_NEU]]-Tabla25[[#This Row],[PAS_DUR_COR_COD_ROS_TG_NEU]]</f>
        <v>-72.295238095237892</v>
      </c>
      <c r="BE210" s="33">
        <f>Tabla25[[#This Row],[ROS_NUM_COR_COD_ROS_TG_POS]]-Tabla25[[#This Row],[PAS_NUM_COR_COD_ROS_TG_POS]]</f>
        <v>-0.39999999999999991</v>
      </c>
      <c r="BF210" s="33">
        <f>Tabla25[[#This Row],[ROS_DUR_COR_COD_ROS_TG_POS]]-Tabla25[[#This Row],[PAS_DUR_COR_COD_ROS_TG_POS]]</f>
        <v>-365</v>
      </c>
      <c r="BG210" s="33">
        <f>Tabla25[[#This Row],[ROS_NUM_COR_COD_ROS_TG_TOT]]-Tabla25[[#This Row],[PAS_NUM_COR_COD_ROS_TG_TOT]]</f>
        <v>-2.6190476190476097E-2</v>
      </c>
      <c r="BH210" s="33">
        <f>Tabla25[[#This Row],[ROS_DUR_COR_COD_ROS_TG_TOT]]-Tabla25[[#This Row],[PAS_DUR_COR_COD_ROS_TG_TOT]]</f>
        <v>-84.55050505050508</v>
      </c>
      <c r="BI210" s="30">
        <f>Tabla25[[#This Row],[ROS_NUM_COR_COD_ESC_TG_NEG]]-Tabla25[[#This Row],[PAS_NUM_COR_COD_ESC_TG_NEG]]</f>
        <v>-0.77222222222222214</v>
      </c>
      <c r="BJ210" s="30">
        <f>Tabla25[[#This Row],[ROS_DUR_COR_COD_ESC_TG_NEG]]-Tabla25[[#This Row],[PAS_DUR_COR_COD_ESC_TG_NEG]]</f>
        <v>-228.25</v>
      </c>
      <c r="BK210" s="30">
        <f>Tabla25[[#This Row],[ROS_NUM_COR_COD_ESC_TG_NEU]]-Tabla25[[#This Row],[PAS_NUM_COR_COD_ESC_TG_NEU]]</f>
        <v>-0.62777777777777777</v>
      </c>
      <c r="BL210" s="30">
        <f>Tabla25[[#This Row],[ROS_DUR_COR_COD_ESC_TG_NEU]]-Tabla25[[#This Row],[PAS_DUR_COR_COD_ESC_TG_NEU]]</f>
        <v>-291</v>
      </c>
      <c r="BM210" s="30">
        <f>Tabla25[[#This Row],[ROS_NUM_COR_COD_ESC_TG_POS]]-Tabla25[[#This Row],[PAS_NUM_COR_COD_ESC_TG_POS]]</f>
        <v>0.29999999999999982</v>
      </c>
      <c r="BN210" s="30">
        <f>Tabla25[[#This Row],[ROS_DUR_COR_COD_ESC_TG_POS]]-Tabla25[[#This Row],[PAS_DUR_COR_COD_ESC_TG_POS]]</f>
        <v>-1.0857142857141753</v>
      </c>
      <c r="BO210" s="30">
        <f>Tabla25[[#This Row],[ROS_NUM_COR_COD_ESC_TG_TOT]]-Tabla25[[#This Row],[PAS_NUM_COR_COD_ESC_TG_TOT]]</f>
        <v>-0.35476190476190483</v>
      </c>
      <c r="BP210" s="30">
        <f>Tabla25[[#This Row],[ROS_DUR_COR_COD_ESC_TG_TOT]]-Tabla25[[#This Row],[PAS_DUR_COR_COD_ESC_TG_TOT]]</f>
        <v>-171.81203007518798</v>
      </c>
      <c r="BQ210" s="36">
        <f>Tabla25[[#This Row],[PAS_NUM_COR_COD_ROS_TG_NEG]]-Tabla25[[#This Row],[ESC_NUM_COR_COD_ROS_TG_NEG]]</f>
        <v>1.6500000000000004</v>
      </c>
      <c r="BR210" s="36">
        <f>Tabla25[[#This Row],[PAS_DUR_COR_COD_ROS_TG_NEG]]-Tabla25[[#This Row],[ESC_DUR_COR_COD_ROS_TG_NEG]]</f>
        <v>484.125</v>
      </c>
      <c r="BS210" s="36">
        <f>Tabla25[[#This Row],[PAS_NUM_COR_COD_ROS_TG_NEU]]-Tabla25[[#This Row],[ESC_NUM_COR_COD_ROS_TG_NEU]]</f>
        <v>3.6</v>
      </c>
      <c r="BT210" s="36">
        <f>Tabla25[[#This Row],[PAS_DUR_COR_COD_ROS_TG_NEU]]-Tabla25[[#This Row],[ESC_DUR_COR_COD_ROS_TG_NEU]]</f>
        <v>1430.8666666666666</v>
      </c>
      <c r="BU210" s="36">
        <f>Tabla25[[#This Row],[PAS_NUM_COR_COD_ROS_TG_POS]]-Tabla25[[#This Row],[ESC_NUM_COR_COD_ROS_TG_POS]]</f>
        <v>1.4</v>
      </c>
      <c r="BV210" s="36">
        <f>Tabla25[[#This Row],[PAS_DUR_COR_COD_ROS_TG_POS]]-Tabla25[[#This Row],[ESC_DUR_COR_COD_ROS_TG_POS]]</f>
        <v>312.5</v>
      </c>
      <c r="BW210" s="36">
        <f>Tabla25[[#This Row],[PAS_NUM_COR_COD_ROS_TG_TOT]]-Tabla25[[#This Row],[ESC_NUM_COR_COD_ROS_TG_TOT]]</f>
        <v>1.3833333333333333</v>
      </c>
      <c r="BX210" s="36">
        <f>Tabla25[[#This Row],[PAS_DUR_COR_COD_ROS_TG_TOT]]-Tabla25[[#This Row],[ESC_DUR_COR_COD_ROS_TG_TOT]]</f>
        <v>321.77777777777783</v>
      </c>
      <c r="BY210" s="39">
        <f>Tabla25[[#This Row],[PAS_NUM_COR_COD_ESC_TG_NEG]]-Tabla25[[#This Row],[ESC_NUM_COR_COD_ESC_TG_NEG]]</f>
        <v>-2.95</v>
      </c>
      <c r="BZ210" s="39">
        <f>Tabla25[[#This Row],[PAS_DUR_COR_COD_ESC_TG_NEG]]-Tabla25[[#This Row],[ESC_DUR_COR_COD_ESC_TG_NEG]]</f>
        <v>-59.75</v>
      </c>
      <c r="CA210" s="39">
        <f>Tabla25[[#This Row],[PAS_NUM_COR_COD_ESC_TG_NEU]]-Tabla25[[#This Row],[ESC_NUM_COR_COD_ESC_TG_NEU]]</f>
        <v>3.85</v>
      </c>
      <c r="CB210" s="39">
        <f>Tabla25[[#This Row],[PAS_DUR_COR_COD_ESC_TG_NEU]]-Tabla25[[#This Row],[ESC_DUR_COR_COD_ESC_TG_NEU]]</f>
        <v>1471</v>
      </c>
      <c r="CC210" s="39">
        <f>Tabla25[[#This Row],[PAS_NUM_COR_COD_ESC_TG_POS]]-Tabla25[[#This Row],[ESC_NUM_COR_COD_ESC_TG_POS]]</f>
        <v>-1.7999999999999998</v>
      </c>
      <c r="CD210" s="39">
        <f>Tabla25[[#This Row],[PAS_DUR_COR_COD_ESC_TG_POS]]-Tabla25[[#This Row],[ESC_DUR_COR_COD_ESC_TG_POS]]</f>
        <v>-207.20000000000005</v>
      </c>
      <c r="CE210" s="39">
        <f>Tabla25[[#This Row],[PAS_NUM_COR_COD_ESC_TG_TOT]]-Tabla25[[#This Row],[ESC_NUM_COR_COD_ESC_TG_TOT]]</f>
        <v>-2.2166666666666668</v>
      </c>
      <c r="CF210" s="39">
        <f>Tabla25[[#This Row],[PAS_DUR_COR_COD_ESC_TG_TOT]]-Tabla25[[#This Row],[ESC_DUR_COR_COD_ESC_TG_TOT]]</f>
        <v>-134.21428571428578</v>
      </c>
      <c r="CG210" s="42">
        <f>Tabla25[[#This Row],[PAS_NUM_COR_COD_ROS_TG_NEG]]-Tabla25[[#This Row],[PAS_NUM_COR_COD_ESC_TG_NEG]]</f>
        <v>0.60000000000000053</v>
      </c>
      <c r="CH210" s="42">
        <f>Tabla25[[#This Row],[PAS_NUM_COR_COD_ROS_TG_NEU]]-Tabla25[[#This Row],[PAS_NUM_COR_COD_ESC_TG_NEU]]</f>
        <v>-0.25</v>
      </c>
      <c r="CI210" s="42">
        <f>Tabla25[[#This Row],[PAS_NUM_COR_COD_ROS_TG_POS]]-Tabla25[[#This Row],[PAS_NUM_COR_COD_ESC_TG_POS]]</f>
        <v>0.69999999999999973</v>
      </c>
      <c r="CJ210" s="42">
        <f>Tabla25[[#This Row],[PAS_NUM_COR_COD_ROS_TG_TOT]]-Tabla25[[#This Row],[PAS_NUM_COR_COD_ESC_TG_TOT]]</f>
        <v>0.35000000000000009</v>
      </c>
      <c r="CK210" s="42">
        <f>Tabla25[[#This Row],[PAS_DUR_COR_COD_ROS_TG_NEG]]-Tabla25[[#This Row],[PAS_DUR_COR_COD_ESC_TG_NEG]]</f>
        <v>-37.125</v>
      </c>
      <c r="CL210" s="42">
        <f>Tabla25[[#This Row],[PAS_DUR_COR_COD_ROS_TG_NEU]]-Tabla25[[#This Row],[PAS_DUR_COR_COD_ESC_TG_NEU]]</f>
        <v>-40.133333333333439</v>
      </c>
      <c r="CM210" s="42">
        <f>Tabla25[[#This Row],[PAS_DUR_COR_COD_ROS_TG_POS]]-Tabla25[[#This Row],[PAS_DUR_COR_COD_ESC_TG_POS]]</f>
        <v>435.70000000000005</v>
      </c>
      <c r="CN210" s="42">
        <f>Tabla25[[#This Row],[PAS_DUR_COR_COD_ROS_TG_TOT]]-Tabla25[[#This Row],[PAS_DUR_COR_COD_ESC_TG_TOT]]</f>
        <v>123.49206349206361</v>
      </c>
      <c r="CO210" s="44">
        <f>Tabla25[[#This Row],[ESC_NUM_COR_COD_ROS_TG_NEG]]-Tabla25[[#This Row],[ESC_NUM_COR_COD_ESC_TG_NEG]]</f>
        <v>-4</v>
      </c>
      <c r="CP210" s="44">
        <f>Tabla25[[#This Row],[ESC_NUM_COR_COD_ROS_TG_NEU]]-Tabla25[[#This Row],[ESC_NUM_COR_COD_ESC_TG_NEU]]</f>
        <v>0</v>
      </c>
      <c r="CQ210" s="44">
        <f>Tabla25[[#This Row],[ESC_NUM_COR_COD_ROS_TG_POS]]-Tabla25[[#This Row],[ESC_NUM_COR_COD_ESC_TG_POS]]</f>
        <v>-2.5</v>
      </c>
      <c r="CR210" s="44">
        <f>Tabla25[[#This Row],[ESC_NUM_COR_COD_ROS_TG_TOT]]-Tabla25[[#This Row],[ESC_NUM_COR_COD_ESC_TG_TOT]]</f>
        <v>-3.25</v>
      </c>
      <c r="CS210" s="44">
        <f>Tabla25[[#This Row],[ESC_DUR_COR_COD_ROS_TG_NEG]]-Tabla25[[#This Row],[ESC_DUR_COR_COD_ESC_TG_NEG]]</f>
        <v>-581</v>
      </c>
      <c r="CT210" s="44">
        <f>Tabla25[[#This Row],[ESC_DUR_COR_COD_ROS_TG_NEU]]-Tabla25[[#This Row],[ESC_DUR_COR_COD_ESC_TG_NEU]]</f>
        <v>0</v>
      </c>
      <c r="CU210" s="44">
        <f>Tabla25[[#This Row],[ESC_DUR_COR_COD_ROS_TG_POS]]-Tabla25[[#This Row],[ESC_DUR_COR_COD_ESC_TG_POS]]</f>
        <v>-84</v>
      </c>
      <c r="CV210" s="44">
        <f>Tabla25[[#This Row],[ESC_DUR_COR_COD_ROS_TG_TOT]]-Tabla25[[#This Row],[ESC_DUR_COR_COD_ESC_TG_TOT]]</f>
        <v>-332.5</v>
      </c>
      <c r="CW210" s="47">
        <f>Tabla25[[#This Row],[ROS_NUM_COR_COD_ROS_TG_NEG]]-Tabla25[[#This Row],[ROS_NUM_COR_COD_ESC_TG_NEG]]</f>
        <v>1.666666666666667</v>
      </c>
      <c r="CX210" s="47">
        <f>Tabla25[[#This Row],[ROS_NUM_COR_COD_ROS_TG_NEU]]-Tabla25[[#This Row],[ROS_NUM_COR_COD_ESC_TG_NEU]]</f>
        <v>0.4444444444444442</v>
      </c>
      <c r="CY210" s="47">
        <f>Tabla25[[#This Row],[ROS_NUM_COR_COD_ROS_TG_POS]]-Tabla25[[#This Row],[ROS_NUM_COR_COD_ESC_TG_POS]]</f>
        <v>0</v>
      </c>
      <c r="CZ210" s="47">
        <f>Tabla25[[#This Row],[ROS_NUM_COR_COD_ROS_TG_TOT]]-Tabla25[[#This Row],[ROS_NUM_COR_COD_ESC_TG_TOT]]</f>
        <v>0.67857142857142883</v>
      </c>
      <c r="DA210" s="47">
        <f>Tabla25[[#This Row],[ROS_DUR_COR_COD_ROS_TG_NEG]]-Tabla25[[#This Row],[ROS_DUR_COR_COD_ESC_TG_NEG]]</f>
        <v>374.57142857142867</v>
      </c>
      <c r="DB210" s="47">
        <f>Tabla25[[#This Row],[ROS_DUR_COR_COD_ROS_TG_NEU]]-Tabla25[[#This Row],[ROS_DUR_COR_COD_ESC_TG_NEU]]</f>
        <v>178.57142857142867</v>
      </c>
      <c r="DC210" s="47">
        <f>Tabla25[[#This Row],[ROS_DUR_COR_COD_ROS_TG_POS]]-Tabla25[[#This Row],[ROS_DUR_COR_COD_ESC_TG_POS]]</f>
        <v>71.785714285714221</v>
      </c>
      <c r="DD210" s="47">
        <f>Tabla25[[#This Row],[ROS_DUR_COR_COD_ROS_TG_TOT]]-Tabla25[[#This Row],[ROS_DUR_COR_COD_ESC_TG_TOT]]</f>
        <v>210.7535885167465</v>
      </c>
      <c r="DE210" s="57">
        <v>319</v>
      </c>
      <c r="DF210" s="57">
        <v>248.28571428571428</v>
      </c>
      <c r="DG210" s="57">
        <v>318.25</v>
      </c>
      <c r="DH210" s="57">
        <v>296.22727272727275</v>
      </c>
      <c r="DI210" s="57">
        <v>272.39999999999998</v>
      </c>
      <c r="DJ210" s="57">
        <v>310.14285714285717</v>
      </c>
      <c r="DK210" s="57">
        <v>298.42857142857144</v>
      </c>
      <c r="DL210" s="57">
        <v>295.89473684210526</v>
      </c>
      <c r="DM210" s="57">
        <v>99</v>
      </c>
      <c r="DN210" s="57"/>
      <c r="DO210" s="57">
        <v>392</v>
      </c>
      <c r="DP210" s="57">
        <v>245.5</v>
      </c>
      <c r="DQ210" s="57">
        <v>212</v>
      </c>
      <c r="DR210" s="57"/>
      <c r="DS210" s="57">
        <v>391.5</v>
      </c>
      <c r="DT210" s="57">
        <v>301.75</v>
      </c>
      <c r="DU210" s="57">
        <v>319.0625</v>
      </c>
      <c r="DV210" s="57">
        <v>262.66666666666669</v>
      </c>
      <c r="DW210" s="57">
        <v>335.28571428571428</v>
      </c>
      <c r="DX210" s="57">
        <v>305.31111111111113</v>
      </c>
      <c r="DY210" s="57">
        <v>272.58333333333331</v>
      </c>
      <c r="DZ210" s="57">
        <v>307.60000000000002</v>
      </c>
      <c r="EA210" s="57">
        <v>319.06666666666666</v>
      </c>
      <c r="EB210" s="57">
        <v>301.6904761904762</v>
      </c>
      <c r="EC210" s="57">
        <f>Tabla25[[#This Row],[ROS_1DU_COR_COD_ROS_TG_NEG]]-Tabla25[[#This Row],[ROS_1DU_COR_COD_ESC_TG_NEG]]</f>
        <v>46.600000000000023</v>
      </c>
      <c r="ED210" s="57">
        <f>Tabla25[[#This Row],[ROS_1DU_COR_COD_ROS_TG_NEU]]-Tabla25[[#This Row],[ROS_1DU_COR_COD_ESC_TG_NEU]]</f>
        <v>-61.85714285714289</v>
      </c>
      <c r="EE210" s="57">
        <f>Tabla25[[#This Row],[ROS_1DU_COR_COD_ROS_TG_POS]]-Tabla25[[#This Row],[ROS_1DU_COR_COD_ESC_TG_POS]]</f>
        <v>19.821428571428555</v>
      </c>
      <c r="EF210" s="57">
        <f>Tabla25[[#This Row],[ROS_1DU_COR_COD_ROS_TG_TOT]]-Tabla25[[#This Row],[ROS_1DU_COR_COD_ESC_TG_TOT]]</f>
        <v>0.33253588516748778</v>
      </c>
      <c r="EG210" s="57">
        <f>Tabla25[[#This Row],[ESC_1DU_COR_COD_ROS_TG_NEG]]-Tabla25[[#This Row],[ESC_1DU_COR_COD_ESC_TG_NEG]]</f>
        <v>-113</v>
      </c>
      <c r="EH210" s="57">
        <f>Tabla25[[#This Row],[ESC_1DU_COR_COD_ROS_TG_NEU]]-Tabla25[[#This Row],[ESC_1DU_COR_COD_ESC_TG_NEU]]</f>
        <v>0</v>
      </c>
      <c r="EI210" s="57">
        <f>Tabla25[[#This Row],[ESC_1DU_COR_COD_ROS_TG_POS]]-Tabla25[[#This Row],[ESC_1DU_COR_COD_ESC_TG_POS]]</f>
        <v>0.5</v>
      </c>
      <c r="EJ210" s="57">
        <f>Tabla25[[#This Row],[ESC_1DU_COR_COD_ROS_TG_TOT]]-Tabla25[[#This Row],[ESC_1DU_COR_COD_ESC_TG_TOT]]</f>
        <v>-56.25</v>
      </c>
      <c r="EK210" s="57">
        <f>Tabla25[[#This Row],[PAS_1DU_COR_COD_ROS_TG_NEG]]-Tabla25[[#This Row],[PAS_1DU_COR_COD_ESC_TG_NEG]]</f>
        <v>46.479166666666686</v>
      </c>
      <c r="EL210" s="57">
        <f>Tabla25[[#This Row],[PAS_1DU_COR_COD_ROS_TG_NEU]]-Tabla25[[#This Row],[PAS_1DU_COR_COD_ESC_TG_NEU]]</f>
        <v>-44.933333333333337</v>
      </c>
      <c r="EM210" s="57">
        <f>Tabla25[[#This Row],[PAS_1DU_COR_COD_ROS_TG_POS]]-Tabla25[[#This Row],[PAS_1DU_COR_COD_ESC_TG_POS]]</f>
        <v>16.219047619047615</v>
      </c>
      <c r="EN210" s="57">
        <f>Tabla25[[#This Row],[PAS_1DU_COR_COD_ROS_TG_TOT]]-Tabla25[[#This Row],[PAS_1DU_COR_COD_ESC_TG_TOT]]</f>
        <v>3.6206349206349273</v>
      </c>
    </row>
    <row r="211" spans="1:144" x14ac:dyDescent="0.3">
      <c r="A211" s="2" t="s">
        <v>208</v>
      </c>
      <c r="B211" s="2">
        <v>60</v>
      </c>
      <c r="C211" s="2">
        <v>2</v>
      </c>
      <c r="D211" s="2">
        <v>66</v>
      </c>
      <c r="E211" s="19">
        <v>3.5</v>
      </c>
      <c r="F211" s="19">
        <v>1519.3333333333333</v>
      </c>
      <c r="G211" s="19">
        <v>3.2105263157894739</v>
      </c>
      <c r="H211" s="19">
        <v>1598.7272727272727</v>
      </c>
      <c r="I211" s="19">
        <v>3.3</v>
      </c>
      <c r="J211" s="19">
        <v>1458.3846153846155</v>
      </c>
      <c r="K211" s="19">
        <v>3.3389830508474576</v>
      </c>
      <c r="L211" s="19">
        <v>1521.5833333333333</v>
      </c>
      <c r="M211" s="21">
        <v>3.6</v>
      </c>
      <c r="N211" s="21">
        <v>1273.3571428571429</v>
      </c>
      <c r="O211" s="21">
        <v>3.6842105263157894</v>
      </c>
      <c r="P211" s="21">
        <v>1533.0769230769231</v>
      </c>
      <c r="Q211" s="21">
        <v>3.3</v>
      </c>
      <c r="R211" s="21">
        <v>1291.2</v>
      </c>
      <c r="S211" s="21">
        <v>3.5254237288135593</v>
      </c>
      <c r="T211" s="21">
        <v>1360.1190476190477</v>
      </c>
      <c r="U211" s="22">
        <v>2.1111111111111112</v>
      </c>
      <c r="V211" s="22">
        <v>878.66666666666663</v>
      </c>
      <c r="W211" s="22">
        <v>2.75</v>
      </c>
      <c r="X211" s="22">
        <v>1049.1666666666667</v>
      </c>
      <c r="Y211" s="22">
        <v>4.7142857142857144</v>
      </c>
      <c r="Z211" s="22">
        <v>1403.1428571428571</v>
      </c>
      <c r="AA211" s="22">
        <v>3.0833333333333335</v>
      </c>
      <c r="AB211" s="22">
        <v>1125.7368421052631</v>
      </c>
      <c r="AC211" s="24">
        <v>3.5555555555555554</v>
      </c>
      <c r="AD211" s="24">
        <v>1452.6666666666667</v>
      </c>
      <c r="AE211" s="24">
        <v>1.875</v>
      </c>
      <c r="AF211" s="24">
        <v>775.2</v>
      </c>
      <c r="AG211" s="24">
        <v>1.2857142857142858</v>
      </c>
      <c r="AH211" s="24">
        <v>1170.5</v>
      </c>
      <c r="AI211" s="24">
        <v>2.3333333333333335</v>
      </c>
      <c r="AJ211" s="24">
        <v>1148.6923076923076</v>
      </c>
      <c r="AK211" s="26">
        <v>2.4444444444444446</v>
      </c>
      <c r="AL211" s="26">
        <v>703.28571428571433</v>
      </c>
      <c r="AM211" s="26">
        <v>2.6666666666666665</v>
      </c>
      <c r="AN211" s="26">
        <v>1279.8333333333333</v>
      </c>
      <c r="AO211" s="26">
        <v>2.7777777777777777</v>
      </c>
      <c r="AP211" s="26">
        <v>1127</v>
      </c>
      <c r="AQ211" s="26">
        <v>2.6296296296296298</v>
      </c>
      <c r="AR211" s="26">
        <v>1024.55</v>
      </c>
      <c r="AS211" s="28">
        <v>4.7777777777777777</v>
      </c>
      <c r="AT211" s="28">
        <v>972.55555555555554</v>
      </c>
      <c r="AU211" s="28">
        <v>4.1111111111111107</v>
      </c>
      <c r="AV211" s="28">
        <v>1264.375</v>
      </c>
      <c r="AW211" s="28">
        <v>3.8888888888888888</v>
      </c>
      <c r="AX211" s="28">
        <v>1147.375</v>
      </c>
      <c r="AY211" s="28">
        <v>4.2592592592592595</v>
      </c>
      <c r="AZ211" s="28">
        <v>1121.8800000000001</v>
      </c>
      <c r="BA211" s="33">
        <f>Tabla25[[#This Row],[ROS_NUM_COR_COD_ROS_TG_NEG]]-Tabla25[[#This Row],[PAS_NUM_COR_COD_ROS_TG_NEG]]</f>
        <v>1.1777777777777776</v>
      </c>
      <c r="BB211" s="33">
        <f>Tabla25[[#This Row],[ROS_DUR_COR_COD_ROS_TG_NEG]]-Tabla25[[#This Row],[PAS_DUR_COR_COD_ROS_TG_NEG]]</f>
        <v>-300.80158730158735</v>
      </c>
      <c r="BC211" s="33">
        <f>Tabla25[[#This Row],[ROS_NUM_COR_COD_ROS_TG_NEU]]-Tabla25[[#This Row],[PAS_NUM_COR_COD_ROS_TG_NEU]]</f>
        <v>0.42690058479532134</v>
      </c>
      <c r="BD211" s="33">
        <f>Tabla25[[#This Row],[ROS_DUR_COR_COD_ROS_TG_NEU]]-Tabla25[[#This Row],[PAS_DUR_COR_COD_ROS_TG_NEU]]</f>
        <v>-268.70192307692309</v>
      </c>
      <c r="BE211" s="33">
        <f>Tabla25[[#This Row],[ROS_NUM_COR_COD_ROS_TG_POS]]-Tabla25[[#This Row],[PAS_NUM_COR_COD_ROS_TG_POS]]</f>
        <v>0.58888888888888902</v>
      </c>
      <c r="BF211" s="33">
        <f>Tabla25[[#This Row],[ROS_DUR_COR_COD_ROS_TG_POS]]-Tabla25[[#This Row],[PAS_DUR_COR_COD_ROS_TG_POS]]</f>
        <v>-143.82500000000005</v>
      </c>
      <c r="BG211" s="33">
        <f>Tabla25[[#This Row],[ROS_NUM_COR_COD_ROS_TG_TOT]]-Tabla25[[#This Row],[PAS_NUM_COR_COD_ROS_TG_TOT]]</f>
        <v>0.73383553044570027</v>
      </c>
      <c r="BH211" s="33">
        <f>Tabla25[[#This Row],[ROS_DUR_COR_COD_ROS_TG_TOT]]-Tabla25[[#This Row],[PAS_DUR_COR_COD_ROS_TG_TOT]]</f>
        <v>-238.2390476190476</v>
      </c>
      <c r="BI211" s="30">
        <f>Tabla25[[#This Row],[ROS_NUM_COR_COD_ESC_TG_NEG]]-Tabla25[[#This Row],[PAS_NUM_COR_COD_ESC_TG_NEG]]</f>
        <v>-1.0555555555555554</v>
      </c>
      <c r="BJ211" s="30">
        <f>Tabla25[[#This Row],[ROS_DUR_COR_COD_ESC_TG_NEG]]-Tabla25[[#This Row],[PAS_DUR_COR_COD_ESC_TG_NEG]]</f>
        <v>-816.04761904761892</v>
      </c>
      <c r="BK211" s="30">
        <f>Tabla25[[#This Row],[ROS_NUM_COR_COD_ESC_TG_NEU]]-Tabla25[[#This Row],[PAS_NUM_COR_COD_ESC_TG_NEU]]</f>
        <v>-0.54385964912280738</v>
      </c>
      <c r="BL211" s="30">
        <f>Tabla25[[#This Row],[ROS_DUR_COR_COD_ESC_TG_NEU]]-Tabla25[[#This Row],[PAS_DUR_COR_COD_ESC_TG_NEU]]</f>
        <v>-318.89393939393949</v>
      </c>
      <c r="BM211" s="30">
        <f>Tabla25[[#This Row],[ROS_NUM_COR_COD_ESC_TG_POS]]-Tabla25[[#This Row],[PAS_NUM_COR_COD_ESC_TG_POS]]</f>
        <v>-0.52222222222222214</v>
      </c>
      <c r="BN211" s="30">
        <f>Tabla25[[#This Row],[ROS_DUR_COR_COD_ESC_TG_POS]]-Tabla25[[#This Row],[PAS_DUR_COR_COD_ESC_TG_POS]]</f>
        <v>-331.38461538461547</v>
      </c>
      <c r="BO211" s="30">
        <f>Tabla25[[#This Row],[ROS_NUM_COR_COD_ESC_TG_TOT]]-Tabla25[[#This Row],[PAS_NUM_COR_COD_ESC_TG_TOT]]</f>
        <v>-0.70935342121782785</v>
      </c>
      <c r="BP211" s="30">
        <f>Tabla25[[#This Row],[ROS_DUR_COR_COD_ESC_TG_TOT]]-Tabla25[[#This Row],[PAS_DUR_COR_COD_ESC_TG_TOT]]</f>
        <v>-497.0333333333333</v>
      </c>
      <c r="BQ211" s="36">
        <f>Tabla25[[#This Row],[PAS_NUM_COR_COD_ROS_TG_NEG]]-Tabla25[[#This Row],[ESC_NUM_COR_COD_ROS_TG_NEG]]</f>
        <v>4.4444444444444731E-2</v>
      </c>
      <c r="BR211" s="36">
        <f>Tabla25[[#This Row],[PAS_DUR_COR_COD_ROS_TG_NEG]]-Tabla25[[#This Row],[ESC_DUR_COR_COD_ROS_TG_NEG]]</f>
        <v>-179.30952380952385</v>
      </c>
      <c r="BS211" s="36">
        <f>Tabla25[[#This Row],[PAS_NUM_COR_COD_ROS_TG_NEU]]-Tabla25[[#This Row],[ESC_NUM_COR_COD_ROS_TG_NEU]]</f>
        <v>1.8092105263157894</v>
      </c>
      <c r="BT211" s="36">
        <f>Tabla25[[#This Row],[PAS_DUR_COR_COD_ROS_TG_NEU]]-Tabla25[[#This Row],[ESC_DUR_COR_COD_ROS_TG_NEU]]</f>
        <v>757.87692307692305</v>
      </c>
      <c r="BU211" s="36">
        <f>Tabla25[[#This Row],[PAS_NUM_COR_COD_ROS_TG_POS]]-Tabla25[[#This Row],[ESC_NUM_COR_COD_ROS_TG_POS]]</f>
        <v>2.0142857142857142</v>
      </c>
      <c r="BV211" s="36">
        <f>Tabla25[[#This Row],[PAS_DUR_COR_COD_ROS_TG_POS]]-Tabla25[[#This Row],[ESC_DUR_COR_COD_ROS_TG_POS]]</f>
        <v>120.70000000000005</v>
      </c>
      <c r="BW211" s="36">
        <f>Tabla25[[#This Row],[PAS_NUM_COR_COD_ROS_TG_TOT]]-Tabla25[[#This Row],[ESC_NUM_COR_COD_ROS_TG_TOT]]</f>
        <v>1.1920903954802258</v>
      </c>
      <c r="BX211" s="36">
        <f>Tabla25[[#This Row],[PAS_DUR_COR_COD_ROS_TG_TOT]]-Tabla25[[#This Row],[ESC_DUR_COR_COD_ROS_TG_TOT]]</f>
        <v>211.42673992674008</v>
      </c>
      <c r="BY211" s="39">
        <f>Tabla25[[#This Row],[PAS_NUM_COR_COD_ESC_TG_NEG]]-Tabla25[[#This Row],[ESC_NUM_COR_COD_ESC_TG_NEG]]</f>
        <v>1.3888888888888888</v>
      </c>
      <c r="BZ211" s="39">
        <f>Tabla25[[#This Row],[PAS_DUR_COR_COD_ESC_TG_NEG]]-Tabla25[[#This Row],[ESC_DUR_COR_COD_ESC_TG_NEG]]</f>
        <v>640.66666666666663</v>
      </c>
      <c r="CA211" s="39">
        <f>Tabla25[[#This Row],[PAS_NUM_COR_COD_ESC_TG_NEU]]-Tabla25[[#This Row],[ESC_NUM_COR_COD_ESC_TG_NEU]]</f>
        <v>0.46052631578947389</v>
      </c>
      <c r="CB211" s="39">
        <f>Tabla25[[#This Row],[PAS_DUR_COR_COD_ESC_TG_NEU]]-Tabla25[[#This Row],[ESC_DUR_COR_COD_ESC_TG_NEU]]</f>
        <v>549.56060606060601</v>
      </c>
      <c r="CC211" s="39">
        <f>Tabla25[[#This Row],[PAS_NUM_COR_COD_ESC_TG_POS]]-Tabla25[[#This Row],[ESC_NUM_COR_COD_ESC_TG_POS]]</f>
        <v>-1.4142857142857146</v>
      </c>
      <c r="CD211" s="39">
        <f>Tabla25[[#This Row],[PAS_DUR_COR_COD_ESC_TG_POS]]-Tabla25[[#This Row],[ESC_DUR_COR_COD_ESC_TG_POS]]</f>
        <v>55.241758241758362</v>
      </c>
      <c r="CE211" s="39">
        <f>Tabla25[[#This Row],[PAS_NUM_COR_COD_ESC_TG_TOT]]-Tabla25[[#This Row],[ESC_NUM_COR_COD_ESC_TG_TOT]]</f>
        <v>0.25564971751412413</v>
      </c>
      <c r="CF211" s="39">
        <f>Tabla25[[#This Row],[PAS_DUR_COR_COD_ESC_TG_TOT]]-Tabla25[[#This Row],[ESC_DUR_COR_COD_ESC_TG_TOT]]</f>
        <v>395.84649122807014</v>
      </c>
      <c r="CG211" s="42">
        <f>Tabla25[[#This Row],[PAS_NUM_COR_COD_ROS_TG_NEG]]-Tabla25[[#This Row],[PAS_NUM_COR_COD_ESC_TG_NEG]]</f>
        <v>0.10000000000000009</v>
      </c>
      <c r="CH211" s="42">
        <f>Tabla25[[#This Row],[PAS_NUM_COR_COD_ROS_TG_NEU]]-Tabla25[[#This Row],[PAS_NUM_COR_COD_ESC_TG_NEU]]</f>
        <v>0.47368421052631549</v>
      </c>
      <c r="CI211" s="42">
        <f>Tabla25[[#This Row],[PAS_NUM_COR_COD_ROS_TG_POS]]-Tabla25[[#This Row],[PAS_NUM_COR_COD_ESC_TG_POS]]</f>
        <v>0</v>
      </c>
      <c r="CJ211" s="42">
        <f>Tabla25[[#This Row],[PAS_NUM_COR_COD_ROS_TG_TOT]]-Tabla25[[#This Row],[PAS_NUM_COR_COD_ESC_TG_TOT]]</f>
        <v>0.18644067796610164</v>
      </c>
      <c r="CK211" s="42">
        <f>Tabla25[[#This Row],[PAS_DUR_COR_COD_ROS_TG_NEG]]-Tabla25[[#This Row],[PAS_DUR_COR_COD_ESC_TG_NEG]]</f>
        <v>-245.97619047619037</v>
      </c>
      <c r="CL211" s="42">
        <f>Tabla25[[#This Row],[PAS_DUR_COR_COD_ROS_TG_NEU]]-Tabla25[[#This Row],[PAS_DUR_COR_COD_ESC_TG_NEU]]</f>
        <v>-65.650349650349654</v>
      </c>
      <c r="CM211" s="42">
        <f>Tabla25[[#This Row],[PAS_DUR_COR_COD_ROS_TG_POS]]-Tabla25[[#This Row],[PAS_DUR_COR_COD_ESC_TG_POS]]</f>
        <v>-167.18461538461543</v>
      </c>
      <c r="CN211" s="42">
        <f>Tabla25[[#This Row],[PAS_DUR_COR_COD_ROS_TG_TOT]]-Tabla25[[#This Row],[PAS_DUR_COR_COD_ESC_TG_TOT]]</f>
        <v>-161.46428571428555</v>
      </c>
      <c r="CO211" s="44">
        <f>Tabla25[[#This Row],[ESC_NUM_COR_COD_ROS_TG_NEG]]-Tabla25[[#This Row],[ESC_NUM_COR_COD_ESC_TG_NEG]]</f>
        <v>1.4444444444444442</v>
      </c>
      <c r="CP211" s="44">
        <f>Tabla25[[#This Row],[ESC_NUM_COR_COD_ROS_TG_NEU]]-Tabla25[[#This Row],[ESC_NUM_COR_COD_ESC_TG_NEU]]</f>
        <v>-0.875</v>
      </c>
      <c r="CQ211" s="44">
        <f>Tabla25[[#This Row],[ESC_NUM_COR_COD_ROS_TG_POS]]-Tabla25[[#This Row],[ESC_NUM_COR_COD_ESC_TG_POS]]</f>
        <v>-3.4285714285714288</v>
      </c>
      <c r="CR211" s="44">
        <f>Tabla25[[#This Row],[ESC_NUM_COR_COD_ROS_TG_TOT]]-Tabla25[[#This Row],[ESC_NUM_COR_COD_ESC_TG_TOT]]</f>
        <v>-0.75</v>
      </c>
      <c r="CS211" s="44">
        <f>Tabla25[[#This Row],[ESC_DUR_COR_COD_ROS_TG_NEG]]-Tabla25[[#This Row],[ESC_DUR_COR_COD_ESC_TG_NEG]]</f>
        <v>574.00000000000011</v>
      </c>
      <c r="CT211" s="44">
        <f>Tabla25[[#This Row],[ESC_DUR_COR_COD_ROS_TG_NEU]]-Tabla25[[#This Row],[ESC_DUR_COR_COD_ESC_TG_NEU]]</f>
        <v>-273.9666666666667</v>
      </c>
      <c r="CU211" s="44">
        <f>Tabla25[[#This Row],[ESC_DUR_COR_COD_ROS_TG_POS]]-Tabla25[[#This Row],[ESC_DUR_COR_COD_ESC_TG_POS]]</f>
        <v>-232.64285714285711</v>
      </c>
      <c r="CV211" s="44">
        <f>Tabla25[[#This Row],[ESC_DUR_COR_COD_ROS_TG_TOT]]-Tabla25[[#This Row],[ESC_DUR_COR_COD_ESC_TG_TOT]]</f>
        <v>22.9554655870445</v>
      </c>
      <c r="CW211" s="47">
        <f>Tabla25[[#This Row],[ROS_NUM_COR_COD_ROS_TG_NEG]]-Tabla25[[#This Row],[ROS_NUM_COR_COD_ESC_TG_NEG]]</f>
        <v>2.333333333333333</v>
      </c>
      <c r="CX211" s="47">
        <f>Tabla25[[#This Row],[ROS_NUM_COR_COD_ROS_TG_NEU]]-Tabla25[[#This Row],[ROS_NUM_COR_COD_ESC_TG_NEU]]</f>
        <v>1.4444444444444442</v>
      </c>
      <c r="CY211" s="47">
        <f>Tabla25[[#This Row],[ROS_NUM_COR_COD_ROS_TG_POS]]-Tabla25[[#This Row],[ROS_NUM_COR_COD_ESC_TG_POS]]</f>
        <v>1.1111111111111112</v>
      </c>
      <c r="CZ211" s="47">
        <f>Tabla25[[#This Row],[ROS_NUM_COR_COD_ROS_TG_TOT]]-Tabla25[[#This Row],[ROS_NUM_COR_COD_ESC_TG_TOT]]</f>
        <v>1.6296296296296298</v>
      </c>
      <c r="DA211" s="47">
        <f>Tabla25[[#This Row],[ROS_DUR_COR_COD_ROS_TG_NEG]]-Tabla25[[#This Row],[ROS_DUR_COR_COD_ESC_TG_NEG]]</f>
        <v>269.26984126984121</v>
      </c>
      <c r="DB211" s="47">
        <f>Tabla25[[#This Row],[ROS_DUR_COR_COD_ROS_TG_NEU]]-Tabla25[[#This Row],[ROS_DUR_COR_COD_ESC_TG_NEU]]</f>
        <v>-15.458333333333258</v>
      </c>
      <c r="DC211" s="47">
        <f>Tabla25[[#This Row],[ROS_DUR_COR_COD_ROS_TG_POS]]-Tabla25[[#This Row],[ROS_DUR_COR_COD_ESC_TG_POS]]</f>
        <v>20.375</v>
      </c>
      <c r="DD211" s="47">
        <f>Tabla25[[#This Row],[ROS_DUR_COR_COD_ROS_TG_TOT]]-Tabla25[[#This Row],[ROS_DUR_COR_COD_ESC_TG_TOT]]</f>
        <v>97.330000000000155</v>
      </c>
      <c r="DE211" s="57">
        <v>189.11111111111111</v>
      </c>
      <c r="DF211" s="57">
        <v>257</v>
      </c>
      <c r="DG211" s="57">
        <v>217.75</v>
      </c>
      <c r="DH211" s="57">
        <v>220</v>
      </c>
      <c r="DI211" s="57">
        <v>214.71428571428572</v>
      </c>
      <c r="DJ211" s="57">
        <v>294</v>
      </c>
      <c r="DK211" s="57">
        <v>307.28571428571428</v>
      </c>
      <c r="DL211" s="57">
        <v>270.89999999999998</v>
      </c>
      <c r="DM211" s="57">
        <v>248.16666666666666</v>
      </c>
      <c r="DN211" s="57">
        <v>241</v>
      </c>
      <c r="DO211" s="57">
        <v>141</v>
      </c>
      <c r="DP211" s="57">
        <v>228.92307692307693</v>
      </c>
      <c r="DQ211" s="57">
        <v>261.33333333333331</v>
      </c>
      <c r="DR211" s="57">
        <v>259.33333333333331</v>
      </c>
      <c r="DS211" s="57">
        <v>304.85714285714283</v>
      </c>
      <c r="DT211" s="57">
        <v>276.73684210526318</v>
      </c>
      <c r="DU211" s="57">
        <v>249.57142857142858</v>
      </c>
      <c r="DV211" s="57">
        <v>310</v>
      </c>
      <c r="DW211" s="57">
        <v>289.33333333333331</v>
      </c>
      <c r="DX211" s="57">
        <v>282.47619047619048</v>
      </c>
      <c r="DY211" s="57">
        <v>275.91666666666669</v>
      </c>
      <c r="DZ211" s="57">
        <v>294.81818181818181</v>
      </c>
      <c r="EA211" s="57">
        <v>307.46153846153845</v>
      </c>
      <c r="EB211" s="57">
        <v>293.08333333333331</v>
      </c>
      <c r="EC211" s="57">
        <f>Tabla25[[#This Row],[ROS_1DU_COR_COD_ROS_TG_NEG]]-Tabla25[[#This Row],[ROS_1DU_COR_COD_ESC_TG_NEG]]</f>
        <v>-25.603174603174608</v>
      </c>
      <c r="ED211" s="57">
        <f>Tabla25[[#This Row],[ROS_1DU_COR_COD_ROS_TG_NEU]]-Tabla25[[#This Row],[ROS_1DU_COR_COD_ESC_TG_NEU]]</f>
        <v>-37</v>
      </c>
      <c r="EE211" s="57">
        <f>Tabla25[[#This Row],[ROS_1DU_COR_COD_ROS_TG_POS]]-Tabla25[[#This Row],[ROS_1DU_COR_COD_ESC_TG_POS]]</f>
        <v>-89.535714285714278</v>
      </c>
      <c r="EF211" s="57">
        <f>Tabla25[[#This Row],[ROS_1DU_COR_COD_ROS_TG_TOT]]-Tabla25[[#This Row],[ROS_1DU_COR_COD_ESC_TG_TOT]]</f>
        <v>-50.899999999999977</v>
      </c>
      <c r="EG211" s="57">
        <f>Tabla25[[#This Row],[ESC_1DU_COR_COD_ROS_TG_NEG]]-Tabla25[[#This Row],[ESC_1DU_COR_COD_ESC_TG_NEG]]</f>
        <v>-13.166666666666657</v>
      </c>
      <c r="EH211" s="57">
        <f>Tabla25[[#This Row],[ESC_1DU_COR_COD_ROS_TG_NEU]]-Tabla25[[#This Row],[ESC_1DU_COR_COD_ESC_TG_NEU]]</f>
        <v>-18.333333333333314</v>
      </c>
      <c r="EI211" s="57">
        <f>Tabla25[[#This Row],[ESC_1DU_COR_COD_ROS_TG_POS]]-Tabla25[[#This Row],[ESC_1DU_COR_COD_ESC_TG_POS]]</f>
        <v>-163.85714285714283</v>
      </c>
      <c r="EJ211" s="57">
        <f>Tabla25[[#This Row],[ESC_1DU_COR_COD_ROS_TG_TOT]]-Tabla25[[#This Row],[ESC_1DU_COR_COD_ESC_TG_TOT]]</f>
        <v>-47.813765182186245</v>
      </c>
      <c r="EK211" s="57">
        <f>Tabla25[[#This Row],[PAS_1DU_COR_COD_ROS_TG_NEG]]-Tabla25[[#This Row],[PAS_1DU_COR_COD_ESC_TG_NEG]]</f>
        <v>-26.345238095238102</v>
      </c>
      <c r="EL211" s="57">
        <f>Tabla25[[#This Row],[PAS_1DU_COR_COD_ROS_TG_NEU]]-Tabla25[[#This Row],[PAS_1DU_COR_COD_ESC_TG_NEU]]</f>
        <v>15.181818181818187</v>
      </c>
      <c r="EM211" s="57">
        <f>Tabla25[[#This Row],[PAS_1DU_COR_COD_ROS_TG_POS]]-Tabla25[[#This Row],[PAS_1DU_COR_COD_ESC_TG_POS]]</f>
        <v>-18.128205128205138</v>
      </c>
      <c r="EN211" s="57">
        <f>Tabla25[[#This Row],[PAS_1DU_COR_COD_ROS_TG_TOT]]-Tabla25[[#This Row],[PAS_1DU_COR_COD_ESC_TG_TOT]]</f>
        <v>-10.607142857142833</v>
      </c>
    </row>
    <row r="212" spans="1:144" x14ac:dyDescent="0.3">
      <c r="A212" s="2" t="s">
        <v>209</v>
      </c>
      <c r="B212" s="2">
        <v>60</v>
      </c>
      <c r="C212" s="2">
        <v>2</v>
      </c>
      <c r="D212" s="2">
        <v>64</v>
      </c>
      <c r="E212" s="19">
        <v>3.15</v>
      </c>
      <c r="F212" s="19">
        <v>859.11764705882354</v>
      </c>
      <c r="G212" s="19">
        <v>2.6842105263157894</v>
      </c>
      <c r="H212" s="19">
        <v>793.26666666666665</v>
      </c>
      <c r="I212" s="19">
        <v>3.5</v>
      </c>
      <c r="J212" s="19">
        <v>1076.875</v>
      </c>
      <c r="K212" s="19">
        <v>3.1186440677966103</v>
      </c>
      <c r="L212" s="19">
        <v>911.125</v>
      </c>
      <c r="M212" s="21">
        <v>3.65</v>
      </c>
      <c r="N212" s="21">
        <v>856.85</v>
      </c>
      <c r="O212" s="21">
        <v>3.736842105263158</v>
      </c>
      <c r="P212" s="21">
        <v>1116.75</v>
      </c>
      <c r="Q212" s="21">
        <v>3.55</v>
      </c>
      <c r="R212" s="21">
        <v>860.33333333333337</v>
      </c>
      <c r="S212" s="21">
        <v>3.6440677966101696</v>
      </c>
      <c r="T212" s="21">
        <v>935.01851851851848</v>
      </c>
      <c r="U212" s="22">
        <v>6.1</v>
      </c>
      <c r="V212" s="22">
        <v>1558.1</v>
      </c>
      <c r="W212" s="22">
        <v>5.5</v>
      </c>
      <c r="X212" s="22">
        <v>1467.625</v>
      </c>
      <c r="Y212" s="22">
        <v>4.7142857142857144</v>
      </c>
      <c r="Z212" s="22">
        <v>1360.2857142857142</v>
      </c>
      <c r="AA212" s="22">
        <v>5.52</v>
      </c>
      <c r="AB212" s="22">
        <v>1473.76</v>
      </c>
      <c r="AC212" s="24">
        <v>1.7</v>
      </c>
      <c r="AD212" s="24">
        <v>472</v>
      </c>
      <c r="AE212" s="24">
        <v>1.25</v>
      </c>
      <c r="AF212" s="24">
        <v>652</v>
      </c>
      <c r="AG212" s="24">
        <v>2</v>
      </c>
      <c r="AH212" s="24">
        <v>641.14285714285711</v>
      </c>
      <c r="AI212" s="24">
        <v>1.64</v>
      </c>
      <c r="AJ212" s="24">
        <v>576.20000000000005</v>
      </c>
      <c r="AK212" s="26">
        <v>2.75</v>
      </c>
      <c r="AL212" s="26">
        <v>606.375</v>
      </c>
      <c r="AM212" s="26">
        <v>1.25</v>
      </c>
      <c r="AN212" s="26">
        <v>439.16666666666669</v>
      </c>
      <c r="AO212" s="26">
        <v>2.7</v>
      </c>
      <c r="AP212" s="26">
        <v>777.88888888888891</v>
      </c>
      <c r="AQ212" s="26">
        <v>2.2692307692307692</v>
      </c>
      <c r="AR212" s="26">
        <v>629.86956521739125</v>
      </c>
      <c r="AS212" s="28">
        <v>5</v>
      </c>
      <c r="AT212" s="28">
        <v>1344.375</v>
      </c>
      <c r="AU212" s="28">
        <v>6.125</v>
      </c>
      <c r="AV212" s="28">
        <v>1557.25</v>
      </c>
      <c r="AW212" s="28">
        <v>3.8</v>
      </c>
      <c r="AX212" s="28">
        <v>1009.8</v>
      </c>
      <c r="AY212" s="28">
        <v>4.884615384615385</v>
      </c>
      <c r="AZ212" s="28">
        <v>1281.1923076923076</v>
      </c>
      <c r="BA212" s="33">
        <f>Tabla25[[#This Row],[ROS_NUM_COR_COD_ROS_TG_NEG]]-Tabla25[[#This Row],[PAS_NUM_COR_COD_ROS_TG_NEG]]</f>
        <v>1.35</v>
      </c>
      <c r="BB212" s="33">
        <f>Tabla25[[#This Row],[ROS_DUR_COR_COD_ROS_TG_NEG]]-Tabla25[[#This Row],[PAS_DUR_COR_COD_ROS_TG_NEG]]</f>
        <v>487.52499999999998</v>
      </c>
      <c r="BC212" s="33">
        <f>Tabla25[[#This Row],[ROS_NUM_COR_COD_ROS_TG_NEU]]-Tabla25[[#This Row],[PAS_NUM_COR_COD_ROS_TG_NEU]]</f>
        <v>2.388157894736842</v>
      </c>
      <c r="BD212" s="33">
        <f>Tabla25[[#This Row],[ROS_DUR_COR_COD_ROS_TG_NEU]]-Tabla25[[#This Row],[PAS_DUR_COR_COD_ROS_TG_NEU]]</f>
        <v>440.5</v>
      </c>
      <c r="BE212" s="33">
        <f>Tabla25[[#This Row],[ROS_NUM_COR_COD_ROS_TG_POS]]-Tabla25[[#This Row],[PAS_NUM_COR_COD_ROS_TG_POS]]</f>
        <v>0.25</v>
      </c>
      <c r="BF212" s="33">
        <f>Tabla25[[#This Row],[ROS_DUR_COR_COD_ROS_TG_POS]]-Tabla25[[#This Row],[PAS_DUR_COR_COD_ROS_TG_POS]]</f>
        <v>149.46666666666658</v>
      </c>
      <c r="BG212" s="33">
        <f>Tabla25[[#This Row],[ROS_NUM_COR_COD_ROS_TG_TOT]]-Tabla25[[#This Row],[PAS_NUM_COR_COD_ROS_TG_TOT]]</f>
        <v>1.2405475880052155</v>
      </c>
      <c r="BH212" s="33">
        <f>Tabla25[[#This Row],[ROS_DUR_COR_COD_ROS_TG_TOT]]-Tabla25[[#This Row],[PAS_DUR_COR_COD_ROS_TG_TOT]]</f>
        <v>346.17378917378915</v>
      </c>
      <c r="BI212" s="30">
        <f>Tabla25[[#This Row],[ROS_NUM_COR_COD_ESC_TG_NEG]]-Tabla25[[#This Row],[PAS_NUM_COR_COD_ESC_TG_NEG]]</f>
        <v>-0.39999999999999991</v>
      </c>
      <c r="BJ212" s="30">
        <f>Tabla25[[#This Row],[ROS_DUR_COR_COD_ESC_TG_NEG]]-Tabla25[[#This Row],[PAS_DUR_COR_COD_ESC_TG_NEG]]</f>
        <v>-252.74264705882354</v>
      </c>
      <c r="BK212" s="30">
        <f>Tabla25[[#This Row],[ROS_NUM_COR_COD_ESC_TG_NEU]]-Tabla25[[#This Row],[PAS_NUM_COR_COD_ESC_TG_NEU]]</f>
        <v>-1.4342105263157894</v>
      </c>
      <c r="BL212" s="30">
        <f>Tabla25[[#This Row],[ROS_DUR_COR_COD_ESC_TG_NEU]]-Tabla25[[#This Row],[PAS_DUR_COR_COD_ESC_TG_NEU]]</f>
        <v>-354.09999999999997</v>
      </c>
      <c r="BM212" s="30">
        <f>Tabla25[[#This Row],[ROS_NUM_COR_COD_ESC_TG_POS]]-Tabla25[[#This Row],[PAS_NUM_COR_COD_ESC_TG_POS]]</f>
        <v>-0.79999999999999982</v>
      </c>
      <c r="BN212" s="30">
        <f>Tabla25[[#This Row],[ROS_DUR_COR_COD_ESC_TG_POS]]-Tabla25[[#This Row],[PAS_DUR_COR_COD_ESC_TG_POS]]</f>
        <v>-298.98611111111109</v>
      </c>
      <c r="BO212" s="30">
        <f>Tabla25[[#This Row],[ROS_NUM_COR_COD_ESC_TG_TOT]]-Tabla25[[#This Row],[PAS_NUM_COR_COD_ESC_TG_TOT]]</f>
        <v>-0.84941329856584114</v>
      </c>
      <c r="BP212" s="30">
        <f>Tabla25[[#This Row],[ROS_DUR_COR_COD_ESC_TG_TOT]]-Tabla25[[#This Row],[PAS_DUR_COR_COD_ESC_TG_TOT]]</f>
        <v>-281.25543478260875</v>
      </c>
      <c r="BQ212" s="36">
        <f>Tabla25[[#This Row],[PAS_NUM_COR_COD_ROS_TG_NEG]]-Tabla25[[#This Row],[ESC_NUM_COR_COD_ROS_TG_NEG]]</f>
        <v>1.95</v>
      </c>
      <c r="BR212" s="36">
        <f>Tabla25[[#This Row],[PAS_DUR_COR_COD_ROS_TG_NEG]]-Tabla25[[#This Row],[ESC_DUR_COR_COD_ROS_TG_NEG]]</f>
        <v>384.85</v>
      </c>
      <c r="BS212" s="36">
        <f>Tabla25[[#This Row],[PAS_NUM_COR_COD_ROS_TG_NEU]]-Tabla25[[#This Row],[ESC_NUM_COR_COD_ROS_TG_NEU]]</f>
        <v>2.486842105263158</v>
      </c>
      <c r="BT212" s="36">
        <f>Tabla25[[#This Row],[PAS_DUR_COR_COD_ROS_TG_NEU]]-Tabla25[[#This Row],[ESC_DUR_COR_COD_ROS_TG_NEU]]</f>
        <v>464.75</v>
      </c>
      <c r="BU212" s="36">
        <f>Tabla25[[#This Row],[PAS_NUM_COR_COD_ROS_TG_POS]]-Tabla25[[#This Row],[ESC_NUM_COR_COD_ROS_TG_POS]]</f>
        <v>1.5499999999999998</v>
      </c>
      <c r="BV212" s="36">
        <f>Tabla25[[#This Row],[PAS_DUR_COR_COD_ROS_TG_POS]]-Tabla25[[#This Row],[ESC_DUR_COR_COD_ROS_TG_POS]]</f>
        <v>219.19047619047626</v>
      </c>
      <c r="BW212" s="36">
        <f>Tabla25[[#This Row],[PAS_NUM_COR_COD_ROS_TG_TOT]]-Tabla25[[#This Row],[ESC_NUM_COR_COD_ROS_TG_TOT]]</f>
        <v>2.0040677966101699</v>
      </c>
      <c r="BX212" s="36">
        <f>Tabla25[[#This Row],[PAS_DUR_COR_COD_ROS_TG_TOT]]-Tabla25[[#This Row],[ESC_DUR_COR_COD_ROS_TG_TOT]]</f>
        <v>358.81851851851843</v>
      </c>
      <c r="BY212" s="39">
        <f>Tabla25[[#This Row],[PAS_NUM_COR_COD_ESC_TG_NEG]]-Tabla25[[#This Row],[ESC_NUM_COR_COD_ESC_TG_NEG]]</f>
        <v>-2.9499999999999997</v>
      </c>
      <c r="BZ212" s="39">
        <f>Tabla25[[#This Row],[PAS_DUR_COR_COD_ESC_TG_NEG]]-Tabla25[[#This Row],[ESC_DUR_COR_COD_ESC_TG_NEG]]</f>
        <v>-698.98235294117637</v>
      </c>
      <c r="CA212" s="39">
        <f>Tabla25[[#This Row],[PAS_NUM_COR_COD_ESC_TG_NEU]]-Tabla25[[#This Row],[ESC_NUM_COR_COD_ESC_TG_NEU]]</f>
        <v>-2.8157894736842106</v>
      </c>
      <c r="CB212" s="39">
        <f>Tabla25[[#This Row],[PAS_DUR_COR_COD_ESC_TG_NEU]]-Tabla25[[#This Row],[ESC_DUR_COR_COD_ESC_TG_NEU]]</f>
        <v>-674.35833333333335</v>
      </c>
      <c r="CC212" s="39">
        <f>Tabla25[[#This Row],[PAS_NUM_COR_COD_ESC_TG_POS]]-Tabla25[[#This Row],[ESC_NUM_COR_COD_ESC_TG_POS]]</f>
        <v>-1.2142857142857144</v>
      </c>
      <c r="CD212" s="39">
        <f>Tabla25[[#This Row],[PAS_DUR_COR_COD_ESC_TG_POS]]-Tabla25[[#This Row],[ESC_DUR_COR_COD_ESC_TG_POS]]</f>
        <v>-283.41071428571422</v>
      </c>
      <c r="CE212" s="39">
        <f>Tabla25[[#This Row],[PAS_NUM_COR_COD_ESC_TG_TOT]]-Tabla25[[#This Row],[ESC_NUM_COR_COD_ESC_TG_TOT]]</f>
        <v>-2.4013559322033893</v>
      </c>
      <c r="CF212" s="39">
        <f>Tabla25[[#This Row],[PAS_DUR_COR_COD_ESC_TG_TOT]]-Tabla25[[#This Row],[ESC_DUR_COR_COD_ESC_TG_TOT]]</f>
        <v>-562.63499999999999</v>
      </c>
      <c r="CG212" s="42">
        <f>Tabla25[[#This Row],[PAS_NUM_COR_COD_ROS_TG_NEG]]-Tabla25[[#This Row],[PAS_NUM_COR_COD_ESC_TG_NEG]]</f>
        <v>0.5</v>
      </c>
      <c r="CH212" s="42">
        <f>Tabla25[[#This Row],[PAS_NUM_COR_COD_ROS_TG_NEU]]-Tabla25[[#This Row],[PAS_NUM_COR_COD_ESC_TG_NEU]]</f>
        <v>1.0526315789473686</v>
      </c>
      <c r="CI212" s="42">
        <f>Tabla25[[#This Row],[PAS_NUM_COR_COD_ROS_TG_POS]]-Tabla25[[#This Row],[PAS_NUM_COR_COD_ESC_TG_POS]]</f>
        <v>4.9999999999999822E-2</v>
      </c>
      <c r="CJ212" s="42">
        <f>Tabla25[[#This Row],[PAS_NUM_COR_COD_ROS_TG_TOT]]-Tabla25[[#This Row],[PAS_NUM_COR_COD_ESC_TG_TOT]]</f>
        <v>0.52542372881355925</v>
      </c>
      <c r="CK212" s="42">
        <f>Tabla25[[#This Row],[PAS_DUR_COR_COD_ROS_TG_NEG]]-Tabla25[[#This Row],[PAS_DUR_COR_COD_ESC_TG_NEG]]</f>
        <v>-2.2676470588235134</v>
      </c>
      <c r="CL212" s="42">
        <f>Tabla25[[#This Row],[PAS_DUR_COR_COD_ROS_TG_NEU]]-Tabla25[[#This Row],[PAS_DUR_COR_COD_ESC_TG_NEU]]</f>
        <v>323.48333333333335</v>
      </c>
      <c r="CM212" s="42">
        <f>Tabla25[[#This Row],[PAS_DUR_COR_COD_ROS_TG_POS]]-Tabla25[[#This Row],[PAS_DUR_COR_COD_ESC_TG_POS]]</f>
        <v>-216.54166666666663</v>
      </c>
      <c r="CN212" s="42">
        <f>Tabla25[[#This Row],[PAS_DUR_COR_COD_ROS_TG_TOT]]-Tabla25[[#This Row],[PAS_DUR_COR_COD_ESC_TG_TOT]]</f>
        <v>23.893518518518476</v>
      </c>
      <c r="CO212" s="44">
        <f>Tabla25[[#This Row],[ESC_NUM_COR_COD_ROS_TG_NEG]]-Tabla25[[#This Row],[ESC_NUM_COR_COD_ESC_TG_NEG]]</f>
        <v>-4.3999999999999995</v>
      </c>
      <c r="CP212" s="44">
        <f>Tabla25[[#This Row],[ESC_NUM_COR_COD_ROS_TG_NEU]]-Tabla25[[#This Row],[ESC_NUM_COR_COD_ESC_TG_NEU]]</f>
        <v>-4.25</v>
      </c>
      <c r="CQ212" s="44">
        <f>Tabla25[[#This Row],[ESC_NUM_COR_COD_ROS_TG_POS]]-Tabla25[[#This Row],[ESC_NUM_COR_COD_ESC_TG_POS]]</f>
        <v>-2.7142857142857144</v>
      </c>
      <c r="CR212" s="44">
        <f>Tabla25[[#This Row],[ESC_NUM_COR_COD_ROS_TG_TOT]]-Tabla25[[#This Row],[ESC_NUM_COR_COD_ESC_TG_TOT]]</f>
        <v>-3.88</v>
      </c>
      <c r="CS212" s="44">
        <f>Tabla25[[#This Row],[ESC_DUR_COR_COD_ROS_TG_NEG]]-Tabla25[[#This Row],[ESC_DUR_COR_COD_ESC_TG_NEG]]</f>
        <v>-1086.0999999999999</v>
      </c>
      <c r="CT212" s="44">
        <f>Tabla25[[#This Row],[ESC_DUR_COR_COD_ROS_TG_NEU]]-Tabla25[[#This Row],[ESC_DUR_COR_COD_ESC_TG_NEU]]</f>
        <v>-815.625</v>
      </c>
      <c r="CU212" s="44">
        <f>Tabla25[[#This Row],[ESC_DUR_COR_COD_ROS_TG_POS]]-Tabla25[[#This Row],[ESC_DUR_COR_COD_ESC_TG_POS]]</f>
        <v>-719.14285714285711</v>
      </c>
      <c r="CV212" s="44">
        <f>Tabla25[[#This Row],[ESC_DUR_COR_COD_ROS_TG_TOT]]-Tabla25[[#This Row],[ESC_DUR_COR_COD_ESC_TG_TOT]]</f>
        <v>-897.56</v>
      </c>
      <c r="CW212" s="47">
        <f>Tabla25[[#This Row],[ROS_NUM_COR_COD_ROS_TG_NEG]]-Tabla25[[#This Row],[ROS_NUM_COR_COD_ESC_TG_NEG]]</f>
        <v>2.25</v>
      </c>
      <c r="CX212" s="47">
        <f>Tabla25[[#This Row],[ROS_NUM_COR_COD_ROS_TG_NEU]]-Tabla25[[#This Row],[ROS_NUM_COR_COD_ESC_TG_NEU]]</f>
        <v>4.875</v>
      </c>
      <c r="CY212" s="47">
        <f>Tabla25[[#This Row],[ROS_NUM_COR_COD_ROS_TG_POS]]-Tabla25[[#This Row],[ROS_NUM_COR_COD_ESC_TG_POS]]</f>
        <v>1.0999999999999996</v>
      </c>
      <c r="CZ212" s="47">
        <f>Tabla25[[#This Row],[ROS_NUM_COR_COD_ROS_TG_TOT]]-Tabla25[[#This Row],[ROS_NUM_COR_COD_ESC_TG_TOT]]</f>
        <v>2.6153846153846159</v>
      </c>
      <c r="DA212" s="47">
        <f>Tabla25[[#This Row],[ROS_DUR_COR_COD_ROS_TG_NEG]]-Tabla25[[#This Row],[ROS_DUR_COR_COD_ESC_TG_NEG]]</f>
        <v>738</v>
      </c>
      <c r="DB212" s="47">
        <f>Tabla25[[#This Row],[ROS_DUR_COR_COD_ROS_TG_NEU]]-Tabla25[[#This Row],[ROS_DUR_COR_COD_ESC_TG_NEU]]</f>
        <v>1118.0833333333333</v>
      </c>
      <c r="DC212" s="47">
        <f>Tabla25[[#This Row],[ROS_DUR_COR_COD_ROS_TG_POS]]-Tabla25[[#This Row],[ROS_DUR_COR_COD_ESC_TG_POS]]</f>
        <v>231.91111111111104</v>
      </c>
      <c r="DD212" s="47">
        <f>Tabla25[[#This Row],[ROS_DUR_COR_COD_ROS_TG_TOT]]-Tabla25[[#This Row],[ROS_DUR_COR_COD_ESC_TG_TOT]]</f>
        <v>651.32274247491637</v>
      </c>
      <c r="DE212" s="57">
        <v>268</v>
      </c>
      <c r="DF212" s="57">
        <v>296</v>
      </c>
      <c r="DG212" s="57">
        <v>275.5</v>
      </c>
      <c r="DH212" s="57">
        <v>279.5</v>
      </c>
      <c r="DI212" s="57">
        <v>219.5</v>
      </c>
      <c r="DJ212" s="57">
        <v>187.66666666666666</v>
      </c>
      <c r="DK212" s="57">
        <v>301</v>
      </c>
      <c r="DL212" s="57">
        <v>243.08695652173913</v>
      </c>
      <c r="DM212" s="57">
        <v>256.875</v>
      </c>
      <c r="DN212" s="57">
        <v>375.6</v>
      </c>
      <c r="DO212" s="57">
        <v>337.42857142857144</v>
      </c>
      <c r="DP212" s="57">
        <v>314.75</v>
      </c>
      <c r="DQ212" s="57">
        <v>349.7</v>
      </c>
      <c r="DR212" s="57">
        <v>286.25</v>
      </c>
      <c r="DS212" s="57">
        <v>323.85714285714283</v>
      </c>
      <c r="DT212" s="57">
        <v>322.16000000000003</v>
      </c>
      <c r="DU212" s="57">
        <v>239.8</v>
      </c>
      <c r="DV212" s="57">
        <v>237.75</v>
      </c>
      <c r="DW212" s="57">
        <v>250.55555555555554</v>
      </c>
      <c r="DX212" s="57">
        <v>242.77777777777777</v>
      </c>
      <c r="DY212" s="57">
        <v>269.29411764705884</v>
      </c>
      <c r="DZ212" s="57">
        <v>232.66666666666666</v>
      </c>
      <c r="EA212" s="57">
        <v>281.3125</v>
      </c>
      <c r="EB212" s="57">
        <v>261.85416666666669</v>
      </c>
      <c r="EC212" s="57">
        <f>Tabla25[[#This Row],[ROS_1DU_COR_COD_ROS_TG_NEG]]-Tabla25[[#This Row],[ROS_1DU_COR_COD_ESC_TG_NEG]]</f>
        <v>48.5</v>
      </c>
      <c r="ED212" s="57">
        <f>Tabla25[[#This Row],[ROS_1DU_COR_COD_ROS_TG_NEU]]-Tabla25[[#This Row],[ROS_1DU_COR_COD_ESC_TG_NEU]]</f>
        <v>108.33333333333334</v>
      </c>
      <c r="EE212" s="57">
        <f>Tabla25[[#This Row],[ROS_1DU_COR_COD_ROS_TG_POS]]-Tabla25[[#This Row],[ROS_1DU_COR_COD_ESC_TG_POS]]</f>
        <v>-25.5</v>
      </c>
      <c r="EF212" s="57">
        <f>Tabla25[[#This Row],[ROS_1DU_COR_COD_ROS_TG_TOT]]-Tabla25[[#This Row],[ROS_1DU_COR_COD_ESC_TG_TOT]]</f>
        <v>36.413043478260875</v>
      </c>
      <c r="EG212" s="57">
        <f>Tabla25[[#This Row],[ESC_1DU_COR_COD_ROS_TG_NEG]]-Tabla25[[#This Row],[ESC_1DU_COR_COD_ESC_TG_NEG]]</f>
        <v>-92.824999999999989</v>
      </c>
      <c r="EH212" s="57">
        <f>Tabla25[[#This Row],[ESC_1DU_COR_COD_ROS_TG_NEU]]-Tabla25[[#This Row],[ESC_1DU_COR_COD_ESC_TG_NEU]]</f>
        <v>89.350000000000023</v>
      </c>
      <c r="EI212" s="57">
        <f>Tabla25[[#This Row],[ESC_1DU_COR_COD_ROS_TG_POS]]-Tabla25[[#This Row],[ESC_1DU_COR_COD_ESC_TG_POS]]</f>
        <v>13.571428571428612</v>
      </c>
      <c r="EJ212" s="57">
        <f>Tabla25[[#This Row],[ESC_1DU_COR_COD_ROS_TG_TOT]]-Tabla25[[#This Row],[ESC_1DU_COR_COD_ESC_TG_TOT]]</f>
        <v>-7.410000000000025</v>
      </c>
      <c r="EK212" s="57">
        <f>Tabla25[[#This Row],[PAS_1DU_COR_COD_ROS_TG_NEG]]-Tabla25[[#This Row],[PAS_1DU_COR_COD_ESC_TG_NEG]]</f>
        <v>-29.494117647058829</v>
      </c>
      <c r="EL212" s="57">
        <f>Tabla25[[#This Row],[PAS_1DU_COR_COD_ROS_TG_NEU]]-Tabla25[[#This Row],[PAS_1DU_COR_COD_ESC_TG_NEU]]</f>
        <v>5.0833333333333428</v>
      </c>
      <c r="EM212" s="57">
        <f>Tabla25[[#This Row],[PAS_1DU_COR_COD_ROS_TG_POS]]-Tabla25[[#This Row],[PAS_1DU_COR_COD_ESC_TG_POS]]</f>
        <v>-30.756944444444457</v>
      </c>
      <c r="EN212" s="57">
        <f>Tabla25[[#This Row],[PAS_1DU_COR_COD_ROS_TG_TOT]]-Tabla25[[#This Row],[PAS_1DU_COR_COD_ESC_TG_TOT]]</f>
        <v>-19.076388888888914</v>
      </c>
    </row>
    <row r="213" spans="1:144" x14ac:dyDescent="0.3">
      <c r="A213" s="2" t="s">
        <v>210</v>
      </c>
      <c r="B213" s="2">
        <v>60</v>
      </c>
      <c r="C213" s="2">
        <v>2</v>
      </c>
      <c r="D213" s="2">
        <v>63</v>
      </c>
      <c r="E213" s="19">
        <v>2.1666666666666665</v>
      </c>
      <c r="F213" s="19">
        <v>366.5</v>
      </c>
      <c r="G213" s="19">
        <v>2.1</v>
      </c>
      <c r="H213" s="19">
        <v>462.84615384615387</v>
      </c>
      <c r="I213" s="19">
        <v>2.0499999999999998</v>
      </c>
      <c r="J213" s="19">
        <v>338.8125</v>
      </c>
      <c r="K213" s="19">
        <v>2.103448275862069</v>
      </c>
      <c r="L213" s="19">
        <v>385.32558139534882</v>
      </c>
      <c r="M213" s="21">
        <v>2.6666666666666665</v>
      </c>
      <c r="N213" s="21">
        <v>451.33333333333331</v>
      </c>
      <c r="O213" s="21">
        <v>2.25</v>
      </c>
      <c r="P213" s="21">
        <v>439.28571428571428</v>
      </c>
      <c r="Q213" s="21">
        <v>2.15</v>
      </c>
      <c r="R213" s="21">
        <v>435.14285714285717</v>
      </c>
      <c r="S213" s="21">
        <v>2.3448275862068964</v>
      </c>
      <c r="T213" s="21">
        <v>442.13953488372096</v>
      </c>
      <c r="U213" s="22">
        <v>3.2</v>
      </c>
      <c r="V213" s="22">
        <v>472.2</v>
      </c>
      <c r="W213" s="22">
        <v>2.4444444444444446</v>
      </c>
      <c r="X213" s="22">
        <v>393</v>
      </c>
      <c r="Y213" s="22">
        <v>3</v>
      </c>
      <c r="Z213" s="22">
        <v>482.375</v>
      </c>
      <c r="AA213" s="22">
        <v>2.8888888888888888</v>
      </c>
      <c r="AB213" s="22">
        <v>448.81481481481484</v>
      </c>
      <c r="AC213" s="24">
        <v>1.1000000000000001</v>
      </c>
      <c r="AD213" s="24">
        <v>289</v>
      </c>
      <c r="AE213" s="24">
        <v>1.8888888888888888</v>
      </c>
      <c r="AF213" s="24">
        <v>405.6</v>
      </c>
      <c r="AG213" s="24">
        <v>1.625</v>
      </c>
      <c r="AH213" s="24">
        <v>312.16666666666669</v>
      </c>
      <c r="AI213" s="24">
        <v>1.5185185185185186</v>
      </c>
      <c r="AJ213" s="24">
        <v>331.47058823529414</v>
      </c>
      <c r="AK213" s="26">
        <v>1.4285714285714286</v>
      </c>
      <c r="AL213" s="26">
        <v>366.25</v>
      </c>
      <c r="AM213" s="26">
        <v>1.7</v>
      </c>
      <c r="AN213" s="26">
        <v>499.33333333333331</v>
      </c>
      <c r="AO213" s="26">
        <v>0.8</v>
      </c>
      <c r="AP213" s="26">
        <v>303.5</v>
      </c>
      <c r="AQ213" s="26">
        <v>1.2962962962962963</v>
      </c>
      <c r="AR213" s="26">
        <v>405.35714285714283</v>
      </c>
      <c r="AS213" s="28">
        <v>2</v>
      </c>
      <c r="AT213" s="28">
        <v>453.8</v>
      </c>
      <c r="AU213" s="28">
        <v>2.4</v>
      </c>
      <c r="AV213" s="28">
        <v>479.5</v>
      </c>
      <c r="AW213" s="28">
        <v>2.6</v>
      </c>
      <c r="AX213" s="28">
        <v>462.9</v>
      </c>
      <c r="AY213" s="28">
        <v>2.3703703703703702</v>
      </c>
      <c r="AZ213" s="28">
        <v>467.72</v>
      </c>
      <c r="BA213" s="33">
        <f>Tabla25[[#This Row],[ROS_NUM_COR_COD_ROS_TG_NEG]]-Tabla25[[#This Row],[PAS_NUM_COR_COD_ROS_TG_NEG]]</f>
        <v>-0.66666666666666652</v>
      </c>
      <c r="BB213" s="33">
        <f>Tabla25[[#This Row],[ROS_DUR_COR_COD_ROS_TG_NEG]]-Tabla25[[#This Row],[PAS_DUR_COR_COD_ROS_TG_NEG]]</f>
        <v>2.466666666666697</v>
      </c>
      <c r="BC213" s="33">
        <f>Tabla25[[#This Row],[ROS_NUM_COR_COD_ROS_TG_NEU]]-Tabla25[[#This Row],[PAS_NUM_COR_COD_ROS_TG_NEU]]</f>
        <v>0.14999999999999991</v>
      </c>
      <c r="BD213" s="33">
        <f>Tabla25[[#This Row],[ROS_DUR_COR_COD_ROS_TG_NEU]]-Tabla25[[#This Row],[PAS_DUR_COR_COD_ROS_TG_NEU]]</f>
        <v>40.214285714285722</v>
      </c>
      <c r="BE213" s="33">
        <f>Tabla25[[#This Row],[ROS_NUM_COR_COD_ROS_TG_POS]]-Tabla25[[#This Row],[PAS_NUM_COR_COD_ROS_TG_POS]]</f>
        <v>0.45000000000000018</v>
      </c>
      <c r="BF213" s="33">
        <f>Tabla25[[#This Row],[ROS_DUR_COR_COD_ROS_TG_POS]]-Tabla25[[#This Row],[PAS_DUR_COR_COD_ROS_TG_POS]]</f>
        <v>27.75714285714281</v>
      </c>
      <c r="BG213" s="33">
        <f>Tabla25[[#This Row],[ROS_NUM_COR_COD_ROS_TG_TOT]]-Tabla25[[#This Row],[PAS_NUM_COR_COD_ROS_TG_TOT]]</f>
        <v>2.5542784163473886E-2</v>
      </c>
      <c r="BH213" s="33">
        <f>Tabla25[[#This Row],[ROS_DUR_COR_COD_ROS_TG_TOT]]-Tabla25[[#This Row],[PAS_DUR_COR_COD_ROS_TG_TOT]]</f>
        <v>25.580465116279072</v>
      </c>
      <c r="BI213" s="30">
        <f>Tabla25[[#This Row],[ROS_NUM_COR_COD_ESC_TG_NEG]]-Tabla25[[#This Row],[PAS_NUM_COR_COD_ESC_TG_NEG]]</f>
        <v>-0.73809523809523792</v>
      </c>
      <c r="BJ213" s="30">
        <f>Tabla25[[#This Row],[ROS_DUR_COR_COD_ESC_TG_NEG]]-Tabla25[[#This Row],[PAS_DUR_COR_COD_ESC_TG_NEG]]</f>
        <v>-0.25</v>
      </c>
      <c r="BK213" s="30">
        <f>Tabla25[[#This Row],[ROS_NUM_COR_COD_ESC_TG_NEU]]-Tabla25[[#This Row],[PAS_NUM_COR_COD_ESC_TG_NEU]]</f>
        <v>-0.40000000000000013</v>
      </c>
      <c r="BL213" s="30">
        <f>Tabla25[[#This Row],[ROS_DUR_COR_COD_ESC_TG_NEU]]-Tabla25[[#This Row],[PAS_DUR_COR_COD_ESC_TG_NEU]]</f>
        <v>36.487179487179446</v>
      </c>
      <c r="BM213" s="30">
        <f>Tabla25[[#This Row],[ROS_NUM_COR_COD_ESC_TG_POS]]-Tabla25[[#This Row],[PAS_NUM_COR_COD_ESC_TG_POS]]</f>
        <v>-1.2499999999999998</v>
      </c>
      <c r="BN213" s="30">
        <f>Tabla25[[#This Row],[ROS_DUR_COR_COD_ESC_TG_POS]]-Tabla25[[#This Row],[PAS_DUR_COR_COD_ESC_TG_POS]]</f>
        <v>-35.3125</v>
      </c>
      <c r="BO213" s="30">
        <f>Tabla25[[#This Row],[ROS_NUM_COR_COD_ESC_TG_TOT]]-Tabla25[[#This Row],[PAS_NUM_COR_COD_ESC_TG_TOT]]</f>
        <v>-0.80715197956577267</v>
      </c>
      <c r="BP213" s="30">
        <f>Tabla25[[#This Row],[ROS_DUR_COR_COD_ESC_TG_TOT]]-Tabla25[[#This Row],[PAS_DUR_COR_COD_ESC_TG_TOT]]</f>
        <v>20.031561461794013</v>
      </c>
      <c r="BQ213" s="36">
        <f>Tabla25[[#This Row],[PAS_NUM_COR_COD_ROS_TG_NEG]]-Tabla25[[#This Row],[ESC_NUM_COR_COD_ROS_TG_NEG]]</f>
        <v>1.5666666666666664</v>
      </c>
      <c r="BR213" s="36">
        <f>Tabla25[[#This Row],[PAS_DUR_COR_COD_ROS_TG_NEG]]-Tabla25[[#This Row],[ESC_DUR_COR_COD_ROS_TG_NEG]]</f>
        <v>162.33333333333331</v>
      </c>
      <c r="BS213" s="36">
        <f>Tabla25[[#This Row],[PAS_NUM_COR_COD_ROS_TG_NEU]]-Tabla25[[#This Row],[ESC_NUM_COR_COD_ROS_TG_NEU]]</f>
        <v>0.36111111111111116</v>
      </c>
      <c r="BT213" s="36">
        <f>Tabla25[[#This Row],[PAS_DUR_COR_COD_ROS_TG_NEU]]-Tabla25[[#This Row],[ESC_DUR_COR_COD_ROS_TG_NEU]]</f>
        <v>33.685714285714255</v>
      </c>
      <c r="BU213" s="36">
        <f>Tabla25[[#This Row],[PAS_NUM_COR_COD_ROS_TG_POS]]-Tabla25[[#This Row],[ESC_NUM_COR_COD_ROS_TG_POS]]</f>
        <v>0.52499999999999991</v>
      </c>
      <c r="BV213" s="36">
        <f>Tabla25[[#This Row],[PAS_DUR_COR_COD_ROS_TG_POS]]-Tabla25[[#This Row],[ESC_DUR_COR_COD_ROS_TG_POS]]</f>
        <v>122.97619047619048</v>
      </c>
      <c r="BW213" s="36">
        <f>Tabla25[[#This Row],[PAS_NUM_COR_COD_ROS_TG_TOT]]-Tabla25[[#This Row],[ESC_NUM_COR_COD_ROS_TG_TOT]]</f>
        <v>0.82630906768837775</v>
      </c>
      <c r="BX213" s="36">
        <f>Tabla25[[#This Row],[PAS_DUR_COR_COD_ROS_TG_TOT]]-Tabla25[[#This Row],[ESC_DUR_COR_COD_ROS_TG_TOT]]</f>
        <v>110.66894664842681</v>
      </c>
      <c r="BY213" s="39">
        <f>Tabla25[[#This Row],[PAS_NUM_COR_COD_ESC_TG_NEG]]-Tabla25[[#This Row],[ESC_NUM_COR_COD_ESC_TG_NEG]]</f>
        <v>-1.0333333333333337</v>
      </c>
      <c r="BZ213" s="39">
        <f>Tabla25[[#This Row],[PAS_DUR_COR_COD_ESC_TG_NEG]]-Tabla25[[#This Row],[ESC_DUR_COR_COD_ESC_TG_NEG]]</f>
        <v>-105.69999999999999</v>
      </c>
      <c r="CA213" s="39">
        <f>Tabla25[[#This Row],[PAS_NUM_COR_COD_ESC_TG_NEU]]-Tabla25[[#This Row],[ESC_NUM_COR_COD_ESC_TG_NEU]]</f>
        <v>-0.34444444444444455</v>
      </c>
      <c r="CB213" s="39">
        <f>Tabla25[[#This Row],[PAS_DUR_COR_COD_ESC_TG_NEU]]-Tabla25[[#This Row],[ESC_DUR_COR_COD_ESC_TG_NEU]]</f>
        <v>69.846153846153868</v>
      </c>
      <c r="CC213" s="39">
        <f>Tabla25[[#This Row],[PAS_NUM_COR_COD_ESC_TG_POS]]-Tabla25[[#This Row],[ESC_NUM_COR_COD_ESC_TG_POS]]</f>
        <v>-0.95000000000000018</v>
      </c>
      <c r="CD213" s="39">
        <f>Tabla25[[#This Row],[PAS_DUR_COR_COD_ESC_TG_POS]]-Tabla25[[#This Row],[ESC_DUR_COR_COD_ESC_TG_POS]]</f>
        <v>-143.5625</v>
      </c>
      <c r="CE213" s="39">
        <f>Tabla25[[#This Row],[PAS_NUM_COR_COD_ESC_TG_TOT]]-Tabla25[[#This Row],[ESC_NUM_COR_COD_ESC_TG_TOT]]</f>
        <v>-0.78544061302681989</v>
      </c>
      <c r="CF213" s="39">
        <f>Tabla25[[#This Row],[PAS_DUR_COR_COD_ESC_TG_TOT]]-Tabla25[[#This Row],[ESC_DUR_COR_COD_ESC_TG_TOT]]</f>
        <v>-63.489233419466018</v>
      </c>
      <c r="CG213" s="42">
        <f>Tabla25[[#This Row],[PAS_NUM_COR_COD_ROS_TG_NEG]]-Tabla25[[#This Row],[PAS_NUM_COR_COD_ESC_TG_NEG]]</f>
        <v>0.5</v>
      </c>
      <c r="CH213" s="42">
        <f>Tabla25[[#This Row],[PAS_NUM_COR_COD_ROS_TG_NEU]]-Tabla25[[#This Row],[PAS_NUM_COR_COD_ESC_TG_NEU]]</f>
        <v>0.14999999999999991</v>
      </c>
      <c r="CI213" s="42">
        <f>Tabla25[[#This Row],[PAS_NUM_COR_COD_ROS_TG_POS]]-Tabla25[[#This Row],[PAS_NUM_COR_COD_ESC_TG_POS]]</f>
        <v>0.10000000000000009</v>
      </c>
      <c r="CJ213" s="42">
        <f>Tabla25[[#This Row],[PAS_NUM_COR_COD_ROS_TG_TOT]]-Tabla25[[#This Row],[PAS_NUM_COR_COD_ESC_TG_TOT]]</f>
        <v>0.2413793103448274</v>
      </c>
      <c r="CK213" s="42">
        <f>Tabla25[[#This Row],[PAS_DUR_COR_COD_ROS_TG_NEG]]-Tabla25[[#This Row],[PAS_DUR_COR_COD_ESC_TG_NEG]]</f>
        <v>84.833333333333314</v>
      </c>
      <c r="CL213" s="42">
        <f>Tabla25[[#This Row],[PAS_DUR_COR_COD_ROS_TG_NEU]]-Tabla25[[#This Row],[PAS_DUR_COR_COD_ESC_TG_NEU]]</f>
        <v>-23.56043956043959</v>
      </c>
      <c r="CM213" s="42">
        <f>Tabla25[[#This Row],[PAS_DUR_COR_COD_ROS_TG_POS]]-Tabla25[[#This Row],[PAS_DUR_COR_COD_ESC_TG_POS]]</f>
        <v>96.330357142857167</v>
      </c>
      <c r="CN213" s="42">
        <f>Tabla25[[#This Row],[PAS_DUR_COR_COD_ROS_TG_TOT]]-Tabla25[[#This Row],[PAS_DUR_COR_COD_ESC_TG_TOT]]</f>
        <v>56.813953488372135</v>
      </c>
      <c r="CO213" s="44">
        <f>Tabla25[[#This Row],[ESC_NUM_COR_COD_ROS_TG_NEG]]-Tabla25[[#This Row],[ESC_NUM_COR_COD_ESC_TG_NEG]]</f>
        <v>-2.1</v>
      </c>
      <c r="CP213" s="44">
        <f>Tabla25[[#This Row],[ESC_NUM_COR_COD_ROS_TG_NEU]]-Tabla25[[#This Row],[ESC_NUM_COR_COD_ESC_TG_NEU]]</f>
        <v>-0.5555555555555558</v>
      </c>
      <c r="CQ213" s="44">
        <f>Tabla25[[#This Row],[ESC_NUM_COR_COD_ROS_TG_POS]]-Tabla25[[#This Row],[ESC_NUM_COR_COD_ESC_TG_POS]]</f>
        <v>-1.375</v>
      </c>
      <c r="CR213" s="44">
        <f>Tabla25[[#This Row],[ESC_NUM_COR_COD_ROS_TG_TOT]]-Tabla25[[#This Row],[ESC_NUM_COR_COD_ESC_TG_TOT]]</f>
        <v>-1.3703703703703702</v>
      </c>
      <c r="CS213" s="44">
        <f>Tabla25[[#This Row],[ESC_DUR_COR_COD_ROS_TG_NEG]]-Tabla25[[#This Row],[ESC_DUR_COR_COD_ESC_TG_NEG]]</f>
        <v>-183.2</v>
      </c>
      <c r="CT213" s="44">
        <f>Tabla25[[#This Row],[ESC_DUR_COR_COD_ROS_TG_NEU]]-Tabla25[[#This Row],[ESC_DUR_COR_COD_ESC_TG_NEU]]</f>
        <v>12.600000000000023</v>
      </c>
      <c r="CU213" s="44">
        <f>Tabla25[[#This Row],[ESC_DUR_COR_COD_ROS_TG_POS]]-Tabla25[[#This Row],[ESC_DUR_COR_COD_ESC_TG_POS]]</f>
        <v>-170.20833333333331</v>
      </c>
      <c r="CV213" s="44">
        <f>Tabla25[[#This Row],[ESC_DUR_COR_COD_ROS_TG_TOT]]-Tabla25[[#This Row],[ESC_DUR_COR_COD_ESC_TG_TOT]]</f>
        <v>-117.34422657952069</v>
      </c>
      <c r="CW213" s="47">
        <f>Tabla25[[#This Row],[ROS_NUM_COR_COD_ROS_TG_NEG]]-Tabla25[[#This Row],[ROS_NUM_COR_COD_ESC_TG_NEG]]</f>
        <v>0.5714285714285714</v>
      </c>
      <c r="CX213" s="47">
        <f>Tabla25[[#This Row],[ROS_NUM_COR_COD_ROS_TG_NEU]]-Tabla25[[#This Row],[ROS_NUM_COR_COD_ESC_TG_NEU]]</f>
        <v>0.7</v>
      </c>
      <c r="CY213" s="47">
        <f>Tabla25[[#This Row],[ROS_NUM_COR_COD_ROS_TG_POS]]-Tabla25[[#This Row],[ROS_NUM_COR_COD_ESC_TG_POS]]</f>
        <v>1.8</v>
      </c>
      <c r="CZ213" s="47">
        <f>Tabla25[[#This Row],[ROS_NUM_COR_COD_ROS_TG_TOT]]-Tabla25[[#This Row],[ROS_NUM_COR_COD_ESC_TG_TOT]]</f>
        <v>1.074074074074074</v>
      </c>
      <c r="DA213" s="47">
        <f>Tabla25[[#This Row],[ROS_DUR_COR_COD_ROS_TG_NEG]]-Tabla25[[#This Row],[ROS_DUR_COR_COD_ESC_TG_NEG]]</f>
        <v>87.550000000000011</v>
      </c>
      <c r="DB213" s="47">
        <f>Tabla25[[#This Row],[ROS_DUR_COR_COD_ROS_TG_NEU]]-Tabla25[[#This Row],[ROS_DUR_COR_COD_ESC_TG_NEU]]</f>
        <v>-19.833333333333314</v>
      </c>
      <c r="DC213" s="47">
        <f>Tabla25[[#This Row],[ROS_DUR_COR_COD_ROS_TG_POS]]-Tabla25[[#This Row],[ROS_DUR_COR_COD_ESC_TG_POS]]</f>
        <v>159.39999999999998</v>
      </c>
      <c r="DD213" s="47">
        <f>Tabla25[[#This Row],[ROS_DUR_COR_COD_ROS_TG_TOT]]-Tabla25[[#This Row],[ROS_DUR_COR_COD_ESC_TG_TOT]]</f>
        <v>62.362857142857195</v>
      </c>
      <c r="DE213" s="57">
        <v>186.2</v>
      </c>
      <c r="DF213" s="57">
        <v>214.8</v>
      </c>
      <c r="DG213" s="57">
        <v>156.69999999999999</v>
      </c>
      <c r="DH213" s="57">
        <v>185.84</v>
      </c>
      <c r="DI213" s="57">
        <v>154.5</v>
      </c>
      <c r="DJ213" s="57">
        <v>139.16666666666666</v>
      </c>
      <c r="DK213" s="57">
        <v>144.75</v>
      </c>
      <c r="DL213" s="57">
        <v>145.14285714285714</v>
      </c>
      <c r="DM213" s="57">
        <v>140.5</v>
      </c>
      <c r="DN213" s="57">
        <v>108.6</v>
      </c>
      <c r="DO213" s="57">
        <v>119.16666666666667</v>
      </c>
      <c r="DP213" s="57">
        <v>123.58823529411765</v>
      </c>
      <c r="DQ213" s="57">
        <v>151</v>
      </c>
      <c r="DR213" s="57">
        <v>142.77777777777777</v>
      </c>
      <c r="DS213" s="57">
        <v>153.125</v>
      </c>
      <c r="DT213" s="57">
        <v>148.88888888888889</v>
      </c>
      <c r="DU213" s="57">
        <v>140.13333333333333</v>
      </c>
      <c r="DV213" s="57">
        <v>117.92857142857143</v>
      </c>
      <c r="DW213" s="57">
        <v>153.64285714285714</v>
      </c>
      <c r="DX213" s="57">
        <v>137.30232558139534</v>
      </c>
      <c r="DY213" s="57">
        <v>113.21428571428571</v>
      </c>
      <c r="DZ213" s="57">
        <v>125.76923076923077</v>
      </c>
      <c r="EA213" s="57">
        <v>126.9375</v>
      </c>
      <c r="EB213" s="57">
        <v>122.11627906976744</v>
      </c>
      <c r="EC213" s="57">
        <f>Tabla25[[#This Row],[ROS_1DU_COR_COD_ROS_TG_NEG]]-Tabla25[[#This Row],[ROS_1DU_COR_COD_ESC_TG_NEG]]</f>
        <v>31.699999999999989</v>
      </c>
      <c r="ED213" s="57">
        <f>Tabla25[[#This Row],[ROS_1DU_COR_COD_ROS_TG_NEU]]-Tabla25[[#This Row],[ROS_1DU_COR_COD_ESC_TG_NEU]]</f>
        <v>75.633333333333354</v>
      </c>
      <c r="EE213" s="57">
        <f>Tabla25[[#This Row],[ROS_1DU_COR_COD_ROS_TG_POS]]-Tabla25[[#This Row],[ROS_1DU_COR_COD_ESC_TG_POS]]</f>
        <v>11.949999999999989</v>
      </c>
      <c r="EF213" s="57">
        <f>Tabla25[[#This Row],[ROS_1DU_COR_COD_ROS_TG_TOT]]-Tabla25[[#This Row],[ROS_1DU_COR_COD_ESC_TG_TOT]]</f>
        <v>40.697142857142865</v>
      </c>
      <c r="EG213" s="57">
        <f>Tabla25[[#This Row],[ESC_1DU_COR_COD_ROS_TG_NEG]]-Tabla25[[#This Row],[ESC_1DU_COR_COD_ESC_TG_NEG]]</f>
        <v>-10.5</v>
      </c>
      <c r="EH213" s="57">
        <f>Tabla25[[#This Row],[ESC_1DU_COR_COD_ROS_TG_NEU]]-Tabla25[[#This Row],[ESC_1DU_COR_COD_ESC_TG_NEU]]</f>
        <v>-34.177777777777777</v>
      </c>
      <c r="EI213" s="57">
        <f>Tabla25[[#This Row],[ESC_1DU_COR_COD_ROS_TG_POS]]-Tabla25[[#This Row],[ESC_1DU_COR_COD_ESC_TG_POS]]</f>
        <v>-33.958333333333329</v>
      </c>
      <c r="EJ213" s="57">
        <f>Tabla25[[#This Row],[ESC_1DU_COR_COD_ROS_TG_TOT]]-Tabla25[[#This Row],[ESC_1DU_COR_COD_ESC_TG_TOT]]</f>
        <v>-25.300653594771234</v>
      </c>
      <c r="EK213" s="57">
        <f>Tabla25[[#This Row],[PAS_1DU_COR_COD_ROS_TG_NEG]]-Tabla25[[#This Row],[PAS_1DU_COR_COD_ESC_TG_NEG]]</f>
        <v>26.919047619047618</v>
      </c>
      <c r="EL213" s="57">
        <f>Tabla25[[#This Row],[PAS_1DU_COR_COD_ROS_TG_NEU]]-Tabla25[[#This Row],[PAS_1DU_COR_COD_ESC_TG_NEU]]</f>
        <v>-7.840659340659343</v>
      </c>
      <c r="EM213" s="57">
        <f>Tabla25[[#This Row],[PAS_1DU_COR_COD_ROS_TG_POS]]-Tabla25[[#This Row],[PAS_1DU_COR_COD_ESC_TG_POS]]</f>
        <v>26.705357142857139</v>
      </c>
      <c r="EN213" s="57">
        <f>Tabla25[[#This Row],[PAS_1DU_COR_COD_ROS_TG_TOT]]-Tabla25[[#This Row],[PAS_1DU_COR_COD_ESC_TG_TOT]]</f>
        <v>15.186046511627893</v>
      </c>
    </row>
    <row r="214" spans="1:144" x14ac:dyDescent="0.3">
      <c r="A214" s="4" t="s">
        <v>211</v>
      </c>
      <c r="B214" s="2">
        <v>60</v>
      </c>
      <c r="C214" s="2">
        <v>2</v>
      </c>
      <c r="D214" s="2">
        <v>63</v>
      </c>
      <c r="E214" s="19">
        <v>1.9411764705882353</v>
      </c>
      <c r="F214" s="19">
        <v>796.4545454545455</v>
      </c>
      <c r="G214" s="19">
        <v>2.9473684210526314</v>
      </c>
      <c r="H214" s="19">
        <v>1114.9285714285713</v>
      </c>
      <c r="I214" s="19">
        <v>2.4705882352941178</v>
      </c>
      <c r="J214" s="19">
        <v>920.41666666666663</v>
      </c>
      <c r="K214" s="19">
        <v>2.4716981132075473</v>
      </c>
      <c r="L214" s="19">
        <v>957.16216216216219</v>
      </c>
      <c r="M214" s="21">
        <v>4.2941176470588234</v>
      </c>
      <c r="N214" s="21">
        <v>1393.5333333333333</v>
      </c>
      <c r="O214" s="21">
        <v>2.8421052631578947</v>
      </c>
      <c r="P214" s="21">
        <v>1094.0833333333333</v>
      </c>
      <c r="Q214" s="21">
        <v>3.9411764705882355</v>
      </c>
      <c r="R214" s="21">
        <v>1147.625</v>
      </c>
      <c r="S214" s="21">
        <v>3.6603773584905661</v>
      </c>
      <c r="T214" s="21">
        <v>1218.4651162790697</v>
      </c>
      <c r="U214" s="22">
        <v>4.7142857142857144</v>
      </c>
      <c r="V214" s="22">
        <v>1393.8571428571429</v>
      </c>
      <c r="W214" s="22">
        <v>5.8888888888888893</v>
      </c>
      <c r="X214" s="22">
        <v>1695.8888888888889</v>
      </c>
      <c r="Y214" s="22">
        <v>3.8</v>
      </c>
      <c r="Z214" s="22">
        <v>1153.5555555555557</v>
      </c>
      <c r="AA214" s="22">
        <v>4.7692307692307692</v>
      </c>
      <c r="AB214" s="22">
        <v>1416.08</v>
      </c>
      <c r="AC214" s="24">
        <v>2.7142857142857144</v>
      </c>
      <c r="AD214" s="24">
        <v>708.28571428571433</v>
      </c>
      <c r="AE214" s="24">
        <v>1.7777777777777777</v>
      </c>
      <c r="AF214" s="24">
        <v>532.16666666666663</v>
      </c>
      <c r="AG214" s="24">
        <v>3.2</v>
      </c>
      <c r="AH214" s="24">
        <v>1258.625</v>
      </c>
      <c r="AI214" s="24">
        <v>2.5769230769230771</v>
      </c>
      <c r="AJ214" s="24">
        <v>867.61904761904759</v>
      </c>
      <c r="AK214" s="26">
        <v>1</v>
      </c>
      <c r="AL214" s="26">
        <v>128</v>
      </c>
      <c r="AO214" s="26">
        <v>6.5</v>
      </c>
      <c r="AP214" s="26">
        <v>1938.5</v>
      </c>
      <c r="AQ214" s="26">
        <v>4.666666666666667</v>
      </c>
      <c r="AR214" s="26">
        <v>1335</v>
      </c>
      <c r="AS214" s="28">
        <v>7</v>
      </c>
      <c r="AT214" s="28">
        <v>1980</v>
      </c>
      <c r="AW214" s="28">
        <v>0</v>
      </c>
      <c r="AY214" s="28">
        <v>2.3333333333333335</v>
      </c>
      <c r="AZ214" s="28">
        <v>1980</v>
      </c>
      <c r="BA214" s="33">
        <f>Tabla25[[#This Row],[ROS_NUM_COR_COD_ROS_TG_NEG]]-Tabla25[[#This Row],[PAS_NUM_COR_COD_ROS_TG_NEG]]</f>
        <v>2.7058823529411766</v>
      </c>
      <c r="BB214" s="33">
        <f>Tabla25[[#This Row],[ROS_DUR_COR_COD_ROS_TG_NEG]]-Tabla25[[#This Row],[PAS_DUR_COR_COD_ROS_TG_NEG]]</f>
        <v>586.4666666666667</v>
      </c>
      <c r="BC214" s="33">
        <f>Tabla25[[#This Row],[ROS_NUM_COR_COD_ROS_TG_NEU]]-Tabla25[[#This Row],[PAS_NUM_COR_COD_ROS_TG_NEU]]</f>
        <v>-2.8421052631578947</v>
      </c>
      <c r="BD214" s="33">
        <f>Tabla25[[#This Row],[ROS_DUR_COR_COD_ROS_TG_NEU]]-Tabla25[[#This Row],[PAS_DUR_COR_COD_ROS_TG_NEU]]</f>
        <v>-1094.0833333333333</v>
      </c>
      <c r="BE214" s="33">
        <f>Tabla25[[#This Row],[ROS_NUM_COR_COD_ROS_TG_POS]]-Tabla25[[#This Row],[PAS_NUM_COR_COD_ROS_TG_POS]]</f>
        <v>-3.9411764705882355</v>
      </c>
      <c r="BF214" s="33">
        <f>Tabla25[[#This Row],[ROS_DUR_COR_COD_ROS_TG_POS]]-Tabla25[[#This Row],[PAS_DUR_COR_COD_ROS_TG_POS]]</f>
        <v>-1147.625</v>
      </c>
      <c r="BG214" s="33">
        <f>Tabla25[[#This Row],[ROS_NUM_COR_COD_ROS_TG_TOT]]-Tabla25[[#This Row],[PAS_NUM_COR_COD_ROS_TG_TOT]]</f>
        <v>-1.3270440251572326</v>
      </c>
      <c r="BH214" s="33">
        <f>Tabla25[[#This Row],[ROS_DUR_COR_COD_ROS_TG_TOT]]-Tabla25[[#This Row],[PAS_DUR_COR_COD_ROS_TG_TOT]]</f>
        <v>761.53488372093034</v>
      </c>
      <c r="BI214" s="30">
        <f>Tabla25[[#This Row],[ROS_NUM_COR_COD_ESC_TG_NEG]]-Tabla25[[#This Row],[PAS_NUM_COR_COD_ESC_TG_NEG]]</f>
        <v>-0.94117647058823528</v>
      </c>
      <c r="BJ214" s="30">
        <f>Tabla25[[#This Row],[ROS_DUR_COR_COD_ESC_TG_NEG]]-Tabla25[[#This Row],[PAS_DUR_COR_COD_ESC_TG_NEG]]</f>
        <v>-668.4545454545455</v>
      </c>
      <c r="BK214" s="30">
        <f>Tabla25[[#This Row],[ROS_NUM_COR_COD_ESC_TG_NEU]]-Tabla25[[#This Row],[PAS_NUM_COR_COD_ESC_TG_NEU]]</f>
        <v>-2.9473684210526314</v>
      </c>
      <c r="BL214" s="30">
        <f>Tabla25[[#This Row],[ROS_DUR_COR_COD_ESC_TG_NEU]]-Tabla25[[#This Row],[PAS_DUR_COR_COD_ESC_TG_NEU]]</f>
        <v>-1114.9285714285713</v>
      </c>
      <c r="BM214" s="30">
        <f>Tabla25[[#This Row],[ROS_NUM_COR_COD_ESC_TG_POS]]-Tabla25[[#This Row],[PAS_NUM_COR_COD_ESC_TG_POS]]</f>
        <v>4.0294117647058822</v>
      </c>
      <c r="BN214" s="30">
        <f>Tabla25[[#This Row],[ROS_DUR_COR_COD_ESC_TG_POS]]-Tabla25[[#This Row],[PAS_DUR_COR_COD_ESC_TG_POS]]</f>
        <v>1018.0833333333334</v>
      </c>
      <c r="BO214" s="30">
        <f>Tabla25[[#This Row],[ROS_NUM_COR_COD_ESC_TG_TOT]]-Tabla25[[#This Row],[PAS_NUM_COR_COD_ESC_TG_TOT]]</f>
        <v>2.1949685534591197</v>
      </c>
      <c r="BP214" s="30">
        <f>Tabla25[[#This Row],[ROS_DUR_COR_COD_ESC_TG_TOT]]-Tabla25[[#This Row],[PAS_DUR_COR_COD_ESC_TG_TOT]]</f>
        <v>377.83783783783781</v>
      </c>
      <c r="BQ214" s="36">
        <f>Tabla25[[#This Row],[PAS_NUM_COR_COD_ROS_TG_NEG]]-Tabla25[[#This Row],[ESC_NUM_COR_COD_ROS_TG_NEG]]</f>
        <v>1.579831932773109</v>
      </c>
      <c r="BR214" s="36">
        <f>Tabla25[[#This Row],[PAS_DUR_COR_COD_ROS_TG_NEG]]-Tabla25[[#This Row],[ESC_DUR_COR_COD_ROS_TG_NEG]]</f>
        <v>685.24761904761897</v>
      </c>
      <c r="BS214" s="36">
        <f>Tabla25[[#This Row],[PAS_NUM_COR_COD_ROS_TG_NEU]]-Tabla25[[#This Row],[ESC_NUM_COR_COD_ROS_TG_NEU]]</f>
        <v>1.064327485380117</v>
      </c>
      <c r="BT214" s="36">
        <f>Tabla25[[#This Row],[PAS_DUR_COR_COD_ROS_TG_NEU]]-Tabla25[[#This Row],[ESC_DUR_COR_COD_ROS_TG_NEU]]</f>
        <v>561.91666666666663</v>
      </c>
      <c r="BU214" s="36">
        <f>Tabla25[[#This Row],[PAS_NUM_COR_COD_ROS_TG_POS]]-Tabla25[[#This Row],[ESC_NUM_COR_COD_ROS_TG_POS]]</f>
        <v>0.74117647058823533</v>
      </c>
      <c r="BV214" s="36">
        <f>Tabla25[[#This Row],[PAS_DUR_COR_COD_ROS_TG_POS]]-Tabla25[[#This Row],[ESC_DUR_COR_COD_ROS_TG_POS]]</f>
        <v>-111</v>
      </c>
      <c r="BW214" s="36">
        <f>Tabla25[[#This Row],[PAS_NUM_COR_COD_ROS_TG_TOT]]-Tabla25[[#This Row],[ESC_NUM_COR_COD_ROS_TG_TOT]]</f>
        <v>1.083454281567489</v>
      </c>
      <c r="BX214" s="36">
        <f>Tabla25[[#This Row],[PAS_DUR_COR_COD_ROS_TG_TOT]]-Tabla25[[#This Row],[ESC_DUR_COR_COD_ROS_TG_TOT]]</f>
        <v>350.84606866002207</v>
      </c>
      <c r="BY214" s="39">
        <f>Tabla25[[#This Row],[PAS_NUM_COR_COD_ESC_TG_NEG]]-Tabla25[[#This Row],[ESC_NUM_COR_COD_ESC_TG_NEG]]</f>
        <v>-2.7731092436974789</v>
      </c>
      <c r="BZ214" s="39">
        <f>Tabla25[[#This Row],[PAS_DUR_COR_COD_ESC_TG_NEG]]-Tabla25[[#This Row],[ESC_DUR_COR_COD_ESC_TG_NEG]]</f>
        <v>-597.40259740259739</v>
      </c>
      <c r="CA214" s="39">
        <f>Tabla25[[#This Row],[PAS_NUM_COR_COD_ESC_TG_NEU]]-Tabla25[[#This Row],[ESC_NUM_COR_COD_ESC_TG_NEU]]</f>
        <v>-2.9415204678362579</v>
      </c>
      <c r="CB214" s="39">
        <f>Tabla25[[#This Row],[PAS_DUR_COR_COD_ESC_TG_NEU]]-Tabla25[[#This Row],[ESC_DUR_COR_COD_ESC_TG_NEU]]</f>
        <v>-580.96031746031758</v>
      </c>
      <c r="CC214" s="39">
        <f>Tabla25[[#This Row],[PAS_NUM_COR_COD_ESC_TG_POS]]-Tabla25[[#This Row],[ESC_NUM_COR_COD_ESC_TG_POS]]</f>
        <v>-1.3294117647058821</v>
      </c>
      <c r="CD214" s="39">
        <f>Tabla25[[#This Row],[PAS_DUR_COR_COD_ESC_TG_POS]]-Tabla25[[#This Row],[ESC_DUR_COR_COD_ESC_TG_POS]]</f>
        <v>-233.13888888888903</v>
      </c>
      <c r="CE214" s="39">
        <f>Tabla25[[#This Row],[PAS_NUM_COR_COD_ESC_TG_TOT]]-Tabla25[[#This Row],[ESC_NUM_COR_COD_ESC_TG_TOT]]</f>
        <v>-2.2975326560232219</v>
      </c>
      <c r="CF214" s="39">
        <f>Tabla25[[#This Row],[PAS_DUR_COR_COD_ESC_TG_TOT]]-Tabla25[[#This Row],[ESC_DUR_COR_COD_ESC_TG_TOT]]</f>
        <v>-458.91783783783774</v>
      </c>
      <c r="CG214" s="42">
        <f>Tabla25[[#This Row],[PAS_NUM_COR_COD_ROS_TG_NEG]]-Tabla25[[#This Row],[PAS_NUM_COR_COD_ESC_TG_NEG]]</f>
        <v>2.3529411764705879</v>
      </c>
      <c r="CH214" s="42">
        <f>Tabla25[[#This Row],[PAS_NUM_COR_COD_ROS_TG_NEU]]-Tabla25[[#This Row],[PAS_NUM_COR_COD_ESC_TG_NEU]]</f>
        <v>-0.10526315789473673</v>
      </c>
      <c r="CI214" s="42">
        <f>Tabla25[[#This Row],[PAS_NUM_COR_COD_ROS_TG_POS]]-Tabla25[[#This Row],[PAS_NUM_COR_COD_ESC_TG_POS]]</f>
        <v>1.4705882352941178</v>
      </c>
      <c r="CJ214" s="42">
        <f>Tabla25[[#This Row],[PAS_NUM_COR_COD_ROS_TG_TOT]]-Tabla25[[#This Row],[PAS_NUM_COR_COD_ESC_TG_TOT]]</f>
        <v>1.1886792452830188</v>
      </c>
      <c r="CK214" s="42">
        <f>Tabla25[[#This Row],[PAS_DUR_COR_COD_ROS_TG_NEG]]-Tabla25[[#This Row],[PAS_DUR_COR_COD_ESC_TG_NEG]]</f>
        <v>597.07878787878781</v>
      </c>
      <c r="CL214" s="42">
        <f>Tabla25[[#This Row],[PAS_DUR_COR_COD_ROS_TG_NEU]]-Tabla25[[#This Row],[PAS_DUR_COR_COD_ESC_TG_NEU]]</f>
        <v>-20.845238095238074</v>
      </c>
      <c r="CM214" s="42">
        <f>Tabla25[[#This Row],[PAS_DUR_COR_COD_ROS_TG_POS]]-Tabla25[[#This Row],[PAS_DUR_COR_COD_ESC_TG_POS]]</f>
        <v>227.20833333333337</v>
      </c>
      <c r="CN214" s="42">
        <f>Tabla25[[#This Row],[PAS_DUR_COR_COD_ROS_TG_TOT]]-Tabla25[[#This Row],[PAS_DUR_COR_COD_ESC_TG_TOT]]</f>
        <v>261.30295411690747</v>
      </c>
      <c r="CO214" s="44">
        <f>Tabla25[[#This Row],[ESC_NUM_COR_COD_ROS_TG_NEG]]-Tabla25[[#This Row],[ESC_NUM_COR_COD_ESC_TG_NEG]]</f>
        <v>-2</v>
      </c>
      <c r="CP214" s="44">
        <f>Tabla25[[#This Row],[ESC_NUM_COR_COD_ROS_TG_NEU]]-Tabla25[[#This Row],[ESC_NUM_COR_COD_ESC_TG_NEU]]</f>
        <v>-4.1111111111111116</v>
      </c>
      <c r="CQ214" s="44">
        <f>Tabla25[[#This Row],[ESC_NUM_COR_COD_ROS_TG_POS]]-Tabla25[[#This Row],[ESC_NUM_COR_COD_ESC_TG_POS]]</f>
        <v>-0.59999999999999964</v>
      </c>
      <c r="CR214" s="44">
        <f>Tabla25[[#This Row],[ESC_NUM_COR_COD_ROS_TG_TOT]]-Tabla25[[#This Row],[ESC_NUM_COR_COD_ESC_TG_TOT]]</f>
        <v>-2.1923076923076921</v>
      </c>
      <c r="CS214" s="44">
        <f>Tabla25[[#This Row],[ESC_DUR_COR_COD_ROS_TG_NEG]]-Tabla25[[#This Row],[ESC_DUR_COR_COD_ESC_TG_NEG]]</f>
        <v>-685.57142857142856</v>
      </c>
      <c r="CT214" s="44">
        <f>Tabla25[[#This Row],[ESC_DUR_COR_COD_ROS_TG_NEU]]-Tabla25[[#This Row],[ESC_DUR_COR_COD_ESC_TG_NEU]]</f>
        <v>-1163.7222222222222</v>
      </c>
      <c r="CU214" s="44">
        <f>Tabla25[[#This Row],[ESC_DUR_COR_COD_ROS_TG_POS]]-Tabla25[[#This Row],[ESC_DUR_COR_COD_ESC_TG_POS]]</f>
        <v>105.06944444444434</v>
      </c>
      <c r="CV214" s="44">
        <f>Tabla25[[#This Row],[ESC_DUR_COR_COD_ROS_TG_TOT]]-Tabla25[[#This Row],[ESC_DUR_COR_COD_ESC_TG_TOT]]</f>
        <v>-548.46095238095234</v>
      </c>
      <c r="CW214" s="47">
        <f>Tabla25[[#This Row],[ROS_NUM_COR_COD_ROS_TG_NEG]]-Tabla25[[#This Row],[ROS_NUM_COR_COD_ESC_TG_NEG]]</f>
        <v>6</v>
      </c>
      <c r="CX214" s="47">
        <f>Tabla25[[#This Row],[ROS_NUM_COR_COD_ROS_TG_NEU]]-Tabla25[[#This Row],[ROS_NUM_COR_COD_ESC_TG_NEU]]</f>
        <v>0</v>
      </c>
      <c r="CY214" s="47">
        <f>Tabla25[[#This Row],[ROS_NUM_COR_COD_ROS_TG_POS]]-Tabla25[[#This Row],[ROS_NUM_COR_COD_ESC_TG_POS]]</f>
        <v>-6.5</v>
      </c>
      <c r="CZ214" s="47">
        <f>Tabla25[[#This Row],[ROS_NUM_COR_COD_ROS_TG_TOT]]-Tabla25[[#This Row],[ROS_NUM_COR_COD_ESC_TG_TOT]]</f>
        <v>-2.3333333333333335</v>
      </c>
      <c r="DA214" s="47">
        <f>Tabla25[[#This Row],[ROS_DUR_COR_COD_ROS_TG_NEG]]-Tabla25[[#This Row],[ROS_DUR_COR_COD_ESC_TG_NEG]]</f>
        <v>1852</v>
      </c>
      <c r="DB214" s="47">
        <f>Tabla25[[#This Row],[ROS_DUR_COR_COD_ROS_TG_NEU]]-Tabla25[[#This Row],[ROS_DUR_COR_COD_ESC_TG_NEU]]</f>
        <v>0</v>
      </c>
      <c r="DC214" s="47">
        <f>Tabla25[[#This Row],[ROS_DUR_COR_COD_ROS_TG_POS]]-Tabla25[[#This Row],[ROS_DUR_COR_COD_ESC_TG_POS]]</f>
        <v>-1938.5</v>
      </c>
      <c r="DD214" s="47">
        <f>Tabla25[[#This Row],[ROS_DUR_COR_COD_ROS_TG_TOT]]-Tabla25[[#This Row],[ROS_DUR_COR_COD_ESC_TG_TOT]]</f>
        <v>645</v>
      </c>
      <c r="DE214" s="57">
        <v>109</v>
      </c>
      <c r="DF214" s="57"/>
      <c r="DG214" s="57"/>
      <c r="DH214" s="57">
        <v>109</v>
      </c>
      <c r="DI214" s="57">
        <v>128</v>
      </c>
      <c r="DJ214" s="57"/>
      <c r="DK214" s="57">
        <v>256.5</v>
      </c>
      <c r="DL214" s="57">
        <v>213.66666666666666</v>
      </c>
      <c r="DM214" s="57">
        <v>249.42857142857142</v>
      </c>
      <c r="DN214" s="57">
        <v>199.16666666666666</v>
      </c>
      <c r="DO214" s="57">
        <v>313.125</v>
      </c>
      <c r="DP214" s="57">
        <v>259.33333333333331</v>
      </c>
      <c r="DQ214" s="57">
        <v>348</v>
      </c>
      <c r="DR214" s="57">
        <v>299.88888888888891</v>
      </c>
      <c r="DS214" s="57">
        <v>352.55555555555554</v>
      </c>
      <c r="DT214" s="57">
        <v>332.32</v>
      </c>
      <c r="DU214" s="57">
        <v>281.26666666666665</v>
      </c>
      <c r="DV214" s="57">
        <v>263.58333333333331</v>
      </c>
      <c r="DW214" s="57">
        <v>295.4375</v>
      </c>
      <c r="DX214" s="57">
        <v>281.60465116279067</v>
      </c>
      <c r="DY214" s="57">
        <v>272</v>
      </c>
      <c r="DZ214" s="57">
        <v>283.21428571428572</v>
      </c>
      <c r="EA214" s="57">
        <v>235.5</v>
      </c>
      <c r="EB214" s="57">
        <v>264.40540540540542</v>
      </c>
      <c r="EC214" s="57">
        <f>Tabla25[[#This Row],[ROS_1DU_COR_COD_ROS_TG_NEG]]-Tabla25[[#This Row],[ROS_1DU_COR_COD_ESC_TG_NEG]]</f>
        <v>-19</v>
      </c>
      <c r="ED214" s="57">
        <f>Tabla25[[#This Row],[ROS_1DU_COR_COD_ROS_TG_NEU]]-Tabla25[[#This Row],[ROS_1DU_COR_COD_ESC_TG_NEU]]</f>
        <v>0</v>
      </c>
      <c r="EE214" s="57">
        <f>Tabla25[[#This Row],[ROS_1DU_COR_COD_ROS_TG_POS]]-Tabla25[[#This Row],[ROS_1DU_COR_COD_ESC_TG_POS]]</f>
        <v>-256.5</v>
      </c>
      <c r="EF214" s="57">
        <f>Tabla25[[#This Row],[ROS_1DU_COR_COD_ROS_TG_TOT]]-Tabla25[[#This Row],[ROS_1DU_COR_COD_ESC_TG_TOT]]</f>
        <v>-104.66666666666666</v>
      </c>
      <c r="EG214" s="57">
        <f>Tabla25[[#This Row],[ESC_1DU_COR_COD_ROS_TG_NEG]]-Tabla25[[#This Row],[ESC_1DU_COR_COD_ESC_TG_NEG]]</f>
        <v>-98.571428571428584</v>
      </c>
      <c r="EH214" s="57">
        <f>Tabla25[[#This Row],[ESC_1DU_COR_COD_ROS_TG_NEU]]-Tabla25[[#This Row],[ESC_1DU_COR_COD_ESC_TG_NEU]]</f>
        <v>-100.72222222222226</v>
      </c>
      <c r="EI214" s="57">
        <f>Tabla25[[#This Row],[ESC_1DU_COR_COD_ROS_TG_POS]]-Tabla25[[#This Row],[ESC_1DU_COR_COD_ESC_TG_POS]]</f>
        <v>-39.430555555555543</v>
      </c>
      <c r="EJ214" s="57">
        <f>Tabla25[[#This Row],[ESC_1DU_COR_COD_ROS_TG_TOT]]-Tabla25[[#This Row],[ESC_1DU_COR_COD_ESC_TG_TOT]]</f>
        <v>-72.986666666666679</v>
      </c>
      <c r="EK214" s="57">
        <f>Tabla25[[#This Row],[PAS_1DU_COR_COD_ROS_TG_NEG]]-Tabla25[[#This Row],[PAS_1DU_COR_COD_ESC_TG_NEG]]</f>
        <v>9.2666666666666515</v>
      </c>
      <c r="EL214" s="57">
        <f>Tabla25[[#This Row],[PAS_1DU_COR_COD_ROS_TG_NEU]]-Tabla25[[#This Row],[PAS_1DU_COR_COD_ESC_TG_NEU]]</f>
        <v>-19.630952380952408</v>
      </c>
      <c r="EM214" s="57">
        <f>Tabla25[[#This Row],[PAS_1DU_COR_COD_ROS_TG_POS]]-Tabla25[[#This Row],[PAS_1DU_COR_COD_ESC_TG_POS]]</f>
        <v>59.9375</v>
      </c>
      <c r="EN214" s="57">
        <f>Tabla25[[#This Row],[PAS_1DU_COR_COD_ROS_TG_TOT]]-Tabla25[[#This Row],[PAS_1DU_COR_COD_ESC_TG_TOT]]</f>
        <v>17.199245757385256</v>
      </c>
    </row>
    <row r="215" spans="1:144" x14ac:dyDescent="0.3">
      <c r="A215" s="4" t="s">
        <v>212</v>
      </c>
      <c r="B215" s="2">
        <v>60</v>
      </c>
      <c r="C215" s="2">
        <v>2</v>
      </c>
      <c r="D215" s="2">
        <v>64</v>
      </c>
      <c r="E215" s="19">
        <v>1.263157894736842</v>
      </c>
      <c r="F215" s="19">
        <v>834.83333333333337</v>
      </c>
      <c r="G215" s="19">
        <v>1.4444444444444444</v>
      </c>
      <c r="H215" s="19">
        <v>795.5</v>
      </c>
      <c r="I215" s="19">
        <v>0.35294117647058826</v>
      </c>
      <c r="J215" s="19">
        <v>490.5</v>
      </c>
      <c r="K215" s="19">
        <v>1.037037037037037</v>
      </c>
      <c r="L215" s="19">
        <v>768.78571428571433</v>
      </c>
      <c r="M215" s="21">
        <v>1.0526315789473684</v>
      </c>
      <c r="N215" s="21">
        <v>690.33333333333337</v>
      </c>
      <c r="O215" s="21">
        <v>1.8888888888888888</v>
      </c>
      <c r="P215" s="21">
        <v>1347.4</v>
      </c>
      <c r="Q215" s="21">
        <v>5.8823529411764705E-2</v>
      </c>
      <c r="R215" s="21">
        <v>102</v>
      </c>
      <c r="S215" s="21">
        <v>1.0185185185185186</v>
      </c>
      <c r="T215" s="21">
        <v>915.08333333333337</v>
      </c>
      <c r="U215" s="22">
        <v>0.75</v>
      </c>
      <c r="V215" s="22">
        <v>237.75</v>
      </c>
      <c r="W215" s="22">
        <v>1.7142857142857142</v>
      </c>
      <c r="X215" s="22">
        <v>426</v>
      </c>
      <c r="Y215" s="22">
        <v>0.5</v>
      </c>
      <c r="Z215" s="22">
        <v>270.5</v>
      </c>
      <c r="AA215" s="22">
        <v>0.95652173913043481</v>
      </c>
      <c r="AB215" s="22">
        <v>307.77777777777777</v>
      </c>
      <c r="AC215" s="24">
        <v>1</v>
      </c>
      <c r="AD215" s="24">
        <v>195.4</v>
      </c>
      <c r="AE215" s="24">
        <v>0.8571428571428571</v>
      </c>
      <c r="AF215" s="24">
        <v>296.5</v>
      </c>
      <c r="AG215" s="24">
        <v>1.375</v>
      </c>
      <c r="AH215" s="24">
        <v>507.75</v>
      </c>
      <c r="AI215" s="24">
        <v>1.0869565217391304</v>
      </c>
      <c r="AJ215" s="24">
        <v>322.61538461538464</v>
      </c>
      <c r="AK215" s="26">
        <v>0.75</v>
      </c>
      <c r="AL215" s="26">
        <v>368</v>
      </c>
      <c r="AM215" s="26">
        <v>2.2999999999999998</v>
      </c>
      <c r="AN215" s="26">
        <v>645.5</v>
      </c>
      <c r="AO215" s="26">
        <v>0.9</v>
      </c>
      <c r="AP215" s="26">
        <v>390.5</v>
      </c>
      <c r="AQ215" s="26">
        <v>1.3571428571428572</v>
      </c>
      <c r="AR215" s="26">
        <v>514.25</v>
      </c>
      <c r="AS215" s="28">
        <v>1</v>
      </c>
      <c r="AT215" s="28">
        <v>234.4</v>
      </c>
      <c r="AU215" s="28">
        <v>1.6</v>
      </c>
      <c r="AV215" s="28">
        <v>595.4</v>
      </c>
      <c r="AW215" s="28">
        <v>1.8</v>
      </c>
      <c r="AX215" s="28">
        <v>428.71428571428572</v>
      </c>
      <c r="AY215" s="28">
        <v>1.5</v>
      </c>
      <c r="AZ215" s="28">
        <v>420.58823529411762</v>
      </c>
      <c r="BA215" s="33">
        <f>Tabla25[[#This Row],[ROS_NUM_COR_COD_ROS_TG_NEG]]-Tabla25[[#This Row],[PAS_NUM_COR_COD_ROS_TG_NEG]]</f>
        <v>-5.2631578947368363E-2</v>
      </c>
      <c r="BB215" s="33">
        <f>Tabla25[[#This Row],[ROS_DUR_COR_COD_ROS_TG_NEG]]-Tabla25[[#This Row],[PAS_DUR_COR_COD_ROS_TG_NEG]]</f>
        <v>-455.93333333333339</v>
      </c>
      <c r="BC215" s="33">
        <f>Tabla25[[#This Row],[ROS_NUM_COR_COD_ROS_TG_NEU]]-Tabla25[[#This Row],[PAS_NUM_COR_COD_ROS_TG_NEU]]</f>
        <v>-0.28888888888888875</v>
      </c>
      <c r="BD215" s="33">
        <f>Tabla25[[#This Row],[ROS_DUR_COR_COD_ROS_TG_NEU]]-Tabla25[[#This Row],[PAS_DUR_COR_COD_ROS_TG_NEU]]</f>
        <v>-752.00000000000011</v>
      </c>
      <c r="BE215" s="33">
        <f>Tabla25[[#This Row],[ROS_NUM_COR_COD_ROS_TG_POS]]-Tabla25[[#This Row],[PAS_NUM_COR_COD_ROS_TG_POS]]</f>
        <v>1.7411764705882353</v>
      </c>
      <c r="BF215" s="33">
        <f>Tabla25[[#This Row],[ROS_DUR_COR_COD_ROS_TG_POS]]-Tabla25[[#This Row],[PAS_DUR_COR_COD_ROS_TG_POS]]</f>
        <v>326.71428571428572</v>
      </c>
      <c r="BG215" s="33">
        <f>Tabla25[[#This Row],[ROS_NUM_COR_COD_ROS_TG_TOT]]-Tabla25[[#This Row],[PAS_NUM_COR_COD_ROS_TG_TOT]]</f>
        <v>0.4814814814814814</v>
      </c>
      <c r="BH215" s="33">
        <f>Tabla25[[#This Row],[ROS_DUR_COR_COD_ROS_TG_TOT]]-Tabla25[[#This Row],[PAS_DUR_COR_COD_ROS_TG_TOT]]</f>
        <v>-494.49509803921575</v>
      </c>
      <c r="BI215" s="30">
        <f>Tabla25[[#This Row],[ROS_NUM_COR_COD_ESC_TG_NEG]]-Tabla25[[#This Row],[PAS_NUM_COR_COD_ESC_TG_NEG]]</f>
        <v>-0.51315789473684204</v>
      </c>
      <c r="BJ215" s="30">
        <f>Tabla25[[#This Row],[ROS_DUR_COR_COD_ESC_TG_NEG]]-Tabla25[[#This Row],[PAS_DUR_COR_COD_ESC_TG_NEG]]</f>
        <v>-466.83333333333337</v>
      </c>
      <c r="BK215" s="30">
        <f>Tabla25[[#This Row],[ROS_NUM_COR_COD_ESC_TG_NEU]]-Tabla25[[#This Row],[PAS_NUM_COR_COD_ESC_TG_NEU]]</f>
        <v>0.8555555555555554</v>
      </c>
      <c r="BL215" s="30">
        <f>Tabla25[[#This Row],[ROS_DUR_COR_COD_ESC_TG_NEU]]-Tabla25[[#This Row],[PAS_DUR_COR_COD_ESC_TG_NEU]]</f>
        <v>-150</v>
      </c>
      <c r="BM215" s="30">
        <f>Tabla25[[#This Row],[ROS_NUM_COR_COD_ESC_TG_POS]]-Tabla25[[#This Row],[PAS_NUM_COR_COD_ESC_TG_POS]]</f>
        <v>0.54705882352941182</v>
      </c>
      <c r="BN215" s="30">
        <f>Tabla25[[#This Row],[ROS_DUR_COR_COD_ESC_TG_POS]]-Tabla25[[#This Row],[PAS_DUR_COR_COD_ESC_TG_POS]]</f>
        <v>-100</v>
      </c>
      <c r="BO215" s="30">
        <f>Tabla25[[#This Row],[ROS_NUM_COR_COD_ESC_TG_TOT]]-Tabla25[[#This Row],[PAS_NUM_COR_COD_ESC_TG_TOT]]</f>
        <v>0.32010582010582023</v>
      </c>
      <c r="BP215" s="30">
        <f>Tabla25[[#This Row],[ROS_DUR_COR_COD_ESC_TG_TOT]]-Tabla25[[#This Row],[PAS_DUR_COR_COD_ESC_TG_TOT]]</f>
        <v>-254.53571428571433</v>
      </c>
      <c r="BQ215" s="36">
        <f>Tabla25[[#This Row],[PAS_NUM_COR_COD_ROS_TG_NEG]]-Tabla25[[#This Row],[ESC_NUM_COR_COD_ROS_TG_NEG]]</f>
        <v>5.2631578947368363E-2</v>
      </c>
      <c r="BR215" s="36">
        <f>Tabla25[[#This Row],[PAS_DUR_COR_COD_ROS_TG_NEG]]-Tabla25[[#This Row],[ESC_DUR_COR_COD_ROS_TG_NEG]]</f>
        <v>494.93333333333339</v>
      </c>
      <c r="BS215" s="36">
        <f>Tabla25[[#This Row],[PAS_NUM_COR_COD_ROS_TG_NEU]]-Tabla25[[#This Row],[ESC_NUM_COR_COD_ROS_TG_NEU]]</f>
        <v>1.0317460317460316</v>
      </c>
      <c r="BT215" s="36">
        <f>Tabla25[[#This Row],[PAS_DUR_COR_COD_ROS_TG_NEU]]-Tabla25[[#This Row],[ESC_DUR_COR_COD_ROS_TG_NEU]]</f>
        <v>1050.9000000000001</v>
      </c>
      <c r="BU215" s="36">
        <f>Tabla25[[#This Row],[PAS_NUM_COR_COD_ROS_TG_POS]]-Tabla25[[#This Row],[ESC_NUM_COR_COD_ROS_TG_POS]]</f>
        <v>-1.3161764705882353</v>
      </c>
      <c r="BV215" s="36">
        <f>Tabla25[[#This Row],[PAS_DUR_COR_COD_ROS_TG_POS]]-Tabla25[[#This Row],[ESC_DUR_COR_COD_ROS_TG_POS]]</f>
        <v>-405.75</v>
      </c>
      <c r="BW215" s="36">
        <f>Tabla25[[#This Row],[PAS_NUM_COR_COD_ROS_TG_TOT]]-Tabla25[[#This Row],[ESC_NUM_COR_COD_ROS_TG_TOT]]</f>
        <v>-6.8438003220611776E-2</v>
      </c>
      <c r="BX215" s="36">
        <f>Tabla25[[#This Row],[PAS_DUR_COR_COD_ROS_TG_TOT]]-Tabla25[[#This Row],[ESC_DUR_COR_COD_ROS_TG_TOT]]</f>
        <v>592.46794871794873</v>
      </c>
      <c r="BY215" s="39">
        <f>Tabla25[[#This Row],[PAS_NUM_COR_COD_ESC_TG_NEG]]-Tabla25[[#This Row],[ESC_NUM_COR_COD_ESC_TG_NEG]]</f>
        <v>0.51315789473684204</v>
      </c>
      <c r="BZ215" s="39">
        <f>Tabla25[[#This Row],[PAS_DUR_COR_COD_ESC_TG_NEG]]-Tabla25[[#This Row],[ESC_DUR_COR_COD_ESC_TG_NEG]]</f>
        <v>597.08333333333337</v>
      </c>
      <c r="CA215" s="39">
        <f>Tabla25[[#This Row],[PAS_NUM_COR_COD_ESC_TG_NEU]]-Tabla25[[#This Row],[ESC_NUM_COR_COD_ESC_TG_NEU]]</f>
        <v>-0.26984126984126977</v>
      </c>
      <c r="CB215" s="39">
        <f>Tabla25[[#This Row],[PAS_DUR_COR_COD_ESC_TG_NEU]]-Tabla25[[#This Row],[ESC_DUR_COR_COD_ESC_TG_NEU]]</f>
        <v>369.5</v>
      </c>
      <c r="CC215" s="39">
        <f>Tabla25[[#This Row],[PAS_NUM_COR_COD_ESC_TG_POS]]-Tabla25[[#This Row],[ESC_NUM_COR_COD_ESC_TG_POS]]</f>
        <v>-0.14705882352941174</v>
      </c>
      <c r="CD215" s="39">
        <f>Tabla25[[#This Row],[PAS_DUR_COR_COD_ESC_TG_POS]]-Tabla25[[#This Row],[ESC_DUR_COR_COD_ESC_TG_POS]]</f>
        <v>220</v>
      </c>
      <c r="CE215" s="39">
        <f>Tabla25[[#This Row],[PAS_NUM_COR_COD_ESC_TG_TOT]]-Tabla25[[#This Row],[ESC_NUM_COR_COD_ESC_TG_TOT]]</f>
        <v>8.0515297906602168E-2</v>
      </c>
      <c r="CF215" s="39">
        <f>Tabla25[[#This Row],[PAS_DUR_COR_COD_ESC_TG_TOT]]-Tabla25[[#This Row],[ESC_DUR_COR_COD_ESC_TG_TOT]]</f>
        <v>461.00793650793656</v>
      </c>
      <c r="CG215" s="42">
        <f>Tabla25[[#This Row],[PAS_NUM_COR_COD_ROS_TG_NEG]]-Tabla25[[#This Row],[PAS_NUM_COR_COD_ESC_TG_NEG]]</f>
        <v>-0.21052631578947367</v>
      </c>
      <c r="CH215" s="42">
        <f>Tabla25[[#This Row],[PAS_NUM_COR_COD_ROS_TG_NEU]]-Tabla25[[#This Row],[PAS_NUM_COR_COD_ESC_TG_NEU]]</f>
        <v>0.44444444444444442</v>
      </c>
      <c r="CI215" s="42">
        <f>Tabla25[[#This Row],[PAS_NUM_COR_COD_ROS_TG_POS]]-Tabla25[[#This Row],[PAS_NUM_COR_COD_ESC_TG_POS]]</f>
        <v>-0.29411764705882354</v>
      </c>
      <c r="CJ215" s="42">
        <f>Tabla25[[#This Row],[PAS_NUM_COR_COD_ROS_TG_TOT]]-Tabla25[[#This Row],[PAS_NUM_COR_COD_ESC_TG_TOT]]</f>
        <v>-1.8518518518518379E-2</v>
      </c>
      <c r="CK215" s="42">
        <f>Tabla25[[#This Row],[PAS_DUR_COR_COD_ROS_TG_NEG]]-Tabla25[[#This Row],[PAS_DUR_COR_COD_ESC_TG_NEG]]</f>
        <v>-144.5</v>
      </c>
      <c r="CL215" s="42">
        <f>Tabla25[[#This Row],[PAS_DUR_COR_COD_ROS_TG_NEU]]-Tabla25[[#This Row],[PAS_DUR_COR_COD_ESC_TG_NEU]]</f>
        <v>551.90000000000009</v>
      </c>
      <c r="CM215" s="42">
        <f>Tabla25[[#This Row],[PAS_DUR_COR_COD_ROS_TG_POS]]-Tabla25[[#This Row],[PAS_DUR_COR_COD_ESC_TG_POS]]</f>
        <v>-388.5</v>
      </c>
      <c r="CN215" s="42">
        <f>Tabla25[[#This Row],[PAS_DUR_COR_COD_ROS_TG_TOT]]-Tabla25[[#This Row],[PAS_DUR_COR_COD_ESC_TG_TOT]]</f>
        <v>146.29761904761904</v>
      </c>
      <c r="CO215" s="44">
        <f>Tabla25[[#This Row],[ESC_NUM_COR_COD_ROS_TG_NEG]]-Tabla25[[#This Row],[ESC_NUM_COR_COD_ESC_TG_NEG]]</f>
        <v>0.25</v>
      </c>
      <c r="CP215" s="44">
        <f>Tabla25[[#This Row],[ESC_NUM_COR_COD_ROS_TG_NEU]]-Tabla25[[#This Row],[ESC_NUM_COR_COD_ESC_TG_NEU]]</f>
        <v>-0.8571428571428571</v>
      </c>
      <c r="CQ215" s="44">
        <f>Tabla25[[#This Row],[ESC_NUM_COR_COD_ROS_TG_POS]]-Tabla25[[#This Row],[ESC_NUM_COR_COD_ESC_TG_POS]]</f>
        <v>0.875</v>
      </c>
      <c r="CR215" s="44">
        <f>Tabla25[[#This Row],[ESC_NUM_COR_COD_ROS_TG_TOT]]-Tabla25[[#This Row],[ESC_NUM_COR_COD_ESC_TG_TOT]]</f>
        <v>0.13043478260869557</v>
      </c>
      <c r="CS215" s="44">
        <f>Tabla25[[#This Row],[ESC_DUR_COR_COD_ROS_TG_NEG]]-Tabla25[[#This Row],[ESC_DUR_COR_COD_ESC_TG_NEG]]</f>
        <v>-42.349999999999994</v>
      </c>
      <c r="CT215" s="44">
        <f>Tabla25[[#This Row],[ESC_DUR_COR_COD_ROS_TG_NEU]]-Tabla25[[#This Row],[ESC_DUR_COR_COD_ESC_TG_NEU]]</f>
        <v>-129.5</v>
      </c>
      <c r="CU215" s="44">
        <f>Tabla25[[#This Row],[ESC_DUR_COR_COD_ROS_TG_POS]]-Tabla25[[#This Row],[ESC_DUR_COR_COD_ESC_TG_POS]]</f>
        <v>237.25</v>
      </c>
      <c r="CV215" s="44">
        <f>Tabla25[[#This Row],[ESC_DUR_COR_COD_ROS_TG_TOT]]-Tabla25[[#This Row],[ESC_DUR_COR_COD_ESC_TG_TOT]]</f>
        <v>14.83760683760687</v>
      </c>
      <c r="CW215" s="47">
        <f>Tabla25[[#This Row],[ROS_NUM_COR_COD_ROS_TG_NEG]]-Tabla25[[#This Row],[ROS_NUM_COR_COD_ESC_TG_NEG]]</f>
        <v>0.25</v>
      </c>
      <c r="CX215" s="47">
        <f>Tabla25[[#This Row],[ROS_NUM_COR_COD_ROS_TG_NEU]]-Tabla25[[#This Row],[ROS_NUM_COR_COD_ESC_TG_NEU]]</f>
        <v>-0.69999999999999973</v>
      </c>
      <c r="CY215" s="47">
        <f>Tabla25[[#This Row],[ROS_NUM_COR_COD_ROS_TG_POS]]-Tabla25[[#This Row],[ROS_NUM_COR_COD_ESC_TG_POS]]</f>
        <v>0.9</v>
      </c>
      <c r="CZ215" s="47">
        <f>Tabla25[[#This Row],[ROS_NUM_COR_COD_ROS_TG_TOT]]-Tabla25[[#This Row],[ROS_NUM_COR_COD_ESC_TG_TOT]]</f>
        <v>0.14285714285714279</v>
      </c>
      <c r="DA215" s="47">
        <f>Tabla25[[#This Row],[ROS_DUR_COR_COD_ROS_TG_NEG]]-Tabla25[[#This Row],[ROS_DUR_COR_COD_ESC_TG_NEG]]</f>
        <v>-133.6</v>
      </c>
      <c r="DB215" s="47">
        <f>Tabla25[[#This Row],[ROS_DUR_COR_COD_ROS_TG_NEU]]-Tabla25[[#This Row],[ROS_DUR_COR_COD_ESC_TG_NEU]]</f>
        <v>-50.100000000000023</v>
      </c>
      <c r="DC215" s="47">
        <f>Tabla25[[#This Row],[ROS_DUR_COR_COD_ROS_TG_POS]]-Tabla25[[#This Row],[ROS_DUR_COR_COD_ESC_TG_POS]]</f>
        <v>38.214285714285722</v>
      </c>
      <c r="DD215" s="47">
        <f>Tabla25[[#This Row],[ROS_DUR_COR_COD_ROS_TG_TOT]]-Tabla25[[#This Row],[ROS_DUR_COR_COD_ESC_TG_TOT]]</f>
        <v>-93.661764705882376</v>
      </c>
      <c r="DE215" s="57">
        <v>145</v>
      </c>
      <c r="DF215" s="57">
        <v>167.4</v>
      </c>
      <c r="DG215" s="57">
        <v>188.57142857142858</v>
      </c>
      <c r="DH215" s="57">
        <v>169.52941176470588</v>
      </c>
      <c r="DI215" s="57">
        <v>104</v>
      </c>
      <c r="DJ215" s="57">
        <v>172.16666666666666</v>
      </c>
      <c r="DK215" s="57">
        <v>246.25</v>
      </c>
      <c r="DL215" s="57">
        <v>185.5</v>
      </c>
      <c r="DM215" s="57">
        <v>103.6</v>
      </c>
      <c r="DN215" s="57">
        <v>175.25</v>
      </c>
      <c r="DO215" s="57">
        <v>195.75</v>
      </c>
      <c r="DP215" s="57">
        <v>154</v>
      </c>
      <c r="DQ215" s="57">
        <v>153.25</v>
      </c>
      <c r="DR215" s="57">
        <v>101.33333333333333</v>
      </c>
      <c r="DS215" s="57">
        <v>112</v>
      </c>
      <c r="DT215" s="57">
        <v>126.77777777777777</v>
      </c>
      <c r="DU215" s="57">
        <v>236.66666666666666</v>
      </c>
      <c r="DV215" s="57">
        <v>244.4</v>
      </c>
      <c r="DW215" s="57">
        <v>102</v>
      </c>
      <c r="DX215" s="57">
        <v>228.66666666666666</v>
      </c>
      <c r="DY215" s="57">
        <v>130.33333333333334</v>
      </c>
      <c r="DZ215" s="57">
        <v>205.66666666666666</v>
      </c>
      <c r="EA215" s="57">
        <v>128.5</v>
      </c>
      <c r="EB215" s="57">
        <v>162.35714285714286</v>
      </c>
      <c r="EC215" s="57">
        <f>Tabla25[[#This Row],[ROS_1DU_COR_COD_ROS_TG_NEG]]-Tabla25[[#This Row],[ROS_1DU_COR_COD_ESC_TG_NEG]]</f>
        <v>41</v>
      </c>
      <c r="ED215" s="57">
        <f>Tabla25[[#This Row],[ROS_1DU_COR_COD_ROS_TG_NEU]]-Tabla25[[#This Row],[ROS_1DU_COR_COD_ESC_TG_NEU]]</f>
        <v>-4.7666666666666515</v>
      </c>
      <c r="EE215" s="57">
        <f>Tabla25[[#This Row],[ROS_1DU_COR_COD_ROS_TG_POS]]-Tabla25[[#This Row],[ROS_1DU_COR_COD_ESC_TG_POS]]</f>
        <v>-57.678571428571416</v>
      </c>
      <c r="EF215" s="57">
        <f>Tabla25[[#This Row],[ROS_1DU_COR_COD_ROS_TG_TOT]]-Tabla25[[#This Row],[ROS_1DU_COR_COD_ESC_TG_TOT]]</f>
        <v>-15.970588235294116</v>
      </c>
      <c r="EG215" s="57">
        <f>Tabla25[[#This Row],[ESC_1DU_COR_COD_ROS_TG_NEG]]-Tabla25[[#This Row],[ESC_1DU_COR_COD_ESC_TG_NEG]]</f>
        <v>-49.650000000000006</v>
      </c>
      <c r="EH215" s="57">
        <f>Tabla25[[#This Row],[ESC_1DU_COR_COD_ROS_TG_NEU]]-Tabla25[[#This Row],[ESC_1DU_COR_COD_ESC_TG_NEU]]</f>
        <v>73.916666666666671</v>
      </c>
      <c r="EI215" s="57">
        <f>Tabla25[[#This Row],[ESC_1DU_COR_COD_ROS_TG_POS]]-Tabla25[[#This Row],[ESC_1DU_COR_COD_ESC_TG_POS]]</f>
        <v>83.75</v>
      </c>
      <c r="EJ215" s="57">
        <f>Tabla25[[#This Row],[ESC_1DU_COR_COD_ROS_TG_TOT]]-Tabla25[[#This Row],[ESC_1DU_COR_COD_ESC_TG_TOT]]</f>
        <v>27.222222222222229</v>
      </c>
      <c r="EK215" s="57">
        <f>Tabla25[[#This Row],[PAS_1DU_COR_COD_ROS_TG_NEG]]-Tabla25[[#This Row],[PAS_1DU_COR_COD_ESC_TG_NEG]]</f>
        <v>106.33333333333331</v>
      </c>
      <c r="EL215" s="57">
        <f>Tabla25[[#This Row],[PAS_1DU_COR_COD_ROS_TG_NEU]]-Tabla25[[#This Row],[PAS_1DU_COR_COD_ESC_TG_NEU]]</f>
        <v>38.733333333333348</v>
      </c>
      <c r="EM215" s="57">
        <f>Tabla25[[#This Row],[PAS_1DU_COR_COD_ROS_TG_POS]]-Tabla25[[#This Row],[PAS_1DU_COR_COD_ESC_TG_POS]]</f>
        <v>-26.5</v>
      </c>
      <c r="EN215" s="57">
        <f>Tabla25[[#This Row],[PAS_1DU_COR_COD_ROS_TG_TOT]]-Tabla25[[#This Row],[PAS_1DU_COR_COD_ESC_TG_TOT]]</f>
        <v>66.309523809523796</v>
      </c>
    </row>
    <row r="216" spans="1:144" x14ac:dyDescent="0.3">
      <c r="A216" s="2" t="s">
        <v>213</v>
      </c>
      <c r="B216" s="2">
        <v>60</v>
      </c>
      <c r="C216" s="2">
        <v>2</v>
      </c>
      <c r="D216" s="2">
        <v>62</v>
      </c>
      <c r="E216" s="19">
        <v>3.05</v>
      </c>
      <c r="F216" s="19">
        <v>1083.5999999999999</v>
      </c>
      <c r="G216" s="19">
        <v>3.1</v>
      </c>
      <c r="H216" s="19">
        <v>1246.2857142857142</v>
      </c>
      <c r="I216" s="19">
        <v>3.55</v>
      </c>
      <c r="J216" s="19">
        <v>1353.8666666666666</v>
      </c>
      <c r="K216" s="19">
        <v>3.2333333333333334</v>
      </c>
      <c r="L216" s="19">
        <v>1227.5</v>
      </c>
      <c r="M216" s="21">
        <v>4.7</v>
      </c>
      <c r="N216" s="21">
        <v>1590.5625</v>
      </c>
      <c r="O216" s="21">
        <v>4.8</v>
      </c>
      <c r="P216" s="21">
        <v>1295.5999999999999</v>
      </c>
      <c r="Q216" s="21">
        <v>4.45</v>
      </c>
      <c r="R216" s="21">
        <v>1412.5625</v>
      </c>
      <c r="S216" s="21">
        <v>4.6500000000000004</v>
      </c>
      <c r="T216" s="21">
        <v>1422.3461538461538</v>
      </c>
      <c r="U216" s="22">
        <v>4.666666666666667</v>
      </c>
      <c r="V216" s="22">
        <v>1134.3333333333333</v>
      </c>
      <c r="W216" s="22">
        <v>2.7777777777777777</v>
      </c>
      <c r="X216" s="22">
        <v>801.14285714285711</v>
      </c>
      <c r="Y216" s="22">
        <v>2.875</v>
      </c>
      <c r="Z216" s="22">
        <v>1098</v>
      </c>
      <c r="AA216" s="22">
        <v>3.4615384615384617</v>
      </c>
      <c r="AB216" s="22">
        <v>1014.6190476190476</v>
      </c>
      <c r="AC216" s="24">
        <v>3.1111111111111112</v>
      </c>
      <c r="AD216" s="24">
        <v>931.75</v>
      </c>
      <c r="AE216" s="24">
        <v>4.2222222222222223</v>
      </c>
      <c r="AF216" s="24">
        <v>1070.5714285714287</v>
      </c>
      <c r="AG216" s="24">
        <v>3</v>
      </c>
      <c r="AH216" s="24">
        <v>944.66666666666663</v>
      </c>
      <c r="AI216" s="24">
        <v>3.4615384615384617</v>
      </c>
      <c r="AJ216" s="24">
        <v>981.71428571428567</v>
      </c>
      <c r="AK216" s="26">
        <v>2</v>
      </c>
      <c r="AL216" s="26">
        <v>1176.75</v>
      </c>
      <c r="AM216" s="26">
        <v>4.0999999999999996</v>
      </c>
      <c r="AN216" s="26">
        <v>1282.5714285714287</v>
      </c>
      <c r="AO216" s="26">
        <v>3</v>
      </c>
      <c r="AP216" s="26">
        <v>1077</v>
      </c>
      <c r="AQ216" s="26">
        <v>3.0714285714285716</v>
      </c>
      <c r="AR216" s="26">
        <v>1191.875</v>
      </c>
      <c r="AS216" s="28">
        <v>2.8888888888888888</v>
      </c>
      <c r="AT216" s="28">
        <v>1031.5</v>
      </c>
      <c r="AU216" s="28">
        <v>1.9</v>
      </c>
      <c r="AV216" s="28">
        <v>855.8</v>
      </c>
      <c r="AW216" s="28">
        <v>3.3333333333333335</v>
      </c>
      <c r="AX216" s="28">
        <v>981.125</v>
      </c>
      <c r="AY216" s="28">
        <v>2.6785714285714284</v>
      </c>
      <c r="AZ216" s="28">
        <v>964.0526315789474</v>
      </c>
      <c r="BA216" s="33">
        <f>Tabla25[[#This Row],[ROS_NUM_COR_COD_ROS_TG_NEG]]-Tabla25[[#This Row],[PAS_NUM_COR_COD_ROS_TG_NEG]]</f>
        <v>-1.8111111111111113</v>
      </c>
      <c r="BB216" s="33">
        <f>Tabla25[[#This Row],[ROS_DUR_COR_COD_ROS_TG_NEG]]-Tabla25[[#This Row],[PAS_DUR_COR_COD_ROS_TG_NEG]]</f>
        <v>-559.0625</v>
      </c>
      <c r="BC216" s="33">
        <f>Tabla25[[#This Row],[ROS_NUM_COR_COD_ROS_TG_NEU]]-Tabla25[[#This Row],[PAS_NUM_COR_COD_ROS_TG_NEU]]</f>
        <v>-2.9</v>
      </c>
      <c r="BD216" s="33">
        <f>Tabla25[[#This Row],[ROS_DUR_COR_COD_ROS_TG_NEU]]-Tabla25[[#This Row],[PAS_DUR_COR_COD_ROS_TG_NEU]]</f>
        <v>-439.79999999999995</v>
      </c>
      <c r="BE216" s="33">
        <f>Tabla25[[#This Row],[ROS_NUM_COR_COD_ROS_TG_POS]]-Tabla25[[#This Row],[PAS_NUM_COR_COD_ROS_TG_POS]]</f>
        <v>-1.1166666666666667</v>
      </c>
      <c r="BF216" s="33">
        <f>Tabla25[[#This Row],[ROS_DUR_COR_COD_ROS_TG_POS]]-Tabla25[[#This Row],[PAS_DUR_COR_COD_ROS_TG_POS]]</f>
        <v>-431.4375</v>
      </c>
      <c r="BG216" s="33">
        <f>Tabla25[[#This Row],[ROS_NUM_COR_COD_ROS_TG_TOT]]-Tabla25[[#This Row],[PAS_NUM_COR_COD_ROS_TG_TOT]]</f>
        <v>-1.971428571428572</v>
      </c>
      <c r="BH216" s="33">
        <f>Tabla25[[#This Row],[ROS_DUR_COR_COD_ROS_TG_TOT]]-Tabla25[[#This Row],[PAS_DUR_COR_COD_ROS_TG_TOT]]</f>
        <v>-458.29352226720641</v>
      </c>
      <c r="BI216" s="30">
        <f>Tabla25[[#This Row],[ROS_NUM_COR_COD_ESC_TG_NEG]]-Tabla25[[#This Row],[PAS_NUM_COR_COD_ESC_TG_NEG]]</f>
        <v>-1.0499999999999998</v>
      </c>
      <c r="BJ216" s="30">
        <f>Tabla25[[#This Row],[ROS_DUR_COR_COD_ESC_TG_NEG]]-Tabla25[[#This Row],[PAS_DUR_COR_COD_ESC_TG_NEG]]</f>
        <v>93.150000000000091</v>
      </c>
      <c r="BK216" s="30">
        <f>Tabla25[[#This Row],[ROS_NUM_COR_COD_ESC_TG_NEU]]-Tabla25[[#This Row],[PAS_NUM_COR_COD_ESC_TG_NEU]]</f>
        <v>0.99999999999999956</v>
      </c>
      <c r="BL216" s="30">
        <f>Tabla25[[#This Row],[ROS_DUR_COR_COD_ESC_TG_NEU]]-Tabla25[[#This Row],[PAS_DUR_COR_COD_ESC_TG_NEU]]</f>
        <v>36.285714285714448</v>
      </c>
      <c r="BM216" s="30">
        <f>Tabla25[[#This Row],[ROS_NUM_COR_COD_ESC_TG_POS]]-Tabla25[[#This Row],[PAS_NUM_COR_COD_ESC_TG_POS]]</f>
        <v>-0.54999999999999982</v>
      </c>
      <c r="BN216" s="30">
        <f>Tabla25[[#This Row],[ROS_DUR_COR_COD_ESC_TG_POS]]-Tabla25[[#This Row],[PAS_DUR_COR_COD_ESC_TG_POS]]</f>
        <v>-276.86666666666656</v>
      </c>
      <c r="BO216" s="30">
        <f>Tabla25[[#This Row],[ROS_NUM_COR_COD_ESC_TG_TOT]]-Tabla25[[#This Row],[PAS_NUM_COR_COD_ESC_TG_TOT]]</f>
        <v>-0.16190476190476177</v>
      </c>
      <c r="BP216" s="30">
        <f>Tabla25[[#This Row],[ROS_DUR_COR_COD_ESC_TG_TOT]]-Tabla25[[#This Row],[PAS_DUR_COR_COD_ESC_TG_TOT]]</f>
        <v>-35.625</v>
      </c>
      <c r="BQ216" s="36">
        <f>Tabla25[[#This Row],[PAS_NUM_COR_COD_ROS_TG_NEG]]-Tabla25[[#This Row],[ESC_NUM_COR_COD_ROS_TG_NEG]]</f>
        <v>1.588888888888889</v>
      </c>
      <c r="BR216" s="36">
        <f>Tabla25[[#This Row],[PAS_DUR_COR_COD_ROS_TG_NEG]]-Tabla25[[#This Row],[ESC_DUR_COR_COD_ROS_TG_NEG]]</f>
        <v>658.8125</v>
      </c>
      <c r="BS216" s="36">
        <f>Tabla25[[#This Row],[PAS_NUM_COR_COD_ROS_TG_NEU]]-Tabla25[[#This Row],[ESC_NUM_COR_COD_ROS_TG_NEU]]</f>
        <v>0.5777777777777775</v>
      </c>
      <c r="BT216" s="36">
        <f>Tabla25[[#This Row],[PAS_DUR_COR_COD_ROS_TG_NEU]]-Tabla25[[#This Row],[ESC_DUR_COR_COD_ROS_TG_NEU]]</f>
        <v>225.02857142857124</v>
      </c>
      <c r="BU216" s="36">
        <f>Tabla25[[#This Row],[PAS_NUM_COR_COD_ROS_TG_POS]]-Tabla25[[#This Row],[ESC_NUM_COR_COD_ROS_TG_POS]]</f>
        <v>1.4500000000000002</v>
      </c>
      <c r="BV216" s="36">
        <f>Tabla25[[#This Row],[PAS_DUR_COR_COD_ROS_TG_POS]]-Tabla25[[#This Row],[ESC_DUR_COR_COD_ROS_TG_POS]]</f>
        <v>467.89583333333337</v>
      </c>
      <c r="BW216" s="36">
        <f>Tabla25[[#This Row],[PAS_NUM_COR_COD_ROS_TG_TOT]]-Tabla25[[#This Row],[ESC_NUM_COR_COD_ROS_TG_TOT]]</f>
        <v>1.1884615384615387</v>
      </c>
      <c r="BX216" s="36">
        <f>Tabla25[[#This Row],[PAS_DUR_COR_COD_ROS_TG_TOT]]-Tabla25[[#This Row],[ESC_DUR_COR_COD_ROS_TG_TOT]]</f>
        <v>440.63186813186815</v>
      </c>
      <c r="BY216" s="39">
        <f>Tabla25[[#This Row],[PAS_NUM_COR_COD_ESC_TG_NEG]]-Tabla25[[#This Row],[ESC_NUM_COR_COD_ESC_TG_NEG]]</f>
        <v>-1.6166666666666671</v>
      </c>
      <c r="BZ216" s="39">
        <f>Tabla25[[#This Row],[PAS_DUR_COR_COD_ESC_TG_NEG]]-Tabla25[[#This Row],[ESC_DUR_COR_COD_ESC_TG_NEG]]</f>
        <v>-50.733333333333348</v>
      </c>
      <c r="CA216" s="39">
        <f>Tabla25[[#This Row],[PAS_NUM_COR_COD_ESC_TG_NEU]]-Tabla25[[#This Row],[ESC_NUM_COR_COD_ESC_TG_NEU]]</f>
        <v>0.32222222222222241</v>
      </c>
      <c r="CB216" s="39">
        <f>Tabla25[[#This Row],[PAS_DUR_COR_COD_ESC_TG_NEU]]-Tabla25[[#This Row],[ESC_DUR_COR_COD_ESC_TG_NEU]]</f>
        <v>445.14285714285711</v>
      </c>
      <c r="CC216" s="39">
        <f>Tabla25[[#This Row],[PAS_NUM_COR_COD_ESC_TG_POS]]-Tabla25[[#This Row],[ESC_NUM_COR_COD_ESC_TG_POS]]</f>
        <v>0.67499999999999982</v>
      </c>
      <c r="CD216" s="39">
        <f>Tabla25[[#This Row],[PAS_DUR_COR_COD_ESC_TG_POS]]-Tabla25[[#This Row],[ESC_DUR_COR_COD_ESC_TG_POS]]</f>
        <v>255.86666666666656</v>
      </c>
      <c r="CE216" s="39">
        <f>Tabla25[[#This Row],[PAS_NUM_COR_COD_ESC_TG_TOT]]-Tabla25[[#This Row],[ESC_NUM_COR_COD_ESC_TG_TOT]]</f>
        <v>-0.22820512820512828</v>
      </c>
      <c r="CF216" s="39">
        <f>Tabla25[[#This Row],[PAS_DUR_COR_COD_ESC_TG_TOT]]-Tabla25[[#This Row],[ESC_DUR_COR_COD_ESC_TG_TOT]]</f>
        <v>212.88095238095241</v>
      </c>
      <c r="CG216" s="42">
        <f>Tabla25[[#This Row],[PAS_NUM_COR_COD_ROS_TG_NEG]]-Tabla25[[#This Row],[PAS_NUM_COR_COD_ESC_TG_NEG]]</f>
        <v>1.6500000000000004</v>
      </c>
      <c r="CH216" s="42">
        <f>Tabla25[[#This Row],[PAS_NUM_COR_COD_ROS_TG_NEU]]-Tabla25[[#This Row],[PAS_NUM_COR_COD_ESC_TG_NEU]]</f>
        <v>1.6999999999999997</v>
      </c>
      <c r="CI216" s="42">
        <f>Tabla25[[#This Row],[PAS_NUM_COR_COD_ROS_TG_POS]]-Tabla25[[#This Row],[PAS_NUM_COR_COD_ESC_TG_POS]]</f>
        <v>0.90000000000000036</v>
      </c>
      <c r="CJ216" s="42">
        <f>Tabla25[[#This Row],[PAS_NUM_COR_COD_ROS_TG_TOT]]-Tabla25[[#This Row],[PAS_NUM_COR_COD_ESC_TG_TOT]]</f>
        <v>1.416666666666667</v>
      </c>
      <c r="CK216" s="42">
        <f>Tabla25[[#This Row],[PAS_DUR_COR_COD_ROS_TG_NEG]]-Tabla25[[#This Row],[PAS_DUR_COR_COD_ESC_TG_NEG]]</f>
        <v>506.96250000000009</v>
      </c>
      <c r="CL216" s="42">
        <f>Tabla25[[#This Row],[PAS_DUR_COR_COD_ROS_TG_NEU]]-Tabla25[[#This Row],[PAS_DUR_COR_COD_ESC_TG_NEU]]</f>
        <v>49.314285714285688</v>
      </c>
      <c r="CM216" s="42">
        <f>Tabla25[[#This Row],[PAS_DUR_COR_COD_ROS_TG_POS]]-Tabla25[[#This Row],[PAS_DUR_COR_COD_ESC_TG_POS]]</f>
        <v>58.695833333333439</v>
      </c>
      <c r="CN216" s="42">
        <f>Tabla25[[#This Row],[PAS_DUR_COR_COD_ROS_TG_TOT]]-Tabla25[[#This Row],[PAS_DUR_COR_COD_ESC_TG_TOT]]</f>
        <v>194.84615384615381</v>
      </c>
      <c r="CO216" s="44">
        <f>Tabla25[[#This Row],[ESC_NUM_COR_COD_ROS_TG_NEG]]-Tabla25[[#This Row],[ESC_NUM_COR_COD_ESC_TG_NEG]]</f>
        <v>-1.5555555555555558</v>
      </c>
      <c r="CP216" s="44">
        <f>Tabla25[[#This Row],[ESC_NUM_COR_COD_ROS_TG_NEU]]-Tabla25[[#This Row],[ESC_NUM_COR_COD_ESC_TG_NEU]]</f>
        <v>1.4444444444444446</v>
      </c>
      <c r="CQ216" s="44">
        <f>Tabla25[[#This Row],[ESC_NUM_COR_COD_ROS_TG_POS]]-Tabla25[[#This Row],[ESC_NUM_COR_COD_ESC_TG_POS]]</f>
        <v>0.125</v>
      </c>
      <c r="CR216" s="44">
        <f>Tabla25[[#This Row],[ESC_NUM_COR_COD_ROS_TG_TOT]]-Tabla25[[#This Row],[ESC_NUM_COR_COD_ESC_TG_TOT]]</f>
        <v>0</v>
      </c>
      <c r="CS216" s="44">
        <f>Tabla25[[#This Row],[ESC_DUR_COR_COD_ROS_TG_NEG]]-Tabla25[[#This Row],[ESC_DUR_COR_COD_ESC_TG_NEG]]</f>
        <v>-202.58333333333326</v>
      </c>
      <c r="CT216" s="44">
        <f>Tabla25[[#This Row],[ESC_DUR_COR_COD_ROS_TG_NEU]]-Tabla25[[#This Row],[ESC_DUR_COR_COD_ESC_TG_NEU]]</f>
        <v>269.42857142857156</v>
      </c>
      <c r="CU216" s="44">
        <f>Tabla25[[#This Row],[ESC_DUR_COR_COD_ROS_TG_POS]]-Tabla25[[#This Row],[ESC_DUR_COR_COD_ESC_TG_POS]]</f>
        <v>-153.33333333333337</v>
      </c>
      <c r="CV216" s="44">
        <f>Tabla25[[#This Row],[ESC_DUR_COR_COD_ROS_TG_TOT]]-Tabla25[[#This Row],[ESC_DUR_COR_COD_ESC_TG_TOT]]</f>
        <v>-32.904761904761926</v>
      </c>
      <c r="CW216" s="47">
        <f>Tabla25[[#This Row],[ROS_NUM_COR_COD_ROS_TG_NEG]]-Tabla25[[#This Row],[ROS_NUM_COR_COD_ESC_TG_NEG]]</f>
        <v>0.88888888888888884</v>
      </c>
      <c r="CX216" s="47">
        <f>Tabla25[[#This Row],[ROS_NUM_COR_COD_ROS_TG_NEU]]-Tabla25[[#This Row],[ROS_NUM_COR_COD_ESC_TG_NEU]]</f>
        <v>-2.1999999999999997</v>
      </c>
      <c r="CY216" s="47">
        <f>Tabla25[[#This Row],[ROS_NUM_COR_COD_ROS_TG_POS]]-Tabla25[[#This Row],[ROS_NUM_COR_COD_ESC_TG_POS]]</f>
        <v>0.33333333333333348</v>
      </c>
      <c r="CZ216" s="47">
        <f>Tabla25[[#This Row],[ROS_NUM_COR_COD_ROS_TG_TOT]]-Tabla25[[#This Row],[ROS_NUM_COR_COD_ESC_TG_TOT]]</f>
        <v>-0.39285714285714324</v>
      </c>
      <c r="DA216" s="47">
        <f>Tabla25[[#This Row],[ROS_DUR_COR_COD_ROS_TG_NEG]]-Tabla25[[#This Row],[ROS_DUR_COR_COD_ESC_TG_NEG]]</f>
        <v>-145.25</v>
      </c>
      <c r="DB216" s="47">
        <f>Tabla25[[#This Row],[ROS_DUR_COR_COD_ROS_TG_NEU]]-Tabla25[[#This Row],[ROS_DUR_COR_COD_ESC_TG_NEU]]</f>
        <v>-426.77142857142871</v>
      </c>
      <c r="DC216" s="47">
        <f>Tabla25[[#This Row],[ROS_DUR_COR_COD_ROS_TG_POS]]-Tabla25[[#This Row],[ROS_DUR_COR_COD_ESC_TG_POS]]</f>
        <v>-95.875</v>
      </c>
      <c r="DD216" s="47">
        <f>Tabla25[[#This Row],[ROS_DUR_COR_COD_ROS_TG_TOT]]-Tabla25[[#This Row],[ROS_DUR_COR_COD_ESC_TG_TOT]]</f>
        <v>-227.8223684210526</v>
      </c>
      <c r="DE216" s="57">
        <v>173.83333333333334</v>
      </c>
      <c r="DF216" s="57">
        <v>252</v>
      </c>
      <c r="DG216" s="57">
        <v>239.5</v>
      </c>
      <c r="DH216" s="57">
        <v>222.05263157894737</v>
      </c>
      <c r="DI216" s="57">
        <v>295.25</v>
      </c>
      <c r="DJ216" s="57">
        <v>228</v>
      </c>
      <c r="DK216" s="57">
        <v>190.4</v>
      </c>
      <c r="DL216" s="57">
        <v>233.0625</v>
      </c>
      <c r="DM216" s="57">
        <v>293.875</v>
      </c>
      <c r="DN216" s="57">
        <v>201.71428571428572</v>
      </c>
      <c r="DO216" s="57">
        <v>256.66666666666669</v>
      </c>
      <c r="DP216" s="57">
        <v>252.52380952380952</v>
      </c>
      <c r="DQ216" s="57">
        <v>237.77777777777777</v>
      </c>
      <c r="DR216" s="57">
        <v>260.85714285714283</v>
      </c>
      <c r="DS216" s="57">
        <v>297.2</v>
      </c>
      <c r="DT216" s="57">
        <v>259.61904761904759</v>
      </c>
      <c r="DU216" s="57">
        <v>333.75</v>
      </c>
      <c r="DV216" s="57">
        <v>336.2</v>
      </c>
      <c r="DW216" s="57">
        <v>253.3125</v>
      </c>
      <c r="DX216" s="57">
        <v>309.94230769230768</v>
      </c>
      <c r="DY216" s="57">
        <v>289.53333333333336</v>
      </c>
      <c r="DZ216" s="57">
        <v>325.14285714285717</v>
      </c>
      <c r="EA216" s="57">
        <v>286.26666666666665</v>
      </c>
      <c r="EB216" s="57">
        <v>299.75</v>
      </c>
      <c r="EC216" s="57">
        <f>Tabla25[[#This Row],[ROS_1DU_COR_COD_ROS_TG_NEG]]-Tabla25[[#This Row],[ROS_1DU_COR_COD_ESC_TG_NEG]]</f>
        <v>-121.41666666666666</v>
      </c>
      <c r="ED216" s="57">
        <f>Tabla25[[#This Row],[ROS_1DU_COR_COD_ROS_TG_NEU]]-Tabla25[[#This Row],[ROS_1DU_COR_COD_ESC_TG_NEU]]</f>
        <v>24</v>
      </c>
      <c r="EE216" s="57">
        <f>Tabla25[[#This Row],[ROS_1DU_COR_COD_ROS_TG_POS]]-Tabla25[[#This Row],[ROS_1DU_COR_COD_ESC_TG_POS]]</f>
        <v>49.099999999999994</v>
      </c>
      <c r="EF216" s="57">
        <f>Tabla25[[#This Row],[ROS_1DU_COR_COD_ROS_TG_TOT]]-Tabla25[[#This Row],[ROS_1DU_COR_COD_ESC_TG_TOT]]</f>
        <v>-11.00986842105263</v>
      </c>
      <c r="EG216" s="57">
        <f>Tabla25[[#This Row],[ESC_1DU_COR_COD_ROS_TG_NEG]]-Tabla25[[#This Row],[ESC_1DU_COR_COD_ESC_TG_NEG]]</f>
        <v>56.097222222222229</v>
      </c>
      <c r="EH216" s="57">
        <f>Tabla25[[#This Row],[ESC_1DU_COR_COD_ROS_TG_NEU]]-Tabla25[[#This Row],[ESC_1DU_COR_COD_ESC_TG_NEU]]</f>
        <v>-59.14285714285711</v>
      </c>
      <c r="EI216" s="57">
        <f>Tabla25[[#This Row],[ESC_1DU_COR_COD_ROS_TG_POS]]-Tabla25[[#This Row],[ESC_1DU_COR_COD_ESC_TG_POS]]</f>
        <v>-40.533333333333303</v>
      </c>
      <c r="EJ216" s="57">
        <f>Tabla25[[#This Row],[ESC_1DU_COR_COD_ROS_TG_TOT]]-Tabla25[[#This Row],[ESC_1DU_COR_COD_ESC_TG_TOT]]</f>
        <v>-7.0952380952380736</v>
      </c>
      <c r="EK216" s="57">
        <f>Tabla25[[#This Row],[PAS_1DU_COR_COD_ROS_TG_NEG]]-Tabla25[[#This Row],[PAS_1DU_COR_COD_ESC_TG_NEG]]</f>
        <v>44.21666666666664</v>
      </c>
      <c r="EL216" s="57">
        <f>Tabla25[[#This Row],[PAS_1DU_COR_COD_ROS_TG_NEU]]-Tabla25[[#This Row],[PAS_1DU_COR_COD_ESC_TG_NEU]]</f>
        <v>11.057142857142821</v>
      </c>
      <c r="EM216" s="57">
        <f>Tabla25[[#This Row],[PAS_1DU_COR_COD_ROS_TG_POS]]-Tabla25[[#This Row],[PAS_1DU_COR_COD_ESC_TG_POS]]</f>
        <v>-32.954166666666652</v>
      </c>
      <c r="EN216" s="57">
        <f>Tabla25[[#This Row],[PAS_1DU_COR_COD_ROS_TG_TOT]]-Tabla25[[#This Row],[PAS_1DU_COR_COD_ESC_TG_TOT]]</f>
        <v>10.192307692307679</v>
      </c>
    </row>
    <row r="217" spans="1:144" x14ac:dyDescent="0.3">
      <c r="A217" s="2" t="s">
        <v>214</v>
      </c>
      <c r="B217" s="2">
        <v>60</v>
      </c>
      <c r="C217" s="2">
        <v>2</v>
      </c>
      <c r="D217" s="2">
        <v>67</v>
      </c>
      <c r="E217" s="19">
        <v>2.4</v>
      </c>
      <c r="F217" s="19">
        <v>1133.8461538461538</v>
      </c>
      <c r="G217" s="19">
        <v>3.15</v>
      </c>
      <c r="H217" s="19">
        <v>1475.3846153846155</v>
      </c>
      <c r="I217" s="19">
        <v>4.5999999999999996</v>
      </c>
      <c r="J217" s="19">
        <v>1767.6875</v>
      </c>
      <c r="K217" s="19">
        <v>3.3833333333333333</v>
      </c>
      <c r="L217" s="19">
        <v>1481.0238095238096</v>
      </c>
      <c r="M217" s="21">
        <v>4.25</v>
      </c>
      <c r="N217" s="21">
        <v>1644.4666666666667</v>
      </c>
      <c r="O217" s="21">
        <v>3.6</v>
      </c>
      <c r="P217" s="21">
        <v>1265.9411764705883</v>
      </c>
      <c r="Q217" s="21">
        <v>2.4</v>
      </c>
      <c r="R217" s="21">
        <v>1104.4166666666667</v>
      </c>
      <c r="S217" s="21">
        <v>3.4166666666666665</v>
      </c>
      <c r="T217" s="21">
        <v>1350.9318181818182</v>
      </c>
      <c r="U217" s="22">
        <v>1.4444444444444444</v>
      </c>
      <c r="V217" s="22">
        <v>1236.6666666666667</v>
      </c>
      <c r="W217" s="22">
        <v>3.6666666666666665</v>
      </c>
      <c r="X217" s="22">
        <v>1266.1428571428571</v>
      </c>
      <c r="Y217" s="22">
        <v>3.6</v>
      </c>
      <c r="Z217" s="22">
        <v>1128.375</v>
      </c>
      <c r="AA217" s="22">
        <v>2.9285714285714284</v>
      </c>
      <c r="AB217" s="22">
        <v>1200</v>
      </c>
      <c r="AC217" s="24">
        <v>1.4444444444444444</v>
      </c>
      <c r="AD217" s="24">
        <v>654</v>
      </c>
      <c r="AE217" s="24">
        <v>1.2222222222222223</v>
      </c>
      <c r="AF217" s="24">
        <v>479.33333333333331</v>
      </c>
      <c r="AG217" s="24">
        <v>1.6</v>
      </c>
      <c r="AH217" s="24">
        <v>498</v>
      </c>
      <c r="AI217" s="24">
        <v>1.4285714285714286</v>
      </c>
      <c r="AJ217" s="24">
        <v>533.15789473684208</v>
      </c>
      <c r="AK217" s="26">
        <v>0.625</v>
      </c>
      <c r="AL217" s="26">
        <v>1888</v>
      </c>
      <c r="AM217" s="26">
        <v>1.25</v>
      </c>
      <c r="AN217" s="26">
        <v>1356</v>
      </c>
      <c r="AO217" s="26">
        <v>1</v>
      </c>
      <c r="AP217" s="26">
        <v>491.75</v>
      </c>
      <c r="AQ217" s="26">
        <v>0.96</v>
      </c>
      <c r="AR217" s="26">
        <v>938.14285714285711</v>
      </c>
      <c r="AS217" s="28">
        <v>0.75</v>
      </c>
      <c r="AT217" s="28">
        <v>439</v>
      </c>
      <c r="AU217" s="28">
        <v>0.75</v>
      </c>
      <c r="AV217" s="28">
        <v>921</v>
      </c>
      <c r="AW217" s="28">
        <v>0.44444444444444442</v>
      </c>
      <c r="AX217" s="28">
        <v>358.33333333333331</v>
      </c>
      <c r="AY217" s="28">
        <v>0.64</v>
      </c>
      <c r="AZ217" s="28">
        <v>529.25</v>
      </c>
      <c r="BA217" s="33">
        <f>Tabla25[[#This Row],[ROS_NUM_COR_COD_ROS_TG_NEG]]-Tabla25[[#This Row],[PAS_NUM_COR_COD_ROS_TG_NEG]]</f>
        <v>-3.5</v>
      </c>
      <c r="BB217" s="33">
        <f>Tabla25[[#This Row],[ROS_DUR_COR_COD_ROS_TG_NEG]]-Tabla25[[#This Row],[PAS_DUR_COR_COD_ROS_TG_NEG]]</f>
        <v>-1205.4666666666667</v>
      </c>
      <c r="BC217" s="33">
        <f>Tabla25[[#This Row],[ROS_NUM_COR_COD_ROS_TG_NEU]]-Tabla25[[#This Row],[PAS_NUM_COR_COD_ROS_TG_NEU]]</f>
        <v>-2.85</v>
      </c>
      <c r="BD217" s="33">
        <f>Tabla25[[#This Row],[ROS_DUR_COR_COD_ROS_TG_NEU]]-Tabla25[[#This Row],[PAS_DUR_COR_COD_ROS_TG_NEU]]</f>
        <v>-344.94117647058829</v>
      </c>
      <c r="BE217" s="33">
        <f>Tabla25[[#This Row],[ROS_NUM_COR_COD_ROS_TG_POS]]-Tabla25[[#This Row],[PAS_NUM_COR_COD_ROS_TG_POS]]</f>
        <v>-1.9555555555555555</v>
      </c>
      <c r="BF217" s="33">
        <f>Tabla25[[#This Row],[ROS_DUR_COR_COD_ROS_TG_POS]]-Tabla25[[#This Row],[PAS_DUR_COR_COD_ROS_TG_POS]]</f>
        <v>-746.08333333333348</v>
      </c>
      <c r="BG217" s="33">
        <f>Tabla25[[#This Row],[ROS_NUM_COR_COD_ROS_TG_TOT]]-Tabla25[[#This Row],[PAS_NUM_COR_COD_ROS_TG_TOT]]</f>
        <v>-2.7766666666666664</v>
      </c>
      <c r="BH217" s="33">
        <f>Tabla25[[#This Row],[ROS_DUR_COR_COD_ROS_TG_TOT]]-Tabla25[[#This Row],[PAS_DUR_COR_COD_ROS_TG_TOT]]</f>
        <v>-821.68181818181824</v>
      </c>
      <c r="BI217" s="30">
        <f>Tabla25[[#This Row],[ROS_NUM_COR_COD_ESC_TG_NEG]]-Tabla25[[#This Row],[PAS_NUM_COR_COD_ESC_TG_NEG]]</f>
        <v>-1.7749999999999999</v>
      </c>
      <c r="BJ217" s="30">
        <f>Tabla25[[#This Row],[ROS_DUR_COR_COD_ESC_TG_NEG]]-Tabla25[[#This Row],[PAS_DUR_COR_COD_ESC_TG_NEG]]</f>
        <v>754.15384615384619</v>
      </c>
      <c r="BK217" s="30">
        <f>Tabla25[[#This Row],[ROS_NUM_COR_COD_ESC_TG_NEU]]-Tabla25[[#This Row],[PAS_NUM_COR_COD_ESC_TG_NEU]]</f>
        <v>-1.9</v>
      </c>
      <c r="BL217" s="30">
        <f>Tabla25[[#This Row],[ROS_DUR_COR_COD_ESC_TG_NEU]]-Tabla25[[#This Row],[PAS_DUR_COR_COD_ESC_TG_NEU]]</f>
        <v>-119.38461538461547</v>
      </c>
      <c r="BM217" s="30">
        <f>Tabla25[[#This Row],[ROS_NUM_COR_COD_ESC_TG_POS]]-Tabla25[[#This Row],[PAS_NUM_COR_COD_ESC_TG_POS]]</f>
        <v>-3.5999999999999996</v>
      </c>
      <c r="BN217" s="30">
        <f>Tabla25[[#This Row],[ROS_DUR_COR_COD_ESC_TG_POS]]-Tabla25[[#This Row],[PAS_DUR_COR_COD_ESC_TG_POS]]</f>
        <v>-1275.9375</v>
      </c>
      <c r="BO217" s="30">
        <f>Tabla25[[#This Row],[ROS_NUM_COR_COD_ESC_TG_TOT]]-Tabla25[[#This Row],[PAS_NUM_COR_COD_ESC_TG_TOT]]</f>
        <v>-2.4233333333333333</v>
      </c>
      <c r="BP217" s="30">
        <f>Tabla25[[#This Row],[ROS_DUR_COR_COD_ESC_TG_TOT]]-Tabla25[[#This Row],[PAS_DUR_COR_COD_ESC_TG_TOT]]</f>
        <v>-542.88095238095252</v>
      </c>
      <c r="BQ217" s="36">
        <f>Tabla25[[#This Row],[PAS_NUM_COR_COD_ROS_TG_NEG]]-Tabla25[[#This Row],[ESC_NUM_COR_COD_ROS_TG_NEG]]</f>
        <v>2.8055555555555554</v>
      </c>
      <c r="BR217" s="36">
        <f>Tabla25[[#This Row],[PAS_DUR_COR_COD_ROS_TG_NEG]]-Tabla25[[#This Row],[ESC_DUR_COR_COD_ROS_TG_NEG]]</f>
        <v>990.4666666666667</v>
      </c>
      <c r="BS217" s="36">
        <f>Tabla25[[#This Row],[PAS_NUM_COR_COD_ROS_TG_NEU]]-Tabla25[[#This Row],[ESC_NUM_COR_COD_ROS_TG_NEU]]</f>
        <v>2.3777777777777778</v>
      </c>
      <c r="BT217" s="36">
        <f>Tabla25[[#This Row],[PAS_DUR_COR_COD_ROS_TG_NEU]]-Tabla25[[#This Row],[ESC_DUR_COR_COD_ROS_TG_NEU]]</f>
        <v>786.60784313725503</v>
      </c>
      <c r="BU217" s="36">
        <f>Tabla25[[#This Row],[PAS_NUM_COR_COD_ROS_TG_POS]]-Tabla25[[#This Row],[ESC_NUM_COR_COD_ROS_TG_POS]]</f>
        <v>0.79999999999999982</v>
      </c>
      <c r="BV217" s="36">
        <f>Tabla25[[#This Row],[PAS_DUR_COR_COD_ROS_TG_POS]]-Tabla25[[#This Row],[ESC_DUR_COR_COD_ROS_TG_POS]]</f>
        <v>606.41666666666674</v>
      </c>
      <c r="BW217" s="36">
        <f>Tabla25[[#This Row],[PAS_NUM_COR_COD_ROS_TG_TOT]]-Tabla25[[#This Row],[ESC_NUM_COR_COD_ROS_TG_TOT]]</f>
        <v>1.9880952380952379</v>
      </c>
      <c r="BX217" s="36">
        <f>Tabla25[[#This Row],[PAS_DUR_COR_COD_ROS_TG_TOT]]-Tabla25[[#This Row],[ESC_DUR_COR_COD_ROS_TG_TOT]]</f>
        <v>817.77392344497616</v>
      </c>
      <c r="BY217" s="39">
        <f>Tabla25[[#This Row],[PAS_NUM_COR_COD_ESC_TG_NEG]]-Tabla25[[#This Row],[ESC_NUM_COR_COD_ESC_TG_NEG]]</f>
        <v>0.95555555555555549</v>
      </c>
      <c r="BZ217" s="39">
        <f>Tabla25[[#This Row],[PAS_DUR_COR_COD_ESC_TG_NEG]]-Tabla25[[#This Row],[ESC_DUR_COR_COD_ESC_TG_NEG]]</f>
        <v>-102.82051282051293</v>
      </c>
      <c r="CA217" s="39">
        <f>Tabla25[[#This Row],[PAS_NUM_COR_COD_ESC_TG_NEU]]-Tabla25[[#This Row],[ESC_NUM_COR_COD_ESC_TG_NEU]]</f>
        <v>-0.51666666666666661</v>
      </c>
      <c r="CB217" s="39">
        <f>Tabla25[[#This Row],[PAS_DUR_COR_COD_ESC_TG_NEU]]-Tabla25[[#This Row],[ESC_DUR_COR_COD_ESC_TG_NEU]]</f>
        <v>209.24175824175836</v>
      </c>
      <c r="CC217" s="39">
        <f>Tabla25[[#This Row],[PAS_NUM_COR_COD_ESC_TG_POS]]-Tabla25[[#This Row],[ESC_NUM_COR_COD_ESC_TG_POS]]</f>
        <v>0.99999999999999956</v>
      </c>
      <c r="CD217" s="39">
        <f>Tabla25[[#This Row],[PAS_DUR_COR_COD_ESC_TG_POS]]-Tabla25[[#This Row],[ESC_DUR_COR_COD_ESC_TG_POS]]</f>
        <v>639.3125</v>
      </c>
      <c r="CE217" s="39">
        <f>Tabla25[[#This Row],[PAS_NUM_COR_COD_ESC_TG_TOT]]-Tabla25[[#This Row],[ESC_NUM_COR_COD_ESC_TG_TOT]]</f>
        <v>0.45476190476190492</v>
      </c>
      <c r="CF217" s="39">
        <f>Tabla25[[#This Row],[PAS_DUR_COR_COD_ESC_TG_TOT]]-Tabla25[[#This Row],[ESC_DUR_COR_COD_ESC_TG_TOT]]</f>
        <v>281.02380952380963</v>
      </c>
      <c r="CG217" s="42">
        <f>Tabla25[[#This Row],[PAS_NUM_COR_COD_ROS_TG_NEG]]-Tabla25[[#This Row],[PAS_NUM_COR_COD_ESC_TG_NEG]]</f>
        <v>1.85</v>
      </c>
      <c r="CH217" s="42">
        <f>Tabla25[[#This Row],[PAS_NUM_COR_COD_ROS_TG_NEU]]-Tabla25[[#This Row],[PAS_NUM_COR_COD_ESC_TG_NEU]]</f>
        <v>0.45000000000000018</v>
      </c>
      <c r="CI217" s="42">
        <f>Tabla25[[#This Row],[PAS_NUM_COR_COD_ROS_TG_POS]]-Tabla25[[#This Row],[PAS_NUM_COR_COD_ESC_TG_POS]]</f>
        <v>-2.1999999999999997</v>
      </c>
      <c r="CJ217" s="42">
        <f>Tabla25[[#This Row],[PAS_NUM_COR_COD_ROS_TG_TOT]]-Tabla25[[#This Row],[PAS_NUM_COR_COD_ESC_TG_TOT]]</f>
        <v>3.3333333333333215E-2</v>
      </c>
      <c r="CK217" s="42">
        <f>Tabla25[[#This Row],[PAS_DUR_COR_COD_ROS_TG_NEG]]-Tabla25[[#This Row],[PAS_DUR_COR_COD_ESC_TG_NEG]]</f>
        <v>510.62051282051289</v>
      </c>
      <c r="CL217" s="42">
        <f>Tabla25[[#This Row],[PAS_DUR_COR_COD_ROS_TG_NEU]]-Tabla25[[#This Row],[PAS_DUR_COR_COD_ESC_TG_NEU]]</f>
        <v>-209.44343891402718</v>
      </c>
      <c r="CM217" s="42">
        <f>Tabla25[[#This Row],[PAS_DUR_COR_COD_ROS_TG_POS]]-Tabla25[[#This Row],[PAS_DUR_COR_COD_ESC_TG_POS]]</f>
        <v>-663.27083333333326</v>
      </c>
      <c r="CN217" s="42">
        <f>Tabla25[[#This Row],[PAS_DUR_COR_COD_ROS_TG_TOT]]-Tabla25[[#This Row],[PAS_DUR_COR_COD_ESC_TG_TOT]]</f>
        <v>-130.09199134199139</v>
      </c>
      <c r="CO217" s="44">
        <f>Tabla25[[#This Row],[ESC_NUM_COR_COD_ROS_TG_NEG]]-Tabla25[[#This Row],[ESC_NUM_COR_COD_ESC_TG_NEG]]</f>
        <v>0</v>
      </c>
      <c r="CP217" s="44">
        <f>Tabla25[[#This Row],[ESC_NUM_COR_COD_ROS_TG_NEU]]-Tabla25[[#This Row],[ESC_NUM_COR_COD_ESC_TG_NEU]]</f>
        <v>-2.4444444444444442</v>
      </c>
      <c r="CQ217" s="44">
        <f>Tabla25[[#This Row],[ESC_NUM_COR_COD_ROS_TG_POS]]-Tabla25[[#This Row],[ESC_NUM_COR_COD_ESC_TG_POS]]</f>
        <v>-2</v>
      </c>
      <c r="CR217" s="44">
        <f>Tabla25[[#This Row],[ESC_NUM_COR_COD_ROS_TG_TOT]]-Tabla25[[#This Row],[ESC_NUM_COR_COD_ESC_TG_TOT]]</f>
        <v>-1.4999999999999998</v>
      </c>
      <c r="CS217" s="44">
        <f>Tabla25[[#This Row],[ESC_DUR_COR_COD_ROS_TG_NEG]]-Tabla25[[#This Row],[ESC_DUR_COR_COD_ESC_TG_NEG]]</f>
        <v>-582.66666666666674</v>
      </c>
      <c r="CT217" s="44">
        <f>Tabla25[[#This Row],[ESC_DUR_COR_COD_ROS_TG_NEU]]-Tabla25[[#This Row],[ESC_DUR_COR_COD_ESC_TG_NEU]]</f>
        <v>-786.80952380952385</v>
      </c>
      <c r="CU217" s="44">
        <f>Tabla25[[#This Row],[ESC_DUR_COR_COD_ROS_TG_POS]]-Tabla25[[#This Row],[ESC_DUR_COR_COD_ESC_TG_POS]]</f>
        <v>-630.375</v>
      </c>
      <c r="CV217" s="44">
        <f>Tabla25[[#This Row],[ESC_DUR_COR_COD_ROS_TG_TOT]]-Tabla25[[#This Row],[ESC_DUR_COR_COD_ESC_TG_TOT]]</f>
        <v>-666.84210526315792</v>
      </c>
      <c r="CW217" s="47">
        <f>Tabla25[[#This Row],[ROS_NUM_COR_COD_ROS_TG_NEG]]-Tabla25[[#This Row],[ROS_NUM_COR_COD_ESC_TG_NEG]]</f>
        <v>0.125</v>
      </c>
      <c r="CX217" s="47">
        <f>Tabla25[[#This Row],[ROS_NUM_COR_COD_ROS_TG_NEU]]-Tabla25[[#This Row],[ROS_NUM_COR_COD_ESC_TG_NEU]]</f>
        <v>-0.5</v>
      </c>
      <c r="CY217" s="47">
        <f>Tabla25[[#This Row],[ROS_NUM_COR_COD_ROS_TG_POS]]-Tabla25[[#This Row],[ROS_NUM_COR_COD_ESC_TG_POS]]</f>
        <v>-0.55555555555555558</v>
      </c>
      <c r="CZ217" s="47">
        <f>Tabla25[[#This Row],[ROS_NUM_COR_COD_ROS_TG_TOT]]-Tabla25[[#This Row],[ROS_NUM_COR_COD_ESC_TG_TOT]]</f>
        <v>-0.31999999999999995</v>
      </c>
      <c r="DA217" s="47">
        <f>Tabla25[[#This Row],[ROS_DUR_COR_COD_ROS_TG_NEG]]-Tabla25[[#This Row],[ROS_DUR_COR_COD_ESC_TG_NEG]]</f>
        <v>-1449</v>
      </c>
      <c r="DB217" s="47">
        <f>Tabla25[[#This Row],[ROS_DUR_COR_COD_ROS_TG_NEU]]-Tabla25[[#This Row],[ROS_DUR_COR_COD_ESC_TG_NEU]]</f>
        <v>-435</v>
      </c>
      <c r="DC217" s="47">
        <f>Tabla25[[#This Row],[ROS_DUR_COR_COD_ROS_TG_POS]]-Tabla25[[#This Row],[ROS_DUR_COR_COD_ESC_TG_POS]]</f>
        <v>-133.41666666666669</v>
      </c>
      <c r="DD217" s="47">
        <f>Tabla25[[#This Row],[ROS_DUR_COR_COD_ROS_TG_TOT]]-Tabla25[[#This Row],[ROS_DUR_COR_COD_ESC_TG_TOT]]</f>
        <v>-408.89285714285711</v>
      </c>
      <c r="DE217" s="57">
        <v>135.33333333333334</v>
      </c>
      <c r="DF217" s="57">
        <v>292.5</v>
      </c>
      <c r="DG217" s="57">
        <v>265.66666666666669</v>
      </c>
      <c r="DH217" s="57">
        <v>223.5</v>
      </c>
      <c r="DI217" s="57">
        <v>356</v>
      </c>
      <c r="DJ217" s="57">
        <v>131</v>
      </c>
      <c r="DK217" s="57">
        <v>167</v>
      </c>
      <c r="DL217" s="57">
        <v>183.71428571428572</v>
      </c>
      <c r="DM217" s="57">
        <v>239</v>
      </c>
      <c r="DN217" s="57">
        <v>239.33333333333334</v>
      </c>
      <c r="DO217" s="57">
        <v>233</v>
      </c>
      <c r="DP217" s="57">
        <v>236.57894736842104</v>
      </c>
      <c r="DQ217" s="57">
        <v>306.66666666666669</v>
      </c>
      <c r="DR217" s="57">
        <v>266.85714285714283</v>
      </c>
      <c r="DS217" s="57">
        <v>242.25</v>
      </c>
      <c r="DT217" s="57">
        <v>262.55555555555554</v>
      </c>
      <c r="DU217" s="57">
        <v>260</v>
      </c>
      <c r="DV217" s="57">
        <v>292.76470588235293</v>
      </c>
      <c r="DW217" s="57">
        <v>230.91666666666666</v>
      </c>
      <c r="DX217" s="57">
        <v>264.72727272727275</v>
      </c>
      <c r="DY217" s="57">
        <v>339.69230769230768</v>
      </c>
      <c r="DZ217" s="57">
        <v>299.84615384615387</v>
      </c>
      <c r="EA217" s="57">
        <v>332.125</v>
      </c>
      <c r="EB217" s="57">
        <v>324.47619047619048</v>
      </c>
      <c r="EC217" s="57">
        <f>Tabla25[[#This Row],[ROS_1DU_COR_COD_ROS_TG_NEG]]-Tabla25[[#This Row],[ROS_1DU_COR_COD_ESC_TG_NEG]]</f>
        <v>-220.66666666666666</v>
      </c>
      <c r="ED217" s="57">
        <f>Tabla25[[#This Row],[ROS_1DU_COR_COD_ROS_TG_NEU]]-Tabla25[[#This Row],[ROS_1DU_COR_COD_ESC_TG_NEU]]</f>
        <v>161.5</v>
      </c>
      <c r="EE217" s="57">
        <f>Tabla25[[#This Row],[ROS_1DU_COR_COD_ROS_TG_POS]]-Tabla25[[#This Row],[ROS_1DU_COR_COD_ESC_TG_POS]]</f>
        <v>98.666666666666686</v>
      </c>
      <c r="EF217" s="57">
        <f>Tabla25[[#This Row],[ROS_1DU_COR_COD_ROS_TG_TOT]]-Tabla25[[#This Row],[ROS_1DU_COR_COD_ESC_TG_TOT]]</f>
        <v>39.785714285714278</v>
      </c>
      <c r="EG217" s="57">
        <f>Tabla25[[#This Row],[ESC_1DU_COR_COD_ROS_TG_NEG]]-Tabla25[[#This Row],[ESC_1DU_COR_COD_ESC_TG_NEG]]</f>
        <v>-67.666666666666686</v>
      </c>
      <c r="EH217" s="57">
        <f>Tabla25[[#This Row],[ESC_1DU_COR_COD_ROS_TG_NEU]]-Tabla25[[#This Row],[ESC_1DU_COR_COD_ESC_TG_NEU]]</f>
        <v>-27.52380952380949</v>
      </c>
      <c r="EI217" s="57">
        <f>Tabla25[[#This Row],[ESC_1DU_COR_COD_ROS_TG_POS]]-Tabla25[[#This Row],[ESC_1DU_COR_COD_ESC_TG_POS]]</f>
        <v>-9.25</v>
      </c>
      <c r="EJ217" s="57">
        <f>Tabla25[[#This Row],[ESC_1DU_COR_COD_ROS_TG_TOT]]-Tabla25[[#This Row],[ESC_1DU_COR_COD_ESC_TG_TOT]]</f>
        <v>-25.976608187134502</v>
      </c>
      <c r="EK217" s="57">
        <f>Tabla25[[#This Row],[PAS_1DU_COR_COD_ROS_TG_NEG]]-Tabla25[[#This Row],[PAS_1DU_COR_COD_ESC_TG_NEG]]</f>
        <v>-79.692307692307679</v>
      </c>
      <c r="EL217" s="57">
        <f>Tabla25[[#This Row],[PAS_1DU_COR_COD_ROS_TG_NEU]]-Tabla25[[#This Row],[PAS_1DU_COR_COD_ESC_TG_NEU]]</f>
        <v>-7.0814479638009402</v>
      </c>
      <c r="EM217" s="57">
        <f>Tabla25[[#This Row],[PAS_1DU_COR_COD_ROS_TG_POS]]-Tabla25[[#This Row],[PAS_1DU_COR_COD_ESC_TG_POS]]</f>
        <v>-101.20833333333334</v>
      </c>
      <c r="EN217" s="57">
        <f>Tabla25[[#This Row],[PAS_1DU_COR_COD_ROS_TG_TOT]]-Tabla25[[#This Row],[PAS_1DU_COR_COD_ESC_TG_TOT]]</f>
        <v>-59.748917748917734</v>
      </c>
    </row>
    <row r="218" spans="1:144" x14ac:dyDescent="0.3">
      <c r="A218" s="2" t="s">
        <v>215</v>
      </c>
      <c r="B218" s="2">
        <v>60</v>
      </c>
      <c r="C218" s="2">
        <v>2</v>
      </c>
      <c r="D218" s="2">
        <v>62</v>
      </c>
      <c r="E218" s="19">
        <v>1.65</v>
      </c>
      <c r="F218" s="19">
        <v>966.66666666666663</v>
      </c>
      <c r="G218" s="19">
        <v>1.25</v>
      </c>
      <c r="H218" s="19">
        <v>1064.1428571428571</v>
      </c>
      <c r="I218" s="19">
        <v>0.95</v>
      </c>
      <c r="J218" s="19">
        <v>1123.5999999999999</v>
      </c>
      <c r="K218" s="19">
        <v>1.2833333333333334</v>
      </c>
      <c r="L218" s="19">
        <v>1036.5238095238096</v>
      </c>
      <c r="M218" s="21">
        <v>1.5</v>
      </c>
      <c r="N218" s="21">
        <v>977.55555555555554</v>
      </c>
      <c r="O218" s="21">
        <v>1.2</v>
      </c>
      <c r="P218" s="21">
        <v>1085.4285714285713</v>
      </c>
      <c r="Q218" s="21">
        <v>0.5</v>
      </c>
      <c r="R218" s="21">
        <v>540.16666666666663</v>
      </c>
      <c r="S218" s="21">
        <v>1.0666666666666667</v>
      </c>
      <c r="T218" s="21">
        <v>892.59090909090912</v>
      </c>
      <c r="U218" s="22">
        <v>3.8</v>
      </c>
      <c r="V218" s="22">
        <v>1122.7</v>
      </c>
      <c r="W218" s="22">
        <v>2.1</v>
      </c>
      <c r="X218" s="22">
        <v>1353</v>
      </c>
      <c r="Y218" s="22">
        <v>2.375</v>
      </c>
      <c r="Z218" s="22">
        <v>953.33333333333337</v>
      </c>
      <c r="AA218" s="22">
        <v>2.7857142857142856</v>
      </c>
      <c r="AB218" s="22">
        <v>1129.1428571428571</v>
      </c>
      <c r="AC218" s="24">
        <v>1.7</v>
      </c>
      <c r="AD218" s="24">
        <v>878.83333333333337</v>
      </c>
      <c r="AE218" s="24">
        <v>2.2999999999999998</v>
      </c>
      <c r="AF218" s="24">
        <v>973.42857142857144</v>
      </c>
      <c r="AG218" s="24">
        <v>1.75</v>
      </c>
      <c r="AH218" s="24">
        <v>1115.75</v>
      </c>
      <c r="AI218" s="24">
        <v>1.9285714285714286</v>
      </c>
      <c r="AJ218" s="24">
        <v>973.52941176470586</v>
      </c>
      <c r="AK218" s="26">
        <v>0.77777777777777779</v>
      </c>
      <c r="AL218" s="26">
        <v>528.5</v>
      </c>
      <c r="AM218" s="26">
        <v>2.2000000000000002</v>
      </c>
      <c r="AN218" s="26">
        <v>909.125</v>
      </c>
      <c r="AO218" s="26">
        <v>2.8</v>
      </c>
      <c r="AP218" s="26">
        <v>1589.3333333333333</v>
      </c>
      <c r="AQ218" s="26">
        <v>1.9655172413793103</v>
      </c>
      <c r="AR218" s="26">
        <v>1051.2777777777778</v>
      </c>
      <c r="AS218" s="28">
        <v>5.4444444444444446</v>
      </c>
      <c r="AT218" s="28">
        <v>1730.8888888888889</v>
      </c>
      <c r="AU218" s="28">
        <v>4.5</v>
      </c>
      <c r="AV218" s="28">
        <v>1434.1</v>
      </c>
      <c r="AW218" s="28">
        <v>3.4</v>
      </c>
      <c r="AX218" s="28">
        <v>1605.5714285714287</v>
      </c>
      <c r="AY218" s="28">
        <v>4.4137931034482758</v>
      </c>
      <c r="AZ218" s="28">
        <v>1583</v>
      </c>
      <c r="BA218" s="33">
        <f>Tabla25[[#This Row],[ROS_NUM_COR_COD_ROS_TG_NEG]]-Tabla25[[#This Row],[PAS_NUM_COR_COD_ROS_TG_NEG]]</f>
        <v>3.9444444444444446</v>
      </c>
      <c r="BB218" s="33">
        <f>Tabla25[[#This Row],[ROS_DUR_COR_COD_ROS_TG_NEG]]-Tabla25[[#This Row],[PAS_DUR_COR_COD_ROS_TG_NEG]]</f>
        <v>753.33333333333337</v>
      </c>
      <c r="BC218" s="33">
        <f>Tabla25[[#This Row],[ROS_NUM_COR_COD_ROS_TG_NEU]]-Tabla25[[#This Row],[PAS_NUM_COR_COD_ROS_TG_NEU]]</f>
        <v>3.3</v>
      </c>
      <c r="BD218" s="33">
        <f>Tabla25[[#This Row],[ROS_DUR_COR_COD_ROS_TG_NEU]]-Tabla25[[#This Row],[PAS_DUR_COR_COD_ROS_TG_NEU]]</f>
        <v>348.67142857142858</v>
      </c>
      <c r="BE218" s="33">
        <f>Tabla25[[#This Row],[ROS_NUM_COR_COD_ROS_TG_POS]]-Tabla25[[#This Row],[PAS_NUM_COR_COD_ROS_TG_POS]]</f>
        <v>2.9</v>
      </c>
      <c r="BF218" s="33">
        <f>Tabla25[[#This Row],[ROS_DUR_COR_COD_ROS_TG_POS]]-Tabla25[[#This Row],[PAS_DUR_COR_COD_ROS_TG_POS]]</f>
        <v>1065.4047619047619</v>
      </c>
      <c r="BG218" s="33">
        <f>Tabla25[[#This Row],[ROS_NUM_COR_COD_ROS_TG_TOT]]-Tabla25[[#This Row],[PAS_NUM_COR_COD_ROS_TG_TOT]]</f>
        <v>3.3471264367816094</v>
      </c>
      <c r="BH218" s="33">
        <f>Tabla25[[#This Row],[ROS_DUR_COR_COD_ROS_TG_TOT]]-Tabla25[[#This Row],[PAS_DUR_COR_COD_ROS_TG_TOT]]</f>
        <v>690.40909090909088</v>
      </c>
      <c r="BI218" s="30">
        <f>Tabla25[[#This Row],[ROS_NUM_COR_COD_ESC_TG_NEG]]-Tabla25[[#This Row],[PAS_NUM_COR_COD_ESC_TG_NEG]]</f>
        <v>-0.87222222222222212</v>
      </c>
      <c r="BJ218" s="30">
        <f>Tabla25[[#This Row],[ROS_DUR_COR_COD_ESC_TG_NEG]]-Tabla25[[#This Row],[PAS_DUR_COR_COD_ESC_TG_NEG]]</f>
        <v>-438.16666666666663</v>
      </c>
      <c r="BK218" s="30">
        <f>Tabla25[[#This Row],[ROS_NUM_COR_COD_ESC_TG_NEU]]-Tabla25[[#This Row],[PAS_NUM_COR_COD_ESC_TG_NEU]]</f>
        <v>0.95000000000000018</v>
      </c>
      <c r="BL218" s="30">
        <f>Tabla25[[#This Row],[ROS_DUR_COR_COD_ESC_TG_NEU]]-Tabla25[[#This Row],[PAS_DUR_COR_COD_ESC_TG_NEU]]</f>
        <v>-155.01785714285711</v>
      </c>
      <c r="BM218" s="30">
        <f>Tabla25[[#This Row],[ROS_NUM_COR_COD_ESC_TG_POS]]-Tabla25[[#This Row],[PAS_NUM_COR_COD_ESC_TG_POS]]</f>
        <v>1.8499999999999999</v>
      </c>
      <c r="BN218" s="30">
        <f>Tabla25[[#This Row],[ROS_DUR_COR_COD_ESC_TG_POS]]-Tabla25[[#This Row],[PAS_DUR_COR_COD_ESC_TG_POS]]</f>
        <v>465.73333333333335</v>
      </c>
      <c r="BO218" s="30">
        <f>Tabla25[[#This Row],[ROS_NUM_COR_COD_ESC_TG_TOT]]-Tabla25[[#This Row],[PAS_NUM_COR_COD_ESC_TG_TOT]]</f>
        <v>0.68218390804597684</v>
      </c>
      <c r="BP218" s="30">
        <f>Tabla25[[#This Row],[ROS_DUR_COR_COD_ESC_TG_TOT]]-Tabla25[[#This Row],[PAS_DUR_COR_COD_ESC_TG_TOT]]</f>
        <v>14.753968253968196</v>
      </c>
      <c r="BQ218" s="36">
        <f>Tabla25[[#This Row],[PAS_NUM_COR_COD_ROS_TG_NEG]]-Tabla25[[#This Row],[ESC_NUM_COR_COD_ROS_TG_NEG]]</f>
        <v>-0.19999999999999996</v>
      </c>
      <c r="BR218" s="36">
        <f>Tabla25[[#This Row],[PAS_DUR_COR_COD_ROS_TG_NEG]]-Tabla25[[#This Row],[ESC_DUR_COR_COD_ROS_TG_NEG]]</f>
        <v>98.722222222222172</v>
      </c>
      <c r="BS218" s="36">
        <f>Tabla25[[#This Row],[PAS_NUM_COR_COD_ROS_TG_NEU]]-Tabla25[[#This Row],[ESC_NUM_COR_COD_ROS_TG_NEU]]</f>
        <v>-1.0999999999999999</v>
      </c>
      <c r="BT218" s="36">
        <f>Tabla25[[#This Row],[PAS_DUR_COR_COD_ROS_TG_NEU]]-Tabla25[[#This Row],[ESC_DUR_COR_COD_ROS_TG_NEU]]</f>
        <v>111.99999999999989</v>
      </c>
      <c r="BU218" s="36">
        <f>Tabla25[[#This Row],[PAS_NUM_COR_COD_ROS_TG_POS]]-Tabla25[[#This Row],[ESC_NUM_COR_COD_ROS_TG_POS]]</f>
        <v>-1.25</v>
      </c>
      <c r="BV218" s="36">
        <f>Tabla25[[#This Row],[PAS_DUR_COR_COD_ROS_TG_POS]]-Tabla25[[#This Row],[ESC_DUR_COR_COD_ROS_TG_POS]]</f>
        <v>-575.58333333333337</v>
      </c>
      <c r="BW218" s="36">
        <f>Tabla25[[#This Row],[PAS_NUM_COR_COD_ROS_TG_TOT]]-Tabla25[[#This Row],[ESC_NUM_COR_COD_ROS_TG_TOT]]</f>
        <v>-0.86190476190476195</v>
      </c>
      <c r="BX218" s="36">
        <f>Tabla25[[#This Row],[PAS_DUR_COR_COD_ROS_TG_TOT]]-Tabla25[[#This Row],[ESC_DUR_COR_COD_ROS_TG_TOT]]</f>
        <v>-80.938502673796734</v>
      </c>
      <c r="BY218" s="39">
        <f>Tabla25[[#This Row],[PAS_NUM_COR_COD_ESC_TG_NEG]]-Tabla25[[#This Row],[ESC_NUM_COR_COD_ESC_TG_NEG]]</f>
        <v>-2.15</v>
      </c>
      <c r="BZ218" s="39">
        <f>Tabla25[[#This Row],[PAS_DUR_COR_COD_ESC_TG_NEG]]-Tabla25[[#This Row],[ESC_DUR_COR_COD_ESC_TG_NEG]]</f>
        <v>-156.03333333333342</v>
      </c>
      <c r="CA218" s="39">
        <f>Tabla25[[#This Row],[PAS_NUM_COR_COD_ESC_TG_NEU]]-Tabla25[[#This Row],[ESC_NUM_COR_COD_ESC_TG_NEU]]</f>
        <v>-0.85000000000000009</v>
      </c>
      <c r="CB218" s="39">
        <f>Tabla25[[#This Row],[PAS_DUR_COR_COD_ESC_TG_NEU]]-Tabla25[[#This Row],[ESC_DUR_COR_COD_ESC_TG_NEU]]</f>
        <v>-288.85714285714289</v>
      </c>
      <c r="CC218" s="39">
        <f>Tabla25[[#This Row],[PAS_NUM_COR_COD_ESC_TG_POS]]-Tabla25[[#This Row],[ESC_NUM_COR_COD_ESC_TG_POS]]</f>
        <v>-1.425</v>
      </c>
      <c r="CD218" s="39">
        <f>Tabla25[[#This Row],[PAS_DUR_COR_COD_ESC_TG_POS]]-Tabla25[[#This Row],[ESC_DUR_COR_COD_ESC_TG_POS]]</f>
        <v>170.26666666666654</v>
      </c>
      <c r="CE218" s="39">
        <f>Tabla25[[#This Row],[PAS_NUM_COR_COD_ESC_TG_TOT]]-Tabla25[[#This Row],[ESC_NUM_COR_COD_ESC_TG_TOT]]</f>
        <v>-1.5023809523809522</v>
      </c>
      <c r="CF218" s="39">
        <f>Tabla25[[#This Row],[PAS_DUR_COR_COD_ESC_TG_TOT]]-Tabla25[[#This Row],[ESC_DUR_COR_COD_ESC_TG_TOT]]</f>
        <v>-92.619047619047478</v>
      </c>
      <c r="CG218" s="42">
        <f>Tabla25[[#This Row],[PAS_NUM_COR_COD_ROS_TG_NEG]]-Tabla25[[#This Row],[PAS_NUM_COR_COD_ESC_TG_NEG]]</f>
        <v>-0.14999999999999991</v>
      </c>
      <c r="CH218" s="42">
        <f>Tabla25[[#This Row],[PAS_NUM_COR_COD_ROS_TG_NEU]]-Tabla25[[#This Row],[PAS_NUM_COR_COD_ESC_TG_NEU]]</f>
        <v>-5.0000000000000044E-2</v>
      </c>
      <c r="CI218" s="42">
        <f>Tabla25[[#This Row],[PAS_NUM_COR_COD_ROS_TG_POS]]-Tabla25[[#This Row],[PAS_NUM_COR_COD_ESC_TG_POS]]</f>
        <v>-0.44999999999999996</v>
      </c>
      <c r="CJ218" s="42">
        <f>Tabla25[[#This Row],[PAS_NUM_COR_COD_ROS_TG_TOT]]-Tabla25[[#This Row],[PAS_NUM_COR_COD_ESC_TG_TOT]]</f>
        <v>-0.21666666666666679</v>
      </c>
      <c r="CK218" s="42">
        <f>Tabla25[[#This Row],[PAS_DUR_COR_COD_ROS_TG_NEG]]-Tabla25[[#This Row],[PAS_DUR_COR_COD_ESC_TG_NEG]]</f>
        <v>10.888888888888914</v>
      </c>
      <c r="CL218" s="42">
        <f>Tabla25[[#This Row],[PAS_DUR_COR_COD_ROS_TG_NEU]]-Tabla25[[#This Row],[PAS_DUR_COR_COD_ESC_TG_NEU]]</f>
        <v>21.285714285714221</v>
      </c>
      <c r="CM218" s="42">
        <f>Tabla25[[#This Row],[PAS_DUR_COR_COD_ROS_TG_POS]]-Tabla25[[#This Row],[PAS_DUR_COR_COD_ESC_TG_POS]]</f>
        <v>-583.43333333333328</v>
      </c>
      <c r="CN218" s="42">
        <f>Tabla25[[#This Row],[PAS_DUR_COR_COD_ROS_TG_TOT]]-Tabla25[[#This Row],[PAS_DUR_COR_COD_ESC_TG_TOT]]</f>
        <v>-143.93290043290051</v>
      </c>
      <c r="CO218" s="44">
        <f>Tabla25[[#This Row],[ESC_NUM_COR_COD_ROS_TG_NEG]]-Tabla25[[#This Row],[ESC_NUM_COR_COD_ESC_TG_NEG]]</f>
        <v>-2.0999999999999996</v>
      </c>
      <c r="CP218" s="44">
        <f>Tabla25[[#This Row],[ESC_NUM_COR_COD_ROS_TG_NEU]]-Tabla25[[#This Row],[ESC_NUM_COR_COD_ESC_TG_NEU]]</f>
        <v>0.19999999999999973</v>
      </c>
      <c r="CQ218" s="44">
        <f>Tabla25[[#This Row],[ESC_NUM_COR_COD_ROS_TG_POS]]-Tabla25[[#This Row],[ESC_NUM_COR_COD_ESC_TG_POS]]</f>
        <v>-0.625</v>
      </c>
      <c r="CR218" s="44">
        <f>Tabla25[[#This Row],[ESC_NUM_COR_COD_ROS_TG_TOT]]-Tabla25[[#This Row],[ESC_NUM_COR_COD_ESC_TG_TOT]]</f>
        <v>-0.85714285714285698</v>
      </c>
      <c r="CS218" s="44">
        <f>Tabla25[[#This Row],[ESC_DUR_COR_COD_ROS_TG_NEG]]-Tabla25[[#This Row],[ESC_DUR_COR_COD_ESC_TG_NEG]]</f>
        <v>-243.86666666666667</v>
      </c>
      <c r="CT218" s="44">
        <f>Tabla25[[#This Row],[ESC_DUR_COR_COD_ROS_TG_NEU]]-Tabla25[[#This Row],[ESC_DUR_COR_COD_ESC_TG_NEU]]</f>
        <v>-379.57142857142856</v>
      </c>
      <c r="CU218" s="44">
        <f>Tabla25[[#This Row],[ESC_DUR_COR_COD_ROS_TG_POS]]-Tabla25[[#This Row],[ESC_DUR_COR_COD_ESC_TG_POS]]</f>
        <v>162.41666666666663</v>
      </c>
      <c r="CV218" s="44">
        <f>Tabla25[[#This Row],[ESC_DUR_COR_COD_ROS_TG_TOT]]-Tabla25[[#This Row],[ESC_DUR_COR_COD_ESC_TG_TOT]]</f>
        <v>-155.61344537815125</v>
      </c>
      <c r="CW218" s="47">
        <f>Tabla25[[#This Row],[ROS_NUM_COR_COD_ROS_TG_NEG]]-Tabla25[[#This Row],[ROS_NUM_COR_COD_ESC_TG_NEG]]</f>
        <v>4.666666666666667</v>
      </c>
      <c r="CX218" s="47">
        <f>Tabla25[[#This Row],[ROS_NUM_COR_COD_ROS_TG_NEU]]-Tabla25[[#This Row],[ROS_NUM_COR_COD_ESC_TG_NEU]]</f>
        <v>2.2999999999999998</v>
      </c>
      <c r="CY218" s="47">
        <f>Tabla25[[#This Row],[ROS_NUM_COR_COD_ROS_TG_POS]]-Tabla25[[#This Row],[ROS_NUM_COR_COD_ESC_TG_POS]]</f>
        <v>0.60000000000000009</v>
      </c>
      <c r="CZ218" s="47">
        <f>Tabla25[[#This Row],[ROS_NUM_COR_COD_ROS_TG_TOT]]-Tabla25[[#This Row],[ROS_NUM_COR_COD_ESC_TG_TOT]]</f>
        <v>2.4482758620689653</v>
      </c>
      <c r="DA218" s="47">
        <f>Tabla25[[#This Row],[ROS_DUR_COR_COD_ROS_TG_NEG]]-Tabla25[[#This Row],[ROS_DUR_COR_COD_ESC_TG_NEG]]</f>
        <v>1202.3888888888889</v>
      </c>
      <c r="DB218" s="47">
        <f>Tabla25[[#This Row],[ROS_DUR_COR_COD_ROS_TG_NEU]]-Tabla25[[#This Row],[ROS_DUR_COR_COD_ESC_TG_NEU]]</f>
        <v>524.97499999999991</v>
      </c>
      <c r="DC218" s="47">
        <f>Tabla25[[#This Row],[ROS_DUR_COR_COD_ROS_TG_POS]]-Tabla25[[#This Row],[ROS_DUR_COR_COD_ESC_TG_POS]]</f>
        <v>16.238095238095411</v>
      </c>
      <c r="DD218" s="47">
        <f>Tabla25[[#This Row],[ROS_DUR_COR_COD_ROS_TG_TOT]]-Tabla25[[#This Row],[ROS_DUR_COR_COD_ESC_TG_TOT]]</f>
        <v>531.72222222222217</v>
      </c>
      <c r="DE218" s="57">
        <v>370.55555555555554</v>
      </c>
      <c r="DF218" s="57">
        <v>307.3</v>
      </c>
      <c r="DG218" s="57">
        <v>357.28571428571428</v>
      </c>
      <c r="DH218" s="57">
        <v>342.65384615384613</v>
      </c>
      <c r="DI218" s="57">
        <v>351</v>
      </c>
      <c r="DJ218" s="57">
        <v>362</v>
      </c>
      <c r="DK218" s="57">
        <v>385.83333333333331</v>
      </c>
      <c r="DL218" s="57">
        <v>367.5</v>
      </c>
      <c r="DM218" s="57">
        <v>335.66666666666669</v>
      </c>
      <c r="DN218" s="57">
        <v>287</v>
      </c>
      <c r="DO218" s="57">
        <v>377</v>
      </c>
      <c r="DP218" s="57">
        <v>325.35294117647061</v>
      </c>
      <c r="DQ218" s="57">
        <v>276.3</v>
      </c>
      <c r="DR218" s="57">
        <v>355.8</v>
      </c>
      <c r="DS218" s="57">
        <v>308.83333333333331</v>
      </c>
      <c r="DT218" s="57">
        <v>304.52380952380952</v>
      </c>
      <c r="DU218" s="57">
        <v>291.33333333333331</v>
      </c>
      <c r="DV218" s="57">
        <v>344.85714285714283</v>
      </c>
      <c r="DW218" s="57">
        <v>301.66666666666669</v>
      </c>
      <c r="DX218" s="57">
        <v>311.18181818181819</v>
      </c>
      <c r="DY218" s="57">
        <v>301.22222222222223</v>
      </c>
      <c r="DZ218" s="57">
        <v>244.57142857142858</v>
      </c>
      <c r="EA218" s="57">
        <v>247.8</v>
      </c>
      <c r="EB218" s="57">
        <v>269.61904761904759</v>
      </c>
      <c r="EC218" s="57">
        <f>Tabla25[[#This Row],[ROS_1DU_COR_COD_ROS_TG_NEG]]-Tabla25[[#This Row],[ROS_1DU_COR_COD_ESC_TG_NEG]]</f>
        <v>19.555555555555543</v>
      </c>
      <c r="ED218" s="57">
        <f>Tabla25[[#This Row],[ROS_1DU_COR_COD_ROS_TG_NEU]]-Tabla25[[#This Row],[ROS_1DU_COR_COD_ESC_TG_NEU]]</f>
        <v>-54.699999999999989</v>
      </c>
      <c r="EE218" s="57">
        <f>Tabla25[[#This Row],[ROS_1DU_COR_COD_ROS_TG_POS]]-Tabla25[[#This Row],[ROS_1DU_COR_COD_ESC_TG_POS]]</f>
        <v>-28.547619047619037</v>
      </c>
      <c r="EF218" s="57">
        <f>Tabla25[[#This Row],[ROS_1DU_COR_COD_ROS_TG_TOT]]-Tabla25[[#This Row],[ROS_1DU_COR_COD_ESC_TG_TOT]]</f>
        <v>-24.846153846153868</v>
      </c>
      <c r="EG218" s="57">
        <f>Tabla25[[#This Row],[ESC_1DU_COR_COD_ROS_TG_NEG]]-Tabla25[[#This Row],[ESC_1DU_COR_COD_ESC_TG_NEG]]</f>
        <v>59.366666666666674</v>
      </c>
      <c r="EH218" s="57">
        <f>Tabla25[[#This Row],[ESC_1DU_COR_COD_ROS_TG_NEU]]-Tabla25[[#This Row],[ESC_1DU_COR_COD_ESC_TG_NEU]]</f>
        <v>-68.800000000000011</v>
      </c>
      <c r="EI218" s="57">
        <f>Tabla25[[#This Row],[ESC_1DU_COR_COD_ROS_TG_POS]]-Tabla25[[#This Row],[ESC_1DU_COR_COD_ESC_TG_POS]]</f>
        <v>68.166666666666686</v>
      </c>
      <c r="EJ218" s="57">
        <f>Tabla25[[#This Row],[ESC_1DU_COR_COD_ROS_TG_TOT]]-Tabla25[[#This Row],[ESC_1DU_COR_COD_ESC_TG_TOT]]</f>
        <v>20.82913165266109</v>
      </c>
      <c r="EK218" s="57">
        <f>Tabla25[[#This Row],[PAS_1DU_COR_COD_ROS_TG_NEG]]-Tabla25[[#This Row],[PAS_1DU_COR_COD_ESC_TG_NEG]]</f>
        <v>-9.8888888888889142</v>
      </c>
      <c r="EL218" s="57">
        <f>Tabla25[[#This Row],[PAS_1DU_COR_COD_ROS_TG_NEU]]-Tabla25[[#This Row],[PAS_1DU_COR_COD_ESC_TG_NEU]]</f>
        <v>100.28571428571425</v>
      </c>
      <c r="EM218" s="57">
        <f>Tabla25[[#This Row],[PAS_1DU_COR_COD_ROS_TG_POS]]-Tabla25[[#This Row],[PAS_1DU_COR_COD_ESC_TG_POS]]</f>
        <v>53.866666666666674</v>
      </c>
      <c r="EN218" s="57">
        <f>Tabla25[[#This Row],[PAS_1DU_COR_COD_ROS_TG_TOT]]-Tabla25[[#This Row],[PAS_1DU_COR_COD_ESC_TG_TOT]]</f>
        <v>41.562770562770595</v>
      </c>
    </row>
    <row r="219" spans="1:144" x14ac:dyDescent="0.3">
      <c r="A219" s="2" t="s">
        <v>216</v>
      </c>
      <c r="B219" s="2">
        <v>60</v>
      </c>
      <c r="C219" s="2">
        <v>2</v>
      </c>
      <c r="D219" s="2">
        <v>66</v>
      </c>
      <c r="E219" s="19">
        <v>0.95</v>
      </c>
      <c r="F219" s="19">
        <v>733.5</v>
      </c>
      <c r="G219" s="19">
        <v>0.9</v>
      </c>
      <c r="H219" s="19">
        <v>644.75</v>
      </c>
      <c r="I219" s="19">
        <v>0.65</v>
      </c>
      <c r="J219" s="19">
        <v>791.5</v>
      </c>
      <c r="K219" s="19">
        <v>0.83333333333333337</v>
      </c>
      <c r="L219" s="19">
        <v>706.94444444444446</v>
      </c>
      <c r="M219" s="21">
        <v>1.05</v>
      </c>
      <c r="N219" s="21">
        <v>532.28571428571433</v>
      </c>
      <c r="O219" s="21">
        <v>1.85</v>
      </c>
      <c r="P219" s="21">
        <v>984.66666666666663</v>
      </c>
      <c r="Q219" s="21">
        <v>1</v>
      </c>
      <c r="R219" s="21">
        <v>709.16666666666663</v>
      </c>
      <c r="S219" s="21">
        <v>1.3</v>
      </c>
      <c r="T219" s="21">
        <v>765.59090909090912</v>
      </c>
      <c r="U219" s="22">
        <v>3.4285714285714284</v>
      </c>
      <c r="V219" s="22">
        <v>1178</v>
      </c>
      <c r="W219" s="22">
        <v>2.2999999999999998</v>
      </c>
      <c r="X219" s="22">
        <v>786.25</v>
      </c>
      <c r="Y219" s="22">
        <v>3.625</v>
      </c>
      <c r="Z219" s="22">
        <v>1319.4285714285713</v>
      </c>
      <c r="AA219" s="22">
        <v>3.04</v>
      </c>
      <c r="AB219" s="22">
        <v>1075.9047619047619</v>
      </c>
      <c r="AC219" s="24">
        <v>1</v>
      </c>
      <c r="AD219" s="24">
        <v>564.75</v>
      </c>
      <c r="AE219" s="24">
        <v>3</v>
      </c>
      <c r="AF219" s="24">
        <v>1076.25</v>
      </c>
      <c r="AG219" s="24">
        <v>1.625</v>
      </c>
      <c r="AH219" s="24">
        <v>759.5</v>
      </c>
      <c r="AI219" s="24">
        <v>2</v>
      </c>
      <c r="AJ219" s="24">
        <v>869.1875</v>
      </c>
      <c r="AK219" s="26">
        <v>0.8</v>
      </c>
      <c r="AL219" s="26">
        <v>193.33333333333334</v>
      </c>
      <c r="AM219" s="26">
        <v>1.6666666666666667</v>
      </c>
      <c r="AN219" s="26">
        <v>252.4</v>
      </c>
      <c r="AO219" s="26">
        <v>2.2857142857142856</v>
      </c>
      <c r="AP219" s="26">
        <v>503</v>
      </c>
      <c r="AQ219" s="26">
        <v>1.6666666666666667</v>
      </c>
      <c r="AR219" s="26">
        <v>347.14285714285717</v>
      </c>
      <c r="AS219" s="28">
        <v>2</v>
      </c>
      <c r="AT219" s="28">
        <v>346.25</v>
      </c>
      <c r="AU219" s="28">
        <v>1.5</v>
      </c>
      <c r="AV219" s="28">
        <v>300.25</v>
      </c>
      <c r="AW219" s="28">
        <v>2</v>
      </c>
      <c r="AX219" s="28">
        <v>252.83333333333334</v>
      </c>
      <c r="AY219" s="28">
        <v>1.8333333333333333</v>
      </c>
      <c r="AZ219" s="28">
        <v>293.07142857142856</v>
      </c>
      <c r="BA219" s="33">
        <f>Tabla25[[#This Row],[ROS_NUM_COR_COD_ROS_TG_NEG]]-Tabla25[[#This Row],[PAS_NUM_COR_COD_ROS_TG_NEG]]</f>
        <v>0.95</v>
      </c>
      <c r="BB219" s="33">
        <f>Tabla25[[#This Row],[ROS_DUR_COR_COD_ROS_TG_NEG]]-Tabla25[[#This Row],[PAS_DUR_COR_COD_ROS_TG_NEG]]</f>
        <v>-186.03571428571433</v>
      </c>
      <c r="BC219" s="33">
        <f>Tabla25[[#This Row],[ROS_NUM_COR_COD_ROS_TG_NEU]]-Tabla25[[#This Row],[PAS_NUM_COR_COD_ROS_TG_NEU]]</f>
        <v>-0.35000000000000009</v>
      </c>
      <c r="BD219" s="33">
        <f>Tabla25[[#This Row],[ROS_DUR_COR_COD_ROS_TG_NEU]]-Tabla25[[#This Row],[PAS_DUR_COR_COD_ROS_TG_NEU]]</f>
        <v>-684.41666666666663</v>
      </c>
      <c r="BE219" s="33">
        <f>Tabla25[[#This Row],[ROS_NUM_COR_COD_ROS_TG_POS]]-Tabla25[[#This Row],[PAS_NUM_COR_COD_ROS_TG_POS]]</f>
        <v>1</v>
      </c>
      <c r="BF219" s="33">
        <f>Tabla25[[#This Row],[ROS_DUR_COR_COD_ROS_TG_POS]]-Tabla25[[#This Row],[PAS_DUR_COR_COD_ROS_TG_POS]]</f>
        <v>-456.33333333333326</v>
      </c>
      <c r="BG219" s="33">
        <f>Tabla25[[#This Row],[ROS_NUM_COR_COD_ROS_TG_TOT]]-Tabla25[[#This Row],[PAS_NUM_COR_COD_ROS_TG_TOT]]</f>
        <v>0.53333333333333321</v>
      </c>
      <c r="BH219" s="33">
        <f>Tabla25[[#This Row],[ROS_DUR_COR_COD_ROS_TG_TOT]]-Tabla25[[#This Row],[PAS_DUR_COR_COD_ROS_TG_TOT]]</f>
        <v>-472.51948051948057</v>
      </c>
      <c r="BI219" s="30">
        <f>Tabla25[[#This Row],[ROS_NUM_COR_COD_ESC_TG_NEG]]-Tabla25[[#This Row],[PAS_NUM_COR_COD_ESC_TG_NEG]]</f>
        <v>-0.14999999999999991</v>
      </c>
      <c r="BJ219" s="30">
        <f>Tabla25[[#This Row],[ROS_DUR_COR_COD_ESC_TG_NEG]]-Tabla25[[#This Row],[PAS_DUR_COR_COD_ESC_TG_NEG]]</f>
        <v>-540.16666666666663</v>
      </c>
      <c r="BK219" s="30">
        <f>Tabla25[[#This Row],[ROS_NUM_COR_COD_ESC_TG_NEU]]-Tabla25[[#This Row],[PAS_NUM_COR_COD_ESC_TG_NEU]]</f>
        <v>0.76666666666666672</v>
      </c>
      <c r="BL219" s="30">
        <f>Tabla25[[#This Row],[ROS_DUR_COR_COD_ESC_TG_NEU]]-Tabla25[[#This Row],[PAS_DUR_COR_COD_ESC_TG_NEU]]</f>
        <v>-392.35</v>
      </c>
      <c r="BM219" s="30">
        <f>Tabla25[[#This Row],[ROS_NUM_COR_COD_ESC_TG_POS]]-Tabla25[[#This Row],[PAS_NUM_COR_COD_ESC_TG_POS]]</f>
        <v>1.6357142857142857</v>
      </c>
      <c r="BN219" s="30">
        <f>Tabla25[[#This Row],[ROS_DUR_COR_COD_ESC_TG_POS]]-Tabla25[[#This Row],[PAS_DUR_COR_COD_ESC_TG_POS]]</f>
        <v>-288.5</v>
      </c>
      <c r="BO219" s="30">
        <f>Tabla25[[#This Row],[ROS_NUM_COR_COD_ESC_TG_TOT]]-Tabla25[[#This Row],[PAS_NUM_COR_COD_ESC_TG_TOT]]</f>
        <v>0.83333333333333337</v>
      </c>
      <c r="BP219" s="30">
        <f>Tabla25[[#This Row],[ROS_DUR_COR_COD_ESC_TG_TOT]]-Tabla25[[#This Row],[PAS_DUR_COR_COD_ESC_TG_TOT]]</f>
        <v>-359.80158730158729</v>
      </c>
      <c r="BQ219" s="36">
        <f>Tabla25[[#This Row],[PAS_NUM_COR_COD_ROS_TG_NEG]]-Tabla25[[#This Row],[ESC_NUM_COR_COD_ROS_TG_NEG]]</f>
        <v>5.0000000000000044E-2</v>
      </c>
      <c r="BR219" s="36">
        <f>Tabla25[[#This Row],[PAS_DUR_COR_COD_ROS_TG_NEG]]-Tabla25[[#This Row],[ESC_DUR_COR_COD_ROS_TG_NEG]]</f>
        <v>-32.464285714285666</v>
      </c>
      <c r="BS219" s="36">
        <f>Tabla25[[#This Row],[PAS_NUM_COR_COD_ROS_TG_NEU]]-Tabla25[[#This Row],[ESC_NUM_COR_COD_ROS_TG_NEU]]</f>
        <v>-1.1499999999999999</v>
      </c>
      <c r="BT219" s="36">
        <f>Tabla25[[#This Row],[PAS_DUR_COR_COD_ROS_TG_NEU]]-Tabla25[[#This Row],[ESC_DUR_COR_COD_ROS_TG_NEU]]</f>
        <v>-91.583333333333371</v>
      </c>
      <c r="BU219" s="36">
        <f>Tabla25[[#This Row],[PAS_NUM_COR_COD_ROS_TG_POS]]-Tabla25[[#This Row],[ESC_NUM_COR_COD_ROS_TG_POS]]</f>
        <v>-0.625</v>
      </c>
      <c r="BV219" s="36">
        <f>Tabla25[[#This Row],[PAS_DUR_COR_COD_ROS_TG_POS]]-Tabla25[[#This Row],[ESC_DUR_COR_COD_ROS_TG_POS]]</f>
        <v>-50.333333333333371</v>
      </c>
      <c r="BW219" s="36">
        <f>Tabla25[[#This Row],[PAS_NUM_COR_COD_ROS_TG_TOT]]-Tabla25[[#This Row],[ESC_NUM_COR_COD_ROS_TG_TOT]]</f>
        <v>-0.7</v>
      </c>
      <c r="BX219" s="36">
        <f>Tabla25[[#This Row],[PAS_DUR_COR_COD_ROS_TG_TOT]]-Tabla25[[#This Row],[ESC_DUR_COR_COD_ROS_TG_TOT]]</f>
        <v>-103.59659090909088</v>
      </c>
      <c r="BY219" s="39">
        <f>Tabla25[[#This Row],[PAS_NUM_COR_COD_ESC_TG_NEG]]-Tabla25[[#This Row],[ESC_NUM_COR_COD_ESC_TG_NEG]]</f>
        <v>-2.4785714285714286</v>
      </c>
      <c r="BZ219" s="39">
        <f>Tabla25[[#This Row],[PAS_DUR_COR_COD_ESC_TG_NEG]]-Tabla25[[#This Row],[ESC_DUR_COR_COD_ESC_TG_NEG]]</f>
        <v>-444.5</v>
      </c>
      <c r="CA219" s="39">
        <f>Tabla25[[#This Row],[PAS_NUM_COR_COD_ESC_TG_NEU]]-Tabla25[[#This Row],[ESC_NUM_COR_COD_ESC_TG_NEU]]</f>
        <v>-1.4</v>
      </c>
      <c r="CB219" s="39">
        <f>Tabla25[[#This Row],[PAS_DUR_COR_COD_ESC_TG_NEU]]-Tabla25[[#This Row],[ESC_DUR_COR_COD_ESC_TG_NEU]]</f>
        <v>-141.5</v>
      </c>
      <c r="CC219" s="39">
        <f>Tabla25[[#This Row],[PAS_NUM_COR_COD_ESC_TG_POS]]-Tabla25[[#This Row],[ESC_NUM_COR_COD_ESC_TG_POS]]</f>
        <v>-2.9750000000000001</v>
      </c>
      <c r="CD219" s="39">
        <f>Tabla25[[#This Row],[PAS_DUR_COR_COD_ESC_TG_POS]]-Tabla25[[#This Row],[ESC_DUR_COR_COD_ESC_TG_POS]]</f>
        <v>-527.92857142857133</v>
      </c>
      <c r="CE219" s="39">
        <f>Tabla25[[#This Row],[PAS_NUM_COR_COD_ESC_TG_TOT]]-Tabla25[[#This Row],[ESC_NUM_COR_COD_ESC_TG_TOT]]</f>
        <v>-2.2066666666666666</v>
      </c>
      <c r="CF219" s="39">
        <f>Tabla25[[#This Row],[PAS_DUR_COR_COD_ESC_TG_TOT]]-Tabla25[[#This Row],[ESC_DUR_COR_COD_ESC_TG_TOT]]</f>
        <v>-368.96031746031747</v>
      </c>
      <c r="CG219" s="42">
        <f>Tabla25[[#This Row],[PAS_NUM_COR_COD_ROS_TG_NEG]]-Tabla25[[#This Row],[PAS_NUM_COR_COD_ESC_TG_NEG]]</f>
        <v>0.10000000000000009</v>
      </c>
      <c r="CH219" s="42">
        <f>Tabla25[[#This Row],[PAS_NUM_COR_COD_ROS_TG_NEU]]-Tabla25[[#This Row],[PAS_NUM_COR_COD_ESC_TG_NEU]]</f>
        <v>0.95000000000000007</v>
      </c>
      <c r="CI219" s="42">
        <f>Tabla25[[#This Row],[PAS_NUM_COR_COD_ROS_TG_POS]]-Tabla25[[#This Row],[PAS_NUM_COR_COD_ESC_TG_POS]]</f>
        <v>0.35</v>
      </c>
      <c r="CJ219" s="42">
        <f>Tabla25[[#This Row],[PAS_NUM_COR_COD_ROS_TG_TOT]]-Tabla25[[#This Row],[PAS_NUM_COR_COD_ESC_TG_TOT]]</f>
        <v>0.46666666666666667</v>
      </c>
      <c r="CK219" s="42">
        <f>Tabla25[[#This Row],[PAS_DUR_COR_COD_ROS_TG_NEG]]-Tabla25[[#This Row],[PAS_DUR_COR_COD_ESC_TG_NEG]]</f>
        <v>-201.21428571428567</v>
      </c>
      <c r="CL219" s="42">
        <f>Tabla25[[#This Row],[PAS_DUR_COR_COD_ROS_TG_NEU]]-Tabla25[[#This Row],[PAS_DUR_COR_COD_ESC_TG_NEU]]</f>
        <v>339.91666666666663</v>
      </c>
      <c r="CM219" s="42">
        <f>Tabla25[[#This Row],[PAS_DUR_COR_COD_ROS_TG_POS]]-Tabla25[[#This Row],[PAS_DUR_COR_COD_ESC_TG_POS]]</f>
        <v>-82.333333333333371</v>
      </c>
      <c r="CN219" s="42">
        <f>Tabla25[[#This Row],[PAS_DUR_COR_COD_ROS_TG_TOT]]-Tabla25[[#This Row],[PAS_DUR_COR_COD_ESC_TG_TOT]]</f>
        <v>58.646464646464665</v>
      </c>
      <c r="CO219" s="44">
        <f>Tabla25[[#This Row],[ESC_NUM_COR_COD_ROS_TG_NEG]]-Tabla25[[#This Row],[ESC_NUM_COR_COD_ESC_TG_NEG]]</f>
        <v>-2.4285714285714284</v>
      </c>
      <c r="CP219" s="44">
        <f>Tabla25[[#This Row],[ESC_NUM_COR_COD_ROS_TG_NEU]]-Tabla25[[#This Row],[ESC_NUM_COR_COD_ESC_TG_NEU]]</f>
        <v>0.70000000000000018</v>
      </c>
      <c r="CQ219" s="44">
        <f>Tabla25[[#This Row],[ESC_NUM_COR_COD_ROS_TG_POS]]-Tabla25[[#This Row],[ESC_NUM_COR_COD_ESC_TG_POS]]</f>
        <v>-2</v>
      </c>
      <c r="CR219" s="44">
        <f>Tabla25[[#This Row],[ESC_NUM_COR_COD_ROS_TG_TOT]]-Tabla25[[#This Row],[ESC_NUM_COR_COD_ESC_TG_TOT]]</f>
        <v>-1.04</v>
      </c>
      <c r="CS219" s="44">
        <f>Tabla25[[#This Row],[ESC_DUR_COR_COD_ROS_TG_NEG]]-Tabla25[[#This Row],[ESC_DUR_COR_COD_ESC_TG_NEG]]</f>
        <v>-613.25</v>
      </c>
      <c r="CT219" s="44">
        <f>Tabla25[[#This Row],[ESC_DUR_COR_COD_ROS_TG_NEU]]-Tabla25[[#This Row],[ESC_DUR_COR_COD_ESC_TG_NEU]]</f>
        <v>290</v>
      </c>
      <c r="CU219" s="44">
        <f>Tabla25[[#This Row],[ESC_DUR_COR_COD_ROS_TG_POS]]-Tabla25[[#This Row],[ESC_DUR_COR_COD_ESC_TG_POS]]</f>
        <v>-559.92857142857133</v>
      </c>
      <c r="CV219" s="44">
        <f>Tabla25[[#This Row],[ESC_DUR_COR_COD_ROS_TG_TOT]]-Tabla25[[#This Row],[ESC_DUR_COR_COD_ESC_TG_TOT]]</f>
        <v>-206.71726190476193</v>
      </c>
      <c r="CW219" s="47">
        <f>Tabla25[[#This Row],[ROS_NUM_COR_COD_ROS_TG_NEG]]-Tabla25[[#This Row],[ROS_NUM_COR_COD_ESC_TG_NEG]]</f>
        <v>1.2</v>
      </c>
      <c r="CX219" s="47">
        <f>Tabla25[[#This Row],[ROS_NUM_COR_COD_ROS_TG_NEU]]-Tabla25[[#This Row],[ROS_NUM_COR_COD_ESC_TG_NEU]]</f>
        <v>-0.16666666666666674</v>
      </c>
      <c r="CY219" s="47">
        <f>Tabla25[[#This Row],[ROS_NUM_COR_COD_ROS_TG_POS]]-Tabla25[[#This Row],[ROS_NUM_COR_COD_ESC_TG_POS]]</f>
        <v>-0.28571428571428559</v>
      </c>
      <c r="CZ219" s="47">
        <f>Tabla25[[#This Row],[ROS_NUM_COR_COD_ROS_TG_TOT]]-Tabla25[[#This Row],[ROS_NUM_COR_COD_ESC_TG_TOT]]</f>
        <v>0.16666666666666652</v>
      </c>
      <c r="DA219" s="47">
        <f>Tabla25[[#This Row],[ROS_DUR_COR_COD_ROS_TG_NEG]]-Tabla25[[#This Row],[ROS_DUR_COR_COD_ESC_TG_NEG]]</f>
        <v>152.91666666666666</v>
      </c>
      <c r="DB219" s="47">
        <f>Tabla25[[#This Row],[ROS_DUR_COR_COD_ROS_TG_NEU]]-Tabla25[[#This Row],[ROS_DUR_COR_COD_ESC_TG_NEU]]</f>
        <v>47.849999999999994</v>
      </c>
      <c r="DC219" s="47">
        <f>Tabla25[[#This Row],[ROS_DUR_COR_COD_ROS_TG_POS]]-Tabla25[[#This Row],[ROS_DUR_COR_COD_ESC_TG_POS]]</f>
        <v>-250.16666666666666</v>
      </c>
      <c r="DD219" s="47">
        <f>Tabla25[[#This Row],[ROS_DUR_COR_COD_ROS_TG_TOT]]-Tabla25[[#This Row],[ROS_DUR_COR_COD_ESC_TG_TOT]]</f>
        <v>-54.071428571428612</v>
      </c>
      <c r="DE219" s="57">
        <v>144.25</v>
      </c>
      <c r="DF219" s="57">
        <v>99.5</v>
      </c>
      <c r="DG219" s="57">
        <v>96.166666666666671</v>
      </c>
      <c r="DH219" s="57">
        <v>110.85714285714286</v>
      </c>
      <c r="DI219" s="57">
        <v>120.33333333333333</v>
      </c>
      <c r="DJ219" s="57">
        <v>137.80000000000001</v>
      </c>
      <c r="DK219" s="57">
        <v>196</v>
      </c>
      <c r="DL219" s="57">
        <v>159</v>
      </c>
      <c r="DM219" s="57">
        <v>332.5</v>
      </c>
      <c r="DN219" s="57">
        <v>290.75</v>
      </c>
      <c r="DO219" s="57">
        <v>267.5</v>
      </c>
      <c r="DP219" s="57">
        <v>295.375</v>
      </c>
      <c r="DQ219" s="57">
        <v>282.5</v>
      </c>
      <c r="DR219" s="57">
        <v>310.375</v>
      </c>
      <c r="DS219" s="57">
        <v>301.14285714285717</v>
      </c>
      <c r="DT219" s="57">
        <v>299.33333333333331</v>
      </c>
      <c r="DU219" s="57">
        <v>214.57142857142858</v>
      </c>
      <c r="DV219" s="57">
        <v>230.55555555555554</v>
      </c>
      <c r="DW219" s="57">
        <v>145.33333333333334</v>
      </c>
      <c r="DX219" s="57">
        <v>202.22727272727272</v>
      </c>
      <c r="DY219" s="57">
        <v>226</v>
      </c>
      <c r="DZ219" s="57">
        <v>259.875</v>
      </c>
      <c r="EA219" s="57">
        <v>334.75</v>
      </c>
      <c r="EB219" s="57">
        <v>265.22222222222223</v>
      </c>
      <c r="EC219" s="57">
        <f>Tabla25[[#This Row],[ROS_1DU_COR_COD_ROS_TG_NEG]]-Tabla25[[#This Row],[ROS_1DU_COR_COD_ESC_TG_NEG]]</f>
        <v>23.916666666666671</v>
      </c>
      <c r="ED219" s="57">
        <f>Tabla25[[#This Row],[ROS_1DU_COR_COD_ROS_TG_NEU]]-Tabla25[[#This Row],[ROS_1DU_COR_COD_ESC_TG_NEU]]</f>
        <v>-38.300000000000011</v>
      </c>
      <c r="EE219" s="57">
        <f>Tabla25[[#This Row],[ROS_1DU_COR_COD_ROS_TG_POS]]-Tabla25[[#This Row],[ROS_1DU_COR_COD_ESC_TG_POS]]</f>
        <v>-99.833333333333329</v>
      </c>
      <c r="EF219" s="57">
        <f>Tabla25[[#This Row],[ROS_1DU_COR_COD_ROS_TG_TOT]]-Tabla25[[#This Row],[ROS_1DU_COR_COD_ESC_TG_TOT]]</f>
        <v>-48.142857142857139</v>
      </c>
      <c r="EG219" s="57">
        <f>Tabla25[[#This Row],[ESC_1DU_COR_COD_ROS_TG_NEG]]-Tabla25[[#This Row],[ESC_1DU_COR_COD_ESC_TG_NEG]]</f>
        <v>50</v>
      </c>
      <c r="EH219" s="57">
        <f>Tabla25[[#This Row],[ESC_1DU_COR_COD_ROS_TG_NEU]]-Tabla25[[#This Row],[ESC_1DU_COR_COD_ESC_TG_NEU]]</f>
        <v>-19.625</v>
      </c>
      <c r="EI219" s="57">
        <f>Tabla25[[#This Row],[ESC_1DU_COR_COD_ROS_TG_POS]]-Tabla25[[#This Row],[ESC_1DU_COR_COD_ESC_TG_POS]]</f>
        <v>-33.642857142857167</v>
      </c>
      <c r="EJ219" s="57">
        <f>Tabla25[[#This Row],[ESC_1DU_COR_COD_ROS_TG_TOT]]-Tabla25[[#This Row],[ESC_1DU_COR_COD_ESC_TG_TOT]]</f>
        <v>-3.9583333333333144</v>
      </c>
      <c r="EK219" s="57">
        <f>Tabla25[[#This Row],[PAS_1DU_COR_COD_ROS_TG_NEG]]-Tabla25[[#This Row],[PAS_1DU_COR_COD_ESC_TG_NEG]]</f>
        <v>-11.428571428571416</v>
      </c>
      <c r="EL219" s="57">
        <f>Tabla25[[#This Row],[PAS_1DU_COR_COD_ROS_TG_NEU]]-Tabla25[[#This Row],[PAS_1DU_COR_COD_ESC_TG_NEU]]</f>
        <v>-29.319444444444457</v>
      </c>
      <c r="EM219" s="57">
        <f>Tabla25[[#This Row],[PAS_1DU_COR_COD_ROS_TG_POS]]-Tabla25[[#This Row],[PAS_1DU_COR_COD_ESC_TG_POS]]</f>
        <v>-189.41666666666666</v>
      </c>
      <c r="EN219" s="57">
        <f>Tabla25[[#This Row],[PAS_1DU_COR_COD_ROS_TG_TOT]]-Tabla25[[#This Row],[PAS_1DU_COR_COD_ESC_TG_TOT]]</f>
        <v>-62.994949494949509</v>
      </c>
    </row>
    <row r="220" spans="1:144" x14ac:dyDescent="0.3">
      <c r="A220" s="2" t="s">
        <v>217</v>
      </c>
      <c r="B220" s="2">
        <v>60</v>
      </c>
      <c r="C220" s="2">
        <v>2</v>
      </c>
      <c r="D220" s="2">
        <v>66</v>
      </c>
      <c r="E220" s="19">
        <v>2.2999999999999998</v>
      </c>
      <c r="F220" s="19">
        <v>1531.7777777777778</v>
      </c>
      <c r="G220" s="19">
        <v>2.263157894736842</v>
      </c>
      <c r="H220" s="19">
        <v>1771.375</v>
      </c>
      <c r="I220" s="19">
        <v>2.95</v>
      </c>
      <c r="J220" s="19">
        <v>1780.4</v>
      </c>
      <c r="K220" s="19">
        <v>2.5084745762711864</v>
      </c>
      <c r="L220" s="19">
        <v>1694.851851851852</v>
      </c>
      <c r="M220" s="21">
        <v>2.75</v>
      </c>
      <c r="N220" s="21">
        <v>1927.1111111111111</v>
      </c>
      <c r="O220" s="21">
        <v>3</v>
      </c>
      <c r="P220" s="21">
        <v>1572.4</v>
      </c>
      <c r="Q220" s="21">
        <v>3.15</v>
      </c>
      <c r="R220" s="21">
        <v>1861.9</v>
      </c>
      <c r="S220" s="21">
        <v>2.9661016949152543</v>
      </c>
      <c r="T220" s="21">
        <v>1782.3103448275863</v>
      </c>
      <c r="U220" s="22">
        <v>3.5555555555555554</v>
      </c>
      <c r="V220" s="22">
        <v>1249</v>
      </c>
      <c r="W220" s="22">
        <v>4.25</v>
      </c>
      <c r="X220" s="22">
        <v>1271.125</v>
      </c>
      <c r="Y220" s="22">
        <v>5.5</v>
      </c>
      <c r="Z220" s="22">
        <v>1678.5555555555557</v>
      </c>
      <c r="AA220" s="22">
        <v>4.4814814814814818</v>
      </c>
      <c r="AB220" s="22">
        <v>1417.4583333333333</v>
      </c>
      <c r="AC220" s="24">
        <v>3.6666666666666665</v>
      </c>
      <c r="AD220" s="24">
        <v>1072.75</v>
      </c>
      <c r="AE220" s="24">
        <v>2.625</v>
      </c>
      <c r="AF220" s="24">
        <v>846.16666666666663</v>
      </c>
      <c r="AG220" s="24">
        <v>1.1000000000000001</v>
      </c>
      <c r="AH220" s="24">
        <v>774.25</v>
      </c>
      <c r="AI220" s="24">
        <v>2.4074074074074074</v>
      </c>
      <c r="AJ220" s="24">
        <v>930.88888888888891</v>
      </c>
      <c r="AK220" s="26">
        <v>3.3333333333333335</v>
      </c>
      <c r="AL220" s="26">
        <v>1148.7142857142858</v>
      </c>
      <c r="AM220" s="26">
        <v>2.8888888888888888</v>
      </c>
      <c r="AN220" s="26">
        <v>719</v>
      </c>
      <c r="AO220" s="26">
        <v>2.1428571428571428</v>
      </c>
      <c r="AP220" s="26">
        <v>697.2</v>
      </c>
      <c r="AQ220" s="26">
        <v>2.84</v>
      </c>
      <c r="AR220" s="26">
        <v>857.04761904761904</v>
      </c>
      <c r="AS220" s="28">
        <v>3.8888888888888888</v>
      </c>
      <c r="AT220" s="28">
        <v>954.66666666666663</v>
      </c>
      <c r="AU220" s="28">
        <v>3.8888888888888888</v>
      </c>
      <c r="AV220" s="28">
        <v>1103.5</v>
      </c>
      <c r="AW220" s="28">
        <v>5.4285714285714288</v>
      </c>
      <c r="AX220" s="28">
        <v>1429.1428571428571</v>
      </c>
      <c r="AY220" s="28">
        <v>4.32</v>
      </c>
      <c r="AZ220" s="28">
        <v>1142.6666666666667</v>
      </c>
      <c r="BA220" s="33">
        <f>Tabla25[[#This Row],[ROS_NUM_COR_COD_ROS_TG_NEG]]-Tabla25[[#This Row],[PAS_NUM_COR_COD_ROS_TG_NEG]]</f>
        <v>1.1388888888888888</v>
      </c>
      <c r="BB220" s="33">
        <f>Tabla25[[#This Row],[ROS_DUR_COR_COD_ROS_TG_NEG]]-Tabla25[[#This Row],[PAS_DUR_COR_COD_ROS_TG_NEG]]</f>
        <v>-972.44444444444446</v>
      </c>
      <c r="BC220" s="33">
        <f>Tabla25[[#This Row],[ROS_NUM_COR_COD_ROS_TG_NEU]]-Tabla25[[#This Row],[PAS_NUM_COR_COD_ROS_TG_NEU]]</f>
        <v>0.88888888888888884</v>
      </c>
      <c r="BD220" s="33">
        <f>Tabla25[[#This Row],[ROS_DUR_COR_COD_ROS_TG_NEU]]-Tabla25[[#This Row],[PAS_DUR_COR_COD_ROS_TG_NEU]]</f>
        <v>-468.90000000000009</v>
      </c>
      <c r="BE220" s="33">
        <f>Tabla25[[#This Row],[ROS_NUM_COR_COD_ROS_TG_POS]]-Tabla25[[#This Row],[PAS_NUM_COR_COD_ROS_TG_POS]]</f>
        <v>2.2785714285714289</v>
      </c>
      <c r="BF220" s="33">
        <f>Tabla25[[#This Row],[ROS_DUR_COR_COD_ROS_TG_POS]]-Tabla25[[#This Row],[PAS_DUR_COR_COD_ROS_TG_POS]]</f>
        <v>-432.75714285714298</v>
      </c>
      <c r="BG220" s="33">
        <f>Tabla25[[#This Row],[ROS_NUM_COR_COD_ROS_TG_TOT]]-Tabla25[[#This Row],[PAS_NUM_COR_COD_ROS_TG_TOT]]</f>
        <v>1.353898305084746</v>
      </c>
      <c r="BH220" s="33">
        <f>Tabla25[[#This Row],[ROS_DUR_COR_COD_ROS_TG_TOT]]-Tabla25[[#This Row],[PAS_DUR_COR_COD_ROS_TG_TOT]]</f>
        <v>-639.64367816091954</v>
      </c>
      <c r="BI220" s="30">
        <f>Tabla25[[#This Row],[ROS_NUM_COR_COD_ESC_TG_NEG]]-Tabla25[[#This Row],[PAS_NUM_COR_COD_ESC_TG_NEG]]</f>
        <v>1.0333333333333337</v>
      </c>
      <c r="BJ220" s="30">
        <f>Tabla25[[#This Row],[ROS_DUR_COR_COD_ESC_TG_NEG]]-Tabla25[[#This Row],[PAS_DUR_COR_COD_ESC_TG_NEG]]</f>
        <v>-383.06349206349205</v>
      </c>
      <c r="BK220" s="30">
        <f>Tabla25[[#This Row],[ROS_NUM_COR_COD_ESC_TG_NEU]]-Tabla25[[#This Row],[PAS_NUM_COR_COD_ESC_TG_NEU]]</f>
        <v>0.6257309941520468</v>
      </c>
      <c r="BL220" s="30">
        <f>Tabla25[[#This Row],[ROS_DUR_COR_COD_ESC_TG_NEU]]-Tabla25[[#This Row],[PAS_DUR_COR_COD_ESC_TG_NEU]]</f>
        <v>-1052.375</v>
      </c>
      <c r="BM220" s="30">
        <f>Tabla25[[#This Row],[ROS_NUM_COR_COD_ESC_TG_POS]]-Tabla25[[#This Row],[PAS_NUM_COR_COD_ESC_TG_POS]]</f>
        <v>-0.80714285714285738</v>
      </c>
      <c r="BN220" s="30">
        <f>Tabla25[[#This Row],[ROS_DUR_COR_COD_ESC_TG_POS]]-Tabla25[[#This Row],[PAS_DUR_COR_COD_ESC_TG_POS]]</f>
        <v>-1083.2</v>
      </c>
      <c r="BO220" s="30">
        <f>Tabla25[[#This Row],[ROS_NUM_COR_COD_ESC_TG_TOT]]-Tabla25[[#This Row],[PAS_NUM_COR_COD_ESC_TG_TOT]]</f>
        <v>0.33152542372881344</v>
      </c>
      <c r="BP220" s="30">
        <f>Tabla25[[#This Row],[ROS_DUR_COR_COD_ESC_TG_TOT]]-Tabla25[[#This Row],[PAS_DUR_COR_COD_ESC_TG_TOT]]</f>
        <v>-837.80423280423292</v>
      </c>
      <c r="BQ220" s="36">
        <f>Tabla25[[#This Row],[PAS_NUM_COR_COD_ROS_TG_NEG]]-Tabla25[[#This Row],[ESC_NUM_COR_COD_ROS_TG_NEG]]</f>
        <v>-0.91666666666666652</v>
      </c>
      <c r="BR220" s="36">
        <f>Tabla25[[#This Row],[PAS_DUR_COR_COD_ROS_TG_NEG]]-Tabla25[[#This Row],[ESC_DUR_COR_COD_ROS_TG_NEG]]</f>
        <v>854.36111111111109</v>
      </c>
      <c r="BS220" s="36">
        <f>Tabla25[[#This Row],[PAS_NUM_COR_COD_ROS_TG_NEU]]-Tabla25[[#This Row],[ESC_NUM_COR_COD_ROS_TG_NEU]]</f>
        <v>0.375</v>
      </c>
      <c r="BT220" s="36">
        <f>Tabla25[[#This Row],[PAS_DUR_COR_COD_ROS_TG_NEU]]-Tabla25[[#This Row],[ESC_DUR_COR_COD_ROS_TG_NEU]]</f>
        <v>726.23333333333346</v>
      </c>
      <c r="BU220" s="36">
        <f>Tabla25[[#This Row],[PAS_NUM_COR_COD_ROS_TG_POS]]-Tabla25[[#This Row],[ESC_NUM_COR_COD_ROS_TG_POS]]</f>
        <v>2.0499999999999998</v>
      </c>
      <c r="BV220" s="36">
        <f>Tabla25[[#This Row],[PAS_DUR_COR_COD_ROS_TG_POS]]-Tabla25[[#This Row],[ESC_DUR_COR_COD_ROS_TG_POS]]</f>
        <v>1087.6500000000001</v>
      </c>
      <c r="BW220" s="36">
        <f>Tabla25[[#This Row],[PAS_NUM_COR_COD_ROS_TG_TOT]]-Tabla25[[#This Row],[ESC_NUM_COR_COD_ROS_TG_TOT]]</f>
        <v>0.55869428750784689</v>
      </c>
      <c r="BX220" s="36">
        <f>Tabla25[[#This Row],[PAS_DUR_COR_COD_ROS_TG_TOT]]-Tabla25[[#This Row],[ESC_DUR_COR_COD_ROS_TG_TOT]]</f>
        <v>851.42145593869736</v>
      </c>
      <c r="BY220" s="39">
        <f>Tabla25[[#This Row],[PAS_NUM_COR_COD_ESC_TG_NEG]]-Tabla25[[#This Row],[ESC_NUM_COR_COD_ESC_TG_NEG]]</f>
        <v>-1.2555555555555555</v>
      </c>
      <c r="BZ220" s="39">
        <f>Tabla25[[#This Row],[PAS_DUR_COR_COD_ESC_TG_NEG]]-Tabla25[[#This Row],[ESC_DUR_COR_COD_ESC_TG_NEG]]</f>
        <v>282.77777777777783</v>
      </c>
      <c r="CA220" s="39">
        <f>Tabla25[[#This Row],[PAS_NUM_COR_COD_ESC_TG_NEU]]-Tabla25[[#This Row],[ESC_NUM_COR_COD_ESC_TG_NEU]]</f>
        <v>-1.986842105263158</v>
      </c>
      <c r="CB220" s="39">
        <f>Tabla25[[#This Row],[PAS_DUR_COR_COD_ESC_TG_NEU]]-Tabla25[[#This Row],[ESC_DUR_COR_COD_ESC_TG_NEU]]</f>
        <v>500.25</v>
      </c>
      <c r="CC220" s="39">
        <f>Tabla25[[#This Row],[PAS_NUM_COR_COD_ESC_TG_POS]]-Tabla25[[#This Row],[ESC_NUM_COR_COD_ESC_TG_POS]]</f>
        <v>-2.5499999999999998</v>
      </c>
      <c r="CD220" s="39">
        <f>Tabla25[[#This Row],[PAS_DUR_COR_COD_ESC_TG_POS]]-Tabla25[[#This Row],[ESC_DUR_COR_COD_ESC_TG_POS]]</f>
        <v>101.84444444444443</v>
      </c>
      <c r="CE220" s="39">
        <f>Tabla25[[#This Row],[PAS_NUM_COR_COD_ESC_TG_TOT]]-Tabla25[[#This Row],[ESC_NUM_COR_COD_ESC_TG_TOT]]</f>
        <v>-1.9730069052102954</v>
      </c>
      <c r="CF220" s="39">
        <f>Tabla25[[#This Row],[PAS_DUR_COR_COD_ESC_TG_TOT]]-Tabla25[[#This Row],[ESC_DUR_COR_COD_ESC_TG_TOT]]</f>
        <v>277.3935185185187</v>
      </c>
      <c r="CG220" s="42">
        <f>Tabla25[[#This Row],[PAS_NUM_COR_COD_ROS_TG_NEG]]-Tabla25[[#This Row],[PAS_NUM_COR_COD_ESC_TG_NEG]]</f>
        <v>0.45000000000000018</v>
      </c>
      <c r="CH220" s="42">
        <f>Tabla25[[#This Row],[PAS_NUM_COR_COD_ROS_TG_NEU]]-Tabla25[[#This Row],[PAS_NUM_COR_COD_ESC_TG_NEU]]</f>
        <v>0.73684210526315796</v>
      </c>
      <c r="CI220" s="42">
        <f>Tabla25[[#This Row],[PAS_NUM_COR_COD_ROS_TG_POS]]-Tabla25[[#This Row],[PAS_NUM_COR_COD_ESC_TG_POS]]</f>
        <v>0.19999999999999973</v>
      </c>
      <c r="CJ220" s="42">
        <f>Tabla25[[#This Row],[PAS_NUM_COR_COD_ROS_TG_TOT]]-Tabla25[[#This Row],[PAS_NUM_COR_COD_ESC_TG_TOT]]</f>
        <v>0.45762711864406791</v>
      </c>
      <c r="CK220" s="42">
        <f>Tabla25[[#This Row],[PAS_DUR_COR_COD_ROS_TG_NEG]]-Tabla25[[#This Row],[PAS_DUR_COR_COD_ESC_TG_NEG]]</f>
        <v>395.33333333333326</v>
      </c>
      <c r="CL220" s="42">
        <f>Tabla25[[#This Row],[PAS_DUR_COR_COD_ROS_TG_NEU]]-Tabla25[[#This Row],[PAS_DUR_COR_COD_ESC_TG_NEU]]</f>
        <v>-198.97499999999991</v>
      </c>
      <c r="CM220" s="42">
        <f>Tabla25[[#This Row],[PAS_DUR_COR_COD_ROS_TG_POS]]-Tabla25[[#This Row],[PAS_DUR_COR_COD_ESC_TG_POS]]</f>
        <v>81.5</v>
      </c>
      <c r="CN220" s="42">
        <f>Tabla25[[#This Row],[PAS_DUR_COR_COD_ROS_TG_TOT]]-Tabla25[[#This Row],[PAS_DUR_COR_COD_ESC_TG_TOT]]</f>
        <v>87.458492975734316</v>
      </c>
      <c r="CO220" s="44">
        <f>Tabla25[[#This Row],[ESC_NUM_COR_COD_ROS_TG_NEG]]-Tabla25[[#This Row],[ESC_NUM_COR_COD_ESC_TG_NEG]]</f>
        <v>0.11111111111111116</v>
      </c>
      <c r="CP220" s="44">
        <f>Tabla25[[#This Row],[ESC_NUM_COR_COD_ROS_TG_NEU]]-Tabla25[[#This Row],[ESC_NUM_COR_COD_ESC_TG_NEU]]</f>
        <v>-1.625</v>
      </c>
      <c r="CQ220" s="44">
        <f>Tabla25[[#This Row],[ESC_NUM_COR_COD_ROS_TG_POS]]-Tabla25[[#This Row],[ESC_NUM_COR_COD_ESC_TG_POS]]</f>
        <v>-4.4000000000000004</v>
      </c>
      <c r="CR220" s="44">
        <f>Tabla25[[#This Row],[ESC_NUM_COR_COD_ROS_TG_TOT]]-Tabla25[[#This Row],[ESC_NUM_COR_COD_ESC_TG_TOT]]</f>
        <v>-2.0740740740740744</v>
      </c>
      <c r="CS220" s="44">
        <f>Tabla25[[#This Row],[ESC_DUR_COR_COD_ROS_TG_NEG]]-Tabla25[[#This Row],[ESC_DUR_COR_COD_ESC_TG_NEG]]</f>
        <v>-176.25</v>
      </c>
      <c r="CT220" s="44">
        <f>Tabla25[[#This Row],[ESC_DUR_COR_COD_ROS_TG_NEU]]-Tabla25[[#This Row],[ESC_DUR_COR_COD_ESC_TG_NEU]]</f>
        <v>-424.95833333333337</v>
      </c>
      <c r="CU220" s="44">
        <f>Tabla25[[#This Row],[ESC_DUR_COR_COD_ROS_TG_POS]]-Tabla25[[#This Row],[ESC_DUR_COR_COD_ESC_TG_POS]]</f>
        <v>-904.30555555555566</v>
      </c>
      <c r="CV220" s="44">
        <f>Tabla25[[#This Row],[ESC_DUR_COR_COD_ROS_TG_TOT]]-Tabla25[[#This Row],[ESC_DUR_COR_COD_ESC_TG_TOT]]</f>
        <v>-486.56944444444434</v>
      </c>
      <c r="CW220" s="47">
        <f>Tabla25[[#This Row],[ROS_NUM_COR_COD_ROS_TG_NEG]]-Tabla25[[#This Row],[ROS_NUM_COR_COD_ESC_TG_NEG]]</f>
        <v>0.55555555555555536</v>
      </c>
      <c r="CX220" s="47">
        <f>Tabla25[[#This Row],[ROS_NUM_COR_COD_ROS_TG_NEU]]-Tabla25[[#This Row],[ROS_NUM_COR_COD_ESC_TG_NEU]]</f>
        <v>1</v>
      </c>
      <c r="CY220" s="47">
        <f>Tabla25[[#This Row],[ROS_NUM_COR_COD_ROS_TG_POS]]-Tabla25[[#This Row],[ROS_NUM_COR_COD_ESC_TG_POS]]</f>
        <v>3.285714285714286</v>
      </c>
      <c r="CZ220" s="47">
        <f>Tabla25[[#This Row],[ROS_NUM_COR_COD_ROS_TG_TOT]]-Tabla25[[#This Row],[ROS_NUM_COR_COD_ESC_TG_TOT]]</f>
        <v>1.4800000000000004</v>
      </c>
      <c r="DA220" s="47">
        <f>Tabla25[[#This Row],[ROS_DUR_COR_COD_ROS_TG_NEG]]-Tabla25[[#This Row],[ROS_DUR_COR_COD_ESC_TG_NEG]]</f>
        <v>-194.04761904761915</v>
      </c>
      <c r="DB220" s="47">
        <f>Tabla25[[#This Row],[ROS_DUR_COR_COD_ROS_TG_NEU]]-Tabla25[[#This Row],[ROS_DUR_COR_COD_ESC_TG_NEU]]</f>
        <v>384.5</v>
      </c>
      <c r="DC220" s="47">
        <f>Tabla25[[#This Row],[ROS_DUR_COR_COD_ROS_TG_POS]]-Tabla25[[#This Row],[ROS_DUR_COR_COD_ESC_TG_POS]]</f>
        <v>731.94285714285706</v>
      </c>
      <c r="DD220" s="47">
        <f>Tabla25[[#This Row],[ROS_DUR_COR_COD_ROS_TG_TOT]]-Tabla25[[#This Row],[ROS_DUR_COR_COD_ESC_TG_TOT]]</f>
        <v>285.61904761904771</v>
      </c>
      <c r="DE220" s="57">
        <v>235.77777777777777</v>
      </c>
      <c r="DF220" s="57">
        <v>275.125</v>
      </c>
      <c r="DG220" s="57">
        <v>287</v>
      </c>
      <c r="DH220" s="57">
        <v>263.83333333333331</v>
      </c>
      <c r="DI220" s="57">
        <v>320</v>
      </c>
      <c r="DJ220" s="57">
        <v>238.33333333333334</v>
      </c>
      <c r="DK220" s="57">
        <v>207.2</v>
      </c>
      <c r="DL220" s="57">
        <v>258.14285714285717</v>
      </c>
      <c r="DM220" s="57">
        <v>241.875</v>
      </c>
      <c r="DN220" s="57">
        <v>186.16666666666666</v>
      </c>
      <c r="DO220" s="57">
        <v>249</v>
      </c>
      <c r="DP220" s="57">
        <v>224.88888888888889</v>
      </c>
      <c r="DQ220" s="57">
        <v>243.71428571428572</v>
      </c>
      <c r="DR220" s="57">
        <v>295.625</v>
      </c>
      <c r="DS220" s="57">
        <v>264.11111111111109</v>
      </c>
      <c r="DT220" s="57">
        <v>268.66666666666669</v>
      </c>
      <c r="DU220" s="57">
        <v>349.44444444444446</v>
      </c>
      <c r="DV220" s="57">
        <v>304.7</v>
      </c>
      <c r="DW220" s="57">
        <v>279.2</v>
      </c>
      <c r="DX220" s="57">
        <v>309.79310344827587</v>
      </c>
      <c r="DY220" s="57">
        <v>299.55555555555554</v>
      </c>
      <c r="DZ220" s="57">
        <v>360.625</v>
      </c>
      <c r="EA220" s="57">
        <v>312.2</v>
      </c>
      <c r="EB220" s="57">
        <v>322.33333333333331</v>
      </c>
      <c r="EC220" s="57">
        <f>Tabla25[[#This Row],[ROS_1DU_COR_COD_ROS_TG_NEG]]-Tabla25[[#This Row],[ROS_1DU_COR_COD_ESC_TG_NEG]]</f>
        <v>-84.222222222222229</v>
      </c>
      <c r="ED220" s="57">
        <f>Tabla25[[#This Row],[ROS_1DU_COR_COD_ROS_TG_NEU]]-Tabla25[[#This Row],[ROS_1DU_COR_COD_ESC_TG_NEU]]</f>
        <v>36.791666666666657</v>
      </c>
      <c r="EE220" s="57">
        <f>Tabla25[[#This Row],[ROS_1DU_COR_COD_ROS_TG_POS]]-Tabla25[[#This Row],[ROS_1DU_COR_COD_ESC_TG_POS]]</f>
        <v>79.800000000000011</v>
      </c>
      <c r="EF220" s="57">
        <f>Tabla25[[#This Row],[ROS_1DU_COR_COD_ROS_TG_TOT]]-Tabla25[[#This Row],[ROS_1DU_COR_COD_ESC_TG_TOT]]</f>
        <v>5.6904761904761472</v>
      </c>
      <c r="EG220" s="57">
        <f>Tabla25[[#This Row],[ESC_1DU_COR_COD_ROS_TG_NEG]]-Tabla25[[#This Row],[ESC_1DU_COR_COD_ESC_TG_NEG]]</f>
        <v>-1.8392857142857224</v>
      </c>
      <c r="EH220" s="57">
        <f>Tabla25[[#This Row],[ESC_1DU_COR_COD_ROS_TG_NEU]]-Tabla25[[#This Row],[ESC_1DU_COR_COD_ESC_TG_NEU]]</f>
        <v>-109.45833333333334</v>
      </c>
      <c r="EI220" s="57">
        <f>Tabla25[[#This Row],[ESC_1DU_COR_COD_ROS_TG_POS]]-Tabla25[[#This Row],[ESC_1DU_COR_COD_ESC_TG_POS]]</f>
        <v>-15.111111111111086</v>
      </c>
      <c r="EJ220" s="57">
        <f>Tabla25[[#This Row],[ESC_1DU_COR_COD_ROS_TG_TOT]]-Tabla25[[#This Row],[ESC_1DU_COR_COD_ESC_TG_TOT]]</f>
        <v>-43.7777777777778</v>
      </c>
      <c r="EK220" s="57">
        <f>Tabla25[[#This Row],[PAS_1DU_COR_COD_ROS_TG_NEG]]-Tabla25[[#This Row],[PAS_1DU_COR_COD_ESC_TG_NEG]]</f>
        <v>49.888888888888914</v>
      </c>
      <c r="EL220" s="57">
        <f>Tabla25[[#This Row],[PAS_1DU_COR_COD_ROS_TG_NEU]]-Tabla25[[#This Row],[PAS_1DU_COR_COD_ESC_TG_NEU]]</f>
        <v>-55.925000000000011</v>
      </c>
      <c r="EM220" s="57">
        <f>Tabla25[[#This Row],[PAS_1DU_COR_COD_ROS_TG_POS]]-Tabla25[[#This Row],[PAS_1DU_COR_COD_ESC_TG_POS]]</f>
        <v>-33</v>
      </c>
      <c r="EN220" s="57">
        <f>Tabla25[[#This Row],[PAS_1DU_COR_COD_ROS_TG_TOT]]-Tabla25[[#This Row],[PAS_1DU_COR_COD_ESC_TG_TOT]]</f>
        <v>-12.540229885057443</v>
      </c>
    </row>
    <row r="221" spans="1:144" x14ac:dyDescent="0.3">
      <c r="A221" s="2" t="s">
        <v>218</v>
      </c>
      <c r="B221" s="2">
        <v>60</v>
      </c>
      <c r="C221" s="2">
        <v>2</v>
      </c>
      <c r="D221" s="2">
        <v>60</v>
      </c>
      <c r="E221" s="19">
        <v>3.05</v>
      </c>
      <c r="F221" s="19">
        <v>1173.5555555555557</v>
      </c>
      <c r="G221" s="19">
        <v>3.1</v>
      </c>
      <c r="H221" s="19">
        <v>1227.875</v>
      </c>
      <c r="I221" s="19">
        <v>3.8421052631578947</v>
      </c>
      <c r="J221" s="19">
        <v>1274.7368421052631</v>
      </c>
      <c r="K221" s="19">
        <v>3.3220338983050848</v>
      </c>
      <c r="L221" s="19">
        <v>1226.2264150943397</v>
      </c>
      <c r="M221" s="21">
        <v>3.7</v>
      </c>
      <c r="N221" s="21">
        <v>1386.1666666666667</v>
      </c>
      <c r="O221" s="21">
        <v>3.45</v>
      </c>
      <c r="P221" s="21">
        <v>1366.7222222222222</v>
      </c>
      <c r="Q221" s="21">
        <v>2.8947368421052633</v>
      </c>
      <c r="R221" s="21">
        <v>1184.5625</v>
      </c>
      <c r="S221" s="21">
        <v>3.3559322033898304</v>
      </c>
      <c r="T221" s="21">
        <v>1317.4038461538462</v>
      </c>
      <c r="U221" s="22">
        <v>5</v>
      </c>
      <c r="V221" s="22">
        <v>1778.5</v>
      </c>
      <c r="W221" s="22">
        <v>5.333333333333333</v>
      </c>
      <c r="X221" s="22">
        <v>1870.7777777777778</v>
      </c>
      <c r="Y221" s="22">
        <v>5.4444444444444446</v>
      </c>
      <c r="Z221" s="22">
        <v>1942</v>
      </c>
      <c r="AA221" s="22">
        <v>5.25</v>
      </c>
      <c r="AB221" s="22">
        <v>1860.7142857142858</v>
      </c>
      <c r="AC221" s="24">
        <v>1.2</v>
      </c>
      <c r="AD221" s="24">
        <v>548.875</v>
      </c>
      <c r="AE221" s="24">
        <v>0.88888888888888884</v>
      </c>
      <c r="AF221" s="24">
        <v>564</v>
      </c>
      <c r="AG221" s="24">
        <v>0.88888888888888884</v>
      </c>
      <c r="AH221" s="24">
        <v>480.16666666666669</v>
      </c>
      <c r="AI221" s="24">
        <v>1</v>
      </c>
      <c r="AJ221" s="24">
        <v>531.15789473684208</v>
      </c>
      <c r="AK221" s="26">
        <v>0.44444444444444442</v>
      </c>
      <c r="AL221" s="26">
        <v>313.75</v>
      </c>
      <c r="AM221" s="26">
        <v>0.3</v>
      </c>
      <c r="AN221" s="26">
        <v>332</v>
      </c>
      <c r="AO221" s="26">
        <v>0.7</v>
      </c>
      <c r="AP221" s="26">
        <v>414</v>
      </c>
      <c r="AQ221" s="26">
        <v>0.48275862068965519</v>
      </c>
      <c r="AR221" s="26">
        <v>364.23076923076923</v>
      </c>
      <c r="AS221" s="28">
        <v>5.7777777777777777</v>
      </c>
      <c r="AT221" s="28">
        <v>2168.5555555555557</v>
      </c>
      <c r="AU221" s="28">
        <v>5.9</v>
      </c>
      <c r="AV221" s="28">
        <v>2200.4</v>
      </c>
      <c r="AW221" s="28">
        <v>5.6</v>
      </c>
      <c r="AX221" s="28">
        <v>2065.1</v>
      </c>
      <c r="AY221" s="28">
        <v>5.7586206896551726</v>
      </c>
      <c r="AZ221" s="28">
        <v>2143.8620689655172</v>
      </c>
      <c r="BA221" s="33">
        <f>Tabla25[[#This Row],[ROS_NUM_COR_COD_ROS_TG_NEG]]-Tabla25[[#This Row],[PAS_NUM_COR_COD_ROS_TG_NEG]]</f>
        <v>2.0777777777777775</v>
      </c>
      <c r="BB221" s="33">
        <f>Tabla25[[#This Row],[ROS_DUR_COR_COD_ROS_TG_NEG]]-Tabla25[[#This Row],[PAS_DUR_COR_COD_ROS_TG_NEG]]</f>
        <v>782.38888888888891</v>
      </c>
      <c r="BC221" s="33">
        <f>Tabla25[[#This Row],[ROS_NUM_COR_COD_ROS_TG_NEU]]-Tabla25[[#This Row],[PAS_NUM_COR_COD_ROS_TG_NEU]]</f>
        <v>2.4500000000000002</v>
      </c>
      <c r="BD221" s="33">
        <f>Tabla25[[#This Row],[ROS_DUR_COR_COD_ROS_TG_NEU]]-Tabla25[[#This Row],[PAS_DUR_COR_COD_ROS_TG_NEU]]</f>
        <v>833.67777777777792</v>
      </c>
      <c r="BE221" s="33">
        <f>Tabla25[[#This Row],[ROS_NUM_COR_COD_ROS_TG_POS]]-Tabla25[[#This Row],[PAS_NUM_COR_COD_ROS_TG_POS]]</f>
        <v>2.7052631578947364</v>
      </c>
      <c r="BF221" s="33">
        <f>Tabla25[[#This Row],[ROS_DUR_COR_COD_ROS_TG_POS]]-Tabla25[[#This Row],[PAS_DUR_COR_COD_ROS_TG_POS]]</f>
        <v>880.53749999999991</v>
      </c>
      <c r="BG221" s="33">
        <f>Tabla25[[#This Row],[ROS_NUM_COR_COD_ROS_TG_TOT]]-Tabla25[[#This Row],[PAS_NUM_COR_COD_ROS_TG_TOT]]</f>
        <v>2.4026884862653421</v>
      </c>
      <c r="BH221" s="33">
        <f>Tabla25[[#This Row],[ROS_DUR_COR_COD_ROS_TG_TOT]]-Tabla25[[#This Row],[PAS_DUR_COR_COD_ROS_TG_TOT]]</f>
        <v>826.45822281167102</v>
      </c>
      <c r="BI221" s="30">
        <f>Tabla25[[#This Row],[ROS_NUM_COR_COD_ESC_TG_NEG]]-Tabla25[[#This Row],[PAS_NUM_COR_COD_ESC_TG_NEG]]</f>
        <v>-2.6055555555555552</v>
      </c>
      <c r="BJ221" s="30">
        <f>Tabla25[[#This Row],[ROS_DUR_COR_COD_ESC_TG_NEG]]-Tabla25[[#This Row],[PAS_DUR_COR_COD_ESC_TG_NEG]]</f>
        <v>-859.80555555555566</v>
      </c>
      <c r="BK221" s="30">
        <f>Tabla25[[#This Row],[ROS_NUM_COR_COD_ESC_TG_NEU]]-Tabla25[[#This Row],[PAS_NUM_COR_COD_ESC_TG_NEU]]</f>
        <v>-2.8000000000000003</v>
      </c>
      <c r="BL221" s="30">
        <f>Tabla25[[#This Row],[ROS_DUR_COR_COD_ESC_TG_NEU]]-Tabla25[[#This Row],[PAS_DUR_COR_COD_ESC_TG_NEU]]</f>
        <v>-895.875</v>
      </c>
      <c r="BM221" s="30">
        <f>Tabla25[[#This Row],[ROS_NUM_COR_COD_ESC_TG_POS]]-Tabla25[[#This Row],[PAS_NUM_COR_COD_ESC_TG_POS]]</f>
        <v>-3.1421052631578945</v>
      </c>
      <c r="BN221" s="30">
        <f>Tabla25[[#This Row],[ROS_DUR_COR_COD_ESC_TG_POS]]-Tabla25[[#This Row],[PAS_DUR_COR_COD_ESC_TG_POS]]</f>
        <v>-860.73684210526312</v>
      </c>
      <c r="BO221" s="30">
        <f>Tabla25[[#This Row],[ROS_NUM_COR_COD_ESC_TG_TOT]]-Tabla25[[#This Row],[PAS_NUM_COR_COD_ESC_TG_TOT]]</f>
        <v>-2.8392752776154295</v>
      </c>
      <c r="BP221" s="30">
        <f>Tabla25[[#This Row],[ROS_DUR_COR_COD_ESC_TG_TOT]]-Tabla25[[#This Row],[PAS_DUR_COR_COD_ESC_TG_TOT]]</f>
        <v>-861.99564586357042</v>
      </c>
      <c r="BQ221" s="36">
        <f>Tabla25[[#This Row],[PAS_NUM_COR_COD_ROS_TG_NEG]]-Tabla25[[#This Row],[ESC_NUM_COR_COD_ROS_TG_NEG]]</f>
        <v>2.5</v>
      </c>
      <c r="BR221" s="36">
        <f>Tabla25[[#This Row],[PAS_DUR_COR_COD_ROS_TG_NEG]]-Tabla25[[#This Row],[ESC_DUR_COR_COD_ROS_TG_NEG]]</f>
        <v>837.29166666666674</v>
      </c>
      <c r="BS221" s="36">
        <f>Tabla25[[#This Row],[PAS_NUM_COR_COD_ROS_TG_NEU]]-Tabla25[[#This Row],[ESC_NUM_COR_COD_ROS_TG_NEU]]</f>
        <v>2.5611111111111113</v>
      </c>
      <c r="BT221" s="36">
        <f>Tabla25[[#This Row],[PAS_DUR_COR_COD_ROS_TG_NEU]]-Tabla25[[#This Row],[ESC_DUR_COR_COD_ROS_TG_NEU]]</f>
        <v>802.72222222222217</v>
      </c>
      <c r="BU221" s="36">
        <f>Tabla25[[#This Row],[PAS_NUM_COR_COD_ROS_TG_POS]]-Tabla25[[#This Row],[ESC_NUM_COR_COD_ROS_TG_POS]]</f>
        <v>2.0058479532163744</v>
      </c>
      <c r="BV221" s="36">
        <f>Tabla25[[#This Row],[PAS_DUR_COR_COD_ROS_TG_POS]]-Tabla25[[#This Row],[ESC_DUR_COR_COD_ROS_TG_POS]]</f>
        <v>704.39583333333326</v>
      </c>
      <c r="BW221" s="36">
        <f>Tabla25[[#This Row],[PAS_NUM_COR_COD_ROS_TG_TOT]]-Tabla25[[#This Row],[ESC_NUM_COR_COD_ROS_TG_TOT]]</f>
        <v>2.3559322033898304</v>
      </c>
      <c r="BX221" s="36">
        <f>Tabla25[[#This Row],[PAS_DUR_COR_COD_ROS_TG_TOT]]-Tabla25[[#This Row],[ESC_DUR_COR_COD_ROS_TG_TOT]]</f>
        <v>786.24595141700411</v>
      </c>
      <c r="BY221" s="39">
        <f>Tabla25[[#This Row],[PAS_NUM_COR_COD_ESC_TG_NEG]]-Tabla25[[#This Row],[ESC_NUM_COR_COD_ESC_TG_NEG]]</f>
        <v>-1.9500000000000002</v>
      </c>
      <c r="BZ221" s="39">
        <f>Tabla25[[#This Row],[PAS_DUR_COR_COD_ESC_TG_NEG]]-Tabla25[[#This Row],[ESC_DUR_COR_COD_ESC_TG_NEG]]</f>
        <v>-604.94444444444434</v>
      </c>
      <c r="CA221" s="39">
        <f>Tabla25[[#This Row],[PAS_NUM_COR_COD_ESC_TG_NEU]]-Tabla25[[#This Row],[ESC_NUM_COR_COD_ESC_TG_NEU]]</f>
        <v>-2.2333333333333329</v>
      </c>
      <c r="CB221" s="39">
        <f>Tabla25[[#This Row],[PAS_DUR_COR_COD_ESC_TG_NEU]]-Tabla25[[#This Row],[ESC_DUR_COR_COD_ESC_TG_NEU]]</f>
        <v>-642.90277777777783</v>
      </c>
      <c r="CC221" s="39">
        <f>Tabla25[[#This Row],[PAS_NUM_COR_COD_ESC_TG_POS]]-Tabla25[[#This Row],[ESC_NUM_COR_COD_ESC_TG_POS]]</f>
        <v>-1.60233918128655</v>
      </c>
      <c r="CD221" s="39">
        <f>Tabla25[[#This Row],[PAS_DUR_COR_COD_ESC_TG_POS]]-Tabla25[[#This Row],[ESC_DUR_COR_COD_ESC_TG_POS]]</f>
        <v>-667.26315789473688</v>
      </c>
      <c r="CE221" s="39">
        <f>Tabla25[[#This Row],[PAS_NUM_COR_COD_ESC_TG_TOT]]-Tabla25[[#This Row],[ESC_NUM_COR_COD_ESC_TG_TOT]]</f>
        <v>-1.9279661016949152</v>
      </c>
      <c r="CF221" s="39">
        <f>Tabla25[[#This Row],[PAS_DUR_COR_COD_ESC_TG_TOT]]-Tabla25[[#This Row],[ESC_DUR_COR_COD_ESC_TG_TOT]]</f>
        <v>-634.48787061994608</v>
      </c>
      <c r="CG221" s="42">
        <f>Tabla25[[#This Row],[PAS_NUM_COR_COD_ROS_TG_NEG]]-Tabla25[[#This Row],[PAS_NUM_COR_COD_ESC_TG_NEG]]</f>
        <v>0.65000000000000036</v>
      </c>
      <c r="CH221" s="42">
        <f>Tabla25[[#This Row],[PAS_NUM_COR_COD_ROS_TG_NEU]]-Tabla25[[#This Row],[PAS_NUM_COR_COD_ESC_TG_NEU]]</f>
        <v>0.35000000000000009</v>
      </c>
      <c r="CI221" s="42">
        <f>Tabla25[[#This Row],[PAS_NUM_COR_COD_ROS_TG_POS]]-Tabla25[[#This Row],[PAS_NUM_COR_COD_ESC_TG_POS]]</f>
        <v>-0.94736842105263142</v>
      </c>
      <c r="CJ221" s="42">
        <f>Tabla25[[#This Row],[PAS_NUM_COR_COD_ROS_TG_TOT]]-Tabla25[[#This Row],[PAS_NUM_COR_COD_ESC_TG_TOT]]</f>
        <v>3.3898305084745672E-2</v>
      </c>
      <c r="CK221" s="42">
        <f>Tabla25[[#This Row],[PAS_DUR_COR_COD_ROS_TG_NEG]]-Tabla25[[#This Row],[PAS_DUR_COR_COD_ESC_TG_NEG]]</f>
        <v>212.61111111111109</v>
      </c>
      <c r="CL221" s="42">
        <f>Tabla25[[#This Row],[PAS_DUR_COR_COD_ROS_TG_NEU]]-Tabla25[[#This Row],[PAS_DUR_COR_COD_ESC_TG_NEU]]</f>
        <v>138.84722222222217</v>
      </c>
      <c r="CM221" s="42">
        <f>Tabla25[[#This Row],[PAS_DUR_COR_COD_ROS_TG_POS]]-Tabla25[[#This Row],[PAS_DUR_COR_COD_ESC_TG_POS]]</f>
        <v>-90.174342105263122</v>
      </c>
      <c r="CN221" s="42">
        <f>Tabla25[[#This Row],[PAS_DUR_COR_COD_ROS_TG_TOT]]-Tabla25[[#This Row],[PAS_DUR_COR_COD_ESC_TG_TOT]]</f>
        <v>91.177431059506489</v>
      </c>
      <c r="CO221" s="44">
        <f>Tabla25[[#This Row],[ESC_NUM_COR_COD_ROS_TG_NEG]]-Tabla25[[#This Row],[ESC_NUM_COR_COD_ESC_TG_NEG]]</f>
        <v>-3.8</v>
      </c>
      <c r="CP221" s="44">
        <f>Tabla25[[#This Row],[ESC_NUM_COR_COD_ROS_TG_NEU]]-Tabla25[[#This Row],[ESC_NUM_COR_COD_ESC_TG_NEU]]</f>
        <v>-4.4444444444444446</v>
      </c>
      <c r="CQ221" s="44">
        <f>Tabla25[[#This Row],[ESC_NUM_COR_COD_ROS_TG_POS]]-Tabla25[[#This Row],[ESC_NUM_COR_COD_ESC_TG_POS]]</f>
        <v>-4.5555555555555554</v>
      </c>
      <c r="CR221" s="44">
        <f>Tabla25[[#This Row],[ESC_NUM_COR_COD_ROS_TG_TOT]]-Tabla25[[#This Row],[ESC_NUM_COR_COD_ESC_TG_TOT]]</f>
        <v>-4.25</v>
      </c>
      <c r="CS221" s="44">
        <f>Tabla25[[#This Row],[ESC_DUR_COR_COD_ROS_TG_NEG]]-Tabla25[[#This Row],[ESC_DUR_COR_COD_ESC_TG_NEG]]</f>
        <v>-1229.625</v>
      </c>
      <c r="CT221" s="44">
        <f>Tabla25[[#This Row],[ESC_DUR_COR_COD_ROS_TG_NEU]]-Tabla25[[#This Row],[ESC_DUR_COR_COD_ESC_TG_NEU]]</f>
        <v>-1306.7777777777778</v>
      </c>
      <c r="CU221" s="44">
        <f>Tabla25[[#This Row],[ESC_DUR_COR_COD_ROS_TG_POS]]-Tabla25[[#This Row],[ESC_DUR_COR_COD_ESC_TG_POS]]</f>
        <v>-1461.8333333333333</v>
      </c>
      <c r="CV221" s="44">
        <f>Tabla25[[#This Row],[ESC_DUR_COR_COD_ROS_TG_TOT]]-Tabla25[[#This Row],[ESC_DUR_COR_COD_ESC_TG_TOT]]</f>
        <v>-1329.5563909774437</v>
      </c>
      <c r="CW221" s="47">
        <f>Tabla25[[#This Row],[ROS_NUM_COR_COD_ROS_TG_NEG]]-Tabla25[[#This Row],[ROS_NUM_COR_COD_ESC_TG_NEG]]</f>
        <v>5.333333333333333</v>
      </c>
      <c r="CX221" s="47">
        <f>Tabla25[[#This Row],[ROS_NUM_COR_COD_ROS_TG_NEU]]-Tabla25[[#This Row],[ROS_NUM_COR_COD_ESC_TG_NEU]]</f>
        <v>5.6000000000000005</v>
      </c>
      <c r="CY221" s="47">
        <f>Tabla25[[#This Row],[ROS_NUM_COR_COD_ROS_TG_POS]]-Tabla25[[#This Row],[ROS_NUM_COR_COD_ESC_TG_POS]]</f>
        <v>4.8999999999999995</v>
      </c>
      <c r="CZ221" s="47">
        <f>Tabla25[[#This Row],[ROS_NUM_COR_COD_ROS_TG_TOT]]-Tabla25[[#This Row],[ROS_NUM_COR_COD_ESC_TG_TOT]]</f>
        <v>5.2758620689655178</v>
      </c>
      <c r="DA221" s="47">
        <f>Tabla25[[#This Row],[ROS_DUR_COR_COD_ROS_TG_NEG]]-Tabla25[[#This Row],[ROS_DUR_COR_COD_ESC_TG_NEG]]</f>
        <v>1854.8055555555557</v>
      </c>
      <c r="DB221" s="47">
        <f>Tabla25[[#This Row],[ROS_DUR_COR_COD_ROS_TG_NEU]]-Tabla25[[#This Row],[ROS_DUR_COR_COD_ESC_TG_NEU]]</f>
        <v>1868.4</v>
      </c>
      <c r="DC221" s="47">
        <f>Tabla25[[#This Row],[ROS_DUR_COR_COD_ROS_TG_POS]]-Tabla25[[#This Row],[ROS_DUR_COR_COD_ESC_TG_POS]]</f>
        <v>1651.1</v>
      </c>
      <c r="DD221" s="47">
        <f>Tabla25[[#This Row],[ROS_DUR_COR_COD_ROS_TG_TOT]]-Tabla25[[#This Row],[ROS_DUR_COR_COD_ESC_TG_TOT]]</f>
        <v>1779.6312997347479</v>
      </c>
      <c r="DE221" s="57">
        <v>373</v>
      </c>
      <c r="DF221" s="57">
        <v>367.6</v>
      </c>
      <c r="DG221" s="57">
        <v>361.2</v>
      </c>
      <c r="DH221" s="57">
        <v>367.06896551724139</v>
      </c>
      <c r="DI221" s="57">
        <v>313.75</v>
      </c>
      <c r="DJ221" s="57">
        <v>332</v>
      </c>
      <c r="DK221" s="57">
        <v>393</v>
      </c>
      <c r="DL221" s="57">
        <v>354.53846153846155</v>
      </c>
      <c r="DM221" s="57">
        <v>356.375</v>
      </c>
      <c r="DN221" s="57">
        <v>335.6</v>
      </c>
      <c r="DO221" s="57">
        <v>384.66666666666669</v>
      </c>
      <c r="DP221" s="57">
        <v>359.84210526315792</v>
      </c>
      <c r="DQ221" s="57">
        <v>339.3</v>
      </c>
      <c r="DR221" s="57">
        <v>391.11111111111109</v>
      </c>
      <c r="DS221" s="57">
        <v>392.55555555555554</v>
      </c>
      <c r="DT221" s="57">
        <v>373.07142857142856</v>
      </c>
      <c r="DU221" s="57">
        <v>316.33333333333331</v>
      </c>
      <c r="DV221" s="57">
        <v>345.33333333333331</v>
      </c>
      <c r="DW221" s="57">
        <v>357</v>
      </c>
      <c r="DX221" s="57">
        <v>338.88461538461536</v>
      </c>
      <c r="DY221" s="57">
        <v>378.94444444444446</v>
      </c>
      <c r="DZ221" s="57">
        <v>321.125</v>
      </c>
      <c r="EA221" s="57">
        <v>316.94736842105266</v>
      </c>
      <c r="EB221" s="57">
        <v>339.2641509433962</v>
      </c>
      <c r="EC221" s="57">
        <f>Tabla25[[#This Row],[ROS_1DU_COR_COD_ROS_TG_NEG]]-Tabla25[[#This Row],[ROS_1DU_COR_COD_ESC_TG_NEG]]</f>
        <v>59.25</v>
      </c>
      <c r="ED221" s="57">
        <f>Tabla25[[#This Row],[ROS_1DU_COR_COD_ROS_TG_NEU]]-Tabla25[[#This Row],[ROS_1DU_COR_COD_ESC_TG_NEU]]</f>
        <v>35.600000000000023</v>
      </c>
      <c r="EE221" s="57">
        <f>Tabla25[[#This Row],[ROS_1DU_COR_COD_ROS_TG_POS]]-Tabla25[[#This Row],[ROS_1DU_COR_COD_ESC_TG_POS]]</f>
        <v>-31.800000000000011</v>
      </c>
      <c r="EF221" s="57">
        <f>Tabla25[[#This Row],[ROS_1DU_COR_COD_ROS_TG_TOT]]-Tabla25[[#This Row],[ROS_1DU_COR_COD_ESC_TG_TOT]]</f>
        <v>12.530503978779848</v>
      </c>
      <c r="EG221" s="57">
        <f>Tabla25[[#This Row],[ESC_1DU_COR_COD_ROS_TG_NEG]]-Tabla25[[#This Row],[ESC_1DU_COR_COD_ESC_TG_NEG]]</f>
        <v>17.074999999999989</v>
      </c>
      <c r="EH221" s="57">
        <f>Tabla25[[#This Row],[ESC_1DU_COR_COD_ROS_TG_NEU]]-Tabla25[[#This Row],[ESC_1DU_COR_COD_ESC_TG_NEU]]</f>
        <v>-55.511111111111063</v>
      </c>
      <c r="EI221" s="57">
        <f>Tabla25[[#This Row],[ESC_1DU_COR_COD_ROS_TG_POS]]-Tabla25[[#This Row],[ESC_1DU_COR_COD_ESC_TG_POS]]</f>
        <v>-7.8888888888888573</v>
      </c>
      <c r="EJ221" s="57">
        <f>Tabla25[[#This Row],[ESC_1DU_COR_COD_ROS_TG_TOT]]-Tabla25[[#This Row],[ESC_1DU_COR_COD_ESC_TG_TOT]]</f>
        <v>-13.229323308270637</v>
      </c>
      <c r="EK221" s="57">
        <f>Tabla25[[#This Row],[PAS_1DU_COR_COD_ROS_TG_NEG]]-Tabla25[[#This Row],[PAS_1DU_COR_COD_ESC_TG_NEG]]</f>
        <v>-62.611111111111143</v>
      </c>
      <c r="EL221" s="57">
        <f>Tabla25[[#This Row],[PAS_1DU_COR_COD_ROS_TG_NEU]]-Tabla25[[#This Row],[PAS_1DU_COR_COD_ESC_TG_NEU]]</f>
        <v>24.208333333333314</v>
      </c>
      <c r="EM221" s="57">
        <f>Tabla25[[#This Row],[PAS_1DU_COR_COD_ROS_TG_POS]]-Tabla25[[#This Row],[PAS_1DU_COR_COD_ESC_TG_POS]]</f>
        <v>40.052631578947341</v>
      </c>
      <c r="EN221" s="57">
        <f>Tabla25[[#This Row],[PAS_1DU_COR_COD_ROS_TG_TOT]]-Tabla25[[#This Row],[PAS_1DU_COR_COD_ESC_TG_TOT]]</f>
        <v>-0.37953555878084444</v>
      </c>
    </row>
    <row r="222" spans="1:144" x14ac:dyDescent="0.3">
      <c r="A222" s="2" t="s">
        <v>219</v>
      </c>
      <c r="B222" s="2">
        <v>60</v>
      </c>
      <c r="C222" s="2">
        <v>2</v>
      </c>
      <c r="D222" s="2">
        <v>61</v>
      </c>
      <c r="E222" s="19">
        <v>4</v>
      </c>
      <c r="F222" s="19">
        <v>1233.3333333333333</v>
      </c>
      <c r="G222" s="19">
        <v>4</v>
      </c>
      <c r="H222" s="19">
        <v>1446.4615384615386</v>
      </c>
      <c r="I222" s="19">
        <v>3.85</v>
      </c>
      <c r="J222" s="19">
        <v>1413.0714285714287</v>
      </c>
      <c r="K222" s="19">
        <v>3.9482758620689653</v>
      </c>
      <c r="L222" s="19">
        <v>1359.2142857142858</v>
      </c>
      <c r="M222" s="21">
        <v>3.8947368421052633</v>
      </c>
      <c r="N222" s="21">
        <v>1422</v>
      </c>
      <c r="O222" s="21">
        <v>3.8421052631578947</v>
      </c>
      <c r="P222" s="21">
        <v>1542.2307692307693</v>
      </c>
      <c r="Q222" s="21">
        <v>4</v>
      </c>
      <c r="R222" s="21">
        <v>1341.1428571428571</v>
      </c>
      <c r="S222" s="21">
        <v>3.9137931034482758</v>
      </c>
      <c r="T222" s="21">
        <v>1432.5121951219512</v>
      </c>
      <c r="U222" s="22">
        <v>6.4444444444444446</v>
      </c>
      <c r="V222" s="22">
        <v>1673.8888888888889</v>
      </c>
      <c r="W222" s="22">
        <v>6.5</v>
      </c>
      <c r="X222" s="22">
        <v>1606.625</v>
      </c>
      <c r="Y222" s="22">
        <v>5.7777777777777777</v>
      </c>
      <c r="Z222" s="22">
        <v>1487.8888888888889</v>
      </c>
      <c r="AA222" s="22">
        <v>6.2307692307692308</v>
      </c>
      <c r="AB222" s="22">
        <v>1588.8076923076924</v>
      </c>
      <c r="AC222" s="24">
        <v>2.1111111111111112</v>
      </c>
      <c r="AD222" s="24">
        <v>408.75</v>
      </c>
      <c r="AE222" s="24">
        <v>2.125</v>
      </c>
      <c r="AF222" s="24">
        <v>400.75</v>
      </c>
      <c r="AG222" s="24">
        <v>3.1111111111111112</v>
      </c>
      <c r="AH222" s="24">
        <v>646.375</v>
      </c>
      <c r="AI222" s="24">
        <v>2.4615384615384617</v>
      </c>
      <c r="AJ222" s="24">
        <v>485.29166666666669</v>
      </c>
      <c r="AK222" s="26">
        <v>2.5555555555555554</v>
      </c>
      <c r="AL222" s="26">
        <v>754.5</v>
      </c>
      <c r="AM222" s="26">
        <v>1.7</v>
      </c>
      <c r="AN222" s="26">
        <v>833.2</v>
      </c>
      <c r="AO222" s="26">
        <v>2.25</v>
      </c>
      <c r="AP222" s="26">
        <v>415.25</v>
      </c>
      <c r="AQ222" s="26">
        <v>2.1481481481481484</v>
      </c>
      <c r="AR222" s="26">
        <v>632.36842105263156</v>
      </c>
      <c r="AS222" s="28">
        <v>3.2222222222222223</v>
      </c>
      <c r="AT222" s="28">
        <v>822.66666666666663</v>
      </c>
      <c r="AU222" s="28">
        <v>2.9</v>
      </c>
      <c r="AV222" s="28">
        <v>1208.2</v>
      </c>
      <c r="AW222" s="28">
        <v>5.25</v>
      </c>
      <c r="AX222" s="28">
        <v>941.25</v>
      </c>
      <c r="AY222" s="28">
        <v>3.7037037037037037</v>
      </c>
      <c r="AZ222" s="28">
        <v>974.0526315789474</v>
      </c>
      <c r="BA222" s="33">
        <f>Tabla25[[#This Row],[ROS_NUM_COR_COD_ROS_TG_NEG]]-Tabla25[[#This Row],[PAS_NUM_COR_COD_ROS_TG_NEG]]</f>
        <v>-0.67251461988304095</v>
      </c>
      <c r="BB222" s="33">
        <f>Tabla25[[#This Row],[ROS_DUR_COR_COD_ROS_TG_NEG]]-Tabla25[[#This Row],[PAS_DUR_COR_COD_ROS_TG_NEG]]</f>
        <v>-599.33333333333337</v>
      </c>
      <c r="BC222" s="33">
        <f>Tabla25[[#This Row],[ROS_NUM_COR_COD_ROS_TG_NEU]]-Tabla25[[#This Row],[PAS_NUM_COR_COD_ROS_TG_NEU]]</f>
        <v>-0.94210526315789478</v>
      </c>
      <c r="BD222" s="33">
        <f>Tabla25[[#This Row],[ROS_DUR_COR_COD_ROS_TG_NEU]]-Tabla25[[#This Row],[PAS_DUR_COR_COD_ROS_TG_NEU]]</f>
        <v>-334.03076923076924</v>
      </c>
      <c r="BE222" s="33">
        <f>Tabla25[[#This Row],[ROS_NUM_COR_COD_ROS_TG_POS]]-Tabla25[[#This Row],[PAS_NUM_COR_COD_ROS_TG_POS]]</f>
        <v>1.25</v>
      </c>
      <c r="BF222" s="33">
        <f>Tabla25[[#This Row],[ROS_DUR_COR_COD_ROS_TG_POS]]-Tabla25[[#This Row],[PAS_DUR_COR_COD_ROS_TG_POS]]</f>
        <v>-399.89285714285711</v>
      </c>
      <c r="BG222" s="33">
        <f>Tabla25[[#This Row],[ROS_NUM_COR_COD_ROS_TG_TOT]]-Tabla25[[#This Row],[PAS_NUM_COR_COD_ROS_TG_TOT]]</f>
        <v>-0.21008939974457208</v>
      </c>
      <c r="BH222" s="33">
        <f>Tabla25[[#This Row],[ROS_DUR_COR_COD_ROS_TG_TOT]]-Tabla25[[#This Row],[PAS_DUR_COR_COD_ROS_TG_TOT]]</f>
        <v>-458.45956354300381</v>
      </c>
      <c r="BI222" s="30">
        <f>Tabla25[[#This Row],[ROS_NUM_COR_COD_ESC_TG_NEG]]-Tabla25[[#This Row],[PAS_NUM_COR_COD_ESC_TG_NEG]]</f>
        <v>-1.4444444444444446</v>
      </c>
      <c r="BJ222" s="30">
        <f>Tabla25[[#This Row],[ROS_DUR_COR_COD_ESC_TG_NEG]]-Tabla25[[#This Row],[PAS_DUR_COR_COD_ESC_TG_NEG]]</f>
        <v>-478.83333333333326</v>
      </c>
      <c r="BK222" s="30">
        <f>Tabla25[[#This Row],[ROS_NUM_COR_COD_ESC_TG_NEU]]-Tabla25[[#This Row],[PAS_NUM_COR_COD_ESC_TG_NEU]]</f>
        <v>-2.2999999999999998</v>
      </c>
      <c r="BL222" s="30">
        <f>Tabla25[[#This Row],[ROS_DUR_COR_COD_ESC_TG_NEU]]-Tabla25[[#This Row],[PAS_DUR_COR_COD_ESC_TG_NEU]]</f>
        <v>-613.26153846153852</v>
      </c>
      <c r="BM222" s="30">
        <f>Tabla25[[#This Row],[ROS_NUM_COR_COD_ESC_TG_POS]]-Tabla25[[#This Row],[PAS_NUM_COR_COD_ESC_TG_POS]]</f>
        <v>-1.6</v>
      </c>
      <c r="BN222" s="30">
        <f>Tabla25[[#This Row],[ROS_DUR_COR_COD_ESC_TG_POS]]-Tabla25[[#This Row],[PAS_DUR_COR_COD_ESC_TG_POS]]</f>
        <v>-997.82142857142867</v>
      </c>
      <c r="BO222" s="30">
        <f>Tabla25[[#This Row],[ROS_NUM_COR_COD_ESC_TG_TOT]]-Tabla25[[#This Row],[PAS_NUM_COR_COD_ESC_TG_TOT]]</f>
        <v>-1.8001277139208169</v>
      </c>
      <c r="BP222" s="30">
        <f>Tabla25[[#This Row],[ROS_DUR_COR_COD_ESC_TG_TOT]]-Tabla25[[#This Row],[PAS_DUR_COR_COD_ESC_TG_TOT]]</f>
        <v>-726.84586466165422</v>
      </c>
      <c r="BQ222" s="36">
        <f>Tabla25[[#This Row],[PAS_NUM_COR_COD_ROS_TG_NEG]]-Tabla25[[#This Row],[ESC_NUM_COR_COD_ROS_TG_NEG]]</f>
        <v>1.7836257309941521</v>
      </c>
      <c r="BR222" s="36">
        <f>Tabla25[[#This Row],[PAS_DUR_COR_COD_ROS_TG_NEG]]-Tabla25[[#This Row],[ESC_DUR_COR_COD_ROS_TG_NEG]]</f>
        <v>1013.25</v>
      </c>
      <c r="BS222" s="36">
        <f>Tabla25[[#This Row],[PAS_NUM_COR_COD_ROS_TG_NEU]]-Tabla25[[#This Row],[ESC_NUM_COR_COD_ROS_TG_NEU]]</f>
        <v>1.7171052631578947</v>
      </c>
      <c r="BT222" s="36">
        <f>Tabla25[[#This Row],[PAS_DUR_COR_COD_ROS_TG_NEU]]-Tabla25[[#This Row],[ESC_DUR_COR_COD_ROS_TG_NEU]]</f>
        <v>1141.4807692307693</v>
      </c>
      <c r="BU222" s="36">
        <f>Tabla25[[#This Row],[PAS_NUM_COR_COD_ROS_TG_POS]]-Tabla25[[#This Row],[ESC_NUM_COR_COD_ROS_TG_POS]]</f>
        <v>0.88888888888888884</v>
      </c>
      <c r="BV222" s="36">
        <f>Tabla25[[#This Row],[PAS_DUR_COR_COD_ROS_TG_POS]]-Tabla25[[#This Row],[ESC_DUR_COR_COD_ROS_TG_POS]]</f>
        <v>694.76785714285711</v>
      </c>
      <c r="BW222" s="36">
        <f>Tabla25[[#This Row],[PAS_NUM_COR_COD_ROS_TG_TOT]]-Tabla25[[#This Row],[ESC_NUM_COR_COD_ROS_TG_TOT]]</f>
        <v>1.4522546419098141</v>
      </c>
      <c r="BX222" s="36">
        <f>Tabla25[[#This Row],[PAS_DUR_COR_COD_ROS_TG_TOT]]-Tabla25[[#This Row],[ESC_DUR_COR_COD_ROS_TG_TOT]]</f>
        <v>947.22052845528447</v>
      </c>
      <c r="BY222" s="39">
        <f>Tabla25[[#This Row],[PAS_NUM_COR_COD_ESC_TG_NEG]]-Tabla25[[#This Row],[ESC_NUM_COR_COD_ESC_TG_NEG]]</f>
        <v>-2.4444444444444446</v>
      </c>
      <c r="BZ222" s="39">
        <f>Tabla25[[#This Row],[PAS_DUR_COR_COD_ESC_TG_NEG]]-Tabla25[[#This Row],[ESC_DUR_COR_COD_ESC_TG_NEG]]</f>
        <v>-440.55555555555566</v>
      </c>
      <c r="CA222" s="39">
        <f>Tabla25[[#This Row],[PAS_NUM_COR_COD_ESC_TG_NEU]]-Tabla25[[#This Row],[ESC_NUM_COR_COD_ESC_TG_NEU]]</f>
        <v>-2.5</v>
      </c>
      <c r="CB222" s="39">
        <f>Tabla25[[#This Row],[PAS_DUR_COR_COD_ESC_TG_NEU]]-Tabla25[[#This Row],[ESC_DUR_COR_COD_ESC_TG_NEU]]</f>
        <v>-160.16346153846143</v>
      </c>
      <c r="CC222" s="39">
        <f>Tabla25[[#This Row],[PAS_NUM_COR_COD_ESC_TG_POS]]-Tabla25[[#This Row],[ESC_NUM_COR_COD_ESC_TG_POS]]</f>
        <v>-1.9277777777777776</v>
      </c>
      <c r="CD222" s="39">
        <f>Tabla25[[#This Row],[PAS_DUR_COR_COD_ESC_TG_POS]]-Tabla25[[#This Row],[ESC_DUR_COR_COD_ESC_TG_POS]]</f>
        <v>-74.817460317460245</v>
      </c>
      <c r="CE222" s="39">
        <f>Tabla25[[#This Row],[PAS_NUM_COR_COD_ESC_TG_TOT]]-Tabla25[[#This Row],[ESC_NUM_COR_COD_ESC_TG_TOT]]</f>
        <v>-2.2824933687002655</v>
      </c>
      <c r="CF222" s="39">
        <f>Tabla25[[#This Row],[PAS_DUR_COR_COD_ESC_TG_TOT]]-Tabla25[[#This Row],[ESC_DUR_COR_COD_ESC_TG_TOT]]</f>
        <v>-229.5934065934066</v>
      </c>
      <c r="CG222" s="42">
        <f>Tabla25[[#This Row],[PAS_NUM_COR_COD_ROS_TG_NEG]]-Tabla25[[#This Row],[PAS_NUM_COR_COD_ESC_TG_NEG]]</f>
        <v>-0.10526315789473673</v>
      </c>
      <c r="CH222" s="42">
        <f>Tabla25[[#This Row],[PAS_NUM_COR_COD_ROS_TG_NEU]]-Tabla25[[#This Row],[PAS_NUM_COR_COD_ESC_TG_NEU]]</f>
        <v>-0.15789473684210531</v>
      </c>
      <c r="CI222" s="42">
        <f>Tabla25[[#This Row],[PAS_NUM_COR_COD_ROS_TG_POS]]-Tabla25[[#This Row],[PAS_NUM_COR_COD_ESC_TG_POS]]</f>
        <v>0.14999999999999991</v>
      </c>
      <c r="CJ222" s="42">
        <f>Tabla25[[#This Row],[PAS_NUM_COR_COD_ROS_TG_TOT]]-Tabla25[[#This Row],[PAS_NUM_COR_COD_ESC_TG_TOT]]</f>
        <v>-3.4482758620689502E-2</v>
      </c>
      <c r="CK222" s="42">
        <f>Tabla25[[#This Row],[PAS_DUR_COR_COD_ROS_TG_NEG]]-Tabla25[[#This Row],[PAS_DUR_COR_COD_ESC_TG_NEG]]</f>
        <v>188.66666666666674</v>
      </c>
      <c r="CL222" s="42">
        <f>Tabla25[[#This Row],[PAS_DUR_COR_COD_ROS_TG_NEU]]-Tabla25[[#This Row],[PAS_DUR_COR_COD_ESC_TG_NEU]]</f>
        <v>95.769230769230717</v>
      </c>
      <c r="CM222" s="42">
        <f>Tabla25[[#This Row],[PAS_DUR_COR_COD_ROS_TG_POS]]-Tabla25[[#This Row],[PAS_DUR_COR_COD_ESC_TG_POS]]</f>
        <v>-71.928571428571558</v>
      </c>
      <c r="CN222" s="42">
        <f>Tabla25[[#This Row],[PAS_DUR_COR_COD_ROS_TG_TOT]]-Tabla25[[#This Row],[PAS_DUR_COR_COD_ESC_TG_TOT]]</f>
        <v>73.297909407665429</v>
      </c>
      <c r="CO222" s="44">
        <f>Tabla25[[#This Row],[ESC_NUM_COR_COD_ROS_TG_NEG]]-Tabla25[[#This Row],[ESC_NUM_COR_COD_ESC_TG_NEG]]</f>
        <v>-4.3333333333333339</v>
      </c>
      <c r="CP222" s="44">
        <f>Tabla25[[#This Row],[ESC_NUM_COR_COD_ROS_TG_NEU]]-Tabla25[[#This Row],[ESC_NUM_COR_COD_ESC_TG_NEU]]</f>
        <v>-4.375</v>
      </c>
      <c r="CQ222" s="44">
        <f>Tabla25[[#This Row],[ESC_NUM_COR_COD_ROS_TG_POS]]-Tabla25[[#This Row],[ESC_NUM_COR_COD_ESC_TG_POS]]</f>
        <v>-2.6666666666666665</v>
      </c>
      <c r="CR222" s="44">
        <f>Tabla25[[#This Row],[ESC_NUM_COR_COD_ROS_TG_TOT]]-Tabla25[[#This Row],[ESC_NUM_COR_COD_ESC_TG_TOT]]</f>
        <v>-3.7692307692307692</v>
      </c>
      <c r="CS222" s="44">
        <f>Tabla25[[#This Row],[ESC_DUR_COR_COD_ROS_TG_NEG]]-Tabla25[[#This Row],[ESC_DUR_COR_COD_ESC_TG_NEG]]</f>
        <v>-1265.1388888888889</v>
      </c>
      <c r="CT222" s="44">
        <f>Tabla25[[#This Row],[ESC_DUR_COR_COD_ROS_TG_NEU]]-Tabla25[[#This Row],[ESC_DUR_COR_COD_ESC_TG_NEU]]</f>
        <v>-1205.875</v>
      </c>
      <c r="CU222" s="44">
        <f>Tabla25[[#This Row],[ESC_DUR_COR_COD_ROS_TG_POS]]-Tabla25[[#This Row],[ESC_DUR_COR_COD_ESC_TG_POS]]</f>
        <v>-841.51388888888891</v>
      </c>
      <c r="CV222" s="44">
        <f>Tabla25[[#This Row],[ESC_DUR_COR_COD_ROS_TG_TOT]]-Tabla25[[#This Row],[ESC_DUR_COR_COD_ESC_TG_TOT]]</f>
        <v>-1103.5160256410256</v>
      </c>
      <c r="CW222" s="47">
        <f>Tabla25[[#This Row],[ROS_NUM_COR_COD_ROS_TG_NEG]]-Tabla25[[#This Row],[ROS_NUM_COR_COD_ESC_TG_NEG]]</f>
        <v>0.66666666666666696</v>
      </c>
      <c r="CX222" s="47">
        <f>Tabla25[[#This Row],[ROS_NUM_COR_COD_ROS_TG_NEU]]-Tabla25[[#This Row],[ROS_NUM_COR_COD_ESC_TG_NEU]]</f>
        <v>1.2</v>
      </c>
      <c r="CY222" s="47">
        <f>Tabla25[[#This Row],[ROS_NUM_COR_COD_ROS_TG_POS]]-Tabla25[[#This Row],[ROS_NUM_COR_COD_ESC_TG_POS]]</f>
        <v>3</v>
      </c>
      <c r="CZ222" s="47">
        <f>Tabla25[[#This Row],[ROS_NUM_COR_COD_ROS_TG_TOT]]-Tabla25[[#This Row],[ROS_NUM_COR_COD_ESC_TG_TOT]]</f>
        <v>1.5555555555555554</v>
      </c>
      <c r="DA222" s="47">
        <f>Tabla25[[#This Row],[ROS_DUR_COR_COD_ROS_TG_NEG]]-Tabla25[[#This Row],[ROS_DUR_COR_COD_ESC_TG_NEG]]</f>
        <v>68.166666666666629</v>
      </c>
      <c r="DB222" s="47">
        <f>Tabla25[[#This Row],[ROS_DUR_COR_COD_ROS_TG_NEU]]-Tabla25[[#This Row],[ROS_DUR_COR_COD_ESC_TG_NEU]]</f>
        <v>375</v>
      </c>
      <c r="DC222" s="47">
        <f>Tabla25[[#This Row],[ROS_DUR_COR_COD_ROS_TG_POS]]-Tabla25[[#This Row],[ROS_DUR_COR_COD_ESC_TG_POS]]</f>
        <v>526</v>
      </c>
      <c r="DD222" s="47">
        <f>Tabla25[[#This Row],[ROS_DUR_COR_COD_ROS_TG_TOT]]-Tabla25[[#This Row],[ROS_DUR_COR_COD_ESC_TG_TOT]]</f>
        <v>341.68421052631584</v>
      </c>
      <c r="DE222" s="57">
        <v>163</v>
      </c>
      <c r="DF222" s="57">
        <v>165.2</v>
      </c>
      <c r="DG222" s="57">
        <v>175.25</v>
      </c>
      <c r="DH222" s="57">
        <v>168.73684210526315</v>
      </c>
      <c r="DI222" s="57">
        <v>198.33333333333334</v>
      </c>
      <c r="DJ222" s="57">
        <v>203</v>
      </c>
      <c r="DK222" s="57">
        <v>192.625</v>
      </c>
      <c r="DL222" s="57">
        <v>197.15789473684211</v>
      </c>
      <c r="DM222" s="57">
        <v>191.375</v>
      </c>
      <c r="DN222" s="57">
        <v>189.25</v>
      </c>
      <c r="DO222" s="57">
        <v>147.875</v>
      </c>
      <c r="DP222" s="57">
        <v>176.16666666666666</v>
      </c>
      <c r="DQ222" s="57">
        <v>155.55555555555554</v>
      </c>
      <c r="DR222" s="57">
        <v>168.5</v>
      </c>
      <c r="DS222" s="57">
        <v>249.11111111111111</v>
      </c>
      <c r="DT222" s="57">
        <v>191.92307692307693</v>
      </c>
      <c r="DU222" s="57">
        <v>282.92857142857144</v>
      </c>
      <c r="DV222" s="57">
        <v>281.76923076923077</v>
      </c>
      <c r="DW222" s="57">
        <v>201.5</v>
      </c>
      <c r="DX222" s="57">
        <v>254.7560975609756</v>
      </c>
      <c r="DY222" s="57">
        <v>199.46666666666667</v>
      </c>
      <c r="DZ222" s="57">
        <v>264.46153846153845</v>
      </c>
      <c r="EA222" s="57">
        <v>238.07142857142858</v>
      </c>
      <c r="EB222" s="57">
        <v>232.45238095238096</v>
      </c>
      <c r="EC222" s="57">
        <f>Tabla25[[#This Row],[ROS_1DU_COR_COD_ROS_TG_NEG]]-Tabla25[[#This Row],[ROS_1DU_COR_COD_ESC_TG_NEG]]</f>
        <v>-35.333333333333343</v>
      </c>
      <c r="ED222" s="57">
        <f>Tabla25[[#This Row],[ROS_1DU_COR_COD_ROS_TG_NEU]]-Tabla25[[#This Row],[ROS_1DU_COR_COD_ESC_TG_NEU]]</f>
        <v>-37.800000000000011</v>
      </c>
      <c r="EE222" s="57">
        <f>Tabla25[[#This Row],[ROS_1DU_COR_COD_ROS_TG_POS]]-Tabla25[[#This Row],[ROS_1DU_COR_COD_ESC_TG_POS]]</f>
        <v>-17.375</v>
      </c>
      <c r="EF222" s="57">
        <f>Tabla25[[#This Row],[ROS_1DU_COR_COD_ROS_TG_TOT]]-Tabla25[[#This Row],[ROS_1DU_COR_COD_ESC_TG_TOT]]</f>
        <v>-28.421052631578959</v>
      </c>
      <c r="EG222" s="57">
        <f>Tabla25[[#This Row],[ESC_1DU_COR_COD_ROS_TG_NEG]]-Tabla25[[#This Row],[ESC_1DU_COR_COD_ESC_TG_NEG]]</f>
        <v>35.819444444444457</v>
      </c>
      <c r="EH222" s="57">
        <f>Tabla25[[#This Row],[ESC_1DU_COR_COD_ROS_TG_NEU]]-Tabla25[[#This Row],[ESC_1DU_COR_COD_ESC_TG_NEU]]</f>
        <v>20.75</v>
      </c>
      <c r="EI222" s="57">
        <f>Tabla25[[#This Row],[ESC_1DU_COR_COD_ROS_TG_POS]]-Tabla25[[#This Row],[ESC_1DU_COR_COD_ESC_TG_POS]]</f>
        <v>-101.23611111111111</v>
      </c>
      <c r="EJ222" s="57">
        <f>Tabla25[[#This Row],[ESC_1DU_COR_COD_ROS_TG_TOT]]-Tabla25[[#This Row],[ESC_1DU_COR_COD_ESC_TG_TOT]]</f>
        <v>-15.756410256410277</v>
      </c>
      <c r="EK222" s="57">
        <f>Tabla25[[#This Row],[PAS_1DU_COR_COD_ROS_TG_NEG]]-Tabla25[[#This Row],[PAS_1DU_COR_COD_ESC_TG_NEG]]</f>
        <v>83.461904761904776</v>
      </c>
      <c r="EL222" s="57">
        <f>Tabla25[[#This Row],[PAS_1DU_COR_COD_ROS_TG_NEU]]-Tabla25[[#This Row],[PAS_1DU_COR_COD_ESC_TG_NEU]]</f>
        <v>17.307692307692321</v>
      </c>
      <c r="EM222" s="57">
        <f>Tabla25[[#This Row],[PAS_1DU_COR_COD_ROS_TG_POS]]-Tabla25[[#This Row],[PAS_1DU_COR_COD_ESC_TG_POS]]</f>
        <v>-36.571428571428584</v>
      </c>
      <c r="EN222" s="57">
        <f>Tabla25[[#This Row],[PAS_1DU_COR_COD_ROS_TG_TOT]]-Tabla25[[#This Row],[PAS_1DU_COR_COD_ESC_TG_TOT]]</f>
        <v>22.303716608594641</v>
      </c>
    </row>
    <row r="223" spans="1:144" x14ac:dyDescent="0.3">
      <c r="A223" s="4" t="s">
        <v>220</v>
      </c>
      <c r="B223" s="2">
        <v>60</v>
      </c>
      <c r="C223" s="2">
        <v>2</v>
      </c>
      <c r="D223" s="2">
        <v>75</v>
      </c>
      <c r="E223" s="19">
        <v>0.3</v>
      </c>
      <c r="F223" s="19">
        <v>387.5</v>
      </c>
      <c r="G223" s="19">
        <v>0.31578947368421051</v>
      </c>
      <c r="H223" s="19">
        <v>700.5</v>
      </c>
      <c r="I223" s="19">
        <v>0.31578947368421051</v>
      </c>
      <c r="J223" s="19">
        <v>300.60000000000002</v>
      </c>
      <c r="K223" s="19">
        <v>0.31034482758620691</v>
      </c>
      <c r="L223" s="19">
        <v>404.90909090909093</v>
      </c>
      <c r="M223" s="21">
        <v>0.3</v>
      </c>
      <c r="N223" s="21">
        <v>1798</v>
      </c>
      <c r="O223" s="21">
        <v>0.26315789473684209</v>
      </c>
      <c r="P223" s="21">
        <v>509.33333333333331</v>
      </c>
      <c r="Q223" s="21">
        <v>5.2631578947368418E-2</v>
      </c>
      <c r="R223" s="21">
        <v>106</v>
      </c>
      <c r="S223" s="21">
        <v>0.20689655172413793</v>
      </c>
      <c r="T223" s="21">
        <v>686.4</v>
      </c>
      <c r="U223" s="22">
        <v>6</v>
      </c>
      <c r="V223" s="22">
        <v>1880.5</v>
      </c>
      <c r="W223" s="22">
        <v>1</v>
      </c>
      <c r="X223" s="22">
        <v>253</v>
      </c>
      <c r="Y223" s="22">
        <v>3.6666666666666665</v>
      </c>
      <c r="Z223" s="22">
        <v>1346</v>
      </c>
      <c r="AA223" s="22">
        <v>4</v>
      </c>
      <c r="AB223" s="22">
        <v>1341.2</v>
      </c>
      <c r="AC223" s="24">
        <v>1.5</v>
      </c>
      <c r="AD223" s="24">
        <v>372</v>
      </c>
      <c r="AE223" s="24">
        <v>0</v>
      </c>
      <c r="AG223" s="24">
        <v>4</v>
      </c>
      <c r="AH223" s="24">
        <v>1076.6666666666667</v>
      </c>
      <c r="AI223" s="24">
        <v>2.5</v>
      </c>
      <c r="AJ223" s="24">
        <v>794.8</v>
      </c>
      <c r="AK223" s="26">
        <v>3</v>
      </c>
      <c r="AL223" s="26">
        <v>1654.75</v>
      </c>
      <c r="AM223" s="26">
        <v>2.5</v>
      </c>
      <c r="AN223" s="26">
        <v>1096.2</v>
      </c>
      <c r="AO223" s="26">
        <v>3</v>
      </c>
      <c r="AP223" s="26">
        <v>1339.1666666666667</v>
      </c>
      <c r="AQ223" s="26">
        <v>2.84</v>
      </c>
      <c r="AR223" s="26">
        <v>1342.3333333333333</v>
      </c>
      <c r="AS223" s="28">
        <v>4.375</v>
      </c>
      <c r="AT223" s="28">
        <v>1277</v>
      </c>
      <c r="AU223" s="28">
        <v>3</v>
      </c>
      <c r="AV223" s="28">
        <v>868.85714285714289</v>
      </c>
      <c r="AW223" s="28">
        <v>1.5555555555555556</v>
      </c>
      <c r="AX223" s="28">
        <v>1055.3333333333333</v>
      </c>
      <c r="AY223" s="28">
        <v>2.92</v>
      </c>
      <c r="AZ223" s="28">
        <v>1069.8235294117646</v>
      </c>
      <c r="BA223" s="33">
        <f>Tabla25[[#This Row],[ROS_NUM_COR_COD_ROS_TG_NEG]]-Tabla25[[#This Row],[PAS_NUM_COR_COD_ROS_TG_NEG]]</f>
        <v>4.0750000000000002</v>
      </c>
      <c r="BB223" s="33">
        <f>Tabla25[[#This Row],[ROS_DUR_COR_COD_ROS_TG_NEG]]-Tabla25[[#This Row],[PAS_DUR_COR_COD_ROS_TG_NEG]]</f>
        <v>-521</v>
      </c>
      <c r="BC223" s="33">
        <f>Tabla25[[#This Row],[ROS_NUM_COR_COD_ROS_TG_NEU]]-Tabla25[[#This Row],[PAS_NUM_COR_COD_ROS_TG_NEU]]</f>
        <v>2.736842105263158</v>
      </c>
      <c r="BD223" s="33">
        <f>Tabla25[[#This Row],[ROS_DUR_COR_COD_ROS_TG_NEU]]-Tabla25[[#This Row],[PAS_DUR_COR_COD_ROS_TG_NEU]]</f>
        <v>359.52380952380958</v>
      </c>
      <c r="BE223" s="33">
        <f>Tabla25[[#This Row],[ROS_NUM_COR_COD_ROS_TG_POS]]-Tabla25[[#This Row],[PAS_NUM_COR_COD_ROS_TG_POS]]</f>
        <v>1.5029239766081872</v>
      </c>
      <c r="BF223" s="33">
        <f>Tabla25[[#This Row],[ROS_DUR_COR_COD_ROS_TG_POS]]-Tabla25[[#This Row],[PAS_DUR_COR_COD_ROS_TG_POS]]</f>
        <v>949.33333333333326</v>
      </c>
      <c r="BG223" s="33">
        <f>Tabla25[[#This Row],[ROS_NUM_COR_COD_ROS_TG_TOT]]-Tabla25[[#This Row],[PAS_NUM_COR_COD_ROS_TG_TOT]]</f>
        <v>2.713103448275862</v>
      </c>
      <c r="BH223" s="33">
        <f>Tabla25[[#This Row],[ROS_DUR_COR_COD_ROS_TG_TOT]]-Tabla25[[#This Row],[PAS_DUR_COR_COD_ROS_TG_TOT]]</f>
        <v>383.42352941176466</v>
      </c>
      <c r="BI223" s="30">
        <f>Tabla25[[#This Row],[ROS_NUM_COR_COD_ESC_TG_NEG]]-Tabla25[[#This Row],[PAS_NUM_COR_COD_ESC_TG_NEG]]</f>
        <v>2.7</v>
      </c>
      <c r="BJ223" s="30">
        <f>Tabla25[[#This Row],[ROS_DUR_COR_COD_ESC_TG_NEG]]-Tabla25[[#This Row],[PAS_DUR_COR_COD_ESC_TG_NEG]]</f>
        <v>1267.25</v>
      </c>
      <c r="BK223" s="30">
        <f>Tabla25[[#This Row],[ROS_NUM_COR_COD_ESC_TG_NEU]]-Tabla25[[#This Row],[PAS_NUM_COR_COD_ESC_TG_NEU]]</f>
        <v>2.1842105263157894</v>
      </c>
      <c r="BL223" s="30">
        <f>Tabla25[[#This Row],[ROS_DUR_COR_COD_ESC_TG_NEU]]-Tabla25[[#This Row],[PAS_DUR_COR_COD_ESC_TG_NEU]]</f>
        <v>395.70000000000005</v>
      </c>
      <c r="BM223" s="30">
        <f>Tabla25[[#This Row],[ROS_NUM_COR_COD_ESC_TG_POS]]-Tabla25[[#This Row],[PAS_NUM_COR_COD_ESC_TG_POS]]</f>
        <v>2.6842105263157894</v>
      </c>
      <c r="BN223" s="30">
        <f>Tabla25[[#This Row],[ROS_DUR_COR_COD_ESC_TG_POS]]-Tabla25[[#This Row],[PAS_DUR_COR_COD_ESC_TG_POS]]</f>
        <v>1038.5666666666666</v>
      </c>
      <c r="BO223" s="30">
        <f>Tabla25[[#This Row],[ROS_NUM_COR_COD_ESC_TG_TOT]]-Tabla25[[#This Row],[PAS_NUM_COR_COD_ESC_TG_TOT]]</f>
        <v>2.529655172413793</v>
      </c>
      <c r="BP223" s="30">
        <f>Tabla25[[#This Row],[ROS_DUR_COR_COD_ESC_TG_TOT]]-Tabla25[[#This Row],[PAS_DUR_COR_COD_ESC_TG_TOT]]</f>
        <v>937.42424242424227</v>
      </c>
      <c r="BQ223" s="36">
        <f>Tabla25[[#This Row],[PAS_NUM_COR_COD_ROS_TG_NEG]]-Tabla25[[#This Row],[ESC_NUM_COR_COD_ROS_TG_NEG]]</f>
        <v>-1.2</v>
      </c>
      <c r="BR223" s="36">
        <f>Tabla25[[#This Row],[PAS_DUR_COR_COD_ROS_TG_NEG]]-Tabla25[[#This Row],[ESC_DUR_COR_COD_ROS_TG_NEG]]</f>
        <v>1426</v>
      </c>
      <c r="BS223" s="36">
        <f>Tabla25[[#This Row],[PAS_NUM_COR_COD_ROS_TG_NEU]]-Tabla25[[#This Row],[ESC_NUM_COR_COD_ROS_TG_NEU]]</f>
        <v>0.26315789473684209</v>
      </c>
      <c r="BT223" s="36">
        <f>Tabla25[[#This Row],[PAS_DUR_COR_COD_ROS_TG_NEU]]-Tabla25[[#This Row],[ESC_DUR_COR_COD_ROS_TG_NEU]]</f>
        <v>509.33333333333331</v>
      </c>
      <c r="BU223" s="36">
        <f>Tabla25[[#This Row],[PAS_NUM_COR_COD_ROS_TG_POS]]-Tabla25[[#This Row],[ESC_NUM_COR_COD_ROS_TG_POS]]</f>
        <v>-3.9473684210526314</v>
      </c>
      <c r="BV223" s="36">
        <f>Tabla25[[#This Row],[PAS_DUR_COR_COD_ROS_TG_POS]]-Tabla25[[#This Row],[ESC_DUR_COR_COD_ROS_TG_POS]]</f>
        <v>-970.66666666666674</v>
      </c>
      <c r="BW223" s="36">
        <f>Tabla25[[#This Row],[PAS_NUM_COR_COD_ROS_TG_TOT]]-Tabla25[[#This Row],[ESC_NUM_COR_COD_ROS_TG_TOT]]</f>
        <v>-2.2931034482758621</v>
      </c>
      <c r="BX223" s="36">
        <f>Tabla25[[#This Row],[PAS_DUR_COR_COD_ROS_TG_TOT]]-Tabla25[[#This Row],[ESC_DUR_COR_COD_ROS_TG_TOT]]</f>
        <v>-108.39999999999998</v>
      </c>
      <c r="BY223" s="39">
        <f>Tabla25[[#This Row],[PAS_NUM_COR_COD_ESC_TG_NEG]]-Tabla25[[#This Row],[ESC_NUM_COR_COD_ESC_TG_NEG]]</f>
        <v>-5.7</v>
      </c>
      <c r="BZ223" s="39">
        <f>Tabla25[[#This Row],[PAS_DUR_COR_COD_ESC_TG_NEG]]-Tabla25[[#This Row],[ESC_DUR_COR_COD_ESC_TG_NEG]]</f>
        <v>-1493</v>
      </c>
      <c r="CA223" s="39">
        <f>Tabla25[[#This Row],[PAS_NUM_COR_COD_ESC_TG_NEU]]-Tabla25[[#This Row],[ESC_NUM_COR_COD_ESC_TG_NEU]]</f>
        <v>-0.68421052631578949</v>
      </c>
      <c r="CB223" s="39">
        <f>Tabla25[[#This Row],[PAS_DUR_COR_COD_ESC_TG_NEU]]-Tabla25[[#This Row],[ESC_DUR_COR_COD_ESC_TG_NEU]]</f>
        <v>447.5</v>
      </c>
      <c r="CC223" s="39">
        <f>Tabla25[[#This Row],[PAS_NUM_COR_COD_ESC_TG_POS]]-Tabla25[[#This Row],[ESC_NUM_COR_COD_ESC_TG_POS]]</f>
        <v>-3.3508771929824559</v>
      </c>
      <c r="CD223" s="39">
        <f>Tabla25[[#This Row],[PAS_DUR_COR_COD_ESC_TG_POS]]-Tabla25[[#This Row],[ESC_DUR_COR_COD_ESC_TG_POS]]</f>
        <v>-1045.4000000000001</v>
      </c>
      <c r="CE223" s="39">
        <f>Tabla25[[#This Row],[PAS_NUM_COR_COD_ESC_TG_TOT]]-Tabla25[[#This Row],[ESC_NUM_COR_COD_ESC_TG_TOT]]</f>
        <v>-3.6896551724137931</v>
      </c>
      <c r="CF223" s="39">
        <f>Tabla25[[#This Row],[PAS_DUR_COR_COD_ESC_TG_TOT]]-Tabla25[[#This Row],[ESC_DUR_COR_COD_ESC_TG_TOT]]</f>
        <v>-936.29090909090905</v>
      </c>
      <c r="CG223" s="42">
        <f>Tabla25[[#This Row],[PAS_NUM_COR_COD_ROS_TG_NEG]]-Tabla25[[#This Row],[PAS_NUM_COR_COD_ESC_TG_NEG]]</f>
        <v>0</v>
      </c>
      <c r="CH223" s="42">
        <f>Tabla25[[#This Row],[PAS_NUM_COR_COD_ROS_TG_NEU]]-Tabla25[[#This Row],[PAS_NUM_COR_COD_ESC_TG_NEU]]</f>
        <v>-5.2631578947368418E-2</v>
      </c>
      <c r="CI223" s="42">
        <f>Tabla25[[#This Row],[PAS_NUM_COR_COD_ROS_TG_POS]]-Tabla25[[#This Row],[PAS_NUM_COR_COD_ESC_TG_POS]]</f>
        <v>-0.26315789473684209</v>
      </c>
      <c r="CJ223" s="42">
        <f>Tabla25[[#This Row],[PAS_NUM_COR_COD_ROS_TG_TOT]]-Tabla25[[#This Row],[PAS_NUM_COR_COD_ESC_TG_TOT]]</f>
        <v>-0.10344827586206898</v>
      </c>
      <c r="CK223" s="42">
        <f>Tabla25[[#This Row],[PAS_DUR_COR_COD_ROS_TG_NEG]]-Tabla25[[#This Row],[PAS_DUR_COR_COD_ESC_TG_NEG]]</f>
        <v>1410.5</v>
      </c>
      <c r="CL223" s="42">
        <f>Tabla25[[#This Row],[PAS_DUR_COR_COD_ROS_TG_NEU]]-Tabla25[[#This Row],[PAS_DUR_COR_COD_ESC_TG_NEU]]</f>
        <v>-191.16666666666669</v>
      </c>
      <c r="CM223" s="42">
        <f>Tabla25[[#This Row],[PAS_DUR_COR_COD_ROS_TG_POS]]-Tabla25[[#This Row],[PAS_DUR_COR_COD_ESC_TG_POS]]</f>
        <v>-194.60000000000002</v>
      </c>
      <c r="CN223" s="42">
        <f>Tabla25[[#This Row],[PAS_DUR_COR_COD_ROS_TG_TOT]]-Tabla25[[#This Row],[PAS_DUR_COR_COD_ESC_TG_TOT]]</f>
        <v>281.49090909090904</v>
      </c>
      <c r="CO223" s="44">
        <f>Tabla25[[#This Row],[ESC_NUM_COR_COD_ROS_TG_NEG]]-Tabla25[[#This Row],[ESC_NUM_COR_COD_ESC_TG_NEG]]</f>
        <v>-4.5</v>
      </c>
      <c r="CP223" s="44">
        <f>Tabla25[[#This Row],[ESC_NUM_COR_COD_ROS_TG_NEU]]-Tabla25[[#This Row],[ESC_NUM_COR_COD_ESC_TG_NEU]]</f>
        <v>-1</v>
      </c>
      <c r="CQ223" s="44">
        <f>Tabla25[[#This Row],[ESC_NUM_COR_COD_ROS_TG_POS]]-Tabla25[[#This Row],[ESC_NUM_COR_COD_ESC_TG_POS]]</f>
        <v>0.33333333333333348</v>
      </c>
      <c r="CR223" s="44">
        <f>Tabla25[[#This Row],[ESC_NUM_COR_COD_ROS_TG_TOT]]-Tabla25[[#This Row],[ESC_NUM_COR_COD_ESC_TG_TOT]]</f>
        <v>-1.5</v>
      </c>
      <c r="CS223" s="44">
        <f>Tabla25[[#This Row],[ESC_DUR_COR_COD_ROS_TG_NEG]]-Tabla25[[#This Row],[ESC_DUR_COR_COD_ESC_TG_NEG]]</f>
        <v>-1508.5</v>
      </c>
      <c r="CT223" s="44">
        <f>Tabla25[[#This Row],[ESC_DUR_COR_COD_ROS_TG_NEU]]-Tabla25[[#This Row],[ESC_DUR_COR_COD_ESC_TG_NEU]]</f>
        <v>-253</v>
      </c>
      <c r="CU223" s="44">
        <f>Tabla25[[#This Row],[ESC_DUR_COR_COD_ROS_TG_POS]]-Tabla25[[#This Row],[ESC_DUR_COR_COD_ESC_TG_POS]]</f>
        <v>-269.33333333333326</v>
      </c>
      <c r="CV223" s="44">
        <f>Tabla25[[#This Row],[ESC_DUR_COR_COD_ROS_TG_TOT]]-Tabla25[[#This Row],[ESC_DUR_COR_COD_ESC_TG_TOT]]</f>
        <v>-546.40000000000009</v>
      </c>
      <c r="CW223" s="47">
        <f>Tabla25[[#This Row],[ROS_NUM_COR_COD_ROS_TG_NEG]]-Tabla25[[#This Row],[ROS_NUM_COR_COD_ESC_TG_NEG]]</f>
        <v>1.375</v>
      </c>
      <c r="CX223" s="47">
        <f>Tabla25[[#This Row],[ROS_NUM_COR_COD_ROS_TG_NEU]]-Tabla25[[#This Row],[ROS_NUM_COR_COD_ESC_TG_NEU]]</f>
        <v>0.5</v>
      </c>
      <c r="CY223" s="47">
        <f>Tabla25[[#This Row],[ROS_NUM_COR_COD_ROS_TG_POS]]-Tabla25[[#This Row],[ROS_NUM_COR_COD_ESC_TG_POS]]</f>
        <v>-1.4444444444444444</v>
      </c>
      <c r="CZ223" s="47">
        <f>Tabla25[[#This Row],[ROS_NUM_COR_COD_ROS_TG_TOT]]-Tabla25[[#This Row],[ROS_NUM_COR_COD_ESC_TG_TOT]]</f>
        <v>8.0000000000000071E-2</v>
      </c>
      <c r="DA223" s="47">
        <f>Tabla25[[#This Row],[ROS_DUR_COR_COD_ROS_TG_NEG]]-Tabla25[[#This Row],[ROS_DUR_COR_COD_ESC_TG_NEG]]</f>
        <v>-377.75</v>
      </c>
      <c r="DB223" s="47">
        <f>Tabla25[[#This Row],[ROS_DUR_COR_COD_ROS_TG_NEU]]-Tabla25[[#This Row],[ROS_DUR_COR_COD_ESC_TG_NEU]]</f>
        <v>-227.34285714285716</v>
      </c>
      <c r="DC223" s="47">
        <f>Tabla25[[#This Row],[ROS_DUR_COR_COD_ROS_TG_POS]]-Tabla25[[#This Row],[ROS_DUR_COR_COD_ESC_TG_POS]]</f>
        <v>-283.83333333333348</v>
      </c>
      <c r="DD223" s="47">
        <f>Tabla25[[#This Row],[ROS_DUR_COR_COD_ROS_TG_TOT]]-Tabla25[[#This Row],[ROS_DUR_COR_COD_ESC_TG_TOT]]</f>
        <v>-272.50980392156862</v>
      </c>
      <c r="DE223" s="57">
        <v>265.85714285714283</v>
      </c>
      <c r="DF223" s="57">
        <v>263.71428571428572</v>
      </c>
      <c r="DG223" s="57">
        <v>203.66666666666666</v>
      </c>
      <c r="DH223" s="57">
        <v>254</v>
      </c>
      <c r="DI223" s="57">
        <v>230.25</v>
      </c>
      <c r="DJ223" s="57">
        <v>241.6</v>
      </c>
      <c r="DK223" s="57">
        <v>315</v>
      </c>
      <c r="DL223" s="57">
        <v>267.93333333333334</v>
      </c>
      <c r="DM223" s="57">
        <v>297.5</v>
      </c>
      <c r="DN223" s="57"/>
      <c r="DO223" s="57">
        <v>239.33333333333334</v>
      </c>
      <c r="DP223" s="57">
        <v>262.60000000000002</v>
      </c>
      <c r="DQ223" s="57">
        <v>375.5</v>
      </c>
      <c r="DR223" s="57">
        <v>253</v>
      </c>
      <c r="DS223" s="57">
        <v>239.5</v>
      </c>
      <c r="DT223" s="57">
        <v>296.60000000000002</v>
      </c>
      <c r="DU223" s="57">
        <v>252</v>
      </c>
      <c r="DV223" s="57">
        <v>247.33333333333334</v>
      </c>
      <c r="DW223" s="57">
        <v>106</v>
      </c>
      <c r="DX223" s="57">
        <v>220</v>
      </c>
      <c r="DY223" s="57">
        <v>245.75</v>
      </c>
      <c r="DZ223" s="57">
        <v>233</v>
      </c>
      <c r="EA223" s="57">
        <v>261.8</v>
      </c>
      <c r="EB223" s="57">
        <v>250.72727272727272</v>
      </c>
      <c r="EC223" s="57">
        <f>Tabla25[[#This Row],[ROS_1DU_COR_COD_ROS_TG_NEG]]-Tabla25[[#This Row],[ROS_1DU_COR_COD_ESC_TG_NEG]]</f>
        <v>35.607142857142833</v>
      </c>
      <c r="ED223" s="57">
        <f>Tabla25[[#This Row],[ROS_1DU_COR_COD_ROS_TG_NEU]]-Tabla25[[#This Row],[ROS_1DU_COR_COD_ESC_TG_NEU]]</f>
        <v>22.114285714285728</v>
      </c>
      <c r="EE223" s="57">
        <f>Tabla25[[#This Row],[ROS_1DU_COR_COD_ROS_TG_POS]]-Tabla25[[#This Row],[ROS_1DU_COR_COD_ESC_TG_POS]]</f>
        <v>-111.33333333333334</v>
      </c>
      <c r="EF223" s="57">
        <f>Tabla25[[#This Row],[ROS_1DU_COR_COD_ROS_TG_TOT]]-Tabla25[[#This Row],[ROS_1DU_COR_COD_ESC_TG_TOT]]</f>
        <v>-13.933333333333337</v>
      </c>
      <c r="EG223" s="57">
        <f>Tabla25[[#This Row],[ESC_1DU_COR_COD_ROS_TG_NEG]]-Tabla25[[#This Row],[ESC_1DU_COR_COD_ESC_TG_NEG]]</f>
        <v>-78</v>
      </c>
      <c r="EH223" s="57">
        <f>Tabla25[[#This Row],[ESC_1DU_COR_COD_ROS_TG_NEU]]-Tabla25[[#This Row],[ESC_1DU_COR_COD_ESC_TG_NEU]]</f>
        <v>-253</v>
      </c>
      <c r="EI223" s="57">
        <f>Tabla25[[#This Row],[ESC_1DU_COR_COD_ROS_TG_POS]]-Tabla25[[#This Row],[ESC_1DU_COR_COD_ESC_TG_POS]]</f>
        <v>-0.16666666666665719</v>
      </c>
      <c r="EJ223" s="57">
        <f>Tabla25[[#This Row],[ESC_1DU_COR_COD_ROS_TG_TOT]]-Tabla25[[#This Row],[ESC_1DU_COR_COD_ESC_TG_TOT]]</f>
        <v>-34</v>
      </c>
      <c r="EK223" s="57">
        <f>Tabla25[[#This Row],[PAS_1DU_COR_COD_ROS_TG_NEG]]-Tabla25[[#This Row],[PAS_1DU_COR_COD_ESC_TG_NEG]]</f>
        <v>6.25</v>
      </c>
      <c r="EL223" s="57">
        <f>Tabla25[[#This Row],[PAS_1DU_COR_COD_ROS_TG_NEU]]-Tabla25[[#This Row],[PAS_1DU_COR_COD_ESC_TG_NEU]]</f>
        <v>14.333333333333343</v>
      </c>
      <c r="EM223" s="57">
        <f>Tabla25[[#This Row],[PAS_1DU_COR_COD_ROS_TG_POS]]-Tabla25[[#This Row],[PAS_1DU_COR_COD_ESC_TG_POS]]</f>
        <v>-155.80000000000001</v>
      </c>
      <c r="EN223" s="57">
        <f>Tabla25[[#This Row],[PAS_1DU_COR_COD_ROS_TG_TOT]]-Tabla25[[#This Row],[PAS_1DU_COR_COD_ESC_TG_TOT]]</f>
        <v>-30.72727272727272</v>
      </c>
    </row>
    <row r="224" spans="1:144" x14ac:dyDescent="0.3">
      <c r="A224" s="2" t="s">
        <v>221</v>
      </c>
      <c r="B224" s="2">
        <v>60</v>
      </c>
      <c r="C224" s="2">
        <v>2</v>
      </c>
      <c r="D224" s="2">
        <v>62</v>
      </c>
      <c r="E224" s="19">
        <v>4.0999999999999996</v>
      </c>
      <c r="F224" s="19">
        <v>784.2</v>
      </c>
      <c r="G224" s="19">
        <v>5</v>
      </c>
      <c r="H224" s="19">
        <v>1001.7222222222222</v>
      </c>
      <c r="I224" s="19">
        <v>4.75</v>
      </c>
      <c r="J224" s="19">
        <v>959.05</v>
      </c>
      <c r="K224" s="19">
        <v>4.6166666666666663</v>
      </c>
      <c r="L224" s="19">
        <v>912</v>
      </c>
      <c r="M224" s="21">
        <v>4.55</v>
      </c>
      <c r="N224" s="21">
        <v>934.52631578947364</v>
      </c>
      <c r="O224" s="21">
        <v>4.2</v>
      </c>
      <c r="P224" s="21">
        <v>803.35</v>
      </c>
      <c r="Q224" s="21">
        <v>4.0999999999999996</v>
      </c>
      <c r="R224" s="21">
        <v>788.6</v>
      </c>
      <c r="S224" s="21">
        <v>4.2833333333333332</v>
      </c>
      <c r="T224" s="21">
        <v>840.59322033898309</v>
      </c>
      <c r="U224" s="22">
        <v>6.1</v>
      </c>
      <c r="V224" s="22">
        <v>1370.5555555555557</v>
      </c>
      <c r="W224" s="22">
        <v>6.1111111111111107</v>
      </c>
      <c r="X224" s="22">
        <v>1262.3333333333333</v>
      </c>
      <c r="Y224" s="22">
        <v>6.125</v>
      </c>
      <c r="Z224" s="22">
        <v>1431</v>
      </c>
      <c r="AA224" s="22">
        <v>6.1111111111111107</v>
      </c>
      <c r="AB224" s="22">
        <v>1348.52</v>
      </c>
      <c r="AC224" s="24">
        <v>1.2</v>
      </c>
      <c r="AD224" s="24">
        <v>1259</v>
      </c>
      <c r="AE224" s="24">
        <v>2</v>
      </c>
      <c r="AF224" s="24">
        <v>661</v>
      </c>
      <c r="AG224" s="24">
        <v>2.875</v>
      </c>
      <c r="AH224" s="24">
        <v>531</v>
      </c>
      <c r="AI224" s="24">
        <v>1.962962962962963</v>
      </c>
      <c r="AJ224" s="24">
        <v>670.75</v>
      </c>
      <c r="AK224" s="26">
        <v>1.625</v>
      </c>
      <c r="AL224" s="26">
        <v>1219.3333333333333</v>
      </c>
      <c r="AM224" s="26">
        <v>3.3</v>
      </c>
      <c r="AN224" s="26">
        <v>785.44444444444446</v>
      </c>
      <c r="AO224" s="26">
        <v>2.1</v>
      </c>
      <c r="AP224" s="26">
        <v>736</v>
      </c>
      <c r="AQ224" s="26">
        <v>2.3928571428571428</v>
      </c>
      <c r="AR224" s="26">
        <v>841.27777777777783</v>
      </c>
      <c r="AS224" s="28">
        <v>4.25</v>
      </c>
      <c r="AT224" s="28">
        <v>1045.7142857142858</v>
      </c>
      <c r="AU224" s="28">
        <v>3.8</v>
      </c>
      <c r="AV224" s="28">
        <v>841.875</v>
      </c>
      <c r="AW224" s="28">
        <v>2.6</v>
      </c>
      <c r="AX224" s="28">
        <v>675.71428571428567</v>
      </c>
      <c r="AY224" s="28">
        <v>3.5</v>
      </c>
      <c r="AZ224" s="28">
        <v>853.86363636363637</v>
      </c>
      <c r="BA224" s="33">
        <f>Tabla25[[#This Row],[ROS_NUM_COR_COD_ROS_TG_NEG]]-Tabla25[[#This Row],[PAS_NUM_COR_COD_ROS_TG_NEG]]</f>
        <v>-0.29999999999999982</v>
      </c>
      <c r="BB224" s="33">
        <f>Tabla25[[#This Row],[ROS_DUR_COR_COD_ROS_TG_NEG]]-Tabla25[[#This Row],[PAS_DUR_COR_COD_ROS_TG_NEG]]</f>
        <v>111.18796992481214</v>
      </c>
      <c r="BC224" s="33">
        <f>Tabla25[[#This Row],[ROS_NUM_COR_COD_ROS_TG_NEU]]-Tabla25[[#This Row],[PAS_NUM_COR_COD_ROS_TG_NEU]]</f>
        <v>-0.40000000000000036</v>
      </c>
      <c r="BD224" s="33">
        <f>Tabla25[[#This Row],[ROS_DUR_COR_COD_ROS_TG_NEU]]-Tabla25[[#This Row],[PAS_DUR_COR_COD_ROS_TG_NEU]]</f>
        <v>38.524999999999977</v>
      </c>
      <c r="BE224" s="33">
        <f>Tabla25[[#This Row],[ROS_NUM_COR_COD_ROS_TG_POS]]-Tabla25[[#This Row],[PAS_NUM_COR_COD_ROS_TG_POS]]</f>
        <v>-1.4999999999999996</v>
      </c>
      <c r="BF224" s="33">
        <f>Tabla25[[#This Row],[ROS_DUR_COR_COD_ROS_TG_POS]]-Tabla25[[#This Row],[PAS_DUR_COR_COD_ROS_TG_POS]]</f>
        <v>-112.88571428571436</v>
      </c>
      <c r="BG224" s="33">
        <f>Tabla25[[#This Row],[ROS_NUM_COR_COD_ROS_TG_TOT]]-Tabla25[[#This Row],[PAS_NUM_COR_COD_ROS_TG_TOT]]</f>
        <v>-0.78333333333333321</v>
      </c>
      <c r="BH224" s="33">
        <f>Tabla25[[#This Row],[ROS_DUR_COR_COD_ROS_TG_TOT]]-Tabla25[[#This Row],[PAS_DUR_COR_COD_ROS_TG_TOT]]</f>
        <v>13.270416024653287</v>
      </c>
      <c r="BI224" s="30">
        <f>Tabla25[[#This Row],[ROS_NUM_COR_COD_ESC_TG_NEG]]-Tabla25[[#This Row],[PAS_NUM_COR_COD_ESC_TG_NEG]]</f>
        <v>-2.4749999999999996</v>
      </c>
      <c r="BJ224" s="30">
        <f>Tabla25[[#This Row],[ROS_DUR_COR_COD_ESC_TG_NEG]]-Tabla25[[#This Row],[PAS_DUR_COR_COD_ESC_TG_NEG]]</f>
        <v>435.13333333333321</v>
      </c>
      <c r="BK224" s="30">
        <f>Tabla25[[#This Row],[ROS_NUM_COR_COD_ESC_TG_NEU]]-Tabla25[[#This Row],[PAS_NUM_COR_COD_ESC_TG_NEU]]</f>
        <v>-1.7000000000000002</v>
      </c>
      <c r="BL224" s="30">
        <f>Tabla25[[#This Row],[ROS_DUR_COR_COD_ESC_TG_NEU]]-Tabla25[[#This Row],[PAS_DUR_COR_COD_ESC_TG_NEU]]</f>
        <v>-216.27777777777771</v>
      </c>
      <c r="BM224" s="30">
        <f>Tabla25[[#This Row],[ROS_NUM_COR_COD_ESC_TG_POS]]-Tabla25[[#This Row],[PAS_NUM_COR_COD_ESC_TG_POS]]</f>
        <v>-2.65</v>
      </c>
      <c r="BN224" s="30">
        <f>Tabla25[[#This Row],[ROS_DUR_COR_COD_ESC_TG_POS]]-Tabla25[[#This Row],[PAS_DUR_COR_COD_ESC_TG_POS]]</f>
        <v>-223.04999999999995</v>
      </c>
      <c r="BO224" s="30">
        <f>Tabla25[[#This Row],[ROS_NUM_COR_COD_ESC_TG_TOT]]-Tabla25[[#This Row],[PAS_NUM_COR_COD_ESC_TG_TOT]]</f>
        <v>-2.2238095238095235</v>
      </c>
      <c r="BP224" s="30">
        <f>Tabla25[[#This Row],[ROS_DUR_COR_COD_ESC_TG_TOT]]-Tabla25[[#This Row],[PAS_DUR_COR_COD_ESC_TG_TOT]]</f>
        <v>-70.722222222222172</v>
      </c>
      <c r="BQ224" s="36">
        <f>Tabla25[[#This Row],[PAS_NUM_COR_COD_ROS_TG_NEG]]-Tabla25[[#This Row],[ESC_NUM_COR_COD_ROS_TG_NEG]]</f>
        <v>3.3499999999999996</v>
      </c>
      <c r="BR224" s="36">
        <f>Tabla25[[#This Row],[PAS_DUR_COR_COD_ROS_TG_NEG]]-Tabla25[[#This Row],[ESC_DUR_COR_COD_ROS_TG_NEG]]</f>
        <v>-324.47368421052636</v>
      </c>
      <c r="BS224" s="36">
        <f>Tabla25[[#This Row],[PAS_NUM_COR_COD_ROS_TG_NEU]]-Tabla25[[#This Row],[ESC_NUM_COR_COD_ROS_TG_NEU]]</f>
        <v>2.2000000000000002</v>
      </c>
      <c r="BT224" s="36">
        <f>Tabla25[[#This Row],[PAS_DUR_COR_COD_ROS_TG_NEU]]-Tabla25[[#This Row],[ESC_DUR_COR_COD_ROS_TG_NEU]]</f>
        <v>142.35000000000002</v>
      </c>
      <c r="BU224" s="36">
        <f>Tabla25[[#This Row],[PAS_NUM_COR_COD_ROS_TG_POS]]-Tabla25[[#This Row],[ESC_NUM_COR_COD_ROS_TG_POS]]</f>
        <v>1.2249999999999996</v>
      </c>
      <c r="BV224" s="36">
        <f>Tabla25[[#This Row],[PAS_DUR_COR_COD_ROS_TG_POS]]-Tabla25[[#This Row],[ESC_DUR_COR_COD_ROS_TG_POS]]</f>
        <v>257.60000000000002</v>
      </c>
      <c r="BW224" s="36">
        <f>Tabla25[[#This Row],[PAS_NUM_COR_COD_ROS_TG_TOT]]-Tabla25[[#This Row],[ESC_NUM_COR_COD_ROS_TG_TOT]]</f>
        <v>2.3203703703703704</v>
      </c>
      <c r="BX224" s="36">
        <f>Tabla25[[#This Row],[PAS_DUR_COR_COD_ROS_TG_TOT]]-Tabla25[[#This Row],[ESC_DUR_COR_COD_ROS_TG_TOT]]</f>
        <v>169.84322033898309</v>
      </c>
      <c r="BY224" s="39">
        <f>Tabla25[[#This Row],[PAS_NUM_COR_COD_ESC_TG_NEG]]-Tabla25[[#This Row],[ESC_NUM_COR_COD_ESC_TG_NEG]]</f>
        <v>-2</v>
      </c>
      <c r="BZ224" s="39">
        <f>Tabla25[[#This Row],[PAS_DUR_COR_COD_ESC_TG_NEG]]-Tabla25[[#This Row],[ESC_DUR_COR_COD_ESC_TG_NEG]]</f>
        <v>-586.35555555555561</v>
      </c>
      <c r="CA224" s="39">
        <f>Tabla25[[#This Row],[PAS_NUM_COR_COD_ESC_TG_NEU]]-Tabla25[[#This Row],[ESC_NUM_COR_COD_ESC_TG_NEU]]</f>
        <v>-1.1111111111111107</v>
      </c>
      <c r="CB224" s="39">
        <f>Tabla25[[#This Row],[PAS_DUR_COR_COD_ESC_TG_NEU]]-Tabla25[[#This Row],[ESC_DUR_COR_COD_ESC_TG_NEU]]</f>
        <v>-260.61111111111109</v>
      </c>
      <c r="CC224" s="39">
        <f>Tabla25[[#This Row],[PAS_NUM_COR_COD_ESC_TG_POS]]-Tabla25[[#This Row],[ESC_NUM_COR_COD_ESC_TG_POS]]</f>
        <v>-1.375</v>
      </c>
      <c r="CD224" s="39">
        <f>Tabla25[[#This Row],[PAS_DUR_COR_COD_ESC_TG_POS]]-Tabla25[[#This Row],[ESC_DUR_COR_COD_ESC_TG_POS]]</f>
        <v>-471.95000000000005</v>
      </c>
      <c r="CE224" s="39">
        <f>Tabla25[[#This Row],[PAS_NUM_COR_COD_ESC_TG_TOT]]-Tabla25[[#This Row],[ESC_NUM_COR_COD_ESC_TG_TOT]]</f>
        <v>-1.4944444444444445</v>
      </c>
      <c r="CF224" s="39">
        <f>Tabla25[[#This Row],[PAS_DUR_COR_COD_ESC_TG_TOT]]-Tabla25[[#This Row],[ESC_DUR_COR_COD_ESC_TG_TOT]]</f>
        <v>-436.52</v>
      </c>
      <c r="CG224" s="42">
        <f>Tabla25[[#This Row],[PAS_NUM_COR_COD_ROS_TG_NEG]]-Tabla25[[#This Row],[PAS_NUM_COR_COD_ESC_TG_NEG]]</f>
        <v>0.45000000000000018</v>
      </c>
      <c r="CH224" s="42">
        <f>Tabla25[[#This Row],[PAS_NUM_COR_COD_ROS_TG_NEU]]-Tabla25[[#This Row],[PAS_NUM_COR_COD_ESC_TG_NEU]]</f>
        <v>-0.79999999999999982</v>
      </c>
      <c r="CI224" s="42">
        <f>Tabla25[[#This Row],[PAS_NUM_COR_COD_ROS_TG_POS]]-Tabla25[[#This Row],[PAS_NUM_COR_COD_ESC_TG_POS]]</f>
        <v>-0.65000000000000036</v>
      </c>
      <c r="CJ224" s="42">
        <f>Tabla25[[#This Row],[PAS_NUM_COR_COD_ROS_TG_TOT]]-Tabla25[[#This Row],[PAS_NUM_COR_COD_ESC_TG_TOT]]</f>
        <v>-0.33333333333333304</v>
      </c>
      <c r="CK224" s="42">
        <f>Tabla25[[#This Row],[PAS_DUR_COR_COD_ROS_TG_NEG]]-Tabla25[[#This Row],[PAS_DUR_COR_COD_ESC_TG_NEG]]</f>
        <v>150.3263157894736</v>
      </c>
      <c r="CL224" s="42">
        <f>Tabla25[[#This Row],[PAS_DUR_COR_COD_ROS_TG_NEU]]-Tabla25[[#This Row],[PAS_DUR_COR_COD_ESC_TG_NEU]]</f>
        <v>-198.37222222222215</v>
      </c>
      <c r="CM224" s="42">
        <f>Tabla25[[#This Row],[PAS_DUR_COR_COD_ROS_TG_POS]]-Tabla25[[#This Row],[PAS_DUR_COR_COD_ESC_TG_POS]]</f>
        <v>-170.44999999999993</v>
      </c>
      <c r="CN224" s="42">
        <f>Tabla25[[#This Row],[PAS_DUR_COR_COD_ROS_TG_TOT]]-Tabla25[[#This Row],[PAS_DUR_COR_COD_ESC_TG_TOT]]</f>
        <v>-71.406779661016913</v>
      </c>
      <c r="CO224" s="44">
        <f>Tabla25[[#This Row],[ESC_NUM_COR_COD_ROS_TG_NEG]]-Tabla25[[#This Row],[ESC_NUM_COR_COD_ESC_TG_NEG]]</f>
        <v>-4.8999999999999995</v>
      </c>
      <c r="CP224" s="44">
        <f>Tabla25[[#This Row],[ESC_NUM_COR_COD_ROS_TG_NEU]]-Tabla25[[#This Row],[ESC_NUM_COR_COD_ESC_TG_NEU]]</f>
        <v>-4.1111111111111107</v>
      </c>
      <c r="CQ224" s="44">
        <f>Tabla25[[#This Row],[ESC_NUM_COR_COD_ROS_TG_POS]]-Tabla25[[#This Row],[ESC_NUM_COR_COD_ESC_TG_POS]]</f>
        <v>-3.25</v>
      </c>
      <c r="CR224" s="44">
        <f>Tabla25[[#This Row],[ESC_NUM_COR_COD_ROS_TG_TOT]]-Tabla25[[#This Row],[ESC_NUM_COR_COD_ESC_TG_TOT]]</f>
        <v>-4.1481481481481479</v>
      </c>
      <c r="CS224" s="44">
        <f>Tabla25[[#This Row],[ESC_DUR_COR_COD_ROS_TG_NEG]]-Tabla25[[#This Row],[ESC_DUR_COR_COD_ESC_TG_NEG]]</f>
        <v>-111.55555555555566</v>
      </c>
      <c r="CT224" s="44">
        <f>Tabla25[[#This Row],[ESC_DUR_COR_COD_ROS_TG_NEU]]-Tabla25[[#This Row],[ESC_DUR_COR_COD_ESC_TG_NEU]]</f>
        <v>-601.33333333333326</v>
      </c>
      <c r="CU224" s="44">
        <f>Tabla25[[#This Row],[ESC_DUR_COR_COD_ROS_TG_POS]]-Tabla25[[#This Row],[ESC_DUR_COR_COD_ESC_TG_POS]]</f>
        <v>-900</v>
      </c>
      <c r="CV224" s="44">
        <f>Tabla25[[#This Row],[ESC_DUR_COR_COD_ROS_TG_TOT]]-Tabla25[[#This Row],[ESC_DUR_COR_COD_ESC_TG_TOT]]</f>
        <v>-677.77</v>
      </c>
      <c r="CW224" s="47">
        <f>Tabla25[[#This Row],[ROS_NUM_COR_COD_ROS_TG_NEG]]-Tabla25[[#This Row],[ROS_NUM_COR_COD_ESC_TG_NEG]]</f>
        <v>2.625</v>
      </c>
      <c r="CX224" s="47">
        <f>Tabla25[[#This Row],[ROS_NUM_COR_COD_ROS_TG_NEU]]-Tabla25[[#This Row],[ROS_NUM_COR_COD_ESC_TG_NEU]]</f>
        <v>0.5</v>
      </c>
      <c r="CY224" s="47">
        <f>Tabla25[[#This Row],[ROS_NUM_COR_COD_ROS_TG_POS]]-Tabla25[[#This Row],[ROS_NUM_COR_COD_ESC_TG_POS]]</f>
        <v>0.5</v>
      </c>
      <c r="CZ224" s="47">
        <f>Tabla25[[#This Row],[ROS_NUM_COR_COD_ROS_TG_TOT]]-Tabla25[[#This Row],[ROS_NUM_COR_COD_ESC_TG_TOT]]</f>
        <v>1.1071428571428572</v>
      </c>
      <c r="DA224" s="47">
        <f>Tabla25[[#This Row],[ROS_DUR_COR_COD_ROS_TG_NEG]]-Tabla25[[#This Row],[ROS_DUR_COR_COD_ESC_TG_NEG]]</f>
        <v>-173.61904761904748</v>
      </c>
      <c r="DB224" s="47">
        <f>Tabla25[[#This Row],[ROS_DUR_COR_COD_ROS_TG_NEU]]-Tabla25[[#This Row],[ROS_DUR_COR_COD_ESC_TG_NEU]]</f>
        <v>56.430555555555543</v>
      </c>
      <c r="DC224" s="47">
        <f>Tabla25[[#This Row],[ROS_DUR_COR_COD_ROS_TG_POS]]-Tabla25[[#This Row],[ROS_DUR_COR_COD_ESC_TG_POS]]</f>
        <v>-60.285714285714334</v>
      </c>
      <c r="DD224" s="47">
        <f>Tabla25[[#This Row],[ROS_DUR_COR_COD_ROS_TG_TOT]]-Tabla25[[#This Row],[ROS_DUR_COR_COD_ESC_TG_TOT]]</f>
        <v>12.585858585858546</v>
      </c>
      <c r="DE224" s="57">
        <v>220.57142857142858</v>
      </c>
      <c r="DF224" s="57">
        <v>213.125</v>
      </c>
      <c r="DG224" s="57">
        <v>179.42857142857142</v>
      </c>
      <c r="DH224" s="57">
        <v>204.77272727272728</v>
      </c>
      <c r="DI224" s="57">
        <v>246.66666666666666</v>
      </c>
      <c r="DJ224" s="57">
        <v>172.88888888888889</v>
      </c>
      <c r="DK224" s="57">
        <v>241.33333333333334</v>
      </c>
      <c r="DL224" s="57">
        <v>208</v>
      </c>
      <c r="DM224" s="57">
        <v>300</v>
      </c>
      <c r="DN224" s="57">
        <v>205.5</v>
      </c>
      <c r="DO224" s="57">
        <v>182.375</v>
      </c>
      <c r="DP224" s="57">
        <v>205.75</v>
      </c>
      <c r="DQ224" s="57">
        <v>191.11111111111111</v>
      </c>
      <c r="DR224" s="57">
        <v>242.66666666666666</v>
      </c>
      <c r="DS224" s="57">
        <v>240.42857142857142</v>
      </c>
      <c r="DT224" s="57">
        <v>223.48</v>
      </c>
      <c r="DU224" s="57">
        <v>205</v>
      </c>
      <c r="DV224" s="57">
        <v>199.4</v>
      </c>
      <c r="DW224" s="57">
        <v>227.3</v>
      </c>
      <c r="DX224" s="57">
        <v>210.66101694915255</v>
      </c>
      <c r="DY224" s="57">
        <v>216.55</v>
      </c>
      <c r="DZ224" s="57">
        <v>230.05555555555554</v>
      </c>
      <c r="EA224" s="57">
        <v>172.6</v>
      </c>
      <c r="EB224" s="57">
        <v>205.58620689655172</v>
      </c>
      <c r="EC224" s="57">
        <f>Tabla25[[#This Row],[ROS_1DU_COR_COD_ROS_TG_NEG]]-Tabla25[[#This Row],[ROS_1DU_COR_COD_ESC_TG_NEG]]</f>
        <v>-26.095238095238074</v>
      </c>
      <c r="ED224" s="57">
        <f>Tabla25[[#This Row],[ROS_1DU_COR_COD_ROS_TG_NEU]]-Tabla25[[#This Row],[ROS_1DU_COR_COD_ESC_TG_NEU]]</f>
        <v>40.236111111111114</v>
      </c>
      <c r="EE224" s="57">
        <f>Tabla25[[#This Row],[ROS_1DU_COR_COD_ROS_TG_POS]]-Tabla25[[#This Row],[ROS_1DU_COR_COD_ESC_TG_POS]]</f>
        <v>-61.904761904761926</v>
      </c>
      <c r="EF224" s="57">
        <f>Tabla25[[#This Row],[ROS_1DU_COR_COD_ROS_TG_TOT]]-Tabla25[[#This Row],[ROS_1DU_COR_COD_ESC_TG_TOT]]</f>
        <v>-3.2272727272727195</v>
      </c>
      <c r="EG224" s="57">
        <f>Tabla25[[#This Row],[ESC_1DU_COR_COD_ROS_TG_NEG]]-Tabla25[[#This Row],[ESC_1DU_COR_COD_ESC_TG_NEG]]</f>
        <v>108.88888888888889</v>
      </c>
      <c r="EH224" s="57">
        <f>Tabla25[[#This Row],[ESC_1DU_COR_COD_ROS_TG_NEU]]-Tabla25[[#This Row],[ESC_1DU_COR_COD_ESC_TG_NEU]]</f>
        <v>-37.166666666666657</v>
      </c>
      <c r="EI224" s="57">
        <f>Tabla25[[#This Row],[ESC_1DU_COR_COD_ROS_TG_POS]]-Tabla25[[#This Row],[ESC_1DU_COR_COD_ESC_TG_POS]]</f>
        <v>-58.053571428571416</v>
      </c>
      <c r="EJ224" s="57">
        <f>Tabla25[[#This Row],[ESC_1DU_COR_COD_ROS_TG_TOT]]-Tabla25[[#This Row],[ESC_1DU_COR_COD_ESC_TG_TOT]]</f>
        <v>-17.72999999999999</v>
      </c>
      <c r="EK224" s="57">
        <f>Tabla25[[#This Row],[PAS_1DU_COR_COD_ROS_TG_NEG]]-Tabla25[[#This Row],[PAS_1DU_COR_COD_ESC_TG_NEG]]</f>
        <v>-11.550000000000011</v>
      </c>
      <c r="EL224" s="57">
        <f>Tabla25[[#This Row],[PAS_1DU_COR_COD_ROS_TG_NEU]]-Tabla25[[#This Row],[PAS_1DU_COR_COD_ESC_TG_NEU]]</f>
        <v>-30.655555555555537</v>
      </c>
      <c r="EM224" s="57">
        <f>Tabla25[[#This Row],[PAS_1DU_COR_COD_ROS_TG_POS]]-Tabla25[[#This Row],[PAS_1DU_COR_COD_ESC_TG_POS]]</f>
        <v>54.700000000000017</v>
      </c>
      <c r="EN224" s="57">
        <f>Tabla25[[#This Row],[PAS_1DU_COR_COD_ROS_TG_TOT]]-Tabla25[[#This Row],[PAS_1DU_COR_COD_ESC_TG_TOT]]</f>
        <v>5.0748100526008386</v>
      </c>
    </row>
    <row r="225" spans="1:144" x14ac:dyDescent="0.3">
      <c r="A225" s="2" t="s">
        <v>222</v>
      </c>
      <c r="B225" s="2">
        <v>60</v>
      </c>
      <c r="C225" s="2">
        <v>2</v>
      </c>
      <c r="D225" s="2">
        <v>64</v>
      </c>
      <c r="E225" s="19">
        <v>2.6111111111111112</v>
      </c>
      <c r="F225" s="19">
        <v>644.93333333333328</v>
      </c>
      <c r="G225" s="19">
        <v>2.6111111111111112</v>
      </c>
      <c r="H225" s="19">
        <v>683.84615384615381</v>
      </c>
      <c r="I225" s="19">
        <v>2.736842105263158</v>
      </c>
      <c r="J225" s="19">
        <v>677.5</v>
      </c>
      <c r="K225" s="19">
        <v>2.6545454545454548</v>
      </c>
      <c r="L225" s="19">
        <v>668.27272727272725</v>
      </c>
      <c r="M225" s="21">
        <v>2.5</v>
      </c>
      <c r="N225" s="21">
        <v>1078.5999999999999</v>
      </c>
      <c r="O225" s="21">
        <v>2.7777777777777777</v>
      </c>
      <c r="P225" s="21">
        <v>841.21428571428567</v>
      </c>
      <c r="Q225" s="21">
        <v>2.8421052631578947</v>
      </c>
      <c r="R225" s="21">
        <v>736.35294117647061</v>
      </c>
      <c r="S225" s="21">
        <v>2.709090909090909</v>
      </c>
      <c r="T225" s="21">
        <v>855.63414634146341</v>
      </c>
      <c r="U225" s="22">
        <v>5.2222222222222223</v>
      </c>
      <c r="V225" s="22">
        <v>1736.375</v>
      </c>
      <c r="W225" s="22">
        <v>4.5999999999999996</v>
      </c>
      <c r="X225" s="22">
        <v>1199.4000000000001</v>
      </c>
      <c r="Y225" s="22">
        <v>4.5555555555555554</v>
      </c>
      <c r="Z225" s="22">
        <v>1399.1111111111111</v>
      </c>
      <c r="AA225" s="22">
        <v>4.7857142857142856</v>
      </c>
      <c r="AB225" s="22">
        <v>1425.0740740740741</v>
      </c>
      <c r="AC225" s="24">
        <v>0.88888888888888884</v>
      </c>
      <c r="AD225" s="24">
        <v>488</v>
      </c>
      <c r="AE225" s="24">
        <v>1.8</v>
      </c>
      <c r="AF225" s="24">
        <v>794.66666666666663</v>
      </c>
      <c r="AG225" s="24">
        <v>1.7777777777777777</v>
      </c>
      <c r="AH225" s="24">
        <v>747.66666666666663</v>
      </c>
      <c r="AI225" s="24">
        <v>1.5</v>
      </c>
      <c r="AJ225" s="24">
        <v>700.375</v>
      </c>
      <c r="AK225" s="26">
        <v>1.7777777777777777</v>
      </c>
      <c r="AL225" s="26">
        <v>619.14285714285711</v>
      </c>
      <c r="AM225" s="26">
        <v>1.1000000000000001</v>
      </c>
      <c r="AN225" s="26">
        <v>413.2</v>
      </c>
      <c r="AO225" s="26">
        <v>3.2222222222222223</v>
      </c>
      <c r="AP225" s="26">
        <v>1030.2857142857142</v>
      </c>
      <c r="AQ225" s="26">
        <v>2</v>
      </c>
      <c r="AR225" s="26">
        <v>716.42105263157896</v>
      </c>
      <c r="AS225" s="28">
        <v>3.6666666666666665</v>
      </c>
      <c r="AT225" s="28">
        <v>1242</v>
      </c>
      <c r="AU225" s="28">
        <v>4.2</v>
      </c>
      <c r="AV225" s="28">
        <v>1814.1428571428571</v>
      </c>
      <c r="AW225" s="28">
        <v>4</v>
      </c>
      <c r="AX225" s="28">
        <v>1079.5555555555557</v>
      </c>
      <c r="AY225" s="28">
        <v>3.9642857142857144</v>
      </c>
      <c r="AZ225" s="28">
        <v>1347.9583333333333</v>
      </c>
      <c r="BA225" s="33">
        <f>Tabla25[[#This Row],[ROS_NUM_COR_COD_ROS_TG_NEG]]-Tabla25[[#This Row],[PAS_NUM_COR_COD_ROS_TG_NEG]]</f>
        <v>1.1666666666666665</v>
      </c>
      <c r="BB225" s="33">
        <f>Tabla25[[#This Row],[ROS_DUR_COR_COD_ROS_TG_NEG]]-Tabla25[[#This Row],[PAS_DUR_COR_COD_ROS_TG_NEG]]</f>
        <v>163.40000000000009</v>
      </c>
      <c r="BC225" s="33">
        <f>Tabla25[[#This Row],[ROS_NUM_COR_COD_ROS_TG_NEU]]-Tabla25[[#This Row],[PAS_NUM_COR_COD_ROS_TG_NEU]]</f>
        <v>1.4222222222222225</v>
      </c>
      <c r="BD225" s="33">
        <f>Tabla25[[#This Row],[ROS_DUR_COR_COD_ROS_TG_NEU]]-Tabla25[[#This Row],[PAS_DUR_COR_COD_ROS_TG_NEU]]</f>
        <v>972.92857142857144</v>
      </c>
      <c r="BE225" s="33">
        <f>Tabla25[[#This Row],[ROS_NUM_COR_COD_ROS_TG_POS]]-Tabla25[[#This Row],[PAS_NUM_COR_COD_ROS_TG_POS]]</f>
        <v>1.1578947368421053</v>
      </c>
      <c r="BF225" s="33">
        <f>Tabla25[[#This Row],[ROS_DUR_COR_COD_ROS_TG_POS]]-Tabla25[[#This Row],[PAS_DUR_COR_COD_ROS_TG_POS]]</f>
        <v>343.20261437908505</v>
      </c>
      <c r="BG225" s="33">
        <f>Tabla25[[#This Row],[ROS_NUM_COR_COD_ROS_TG_TOT]]-Tabla25[[#This Row],[PAS_NUM_COR_COD_ROS_TG_TOT]]</f>
        <v>1.2551948051948054</v>
      </c>
      <c r="BH225" s="33">
        <f>Tabla25[[#This Row],[ROS_DUR_COR_COD_ROS_TG_TOT]]-Tabla25[[#This Row],[PAS_DUR_COR_COD_ROS_TG_TOT]]</f>
        <v>492.32418699186985</v>
      </c>
      <c r="BI225" s="30">
        <f>Tabla25[[#This Row],[ROS_NUM_COR_COD_ESC_TG_NEG]]-Tabla25[[#This Row],[PAS_NUM_COR_COD_ESC_TG_NEG]]</f>
        <v>-0.83333333333333348</v>
      </c>
      <c r="BJ225" s="30">
        <f>Tabla25[[#This Row],[ROS_DUR_COR_COD_ESC_TG_NEG]]-Tabla25[[#This Row],[PAS_DUR_COR_COD_ESC_TG_NEG]]</f>
        <v>-25.79047619047617</v>
      </c>
      <c r="BK225" s="30">
        <f>Tabla25[[#This Row],[ROS_NUM_COR_COD_ESC_TG_NEU]]-Tabla25[[#This Row],[PAS_NUM_COR_COD_ESC_TG_NEU]]</f>
        <v>-1.5111111111111111</v>
      </c>
      <c r="BL225" s="30">
        <f>Tabla25[[#This Row],[ROS_DUR_COR_COD_ESC_TG_NEU]]-Tabla25[[#This Row],[PAS_DUR_COR_COD_ESC_TG_NEU]]</f>
        <v>-270.64615384615382</v>
      </c>
      <c r="BM225" s="30">
        <f>Tabla25[[#This Row],[ROS_NUM_COR_COD_ESC_TG_POS]]-Tabla25[[#This Row],[PAS_NUM_COR_COD_ESC_TG_POS]]</f>
        <v>0.48538011695906436</v>
      </c>
      <c r="BN225" s="30">
        <f>Tabla25[[#This Row],[ROS_DUR_COR_COD_ESC_TG_POS]]-Tabla25[[#This Row],[PAS_DUR_COR_COD_ESC_TG_POS]]</f>
        <v>352.78571428571422</v>
      </c>
      <c r="BO225" s="30">
        <f>Tabla25[[#This Row],[ROS_NUM_COR_COD_ESC_TG_TOT]]-Tabla25[[#This Row],[PAS_NUM_COR_COD_ESC_TG_TOT]]</f>
        <v>-0.65454545454545476</v>
      </c>
      <c r="BP225" s="30">
        <f>Tabla25[[#This Row],[ROS_DUR_COR_COD_ESC_TG_TOT]]-Tabla25[[#This Row],[PAS_DUR_COR_COD_ESC_TG_TOT]]</f>
        <v>48.148325358851707</v>
      </c>
      <c r="BQ225" s="36">
        <f>Tabla25[[#This Row],[PAS_NUM_COR_COD_ROS_TG_NEG]]-Tabla25[[#This Row],[ESC_NUM_COR_COD_ROS_TG_NEG]]</f>
        <v>1.6111111111111112</v>
      </c>
      <c r="BR225" s="36">
        <f>Tabla25[[#This Row],[PAS_DUR_COR_COD_ROS_TG_NEG]]-Tabla25[[#This Row],[ESC_DUR_COR_COD_ROS_TG_NEG]]</f>
        <v>590.59999999999991</v>
      </c>
      <c r="BS225" s="36">
        <f>Tabla25[[#This Row],[PAS_NUM_COR_COD_ROS_TG_NEU]]-Tabla25[[#This Row],[ESC_NUM_COR_COD_ROS_TG_NEU]]</f>
        <v>0.97777777777777763</v>
      </c>
      <c r="BT225" s="36">
        <f>Tabla25[[#This Row],[PAS_DUR_COR_COD_ROS_TG_NEU]]-Tabla25[[#This Row],[ESC_DUR_COR_COD_ROS_TG_NEU]]</f>
        <v>46.547619047619037</v>
      </c>
      <c r="BU225" s="36">
        <f>Tabla25[[#This Row],[PAS_NUM_COR_COD_ROS_TG_POS]]-Tabla25[[#This Row],[ESC_NUM_COR_COD_ROS_TG_POS]]</f>
        <v>1.064327485380117</v>
      </c>
      <c r="BV225" s="36">
        <f>Tabla25[[#This Row],[PAS_DUR_COR_COD_ROS_TG_POS]]-Tabla25[[#This Row],[ESC_DUR_COR_COD_ROS_TG_POS]]</f>
        <v>-11.31372549019602</v>
      </c>
      <c r="BW225" s="36">
        <f>Tabla25[[#This Row],[PAS_NUM_COR_COD_ROS_TG_TOT]]-Tabla25[[#This Row],[ESC_NUM_COR_COD_ROS_TG_TOT]]</f>
        <v>1.209090909090909</v>
      </c>
      <c r="BX225" s="36">
        <f>Tabla25[[#This Row],[PAS_DUR_COR_COD_ROS_TG_TOT]]-Tabla25[[#This Row],[ESC_DUR_COR_COD_ROS_TG_TOT]]</f>
        <v>155.25914634146341</v>
      </c>
      <c r="BY225" s="39">
        <f>Tabla25[[#This Row],[PAS_NUM_COR_COD_ESC_TG_NEG]]-Tabla25[[#This Row],[ESC_NUM_COR_COD_ESC_TG_NEG]]</f>
        <v>-2.6111111111111112</v>
      </c>
      <c r="BZ225" s="39">
        <f>Tabla25[[#This Row],[PAS_DUR_COR_COD_ESC_TG_NEG]]-Tabla25[[#This Row],[ESC_DUR_COR_COD_ESC_TG_NEG]]</f>
        <v>-1091.4416666666666</v>
      </c>
      <c r="CA225" s="39">
        <f>Tabla25[[#This Row],[PAS_NUM_COR_COD_ESC_TG_NEU]]-Tabla25[[#This Row],[ESC_NUM_COR_COD_ESC_TG_NEU]]</f>
        <v>-1.9888888888888885</v>
      </c>
      <c r="CB225" s="39">
        <f>Tabla25[[#This Row],[PAS_DUR_COR_COD_ESC_TG_NEU]]-Tabla25[[#This Row],[ESC_DUR_COR_COD_ESC_TG_NEU]]</f>
        <v>-515.55384615384628</v>
      </c>
      <c r="CC225" s="39">
        <f>Tabla25[[#This Row],[PAS_NUM_COR_COD_ESC_TG_POS]]-Tabla25[[#This Row],[ESC_NUM_COR_COD_ESC_TG_POS]]</f>
        <v>-1.8187134502923974</v>
      </c>
      <c r="CD225" s="39">
        <f>Tabla25[[#This Row],[PAS_DUR_COR_COD_ESC_TG_POS]]-Tabla25[[#This Row],[ESC_DUR_COR_COD_ESC_TG_POS]]</f>
        <v>-721.61111111111109</v>
      </c>
      <c r="CE225" s="39">
        <f>Tabla25[[#This Row],[PAS_NUM_COR_COD_ESC_TG_TOT]]-Tabla25[[#This Row],[ESC_NUM_COR_COD_ESC_TG_TOT]]</f>
        <v>-2.1311688311688308</v>
      </c>
      <c r="CF225" s="39">
        <f>Tabla25[[#This Row],[PAS_DUR_COR_COD_ESC_TG_TOT]]-Tabla25[[#This Row],[ESC_DUR_COR_COD_ESC_TG_TOT]]</f>
        <v>-756.80134680134688</v>
      </c>
      <c r="CG225" s="42">
        <f>Tabla25[[#This Row],[PAS_NUM_COR_COD_ROS_TG_NEG]]-Tabla25[[#This Row],[PAS_NUM_COR_COD_ESC_TG_NEG]]</f>
        <v>-0.11111111111111116</v>
      </c>
      <c r="CH225" s="42">
        <f>Tabla25[[#This Row],[PAS_NUM_COR_COD_ROS_TG_NEU]]-Tabla25[[#This Row],[PAS_NUM_COR_COD_ESC_TG_NEU]]</f>
        <v>0.16666666666666652</v>
      </c>
      <c r="CI225" s="42">
        <f>Tabla25[[#This Row],[PAS_NUM_COR_COD_ROS_TG_POS]]-Tabla25[[#This Row],[PAS_NUM_COR_COD_ESC_TG_POS]]</f>
        <v>0.10526315789473673</v>
      </c>
      <c r="CJ225" s="42">
        <f>Tabla25[[#This Row],[PAS_NUM_COR_COD_ROS_TG_TOT]]-Tabla25[[#This Row],[PAS_NUM_COR_COD_ESC_TG_TOT]]</f>
        <v>5.4545454545454231E-2</v>
      </c>
      <c r="CK225" s="42">
        <f>Tabla25[[#This Row],[PAS_DUR_COR_COD_ROS_TG_NEG]]-Tabla25[[#This Row],[PAS_DUR_COR_COD_ESC_TG_NEG]]</f>
        <v>433.66666666666663</v>
      </c>
      <c r="CL225" s="42">
        <f>Tabla25[[#This Row],[PAS_DUR_COR_COD_ROS_TG_NEU]]-Tabla25[[#This Row],[PAS_DUR_COR_COD_ESC_TG_NEU]]</f>
        <v>157.36813186813185</v>
      </c>
      <c r="CM225" s="42">
        <f>Tabla25[[#This Row],[PAS_DUR_COR_COD_ROS_TG_POS]]-Tabla25[[#This Row],[PAS_DUR_COR_COD_ESC_TG_POS]]</f>
        <v>58.852941176470608</v>
      </c>
      <c r="CN225" s="42">
        <f>Tabla25[[#This Row],[PAS_DUR_COR_COD_ROS_TG_TOT]]-Tabla25[[#This Row],[PAS_DUR_COR_COD_ESC_TG_TOT]]</f>
        <v>187.36141906873615</v>
      </c>
      <c r="CO225" s="44">
        <f>Tabla25[[#This Row],[ESC_NUM_COR_COD_ROS_TG_NEG]]-Tabla25[[#This Row],[ESC_NUM_COR_COD_ESC_TG_NEG]]</f>
        <v>-4.3333333333333339</v>
      </c>
      <c r="CP225" s="44">
        <f>Tabla25[[#This Row],[ESC_NUM_COR_COD_ROS_TG_NEU]]-Tabla25[[#This Row],[ESC_NUM_COR_COD_ESC_TG_NEU]]</f>
        <v>-2.8</v>
      </c>
      <c r="CQ225" s="44">
        <f>Tabla25[[#This Row],[ESC_NUM_COR_COD_ROS_TG_POS]]-Tabla25[[#This Row],[ESC_NUM_COR_COD_ESC_TG_POS]]</f>
        <v>-2.7777777777777777</v>
      </c>
      <c r="CR225" s="44">
        <f>Tabla25[[#This Row],[ESC_NUM_COR_COD_ROS_TG_TOT]]-Tabla25[[#This Row],[ESC_NUM_COR_COD_ESC_TG_TOT]]</f>
        <v>-3.2857142857142856</v>
      </c>
      <c r="CS225" s="44">
        <f>Tabla25[[#This Row],[ESC_DUR_COR_COD_ROS_TG_NEG]]-Tabla25[[#This Row],[ESC_DUR_COR_COD_ESC_TG_NEG]]</f>
        <v>-1248.375</v>
      </c>
      <c r="CT225" s="44">
        <f>Tabla25[[#This Row],[ESC_DUR_COR_COD_ROS_TG_NEU]]-Tabla25[[#This Row],[ESC_DUR_COR_COD_ESC_TG_NEU]]</f>
        <v>-404.73333333333346</v>
      </c>
      <c r="CU225" s="44">
        <f>Tabla25[[#This Row],[ESC_DUR_COR_COD_ROS_TG_POS]]-Tabla25[[#This Row],[ESC_DUR_COR_COD_ESC_TG_POS]]</f>
        <v>-651.44444444444446</v>
      </c>
      <c r="CV225" s="44">
        <f>Tabla25[[#This Row],[ESC_DUR_COR_COD_ROS_TG_TOT]]-Tabla25[[#This Row],[ESC_DUR_COR_COD_ESC_TG_TOT]]</f>
        <v>-724.69907407407413</v>
      </c>
      <c r="CW225" s="47">
        <f>Tabla25[[#This Row],[ROS_NUM_COR_COD_ROS_TG_NEG]]-Tabla25[[#This Row],[ROS_NUM_COR_COD_ESC_TG_NEG]]</f>
        <v>1.8888888888888888</v>
      </c>
      <c r="CX225" s="47">
        <f>Tabla25[[#This Row],[ROS_NUM_COR_COD_ROS_TG_NEU]]-Tabla25[[#This Row],[ROS_NUM_COR_COD_ESC_TG_NEU]]</f>
        <v>3.1</v>
      </c>
      <c r="CY225" s="47">
        <f>Tabla25[[#This Row],[ROS_NUM_COR_COD_ROS_TG_POS]]-Tabla25[[#This Row],[ROS_NUM_COR_COD_ESC_TG_POS]]</f>
        <v>0.77777777777777768</v>
      </c>
      <c r="CZ225" s="47">
        <f>Tabla25[[#This Row],[ROS_NUM_COR_COD_ROS_TG_TOT]]-Tabla25[[#This Row],[ROS_NUM_COR_COD_ESC_TG_TOT]]</f>
        <v>1.9642857142857144</v>
      </c>
      <c r="DA225" s="47">
        <f>Tabla25[[#This Row],[ROS_DUR_COR_COD_ROS_TG_NEG]]-Tabla25[[#This Row],[ROS_DUR_COR_COD_ESC_TG_NEG]]</f>
        <v>622.85714285714289</v>
      </c>
      <c r="DB225" s="47">
        <f>Tabla25[[#This Row],[ROS_DUR_COR_COD_ROS_TG_NEU]]-Tabla25[[#This Row],[ROS_DUR_COR_COD_ESC_TG_NEU]]</f>
        <v>1400.9428571428571</v>
      </c>
      <c r="DC225" s="47">
        <f>Tabla25[[#This Row],[ROS_DUR_COR_COD_ROS_TG_POS]]-Tabla25[[#This Row],[ROS_DUR_COR_COD_ESC_TG_POS]]</f>
        <v>49.269841269841436</v>
      </c>
      <c r="DD225" s="47">
        <f>Tabla25[[#This Row],[ROS_DUR_COR_COD_ROS_TG_TOT]]-Tabla25[[#This Row],[ROS_DUR_COR_COD_ESC_TG_TOT]]</f>
        <v>631.5372807017543</v>
      </c>
      <c r="DE225" s="57">
        <v>330</v>
      </c>
      <c r="DF225" s="57">
        <v>293.14285714285717</v>
      </c>
      <c r="DG225" s="57">
        <v>288.66666666666669</v>
      </c>
      <c r="DH225" s="57">
        <v>303.75</v>
      </c>
      <c r="DI225" s="57">
        <v>233.85714285714286</v>
      </c>
      <c r="DJ225" s="57">
        <v>209</v>
      </c>
      <c r="DK225" s="57">
        <v>267.85714285714283</v>
      </c>
      <c r="DL225" s="57">
        <v>239.84210526315789</v>
      </c>
      <c r="DM225" s="57">
        <v>202.25</v>
      </c>
      <c r="DN225" s="57">
        <v>299</v>
      </c>
      <c r="DO225" s="57">
        <v>235.16666666666666</v>
      </c>
      <c r="DP225" s="57">
        <v>250.875</v>
      </c>
      <c r="DQ225" s="57">
        <v>348.625</v>
      </c>
      <c r="DR225" s="57">
        <v>223</v>
      </c>
      <c r="DS225" s="57">
        <v>274.66666666666669</v>
      </c>
      <c r="DT225" s="57">
        <v>277.44444444444446</v>
      </c>
      <c r="DU225" s="57">
        <v>246.5</v>
      </c>
      <c r="DV225" s="57">
        <v>195.64285714285714</v>
      </c>
      <c r="DW225" s="57">
        <v>234.47058823529412</v>
      </c>
      <c r="DX225" s="57">
        <v>224.14634146341464</v>
      </c>
      <c r="DY225" s="57">
        <v>221.86666666666667</v>
      </c>
      <c r="DZ225" s="57">
        <v>193.15384615384616</v>
      </c>
      <c r="EA225" s="57">
        <v>185.6875</v>
      </c>
      <c r="EB225" s="57">
        <v>200.22727272727272</v>
      </c>
      <c r="EC225" s="57">
        <f>Tabla25[[#This Row],[ROS_1DU_COR_COD_ROS_TG_NEG]]-Tabla25[[#This Row],[ROS_1DU_COR_COD_ESC_TG_NEG]]</f>
        <v>96.142857142857139</v>
      </c>
      <c r="ED225" s="57">
        <f>Tabla25[[#This Row],[ROS_1DU_COR_COD_ROS_TG_NEU]]-Tabla25[[#This Row],[ROS_1DU_COR_COD_ESC_TG_NEU]]</f>
        <v>84.142857142857167</v>
      </c>
      <c r="EE225" s="57">
        <f>Tabla25[[#This Row],[ROS_1DU_COR_COD_ROS_TG_POS]]-Tabla25[[#This Row],[ROS_1DU_COR_COD_ESC_TG_POS]]</f>
        <v>20.809523809523853</v>
      </c>
      <c r="EF225" s="57">
        <f>Tabla25[[#This Row],[ROS_1DU_COR_COD_ROS_TG_TOT]]-Tabla25[[#This Row],[ROS_1DU_COR_COD_ESC_TG_TOT]]</f>
        <v>63.90789473684211</v>
      </c>
      <c r="EG225" s="57">
        <f>Tabla25[[#This Row],[ESC_1DU_COR_COD_ROS_TG_NEG]]-Tabla25[[#This Row],[ESC_1DU_COR_COD_ESC_TG_NEG]]</f>
        <v>-146.375</v>
      </c>
      <c r="EH225" s="57">
        <f>Tabla25[[#This Row],[ESC_1DU_COR_COD_ROS_TG_NEU]]-Tabla25[[#This Row],[ESC_1DU_COR_COD_ESC_TG_NEU]]</f>
        <v>76</v>
      </c>
      <c r="EI225" s="57">
        <f>Tabla25[[#This Row],[ESC_1DU_COR_COD_ROS_TG_POS]]-Tabla25[[#This Row],[ESC_1DU_COR_COD_ESC_TG_POS]]</f>
        <v>-39.500000000000028</v>
      </c>
      <c r="EJ225" s="57">
        <f>Tabla25[[#This Row],[ESC_1DU_COR_COD_ROS_TG_TOT]]-Tabla25[[#This Row],[ESC_1DU_COR_COD_ESC_TG_TOT]]</f>
        <v>-26.569444444444457</v>
      </c>
      <c r="EK225" s="57">
        <f>Tabla25[[#This Row],[PAS_1DU_COR_COD_ROS_TG_NEG]]-Tabla25[[#This Row],[PAS_1DU_COR_COD_ESC_TG_NEG]]</f>
        <v>24.633333333333326</v>
      </c>
      <c r="EL225" s="57">
        <f>Tabla25[[#This Row],[PAS_1DU_COR_COD_ROS_TG_NEU]]-Tabla25[[#This Row],[PAS_1DU_COR_COD_ESC_TG_NEU]]</f>
        <v>2.4890109890109784</v>
      </c>
      <c r="EM225" s="57">
        <f>Tabla25[[#This Row],[PAS_1DU_COR_COD_ROS_TG_POS]]-Tabla25[[#This Row],[PAS_1DU_COR_COD_ESC_TG_POS]]</f>
        <v>48.783088235294116</v>
      </c>
      <c r="EN225" s="57">
        <f>Tabla25[[#This Row],[PAS_1DU_COR_COD_ROS_TG_TOT]]-Tabla25[[#This Row],[PAS_1DU_COR_COD_ESC_TG_TOT]]</f>
        <v>23.919068736141924</v>
      </c>
    </row>
    <row r="226" spans="1:144" x14ac:dyDescent="0.3">
      <c r="A226" s="2" t="s">
        <v>223</v>
      </c>
      <c r="B226" s="2">
        <v>60</v>
      </c>
      <c r="C226" s="2">
        <v>2</v>
      </c>
      <c r="D226" s="2">
        <v>60</v>
      </c>
      <c r="E226" s="19">
        <v>3.7</v>
      </c>
      <c r="F226" s="19">
        <v>1269.9411764705883</v>
      </c>
      <c r="G226" s="19">
        <v>4.0999999999999996</v>
      </c>
      <c r="H226" s="19">
        <v>1209.4444444444443</v>
      </c>
      <c r="I226" s="19">
        <v>4.2</v>
      </c>
      <c r="J226" s="19">
        <v>1440.6666666666667</v>
      </c>
      <c r="K226" s="19">
        <v>4</v>
      </c>
      <c r="L226" s="19">
        <v>1299.3800000000001</v>
      </c>
      <c r="M226" s="21">
        <v>3.8</v>
      </c>
      <c r="N226" s="21">
        <v>1362.5</v>
      </c>
      <c r="O226" s="21">
        <v>3.4</v>
      </c>
      <c r="P226" s="21">
        <v>1266.6875</v>
      </c>
      <c r="Q226" s="21">
        <v>3.45</v>
      </c>
      <c r="R226" s="21">
        <v>1183.5</v>
      </c>
      <c r="S226" s="21">
        <v>3.55</v>
      </c>
      <c r="T226" s="21">
        <v>1270.8958333333333</v>
      </c>
      <c r="U226" s="22">
        <v>5</v>
      </c>
      <c r="V226" s="22">
        <v>1591</v>
      </c>
      <c r="W226" s="22">
        <v>4.666666666666667</v>
      </c>
      <c r="X226" s="22">
        <v>1267.6666666666667</v>
      </c>
      <c r="Y226" s="22">
        <v>3.1</v>
      </c>
      <c r="Z226" s="22">
        <v>984</v>
      </c>
      <c r="AA226" s="22">
        <v>4.2413793103448274</v>
      </c>
      <c r="AB226" s="22">
        <v>1291.9642857142858</v>
      </c>
      <c r="AC226" s="24">
        <v>1.9</v>
      </c>
      <c r="AD226" s="24">
        <v>522.85714285714289</v>
      </c>
      <c r="AE226" s="24">
        <v>1.4444444444444444</v>
      </c>
      <c r="AF226" s="24">
        <v>453.83333333333331</v>
      </c>
      <c r="AG226" s="24">
        <v>2</v>
      </c>
      <c r="AH226" s="24">
        <v>754.57142857142856</v>
      </c>
      <c r="AI226" s="24">
        <v>1.7931034482758621</v>
      </c>
      <c r="AJ226" s="24">
        <v>583.25</v>
      </c>
      <c r="AK226" s="26">
        <v>0.88888888888888884</v>
      </c>
      <c r="AL226" s="26">
        <v>427.4</v>
      </c>
      <c r="AM226" s="26">
        <v>3.9</v>
      </c>
      <c r="AN226" s="26">
        <v>1169.75</v>
      </c>
      <c r="AO226" s="26">
        <v>1</v>
      </c>
      <c r="AP226" s="26">
        <v>627</v>
      </c>
      <c r="AQ226" s="26">
        <v>2</v>
      </c>
      <c r="AR226" s="26">
        <v>849.93333333333328</v>
      </c>
      <c r="AS226" s="28">
        <v>2.4444444444444446</v>
      </c>
      <c r="AT226" s="28">
        <v>897.8</v>
      </c>
      <c r="AU226" s="28">
        <v>2.9</v>
      </c>
      <c r="AV226" s="28">
        <v>820.25</v>
      </c>
      <c r="AW226" s="28">
        <v>4.2222222222222223</v>
      </c>
      <c r="AX226" s="28">
        <v>1380.4285714285713</v>
      </c>
      <c r="AY226" s="28">
        <v>3.1785714285714284</v>
      </c>
      <c r="AZ226" s="28">
        <v>1035.7</v>
      </c>
      <c r="BA226" s="33">
        <f>Tabla25[[#This Row],[ROS_NUM_COR_COD_ROS_TG_NEG]]-Tabla25[[#This Row],[PAS_NUM_COR_COD_ROS_TG_NEG]]</f>
        <v>-1.3555555555555552</v>
      </c>
      <c r="BB226" s="33">
        <f>Tabla25[[#This Row],[ROS_DUR_COR_COD_ROS_TG_NEG]]-Tabla25[[#This Row],[PAS_DUR_COR_COD_ROS_TG_NEG]]</f>
        <v>-464.70000000000005</v>
      </c>
      <c r="BC226" s="33">
        <f>Tabla25[[#This Row],[ROS_NUM_COR_COD_ROS_TG_NEU]]-Tabla25[[#This Row],[PAS_NUM_COR_COD_ROS_TG_NEU]]</f>
        <v>-0.5</v>
      </c>
      <c r="BD226" s="33">
        <f>Tabla25[[#This Row],[ROS_DUR_COR_COD_ROS_TG_NEU]]-Tabla25[[#This Row],[PAS_DUR_COR_COD_ROS_TG_NEU]]</f>
        <v>-446.4375</v>
      </c>
      <c r="BE226" s="33">
        <f>Tabla25[[#This Row],[ROS_NUM_COR_COD_ROS_TG_POS]]-Tabla25[[#This Row],[PAS_NUM_COR_COD_ROS_TG_POS]]</f>
        <v>0.77222222222222214</v>
      </c>
      <c r="BF226" s="33">
        <f>Tabla25[[#This Row],[ROS_DUR_COR_COD_ROS_TG_POS]]-Tabla25[[#This Row],[PAS_DUR_COR_COD_ROS_TG_POS]]</f>
        <v>196.92857142857133</v>
      </c>
      <c r="BG226" s="33">
        <f>Tabla25[[#This Row],[ROS_NUM_COR_COD_ROS_TG_TOT]]-Tabla25[[#This Row],[PAS_NUM_COR_COD_ROS_TG_TOT]]</f>
        <v>-0.37142857142857144</v>
      </c>
      <c r="BH226" s="33">
        <f>Tabla25[[#This Row],[ROS_DUR_COR_COD_ROS_TG_TOT]]-Tabla25[[#This Row],[PAS_DUR_COR_COD_ROS_TG_TOT]]</f>
        <v>-235.19583333333321</v>
      </c>
      <c r="BI226" s="30">
        <f>Tabla25[[#This Row],[ROS_NUM_COR_COD_ESC_TG_NEG]]-Tabla25[[#This Row],[PAS_NUM_COR_COD_ESC_TG_NEG]]</f>
        <v>-2.8111111111111113</v>
      </c>
      <c r="BJ226" s="30">
        <f>Tabla25[[#This Row],[ROS_DUR_COR_COD_ESC_TG_NEG]]-Tabla25[[#This Row],[PAS_DUR_COR_COD_ESC_TG_NEG]]</f>
        <v>-842.54117647058831</v>
      </c>
      <c r="BK226" s="30">
        <f>Tabla25[[#This Row],[ROS_NUM_COR_COD_ESC_TG_NEU]]-Tabla25[[#This Row],[PAS_NUM_COR_COD_ESC_TG_NEU]]</f>
        <v>-0.19999999999999973</v>
      </c>
      <c r="BL226" s="30">
        <f>Tabla25[[#This Row],[ROS_DUR_COR_COD_ESC_TG_NEU]]-Tabla25[[#This Row],[PAS_DUR_COR_COD_ESC_TG_NEU]]</f>
        <v>-39.694444444444343</v>
      </c>
      <c r="BM226" s="30">
        <f>Tabla25[[#This Row],[ROS_NUM_COR_COD_ESC_TG_POS]]-Tabla25[[#This Row],[PAS_NUM_COR_COD_ESC_TG_POS]]</f>
        <v>-3.2</v>
      </c>
      <c r="BN226" s="30">
        <f>Tabla25[[#This Row],[ROS_DUR_COR_COD_ESC_TG_POS]]-Tabla25[[#This Row],[PAS_DUR_COR_COD_ESC_TG_POS]]</f>
        <v>-813.66666666666674</v>
      </c>
      <c r="BO226" s="30">
        <f>Tabla25[[#This Row],[ROS_NUM_COR_COD_ESC_TG_TOT]]-Tabla25[[#This Row],[PAS_NUM_COR_COD_ESC_TG_TOT]]</f>
        <v>-2</v>
      </c>
      <c r="BP226" s="30">
        <f>Tabla25[[#This Row],[ROS_DUR_COR_COD_ESC_TG_TOT]]-Tabla25[[#This Row],[PAS_DUR_COR_COD_ESC_TG_TOT]]</f>
        <v>-449.44666666666683</v>
      </c>
      <c r="BQ226" s="36">
        <f>Tabla25[[#This Row],[PAS_NUM_COR_COD_ROS_TG_NEG]]-Tabla25[[#This Row],[ESC_NUM_COR_COD_ROS_TG_NEG]]</f>
        <v>1.9</v>
      </c>
      <c r="BR226" s="36">
        <f>Tabla25[[#This Row],[PAS_DUR_COR_COD_ROS_TG_NEG]]-Tabla25[[#This Row],[ESC_DUR_COR_COD_ROS_TG_NEG]]</f>
        <v>839.64285714285711</v>
      </c>
      <c r="BS226" s="36">
        <f>Tabla25[[#This Row],[PAS_NUM_COR_COD_ROS_TG_NEU]]-Tabla25[[#This Row],[ESC_NUM_COR_COD_ROS_TG_NEU]]</f>
        <v>1.9555555555555555</v>
      </c>
      <c r="BT226" s="36">
        <f>Tabla25[[#This Row],[PAS_DUR_COR_COD_ROS_TG_NEU]]-Tabla25[[#This Row],[ESC_DUR_COR_COD_ROS_TG_NEU]]</f>
        <v>812.85416666666674</v>
      </c>
      <c r="BU226" s="36">
        <f>Tabla25[[#This Row],[PAS_NUM_COR_COD_ROS_TG_POS]]-Tabla25[[#This Row],[ESC_NUM_COR_COD_ROS_TG_POS]]</f>
        <v>1.4500000000000002</v>
      </c>
      <c r="BV226" s="36">
        <f>Tabla25[[#This Row],[PAS_DUR_COR_COD_ROS_TG_POS]]-Tabla25[[#This Row],[ESC_DUR_COR_COD_ROS_TG_POS]]</f>
        <v>428.92857142857144</v>
      </c>
      <c r="BW226" s="36">
        <f>Tabla25[[#This Row],[PAS_NUM_COR_COD_ROS_TG_TOT]]-Tabla25[[#This Row],[ESC_NUM_COR_COD_ROS_TG_TOT]]</f>
        <v>1.7568965517241377</v>
      </c>
      <c r="BX226" s="36">
        <f>Tabla25[[#This Row],[PAS_DUR_COR_COD_ROS_TG_TOT]]-Tabla25[[#This Row],[ESC_DUR_COR_COD_ROS_TG_TOT]]</f>
        <v>687.64583333333326</v>
      </c>
      <c r="BY226" s="39">
        <f>Tabla25[[#This Row],[PAS_NUM_COR_COD_ESC_TG_NEG]]-Tabla25[[#This Row],[ESC_NUM_COR_COD_ESC_TG_NEG]]</f>
        <v>-1.2999999999999998</v>
      </c>
      <c r="BZ226" s="39">
        <f>Tabla25[[#This Row],[PAS_DUR_COR_COD_ESC_TG_NEG]]-Tabla25[[#This Row],[ESC_DUR_COR_COD_ESC_TG_NEG]]</f>
        <v>-321.05882352941171</v>
      </c>
      <c r="CA226" s="39">
        <f>Tabla25[[#This Row],[PAS_NUM_COR_COD_ESC_TG_NEU]]-Tabla25[[#This Row],[ESC_NUM_COR_COD_ESC_TG_NEU]]</f>
        <v>-0.56666666666666732</v>
      </c>
      <c r="CB226" s="39">
        <f>Tabla25[[#This Row],[PAS_DUR_COR_COD_ESC_TG_NEU]]-Tabla25[[#This Row],[ESC_DUR_COR_COD_ESC_TG_NEU]]</f>
        <v>-58.222222222222399</v>
      </c>
      <c r="CC226" s="39">
        <f>Tabla25[[#This Row],[PAS_NUM_COR_COD_ESC_TG_POS]]-Tabla25[[#This Row],[ESC_NUM_COR_COD_ESC_TG_POS]]</f>
        <v>1.1000000000000001</v>
      </c>
      <c r="CD226" s="39">
        <f>Tabla25[[#This Row],[PAS_DUR_COR_COD_ESC_TG_POS]]-Tabla25[[#This Row],[ESC_DUR_COR_COD_ESC_TG_POS]]</f>
        <v>456.66666666666674</v>
      </c>
      <c r="CE226" s="39">
        <f>Tabla25[[#This Row],[PAS_NUM_COR_COD_ESC_TG_TOT]]-Tabla25[[#This Row],[ESC_NUM_COR_COD_ESC_TG_TOT]]</f>
        <v>-0.2413793103448274</v>
      </c>
      <c r="CF226" s="39">
        <f>Tabla25[[#This Row],[PAS_DUR_COR_COD_ESC_TG_TOT]]-Tabla25[[#This Row],[ESC_DUR_COR_COD_ESC_TG_TOT]]</f>
        <v>7.4157142857143299</v>
      </c>
      <c r="CG226" s="42">
        <f>Tabla25[[#This Row],[PAS_NUM_COR_COD_ROS_TG_NEG]]-Tabla25[[#This Row],[PAS_NUM_COR_COD_ESC_TG_NEG]]</f>
        <v>9.9999999999999645E-2</v>
      </c>
      <c r="CH226" s="42">
        <f>Tabla25[[#This Row],[PAS_NUM_COR_COD_ROS_TG_NEU]]-Tabla25[[#This Row],[PAS_NUM_COR_COD_ESC_TG_NEU]]</f>
        <v>-0.69999999999999973</v>
      </c>
      <c r="CI226" s="42">
        <f>Tabla25[[#This Row],[PAS_NUM_COR_COD_ROS_TG_POS]]-Tabla25[[#This Row],[PAS_NUM_COR_COD_ESC_TG_POS]]</f>
        <v>-0.75</v>
      </c>
      <c r="CJ226" s="42">
        <f>Tabla25[[#This Row],[PAS_NUM_COR_COD_ROS_TG_TOT]]-Tabla25[[#This Row],[PAS_NUM_COR_COD_ESC_TG_TOT]]</f>
        <v>-0.45000000000000018</v>
      </c>
      <c r="CK226" s="42">
        <f>Tabla25[[#This Row],[PAS_DUR_COR_COD_ROS_TG_NEG]]-Tabla25[[#This Row],[PAS_DUR_COR_COD_ESC_TG_NEG]]</f>
        <v>92.558823529411711</v>
      </c>
      <c r="CL226" s="42">
        <f>Tabla25[[#This Row],[PAS_DUR_COR_COD_ROS_TG_NEU]]-Tabla25[[#This Row],[PAS_DUR_COR_COD_ESC_TG_NEU]]</f>
        <v>57.243055555555657</v>
      </c>
      <c r="CM226" s="42">
        <f>Tabla25[[#This Row],[PAS_DUR_COR_COD_ROS_TG_POS]]-Tabla25[[#This Row],[PAS_DUR_COR_COD_ESC_TG_POS]]</f>
        <v>-257.16666666666674</v>
      </c>
      <c r="CN226" s="42">
        <f>Tabla25[[#This Row],[PAS_DUR_COR_COD_ROS_TG_TOT]]-Tabla25[[#This Row],[PAS_DUR_COR_COD_ESC_TG_TOT]]</f>
        <v>-28.484166666666852</v>
      </c>
      <c r="CO226" s="44">
        <f>Tabla25[[#This Row],[ESC_NUM_COR_COD_ROS_TG_NEG]]-Tabla25[[#This Row],[ESC_NUM_COR_COD_ESC_TG_NEG]]</f>
        <v>-3.1</v>
      </c>
      <c r="CP226" s="44">
        <f>Tabla25[[#This Row],[ESC_NUM_COR_COD_ROS_TG_NEU]]-Tabla25[[#This Row],[ESC_NUM_COR_COD_ESC_TG_NEU]]</f>
        <v>-3.2222222222222223</v>
      </c>
      <c r="CQ226" s="44">
        <f>Tabla25[[#This Row],[ESC_NUM_COR_COD_ROS_TG_POS]]-Tabla25[[#This Row],[ESC_NUM_COR_COD_ESC_TG_POS]]</f>
        <v>-1.1000000000000001</v>
      </c>
      <c r="CR226" s="44">
        <f>Tabla25[[#This Row],[ESC_NUM_COR_COD_ROS_TG_TOT]]-Tabla25[[#This Row],[ESC_NUM_COR_COD_ESC_TG_TOT]]</f>
        <v>-2.4482758620689653</v>
      </c>
      <c r="CS226" s="44">
        <f>Tabla25[[#This Row],[ESC_DUR_COR_COD_ROS_TG_NEG]]-Tabla25[[#This Row],[ESC_DUR_COR_COD_ESC_TG_NEG]]</f>
        <v>-1068.1428571428571</v>
      </c>
      <c r="CT226" s="44">
        <f>Tabla25[[#This Row],[ESC_DUR_COR_COD_ROS_TG_NEU]]-Tabla25[[#This Row],[ESC_DUR_COR_COD_ESC_TG_NEU]]</f>
        <v>-813.83333333333348</v>
      </c>
      <c r="CU226" s="44">
        <f>Tabla25[[#This Row],[ESC_DUR_COR_COD_ROS_TG_POS]]-Tabla25[[#This Row],[ESC_DUR_COR_COD_ESC_TG_POS]]</f>
        <v>-229.42857142857144</v>
      </c>
      <c r="CV226" s="44">
        <f>Tabla25[[#This Row],[ESC_DUR_COR_COD_ROS_TG_TOT]]-Tabla25[[#This Row],[ESC_DUR_COR_COD_ESC_TG_TOT]]</f>
        <v>-708.71428571428578</v>
      </c>
      <c r="CW226" s="47">
        <f>Tabla25[[#This Row],[ROS_NUM_COR_COD_ROS_TG_NEG]]-Tabla25[[#This Row],[ROS_NUM_COR_COD_ESC_TG_NEG]]</f>
        <v>1.5555555555555558</v>
      </c>
      <c r="CX226" s="47">
        <f>Tabla25[[#This Row],[ROS_NUM_COR_COD_ROS_TG_NEU]]-Tabla25[[#This Row],[ROS_NUM_COR_COD_ESC_TG_NEU]]</f>
        <v>-1</v>
      </c>
      <c r="CY226" s="47">
        <f>Tabla25[[#This Row],[ROS_NUM_COR_COD_ROS_TG_POS]]-Tabla25[[#This Row],[ROS_NUM_COR_COD_ESC_TG_POS]]</f>
        <v>3.2222222222222223</v>
      </c>
      <c r="CZ226" s="47">
        <f>Tabla25[[#This Row],[ROS_NUM_COR_COD_ROS_TG_TOT]]-Tabla25[[#This Row],[ROS_NUM_COR_COD_ESC_TG_TOT]]</f>
        <v>1.1785714285714284</v>
      </c>
      <c r="DA226" s="47">
        <f>Tabla25[[#This Row],[ROS_DUR_COR_COD_ROS_TG_NEG]]-Tabla25[[#This Row],[ROS_DUR_COR_COD_ESC_TG_NEG]]</f>
        <v>470.4</v>
      </c>
      <c r="DB226" s="47">
        <f>Tabla25[[#This Row],[ROS_DUR_COR_COD_ROS_TG_NEU]]-Tabla25[[#This Row],[ROS_DUR_COR_COD_ESC_TG_NEU]]</f>
        <v>-349.5</v>
      </c>
      <c r="DC226" s="47">
        <f>Tabla25[[#This Row],[ROS_DUR_COR_COD_ROS_TG_POS]]-Tabla25[[#This Row],[ROS_DUR_COR_COD_ESC_TG_POS]]</f>
        <v>753.42857142857133</v>
      </c>
      <c r="DD226" s="47">
        <f>Tabla25[[#This Row],[ROS_DUR_COR_COD_ROS_TG_TOT]]-Tabla25[[#This Row],[ROS_DUR_COR_COD_ESC_TG_TOT]]</f>
        <v>185.76666666666677</v>
      </c>
      <c r="DE226" s="57">
        <v>183.4</v>
      </c>
      <c r="DF226" s="57">
        <v>242.625</v>
      </c>
      <c r="DG226" s="57">
        <v>193.14285714285714</v>
      </c>
      <c r="DH226" s="57">
        <v>210.5</v>
      </c>
      <c r="DI226" s="57">
        <v>215.2</v>
      </c>
      <c r="DJ226" s="57">
        <v>204.5</v>
      </c>
      <c r="DK226" s="57">
        <v>167.5</v>
      </c>
      <c r="DL226" s="57">
        <v>203.13333333333333</v>
      </c>
      <c r="DM226" s="57">
        <v>225.42857142857142</v>
      </c>
      <c r="DN226" s="57">
        <v>226.66666666666666</v>
      </c>
      <c r="DO226" s="57">
        <v>236</v>
      </c>
      <c r="DP226" s="57">
        <v>229.5</v>
      </c>
      <c r="DQ226" s="57">
        <v>269.5</v>
      </c>
      <c r="DR226" s="57">
        <v>208.77777777777777</v>
      </c>
      <c r="DS226" s="57">
        <v>320</v>
      </c>
      <c r="DT226" s="57">
        <v>266.21428571428572</v>
      </c>
      <c r="DU226" s="57">
        <v>307.0625</v>
      </c>
      <c r="DV226" s="57">
        <v>260.125</v>
      </c>
      <c r="DW226" s="57">
        <v>286.5</v>
      </c>
      <c r="DX226" s="57">
        <v>284.5625</v>
      </c>
      <c r="DY226" s="57">
        <v>300.88235294117646</v>
      </c>
      <c r="DZ226" s="57">
        <v>265.38888888888891</v>
      </c>
      <c r="EA226" s="57">
        <v>297.53333333333336</v>
      </c>
      <c r="EB226" s="57">
        <v>287.10000000000002</v>
      </c>
      <c r="EC226" s="57">
        <f>Tabla25[[#This Row],[ROS_1DU_COR_COD_ROS_TG_NEG]]-Tabla25[[#This Row],[ROS_1DU_COR_COD_ESC_TG_NEG]]</f>
        <v>-31.799999999999983</v>
      </c>
      <c r="ED226" s="57">
        <f>Tabla25[[#This Row],[ROS_1DU_COR_COD_ROS_TG_NEU]]-Tabla25[[#This Row],[ROS_1DU_COR_COD_ESC_TG_NEU]]</f>
        <v>38.125</v>
      </c>
      <c r="EE226" s="57">
        <f>Tabla25[[#This Row],[ROS_1DU_COR_COD_ROS_TG_POS]]-Tabla25[[#This Row],[ROS_1DU_COR_COD_ESC_TG_POS]]</f>
        <v>25.642857142857139</v>
      </c>
      <c r="EF226" s="57">
        <f>Tabla25[[#This Row],[ROS_1DU_COR_COD_ROS_TG_TOT]]-Tabla25[[#This Row],[ROS_1DU_COR_COD_ESC_TG_TOT]]</f>
        <v>7.3666666666666742</v>
      </c>
      <c r="EG226" s="57">
        <f>Tabla25[[#This Row],[ESC_1DU_COR_COD_ROS_TG_NEG]]-Tabla25[[#This Row],[ESC_1DU_COR_COD_ESC_TG_NEG]]</f>
        <v>-44.071428571428584</v>
      </c>
      <c r="EH226" s="57">
        <f>Tabla25[[#This Row],[ESC_1DU_COR_COD_ROS_TG_NEU]]-Tabla25[[#This Row],[ESC_1DU_COR_COD_ESC_TG_NEU]]</f>
        <v>17.888888888888886</v>
      </c>
      <c r="EI226" s="57">
        <f>Tabla25[[#This Row],[ESC_1DU_COR_COD_ROS_TG_POS]]-Tabla25[[#This Row],[ESC_1DU_COR_COD_ESC_TG_POS]]</f>
        <v>-84</v>
      </c>
      <c r="EJ226" s="57">
        <f>Tabla25[[#This Row],[ESC_1DU_COR_COD_ROS_TG_TOT]]-Tabla25[[#This Row],[ESC_1DU_COR_COD_ESC_TG_TOT]]</f>
        <v>-36.714285714285722</v>
      </c>
      <c r="EK226" s="57">
        <f>Tabla25[[#This Row],[PAS_1DU_COR_COD_ROS_TG_NEG]]-Tabla25[[#This Row],[PAS_1DU_COR_COD_ESC_TG_NEG]]</f>
        <v>6.1801470588235361</v>
      </c>
      <c r="EL226" s="57">
        <f>Tabla25[[#This Row],[PAS_1DU_COR_COD_ROS_TG_NEU]]-Tabla25[[#This Row],[PAS_1DU_COR_COD_ESC_TG_NEU]]</f>
        <v>-5.2638888888889142</v>
      </c>
      <c r="EM226" s="57">
        <f>Tabla25[[#This Row],[PAS_1DU_COR_COD_ROS_TG_POS]]-Tabla25[[#This Row],[PAS_1DU_COR_COD_ESC_TG_POS]]</f>
        <v>-11.03333333333336</v>
      </c>
      <c r="EN226" s="57">
        <f>Tabla25[[#This Row],[PAS_1DU_COR_COD_ROS_TG_TOT]]-Tabla25[[#This Row],[PAS_1DU_COR_COD_ESC_TG_TOT]]</f>
        <v>-2.5375000000000227</v>
      </c>
    </row>
    <row r="227" spans="1:144" x14ac:dyDescent="0.3">
      <c r="A227" s="4" t="s">
        <v>224</v>
      </c>
      <c r="B227" s="2">
        <v>60</v>
      </c>
      <c r="C227" s="2">
        <v>2</v>
      </c>
      <c r="D227" s="2">
        <v>60</v>
      </c>
      <c r="E227" s="19">
        <v>2.5</v>
      </c>
      <c r="F227" s="19">
        <v>1041.2857142857142</v>
      </c>
      <c r="G227" s="19">
        <v>2.6842105263157894</v>
      </c>
      <c r="H227" s="19">
        <v>903.9375</v>
      </c>
      <c r="I227" s="19">
        <v>2.85</v>
      </c>
      <c r="J227" s="19">
        <v>878.5</v>
      </c>
      <c r="K227" s="19">
        <v>2.6779661016949152</v>
      </c>
      <c r="L227" s="19">
        <v>934.45833333333337</v>
      </c>
      <c r="M227" s="21">
        <v>2.85</v>
      </c>
      <c r="N227" s="21">
        <v>948.47058823529414</v>
      </c>
      <c r="O227" s="21">
        <v>3.3684210526315788</v>
      </c>
      <c r="P227" s="21">
        <v>1181.2666666666667</v>
      </c>
      <c r="Q227" s="21">
        <v>2.5499999999999998</v>
      </c>
      <c r="R227" s="21">
        <v>1068.0769230769231</v>
      </c>
      <c r="S227" s="21">
        <v>2.9152542372881354</v>
      </c>
      <c r="T227" s="21">
        <v>1060.6222222222223</v>
      </c>
      <c r="U227" s="22">
        <v>3</v>
      </c>
      <c r="V227" s="22">
        <v>611</v>
      </c>
      <c r="W227" s="22">
        <v>1.5</v>
      </c>
      <c r="X227" s="22">
        <v>330</v>
      </c>
      <c r="AA227" s="22">
        <v>2</v>
      </c>
      <c r="AB227" s="22">
        <v>470.5</v>
      </c>
      <c r="AC227" s="24">
        <v>1</v>
      </c>
      <c r="AD227" s="24">
        <v>315</v>
      </c>
      <c r="AE227" s="24">
        <v>2</v>
      </c>
      <c r="AF227" s="24">
        <v>340.5</v>
      </c>
      <c r="AI227" s="24">
        <v>1.6666666666666667</v>
      </c>
      <c r="AJ227" s="24">
        <v>332</v>
      </c>
      <c r="AK227" s="26">
        <v>2.5555555555555554</v>
      </c>
      <c r="AL227" s="26">
        <v>856.625</v>
      </c>
      <c r="AM227" s="26">
        <v>2.3333333333333335</v>
      </c>
      <c r="AN227" s="26">
        <v>1166.8333333333333</v>
      </c>
      <c r="AO227" s="26">
        <v>2.2222222222222223</v>
      </c>
      <c r="AP227" s="26">
        <v>926.33333333333337</v>
      </c>
      <c r="AQ227" s="26">
        <v>2.3703703703703702</v>
      </c>
      <c r="AR227" s="26">
        <v>970.6</v>
      </c>
      <c r="AS227" s="28">
        <v>3.7777777777777777</v>
      </c>
      <c r="AT227" s="28">
        <v>1190.7777777777778</v>
      </c>
      <c r="AU227" s="28">
        <v>3</v>
      </c>
      <c r="AV227" s="28">
        <v>1031.375</v>
      </c>
      <c r="AW227" s="28">
        <v>3.7777777777777777</v>
      </c>
      <c r="AX227" s="28">
        <v>1335.75</v>
      </c>
      <c r="AY227" s="28">
        <v>3.5185185185185186</v>
      </c>
      <c r="AZ227" s="28">
        <v>1186.1600000000001</v>
      </c>
      <c r="BA227" s="33">
        <f>Tabla25[[#This Row],[ROS_NUM_COR_COD_ROS_TG_NEG]]-Tabla25[[#This Row],[PAS_NUM_COR_COD_ROS_TG_NEG]]</f>
        <v>0.92777777777777759</v>
      </c>
      <c r="BB227" s="33">
        <f>Tabla25[[#This Row],[ROS_DUR_COR_COD_ROS_TG_NEG]]-Tabla25[[#This Row],[PAS_DUR_COR_COD_ROS_TG_NEG]]</f>
        <v>242.30718954248368</v>
      </c>
      <c r="BC227" s="33">
        <f>Tabla25[[#This Row],[ROS_NUM_COR_COD_ROS_TG_NEU]]-Tabla25[[#This Row],[PAS_NUM_COR_COD_ROS_TG_NEU]]</f>
        <v>-0.36842105263157876</v>
      </c>
      <c r="BD227" s="33">
        <f>Tabla25[[#This Row],[ROS_DUR_COR_COD_ROS_TG_NEU]]-Tabla25[[#This Row],[PAS_DUR_COR_COD_ROS_TG_NEU]]</f>
        <v>-149.89166666666665</v>
      </c>
      <c r="BE227" s="33">
        <f>Tabla25[[#This Row],[ROS_NUM_COR_COD_ROS_TG_POS]]-Tabla25[[#This Row],[PAS_NUM_COR_COD_ROS_TG_POS]]</f>
        <v>1.2277777777777779</v>
      </c>
      <c r="BF227" s="33">
        <f>Tabla25[[#This Row],[ROS_DUR_COR_COD_ROS_TG_POS]]-Tabla25[[#This Row],[PAS_DUR_COR_COD_ROS_TG_POS]]</f>
        <v>267.67307692307691</v>
      </c>
      <c r="BG227" s="33">
        <f>Tabla25[[#This Row],[ROS_NUM_COR_COD_ROS_TG_TOT]]-Tabla25[[#This Row],[PAS_NUM_COR_COD_ROS_TG_TOT]]</f>
        <v>0.60326428123038323</v>
      </c>
      <c r="BH227" s="33">
        <f>Tabla25[[#This Row],[ROS_DUR_COR_COD_ROS_TG_TOT]]-Tabla25[[#This Row],[PAS_DUR_COR_COD_ROS_TG_TOT]]</f>
        <v>125.53777777777782</v>
      </c>
      <c r="BI227" s="30">
        <f>Tabla25[[#This Row],[ROS_NUM_COR_COD_ESC_TG_NEG]]-Tabla25[[#This Row],[PAS_NUM_COR_COD_ESC_TG_NEG]]</f>
        <v>5.5555555555555358E-2</v>
      </c>
      <c r="BJ227" s="30">
        <f>Tabla25[[#This Row],[ROS_DUR_COR_COD_ESC_TG_NEG]]-Tabla25[[#This Row],[PAS_DUR_COR_COD_ESC_TG_NEG]]</f>
        <v>-184.66071428571422</v>
      </c>
      <c r="BK227" s="30">
        <f>Tabla25[[#This Row],[ROS_NUM_COR_COD_ESC_TG_NEU]]-Tabla25[[#This Row],[PAS_NUM_COR_COD_ESC_TG_NEU]]</f>
        <v>-0.3508771929824559</v>
      </c>
      <c r="BL227" s="30">
        <f>Tabla25[[#This Row],[ROS_DUR_COR_COD_ESC_TG_NEU]]-Tabla25[[#This Row],[PAS_DUR_COR_COD_ESC_TG_NEU]]</f>
        <v>262.89583333333326</v>
      </c>
      <c r="BM227" s="30">
        <f>Tabla25[[#This Row],[ROS_NUM_COR_COD_ESC_TG_POS]]-Tabla25[[#This Row],[PAS_NUM_COR_COD_ESC_TG_POS]]</f>
        <v>-0.62777777777777777</v>
      </c>
      <c r="BN227" s="30">
        <f>Tabla25[[#This Row],[ROS_DUR_COR_COD_ESC_TG_POS]]-Tabla25[[#This Row],[PAS_DUR_COR_COD_ESC_TG_POS]]</f>
        <v>47.833333333333371</v>
      </c>
      <c r="BO227" s="30">
        <f>Tabla25[[#This Row],[ROS_NUM_COR_COD_ESC_TG_TOT]]-Tabla25[[#This Row],[PAS_NUM_COR_COD_ESC_TG_TOT]]</f>
        <v>-0.30759573132454499</v>
      </c>
      <c r="BP227" s="30">
        <f>Tabla25[[#This Row],[ROS_DUR_COR_COD_ESC_TG_TOT]]-Tabla25[[#This Row],[PAS_DUR_COR_COD_ESC_TG_TOT]]</f>
        <v>36.141666666666652</v>
      </c>
      <c r="BQ227" s="36">
        <f>Tabla25[[#This Row],[PAS_NUM_COR_COD_ROS_TG_NEG]]-Tabla25[[#This Row],[ESC_NUM_COR_COD_ROS_TG_NEG]]</f>
        <v>1.85</v>
      </c>
      <c r="BR227" s="36">
        <f>Tabla25[[#This Row],[PAS_DUR_COR_COD_ROS_TG_NEG]]-Tabla25[[#This Row],[ESC_DUR_COR_COD_ROS_TG_NEG]]</f>
        <v>633.47058823529414</v>
      </c>
      <c r="BS227" s="36">
        <f>Tabla25[[#This Row],[PAS_NUM_COR_COD_ROS_TG_NEU]]-Tabla25[[#This Row],[ESC_NUM_COR_COD_ROS_TG_NEU]]</f>
        <v>1.3684210526315788</v>
      </c>
      <c r="BT227" s="36">
        <f>Tabla25[[#This Row],[PAS_DUR_COR_COD_ROS_TG_NEU]]-Tabla25[[#This Row],[ESC_DUR_COR_COD_ROS_TG_NEU]]</f>
        <v>840.76666666666665</v>
      </c>
      <c r="BU227" s="36">
        <f>Tabla25[[#This Row],[PAS_NUM_COR_COD_ROS_TG_POS]]-Tabla25[[#This Row],[ESC_NUM_COR_COD_ROS_TG_POS]]</f>
        <v>2.5499999999999998</v>
      </c>
      <c r="BV227" s="36">
        <f>Tabla25[[#This Row],[PAS_DUR_COR_COD_ROS_TG_POS]]-Tabla25[[#This Row],[ESC_DUR_COR_COD_ROS_TG_POS]]</f>
        <v>1068.0769230769231</v>
      </c>
      <c r="BW227" s="36">
        <f>Tabla25[[#This Row],[PAS_NUM_COR_COD_ROS_TG_TOT]]-Tabla25[[#This Row],[ESC_NUM_COR_COD_ROS_TG_TOT]]</f>
        <v>1.2485875706214686</v>
      </c>
      <c r="BX227" s="36">
        <f>Tabla25[[#This Row],[PAS_DUR_COR_COD_ROS_TG_TOT]]-Tabla25[[#This Row],[ESC_DUR_COR_COD_ROS_TG_TOT]]</f>
        <v>728.62222222222226</v>
      </c>
      <c r="BY227" s="39">
        <f>Tabla25[[#This Row],[PAS_NUM_COR_COD_ESC_TG_NEG]]-Tabla25[[#This Row],[ESC_NUM_COR_COD_ESC_TG_NEG]]</f>
        <v>-0.5</v>
      </c>
      <c r="BZ227" s="39">
        <f>Tabla25[[#This Row],[PAS_DUR_COR_COD_ESC_TG_NEG]]-Tabla25[[#This Row],[ESC_DUR_COR_COD_ESC_TG_NEG]]</f>
        <v>430.28571428571422</v>
      </c>
      <c r="CA227" s="39">
        <f>Tabla25[[#This Row],[PAS_NUM_COR_COD_ESC_TG_NEU]]-Tabla25[[#This Row],[ESC_NUM_COR_COD_ESC_TG_NEU]]</f>
        <v>1.1842105263157894</v>
      </c>
      <c r="CB227" s="39">
        <f>Tabla25[[#This Row],[PAS_DUR_COR_COD_ESC_TG_NEU]]-Tabla25[[#This Row],[ESC_DUR_COR_COD_ESC_TG_NEU]]</f>
        <v>573.9375</v>
      </c>
      <c r="CC227" s="39">
        <f>Tabla25[[#This Row],[PAS_NUM_COR_COD_ESC_TG_POS]]-Tabla25[[#This Row],[ESC_NUM_COR_COD_ESC_TG_POS]]</f>
        <v>2.85</v>
      </c>
      <c r="CD227" s="39">
        <f>Tabla25[[#This Row],[PAS_DUR_COR_COD_ESC_TG_POS]]-Tabla25[[#This Row],[ESC_DUR_COR_COD_ESC_TG_POS]]</f>
        <v>878.5</v>
      </c>
      <c r="CE227" s="39">
        <f>Tabla25[[#This Row],[PAS_NUM_COR_COD_ESC_TG_TOT]]-Tabla25[[#This Row],[ESC_NUM_COR_COD_ESC_TG_TOT]]</f>
        <v>0.67796610169491522</v>
      </c>
      <c r="CF227" s="39">
        <f>Tabla25[[#This Row],[PAS_DUR_COR_COD_ESC_TG_TOT]]-Tabla25[[#This Row],[ESC_DUR_COR_COD_ESC_TG_TOT]]</f>
        <v>463.95833333333337</v>
      </c>
      <c r="CG227" s="42">
        <f>Tabla25[[#This Row],[PAS_NUM_COR_COD_ROS_TG_NEG]]-Tabla25[[#This Row],[PAS_NUM_COR_COD_ESC_TG_NEG]]</f>
        <v>0.35000000000000009</v>
      </c>
      <c r="CH227" s="42">
        <f>Tabla25[[#This Row],[PAS_NUM_COR_COD_ROS_TG_NEU]]-Tabla25[[#This Row],[PAS_NUM_COR_COD_ESC_TG_NEU]]</f>
        <v>0.68421052631578938</v>
      </c>
      <c r="CI227" s="42">
        <f>Tabla25[[#This Row],[PAS_NUM_COR_COD_ROS_TG_POS]]-Tabla25[[#This Row],[PAS_NUM_COR_COD_ESC_TG_POS]]</f>
        <v>-0.30000000000000027</v>
      </c>
      <c r="CJ227" s="42">
        <f>Tabla25[[#This Row],[PAS_NUM_COR_COD_ROS_TG_TOT]]-Tabla25[[#This Row],[PAS_NUM_COR_COD_ESC_TG_TOT]]</f>
        <v>0.23728813559322015</v>
      </c>
      <c r="CK227" s="42">
        <f>Tabla25[[#This Row],[PAS_DUR_COR_COD_ROS_TG_NEG]]-Tabla25[[#This Row],[PAS_DUR_COR_COD_ESC_TG_NEG]]</f>
        <v>-92.815126050420076</v>
      </c>
      <c r="CL227" s="42">
        <f>Tabla25[[#This Row],[PAS_DUR_COR_COD_ROS_TG_NEU]]-Tabla25[[#This Row],[PAS_DUR_COR_COD_ESC_TG_NEU]]</f>
        <v>277.32916666666665</v>
      </c>
      <c r="CM227" s="42">
        <f>Tabla25[[#This Row],[PAS_DUR_COR_COD_ROS_TG_POS]]-Tabla25[[#This Row],[PAS_DUR_COR_COD_ESC_TG_POS]]</f>
        <v>189.57692307692309</v>
      </c>
      <c r="CN227" s="42">
        <f>Tabla25[[#This Row],[PAS_DUR_COR_COD_ROS_TG_TOT]]-Tabla25[[#This Row],[PAS_DUR_COR_COD_ESC_TG_TOT]]</f>
        <v>126.16388888888889</v>
      </c>
      <c r="CO227" s="44">
        <f>Tabla25[[#This Row],[ESC_NUM_COR_COD_ROS_TG_NEG]]-Tabla25[[#This Row],[ESC_NUM_COR_COD_ESC_TG_NEG]]</f>
        <v>-2</v>
      </c>
      <c r="CP227" s="44">
        <f>Tabla25[[#This Row],[ESC_NUM_COR_COD_ROS_TG_NEU]]-Tabla25[[#This Row],[ESC_NUM_COR_COD_ESC_TG_NEU]]</f>
        <v>0.5</v>
      </c>
      <c r="CQ227" s="44">
        <f>Tabla25[[#This Row],[ESC_NUM_COR_COD_ROS_TG_POS]]-Tabla25[[#This Row],[ESC_NUM_COR_COD_ESC_TG_POS]]</f>
        <v>0</v>
      </c>
      <c r="CR227" s="44">
        <f>Tabla25[[#This Row],[ESC_NUM_COR_COD_ROS_TG_TOT]]-Tabla25[[#This Row],[ESC_NUM_COR_COD_ESC_TG_TOT]]</f>
        <v>-0.33333333333333326</v>
      </c>
      <c r="CS227" s="44">
        <f>Tabla25[[#This Row],[ESC_DUR_COR_COD_ROS_TG_NEG]]-Tabla25[[#This Row],[ESC_DUR_COR_COD_ESC_TG_NEG]]</f>
        <v>-296</v>
      </c>
      <c r="CT227" s="44">
        <f>Tabla25[[#This Row],[ESC_DUR_COR_COD_ROS_TG_NEU]]-Tabla25[[#This Row],[ESC_DUR_COR_COD_ESC_TG_NEU]]</f>
        <v>10.5</v>
      </c>
      <c r="CU227" s="44">
        <f>Tabla25[[#This Row],[ESC_DUR_COR_COD_ROS_TG_POS]]-Tabla25[[#This Row],[ESC_DUR_COR_COD_ESC_TG_POS]]</f>
        <v>0</v>
      </c>
      <c r="CV227" s="44">
        <f>Tabla25[[#This Row],[ESC_DUR_COR_COD_ROS_TG_TOT]]-Tabla25[[#This Row],[ESC_DUR_COR_COD_ESC_TG_TOT]]</f>
        <v>-138.5</v>
      </c>
      <c r="CW227" s="47">
        <f>Tabla25[[#This Row],[ROS_NUM_COR_COD_ROS_TG_NEG]]-Tabla25[[#This Row],[ROS_NUM_COR_COD_ESC_TG_NEG]]</f>
        <v>1.2222222222222223</v>
      </c>
      <c r="CX227" s="47">
        <f>Tabla25[[#This Row],[ROS_NUM_COR_COD_ROS_TG_NEU]]-Tabla25[[#This Row],[ROS_NUM_COR_COD_ESC_TG_NEU]]</f>
        <v>0.66666666666666652</v>
      </c>
      <c r="CY227" s="47">
        <f>Tabla25[[#This Row],[ROS_NUM_COR_COD_ROS_TG_POS]]-Tabla25[[#This Row],[ROS_NUM_COR_COD_ESC_TG_POS]]</f>
        <v>1.5555555555555554</v>
      </c>
      <c r="CZ227" s="47">
        <f>Tabla25[[#This Row],[ROS_NUM_COR_COD_ROS_TG_TOT]]-Tabla25[[#This Row],[ROS_NUM_COR_COD_ESC_TG_TOT]]</f>
        <v>1.1481481481481484</v>
      </c>
      <c r="DA227" s="47">
        <f>Tabla25[[#This Row],[ROS_DUR_COR_COD_ROS_TG_NEG]]-Tabla25[[#This Row],[ROS_DUR_COR_COD_ESC_TG_NEG]]</f>
        <v>334.15277777777783</v>
      </c>
      <c r="DB227" s="47">
        <f>Tabla25[[#This Row],[ROS_DUR_COR_COD_ROS_TG_NEU]]-Tabla25[[#This Row],[ROS_DUR_COR_COD_ESC_TG_NEU]]</f>
        <v>-135.45833333333326</v>
      </c>
      <c r="DC227" s="47">
        <f>Tabla25[[#This Row],[ROS_DUR_COR_COD_ROS_TG_POS]]-Tabla25[[#This Row],[ROS_DUR_COR_COD_ESC_TG_POS]]</f>
        <v>409.41666666666663</v>
      </c>
      <c r="DD227" s="47">
        <f>Tabla25[[#This Row],[ROS_DUR_COR_COD_ROS_TG_TOT]]-Tabla25[[#This Row],[ROS_DUR_COR_COD_ESC_TG_TOT]]</f>
        <v>215.56000000000006</v>
      </c>
      <c r="DE227" s="57">
        <v>321</v>
      </c>
      <c r="DF227" s="57">
        <v>332.625</v>
      </c>
      <c r="DG227" s="57">
        <v>313.5</v>
      </c>
      <c r="DH227" s="57">
        <v>322.32</v>
      </c>
      <c r="DI227" s="57">
        <v>293.25</v>
      </c>
      <c r="DJ227" s="57">
        <v>364.83333333333331</v>
      </c>
      <c r="DK227" s="57">
        <v>306.33333333333331</v>
      </c>
      <c r="DL227" s="57">
        <v>318.64999999999998</v>
      </c>
      <c r="DM227" s="57">
        <v>315</v>
      </c>
      <c r="DN227" s="57">
        <v>140</v>
      </c>
      <c r="DO227" s="57"/>
      <c r="DP227" s="57">
        <v>198.33333333333334</v>
      </c>
      <c r="DQ227" s="57">
        <v>93</v>
      </c>
      <c r="DR227" s="57">
        <v>91</v>
      </c>
      <c r="DS227" s="57"/>
      <c r="DT227" s="57">
        <v>92</v>
      </c>
      <c r="DU227" s="57">
        <v>264</v>
      </c>
      <c r="DV227" s="57">
        <v>265</v>
      </c>
      <c r="DW227" s="57">
        <v>272.53846153846155</v>
      </c>
      <c r="DX227" s="57">
        <v>266.8</v>
      </c>
      <c r="DY227" s="57">
        <v>291.92857142857144</v>
      </c>
      <c r="DZ227" s="57">
        <v>279.9375</v>
      </c>
      <c r="EA227" s="57">
        <v>273.11111111111109</v>
      </c>
      <c r="EB227" s="57">
        <v>280.875</v>
      </c>
      <c r="EC227" s="57">
        <f>Tabla25[[#This Row],[ROS_1DU_COR_COD_ROS_TG_NEG]]-Tabla25[[#This Row],[ROS_1DU_COR_COD_ESC_TG_NEG]]</f>
        <v>27.75</v>
      </c>
      <c r="ED227" s="57">
        <f>Tabla25[[#This Row],[ROS_1DU_COR_COD_ROS_TG_NEU]]-Tabla25[[#This Row],[ROS_1DU_COR_COD_ESC_TG_NEU]]</f>
        <v>-32.208333333333314</v>
      </c>
      <c r="EE227" s="57">
        <f>Tabla25[[#This Row],[ROS_1DU_COR_COD_ROS_TG_POS]]-Tabla25[[#This Row],[ROS_1DU_COR_COD_ESC_TG_POS]]</f>
        <v>7.1666666666666856</v>
      </c>
      <c r="EF227" s="57">
        <f>Tabla25[[#This Row],[ROS_1DU_COR_COD_ROS_TG_TOT]]-Tabla25[[#This Row],[ROS_1DU_COR_COD_ESC_TG_TOT]]</f>
        <v>3.6700000000000159</v>
      </c>
      <c r="EG227" s="57">
        <f>Tabla25[[#This Row],[ESC_1DU_COR_COD_ROS_TG_NEG]]-Tabla25[[#This Row],[ESC_1DU_COR_COD_ESC_TG_NEG]]</f>
        <v>222</v>
      </c>
      <c r="EH227" s="57">
        <f>Tabla25[[#This Row],[ESC_1DU_COR_COD_ROS_TG_NEU]]-Tabla25[[#This Row],[ESC_1DU_COR_COD_ESC_TG_NEU]]</f>
        <v>49</v>
      </c>
      <c r="EI227" s="57">
        <f>Tabla25[[#This Row],[ESC_1DU_COR_COD_ROS_TG_POS]]-Tabla25[[#This Row],[ESC_1DU_COR_COD_ESC_TG_POS]]</f>
        <v>0</v>
      </c>
      <c r="EJ227" s="57">
        <f>Tabla25[[#This Row],[ESC_1DU_COR_COD_ROS_TG_TOT]]-Tabla25[[#This Row],[ESC_1DU_COR_COD_ESC_TG_TOT]]</f>
        <v>106.33333333333334</v>
      </c>
      <c r="EK227" s="57">
        <f>Tabla25[[#This Row],[PAS_1DU_COR_COD_ROS_TG_NEG]]-Tabla25[[#This Row],[PAS_1DU_COR_COD_ESC_TG_NEG]]</f>
        <v>-27.928571428571445</v>
      </c>
      <c r="EL227" s="57">
        <f>Tabla25[[#This Row],[PAS_1DU_COR_COD_ROS_TG_NEU]]-Tabla25[[#This Row],[PAS_1DU_COR_COD_ESC_TG_NEU]]</f>
        <v>-14.9375</v>
      </c>
      <c r="EM227" s="57">
        <f>Tabla25[[#This Row],[PAS_1DU_COR_COD_ROS_TG_POS]]-Tabla25[[#This Row],[PAS_1DU_COR_COD_ESC_TG_POS]]</f>
        <v>-0.57264957264953864</v>
      </c>
      <c r="EN227" s="57">
        <f>Tabla25[[#This Row],[PAS_1DU_COR_COD_ROS_TG_TOT]]-Tabla25[[#This Row],[PAS_1DU_COR_COD_ESC_TG_TOT]]</f>
        <v>-14.074999999999989</v>
      </c>
    </row>
    <row r="228" spans="1:144" x14ac:dyDescent="0.3">
      <c r="A228" s="2" t="s">
        <v>225</v>
      </c>
      <c r="B228" s="2">
        <v>60</v>
      </c>
      <c r="C228" s="2">
        <v>2</v>
      </c>
      <c r="D228" s="2">
        <v>67</v>
      </c>
      <c r="E228" s="19">
        <v>1.8</v>
      </c>
      <c r="F228" s="19">
        <v>1174.75</v>
      </c>
      <c r="G228" s="19">
        <v>2.5499999999999998</v>
      </c>
      <c r="H228" s="19">
        <v>1034.9166666666667</v>
      </c>
      <c r="I228" s="19">
        <v>2.5</v>
      </c>
      <c r="J228" s="19">
        <v>1168.7272727272727</v>
      </c>
      <c r="K228" s="19">
        <v>2.2833333333333332</v>
      </c>
      <c r="L228" s="19">
        <v>1118.483870967742</v>
      </c>
      <c r="M228" s="21">
        <v>1.7</v>
      </c>
      <c r="N228" s="21">
        <v>1219</v>
      </c>
      <c r="O228" s="21">
        <v>2.7</v>
      </c>
      <c r="P228" s="21">
        <v>866</v>
      </c>
      <c r="Q228" s="21">
        <v>3.15</v>
      </c>
      <c r="R228" s="21">
        <v>1252.6153846153845</v>
      </c>
      <c r="S228" s="21">
        <v>2.5166666666666666</v>
      </c>
      <c r="T228" s="21">
        <v>1096.8823529411766</v>
      </c>
      <c r="U228" s="22">
        <v>4.75</v>
      </c>
      <c r="V228" s="22">
        <v>1771</v>
      </c>
      <c r="W228" s="22">
        <v>3.4</v>
      </c>
      <c r="X228" s="22">
        <v>1116.4444444444443</v>
      </c>
      <c r="Y228" s="22">
        <v>2.2857142857142856</v>
      </c>
      <c r="Z228" s="22">
        <v>1487.3333333333333</v>
      </c>
      <c r="AA228" s="22">
        <v>3.52</v>
      </c>
      <c r="AB228" s="22">
        <v>1396.4444444444443</v>
      </c>
      <c r="AC228" s="24">
        <v>1.75</v>
      </c>
      <c r="AD228" s="24">
        <v>1169.3333333333333</v>
      </c>
      <c r="AE228" s="24">
        <v>1.9</v>
      </c>
      <c r="AF228" s="24">
        <v>855.4</v>
      </c>
      <c r="AG228" s="24">
        <v>3</v>
      </c>
      <c r="AH228" s="24">
        <v>909.83333333333337</v>
      </c>
      <c r="AI228" s="24">
        <v>2.16</v>
      </c>
      <c r="AJ228" s="24">
        <v>946</v>
      </c>
      <c r="AK228" s="26">
        <v>0</v>
      </c>
      <c r="AM228" s="26">
        <v>0.8</v>
      </c>
      <c r="AN228" s="26">
        <v>291.5</v>
      </c>
      <c r="AO228" s="26">
        <v>1.375</v>
      </c>
      <c r="AP228" s="26">
        <v>563.25</v>
      </c>
      <c r="AQ228" s="26">
        <v>0.78947368421052633</v>
      </c>
      <c r="AR228" s="26">
        <v>472.66666666666669</v>
      </c>
      <c r="AS228" s="28">
        <v>0.33333333333333331</v>
      </c>
      <c r="AT228" s="28">
        <v>102.5</v>
      </c>
      <c r="AU228" s="28">
        <v>0.8</v>
      </c>
      <c r="AV228" s="28">
        <v>1306</v>
      </c>
      <c r="AW228" s="28">
        <v>0.875</v>
      </c>
      <c r="AX228" s="28">
        <v>1375</v>
      </c>
      <c r="AY228" s="28">
        <v>0.68421052631578949</v>
      </c>
      <c r="AZ228" s="28">
        <v>721.5</v>
      </c>
      <c r="BA228" s="33">
        <f>Tabla25[[#This Row],[ROS_NUM_COR_COD_ROS_TG_NEG]]-Tabla25[[#This Row],[PAS_NUM_COR_COD_ROS_TG_NEG]]</f>
        <v>-1.3666666666666667</v>
      </c>
      <c r="BB228" s="33">
        <f>Tabla25[[#This Row],[ROS_DUR_COR_COD_ROS_TG_NEG]]-Tabla25[[#This Row],[PAS_DUR_COR_COD_ROS_TG_NEG]]</f>
        <v>-1116.5</v>
      </c>
      <c r="BC228" s="33">
        <f>Tabla25[[#This Row],[ROS_NUM_COR_COD_ROS_TG_NEU]]-Tabla25[[#This Row],[PAS_NUM_COR_COD_ROS_TG_NEU]]</f>
        <v>-1.9000000000000001</v>
      </c>
      <c r="BD228" s="33">
        <f>Tabla25[[#This Row],[ROS_DUR_COR_COD_ROS_TG_NEU]]-Tabla25[[#This Row],[PAS_DUR_COR_COD_ROS_TG_NEU]]</f>
        <v>440</v>
      </c>
      <c r="BE228" s="33">
        <f>Tabla25[[#This Row],[ROS_NUM_COR_COD_ROS_TG_POS]]-Tabla25[[#This Row],[PAS_NUM_COR_COD_ROS_TG_POS]]</f>
        <v>-2.2749999999999999</v>
      </c>
      <c r="BF228" s="33">
        <f>Tabla25[[#This Row],[ROS_DUR_COR_COD_ROS_TG_POS]]-Tabla25[[#This Row],[PAS_DUR_COR_COD_ROS_TG_POS]]</f>
        <v>122.38461538461547</v>
      </c>
      <c r="BG228" s="33">
        <f>Tabla25[[#This Row],[ROS_NUM_COR_COD_ROS_TG_TOT]]-Tabla25[[#This Row],[PAS_NUM_COR_COD_ROS_TG_TOT]]</f>
        <v>-1.8324561403508772</v>
      </c>
      <c r="BH228" s="33">
        <f>Tabla25[[#This Row],[ROS_DUR_COR_COD_ROS_TG_TOT]]-Tabla25[[#This Row],[PAS_DUR_COR_COD_ROS_TG_TOT]]</f>
        <v>-375.38235294117658</v>
      </c>
      <c r="BI228" s="30">
        <f>Tabla25[[#This Row],[ROS_NUM_COR_COD_ESC_TG_NEG]]-Tabla25[[#This Row],[PAS_NUM_COR_COD_ESC_TG_NEG]]</f>
        <v>-1.8</v>
      </c>
      <c r="BJ228" s="30">
        <f>Tabla25[[#This Row],[ROS_DUR_COR_COD_ESC_TG_NEG]]-Tabla25[[#This Row],[PAS_DUR_COR_COD_ESC_TG_NEG]]</f>
        <v>-1174.75</v>
      </c>
      <c r="BK228" s="30">
        <f>Tabla25[[#This Row],[ROS_NUM_COR_COD_ESC_TG_NEU]]-Tabla25[[#This Row],[PAS_NUM_COR_COD_ESC_TG_NEU]]</f>
        <v>-1.7499999999999998</v>
      </c>
      <c r="BL228" s="30">
        <f>Tabla25[[#This Row],[ROS_DUR_COR_COD_ESC_TG_NEU]]-Tabla25[[#This Row],[PAS_DUR_COR_COD_ESC_TG_NEU]]</f>
        <v>-743.41666666666674</v>
      </c>
      <c r="BM228" s="30">
        <f>Tabla25[[#This Row],[ROS_NUM_COR_COD_ESC_TG_POS]]-Tabla25[[#This Row],[PAS_NUM_COR_COD_ESC_TG_POS]]</f>
        <v>-1.125</v>
      </c>
      <c r="BN228" s="30">
        <f>Tabla25[[#This Row],[ROS_DUR_COR_COD_ESC_TG_POS]]-Tabla25[[#This Row],[PAS_DUR_COR_COD_ESC_TG_POS]]</f>
        <v>-605.47727272727275</v>
      </c>
      <c r="BO228" s="30">
        <f>Tabla25[[#This Row],[ROS_NUM_COR_COD_ESC_TG_TOT]]-Tabla25[[#This Row],[PAS_NUM_COR_COD_ESC_TG_TOT]]</f>
        <v>-1.4938596491228069</v>
      </c>
      <c r="BP228" s="30">
        <f>Tabla25[[#This Row],[ROS_DUR_COR_COD_ESC_TG_TOT]]-Tabla25[[#This Row],[PAS_DUR_COR_COD_ESC_TG_TOT]]</f>
        <v>-645.81720430107521</v>
      </c>
      <c r="BQ228" s="36">
        <f>Tabla25[[#This Row],[PAS_NUM_COR_COD_ROS_TG_NEG]]-Tabla25[[#This Row],[ESC_NUM_COR_COD_ROS_TG_NEG]]</f>
        <v>-5.0000000000000044E-2</v>
      </c>
      <c r="BR228" s="36">
        <f>Tabla25[[#This Row],[PAS_DUR_COR_COD_ROS_TG_NEG]]-Tabla25[[#This Row],[ESC_DUR_COR_COD_ROS_TG_NEG]]</f>
        <v>49.666666666666742</v>
      </c>
      <c r="BS228" s="36">
        <f>Tabla25[[#This Row],[PAS_NUM_COR_COD_ROS_TG_NEU]]-Tabla25[[#This Row],[ESC_NUM_COR_COD_ROS_TG_NEU]]</f>
        <v>0.80000000000000027</v>
      </c>
      <c r="BT228" s="36">
        <f>Tabla25[[#This Row],[PAS_DUR_COR_COD_ROS_TG_NEU]]-Tabla25[[#This Row],[ESC_DUR_COR_COD_ROS_TG_NEU]]</f>
        <v>10.600000000000023</v>
      </c>
      <c r="BU228" s="36">
        <f>Tabla25[[#This Row],[PAS_NUM_COR_COD_ROS_TG_POS]]-Tabla25[[#This Row],[ESC_NUM_COR_COD_ROS_TG_POS]]</f>
        <v>0.14999999999999991</v>
      </c>
      <c r="BV228" s="36">
        <f>Tabla25[[#This Row],[PAS_DUR_COR_COD_ROS_TG_POS]]-Tabla25[[#This Row],[ESC_DUR_COR_COD_ROS_TG_POS]]</f>
        <v>342.78205128205116</v>
      </c>
      <c r="BW228" s="36">
        <f>Tabla25[[#This Row],[PAS_NUM_COR_COD_ROS_TG_TOT]]-Tabla25[[#This Row],[ESC_NUM_COR_COD_ROS_TG_TOT]]</f>
        <v>0.35666666666666647</v>
      </c>
      <c r="BX228" s="36">
        <f>Tabla25[[#This Row],[PAS_DUR_COR_COD_ROS_TG_TOT]]-Tabla25[[#This Row],[ESC_DUR_COR_COD_ROS_TG_TOT]]</f>
        <v>150.88235294117658</v>
      </c>
      <c r="BY228" s="39">
        <f>Tabla25[[#This Row],[PAS_NUM_COR_COD_ESC_TG_NEG]]-Tabla25[[#This Row],[ESC_NUM_COR_COD_ESC_TG_NEG]]</f>
        <v>-2.95</v>
      </c>
      <c r="BZ228" s="39">
        <f>Tabla25[[#This Row],[PAS_DUR_COR_COD_ESC_TG_NEG]]-Tabla25[[#This Row],[ESC_DUR_COR_COD_ESC_TG_NEG]]</f>
        <v>-596.25</v>
      </c>
      <c r="CA228" s="39">
        <f>Tabla25[[#This Row],[PAS_NUM_COR_COD_ESC_TG_NEU]]-Tabla25[[#This Row],[ESC_NUM_COR_COD_ESC_TG_NEU]]</f>
        <v>-0.85000000000000009</v>
      </c>
      <c r="CB228" s="39">
        <f>Tabla25[[#This Row],[PAS_DUR_COR_COD_ESC_TG_NEU]]-Tabla25[[#This Row],[ESC_DUR_COR_COD_ESC_TG_NEU]]</f>
        <v>-81.527777777777601</v>
      </c>
      <c r="CC228" s="39">
        <f>Tabla25[[#This Row],[PAS_NUM_COR_COD_ESC_TG_POS]]-Tabla25[[#This Row],[ESC_NUM_COR_COD_ESC_TG_POS]]</f>
        <v>0.21428571428571441</v>
      </c>
      <c r="CD228" s="39">
        <f>Tabla25[[#This Row],[PAS_DUR_COR_COD_ESC_TG_POS]]-Tabla25[[#This Row],[ESC_DUR_COR_COD_ESC_TG_POS]]</f>
        <v>-318.60606060606051</v>
      </c>
      <c r="CE228" s="39">
        <f>Tabla25[[#This Row],[PAS_NUM_COR_COD_ESC_TG_TOT]]-Tabla25[[#This Row],[ESC_NUM_COR_COD_ESC_TG_TOT]]</f>
        <v>-1.2366666666666668</v>
      </c>
      <c r="CF228" s="39">
        <f>Tabla25[[#This Row],[PAS_DUR_COR_COD_ESC_TG_TOT]]-Tabla25[[#This Row],[ESC_DUR_COR_COD_ESC_TG_TOT]]</f>
        <v>-277.96057347670239</v>
      </c>
      <c r="CG228" s="42">
        <f>Tabla25[[#This Row],[PAS_NUM_COR_COD_ROS_TG_NEG]]-Tabla25[[#This Row],[PAS_NUM_COR_COD_ESC_TG_NEG]]</f>
        <v>-0.10000000000000009</v>
      </c>
      <c r="CH228" s="42">
        <f>Tabla25[[#This Row],[PAS_NUM_COR_COD_ROS_TG_NEU]]-Tabla25[[#This Row],[PAS_NUM_COR_COD_ESC_TG_NEU]]</f>
        <v>0.15000000000000036</v>
      </c>
      <c r="CI228" s="42">
        <f>Tabla25[[#This Row],[PAS_NUM_COR_COD_ROS_TG_POS]]-Tabla25[[#This Row],[PAS_NUM_COR_COD_ESC_TG_POS]]</f>
        <v>0.64999999999999991</v>
      </c>
      <c r="CJ228" s="42">
        <f>Tabla25[[#This Row],[PAS_NUM_COR_COD_ROS_TG_TOT]]-Tabla25[[#This Row],[PAS_NUM_COR_COD_ESC_TG_TOT]]</f>
        <v>0.23333333333333339</v>
      </c>
      <c r="CK228" s="42">
        <f>Tabla25[[#This Row],[PAS_DUR_COR_COD_ROS_TG_NEG]]-Tabla25[[#This Row],[PAS_DUR_COR_COD_ESC_TG_NEG]]</f>
        <v>44.25</v>
      </c>
      <c r="CL228" s="42">
        <f>Tabla25[[#This Row],[PAS_DUR_COR_COD_ROS_TG_NEU]]-Tabla25[[#This Row],[PAS_DUR_COR_COD_ESC_TG_NEU]]</f>
        <v>-168.91666666666674</v>
      </c>
      <c r="CM228" s="42">
        <f>Tabla25[[#This Row],[PAS_DUR_COR_COD_ROS_TG_POS]]-Tabla25[[#This Row],[PAS_DUR_COR_COD_ESC_TG_POS]]</f>
        <v>83.88811188811178</v>
      </c>
      <c r="CN228" s="42">
        <f>Tabla25[[#This Row],[PAS_DUR_COR_COD_ROS_TG_TOT]]-Tabla25[[#This Row],[PAS_DUR_COR_COD_ESC_TG_TOT]]</f>
        <v>-21.601518026565373</v>
      </c>
      <c r="CO228" s="44">
        <f>Tabla25[[#This Row],[ESC_NUM_COR_COD_ROS_TG_NEG]]-Tabla25[[#This Row],[ESC_NUM_COR_COD_ESC_TG_NEG]]</f>
        <v>-3</v>
      </c>
      <c r="CP228" s="44">
        <f>Tabla25[[#This Row],[ESC_NUM_COR_COD_ROS_TG_NEU]]-Tabla25[[#This Row],[ESC_NUM_COR_COD_ESC_TG_NEU]]</f>
        <v>-1.5</v>
      </c>
      <c r="CQ228" s="44">
        <f>Tabla25[[#This Row],[ESC_NUM_COR_COD_ROS_TG_POS]]-Tabla25[[#This Row],[ESC_NUM_COR_COD_ESC_TG_POS]]</f>
        <v>0.71428571428571441</v>
      </c>
      <c r="CR228" s="44">
        <f>Tabla25[[#This Row],[ESC_NUM_COR_COD_ROS_TG_TOT]]-Tabla25[[#This Row],[ESC_NUM_COR_COD_ESC_TG_TOT]]</f>
        <v>-1.3599999999999999</v>
      </c>
      <c r="CS228" s="44">
        <f>Tabla25[[#This Row],[ESC_DUR_COR_COD_ROS_TG_NEG]]-Tabla25[[#This Row],[ESC_DUR_COR_COD_ESC_TG_NEG]]</f>
        <v>-601.66666666666674</v>
      </c>
      <c r="CT228" s="44">
        <f>Tabla25[[#This Row],[ESC_DUR_COR_COD_ROS_TG_NEU]]-Tabla25[[#This Row],[ESC_DUR_COR_COD_ESC_TG_NEU]]</f>
        <v>-261.04444444444437</v>
      </c>
      <c r="CU228" s="44">
        <f>Tabla25[[#This Row],[ESC_DUR_COR_COD_ROS_TG_POS]]-Tabla25[[#This Row],[ESC_DUR_COR_COD_ESC_TG_POS]]</f>
        <v>-577.49999999999989</v>
      </c>
      <c r="CV228" s="44">
        <f>Tabla25[[#This Row],[ESC_DUR_COR_COD_ROS_TG_TOT]]-Tabla25[[#This Row],[ESC_DUR_COR_COD_ESC_TG_TOT]]</f>
        <v>-450.44444444444434</v>
      </c>
      <c r="CW228" s="47">
        <f>Tabla25[[#This Row],[ROS_NUM_COR_COD_ROS_TG_NEG]]-Tabla25[[#This Row],[ROS_NUM_COR_COD_ESC_TG_NEG]]</f>
        <v>0.33333333333333331</v>
      </c>
      <c r="CX228" s="47">
        <f>Tabla25[[#This Row],[ROS_NUM_COR_COD_ROS_TG_NEU]]-Tabla25[[#This Row],[ROS_NUM_COR_COD_ESC_TG_NEU]]</f>
        <v>0</v>
      </c>
      <c r="CY228" s="47">
        <f>Tabla25[[#This Row],[ROS_NUM_COR_COD_ROS_TG_POS]]-Tabla25[[#This Row],[ROS_NUM_COR_COD_ESC_TG_POS]]</f>
        <v>-0.5</v>
      </c>
      <c r="CZ228" s="47">
        <f>Tabla25[[#This Row],[ROS_NUM_COR_COD_ROS_TG_TOT]]-Tabla25[[#This Row],[ROS_NUM_COR_COD_ESC_TG_TOT]]</f>
        <v>-0.10526315789473684</v>
      </c>
      <c r="DA228" s="47">
        <f>Tabla25[[#This Row],[ROS_DUR_COR_COD_ROS_TG_NEG]]-Tabla25[[#This Row],[ROS_DUR_COR_COD_ESC_TG_NEG]]</f>
        <v>102.5</v>
      </c>
      <c r="DB228" s="47">
        <f>Tabla25[[#This Row],[ROS_DUR_COR_COD_ROS_TG_NEU]]-Tabla25[[#This Row],[ROS_DUR_COR_COD_ESC_TG_NEU]]</f>
        <v>1014.5</v>
      </c>
      <c r="DC228" s="47">
        <f>Tabla25[[#This Row],[ROS_DUR_COR_COD_ROS_TG_POS]]-Tabla25[[#This Row],[ROS_DUR_COR_COD_ESC_TG_POS]]</f>
        <v>811.75</v>
      </c>
      <c r="DD228" s="47">
        <f>Tabla25[[#This Row],[ROS_DUR_COR_COD_ROS_TG_TOT]]-Tabla25[[#This Row],[ROS_DUR_COR_COD_ESC_TG_TOT]]</f>
        <v>248.83333333333331</v>
      </c>
      <c r="DE228" s="57">
        <v>102.5</v>
      </c>
      <c r="DF228" s="57">
        <v>378</v>
      </c>
      <c r="DG228" s="57">
        <v>153</v>
      </c>
      <c r="DH228" s="57">
        <v>184</v>
      </c>
      <c r="DI228" s="57"/>
      <c r="DJ228" s="57">
        <v>181</v>
      </c>
      <c r="DK228" s="57">
        <v>111.5</v>
      </c>
      <c r="DL228" s="57">
        <v>134.66666666666666</v>
      </c>
      <c r="DM228" s="57">
        <v>220</v>
      </c>
      <c r="DN228" s="57">
        <v>326.60000000000002</v>
      </c>
      <c r="DO228" s="57">
        <v>217.33333333333334</v>
      </c>
      <c r="DP228" s="57">
        <v>256.92857142857144</v>
      </c>
      <c r="DQ228" s="57">
        <v>250.33333333333334</v>
      </c>
      <c r="DR228" s="57">
        <v>283.44444444444446</v>
      </c>
      <c r="DS228" s="57">
        <v>266.66666666666669</v>
      </c>
      <c r="DT228" s="57">
        <v>269.61111111111109</v>
      </c>
      <c r="DU228" s="57">
        <v>289</v>
      </c>
      <c r="DV228" s="57">
        <v>206.76923076923077</v>
      </c>
      <c r="DW228" s="57">
        <v>254.92307692307693</v>
      </c>
      <c r="DX228" s="57">
        <v>244.52941176470588</v>
      </c>
      <c r="DY228" s="57">
        <v>265</v>
      </c>
      <c r="DZ228" s="57">
        <v>251</v>
      </c>
      <c r="EA228" s="57">
        <v>222.09090909090909</v>
      </c>
      <c r="EB228" s="57">
        <v>244.35483870967741</v>
      </c>
      <c r="EC228" s="57">
        <f>Tabla25[[#This Row],[ROS_1DU_COR_COD_ROS_TG_NEG]]-Tabla25[[#This Row],[ROS_1DU_COR_COD_ESC_TG_NEG]]</f>
        <v>102.5</v>
      </c>
      <c r="ED228" s="57">
        <f>Tabla25[[#This Row],[ROS_1DU_COR_COD_ROS_TG_NEU]]-Tabla25[[#This Row],[ROS_1DU_COR_COD_ESC_TG_NEU]]</f>
        <v>197</v>
      </c>
      <c r="EE228" s="57">
        <f>Tabla25[[#This Row],[ROS_1DU_COR_COD_ROS_TG_POS]]-Tabla25[[#This Row],[ROS_1DU_COR_COD_ESC_TG_POS]]</f>
        <v>41.5</v>
      </c>
      <c r="EF228" s="57">
        <f>Tabla25[[#This Row],[ROS_1DU_COR_COD_ROS_TG_TOT]]-Tabla25[[#This Row],[ROS_1DU_COR_COD_ESC_TG_TOT]]</f>
        <v>49.333333333333343</v>
      </c>
      <c r="EG228" s="57">
        <f>Tabla25[[#This Row],[ESC_1DU_COR_COD_ROS_TG_NEG]]-Tabla25[[#This Row],[ESC_1DU_COR_COD_ESC_TG_NEG]]</f>
        <v>-30.333333333333343</v>
      </c>
      <c r="EH228" s="57">
        <f>Tabla25[[#This Row],[ESC_1DU_COR_COD_ROS_TG_NEU]]-Tabla25[[#This Row],[ESC_1DU_COR_COD_ESC_TG_NEU]]</f>
        <v>43.155555555555566</v>
      </c>
      <c r="EI228" s="57">
        <f>Tabla25[[#This Row],[ESC_1DU_COR_COD_ROS_TG_POS]]-Tabla25[[#This Row],[ESC_1DU_COR_COD_ESC_TG_POS]]</f>
        <v>-49.333333333333343</v>
      </c>
      <c r="EJ228" s="57">
        <f>Tabla25[[#This Row],[ESC_1DU_COR_COD_ROS_TG_TOT]]-Tabla25[[#This Row],[ESC_1DU_COR_COD_ESC_TG_TOT]]</f>
        <v>-12.682539682539641</v>
      </c>
      <c r="EK228" s="57">
        <f>Tabla25[[#This Row],[PAS_1DU_COR_COD_ROS_TG_NEG]]-Tabla25[[#This Row],[PAS_1DU_COR_COD_ESC_TG_NEG]]</f>
        <v>24</v>
      </c>
      <c r="EL228" s="57">
        <f>Tabla25[[#This Row],[PAS_1DU_COR_COD_ROS_TG_NEU]]-Tabla25[[#This Row],[PAS_1DU_COR_COD_ESC_TG_NEU]]</f>
        <v>-44.230769230769226</v>
      </c>
      <c r="EM228" s="57">
        <f>Tabla25[[#This Row],[PAS_1DU_COR_COD_ROS_TG_POS]]-Tabla25[[#This Row],[PAS_1DU_COR_COD_ESC_TG_POS]]</f>
        <v>32.832167832167841</v>
      </c>
      <c r="EN228" s="57">
        <f>Tabla25[[#This Row],[PAS_1DU_COR_COD_ROS_TG_TOT]]-Tabla25[[#This Row],[PAS_1DU_COR_COD_ESC_TG_TOT]]</f>
        <v>0.17457305502847476</v>
      </c>
    </row>
    <row r="229" spans="1:144" x14ac:dyDescent="0.3">
      <c r="A229" s="2" t="s">
        <v>226</v>
      </c>
      <c r="B229" s="2">
        <v>60</v>
      </c>
      <c r="C229" s="2">
        <v>1</v>
      </c>
      <c r="D229" s="2">
        <v>72</v>
      </c>
      <c r="E229" s="19">
        <v>2.85</v>
      </c>
      <c r="F229" s="19">
        <v>896.5</v>
      </c>
      <c r="G229" s="19">
        <v>3.05</v>
      </c>
      <c r="H229" s="19">
        <v>694.6875</v>
      </c>
      <c r="I229" s="19">
        <v>2.9</v>
      </c>
      <c r="J229" s="19">
        <v>979.33333333333337</v>
      </c>
      <c r="K229" s="19">
        <v>2.9333333333333331</v>
      </c>
      <c r="L229" s="19">
        <v>840.625</v>
      </c>
      <c r="M229" s="21">
        <v>3.1</v>
      </c>
      <c r="N229" s="21">
        <v>957.73333333333335</v>
      </c>
      <c r="O229" s="21">
        <v>3.15</v>
      </c>
      <c r="P229" s="21">
        <v>793.86666666666667</v>
      </c>
      <c r="Q229" s="21">
        <v>3.8</v>
      </c>
      <c r="R229" s="21">
        <v>899</v>
      </c>
      <c r="S229" s="21">
        <v>3.35</v>
      </c>
      <c r="T229" s="21">
        <v>883.5333333333333</v>
      </c>
      <c r="U229" s="22">
        <v>2.1111111111111112</v>
      </c>
      <c r="V229" s="22">
        <v>829</v>
      </c>
      <c r="W229" s="22">
        <v>2</v>
      </c>
      <c r="X229" s="22">
        <v>917</v>
      </c>
      <c r="Y229" s="22">
        <v>1.4444444444444444</v>
      </c>
      <c r="Z229" s="22">
        <v>628</v>
      </c>
      <c r="AA229" s="22">
        <v>1.8571428571428572</v>
      </c>
      <c r="AB229" s="22">
        <v>791.33333333333337</v>
      </c>
      <c r="AC229" s="24">
        <v>3</v>
      </c>
      <c r="AD229" s="24">
        <v>1534</v>
      </c>
      <c r="AE229" s="24">
        <v>3.3</v>
      </c>
      <c r="AF229" s="24">
        <v>1614.8</v>
      </c>
      <c r="AG229" s="24">
        <v>4</v>
      </c>
      <c r="AH229" s="24">
        <v>1736.2</v>
      </c>
      <c r="AI229" s="24">
        <v>3.4285714285714284</v>
      </c>
      <c r="AJ229" s="24">
        <v>1628.3333333333333</v>
      </c>
      <c r="AK229" s="26">
        <v>4.5</v>
      </c>
      <c r="AL229" s="26">
        <v>1391</v>
      </c>
      <c r="AM229" s="26">
        <v>2.6</v>
      </c>
      <c r="AN229" s="26">
        <v>742.42857142857144</v>
      </c>
      <c r="AO229" s="26">
        <v>3.125</v>
      </c>
      <c r="AP229" s="26">
        <v>1177.8</v>
      </c>
      <c r="AQ229" s="26">
        <v>3.3461538461538463</v>
      </c>
      <c r="AR229" s="26">
        <v>1079.5555555555557</v>
      </c>
      <c r="AS229" s="28">
        <v>3.75</v>
      </c>
      <c r="AT229" s="28">
        <v>920.28571428571433</v>
      </c>
      <c r="AU229" s="28">
        <v>5.7</v>
      </c>
      <c r="AV229" s="28">
        <v>1395</v>
      </c>
      <c r="AW229" s="28">
        <v>4.75</v>
      </c>
      <c r="AX229" s="28">
        <v>1229.1428571428571</v>
      </c>
      <c r="AY229" s="28">
        <v>4.8076923076923075</v>
      </c>
      <c r="AZ229" s="28">
        <v>1208.1666666666667</v>
      </c>
      <c r="BA229" s="33">
        <f>Tabla25[[#This Row],[ROS_NUM_COR_COD_ROS_TG_NEG]]-Tabla25[[#This Row],[PAS_NUM_COR_COD_ROS_TG_NEG]]</f>
        <v>0.64999999999999991</v>
      </c>
      <c r="BB229" s="33">
        <f>Tabla25[[#This Row],[ROS_DUR_COR_COD_ROS_TG_NEG]]-Tabla25[[#This Row],[PAS_DUR_COR_COD_ROS_TG_NEG]]</f>
        <v>-37.447619047619014</v>
      </c>
      <c r="BC229" s="33">
        <f>Tabla25[[#This Row],[ROS_NUM_COR_COD_ROS_TG_NEU]]-Tabla25[[#This Row],[PAS_NUM_COR_COD_ROS_TG_NEU]]</f>
        <v>2.5500000000000003</v>
      </c>
      <c r="BD229" s="33">
        <f>Tabla25[[#This Row],[ROS_DUR_COR_COD_ROS_TG_NEU]]-Tabla25[[#This Row],[PAS_DUR_COR_COD_ROS_TG_NEU]]</f>
        <v>601.13333333333333</v>
      </c>
      <c r="BE229" s="33">
        <f>Tabla25[[#This Row],[ROS_NUM_COR_COD_ROS_TG_POS]]-Tabla25[[#This Row],[PAS_NUM_COR_COD_ROS_TG_POS]]</f>
        <v>0.95000000000000018</v>
      </c>
      <c r="BF229" s="33">
        <f>Tabla25[[#This Row],[ROS_DUR_COR_COD_ROS_TG_POS]]-Tabla25[[#This Row],[PAS_DUR_COR_COD_ROS_TG_POS]]</f>
        <v>330.14285714285711</v>
      </c>
      <c r="BG229" s="33">
        <f>Tabla25[[#This Row],[ROS_NUM_COR_COD_ROS_TG_TOT]]-Tabla25[[#This Row],[PAS_NUM_COR_COD_ROS_TG_TOT]]</f>
        <v>1.4576923076923074</v>
      </c>
      <c r="BH229" s="33">
        <f>Tabla25[[#This Row],[ROS_DUR_COR_COD_ROS_TG_TOT]]-Tabla25[[#This Row],[PAS_DUR_COR_COD_ROS_TG_TOT]]</f>
        <v>324.63333333333344</v>
      </c>
      <c r="BI229" s="30">
        <f>Tabla25[[#This Row],[ROS_NUM_COR_COD_ESC_TG_NEG]]-Tabla25[[#This Row],[PAS_NUM_COR_COD_ESC_TG_NEG]]</f>
        <v>1.65</v>
      </c>
      <c r="BJ229" s="30">
        <f>Tabla25[[#This Row],[ROS_DUR_COR_COD_ESC_TG_NEG]]-Tabla25[[#This Row],[PAS_DUR_COR_COD_ESC_TG_NEG]]</f>
        <v>494.5</v>
      </c>
      <c r="BK229" s="30">
        <f>Tabla25[[#This Row],[ROS_NUM_COR_COD_ESC_TG_NEU]]-Tabla25[[#This Row],[PAS_NUM_COR_COD_ESC_TG_NEU]]</f>
        <v>-0.44999999999999973</v>
      </c>
      <c r="BL229" s="30">
        <f>Tabla25[[#This Row],[ROS_DUR_COR_COD_ESC_TG_NEU]]-Tabla25[[#This Row],[PAS_DUR_COR_COD_ESC_TG_NEU]]</f>
        <v>47.741071428571445</v>
      </c>
      <c r="BM229" s="30">
        <f>Tabla25[[#This Row],[ROS_NUM_COR_COD_ESC_TG_POS]]-Tabla25[[#This Row],[PAS_NUM_COR_COD_ESC_TG_POS]]</f>
        <v>0.22500000000000009</v>
      </c>
      <c r="BN229" s="30">
        <f>Tabla25[[#This Row],[ROS_DUR_COR_COD_ESC_TG_POS]]-Tabla25[[#This Row],[PAS_DUR_COR_COD_ESC_TG_POS]]</f>
        <v>198.46666666666658</v>
      </c>
      <c r="BO229" s="30">
        <f>Tabla25[[#This Row],[ROS_NUM_COR_COD_ESC_TG_TOT]]-Tabla25[[#This Row],[PAS_NUM_COR_COD_ESC_TG_TOT]]</f>
        <v>0.41282051282051313</v>
      </c>
      <c r="BP229" s="30">
        <f>Tabla25[[#This Row],[ROS_DUR_COR_COD_ESC_TG_TOT]]-Tabla25[[#This Row],[PAS_DUR_COR_COD_ESC_TG_TOT]]</f>
        <v>238.93055555555566</v>
      </c>
      <c r="BQ229" s="36">
        <f>Tabla25[[#This Row],[PAS_NUM_COR_COD_ROS_TG_NEG]]-Tabla25[[#This Row],[ESC_NUM_COR_COD_ROS_TG_NEG]]</f>
        <v>0.10000000000000009</v>
      </c>
      <c r="BR229" s="36">
        <f>Tabla25[[#This Row],[PAS_DUR_COR_COD_ROS_TG_NEG]]-Tabla25[[#This Row],[ESC_DUR_COR_COD_ROS_TG_NEG]]</f>
        <v>-576.26666666666665</v>
      </c>
      <c r="BS229" s="36">
        <f>Tabla25[[#This Row],[PAS_NUM_COR_COD_ROS_TG_NEU]]-Tabla25[[#This Row],[ESC_NUM_COR_COD_ROS_TG_NEU]]</f>
        <v>-0.14999999999999991</v>
      </c>
      <c r="BT229" s="36">
        <f>Tabla25[[#This Row],[PAS_DUR_COR_COD_ROS_TG_NEU]]-Tabla25[[#This Row],[ESC_DUR_COR_COD_ROS_TG_NEU]]</f>
        <v>-820.93333333333328</v>
      </c>
      <c r="BU229" s="36">
        <f>Tabla25[[#This Row],[PAS_NUM_COR_COD_ROS_TG_POS]]-Tabla25[[#This Row],[ESC_NUM_COR_COD_ROS_TG_POS]]</f>
        <v>-0.20000000000000018</v>
      </c>
      <c r="BV229" s="36">
        <f>Tabla25[[#This Row],[PAS_DUR_COR_COD_ROS_TG_POS]]-Tabla25[[#This Row],[ESC_DUR_COR_COD_ROS_TG_POS]]</f>
        <v>-837.2</v>
      </c>
      <c r="BW229" s="36">
        <f>Tabla25[[#This Row],[PAS_NUM_COR_COD_ROS_TG_TOT]]-Tabla25[[#This Row],[ESC_NUM_COR_COD_ROS_TG_TOT]]</f>
        <v>-7.8571428571428292E-2</v>
      </c>
      <c r="BX229" s="36">
        <f>Tabla25[[#This Row],[PAS_DUR_COR_COD_ROS_TG_TOT]]-Tabla25[[#This Row],[ESC_DUR_COR_COD_ROS_TG_TOT]]</f>
        <v>-744.8</v>
      </c>
      <c r="BY229" s="39">
        <f>Tabla25[[#This Row],[PAS_NUM_COR_COD_ESC_TG_NEG]]-Tabla25[[#This Row],[ESC_NUM_COR_COD_ESC_TG_NEG]]</f>
        <v>0.73888888888888893</v>
      </c>
      <c r="BZ229" s="39">
        <f>Tabla25[[#This Row],[PAS_DUR_COR_COD_ESC_TG_NEG]]-Tabla25[[#This Row],[ESC_DUR_COR_COD_ESC_TG_NEG]]</f>
        <v>67.5</v>
      </c>
      <c r="CA229" s="39">
        <f>Tabla25[[#This Row],[PAS_NUM_COR_COD_ESC_TG_NEU]]-Tabla25[[#This Row],[ESC_NUM_COR_COD_ESC_TG_NEU]]</f>
        <v>1.0499999999999998</v>
      </c>
      <c r="CB229" s="39">
        <f>Tabla25[[#This Row],[PAS_DUR_COR_COD_ESC_TG_NEU]]-Tabla25[[#This Row],[ESC_DUR_COR_COD_ESC_TG_NEU]]</f>
        <v>-222.3125</v>
      </c>
      <c r="CC229" s="39">
        <f>Tabla25[[#This Row],[PAS_NUM_COR_COD_ESC_TG_POS]]-Tabla25[[#This Row],[ESC_NUM_COR_COD_ESC_TG_POS]]</f>
        <v>1.4555555555555555</v>
      </c>
      <c r="CD229" s="39">
        <f>Tabla25[[#This Row],[PAS_DUR_COR_COD_ESC_TG_POS]]-Tabla25[[#This Row],[ESC_DUR_COR_COD_ESC_TG_POS]]</f>
        <v>351.33333333333337</v>
      </c>
      <c r="CE229" s="39">
        <f>Tabla25[[#This Row],[PAS_NUM_COR_COD_ESC_TG_TOT]]-Tabla25[[#This Row],[ESC_NUM_COR_COD_ESC_TG_TOT]]</f>
        <v>1.0761904761904759</v>
      </c>
      <c r="CF229" s="39">
        <f>Tabla25[[#This Row],[PAS_DUR_COR_COD_ESC_TG_TOT]]-Tabla25[[#This Row],[ESC_DUR_COR_COD_ESC_TG_TOT]]</f>
        <v>49.291666666666629</v>
      </c>
      <c r="CG229" s="42">
        <f>Tabla25[[#This Row],[PAS_NUM_COR_COD_ROS_TG_NEG]]-Tabla25[[#This Row],[PAS_NUM_COR_COD_ESC_TG_NEG]]</f>
        <v>0.25</v>
      </c>
      <c r="CH229" s="42">
        <f>Tabla25[[#This Row],[PAS_NUM_COR_COD_ROS_TG_NEU]]-Tabla25[[#This Row],[PAS_NUM_COR_COD_ESC_TG_NEU]]</f>
        <v>0.10000000000000009</v>
      </c>
      <c r="CI229" s="42">
        <f>Tabla25[[#This Row],[PAS_NUM_COR_COD_ROS_TG_POS]]-Tabla25[[#This Row],[PAS_NUM_COR_COD_ESC_TG_POS]]</f>
        <v>0.89999999999999991</v>
      </c>
      <c r="CJ229" s="42">
        <f>Tabla25[[#This Row],[PAS_NUM_COR_COD_ROS_TG_TOT]]-Tabla25[[#This Row],[PAS_NUM_COR_COD_ESC_TG_TOT]]</f>
        <v>0.41666666666666696</v>
      </c>
      <c r="CK229" s="42">
        <f>Tabla25[[#This Row],[PAS_DUR_COR_COD_ROS_TG_NEG]]-Tabla25[[#This Row],[PAS_DUR_COR_COD_ESC_TG_NEG]]</f>
        <v>61.233333333333348</v>
      </c>
      <c r="CL229" s="42">
        <f>Tabla25[[#This Row],[PAS_DUR_COR_COD_ROS_TG_NEU]]-Tabla25[[#This Row],[PAS_DUR_COR_COD_ESC_TG_NEU]]</f>
        <v>99.179166666666674</v>
      </c>
      <c r="CM229" s="42">
        <f>Tabla25[[#This Row],[PAS_DUR_COR_COD_ROS_TG_POS]]-Tabla25[[#This Row],[PAS_DUR_COR_COD_ESC_TG_POS]]</f>
        <v>-80.333333333333371</v>
      </c>
      <c r="CN229" s="42">
        <f>Tabla25[[#This Row],[PAS_DUR_COR_COD_ROS_TG_TOT]]-Tabla25[[#This Row],[PAS_DUR_COR_COD_ESC_TG_TOT]]</f>
        <v>42.908333333333303</v>
      </c>
      <c r="CO229" s="44">
        <f>Tabla25[[#This Row],[ESC_NUM_COR_COD_ROS_TG_NEG]]-Tabla25[[#This Row],[ESC_NUM_COR_COD_ESC_TG_NEG]]</f>
        <v>0.88888888888888884</v>
      </c>
      <c r="CP229" s="44">
        <f>Tabla25[[#This Row],[ESC_NUM_COR_COD_ROS_TG_NEU]]-Tabla25[[#This Row],[ESC_NUM_COR_COD_ESC_TG_NEU]]</f>
        <v>1.2999999999999998</v>
      </c>
      <c r="CQ229" s="44">
        <f>Tabla25[[#This Row],[ESC_NUM_COR_COD_ROS_TG_POS]]-Tabla25[[#This Row],[ESC_NUM_COR_COD_ESC_TG_POS]]</f>
        <v>2.5555555555555554</v>
      </c>
      <c r="CR229" s="44">
        <f>Tabla25[[#This Row],[ESC_NUM_COR_COD_ROS_TG_TOT]]-Tabla25[[#This Row],[ESC_NUM_COR_COD_ESC_TG_TOT]]</f>
        <v>1.5714285714285712</v>
      </c>
      <c r="CS229" s="44">
        <f>Tabla25[[#This Row],[ESC_DUR_COR_COD_ROS_TG_NEG]]-Tabla25[[#This Row],[ESC_DUR_COR_COD_ESC_TG_NEG]]</f>
        <v>705</v>
      </c>
      <c r="CT229" s="44">
        <f>Tabla25[[#This Row],[ESC_DUR_COR_COD_ROS_TG_NEU]]-Tabla25[[#This Row],[ESC_DUR_COR_COD_ESC_TG_NEU]]</f>
        <v>697.8</v>
      </c>
      <c r="CU229" s="44">
        <f>Tabla25[[#This Row],[ESC_DUR_COR_COD_ROS_TG_POS]]-Tabla25[[#This Row],[ESC_DUR_COR_COD_ESC_TG_POS]]</f>
        <v>1108.2</v>
      </c>
      <c r="CV229" s="44">
        <f>Tabla25[[#This Row],[ESC_DUR_COR_COD_ROS_TG_TOT]]-Tabla25[[#This Row],[ESC_DUR_COR_COD_ESC_TG_TOT]]</f>
        <v>836.99999999999989</v>
      </c>
      <c r="CW229" s="47">
        <f>Tabla25[[#This Row],[ROS_NUM_COR_COD_ROS_TG_NEG]]-Tabla25[[#This Row],[ROS_NUM_COR_COD_ESC_TG_NEG]]</f>
        <v>-0.75</v>
      </c>
      <c r="CX229" s="47">
        <f>Tabla25[[#This Row],[ROS_NUM_COR_COD_ROS_TG_NEU]]-Tabla25[[#This Row],[ROS_NUM_COR_COD_ESC_TG_NEU]]</f>
        <v>3.1</v>
      </c>
      <c r="CY229" s="47">
        <f>Tabla25[[#This Row],[ROS_NUM_COR_COD_ROS_TG_POS]]-Tabla25[[#This Row],[ROS_NUM_COR_COD_ESC_TG_POS]]</f>
        <v>1.625</v>
      </c>
      <c r="CZ229" s="47">
        <f>Tabla25[[#This Row],[ROS_NUM_COR_COD_ROS_TG_TOT]]-Tabla25[[#This Row],[ROS_NUM_COR_COD_ESC_TG_TOT]]</f>
        <v>1.4615384615384612</v>
      </c>
      <c r="DA229" s="47">
        <f>Tabla25[[#This Row],[ROS_DUR_COR_COD_ROS_TG_NEG]]-Tabla25[[#This Row],[ROS_DUR_COR_COD_ESC_TG_NEG]]</f>
        <v>-470.71428571428567</v>
      </c>
      <c r="DB229" s="47">
        <f>Tabla25[[#This Row],[ROS_DUR_COR_COD_ROS_TG_NEU]]-Tabla25[[#This Row],[ROS_DUR_COR_COD_ESC_TG_NEU]]</f>
        <v>652.57142857142856</v>
      </c>
      <c r="DC229" s="47">
        <f>Tabla25[[#This Row],[ROS_DUR_COR_COD_ROS_TG_POS]]-Tabla25[[#This Row],[ROS_DUR_COR_COD_ESC_TG_POS]]</f>
        <v>51.342857142857156</v>
      </c>
      <c r="DD229" s="47">
        <f>Tabla25[[#This Row],[ROS_DUR_COR_COD_ROS_TG_TOT]]-Tabla25[[#This Row],[ROS_DUR_COR_COD_ESC_TG_TOT]]</f>
        <v>128.61111111111109</v>
      </c>
      <c r="DE229" s="57">
        <v>191</v>
      </c>
      <c r="DF229" s="57">
        <v>247.6</v>
      </c>
      <c r="DG229" s="57">
        <v>219.28571428571428</v>
      </c>
      <c r="DH229" s="57">
        <v>222.83333333333334</v>
      </c>
      <c r="DI229" s="57">
        <v>218.33333333333334</v>
      </c>
      <c r="DJ229" s="57">
        <v>163.85714285714286</v>
      </c>
      <c r="DK229" s="57">
        <v>274</v>
      </c>
      <c r="DL229" s="57">
        <v>212.61111111111111</v>
      </c>
      <c r="DM229" s="57">
        <v>284.8</v>
      </c>
      <c r="DN229" s="57">
        <v>304.60000000000002</v>
      </c>
      <c r="DO229" s="57">
        <v>248.2</v>
      </c>
      <c r="DP229" s="57">
        <v>279.2</v>
      </c>
      <c r="DQ229" s="57">
        <v>175.6</v>
      </c>
      <c r="DR229" s="57">
        <v>209.6</v>
      </c>
      <c r="DS229" s="57">
        <v>295.39999999999998</v>
      </c>
      <c r="DT229" s="57">
        <v>226.86666666666667</v>
      </c>
      <c r="DU229" s="57">
        <v>226.66666666666666</v>
      </c>
      <c r="DV229" s="57">
        <v>217.73333333333332</v>
      </c>
      <c r="DW229" s="57">
        <v>166</v>
      </c>
      <c r="DX229" s="57">
        <v>203.46666666666667</v>
      </c>
      <c r="DY229" s="57">
        <v>182.91666666666666</v>
      </c>
      <c r="DZ229" s="57">
        <v>189.125</v>
      </c>
      <c r="EA229" s="57">
        <v>222.16666666666666</v>
      </c>
      <c r="EB229" s="57">
        <v>197.17500000000001</v>
      </c>
      <c r="EC229" s="57">
        <f>Tabla25[[#This Row],[ROS_1DU_COR_COD_ROS_TG_NEG]]-Tabla25[[#This Row],[ROS_1DU_COR_COD_ESC_TG_NEG]]</f>
        <v>-27.333333333333343</v>
      </c>
      <c r="ED229" s="57">
        <f>Tabla25[[#This Row],[ROS_1DU_COR_COD_ROS_TG_NEU]]-Tabla25[[#This Row],[ROS_1DU_COR_COD_ESC_TG_NEU]]</f>
        <v>83.742857142857133</v>
      </c>
      <c r="EE229" s="57">
        <f>Tabla25[[#This Row],[ROS_1DU_COR_COD_ROS_TG_POS]]-Tabla25[[#This Row],[ROS_1DU_COR_COD_ESC_TG_POS]]</f>
        <v>-54.714285714285722</v>
      </c>
      <c r="EF229" s="57">
        <f>Tabla25[[#This Row],[ROS_1DU_COR_COD_ROS_TG_TOT]]-Tabla25[[#This Row],[ROS_1DU_COR_COD_ESC_TG_TOT]]</f>
        <v>10.222222222222229</v>
      </c>
      <c r="EG229" s="57">
        <f>Tabla25[[#This Row],[ESC_1DU_COR_COD_ROS_TG_NEG]]-Tabla25[[#This Row],[ESC_1DU_COR_COD_ESC_TG_NEG]]</f>
        <v>109.20000000000002</v>
      </c>
      <c r="EH229" s="57">
        <f>Tabla25[[#This Row],[ESC_1DU_COR_COD_ROS_TG_NEU]]-Tabla25[[#This Row],[ESC_1DU_COR_COD_ESC_TG_NEU]]</f>
        <v>95.000000000000028</v>
      </c>
      <c r="EI229" s="57">
        <f>Tabla25[[#This Row],[ESC_1DU_COR_COD_ROS_TG_POS]]-Tabla25[[#This Row],[ESC_1DU_COR_COD_ESC_TG_POS]]</f>
        <v>-47.199999999999989</v>
      </c>
      <c r="EJ229" s="57">
        <f>Tabla25[[#This Row],[ESC_1DU_COR_COD_ROS_TG_TOT]]-Tabla25[[#This Row],[ESC_1DU_COR_COD_ESC_TG_TOT]]</f>
        <v>52.333333333333314</v>
      </c>
      <c r="EK229" s="57">
        <f>Tabla25[[#This Row],[PAS_1DU_COR_COD_ROS_TG_NEG]]-Tabla25[[#This Row],[PAS_1DU_COR_COD_ESC_TG_NEG]]</f>
        <v>43.75</v>
      </c>
      <c r="EL229" s="57">
        <f>Tabla25[[#This Row],[PAS_1DU_COR_COD_ROS_TG_NEU]]-Tabla25[[#This Row],[PAS_1DU_COR_COD_ESC_TG_NEU]]</f>
        <v>28.60833333333332</v>
      </c>
      <c r="EM229" s="57">
        <f>Tabla25[[#This Row],[PAS_1DU_COR_COD_ROS_TG_POS]]-Tabla25[[#This Row],[PAS_1DU_COR_COD_ESC_TG_POS]]</f>
        <v>-56.166666666666657</v>
      </c>
      <c r="EN229" s="57">
        <f>Tabla25[[#This Row],[PAS_1DU_COR_COD_ROS_TG_TOT]]-Tabla25[[#This Row],[PAS_1DU_COR_COD_ESC_TG_TOT]]</f>
        <v>6.2916666666666572</v>
      </c>
    </row>
    <row r="230" spans="1:144" x14ac:dyDescent="0.3">
      <c r="A230" s="4" t="s">
        <v>227</v>
      </c>
      <c r="B230" s="2">
        <v>60</v>
      </c>
      <c r="C230" s="2">
        <v>1</v>
      </c>
      <c r="D230" s="2">
        <v>79</v>
      </c>
      <c r="E230" s="19">
        <v>0.36842105263157893</v>
      </c>
      <c r="F230" s="19">
        <v>144.66666666666666</v>
      </c>
      <c r="G230" s="19">
        <v>0.35</v>
      </c>
      <c r="H230" s="19">
        <v>116.57142857142857</v>
      </c>
      <c r="I230" s="19">
        <v>0.47368421052631576</v>
      </c>
      <c r="J230" s="19">
        <v>134.71428571428572</v>
      </c>
      <c r="K230" s="19">
        <v>0.39655172413793105</v>
      </c>
      <c r="L230" s="19">
        <v>131.35</v>
      </c>
      <c r="M230" s="21">
        <v>0.42105263157894735</v>
      </c>
      <c r="N230" s="21">
        <v>127</v>
      </c>
      <c r="O230" s="21">
        <v>0.65</v>
      </c>
      <c r="P230" s="21">
        <v>164.77777777777777</v>
      </c>
      <c r="Q230" s="21">
        <v>0.73684210526315785</v>
      </c>
      <c r="R230" s="21">
        <v>148.81818181818181</v>
      </c>
      <c r="S230" s="21">
        <v>0.60344827586206895</v>
      </c>
      <c r="T230" s="21">
        <v>148.4814814814815</v>
      </c>
      <c r="U230" s="22">
        <v>0.7</v>
      </c>
      <c r="V230" s="22">
        <v>135.83333333333334</v>
      </c>
      <c r="W230" s="22">
        <v>0.77777777777777779</v>
      </c>
      <c r="X230" s="22">
        <v>134</v>
      </c>
      <c r="Y230" s="22">
        <v>0.375</v>
      </c>
      <c r="Z230" s="22">
        <v>148.33333333333334</v>
      </c>
      <c r="AA230" s="22">
        <v>0.62962962962962965</v>
      </c>
      <c r="AB230" s="22">
        <v>137.6</v>
      </c>
      <c r="AC230" s="24">
        <v>0.4</v>
      </c>
      <c r="AD230" s="24">
        <v>144</v>
      </c>
      <c r="AE230" s="24">
        <v>0.33333333333333331</v>
      </c>
      <c r="AF230" s="24">
        <v>110.33333333333333</v>
      </c>
      <c r="AG230" s="24">
        <v>0.5</v>
      </c>
      <c r="AH230" s="24">
        <v>156.25</v>
      </c>
      <c r="AI230" s="24">
        <v>0.40740740740740738</v>
      </c>
      <c r="AJ230" s="24">
        <v>139.27272727272728</v>
      </c>
      <c r="BA230" s="33">
        <f>Tabla25[[#This Row],[ROS_NUM_COR_COD_ROS_TG_NEG]]-Tabla25[[#This Row],[PAS_NUM_COR_COD_ROS_TG_NEG]]</f>
        <v>-0.42105263157894735</v>
      </c>
      <c r="BB230" s="33">
        <f>Tabla25[[#This Row],[ROS_DUR_COR_COD_ROS_TG_NEG]]-Tabla25[[#This Row],[PAS_DUR_COR_COD_ROS_TG_NEG]]</f>
        <v>-127</v>
      </c>
      <c r="BC230" s="33">
        <f>Tabla25[[#This Row],[ROS_NUM_COR_COD_ROS_TG_NEU]]-Tabla25[[#This Row],[PAS_NUM_COR_COD_ROS_TG_NEU]]</f>
        <v>-0.65</v>
      </c>
      <c r="BD230" s="33">
        <f>Tabla25[[#This Row],[ROS_DUR_COR_COD_ROS_TG_NEU]]-Tabla25[[#This Row],[PAS_DUR_COR_COD_ROS_TG_NEU]]</f>
        <v>-164.77777777777777</v>
      </c>
      <c r="BE230" s="33">
        <f>Tabla25[[#This Row],[ROS_NUM_COR_COD_ROS_TG_POS]]-Tabla25[[#This Row],[PAS_NUM_COR_COD_ROS_TG_POS]]</f>
        <v>-0.73684210526315785</v>
      </c>
      <c r="BF230" s="33">
        <f>Tabla25[[#This Row],[ROS_DUR_COR_COD_ROS_TG_POS]]-Tabla25[[#This Row],[PAS_DUR_COR_COD_ROS_TG_POS]]</f>
        <v>-148.81818181818181</v>
      </c>
      <c r="BG230" s="33">
        <f>Tabla25[[#This Row],[ROS_NUM_COR_COD_ROS_TG_TOT]]-Tabla25[[#This Row],[PAS_NUM_COR_COD_ROS_TG_TOT]]</f>
        <v>-0.60344827586206895</v>
      </c>
      <c r="BH230" s="33">
        <f>Tabla25[[#This Row],[ROS_DUR_COR_COD_ROS_TG_TOT]]-Tabla25[[#This Row],[PAS_DUR_COR_COD_ROS_TG_TOT]]</f>
        <v>-148.4814814814815</v>
      </c>
      <c r="BI230" s="30">
        <f>Tabla25[[#This Row],[ROS_NUM_COR_COD_ESC_TG_NEG]]-Tabla25[[#This Row],[PAS_NUM_COR_COD_ESC_TG_NEG]]</f>
        <v>-0.36842105263157893</v>
      </c>
      <c r="BJ230" s="30">
        <f>Tabla25[[#This Row],[ROS_DUR_COR_COD_ESC_TG_NEG]]-Tabla25[[#This Row],[PAS_DUR_COR_COD_ESC_TG_NEG]]</f>
        <v>-144.66666666666666</v>
      </c>
      <c r="BK230" s="30">
        <f>Tabla25[[#This Row],[ROS_NUM_COR_COD_ESC_TG_NEU]]-Tabla25[[#This Row],[PAS_NUM_COR_COD_ESC_TG_NEU]]</f>
        <v>-0.35</v>
      </c>
      <c r="BL230" s="30">
        <f>Tabla25[[#This Row],[ROS_DUR_COR_COD_ESC_TG_NEU]]-Tabla25[[#This Row],[PAS_DUR_COR_COD_ESC_TG_NEU]]</f>
        <v>-116.57142857142857</v>
      </c>
      <c r="BM230" s="30">
        <f>Tabla25[[#This Row],[ROS_NUM_COR_COD_ESC_TG_POS]]-Tabla25[[#This Row],[PAS_NUM_COR_COD_ESC_TG_POS]]</f>
        <v>-0.47368421052631576</v>
      </c>
      <c r="BN230" s="30">
        <f>Tabla25[[#This Row],[ROS_DUR_COR_COD_ESC_TG_POS]]-Tabla25[[#This Row],[PAS_DUR_COR_COD_ESC_TG_POS]]</f>
        <v>-134.71428571428572</v>
      </c>
      <c r="BO230" s="30">
        <f>Tabla25[[#This Row],[ROS_NUM_COR_COD_ESC_TG_TOT]]-Tabla25[[#This Row],[PAS_NUM_COR_COD_ESC_TG_TOT]]</f>
        <v>-0.39655172413793105</v>
      </c>
      <c r="BP230" s="30">
        <f>Tabla25[[#This Row],[ROS_DUR_COR_COD_ESC_TG_TOT]]-Tabla25[[#This Row],[PAS_DUR_COR_COD_ESC_TG_TOT]]</f>
        <v>-131.35</v>
      </c>
      <c r="BQ230" s="36">
        <f>Tabla25[[#This Row],[PAS_NUM_COR_COD_ROS_TG_NEG]]-Tabla25[[#This Row],[ESC_NUM_COR_COD_ROS_TG_NEG]]</f>
        <v>2.1052631578947323E-2</v>
      </c>
      <c r="BR230" s="36">
        <f>Tabla25[[#This Row],[PAS_DUR_COR_COD_ROS_TG_NEG]]-Tabla25[[#This Row],[ESC_DUR_COR_COD_ROS_TG_NEG]]</f>
        <v>-17</v>
      </c>
      <c r="BS230" s="36">
        <f>Tabla25[[#This Row],[PAS_NUM_COR_COD_ROS_TG_NEU]]-Tabla25[[#This Row],[ESC_NUM_COR_COD_ROS_TG_NEU]]</f>
        <v>0.31666666666666671</v>
      </c>
      <c r="BT230" s="36">
        <f>Tabla25[[#This Row],[PAS_DUR_COR_COD_ROS_TG_NEU]]-Tabla25[[#This Row],[ESC_DUR_COR_COD_ROS_TG_NEU]]</f>
        <v>54.444444444444443</v>
      </c>
      <c r="BU230" s="36">
        <f>Tabla25[[#This Row],[PAS_NUM_COR_COD_ROS_TG_POS]]-Tabla25[[#This Row],[ESC_NUM_COR_COD_ROS_TG_POS]]</f>
        <v>0.23684210526315785</v>
      </c>
      <c r="BV230" s="36">
        <f>Tabla25[[#This Row],[PAS_DUR_COR_COD_ROS_TG_POS]]-Tabla25[[#This Row],[ESC_DUR_COR_COD_ROS_TG_POS]]</f>
        <v>-7.431818181818187</v>
      </c>
      <c r="BW230" s="36">
        <f>Tabla25[[#This Row],[PAS_NUM_COR_COD_ROS_TG_TOT]]-Tabla25[[#This Row],[ESC_NUM_COR_COD_ROS_TG_TOT]]</f>
        <v>0.19604086845466157</v>
      </c>
      <c r="BX230" s="36">
        <f>Tabla25[[#This Row],[PAS_DUR_COR_COD_ROS_TG_TOT]]-Tabla25[[#This Row],[ESC_DUR_COR_COD_ROS_TG_TOT]]</f>
        <v>9.2087542087542147</v>
      </c>
      <c r="BY230" s="39">
        <f>Tabla25[[#This Row],[PAS_NUM_COR_COD_ESC_TG_NEG]]-Tabla25[[#This Row],[ESC_NUM_COR_COD_ESC_TG_NEG]]</f>
        <v>-0.33157894736842103</v>
      </c>
      <c r="BZ230" s="39">
        <f>Tabla25[[#This Row],[PAS_DUR_COR_COD_ESC_TG_NEG]]-Tabla25[[#This Row],[ESC_DUR_COR_COD_ESC_TG_NEG]]</f>
        <v>8.8333333333333144</v>
      </c>
      <c r="CA230" s="39">
        <f>Tabla25[[#This Row],[PAS_NUM_COR_COD_ESC_TG_NEU]]-Tabla25[[#This Row],[ESC_NUM_COR_COD_ESC_TG_NEU]]</f>
        <v>-0.42777777777777781</v>
      </c>
      <c r="CB230" s="39">
        <f>Tabla25[[#This Row],[PAS_DUR_COR_COD_ESC_TG_NEU]]-Tabla25[[#This Row],[ESC_DUR_COR_COD_ESC_TG_NEU]]</f>
        <v>-17.428571428571431</v>
      </c>
      <c r="CC230" s="39">
        <f>Tabla25[[#This Row],[PAS_NUM_COR_COD_ESC_TG_POS]]-Tabla25[[#This Row],[ESC_NUM_COR_COD_ESC_TG_POS]]</f>
        <v>9.8684210526315763E-2</v>
      </c>
      <c r="CD230" s="39">
        <f>Tabla25[[#This Row],[PAS_DUR_COR_COD_ESC_TG_POS]]-Tabla25[[#This Row],[ESC_DUR_COR_COD_ESC_TG_POS]]</f>
        <v>-13.61904761904762</v>
      </c>
      <c r="CE230" s="39">
        <f>Tabla25[[#This Row],[PAS_NUM_COR_COD_ESC_TG_TOT]]-Tabla25[[#This Row],[ESC_NUM_COR_COD_ESC_TG_TOT]]</f>
        <v>-0.2330779054916986</v>
      </c>
      <c r="CF230" s="39">
        <f>Tabla25[[#This Row],[PAS_DUR_COR_COD_ESC_TG_TOT]]-Tabla25[[#This Row],[ESC_DUR_COR_COD_ESC_TG_TOT]]</f>
        <v>-6.25</v>
      </c>
      <c r="CG230" s="42">
        <f>Tabla25[[#This Row],[PAS_NUM_COR_COD_ROS_TG_NEG]]-Tabla25[[#This Row],[PAS_NUM_COR_COD_ESC_TG_NEG]]</f>
        <v>5.2631578947368418E-2</v>
      </c>
      <c r="CH230" s="42">
        <f>Tabla25[[#This Row],[PAS_NUM_COR_COD_ROS_TG_NEU]]-Tabla25[[#This Row],[PAS_NUM_COR_COD_ESC_TG_NEU]]</f>
        <v>0.30000000000000004</v>
      </c>
      <c r="CI230" s="42">
        <f>Tabla25[[#This Row],[PAS_NUM_COR_COD_ROS_TG_POS]]-Tabla25[[#This Row],[PAS_NUM_COR_COD_ESC_TG_POS]]</f>
        <v>0.26315789473684209</v>
      </c>
      <c r="CJ230" s="42">
        <f>Tabla25[[#This Row],[PAS_NUM_COR_COD_ROS_TG_TOT]]-Tabla25[[#This Row],[PAS_NUM_COR_COD_ESC_TG_TOT]]</f>
        <v>0.2068965517241379</v>
      </c>
      <c r="CK230" s="42">
        <f>Tabla25[[#This Row],[PAS_DUR_COR_COD_ROS_TG_NEG]]-Tabla25[[#This Row],[PAS_DUR_COR_COD_ESC_TG_NEG]]</f>
        <v>-17.666666666666657</v>
      </c>
      <c r="CL230" s="42">
        <f>Tabla25[[#This Row],[PAS_DUR_COR_COD_ROS_TG_NEU]]-Tabla25[[#This Row],[PAS_DUR_COR_COD_ESC_TG_NEU]]</f>
        <v>48.206349206349202</v>
      </c>
      <c r="CM230" s="42">
        <f>Tabla25[[#This Row],[PAS_DUR_COR_COD_ROS_TG_POS]]-Tabla25[[#This Row],[PAS_DUR_COR_COD_ESC_TG_POS]]</f>
        <v>14.103896103896091</v>
      </c>
      <c r="CN230" s="42">
        <f>Tabla25[[#This Row],[PAS_DUR_COR_COD_ROS_TG_TOT]]-Tabla25[[#This Row],[PAS_DUR_COR_COD_ESC_TG_TOT]]</f>
        <v>17.131481481481501</v>
      </c>
      <c r="CO230" s="44">
        <f>Tabla25[[#This Row],[ESC_NUM_COR_COD_ROS_TG_NEG]]-Tabla25[[#This Row],[ESC_NUM_COR_COD_ESC_TG_NEG]]</f>
        <v>-0.29999999999999993</v>
      </c>
      <c r="CP230" s="44">
        <f>Tabla25[[#This Row],[ESC_NUM_COR_COD_ROS_TG_NEU]]-Tabla25[[#This Row],[ESC_NUM_COR_COD_ESC_TG_NEU]]</f>
        <v>-0.44444444444444448</v>
      </c>
      <c r="CQ230" s="44">
        <f>Tabla25[[#This Row],[ESC_NUM_COR_COD_ROS_TG_POS]]-Tabla25[[#This Row],[ESC_NUM_COR_COD_ESC_TG_POS]]</f>
        <v>0.125</v>
      </c>
      <c r="CR230" s="44">
        <f>Tabla25[[#This Row],[ESC_NUM_COR_COD_ROS_TG_TOT]]-Tabla25[[#This Row],[ESC_NUM_COR_COD_ESC_TG_TOT]]</f>
        <v>-0.22222222222222227</v>
      </c>
      <c r="CS230" s="44">
        <f>Tabla25[[#This Row],[ESC_DUR_COR_COD_ROS_TG_NEG]]-Tabla25[[#This Row],[ESC_DUR_COR_COD_ESC_TG_NEG]]</f>
        <v>8.1666666666666572</v>
      </c>
      <c r="CT230" s="44">
        <f>Tabla25[[#This Row],[ESC_DUR_COR_COD_ROS_TG_NEU]]-Tabla25[[#This Row],[ESC_DUR_COR_COD_ESC_TG_NEU]]</f>
        <v>-23.666666666666671</v>
      </c>
      <c r="CU230" s="44">
        <f>Tabla25[[#This Row],[ESC_DUR_COR_COD_ROS_TG_POS]]-Tabla25[[#This Row],[ESC_DUR_COR_COD_ESC_TG_POS]]</f>
        <v>7.9166666666666572</v>
      </c>
      <c r="CV230" s="44">
        <f>Tabla25[[#This Row],[ESC_DUR_COR_COD_ROS_TG_TOT]]-Tabla25[[#This Row],[ESC_DUR_COR_COD_ESC_TG_TOT]]</f>
        <v>1.6727272727272862</v>
      </c>
      <c r="CW230" s="47">
        <f>Tabla25[[#This Row],[ROS_NUM_COR_COD_ROS_TG_NEG]]-Tabla25[[#This Row],[ROS_NUM_COR_COD_ESC_TG_NEG]]</f>
        <v>0</v>
      </c>
      <c r="CX230" s="47">
        <f>Tabla25[[#This Row],[ROS_NUM_COR_COD_ROS_TG_NEU]]-Tabla25[[#This Row],[ROS_NUM_COR_COD_ESC_TG_NEU]]</f>
        <v>0</v>
      </c>
      <c r="CY230" s="47">
        <f>Tabla25[[#This Row],[ROS_NUM_COR_COD_ROS_TG_POS]]-Tabla25[[#This Row],[ROS_NUM_COR_COD_ESC_TG_POS]]</f>
        <v>0</v>
      </c>
      <c r="CZ230" s="47">
        <f>Tabla25[[#This Row],[ROS_NUM_COR_COD_ROS_TG_TOT]]-Tabla25[[#This Row],[ROS_NUM_COR_COD_ESC_TG_TOT]]</f>
        <v>0</v>
      </c>
      <c r="DA230" s="47">
        <f>Tabla25[[#This Row],[ROS_DUR_COR_COD_ROS_TG_NEG]]-Tabla25[[#This Row],[ROS_DUR_COR_COD_ESC_TG_NEG]]</f>
        <v>0</v>
      </c>
      <c r="DB230" s="47">
        <f>Tabla25[[#This Row],[ROS_DUR_COR_COD_ROS_TG_NEU]]-Tabla25[[#This Row],[ROS_DUR_COR_COD_ESC_TG_NEU]]</f>
        <v>0</v>
      </c>
      <c r="DC230" s="47">
        <f>Tabla25[[#This Row],[ROS_DUR_COR_COD_ROS_TG_POS]]-Tabla25[[#This Row],[ROS_DUR_COR_COD_ESC_TG_POS]]</f>
        <v>0</v>
      </c>
      <c r="DD230" s="47">
        <f>Tabla25[[#This Row],[ROS_DUR_COR_COD_ROS_TG_TOT]]-Tabla25[[#This Row],[ROS_DUR_COR_COD_ESC_TG_TOT]]</f>
        <v>0</v>
      </c>
      <c r="DE230" s="57"/>
      <c r="DF230" s="57"/>
      <c r="DG230" s="57"/>
      <c r="DH230" s="57"/>
      <c r="DI230" s="57"/>
      <c r="DJ230" s="57"/>
      <c r="DK230" s="57"/>
      <c r="DL230" s="57"/>
      <c r="DM230" s="57">
        <v>144</v>
      </c>
      <c r="DN230" s="57">
        <v>110.33333333333333</v>
      </c>
      <c r="DO230" s="57">
        <v>156.25</v>
      </c>
      <c r="DP230" s="57">
        <v>139.27272727272728</v>
      </c>
      <c r="DQ230" s="57">
        <v>110.66666666666667</v>
      </c>
      <c r="DR230" s="57">
        <v>105.33333333333333</v>
      </c>
      <c r="DS230" s="57">
        <v>148.33333333333334</v>
      </c>
      <c r="DT230" s="57">
        <v>116.06666666666666</v>
      </c>
      <c r="DU230" s="57">
        <v>114</v>
      </c>
      <c r="DV230" s="57">
        <v>108.22222222222223</v>
      </c>
      <c r="DW230" s="57">
        <v>110.90909090909091</v>
      </c>
      <c r="DX230" s="57">
        <v>110.81481481481481</v>
      </c>
      <c r="DY230" s="57">
        <v>116.83333333333333</v>
      </c>
      <c r="DZ230" s="57">
        <v>116.57142857142857</v>
      </c>
      <c r="EA230" s="57">
        <v>104.42857142857143</v>
      </c>
      <c r="EB230" s="57">
        <v>112.4</v>
      </c>
      <c r="EC230" s="57">
        <f>Tabla25[[#This Row],[ROS_1DU_COR_COD_ROS_TG_NEG]]-Tabla25[[#This Row],[ROS_1DU_COR_COD_ESC_TG_NEG]]</f>
        <v>0</v>
      </c>
      <c r="ED230" s="57">
        <f>Tabla25[[#This Row],[ROS_1DU_COR_COD_ROS_TG_NEU]]-Tabla25[[#This Row],[ROS_1DU_COR_COD_ESC_TG_NEU]]</f>
        <v>0</v>
      </c>
      <c r="EE230" s="57">
        <f>Tabla25[[#This Row],[ROS_1DU_COR_COD_ROS_TG_POS]]-Tabla25[[#This Row],[ROS_1DU_COR_COD_ESC_TG_POS]]</f>
        <v>0</v>
      </c>
      <c r="EF230" s="57">
        <f>Tabla25[[#This Row],[ROS_1DU_COR_COD_ROS_TG_TOT]]-Tabla25[[#This Row],[ROS_1DU_COR_COD_ESC_TG_TOT]]</f>
        <v>0</v>
      </c>
      <c r="EG230" s="57">
        <f>Tabla25[[#This Row],[ESC_1DU_COR_COD_ROS_TG_NEG]]-Tabla25[[#This Row],[ESC_1DU_COR_COD_ESC_TG_NEG]]</f>
        <v>33.333333333333329</v>
      </c>
      <c r="EH230" s="57">
        <f>Tabla25[[#This Row],[ESC_1DU_COR_COD_ROS_TG_NEU]]-Tabla25[[#This Row],[ESC_1DU_COR_COD_ESC_TG_NEU]]</f>
        <v>5</v>
      </c>
      <c r="EI230" s="57">
        <f>Tabla25[[#This Row],[ESC_1DU_COR_COD_ROS_TG_POS]]-Tabla25[[#This Row],[ESC_1DU_COR_COD_ESC_TG_POS]]</f>
        <v>7.9166666666666572</v>
      </c>
      <c r="EJ230" s="57">
        <f>Tabla25[[#This Row],[ESC_1DU_COR_COD_ROS_TG_TOT]]-Tabla25[[#This Row],[ESC_1DU_COR_COD_ESC_TG_TOT]]</f>
        <v>23.206060606060618</v>
      </c>
      <c r="EK230" s="57">
        <f>Tabla25[[#This Row],[PAS_1DU_COR_COD_ROS_TG_NEG]]-Tabla25[[#This Row],[PAS_1DU_COR_COD_ESC_TG_NEG]]</f>
        <v>-2.8333333333333286</v>
      </c>
      <c r="EL230" s="57">
        <f>Tabla25[[#This Row],[PAS_1DU_COR_COD_ROS_TG_NEU]]-Tabla25[[#This Row],[PAS_1DU_COR_COD_ESC_TG_NEU]]</f>
        <v>-8.3492063492063409</v>
      </c>
      <c r="EM230" s="57">
        <f>Tabla25[[#This Row],[PAS_1DU_COR_COD_ROS_TG_POS]]-Tabla25[[#This Row],[PAS_1DU_COR_COD_ESC_TG_POS]]</f>
        <v>6.4805194805194759</v>
      </c>
      <c r="EN230" s="57">
        <f>Tabla25[[#This Row],[PAS_1DU_COR_COD_ROS_TG_TOT]]-Tabla25[[#This Row],[PAS_1DU_COR_COD_ESC_TG_TOT]]</f>
        <v>-1.5851851851851961</v>
      </c>
    </row>
    <row r="231" spans="1:144" x14ac:dyDescent="0.3">
      <c r="A231" s="2" t="s">
        <v>228</v>
      </c>
      <c r="B231" s="2">
        <v>60</v>
      </c>
      <c r="C231" s="2">
        <v>1</v>
      </c>
      <c r="D231" s="2">
        <v>72</v>
      </c>
      <c r="E231" s="19">
        <v>3.4</v>
      </c>
      <c r="F231" s="19">
        <v>1162.6842105263158</v>
      </c>
      <c r="G231" s="19">
        <v>3.75</v>
      </c>
      <c r="H231" s="19">
        <v>1332.2352941176471</v>
      </c>
      <c r="I231" s="19">
        <v>3.25</v>
      </c>
      <c r="J231" s="19">
        <v>1262.6875</v>
      </c>
      <c r="K231" s="19">
        <v>3.4666666666666668</v>
      </c>
      <c r="L231" s="19">
        <v>1248.8846153846155</v>
      </c>
      <c r="M231" s="21">
        <v>3.15</v>
      </c>
      <c r="N231" s="21">
        <v>1341.9375</v>
      </c>
      <c r="O231" s="21">
        <v>3.2</v>
      </c>
      <c r="P231" s="21">
        <v>1286.8125</v>
      </c>
      <c r="Q231" s="21">
        <v>3.5</v>
      </c>
      <c r="R231" s="21">
        <v>1450.4</v>
      </c>
      <c r="S231" s="21">
        <v>3.2833333333333332</v>
      </c>
      <c r="T231" s="21">
        <v>1357.7872340425531</v>
      </c>
      <c r="U231" s="22">
        <v>5.4444444444444446</v>
      </c>
      <c r="V231" s="22">
        <v>1527.5555555555557</v>
      </c>
      <c r="W231" s="22">
        <v>6.1</v>
      </c>
      <c r="X231" s="22">
        <v>1854.4</v>
      </c>
      <c r="Y231" s="22">
        <v>5.7</v>
      </c>
      <c r="Z231" s="22">
        <v>1874.8</v>
      </c>
      <c r="AA231" s="22">
        <v>5.7586206896551726</v>
      </c>
      <c r="AB231" s="22">
        <v>1760</v>
      </c>
      <c r="AC231" s="24">
        <v>2.3333333333333335</v>
      </c>
      <c r="AD231" s="24">
        <v>776.71428571428567</v>
      </c>
      <c r="AE231" s="24">
        <v>1.4</v>
      </c>
      <c r="AF231" s="24">
        <v>532.5</v>
      </c>
      <c r="AG231" s="24">
        <v>1.4</v>
      </c>
      <c r="AH231" s="24">
        <v>617.33333333333337</v>
      </c>
      <c r="AI231" s="24">
        <v>1.6896551724137931</v>
      </c>
      <c r="AJ231" s="24">
        <v>638.14285714285711</v>
      </c>
      <c r="AK231" s="26">
        <v>1.3333333333333333</v>
      </c>
      <c r="AL231" s="26">
        <v>388</v>
      </c>
      <c r="AM231" s="26">
        <v>1.75</v>
      </c>
      <c r="AN231" s="26">
        <v>622.71428571428567</v>
      </c>
      <c r="AO231" s="26">
        <v>1.25</v>
      </c>
      <c r="AP231" s="26">
        <v>392.6</v>
      </c>
      <c r="AQ231" s="26">
        <v>1.4545454545454546</v>
      </c>
      <c r="AR231" s="26">
        <v>480.55555555555554</v>
      </c>
      <c r="AS231" s="28">
        <v>5</v>
      </c>
      <c r="AT231" s="28">
        <v>1777.3333333333333</v>
      </c>
      <c r="AU231" s="28">
        <v>5.5</v>
      </c>
      <c r="AV231" s="28">
        <v>1642.375</v>
      </c>
      <c r="AW231" s="28">
        <v>5.5</v>
      </c>
      <c r="AX231" s="28">
        <v>1745.375</v>
      </c>
      <c r="AY231" s="28">
        <v>5.3636363636363633</v>
      </c>
      <c r="AZ231" s="28">
        <v>1716.6363636363637</v>
      </c>
      <c r="BA231" s="33">
        <f>Tabla25[[#This Row],[ROS_NUM_COR_COD_ROS_TG_NEG]]-Tabla25[[#This Row],[PAS_NUM_COR_COD_ROS_TG_NEG]]</f>
        <v>1.85</v>
      </c>
      <c r="BB231" s="33">
        <f>Tabla25[[#This Row],[ROS_DUR_COR_COD_ROS_TG_NEG]]-Tabla25[[#This Row],[PAS_DUR_COR_COD_ROS_TG_NEG]]</f>
        <v>435.39583333333326</v>
      </c>
      <c r="BC231" s="33">
        <f>Tabla25[[#This Row],[ROS_NUM_COR_COD_ROS_TG_NEU]]-Tabla25[[#This Row],[PAS_NUM_COR_COD_ROS_TG_NEU]]</f>
        <v>2.2999999999999998</v>
      </c>
      <c r="BD231" s="33">
        <f>Tabla25[[#This Row],[ROS_DUR_COR_COD_ROS_TG_NEU]]-Tabla25[[#This Row],[PAS_DUR_COR_COD_ROS_TG_NEU]]</f>
        <v>355.5625</v>
      </c>
      <c r="BE231" s="33">
        <f>Tabla25[[#This Row],[ROS_NUM_COR_COD_ROS_TG_POS]]-Tabla25[[#This Row],[PAS_NUM_COR_COD_ROS_TG_POS]]</f>
        <v>2</v>
      </c>
      <c r="BF231" s="33">
        <f>Tabla25[[#This Row],[ROS_DUR_COR_COD_ROS_TG_POS]]-Tabla25[[#This Row],[PAS_DUR_COR_COD_ROS_TG_POS]]</f>
        <v>294.97499999999991</v>
      </c>
      <c r="BG231" s="33">
        <f>Tabla25[[#This Row],[ROS_NUM_COR_COD_ROS_TG_TOT]]-Tabla25[[#This Row],[PAS_NUM_COR_COD_ROS_TG_TOT]]</f>
        <v>2.0803030303030301</v>
      </c>
      <c r="BH231" s="33">
        <f>Tabla25[[#This Row],[ROS_DUR_COR_COD_ROS_TG_TOT]]-Tabla25[[#This Row],[PAS_DUR_COR_COD_ROS_TG_TOT]]</f>
        <v>358.84912959381063</v>
      </c>
      <c r="BI231" s="30">
        <f>Tabla25[[#This Row],[ROS_NUM_COR_COD_ESC_TG_NEG]]-Tabla25[[#This Row],[PAS_NUM_COR_COD_ESC_TG_NEG]]</f>
        <v>-2.0666666666666664</v>
      </c>
      <c r="BJ231" s="30">
        <f>Tabla25[[#This Row],[ROS_DUR_COR_COD_ESC_TG_NEG]]-Tabla25[[#This Row],[PAS_DUR_COR_COD_ESC_TG_NEG]]</f>
        <v>-774.68421052631584</v>
      </c>
      <c r="BK231" s="30">
        <f>Tabla25[[#This Row],[ROS_NUM_COR_COD_ESC_TG_NEU]]-Tabla25[[#This Row],[PAS_NUM_COR_COD_ESC_TG_NEU]]</f>
        <v>-2</v>
      </c>
      <c r="BL231" s="30">
        <f>Tabla25[[#This Row],[ROS_DUR_COR_COD_ESC_TG_NEU]]-Tabla25[[#This Row],[PAS_DUR_COR_COD_ESC_TG_NEU]]</f>
        <v>-709.52100840336141</v>
      </c>
      <c r="BM231" s="30">
        <f>Tabla25[[#This Row],[ROS_NUM_COR_COD_ESC_TG_POS]]-Tabla25[[#This Row],[PAS_NUM_COR_COD_ESC_TG_POS]]</f>
        <v>-2</v>
      </c>
      <c r="BN231" s="30">
        <f>Tabla25[[#This Row],[ROS_DUR_COR_COD_ESC_TG_POS]]-Tabla25[[#This Row],[PAS_DUR_COR_COD_ESC_TG_POS]]</f>
        <v>-870.08749999999998</v>
      </c>
      <c r="BO231" s="30">
        <f>Tabla25[[#This Row],[ROS_NUM_COR_COD_ESC_TG_TOT]]-Tabla25[[#This Row],[PAS_NUM_COR_COD_ESC_TG_TOT]]</f>
        <v>-2.0121212121212122</v>
      </c>
      <c r="BP231" s="30">
        <f>Tabla25[[#This Row],[ROS_DUR_COR_COD_ESC_TG_TOT]]-Tabla25[[#This Row],[PAS_DUR_COR_COD_ESC_TG_TOT]]</f>
        <v>-768.32905982905993</v>
      </c>
      <c r="BQ231" s="36">
        <f>Tabla25[[#This Row],[PAS_NUM_COR_COD_ROS_TG_NEG]]-Tabla25[[#This Row],[ESC_NUM_COR_COD_ROS_TG_NEG]]</f>
        <v>0.81666666666666643</v>
      </c>
      <c r="BR231" s="36">
        <f>Tabla25[[#This Row],[PAS_DUR_COR_COD_ROS_TG_NEG]]-Tabla25[[#This Row],[ESC_DUR_COR_COD_ROS_TG_NEG]]</f>
        <v>565.22321428571433</v>
      </c>
      <c r="BS231" s="36">
        <f>Tabla25[[#This Row],[PAS_NUM_COR_COD_ROS_TG_NEU]]-Tabla25[[#This Row],[ESC_NUM_COR_COD_ROS_TG_NEU]]</f>
        <v>1.8000000000000003</v>
      </c>
      <c r="BT231" s="36">
        <f>Tabla25[[#This Row],[PAS_DUR_COR_COD_ROS_TG_NEU]]-Tabla25[[#This Row],[ESC_DUR_COR_COD_ROS_TG_NEU]]</f>
        <v>754.3125</v>
      </c>
      <c r="BU231" s="36">
        <f>Tabla25[[#This Row],[PAS_NUM_COR_COD_ROS_TG_POS]]-Tabla25[[#This Row],[ESC_NUM_COR_COD_ROS_TG_POS]]</f>
        <v>2.1</v>
      </c>
      <c r="BV231" s="36">
        <f>Tabla25[[#This Row],[PAS_DUR_COR_COD_ROS_TG_POS]]-Tabla25[[#This Row],[ESC_DUR_COR_COD_ROS_TG_POS]]</f>
        <v>833.06666666666672</v>
      </c>
      <c r="BW231" s="36">
        <f>Tabla25[[#This Row],[PAS_NUM_COR_COD_ROS_TG_TOT]]-Tabla25[[#This Row],[ESC_NUM_COR_COD_ROS_TG_TOT]]</f>
        <v>1.5936781609195401</v>
      </c>
      <c r="BX231" s="36">
        <f>Tabla25[[#This Row],[PAS_DUR_COR_COD_ROS_TG_TOT]]-Tabla25[[#This Row],[ESC_DUR_COR_COD_ROS_TG_TOT]]</f>
        <v>719.644376899696</v>
      </c>
      <c r="BY231" s="39">
        <f>Tabla25[[#This Row],[PAS_NUM_COR_COD_ESC_TG_NEG]]-Tabla25[[#This Row],[ESC_NUM_COR_COD_ESC_TG_NEG]]</f>
        <v>-2.0444444444444447</v>
      </c>
      <c r="BZ231" s="39">
        <f>Tabla25[[#This Row],[PAS_DUR_COR_COD_ESC_TG_NEG]]-Tabla25[[#This Row],[ESC_DUR_COR_COD_ESC_TG_NEG]]</f>
        <v>-364.87134502923982</v>
      </c>
      <c r="CA231" s="39">
        <f>Tabla25[[#This Row],[PAS_NUM_COR_COD_ESC_TG_NEU]]-Tabla25[[#This Row],[ESC_NUM_COR_COD_ESC_TG_NEU]]</f>
        <v>-2.3499999999999996</v>
      </c>
      <c r="CB231" s="39">
        <f>Tabla25[[#This Row],[PAS_DUR_COR_COD_ESC_TG_NEU]]-Tabla25[[#This Row],[ESC_DUR_COR_COD_ESC_TG_NEU]]</f>
        <v>-522.16470588235302</v>
      </c>
      <c r="CC231" s="39">
        <f>Tabla25[[#This Row],[PAS_NUM_COR_COD_ESC_TG_POS]]-Tabla25[[#This Row],[ESC_NUM_COR_COD_ESC_TG_POS]]</f>
        <v>-2.4500000000000002</v>
      </c>
      <c r="CD231" s="39">
        <f>Tabla25[[#This Row],[PAS_DUR_COR_COD_ESC_TG_POS]]-Tabla25[[#This Row],[ESC_DUR_COR_COD_ESC_TG_POS]]</f>
        <v>-612.11249999999995</v>
      </c>
      <c r="CE231" s="39">
        <f>Tabla25[[#This Row],[PAS_NUM_COR_COD_ESC_TG_TOT]]-Tabla25[[#This Row],[ESC_NUM_COR_COD_ESC_TG_TOT]]</f>
        <v>-2.2919540229885058</v>
      </c>
      <c r="CF231" s="39">
        <f>Tabla25[[#This Row],[PAS_DUR_COR_COD_ESC_TG_TOT]]-Tabla25[[#This Row],[ESC_DUR_COR_COD_ESC_TG_TOT]]</f>
        <v>-511.11538461538453</v>
      </c>
      <c r="CG231" s="42">
        <f>Tabla25[[#This Row],[PAS_NUM_COR_COD_ROS_TG_NEG]]-Tabla25[[#This Row],[PAS_NUM_COR_COD_ESC_TG_NEG]]</f>
        <v>-0.25</v>
      </c>
      <c r="CH231" s="42">
        <f>Tabla25[[#This Row],[PAS_NUM_COR_COD_ROS_TG_NEU]]-Tabla25[[#This Row],[PAS_NUM_COR_COD_ESC_TG_NEU]]</f>
        <v>-0.54999999999999982</v>
      </c>
      <c r="CI231" s="42">
        <f>Tabla25[[#This Row],[PAS_NUM_COR_COD_ROS_TG_POS]]-Tabla25[[#This Row],[PAS_NUM_COR_COD_ESC_TG_POS]]</f>
        <v>0.25</v>
      </c>
      <c r="CJ231" s="42">
        <f>Tabla25[[#This Row],[PAS_NUM_COR_COD_ROS_TG_TOT]]-Tabla25[[#This Row],[PAS_NUM_COR_COD_ESC_TG_TOT]]</f>
        <v>-0.18333333333333357</v>
      </c>
      <c r="CK231" s="42">
        <f>Tabla25[[#This Row],[PAS_DUR_COR_COD_ROS_TG_NEG]]-Tabla25[[#This Row],[PAS_DUR_COR_COD_ESC_TG_NEG]]</f>
        <v>179.25328947368416</v>
      </c>
      <c r="CL231" s="42">
        <f>Tabla25[[#This Row],[PAS_DUR_COR_COD_ROS_TG_NEU]]-Tabla25[[#This Row],[PAS_DUR_COR_COD_ESC_TG_NEU]]</f>
        <v>-45.422794117647072</v>
      </c>
      <c r="CM231" s="42">
        <f>Tabla25[[#This Row],[PAS_DUR_COR_COD_ROS_TG_POS]]-Tabla25[[#This Row],[PAS_DUR_COR_COD_ESC_TG_POS]]</f>
        <v>187.71250000000009</v>
      </c>
      <c r="CN231" s="42">
        <f>Tabla25[[#This Row],[PAS_DUR_COR_COD_ROS_TG_TOT]]-Tabla25[[#This Row],[PAS_DUR_COR_COD_ESC_TG_TOT]]</f>
        <v>108.90261865793764</v>
      </c>
      <c r="CO231" s="44">
        <f>Tabla25[[#This Row],[ESC_NUM_COR_COD_ROS_TG_NEG]]-Tabla25[[#This Row],[ESC_NUM_COR_COD_ESC_TG_NEG]]</f>
        <v>-3.1111111111111112</v>
      </c>
      <c r="CP231" s="44">
        <f>Tabla25[[#This Row],[ESC_NUM_COR_COD_ROS_TG_NEU]]-Tabla25[[#This Row],[ESC_NUM_COR_COD_ESC_TG_NEU]]</f>
        <v>-4.6999999999999993</v>
      </c>
      <c r="CQ231" s="44">
        <f>Tabla25[[#This Row],[ESC_NUM_COR_COD_ROS_TG_POS]]-Tabla25[[#This Row],[ESC_NUM_COR_COD_ESC_TG_POS]]</f>
        <v>-4.3000000000000007</v>
      </c>
      <c r="CR231" s="44">
        <f>Tabla25[[#This Row],[ESC_NUM_COR_COD_ROS_TG_TOT]]-Tabla25[[#This Row],[ESC_NUM_COR_COD_ESC_TG_TOT]]</f>
        <v>-4.068965517241379</v>
      </c>
      <c r="CS231" s="44">
        <f>Tabla25[[#This Row],[ESC_DUR_COR_COD_ROS_TG_NEG]]-Tabla25[[#This Row],[ESC_DUR_COR_COD_ESC_TG_NEG]]</f>
        <v>-750.84126984126999</v>
      </c>
      <c r="CT231" s="44">
        <f>Tabla25[[#This Row],[ESC_DUR_COR_COD_ROS_TG_NEU]]-Tabla25[[#This Row],[ESC_DUR_COR_COD_ESC_TG_NEU]]</f>
        <v>-1321.9</v>
      </c>
      <c r="CU231" s="44">
        <f>Tabla25[[#This Row],[ESC_DUR_COR_COD_ROS_TG_POS]]-Tabla25[[#This Row],[ESC_DUR_COR_COD_ESC_TG_POS]]</f>
        <v>-1257.4666666666667</v>
      </c>
      <c r="CV231" s="44">
        <f>Tabla25[[#This Row],[ESC_DUR_COR_COD_ROS_TG_TOT]]-Tabla25[[#This Row],[ESC_DUR_COR_COD_ESC_TG_TOT]]</f>
        <v>-1121.8571428571429</v>
      </c>
      <c r="CW231" s="47">
        <f>Tabla25[[#This Row],[ROS_NUM_COR_COD_ROS_TG_NEG]]-Tabla25[[#This Row],[ROS_NUM_COR_COD_ESC_TG_NEG]]</f>
        <v>3.666666666666667</v>
      </c>
      <c r="CX231" s="47">
        <f>Tabla25[[#This Row],[ROS_NUM_COR_COD_ROS_TG_NEU]]-Tabla25[[#This Row],[ROS_NUM_COR_COD_ESC_TG_NEU]]</f>
        <v>3.75</v>
      </c>
      <c r="CY231" s="47">
        <f>Tabla25[[#This Row],[ROS_NUM_COR_COD_ROS_TG_POS]]-Tabla25[[#This Row],[ROS_NUM_COR_COD_ESC_TG_POS]]</f>
        <v>4.25</v>
      </c>
      <c r="CZ231" s="47">
        <f>Tabla25[[#This Row],[ROS_NUM_COR_COD_ROS_TG_TOT]]-Tabla25[[#This Row],[ROS_NUM_COR_COD_ESC_TG_TOT]]</f>
        <v>3.9090909090909087</v>
      </c>
      <c r="DA231" s="47">
        <f>Tabla25[[#This Row],[ROS_DUR_COR_COD_ROS_TG_NEG]]-Tabla25[[#This Row],[ROS_DUR_COR_COD_ESC_TG_NEG]]</f>
        <v>1389.3333333333333</v>
      </c>
      <c r="DB231" s="47">
        <f>Tabla25[[#This Row],[ROS_DUR_COR_COD_ROS_TG_NEU]]-Tabla25[[#This Row],[ROS_DUR_COR_COD_ESC_TG_NEU]]</f>
        <v>1019.6607142857143</v>
      </c>
      <c r="DC231" s="47">
        <f>Tabla25[[#This Row],[ROS_DUR_COR_COD_ROS_TG_POS]]-Tabla25[[#This Row],[ROS_DUR_COR_COD_ESC_TG_POS]]</f>
        <v>1352.7750000000001</v>
      </c>
      <c r="DD231" s="47">
        <f>Tabla25[[#This Row],[ROS_DUR_COR_COD_ROS_TG_TOT]]-Tabla25[[#This Row],[ROS_DUR_COR_COD_ESC_TG_TOT]]</f>
        <v>1236.0808080808083</v>
      </c>
      <c r="DE231" s="57">
        <v>331.16666666666669</v>
      </c>
      <c r="DF231" s="57">
        <v>282.25</v>
      </c>
      <c r="DG231" s="57">
        <v>283.75</v>
      </c>
      <c r="DH231" s="57">
        <v>296.13636363636363</v>
      </c>
      <c r="DI231" s="57">
        <v>257</v>
      </c>
      <c r="DJ231" s="57">
        <v>328.57142857142856</v>
      </c>
      <c r="DK231" s="57">
        <v>137</v>
      </c>
      <c r="DL231" s="57">
        <v>251.5</v>
      </c>
      <c r="DM231" s="57">
        <v>245.85714285714286</v>
      </c>
      <c r="DN231" s="57">
        <v>277.5</v>
      </c>
      <c r="DO231" s="57">
        <v>310.83333333333331</v>
      </c>
      <c r="DP231" s="57">
        <v>276.47619047619048</v>
      </c>
      <c r="DQ231" s="57">
        <v>306.44444444444446</v>
      </c>
      <c r="DR231" s="57">
        <v>307.3</v>
      </c>
      <c r="DS231" s="57">
        <v>364</v>
      </c>
      <c r="DT231" s="57">
        <v>326.58620689655174</v>
      </c>
      <c r="DU231" s="57">
        <v>312.5</v>
      </c>
      <c r="DV231" s="57">
        <v>323</v>
      </c>
      <c r="DW231" s="57">
        <v>306</v>
      </c>
      <c r="DX231" s="57">
        <v>314</v>
      </c>
      <c r="DY231" s="57">
        <v>316.4736842105263</v>
      </c>
      <c r="DZ231" s="57">
        <v>325</v>
      </c>
      <c r="EA231" s="57">
        <v>258.3125</v>
      </c>
      <c r="EB231" s="57">
        <v>301.36538461538464</v>
      </c>
      <c r="EC231" s="57">
        <f>Tabla25[[#This Row],[ROS_1DU_COR_COD_ROS_TG_NEG]]-Tabla25[[#This Row],[ROS_1DU_COR_COD_ESC_TG_NEG]]</f>
        <v>74.166666666666686</v>
      </c>
      <c r="ED231" s="57">
        <f>Tabla25[[#This Row],[ROS_1DU_COR_COD_ROS_TG_NEU]]-Tabla25[[#This Row],[ROS_1DU_COR_COD_ESC_TG_NEU]]</f>
        <v>-46.321428571428555</v>
      </c>
      <c r="EE231" s="57">
        <f>Tabla25[[#This Row],[ROS_1DU_COR_COD_ROS_TG_POS]]-Tabla25[[#This Row],[ROS_1DU_COR_COD_ESC_TG_POS]]</f>
        <v>146.75</v>
      </c>
      <c r="EF231" s="57">
        <f>Tabla25[[#This Row],[ROS_1DU_COR_COD_ROS_TG_TOT]]-Tabla25[[#This Row],[ROS_1DU_COR_COD_ESC_TG_TOT]]</f>
        <v>44.636363636363626</v>
      </c>
      <c r="EG231" s="57">
        <f>Tabla25[[#This Row],[ESC_1DU_COR_COD_ROS_TG_NEG]]-Tabla25[[#This Row],[ESC_1DU_COR_COD_ESC_TG_NEG]]</f>
        <v>-60.587301587301596</v>
      </c>
      <c r="EH231" s="57">
        <f>Tabla25[[#This Row],[ESC_1DU_COR_COD_ROS_TG_NEU]]-Tabla25[[#This Row],[ESC_1DU_COR_COD_ESC_TG_NEU]]</f>
        <v>-29.800000000000011</v>
      </c>
      <c r="EI231" s="57">
        <f>Tabla25[[#This Row],[ESC_1DU_COR_COD_ROS_TG_POS]]-Tabla25[[#This Row],[ESC_1DU_COR_COD_ESC_TG_POS]]</f>
        <v>-53.166666666666686</v>
      </c>
      <c r="EJ231" s="57">
        <f>Tabla25[[#This Row],[ESC_1DU_COR_COD_ROS_TG_TOT]]-Tabla25[[#This Row],[ESC_1DU_COR_COD_ESC_TG_TOT]]</f>
        <v>-50.110016420361262</v>
      </c>
      <c r="EK231" s="57">
        <f>Tabla25[[#This Row],[PAS_1DU_COR_COD_ROS_TG_NEG]]-Tabla25[[#This Row],[PAS_1DU_COR_COD_ESC_TG_NEG]]</f>
        <v>-3.9736842105263008</v>
      </c>
      <c r="EL231" s="57">
        <f>Tabla25[[#This Row],[PAS_1DU_COR_COD_ROS_TG_NEU]]-Tabla25[[#This Row],[PAS_1DU_COR_COD_ESC_TG_NEU]]</f>
        <v>-2</v>
      </c>
      <c r="EM231" s="57">
        <f>Tabla25[[#This Row],[PAS_1DU_COR_COD_ROS_TG_POS]]-Tabla25[[#This Row],[PAS_1DU_COR_COD_ESC_TG_POS]]</f>
        <v>47.6875</v>
      </c>
      <c r="EN231" s="57">
        <f>Tabla25[[#This Row],[PAS_1DU_COR_COD_ROS_TG_TOT]]-Tabla25[[#This Row],[PAS_1DU_COR_COD_ESC_TG_TOT]]</f>
        <v>12.634615384615358</v>
      </c>
    </row>
    <row r="232" spans="1:144" x14ac:dyDescent="0.3">
      <c r="A232" s="2" t="s">
        <v>229</v>
      </c>
      <c r="B232" s="2">
        <v>60</v>
      </c>
      <c r="C232" s="2">
        <v>1</v>
      </c>
      <c r="D232" s="2">
        <v>74</v>
      </c>
      <c r="E232" s="19">
        <v>2.9</v>
      </c>
      <c r="F232" s="19">
        <v>1292.9166666666667</v>
      </c>
      <c r="G232" s="19">
        <v>2.25</v>
      </c>
      <c r="H232" s="19">
        <v>1283.4000000000001</v>
      </c>
      <c r="I232" s="19">
        <v>3</v>
      </c>
      <c r="J232" s="19">
        <v>1090.5999999999999</v>
      </c>
      <c r="K232" s="19">
        <v>2.7118644067796609</v>
      </c>
      <c r="L232" s="19">
        <v>1208.3243243243244</v>
      </c>
      <c r="M232" s="21">
        <v>2.9</v>
      </c>
      <c r="N232" s="21">
        <v>1313.4166666666667</v>
      </c>
      <c r="O232" s="21">
        <v>2.5499999999999998</v>
      </c>
      <c r="P232" s="21">
        <v>1048.5</v>
      </c>
      <c r="Q232" s="21">
        <v>2.6315789473684212</v>
      </c>
      <c r="R232" s="21">
        <v>1312.1818181818182</v>
      </c>
      <c r="S232" s="21">
        <v>2.6949152542372881</v>
      </c>
      <c r="T232" s="21">
        <v>1212.8108108108108</v>
      </c>
      <c r="U232" s="22">
        <v>3</v>
      </c>
      <c r="V232" s="22">
        <v>1777.2</v>
      </c>
      <c r="W232" s="22">
        <v>2.5</v>
      </c>
      <c r="X232" s="22">
        <v>1416.4</v>
      </c>
      <c r="Y232" s="22">
        <v>1.8888888888888888</v>
      </c>
      <c r="Z232" s="22">
        <v>1666.6666666666667</v>
      </c>
      <c r="AA232" s="22">
        <v>2.4827586206896552</v>
      </c>
      <c r="AB232" s="22">
        <v>1612.9230769230769</v>
      </c>
      <c r="AC232" s="24">
        <v>3.4</v>
      </c>
      <c r="AD232" s="24">
        <v>1110.125</v>
      </c>
      <c r="AE232" s="24">
        <v>2.9</v>
      </c>
      <c r="AF232" s="24">
        <v>1348.1666666666667</v>
      </c>
      <c r="AG232" s="24">
        <v>2.7777777777777777</v>
      </c>
      <c r="AH232" s="24">
        <v>1718</v>
      </c>
      <c r="AI232" s="24">
        <v>3.0344827586206895</v>
      </c>
      <c r="AJ232" s="24">
        <v>1324.5555555555557</v>
      </c>
      <c r="AK232" s="26">
        <v>2.2222222222222223</v>
      </c>
      <c r="AL232" s="26">
        <v>1523.25</v>
      </c>
      <c r="AM232" s="26">
        <v>1.6</v>
      </c>
      <c r="AN232" s="26">
        <v>882.4</v>
      </c>
      <c r="AO232" s="26">
        <v>2</v>
      </c>
      <c r="AP232" s="26">
        <v>991.6</v>
      </c>
      <c r="AQ232" s="26">
        <v>1.9310344827586208</v>
      </c>
      <c r="AR232" s="26">
        <v>1104.5</v>
      </c>
      <c r="AS232" s="28">
        <v>2.1111111111111112</v>
      </c>
      <c r="AT232" s="28">
        <v>1770</v>
      </c>
      <c r="AU232" s="28">
        <v>3.4</v>
      </c>
      <c r="AV232" s="28">
        <v>1216.1428571428571</v>
      </c>
      <c r="AW232" s="28">
        <v>3.7</v>
      </c>
      <c r="AX232" s="28">
        <v>1330.875</v>
      </c>
      <c r="AY232" s="28">
        <v>3.103448275862069</v>
      </c>
      <c r="AZ232" s="28">
        <v>1359.4444444444443</v>
      </c>
      <c r="BA232" s="33">
        <f>Tabla25[[#This Row],[ROS_NUM_COR_COD_ROS_TG_NEG]]-Tabla25[[#This Row],[PAS_NUM_COR_COD_ROS_TG_NEG]]</f>
        <v>-0.78888888888888875</v>
      </c>
      <c r="BB232" s="33">
        <f>Tabla25[[#This Row],[ROS_DUR_COR_COD_ROS_TG_NEG]]-Tabla25[[#This Row],[PAS_DUR_COR_COD_ROS_TG_NEG]]</f>
        <v>456.58333333333326</v>
      </c>
      <c r="BC232" s="33">
        <f>Tabla25[[#This Row],[ROS_NUM_COR_COD_ROS_TG_NEU]]-Tabla25[[#This Row],[PAS_NUM_COR_COD_ROS_TG_NEU]]</f>
        <v>0.85000000000000009</v>
      </c>
      <c r="BD232" s="33">
        <f>Tabla25[[#This Row],[ROS_DUR_COR_COD_ROS_TG_NEU]]-Tabla25[[#This Row],[PAS_DUR_COR_COD_ROS_TG_NEU]]</f>
        <v>167.64285714285711</v>
      </c>
      <c r="BE232" s="33">
        <f>Tabla25[[#This Row],[ROS_NUM_COR_COD_ROS_TG_POS]]-Tabla25[[#This Row],[PAS_NUM_COR_COD_ROS_TG_POS]]</f>
        <v>1.0684210526315789</v>
      </c>
      <c r="BF232" s="33">
        <f>Tabla25[[#This Row],[ROS_DUR_COR_COD_ROS_TG_POS]]-Tabla25[[#This Row],[PAS_DUR_COR_COD_ROS_TG_POS]]</f>
        <v>18.693181818181756</v>
      </c>
      <c r="BG232" s="33">
        <f>Tabla25[[#This Row],[ROS_NUM_COR_COD_ROS_TG_TOT]]-Tabla25[[#This Row],[PAS_NUM_COR_COD_ROS_TG_TOT]]</f>
        <v>0.40853302162478089</v>
      </c>
      <c r="BH232" s="33">
        <f>Tabla25[[#This Row],[ROS_DUR_COR_COD_ROS_TG_TOT]]-Tabla25[[#This Row],[PAS_DUR_COR_COD_ROS_TG_TOT]]</f>
        <v>146.63363363363351</v>
      </c>
      <c r="BI232" s="30">
        <f>Tabla25[[#This Row],[ROS_NUM_COR_COD_ESC_TG_NEG]]-Tabla25[[#This Row],[PAS_NUM_COR_COD_ESC_TG_NEG]]</f>
        <v>-0.67777777777777759</v>
      </c>
      <c r="BJ232" s="30">
        <f>Tabla25[[#This Row],[ROS_DUR_COR_COD_ESC_TG_NEG]]-Tabla25[[#This Row],[PAS_DUR_COR_COD_ESC_TG_NEG]]</f>
        <v>230.33333333333326</v>
      </c>
      <c r="BK232" s="30">
        <f>Tabla25[[#This Row],[ROS_NUM_COR_COD_ESC_TG_NEU]]-Tabla25[[#This Row],[PAS_NUM_COR_COD_ESC_TG_NEU]]</f>
        <v>-0.64999999999999991</v>
      </c>
      <c r="BL232" s="30">
        <f>Tabla25[[#This Row],[ROS_DUR_COR_COD_ESC_TG_NEU]]-Tabla25[[#This Row],[PAS_DUR_COR_COD_ESC_TG_NEU]]</f>
        <v>-401.00000000000011</v>
      </c>
      <c r="BM232" s="30">
        <f>Tabla25[[#This Row],[ROS_NUM_COR_COD_ESC_TG_POS]]-Tabla25[[#This Row],[PAS_NUM_COR_COD_ESC_TG_POS]]</f>
        <v>-1</v>
      </c>
      <c r="BN232" s="30">
        <f>Tabla25[[#This Row],[ROS_DUR_COR_COD_ESC_TG_POS]]-Tabla25[[#This Row],[PAS_DUR_COR_COD_ESC_TG_POS]]</f>
        <v>-98.999999999999886</v>
      </c>
      <c r="BO232" s="30">
        <f>Tabla25[[#This Row],[ROS_NUM_COR_COD_ESC_TG_TOT]]-Tabla25[[#This Row],[PAS_NUM_COR_COD_ESC_TG_TOT]]</f>
        <v>-0.78082992402104012</v>
      </c>
      <c r="BP232" s="30">
        <f>Tabla25[[#This Row],[ROS_DUR_COR_COD_ESC_TG_TOT]]-Tabla25[[#This Row],[PAS_DUR_COR_COD_ESC_TG_TOT]]</f>
        <v>-103.82432432432438</v>
      </c>
      <c r="BQ232" s="36">
        <f>Tabla25[[#This Row],[PAS_NUM_COR_COD_ROS_TG_NEG]]-Tabla25[[#This Row],[ESC_NUM_COR_COD_ROS_TG_NEG]]</f>
        <v>-0.5</v>
      </c>
      <c r="BR232" s="36">
        <f>Tabla25[[#This Row],[PAS_DUR_COR_COD_ROS_TG_NEG]]-Tabla25[[#This Row],[ESC_DUR_COR_COD_ROS_TG_NEG]]</f>
        <v>203.29166666666674</v>
      </c>
      <c r="BS232" s="36">
        <f>Tabla25[[#This Row],[PAS_NUM_COR_COD_ROS_TG_NEU]]-Tabla25[[#This Row],[ESC_NUM_COR_COD_ROS_TG_NEU]]</f>
        <v>-0.35000000000000009</v>
      </c>
      <c r="BT232" s="36">
        <f>Tabla25[[#This Row],[PAS_DUR_COR_COD_ROS_TG_NEU]]-Tabla25[[#This Row],[ESC_DUR_COR_COD_ROS_TG_NEU]]</f>
        <v>-299.66666666666674</v>
      </c>
      <c r="BU232" s="36">
        <f>Tabla25[[#This Row],[PAS_NUM_COR_COD_ROS_TG_POS]]-Tabla25[[#This Row],[ESC_NUM_COR_COD_ROS_TG_POS]]</f>
        <v>-0.14619883040935644</v>
      </c>
      <c r="BV232" s="36">
        <f>Tabla25[[#This Row],[PAS_DUR_COR_COD_ROS_TG_POS]]-Tabla25[[#This Row],[ESC_DUR_COR_COD_ROS_TG_POS]]</f>
        <v>-405.81818181818176</v>
      </c>
      <c r="BW232" s="36">
        <f>Tabla25[[#This Row],[PAS_NUM_COR_COD_ROS_TG_TOT]]-Tabla25[[#This Row],[ESC_NUM_COR_COD_ROS_TG_TOT]]</f>
        <v>-0.33956750438340144</v>
      </c>
      <c r="BX232" s="36">
        <f>Tabla25[[#This Row],[PAS_DUR_COR_COD_ROS_TG_TOT]]-Tabla25[[#This Row],[ESC_DUR_COR_COD_ROS_TG_TOT]]</f>
        <v>-111.74474474474482</v>
      </c>
      <c r="BY232" s="39">
        <f>Tabla25[[#This Row],[PAS_NUM_COR_COD_ESC_TG_NEG]]-Tabla25[[#This Row],[ESC_NUM_COR_COD_ESC_TG_NEG]]</f>
        <v>-0.10000000000000009</v>
      </c>
      <c r="BZ232" s="39">
        <f>Tabla25[[#This Row],[PAS_DUR_COR_COD_ESC_TG_NEG]]-Tabla25[[#This Row],[ESC_DUR_COR_COD_ESC_TG_NEG]]</f>
        <v>-484.2833333333333</v>
      </c>
      <c r="CA232" s="39">
        <f>Tabla25[[#This Row],[PAS_NUM_COR_COD_ESC_TG_NEU]]-Tabla25[[#This Row],[ESC_NUM_COR_COD_ESC_TG_NEU]]</f>
        <v>-0.25</v>
      </c>
      <c r="CB232" s="39">
        <f>Tabla25[[#This Row],[PAS_DUR_COR_COD_ESC_TG_NEU]]-Tabla25[[#This Row],[ESC_DUR_COR_COD_ESC_TG_NEU]]</f>
        <v>-133</v>
      </c>
      <c r="CC232" s="39">
        <f>Tabla25[[#This Row],[PAS_NUM_COR_COD_ESC_TG_POS]]-Tabla25[[#This Row],[ESC_NUM_COR_COD_ESC_TG_POS]]</f>
        <v>1.1111111111111112</v>
      </c>
      <c r="CD232" s="39">
        <f>Tabla25[[#This Row],[PAS_DUR_COR_COD_ESC_TG_POS]]-Tabla25[[#This Row],[ESC_DUR_COR_COD_ESC_TG_POS]]</f>
        <v>-576.06666666666683</v>
      </c>
      <c r="CE232" s="39">
        <f>Tabla25[[#This Row],[PAS_NUM_COR_COD_ESC_TG_TOT]]-Tabla25[[#This Row],[ESC_NUM_COR_COD_ESC_TG_TOT]]</f>
        <v>0.22910578609000565</v>
      </c>
      <c r="CF232" s="39">
        <f>Tabla25[[#This Row],[PAS_DUR_COR_COD_ESC_TG_TOT]]-Tabla25[[#This Row],[ESC_DUR_COR_COD_ESC_TG_TOT]]</f>
        <v>-404.59875259875253</v>
      </c>
      <c r="CG232" s="42">
        <f>Tabla25[[#This Row],[PAS_NUM_COR_COD_ROS_TG_NEG]]-Tabla25[[#This Row],[PAS_NUM_COR_COD_ESC_TG_NEG]]</f>
        <v>0</v>
      </c>
      <c r="CH232" s="42">
        <f>Tabla25[[#This Row],[PAS_NUM_COR_COD_ROS_TG_NEU]]-Tabla25[[#This Row],[PAS_NUM_COR_COD_ESC_TG_NEU]]</f>
        <v>0.29999999999999982</v>
      </c>
      <c r="CI232" s="42">
        <f>Tabla25[[#This Row],[PAS_NUM_COR_COD_ROS_TG_POS]]-Tabla25[[#This Row],[PAS_NUM_COR_COD_ESC_TG_POS]]</f>
        <v>-0.36842105263157876</v>
      </c>
      <c r="CJ232" s="42">
        <f>Tabla25[[#This Row],[PAS_NUM_COR_COD_ROS_TG_TOT]]-Tabla25[[#This Row],[PAS_NUM_COR_COD_ESC_TG_TOT]]</f>
        <v>-1.6949152542372836E-2</v>
      </c>
      <c r="CK232" s="42">
        <f>Tabla25[[#This Row],[PAS_DUR_COR_COD_ROS_TG_NEG]]-Tabla25[[#This Row],[PAS_DUR_COR_COD_ESC_TG_NEG]]</f>
        <v>20.5</v>
      </c>
      <c r="CL232" s="42">
        <f>Tabla25[[#This Row],[PAS_DUR_COR_COD_ROS_TG_NEU]]-Tabla25[[#This Row],[PAS_DUR_COR_COD_ESC_TG_NEU]]</f>
        <v>-234.90000000000009</v>
      </c>
      <c r="CM232" s="42">
        <f>Tabla25[[#This Row],[PAS_DUR_COR_COD_ROS_TG_POS]]-Tabla25[[#This Row],[PAS_DUR_COR_COD_ESC_TG_POS]]</f>
        <v>221.58181818181833</v>
      </c>
      <c r="CN232" s="42">
        <f>Tabla25[[#This Row],[PAS_DUR_COR_COD_ROS_TG_TOT]]-Tabla25[[#This Row],[PAS_DUR_COR_COD_ESC_TG_TOT]]</f>
        <v>4.4864864864864558</v>
      </c>
      <c r="CO232" s="44">
        <f>Tabla25[[#This Row],[ESC_NUM_COR_COD_ROS_TG_NEG]]-Tabla25[[#This Row],[ESC_NUM_COR_COD_ESC_TG_NEG]]</f>
        <v>0.39999999999999991</v>
      </c>
      <c r="CP232" s="44">
        <f>Tabla25[[#This Row],[ESC_NUM_COR_COD_ROS_TG_NEU]]-Tabla25[[#This Row],[ESC_NUM_COR_COD_ESC_TG_NEU]]</f>
        <v>0.39999999999999991</v>
      </c>
      <c r="CQ232" s="44">
        <f>Tabla25[[#This Row],[ESC_NUM_COR_COD_ROS_TG_POS]]-Tabla25[[#This Row],[ESC_NUM_COR_COD_ESC_TG_POS]]</f>
        <v>0.88888888888888884</v>
      </c>
      <c r="CR232" s="44">
        <f>Tabla25[[#This Row],[ESC_NUM_COR_COD_ROS_TG_TOT]]-Tabla25[[#This Row],[ESC_NUM_COR_COD_ESC_TG_TOT]]</f>
        <v>0.55172413793103425</v>
      </c>
      <c r="CS232" s="44">
        <f>Tabla25[[#This Row],[ESC_DUR_COR_COD_ROS_TG_NEG]]-Tabla25[[#This Row],[ESC_DUR_COR_COD_ESC_TG_NEG]]</f>
        <v>-667.07500000000005</v>
      </c>
      <c r="CT232" s="44">
        <f>Tabla25[[#This Row],[ESC_DUR_COR_COD_ROS_TG_NEU]]-Tabla25[[#This Row],[ESC_DUR_COR_COD_ESC_TG_NEU]]</f>
        <v>-68.233333333333348</v>
      </c>
      <c r="CU232" s="44">
        <f>Tabla25[[#This Row],[ESC_DUR_COR_COD_ROS_TG_POS]]-Tabla25[[#This Row],[ESC_DUR_COR_COD_ESC_TG_POS]]</f>
        <v>51.333333333333258</v>
      </c>
      <c r="CV232" s="44">
        <f>Tabla25[[#This Row],[ESC_DUR_COR_COD_ROS_TG_TOT]]-Tabla25[[#This Row],[ESC_DUR_COR_COD_ESC_TG_TOT]]</f>
        <v>-288.36752136752125</v>
      </c>
      <c r="CW232" s="47">
        <f>Tabla25[[#This Row],[ROS_NUM_COR_COD_ROS_TG_NEG]]-Tabla25[[#This Row],[ROS_NUM_COR_COD_ESC_TG_NEG]]</f>
        <v>-0.11111111111111116</v>
      </c>
      <c r="CX232" s="47">
        <f>Tabla25[[#This Row],[ROS_NUM_COR_COD_ROS_TG_NEU]]-Tabla25[[#This Row],[ROS_NUM_COR_COD_ESC_TG_NEU]]</f>
        <v>1.7999999999999998</v>
      </c>
      <c r="CY232" s="47">
        <f>Tabla25[[#This Row],[ROS_NUM_COR_COD_ROS_TG_POS]]-Tabla25[[#This Row],[ROS_NUM_COR_COD_ESC_TG_POS]]</f>
        <v>1.7000000000000002</v>
      </c>
      <c r="CZ232" s="47">
        <f>Tabla25[[#This Row],[ROS_NUM_COR_COD_ROS_TG_TOT]]-Tabla25[[#This Row],[ROS_NUM_COR_COD_ESC_TG_TOT]]</f>
        <v>1.1724137931034482</v>
      </c>
      <c r="DA232" s="47">
        <f>Tabla25[[#This Row],[ROS_DUR_COR_COD_ROS_TG_NEG]]-Tabla25[[#This Row],[ROS_DUR_COR_COD_ESC_TG_NEG]]</f>
        <v>246.75</v>
      </c>
      <c r="DB232" s="47">
        <f>Tabla25[[#This Row],[ROS_DUR_COR_COD_ROS_TG_NEU]]-Tabla25[[#This Row],[ROS_DUR_COR_COD_ESC_TG_NEU]]</f>
        <v>333.74285714285713</v>
      </c>
      <c r="DC232" s="47">
        <f>Tabla25[[#This Row],[ROS_DUR_COR_COD_ROS_TG_POS]]-Tabla25[[#This Row],[ROS_DUR_COR_COD_ESC_TG_POS]]</f>
        <v>339.27499999999998</v>
      </c>
      <c r="DD232" s="47">
        <f>Tabla25[[#This Row],[ROS_DUR_COR_COD_ROS_TG_TOT]]-Tabla25[[#This Row],[ROS_DUR_COR_COD_ESC_TG_TOT]]</f>
        <v>254.94444444444434</v>
      </c>
      <c r="DE232" s="57">
        <v>265</v>
      </c>
      <c r="DF232" s="57">
        <v>233.28571428571428</v>
      </c>
      <c r="DG232" s="57">
        <v>263.75</v>
      </c>
      <c r="DH232" s="57">
        <v>252.11111111111111</v>
      </c>
      <c r="DI232" s="57">
        <v>335.25</v>
      </c>
      <c r="DJ232" s="57">
        <v>300</v>
      </c>
      <c r="DK232" s="57">
        <v>202.4</v>
      </c>
      <c r="DL232" s="57">
        <v>275.21428571428572</v>
      </c>
      <c r="DM232" s="57">
        <v>212.125</v>
      </c>
      <c r="DN232" s="57">
        <v>280.33333333333331</v>
      </c>
      <c r="DO232" s="57">
        <v>366.25</v>
      </c>
      <c r="DP232" s="57">
        <v>269.11111111111109</v>
      </c>
      <c r="DQ232" s="57">
        <v>285.2</v>
      </c>
      <c r="DR232" s="57">
        <v>260.8</v>
      </c>
      <c r="DS232" s="57">
        <v>186.33333333333334</v>
      </c>
      <c r="DT232" s="57">
        <v>253</v>
      </c>
      <c r="DU232" s="57">
        <v>306.33333333333331</v>
      </c>
      <c r="DV232" s="57">
        <v>284.07142857142856</v>
      </c>
      <c r="DW232" s="57">
        <v>258.90909090909093</v>
      </c>
      <c r="DX232" s="57">
        <v>283.81081081081084</v>
      </c>
      <c r="DY232" s="57">
        <v>249.25</v>
      </c>
      <c r="DZ232" s="57">
        <v>280.10000000000002</v>
      </c>
      <c r="EA232" s="57">
        <v>292.33333333333331</v>
      </c>
      <c r="EB232" s="57">
        <v>275.05405405405406</v>
      </c>
      <c r="EC232" s="57">
        <f>Tabla25[[#This Row],[ROS_1DU_COR_COD_ROS_TG_NEG]]-Tabla25[[#This Row],[ROS_1DU_COR_COD_ESC_TG_NEG]]</f>
        <v>-70.25</v>
      </c>
      <c r="ED232" s="57">
        <f>Tabla25[[#This Row],[ROS_1DU_COR_COD_ROS_TG_NEU]]-Tabla25[[#This Row],[ROS_1DU_COR_COD_ESC_TG_NEU]]</f>
        <v>-66.714285714285722</v>
      </c>
      <c r="EE232" s="57">
        <f>Tabla25[[#This Row],[ROS_1DU_COR_COD_ROS_TG_POS]]-Tabla25[[#This Row],[ROS_1DU_COR_COD_ESC_TG_POS]]</f>
        <v>61.349999999999994</v>
      </c>
      <c r="EF232" s="57">
        <f>Tabla25[[#This Row],[ROS_1DU_COR_COD_ROS_TG_TOT]]-Tabla25[[#This Row],[ROS_1DU_COR_COD_ESC_TG_TOT]]</f>
        <v>-23.103174603174608</v>
      </c>
      <c r="EG232" s="57">
        <f>Tabla25[[#This Row],[ESC_1DU_COR_COD_ROS_TG_NEG]]-Tabla25[[#This Row],[ESC_1DU_COR_COD_ESC_TG_NEG]]</f>
        <v>-73.074999999999989</v>
      </c>
      <c r="EH232" s="57">
        <f>Tabla25[[#This Row],[ESC_1DU_COR_COD_ROS_TG_NEU]]-Tabla25[[#This Row],[ESC_1DU_COR_COD_ESC_TG_NEU]]</f>
        <v>19.533333333333303</v>
      </c>
      <c r="EI232" s="57">
        <f>Tabla25[[#This Row],[ESC_1DU_COR_COD_ROS_TG_POS]]-Tabla25[[#This Row],[ESC_1DU_COR_COD_ESC_TG_POS]]</f>
        <v>179.91666666666666</v>
      </c>
      <c r="EJ232" s="57">
        <f>Tabla25[[#This Row],[ESC_1DU_COR_COD_ROS_TG_TOT]]-Tabla25[[#This Row],[ESC_1DU_COR_COD_ESC_TG_TOT]]</f>
        <v>16.111111111111086</v>
      </c>
      <c r="EK232" s="57">
        <f>Tabla25[[#This Row],[PAS_1DU_COR_COD_ROS_TG_NEG]]-Tabla25[[#This Row],[PAS_1DU_COR_COD_ESC_TG_NEG]]</f>
        <v>57.083333333333314</v>
      </c>
      <c r="EL232" s="57">
        <f>Tabla25[[#This Row],[PAS_1DU_COR_COD_ROS_TG_NEU]]-Tabla25[[#This Row],[PAS_1DU_COR_COD_ESC_TG_NEU]]</f>
        <v>3.9714285714285325</v>
      </c>
      <c r="EM232" s="57">
        <f>Tabla25[[#This Row],[PAS_1DU_COR_COD_ROS_TG_POS]]-Tabla25[[#This Row],[PAS_1DU_COR_COD_ESC_TG_POS]]</f>
        <v>-33.424242424242379</v>
      </c>
      <c r="EN232" s="57">
        <f>Tabla25[[#This Row],[PAS_1DU_COR_COD_ROS_TG_TOT]]-Tabla25[[#This Row],[PAS_1DU_COR_COD_ESC_TG_TOT]]</f>
        <v>8.7567567567567721</v>
      </c>
    </row>
    <row r="233" spans="1:144" x14ac:dyDescent="0.3">
      <c r="A233" s="4" t="s">
        <v>230</v>
      </c>
      <c r="B233" s="2">
        <v>60</v>
      </c>
      <c r="C233" s="2">
        <v>1</v>
      </c>
      <c r="D233" s="2">
        <v>78</v>
      </c>
      <c r="BA233" s="33">
        <f>Tabla25[[#This Row],[ROS_NUM_COR_COD_ROS_TG_NEG]]-Tabla25[[#This Row],[PAS_NUM_COR_COD_ROS_TG_NEG]]</f>
        <v>0</v>
      </c>
      <c r="BB233" s="33">
        <f>Tabla25[[#This Row],[ROS_DUR_COR_COD_ROS_TG_NEG]]-Tabla25[[#This Row],[PAS_DUR_COR_COD_ROS_TG_NEG]]</f>
        <v>0</v>
      </c>
      <c r="BC233" s="33">
        <f>Tabla25[[#This Row],[ROS_NUM_COR_COD_ROS_TG_NEU]]-Tabla25[[#This Row],[PAS_NUM_COR_COD_ROS_TG_NEU]]</f>
        <v>0</v>
      </c>
      <c r="BD233" s="33">
        <f>Tabla25[[#This Row],[ROS_DUR_COR_COD_ROS_TG_NEU]]-Tabla25[[#This Row],[PAS_DUR_COR_COD_ROS_TG_NEU]]</f>
        <v>0</v>
      </c>
      <c r="BE233" s="33">
        <f>Tabla25[[#This Row],[ROS_NUM_COR_COD_ROS_TG_POS]]-Tabla25[[#This Row],[PAS_NUM_COR_COD_ROS_TG_POS]]</f>
        <v>0</v>
      </c>
      <c r="BF233" s="33">
        <f>Tabla25[[#This Row],[ROS_DUR_COR_COD_ROS_TG_POS]]-Tabla25[[#This Row],[PAS_DUR_COR_COD_ROS_TG_POS]]</f>
        <v>0</v>
      </c>
      <c r="BG233" s="33">
        <f>Tabla25[[#This Row],[ROS_NUM_COR_COD_ROS_TG_TOT]]-Tabla25[[#This Row],[PAS_NUM_COR_COD_ROS_TG_TOT]]</f>
        <v>0</v>
      </c>
      <c r="BH233" s="33">
        <f>Tabla25[[#This Row],[ROS_DUR_COR_COD_ROS_TG_TOT]]-Tabla25[[#This Row],[PAS_DUR_COR_COD_ROS_TG_TOT]]</f>
        <v>0</v>
      </c>
      <c r="BI233" s="30">
        <f>Tabla25[[#This Row],[ROS_NUM_COR_COD_ESC_TG_NEG]]-Tabla25[[#This Row],[PAS_NUM_COR_COD_ESC_TG_NEG]]</f>
        <v>0</v>
      </c>
      <c r="BJ233" s="30">
        <f>Tabla25[[#This Row],[ROS_DUR_COR_COD_ESC_TG_NEG]]-Tabla25[[#This Row],[PAS_DUR_COR_COD_ESC_TG_NEG]]</f>
        <v>0</v>
      </c>
      <c r="BK233" s="30">
        <f>Tabla25[[#This Row],[ROS_NUM_COR_COD_ESC_TG_NEU]]-Tabla25[[#This Row],[PAS_NUM_COR_COD_ESC_TG_NEU]]</f>
        <v>0</v>
      </c>
      <c r="BL233" s="30">
        <f>Tabla25[[#This Row],[ROS_DUR_COR_COD_ESC_TG_NEU]]-Tabla25[[#This Row],[PAS_DUR_COR_COD_ESC_TG_NEU]]</f>
        <v>0</v>
      </c>
      <c r="BM233" s="30">
        <f>Tabla25[[#This Row],[ROS_NUM_COR_COD_ESC_TG_POS]]-Tabla25[[#This Row],[PAS_NUM_COR_COD_ESC_TG_POS]]</f>
        <v>0</v>
      </c>
      <c r="BN233" s="30">
        <f>Tabla25[[#This Row],[ROS_DUR_COR_COD_ESC_TG_POS]]-Tabla25[[#This Row],[PAS_DUR_COR_COD_ESC_TG_POS]]</f>
        <v>0</v>
      </c>
      <c r="BO233" s="30">
        <f>Tabla25[[#This Row],[ROS_NUM_COR_COD_ESC_TG_TOT]]-Tabla25[[#This Row],[PAS_NUM_COR_COD_ESC_TG_TOT]]</f>
        <v>0</v>
      </c>
      <c r="BP233" s="30">
        <f>Tabla25[[#This Row],[ROS_DUR_COR_COD_ESC_TG_TOT]]-Tabla25[[#This Row],[PAS_DUR_COR_COD_ESC_TG_TOT]]</f>
        <v>0</v>
      </c>
      <c r="BQ233" s="36">
        <f>Tabla25[[#This Row],[PAS_NUM_COR_COD_ROS_TG_NEG]]-Tabla25[[#This Row],[ESC_NUM_COR_COD_ROS_TG_NEG]]</f>
        <v>0</v>
      </c>
      <c r="BR233" s="36">
        <f>Tabla25[[#This Row],[PAS_DUR_COR_COD_ROS_TG_NEG]]-Tabla25[[#This Row],[ESC_DUR_COR_COD_ROS_TG_NEG]]</f>
        <v>0</v>
      </c>
      <c r="BS233" s="36">
        <f>Tabla25[[#This Row],[PAS_NUM_COR_COD_ROS_TG_NEU]]-Tabla25[[#This Row],[ESC_NUM_COR_COD_ROS_TG_NEU]]</f>
        <v>0</v>
      </c>
      <c r="BT233" s="36">
        <f>Tabla25[[#This Row],[PAS_DUR_COR_COD_ROS_TG_NEU]]-Tabla25[[#This Row],[ESC_DUR_COR_COD_ROS_TG_NEU]]</f>
        <v>0</v>
      </c>
      <c r="BU233" s="36">
        <f>Tabla25[[#This Row],[PAS_NUM_COR_COD_ROS_TG_POS]]-Tabla25[[#This Row],[ESC_NUM_COR_COD_ROS_TG_POS]]</f>
        <v>0</v>
      </c>
      <c r="BV233" s="36">
        <f>Tabla25[[#This Row],[PAS_DUR_COR_COD_ROS_TG_POS]]-Tabla25[[#This Row],[ESC_DUR_COR_COD_ROS_TG_POS]]</f>
        <v>0</v>
      </c>
      <c r="BW233" s="36">
        <f>Tabla25[[#This Row],[PAS_NUM_COR_COD_ROS_TG_TOT]]-Tabla25[[#This Row],[ESC_NUM_COR_COD_ROS_TG_TOT]]</f>
        <v>0</v>
      </c>
      <c r="BX233" s="36">
        <f>Tabla25[[#This Row],[PAS_DUR_COR_COD_ROS_TG_TOT]]-Tabla25[[#This Row],[ESC_DUR_COR_COD_ROS_TG_TOT]]</f>
        <v>0</v>
      </c>
      <c r="BY233" s="39">
        <f>Tabla25[[#This Row],[PAS_NUM_COR_COD_ESC_TG_NEG]]-Tabla25[[#This Row],[ESC_NUM_COR_COD_ESC_TG_NEG]]</f>
        <v>0</v>
      </c>
      <c r="BZ233" s="39">
        <f>Tabla25[[#This Row],[PAS_DUR_COR_COD_ESC_TG_NEG]]-Tabla25[[#This Row],[ESC_DUR_COR_COD_ESC_TG_NEG]]</f>
        <v>0</v>
      </c>
      <c r="CA233" s="39">
        <f>Tabla25[[#This Row],[PAS_NUM_COR_COD_ESC_TG_NEU]]-Tabla25[[#This Row],[ESC_NUM_COR_COD_ESC_TG_NEU]]</f>
        <v>0</v>
      </c>
      <c r="CB233" s="39">
        <f>Tabla25[[#This Row],[PAS_DUR_COR_COD_ESC_TG_NEU]]-Tabla25[[#This Row],[ESC_DUR_COR_COD_ESC_TG_NEU]]</f>
        <v>0</v>
      </c>
      <c r="CC233" s="39">
        <f>Tabla25[[#This Row],[PAS_NUM_COR_COD_ESC_TG_POS]]-Tabla25[[#This Row],[ESC_NUM_COR_COD_ESC_TG_POS]]</f>
        <v>0</v>
      </c>
      <c r="CD233" s="39">
        <f>Tabla25[[#This Row],[PAS_DUR_COR_COD_ESC_TG_POS]]-Tabla25[[#This Row],[ESC_DUR_COR_COD_ESC_TG_POS]]</f>
        <v>0</v>
      </c>
      <c r="CE233" s="39">
        <f>Tabla25[[#This Row],[PAS_NUM_COR_COD_ESC_TG_TOT]]-Tabla25[[#This Row],[ESC_NUM_COR_COD_ESC_TG_TOT]]</f>
        <v>0</v>
      </c>
      <c r="CF233" s="39">
        <f>Tabla25[[#This Row],[PAS_DUR_COR_COD_ESC_TG_TOT]]-Tabla25[[#This Row],[ESC_DUR_COR_COD_ESC_TG_TOT]]</f>
        <v>0</v>
      </c>
      <c r="CG233" s="42">
        <f>Tabla25[[#This Row],[PAS_NUM_COR_COD_ROS_TG_NEG]]-Tabla25[[#This Row],[PAS_NUM_COR_COD_ESC_TG_NEG]]</f>
        <v>0</v>
      </c>
      <c r="CH233" s="42">
        <f>Tabla25[[#This Row],[PAS_NUM_COR_COD_ROS_TG_NEU]]-Tabla25[[#This Row],[PAS_NUM_COR_COD_ESC_TG_NEU]]</f>
        <v>0</v>
      </c>
      <c r="CI233" s="42">
        <f>Tabla25[[#This Row],[PAS_NUM_COR_COD_ROS_TG_POS]]-Tabla25[[#This Row],[PAS_NUM_COR_COD_ESC_TG_POS]]</f>
        <v>0</v>
      </c>
      <c r="CJ233" s="42">
        <f>Tabla25[[#This Row],[PAS_NUM_COR_COD_ROS_TG_TOT]]-Tabla25[[#This Row],[PAS_NUM_COR_COD_ESC_TG_TOT]]</f>
        <v>0</v>
      </c>
      <c r="CK233" s="42">
        <f>Tabla25[[#This Row],[PAS_DUR_COR_COD_ROS_TG_NEG]]-Tabla25[[#This Row],[PAS_DUR_COR_COD_ESC_TG_NEG]]</f>
        <v>0</v>
      </c>
      <c r="CL233" s="42">
        <f>Tabla25[[#This Row],[PAS_DUR_COR_COD_ROS_TG_NEU]]-Tabla25[[#This Row],[PAS_DUR_COR_COD_ESC_TG_NEU]]</f>
        <v>0</v>
      </c>
      <c r="CM233" s="42">
        <f>Tabla25[[#This Row],[PAS_DUR_COR_COD_ROS_TG_POS]]-Tabla25[[#This Row],[PAS_DUR_COR_COD_ESC_TG_POS]]</f>
        <v>0</v>
      </c>
      <c r="CN233" s="42">
        <f>Tabla25[[#This Row],[PAS_DUR_COR_COD_ROS_TG_TOT]]-Tabla25[[#This Row],[PAS_DUR_COR_COD_ESC_TG_TOT]]</f>
        <v>0</v>
      </c>
      <c r="CO233" s="44">
        <f>Tabla25[[#This Row],[ESC_NUM_COR_COD_ROS_TG_NEG]]-Tabla25[[#This Row],[ESC_NUM_COR_COD_ESC_TG_NEG]]</f>
        <v>0</v>
      </c>
      <c r="CP233" s="44">
        <f>Tabla25[[#This Row],[ESC_NUM_COR_COD_ROS_TG_NEU]]-Tabla25[[#This Row],[ESC_NUM_COR_COD_ESC_TG_NEU]]</f>
        <v>0</v>
      </c>
      <c r="CQ233" s="44">
        <f>Tabla25[[#This Row],[ESC_NUM_COR_COD_ROS_TG_POS]]-Tabla25[[#This Row],[ESC_NUM_COR_COD_ESC_TG_POS]]</f>
        <v>0</v>
      </c>
      <c r="CR233" s="44">
        <f>Tabla25[[#This Row],[ESC_NUM_COR_COD_ROS_TG_TOT]]-Tabla25[[#This Row],[ESC_NUM_COR_COD_ESC_TG_TOT]]</f>
        <v>0</v>
      </c>
      <c r="CS233" s="44">
        <f>Tabla25[[#This Row],[ESC_DUR_COR_COD_ROS_TG_NEG]]-Tabla25[[#This Row],[ESC_DUR_COR_COD_ESC_TG_NEG]]</f>
        <v>0</v>
      </c>
      <c r="CT233" s="44">
        <f>Tabla25[[#This Row],[ESC_DUR_COR_COD_ROS_TG_NEU]]-Tabla25[[#This Row],[ESC_DUR_COR_COD_ESC_TG_NEU]]</f>
        <v>0</v>
      </c>
      <c r="CU233" s="44">
        <f>Tabla25[[#This Row],[ESC_DUR_COR_COD_ROS_TG_POS]]-Tabla25[[#This Row],[ESC_DUR_COR_COD_ESC_TG_POS]]</f>
        <v>0</v>
      </c>
      <c r="CV233" s="44">
        <f>Tabla25[[#This Row],[ESC_DUR_COR_COD_ROS_TG_TOT]]-Tabla25[[#This Row],[ESC_DUR_COR_COD_ESC_TG_TOT]]</f>
        <v>0</v>
      </c>
      <c r="CW233" s="47">
        <f>Tabla25[[#This Row],[ROS_NUM_COR_COD_ROS_TG_NEG]]-Tabla25[[#This Row],[ROS_NUM_COR_COD_ESC_TG_NEG]]</f>
        <v>0</v>
      </c>
      <c r="CX233" s="47">
        <f>Tabla25[[#This Row],[ROS_NUM_COR_COD_ROS_TG_NEU]]-Tabla25[[#This Row],[ROS_NUM_COR_COD_ESC_TG_NEU]]</f>
        <v>0</v>
      </c>
      <c r="CY233" s="47">
        <f>Tabla25[[#This Row],[ROS_NUM_COR_COD_ROS_TG_POS]]-Tabla25[[#This Row],[ROS_NUM_COR_COD_ESC_TG_POS]]</f>
        <v>0</v>
      </c>
      <c r="CZ233" s="47">
        <f>Tabla25[[#This Row],[ROS_NUM_COR_COD_ROS_TG_TOT]]-Tabla25[[#This Row],[ROS_NUM_COR_COD_ESC_TG_TOT]]</f>
        <v>0</v>
      </c>
      <c r="DA233" s="47">
        <f>Tabla25[[#This Row],[ROS_DUR_COR_COD_ROS_TG_NEG]]-Tabla25[[#This Row],[ROS_DUR_COR_COD_ESC_TG_NEG]]</f>
        <v>0</v>
      </c>
      <c r="DB233" s="47">
        <f>Tabla25[[#This Row],[ROS_DUR_COR_COD_ROS_TG_NEU]]-Tabla25[[#This Row],[ROS_DUR_COR_COD_ESC_TG_NEU]]</f>
        <v>0</v>
      </c>
      <c r="DC233" s="47">
        <f>Tabla25[[#This Row],[ROS_DUR_COR_COD_ROS_TG_POS]]-Tabla25[[#This Row],[ROS_DUR_COR_COD_ESC_TG_POS]]</f>
        <v>0</v>
      </c>
      <c r="DD233" s="47">
        <f>Tabla25[[#This Row],[ROS_DUR_COR_COD_ROS_TG_TOT]]-Tabla25[[#This Row],[ROS_DUR_COR_COD_ESC_TG_TOT]]</f>
        <v>0</v>
      </c>
      <c r="DE233" s="57"/>
      <c r="DF233" s="57"/>
      <c r="DG233" s="57"/>
      <c r="DH233" s="57"/>
      <c r="DI233" s="57"/>
      <c r="DJ233" s="57"/>
      <c r="DK233" s="57"/>
      <c r="DL233" s="57"/>
      <c r="DM233" s="57"/>
      <c r="DN233" s="57"/>
      <c r="DO233" s="57"/>
      <c r="DP233" s="57"/>
      <c r="DQ233" s="57"/>
      <c r="DR233" s="57"/>
      <c r="DS233" s="57"/>
      <c r="DT233" s="57"/>
      <c r="DU233" s="57"/>
      <c r="DV233" s="57"/>
      <c r="DW233" s="57"/>
      <c r="DX233" s="57"/>
      <c r="DY233" s="57"/>
      <c r="DZ233" s="57"/>
      <c r="EA233" s="57"/>
      <c r="EB233" s="57"/>
      <c r="EC233" s="57">
        <f>Tabla25[[#This Row],[ROS_1DU_COR_COD_ROS_TG_NEG]]-Tabla25[[#This Row],[ROS_1DU_COR_COD_ESC_TG_NEG]]</f>
        <v>0</v>
      </c>
      <c r="ED233" s="57">
        <f>Tabla25[[#This Row],[ROS_1DU_COR_COD_ROS_TG_NEU]]-Tabla25[[#This Row],[ROS_1DU_COR_COD_ESC_TG_NEU]]</f>
        <v>0</v>
      </c>
      <c r="EE233" s="57">
        <f>Tabla25[[#This Row],[ROS_1DU_COR_COD_ROS_TG_POS]]-Tabla25[[#This Row],[ROS_1DU_COR_COD_ESC_TG_POS]]</f>
        <v>0</v>
      </c>
      <c r="EF233" s="57">
        <f>Tabla25[[#This Row],[ROS_1DU_COR_COD_ROS_TG_TOT]]-Tabla25[[#This Row],[ROS_1DU_COR_COD_ESC_TG_TOT]]</f>
        <v>0</v>
      </c>
      <c r="EG233" s="57">
        <f>Tabla25[[#This Row],[ESC_1DU_COR_COD_ROS_TG_NEG]]-Tabla25[[#This Row],[ESC_1DU_COR_COD_ESC_TG_NEG]]</f>
        <v>0</v>
      </c>
      <c r="EH233" s="57">
        <f>Tabla25[[#This Row],[ESC_1DU_COR_COD_ROS_TG_NEU]]-Tabla25[[#This Row],[ESC_1DU_COR_COD_ESC_TG_NEU]]</f>
        <v>0</v>
      </c>
      <c r="EI233" s="57">
        <f>Tabla25[[#This Row],[ESC_1DU_COR_COD_ROS_TG_POS]]-Tabla25[[#This Row],[ESC_1DU_COR_COD_ESC_TG_POS]]</f>
        <v>0</v>
      </c>
      <c r="EJ233" s="57">
        <f>Tabla25[[#This Row],[ESC_1DU_COR_COD_ROS_TG_TOT]]-Tabla25[[#This Row],[ESC_1DU_COR_COD_ESC_TG_TOT]]</f>
        <v>0</v>
      </c>
      <c r="EK233" s="57">
        <f>Tabla25[[#This Row],[PAS_1DU_COR_COD_ROS_TG_NEG]]-Tabla25[[#This Row],[PAS_1DU_COR_COD_ESC_TG_NEG]]</f>
        <v>0</v>
      </c>
      <c r="EL233" s="57">
        <f>Tabla25[[#This Row],[PAS_1DU_COR_COD_ROS_TG_NEU]]-Tabla25[[#This Row],[PAS_1DU_COR_COD_ESC_TG_NEU]]</f>
        <v>0</v>
      </c>
      <c r="EM233" s="57">
        <f>Tabla25[[#This Row],[PAS_1DU_COR_COD_ROS_TG_POS]]-Tabla25[[#This Row],[PAS_1DU_COR_COD_ESC_TG_POS]]</f>
        <v>0</v>
      </c>
      <c r="EN233" s="57">
        <f>Tabla25[[#This Row],[PAS_1DU_COR_COD_ROS_TG_TOT]]-Tabla25[[#This Row],[PAS_1DU_COR_COD_ESC_TG_TOT]]</f>
        <v>0</v>
      </c>
    </row>
    <row r="234" spans="1:144" x14ac:dyDescent="0.3">
      <c r="A234" s="2" t="s">
        <v>231</v>
      </c>
      <c r="B234" s="2">
        <v>60</v>
      </c>
      <c r="C234" s="2">
        <v>2</v>
      </c>
      <c r="D234" s="2">
        <v>73</v>
      </c>
      <c r="E234" s="19">
        <v>1.95</v>
      </c>
      <c r="F234" s="19">
        <v>989.08333333333337</v>
      </c>
      <c r="G234" s="19">
        <v>1.7222222222222223</v>
      </c>
      <c r="H234" s="19">
        <v>855.77777777777783</v>
      </c>
      <c r="I234" s="19">
        <v>2.35</v>
      </c>
      <c r="J234" s="19">
        <v>1141.0833333333333</v>
      </c>
      <c r="K234" s="19">
        <v>2.0172413793103448</v>
      </c>
      <c r="L234" s="19">
        <v>1008</v>
      </c>
      <c r="M234" s="21">
        <v>2.8</v>
      </c>
      <c r="N234" s="21">
        <v>1227</v>
      </c>
      <c r="O234" s="21">
        <v>3</v>
      </c>
      <c r="P234" s="21">
        <v>1202.3846153846155</v>
      </c>
      <c r="Q234" s="21">
        <v>3</v>
      </c>
      <c r="R234" s="21">
        <v>1035.3125</v>
      </c>
      <c r="S234" s="21">
        <v>2.9310344827586206</v>
      </c>
      <c r="T234" s="21">
        <v>1148.2325581395348</v>
      </c>
      <c r="U234" s="22">
        <v>2</v>
      </c>
      <c r="V234" s="22">
        <v>1675.3333333333333</v>
      </c>
      <c r="W234" s="22">
        <v>1.8</v>
      </c>
      <c r="X234" s="22">
        <v>984.66666666666663</v>
      </c>
      <c r="Y234" s="22">
        <v>1.5</v>
      </c>
      <c r="Z234" s="22">
        <v>1164</v>
      </c>
      <c r="AA234" s="22">
        <v>1.7619047619047619</v>
      </c>
      <c r="AB234" s="22">
        <v>1274.6666666666667</v>
      </c>
      <c r="AC234" s="24">
        <v>1.75</v>
      </c>
      <c r="AD234" s="24">
        <v>1148.5</v>
      </c>
      <c r="AE234" s="24">
        <v>1.2</v>
      </c>
      <c r="AF234" s="24">
        <v>898</v>
      </c>
      <c r="AG234" s="24">
        <v>2.125</v>
      </c>
      <c r="AH234" s="24">
        <v>1388.3333333333333</v>
      </c>
      <c r="AI234" s="24">
        <v>1.7619047619047619</v>
      </c>
      <c r="AJ234" s="24">
        <v>1172.7777777777778</v>
      </c>
      <c r="AK234" s="26">
        <v>0.55555555555555558</v>
      </c>
      <c r="AL234" s="26">
        <v>489.33333333333331</v>
      </c>
      <c r="AM234" s="26">
        <v>1.1111111111111112</v>
      </c>
      <c r="AN234" s="26">
        <v>482.6</v>
      </c>
      <c r="AO234" s="26">
        <v>1.2222222222222223</v>
      </c>
      <c r="AP234" s="26">
        <v>838.66666666666663</v>
      </c>
      <c r="AQ234" s="26">
        <v>0.96296296296296291</v>
      </c>
      <c r="AR234" s="26">
        <v>581.5454545454545</v>
      </c>
      <c r="AS234" s="28">
        <v>2.6666666666666665</v>
      </c>
      <c r="AT234" s="28">
        <v>1069.5</v>
      </c>
      <c r="AU234" s="28">
        <v>2.6666666666666665</v>
      </c>
      <c r="AV234" s="28">
        <v>788.71428571428567</v>
      </c>
      <c r="AW234" s="28">
        <v>3.2222222222222223</v>
      </c>
      <c r="AX234" s="28">
        <v>1226.8571428571429</v>
      </c>
      <c r="AY234" s="28">
        <v>2.8518518518518516</v>
      </c>
      <c r="AZ234" s="28">
        <v>1026.3</v>
      </c>
      <c r="BA234" s="33">
        <f>Tabla25[[#This Row],[ROS_NUM_COR_COD_ROS_TG_NEG]]-Tabla25[[#This Row],[PAS_NUM_COR_COD_ROS_TG_NEG]]</f>
        <v>-0.1333333333333333</v>
      </c>
      <c r="BB234" s="33">
        <f>Tabla25[[#This Row],[ROS_DUR_COR_COD_ROS_TG_NEG]]-Tabla25[[#This Row],[PAS_DUR_COR_COD_ROS_TG_NEG]]</f>
        <v>-157.5</v>
      </c>
      <c r="BC234" s="33">
        <f>Tabla25[[#This Row],[ROS_NUM_COR_COD_ROS_TG_NEU]]-Tabla25[[#This Row],[PAS_NUM_COR_COD_ROS_TG_NEU]]</f>
        <v>-0.33333333333333348</v>
      </c>
      <c r="BD234" s="33">
        <f>Tabla25[[#This Row],[ROS_DUR_COR_COD_ROS_TG_NEU]]-Tabla25[[#This Row],[PAS_DUR_COR_COD_ROS_TG_NEU]]</f>
        <v>-413.67032967032981</v>
      </c>
      <c r="BE234" s="33">
        <f>Tabla25[[#This Row],[ROS_NUM_COR_COD_ROS_TG_POS]]-Tabla25[[#This Row],[PAS_NUM_COR_COD_ROS_TG_POS]]</f>
        <v>0.22222222222222232</v>
      </c>
      <c r="BF234" s="33">
        <f>Tabla25[[#This Row],[ROS_DUR_COR_COD_ROS_TG_POS]]-Tabla25[[#This Row],[PAS_DUR_COR_COD_ROS_TG_POS]]</f>
        <v>191.54464285714289</v>
      </c>
      <c r="BG234" s="33">
        <f>Tabla25[[#This Row],[ROS_NUM_COR_COD_ROS_TG_TOT]]-Tabla25[[#This Row],[PAS_NUM_COR_COD_ROS_TG_TOT]]</f>
        <v>-7.9182630906768914E-2</v>
      </c>
      <c r="BH234" s="33">
        <f>Tabla25[[#This Row],[ROS_DUR_COR_COD_ROS_TG_TOT]]-Tabla25[[#This Row],[PAS_DUR_COR_COD_ROS_TG_TOT]]</f>
        <v>-121.93255813953488</v>
      </c>
      <c r="BI234" s="30">
        <f>Tabla25[[#This Row],[ROS_NUM_COR_COD_ESC_TG_NEG]]-Tabla25[[#This Row],[PAS_NUM_COR_COD_ESC_TG_NEG]]</f>
        <v>-1.3944444444444444</v>
      </c>
      <c r="BJ234" s="30">
        <f>Tabla25[[#This Row],[ROS_DUR_COR_COD_ESC_TG_NEG]]-Tabla25[[#This Row],[PAS_DUR_COR_COD_ESC_TG_NEG]]</f>
        <v>-499.75000000000006</v>
      </c>
      <c r="BK234" s="30">
        <f>Tabla25[[#This Row],[ROS_NUM_COR_COD_ESC_TG_NEU]]-Tabla25[[#This Row],[PAS_NUM_COR_COD_ESC_TG_NEU]]</f>
        <v>-0.61111111111111116</v>
      </c>
      <c r="BL234" s="30">
        <f>Tabla25[[#This Row],[ROS_DUR_COR_COD_ESC_TG_NEU]]-Tabla25[[#This Row],[PAS_DUR_COR_COD_ESC_TG_NEU]]</f>
        <v>-373.17777777777781</v>
      </c>
      <c r="BM234" s="30">
        <f>Tabla25[[#This Row],[ROS_NUM_COR_COD_ESC_TG_POS]]-Tabla25[[#This Row],[PAS_NUM_COR_COD_ESC_TG_POS]]</f>
        <v>-1.1277777777777778</v>
      </c>
      <c r="BN234" s="30">
        <f>Tabla25[[#This Row],[ROS_DUR_COR_COD_ESC_TG_POS]]-Tabla25[[#This Row],[PAS_DUR_COR_COD_ESC_TG_POS]]</f>
        <v>-302.41666666666663</v>
      </c>
      <c r="BO234" s="30">
        <f>Tabla25[[#This Row],[ROS_NUM_COR_COD_ESC_TG_TOT]]-Tabla25[[#This Row],[PAS_NUM_COR_COD_ESC_TG_TOT]]</f>
        <v>-1.054278416347382</v>
      </c>
      <c r="BP234" s="30">
        <f>Tabla25[[#This Row],[ROS_DUR_COR_COD_ESC_TG_TOT]]-Tabla25[[#This Row],[PAS_DUR_COR_COD_ESC_TG_TOT]]</f>
        <v>-426.4545454545455</v>
      </c>
      <c r="BQ234" s="36">
        <f>Tabla25[[#This Row],[PAS_NUM_COR_COD_ROS_TG_NEG]]-Tabla25[[#This Row],[ESC_NUM_COR_COD_ROS_TG_NEG]]</f>
        <v>1.0499999999999998</v>
      </c>
      <c r="BR234" s="36">
        <f>Tabla25[[#This Row],[PAS_DUR_COR_COD_ROS_TG_NEG]]-Tabla25[[#This Row],[ESC_DUR_COR_COD_ROS_TG_NEG]]</f>
        <v>78.5</v>
      </c>
      <c r="BS234" s="36">
        <f>Tabla25[[#This Row],[PAS_NUM_COR_COD_ROS_TG_NEU]]-Tabla25[[#This Row],[ESC_NUM_COR_COD_ROS_TG_NEU]]</f>
        <v>1.8</v>
      </c>
      <c r="BT234" s="36">
        <f>Tabla25[[#This Row],[PAS_DUR_COR_COD_ROS_TG_NEU]]-Tabla25[[#This Row],[ESC_DUR_COR_COD_ROS_TG_NEU]]</f>
        <v>304.38461538461547</v>
      </c>
      <c r="BU234" s="36">
        <f>Tabla25[[#This Row],[PAS_NUM_COR_COD_ROS_TG_POS]]-Tabla25[[#This Row],[ESC_NUM_COR_COD_ROS_TG_POS]]</f>
        <v>0.875</v>
      </c>
      <c r="BV234" s="36">
        <f>Tabla25[[#This Row],[PAS_DUR_COR_COD_ROS_TG_POS]]-Tabla25[[#This Row],[ESC_DUR_COR_COD_ROS_TG_POS]]</f>
        <v>-353.02083333333326</v>
      </c>
      <c r="BW234" s="36">
        <f>Tabla25[[#This Row],[PAS_NUM_COR_COD_ROS_TG_TOT]]-Tabla25[[#This Row],[ESC_NUM_COR_COD_ROS_TG_TOT]]</f>
        <v>1.1691297208538587</v>
      </c>
      <c r="BX234" s="36">
        <f>Tabla25[[#This Row],[PAS_DUR_COR_COD_ROS_TG_TOT]]-Tabla25[[#This Row],[ESC_DUR_COR_COD_ROS_TG_TOT]]</f>
        <v>-24.545219638242997</v>
      </c>
      <c r="BY234" s="39">
        <f>Tabla25[[#This Row],[PAS_NUM_COR_COD_ESC_TG_NEG]]-Tabla25[[#This Row],[ESC_NUM_COR_COD_ESC_TG_NEG]]</f>
        <v>-5.0000000000000044E-2</v>
      </c>
      <c r="BZ234" s="39">
        <f>Tabla25[[#This Row],[PAS_DUR_COR_COD_ESC_TG_NEG]]-Tabla25[[#This Row],[ESC_DUR_COR_COD_ESC_TG_NEG]]</f>
        <v>-686.24999999999989</v>
      </c>
      <c r="CA234" s="39">
        <f>Tabla25[[#This Row],[PAS_NUM_COR_COD_ESC_TG_NEU]]-Tabla25[[#This Row],[ESC_NUM_COR_COD_ESC_TG_NEU]]</f>
        <v>-7.7777777777777724E-2</v>
      </c>
      <c r="CB234" s="39">
        <f>Tabla25[[#This Row],[PAS_DUR_COR_COD_ESC_TG_NEU]]-Tabla25[[#This Row],[ESC_DUR_COR_COD_ESC_TG_NEU]]</f>
        <v>-128.8888888888888</v>
      </c>
      <c r="CC234" s="39">
        <f>Tabla25[[#This Row],[PAS_NUM_COR_COD_ESC_TG_POS]]-Tabla25[[#This Row],[ESC_NUM_COR_COD_ESC_TG_POS]]</f>
        <v>0.85000000000000009</v>
      </c>
      <c r="CD234" s="39">
        <f>Tabla25[[#This Row],[PAS_DUR_COR_COD_ESC_TG_POS]]-Tabla25[[#This Row],[ESC_DUR_COR_COD_ESC_TG_POS]]</f>
        <v>-22.916666666666742</v>
      </c>
      <c r="CE234" s="39">
        <f>Tabla25[[#This Row],[PAS_NUM_COR_COD_ESC_TG_TOT]]-Tabla25[[#This Row],[ESC_NUM_COR_COD_ESC_TG_TOT]]</f>
        <v>0.25533661740558289</v>
      </c>
      <c r="CF234" s="39">
        <f>Tabla25[[#This Row],[PAS_DUR_COR_COD_ESC_TG_TOT]]-Tabla25[[#This Row],[ESC_DUR_COR_COD_ESC_TG_TOT]]</f>
        <v>-266.66666666666674</v>
      </c>
      <c r="CG234" s="42">
        <f>Tabla25[[#This Row],[PAS_NUM_COR_COD_ROS_TG_NEG]]-Tabla25[[#This Row],[PAS_NUM_COR_COD_ESC_TG_NEG]]</f>
        <v>0.84999999999999987</v>
      </c>
      <c r="CH234" s="42">
        <f>Tabla25[[#This Row],[PAS_NUM_COR_COD_ROS_TG_NEU]]-Tabla25[[#This Row],[PAS_NUM_COR_COD_ESC_TG_NEU]]</f>
        <v>1.2777777777777777</v>
      </c>
      <c r="CI234" s="42">
        <f>Tabla25[[#This Row],[PAS_NUM_COR_COD_ROS_TG_POS]]-Tabla25[[#This Row],[PAS_NUM_COR_COD_ESC_TG_POS]]</f>
        <v>0.64999999999999991</v>
      </c>
      <c r="CJ234" s="42">
        <f>Tabla25[[#This Row],[PAS_NUM_COR_COD_ROS_TG_TOT]]-Tabla25[[#This Row],[PAS_NUM_COR_COD_ESC_TG_TOT]]</f>
        <v>0.9137931034482758</v>
      </c>
      <c r="CK234" s="42">
        <f>Tabla25[[#This Row],[PAS_DUR_COR_COD_ROS_TG_NEG]]-Tabla25[[#This Row],[PAS_DUR_COR_COD_ESC_TG_NEG]]</f>
        <v>237.91666666666663</v>
      </c>
      <c r="CL234" s="42">
        <f>Tabla25[[#This Row],[PAS_DUR_COR_COD_ROS_TG_NEU]]-Tabla25[[#This Row],[PAS_DUR_COR_COD_ESC_TG_NEU]]</f>
        <v>346.60683760683764</v>
      </c>
      <c r="CM234" s="42">
        <f>Tabla25[[#This Row],[PAS_DUR_COR_COD_ROS_TG_POS]]-Tabla25[[#This Row],[PAS_DUR_COR_COD_ESC_TG_POS]]</f>
        <v>-105.77083333333326</v>
      </c>
      <c r="CN234" s="42">
        <f>Tabla25[[#This Row],[PAS_DUR_COR_COD_ROS_TG_TOT]]-Tabla25[[#This Row],[PAS_DUR_COR_COD_ESC_TG_TOT]]</f>
        <v>140.23255813953483</v>
      </c>
      <c r="CO234" s="44">
        <f>Tabla25[[#This Row],[ESC_NUM_COR_COD_ROS_TG_NEG]]-Tabla25[[#This Row],[ESC_NUM_COR_COD_ESC_TG_NEG]]</f>
        <v>-0.25</v>
      </c>
      <c r="CP234" s="44">
        <f>Tabla25[[#This Row],[ESC_NUM_COR_COD_ROS_TG_NEU]]-Tabla25[[#This Row],[ESC_NUM_COR_COD_ESC_TG_NEU]]</f>
        <v>-0.60000000000000009</v>
      </c>
      <c r="CQ234" s="44">
        <f>Tabla25[[#This Row],[ESC_NUM_COR_COD_ROS_TG_POS]]-Tabla25[[#This Row],[ESC_NUM_COR_COD_ESC_TG_POS]]</f>
        <v>0.625</v>
      </c>
      <c r="CR234" s="44">
        <f>Tabla25[[#This Row],[ESC_NUM_COR_COD_ROS_TG_TOT]]-Tabla25[[#This Row],[ESC_NUM_COR_COD_ESC_TG_TOT]]</f>
        <v>0</v>
      </c>
      <c r="CS234" s="44">
        <f>Tabla25[[#This Row],[ESC_DUR_COR_COD_ROS_TG_NEG]]-Tabla25[[#This Row],[ESC_DUR_COR_COD_ESC_TG_NEG]]</f>
        <v>-526.83333333333326</v>
      </c>
      <c r="CT234" s="44">
        <f>Tabla25[[#This Row],[ESC_DUR_COR_COD_ROS_TG_NEU]]-Tabla25[[#This Row],[ESC_DUR_COR_COD_ESC_TG_NEU]]</f>
        <v>-86.666666666666629</v>
      </c>
      <c r="CU234" s="44">
        <f>Tabla25[[#This Row],[ESC_DUR_COR_COD_ROS_TG_POS]]-Tabla25[[#This Row],[ESC_DUR_COR_COD_ESC_TG_POS]]</f>
        <v>224.33333333333326</v>
      </c>
      <c r="CV234" s="44">
        <f>Tabla25[[#This Row],[ESC_DUR_COR_COD_ROS_TG_TOT]]-Tabla25[[#This Row],[ESC_DUR_COR_COD_ESC_TG_TOT]]</f>
        <v>-101.88888888888891</v>
      </c>
      <c r="CW234" s="47">
        <f>Tabla25[[#This Row],[ROS_NUM_COR_COD_ROS_TG_NEG]]-Tabla25[[#This Row],[ROS_NUM_COR_COD_ESC_TG_NEG]]</f>
        <v>2.1111111111111107</v>
      </c>
      <c r="CX234" s="47">
        <f>Tabla25[[#This Row],[ROS_NUM_COR_COD_ROS_TG_NEU]]-Tabla25[[#This Row],[ROS_NUM_COR_COD_ESC_TG_NEU]]</f>
        <v>1.5555555555555554</v>
      </c>
      <c r="CY234" s="47">
        <f>Tabla25[[#This Row],[ROS_NUM_COR_COD_ROS_TG_POS]]-Tabla25[[#This Row],[ROS_NUM_COR_COD_ESC_TG_POS]]</f>
        <v>2</v>
      </c>
      <c r="CZ234" s="47">
        <f>Tabla25[[#This Row],[ROS_NUM_COR_COD_ROS_TG_TOT]]-Tabla25[[#This Row],[ROS_NUM_COR_COD_ESC_TG_TOT]]</f>
        <v>1.8888888888888888</v>
      </c>
      <c r="DA234" s="47">
        <f>Tabla25[[#This Row],[ROS_DUR_COR_COD_ROS_TG_NEG]]-Tabla25[[#This Row],[ROS_DUR_COR_COD_ESC_TG_NEG]]</f>
        <v>580.16666666666674</v>
      </c>
      <c r="DB234" s="47">
        <f>Tabla25[[#This Row],[ROS_DUR_COR_COD_ROS_TG_NEU]]-Tabla25[[#This Row],[ROS_DUR_COR_COD_ESC_TG_NEU]]</f>
        <v>306.11428571428564</v>
      </c>
      <c r="DC234" s="47">
        <f>Tabla25[[#This Row],[ROS_DUR_COR_COD_ROS_TG_POS]]-Tabla25[[#This Row],[ROS_DUR_COR_COD_ESC_TG_POS]]</f>
        <v>388.19047619047626</v>
      </c>
      <c r="DD234" s="47">
        <f>Tabla25[[#This Row],[ROS_DUR_COR_COD_ROS_TG_TOT]]-Tabla25[[#This Row],[ROS_DUR_COR_COD_ESC_TG_TOT]]</f>
        <v>444.75454545454545</v>
      </c>
      <c r="DE234" s="57">
        <v>265.33333333333331</v>
      </c>
      <c r="DF234" s="57">
        <v>220.28571428571428</v>
      </c>
      <c r="DG234" s="57">
        <v>253.42857142857142</v>
      </c>
      <c r="DH234" s="57">
        <v>245.4</v>
      </c>
      <c r="DI234" s="57">
        <v>283</v>
      </c>
      <c r="DJ234" s="57">
        <v>271</v>
      </c>
      <c r="DK234" s="57">
        <v>230</v>
      </c>
      <c r="DL234" s="57">
        <v>263.09090909090907</v>
      </c>
      <c r="DM234" s="57">
        <v>385.75</v>
      </c>
      <c r="DN234" s="57">
        <v>266</v>
      </c>
      <c r="DO234" s="57">
        <v>296</v>
      </c>
      <c r="DP234" s="57">
        <v>329.22222222222223</v>
      </c>
      <c r="DQ234" s="57">
        <v>364.66666666666669</v>
      </c>
      <c r="DR234" s="57">
        <v>345.66666666666669</v>
      </c>
      <c r="DS234" s="57">
        <v>337.33333333333331</v>
      </c>
      <c r="DT234" s="57">
        <v>349.22222222222223</v>
      </c>
      <c r="DU234" s="57">
        <v>303.07142857142856</v>
      </c>
      <c r="DV234" s="57">
        <v>260.92307692307691</v>
      </c>
      <c r="DW234" s="57">
        <v>308.6875</v>
      </c>
      <c r="DX234" s="57">
        <v>292.41860465116281</v>
      </c>
      <c r="DY234" s="57">
        <v>291.91666666666669</v>
      </c>
      <c r="DZ234" s="57">
        <v>175.88888888888889</v>
      </c>
      <c r="EA234" s="57">
        <v>281.41666666666669</v>
      </c>
      <c r="EB234" s="57">
        <v>256.45454545454544</v>
      </c>
      <c r="EC234" s="57">
        <f>Tabla25[[#This Row],[ROS_1DU_COR_COD_ROS_TG_NEG]]-Tabla25[[#This Row],[ROS_1DU_COR_COD_ESC_TG_NEG]]</f>
        <v>-17.666666666666686</v>
      </c>
      <c r="ED234" s="57">
        <f>Tabla25[[#This Row],[ROS_1DU_COR_COD_ROS_TG_NEU]]-Tabla25[[#This Row],[ROS_1DU_COR_COD_ESC_TG_NEU]]</f>
        <v>-50.714285714285722</v>
      </c>
      <c r="EE234" s="57">
        <f>Tabla25[[#This Row],[ROS_1DU_COR_COD_ROS_TG_POS]]-Tabla25[[#This Row],[ROS_1DU_COR_COD_ESC_TG_POS]]</f>
        <v>23.428571428571416</v>
      </c>
      <c r="EF234" s="57">
        <f>Tabla25[[#This Row],[ROS_1DU_COR_COD_ROS_TG_TOT]]-Tabla25[[#This Row],[ROS_1DU_COR_COD_ESC_TG_TOT]]</f>
        <v>-17.690909090909059</v>
      </c>
      <c r="EG234" s="57">
        <f>Tabla25[[#This Row],[ESC_1DU_COR_COD_ROS_TG_NEG]]-Tabla25[[#This Row],[ESC_1DU_COR_COD_ESC_TG_NEG]]</f>
        <v>21.083333333333314</v>
      </c>
      <c r="EH234" s="57">
        <f>Tabla25[[#This Row],[ESC_1DU_COR_COD_ROS_TG_NEU]]-Tabla25[[#This Row],[ESC_1DU_COR_COD_ESC_TG_NEU]]</f>
        <v>-79.666666666666686</v>
      </c>
      <c r="EI234" s="57">
        <f>Tabla25[[#This Row],[ESC_1DU_COR_COD_ROS_TG_POS]]-Tabla25[[#This Row],[ESC_1DU_COR_COD_ESC_TG_POS]]</f>
        <v>-41.333333333333314</v>
      </c>
      <c r="EJ234" s="57">
        <f>Tabla25[[#This Row],[ESC_1DU_COR_COD_ROS_TG_TOT]]-Tabla25[[#This Row],[ESC_1DU_COR_COD_ESC_TG_TOT]]</f>
        <v>-20</v>
      </c>
      <c r="EK234" s="57">
        <f>Tabla25[[#This Row],[PAS_1DU_COR_COD_ROS_TG_NEG]]-Tabla25[[#This Row],[PAS_1DU_COR_COD_ESC_TG_NEG]]</f>
        <v>11.15476190476187</v>
      </c>
      <c r="EL234" s="57">
        <f>Tabla25[[#This Row],[PAS_1DU_COR_COD_ROS_TG_NEU]]-Tabla25[[#This Row],[PAS_1DU_COR_COD_ESC_TG_NEU]]</f>
        <v>85.03418803418802</v>
      </c>
      <c r="EM234" s="57">
        <f>Tabla25[[#This Row],[PAS_1DU_COR_COD_ROS_TG_POS]]-Tabla25[[#This Row],[PAS_1DU_COR_COD_ESC_TG_POS]]</f>
        <v>27.270833333333314</v>
      </c>
      <c r="EN234" s="57">
        <f>Tabla25[[#This Row],[PAS_1DU_COR_COD_ROS_TG_TOT]]-Tabla25[[#This Row],[PAS_1DU_COR_COD_ESC_TG_TOT]]</f>
        <v>35.96405919661737</v>
      </c>
    </row>
    <row r="235" spans="1:144" x14ac:dyDescent="0.3">
      <c r="A235" s="2" t="s">
        <v>232</v>
      </c>
      <c r="B235" s="2">
        <v>60</v>
      </c>
      <c r="C235" s="2">
        <v>2</v>
      </c>
      <c r="D235" s="2">
        <v>70</v>
      </c>
      <c r="E235" s="19">
        <v>3.65</v>
      </c>
      <c r="F235" s="19">
        <v>1137.1666666666667</v>
      </c>
      <c r="G235" s="19">
        <v>3.05</v>
      </c>
      <c r="H235" s="19">
        <v>927.23529411764707</v>
      </c>
      <c r="I235" s="19">
        <v>3.45</v>
      </c>
      <c r="J235" s="19">
        <v>1105.0588235294117</v>
      </c>
      <c r="K235" s="19">
        <v>3.3833333333333333</v>
      </c>
      <c r="L235" s="19">
        <v>1058.0384615384614</v>
      </c>
      <c r="M235" s="21">
        <v>3.45</v>
      </c>
      <c r="N235" s="21">
        <v>1046.1052631578948</v>
      </c>
      <c r="O235" s="21">
        <v>4.8</v>
      </c>
      <c r="P235" s="21">
        <v>1271</v>
      </c>
      <c r="Q235" s="21">
        <v>3.7</v>
      </c>
      <c r="R235" s="21">
        <v>1031.6111111111111</v>
      </c>
      <c r="S235" s="21">
        <v>3.9833333333333334</v>
      </c>
      <c r="T235" s="21">
        <v>1120.4385964912281</v>
      </c>
      <c r="U235" s="22">
        <v>6.1111111111111107</v>
      </c>
      <c r="V235" s="22">
        <v>1966.1111111111111</v>
      </c>
      <c r="W235" s="22">
        <v>6.2222222222222223</v>
      </c>
      <c r="X235" s="22">
        <v>1881.2222222222222</v>
      </c>
      <c r="Y235" s="22">
        <v>6.2</v>
      </c>
      <c r="Z235" s="22">
        <v>1817.6</v>
      </c>
      <c r="AA235" s="22">
        <v>6.1785714285714288</v>
      </c>
      <c r="AB235" s="22">
        <v>1885.7857142857142</v>
      </c>
      <c r="AC235" s="24">
        <v>1</v>
      </c>
      <c r="AD235" s="24">
        <v>523.4</v>
      </c>
      <c r="AE235" s="24">
        <v>1.3333333333333333</v>
      </c>
      <c r="AF235" s="24">
        <v>464.5</v>
      </c>
      <c r="AG235" s="24">
        <v>1.3</v>
      </c>
      <c r="AH235" s="24">
        <v>408.25</v>
      </c>
      <c r="AI235" s="24">
        <v>1.2142857142857142</v>
      </c>
      <c r="AJ235" s="24">
        <v>456.31578947368422</v>
      </c>
      <c r="AK235" s="26">
        <v>1.875</v>
      </c>
      <c r="AL235" s="26">
        <v>889</v>
      </c>
      <c r="AM235" s="26">
        <v>2.8888888888888888</v>
      </c>
      <c r="AN235" s="26">
        <v>856.42857142857144</v>
      </c>
      <c r="AO235" s="26">
        <v>1.8571428571428572</v>
      </c>
      <c r="AP235" s="26">
        <v>598.79999999999995</v>
      </c>
      <c r="AQ235" s="26">
        <v>2.25</v>
      </c>
      <c r="AR235" s="26">
        <v>784.0625</v>
      </c>
      <c r="AS235" s="28">
        <v>4.125</v>
      </c>
      <c r="AT235" s="28">
        <v>1076.625</v>
      </c>
      <c r="AU235" s="28">
        <v>2.5555555555555554</v>
      </c>
      <c r="AV235" s="28">
        <v>714.85714285714289</v>
      </c>
      <c r="AW235" s="28">
        <v>3.8571428571428572</v>
      </c>
      <c r="AX235" s="28">
        <v>901.14285714285711</v>
      </c>
      <c r="AY235" s="28">
        <v>3.4583333333333335</v>
      </c>
      <c r="AZ235" s="28">
        <v>905.68181818181813</v>
      </c>
      <c r="BA235" s="33">
        <f>Tabla25[[#This Row],[ROS_NUM_COR_COD_ROS_TG_NEG]]-Tabla25[[#This Row],[PAS_NUM_COR_COD_ROS_TG_NEG]]</f>
        <v>0.67499999999999982</v>
      </c>
      <c r="BB235" s="33">
        <f>Tabla25[[#This Row],[ROS_DUR_COR_COD_ROS_TG_NEG]]-Tabla25[[#This Row],[PAS_DUR_COR_COD_ROS_TG_NEG]]</f>
        <v>30.519736842105203</v>
      </c>
      <c r="BC235" s="33">
        <f>Tabla25[[#This Row],[ROS_NUM_COR_COD_ROS_TG_NEU]]-Tabla25[[#This Row],[PAS_NUM_COR_COD_ROS_TG_NEU]]</f>
        <v>-2.2444444444444445</v>
      </c>
      <c r="BD235" s="33">
        <f>Tabla25[[#This Row],[ROS_DUR_COR_COD_ROS_TG_NEU]]-Tabla25[[#This Row],[PAS_DUR_COR_COD_ROS_TG_NEU]]</f>
        <v>-556.14285714285711</v>
      </c>
      <c r="BE235" s="33">
        <f>Tabla25[[#This Row],[ROS_NUM_COR_COD_ROS_TG_POS]]-Tabla25[[#This Row],[PAS_NUM_COR_COD_ROS_TG_POS]]</f>
        <v>0.15714285714285703</v>
      </c>
      <c r="BF235" s="33">
        <f>Tabla25[[#This Row],[ROS_DUR_COR_COD_ROS_TG_POS]]-Tabla25[[#This Row],[PAS_DUR_COR_COD_ROS_TG_POS]]</f>
        <v>-130.46825396825398</v>
      </c>
      <c r="BG235" s="33">
        <f>Tabla25[[#This Row],[ROS_NUM_COR_COD_ROS_TG_TOT]]-Tabla25[[#This Row],[PAS_NUM_COR_COD_ROS_TG_TOT]]</f>
        <v>-0.52499999999999991</v>
      </c>
      <c r="BH235" s="33">
        <f>Tabla25[[#This Row],[ROS_DUR_COR_COD_ROS_TG_TOT]]-Tabla25[[#This Row],[PAS_DUR_COR_COD_ROS_TG_TOT]]</f>
        <v>-214.75677830940992</v>
      </c>
      <c r="BI235" s="30">
        <f>Tabla25[[#This Row],[ROS_NUM_COR_COD_ESC_TG_NEG]]-Tabla25[[#This Row],[PAS_NUM_COR_COD_ESC_TG_NEG]]</f>
        <v>-1.7749999999999999</v>
      </c>
      <c r="BJ235" s="30">
        <f>Tabla25[[#This Row],[ROS_DUR_COR_COD_ESC_TG_NEG]]-Tabla25[[#This Row],[PAS_DUR_COR_COD_ESC_TG_NEG]]</f>
        <v>-248.16666666666674</v>
      </c>
      <c r="BK235" s="30">
        <f>Tabla25[[#This Row],[ROS_NUM_COR_COD_ESC_TG_NEU]]-Tabla25[[#This Row],[PAS_NUM_COR_COD_ESC_TG_NEU]]</f>
        <v>-0.16111111111111098</v>
      </c>
      <c r="BL235" s="30">
        <f>Tabla25[[#This Row],[ROS_DUR_COR_COD_ESC_TG_NEU]]-Tabla25[[#This Row],[PAS_DUR_COR_COD_ESC_TG_NEU]]</f>
        <v>-70.806722689075627</v>
      </c>
      <c r="BM235" s="30">
        <f>Tabla25[[#This Row],[ROS_NUM_COR_COD_ESC_TG_POS]]-Tabla25[[#This Row],[PAS_NUM_COR_COD_ESC_TG_POS]]</f>
        <v>-1.592857142857143</v>
      </c>
      <c r="BN235" s="30">
        <f>Tabla25[[#This Row],[ROS_DUR_COR_COD_ESC_TG_POS]]-Tabla25[[#This Row],[PAS_DUR_COR_COD_ESC_TG_POS]]</f>
        <v>-506.25882352941176</v>
      </c>
      <c r="BO235" s="30">
        <f>Tabla25[[#This Row],[ROS_NUM_COR_COD_ESC_TG_TOT]]-Tabla25[[#This Row],[PAS_NUM_COR_COD_ESC_TG_TOT]]</f>
        <v>-1.1333333333333333</v>
      </c>
      <c r="BP235" s="30">
        <f>Tabla25[[#This Row],[ROS_DUR_COR_COD_ESC_TG_TOT]]-Tabla25[[#This Row],[PAS_DUR_COR_COD_ESC_TG_TOT]]</f>
        <v>-273.97596153846143</v>
      </c>
      <c r="BQ235" s="36">
        <f>Tabla25[[#This Row],[PAS_NUM_COR_COD_ROS_TG_NEG]]-Tabla25[[#This Row],[ESC_NUM_COR_COD_ROS_TG_NEG]]</f>
        <v>2.4500000000000002</v>
      </c>
      <c r="BR235" s="36">
        <f>Tabla25[[#This Row],[PAS_DUR_COR_COD_ROS_TG_NEG]]-Tabla25[[#This Row],[ESC_DUR_COR_COD_ROS_TG_NEG]]</f>
        <v>522.70526315789482</v>
      </c>
      <c r="BS235" s="36">
        <f>Tabla25[[#This Row],[PAS_NUM_COR_COD_ROS_TG_NEU]]-Tabla25[[#This Row],[ESC_NUM_COR_COD_ROS_TG_NEU]]</f>
        <v>3.4666666666666668</v>
      </c>
      <c r="BT235" s="36">
        <f>Tabla25[[#This Row],[PAS_DUR_COR_COD_ROS_TG_NEU]]-Tabla25[[#This Row],[ESC_DUR_COR_COD_ROS_TG_NEU]]</f>
        <v>806.5</v>
      </c>
      <c r="BU235" s="36">
        <f>Tabla25[[#This Row],[PAS_NUM_COR_COD_ROS_TG_POS]]-Tabla25[[#This Row],[ESC_NUM_COR_COD_ROS_TG_POS]]</f>
        <v>2.4000000000000004</v>
      </c>
      <c r="BV235" s="36">
        <f>Tabla25[[#This Row],[PAS_DUR_COR_COD_ROS_TG_POS]]-Tabla25[[#This Row],[ESC_DUR_COR_COD_ROS_TG_POS]]</f>
        <v>623.36111111111109</v>
      </c>
      <c r="BW235" s="36">
        <f>Tabla25[[#This Row],[PAS_NUM_COR_COD_ROS_TG_TOT]]-Tabla25[[#This Row],[ESC_NUM_COR_COD_ROS_TG_TOT]]</f>
        <v>2.769047619047619</v>
      </c>
      <c r="BX235" s="36">
        <f>Tabla25[[#This Row],[PAS_DUR_COR_COD_ROS_TG_TOT]]-Tabla25[[#This Row],[ESC_DUR_COR_COD_ROS_TG_TOT]]</f>
        <v>664.12280701754389</v>
      </c>
      <c r="BY235" s="39">
        <f>Tabla25[[#This Row],[PAS_NUM_COR_COD_ESC_TG_NEG]]-Tabla25[[#This Row],[ESC_NUM_COR_COD_ESC_TG_NEG]]</f>
        <v>-2.4611111111111108</v>
      </c>
      <c r="BZ235" s="39">
        <f>Tabla25[[#This Row],[PAS_DUR_COR_COD_ESC_TG_NEG]]-Tabla25[[#This Row],[ESC_DUR_COR_COD_ESC_TG_NEG]]</f>
        <v>-828.94444444444434</v>
      </c>
      <c r="CA235" s="39">
        <f>Tabla25[[#This Row],[PAS_NUM_COR_COD_ESC_TG_NEU]]-Tabla25[[#This Row],[ESC_NUM_COR_COD_ESC_TG_NEU]]</f>
        <v>-3.1722222222222225</v>
      </c>
      <c r="CB235" s="39">
        <f>Tabla25[[#This Row],[PAS_DUR_COR_COD_ESC_TG_NEU]]-Tabla25[[#This Row],[ESC_DUR_COR_COD_ESC_TG_NEU]]</f>
        <v>-953.9869281045751</v>
      </c>
      <c r="CC235" s="39">
        <f>Tabla25[[#This Row],[PAS_NUM_COR_COD_ESC_TG_POS]]-Tabla25[[#This Row],[ESC_NUM_COR_COD_ESC_TG_POS]]</f>
        <v>-2.75</v>
      </c>
      <c r="CD235" s="39">
        <f>Tabla25[[#This Row],[PAS_DUR_COR_COD_ESC_TG_POS]]-Tabla25[[#This Row],[ESC_DUR_COR_COD_ESC_TG_POS]]</f>
        <v>-712.5411764705882</v>
      </c>
      <c r="CE235" s="39">
        <f>Tabla25[[#This Row],[PAS_NUM_COR_COD_ESC_TG_TOT]]-Tabla25[[#This Row],[ESC_NUM_COR_COD_ESC_TG_TOT]]</f>
        <v>-2.7952380952380955</v>
      </c>
      <c r="CF235" s="39">
        <f>Tabla25[[#This Row],[PAS_DUR_COR_COD_ESC_TG_TOT]]-Tabla25[[#This Row],[ESC_DUR_COR_COD_ESC_TG_TOT]]</f>
        <v>-827.74725274725279</v>
      </c>
      <c r="CG235" s="42">
        <f>Tabla25[[#This Row],[PAS_NUM_COR_COD_ROS_TG_NEG]]-Tabla25[[#This Row],[PAS_NUM_COR_COD_ESC_TG_NEG]]</f>
        <v>-0.19999999999999973</v>
      </c>
      <c r="CH235" s="42">
        <f>Tabla25[[#This Row],[PAS_NUM_COR_COD_ROS_TG_NEU]]-Tabla25[[#This Row],[PAS_NUM_COR_COD_ESC_TG_NEU]]</f>
        <v>1.75</v>
      </c>
      <c r="CI235" s="42">
        <f>Tabla25[[#This Row],[PAS_NUM_COR_COD_ROS_TG_POS]]-Tabla25[[#This Row],[PAS_NUM_COR_COD_ESC_TG_POS]]</f>
        <v>0.25</v>
      </c>
      <c r="CJ235" s="42">
        <f>Tabla25[[#This Row],[PAS_NUM_COR_COD_ROS_TG_TOT]]-Tabla25[[#This Row],[PAS_NUM_COR_COD_ESC_TG_TOT]]</f>
        <v>0.60000000000000009</v>
      </c>
      <c r="CK235" s="42">
        <f>Tabla25[[#This Row],[PAS_DUR_COR_COD_ROS_TG_NEG]]-Tabla25[[#This Row],[PAS_DUR_COR_COD_ESC_TG_NEG]]</f>
        <v>-91.061403508771946</v>
      </c>
      <c r="CL235" s="42">
        <f>Tabla25[[#This Row],[PAS_DUR_COR_COD_ROS_TG_NEU]]-Tabla25[[#This Row],[PAS_DUR_COR_COD_ESC_TG_NEU]]</f>
        <v>343.76470588235293</v>
      </c>
      <c r="CM235" s="42">
        <f>Tabla25[[#This Row],[PAS_DUR_COR_COD_ROS_TG_POS]]-Tabla25[[#This Row],[PAS_DUR_COR_COD_ESC_TG_POS]]</f>
        <v>-73.447712418300625</v>
      </c>
      <c r="CN235" s="42">
        <f>Tabla25[[#This Row],[PAS_DUR_COR_COD_ROS_TG_TOT]]-Tabla25[[#This Row],[PAS_DUR_COR_COD_ESC_TG_TOT]]</f>
        <v>62.400134952766621</v>
      </c>
      <c r="CO235" s="44">
        <f>Tabla25[[#This Row],[ESC_NUM_COR_COD_ROS_TG_NEG]]-Tabla25[[#This Row],[ESC_NUM_COR_COD_ESC_TG_NEG]]</f>
        <v>-5.1111111111111107</v>
      </c>
      <c r="CP235" s="44">
        <f>Tabla25[[#This Row],[ESC_NUM_COR_COD_ROS_TG_NEU]]-Tabla25[[#This Row],[ESC_NUM_COR_COD_ESC_TG_NEU]]</f>
        <v>-4.8888888888888893</v>
      </c>
      <c r="CQ235" s="44">
        <f>Tabla25[[#This Row],[ESC_NUM_COR_COD_ROS_TG_POS]]-Tabla25[[#This Row],[ESC_NUM_COR_COD_ESC_TG_POS]]</f>
        <v>-4.9000000000000004</v>
      </c>
      <c r="CR235" s="44">
        <f>Tabla25[[#This Row],[ESC_NUM_COR_COD_ROS_TG_TOT]]-Tabla25[[#This Row],[ESC_NUM_COR_COD_ESC_TG_TOT]]</f>
        <v>-4.9642857142857144</v>
      </c>
      <c r="CS235" s="44">
        <f>Tabla25[[#This Row],[ESC_DUR_COR_COD_ROS_TG_NEG]]-Tabla25[[#This Row],[ESC_DUR_COR_COD_ESC_TG_NEG]]</f>
        <v>-1442.7111111111112</v>
      </c>
      <c r="CT235" s="44">
        <f>Tabla25[[#This Row],[ESC_DUR_COR_COD_ROS_TG_NEU]]-Tabla25[[#This Row],[ESC_DUR_COR_COD_ESC_TG_NEU]]</f>
        <v>-1416.7222222222222</v>
      </c>
      <c r="CU235" s="44">
        <f>Tabla25[[#This Row],[ESC_DUR_COR_COD_ROS_TG_POS]]-Tabla25[[#This Row],[ESC_DUR_COR_COD_ESC_TG_POS]]</f>
        <v>-1409.35</v>
      </c>
      <c r="CV235" s="44">
        <f>Tabla25[[#This Row],[ESC_DUR_COR_COD_ROS_TG_TOT]]-Tabla25[[#This Row],[ESC_DUR_COR_COD_ESC_TG_TOT]]</f>
        <v>-1429.4699248120301</v>
      </c>
      <c r="CW235" s="47">
        <f>Tabla25[[#This Row],[ROS_NUM_COR_COD_ROS_TG_NEG]]-Tabla25[[#This Row],[ROS_NUM_COR_COD_ESC_TG_NEG]]</f>
        <v>2.25</v>
      </c>
      <c r="CX235" s="47">
        <f>Tabla25[[#This Row],[ROS_NUM_COR_COD_ROS_TG_NEU]]-Tabla25[[#This Row],[ROS_NUM_COR_COD_ESC_TG_NEU]]</f>
        <v>-0.33333333333333348</v>
      </c>
      <c r="CY235" s="47">
        <f>Tabla25[[#This Row],[ROS_NUM_COR_COD_ROS_TG_POS]]-Tabla25[[#This Row],[ROS_NUM_COR_COD_ESC_TG_POS]]</f>
        <v>2</v>
      </c>
      <c r="CZ235" s="47">
        <f>Tabla25[[#This Row],[ROS_NUM_COR_COD_ROS_TG_TOT]]-Tabla25[[#This Row],[ROS_NUM_COR_COD_ESC_TG_TOT]]</f>
        <v>1.2083333333333335</v>
      </c>
      <c r="DA235" s="47">
        <f>Tabla25[[#This Row],[ROS_DUR_COR_COD_ROS_TG_NEG]]-Tabla25[[#This Row],[ROS_DUR_COR_COD_ESC_TG_NEG]]</f>
        <v>187.625</v>
      </c>
      <c r="DB235" s="47">
        <f>Tabla25[[#This Row],[ROS_DUR_COR_COD_ROS_TG_NEU]]-Tabla25[[#This Row],[ROS_DUR_COR_COD_ESC_TG_NEU]]</f>
        <v>-141.57142857142856</v>
      </c>
      <c r="DC235" s="47">
        <f>Tabla25[[#This Row],[ROS_DUR_COR_COD_ROS_TG_POS]]-Tabla25[[#This Row],[ROS_DUR_COR_COD_ESC_TG_POS]]</f>
        <v>302.34285714285716</v>
      </c>
      <c r="DD235" s="47">
        <f>Tabla25[[#This Row],[ROS_DUR_COR_COD_ROS_TG_TOT]]-Tabla25[[#This Row],[ROS_DUR_COR_COD_ESC_TG_TOT]]</f>
        <v>121.61931818181813</v>
      </c>
      <c r="DE235" s="57">
        <v>237.25</v>
      </c>
      <c r="DF235" s="57">
        <v>162.28571428571428</v>
      </c>
      <c r="DG235" s="57">
        <v>227</v>
      </c>
      <c r="DH235" s="57">
        <v>210.13636363636363</v>
      </c>
      <c r="DI235" s="57">
        <v>152.25</v>
      </c>
      <c r="DJ235" s="57">
        <v>205.42857142857142</v>
      </c>
      <c r="DK235" s="57">
        <v>204.8</v>
      </c>
      <c r="DL235" s="57">
        <v>191.9375</v>
      </c>
      <c r="DM235" s="57">
        <v>376.6</v>
      </c>
      <c r="DN235" s="57">
        <v>271.66666666666669</v>
      </c>
      <c r="DO235" s="57">
        <v>276</v>
      </c>
      <c r="DP235" s="57">
        <v>301.10526315789474</v>
      </c>
      <c r="DQ235" s="57">
        <v>350.11111111111109</v>
      </c>
      <c r="DR235" s="57">
        <v>279.88888888888891</v>
      </c>
      <c r="DS235" s="57">
        <v>249.5</v>
      </c>
      <c r="DT235" s="57">
        <v>291.60714285714283</v>
      </c>
      <c r="DU235" s="57">
        <v>292.15789473684208</v>
      </c>
      <c r="DV235" s="57">
        <v>316.8</v>
      </c>
      <c r="DW235" s="57">
        <v>224.61111111111111</v>
      </c>
      <c r="DX235" s="57">
        <v>279.4736842105263</v>
      </c>
      <c r="DY235" s="57">
        <v>247</v>
      </c>
      <c r="DZ235" s="57">
        <v>256.88235294117646</v>
      </c>
      <c r="EA235" s="57">
        <v>258.94117647058823</v>
      </c>
      <c r="EB235" s="57">
        <v>254.13461538461539</v>
      </c>
      <c r="EC235" s="57">
        <f>Tabla25[[#This Row],[ROS_1DU_COR_COD_ROS_TG_NEG]]-Tabla25[[#This Row],[ROS_1DU_COR_COD_ESC_TG_NEG]]</f>
        <v>85</v>
      </c>
      <c r="ED235" s="57">
        <f>Tabla25[[#This Row],[ROS_1DU_COR_COD_ROS_TG_NEU]]-Tabla25[[#This Row],[ROS_1DU_COR_COD_ESC_TG_NEU]]</f>
        <v>-43.142857142857139</v>
      </c>
      <c r="EE235" s="57">
        <f>Tabla25[[#This Row],[ROS_1DU_COR_COD_ROS_TG_POS]]-Tabla25[[#This Row],[ROS_1DU_COR_COD_ESC_TG_POS]]</f>
        <v>22.199999999999989</v>
      </c>
      <c r="EF235" s="57">
        <f>Tabla25[[#This Row],[ROS_1DU_COR_COD_ROS_TG_TOT]]-Tabla25[[#This Row],[ROS_1DU_COR_COD_ESC_TG_TOT]]</f>
        <v>18.198863636363626</v>
      </c>
      <c r="EG235" s="57">
        <f>Tabla25[[#This Row],[ESC_1DU_COR_COD_ROS_TG_NEG]]-Tabla25[[#This Row],[ESC_1DU_COR_COD_ESC_TG_NEG]]</f>
        <v>26.488888888888937</v>
      </c>
      <c r="EH235" s="57">
        <f>Tabla25[[#This Row],[ESC_1DU_COR_COD_ROS_TG_NEU]]-Tabla25[[#This Row],[ESC_1DU_COR_COD_ESC_TG_NEU]]</f>
        <v>-8.2222222222222285</v>
      </c>
      <c r="EI235" s="57">
        <f>Tabla25[[#This Row],[ESC_1DU_COR_COD_ROS_TG_POS]]-Tabla25[[#This Row],[ESC_1DU_COR_COD_ESC_TG_POS]]</f>
        <v>26.5</v>
      </c>
      <c r="EJ235" s="57">
        <f>Tabla25[[#This Row],[ESC_1DU_COR_COD_ROS_TG_TOT]]-Tabla25[[#This Row],[ESC_1DU_COR_COD_ESC_TG_TOT]]</f>
        <v>9.4981203007519071</v>
      </c>
      <c r="EK235" s="57">
        <f>Tabla25[[#This Row],[PAS_1DU_COR_COD_ROS_TG_NEG]]-Tabla25[[#This Row],[PAS_1DU_COR_COD_ESC_TG_NEG]]</f>
        <v>45.157894736842081</v>
      </c>
      <c r="EL235" s="57">
        <f>Tabla25[[#This Row],[PAS_1DU_COR_COD_ROS_TG_NEU]]-Tabla25[[#This Row],[PAS_1DU_COR_COD_ESC_TG_NEU]]</f>
        <v>59.917647058823547</v>
      </c>
      <c r="EM235" s="57">
        <f>Tabla25[[#This Row],[PAS_1DU_COR_COD_ROS_TG_POS]]-Tabla25[[#This Row],[PAS_1DU_COR_COD_ESC_TG_POS]]</f>
        <v>-34.330065359477118</v>
      </c>
      <c r="EN235" s="57">
        <f>Tabla25[[#This Row],[PAS_1DU_COR_COD_ROS_TG_TOT]]-Tabla25[[#This Row],[PAS_1DU_COR_COD_ESC_TG_TOT]]</f>
        <v>25.339068825910914</v>
      </c>
    </row>
    <row r="236" spans="1:144" x14ac:dyDescent="0.3">
      <c r="A236" s="2" t="s">
        <v>233</v>
      </c>
      <c r="B236" s="2">
        <v>60</v>
      </c>
      <c r="C236" s="2">
        <v>2</v>
      </c>
      <c r="D236" s="2">
        <v>70</v>
      </c>
      <c r="E236" s="19">
        <v>2.35</v>
      </c>
      <c r="F236" s="19">
        <v>897</v>
      </c>
      <c r="G236" s="19">
        <v>3.15</v>
      </c>
      <c r="H236" s="19">
        <v>934.06666666666672</v>
      </c>
      <c r="I236" s="19">
        <v>2.65</v>
      </c>
      <c r="J236" s="19">
        <v>933.92307692307691</v>
      </c>
      <c r="K236" s="19">
        <v>2.7166666666666668</v>
      </c>
      <c r="L236" s="19">
        <v>922.26829268292681</v>
      </c>
      <c r="M236" s="21">
        <v>3.15</v>
      </c>
      <c r="N236" s="21">
        <v>975.28571428571433</v>
      </c>
      <c r="O236" s="21">
        <v>2.4500000000000002</v>
      </c>
      <c r="P236" s="21">
        <v>841</v>
      </c>
      <c r="Q236" s="21">
        <v>1.9</v>
      </c>
      <c r="R236" s="21">
        <v>740.16666666666663</v>
      </c>
      <c r="S236" s="21">
        <v>2.5</v>
      </c>
      <c r="T236" s="21">
        <v>858.17948717948718</v>
      </c>
      <c r="U236" s="22">
        <v>5.8</v>
      </c>
      <c r="V236" s="22">
        <v>1854.3333333333333</v>
      </c>
      <c r="W236" s="22">
        <v>4.5555555555555554</v>
      </c>
      <c r="X236" s="22">
        <v>1357.2222222222222</v>
      </c>
      <c r="Y236" s="22">
        <v>5</v>
      </c>
      <c r="Z236" s="22">
        <v>1744.875</v>
      </c>
      <c r="AA236" s="22">
        <v>5.1379310344827589</v>
      </c>
      <c r="AB236" s="22">
        <v>1648.5769230769231</v>
      </c>
      <c r="AC236" s="24">
        <v>1.6</v>
      </c>
      <c r="AD236" s="24">
        <v>603</v>
      </c>
      <c r="AE236" s="24">
        <v>3</v>
      </c>
      <c r="AF236" s="24">
        <v>1116.2</v>
      </c>
      <c r="AG236" s="24">
        <v>2.6</v>
      </c>
      <c r="AH236" s="24">
        <v>1001.5714285714286</v>
      </c>
      <c r="AI236" s="24">
        <v>2.3793103448275863</v>
      </c>
      <c r="AJ236" s="24">
        <v>884.89473684210532</v>
      </c>
      <c r="AK236" s="26">
        <v>3.3333333333333335</v>
      </c>
      <c r="AL236" s="26">
        <v>1065.8</v>
      </c>
      <c r="AM236" s="26">
        <v>2.625</v>
      </c>
      <c r="AN236" s="26">
        <v>866</v>
      </c>
      <c r="AO236" s="26">
        <v>1.25</v>
      </c>
      <c r="AP236" s="26">
        <v>791.33333333333337</v>
      </c>
      <c r="AQ236" s="26">
        <v>2.3181818181818183</v>
      </c>
      <c r="AR236" s="26">
        <v>921.35714285714289</v>
      </c>
      <c r="AS236" s="28">
        <v>3</v>
      </c>
      <c r="AT236" s="28">
        <v>1194.5</v>
      </c>
      <c r="AU236" s="28">
        <v>3</v>
      </c>
      <c r="AV236" s="28">
        <v>1031</v>
      </c>
      <c r="AW236" s="28">
        <v>4.25</v>
      </c>
      <c r="AX236" s="28">
        <v>1246.7142857142858</v>
      </c>
      <c r="AY236" s="28">
        <v>3.4545454545454546</v>
      </c>
      <c r="AZ236" s="28">
        <v>1158.2941176470588</v>
      </c>
      <c r="BA236" s="33">
        <f>Tabla25[[#This Row],[ROS_NUM_COR_COD_ROS_TG_NEG]]-Tabla25[[#This Row],[PAS_NUM_COR_COD_ROS_TG_NEG]]</f>
        <v>-0.14999999999999991</v>
      </c>
      <c r="BB236" s="33">
        <f>Tabla25[[#This Row],[ROS_DUR_COR_COD_ROS_TG_NEG]]-Tabla25[[#This Row],[PAS_DUR_COR_COD_ROS_TG_NEG]]</f>
        <v>219.21428571428567</v>
      </c>
      <c r="BC236" s="33">
        <f>Tabla25[[#This Row],[ROS_NUM_COR_COD_ROS_TG_NEU]]-Tabla25[[#This Row],[PAS_NUM_COR_COD_ROS_TG_NEU]]</f>
        <v>0.54999999999999982</v>
      </c>
      <c r="BD236" s="33">
        <f>Tabla25[[#This Row],[ROS_DUR_COR_COD_ROS_TG_NEU]]-Tabla25[[#This Row],[PAS_DUR_COR_COD_ROS_TG_NEU]]</f>
        <v>190</v>
      </c>
      <c r="BE236" s="33">
        <f>Tabla25[[#This Row],[ROS_NUM_COR_COD_ROS_TG_POS]]-Tabla25[[#This Row],[PAS_NUM_COR_COD_ROS_TG_POS]]</f>
        <v>2.35</v>
      </c>
      <c r="BF236" s="33">
        <f>Tabla25[[#This Row],[ROS_DUR_COR_COD_ROS_TG_POS]]-Tabla25[[#This Row],[PAS_DUR_COR_COD_ROS_TG_POS]]</f>
        <v>506.54761904761915</v>
      </c>
      <c r="BG236" s="33">
        <f>Tabla25[[#This Row],[ROS_NUM_COR_COD_ROS_TG_TOT]]-Tabla25[[#This Row],[PAS_NUM_COR_COD_ROS_TG_TOT]]</f>
        <v>0.95454545454545459</v>
      </c>
      <c r="BH236" s="33">
        <f>Tabla25[[#This Row],[ROS_DUR_COR_COD_ROS_TG_TOT]]-Tabla25[[#This Row],[PAS_DUR_COR_COD_ROS_TG_TOT]]</f>
        <v>300.1146304675716</v>
      </c>
      <c r="BI236" s="30">
        <f>Tabla25[[#This Row],[ROS_NUM_COR_COD_ESC_TG_NEG]]-Tabla25[[#This Row],[PAS_NUM_COR_COD_ESC_TG_NEG]]</f>
        <v>0.98333333333333339</v>
      </c>
      <c r="BJ236" s="30">
        <f>Tabla25[[#This Row],[ROS_DUR_COR_COD_ESC_TG_NEG]]-Tabla25[[#This Row],[PAS_DUR_COR_COD_ESC_TG_NEG]]</f>
        <v>168.79999999999995</v>
      </c>
      <c r="BK236" s="30">
        <f>Tabla25[[#This Row],[ROS_NUM_COR_COD_ESC_TG_NEU]]-Tabla25[[#This Row],[PAS_NUM_COR_COD_ESC_TG_NEU]]</f>
        <v>-0.52499999999999991</v>
      </c>
      <c r="BL236" s="30">
        <f>Tabla25[[#This Row],[ROS_DUR_COR_COD_ESC_TG_NEU]]-Tabla25[[#This Row],[PAS_DUR_COR_COD_ESC_TG_NEU]]</f>
        <v>-68.06666666666672</v>
      </c>
      <c r="BM236" s="30">
        <f>Tabla25[[#This Row],[ROS_NUM_COR_COD_ESC_TG_POS]]-Tabla25[[#This Row],[PAS_NUM_COR_COD_ESC_TG_POS]]</f>
        <v>-1.4</v>
      </c>
      <c r="BN236" s="30">
        <f>Tabla25[[#This Row],[ROS_DUR_COR_COD_ESC_TG_POS]]-Tabla25[[#This Row],[PAS_DUR_COR_COD_ESC_TG_POS]]</f>
        <v>-142.58974358974353</v>
      </c>
      <c r="BO236" s="30">
        <f>Tabla25[[#This Row],[ROS_NUM_COR_COD_ESC_TG_TOT]]-Tabla25[[#This Row],[PAS_NUM_COR_COD_ESC_TG_TOT]]</f>
        <v>-0.39848484848484844</v>
      </c>
      <c r="BP236" s="30">
        <f>Tabla25[[#This Row],[ROS_DUR_COR_COD_ESC_TG_TOT]]-Tabla25[[#This Row],[PAS_DUR_COR_COD_ESC_TG_TOT]]</f>
        <v>-0.91114982578392301</v>
      </c>
      <c r="BQ236" s="36">
        <f>Tabla25[[#This Row],[PAS_NUM_COR_COD_ROS_TG_NEG]]-Tabla25[[#This Row],[ESC_NUM_COR_COD_ROS_TG_NEG]]</f>
        <v>1.5499999999999998</v>
      </c>
      <c r="BR236" s="36">
        <f>Tabla25[[#This Row],[PAS_DUR_COR_COD_ROS_TG_NEG]]-Tabla25[[#This Row],[ESC_DUR_COR_COD_ROS_TG_NEG]]</f>
        <v>372.28571428571433</v>
      </c>
      <c r="BS236" s="36">
        <f>Tabla25[[#This Row],[PAS_NUM_COR_COD_ROS_TG_NEU]]-Tabla25[[#This Row],[ESC_NUM_COR_COD_ROS_TG_NEU]]</f>
        <v>-0.54999999999999982</v>
      </c>
      <c r="BT236" s="36">
        <f>Tabla25[[#This Row],[PAS_DUR_COR_COD_ROS_TG_NEU]]-Tabla25[[#This Row],[ESC_DUR_COR_COD_ROS_TG_NEU]]</f>
        <v>-275.20000000000005</v>
      </c>
      <c r="BU236" s="36">
        <f>Tabla25[[#This Row],[PAS_NUM_COR_COD_ROS_TG_POS]]-Tabla25[[#This Row],[ESC_NUM_COR_COD_ROS_TG_POS]]</f>
        <v>-0.70000000000000018</v>
      </c>
      <c r="BV236" s="36">
        <f>Tabla25[[#This Row],[PAS_DUR_COR_COD_ROS_TG_POS]]-Tabla25[[#This Row],[ESC_DUR_COR_COD_ROS_TG_POS]]</f>
        <v>-261.40476190476193</v>
      </c>
      <c r="BW236" s="36">
        <f>Tabla25[[#This Row],[PAS_NUM_COR_COD_ROS_TG_TOT]]-Tabla25[[#This Row],[ESC_NUM_COR_COD_ROS_TG_TOT]]</f>
        <v>0.1206896551724137</v>
      </c>
      <c r="BX236" s="36">
        <f>Tabla25[[#This Row],[PAS_DUR_COR_COD_ROS_TG_TOT]]-Tabla25[[#This Row],[ESC_DUR_COR_COD_ROS_TG_TOT]]</f>
        <v>-26.715249662618135</v>
      </c>
      <c r="BY236" s="39">
        <f>Tabla25[[#This Row],[PAS_NUM_COR_COD_ESC_TG_NEG]]-Tabla25[[#This Row],[ESC_NUM_COR_COD_ESC_TG_NEG]]</f>
        <v>-3.4499999999999997</v>
      </c>
      <c r="BZ236" s="39">
        <f>Tabla25[[#This Row],[PAS_DUR_COR_COD_ESC_TG_NEG]]-Tabla25[[#This Row],[ESC_DUR_COR_COD_ESC_TG_NEG]]</f>
        <v>-957.33333333333326</v>
      </c>
      <c r="CA236" s="39">
        <f>Tabla25[[#This Row],[PAS_NUM_COR_COD_ESC_TG_NEU]]-Tabla25[[#This Row],[ESC_NUM_COR_COD_ESC_TG_NEU]]</f>
        <v>-1.4055555555555554</v>
      </c>
      <c r="CB236" s="39">
        <f>Tabla25[[#This Row],[PAS_DUR_COR_COD_ESC_TG_NEU]]-Tabla25[[#This Row],[ESC_DUR_COR_COD_ESC_TG_NEU]]</f>
        <v>-423.15555555555545</v>
      </c>
      <c r="CC236" s="39">
        <f>Tabla25[[#This Row],[PAS_NUM_COR_COD_ESC_TG_POS]]-Tabla25[[#This Row],[ESC_NUM_COR_COD_ESC_TG_POS]]</f>
        <v>-2.35</v>
      </c>
      <c r="CD236" s="39">
        <f>Tabla25[[#This Row],[PAS_DUR_COR_COD_ESC_TG_POS]]-Tabla25[[#This Row],[ESC_DUR_COR_COD_ESC_TG_POS]]</f>
        <v>-810.95192307692309</v>
      </c>
      <c r="CE236" s="39">
        <f>Tabla25[[#This Row],[PAS_NUM_COR_COD_ESC_TG_TOT]]-Tabla25[[#This Row],[ESC_NUM_COR_COD_ESC_TG_TOT]]</f>
        <v>-2.4212643678160921</v>
      </c>
      <c r="CF236" s="39">
        <f>Tabla25[[#This Row],[PAS_DUR_COR_COD_ESC_TG_TOT]]-Tabla25[[#This Row],[ESC_DUR_COR_COD_ESC_TG_TOT]]</f>
        <v>-726.30863039399628</v>
      </c>
      <c r="CG236" s="42">
        <f>Tabla25[[#This Row],[PAS_NUM_COR_COD_ROS_TG_NEG]]-Tabla25[[#This Row],[PAS_NUM_COR_COD_ESC_TG_NEG]]</f>
        <v>0.79999999999999982</v>
      </c>
      <c r="CH236" s="42">
        <f>Tabla25[[#This Row],[PAS_NUM_COR_COD_ROS_TG_NEU]]-Tabla25[[#This Row],[PAS_NUM_COR_COD_ESC_TG_NEU]]</f>
        <v>-0.69999999999999973</v>
      </c>
      <c r="CI236" s="42">
        <f>Tabla25[[#This Row],[PAS_NUM_COR_COD_ROS_TG_POS]]-Tabla25[[#This Row],[PAS_NUM_COR_COD_ESC_TG_POS]]</f>
        <v>-0.75</v>
      </c>
      <c r="CJ236" s="42">
        <f>Tabla25[[#This Row],[PAS_NUM_COR_COD_ROS_TG_TOT]]-Tabla25[[#This Row],[PAS_NUM_COR_COD_ESC_TG_TOT]]</f>
        <v>-0.21666666666666679</v>
      </c>
      <c r="CK236" s="42">
        <f>Tabla25[[#This Row],[PAS_DUR_COR_COD_ROS_TG_NEG]]-Tabla25[[#This Row],[PAS_DUR_COR_COD_ESC_TG_NEG]]</f>
        <v>78.285714285714334</v>
      </c>
      <c r="CL236" s="42">
        <f>Tabla25[[#This Row],[PAS_DUR_COR_COD_ROS_TG_NEU]]-Tabla25[[#This Row],[PAS_DUR_COR_COD_ESC_TG_NEU]]</f>
        <v>-93.06666666666672</v>
      </c>
      <c r="CM236" s="42">
        <f>Tabla25[[#This Row],[PAS_DUR_COR_COD_ROS_TG_POS]]-Tabla25[[#This Row],[PAS_DUR_COR_COD_ESC_TG_POS]]</f>
        <v>-193.75641025641028</v>
      </c>
      <c r="CN236" s="42">
        <f>Tabla25[[#This Row],[PAS_DUR_COR_COD_ROS_TG_TOT]]-Tabla25[[#This Row],[PAS_DUR_COR_COD_ESC_TG_TOT]]</f>
        <v>-64.08880550343963</v>
      </c>
      <c r="CO236" s="44">
        <f>Tabla25[[#This Row],[ESC_NUM_COR_COD_ROS_TG_NEG]]-Tabla25[[#This Row],[ESC_NUM_COR_COD_ESC_TG_NEG]]</f>
        <v>-4.1999999999999993</v>
      </c>
      <c r="CP236" s="44">
        <f>Tabla25[[#This Row],[ESC_NUM_COR_COD_ROS_TG_NEU]]-Tabla25[[#This Row],[ESC_NUM_COR_COD_ESC_TG_NEU]]</f>
        <v>-1.5555555555555554</v>
      </c>
      <c r="CQ236" s="44">
        <f>Tabla25[[#This Row],[ESC_NUM_COR_COD_ROS_TG_POS]]-Tabla25[[#This Row],[ESC_NUM_COR_COD_ESC_TG_POS]]</f>
        <v>-2.4</v>
      </c>
      <c r="CR236" s="44">
        <f>Tabla25[[#This Row],[ESC_NUM_COR_COD_ROS_TG_TOT]]-Tabla25[[#This Row],[ESC_NUM_COR_COD_ESC_TG_TOT]]</f>
        <v>-2.7586206896551726</v>
      </c>
      <c r="CS236" s="44">
        <f>Tabla25[[#This Row],[ESC_DUR_COR_COD_ROS_TG_NEG]]-Tabla25[[#This Row],[ESC_DUR_COR_COD_ESC_TG_NEG]]</f>
        <v>-1251.3333333333333</v>
      </c>
      <c r="CT236" s="44">
        <f>Tabla25[[#This Row],[ESC_DUR_COR_COD_ROS_TG_NEU]]-Tabla25[[#This Row],[ESC_DUR_COR_COD_ESC_TG_NEU]]</f>
        <v>-241.02222222222213</v>
      </c>
      <c r="CU236" s="44">
        <f>Tabla25[[#This Row],[ESC_DUR_COR_COD_ROS_TG_POS]]-Tabla25[[#This Row],[ESC_DUR_COR_COD_ESC_TG_POS]]</f>
        <v>-743.30357142857144</v>
      </c>
      <c r="CV236" s="44">
        <f>Tabla25[[#This Row],[ESC_DUR_COR_COD_ROS_TG_TOT]]-Tabla25[[#This Row],[ESC_DUR_COR_COD_ESC_TG_TOT]]</f>
        <v>-763.68218623481778</v>
      </c>
      <c r="CW236" s="47">
        <f>Tabla25[[#This Row],[ROS_NUM_COR_COD_ROS_TG_NEG]]-Tabla25[[#This Row],[ROS_NUM_COR_COD_ESC_TG_NEG]]</f>
        <v>-0.33333333333333348</v>
      </c>
      <c r="CX236" s="47">
        <f>Tabla25[[#This Row],[ROS_NUM_COR_COD_ROS_TG_NEU]]-Tabla25[[#This Row],[ROS_NUM_COR_COD_ESC_TG_NEU]]</f>
        <v>0.375</v>
      </c>
      <c r="CY236" s="47">
        <f>Tabla25[[#This Row],[ROS_NUM_COR_COD_ROS_TG_POS]]-Tabla25[[#This Row],[ROS_NUM_COR_COD_ESC_TG_POS]]</f>
        <v>3</v>
      </c>
      <c r="CZ236" s="47">
        <f>Tabla25[[#This Row],[ROS_NUM_COR_COD_ROS_TG_TOT]]-Tabla25[[#This Row],[ROS_NUM_COR_COD_ESC_TG_TOT]]</f>
        <v>1.1363636363636362</v>
      </c>
      <c r="DA236" s="47">
        <f>Tabla25[[#This Row],[ROS_DUR_COR_COD_ROS_TG_NEG]]-Tabla25[[#This Row],[ROS_DUR_COR_COD_ESC_TG_NEG]]</f>
        <v>128.70000000000005</v>
      </c>
      <c r="DB236" s="47">
        <f>Tabla25[[#This Row],[ROS_DUR_COR_COD_ROS_TG_NEU]]-Tabla25[[#This Row],[ROS_DUR_COR_COD_ESC_TG_NEU]]</f>
        <v>165</v>
      </c>
      <c r="DC236" s="47">
        <f>Tabla25[[#This Row],[ROS_DUR_COR_COD_ROS_TG_POS]]-Tabla25[[#This Row],[ROS_DUR_COR_COD_ESC_TG_POS]]</f>
        <v>455.38095238095241</v>
      </c>
      <c r="DD236" s="47">
        <f>Tabla25[[#This Row],[ROS_DUR_COR_COD_ROS_TG_TOT]]-Tabla25[[#This Row],[ROS_DUR_COR_COD_ESC_TG_TOT]]</f>
        <v>236.93697478991589</v>
      </c>
      <c r="DE236" s="57">
        <v>267.5</v>
      </c>
      <c r="DF236" s="57">
        <v>309.66666666666669</v>
      </c>
      <c r="DG236" s="57">
        <v>273.28571428571428</v>
      </c>
      <c r="DH236" s="57">
        <v>284.76470588235293</v>
      </c>
      <c r="DI236" s="57">
        <v>235</v>
      </c>
      <c r="DJ236" s="57">
        <v>310.16666666666669</v>
      </c>
      <c r="DK236" s="57">
        <v>216.33333333333334</v>
      </c>
      <c r="DL236" s="57">
        <v>263.21428571428572</v>
      </c>
      <c r="DM236" s="57">
        <v>278.42857142857144</v>
      </c>
      <c r="DN236" s="57">
        <v>257.60000000000002</v>
      </c>
      <c r="DO236" s="57">
        <v>226.42857142857142</v>
      </c>
      <c r="DP236" s="57">
        <v>253.78947368421052</v>
      </c>
      <c r="DQ236" s="57">
        <v>292.11111111111109</v>
      </c>
      <c r="DR236" s="57">
        <v>245</v>
      </c>
      <c r="DS236" s="57">
        <v>258.75</v>
      </c>
      <c r="DT236" s="57">
        <v>265.53846153846155</v>
      </c>
      <c r="DU236" s="57">
        <v>146.07142857142858</v>
      </c>
      <c r="DV236" s="57">
        <v>233.46153846153845</v>
      </c>
      <c r="DW236" s="57">
        <v>241.16666666666666</v>
      </c>
      <c r="DX236" s="57">
        <v>204.46153846153845</v>
      </c>
      <c r="DY236" s="57">
        <v>187</v>
      </c>
      <c r="DZ236" s="57">
        <v>192.2</v>
      </c>
      <c r="EA236" s="57">
        <v>210.38461538461539</v>
      </c>
      <c r="EB236" s="57">
        <v>196.3170731707317</v>
      </c>
      <c r="EC236" s="57">
        <f>Tabla25[[#This Row],[ROS_1DU_COR_COD_ROS_TG_NEG]]-Tabla25[[#This Row],[ROS_1DU_COR_COD_ESC_TG_NEG]]</f>
        <v>32.5</v>
      </c>
      <c r="ED236" s="57">
        <f>Tabla25[[#This Row],[ROS_1DU_COR_COD_ROS_TG_NEU]]-Tabla25[[#This Row],[ROS_1DU_COR_COD_ESC_TG_NEU]]</f>
        <v>-0.5</v>
      </c>
      <c r="EE236" s="57">
        <f>Tabla25[[#This Row],[ROS_1DU_COR_COD_ROS_TG_POS]]-Tabla25[[#This Row],[ROS_1DU_COR_COD_ESC_TG_POS]]</f>
        <v>56.952380952380935</v>
      </c>
      <c r="EF236" s="57">
        <f>Tabla25[[#This Row],[ROS_1DU_COR_COD_ROS_TG_TOT]]-Tabla25[[#This Row],[ROS_1DU_COR_COD_ESC_TG_TOT]]</f>
        <v>21.550420168067205</v>
      </c>
      <c r="EG236" s="57">
        <f>Tabla25[[#This Row],[ESC_1DU_COR_COD_ROS_TG_NEG]]-Tabla25[[#This Row],[ESC_1DU_COR_COD_ESC_TG_NEG]]</f>
        <v>-13.682539682539641</v>
      </c>
      <c r="EH236" s="57">
        <f>Tabla25[[#This Row],[ESC_1DU_COR_COD_ROS_TG_NEU]]-Tabla25[[#This Row],[ESC_1DU_COR_COD_ESC_TG_NEU]]</f>
        <v>12.600000000000023</v>
      </c>
      <c r="EI236" s="57">
        <f>Tabla25[[#This Row],[ESC_1DU_COR_COD_ROS_TG_POS]]-Tabla25[[#This Row],[ESC_1DU_COR_COD_ESC_TG_POS]]</f>
        <v>-32.321428571428584</v>
      </c>
      <c r="EJ236" s="57">
        <f>Tabla25[[#This Row],[ESC_1DU_COR_COD_ROS_TG_TOT]]-Tabla25[[#This Row],[ESC_1DU_COR_COD_ESC_TG_TOT]]</f>
        <v>-11.748987854251027</v>
      </c>
      <c r="EK236" s="57">
        <f>Tabla25[[#This Row],[PAS_1DU_COR_COD_ROS_TG_NEG]]-Tabla25[[#This Row],[PAS_1DU_COR_COD_ESC_TG_NEG]]</f>
        <v>-40.928571428571416</v>
      </c>
      <c r="EL236" s="57">
        <f>Tabla25[[#This Row],[PAS_1DU_COR_COD_ROS_TG_NEU]]-Tabla25[[#This Row],[PAS_1DU_COR_COD_ESC_TG_NEU]]</f>
        <v>41.261538461538464</v>
      </c>
      <c r="EM236" s="57">
        <f>Tabla25[[#This Row],[PAS_1DU_COR_COD_ROS_TG_POS]]-Tabla25[[#This Row],[PAS_1DU_COR_COD_ESC_TG_POS]]</f>
        <v>30.78205128205127</v>
      </c>
      <c r="EN236" s="57">
        <f>Tabla25[[#This Row],[PAS_1DU_COR_COD_ROS_TG_TOT]]-Tabla25[[#This Row],[PAS_1DU_COR_COD_ESC_TG_TOT]]</f>
        <v>8.1444652908067496</v>
      </c>
    </row>
    <row r="237" spans="1:144" x14ac:dyDescent="0.3">
      <c r="A237" s="2" t="s">
        <v>234</v>
      </c>
      <c r="B237" s="2">
        <v>60</v>
      </c>
      <c r="C237" s="2">
        <v>2</v>
      </c>
      <c r="D237" s="2">
        <v>75</v>
      </c>
      <c r="E237" s="19">
        <v>1.8947368421052631</v>
      </c>
      <c r="F237" s="19">
        <v>459.35714285714283</v>
      </c>
      <c r="G237" s="19">
        <v>1.35</v>
      </c>
      <c r="H237" s="19">
        <v>374.25</v>
      </c>
      <c r="I237" s="19">
        <v>1.1499999999999999</v>
      </c>
      <c r="J237" s="19">
        <v>339.18181818181819</v>
      </c>
      <c r="K237" s="19">
        <v>1.4576271186440677</v>
      </c>
      <c r="L237" s="19">
        <v>396.02702702702703</v>
      </c>
      <c r="M237" s="21">
        <v>1.3157894736842106</v>
      </c>
      <c r="N237" s="21">
        <v>298</v>
      </c>
      <c r="O237" s="21">
        <v>1.1499999999999999</v>
      </c>
      <c r="P237" s="21">
        <v>209.9375</v>
      </c>
      <c r="Q237" s="21">
        <v>1.45</v>
      </c>
      <c r="R237" s="21">
        <v>283.8</v>
      </c>
      <c r="S237" s="21">
        <v>1.3050847457627119</v>
      </c>
      <c r="T237" s="21">
        <v>261.13636363636363</v>
      </c>
      <c r="U237" s="22">
        <v>1</v>
      </c>
      <c r="V237" s="22">
        <v>203.2</v>
      </c>
      <c r="W237" s="22">
        <v>1.75</v>
      </c>
      <c r="X237" s="22">
        <v>447.5</v>
      </c>
      <c r="Y237" s="22">
        <v>1.4</v>
      </c>
      <c r="Z237" s="22">
        <v>597</v>
      </c>
      <c r="AA237" s="22">
        <v>1.4210526315789473</v>
      </c>
      <c r="AB237" s="22">
        <v>376.53846153846155</v>
      </c>
      <c r="AC237" s="24">
        <v>1.8333333333333333</v>
      </c>
      <c r="AD237" s="24">
        <v>751.66666666666663</v>
      </c>
      <c r="AE237" s="24">
        <v>1.625</v>
      </c>
      <c r="AF237" s="24">
        <v>659.25</v>
      </c>
      <c r="AG237" s="24">
        <v>2.2000000000000002</v>
      </c>
      <c r="AH237" s="24">
        <v>443.33333333333331</v>
      </c>
      <c r="AI237" s="24">
        <v>1.8421052631578947</v>
      </c>
      <c r="AJ237" s="24">
        <v>622.20000000000005</v>
      </c>
      <c r="AK237" s="26">
        <v>2.625</v>
      </c>
      <c r="AL237" s="26">
        <v>461</v>
      </c>
      <c r="AM237" s="26">
        <v>2.8888888888888888</v>
      </c>
      <c r="AN237" s="26">
        <v>670</v>
      </c>
      <c r="AO237" s="26">
        <v>3.2</v>
      </c>
      <c r="AP237" s="26">
        <v>688.55555555555554</v>
      </c>
      <c r="AQ237" s="26">
        <v>2.925925925925926</v>
      </c>
      <c r="AR237" s="26">
        <v>609.79999999999995</v>
      </c>
      <c r="AS237" s="28">
        <v>3.875</v>
      </c>
      <c r="AT237" s="28">
        <v>724.25</v>
      </c>
      <c r="AU237" s="28">
        <v>4.7777777777777777</v>
      </c>
      <c r="AV237" s="28">
        <v>839</v>
      </c>
      <c r="AW237" s="28">
        <v>3.5</v>
      </c>
      <c r="AX237" s="28">
        <v>649</v>
      </c>
      <c r="AY237" s="28">
        <v>4.0370370370370372</v>
      </c>
      <c r="AZ237" s="28">
        <v>737.92307692307691</v>
      </c>
      <c r="BA237" s="33">
        <f>Tabla25[[#This Row],[ROS_NUM_COR_COD_ROS_TG_NEG]]-Tabla25[[#This Row],[PAS_NUM_COR_COD_ROS_TG_NEG]]</f>
        <v>2.5592105263157894</v>
      </c>
      <c r="BB237" s="33">
        <f>Tabla25[[#This Row],[ROS_DUR_COR_COD_ROS_TG_NEG]]-Tabla25[[#This Row],[PAS_DUR_COR_COD_ROS_TG_NEG]]</f>
        <v>426.25</v>
      </c>
      <c r="BC237" s="33">
        <f>Tabla25[[#This Row],[ROS_NUM_COR_COD_ROS_TG_NEU]]-Tabla25[[#This Row],[PAS_NUM_COR_COD_ROS_TG_NEU]]</f>
        <v>3.6277777777777778</v>
      </c>
      <c r="BD237" s="33">
        <f>Tabla25[[#This Row],[ROS_DUR_COR_COD_ROS_TG_NEU]]-Tabla25[[#This Row],[PAS_DUR_COR_COD_ROS_TG_NEU]]</f>
        <v>629.0625</v>
      </c>
      <c r="BE237" s="33">
        <f>Tabla25[[#This Row],[ROS_NUM_COR_COD_ROS_TG_POS]]-Tabla25[[#This Row],[PAS_NUM_COR_COD_ROS_TG_POS]]</f>
        <v>2.0499999999999998</v>
      </c>
      <c r="BF237" s="33">
        <f>Tabla25[[#This Row],[ROS_DUR_COR_COD_ROS_TG_POS]]-Tabla25[[#This Row],[PAS_DUR_COR_COD_ROS_TG_POS]]</f>
        <v>365.2</v>
      </c>
      <c r="BG237" s="33">
        <f>Tabla25[[#This Row],[ROS_NUM_COR_COD_ROS_TG_TOT]]-Tabla25[[#This Row],[PAS_NUM_COR_COD_ROS_TG_TOT]]</f>
        <v>2.7319522912743253</v>
      </c>
      <c r="BH237" s="33">
        <f>Tabla25[[#This Row],[ROS_DUR_COR_COD_ROS_TG_TOT]]-Tabla25[[#This Row],[PAS_DUR_COR_COD_ROS_TG_TOT]]</f>
        <v>476.78671328671328</v>
      </c>
      <c r="BI237" s="30">
        <f>Tabla25[[#This Row],[ROS_NUM_COR_COD_ESC_TG_NEG]]-Tabla25[[#This Row],[PAS_NUM_COR_COD_ESC_TG_NEG]]</f>
        <v>0.73026315789473695</v>
      </c>
      <c r="BJ237" s="30">
        <f>Tabla25[[#This Row],[ROS_DUR_COR_COD_ESC_TG_NEG]]-Tabla25[[#This Row],[PAS_DUR_COR_COD_ESC_TG_NEG]]</f>
        <v>1.6428571428571672</v>
      </c>
      <c r="BK237" s="30">
        <f>Tabla25[[#This Row],[ROS_NUM_COR_COD_ESC_TG_NEU]]-Tabla25[[#This Row],[PAS_NUM_COR_COD_ESC_TG_NEU]]</f>
        <v>1.5388888888888888</v>
      </c>
      <c r="BL237" s="30">
        <f>Tabla25[[#This Row],[ROS_DUR_COR_COD_ESC_TG_NEU]]-Tabla25[[#This Row],[PAS_DUR_COR_COD_ESC_TG_NEU]]</f>
        <v>295.75</v>
      </c>
      <c r="BM237" s="30">
        <f>Tabla25[[#This Row],[ROS_NUM_COR_COD_ESC_TG_POS]]-Tabla25[[#This Row],[PAS_NUM_COR_COD_ESC_TG_POS]]</f>
        <v>2.0500000000000003</v>
      </c>
      <c r="BN237" s="30">
        <f>Tabla25[[#This Row],[ROS_DUR_COR_COD_ESC_TG_POS]]-Tabla25[[#This Row],[PAS_DUR_COR_COD_ESC_TG_POS]]</f>
        <v>349.37373737373736</v>
      </c>
      <c r="BO237" s="30">
        <f>Tabla25[[#This Row],[ROS_NUM_COR_COD_ESC_TG_TOT]]-Tabla25[[#This Row],[PAS_NUM_COR_COD_ESC_TG_TOT]]</f>
        <v>1.4682988072818584</v>
      </c>
      <c r="BP237" s="30">
        <f>Tabla25[[#This Row],[ROS_DUR_COR_COD_ESC_TG_TOT]]-Tabla25[[#This Row],[PAS_DUR_COR_COD_ESC_TG_TOT]]</f>
        <v>213.77297297297292</v>
      </c>
      <c r="BQ237" s="36">
        <f>Tabla25[[#This Row],[PAS_NUM_COR_COD_ROS_TG_NEG]]-Tabla25[[#This Row],[ESC_NUM_COR_COD_ROS_TG_NEG]]</f>
        <v>-0.51754385964912264</v>
      </c>
      <c r="BR237" s="36">
        <f>Tabla25[[#This Row],[PAS_DUR_COR_COD_ROS_TG_NEG]]-Tabla25[[#This Row],[ESC_DUR_COR_COD_ROS_TG_NEG]]</f>
        <v>-453.66666666666663</v>
      </c>
      <c r="BS237" s="36">
        <f>Tabla25[[#This Row],[PAS_NUM_COR_COD_ROS_TG_NEU]]-Tabla25[[#This Row],[ESC_NUM_COR_COD_ROS_TG_NEU]]</f>
        <v>-0.47500000000000009</v>
      </c>
      <c r="BT237" s="36">
        <f>Tabla25[[#This Row],[PAS_DUR_COR_COD_ROS_TG_NEU]]-Tabla25[[#This Row],[ESC_DUR_COR_COD_ROS_TG_NEU]]</f>
        <v>-449.3125</v>
      </c>
      <c r="BU237" s="36">
        <f>Tabla25[[#This Row],[PAS_NUM_COR_COD_ROS_TG_POS]]-Tabla25[[#This Row],[ESC_NUM_COR_COD_ROS_TG_POS]]</f>
        <v>-0.75000000000000022</v>
      </c>
      <c r="BV237" s="36">
        <f>Tabla25[[#This Row],[PAS_DUR_COR_COD_ROS_TG_POS]]-Tabla25[[#This Row],[ESC_DUR_COR_COD_ROS_TG_POS]]</f>
        <v>-159.5333333333333</v>
      </c>
      <c r="BW237" s="36">
        <f>Tabla25[[#This Row],[PAS_NUM_COR_COD_ROS_TG_TOT]]-Tabla25[[#This Row],[ESC_NUM_COR_COD_ROS_TG_TOT]]</f>
        <v>-0.53702051739518275</v>
      </c>
      <c r="BX237" s="36">
        <f>Tabla25[[#This Row],[PAS_DUR_COR_COD_ROS_TG_TOT]]-Tabla25[[#This Row],[ESC_DUR_COR_COD_ROS_TG_TOT]]</f>
        <v>-361.06363636363642</v>
      </c>
      <c r="BY237" s="39">
        <f>Tabla25[[#This Row],[PAS_NUM_COR_COD_ESC_TG_NEG]]-Tabla25[[#This Row],[ESC_NUM_COR_COD_ESC_TG_NEG]]</f>
        <v>0.89473684210526305</v>
      </c>
      <c r="BZ237" s="39">
        <f>Tabla25[[#This Row],[PAS_DUR_COR_COD_ESC_TG_NEG]]-Tabla25[[#This Row],[ESC_DUR_COR_COD_ESC_TG_NEG]]</f>
        <v>256.15714285714284</v>
      </c>
      <c r="CA237" s="39">
        <f>Tabla25[[#This Row],[PAS_NUM_COR_COD_ESC_TG_NEU]]-Tabla25[[#This Row],[ESC_NUM_COR_COD_ESC_TG_NEU]]</f>
        <v>-0.39999999999999991</v>
      </c>
      <c r="CB237" s="39">
        <f>Tabla25[[#This Row],[PAS_DUR_COR_COD_ESC_TG_NEU]]-Tabla25[[#This Row],[ESC_DUR_COR_COD_ESC_TG_NEU]]</f>
        <v>-73.25</v>
      </c>
      <c r="CC237" s="39">
        <f>Tabla25[[#This Row],[PAS_NUM_COR_COD_ESC_TG_POS]]-Tabla25[[#This Row],[ESC_NUM_COR_COD_ESC_TG_POS]]</f>
        <v>-0.25</v>
      </c>
      <c r="CD237" s="39">
        <f>Tabla25[[#This Row],[PAS_DUR_COR_COD_ESC_TG_POS]]-Tabla25[[#This Row],[ESC_DUR_COR_COD_ESC_TG_POS]]</f>
        <v>-257.81818181818181</v>
      </c>
      <c r="CE237" s="39">
        <f>Tabla25[[#This Row],[PAS_NUM_COR_COD_ESC_TG_TOT]]-Tabla25[[#This Row],[ESC_NUM_COR_COD_ESC_TG_TOT]]</f>
        <v>3.6574487065120342E-2</v>
      </c>
      <c r="CF237" s="39">
        <f>Tabla25[[#This Row],[PAS_DUR_COR_COD_ESC_TG_TOT]]-Tabla25[[#This Row],[ESC_DUR_COR_COD_ESC_TG_TOT]]</f>
        <v>19.488565488565484</v>
      </c>
      <c r="CG237" s="42">
        <f>Tabla25[[#This Row],[PAS_NUM_COR_COD_ROS_TG_NEG]]-Tabla25[[#This Row],[PAS_NUM_COR_COD_ESC_TG_NEG]]</f>
        <v>-0.57894736842105243</v>
      </c>
      <c r="CH237" s="42">
        <f>Tabla25[[#This Row],[PAS_NUM_COR_COD_ROS_TG_NEU]]-Tabla25[[#This Row],[PAS_NUM_COR_COD_ESC_TG_NEU]]</f>
        <v>-0.20000000000000018</v>
      </c>
      <c r="CI237" s="42">
        <f>Tabla25[[#This Row],[PAS_NUM_COR_COD_ROS_TG_POS]]-Tabla25[[#This Row],[PAS_NUM_COR_COD_ESC_TG_POS]]</f>
        <v>0.30000000000000004</v>
      </c>
      <c r="CJ237" s="42">
        <f>Tabla25[[#This Row],[PAS_NUM_COR_COD_ROS_TG_TOT]]-Tabla25[[#This Row],[PAS_NUM_COR_COD_ESC_TG_TOT]]</f>
        <v>-0.15254237288135575</v>
      </c>
      <c r="CK237" s="42">
        <f>Tabla25[[#This Row],[PAS_DUR_COR_COD_ROS_TG_NEG]]-Tabla25[[#This Row],[PAS_DUR_COR_COD_ESC_TG_NEG]]</f>
        <v>-161.35714285714283</v>
      </c>
      <c r="CL237" s="42">
        <f>Tabla25[[#This Row],[PAS_DUR_COR_COD_ROS_TG_NEU]]-Tabla25[[#This Row],[PAS_DUR_COR_COD_ESC_TG_NEU]]</f>
        <v>-164.3125</v>
      </c>
      <c r="CM237" s="42">
        <f>Tabla25[[#This Row],[PAS_DUR_COR_COD_ROS_TG_POS]]-Tabla25[[#This Row],[PAS_DUR_COR_COD_ESC_TG_POS]]</f>
        <v>-55.381818181818176</v>
      </c>
      <c r="CN237" s="42">
        <f>Tabla25[[#This Row],[PAS_DUR_COR_COD_ROS_TG_TOT]]-Tabla25[[#This Row],[PAS_DUR_COR_COD_ESC_TG_TOT]]</f>
        <v>-134.89066339066341</v>
      </c>
      <c r="CO237" s="44">
        <f>Tabla25[[#This Row],[ESC_NUM_COR_COD_ROS_TG_NEG]]-Tabla25[[#This Row],[ESC_NUM_COR_COD_ESC_TG_NEG]]</f>
        <v>0.83333333333333326</v>
      </c>
      <c r="CP237" s="44">
        <f>Tabla25[[#This Row],[ESC_NUM_COR_COD_ROS_TG_NEU]]-Tabla25[[#This Row],[ESC_NUM_COR_COD_ESC_TG_NEU]]</f>
        <v>-0.125</v>
      </c>
      <c r="CQ237" s="44">
        <f>Tabla25[[#This Row],[ESC_NUM_COR_COD_ROS_TG_POS]]-Tabla25[[#This Row],[ESC_NUM_COR_COD_ESC_TG_POS]]</f>
        <v>0.80000000000000027</v>
      </c>
      <c r="CR237" s="44">
        <f>Tabla25[[#This Row],[ESC_NUM_COR_COD_ROS_TG_TOT]]-Tabla25[[#This Row],[ESC_NUM_COR_COD_ESC_TG_TOT]]</f>
        <v>0.42105263157894735</v>
      </c>
      <c r="CS237" s="44">
        <f>Tabla25[[#This Row],[ESC_DUR_COR_COD_ROS_TG_NEG]]-Tabla25[[#This Row],[ESC_DUR_COR_COD_ESC_TG_NEG]]</f>
        <v>548.4666666666667</v>
      </c>
      <c r="CT237" s="44">
        <f>Tabla25[[#This Row],[ESC_DUR_COR_COD_ROS_TG_NEU]]-Tabla25[[#This Row],[ESC_DUR_COR_COD_ESC_TG_NEU]]</f>
        <v>211.75</v>
      </c>
      <c r="CU237" s="44">
        <f>Tabla25[[#This Row],[ESC_DUR_COR_COD_ROS_TG_POS]]-Tabla25[[#This Row],[ESC_DUR_COR_COD_ESC_TG_POS]]</f>
        <v>-153.66666666666669</v>
      </c>
      <c r="CV237" s="44">
        <f>Tabla25[[#This Row],[ESC_DUR_COR_COD_ROS_TG_TOT]]-Tabla25[[#This Row],[ESC_DUR_COR_COD_ESC_TG_TOT]]</f>
        <v>245.6615384615385</v>
      </c>
      <c r="CW237" s="47">
        <f>Tabla25[[#This Row],[ROS_NUM_COR_COD_ROS_TG_NEG]]-Tabla25[[#This Row],[ROS_NUM_COR_COD_ESC_TG_NEG]]</f>
        <v>1.25</v>
      </c>
      <c r="CX237" s="47">
        <f>Tabla25[[#This Row],[ROS_NUM_COR_COD_ROS_TG_NEU]]-Tabla25[[#This Row],[ROS_NUM_COR_COD_ESC_TG_NEU]]</f>
        <v>1.8888888888888888</v>
      </c>
      <c r="CY237" s="47">
        <f>Tabla25[[#This Row],[ROS_NUM_COR_COD_ROS_TG_POS]]-Tabla25[[#This Row],[ROS_NUM_COR_COD_ESC_TG_POS]]</f>
        <v>0.29999999999999982</v>
      </c>
      <c r="CZ237" s="47">
        <f>Tabla25[[#This Row],[ROS_NUM_COR_COD_ROS_TG_TOT]]-Tabla25[[#This Row],[ROS_NUM_COR_COD_ESC_TG_TOT]]</f>
        <v>1.1111111111111112</v>
      </c>
      <c r="DA237" s="47">
        <f>Tabla25[[#This Row],[ROS_DUR_COR_COD_ROS_TG_NEG]]-Tabla25[[#This Row],[ROS_DUR_COR_COD_ESC_TG_NEG]]</f>
        <v>263.25</v>
      </c>
      <c r="DB237" s="47">
        <f>Tabla25[[#This Row],[ROS_DUR_COR_COD_ROS_TG_NEU]]-Tabla25[[#This Row],[ROS_DUR_COR_COD_ESC_TG_NEU]]</f>
        <v>169</v>
      </c>
      <c r="DC237" s="47">
        <f>Tabla25[[#This Row],[ROS_DUR_COR_COD_ROS_TG_POS]]-Tabla25[[#This Row],[ROS_DUR_COR_COD_ESC_TG_POS]]</f>
        <v>-39.555555555555543</v>
      </c>
      <c r="DD237" s="47">
        <f>Tabla25[[#This Row],[ROS_DUR_COR_COD_ROS_TG_TOT]]-Tabla25[[#This Row],[ROS_DUR_COR_COD_ESC_TG_TOT]]</f>
        <v>128.12307692307695</v>
      </c>
      <c r="DE237" s="57">
        <v>198.875</v>
      </c>
      <c r="DF237" s="57">
        <v>135</v>
      </c>
      <c r="DG237" s="57">
        <v>136.66666666666666</v>
      </c>
      <c r="DH237" s="57">
        <v>155.23076923076923</v>
      </c>
      <c r="DI237" s="57">
        <v>156.375</v>
      </c>
      <c r="DJ237" s="57">
        <v>171.125</v>
      </c>
      <c r="DK237" s="57">
        <v>168</v>
      </c>
      <c r="DL237" s="57">
        <v>165.28</v>
      </c>
      <c r="DM237" s="57">
        <v>138.66666666666666</v>
      </c>
      <c r="DN237" s="57">
        <v>194.5</v>
      </c>
      <c r="DO237" s="57">
        <v>172.66666666666666</v>
      </c>
      <c r="DP237" s="57">
        <v>171.2</v>
      </c>
      <c r="DQ237" s="57">
        <v>181.4</v>
      </c>
      <c r="DR237" s="57">
        <v>153.16666666666666</v>
      </c>
      <c r="DS237" s="57">
        <v>117</v>
      </c>
      <c r="DT237" s="57">
        <v>158.46153846153845</v>
      </c>
      <c r="DU237" s="57">
        <v>172.76923076923077</v>
      </c>
      <c r="DV237" s="57">
        <v>128.8125</v>
      </c>
      <c r="DW237" s="57">
        <v>138</v>
      </c>
      <c r="DX237" s="57">
        <v>144.93181818181819</v>
      </c>
      <c r="DY237" s="57">
        <v>147.42857142857142</v>
      </c>
      <c r="DZ237" s="57">
        <v>174.16666666666666</v>
      </c>
      <c r="EA237" s="57">
        <v>148.09090909090909</v>
      </c>
      <c r="EB237" s="57">
        <v>156.29729729729729</v>
      </c>
      <c r="EC237" s="57">
        <f>Tabla25[[#This Row],[ROS_1DU_COR_COD_ROS_TG_NEG]]-Tabla25[[#This Row],[ROS_1DU_COR_COD_ESC_TG_NEG]]</f>
        <v>42.5</v>
      </c>
      <c r="ED237" s="57">
        <f>Tabla25[[#This Row],[ROS_1DU_COR_COD_ROS_TG_NEU]]-Tabla25[[#This Row],[ROS_1DU_COR_COD_ESC_TG_NEU]]</f>
        <v>-36.125</v>
      </c>
      <c r="EE237" s="57">
        <f>Tabla25[[#This Row],[ROS_1DU_COR_COD_ROS_TG_POS]]-Tabla25[[#This Row],[ROS_1DU_COR_COD_ESC_TG_POS]]</f>
        <v>-31.333333333333343</v>
      </c>
      <c r="EF237" s="57">
        <f>Tabla25[[#This Row],[ROS_1DU_COR_COD_ROS_TG_TOT]]-Tabla25[[#This Row],[ROS_1DU_COR_COD_ESC_TG_TOT]]</f>
        <v>-10.049230769230775</v>
      </c>
      <c r="EG237" s="57">
        <f>Tabla25[[#This Row],[ESC_1DU_COR_COD_ROS_TG_NEG]]-Tabla25[[#This Row],[ESC_1DU_COR_COD_ESC_TG_NEG]]</f>
        <v>-42.733333333333348</v>
      </c>
      <c r="EH237" s="57">
        <f>Tabla25[[#This Row],[ESC_1DU_COR_COD_ROS_TG_NEU]]-Tabla25[[#This Row],[ESC_1DU_COR_COD_ESC_TG_NEU]]</f>
        <v>41.333333333333343</v>
      </c>
      <c r="EI237" s="57">
        <f>Tabla25[[#This Row],[ESC_1DU_COR_COD_ROS_TG_POS]]-Tabla25[[#This Row],[ESC_1DU_COR_COD_ESC_TG_POS]]</f>
        <v>55.666666666666657</v>
      </c>
      <c r="EJ237" s="57">
        <f>Tabla25[[#This Row],[ESC_1DU_COR_COD_ROS_TG_TOT]]-Tabla25[[#This Row],[ESC_1DU_COR_COD_ESC_TG_TOT]]</f>
        <v>12.738461538461536</v>
      </c>
      <c r="EK237" s="57">
        <f>Tabla25[[#This Row],[PAS_1DU_COR_COD_ROS_TG_NEG]]-Tabla25[[#This Row],[PAS_1DU_COR_COD_ESC_TG_NEG]]</f>
        <v>25.340659340659357</v>
      </c>
      <c r="EL237" s="57">
        <f>Tabla25[[#This Row],[PAS_1DU_COR_COD_ROS_TG_NEU]]-Tabla25[[#This Row],[PAS_1DU_COR_COD_ESC_TG_NEU]]</f>
        <v>-45.354166666666657</v>
      </c>
      <c r="EM237" s="57">
        <f>Tabla25[[#This Row],[PAS_1DU_COR_COD_ROS_TG_POS]]-Tabla25[[#This Row],[PAS_1DU_COR_COD_ESC_TG_POS]]</f>
        <v>-10.090909090909093</v>
      </c>
      <c r="EN237" s="57">
        <f>Tabla25[[#This Row],[PAS_1DU_COR_COD_ROS_TG_TOT]]-Tabla25[[#This Row],[PAS_1DU_COR_COD_ESC_TG_TOT]]</f>
        <v>-11.365479115479104</v>
      </c>
    </row>
    <row r="238" spans="1:144" x14ac:dyDescent="0.3">
      <c r="A238" s="2" t="s">
        <v>235</v>
      </c>
      <c r="B238" s="2">
        <v>60</v>
      </c>
      <c r="C238" s="2">
        <v>2</v>
      </c>
      <c r="D238" s="2">
        <v>72</v>
      </c>
      <c r="E238" s="19">
        <v>3.7</v>
      </c>
      <c r="F238" s="19">
        <v>1012.4736842105264</v>
      </c>
      <c r="G238" s="19">
        <v>3.85</v>
      </c>
      <c r="H238" s="19">
        <v>1119.4705882352941</v>
      </c>
      <c r="I238" s="19">
        <v>4</v>
      </c>
      <c r="J238" s="19">
        <v>959.85</v>
      </c>
      <c r="K238" s="19">
        <v>3.85</v>
      </c>
      <c r="L238" s="19">
        <v>1026.1607142857142</v>
      </c>
      <c r="M238" s="21">
        <v>3.5</v>
      </c>
      <c r="N238" s="21">
        <v>1050.9411764705883</v>
      </c>
      <c r="O238" s="21">
        <v>2.6</v>
      </c>
      <c r="P238" s="21">
        <v>737.29411764705878</v>
      </c>
      <c r="Q238" s="21">
        <v>2.5499999999999998</v>
      </c>
      <c r="R238" s="21">
        <v>626.78947368421052</v>
      </c>
      <c r="S238" s="21">
        <v>2.8833333333333333</v>
      </c>
      <c r="T238" s="21">
        <v>798.28301886792451</v>
      </c>
      <c r="U238" s="22">
        <v>2.8888888888888888</v>
      </c>
      <c r="V238" s="22">
        <v>1051.2857142857142</v>
      </c>
      <c r="W238" s="22">
        <v>2.8571428571428572</v>
      </c>
      <c r="X238" s="22">
        <v>905.16666666666663</v>
      </c>
      <c r="Y238" s="22">
        <v>3.4</v>
      </c>
      <c r="Z238" s="22">
        <v>1390.7142857142858</v>
      </c>
      <c r="AA238" s="22">
        <v>3.0769230769230771</v>
      </c>
      <c r="AB238" s="22">
        <v>1126.25</v>
      </c>
      <c r="AC238" s="24">
        <v>2.7777777777777777</v>
      </c>
      <c r="AD238" s="24">
        <v>1160</v>
      </c>
      <c r="AE238" s="24">
        <v>3.2857142857142856</v>
      </c>
      <c r="AF238" s="24">
        <v>1632.25</v>
      </c>
      <c r="AG238" s="24">
        <v>2.2999999999999998</v>
      </c>
      <c r="AH238" s="24">
        <v>817.85714285714289</v>
      </c>
      <c r="AI238" s="24">
        <v>2.7307692307692308</v>
      </c>
      <c r="AJ238" s="24">
        <v>1130.2352941176471</v>
      </c>
      <c r="AK238" s="26">
        <v>2.3333333333333335</v>
      </c>
      <c r="AL238" s="26">
        <v>920.5</v>
      </c>
      <c r="AM238" s="26">
        <v>3.1</v>
      </c>
      <c r="AN238" s="26">
        <v>1482.8333333333333</v>
      </c>
      <c r="AO238" s="26">
        <v>3</v>
      </c>
      <c r="AP238" s="26">
        <v>1346.6</v>
      </c>
      <c r="AQ238" s="26">
        <v>2.8214285714285716</v>
      </c>
      <c r="AR238" s="26">
        <v>1244.2941176470588</v>
      </c>
      <c r="AS238" s="28">
        <v>2.8888888888888888</v>
      </c>
      <c r="AT238" s="28">
        <v>832.85714285714289</v>
      </c>
      <c r="AU238" s="28">
        <v>2</v>
      </c>
      <c r="AV238" s="28">
        <v>534.625</v>
      </c>
      <c r="AW238" s="28">
        <v>2.8888888888888888</v>
      </c>
      <c r="AX238" s="28">
        <v>705.875</v>
      </c>
      <c r="AY238" s="28">
        <v>2.5714285714285716</v>
      </c>
      <c r="AZ238" s="28">
        <v>684.95652173913038</v>
      </c>
      <c r="BA238" s="33">
        <f>Tabla25[[#This Row],[ROS_NUM_COR_COD_ROS_TG_NEG]]-Tabla25[[#This Row],[PAS_NUM_COR_COD_ROS_TG_NEG]]</f>
        <v>-0.61111111111111116</v>
      </c>
      <c r="BB238" s="33">
        <f>Tabla25[[#This Row],[ROS_DUR_COR_COD_ROS_TG_NEG]]-Tabla25[[#This Row],[PAS_DUR_COR_COD_ROS_TG_NEG]]</f>
        <v>-218.0840336134454</v>
      </c>
      <c r="BC238" s="33">
        <f>Tabla25[[#This Row],[ROS_NUM_COR_COD_ROS_TG_NEU]]-Tabla25[[#This Row],[PAS_NUM_COR_COD_ROS_TG_NEU]]</f>
        <v>-0.60000000000000009</v>
      </c>
      <c r="BD238" s="33">
        <f>Tabla25[[#This Row],[ROS_DUR_COR_COD_ROS_TG_NEU]]-Tabla25[[#This Row],[PAS_DUR_COR_COD_ROS_TG_NEU]]</f>
        <v>-202.66911764705878</v>
      </c>
      <c r="BE238" s="33">
        <f>Tabla25[[#This Row],[ROS_NUM_COR_COD_ROS_TG_POS]]-Tabla25[[#This Row],[PAS_NUM_COR_COD_ROS_TG_POS]]</f>
        <v>0.33888888888888902</v>
      </c>
      <c r="BF238" s="33">
        <f>Tabla25[[#This Row],[ROS_DUR_COR_COD_ROS_TG_POS]]-Tabla25[[#This Row],[PAS_DUR_COR_COD_ROS_TG_POS]]</f>
        <v>79.08552631578948</v>
      </c>
      <c r="BG238" s="33">
        <f>Tabla25[[#This Row],[ROS_NUM_COR_COD_ROS_TG_TOT]]-Tabla25[[#This Row],[PAS_NUM_COR_COD_ROS_TG_TOT]]</f>
        <v>-0.31190476190476168</v>
      </c>
      <c r="BH238" s="33">
        <f>Tabla25[[#This Row],[ROS_DUR_COR_COD_ROS_TG_TOT]]-Tabla25[[#This Row],[PAS_DUR_COR_COD_ROS_TG_TOT]]</f>
        <v>-113.32649712879413</v>
      </c>
      <c r="BI238" s="30">
        <f>Tabla25[[#This Row],[ROS_NUM_COR_COD_ESC_TG_NEG]]-Tabla25[[#This Row],[PAS_NUM_COR_COD_ESC_TG_NEG]]</f>
        <v>-1.3666666666666667</v>
      </c>
      <c r="BJ238" s="30">
        <f>Tabla25[[#This Row],[ROS_DUR_COR_COD_ESC_TG_NEG]]-Tabla25[[#This Row],[PAS_DUR_COR_COD_ESC_TG_NEG]]</f>
        <v>-91.973684210526358</v>
      </c>
      <c r="BK238" s="30">
        <f>Tabla25[[#This Row],[ROS_NUM_COR_COD_ESC_TG_NEU]]-Tabla25[[#This Row],[PAS_NUM_COR_COD_ESC_TG_NEU]]</f>
        <v>-0.75</v>
      </c>
      <c r="BL238" s="30">
        <f>Tabla25[[#This Row],[ROS_DUR_COR_COD_ESC_TG_NEU]]-Tabla25[[#This Row],[PAS_DUR_COR_COD_ESC_TG_NEU]]</f>
        <v>363.36274509803911</v>
      </c>
      <c r="BM238" s="30">
        <f>Tabla25[[#This Row],[ROS_NUM_COR_COD_ESC_TG_POS]]-Tabla25[[#This Row],[PAS_NUM_COR_COD_ESC_TG_POS]]</f>
        <v>-1</v>
      </c>
      <c r="BN238" s="30">
        <f>Tabla25[[#This Row],[ROS_DUR_COR_COD_ESC_TG_POS]]-Tabla25[[#This Row],[PAS_DUR_COR_COD_ESC_TG_POS]]</f>
        <v>386.74999999999989</v>
      </c>
      <c r="BO238" s="30">
        <f>Tabla25[[#This Row],[ROS_NUM_COR_COD_ESC_TG_TOT]]-Tabla25[[#This Row],[PAS_NUM_COR_COD_ESC_TG_TOT]]</f>
        <v>-1.0285714285714285</v>
      </c>
      <c r="BP238" s="30">
        <f>Tabla25[[#This Row],[ROS_DUR_COR_COD_ESC_TG_TOT]]-Tabla25[[#This Row],[PAS_DUR_COR_COD_ESC_TG_TOT]]</f>
        <v>218.13340336134456</v>
      </c>
      <c r="BQ238" s="36">
        <f>Tabla25[[#This Row],[PAS_NUM_COR_COD_ROS_TG_NEG]]-Tabla25[[#This Row],[ESC_NUM_COR_COD_ROS_TG_NEG]]</f>
        <v>0.72222222222222232</v>
      </c>
      <c r="BR238" s="36">
        <f>Tabla25[[#This Row],[PAS_DUR_COR_COD_ROS_TG_NEG]]-Tabla25[[#This Row],[ESC_DUR_COR_COD_ROS_TG_NEG]]</f>
        <v>-109.05882352941171</v>
      </c>
      <c r="BS238" s="36">
        <f>Tabla25[[#This Row],[PAS_NUM_COR_COD_ROS_TG_NEU]]-Tabla25[[#This Row],[ESC_NUM_COR_COD_ROS_TG_NEU]]</f>
        <v>-0.6857142857142855</v>
      </c>
      <c r="BT238" s="36">
        <f>Tabla25[[#This Row],[PAS_DUR_COR_COD_ROS_TG_NEU]]-Tabla25[[#This Row],[ESC_DUR_COR_COD_ROS_TG_NEU]]</f>
        <v>-894.95588235294122</v>
      </c>
      <c r="BU238" s="36">
        <f>Tabla25[[#This Row],[PAS_NUM_COR_COD_ROS_TG_POS]]-Tabla25[[#This Row],[ESC_NUM_COR_COD_ROS_TG_POS]]</f>
        <v>0.25</v>
      </c>
      <c r="BV238" s="36">
        <f>Tabla25[[#This Row],[PAS_DUR_COR_COD_ROS_TG_POS]]-Tabla25[[#This Row],[ESC_DUR_COR_COD_ROS_TG_POS]]</f>
        <v>-191.06766917293237</v>
      </c>
      <c r="BW238" s="36">
        <f>Tabla25[[#This Row],[PAS_NUM_COR_COD_ROS_TG_TOT]]-Tabla25[[#This Row],[ESC_NUM_COR_COD_ROS_TG_TOT]]</f>
        <v>0.15256410256410247</v>
      </c>
      <c r="BX238" s="36">
        <f>Tabla25[[#This Row],[PAS_DUR_COR_COD_ROS_TG_TOT]]-Tabla25[[#This Row],[ESC_DUR_COR_COD_ROS_TG_TOT]]</f>
        <v>-331.95227524972256</v>
      </c>
      <c r="BY238" s="39">
        <f>Tabla25[[#This Row],[PAS_NUM_COR_COD_ESC_TG_NEG]]-Tabla25[[#This Row],[ESC_NUM_COR_COD_ESC_TG_NEG]]</f>
        <v>0.81111111111111134</v>
      </c>
      <c r="BZ238" s="39">
        <f>Tabla25[[#This Row],[PAS_DUR_COR_COD_ESC_TG_NEG]]-Tabla25[[#This Row],[ESC_DUR_COR_COD_ESC_TG_NEG]]</f>
        <v>-38.812030075187863</v>
      </c>
      <c r="CA238" s="39">
        <f>Tabla25[[#This Row],[PAS_NUM_COR_COD_ESC_TG_NEU]]-Tabla25[[#This Row],[ESC_NUM_COR_COD_ESC_TG_NEU]]</f>
        <v>0.99285714285714288</v>
      </c>
      <c r="CB238" s="39">
        <f>Tabla25[[#This Row],[PAS_DUR_COR_COD_ESC_TG_NEU]]-Tabla25[[#This Row],[ESC_DUR_COR_COD_ESC_TG_NEU]]</f>
        <v>214.30392156862752</v>
      </c>
      <c r="CC238" s="39">
        <f>Tabla25[[#This Row],[PAS_NUM_COR_COD_ESC_TG_POS]]-Tabla25[[#This Row],[ESC_NUM_COR_COD_ESC_TG_POS]]</f>
        <v>0.60000000000000009</v>
      </c>
      <c r="CD238" s="39">
        <f>Tabla25[[#This Row],[PAS_DUR_COR_COD_ESC_TG_POS]]-Tabla25[[#This Row],[ESC_DUR_COR_COD_ESC_TG_POS]]</f>
        <v>-430.86428571428576</v>
      </c>
      <c r="CE238" s="39">
        <f>Tabla25[[#This Row],[PAS_NUM_COR_COD_ESC_TG_TOT]]-Tabla25[[#This Row],[ESC_NUM_COR_COD_ESC_TG_TOT]]</f>
        <v>0.77307692307692299</v>
      </c>
      <c r="CF238" s="39">
        <f>Tabla25[[#This Row],[PAS_DUR_COR_COD_ESC_TG_TOT]]-Tabla25[[#This Row],[ESC_DUR_COR_COD_ESC_TG_TOT]]</f>
        <v>-100.08928571428578</v>
      </c>
      <c r="CG238" s="42">
        <f>Tabla25[[#This Row],[PAS_NUM_COR_COD_ROS_TG_NEG]]-Tabla25[[#This Row],[PAS_NUM_COR_COD_ESC_TG_NEG]]</f>
        <v>-0.20000000000000018</v>
      </c>
      <c r="CH238" s="42">
        <f>Tabla25[[#This Row],[PAS_NUM_COR_COD_ROS_TG_NEU]]-Tabla25[[#This Row],[PAS_NUM_COR_COD_ESC_TG_NEU]]</f>
        <v>-1.25</v>
      </c>
      <c r="CI238" s="42">
        <f>Tabla25[[#This Row],[PAS_NUM_COR_COD_ROS_TG_POS]]-Tabla25[[#This Row],[PAS_NUM_COR_COD_ESC_TG_POS]]</f>
        <v>-1.4500000000000002</v>
      </c>
      <c r="CJ238" s="42">
        <f>Tabla25[[#This Row],[PAS_NUM_COR_COD_ROS_TG_TOT]]-Tabla25[[#This Row],[PAS_NUM_COR_COD_ESC_TG_TOT]]</f>
        <v>-0.96666666666666679</v>
      </c>
      <c r="CK238" s="42">
        <f>Tabla25[[#This Row],[PAS_DUR_COR_COD_ROS_TG_NEG]]-Tabla25[[#This Row],[PAS_DUR_COR_COD_ESC_TG_NEG]]</f>
        <v>38.467492260061931</v>
      </c>
      <c r="CL238" s="42">
        <f>Tabla25[[#This Row],[PAS_DUR_COR_COD_ROS_TG_NEU]]-Tabla25[[#This Row],[PAS_DUR_COR_COD_ESC_TG_NEU]]</f>
        <v>-382.17647058823536</v>
      </c>
      <c r="CM238" s="42">
        <f>Tabla25[[#This Row],[PAS_DUR_COR_COD_ROS_TG_POS]]-Tabla25[[#This Row],[PAS_DUR_COR_COD_ESC_TG_POS]]</f>
        <v>-333.0605263157895</v>
      </c>
      <c r="CN238" s="42">
        <f>Tabla25[[#This Row],[PAS_DUR_COR_COD_ROS_TG_TOT]]-Tabla25[[#This Row],[PAS_DUR_COR_COD_ESC_TG_TOT]]</f>
        <v>-227.87769541778971</v>
      </c>
      <c r="CO238" s="44">
        <f>Tabla25[[#This Row],[ESC_NUM_COR_COD_ROS_TG_NEG]]-Tabla25[[#This Row],[ESC_NUM_COR_COD_ESC_TG_NEG]]</f>
        <v>-0.11111111111111116</v>
      </c>
      <c r="CP238" s="44">
        <f>Tabla25[[#This Row],[ESC_NUM_COR_COD_ROS_TG_NEU]]-Tabla25[[#This Row],[ESC_NUM_COR_COD_ESC_TG_NEU]]</f>
        <v>0.42857142857142838</v>
      </c>
      <c r="CQ238" s="44">
        <f>Tabla25[[#This Row],[ESC_NUM_COR_COD_ROS_TG_POS]]-Tabla25[[#This Row],[ESC_NUM_COR_COD_ESC_TG_POS]]</f>
        <v>-1.1000000000000001</v>
      </c>
      <c r="CR238" s="44">
        <f>Tabla25[[#This Row],[ESC_NUM_COR_COD_ROS_TG_TOT]]-Tabla25[[#This Row],[ESC_NUM_COR_COD_ESC_TG_TOT]]</f>
        <v>-0.34615384615384626</v>
      </c>
      <c r="CS238" s="44">
        <f>Tabla25[[#This Row],[ESC_DUR_COR_COD_ROS_TG_NEG]]-Tabla25[[#This Row],[ESC_DUR_COR_COD_ESC_TG_NEG]]</f>
        <v>108.71428571428578</v>
      </c>
      <c r="CT238" s="44">
        <f>Tabla25[[#This Row],[ESC_DUR_COR_COD_ROS_TG_NEU]]-Tabla25[[#This Row],[ESC_DUR_COR_COD_ESC_TG_NEU]]</f>
        <v>727.08333333333337</v>
      </c>
      <c r="CU238" s="44">
        <f>Tabla25[[#This Row],[ESC_DUR_COR_COD_ROS_TG_POS]]-Tabla25[[#This Row],[ESC_DUR_COR_COD_ESC_TG_POS]]</f>
        <v>-572.85714285714289</v>
      </c>
      <c r="CV238" s="44">
        <f>Tabla25[[#This Row],[ESC_DUR_COR_COD_ROS_TG_TOT]]-Tabla25[[#This Row],[ESC_DUR_COR_COD_ESC_TG_TOT]]</f>
        <v>3.9852941176470722</v>
      </c>
      <c r="CW238" s="47">
        <f>Tabla25[[#This Row],[ROS_NUM_COR_COD_ROS_TG_NEG]]-Tabla25[[#This Row],[ROS_NUM_COR_COD_ESC_TG_NEG]]</f>
        <v>0.55555555555555536</v>
      </c>
      <c r="CX238" s="47">
        <f>Tabla25[[#This Row],[ROS_NUM_COR_COD_ROS_TG_NEU]]-Tabla25[[#This Row],[ROS_NUM_COR_COD_ESC_TG_NEU]]</f>
        <v>-1.1000000000000001</v>
      </c>
      <c r="CY238" s="47">
        <f>Tabla25[[#This Row],[ROS_NUM_COR_COD_ROS_TG_POS]]-Tabla25[[#This Row],[ROS_NUM_COR_COD_ESC_TG_POS]]</f>
        <v>-0.11111111111111116</v>
      </c>
      <c r="CZ238" s="47">
        <f>Tabla25[[#This Row],[ROS_NUM_COR_COD_ROS_TG_TOT]]-Tabla25[[#This Row],[ROS_NUM_COR_COD_ESC_TG_TOT]]</f>
        <v>-0.25</v>
      </c>
      <c r="DA238" s="47">
        <f>Tabla25[[#This Row],[ROS_DUR_COR_COD_ROS_TG_NEG]]-Tabla25[[#This Row],[ROS_DUR_COR_COD_ESC_TG_NEG]]</f>
        <v>-87.64285714285711</v>
      </c>
      <c r="DB238" s="47">
        <f>Tabla25[[#This Row],[ROS_DUR_COR_COD_ROS_TG_NEU]]-Tabla25[[#This Row],[ROS_DUR_COR_COD_ESC_TG_NEU]]</f>
        <v>-948.20833333333326</v>
      </c>
      <c r="DC238" s="47">
        <f>Tabla25[[#This Row],[ROS_DUR_COR_COD_ROS_TG_POS]]-Tabla25[[#This Row],[ROS_DUR_COR_COD_ESC_TG_POS]]</f>
        <v>-640.72499999999991</v>
      </c>
      <c r="DD238" s="47">
        <f>Tabla25[[#This Row],[ROS_DUR_COR_COD_ROS_TG_TOT]]-Tabla25[[#This Row],[ROS_DUR_COR_COD_ESC_TG_TOT]]</f>
        <v>-559.3375959079284</v>
      </c>
      <c r="DE238" s="57">
        <v>207.28571428571428</v>
      </c>
      <c r="DF238" s="57">
        <v>217.875</v>
      </c>
      <c r="DG238" s="57">
        <v>133.75</v>
      </c>
      <c r="DH238" s="57">
        <v>185.39130434782609</v>
      </c>
      <c r="DI238" s="57">
        <v>251.83333333333334</v>
      </c>
      <c r="DJ238" s="57">
        <v>236</v>
      </c>
      <c r="DK238" s="57">
        <v>215.4</v>
      </c>
      <c r="DL238" s="57">
        <v>235.52941176470588</v>
      </c>
      <c r="DM238" s="57">
        <v>244.33333333333334</v>
      </c>
      <c r="DN238" s="57">
        <v>257.75</v>
      </c>
      <c r="DO238" s="57">
        <v>208.85714285714286</v>
      </c>
      <c r="DP238" s="57">
        <v>232.88235294117646</v>
      </c>
      <c r="DQ238" s="57">
        <v>279.71428571428572</v>
      </c>
      <c r="DR238" s="57">
        <v>236.16666666666666</v>
      </c>
      <c r="DS238" s="57">
        <v>277.42857142857144</v>
      </c>
      <c r="DT238" s="57">
        <v>265.85000000000002</v>
      </c>
      <c r="DU238" s="57">
        <v>255.41176470588235</v>
      </c>
      <c r="DV238" s="57">
        <v>213.05882352941177</v>
      </c>
      <c r="DW238" s="57">
        <v>196.42105263157896</v>
      </c>
      <c r="DX238" s="57">
        <v>220.67924528301887</v>
      </c>
      <c r="DY238" s="57">
        <v>239.26315789473685</v>
      </c>
      <c r="DZ238" s="57">
        <v>205.52941176470588</v>
      </c>
      <c r="EA238" s="57">
        <v>208.65</v>
      </c>
      <c r="EB238" s="57">
        <v>218.08928571428572</v>
      </c>
      <c r="EC238" s="57">
        <f>Tabla25[[#This Row],[ROS_1DU_COR_COD_ROS_TG_NEG]]-Tabla25[[#This Row],[ROS_1DU_COR_COD_ESC_TG_NEG]]</f>
        <v>-44.547619047619065</v>
      </c>
      <c r="ED238" s="57">
        <f>Tabla25[[#This Row],[ROS_1DU_COR_COD_ROS_TG_NEU]]-Tabla25[[#This Row],[ROS_1DU_COR_COD_ESC_TG_NEU]]</f>
        <v>-18.125</v>
      </c>
      <c r="EE238" s="57">
        <f>Tabla25[[#This Row],[ROS_1DU_COR_COD_ROS_TG_POS]]-Tabla25[[#This Row],[ROS_1DU_COR_COD_ESC_TG_POS]]</f>
        <v>-81.650000000000006</v>
      </c>
      <c r="EF238" s="57">
        <f>Tabla25[[#This Row],[ROS_1DU_COR_COD_ROS_TG_TOT]]-Tabla25[[#This Row],[ROS_1DU_COR_COD_ESC_TG_TOT]]</f>
        <v>-50.138107416879791</v>
      </c>
      <c r="EG238" s="57">
        <f>Tabla25[[#This Row],[ESC_1DU_COR_COD_ROS_TG_NEG]]-Tabla25[[#This Row],[ESC_1DU_COR_COD_ESC_TG_NEG]]</f>
        <v>-35.38095238095238</v>
      </c>
      <c r="EH238" s="57">
        <f>Tabla25[[#This Row],[ESC_1DU_COR_COD_ROS_TG_NEU]]-Tabla25[[#This Row],[ESC_1DU_COR_COD_ESC_TG_NEU]]</f>
        <v>21.583333333333343</v>
      </c>
      <c r="EI238" s="57">
        <f>Tabla25[[#This Row],[ESC_1DU_COR_COD_ROS_TG_POS]]-Tabla25[[#This Row],[ESC_1DU_COR_COD_ESC_TG_POS]]</f>
        <v>-68.571428571428584</v>
      </c>
      <c r="EJ238" s="57">
        <f>Tabla25[[#This Row],[ESC_1DU_COR_COD_ROS_TG_TOT]]-Tabla25[[#This Row],[ESC_1DU_COR_COD_ESC_TG_TOT]]</f>
        <v>-32.967647058823559</v>
      </c>
      <c r="EK238" s="57">
        <f>Tabla25[[#This Row],[PAS_1DU_COR_COD_ROS_TG_NEG]]-Tabla25[[#This Row],[PAS_1DU_COR_COD_ESC_TG_NEG]]</f>
        <v>16.148606811145498</v>
      </c>
      <c r="EL238" s="57">
        <f>Tabla25[[#This Row],[PAS_1DU_COR_COD_ROS_TG_NEU]]-Tabla25[[#This Row],[PAS_1DU_COR_COD_ESC_TG_NEU]]</f>
        <v>7.529411764705884</v>
      </c>
      <c r="EM238" s="57">
        <f>Tabla25[[#This Row],[PAS_1DU_COR_COD_ROS_TG_POS]]-Tabla25[[#This Row],[PAS_1DU_COR_COD_ESC_TG_POS]]</f>
        <v>-12.228947368421046</v>
      </c>
      <c r="EN238" s="57">
        <f>Tabla25[[#This Row],[PAS_1DU_COR_COD_ROS_TG_TOT]]-Tabla25[[#This Row],[PAS_1DU_COR_COD_ESC_TG_TOT]]</f>
        <v>2.5899595687331498</v>
      </c>
    </row>
    <row r="239" spans="1:144" x14ac:dyDescent="0.3">
      <c r="A239" s="2" t="s">
        <v>236</v>
      </c>
      <c r="B239" s="2">
        <v>60</v>
      </c>
      <c r="C239" s="2">
        <v>2</v>
      </c>
      <c r="D239" s="2">
        <v>73</v>
      </c>
      <c r="E239" s="19">
        <v>2.4210526315789473</v>
      </c>
      <c r="F239" s="19">
        <v>794.32258064516134</v>
      </c>
      <c r="G239" s="19">
        <v>2.0526315789473686</v>
      </c>
      <c r="H239" s="19">
        <v>837</v>
      </c>
      <c r="I239" s="19">
        <v>2</v>
      </c>
      <c r="J239" s="19">
        <v>939.9545454545455</v>
      </c>
      <c r="K239" s="19">
        <v>2.1551724137931036</v>
      </c>
      <c r="L239" s="19">
        <v>849.39473684210532</v>
      </c>
      <c r="M239" s="21">
        <v>2.763157894736842</v>
      </c>
      <c r="N239" s="21">
        <v>1057.3461538461538</v>
      </c>
      <c r="O239" s="21">
        <v>2.8421052631578947</v>
      </c>
      <c r="P239" s="21">
        <v>1172.4583333333333</v>
      </c>
      <c r="Q239" s="21">
        <v>2.9750000000000001</v>
      </c>
      <c r="R239" s="21">
        <v>1154.7407407407406</v>
      </c>
      <c r="S239" s="21">
        <v>2.8620689655172415</v>
      </c>
      <c r="T239" s="21">
        <v>1127.3766233766235</v>
      </c>
      <c r="U239" s="22">
        <v>1.5</v>
      </c>
      <c r="V239" s="22">
        <v>698.16666666666663</v>
      </c>
      <c r="W239" s="22">
        <v>2.1111111111111112</v>
      </c>
      <c r="X239" s="22">
        <v>1011</v>
      </c>
      <c r="Y239" s="22">
        <v>2.3333333333333335</v>
      </c>
      <c r="Z239" s="22">
        <v>978.5</v>
      </c>
      <c r="AA239" s="22">
        <v>1.9642857142857142</v>
      </c>
      <c r="AB239" s="22">
        <v>889.11764705882354</v>
      </c>
      <c r="AC239" s="24">
        <v>3.4</v>
      </c>
      <c r="AD239" s="24">
        <v>1219.7142857142858</v>
      </c>
      <c r="AE239" s="24">
        <v>2.8888888888888888</v>
      </c>
      <c r="AF239" s="24">
        <v>1514.4</v>
      </c>
      <c r="AG239" s="24">
        <v>1.4444444444444444</v>
      </c>
      <c r="AH239" s="24">
        <v>1027</v>
      </c>
      <c r="AI239" s="24">
        <v>2.6071428571428572</v>
      </c>
      <c r="AJ239" s="24">
        <v>1263.625</v>
      </c>
      <c r="AK239" s="26">
        <v>3.6666666666666665</v>
      </c>
      <c r="AL239" s="26">
        <v>1594.75</v>
      </c>
      <c r="AM239" s="26">
        <v>2.6666666666666665</v>
      </c>
      <c r="AN239" s="26">
        <v>1390.4</v>
      </c>
      <c r="AO239" s="26">
        <v>1.25</v>
      </c>
      <c r="AP239" s="26">
        <v>779.25</v>
      </c>
      <c r="AQ239" s="26">
        <v>2.4347826086956523</v>
      </c>
      <c r="AR239" s="26">
        <v>1265.2307692307693</v>
      </c>
      <c r="AS239" s="28">
        <v>2.8333333333333335</v>
      </c>
      <c r="AT239" s="28">
        <v>1333.25</v>
      </c>
      <c r="AU239" s="28">
        <v>3.8888888888888888</v>
      </c>
      <c r="AV239" s="28">
        <v>1091.6666666666667</v>
      </c>
      <c r="AW239" s="28">
        <v>3.5</v>
      </c>
      <c r="AX239" s="28">
        <v>1662.4</v>
      </c>
      <c r="AY239" s="28">
        <v>3.4782608695652173</v>
      </c>
      <c r="AZ239" s="28">
        <v>1303.8888888888889</v>
      </c>
      <c r="BA239" s="33">
        <f>Tabla25[[#This Row],[ROS_NUM_COR_COD_ROS_TG_NEG]]-Tabla25[[#This Row],[PAS_NUM_COR_COD_ROS_TG_NEG]]</f>
        <v>7.0175438596491446E-2</v>
      </c>
      <c r="BB239" s="33">
        <f>Tabla25[[#This Row],[ROS_DUR_COR_COD_ROS_TG_NEG]]-Tabla25[[#This Row],[PAS_DUR_COR_COD_ROS_TG_NEG]]</f>
        <v>275.90384615384619</v>
      </c>
      <c r="BC239" s="33">
        <f>Tabla25[[#This Row],[ROS_NUM_COR_COD_ROS_TG_NEU]]-Tabla25[[#This Row],[PAS_NUM_COR_COD_ROS_TG_NEU]]</f>
        <v>1.0467836257309941</v>
      </c>
      <c r="BD239" s="33">
        <f>Tabla25[[#This Row],[ROS_DUR_COR_COD_ROS_TG_NEU]]-Tabla25[[#This Row],[PAS_DUR_COR_COD_ROS_TG_NEU]]</f>
        <v>-80.791666666666515</v>
      </c>
      <c r="BE239" s="33">
        <f>Tabla25[[#This Row],[ROS_NUM_COR_COD_ROS_TG_POS]]-Tabla25[[#This Row],[PAS_NUM_COR_COD_ROS_TG_POS]]</f>
        <v>0.52499999999999991</v>
      </c>
      <c r="BF239" s="33">
        <f>Tabla25[[#This Row],[ROS_DUR_COR_COD_ROS_TG_POS]]-Tabla25[[#This Row],[PAS_DUR_COR_COD_ROS_TG_POS]]</f>
        <v>507.65925925925944</v>
      </c>
      <c r="BG239" s="33">
        <f>Tabla25[[#This Row],[ROS_NUM_COR_COD_ROS_TG_TOT]]-Tabla25[[#This Row],[PAS_NUM_COR_COD_ROS_TG_TOT]]</f>
        <v>0.61619190404797575</v>
      </c>
      <c r="BH239" s="33">
        <f>Tabla25[[#This Row],[ROS_DUR_COR_COD_ROS_TG_TOT]]-Tabla25[[#This Row],[PAS_DUR_COR_COD_ROS_TG_TOT]]</f>
        <v>176.51226551226546</v>
      </c>
      <c r="BI239" s="30">
        <f>Tabla25[[#This Row],[ROS_NUM_COR_COD_ESC_TG_NEG]]-Tabla25[[#This Row],[PAS_NUM_COR_COD_ESC_TG_NEG]]</f>
        <v>1.2456140350877192</v>
      </c>
      <c r="BJ239" s="30">
        <f>Tabla25[[#This Row],[ROS_DUR_COR_COD_ESC_TG_NEG]]-Tabla25[[#This Row],[PAS_DUR_COR_COD_ESC_TG_NEG]]</f>
        <v>800.42741935483866</v>
      </c>
      <c r="BK239" s="30">
        <f>Tabla25[[#This Row],[ROS_NUM_COR_COD_ESC_TG_NEU]]-Tabla25[[#This Row],[PAS_NUM_COR_COD_ESC_TG_NEU]]</f>
        <v>0.61403508771929793</v>
      </c>
      <c r="BL239" s="30">
        <f>Tabla25[[#This Row],[ROS_DUR_COR_COD_ESC_TG_NEU]]-Tabla25[[#This Row],[PAS_DUR_COR_COD_ESC_TG_NEU]]</f>
        <v>553.40000000000009</v>
      </c>
      <c r="BM239" s="30">
        <f>Tabla25[[#This Row],[ROS_NUM_COR_COD_ESC_TG_POS]]-Tabla25[[#This Row],[PAS_NUM_COR_COD_ESC_TG_POS]]</f>
        <v>-0.75</v>
      </c>
      <c r="BN239" s="30">
        <f>Tabla25[[#This Row],[ROS_DUR_COR_COD_ESC_TG_POS]]-Tabla25[[#This Row],[PAS_DUR_COR_COD_ESC_TG_POS]]</f>
        <v>-160.7045454545455</v>
      </c>
      <c r="BO239" s="30">
        <f>Tabla25[[#This Row],[ROS_NUM_COR_COD_ESC_TG_TOT]]-Tabla25[[#This Row],[PAS_NUM_COR_COD_ESC_TG_TOT]]</f>
        <v>0.27961019490254868</v>
      </c>
      <c r="BP239" s="30">
        <f>Tabla25[[#This Row],[ROS_DUR_COR_COD_ESC_TG_TOT]]-Tabla25[[#This Row],[PAS_DUR_COR_COD_ESC_TG_TOT]]</f>
        <v>415.83603238866397</v>
      </c>
      <c r="BQ239" s="36">
        <f>Tabla25[[#This Row],[PAS_NUM_COR_COD_ROS_TG_NEG]]-Tabla25[[#This Row],[ESC_NUM_COR_COD_ROS_TG_NEG]]</f>
        <v>-0.63684210526315788</v>
      </c>
      <c r="BR239" s="36">
        <f>Tabla25[[#This Row],[PAS_DUR_COR_COD_ROS_TG_NEG]]-Tabla25[[#This Row],[ESC_DUR_COR_COD_ROS_TG_NEG]]</f>
        <v>-162.36813186813197</v>
      </c>
      <c r="BS239" s="36">
        <f>Tabla25[[#This Row],[PAS_NUM_COR_COD_ROS_TG_NEU]]-Tabla25[[#This Row],[ESC_NUM_COR_COD_ROS_TG_NEU]]</f>
        <v>-4.6783625730994149E-2</v>
      </c>
      <c r="BT239" s="36">
        <f>Tabla25[[#This Row],[PAS_DUR_COR_COD_ROS_TG_NEU]]-Tabla25[[#This Row],[ESC_DUR_COR_COD_ROS_TG_NEU]]</f>
        <v>-341.94166666666683</v>
      </c>
      <c r="BU239" s="36">
        <f>Tabla25[[#This Row],[PAS_NUM_COR_COD_ROS_TG_POS]]-Tabla25[[#This Row],[ESC_NUM_COR_COD_ROS_TG_POS]]</f>
        <v>1.5305555555555557</v>
      </c>
      <c r="BV239" s="36">
        <f>Tabla25[[#This Row],[PAS_DUR_COR_COD_ROS_TG_POS]]-Tabla25[[#This Row],[ESC_DUR_COR_COD_ROS_TG_POS]]</f>
        <v>127.74074074074065</v>
      </c>
      <c r="BW239" s="36">
        <f>Tabla25[[#This Row],[PAS_NUM_COR_COD_ROS_TG_TOT]]-Tabla25[[#This Row],[ESC_NUM_COR_COD_ROS_TG_TOT]]</f>
        <v>0.25492610837438434</v>
      </c>
      <c r="BX239" s="36">
        <f>Tabla25[[#This Row],[PAS_DUR_COR_COD_ROS_TG_TOT]]-Tabla25[[#This Row],[ESC_DUR_COR_COD_ROS_TG_TOT]]</f>
        <v>-136.24837662337654</v>
      </c>
      <c r="BY239" s="39">
        <f>Tabla25[[#This Row],[PAS_NUM_COR_COD_ESC_TG_NEG]]-Tabla25[[#This Row],[ESC_NUM_COR_COD_ESC_TG_NEG]]</f>
        <v>0.92105263157894735</v>
      </c>
      <c r="BZ239" s="39">
        <f>Tabla25[[#This Row],[PAS_DUR_COR_COD_ESC_TG_NEG]]-Tabla25[[#This Row],[ESC_DUR_COR_COD_ESC_TG_NEG]]</f>
        <v>96.155913978494709</v>
      </c>
      <c r="CA239" s="39">
        <f>Tabla25[[#This Row],[PAS_NUM_COR_COD_ESC_TG_NEU]]-Tabla25[[#This Row],[ESC_NUM_COR_COD_ESC_TG_NEU]]</f>
        <v>-5.8479532163742576E-2</v>
      </c>
      <c r="CB239" s="39">
        <f>Tabla25[[#This Row],[PAS_DUR_COR_COD_ESC_TG_NEU]]-Tabla25[[#This Row],[ESC_DUR_COR_COD_ESC_TG_NEU]]</f>
        <v>-174</v>
      </c>
      <c r="CC239" s="39">
        <f>Tabla25[[#This Row],[PAS_NUM_COR_COD_ESC_TG_POS]]-Tabla25[[#This Row],[ESC_NUM_COR_COD_ESC_TG_POS]]</f>
        <v>-0.33333333333333348</v>
      </c>
      <c r="CD239" s="39">
        <f>Tabla25[[#This Row],[PAS_DUR_COR_COD_ESC_TG_POS]]-Tabla25[[#This Row],[ESC_DUR_COR_COD_ESC_TG_POS]]</f>
        <v>-38.545454545454504</v>
      </c>
      <c r="CE239" s="39">
        <f>Tabla25[[#This Row],[PAS_NUM_COR_COD_ESC_TG_TOT]]-Tabla25[[#This Row],[ESC_NUM_COR_COD_ESC_TG_TOT]]</f>
        <v>0.19088669950738946</v>
      </c>
      <c r="CF239" s="39">
        <f>Tabla25[[#This Row],[PAS_DUR_COR_COD_ESC_TG_TOT]]-Tabla25[[#This Row],[ESC_DUR_COR_COD_ESC_TG_TOT]]</f>
        <v>-39.722910216718219</v>
      </c>
      <c r="CG239" s="42">
        <f>Tabla25[[#This Row],[PAS_NUM_COR_COD_ROS_TG_NEG]]-Tabla25[[#This Row],[PAS_NUM_COR_COD_ESC_TG_NEG]]</f>
        <v>0.34210526315789469</v>
      </c>
      <c r="CH239" s="42">
        <f>Tabla25[[#This Row],[PAS_NUM_COR_COD_ROS_TG_NEU]]-Tabla25[[#This Row],[PAS_NUM_COR_COD_ESC_TG_NEU]]</f>
        <v>0.78947368421052611</v>
      </c>
      <c r="CI239" s="42">
        <f>Tabla25[[#This Row],[PAS_NUM_COR_COD_ROS_TG_POS]]-Tabla25[[#This Row],[PAS_NUM_COR_COD_ESC_TG_POS]]</f>
        <v>0.97500000000000009</v>
      </c>
      <c r="CJ239" s="42">
        <f>Tabla25[[#This Row],[PAS_NUM_COR_COD_ROS_TG_TOT]]-Tabla25[[#This Row],[PAS_NUM_COR_COD_ESC_TG_TOT]]</f>
        <v>0.7068965517241379</v>
      </c>
      <c r="CK239" s="42">
        <f>Tabla25[[#This Row],[PAS_DUR_COR_COD_ROS_TG_NEG]]-Tabla25[[#This Row],[PAS_DUR_COR_COD_ESC_TG_NEG]]</f>
        <v>263.02357320099247</v>
      </c>
      <c r="CL239" s="42">
        <f>Tabla25[[#This Row],[PAS_DUR_COR_COD_ROS_TG_NEU]]-Tabla25[[#This Row],[PAS_DUR_COR_COD_ESC_TG_NEU]]</f>
        <v>335.45833333333326</v>
      </c>
      <c r="CM239" s="42">
        <f>Tabla25[[#This Row],[PAS_DUR_COR_COD_ROS_TG_POS]]-Tabla25[[#This Row],[PAS_DUR_COR_COD_ESC_TG_POS]]</f>
        <v>214.78619528619515</v>
      </c>
      <c r="CN239" s="42">
        <f>Tabla25[[#This Row],[PAS_DUR_COR_COD_ROS_TG_TOT]]-Tabla25[[#This Row],[PAS_DUR_COR_COD_ESC_TG_TOT]]</f>
        <v>277.98188653451814</v>
      </c>
      <c r="CO239" s="44">
        <f>Tabla25[[#This Row],[ESC_NUM_COR_COD_ROS_TG_NEG]]-Tabla25[[#This Row],[ESC_NUM_COR_COD_ESC_TG_NEG]]</f>
        <v>1.9</v>
      </c>
      <c r="CP239" s="44">
        <f>Tabla25[[#This Row],[ESC_NUM_COR_COD_ROS_TG_NEU]]-Tabla25[[#This Row],[ESC_NUM_COR_COD_ESC_TG_NEU]]</f>
        <v>0.77777777777777768</v>
      </c>
      <c r="CQ239" s="44">
        <f>Tabla25[[#This Row],[ESC_NUM_COR_COD_ROS_TG_POS]]-Tabla25[[#This Row],[ESC_NUM_COR_COD_ESC_TG_POS]]</f>
        <v>-0.88888888888888906</v>
      </c>
      <c r="CR239" s="44">
        <f>Tabla25[[#This Row],[ESC_NUM_COR_COD_ROS_TG_TOT]]-Tabla25[[#This Row],[ESC_NUM_COR_COD_ESC_TG_TOT]]</f>
        <v>0.64285714285714302</v>
      </c>
      <c r="CS239" s="44">
        <f>Tabla25[[#This Row],[ESC_DUR_COR_COD_ROS_TG_NEG]]-Tabla25[[#This Row],[ESC_DUR_COR_COD_ESC_TG_NEG]]</f>
        <v>521.54761904761915</v>
      </c>
      <c r="CT239" s="44">
        <f>Tabla25[[#This Row],[ESC_DUR_COR_COD_ROS_TG_NEU]]-Tabla25[[#This Row],[ESC_DUR_COR_COD_ESC_TG_NEU]]</f>
        <v>503.40000000000009</v>
      </c>
      <c r="CU239" s="44">
        <f>Tabla25[[#This Row],[ESC_DUR_COR_COD_ROS_TG_POS]]-Tabla25[[#This Row],[ESC_DUR_COR_COD_ESC_TG_POS]]</f>
        <v>48.5</v>
      </c>
      <c r="CV239" s="44">
        <f>Tabla25[[#This Row],[ESC_DUR_COR_COD_ROS_TG_TOT]]-Tabla25[[#This Row],[ESC_DUR_COR_COD_ESC_TG_TOT]]</f>
        <v>374.50735294117646</v>
      </c>
      <c r="CW239" s="47">
        <f>Tabla25[[#This Row],[ROS_NUM_COR_COD_ROS_TG_NEG]]-Tabla25[[#This Row],[ROS_NUM_COR_COD_ESC_TG_NEG]]</f>
        <v>-0.83333333333333304</v>
      </c>
      <c r="CX239" s="47">
        <f>Tabla25[[#This Row],[ROS_NUM_COR_COD_ROS_TG_NEU]]-Tabla25[[#This Row],[ROS_NUM_COR_COD_ESC_TG_NEU]]</f>
        <v>1.2222222222222223</v>
      </c>
      <c r="CY239" s="47">
        <f>Tabla25[[#This Row],[ROS_NUM_COR_COD_ROS_TG_POS]]-Tabla25[[#This Row],[ROS_NUM_COR_COD_ESC_TG_POS]]</f>
        <v>2.25</v>
      </c>
      <c r="CZ239" s="47">
        <f>Tabla25[[#This Row],[ROS_NUM_COR_COD_ROS_TG_TOT]]-Tabla25[[#This Row],[ROS_NUM_COR_COD_ESC_TG_TOT]]</f>
        <v>1.043478260869565</v>
      </c>
      <c r="DA239" s="47">
        <f>Tabla25[[#This Row],[ROS_DUR_COR_COD_ROS_TG_NEG]]-Tabla25[[#This Row],[ROS_DUR_COR_COD_ESC_TG_NEG]]</f>
        <v>-261.5</v>
      </c>
      <c r="DB239" s="47">
        <f>Tabla25[[#This Row],[ROS_DUR_COR_COD_ROS_TG_NEU]]-Tabla25[[#This Row],[ROS_DUR_COR_COD_ESC_TG_NEU]]</f>
        <v>-298.73333333333335</v>
      </c>
      <c r="DC239" s="47">
        <f>Tabla25[[#This Row],[ROS_DUR_COR_COD_ROS_TG_POS]]-Tabla25[[#This Row],[ROS_DUR_COR_COD_ESC_TG_POS]]</f>
        <v>883.15000000000009</v>
      </c>
      <c r="DD239" s="47">
        <f>Tabla25[[#This Row],[ROS_DUR_COR_COD_ROS_TG_TOT]]-Tabla25[[#This Row],[ROS_DUR_COR_COD_ESC_TG_TOT]]</f>
        <v>38.658119658119631</v>
      </c>
      <c r="DE239" s="57">
        <v>313.5</v>
      </c>
      <c r="DF239" s="57">
        <v>238</v>
      </c>
      <c r="DG239" s="57">
        <v>336</v>
      </c>
      <c r="DH239" s="57">
        <v>282</v>
      </c>
      <c r="DI239" s="57">
        <v>276</v>
      </c>
      <c r="DJ239" s="57">
        <v>328.8</v>
      </c>
      <c r="DK239" s="57">
        <v>287.25</v>
      </c>
      <c r="DL239" s="57">
        <v>299.76923076923077</v>
      </c>
      <c r="DM239" s="57">
        <v>182.57142857142858</v>
      </c>
      <c r="DN239" s="57">
        <v>180.2</v>
      </c>
      <c r="DO239" s="57">
        <v>313.25</v>
      </c>
      <c r="DP239" s="57">
        <v>214.5</v>
      </c>
      <c r="DQ239" s="57">
        <v>289.5</v>
      </c>
      <c r="DR239" s="57">
        <v>186.2</v>
      </c>
      <c r="DS239" s="57">
        <v>224.83333333333334</v>
      </c>
      <c r="DT239" s="57">
        <v>236.29411764705881</v>
      </c>
      <c r="DU239" s="57">
        <v>289.42307692307691</v>
      </c>
      <c r="DV239" s="57">
        <v>237.04166666666666</v>
      </c>
      <c r="DW239" s="57">
        <v>257.03703703703701</v>
      </c>
      <c r="DX239" s="57">
        <v>261.74025974025972</v>
      </c>
      <c r="DY239" s="57">
        <v>256.70967741935482</v>
      </c>
      <c r="DZ239" s="57">
        <v>222.04347826086956</v>
      </c>
      <c r="EA239" s="57">
        <v>199.86363636363637</v>
      </c>
      <c r="EB239" s="57">
        <v>229.76315789473685</v>
      </c>
      <c r="EC239" s="57">
        <f>Tabla25[[#This Row],[ROS_1DU_COR_COD_ROS_TG_NEG]]-Tabla25[[#This Row],[ROS_1DU_COR_COD_ESC_TG_NEG]]</f>
        <v>37.5</v>
      </c>
      <c r="ED239" s="57">
        <f>Tabla25[[#This Row],[ROS_1DU_COR_COD_ROS_TG_NEU]]-Tabla25[[#This Row],[ROS_1DU_COR_COD_ESC_TG_NEU]]</f>
        <v>-90.800000000000011</v>
      </c>
      <c r="EE239" s="57">
        <f>Tabla25[[#This Row],[ROS_1DU_COR_COD_ROS_TG_POS]]-Tabla25[[#This Row],[ROS_1DU_COR_COD_ESC_TG_POS]]</f>
        <v>48.75</v>
      </c>
      <c r="EF239" s="57">
        <f>Tabla25[[#This Row],[ROS_1DU_COR_COD_ROS_TG_TOT]]-Tabla25[[#This Row],[ROS_1DU_COR_COD_ESC_TG_TOT]]</f>
        <v>-17.769230769230774</v>
      </c>
      <c r="EG239" s="57">
        <f>Tabla25[[#This Row],[ESC_1DU_COR_COD_ROS_TG_NEG]]-Tabla25[[#This Row],[ESC_1DU_COR_COD_ESC_TG_NEG]]</f>
        <v>-106.92857142857142</v>
      </c>
      <c r="EH239" s="57">
        <f>Tabla25[[#This Row],[ESC_1DU_COR_COD_ROS_TG_NEU]]-Tabla25[[#This Row],[ESC_1DU_COR_COD_ESC_TG_NEU]]</f>
        <v>-6</v>
      </c>
      <c r="EI239" s="57">
        <f>Tabla25[[#This Row],[ESC_1DU_COR_COD_ROS_TG_POS]]-Tabla25[[#This Row],[ESC_1DU_COR_COD_ESC_TG_POS]]</f>
        <v>88.416666666666657</v>
      </c>
      <c r="EJ239" s="57">
        <f>Tabla25[[#This Row],[ESC_1DU_COR_COD_ROS_TG_TOT]]-Tabla25[[#This Row],[ESC_1DU_COR_COD_ESC_TG_TOT]]</f>
        <v>-21.794117647058812</v>
      </c>
      <c r="EK239" s="57">
        <f>Tabla25[[#This Row],[PAS_1DU_COR_COD_ROS_TG_NEG]]-Tabla25[[#This Row],[PAS_1DU_COR_COD_ESC_TG_NEG]]</f>
        <v>32.713399503722087</v>
      </c>
      <c r="EL239" s="57">
        <f>Tabla25[[#This Row],[PAS_1DU_COR_COD_ROS_TG_NEU]]-Tabla25[[#This Row],[PAS_1DU_COR_COD_ESC_TG_NEU]]</f>
        <v>14.998188405797094</v>
      </c>
      <c r="EM239" s="57">
        <f>Tabla25[[#This Row],[PAS_1DU_COR_COD_ROS_TG_POS]]-Tabla25[[#This Row],[PAS_1DU_COR_COD_ESC_TG_POS]]</f>
        <v>57.173400673400636</v>
      </c>
      <c r="EN239" s="57">
        <f>Tabla25[[#This Row],[PAS_1DU_COR_COD_ROS_TG_TOT]]-Tabla25[[#This Row],[PAS_1DU_COR_COD_ESC_TG_TOT]]</f>
        <v>31.977101845522867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EC50-8831-4C00-8FF4-36FC4DCFCD70}">
  <dimension ref="A1:AO210"/>
  <sheetViews>
    <sheetView tabSelected="1" zoomScale="70" zoomScaleNormal="70" workbookViewId="0">
      <selection activeCell="H16" sqref="H16"/>
    </sheetView>
  </sheetViews>
  <sheetFormatPr baseColWidth="10" defaultRowHeight="14.4" x14ac:dyDescent="0.3"/>
  <cols>
    <col min="1" max="1" width="9" bestFit="1" customWidth="1"/>
    <col min="2" max="2" width="8.21875" bestFit="1" customWidth="1"/>
    <col min="3" max="3" width="5.5546875" bestFit="1" customWidth="1"/>
    <col min="4" max="4" width="5.77734375" bestFit="1" customWidth="1"/>
    <col min="5" max="6" width="20.77734375" bestFit="1" customWidth="1"/>
    <col min="7" max="7" width="20.5546875" bestFit="1" customWidth="1"/>
    <col min="8" max="8" width="20.44140625" bestFit="1" customWidth="1"/>
    <col min="9" max="10" width="20" bestFit="1" customWidth="1"/>
    <col min="11" max="11" width="19.77734375" bestFit="1" customWidth="1"/>
    <col min="12" max="12" width="19.6640625" bestFit="1" customWidth="1"/>
    <col min="13" max="13" width="20.44140625" bestFit="1" customWidth="1"/>
    <col min="14" max="14" width="20.5546875" bestFit="1" customWidth="1"/>
    <col min="15" max="15" width="20.33203125" bestFit="1" customWidth="1"/>
    <col min="16" max="16" width="20.21875" bestFit="1" customWidth="1"/>
    <col min="17" max="17" width="19.6640625" bestFit="1" customWidth="1"/>
    <col min="18" max="18" width="19.77734375" bestFit="1" customWidth="1"/>
    <col min="19" max="19" width="19.5546875" bestFit="1" customWidth="1"/>
    <col min="20" max="20" width="19.44140625" bestFit="1" customWidth="1"/>
    <col min="21" max="22" width="20.88671875" bestFit="1" customWidth="1"/>
    <col min="23" max="23" width="20.77734375" bestFit="1" customWidth="1"/>
    <col min="24" max="24" width="20.5546875" bestFit="1" customWidth="1"/>
    <col min="25" max="26" width="20.109375" bestFit="1" customWidth="1"/>
    <col min="27" max="27" width="20" bestFit="1" customWidth="1"/>
    <col min="28" max="28" width="19.77734375" bestFit="1" customWidth="1"/>
    <col min="29" max="41" width="11.5546875" style="66"/>
  </cols>
  <sheetData>
    <row r="1" spans="1:41" s="10" customFormat="1" x14ac:dyDescent="0.3">
      <c r="A1" s="10" t="s">
        <v>238</v>
      </c>
      <c r="B1" s="5" t="s">
        <v>246</v>
      </c>
      <c r="C1" s="5" t="s">
        <v>247</v>
      </c>
      <c r="D1" s="5" t="s">
        <v>248</v>
      </c>
      <c r="E1" s="10" t="s">
        <v>603</v>
      </c>
      <c r="F1" s="10" t="s">
        <v>604</v>
      </c>
      <c r="G1" s="10" t="s">
        <v>605</v>
      </c>
      <c r="H1" s="10" t="s">
        <v>606</v>
      </c>
      <c r="I1" s="10" t="s">
        <v>607</v>
      </c>
      <c r="J1" s="10" t="s">
        <v>608</v>
      </c>
      <c r="K1" s="10" t="s">
        <v>609</v>
      </c>
      <c r="L1" s="10" t="s">
        <v>610</v>
      </c>
      <c r="M1" s="10" t="s">
        <v>611</v>
      </c>
      <c r="N1" s="10" t="s">
        <v>612</v>
      </c>
      <c r="O1" s="10" t="s">
        <v>613</v>
      </c>
      <c r="P1" s="10" t="s">
        <v>614</v>
      </c>
      <c r="Q1" s="10" t="s">
        <v>615</v>
      </c>
      <c r="R1" s="10" t="s">
        <v>616</v>
      </c>
      <c r="S1" s="10" t="s">
        <v>617</v>
      </c>
      <c r="T1" s="10" t="s">
        <v>618</v>
      </c>
      <c r="U1" s="10" t="s">
        <v>619</v>
      </c>
      <c r="V1" s="10" t="s">
        <v>620</v>
      </c>
      <c r="W1" s="10" t="s">
        <v>621</v>
      </c>
      <c r="X1" s="10" t="s">
        <v>622</v>
      </c>
      <c r="Y1" s="10" t="s">
        <v>623</v>
      </c>
      <c r="Z1" s="10" t="s">
        <v>624</v>
      </c>
      <c r="AA1" s="10" t="s">
        <v>625</v>
      </c>
      <c r="AB1" s="10" t="s">
        <v>626</v>
      </c>
      <c r="AC1" s="63" t="s">
        <v>667</v>
      </c>
      <c r="AD1" s="63" t="s">
        <v>668</v>
      </c>
      <c r="AE1" s="63" t="s">
        <v>669</v>
      </c>
      <c r="AF1" s="63" t="s">
        <v>670</v>
      </c>
      <c r="AG1" s="63" t="s">
        <v>671</v>
      </c>
      <c r="AH1" s="63" t="s">
        <v>672</v>
      </c>
      <c r="AI1" s="63" t="s">
        <v>673</v>
      </c>
      <c r="AJ1" s="63" t="s">
        <v>674</v>
      </c>
      <c r="AK1" s="63" t="s">
        <v>675</v>
      </c>
      <c r="AL1" s="63" t="s">
        <v>676</v>
      </c>
      <c r="AM1" s="63" t="s">
        <v>677</v>
      </c>
      <c r="AN1" s="63" t="s">
        <v>678</v>
      </c>
      <c r="AO1" s="65"/>
    </row>
    <row r="2" spans="1:41" x14ac:dyDescent="0.3">
      <c r="A2" s="2" t="s">
        <v>0</v>
      </c>
      <c r="B2" s="2">
        <v>20</v>
      </c>
      <c r="C2" s="2">
        <v>1</v>
      </c>
      <c r="D2" s="2">
        <v>27</v>
      </c>
      <c r="E2">
        <v>0.30000000000000027</v>
      </c>
      <c r="F2">
        <v>-0.85000000000000009</v>
      </c>
      <c r="G2">
        <v>-1.35</v>
      </c>
      <c r="H2">
        <v>-0.6333333333333333</v>
      </c>
      <c r="I2">
        <v>-71.666666666666629</v>
      </c>
      <c r="J2">
        <v>-183.12820512820531</v>
      </c>
      <c r="K2">
        <v>-69.273504273504386</v>
      </c>
      <c r="L2">
        <v>-131.82496782496787</v>
      </c>
      <c r="M2">
        <v>0.70000000000000018</v>
      </c>
      <c r="N2">
        <v>0</v>
      </c>
      <c r="O2">
        <v>-1.5</v>
      </c>
      <c r="P2">
        <v>-0.27586206896551735</v>
      </c>
      <c r="Q2">
        <v>194.125</v>
      </c>
      <c r="R2">
        <v>97</v>
      </c>
      <c r="S2">
        <v>-306.22857142857129</v>
      </c>
      <c r="T2">
        <v>22.60714285714289</v>
      </c>
      <c r="U2">
        <v>2.375</v>
      </c>
      <c r="V2">
        <v>-1.2222222222222219</v>
      </c>
      <c r="W2">
        <v>2.5999999999999996</v>
      </c>
      <c r="X2">
        <v>1.2592592592592591</v>
      </c>
      <c r="Y2">
        <v>493.04166666666669</v>
      </c>
      <c r="Z2">
        <v>-414.03571428571433</v>
      </c>
      <c r="AA2">
        <v>556.8555555555555</v>
      </c>
      <c r="AB2">
        <v>210.86260869565217</v>
      </c>
      <c r="AC2" s="64">
        <v>20.625</v>
      </c>
      <c r="AD2" s="64">
        <v>1.1607142857142776</v>
      </c>
      <c r="AE2" s="64">
        <v>31.47777777777776</v>
      </c>
      <c r="AF2" s="64">
        <v>16.104347826086979</v>
      </c>
      <c r="AG2" s="64">
        <v>19.5</v>
      </c>
      <c r="AH2" s="64">
        <v>80.357142857142833</v>
      </c>
      <c r="AI2" s="64">
        <v>95.828571428571394</v>
      </c>
      <c r="AJ2" s="64">
        <v>60.145238095238085</v>
      </c>
      <c r="AK2" s="64">
        <v>-27.928571428571416</v>
      </c>
      <c r="AL2" s="64">
        <v>-16.097435897435901</v>
      </c>
      <c r="AM2" s="64">
        <v>32.41025641025638</v>
      </c>
      <c r="AN2" s="64">
        <v>-9.0662805662805397</v>
      </c>
    </row>
    <row r="3" spans="1:41" x14ac:dyDescent="0.3">
      <c r="A3" s="2" t="s">
        <v>1</v>
      </c>
      <c r="B3" s="2">
        <v>20</v>
      </c>
      <c r="C3" s="2">
        <v>1</v>
      </c>
      <c r="D3" s="2">
        <v>22</v>
      </c>
      <c r="E3">
        <v>2.3157894736842106</v>
      </c>
      <c r="F3">
        <v>1.65</v>
      </c>
      <c r="G3">
        <v>0.84210526315789513</v>
      </c>
      <c r="H3">
        <v>1.603448275862069</v>
      </c>
      <c r="I3">
        <v>560.81286549707613</v>
      </c>
      <c r="J3">
        <v>467.91315789473697</v>
      </c>
      <c r="K3">
        <v>133.70175438596493</v>
      </c>
      <c r="L3">
        <v>388.86238244514095</v>
      </c>
      <c r="M3">
        <v>-3.4</v>
      </c>
      <c r="N3">
        <v>-4.1999999999999993</v>
      </c>
      <c r="O3">
        <v>-2.1999999999999997</v>
      </c>
      <c r="P3">
        <v>-3.2666666666666666</v>
      </c>
      <c r="Q3">
        <v>-849.25</v>
      </c>
      <c r="R3">
        <v>-400.56666666666672</v>
      </c>
      <c r="S3">
        <v>-576.65555555555568</v>
      </c>
      <c r="T3">
        <v>-623.65229885057477</v>
      </c>
      <c r="U3">
        <v>3.3333333333333335</v>
      </c>
      <c r="V3">
        <v>6.7777777777777777</v>
      </c>
      <c r="W3">
        <v>3.5</v>
      </c>
      <c r="X3">
        <v>4.5</v>
      </c>
      <c r="Y3">
        <v>740.31944444444434</v>
      </c>
      <c r="Z3">
        <v>1628.5833333333333</v>
      </c>
      <c r="AA3">
        <v>655.94285714285706</v>
      </c>
      <c r="AB3">
        <v>962.93045112781954</v>
      </c>
      <c r="AC3" s="64">
        <v>-52.833333333333343</v>
      </c>
      <c r="AD3" s="64">
        <v>69.222222222222229</v>
      </c>
      <c r="AE3" s="64">
        <v>-2.2857142857142776</v>
      </c>
      <c r="AF3" s="64">
        <v>-4.0093984962406068</v>
      </c>
      <c r="AG3" s="64">
        <v>-131.22500000000002</v>
      </c>
      <c r="AH3" s="64">
        <v>32.26666666666668</v>
      </c>
      <c r="AI3" s="64">
        <v>22.566666666666634</v>
      </c>
      <c r="AJ3" s="64">
        <v>-26.918103448275872</v>
      </c>
      <c r="AK3" s="64">
        <v>14.950292397660803</v>
      </c>
      <c r="AL3" s="64">
        <v>46.228947368421018</v>
      </c>
      <c r="AM3" s="64">
        <v>-5.6286549707602376</v>
      </c>
      <c r="AN3" s="64">
        <v>19.009404388714756</v>
      </c>
    </row>
    <row r="4" spans="1:41" x14ac:dyDescent="0.3">
      <c r="A4" s="2" t="s">
        <v>2</v>
      </c>
      <c r="B4" s="2">
        <v>20</v>
      </c>
      <c r="C4" s="2">
        <v>1</v>
      </c>
      <c r="D4" s="2">
        <v>26</v>
      </c>
      <c r="E4">
        <v>2.4000000000000004</v>
      </c>
      <c r="F4">
        <v>1.5499999999999998</v>
      </c>
      <c r="G4">
        <v>1.7500000000000004</v>
      </c>
      <c r="H4">
        <v>1.9000000000000004</v>
      </c>
      <c r="I4">
        <v>366.03333333333342</v>
      </c>
      <c r="J4">
        <v>298.91315789473697</v>
      </c>
      <c r="K4">
        <v>275.48888888888894</v>
      </c>
      <c r="L4">
        <v>316.50663129973486</v>
      </c>
      <c r="M4">
        <v>-2.6</v>
      </c>
      <c r="N4">
        <v>-2.9000000000000004</v>
      </c>
      <c r="O4">
        <v>-1.2999999999999998</v>
      </c>
      <c r="P4">
        <v>-2.2666666666666662</v>
      </c>
      <c r="Q4">
        <v>-330.38571428571424</v>
      </c>
      <c r="R4">
        <v>-505.91428571428571</v>
      </c>
      <c r="S4">
        <v>-303.44444444444457</v>
      </c>
      <c r="T4">
        <v>-378.44527736131931</v>
      </c>
      <c r="U4">
        <v>2.4</v>
      </c>
      <c r="V4">
        <v>0.30000000000000027</v>
      </c>
      <c r="W4">
        <v>2.8</v>
      </c>
      <c r="X4">
        <v>1.833333333333333</v>
      </c>
      <c r="Y4">
        <v>519.43055555555566</v>
      </c>
      <c r="Z4">
        <v>110.71428571428578</v>
      </c>
      <c r="AA4">
        <v>524.2777777777776</v>
      </c>
      <c r="AB4">
        <v>389.32380952380959</v>
      </c>
      <c r="AC4" s="64">
        <v>5.6388888888889142</v>
      </c>
      <c r="AD4" s="64">
        <v>-12.428571428571445</v>
      </c>
      <c r="AE4" s="64">
        <v>-1</v>
      </c>
      <c r="AF4" s="64">
        <v>-1.9847619047619105</v>
      </c>
      <c r="AG4" s="64">
        <v>3.75714285714281</v>
      </c>
      <c r="AH4" s="64">
        <v>66.885714285714272</v>
      </c>
      <c r="AI4" s="64">
        <v>-62.666666666666657</v>
      </c>
      <c r="AJ4" s="64">
        <v>0.78560719640179855</v>
      </c>
      <c r="AK4" s="64">
        <v>-18.366666666666646</v>
      </c>
      <c r="AL4" s="64">
        <v>-20.589473684210532</v>
      </c>
      <c r="AM4" s="64">
        <v>-9.5222222222222115</v>
      </c>
      <c r="AN4" s="64">
        <v>-17.498010610079575</v>
      </c>
    </row>
    <row r="5" spans="1:41" x14ac:dyDescent="0.3">
      <c r="A5" s="2" t="s">
        <v>3</v>
      </c>
      <c r="B5" s="2">
        <v>20</v>
      </c>
      <c r="C5" s="2">
        <v>1</v>
      </c>
      <c r="D5" s="2">
        <v>20</v>
      </c>
      <c r="E5">
        <v>0.45000000000000018</v>
      </c>
      <c r="F5">
        <v>1.1499999999999999</v>
      </c>
      <c r="G5">
        <v>2.3000000000000003</v>
      </c>
      <c r="H5">
        <v>1.2999999999999998</v>
      </c>
      <c r="I5">
        <v>349.26625386996898</v>
      </c>
      <c r="J5">
        <v>234.25657894736833</v>
      </c>
      <c r="K5">
        <v>584.30952380952385</v>
      </c>
      <c r="L5">
        <v>384.44595616024185</v>
      </c>
      <c r="M5">
        <v>-2</v>
      </c>
      <c r="N5">
        <v>-1.6</v>
      </c>
      <c r="O5">
        <v>-4.9000000000000004</v>
      </c>
      <c r="P5">
        <v>-2.8620689655172415</v>
      </c>
      <c r="Q5">
        <v>-592.50793650793651</v>
      </c>
      <c r="R5">
        <v>-653.69999999999993</v>
      </c>
      <c r="S5">
        <v>-1525.1</v>
      </c>
      <c r="T5">
        <v>-922.37356321839081</v>
      </c>
      <c r="U5">
        <v>2.8888888888888884</v>
      </c>
      <c r="V5">
        <v>3.8888888888888888</v>
      </c>
      <c r="W5">
        <v>2.25</v>
      </c>
      <c r="X5">
        <v>3.0384615384615383</v>
      </c>
      <c r="Y5">
        <v>794.25</v>
      </c>
      <c r="Z5">
        <v>956.13888888888891</v>
      </c>
      <c r="AA5">
        <v>522.60714285714289</v>
      </c>
      <c r="AB5">
        <v>762.72347826086968</v>
      </c>
      <c r="AC5" s="64">
        <v>-31.75</v>
      </c>
      <c r="AD5" s="64">
        <v>-37</v>
      </c>
      <c r="AE5" s="64">
        <v>16.517857142857167</v>
      </c>
      <c r="AF5" s="64">
        <v>-19.017391304347825</v>
      </c>
      <c r="AG5" s="64">
        <v>-56.634920634920604</v>
      </c>
      <c r="AH5" s="64">
        <v>3.9000000000000341</v>
      </c>
      <c r="AI5" s="64">
        <v>-19.428571428571445</v>
      </c>
      <c r="AJ5" s="64">
        <v>-20.524425287356337</v>
      </c>
      <c r="AK5" s="64">
        <v>36.396284829721367</v>
      </c>
      <c r="AL5" s="64">
        <v>48.657894736842081</v>
      </c>
      <c r="AM5" s="64">
        <v>-7.9444444444444571</v>
      </c>
      <c r="AN5" s="64">
        <v>26.040438397581227</v>
      </c>
    </row>
    <row r="6" spans="1:41" x14ac:dyDescent="0.3">
      <c r="A6" s="2" t="s">
        <v>4</v>
      </c>
      <c r="B6" s="2">
        <v>20</v>
      </c>
      <c r="C6" s="2">
        <v>1</v>
      </c>
      <c r="D6" s="2">
        <v>22</v>
      </c>
      <c r="E6">
        <v>0.14999999999999991</v>
      </c>
      <c r="F6">
        <v>5.0000000000000266E-2</v>
      </c>
      <c r="G6">
        <v>-4.9999999999999822E-2</v>
      </c>
      <c r="H6">
        <v>4.9999999999999822E-2</v>
      </c>
      <c r="I6">
        <v>-130.22727272727275</v>
      </c>
      <c r="J6">
        <v>-209.38181818181806</v>
      </c>
      <c r="K6">
        <v>270.73636363636365</v>
      </c>
      <c r="L6">
        <v>-18.714717741935374</v>
      </c>
      <c r="M6">
        <v>-4.0999999999999996</v>
      </c>
      <c r="N6">
        <v>-5</v>
      </c>
      <c r="O6">
        <v>-2.9999999999999996</v>
      </c>
      <c r="P6">
        <v>-4.0333333333333332</v>
      </c>
      <c r="Q6">
        <v>-1016.8</v>
      </c>
      <c r="R6">
        <v>-1412.75</v>
      </c>
      <c r="S6">
        <v>-651.79999999999995</v>
      </c>
      <c r="T6">
        <v>-1002.4666666666668</v>
      </c>
      <c r="U6">
        <v>4.8888888888888893</v>
      </c>
      <c r="V6">
        <v>5.5</v>
      </c>
      <c r="W6">
        <v>4.9000000000000004</v>
      </c>
      <c r="X6">
        <v>5.1034482758620685</v>
      </c>
      <c r="Y6">
        <v>1491.9555555555557</v>
      </c>
      <c r="Z6">
        <v>1750.9</v>
      </c>
      <c r="AA6">
        <v>1515.2</v>
      </c>
      <c r="AB6">
        <v>1584.3126436781611</v>
      </c>
      <c r="AC6" s="64">
        <v>-27.155555555555566</v>
      </c>
      <c r="AD6" s="64">
        <v>-19.899999999999977</v>
      </c>
      <c r="AE6" s="64">
        <v>6.8999999999999773</v>
      </c>
      <c r="AF6" s="64">
        <v>-17.859770114942535</v>
      </c>
      <c r="AG6" s="64">
        <v>-68.399999999999977</v>
      </c>
      <c r="AH6" s="64">
        <v>-23.5</v>
      </c>
      <c r="AI6" s="64">
        <v>-47.333333333333314</v>
      </c>
      <c r="AJ6" s="64">
        <v>-48.46666666666664</v>
      </c>
      <c r="AK6" s="64">
        <v>70.199999999999989</v>
      </c>
      <c r="AL6" s="64">
        <v>-112.20909090909092</v>
      </c>
      <c r="AM6" s="64">
        <v>82.918181818181836</v>
      </c>
      <c r="AN6" s="64">
        <v>14.048387096774206</v>
      </c>
    </row>
    <row r="7" spans="1:41" x14ac:dyDescent="0.3">
      <c r="A7" s="2" t="s">
        <v>5</v>
      </c>
      <c r="B7" s="2">
        <v>20</v>
      </c>
      <c r="C7" s="2">
        <v>1</v>
      </c>
      <c r="D7" s="2">
        <v>26</v>
      </c>
      <c r="E7">
        <v>0.15000000000000036</v>
      </c>
      <c r="F7">
        <v>-0.80000000000000027</v>
      </c>
      <c r="G7">
        <v>1.1999999999999997</v>
      </c>
      <c r="H7">
        <v>0.18333333333333313</v>
      </c>
      <c r="I7">
        <v>42.421052631578959</v>
      </c>
      <c r="J7">
        <v>-130.36928104575156</v>
      </c>
      <c r="K7">
        <v>135.64583333333337</v>
      </c>
      <c r="L7">
        <v>14.107617051013335</v>
      </c>
      <c r="M7">
        <v>-2.5555555555555554</v>
      </c>
      <c r="N7">
        <v>-1.9</v>
      </c>
      <c r="O7">
        <v>-2.7</v>
      </c>
      <c r="P7">
        <v>-2.3793103448275863</v>
      </c>
      <c r="Q7">
        <v>-640.125</v>
      </c>
      <c r="R7">
        <v>-68.100000000000023</v>
      </c>
      <c r="S7">
        <v>-738.12698412698421</v>
      </c>
      <c r="T7">
        <v>-495.85403050108931</v>
      </c>
      <c r="U7">
        <v>-0.22222222222222221</v>
      </c>
      <c r="V7">
        <v>9.9999999999999978E-2</v>
      </c>
      <c r="W7">
        <v>-0.55555555555555558</v>
      </c>
      <c r="X7">
        <v>-0.21428571428571427</v>
      </c>
      <c r="Y7">
        <v>49.833333333333343</v>
      </c>
      <c r="Z7">
        <v>117.5</v>
      </c>
      <c r="AA7">
        <v>-313.5</v>
      </c>
      <c r="AB7">
        <v>26.678571428571416</v>
      </c>
      <c r="AC7" s="64">
        <v>85.166666666666671</v>
      </c>
      <c r="AD7" s="64">
        <v>77.5</v>
      </c>
      <c r="AE7" s="64">
        <v>-148.5</v>
      </c>
      <c r="AF7" s="64">
        <v>68.964285714285708</v>
      </c>
      <c r="AG7" s="64">
        <v>-31.925000000000011</v>
      </c>
      <c r="AH7" s="64">
        <v>10.699999999999989</v>
      </c>
      <c r="AI7" s="64">
        <v>-38.460317460317469</v>
      </c>
      <c r="AJ7" s="64">
        <v>-26.23965141612203</v>
      </c>
      <c r="AK7" s="64">
        <v>-12.473684210526329</v>
      </c>
      <c r="AL7" s="64">
        <v>-6.4019607843137294</v>
      </c>
      <c r="AM7" s="64">
        <v>-45.166666666666657</v>
      </c>
      <c r="AN7" s="64">
        <v>-21.112159329140439</v>
      </c>
    </row>
    <row r="8" spans="1:41" x14ac:dyDescent="0.3">
      <c r="A8" s="2" t="s">
        <v>6</v>
      </c>
      <c r="B8" s="2">
        <v>20</v>
      </c>
      <c r="C8" s="2">
        <v>1</v>
      </c>
      <c r="D8" s="2">
        <v>22</v>
      </c>
      <c r="E8">
        <v>1.7000000000000002</v>
      </c>
      <c r="F8">
        <v>0.55000000000000027</v>
      </c>
      <c r="G8">
        <v>1.7999999999999998</v>
      </c>
      <c r="H8">
        <v>1.35</v>
      </c>
      <c r="I8">
        <v>626.88235294117646</v>
      </c>
      <c r="J8">
        <v>49.371323529411711</v>
      </c>
      <c r="K8">
        <v>545.54736842105274</v>
      </c>
      <c r="L8">
        <v>406.96029874213855</v>
      </c>
      <c r="M8">
        <v>-1.7999999999999998</v>
      </c>
      <c r="N8">
        <v>0.29999999999999982</v>
      </c>
      <c r="O8">
        <v>-4.0999999999999996</v>
      </c>
      <c r="P8">
        <v>-1.8666666666666671</v>
      </c>
      <c r="Q8">
        <v>-177.43333333333328</v>
      </c>
      <c r="R8">
        <v>41.555555555555543</v>
      </c>
      <c r="S8">
        <v>-824.90000000000009</v>
      </c>
      <c r="T8">
        <v>-297.82266009852219</v>
      </c>
      <c r="U8">
        <v>2.8888888888888893</v>
      </c>
      <c r="V8">
        <v>1.9000000000000004</v>
      </c>
      <c r="W8">
        <v>0.40000000000000036</v>
      </c>
      <c r="X8">
        <v>1.6896551724137931</v>
      </c>
      <c r="Y8">
        <v>822.90277777777783</v>
      </c>
      <c r="Z8">
        <v>461.77777777777771</v>
      </c>
      <c r="AA8">
        <v>-309.63492063492072</v>
      </c>
      <c r="AB8">
        <v>344.61574074074076</v>
      </c>
      <c r="AC8" s="64">
        <v>104.29166666666669</v>
      </c>
      <c r="AD8" s="64">
        <v>-28.444444444444457</v>
      </c>
      <c r="AE8" s="64">
        <v>54.523809523809547</v>
      </c>
      <c r="AF8" s="64">
        <v>42.018518518518505</v>
      </c>
      <c r="AG8" s="64">
        <v>62.766666666666652</v>
      </c>
      <c r="AH8" s="64">
        <v>-3.2222222222222285</v>
      </c>
      <c r="AI8" s="64">
        <v>17.966666666666697</v>
      </c>
      <c r="AJ8" s="64">
        <v>25.860426929392446</v>
      </c>
      <c r="AK8" s="64">
        <v>34.470588235294116</v>
      </c>
      <c r="AL8" s="64">
        <v>-79.327205882352928</v>
      </c>
      <c r="AM8" s="64">
        <v>35.382456140350882</v>
      </c>
      <c r="AN8" s="64">
        <v>-3.3168238993710588</v>
      </c>
    </row>
    <row r="9" spans="1:41" x14ac:dyDescent="0.3">
      <c r="A9" s="2" t="s">
        <v>7</v>
      </c>
      <c r="B9" s="2">
        <v>20</v>
      </c>
      <c r="C9" s="2">
        <v>1</v>
      </c>
      <c r="D9" s="2">
        <v>25</v>
      </c>
      <c r="E9">
        <v>-0.5</v>
      </c>
      <c r="F9">
        <v>-0.45000000000000018</v>
      </c>
      <c r="G9">
        <v>-1.0555555555555558</v>
      </c>
      <c r="H9">
        <v>-0.6551724137931032</v>
      </c>
      <c r="I9">
        <v>-73.791666666666742</v>
      </c>
      <c r="J9">
        <v>-90.166666666666515</v>
      </c>
      <c r="K9">
        <v>-253.23921568627452</v>
      </c>
      <c r="L9">
        <v>-136.21139776665404</v>
      </c>
      <c r="M9">
        <v>0</v>
      </c>
      <c r="N9">
        <v>-1.7142857142857144</v>
      </c>
      <c r="O9">
        <v>-0.20000000000000018</v>
      </c>
      <c r="P9">
        <v>-0.56000000000000005</v>
      </c>
      <c r="Q9">
        <v>104.38095238095229</v>
      </c>
      <c r="R9">
        <v>164.66666666666674</v>
      </c>
      <c r="S9">
        <v>-60.222222222222285</v>
      </c>
      <c r="T9">
        <v>-10.464646464646421</v>
      </c>
      <c r="U9">
        <v>1.25</v>
      </c>
      <c r="V9">
        <v>2.625</v>
      </c>
      <c r="W9">
        <v>1.875</v>
      </c>
      <c r="X9">
        <v>1.9166666666666665</v>
      </c>
      <c r="Y9">
        <v>481.75</v>
      </c>
      <c r="Z9">
        <v>688.79166666666663</v>
      </c>
      <c r="AA9">
        <v>638.41666666666663</v>
      </c>
      <c r="AB9">
        <v>595.41666666666674</v>
      </c>
      <c r="AC9" s="64">
        <v>50.625</v>
      </c>
      <c r="AD9" s="64">
        <v>-9.375</v>
      </c>
      <c r="AE9" s="64">
        <v>119.75</v>
      </c>
      <c r="AF9" s="64">
        <v>52.26666666666668</v>
      </c>
      <c r="AG9" s="64">
        <v>-53.690476190476204</v>
      </c>
      <c r="AH9" s="64">
        <v>34.833333333333314</v>
      </c>
      <c r="AI9" s="64">
        <v>-23.333333333333314</v>
      </c>
      <c r="AJ9" s="64">
        <v>-26.21212121212119</v>
      </c>
      <c r="AK9" s="64">
        <v>-19.430555555555543</v>
      </c>
      <c r="AL9" s="64">
        <v>42.888888888888914</v>
      </c>
      <c r="AM9" s="64">
        <v>9.8313725490195907</v>
      </c>
      <c r="AN9" s="64">
        <v>12.030804774740091</v>
      </c>
    </row>
    <row r="10" spans="1:41" x14ac:dyDescent="0.3">
      <c r="A10" s="2" t="s">
        <v>8</v>
      </c>
      <c r="B10" s="2">
        <v>20</v>
      </c>
      <c r="C10" s="2">
        <v>1</v>
      </c>
      <c r="D10" s="2">
        <v>23</v>
      </c>
      <c r="E10">
        <v>-0.39999999999999947</v>
      </c>
      <c r="F10">
        <v>1.0499999999999998</v>
      </c>
      <c r="G10">
        <v>0.5</v>
      </c>
      <c r="H10">
        <v>0.38333333333333286</v>
      </c>
      <c r="I10">
        <v>-319.83625730994152</v>
      </c>
      <c r="J10">
        <v>139.11403508771946</v>
      </c>
      <c r="K10">
        <v>-109.45000000000005</v>
      </c>
      <c r="L10">
        <v>-95.232373386295876</v>
      </c>
      <c r="M10">
        <v>-1.6999999999999997</v>
      </c>
      <c r="N10">
        <v>-2.9000000000000004</v>
      </c>
      <c r="O10">
        <v>-3.5999999999999996</v>
      </c>
      <c r="P10">
        <v>-2.7333333333333334</v>
      </c>
      <c r="Q10">
        <v>-690.66666666666663</v>
      </c>
      <c r="R10">
        <v>-1059.2916666666665</v>
      </c>
      <c r="S10">
        <v>-613.70000000000005</v>
      </c>
      <c r="T10">
        <v>-785.77333333333331</v>
      </c>
      <c r="U10">
        <v>-3</v>
      </c>
      <c r="V10">
        <v>-1.5999999999999999</v>
      </c>
      <c r="W10">
        <v>-2.7</v>
      </c>
      <c r="X10">
        <v>-2.4137931034482758</v>
      </c>
      <c r="Y10">
        <v>-1148.5</v>
      </c>
      <c r="Z10">
        <v>-795.40000000000009</v>
      </c>
      <c r="AA10">
        <v>-987.33333333333337</v>
      </c>
      <c r="AB10">
        <v>-970.01960784313712</v>
      </c>
      <c r="AC10" s="64">
        <v>-54.166666666666686</v>
      </c>
      <c r="AD10" s="64">
        <v>-9.6000000000000227</v>
      </c>
      <c r="AE10" s="64">
        <v>17.833333333333314</v>
      </c>
      <c r="AF10" s="64">
        <v>-15.150326797385617</v>
      </c>
      <c r="AG10" s="64">
        <v>-57.238095238095241</v>
      </c>
      <c r="AH10" s="64">
        <v>-37.833333333333314</v>
      </c>
      <c r="AI10" s="64">
        <v>-125.86666666666665</v>
      </c>
      <c r="AJ10" s="64">
        <v>-58.173333333333346</v>
      </c>
      <c r="AK10" s="64">
        <v>-31.830409356725113</v>
      </c>
      <c r="AL10" s="64">
        <v>-70.570175438596493</v>
      </c>
      <c r="AM10" s="64">
        <v>7.7624999999999886</v>
      </c>
      <c r="AN10" s="64">
        <v>-32.790466732869902</v>
      </c>
    </row>
    <row r="11" spans="1:41" x14ac:dyDescent="0.3">
      <c r="A11" s="2" t="s">
        <v>9</v>
      </c>
      <c r="B11" s="2">
        <v>20</v>
      </c>
      <c r="C11" s="2">
        <v>1</v>
      </c>
      <c r="D11" s="2">
        <v>25</v>
      </c>
      <c r="E11">
        <v>1.25</v>
      </c>
      <c r="F11">
        <v>0.5</v>
      </c>
      <c r="G11">
        <v>-0.89999999999999991</v>
      </c>
      <c r="H11">
        <v>0.28333333333333366</v>
      </c>
      <c r="I11">
        <v>231.35897435897436</v>
      </c>
      <c r="J11">
        <v>-160.85641025641019</v>
      </c>
      <c r="K11">
        <v>90.194444444444457</v>
      </c>
      <c r="L11">
        <v>88.084249084248995</v>
      </c>
      <c r="M11">
        <v>-0.29999999999999982</v>
      </c>
      <c r="N11">
        <v>0.29999999999999982</v>
      </c>
      <c r="O11">
        <v>-2.4444444444444446</v>
      </c>
      <c r="P11">
        <v>-0.75862068965517215</v>
      </c>
      <c r="Q11">
        <v>219.2539682539682</v>
      </c>
      <c r="R11">
        <v>372.53968253968242</v>
      </c>
      <c r="S11">
        <v>-793.875</v>
      </c>
      <c r="T11">
        <v>-75.314685314685221</v>
      </c>
      <c r="U11">
        <v>1.4444444444444442</v>
      </c>
      <c r="V11">
        <v>3.1111111111111112</v>
      </c>
      <c r="W11">
        <v>3</v>
      </c>
      <c r="X11">
        <v>2.5185185185185186</v>
      </c>
      <c r="Y11">
        <v>561.42857142857144</v>
      </c>
      <c r="Z11">
        <v>521.44444444444446</v>
      </c>
      <c r="AA11">
        <v>602.15555555555568</v>
      </c>
      <c r="AB11">
        <v>542.20222222222219</v>
      </c>
      <c r="AC11" s="64">
        <v>35.14285714285711</v>
      </c>
      <c r="AD11" s="64">
        <v>-70.333333333333343</v>
      </c>
      <c r="AE11" s="64">
        <v>145.57777777777778</v>
      </c>
      <c r="AF11" s="64">
        <v>27.833333333333343</v>
      </c>
      <c r="AG11" s="64">
        <v>37.031746031746025</v>
      </c>
      <c r="AH11" s="64">
        <v>-54.936507936507951</v>
      </c>
      <c r="AI11" s="64">
        <v>-54.875</v>
      </c>
      <c r="AJ11" s="64">
        <v>-24.038461538461547</v>
      </c>
      <c r="AK11" s="64">
        <v>11.225641025641039</v>
      </c>
      <c r="AL11" s="64">
        <v>23.933333333333337</v>
      </c>
      <c r="AM11" s="64">
        <v>10.319444444444457</v>
      </c>
      <c r="AN11" s="64">
        <v>15.833333333333314</v>
      </c>
    </row>
    <row r="12" spans="1:41" x14ac:dyDescent="0.3">
      <c r="A12" s="2" t="s">
        <v>10</v>
      </c>
      <c r="B12" s="2">
        <v>20</v>
      </c>
      <c r="C12" s="2">
        <v>1</v>
      </c>
      <c r="D12" s="2">
        <v>23</v>
      </c>
      <c r="E12">
        <v>0.85000000000000009</v>
      </c>
      <c r="F12">
        <v>1.0999999999999999</v>
      </c>
      <c r="G12">
        <v>-0.10000000000000009</v>
      </c>
      <c r="H12">
        <v>0.61666666666666647</v>
      </c>
      <c r="I12">
        <v>158.97549019607845</v>
      </c>
      <c r="J12">
        <v>238.5701357466063</v>
      </c>
      <c r="K12">
        <v>-15.961538461538453</v>
      </c>
      <c r="L12">
        <v>128.89534215066129</v>
      </c>
      <c r="M12">
        <v>-2.333333333333333</v>
      </c>
      <c r="N12">
        <v>-1.9999999999999998</v>
      </c>
      <c r="O12">
        <v>-2.6666666666666665</v>
      </c>
      <c r="P12">
        <v>-2.3214285714285712</v>
      </c>
      <c r="Q12">
        <v>-568.30158730158735</v>
      </c>
      <c r="R12">
        <v>-317.75714285714281</v>
      </c>
      <c r="S12">
        <v>-429.13333333333338</v>
      </c>
      <c r="T12">
        <v>-432.53571428571433</v>
      </c>
      <c r="U12">
        <v>1.1111111111111112</v>
      </c>
      <c r="V12">
        <v>1.0999999999999999</v>
      </c>
      <c r="W12">
        <v>0.66666666666666674</v>
      </c>
      <c r="X12">
        <v>0.96428571428571419</v>
      </c>
      <c r="Y12">
        <v>220.875</v>
      </c>
      <c r="Z12">
        <v>-164.77777777777783</v>
      </c>
      <c r="AA12">
        <v>234.875</v>
      </c>
      <c r="AB12">
        <v>141.96888888888896</v>
      </c>
      <c r="AC12" s="64">
        <v>26.75</v>
      </c>
      <c r="AD12" s="64">
        <v>-9.4166666666666572</v>
      </c>
      <c r="AE12" s="64">
        <v>42.125</v>
      </c>
      <c r="AF12" s="64">
        <v>31.037777777777762</v>
      </c>
      <c r="AG12" s="64">
        <v>-70.841269841269821</v>
      </c>
      <c r="AH12" s="64">
        <v>104.77142857142854</v>
      </c>
      <c r="AI12" s="64">
        <v>7.5555555555555429</v>
      </c>
      <c r="AJ12" s="64">
        <v>17.719924812030058</v>
      </c>
      <c r="AK12" s="64">
        <v>63.235294117647072</v>
      </c>
      <c r="AL12" s="64">
        <v>25.574660633484143</v>
      </c>
      <c r="AM12" s="64">
        <v>13.307692307692321</v>
      </c>
      <c r="AN12" s="64">
        <v>34.44105807935594</v>
      </c>
    </row>
    <row r="13" spans="1:41" x14ac:dyDescent="0.3">
      <c r="A13" s="2" t="s">
        <v>11</v>
      </c>
      <c r="B13" s="2">
        <v>20</v>
      </c>
      <c r="C13" s="2">
        <v>1</v>
      </c>
      <c r="D13" s="2">
        <v>23</v>
      </c>
      <c r="E13">
        <v>0.14999999999999991</v>
      </c>
      <c r="F13">
        <v>-4.9999999999999989E-2</v>
      </c>
      <c r="G13">
        <v>0.10000000000000003</v>
      </c>
      <c r="H13">
        <v>6.6666666666666652E-2</v>
      </c>
      <c r="I13">
        <v>-2.1944444444444571</v>
      </c>
      <c r="J13">
        <v>11.950000000000003</v>
      </c>
      <c r="K13">
        <v>4.2083333333333286</v>
      </c>
      <c r="L13">
        <v>3.6265664160400775</v>
      </c>
      <c r="M13">
        <v>0</v>
      </c>
      <c r="N13">
        <v>-0.30000000000000004</v>
      </c>
      <c r="O13">
        <v>0</v>
      </c>
      <c r="P13">
        <v>-9.9999999999999978E-2</v>
      </c>
      <c r="Q13">
        <v>-22</v>
      </c>
      <c r="R13">
        <v>-20.933333333333337</v>
      </c>
      <c r="S13">
        <v>12.066666666666677</v>
      </c>
      <c r="T13">
        <v>-6.75</v>
      </c>
      <c r="U13">
        <v>0.44444444444444448</v>
      </c>
      <c r="V13">
        <v>-9.9999999999999978E-2</v>
      </c>
      <c r="W13">
        <v>0</v>
      </c>
      <c r="X13">
        <v>0.10344827586206889</v>
      </c>
      <c r="Y13">
        <v>34.166666666666671</v>
      </c>
      <c r="Z13">
        <v>0.34999999999999432</v>
      </c>
      <c r="AA13">
        <v>-28</v>
      </c>
      <c r="AB13">
        <v>-1.4166666666666714</v>
      </c>
      <c r="AC13" s="64">
        <v>17.5</v>
      </c>
      <c r="AD13" s="64">
        <v>0.45000000000000284</v>
      </c>
      <c r="AE13" s="64">
        <v>-13</v>
      </c>
      <c r="AF13" s="64">
        <v>0.1785714285714306</v>
      </c>
      <c r="AG13" s="64">
        <v>-22</v>
      </c>
      <c r="AH13" s="64">
        <v>10.400000000000006</v>
      </c>
      <c r="AI13" s="64">
        <v>-6.3333333333333286</v>
      </c>
      <c r="AJ13" s="64">
        <v>-0.9880952380952408</v>
      </c>
      <c r="AK13" s="64">
        <v>-14.541666666666671</v>
      </c>
      <c r="AL13" s="64">
        <v>11.950000000000003</v>
      </c>
      <c r="AM13" s="64">
        <v>10.333333333333329</v>
      </c>
      <c r="AN13" s="64">
        <v>-0.76691729323307811</v>
      </c>
    </row>
    <row r="14" spans="1:41" x14ac:dyDescent="0.3">
      <c r="A14" s="2" t="s">
        <v>12</v>
      </c>
      <c r="B14" s="2">
        <v>20</v>
      </c>
      <c r="C14" s="2">
        <v>1</v>
      </c>
      <c r="D14" s="2">
        <v>29</v>
      </c>
      <c r="E14">
        <v>0.59999999999999987</v>
      </c>
      <c r="F14">
        <v>-0.10000000000000009</v>
      </c>
      <c r="G14">
        <v>-0.89999999999999991</v>
      </c>
      <c r="H14">
        <v>-0.1333333333333333</v>
      </c>
      <c r="I14">
        <v>-21.724999999999909</v>
      </c>
      <c r="J14">
        <v>-248.40000000000009</v>
      </c>
      <c r="K14">
        <v>75.529914529914549</v>
      </c>
      <c r="L14">
        <v>-50.199110122357979</v>
      </c>
      <c r="M14">
        <v>0.99999999999999989</v>
      </c>
      <c r="N14">
        <v>0.30000000000000004</v>
      </c>
      <c r="O14">
        <v>0.39999999999999991</v>
      </c>
      <c r="P14">
        <v>0.56666666666666676</v>
      </c>
      <c r="Q14">
        <v>203</v>
      </c>
      <c r="R14">
        <v>-118.25</v>
      </c>
      <c r="S14">
        <v>130.75</v>
      </c>
      <c r="T14">
        <v>60.078431372549062</v>
      </c>
      <c r="U14">
        <v>-0.33333333333333304</v>
      </c>
      <c r="V14">
        <v>-1.6</v>
      </c>
      <c r="W14">
        <v>0.70000000000000018</v>
      </c>
      <c r="X14">
        <v>-0.4137931034482758</v>
      </c>
      <c r="Y14">
        <v>-528.79999999999995</v>
      </c>
      <c r="Z14">
        <v>-613.25</v>
      </c>
      <c r="AA14">
        <v>465.57142857142867</v>
      </c>
      <c r="AB14">
        <v>-114.34027777777783</v>
      </c>
      <c r="AC14" s="64">
        <v>-82.6</v>
      </c>
      <c r="AD14" s="64">
        <v>13.583333333333343</v>
      </c>
      <c r="AE14" s="64">
        <v>22.142857142857167</v>
      </c>
      <c r="AF14" s="64">
        <v>-10.138888888888886</v>
      </c>
      <c r="AG14" s="64">
        <v>35.071428571428584</v>
      </c>
      <c r="AH14" s="64">
        <v>-44.25</v>
      </c>
      <c r="AI14" s="64">
        <v>-96.75</v>
      </c>
      <c r="AJ14" s="64">
        <v>-31.877450980392155</v>
      </c>
      <c r="AK14" s="64">
        <v>-39.449999999999989</v>
      </c>
      <c r="AL14" s="64">
        <v>-62.700000000000045</v>
      </c>
      <c r="AM14" s="64">
        <v>28.393162393162413</v>
      </c>
      <c r="AN14" s="64">
        <v>-18.759733036707473</v>
      </c>
    </row>
    <row r="15" spans="1:41" x14ac:dyDescent="0.3">
      <c r="A15" s="2" t="s">
        <v>13</v>
      </c>
      <c r="B15" s="2">
        <v>20</v>
      </c>
      <c r="C15" s="2">
        <v>1</v>
      </c>
      <c r="D15" s="2">
        <v>25</v>
      </c>
      <c r="E15">
        <v>-1.6999999999999997</v>
      </c>
      <c r="F15">
        <v>-0.54999999999999982</v>
      </c>
      <c r="G15">
        <v>0.29999999999999982</v>
      </c>
      <c r="H15">
        <v>-0.64999999999999991</v>
      </c>
      <c r="I15">
        <v>-55.100000000000023</v>
      </c>
      <c r="J15">
        <v>-93.673611111111086</v>
      </c>
      <c r="K15">
        <v>46.5</v>
      </c>
      <c r="L15">
        <v>-37.668313069908891</v>
      </c>
      <c r="M15">
        <v>-3</v>
      </c>
      <c r="N15">
        <v>-2.6</v>
      </c>
      <c r="O15">
        <v>0.77777777777777812</v>
      </c>
      <c r="P15">
        <v>-1.6428571428571428</v>
      </c>
      <c r="Q15">
        <v>-540.66666666666674</v>
      </c>
      <c r="R15">
        <v>-388.9</v>
      </c>
      <c r="S15">
        <v>468.94642857142856</v>
      </c>
      <c r="T15">
        <v>-155.52777777777783</v>
      </c>
      <c r="U15">
        <v>0.66666666666666607</v>
      </c>
      <c r="V15">
        <v>1</v>
      </c>
      <c r="W15">
        <v>1.9000000000000004</v>
      </c>
      <c r="X15">
        <v>1.214285714285714</v>
      </c>
      <c r="Y15">
        <v>-118.58333333333337</v>
      </c>
      <c r="Z15">
        <v>41.375</v>
      </c>
      <c r="AA15">
        <v>251.17499999999995</v>
      </c>
      <c r="AB15">
        <v>66.069444444444457</v>
      </c>
      <c r="AC15" s="64">
        <v>-87.5</v>
      </c>
      <c r="AD15" s="64">
        <v>-4.125</v>
      </c>
      <c r="AE15" s="64">
        <v>7.6999999999999886</v>
      </c>
      <c r="AF15" s="64">
        <v>-27.203703703703695</v>
      </c>
      <c r="AG15" s="64">
        <v>-29.833333333333314</v>
      </c>
      <c r="AH15" s="64">
        <v>-25.314285714285717</v>
      </c>
      <c r="AI15" s="64">
        <v>42.25</v>
      </c>
      <c r="AJ15" s="64">
        <v>-3.8574074074074076</v>
      </c>
      <c r="AK15" s="64">
        <v>29.084615384615375</v>
      </c>
      <c r="AL15" s="64">
        <v>3.5694444444444571</v>
      </c>
      <c r="AM15" s="64">
        <v>-3.4444444444444287</v>
      </c>
      <c r="AN15" s="64">
        <v>12.139817629179333</v>
      </c>
    </row>
    <row r="16" spans="1:41" x14ac:dyDescent="0.3">
      <c r="A16" s="2" t="s">
        <v>14</v>
      </c>
      <c r="B16" s="2">
        <v>20</v>
      </c>
      <c r="C16" s="2">
        <v>1</v>
      </c>
      <c r="D16" s="2">
        <v>24</v>
      </c>
      <c r="E16">
        <v>-0.35000000000000009</v>
      </c>
      <c r="F16">
        <v>0.80000000000000027</v>
      </c>
      <c r="G16">
        <v>0.45000000000000018</v>
      </c>
      <c r="H16">
        <v>0.29999999999999982</v>
      </c>
      <c r="I16">
        <v>116.64615384615377</v>
      </c>
      <c r="J16">
        <v>20.01785714285711</v>
      </c>
      <c r="K16">
        <v>4.7261904761903679</v>
      </c>
      <c r="L16">
        <v>43.583096993760591</v>
      </c>
      <c r="M16">
        <v>-3.6</v>
      </c>
      <c r="N16">
        <v>-3.6</v>
      </c>
      <c r="O16">
        <v>-0.80000000000000027</v>
      </c>
      <c r="P16">
        <v>-2.666666666666667</v>
      </c>
      <c r="Q16">
        <v>-715.2</v>
      </c>
      <c r="R16">
        <v>-413.45000000000005</v>
      </c>
      <c r="S16">
        <v>199.11111111111109</v>
      </c>
      <c r="T16">
        <v>-299.71954022988507</v>
      </c>
      <c r="U16">
        <v>4.666666666666667</v>
      </c>
      <c r="V16">
        <v>2</v>
      </c>
      <c r="W16">
        <v>2.1999999999999997</v>
      </c>
      <c r="X16">
        <v>2.8965517241379315</v>
      </c>
      <c r="Y16">
        <v>1524.088888888889</v>
      </c>
      <c r="Z16">
        <v>113.26666666666665</v>
      </c>
      <c r="AA16">
        <v>186.59999999999991</v>
      </c>
      <c r="AB16">
        <v>563.11967545638959</v>
      </c>
      <c r="AC16" s="64">
        <v>102.60000000000002</v>
      </c>
      <c r="AD16" s="64">
        <v>-26</v>
      </c>
      <c r="AE16" s="64">
        <v>67.166666666666657</v>
      </c>
      <c r="AF16" s="64">
        <v>45.578093306287997</v>
      </c>
      <c r="AG16" s="64">
        <v>-19.399999999999977</v>
      </c>
      <c r="AH16" s="64">
        <v>41.100000000000023</v>
      </c>
      <c r="AI16" s="64">
        <v>-38</v>
      </c>
      <c r="AJ16" s="64">
        <v>-9.1839080459770344</v>
      </c>
      <c r="AK16" s="64">
        <v>50.779487179487205</v>
      </c>
      <c r="AL16" s="64">
        <v>-1.4375</v>
      </c>
      <c r="AM16" s="64">
        <v>-0.36904761904759198</v>
      </c>
      <c r="AN16" s="64">
        <v>14.058423142370941</v>
      </c>
    </row>
    <row r="17" spans="1:40" x14ac:dyDescent="0.3">
      <c r="A17" s="2" t="s">
        <v>15</v>
      </c>
      <c r="B17" s="2">
        <v>20</v>
      </c>
      <c r="C17" s="2">
        <v>1</v>
      </c>
      <c r="D17" s="2">
        <v>25</v>
      </c>
      <c r="E17">
        <v>-0.64999999999999991</v>
      </c>
      <c r="F17">
        <v>-1.0499999999999998</v>
      </c>
      <c r="G17">
        <v>-4.9999999999999822E-2</v>
      </c>
      <c r="H17">
        <v>-0.58333333333333348</v>
      </c>
      <c r="I17">
        <v>-148.57352941176475</v>
      </c>
      <c r="J17">
        <v>-228.5</v>
      </c>
      <c r="K17">
        <v>118.5333333333333</v>
      </c>
      <c r="L17">
        <v>-84.204255319148842</v>
      </c>
      <c r="M17">
        <v>1.1111111111111107</v>
      </c>
      <c r="N17">
        <v>1.1000000000000001</v>
      </c>
      <c r="O17">
        <v>-3.2</v>
      </c>
      <c r="P17">
        <v>-0.3793103448275863</v>
      </c>
      <c r="Q17">
        <v>173.5</v>
      </c>
      <c r="R17">
        <v>812.08333333333337</v>
      </c>
      <c r="S17">
        <v>-635.375</v>
      </c>
      <c r="T17">
        <v>146.09829059829065</v>
      </c>
      <c r="U17">
        <v>-2.7777777777777781</v>
      </c>
      <c r="V17">
        <v>1.9000000000000004</v>
      </c>
      <c r="W17">
        <v>-1.1111111111111112</v>
      </c>
      <c r="X17">
        <v>-0.57142857142857117</v>
      </c>
      <c r="Y17">
        <v>-248.9841269841271</v>
      </c>
      <c r="Z17">
        <v>383.37777777777774</v>
      </c>
      <c r="AA17">
        <v>-422.12698412698421</v>
      </c>
      <c r="AB17">
        <v>-64.676923076923003</v>
      </c>
      <c r="AC17" s="64">
        <v>47.746031746031719</v>
      </c>
      <c r="AD17" s="64">
        <v>17.188888888888897</v>
      </c>
      <c r="AE17" s="64">
        <v>-104.65079365079367</v>
      </c>
      <c r="AF17" s="64">
        <v>-16.444615384615389</v>
      </c>
      <c r="AG17" s="64">
        <v>9.25</v>
      </c>
      <c r="AH17" s="64">
        <v>-57</v>
      </c>
      <c r="AI17" s="64">
        <v>-77.625</v>
      </c>
      <c r="AJ17" s="64">
        <v>-38.978632478632477</v>
      </c>
      <c r="AK17" s="64">
        <v>-1.4852941176470722</v>
      </c>
      <c r="AL17" s="64">
        <v>37.654166666666669</v>
      </c>
      <c r="AM17" s="64">
        <v>-53.900000000000006</v>
      </c>
      <c r="AN17" s="64">
        <v>-6.1319148936170222</v>
      </c>
    </row>
    <row r="18" spans="1:40" x14ac:dyDescent="0.3">
      <c r="A18" s="2" t="s">
        <v>16</v>
      </c>
      <c r="B18" s="2">
        <v>20</v>
      </c>
      <c r="C18" s="2">
        <v>1</v>
      </c>
      <c r="D18" s="2">
        <v>24</v>
      </c>
      <c r="E18">
        <v>0.78947368421052655</v>
      </c>
      <c r="F18">
        <v>0.45000000000000018</v>
      </c>
      <c r="G18">
        <v>-0.15000000000000013</v>
      </c>
      <c r="H18">
        <v>0.35593220338983045</v>
      </c>
      <c r="I18">
        <v>263.08241758241752</v>
      </c>
      <c r="J18">
        <v>97.81818181818187</v>
      </c>
      <c r="K18">
        <v>-112.11111111111109</v>
      </c>
      <c r="L18">
        <v>110.50909090909079</v>
      </c>
      <c r="M18">
        <v>2.0999999999999996</v>
      </c>
      <c r="N18">
        <v>0.20000000000000018</v>
      </c>
      <c r="O18">
        <v>-0.66666666666666652</v>
      </c>
      <c r="P18">
        <v>0.5862068965517242</v>
      </c>
      <c r="Q18">
        <v>447.35714285714289</v>
      </c>
      <c r="R18">
        <v>97.285714285714334</v>
      </c>
      <c r="S18">
        <v>-26.333333333333258</v>
      </c>
      <c r="T18">
        <v>179.38095238095241</v>
      </c>
      <c r="U18">
        <v>1.4444444444444442</v>
      </c>
      <c r="V18">
        <v>2.125</v>
      </c>
      <c r="W18">
        <v>0.89999999999999991</v>
      </c>
      <c r="X18">
        <v>1.4444444444444446</v>
      </c>
      <c r="Y18">
        <v>-486.375</v>
      </c>
      <c r="Z18">
        <v>-143.375</v>
      </c>
      <c r="AA18">
        <v>178.17857142857133</v>
      </c>
      <c r="AB18">
        <v>-108.43333333333339</v>
      </c>
      <c r="AC18" s="64">
        <v>-74.5</v>
      </c>
      <c r="AD18" s="64">
        <v>171.75</v>
      </c>
      <c r="AE18" s="64">
        <v>1.6428571428571388</v>
      </c>
      <c r="AF18" s="64">
        <v>37.266666666666652</v>
      </c>
      <c r="AG18" s="64">
        <v>57.178571428571416</v>
      </c>
      <c r="AH18" s="64">
        <v>-42.285714285714278</v>
      </c>
      <c r="AI18" s="64">
        <v>2.9285714285714164</v>
      </c>
      <c r="AJ18" s="64">
        <v>8.0476190476190368</v>
      </c>
      <c r="AK18" s="64">
        <v>22.516483516483504</v>
      </c>
      <c r="AL18" s="64">
        <v>-79.060606060606091</v>
      </c>
      <c r="AM18" s="64">
        <v>-13</v>
      </c>
      <c r="AN18" s="64">
        <v>-21.419047619047603</v>
      </c>
    </row>
    <row r="19" spans="1:40" x14ac:dyDescent="0.3">
      <c r="A19" s="2" t="s">
        <v>17</v>
      </c>
      <c r="B19" s="2">
        <v>20</v>
      </c>
      <c r="C19" s="2">
        <v>1</v>
      </c>
      <c r="D19" s="2">
        <v>28</v>
      </c>
      <c r="E19">
        <v>-1.6</v>
      </c>
      <c r="F19">
        <v>-0.68421052631578982</v>
      </c>
      <c r="G19">
        <v>-0.95000000000000018</v>
      </c>
      <c r="H19">
        <v>-1.0847457627118642</v>
      </c>
      <c r="I19">
        <v>-285.42105263157896</v>
      </c>
      <c r="J19">
        <v>-56.379487179487114</v>
      </c>
      <c r="K19">
        <v>-66.947368421052715</v>
      </c>
      <c r="L19">
        <v>-135.9719282098481</v>
      </c>
      <c r="M19">
        <v>-3.5999999999999996</v>
      </c>
      <c r="N19">
        <v>-2.1111111111111112</v>
      </c>
      <c r="O19">
        <v>-4.0999999999999996</v>
      </c>
      <c r="P19">
        <v>-3.3103448275862069</v>
      </c>
      <c r="Q19">
        <v>-952.68571428571443</v>
      </c>
      <c r="R19">
        <v>-634.03174603174602</v>
      </c>
      <c r="S19">
        <v>-1298.7857142857142</v>
      </c>
      <c r="T19">
        <v>-968.95073891625623</v>
      </c>
      <c r="U19">
        <v>-0.4444444444444442</v>
      </c>
      <c r="V19">
        <v>-1.2000000000000002</v>
      </c>
      <c r="W19">
        <v>-1.4</v>
      </c>
      <c r="X19">
        <v>-1.0344827586206895</v>
      </c>
      <c r="Y19">
        <v>-437.80000000000018</v>
      </c>
      <c r="Z19">
        <v>-687.30952380952385</v>
      </c>
      <c r="AA19">
        <v>-707.38095238095241</v>
      </c>
      <c r="AB19">
        <v>-630.56037151702776</v>
      </c>
      <c r="AC19" s="64">
        <v>10.799999999999983</v>
      </c>
      <c r="AD19" s="64">
        <v>-4.119047619047592</v>
      </c>
      <c r="AE19" s="64">
        <v>22.833333333333343</v>
      </c>
      <c r="AF19" s="64">
        <v>10.950464396284843</v>
      </c>
      <c r="AG19" s="64">
        <v>-75.928571428571445</v>
      </c>
      <c r="AH19" s="64">
        <v>-78.126984126984098</v>
      </c>
      <c r="AI19" s="64">
        <v>-72.514285714285734</v>
      </c>
      <c r="AJ19" s="64">
        <v>-74.835796387520531</v>
      </c>
      <c r="AK19" s="64">
        <v>-10.165413533834624</v>
      </c>
      <c r="AL19" s="64">
        <v>-37.707692307692298</v>
      </c>
      <c r="AM19" s="64">
        <v>-143.81954887218046</v>
      </c>
      <c r="AN19" s="64">
        <v>-63.890013805798446</v>
      </c>
    </row>
    <row r="20" spans="1:40" x14ac:dyDescent="0.3">
      <c r="A20" s="2" t="s">
        <v>18</v>
      </c>
      <c r="B20" s="2">
        <v>20</v>
      </c>
      <c r="C20" s="2">
        <v>1</v>
      </c>
      <c r="D20" s="2">
        <v>24</v>
      </c>
      <c r="E20">
        <v>0.29999999999999982</v>
      </c>
      <c r="F20">
        <v>5.0000000000000266E-2</v>
      </c>
      <c r="G20">
        <v>-0.19999999999999973</v>
      </c>
      <c r="H20">
        <v>5.0000000000000266E-2</v>
      </c>
      <c r="I20">
        <v>338.96031746031747</v>
      </c>
      <c r="J20">
        <v>-69.625</v>
      </c>
      <c r="K20">
        <v>-15.369281045751563</v>
      </c>
      <c r="L20">
        <v>87.308823529411711</v>
      </c>
      <c r="M20">
        <v>2</v>
      </c>
      <c r="N20">
        <v>-1.0000000000000002</v>
      </c>
      <c r="O20">
        <v>-1.0999999999999999</v>
      </c>
      <c r="P20">
        <v>0</v>
      </c>
      <c r="Q20">
        <v>519.45833333333337</v>
      </c>
      <c r="R20">
        <v>-160.5</v>
      </c>
      <c r="S20">
        <v>-320.77777777777777</v>
      </c>
      <c r="T20">
        <v>11.752964426877497</v>
      </c>
      <c r="U20">
        <v>1.25</v>
      </c>
      <c r="V20">
        <v>0.20000000000000018</v>
      </c>
      <c r="W20">
        <v>0.40000000000000036</v>
      </c>
      <c r="X20">
        <v>0.57142857142857162</v>
      </c>
      <c r="Y20">
        <v>-352.375</v>
      </c>
      <c r="Z20">
        <v>17.196428571428555</v>
      </c>
      <c r="AA20">
        <v>-312.71428571428567</v>
      </c>
      <c r="AB20">
        <v>-190.21739130434787</v>
      </c>
      <c r="AC20" s="64">
        <v>-54.875</v>
      </c>
      <c r="AD20" s="64">
        <v>-65.482142857142861</v>
      </c>
      <c r="AE20" s="64">
        <v>64.685714285714283</v>
      </c>
      <c r="AF20" s="64">
        <v>-13.494565217391312</v>
      </c>
      <c r="AG20" s="64">
        <v>28.625</v>
      </c>
      <c r="AH20" s="64">
        <v>21.041666666666657</v>
      </c>
      <c r="AI20" s="64">
        <v>7.5972222222222285</v>
      </c>
      <c r="AJ20" s="64">
        <v>20.531620553359687</v>
      </c>
      <c r="AK20" s="64">
        <v>-7.6349206349206327</v>
      </c>
      <c r="AL20" s="64">
        <v>-11.6875</v>
      </c>
      <c r="AM20" s="64">
        <v>70.101307189542467</v>
      </c>
      <c r="AN20" s="64">
        <v>18.569852941176464</v>
      </c>
    </row>
    <row r="21" spans="1:40" x14ac:dyDescent="0.3">
      <c r="A21" s="2" t="s">
        <v>19</v>
      </c>
      <c r="B21" s="2">
        <v>20</v>
      </c>
      <c r="C21" s="2">
        <v>1</v>
      </c>
      <c r="D21" s="2">
        <v>21</v>
      </c>
      <c r="E21">
        <v>0</v>
      </c>
      <c r="F21">
        <v>-5.0000000000000266E-2</v>
      </c>
      <c r="G21">
        <v>-0.39999999999999991</v>
      </c>
      <c r="H21">
        <v>-0.14999999999999991</v>
      </c>
      <c r="I21">
        <v>1.8999999999996362</v>
      </c>
      <c r="J21">
        <v>-253.60000000000014</v>
      </c>
      <c r="K21">
        <v>-5.0727272727272066</v>
      </c>
      <c r="L21">
        <v>-81.192473118279395</v>
      </c>
      <c r="M21">
        <v>-3.666666666666667</v>
      </c>
      <c r="N21">
        <v>-2.3000000000000003</v>
      </c>
      <c r="O21">
        <v>-3.8888888888888893</v>
      </c>
      <c r="P21">
        <v>-3.2500000000000004</v>
      </c>
      <c r="Q21">
        <v>-855.05555555555566</v>
      </c>
      <c r="R21">
        <v>-476.57777777777778</v>
      </c>
      <c r="S21">
        <v>-1237.3333333333333</v>
      </c>
      <c r="T21">
        <v>-841.0062111801243</v>
      </c>
      <c r="U21">
        <v>2.5555555555555554</v>
      </c>
      <c r="V21">
        <v>2.2222222222222223</v>
      </c>
      <c r="W21">
        <v>3.1999999999999997</v>
      </c>
      <c r="X21">
        <v>2.6785714285714279</v>
      </c>
      <c r="Y21">
        <v>813.08333333333337</v>
      </c>
      <c r="Z21">
        <v>653.11428571428587</v>
      </c>
      <c r="AA21">
        <v>644.77777777777783</v>
      </c>
      <c r="AB21">
        <v>709.79166666666674</v>
      </c>
      <c r="AC21" s="64">
        <v>48</v>
      </c>
      <c r="AD21" s="64">
        <v>77.399999999999977</v>
      </c>
      <c r="AE21" s="64">
        <v>-51.444444444444457</v>
      </c>
      <c r="AF21" s="64">
        <v>23.916666666666686</v>
      </c>
      <c r="AG21" s="64">
        <v>-31.166666666666657</v>
      </c>
      <c r="AH21" s="64">
        <v>-55.722222222222229</v>
      </c>
      <c r="AI21" s="64">
        <v>-76.861111111111086</v>
      </c>
      <c r="AJ21" s="64">
        <v>-50.743788819875817</v>
      </c>
      <c r="AK21" s="64">
        <v>6.3999999999999773</v>
      </c>
      <c r="AL21" s="64">
        <v>44.099999999999966</v>
      </c>
      <c r="AM21" s="64">
        <v>-26.645454545454584</v>
      </c>
      <c r="AN21" s="64">
        <v>7.2258064516129252</v>
      </c>
    </row>
    <row r="22" spans="1:40" x14ac:dyDescent="0.3">
      <c r="A22" s="2" t="s">
        <v>20</v>
      </c>
      <c r="B22" s="2">
        <v>20</v>
      </c>
      <c r="C22" s="2">
        <v>1</v>
      </c>
      <c r="D22" s="2">
        <v>22</v>
      </c>
      <c r="E22">
        <v>-1.0499999999999998</v>
      </c>
      <c r="F22">
        <v>-0.14999999999999991</v>
      </c>
      <c r="G22">
        <v>0.55000000000000027</v>
      </c>
      <c r="H22">
        <v>-0.21666666666666679</v>
      </c>
      <c r="I22">
        <v>-326.60000000000002</v>
      </c>
      <c r="J22">
        <v>-108.20000000000005</v>
      </c>
      <c r="K22">
        <v>43.809941520467873</v>
      </c>
      <c r="L22">
        <v>-133.41466978375229</v>
      </c>
      <c r="M22">
        <v>-4.1999999999999993</v>
      </c>
      <c r="N22">
        <v>-3.8000000000000003</v>
      </c>
      <c r="O22">
        <v>-3.3333333333333339</v>
      </c>
      <c r="P22">
        <v>-3.7931034482758621</v>
      </c>
      <c r="Q22">
        <v>-1102.5</v>
      </c>
      <c r="R22">
        <v>-892.47222222222217</v>
      </c>
      <c r="S22">
        <v>-894.38888888888903</v>
      </c>
      <c r="T22">
        <v>-984.27857142857135</v>
      </c>
      <c r="U22">
        <v>0.77777777777777768</v>
      </c>
      <c r="V22">
        <v>-0.10000000000000009</v>
      </c>
      <c r="W22">
        <v>0.89999999999999991</v>
      </c>
      <c r="X22">
        <v>0.51724137931034475</v>
      </c>
      <c r="Y22">
        <v>-622.33333333333337</v>
      </c>
      <c r="Z22">
        <v>-525.49999999999989</v>
      </c>
      <c r="AA22">
        <v>-509.6</v>
      </c>
      <c r="AB22">
        <v>-546.41666666666674</v>
      </c>
      <c r="AC22" s="64">
        <v>-57.222222222222229</v>
      </c>
      <c r="AD22" s="64">
        <v>-55.4444444444444</v>
      </c>
      <c r="AE22" s="64">
        <v>-10.899999999999977</v>
      </c>
      <c r="AF22" s="64">
        <v>-38.276190476190493</v>
      </c>
      <c r="AG22" s="64">
        <v>-14.699999999999989</v>
      </c>
      <c r="AH22" s="64">
        <v>-40.111111111111086</v>
      </c>
      <c r="AI22" s="64">
        <v>11.888888888888857</v>
      </c>
      <c r="AJ22" s="64">
        <v>-12.376190476190516</v>
      </c>
      <c r="AK22" s="64">
        <v>4.3000000000000114</v>
      </c>
      <c r="AL22" s="64">
        <v>-11.300000000000011</v>
      </c>
      <c r="AM22" s="64">
        <v>-8.4005847953216062</v>
      </c>
      <c r="AN22" s="64">
        <v>-4.8249561659847586</v>
      </c>
    </row>
    <row r="23" spans="1:40" x14ac:dyDescent="0.3">
      <c r="A23" s="2" t="s">
        <v>21</v>
      </c>
      <c r="B23" s="2">
        <v>20</v>
      </c>
      <c r="C23" s="2">
        <v>1</v>
      </c>
      <c r="D23" s="2">
        <v>23</v>
      </c>
      <c r="E23">
        <v>0.39999999999999991</v>
      </c>
      <c r="F23">
        <v>1.1499999999999999</v>
      </c>
      <c r="G23">
        <v>-0.29999999999999982</v>
      </c>
      <c r="H23">
        <v>0.41666666666666674</v>
      </c>
      <c r="I23">
        <v>184.66666666666652</v>
      </c>
      <c r="J23">
        <v>100.375</v>
      </c>
      <c r="K23">
        <v>-20.65656565656559</v>
      </c>
      <c r="L23">
        <v>105.83333333333326</v>
      </c>
      <c r="M23">
        <v>0.20000000000000018</v>
      </c>
      <c r="N23">
        <v>-0.33333333333333348</v>
      </c>
      <c r="O23">
        <v>2.1999999999999997</v>
      </c>
      <c r="P23">
        <v>0.72413793103448265</v>
      </c>
      <c r="Q23">
        <v>238.5</v>
      </c>
      <c r="R23">
        <v>92.015873015873012</v>
      </c>
      <c r="S23">
        <v>476.98571428571427</v>
      </c>
      <c r="T23">
        <v>280.60000000000014</v>
      </c>
      <c r="U23">
        <v>-0.77777777777777768</v>
      </c>
      <c r="V23">
        <v>-1.2999999999999998</v>
      </c>
      <c r="W23">
        <v>1.5</v>
      </c>
      <c r="X23">
        <v>-0.17241379310344795</v>
      </c>
      <c r="Y23">
        <v>-435.33333333333326</v>
      </c>
      <c r="Z23">
        <v>-675.58333333333337</v>
      </c>
      <c r="AA23">
        <v>858.33333333333348</v>
      </c>
      <c r="AB23">
        <v>-166.95000000000005</v>
      </c>
      <c r="AC23" s="64">
        <v>-23</v>
      </c>
      <c r="AD23" s="64">
        <v>-98.527777777777771</v>
      </c>
      <c r="AE23" s="64">
        <v>-14.833333333333314</v>
      </c>
      <c r="AF23" s="64">
        <v>-53.126190476190459</v>
      </c>
      <c r="AG23" s="64">
        <v>-0.5</v>
      </c>
      <c r="AH23" s="64">
        <v>-26.460317460317469</v>
      </c>
      <c r="AI23" s="64">
        <v>-8.7142857142857224</v>
      </c>
      <c r="AJ23" s="64">
        <v>-13.120000000000005</v>
      </c>
      <c r="AK23" s="64">
        <v>-52.777777777777771</v>
      </c>
      <c r="AL23" s="64">
        <v>-23.833333333333314</v>
      </c>
      <c r="AM23" s="64">
        <v>11.515151515151501</v>
      </c>
      <c r="AN23" s="64">
        <v>-19.359523809523807</v>
      </c>
    </row>
    <row r="24" spans="1:40" x14ac:dyDescent="0.3">
      <c r="A24" s="2" t="s">
        <v>22</v>
      </c>
      <c r="B24" s="2">
        <v>20</v>
      </c>
      <c r="C24" s="2">
        <v>1</v>
      </c>
      <c r="D24" s="2">
        <v>27</v>
      </c>
      <c r="E24">
        <v>-2</v>
      </c>
      <c r="F24">
        <v>-0.79999999999999982</v>
      </c>
      <c r="G24">
        <v>-1.6842105263157898</v>
      </c>
      <c r="H24">
        <v>-1.4915254237288131</v>
      </c>
      <c r="I24">
        <v>-344.0625</v>
      </c>
      <c r="J24">
        <v>-172.1083591331269</v>
      </c>
      <c r="K24">
        <v>-345.21527777777783</v>
      </c>
      <c r="L24">
        <v>-285.86479591836735</v>
      </c>
      <c r="M24">
        <v>-2.7</v>
      </c>
      <c r="N24">
        <v>-0.39999999999999991</v>
      </c>
      <c r="O24">
        <v>-1.5999999999999999</v>
      </c>
      <c r="P24">
        <v>-1.5666666666666664</v>
      </c>
      <c r="Q24">
        <v>-369.4</v>
      </c>
      <c r="R24">
        <v>325.86666666666667</v>
      </c>
      <c r="S24">
        <v>15.777777777777828</v>
      </c>
      <c r="T24">
        <v>-11.95952380952383</v>
      </c>
      <c r="U24">
        <v>2.5555555555555554</v>
      </c>
      <c r="V24">
        <v>3.0999999999999996</v>
      </c>
      <c r="W24">
        <v>3.3</v>
      </c>
      <c r="X24">
        <v>3</v>
      </c>
      <c r="Y24">
        <v>712.59999999999991</v>
      </c>
      <c r="Z24">
        <v>756.83333333333337</v>
      </c>
      <c r="AA24">
        <v>419</v>
      </c>
      <c r="AB24">
        <v>619</v>
      </c>
      <c r="AC24" s="64">
        <v>-52.74285714285719</v>
      </c>
      <c r="AD24" s="64">
        <v>34.9444444444444</v>
      </c>
      <c r="AE24" s="64">
        <v>57.699999999999989</v>
      </c>
      <c r="AF24" s="64">
        <v>13.379807692307679</v>
      </c>
      <c r="AG24" s="64">
        <v>19.600000000000023</v>
      </c>
      <c r="AH24" s="64">
        <v>-112.19999999999999</v>
      </c>
      <c r="AI24" s="64">
        <v>30.444444444444457</v>
      </c>
      <c r="AJ24" s="64">
        <v>-19.149999999999977</v>
      </c>
      <c r="AK24" s="64">
        <v>-26.8125</v>
      </c>
      <c r="AL24" s="64">
        <v>-31.730650154798752</v>
      </c>
      <c r="AM24" s="64">
        <v>2.9652777777777715</v>
      </c>
      <c r="AN24" s="64">
        <v>-18.640306122448976</v>
      </c>
    </row>
    <row r="25" spans="1:40" x14ac:dyDescent="0.3">
      <c r="A25" s="2" t="s">
        <v>23</v>
      </c>
      <c r="B25" s="2">
        <v>20</v>
      </c>
      <c r="C25" s="2">
        <v>1</v>
      </c>
      <c r="D25" s="2">
        <v>25</v>
      </c>
      <c r="E25">
        <v>-0.64705882352941213</v>
      </c>
      <c r="F25">
        <v>0.10000000000000009</v>
      </c>
      <c r="G25">
        <v>0.39999999999999991</v>
      </c>
      <c r="H25">
        <v>-1.7543859649122862E-2</v>
      </c>
      <c r="I25">
        <v>131.02083333333337</v>
      </c>
      <c r="J25">
        <v>-112.29411764705878</v>
      </c>
      <c r="K25">
        <v>-115.33173076923072</v>
      </c>
      <c r="L25">
        <v>-39.63617571059433</v>
      </c>
      <c r="M25">
        <v>0.20000000000000018</v>
      </c>
      <c r="N25">
        <v>-0.90000000000000013</v>
      </c>
      <c r="O25">
        <v>-0.55555555555555536</v>
      </c>
      <c r="P25">
        <v>-0.4137931034482758</v>
      </c>
      <c r="Q25">
        <v>392.26666666666654</v>
      </c>
      <c r="R25">
        <v>50.071428571428555</v>
      </c>
      <c r="S25">
        <v>-98.821428571428555</v>
      </c>
      <c r="T25">
        <v>89.25</v>
      </c>
      <c r="U25">
        <v>0.33333333333333348</v>
      </c>
      <c r="V25">
        <v>-2.6666666666666661</v>
      </c>
      <c r="W25">
        <v>0.39999999999999991</v>
      </c>
      <c r="X25">
        <v>-0.60714285714285721</v>
      </c>
      <c r="Y25">
        <v>-169</v>
      </c>
      <c r="Z25">
        <v>-589.41666666666674</v>
      </c>
      <c r="AA25">
        <v>-114.30952380952385</v>
      </c>
      <c r="AB25">
        <v>-311.65032679738567</v>
      </c>
      <c r="AC25" s="64">
        <v>-47.685714285714283</v>
      </c>
      <c r="AD25" s="64">
        <v>-5.1666666666666572</v>
      </c>
      <c r="AE25" s="64">
        <v>-40.380952380952408</v>
      </c>
      <c r="AF25" s="64">
        <v>-27.764705882352928</v>
      </c>
      <c r="AG25" s="64">
        <v>2</v>
      </c>
      <c r="AH25" s="64">
        <v>108.60714285714286</v>
      </c>
      <c r="AI25" s="64">
        <v>1.5714285714285836</v>
      </c>
      <c r="AJ25" s="64">
        <v>26.366071428571416</v>
      </c>
      <c r="AK25" s="64">
        <v>21.729166666666657</v>
      </c>
      <c r="AL25" s="64">
        <v>-12.794117647058812</v>
      </c>
      <c r="AM25" s="64">
        <v>-22.105769230769226</v>
      </c>
      <c r="AN25" s="64">
        <v>-7.9937984496123988</v>
      </c>
    </row>
    <row r="26" spans="1:40" x14ac:dyDescent="0.3">
      <c r="A26" s="2" t="s">
        <v>24</v>
      </c>
      <c r="B26" s="2">
        <v>20</v>
      </c>
      <c r="C26" s="2">
        <v>2</v>
      </c>
      <c r="D26" s="2">
        <v>29</v>
      </c>
      <c r="E26">
        <v>-0.10526315789473673</v>
      </c>
      <c r="F26">
        <v>5.0000000000000266E-2</v>
      </c>
      <c r="G26">
        <v>-0.40000000000000013</v>
      </c>
      <c r="H26">
        <v>-0.15254237288135597</v>
      </c>
      <c r="I26">
        <v>-284.75714285714287</v>
      </c>
      <c r="J26">
        <v>-22.333333333333371</v>
      </c>
      <c r="K26">
        <v>-525.36507936507928</v>
      </c>
      <c r="L26">
        <v>-280.28784119106695</v>
      </c>
      <c r="M26">
        <v>-2.2999999999999998</v>
      </c>
      <c r="N26">
        <v>-1.3999999999999995</v>
      </c>
      <c r="O26">
        <v>-0.70000000000000018</v>
      </c>
      <c r="P26">
        <v>-1.4666666666666663</v>
      </c>
      <c r="Q26">
        <v>-273.51111111111118</v>
      </c>
      <c r="R26">
        <v>-23.97142857142876</v>
      </c>
      <c r="S26">
        <v>223.62857142857138</v>
      </c>
      <c r="T26">
        <v>-21.171014492753557</v>
      </c>
      <c r="U26">
        <v>0.55555555555555536</v>
      </c>
      <c r="V26">
        <v>1.7999999999999998</v>
      </c>
      <c r="W26">
        <v>1.0999999999999996</v>
      </c>
      <c r="X26">
        <v>1.1724137931034484</v>
      </c>
      <c r="Y26">
        <v>16.583333333333258</v>
      </c>
      <c r="Z26">
        <v>349.14285714285711</v>
      </c>
      <c r="AA26">
        <v>202.34722222222217</v>
      </c>
      <c r="AB26">
        <v>183.47826086956525</v>
      </c>
      <c r="AC26" s="64">
        <v>-53.069444444444457</v>
      </c>
      <c r="AD26" s="64">
        <v>-17.785714285714278</v>
      </c>
      <c r="AE26" s="64">
        <v>75.555555555555543</v>
      </c>
      <c r="AF26" s="64">
        <v>2.3712374581939741</v>
      </c>
      <c r="AG26" s="64">
        <v>62.422222222222217</v>
      </c>
      <c r="AH26" s="64">
        <v>33.171428571428606</v>
      </c>
      <c r="AI26" s="64">
        <v>-11.371428571428567</v>
      </c>
      <c r="AJ26" s="64">
        <v>34.898550724637659</v>
      </c>
      <c r="AK26" s="64">
        <v>43.957142857142856</v>
      </c>
      <c r="AL26" s="64">
        <v>-14.196969696969688</v>
      </c>
      <c r="AM26" s="64">
        <v>-18.825396825396837</v>
      </c>
      <c r="AN26" s="64">
        <v>-0.92390405293630806</v>
      </c>
    </row>
    <row r="27" spans="1:40" x14ac:dyDescent="0.3">
      <c r="A27" s="2" t="s">
        <v>25</v>
      </c>
      <c r="B27" s="2">
        <v>20</v>
      </c>
      <c r="C27" s="2">
        <v>2</v>
      </c>
      <c r="D27" s="2">
        <v>20</v>
      </c>
      <c r="E27">
        <v>-4.9999999999999822E-2</v>
      </c>
      <c r="F27">
        <v>-0.83333333333333348</v>
      </c>
      <c r="G27">
        <v>0.61111111111111116</v>
      </c>
      <c r="H27">
        <v>-8.9285714285714413E-2</v>
      </c>
      <c r="I27">
        <v>65.955263157894706</v>
      </c>
      <c r="J27">
        <v>-20.158730158730123</v>
      </c>
      <c r="K27">
        <v>138.66544117647061</v>
      </c>
      <c r="L27">
        <v>62.288682745825554</v>
      </c>
      <c r="M27">
        <v>-3</v>
      </c>
      <c r="N27">
        <v>-2.875</v>
      </c>
      <c r="O27">
        <v>-0.19999999999999973</v>
      </c>
      <c r="P27">
        <v>-1.8846153846153846</v>
      </c>
      <c r="Q27">
        <v>-229.95833333333337</v>
      </c>
      <c r="R27">
        <v>-375.52499999999998</v>
      </c>
      <c r="S27">
        <v>-247.28888888888889</v>
      </c>
      <c r="T27">
        <v>-285.60000000000002</v>
      </c>
      <c r="U27">
        <v>3.1111111111111116</v>
      </c>
      <c r="V27">
        <v>2.7</v>
      </c>
      <c r="W27">
        <v>-0.4444444444444442</v>
      </c>
      <c r="X27">
        <v>1.8214285714285716</v>
      </c>
      <c r="Y27">
        <v>597.20833333333326</v>
      </c>
      <c r="Z27">
        <v>395.70000000000005</v>
      </c>
      <c r="AA27">
        <v>-171.625</v>
      </c>
      <c r="AB27">
        <v>275.90476190476193</v>
      </c>
      <c r="AC27" s="64">
        <v>44.430555555555543</v>
      </c>
      <c r="AD27" s="64">
        <v>45.375</v>
      </c>
      <c r="AE27" s="64">
        <v>-93.638888888888886</v>
      </c>
      <c r="AF27" s="64">
        <v>-1.059523809523796</v>
      </c>
      <c r="AG27" s="64">
        <v>45.875</v>
      </c>
      <c r="AH27" s="64">
        <v>8.5500000000000114</v>
      </c>
      <c r="AI27" s="64">
        <v>-33.97777777777776</v>
      </c>
      <c r="AJ27" s="64">
        <v>-0.8590476190476295</v>
      </c>
      <c r="AK27" s="64">
        <v>44.844736842105249</v>
      </c>
      <c r="AL27" s="64">
        <v>3.6507936507936449</v>
      </c>
      <c r="AM27" s="64">
        <v>-6.4117647058823479</v>
      </c>
      <c r="AN27" s="64">
        <v>16.772170686456406</v>
      </c>
    </row>
    <row r="28" spans="1:40" x14ac:dyDescent="0.3">
      <c r="A28" s="2" t="s">
        <v>26</v>
      </c>
      <c r="B28" s="2">
        <v>20</v>
      </c>
      <c r="C28" s="2">
        <v>2</v>
      </c>
      <c r="D28" s="2">
        <v>22</v>
      </c>
      <c r="E28">
        <v>0.69999999999999973</v>
      </c>
      <c r="F28">
        <v>-0.44999999999999973</v>
      </c>
      <c r="G28">
        <v>-0.30000000000000027</v>
      </c>
      <c r="H28">
        <v>-1.6666666666666607E-2</v>
      </c>
      <c r="I28">
        <v>307.57142857142867</v>
      </c>
      <c r="J28">
        <v>25.702380952380963</v>
      </c>
      <c r="K28">
        <v>-306</v>
      </c>
      <c r="L28">
        <v>22.368421052631675</v>
      </c>
      <c r="M28">
        <v>1.125</v>
      </c>
      <c r="N28">
        <v>-0.25</v>
      </c>
      <c r="O28">
        <v>0.69999999999999973</v>
      </c>
      <c r="P28">
        <v>0.53846153846153832</v>
      </c>
      <c r="Q28">
        <v>838.75</v>
      </c>
      <c r="R28">
        <v>843.35714285714289</v>
      </c>
      <c r="S28">
        <v>986.91428571428571</v>
      </c>
      <c r="T28">
        <v>882.93117408906869</v>
      </c>
      <c r="U28">
        <v>2.625</v>
      </c>
      <c r="V28">
        <v>2</v>
      </c>
      <c r="W28">
        <v>3</v>
      </c>
      <c r="X28">
        <v>2.5185185185185186</v>
      </c>
      <c r="Y28">
        <v>568.08928571428567</v>
      </c>
      <c r="Z28">
        <v>406.70000000000005</v>
      </c>
      <c r="AA28">
        <v>406.06666666666672</v>
      </c>
      <c r="AB28">
        <v>477.26455026455028</v>
      </c>
      <c r="AC28" s="64">
        <v>64.589285714285722</v>
      </c>
      <c r="AD28" s="64">
        <v>42.555555555555543</v>
      </c>
      <c r="AE28" s="64">
        <v>108.28888888888892</v>
      </c>
      <c r="AF28" s="64">
        <v>63.756613756613746</v>
      </c>
      <c r="AG28" s="64">
        <v>-21</v>
      </c>
      <c r="AH28" s="64">
        <v>46.142857142857167</v>
      </c>
      <c r="AI28" s="64">
        <v>15.771428571428544</v>
      </c>
      <c r="AJ28" s="64">
        <v>15.246963562753081</v>
      </c>
      <c r="AK28" s="64">
        <v>5.7857142857142776</v>
      </c>
      <c r="AL28" s="64">
        <v>-67.714285714285722</v>
      </c>
      <c r="AM28" s="64">
        <v>-14.083333333333371</v>
      </c>
      <c r="AN28" s="64">
        <v>-25.31578947368422</v>
      </c>
    </row>
    <row r="29" spans="1:40" x14ac:dyDescent="0.3">
      <c r="A29" s="2" t="s">
        <v>27</v>
      </c>
      <c r="B29" s="2">
        <v>20</v>
      </c>
      <c r="C29" s="2">
        <v>2</v>
      </c>
      <c r="D29" s="2">
        <v>24</v>
      </c>
      <c r="E29">
        <v>-0.59999999999999964</v>
      </c>
      <c r="F29">
        <v>0.16666666666666696</v>
      </c>
      <c r="G29">
        <v>1.1000000000000001</v>
      </c>
      <c r="H29">
        <v>0.22413793103448265</v>
      </c>
      <c r="I29">
        <v>240.07575757575773</v>
      </c>
      <c r="J29">
        <v>195.25641025641016</v>
      </c>
      <c r="K29">
        <v>529.5625</v>
      </c>
      <c r="L29">
        <v>331.90889252591387</v>
      </c>
      <c r="M29">
        <v>-2.6999999999999997</v>
      </c>
      <c r="N29">
        <v>-1.1999999999999997</v>
      </c>
      <c r="O29">
        <v>-2.5999999999999996</v>
      </c>
      <c r="P29">
        <v>-2.166666666666667</v>
      </c>
      <c r="Q29">
        <v>-161.40000000000009</v>
      </c>
      <c r="R29">
        <v>-465.02777777777783</v>
      </c>
      <c r="S29">
        <v>-551.31428571428557</v>
      </c>
      <c r="T29">
        <v>-413.54761904761904</v>
      </c>
      <c r="U29">
        <v>2.25</v>
      </c>
      <c r="V29">
        <v>3.6999999999999997</v>
      </c>
      <c r="W29">
        <v>3.8888888888888893</v>
      </c>
      <c r="X29">
        <v>3.333333333333333</v>
      </c>
      <c r="Y29">
        <v>556.125</v>
      </c>
      <c r="Z29">
        <v>985.67499999999995</v>
      </c>
      <c r="AA29">
        <v>932.05555555555566</v>
      </c>
      <c r="AB29">
        <v>843.68518518518522</v>
      </c>
      <c r="AC29" s="64">
        <v>18.333333333333314</v>
      </c>
      <c r="AD29" s="64">
        <v>30.274999999999977</v>
      </c>
      <c r="AE29" s="64">
        <v>-2.6666666666666856</v>
      </c>
      <c r="AF29" s="64">
        <v>23.703703703703695</v>
      </c>
      <c r="AG29" s="64">
        <v>53.100000000000023</v>
      </c>
      <c r="AH29" s="64">
        <v>2.8472222222222285</v>
      </c>
      <c r="AI29" s="64">
        <v>-13.899999999999977</v>
      </c>
      <c r="AJ29" s="64">
        <v>14.273809523809518</v>
      </c>
      <c r="AK29" s="64">
        <v>-50.873737373737356</v>
      </c>
      <c r="AL29" s="64">
        <v>-10.826923076923094</v>
      </c>
      <c r="AM29" s="64">
        <v>-23.5</v>
      </c>
      <c r="AN29" s="64">
        <v>-28.427168576104748</v>
      </c>
    </row>
    <row r="30" spans="1:40" x14ac:dyDescent="0.3">
      <c r="A30" s="2" t="s">
        <v>29</v>
      </c>
      <c r="B30" s="2">
        <v>20</v>
      </c>
      <c r="C30" s="2">
        <v>2</v>
      </c>
      <c r="D30" s="2">
        <v>24</v>
      </c>
      <c r="E30">
        <v>1.75</v>
      </c>
      <c r="F30">
        <v>0.45000000000000018</v>
      </c>
      <c r="G30">
        <v>0.10000000000000009</v>
      </c>
      <c r="H30">
        <v>0.76666666666666661</v>
      </c>
      <c r="I30">
        <v>278.83749999999998</v>
      </c>
      <c r="J30">
        <v>-26.247368421052556</v>
      </c>
      <c r="K30">
        <v>-23.199999999999932</v>
      </c>
      <c r="L30">
        <v>69.196969696969745</v>
      </c>
      <c r="M30">
        <v>-4</v>
      </c>
      <c r="N30">
        <v>-2.4000000000000004</v>
      </c>
      <c r="O30">
        <v>-4.0999999999999996</v>
      </c>
      <c r="P30">
        <v>-3.5000000000000004</v>
      </c>
      <c r="Q30">
        <v>-1037.4000000000001</v>
      </c>
      <c r="R30">
        <v>-845.33333333333337</v>
      </c>
      <c r="S30">
        <v>-1115.9333333333332</v>
      </c>
      <c r="T30">
        <v>-990.11094452773614</v>
      </c>
      <c r="U30">
        <v>0.5</v>
      </c>
      <c r="V30">
        <v>1.9</v>
      </c>
      <c r="W30">
        <v>1.5999999999999999</v>
      </c>
      <c r="X30">
        <v>1.392857142857143</v>
      </c>
      <c r="Y30">
        <v>-84.766666666666652</v>
      </c>
      <c r="Z30">
        <v>58.5</v>
      </c>
      <c r="AA30">
        <v>516</v>
      </c>
      <c r="AB30">
        <v>179.89750000000004</v>
      </c>
      <c r="AC30" s="64">
        <v>1.3333333333333144</v>
      </c>
      <c r="AD30" s="64">
        <v>140.39999999999998</v>
      </c>
      <c r="AE30" s="64">
        <v>128.55555555555554</v>
      </c>
      <c r="AF30" s="64">
        <v>91.4375</v>
      </c>
      <c r="AG30" s="64">
        <v>36.024999999999977</v>
      </c>
      <c r="AH30" s="64">
        <v>-12</v>
      </c>
      <c r="AI30" s="64">
        <v>-56</v>
      </c>
      <c r="AJ30" s="64">
        <v>-6.5892053973013276</v>
      </c>
      <c r="AK30" s="64">
        <v>17.850000000000023</v>
      </c>
      <c r="AL30" s="64">
        <v>-68.602631578947353</v>
      </c>
      <c r="AM30" s="64">
        <v>-1.5</v>
      </c>
      <c r="AN30" s="64">
        <v>-17.553030303030312</v>
      </c>
    </row>
    <row r="31" spans="1:40" x14ac:dyDescent="0.3">
      <c r="A31" s="2" t="s">
        <v>30</v>
      </c>
      <c r="B31" s="2">
        <v>20</v>
      </c>
      <c r="C31" s="2">
        <v>2</v>
      </c>
      <c r="D31" s="2">
        <v>27</v>
      </c>
      <c r="E31">
        <v>0.80000000000000027</v>
      </c>
      <c r="F31">
        <v>0.73684210526315796</v>
      </c>
      <c r="G31">
        <v>1.2999999999999998</v>
      </c>
      <c r="H31">
        <v>0.94915254237288149</v>
      </c>
      <c r="I31">
        <v>143.28482972136226</v>
      </c>
      <c r="J31">
        <v>277.5</v>
      </c>
      <c r="K31">
        <v>341.03235294117644</v>
      </c>
      <c r="L31">
        <v>257.26012145748996</v>
      </c>
      <c r="M31">
        <v>4.0999999999999996</v>
      </c>
      <c r="N31">
        <v>1.7777777777777777</v>
      </c>
      <c r="O31">
        <v>-2.5555555555555554</v>
      </c>
      <c r="P31">
        <v>1.2142857142857144</v>
      </c>
      <c r="Q31">
        <v>474.05555555555566</v>
      </c>
      <c r="R31">
        <v>285.45714285714291</v>
      </c>
      <c r="S31">
        <v>-441.17857142857133</v>
      </c>
      <c r="T31">
        <v>108.64285714285711</v>
      </c>
      <c r="U31">
        <v>-0.44444444444444464</v>
      </c>
      <c r="V31">
        <v>0.70000000000000018</v>
      </c>
      <c r="W31">
        <v>1.7999999999999998</v>
      </c>
      <c r="X31">
        <v>0.72413793103448265</v>
      </c>
      <c r="Y31">
        <v>118.42857142857133</v>
      </c>
      <c r="Z31">
        <v>257.875</v>
      </c>
      <c r="AA31">
        <v>297.28571428571433</v>
      </c>
      <c r="AB31">
        <v>225.51630434782612</v>
      </c>
      <c r="AC31" s="64">
        <v>47.142857142857167</v>
      </c>
      <c r="AD31" s="64">
        <v>28.25</v>
      </c>
      <c r="AE31" s="64">
        <v>-21.857142857142861</v>
      </c>
      <c r="AF31" s="64">
        <v>15.423913043478251</v>
      </c>
      <c r="AG31" s="64">
        <v>-105.77777777777777</v>
      </c>
      <c r="AH31" s="64">
        <v>-101.34285714285713</v>
      </c>
      <c r="AI31" s="64">
        <v>4.1785714285714164</v>
      </c>
      <c r="AJ31" s="64">
        <v>-46.32857142857145</v>
      </c>
      <c r="AK31" s="64">
        <v>-4.2260061919504324</v>
      </c>
      <c r="AL31" s="64">
        <v>23.722222222222229</v>
      </c>
      <c r="AM31" s="64">
        <v>12.802941176470569</v>
      </c>
      <c r="AN31" s="64">
        <v>11.618083670715265</v>
      </c>
    </row>
    <row r="32" spans="1:40" x14ac:dyDescent="0.3">
      <c r="A32" s="2" t="s">
        <v>31</v>
      </c>
      <c r="B32" s="2">
        <v>20</v>
      </c>
      <c r="C32" s="2">
        <v>2</v>
      </c>
      <c r="D32" s="2">
        <v>25</v>
      </c>
      <c r="E32">
        <v>1</v>
      </c>
      <c r="F32">
        <v>-0.84999999999999964</v>
      </c>
      <c r="G32">
        <v>-1.25</v>
      </c>
      <c r="H32">
        <v>-0.3666666666666667</v>
      </c>
      <c r="I32">
        <v>-47.101503759398383</v>
      </c>
      <c r="J32">
        <v>-113.32941176470581</v>
      </c>
      <c r="K32">
        <v>-269.08333333333326</v>
      </c>
      <c r="L32">
        <v>-143.35877551020417</v>
      </c>
      <c r="M32">
        <v>-4.2222222222222223</v>
      </c>
      <c r="N32">
        <v>-0.80000000000000027</v>
      </c>
      <c r="O32">
        <v>-3.9000000000000004</v>
      </c>
      <c r="P32">
        <v>-2.9310344827586206</v>
      </c>
      <c r="Q32">
        <v>-1156.2222222222222</v>
      </c>
      <c r="R32">
        <v>135.40000000000009</v>
      </c>
      <c r="S32">
        <v>-948.09999999999991</v>
      </c>
      <c r="T32">
        <v>-643.07302231237315</v>
      </c>
      <c r="U32">
        <v>3.2222222222222223</v>
      </c>
      <c r="V32">
        <v>3.0999999999999996</v>
      </c>
      <c r="W32">
        <v>3.0999999999999996</v>
      </c>
      <c r="X32">
        <v>3.1379310344827589</v>
      </c>
      <c r="Y32">
        <v>648.27777777777783</v>
      </c>
      <c r="Z32">
        <v>856.62857142857149</v>
      </c>
      <c r="AA32">
        <v>708.90000000000009</v>
      </c>
      <c r="AB32">
        <v>737.89811912225707</v>
      </c>
      <c r="AC32" s="64">
        <v>2.3611111111110858</v>
      </c>
      <c r="AD32" s="64">
        <v>8.914285714285711</v>
      </c>
      <c r="AE32" s="64">
        <v>52.928571428571445</v>
      </c>
      <c r="AF32" s="64">
        <v>21.907523510971828</v>
      </c>
      <c r="AG32" s="64">
        <v>-48.5</v>
      </c>
      <c r="AH32" s="64">
        <v>22.066666666666691</v>
      </c>
      <c r="AI32" s="64">
        <v>-9.9999999999965894E-2</v>
      </c>
      <c r="AJ32" s="64">
        <v>-8.5233265720081022</v>
      </c>
      <c r="AK32" s="64">
        <v>-8.1879699248120232</v>
      </c>
      <c r="AL32" s="64">
        <v>22.874509803921569</v>
      </c>
      <c r="AM32" s="64">
        <v>48.965277777777771</v>
      </c>
      <c r="AN32" s="64">
        <v>21.807346938775481</v>
      </c>
    </row>
    <row r="33" spans="1:40" x14ac:dyDescent="0.3">
      <c r="A33" s="2" t="s">
        <v>32</v>
      </c>
      <c r="B33" s="2">
        <v>20</v>
      </c>
      <c r="C33" s="2">
        <v>2</v>
      </c>
      <c r="D33" s="2">
        <v>29</v>
      </c>
      <c r="E33">
        <v>0.73684210526315796</v>
      </c>
      <c r="F33">
        <v>0.21052631578947345</v>
      </c>
      <c r="G33">
        <v>-0.54999999999999982</v>
      </c>
      <c r="H33">
        <v>0.1206896551724137</v>
      </c>
      <c r="I33">
        <v>214.25882352941176</v>
      </c>
      <c r="J33">
        <v>-194.59607843137258</v>
      </c>
      <c r="K33">
        <v>-237.00526315789466</v>
      </c>
      <c r="L33">
        <v>-82.731292517006864</v>
      </c>
      <c r="M33">
        <v>-0.22222222222222232</v>
      </c>
      <c r="N33">
        <v>-1.5</v>
      </c>
      <c r="O33">
        <v>-2</v>
      </c>
      <c r="P33">
        <v>-1.2500000000000002</v>
      </c>
      <c r="Q33">
        <v>-215.55357142857144</v>
      </c>
      <c r="R33">
        <v>-46.700000000000045</v>
      </c>
      <c r="S33">
        <v>-403.04166666666669</v>
      </c>
      <c r="T33">
        <v>-235.08695652173913</v>
      </c>
      <c r="U33">
        <v>1.5</v>
      </c>
      <c r="V33">
        <v>0.22222222222222232</v>
      </c>
      <c r="W33">
        <v>3.2222222222222223</v>
      </c>
      <c r="X33">
        <v>1.6538461538461537</v>
      </c>
      <c r="Y33">
        <v>337.21428571428578</v>
      </c>
      <c r="Z33">
        <v>202.33333333333337</v>
      </c>
      <c r="AA33">
        <v>746.125</v>
      </c>
      <c r="AB33">
        <v>402.62698412698421</v>
      </c>
      <c r="AC33" s="64">
        <v>-21.857142857142861</v>
      </c>
      <c r="AD33" s="64">
        <v>-15.791666666666657</v>
      </c>
      <c r="AE33" s="64">
        <v>123</v>
      </c>
      <c r="AF33" s="64">
        <v>29.761904761904759</v>
      </c>
      <c r="AG33" s="64">
        <v>5.7321428571428612</v>
      </c>
      <c r="AH33" s="64">
        <v>-6.25</v>
      </c>
      <c r="AI33" s="64">
        <v>-25.916666666666657</v>
      </c>
      <c r="AJ33" s="64">
        <v>-10.256292906178516</v>
      </c>
      <c r="AK33" s="64">
        <v>11.411764705882348</v>
      </c>
      <c r="AL33" s="64">
        <v>-28.082352941176453</v>
      </c>
      <c r="AM33" s="64">
        <v>-30.042105263157879</v>
      </c>
      <c r="AN33" s="64">
        <v>-16.431216931216937</v>
      </c>
    </row>
    <row r="34" spans="1:40" x14ac:dyDescent="0.3">
      <c r="A34" s="2" t="s">
        <v>33</v>
      </c>
      <c r="B34" s="2">
        <v>20</v>
      </c>
      <c r="C34" s="2">
        <v>2</v>
      </c>
      <c r="D34" s="2">
        <v>28</v>
      </c>
      <c r="E34">
        <v>0.1111111111111111</v>
      </c>
      <c r="F34">
        <v>0</v>
      </c>
      <c r="G34">
        <v>5.2631578947368418E-2</v>
      </c>
      <c r="H34">
        <v>5.2631578947368418E-2</v>
      </c>
      <c r="I34">
        <v>86.5</v>
      </c>
      <c r="J34">
        <v>1</v>
      </c>
      <c r="K34">
        <v>110</v>
      </c>
      <c r="L34">
        <v>-13</v>
      </c>
      <c r="M34">
        <v>0</v>
      </c>
      <c r="N34">
        <v>0.125</v>
      </c>
      <c r="O34">
        <v>-0.25</v>
      </c>
      <c r="P34">
        <v>-3.9999999999999994E-2</v>
      </c>
      <c r="Q34">
        <v>-15</v>
      </c>
      <c r="R34">
        <v>92</v>
      </c>
      <c r="S34">
        <v>-96.5</v>
      </c>
      <c r="T34">
        <v>-7.1666666666666714</v>
      </c>
      <c r="U34">
        <v>-0.1111111111111111</v>
      </c>
      <c r="V34">
        <v>0.1</v>
      </c>
      <c r="W34">
        <v>-0.1</v>
      </c>
      <c r="X34">
        <v>-3.4482758620689655E-2</v>
      </c>
      <c r="Y34">
        <v>-108</v>
      </c>
      <c r="Z34">
        <v>107</v>
      </c>
      <c r="AA34">
        <v>-97</v>
      </c>
      <c r="AB34">
        <v>4.5</v>
      </c>
      <c r="AC34" s="64">
        <v>-108</v>
      </c>
      <c r="AD34" s="64">
        <v>107</v>
      </c>
      <c r="AE34" s="64">
        <v>-97</v>
      </c>
      <c r="AF34" s="64">
        <v>4.5</v>
      </c>
      <c r="AG34" s="64">
        <v>-15</v>
      </c>
      <c r="AH34" s="64">
        <v>92</v>
      </c>
      <c r="AI34" s="64">
        <v>-96.5</v>
      </c>
      <c r="AJ34" s="64">
        <v>-7.1666666666666714</v>
      </c>
      <c r="AK34" s="64">
        <v>86.5</v>
      </c>
      <c r="AL34" s="64">
        <v>1</v>
      </c>
      <c r="AM34" s="64">
        <v>110</v>
      </c>
      <c r="AN34" s="64">
        <v>-13</v>
      </c>
    </row>
    <row r="35" spans="1:40" x14ac:dyDescent="0.3">
      <c r="A35" s="2" t="s">
        <v>34</v>
      </c>
      <c r="B35" s="2">
        <v>20</v>
      </c>
      <c r="C35" s="2">
        <v>2</v>
      </c>
      <c r="D35" s="2">
        <v>29</v>
      </c>
      <c r="E35">
        <v>-0.68421052631578938</v>
      </c>
      <c r="F35">
        <v>-0.36842105263157876</v>
      </c>
      <c r="G35">
        <v>-0.10526315789473673</v>
      </c>
      <c r="H35">
        <v>-0.38596491228070162</v>
      </c>
      <c r="I35">
        <v>-156.70138888888891</v>
      </c>
      <c r="J35">
        <v>11.909722222222172</v>
      </c>
      <c r="K35">
        <v>21.941176470588061</v>
      </c>
      <c r="L35">
        <v>-41.40546784751632</v>
      </c>
      <c r="M35">
        <v>-2.666666666666667</v>
      </c>
      <c r="N35">
        <v>-0.66666666666666696</v>
      </c>
      <c r="O35">
        <v>-3.9</v>
      </c>
      <c r="P35">
        <v>-2.4642857142857144</v>
      </c>
      <c r="Q35">
        <v>-382.60714285714289</v>
      </c>
      <c r="R35">
        <v>-371.57142857142844</v>
      </c>
      <c r="S35">
        <v>-964.60000000000014</v>
      </c>
      <c r="T35">
        <v>-594.375</v>
      </c>
      <c r="U35">
        <v>3.2222222222222223</v>
      </c>
      <c r="V35">
        <v>2.6000000000000005</v>
      </c>
      <c r="W35">
        <v>2.8999999999999995</v>
      </c>
      <c r="X35">
        <v>2.896551724137931</v>
      </c>
      <c r="Y35">
        <v>691.2444444444443</v>
      </c>
      <c r="Z35">
        <v>436.40000000000009</v>
      </c>
      <c r="AA35">
        <v>1042.4305555555557</v>
      </c>
      <c r="AB35">
        <v>752.90476190476204</v>
      </c>
      <c r="AC35" s="64">
        <v>56.577777777777783</v>
      </c>
      <c r="AD35" s="64">
        <v>-33.600000000000023</v>
      </c>
      <c r="AE35" s="64">
        <v>20.638888888888914</v>
      </c>
      <c r="AF35" s="64">
        <v>22.797619047619037</v>
      </c>
      <c r="AG35" s="64">
        <v>-15.357142857142833</v>
      </c>
      <c r="AH35" s="64">
        <v>-52.571428571428555</v>
      </c>
      <c r="AI35" s="64">
        <v>7.8000000000000114</v>
      </c>
      <c r="AJ35" s="64">
        <v>-19.166666666666686</v>
      </c>
      <c r="AK35" s="64">
        <v>-16.354166666666686</v>
      </c>
      <c r="AL35" s="64">
        <v>41.006944444444457</v>
      </c>
      <c r="AM35" s="64">
        <v>54.941176470588232</v>
      </c>
      <c r="AN35" s="64">
        <v>26.03927608779361</v>
      </c>
    </row>
    <row r="36" spans="1:40" x14ac:dyDescent="0.3">
      <c r="A36" s="2" t="s">
        <v>35</v>
      </c>
      <c r="B36" s="2">
        <v>20</v>
      </c>
      <c r="C36" s="2">
        <v>2</v>
      </c>
      <c r="D36" s="2">
        <v>21</v>
      </c>
      <c r="E36">
        <v>-0.75</v>
      </c>
      <c r="F36">
        <v>-0.35000000000000009</v>
      </c>
      <c r="G36">
        <v>-0.14999999999999991</v>
      </c>
      <c r="H36">
        <v>-0.41666666666666696</v>
      </c>
      <c r="I36">
        <v>333.93076923076933</v>
      </c>
      <c r="J36">
        <v>-486.77575757575755</v>
      </c>
      <c r="K36">
        <v>260.66025641025635</v>
      </c>
      <c r="L36">
        <v>16.216216216216253</v>
      </c>
      <c r="M36">
        <v>-1.6</v>
      </c>
      <c r="N36">
        <v>-0.70000000000000018</v>
      </c>
      <c r="O36">
        <v>-0.80000000000000027</v>
      </c>
      <c r="P36">
        <v>-1.0333333333333332</v>
      </c>
      <c r="Q36">
        <v>129.90000000000009</v>
      </c>
      <c r="R36">
        <v>27.650000000000091</v>
      </c>
      <c r="S36">
        <v>-74.85714285714289</v>
      </c>
      <c r="T36">
        <v>41.839999999999918</v>
      </c>
      <c r="U36">
        <v>-1.2222222222222223</v>
      </c>
      <c r="V36">
        <v>-0.30000000000000027</v>
      </c>
      <c r="W36">
        <v>-0.11111111111111116</v>
      </c>
      <c r="X36">
        <v>-0.53571428571428603</v>
      </c>
      <c r="Y36">
        <v>-464.25</v>
      </c>
      <c r="Z36">
        <v>-623.04285714285709</v>
      </c>
      <c r="AA36">
        <v>-172.30357142857133</v>
      </c>
      <c r="AB36">
        <v>-420.64685314685323</v>
      </c>
      <c r="AC36" s="64">
        <v>13.25</v>
      </c>
      <c r="AD36" s="64">
        <v>-58.199999999999989</v>
      </c>
      <c r="AE36" s="64">
        <v>18.267857142857167</v>
      </c>
      <c r="AF36" s="64">
        <v>-11.272727272727252</v>
      </c>
      <c r="AG36" s="64">
        <v>-28.199999999999989</v>
      </c>
      <c r="AH36" s="64">
        <v>-43.600000000000023</v>
      </c>
      <c r="AI36" s="64">
        <v>-3.1428571428571672</v>
      </c>
      <c r="AJ36" s="64">
        <v>-19.667500000000018</v>
      </c>
      <c r="AK36" s="64">
        <v>31.346153846153868</v>
      </c>
      <c r="AL36" s="64">
        <v>6.2121212121212466</v>
      </c>
      <c r="AM36" s="64">
        <v>-16.423076923076906</v>
      </c>
      <c r="AN36" s="64">
        <v>7.8648648648648418</v>
      </c>
    </row>
    <row r="37" spans="1:40" x14ac:dyDescent="0.3">
      <c r="A37" s="2" t="s">
        <v>36</v>
      </c>
      <c r="B37" s="2">
        <v>20</v>
      </c>
      <c r="C37" s="2">
        <v>2</v>
      </c>
      <c r="D37" s="2">
        <v>24</v>
      </c>
      <c r="E37">
        <v>0.15789473684210525</v>
      </c>
      <c r="F37">
        <v>0.4</v>
      </c>
      <c r="G37">
        <v>-0.10000000000000003</v>
      </c>
      <c r="H37">
        <v>0.15254237288135591</v>
      </c>
      <c r="I37">
        <v>33.066666666666663</v>
      </c>
      <c r="J37">
        <v>0.6666666666666714</v>
      </c>
      <c r="K37">
        <v>18.025000000000006</v>
      </c>
      <c r="L37">
        <v>15.962500000000006</v>
      </c>
      <c r="M37">
        <v>0.10000000000000003</v>
      </c>
      <c r="N37">
        <v>-9.9999999999999978E-2</v>
      </c>
      <c r="O37">
        <v>-0.3</v>
      </c>
      <c r="P37">
        <v>-9.9999999999999978E-2</v>
      </c>
      <c r="Q37">
        <v>11.833333333333343</v>
      </c>
      <c r="R37">
        <v>-53</v>
      </c>
      <c r="S37">
        <v>-97</v>
      </c>
      <c r="T37">
        <v>-45.714285714285708</v>
      </c>
      <c r="U37">
        <v>0</v>
      </c>
      <c r="V37">
        <v>-0.19999999999999998</v>
      </c>
      <c r="W37">
        <v>0</v>
      </c>
      <c r="X37">
        <v>-6.8965517241379309E-2</v>
      </c>
      <c r="Y37">
        <v>91.833333333333329</v>
      </c>
      <c r="Z37">
        <v>-40</v>
      </c>
      <c r="AA37">
        <v>9</v>
      </c>
      <c r="AB37">
        <v>26.142857142857139</v>
      </c>
      <c r="AC37" s="64">
        <v>40.833333333333329</v>
      </c>
      <c r="AD37" s="64">
        <v>14</v>
      </c>
      <c r="AE37" s="64">
        <v>9</v>
      </c>
      <c r="AF37" s="64">
        <v>21.171428571428564</v>
      </c>
      <c r="AG37" s="64">
        <v>22.666666666666671</v>
      </c>
      <c r="AH37" s="64">
        <v>-10.5</v>
      </c>
      <c r="AI37" s="64">
        <v>-24.333333333333329</v>
      </c>
      <c r="AJ37" s="64">
        <v>-3.8571428571428612</v>
      </c>
      <c r="AK37" s="64">
        <v>1.7333333333333343</v>
      </c>
      <c r="AL37" s="64">
        <v>-22.666666666666657</v>
      </c>
      <c r="AM37" s="64">
        <v>-4.375</v>
      </c>
      <c r="AN37" s="64">
        <v>-9.5374999999999943</v>
      </c>
    </row>
    <row r="38" spans="1:40" x14ac:dyDescent="0.3">
      <c r="A38" s="2" t="s">
        <v>37</v>
      </c>
      <c r="B38" s="2">
        <v>20</v>
      </c>
      <c r="C38" s="2">
        <v>2</v>
      </c>
      <c r="D38" s="2">
        <v>20</v>
      </c>
      <c r="E38">
        <v>0.54999999999999982</v>
      </c>
      <c r="F38">
        <v>0.54999999999999982</v>
      </c>
      <c r="G38">
        <v>-0.5</v>
      </c>
      <c r="H38">
        <v>0.20000000000000018</v>
      </c>
      <c r="I38">
        <v>148.67916666666656</v>
      </c>
      <c r="J38">
        <v>206.6875</v>
      </c>
      <c r="K38">
        <v>-337.60439560439568</v>
      </c>
      <c r="L38">
        <v>25.447628458498002</v>
      </c>
      <c r="M38">
        <v>-0.85714285714285721</v>
      </c>
      <c r="N38">
        <v>0.29999999999999982</v>
      </c>
      <c r="O38">
        <v>1.125</v>
      </c>
      <c r="P38">
        <v>0.23999999999999977</v>
      </c>
      <c r="Q38">
        <v>577.16666666666663</v>
      </c>
      <c r="R38">
        <v>-573.375</v>
      </c>
      <c r="S38">
        <v>417.25</v>
      </c>
      <c r="T38">
        <v>62.285714285714334</v>
      </c>
      <c r="U38">
        <v>1.2222222222222223</v>
      </c>
      <c r="V38">
        <v>0.22222222222222232</v>
      </c>
      <c r="W38">
        <v>-1.0999999999999996</v>
      </c>
      <c r="X38">
        <v>7.1428571428572063E-2</v>
      </c>
      <c r="Y38">
        <v>-245.57142857142867</v>
      </c>
      <c r="Z38">
        <v>-198.47619047619037</v>
      </c>
      <c r="AA38">
        <v>-817.66666666666674</v>
      </c>
      <c r="AB38">
        <v>-428.86363636363637</v>
      </c>
      <c r="AC38" s="64">
        <v>-1.4642857142857224</v>
      </c>
      <c r="AD38" s="64">
        <v>63.214285714285722</v>
      </c>
      <c r="AE38" s="64">
        <v>-25.791666666666657</v>
      </c>
      <c r="AF38" s="64">
        <v>15.03977272727272</v>
      </c>
      <c r="AG38" s="64">
        <v>54.666666666666657</v>
      </c>
      <c r="AH38" s="64">
        <v>-60.375</v>
      </c>
      <c r="AI38" s="64">
        <v>42.650000000000006</v>
      </c>
      <c r="AJ38" s="64">
        <v>-7.0714285714285836</v>
      </c>
      <c r="AK38" s="64">
        <v>34.191666666666663</v>
      </c>
      <c r="AL38" s="64">
        <v>22.75</v>
      </c>
      <c r="AM38" s="64">
        <v>-19.829670329670364</v>
      </c>
      <c r="AN38" s="64">
        <v>14.616600790513814</v>
      </c>
    </row>
    <row r="39" spans="1:40" x14ac:dyDescent="0.3">
      <c r="A39" s="2" t="s">
        <v>38</v>
      </c>
      <c r="B39" s="2">
        <v>20</v>
      </c>
      <c r="C39" s="2">
        <v>2</v>
      </c>
      <c r="D39" s="2">
        <v>25</v>
      </c>
      <c r="E39">
        <v>-0.45000000000000018</v>
      </c>
      <c r="F39">
        <v>0.14999999999999991</v>
      </c>
      <c r="G39">
        <v>-0.14999999999999991</v>
      </c>
      <c r="H39">
        <v>-0.14999999999999991</v>
      </c>
      <c r="I39">
        <v>-22.07516339869278</v>
      </c>
      <c r="J39">
        <v>68.743055555555543</v>
      </c>
      <c r="K39">
        <v>21.95588235294116</v>
      </c>
      <c r="L39">
        <v>22.278783211397752</v>
      </c>
      <c r="M39">
        <v>0.66666666666666652</v>
      </c>
      <c r="N39">
        <v>0.42857142857142883</v>
      </c>
      <c r="O39">
        <v>-1.1111111111111107</v>
      </c>
      <c r="P39">
        <v>-4.0000000000000036E-2</v>
      </c>
      <c r="Q39">
        <v>-54.321428571428555</v>
      </c>
      <c r="R39">
        <v>58</v>
      </c>
      <c r="S39">
        <v>-171.69047619047626</v>
      </c>
      <c r="T39">
        <v>-70.736842105263122</v>
      </c>
      <c r="U39">
        <v>1.375</v>
      </c>
      <c r="V39">
        <v>1</v>
      </c>
      <c r="W39">
        <v>2.0000000000000004</v>
      </c>
      <c r="X39">
        <v>1.4</v>
      </c>
      <c r="Y39">
        <v>290.875</v>
      </c>
      <c r="Z39">
        <v>127.14999999999998</v>
      </c>
      <c r="AA39">
        <v>279.42857142857139</v>
      </c>
      <c r="AB39">
        <v>227.11478260869558</v>
      </c>
      <c r="AC39" s="64">
        <v>13.625</v>
      </c>
      <c r="AD39" s="64">
        <v>21.650000000000006</v>
      </c>
      <c r="AE39" s="64">
        <v>-0.4285714285714306</v>
      </c>
      <c r="AF39" s="64">
        <v>12.568695652173915</v>
      </c>
      <c r="AG39" s="64">
        <v>5.4821428571428612</v>
      </c>
      <c r="AH39" s="64">
        <v>83.6</v>
      </c>
      <c r="AI39" s="64">
        <v>60.785714285714278</v>
      </c>
      <c r="AJ39" s="64">
        <v>45.421052631578931</v>
      </c>
      <c r="AK39" s="64">
        <v>6.7516339869281126</v>
      </c>
      <c r="AL39" s="64">
        <v>9.375</v>
      </c>
      <c r="AM39" s="64">
        <v>36.128676470588232</v>
      </c>
      <c r="AN39" s="64">
        <v>17.365806700038519</v>
      </c>
    </row>
    <row r="40" spans="1:40" x14ac:dyDescent="0.3">
      <c r="A40" s="2" t="s">
        <v>39</v>
      </c>
      <c r="B40" s="2">
        <v>20</v>
      </c>
      <c r="C40" s="2">
        <v>2</v>
      </c>
      <c r="D40" s="2">
        <v>22</v>
      </c>
      <c r="E40">
        <v>0.35000000000000009</v>
      </c>
      <c r="F40">
        <v>-0.57894736842105265</v>
      </c>
      <c r="G40">
        <v>4.9999999999999822E-2</v>
      </c>
      <c r="H40">
        <v>-5.0847457627118509E-2</v>
      </c>
      <c r="I40">
        <v>-101.01102941176475</v>
      </c>
      <c r="J40">
        <v>-14.033613445378137</v>
      </c>
      <c r="K40">
        <v>-36.5625</v>
      </c>
      <c r="L40">
        <v>-49.541901867129923</v>
      </c>
      <c r="M40">
        <v>0.71428571428571441</v>
      </c>
      <c r="N40">
        <v>0</v>
      </c>
      <c r="O40">
        <v>0</v>
      </c>
      <c r="P40">
        <v>0.20833333333333348</v>
      </c>
      <c r="Q40">
        <v>-196.04999999999995</v>
      </c>
      <c r="R40">
        <v>50.433333333333394</v>
      </c>
      <c r="S40">
        <v>27.533333333333417</v>
      </c>
      <c r="T40">
        <v>-12.375</v>
      </c>
      <c r="U40">
        <v>0.55555555555555536</v>
      </c>
      <c r="V40">
        <v>-9.9999999999999867E-2</v>
      </c>
      <c r="W40">
        <v>0.5</v>
      </c>
      <c r="X40">
        <v>0.31034482758620685</v>
      </c>
      <c r="Y40">
        <v>-101.09999999999991</v>
      </c>
      <c r="Z40">
        <v>-253.66666666666663</v>
      </c>
      <c r="AA40">
        <v>-32.933333333333167</v>
      </c>
      <c r="AB40">
        <v>-118.58039215686279</v>
      </c>
      <c r="AC40" s="64">
        <v>-182.45</v>
      </c>
      <c r="AD40" s="64">
        <v>-69.166666666666657</v>
      </c>
      <c r="AE40" s="64">
        <v>22.366666666666674</v>
      </c>
      <c r="AF40" s="64">
        <v>-69.054901960784292</v>
      </c>
      <c r="AG40" s="64">
        <v>-107.1</v>
      </c>
      <c r="AH40" s="64">
        <v>45.666666666666657</v>
      </c>
      <c r="AI40" s="64">
        <v>-0.39999999999997726</v>
      </c>
      <c r="AJ40" s="64">
        <v>-13.875</v>
      </c>
      <c r="AK40" s="64">
        <v>-26.95955882352942</v>
      </c>
      <c r="AL40" s="64">
        <v>-22.218487394958004</v>
      </c>
      <c r="AM40" s="64">
        <v>-35.6875</v>
      </c>
      <c r="AN40" s="64">
        <v>-27.109856708640905</v>
      </c>
    </row>
    <row r="41" spans="1:40" x14ac:dyDescent="0.3">
      <c r="A41" s="2" t="s">
        <v>40</v>
      </c>
      <c r="B41" s="2">
        <v>20</v>
      </c>
      <c r="C41" s="2">
        <v>2</v>
      </c>
      <c r="D41" s="2">
        <v>28</v>
      </c>
      <c r="E41">
        <v>-0.25</v>
      </c>
      <c r="F41">
        <v>0.70000000000000018</v>
      </c>
      <c r="G41">
        <v>-0.29999999999999982</v>
      </c>
      <c r="H41">
        <v>4.9999999999999822E-2</v>
      </c>
      <c r="I41">
        <v>0.82352941176463901</v>
      </c>
      <c r="J41">
        <v>11.311111111110904</v>
      </c>
      <c r="K41">
        <v>14.049450549450512</v>
      </c>
      <c r="L41">
        <v>-1.6340579710144993</v>
      </c>
      <c r="M41">
        <v>-4</v>
      </c>
      <c r="N41">
        <v>-3.5</v>
      </c>
      <c r="O41">
        <v>-4.5555555555555554</v>
      </c>
      <c r="P41">
        <v>-4</v>
      </c>
      <c r="Q41">
        <v>-1062.5999999999999</v>
      </c>
      <c r="R41">
        <v>-1086.25</v>
      </c>
      <c r="S41">
        <v>-1368.7222222222222</v>
      </c>
      <c r="T41">
        <v>-1173.2250453720508</v>
      </c>
      <c r="U41">
        <v>4.25</v>
      </c>
      <c r="V41">
        <v>4.4444444444444446</v>
      </c>
      <c r="W41">
        <v>3.7</v>
      </c>
      <c r="X41">
        <v>4.1111111111111116</v>
      </c>
      <c r="Y41">
        <v>1295.5</v>
      </c>
      <c r="Z41">
        <v>1045.2666666666669</v>
      </c>
      <c r="AA41">
        <v>769.63333333333333</v>
      </c>
      <c r="AB41">
        <v>1007.3555555555556</v>
      </c>
      <c r="AC41" s="64">
        <v>76.75</v>
      </c>
      <c r="AD41" s="64">
        <v>-29.02222222222224</v>
      </c>
      <c r="AE41" s="64">
        <v>-37.399999999999977</v>
      </c>
      <c r="AF41" s="64">
        <v>-2.7037037037036953</v>
      </c>
      <c r="AG41" s="64">
        <v>30</v>
      </c>
      <c r="AH41" s="64">
        <v>-125.27499999999998</v>
      </c>
      <c r="AI41" s="64">
        <v>-41.555555555555543</v>
      </c>
      <c r="AJ41" s="64">
        <v>-56.330308529945512</v>
      </c>
      <c r="AK41" s="64">
        <v>-9.7647058823529278</v>
      </c>
      <c r="AL41" s="64">
        <v>-19</v>
      </c>
      <c r="AM41" s="64">
        <v>45.983516483516496</v>
      </c>
      <c r="AN41" s="64">
        <v>4.6983695652173765</v>
      </c>
    </row>
    <row r="42" spans="1:40" x14ac:dyDescent="0.3">
      <c r="A42" s="2" t="s">
        <v>41</v>
      </c>
      <c r="B42" s="2">
        <v>20</v>
      </c>
      <c r="C42" s="2">
        <v>2</v>
      </c>
      <c r="D42" s="2">
        <v>22</v>
      </c>
      <c r="E42">
        <v>-0.85000000000000009</v>
      </c>
      <c r="F42">
        <v>-0.55000000000000027</v>
      </c>
      <c r="G42">
        <v>-1.2000000000000002</v>
      </c>
      <c r="H42">
        <v>-0.8666666666666667</v>
      </c>
      <c r="I42">
        <v>-206.42894736842095</v>
      </c>
      <c r="J42">
        <v>-164.11988304093575</v>
      </c>
      <c r="K42">
        <v>-343.84999999999991</v>
      </c>
      <c r="L42">
        <v>-241.05173951828726</v>
      </c>
      <c r="M42">
        <v>-1.5</v>
      </c>
      <c r="N42">
        <v>-1.2000000000000002</v>
      </c>
      <c r="O42">
        <v>-2.2000000000000002</v>
      </c>
      <c r="P42">
        <v>-1.6428571428571432</v>
      </c>
      <c r="Q42">
        <v>-439.05714285714294</v>
      </c>
      <c r="R42">
        <v>-496.125</v>
      </c>
      <c r="S42">
        <v>-422.88888888888891</v>
      </c>
      <c r="T42">
        <v>-469.38815789473688</v>
      </c>
      <c r="U42">
        <v>4.1111111111111107</v>
      </c>
      <c r="V42">
        <v>3.5555555555555562</v>
      </c>
      <c r="W42">
        <v>3.5999999999999996</v>
      </c>
      <c r="X42">
        <v>3.7499999999999996</v>
      </c>
      <c r="Y42">
        <v>1175.8222222222221</v>
      </c>
      <c r="Z42">
        <v>915.77777777777771</v>
      </c>
      <c r="AA42">
        <v>1017.4333333333332</v>
      </c>
      <c r="AB42">
        <v>1042.4071428571428</v>
      </c>
      <c r="AC42" s="64">
        <v>130.17777777777778</v>
      </c>
      <c r="AD42" s="64">
        <v>48.388888888888886</v>
      </c>
      <c r="AE42" s="64">
        <v>52.166666666666686</v>
      </c>
      <c r="AF42" s="64">
        <v>71.942857142857179</v>
      </c>
      <c r="AG42" s="64">
        <v>-159.74285714285716</v>
      </c>
      <c r="AH42" s="64">
        <v>-69.75</v>
      </c>
      <c r="AI42" s="64">
        <v>-58.722222222222229</v>
      </c>
      <c r="AJ42" s="64">
        <v>-90.107456140350905</v>
      </c>
      <c r="AK42" s="64">
        <v>37.910526315789468</v>
      </c>
      <c r="AL42" s="64">
        <v>-83.309941520467845</v>
      </c>
      <c r="AM42" s="64">
        <v>81.699999999999989</v>
      </c>
      <c r="AN42" s="64">
        <v>14.497769848349662</v>
      </c>
    </row>
    <row r="43" spans="1:40" x14ac:dyDescent="0.3">
      <c r="A43" s="2" t="s">
        <v>42</v>
      </c>
      <c r="B43" s="2">
        <v>20</v>
      </c>
      <c r="C43" s="2">
        <v>2</v>
      </c>
      <c r="D43" s="2">
        <v>25</v>
      </c>
      <c r="E43">
        <v>-1.1499999999999999</v>
      </c>
      <c r="F43">
        <v>-0.68421052631578938</v>
      </c>
      <c r="G43">
        <v>-1.5263157894736841</v>
      </c>
      <c r="H43">
        <v>-1.1206896551724137</v>
      </c>
      <c r="I43">
        <v>-39.033653846153811</v>
      </c>
      <c r="J43">
        <v>21.416666666666742</v>
      </c>
      <c r="K43">
        <v>-34.650000000000091</v>
      </c>
      <c r="L43">
        <v>-14.281196089706782</v>
      </c>
      <c r="M43">
        <v>1</v>
      </c>
      <c r="N43">
        <v>-1.8571428571428577</v>
      </c>
      <c r="O43">
        <v>-2.4285714285714288</v>
      </c>
      <c r="P43">
        <v>-1.2000000000000002</v>
      </c>
      <c r="Q43">
        <v>157</v>
      </c>
      <c r="R43">
        <v>-595.22857142857129</v>
      </c>
      <c r="S43">
        <v>-1093.3333333333333</v>
      </c>
      <c r="T43">
        <v>-511.48297213622288</v>
      </c>
      <c r="U43">
        <v>0.5</v>
      </c>
      <c r="V43">
        <v>1.7777777777777779</v>
      </c>
      <c r="W43">
        <v>2.875</v>
      </c>
      <c r="X43">
        <v>1.7200000000000002</v>
      </c>
      <c r="Y43">
        <v>713.17142857142846</v>
      </c>
      <c r="Z43">
        <v>724.66666666666663</v>
      </c>
      <c r="AA43">
        <v>700.85714285714289</v>
      </c>
      <c r="AB43">
        <v>719.05555555555566</v>
      </c>
      <c r="AC43" s="64">
        <v>74</v>
      </c>
      <c r="AD43" s="64">
        <v>-98</v>
      </c>
      <c r="AE43" s="64">
        <v>-77.285714285714278</v>
      </c>
      <c r="AF43" s="64">
        <v>-33.944444444444457</v>
      </c>
      <c r="AG43" s="64">
        <v>-33.333333333333314</v>
      </c>
      <c r="AH43" s="64">
        <v>31.771428571428572</v>
      </c>
      <c r="AI43" s="64">
        <v>-128.33333333333334</v>
      </c>
      <c r="AJ43" s="64">
        <v>-41.956656346749213</v>
      </c>
      <c r="AK43" s="64">
        <v>-2.658653846153868</v>
      </c>
      <c r="AL43" s="64">
        <v>30.958333333333314</v>
      </c>
      <c r="AM43" s="64">
        <v>27.883333333333326</v>
      </c>
      <c r="AN43" s="64">
        <v>18.144335825186886</v>
      </c>
    </row>
    <row r="44" spans="1:40" x14ac:dyDescent="0.3">
      <c r="A44" s="2" t="s">
        <v>43</v>
      </c>
      <c r="B44" s="2">
        <v>20</v>
      </c>
      <c r="C44" s="2">
        <v>2</v>
      </c>
      <c r="D44" s="2">
        <v>23</v>
      </c>
      <c r="E44">
        <v>0.42105263157894735</v>
      </c>
      <c r="F44">
        <v>0.25</v>
      </c>
      <c r="G44">
        <v>-0.10000000000000009</v>
      </c>
      <c r="H44">
        <v>0.18644067796610164</v>
      </c>
      <c r="I44">
        <v>131.33333333333337</v>
      </c>
      <c r="J44">
        <v>7.5789473684210407</v>
      </c>
      <c r="K44">
        <v>-106.93529411764712</v>
      </c>
      <c r="L44">
        <v>8.5555555555555429</v>
      </c>
      <c r="M44">
        <v>-1.75</v>
      </c>
      <c r="N44">
        <v>-0.5</v>
      </c>
      <c r="O44">
        <v>-1.2222222222222223</v>
      </c>
      <c r="P44">
        <v>-1.1599999999999997</v>
      </c>
      <c r="Q44">
        <v>-602.6</v>
      </c>
      <c r="R44">
        <v>-141.31428571428569</v>
      </c>
      <c r="S44">
        <v>-273.02857142857147</v>
      </c>
      <c r="T44">
        <v>-315.52631578947364</v>
      </c>
      <c r="U44">
        <v>1.5</v>
      </c>
      <c r="V44">
        <v>0</v>
      </c>
      <c r="W44">
        <v>1</v>
      </c>
      <c r="X44">
        <v>0.83333333333333348</v>
      </c>
      <c r="Y44">
        <v>290.25</v>
      </c>
      <c r="Z44">
        <v>-233.41666666666663</v>
      </c>
      <c r="AA44">
        <v>175.5</v>
      </c>
      <c r="AB44">
        <v>81.75</v>
      </c>
      <c r="AC44" s="64">
        <v>124.41666666666666</v>
      </c>
      <c r="AD44" s="64">
        <v>-103.33333333333334</v>
      </c>
      <c r="AE44" s="64">
        <v>-9.25</v>
      </c>
      <c r="AF44" s="64">
        <v>5.8499999999999943</v>
      </c>
      <c r="AG44" s="64">
        <v>-29.050000000000011</v>
      </c>
      <c r="AH44" s="64">
        <v>-77.771428571428572</v>
      </c>
      <c r="AI44" s="64">
        <v>-87.828571428571422</v>
      </c>
      <c r="AJ44" s="64">
        <v>-68.033834586466156</v>
      </c>
      <c r="AK44" s="64">
        <v>-32.055555555555571</v>
      </c>
      <c r="AL44" s="64">
        <v>-57.894736842105289</v>
      </c>
      <c r="AM44" s="64">
        <v>11.64705882352942</v>
      </c>
      <c r="AN44" s="64">
        <v>-26.130604288499029</v>
      </c>
    </row>
    <row r="45" spans="1:40" x14ac:dyDescent="0.3">
      <c r="A45" s="2" t="s">
        <v>44</v>
      </c>
      <c r="B45" s="2">
        <v>20</v>
      </c>
      <c r="C45" s="2">
        <v>2</v>
      </c>
      <c r="D45" s="2">
        <v>22</v>
      </c>
      <c r="E45">
        <v>-0.25</v>
      </c>
      <c r="F45">
        <v>-0.25</v>
      </c>
      <c r="G45">
        <v>0.75</v>
      </c>
      <c r="H45">
        <v>8.3333333333333481E-2</v>
      </c>
      <c r="I45">
        <v>70.177777777777919</v>
      </c>
      <c r="J45">
        <v>-12.569444444444457</v>
      </c>
      <c r="K45">
        <v>-212.34586466165422</v>
      </c>
      <c r="L45">
        <v>-51.700000000000045</v>
      </c>
      <c r="M45">
        <v>-4.4000000000000004</v>
      </c>
      <c r="N45">
        <v>-2.5000000000000004</v>
      </c>
      <c r="O45">
        <v>-2.2000000000000002</v>
      </c>
      <c r="P45">
        <v>-3.0333333333333337</v>
      </c>
      <c r="Q45">
        <v>-1264.2750000000001</v>
      </c>
      <c r="R45">
        <v>-771.06944444444434</v>
      </c>
      <c r="S45">
        <v>-1033.8</v>
      </c>
      <c r="T45">
        <v>-1025.0968660968661</v>
      </c>
      <c r="U45">
        <v>3.8888888888888884</v>
      </c>
      <c r="V45">
        <v>3.4</v>
      </c>
      <c r="W45">
        <v>3.8000000000000003</v>
      </c>
      <c r="X45">
        <v>3.6896551724137936</v>
      </c>
      <c r="Y45">
        <v>960.31111111111113</v>
      </c>
      <c r="Z45">
        <v>1089.6031746031745</v>
      </c>
      <c r="AA45">
        <v>1183.9000000000001</v>
      </c>
      <c r="AB45">
        <v>1089.1428571428571</v>
      </c>
      <c r="AC45" s="64">
        <v>-5.1333333333333542</v>
      </c>
      <c r="AD45" s="64">
        <v>113.15873015873018</v>
      </c>
      <c r="AE45" s="64">
        <v>39.074999999999989</v>
      </c>
      <c r="AF45" s="64">
        <v>49.42142857142855</v>
      </c>
      <c r="AG45" s="64">
        <v>-149.80000000000001</v>
      </c>
      <c r="AH45" s="64">
        <v>12.791666666666657</v>
      </c>
      <c r="AI45" s="64">
        <v>-6.8249999999999886</v>
      </c>
      <c r="AJ45" s="64">
        <v>-53.796296296296305</v>
      </c>
      <c r="AK45" s="64">
        <v>13.100000000000023</v>
      </c>
      <c r="AL45" s="64">
        <v>-40.965277777777771</v>
      </c>
      <c r="AM45" s="64">
        <v>-58.669172932330838</v>
      </c>
      <c r="AN45" s="64">
        <v>-30.639999999999986</v>
      </c>
    </row>
    <row r="46" spans="1:40" x14ac:dyDescent="0.3">
      <c r="A46" s="2" t="s">
        <v>46</v>
      </c>
      <c r="B46" s="2">
        <v>20</v>
      </c>
      <c r="C46" s="2">
        <v>2</v>
      </c>
      <c r="D46" s="2">
        <v>21</v>
      </c>
      <c r="E46">
        <v>-0.5</v>
      </c>
      <c r="F46">
        <v>0.35000000000000009</v>
      </c>
      <c r="G46">
        <v>0.55000000000000027</v>
      </c>
      <c r="H46">
        <v>0.1333333333333333</v>
      </c>
      <c r="I46">
        <v>-123.44444444444446</v>
      </c>
      <c r="J46">
        <v>154.58823529411768</v>
      </c>
      <c r="K46">
        <v>400.54605263157896</v>
      </c>
      <c r="L46">
        <v>137.99964349376114</v>
      </c>
      <c r="M46">
        <v>-0.5</v>
      </c>
      <c r="N46">
        <v>-1.2999999999999998</v>
      </c>
      <c r="O46">
        <v>0</v>
      </c>
      <c r="P46">
        <v>-0.60000000000000009</v>
      </c>
      <c r="Q46">
        <v>-251.92063492063494</v>
      </c>
      <c r="R46">
        <v>-357.17460317460325</v>
      </c>
      <c r="S46">
        <v>81.111111111111086</v>
      </c>
      <c r="T46">
        <v>-175.54428341384858</v>
      </c>
      <c r="U46">
        <v>0</v>
      </c>
      <c r="V46">
        <v>0</v>
      </c>
      <c r="W46">
        <v>-0.4</v>
      </c>
      <c r="X46">
        <v>-0.13793103448275862</v>
      </c>
      <c r="Y46">
        <v>0</v>
      </c>
      <c r="Z46">
        <v>-479.5</v>
      </c>
      <c r="AA46">
        <v>-1068</v>
      </c>
      <c r="AB46">
        <v>-750.83333333333337</v>
      </c>
      <c r="AC46" s="64">
        <v>0</v>
      </c>
      <c r="AD46" s="64">
        <v>-88.5</v>
      </c>
      <c r="AE46" s="64">
        <v>-53</v>
      </c>
      <c r="AF46" s="64">
        <v>-47.833333333333343</v>
      </c>
      <c r="AG46" s="64">
        <v>-50.984126984126959</v>
      </c>
      <c r="AH46" s="64">
        <v>-71.031746031746025</v>
      </c>
      <c r="AI46" s="64">
        <v>5.7777777777777999</v>
      </c>
      <c r="AJ46" s="64">
        <v>-39.457326892109506</v>
      </c>
      <c r="AK46" s="64">
        <v>8.4444444444444571</v>
      </c>
      <c r="AL46" s="64">
        <v>18.41176470588232</v>
      </c>
      <c r="AM46" s="64">
        <v>28.713815789473699</v>
      </c>
      <c r="AN46" s="64">
        <v>18.235650623885931</v>
      </c>
    </row>
    <row r="47" spans="1:40" x14ac:dyDescent="0.3">
      <c r="A47" s="2" t="s">
        <v>47</v>
      </c>
      <c r="B47" s="2">
        <v>20</v>
      </c>
      <c r="C47" s="2">
        <v>2</v>
      </c>
      <c r="D47" s="2">
        <v>24</v>
      </c>
      <c r="E47">
        <v>4.9999999999999822E-2</v>
      </c>
      <c r="F47">
        <v>0.29999999999999982</v>
      </c>
      <c r="G47">
        <v>9.9999999999999645E-2</v>
      </c>
      <c r="H47">
        <v>0.14999999999999991</v>
      </c>
      <c r="I47">
        <v>-144.10588235294119</v>
      </c>
      <c r="J47">
        <v>339.30592105263156</v>
      </c>
      <c r="K47">
        <v>178.54807692307691</v>
      </c>
      <c r="L47">
        <v>129.70956521739129</v>
      </c>
      <c r="M47">
        <v>-1.375</v>
      </c>
      <c r="N47">
        <v>-0.10000000000000009</v>
      </c>
      <c r="O47">
        <v>0</v>
      </c>
      <c r="P47">
        <v>-0.42857142857142883</v>
      </c>
      <c r="Q47">
        <v>-478.83333333333337</v>
      </c>
      <c r="R47">
        <v>32.404761904761926</v>
      </c>
      <c r="S47">
        <v>-419.43333333333317</v>
      </c>
      <c r="T47">
        <v>-255.66666666666652</v>
      </c>
      <c r="U47">
        <v>0.7777777777777779</v>
      </c>
      <c r="V47">
        <v>-0.79999999999999982</v>
      </c>
      <c r="W47">
        <v>0.5</v>
      </c>
      <c r="X47">
        <v>0.13793103448275867</v>
      </c>
      <c r="Y47">
        <v>619.83333333333337</v>
      </c>
      <c r="Z47">
        <v>-423</v>
      </c>
      <c r="AA47">
        <v>-171.41666666666663</v>
      </c>
      <c r="AB47">
        <v>-64.550000000000068</v>
      </c>
      <c r="AC47" s="64">
        <v>22</v>
      </c>
      <c r="AD47" s="64">
        <v>-120.75</v>
      </c>
      <c r="AE47" s="64">
        <v>-35.166666666666657</v>
      </c>
      <c r="AF47" s="64">
        <v>-56.800000000000011</v>
      </c>
      <c r="AG47" s="64">
        <v>-19.833333333333314</v>
      </c>
      <c r="AH47" s="64">
        <v>-84.285714285714278</v>
      </c>
      <c r="AI47" s="64">
        <v>-54.466666666666697</v>
      </c>
      <c r="AJ47" s="64">
        <v>-49.888888888888857</v>
      </c>
      <c r="AK47" s="64">
        <v>-55.301960784313735</v>
      </c>
      <c r="AL47" s="64">
        <v>-10.381578947368411</v>
      </c>
      <c r="AM47" s="64">
        <v>85.086538461538453</v>
      </c>
      <c r="AN47" s="64">
        <v>2.0843478260869688</v>
      </c>
    </row>
    <row r="48" spans="1:40" x14ac:dyDescent="0.3">
      <c r="A48" s="2" t="s">
        <v>48</v>
      </c>
      <c r="B48" s="2">
        <v>20</v>
      </c>
      <c r="C48" s="2">
        <v>2</v>
      </c>
      <c r="D48" s="2">
        <v>23</v>
      </c>
      <c r="E48">
        <v>0.54999999999999982</v>
      </c>
      <c r="F48">
        <v>0.31578947368421018</v>
      </c>
      <c r="G48">
        <v>-1.7999999999999998</v>
      </c>
      <c r="H48">
        <v>-0.32203389830508433</v>
      </c>
      <c r="I48">
        <v>173.87254901960796</v>
      </c>
      <c r="J48">
        <v>-22.764705882352928</v>
      </c>
      <c r="K48">
        <v>-281.37593984962405</v>
      </c>
      <c r="L48">
        <v>-41.717366191759766</v>
      </c>
      <c r="M48">
        <v>-2.6666666666666665</v>
      </c>
      <c r="N48">
        <v>-3.2</v>
      </c>
      <c r="O48">
        <v>-1.6000000000000005</v>
      </c>
      <c r="P48">
        <v>-2.4827586206896557</v>
      </c>
      <c r="Q48">
        <v>-847.93055555555566</v>
      </c>
      <c r="R48">
        <v>-618.56666666666672</v>
      </c>
      <c r="S48">
        <v>-629.25</v>
      </c>
      <c r="T48">
        <v>-706.84343434343441</v>
      </c>
      <c r="U48">
        <v>4.666666666666667</v>
      </c>
      <c r="V48">
        <v>2.6666666666666661</v>
      </c>
      <c r="W48">
        <v>3.0999999999999996</v>
      </c>
      <c r="X48">
        <v>3.464285714285714</v>
      </c>
      <c r="Y48">
        <v>804.19444444444434</v>
      </c>
      <c r="Z48">
        <v>407.9841269841271</v>
      </c>
      <c r="AA48">
        <v>712.56666666666672</v>
      </c>
      <c r="AB48">
        <v>641.13865546218483</v>
      </c>
      <c r="AC48" s="64">
        <v>42.055555555555543</v>
      </c>
      <c r="AD48" s="64">
        <v>-55.396825396825363</v>
      </c>
      <c r="AE48" s="64">
        <v>141.76666666666668</v>
      </c>
      <c r="AF48" s="64">
        <v>40.569327731092471</v>
      </c>
      <c r="AG48" s="64">
        <v>-45.111111111111086</v>
      </c>
      <c r="AH48" s="64">
        <v>-46.366666666666674</v>
      </c>
      <c r="AI48" s="64">
        <v>-17.375</v>
      </c>
      <c r="AJ48" s="64">
        <v>-36.703703703703695</v>
      </c>
      <c r="AK48" s="64">
        <v>-34.790849673202615</v>
      </c>
      <c r="AL48" s="64">
        <v>-50.823529411764696</v>
      </c>
      <c r="AM48" s="64">
        <v>-14.229323308270637</v>
      </c>
      <c r="AN48" s="64">
        <v>-36.103966114747834</v>
      </c>
    </row>
    <row r="49" spans="1:40" x14ac:dyDescent="0.3">
      <c r="A49" s="2" t="s">
        <v>49</v>
      </c>
      <c r="B49" s="2">
        <v>20</v>
      </c>
      <c r="C49" s="2">
        <v>2</v>
      </c>
      <c r="D49" s="2">
        <v>23</v>
      </c>
      <c r="E49">
        <v>-4.9999999999999822E-2</v>
      </c>
      <c r="F49">
        <v>-1.1999999999999997</v>
      </c>
      <c r="G49">
        <v>0.29999999999999982</v>
      </c>
      <c r="H49">
        <v>-0.31666666666666687</v>
      </c>
      <c r="I49">
        <v>26.902631578947194</v>
      </c>
      <c r="J49">
        <v>-397.4181286549707</v>
      </c>
      <c r="K49">
        <v>126.07105263157894</v>
      </c>
      <c r="L49">
        <v>-75.964891041162218</v>
      </c>
      <c r="M49">
        <v>-3.25</v>
      </c>
      <c r="N49">
        <v>-3.3000000000000003</v>
      </c>
      <c r="O49">
        <v>-2.4000000000000004</v>
      </c>
      <c r="P49">
        <v>-2.9642857142857144</v>
      </c>
      <c r="Q49">
        <v>-835.5</v>
      </c>
      <c r="R49">
        <v>-858.25</v>
      </c>
      <c r="S49">
        <v>-861.125</v>
      </c>
      <c r="T49">
        <v>-853.69155844155853</v>
      </c>
      <c r="U49">
        <v>4.25</v>
      </c>
      <c r="V49">
        <v>2.4999999999999996</v>
      </c>
      <c r="W49">
        <v>2.5</v>
      </c>
      <c r="X49">
        <v>3</v>
      </c>
      <c r="Y49">
        <v>805.28571428571422</v>
      </c>
      <c r="Z49">
        <v>629.84999999999991</v>
      </c>
      <c r="AA49">
        <v>547.16666666666674</v>
      </c>
      <c r="AB49">
        <v>704.13942307692309</v>
      </c>
      <c r="AC49" s="64">
        <v>-7.7142857142857224</v>
      </c>
      <c r="AD49" s="64">
        <v>-21</v>
      </c>
      <c r="AE49" s="64">
        <v>-2.1111111111110858</v>
      </c>
      <c r="AF49" s="64">
        <v>-11.701923076923094</v>
      </c>
      <c r="AG49" s="64">
        <v>-10.583333333333314</v>
      </c>
      <c r="AH49" s="64">
        <v>-71.949999999999989</v>
      </c>
      <c r="AI49" s="64">
        <v>-28</v>
      </c>
      <c r="AJ49" s="64">
        <v>-38.883116883116884</v>
      </c>
      <c r="AK49" s="64">
        <v>-33.555263157894728</v>
      </c>
      <c r="AL49" s="64">
        <v>-1.3040935672514706</v>
      </c>
      <c r="AM49" s="64">
        <v>-8.1921052631579414</v>
      </c>
      <c r="AN49" s="64">
        <v>-14.566888619854694</v>
      </c>
    </row>
    <row r="50" spans="1:40" x14ac:dyDescent="0.3">
      <c r="A50" s="2" t="s">
        <v>50</v>
      </c>
      <c r="B50" s="2">
        <v>20</v>
      </c>
      <c r="C50" s="2">
        <v>2</v>
      </c>
      <c r="D50" s="2">
        <v>25</v>
      </c>
      <c r="E50">
        <v>0.90000000000000036</v>
      </c>
      <c r="F50">
        <v>-0.45000000000000018</v>
      </c>
      <c r="G50">
        <v>0.44999999999999973</v>
      </c>
      <c r="H50">
        <v>0.29999999999999982</v>
      </c>
      <c r="I50">
        <v>-9.0588235294117112</v>
      </c>
      <c r="J50">
        <v>-274.86904761904748</v>
      </c>
      <c r="K50">
        <v>-82.89075630252114</v>
      </c>
      <c r="L50">
        <v>-119.24679487179469</v>
      </c>
      <c r="M50">
        <v>-3.1999999999999997</v>
      </c>
      <c r="N50">
        <v>-2.6666666666666665</v>
      </c>
      <c r="O50">
        <v>-2.2222222222222223</v>
      </c>
      <c r="P50">
        <v>-2.714285714285714</v>
      </c>
      <c r="Q50">
        <v>-613.79999999999995</v>
      </c>
      <c r="R50">
        <v>-615.33333333333326</v>
      </c>
      <c r="S50">
        <v>-374.39285714285711</v>
      </c>
      <c r="T50">
        <v>-534.87037037037044</v>
      </c>
      <c r="U50">
        <v>1.6666666666666665</v>
      </c>
      <c r="V50">
        <v>0.10000000000000009</v>
      </c>
      <c r="W50">
        <v>1.7000000000000002</v>
      </c>
      <c r="X50">
        <v>1.1379310344827585</v>
      </c>
      <c r="Y50">
        <v>197.375</v>
      </c>
      <c r="Z50">
        <v>8.5357142857142208</v>
      </c>
      <c r="AA50">
        <v>397.70000000000005</v>
      </c>
      <c r="AB50">
        <v>228.2123745819398</v>
      </c>
      <c r="AC50" s="64">
        <v>90.166666666666657</v>
      </c>
      <c r="AD50" s="64">
        <v>71.357142857142861</v>
      </c>
      <c r="AE50" s="64">
        <v>50</v>
      </c>
      <c r="AF50" s="64">
        <v>68.983277591973234</v>
      </c>
      <c r="AG50" s="64">
        <v>-33.966666666666697</v>
      </c>
      <c r="AH50" s="64">
        <v>-6.0158730158730407</v>
      </c>
      <c r="AI50" s="64">
        <v>45.839285714285722</v>
      </c>
      <c r="AJ50" s="64">
        <v>-0.10185185185184764</v>
      </c>
      <c r="AK50" s="64">
        <v>-43.357466063348426</v>
      </c>
      <c r="AL50" s="64">
        <v>9.8214285714285552</v>
      </c>
      <c r="AM50" s="64">
        <v>3.6890756302521197</v>
      </c>
      <c r="AN50" s="64">
        <v>-11.288461538461547</v>
      </c>
    </row>
    <row r="51" spans="1:40" x14ac:dyDescent="0.3">
      <c r="A51" s="2" t="s">
        <v>51</v>
      </c>
      <c r="B51" s="2">
        <v>30</v>
      </c>
      <c r="C51" s="2">
        <v>1</v>
      </c>
      <c r="D51" s="2">
        <v>33</v>
      </c>
      <c r="E51">
        <v>-0.14999999999999991</v>
      </c>
      <c r="F51">
        <v>0.25</v>
      </c>
      <c r="G51">
        <v>0</v>
      </c>
      <c r="H51">
        <v>3.3898305084745672E-2</v>
      </c>
      <c r="I51">
        <v>-67.205263157894706</v>
      </c>
      <c r="J51">
        <v>171.75</v>
      </c>
      <c r="K51">
        <v>109.69590643274842</v>
      </c>
      <c r="L51">
        <v>71.379310344827672</v>
      </c>
      <c r="M51">
        <v>-3.6999999999999997</v>
      </c>
      <c r="N51">
        <v>-3.9999999999999996</v>
      </c>
      <c r="O51">
        <v>-5.3333333333333339</v>
      </c>
      <c r="P51">
        <v>-4.3103448275862064</v>
      </c>
      <c r="Q51">
        <v>-1052.1428571428571</v>
      </c>
      <c r="R51">
        <v>-1123.8571428571429</v>
      </c>
      <c r="S51">
        <v>-1755.6111111111111</v>
      </c>
      <c r="T51">
        <v>-1291.1327586206899</v>
      </c>
      <c r="U51">
        <v>4.5555555555555554</v>
      </c>
      <c r="V51">
        <v>5.1000000000000005</v>
      </c>
      <c r="W51">
        <v>4.3000000000000007</v>
      </c>
      <c r="X51">
        <v>4.6551724137931032</v>
      </c>
      <c r="Y51">
        <v>1531.6031746031747</v>
      </c>
      <c r="Z51">
        <v>1256.5</v>
      </c>
      <c r="AA51">
        <v>1270.5999999999999</v>
      </c>
      <c r="AB51">
        <v>1360.6678765880217</v>
      </c>
      <c r="AC51" s="64">
        <v>129.52380952380952</v>
      </c>
      <c r="AD51" s="64">
        <v>-28.200000000000045</v>
      </c>
      <c r="AE51" s="64">
        <v>17.357142857142833</v>
      </c>
      <c r="AF51" s="64">
        <v>45.159709618874729</v>
      </c>
      <c r="AG51" s="64">
        <v>78.442857142857179</v>
      </c>
      <c r="AH51" s="64">
        <v>-76.414285714285711</v>
      </c>
      <c r="AI51" s="64">
        <v>-162.05555555555557</v>
      </c>
      <c r="AJ51" s="64">
        <v>-48.612068965517267</v>
      </c>
      <c r="AK51" s="64">
        <v>39.444736842105272</v>
      </c>
      <c r="AL51" s="64">
        <v>37.350000000000023</v>
      </c>
      <c r="AM51" s="64">
        <v>3.1900584795321265</v>
      </c>
      <c r="AN51" s="64">
        <v>27.396551724137908</v>
      </c>
    </row>
    <row r="52" spans="1:40" x14ac:dyDescent="0.3">
      <c r="A52" s="2" t="s">
        <v>52</v>
      </c>
      <c r="B52" s="2">
        <v>30</v>
      </c>
      <c r="C52" s="2">
        <v>1</v>
      </c>
      <c r="D52" s="2">
        <v>34</v>
      </c>
      <c r="E52">
        <v>0.14999999999999991</v>
      </c>
      <c r="F52">
        <v>-0.39999999999999991</v>
      </c>
      <c r="G52">
        <v>1.1500000000000004</v>
      </c>
      <c r="H52">
        <v>0.30000000000000027</v>
      </c>
      <c r="I52">
        <v>-241.80994152046787</v>
      </c>
      <c r="J52">
        <v>-46.219298245614027</v>
      </c>
      <c r="K52">
        <v>275.50292397660826</v>
      </c>
      <c r="L52">
        <v>-4.5451298701298128</v>
      </c>
      <c r="M52">
        <v>-4.8999999999999995</v>
      </c>
      <c r="N52">
        <v>-3.1000000000000005</v>
      </c>
      <c r="O52">
        <v>-5.3999999999999995</v>
      </c>
      <c r="P52">
        <v>-4.4666666666666668</v>
      </c>
      <c r="Q52">
        <v>-1203.9000000000001</v>
      </c>
      <c r="R52">
        <v>-538.09999999999991</v>
      </c>
      <c r="S52">
        <v>-1539.8714285714286</v>
      </c>
      <c r="T52">
        <v>-1091.0666666666666</v>
      </c>
      <c r="U52">
        <v>4.6666666666666661</v>
      </c>
      <c r="V52">
        <v>3.2</v>
      </c>
      <c r="W52">
        <v>3.7</v>
      </c>
      <c r="X52">
        <v>3.8275862068965516</v>
      </c>
      <c r="Y52">
        <v>879.16666666666674</v>
      </c>
      <c r="Z52">
        <v>221.16666666666674</v>
      </c>
      <c r="AA52">
        <v>664.90000000000009</v>
      </c>
      <c r="AB52">
        <v>562.88146551724139</v>
      </c>
      <c r="AC52" s="64">
        <v>1.4166666666666856</v>
      </c>
      <c r="AD52" s="64">
        <v>-118.4</v>
      </c>
      <c r="AE52" s="64">
        <v>-14.400000000000006</v>
      </c>
      <c r="AF52" s="64">
        <v>-48.385775862068954</v>
      </c>
      <c r="AG52" s="64">
        <v>8.1000000000000227</v>
      </c>
      <c r="AH52" s="64">
        <v>-47.371428571428567</v>
      </c>
      <c r="AI52" s="64">
        <v>-45.24285714285719</v>
      </c>
      <c r="AJ52" s="64">
        <v>-30.616666666666674</v>
      </c>
      <c r="AK52" s="64">
        <v>-35.707602339181278</v>
      </c>
      <c r="AL52" s="64">
        <v>-60.929824561403507</v>
      </c>
      <c r="AM52" s="64">
        <v>44.953216374269005</v>
      </c>
      <c r="AN52" s="64">
        <v>-16.954545454545439</v>
      </c>
    </row>
    <row r="53" spans="1:40" x14ac:dyDescent="0.3">
      <c r="A53" s="2" t="s">
        <v>53</v>
      </c>
      <c r="B53" s="2">
        <v>30</v>
      </c>
      <c r="C53" s="2">
        <v>1</v>
      </c>
      <c r="D53" s="2">
        <v>38</v>
      </c>
      <c r="E53">
        <v>0.25</v>
      </c>
      <c r="F53">
        <v>0.70000000000000018</v>
      </c>
      <c r="G53">
        <v>-0.20000000000000018</v>
      </c>
      <c r="H53">
        <v>0.25</v>
      </c>
      <c r="I53">
        <v>-332.83333333333326</v>
      </c>
      <c r="J53">
        <v>-19.607692307692332</v>
      </c>
      <c r="K53">
        <v>63.924242424242266</v>
      </c>
      <c r="L53">
        <v>-98.420138888888914</v>
      </c>
      <c r="M53">
        <v>-3</v>
      </c>
      <c r="N53">
        <v>-2.4444444444444446</v>
      </c>
      <c r="O53">
        <v>-3.2222222222222223</v>
      </c>
      <c r="P53">
        <v>-2.8928571428571432</v>
      </c>
      <c r="Q53">
        <v>-830.5428571428572</v>
      </c>
      <c r="R53">
        <v>-451.55555555555566</v>
      </c>
      <c r="S53">
        <v>-1035.8888888888889</v>
      </c>
      <c r="T53">
        <v>-784.21428571428578</v>
      </c>
      <c r="U53">
        <v>1.9999999999999996</v>
      </c>
      <c r="V53">
        <v>1.6666666666666665</v>
      </c>
      <c r="W53">
        <v>3.4444444444444446</v>
      </c>
      <c r="X53">
        <v>2.3703703703703702</v>
      </c>
      <c r="Y53">
        <v>481.62857142857138</v>
      </c>
      <c r="Z53">
        <v>452.33333333333337</v>
      </c>
      <c r="AA53">
        <v>588.5</v>
      </c>
      <c r="AB53">
        <v>517.84057971014499</v>
      </c>
      <c r="AC53" s="64">
        <v>-27.657142857142844</v>
      </c>
      <c r="AD53" s="64">
        <v>31.958333333333314</v>
      </c>
      <c r="AE53" s="64">
        <v>-3.125</v>
      </c>
      <c r="AF53" s="64">
        <v>1.2289855072464206</v>
      </c>
      <c r="AG53" s="64">
        <v>-28.657142857142844</v>
      </c>
      <c r="AH53" s="64">
        <v>41.333333333333314</v>
      </c>
      <c r="AI53" s="64">
        <v>14.285714285714278</v>
      </c>
      <c r="AJ53" s="64">
        <v>6.9857142857142662</v>
      </c>
      <c r="AK53" s="64">
        <v>-75.800000000000011</v>
      </c>
      <c r="AL53" s="64">
        <v>-33.730769230769226</v>
      </c>
      <c r="AM53" s="64">
        <v>-3.454545454545439</v>
      </c>
      <c r="AN53" s="64">
        <v>-39.440972222222229</v>
      </c>
    </row>
    <row r="54" spans="1:40" x14ac:dyDescent="0.3">
      <c r="A54" s="2" t="s">
        <v>54</v>
      </c>
      <c r="B54" s="2">
        <v>30</v>
      </c>
      <c r="C54" s="2">
        <v>1</v>
      </c>
      <c r="D54" s="2">
        <v>33</v>
      </c>
      <c r="E54">
        <v>-1.0499999999999998</v>
      </c>
      <c r="F54">
        <v>-1.25</v>
      </c>
      <c r="G54">
        <v>1.1000000000000001</v>
      </c>
      <c r="H54">
        <v>-0.40000000000000036</v>
      </c>
      <c r="I54">
        <v>-289.94444444444446</v>
      </c>
      <c r="J54">
        <v>-312.03095975232191</v>
      </c>
      <c r="K54">
        <v>384.75789473684199</v>
      </c>
      <c r="L54">
        <v>-64.628213166144292</v>
      </c>
      <c r="M54">
        <v>-2.4444444444444446</v>
      </c>
      <c r="N54">
        <v>-4</v>
      </c>
      <c r="O54">
        <v>-2.1111111111111116</v>
      </c>
      <c r="P54">
        <v>-2.8518518518518516</v>
      </c>
      <c r="Q54">
        <v>-74.5</v>
      </c>
      <c r="R54">
        <v>-1028.2083333333335</v>
      </c>
      <c r="S54">
        <v>-614.66666666666663</v>
      </c>
      <c r="T54">
        <v>-638.0353260869565</v>
      </c>
      <c r="U54">
        <v>1.3333333333333335</v>
      </c>
      <c r="V54">
        <v>2.1111111111111112</v>
      </c>
      <c r="W54">
        <v>3.2222222222222223</v>
      </c>
      <c r="X54">
        <v>2.2222222222222223</v>
      </c>
      <c r="Y54">
        <v>378.55555555555566</v>
      </c>
      <c r="Z54">
        <v>324.02777777777783</v>
      </c>
      <c r="AA54">
        <v>743.20634920634927</v>
      </c>
      <c r="AB54">
        <v>474.82407407407402</v>
      </c>
      <c r="AC54" s="64">
        <v>55.444444444444457</v>
      </c>
      <c r="AD54" s="64">
        <v>-40.597222222222229</v>
      </c>
      <c r="AE54" s="64">
        <v>32.317460317460359</v>
      </c>
      <c r="AF54" s="64">
        <v>16.064814814814781</v>
      </c>
      <c r="AG54" s="64">
        <v>105.5</v>
      </c>
      <c r="AH54" s="64">
        <v>-19.625</v>
      </c>
      <c r="AI54" s="64">
        <v>-62.333333333333314</v>
      </c>
      <c r="AJ54" s="64">
        <v>-2.902173913043498</v>
      </c>
      <c r="AK54" s="64">
        <v>-22.855555555555554</v>
      </c>
      <c r="AL54" s="64">
        <v>-14.693498452012363</v>
      </c>
      <c r="AM54" s="64">
        <v>28.844736842105249</v>
      </c>
      <c r="AN54" s="64">
        <v>-2.2228840125391685</v>
      </c>
    </row>
    <row r="55" spans="1:40" x14ac:dyDescent="0.3">
      <c r="A55" s="2" t="s">
        <v>55</v>
      </c>
      <c r="B55" s="2">
        <v>30</v>
      </c>
      <c r="C55" s="2">
        <v>1</v>
      </c>
      <c r="D55" s="2">
        <v>36</v>
      </c>
      <c r="E55">
        <v>-0.34999999999999987</v>
      </c>
      <c r="F55">
        <v>-0.95000000000000018</v>
      </c>
      <c r="G55">
        <v>-0.70000000000000018</v>
      </c>
      <c r="H55">
        <v>-0.66666666666666652</v>
      </c>
      <c r="I55">
        <v>-174.90000000000009</v>
      </c>
      <c r="J55">
        <v>-258.03076923076924</v>
      </c>
      <c r="K55">
        <v>-139.20000000000005</v>
      </c>
      <c r="L55">
        <v>-184.50784313725501</v>
      </c>
      <c r="M55">
        <v>-3.3</v>
      </c>
      <c r="N55">
        <v>-2.8</v>
      </c>
      <c r="O55">
        <v>-3.5</v>
      </c>
      <c r="P55">
        <v>-3.1999999999999997</v>
      </c>
      <c r="Q55">
        <v>-650.20000000000005</v>
      </c>
      <c r="R55">
        <v>-438.36666666666667</v>
      </c>
      <c r="S55">
        <v>-501.29999999999995</v>
      </c>
      <c r="T55">
        <v>-531.77719298245609</v>
      </c>
      <c r="U55">
        <v>3.333333333333333</v>
      </c>
      <c r="V55">
        <v>4.1999999999999993</v>
      </c>
      <c r="W55">
        <v>4.8</v>
      </c>
      <c r="X55">
        <v>4.1379310344827589</v>
      </c>
      <c r="Y55">
        <v>607.60317460317458</v>
      </c>
      <c r="Z55">
        <v>598.79999999999995</v>
      </c>
      <c r="AA55">
        <v>866.82500000000005</v>
      </c>
      <c r="AB55">
        <v>717.38793103448279</v>
      </c>
      <c r="AC55" s="64">
        <v>-50.460317460317441</v>
      </c>
      <c r="AD55" s="64">
        <v>-20</v>
      </c>
      <c r="AE55" s="64">
        <v>-47.824999999999989</v>
      </c>
      <c r="AF55" s="64">
        <v>-40.553448275862053</v>
      </c>
      <c r="AG55" s="64">
        <v>-49.928571428571416</v>
      </c>
      <c r="AH55" s="64">
        <v>-63.166666666666657</v>
      </c>
      <c r="AI55" s="64">
        <v>20.5</v>
      </c>
      <c r="AJ55" s="64">
        <v>-32.60526315789474</v>
      </c>
      <c r="AK55" s="64">
        <v>-54.300000000000011</v>
      </c>
      <c r="AL55" s="64">
        <v>34.699999999999989</v>
      </c>
      <c r="AM55" s="64">
        <v>62.936363636363637</v>
      </c>
      <c r="AN55" s="64">
        <v>16.313725490196077</v>
      </c>
    </row>
    <row r="56" spans="1:40" x14ac:dyDescent="0.3">
      <c r="A56" s="2" t="s">
        <v>58</v>
      </c>
      <c r="B56" s="2">
        <v>30</v>
      </c>
      <c r="C56" s="2">
        <v>1</v>
      </c>
      <c r="D56" s="2">
        <v>37</v>
      </c>
      <c r="E56">
        <v>-0.19999999999999973</v>
      </c>
      <c r="F56">
        <v>0.35000000000000009</v>
      </c>
      <c r="G56">
        <v>0.25</v>
      </c>
      <c r="H56">
        <v>0.1333333333333333</v>
      </c>
      <c r="I56">
        <v>-50.862499999999955</v>
      </c>
      <c r="J56">
        <v>33.358333333333348</v>
      </c>
      <c r="K56">
        <v>157.29411764705901</v>
      </c>
      <c r="L56">
        <v>49.791666666666515</v>
      </c>
      <c r="M56">
        <v>-5.7</v>
      </c>
      <c r="N56">
        <v>-5.5555555555555554</v>
      </c>
      <c r="O56">
        <v>-1.5</v>
      </c>
      <c r="P56">
        <v>-4.2068965517241388</v>
      </c>
      <c r="Q56">
        <v>-1330.05</v>
      </c>
      <c r="R56">
        <v>-1507.8444444444444</v>
      </c>
      <c r="S56">
        <v>-624.22222222222217</v>
      </c>
      <c r="T56">
        <v>-1116.686507936508</v>
      </c>
      <c r="U56">
        <v>1.8000000000000003</v>
      </c>
      <c r="V56">
        <v>-0.89999999999999991</v>
      </c>
      <c r="W56">
        <v>-0.69999999999999973</v>
      </c>
      <c r="X56">
        <v>6.666666666666643E-2</v>
      </c>
      <c r="Y56">
        <v>424.5</v>
      </c>
      <c r="Z56">
        <v>57.944444444444343</v>
      </c>
      <c r="AA56">
        <v>21.708333333333258</v>
      </c>
      <c r="AB56">
        <v>180.55217391304359</v>
      </c>
      <c r="AC56" s="64">
        <v>121.95833333333334</v>
      </c>
      <c r="AD56" s="64">
        <v>-52.666666666666686</v>
      </c>
      <c r="AE56" s="64">
        <v>-23.125</v>
      </c>
      <c r="AF56" s="64">
        <v>12.363043478260863</v>
      </c>
      <c r="AG56" s="64">
        <v>-116.05000000000001</v>
      </c>
      <c r="AH56" s="64">
        <v>-55.911111111111097</v>
      </c>
      <c r="AI56" s="64">
        <v>-27.555555555555571</v>
      </c>
      <c r="AJ56" s="64">
        <v>-64.829365079365061</v>
      </c>
      <c r="AK56" s="64">
        <v>37.554166666666674</v>
      </c>
      <c r="AL56" s="64">
        <v>-26.354166666666686</v>
      </c>
      <c r="AM56" s="64">
        <v>-8.6470588235293917</v>
      </c>
      <c r="AN56" s="64">
        <v>0.66666666666668561</v>
      </c>
    </row>
    <row r="57" spans="1:40" x14ac:dyDescent="0.3">
      <c r="A57" s="2" t="s">
        <v>59</v>
      </c>
      <c r="B57" s="2">
        <v>30</v>
      </c>
      <c r="C57" s="2">
        <v>1</v>
      </c>
      <c r="D57" s="2">
        <v>38</v>
      </c>
      <c r="E57">
        <v>-0.25</v>
      </c>
      <c r="F57">
        <v>-0.25</v>
      </c>
      <c r="G57">
        <v>0.78947368421052611</v>
      </c>
      <c r="H57">
        <v>8.4745762711864181E-2</v>
      </c>
      <c r="I57">
        <v>-112.57894736842093</v>
      </c>
      <c r="J57">
        <v>-28.100000000000136</v>
      </c>
      <c r="K57">
        <v>369.42105263157896</v>
      </c>
      <c r="L57">
        <v>74.448275862068954</v>
      </c>
      <c r="M57">
        <v>-4.666666666666667</v>
      </c>
      <c r="N57">
        <v>-1.1111111111111112</v>
      </c>
      <c r="O57">
        <v>-3.2222222222222219</v>
      </c>
      <c r="P57">
        <v>-3.0000000000000004</v>
      </c>
      <c r="Q57">
        <v>-1442.5396825396824</v>
      </c>
      <c r="R57">
        <v>-269.55357142857144</v>
      </c>
      <c r="S57">
        <v>-781.1111111111112</v>
      </c>
      <c r="T57">
        <v>-849.73076923076928</v>
      </c>
      <c r="U57">
        <v>2.75</v>
      </c>
      <c r="V57">
        <v>5.375</v>
      </c>
      <c r="W57">
        <v>3.5</v>
      </c>
      <c r="X57">
        <v>3.8461538461538463</v>
      </c>
      <c r="Y57">
        <v>638.03571428571433</v>
      </c>
      <c r="Z57">
        <v>1592.75</v>
      </c>
      <c r="AA57">
        <v>933.61428571428576</v>
      </c>
      <c r="AB57">
        <v>1007.6794871794871</v>
      </c>
      <c r="AC57" s="64">
        <v>29.428571428571445</v>
      </c>
      <c r="AD57" s="64">
        <v>173.875</v>
      </c>
      <c r="AE57" s="64">
        <v>44.571428571428555</v>
      </c>
      <c r="AF57" s="64">
        <v>63.641025641025635</v>
      </c>
      <c r="AG57" s="64">
        <v>-74.984126984126988</v>
      </c>
      <c r="AH57" s="64">
        <v>59.75</v>
      </c>
      <c r="AI57" s="64">
        <v>-7.1111111111110858</v>
      </c>
      <c r="AJ57" s="64">
        <v>-10.353846153846121</v>
      </c>
      <c r="AK57" s="64">
        <v>-38.631578947368439</v>
      </c>
      <c r="AL57" s="64">
        <v>18.600000000000023</v>
      </c>
      <c r="AM57" s="64">
        <v>68.73684210526315</v>
      </c>
      <c r="AN57" s="64">
        <v>16.275862068965523</v>
      </c>
    </row>
    <row r="58" spans="1:40" x14ac:dyDescent="0.3">
      <c r="A58" s="2" t="s">
        <v>60</v>
      </c>
      <c r="B58" s="2">
        <v>30</v>
      </c>
      <c r="C58" s="2">
        <v>1</v>
      </c>
      <c r="D58" s="2">
        <v>34</v>
      </c>
      <c r="E58">
        <v>0.29999999999999982</v>
      </c>
      <c r="F58">
        <v>0.10000000000000009</v>
      </c>
      <c r="G58">
        <v>0.79999999999999982</v>
      </c>
      <c r="H58">
        <v>0.39999999999999991</v>
      </c>
      <c r="I58">
        <v>117.5350877192983</v>
      </c>
      <c r="J58">
        <v>-156.82972136222929</v>
      </c>
      <c r="K58">
        <v>-92.301754385965069</v>
      </c>
      <c r="L58">
        <v>-34.418767507002713</v>
      </c>
      <c r="M58">
        <v>-0.22222222222222232</v>
      </c>
      <c r="N58">
        <v>0</v>
      </c>
      <c r="O58">
        <v>-1.3000000000000003</v>
      </c>
      <c r="P58">
        <v>-0.5172413793103452</v>
      </c>
      <c r="Q58">
        <v>-68.047619047619037</v>
      </c>
      <c r="R58">
        <v>-391.08333333333326</v>
      </c>
      <c r="S58">
        <v>-231.45833333333326</v>
      </c>
      <c r="T58">
        <v>-232.15952380952376</v>
      </c>
      <c r="U58">
        <v>1.0000000000000002</v>
      </c>
      <c r="V58">
        <v>0.11111111111111116</v>
      </c>
      <c r="W58">
        <v>3.2</v>
      </c>
      <c r="X58">
        <v>1.5000000000000002</v>
      </c>
      <c r="Y58">
        <v>243.68571428571431</v>
      </c>
      <c r="Z58">
        <v>219.28571428571422</v>
      </c>
      <c r="AA58">
        <v>51</v>
      </c>
      <c r="AB58">
        <v>237.7467532467532</v>
      </c>
      <c r="AC58" s="64">
        <v>109.51428571428573</v>
      </c>
      <c r="AD58" s="64">
        <v>88.428571428571445</v>
      </c>
      <c r="AE58" s="64">
        <v>79.125</v>
      </c>
      <c r="AF58" s="64">
        <v>108.68181818181819</v>
      </c>
      <c r="AG58" s="64">
        <v>85</v>
      </c>
      <c r="AH58" s="64">
        <v>-50.791666666666686</v>
      </c>
      <c r="AI58" s="64">
        <v>-22.166666666666657</v>
      </c>
      <c r="AJ58" s="64">
        <v>10.228571428571456</v>
      </c>
      <c r="AK58" s="64">
        <v>-13.029239766081844</v>
      </c>
      <c r="AL58" s="64">
        <v>-32.535603715170282</v>
      </c>
      <c r="AM58" s="64">
        <v>-61.814035087719333</v>
      </c>
      <c r="AN58" s="64">
        <v>-33.379201680672224</v>
      </c>
    </row>
    <row r="59" spans="1:40" x14ac:dyDescent="0.3">
      <c r="A59" s="2" t="s">
        <v>61</v>
      </c>
      <c r="B59" s="2">
        <v>30</v>
      </c>
      <c r="C59" s="2">
        <v>1</v>
      </c>
      <c r="D59" s="2">
        <v>30</v>
      </c>
      <c r="E59">
        <v>-1.2999999999999998</v>
      </c>
      <c r="F59">
        <v>-1.35</v>
      </c>
      <c r="G59">
        <v>-1.1499999999999995</v>
      </c>
      <c r="H59">
        <v>-1.2666666666666671</v>
      </c>
      <c r="I59">
        <v>-126.73749999999995</v>
      </c>
      <c r="J59">
        <v>-320.52222222222213</v>
      </c>
      <c r="K59">
        <v>-170.33918128654966</v>
      </c>
      <c r="L59">
        <v>-205.46968709256839</v>
      </c>
      <c r="M59">
        <v>-3.6666666666666661</v>
      </c>
      <c r="N59">
        <v>-2.8</v>
      </c>
      <c r="O59">
        <v>1.8888888888888893</v>
      </c>
      <c r="P59">
        <v>-1.5714285714285716</v>
      </c>
      <c r="Q59">
        <v>-656.2380952380953</v>
      </c>
      <c r="R59">
        <v>-471.53333333333342</v>
      </c>
      <c r="S59">
        <v>264.11111111111109</v>
      </c>
      <c r="T59">
        <v>-296.53999999999996</v>
      </c>
      <c r="U59">
        <v>2.9999999999999996</v>
      </c>
      <c r="V59">
        <v>4.8</v>
      </c>
      <c r="W59">
        <v>4.3000000000000007</v>
      </c>
      <c r="X59">
        <v>4.068965517241379</v>
      </c>
      <c r="Y59">
        <v>837</v>
      </c>
      <c r="Z59">
        <v>900.43333333333328</v>
      </c>
      <c r="AA59">
        <v>1089.5999999999999</v>
      </c>
      <c r="AB59">
        <v>939.6659663865546</v>
      </c>
      <c r="AC59" s="64">
        <v>50.75</v>
      </c>
      <c r="AD59" s="64">
        <v>86.100000000000023</v>
      </c>
      <c r="AE59" s="64">
        <v>134.89999999999998</v>
      </c>
      <c r="AF59" s="64">
        <v>92.092436974789905</v>
      </c>
      <c r="AG59" s="64">
        <v>-95.38095238095238</v>
      </c>
      <c r="AH59" s="64">
        <v>37.844444444444463</v>
      </c>
      <c r="AI59" s="64">
        <v>-9.2063492063491879</v>
      </c>
      <c r="AJ59" s="64">
        <v>-22.05076923076922</v>
      </c>
      <c r="AK59" s="64">
        <v>37.9375</v>
      </c>
      <c r="AL59" s="64">
        <v>-1.6055555555555543</v>
      </c>
      <c r="AM59" s="64">
        <v>22.73684210526315</v>
      </c>
      <c r="AN59" s="64">
        <v>18.587027379400269</v>
      </c>
    </row>
    <row r="60" spans="1:40" x14ac:dyDescent="0.3">
      <c r="A60" s="2" t="s">
        <v>62</v>
      </c>
      <c r="B60" s="2">
        <v>30</v>
      </c>
      <c r="C60" s="2">
        <v>1</v>
      </c>
      <c r="D60" s="2">
        <v>31</v>
      </c>
      <c r="E60">
        <v>-0.19999999999999973</v>
      </c>
      <c r="F60">
        <v>-0.55000000000000027</v>
      </c>
      <c r="G60">
        <v>1</v>
      </c>
      <c r="H60">
        <v>8.3333333333333481E-2</v>
      </c>
      <c r="I60">
        <v>-85.266666666666652</v>
      </c>
      <c r="J60">
        <v>-287.3125</v>
      </c>
      <c r="K60">
        <v>358.36666666666667</v>
      </c>
      <c r="L60">
        <v>-19.118012422360266</v>
      </c>
      <c r="M60">
        <v>-3.3333333333333335</v>
      </c>
      <c r="N60">
        <v>-2.5555555555555558</v>
      </c>
      <c r="O60">
        <v>-2.25</v>
      </c>
      <c r="P60">
        <v>-2.652173913043478</v>
      </c>
      <c r="Q60">
        <v>-801</v>
      </c>
      <c r="R60">
        <v>-501.51388888888891</v>
      </c>
      <c r="S60">
        <v>-619.25</v>
      </c>
      <c r="T60">
        <v>-624.42687747035575</v>
      </c>
      <c r="U60">
        <v>1.75</v>
      </c>
      <c r="V60">
        <v>2.1999999999999997</v>
      </c>
      <c r="W60">
        <v>3.5000000000000004</v>
      </c>
      <c r="X60">
        <v>2.535714285714286</v>
      </c>
      <c r="Y60">
        <v>-61.25</v>
      </c>
      <c r="Z60">
        <v>361.7</v>
      </c>
      <c r="AA60">
        <v>615.15277777777783</v>
      </c>
      <c r="AB60">
        <v>344.38647342995176</v>
      </c>
      <c r="AC60" s="64">
        <v>-116.27500000000001</v>
      </c>
      <c r="AD60" s="64">
        <v>13.599999999999994</v>
      </c>
      <c r="AE60" s="64">
        <v>-54.625</v>
      </c>
      <c r="AF60" s="64">
        <v>-42.657004830917884</v>
      </c>
      <c r="AG60" s="64">
        <v>14</v>
      </c>
      <c r="AH60" s="64">
        <v>-27.486111111111086</v>
      </c>
      <c r="AI60" s="64">
        <v>-28</v>
      </c>
      <c r="AJ60" s="64">
        <v>-17.34782608695653</v>
      </c>
      <c r="AK60" s="64">
        <v>33.561403508771917</v>
      </c>
      <c r="AL60" s="64">
        <v>-6.6875</v>
      </c>
      <c r="AM60" s="64">
        <v>14.152380952380952</v>
      </c>
      <c r="AN60" s="64">
        <v>10.192990239574073</v>
      </c>
    </row>
    <row r="61" spans="1:40" x14ac:dyDescent="0.3">
      <c r="A61" s="2" t="s">
        <v>63</v>
      </c>
      <c r="B61" s="2">
        <v>30</v>
      </c>
      <c r="C61" s="2">
        <v>1</v>
      </c>
      <c r="D61" s="2">
        <v>37</v>
      </c>
      <c r="E61">
        <v>-0.10000000000000009</v>
      </c>
      <c r="F61">
        <v>0</v>
      </c>
      <c r="G61">
        <v>0.10000000000000009</v>
      </c>
      <c r="H61">
        <v>0</v>
      </c>
      <c r="I61">
        <v>2.5</v>
      </c>
      <c r="J61">
        <v>-67.786377708978307</v>
      </c>
      <c r="K61">
        <v>-39.550000000000182</v>
      </c>
      <c r="L61">
        <v>-34.041786283891497</v>
      </c>
      <c r="M61">
        <v>-4.3999999999999995</v>
      </c>
      <c r="N61">
        <v>-4.2222222222222214</v>
      </c>
      <c r="O61">
        <v>-4.4444444444444446</v>
      </c>
      <c r="P61">
        <v>-4.3571428571428568</v>
      </c>
      <c r="Q61">
        <v>-1438.3666666666668</v>
      </c>
      <c r="R61">
        <v>-1219.4444444444443</v>
      </c>
      <c r="S61">
        <v>-1297.6388888888889</v>
      </c>
      <c r="T61">
        <v>-1327.8166666666666</v>
      </c>
      <c r="U61">
        <v>5.4444444444444446</v>
      </c>
      <c r="V61">
        <v>3.6000000000000005</v>
      </c>
      <c r="W61">
        <v>4.8</v>
      </c>
      <c r="X61">
        <v>4.5862068965517242</v>
      </c>
      <c r="Y61">
        <v>1702.1388888888887</v>
      </c>
      <c r="Z61">
        <v>1179.2857142857142</v>
      </c>
      <c r="AA61">
        <v>1699.5857142857144</v>
      </c>
      <c r="AB61">
        <v>1516.2969348659003</v>
      </c>
      <c r="AC61" s="64">
        <v>37.138888888888914</v>
      </c>
      <c r="AD61" s="64">
        <v>80.828571428571422</v>
      </c>
      <c r="AE61" s="64">
        <v>100.12857142857143</v>
      </c>
      <c r="AF61" s="64">
        <v>77.465517241379303</v>
      </c>
      <c r="AG61" s="64">
        <v>-57.766666666666708</v>
      </c>
      <c r="AH61" s="64">
        <v>9.3999999999999773</v>
      </c>
      <c r="AI61" s="64">
        <v>-76.222222222222229</v>
      </c>
      <c r="AJ61" s="64">
        <v>-38.878571428571433</v>
      </c>
      <c r="AK61" s="64">
        <v>-6.8333333333333144</v>
      </c>
      <c r="AL61" s="64">
        <v>10.393188854489154</v>
      </c>
      <c r="AM61" s="64">
        <v>-16.899999999999977</v>
      </c>
      <c r="AN61" s="64">
        <v>-5.2503987240829133</v>
      </c>
    </row>
    <row r="62" spans="1:40" x14ac:dyDescent="0.3">
      <c r="A62" s="2" t="s">
        <v>65</v>
      </c>
      <c r="B62" s="2">
        <v>30</v>
      </c>
      <c r="C62" s="2">
        <v>1</v>
      </c>
      <c r="D62" s="2">
        <v>34</v>
      </c>
      <c r="E62">
        <v>0.8</v>
      </c>
      <c r="F62">
        <v>0.10000000000000009</v>
      </c>
      <c r="G62">
        <v>-0.5</v>
      </c>
      <c r="H62">
        <v>0.1333333333333333</v>
      </c>
      <c r="I62">
        <v>275.70000000000005</v>
      </c>
      <c r="J62">
        <v>-130.5</v>
      </c>
      <c r="K62">
        <v>-510.4</v>
      </c>
      <c r="L62">
        <v>-63.184210526315837</v>
      </c>
      <c r="M62">
        <v>1</v>
      </c>
      <c r="N62">
        <v>2</v>
      </c>
      <c r="O62">
        <v>0.125</v>
      </c>
      <c r="P62">
        <v>1.0740740740740742</v>
      </c>
      <c r="Q62">
        <v>281.60000000000002</v>
      </c>
      <c r="R62">
        <v>677.2</v>
      </c>
      <c r="S62">
        <v>254.5</v>
      </c>
      <c r="T62">
        <v>422.67032967032969</v>
      </c>
      <c r="U62">
        <v>-0.55555555555555547</v>
      </c>
      <c r="V62">
        <v>-0.4</v>
      </c>
      <c r="W62">
        <v>-0.5</v>
      </c>
      <c r="X62">
        <v>-0.48275862068965525</v>
      </c>
      <c r="Y62">
        <v>-85.083333333333314</v>
      </c>
      <c r="Z62">
        <v>192.5</v>
      </c>
      <c r="AA62">
        <v>-204.25</v>
      </c>
      <c r="AB62">
        <v>-60.316239316239376</v>
      </c>
      <c r="AC62" s="64">
        <v>30.75</v>
      </c>
      <c r="AD62" s="64">
        <v>-65</v>
      </c>
      <c r="AE62" s="64">
        <v>-38.550000000000011</v>
      </c>
      <c r="AF62" s="64">
        <v>-19.196581196581207</v>
      </c>
      <c r="AG62" s="64">
        <v>-32.050000000000011</v>
      </c>
      <c r="AH62" s="64">
        <v>49.8</v>
      </c>
      <c r="AI62" s="64">
        <v>84.25</v>
      </c>
      <c r="AJ62" s="64">
        <v>34.126373626373635</v>
      </c>
      <c r="AK62" s="64">
        <v>1.125</v>
      </c>
      <c r="AL62" s="64">
        <v>-59.333333333333343</v>
      </c>
      <c r="AM62" s="64">
        <v>39.800000000000011</v>
      </c>
      <c r="AN62" s="64">
        <v>-6.3881578947368496</v>
      </c>
    </row>
    <row r="63" spans="1:40" x14ac:dyDescent="0.3">
      <c r="A63" s="2" t="s">
        <v>66</v>
      </c>
      <c r="B63" s="2">
        <v>30</v>
      </c>
      <c r="C63" s="2">
        <v>1</v>
      </c>
      <c r="D63" s="2">
        <v>34</v>
      </c>
      <c r="E63">
        <v>0.80000000000000027</v>
      </c>
      <c r="F63">
        <v>0.5</v>
      </c>
      <c r="G63">
        <v>5.0000000000000266E-2</v>
      </c>
      <c r="H63">
        <v>0.44999999999999973</v>
      </c>
      <c r="I63">
        <v>126.89117647058833</v>
      </c>
      <c r="J63">
        <v>192.1541666666667</v>
      </c>
      <c r="K63">
        <v>-43.555555555555543</v>
      </c>
      <c r="L63">
        <v>86.294487606363305</v>
      </c>
      <c r="M63">
        <v>0.44444444444444464</v>
      </c>
      <c r="N63">
        <v>-0.88888888888888884</v>
      </c>
      <c r="O63">
        <v>-1.666666666666667</v>
      </c>
      <c r="P63">
        <v>-0.70370370370370372</v>
      </c>
      <c r="Q63">
        <v>-2.7321428571428896</v>
      </c>
      <c r="R63">
        <v>-222.47222222222217</v>
      </c>
      <c r="S63">
        <v>-612.26785714285711</v>
      </c>
      <c r="T63">
        <v>-276.62181818181818</v>
      </c>
      <c r="U63">
        <v>0.28571428571428603</v>
      </c>
      <c r="V63">
        <v>0.69999999999999973</v>
      </c>
      <c r="W63">
        <v>1</v>
      </c>
      <c r="X63">
        <v>0.70370370370370372</v>
      </c>
      <c r="Y63">
        <v>40.928571428571445</v>
      </c>
      <c r="Z63">
        <v>153.21111111111111</v>
      </c>
      <c r="AA63">
        <v>287.51111111111106</v>
      </c>
      <c r="AB63">
        <v>177.22153846153844</v>
      </c>
      <c r="AC63" s="64">
        <v>11.142857142857139</v>
      </c>
      <c r="AD63" s="64">
        <v>69.855555555555554</v>
      </c>
      <c r="AE63" s="64">
        <v>79.677777777777749</v>
      </c>
      <c r="AF63" s="64">
        <v>61.658461538461552</v>
      </c>
      <c r="AG63" s="64">
        <v>-52.857142857142861</v>
      </c>
      <c r="AH63" s="64">
        <v>11.722222222222229</v>
      </c>
      <c r="AI63" s="64">
        <v>39.464285714285722</v>
      </c>
      <c r="AJ63" s="64">
        <v>6.9090909090903097E-2</v>
      </c>
      <c r="AK63" s="64">
        <v>7.4499999999999886</v>
      </c>
      <c r="AL63" s="64">
        <v>49.887499999999989</v>
      </c>
      <c r="AM63" s="64">
        <v>-26</v>
      </c>
      <c r="AN63" s="64">
        <v>9.012578616352215</v>
      </c>
    </row>
    <row r="64" spans="1:40" x14ac:dyDescent="0.3">
      <c r="A64" s="2" t="s">
        <v>67</v>
      </c>
      <c r="B64" s="2">
        <v>30</v>
      </c>
      <c r="C64" s="2">
        <v>1</v>
      </c>
      <c r="D64" s="2">
        <v>36</v>
      </c>
      <c r="E64">
        <v>-0.39999999999999991</v>
      </c>
      <c r="F64">
        <v>0.70000000000000018</v>
      </c>
      <c r="G64">
        <v>-1.2</v>
      </c>
      <c r="H64">
        <v>-0.30000000000000004</v>
      </c>
      <c r="I64">
        <v>-89.799999999999955</v>
      </c>
      <c r="J64">
        <v>-32.882352941176464</v>
      </c>
      <c r="K64">
        <v>-71.357843137254918</v>
      </c>
      <c r="L64">
        <v>-66.087301587301567</v>
      </c>
      <c r="M64">
        <v>0.875</v>
      </c>
      <c r="N64">
        <v>-0.71428571428571419</v>
      </c>
      <c r="O64">
        <v>-1.5555555555555556</v>
      </c>
      <c r="P64">
        <v>-0.5</v>
      </c>
      <c r="Q64">
        <v>154.96666666666664</v>
      </c>
      <c r="R64">
        <v>-246.5</v>
      </c>
      <c r="S64">
        <v>-234.95</v>
      </c>
      <c r="T64">
        <v>-131.07430340557272</v>
      </c>
      <c r="U64">
        <v>1.4285714285714286</v>
      </c>
      <c r="V64">
        <v>2.8571428571428572</v>
      </c>
      <c r="W64">
        <v>1.0999999999999999</v>
      </c>
      <c r="X64">
        <v>1.7083333333333333</v>
      </c>
      <c r="Y64">
        <v>241.2</v>
      </c>
      <c r="Z64">
        <v>741.19047619047615</v>
      </c>
      <c r="AA64">
        <v>142.33333333333331</v>
      </c>
      <c r="AB64">
        <v>369.14438502673795</v>
      </c>
      <c r="AC64" s="64">
        <v>25.971428571428589</v>
      </c>
      <c r="AD64" s="64">
        <v>-1.1190476190476204</v>
      </c>
      <c r="AE64" s="64">
        <v>-28</v>
      </c>
      <c r="AF64" s="64">
        <v>-4.1443850267379787</v>
      </c>
      <c r="AG64" s="64">
        <v>37.599999999999994</v>
      </c>
      <c r="AH64" s="64">
        <v>-79.333333333333314</v>
      </c>
      <c r="AI64" s="64">
        <v>-75.775000000000006</v>
      </c>
      <c r="AJ64" s="64">
        <v>-47.959752321981426</v>
      </c>
      <c r="AK64" s="64">
        <v>-14.979487179487165</v>
      </c>
      <c r="AL64" s="64">
        <v>8.7420814479638125</v>
      </c>
      <c r="AM64" s="64">
        <v>9.0637254901960773</v>
      </c>
      <c r="AN64" s="64">
        <v>2.2222222222239907E-2</v>
      </c>
    </row>
    <row r="65" spans="1:40" x14ac:dyDescent="0.3">
      <c r="A65" s="2" t="s">
        <v>68</v>
      </c>
      <c r="B65" s="2">
        <v>30</v>
      </c>
      <c r="C65" s="2">
        <v>1</v>
      </c>
      <c r="D65" s="2">
        <v>34</v>
      </c>
      <c r="E65">
        <v>-1.6999999999999997</v>
      </c>
      <c r="F65">
        <v>-1.6500000000000004</v>
      </c>
      <c r="G65">
        <v>-0.60000000000000009</v>
      </c>
      <c r="H65">
        <v>-1.3166666666666669</v>
      </c>
      <c r="I65">
        <v>-491.0042016806724</v>
      </c>
      <c r="J65">
        <v>-325.11666666666656</v>
      </c>
      <c r="K65">
        <v>86.738970588235247</v>
      </c>
      <c r="L65">
        <v>-235.52040816326519</v>
      </c>
      <c r="M65">
        <v>-2.625</v>
      </c>
      <c r="N65">
        <v>-1.1000000000000001</v>
      </c>
      <c r="O65">
        <v>-0.5</v>
      </c>
      <c r="P65">
        <v>-1.3214285714285714</v>
      </c>
      <c r="Q65">
        <v>-522</v>
      </c>
      <c r="R65">
        <v>-166.97222222222217</v>
      </c>
      <c r="S65">
        <v>-214.73214285714289</v>
      </c>
      <c r="T65">
        <v>-287.96210526315792</v>
      </c>
      <c r="U65">
        <v>-1.4444444444444442</v>
      </c>
      <c r="V65">
        <v>-0.79999999999999982</v>
      </c>
      <c r="W65">
        <v>-2.2000000000000002</v>
      </c>
      <c r="X65">
        <v>-1.4827586206896557</v>
      </c>
      <c r="Y65">
        <v>-224.26666666666665</v>
      </c>
      <c r="Z65">
        <v>-222.97222222222217</v>
      </c>
      <c r="AA65">
        <v>-699.69047619047626</v>
      </c>
      <c r="AB65">
        <v>-375.61961722488047</v>
      </c>
      <c r="AC65" s="64">
        <v>-1.9000000000000057</v>
      </c>
      <c r="AD65" s="64">
        <v>-11.888888888888886</v>
      </c>
      <c r="AE65" s="64">
        <v>9.5</v>
      </c>
      <c r="AF65" s="64">
        <v>-2.5406698564593171</v>
      </c>
      <c r="AG65" s="64">
        <v>14</v>
      </c>
      <c r="AH65" s="64">
        <v>110.01388888888889</v>
      </c>
      <c r="AI65" s="64">
        <v>-49.964285714285722</v>
      </c>
      <c r="AJ65" s="64">
        <v>31.288421052631548</v>
      </c>
      <c r="AK65" s="64">
        <v>-2.558823529411768</v>
      </c>
      <c r="AL65" s="64">
        <v>-36.350000000000023</v>
      </c>
      <c r="AM65" s="64">
        <v>-11.058823529411768</v>
      </c>
      <c r="AN65" s="64">
        <v>-15.632653061224488</v>
      </c>
    </row>
    <row r="66" spans="1:40" x14ac:dyDescent="0.3">
      <c r="A66" s="2" t="s">
        <v>69</v>
      </c>
      <c r="B66" s="2">
        <v>30</v>
      </c>
      <c r="C66" s="2">
        <v>1</v>
      </c>
      <c r="D66" s="2">
        <v>39</v>
      </c>
      <c r="E66">
        <v>1.35</v>
      </c>
      <c r="F66">
        <v>0.89999999999999991</v>
      </c>
      <c r="G66">
        <v>-2.5499999999999998</v>
      </c>
      <c r="H66">
        <v>-9.9999999999999645E-2</v>
      </c>
      <c r="I66">
        <v>398.91176470588232</v>
      </c>
      <c r="J66">
        <v>173.50555555555559</v>
      </c>
      <c r="K66">
        <v>-337.10087719298247</v>
      </c>
      <c r="L66">
        <v>74.10648148148141</v>
      </c>
      <c r="M66">
        <v>-1</v>
      </c>
      <c r="N66">
        <v>-3.4999999999999996</v>
      </c>
      <c r="O66">
        <v>-3.4000000000000004</v>
      </c>
      <c r="P66">
        <v>-2.7500000000000004</v>
      </c>
      <c r="Q66">
        <v>-319</v>
      </c>
      <c r="R66">
        <v>-461.07142857142856</v>
      </c>
      <c r="S66">
        <v>-817.02500000000009</v>
      </c>
      <c r="T66">
        <v>-542.68855218855231</v>
      </c>
      <c r="U66">
        <v>0.375</v>
      </c>
      <c r="V66">
        <v>1.125</v>
      </c>
      <c r="W66">
        <v>1.3</v>
      </c>
      <c r="X66">
        <v>0.96153846153846145</v>
      </c>
      <c r="Y66">
        <v>122.83333333333331</v>
      </c>
      <c r="Z66">
        <v>104.42857142857144</v>
      </c>
      <c r="AA66">
        <v>214.33333333333337</v>
      </c>
      <c r="AB66">
        <v>143.80769230769226</v>
      </c>
      <c r="AC66" s="64">
        <v>105.58333333333334</v>
      </c>
      <c r="AD66" s="64">
        <v>-62.892857142857139</v>
      </c>
      <c r="AE66" s="64">
        <v>-21.61904761904762</v>
      </c>
      <c r="AF66" s="64">
        <v>-10.252136752136778</v>
      </c>
      <c r="AG66" s="64">
        <v>-73</v>
      </c>
      <c r="AH66" s="64">
        <v>34.5</v>
      </c>
      <c r="AI66" s="64">
        <v>-41.75</v>
      </c>
      <c r="AJ66" s="64">
        <v>-21.380471380471363</v>
      </c>
      <c r="AK66" s="64">
        <v>-32.036764705882376</v>
      </c>
      <c r="AL66" s="64">
        <v>-42.166666666666686</v>
      </c>
      <c r="AM66" s="64">
        <v>45.254385964912274</v>
      </c>
      <c r="AN66" s="64">
        <v>-16.638888888888857</v>
      </c>
    </row>
    <row r="67" spans="1:40" x14ac:dyDescent="0.3">
      <c r="A67" s="2" t="s">
        <v>71</v>
      </c>
      <c r="B67" s="2">
        <v>30</v>
      </c>
      <c r="C67" s="2">
        <v>1</v>
      </c>
      <c r="D67" s="2">
        <v>35</v>
      </c>
      <c r="E67">
        <v>3.5263157894736845</v>
      </c>
      <c r="F67">
        <v>2.3499999999999996</v>
      </c>
      <c r="G67">
        <v>1.35</v>
      </c>
      <c r="H67">
        <v>2.3898305084745761</v>
      </c>
      <c r="I67">
        <v>766.71428571428578</v>
      </c>
      <c r="J67">
        <v>589.78421052631575</v>
      </c>
      <c r="K67">
        <v>354.40350877192975</v>
      </c>
      <c r="L67">
        <v>563.35970250169044</v>
      </c>
      <c r="M67">
        <v>0.7</v>
      </c>
      <c r="N67">
        <v>-1.0000000000000002</v>
      </c>
      <c r="O67">
        <v>-1.1111111111111112</v>
      </c>
      <c r="P67">
        <v>-0.38461538461538458</v>
      </c>
      <c r="Q67">
        <v>46.458333333333314</v>
      </c>
      <c r="R67">
        <v>-184.54999999999995</v>
      </c>
      <c r="S67">
        <v>-133.08333333333331</v>
      </c>
      <c r="T67">
        <v>-91.713450292397624</v>
      </c>
      <c r="U67">
        <v>1.625</v>
      </c>
      <c r="V67">
        <v>1.6</v>
      </c>
      <c r="W67">
        <v>2.7</v>
      </c>
      <c r="X67">
        <v>2</v>
      </c>
      <c r="Y67">
        <v>577.40476190476204</v>
      </c>
      <c r="Z67">
        <v>531.33333333333326</v>
      </c>
      <c r="AA67">
        <v>823.65555555555545</v>
      </c>
      <c r="AB67">
        <v>661.48076923076928</v>
      </c>
      <c r="AC67" s="64">
        <v>16.023809523809518</v>
      </c>
      <c r="AD67" s="64">
        <v>66.222222222222257</v>
      </c>
      <c r="AE67" s="64">
        <v>6.3000000000000114</v>
      </c>
      <c r="AF67" s="64">
        <v>30.907051282051299</v>
      </c>
      <c r="AG67" s="64">
        <v>19.833333333333329</v>
      </c>
      <c r="AH67" s="64">
        <v>-40.550000000000011</v>
      </c>
      <c r="AI67" s="64">
        <v>-0.54166666666665719</v>
      </c>
      <c r="AJ67" s="64">
        <v>-10.938596491228083</v>
      </c>
      <c r="AK67" s="64">
        <v>83.646616541353382</v>
      </c>
      <c r="AL67" s="64">
        <v>68.463157894736838</v>
      </c>
      <c r="AM67" s="64">
        <v>10.976608187134502</v>
      </c>
      <c r="AN67" s="64">
        <v>50.832319134550374</v>
      </c>
    </row>
    <row r="68" spans="1:40" x14ac:dyDescent="0.3">
      <c r="A68" s="2" t="s">
        <v>72</v>
      </c>
      <c r="B68" s="2">
        <v>30</v>
      </c>
      <c r="C68" s="2">
        <v>2</v>
      </c>
      <c r="D68" s="2">
        <v>34</v>
      </c>
      <c r="E68">
        <v>0.35000000000000009</v>
      </c>
      <c r="F68">
        <v>-1.1999999999999997</v>
      </c>
      <c r="G68">
        <v>0.19999999999999973</v>
      </c>
      <c r="H68">
        <v>-0.21666666666666679</v>
      </c>
      <c r="I68">
        <v>195.87222222222215</v>
      </c>
      <c r="J68">
        <v>-188.28792569659436</v>
      </c>
      <c r="K68">
        <v>-138.47777777777787</v>
      </c>
      <c r="L68">
        <v>-40.089633173843595</v>
      </c>
      <c r="M68">
        <v>-2.9000000000000004</v>
      </c>
      <c r="N68">
        <v>-3.5</v>
      </c>
      <c r="O68">
        <v>-1.8999999999999995</v>
      </c>
      <c r="P68">
        <v>-2.7666666666666671</v>
      </c>
      <c r="Q68">
        <v>-574.44444444444457</v>
      </c>
      <c r="R68">
        <v>-614.13333333333333</v>
      </c>
      <c r="S68">
        <v>-420.58928571428578</v>
      </c>
      <c r="T68">
        <v>-524.97855750487315</v>
      </c>
      <c r="U68">
        <v>2.9999999999999996</v>
      </c>
      <c r="V68">
        <v>0.29999999999999982</v>
      </c>
      <c r="W68">
        <v>2</v>
      </c>
      <c r="X68">
        <v>1.7241379310344831</v>
      </c>
      <c r="Y68">
        <v>532.93333333333317</v>
      </c>
      <c r="Z68">
        <v>-666.2</v>
      </c>
      <c r="AA68">
        <v>164.11111111111109</v>
      </c>
      <c r="AB68">
        <v>-18.537815126050418</v>
      </c>
      <c r="AC68" s="64">
        <v>72.844444444444434</v>
      </c>
      <c r="AD68" s="64">
        <v>-146.5</v>
      </c>
      <c r="AE68" s="64">
        <v>-27.944444444444457</v>
      </c>
      <c r="AF68" s="64">
        <v>-37.871848739495761</v>
      </c>
      <c r="AG68" s="64">
        <v>14.833333333333371</v>
      </c>
      <c r="AH68" s="64">
        <v>82.699999999999989</v>
      </c>
      <c r="AI68" s="64">
        <v>2</v>
      </c>
      <c r="AJ68" s="64">
        <v>33.432748538011708</v>
      </c>
      <c r="AK68" s="64">
        <v>13.805555555555543</v>
      </c>
      <c r="AL68" s="64">
        <v>24.021671826625379</v>
      </c>
      <c r="AM68" s="64">
        <v>5.8444444444444343</v>
      </c>
      <c r="AN68" s="64">
        <v>15.045933014354091</v>
      </c>
    </row>
    <row r="69" spans="1:40" x14ac:dyDescent="0.3">
      <c r="A69" s="2" t="s">
        <v>73</v>
      </c>
      <c r="B69" s="2">
        <v>30</v>
      </c>
      <c r="C69" s="2">
        <v>2</v>
      </c>
      <c r="D69" s="2">
        <v>38</v>
      </c>
      <c r="E69">
        <v>-1.25</v>
      </c>
      <c r="F69">
        <v>-0.70000000000000018</v>
      </c>
      <c r="G69">
        <v>-0.35000000000000009</v>
      </c>
      <c r="H69">
        <v>-0.76666666666666661</v>
      </c>
      <c r="I69">
        <v>-353.46578947368414</v>
      </c>
      <c r="J69">
        <v>-221.26666666666665</v>
      </c>
      <c r="K69">
        <v>-190.44444444444446</v>
      </c>
      <c r="L69">
        <v>-257.26551724137926</v>
      </c>
      <c r="M69">
        <v>-3</v>
      </c>
      <c r="N69">
        <v>-1.8999999999999995</v>
      </c>
      <c r="O69">
        <v>-3.8888888888888884</v>
      </c>
      <c r="P69">
        <v>-2.88</v>
      </c>
      <c r="Q69">
        <v>-782.41666666666674</v>
      </c>
      <c r="R69">
        <v>-529.11111111111109</v>
      </c>
      <c r="S69">
        <v>-1149.5</v>
      </c>
      <c r="T69">
        <v>-800.71157894736837</v>
      </c>
      <c r="U69">
        <v>2.1111111111111107</v>
      </c>
      <c r="V69">
        <v>5.5</v>
      </c>
      <c r="W69">
        <v>3.6666666666666665</v>
      </c>
      <c r="X69">
        <v>3.8214285714285712</v>
      </c>
      <c r="Y69">
        <v>706.48611111111109</v>
      </c>
      <c r="Z69">
        <v>1318.3000000000002</v>
      </c>
      <c r="AA69">
        <v>996.22222222222217</v>
      </c>
      <c r="AB69">
        <v>1001.25</v>
      </c>
      <c r="AC69" s="64">
        <v>48.944444444444457</v>
      </c>
      <c r="AD69" s="64">
        <v>-11.199999999999989</v>
      </c>
      <c r="AE69" s="64">
        <v>109.5873015873016</v>
      </c>
      <c r="AF69" s="64">
        <v>51.278571428571468</v>
      </c>
      <c r="AG69" s="64">
        <v>-7.75</v>
      </c>
      <c r="AH69" s="64">
        <v>-45.100000000000023</v>
      </c>
      <c r="AI69" s="64">
        <v>-83.333333333333343</v>
      </c>
      <c r="AJ69" s="64">
        <v>-50.482105263157905</v>
      </c>
      <c r="AK69" s="64">
        <v>-31.526315789473699</v>
      </c>
      <c r="AL69" s="64">
        <v>-22.155555555555566</v>
      </c>
      <c r="AM69" s="64">
        <v>-49.5</v>
      </c>
      <c r="AN69" s="64">
        <v>-34.645454545454555</v>
      </c>
    </row>
    <row r="70" spans="1:40" x14ac:dyDescent="0.3">
      <c r="A70" s="2" t="s">
        <v>74</v>
      </c>
      <c r="B70" s="2">
        <v>30</v>
      </c>
      <c r="C70" s="2">
        <v>2</v>
      </c>
      <c r="D70" s="2">
        <v>33</v>
      </c>
      <c r="E70">
        <v>-0.10000000000000009</v>
      </c>
      <c r="F70">
        <v>0.14999999999999991</v>
      </c>
      <c r="G70">
        <v>-0.79999999999999982</v>
      </c>
      <c r="H70">
        <v>-0.25</v>
      </c>
      <c r="I70">
        <v>-150.60263157894735</v>
      </c>
      <c r="J70">
        <v>142.9473684210526</v>
      </c>
      <c r="K70">
        <v>-271.22631578947369</v>
      </c>
      <c r="L70">
        <v>-94.724137931034534</v>
      </c>
      <c r="M70">
        <v>-2.2222222222222223</v>
      </c>
      <c r="N70">
        <v>-2.8000000000000003</v>
      </c>
      <c r="O70">
        <v>-3.666666666666667</v>
      </c>
      <c r="P70">
        <v>-2.8928571428571423</v>
      </c>
      <c r="Q70">
        <v>-248.37777777777785</v>
      </c>
      <c r="R70">
        <v>-497.57142857142856</v>
      </c>
      <c r="S70">
        <v>-873.75</v>
      </c>
      <c r="T70">
        <v>-538.64285714285711</v>
      </c>
      <c r="U70">
        <v>1.1111111111111107</v>
      </c>
      <c r="V70">
        <v>1.9</v>
      </c>
      <c r="W70">
        <v>1</v>
      </c>
      <c r="X70">
        <v>1.3448275862068968</v>
      </c>
      <c r="Y70">
        <v>349.33333333333337</v>
      </c>
      <c r="Z70">
        <v>780.75</v>
      </c>
      <c r="AA70">
        <v>185.77499999999998</v>
      </c>
      <c r="AB70">
        <v>423.54518518518523</v>
      </c>
      <c r="AC70" s="64">
        <v>75.333333333333314</v>
      </c>
      <c r="AD70" s="64">
        <v>-6</v>
      </c>
      <c r="AE70" s="64">
        <v>15.350000000000023</v>
      </c>
      <c r="AF70" s="64">
        <v>29.380740740740748</v>
      </c>
      <c r="AG70" s="64">
        <v>-109.73333333333332</v>
      </c>
      <c r="AH70" s="64">
        <v>6.3428571428571558</v>
      </c>
      <c r="AI70" s="64">
        <v>-62.805555555555543</v>
      </c>
      <c r="AJ70" s="64">
        <v>-49.116071428571445</v>
      </c>
      <c r="AK70" s="64">
        <v>7.0394736842105203</v>
      </c>
      <c r="AL70" s="64">
        <v>55.315789473684191</v>
      </c>
      <c r="AM70" s="64">
        <v>-21.957894736842121</v>
      </c>
      <c r="AN70" s="64">
        <v>13.224137931034477</v>
      </c>
    </row>
    <row r="71" spans="1:40" x14ac:dyDescent="0.3">
      <c r="A71" s="2" t="s">
        <v>75</v>
      </c>
      <c r="B71" s="2">
        <v>30</v>
      </c>
      <c r="C71" s="2">
        <v>2</v>
      </c>
      <c r="D71" s="2">
        <v>39</v>
      </c>
      <c r="E71">
        <v>0.25</v>
      </c>
      <c r="F71">
        <v>-0.30000000000000027</v>
      </c>
      <c r="G71">
        <v>0.55000000000000027</v>
      </c>
      <c r="H71">
        <v>0.16666666666666652</v>
      </c>
      <c r="I71">
        <v>-160.13333333333344</v>
      </c>
      <c r="J71">
        <v>14.074509803921728</v>
      </c>
      <c r="K71">
        <v>385.30147058823536</v>
      </c>
      <c r="L71">
        <v>79.918367346938794</v>
      </c>
      <c r="M71">
        <v>-1.1111111111111112</v>
      </c>
      <c r="N71">
        <v>-0.29999999999999982</v>
      </c>
      <c r="O71">
        <v>-0.89999999999999991</v>
      </c>
      <c r="P71">
        <v>-0.75862068965517238</v>
      </c>
      <c r="Q71">
        <v>-8.9166666666667425</v>
      </c>
      <c r="R71">
        <v>-166.19999999999982</v>
      </c>
      <c r="S71">
        <v>-663.40000000000009</v>
      </c>
      <c r="T71">
        <v>-260.125</v>
      </c>
      <c r="U71">
        <v>1.9999999999999996</v>
      </c>
      <c r="V71">
        <v>-0.60000000000000009</v>
      </c>
      <c r="W71">
        <v>1.625</v>
      </c>
      <c r="X71">
        <v>0.83999999999999986</v>
      </c>
      <c r="Y71">
        <v>291.0333333333333</v>
      </c>
      <c r="Z71">
        <v>-175.875</v>
      </c>
      <c r="AA71">
        <v>699.57142857142856</v>
      </c>
      <c r="AB71">
        <v>245.52105263157887</v>
      </c>
      <c r="AC71" s="64">
        <v>-22.466666666666697</v>
      </c>
      <c r="AD71" s="64">
        <v>-26.25</v>
      </c>
      <c r="AE71" s="64">
        <v>25.952380952380935</v>
      </c>
      <c r="AF71" s="64">
        <v>-7.7026315789473188</v>
      </c>
      <c r="AG71" s="64">
        <v>1.5833333333333144</v>
      </c>
      <c r="AH71" s="64">
        <v>62</v>
      </c>
      <c r="AI71" s="64">
        <v>17</v>
      </c>
      <c r="AJ71" s="64">
        <v>23.0625</v>
      </c>
      <c r="AK71" s="64">
        <v>-7.8666666666666742</v>
      </c>
      <c r="AL71" s="64">
        <v>21.282352941176441</v>
      </c>
      <c r="AM71" s="64">
        <v>42.036764705882376</v>
      </c>
      <c r="AN71" s="64">
        <v>20.877551020408191</v>
      </c>
    </row>
    <row r="72" spans="1:40" x14ac:dyDescent="0.3">
      <c r="A72" s="2" t="s">
        <v>77</v>
      </c>
      <c r="B72" s="2">
        <v>30</v>
      </c>
      <c r="C72" s="2">
        <v>2</v>
      </c>
      <c r="D72" s="2">
        <v>33</v>
      </c>
      <c r="E72">
        <v>-0.15000000000000002</v>
      </c>
      <c r="F72">
        <v>0.25</v>
      </c>
      <c r="G72">
        <v>-0.25</v>
      </c>
      <c r="H72">
        <v>-4.9999999999999933E-2</v>
      </c>
      <c r="I72">
        <v>30.410256410256409</v>
      </c>
      <c r="J72">
        <v>-17.444444444444457</v>
      </c>
      <c r="K72">
        <v>17.321428571428584</v>
      </c>
      <c r="L72">
        <v>12.972689075630228</v>
      </c>
      <c r="M72">
        <v>-0.19999999999999998</v>
      </c>
      <c r="N72">
        <v>-0.33333333333333331</v>
      </c>
      <c r="O72">
        <v>0.14285714285714285</v>
      </c>
      <c r="P72">
        <v>-0.15384615384615383</v>
      </c>
      <c r="Q72">
        <v>82.666666666666671</v>
      </c>
      <c r="R72">
        <v>-61.333333333333343</v>
      </c>
      <c r="S72">
        <v>107</v>
      </c>
      <c r="T72">
        <v>-1.8333333333333428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64">
        <v>0</v>
      </c>
      <c r="AD72" s="64">
        <v>0</v>
      </c>
      <c r="AE72" s="64">
        <v>0</v>
      </c>
      <c r="AF72" s="64">
        <v>0</v>
      </c>
      <c r="AG72" s="64">
        <v>82.666666666666671</v>
      </c>
      <c r="AH72" s="64">
        <v>-25.666666666666657</v>
      </c>
      <c r="AI72" s="64">
        <v>107</v>
      </c>
      <c r="AJ72" s="64">
        <v>16</v>
      </c>
      <c r="AK72" s="64">
        <v>9.8119658119658197</v>
      </c>
      <c r="AL72" s="64">
        <v>-22.416666666666671</v>
      </c>
      <c r="AM72" s="64">
        <v>1.809523809523796</v>
      </c>
      <c r="AN72" s="64">
        <v>-3.7289915966386502</v>
      </c>
    </row>
    <row r="73" spans="1:40" x14ac:dyDescent="0.3">
      <c r="A73" s="2" t="s">
        <v>78</v>
      </c>
      <c r="B73" s="2">
        <v>30</v>
      </c>
      <c r="C73" s="2">
        <v>2</v>
      </c>
      <c r="D73" s="2">
        <v>34</v>
      </c>
      <c r="E73">
        <v>-5.0000000000000266E-2</v>
      </c>
      <c r="F73">
        <v>0.79999999999999982</v>
      </c>
      <c r="G73">
        <v>0.29999999999999982</v>
      </c>
      <c r="H73">
        <v>0.35000000000000009</v>
      </c>
      <c r="I73">
        <v>18.375</v>
      </c>
      <c r="J73">
        <v>102.29047619047628</v>
      </c>
      <c r="K73">
        <v>41.894117647058692</v>
      </c>
      <c r="L73">
        <v>54.05615942028976</v>
      </c>
      <c r="M73">
        <v>-2.4000000000000004</v>
      </c>
      <c r="N73">
        <v>-1.8000000000000003</v>
      </c>
      <c r="O73">
        <v>-3</v>
      </c>
      <c r="P73">
        <v>-2.3793103448275859</v>
      </c>
      <c r="Q73">
        <v>-734.19047619047615</v>
      </c>
      <c r="R73">
        <v>-413.7777777777776</v>
      </c>
      <c r="S73">
        <v>-418.25</v>
      </c>
      <c r="T73">
        <v>-550.12443438914033</v>
      </c>
      <c r="U73">
        <v>0.11111111111111116</v>
      </c>
      <c r="V73">
        <v>2.5</v>
      </c>
      <c r="W73">
        <v>2.3999999999999995</v>
      </c>
      <c r="X73">
        <v>1.7241379310344831</v>
      </c>
      <c r="Y73">
        <v>218.30555555555554</v>
      </c>
      <c r="Z73">
        <v>59.916666666666742</v>
      </c>
      <c r="AA73">
        <v>194.29999999999995</v>
      </c>
      <c r="AB73">
        <v>206.23148148148152</v>
      </c>
      <c r="AC73" s="64">
        <v>-3.6666666666666856</v>
      </c>
      <c r="AD73" s="64">
        <v>40.138888888888914</v>
      </c>
      <c r="AE73" s="64">
        <v>46.285714285714278</v>
      </c>
      <c r="AF73" s="64">
        <v>18.994444444444468</v>
      </c>
      <c r="AG73" s="64">
        <v>-101.96825396825395</v>
      </c>
      <c r="AH73" s="64">
        <v>-41.888888888888914</v>
      </c>
      <c r="AI73" s="64">
        <v>15.875</v>
      </c>
      <c r="AJ73" s="64">
        <v>-50.223981900452486</v>
      </c>
      <c r="AK73" s="64">
        <v>-8.8382352941176237</v>
      </c>
      <c r="AL73" s="64">
        <v>12.157142857142844</v>
      </c>
      <c r="AM73" s="64">
        <v>-2.9137254901960432</v>
      </c>
      <c r="AN73" s="64">
        <v>0.32246376811593791</v>
      </c>
    </row>
    <row r="74" spans="1:40" x14ac:dyDescent="0.3">
      <c r="A74" s="2" t="s">
        <v>79</v>
      </c>
      <c r="B74" s="2">
        <v>30</v>
      </c>
      <c r="C74" s="2">
        <v>2</v>
      </c>
      <c r="D74" s="2">
        <v>38</v>
      </c>
      <c r="E74">
        <v>3.5999999999999996</v>
      </c>
      <c r="F74">
        <v>2.75</v>
      </c>
      <c r="G74">
        <v>0.30000000000000027</v>
      </c>
      <c r="H74">
        <v>2.2166666666666668</v>
      </c>
      <c r="I74">
        <v>767.87081339712915</v>
      </c>
      <c r="J74">
        <v>668.26666666666665</v>
      </c>
      <c r="K74">
        <v>125.70588235294122</v>
      </c>
      <c r="L74">
        <v>509.24693446088781</v>
      </c>
      <c r="M74">
        <v>1.7999999999999998</v>
      </c>
      <c r="N74">
        <v>1.7777777777777777</v>
      </c>
      <c r="O74">
        <v>1.2222222222222221</v>
      </c>
      <c r="P74">
        <v>1.6071428571428572</v>
      </c>
      <c r="Q74">
        <v>751.33333333333326</v>
      </c>
      <c r="R74">
        <v>719.5</v>
      </c>
      <c r="S74">
        <v>1066.25</v>
      </c>
      <c r="T74">
        <v>903.32142857142867</v>
      </c>
      <c r="U74">
        <v>-1.5555555555555558</v>
      </c>
      <c r="V74">
        <v>0</v>
      </c>
      <c r="W74">
        <v>-0.59999999999999987</v>
      </c>
      <c r="X74">
        <v>-0.68965517241379315</v>
      </c>
      <c r="Y74">
        <v>-514.59999999999991</v>
      </c>
      <c r="Z74">
        <v>-1109.5</v>
      </c>
      <c r="AA74">
        <v>166.26666666666665</v>
      </c>
      <c r="AB74">
        <v>-324.26363636363635</v>
      </c>
      <c r="AC74" s="64">
        <v>-30.199999999999989</v>
      </c>
      <c r="AD74" s="64">
        <v>249.5</v>
      </c>
      <c r="AE74" s="64">
        <v>70.266666666666708</v>
      </c>
      <c r="AF74" s="64">
        <v>36.081818181818164</v>
      </c>
      <c r="AG74" s="64">
        <v>-51.333333333333343</v>
      </c>
      <c r="AH74" s="64">
        <v>-36</v>
      </c>
      <c r="AI74" s="64">
        <v>41.100000000000023</v>
      </c>
      <c r="AJ74" s="64">
        <v>-16.726190476190482</v>
      </c>
      <c r="AK74" s="64">
        <v>-11.784688995215333</v>
      </c>
      <c r="AL74" s="64">
        <v>-6.7333333333333485</v>
      </c>
      <c r="AM74" s="64">
        <v>-3.2720588235293917</v>
      </c>
      <c r="AN74" s="64">
        <v>-4.9361522198731222</v>
      </c>
    </row>
    <row r="75" spans="1:40" x14ac:dyDescent="0.3">
      <c r="A75" s="2" t="s">
        <v>80</v>
      </c>
      <c r="B75" s="2">
        <v>30</v>
      </c>
      <c r="C75" s="2">
        <v>2</v>
      </c>
      <c r="D75" s="2">
        <v>32</v>
      </c>
      <c r="E75">
        <v>0.55000000000000027</v>
      </c>
      <c r="F75">
        <v>0.30000000000000027</v>
      </c>
      <c r="G75">
        <v>-0.45000000000000018</v>
      </c>
      <c r="H75">
        <v>0.1333333333333333</v>
      </c>
      <c r="I75">
        <v>-113.1875</v>
      </c>
      <c r="J75">
        <v>239.03308823529414</v>
      </c>
      <c r="K75">
        <v>-313.86666666666667</v>
      </c>
      <c r="L75">
        <v>-59.566430817610126</v>
      </c>
      <c r="M75">
        <v>2.6666666666666665</v>
      </c>
      <c r="N75">
        <v>-1.7777777777777777</v>
      </c>
      <c r="O75">
        <v>-1.3333333333333335</v>
      </c>
      <c r="P75">
        <v>-0.14814814814814792</v>
      </c>
      <c r="Q75">
        <v>451.89285714285711</v>
      </c>
      <c r="R75">
        <v>-464.55357142857144</v>
      </c>
      <c r="S75">
        <v>176.99999999999989</v>
      </c>
      <c r="T75">
        <v>56.220238095238187</v>
      </c>
      <c r="U75">
        <v>2.6000000000000005</v>
      </c>
      <c r="V75">
        <v>0.20000000000000018</v>
      </c>
      <c r="W75">
        <v>3.7</v>
      </c>
      <c r="X75">
        <v>2.1666666666666665</v>
      </c>
      <c r="Y75">
        <v>743.20833333333337</v>
      </c>
      <c r="Z75">
        <v>-326.87301587301567</v>
      </c>
      <c r="AA75">
        <v>919.90000000000009</v>
      </c>
      <c r="AB75">
        <v>437.63333333333321</v>
      </c>
      <c r="AC75" s="64">
        <v>-30.5</v>
      </c>
      <c r="AD75" s="64">
        <v>-117.0952380952381</v>
      </c>
      <c r="AE75" s="64">
        <v>22.771428571428572</v>
      </c>
      <c r="AF75" s="64">
        <v>-40.742592592592587</v>
      </c>
      <c r="AG75" s="64">
        <v>-41.107142857142833</v>
      </c>
      <c r="AH75" s="64">
        <v>-34.732142857142861</v>
      </c>
      <c r="AI75" s="64">
        <v>82.7777777777778</v>
      </c>
      <c r="AJ75" s="64">
        <v>7.065476190476204</v>
      </c>
      <c r="AK75" s="64">
        <v>-31.28947368421052</v>
      </c>
      <c r="AL75" s="64">
        <v>45.731617647058812</v>
      </c>
      <c r="AM75" s="64">
        <v>-4.8666666666666742</v>
      </c>
      <c r="AN75" s="64">
        <v>4.5341981132075375</v>
      </c>
    </row>
    <row r="76" spans="1:40" x14ac:dyDescent="0.3">
      <c r="A76" s="2" t="s">
        <v>81</v>
      </c>
      <c r="B76" s="2">
        <v>30</v>
      </c>
      <c r="C76" s="2">
        <v>2</v>
      </c>
      <c r="D76" s="2">
        <v>30</v>
      </c>
      <c r="E76">
        <v>0.95</v>
      </c>
      <c r="F76">
        <v>0.30000000000000027</v>
      </c>
      <c r="G76">
        <v>-0.30000000000000004</v>
      </c>
      <c r="H76">
        <v>0.31666666666666665</v>
      </c>
      <c r="I76">
        <v>144.36111111111109</v>
      </c>
      <c r="J76">
        <v>406.5795454545455</v>
      </c>
      <c r="K76">
        <v>-84.494949494949424</v>
      </c>
      <c r="L76">
        <v>150.64849833147946</v>
      </c>
      <c r="M76">
        <v>0</v>
      </c>
      <c r="N76">
        <v>0</v>
      </c>
      <c r="O76">
        <v>1.875</v>
      </c>
      <c r="P76">
        <v>0.65217391304347827</v>
      </c>
      <c r="Q76">
        <v>25.25</v>
      </c>
      <c r="R76">
        <v>71.833333333333371</v>
      </c>
      <c r="S76">
        <v>371.26666666666665</v>
      </c>
      <c r="T76">
        <v>170.76923076923072</v>
      </c>
      <c r="U76">
        <v>-1</v>
      </c>
      <c r="V76">
        <v>-0.875</v>
      </c>
      <c r="W76">
        <v>0.25</v>
      </c>
      <c r="X76">
        <v>-0.38888888888888884</v>
      </c>
      <c r="Y76">
        <v>-610</v>
      </c>
      <c r="Z76">
        <v>15.100000000000023</v>
      </c>
      <c r="AA76">
        <v>-410.16666666666669</v>
      </c>
      <c r="AB76">
        <v>-210.0454545454545</v>
      </c>
      <c r="AC76" s="64">
        <v>-256</v>
      </c>
      <c r="AD76" s="64">
        <v>-68.800000000000011</v>
      </c>
      <c r="AE76" s="64">
        <v>-77.833333333333314</v>
      </c>
      <c r="AF76" s="64">
        <v>-65.690909090909088</v>
      </c>
      <c r="AG76" s="64">
        <v>34.5</v>
      </c>
      <c r="AH76" s="64">
        <v>-48.5</v>
      </c>
      <c r="AI76" s="64">
        <v>-36.300000000000011</v>
      </c>
      <c r="AJ76" s="64">
        <v>-13.307692307692321</v>
      </c>
      <c r="AK76" s="64">
        <v>-86</v>
      </c>
      <c r="AL76" s="64">
        <v>27.568181818181813</v>
      </c>
      <c r="AM76" s="64">
        <v>-44.707070707070699</v>
      </c>
      <c r="AN76" s="64">
        <v>-33.308120133481651</v>
      </c>
    </row>
    <row r="77" spans="1:40" x14ac:dyDescent="0.3">
      <c r="A77" s="2" t="s">
        <v>82</v>
      </c>
      <c r="B77" s="2">
        <v>30</v>
      </c>
      <c r="C77" s="2">
        <v>2</v>
      </c>
      <c r="D77" s="2">
        <v>36</v>
      </c>
      <c r="E77">
        <v>0.10526315789473673</v>
      </c>
      <c r="F77">
        <v>0.65000000000000036</v>
      </c>
      <c r="G77">
        <v>0.10000000000000009</v>
      </c>
      <c r="H77">
        <v>0.2881355932203391</v>
      </c>
      <c r="I77">
        <v>3.1503267973856737</v>
      </c>
      <c r="J77">
        <v>97.409722222222172</v>
      </c>
      <c r="K77">
        <v>41.117647058823536</v>
      </c>
      <c r="L77">
        <v>45.394006659267575</v>
      </c>
      <c r="M77">
        <v>0.29999999999999982</v>
      </c>
      <c r="N77">
        <v>-2.25</v>
      </c>
      <c r="O77">
        <v>-2</v>
      </c>
      <c r="P77">
        <v>-1.1923076923076925</v>
      </c>
      <c r="Q77">
        <v>11.698412698412653</v>
      </c>
      <c r="R77">
        <v>-470.04166666666669</v>
      </c>
      <c r="S77">
        <v>-557.57142857142867</v>
      </c>
      <c r="T77">
        <v>-314.5</v>
      </c>
      <c r="U77">
        <v>4.1111111111111116</v>
      </c>
      <c r="V77">
        <v>1.4444444444444444</v>
      </c>
      <c r="W77">
        <v>2.7</v>
      </c>
      <c r="X77">
        <v>2.75</v>
      </c>
      <c r="Y77">
        <v>622.97222222222217</v>
      </c>
      <c r="Z77">
        <v>493.33928571428572</v>
      </c>
      <c r="AA77">
        <v>438.13333333333327</v>
      </c>
      <c r="AB77">
        <v>515.63180827886708</v>
      </c>
      <c r="AC77" s="64">
        <v>-28.25</v>
      </c>
      <c r="AD77" s="64">
        <v>106.82142857142858</v>
      </c>
      <c r="AE77" s="64">
        <v>36.166666666666657</v>
      </c>
      <c r="AF77" s="64">
        <v>42.882352941176464</v>
      </c>
      <c r="AG77" s="64">
        <v>94.380952380952408</v>
      </c>
      <c r="AH77" s="64">
        <v>-69.833333333333343</v>
      </c>
      <c r="AI77" s="64">
        <v>-5.1428571428571388</v>
      </c>
      <c r="AJ77" s="64">
        <v>13.136363636363626</v>
      </c>
      <c r="AK77" s="64">
        <v>24.93464052287581</v>
      </c>
      <c r="AL77" s="64">
        <v>25.756944444444457</v>
      </c>
      <c r="AM77" s="64">
        <v>3.4934640522875782</v>
      </c>
      <c r="AN77" s="64">
        <v>19.209396966333713</v>
      </c>
    </row>
    <row r="78" spans="1:40" x14ac:dyDescent="0.3">
      <c r="A78" s="2" t="s">
        <v>83</v>
      </c>
      <c r="B78" s="2">
        <v>30</v>
      </c>
      <c r="C78" s="2">
        <v>2</v>
      </c>
      <c r="D78" s="2">
        <v>31</v>
      </c>
      <c r="E78">
        <v>-0.95000000000000018</v>
      </c>
      <c r="F78">
        <v>-0.30000000000000027</v>
      </c>
      <c r="G78">
        <v>0.29999999999999982</v>
      </c>
      <c r="H78">
        <v>-0.31666666666666643</v>
      </c>
      <c r="I78">
        <v>-134.31666666666661</v>
      </c>
      <c r="J78">
        <v>-178.85714285714289</v>
      </c>
      <c r="K78">
        <v>151.75824175824164</v>
      </c>
      <c r="L78">
        <v>-56.462731067382038</v>
      </c>
      <c r="M78">
        <v>-2</v>
      </c>
      <c r="N78">
        <v>-4.8571428571428568</v>
      </c>
      <c r="O78">
        <v>4.2222222222222214</v>
      </c>
      <c r="P78">
        <v>-0.5</v>
      </c>
      <c r="Q78">
        <v>-71.285714285714221</v>
      </c>
      <c r="R78">
        <v>-1162.2857142857142</v>
      </c>
      <c r="S78">
        <v>658.11111111111109</v>
      </c>
      <c r="T78">
        <v>-86.211764705882388</v>
      </c>
      <c r="U78">
        <v>-0.88888888888888884</v>
      </c>
      <c r="V78">
        <v>1.4</v>
      </c>
      <c r="W78">
        <v>-1.1111111111111112</v>
      </c>
      <c r="X78">
        <v>-0.14285714285714279</v>
      </c>
      <c r="Y78">
        <v>-492.20000000000005</v>
      </c>
      <c r="Z78">
        <v>532.2380952380953</v>
      </c>
      <c r="AA78">
        <v>139.25</v>
      </c>
      <c r="AB78">
        <v>81.672794117647072</v>
      </c>
      <c r="AC78" s="64">
        <v>-25.600000000000023</v>
      </c>
      <c r="AD78" s="64">
        <v>-42.59523809523813</v>
      </c>
      <c r="AE78" s="64">
        <v>82.333333333333343</v>
      </c>
      <c r="AF78" s="64">
        <v>3.4669117647058556</v>
      </c>
      <c r="AG78" s="64">
        <v>32.071428571428555</v>
      </c>
      <c r="AH78" s="64">
        <v>47</v>
      </c>
      <c r="AI78" s="64">
        <v>-40.666666666666629</v>
      </c>
      <c r="AJ78" s="64">
        <v>-19.937254901960785</v>
      </c>
      <c r="AK78" s="64">
        <v>-10.816666666666663</v>
      </c>
      <c r="AL78" s="64">
        <v>32.714285714285722</v>
      </c>
      <c r="AM78" s="64">
        <v>-32.620879120879124</v>
      </c>
      <c r="AN78" s="64">
        <v>-1.1639833035181937</v>
      </c>
    </row>
    <row r="79" spans="1:40" x14ac:dyDescent="0.3">
      <c r="A79" s="2" t="s">
        <v>84</v>
      </c>
      <c r="B79" s="2">
        <v>30</v>
      </c>
      <c r="C79" s="2">
        <v>2</v>
      </c>
      <c r="D79" s="2">
        <v>33</v>
      </c>
      <c r="E79">
        <v>5.5555555555555552E-2</v>
      </c>
      <c r="F79">
        <v>-5.5555555555555552E-2</v>
      </c>
      <c r="G79">
        <v>5.5555555555555552E-2</v>
      </c>
      <c r="H79">
        <v>1.8518518518518517E-2</v>
      </c>
      <c r="I79">
        <v>99</v>
      </c>
      <c r="J79">
        <v>-107</v>
      </c>
      <c r="K79">
        <v>89</v>
      </c>
      <c r="L79">
        <v>-13</v>
      </c>
      <c r="M79">
        <v>-0.66666666666666663</v>
      </c>
      <c r="N79">
        <v>-9.9999999999999867E-2</v>
      </c>
      <c r="O79">
        <v>-0.5</v>
      </c>
      <c r="P79">
        <v>-0.4137931034482758</v>
      </c>
      <c r="Q79">
        <v>-89.321428571428555</v>
      </c>
      <c r="R79">
        <v>-14.666666666666629</v>
      </c>
      <c r="S79">
        <v>-62.821428571428584</v>
      </c>
      <c r="T79">
        <v>-44.514285714285734</v>
      </c>
      <c r="U79">
        <v>0.88888888888888884</v>
      </c>
      <c r="V79">
        <v>0.20000000000000007</v>
      </c>
      <c r="W79">
        <v>-0.33333333333333337</v>
      </c>
      <c r="X79">
        <v>0.25</v>
      </c>
      <c r="Y79">
        <v>191.83333333333331</v>
      </c>
      <c r="Z79">
        <v>-84.142857142857139</v>
      </c>
      <c r="AA79">
        <v>-27.400000000000006</v>
      </c>
      <c r="AB79">
        <v>31.823529411764696</v>
      </c>
      <c r="AC79" s="64">
        <v>71.25</v>
      </c>
      <c r="AD79" s="64">
        <v>29.785714285714278</v>
      </c>
      <c r="AE79" s="64">
        <v>-3.4500000000000028</v>
      </c>
      <c r="AF79" s="64">
        <v>33.92307692307692</v>
      </c>
      <c r="AG79" s="64">
        <v>-78.428571428571416</v>
      </c>
      <c r="AH79" s="64">
        <v>-7.6666666666666572</v>
      </c>
      <c r="AI79" s="64">
        <v>-41.035714285714278</v>
      </c>
      <c r="AJ79" s="64">
        <v>-38.150000000000006</v>
      </c>
      <c r="AK79" s="64">
        <v>99</v>
      </c>
      <c r="AL79" s="64">
        <v>-107</v>
      </c>
      <c r="AM79" s="64">
        <v>89</v>
      </c>
      <c r="AN79" s="64">
        <v>-13</v>
      </c>
    </row>
    <row r="80" spans="1:40" x14ac:dyDescent="0.3">
      <c r="A80" s="2" t="s">
        <v>85</v>
      </c>
      <c r="B80" s="2">
        <v>30</v>
      </c>
      <c r="C80" s="2">
        <v>2</v>
      </c>
      <c r="D80" s="2">
        <v>33</v>
      </c>
      <c r="E80">
        <v>-0.45000000000000018</v>
      </c>
      <c r="F80">
        <v>-0.39999999999999991</v>
      </c>
      <c r="G80">
        <v>0.25</v>
      </c>
      <c r="H80">
        <v>-0.19999999999999973</v>
      </c>
      <c r="I80">
        <v>-174.50735294117658</v>
      </c>
      <c r="J80">
        <v>-139.14705882352951</v>
      </c>
      <c r="K80">
        <v>133.17279411764707</v>
      </c>
      <c r="L80">
        <v>-61.199607843137301</v>
      </c>
      <c r="M80">
        <v>-4.5999999999999996</v>
      </c>
      <c r="N80">
        <v>-2.1999999999999997</v>
      </c>
      <c r="O80">
        <v>0.66666666666666652</v>
      </c>
      <c r="P80">
        <v>-2.1379310344827589</v>
      </c>
      <c r="Q80">
        <v>-694.40000000000009</v>
      </c>
      <c r="R80">
        <v>196.20000000000005</v>
      </c>
      <c r="S80">
        <v>129.85714285714289</v>
      </c>
      <c r="T80">
        <v>-119.15128205128212</v>
      </c>
      <c r="U80">
        <v>2</v>
      </c>
      <c r="V80">
        <v>4</v>
      </c>
      <c r="W80">
        <v>3.3</v>
      </c>
      <c r="X80">
        <v>3.137931034482758</v>
      </c>
      <c r="Y80">
        <v>346.33333333333337</v>
      </c>
      <c r="Z80">
        <v>1044</v>
      </c>
      <c r="AA80">
        <v>1009.1714285714285</v>
      </c>
      <c r="AB80">
        <v>811.81669691470063</v>
      </c>
      <c r="AC80" s="64">
        <v>59.7777777777778</v>
      </c>
      <c r="AD80" s="64">
        <v>119.66666666666666</v>
      </c>
      <c r="AE80" s="64">
        <v>38.328571428571422</v>
      </c>
      <c r="AF80" s="64">
        <v>70.366606170598942</v>
      </c>
      <c r="AG80" s="64">
        <v>51.699999999999989</v>
      </c>
      <c r="AH80" s="64">
        <v>37.533333333333303</v>
      </c>
      <c r="AI80" s="64">
        <v>-26.571428571428555</v>
      </c>
      <c r="AJ80" s="64">
        <v>2.9205128205127835</v>
      </c>
      <c r="AK80" s="64">
        <v>-20.58088235294116</v>
      </c>
      <c r="AL80" s="64">
        <v>-26.594771241830074</v>
      </c>
      <c r="AM80" s="64">
        <v>4.1764705882353041</v>
      </c>
      <c r="AN80" s="64">
        <v>-14.420392156862761</v>
      </c>
    </row>
    <row r="81" spans="1:40" x14ac:dyDescent="0.3">
      <c r="A81" s="2" t="s">
        <v>86</v>
      </c>
      <c r="B81" s="2">
        <v>30</v>
      </c>
      <c r="C81" s="2">
        <v>2</v>
      </c>
      <c r="D81" s="2">
        <v>37</v>
      </c>
      <c r="E81">
        <v>-0.45000000000000018</v>
      </c>
      <c r="F81">
        <v>-0.24999999999999956</v>
      </c>
      <c r="G81">
        <v>-0.80000000000000027</v>
      </c>
      <c r="H81">
        <v>-0.50000000000000044</v>
      </c>
      <c r="I81">
        <v>56.153846153846189</v>
      </c>
      <c r="J81">
        <v>53.928571428571331</v>
      </c>
      <c r="K81">
        <v>-78.545833333333348</v>
      </c>
      <c r="L81">
        <v>5.1788482834992919</v>
      </c>
      <c r="M81">
        <v>-2.5555555555555558</v>
      </c>
      <c r="N81">
        <v>-2.5</v>
      </c>
      <c r="O81">
        <v>-4.875</v>
      </c>
      <c r="P81">
        <v>-3.28</v>
      </c>
      <c r="Q81">
        <v>-240.27777777777771</v>
      </c>
      <c r="R81">
        <v>-629.85714285714289</v>
      </c>
      <c r="S81">
        <v>-966.54166666666674</v>
      </c>
      <c r="T81">
        <v>-613.1973684210526</v>
      </c>
      <c r="U81">
        <v>2.7777777777777781</v>
      </c>
      <c r="V81">
        <v>3.3999999999999995</v>
      </c>
      <c r="W81">
        <v>3.1999999999999997</v>
      </c>
      <c r="X81">
        <v>3.1379310344827585</v>
      </c>
      <c r="Y81">
        <v>442.22222222222229</v>
      </c>
      <c r="Z81">
        <v>630.4</v>
      </c>
      <c r="AA81">
        <v>415.1</v>
      </c>
      <c r="AB81">
        <v>497.75862068965512</v>
      </c>
      <c r="AC81" s="64">
        <v>-2.3333333333333144</v>
      </c>
      <c r="AD81" s="64">
        <v>-0.19999999999998863</v>
      </c>
      <c r="AE81" s="64">
        <v>-50.200000000000017</v>
      </c>
      <c r="AF81" s="64">
        <v>-18.103448275862064</v>
      </c>
      <c r="AG81" s="64">
        <v>-69.666666666666657</v>
      </c>
      <c r="AH81" s="64">
        <v>-1.5714285714285836</v>
      </c>
      <c r="AI81" s="64">
        <v>-29.208333333333343</v>
      </c>
      <c r="AJ81" s="64">
        <v>-35.905701754385973</v>
      </c>
      <c r="AK81" s="64">
        <v>20</v>
      </c>
      <c r="AL81" s="64">
        <v>71.571428571428555</v>
      </c>
      <c r="AM81" s="64">
        <v>62.441666666666663</v>
      </c>
      <c r="AN81" s="64">
        <v>52.566998892580273</v>
      </c>
    </row>
    <row r="82" spans="1:40" x14ac:dyDescent="0.3">
      <c r="A82" s="2" t="s">
        <v>87</v>
      </c>
      <c r="B82" s="2">
        <v>30</v>
      </c>
      <c r="C82" s="2">
        <v>2</v>
      </c>
      <c r="D82" s="2">
        <v>35</v>
      </c>
      <c r="E82">
        <v>-1.4736842105263159</v>
      </c>
      <c r="F82">
        <v>-0.15789473684210531</v>
      </c>
      <c r="G82">
        <v>1.1499999999999999</v>
      </c>
      <c r="H82">
        <v>-0.13793103448275845</v>
      </c>
      <c r="I82">
        <v>-94.969696969696997</v>
      </c>
      <c r="J82">
        <v>51.807692307692378</v>
      </c>
      <c r="K82">
        <v>69.041666666666742</v>
      </c>
      <c r="L82">
        <v>6.5542682926827638</v>
      </c>
      <c r="M82">
        <v>-4.9000000000000004</v>
      </c>
      <c r="N82">
        <v>-1.1000000000000001</v>
      </c>
      <c r="O82">
        <v>-2.8888888888888888</v>
      </c>
      <c r="P82">
        <v>-2.9655172413793101</v>
      </c>
      <c r="Q82">
        <v>-978.8</v>
      </c>
      <c r="R82">
        <v>-6.8571428571428896</v>
      </c>
      <c r="S82">
        <v>191.66666666666652</v>
      </c>
      <c r="T82">
        <v>-261.65934065934061</v>
      </c>
      <c r="U82">
        <v>1.8888888888888888</v>
      </c>
      <c r="V82">
        <v>0.22222222222222188</v>
      </c>
      <c r="W82">
        <v>2.5999999999999996</v>
      </c>
      <c r="X82">
        <v>1.6071428571428572</v>
      </c>
      <c r="Y82">
        <v>225.94285714285706</v>
      </c>
      <c r="Z82">
        <v>81.428571428571558</v>
      </c>
      <c r="AA82">
        <v>495.15000000000009</v>
      </c>
      <c r="AB82">
        <v>276.32085561497342</v>
      </c>
      <c r="AC82" s="64">
        <v>30.685714285714255</v>
      </c>
      <c r="AD82" s="64">
        <v>9.8571428571428328</v>
      </c>
      <c r="AE82" s="64">
        <v>-10.875</v>
      </c>
      <c r="AF82" s="64">
        <v>13.053475935828885</v>
      </c>
      <c r="AG82" s="64">
        <v>-102.43333333333337</v>
      </c>
      <c r="AH82" s="64">
        <v>-24.047619047619037</v>
      </c>
      <c r="AI82" s="64">
        <v>-26.666666666666686</v>
      </c>
      <c r="AJ82" s="64">
        <v>-42.829670329670364</v>
      </c>
      <c r="AK82" s="64">
        <v>26.836363636363615</v>
      </c>
      <c r="AL82" s="64">
        <v>-13.912087912087941</v>
      </c>
      <c r="AM82" s="64">
        <v>-26.166666666666686</v>
      </c>
      <c r="AN82" s="64">
        <v>-5.0359756097561217</v>
      </c>
    </row>
    <row r="83" spans="1:40" x14ac:dyDescent="0.3">
      <c r="A83" s="2" t="s">
        <v>88</v>
      </c>
      <c r="B83" s="2">
        <v>30</v>
      </c>
      <c r="C83" s="2">
        <v>2</v>
      </c>
      <c r="D83" s="2">
        <v>30</v>
      </c>
      <c r="E83">
        <v>5.0000000000000266E-2</v>
      </c>
      <c r="F83">
        <v>0.89999999999999991</v>
      </c>
      <c r="G83">
        <v>-1.1666666666666665</v>
      </c>
      <c r="H83">
        <v>-3.4482758620689502E-2</v>
      </c>
      <c r="I83">
        <v>-15.875</v>
      </c>
      <c r="J83">
        <v>352.77142857142871</v>
      </c>
      <c r="K83">
        <v>-170.89583333333326</v>
      </c>
      <c r="L83">
        <v>60.634984833164708</v>
      </c>
      <c r="M83">
        <v>-1.4999999999999996</v>
      </c>
      <c r="N83">
        <v>-2.6</v>
      </c>
      <c r="O83">
        <v>-2.9</v>
      </c>
      <c r="P83">
        <v>-2.3333333333333335</v>
      </c>
      <c r="Q83">
        <v>-287.79365079365084</v>
      </c>
      <c r="R83">
        <v>-686.29166666666674</v>
      </c>
      <c r="S83">
        <v>-802.5</v>
      </c>
      <c r="T83">
        <v>-587.68703703703693</v>
      </c>
      <c r="U83">
        <v>1</v>
      </c>
      <c r="V83">
        <v>1.2000000000000002</v>
      </c>
      <c r="W83">
        <v>0.66666666666666652</v>
      </c>
      <c r="X83">
        <v>0.96428571428571441</v>
      </c>
      <c r="Y83">
        <v>-169.65714285714284</v>
      </c>
      <c r="Z83">
        <v>-2.7916666666667425</v>
      </c>
      <c r="AA83">
        <v>-558.96428571428578</v>
      </c>
      <c r="AB83">
        <v>-227.4606060606061</v>
      </c>
      <c r="AC83" s="64">
        <v>20.371428571428567</v>
      </c>
      <c r="AD83" s="64">
        <v>-24.5</v>
      </c>
      <c r="AE83" s="64">
        <v>14.642857142857167</v>
      </c>
      <c r="AF83" s="64">
        <v>-3.0242424242424022</v>
      </c>
      <c r="AG83" s="64">
        <v>-1.8888888888889142</v>
      </c>
      <c r="AH83" s="64">
        <v>-63</v>
      </c>
      <c r="AI83" s="64">
        <v>-29.514285714285734</v>
      </c>
      <c r="AJ83" s="64">
        <v>-29.251851851851825</v>
      </c>
      <c r="AK83" s="64">
        <v>-16.5</v>
      </c>
      <c r="AL83" s="64">
        <v>-14.461904761904805</v>
      </c>
      <c r="AM83" s="64">
        <v>3</v>
      </c>
      <c r="AN83" s="64">
        <v>-10.261880687563178</v>
      </c>
    </row>
    <row r="84" spans="1:40" x14ac:dyDescent="0.3">
      <c r="A84" s="2" t="s">
        <v>89</v>
      </c>
      <c r="B84" s="2">
        <v>30</v>
      </c>
      <c r="C84" s="2">
        <v>2</v>
      </c>
      <c r="D84" s="2">
        <v>39</v>
      </c>
      <c r="E84">
        <v>-0.35000000000000009</v>
      </c>
      <c r="F84">
        <v>0.29999999999999982</v>
      </c>
      <c r="G84">
        <v>0.14999999999999991</v>
      </c>
      <c r="H84">
        <v>3.3333333333333659E-2</v>
      </c>
      <c r="I84">
        <v>-311.27272727272725</v>
      </c>
      <c r="J84">
        <v>38.314102564102541</v>
      </c>
      <c r="K84">
        <v>420.37272727272716</v>
      </c>
      <c r="L84">
        <v>40.088235294117794</v>
      </c>
      <c r="M84">
        <v>-4.1111111111111107</v>
      </c>
      <c r="N84">
        <v>-1.6666666666666665</v>
      </c>
      <c r="O84">
        <v>-3.375</v>
      </c>
      <c r="P84">
        <v>-3.0384615384615379</v>
      </c>
      <c r="Q84">
        <v>-1173.3888888888887</v>
      </c>
      <c r="R84">
        <v>-627.23214285714289</v>
      </c>
      <c r="S84">
        <v>-950.35</v>
      </c>
      <c r="T84">
        <v>-902.74780701754378</v>
      </c>
      <c r="U84">
        <v>3.4444444444444446</v>
      </c>
      <c r="V84">
        <v>4.5</v>
      </c>
      <c r="W84">
        <v>3.7777777777777777</v>
      </c>
      <c r="X84">
        <v>3.9285714285714288</v>
      </c>
      <c r="Y84">
        <v>860.30555555555566</v>
      </c>
      <c r="Z84">
        <v>1264.5999999999999</v>
      </c>
      <c r="AA84">
        <v>1189.1555555555556</v>
      </c>
      <c r="AB84">
        <v>1119.2857142857142</v>
      </c>
      <c r="AC84" s="64">
        <v>46.111111111111086</v>
      </c>
      <c r="AD84" s="64">
        <v>-11.799999999999955</v>
      </c>
      <c r="AE84" s="64">
        <v>73.97777777777776</v>
      </c>
      <c r="AF84" s="64">
        <v>36.357142857142833</v>
      </c>
      <c r="AG84" s="64">
        <v>3.9444444444444571</v>
      </c>
      <c r="AH84" s="64">
        <v>61.571428571428584</v>
      </c>
      <c r="AI84" s="64">
        <v>-92.4</v>
      </c>
      <c r="AJ84" s="64">
        <v>-7.6951754385964648</v>
      </c>
      <c r="AK84" s="64">
        <v>18.545454545454561</v>
      </c>
      <c r="AL84" s="64">
        <v>-31.461538461538453</v>
      </c>
      <c r="AM84" s="64">
        <v>-49.963636363636397</v>
      </c>
      <c r="AN84" s="64">
        <v>-21.411764705882376</v>
      </c>
    </row>
    <row r="85" spans="1:40" x14ac:dyDescent="0.3">
      <c r="A85" s="2" t="s">
        <v>90</v>
      </c>
      <c r="B85" s="2">
        <v>30</v>
      </c>
      <c r="C85" s="2">
        <v>2</v>
      </c>
      <c r="D85" s="2">
        <v>31</v>
      </c>
      <c r="E85">
        <v>1.75</v>
      </c>
      <c r="F85">
        <v>0.60000000000000009</v>
      </c>
      <c r="G85">
        <v>0.90000000000000036</v>
      </c>
      <c r="H85">
        <v>1.0833333333333335</v>
      </c>
      <c r="I85">
        <v>653.57894736842115</v>
      </c>
      <c r="J85">
        <v>76.794444444444252</v>
      </c>
      <c r="K85">
        <v>168.51666666666665</v>
      </c>
      <c r="L85">
        <v>300.21417565485365</v>
      </c>
      <c r="M85">
        <v>-1</v>
      </c>
      <c r="N85">
        <v>1.2222222222222223</v>
      </c>
      <c r="O85">
        <v>-0.375</v>
      </c>
      <c r="P85">
        <v>4.1666666666666963E-2</v>
      </c>
      <c r="Q85">
        <v>-385.20000000000005</v>
      </c>
      <c r="R85">
        <v>154.63492063492072</v>
      </c>
      <c r="S85">
        <v>-3.4285714285715585</v>
      </c>
      <c r="T85">
        <v>-66.545238095238119</v>
      </c>
      <c r="U85">
        <v>0.29999999999999982</v>
      </c>
      <c r="V85">
        <v>-0.5</v>
      </c>
      <c r="W85">
        <v>1.5</v>
      </c>
      <c r="X85">
        <v>0.43333333333333313</v>
      </c>
      <c r="Y85">
        <v>-289.53333333333342</v>
      </c>
      <c r="Z85">
        <v>-539.16666666666674</v>
      </c>
      <c r="AA85">
        <v>384.78571428571422</v>
      </c>
      <c r="AB85">
        <v>-160.45098039215691</v>
      </c>
      <c r="AC85" s="64">
        <v>-92.577777777777783</v>
      </c>
      <c r="AD85" s="64">
        <v>31.166666666666657</v>
      </c>
      <c r="AE85" s="64">
        <v>-33.523809523809547</v>
      </c>
      <c r="AF85" s="64">
        <v>-32.414215686274531</v>
      </c>
      <c r="AG85" s="64">
        <v>-59.066666666666691</v>
      </c>
      <c r="AH85" s="64">
        <v>46.714285714285722</v>
      </c>
      <c r="AI85" s="64">
        <v>-12.142857142857167</v>
      </c>
      <c r="AJ85" s="64">
        <v>-1.3738095238095411</v>
      </c>
      <c r="AK85" s="64">
        <v>49.421052631578902</v>
      </c>
      <c r="AL85" s="64">
        <v>-44.066666666666663</v>
      </c>
      <c r="AM85" s="64">
        <v>3.6833333333333371</v>
      </c>
      <c r="AN85" s="64">
        <v>2.9479198767334651</v>
      </c>
    </row>
    <row r="86" spans="1:40" x14ac:dyDescent="0.3">
      <c r="A86" s="2" t="s">
        <v>92</v>
      </c>
      <c r="B86" s="2">
        <v>30</v>
      </c>
      <c r="C86" s="2">
        <v>2</v>
      </c>
      <c r="D86" s="2">
        <v>35</v>
      </c>
      <c r="E86">
        <v>0</v>
      </c>
      <c r="F86">
        <v>1.1052631578947367</v>
      </c>
      <c r="G86">
        <v>-0.20000000000000018</v>
      </c>
      <c r="H86">
        <v>0.28813559322033866</v>
      </c>
      <c r="I86">
        <v>25.337254901960819</v>
      </c>
      <c r="J86">
        <v>92.446428571428555</v>
      </c>
      <c r="K86">
        <v>-25.862499999999955</v>
      </c>
      <c r="L86">
        <v>29.745825602968466</v>
      </c>
      <c r="M86">
        <v>-3.1111111111111112</v>
      </c>
      <c r="N86">
        <v>-2</v>
      </c>
      <c r="O86">
        <v>-0.89999999999999991</v>
      </c>
      <c r="P86">
        <v>-1.9655172413793103</v>
      </c>
      <c r="Q86">
        <v>-863.5</v>
      </c>
      <c r="R86">
        <v>-271.20000000000005</v>
      </c>
      <c r="S86">
        <v>-603.14285714285711</v>
      </c>
      <c r="T86">
        <v>-543.7771739130435</v>
      </c>
      <c r="U86">
        <v>-0.33333333333333348</v>
      </c>
      <c r="V86">
        <v>2.1999999999999997</v>
      </c>
      <c r="W86">
        <v>1.5</v>
      </c>
      <c r="X86">
        <v>1.1724137931034484</v>
      </c>
      <c r="Y86">
        <v>-396.19047619047615</v>
      </c>
      <c r="Z86">
        <v>246.95000000000005</v>
      </c>
      <c r="AA86">
        <v>187.72499999999991</v>
      </c>
      <c r="AB86">
        <v>0.70923913043475295</v>
      </c>
      <c r="AC86" s="64">
        <v>-4.7619047619036792E-2</v>
      </c>
      <c r="AD86" s="64">
        <v>-47.949999999999989</v>
      </c>
      <c r="AE86" s="64">
        <v>32.100000000000023</v>
      </c>
      <c r="AF86" s="64">
        <v>-7.2255434782608745</v>
      </c>
      <c r="AG86" s="64">
        <v>-141.375</v>
      </c>
      <c r="AH86" s="64">
        <v>-24</v>
      </c>
      <c r="AI86" s="64">
        <v>-46.523809523809547</v>
      </c>
      <c r="AJ86" s="64">
        <v>-55.638586956521749</v>
      </c>
      <c r="AK86" s="64">
        <v>62.811764705882354</v>
      </c>
      <c r="AL86" s="64">
        <v>-42.196428571428555</v>
      </c>
      <c r="AM86" s="64">
        <v>51.754166666666663</v>
      </c>
      <c r="AN86" s="64">
        <v>25.326066790352485</v>
      </c>
    </row>
    <row r="87" spans="1:40" x14ac:dyDescent="0.3">
      <c r="A87" s="2" t="s">
        <v>93</v>
      </c>
      <c r="B87" s="2">
        <v>30</v>
      </c>
      <c r="C87" s="2">
        <v>2</v>
      </c>
      <c r="D87" s="2">
        <v>36</v>
      </c>
      <c r="E87">
        <v>-1.6500000000000004</v>
      </c>
      <c r="F87">
        <v>-0.35000000000000009</v>
      </c>
      <c r="G87">
        <v>-4.9999999999999822E-2</v>
      </c>
      <c r="H87">
        <v>-0.68333333333333313</v>
      </c>
      <c r="I87">
        <v>-298.64102564102564</v>
      </c>
      <c r="J87">
        <v>32.811145510836013</v>
      </c>
      <c r="K87">
        <v>-68.297213622290883</v>
      </c>
      <c r="L87">
        <v>-111.8749055177625</v>
      </c>
      <c r="M87">
        <v>-5.3</v>
      </c>
      <c r="N87">
        <v>-5.3</v>
      </c>
      <c r="O87">
        <v>-5.4</v>
      </c>
      <c r="P87">
        <v>-5.333333333333333</v>
      </c>
      <c r="Q87">
        <v>-1427.8666666666668</v>
      </c>
      <c r="R87">
        <v>-1619.4</v>
      </c>
      <c r="S87">
        <v>-1528.15</v>
      </c>
      <c r="T87">
        <v>-1525.8125</v>
      </c>
      <c r="U87">
        <v>4.7777777777777786</v>
      </c>
      <c r="V87">
        <v>1.9000000000000004</v>
      </c>
      <c r="W87">
        <v>5.4</v>
      </c>
      <c r="X87">
        <v>4</v>
      </c>
      <c r="Y87">
        <v>1354.911111111111</v>
      </c>
      <c r="Z87">
        <v>782.97222222222217</v>
      </c>
      <c r="AA87">
        <v>1545.15</v>
      </c>
      <c r="AB87">
        <v>1191.172268907563</v>
      </c>
      <c r="AC87" s="64">
        <v>5.9333333333333371</v>
      </c>
      <c r="AD87" s="64">
        <v>52.430555555555543</v>
      </c>
      <c r="AE87" s="64">
        <v>-27.5</v>
      </c>
      <c r="AF87" s="64">
        <v>14.884453781512605</v>
      </c>
      <c r="AG87" s="64">
        <v>20.033333333333303</v>
      </c>
      <c r="AH87" s="64">
        <v>-73.666666666666657</v>
      </c>
      <c r="AI87" s="64">
        <v>25.699999999999989</v>
      </c>
      <c r="AJ87" s="64">
        <v>-14.429166666666674</v>
      </c>
      <c r="AK87" s="64">
        <v>22.431623931623903</v>
      </c>
      <c r="AL87" s="64">
        <v>17.024767801857593</v>
      </c>
      <c r="AM87" s="64">
        <v>11.817337461300269</v>
      </c>
      <c r="AN87" s="64">
        <v>16.378306878306887</v>
      </c>
    </row>
    <row r="88" spans="1:40" x14ac:dyDescent="0.3">
      <c r="A88" s="2" t="s">
        <v>94</v>
      </c>
      <c r="B88" s="2">
        <v>30</v>
      </c>
      <c r="C88" s="2">
        <v>2</v>
      </c>
      <c r="D88" s="2">
        <v>32</v>
      </c>
      <c r="E88">
        <v>1.5</v>
      </c>
      <c r="F88">
        <v>0.75</v>
      </c>
      <c r="G88">
        <v>1</v>
      </c>
      <c r="H88">
        <v>1.0833333333333335</v>
      </c>
      <c r="I88">
        <v>182.58974358974353</v>
      </c>
      <c r="J88">
        <v>243.26785714285711</v>
      </c>
      <c r="K88">
        <v>202.7058823529411</v>
      </c>
      <c r="L88">
        <v>208.91856060606062</v>
      </c>
      <c r="M88">
        <v>-0.8</v>
      </c>
      <c r="N88">
        <v>-1.2000000000000002</v>
      </c>
      <c r="O88">
        <v>0.125</v>
      </c>
      <c r="P88">
        <v>-0.6785714285714286</v>
      </c>
      <c r="Q88">
        <v>-592.5</v>
      </c>
      <c r="R88">
        <v>-474.53333333333336</v>
      </c>
      <c r="S88">
        <v>401.08333333333326</v>
      </c>
      <c r="T88">
        <v>-283.85714285714289</v>
      </c>
      <c r="U88">
        <v>-0.22222222222222232</v>
      </c>
      <c r="V88">
        <v>-1.7777777777777772</v>
      </c>
      <c r="W88">
        <v>-0.69999999999999973</v>
      </c>
      <c r="X88">
        <v>-0.89285714285714324</v>
      </c>
      <c r="Y88">
        <v>-99.035714285714334</v>
      </c>
      <c r="Z88">
        <v>-549.142857142857</v>
      </c>
      <c r="AA88">
        <v>37.071428571428555</v>
      </c>
      <c r="AB88">
        <v>-195.80952380952385</v>
      </c>
      <c r="AC88" s="64">
        <v>-31.196428571428584</v>
      </c>
      <c r="AD88" s="64">
        <v>-16.428571428571445</v>
      </c>
      <c r="AE88" s="64">
        <v>-12.321428571428584</v>
      </c>
      <c r="AF88" s="64">
        <v>-17.753623188405783</v>
      </c>
      <c r="AG88" s="64">
        <v>44.25</v>
      </c>
      <c r="AH88" s="64">
        <v>-42.833333333333343</v>
      </c>
      <c r="AI88" s="64">
        <v>45.333333333333343</v>
      </c>
      <c r="AJ88" s="64">
        <v>7.059523809523796</v>
      </c>
      <c r="AK88" s="64">
        <v>-25.328205128205127</v>
      </c>
      <c r="AL88" s="64">
        <v>21.571428571428584</v>
      </c>
      <c r="AM88" s="64">
        <v>25.529411764705884</v>
      </c>
      <c r="AN88" s="64">
        <v>8.0397727272727195</v>
      </c>
    </row>
    <row r="89" spans="1:40" x14ac:dyDescent="0.3">
      <c r="A89" s="2" t="s">
        <v>95</v>
      </c>
      <c r="B89" s="2">
        <v>30</v>
      </c>
      <c r="C89" s="2">
        <v>2</v>
      </c>
      <c r="D89" s="2">
        <v>39</v>
      </c>
      <c r="E89">
        <v>0.94999999999999973</v>
      </c>
      <c r="F89">
        <v>-1</v>
      </c>
      <c r="G89">
        <v>-0.35000000000000009</v>
      </c>
      <c r="H89">
        <v>-0.1333333333333333</v>
      </c>
      <c r="I89">
        <v>325.09736842105269</v>
      </c>
      <c r="J89">
        <v>-253.1052631578948</v>
      </c>
      <c r="K89">
        <v>-123.24561403508778</v>
      </c>
      <c r="L89">
        <v>-13.431650246305367</v>
      </c>
      <c r="M89">
        <v>-4.1999999999999993</v>
      </c>
      <c r="N89">
        <v>-1.9</v>
      </c>
      <c r="O89">
        <v>-4.0999999999999996</v>
      </c>
      <c r="P89">
        <v>-3.4000000000000004</v>
      </c>
      <c r="Q89">
        <v>-978.3</v>
      </c>
      <c r="R89">
        <v>-543.1</v>
      </c>
      <c r="S89">
        <v>-855.9571428571428</v>
      </c>
      <c r="T89">
        <v>-776.07681159420281</v>
      </c>
      <c r="U89">
        <v>1.5555555555555554</v>
      </c>
      <c r="V89">
        <v>4</v>
      </c>
      <c r="W89">
        <v>3.2222222222222223</v>
      </c>
      <c r="X89">
        <v>2.964285714285714</v>
      </c>
      <c r="Y89">
        <v>103.80952380952385</v>
      </c>
      <c r="Z89">
        <v>1148</v>
      </c>
      <c r="AA89">
        <v>607.66666666666663</v>
      </c>
      <c r="AB89">
        <v>630.4761904761906</v>
      </c>
      <c r="AC89" s="64">
        <v>-69.174603174603163</v>
      </c>
      <c r="AD89" s="64">
        <v>133.11111111111109</v>
      </c>
      <c r="AE89" s="64">
        <v>-36.5</v>
      </c>
      <c r="AF89" s="64">
        <v>11.64550264550266</v>
      </c>
      <c r="AG89" s="64">
        <v>-23.766666666666708</v>
      </c>
      <c r="AH89" s="64">
        <v>-6.6999999999999886</v>
      </c>
      <c r="AI89" s="64">
        <v>38.199999999999989</v>
      </c>
      <c r="AJ89" s="64">
        <v>1.0420289855072724</v>
      </c>
      <c r="AK89" s="64">
        <v>36.057894736842059</v>
      </c>
      <c r="AL89" s="64">
        <v>70.31578947368422</v>
      </c>
      <c r="AM89" s="64">
        <v>44.532163742690045</v>
      </c>
      <c r="AN89" s="64">
        <v>50.36083743842363</v>
      </c>
    </row>
    <row r="90" spans="1:40" x14ac:dyDescent="0.3">
      <c r="A90" s="2" t="s">
        <v>96</v>
      </c>
      <c r="B90" s="2">
        <v>30</v>
      </c>
      <c r="C90" s="2">
        <v>2</v>
      </c>
      <c r="D90" s="2">
        <v>33</v>
      </c>
      <c r="E90">
        <v>-0.35000000000000009</v>
      </c>
      <c r="F90">
        <v>0.5</v>
      </c>
      <c r="G90">
        <v>0.95000000000000018</v>
      </c>
      <c r="H90">
        <v>0.3666666666666667</v>
      </c>
      <c r="I90">
        <v>-224.16013071895441</v>
      </c>
      <c r="J90">
        <v>111.13725490196089</v>
      </c>
      <c r="K90">
        <v>283.33333333333348</v>
      </c>
      <c r="L90">
        <v>59.19943019943014</v>
      </c>
      <c r="M90">
        <v>-1.6666666666666665</v>
      </c>
      <c r="N90">
        <v>0.30000000000000027</v>
      </c>
      <c r="O90">
        <v>-1.7000000000000002</v>
      </c>
      <c r="P90">
        <v>-1</v>
      </c>
      <c r="Q90">
        <v>-111</v>
      </c>
      <c r="R90">
        <v>159.28571428571422</v>
      </c>
      <c r="S90">
        <v>104.48888888888882</v>
      </c>
      <c r="T90">
        <v>48.796296296296418</v>
      </c>
      <c r="U90">
        <v>4.8888888888888893</v>
      </c>
      <c r="V90">
        <v>5.3</v>
      </c>
      <c r="W90">
        <v>5.3999999999999995</v>
      </c>
      <c r="X90">
        <v>5.2068965517241379</v>
      </c>
      <c r="Y90">
        <v>1388.3333333333333</v>
      </c>
      <c r="Z90">
        <v>1215.9000000000001</v>
      </c>
      <c r="AA90">
        <v>1483.8666666666668</v>
      </c>
      <c r="AB90">
        <v>1371.0141987829616</v>
      </c>
      <c r="AC90" s="64">
        <v>45.7222222222222</v>
      </c>
      <c r="AD90" s="64">
        <v>6.1999999999999886</v>
      </c>
      <c r="AE90" s="64">
        <v>84.966666666666669</v>
      </c>
      <c r="AF90" s="64">
        <v>51.58215010141987</v>
      </c>
      <c r="AG90" s="64">
        <v>14.388888888888886</v>
      </c>
      <c r="AH90" s="64">
        <v>2.4603174603174693</v>
      </c>
      <c r="AI90" s="64">
        <v>24</v>
      </c>
      <c r="AJ90" s="64">
        <v>14.703703703703695</v>
      </c>
      <c r="AK90" s="64">
        <v>-12.813725490196077</v>
      </c>
      <c r="AL90" s="64">
        <v>11.071895424836612</v>
      </c>
      <c r="AM90" s="64">
        <v>8.8888888888889142</v>
      </c>
      <c r="AN90" s="64">
        <v>2.448717948717956</v>
      </c>
    </row>
    <row r="91" spans="1:40" x14ac:dyDescent="0.3">
      <c r="A91" s="2" t="s">
        <v>97</v>
      </c>
      <c r="B91" s="2">
        <v>30</v>
      </c>
      <c r="C91" s="2">
        <v>2</v>
      </c>
      <c r="D91" s="2">
        <v>38</v>
      </c>
      <c r="E91">
        <v>-0.19999999999999973</v>
      </c>
      <c r="F91">
        <v>-0.49999999999999978</v>
      </c>
      <c r="G91">
        <v>-0.35000000000000009</v>
      </c>
      <c r="H91">
        <v>-0.34999999999999987</v>
      </c>
      <c r="I91">
        <v>-257.58333333333337</v>
      </c>
      <c r="J91">
        <v>-91.75</v>
      </c>
      <c r="K91">
        <v>-228.53246753246759</v>
      </c>
      <c r="L91">
        <v>-203.42255639097743</v>
      </c>
      <c r="M91">
        <v>-1.7</v>
      </c>
      <c r="N91">
        <v>0.88888888888888884</v>
      </c>
      <c r="O91">
        <v>0</v>
      </c>
      <c r="P91">
        <v>-0.3214285714285714</v>
      </c>
      <c r="Q91">
        <v>-1237.75</v>
      </c>
      <c r="R91">
        <v>939.93333333333328</v>
      </c>
      <c r="S91">
        <v>-52.5</v>
      </c>
      <c r="T91">
        <v>35</v>
      </c>
      <c r="U91">
        <v>-0.22222222222222232</v>
      </c>
      <c r="V91">
        <v>0.5</v>
      </c>
      <c r="W91">
        <v>1.2999999999999998</v>
      </c>
      <c r="X91">
        <v>0.55555555555555536</v>
      </c>
      <c r="Y91">
        <v>397.21428571428572</v>
      </c>
      <c r="Z91">
        <v>-417.9</v>
      </c>
      <c r="AA91">
        <v>103.79166666666663</v>
      </c>
      <c r="AB91">
        <v>91.611764705882365</v>
      </c>
      <c r="AC91" s="64">
        <v>26.5</v>
      </c>
      <c r="AD91" s="64">
        <v>-8.0999999999999943</v>
      </c>
      <c r="AE91" s="64">
        <v>-8.375</v>
      </c>
      <c r="AF91" s="64">
        <v>20.082352941176453</v>
      </c>
      <c r="AG91" s="64">
        <v>-116.25</v>
      </c>
      <c r="AH91" s="64">
        <v>-128.93333333333337</v>
      </c>
      <c r="AI91" s="64">
        <v>69.25</v>
      </c>
      <c r="AJ91" s="64">
        <v>-43.068376068376068</v>
      </c>
      <c r="AK91" s="64">
        <v>-85.583333333333314</v>
      </c>
      <c r="AL91" s="64">
        <v>-2.5833333333333428</v>
      </c>
      <c r="AM91" s="64">
        <v>45.415584415584419</v>
      </c>
      <c r="AN91" s="64">
        <v>-15.227819548872162</v>
      </c>
    </row>
    <row r="92" spans="1:40" x14ac:dyDescent="0.3">
      <c r="A92" s="2" t="s">
        <v>98</v>
      </c>
      <c r="B92" s="2">
        <v>40</v>
      </c>
      <c r="C92" s="2">
        <v>1</v>
      </c>
      <c r="D92" s="2">
        <v>43</v>
      </c>
      <c r="E92">
        <v>-0.68421052631578938</v>
      </c>
      <c r="F92">
        <v>1.5</v>
      </c>
      <c r="G92">
        <v>-1.2000000000000002</v>
      </c>
      <c r="H92">
        <v>-0.1186440677966103</v>
      </c>
      <c r="I92">
        <v>-152.0470588235296</v>
      </c>
      <c r="J92">
        <v>109.28888888888901</v>
      </c>
      <c r="K92">
        <v>-180.28717948717963</v>
      </c>
      <c r="L92">
        <v>-74.179000925069204</v>
      </c>
      <c r="M92">
        <v>-1.1999999999999997</v>
      </c>
      <c r="N92">
        <v>-1.2000000000000002</v>
      </c>
      <c r="O92">
        <v>0.5</v>
      </c>
      <c r="P92">
        <v>-0.6333333333333333</v>
      </c>
      <c r="Q92">
        <v>299.73333333333335</v>
      </c>
      <c r="R92">
        <v>272.125</v>
      </c>
      <c r="S92">
        <v>205</v>
      </c>
      <c r="T92">
        <v>233.35764705882343</v>
      </c>
      <c r="U92">
        <v>2.625</v>
      </c>
      <c r="V92">
        <v>1.6</v>
      </c>
      <c r="W92">
        <v>2.5555555555555554</v>
      </c>
      <c r="X92">
        <v>2.2222222222222223</v>
      </c>
      <c r="Y92">
        <v>835.5</v>
      </c>
      <c r="Z92">
        <v>347.02857142857124</v>
      </c>
      <c r="AA92">
        <v>947.6285714285716</v>
      </c>
      <c r="AB92">
        <v>702.48571428571427</v>
      </c>
      <c r="AC92" s="64">
        <v>135.66666666666669</v>
      </c>
      <c r="AD92" s="64">
        <v>-24.228571428571456</v>
      </c>
      <c r="AE92" s="64">
        <v>133.45714285714286</v>
      </c>
      <c r="AF92" s="64">
        <v>78.078571428571422</v>
      </c>
      <c r="AG92" s="64">
        <v>-7.8666666666666742</v>
      </c>
      <c r="AH92" s="64">
        <v>34.024999999999977</v>
      </c>
      <c r="AI92" s="64">
        <v>-31.875</v>
      </c>
      <c r="AJ92" s="64">
        <v>-12.50823529411764</v>
      </c>
      <c r="AK92" s="64">
        <v>28.054901960784264</v>
      </c>
      <c r="AL92" s="64">
        <v>-30.511111111111063</v>
      </c>
      <c r="AM92" s="64">
        <v>-15.656410256410254</v>
      </c>
      <c r="AN92" s="64">
        <v>-3.855226641998172</v>
      </c>
    </row>
    <row r="93" spans="1:40" x14ac:dyDescent="0.3">
      <c r="A93" s="2" t="s">
        <v>99</v>
      </c>
      <c r="B93" s="2">
        <v>40</v>
      </c>
      <c r="C93" s="2">
        <v>1</v>
      </c>
      <c r="D93" s="2">
        <v>41</v>
      </c>
      <c r="E93">
        <v>1</v>
      </c>
      <c r="F93">
        <v>0.69999999999999973</v>
      </c>
      <c r="G93">
        <v>-4.9999999999999822E-2</v>
      </c>
      <c r="H93">
        <v>0.54999999999999982</v>
      </c>
      <c r="I93">
        <v>272.22631578947369</v>
      </c>
      <c r="J93">
        <v>378.19473684210516</v>
      </c>
      <c r="K93">
        <v>-2.1911764705882888</v>
      </c>
      <c r="L93">
        <v>229.98993506493514</v>
      </c>
      <c r="M93">
        <v>-1.8888888888888888</v>
      </c>
      <c r="N93">
        <v>-1.2222222222222221</v>
      </c>
      <c r="O93">
        <v>-3.1999999999999997</v>
      </c>
      <c r="P93">
        <v>-2.1428571428571432</v>
      </c>
      <c r="Q93">
        <v>-108.23809523809541</v>
      </c>
      <c r="R93">
        <v>-321.17142857142869</v>
      </c>
      <c r="S93">
        <v>-1040</v>
      </c>
      <c r="T93">
        <v>-528.62121212121212</v>
      </c>
      <c r="U93">
        <v>2.5</v>
      </c>
      <c r="V93">
        <v>2.1111111111111112</v>
      </c>
      <c r="W93">
        <v>3.7777777777777777</v>
      </c>
      <c r="X93">
        <v>2.8076923076923075</v>
      </c>
      <c r="Y93">
        <v>804</v>
      </c>
      <c r="Z93">
        <v>654.07142857142867</v>
      </c>
      <c r="AA93">
        <v>1122.2083333333335</v>
      </c>
      <c r="AB93">
        <v>852.53968253968242</v>
      </c>
      <c r="AC93" s="64">
        <v>3.8333333333333144</v>
      </c>
      <c r="AD93" s="64">
        <v>0.14285714285716722</v>
      </c>
      <c r="AE93" s="64">
        <v>-36.375</v>
      </c>
      <c r="AF93" s="64">
        <v>-15.603174603174637</v>
      </c>
      <c r="AG93" s="64">
        <v>24.571428571428555</v>
      </c>
      <c r="AH93" s="64">
        <v>27.828571428571422</v>
      </c>
      <c r="AI93" s="64">
        <v>-125.625</v>
      </c>
      <c r="AJ93" s="64">
        <v>-23.106060606060566</v>
      </c>
      <c r="AK93" s="64">
        <v>33.223684210526301</v>
      </c>
      <c r="AL93" s="64">
        <v>53.884210526315769</v>
      </c>
      <c r="AM93" s="64">
        <v>-25.988970588235304</v>
      </c>
      <c r="AN93" s="64">
        <v>23.203896103896113</v>
      </c>
    </row>
    <row r="94" spans="1:40" x14ac:dyDescent="0.3">
      <c r="A94" s="2" t="s">
        <v>101</v>
      </c>
      <c r="B94" s="2">
        <v>40</v>
      </c>
      <c r="C94" s="2">
        <v>1</v>
      </c>
      <c r="D94" s="2">
        <v>40</v>
      </c>
      <c r="E94">
        <v>0.10000000000000009</v>
      </c>
      <c r="F94">
        <v>0.89999999999999991</v>
      </c>
      <c r="G94">
        <v>1</v>
      </c>
      <c r="H94">
        <v>0.66666666666666652</v>
      </c>
      <c r="I94">
        <v>18.72549019607834</v>
      </c>
      <c r="J94">
        <v>127.56302521008411</v>
      </c>
      <c r="K94">
        <v>179.71111111111111</v>
      </c>
      <c r="L94">
        <v>110.35992578849721</v>
      </c>
      <c r="M94">
        <v>-3.2</v>
      </c>
      <c r="N94">
        <v>-3.8888888888888888</v>
      </c>
      <c r="O94">
        <v>-1.6999999999999997</v>
      </c>
      <c r="P94">
        <v>-2.896551724137931</v>
      </c>
      <c r="Q94">
        <v>-741.2285714285714</v>
      </c>
      <c r="R94">
        <v>-815.27777777777783</v>
      </c>
      <c r="S94">
        <v>-417.5</v>
      </c>
      <c r="T94">
        <v>-647.83251231527083</v>
      </c>
      <c r="U94">
        <v>3.25</v>
      </c>
      <c r="V94">
        <v>1.7999999999999998</v>
      </c>
      <c r="W94">
        <v>0.625</v>
      </c>
      <c r="X94">
        <v>1.884615384615385</v>
      </c>
      <c r="Y94">
        <v>830.625</v>
      </c>
      <c r="Z94">
        <v>685.98611111111109</v>
      </c>
      <c r="AA94">
        <v>-64.485714285714266</v>
      </c>
      <c r="AB94">
        <v>524.04166666666663</v>
      </c>
      <c r="AC94" s="64">
        <v>-28.899999999999977</v>
      </c>
      <c r="AD94" s="64">
        <v>43</v>
      </c>
      <c r="AE94" s="64">
        <v>117.88571428571427</v>
      </c>
      <c r="AF94" s="64">
        <v>44.333333333333343</v>
      </c>
      <c r="AG94" s="64">
        <v>-12.3857142857143</v>
      </c>
      <c r="AH94" s="64">
        <v>-3.4444444444444571</v>
      </c>
      <c r="AI94" s="64">
        <v>-86.925000000000011</v>
      </c>
      <c r="AJ94" s="64">
        <v>-37.334975369458164</v>
      </c>
      <c r="AK94" s="64">
        <v>3.6568627450980387</v>
      </c>
      <c r="AL94" s="64">
        <v>60.453781512605048</v>
      </c>
      <c r="AM94" s="64">
        <v>6</v>
      </c>
      <c r="AN94" s="64">
        <v>20.916141001855294</v>
      </c>
    </row>
    <row r="95" spans="1:40" x14ac:dyDescent="0.3">
      <c r="A95" s="2" t="s">
        <v>102</v>
      </c>
      <c r="B95" s="2">
        <v>40</v>
      </c>
      <c r="C95" s="2">
        <v>1</v>
      </c>
      <c r="D95" s="2">
        <v>49</v>
      </c>
      <c r="E95">
        <v>-0.69999999999999973</v>
      </c>
      <c r="F95">
        <v>-0.40000000000000036</v>
      </c>
      <c r="G95">
        <v>1.5500000000000003</v>
      </c>
      <c r="H95">
        <v>0.14999999999999991</v>
      </c>
      <c r="I95">
        <v>-187.49999999999989</v>
      </c>
      <c r="J95">
        <v>-13.194736842105272</v>
      </c>
      <c r="K95">
        <v>437.00000000000011</v>
      </c>
      <c r="L95">
        <v>73.470192869666903</v>
      </c>
      <c r="M95">
        <v>-2.333333333333333</v>
      </c>
      <c r="N95">
        <v>-2.2222222222222223</v>
      </c>
      <c r="O95">
        <v>-0.89999999999999947</v>
      </c>
      <c r="P95">
        <v>-1.785714285714286</v>
      </c>
      <c r="Q95">
        <v>-424.77777777777783</v>
      </c>
      <c r="R95">
        <v>-145.07936507936506</v>
      </c>
      <c r="S95">
        <v>-260.83333333333326</v>
      </c>
      <c r="T95">
        <v>-278.79227053140085</v>
      </c>
      <c r="U95">
        <v>3.9999999999999996</v>
      </c>
      <c r="V95">
        <v>2.4</v>
      </c>
      <c r="W95">
        <v>3.3000000000000003</v>
      </c>
      <c r="X95">
        <v>3.2068965517241383</v>
      </c>
      <c r="Y95">
        <v>807.71111111111111</v>
      </c>
      <c r="Z95">
        <v>449.9571428571428</v>
      </c>
      <c r="AA95">
        <v>1019.1999999999999</v>
      </c>
      <c r="AB95">
        <v>768.62068965517233</v>
      </c>
      <c r="AC95" s="64">
        <v>-27.95555555555552</v>
      </c>
      <c r="AD95" s="64">
        <v>87.514285714285734</v>
      </c>
      <c r="AE95" s="64">
        <v>49.099999999999966</v>
      </c>
      <c r="AF95" s="64">
        <v>41.490595611285244</v>
      </c>
      <c r="AG95" s="64">
        <v>74.5</v>
      </c>
      <c r="AH95" s="64">
        <v>55.396825396825392</v>
      </c>
      <c r="AI95" s="64">
        <v>2.2361111111111143</v>
      </c>
      <c r="AJ95" s="64">
        <v>44.10305958132048</v>
      </c>
      <c r="AK95" s="64">
        <v>6.5500000000000114</v>
      </c>
      <c r="AL95" s="64">
        <v>27.863157894736815</v>
      </c>
      <c r="AM95" s="64">
        <v>-23.89473684210526</v>
      </c>
      <c r="AN95" s="64">
        <v>3.7460549386323692</v>
      </c>
    </row>
    <row r="96" spans="1:40" x14ac:dyDescent="0.3">
      <c r="A96" s="2" t="s">
        <v>103</v>
      </c>
      <c r="B96" s="2">
        <v>40</v>
      </c>
      <c r="C96" s="2">
        <v>1</v>
      </c>
      <c r="D96" s="2">
        <v>45</v>
      </c>
      <c r="E96">
        <v>-0.14999999999999991</v>
      </c>
      <c r="F96">
        <v>0.15000000000000036</v>
      </c>
      <c r="G96">
        <v>0.14999999999999991</v>
      </c>
      <c r="H96">
        <v>5.0000000000000266E-2</v>
      </c>
      <c r="I96">
        <v>14.333333333333485</v>
      </c>
      <c r="J96">
        <v>-68.545454545454504</v>
      </c>
      <c r="K96">
        <v>110.15909090909099</v>
      </c>
      <c r="L96">
        <v>17.971428571428532</v>
      </c>
      <c r="M96">
        <v>-0.25</v>
      </c>
      <c r="N96">
        <v>-2.0000000000000004</v>
      </c>
      <c r="O96">
        <v>-1.5</v>
      </c>
      <c r="P96">
        <v>-1.3076923076923075</v>
      </c>
      <c r="Q96">
        <v>0.16071428571433444</v>
      </c>
      <c r="R96">
        <v>-233.67142857142846</v>
      </c>
      <c r="S96">
        <v>-167.79166666666663</v>
      </c>
      <c r="T96">
        <v>-146.41923076923069</v>
      </c>
      <c r="U96">
        <v>4.25</v>
      </c>
      <c r="V96">
        <v>5</v>
      </c>
      <c r="W96">
        <v>4.8999999999999995</v>
      </c>
      <c r="X96">
        <v>4.75</v>
      </c>
      <c r="Y96">
        <v>1179.1666666666667</v>
      </c>
      <c r="Z96">
        <v>1316.6666666666667</v>
      </c>
      <c r="AA96">
        <v>1329.6</v>
      </c>
      <c r="AB96">
        <v>1282.3004201680671</v>
      </c>
      <c r="AC96" s="64">
        <v>116.91666666666666</v>
      </c>
      <c r="AD96" s="64">
        <v>101.26666666666668</v>
      </c>
      <c r="AE96" s="64">
        <v>86.300000000000011</v>
      </c>
      <c r="AF96" s="64">
        <v>106.15126050420164</v>
      </c>
      <c r="AG96" s="64">
        <v>44.464285714285722</v>
      </c>
      <c r="AH96" s="64">
        <v>42.485714285714266</v>
      </c>
      <c r="AI96" s="64">
        <v>-63.125</v>
      </c>
      <c r="AJ96" s="64">
        <v>12.449999999999989</v>
      </c>
      <c r="AK96" s="64">
        <v>24.416666666666657</v>
      </c>
      <c r="AL96" s="64">
        <v>53.378787878787875</v>
      </c>
      <c r="AM96" s="64">
        <v>8.5909090909090935</v>
      </c>
      <c r="AN96" s="64">
        <v>29.885714285714272</v>
      </c>
    </row>
    <row r="97" spans="1:40" x14ac:dyDescent="0.3">
      <c r="A97" s="2" t="s">
        <v>104</v>
      </c>
      <c r="B97" s="2">
        <v>40</v>
      </c>
      <c r="C97" s="2">
        <v>1</v>
      </c>
      <c r="D97" s="2">
        <v>40</v>
      </c>
      <c r="E97">
        <v>0.16666666666666652</v>
      </c>
      <c r="F97">
        <v>5.2631578947368141E-2</v>
      </c>
      <c r="G97">
        <v>0.5</v>
      </c>
      <c r="H97">
        <v>0.23636363636363633</v>
      </c>
      <c r="I97">
        <v>-118.29999999999995</v>
      </c>
      <c r="J97">
        <v>-472.06818181818176</v>
      </c>
      <c r="K97">
        <v>272.36363636363626</v>
      </c>
      <c r="L97">
        <v>-85.256465517241395</v>
      </c>
      <c r="M97">
        <v>-4</v>
      </c>
      <c r="N97">
        <v>0.20000000000000018</v>
      </c>
      <c r="O97">
        <v>-1.2222222222222219</v>
      </c>
      <c r="P97">
        <v>-1.6896551724137931</v>
      </c>
      <c r="Q97">
        <v>-635.79999999999995</v>
      </c>
      <c r="R97">
        <v>379.27777777777783</v>
      </c>
      <c r="S97">
        <v>-314.5</v>
      </c>
      <c r="T97">
        <v>-193.65577342047936</v>
      </c>
      <c r="U97">
        <v>2.9999999999999996</v>
      </c>
      <c r="V97">
        <v>2.5</v>
      </c>
      <c r="W97">
        <v>1.4</v>
      </c>
      <c r="X97">
        <v>2.2758620689655173</v>
      </c>
      <c r="Y97">
        <v>216.625</v>
      </c>
      <c r="Z97">
        <v>635.86111111111109</v>
      </c>
      <c r="AA97">
        <v>140.2539682539682</v>
      </c>
      <c r="AB97">
        <v>397.57264957264965</v>
      </c>
      <c r="AC97" s="64">
        <v>104.5</v>
      </c>
      <c r="AD97" s="64">
        <v>9.4027777777777715</v>
      </c>
      <c r="AE97" s="64">
        <v>-23.793650793650812</v>
      </c>
      <c r="AF97" s="64">
        <v>10.324786324786317</v>
      </c>
      <c r="AG97" s="64">
        <v>-9.8000000000000114</v>
      </c>
      <c r="AH97" s="64">
        <v>-2.8333333333333144</v>
      </c>
      <c r="AI97" s="64">
        <v>-55.464285714285722</v>
      </c>
      <c r="AJ97" s="64">
        <v>-26.420479302832234</v>
      </c>
      <c r="AK97" s="64">
        <v>2.5</v>
      </c>
      <c r="AL97" s="64">
        <v>-57.715909090909093</v>
      </c>
      <c r="AM97" s="64">
        <v>-43.345454545454572</v>
      </c>
      <c r="AN97" s="64">
        <v>-36.395474137931046</v>
      </c>
    </row>
    <row r="98" spans="1:40" x14ac:dyDescent="0.3">
      <c r="A98" s="2" t="s">
        <v>105</v>
      </c>
      <c r="B98" s="2">
        <v>40</v>
      </c>
      <c r="C98" s="2">
        <v>1</v>
      </c>
      <c r="D98" s="2">
        <v>46</v>
      </c>
      <c r="E98">
        <v>0.40000000000000036</v>
      </c>
      <c r="F98">
        <v>-0.20000000000000018</v>
      </c>
      <c r="G98">
        <v>-0.34999999999999964</v>
      </c>
      <c r="H98">
        <v>-5.0000000000000266E-2</v>
      </c>
      <c r="I98">
        <v>181.68421052631584</v>
      </c>
      <c r="J98">
        <v>-24.211111111110995</v>
      </c>
      <c r="K98">
        <v>30.751461988304072</v>
      </c>
      <c r="L98">
        <v>63.385579937304101</v>
      </c>
      <c r="M98">
        <v>-4.6666666666666661</v>
      </c>
      <c r="N98">
        <v>-4.2222222222222223</v>
      </c>
      <c r="O98">
        <v>-1.1111111111111112</v>
      </c>
      <c r="P98">
        <v>-3.333333333333333</v>
      </c>
      <c r="Q98">
        <v>-898.57777777777778</v>
      </c>
      <c r="R98">
        <v>-972.72222222222229</v>
      </c>
      <c r="S98">
        <v>-230.1111111111112</v>
      </c>
      <c r="T98">
        <v>-685.90370370370374</v>
      </c>
      <c r="U98">
        <v>5.5555555555555554</v>
      </c>
      <c r="V98">
        <v>6</v>
      </c>
      <c r="W98">
        <v>5.2</v>
      </c>
      <c r="X98">
        <v>5.5862068965517242</v>
      </c>
      <c r="Y98">
        <v>1642.9444444444443</v>
      </c>
      <c r="Z98">
        <v>1740.9</v>
      </c>
      <c r="AA98">
        <v>1513.35</v>
      </c>
      <c r="AB98">
        <v>1633.4396551724139</v>
      </c>
      <c r="AC98" s="64">
        <v>26.5</v>
      </c>
      <c r="AD98" s="64">
        <v>25.5</v>
      </c>
      <c r="AE98" s="64">
        <v>-6.8999999999999773</v>
      </c>
      <c r="AF98" s="64">
        <v>14.482758620689651</v>
      </c>
      <c r="AG98" s="64">
        <v>-12.533333333333303</v>
      </c>
      <c r="AH98" s="64">
        <v>14.166666666666686</v>
      </c>
      <c r="AI98" s="64">
        <v>3.5555555555555429</v>
      </c>
      <c r="AJ98" s="64">
        <v>0.65925925925921547</v>
      </c>
      <c r="AK98" s="64">
        <v>6.8947368421052602</v>
      </c>
      <c r="AL98" s="64">
        <v>-22.738888888888937</v>
      </c>
      <c r="AM98" s="64">
        <v>18.48538011695905</v>
      </c>
      <c r="AN98" s="64">
        <v>0.73605015673979324</v>
      </c>
    </row>
    <row r="99" spans="1:40" x14ac:dyDescent="0.3">
      <c r="A99" s="2" t="s">
        <v>106</v>
      </c>
      <c r="B99" s="2">
        <v>40</v>
      </c>
      <c r="C99" s="2">
        <v>1</v>
      </c>
      <c r="D99" s="2">
        <v>40</v>
      </c>
      <c r="E99">
        <v>-0.31578947368421051</v>
      </c>
      <c r="F99">
        <v>0</v>
      </c>
      <c r="G99">
        <v>-0.35000000000000003</v>
      </c>
      <c r="H99">
        <v>-0.22033898305084745</v>
      </c>
      <c r="I99">
        <v>-764</v>
      </c>
      <c r="J99">
        <v>0</v>
      </c>
      <c r="K99">
        <v>-1065</v>
      </c>
      <c r="L99">
        <v>-914.5</v>
      </c>
      <c r="M99">
        <v>0.70000000000000018</v>
      </c>
      <c r="N99">
        <v>-0.77777777777777768</v>
      </c>
      <c r="O99">
        <v>-3.0000000000000004</v>
      </c>
      <c r="P99">
        <v>-1.0344827586206895</v>
      </c>
      <c r="Q99">
        <v>667.2</v>
      </c>
      <c r="R99">
        <v>-330.69047619047615</v>
      </c>
      <c r="S99">
        <v>-707.45833333333326</v>
      </c>
      <c r="T99">
        <v>-165.79999999999995</v>
      </c>
      <c r="U99">
        <v>0.77777777777777768</v>
      </c>
      <c r="V99">
        <v>1.1111111111111109</v>
      </c>
      <c r="W99">
        <v>0.55555555555555536</v>
      </c>
      <c r="X99">
        <v>0.81481481481481488</v>
      </c>
      <c r="Y99">
        <v>-63.880952380952294</v>
      </c>
      <c r="Z99">
        <v>847.2</v>
      </c>
      <c r="AA99">
        <v>393.7619047619047</v>
      </c>
      <c r="AB99">
        <v>354.50000000000011</v>
      </c>
      <c r="AC99" s="64">
        <v>-31.190476190476204</v>
      </c>
      <c r="AD99" s="64">
        <v>120.19999999999999</v>
      </c>
      <c r="AE99" s="64">
        <v>35.071428571428584</v>
      </c>
      <c r="AF99" s="64">
        <v>32.388888888888886</v>
      </c>
      <c r="AG99" s="64">
        <v>7.6333333333333542</v>
      </c>
      <c r="AH99" s="64">
        <v>29.095238095238074</v>
      </c>
      <c r="AI99" s="64">
        <v>-94.166666666666671</v>
      </c>
      <c r="AJ99" s="64">
        <v>-19.894444444444446</v>
      </c>
      <c r="AK99" s="64">
        <v>62</v>
      </c>
      <c r="AL99" s="64">
        <v>0</v>
      </c>
      <c r="AM99" s="64">
        <v>-58</v>
      </c>
      <c r="AN99" s="64">
        <v>2</v>
      </c>
    </row>
    <row r="100" spans="1:40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-1.5</v>
      </c>
      <c r="N100">
        <v>-0.60000000000000009</v>
      </c>
      <c r="O100">
        <v>-0.30000000000000027</v>
      </c>
      <c r="P100">
        <v>-0.80000000000000027</v>
      </c>
      <c r="Q100">
        <v>-294.79166666666663</v>
      </c>
      <c r="R100">
        <v>-236</v>
      </c>
      <c r="S100">
        <v>142</v>
      </c>
      <c r="T100">
        <v>-130.82828282828279</v>
      </c>
      <c r="U100">
        <v>2.75</v>
      </c>
      <c r="V100">
        <v>2.2000000000000002</v>
      </c>
      <c r="W100">
        <v>1.9000000000000004</v>
      </c>
      <c r="X100">
        <v>2.25</v>
      </c>
      <c r="Y100">
        <v>293.32142857142856</v>
      </c>
      <c r="Z100">
        <v>455.65555555555545</v>
      </c>
      <c r="AA100">
        <v>311.77499999999998</v>
      </c>
      <c r="AB100">
        <v>358.70238095238096</v>
      </c>
      <c r="AC100" s="64">
        <v>-64.910714285714278</v>
      </c>
      <c r="AD100" s="64">
        <v>1.1111111111111143</v>
      </c>
      <c r="AE100" s="64">
        <v>-4.1500000000000057</v>
      </c>
      <c r="AF100" s="64">
        <v>-19.863095238095241</v>
      </c>
      <c r="AG100" s="64">
        <v>-4.1666666666657193E-2</v>
      </c>
      <c r="AH100" s="64">
        <v>10.666666666666657</v>
      </c>
      <c r="AI100" s="64">
        <v>-3.1666666666666572</v>
      </c>
      <c r="AJ100" s="64">
        <v>-0.55050505050505194</v>
      </c>
      <c r="AK100" s="64">
        <v>0</v>
      </c>
      <c r="AL100" s="64">
        <v>0</v>
      </c>
      <c r="AM100" s="64">
        <v>0</v>
      </c>
      <c r="AN100" s="64">
        <v>0</v>
      </c>
    </row>
    <row r="101" spans="1:40" x14ac:dyDescent="0.3">
      <c r="A101" s="2" t="s">
        <v>108</v>
      </c>
      <c r="B101" s="2">
        <v>40</v>
      </c>
      <c r="C101" s="2">
        <v>1</v>
      </c>
      <c r="D101" s="2">
        <v>40</v>
      </c>
      <c r="E101">
        <v>-1.25</v>
      </c>
      <c r="F101">
        <v>-0.75</v>
      </c>
      <c r="G101">
        <v>5.0000000000000266E-2</v>
      </c>
      <c r="H101">
        <v>-0.64999999999999991</v>
      </c>
      <c r="I101">
        <v>-371.9790209790209</v>
      </c>
      <c r="J101">
        <v>-297.36904761904771</v>
      </c>
      <c r="K101">
        <v>-80.076923076923094</v>
      </c>
      <c r="L101">
        <v>-255.36842105263145</v>
      </c>
      <c r="M101">
        <v>-0.22222222222222188</v>
      </c>
      <c r="N101">
        <v>-0.75</v>
      </c>
      <c r="O101">
        <v>-0.1875</v>
      </c>
      <c r="P101">
        <v>-0.37999999999999989</v>
      </c>
      <c r="Q101">
        <v>-113.80128205128199</v>
      </c>
      <c r="R101">
        <v>-118.20000000000005</v>
      </c>
      <c r="S101">
        <v>30.628787878787875</v>
      </c>
      <c r="T101">
        <v>-65.754299754299723</v>
      </c>
      <c r="U101">
        <v>1.625</v>
      </c>
      <c r="V101">
        <v>0.29999999999999982</v>
      </c>
      <c r="W101">
        <v>-0.11111111111111116</v>
      </c>
      <c r="X101">
        <v>0.55555555555555536</v>
      </c>
      <c r="Y101">
        <v>173.125</v>
      </c>
      <c r="Z101">
        <v>-241.58333333333326</v>
      </c>
      <c r="AA101">
        <v>-140.19047619047626</v>
      </c>
      <c r="AB101">
        <v>-64.722222222222172</v>
      </c>
      <c r="AC101" s="64">
        <v>-33.958333333333343</v>
      </c>
      <c r="AD101" s="64">
        <v>-12.416666666666657</v>
      </c>
      <c r="AE101" s="64">
        <v>-5.5952380952380736</v>
      </c>
      <c r="AF101" s="64">
        <v>-16.309178743961354</v>
      </c>
      <c r="AG101" s="64">
        <v>-49.391025641025664</v>
      </c>
      <c r="AH101" s="64">
        <v>7.1666666666666572</v>
      </c>
      <c r="AI101" s="64">
        <v>38.22727272727272</v>
      </c>
      <c r="AJ101" s="64">
        <v>-2.5634725634725726</v>
      </c>
      <c r="AK101" s="64">
        <v>-63.279720279720266</v>
      </c>
      <c r="AL101" s="64">
        <v>-36.666666666666657</v>
      </c>
      <c r="AM101" s="64">
        <v>-76.692307692307679</v>
      </c>
      <c r="AN101" s="64">
        <v>-58.5</v>
      </c>
    </row>
    <row r="102" spans="1:40" x14ac:dyDescent="0.3">
      <c r="A102" s="2" t="s">
        <v>109</v>
      </c>
      <c r="B102" s="2">
        <v>40</v>
      </c>
      <c r="C102" s="2">
        <v>1</v>
      </c>
      <c r="D102" s="2">
        <v>46</v>
      </c>
      <c r="E102">
        <v>0.19999999999999973</v>
      </c>
      <c r="F102">
        <v>1.6</v>
      </c>
      <c r="G102">
        <v>-1.4000000000000004</v>
      </c>
      <c r="H102">
        <v>0.1333333333333333</v>
      </c>
      <c r="I102">
        <v>-0.43589743589745922</v>
      </c>
      <c r="J102">
        <v>493.83921568627466</v>
      </c>
      <c r="K102">
        <v>-228.54444444444425</v>
      </c>
      <c r="L102">
        <v>99.097594819611686</v>
      </c>
      <c r="M102">
        <v>0.125</v>
      </c>
      <c r="N102">
        <v>0.22222222222222232</v>
      </c>
      <c r="O102">
        <v>-1.5</v>
      </c>
      <c r="P102">
        <v>-0.4444444444444442</v>
      </c>
      <c r="Q102">
        <v>-229.70000000000005</v>
      </c>
      <c r="R102">
        <v>751.66666666666674</v>
      </c>
      <c r="S102">
        <v>14.200000000000045</v>
      </c>
      <c r="T102">
        <v>96.104895104895149</v>
      </c>
      <c r="U102">
        <v>5.1111111111111107</v>
      </c>
      <c r="V102">
        <v>3.4000000000000004</v>
      </c>
      <c r="W102">
        <v>6.2</v>
      </c>
      <c r="X102">
        <v>4.8965517241379315</v>
      </c>
      <c r="Y102">
        <v>1128.5</v>
      </c>
      <c r="Z102">
        <v>667.28888888888901</v>
      </c>
      <c r="AA102">
        <v>1518.1428571428571</v>
      </c>
      <c r="AB102">
        <v>1088.1880877742947</v>
      </c>
      <c r="AC102" s="64">
        <v>-77.111111111111086</v>
      </c>
      <c r="AD102" s="64">
        <v>-12.633333333333326</v>
      </c>
      <c r="AE102" s="64">
        <v>114.1142857142857</v>
      </c>
      <c r="AF102" s="64">
        <v>10.144200626959247</v>
      </c>
      <c r="AG102" s="64">
        <v>64.600000000000023</v>
      </c>
      <c r="AH102" s="64">
        <v>58.25</v>
      </c>
      <c r="AI102" s="64">
        <v>-14.600000000000023</v>
      </c>
      <c r="AJ102" s="64">
        <v>31.573426573426616</v>
      </c>
      <c r="AK102" s="64">
        <v>10.548717948717979</v>
      </c>
      <c r="AL102" s="64">
        <v>6.2470588235294144</v>
      </c>
      <c r="AM102" s="64">
        <v>27.888888888888914</v>
      </c>
      <c r="AN102" s="64">
        <v>15.635522664199812</v>
      </c>
    </row>
    <row r="103" spans="1:40" x14ac:dyDescent="0.3">
      <c r="A103" s="2" t="s">
        <v>110</v>
      </c>
      <c r="B103" s="2">
        <v>40</v>
      </c>
      <c r="C103" s="2">
        <v>1</v>
      </c>
      <c r="D103" s="2">
        <v>46</v>
      </c>
      <c r="E103">
        <v>0.55000000000000027</v>
      </c>
      <c r="F103">
        <v>0.39999999999999991</v>
      </c>
      <c r="G103">
        <v>-0.30000000000000027</v>
      </c>
      <c r="H103">
        <v>0.21666666666666679</v>
      </c>
      <c r="I103">
        <v>127.25735294117658</v>
      </c>
      <c r="J103">
        <v>43.584033613445399</v>
      </c>
      <c r="K103">
        <v>109.86057692307691</v>
      </c>
      <c r="L103">
        <v>90.259019426456916</v>
      </c>
      <c r="M103">
        <v>-0.60000000000000009</v>
      </c>
      <c r="N103">
        <v>-1.5</v>
      </c>
      <c r="O103">
        <v>-1.9000000000000004</v>
      </c>
      <c r="P103">
        <v>-1.3333333333333335</v>
      </c>
      <c r="Q103">
        <v>-235.16666666666652</v>
      </c>
      <c r="R103">
        <v>49.424999999999955</v>
      </c>
      <c r="S103">
        <v>-318.92063492063494</v>
      </c>
      <c r="T103">
        <v>-168.26086956521749</v>
      </c>
      <c r="U103">
        <v>4</v>
      </c>
      <c r="V103">
        <v>2.9000000000000004</v>
      </c>
      <c r="W103">
        <v>2.3000000000000003</v>
      </c>
      <c r="X103">
        <v>3.0344827586206899</v>
      </c>
      <c r="Y103">
        <v>981.7555555555557</v>
      </c>
      <c r="Z103">
        <v>940.92222222222222</v>
      </c>
      <c r="AA103">
        <v>620.96666666666658</v>
      </c>
      <c r="AB103">
        <v>843.28785607196403</v>
      </c>
      <c r="AC103" s="64">
        <v>38.444444444444457</v>
      </c>
      <c r="AD103" s="64">
        <v>-22.266666666666708</v>
      </c>
      <c r="AE103" s="64">
        <v>-18.355555555555554</v>
      </c>
      <c r="AF103" s="64">
        <v>-3.7601199400299947</v>
      </c>
      <c r="AG103" s="64">
        <v>-52.833333333333314</v>
      </c>
      <c r="AH103" s="64">
        <v>-19.399999999999977</v>
      </c>
      <c r="AI103" s="64">
        <v>21.555555555555543</v>
      </c>
      <c r="AJ103" s="64">
        <v>-13.149758454106291</v>
      </c>
      <c r="AK103" s="64">
        <v>15.39338235294116</v>
      </c>
      <c r="AL103" s="64">
        <v>47.840336134453821</v>
      </c>
      <c r="AM103" s="64">
        <v>-52.173076923076906</v>
      </c>
      <c r="AN103" s="64">
        <v>5.6054579093432153</v>
      </c>
    </row>
    <row r="104" spans="1:40" x14ac:dyDescent="0.3">
      <c r="A104" s="2" t="s">
        <v>111</v>
      </c>
      <c r="B104" s="2">
        <v>40</v>
      </c>
      <c r="C104" s="2">
        <v>1</v>
      </c>
      <c r="D104" s="2">
        <v>46</v>
      </c>
      <c r="E104">
        <v>-0.42105263157894746</v>
      </c>
      <c r="F104">
        <v>0.39999999999999991</v>
      </c>
      <c r="G104">
        <v>-0.14999999999999997</v>
      </c>
      <c r="H104">
        <v>-5.084745762711862E-2</v>
      </c>
      <c r="I104">
        <v>-192.375</v>
      </c>
      <c r="J104">
        <v>58.01785714285711</v>
      </c>
      <c r="K104">
        <v>-167.75</v>
      </c>
      <c r="L104">
        <v>-80.46578947368414</v>
      </c>
      <c r="M104">
        <v>0.44444444444444442</v>
      </c>
      <c r="N104">
        <v>0.66666666666666663</v>
      </c>
      <c r="O104">
        <v>0</v>
      </c>
      <c r="P104">
        <v>0.37037037037037024</v>
      </c>
      <c r="Q104">
        <v>165.31428571428569</v>
      </c>
      <c r="R104">
        <v>439.25</v>
      </c>
      <c r="S104">
        <v>-444.66666666666674</v>
      </c>
      <c r="T104">
        <v>86.995098039215634</v>
      </c>
      <c r="U104">
        <v>2.25</v>
      </c>
      <c r="V104">
        <v>1</v>
      </c>
      <c r="W104">
        <v>2.2222222222222223</v>
      </c>
      <c r="X104">
        <v>1.8076923076923079</v>
      </c>
      <c r="Y104">
        <v>316.875</v>
      </c>
      <c r="Z104">
        <v>120</v>
      </c>
      <c r="AA104">
        <v>384.13333333333338</v>
      </c>
      <c r="AB104">
        <v>254.6715789473684</v>
      </c>
      <c r="AC104" s="64">
        <v>42.541666666666657</v>
      </c>
      <c r="AD104" s="64">
        <v>24</v>
      </c>
      <c r="AE104" s="64">
        <v>-22.355555555555554</v>
      </c>
      <c r="AF104" s="64">
        <v>17.248421052631585</v>
      </c>
      <c r="AG104" s="64">
        <v>83.085714285714289</v>
      </c>
      <c r="AH104" s="64">
        <v>40.75</v>
      </c>
      <c r="AI104" s="64">
        <v>2.5</v>
      </c>
      <c r="AJ104" s="64">
        <v>51.053921568627487</v>
      </c>
      <c r="AK104" s="64">
        <v>-48.375</v>
      </c>
      <c r="AL104" s="64">
        <v>-111.01785714285717</v>
      </c>
      <c r="AM104" s="64">
        <v>46.5</v>
      </c>
      <c r="AN104" s="64">
        <v>-51.571052631578965</v>
      </c>
    </row>
    <row r="105" spans="1:40" x14ac:dyDescent="0.3">
      <c r="A105" s="2" t="s">
        <v>112</v>
      </c>
      <c r="B105" s="2">
        <v>40</v>
      </c>
      <c r="C105" s="2">
        <v>1</v>
      </c>
      <c r="D105" s="2">
        <v>46</v>
      </c>
      <c r="E105">
        <v>0</v>
      </c>
      <c r="F105">
        <v>0.45000000000000018</v>
      </c>
      <c r="G105">
        <v>-0.60000000000000009</v>
      </c>
      <c r="H105">
        <v>-5.0000000000000266E-2</v>
      </c>
      <c r="I105">
        <v>12.083333333333371</v>
      </c>
      <c r="J105">
        <v>287.95238095238096</v>
      </c>
      <c r="K105">
        <v>185.56862745098044</v>
      </c>
      <c r="L105">
        <v>175.3152454780361</v>
      </c>
      <c r="M105">
        <v>-1.9</v>
      </c>
      <c r="N105">
        <v>-3.1000000000000005</v>
      </c>
      <c r="O105">
        <v>-2.333333333333333</v>
      </c>
      <c r="P105">
        <v>-2.4482758620689653</v>
      </c>
      <c r="Q105">
        <v>30.875</v>
      </c>
      <c r="R105">
        <v>-553.9</v>
      </c>
      <c r="S105">
        <v>-646.72500000000002</v>
      </c>
      <c r="T105">
        <v>-418.5</v>
      </c>
      <c r="U105">
        <v>0</v>
      </c>
      <c r="V105">
        <v>0.89999999999999991</v>
      </c>
      <c r="W105">
        <v>1</v>
      </c>
      <c r="X105">
        <v>0.6551724137931032</v>
      </c>
      <c r="Y105">
        <v>216.5</v>
      </c>
      <c r="Z105">
        <v>431.85714285714266</v>
      </c>
      <c r="AA105">
        <v>321.41666666666674</v>
      </c>
      <c r="AB105">
        <v>325.86260869565217</v>
      </c>
      <c r="AC105" s="64">
        <v>41.222222222222229</v>
      </c>
      <c r="AD105" s="64">
        <v>-19</v>
      </c>
      <c r="AE105" s="64">
        <v>-8.25</v>
      </c>
      <c r="AF105" s="64">
        <v>8.2278260869564974</v>
      </c>
      <c r="AG105" s="64">
        <v>110.5</v>
      </c>
      <c r="AH105" s="64">
        <v>-22.600000000000023</v>
      </c>
      <c r="AI105" s="64">
        <v>-33.699999999999989</v>
      </c>
      <c r="AJ105" s="64">
        <v>10.005494505494539</v>
      </c>
      <c r="AK105" s="64">
        <v>28.333333333333343</v>
      </c>
      <c r="AL105" s="64">
        <v>-42.809523809523824</v>
      </c>
      <c r="AM105" s="64">
        <v>26.171568627450966</v>
      </c>
      <c r="AN105" s="64">
        <v>4.1518087855296812</v>
      </c>
    </row>
    <row r="106" spans="1:40" x14ac:dyDescent="0.3">
      <c r="A106" s="2" t="s">
        <v>113</v>
      </c>
      <c r="B106" s="2">
        <v>40</v>
      </c>
      <c r="C106" s="2">
        <v>1</v>
      </c>
      <c r="D106" s="2">
        <v>40</v>
      </c>
      <c r="E106">
        <v>0.47368421052631593</v>
      </c>
      <c r="F106">
        <v>-0.45000000000000018</v>
      </c>
      <c r="G106">
        <v>-0.70000000000000018</v>
      </c>
      <c r="H106">
        <v>-0.23728813559322059</v>
      </c>
      <c r="I106">
        <v>-227.16666666666674</v>
      </c>
      <c r="J106">
        <v>-37.635294117647163</v>
      </c>
      <c r="K106">
        <v>-12.264705882352928</v>
      </c>
      <c r="L106">
        <v>-67.240646258503375</v>
      </c>
      <c r="M106">
        <v>0.20000000000000018</v>
      </c>
      <c r="N106">
        <v>1.3000000000000003</v>
      </c>
      <c r="O106">
        <v>1.3</v>
      </c>
      <c r="P106">
        <v>0.93333333333333313</v>
      </c>
      <c r="Q106">
        <v>390.23333333333346</v>
      </c>
      <c r="R106">
        <v>839.4</v>
      </c>
      <c r="S106">
        <v>603.79999999999995</v>
      </c>
      <c r="T106">
        <v>601.5916666666667</v>
      </c>
      <c r="U106">
        <v>-0.11111111111111116</v>
      </c>
      <c r="V106">
        <v>2.2000000000000002</v>
      </c>
      <c r="W106">
        <v>2.1111111111111107</v>
      </c>
      <c r="X106">
        <v>1.4285714285714284</v>
      </c>
      <c r="Y106">
        <v>281.21428571428578</v>
      </c>
      <c r="Z106">
        <v>731.69642857142856</v>
      </c>
      <c r="AA106">
        <v>355.26666666666677</v>
      </c>
      <c r="AB106">
        <v>428.6521739130435</v>
      </c>
      <c r="AC106" s="64">
        <v>26.785714285714278</v>
      </c>
      <c r="AD106" s="64">
        <v>-0.60714285714283278</v>
      </c>
      <c r="AE106" s="64">
        <v>105.75555555555553</v>
      </c>
      <c r="AF106" s="64">
        <v>45.540045766590367</v>
      </c>
      <c r="AG106" s="64">
        <v>62.066666666666634</v>
      </c>
      <c r="AH106" s="64">
        <v>24</v>
      </c>
      <c r="AI106" s="64">
        <v>-62.399999999999977</v>
      </c>
      <c r="AJ106" s="64">
        <v>9.4125000000000227</v>
      </c>
      <c r="AK106" s="64">
        <v>-65.645833333333314</v>
      </c>
      <c r="AL106" s="64">
        <v>4.8549019607842752</v>
      </c>
      <c r="AM106" s="64">
        <v>9.5352941176470836</v>
      </c>
      <c r="AN106" s="64">
        <v>-13.80867346938777</v>
      </c>
    </row>
    <row r="107" spans="1:40" x14ac:dyDescent="0.3">
      <c r="A107" s="2" t="s">
        <v>114</v>
      </c>
      <c r="B107" s="2">
        <v>40</v>
      </c>
      <c r="C107" s="2">
        <v>1</v>
      </c>
      <c r="D107" s="2">
        <v>42</v>
      </c>
      <c r="E107">
        <v>-0.15000000000000036</v>
      </c>
      <c r="F107">
        <v>0.5</v>
      </c>
      <c r="G107">
        <v>0.55000000000000027</v>
      </c>
      <c r="H107">
        <v>0.29999999999999982</v>
      </c>
      <c r="I107">
        <v>-61.166666666666515</v>
      </c>
      <c r="J107">
        <v>7.2657342657341815</v>
      </c>
      <c r="K107">
        <v>-107.19090909090892</v>
      </c>
      <c r="L107">
        <v>-50.954545454545269</v>
      </c>
      <c r="M107">
        <v>-2.1875</v>
      </c>
      <c r="N107">
        <v>-2.375</v>
      </c>
      <c r="O107">
        <v>-3.6875</v>
      </c>
      <c r="P107">
        <v>-2.75</v>
      </c>
      <c r="Q107">
        <v>-618.5625</v>
      </c>
      <c r="R107">
        <v>-680.33035714285711</v>
      </c>
      <c r="S107">
        <v>-807.9</v>
      </c>
      <c r="T107">
        <v>-693.7149122807017</v>
      </c>
      <c r="U107">
        <v>3.2222222222222223</v>
      </c>
      <c r="V107">
        <v>3.4</v>
      </c>
      <c r="W107">
        <v>3.8</v>
      </c>
      <c r="X107">
        <v>3.4827586206896548</v>
      </c>
      <c r="Y107">
        <v>989.70833333333326</v>
      </c>
      <c r="Z107">
        <v>1038.25</v>
      </c>
      <c r="AA107">
        <v>1136.911111111111</v>
      </c>
      <c r="AB107">
        <v>1053.1950549450551</v>
      </c>
      <c r="AC107" s="64">
        <v>29.027777777777771</v>
      </c>
      <c r="AD107" s="64">
        <v>164.17500000000001</v>
      </c>
      <c r="AE107" s="64">
        <v>-0.19999999999998863</v>
      </c>
      <c r="AF107" s="64">
        <v>64.381868131868117</v>
      </c>
      <c r="AG107" s="64">
        <v>-22.535714285714278</v>
      </c>
      <c r="AH107" s="64">
        <v>-62.785714285714278</v>
      </c>
      <c r="AI107" s="64">
        <v>-75.775000000000006</v>
      </c>
      <c r="AJ107" s="64">
        <v>-51.129385964912274</v>
      </c>
      <c r="AK107" s="64">
        <v>-36</v>
      </c>
      <c r="AL107" s="64">
        <v>0.16783216783215948</v>
      </c>
      <c r="AM107" s="64">
        <v>-30.036363636363603</v>
      </c>
      <c r="AN107" s="64">
        <v>-22.366161616161605</v>
      </c>
    </row>
    <row r="108" spans="1:40" x14ac:dyDescent="0.3">
      <c r="A108" s="2" t="s">
        <v>115</v>
      </c>
      <c r="B108" s="2">
        <v>40</v>
      </c>
      <c r="C108" s="2">
        <v>1</v>
      </c>
      <c r="D108" s="2">
        <v>48</v>
      </c>
      <c r="E108">
        <v>-0.63157894736842124</v>
      </c>
      <c r="F108">
        <v>0.57894736842105265</v>
      </c>
      <c r="G108">
        <v>-0.90000000000000036</v>
      </c>
      <c r="H108">
        <v>-0.3275862068965516</v>
      </c>
      <c r="I108">
        <v>-242.72727272727275</v>
      </c>
      <c r="J108">
        <v>242.29999999999995</v>
      </c>
      <c r="K108">
        <v>-405.57272727272721</v>
      </c>
      <c r="L108">
        <v>-144</v>
      </c>
      <c r="M108">
        <v>-3.9999999999999996</v>
      </c>
      <c r="N108">
        <v>-2.8888888888888884</v>
      </c>
      <c r="O108">
        <v>-4.5714285714285712</v>
      </c>
      <c r="P108">
        <v>-3.7692307692307692</v>
      </c>
      <c r="Q108">
        <v>-1023.0571428571429</v>
      </c>
      <c r="R108">
        <v>-513.22222222222217</v>
      </c>
      <c r="S108">
        <v>-997.60714285714289</v>
      </c>
      <c r="T108">
        <v>-839.97285067873315</v>
      </c>
      <c r="U108">
        <v>-0.5555555555555558</v>
      </c>
      <c r="V108">
        <v>1.5555555555555554</v>
      </c>
      <c r="W108">
        <v>0.4444444444444442</v>
      </c>
      <c r="X108">
        <v>0.4814814814814814</v>
      </c>
      <c r="Y108">
        <v>-431.91666666666674</v>
      </c>
      <c r="Z108">
        <v>23</v>
      </c>
      <c r="AA108">
        <v>-213.28571428571422</v>
      </c>
      <c r="AB108">
        <v>-225.68571428571431</v>
      </c>
      <c r="AC108" s="64">
        <v>-35.791666666666686</v>
      </c>
      <c r="AD108" s="64">
        <v>-71.666666666666657</v>
      </c>
      <c r="AE108" s="64">
        <v>-22.571428571428555</v>
      </c>
      <c r="AF108" s="64">
        <v>-41.399999999999977</v>
      </c>
      <c r="AG108" s="64">
        <v>-62.414285714285711</v>
      </c>
      <c r="AH108" s="64">
        <v>-89.555555555555571</v>
      </c>
      <c r="AI108" s="64">
        <v>-5.7857142857142776</v>
      </c>
      <c r="AJ108" s="64">
        <v>-58.929864253393674</v>
      </c>
      <c r="AK108" s="64">
        <v>-9.5818181818181927</v>
      </c>
      <c r="AL108" s="64">
        <v>23.599999999999994</v>
      </c>
      <c r="AM108" s="64">
        <v>1.6636363636363853</v>
      </c>
      <c r="AN108" s="64">
        <v>4.8064516129032313</v>
      </c>
    </row>
    <row r="109" spans="1:40" x14ac:dyDescent="0.3">
      <c r="A109" s="2" t="s">
        <v>116</v>
      </c>
      <c r="B109" s="2">
        <v>40</v>
      </c>
      <c r="C109" s="2">
        <v>1</v>
      </c>
      <c r="D109" s="2">
        <v>43</v>
      </c>
      <c r="E109">
        <v>0.60000000000000009</v>
      </c>
      <c r="F109">
        <v>0.15789473684210531</v>
      </c>
      <c r="G109">
        <v>4.9999999999999822E-2</v>
      </c>
      <c r="H109">
        <v>0.27118644067796627</v>
      </c>
      <c r="I109">
        <v>181.77777777777783</v>
      </c>
      <c r="J109">
        <v>3.4117647058823195</v>
      </c>
      <c r="K109">
        <v>-15.865497076023416</v>
      </c>
      <c r="L109">
        <v>56.517819706498926</v>
      </c>
      <c r="M109">
        <v>-3.7777777777777777</v>
      </c>
      <c r="N109">
        <v>-3.4000000000000004</v>
      </c>
      <c r="O109">
        <v>-1.3333333333333335</v>
      </c>
      <c r="P109">
        <v>-2.8571428571428577</v>
      </c>
      <c r="Q109">
        <v>-744.77777777777783</v>
      </c>
      <c r="R109">
        <v>-825.94285714285706</v>
      </c>
      <c r="S109">
        <v>-251.58730158730157</v>
      </c>
      <c r="T109">
        <v>-606.42857142857144</v>
      </c>
      <c r="U109">
        <v>0.77777777777777768</v>
      </c>
      <c r="V109">
        <v>0.5</v>
      </c>
      <c r="W109">
        <v>0.89999999999999991</v>
      </c>
      <c r="X109">
        <v>0.72413793103448265</v>
      </c>
      <c r="Y109">
        <v>-190.57142857142856</v>
      </c>
      <c r="Z109">
        <v>-239.14999999999998</v>
      </c>
      <c r="AA109">
        <v>-148</v>
      </c>
      <c r="AB109">
        <v>-211.4503105590062</v>
      </c>
      <c r="AC109" s="64">
        <v>-40.028571428571411</v>
      </c>
      <c r="AD109" s="64">
        <v>-55.550000000000011</v>
      </c>
      <c r="AE109" s="64">
        <v>36.375</v>
      </c>
      <c r="AF109" s="64">
        <v>-22.639751552795047</v>
      </c>
      <c r="AG109" s="64">
        <v>-22.277777777777771</v>
      </c>
      <c r="AH109" s="64">
        <v>-75.242857142857133</v>
      </c>
      <c r="AI109" s="64">
        <v>3.5396825396825307</v>
      </c>
      <c r="AJ109" s="64">
        <v>-32.435714285714283</v>
      </c>
      <c r="AK109" s="64">
        <v>49.055555555555571</v>
      </c>
      <c r="AL109" s="64">
        <v>-82.294117647058812</v>
      </c>
      <c r="AM109" s="64">
        <v>34.175438596491233</v>
      </c>
      <c r="AN109" s="64">
        <v>2.0352900069881059</v>
      </c>
    </row>
    <row r="110" spans="1:40" x14ac:dyDescent="0.3">
      <c r="A110" s="2" t="s">
        <v>117</v>
      </c>
      <c r="B110" s="2">
        <v>40</v>
      </c>
      <c r="C110" s="2">
        <v>1</v>
      </c>
      <c r="D110" s="2">
        <v>47</v>
      </c>
      <c r="E110">
        <v>0.55000000000000027</v>
      </c>
      <c r="F110">
        <v>-4.9999999999999822E-2</v>
      </c>
      <c r="G110">
        <v>-0.20000000000000018</v>
      </c>
      <c r="H110">
        <v>0.10000000000000009</v>
      </c>
      <c r="I110">
        <v>444.5625</v>
      </c>
      <c r="J110">
        <v>137.79779411764707</v>
      </c>
      <c r="K110">
        <v>-235.66666666666652</v>
      </c>
      <c r="L110">
        <v>98.726259689922472</v>
      </c>
      <c r="M110">
        <v>1.1000000000000001</v>
      </c>
      <c r="N110">
        <v>1</v>
      </c>
      <c r="O110">
        <v>-2.8000000000000003</v>
      </c>
      <c r="P110">
        <v>-0.23333333333333295</v>
      </c>
      <c r="Q110">
        <v>3.1333333333332121</v>
      </c>
      <c r="R110">
        <v>140.5</v>
      </c>
      <c r="S110">
        <v>-780.25</v>
      </c>
      <c r="T110">
        <v>-168.26315789473688</v>
      </c>
      <c r="U110">
        <v>1.8888888888888884</v>
      </c>
      <c r="V110">
        <v>2</v>
      </c>
      <c r="W110">
        <v>4.5555555555555554</v>
      </c>
      <c r="X110">
        <v>2.7857142857142856</v>
      </c>
      <c r="Y110">
        <v>206.15000000000009</v>
      </c>
      <c r="Z110">
        <v>749.625</v>
      </c>
      <c r="AA110">
        <v>1353.4222222222222</v>
      </c>
      <c r="AB110">
        <v>766.03555555555556</v>
      </c>
      <c r="AC110" s="64">
        <v>59.824999999999989</v>
      </c>
      <c r="AD110" s="64">
        <v>38.375</v>
      </c>
      <c r="AE110" s="64">
        <v>91.377777777777794</v>
      </c>
      <c r="AF110" s="64">
        <v>61.199999999999989</v>
      </c>
      <c r="AG110" s="64">
        <v>-27.266666666666708</v>
      </c>
      <c r="AH110" s="64">
        <v>-40.166666666666686</v>
      </c>
      <c r="AI110" s="64">
        <v>-55.875</v>
      </c>
      <c r="AJ110" s="64">
        <v>-37.603715170278633</v>
      </c>
      <c r="AK110" s="64">
        <v>11.5</v>
      </c>
      <c r="AL110" s="64">
        <v>27.713235294117624</v>
      </c>
      <c r="AM110" s="64">
        <v>-50.466666666666697</v>
      </c>
      <c r="AN110" s="64">
        <v>-2.7383720930232585</v>
      </c>
    </row>
    <row r="111" spans="1:40" x14ac:dyDescent="0.3">
      <c r="A111" s="2" t="s">
        <v>118</v>
      </c>
      <c r="B111" s="2">
        <v>40</v>
      </c>
      <c r="C111" s="2">
        <v>1</v>
      </c>
      <c r="D111" s="2">
        <v>40</v>
      </c>
      <c r="E111">
        <v>0.95000000000000018</v>
      </c>
      <c r="F111">
        <v>0.68421052631578982</v>
      </c>
      <c r="G111">
        <v>0.44999999999999973</v>
      </c>
      <c r="H111">
        <v>0.69491525423728806</v>
      </c>
      <c r="I111">
        <v>409.5</v>
      </c>
      <c r="J111">
        <v>326.12132352941171</v>
      </c>
      <c r="K111">
        <v>49.508403361344449</v>
      </c>
      <c r="L111">
        <v>263.84585323491092</v>
      </c>
      <c r="M111">
        <v>-2.6999999999999997</v>
      </c>
      <c r="N111">
        <v>-1.333333333333333</v>
      </c>
      <c r="O111">
        <v>-2.1111111111111116</v>
      </c>
      <c r="P111">
        <v>-2.0714285714285712</v>
      </c>
      <c r="Q111">
        <v>-416.46666666666658</v>
      </c>
      <c r="R111">
        <v>-492.23611111111109</v>
      </c>
      <c r="S111">
        <v>-418.28888888888889</v>
      </c>
      <c r="T111">
        <v>-463.45488721804497</v>
      </c>
      <c r="U111">
        <v>5.8888888888888884</v>
      </c>
      <c r="V111">
        <v>4.0999999999999996</v>
      </c>
      <c r="W111">
        <v>3.8</v>
      </c>
      <c r="X111">
        <v>4.5517241379310338</v>
      </c>
      <c r="Y111">
        <v>1190.8055555555557</v>
      </c>
      <c r="Z111">
        <v>836.33333333333337</v>
      </c>
      <c r="AA111">
        <v>899.26666666666665</v>
      </c>
      <c r="AB111">
        <v>971.48275862068976</v>
      </c>
      <c r="AC111" s="64">
        <v>-84.611111111111086</v>
      </c>
      <c r="AD111" s="64">
        <v>-77.066666666666691</v>
      </c>
      <c r="AE111" s="64">
        <v>30.166666666666657</v>
      </c>
      <c r="AF111" s="64">
        <v>-37.663793103448256</v>
      </c>
      <c r="AG111" s="64">
        <v>-5.5666666666666629</v>
      </c>
      <c r="AH111" s="64">
        <v>-77.305555555555543</v>
      </c>
      <c r="AI111" s="64">
        <v>-101.48888888888891</v>
      </c>
      <c r="AJ111" s="64">
        <v>-66.406015037594017</v>
      </c>
      <c r="AK111" s="64">
        <v>30.25</v>
      </c>
      <c r="AL111" s="64">
        <v>25.783088235294116</v>
      </c>
      <c r="AM111" s="64">
        <v>31.634453781512605</v>
      </c>
      <c r="AN111" s="64">
        <v>27.46765089014329</v>
      </c>
    </row>
    <row r="112" spans="1:40" x14ac:dyDescent="0.3">
      <c r="A112" s="2" t="s">
        <v>119</v>
      </c>
      <c r="B112" s="2">
        <v>40</v>
      </c>
      <c r="C112" s="2">
        <v>1</v>
      </c>
      <c r="D112" s="2">
        <v>49</v>
      </c>
      <c r="E112">
        <v>-0.5</v>
      </c>
      <c r="F112">
        <v>0.45000000000000018</v>
      </c>
      <c r="G112">
        <v>0.14999999999999991</v>
      </c>
      <c r="H112">
        <v>3.3333333333333215E-2</v>
      </c>
      <c r="I112">
        <v>-379.81111111111113</v>
      </c>
      <c r="J112">
        <v>116.26023391812862</v>
      </c>
      <c r="K112">
        <v>178.97426470588232</v>
      </c>
      <c r="L112">
        <v>-41.407407407407391</v>
      </c>
      <c r="M112">
        <v>-4.6666666666666661</v>
      </c>
      <c r="N112">
        <v>-1.2222222222222223</v>
      </c>
      <c r="O112">
        <v>-1.7777777777777777</v>
      </c>
      <c r="P112">
        <v>-2.5555555555555558</v>
      </c>
      <c r="Q112">
        <v>-1097.0444444444443</v>
      </c>
      <c r="R112">
        <v>-366.54166666666674</v>
      </c>
      <c r="S112">
        <v>-529.44444444444457</v>
      </c>
      <c r="T112">
        <v>-640.19865319865312</v>
      </c>
      <c r="U112">
        <v>0.77777777777777768</v>
      </c>
      <c r="V112">
        <v>-0.89999999999999991</v>
      </c>
      <c r="W112">
        <v>-0.19999999999999973</v>
      </c>
      <c r="X112">
        <v>-0.1379310344827589</v>
      </c>
      <c r="Y112">
        <v>-492</v>
      </c>
      <c r="Z112">
        <v>-528.83333333333326</v>
      </c>
      <c r="AA112">
        <v>-638.5</v>
      </c>
      <c r="AB112">
        <v>-563.84090909090901</v>
      </c>
      <c r="AC112" s="64">
        <v>7.375</v>
      </c>
      <c r="AD112" s="64">
        <v>26.166666666666686</v>
      </c>
      <c r="AE112" s="64">
        <v>-0.58333333333331439</v>
      </c>
      <c r="AF112" s="64">
        <v>8.5284090909090651</v>
      </c>
      <c r="AG112" s="64">
        <v>-157.35555555555555</v>
      </c>
      <c r="AH112" s="64">
        <v>-62.083333333333314</v>
      </c>
      <c r="AI112" s="64">
        <v>12.888888888888914</v>
      </c>
      <c r="AJ112" s="64">
        <v>-60.301346801346796</v>
      </c>
      <c r="AK112" s="64">
        <v>-64.694444444444457</v>
      </c>
      <c r="AL112" s="64">
        <v>40.695906432748558</v>
      </c>
      <c r="AM112" s="64">
        <v>3.2904411764705799</v>
      </c>
      <c r="AN112" s="64">
        <v>-6.5925925925926094</v>
      </c>
    </row>
    <row r="113" spans="1:40" x14ac:dyDescent="0.3">
      <c r="A113" s="2" t="s">
        <v>120</v>
      </c>
      <c r="B113" s="2">
        <v>40</v>
      </c>
      <c r="C113" s="2">
        <v>2</v>
      </c>
      <c r="D113" s="2">
        <v>46</v>
      </c>
      <c r="E113">
        <v>5.0000000000000266E-2</v>
      </c>
      <c r="F113">
        <v>-0.75</v>
      </c>
      <c r="G113">
        <v>-0.65000000000000036</v>
      </c>
      <c r="H113">
        <v>-0.45000000000000018</v>
      </c>
      <c r="I113">
        <v>-30.222222222222399</v>
      </c>
      <c r="J113">
        <v>-391.09444444444432</v>
      </c>
      <c r="K113">
        <v>-230.41830065359477</v>
      </c>
      <c r="L113">
        <v>-220.51920485175197</v>
      </c>
      <c r="M113">
        <v>-5.0555555555555554</v>
      </c>
      <c r="N113">
        <v>-2.75</v>
      </c>
      <c r="O113">
        <v>-3.6875</v>
      </c>
      <c r="P113">
        <v>-3.7962962962962963</v>
      </c>
      <c r="Q113">
        <v>-1709.1624999999999</v>
      </c>
      <c r="R113">
        <v>-695.12121212121224</v>
      </c>
      <c r="S113">
        <v>-1071.0374999999999</v>
      </c>
      <c r="T113">
        <v>-1109.6169230769231</v>
      </c>
      <c r="U113">
        <v>2.333333333333333</v>
      </c>
      <c r="V113">
        <v>1.8999999999999995</v>
      </c>
      <c r="W113">
        <v>1.3000000000000003</v>
      </c>
      <c r="X113">
        <v>1.8275862068965516</v>
      </c>
      <c r="Y113">
        <v>858.10714285714289</v>
      </c>
      <c r="Z113">
        <v>331.09999999999991</v>
      </c>
      <c r="AA113">
        <v>28.866666666666788</v>
      </c>
      <c r="AB113">
        <v>402.8376068376067</v>
      </c>
      <c r="AC113" s="64">
        <v>-40.446428571428555</v>
      </c>
      <c r="AD113" s="64">
        <v>98.474999999999994</v>
      </c>
      <c r="AE113" s="64">
        <v>42.833333333333314</v>
      </c>
      <c r="AF113" s="64">
        <v>26.68803418803418</v>
      </c>
      <c r="AG113" s="64">
        <v>-43.274999999999977</v>
      </c>
      <c r="AH113" s="64">
        <v>-2.7272727272727479</v>
      </c>
      <c r="AI113" s="64">
        <v>-74.9375</v>
      </c>
      <c r="AJ113" s="64">
        <v>-39.927692307692325</v>
      </c>
      <c r="AK113" s="64">
        <v>-13.055555555555543</v>
      </c>
      <c r="AL113" s="64">
        <v>10.144444444444446</v>
      </c>
      <c r="AM113" s="64">
        <v>16.519607843137294</v>
      </c>
      <c r="AN113" s="64">
        <v>4.0973719676549649</v>
      </c>
    </row>
    <row r="114" spans="1:40" x14ac:dyDescent="0.3">
      <c r="A114" s="2" t="s">
        <v>121</v>
      </c>
      <c r="B114" s="2">
        <v>40</v>
      </c>
      <c r="C114" s="2">
        <v>2</v>
      </c>
      <c r="D114" s="2">
        <v>46</v>
      </c>
      <c r="E114">
        <v>0.35000000000000009</v>
      </c>
      <c r="F114">
        <v>1.6315789473684212</v>
      </c>
      <c r="G114">
        <v>-1.2105263157894735</v>
      </c>
      <c r="H114">
        <v>0.2586206896551726</v>
      </c>
      <c r="I114">
        <v>-274.88888888888869</v>
      </c>
      <c r="J114">
        <v>32.563492063492049</v>
      </c>
      <c r="K114">
        <v>-190.80769230769238</v>
      </c>
      <c r="L114">
        <v>-129.87275985663086</v>
      </c>
      <c r="M114">
        <v>0.25</v>
      </c>
      <c r="N114">
        <v>-3.333333333333333</v>
      </c>
      <c r="O114">
        <v>-1.75</v>
      </c>
      <c r="P114">
        <v>-1.6800000000000002</v>
      </c>
      <c r="Q114">
        <v>281.26190476190459</v>
      </c>
      <c r="R114">
        <v>-1148.4583333333335</v>
      </c>
      <c r="S114">
        <v>-249.71428571428578</v>
      </c>
      <c r="T114">
        <v>-392.13636363636374</v>
      </c>
      <c r="U114">
        <v>-0.625</v>
      </c>
      <c r="V114">
        <v>-2.1111111111111112</v>
      </c>
      <c r="W114">
        <v>-1.4</v>
      </c>
      <c r="X114">
        <v>-1.4074074074074074</v>
      </c>
      <c r="Y114">
        <v>-1247.6666666666667</v>
      </c>
      <c r="Z114">
        <v>-1035.6666666666667</v>
      </c>
      <c r="AA114">
        <v>-1165.75</v>
      </c>
      <c r="AB114">
        <v>-1088.75</v>
      </c>
      <c r="AC114" s="64">
        <v>-93.5</v>
      </c>
      <c r="AD114" s="64">
        <v>-134.33333333333331</v>
      </c>
      <c r="AE114" s="64">
        <v>-228.5</v>
      </c>
      <c r="AF114" s="64">
        <v>-144.41666666666666</v>
      </c>
      <c r="AG114" s="64">
        <v>-38.761904761904759</v>
      </c>
      <c r="AH114" s="64">
        <v>-84.583333333333314</v>
      </c>
      <c r="AI114" s="64">
        <v>89.166666666666686</v>
      </c>
      <c r="AJ114" s="64">
        <v>-12.393939393939434</v>
      </c>
      <c r="AK114" s="64">
        <v>-26.333333333333314</v>
      </c>
      <c r="AL114" s="64">
        <v>-43.023809523809518</v>
      </c>
      <c r="AM114" s="64">
        <v>38.930769230769215</v>
      </c>
      <c r="AN114" s="64">
        <v>-8.2939068100358213</v>
      </c>
    </row>
    <row r="115" spans="1:40" x14ac:dyDescent="0.3">
      <c r="A115" s="2" t="s">
        <v>122</v>
      </c>
      <c r="B115" s="2">
        <v>40</v>
      </c>
      <c r="C115" s="2">
        <v>2</v>
      </c>
      <c r="D115" s="2">
        <v>46</v>
      </c>
      <c r="E115">
        <v>-5.2631578947368585E-2</v>
      </c>
      <c r="F115">
        <v>0</v>
      </c>
      <c r="G115">
        <v>0.64999999999999991</v>
      </c>
      <c r="H115">
        <v>0.20338983050847448</v>
      </c>
      <c r="I115">
        <v>168.20238095238096</v>
      </c>
      <c r="J115">
        <v>-155.74166666666656</v>
      </c>
      <c r="K115">
        <v>156</v>
      </c>
      <c r="L115">
        <v>37.559800664451814</v>
      </c>
      <c r="M115">
        <v>-2.6000000000000005</v>
      </c>
      <c r="N115">
        <v>-0.70000000000000018</v>
      </c>
      <c r="O115">
        <v>-0.59999999999999964</v>
      </c>
      <c r="P115">
        <v>-1.3000000000000003</v>
      </c>
      <c r="Q115">
        <v>-444.84444444444432</v>
      </c>
      <c r="R115">
        <v>106</v>
      </c>
      <c r="S115">
        <v>-111.875</v>
      </c>
      <c r="T115">
        <v>-160.68444444444447</v>
      </c>
      <c r="U115">
        <v>1.5</v>
      </c>
      <c r="V115">
        <v>-0.625</v>
      </c>
      <c r="W115">
        <v>0.88888888888888884</v>
      </c>
      <c r="X115">
        <v>0.60000000000000009</v>
      </c>
      <c r="Y115">
        <v>24</v>
      </c>
      <c r="Z115">
        <v>216.79999999999995</v>
      </c>
      <c r="AA115">
        <v>108.43333333333317</v>
      </c>
      <c r="AB115">
        <v>160.66190476190468</v>
      </c>
      <c r="AC115" s="64">
        <v>36.083333333333314</v>
      </c>
      <c r="AD115" s="64">
        <v>-46.800000000000011</v>
      </c>
      <c r="AE115" s="64">
        <v>8.1999999999999886</v>
      </c>
      <c r="AF115" s="64">
        <v>9.4047619047618696</v>
      </c>
      <c r="AG115" s="64">
        <v>-44.066666666666691</v>
      </c>
      <c r="AH115" s="64">
        <v>-84.425000000000011</v>
      </c>
      <c r="AI115" s="64">
        <v>0.625</v>
      </c>
      <c r="AJ115" s="64">
        <v>-38.084444444444443</v>
      </c>
      <c r="AK115" s="64">
        <v>62.238095238095241</v>
      </c>
      <c r="AL115" s="64">
        <v>-9.25</v>
      </c>
      <c r="AM115" s="64">
        <v>-37.857142857142833</v>
      </c>
      <c r="AN115" s="64">
        <v>0.38648947951273271</v>
      </c>
    </row>
    <row r="116" spans="1:40" x14ac:dyDescent="0.3">
      <c r="A116" s="2" t="s">
        <v>123</v>
      </c>
      <c r="B116" s="2">
        <v>40</v>
      </c>
      <c r="C116" s="2">
        <v>2</v>
      </c>
      <c r="D116" s="2">
        <v>46</v>
      </c>
      <c r="E116">
        <v>0.05</v>
      </c>
      <c r="F116">
        <v>0</v>
      </c>
      <c r="G116">
        <v>-0.26315789473684209</v>
      </c>
      <c r="H116">
        <v>-6.7796610169491511E-2</v>
      </c>
      <c r="I116">
        <v>381</v>
      </c>
      <c r="J116">
        <v>191.33333333333331</v>
      </c>
      <c r="K116">
        <v>-409.33333333333331</v>
      </c>
      <c r="L116">
        <v>-124.8095238095238</v>
      </c>
      <c r="M116">
        <v>-0.70000000000000018</v>
      </c>
      <c r="N116">
        <v>-0.33333333333333348</v>
      </c>
      <c r="O116">
        <v>1.2000000000000002</v>
      </c>
      <c r="P116">
        <v>6.8965517241379448E-2</v>
      </c>
      <c r="Q116">
        <v>88.666666666666742</v>
      </c>
      <c r="R116">
        <v>75.10714285714289</v>
      </c>
      <c r="S116">
        <v>281.31111111111113</v>
      </c>
      <c r="T116">
        <v>140.94782608695641</v>
      </c>
      <c r="U116">
        <v>0</v>
      </c>
      <c r="V116">
        <v>0.22222222222222221</v>
      </c>
      <c r="W116">
        <v>-0.1</v>
      </c>
      <c r="X116">
        <v>3.7037037037037035E-2</v>
      </c>
      <c r="Y116">
        <v>-217</v>
      </c>
      <c r="Z116">
        <v>513</v>
      </c>
      <c r="AA116">
        <v>-346</v>
      </c>
      <c r="AB116">
        <v>-25</v>
      </c>
      <c r="AC116" s="64">
        <v>-201</v>
      </c>
      <c r="AD116" s="64">
        <v>385</v>
      </c>
      <c r="AE116" s="64">
        <v>-346</v>
      </c>
      <c r="AF116" s="64">
        <v>-81</v>
      </c>
      <c r="AG116" s="64">
        <v>56.166666666666686</v>
      </c>
      <c r="AH116" s="64">
        <v>27.553571428571445</v>
      </c>
      <c r="AI116" s="64">
        <v>32.588888888888903</v>
      </c>
      <c r="AJ116" s="64">
        <v>41.513043478260869</v>
      </c>
      <c r="AK116" s="64">
        <v>381</v>
      </c>
      <c r="AL116" s="64">
        <v>65.666666666666686</v>
      </c>
      <c r="AM116" s="64">
        <v>49.333333333333343</v>
      </c>
      <c r="AN116" s="64">
        <v>75.309523809523824</v>
      </c>
    </row>
    <row r="117" spans="1:40" x14ac:dyDescent="0.3">
      <c r="A117" s="2" t="s">
        <v>124</v>
      </c>
      <c r="B117" s="2">
        <v>40</v>
      </c>
      <c r="C117" s="2">
        <v>2</v>
      </c>
      <c r="D117" s="2">
        <v>48</v>
      </c>
      <c r="E117">
        <v>0.19999999999999973</v>
      </c>
      <c r="F117">
        <v>-0.61111111111111116</v>
      </c>
      <c r="G117">
        <v>-0.6315789473684208</v>
      </c>
      <c r="H117">
        <v>-0.33333333333333348</v>
      </c>
      <c r="I117">
        <v>-65.811111111111131</v>
      </c>
      <c r="J117">
        <v>-109.34615384615381</v>
      </c>
      <c r="K117">
        <v>-88.893382352941217</v>
      </c>
      <c r="L117">
        <v>-88.457971014492841</v>
      </c>
      <c r="M117">
        <v>0.89999999999999991</v>
      </c>
      <c r="N117">
        <v>-0.5</v>
      </c>
      <c r="O117">
        <v>-3</v>
      </c>
      <c r="P117">
        <v>-0.7931034482758621</v>
      </c>
      <c r="Q117">
        <v>297.5</v>
      </c>
      <c r="R117">
        <v>43.225000000000023</v>
      </c>
      <c r="S117">
        <v>-523.375</v>
      </c>
      <c r="T117">
        <v>-20.926923076923117</v>
      </c>
      <c r="U117">
        <v>0.42857142857142883</v>
      </c>
      <c r="V117">
        <v>2</v>
      </c>
      <c r="W117">
        <v>0.88888888888888884</v>
      </c>
      <c r="X117">
        <v>1.1599999999999999</v>
      </c>
      <c r="Y117">
        <v>270.33333333333337</v>
      </c>
      <c r="Z117">
        <v>40.25</v>
      </c>
      <c r="AA117">
        <v>116.39682539682542</v>
      </c>
      <c r="AB117">
        <v>154.83823529411768</v>
      </c>
      <c r="AC117" s="64">
        <v>64.666666666666657</v>
      </c>
      <c r="AD117" s="64">
        <v>-79.972222222222229</v>
      </c>
      <c r="AE117" s="64">
        <v>-22.761904761904788</v>
      </c>
      <c r="AF117" s="64">
        <v>-12.943627450980415</v>
      </c>
      <c r="AG117" s="64">
        <v>-44.125</v>
      </c>
      <c r="AH117" s="64">
        <v>-23.449999999999989</v>
      </c>
      <c r="AI117" s="64">
        <v>128.25</v>
      </c>
      <c r="AJ117" s="64">
        <v>7.2615384615384642</v>
      </c>
      <c r="AK117" s="64">
        <v>-4.6000000000000227</v>
      </c>
      <c r="AL117" s="64">
        <v>-14.416666666666657</v>
      </c>
      <c r="AM117" s="64">
        <v>-10.941176470588232</v>
      </c>
      <c r="AN117" s="64">
        <v>-10.777294685990341</v>
      </c>
    </row>
    <row r="118" spans="1:40" x14ac:dyDescent="0.3">
      <c r="A118" s="2" t="s">
        <v>126</v>
      </c>
      <c r="B118" s="2">
        <v>40</v>
      </c>
      <c r="C118" s="2">
        <v>2</v>
      </c>
      <c r="D118" s="2">
        <v>40</v>
      </c>
      <c r="E118">
        <v>-0.39999999999999991</v>
      </c>
      <c r="F118">
        <v>0.20000000000000018</v>
      </c>
      <c r="G118">
        <v>-0.64999999999999991</v>
      </c>
      <c r="H118">
        <v>-0.28333333333333321</v>
      </c>
      <c r="I118">
        <v>-164.9684210526317</v>
      </c>
      <c r="J118">
        <v>98.849999999999909</v>
      </c>
      <c r="K118">
        <v>11.80185758513926</v>
      </c>
      <c r="L118">
        <v>-19.601330913490528</v>
      </c>
      <c r="M118">
        <v>-4.3999999999999995</v>
      </c>
      <c r="N118">
        <v>-4</v>
      </c>
      <c r="O118">
        <v>-2.9999999999999996</v>
      </c>
      <c r="P118">
        <v>-3.8000000000000007</v>
      </c>
      <c r="Q118">
        <v>-828.66666666666674</v>
      </c>
      <c r="R118">
        <v>-715.13333333333333</v>
      </c>
      <c r="S118">
        <v>-922.05</v>
      </c>
      <c r="T118">
        <v>-895.99188640973637</v>
      </c>
      <c r="U118">
        <v>5.2222222222222223</v>
      </c>
      <c r="V118">
        <v>3.6999999999999997</v>
      </c>
      <c r="W118">
        <v>3.3000000000000003</v>
      </c>
      <c r="X118">
        <v>4.0344827586206904</v>
      </c>
      <c r="Y118">
        <v>1468.6944444444443</v>
      </c>
      <c r="Z118">
        <v>1089.6333333333332</v>
      </c>
      <c r="AA118">
        <v>971.75</v>
      </c>
      <c r="AB118">
        <v>1161.7777777777778</v>
      </c>
      <c r="AC118" s="64">
        <v>94.055555555555543</v>
      </c>
      <c r="AD118" s="64">
        <v>12.066666666666663</v>
      </c>
      <c r="AE118" s="64">
        <v>71.5</v>
      </c>
      <c r="AF118" s="64">
        <v>60.459770114942557</v>
      </c>
      <c r="AG118" s="64">
        <v>-43.888888888888914</v>
      </c>
      <c r="AH118" s="64">
        <v>36.800000000000011</v>
      </c>
      <c r="AI118" s="64">
        <v>-65.949999999999989</v>
      </c>
      <c r="AJ118" s="64">
        <v>-27.586206896551744</v>
      </c>
      <c r="AK118" s="64">
        <v>-22.889473684210543</v>
      </c>
      <c r="AL118" s="64">
        <v>-22.600000000000023</v>
      </c>
      <c r="AM118" s="64">
        <v>53.253869969040295</v>
      </c>
      <c r="AN118" s="64">
        <v>1.2797943133696208</v>
      </c>
    </row>
    <row r="119" spans="1:40" x14ac:dyDescent="0.3">
      <c r="A119" s="2" t="s">
        <v>127</v>
      </c>
      <c r="B119" s="2">
        <v>40</v>
      </c>
      <c r="C119" s="2">
        <v>2</v>
      </c>
      <c r="D119" s="2">
        <v>49</v>
      </c>
      <c r="E119">
        <v>-0.2777777777777779</v>
      </c>
      <c r="F119">
        <v>0.10000000000000009</v>
      </c>
      <c r="G119">
        <v>-0.59999999999999987</v>
      </c>
      <c r="H119">
        <v>-0.2586206896551726</v>
      </c>
      <c r="I119">
        <v>-58.728205128205104</v>
      </c>
      <c r="J119">
        <v>52.583333333333371</v>
      </c>
      <c r="K119">
        <v>-127.3125</v>
      </c>
      <c r="L119">
        <v>-51.12762336925698</v>
      </c>
      <c r="M119">
        <v>-0.11111111111111116</v>
      </c>
      <c r="N119">
        <v>-0.79999999999999982</v>
      </c>
      <c r="O119">
        <v>-1.9999999999999998</v>
      </c>
      <c r="P119">
        <v>-1</v>
      </c>
      <c r="Q119">
        <v>-4</v>
      </c>
      <c r="R119">
        <v>-29.464285714285666</v>
      </c>
      <c r="S119">
        <v>-340.76666666666665</v>
      </c>
      <c r="T119">
        <v>-116.82999999999998</v>
      </c>
      <c r="U119">
        <v>2.1111111111111112</v>
      </c>
      <c r="V119">
        <v>2.5</v>
      </c>
      <c r="W119">
        <v>1.3333333333333335</v>
      </c>
      <c r="X119">
        <v>2</v>
      </c>
      <c r="Y119">
        <v>216.38888888888891</v>
      </c>
      <c r="Z119">
        <v>341.29999999999995</v>
      </c>
      <c r="AA119">
        <v>172.37142857142857</v>
      </c>
      <c r="AB119">
        <v>241.03846153846155</v>
      </c>
      <c r="AC119" s="64">
        <v>-8.2222222222222285</v>
      </c>
      <c r="AD119" s="64">
        <v>-17</v>
      </c>
      <c r="AE119" s="64">
        <v>69.257142857142867</v>
      </c>
      <c r="AF119" s="64">
        <v>15.923076923076906</v>
      </c>
      <c r="AG119" s="64">
        <v>3.2857142857142776</v>
      </c>
      <c r="AH119" s="64">
        <v>44.946428571428584</v>
      </c>
      <c r="AI119" s="64">
        <v>-56.066666666666663</v>
      </c>
      <c r="AJ119" s="64">
        <v>-8.3600000000000136</v>
      </c>
      <c r="AK119" s="64">
        <v>-20.020512820512835</v>
      </c>
      <c r="AL119" s="64">
        <v>-14.75</v>
      </c>
      <c r="AM119" s="64">
        <v>-2.6875</v>
      </c>
      <c r="AN119" s="64">
        <v>-11.96369824163358</v>
      </c>
    </row>
    <row r="120" spans="1:40" x14ac:dyDescent="0.3">
      <c r="A120" s="2" t="s">
        <v>128</v>
      </c>
      <c r="B120" s="2">
        <v>40</v>
      </c>
      <c r="C120" s="2">
        <v>2</v>
      </c>
      <c r="D120" s="2">
        <v>43</v>
      </c>
      <c r="E120">
        <v>1</v>
      </c>
      <c r="F120">
        <v>0.70000000000000018</v>
      </c>
      <c r="G120">
        <v>0.69999999999999973</v>
      </c>
      <c r="H120">
        <v>0.79999999999999982</v>
      </c>
      <c r="I120">
        <v>320.375</v>
      </c>
      <c r="J120">
        <v>86.950980392156794</v>
      </c>
      <c r="K120">
        <v>270.2941176470589</v>
      </c>
      <c r="L120">
        <v>220.67568627450987</v>
      </c>
      <c r="M120">
        <v>-2.375</v>
      </c>
      <c r="N120">
        <v>-0.80000000000000027</v>
      </c>
      <c r="O120">
        <v>-0.80000000000000027</v>
      </c>
      <c r="P120">
        <v>-1.25</v>
      </c>
      <c r="Q120">
        <v>-202.125</v>
      </c>
      <c r="R120">
        <v>-92.194444444444343</v>
      </c>
      <c r="S120">
        <v>-16.714285714285779</v>
      </c>
      <c r="T120">
        <v>-96.190000000000055</v>
      </c>
      <c r="U120">
        <v>1.2222222222222223</v>
      </c>
      <c r="V120">
        <v>0.89999999999999991</v>
      </c>
      <c r="W120">
        <v>2.5555555555555554</v>
      </c>
      <c r="X120">
        <v>1.5357142857142856</v>
      </c>
      <c r="Y120">
        <v>380.2380952380953</v>
      </c>
      <c r="Z120">
        <v>286.69047619047615</v>
      </c>
      <c r="AA120">
        <v>-111.625</v>
      </c>
      <c r="AB120">
        <v>233.74431818181824</v>
      </c>
      <c r="AC120" s="64">
        <v>52.404761904761898</v>
      </c>
      <c r="AD120" s="64">
        <v>126.83333333333334</v>
      </c>
      <c r="AE120" s="64">
        <v>-38.5</v>
      </c>
      <c r="AF120" s="64">
        <v>53.551136363636374</v>
      </c>
      <c r="AG120" s="64">
        <v>88.525000000000006</v>
      </c>
      <c r="AH120" s="64">
        <v>29.180555555555543</v>
      </c>
      <c r="AI120" s="64">
        <v>-28.125</v>
      </c>
      <c r="AJ120" s="64">
        <v>32.439999999999969</v>
      </c>
      <c r="AK120" s="64">
        <v>-42.3125</v>
      </c>
      <c r="AL120" s="64">
        <v>-9.3398692810457646</v>
      </c>
      <c r="AM120" s="64">
        <v>85.764705882352928</v>
      </c>
      <c r="AN120" s="64">
        <v>11.845882352941146</v>
      </c>
    </row>
    <row r="121" spans="1:40" x14ac:dyDescent="0.3">
      <c r="A121" s="2" t="s">
        <v>129</v>
      </c>
      <c r="B121" s="2">
        <v>40</v>
      </c>
      <c r="C121" s="2">
        <v>2</v>
      </c>
      <c r="D121" s="2">
        <v>46</v>
      </c>
      <c r="E121">
        <v>0.4</v>
      </c>
      <c r="F121">
        <v>-0.1</v>
      </c>
      <c r="G121">
        <v>9.9999999999999992E-2</v>
      </c>
      <c r="H121">
        <v>0.13333333333333336</v>
      </c>
      <c r="I121">
        <v>400.33333333333337</v>
      </c>
      <c r="J121">
        <v>-241</v>
      </c>
      <c r="K121">
        <v>249.5</v>
      </c>
      <c r="L121">
        <v>329.25</v>
      </c>
      <c r="M121">
        <v>-1.5</v>
      </c>
      <c r="N121">
        <v>-1.5999999999999999</v>
      </c>
      <c r="O121">
        <v>1.9000000000000001</v>
      </c>
      <c r="P121">
        <v>-0.39999999999999991</v>
      </c>
      <c r="Q121">
        <v>-979.25</v>
      </c>
      <c r="R121">
        <v>-839.66666666666663</v>
      </c>
      <c r="S121">
        <v>850.2</v>
      </c>
      <c r="T121">
        <v>-151.04999999999995</v>
      </c>
      <c r="U121">
        <v>2.2222222222222219</v>
      </c>
      <c r="V121">
        <v>0.19999999999999996</v>
      </c>
      <c r="W121">
        <v>0.33333333333333348</v>
      </c>
      <c r="X121">
        <v>0.89285714285714279</v>
      </c>
      <c r="Y121">
        <v>-123.95238095238096</v>
      </c>
      <c r="Z121">
        <v>18</v>
      </c>
      <c r="AA121">
        <v>-13.900000000000091</v>
      </c>
      <c r="AB121">
        <v>-52.965909090909008</v>
      </c>
      <c r="AC121" s="64">
        <v>-87.761904761904759</v>
      </c>
      <c r="AD121" s="64">
        <v>-185.33333333333334</v>
      </c>
      <c r="AE121" s="64">
        <v>118.89999999999998</v>
      </c>
      <c r="AF121" s="64">
        <v>-16.943181818181813</v>
      </c>
      <c r="AG121" s="64">
        <v>14</v>
      </c>
      <c r="AH121" s="64">
        <v>45</v>
      </c>
      <c r="AI121" s="64">
        <v>29.849999999999994</v>
      </c>
      <c r="AJ121" s="64">
        <v>23.116666666666646</v>
      </c>
      <c r="AK121" s="64">
        <v>-13.333333333333343</v>
      </c>
      <c r="AL121" s="64">
        <v>-241</v>
      </c>
      <c r="AM121" s="64">
        <v>154</v>
      </c>
      <c r="AN121" s="64">
        <v>42.850000000000023</v>
      </c>
    </row>
    <row r="122" spans="1:40" x14ac:dyDescent="0.3">
      <c r="A122" s="2" t="s">
        <v>131</v>
      </c>
      <c r="B122" s="2">
        <v>40</v>
      </c>
      <c r="C122" s="2">
        <v>2</v>
      </c>
      <c r="D122" s="2">
        <v>43</v>
      </c>
      <c r="E122">
        <v>0.10000000000000009</v>
      </c>
      <c r="F122">
        <v>0.47368421052631593</v>
      </c>
      <c r="G122">
        <v>0.59999999999999964</v>
      </c>
      <c r="H122">
        <v>0.38983050847457612</v>
      </c>
      <c r="I122">
        <v>33.523809523809632</v>
      </c>
      <c r="J122">
        <v>62.64285714285711</v>
      </c>
      <c r="K122">
        <v>322.42307692307691</v>
      </c>
      <c r="L122">
        <v>135.46568349404424</v>
      </c>
      <c r="M122">
        <v>-2.4444444444444446</v>
      </c>
      <c r="N122">
        <v>-3.5</v>
      </c>
      <c r="O122">
        <v>-0.5</v>
      </c>
      <c r="P122">
        <v>-2.1379310344827585</v>
      </c>
      <c r="Q122">
        <v>-568.65714285714284</v>
      </c>
      <c r="R122">
        <v>-103.86111111111109</v>
      </c>
      <c r="S122">
        <v>-103.38095238095252</v>
      </c>
      <c r="T122">
        <v>-255.31884057971024</v>
      </c>
      <c r="U122">
        <v>0.44444444444444464</v>
      </c>
      <c r="V122">
        <v>-1.7999999999999998</v>
      </c>
      <c r="W122">
        <v>0.19999999999999973</v>
      </c>
      <c r="X122">
        <v>-0.4137931034482758</v>
      </c>
      <c r="Y122">
        <v>-162.25</v>
      </c>
      <c r="Z122">
        <v>-822.5333333333333</v>
      </c>
      <c r="AA122">
        <v>187.5428571428572</v>
      </c>
      <c r="AB122">
        <v>-157.48214285714289</v>
      </c>
      <c r="AC122" s="64">
        <v>48.416666666666686</v>
      </c>
      <c r="AD122" s="64">
        <v>-69.466666666666669</v>
      </c>
      <c r="AE122" s="64">
        <v>-2.5142857142857338</v>
      </c>
      <c r="AF122" s="64">
        <v>2.5446428571428328</v>
      </c>
      <c r="AG122" s="64">
        <v>-55.485714285714266</v>
      </c>
      <c r="AH122" s="64">
        <v>10.888888888888914</v>
      </c>
      <c r="AI122" s="64">
        <v>79.5</v>
      </c>
      <c r="AJ122" s="64">
        <v>7.8753623188405868</v>
      </c>
      <c r="AK122" s="64">
        <v>-18.552380952380929</v>
      </c>
      <c r="AL122" s="64">
        <v>2.9285714285714448</v>
      </c>
      <c r="AM122" s="64">
        <v>-35.263736263736234</v>
      </c>
      <c r="AN122" s="64">
        <v>-16.896766874645465</v>
      </c>
    </row>
    <row r="123" spans="1:40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-0.625</v>
      </c>
      <c r="O123">
        <v>-1.5555555555555554</v>
      </c>
      <c r="P123">
        <v>-0.7037037037037035</v>
      </c>
      <c r="Q123">
        <v>-53.333333333333371</v>
      </c>
      <c r="R123">
        <v>-84.166666666666742</v>
      </c>
      <c r="S123">
        <v>-293.83333333333331</v>
      </c>
      <c r="T123">
        <v>-137.31666666666661</v>
      </c>
      <c r="U123">
        <v>1.4444444444444446</v>
      </c>
      <c r="V123">
        <v>1.3333333333333335</v>
      </c>
      <c r="W123">
        <v>2.4</v>
      </c>
      <c r="X123">
        <v>1.75</v>
      </c>
      <c r="Y123">
        <v>289.83333333333337</v>
      </c>
      <c r="Z123">
        <v>24.666666666666629</v>
      </c>
      <c r="AA123">
        <v>355.66666666666669</v>
      </c>
      <c r="AB123">
        <v>238.37142857142857</v>
      </c>
      <c r="AC123" s="64">
        <v>30.847222222222229</v>
      </c>
      <c r="AD123" s="64">
        <v>-40.444444444444429</v>
      </c>
      <c r="AE123" s="64">
        <v>-31.566666666666663</v>
      </c>
      <c r="AF123" s="64">
        <v>-12.021428571428572</v>
      </c>
      <c r="AG123" s="64">
        <v>29.666666666666686</v>
      </c>
      <c r="AH123" s="64">
        <v>33.666666666666686</v>
      </c>
      <c r="AI123" s="64">
        <v>-107.54166666666666</v>
      </c>
      <c r="AJ123" s="64">
        <v>-16.938888888888897</v>
      </c>
      <c r="AK123" s="64">
        <v>0</v>
      </c>
      <c r="AL123" s="64">
        <v>0</v>
      </c>
      <c r="AM123" s="64">
        <v>0</v>
      </c>
      <c r="AN123" s="64">
        <v>0</v>
      </c>
    </row>
    <row r="124" spans="1:40" x14ac:dyDescent="0.3">
      <c r="A124" s="2" t="s">
        <v>135</v>
      </c>
      <c r="B124" s="2">
        <v>40</v>
      </c>
      <c r="C124" s="2">
        <v>2</v>
      </c>
      <c r="D124" s="2">
        <v>42</v>
      </c>
      <c r="E124">
        <v>0.8</v>
      </c>
      <c r="F124">
        <v>0.84210526315789469</v>
      </c>
      <c r="G124">
        <v>0.63157894736842102</v>
      </c>
      <c r="H124">
        <v>0.7586206896551726</v>
      </c>
      <c r="I124">
        <v>176.98571428571438</v>
      </c>
      <c r="J124">
        <v>64.333333333333371</v>
      </c>
      <c r="K124">
        <v>370.21428571428567</v>
      </c>
      <c r="L124">
        <v>206.44444444444446</v>
      </c>
      <c r="M124">
        <v>3.4</v>
      </c>
      <c r="N124">
        <v>0.70000000000000018</v>
      </c>
      <c r="O124">
        <v>-1.9999999999999996</v>
      </c>
      <c r="P124">
        <v>0.7931034482758621</v>
      </c>
      <c r="Q124">
        <v>837.75</v>
      </c>
      <c r="R124">
        <v>217.80357142857133</v>
      </c>
      <c r="S124">
        <v>-159.17857142857133</v>
      </c>
      <c r="T124">
        <v>282.94444444444434</v>
      </c>
      <c r="U124">
        <v>-1.1111111111111112</v>
      </c>
      <c r="V124">
        <v>0.80000000000000027</v>
      </c>
      <c r="W124">
        <v>-1.4999999999999998</v>
      </c>
      <c r="X124">
        <v>-0.5862068965517242</v>
      </c>
      <c r="Y124">
        <v>-362.76666666666665</v>
      </c>
      <c r="Z124">
        <v>157.59523809523807</v>
      </c>
      <c r="AA124">
        <v>-384.42857142857133</v>
      </c>
      <c r="AB124">
        <v>-177.64086687306485</v>
      </c>
      <c r="AC124" s="64">
        <v>42.433333333333337</v>
      </c>
      <c r="AD124" s="64">
        <v>76.642857142857167</v>
      </c>
      <c r="AE124" s="64">
        <v>-74.342857142857156</v>
      </c>
      <c r="AF124" s="64">
        <v>15.616099071207429</v>
      </c>
      <c r="AG124" s="64">
        <v>13.25</v>
      </c>
      <c r="AH124" s="64">
        <v>11.589285714285722</v>
      </c>
      <c r="AI124" s="64">
        <v>32.571428571428555</v>
      </c>
      <c r="AJ124" s="64">
        <v>22.505555555555532</v>
      </c>
      <c r="AK124" s="64">
        <v>33.199999999999989</v>
      </c>
      <c r="AL124" s="64">
        <v>64.833333333333314</v>
      </c>
      <c r="AM124" s="64">
        <v>73</v>
      </c>
      <c r="AN124" s="64">
        <v>55.338888888888874</v>
      </c>
    </row>
    <row r="125" spans="1:40" x14ac:dyDescent="0.3">
      <c r="A125" s="2" t="s">
        <v>137</v>
      </c>
      <c r="B125" s="2">
        <v>40</v>
      </c>
      <c r="C125" s="2">
        <v>2</v>
      </c>
      <c r="D125" s="2">
        <v>46</v>
      </c>
      <c r="E125">
        <v>0.15000000000000013</v>
      </c>
      <c r="F125">
        <v>0.40000000000000013</v>
      </c>
      <c r="G125">
        <v>0.5</v>
      </c>
      <c r="H125">
        <v>0.34999999999999987</v>
      </c>
      <c r="I125">
        <v>146</v>
      </c>
      <c r="J125">
        <v>-37.930769230769329</v>
      </c>
      <c r="K125">
        <v>196.78888888888889</v>
      </c>
      <c r="L125">
        <v>97.240334378265402</v>
      </c>
      <c r="M125">
        <v>-0.5</v>
      </c>
      <c r="N125">
        <v>-0.66666666666666652</v>
      </c>
      <c r="O125">
        <v>-0.5</v>
      </c>
      <c r="P125">
        <v>-0.55172413793103425</v>
      </c>
      <c r="Q125">
        <v>226.45000000000005</v>
      </c>
      <c r="R125">
        <v>-52.428571428571445</v>
      </c>
      <c r="S125">
        <v>80.325000000000045</v>
      </c>
      <c r="T125">
        <v>96.067934782608745</v>
      </c>
      <c r="U125">
        <v>-0.875</v>
      </c>
      <c r="V125">
        <v>-0.60000000000000009</v>
      </c>
      <c r="W125">
        <v>0.22222222222222232</v>
      </c>
      <c r="X125">
        <v>-0.40740740740740744</v>
      </c>
      <c r="Y125">
        <v>-740</v>
      </c>
      <c r="Z125">
        <v>-5.1142857142856428</v>
      </c>
      <c r="AA125">
        <v>-128.33333333333337</v>
      </c>
      <c r="AB125">
        <v>-185.06060606060612</v>
      </c>
      <c r="AC125" s="64">
        <v>-47.5</v>
      </c>
      <c r="AD125" s="64">
        <v>-14.742857142857133</v>
      </c>
      <c r="AE125" s="64">
        <v>59.166666666666671</v>
      </c>
      <c r="AF125" s="64">
        <v>-0.68939393939393767</v>
      </c>
      <c r="AG125" s="64">
        <v>48.300000000000011</v>
      </c>
      <c r="AH125" s="64">
        <v>86.809523809523796</v>
      </c>
      <c r="AI125" s="64">
        <v>48.650000000000006</v>
      </c>
      <c r="AJ125" s="64">
        <v>59.616847826086968</v>
      </c>
      <c r="AK125" s="64">
        <v>-57.199999999999989</v>
      </c>
      <c r="AL125" s="64">
        <v>16.123076923076923</v>
      </c>
      <c r="AM125" s="64">
        <v>-3.8555555555555543</v>
      </c>
      <c r="AN125" s="64">
        <v>-12.105538140020911</v>
      </c>
    </row>
    <row r="126" spans="1:40" x14ac:dyDescent="0.3">
      <c r="A126" s="2" t="s">
        <v>138</v>
      </c>
      <c r="B126" s="2">
        <v>40</v>
      </c>
      <c r="C126" s="2">
        <v>2</v>
      </c>
      <c r="D126" s="2">
        <v>48</v>
      </c>
      <c r="E126">
        <v>-0.15000000000000002</v>
      </c>
      <c r="F126">
        <v>0.65000000000000013</v>
      </c>
      <c r="G126">
        <v>-0.5</v>
      </c>
      <c r="H126">
        <v>0</v>
      </c>
      <c r="I126">
        <v>261.58571428571435</v>
      </c>
      <c r="J126">
        <v>57.090909090909122</v>
      </c>
      <c r="K126">
        <v>-280.16363636363633</v>
      </c>
      <c r="L126">
        <v>-36.769230769230717</v>
      </c>
      <c r="M126">
        <v>-2.3888888888888893</v>
      </c>
      <c r="N126">
        <v>-0.38888888888888884</v>
      </c>
      <c r="O126">
        <v>-1.5</v>
      </c>
      <c r="P126">
        <v>-1.4230769230769234</v>
      </c>
      <c r="Q126">
        <v>-654.80672268907563</v>
      </c>
      <c r="R126">
        <v>-147.24285714285702</v>
      </c>
      <c r="S126">
        <v>-305</v>
      </c>
      <c r="T126">
        <v>-374.50572082379858</v>
      </c>
      <c r="U126">
        <v>2.4444444444444442</v>
      </c>
      <c r="V126">
        <v>1.6999999999999997</v>
      </c>
      <c r="W126">
        <v>0</v>
      </c>
      <c r="X126">
        <v>1.3448275862068968</v>
      </c>
      <c r="Y126">
        <v>222.22222222222229</v>
      </c>
      <c r="Z126">
        <v>404.375</v>
      </c>
      <c r="AA126">
        <v>-276</v>
      </c>
      <c r="AB126">
        <v>113.35897435897425</v>
      </c>
      <c r="AC126" s="64">
        <v>-17.944444444444457</v>
      </c>
      <c r="AD126" s="64">
        <v>-32.625</v>
      </c>
      <c r="AE126" s="64">
        <v>-106.01587301587301</v>
      </c>
      <c r="AF126" s="64">
        <v>-51.672161172161168</v>
      </c>
      <c r="AG126" s="64">
        <v>12.592436974789905</v>
      </c>
      <c r="AH126" s="64">
        <v>-25.399999999999977</v>
      </c>
      <c r="AI126" s="64">
        <v>11.785714285714278</v>
      </c>
      <c r="AJ126" s="64">
        <v>-1.9336384439359335</v>
      </c>
      <c r="AK126" s="64">
        <v>65.171428571428578</v>
      </c>
      <c r="AL126" s="64">
        <v>-15.981818181818198</v>
      </c>
      <c r="AM126" s="64">
        <v>23.336363636363615</v>
      </c>
      <c r="AN126" s="64">
        <v>34.063186813186832</v>
      </c>
    </row>
    <row r="127" spans="1:40" x14ac:dyDescent="0.3">
      <c r="A127" s="2" t="s">
        <v>140</v>
      </c>
      <c r="B127" s="2">
        <v>40</v>
      </c>
      <c r="C127" s="2">
        <v>2</v>
      </c>
      <c r="D127" s="2">
        <v>46</v>
      </c>
      <c r="E127">
        <v>0.44999999999999973</v>
      </c>
      <c r="F127">
        <v>0.14999999999999991</v>
      </c>
      <c r="G127">
        <v>0.69999999999999973</v>
      </c>
      <c r="H127">
        <v>0.43333333333333313</v>
      </c>
      <c r="I127">
        <v>-80.831730769230717</v>
      </c>
      <c r="J127">
        <v>293.84873949579833</v>
      </c>
      <c r="K127">
        <v>-196.01913875598075</v>
      </c>
      <c r="L127">
        <v>12.951717272274664</v>
      </c>
      <c r="M127">
        <v>-3</v>
      </c>
      <c r="N127">
        <v>1.5</v>
      </c>
      <c r="O127">
        <v>-2.6</v>
      </c>
      <c r="P127">
        <v>-1.1851851851851851</v>
      </c>
      <c r="Q127">
        <v>-474.83333333333337</v>
      </c>
      <c r="R127">
        <v>498.30555555555566</v>
      </c>
      <c r="S127">
        <v>-609.83333333333337</v>
      </c>
      <c r="T127">
        <v>-144.79710144927537</v>
      </c>
      <c r="U127">
        <v>-1.8888888888888888</v>
      </c>
      <c r="V127">
        <v>0.89999999999999991</v>
      </c>
      <c r="W127">
        <v>1.9</v>
      </c>
      <c r="X127">
        <v>0.3793103448275863</v>
      </c>
      <c r="Y127">
        <v>-444.97222222222217</v>
      </c>
      <c r="Z127">
        <v>310.14444444444439</v>
      </c>
      <c r="AA127">
        <v>715</v>
      </c>
      <c r="AB127">
        <v>224.71264367816082</v>
      </c>
      <c r="AC127" s="64">
        <v>24.263888888888886</v>
      </c>
      <c r="AD127" s="64">
        <v>-17.344444444444434</v>
      </c>
      <c r="AE127" s="64">
        <v>120.99999999999997</v>
      </c>
      <c r="AF127" s="64">
        <v>44.802043422733078</v>
      </c>
      <c r="AG127" s="64">
        <v>20.5</v>
      </c>
      <c r="AH127" s="64">
        <v>0.70833333333334281</v>
      </c>
      <c r="AI127" s="64">
        <v>-82.611111111111114</v>
      </c>
      <c r="AJ127" s="64">
        <v>-36.294685990338138</v>
      </c>
      <c r="AK127" s="64">
        <v>-2.846153846153868</v>
      </c>
      <c r="AL127" s="64">
        <v>-21.79411764705884</v>
      </c>
      <c r="AM127" s="64">
        <v>53.5885167464115</v>
      </c>
      <c r="AN127" s="64">
        <v>3.7068193130911027</v>
      </c>
    </row>
    <row r="128" spans="1:40" x14ac:dyDescent="0.3">
      <c r="A128" s="2" t="s">
        <v>141</v>
      </c>
      <c r="B128" s="2">
        <v>40</v>
      </c>
      <c r="C128" s="2">
        <v>2</v>
      </c>
      <c r="D128" s="2">
        <v>48</v>
      </c>
      <c r="E128">
        <v>-1.1499999999999999</v>
      </c>
      <c r="F128">
        <v>-0.19999999999999973</v>
      </c>
      <c r="G128">
        <v>-0.29999999999999982</v>
      </c>
      <c r="H128">
        <v>-0.54999999999999982</v>
      </c>
      <c r="I128">
        <v>-446.19999999999993</v>
      </c>
      <c r="J128">
        <v>-105.14285714285734</v>
      </c>
      <c r="K128">
        <v>-134.87083333333328</v>
      </c>
      <c r="L128">
        <v>-228.26666666666665</v>
      </c>
      <c r="M128">
        <v>1.5555555555555558</v>
      </c>
      <c r="N128">
        <v>1.7000000000000002</v>
      </c>
      <c r="O128">
        <v>1.2000000000000002</v>
      </c>
      <c r="P128">
        <v>1.4827586206896552</v>
      </c>
      <c r="Q128">
        <v>179.70000000000005</v>
      </c>
      <c r="R128">
        <v>530.20000000000005</v>
      </c>
      <c r="S128">
        <v>1065.5</v>
      </c>
      <c r="T128">
        <v>705.98214285714289</v>
      </c>
      <c r="U128">
        <v>2</v>
      </c>
      <c r="V128">
        <v>2.2999999999999998</v>
      </c>
      <c r="W128">
        <v>1.6</v>
      </c>
      <c r="X128">
        <v>1.9642857142857142</v>
      </c>
      <c r="Y128">
        <v>261.71428571428567</v>
      </c>
      <c r="Z128">
        <v>153.08333333333337</v>
      </c>
      <c r="AA128">
        <v>-29.083333333333371</v>
      </c>
      <c r="AB128">
        <v>143.15909090909088</v>
      </c>
      <c r="AC128" s="64">
        <v>-42.892857142857167</v>
      </c>
      <c r="AD128" s="64">
        <v>-50.625</v>
      </c>
      <c r="AE128" s="64">
        <v>3.3888888888889142</v>
      </c>
      <c r="AF128" s="64">
        <v>-27.166666666666686</v>
      </c>
      <c r="AG128" s="64">
        <v>27.300000000000011</v>
      </c>
      <c r="AH128" s="64">
        <v>27.600000000000023</v>
      </c>
      <c r="AI128" s="64">
        <v>114.25</v>
      </c>
      <c r="AJ128" s="64">
        <v>59.160714285714278</v>
      </c>
      <c r="AK128" s="64">
        <v>3.3333333333333144</v>
      </c>
      <c r="AL128" s="64">
        <v>-91.214285714285694</v>
      </c>
      <c r="AM128" s="64">
        <v>-18.362500000000011</v>
      </c>
      <c r="AN128" s="64">
        <v>-34.260606060606108</v>
      </c>
    </row>
    <row r="129" spans="1:40" x14ac:dyDescent="0.3">
      <c r="A129" s="2" t="s">
        <v>142</v>
      </c>
      <c r="B129" s="2">
        <v>40</v>
      </c>
      <c r="C129" s="2">
        <v>2</v>
      </c>
      <c r="D129" s="2">
        <v>47</v>
      </c>
      <c r="E129">
        <v>-0.95000000000000007</v>
      </c>
      <c r="F129">
        <v>0.35000000000000009</v>
      </c>
      <c r="G129">
        <v>-0.8421052631578948</v>
      </c>
      <c r="H129">
        <v>-0.47457627118644052</v>
      </c>
      <c r="I129">
        <v>-461.98571428571432</v>
      </c>
      <c r="J129">
        <v>227.31060606060612</v>
      </c>
      <c r="K129">
        <v>-293.93181818181813</v>
      </c>
      <c r="L129">
        <v>-130.38927738927742</v>
      </c>
      <c r="M129">
        <v>0.29999999999999982</v>
      </c>
      <c r="N129">
        <v>-0.25</v>
      </c>
      <c r="O129">
        <v>-1</v>
      </c>
      <c r="P129">
        <v>-0.29629629629629628</v>
      </c>
      <c r="Q129">
        <v>361.75</v>
      </c>
      <c r="R129">
        <v>440.13333333333321</v>
      </c>
      <c r="S129">
        <v>-27.371428571428623</v>
      </c>
      <c r="T129">
        <v>259.59383753501379</v>
      </c>
      <c r="U129">
        <v>0.75</v>
      </c>
      <c r="V129">
        <v>2.3333333333333335</v>
      </c>
      <c r="W129">
        <v>0.7</v>
      </c>
      <c r="X129">
        <v>1.2592592592592593</v>
      </c>
      <c r="Y129">
        <v>454.9</v>
      </c>
      <c r="Z129">
        <v>549.10714285714289</v>
      </c>
      <c r="AA129">
        <v>82.285714285714334</v>
      </c>
      <c r="AB129">
        <v>351.66396761133603</v>
      </c>
      <c r="AC129" s="64">
        <v>107.44999999999999</v>
      </c>
      <c r="AD129" s="64">
        <v>-21</v>
      </c>
      <c r="AE129" s="64">
        <v>64.885714285714272</v>
      </c>
      <c r="AF129" s="64">
        <v>51.044534412955471</v>
      </c>
      <c r="AG129" s="64">
        <v>13.642857142857139</v>
      </c>
      <c r="AH129" s="64">
        <v>-25.533333333333331</v>
      </c>
      <c r="AI129" s="64">
        <v>-60.685714285714283</v>
      </c>
      <c r="AJ129" s="64">
        <v>-20.655462184873954</v>
      </c>
      <c r="AK129" s="64">
        <v>-25.614285714285728</v>
      </c>
      <c r="AL129" s="64">
        <v>52.606060606060623</v>
      </c>
      <c r="AM129" s="64">
        <v>-37.238636363636374</v>
      </c>
      <c r="AN129" s="64">
        <v>2.9463869463869514</v>
      </c>
    </row>
    <row r="130" spans="1:40" x14ac:dyDescent="0.3">
      <c r="A130" s="2" t="s">
        <v>143</v>
      </c>
      <c r="B130" s="2">
        <v>40</v>
      </c>
      <c r="C130" s="2">
        <v>2</v>
      </c>
      <c r="D130" s="2">
        <v>46</v>
      </c>
      <c r="E130">
        <v>0.69999999999999973</v>
      </c>
      <c r="F130">
        <v>0.45000000000000018</v>
      </c>
      <c r="G130">
        <v>-0.39999999999999991</v>
      </c>
      <c r="H130">
        <v>0.25</v>
      </c>
      <c r="I130">
        <v>291.23076923076928</v>
      </c>
      <c r="J130">
        <v>296.25757575757575</v>
      </c>
      <c r="K130">
        <v>-130.84848484848499</v>
      </c>
      <c r="L130">
        <v>150.68725868725869</v>
      </c>
      <c r="M130">
        <v>1.1000000000000001</v>
      </c>
      <c r="N130">
        <v>0.5</v>
      </c>
      <c r="O130">
        <v>0.10000000000000009</v>
      </c>
      <c r="P130">
        <v>0.56666666666666643</v>
      </c>
      <c r="Q130">
        <v>789.40000000000009</v>
      </c>
      <c r="R130">
        <v>694.37142857142862</v>
      </c>
      <c r="S130">
        <v>869.48571428571404</v>
      </c>
      <c r="T130">
        <v>797.59999999999991</v>
      </c>
      <c r="U130">
        <v>3.2222222222222223</v>
      </c>
      <c r="V130">
        <v>3.4999999999999996</v>
      </c>
      <c r="W130">
        <v>3.7</v>
      </c>
      <c r="X130">
        <v>3.4827586206896548</v>
      </c>
      <c r="Y130">
        <v>1171.5714285714287</v>
      </c>
      <c r="Z130">
        <v>771.5</v>
      </c>
      <c r="AA130">
        <v>919.1</v>
      </c>
      <c r="AB130">
        <v>928.65079365079362</v>
      </c>
      <c r="AC130" s="64">
        <v>55.75</v>
      </c>
      <c r="AD130" s="64">
        <v>134.30000000000001</v>
      </c>
      <c r="AE130" s="64">
        <v>80.400000000000034</v>
      </c>
      <c r="AF130" s="64">
        <v>94.738095238095269</v>
      </c>
      <c r="AG130" s="64">
        <v>66.799999999999983</v>
      </c>
      <c r="AH130" s="64">
        <v>-63.571428571428555</v>
      </c>
      <c r="AI130" s="64">
        <v>165.14285714285714</v>
      </c>
      <c r="AJ130" s="64">
        <v>52.852631578947381</v>
      </c>
      <c r="AK130" s="64">
        <v>-1.7692307692307736</v>
      </c>
      <c r="AL130" s="64">
        <v>13.825757575757564</v>
      </c>
      <c r="AM130" s="64">
        <v>-14.015151515151501</v>
      </c>
      <c r="AN130" s="64">
        <v>-0.12200772200770871</v>
      </c>
    </row>
    <row r="131" spans="1:40" x14ac:dyDescent="0.3">
      <c r="A131" s="2" t="s">
        <v>144</v>
      </c>
      <c r="B131" s="2">
        <v>40</v>
      </c>
      <c r="C131" s="2">
        <v>2</v>
      </c>
      <c r="D131" s="2">
        <v>48</v>
      </c>
      <c r="E131">
        <v>0.22222222222222232</v>
      </c>
      <c r="F131">
        <v>0.63157894736842124</v>
      </c>
      <c r="G131">
        <v>-0.42105263157894735</v>
      </c>
      <c r="H131">
        <v>0.14285714285714279</v>
      </c>
      <c r="I131">
        <v>57.764705882352928</v>
      </c>
      <c r="J131">
        <v>99.550000000000011</v>
      </c>
      <c r="K131">
        <v>25.397058823529392</v>
      </c>
      <c r="L131">
        <v>57.551020408163254</v>
      </c>
      <c r="M131">
        <v>-0.77777777777777768</v>
      </c>
      <c r="N131">
        <v>-2.1999999999999997</v>
      </c>
      <c r="O131">
        <v>-2.2000000000000002</v>
      </c>
      <c r="P131">
        <v>-1.7586206896551726</v>
      </c>
      <c r="Q131">
        <v>-245.125</v>
      </c>
      <c r="R131">
        <v>-559.28571428571433</v>
      </c>
      <c r="S131">
        <v>-543.70000000000005</v>
      </c>
      <c r="T131">
        <v>-454.40527950310548</v>
      </c>
      <c r="U131">
        <v>-0.11111111111111116</v>
      </c>
      <c r="V131">
        <v>0.60000000000000009</v>
      </c>
      <c r="W131">
        <v>0.40000000000000013</v>
      </c>
      <c r="X131">
        <v>0.31034482758620685</v>
      </c>
      <c r="Y131">
        <v>-34.069444444444457</v>
      </c>
      <c r="Z131">
        <v>96.222222222222229</v>
      </c>
      <c r="AA131">
        <v>-39.793650793650784</v>
      </c>
      <c r="AB131">
        <v>1.7883597883597986</v>
      </c>
      <c r="AC131" s="64">
        <v>-35.888888888888886</v>
      </c>
      <c r="AD131" s="64">
        <v>38.222222222222229</v>
      </c>
      <c r="AE131" s="64">
        <v>-7.5238095238095184</v>
      </c>
      <c r="AF131" s="64">
        <v>-2.6031746031745797</v>
      </c>
      <c r="AG131" s="64">
        <v>-73.5</v>
      </c>
      <c r="AH131" s="64">
        <v>-86.471428571428561</v>
      </c>
      <c r="AI131" s="64">
        <v>-43.925000000000011</v>
      </c>
      <c r="AJ131" s="64">
        <v>-63.274844720496873</v>
      </c>
      <c r="AK131" s="64">
        <v>6</v>
      </c>
      <c r="AL131" s="64">
        <v>-56.441666666666663</v>
      </c>
      <c r="AM131" s="64">
        <v>9.9632352941176521</v>
      </c>
      <c r="AN131" s="64">
        <v>-13.448979591836746</v>
      </c>
    </row>
    <row r="132" spans="1:40" x14ac:dyDescent="0.3">
      <c r="A132" s="2" t="s">
        <v>145</v>
      </c>
      <c r="B132" s="2">
        <v>50</v>
      </c>
      <c r="C132" s="2">
        <v>1</v>
      </c>
      <c r="D132" s="2">
        <v>50</v>
      </c>
      <c r="E132">
        <v>-0.1</v>
      </c>
      <c r="F132">
        <v>-0.25</v>
      </c>
      <c r="G132">
        <v>0.30000000000000004</v>
      </c>
      <c r="H132">
        <v>-1.6666666666666663E-2</v>
      </c>
      <c r="I132">
        <v>-238</v>
      </c>
      <c r="J132">
        <v>-354.5</v>
      </c>
      <c r="K132">
        <v>-295</v>
      </c>
      <c r="L132">
        <v>-149.16666666666669</v>
      </c>
      <c r="M132">
        <v>0.33333333333333348</v>
      </c>
      <c r="N132">
        <v>0.625</v>
      </c>
      <c r="O132">
        <v>-3.8</v>
      </c>
      <c r="P132">
        <v>-1.1111111111111112</v>
      </c>
      <c r="Q132">
        <v>225.83333333333326</v>
      </c>
      <c r="R132">
        <v>368.11904761904759</v>
      </c>
      <c r="S132">
        <v>-866.80000000000007</v>
      </c>
      <c r="T132">
        <v>-75.521739130434753</v>
      </c>
      <c r="U132">
        <v>2.125</v>
      </c>
      <c r="V132">
        <v>2.4444444444444446</v>
      </c>
      <c r="W132">
        <v>1.8000000000000003</v>
      </c>
      <c r="X132">
        <v>2.1111111111111107</v>
      </c>
      <c r="Y132">
        <v>338.16666666666674</v>
      </c>
      <c r="Z132">
        <v>289.05555555555554</v>
      </c>
      <c r="AA132">
        <v>138.38888888888891</v>
      </c>
      <c r="AB132">
        <v>244.83333333333326</v>
      </c>
      <c r="AC132" s="64">
        <v>-13.916666666666686</v>
      </c>
      <c r="AD132" s="64">
        <v>2.0555555555555429</v>
      </c>
      <c r="AE132" s="64">
        <v>-21.611111111111114</v>
      </c>
      <c r="AF132" s="64">
        <v>-10.8125</v>
      </c>
      <c r="AG132" s="64">
        <v>-50.333333333333371</v>
      </c>
      <c r="AH132" s="64">
        <v>10.785714285714278</v>
      </c>
      <c r="AI132" s="64">
        <v>-16</v>
      </c>
      <c r="AJ132" s="64">
        <v>-4.4808184143222434</v>
      </c>
      <c r="AK132" s="64">
        <v>-76</v>
      </c>
      <c r="AL132" s="64">
        <v>51.5</v>
      </c>
      <c r="AM132" s="64">
        <v>131.66666666666666</v>
      </c>
      <c r="AN132" s="64">
        <v>26.166666666666657</v>
      </c>
    </row>
    <row r="133" spans="1:40" x14ac:dyDescent="0.3">
      <c r="A133" s="2" t="s">
        <v>147</v>
      </c>
      <c r="B133" s="2">
        <v>50</v>
      </c>
      <c r="C133" s="2">
        <v>1</v>
      </c>
      <c r="D133" s="2">
        <v>57</v>
      </c>
      <c r="E133">
        <v>-0.15789473684210531</v>
      </c>
      <c r="F133">
        <v>1.2500000000000004</v>
      </c>
      <c r="G133">
        <v>0.29999999999999982</v>
      </c>
      <c r="H133">
        <v>0.47457627118644075</v>
      </c>
      <c r="I133">
        <v>-108.55228758169937</v>
      </c>
      <c r="J133">
        <v>328.71637426900577</v>
      </c>
      <c r="K133">
        <v>22.099415204678394</v>
      </c>
      <c r="L133">
        <v>84.177441077441017</v>
      </c>
      <c r="M133">
        <v>-1</v>
      </c>
      <c r="N133">
        <v>-3.75</v>
      </c>
      <c r="O133">
        <v>-2.3000000000000003</v>
      </c>
      <c r="P133">
        <v>-2.2499999999999996</v>
      </c>
      <c r="Q133">
        <v>-214.20000000000005</v>
      </c>
      <c r="R133">
        <v>-1219.625</v>
      </c>
      <c r="S133">
        <v>-331.95000000000005</v>
      </c>
      <c r="T133">
        <v>-541.81857142857132</v>
      </c>
      <c r="U133">
        <v>1.1666666666666665</v>
      </c>
      <c r="V133">
        <v>-1.5</v>
      </c>
      <c r="W133">
        <v>-0.11111111111111116</v>
      </c>
      <c r="X133">
        <v>-0.26086956521739157</v>
      </c>
      <c r="Y133">
        <v>318.79999999999995</v>
      </c>
      <c r="Z133">
        <v>-312.75</v>
      </c>
      <c r="AA133">
        <v>72.571428571428555</v>
      </c>
      <c r="AB133">
        <v>21.541666666666629</v>
      </c>
      <c r="AC133" s="64">
        <v>17</v>
      </c>
      <c r="AD133" s="64">
        <v>-98.416666666666686</v>
      </c>
      <c r="AE133" s="64">
        <v>-11</v>
      </c>
      <c r="AF133" s="64">
        <v>-30.375</v>
      </c>
      <c r="AG133" s="64">
        <v>8.8999999999999773</v>
      </c>
      <c r="AH133" s="64">
        <v>20.642857142857167</v>
      </c>
      <c r="AI133" s="64">
        <v>13.400000000000006</v>
      </c>
      <c r="AJ133" s="64">
        <v>14.185714285714283</v>
      </c>
      <c r="AK133" s="64">
        <v>-1.4281045751633883</v>
      </c>
      <c r="AL133" s="64">
        <v>7.4356725146198528</v>
      </c>
      <c r="AM133" s="64">
        <v>5.4590643274854074</v>
      </c>
      <c r="AN133" s="64">
        <v>4.063299663299631</v>
      </c>
    </row>
    <row r="134" spans="1:40" x14ac:dyDescent="0.3">
      <c r="A134" s="2" t="s">
        <v>150</v>
      </c>
      <c r="B134" s="2">
        <v>50</v>
      </c>
      <c r="C134" s="2">
        <v>1</v>
      </c>
      <c r="D134" s="2">
        <v>51</v>
      </c>
      <c r="E134">
        <v>2.0499999999999998</v>
      </c>
      <c r="F134">
        <v>1.5499999999999998</v>
      </c>
      <c r="G134">
        <v>0.54999999999999982</v>
      </c>
      <c r="H134">
        <v>1.3833333333333333</v>
      </c>
      <c r="I134">
        <v>419.29487179487171</v>
      </c>
      <c r="J134">
        <v>497.38080495356041</v>
      </c>
      <c r="K134">
        <v>371.6871345029241</v>
      </c>
      <c r="L134">
        <v>441.30797773654911</v>
      </c>
      <c r="M134">
        <v>-2.8888888888888884</v>
      </c>
      <c r="N134">
        <v>-2.7</v>
      </c>
      <c r="O134">
        <v>-4.333333333333333</v>
      </c>
      <c r="P134">
        <v>-3.2857142857142856</v>
      </c>
      <c r="Q134">
        <v>-492.83333333333326</v>
      </c>
      <c r="R134">
        <v>-978.83333333333326</v>
      </c>
      <c r="S134">
        <v>-1290.5555555555557</v>
      </c>
      <c r="T134">
        <v>-922.46851851851852</v>
      </c>
      <c r="U134">
        <v>3</v>
      </c>
      <c r="V134">
        <v>3.6</v>
      </c>
      <c r="W134">
        <v>3.3000000000000003</v>
      </c>
      <c r="X134">
        <v>3.3103448275862073</v>
      </c>
      <c r="Y134">
        <v>634.84444444444432</v>
      </c>
      <c r="Z134">
        <v>1226.4285714285716</v>
      </c>
      <c r="AA134">
        <v>800.51111111111106</v>
      </c>
      <c r="AB134">
        <v>903.18518518518522</v>
      </c>
      <c r="AC134" s="64">
        <v>5.4222222222222172</v>
      </c>
      <c r="AD134" s="64">
        <v>-1.4126984126983757</v>
      </c>
      <c r="AE134" s="64">
        <v>-43.777777777777771</v>
      </c>
      <c r="AF134" s="64">
        <v>-13.840958605664525</v>
      </c>
      <c r="AG134" s="64">
        <v>-18.5</v>
      </c>
      <c r="AH134" s="64">
        <v>-131.81944444444446</v>
      </c>
      <c r="AI134" s="64">
        <v>-78.222222222222229</v>
      </c>
      <c r="AJ134" s="64">
        <v>-79.95555555555552</v>
      </c>
      <c r="AK134" s="64">
        <v>-44.004273504273556</v>
      </c>
      <c r="AL134" s="64">
        <v>-26.563467492260088</v>
      </c>
      <c r="AM134" s="64">
        <v>42.72514619883043</v>
      </c>
      <c r="AN134" s="64">
        <v>-3.3395176252319061</v>
      </c>
    </row>
    <row r="135" spans="1:40" x14ac:dyDescent="0.3">
      <c r="A135" s="2" t="s">
        <v>151</v>
      </c>
      <c r="B135" s="2">
        <v>50</v>
      </c>
      <c r="C135" s="2">
        <v>1</v>
      </c>
      <c r="D135" s="2">
        <v>57</v>
      </c>
      <c r="E135">
        <v>0.73684210526315796</v>
      </c>
      <c r="F135">
        <v>-0.10526315789473673</v>
      </c>
      <c r="G135">
        <v>0.39999999999999991</v>
      </c>
      <c r="H135">
        <v>0.3448275862068968</v>
      </c>
      <c r="I135">
        <v>179.39819004524895</v>
      </c>
      <c r="J135">
        <v>-101.48901098901092</v>
      </c>
      <c r="K135">
        <v>-250.00649350649337</v>
      </c>
      <c r="L135">
        <v>-49.34774774774769</v>
      </c>
      <c r="M135">
        <v>0.11111111111111116</v>
      </c>
      <c r="N135">
        <v>-0.11111111111111116</v>
      </c>
      <c r="O135">
        <v>-2.2999999999999998</v>
      </c>
      <c r="P135">
        <v>-0.82142857142857162</v>
      </c>
      <c r="Q135">
        <v>143.71428571428567</v>
      </c>
      <c r="R135">
        <v>-146.83333333333337</v>
      </c>
      <c r="S135">
        <v>-642.36666666666679</v>
      </c>
      <c r="T135">
        <v>-209.31807780320355</v>
      </c>
      <c r="U135">
        <v>2.333333333333333</v>
      </c>
      <c r="V135">
        <v>3.0999999999999996</v>
      </c>
      <c r="W135">
        <v>3.4444444444444442</v>
      </c>
      <c r="X135">
        <v>2.9642857142857144</v>
      </c>
      <c r="Y135">
        <v>817.54285714285709</v>
      </c>
      <c r="Z135">
        <v>694.5</v>
      </c>
      <c r="AA135">
        <v>714.33333333333326</v>
      </c>
      <c r="AB135">
        <v>712.09340659340671</v>
      </c>
      <c r="AC135" s="64">
        <v>108.48571428571427</v>
      </c>
      <c r="AD135" s="64">
        <v>30.799999999999983</v>
      </c>
      <c r="AE135" s="64">
        <v>-53.527777777777771</v>
      </c>
      <c r="AF135" s="64">
        <v>32.565934065934044</v>
      </c>
      <c r="AG135" s="64">
        <v>6.1428571428571672</v>
      </c>
      <c r="AH135" s="64">
        <v>-16</v>
      </c>
      <c r="AI135" s="64">
        <v>-128.83333333333334</v>
      </c>
      <c r="AJ135" s="64">
        <v>-47.3272311212815</v>
      </c>
      <c r="AK135" s="64">
        <v>49.692307692307679</v>
      </c>
      <c r="AL135" s="64">
        <v>-41.494505494505461</v>
      </c>
      <c r="AM135" s="64">
        <v>-40.272727272727252</v>
      </c>
      <c r="AN135" s="64">
        <v>-8.4108108108108581</v>
      </c>
    </row>
    <row r="136" spans="1:40" x14ac:dyDescent="0.3">
      <c r="A136" s="2" t="s">
        <v>152</v>
      </c>
      <c r="B136" s="2">
        <v>50</v>
      </c>
      <c r="C136" s="2">
        <v>1</v>
      </c>
      <c r="D136" s="2">
        <v>56</v>
      </c>
      <c r="E136">
        <v>0.84999999999999987</v>
      </c>
      <c r="F136">
        <v>-0.65000000000000013</v>
      </c>
      <c r="G136">
        <v>0.64999999999999991</v>
      </c>
      <c r="H136">
        <v>0.28333333333333321</v>
      </c>
      <c r="I136">
        <v>-19.535714285714334</v>
      </c>
      <c r="J136">
        <v>-99.793269230769283</v>
      </c>
      <c r="K136">
        <v>155.36666666666667</v>
      </c>
      <c r="L136">
        <v>19.258145363408516</v>
      </c>
      <c r="M136">
        <v>-0.60000000000000009</v>
      </c>
      <c r="N136">
        <v>0</v>
      </c>
      <c r="O136">
        <v>-1.1000000000000001</v>
      </c>
      <c r="P136">
        <v>-0.56666666666666665</v>
      </c>
      <c r="Q136">
        <v>-131.14285714285717</v>
      </c>
      <c r="R136">
        <v>150.21428571428567</v>
      </c>
      <c r="S136">
        <v>-571.16666666666663</v>
      </c>
      <c r="T136">
        <v>-169.98245614035085</v>
      </c>
      <c r="U136">
        <v>1.2222222222222223</v>
      </c>
      <c r="V136">
        <v>1.4000000000000001</v>
      </c>
      <c r="W136">
        <v>-0.30000000000000004</v>
      </c>
      <c r="X136">
        <v>0.7586206896551726</v>
      </c>
      <c r="Y136">
        <v>0.5</v>
      </c>
      <c r="Z136">
        <v>319.8730158730159</v>
      </c>
      <c r="AA136">
        <v>-45.200000000000045</v>
      </c>
      <c r="AB136">
        <v>130.25</v>
      </c>
      <c r="AC136" s="64">
        <v>9.875</v>
      </c>
      <c r="AD136" s="64">
        <v>28.190476190476204</v>
      </c>
      <c r="AE136" s="64">
        <v>78.399999999999977</v>
      </c>
      <c r="AF136" s="64">
        <v>36.732954545454533</v>
      </c>
      <c r="AG136" s="64">
        <v>14.232142857142861</v>
      </c>
      <c r="AH136" s="64">
        <v>36</v>
      </c>
      <c r="AI136" s="64">
        <v>-16.5</v>
      </c>
      <c r="AJ136" s="64">
        <v>12.230576441102755</v>
      </c>
      <c r="AK136" s="64">
        <v>12.875</v>
      </c>
      <c r="AL136" s="64">
        <v>-89.326923076923066</v>
      </c>
      <c r="AM136" s="64">
        <v>0.36666666666667425</v>
      </c>
      <c r="AN136" s="64">
        <v>-26.779448621553883</v>
      </c>
    </row>
    <row r="137" spans="1:40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-1.7000000000000002</v>
      </c>
      <c r="N137">
        <v>1.2999999999999998</v>
      </c>
      <c r="O137">
        <v>-0.80000000000000027</v>
      </c>
      <c r="P137">
        <v>-0.39999999999999991</v>
      </c>
      <c r="Q137">
        <v>-502.49206349206349</v>
      </c>
      <c r="R137">
        <v>480.625</v>
      </c>
      <c r="S137">
        <v>-119.65277777777783</v>
      </c>
      <c r="T137">
        <v>-43.112040133779374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64">
        <v>0</v>
      </c>
      <c r="AD137" s="64">
        <v>0</v>
      </c>
      <c r="AE137" s="64">
        <v>0</v>
      </c>
      <c r="AF137" s="64">
        <v>0</v>
      </c>
      <c r="AG137" s="64">
        <v>16.349206349206327</v>
      </c>
      <c r="AH137" s="64">
        <v>-29.5</v>
      </c>
      <c r="AI137" s="64">
        <v>-86.527777777777771</v>
      </c>
      <c r="AJ137" s="64">
        <v>-35.327759197324411</v>
      </c>
      <c r="AK137" s="64">
        <v>0</v>
      </c>
      <c r="AL137" s="64">
        <v>0</v>
      </c>
      <c r="AM137" s="64">
        <v>0</v>
      </c>
      <c r="AN137" s="64">
        <v>0</v>
      </c>
    </row>
    <row r="138" spans="1:40" x14ac:dyDescent="0.3">
      <c r="A138" s="2" t="s">
        <v>154</v>
      </c>
      <c r="B138" s="2">
        <v>50</v>
      </c>
      <c r="C138" s="2">
        <v>1</v>
      </c>
      <c r="D138" s="2">
        <v>54</v>
      </c>
      <c r="E138">
        <v>1.3250000000000002</v>
      </c>
      <c r="F138">
        <v>0.54999999999999982</v>
      </c>
      <c r="G138">
        <v>1.3000000000000003</v>
      </c>
      <c r="H138">
        <v>1.0583333333333331</v>
      </c>
      <c r="I138">
        <v>353.9355263157895</v>
      </c>
      <c r="J138">
        <v>-9.3018315018315434</v>
      </c>
      <c r="K138">
        <v>304.055944055944</v>
      </c>
      <c r="L138">
        <v>218.33738407419253</v>
      </c>
      <c r="M138">
        <v>-4.2</v>
      </c>
      <c r="N138">
        <v>-2.9999999999999996</v>
      </c>
      <c r="O138">
        <v>0</v>
      </c>
      <c r="P138">
        <v>-2.4</v>
      </c>
      <c r="Q138">
        <v>-1047.9285714285716</v>
      </c>
      <c r="R138">
        <v>-601.625</v>
      </c>
      <c r="S138">
        <v>-458.95238095238085</v>
      </c>
      <c r="T138">
        <v>-743.03000000000009</v>
      </c>
      <c r="U138">
        <v>3.666666666666667</v>
      </c>
      <c r="V138">
        <v>4.2</v>
      </c>
      <c r="W138">
        <v>0.60000000000000009</v>
      </c>
      <c r="X138">
        <v>2.7931034482758617</v>
      </c>
      <c r="Y138">
        <v>889.02222222222213</v>
      </c>
      <c r="Z138">
        <v>1011.8</v>
      </c>
      <c r="AA138">
        <v>537.10714285714289</v>
      </c>
      <c r="AB138">
        <v>771.76923076923072</v>
      </c>
      <c r="AC138" s="64">
        <v>76.333333333333314</v>
      </c>
      <c r="AD138" s="64">
        <v>30.899999999999977</v>
      </c>
      <c r="AE138" s="64">
        <v>59.589285714285722</v>
      </c>
      <c r="AF138" s="64">
        <v>50.158119658119688</v>
      </c>
      <c r="AG138" s="64">
        <v>-151.71428571428572</v>
      </c>
      <c r="AH138" s="64">
        <v>-110.5</v>
      </c>
      <c r="AI138" s="64">
        <v>-74.174603174603163</v>
      </c>
      <c r="AJ138" s="64">
        <v>-109.78999999999999</v>
      </c>
      <c r="AK138" s="64">
        <v>36.267105263157902</v>
      </c>
      <c r="AL138" s="64">
        <v>-73.184615384615398</v>
      </c>
      <c r="AM138" s="64">
        <v>37.892773892773903</v>
      </c>
      <c r="AN138" s="64">
        <v>1.088423409018219</v>
      </c>
    </row>
    <row r="139" spans="1:40" x14ac:dyDescent="0.3">
      <c r="A139" s="2" t="s">
        <v>155</v>
      </c>
      <c r="B139" s="2">
        <v>50</v>
      </c>
      <c r="C139" s="2">
        <v>1</v>
      </c>
      <c r="D139" s="2">
        <v>59</v>
      </c>
      <c r="E139">
        <v>0.59999999999999987</v>
      </c>
      <c r="F139">
        <v>0.27777777777777768</v>
      </c>
      <c r="G139">
        <v>5.2631578947368141E-2</v>
      </c>
      <c r="H139">
        <v>0.31578947368421062</v>
      </c>
      <c r="I139">
        <v>272.375</v>
      </c>
      <c r="J139">
        <v>310.34722222222217</v>
      </c>
      <c r="K139">
        <v>163.87777777777785</v>
      </c>
      <c r="L139">
        <v>248.78814814814825</v>
      </c>
      <c r="M139">
        <v>0.375</v>
      </c>
      <c r="N139">
        <v>1.1000000000000001</v>
      </c>
      <c r="O139">
        <v>-0.5</v>
      </c>
      <c r="P139">
        <v>0.38461538461538458</v>
      </c>
      <c r="Q139">
        <v>-520</v>
      </c>
      <c r="R139">
        <v>901.33333333333326</v>
      </c>
      <c r="S139">
        <v>-584.33333333333337</v>
      </c>
      <c r="T139">
        <v>-1.4500000000000455</v>
      </c>
      <c r="U139">
        <v>-1.2857142857142856</v>
      </c>
      <c r="V139">
        <v>4.4000000000000004</v>
      </c>
      <c r="W139">
        <v>0.20000000000000018</v>
      </c>
      <c r="X139">
        <v>1.3703703703703702</v>
      </c>
      <c r="Y139">
        <v>-596.36666666666667</v>
      </c>
      <c r="Z139">
        <v>109.7777777777776</v>
      </c>
      <c r="AA139">
        <v>-71.015873015873012</v>
      </c>
      <c r="AB139">
        <v>-113.17500000000018</v>
      </c>
      <c r="AC139" s="64">
        <v>-41.699999999999989</v>
      </c>
      <c r="AD139" s="64">
        <v>-146.66666666666666</v>
      </c>
      <c r="AE139" s="64">
        <v>-48.031746031746053</v>
      </c>
      <c r="AF139" s="64">
        <v>-73.900000000000006</v>
      </c>
      <c r="AG139" s="64">
        <v>-58.75</v>
      </c>
      <c r="AH139" s="64">
        <v>130.99999999999997</v>
      </c>
      <c r="AI139" s="64">
        <v>-133.00000000000003</v>
      </c>
      <c r="AJ139" s="64">
        <v>-12.925000000000011</v>
      </c>
      <c r="AK139" s="64">
        <v>-1.875</v>
      </c>
      <c r="AL139" s="64">
        <v>18.777777777777771</v>
      </c>
      <c r="AM139" s="64">
        <v>49.411111111111097</v>
      </c>
      <c r="AN139" s="64">
        <v>24.736296296296302</v>
      </c>
    </row>
    <row r="140" spans="1:40" x14ac:dyDescent="0.3">
      <c r="A140" s="2" t="s">
        <v>156</v>
      </c>
      <c r="B140" s="2">
        <v>50</v>
      </c>
      <c r="C140" s="2">
        <v>1</v>
      </c>
      <c r="D140" s="2">
        <v>51</v>
      </c>
      <c r="E140">
        <v>-0.61111111111111072</v>
      </c>
      <c r="F140">
        <v>-0.15000000000000036</v>
      </c>
      <c r="G140">
        <v>1.4444444444444446</v>
      </c>
      <c r="H140">
        <v>0.21428571428571441</v>
      </c>
      <c r="I140">
        <v>-76</v>
      </c>
      <c r="J140">
        <v>-10.900928792569687</v>
      </c>
      <c r="K140">
        <v>114.32539682539675</v>
      </c>
      <c r="L140">
        <v>9.1874749096748474</v>
      </c>
      <c r="M140">
        <v>-0.22222222222222188</v>
      </c>
      <c r="N140">
        <v>-1.3333333333333335</v>
      </c>
      <c r="O140">
        <v>-3.9000000000000004</v>
      </c>
      <c r="P140">
        <v>-1.8928571428571423</v>
      </c>
      <c r="Q140">
        <v>-134.25</v>
      </c>
      <c r="R140">
        <v>-343</v>
      </c>
      <c r="S140">
        <v>-439.9</v>
      </c>
      <c r="T140">
        <v>-307.51190476190482</v>
      </c>
      <c r="U140">
        <v>-1</v>
      </c>
      <c r="V140">
        <v>0.39999999999999991</v>
      </c>
      <c r="W140">
        <v>-1.0999999999999996</v>
      </c>
      <c r="X140">
        <v>-0.53571428571428559</v>
      </c>
      <c r="Y140">
        <v>-54.149999999999977</v>
      </c>
      <c r="Z140">
        <v>-142.74285714285713</v>
      </c>
      <c r="AA140">
        <v>-255.73214285714289</v>
      </c>
      <c r="AB140">
        <v>-172</v>
      </c>
      <c r="AC140" s="64">
        <v>60.199999999999989</v>
      </c>
      <c r="AD140" s="64">
        <v>67.800000000000011</v>
      </c>
      <c r="AE140" s="64">
        <v>63.803571428571431</v>
      </c>
      <c r="AF140" s="64">
        <v>65.575851393188856</v>
      </c>
      <c r="AG140" s="64">
        <v>35.75</v>
      </c>
      <c r="AH140" s="64">
        <v>-74.625</v>
      </c>
      <c r="AI140" s="64">
        <v>27.599999999999994</v>
      </c>
      <c r="AJ140" s="64">
        <v>-1.2619047619047592</v>
      </c>
      <c r="AK140" s="64">
        <v>18.25</v>
      </c>
      <c r="AL140" s="64">
        <v>7.2414860681114419</v>
      </c>
      <c r="AM140" s="64">
        <v>-2.9841269841269593</v>
      </c>
      <c r="AN140" s="64">
        <v>8.4403853873945991</v>
      </c>
    </row>
    <row r="141" spans="1:40" x14ac:dyDescent="0.3">
      <c r="A141" s="2" t="s">
        <v>157</v>
      </c>
      <c r="B141" s="2">
        <v>50</v>
      </c>
      <c r="C141" s="2">
        <v>1</v>
      </c>
      <c r="D141" s="2">
        <v>52</v>
      </c>
      <c r="E141">
        <v>0.34999999999999987</v>
      </c>
      <c r="F141">
        <v>-0.49999999999999978</v>
      </c>
      <c r="G141">
        <v>0.36842105263157898</v>
      </c>
      <c r="H141">
        <v>6.7796610169491567E-2</v>
      </c>
      <c r="I141">
        <v>290.16666666666663</v>
      </c>
      <c r="J141">
        <v>-131.56593406593402</v>
      </c>
      <c r="K141">
        <v>102.42857142857144</v>
      </c>
      <c r="L141">
        <v>81.203571428571422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64">
        <v>0</v>
      </c>
      <c r="AD141" s="64">
        <v>0</v>
      </c>
      <c r="AE141" s="64">
        <v>0</v>
      </c>
      <c r="AF141" s="64">
        <v>0</v>
      </c>
      <c r="AG141" s="64">
        <v>0</v>
      </c>
      <c r="AH141" s="64">
        <v>0</v>
      </c>
      <c r="AI141" s="64">
        <v>0</v>
      </c>
      <c r="AJ141" s="64">
        <v>0</v>
      </c>
      <c r="AK141" s="64">
        <v>-34.047619047619065</v>
      </c>
      <c r="AL141" s="64">
        <v>11.620879120879096</v>
      </c>
      <c r="AM141" s="64">
        <v>15.742857142857133</v>
      </c>
      <c r="AN141" s="64">
        <v>-3.164285714285711</v>
      </c>
    </row>
    <row r="142" spans="1:40" x14ac:dyDescent="0.3">
      <c r="A142" s="2" t="s">
        <v>158</v>
      </c>
      <c r="B142" s="2">
        <v>50</v>
      </c>
      <c r="C142" s="2">
        <v>1</v>
      </c>
      <c r="D142" s="2">
        <v>52</v>
      </c>
      <c r="E142">
        <v>0.42105263157894779</v>
      </c>
      <c r="F142">
        <v>0.30000000000000027</v>
      </c>
      <c r="G142">
        <v>0.65000000000000036</v>
      </c>
      <c r="H142">
        <v>0.45762711864406791</v>
      </c>
      <c r="I142">
        <v>-16.266666666666652</v>
      </c>
      <c r="J142">
        <v>-45.20535714285711</v>
      </c>
      <c r="K142">
        <v>-169.53571428571422</v>
      </c>
      <c r="L142">
        <v>-73.432478632478706</v>
      </c>
      <c r="M142">
        <v>-3.1428571428571428</v>
      </c>
      <c r="N142">
        <v>-3.8888888888888884</v>
      </c>
      <c r="O142">
        <v>-5.3999999999999995</v>
      </c>
      <c r="P142">
        <v>-4.2692307692307692</v>
      </c>
      <c r="Q142">
        <v>-923.85714285714289</v>
      </c>
      <c r="R142">
        <v>-753.95555555555563</v>
      </c>
      <c r="S142">
        <v>-1212.2333333333333</v>
      </c>
      <c r="T142">
        <v>-969.20512820512806</v>
      </c>
      <c r="U142">
        <v>4.2857142857142865</v>
      </c>
      <c r="V142">
        <v>3.1428571428571428</v>
      </c>
      <c r="W142">
        <v>2.8888888888888888</v>
      </c>
      <c r="X142">
        <v>3.3913043478260865</v>
      </c>
      <c r="Y142">
        <v>1072.7857142857142</v>
      </c>
      <c r="Z142">
        <v>749.17142857142869</v>
      </c>
      <c r="AA142">
        <v>645.41666666666674</v>
      </c>
      <c r="AB142">
        <v>799.55498721227627</v>
      </c>
      <c r="AC142" s="64">
        <v>132.42857142857144</v>
      </c>
      <c r="AD142" s="64">
        <v>-16.285714285714278</v>
      </c>
      <c r="AE142" s="64">
        <v>14.180555555555543</v>
      </c>
      <c r="AF142" s="64">
        <v>33.621483375959087</v>
      </c>
      <c r="AG142" s="64">
        <v>-1.4285714285714448</v>
      </c>
      <c r="AH142" s="64">
        <v>-41.044444444444451</v>
      </c>
      <c r="AI142" s="64">
        <v>-29.766666666666708</v>
      </c>
      <c r="AJ142" s="64">
        <v>-21.470085470085451</v>
      </c>
      <c r="AK142" s="64">
        <v>-15.405128205128221</v>
      </c>
      <c r="AL142" s="64">
        <v>26.410714285714278</v>
      </c>
      <c r="AM142" s="64">
        <v>43.392857142857139</v>
      </c>
      <c r="AN142" s="64">
        <v>17.788034188034175</v>
      </c>
    </row>
    <row r="143" spans="1:40" x14ac:dyDescent="0.3">
      <c r="A143" s="2" t="s">
        <v>159</v>
      </c>
      <c r="B143" s="2">
        <v>50</v>
      </c>
      <c r="C143" s="2">
        <v>1</v>
      </c>
      <c r="D143" s="2">
        <v>50</v>
      </c>
      <c r="E143">
        <v>-0.15000000000000036</v>
      </c>
      <c r="F143">
        <v>0.39999999999999991</v>
      </c>
      <c r="G143">
        <v>1.0526315789473686</v>
      </c>
      <c r="H143">
        <v>0.42372881355932224</v>
      </c>
      <c r="I143">
        <v>-360.12337662337666</v>
      </c>
      <c r="J143">
        <v>170.99583333333328</v>
      </c>
      <c r="K143">
        <v>125.25</v>
      </c>
      <c r="L143">
        <v>1.8128654970760181</v>
      </c>
      <c r="M143">
        <v>1.25</v>
      </c>
      <c r="N143">
        <v>-0.44444444444444464</v>
      </c>
      <c r="O143">
        <v>2.2222222222222223</v>
      </c>
      <c r="P143">
        <v>1</v>
      </c>
      <c r="Q143">
        <v>633.70000000000005</v>
      </c>
      <c r="R143">
        <v>-86.966666666666697</v>
      </c>
      <c r="S143">
        <v>1028</v>
      </c>
      <c r="T143">
        <v>517.9098039215686</v>
      </c>
      <c r="U143">
        <v>-1.3333333333333335</v>
      </c>
      <c r="V143">
        <v>0.25</v>
      </c>
      <c r="W143">
        <v>-1.9999999999999998</v>
      </c>
      <c r="X143">
        <v>-1.1111111111111109</v>
      </c>
      <c r="Y143">
        <v>-235.75</v>
      </c>
      <c r="Z143">
        <v>-509.41666666666674</v>
      </c>
      <c r="AA143">
        <v>-798.93333333333328</v>
      </c>
      <c r="AB143">
        <v>-519.14583333333326</v>
      </c>
      <c r="AC143" s="64">
        <v>-69.416666666666686</v>
      </c>
      <c r="AD143" s="64">
        <v>4</v>
      </c>
      <c r="AE143" s="64">
        <v>37.966666666666697</v>
      </c>
      <c r="AF143" s="64">
        <v>-16.308333333333337</v>
      </c>
      <c r="AG143" s="64">
        <v>100.44999999999999</v>
      </c>
      <c r="AH143" s="64">
        <v>49.633333333333326</v>
      </c>
      <c r="AI143" s="64">
        <v>156.16666666666666</v>
      </c>
      <c r="AJ143" s="64">
        <v>102.28235294117644</v>
      </c>
      <c r="AK143" s="64">
        <v>-68.5</v>
      </c>
      <c r="AL143" s="64">
        <v>26.241666666666674</v>
      </c>
      <c r="AM143" s="64">
        <v>-32.333333333333371</v>
      </c>
      <c r="AN143" s="64">
        <v>-20.054385964912285</v>
      </c>
    </row>
    <row r="144" spans="1:40" x14ac:dyDescent="0.3">
      <c r="A144" s="2" t="s">
        <v>160</v>
      </c>
      <c r="B144" s="2">
        <v>50</v>
      </c>
      <c r="C144" s="2">
        <v>1</v>
      </c>
      <c r="D144" s="2">
        <v>56</v>
      </c>
      <c r="E144">
        <v>-0.10000000000000009</v>
      </c>
      <c r="F144">
        <v>-0.80000000000000027</v>
      </c>
      <c r="G144">
        <v>-0.60000000000000009</v>
      </c>
      <c r="H144">
        <v>-0.5</v>
      </c>
      <c r="I144">
        <v>-81.055555555555543</v>
      </c>
      <c r="J144">
        <v>-137.36842105263167</v>
      </c>
      <c r="K144">
        <v>-77.768382352941217</v>
      </c>
      <c r="L144">
        <v>-102.14107744107741</v>
      </c>
      <c r="M144">
        <v>0.10000000000000009</v>
      </c>
      <c r="N144">
        <v>0.5</v>
      </c>
      <c r="O144">
        <v>-0.75</v>
      </c>
      <c r="P144">
        <v>0</v>
      </c>
      <c r="Q144">
        <v>16.833333333333371</v>
      </c>
      <c r="R144">
        <v>173.80000000000007</v>
      </c>
      <c r="S144">
        <v>-298.66666666666669</v>
      </c>
      <c r="T144">
        <v>-2.1428571428571104</v>
      </c>
      <c r="U144">
        <v>0.42857142857142883</v>
      </c>
      <c r="V144">
        <v>-0.29999999999999982</v>
      </c>
      <c r="W144">
        <v>0.30000000000000071</v>
      </c>
      <c r="X144">
        <v>0.11111111111111072</v>
      </c>
      <c r="Y144">
        <v>379.06666666666672</v>
      </c>
      <c r="Z144">
        <v>-113.77777777777783</v>
      </c>
      <c r="AA144">
        <v>78.744444444444412</v>
      </c>
      <c r="AB144">
        <v>77.447463768115881</v>
      </c>
      <c r="AC144" s="64">
        <v>29.566666666666663</v>
      </c>
      <c r="AD144" s="64">
        <v>20.236111111111114</v>
      </c>
      <c r="AE144" s="64">
        <v>42.177777777777777</v>
      </c>
      <c r="AF144" s="64">
        <v>28.53985507246378</v>
      </c>
      <c r="AG144" s="64">
        <v>88.333333333333343</v>
      </c>
      <c r="AH144" s="64">
        <v>12.400000000000006</v>
      </c>
      <c r="AI144" s="64">
        <v>72.583333333333343</v>
      </c>
      <c r="AJ144" s="64">
        <v>57</v>
      </c>
      <c r="AK144" s="64">
        <v>-7.4222222222222172</v>
      </c>
      <c r="AL144" s="64">
        <v>-38.78947368421052</v>
      </c>
      <c r="AM144" s="64">
        <v>49.525735294117652</v>
      </c>
      <c r="AN144" s="64">
        <v>-1.293265993265976</v>
      </c>
    </row>
    <row r="145" spans="1:40" x14ac:dyDescent="0.3">
      <c r="A145" s="2" t="s">
        <v>161</v>
      </c>
      <c r="B145" s="2">
        <v>50</v>
      </c>
      <c r="C145" s="2">
        <v>1</v>
      </c>
      <c r="D145" s="2">
        <v>56</v>
      </c>
      <c r="E145">
        <v>-0.29999999999999982</v>
      </c>
      <c r="F145">
        <v>0.5</v>
      </c>
      <c r="G145">
        <v>-0.25</v>
      </c>
      <c r="H145">
        <v>-1.6666666666666607E-2</v>
      </c>
      <c r="I145">
        <v>215.21794871794873</v>
      </c>
      <c r="J145">
        <v>-45.020979020979212</v>
      </c>
      <c r="K145">
        <v>-27.551282051282215</v>
      </c>
      <c r="L145">
        <v>51.702702702702709</v>
      </c>
      <c r="M145">
        <v>-0.79999999999999982</v>
      </c>
      <c r="N145">
        <v>-0.5</v>
      </c>
      <c r="O145">
        <v>0.66666666666666652</v>
      </c>
      <c r="P145">
        <v>-0.22222222222222232</v>
      </c>
      <c r="Q145">
        <v>49.200000000000045</v>
      </c>
      <c r="R145">
        <v>-116.85714285714266</v>
      </c>
      <c r="S145">
        <v>310.22222222222217</v>
      </c>
      <c r="T145">
        <v>83.199300699300693</v>
      </c>
      <c r="U145">
        <v>-0.33333333333333348</v>
      </c>
      <c r="V145">
        <v>0.20000000000000018</v>
      </c>
      <c r="W145">
        <v>1.0999999999999996</v>
      </c>
      <c r="X145">
        <v>0.34482758620689635</v>
      </c>
      <c r="Y145">
        <v>-428.5333333333333</v>
      </c>
      <c r="Z145">
        <v>18.14285714285711</v>
      </c>
      <c r="AA145">
        <v>293.28571428571422</v>
      </c>
      <c r="AB145">
        <v>-9.6394736842105431</v>
      </c>
      <c r="AC145" s="64">
        <v>-45.600000000000023</v>
      </c>
      <c r="AD145" s="64">
        <v>30.428571428571445</v>
      </c>
      <c r="AE145" s="64">
        <v>7.4285714285714448</v>
      </c>
      <c r="AF145" s="64">
        <v>0.12894736842105203</v>
      </c>
      <c r="AG145" s="64">
        <v>11.699999999999989</v>
      </c>
      <c r="AH145" s="64">
        <v>32.285714285714306</v>
      </c>
      <c r="AI145" s="64">
        <v>-55.194444444444457</v>
      </c>
      <c r="AJ145" s="64">
        <v>-6.9895104895105078</v>
      </c>
      <c r="AK145" s="64">
        <v>38.00641025641022</v>
      </c>
      <c r="AL145" s="64">
        <v>46.748251748251732</v>
      </c>
      <c r="AM145" s="64">
        <v>-12.352564102564088</v>
      </c>
      <c r="AN145" s="64">
        <v>25</v>
      </c>
    </row>
    <row r="146" spans="1:40" x14ac:dyDescent="0.3">
      <c r="A146" s="2" t="s">
        <v>162</v>
      </c>
      <c r="B146" s="2">
        <v>50</v>
      </c>
      <c r="C146" s="2">
        <v>1</v>
      </c>
      <c r="D146" s="2">
        <v>55</v>
      </c>
      <c r="E146">
        <v>-0.69999999999999973</v>
      </c>
      <c r="F146">
        <v>0.44999999999999973</v>
      </c>
      <c r="G146">
        <v>4.9999999999999822E-2</v>
      </c>
      <c r="H146">
        <v>-6.6666666666666874E-2</v>
      </c>
      <c r="I146">
        <v>9.3888888888889142</v>
      </c>
      <c r="J146">
        <v>19.179738562091529</v>
      </c>
      <c r="K146">
        <v>-46.733552631578959</v>
      </c>
      <c r="L146">
        <v>-3.2474153297682733</v>
      </c>
      <c r="M146">
        <v>-1.8888888888888888</v>
      </c>
      <c r="N146">
        <v>-1.625</v>
      </c>
      <c r="O146">
        <v>-0.10000000000000009</v>
      </c>
      <c r="P146">
        <v>-1.1481481481481479</v>
      </c>
      <c r="Q146">
        <v>-162.51388888888891</v>
      </c>
      <c r="R146">
        <v>-124.25</v>
      </c>
      <c r="S146">
        <v>86.75</v>
      </c>
      <c r="T146">
        <v>-63.815652173913065</v>
      </c>
      <c r="U146">
        <v>1.4444444444444446</v>
      </c>
      <c r="V146">
        <v>0.29999999999999982</v>
      </c>
      <c r="W146">
        <v>-0.59999999999999964</v>
      </c>
      <c r="X146">
        <v>0.3448275862068968</v>
      </c>
      <c r="Y146">
        <v>150.91666666666663</v>
      </c>
      <c r="Z146">
        <v>-21.688888888888869</v>
      </c>
      <c r="AA146">
        <v>-66.377777777777851</v>
      </c>
      <c r="AB146">
        <v>14.616402116402128</v>
      </c>
      <c r="AC146" s="64">
        <v>-44.638888888888886</v>
      </c>
      <c r="AD146" s="64">
        <v>53.144444444444446</v>
      </c>
      <c r="AE146" s="64">
        <v>-17.333333333333343</v>
      </c>
      <c r="AF146" s="64">
        <v>-0.83201058201058231</v>
      </c>
      <c r="AG146" s="64">
        <v>14.986111111111114</v>
      </c>
      <c r="AH146" s="64">
        <v>32.267857142857139</v>
      </c>
      <c r="AI146" s="64">
        <v>-9.375</v>
      </c>
      <c r="AJ146" s="64">
        <v>13.252173913043464</v>
      </c>
      <c r="AK146" s="64">
        <v>58.7222222222222</v>
      </c>
      <c r="AL146" s="64">
        <v>39.375816993464042</v>
      </c>
      <c r="AM146" s="64">
        <v>29.75328947368422</v>
      </c>
      <c r="AN146" s="64">
        <v>42.034224598930479</v>
      </c>
    </row>
    <row r="147" spans="1:40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0.79999999999999982</v>
      </c>
      <c r="O147">
        <v>-0.90000000000000036</v>
      </c>
      <c r="P147">
        <v>0.2758620689655169</v>
      </c>
      <c r="Q147">
        <v>-194.5</v>
      </c>
      <c r="R147">
        <v>63.214285714285779</v>
      </c>
      <c r="S147">
        <v>-408</v>
      </c>
      <c r="T147">
        <v>-167.6875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s="64">
        <v>0</v>
      </c>
      <c r="AD147" s="64">
        <v>0</v>
      </c>
      <c r="AE147" s="64">
        <v>0</v>
      </c>
      <c r="AF147" s="64">
        <v>0</v>
      </c>
      <c r="AG147" s="64">
        <v>36.875</v>
      </c>
      <c r="AH147" s="64">
        <v>-32.071428571428584</v>
      </c>
      <c r="AI147" s="64">
        <v>-76.199999999999989</v>
      </c>
      <c r="AJ147" s="64">
        <v>-22.724999999999994</v>
      </c>
      <c r="AK147" s="64">
        <v>0</v>
      </c>
      <c r="AL147" s="64">
        <v>0</v>
      </c>
      <c r="AM147" s="64">
        <v>0</v>
      </c>
      <c r="AN147" s="64">
        <v>0</v>
      </c>
    </row>
    <row r="148" spans="1:40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F148">
        <v>0.15000000000000002</v>
      </c>
      <c r="G148">
        <v>0.05</v>
      </c>
      <c r="H148">
        <v>6.6666666666666666E-2</v>
      </c>
      <c r="I148">
        <v>0</v>
      </c>
      <c r="J148">
        <v>38.666666666666657</v>
      </c>
      <c r="K148">
        <v>113</v>
      </c>
      <c r="L148">
        <v>34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64">
        <v>0</v>
      </c>
      <c r="AD148" s="64">
        <v>0</v>
      </c>
      <c r="AE148" s="64">
        <v>0</v>
      </c>
      <c r="AF148" s="64">
        <v>0</v>
      </c>
      <c r="AG148" s="64">
        <v>0</v>
      </c>
      <c r="AH148" s="64">
        <v>0</v>
      </c>
      <c r="AI148" s="64">
        <v>0</v>
      </c>
      <c r="AJ148" s="64">
        <v>0</v>
      </c>
      <c r="AK148" s="64">
        <v>0</v>
      </c>
      <c r="AL148" s="64">
        <v>5.3333333333333286</v>
      </c>
      <c r="AM148" s="64">
        <v>113</v>
      </c>
      <c r="AN148" s="64">
        <v>9</v>
      </c>
    </row>
    <row r="149" spans="1:40" x14ac:dyDescent="0.3">
      <c r="A149" s="2" t="s">
        <v>165</v>
      </c>
      <c r="B149" s="2">
        <v>50</v>
      </c>
      <c r="C149" s="2">
        <v>1</v>
      </c>
      <c r="D149" s="2">
        <v>55</v>
      </c>
      <c r="E149">
        <v>-0.99999999999999978</v>
      </c>
      <c r="F149">
        <v>0.54999999999999982</v>
      </c>
      <c r="G149">
        <v>-0.20000000000000018</v>
      </c>
      <c r="H149">
        <v>-0.21666666666666656</v>
      </c>
      <c r="I149">
        <v>-610.03636363636372</v>
      </c>
      <c r="J149">
        <v>-121.04117647058831</v>
      </c>
      <c r="K149">
        <v>-115.05769230769226</v>
      </c>
      <c r="L149">
        <v>-272.23628048780483</v>
      </c>
      <c r="M149">
        <v>-0.33333333333333326</v>
      </c>
      <c r="N149">
        <v>-0.29999999999999982</v>
      </c>
      <c r="O149">
        <v>0.33333333333333304</v>
      </c>
      <c r="P149">
        <v>-0.10714285714285721</v>
      </c>
      <c r="Q149">
        <v>-350.16666666666663</v>
      </c>
      <c r="R149">
        <v>208.31428571428569</v>
      </c>
      <c r="S149">
        <v>29.399999999999864</v>
      </c>
      <c r="T149">
        <v>-78.705882352941217</v>
      </c>
      <c r="U149">
        <v>0</v>
      </c>
      <c r="V149">
        <v>-1.6999999999999997</v>
      </c>
      <c r="W149">
        <v>-0.30000000000000004</v>
      </c>
      <c r="X149">
        <v>-0.68965517241379293</v>
      </c>
      <c r="Y149">
        <v>-473.57142857142856</v>
      </c>
      <c r="Z149">
        <v>-687.91666666666674</v>
      </c>
      <c r="AA149">
        <v>-515.66666666666663</v>
      </c>
      <c r="AB149">
        <v>-584.77310924369749</v>
      </c>
      <c r="AC149" s="64">
        <v>40.285714285714278</v>
      </c>
      <c r="AD149" s="64">
        <v>-179.83333333333331</v>
      </c>
      <c r="AE149" s="64">
        <v>36.25</v>
      </c>
      <c r="AF149" s="64">
        <v>-37.508403361344534</v>
      </c>
      <c r="AG149" s="64">
        <v>-19.833333333333343</v>
      </c>
      <c r="AH149" s="64">
        <v>-68.371428571428567</v>
      </c>
      <c r="AI149" s="64">
        <v>-41</v>
      </c>
      <c r="AJ149" s="64">
        <v>-50.507352941176464</v>
      </c>
      <c r="AK149" s="64">
        <v>-7.7363636363636488</v>
      </c>
      <c r="AL149" s="64">
        <v>50.747058823529386</v>
      </c>
      <c r="AM149" s="64">
        <v>51.37179487179489</v>
      </c>
      <c r="AN149" s="64">
        <v>33.766768292682912</v>
      </c>
    </row>
    <row r="150" spans="1:40" x14ac:dyDescent="0.3">
      <c r="A150" s="2" t="s">
        <v>166</v>
      </c>
      <c r="B150" s="2">
        <v>50</v>
      </c>
      <c r="C150" s="2">
        <v>1</v>
      </c>
      <c r="D150" s="2">
        <v>54</v>
      </c>
      <c r="E150">
        <v>0.14999999999999991</v>
      </c>
      <c r="F150">
        <v>0.39999999999999991</v>
      </c>
      <c r="G150">
        <v>0.95000000000000018</v>
      </c>
      <c r="H150">
        <v>0.50000000000000022</v>
      </c>
      <c r="I150">
        <v>41.895104895104964</v>
      </c>
      <c r="J150">
        <v>141.28571428571422</v>
      </c>
      <c r="K150">
        <v>71.721212121212091</v>
      </c>
      <c r="L150">
        <v>89.015873015873012</v>
      </c>
      <c r="M150">
        <v>1.5555555555555556</v>
      </c>
      <c r="N150">
        <v>0.99999999999999978</v>
      </c>
      <c r="O150">
        <v>-0.5</v>
      </c>
      <c r="P150">
        <v>0.73076923076923084</v>
      </c>
      <c r="Q150">
        <v>318.34999999999991</v>
      </c>
      <c r="R150">
        <v>387.59999999999991</v>
      </c>
      <c r="S150">
        <v>-275.75</v>
      </c>
      <c r="T150">
        <v>172.60989010989022</v>
      </c>
      <c r="U150">
        <v>-1.1111111111111112</v>
      </c>
      <c r="V150">
        <v>0.10000000000000009</v>
      </c>
      <c r="W150">
        <v>0.60000000000000009</v>
      </c>
      <c r="X150">
        <v>-0.10344827586206895</v>
      </c>
      <c r="Y150">
        <v>-45.888888888888914</v>
      </c>
      <c r="Z150">
        <v>347.67499999999995</v>
      </c>
      <c r="AA150">
        <v>-21.571428571428555</v>
      </c>
      <c r="AB150">
        <v>104.21739130434787</v>
      </c>
      <c r="AC150" s="64">
        <v>21.031746031746025</v>
      </c>
      <c r="AD150" s="64">
        <v>6.7750000000000057</v>
      </c>
      <c r="AE150" s="64">
        <v>-60.785714285714278</v>
      </c>
      <c r="AF150" s="64">
        <v>-9.2458193979933014</v>
      </c>
      <c r="AG150" s="64">
        <v>-64.300000000000011</v>
      </c>
      <c r="AH150" s="64">
        <v>72.800000000000011</v>
      </c>
      <c r="AI150" s="64">
        <v>24.25</v>
      </c>
      <c r="AJ150" s="64">
        <v>15.587912087912088</v>
      </c>
      <c r="AK150" s="64">
        <v>13.685314685314694</v>
      </c>
      <c r="AL150" s="64">
        <v>30.071428571428584</v>
      </c>
      <c r="AM150" s="64">
        <v>-39.76363636363638</v>
      </c>
      <c r="AN150" s="64">
        <v>0.89682539682539186</v>
      </c>
    </row>
    <row r="151" spans="1:40" x14ac:dyDescent="0.3">
      <c r="A151" s="2" t="s">
        <v>167</v>
      </c>
      <c r="B151" s="2">
        <v>50</v>
      </c>
      <c r="C151" s="2">
        <v>2</v>
      </c>
      <c r="D151" s="2">
        <v>55</v>
      </c>
      <c r="E151">
        <v>-0.64999999999999991</v>
      </c>
      <c r="F151">
        <v>-0.5</v>
      </c>
      <c r="G151">
        <v>-1.3000000000000003</v>
      </c>
      <c r="H151">
        <v>-0.81666666666666687</v>
      </c>
      <c r="I151">
        <v>-8.5921568627450142</v>
      </c>
      <c r="J151">
        <v>-101.36607142857133</v>
      </c>
      <c r="K151">
        <v>-195.04953560371519</v>
      </c>
      <c r="L151">
        <v>-106.1295986622074</v>
      </c>
      <c r="M151">
        <v>-2.2999999999999998</v>
      </c>
      <c r="N151">
        <v>-3.5999999999999996</v>
      </c>
      <c r="O151">
        <v>-0.39999999999999991</v>
      </c>
      <c r="P151">
        <v>-2.1</v>
      </c>
      <c r="Q151">
        <v>-613.75</v>
      </c>
      <c r="R151">
        <v>-519.72222222222217</v>
      </c>
      <c r="S151">
        <v>4.3928571428571104</v>
      </c>
      <c r="T151">
        <v>-385.31999999999994</v>
      </c>
      <c r="U151">
        <v>0.375</v>
      </c>
      <c r="V151">
        <v>2.8999999999999995</v>
      </c>
      <c r="W151">
        <v>0.25</v>
      </c>
      <c r="X151">
        <v>1.3076923076923077</v>
      </c>
      <c r="Y151">
        <v>32.5</v>
      </c>
      <c r="Z151">
        <v>824.22222222222217</v>
      </c>
      <c r="AA151">
        <v>-152.66666666666663</v>
      </c>
      <c r="AB151">
        <v>272.51069518716565</v>
      </c>
      <c r="AC151" s="64">
        <v>-17.399999999999977</v>
      </c>
      <c r="AD151" s="64">
        <v>25.555555555555543</v>
      </c>
      <c r="AE151" s="64">
        <v>4.0238095238095184</v>
      </c>
      <c r="AF151" s="64">
        <v>5.4278074866310249</v>
      </c>
      <c r="AG151" s="64">
        <v>-40.583333333333343</v>
      </c>
      <c r="AH151" s="64">
        <v>-93.5</v>
      </c>
      <c r="AI151" s="64">
        <v>-48.696428571428555</v>
      </c>
      <c r="AJ151" s="64">
        <v>-65.56</v>
      </c>
      <c r="AK151" s="64">
        <v>12.011764705882371</v>
      </c>
      <c r="AL151" s="64">
        <v>-37.553571428571445</v>
      </c>
      <c r="AM151" s="64">
        <v>47.678018575851411</v>
      </c>
      <c r="AN151" s="64">
        <v>9.9698996655518499</v>
      </c>
    </row>
    <row r="152" spans="1:40" x14ac:dyDescent="0.3">
      <c r="A152" s="2" t="s">
        <v>168</v>
      </c>
      <c r="B152" s="2">
        <v>50</v>
      </c>
      <c r="C152" s="2">
        <v>2</v>
      </c>
      <c r="D152" s="2">
        <v>54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64">
        <v>0</v>
      </c>
      <c r="AD152" s="64">
        <v>0</v>
      </c>
      <c r="AE152" s="64">
        <v>0</v>
      </c>
      <c r="AF152" s="64">
        <v>0</v>
      </c>
      <c r="AG152" s="64">
        <v>0</v>
      </c>
      <c r="AH152" s="64">
        <v>0</v>
      </c>
      <c r="AI152" s="64">
        <v>0</v>
      </c>
      <c r="AJ152" s="64">
        <v>0</v>
      </c>
      <c r="AK152" s="64">
        <v>0</v>
      </c>
      <c r="AL152" s="64">
        <v>0</v>
      </c>
      <c r="AM152" s="64">
        <v>0</v>
      </c>
      <c r="AN152" s="64">
        <v>0</v>
      </c>
    </row>
    <row r="153" spans="1:40" x14ac:dyDescent="0.3">
      <c r="A153" s="2" t="s">
        <v>169</v>
      </c>
      <c r="B153" s="2">
        <v>50</v>
      </c>
      <c r="C153" s="2">
        <v>2</v>
      </c>
      <c r="D153" s="2">
        <v>51</v>
      </c>
      <c r="E153">
        <v>0.29999999999999982</v>
      </c>
      <c r="F153">
        <v>0.59999999999999964</v>
      </c>
      <c r="G153">
        <v>0.47368421052631549</v>
      </c>
      <c r="H153">
        <v>0.45762711864406747</v>
      </c>
      <c r="I153">
        <v>-43.042857142857201</v>
      </c>
      <c r="J153">
        <v>240.1875</v>
      </c>
      <c r="K153">
        <v>-113.83928571428578</v>
      </c>
      <c r="L153">
        <v>31.067214700193517</v>
      </c>
      <c r="M153">
        <v>0.75</v>
      </c>
      <c r="N153">
        <v>-0.625</v>
      </c>
      <c r="O153">
        <v>-1.4444444444444446</v>
      </c>
      <c r="P153">
        <v>-0.48</v>
      </c>
      <c r="Q153">
        <v>378.55357142857133</v>
      </c>
      <c r="R153">
        <v>-98.660714285714334</v>
      </c>
      <c r="S153">
        <v>-307.84722222222217</v>
      </c>
      <c r="T153">
        <v>-22.349090909090933</v>
      </c>
      <c r="U153">
        <v>1.7777777777777777</v>
      </c>
      <c r="V153">
        <v>-0.14285714285714279</v>
      </c>
      <c r="W153">
        <v>1</v>
      </c>
      <c r="X153">
        <v>0.96</v>
      </c>
      <c r="Y153">
        <v>306.75</v>
      </c>
      <c r="Z153">
        <v>151.59999999999991</v>
      </c>
      <c r="AA153">
        <v>380</v>
      </c>
      <c r="AB153">
        <v>288.94444444444434</v>
      </c>
      <c r="AC153" s="64">
        <v>32.458333333333314</v>
      </c>
      <c r="AD153" s="64">
        <v>99.4</v>
      </c>
      <c r="AE153" s="64">
        <v>57.142857142857167</v>
      </c>
      <c r="AF153" s="64">
        <v>58.961111111111109</v>
      </c>
      <c r="AG153" s="64">
        <v>-17.875</v>
      </c>
      <c r="AH153" s="64">
        <v>-18.589285714285722</v>
      </c>
      <c r="AI153" s="64">
        <v>21.263888888888914</v>
      </c>
      <c r="AJ153" s="64">
        <v>-4.0072727272727207</v>
      </c>
      <c r="AK153" s="64">
        <v>-41.533333333333331</v>
      </c>
      <c r="AL153" s="64">
        <v>-29.9375</v>
      </c>
      <c r="AM153" s="64">
        <v>-30.892857142857167</v>
      </c>
      <c r="AN153" s="64">
        <v>-33.897001934235959</v>
      </c>
    </row>
    <row r="154" spans="1:40" x14ac:dyDescent="0.3">
      <c r="A154" s="2" t="s">
        <v>171</v>
      </c>
      <c r="B154" s="2">
        <v>50</v>
      </c>
      <c r="C154" s="2">
        <v>2</v>
      </c>
      <c r="D154" s="2">
        <v>53</v>
      </c>
      <c r="E154">
        <v>-0.75</v>
      </c>
      <c r="F154">
        <v>0.89999999999999991</v>
      </c>
      <c r="G154">
        <v>-0.75</v>
      </c>
      <c r="H154">
        <v>-0.19999999999999973</v>
      </c>
      <c r="I154">
        <v>-112.23529411764696</v>
      </c>
      <c r="J154">
        <v>78.474789915966312</v>
      </c>
      <c r="K154">
        <v>-237.86666666666656</v>
      </c>
      <c r="L154">
        <v>-86.062999112688544</v>
      </c>
      <c r="M154">
        <v>-0.20000000000000018</v>
      </c>
      <c r="N154">
        <v>-2.1000000000000005</v>
      </c>
      <c r="O154">
        <v>-2</v>
      </c>
      <c r="P154">
        <v>-1.4333333333333336</v>
      </c>
      <c r="Q154">
        <v>-204.25</v>
      </c>
      <c r="R154">
        <v>-612.625</v>
      </c>
      <c r="S154">
        <v>-438.88888888888891</v>
      </c>
      <c r="T154">
        <v>-424.41714285714284</v>
      </c>
      <c r="U154">
        <v>0.33333333333333348</v>
      </c>
      <c r="V154">
        <v>1.5999999999999996</v>
      </c>
      <c r="W154">
        <v>0.60000000000000009</v>
      </c>
      <c r="X154">
        <v>0.86206896551724155</v>
      </c>
      <c r="Y154">
        <v>-312.06666666666672</v>
      </c>
      <c r="Z154">
        <v>-159</v>
      </c>
      <c r="AA154">
        <v>-86.375</v>
      </c>
      <c r="AB154">
        <v>-151.80562659846544</v>
      </c>
      <c r="AC154" s="64">
        <v>-68.966666666666669</v>
      </c>
      <c r="AD154" s="64">
        <v>-29.625</v>
      </c>
      <c r="AE154" s="64">
        <v>-26.402777777777771</v>
      </c>
      <c r="AF154" s="64">
        <v>-34.65217391304347</v>
      </c>
      <c r="AG154" s="64">
        <v>-176.35714285714286</v>
      </c>
      <c r="AH154" s="64">
        <v>-48.25</v>
      </c>
      <c r="AI154" s="64">
        <v>-27.777777777777771</v>
      </c>
      <c r="AJ154" s="64">
        <v>-87.754285714285743</v>
      </c>
      <c r="AK154" s="64">
        <v>38.117647058823508</v>
      </c>
      <c r="AL154" s="64">
        <v>4.3655462184873954</v>
      </c>
      <c r="AM154" s="64">
        <v>-20.333333333333343</v>
      </c>
      <c r="AN154" s="64">
        <v>9.759982253771085</v>
      </c>
    </row>
    <row r="155" spans="1:40" x14ac:dyDescent="0.3">
      <c r="A155" s="2" t="s">
        <v>172</v>
      </c>
      <c r="B155" s="2">
        <v>50</v>
      </c>
      <c r="C155" s="2">
        <v>2</v>
      </c>
      <c r="D155" s="2">
        <v>58</v>
      </c>
      <c r="E155">
        <v>0.55000000000000027</v>
      </c>
      <c r="F155">
        <v>-0.44999999999999973</v>
      </c>
      <c r="G155">
        <v>0.14999999999999991</v>
      </c>
      <c r="H155">
        <v>8.3333333333333037E-2</v>
      </c>
      <c r="I155">
        <v>214.5151515151515</v>
      </c>
      <c r="J155">
        <v>-129.05303030303048</v>
      </c>
      <c r="K155">
        <v>27.102564102563974</v>
      </c>
      <c r="L155">
        <v>35.577777777777783</v>
      </c>
      <c r="M155">
        <v>-2.5555555555555554</v>
      </c>
      <c r="N155">
        <v>-0.5</v>
      </c>
      <c r="O155">
        <v>-1.8125</v>
      </c>
      <c r="P155">
        <v>-1.7083333333333335</v>
      </c>
      <c r="Q155">
        <v>-929.93333333333328</v>
      </c>
      <c r="R155">
        <v>-228.18181818181824</v>
      </c>
      <c r="S155">
        <v>-411.76363636363646</v>
      </c>
      <c r="T155">
        <v>-559.81449631449641</v>
      </c>
      <c r="U155">
        <v>4.7142857142857144</v>
      </c>
      <c r="V155">
        <v>3.6666666666666661</v>
      </c>
      <c r="W155">
        <v>2</v>
      </c>
      <c r="X155">
        <v>3.3600000000000003</v>
      </c>
      <c r="Y155">
        <v>1395.5</v>
      </c>
      <c r="Z155">
        <v>617.33333333333326</v>
      </c>
      <c r="AA155">
        <v>375.31746031746036</v>
      </c>
      <c r="AB155">
        <v>748.1066666666668</v>
      </c>
      <c r="AC155" s="64">
        <v>45.428571428571445</v>
      </c>
      <c r="AD155" s="64">
        <v>5.5</v>
      </c>
      <c r="AE155" s="64">
        <v>-49.047619047619037</v>
      </c>
      <c r="AF155" s="64">
        <v>-4.5733333333333235</v>
      </c>
      <c r="AG155" s="64">
        <v>-82.741176470588243</v>
      </c>
      <c r="AH155" s="64">
        <v>27.386363636363626</v>
      </c>
      <c r="AI155" s="64">
        <v>-14.478787878787898</v>
      </c>
      <c r="AJ155" s="64">
        <v>-29.320024570024543</v>
      </c>
      <c r="AK155" s="64">
        <v>-19.878787878787875</v>
      </c>
      <c r="AL155" s="64">
        <v>-5.6060606060605664</v>
      </c>
      <c r="AM155" s="64">
        <v>20.775641025640994</v>
      </c>
      <c r="AN155" s="64">
        <v>-1.7484126984126647</v>
      </c>
    </row>
    <row r="156" spans="1:40" x14ac:dyDescent="0.3">
      <c r="A156" s="2" t="s">
        <v>173</v>
      </c>
      <c r="B156" s="2">
        <v>50</v>
      </c>
      <c r="C156" s="2">
        <v>2</v>
      </c>
      <c r="D156" s="2">
        <v>54</v>
      </c>
      <c r="E156">
        <v>2.8</v>
      </c>
      <c r="F156">
        <v>1.4500000000000002</v>
      </c>
      <c r="G156">
        <v>0.14999999999999991</v>
      </c>
      <c r="H156">
        <v>1.4666666666666668</v>
      </c>
      <c r="I156">
        <v>747.52192982456143</v>
      </c>
      <c r="J156">
        <v>610.70588235294122</v>
      </c>
      <c r="K156">
        <v>-25.033333333333303</v>
      </c>
      <c r="L156">
        <v>424.11170212765956</v>
      </c>
      <c r="M156">
        <v>-2.1111111111111112</v>
      </c>
      <c r="N156">
        <v>-2.7</v>
      </c>
      <c r="O156">
        <v>-2.2222222222222223</v>
      </c>
      <c r="P156">
        <v>-2.3571428571428572</v>
      </c>
      <c r="Q156">
        <v>-757.5</v>
      </c>
      <c r="R156">
        <v>-862.95238095238085</v>
      </c>
      <c r="S156">
        <v>-542.17499999999995</v>
      </c>
      <c r="T156">
        <v>-718.18939393939388</v>
      </c>
      <c r="U156">
        <v>1.5555555555555554</v>
      </c>
      <c r="V156">
        <v>2.2999999999999998</v>
      </c>
      <c r="W156">
        <v>-0.22222222222222232</v>
      </c>
      <c r="X156">
        <v>1.25</v>
      </c>
      <c r="Y156">
        <v>67.275000000000091</v>
      </c>
      <c r="Z156">
        <v>716.54166666666674</v>
      </c>
      <c r="AA156">
        <v>-227.04761904761904</v>
      </c>
      <c r="AB156">
        <v>203.36317135549871</v>
      </c>
      <c r="AC156" s="64">
        <v>25.25</v>
      </c>
      <c r="AD156" s="64">
        <v>30.083333333333314</v>
      </c>
      <c r="AE156" s="64">
        <v>62.690476190476147</v>
      </c>
      <c r="AF156" s="64">
        <v>40.726342710997471</v>
      </c>
      <c r="AG156" s="64">
        <v>-95.035714285714278</v>
      </c>
      <c r="AH156" s="64">
        <v>52.285714285714278</v>
      </c>
      <c r="AI156" s="64">
        <v>-38.425000000000011</v>
      </c>
      <c r="AJ156" s="64">
        <v>-33.96969696969694</v>
      </c>
      <c r="AK156" s="64">
        <v>62.206140350877206</v>
      </c>
      <c r="AL156" s="64">
        <v>40.352941176470608</v>
      </c>
      <c r="AM156" s="64">
        <v>-10.222222222222229</v>
      </c>
      <c r="AN156" s="64">
        <v>29.199088145896667</v>
      </c>
    </row>
    <row r="157" spans="1:40" x14ac:dyDescent="0.3">
      <c r="A157" s="2" t="s">
        <v>174</v>
      </c>
      <c r="B157" s="2">
        <v>50</v>
      </c>
      <c r="C157" s="2">
        <v>2</v>
      </c>
      <c r="D157" s="2">
        <v>54</v>
      </c>
      <c r="E157">
        <v>0</v>
      </c>
      <c r="F157">
        <v>-0.35000000000000009</v>
      </c>
      <c r="G157">
        <v>5.0000000000000266E-2</v>
      </c>
      <c r="H157">
        <v>-0.10344827586206895</v>
      </c>
      <c r="I157">
        <v>-358.8235294117647</v>
      </c>
      <c r="J157">
        <v>57.583333333333371</v>
      </c>
      <c r="K157">
        <v>-2.0494505494506257</v>
      </c>
      <c r="L157">
        <v>-122.30238095238099</v>
      </c>
      <c r="M157">
        <v>-1.1111111111111112</v>
      </c>
      <c r="N157">
        <v>-2.375</v>
      </c>
      <c r="O157">
        <v>-1</v>
      </c>
      <c r="P157">
        <v>-1.4615384615384617</v>
      </c>
      <c r="Q157">
        <v>274.29999999999995</v>
      </c>
      <c r="R157">
        <v>-514.14285714285711</v>
      </c>
      <c r="S157">
        <v>-105.10714285714289</v>
      </c>
      <c r="T157">
        <v>-153.17982456140351</v>
      </c>
      <c r="U157">
        <v>-1.1111111111111112</v>
      </c>
      <c r="V157">
        <v>-0.2</v>
      </c>
      <c r="W157">
        <v>0.1111111111111111</v>
      </c>
      <c r="X157">
        <v>-0.39285714285714279</v>
      </c>
      <c r="Y157">
        <v>-78.199999999999989</v>
      </c>
      <c r="Z157">
        <v>-245</v>
      </c>
      <c r="AA157">
        <v>-7</v>
      </c>
      <c r="AB157">
        <v>-6.5</v>
      </c>
      <c r="AC157" s="64">
        <v>132.6</v>
      </c>
      <c r="AD157" s="64">
        <v>-245</v>
      </c>
      <c r="AE157" s="64">
        <v>-112.5</v>
      </c>
      <c r="AF157" s="64">
        <v>38</v>
      </c>
      <c r="AG157" s="64">
        <v>-57.300000000000011</v>
      </c>
      <c r="AH157" s="64">
        <v>-106.98214285714286</v>
      </c>
      <c r="AI157" s="64">
        <v>69.732142857142833</v>
      </c>
      <c r="AJ157" s="64">
        <v>-29.03947368421052</v>
      </c>
      <c r="AK157" s="64">
        <v>-30.390374331550817</v>
      </c>
      <c r="AL157" s="64">
        <v>31.183333333333337</v>
      </c>
      <c r="AM157" s="64">
        <v>-64.313186813186803</v>
      </c>
      <c r="AN157" s="64">
        <v>-26.966666666666669</v>
      </c>
    </row>
    <row r="158" spans="1:40" x14ac:dyDescent="0.3">
      <c r="A158" s="2" t="s">
        <v>175</v>
      </c>
      <c r="B158" s="2">
        <v>50</v>
      </c>
      <c r="C158" s="2">
        <v>2</v>
      </c>
      <c r="D158" s="2">
        <v>55</v>
      </c>
      <c r="E158">
        <v>0.69999999999999973</v>
      </c>
      <c r="F158">
        <v>0.21052631578947345</v>
      </c>
      <c r="G158">
        <v>-1.666666666666667</v>
      </c>
      <c r="H158">
        <v>-0.21052631578947389</v>
      </c>
      <c r="I158">
        <v>385.75686274509815</v>
      </c>
      <c r="J158">
        <v>-156.63942307692309</v>
      </c>
      <c r="K158">
        <v>-442.73076923076928</v>
      </c>
      <c r="L158">
        <v>-42.627390180878592</v>
      </c>
      <c r="M158">
        <v>-0.625</v>
      </c>
      <c r="N158">
        <v>-2.2222222222222219</v>
      </c>
      <c r="O158">
        <v>-1.8571428571428572</v>
      </c>
      <c r="P158">
        <v>-1.5833333333333335</v>
      </c>
      <c r="Q158">
        <v>285.79999999999995</v>
      </c>
      <c r="R158">
        <v>-557.04761904761915</v>
      </c>
      <c r="S158">
        <v>-145.15000000000009</v>
      </c>
      <c r="T158">
        <v>-177.87450980392168</v>
      </c>
      <c r="U158">
        <v>3.8571428571428572</v>
      </c>
      <c r="V158">
        <v>1.9999999999999996</v>
      </c>
      <c r="W158">
        <v>1.4999999999999996</v>
      </c>
      <c r="X158">
        <v>2.5263157894736841</v>
      </c>
      <c r="Y158">
        <v>583.34285714285716</v>
      </c>
      <c r="Z158">
        <v>292.03333333333342</v>
      </c>
      <c r="AA158">
        <v>112.89999999999998</v>
      </c>
      <c r="AB158">
        <v>336.09122807017536</v>
      </c>
      <c r="AC158" s="64">
        <v>-25.800000000000011</v>
      </c>
      <c r="AD158" s="64">
        <v>-17.800000000000011</v>
      </c>
      <c r="AE158" s="64">
        <v>-62.066666666666663</v>
      </c>
      <c r="AF158" s="64">
        <v>-34.140350877192986</v>
      </c>
      <c r="AG158" s="64">
        <v>66.800000000000011</v>
      </c>
      <c r="AH158" s="64">
        <v>-28.595238095238074</v>
      </c>
      <c r="AI158" s="64">
        <v>29.75</v>
      </c>
      <c r="AJ158" s="64">
        <v>20.482352941176458</v>
      </c>
      <c r="AK158" s="64">
        <v>53.411764705882348</v>
      </c>
      <c r="AL158" s="64">
        <v>31.817307692307679</v>
      </c>
      <c r="AM158" s="64">
        <v>-32.087912087912088</v>
      </c>
      <c r="AN158" s="64">
        <v>19.41291989664083</v>
      </c>
    </row>
    <row r="159" spans="1:40" x14ac:dyDescent="0.3">
      <c r="A159" s="2" t="s">
        <v>176</v>
      </c>
      <c r="B159" s="2">
        <v>50</v>
      </c>
      <c r="C159" s="2">
        <v>2</v>
      </c>
      <c r="D159" s="2">
        <v>52</v>
      </c>
      <c r="E159">
        <v>-0.44999999999999996</v>
      </c>
      <c r="F159">
        <v>0.10000000000000009</v>
      </c>
      <c r="G159">
        <v>-0.25</v>
      </c>
      <c r="H159">
        <v>-0.19999999999999996</v>
      </c>
      <c r="I159">
        <v>-375.97500000000002</v>
      </c>
      <c r="J159">
        <v>124.02222222222213</v>
      </c>
      <c r="K159">
        <v>-131.18181818181824</v>
      </c>
      <c r="L159">
        <v>-124.00921658986181</v>
      </c>
      <c r="M159">
        <v>-0.66666666666666696</v>
      </c>
      <c r="N159">
        <v>-0.20000000000000018</v>
      </c>
      <c r="O159">
        <v>0.99999999999999956</v>
      </c>
      <c r="P159">
        <v>3.5714285714285587E-2</v>
      </c>
      <c r="Q159">
        <v>366.48571428571438</v>
      </c>
      <c r="R159">
        <v>-220.42857142857133</v>
      </c>
      <c r="S159">
        <v>57.23214285714289</v>
      </c>
      <c r="T159">
        <v>30.038095238095138</v>
      </c>
      <c r="U159">
        <v>1.1111111111111107</v>
      </c>
      <c r="V159">
        <v>1.8000000000000003</v>
      </c>
      <c r="W159">
        <v>3.6999999999999997</v>
      </c>
      <c r="X159">
        <v>2.2413793103448274</v>
      </c>
      <c r="Y159">
        <v>150.34722222222217</v>
      </c>
      <c r="Z159">
        <v>485.79999999999995</v>
      </c>
      <c r="AA159">
        <v>684.3</v>
      </c>
      <c r="AB159">
        <v>454.15517241379303</v>
      </c>
      <c r="AC159" s="64">
        <v>1.8888888888888857</v>
      </c>
      <c r="AD159" s="64">
        <v>-42</v>
      </c>
      <c r="AE159" s="64">
        <v>-9.466666666666697</v>
      </c>
      <c r="AF159" s="64">
        <v>-17.928160919540232</v>
      </c>
      <c r="AG159" s="64">
        <v>14.285714285714278</v>
      </c>
      <c r="AH159" s="64">
        <v>-9.714285714285694</v>
      </c>
      <c r="AI159" s="64">
        <v>-8.5892857142857224</v>
      </c>
      <c r="AJ159" s="64">
        <v>1.7142857142857224</v>
      </c>
      <c r="AK159" s="64">
        <v>84.449999999999989</v>
      </c>
      <c r="AL159" s="64">
        <v>68.411111111111126</v>
      </c>
      <c r="AM159" s="64">
        <v>13.545454545454561</v>
      </c>
      <c r="AN159" s="64">
        <v>53.03456221198158</v>
      </c>
    </row>
    <row r="160" spans="1:40" x14ac:dyDescent="0.3">
      <c r="A160" s="2" t="s">
        <v>177</v>
      </c>
      <c r="B160" s="2">
        <v>50</v>
      </c>
      <c r="C160" s="2">
        <v>2</v>
      </c>
      <c r="D160" s="2">
        <v>54</v>
      </c>
      <c r="E160">
        <v>-0.35000000000000009</v>
      </c>
      <c r="F160">
        <v>-0.34999999999999987</v>
      </c>
      <c r="G160">
        <v>-1.2000000000000002</v>
      </c>
      <c r="H160">
        <v>-0.63333333333333353</v>
      </c>
      <c r="I160">
        <v>-222.92857142857133</v>
      </c>
      <c r="J160">
        <v>-315.65277777777783</v>
      </c>
      <c r="K160">
        <v>-284.3295454545455</v>
      </c>
      <c r="L160">
        <v>-253.60185185185196</v>
      </c>
      <c r="M160">
        <v>0.5</v>
      </c>
      <c r="N160">
        <v>0.33333333333333337</v>
      </c>
      <c r="O160">
        <v>0.7777777777777779</v>
      </c>
      <c r="P160">
        <v>0.53846153846153832</v>
      </c>
      <c r="Q160">
        <v>-307.75</v>
      </c>
      <c r="R160">
        <v>323.5</v>
      </c>
      <c r="S160">
        <v>1183</v>
      </c>
      <c r="T160">
        <v>176.66666666666674</v>
      </c>
      <c r="U160">
        <v>-0.11111111111111105</v>
      </c>
      <c r="V160">
        <v>-9.9999999999999867E-2</v>
      </c>
      <c r="W160">
        <v>-1.3333333333333335</v>
      </c>
      <c r="X160">
        <v>-0.5</v>
      </c>
      <c r="Y160">
        <v>367.5</v>
      </c>
      <c r="Z160">
        <v>-10.5</v>
      </c>
      <c r="AA160">
        <v>-777.91666666666663</v>
      </c>
      <c r="AB160">
        <v>-215.12222222222226</v>
      </c>
      <c r="AC160" s="64">
        <v>178</v>
      </c>
      <c r="AD160" s="64">
        <v>17.5</v>
      </c>
      <c r="AE160" s="64">
        <v>32.333333333333314</v>
      </c>
      <c r="AF160" s="64">
        <v>54.777777777777771</v>
      </c>
      <c r="AG160" s="64">
        <v>-6.5500000000000114</v>
      </c>
      <c r="AH160" s="64">
        <v>-198</v>
      </c>
      <c r="AI160" s="64">
        <v>220</v>
      </c>
      <c r="AJ160" s="64">
        <v>10.746031746031747</v>
      </c>
      <c r="AK160" s="64">
        <v>-17.660714285714278</v>
      </c>
      <c r="AL160" s="64">
        <v>43.305555555555543</v>
      </c>
      <c r="AM160" s="64">
        <v>-3.318181818181813</v>
      </c>
      <c r="AN160" s="64">
        <v>11.837962962962933</v>
      </c>
    </row>
    <row r="161" spans="1:40" x14ac:dyDescent="0.3">
      <c r="A161" s="2" t="s">
        <v>178</v>
      </c>
      <c r="B161" s="2">
        <v>50</v>
      </c>
      <c r="C161" s="2">
        <v>2</v>
      </c>
      <c r="D161" s="2">
        <v>57</v>
      </c>
      <c r="E161">
        <v>0.26470588235294112</v>
      </c>
      <c r="F161">
        <v>0.44736842105263142</v>
      </c>
      <c r="G161">
        <v>0.31578947368421062</v>
      </c>
      <c r="H161">
        <v>0.34545454545454546</v>
      </c>
      <c r="I161">
        <v>-104.96249999999998</v>
      </c>
      <c r="J161">
        <v>164.69833333333338</v>
      </c>
      <c r="K161">
        <v>270.32272727272721</v>
      </c>
      <c r="L161">
        <v>126.06650124069472</v>
      </c>
      <c r="M161">
        <v>-0.24999999999999978</v>
      </c>
      <c r="N161">
        <v>-0.25</v>
      </c>
      <c r="O161">
        <v>-1.1000000000000001</v>
      </c>
      <c r="P161">
        <v>-0.53333333333333344</v>
      </c>
      <c r="Q161">
        <v>-209.81818181818176</v>
      </c>
      <c r="R161">
        <v>-2.5</v>
      </c>
      <c r="S161">
        <v>-515.78787878787887</v>
      </c>
      <c r="T161">
        <v>-245.38839285714289</v>
      </c>
      <c r="U161">
        <v>-0.7777777777777779</v>
      </c>
      <c r="V161">
        <v>0.1875</v>
      </c>
      <c r="W161">
        <v>-0.74999999999999978</v>
      </c>
      <c r="X161">
        <v>-0.4814814814814814</v>
      </c>
      <c r="Y161">
        <v>-108.07142857142856</v>
      </c>
      <c r="Z161">
        <v>-120.51136363636363</v>
      </c>
      <c r="AA161">
        <v>-199.81666666666661</v>
      </c>
      <c r="AB161">
        <v>-187.9909090909091</v>
      </c>
      <c r="AC161" s="64">
        <v>-35.542857142857116</v>
      </c>
      <c r="AD161" s="64">
        <v>-6.806818181818187</v>
      </c>
      <c r="AE161" s="64">
        <v>-23.566666666666663</v>
      </c>
      <c r="AF161" s="64">
        <v>-26.193939393939388</v>
      </c>
      <c r="AG161" s="64">
        <v>-12.454545454545496</v>
      </c>
      <c r="AH161" s="64">
        <v>26.324999999999989</v>
      </c>
      <c r="AI161" s="64">
        <v>36.919191919191917</v>
      </c>
      <c r="AJ161" s="64">
        <v>14.745535714285722</v>
      </c>
      <c r="AK161" s="64">
        <v>19.162500000000023</v>
      </c>
      <c r="AL161" s="64">
        <v>-16.738333333333316</v>
      </c>
      <c r="AM161" s="64">
        <v>31.590909090909065</v>
      </c>
      <c r="AN161" s="64">
        <v>8.8275434243176392</v>
      </c>
    </row>
    <row r="162" spans="1:40" x14ac:dyDescent="0.3">
      <c r="A162" s="2" t="s">
        <v>179</v>
      </c>
      <c r="B162" s="2">
        <v>50</v>
      </c>
      <c r="C162" s="2">
        <v>2</v>
      </c>
      <c r="D162" s="2">
        <v>58</v>
      </c>
      <c r="E162">
        <v>0.21052631578947389</v>
      </c>
      <c r="F162">
        <v>-0.85000000000000009</v>
      </c>
      <c r="G162">
        <v>-0.54999999999999982</v>
      </c>
      <c r="H162">
        <v>-0.4067796610169494</v>
      </c>
      <c r="I162">
        <v>202.60000000000002</v>
      </c>
      <c r="J162">
        <v>43.283422459893018</v>
      </c>
      <c r="K162">
        <v>-15.884615384615358</v>
      </c>
      <c r="L162">
        <v>82.64262820512829</v>
      </c>
      <c r="M162">
        <v>-1.3333333333333333</v>
      </c>
      <c r="N162">
        <v>1.3333333333333333</v>
      </c>
      <c r="O162">
        <v>0</v>
      </c>
      <c r="P162">
        <v>0</v>
      </c>
      <c r="Q162">
        <v>-425</v>
      </c>
      <c r="R162">
        <v>108.57142857142856</v>
      </c>
      <c r="S162">
        <v>117.74444444444441</v>
      </c>
      <c r="T162">
        <v>-34.18181818181813</v>
      </c>
      <c r="U162">
        <v>0.11111111111111094</v>
      </c>
      <c r="V162">
        <v>1.5555555555555556</v>
      </c>
      <c r="W162">
        <v>-0.11111111111111116</v>
      </c>
      <c r="X162">
        <v>0.51851851851851882</v>
      </c>
      <c r="Y162">
        <v>-94.14285714285711</v>
      </c>
      <c r="Z162">
        <v>210.02857142857147</v>
      </c>
      <c r="AA162">
        <v>-85.666666666666629</v>
      </c>
      <c r="AB162">
        <v>10.4375</v>
      </c>
      <c r="AC162" s="64">
        <v>39.8857142857143</v>
      </c>
      <c r="AD162" s="64">
        <v>-21.142857142857167</v>
      </c>
      <c r="AE162" s="64">
        <v>-40.499999999999972</v>
      </c>
      <c r="AF162" s="64">
        <v>-5.5625</v>
      </c>
      <c r="AG162" s="64">
        <v>-13.904761904761926</v>
      </c>
      <c r="AH162" s="64">
        <v>-81.657142857142844</v>
      </c>
      <c r="AI162" s="64">
        <v>23.855555555555554</v>
      </c>
      <c r="AJ162" s="64">
        <v>-11.81818181818187</v>
      </c>
      <c r="AK162" s="64">
        <v>46.066666666666663</v>
      </c>
      <c r="AL162" s="64">
        <v>60.22459893048125</v>
      </c>
      <c r="AM162" s="64">
        <v>30.096153846153868</v>
      </c>
      <c r="AN162" s="64">
        <v>43.447115384615358</v>
      </c>
    </row>
    <row r="163" spans="1:40" x14ac:dyDescent="0.3">
      <c r="A163" s="2" t="s">
        <v>180</v>
      </c>
      <c r="B163" s="2">
        <v>50</v>
      </c>
      <c r="C163" s="2">
        <v>2</v>
      </c>
      <c r="D163" s="2">
        <v>52</v>
      </c>
      <c r="E163">
        <v>-0.90000000000000036</v>
      </c>
      <c r="F163">
        <v>1.4499999999999997</v>
      </c>
      <c r="G163">
        <v>1.4</v>
      </c>
      <c r="H163">
        <v>0.65000000000000036</v>
      </c>
      <c r="I163">
        <v>-109.26785714285711</v>
      </c>
      <c r="J163">
        <v>178.24789915966403</v>
      </c>
      <c r="K163">
        <v>406.01666666666665</v>
      </c>
      <c r="L163">
        <v>167.50000000000011</v>
      </c>
      <c r="M163">
        <v>-2.333333333333333</v>
      </c>
      <c r="N163">
        <v>-0.33333333333333304</v>
      </c>
      <c r="O163">
        <v>-3.3000000000000003</v>
      </c>
      <c r="P163">
        <v>-2.035714285714286</v>
      </c>
      <c r="Q163">
        <v>-604.11904761904759</v>
      </c>
      <c r="R163">
        <v>16.433333333333167</v>
      </c>
      <c r="S163">
        <v>-771.79166666666663</v>
      </c>
      <c r="T163">
        <v>-476.62745098039204</v>
      </c>
      <c r="U163">
        <v>3.0555555555555558</v>
      </c>
      <c r="V163">
        <v>1.9999999999999996</v>
      </c>
      <c r="W163">
        <v>-0.11111111111111116</v>
      </c>
      <c r="X163">
        <v>1.6481481481481484</v>
      </c>
      <c r="Y163">
        <v>234.98749999999995</v>
      </c>
      <c r="Z163">
        <v>198.06951871657759</v>
      </c>
      <c r="AA163">
        <v>-33.43956043956041</v>
      </c>
      <c r="AB163">
        <v>136.18710888610781</v>
      </c>
      <c r="AC163" s="64">
        <v>-8.9375</v>
      </c>
      <c r="AD163" s="64">
        <v>-25.529411764705884</v>
      </c>
      <c r="AE163" s="64">
        <v>-2.5439560439560864</v>
      </c>
      <c r="AF163" s="64">
        <v>-12.207759699624546</v>
      </c>
      <c r="AG163" s="64">
        <v>83.047619047619037</v>
      </c>
      <c r="AH163" s="64">
        <v>8.8666666666666742</v>
      </c>
      <c r="AI163" s="64">
        <v>37.166666666666686</v>
      </c>
      <c r="AJ163" s="64">
        <v>45.963585434173666</v>
      </c>
      <c r="AK163" s="64">
        <v>-38.241071428571416</v>
      </c>
      <c r="AL163" s="64">
        <v>-78.231092436974819</v>
      </c>
      <c r="AM163" s="64">
        <v>7.2750000000000057</v>
      </c>
      <c r="AN163" s="64">
        <v>-34.934782608695684</v>
      </c>
    </row>
    <row r="164" spans="1:40" x14ac:dyDescent="0.3">
      <c r="A164" s="2" t="s">
        <v>181</v>
      </c>
      <c r="B164" s="2">
        <v>50</v>
      </c>
      <c r="C164" s="2">
        <v>2</v>
      </c>
      <c r="D164" s="2">
        <v>53</v>
      </c>
      <c r="E164">
        <v>-5.2631578947368474E-2</v>
      </c>
      <c r="F164">
        <v>6.25E-2</v>
      </c>
      <c r="G164">
        <v>-0.23529411764705882</v>
      </c>
      <c r="H164">
        <v>-7.6923076923076872E-2</v>
      </c>
      <c r="I164">
        <v>65.128571428571405</v>
      </c>
      <c r="J164">
        <v>-120.79220779220782</v>
      </c>
      <c r="K164">
        <v>-2.625</v>
      </c>
      <c r="L164">
        <v>-3.1418181818181949</v>
      </c>
      <c r="M164">
        <v>0.11111111111111094</v>
      </c>
      <c r="N164">
        <v>-0.11111111111111116</v>
      </c>
      <c r="O164">
        <v>0.55555555555555558</v>
      </c>
      <c r="P164">
        <v>0.18518518518518512</v>
      </c>
      <c r="Q164">
        <v>-17.690476190476204</v>
      </c>
      <c r="R164">
        <v>-28.399999999999977</v>
      </c>
      <c r="S164">
        <v>121</v>
      </c>
      <c r="T164">
        <v>29.7222222222222</v>
      </c>
      <c r="U164">
        <v>0.2857142857142857</v>
      </c>
      <c r="V164">
        <v>0.33333333333333326</v>
      </c>
      <c r="W164">
        <v>-0.44444444444444453</v>
      </c>
      <c r="X164">
        <v>4.0000000000000036E-2</v>
      </c>
      <c r="Y164">
        <v>-9.6666666666666856</v>
      </c>
      <c r="Z164">
        <v>-160.92857142857142</v>
      </c>
      <c r="AA164">
        <v>-76.833333333333343</v>
      </c>
      <c r="AB164">
        <v>-81.549999999999983</v>
      </c>
      <c r="AC164" s="64">
        <v>22</v>
      </c>
      <c r="AD164" s="64">
        <v>-15.357142857142861</v>
      </c>
      <c r="AE164" s="64">
        <v>-4.7999999999999972</v>
      </c>
      <c r="AF164" s="64">
        <v>-0.76666666666666572</v>
      </c>
      <c r="AG164" s="64">
        <v>21.857142857142861</v>
      </c>
      <c r="AH164" s="64">
        <v>14.799999999999983</v>
      </c>
      <c r="AI164" s="64">
        <v>-28.214285714285708</v>
      </c>
      <c r="AJ164" s="64">
        <v>2.6666666666666714</v>
      </c>
      <c r="AK164" s="64">
        <v>25.085714285714275</v>
      </c>
      <c r="AL164" s="64">
        <v>-5.6493506493506516</v>
      </c>
      <c r="AM164" s="64">
        <v>-15.875</v>
      </c>
      <c r="AN164" s="64">
        <v>1.6309090909090997</v>
      </c>
    </row>
    <row r="165" spans="1:40" x14ac:dyDescent="0.3">
      <c r="A165" s="2" t="s">
        <v>182</v>
      </c>
      <c r="B165" s="2">
        <v>50</v>
      </c>
      <c r="C165" s="2">
        <v>2</v>
      </c>
      <c r="D165" s="2">
        <v>52</v>
      </c>
      <c r="E165">
        <v>-5.8823529411764719E-2</v>
      </c>
      <c r="F165">
        <v>0.4375</v>
      </c>
      <c r="G165">
        <v>-0.26315789473684204</v>
      </c>
      <c r="H165">
        <v>1.9230769230769384E-2</v>
      </c>
      <c r="I165">
        <v>201.53968253968253</v>
      </c>
      <c r="J165">
        <v>166.95238095238096</v>
      </c>
      <c r="K165">
        <v>-467.57142857142856</v>
      </c>
      <c r="L165">
        <v>-16.571428571428555</v>
      </c>
      <c r="M165">
        <v>-2.7777777777777777</v>
      </c>
      <c r="N165">
        <v>0</v>
      </c>
      <c r="O165">
        <v>-3.9</v>
      </c>
      <c r="P165">
        <v>-2.2068965517241383</v>
      </c>
      <c r="Q165">
        <v>-644.1</v>
      </c>
      <c r="R165">
        <v>555.34285714285716</v>
      </c>
      <c r="S165">
        <v>-755.09999999999991</v>
      </c>
      <c r="T165">
        <v>-263.48285714285703</v>
      </c>
      <c r="U165">
        <v>2.2222222222222223</v>
      </c>
      <c r="V165">
        <v>2.4444444444444442</v>
      </c>
      <c r="W165">
        <v>3.6666666666666661</v>
      </c>
      <c r="X165">
        <v>2.7777777777777781</v>
      </c>
      <c r="Y165">
        <v>474.58333333333348</v>
      </c>
      <c r="Z165">
        <v>279.17499999999995</v>
      </c>
      <c r="AA165">
        <v>824.75</v>
      </c>
      <c r="AB165">
        <v>507.14685314685312</v>
      </c>
      <c r="AC165" s="64">
        <v>56.833333333333343</v>
      </c>
      <c r="AD165" s="64">
        <v>-44.625</v>
      </c>
      <c r="AE165" s="64">
        <v>34.875</v>
      </c>
      <c r="AF165" s="64">
        <v>14.132867132867148</v>
      </c>
      <c r="AG165" s="64">
        <v>-11.725000000000023</v>
      </c>
      <c r="AH165" s="64">
        <v>-44.314285714285745</v>
      </c>
      <c r="AI165" s="64">
        <v>-107.30000000000001</v>
      </c>
      <c r="AJ165" s="64">
        <v>-50.271428571428544</v>
      </c>
      <c r="AK165" s="64">
        <v>58.539682539682531</v>
      </c>
      <c r="AL165" s="64">
        <v>27.952380952380935</v>
      </c>
      <c r="AM165" s="64">
        <v>-93.714285714285722</v>
      </c>
      <c r="AN165" s="64">
        <v>6.904761904761898</v>
      </c>
    </row>
    <row r="166" spans="1:40" x14ac:dyDescent="0.3">
      <c r="A166" s="2" t="s">
        <v>183</v>
      </c>
      <c r="B166" s="2">
        <v>50</v>
      </c>
      <c r="C166" s="2">
        <v>2</v>
      </c>
      <c r="D166" s="2">
        <v>50</v>
      </c>
      <c r="E166">
        <v>-0.73684210526315796</v>
      </c>
      <c r="F166">
        <v>-0.30000000000000004</v>
      </c>
      <c r="G166">
        <v>0.21052631578947378</v>
      </c>
      <c r="H166">
        <v>-0.27586206896551713</v>
      </c>
      <c r="I166">
        <v>-559.11904761904771</v>
      </c>
      <c r="J166">
        <v>-424.93506493506493</v>
      </c>
      <c r="K166">
        <v>-26.053571428571445</v>
      </c>
      <c r="L166">
        <v>-342.74857142857144</v>
      </c>
      <c r="M166">
        <v>0.33333333333333348</v>
      </c>
      <c r="N166">
        <v>-3</v>
      </c>
      <c r="O166">
        <v>1.3333333333333335</v>
      </c>
      <c r="P166">
        <v>-0.4444444444444442</v>
      </c>
      <c r="Q166">
        <v>114.57142857142867</v>
      </c>
      <c r="R166">
        <v>-882.58333333333326</v>
      </c>
      <c r="S166">
        <v>550.16071428571422</v>
      </c>
      <c r="T166">
        <v>-48.945652173913004</v>
      </c>
      <c r="U166">
        <v>-0.44444444444444442</v>
      </c>
      <c r="V166">
        <v>0.9</v>
      </c>
      <c r="W166">
        <v>-1.5000000000000002</v>
      </c>
      <c r="X166">
        <v>-0.34482758620689657</v>
      </c>
      <c r="Y166">
        <v>-639.13333333333321</v>
      </c>
      <c r="Z166">
        <v>136.16666666666669</v>
      </c>
      <c r="AA166">
        <v>-122.20634920634927</v>
      </c>
      <c r="AB166">
        <v>-185.17777777777781</v>
      </c>
      <c r="AC166" s="64">
        <v>-90</v>
      </c>
      <c r="AD166" s="64">
        <v>65.333333333333314</v>
      </c>
      <c r="AE166" s="64">
        <v>20.174603174603163</v>
      </c>
      <c r="AF166" s="64">
        <v>5.0888888888889028</v>
      </c>
      <c r="AG166" s="64">
        <v>-53.571428571428584</v>
      </c>
      <c r="AH166" s="64">
        <v>-110.79166666666667</v>
      </c>
      <c r="AI166" s="64">
        <v>-36.714285714285722</v>
      </c>
      <c r="AJ166" s="64">
        <v>-64.72173913043477</v>
      </c>
      <c r="AK166" s="64">
        <v>-103.61904761904762</v>
      </c>
      <c r="AL166" s="64">
        <v>-49.493506493506487</v>
      </c>
      <c r="AM166" s="64">
        <v>40.482142857142861</v>
      </c>
      <c r="AN166" s="64">
        <v>-40.52190476190475</v>
      </c>
    </row>
    <row r="167" spans="1:40" x14ac:dyDescent="0.3">
      <c r="A167" s="2" t="s">
        <v>184</v>
      </c>
      <c r="B167" s="2">
        <v>50</v>
      </c>
      <c r="C167" s="2">
        <v>2</v>
      </c>
      <c r="D167" s="2">
        <v>54</v>
      </c>
      <c r="E167">
        <v>0.68421052631578938</v>
      </c>
      <c r="F167">
        <v>-9.9999999999999645E-2</v>
      </c>
      <c r="G167">
        <v>-0.30000000000000027</v>
      </c>
      <c r="H167">
        <v>8.4745762711864181E-2</v>
      </c>
      <c r="I167">
        <v>242</v>
      </c>
      <c r="J167">
        <v>-66.883333333333212</v>
      </c>
      <c r="K167">
        <v>-332.28333333333342</v>
      </c>
      <c r="L167">
        <v>-50.94474153297665</v>
      </c>
      <c r="M167">
        <v>-1</v>
      </c>
      <c r="N167">
        <v>-0.20000000000000018</v>
      </c>
      <c r="O167">
        <v>-2</v>
      </c>
      <c r="P167">
        <v>-1</v>
      </c>
      <c r="Q167">
        <v>-287.66666666666674</v>
      </c>
      <c r="R167">
        <v>-99.285714285714221</v>
      </c>
      <c r="S167">
        <v>-253</v>
      </c>
      <c r="T167">
        <v>-184.5411764705882</v>
      </c>
      <c r="U167">
        <v>0.5</v>
      </c>
      <c r="V167">
        <v>2.7777777777777781</v>
      </c>
      <c r="W167">
        <v>1.125</v>
      </c>
      <c r="X167">
        <v>1.4444444444444446</v>
      </c>
      <c r="Y167">
        <v>185.16666666666674</v>
      </c>
      <c r="Z167">
        <v>-129.72222222222217</v>
      </c>
      <c r="AA167">
        <v>163</v>
      </c>
      <c r="AB167">
        <v>122.92444444444436</v>
      </c>
      <c r="AC167" s="64">
        <v>-8.9027777777777715</v>
      </c>
      <c r="AD167" s="64">
        <v>-37.333333333333314</v>
      </c>
      <c r="AE167" s="64">
        <v>-12.40476190476187</v>
      </c>
      <c r="AF167" s="64">
        <v>-16.128888888888923</v>
      </c>
      <c r="AG167" s="64">
        <v>-61.333333333333314</v>
      </c>
      <c r="AH167" s="64">
        <v>-17.142857142857167</v>
      </c>
      <c r="AI167" s="64">
        <v>-33.321428571428555</v>
      </c>
      <c r="AJ167" s="64">
        <v>-34.441176470588232</v>
      </c>
      <c r="AK167" s="64">
        <v>-10.931818181818187</v>
      </c>
      <c r="AL167" s="64">
        <v>35.483333333333292</v>
      </c>
      <c r="AM167" s="64">
        <v>-40.149999999999977</v>
      </c>
      <c r="AN167" s="64">
        <v>-5.0178253119429996</v>
      </c>
    </row>
    <row r="168" spans="1:40" x14ac:dyDescent="0.3">
      <c r="A168" s="2" t="s">
        <v>185</v>
      </c>
      <c r="B168" s="2">
        <v>50</v>
      </c>
      <c r="C168" s="2">
        <v>2</v>
      </c>
      <c r="D168" s="2">
        <v>59</v>
      </c>
      <c r="E168">
        <v>0.75000000000000044</v>
      </c>
      <c r="F168">
        <v>4.9999999999999822E-2</v>
      </c>
      <c r="G168">
        <v>4.9999999999999822E-2</v>
      </c>
      <c r="H168">
        <v>0.28333333333333321</v>
      </c>
      <c r="I168">
        <v>76.205882352941217</v>
      </c>
      <c r="J168">
        <v>-140.31842105263172</v>
      </c>
      <c r="K168">
        <v>32.605555555555611</v>
      </c>
      <c r="L168">
        <v>-14</v>
      </c>
      <c r="M168">
        <v>-5.5</v>
      </c>
      <c r="N168">
        <v>-2.875</v>
      </c>
      <c r="O168">
        <v>-2.4000000000000004</v>
      </c>
      <c r="P168">
        <v>-3.6428571428571428</v>
      </c>
      <c r="Q168">
        <v>-1051.0999999999999</v>
      </c>
      <c r="R168">
        <v>-640.64285714285711</v>
      </c>
      <c r="S168">
        <v>-380.70000000000005</v>
      </c>
      <c r="T168">
        <v>-689.82142857142867</v>
      </c>
      <c r="U168">
        <v>-2.4444444444444438</v>
      </c>
      <c r="V168">
        <v>-1.9</v>
      </c>
      <c r="W168">
        <v>-1</v>
      </c>
      <c r="X168">
        <v>-1.7586206896551722</v>
      </c>
      <c r="Y168">
        <v>-947.5</v>
      </c>
      <c r="Z168">
        <v>-1506.4</v>
      </c>
      <c r="AA168">
        <v>-789.68571428571443</v>
      </c>
      <c r="AB168">
        <v>-1065.0267857142858</v>
      </c>
      <c r="AC168" s="64">
        <v>2.4499999999999886</v>
      </c>
      <c r="AD168" s="64">
        <v>-157.25</v>
      </c>
      <c r="AE168" s="64">
        <v>-50.971428571428589</v>
      </c>
      <c r="AF168" s="64">
        <v>-66.428571428571445</v>
      </c>
      <c r="AG168" s="64">
        <v>38.466666666666697</v>
      </c>
      <c r="AH168" s="64">
        <v>-46.553571428571416</v>
      </c>
      <c r="AI168" s="64">
        <v>-21.171428571428606</v>
      </c>
      <c r="AJ168" s="64">
        <v>-9.7785714285714675</v>
      </c>
      <c r="AK168" s="64">
        <v>-23.980392156862735</v>
      </c>
      <c r="AL168" s="64">
        <v>-35.339473684210532</v>
      </c>
      <c r="AM168" s="64">
        <v>-90.738888888888908</v>
      </c>
      <c r="AN168" s="64">
        <v>-51.357142857142861</v>
      </c>
    </row>
    <row r="169" spans="1:40" x14ac:dyDescent="0.3">
      <c r="A169" s="2" t="s">
        <v>186</v>
      </c>
      <c r="B169" s="2">
        <v>50</v>
      </c>
      <c r="C169" s="2">
        <v>2</v>
      </c>
      <c r="D169" s="2">
        <v>55</v>
      </c>
      <c r="E169">
        <v>0.54999999999999982</v>
      </c>
      <c r="F169">
        <v>-0.80000000000000027</v>
      </c>
      <c r="G169">
        <v>0.65000000000000036</v>
      </c>
      <c r="H169">
        <v>0.1333333333333333</v>
      </c>
      <c r="I169">
        <v>47.214285714285779</v>
      </c>
      <c r="J169">
        <v>248.70000000000005</v>
      </c>
      <c r="K169">
        <v>173.142857142857</v>
      </c>
      <c r="L169">
        <v>158.07644110275692</v>
      </c>
      <c r="M169">
        <v>-2.6666666666666665</v>
      </c>
      <c r="N169">
        <v>-1.1000000000000001</v>
      </c>
      <c r="O169">
        <v>-0.89999999999999991</v>
      </c>
      <c r="P169">
        <v>-1.5172413793103448</v>
      </c>
      <c r="Q169">
        <v>-367.80555555555566</v>
      </c>
      <c r="R169">
        <v>349.875</v>
      </c>
      <c r="S169">
        <v>397.5</v>
      </c>
      <c r="T169">
        <v>147.75692307692316</v>
      </c>
      <c r="U169">
        <v>2.7777777777777781</v>
      </c>
      <c r="V169">
        <v>0.70000000000000018</v>
      </c>
      <c r="W169">
        <v>2.7777777777777777</v>
      </c>
      <c r="X169">
        <v>2.0357142857142851</v>
      </c>
      <c r="Y169">
        <v>677.68888888888887</v>
      </c>
      <c r="Z169">
        <v>438.21428571428567</v>
      </c>
      <c r="AA169">
        <v>421.33333333333326</v>
      </c>
      <c r="AB169">
        <v>499.3125</v>
      </c>
      <c r="AC169" s="64">
        <v>57.444444444444457</v>
      </c>
      <c r="AD169" s="64">
        <v>91.607142857142861</v>
      </c>
      <c r="AE169" s="64">
        <v>103.63888888888891</v>
      </c>
      <c r="AF169" s="64">
        <v>80.841346153846132</v>
      </c>
      <c r="AG169" s="64">
        <v>-38.305555555555543</v>
      </c>
      <c r="AH169" s="64">
        <v>5.875</v>
      </c>
      <c r="AI169" s="64">
        <v>-59.425000000000011</v>
      </c>
      <c r="AJ169" s="64">
        <v>-32.089230769230767</v>
      </c>
      <c r="AK169" s="64">
        <v>39.619047619047592</v>
      </c>
      <c r="AL169" s="64">
        <v>66.225000000000023</v>
      </c>
      <c r="AM169" s="64">
        <v>-46.714285714285722</v>
      </c>
      <c r="AN169" s="64">
        <v>18.607769423558921</v>
      </c>
    </row>
    <row r="170" spans="1:40" x14ac:dyDescent="0.3">
      <c r="A170" s="2" t="s">
        <v>187</v>
      </c>
      <c r="B170" s="2">
        <v>50</v>
      </c>
      <c r="C170" s="2">
        <v>2</v>
      </c>
      <c r="D170" s="2">
        <v>54</v>
      </c>
      <c r="E170">
        <v>4.9999999999999822E-2</v>
      </c>
      <c r="F170">
        <v>0.57894736842105265</v>
      </c>
      <c r="G170">
        <v>-0.63157894736842102</v>
      </c>
      <c r="H170">
        <v>0</v>
      </c>
      <c r="I170">
        <v>-86.199999999999989</v>
      </c>
      <c r="J170">
        <v>169.23333333333335</v>
      </c>
      <c r="K170">
        <v>-97.300000000000068</v>
      </c>
      <c r="L170">
        <v>-13.564857881136959</v>
      </c>
      <c r="M170">
        <v>-0.33333333333333348</v>
      </c>
      <c r="N170">
        <v>-0.22222222222222188</v>
      </c>
      <c r="O170">
        <v>-0.4444444444444442</v>
      </c>
      <c r="P170">
        <v>-0.33333333333333304</v>
      </c>
      <c r="Q170">
        <v>391.84999999999991</v>
      </c>
      <c r="R170">
        <v>-177.19642857142856</v>
      </c>
      <c r="S170">
        <v>-199</v>
      </c>
      <c r="T170">
        <v>-28.50454545454545</v>
      </c>
      <c r="U170">
        <v>1.666666666666667</v>
      </c>
      <c r="V170">
        <v>-1.5</v>
      </c>
      <c r="W170">
        <v>1.7777777777777777</v>
      </c>
      <c r="X170">
        <v>0.57142857142857117</v>
      </c>
      <c r="Y170">
        <v>-99.666666666666515</v>
      </c>
      <c r="Z170">
        <v>-303.76190476190482</v>
      </c>
      <c r="AA170">
        <v>359.75</v>
      </c>
      <c r="AB170">
        <v>14.951945080091605</v>
      </c>
      <c r="AC170" s="64">
        <v>-52.944444444444457</v>
      </c>
      <c r="AD170" s="64">
        <v>96.952380952380963</v>
      </c>
      <c r="AE170" s="64">
        <v>10.166666666666686</v>
      </c>
      <c r="AF170" s="64">
        <v>17.62700228832955</v>
      </c>
      <c r="AG170" s="64">
        <v>-22.5</v>
      </c>
      <c r="AH170" s="64">
        <v>-9.1428571428571388</v>
      </c>
      <c r="AI170" s="64">
        <v>-65.571428571428584</v>
      </c>
      <c r="AJ170" s="64">
        <v>-34.48636363636362</v>
      </c>
      <c r="AK170" s="64">
        <v>-33.666666666666657</v>
      </c>
      <c r="AL170" s="64">
        <v>45.775000000000006</v>
      </c>
      <c r="AM170" s="64">
        <v>-19.533333333333331</v>
      </c>
      <c r="AN170" s="64">
        <v>-2.791214470284217</v>
      </c>
    </row>
    <row r="171" spans="1:40" x14ac:dyDescent="0.3">
      <c r="A171" s="2" t="s">
        <v>188</v>
      </c>
      <c r="B171" s="2">
        <v>50</v>
      </c>
      <c r="C171" s="2">
        <v>2</v>
      </c>
      <c r="D171" s="2">
        <v>52</v>
      </c>
      <c r="E171">
        <v>-0.84210526315789469</v>
      </c>
      <c r="F171">
        <v>0.5</v>
      </c>
      <c r="G171">
        <v>0.64999999999999991</v>
      </c>
      <c r="H171">
        <v>0.11864406779661008</v>
      </c>
      <c r="I171">
        <v>-412.18181818181813</v>
      </c>
      <c r="J171">
        <v>82.336363636363672</v>
      </c>
      <c r="K171">
        <v>-12.388663967611308</v>
      </c>
      <c r="L171">
        <v>-130.02857142857147</v>
      </c>
      <c r="M171">
        <v>0.77777777777777768</v>
      </c>
      <c r="N171">
        <v>0.39999999999999991</v>
      </c>
      <c r="O171">
        <v>1.5999999999999999</v>
      </c>
      <c r="P171">
        <v>0.93103448275862055</v>
      </c>
      <c r="Q171">
        <v>385.5</v>
      </c>
      <c r="R171">
        <v>23.666666666666742</v>
      </c>
      <c r="S171">
        <v>1015.8</v>
      </c>
      <c r="T171">
        <v>463.74411764705883</v>
      </c>
      <c r="U171">
        <v>3.0000000000000004</v>
      </c>
      <c r="V171">
        <v>2.4000000000000004</v>
      </c>
      <c r="W171">
        <v>3.2</v>
      </c>
      <c r="X171">
        <v>2.8620689655172415</v>
      </c>
      <c r="Y171">
        <v>605.3888888888888</v>
      </c>
      <c r="Z171">
        <v>691.11111111111109</v>
      </c>
      <c r="AA171">
        <v>977.62857142857149</v>
      </c>
      <c r="AB171">
        <v>764.08766233766221</v>
      </c>
      <c r="AC171" s="64">
        <v>-34.444444444444457</v>
      </c>
      <c r="AD171" s="64">
        <v>-67.444444444444429</v>
      </c>
      <c r="AE171" s="64">
        <v>124.08571428571429</v>
      </c>
      <c r="AF171" s="64">
        <v>5.9383116883117282</v>
      </c>
      <c r="AG171" s="64">
        <v>-41.25</v>
      </c>
      <c r="AH171" s="64">
        <v>-2</v>
      </c>
      <c r="AI171" s="64">
        <v>-73.466666666666669</v>
      </c>
      <c r="AJ171" s="64">
        <v>-35.341176470588238</v>
      </c>
      <c r="AK171" s="64">
        <v>-59.545454545454561</v>
      </c>
      <c r="AL171" s="64">
        <v>-16.445454545454538</v>
      </c>
      <c r="AM171" s="64">
        <v>-13.441295546558706</v>
      </c>
      <c r="AN171" s="64">
        <v>-31.142857142857139</v>
      </c>
    </row>
    <row r="172" spans="1:40" x14ac:dyDescent="0.3">
      <c r="A172" s="2" t="s">
        <v>189</v>
      </c>
      <c r="B172" s="2">
        <v>50</v>
      </c>
      <c r="C172" s="2">
        <v>2</v>
      </c>
      <c r="D172" s="2">
        <v>56</v>
      </c>
      <c r="E172">
        <v>-0.14999999999999991</v>
      </c>
      <c r="F172">
        <v>2.263157894736842</v>
      </c>
      <c r="G172">
        <v>0.88235294117647056</v>
      </c>
      <c r="H172">
        <v>0.98214285714285721</v>
      </c>
      <c r="I172">
        <v>-29.833333333333258</v>
      </c>
      <c r="J172">
        <v>559.75694444444434</v>
      </c>
      <c r="K172">
        <v>-106.06060606060601</v>
      </c>
      <c r="L172">
        <v>172.49673202614383</v>
      </c>
      <c r="M172">
        <v>0.625</v>
      </c>
      <c r="N172">
        <v>-2.5714285714285712</v>
      </c>
      <c r="O172">
        <v>-2.3333333333333335</v>
      </c>
      <c r="P172">
        <v>-1.285714285714286</v>
      </c>
      <c r="Q172">
        <v>18.571428571428555</v>
      </c>
      <c r="R172">
        <v>-438.62857142857149</v>
      </c>
      <c r="S172">
        <v>-364.83333333333337</v>
      </c>
      <c r="T172">
        <v>-224.80000000000007</v>
      </c>
      <c r="U172">
        <v>1.1111111111111112</v>
      </c>
      <c r="V172">
        <v>1.9</v>
      </c>
      <c r="W172">
        <v>1.8888888888888888</v>
      </c>
      <c r="X172">
        <v>1.6428571428571428</v>
      </c>
      <c r="Y172">
        <v>136.73015873015879</v>
      </c>
      <c r="Z172">
        <v>581.76666666666665</v>
      </c>
      <c r="AA172">
        <v>449.19444444444446</v>
      </c>
      <c r="AB172">
        <v>404.86904761904771</v>
      </c>
      <c r="AC172" s="64">
        <v>-58.682539682539669</v>
      </c>
      <c r="AD172" s="64">
        <v>94.800000000000011</v>
      </c>
      <c r="AE172" s="64">
        <v>-15.847222222222229</v>
      </c>
      <c r="AF172" s="64">
        <v>12.809523809523796</v>
      </c>
      <c r="AG172" s="64">
        <v>-40.428571428571416</v>
      </c>
      <c r="AH172" s="64">
        <v>-30.400000000000006</v>
      </c>
      <c r="AI172" s="64">
        <v>29.499999999999972</v>
      </c>
      <c r="AJ172" s="64">
        <v>-22.949999999999989</v>
      </c>
      <c r="AK172" s="64">
        <v>28.388888888888857</v>
      </c>
      <c r="AL172" s="64">
        <v>-23.833333333333343</v>
      </c>
      <c r="AM172" s="64">
        <v>56.5030303030303</v>
      </c>
      <c r="AN172" s="64">
        <v>17.503267973856197</v>
      </c>
    </row>
    <row r="173" spans="1:40" x14ac:dyDescent="0.3">
      <c r="A173" s="2" t="s">
        <v>190</v>
      </c>
      <c r="B173" s="2">
        <v>50</v>
      </c>
      <c r="C173" s="2">
        <v>2</v>
      </c>
      <c r="D173" s="2">
        <v>51</v>
      </c>
      <c r="E173">
        <v>-1.1999999999999997</v>
      </c>
      <c r="F173">
        <v>-0.14999999999999991</v>
      </c>
      <c r="G173">
        <v>-0.60000000000000009</v>
      </c>
      <c r="H173">
        <v>-0.64999999999999991</v>
      </c>
      <c r="I173">
        <v>-599.69523809523798</v>
      </c>
      <c r="J173">
        <v>-277.30952380952385</v>
      </c>
      <c r="K173">
        <v>110.82857142857142</v>
      </c>
      <c r="L173">
        <v>-266.1211538461539</v>
      </c>
      <c r="M173">
        <v>-2.3333333333333335</v>
      </c>
      <c r="N173">
        <v>-1.2000000000000002</v>
      </c>
      <c r="O173">
        <v>-1</v>
      </c>
      <c r="P173">
        <v>-1.4999999999999996</v>
      </c>
      <c r="Q173">
        <v>-110.17142857142858</v>
      </c>
      <c r="R173">
        <v>-227.54166666666663</v>
      </c>
      <c r="S173">
        <v>-718.60000000000014</v>
      </c>
      <c r="T173">
        <v>-328.54999999999995</v>
      </c>
      <c r="U173">
        <v>-0.25</v>
      </c>
      <c r="V173">
        <v>0.44444444444444448</v>
      </c>
      <c r="W173">
        <v>0</v>
      </c>
      <c r="X173">
        <v>7.407407407407407E-2</v>
      </c>
      <c r="Y173">
        <v>-508.5</v>
      </c>
      <c r="Z173">
        <v>638</v>
      </c>
      <c r="AA173">
        <v>221.16666666666663</v>
      </c>
      <c r="AB173">
        <v>100</v>
      </c>
      <c r="AC173" s="64">
        <v>-126.5</v>
      </c>
      <c r="AD173" s="64">
        <v>147</v>
      </c>
      <c r="AE173" s="64">
        <v>10.083333333333314</v>
      </c>
      <c r="AF173" s="64">
        <v>-5</v>
      </c>
      <c r="AG173" s="64">
        <v>18.828571428571422</v>
      </c>
      <c r="AH173" s="64">
        <v>-12.333333333333314</v>
      </c>
      <c r="AI173" s="64">
        <v>-146.6</v>
      </c>
      <c r="AJ173" s="64">
        <v>-39.324999999999989</v>
      </c>
      <c r="AK173" s="64">
        <v>-32.980952380952402</v>
      </c>
      <c r="AL173" s="64">
        <v>-22.321428571428584</v>
      </c>
      <c r="AM173" s="64">
        <v>-22.085714285714289</v>
      </c>
      <c r="AN173" s="64">
        <v>-28.653205128205116</v>
      </c>
    </row>
    <row r="174" spans="1:40" x14ac:dyDescent="0.3">
      <c r="A174" s="2" t="s">
        <v>191</v>
      </c>
      <c r="B174" s="2">
        <v>50</v>
      </c>
      <c r="C174" s="2">
        <v>2</v>
      </c>
      <c r="D174" s="2">
        <v>50</v>
      </c>
      <c r="E174">
        <v>-1.4736842105263155</v>
      </c>
      <c r="F174">
        <v>0.44999999999999973</v>
      </c>
      <c r="G174">
        <v>-0.35000000000000009</v>
      </c>
      <c r="H174">
        <v>-0.44067796610169507</v>
      </c>
      <c r="I174">
        <v>-435.06410256410265</v>
      </c>
      <c r="J174">
        <v>366.76923076923072</v>
      </c>
      <c r="K174">
        <v>-288.70238095238096</v>
      </c>
      <c r="L174">
        <v>-114.94310099573272</v>
      </c>
      <c r="M174">
        <v>1.2222222222222221</v>
      </c>
      <c r="N174">
        <v>-0.33333333333333348</v>
      </c>
      <c r="O174">
        <v>0.75</v>
      </c>
      <c r="P174">
        <v>0.53846153846153877</v>
      </c>
      <c r="Q174">
        <v>534.4666666666667</v>
      </c>
      <c r="R174">
        <v>-107.16666666666663</v>
      </c>
      <c r="S174">
        <v>345.70000000000005</v>
      </c>
      <c r="T174">
        <v>249.4375</v>
      </c>
      <c r="U174">
        <v>2.8888888888888884</v>
      </c>
      <c r="V174">
        <v>1.2857142857142856</v>
      </c>
      <c r="W174">
        <v>2.3333333333333335</v>
      </c>
      <c r="X174">
        <v>2.2400000000000002</v>
      </c>
      <c r="Y174">
        <v>613.07936507936506</v>
      </c>
      <c r="Z174">
        <v>426.90000000000009</v>
      </c>
      <c r="AA174">
        <v>520.92499999999995</v>
      </c>
      <c r="AB174">
        <v>511.51515151515144</v>
      </c>
      <c r="AC174" s="64">
        <v>6.5714285714285836</v>
      </c>
      <c r="AD174" s="64">
        <v>33.26666666666668</v>
      </c>
      <c r="AE174" s="64">
        <v>-7.5749999999999886</v>
      </c>
      <c r="AF174" s="64">
        <v>1.0656565656565817</v>
      </c>
      <c r="AG174" s="64">
        <v>65.966666666666669</v>
      </c>
      <c r="AH174" s="64">
        <v>-61.333333333333343</v>
      </c>
      <c r="AI174" s="64">
        <v>151.60000000000002</v>
      </c>
      <c r="AJ174" s="64">
        <v>46.069444444444457</v>
      </c>
      <c r="AK174" s="64">
        <v>-34.858974358974336</v>
      </c>
      <c r="AL174" s="64">
        <v>-39.11888111888112</v>
      </c>
      <c r="AM174" s="64">
        <v>14.023809523809518</v>
      </c>
      <c r="AN174" s="64">
        <v>-18.05263157894737</v>
      </c>
    </row>
    <row r="175" spans="1:40" x14ac:dyDescent="0.3">
      <c r="A175" s="2" t="s">
        <v>192</v>
      </c>
      <c r="B175" s="2">
        <v>50</v>
      </c>
      <c r="C175" s="2">
        <v>2</v>
      </c>
      <c r="D175" s="2">
        <v>50</v>
      </c>
      <c r="E175">
        <v>-9.9999999999999978E-2</v>
      </c>
      <c r="F175">
        <v>0.35</v>
      </c>
      <c r="G175">
        <v>-9.9999999999999978E-2</v>
      </c>
      <c r="H175">
        <v>4.9999999999999933E-2</v>
      </c>
      <c r="I175">
        <v>-30.333333333333314</v>
      </c>
      <c r="J175">
        <v>14.083333333333343</v>
      </c>
      <c r="K175">
        <v>26.275000000000006</v>
      </c>
      <c r="L175">
        <v>-4.0993103448275861</v>
      </c>
      <c r="M175">
        <v>1.125</v>
      </c>
      <c r="N175">
        <v>0.42857142857142838</v>
      </c>
      <c r="O175">
        <v>1.2000000000000002</v>
      </c>
      <c r="P175">
        <v>0.96000000000000019</v>
      </c>
      <c r="Q175">
        <v>682.25</v>
      </c>
      <c r="R175">
        <v>874.9</v>
      </c>
      <c r="S175">
        <v>631.20833333333326</v>
      </c>
      <c r="T175">
        <v>706.66666666666674</v>
      </c>
      <c r="U175">
        <v>0</v>
      </c>
      <c r="V175">
        <v>-0.30000000000000004</v>
      </c>
      <c r="W175">
        <v>-9.9999999999999978E-2</v>
      </c>
      <c r="X175">
        <v>-0.13793103448275865</v>
      </c>
      <c r="Y175">
        <v>17.333333333333329</v>
      </c>
      <c r="Z175">
        <v>-47</v>
      </c>
      <c r="AA175">
        <v>98.333333333333329</v>
      </c>
      <c r="AB175">
        <v>11.955555555555563</v>
      </c>
      <c r="AC175" s="64">
        <v>17.333333333333329</v>
      </c>
      <c r="AD175" s="64">
        <v>-17.333333333333329</v>
      </c>
      <c r="AE175" s="64">
        <v>4.3333333333333286</v>
      </c>
      <c r="AF175" s="64">
        <v>3.0444444444444372</v>
      </c>
      <c r="AG175" s="64">
        <v>-47.300000000000011</v>
      </c>
      <c r="AH175" s="64">
        <v>71.599999999999994</v>
      </c>
      <c r="AI175" s="64">
        <v>37.708333333333343</v>
      </c>
      <c r="AJ175" s="64">
        <v>19.638888888888886</v>
      </c>
      <c r="AK175" s="64">
        <v>-8.3333333333333286</v>
      </c>
      <c r="AL175" s="64">
        <v>9.4166666666666572</v>
      </c>
      <c r="AM175" s="64">
        <v>7.8499999999999943</v>
      </c>
      <c r="AN175" s="64">
        <v>2.5227586206896575</v>
      </c>
    </row>
    <row r="176" spans="1:40" x14ac:dyDescent="0.3">
      <c r="A176" s="2" t="s">
        <v>194</v>
      </c>
      <c r="B176" s="2">
        <v>50</v>
      </c>
      <c r="C176" s="2">
        <v>2</v>
      </c>
      <c r="D176" s="2">
        <v>58</v>
      </c>
      <c r="E176">
        <v>-0.11111111111111105</v>
      </c>
      <c r="F176">
        <v>-7.5000000000000067E-2</v>
      </c>
      <c r="G176">
        <v>-0.14999999999999991</v>
      </c>
      <c r="H176">
        <v>-0.11206896551724133</v>
      </c>
      <c r="I176">
        <v>-110.2967032967033</v>
      </c>
      <c r="J176">
        <v>-58.75</v>
      </c>
      <c r="K176">
        <v>-51.723214285714278</v>
      </c>
      <c r="L176">
        <v>-72.643160127253452</v>
      </c>
      <c r="M176">
        <v>-0.8</v>
      </c>
      <c r="N176">
        <v>-1.1000000000000001</v>
      </c>
      <c r="O176">
        <v>0.19999999999999996</v>
      </c>
      <c r="P176">
        <v>-0.56666666666666665</v>
      </c>
      <c r="Q176">
        <v>-153.16666666666666</v>
      </c>
      <c r="R176">
        <v>-193.33333333333331</v>
      </c>
      <c r="S176">
        <v>51.75</v>
      </c>
      <c r="T176">
        <v>-70.228571428571428</v>
      </c>
      <c r="U176">
        <v>0.66666666666666663</v>
      </c>
      <c r="V176">
        <v>-0.22222222222222221</v>
      </c>
      <c r="W176">
        <v>0.19999999999999996</v>
      </c>
      <c r="X176">
        <v>0.21428571428571436</v>
      </c>
      <c r="Y176">
        <v>61.400000000000006</v>
      </c>
      <c r="Z176">
        <v>-54</v>
      </c>
      <c r="AA176">
        <v>66.25</v>
      </c>
      <c r="AB176">
        <v>9.3153846153846018</v>
      </c>
      <c r="AC176" s="64">
        <v>3.4000000000000057</v>
      </c>
      <c r="AD176" s="64">
        <v>7.75</v>
      </c>
      <c r="AE176" s="64">
        <v>0.5</v>
      </c>
      <c r="AF176" s="64">
        <v>-8.5230769230769283</v>
      </c>
      <c r="AG176" s="64">
        <v>-70.833333333333343</v>
      </c>
      <c r="AH176" s="64">
        <v>-39.833333333333343</v>
      </c>
      <c r="AI176" s="64">
        <v>34.833333333333329</v>
      </c>
      <c r="AJ176" s="64">
        <v>-15.028571428571411</v>
      </c>
      <c r="AK176" s="64">
        <v>-33.670329670329679</v>
      </c>
      <c r="AL176" s="64">
        <v>-17.589285714285708</v>
      </c>
      <c r="AM176" s="64">
        <v>-7.7321428571428612</v>
      </c>
      <c r="AN176" s="64">
        <v>-19.259809119830322</v>
      </c>
    </row>
    <row r="177" spans="1:40" x14ac:dyDescent="0.3">
      <c r="A177" s="2" t="s">
        <v>195</v>
      </c>
      <c r="B177" s="2">
        <v>60</v>
      </c>
      <c r="C177" s="2">
        <v>1</v>
      </c>
      <c r="D177" s="2">
        <v>64</v>
      </c>
      <c r="E177">
        <v>0.90000000000000036</v>
      </c>
      <c r="F177">
        <v>0.47368421052631593</v>
      </c>
      <c r="G177">
        <v>0.26315789473684204</v>
      </c>
      <c r="H177">
        <v>0.5517241379310347</v>
      </c>
      <c r="I177">
        <v>140.34444444444443</v>
      </c>
      <c r="J177">
        <v>46.325490196078363</v>
      </c>
      <c r="K177">
        <v>-23.109803921568755</v>
      </c>
      <c r="L177">
        <v>55.308547008547066</v>
      </c>
      <c r="M177">
        <v>-1.4</v>
      </c>
      <c r="N177">
        <v>-3.4</v>
      </c>
      <c r="O177">
        <v>-3.7</v>
      </c>
      <c r="P177">
        <v>-2.8333333333333335</v>
      </c>
      <c r="Q177">
        <v>-571.77777777777771</v>
      </c>
      <c r="R177">
        <v>-1107.45</v>
      </c>
      <c r="S177">
        <v>-1058.1428571428571</v>
      </c>
      <c r="T177">
        <v>-912.88936781609198</v>
      </c>
      <c r="U177">
        <v>5</v>
      </c>
      <c r="V177">
        <v>4.666666666666667</v>
      </c>
      <c r="W177">
        <v>4.2</v>
      </c>
      <c r="X177">
        <v>4.6071428571428577</v>
      </c>
      <c r="Y177">
        <v>1261.9047619047619</v>
      </c>
      <c r="Z177">
        <v>1201.3015873015872</v>
      </c>
      <c r="AA177">
        <v>1065.1999999999998</v>
      </c>
      <c r="AB177">
        <v>1172.0952380952381</v>
      </c>
      <c r="AC177" s="64">
        <v>24.301587301587318</v>
      </c>
      <c r="AD177" s="64">
        <v>-11.968253968253919</v>
      </c>
      <c r="AE177" s="64">
        <v>15.400000000000006</v>
      </c>
      <c r="AF177" s="64">
        <v>9.9702380952380736</v>
      </c>
      <c r="AG177" s="64">
        <v>-74.333333333333314</v>
      </c>
      <c r="AH177" s="64">
        <v>-97.5</v>
      </c>
      <c r="AI177" s="64">
        <v>-70.857142857142861</v>
      </c>
      <c r="AJ177" s="64">
        <v>-81.306034482758605</v>
      </c>
      <c r="AK177" s="64">
        <v>50.466666666666669</v>
      </c>
      <c r="AL177" s="64">
        <v>-16.756862745098033</v>
      </c>
      <c r="AM177" s="64">
        <v>4.7137254901960546</v>
      </c>
      <c r="AN177" s="64">
        <v>12.332478632478626</v>
      </c>
    </row>
    <row r="178" spans="1:40" x14ac:dyDescent="0.3">
      <c r="A178" s="2" t="s">
        <v>196</v>
      </c>
      <c r="B178" s="2">
        <v>60</v>
      </c>
      <c r="C178" s="2">
        <v>1</v>
      </c>
      <c r="D178" s="2">
        <v>63</v>
      </c>
      <c r="E178">
        <v>0.64999999999999947</v>
      </c>
      <c r="F178">
        <v>-0.89999999999999991</v>
      </c>
      <c r="G178">
        <v>-0.95000000000000018</v>
      </c>
      <c r="H178">
        <v>-0.39999999999999991</v>
      </c>
      <c r="I178">
        <v>181.16666666666663</v>
      </c>
      <c r="J178">
        <v>-273.12865497076029</v>
      </c>
      <c r="K178">
        <v>-180.00000000000011</v>
      </c>
      <c r="L178">
        <v>-92.540598290598155</v>
      </c>
      <c r="M178">
        <v>1</v>
      </c>
      <c r="N178">
        <v>0.25</v>
      </c>
      <c r="O178">
        <v>-1.4444444444444442</v>
      </c>
      <c r="P178">
        <v>-0.12000000000000011</v>
      </c>
      <c r="Q178">
        <v>250.39999999999998</v>
      </c>
      <c r="R178">
        <v>92.476190476190482</v>
      </c>
      <c r="S178">
        <v>-266.14285714285711</v>
      </c>
      <c r="T178">
        <v>-3.5</v>
      </c>
      <c r="U178">
        <v>2.1111111111111112</v>
      </c>
      <c r="V178">
        <v>-0.79999999999999982</v>
      </c>
      <c r="W178">
        <v>1.7999999999999998</v>
      </c>
      <c r="X178">
        <v>1</v>
      </c>
      <c r="Y178">
        <v>257.42499999999995</v>
      </c>
      <c r="Z178">
        <v>-435.21428571428567</v>
      </c>
      <c r="AA178">
        <v>452.44444444444446</v>
      </c>
      <c r="AB178">
        <v>111.41666666666674</v>
      </c>
      <c r="AC178" s="64">
        <v>-21.875</v>
      </c>
      <c r="AD178" s="64">
        <v>-68.38095238095238</v>
      </c>
      <c r="AE178" s="64">
        <v>50.095238095238074</v>
      </c>
      <c r="AF178" s="64">
        <v>-7.8611111111111143</v>
      </c>
      <c r="AG178" s="64">
        <v>-2.1999999999999886</v>
      </c>
      <c r="AH178" s="64">
        <v>77.738095238095241</v>
      </c>
      <c r="AI178" s="64">
        <v>-71.214285714285722</v>
      </c>
      <c r="AJ178" s="64">
        <v>2.4444444444444287</v>
      </c>
      <c r="AK178" s="64">
        <v>23.264705882352928</v>
      </c>
      <c r="AL178" s="64">
        <v>0.78947368421052033</v>
      </c>
      <c r="AM178" s="64">
        <v>41.176470588235276</v>
      </c>
      <c r="AN178" s="64">
        <v>21.066951566951587</v>
      </c>
    </row>
    <row r="179" spans="1:40" x14ac:dyDescent="0.3">
      <c r="A179" s="2" t="s">
        <v>197</v>
      </c>
      <c r="B179" s="2">
        <v>60</v>
      </c>
      <c r="C179" s="2">
        <v>1</v>
      </c>
      <c r="D179" s="2">
        <v>66</v>
      </c>
      <c r="E179">
        <v>0.34999999999999964</v>
      </c>
      <c r="F179">
        <v>1.7999999999999998</v>
      </c>
      <c r="G179">
        <v>1.5789473684210522</v>
      </c>
      <c r="H179">
        <v>1.2372881355932202</v>
      </c>
      <c r="I179">
        <v>-82.844444444444434</v>
      </c>
      <c r="J179">
        <v>243.12605042016821</v>
      </c>
      <c r="K179">
        <v>276.91477272727275</v>
      </c>
      <c r="L179">
        <v>141.72254901960764</v>
      </c>
      <c r="M179">
        <v>-5.666666666666667</v>
      </c>
      <c r="N179">
        <v>-4.2222222222222214</v>
      </c>
      <c r="O179">
        <v>-3.7</v>
      </c>
      <c r="P179">
        <v>-4.5</v>
      </c>
      <c r="Q179">
        <v>-1439.7142857142858</v>
      </c>
      <c r="R179">
        <v>-1225.3333333333333</v>
      </c>
      <c r="S179">
        <v>-1055.3666666666668</v>
      </c>
      <c r="T179">
        <v>-1232.9685714285713</v>
      </c>
      <c r="U179">
        <v>2.625</v>
      </c>
      <c r="V179">
        <v>2.5</v>
      </c>
      <c r="W179">
        <v>2.4</v>
      </c>
      <c r="X179">
        <v>2.5</v>
      </c>
      <c r="Y179">
        <v>341.04166666666663</v>
      </c>
      <c r="Z179">
        <v>422.57142857142856</v>
      </c>
      <c r="AA179">
        <v>477.375</v>
      </c>
      <c r="AB179">
        <v>416.85714285714278</v>
      </c>
      <c r="AC179" s="64">
        <v>-13.5</v>
      </c>
      <c r="AD179" s="64">
        <v>40.785714285714278</v>
      </c>
      <c r="AE179" s="64">
        <v>1.625</v>
      </c>
      <c r="AF179" s="64">
        <v>10.440476190476204</v>
      </c>
      <c r="AG179" s="64">
        <v>28.428571428571445</v>
      </c>
      <c r="AH179" s="64">
        <v>33.444444444444457</v>
      </c>
      <c r="AI179" s="64">
        <v>-21.188888888888897</v>
      </c>
      <c r="AJ179" s="64">
        <v>10.611428571428576</v>
      </c>
      <c r="AK179" s="64">
        <v>-27.788888888888863</v>
      </c>
      <c r="AL179" s="64">
        <v>72.18907563025212</v>
      </c>
      <c r="AM179" s="64">
        <v>105.72727272727272</v>
      </c>
      <c r="AN179" s="64">
        <v>45.653921568627453</v>
      </c>
    </row>
    <row r="180" spans="1:40" x14ac:dyDescent="0.3">
      <c r="A180" s="2" t="s">
        <v>198</v>
      </c>
      <c r="B180" s="2">
        <v>60</v>
      </c>
      <c r="C180" s="2">
        <v>1</v>
      </c>
      <c r="D180" s="2">
        <v>65</v>
      </c>
      <c r="E180">
        <v>-0.10000000000000009</v>
      </c>
      <c r="F180">
        <v>0.30000000000000027</v>
      </c>
      <c r="G180">
        <v>-0.40000000000000036</v>
      </c>
      <c r="H180">
        <v>-6.666666666666643E-2</v>
      </c>
      <c r="I180">
        <v>50.15073529411768</v>
      </c>
      <c r="J180">
        <v>138.23529411764707</v>
      </c>
      <c r="K180">
        <v>-305.6627450980393</v>
      </c>
      <c r="L180">
        <v>-33.649387755101998</v>
      </c>
      <c r="M180">
        <v>-4.3</v>
      </c>
      <c r="N180">
        <v>-4.8888888888888893</v>
      </c>
      <c r="O180">
        <v>-4.1000000000000005</v>
      </c>
      <c r="P180">
        <v>-4.4137931034482758</v>
      </c>
      <c r="Q180">
        <v>-1110.0333333333333</v>
      </c>
      <c r="R180">
        <v>-1498.7301587301586</v>
      </c>
      <c r="S180">
        <v>-1288.8</v>
      </c>
      <c r="T180">
        <v>-1303.6603448275864</v>
      </c>
      <c r="U180">
        <v>4.5555555555555562</v>
      </c>
      <c r="V180">
        <v>1.4</v>
      </c>
      <c r="W180">
        <v>2.3999999999999995</v>
      </c>
      <c r="X180">
        <v>2.7241379310344822</v>
      </c>
      <c r="Y180">
        <v>1398.5555555555557</v>
      </c>
      <c r="Z180">
        <v>297.86666666666667</v>
      </c>
      <c r="AA180">
        <v>799.59722222222217</v>
      </c>
      <c r="AB180">
        <v>800.24404761904759</v>
      </c>
      <c r="AC180" s="64">
        <v>59.571428571428555</v>
      </c>
      <c r="AD180" s="64">
        <v>8.3666666666666742</v>
      </c>
      <c r="AE180" s="64">
        <v>-53.555555555555543</v>
      </c>
      <c r="AF180" s="64">
        <v>4.9880952380952408</v>
      </c>
      <c r="AG180" s="64">
        <v>-36.800000000000011</v>
      </c>
      <c r="AH180" s="64">
        <v>-41.349206349206327</v>
      </c>
      <c r="AI180" s="64">
        <v>-82.085714285714289</v>
      </c>
      <c r="AJ180" s="64">
        <v>-56.431034482758605</v>
      </c>
      <c r="AK180" s="64">
        <v>39.650735294117624</v>
      </c>
      <c r="AL180" s="64">
        <v>69.529411764705856</v>
      </c>
      <c r="AM180" s="64">
        <v>-29.090196078431347</v>
      </c>
      <c r="AN180" s="64">
        <v>27.881224489795898</v>
      </c>
    </row>
    <row r="181" spans="1:40" x14ac:dyDescent="0.3">
      <c r="A181" s="2" t="s">
        <v>199</v>
      </c>
      <c r="B181" s="2">
        <v>60</v>
      </c>
      <c r="C181" s="2">
        <v>1</v>
      </c>
      <c r="D181" s="2">
        <v>69</v>
      </c>
      <c r="E181">
        <v>-0.68421052631578938</v>
      </c>
      <c r="F181">
        <v>1.75</v>
      </c>
      <c r="G181">
        <v>-1.0999999999999996</v>
      </c>
      <c r="H181">
        <v>0</v>
      </c>
      <c r="I181">
        <v>50.939849624060344</v>
      </c>
      <c r="J181">
        <v>487.38655462184875</v>
      </c>
      <c r="K181">
        <v>-79.791666666666742</v>
      </c>
      <c r="L181">
        <v>161.71618414807767</v>
      </c>
      <c r="M181">
        <v>-3.666666666666667</v>
      </c>
      <c r="N181">
        <v>-4.875</v>
      </c>
      <c r="O181">
        <v>-3.8888888888888884</v>
      </c>
      <c r="P181">
        <v>-4.25</v>
      </c>
      <c r="Q181">
        <v>-1132.1666666666667</v>
      </c>
      <c r="R181">
        <v>-1348.925</v>
      </c>
      <c r="S181">
        <v>-1073.5238095238096</v>
      </c>
      <c r="T181">
        <v>-1190.3857142857141</v>
      </c>
      <c r="U181">
        <v>4.2222222222222223</v>
      </c>
      <c r="V181">
        <v>2.8888888888888888</v>
      </c>
      <c r="W181">
        <v>3.2</v>
      </c>
      <c r="X181">
        <v>3.4285714285714288</v>
      </c>
      <c r="Y181">
        <v>1143.1111111111111</v>
      </c>
      <c r="Z181">
        <v>995.17857142857144</v>
      </c>
      <c r="AA181">
        <v>896.32500000000005</v>
      </c>
      <c r="AB181">
        <v>995.50185185185194</v>
      </c>
      <c r="AC181" s="64">
        <v>-35.933333333333337</v>
      </c>
      <c r="AD181" s="64">
        <v>13.946428571428555</v>
      </c>
      <c r="AE181" s="64">
        <v>14.550000000000011</v>
      </c>
      <c r="AF181" s="64">
        <v>1.8444444444444343</v>
      </c>
      <c r="AG181" s="64">
        <v>-67.833333333333314</v>
      </c>
      <c r="AH181" s="64">
        <v>16.574999999999989</v>
      </c>
      <c r="AI181" s="64">
        <v>-7.3492063492063551</v>
      </c>
      <c r="AJ181" s="64">
        <v>-10.850000000000023</v>
      </c>
      <c r="AK181" s="64">
        <v>9.4774436090225436</v>
      </c>
      <c r="AL181" s="64">
        <v>70.609243697478973</v>
      </c>
      <c r="AM181" s="64">
        <v>-0.41666666666668561</v>
      </c>
      <c r="AN181" s="64">
        <v>25.891314665401012</v>
      </c>
    </row>
    <row r="182" spans="1:40" x14ac:dyDescent="0.3">
      <c r="A182" s="2" t="s">
        <v>200</v>
      </c>
      <c r="B182" s="2">
        <v>60</v>
      </c>
      <c r="C182" s="2">
        <v>1</v>
      </c>
      <c r="D182" s="2">
        <v>62</v>
      </c>
      <c r="E182">
        <v>-0.70000000000000018</v>
      </c>
      <c r="F182">
        <v>1.2</v>
      </c>
      <c r="G182">
        <v>-1.263157894736842</v>
      </c>
      <c r="H182">
        <v>-0.23728813559322037</v>
      </c>
      <c r="I182">
        <v>-257.9666666666667</v>
      </c>
      <c r="J182">
        <v>374.75</v>
      </c>
      <c r="K182">
        <v>-502.11363636363626</v>
      </c>
      <c r="L182">
        <v>-117.54187192118229</v>
      </c>
      <c r="M182">
        <v>-2.4</v>
      </c>
      <c r="N182">
        <v>-0.60000000000000009</v>
      </c>
      <c r="O182">
        <v>-2.2000000000000002</v>
      </c>
      <c r="P182">
        <v>-1.7333333333333334</v>
      </c>
      <c r="Q182">
        <v>-226.875</v>
      </c>
      <c r="R182">
        <v>-571.80952380952385</v>
      </c>
      <c r="S182">
        <v>-652.17142857142846</v>
      </c>
      <c r="T182">
        <v>-494.48611111111109</v>
      </c>
      <c r="U182">
        <v>0.22222222222222221</v>
      </c>
      <c r="V182">
        <v>1.666666666666667</v>
      </c>
      <c r="W182">
        <v>0.11111111111111116</v>
      </c>
      <c r="X182">
        <v>0.66666666666666674</v>
      </c>
      <c r="Y182">
        <v>493.16666666666663</v>
      </c>
      <c r="Z182">
        <v>672.40000000000009</v>
      </c>
      <c r="AA182">
        <v>46.666666666666742</v>
      </c>
      <c r="AB182">
        <v>451.23333333333346</v>
      </c>
      <c r="AC182" s="64">
        <v>-144.16666666666669</v>
      </c>
      <c r="AD182" s="64">
        <v>15.800000000000011</v>
      </c>
      <c r="AE182" s="64">
        <v>-19</v>
      </c>
      <c r="AF182" s="64">
        <v>-37.688888888888897</v>
      </c>
      <c r="AG182" s="64">
        <v>-78.875</v>
      </c>
      <c r="AH182" s="64">
        <v>-90.357142857142861</v>
      </c>
      <c r="AI182" s="64">
        <v>-81.571428571428584</v>
      </c>
      <c r="AJ182" s="64">
        <v>-90.638888888888886</v>
      </c>
      <c r="AK182" s="64">
        <v>-1.3000000000000114</v>
      </c>
      <c r="AL182" s="64">
        <v>15.034090909090935</v>
      </c>
      <c r="AM182" s="64">
        <v>6.988636363636374</v>
      </c>
      <c r="AN182" s="64">
        <v>3.0049261083744341</v>
      </c>
    </row>
    <row r="183" spans="1:40" x14ac:dyDescent="0.3">
      <c r="A183" s="2" t="s">
        <v>201</v>
      </c>
      <c r="B183" s="2">
        <v>60</v>
      </c>
      <c r="C183" s="2">
        <v>1</v>
      </c>
      <c r="D183" s="2">
        <v>62</v>
      </c>
      <c r="E183">
        <v>0.60000000000000009</v>
      </c>
      <c r="F183">
        <v>-0.39999999999999991</v>
      </c>
      <c r="G183">
        <v>-0.65000000000000036</v>
      </c>
      <c r="H183">
        <v>-0.15000000000000036</v>
      </c>
      <c r="I183">
        <v>162.74264705882354</v>
      </c>
      <c r="J183">
        <v>166.70634920634916</v>
      </c>
      <c r="K183">
        <v>-121.94444444444434</v>
      </c>
      <c r="L183">
        <v>62.634040880503107</v>
      </c>
      <c r="M183">
        <v>-1.6666666666666665</v>
      </c>
      <c r="N183">
        <v>-3.0999999999999996</v>
      </c>
      <c r="O183">
        <v>-0.30000000000000027</v>
      </c>
      <c r="P183">
        <v>-1.6896551724137931</v>
      </c>
      <c r="Q183">
        <v>-464.41666666666674</v>
      </c>
      <c r="R183">
        <v>-652.12857142857149</v>
      </c>
      <c r="S183">
        <v>-478.78888888888889</v>
      </c>
      <c r="T183">
        <v>-523.34285714285716</v>
      </c>
      <c r="U183">
        <v>5.2222222222222214</v>
      </c>
      <c r="V183">
        <v>2.7</v>
      </c>
      <c r="W183">
        <v>4.875</v>
      </c>
      <c r="X183">
        <v>4.1851851851851851</v>
      </c>
      <c r="Y183">
        <v>1463.0555555555554</v>
      </c>
      <c r="Z183">
        <v>881.06666666666672</v>
      </c>
      <c r="AA183">
        <v>579.375</v>
      </c>
      <c r="AB183">
        <v>1036.0555555555557</v>
      </c>
      <c r="AC183" s="64">
        <v>64.555555555555543</v>
      </c>
      <c r="AD183" s="64">
        <v>32.611111111111086</v>
      </c>
      <c r="AE183" s="64">
        <v>-142.70833333333331</v>
      </c>
      <c r="AF183" s="64">
        <v>-1.5</v>
      </c>
      <c r="AG183" s="64">
        <v>-63.375</v>
      </c>
      <c r="AH183" s="64">
        <v>1.1285714285714334</v>
      </c>
      <c r="AI183" s="64">
        <v>-55.422222222222217</v>
      </c>
      <c r="AJ183" s="64">
        <v>-41.432857142857159</v>
      </c>
      <c r="AK183" s="64">
        <v>-59.319852941176464</v>
      </c>
      <c r="AL183" s="64">
        <v>-6.6269841269841265</v>
      </c>
      <c r="AM183" s="64">
        <v>41.944444444444457</v>
      </c>
      <c r="AN183" s="64">
        <v>-5.7971698113207424</v>
      </c>
    </row>
    <row r="184" spans="1:40" x14ac:dyDescent="0.3">
      <c r="A184" s="2" t="s">
        <v>203</v>
      </c>
      <c r="B184" s="2">
        <v>60</v>
      </c>
      <c r="C184" s="2">
        <v>1</v>
      </c>
      <c r="D184" s="2">
        <v>67</v>
      </c>
      <c r="E184">
        <v>-0.35000000000000009</v>
      </c>
      <c r="F184">
        <v>0.11111111111111116</v>
      </c>
      <c r="G184">
        <v>1.5294117647058818</v>
      </c>
      <c r="H184">
        <v>0.38181818181818183</v>
      </c>
      <c r="I184">
        <v>-380.76491228070188</v>
      </c>
      <c r="J184">
        <v>-297.66666666666674</v>
      </c>
      <c r="K184">
        <v>190.28717948717963</v>
      </c>
      <c r="L184">
        <v>-177.65000000000009</v>
      </c>
      <c r="M184">
        <v>1.5714285714285716</v>
      </c>
      <c r="N184">
        <v>0.5555555555555558</v>
      </c>
      <c r="O184">
        <v>-3.1111111111111107</v>
      </c>
      <c r="P184">
        <v>-0.48</v>
      </c>
      <c r="Q184">
        <v>-199.16666666666652</v>
      </c>
      <c r="R184">
        <v>320.50000000000011</v>
      </c>
      <c r="S184">
        <v>-363.5</v>
      </c>
      <c r="T184">
        <v>38.576388888888914</v>
      </c>
      <c r="U184">
        <v>1.333333333333333</v>
      </c>
      <c r="V184">
        <v>2.5555555555555554</v>
      </c>
      <c r="W184">
        <v>0.29999999999999982</v>
      </c>
      <c r="X184">
        <v>1.3571428571428572</v>
      </c>
      <c r="Y184">
        <v>157.49206349206349</v>
      </c>
      <c r="Z184">
        <v>771.57142857142856</v>
      </c>
      <c r="AA184">
        <v>149.875</v>
      </c>
      <c r="AB184">
        <v>334.875</v>
      </c>
      <c r="AC184" s="64">
        <v>7.4920634920634939</v>
      </c>
      <c r="AD184" s="64">
        <v>98.285714285714278</v>
      </c>
      <c r="AE184" s="64">
        <v>83.125</v>
      </c>
      <c r="AF184" s="64">
        <v>61.16287878787881</v>
      </c>
      <c r="AG184" s="64">
        <v>-31</v>
      </c>
      <c r="AH184" s="64">
        <v>-70.166666666666657</v>
      </c>
      <c r="AI184" s="64">
        <v>-131.69444444444446</v>
      </c>
      <c r="AJ184" s="64">
        <v>-75.944444444444457</v>
      </c>
      <c r="AK184" s="64">
        <v>-19.698245614035073</v>
      </c>
      <c r="AL184" s="64">
        <v>-9.6875</v>
      </c>
      <c r="AM184" s="64">
        <v>-31.984615384615381</v>
      </c>
      <c r="AN184" s="64">
        <v>-21.189999999999998</v>
      </c>
    </row>
    <row r="185" spans="1:40" x14ac:dyDescent="0.3">
      <c r="A185" s="2" t="s">
        <v>204</v>
      </c>
      <c r="B185" s="2">
        <v>60</v>
      </c>
      <c r="C185" s="2">
        <v>2</v>
      </c>
      <c r="D185" s="2">
        <v>66</v>
      </c>
      <c r="E185">
        <v>1.6</v>
      </c>
      <c r="F185">
        <v>1.6</v>
      </c>
      <c r="G185">
        <v>1.3500000000000005</v>
      </c>
      <c r="H185">
        <v>1.5166666666666666</v>
      </c>
      <c r="I185">
        <v>356.4666666666667</v>
      </c>
      <c r="J185">
        <v>254.83333333333326</v>
      </c>
      <c r="K185">
        <v>325.04807692307691</v>
      </c>
      <c r="L185">
        <v>309.84920634920627</v>
      </c>
      <c r="M185">
        <v>-4.125</v>
      </c>
      <c r="N185">
        <v>0.4444444444444442</v>
      </c>
      <c r="O185">
        <v>-2.625</v>
      </c>
      <c r="P185">
        <v>-1.9999999999999996</v>
      </c>
      <c r="Q185">
        <v>-1067.875</v>
      </c>
      <c r="R185">
        <v>-180.66071428571422</v>
      </c>
      <c r="S185">
        <v>-525.32142857142867</v>
      </c>
      <c r="T185">
        <v>-571.26737967914437</v>
      </c>
      <c r="U185">
        <v>-0.11111111111111116</v>
      </c>
      <c r="V185">
        <v>3.0999999999999996</v>
      </c>
      <c r="W185">
        <v>1.7777777777777777</v>
      </c>
      <c r="X185">
        <v>1.6428571428571428</v>
      </c>
      <c r="Y185">
        <v>-145.59999999999991</v>
      </c>
      <c r="Z185">
        <v>433.75</v>
      </c>
      <c r="AA185">
        <v>449.16666666666674</v>
      </c>
      <c r="AB185">
        <v>216.92307692307691</v>
      </c>
      <c r="AC185" s="64">
        <v>60.600000000000023</v>
      </c>
      <c r="AD185" s="64">
        <v>32.375</v>
      </c>
      <c r="AE185" s="64">
        <v>110.58333333333331</v>
      </c>
      <c r="AF185" s="64">
        <v>63.352226720647764</v>
      </c>
      <c r="AG185" s="64">
        <v>-62.425000000000011</v>
      </c>
      <c r="AH185" s="64">
        <v>59.285714285714278</v>
      </c>
      <c r="AI185" s="64">
        <v>-74.892857142857167</v>
      </c>
      <c r="AJ185" s="64">
        <v>-22.216577540106982</v>
      </c>
      <c r="AK185" s="64">
        <v>38.483333333333348</v>
      </c>
      <c r="AL185" s="64">
        <v>-5.8888888888889142</v>
      </c>
      <c r="AM185" s="64">
        <v>105.82211538461539</v>
      </c>
      <c r="AN185" s="64">
        <v>43.436507936507951</v>
      </c>
    </row>
    <row r="186" spans="1:40" x14ac:dyDescent="0.3">
      <c r="A186" s="2" t="s">
        <v>205</v>
      </c>
      <c r="B186" s="2">
        <v>60</v>
      </c>
      <c r="C186" s="2">
        <v>2</v>
      </c>
      <c r="D186" s="2">
        <v>64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s="64">
        <v>0</v>
      </c>
      <c r="AD186" s="64">
        <v>0</v>
      </c>
      <c r="AE186" s="64">
        <v>0</v>
      </c>
      <c r="AF186" s="64">
        <v>0</v>
      </c>
      <c r="AG186" s="64">
        <v>0</v>
      </c>
      <c r="AH186" s="64">
        <v>0</v>
      </c>
      <c r="AI186" s="64">
        <v>0</v>
      </c>
      <c r="AJ186" s="64">
        <v>0</v>
      </c>
      <c r="AK186" s="64">
        <v>0</v>
      </c>
      <c r="AL186" s="64">
        <v>0</v>
      </c>
      <c r="AM186" s="64">
        <v>0</v>
      </c>
      <c r="AN186" s="64">
        <v>0</v>
      </c>
    </row>
    <row r="187" spans="1:40" x14ac:dyDescent="0.3">
      <c r="A187" s="2" t="s">
        <v>206</v>
      </c>
      <c r="B187" s="2">
        <v>60</v>
      </c>
      <c r="C187" s="2">
        <v>2</v>
      </c>
      <c r="D187" s="2">
        <v>68</v>
      </c>
      <c r="E187">
        <v>-1.4210526315789476</v>
      </c>
      <c r="F187">
        <v>-1</v>
      </c>
      <c r="G187">
        <v>-0.55000000000000027</v>
      </c>
      <c r="H187">
        <v>-0.98245614035087758</v>
      </c>
      <c r="I187">
        <v>-224.80921052631584</v>
      </c>
      <c r="J187">
        <v>40.093137254901876</v>
      </c>
      <c r="K187">
        <v>-187.68014705882354</v>
      </c>
      <c r="L187">
        <v>-137.52820512820517</v>
      </c>
      <c r="M187">
        <v>-1</v>
      </c>
      <c r="N187">
        <v>1</v>
      </c>
      <c r="O187">
        <v>-0.5</v>
      </c>
      <c r="P187">
        <v>-0.12000000000000011</v>
      </c>
      <c r="Q187">
        <v>150.83333333333331</v>
      </c>
      <c r="R187">
        <v>476</v>
      </c>
      <c r="S187">
        <v>31.333333333333371</v>
      </c>
      <c r="T187">
        <v>125.86868686868689</v>
      </c>
      <c r="U187">
        <v>0.44444444444444442</v>
      </c>
      <c r="V187">
        <v>0.7777777777777779</v>
      </c>
      <c r="W187">
        <v>1.2222222222222223</v>
      </c>
      <c r="X187">
        <v>0.8148148148148151</v>
      </c>
      <c r="Y187">
        <v>264.83333333333337</v>
      </c>
      <c r="Z187">
        <v>21.253968253968253</v>
      </c>
      <c r="AA187">
        <v>173</v>
      </c>
      <c r="AB187">
        <v>146.39772727272725</v>
      </c>
      <c r="AC187" s="64">
        <v>94.952380952380935</v>
      </c>
      <c r="AD187" s="64">
        <v>3.7936507936508121</v>
      </c>
      <c r="AE187" s="64">
        <v>32.583333333333343</v>
      </c>
      <c r="AF187" s="64">
        <v>37.340909090909093</v>
      </c>
      <c r="AG187" s="64">
        <v>-61.833333333333343</v>
      </c>
      <c r="AH187" s="64">
        <v>49.5</v>
      </c>
      <c r="AI187" s="64">
        <v>-20.916666666666657</v>
      </c>
      <c r="AJ187" s="64">
        <v>-22.717171717171738</v>
      </c>
      <c r="AK187" s="64">
        <v>-36.13486842105263</v>
      </c>
      <c r="AL187" s="64">
        <v>13.676470588235304</v>
      </c>
      <c r="AM187" s="64">
        <v>7.5772058823529278</v>
      </c>
      <c r="AN187" s="64">
        <v>-6.9829059829060043</v>
      </c>
    </row>
    <row r="188" spans="1:40" x14ac:dyDescent="0.3">
      <c r="A188" s="2" t="s">
        <v>208</v>
      </c>
      <c r="B188" s="2">
        <v>60</v>
      </c>
      <c r="C188" s="2">
        <v>2</v>
      </c>
      <c r="D188" s="2">
        <v>66</v>
      </c>
      <c r="E188">
        <v>0.10000000000000009</v>
      </c>
      <c r="F188">
        <v>0.47368421052631549</v>
      </c>
      <c r="G188">
        <v>0</v>
      </c>
      <c r="H188">
        <v>0.18644067796610164</v>
      </c>
      <c r="I188">
        <v>-245.97619047619037</v>
      </c>
      <c r="J188">
        <v>-65.650349650349654</v>
      </c>
      <c r="K188">
        <v>-167.18461538461543</v>
      </c>
      <c r="L188">
        <v>-161.46428571428555</v>
      </c>
      <c r="M188">
        <v>1.4444444444444442</v>
      </c>
      <c r="N188">
        <v>-0.875</v>
      </c>
      <c r="O188">
        <v>-3.4285714285714288</v>
      </c>
      <c r="P188">
        <v>-0.75</v>
      </c>
      <c r="Q188">
        <v>574.00000000000011</v>
      </c>
      <c r="R188">
        <v>-273.9666666666667</v>
      </c>
      <c r="S188">
        <v>-232.64285714285711</v>
      </c>
      <c r="T188">
        <v>22.9554655870445</v>
      </c>
      <c r="U188">
        <v>2.333333333333333</v>
      </c>
      <c r="V188">
        <v>1.4444444444444442</v>
      </c>
      <c r="W188">
        <v>1.1111111111111112</v>
      </c>
      <c r="X188">
        <v>1.6296296296296298</v>
      </c>
      <c r="Y188">
        <v>269.26984126984121</v>
      </c>
      <c r="Z188">
        <v>-15.458333333333258</v>
      </c>
      <c r="AA188">
        <v>20.375</v>
      </c>
      <c r="AB188">
        <v>97.330000000000155</v>
      </c>
      <c r="AC188" s="64">
        <v>-25.603174603174608</v>
      </c>
      <c r="AD188" s="64">
        <v>-37</v>
      </c>
      <c r="AE188" s="64">
        <v>-89.535714285714278</v>
      </c>
      <c r="AF188" s="64">
        <v>-50.899999999999977</v>
      </c>
      <c r="AG188" s="64">
        <v>-13.166666666666657</v>
      </c>
      <c r="AH188" s="64">
        <v>-18.333333333333314</v>
      </c>
      <c r="AI188" s="64">
        <v>-163.85714285714283</v>
      </c>
      <c r="AJ188" s="64">
        <v>-47.813765182186245</v>
      </c>
      <c r="AK188" s="64">
        <v>-26.345238095238102</v>
      </c>
      <c r="AL188" s="64">
        <v>15.181818181818187</v>
      </c>
      <c r="AM188" s="64">
        <v>-18.128205128205138</v>
      </c>
      <c r="AN188" s="64">
        <v>-10.607142857142833</v>
      </c>
    </row>
    <row r="189" spans="1:40" x14ac:dyDescent="0.3">
      <c r="A189" s="2" t="s">
        <v>209</v>
      </c>
      <c r="B189" s="2">
        <v>60</v>
      </c>
      <c r="C189" s="2">
        <v>2</v>
      </c>
      <c r="D189" s="2">
        <v>64</v>
      </c>
      <c r="E189">
        <v>0.5</v>
      </c>
      <c r="F189">
        <v>1.0526315789473686</v>
      </c>
      <c r="G189">
        <v>4.9999999999999822E-2</v>
      </c>
      <c r="H189">
        <v>0.52542372881355925</v>
      </c>
      <c r="I189">
        <v>-2.2676470588235134</v>
      </c>
      <c r="J189">
        <v>323.48333333333335</v>
      </c>
      <c r="K189">
        <v>-216.54166666666663</v>
      </c>
      <c r="L189">
        <v>23.893518518518476</v>
      </c>
      <c r="M189">
        <v>-4.3999999999999995</v>
      </c>
      <c r="N189">
        <v>-4.25</v>
      </c>
      <c r="O189">
        <v>-2.7142857142857144</v>
      </c>
      <c r="P189">
        <v>-3.88</v>
      </c>
      <c r="Q189">
        <v>-1086.0999999999999</v>
      </c>
      <c r="R189">
        <v>-815.625</v>
      </c>
      <c r="S189">
        <v>-719.14285714285711</v>
      </c>
      <c r="T189">
        <v>-897.56</v>
      </c>
      <c r="U189">
        <v>2.25</v>
      </c>
      <c r="V189">
        <v>4.875</v>
      </c>
      <c r="W189">
        <v>1.0999999999999996</v>
      </c>
      <c r="X189">
        <v>2.6153846153846159</v>
      </c>
      <c r="Y189">
        <v>738</v>
      </c>
      <c r="Z189">
        <v>1118.0833333333333</v>
      </c>
      <c r="AA189">
        <v>231.91111111111104</v>
      </c>
      <c r="AB189">
        <v>651.32274247491637</v>
      </c>
      <c r="AC189" s="64">
        <v>48.5</v>
      </c>
      <c r="AD189" s="64">
        <v>108.33333333333334</v>
      </c>
      <c r="AE189" s="64">
        <v>-25.5</v>
      </c>
      <c r="AF189" s="64">
        <v>36.413043478260875</v>
      </c>
      <c r="AG189" s="64">
        <v>-92.824999999999989</v>
      </c>
      <c r="AH189" s="64">
        <v>89.350000000000023</v>
      </c>
      <c r="AI189" s="64">
        <v>13.571428571428612</v>
      </c>
      <c r="AJ189" s="64">
        <v>-7.410000000000025</v>
      </c>
      <c r="AK189" s="64">
        <v>-29.494117647058829</v>
      </c>
      <c r="AL189" s="64">
        <v>5.0833333333333428</v>
      </c>
      <c r="AM189" s="64">
        <v>-30.756944444444457</v>
      </c>
      <c r="AN189" s="64">
        <v>-19.076388888888914</v>
      </c>
    </row>
    <row r="190" spans="1:40" x14ac:dyDescent="0.3">
      <c r="A190" s="2" t="s">
        <v>210</v>
      </c>
      <c r="B190" s="2">
        <v>60</v>
      </c>
      <c r="C190" s="2">
        <v>2</v>
      </c>
      <c r="D190" s="2">
        <v>63</v>
      </c>
      <c r="E190">
        <v>0.5</v>
      </c>
      <c r="F190">
        <v>0.14999999999999991</v>
      </c>
      <c r="G190">
        <v>0.10000000000000009</v>
      </c>
      <c r="H190">
        <v>0.2413793103448274</v>
      </c>
      <c r="I190">
        <v>84.833333333333314</v>
      </c>
      <c r="J190">
        <v>-23.56043956043959</v>
      </c>
      <c r="K190">
        <v>96.330357142857167</v>
      </c>
      <c r="L190">
        <v>56.813953488372135</v>
      </c>
      <c r="M190">
        <v>-2.1</v>
      </c>
      <c r="N190">
        <v>-0.5555555555555558</v>
      </c>
      <c r="O190">
        <v>-1.375</v>
      </c>
      <c r="P190">
        <v>-1.3703703703703702</v>
      </c>
      <c r="Q190">
        <v>-183.2</v>
      </c>
      <c r="R190">
        <v>12.600000000000023</v>
      </c>
      <c r="S190">
        <v>-170.20833333333331</v>
      </c>
      <c r="T190">
        <v>-117.34422657952069</v>
      </c>
      <c r="U190">
        <v>0.5714285714285714</v>
      </c>
      <c r="V190">
        <v>0.7</v>
      </c>
      <c r="W190">
        <v>1.8</v>
      </c>
      <c r="X190">
        <v>1.074074074074074</v>
      </c>
      <c r="Y190">
        <v>87.550000000000011</v>
      </c>
      <c r="Z190">
        <v>-19.833333333333314</v>
      </c>
      <c r="AA190">
        <v>159.39999999999998</v>
      </c>
      <c r="AB190">
        <v>62.362857142857195</v>
      </c>
      <c r="AC190" s="64">
        <v>31.699999999999989</v>
      </c>
      <c r="AD190" s="64">
        <v>75.633333333333354</v>
      </c>
      <c r="AE190" s="64">
        <v>11.949999999999989</v>
      </c>
      <c r="AF190" s="64">
        <v>40.697142857142865</v>
      </c>
      <c r="AG190" s="64">
        <v>-10.5</v>
      </c>
      <c r="AH190" s="64">
        <v>-34.177777777777777</v>
      </c>
      <c r="AI190" s="64">
        <v>-33.958333333333329</v>
      </c>
      <c r="AJ190" s="64">
        <v>-25.300653594771234</v>
      </c>
      <c r="AK190" s="64">
        <v>26.919047619047618</v>
      </c>
      <c r="AL190" s="64">
        <v>-7.840659340659343</v>
      </c>
      <c r="AM190" s="64">
        <v>26.705357142857139</v>
      </c>
      <c r="AN190" s="64">
        <v>15.186046511627893</v>
      </c>
    </row>
    <row r="191" spans="1:40" x14ac:dyDescent="0.3">
      <c r="A191" s="2" t="s">
        <v>213</v>
      </c>
      <c r="B191" s="2">
        <v>60</v>
      </c>
      <c r="C191" s="2">
        <v>2</v>
      </c>
      <c r="D191" s="2">
        <v>62</v>
      </c>
      <c r="E191">
        <v>1.6500000000000004</v>
      </c>
      <c r="F191">
        <v>1.6999999999999997</v>
      </c>
      <c r="G191">
        <v>0.90000000000000036</v>
      </c>
      <c r="H191">
        <v>1.416666666666667</v>
      </c>
      <c r="I191">
        <v>506.96250000000009</v>
      </c>
      <c r="J191">
        <v>49.314285714285688</v>
      </c>
      <c r="K191">
        <v>58.695833333333439</v>
      </c>
      <c r="L191">
        <v>194.84615384615381</v>
      </c>
      <c r="M191">
        <v>-1.5555555555555558</v>
      </c>
      <c r="N191">
        <v>1.4444444444444446</v>
      </c>
      <c r="O191">
        <v>0.125</v>
      </c>
      <c r="P191">
        <v>0</v>
      </c>
      <c r="Q191">
        <v>-202.58333333333326</v>
      </c>
      <c r="R191">
        <v>269.42857142857156</v>
      </c>
      <c r="S191">
        <v>-153.33333333333337</v>
      </c>
      <c r="T191">
        <v>-32.904761904761926</v>
      </c>
      <c r="U191">
        <v>0.88888888888888884</v>
      </c>
      <c r="V191">
        <v>-2.1999999999999997</v>
      </c>
      <c r="W191">
        <v>0.33333333333333348</v>
      </c>
      <c r="X191">
        <v>-0.39285714285714324</v>
      </c>
      <c r="Y191">
        <v>-145.25</v>
      </c>
      <c r="Z191">
        <v>-426.77142857142871</v>
      </c>
      <c r="AA191">
        <v>-95.875</v>
      </c>
      <c r="AB191">
        <v>-227.8223684210526</v>
      </c>
      <c r="AC191" s="64">
        <v>-121.41666666666666</v>
      </c>
      <c r="AD191" s="64">
        <v>24</v>
      </c>
      <c r="AE191" s="64">
        <v>49.099999999999994</v>
      </c>
      <c r="AF191" s="64">
        <v>-11.00986842105263</v>
      </c>
      <c r="AG191" s="64">
        <v>56.097222222222229</v>
      </c>
      <c r="AH191" s="64">
        <v>-59.14285714285711</v>
      </c>
      <c r="AI191" s="64">
        <v>-40.533333333333303</v>
      </c>
      <c r="AJ191" s="64">
        <v>-7.0952380952380736</v>
      </c>
      <c r="AK191" s="64">
        <v>44.21666666666664</v>
      </c>
      <c r="AL191" s="64">
        <v>11.057142857142821</v>
      </c>
      <c r="AM191" s="64">
        <v>-32.954166666666652</v>
      </c>
      <c r="AN191" s="64">
        <v>10.192307692307679</v>
      </c>
    </row>
    <row r="192" spans="1:40" x14ac:dyDescent="0.3">
      <c r="A192" s="2" t="s">
        <v>214</v>
      </c>
      <c r="B192" s="2">
        <v>60</v>
      </c>
      <c r="C192" s="2">
        <v>2</v>
      </c>
      <c r="D192" s="2">
        <v>67</v>
      </c>
      <c r="E192">
        <v>1.85</v>
      </c>
      <c r="F192">
        <v>0.45000000000000018</v>
      </c>
      <c r="G192">
        <v>-2.1999999999999997</v>
      </c>
      <c r="H192">
        <v>3.3333333333333215E-2</v>
      </c>
      <c r="I192">
        <v>510.62051282051289</v>
      </c>
      <c r="J192">
        <v>-209.44343891402718</v>
      </c>
      <c r="K192">
        <v>-663.27083333333326</v>
      </c>
      <c r="L192">
        <v>-130.09199134199139</v>
      </c>
      <c r="M192">
        <v>0</v>
      </c>
      <c r="N192">
        <v>-2.4444444444444442</v>
      </c>
      <c r="O192">
        <v>-2</v>
      </c>
      <c r="P192">
        <v>-1.4999999999999998</v>
      </c>
      <c r="Q192">
        <v>-582.66666666666674</v>
      </c>
      <c r="R192">
        <v>-786.80952380952385</v>
      </c>
      <c r="S192">
        <v>-630.375</v>
      </c>
      <c r="T192">
        <v>-666.84210526315792</v>
      </c>
      <c r="U192">
        <v>0.125</v>
      </c>
      <c r="V192">
        <v>-0.5</v>
      </c>
      <c r="W192">
        <v>-0.55555555555555558</v>
      </c>
      <c r="X192">
        <v>-0.31999999999999995</v>
      </c>
      <c r="Y192">
        <v>-1449</v>
      </c>
      <c r="Z192">
        <v>-435</v>
      </c>
      <c r="AA192">
        <v>-133.41666666666669</v>
      </c>
      <c r="AB192">
        <v>-408.89285714285711</v>
      </c>
      <c r="AC192" s="64">
        <v>-220.66666666666666</v>
      </c>
      <c r="AD192" s="64">
        <v>161.5</v>
      </c>
      <c r="AE192" s="64">
        <v>98.666666666666686</v>
      </c>
      <c r="AF192" s="64">
        <v>39.785714285714278</v>
      </c>
      <c r="AG192" s="64">
        <v>-67.666666666666686</v>
      </c>
      <c r="AH192" s="64">
        <v>-27.52380952380949</v>
      </c>
      <c r="AI192" s="64">
        <v>-9.25</v>
      </c>
      <c r="AJ192" s="64">
        <v>-25.976608187134502</v>
      </c>
      <c r="AK192" s="64">
        <v>-79.692307692307679</v>
      </c>
      <c r="AL192" s="64">
        <v>-7.0814479638009402</v>
      </c>
      <c r="AM192" s="64">
        <v>-101.20833333333334</v>
      </c>
      <c r="AN192" s="64">
        <v>-59.748917748917734</v>
      </c>
    </row>
    <row r="193" spans="1:40" x14ac:dyDescent="0.3">
      <c r="A193" s="2" t="s">
        <v>215</v>
      </c>
      <c r="B193" s="2">
        <v>60</v>
      </c>
      <c r="C193" s="2">
        <v>2</v>
      </c>
      <c r="D193" s="2">
        <v>62</v>
      </c>
      <c r="E193">
        <v>-0.14999999999999991</v>
      </c>
      <c r="F193">
        <v>-5.0000000000000044E-2</v>
      </c>
      <c r="G193">
        <v>-0.44999999999999996</v>
      </c>
      <c r="H193">
        <v>-0.21666666666666679</v>
      </c>
      <c r="I193">
        <v>10.888888888888914</v>
      </c>
      <c r="J193">
        <v>21.285714285714221</v>
      </c>
      <c r="K193">
        <v>-583.43333333333328</v>
      </c>
      <c r="L193">
        <v>-143.93290043290051</v>
      </c>
      <c r="M193">
        <v>-2.0999999999999996</v>
      </c>
      <c r="N193">
        <v>0.19999999999999973</v>
      </c>
      <c r="O193">
        <v>-0.625</v>
      </c>
      <c r="P193">
        <v>-0.85714285714285698</v>
      </c>
      <c r="Q193">
        <v>-243.86666666666667</v>
      </c>
      <c r="R193">
        <v>-379.57142857142856</v>
      </c>
      <c r="S193">
        <v>162.41666666666663</v>
      </c>
      <c r="T193">
        <v>-155.61344537815125</v>
      </c>
      <c r="U193">
        <v>4.666666666666667</v>
      </c>
      <c r="V193">
        <v>2.2999999999999998</v>
      </c>
      <c r="W193">
        <v>0.60000000000000009</v>
      </c>
      <c r="X193">
        <v>2.4482758620689653</v>
      </c>
      <c r="Y193">
        <v>1202.3888888888889</v>
      </c>
      <c r="Z193">
        <v>524.97499999999991</v>
      </c>
      <c r="AA193">
        <v>16.238095238095411</v>
      </c>
      <c r="AB193">
        <v>531.72222222222217</v>
      </c>
      <c r="AC193" s="64">
        <v>19.555555555555543</v>
      </c>
      <c r="AD193" s="64">
        <v>-54.699999999999989</v>
      </c>
      <c r="AE193" s="64">
        <v>-28.547619047619037</v>
      </c>
      <c r="AF193" s="64">
        <v>-24.846153846153868</v>
      </c>
      <c r="AG193" s="64">
        <v>59.366666666666674</v>
      </c>
      <c r="AH193" s="64">
        <v>-68.800000000000011</v>
      </c>
      <c r="AI193" s="64">
        <v>68.166666666666686</v>
      </c>
      <c r="AJ193" s="64">
        <v>20.82913165266109</v>
      </c>
      <c r="AK193" s="64">
        <v>-9.8888888888889142</v>
      </c>
      <c r="AL193" s="64">
        <v>100.28571428571425</v>
      </c>
      <c r="AM193" s="64">
        <v>53.866666666666674</v>
      </c>
      <c r="AN193" s="64">
        <v>41.562770562770595</v>
      </c>
    </row>
    <row r="194" spans="1:40" x14ac:dyDescent="0.3">
      <c r="A194" s="2" t="s">
        <v>216</v>
      </c>
      <c r="B194" s="2">
        <v>60</v>
      </c>
      <c r="C194" s="2">
        <v>2</v>
      </c>
      <c r="D194" s="2">
        <v>66</v>
      </c>
      <c r="E194">
        <v>0.10000000000000009</v>
      </c>
      <c r="F194">
        <v>0.95000000000000007</v>
      </c>
      <c r="G194">
        <v>0.35</v>
      </c>
      <c r="H194">
        <v>0.46666666666666667</v>
      </c>
      <c r="I194">
        <v>-201.21428571428567</v>
      </c>
      <c r="J194">
        <v>339.91666666666663</v>
      </c>
      <c r="K194">
        <v>-82.333333333333371</v>
      </c>
      <c r="L194">
        <v>58.646464646464665</v>
      </c>
      <c r="M194">
        <v>-2.4285714285714284</v>
      </c>
      <c r="N194">
        <v>0.70000000000000018</v>
      </c>
      <c r="O194">
        <v>-2</v>
      </c>
      <c r="P194">
        <v>-1.04</v>
      </c>
      <c r="Q194">
        <v>-613.25</v>
      </c>
      <c r="R194">
        <v>290</v>
      </c>
      <c r="S194">
        <v>-559.92857142857133</v>
      </c>
      <c r="T194">
        <v>-206.71726190476193</v>
      </c>
      <c r="U194">
        <v>1.2</v>
      </c>
      <c r="V194">
        <v>-0.16666666666666674</v>
      </c>
      <c r="W194">
        <v>-0.28571428571428559</v>
      </c>
      <c r="X194">
        <v>0.16666666666666652</v>
      </c>
      <c r="Y194">
        <v>152.91666666666666</v>
      </c>
      <c r="Z194">
        <v>47.849999999999994</v>
      </c>
      <c r="AA194">
        <v>-250.16666666666666</v>
      </c>
      <c r="AB194">
        <v>-54.071428571428612</v>
      </c>
      <c r="AC194" s="64">
        <v>23.916666666666671</v>
      </c>
      <c r="AD194" s="64">
        <v>-38.300000000000011</v>
      </c>
      <c r="AE194" s="64">
        <v>-99.833333333333329</v>
      </c>
      <c r="AF194" s="64">
        <v>-48.142857142857139</v>
      </c>
      <c r="AG194" s="64">
        <v>50</v>
      </c>
      <c r="AH194" s="64">
        <v>-19.625</v>
      </c>
      <c r="AI194" s="64">
        <v>-33.642857142857167</v>
      </c>
      <c r="AJ194" s="64">
        <v>-3.9583333333333144</v>
      </c>
      <c r="AK194" s="64">
        <v>-11.428571428571416</v>
      </c>
      <c r="AL194" s="64">
        <v>-29.319444444444457</v>
      </c>
      <c r="AM194" s="64">
        <v>-189.41666666666666</v>
      </c>
      <c r="AN194" s="64">
        <v>-62.994949494949509</v>
      </c>
    </row>
    <row r="195" spans="1:40" x14ac:dyDescent="0.3">
      <c r="A195" s="2" t="s">
        <v>217</v>
      </c>
      <c r="B195" s="2">
        <v>60</v>
      </c>
      <c r="C195" s="2">
        <v>2</v>
      </c>
      <c r="D195" s="2">
        <v>66</v>
      </c>
      <c r="E195">
        <v>0.45000000000000018</v>
      </c>
      <c r="F195">
        <v>0.73684210526315796</v>
      </c>
      <c r="G195">
        <v>0.19999999999999973</v>
      </c>
      <c r="H195">
        <v>0.45762711864406791</v>
      </c>
      <c r="I195">
        <v>395.33333333333326</v>
      </c>
      <c r="J195">
        <v>-198.97499999999991</v>
      </c>
      <c r="K195">
        <v>81.5</v>
      </c>
      <c r="L195">
        <v>87.458492975734316</v>
      </c>
      <c r="M195">
        <v>0.11111111111111116</v>
      </c>
      <c r="N195">
        <v>-1.625</v>
      </c>
      <c r="O195">
        <v>-4.4000000000000004</v>
      </c>
      <c r="P195">
        <v>-2.0740740740740744</v>
      </c>
      <c r="Q195">
        <v>-176.25</v>
      </c>
      <c r="R195">
        <v>-424.95833333333337</v>
      </c>
      <c r="S195">
        <v>-904.30555555555566</v>
      </c>
      <c r="T195">
        <v>-486.56944444444434</v>
      </c>
      <c r="U195">
        <v>0.55555555555555536</v>
      </c>
      <c r="V195">
        <v>1</v>
      </c>
      <c r="W195">
        <v>3.285714285714286</v>
      </c>
      <c r="X195">
        <v>1.4800000000000004</v>
      </c>
      <c r="Y195">
        <v>-194.04761904761915</v>
      </c>
      <c r="Z195">
        <v>384.5</v>
      </c>
      <c r="AA195">
        <v>731.94285714285706</v>
      </c>
      <c r="AB195">
        <v>285.61904761904771</v>
      </c>
      <c r="AC195" s="64">
        <v>-84.222222222222229</v>
      </c>
      <c r="AD195" s="64">
        <v>36.791666666666657</v>
      </c>
      <c r="AE195" s="64">
        <v>79.800000000000011</v>
      </c>
      <c r="AF195" s="64">
        <v>5.6904761904761472</v>
      </c>
      <c r="AG195" s="64">
        <v>-1.8392857142857224</v>
      </c>
      <c r="AH195" s="64">
        <v>-109.45833333333334</v>
      </c>
      <c r="AI195" s="64">
        <v>-15.111111111111086</v>
      </c>
      <c r="AJ195" s="64">
        <v>-43.7777777777778</v>
      </c>
      <c r="AK195" s="64">
        <v>49.888888888888914</v>
      </c>
      <c r="AL195" s="64">
        <v>-55.925000000000011</v>
      </c>
      <c r="AM195" s="64">
        <v>-33</v>
      </c>
      <c r="AN195" s="64">
        <v>-12.540229885057443</v>
      </c>
    </row>
    <row r="196" spans="1:40" x14ac:dyDescent="0.3">
      <c r="A196" s="2" t="s">
        <v>218</v>
      </c>
      <c r="B196" s="2">
        <v>60</v>
      </c>
      <c r="C196" s="2">
        <v>2</v>
      </c>
      <c r="D196" s="2">
        <v>60</v>
      </c>
      <c r="E196">
        <v>0.65000000000000036</v>
      </c>
      <c r="F196">
        <v>0.35000000000000009</v>
      </c>
      <c r="G196">
        <v>-0.94736842105263142</v>
      </c>
      <c r="H196">
        <v>3.3898305084745672E-2</v>
      </c>
      <c r="I196">
        <v>212.61111111111109</v>
      </c>
      <c r="J196">
        <v>138.84722222222217</v>
      </c>
      <c r="K196">
        <v>-90.174342105263122</v>
      </c>
      <c r="L196">
        <v>91.177431059506489</v>
      </c>
      <c r="M196">
        <v>-3.8</v>
      </c>
      <c r="N196">
        <v>-4.4444444444444446</v>
      </c>
      <c r="O196">
        <v>-4.5555555555555554</v>
      </c>
      <c r="P196">
        <v>-4.25</v>
      </c>
      <c r="Q196">
        <v>-1229.625</v>
      </c>
      <c r="R196">
        <v>-1306.7777777777778</v>
      </c>
      <c r="S196">
        <v>-1461.8333333333333</v>
      </c>
      <c r="T196">
        <v>-1329.5563909774437</v>
      </c>
      <c r="U196">
        <v>5.333333333333333</v>
      </c>
      <c r="V196">
        <v>5.6000000000000005</v>
      </c>
      <c r="W196">
        <v>4.8999999999999995</v>
      </c>
      <c r="X196">
        <v>5.2758620689655178</v>
      </c>
      <c r="Y196">
        <v>1854.8055555555557</v>
      </c>
      <c r="Z196">
        <v>1868.4</v>
      </c>
      <c r="AA196">
        <v>1651.1</v>
      </c>
      <c r="AB196">
        <v>1779.6312997347479</v>
      </c>
      <c r="AC196" s="64">
        <v>59.25</v>
      </c>
      <c r="AD196" s="64">
        <v>35.600000000000023</v>
      </c>
      <c r="AE196" s="64">
        <v>-31.800000000000011</v>
      </c>
      <c r="AF196" s="64">
        <v>12.530503978779848</v>
      </c>
      <c r="AG196" s="64">
        <v>17.074999999999989</v>
      </c>
      <c r="AH196" s="64">
        <v>-55.511111111111063</v>
      </c>
      <c r="AI196" s="64">
        <v>-7.8888888888888573</v>
      </c>
      <c r="AJ196" s="64">
        <v>-13.229323308270637</v>
      </c>
      <c r="AK196" s="64">
        <v>-62.611111111111143</v>
      </c>
      <c r="AL196" s="64">
        <v>24.208333333333314</v>
      </c>
      <c r="AM196" s="64">
        <v>40.052631578947341</v>
      </c>
      <c r="AN196" s="64">
        <v>-0.37953555878084444</v>
      </c>
    </row>
    <row r="197" spans="1:40" x14ac:dyDescent="0.3">
      <c r="A197" s="2" t="s">
        <v>219</v>
      </c>
      <c r="B197" s="2">
        <v>60</v>
      </c>
      <c r="C197" s="2">
        <v>2</v>
      </c>
      <c r="D197" s="2">
        <v>61</v>
      </c>
      <c r="E197">
        <v>-0.10526315789473673</v>
      </c>
      <c r="F197">
        <v>-0.15789473684210531</v>
      </c>
      <c r="G197">
        <v>0.14999999999999991</v>
      </c>
      <c r="H197">
        <v>-3.4482758620689502E-2</v>
      </c>
      <c r="I197">
        <v>188.66666666666674</v>
      </c>
      <c r="J197">
        <v>95.769230769230717</v>
      </c>
      <c r="K197">
        <v>-71.928571428571558</v>
      </c>
      <c r="L197">
        <v>73.297909407665429</v>
      </c>
      <c r="M197">
        <v>-4.3333333333333339</v>
      </c>
      <c r="N197">
        <v>-4.375</v>
      </c>
      <c r="O197">
        <v>-2.6666666666666665</v>
      </c>
      <c r="P197">
        <v>-3.7692307692307692</v>
      </c>
      <c r="Q197">
        <v>-1265.1388888888889</v>
      </c>
      <c r="R197">
        <v>-1205.875</v>
      </c>
      <c r="S197">
        <v>-841.51388888888891</v>
      </c>
      <c r="T197">
        <v>-1103.5160256410256</v>
      </c>
      <c r="U197">
        <v>0.66666666666666696</v>
      </c>
      <c r="V197">
        <v>1.2</v>
      </c>
      <c r="W197">
        <v>3</v>
      </c>
      <c r="X197">
        <v>1.5555555555555554</v>
      </c>
      <c r="Y197">
        <v>68.166666666666629</v>
      </c>
      <c r="Z197">
        <v>375</v>
      </c>
      <c r="AA197">
        <v>526</v>
      </c>
      <c r="AB197">
        <v>341.68421052631584</v>
      </c>
      <c r="AC197" s="64">
        <v>-35.333333333333343</v>
      </c>
      <c r="AD197" s="64">
        <v>-37.800000000000011</v>
      </c>
      <c r="AE197" s="64">
        <v>-17.375</v>
      </c>
      <c r="AF197" s="64">
        <v>-28.421052631578959</v>
      </c>
      <c r="AG197" s="64">
        <v>35.819444444444457</v>
      </c>
      <c r="AH197" s="64">
        <v>20.75</v>
      </c>
      <c r="AI197" s="64">
        <v>-101.23611111111111</v>
      </c>
      <c r="AJ197" s="64">
        <v>-15.756410256410277</v>
      </c>
      <c r="AK197" s="64">
        <v>83.461904761904776</v>
      </c>
      <c r="AL197" s="64">
        <v>17.307692307692321</v>
      </c>
      <c r="AM197" s="64">
        <v>-36.571428571428584</v>
      </c>
      <c r="AN197" s="64">
        <v>22.303716608594641</v>
      </c>
    </row>
    <row r="198" spans="1:40" x14ac:dyDescent="0.3">
      <c r="A198" s="2" t="s">
        <v>221</v>
      </c>
      <c r="B198" s="2">
        <v>60</v>
      </c>
      <c r="C198" s="2">
        <v>2</v>
      </c>
      <c r="D198" s="2">
        <v>62</v>
      </c>
      <c r="E198">
        <v>0.45000000000000018</v>
      </c>
      <c r="F198">
        <v>-0.79999999999999982</v>
      </c>
      <c r="G198">
        <v>-0.65000000000000036</v>
      </c>
      <c r="H198">
        <v>-0.33333333333333304</v>
      </c>
      <c r="I198">
        <v>150.3263157894736</v>
      </c>
      <c r="J198">
        <v>-198.37222222222215</v>
      </c>
      <c r="K198">
        <v>-170.44999999999993</v>
      </c>
      <c r="L198">
        <v>-71.406779661016913</v>
      </c>
      <c r="M198">
        <v>-4.8999999999999995</v>
      </c>
      <c r="N198">
        <v>-4.1111111111111107</v>
      </c>
      <c r="O198">
        <v>-3.25</v>
      </c>
      <c r="P198">
        <v>-4.1481481481481479</v>
      </c>
      <c r="Q198">
        <v>-111.55555555555566</v>
      </c>
      <c r="R198">
        <v>-601.33333333333326</v>
      </c>
      <c r="S198">
        <v>-900</v>
      </c>
      <c r="T198">
        <v>-677.77</v>
      </c>
      <c r="U198">
        <v>2.625</v>
      </c>
      <c r="V198">
        <v>0.5</v>
      </c>
      <c r="W198">
        <v>0.5</v>
      </c>
      <c r="X198">
        <v>1.1071428571428572</v>
      </c>
      <c r="Y198">
        <v>-173.61904761904748</v>
      </c>
      <c r="Z198">
        <v>56.430555555555543</v>
      </c>
      <c r="AA198">
        <v>-60.285714285714334</v>
      </c>
      <c r="AB198">
        <v>12.585858585858546</v>
      </c>
      <c r="AC198" s="64">
        <v>-26.095238095238074</v>
      </c>
      <c r="AD198" s="64">
        <v>40.236111111111114</v>
      </c>
      <c r="AE198" s="64">
        <v>-61.904761904761926</v>
      </c>
      <c r="AF198" s="64">
        <v>-3.2272727272727195</v>
      </c>
      <c r="AG198" s="64">
        <v>108.88888888888889</v>
      </c>
      <c r="AH198" s="64">
        <v>-37.166666666666657</v>
      </c>
      <c r="AI198" s="64">
        <v>-58.053571428571416</v>
      </c>
      <c r="AJ198" s="64">
        <v>-17.72999999999999</v>
      </c>
      <c r="AK198" s="64">
        <v>-11.550000000000011</v>
      </c>
      <c r="AL198" s="64">
        <v>-30.655555555555537</v>
      </c>
      <c r="AM198" s="64">
        <v>54.700000000000017</v>
      </c>
      <c r="AN198" s="64">
        <v>5.0748100526008386</v>
      </c>
    </row>
    <row r="199" spans="1:40" x14ac:dyDescent="0.3">
      <c r="A199" s="2" t="s">
        <v>222</v>
      </c>
      <c r="B199" s="2">
        <v>60</v>
      </c>
      <c r="C199" s="2">
        <v>2</v>
      </c>
      <c r="D199" s="2">
        <v>64</v>
      </c>
      <c r="E199">
        <v>-0.11111111111111116</v>
      </c>
      <c r="F199">
        <v>0.16666666666666652</v>
      </c>
      <c r="G199">
        <v>0.10526315789473673</v>
      </c>
      <c r="H199">
        <v>5.4545454545454231E-2</v>
      </c>
      <c r="I199">
        <v>433.66666666666663</v>
      </c>
      <c r="J199">
        <v>157.36813186813185</v>
      </c>
      <c r="K199">
        <v>58.852941176470608</v>
      </c>
      <c r="L199">
        <v>187.36141906873615</v>
      </c>
      <c r="M199">
        <v>-4.3333333333333339</v>
      </c>
      <c r="N199">
        <v>-2.8</v>
      </c>
      <c r="O199">
        <v>-2.7777777777777777</v>
      </c>
      <c r="P199">
        <v>-3.2857142857142856</v>
      </c>
      <c r="Q199">
        <v>-1248.375</v>
      </c>
      <c r="R199">
        <v>-404.73333333333346</v>
      </c>
      <c r="S199">
        <v>-651.44444444444446</v>
      </c>
      <c r="T199">
        <v>-724.69907407407413</v>
      </c>
      <c r="U199">
        <v>1.8888888888888888</v>
      </c>
      <c r="V199">
        <v>3.1</v>
      </c>
      <c r="W199">
        <v>0.77777777777777768</v>
      </c>
      <c r="X199">
        <v>1.9642857142857144</v>
      </c>
      <c r="Y199">
        <v>622.85714285714289</v>
      </c>
      <c r="Z199">
        <v>1400.9428571428571</v>
      </c>
      <c r="AA199">
        <v>49.269841269841436</v>
      </c>
      <c r="AB199">
        <v>631.5372807017543</v>
      </c>
      <c r="AC199" s="64">
        <v>96.142857142857139</v>
      </c>
      <c r="AD199" s="64">
        <v>84.142857142857167</v>
      </c>
      <c r="AE199" s="64">
        <v>20.809523809523853</v>
      </c>
      <c r="AF199" s="64">
        <v>63.90789473684211</v>
      </c>
      <c r="AG199" s="64">
        <v>-146.375</v>
      </c>
      <c r="AH199" s="64">
        <v>76</v>
      </c>
      <c r="AI199" s="64">
        <v>-39.500000000000028</v>
      </c>
      <c r="AJ199" s="64">
        <v>-26.569444444444457</v>
      </c>
      <c r="AK199" s="64">
        <v>24.633333333333326</v>
      </c>
      <c r="AL199" s="64">
        <v>2.4890109890109784</v>
      </c>
      <c r="AM199" s="64">
        <v>48.783088235294116</v>
      </c>
      <c r="AN199" s="64">
        <v>23.919068736141924</v>
      </c>
    </row>
    <row r="200" spans="1:40" x14ac:dyDescent="0.3">
      <c r="A200" s="2" t="s">
        <v>223</v>
      </c>
      <c r="B200" s="2">
        <v>60</v>
      </c>
      <c r="C200" s="2">
        <v>2</v>
      </c>
      <c r="D200" s="2">
        <v>60</v>
      </c>
      <c r="E200">
        <v>9.9999999999999645E-2</v>
      </c>
      <c r="F200">
        <v>-0.69999999999999973</v>
      </c>
      <c r="G200">
        <v>-0.75</v>
      </c>
      <c r="H200">
        <v>-0.45000000000000018</v>
      </c>
      <c r="I200">
        <v>92.558823529411711</v>
      </c>
      <c r="J200">
        <v>57.243055555555657</v>
      </c>
      <c r="K200">
        <v>-257.16666666666674</v>
      </c>
      <c r="L200">
        <v>-28.484166666666852</v>
      </c>
      <c r="M200">
        <v>-3.1</v>
      </c>
      <c r="N200">
        <v>-3.2222222222222223</v>
      </c>
      <c r="O200">
        <v>-1.1000000000000001</v>
      </c>
      <c r="P200">
        <v>-2.4482758620689653</v>
      </c>
      <c r="Q200">
        <v>-1068.1428571428571</v>
      </c>
      <c r="R200">
        <v>-813.83333333333348</v>
      </c>
      <c r="S200">
        <v>-229.42857142857144</v>
      </c>
      <c r="T200">
        <v>-708.71428571428578</v>
      </c>
      <c r="U200">
        <v>1.5555555555555558</v>
      </c>
      <c r="V200">
        <v>-1</v>
      </c>
      <c r="W200">
        <v>3.2222222222222223</v>
      </c>
      <c r="X200">
        <v>1.1785714285714284</v>
      </c>
      <c r="Y200">
        <v>470.4</v>
      </c>
      <c r="Z200">
        <v>-349.5</v>
      </c>
      <c r="AA200">
        <v>753.42857142857133</v>
      </c>
      <c r="AB200">
        <v>185.76666666666677</v>
      </c>
      <c r="AC200" s="64">
        <v>-31.799999999999983</v>
      </c>
      <c r="AD200" s="64">
        <v>38.125</v>
      </c>
      <c r="AE200" s="64">
        <v>25.642857142857139</v>
      </c>
      <c r="AF200" s="64">
        <v>7.3666666666666742</v>
      </c>
      <c r="AG200" s="64">
        <v>-44.071428571428584</v>
      </c>
      <c r="AH200" s="64">
        <v>17.888888888888886</v>
      </c>
      <c r="AI200" s="64">
        <v>-84</v>
      </c>
      <c r="AJ200" s="64">
        <v>-36.714285714285722</v>
      </c>
      <c r="AK200" s="64">
        <v>6.1801470588235361</v>
      </c>
      <c r="AL200" s="64">
        <v>-5.2638888888889142</v>
      </c>
      <c r="AM200" s="64">
        <v>-11.03333333333336</v>
      </c>
      <c r="AN200" s="64">
        <v>-2.5375000000000227</v>
      </c>
    </row>
    <row r="201" spans="1:40" x14ac:dyDescent="0.3">
      <c r="A201" s="2" t="s">
        <v>225</v>
      </c>
      <c r="B201" s="2">
        <v>60</v>
      </c>
      <c r="C201" s="2">
        <v>2</v>
      </c>
      <c r="D201" s="2">
        <v>67</v>
      </c>
      <c r="E201">
        <v>-0.10000000000000009</v>
      </c>
      <c r="F201">
        <v>0.15000000000000036</v>
      </c>
      <c r="G201">
        <v>0.64999999999999991</v>
      </c>
      <c r="H201">
        <v>0.23333333333333339</v>
      </c>
      <c r="I201">
        <v>44.25</v>
      </c>
      <c r="J201">
        <v>-168.91666666666674</v>
      </c>
      <c r="K201">
        <v>83.88811188811178</v>
      </c>
      <c r="L201">
        <v>-21.601518026565373</v>
      </c>
      <c r="M201">
        <v>-3</v>
      </c>
      <c r="N201">
        <v>-1.5</v>
      </c>
      <c r="O201">
        <v>0.71428571428571441</v>
      </c>
      <c r="P201">
        <v>-1.3599999999999999</v>
      </c>
      <c r="Q201">
        <v>-601.66666666666674</v>
      </c>
      <c r="R201">
        <v>-261.04444444444437</v>
      </c>
      <c r="S201">
        <v>-577.49999999999989</v>
      </c>
      <c r="T201">
        <v>-450.44444444444434</v>
      </c>
      <c r="U201">
        <v>0.33333333333333331</v>
      </c>
      <c r="V201">
        <v>0</v>
      </c>
      <c r="W201">
        <v>-0.5</v>
      </c>
      <c r="X201">
        <v>-0.10526315789473684</v>
      </c>
      <c r="Y201">
        <v>102.5</v>
      </c>
      <c r="Z201">
        <v>1014.5</v>
      </c>
      <c r="AA201">
        <v>811.75</v>
      </c>
      <c r="AB201">
        <v>248.83333333333331</v>
      </c>
      <c r="AC201" s="64">
        <v>102.5</v>
      </c>
      <c r="AD201" s="64">
        <v>197</v>
      </c>
      <c r="AE201" s="64">
        <v>41.5</v>
      </c>
      <c r="AF201" s="64">
        <v>49.333333333333343</v>
      </c>
      <c r="AG201" s="64">
        <v>-30.333333333333343</v>
      </c>
      <c r="AH201" s="64">
        <v>43.155555555555566</v>
      </c>
      <c r="AI201" s="64">
        <v>-49.333333333333343</v>
      </c>
      <c r="AJ201" s="64">
        <v>-12.682539682539641</v>
      </c>
      <c r="AK201" s="64">
        <v>24</v>
      </c>
      <c r="AL201" s="64">
        <v>-44.230769230769226</v>
      </c>
      <c r="AM201" s="64">
        <v>32.832167832167841</v>
      </c>
      <c r="AN201" s="64">
        <v>0.17457305502847476</v>
      </c>
    </row>
    <row r="202" spans="1:40" x14ac:dyDescent="0.3">
      <c r="A202" s="2" t="s">
        <v>226</v>
      </c>
      <c r="B202" s="2">
        <v>60</v>
      </c>
      <c r="C202" s="2">
        <v>1</v>
      </c>
      <c r="D202" s="2">
        <v>72</v>
      </c>
      <c r="E202">
        <v>0.25</v>
      </c>
      <c r="F202">
        <v>0.10000000000000009</v>
      </c>
      <c r="G202">
        <v>0.89999999999999991</v>
      </c>
      <c r="H202">
        <v>0.41666666666666696</v>
      </c>
      <c r="I202">
        <v>61.233333333333348</v>
      </c>
      <c r="J202">
        <v>99.179166666666674</v>
      </c>
      <c r="K202">
        <v>-80.333333333333371</v>
      </c>
      <c r="L202">
        <v>42.908333333333303</v>
      </c>
      <c r="M202">
        <v>0.88888888888888884</v>
      </c>
      <c r="N202">
        <v>1.2999999999999998</v>
      </c>
      <c r="O202">
        <v>2.5555555555555554</v>
      </c>
      <c r="P202">
        <v>1.5714285714285712</v>
      </c>
      <c r="Q202">
        <v>705</v>
      </c>
      <c r="R202">
        <v>697.8</v>
      </c>
      <c r="S202">
        <v>1108.2</v>
      </c>
      <c r="T202">
        <v>836.99999999999989</v>
      </c>
      <c r="U202">
        <v>-0.75</v>
      </c>
      <c r="V202">
        <v>3.1</v>
      </c>
      <c r="W202">
        <v>1.625</v>
      </c>
      <c r="X202">
        <v>1.4615384615384612</v>
      </c>
      <c r="Y202">
        <v>-470.71428571428567</v>
      </c>
      <c r="Z202">
        <v>652.57142857142856</v>
      </c>
      <c r="AA202">
        <v>51.342857142857156</v>
      </c>
      <c r="AB202">
        <v>128.61111111111109</v>
      </c>
      <c r="AC202" s="64">
        <v>-27.333333333333343</v>
      </c>
      <c r="AD202" s="64">
        <v>83.742857142857133</v>
      </c>
      <c r="AE202" s="64">
        <v>-54.714285714285722</v>
      </c>
      <c r="AF202" s="64">
        <v>10.222222222222229</v>
      </c>
      <c r="AG202" s="64">
        <v>109.20000000000002</v>
      </c>
      <c r="AH202" s="64">
        <v>95.000000000000028</v>
      </c>
      <c r="AI202" s="64">
        <v>-47.199999999999989</v>
      </c>
      <c r="AJ202" s="64">
        <v>52.333333333333314</v>
      </c>
      <c r="AK202" s="64">
        <v>43.75</v>
      </c>
      <c r="AL202" s="64">
        <v>28.60833333333332</v>
      </c>
      <c r="AM202" s="64">
        <v>-56.166666666666657</v>
      </c>
      <c r="AN202" s="64">
        <v>6.2916666666666572</v>
      </c>
    </row>
    <row r="203" spans="1:40" x14ac:dyDescent="0.3">
      <c r="A203" s="2" t="s">
        <v>228</v>
      </c>
      <c r="B203" s="2">
        <v>60</v>
      </c>
      <c r="C203" s="2">
        <v>1</v>
      </c>
      <c r="D203" s="2">
        <v>72</v>
      </c>
      <c r="E203">
        <v>-0.25</v>
      </c>
      <c r="F203">
        <v>-0.54999999999999982</v>
      </c>
      <c r="G203">
        <v>0.25</v>
      </c>
      <c r="H203">
        <v>-0.18333333333333357</v>
      </c>
      <c r="I203">
        <v>179.25328947368416</v>
      </c>
      <c r="J203">
        <v>-45.422794117647072</v>
      </c>
      <c r="K203">
        <v>187.71250000000009</v>
      </c>
      <c r="L203">
        <v>108.90261865793764</v>
      </c>
      <c r="M203">
        <v>-3.1111111111111112</v>
      </c>
      <c r="N203">
        <v>-4.6999999999999993</v>
      </c>
      <c r="O203">
        <v>-4.3000000000000007</v>
      </c>
      <c r="P203">
        <v>-4.068965517241379</v>
      </c>
      <c r="Q203">
        <v>-750.84126984126999</v>
      </c>
      <c r="R203">
        <v>-1321.9</v>
      </c>
      <c r="S203">
        <v>-1257.4666666666667</v>
      </c>
      <c r="T203">
        <v>-1121.8571428571429</v>
      </c>
      <c r="U203">
        <v>3.666666666666667</v>
      </c>
      <c r="V203">
        <v>3.75</v>
      </c>
      <c r="W203">
        <v>4.25</v>
      </c>
      <c r="X203">
        <v>3.9090909090909087</v>
      </c>
      <c r="Y203">
        <v>1389.3333333333333</v>
      </c>
      <c r="Z203">
        <v>1019.6607142857143</v>
      </c>
      <c r="AA203">
        <v>1352.7750000000001</v>
      </c>
      <c r="AB203">
        <v>1236.0808080808083</v>
      </c>
      <c r="AC203" s="64">
        <v>74.166666666666686</v>
      </c>
      <c r="AD203" s="64">
        <v>-46.321428571428555</v>
      </c>
      <c r="AE203" s="64">
        <v>146.75</v>
      </c>
      <c r="AF203" s="64">
        <v>44.636363636363626</v>
      </c>
      <c r="AG203" s="64">
        <v>-60.587301587301596</v>
      </c>
      <c r="AH203" s="64">
        <v>-29.800000000000011</v>
      </c>
      <c r="AI203" s="64">
        <v>-53.166666666666686</v>
      </c>
      <c r="AJ203" s="64">
        <v>-50.110016420361262</v>
      </c>
      <c r="AK203" s="64">
        <v>-3.9736842105263008</v>
      </c>
      <c r="AL203" s="64">
        <v>-2</v>
      </c>
      <c r="AM203" s="64">
        <v>47.6875</v>
      </c>
      <c r="AN203" s="64">
        <v>12.634615384615358</v>
      </c>
    </row>
    <row r="204" spans="1:40" x14ac:dyDescent="0.3">
      <c r="A204" s="2" t="s">
        <v>229</v>
      </c>
      <c r="B204" s="2">
        <v>60</v>
      </c>
      <c r="C204" s="2">
        <v>1</v>
      </c>
      <c r="D204" s="2">
        <v>74</v>
      </c>
      <c r="E204">
        <v>0</v>
      </c>
      <c r="F204">
        <v>0.29999999999999982</v>
      </c>
      <c r="G204">
        <v>-0.36842105263157876</v>
      </c>
      <c r="H204">
        <v>-1.6949152542372836E-2</v>
      </c>
      <c r="I204">
        <v>20.5</v>
      </c>
      <c r="J204">
        <v>-234.90000000000009</v>
      </c>
      <c r="K204">
        <v>221.58181818181833</v>
      </c>
      <c r="L204">
        <v>4.4864864864864558</v>
      </c>
      <c r="M204">
        <v>0.39999999999999991</v>
      </c>
      <c r="N204">
        <v>0.39999999999999991</v>
      </c>
      <c r="O204">
        <v>0.88888888888888884</v>
      </c>
      <c r="P204">
        <v>0.55172413793103425</v>
      </c>
      <c r="Q204">
        <v>-667.07500000000005</v>
      </c>
      <c r="R204">
        <v>-68.233333333333348</v>
      </c>
      <c r="S204">
        <v>51.333333333333258</v>
      </c>
      <c r="T204">
        <v>-288.36752136752125</v>
      </c>
      <c r="U204">
        <v>-0.11111111111111116</v>
      </c>
      <c r="V204">
        <v>1.7999999999999998</v>
      </c>
      <c r="W204">
        <v>1.7000000000000002</v>
      </c>
      <c r="X204">
        <v>1.1724137931034482</v>
      </c>
      <c r="Y204">
        <v>246.75</v>
      </c>
      <c r="Z204">
        <v>333.74285714285713</v>
      </c>
      <c r="AA204">
        <v>339.27499999999998</v>
      </c>
      <c r="AB204">
        <v>254.94444444444434</v>
      </c>
      <c r="AC204" s="64">
        <v>-70.25</v>
      </c>
      <c r="AD204" s="64">
        <v>-66.714285714285722</v>
      </c>
      <c r="AE204" s="64">
        <v>61.349999999999994</v>
      </c>
      <c r="AF204" s="64">
        <v>-23.103174603174608</v>
      </c>
      <c r="AG204" s="64">
        <v>-73.074999999999989</v>
      </c>
      <c r="AH204" s="64">
        <v>19.533333333333303</v>
      </c>
      <c r="AI204" s="64">
        <v>179.91666666666666</v>
      </c>
      <c r="AJ204" s="64">
        <v>16.111111111111086</v>
      </c>
      <c r="AK204" s="64">
        <v>57.083333333333314</v>
      </c>
      <c r="AL204" s="64">
        <v>3.9714285714285325</v>
      </c>
      <c r="AM204" s="64">
        <v>-33.424242424242379</v>
      </c>
      <c r="AN204" s="64">
        <v>8.7567567567567721</v>
      </c>
    </row>
    <row r="205" spans="1:40" x14ac:dyDescent="0.3">
      <c r="A205" s="2" t="s">
        <v>231</v>
      </c>
      <c r="B205" s="2">
        <v>60</v>
      </c>
      <c r="C205" s="2">
        <v>2</v>
      </c>
      <c r="D205" s="2">
        <v>73</v>
      </c>
      <c r="E205">
        <v>0.84999999999999987</v>
      </c>
      <c r="F205">
        <v>1.2777777777777777</v>
      </c>
      <c r="G205">
        <v>0.64999999999999991</v>
      </c>
      <c r="H205">
        <v>0.9137931034482758</v>
      </c>
      <c r="I205">
        <v>237.91666666666663</v>
      </c>
      <c r="J205">
        <v>346.60683760683764</v>
      </c>
      <c r="K205">
        <v>-105.77083333333326</v>
      </c>
      <c r="L205">
        <v>140.23255813953483</v>
      </c>
      <c r="M205">
        <v>-0.25</v>
      </c>
      <c r="N205">
        <v>-0.60000000000000009</v>
      </c>
      <c r="O205">
        <v>0.625</v>
      </c>
      <c r="P205">
        <v>0</v>
      </c>
      <c r="Q205">
        <v>-526.83333333333326</v>
      </c>
      <c r="R205">
        <v>-86.666666666666629</v>
      </c>
      <c r="S205">
        <v>224.33333333333326</v>
      </c>
      <c r="T205">
        <v>-101.88888888888891</v>
      </c>
      <c r="U205">
        <v>2.1111111111111107</v>
      </c>
      <c r="V205">
        <v>1.5555555555555554</v>
      </c>
      <c r="W205">
        <v>2</v>
      </c>
      <c r="X205">
        <v>1.8888888888888888</v>
      </c>
      <c r="Y205">
        <v>580.16666666666674</v>
      </c>
      <c r="Z205">
        <v>306.11428571428564</v>
      </c>
      <c r="AA205">
        <v>388.19047619047626</v>
      </c>
      <c r="AB205">
        <v>444.75454545454545</v>
      </c>
      <c r="AC205" s="64">
        <v>-17.666666666666686</v>
      </c>
      <c r="AD205" s="64">
        <v>-50.714285714285722</v>
      </c>
      <c r="AE205" s="64">
        <v>23.428571428571416</v>
      </c>
      <c r="AF205" s="64">
        <v>-17.690909090909059</v>
      </c>
      <c r="AG205" s="64">
        <v>21.083333333333314</v>
      </c>
      <c r="AH205" s="64">
        <v>-79.666666666666686</v>
      </c>
      <c r="AI205" s="64">
        <v>-41.333333333333314</v>
      </c>
      <c r="AJ205" s="64">
        <v>-20</v>
      </c>
      <c r="AK205" s="64">
        <v>11.15476190476187</v>
      </c>
      <c r="AL205" s="64">
        <v>85.03418803418802</v>
      </c>
      <c r="AM205" s="64">
        <v>27.270833333333314</v>
      </c>
      <c r="AN205" s="64">
        <v>35.96405919661737</v>
      </c>
    </row>
    <row r="206" spans="1:40" x14ac:dyDescent="0.3">
      <c r="A206" s="2" t="s">
        <v>232</v>
      </c>
      <c r="B206" s="2">
        <v>60</v>
      </c>
      <c r="C206" s="2">
        <v>2</v>
      </c>
      <c r="D206" s="2">
        <v>70</v>
      </c>
      <c r="E206">
        <v>-0.19999999999999973</v>
      </c>
      <c r="F206">
        <v>1.75</v>
      </c>
      <c r="G206">
        <v>0.25</v>
      </c>
      <c r="H206">
        <v>0.60000000000000009</v>
      </c>
      <c r="I206">
        <v>-91.061403508771946</v>
      </c>
      <c r="J206">
        <v>343.76470588235293</v>
      </c>
      <c r="K206">
        <v>-73.447712418300625</v>
      </c>
      <c r="L206">
        <v>62.400134952766621</v>
      </c>
      <c r="M206">
        <v>-5.1111111111111107</v>
      </c>
      <c r="N206">
        <v>-4.8888888888888893</v>
      </c>
      <c r="O206">
        <v>-4.9000000000000004</v>
      </c>
      <c r="P206">
        <v>-4.9642857142857144</v>
      </c>
      <c r="Q206">
        <v>-1442.7111111111112</v>
      </c>
      <c r="R206">
        <v>-1416.7222222222222</v>
      </c>
      <c r="S206">
        <v>-1409.35</v>
      </c>
      <c r="T206">
        <v>-1429.4699248120301</v>
      </c>
      <c r="U206">
        <v>2.25</v>
      </c>
      <c r="V206">
        <v>-0.33333333333333348</v>
      </c>
      <c r="W206">
        <v>2</v>
      </c>
      <c r="X206">
        <v>1.2083333333333335</v>
      </c>
      <c r="Y206">
        <v>187.625</v>
      </c>
      <c r="Z206">
        <v>-141.57142857142856</v>
      </c>
      <c r="AA206">
        <v>302.34285714285716</v>
      </c>
      <c r="AB206">
        <v>121.61931818181813</v>
      </c>
      <c r="AC206" s="64">
        <v>85</v>
      </c>
      <c r="AD206" s="64">
        <v>-43.142857142857139</v>
      </c>
      <c r="AE206" s="64">
        <v>22.199999999999989</v>
      </c>
      <c r="AF206" s="64">
        <v>18.198863636363626</v>
      </c>
      <c r="AG206" s="64">
        <v>26.488888888888937</v>
      </c>
      <c r="AH206" s="64">
        <v>-8.2222222222222285</v>
      </c>
      <c r="AI206" s="64">
        <v>26.5</v>
      </c>
      <c r="AJ206" s="64">
        <v>9.4981203007519071</v>
      </c>
      <c r="AK206" s="64">
        <v>45.157894736842081</v>
      </c>
      <c r="AL206" s="64">
        <v>59.917647058823547</v>
      </c>
      <c r="AM206" s="64">
        <v>-34.330065359477118</v>
      </c>
      <c r="AN206" s="64">
        <v>25.339068825910914</v>
      </c>
    </row>
    <row r="207" spans="1:40" x14ac:dyDescent="0.3">
      <c r="A207" s="2" t="s">
        <v>233</v>
      </c>
      <c r="B207" s="2">
        <v>60</v>
      </c>
      <c r="C207" s="2">
        <v>2</v>
      </c>
      <c r="D207" s="2">
        <v>70</v>
      </c>
      <c r="E207">
        <v>0.79999999999999982</v>
      </c>
      <c r="F207">
        <v>-0.69999999999999973</v>
      </c>
      <c r="G207">
        <v>-0.75</v>
      </c>
      <c r="H207">
        <v>-0.21666666666666679</v>
      </c>
      <c r="I207">
        <v>78.285714285714334</v>
      </c>
      <c r="J207">
        <v>-93.06666666666672</v>
      </c>
      <c r="K207">
        <v>-193.75641025641028</v>
      </c>
      <c r="L207">
        <v>-64.08880550343963</v>
      </c>
      <c r="M207">
        <v>-4.1999999999999993</v>
      </c>
      <c r="N207">
        <v>-1.5555555555555554</v>
      </c>
      <c r="O207">
        <v>-2.4</v>
      </c>
      <c r="P207">
        <v>-2.7586206896551726</v>
      </c>
      <c r="Q207">
        <v>-1251.3333333333333</v>
      </c>
      <c r="R207">
        <v>-241.02222222222213</v>
      </c>
      <c r="S207">
        <v>-743.30357142857144</v>
      </c>
      <c r="T207">
        <v>-763.68218623481778</v>
      </c>
      <c r="U207">
        <v>-0.33333333333333348</v>
      </c>
      <c r="V207">
        <v>0.375</v>
      </c>
      <c r="W207">
        <v>3</v>
      </c>
      <c r="X207">
        <v>1.1363636363636362</v>
      </c>
      <c r="Y207">
        <v>128.70000000000005</v>
      </c>
      <c r="Z207">
        <v>165</v>
      </c>
      <c r="AA207">
        <v>455.38095238095241</v>
      </c>
      <c r="AB207">
        <v>236.93697478991589</v>
      </c>
      <c r="AC207" s="64">
        <v>32.5</v>
      </c>
      <c r="AD207" s="64">
        <v>-0.5</v>
      </c>
      <c r="AE207" s="64">
        <v>56.952380952380935</v>
      </c>
      <c r="AF207" s="64">
        <v>21.550420168067205</v>
      </c>
      <c r="AG207" s="64">
        <v>-13.682539682539641</v>
      </c>
      <c r="AH207" s="64">
        <v>12.600000000000023</v>
      </c>
      <c r="AI207" s="64">
        <v>-32.321428571428584</v>
      </c>
      <c r="AJ207" s="64">
        <v>-11.748987854251027</v>
      </c>
      <c r="AK207" s="64">
        <v>-40.928571428571416</v>
      </c>
      <c r="AL207" s="64">
        <v>41.261538461538464</v>
      </c>
      <c r="AM207" s="64">
        <v>30.78205128205127</v>
      </c>
      <c r="AN207" s="64">
        <v>8.1444652908067496</v>
      </c>
    </row>
    <row r="208" spans="1:40" x14ac:dyDescent="0.3">
      <c r="A208" s="2" t="s">
        <v>234</v>
      </c>
      <c r="B208" s="2">
        <v>60</v>
      </c>
      <c r="C208" s="2">
        <v>2</v>
      </c>
      <c r="D208" s="2">
        <v>75</v>
      </c>
      <c r="E208">
        <v>-0.57894736842105243</v>
      </c>
      <c r="F208">
        <v>-0.20000000000000018</v>
      </c>
      <c r="G208">
        <v>0.30000000000000004</v>
      </c>
      <c r="H208">
        <v>-0.15254237288135575</v>
      </c>
      <c r="I208">
        <v>-161.35714285714283</v>
      </c>
      <c r="J208">
        <v>-164.3125</v>
      </c>
      <c r="K208">
        <v>-55.381818181818176</v>
      </c>
      <c r="L208">
        <v>-134.89066339066341</v>
      </c>
      <c r="M208">
        <v>0.83333333333333326</v>
      </c>
      <c r="N208">
        <v>-0.125</v>
      </c>
      <c r="O208">
        <v>0.80000000000000027</v>
      </c>
      <c r="P208">
        <v>0.42105263157894735</v>
      </c>
      <c r="Q208">
        <v>548.4666666666667</v>
      </c>
      <c r="R208">
        <v>211.75</v>
      </c>
      <c r="S208">
        <v>-153.66666666666669</v>
      </c>
      <c r="T208">
        <v>245.6615384615385</v>
      </c>
      <c r="U208">
        <v>1.25</v>
      </c>
      <c r="V208">
        <v>1.8888888888888888</v>
      </c>
      <c r="W208">
        <v>0.29999999999999982</v>
      </c>
      <c r="X208">
        <v>1.1111111111111112</v>
      </c>
      <c r="Y208">
        <v>263.25</v>
      </c>
      <c r="Z208">
        <v>169</v>
      </c>
      <c r="AA208">
        <v>-39.555555555555543</v>
      </c>
      <c r="AB208">
        <v>128.12307692307695</v>
      </c>
      <c r="AC208" s="64">
        <v>42.5</v>
      </c>
      <c r="AD208" s="64">
        <v>-36.125</v>
      </c>
      <c r="AE208" s="64">
        <v>-31.333333333333343</v>
      </c>
      <c r="AF208" s="64">
        <v>-10.049230769230775</v>
      </c>
      <c r="AG208" s="64">
        <v>-42.733333333333348</v>
      </c>
      <c r="AH208" s="64">
        <v>41.333333333333343</v>
      </c>
      <c r="AI208" s="64">
        <v>55.666666666666657</v>
      </c>
      <c r="AJ208" s="64">
        <v>12.738461538461536</v>
      </c>
      <c r="AK208" s="64">
        <v>25.340659340659357</v>
      </c>
      <c r="AL208" s="64">
        <v>-45.354166666666657</v>
      </c>
      <c r="AM208" s="64">
        <v>-10.090909090909093</v>
      </c>
      <c r="AN208" s="64">
        <v>-11.365479115479104</v>
      </c>
    </row>
    <row r="209" spans="1:40" x14ac:dyDescent="0.3">
      <c r="A209" s="2" t="s">
        <v>235</v>
      </c>
      <c r="B209" s="2">
        <v>60</v>
      </c>
      <c r="C209" s="2">
        <v>2</v>
      </c>
      <c r="D209" s="2">
        <v>72</v>
      </c>
      <c r="E209">
        <v>-0.20000000000000018</v>
      </c>
      <c r="F209">
        <v>-1.25</v>
      </c>
      <c r="G209">
        <v>-1.4500000000000002</v>
      </c>
      <c r="H209">
        <v>-0.96666666666666679</v>
      </c>
      <c r="I209">
        <v>38.467492260061931</v>
      </c>
      <c r="J209">
        <v>-382.17647058823536</v>
      </c>
      <c r="K209">
        <v>-333.0605263157895</v>
      </c>
      <c r="L209">
        <v>-227.87769541778971</v>
      </c>
      <c r="M209">
        <v>-0.11111111111111116</v>
      </c>
      <c r="N209">
        <v>0.42857142857142838</v>
      </c>
      <c r="O209">
        <v>-1.1000000000000001</v>
      </c>
      <c r="P209">
        <v>-0.34615384615384626</v>
      </c>
      <c r="Q209">
        <v>108.71428571428578</v>
      </c>
      <c r="R209">
        <v>727.08333333333337</v>
      </c>
      <c r="S209">
        <v>-572.85714285714289</v>
      </c>
      <c r="T209">
        <v>3.9852941176470722</v>
      </c>
      <c r="U209">
        <v>0.55555555555555536</v>
      </c>
      <c r="V209">
        <v>-1.1000000000000001</v>
      </c>
      <c r="W209">
        <v>-0.11111111111111116</v>
      </c>
      <c r="X209">
        <v>-0.25</v>
      </c>
      <c r="Y209">
        <v>-87.64285714285711</v>
      </c>
      <c r="Z209">
        <v>-948.20833333333326</v>
      </c>
      <c r="AA209">
        <v>-640.72499999999991</v>
      </c>
      <c r="AB209">
        <v>-559.3375959079284</v>
      </c>
      <c r="AC209" s="64">
        <v>-44.547619047619065</v>
      </c>
      <c r="AD209" s="64">
        <v>-18.125</v>
      </c>
      <c r="AE209" s="64">
        <v>-81.650000000000006</v>
      </c>
      <c r="AF209" s="64">
        <v>-50.138107416879791</v>
      </c>
      <c r="AG209" s="64">
        <v>-35.38095238095238</v>
      </c>
      <c r="AH209" s="64">
        <v>21.583333333333343</v>
      </c>
      <c r="AI209" s="64">
        <v>-68.571428571428584</v>
      </c>
      <c r="AJ209" s="64">
        <v>-32.967647058823559</v>
      </c>
      <c r="AK209" s="64">
        <v>16.148606811145498</v>
      </c>
      <c r="AL209" s="64">
        <v>7.529411764705884</v>
      </c>
      <c r="AM209" s="64">
        <v>-12.228947368421046</v>
      </c>
      <c r="AN209" s="64">
        <v>2.5899595687331498</v>
      </c>
    </row>
    <row r="210" spans="1:40" x14ac:dyDescent="0.3">
      <c r="A210" s="2" t="s">
        <v>236</v>
      </c>
      <c r="B210" s="2">
        <v>60</v>
      </c>
      <c r="C210" s="2">
        <v>2</v>
      </c>
      <c r="D210" s="2">
        <v>73</v>
      </c>
      <c r="E210">
        <v>0.34210526315789469</v>
      </c>
      <c r="F210">
        <v>0.78947368421052611</v>
      </c>
      <c r="G210">
        <v>0.97500000000000009</v>
      </c>
      <c r="H210">
        <v>0.7068965517241379</v>
      </c>
      <c r="I210">
        <v>263.02357320099247</v>
      </c>
      <c r="J210">
        <v>335.45833333333326</v>
      </c>
      <c r="K210">
        <v>214.78619528619515</v>
      </c>
      <c r="L210">
        <v>277.98188653451814</v>
      </c>
      <c r="M210">
        <v>1.9</v>
      </c>
      <c r="N210">
        <v>0.77777777777777768</v>
      </c>
      <c r="O210">
        <v>-0.88888888888888906</v>
      </c>
      <c r="P210">
        <v>0.64285714285714302</v>
      </c>
      <c r="Q210">
        <v>521.54761904761915</v>
      </c>
      <c r="R210">
        <v>503.40000000000009</v>
      </c>
      <c r="S210">
        <v>48.5</v>
      </c>
      <c r="T210">
        <v>374.50735294117646</v>
      </c>
      <c r="U210">
        <v>-0.83333333333333304</v>
      </c>
      <c r="V210">
        <v>1.2222222222222223</v>
      </c>
      <c r="W210">
        <v>2.25</v>
      </c>
      <c r="X210">
        <v>1.043478260869565</v>
      </c>
      <c r="Y210">
        <v>-261.5</v>
      </c>
      <c r="Z210">
        <v>-298.73333333333335</v>
      </c>
      <c r="AA210">
        <v>883.15000000000009</v>
      </c>
      <c r="AB210">
        <v>38.658119658119631</v>
      </c>
      <c r="AC210" s="64">
        <v>37.5</v>
      </c>
      <c r="AD210" s="64">
        <v>-90.800000000000011</v>
      </c>
      <c r="AE210" s="64">
        <v>48.75</v>
      </c>
      <c r="AF210" s="64">
        <v>-17.769230769230774</v>
      </c>
      <c r="AG210" s="64">
        <v>-106.92857142857142</v>
      </c>
      <c r="AH210" s="64">
        <v>-6</v>
      </c>
      <c r="AI210" s="64">
        <v>88.416666666666657</v>
      </c>
      <c r="AJ210" s="64">
        <v>-21.794117647058812</v>
      </c>
      <c r="AK210" s="64">
        <v>32.713399503722087</v>
      </c>
      <c r="AL210" s="64">
        <v>14.998188405797094</v>
      </c>
      <c r="AM210" s="64">
        <v>57.173400673400636</v>
      </c>
      <c r="AN210" s="64">
        <v>31.977101845522867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1E60-86CA-44D0-9360-B098B41A1EF3}">
  <dimension ref="A1:NR210"/>
  <sheetViews>
    <sheetView zoomScale="85" zoomScaleNormal="85" workbookViewId="0">
      <selection activeCell="F22" sqref="F22"/>
    </sheetView>
  </sheetViews>
  <sheetFormatPr baseColWidth="10" defaultRowHeight="14.4" x14ac:dyDescent="0.3"/>
  <cols>
    <col min="1" max="1" width="8.44140625" bestFit="1" customWidth="1"/>
    <col min="2" max="2" width="8.33203125" bestFit="1" customWidth="1"/>
    <col min="3" max="3" width="5.5546875" bestFit="1" customWidth="1"/>
    <col min="4" max="4" width="5.88671875" bestFit="1" customWidth="1"/>
    <col min="5" max="5" width="32.44140625" bestFit="1" customWidth="1"/>
    <col min="6" max="6" width="31.5546875" bestFit="1" customWidth="1"/>
    <col min="7" max="7" width="32.44140625" bestFit="1" customWidth="1"/>
    <col min="8" max="8" width="31.5546875" bestFit="1" customWidth="1"/>
    <col min="9" max="9" width="32.109375" bestFit="1" customWidth="1"/>
    <col min="10" max="10" width="31.109375" bestFit="1" customWidth="1"/>
    <col min="11" max="11" width="32" bestFit="1" customWidth="1"/>
    <col min="12" max="12" width="31" bestFit="1" customWidth="1"/>
    <col min="13" max="13" width="32.88671875" bestFit="1" customWidth="1"/>
    <col min="14" max="14" width="32" bestFit="1" customWidth="1"/>
    <col min="15" max="15" width="32.88671875" bestFit="1" customWidth="1"/>
    <col min="16" max="16" width="32" bestFit="1" customWidth="1"/>
    <col min="17" max="17" width="32.5546875" bestFit="1" customWidth="1"/>
    <col min="18" max="18" width="31.6640625" bestFit="1" customWidth="1"/>
    <col min="19" max="19" width="32.44140625" bestFit="1" customWidth="1"/>
    <col min="20" max="20" width="31.5546875" bestFit="1" customWidth="1"/>
    <col min="21" max="21" width="32.33203125" bestFit="1" customWidth="1"/>
    <col min="22" max="22" width="31.33203125" bestFit="1" customWidth="1"/>
    <col min="23" max="23" width="31.5546875" bestFit="1" customWidth="1"/>
    <col min="24" max="24" width="30.5546875" bestFit="1" customWidth="1"/>
    <col min="25" max="25" width="31.5546875" bestFit="1" customWidth="1"/>
    <col min="26" max="26" width="30.5546875" bestFit="1" customWidth="1"/>
    <col min="27" max="27" width="31.109375" bestFit="1" customWidth="1"/>
    <col min="28" max="28" width="30.33203125" bestFit="1" customWidth="1"/>
    <col min="29" max="29" width="31" bestFit="1" customWidth="1"/>
    <col min="30" max="30" width="30.109375" bestFit="1" customWidth="1"/>
    <col min="31" max="31" width="31.6640625" bestFit="1" customWidth="1"/>
    <col min="32" max="32" width="30.6640625" bestFit="1" customWidth="1"/>
    <col min="33" max="33" width="31.88671875" bestFit="1" customWidth="1"/>
    <col min="34" max="34" width="30.88671875" bestFit="1" customWidth="1"/>
    <col min="35" max="35" width="31.88671875" bestFit="1" customWidth="1"/>
    <col min="36" max="36" width="30.88671875" bestFit="1" customWidth="1"/>
    <col min="37" max="37" width="31.88671875" bestFit="1" customWidth="1"/>
    <col min="38" max="38" width="30.88671875" bestFit="1" customWidth="1"/>
    <col min="39" max="39" width="31.5546875" bestFit="1" customWidth="1"/>
    <col min="40" max="40" width="30.5546875" bestFit="1" customWidth="1"/>
    <col min="41" max="41" width="31.33203125" bestFit="1" customWidth="1"/>
    <col min="42" max="42" width="30.44140625" bestFit="1" customWidth="1"/>
    <col min="43" max="43" width="32.33203125" bestFit="1" customWidth="1"/>
    <col min="44" max="44" width="31.33203125" bestFit="1" customWidth="1"/>
    <col min="45" max="45" width="32.33203125" bestFit="1" customWidth="1"/>
    <col min="46" max="46" width="31.33203125" bestFit="1" customWidth="1"/>
    <col min="47" max="47" width="32" bestFit="1" customWidth="1"/>
    <col min="48" max="48" width="31" bestFit="1" customWidth="1"/>
    <col min="49" max="49" width="31.88671875" bestFit="1" customWidth="1"/>
    <col min="50" max="50" width="30.88671875" bestFit="1" customWidth="1"/>
    <col min="51" max="51" width="31.6640625" bestFit="1" customWidth="1"/>
    <col min="52" max="52" width="30.6640625" bestFit="1" customWidth="1"/>
    <col min="53" max="53" width="30.88671875" bestFit="1" customWidth="1"/>
    <col min="54" max="54" width="30" bestFit="1" customWidth="1"/>
    <col min="55" max="55" width="30.88671875" bestFit="1" customWidth="1"/>
    <col min="56" max="56" width="30" bestFit="1" customWidth="1"/>
    <col min="57" max="57" width="30.5546875" bestFit="1" customWidth="1"/>
    <col min="58" max="58" width="29.6640625" bestFit="1" customWidth="1"/>
    <col min="59" max="59" width="30.44140625" bestFit="1" customWidth="1"/>
    <col min="60" max="60" width="29.5546875" bestFit="1" customWidth="1"/>
    <col min="61" max="61" width="31" bestFit="1" customWidth="1"/>
    <col min="62" max="62" width="30.109375" bestFit="1" customWidth="1"/>
    <col min="63" max="63" width="31.109375" bestFit="1" customWidth="1"/>
    <col min="64" max="64" width="30.33203125" bestFit="1" customWidth="1"/>
    <col min="65" max="65" width="31.5546875" bestFit="1" customWidth="1"/>
    <col min="66" max="66" width="30.5546875" bestFit="1" customWidth="1"/>
    <col min="67" max="67" width="32.44140625" bestFit="1" customWidth="1"/>
    <col min="68" max="68" width="31.5546875" bestFit="1" customWidth="1"/>
    <col min="69" max="69" width="32.44140625" bestFit="1" customWidth="1"/>
    <col min="70" max="70" width="31.5546875" bestFit="1" customWidth="1"/>
    <col min="71" max="71" width="32.109375" bestFit="1" customWidth="1"/>
    <col min="72" max="72" width="31.109375" bestFit="1" customWidth="1"/>
    <col min="73" max="73" width="32" bestFit="1" customWidth="1"/>
    <col min="74" max="74" width="31" bestFit="1" customWidth="1"/>
    <col min="75" max="75" width="32.44140625" bestFit="1" customWidth="1"/>
    <col min="76" max="76" width="31.5546875" bestFit="1" customWidth="1"/>
    <col min="77" max="77" width="32.44140625" bestFit="1" customWidth="1"/>
    <col min="78" max="78" width="31.5546875" bestFit="1" customWidth="1"/>
    <col min="79" max="79" width="32.109375" bestFit="1" customWidth="1"/>
    <col min="80" max="80" width="31.109375" bestFit="1" customWidth="1"/>
    <col min="81" max="81" width="32" bestFit="1" customWidth="1"/>
    <col min="82" max="82" width="31" bestFit="1" customWidth="1"/>
    <col min="83" max="83" width="32" bestFit="1" customWidth="1"/>
    <col min="84" max="84" width="31" bestFit="1" customWidth="1"/>
    <col min="85" max="85" width="32.88671875" bestFit="1" customWidth="1"/>
    <col min="86" max="86" width="32" bestFit="1" customWidth="1"/>
    <col min="87" max="87" width="32.88671875" bestFit="1" customWidth="1"/>
    <col min="88" max="88" width="32" bestFit="1" customWidth="1"/>
    <col min="89" max="89" width="32.5546875" bestFit="1" customWidth="1"/>
    <col min="90" max="90" width="31.6640625" bestFit="1" customWidth="1"/>
    <col min="91" max="91" width="32.44140625" bestFit="1" customWidth="1"/>
    <col min="92" max="92" width="31.5546875" bestFit="1" customWidth="1"/>
    <col min="93" max="93" width="32.88671875" bestFit="1" customWidth="1"/>
    <col min="94" max="94" width="32" bestFit="1" customWidth="1"/>
    <col min="95" max="95" width="32.88671875" bestFit="1" customWidth="1"/>
    <col min="96" max="96" width="32" bestFit="1" customWidth="1"/>
    <col min="97" max="97" width="32.5546875" bestFit="1" customWidth="1"/>
    <col min="98" max="98" width="31.6640625" bestFit="1" customWidth="1"/>
    <col min="99" max="99" width="32.44140625" bestFit="1" customWidth="1"/>
    <col min="100" max="100" width="31.5546875" bestFit="1" customWidth="1"/>
    <col min="101" max="101" width="32.44140625" bestFit="1" customWidth="1"/>
    <col min="102" max="102" width="31.5546875" bestFit="1" customWidth="1"/>
    <col min="103" max="103" width="32.33203125" bestFit="1" customWidth="1"/>
    <col min="104" max="104" width="31.33203125" bestFit="1" customWidth="1"/>
    <col min="105" max="105" width="31.88671875" bestFit="1" customWidth="1"/>
    <col min="106" max="106" width="30.88671875" bestFit="1" customWidth="1"/>
    <col min="107" max="107" width="31.88671875" bestFit="1" customWidth="1"/>
    <col min="108" max="108" width="30.88671875" bestFit="1" customWidth="1"/>
    <col min="109" max="109" width="31.5546875" bestFit="1" customWidth="1"/>
    <col min="110" max="110" width="30.5546875" bestFit="1" customWidth="1"/>
    <col min="111" max="111" width="31.33203125" bestFit="1" customWidth="1"/>
    <col min="112" max="112" width="30.44140625" bestFit="1" customWidth="1"/>
    <col min="113" max="113" width="31.88671875" bestFit="1" customWidth="1"/>
    <col min="114" max="114" width="30.88671875" bestFit="1" customWidth="1"/>
    <col min="115" max="115" width="31.88671875" bestFit="1" customWidth="1"/>
    <col min="116" max="116" width="30.88671875" bestFit="1" customWidth="1"/>
    <col min="117" max="117" width="31.5546875" bestFit="1" customWidth="1"/>
    <col min="118" max="118" width="30.5546875" bestFit="1" customWidth="1"/>
    <col min="119" max="119" width="31.33203125" bestFit="1" customWidth="1"/>
    <col min="120" max="120" width="30.44140625" bestFit="1" customWidth="1"/>
    <col min="121" max="121" width="31.33203125" bestFit="1" customWidth="1"/>
    <col min="122" max="122" width="30.44140625" bestFit="1" customWidth="1"/>
    <col min="123" max="123" width="31.6640625" bestFit="1" customWidth="1"/>
    <col min="124" max="124" width="30.6640625" bestFit="1" customWidth="1"/>
    <col min="125" max="125" width="31.88671875" bestFit="1" customWidth="1"/>
    <col min="126" max="126" width="30.88671875" bestFit="1" customWidth="1"/>
    <col min="127" max="127" width="31.88671875" bestFit="1" customWidth="1"/>
    <col min="128" max="128" width="30.88671875" bestFit="1" customWidth="1"/>
    <col min="129" max="129" width="31.88671875" bestFit="1" customWidth="1"/>
    <col min="130" max="130" width="30.88671875" bestFit="1" customWidth="1"/>
    <col min="131" max="131" width="31.5546875" bestFit="1" customWidth="1"/>
    <col min="132" max="132" width="30.5546875" bestFit="1" customWidth="1"/>
    <col min="133" max="133" width="31.33203125" bestFit="1" customWidth="1"/>
    <col min="134" max="134" width="30.44140625" bestFit="1" customWidth="1"/>
    <col min="135" max="135" width="31.88671875" bestFit="1" customWidth="1"/>
    <col min="136" max="136" width="30.88671875" bestFit="1" customWidth="1"/>
    <col min="137" max="137" width="31.88671875" bestFit="1" customWidth="1"/>
    <col min="138" max="138" width="30.88671875" bestFit="1" customWidth="1"/>
    <col min="139" max="139" width="31.5546875" bestFit="1" customWidth="1"/>
    <col min="140" max="140" width="30.5546875" bestFit="1" customWidth="1"/>
    <col min="141" max="141" width="31.33203125" bestFit="1" customWidth="1"/>
    <col min="142" max="142" width="30.44140625" bestFit="1" customWidth="1"/>
    <col min="143" max="143" width="31.33203125" bestFit="1" customWidth="1"/>
    <col min="144" max="144" width="30.44140625" bestFit="1" customWidth="1"/>
    <col min="145" max="145" width="32.33203125" bestFit="1" customWidth="1"/>
    <col min="146" max="146" width="31.33203125" bestFit="1" customWidth="1"/>
    <col min="147" max="147" width="32.33203125" bestFit="1" customWidth="1"/>
    <col min="148" max="148" width="31.33203125" bestFit="1" customWidth="1"/>
    <col min="149" max="149" width="32" bestFit="1" customWidth="1"/>
    <col min="150" max="150" width="31" bestFit="1" customWidth="1"/>
    <col min="151" max="151" width="31.88671875" bestFit="1" customWidth="1"/>
    <col min="152" max="152" width="30.88671875" bestFit="1" customWidth="1"/>
    <col min="153" max="153" width="32.33203125" bestFit="1" customWidth="1"/>
    <col min="154" max="154" width="31.33203125" bestFit="1" customWidth="1"/>
    <col min="155" max="155" width="32.33203125" bestFit="1" customWidth="1"/>
    <col min="156" max="156" width="31.33203125" bestFit="1" customWidth="1"/>
    <col min="157" max="157" width="32" bestFit="1" customWidth="1"/>
    <col min="158" max="158" width="31" bestFit="1" customWidth="1"/>
    <col min="159" max="159" width="31.88671875" bestFit="1" customWidth="1"/>
    <col min="160" max="160" width="30.88671875" bestFit="1" customWidth="1"/>
    <col min="161" max="161" width="31.88671875" bestFit="1" customWidth="1"/>
    <col min="162" max="162" width="30.88671875" bestFit="1" customWidth="1"/>
    <col min="163" max="163" width="31.6640625" bestFit="1" customWidth="1"/>
    <col min="164" max="164" width="30.6640625" bestFit="1" customWidth="1"/>
    <col min="165" max="165" width="31.109375" bestFit="1" customWidth="1"/>
    <col min="166" max="166" width="30.33203125" bestFit="1" customWidth="1"/>
    <col min="167" max="167" width="31.109375" bestFit="1" customWidth="1"/>
    <col min="168" max="168" width="30.33203125" bestFit="1" customWidth="1"/>
    <col min="169" max="169" width="30.88671875" bestFit="1" customWidth="1"/>
    <col min="170" max="170" width="30" bestFit="1" customWidth="1"/>
    <col min="171" max="171" width="30.6640625" bestFit="1" customWidth="1"/>
    <col min="172" max="172" width="29.88671875" bestFit="1" customWidth="1"/>
    <col min="173" max="173" width="31.109375" bestFit="1" customWidth="1"/>
    <col min="174" max="174" width="30.33203125" bestFit="1" customWidth="1"/>
    <col min="175" max="175" width="31.109375" bestFit="1" customWidth="1"/>
    <col min="176" max="176" width="30.33203125" bestFit="1" customWidth="1"/>
    <col min="177" max="177" width="30.88671875" bestFit="1" customWidth="1"/>
    <col min="178" max="178" width="30" bestFit="1" customWidth="1"/>
    <col min="179" max="179" width="30.6640625" bestFit="1" customWidth="1"/>
    <col min="180" max="180" width="29.88671875" bestFit="1" customWidth="1"/>
    <col min="181" max="181" width="30.6640625" bestFit="1" customWidth="1"/>
    <col min="182" max="182" width="29.88671875" bestFit="1" customWidth="1"/>
    <col min="183" max="183" width="31" bestFit="1" customWidth="1"/>
    <col min="184" max="184" width="30.109375" bestFit="1" customWidth="1"/>
    <col min="185" max="185" width="31.109375" bestFit="1" customWidth="1"/>
    <col min="186" max="186" width="30.33203125" bestFit="1" customWidth="1"/>
    <col min="187" max="187" width="31.5546875" bestFit="1" customWidth="1"/>
    <col min="188" max="188" width="30.5546875" bestFit="1" customWidth="1"/>
    <col min="189" max="189" width="32.88671875" bestFit="1" customWidth="1"/>
    <col min="190" max="190" width="32" bestFit="1" customWidth="1"/>
    <col min="191" max="191" width="32.88671875" bestFit="1" customWidth="1"/>
    <col min="192" max="192" width="32" bestFit="1" customWidth="1"/>
    <col min="193" max="193" width="32.5546875" bestFit="1" customWidth="1"/>
    <col min="194" max="194" width="31.6640625" bestFit="1" customWidth="1"/>
    <col min="195" max="195" width="32.44140625" bestFit="1" customWidth="1"/>
    <col min="196" max="196" width="31.5546875" bestFit="1" customWidth="1"/>
    <col min="197" max="197" width="32.88671875" bestFit="1" customWidth="1"/>
    <col min="198" max="198" width="32" bestFit="1" customWidth="1"/>
    <col min="199" max="199" width="32.88671875" bestFit="1" customWidth="1"/>
    <col min="200" max="200" width="32" bestFit="1" customWidth="1"/>
    <col min="201" max="201" width="32.5546875" bestFit="1" customWidth="1"/>
    <col min="202" max="202" width="31.6640625" bestFit="1" customWidth="1"/>
    <col min="203" max="203" width="32.44140625" bestFit="1" customWidth="1"/>
    <col min="204" max="204" width="31.5546875" bestFit="1" customWidth="1"/>
    <col min="205" max="205" width="32.44140625" bestFit="1" customWidth="1"/>
    <col min="206" max="206" width="31.5546875" bestFit="1" customWidth="1"/>
    <col min="207" max="207" width="33.33203125" bestFit="1" customWidth="1"/>
    <col min="208" max="208" width="32.44140625" bestFit="1" customWidth="1"/>
    <col min="209" max="209" width="33.33203125" bestFit="1" customWidth="1"/>
    <col min="210" max="210" width="32.44140625" bestFit="1" customWidth="1"/>
    <col min="211" max="211" width="33" bestFit="1" customWidth="1"/>
    <col min="212" max="212" width="32.109375" bestFit="1" customWidth="1"/>
    <col min="213" max="213" width="32.88671875" bestFit="1" customWidth="1"/>
    <col min="214" max="214" width="32" bestFit="1" customWidth="1"/>
    <col min="215" max="215" width="33.33203125" bestFit="1" customWidth="1"/>
    <col min="216" max="216" width="32.44140625" bestFit="1" customWidth="1"/>
    <col min="217" max="217" width="33.33203125" bestFit="1" customWidth="1"/>
    <col min="218" max="218" width="32.44140625" bestFit="1" customWidth="1"/>
    <col min="219" max="219" width="33" bestFit="1" customWidth="1"/>
    <col min="220" max="220" width="32.109375" bestFit="1" customWidth="1"/>
    <col min="221" max="221" width="32.88671875" bestFit="1" customWidth="1"/>
    <col min="222" max="222" width="32" bestFit="1" customWidth="1"/>
    <col min="223" max="223" width="32.88671875" bestFit="1" customWidth="1"/>
    <col min="224" max="224" width="32" bestFit="1" customWidth="1"/>
    <col min="225" max="225" width="32.6640625" bestFit="1" customWidth="1"/>
    <col min="226" max="226" width="31.88671875" bestFit="1" customWidth="1"/>
    <col min="227" max="227" width="32.6640625" bestFit="1" customWidth="1"/>
    <col min="228" max="228" width="31.88671875" bestFit="1" customWidth="1"/>
    <col min="229" max="229" width="32.6640625" bestFit="1" customWidth="1"/>
    <col min="230" max="230" width="31.88671875" bestFit="1" customWidth="1"/>
    <col min="231" max="231" width="32.44140625" bestFit="1" customWidth="1"/>
    <col min="232" max="232" width="31.5546875" bestFit="1" customWidth="1"/>
    <col min="233" max="233" width="32.33203125" bestFit="1" customWidth="1"/>
    <col min="234" max="234" width="31.33203125" bestFit="1" customWidth="1"/>
    <col min="235" max="235" width="32.6640625" bestFit="1" customWidth="1"/>
    <col min="236" max="236" width="31.88671875" bestFit="1" customWidth="1"/>
    <col min="237" max="237" width="32.6640625" bestFit="1" customWidth="1"/>
    <col min="238" max="238" width="31.88671875" bestFit="1" customWidth="1"/>
    <col min="239" max="239" width="32.44140625" bestFit="1" customWidth="1"/>
    <col min="240" max="240" width="31.5546875" bestFit="1" customWidth="1"/>
    <col min="241" max="241" width="32.33203125" bestFit="1" customWidth="1"/>
    <col min="242" max="242" width="31.33203125" bestFit="1" customWidth="1"/>
    <col min="243" max="243" width="32.33203125" bestFit="1" customWidth="1"/>
    <col min="244" max="244" width="31.33203125" bestFit="1" customWidth="1"/>
    <col min="245" max="245" width="32.109375" bestFit="1" customWidth="1"/>
    <col min="246" max="246" width="31.109375" bestFit="1" customWidth="1"/>
    <col min="247" max="247" width="32.33203125" bestFit="1" customWidth="1"/>
    <col min="248" max="248" width="31.33203125" bestFit="1" customWidth="1"/>
    <col min="249" max="249" width="32.33203125" bestFit="1" customWidth="1"/>
    <col min="250" max="250" width="31.33203125" bestFit="1" customWidth="1"/>
    <col min="251" max="251" width="32.33203125" bestFit="1" customWidth="1"/>
    <col min="252" max="252" width="31.33203125" bestFit="1" customWidth="1"/>
    <col min="253" max="253" width="32" bestFit="1" customWidth="1"/>
    <col min="254" max="254" width="31" bestFit="1" customWidth="1"/>
    <col min="255" max="255" width="31.88671875" bestFit="1" customWidth="1"/>
    <col min="256" max="256" width="30.88671875" bestFit="1" customWidth="1"/>
    <col min="257" max="257" width="32.33203125" bestFit="1" customWidth="1"/>
    <col min="258" max="258" width="31.33203125" bestFit="1" customWidth="1"/>
    <col min="259" max="259" width="32.33203125" bestFit="1" customWidth="1"/>
    <col min="260" max="260" width="31.33203125" bestFit="1" customWidth="1"/>
    <col min="261" max="261" width="32" bestFit="1" customWidth="1"/>
    <col min="262" max="262" width="31" bestFit="1" customWidth="1"/>
    <col min="263" max="263" width="31.88671875" bestFit="1" customWidth="1"/>
    <col min="264" max="264" width="30.88671875" bestFit="1" customWidth="1"/>
    <col min="265" max="265" width="31.88671875" bestFit="1" customWidth="1"/>
    <col min="266" max="266" width="30.88671875" bestFit="1" customWidth="1"/>
    <col min="267" max="267" width="32.6640625" bestFit="1" customWidth="1"/>
    <col min="268" max="268" width="31.88671875" bestFit="1" customWidth="1"/>
    <col min="269" max="269" width="32.6640625" bestFit="1" customWidth="1"/>
    <col min="270" max="270" width="31.88671875" bestFit="1" customWidth="1"/>
    <col min="271" max="271" width="32.44140625" bestFit="1" customWidth="1"/>
    <col min="272" max="272" width="31.5546875" bestFit="1" customWidth="1"/>
    <col min="273" max="273" width="32.33203125" bestFit="1" customWidth="1"/>
    <col min="274" max="274" width="31.33203125" bestFit="1" customWidth="1"/>
    <col min="275" max="275" width="32.6640625" bestFit="1" customWidth="1"/>
    <col min="276" max="276" width="31.88671875" bestFit="1" customWidth="1"/>
    <col min="277" max="277" width="32.6640625" bestFit="1" customWidth="1"/>
    <col min="278" max="278" width="31.88671875" bestFit="1" customWidth="1"/>
    <col min="279" max="279" width="32.44140625" bestFit="1" customWidth="1"/>
    <col min="280" max="280" width="31.5546875" bestFit="1" customWidth="1"/>
    <col min="281" max="281" width="32.33203125" bestFit="1" customWidth="1"/>
    <col min="282" max="282" width="31.33203125" bestFit="1" customWidth="1"/>
    <col min="283" max="283" width="32.33203125" bestFit="1" customWidth="1"/>
    <col min="284" max="284" width="31.33203125" bestFit="1" customWidth="1"/>
    <col min="285" max="285" width="32.109375" bestFit="1" customWidth="1"/>
    <col min="286" max="286" width="31.109375" bestFit="1" customWidth="1"/>
    <col min="287" max="287" width="32.109375" bestFit="1" customWidth="1"/>
    <col min="288" max="288" width="31.109375" bestFit="1" customWidth="1"/>
    <col min="289" max="289" width="32.109375" bestFit="1" customWidth="1"/>
    <col min="290" max="290" width="31.109375" bestFit="1" customWidth="1"/>
    <col min="291" max="291" width="31.88671875" bestFit="1" customWidth="1"/>
    <col min="292" max="292" width="30.88671875" bestFit="1" customWidth="1"/>
    <col min="293" max="293" width="31.6640625" bestFit="1" customWidth="1"/>
    <col min="294" max="294" width="30.6640625" bestFit="1" customWidth="1"/>
    <col min="295" max="295" width="32.109375" bestFit="1" customWidth="1"/>
    <col min="296" max="296" width="31.109375" bestFit="1" customWidth="1"/>
    <col min="297" max="297" width="32.109375" bestFit="1" customWidth="1"/>
    <col min="298" max="298" width="31.109375" bestFit="1" customWidth="1"/>
    <col min="299" max="299" width="31.88671875" bestFit="1" customWidth="1"/>
    <col min="300" max="300" width="30.88671875" bestFit="1" customWidth="1"/>
    <col min="301" max="301" width="31.6640625" bestFit="1" customWidth="1"/>
    <col min="302" max="302" width="30.6640625" bestFit="1" customWidth="1"/>
    <col min="303" max="303" width="31.6640625" bestFit="1" customWidth="1"/>
    <col min="304" max="304" width="30.33203125" bestFit="1" customWidth="1"/>
    <col min="305" max="305" width="31.5546875" bestFit="1" customWidth="1"/>
    <col min="306" max="306" width="30.5546875" bestFit="1" customWidth="1"/>
    <col min="307" max="307" width="31.6640625" bestFit="1" customWidth="1"/>
    <col min="308" max="308" width="30.6640625" bestFit="1" customWidth="1"/>
    <col min="309" max="309" width="32" bestFit="1" customWidth="1"/>
    <col min="310" max="310" width="31" bestFit="1" customWidth="1"/>
    <col min="343" max="344" width="33.77734375" customWidth="1"/>
    <col min="345" max="345" width="33.5546875" customWidth="1"/>
    <col min="346" max="346" width="33.44140625" customWidth="1"/>
    <col min="347" max="348" width="33.21875" customWidth="1"/>
    <col min="349" max="349" width="33.109375" customWidth="1"/>
    <col min="350" max="350" width="32.88671875" customWidth="1"/>
    <col min="351" max="352" width="33.21875" customWidth="1"/>
    <col min="353" max="353" width="33.109375" customWidth="1"/>
    <col min="354" max="354" width="32.88671875" customWidth="1"/>
    <col min="355" max="356" width="32.6640625" customWidth="1"/>
    <col min="357" max="357" width="32.5546875" customWidth="1"/>
    <col min="358" max="358" width="32.44140625" customWidth="1"/>
    <col min="359" max="360" width="33.5546875" customWidth="1"/>
    <col min="361" max="361" width="33.44140625" customWidth="1"/>
    <col min="362" max="362" width="33.33203125" customWidth="1"/>
    <col min="363" max="364" width="33.109375" customWidth="1"/>
    <col min="365" max="365" width="32.88671875" customWidth="1"/>
    <col min="366" max="366" width="32.77734375" customWidth="1"/>
  </cols>
  <sheetData>
    <row r="1" spans="1:382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9" t="s">
        <v>557</v>
      </c>
      <c r="V1" s="9" t="s">
        <v>558</v>
      </c>
      <c r="W1" s="9" t="s">
        <v>559</v>
      </c>
      <c r="X1" s="9" t="s">
        <v>560</v>
      </c>
      <c r="Y1" s="9" t="s">
        <v>561</v>
      </c>
      <c r="Z1" s="9" t="s">
        <v>562</v>
      </c>
      <c r="AA1" s="9" t="s">
        <v>563</v>
      </c>
      <c r="AB1" s="9" t="s">
        <v>564</v>
      </c>
      <c r="AC1" s="9" t="s">
        <v>565</v>
      </c>
      <c r="AD1" s="9" t="s">
        <v>566</v>
      </c>
      <c r="AE1" s="9" t="s">
        <v>567</v>
      </c>
      <c r="AF1" s="9" t="s">
        <v>568</v>
      </c>
      <c r="AG1" s="14" t="s">
        <v>569</v>
      </c>
      <c r="AH1" s="14" t="s">
        <v>570</v>
      </c>
      <c r="AI1" s="14" t="s">
        <v>571</v>
      </c>
      <c r="AJ1" s="14" t="s">
        <v>572</v>
      </c>
      <c r="AK1" s="14" t="s">
        <v>573</v>
      </c>
      <c r="AL1" s="14" t="s">
        <v>574</v>
      </c>
      <c r="AM1" s="14" t="s">
        <v>575</v>
      </c>
      <c r="AN1" s="14" t="s">
        <v>576</v>
      </c>
      <c r="AO1" s="14" t="s">
        <v>577</v>
      </c>
      <c r="AP1" s="14" t="s">
        <v>578</v>
      </c>
      <c r="AQ1" s="14" t="s">
        <v>579</v>
      </c>
      <c r="AR1" s="14" t="s">
        <v>580</v>
      </c>
      <c r="AS1" s="14" t="s">
        <v>581</v>
      </c>
      <c r="AT1" s="14" t="s">
        <v>582</v>
      </c>
      <c r="AU1" s="14" t="s">
        <v>583</v>
      </c>
      <c r="AV1" s="14" t="s">
        <v>584</v>
      </c>
      <c r="AW1" s="14" t="s">
        <v>585</v>
      </c>
      <c r="AX1" s="14" t="s">
        <v>586</v>
      </c>
      <c r="AY1" s="14" t="s">
        <v>587</v>
      </c>
      <c r="AZ1" s="14" t="s">
        <v>588</v>
      </c>
      <c r="BA1" s="14" t="s">
        <v>589</v>
      </c>
      <c r="BB1" s="14" t="s">
        <v>590</v>
      </c>
      <c r="BC1" s="14" t="s">
        <v>591</v>
      </c>
      <c r="BD1" s="14" t="s">
        <v>592</v>
      </c>
      <c r="BE1" s="14" t="s">
        <v>593</v>
      </c>
      <c r="BF1" s="14" t="s">
        <v>594</v>
      </c>
      <c r="BG1" s="14" t="s">
        <v>595</v>
      </c>
      <c r="BH1" s="14" t="s">
        <v>596</v>
      </c>
      <c r="BI1" s="14" t="s">
        <v>597</v>
      </c>
      <c r="BJ1" s="14" t="s">
        <v>598</v>
      </c>
      <c r="BK1" s="14" t="s">
        <v>599</v>
      </c>
      <c r="BL1" s="14" t="s">
        <v>600</v>
      </c>
      <c r="BM1" s="14" t="s">
        <v>601</v>
      </c>
      <c r="BN1" s="14" t="s">
        <v>602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  <c r="KY1" s="16" t="s">
        <v>509</v>
      </c>
      <c r="KZ1" s="16" t="s">
        <v>510</v>
      </c>
      <c r="LA1" s="16" t="s">
        <v>511</v>
      </c>
      <c r="LB1" s="16" t="s">
        <v>512</v>
      </c>
      <c r="LC1" s="16" t="s">
        <v>513</v>
      </c>
      <c r="LD1" s="16" t="s">
        <v>514</v>
      </c>
      <c r="LE1" s="16" t="s">
        <v>549</v>
      </c>
      <c r="LF1" s="16" t="s">
        <v>550</v>
      </c>
      <c r="LG1" s="16" t="s">
        <v>515</v>
      </c>
      <c r="LH1" s="16" t="s">
        <v>516</v>
      </c>
      <c r="LI1" s="16" t="s">
        <v>517</v>
      </c>
      <c r="LJ1" s="16" t="s">
        <v>518</v>
      </c>
      <c r="LK1" s="16" t="s">
        <v>519</v>
      </c>
      <c r="LL1" s="16" t="s">
        <v>520</v>
      </c>
      <c r="LM1" s="16" t="s">
        <v>551</v>
      </c>
      <c r="LN1" s="16" t="s">
        <v>552</v>
      </c>
      <c r="LO1" s="17" t="s">
        <v>521</v>
      </c>
      <c r="LP1" s="17" t="s">
        <v>522</v>
      </c>
      <c r="LQ1" s="17" t="s">
        <v>523</v>
      </c>
      <c r="LR1" s="17" t="s">
        <v>524</v>
      </c>
      <c r="LS1" s="17" t="s">
        <v>525</v>
      </c>
      <c r="LT1" s="17" t="s">
        <v>526</v>
      </c>
      <c r="LU1" s="17" t="s">
        <v>553</v>
      </c>
      <c r="LV1" s="17" t="s">
        <v>554</v>
      </c>
      <c r="LW1" s="17" t="s">
        <v>527</v>
      </c>
      <c r="LX1" s="17" t="s">
        <v>528</v>
      </c>
      <c r="LY1" s="17" t="s">
        <v>529</v>
      </c>
      <c r="LZ1" s="17" t="s">
        <v>530</v>
      </c>
      <c r="MA1" s="17" t="s">
        <v>531</v>
      </c>
      <c r="MB1" s="17" t="s">
        <v>532</v>
      </c>
      <c r="MC1" s="17" t="s">
        <v>555</v>
      </c>
      <c r="MD1" s="17" t="s">
        <v>556</v>
      </c>
      <c r="ME1" s="49" t="s">
        <v>635</v>
      </c>
      <c r="MF1" s="49" t="s">
        <v>636</v>
      </c>
      <c r="MG1" s="49" t="s">
        <v>637</v>
      </c>
      <c r="MH1" s="49" t="s">
        <v>638</v>
      </c>
      <c r="MI1" s="49" t="s">
        <v>643</v>
      </c>
      <c r="MJ1" s="49" t="s">
        <v>644</v>
      </c>
      <c r="MK1" s="49" t="s">
        <v>645</v>
      </c>
      <c r="ML1" s="49" t="s">
        <v>646</v>
      </c>
      <c r="MM1" s="50" t="s">
        <v>627</v>
      </c>
      <c r="MN1" s="50" t="s">
        <v>628</v>
      </c>
      <c r="MO1" s="50" t="s">
        <v>629</v>
      </c>
      <c r="MP1" s="50" t="s">
        <v>630</v>
      </c>
      <c r="MQ1" s="50" t="s">
        <v>639</v>
      </c>
      <c r="MR1" s="50" t="s">
        <v>640</v>
      </c>
      <c r="MS1" s="50" t="s">
        <v>641</v>
      </c>
      <c r="MT1" s="50" t="s">
        <v>642</v>
      </c>
      <c r="MU1" s="51" t="s">
        <v>631</v>
      </c>
      <c r="MV1" s="51" t="s">
        <v>632</v>
      </c>
      <c r="MW1" s="51" t="s">
        <v>633</v>
      </c>
      <c r="MX1" s="51" t="s">
        <v>634</v>
      </c>
      <c r="MY1" s="51" t="s">
        <v>647</v>
      </c>
      <c r="MZ1" s="51" t="s">
        <v>648</v>
      </c>
      <c r="NA1" s="51" t="s">
        <v>649</v>
      </c>
      <c r="NB1" s="51" t="s">
        <v>650</v>
      </c>
      <c r="NC1" s="52" t="s">
        <v>651</v>
      </c>
      <c r="ND1" s="52" t="s">
        <v>652</v>
      </c>
      <c r="NE1" s="52" t="s">
        <v>653</v>
      </c>
      <c r="NF1" s="52" t="s">
        <v>654</v>
      </c>
      <c r="NG1" s="52" t="s">
        <v>655</v>
      </c>
      <c r="NH1" s="52" t="s">
        <v>656</v>
      </c>
      <c r="NI1" s="52" t="s">
        <v>657</v>
      </c>
      <c r="NJ1" s="52" t="s">
        <v>658</v>
      </c>
      <c r="NK1" s="53" t="s">
        <v>659</v>
      </c>
      <c r="NL1" s="53" t="s">
        <v>660</v>
      </c>
      <c r="NM1" s="53" t="s">
        <v>661</v>
      </c>
      <c r="NN1" s="53" t="s">
        <v>662</v>
      </c>
      <c r="NO1" s="53" t="s">
        <v>663</v>
      </c>
      <c r="NP1" s="53" t="s">
        <v>664</v>
      </c>
      <c r="NQ1" s="53" t="s">
        <v>665</v>
      </c>
      <c r="NR1" s="53" t="s">
        <v>666</v>
      </c>
    </row>
    <row r="2" spans="1:382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  <c r="KY2" s="15">
        <f>Tabla24[[#This Row],[ROS_NUM_COR_COD_ROS_TG_NEG]]-Tabla24[[#This Row],[PAS_NUM_COR_COD_ROS_TG_NEG]]</f>
        <v>0.17499999999999982</v>
      </c>
      <c r="KZ2" s="15">
        <f>Tabla24[[#This Row],[ROS_DUR_COR_COD_ROS_TG_NEG]]-Tabla24[[#This Row],[PAS_DUR_COR_COD_ROS_TG_NEG]]</f>
        <v>-167.45833333333337</v>
      </c>
      <c r="LA2" s="15">
        <f>Tabla24[[#This Row],[ROS_NUM_COR_COD_ROS_TG_NEU]]-Tabla24[[#This Row],[PAS_NUM_COR_COD_ROS_TG_NEU]]</f>
        <v>-0.35555555555555518</v>
      </c>
      <c r="LB2" s="15">
        <f>Tabla24[[#This Row],[ROS_DUR_COR_COD_ROS_TG_NEU]]-Tabla24[[#This Row],[PAS_DUR_COR_COD_ROS_TG_NEU]]</f>
        <v>-303.82417582417577</v>
      </c>
      <c r="LC2" s="15">
        <f>Tabla24[[#This Row],[ROS_NUM_COR_COD_ROS_TG_POS]]-Tabla24[[#This Row],[PAS_NUM_COR_COD_ROS_TG_POS]]</f>
        <v>2.7499999999999996</v>
      </c>
      <c r="LD2" s="15">
        <f>Tabla24[[#This Row],[ROS_DUR_COR_COD_ROS_TG_POS]]-Tabla24[[#This Row],[PAS_DUR_COR_COD_ROS_TG_POS]]</f>
        <v>-97.811111111111131</v>
      </c>
      <c r="LE2" s="15">
        <f>Tabla24[[#This Row],[ROS_NUM_COR_COD_ROS_TG_TOT]]-Tabla24[[#This Row],[PAS_NUM_COR_COD_ROS_TG_TOT]]</f>
        <v>0.92037037037037051</v>
      </c>
      <c r="LF2" s="15">
        <f>Tabla24[[#This Row],[ROS_DUR_COR_COD_ROS_TG_TOT]]-Tabla24[[#This Row],[PAS_DUR_COR_COD_ROS_TG_TOT]]</f>
        <v>-133.19027027027016</v>
      </c>
      <c r="LG2" s="15">
        <f>Tabla24[[#This Row],[ROS_NUM_COR_COD_ESC_TG_NEG]]-Tabla24[[#This Row],[PAS_NUM_COR_COD_ESC_TG_NEG]]</f>
        <v>-1.9</v>
      </c>
      <c r="LH2" s="15">
        <f>Tabla24[[#This Row],[ROS_DUR_COR_COD_ESC_TG_NEG]]-Tabla24[[#This Row],[PAS_DUR_COR_COD_ESC_TG_NEG]]</f>
        <v>-732.16666666666674</v>
      </c>
      <c r="LI2" s="15">
        <f>Tabla24[[#This Row],[ROS_NUM_COR_COD_ESC_TG_NEU]]-Tabla24[[#This Row],[PAS_NUM_COR_COD_ESC_TG_NEU]]</f>
        <v>1.6666666666666607E-2</v>
      </c>
      <c r="LJ2" s="15">
        <f>Tabla24[[#This Row],[ROS_NUM_COR_COD_ESC_TG_NEG]]-Tabla24[[#This Row],[PAS_NUM_COR_COD_ESC_TG_NEG]]</f>
        <v>-1.9</v>
      </c>
      <c r="LK2" s="15">
        <f>Tabla24[[#This Row],[ROS_NUM_COR_COD_ESC_TG_POS]]-Tabla24[[#This Row],[PAS_NUM_COR_COD_ESC_TG_POS]]</f>
        <v>-1.2000000000000002</v>
      </c>
      <c r="LL2" s="15">
        <f>Tabla24[[#This Row],[ROS_DUR_COR_COD_ESC_TG_POS]]-Tabla24[[#This Row],[PAS_DUR_COR_COD_ESC_TG_POS]]</f>
        <v>-723.94017094017101</v>
      </c>
      <c r="LM2" s="15">
        <f>Tabla24[[#This Row],[ROS_NUM_COR_COD_ESC_TG_TOT]]-Tabla24[[#This Row],[PAS_NUM_COR_COD_ESC_TG_TOT]]</f>
        <v>-0.97222222222222188</v>
      </c>
      <c r="LN2" s="15">
        <f>Tabla24[[#This Row],[ROS_DUR_COR_COD_ESC_TG_TOT]]-Tabla24[[#This Row],[PAS_DUR_COR_COD_ESC_TG_TOT]]</f>
        <v>-475.8778467908902</v>
      </c>
      <c r="LO2" s="15">
        <f>Tabla24[[#This Row],[PAS_NUM_COR_COD_ROS_TG_NEG]]-Tabla24[[#This Row],[ESC_NUM_COR_COD_ROS_TG_NEG]]</f>
        <v>0.10000000000000009</v>
      </c>
      <c r="LP2" s="15">
        <f>Tabla24[[#This Row],[PAS_DUR_COR_COD_ROS_TG_NEG]]-Tabla24[[#This Row],[ESC_DUR_COR_COD_ROS_TG_NEG]]</f>
        <v>-55.041666666666629</v>
      </c>
      <c r="LQ2" s="15">
        <f>Tabla24[[#This Row],[PAS_NUM_COR_COD_ROS_TG_NEU]]-Tabla24[[#This Row],[ESC_NUM_COR_COD_ROS_TG_NEU]]</f>
        <v>-0.20000000000000018</v>
      </c>
      <c r="LR2" s="15">
        <f>Tabla24[[#This Row],[PAS_DUR_COR_COD_ROS_TG_NEU]]-Tabla24[[#This Row],[ESC_DUR_COR_COD_ROS_TG_NEU]]</f>
        <v>-65.461538461538566</v>
      </c>
      <c r="LS2" s="15">
        <f>Tabla24[[#This Row],[PAS_NUM_COR_COD_ROS_TG_POS]]-Tabla24[[#This Row],[ESC_NUM_COR_COD_ROS_TG_POS]]</f>
        <v>0.85000000000000009</v>
      </c>
      <c r="LT2" s="15">
        <f>Tabla24[[#This Row],[PAS_DUR_COR_COD_ROS_TG_POS]]-Tabla24[[#This Row],[ESC_DUR_COR_COD_ROS_TG_POS]]</f>
        <v>477.91111111111104</v>
      </c>
      <c r="LU2" s="15">
        <f>Tabla24[[#This Row],[PAS_NUM_COR_COD_ROS_TG_TOT]]-Tabla24[[#This Row],[ESC_NUM_COR_COD_ROS_TG_TOT]]</f>
        <v>0.26609195402298846</v>
      </c>
      <c r="LV2" s="15">
        <f>Tabla24[[#This Row],[PAS_DUR_COR_COD_ROS_TG_TOT]]-Tabla24[[#This Row],[ESC_DUR_COR_COD_ROS_TG_TOT]]</f>
        <v>72.520270270270203</v>
      </c>
      <c r="LW2" s="15">
        <f>Tabla24[[#This Row],[PAS_NUM_COR_COD_ESC_TG_NEG]]-Tabla24[[#This Row],[ESC_NUM_COR_COD_ESC_TG_NEG]]</f>
        <v>0.5</v>
      </c>
      <c r="LX2" s="15">
        <f>Tabla24[[#This Row],[PAS_DUR_COR_COD_ESC_TG_NEG]]-Tabla24[[#This Row],[ESC_DUR_COR_COD_ESC_TG_NEG]]</f>
        <v>210.75</v>
      </c>
      <c r="LY2" s="15">
        <f>Tabla24[[#This Row],[PAS_NUM_COR_COD_ESC_TG_NEU]]-Tabla24[[#This Row],[ESC_NUM_COR_COD_ESC_TG_NEU]]</f>
        <v>0.64999999999999991</v>
      </c>
      <c r="LZ2" s="15">
        <f>Tabla24[[#This Row],[PAS_DUR_COR_COD_ESC_TG_NEU]]-Tabla24[[#This Row],[ESC_DUR_COR_COD_ESC_TG_NEU]]</f>
        <v>214.66666666666674</v>
      </c>
      <c r="MA2" s="15">
        <f>Tabla24[[#This Row],[PAS_NUM_COR_COD_ESC_TG_POS]]-Tabla24[[#This Row],[ESC_NUM_COR_COD_ESC_TG_POS]]</f>
        <v>0.70000000000000018</v>
      </c>
      <c r="MB2" s="15">
        <f>Tabla24[[#This Row],[PAS_DUR_COR_COD_ESC_TG_POS]]-Tabla24[[#This Row],[ESC_DUR_COR_COD_ESC_TG_POS]]</f>
        <v>240.95604395604414</v>
      </c>
      <c r="MC2" s="15">
        <f>Tabla24[[#This Row],[PAS_NUM_COR_COD_ESC_TG_TOT]]-Tabla24[[#This Row],[ESC_NUM_COR_COD_ESC_TG_TOT]]</f>
        <v>0.62356321839080442</v>
      </c>
      <c r="MD2" s="15">
        <f>Tabla24[[#This Row],[PAS_DUR_COR_COD_ESC_TG_TOT]]-Tabla24[[#This Row],[ESC_DUR_COR_COD_ESC_TG_TOT]]</f>
        <v>226.95238095238096</v>
      </c>
      <c r="ME2">
        <v>223.125</v>
      </c>
      <c r="MF2">
        <v>253.28571428571428</v>
      </c>
      <c r="MG2">
        <v>228.7</v>
      </c>
      <c r="MH2">
        <v>233.8</v>
      </c>
      <c r="MI2">
        <v>202.5</v>
      </c>
      <c r="MJ2">
        <v>252.125</v>
      </c>
      <c r="MK2">
        <v>197.22222222222223</v>
      </c>
      <c r="ML2">
        <v>217.69565217391303</v>
      </c>
      <c r="MM2">
        <v>306</v>
      </c>
      <c r="MN2">
        <v>330.85714285714283</v>
      </c>
      <c r="MO2">
        <v>351.4</v>
      </c>
      <c r="MP2">
        <v>326.05</v>
      </c>
      <c r="MQ2">
        <v>286.5</v>
      </c>
      <c r="MR2">
        <v>250.5</v>
      </c>
      <c r="MS2">
        <v>255.57142857142858</v>
      </c>
      <c r="MT2">
        <v>265.90476190476193</v>
      </c>
      <c r="MU2">
        <v>217</v>
      </c>
      <c r="MV2">
        <v>269.76923076923077</v>
      </c>
      <c r="MW2">
        <v>273.33333333333331</v>
      </c>
      <c r="MX2">
        <v>249.24324324324326</v>
      </c>
      <c r="MY2">
        <v>244.92857142857142</v>
      </c>
      <c r="MZ2">
        <v>285.86666666666667</v>
      </c>
      <c r="NA2">
        <v>240.92307692307693</v>
      </c>
      <c r="NB2">
        <v>258.3095238095238</v>
      </c>
      <c r="NC2" s="15">
        <f>Tabla1[[#This Row],[ROS_1DU_COR_COD_ROS_TG_NEG]]-Tabla1[[#This Row],[PAS_1DU_COR_COD_ROS_TG_NEG]]</f>
        <v>6.125</v>
      </c>
      <c r="ND2" s="15">
        <f>Tabla1[[#This Row],[ROS_1DU_COR_COD_ROS_TG_NEU]]-Tabla1[[#This Row],[PAS_1DU_COR_COD_ROS_TG_NEU]]</f>
        <v>-16.483516483516496</v>
      </c>
      <c r="NE2" s="15">
        <f>Tabla1[[#This Row],[ROS_1DU_COR_COD_ROS_TG_POS]]-Tabla1[[#This Row],[PAS_1DU_COR_COD_ROS_TG_POS]]</f>
        <v>-44.633333333333326</v>
      </c>
      <c r="NF2" s="15">
        <f>Tabla1[[#This Row],[ROS_1DU_COR_COD_ROS_TG_TOT]]-Tabla1[[#This Row],[PAS_1DU_COR_COD_ROS_TG_TOT]]</f>
        <v>-15.443243243243245</v>
      </c>
      <c r="NG2" s="15">
        <f>Tabla1[[#This Row],[ROS_1DU_COR_COD_ESC_TG_NEG]]-Tabla1[[#This Row],[PAS_1DU_COR_COD_ESC_TG_NEG]]</f>
        <v>-42.428571428571416</v>
      </c>
      <c r="NH2" s="15">
        <f>Tabla1[[#This Row],[ROS_1DU_COR_COD_ESC_TG_NEU]]-Tabla1[[#This Row],[PAS_1DU_COR_COD_ESC_TG_NEU]]</f>
        <v>-33.741666666666674</v>
      </c>
      <c r="NI2" s="15">
        <f>Tabla1[[#This Row],[ROS_1DU_COR_COD_ESC_TG_POS]]-Tabla1[[#This Row],[PAS_1DU_COR_COD_ESC_TG_POS]]</f>
        <v>-43.700854700854705</v>
      </c>
      <c r="NJ2" s="15">
        <f>Tabla1[[#This Row],[ROS_1DU_COR_COD_ESC_TG_TOT]]-Tabla1[[#This Row],[PAS_1DU_COR_COD_ESC_TG_TOT]]</f>
        <v>-40.613871635610764</v>
      </c>
      <c r="NK2" s="15">
        <f>Tabla1[[#This Row],[PAS_1DU_COR_COD_ROS_TG_NEG]]-Tabla1[[#This Row],[ESC_1DU_COR_COD_ROS_TG_NEG]]</f>
        <v>-89</v>
      </c>
      <c r="NL2" s="15">
        <f>Tabla1[[#This Row],[PAS_1DU_COR_COD_ROS_TG_NEU]]-Tabla1[[#This Row],[ESC_1DU_COR_COD_ROS_TG_NEU]]</f>
        <v>-61.087912087912059</v>
      </c>
      <c r="NM2" s="15">
        <f>Tabla1[[#This Row],[PAS_1DU_COR_COD_ROS_TG_POS]]-Tabla1[[#This Row],[ESC_1DU_COR_COD_ROS_TG_POS]]</f>
        <v>-78.066666666666663</v>
      </c>
      <c r="NN2" s="15">
        <f>Tabla1[[#This Row],[PAS_1DU_COR_COD_ROS_TG_TOT]]-Tabla1[[#This Row],[ESC_1DU_COR_COD_ROS_TG_TOT]]</f>
        <v>-76.806756756756755</v>
      </c>
      <c r="NO2" s="15">
        <f>Tabla1[[#This Row],[PAS_1DU_COR_COD_ESC_TG_NEG]]-Tabla1[[#This Row],[ESC_1DU_COR_COD_ESC_TG_NEG]]</f>
        <v>-41.571428571428584</v>
      </c>
      <c r="NP2" s="15">
        <f>Tabla1[[#This Row],[PAS_1DU_COR_COD_ESC_TG_NEU]]-Tabla1[[#This Row],[ESC_1DU_COR_COD_ESC_TG_NEU]]</f>
        <v>35.366666666666674</v>
      </c>
      <c r="NQ2" s="15">
        <f>Tabla1[[#This Row],[PAS_1DU_COR_COD_ESC_TG_POS]]-Tabla1[[#This Row],[ESC_1DU_COR_COD_ESC_TG_POS]]</f>
        <v>-14.64835164835165</v>
      </c>
      <c r="NR2" s="15">
        <f>Tabla1[[#This Row],[PAS_1DU_COR_COD_ESC_TG_TOT]]-Tabla1[[#This Row],[ESC_1DU_COR_COD_ESC_TG_TOT]]</f>
        <v>-7.5952380952381304</v>
      </c>
    </row>
    <row r="3" spans="1:382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  <c r="KY3" s="15">
        <f>Tabla24[[#This Row],[ROS_NUM_COR_COD_ROS_TG_NEG]]-Tabla24[[#This Row],[PAS_NUM_COR_COD_ROS_TG_NEG]]</f>
        <v>0.87719298245614041</v>
      </c>
      <c r="KZ3" s="15">
        <f>Tabla24[[#This Row],[ROS_DUR_COR_COD_ROS_TG_NEG]]-Tabla24[[#This Row],[PAS_DUR_COR_COD_ROS_TG_NEG]]</f>
        <v>165.07602339181267</v>
      </c>
      <c r="LA3" s="15">
        <f>Tabla24[[#This Row],[ROS_NUM_COR_COD_ROS_TG_NEU]]-Tabla24[[#This Row],[PAS_NUM_COR_COD_ROS_TG_NEU]]</f>
        <v>2.9777777777777779</v>
      </c>
      <c r="LB3" s="15">
        <f>Tabla24[[#This Row],[ROS_DUR_COR_COD_ROS_TG_NEU]]-Tabla24[[#This Row],[PAS_DUR_COR_COD_ROS_TG_NEU]]</f>
        <v>744.68333333333317</v>
      </c>
      <c r="LC3" s="15">
        <f>Tabla24[[#This Row],[ROS_NUM_COR_COD_ROS_TG_POS]]-Tabla24[[#This Row],[PAS_NUM_COR_COD_ROS_TG_POS]]</f>
        <v>1.5368421052631573</v>
      </c>
      <c r="LD3" s="15">
        <f>Tabla24[[#This Row],[ROS_DUR_COR_COD_ROS_TG_POS]]-Tabla24[[#This Row],[PAS_DUR_COR_COD_ROS_TG_POS]]</f>
        <v>399.43157894736839</v>
      </c>
      <c r="LE3" s="15">
        <f>Tabla24[[#This Row],[ROS_NUM_COR_COD_ROS_TG_TOT]]-Tabla24[[#This Row],[PAS_NUM_COR_COD_ROS_TG_TOT]]</f>
        <v>1.7721674876847295</v>
      </c>
      <c r="LF3" s="15">
        <f>Tabla24[[#This Row],[ROS_DUR_COR_COD_ROS_TG_TOT]]-Tabla24[[#This Row],[PAS_DUR_COR_COD_ROS_TG_TOT]]</f>
        <v>428.8460591133005</v>
      </c>
      <c r="LG3" s="15">
        <f>Tabla24[[#This Row],[ROS_NUM_COR_COD_ESC_TG_NEG]]-Tabla24[[#This Row],[PAS_NUM_COR_COD_ESC_TG_NEG]]</f>
        <v>-0.14035087719298245</v>
      </c>
      <c r="LH3" s="15">
        <f>Tabla24[[#This Row],[ROS_DUR_COR_COD_ESC_TG_NEG]]-Tabla24[[#This Row],[PAS_DUR_COR_COD_ESC_TG_NEG]]</f>
        <v>-14.430555555555543</v>
      </c>
      <c r="LI3" s="15">
        <f>Tabla24[[#This Row],[ROS_NUM_COR_COD_ESC_TG_NEU]]-Tabla24[[#This Row],[PAS_NUM_COR_COD_ESC_TG_NEU]]</f>
        <v>-2.15</v>
      </c>
      <c r="LJ3" s="15">
        <f>Tabla24[[#This Row],[ROS_NUM_COR_COD_ESC_TG_NEG]]-Tabla24[[#This Row],[PAS_NUM_COR_COD_ESC_TG_NEG]]</f>
        <v>-0.14035087719298245</v>
      </c>
      <c r="LK3" s="15">
        <f>Tabla24[[#This Row],[ROS_NUM_COR_COD_ESC_TG_POS]]-Tabla24[[#This Row],[PAS_NUM_COR_COD_ESC_TG_POS]]</f>
        <v>-1.1210526315789475</v>
      </c>
      <c r="LL3" s="15">
        <f>Tabla24[[#This Row],[ROS_DUR_COR_COD_ESC_TG_POS]]-Tabla24[[#This Row],[PAS_DUR_COR_COD_ESC_TG_POS]]</f>
        <v>-122.80952380952374</v>
      </c>
      <c r="LM3" s="15">
        <f>Tabla24[[#This Row],[ROS_NUM_COR_COD_ESC_TG_TOT]]-Tabla24[[#This Row],[PAS_NUM_COR_COD_ESC_TG_TOT]]</f>
        <v>-1.124384236453202</v>
      </c>
      <c r="LN3" s="15">
        <f>Tabla24[[#This Row],[ROS_DUR_COR_COD_ESC_TG_TOT]]-Tabla24[[#This Row],[PAS_DUR_COR_COD_ESC_TG_TOT]]</f>
        <v>-145.22200956937809</v>
      </c>
      <c r="LO3" s="15">
        <f>Tabla24[[#This Row],[PAS_NUM_COR_COD_ROS_TG_NEG]]-Tabla24[[#This Row],[ESC_NUM_COR_COD_ROS_TG_NEG]]</f>
        <v>2.3894736842105266</v>
      </c>
      <c r="LP3" s="15">
        <f>Tabla24[[#This Row],[PAS_DUR_COR_COD_ROS_TG_NEG]]-Tabla24[[#This Row],[ESC_DUR_COR_COD_ROS_TG_NEG]]</f>
        <v>620.61842105263167</v>
      </c>
      <c r="LQ3" s="15">
        <f>Tabla24[[#This Row],[PAS_NUM_COR_COD_ROS_TG_NEU]]-Tabla24[[#This Row],[ESC_NUM_COR_COD_ROS_TG_NEU]]</f>
        <v>2.9</v>
      </c>
      <c r="LR3" s="15">
        <f>Tabla24[[#This Row],[PAS_DUR_COR_COD_ROS_TG_NEU]]-Tabla24[[#This Row],[ESC_DUR_COR_COD_ROS_TG_NEU]]</f>
        <v>314.81666666666672</v>
      </c>
      <c r="LS3" s="15">
        <f>Tabla24[[#This Row],[PAS_NUM_COR_COD_ROS_TG_POS]]-Tabla24[[#This Row],[ESC_NUM_COR_COD_ROS_TG_POS]]</f>
        <v>1.1631578947368424</v>
      </c>
      <c r="LT3" s="15">
        <f>Tabla24[[#This Row],[PAS_DUR_COR_COD_ROS_TG_POS]]-Tabla24[[#This Row],[ESC_DUR_COR_COD_ROS_TG_POS]]</f>
        <v>263.46842105263158</v>
      </c>
      <c r="LU3" s="15">
        <f>Tabla24[[#This Row],[PAS_NUM_COR_COD_ROS_TG_TOT]]-Tabla24[[#This Row],[ESC_NUM_COR_COD_ROS_TG_TOT]]</f>
        <v>2.1540229885057469</v>
      </c>
      <c r="LV3" s="15">
        <f>Tabla24[[#This Row],[PAS_DUR_COR_COD_ROS_TG_TOT]]-Tabla24[[#This Row],[ESC_DUR_COR_COD_ROS_TG_TOT]]</f>
        <v>414.77298850574709</v>
      </c>
      <c r="LW3" s="15">
        <f>Tabla24[[#This Row],[PAS_NUM_COR_COD_ESC_TG_NEG]]-Tabla24[[#This Row],[ESC_NUM_COR_COD_ESC_TG_NEG]]</f>
        <v>-3.3263157894736839</v>
      </c>
      <c r="LX3" s="15">
        <f>Tabla24[[#This Row],[PAS_DUR_COR_COD_ESC_TG_NEG]]-Tabla24[[#This Row],[ESC_DUR_COR_COD_ESC_TG_NEG]]</f>
        <v>-789.44444444444446</v>
      </c>
      <c r="LY3" s="15">
        <f>Tabla24[[#This Row],[PAS_NUM_COR_COD_ESC_TG_NEU]]-Tabla24[[#This Row],[ESC_NUM_COR_COD_ESC_TG_NEU]]</f>
        <v>-2.9499999999999997</v>
      </c>
      <c r="LZ3" s="15">
        <f>Tabla24[[#This Row],[PAS_DUR_COR_COD_ESC_TG_NEU]]-Tabla24[[#This Row],[ESC_DUR_COR_COD_ESC_TG_NEU]]</f>
        <v>-553.66315789473697</v>
      </c>
      <c r="MA3" s="15">
        <f>Tabla24[[#This Row],[PAS_NUM_COR_COD_ESC_TG_POS]]-Tabla24[[#This Row],[ESC_NUM_COR_COD_ESC_TG_POS]]</f>
        <v>-1.8789473684210525</v>
      </c>
      <c r="MB3" s="15">
        <f>Tabla24[[#This Row],[PAS_DUR_COR_COD_ESC_TG_POS]]-Tabla24[[#This Row],[ESC_DUR_COR_COD_ESC_TG_POS]]</f>
        <v>-446.88888888888903</v>
      </c>
      <c r="MC3" s="15">
        <f>Tabla24[[#This Row],[PAS_NUM_COR_COD_ESC_TG_TOT]]-Tabla24[[#This Row],[ESC_NUM_COR_COD_ESC_TG_TOT]]</f>
        <v>-2.7160919540229886</v>
      </c>
      <c r="MD3" s="15">
        <f>Tabla24[[#This Row],[PAS_DUR_COR_COD_ESC_TG_TOT]]-Tabla24[[#This Row],[ESC_DUR_COR_COD_ESC_TG_TOT]]</f>
        <v>-597.74169278996862</v>
      </c>
      <c r="ME3">
        <v>212.66666666666666</v>
      </c>
      <c r="MF3">
        <v>259.22222222222223</v>
      </c>
      <c r="MG3">
        <v>271</v>
      </c>
      <c r="MH3">
        <v>248.46428571428572</v>
      </c>
      <c r="MI3">
        <v>265.5</v>
      </c>
      <c r="MJ3">
        <v>190</v>
      </c>
      <c r="MK3">
        <v>273.28571428571428</v>
      </c>
      <c r="ML3">
        <v>252.47368421052633</v>
      </c>
      <c r="MM3">
        <v>147.875</v>
      </c>
      <c r="MN3">
        <v>288.16666666666669</v>
      </c>
      <c r="MO3">
        <v>274.89999999999998</v>
      </c>
      <c r="MP3">
        <v>235.875</v>
      </c>
      <c r="MQ3">
        <v>279.10000000000002</v>
      </c>
      <c r="MR3">
        <v>255.9</v>
      </c>
      <c r="MS3">
        <v>252.33333333333334</v>
      </c>
      <c r="MT3">
        <v>262.79310344827587</v>
      </c>
      <c r="MU3">
        <v>285.89473684210526</v>
      </c>
      <c r="MV3">
        <v>277.64999999999998</v>
      </c>
      <c r="MW3">
        <v>233.31578947368422</v>
      </c>
      <c r="MX3">
        <v>265.82758620689657</v>
      </c>
      <c r="MY3">
        <v>270.94444444444446</v>
      </c>
      <c r="MZ3">
        <v>231.42105263157896</v>
      </c>
      <c r="NA3">
        <v>238.94444444444446</v>
      </c>
      <c r="NB3">
        <v>246.81818181818181</v>
      </c>
      <c r="NC3" s="15">
        <f>Tabla1[[#This Row],[ROS_1DU_COR_COD_ROS_TG_NEG]]-Tabla1[[#This Row],[PAS_1DU_COR_COD_ROS_TG_NEG]]</f>
        <v>-73.228070175438603</v>
      </c>
      <c r="ND3" s="15">
        <f>Tabla1[[#This Row],[ROS_1DU_COR_COD_ROS_TG_NEU]]-Tabla1[[#This Row],[PAS_1DU_COR_COD_ROS_TG_NEU]]</f>
        <v>-18.427777777777749</v>
      </c>
      <c r="NE3" s="15">
        <f>Tabla1[[#This Row],[ROS_1DU_COR_COD_ROS_TG_POS]]-Tabla1[[#This Row],[PAS_1DU_COR_COD_ROS_TG_POS]]</f>
        <v>37.68421052631578</v>
      </c>
      <c r="NF3" s="15">
        <f>Tabla1[[#This Row],[ROS_1DU_COR_COD_ROS_TG_TOT]]-Tabla1[[#This Row],[PAS_1DU_COR_COD_ROS_TG_TOT]]</f>
        <v>-17.363300492610847</v>
      </c>
      <c r="NG3" s="15">
        <f>Tabla1[[#This Row],[ROS_1DU_COR_COD_ESC_TG_NEG]]-Tabla1[[#This Row],[PAS_1DU_COR_COD_ESC_TG_NEG]]</f>
        <v>-5.4444444444444571</v>
      </c>
      <c r="NH3" s="15">
        <f>Tabla1[[#This Row],[ROS_1DU_COR_COD_ESC_TG_NEU]]-Tabla1[[#This Row],[PAS_1DU_COR_COD_ESC_TG_NEU]]</f>
        <v>-41.421052631578959</v>
      </c>
      <c r="NI3" s="15">
        <f>Tabla1[[#This Row],[ROS_1DU_COR_COD_ESC_TG_POS]]-Tabla1[[#This Row],[PAS_1DU_COR_COD_ESC_TG_POS]]</f>
        <v>34.341269841269821</v>
      </c>
      <c r="NJ3" s="15">
        <f>Tabla1[[#This Row],[ROS_1DU_COR_COD_ESC_TG_TOT]]-Tabla1[[#This Row],[PAS_1DU_COR_COD_ESC_TG_TOT]]</f>
        <v>5.6555023923445162</v>
      </c>
      <c r="NK3" s="15">
        <f>Tabla1[[#This Row],[PAS_1DU_COR_COD_ROS_TG_NEG]]-Tabla1[[#This Row],[ESC_1DU_COR_COD_ROS_TG_NEG]]</f>
        <v>138.01973684210526</v>
      </c>
      <c r="NL3" s="15">
        <f>Tabla1[[#This Row],[PAS_1DU_COR_COD_ROS_TG_NEU]]-Tabla1[[#This Row],[ESC_1DU_COR_COD_ROS_TG_NEU]]</f>
        <v>-10.516666666666708</v>
      </c>
      <c r="NM3" s="15">
        <f>Tabla1[[#This Row],[PAS_1DU_COR_COD_ROS_TG_POS]]-Tabla1[[#This Row],[ESC_1DU_COR_COD_ROS_TG_POS]]</f>
        <v>-41.584210526315758</v>
      </c>
      <c r="NN3" s="15">
        <f>Tabla1[[#This Row],[PAS_1DU_COR_COD_ROS_TG_TOT]]-Tabla1[[#This Row],[ESC_1DU_COR_COD_ROS_TG_TOT]]</f>
        <v>29.952586206896569</v>
      </c>
      <c r="NO3" s="15">
        <f>Tabla1[[#This Row],[PAS_1DU_COR_COD_ESC_TG_NEG]]-Tabla1[[#This Row],[ESC_1DU_COR_COD_ESC_TG_NEG]]</f>
        <v>-8.1555555555555657</v>
      </c>
      <c r="NP3" s="15">
        <f>Tabla1[[#This Row],[PAS_1DU_COR_COD_ESC_TG_NEU]]-Tabla1[[#This Row],[ESC_1DU_COR_COD_ESC_TG_NEU]]</f>
        <v>-24.478947368421046</v>
      </c>
      <c r="NQ3" s="15">
        <f>Tabla1[[#This Row],[PAS_1DU_COR_COD_ESC_TG_POS]]-Tabla1[[#This Row],[ESC_1DU_COR_COD_ESC_TG_POS]]</f>
        <v>-13.388888888888886</v>
      </c>
      <c r="NR3" s="15">
        <f>Tabla1[[#This Row],[PAS_1DU_COR_COD_ESC_TG_TOT]]-Tabla1[[#This Row],[ESC_1DU_COR_COD_ESC_TG_TOT]]</f>
        <v>-15.974921630094059</v>
      </c>
    </row>
    <row r="4" spans="1:382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  <c r="KY4" s="15">
        <f>Tabla24[[#This Row],[ROS_NUM_COR_COD_ROS_TG_NEG]]-Tabla24[[#This Row],[PAS_NUM_COR_COD_ROS_TG_NEG]]</f>
        <v>-0.15000000000000036</v>
      </c>
      <c r="KZ4" s="15">
        <f>Tabla24[[#This Row],[ROS_DUR_COR_COD_ROS_TG_NEG]]-Tabla24[[#This Row],[PAS_DUR_COR_COD_ROS_TG_NEG]]</f>
        <v>334.85555555555561</v>
      </c>
      <c r="LA4" s="15">
        <f>Tabla24[[#This Row],[ROS_NUM_COR_COD_ROS_TG_NEU]]-Tabla24[[#This Row],[PAS_NUM_COR_COD_ROS_TG_NEU]]</f>
        <v>-1.3499999999999996</v>
      </c>
      <c r="LB4" s="15">
        <f>Tabla24[[#This Row],[ROS_DUR_COR_COD_ROS_TG_NEU]]-Tabla24[[#This Row],[PAS_DUR_COR_COD_ROS_TG_NEU]]</f>
        <v>515.49285714285702</v>
      </c>
      <c r="LC4" s="15">
        <f>Tabla24[[#This Row],[ROS_NUM_COR_COD_ROS_TG_POS]]-Tabla24[[#This Row],[PAS_NUM_COR_COD_ROS_TG_POS]]</f>
        <v>0.34999999999999964</v>
      </c>
      <c r="LD4" s="15">
        <f>Tabla24[[#This Row],[ROS_DUR_COR_COD_ROS_TG_POS]]-Tabla24[[#This Row],[PAS_DUR_COR_COD_ROS_TG_POS]]</f>
        <v>474.55555555555543</v>
      </c>
      <c r="LE4" s="15">
        <f>Tabla24[[#This Row],[ROS_NUM_COR_COD_ROS_TG_TOT]]-Tabla24[[#This Row],[PAS_NUM_COR_COD_ROS_TG_TOT]]</f>
        <v>-0.38333333333333375</v>
      </c>
      <c r="LF4" s="15">
        <f>Tabla24[[#This Row],[ROS_DUR_COR_COD_ROS_TG_TOT]]-Tabla24[[#This Row],[PAS_DUR_COR_COD_ROS_TG_TOT]]</f>
        <v>438.02413793103437</v>
      </c>
      <c r="LG4" s="15">
        <f>Tabla24[[#This Row],[ROS_NUM_COR_COD_ESC_TG_NEG]]-Tabla24[[#This Row],[PAS_NUM_COR_COD_ESC_TG_NEG]]</f>
        <v>-0.14999999999999991</v>
      </c>
      <c r="LH4" s="15">
        <f>Tabla24[[#This Row],[ROS_DUR_COR_COD_ESC_TG_NEG]]-Tabla24[[#This Row],[PAS_DUR_COR_COD_ESC_TG_NEG]]</f>
        <v>181.45833333333337</v>
      </c>
      <c r="LI4" s="15">
        <f>Tabla24[[#This Row],[ROS_NUM_COR_COD_ESC_TG_NEU]]-Tabla24[[#This Row],[PAS_NUM_COR_COD_ESC_TG_NEU]]</f>
        <v>-0.10000000000000009</v>
      </c>
      <c r="LJ4" s="15">
        <f>Tabla24[[#This Row],[ROS_NUM_COR_COD_ESC_TG_NEG]]-Tabla24[[#This Row],[PAS_NUM_COR_COD_ESC_TG_NEG]]</f>
        <v>-0.14999999999999991</v>
      </c>
      <c r="LK4" s="15">
        <f>Tabla24[[#This Row],[ROS_NUM_COR_COD_ESC_TG_POS]]-Tabla24[[#This Row],[PAS_NUM_COR_COD_ESC_TG_POS]]</f>
        <v>-0.69999999999999973</v>
      </c>
      <c r="LL4" s="15">
        <f>Tabla24[[#This Row],[ROS_DUR_COR_COD_ESC_TG_POS]]-Tabla24[[#This Row],[PAS_DUR_COR_COD_ESC_TG_POS]]</f>
        <v>225.76666666666677</v>
      </c>
      <c r="LM4" s="15">
        <f>Tabla24[[#This Row],[ROS_NUM_COR_COD_ESC_TG_TOT]]-Tabla24[[#This Row],[PAS_NUM_COR_COD_ESC_TG_TOT]]</f>
        <v>-0.31666666666666643</v>
      </c>
      <c r="LN4" s="15">
        <f>Tabla24[[#This Row],[ROS_DUR_COR_COD_ESC_TG_TOT]]-Tabla24[[#This Row],[PAS_DUR_COR_COD_ESC_TG_TOT]]</f>
        <v>365.20695970695965</v>
      </c>
      <c r="LO4" s="15">
        <f>Tabla24[[#This Row],[PAS_NUM_COR_COD_ROS_TG_NEG]]-Tabla24[[#This Row],[ESC_NUM_COR_COD_ROS_TG_NEG]]</f>
        <v>2.5500000000000003</v>
      </c>
      <c r="LP4" s="15">
        <f>Tabla24[[#This Row],[PAS_DUR_COR_COD_ROS_TG_NEG]]-Tabla24[[#This Row],[ESC_DUR_COR_COD_ROS_TG_NEG]]</f>
        <v>114.98571428571438</v>
      </c>
      <c r="LQ4" s="15">
        <f>Tabla24[[#This Row],[PAS_NUM_COR_COD_ROS_TG_NEU]]-Tabla24[[#This Row],[ESC_NUM_COR_COD_ROS_TG_NEU]]</f>
        <v>2.25</v>
      </c>
      <c r="LR4" s="15">
        <f>Tabla24[[#This Row],[PAS_DUR_COR_COD_ROS_TG_NEU]]-Tabla24[[#This Row],[ESC_DUR_COR_COD_ROS_TG_NEU]]</f>
        <v>252.36428571428576</v>
      </c>
      <c r="LS4" s="15">
        <f>Tabla24[[#This Row],[PAS_NUM_COR_COD_ROS_TG_POS]]-Tabla24[[#This Row],[ESC_NUM_COR_COD_ROS_TG_POS]]</f>
        <v>0.85000000000000053</v>
      </c>
      <c r="LT4" s="15">
        <f>Tabla24[[#This Row],[PAS_DUR_COR_COD_ROS_TG_POS]]-Tabla24[[#This Row],[ESC_DUR_COR_COD_ROS_TG_POS]]</f>
        <v>189.66666666666674</v>
      </c>
      <c r="LU4" s="15">
        <f>Tabla24[[#This Row],[PAS_NUM_COR_COD_ROS_TG_TOT]]-Tabla24[[#This Row],[ESC_NUM_COR_COD_ROS_TG_TOT]]</f>
        <v>1.8833333333333333</v>
      </c>
      <c r="LV4" s="15">
        <f>Tabla24[[#This Row],[PAS_DUR_COR_COD_ROS_TG_TOT]]-Tabla24[[#This Row],[ESC_DUR_COR_COD_ROS_TG_TOT]]</f>
        <v>181.42803598200908</v>
      </c>
      <c r="LW4" s="15">
        <f>Tabla24[[#This Row],[PAS_NUM_COR_COD_ESC_TG_NEG]]-Tabla24[[#This Row],[ESC_NUM_COR_COD_ESC_TG_NEG]]</f>
        <v>-2.4500000000000002</v>
      </c>
      <c r="LX4" s="15">
        <f>Tabla24[[#This Row],[PAS_DUR_COR_COD_ESC_TG_NEG]]-Tabla24[[#This Row],[ESC_DUR_COR_COD_ESC_TG_NEG]]</f>
        <v>-581.43333333333328</v>
      </c>
      <c r="LY4" s="15">
        <f>Tabla24[[#This Row],[PAS_NUM_COR_COD_ESC_TG_NEU]]-Tabla24[[#This Row],[ESC_NUM_COR_COD_ESC_TG_NEU]]</f>
        <v>-2.2000000000000002</v>
      </c>
      <c r="LZ4" s="15">
        <f>Tabla24[[#This Row],[PAS_DUR_COR_COD_ESC_TG_NEU]]-Tabla24[[#This Row],[ESC_DUR_COR_COD_ESC_TG_NEU]]</f>
        <v>-552.46315789473692</v>
      </c>
      <c r="MA4" s="15">
        <f>Tabla24[[#This Row],[PAS_NUM_COR_COD_ESC_TG_POS]]-Tabla24[[#This Row],[ESC_NUM_COR_COD_ESC_TG_POS]]</f>
        <v>-2.1999999999999997</v>
      </c>
      <c r="MB4" s="15">
        <f>Tabla24[[#This Row],[PAS_DUR_COR_COD_ESC_TG_POS]]-Tabla24[[#This Row],[ESC_DUR_COR_COD_ESC_TG_POS]]</f>
        <v>-389.26666666666677</v>
      </c>
      <c r="MC4" s="15">
        <f>Tabla24[[#This Row],[PAS_NUM_COR_COD_ESC_TG_TOT]]-Tabla24[[#This Row],[ESC_NUM_COR_COD_ESC_TG_TOT]]</f>
        <v>-2.2833333333333332</v>
      </c>
      <c r="MD4" s="15">
        <f>Tabla24[[#This Row],[PAS_DUR_COR_COD_ESC_TG_TOT]]-Tabla24[[#This Row],[ESC_DUR_COR_COD_ESC_TG_TOT]]</f>
        <v>-513.5238726790451</v>
      </c>
      <c r="ME4">
        <v>263.88888888888891</v>
      </c>
      <c r="MF4">
        <v>309.57142857142856</v>
      </c>
      <c r="MG4">
        <v>300.66666666666669</v>
      </c>
      <c r="MH4">
        <v>289.92</v>
      </c>
      <c r="MI4">
        <v>258.25</v>
      </c>
      <c r="MJ4">
        <v>322</v>
      </c>
      <c r="MK4">
        <v>301.66666666666669</v>
      </c>
      <c r="ML4">
        <v>291.90476190476193</v>
      </c>
      <c r="MM4">
        <v>272.85714285714283</v>
      </c>
      <c r="MN4">
        <v>255.28571428571428</v>
      </c>
      <c r="MO4">
        <v>213.11111111111111</v>
      </c>
      <c r="MP4">
        <v>244.13043478260869</v>
      </c>
      <c r="MQ4">
        <v>269.10000000000002</v>
      </c>
      <c r="MR4">
        <v>188.4</v>
      </c>
      <c r="MS4">
        <v>275.77777777777777</v>
      </c>
      <c r="MT4">
        <v>243.34482758620689</v>
      </c>
      <c r="MU4">
        <v>199.3</v>
      </c>
      <c r="MV4">
        <v>240.2</v>
      </c>
      <c r="MW4">
        <v>197.94444444444446</v>
      </c>
      <c r="MX4">
        <v>212.98275862068965</v>
      </c>
      <c r="MY4">
        <v>217.66666666666666</v>
      </c>
      <c r="MZ4">
        <v>260.78947368421052</v>
      </c>
      <c r="NA4">
        <v>207.46666666666667</v>
      </c>
      <c r="NB4">
        <v>230.48076923076923</v>
      </c>
      <c r="NC4" s="15">
        <f>Tabla1[[#This Row],[ROS_1DU_COR_COD_ROS_TG_NEG]]-Tabla1[[#This Row],[PAS_1DU_COR_COD_ROS_TG_NEG]]</f>
        <v>64.588888888888903</v>
      </c>
      <c r="ND4" s="15">
        <f>Tabla1[[#This Row],[ROS_1DU_COR_COD_ROS_TG_NEU]]-Tabla1[[#This Row],[PAS_1DU_COR_COD_ROS_TG_NEU]]</f>
        <v>69.371428571428567</v>
      </c>
      <c r="NE4" s="15">
        <f>Tabla1[[#This Row],[ROS_1DU_COR_COD_ROS_TG_POS]]-Tabla1[[#This Row],[PAS_1DU_COR_COD_ROS_TG_POS]]</f>
        <v>102.72222222222223</v>
      </c>
      <c r="NF4" s="15">
        <f>Tabla1[[#This Row],[ROS_1DU_COR_COD_ROS_TG_TOT]]-Tabla1[[#This Row],[PAS_1DU_COR_COD_ROS_TG_TOT]]</f>
        <v>76.937241379310365</v>
      </c>
      <c r="NG4" s="15">
        <f>Tabla1[[#This Row],[ROS_1DU_COR_COD_ESC_TG_NEG]]-Tabla1[[#This Row],[PAS_1DU_COR_COD_ESC_TG_NEG]]</f>
        <v>40.583333333333343</v>
      </c>
      <c r="NH4" s="15">
        <f>Tabla1[[#This Row],[ROS_1DU_COR_COD_ESC_TG_NEU]]-Tabla1[[#This Row],[PAS_1DU_COR_COD_ESC_TG_NEU]]</f>
        <v>61.21052631578948</v>
      </c>
      <c r="NI4" s="15">
        <f>Tabla1[[#This Row],[ROS_1DU_COR_COD_ESC_TG_POS]]-Tabla1[[#This Row],[PAS_1DU_COR_COD_ESC_TG_POS]]</f>
        <v>94.200000000000017</v>
      </c>
      <c r="NJ4" s="15">
        <f>Tabla1[[#This Row],[ROS_1DU_COR_COD_ESC_TG_TOT]]-Tabla1[[#This Row],[PAS_1DU_COR_COD_ESC_TG_TOT]]</f>
        <v>61.4239926739927</v>
      </c>
      <c r="NK4" s="15">
        <f>Tabla1[[#This Row],[PAS_1DU_COR_COD_ROS_TG_NEG]]-Tabla1[[#This Row],[ESC_1DU_COR_COD_ROS_TG_NEG]]</f>
        <v>-73.557142857142821</v>
      </c>
      <c r="NL4" s="15">
        <f>Tabla1[[#This Row],[PAS_1DU_COR_COD_ROS_TG_NEU]]-Tabla1[[#This Row],[ESC_1DU_COR_COD_ROS_TG_NEU]]</f>
        <v>-15.085714285714289</v>
      </c>
      <c r="NM4" s="15">
        <f>Tabla1[[#This Row],[PAS_1DU_COR_COD_ROS_TG_POS]]-Tabla1[[#This Row],[ESC_1DU_COR_COD_ROS_TG_POS]]</f>
        <v>-15.166666666666657</v>
      </c>
      <c r="NN4" s="15">
        <f>Tabla1[[#This Row],[PAS_1DU_COR_COD_ROS_TG_TOT]]-Tabla1[[#This Row],[ESC_1DU_COR_COD_ROS_TG_TOT]]</f>
        <v>-31.147676161919037</v>
      </c>
      <c r="NO4" s="15">
        <f>Tabla1[[#This Row],[PAS_1DU_COR_COD_ESC_TG_NEG]]-Tabla1[[#This Row],[ESC_1DU_COR_COD_ESC_TG_NEG]]</f>
        <v>-51.433333333333366</v>
      </c>
      <c r="NP4" s="15">
        <f>Tabla1[[#This Row],[PAS_1DU_COR_COD_ESC_TG_NEU]]-Tabla1[[#This Row],[ESC_1DU_COR_COD_ESC_TG_NEU]]</f>
        <v>72.389473684210515</v>
      </c>
      <c r="NQ4" s="15">
        <f>Tabla1[[#This Row],[PAS_1DU_COR_COD_ESC_TG_POS]]-Tabla1[[#This Row],[ESC_1DU_COR_COD_ESC_TG_POS]]</f>
        <v>-68.311111111111103</v>
      </c>
      <c r="NR4" s="15">
        <f>Tabla1[[#This Row],[PAS_1DU_COR_COD_ESC_TG_TOT]]-Tabla1[[#This Row],[ESC_1DU_COR_COD_ESC_TG_TOT]]</f>
        <v>-12.864058355437663</v>
      </c>
    </row>
    <row r="5" spans="1:382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  <c r="KY5" s="15">
        <f>Tabla24[[#This Row],[ROS_NUM_COR_COD_ROS_TG_NEG]]-Tabla24[[#This Row],[PAS_NUM_COR_COD_ROS_TG_NEG]]</f>
        <v>1.4111111111111105</v>
      </c>
      <c r="KZ5" s="15">
        <f>Tabla24[[#This Row],[ROS_DUR_COR_COD_ROS_TG_NEG]]-Tabla24[[#This Row],[PAS_DUR_COR_COD_ROS_TG_NEG]]</f>
        <v>295.22058823529414</v>
      </c>
      <c r="LA5" s="15">
        <f>Tabla24[[#This Row],[ROS_NUM_COR_COD_ROS_TG_NEU]]-Tabla24[[#This Row],[PAS_NUM_COR_COD_ROS_TG_NEU]]</f>
        <v>2.1</v>
      </c>
      <c r="LB5" s="15">
        <f>Tabla24[[#This Row],[ROS_DUR_COR_COD_ROS_TG_NEU]]-Tabla24[[#This Row],[PAS_DUR_COR_COD_ROS_TG_NEU]]</f>
        <v>316.25730994152059</v>
      </c>
      <c r="LC5" s="15">
        <f>Tabla24[[#This Row],[ROS_NUM_COR_COD_ROS_TG_POS]]-Tabla24[[#This Row],[PAS_NUM_COR_COD_ROS_TG_POS]]</f>
        <v>4.9999999999999822E-2</v>
      </c>
      <c r="LD5" s="15">
        <f>Tabla24[[#This Row],[ROS_DUR_COR_COD_ROS_TG_POS]]-Tabla24[[#This Row],[PAS_DUR_COR_COD_ROS_TG_POS]]</f>
        <v>-148.41666666666674</v>
      </c>
      <c r="LE5" s="15">
        <f>Tabla24[[#This Row],[ROS_NUM_COR_COD_ROS_TG_TOT]]-Tabla24[[#This Row],[PAS_NUM_COR_COD_ROS_TG_TOT]]</f>
        <v>1.2141025641025642</v>
      </c>
      <c r="LF5" s="15">
        <f>Tabla24[[#This Row],[ROS_DUR_COR_COD_ROS_TG_TOT]]-Tabla24[[#This Row],[PAS_DUR_COR_COD_ROS_TG_TOT]]</f>
        <v>158.0503703703705</v>
      </c>
      <c r="LG5" s="15">
        <f>Tabla24[[#This Row],[ROS_NUM_COR_COD_ESC_TG_NEG]]-Tabla24[[#This Row],[PAS_NUM_COR_COD_ESC_TG_NEG]]</f>
        <v>-1.0277777777777777</v>
      </c>
      <c r="LH5" s="15">
        <f>Tabla24[[#This Row],[ROS_DUR_COR_COD_ESC_TG_NEG]]-Tabla24[[#This Row],[PAS_DUR_COR_COD_ESC_TG_NEG]]</f>
        <v>-149.76315789473688</v>
      </c>
      <c r="LI5" s="15">
        <f>Tabla24[[#This Row],[ROS_NUM_COR_COD_ESC_TG_NEU]]-Tabla24[[#This Row],[PAS_NUM_COR_COD_ESC_TG_NEU]]</f>
        <v>-0.63888888888888884</v>
      </c>
      <c r="LJ5" s="15">
        <f>Tabla24[[#This Row],[ROS_NUM_COR_COD_ESC_TG_NEG]]-Tabla24[[#This Row],[PAS_NUM_COR_COD_ESC_TG_NEG]]</f>
        <v>-1.0277777777777777</v>
      </c>
      <c r="LK5" s="15">
        <f>Tabla24[[#This Row],[ROS_NUM_COR_COD_ESC_TG_POS]]-Tabla24[[#This Row],[PAS_NUM_COR_COD_ESC_TG_POS]]</f>
        <v>0.10000000000000009</v>
      </c>
      <c r="LL5" s="15">
        <f>Tabla24[[#This Row],[ROS_DUR_COR_COD_ESC_TG_POS]]-Tabla24[[#This Row],[PAS_DUR_COR_COD_ESC_TG_POS]]</f>
        <v>-86.714285714285779</v>
      </c>
      <c r="LM5" s="15">
        <f>Tabla24[[#This Row],[ROS_NUM_COR_COD_ESC_TG_TOT]]-Tabla24[[#This Row],[PAS_NUM_COR_COD_ESC_TG_TOT]]</f>
        <v>-0.52435897435897427</v>
      </c>
      <c r="LN5" s="15">
        <f>Tabla24[[#This Row],[ROS_DUR_COR_COD_ESC_TG_TOT]]-Tabla24[[#This Row],[PAS_DUR_COR_COD_ESC_TG_TOT]]</f>
        <v>-220.22715173025733</v>
      </c>
      <c r="LO5" s="15">
        <f>Tabla24[[#This Row],[PAS_NUM_COR_COD_ROS_TG_NEG]]-Tabla24[[#This Row],[ESC_NUM_COR_COD_ROS_TG_NEG]]</f>
        <v>1.7000000000000002</v>
      </c>
      <c r="LP5" s="15">
        <f>Tabla24[[#This Row],[PAS_DUR_COR_COD_ROS_TG_NEG]]-Tabla24[[#This Row],[ESC_DUR_COR_COD_ROS_TG_NEG]]</f>
        <v>417.81512605042019</v>
      </c>
      <c r="LQ5" s="15">
        <f>Tabla24[[#This Row],[PAS_NUM_COR_COD_ROS_TG_NEU]]-Tabla24[[#This Row],[ESC_NUM_COR_COD_ROS_TG_NEU]]</f>
        <v>1.6</v>
      </c>
      <c r="LR5" s="15">
        <f>Tabla24[[#This Row],[PAS_DUR_COR_COD_ROS_TG_NEU]]-Tabla24[[#This Row],[ESC_DUR_COR_COD_ROS_TG_NEU]]</f>
        <v>528.5315789473683</v>
      </c>
      <c r="LS5" s="15">
        <f>Tabla24[[#This Row],[PAS_NUM_COR_COD_ROS_TG_POS]]-Tabla24[[#This Row],[ESC_NUM_COR_COD_ROS_TG_POS]]</f>
        <v>3.6500000000000004</v>
      </c>
      <c r="LT5" s="15">
        <f>Tabla24[[#This Row],[PAS_DUR_COR_COD_ROS_TG_POS]]-Tabla24[[#This Row],[ESC_DUR_COR_COD_ROS_TG_POS]]</f>
        <v>1076.1666666666667</v>
      </c>
      <c r="LU5" s="15">
        <f>Tabla24[[#This Row],[PAS_NUM_COR_COD_ROS_TG_TOT]]-Tabla24[[#This Row],[ESC_NUM_COR_COD_ROS_TG_TOT]]</f>
        <v>2.3270114942528735</v>
      </c>
      <c r="LV5" s="15">
        <f>Tabla24[[#This Row],[PAS_DUR_COR_COD_ROS_TG_TOT]]-Tabla24[[#This Row],[ESC_DUR_COR_COD_ROS_TG_TOT]]</f>
        <v>667.79629629629619</v>
      </c>
      <c r="LW5" s="15">
        <f>Tabla24[[#This Row],[PAS_NUM_COR_COD_ESC_TG_NEG]]-Tabla24[[#This Row],[ESC_NUM_COR_COD_ESC_TG_NEG]]</f>
        <v>-0.75</v>
      </c>
      <c r="LX5" s="15">
        <f>Tabla24[[#This Row],[PAS_DUR_COR_COD_ESC_TG_NEG]]-Tabla24[[#This Row],[ESC_DUR_COR_COD_ESC_TG_NEG]]</f>
        <v>-523.95906432748529</v>
      </c>
      <c r="LY5" s="15">
        <f>Tabla24[[#This Row],[PAS_NUM_COR_COD_ESC_TG_NEU]]-Tabla24[[#This Row],[ESC_NUM_COR_COD_ESC_TG_NEU]]</f>
        <v>-1.1499999999999999</v>
      </c>
      <c r="LZ5" s="15">
        <f>Tabla24[[#This Row],[PAS_DUR_COR_COD_ESC_TG_NEU]]-Tabla24[[#This Row],[ESC_DUR_COR_COD_ESC_TG_NEU]]</f>
        <v>-359.42499999999995</v>
      </c>
      <c r="MA5" s="15">
        <f>Tabla24[[#This Row],[PAS_NUM_COR_COD_ESC_TG_POS]]-Tabla24[[#This Row],[ESC_NUM_COR_COD_ESC_TG_POS]]</f>
        <v>-3.5500000000000003</v>
      </c>
      <c r="MB5" s="15">
        <f>Tabla24[[#This Row],[PAS_DUR_COR_COD_ESC_TG_POS]]-Tabla24[[#This Row],[ESC_DUR_COR_COD_ESC_TG_POS]]</f>
        <v>-1033.242857142857</v>
      </c>
      <c r="MC5" s="15">
        <f>Tabla24[[#This Row],[PAS_NUM_COR_COD_ESC_TG_TOT]]-Tabla24[[#This Row],[ESC_NUM_COR_COD_ESC_TG_TOT]]</f>
        <v>-1.8350574712643679</v>
      </c>
      <c r="MD5" s="15">
        <f>Tabla24[[#This Row],[PAS_DUR_COR_COD_ESC_TG_TOT]]-Tabla24[[#This Row],[ESC_DUR_COR_COD_ESC_TG_TOT]]</f>
        <v>-639.02322308233647</v>
      </c>
      <c r="ME5">
        <v>284.25</v>
      </c>
      <c r="MF5">
        <v>218</v>
      </c>
      <c r="MG5">
        <v>327.375</v>
      </c>
      <c r="MH5">
        <v>274.2</v>
      </c>
      <c r="MI5">
        <v>316</v>
      </c>
      <c r="MJ5">
        <v>255</v>
      </c>
      <c r="MK5">
        <v>310.85714285714283</v>
      </c>
      <c r="ML5">
        <v>293.21739130434781</v>
      </c>
      <c r="MM5">
        <v>274.14285714285717</v>
      </c>
      <c r="MN5">
        <v>319.8</v>
      </c>
      <c r="MO5">
        <v>290.57142857142856</v>
      </c>
      <c r="MP5">
        <v>297.95833333333331</v>
      </c>
      <c r="MQ5">
        <v>330.77777777777777</v>
      </c>
      <c r="MR5">
        <v>315.89999999999998</v>
      </c>
      <c r="MS5">
        <v>310</v>
      </c>
      <c r="MT5">
        <v>318.48275862068965</v>
      </c>
      <c r="MU5">
        <v>320.76470588235293</v>
      </c>
      <c r="MV5">
        <v>305.15789473684208</v>
      </c>
      <c r="MW5">
        <v>293.55555555555554</v>
      </c>
      <c r="MX5">
        <v>306.2037037037037</v>
      </c>
      <c r="MY5">
        <v>284.36842105263156</v>
      </c>
      <c r="MZ5">
        <v>256.5</v>
      </c>
      <c r="NA5">
        <v>301.5</v>
      </c>
      <c r="NB5">
        <v>280.16326530612247</v>
      </c>
      <c r="NC5" s="15">
        <f>Tabla1[[#This Row],[ROS_1DU_COR_COD_ROS_TG_NEG]]-Tabla1[[#This Row],[PAS_1DU_COR_COD_ROS_TG_NEG]]</f>
        <v>-36.514705882352928</v>
      </c>
      <c r="ND5" s="15">
        <f>Tabla1[[#This Row],[ROS_1DU_COR_COD_ROS_TG_NEU]]-Tabla1[[#This Row],[PAS_1DU_COR_COD_ROS_TG_NEU]]</f>
        <v>-87.157894736842081</v>
      </c>
      <c r="NE5" s="15">
        <f>Tabla1[[#This Row],[ROS_1DU_COR_COD_ROS_TG_POS]]-Tabla1[[#This Row],[PAS_1DU_COR_COD_ROS_TG_POS]]</f>
        <v>33.819444444444457</v>
      </c>
      <c r="NF5" s="15">
        <f>Tabla1[[#This Row],[ROS_1DU_COR_COD_ROS_TG_TOT]]-Tabla1[[#This Row],[PAS_1DU_COR_COD_ROS_TG_TOT]]</f>
        <v>-32.003703703703707</v>
      </c>
      <c r="NG5" s="15">
        <f>Tabla1[[#This Row],[ROS_1DU_COR_COD_ESC_TG_NEG]]-Tabla1[[#This Row],[PAS_1DU_COR_COD_ESC_TG_NEG]]</f>
        <v>31.631578947368439</v>
      </c>
      <c r="NH5" s="15">
        <f>Tabla1[[#This Row],[ROS_1DU_COR_COD_ESC_TG_NEU]]-Tabla1[[#This Row],[PAS_1DU_COR_COD_ESC_TG_NEU]]</f>
        <v>-1.5</v>
      </c>
      <c r="NI5" s="15">
        <f>Tabla1[[#This Row],[ROS_1DU_COR_COD_ESC_TG_POS]]-Tabla1[[#This Row],[PAS_1DU_COR_COD_ESC_TG_POS]]</f>
        <v>9.3571428571428328</v>
      </c>
      <c r="NJ5" s="15">
        <f>Tabla1[[#This Row],[ROS_1DU_COR_COD_ESC_TG_TOT]]-Tabla1[[#This Row],[PAS_1DU_COR_COD_ESC_TG_TOT]]</f>
        <v>13.054125998225345</v>
      </c>
      <c r="NK5" s="15">
        <f>Tabla1[[#This Row],[PAS_1DU_COR_COD_ROS_TG_NEG]]-Tabla1[[#This Row],[ESC_1DU_COR_COD_ROS_TG_NEG]]</f>
        <v>46.621848739495761</v>
      </c>
      <c r="NL5" s="15">
        <f>Tabla1[[#This Row],[PAS_1DU_COR_COD_ROS_TG_NEU]]-Tabla1[[#This Row],[ESC_1DU_COR_COD_ROS_TG_NEU]]</f>
        <v>-14.64210526315793</v>
      </c>
      <c r="NM5" s="15">
        <f>Tabla1[[#This Row],[PAS_1DU_COR_COD_ROS_TG_POS]]-Tabla1[[#This Row],[ESC_1DU_COR_COD_ROS_TG_POS]]</f>
        <v>2.9841269841269877</v>
      </c>
      <c r="NN5" s="15">
        <f>Tabla1[[#This Row],[PAS_1DU_COR_COD_ROS_TG_TOT]]-Tabla1[[#This Row],[ESC_1DU_COR_COD_ROS_TG_TOT]]</f>
        <v>8.2453703703703809</v>
      </c>
      <c r="NO5" s="15">
        <f>Tabla1[[#This Row],[PAS_1DU_COR_COD_ESC_TG_NEG]]-Tabla1[[#This Row],[ESC_1DU_COR_COD_ESC_TG_NEG]]</f>
        <v>-46.40935672514621</v>
      </c>
      <c r="NP5" s="15">
        <f>Tabla1[[#This Row],[PAS_1DU_COR_COD_ESC_TG_NEU]]-Tabla1[[#This Row],[ESC_1DU_COR_COD_ESC_TG_NEU]]</f>
        <v>-59.399999999999977</v>
      </c>
      <c r="NQ5" s="15">
        <f>Tabla1[[#This Row],[PAS_1DU_COR_COD_ESC_TG_POS]]-Tabla1[[#This Row],[ESC_1DU_COR_COD_ESC_TG_POS]]</f>
        <v>-8.5</v>
      </c>
      <c r="NR5" s="15">
        <f>Tabla1[[#This Row],[PAS_1DU_COR_COD_ESC_TG_TOT]]-Tabla1[[#This Row],[ESC_1DU_COR_COD_ESC_TG_TOT]]</f>
        <v>-38.319493314567183</v>
      </c>
    </row>
    <row r="6" spans="1:382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  <c r="KY6" s="15">
        <f>Tabla24[[#This Row],[ROS_NUM_COR_COD_ROS_TG_NEG]]-Tabla24[[#This Row],[PAS_NUM_COR_COD_ROS_TG_NEG]]</f>
        <v>2.1944444444444446</v>
      </c>
      <c r="KZ6" s="15">
        <f>Tabla24[[#This Row],[ROS_DUR_COR_COD_ROS_TG_NEG]]-Tabla24[[#This Row],[PAS_DUR_COR_COD_ROS_TG_NEG]]</f>
        <v>-63.717171717171595</v>
      </c>
      <c r="LA6" s="15">
        <f>Tabla24[[#This Row],[ROS_NUM_COR_COD_ROS_TG_NEU]]-Tabla24[[#This Row],[PAS_NUM_COR_COD_ROS_TG_NEU]]</f>
        <v>2.5500000000000003</v>
      </c>
      <c r="LB6" s="15">
        <f>Tabla24[[#This Row],[ROS_DUR_COR_COD_ROS_TG_NEU]]-Tabla24[[#This Row],[PAS_DUR_COR_COD_ROS_TG_NEU]]</f>
        <v>144.58181818181833</v>
      </c>
      <c r="LC6" s="15">
        <f>Tabla24[[#This Row],[ROS_NUM_COR_COD_ROS_TG_POS]]-Tabla24[[#This Row],[PAS_NUM_COR_COD_ROS_TG_POS]]</f>
        <v>2.2999999999999998</v>
      </c>
      <c r="LD6" s="15">
        <f>Tabla24[[#This Row],[ROS_DUR_COR_COD_ROS_TG_POS]]-Tabla24[[#This Row],[PAS_DUR_COR_COD_ROS_TG_POS]]</f>
        <v>-152.89999999999986</v>
      </c>
      <c r="LE6" s="15">
        <f>Tabla24[[#This Row],[ROS_NUM_COR_COD_ROS_TG_TOT]]-Tabla24[[#This Row],[PAS_NUM_COR_COD_ROS_TG_TOT]]</f>
        <v>2.3540229885057471</v>
      </c>
      <c r="LF6" s="15">
        <f>Tabla24[[#This Row],[ROS_DUR_COR_COD_ROS_TG_TOT]]-Tabla24[[#This Row],[PAS_DUR_COR_COD_ROS_TG_TOT]]</f>
        <v>-18.776939655172328</v>
      </c>
      <c r="LG6" s="15">
        <f>Tabla24[[#This Row],[ROS_NUM_COR_COD_ESC_TG_NEG]]-Tabla24[[#This Row],[PAS_NUM_COR_COD_ESC_TG_NEG]]</f>
        <v>-2.5444444444444443</v>
      </c>
      <c r="LH6" s="15">
        <f>Tabla24[[#This Row],[ROS_DUR_COR_COD_ESC_TG_NEG]]-Tabla24[[#This Row],[PAS_DUR_COR_COD_ESC_TG_NEG]]</f>
        <v>-1685.9</v>
      </c>
      <c r="LI6" s="15">
        <f>Tabla24[[#This Row],[ROS_NUM_COR_COD_ESC_TG_NEU]]-Tabla24[[#This Row],[PAS_NUM_COR_COD_ESC_TG_NEU]]</f>
        <v>-2.9</v>
      </c>
      <c r="LJ6" s="15">
        <f>Tabla24[[#This Row],[ROS_NUM_COR_COD_ESC_TG_NEG]]-Tabla24[[#This Row],[PAS_NUM_COR_COD_ESC_TG_NEG]]</f>
        <v>-2.5444444444444443</v>
      </c>
      <c r="LK6" s="15">
        <f>Tabla24[[#This Row],[ROS_NUM_COR_COD_ESC_TG_POS]]-Tabla24[[#This Row],[PAS_NUM_COR_COD_ESC_TG_POS]]</f>
        <v>-2.65</v>
      </c>
      <c r="LL6" s="15">
        <f>Tabla24[[#This Row],[ROS_DUR_COR_COD_ESC_TG_POS]]-Tabla24[[#This Row],[PAS_DUR_COR_COD_ESC_TG_POS]]</f>
        <v>-1397.3636363636363</v>
      </c>
      <c r="LM6" s="15">
        <f>Tabla24[[#This Row],[ROS_NUM_COR_COD_ESC_TG_TOT]]-Tabla24[[#This Row],[PAS_NUM_COR_COD_ESC_TG_TOT]]</f>
        <v>-2.699425287356322</v>
      </c>
      <c r="LN6" s="15">
        <f>Tabla24[[#This Row],[ROS_DUR_COR_COD_ESC_TG_TOT]]-Tabla24[[#This Row],[PAS_DUR_COR_COD_ESC_TG_TOT]]</f>
        <v>-1621.8043010752688</v>
      </c>
      <c r="LO6" s="15">
        <f>Tabla24[[#This Row],[PAS_NUM_COR_COD_ROS_TG_NEG]]-Tabla24[[#This Row],[ESC_NUM_COR_COD_ROS_TG_NEG]]</f>
        <v>2.15</v>
      </c>
      <c r="LP6" s="15">
        <f>Tabla24[[#This Row],[PAS_DUR_COR_COD_ROS_TG_NEG]]-Tabla24[[#This Row],[ESC_DUR_COR_COD_ROS_TG_NEG]]</f>
        <v>1348.4727272727273</v>
      </c>
      <c r="LQ6" s="15">
        <f>Tabla24[[#This Row],[PAS_NUM_COR_COD_ROS_TG_NEU]]-Tabla24[[#This Row],[ESC_NUM_COR_COD_ROS_TG_NEU]]</f>
        <v>2.75</v>
      </c>
      <c r="LR6" s="15">
        <f>Tabla24[[#This Row],[PAS_DUR_COR_COD_ROS_TG_NEU]]-Tabla24[[#This Row],[ESC_DUR_COR_COD_ROS_TG_NEU]]</f>
        <v>1422.0681818181818</v>
      </c>
      <c r="LS6" s="15">
        <f>Tabla24[[#This Row],[PAS_NUM_COR_COD_ROS_TG_POS]]-Tabla24[[#This Row],[ESC_NUM_COR_COD_ROS_TG_POS]]</f>
        <v>1.6</v>
      </c>
      <c r="LT6" s="15">
        <f>Tabla24[[#This Row],[PAS_DUR_COR_COD_ROS_TG_POS]]-Tabla24[[#This Row],[ESC_DUR_COR_COD_ROS_TG_POS]]</f>
        <v>1179.5999999999999</v>
      </c>
      <c r="LU6" s="15">
        <f>Tabla24[[#This Row],[PAS_NUM_COR_COD_ROS_TG_TOT]]-Tabla24[[#This Row],[ESC_NUM_COR_COD_ROS_TG_TOT]]</f>
        <v>2.1666666666666665</v>
      </c>
      <c r="LV6" s="15">
        <f>Tabla24[[#This Row],[PAS_DUR_COR_COD_ROS_TG_TOT]]-Tabla24[[#This Row],[ESC_DUR_COR_COD_ROS_TG_TOT]]</f>
        <v>1289.4895833333335</v>
      </c>
      <c r="LW6" s="15">
        <f>Tabla24[[#This Row],[PAS_NUM_COR_COD_ESC_TG_NEG]]-Tabla24[[#This Row],[ESC_NUM_COR_COD_ESC_TG_NEG]]</f>
        <v>-2.1</v>
      </c>
      <c r="LX6" s="15">
        <f>Tabla24[[#This Row],[PAS_DUR_COR_COD_ESC_TG_NEG]]-Tabla24[[#This Row],[ESC_DUR_COR_COD_ESC_TG_NEG]]</f>
        <v>461.90000000000009</v>
      </c>
      <c r="LY6" s="15">
        <f>Tabla24[[#This Row],[PAS_NUM_COR_COD_ESC_TG_NEU]]-Tabla24[[#This Row],[ESC_NUM_COR_COD_ESC_TG_NEU]]</f>
        <v>-2.2999999999999998</v>
      </c>
      <c r="LZ6" s="15">
        <f>Tabla24[[#This Row],[PAS_DUR_COR_COD_ESC_TG_NEU]]-Tabla24[[#This Row],[ESC_DUR_COR_COD_ESC_TG_NEU]]</f>
        <v>218.69999999999982</v>
      </c>
      <c r="MA6" s="15">
        <f>Tabla24[[#This Row],[PAS_NUM_COR_COD_ESC_TG_POS]]-Tabla24[[#This Row],[ESC_NUM_COR_COD_ESC_TG_POS]]</f>
        <v>-1.3499999999999996</v>
      </c>
      <c r="MB6" s="15">
        <f>Tabla24[[#This Row],[PAS_DUR_COR_COD_ESC_TG_POS]]-Tabla24[[#This Row],[ESC_DUR_COR_COD_ESC_TG_POS]]</f>
        <v>257.06363636363631</v>
      </c>
      <c r="MC6" s="15">
        <f>Tabla24[[#This Row],[PAS_NUM_COR_COD_ESC_TG_TOT]]-Tabla24[[#This Row],[ESC_NUM_COR_COD_ESC_TG_TOT]]</f>
        <v>-1.916666666666667</v>
      </c>
      <c r="MD6" s="15">
        <f>Tabla24[[#This Row],[PAS_DUR_COR_COD_ESC_TG_TOT]]-Tabla24[[#This Row],[ESC_DUR_COR_COD_ESC_TG_TOT]]</f>
        <v>305.73763440860193</v>
      </c>
      <c r="ME6">
        <v>352.44444444444446</v>
      </c>
      <c r="MF6">
        <v>301.60000000000002</v>
      </c>
      <c r="MG6">
        <v>393.9</v>
      </c>
      <c r="MH6">
        <v>349.20689655172413</v>
      </c>
      <c r="MI6">
        <v>379.6</v>
      </c>
      <c r="MJ6">
        <v>321.5</v>
      </c>
      <c r="MK6">
        <v>387</v>
      </c>
      <c r="ML6">
        <v>367.06666666666666</v>
      </c>
      <c r="MM6">
        <v>236</v>
      </c>
      <c r="MN6">
        <v>314.5</v>
      </c>
      <c r="MO6">
        <v>283.66666666666669</v>
      </c>
      <c r="MP6">
        <v>276</v>
      </c>
      <c r="MQ6">
        <v>304.39999999999998</v>
      </c>
      <c r="MR6">
        <v>338</v>
      </c>
      <c r="MS6">
        <v>331</v>
      </c>
      <c r="MT6">
        <v>324.46666666666664</v>
      </c>
      <c r="MU6">
        <v>364</v>
      </c>
      <c r="MV6">
        <v>244.09090909090909</v>
      </c>
      <c r="MW6">
        <v>347.1</v>
      </c>
      <c r="MX6">
        <v>317.5</v>
      </c>
      <c r="MY6">
        <v>293.8</v>
      </c>
      <c r="MZ6">
        <v>356.3</v>
      </c>
      <c r="NA6">
        <v>264.18181818181819</v>
      </c>
      <c r="NB6">
        <v>303.45161290322579</v>
      </c>
      <c r="NC6" s="15">
        <f>Tabla1[[#This Row],[ROS_1DU_COR_COD_ROS_TG_NEG]]-Tabla1[[#This Row],[PAS_1DU_COR_COD_ROS_TG_NEG]]</f>
        <v>-11.555555555555543</v>
      </c>
      <c r="ND6" s="15">
        <f>Tabla1[[#This Row],[ROS_1DU_COR_COD_ROS_TG_NEU]]-Tabla1[[#This Row],[PAS_1DU_COR_COD_ROS_TG_NEU]]</f>
        <v>57.509090909090929</v>
      </c>
      <c r="NE6" s="15">
        <f>Tabla1[[#This Row],[ROS_1DU_COR_COD_ROS_TG_POS]]-Tabla1[[#This Row],[PAS_1DU_COR_COD_ROS_TG_POS]]</f>
        <v>46.799999999999955</v>
      </c>
      <c r="NF6" s="15">
        <f>Tabla1[[#This Row],[ROS_1DU_COR_COD_ROS_TG_TOT]]-Tabla1[[#This Row],[PAS_1DU_COR_COD_ROS_TG_TOT]]</f>
        <v>31.706896551724128</v>
      </c>
      <c r="NG6" s="15">
        <f>Tabla1[[#This Row],[ROS_1DU_COR_COD_ESC_TG_NEG]]-Tabla1[[#This Row],[PAS_1DU_COR_COD_ESC_TG_NEG]]</f>
        <v>85.800000000000011</v>
      </c>
      <c r="NH6" s="15">
        <f>Tabla1[[#This Row],[ROS_1DU_COR_COD_ESC_TG_NEU]]-Tabla1[[#This Row],[PAS_1DU_COR_COD_ESC_TG_NEU]]</f>
        <v>-34.800000000000011</v>
      </c>
      <c r="NI6" s="15">
        <f>Tabla1[[#This Row],[ROS_1DU_COR_COD_ESC_TG_POS]]-Tabla1[[#This Row],[PAS_1DU_COR_COD_ESC_TG_POS]]</f>
        <v>122.81818181818181</v>
      </c>
      <c r="NJ6" s="15">
        <f>Tabla1[[#This Row],[ROS_1DU_COR_COD_ESC_TG_TOT]]-Tabla1[[#This Row],[PAS_1DU_COR_COD_ESC_TG_TOT]]</f>
        <v>63.615053763440869</v>
      </c>
      <c r="NK6" s="15">
        <f>Tabla1[[#This Row],[PAS_1DU_COR_COD_ROS_TG_NEG]]-Tabla1[[#This Row],[ESC_1DU_COR_COD_ROS_TG_NEG]]</f>
        <v>128</v>
      </c>
      <c r="NL6" s="15">
        <f>Tabla1[[#This Row],[PAS_1DU_COR_COD_ROS_TG_NEU]]-Tabla1[[#This Row],[ESC_1DU_COR_COD_ROS_TG_NEU]]</f>
        <v>-70.409090909090907</v>
      </c>
      <c r="NM6" s="15">
        <f>Tabla1[[#This Row],[PAS_1DU_COR_COD_ROS_TG_POS]]-Tabla1[[#This Row],[ESC_1DU_COR_COD_ROS_TG_POS]]</f>
        <v>63.433333333333337</v>
      </c>
      <c r="NN6" s="15">
        <f>Tabla1[[#This Row],[PAS_1DU_COR_COD_ROS_TG_TOT]]-Tabla1[[#This Row],[ESC_1DU_COR_COD_ROS_TG_TOT]]</f>
        <v>41.5</v>
      </c>
      <c r="NO6" s="15">
        <f>Tabla1[[#This Row],[PAS_1DU_COR_COD_ESC_TG_NEG]]-Tabla1[[#This Row],[ESC_1DU_COR_COD_ESC_TG_NEG]]</f>
        <v>-10.599999999999966</v>
      </c>
      <c r="NP6" s="15">
        <f>Tabla1[[#This Row],[PAS_1DU_COR_COD_ESC_TG_NEU]]-Tabla1[[#This Row],[ESC_1DU_COR_COD_ESC_TG_NEU]]</f>
        <v>18.300000000000011</v>
      </c>
      <c r="NQ6" s="15">
        <f>Tabla1[[#This Row],[PAS_1DU_COR_COD_ESC_TG_POS]]-Tabla1[[#This Row],[ESC_1DU_COR_COD_ESC_TG_POS]]</f>
        <v>-66.818181818181813</v>
      </c>
      <c r="NR6" s="15">
        <f>Tabla1[[#This Row],[PAS_1DU_COR_COD_ESC_TG_TOT]]-Tabla1[[#This Row],[ESC_1DU_COR_COD_ESC_TG_TOT]]</f>
        <v>-21.015053763440847</v>
      </c>
    </row>
    <row r="7" spans="1:382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  <c r="KY7" s="15">
        <f>Tabla24[[#This Row],[ROS_NUM_COR_COD_ROS_TG_NEG]]-Tabla24[[#This Row],[PAS_NUM_COR_COD_ROS_TG_NEG]]</f>
        <v>-2.7277777777777779</v>
      </c>
      <c r="KZ7" s="15">
        <f>Tabla24[[#This Row],[ROS_DUR_COR_COD_ROS_TG_NEG]]-Tabla24[[#This Row],[PAS_DUR_COR_COD_ROS_TG_NEG]]</f>
        <v>-445.71052631578948</v>
      </c>
      <c r="LA7" s="15">
        <f>Tabla24[[#This Row],[ROS_NUM_COR_COD_ROS_TG_NEU]]-Tabla24[[#This Row],[PAS_NUM_COR_COD_ROS_TG_NEU]]</f>
        <v>-2.6</v>
      </c>
      <c r="LB7" s="15">
        <f>Tabla24[[#This Row],[ROS_DUR_COR_COD_ROS_TG_NEU]]-Tabla24[[#This Row],[PAS_DUR_COR_COD_ROS_TG_NEU]]</f>
        <v>-479.35294117647061</v>
      </c>
      <c r="LC7" s="15">
        <f>Tabla24[[#This Row],[ROS_NUM_COR_COD_ROS_TG_POS]]-Tabla24[[#This Row],[PAS_NUM_COR_COD_ROS_TG_POS]]</f>
        <v>-3.65</v>
      </c>
      <c r="LD7" s="15">
        <f>Tabla24[[#This Row],[ROS_DUR_COR_COD_ROS_TG_POS]]-Tabla24[[#This Row],[PAS_DUR_COR_COD_ROS_TG_POS]]</f>
        <v>-758.83333333333337</v>
      </c>
      <c r="LE7" s="15">
        <f>Tabla24[[#This Row],[ROS_NUM_COR_COD_ROS_TG_TOT]]-Tabla24[[#This Row],[PAS_NUM_COR_COD_ROS_TG_TOT]]</f>
        <v>-2.9880952380952381</v>
      </c>
      <c r="LF7" s="15">
        <f>Tabla24[[#This Row],[ROS_DUR_COR_COD_ROS_TG_TOT]]-Tabla24[[#This Row],[PAS_DUR_COR_COD_ROS_TG_TOT]]</f>
        <v>-491.0462962962963</v>
      </c>
      <c r="LG7" s="15">
        <f>Tabla24[[#This Row],[ROS_NUM_COR_COD_ESC_TG_NEG]]-Tabla24[[#This Row],[PAS_NUM_COR_COD_ESC_TG_NEG]]</f>
        <v>-2.3555555555555552</v>
      </c>
      <c r="LH7" s="15">
        <f>Tabla24[[#This Row],[ROS_DUR_COR_COD_ESC_TG_NEG]]-Tabla24[[#This Row],[PAS_DUR_COR_COD_ESC_TG_NEG]]</f>
        <v>-453.12280701754389</v>
      </c>
      <c r="LI7" s="15">
        <f>Tabla24[[#This Row],[ROS_NUM_COR_COD_ESC_TG_NEU]]-Tabla24[[#This Row],[PAS_NUM_COR_COD_ESC_TG_NEU]]</f>
        <v>-3.5</v>
      </c>
      <c r="LJ7" s="15">
        <f>Tabla24[[#This Row],[ROS_NUM_COR_COD_ESC_TG_NEG]]-Tabla24[[#This Row],[PAS_NUM_COR_COD_ESC_TG_NEG]]</f>
        <v>-2.3555555555555552</v>
      </c>
      <c r="LK7" s="15">
        <f>Tabla24[[#This Row],[ROS_NUM_COR_COD_ESC_TG_POS]]-Tabla24[[#This Row],[PAS_NUM_COR_COD_ESC_TG_POS]]</f>
        <v>-1.8944444444444446</v>
      </c>
      <c r="LL7" s="15">
        <f>Tabla24[[#This Row],[ROS_DUR_COR_COD_ESC_TG_POS]]-Tabla24[[#This Row],[PAS_DUR_COR_COD_ESC_TG_POS]]</f>
        <v>-309.6875</v>
      </c>
      <c r="LM7" s="15">
        <f>Tabla24[[#This Row],[ROS_NUM_COR_COD_ESC_TG_TOT]]-Tabla24[[#This Row],[PAS_NUM_COR_COD_ESC_TG_TOT]]</f>
        <v>-2.5904761904761906</v>
      </c>
      <c r="LN7" s="15">
        <f>Tabla24[[#This Row],[ROS_DUR_COR_COD_ESC_TG_TOT]]-Tabla24[[#This Row],[PAS_DUR_COR_COD_ESC_TG_TOT]]</f>
        <v>-503.61725067385441</v>
      </c>
      <c r="LO7" s="15">
        <f>Tabla24[[#This Row],[PAS_NUM_COR_COD_ROS_TG_NEG]]-Tabla24[[#This Row],[ESC_NUM_COR_COD_ROS_TG_NEG]]</f>
        <v>1.9500000000000002</v>
      </c>
      <c r="LP7" s="15">
        <f>Tabla24[[#This Row],[PAS_DUR_COR_COD_ROS_TG_NEG]]-Tabla24[[#This Row],[ESC_DUR_COR_COD_ROS_TG_NEG]]</f>
        <v>193.21052631578948</v>
      </c>
      <c r="LQ7" s="15">
        <f>Tabla24[[#This Row],[PAS_NUM_COR_COD_ROS_TG_NEU]]-Tabla24[[#This Row],[ESC_NUM_COR_COD_ROS_TG_NEU]]</f>
        <v>1.2999999999999998</v>
      </c>
      <c r="LR7" s="15">
        <f>Tabla24[[#This Row],[PAS_DUR_COR_COD_ROS_TG_NEU]]-Tabla24[[#This Row],[ESC_DUR_COR_COD_ROS_TG_NEU]]</f>
        <v>-71.447058823529346</v>
      </c>
      <c r="LS7" s="15">
        <f>Tabla24[[#This Row],[PAS_NUM_COR_COD_ROS_TG_POS]]-Tabla24[[#This Row],[ESC_NUM_COR_COD_ROS_TG_POS]]</f>
        <v>2.3499999999999996</v>
      </c>
      <c r="LT7" s="15">
        <f>Tabla24[[#This Row],[PAS_DUR_COR_COD_ROS_TG_POS]]-Tabla24[[#This Row],[ESC_DUR_COR_COD_ROS_TG_POS]]</f>
        <v>440.40476190476193</v>
      </c>
      <c r="LU7" s="15">
        <f>Tabla24[[#This Row],[PAS_NUM_COR_COD_ROS_TG_TOT]]-Tabla24[[#This Row],[ESC_NUM_COR_COD_ROS_TG_TOT]]</f>
        <v>1.8563218390804597</v>
      </c>
      <c r="LV7" s="15">
        <f>Tabla24[[#This Row],[PAS_DUR_COR_COD_ROS_TG_TOT]]-Tabla24[[#This Row],[ESC_DUR_COR_COD_ROS_TG_TOT]]</f>
        <v>209.00217864923746</v>
      </c>
      <c r="LW7" s="15">
        <f>Tabla24[[#This Row],[PAS_NUM_COR_COD_ESC_TG_NEG]]-Tabla24[[#This Row],[ESC_NUM_COR_COD_ESC_TG_NEG]]</f>
        <v>-0.75555555555555554</v>
      </c>
      <c r="LX7" s="15">
        <f>Tabla24[[#This Row],[PAS_DUR_COR_COD_ESC_TG_NEG]]-Tabla24[[#This Row],[ESC_DUR_COR_COD_ESC_TG_NEG]]</f>
        <v>-489.33552631578948</v>
      </c>
      <c r="LY7" s="15">
        <f>Tabla24[[#This Row],[PAS_NUM_COR_COD_ESC_TG_NEU]]-Tabla24[[#This Row],[ESC_NUM_COR_COD_ESC_TG_NEU]]</f>
        <v>0.20000000000000018</v>
      </c>
      <c r="LZ7" s="15">
        <f>Tabla24[[#This Row],[PAS_DUR_COR_COD_ESC_TG_NEU]]-Tabla24[[#This Row],[ESC_DUR_COR_COD_ESC_TG_NEU]]</f>
        <v>-9.1777777777778056</v>
      </c>
      <c r="MA7" s="15">
        <f>Tabla24[[#This Row],[PAS_NUM_COR_COD_ESC_TG_POS]]-Tabla24[[#This Row],[ESC_NUM_COR_COD_ESC_TG_POS]]</f>
        <v>-1.5499999999999998</v>
      </c>
      <c r="MB7" s="15">
        <f>Tabla24[[#This Row],[PAS_DUR_COR_COD_ESC_TG_POS]]-Tabla24[[#This Row],[ESC_DUR_COR_COD_ESC_TG_POS]]</f>
        <v>-433.36805555555566</v>
      </c>
      <c r="MC7" s="15">
        <f>Tabla24[[#This Row],[PAS_NUM_COR_COD_ESC_TG_TOT]]-Tabla24[[#This Row],[ESC_NUM_COR_COD_ESC_TG_TOT]]</f>
        <v>-0.70632183908045976</v>
      </c>
      <c r="MD7" s="15">
        <f>Tabla24[[#This Row],[PAS_DUR_COR_COD_ESC_TG_TOT]]-Tabla24[[#This Row],[ESC_DUR_COR_COD_ESC_TG_TOT]]</f>
        <v>-300.95946890286518</v>
      </c>
      <c r="ME7">
        <v>192.5</v>
      </c>
      <c r="MF7">
        <v>182</v>
      </c>
      <c r="MH7">
        <v>187.25</v>
      </c>
      <c r="MI7">
        <v>107.33333333333333</v>
      </c>
      <c r="MJ7">
        <v>104.5</v>
      </c>
      <c r="MK7">
        <v>148.5</v>
      </c>
      <c r="ML7">
        <v>118.28571428571429</v>
      </c>
      <c r="MM7">
        <v>264.2</v>
      </c>
      <c r="MN7">
        <v>276.8</v>
      </c>
      <c r="MO7">
        <v>175.42857142857142</v>
      </c>
      <c r="MP7">
        <v>231.35294117647058</v>
      </c>
      <c r="MQ7">
        <v>296.125</v>
      </c>
      <c r="MR7">
        <v>266.10000000000002</v>
      </c>
      <c r="MS7">
        <v>213.88888888888889</v>
      </c>
      <c r="MT7">
        <v>257.59259259259261</v>
      </c>
      <c r="MU7">
        <v>175.63157894736841</v>
      </c>
      <c r="MV7">
        <v>227.76470588235293</v>
      </c>
      <c r="MW7">
        <v>190.33333333333334</v>
      </c>
      <c r="MX7">
        <v>196.94444444444446</v>
      </c>
      <c r="MY7">
        <v>188.10526315789474</v>
      </c>
      <c r="MZ7">
        <v>234.16666666666666</v>
      </c>
      <c r="NA7">
        <v>235.5</v>
      </c>
      <c r="NB7">
        <v>218.0566037735849</v>
      </c>
      <c r="NC7" s="15">
        <f>Tabla1[[#This Row],[ROS_1DU_COR_COD_ROS_TG_NEG]]-Tabla1[[#This Row],[PAS_1DU_COR_COD_ROS_TG_NEG]]</f>
        <v>16.868421052631589</v>
      </c>
      <c r="ND7" s="15">
        <f>Tabla1[[#This Row],[ROS_1DU_COR_COD_ROS_TG_NEU]]-Tabla1[[#This Row],[PAS_1DU_COR_COD_ROS_TG_NEU]]</f>
        <v>-45.764705882352928</v>
      </c>
      <c r="NE7" s="15">
        <f>Tabla1[[#This Row],[ROS_1DU_COR_COD_ROS_TG_POS]]-Tabla1[[#This Row],[PAS_1DU_COR_COD_ROS_TG_POS]]</f>
        <v>-190.33333333333334</v>
      </c>
      <c r="NF7" s="15">
        <f>Tabla1[[#This Row],[ROS_1DU_COR_COD_ROS_TG_TOT]]-Tabla1[[#This Row],[PAS_1DU_COR_COD_ROS_TG_TOT]]</f>
        <v>-9.6944444444444571</v>
      </c>
      <c r="NG7" s="15">
        <f>Tabla1[[#This Row],[ROS_1DU_COR_COD_ESC_TG_NEG]]-Tabla1[[#This Row],[PAS_1DU_COR_COD_ESC_TG_NEG]]</f>
        <v>-80.771929824561411</v>
      </c>
      <c r="NH7" s="15">
        <f>Tabla1[[#This Row],[ROS_1DU_COR_COD_ESC_TG_NEU]]-Tabla1[[#This Row],[PAS_1DU_COR_COD_ESC_TG_NEU]]</f>
        <v>-129.66666666666666</v>
      </c>
      <c r="NI7" s="15">
        <f>Tabla1[[#This Row],[ROS_1DU_COR_COD_ESC_TG_POS]]-Tabla1[[#This Row],[PAS_1DU_COR_COD_ESC_TG_POS]]</f>
        <v>-87</v>
      </c>
      <c r="NJ7" s="15">
        <f>Tabla1[[#This Row],[ROS_1DU_COR_COD_ESC_TG_TOT]]-Tabla1[[#This Row],[PAS_1DU_COR_COD_ESC_TG_TOT]]</f>
        <v>-99.770889487870605</v>
      </c>
      <c r="NK7" s="15">
        <f>Tabla1[[#This Row],[PAS_1DU_COR_COD_ROS_TG_NEG]]-Tabla1[[#This Row],[ESC_1DU_COR_COD_ROS_TG_NEG]]</f>
        <v>-88.568421052631578</v>
      </c>
      <c r="NL7" s="15">
        <f>Tabla1[[#This Row],[PAS_1DU_COR_COD_ROS_TG_NEU]]-Tabla1[[#This Row],[ESC_1DU_COR_COD_ROS_TG_NEU]]</f>
        <v>-49.035294117647084</v>
      </c>
      <c r="NM7" s="15">
        <f>Tabla1[[#This Row],[PAS_1DU_COR_COD_ROS_TG_POS]]-Tabla1[[#This Row],[ESC_1DU_COR_COD_ROS_TG_POS]]</f>
        <v>14.904761904761926</v>
      </c>
      <c r="NN7" s="15">
        <f>Tabla1[[#This Row],[PAS_1DU_COR_COD_ROS_TG_TOT]]-Tabla1[[#This Row],[ESC_1DU_COR_COD_ROS_TG_TOT]]</f>
        <v>-34.408496732026123</v>
      </c>
      <c r="NO7" s="15">
        <f>Tabla1[[#This Row],[PAS_1DU_COR_COD_ESC_TG_NEG]]-Tabla1[[#This Row],[ESC_1DU_COR_COD_ESC_TG_NEG]]</f>
        <v>-108.01973684210526</v>
      </c>
      <c r="NP7" s="15">
        <f>Tabla1[[#This Row],[PAS_1DU_COR_COD_ESC_TG_NEU]]-Tabla1[[#This Row],[ESC_1DU_COR_COD_ESC_TG_NEU]]</f>
        <v>-31.933333333333366</v>
      </c>
      <c r="NQ7" s="15">
        <f>Tabla1[[#This Row],[PAS_1DU_COR_COD_ESC_TG_POS]]-Tabla1[[#This Row],[ESC_1DU_COR_COD_ESC_TG_POS]]</f>
        <v>21.611111111111114</v>
      </c>
      <c r="NR7" s="15">
        <f>Tabla1[[#This Row],[PAS_1DU_COR_COD_ESC_TG_TOT]]-Tabla1[[#This Row],[ESC_1DU_COR_COD_ESC_TG_TOT]]</f>
        <v>-39.535988819007713</v>
      </c>
    </row>
    <row r="8" spans="1:382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  <c r="KY8" s="15">
        <f>Tabla24[[#This Row],[ROS_NUM_COR_COD_ROS_TG_NEG]]-Tabla24[[#This Row],[PAS_NUM_COR_COD_ROS_TG_NEG]]</f>
        <v>0.69444444444444464</v>
      </c>
      <c r="KZ8" s="15">
        <f>Tabla24[[#This Row],[ROS_DUR_COR_COD_ROS_TG_NEG]]-Tabla24[[#This Row],[PAS_DUR_COR_COD_ROS_TG_NEG]]</f>
        <v>-140.51633986928096</v>
      </c>
      <c r="LA8" s="15">
        <f>Tabla24[[#This Row],[ROS_NUM_COR_COD_ROS_TG_NEU]]-Tabla24[[#This Row],[PAS_NUM_COR_COD_ROS_TG_NEU]]</f>
        <v>0.85000000000000009</v>
      </c>
      <c r="LB8" s="15">
        <f>Tabla24[[#This Row],[ROS_DUR_COR_COD_ROS_TG_NEU]]-Tabla24[[#This Row],[PAS_DUR_COR_COD_ROS_TG_NEU]]</f>
        <v>11.16339869281046</v>
      </c>
      <c r="LC8" s="15">
        <f>Tabla24[[#This Row],[ROS_NUM_COR_COD_ROS_TG_POS]]-Tabla24[[#This Row],[PAS_NUM_COR_COD_ROS_TG_POS]]</f>
        <v>-1.0499999999999998</v>
      </c>
      <c r="LD8" s="15">
        <f>Tabla24[[#This Row],[ROS_DUR_COR_COD_ROS_TG_POS]]-Tabla24[[#This Row],[PAS_DUR_COR_COD_ROS_TG_POS]]</f>
        <v>-455.72514619883054</v>
      </c>
      <c r="LE8" s="15">
        <f>Tabla24[[#This Row],[ROS_NUM_COR_COD_ROS_TG_TOT]]-Tabla24[[#This Row],[PAS_NUM_COR_COD_ROS_TG_TOT]]</f>
        <v>0.13620689655172402</v>
      </c>
      <c r="LF8" s="15">
        <f>Tabla24[[#This Row],[ROS_DUR_COR_COD_ROS_TG_TOT]]-Tabla24[[#This Row],[PAS_DUR_COR_COD_ROS_TG_TOT]]</f>
        <v>-195.57372466806441</v>
      </c>
      <c r="LG8" s="15">
        <f>Tabla24[[#This Row],[ROS_NUM_COR_COD_ESC_TG_NEG]]-Tabla24[[#This Row],[PAS_NUM_COR_COD_ESC_TG_NEG]]</f>
        <v>-0.49444444444444446</v>
      </c>
      <c r="LH8" s="15">
        <f>Tabla24[[#This Row],[ROS_DUR_COR_COD_ESC_TG_NEG]]-Tabla24[[#This Row],[PAS_DUR_COR_COD_ESC_TG_NEG]]</f>
        <v>-336.53676470588232</v>
      </c>
      <c r="LI8" s="15">
        <f>Tabla24[[#This Row],[ROS_NUM_COR_COD_ESC_TG_NEU]]-Tabla24[[#This Row],[PAS_NUM_COR_COD_ESC_TG_NEU]]</f>
        <v>-0.5</v>
      </c>
      <c r="LJ8" s="15">
        <f>Tabla24[[#This Row],[ROS_NUM_COR_COD_ESC_TG_NEG]]-Tabla24[[#This Row],[PAS_NUM_COR_COD_ESC_TG_NEG]]</f>
        <v>-0.49444444444444446</v>
      </c>
      <c r="LK8" s="15">
        <f>Tabla24[[#This Row],[ROS_NUM_COR_COD_ESC_TG_POS]]-Tabla24[[#This Row],[PAS_NUM_COR_COD_ESC_TG_POS]]</f>
        <v>0.34999999999999964</v>
      </c>
      <c r="LL8" s="15">
        <f>Tabla24[[#This Row],[ROS_DUR_COR_COD_ESC_TG_POS]]-Tabla24[[#This Row],[PAS_DUR_COR_COD_ESC_TG_POS]]</f>
        <v>399.45714285714291</v>
      </c>
      <c r="LM8" s="15">
        <f>Tabla24[[#This Row],[ROS_NUM_COR_COD_ESC_TG_TOT]]-Tabla24[[#This Row],[PAS_NUM_COR_COD_ESC_TG_TOT]]</f>
        <v>-0.20344827586206904</v>
      </c>
      <c r="LN8" s="15">
        <f>Tabla24[[#This Row],[ROS_DUR_COR_COD_ESC_TG_TOT]]-Tabla24[[#This Row],[PAS_DUR_COR_COD_ESC_TG_TOT]]</f>
        <v>-133.22916666666663</v>
      </c>
      <c r="LO8" s="15">
        <f>Tabla24[[#This Row],[PAS_NUM_COR_COD_ROS_TG_NEG]]-Tabla24[[#This Row],[ESC_NUM_COR_COD_ROS_TG_NEG]]</f>
        <v>1.5499999999999998</v>
      </c>
      <c r="LP8" s="15">
        <f>Tabla24[[#This Row],[PAS_DUR_COR_COD_ROS_TG_NEG]]-Tabla24[[#This Row],[ESC_DUR_COR_COD_ROS_TG_NEG]]</f>
        <v>626.12745098039215</v>
      </c>
      <c r="LQ8" s="15">
        <f>Tabla24[[#This Row],[PAS_NUM_COR_COD_ROS_TG_NEU]]-Tabla24[[#This Row],[ESC_NUM_COR_COD_ROS_TG_NEU]]</f>
        <v>5.0000000000000266E-2</v>
      </c>
      <c r="LR8" s="15">
        <f>Tabla24[[#This Row],[PAS_DUR_COR_COD_ROS_TG_NEU]]-Tabla24[[#This Row],[ESC_DUR_COR_COD_ROS_TG_NEU]]</f>
        <v>267.1699346405228</v>
      </c>
      <c r="LS8" s="15">
        <f>Tabla24[[#This Row],[PAS_NUM_COR_COD_ROS_TG_POS]]-Tabla24[[#This Row],[ESC_NUM_COR_COD_ROS_TG_POS]]</f>
        <v>3.35</v>
      </c>
      <c r="LT8" s="15">
        <f>Tabla24[[#This Row],[PAS_DUR_COR_COD_ROS_TG_POS]]-Tabla24[[#This Row],[ESC_DUR_COR_COD_ROS_TG_POS]]</f>
        <v>952.94736842105272</v>
      </c>
      <c r="LU8" s="15">
        <f>Tabla24[[#This Row],[PAS_NUM_COR_COD_ROS_TG_TOT]]-Tabla24[[#This Row],[ESC_NUM_COR_COD_ROS_TG_TOT]]</f>
        <v>1.6500000000000004</v>
      </c>
      <c r="LV8" s="15">
        <f>Tabla24[[#This Row],[PAS_DUR_COR_COD_ROS_TG_TOT]]-Tabla24[[#This Row],[ESC_DUR_COR_COD_ROS_TG_TOT]]</f>
        <v>587.83827493261469</v>
      </c>
      <c r="LW8" s="15">
        <f>Tabla24[[#This Row],[PAS_NUM_COR_COD_ESC_TG_NEG]]-Tabla24[[#This Row],[ESC_NUM_COR_COD_ESC_TG_NEG]]</f>
        <v>-1.9500000000000002</v>
      </c>
      <c r="LX8" s="15">
        <f>Tabla24[[#This Row],[PAS_DUR_COR_COD_ESC_TG_NEG]]-Tabla24[[#This Row],[ESC_DUR_COR_COD_ESC_TG_NEG]]</f>
        <v>-178.18823529411759</v>
      </c>
      <c r="LY8" s="15">
        <f>Tabla24[[#This Row],[PAS_NUM_COR_COD_ESC_TG_NEU]]-Tabla24[[#This Row],[ESC_NUM_COR_COD_ESC_TG_NEU]]</f>
        <v>-0.20000000000000018</v>
      </c>
      <c r="LZ8" s="15">
        <f>Tabla24[[#This Row],[PAS_DUR_COR_COD_ESC_TG_NEU]]-Tabla24[[#This Row],[ESC_DUR_COR_COD_ESC_TG_NEU]]</f>
        <v>259.35416666666663</v>
      </c>
      <c r="MA8" s="15">
        <f>Tabla24[[#This Row],[PAS_NUM_COR_COD_ESC_TG_POS]]-Tabla24[[#This Row],[ESC_NUM_COR_COD_ESC_TG_POS]]</f>
        <v>-2.5499999999999998</v>
      </c>
      <c r="MB8" s="15">
        <f>Tabla24[[#This Row],[PAS_DUR_COR_COD_ESC_TG_POS]]-Tabla24[[#This Row],[ESC_DUR_COR_COD_ESC_TG_POS]]</f>
        <v>-417.50000000000011</v>
      </c>
      <c r="MC8" s="15">
        <f>Tabla24[[#This Row],[PAS_NUM_COR_COD_ESC_TG_TOT]]-Tabla24[[#This Row],[ESC_NUM_COR_COD_ESC_TG_TOT]]</f>
        <v>-1.5666666666666669</v>
      </c>
      <c r="MD8" s="15">
        <f>Tabla24[[#This Row],[PAS_DUR_COR_COD_ESC_TG_TOT]]-Tabla24[[#This Row],[ESC_DUR_COR_COD_ESC_TG_TOT]]</f>
        <v>-116.94468390804604</v>
      </c>
      <c r="ME8">
        <v>326.66666666666669</v>
      </c>
      <c r="MF8">
        <v>234.22222222222223</v>
      </c>
      <c r="MG8">
        <v>282.66666666666669</v>
      </c>
      <c r="MH8">
        <v>281.18518518518516</v>
      </c>
      <c r="MI8">
        <v>222.375</v>
      </c>
      <c r="MJ8">
        <v>262.66666666666669</v>
      </c>
      <c r="MK8">
        <v>228.14285714285714</v>
      </c>
      <c r="ML8">
        <v>239.16666666666666</v>
      </c>
      <c r="MM8">
        <v>254.16666666666666</v>
      </c>
      <c r="MN8">
        <v>249.88888888888889</v>
      </c>
      <c r="MO8">
        <v>262.16666666666669</v>
      </c>
      <c r="MP8">
        <v>254.61904761904762</v>
      </c>
      <c r="MQ8">
        <v>191.4</v>
      </c>
      <c r="MR8">
        <v>253.11111111111111</v>
      </c>
      <c r="MS8">
        <v>244.2</v>
      </c>
      <c r="MT8">
        <v>228.75862068965517</v>
      </c>
      <c r="MU8">
        <v>288.94117647058823</v>
      </c>
      <c r="MV8">
        <v>250.23529411764707</v>
      </c>
      <c r="MW8">
        <v>275.31578947368422</v>
      </c>
      <c r="MX8">
        <v>271.64150943396226</v>
      </c>
      <c r="MY8">
        <v>254.47058823529412</v>
      </c>
      <c r="MZ8">
        <v>329.5625</v>
      </c>
      <c r="NA8">
        <v>239.93333333333334</v>
      </c>
      <c r="NB8">
        <v>274.95833333333331</v>
      </c>
      <c r="NC8" s="15">
        <f>Tabla1[[#This Row],[ROS_1DU_COR_COD_ROS_TG_NEG]]-Tabla1[[#This Row],[PAS_1DU_COR_COD_ROS_TG_NEG]]</f>
        <v>37.725490196078454</v>
      </c>
      <c r="ND8" s="15">
        <f>Tabla1[[#This Row],[ROS_1DU_COR_COD_ROS_TG_NEU]]-Tabla1[[#This Row],[PAS_1DU_COR_COD_ROS_TG_NEU]]</f>
        <v>-16.013071895424844</v>
      </c>
      <c r="NE8" s="15">
        <f>Tabla1[[#This Row],[ROS_1DU_COR_COD_ROS_TG_POS]]-Tabla1[[#This Row],[PAS_1DU_COR_COD_ROS_TG_POS]]</f>
        <v>7.3508771929824661</v>
      </c>
      <c r="NF8" s="15">
        <f>Tabla1[[#This Row],[ROS_1DU_COR_COD_ROS_TG_TOT]]-Tabla1[[#This Row],[PAS_1DU_COR_COD_ROS_TG_TOT]]</f>
        <v>9.5436757512229065</v>
      </c>
      <c r="NG8" s="15">
        <f>Tabla1[[#This Row],[ROS_1DU_COR_COD_ESC_TG_NEG]]-Tabla1[[#This Row],[PAS_1DU_COR_COD_ESC_TG_NEG]]</f>
        <v>-32.095588235294116</v>
      </c>
      <c r="NH8" s="15">
        <f>Tabla1[[#This Row],[ROS_1DU_COR_COD_ESC_TG_NEU]]-Tabla1[[#This Row],[PAS_1DU_COR_COD_ESC_TG_NEU]]</f>
        <v>-66.895833333333314</v>
      </c>
      <c r="NI8" s="15">
        <f>Tabla1[[#This Row],[ROS_1DU_COR_COD_ESC_TG_POS]]-Tabla1[[#This Row],[PAS_1DU_COR_COD_ESC_TG_POS]]</f>
        <v>-11.790476190476198</v>
      </c>
      <c r="NJ8" s="15">
        <f>Tabla1[[#This Row],[ROS_1DU_COR_COD_ESC_TG_TOT]]-Tabla1[[#This Row],[PAS_1DU_COR_COD_ESC_TG_TOT]]</f>
        <v>-35.791666666666657</v>
      </c>
      <c r="NK8" s="15">
        <f>Tabla1[[#This Row],[PAS_1DU_COR_COD_ROS_TG_NEG]]-Tabla1[[#This Row],[ESC_1DU_COR_COD_ROS_TG_NEG]]</f>
        <v>34.774509803921575</v>
      </c>
      <c r="NL8" s="15">
        <f>Tabla1[[#This Row],[PAS_1DU_COR_COD_ROS_TG_NEU]]-Tabla1[[#This Row],[ESC_1DU_COR_COD_ROS_TG_NEU]]</f>
        <v>0.34640522875818647</v>
      </c>
      <c r="NM8" s="15">
        <f>Tabla1[[#This Row],[PAS_1DU_COR_COD_ROS_TG_POS]]-Tabla1[[#This Row],[ESC_1DU_COR_COD_ROS_TG_POS]]</f>
        <v>13.149122807017534</v>
      </c>
      <c r="NN8" s="15">
        <f>Tabla1[[#This Row],[PAS_1DU_COR_COD_ROS_TG_TOT]]-Tabla1[[#This Row],[ESC_1DU_COR_COD_ROS_TG_TOT]]</f>
        <v>17.022461814914635</v>
      </c>
      <c r="NO8" s="15">
        <f>Tabla1[[#This Row],[PAS_1DU_COR_COD_ESC_TG_NEG]]-Tabla1[[#This Row],[ESC_1DU_COR_COD_ESC_TG_NEG]]</f>
        <v>63.07058823529411</v>
      </c>
      <c r="NP8" s="15">
        <f>Tabla1[[#This Row],[PAS_1DU_COR_COD_ESC_TG_NEU]]-Tabla1[[#This Row],[ESC_1DU_COR_COD_ESC_TG_NEU]]</f>
        <v>76.451388888888886</v>
      </c>
      <c r="NQ8" s="15">
        <f>Tabla1[[#This Row],[PAS_1DU_COR_COD_ESC_TG_POS]]-Tabla1[[#This Row],[ESC_1DU_COR_COD_ESC_TG_POS]]</f>
        <v>-4.2666666666666515</v>
      </c>
      <c r="NR8" s="15">
        <f>Tabla1[[#This Row],[PAS_1DU_COR_COD_ESC_TG_TOT]]-Tabla1[[#This Row],[ESC_1DU_COR_COD_ESC_TG_TOT]]</f>
        <v>46.19971264367814</v>
      </c>
    </row>
    <row r="9" spans="1:382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  <c r="KY9" s="15">
        <f>Tabla24[[#This Row],[ROS_NUM_COR_COD_ROS_TG_NEG]]-Tabla24[[#This Row],[PAS_NUM_COR_COD_ROS_TG_NEG]]</f>
        <v>0.85000000000000009</v>
      </c>
      <c r="KZ9" s="15">
        <f>Tabla24[[#This Row],[ROS_DUR_COR_COD_ROS_TG_NEG]]-Tabla24[[#This Row],[PAS_DUR_COR_COD_ROS_TG_NEG]]</f>
        <v>185.75</v>
      </c>
      <c r="LA9" s="15">
        <f>Tabla24[[#This Row],[ROS_NUM_COR_COD_ROS_TG_NEU]]-Tabla24[[#This Row],[PAS_NUM_COR_COD_ROS_TG_NEU]]</f>
        <v>1.3250000000000002</v>
      </c>
      <c r="LB9" s="15">
        <f>Tabla24[[#This Row],[ROS_DUR_COR_COD_ROS_TG_NEU]]-Tabla24[[#This Row],[PAS_DUR_COR_COD_ROS_TG_NEU]]</f>
        <v>361.34722222222217</v>
      </c>
      <c r="LC9" s="15">
        <f>Tabla24[[#This Row],[ROS_NUM_COR_COD_ROS_TG_POS]]-Tabla24[[#This Row],[PAS_NUM_COR_COD_ROS_TG_POS]]</f>
        <v>1.3472222222222223</v>
      </c>
      <c r="LD9" s="15">
        <f>Tabla24[[#This Row],[ROS_DUR_COR_COD_ROS_TG_POS]]-Tabla24[[#This Row],[PAS_DUR_COR_COD_ROS_TG_POS]]</f>
        <v>294.7833333333333</v>
      </c>
      <c r="LE9" s="15">
        <f>Tabla24[[#This Row],[ROS_NUM_COR_COD_ROS_TG_TOT]]-Tabla24[[#This Row],[PAS_NUM_COR_COD_ROS_TG_TOT]]</f>
        <v>1.1609195402298846</v>
      </c>
      <c r="LF9" s="15">
        <f>Tabla24[[#This Row],[ROS_DUR_COR_COD_ROS_TG_TOT]]-Tabla24[[#This Row],[PAS_DUR_COR_COD_ROS_TG_TOT]]</f>
        <v>278.71768707483011</v>
      </c>
      <c r="LG9" s="15">
        <f>Tabla24[[#This Row],[ROS_NUM_COR_COD_ESC_TG_NEG]]-Tabla24[[#This Row],[PAS_NUM_COR_COD_ESC_TG_NEG]]</f>
        <v>-0.89999999999999991</v>
      </c>
      <c r="LH9" s="15">
        <f>Tabla24[[#This Row],[ROS_DUR_COR_COD_ESC_TG_NEG]]-Tabla24[[#This Row],[PAS_DUR_COR_COD_ESC_TG_NEG]]</f>
        <v>-369.79166666666674</v>
      </c>
      <c r="LI9" s="15">
        <f>Tabla24[[#This Row],[ROS_NUM_COR_COD_ESC_TG_NEU]]-Tabla24[[#This Row],[PAS_NUM_COR_COD_ESC_TG_NEU]]</f>
        <v>-1.75</v>
      </c>
      <c r="LJ9" s="15">
        <f>Tabla24[[#This Row],[ROS_NUM_COR_COD_ESC_TG_NEG]]-Tabla24[[#This Row],[PAS_NUM_COR_COD_ESC_TG_NEG]]</f>
        <v>-0.89999999999999991</v>
      </c>
      <c r="LK9" s="15">
        <f>Tabla24[[#This Row],[ROS_NUM_COR_COD_ESC_TG_POS]]-Tabla24[[#This Row],[PAS_NUM_COR_COD_ESC_TG_POS]]</f>
        <v>-1.5833333333333335</v>
      </c>
      <c r="LL9" s="15">
        <f>Tabla24[[#This Row],[ROS_DUR_COR_COD_ESC_TG_POS]]-Tabla24[[#This Row],[PAS_DUR_COR_COD_ESC_TG_POS]]</f>
        <v>-596.87254901960785</v>
      </c>
      <c r="LM9" s="15">
        <f>Tabla24[[#This Row],[ROS_NUM_COR_COD_ESC_TG_TOT]]-Tabla24[[#This Row],[PAS_NUM_COR_COD_ESC_TG_TOT]]</f>
        <v>-1.4109195402298851</v>
      </c>
      <c r="LN9" s="15">
        <f>Tabla24[[#This Row],[ROS_DUR_COR_COD_ESC_TG_TOT]]-Tabla24[[#This Row],[PAS_DUR_COR_COD_ESC_TG_TOT]]</f>
        <v>-452.91037735849068</v>
      </c>
      <c r="LO9" s="15">
        <f>Tabla24[[#This Row],[PAS_NUM_COR_COD_ROS_TG_NEG]]-Tabla24[[#This Row],[ESC_NUM_COR_COD_ROS_TG_NEG]]</f>
        <v>2.4999999999999911E-2</v>
      </c>
      <c r="LP9" s="15">
        <f>Tabla24[[#This Row],[PAS_DUR_COR_COD_ROS_TG_NEG]]-Tabla24[[#This Row],[ESC_DUR_COR_COD_ROS_TG_NEG]]</f>
        <v>134.20833333333337</v>
      </c>
      <c r="LQ9" s="15">
        <f>Tabla24[[#This Row],[PAS_NUM_COR_COD_ROS_TG_NEU]]-Tabla24[[#This Row],[ESC_NUM_COR_COD_ROS_TG_NEU]]</f>
        <v>1.157142857142857</v>
      </c>
      <c r="LR9" s="15">
        <f>Tabla24[[#This Row],[PAS_DUR_COR_COD_ROS_TG_NEU]]-Tabla24[[#This Row],[ESC_DUR_COR_COD_ROS_TG_NEU]]</f>
        <v>-232.38888888888891</v>
      </c>
      <c r="LS9" s="15">
        <f>Tabla24[[#This Row],[PAS_NUM_COR_COD_ROS_TG_POS]]-Tabla24[[#This Row],[ESC_NUM_COR_COD_ROS_TG_POS]]</f>
        <v>-0.12222222222222223</v>
      </c>
      <c r="LT9" s="15">
        <f>Tabla24[[#This Row],[PAS_DUR_COR_COD_ROS_TG_POS]]-Tabla24[[#This Row],[ESC_DUR_COR_COD_ROS_TG_POS]]</f>
        <v>336.91111111111115</v>
      </c>
      <c r="LU9" s="15">
        <f>Tabla24[[#This Row],[PAS_NUM_COR_COD_ROS_TG_TOT]]-Tabla24[[#This Row],[ESC_NUM_COR_COD_ROS_TG_TOT]]</f>
        <v>0.33241379310344854</v>
      </c>
      <c r="LV9" s="15">
        <f>Tabla24[[#This Row],[PAS_DUR_COR_COD_ROS_TG_TOT]]-Tabla24[[#This Row],[ESC_DUR_COR_COD_ROS_TG_TOT]]</f>
        <v>189.50453514739218</v>
      </c>
      <c r="LW9" s="15">
        <f>Tabla24[[#This Row],[PAS_NUM_COR_COD_ESC_TG_NEG]]-Tabla24[[#This Row],[ESC_NUM_COR_COD_ESC_TG_NEG]]</f>
        <v>0.52499999999999991</v>
      </c>
      <c r="LX9" s="15">
        <f>Tabla24[[#This Row],[PAS_DUR_COR_COD_ESC_TG_NEG]]-Tabla24[[#This Row],[ESC_DUR_COR_COD_ESC_TG_NEG]]</f>
        <v>312.38095238095241</v>
      </c>
      <c r="LY9" s="15">
        <f>Tabla24[[#This Row],[PAS_NUM_COR_COD_ESC_TG_NEU]]-Tabla24[[#This Row],[ESC_NUM_COR_COD_ESC_TG_NEU]]</f>
        <v>-0.10714285714285721</v>
      </c>
      <c r="LZ9" s="15">
        <f>Tabla24[[#This Row],[PAS_DUR_COR_COD_ESC_TG_NEU]]-Tabla24[[#This Row],[ESC_DUR_COR_COD_ESC_TG_NEU]]</f>
        <v>22.444444444444343</v>
      </c>
      <c r="MA9" s="15">
        <f>Tabla24[[#This Row],[PAS_NUM_COR_COD_ESC_TG_POS]]-Tabla24[[#This Row],[ESC_NUM_COR_COD_ESC_TG_POS]]</f>
        <v>0.73333333333333339</v>
      </c>
      <c r="MB9" s="15">
        <f>Tabla24[[#This Row],[PAS_DUR_COR_COD_ESC_TG_POS]]-Tabla24[[#This Row],[ESC_DUR_COR_COD_ESC_TG_POS]]</f>
        <v>529.92810457516339</v>
      </c>
      <c r="MC9" s="15">
        <f>Tabla24[[#This Row],[PAS_NUM_COR_COD_ESC_TG_TOT]]-Tabla24[[#This Row],[ESC_NUM_COR_COD_ESC_TG_TOT]]</f>
        <v>0.42758620689655169</v>
      </c>
      <c r="MD9" s="15">
        <f>Tabla24[[#This Row],[PAS_DUR_COR_COD_ESC_TG_TOT]]-Tabla24[[#This Row],[ESC_DUR_COR_COD_ESC_TG_TOT]]</f>
        <v>315.2512864493998</v>
      </c>
      <c r="ME9">
        <v>318.625</v>
      </c>
      <c r="MF9">
        <v>292.125</v>
      </c>
      <c r="MG9">
        <v>312.25</v>
      </c>
      <c r="MH9">
        <v>307.66666666666669</v>
      </c>
      <c r="MI9">
        <v>268</v>
      </c>
      <c r="MJ9">
        <v>301.5</v>
      </c>
      <c r="MK9">
        <v>192.5</v>
      </c>
      <c r="ML9">
        <v>255.4</v>
      </c>
      <c r="MM9">
        <v>160.16666666666666</v>
      </c>
      <c r="MN9">
        <v>274.33333333333331</v>
      </c>
      <c r="MO9">
        <v>193.44444444444446</v>
      </c>
      <c r="MP9">
        <v>195.83333333333334</v>
      </c>
      <c r="MQ9">
        <v>213.85714285714286</v>
      </c>
      <c r="MR9">
        <v>239.5</v>
      </c>
      <c r="MS9">
        <v>216.77777777777777</v>
      </c>
      <c r="MT9">
        <v>222.04545454545453</v>
      </c>
      <c r="MU9">
        <v>277.625</v>
      </c>
      <c r="MV9">
        <v>320.72222222222223</v>
      </c>
      <c r="MW9">
        <v>297.06666666666666</v>
      </c>
      <c r="MX9">
        <v>299.40816326530614</v>
      </c>
      <c r="MY9">
        <v>297.05555555555554</v>
      </c>
      <c r="MZ9">
        <v>277.83333333333331</v>
      </c>
      <c r="NA9">
        <v>287.23529411764707</v>
      </c>
      <c r="NB9">
        <v>287.37735849056605</v>
      </c>
      <c r="NC9" s="15">
        <f>Tabla1[[#This Row],[ROS_1DU_COR_COD_ROS_TG_NEG]]-Tabla1[[#This Row],[PAS_1DU_COR_COD_ROS_TG_NEG]]</f>
        <v>41</v>
      </c>
      <c r="ND9" s="15">
        <f>Tabla1[[#This Row],[ROS_1DU_COR_COD_ROS_TG_NEU]]-Tabla1[[#This Row],[PAS_1DU_COR_COD_ROS_TG_NEU]]</f>
        <v>-28.597222222222229</v>
      </c>
      <c r="NE9" s="15">
        <f>Tabla1[[#This Row],[ROS_1DU_COR_COD_ROS_TG_POS]]-Tabla1[[#This Row],[PAS_1DU_COR_COD_ROS_TG_POS]]</f>
        <v>15.183333333333337</v>
      </c>
      <c r="NF9" s="15">
        <f>Tabla1[[#This Row],[ROS_1DU_COR_COD_ROS_TG_TOT]]-Tabla1[[#This Row],[PAS_1DU_COR_COD_ROS_TG_TOT]]</f>
        <v>8.2585034013605423</v>
      </c>
      <c r="NG9" s="15">
        <f>Tabla1[[#This Row],[ROS_1DU_COR_COD_ESC_TG_NEG]]-Tabla1[[#This Row],[PAS_1DU_COR_COD_ESC_TG_NEG]]</f>
        <v>-29.055555555555543</v>
      </c>
      <c r="NH9" s="15">
        <f>Tabla1[[#This Row],[ROS_1DU_COR_COD_ESC_TG_NEU]]-Tabla1[[#This Row],[PAS_1DU_COR_COD_ESC_TG_NEU]]</f>
        <v>23.666666666666686</v>
      </c>
      <c r="NI9" s="15">
        <f>Tabla1[[#This Row],[ROS_1DU_COR_COD_ESC_TG_POS]]-Tabla1[[#This Row],[PAS_1DU_COR_COD_ESC_TG_POS]]</f>
        <v>-94.735294117647072</v>
      </c>
      <c r="NJ9" s="15">
        <f>Tabla1[[#This Row],[ROS_1DU_COR_COD_ESC_TG_TOT]]-Tabla1[[#This Row],[PAS_1DU_COR_COD_ESC_TG_TOT]]</f>
        <v>-31.977358490566047</v>
      </c>
      <c r="NK9" s="15">
        <f>Tabla1[[#This Row],[PAS_1DU_COR_COD_ROS_TG_NEG]]-Tabla1[[#This Row],[ESC_1DU_COR_COD_ROS_TG_NEG]]</f>
        <v>117.45833333333334</v>
      </c>
      <c r="NL9" s="15">
        <f>Tabla1[[#This Row],[PAS_1DU_COR_COD_ROS_TG_NEU]]-Tabla1[[#This Row],[ESC_1DU_COR_COD_ROS_TG_NEU]]</f>
        <v>46.388888888888914</v>
      </c>
      <c r="NM9" s="15">
        <f>Tabla1[[#This Row],[PAS_1DU_COR_COD_ROS_TG_POS]]-Tabla1[[#This Row],[ESC_1DU_COR_COD_ROS_TG_POS]]</f>
        <v>103.62222222222221</v>
      </c>
      <c r="NN9" s="15">
        <f>Tabla1[[#This Row],[PAS_1DU_COR_COD_ROS_TG_TOT]]-Tabla1[[#This Row],[ESC_1DU_COR_COD_ROS_TG_TOT]]</f>
        <v>103.5748299319728</v>
      </c>
      <c r="NO9" s="15">
        <f>Tabla1[[#This Row],[PAS_1DU_COR_COD_ESC_TG_NEG]]-Tabla1[[#This Row],[ESC_1DU_COR_COD_ESC_TG_NEG]]</f>
        <v>83.198412698412682</v>
      </c>
      <c r="NP9" s="15">
        <f>Tabla1[[#This Row],[PAS_1DU_COR_COD_ESC_TG_NEU]]-Tabla1[[#This Row],[ESC_1DU_COR_COD_ESC_TG_NEU]]</f>
        <v>38.333333333333314</v>
      </c>
      <c r="NQ9" s="15">
        <f>Tabla1[[#This Row],[PAS_1DU_COR_COD_ESC_TG_POS]]-Tabla1[[#This Row],[ESC_1DU_COR_COD_ESC_TG_POS]]</f>
        <v>70.457516339869301</v>
      </c>
      <c r="NR9" s="15">
        <f>Tabla1[[#This Row],[PAS_1DU_COR_COD_ESC_TG_TOT]]-Tabla1[[#This Row],[ESC_1DU_COR_COD_ESC_TG_TOT]]</f>
        <v>65.33190394511152</v>
      </c>
    </row>
    <row r="10" spans="1:382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  <c r="KY10" s="15">
        <f>Tabla24[[#This Row],[ROS_NUM_COR_COD_ROS_TG_NEG]]-Tabla24[[#This Row],[PAS_NUM_COR_COD_ROS_TG_NEG]]</f>
        <v>-3.2555555555555555</v>
      </c>
      <c r="KZ10" s="15">
        <f>Tabla24[[#This Row],[ROS_DUR_COR_COD_ROS_TG_NEG]]-Tabla24[[#This Row],[PAS_DUR_COR_COD_ROS_TG_NEG]]</f>
        <v>-688.38596491228077</v>
      </c>
      <c r="LA10" s="15">
        <f>Tabla24[[#This Row],[ROS_NUM_COR_COD_ROS_TG_NEU]]-Tabla24[[#This Row],[PAS_NUM_COR_COD_ROS_TG_NEU]]</f>
        <v>-3.1499999999999995</v>
      </c>
      <c r="LB10" s="15">
        <f>Tabla24[[#This Row],[ROS_DUR_COR_COD_ROS_TG_NEU]]-Tabla24[[#This Row],[PAS_DUR_COR_COD_ROS_TG_NEU]]</f>
        <v>-194.16666666666674</v>
      </c>
      <c r="LC10" s="15">
        <f>Tabla24[[#This Row],[ROS_NUM_COR_COD_ROS_TG_POS]]-Tabla24[[#This Row],[PAS_NUM_COR_COD_ROS_TG_POS]]</f>
        <v>-3.55</v>
      </c>
      <c r="LD10" s="15">
        <f>Tabla24[[#This Row],[ROS_DUR_COR_COD_ROS_TG_POS]]-Tabla24[[#This Row],[PAS_DUR_COR_COD_ROS_TG_POS]]</f>
        <v>-311.21666666666658</v>
      </c>
      <c r="LE10" s="15">
        <f>Tabla24[[#This Row],[ROS_NUM_COR_COD_ROS_TG_TOT]]-Tabla24[[#This Row],[PAS_NUM_COR_COD_ROS_TG_TOT]]</f>
        <v>-3.3068965517241375</v>
      </c>
      <c r="LF10" s="15">
        <f>Tabla24[[#This Row],[ROS_DUR_COR_COD_ROS_TG_TOT]]-Tabla24[[#This Row],[PAS_DUR_COR_COD_ROS_TG_TOT]]</f>
        <v>-396.24561403508767</v>
      </c>
      <c r="LG10" s="15">
        <f>Tabla24[[#This Row],[ROS_NUM_COR_COD_ESC_TG_NEG]]-Tabla24[[#This Row],[PAS_NUM_COR_COD_ESC_TG_NEG]]</f>
        <v>-0.655555555555555</v>
      </c>
      <c r="LH10" s="15">
        <f>Tabla24[[#This Row],[ROS_DUR_COR_COD_ESC_TG_NEG]]-Tabla24[[#This Row],[PAS_DUR_COR_COD_ESC_TG_NEG]]</f>
        <v>140.27777777777783</v>
      </c>
      <c r="LI10" s="15">
        <f>Tabla24[[#This Row],[ROS_NUM_COR_COD_ESC_TG_NEU]]-Tabla24[[#This Row],[PAS_NUM_COR_COD_ESC_TG_NEU]]</f>
        <v>-0.5</v>
      </c>
      <c r="LJ10" s="15">
        <f>Tabla24[[#This Row],[ROS_NUM_COR_COD_ESC_TG_NEG]]-Tabla24[[#This Row],[PAS_NUM_COR_COD_ESC_TG_NEG]]</f>
        <v>-0.655555555555555</v>
      </c>
      <c r="LK10" s="15">
        <f>Tabla24[[#This Row],[ROS_NUM_COR_COD_ESC_TG_POS]]-Tabla24[[#This Row],[PAS_NUM_COR_COD_ESC_TG_POS]]</f>
        <v>-0.35000000000000009</v>
      </c>
      <c r="LL10" s="15">
        <f>Tabla24[[#This Row],[ROS_DUR_COR_COD_ESC_TG_POS]]-Tabla24[[#This Row],[PAS_DUR_COR_COD_ESC_TG_POS]]</f>
        <v>566.66666666666674</v>
      </c>
      <c r="LM10" s="15">
        <f>Tabla24[[#This Row],[ROS_NUM_COR_COD_ESC_TG_TOT]]-Tabla24[[#This Row],[PAS_NUM_COR_COD_ESC_TG_TOT]]</f>
        <v>-0.50977011494252888</v>
      </c>
      <c r="LN10" s="15">
        <f>Tabla24[[#This Row],[ROS_DUR_COR_COD_ESC_TG_TOT]]-Tabla24[[#This Row],[PAS_DUR_COR_COD_ESC_TG_TOT]]</f>
        <v>478.54162042175358</v>
      </c>
      <c r="LO10" s="15">
        <f>Tabla24[[#This Row],[PAS_NUM_COR_COD_ROS_TG_NEG]]-Tabla24[[#This Row],[ESC_NUM_COR_COD_ROS_TG_NEG]]</f>
        <v>2.1</v>
      </c>
      <c r="LP10" s="15">
        <f>Tabla24[[#This Row],[PAS_DUR_COR_COD_ROS_TG_NEG]]-Tabla24[[#This Row],[ESC_DUR_COR_COD_ROS_TG_NEG]]</f>
        <v>122.71929824561403</v>
      </c>
      <c r="LQ10" s="15">
        <f>Tabla24[[#This Row],[PAS_NUM_COR_COD_ROS_TG_NEU]]-Tabla24[[#This Row],[ESC_NUM_COR_COD_ROS_TG_NEU]]</f>
        <v>3.05</v>
      </c>
      <c r="LR10" s="15">
        <f>Tabla24[[#This Row],[PAS_DUR_COR_COD_ROS_TG_NEU]]-Tabla24[[#This Row],[ESC_DUR_COR_COD_ROS_TG_NEU]]</f>
        <v>495.83333333333337</v>
      </c>
      <c r="LS10" s="15">
        <f>Tabla24[[#This Row],[PAS_NUM_COR_COD_ROS_TG_POS]]-Tabla24[[#This Row],[ESC_NUM_COR_COD_ROS_TG_POS]]</f>
        <v>3.25</v>
      </c>
      <c r="LT10" s="15">
        <f>Tabla24[[#This Row],[PAS_DUR_COR_COD_ROS_TG_POS]]-Tabla24[[#This Row],[ESC_DUR_COR_COD_ROS_TG_POS]]</f>
        <v>255.54999999999995</v>
      </c>
      <c r="LU10" s="15">
        <f>Tabla24[[#This Row],[PAS_NUM_COR_COD_ROS_TG_TOT]]-Tabla24[[#This Row],[ESC_NUM_COR_COD_ROS_TG_TOT]]</f>
        <v>2.8</v>
      </c>
      <c r="LV10" s="15">
        <f>Tabla24[[#This Row],[PAS_DUR_COR_COD_ROS_TG_TOT]]-Tabla24[[#This Row],[ESC_DUR_COR_COD_ROS_TG_TOT]]</f>
        <v>297.31228070175439</v>
      </c>
      <c r="LW10" s="15">
        <f>Tabla24[[#This Row],[PAS_NUM_COR_COD_ESC_TG_NEG]]-Tabla24[[#This Row],[ESC_NUM_COR_COD_ESC_TG_NEG]]</f>
        <v>0.79999999999999982</v>
      </c>
      <c r="LX10" s="15">
        <f>Tabla24[[#This Row],[PAS_DUR_COR_COD_ESC_TG_NEG]]-Tabla24[[#This Row],[ESC_DUR_COR_COD_ESC_TG_NEG]]</f>
        <v>-248.11111111111109</v>
      </c>
      <c r="LY10" s="15">
        <f>Tabla24[[#This Row],[PAS_NUM_COR_COD_ESC_TG_NEU]]-Tabla24[[#This Row],[ESC_NUM_COR_COD_ESC_TG_NEU]]</f>
        <v>-0.90000000000000036</v>
      </c>
      <c r="LZ10" s="15">
        <f>Tabla24[[#This Row],[PAS_DUR_COR_COD_ESC_TG_NEU]]-Tabla24[[#This Row],[ESC_DUR_COR_COD_ESC_TG_NEU]]</f>
        <v>-702.57236842105272</v>
      </c>
      <c r="MA10" s="15">
        <f>Tabla24[[#This Row],[PAS_NUM_COR_COD_ESC_TG_POS]]-Tabla24[[#This Row],[ESC_NUM_COR_COD_ESC_TG_POS]]</f>
        <v>-0.84999999999999964</v>
      </c>
      <c r="MB10" s="15">
        <f>Tabla24[[#This Row],[PAS_DUR_COR_COD_ESC_TG_POS]]-Tabla24[[#This Row],[ESC_DUR_COR_COD_ESC_TG_POS]]</f>
        <v>-248.70000000000005</v>
      </c>
      <c r="MC10" s="15">
        <f>Tabla24[[#This Row],[PAS_NUM_COR_COD_ESC_TG_TOT]]-Tabla24[[#This Row],[ESC_NUM_COR_COD_ESC_TG_TOT]]</f>
        <v>-0.31666666666666643</v>
      </c>
      <c r="MD10" s="15">
        <f>Tabla24[[#This Row],[PAS_DUR_COR_COD_ESC_TG_TOT]]-Tabla24[[#This Row],[ESC_DUR_COR_COD_ESC_TG_TOT]]</f>
        <v>-393.22867924528305</v>
      </c>
      <c r="ME10">
        <v>272.33333333333331</v>
      </c>
      <c r="MF10">
        <v>322</v>
      </c>
      <c r="MG10">
        <v>346.33333333333331</v>
      </c>
      <c r="MH10">
        <v>313.55555555555554</v>
      </c>
      <c r="MI10">
        <v>326.5</v>
      </c>
      <c r="MJ10">
        <v>331.6</v>
      </c>
      <c r="MK10">
        <v>328.5</v>
      </c>
      <c r="ML10">
        <v>328.70588235294116</v>
      </c>
      <c r="MM10">
        <v>305.33333333333331</v>
      </c>
      <c r="MN10">
        <v>354.16666666666669</v>
      </c>
      <c r="MO10">
        <v>223.33333333333334</v>
      </c>
      <c r="MP10">
        <v>308.46666666666664</v>
      </c>
      <c r="MQ10">
        <v>362.57142857142856</v>
      </c>
      <c r="MR10">
        <v>392</v>
      </c>
      <c r="MS10">
        <v>349.2</v>
      </c>
      <c r="MT10">
        <v>366.64</v>
      </c>
      <c r="MU10">
        <v>294.94736842105266</v>
      </c>
      <c r="MV10">
        <v>286.16666666666669</v>
      </c>
      <c r="MW10">
        <v>307.2</v>
      </c>
      <c r="MX10">
        <v>296.4736842105263</v>
      </c>
      <c r="MY10">
        <v>326.77777777777777</v>
      </c>
      <c r="MZ10">
        <v>356.73684210526318</v>
      </c>
      <c r="NA10">
        <v>299.4375</v>
      </c>
      <c r="NB10">
        <v>329.2641509433962</v>
      </c>
      <c r="NC10" s="15">
        <f>Tabla1[[#This Row],[ROS_1DU_COR_COD_ROS_TG_NEG]]-Tabla1[[#This Row],[PAS_1DU_COR_COD_ROS_TG_NEG]]</f>
        <v>-22.614035087719344</v>
      </c>
      <c r="ND10" s="15">
        <f>Tabla1[[#This Row],[ROS_1DU_COR_COD_ROS_TG_NEU]]-Tabla1[[#This Row],[PAS_1DU_COR_COD_ROS_TG_NEU]]</f>
        <v>35.833333333333314</v>
      </c>
      <c r="NE10" s="15">
        <f>Tabla1[[#This Row],[ROS_1DU_COR_COD_ROS_TG_POS]]-Tabla1[[#This Row],[PAS_1DU_COR_COD_ROS_TG_POS]]</f>
        <v>39.133333333333326</v>
      </c>
      <c r="NF10" s="15">
        <f>Tabla1[[#This Row],[ROS_1DU_COR_COD_ROS_TG_TOT]]-Tabla1[[#This Row],[PAS_1DU_COR_COD_ROS_TG_TOT]]</f>
        <v>17.081871345029242</v>
      </c>
      <c r="NG10" s="15">
        <f>Tabla1[[#This Row],[ROS_1DU_COR_COD_ESC_TG_NEG]]-Tabla1[[#This Row],[PAS_1DU_COR_COD_ESC_TG_NEG]]</f>
        <v>-0.27777777777777146</v>
      </c>
      <c r="NH10" s="15">
        <f>Tabla1[[#This Row],[ROS_1DU_COR_COD_ESC_TG_NEU]]-Tabla1[[#This Row],[PAS_1DU_COR_COD_ESC_TG_NEU]]</f>
        <v>-25.136842105263156</v>
      </c>
      <c r="NI10" s="15">
        <f>Tabla1[[#This Row],[ROS_1DU_COR_COD_ESC_TG_POS]]-Tabla1[[#This Row],[PAS_1DU_COR_COD_ESC_TG_POS]]</f>
        <v>29.0625</v>
      </c>
      <c r="NJ10" s="15">
        <f>Tabla1[[#This Row],[ROS_1DU_COR_COD_ESC_TG_TOT]]-Tabla1[[#This Row],[PAS_1DU_COR_COD_ESC_TG_TOT]]</f>
        <v>-0.55826859045504307</v>
      </c>
      <c r="NK10" s="15">
        <f>Tabla1[[#This Row],[PAS_1DU_COR_COD_ROS_TG_NEG]]-Tabla1[[#This Row],[ESC_1DU_COR_COD_ROS_TG_NEG]]</f>
        <v>-10.385964912280656</v>
      </c>
      <c r="NL10" s="15">
        <f>Tabla1[[#This Row],[PAS_1DU_COR_COD_ROS_TG_NEU]]-Tabla1[[#This Row],[ESC_1DU_COR_COD_ROS_TG_NEU]]</f>
        <v>-68</v>
      </c>
      <c r="NM10" s="15">
        <f>Tabla1[[#This Row],[PAS_1DU_COR_COD_ROS_TG_POS]]-Tabla1[[#This Row],[ESC_1DU_COR_COD_ROS_TG_POS]]</f>
        <v>83.866666666666646</v>
      </c>
      <c r="NN10" s="15">
        <f>Tabla1[[#This Row],[PAS_1DU_COR_COD_ROS_TG_TOT]]-Tabla1[[#This Row],[ESC_1DU_COR_COD_ROS_TG_TOT]]</f>
        <v>-11.992982456140339</v>
      </c>
      <c r="NO10" s="15">
        <f>Tabla1[[#This Row],[PAS_1DU_COR_COD_ESC_TG_NEG]]-Tabla1[[#This Row],[ESC_1DU_COR_COD_ESC_TG_NEG]]</f>
        <v>-35.793650793650784</v>
      </c>
      <c r="NP10" s="15">
        <f>Tabla1[[#This Row],[PAS_1DU_COR_COD_ESC_TG_NEU]]-Tabla1[[#This Row],[ESC_1DU_COR_COD_ESC_TG_NEU]]</f>
        <v>-35.263157894736821</v>
      </c>
      <c r="NQ10" s="15">
        <f>Tabla1[[#This Row],[PAS_1DU_COR_COD_ESC_TG_POS]]-Tabla1[[#This Row],[ESC_1DU_COR_COD_ESC_TG_POS]]</f>
        <v>-49.762499999999989</v>
      </c>
      <c r="NR10" s="15">
        <f>Tabla1[[#This Row],[PAS_1DU_COR_COD_ESC_TG_TOT]]-Tabla1[[#This Row],[ESC_1DU_COR_COD_ESC_TG_TOT]]</f>
        <v>-37.375849056603784</v>
      </c>
    </row>
    <row r="11" spans="1:382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  <c r="KY11" s="15">
        <f>Tabla24[[#This Row],[ROS_NUM_COR_COD_ROS_TG_NEG]]-Tabla24[[#This Row],[PAS_NUM_COR_COD_ROS_TG_NEG]]</f>
        <v>6.1111111111110894E-2</v>
      </c>
      <c r="KZ11" s="15">
        <f>Tabla24[[#This Row],[ROS_DUR_COR_COD_ROS_TG_NEG]]-Tabla24[[#This Row],[PAS_DUR_COR_COD_ROS_TG_NEG]]</f>
        <v>149.19047619047615</v>
      </c>
      <c r="LA11" s="15">
        <f>Tabla24[[#This Row],[ROS_NUM_COR_COD_ROS_TG_NEU]]-Tabla24[[#This Row],[PAS_NUM_COR_COD_ROS_TG_NEU]]</f>
        <v>1.85</v>
      </c>
      <c r="LB11" s="15">
        <f>Tabla24[[#This Row],[ROS_DUR_COR_COD_ROS_TG_NEU]]-Tabla24[[#This Row],[PAS_DUR_COR_COD_ROS_TG_NEU]]</f>
        <v>303.04444444444437</v>
      </c>
      <c r="LC11" s="15">
        <f>Tabla24[[#This Row],[ROS_NUM_COR_COD_ROS_TG_POS]]-Tabla24[[#This Row],[PAS_NUM_COR_COD_ROS_TG_POS]]</f>
        <v>3.0166666666666671</v>
      </c>
      <c r="LD11" s="15">
        <f>Tabla24[[#This Row],[ROS_DUR_COR_COD_ROS_TG_POS]]-Tabla24[[#This Row],[PAS_DUR_COR_COD_ROS_TG_POS]]</f>
        <v>402.1111111111112</v>
      </c>
      <c r="LE11" s="15">
        <f>Tabla24[[#This Row],[ROS_NUM_COR_COD_ROS_TG_TOT]]-Tabla24[[#This Row],[PAS_NUM_COR_COD_ROS_TG_TOT]]</f>
        <v>1.6425925925925924</v>
      </c>
      <c r="LF11" s="15">
        <f>Tabla24[[#This Row],[ROS_DUR_COR_COD_ROS_TG_TOT]]-Tabla24[[#This Row],[PAS_DUR_COR_COD_ROS_TG_TOT]]</f>
        <v>253.63384615384621</v>
      </c>
      <c r="LG11" s="15">
        <f>Tabla24[[#This Row],[ROS_NUM_COR_COD_ESC_TG_NEG]]-Tabla24[[#This Row],[PAS_NUM_COR_COD_ESC_TG_NEG]]</f>
        <v>-0.1333333333333333</v>
      </c>
      <c r="LH11" s="15">
        <f>Tabla24[[#This Row],[ROS_DUR_COR_COD_ESC_TG_NEG]]-Tabla24[[#This Row],[PAS_DUR_COR_COD_ESC_TG_NEG]]</f>
        <v>-180.87912087912093</v>
      </c>
      <c r="LI11" s="15">
        <f>Tabla24[[#This Row],[ROS_NUM_COR_COD_ESC_TG_NEU]]-Tabla24[[#This Row],[PAS_NUM_COR_COD_ESC_TG_NEU]]</f>
        <v>-0.76111111111111107</v>
      </c>
      <c r="LJ11" s="15">
        <f>Tabla24[[#This Row],[ROS_NUM_COR_COD_ESC_TG_NEG]]-Tabla24[[#This Row],[PAS_NUM_COR_COD_ESC_TG_NEG]]</f>
        <v>-0.1333333333333333</v>
      </c>
      <c r="LK11" s="15">
        <f>Tabla24[[#This Row],[ROS_NUM_COR_COD_ESC_TG_POS]]-Tabla24[[#This Row],[PAS_NUM_COR_COD_ESC_TG_POS]]</f>
        <v>-0.88333333333333308</v>
      </c>
      <c r="LL11" s="15">
        <f>Tabla24[[#This Row],[ROS_DUR_COR_COD_ESC_TG_POS]]-Tabla24[[#This Row],[PAS_DUR_COR_COD_ESC_TG_POS]]</f>
        <v>-109.85000000000002</v>
      </c>
      <c r="LM11" s="15">
        <f>Tabla24[[#This Row],[ROS_NUM_COR_COD_ESC_TG_TOT]]-Tabla24[[#This Row],[PAS_NUM_COR_COD_ESC_TG_TOT]]</f>
        <v>-0.59259259259259256</v>
      </c>
      <c r="LN11" s="15">
        <f>Tabla24[[#This Row],[ROS_DUR_COR_COD_ESC_TG_TOT]]-Tabla24[[#This Row],[PAS_DUR_COR_COD_ESC_TG_TOT]]</f>
        <v>-200.48412698412699</v>
      </c>
      <c r="LO11" s="15">
        <f>Tabla24[[#This Row],[PAS_NUM_COR_COD_ROS_TG_NEG]]-Tabla24[[#This Row],[ESC_NUM_COR_COD_ROS_TG_NEG]]</f>
        <v>1.4499999999999997</v>
      </c>
      <c r="LP11" s="15">
        <f>Tabla24[[#This Row],[PAS_DUR_COR_COD_ROS_TG_NEG]]-Tabla24[[#This Row],[ESC_DUR_COR_COD_ROS_TG_NEG]]</f>
        <v>400.52380952380963</v>
      </c>
      <c r="LQ11" s="15">
        <f>Tabla24[[#This Row],[PAS_NUM_COR_COD_ROS_TG_NEU]]-Tabla24[[#This Row],[ESC_NUM_COR_COD_ROS_TG_NEU]]</f>
        <v>-0.75</v>
      </c>
      <c r="LR11" s="15">
        <f>Tabla24[[#This Row],[PAS_DUR_COR_COD_ROS_TG_NEU]]-Tabla24[[#This Row],[ESC_DUR_COR_COD_ROS_TG_NEU]]</f>
        <v>-320.36190476190461</v>
      </c>
      <c r="LS11" s="15">
        <f>Tabla24[[#This Row],[PAS_NUM_COR_COD_ROS_TG_POS]]-Tabla24[[#This Row],[ESC_NUM_COR_COD_ROS_TG_POS]]</f>
        <v>-0.35000000000000009</v>
      </c>
      <c r="LT11" s="15">
        <f>Tabla24[[#This Row],[PAS_DUR_COR_COD_ROS_TG_POS]]-Tabla24[[#This Row],[ESC_DUR_COR_COD_ROS_TG_POS]]</f>
        <v>469.31944444444446</v>
      </c>
      <c r="LU11" s="15">
        <f>Tabla24[[#This Row],[PAS_NUM_COR_COD_ROS_TG_TOT]]-Tabla24[[#This Row],[ESC_NUM_COR_COD_ROS_TG_TOT]]</f>
        <v>8.793103448275863E-2</v>
      </c>
      <c r="LV11" s="15">
        <f>Tabla24[[#This Row],[PAS_DUR_COR_COD_ROS_TG_TOT]]-Tabla24[[#This Row],[ESC_DUR_COR_COD_ROS_TG_TOT]]</f>
        <v>224.39160839160832</v>
      </c>
      <c r="LW11" s="15">
        <f>Tabla24[[#This Row],[PAS_NUM_COR_COD_ESC_TG_NEG]]-Tabla24[[#This Row],[ESC_NUM_COR_COD_ESC_TG_NEG]]</f>
        <v>-0.10000000000000009</v>
      </c>
      <c r="LX11" s="15">
        <f>Tabla24[[#This Row],[PAS_DUR_COR_COD_ESC_TG_NEG]]-Tabla24[[#This Row],[ESC_DUR_COR_COD_ESC_TG_NEG]]</f>
        <v>388.41880341880346</v>
      </c>
      <c r="LY11" s="15">
        <f>Tabla24[[#This Row],[PAS_NUM_COR_COD_ESC_TG_NEU]]-Tabla24[[#This Row],[ESC_NUM_COR_COD_ESC_TG_NEU]]</f>
        <v>-0.95000000000000018</v>
      </c>
      <c r="LZ11" s="15">
        <f>Tabla24[[#This Row],[PAS_DUR_COR_COD_ESC_TG_NEU]]-Tabla24[[#This Row],[ESC_DUR_COR_COD_ESC_TG_NEU]]</f>
        <v>213.03418803418799</v>
      </c>
      <c r="MA11" s="15">
        <f>Tabla24[[#This Row],[PAS_NUM_COR_COD_ESC_TG_POS]]-Tabla24[[#This Row],[ESC_NUM_COR_COD_ESC_TG_POS]]</f>
        <v>-1.8944444444444448</v>
      </c>
      <c r="MB11" s="15">
        <f>Tabla24[[#This Row],[PAS_DUR_COR_COD_ESC_TG_POS]]-Tabla24[[#This Row],[ESC_DUR_COR_COD_ESC_TG_POS]]</f>
        <v>-414.75</v>
      </c>
      <c r="MC11" s="15">
        <f>Tabla24[[#This Row],[PAS_NUM_COR_COD_ESC_TG_TOT]]-Tabla24[[#This Row],[ESC_NUM_COR_COD_ESC_TG_TOT]]</f>
        <v>-0.95402298850574718</v>
      </c>
      <c r="MD11" s="15">
        <f>Tabla24[[#This Row],[PAS_DUR_COR_COD_ESC_TG_TOT]]-Tabla24[[#This Row],[ESC_DUR_COR_COD_ESC_TG_TOT]]</f>
        <v>60.992673992674099</v>
      </c>
      <c r="ME11">
        <v>317.28571428571428</v>
      </c>
      <c r="MF11">
        <v>206.66666666666666</v>
      </c>
      <c r="MG11">
        <v>318.77777777777777</v>
      </c>
      <c r="MH11">
        <v>278</v>
      </c>
      <c r="MI11">
        <v>282.14285714285717</v>
      </c>
      <c r="MJ11">
        <v>277</v>
      </c>
      <c r="MK11">
        <v>173.2</v>
      </c>
      <c r="ML11">
        <v>250.16666666666666</v>
      </c>
      <c r="MM11">
        <v>221.14285714285714</v>
      </c>
      <c r="MN11">
        <v>177.28571428571428</v>
      </c>
      <c r="MO11">
        <v>182.125</v>
      </c>
      <c r="MP11">
        <v>193</v>
      </c>
      <c r="MQ11">
        <v>184.11111111111111</v>
      </c>
      <c r="MR11">
        <v>232.22222222222223</v>
      </c>
      <c r="MS11">
        <v>237</v>
      </c>
      <c r="MT11">
        <v>217.03846153846155</v>
      </c>
      <c r="MU11">
        <v>257.53333333333336</v>
      </c>
      <c r="MV11">
        <v>246.93333333333334</v>
      </c>
      <c r="MW11">
        <v>245.44444444444446</v>
      </c>
      <c r="MX11">
        <v>250.66666666666666</v>
      </c>
      <c r="MY11">
        <v>246.30769230769232</v>
      </c>
      <c r="MZ11">
        <v>223</v>
      </c>
      <c r="NA11">
        <v>235.125</v>
      </c>
      <c r="NB11">
        <v>234.83333333333334</v>
      </c>
      <c r="NC11" s="15">
        <f>Tabla1[[#This Row],[ROS_1DU_COR_COD_ROS_TG_NEG]]-Tabla1[[#This Row],[PAS_1DU_COR_COD_ROS_TG_NEG]]</f>
        <v>59.752380952380918</v>
      </c>
      <c r="ND11" s="15">
        <f>Tabla1[[#This Row],[ROS_1DU_COR_COD_ROS_TG_NEU]]-Tabla1[[#This Row],[PAS_1DU_COR_COD_ROS_TG_NEU]]</f>
        <v>-40.26666666666668</v>
      </c>
      <c r="NE11" s="15">
        <f>Tabla1[[#This Row],[ROS_1DU_COR_COD_ROS_TG_POS]]-Tabla1[[#This Row],[PAS_1DU_COR_COD_ROS_TG_POS]]</f>
        <v>73.333333333333314</v>
      </c>
      <c r="NF11" s="15">
        <f>Tabla1[[#This Row],[ROS_1DU_COR_COD_ROS_TG_TOT]]-Tabla1[[#This Row],[PAS_1DU_COR_COD_ROS_TG_TOT]]</f>
        <v>27.333333333333343</v>
      </c>
      <c r="NG11" s="15">
        <f>Tabla1[[#This Row],[ROS_1DU_COR_COD_ESC_TG_NEG]]-Tabla1[[#This Row],[PAS_1DU_COR_COD_ESC_TG_NEG]]</f>
        <v>35.835164835164846</v>
      </c>
      <c r="NH11" s="15">
        <f>Tabla1[[#This Row],[ROS_1DU_COR_COD_ESC_TG_NEU]]-Tabla1[[#This Row],[PAS_1DU_COR_COD_ESC_TG_NEU]]</f>
        <v>54</v>
      </c>
      <c r="NI11" s="15">
        <f>Tabla1[[#This Row],[ROS_1DU_COR_COD_ESC_TG_POS]]-Tabla1[[#This Row],[PAS_1DU_COR_COD_ESC_TG_POS]]</f>
        <v>-61.925000000000011</v>
      </c>
      <c r="NJ11" s="15">
        <f>Tabla1[[#This Row],[ROS_1DU_COR_COD_ESC_TG_TOT]]-Tabla1[[#This Row],[PAS_1DU_COR_COD_ESC_TG_TOT]]</f>
        <v>15.333333333333314</v>
      </c>
      <c r="NK11" s="15">
        <f>Tabla1[[#This Row],[PAS_1DU_COR_COD_ROS_TG_NEG]]-Tabla1[[#This Row],[ESC_1DU_COR_COD_ROS_TG_NEG]]</f>
        <v>36.390476190476221</v>
      </c>
      <c r="NL11" s="15">
        <f>Tabla1[[#This Row],[PAS_1DU_COR_COD_ROS_TG_NEU]]-Tabla1[[#This Row],[ESC_1DU_COR_COD_ROS_TG_NEU]]</f>
        <v>69.64761904761906</v>
      </c>
      <c r="NM11" s="15">
        <f>Tabla1[[#This Row],[PAS_1DU_COR_COD_ROS_TG_POS]]-Tabla1[[#This Row],[ESC_1DU_COR_COD_ROS_TG_POS]]</f>
        <v>63.319444444444457</v>
      </c>
      <c r="NN11" s="15">
        <f>Tabla1[[#This Row],[PAS_1DU_COR_COD_ROS_TG_TOT]]-Tabla1[[#This Row],[ESC_1DU_COR_COD_ROS_TG_TOT]]</f>
        <v>57.666666666666657</v>
      </c>
      <c r="NO11" s="15">
        <f>Tabla1[[#This Row],[PAS_1DU_COR_COD_ESC_TG_NEG]]-Tabla1[[#This Row],[ESC_1DU_COR_COD_ESC_TG_NEG]]</f>
        <v>62.196581196581207</v>
      </c>
      <c r="NP11" s="15">
        <f>Tabla1[[#This Row],[PAS_1DU_COR_COD_ESC_TG_NEU]]-Tabla1[[#This Row],[ESC_1DU_COR_COD_ESC_TG_NEU]]</f>
        <v>-9.2222222222222285</v>
      </c>
      <c r="NQ11" s="15">
        <f>Tabla1[[#This Row],[PAS_1DU_COR_COD_ESC_TG_POS]]-Tabla1[[#This Row],[ESC_1DU_COR_COD_ESC_TG_POS]]</f>
        <v>-1.875</v>
      </c>
      <c r="NR11" s="15">
        <f>Tabla1[[#This Row],[PAS_1DU_COR_COD_ESC_TG_TOT]]-Tabla1[[#This Row],[ESC_1DU_COR_COD_ESC_TG_TOT]]</f>
        <v>17.794871794871796</v>
      </c>
    </row>
    <row r="12" spans="1:382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  <c r="KY12" s="15">
        <f>Tabla24[[#This Row],[ROS_NUM_COR_COD_ROS_TG_NEG]]-Tabla24[[#This Row],[PAS_NUM_COR_COD_ROS_TG_NEG]]</f>
        <v>0.12222222222222223</v>
      </c>
      <c r="KZ12" s="15">
        <f>Tabla24[[#This Row],[ROS_DUR_COR_COD_ROS_TG_NEG]]-Tabla24[[#This Row],[PAS_DUR_COR_COD_ROS_TG_NEG]]</f>
        <v>59.316176470588232</v>
      </c>
      <c r="LA12" s="15">
        <f>Tabla24[[#This Row],[ROS_NUM_COR_COD_ROS_TG_NEU]]-Tabla24[[#This Row],[PAS_NUM_COR_COD_ROS_TG_NEU]]</f>
        <v>0</v>
      </c>
      <c r="LB12" s="15">
        <f>Tabla24[[#This Row],[ROS_DUR_COR_COD_ROS_TG_NEU]]-Tabla24[[#This Row],[PAS_DUR_COR_COD_ROS_TG_NEU]]</f>
        <v>-6.42483660130722</v>
      </c>
      <c r="LC12" s="15">
        <f>Tabla24[[#This Row],[ROS_NUM_COR_COD_ROS_TG_POS]]-Tabla24[[#This Row],[PAS_NUM_COR_COD_ROS_TG_POS]]</f>
        <v>0.58333333333333348</v>
      </c>
      <c r="LD12" s="15">
        <f>Tabla24[[#This Row],[ROS_DUR_COR_COD_ROS_TG_POS]]-Tabla24[[#This Row],[PAS_DUR_COR_COD_ROS_TG_POS]]</f>
        <v>24.461538461538453</v>
      </c>
      <c r="LE12" s="15">
        <f>Tabla24[[#This Row],[ROS_NUM_COR_COD_ROS_TG_TOT]]-Tabla24[[#This Row],[PAS_NUM_COR_COD_ROS_TG_TOT]]</f>
        <v>0.23571428571428577</v>
      </c>
      <c r="LF12" s="15">
        <f>Tabla24[[#This Row],[ROS_DUR_COR_COD_ROS_TG_TOT]]-Tabla24[[#This Row],[PAS_DUR_COR_COD_ROS_TG_TOT]]</f>
        <v>26.292765957446875</v>
      </c>
      <c r="LG12" s="15">
        <f>Tabla24[[#This Row],[ROS_NUM_COR_COD_ESC_TG_NEG]]-Tabla24[[#This Row],[PAS_NUM_COR_COD_ESC_TG_NEG]]</f>
        <v>-0.13888888888888884</v>
      </c>
      <c r="LH12" s="15">
        <f>Tabla24[[#This Row],[ROS_DUR_COR_COD_ESC_TG_NEG]]-Tabla24[[#This Row],[PAS_DUR_COR_COD_ESC_TG_NEG]]</f>
        <v>-2.5833333333333144</v>
      </c>
      <c r="LI12" s="15">
        <f>Tabla24[[#This Row],[ROS_NUM_COR_COD_ESC_TG_NEU]]-Tabla24[[#This Row],[PAS_NUM_COR_COD_ESC_TG_NEU]]</f>
        <v>0</v>
      </c>
      <c r="LJ12" s="15">
        <f>Tabla24[[#This Row],[ROS_NUM_COR_COD_ESC_TG_NEG]]-Tabla24[[#This Row],[PAS_NUM_COR_COD_ESC_TG_NEG]]</f>
        <v>-0.13888888888888884</v>
      </c>
      <c r="LK12" s="15">
        <f>Tabla24[[#This Row],[ROS_NUM_COR_COD_ESC_TG_POS]]-Tabla24[[#This Row],[PAS_NUM_COR_COD_ESC_TG_POS]]</f>
        <v>-0.18333333333333335</v>
      </c>
      <c r="LL12" s="15">
        <f>Tabla24[[#This Row],[ROS_DUR_COR_COD_ESC_TG_POS]]-Tabla24[[#This Row],[PAS_DUR_COR_COD_ESC_TG_POS]]</f>
        <v>-226.375</v>
      </c>
      <c r="LM12" s="15">
        <f>Tabla24[[#This Row],[ROS_NUM_COR_COD_ESC_TG_TOT]]-Tabla24[[#This Row],[PAS_NUM_COR_COD_ESC_TG_TOT]]</f>
        <v>-0.11190476190476195</v>
      </c>
      <c r="LN12" s="15">
        <f>Tabla24[[#This Row],[ROS_DUR_COR_COD_ESC_TG_TOT]]-Tabla24[[#This Row],[PAS_DUR_COR_COD_ESC_TG_TOT]]</f>
        <v>13.219219219219212</v>
      </c>
      <c r="LO12" s="15">
        <f>Tabla24[[#This Row],[PAS_NUM_COR_COD_ROS_TG_NEG]]-Tabla24[[#This Row],[ESC_NUM_COR_COD_ROS_TG_NEG]]</f>
        <v>0.76666666666666683</v>
      </c>
      <c r="LP12" s="15">
        <f>Tabla24[[#This Row],[PAS_DUR_COR_COD_ROS_TG_NEG]]-Tabla24[[#This Row],[ESC_DUR_COR_COD_ROS_TG_NEG]]</f>
        <v>242.91596638655463</v>
      </c>
      <c r="LQ12" s="15">
        <f>Tabla24[[#This Row],[PAS_NUM_COR_COD_ROS_TG_NEU]]-Tabla24[[#This Row],[ESC_NUM_COR_COD_ROS_TG_NEU]]</f>
        <v>0.99999999999999978</v>
      </c>
      <c r="LR12" s="15">
        <f>Tabla24[[#This Row],[PAS_DUR_COR_COD_ROS_TG_NEU]]-Tabla24[[#This Row],[ESC_DUR_COR_COD_ROS_TG_NEU]]</f>
        <v>152.50420168067222</v>
      </c>
      <c r="LS12" s="15">
        <f>Tabla24[[#This Row],[PAS_NUM_COR_COD_ROS_TG_POS]]-Tabla24[[#This Row],[ESC_NUM_COR_COD_ROS_TG_POS]]</f>
        <v>0.86111111111111116</v>
      </c>
      <c r="LT12" s="15">
        <f>Tabla24[[#This Row],[PAS_DUR_COR_COD_ROS_TG_POS]]-Tabla24[[#This Row],[ESC_DUR_COR_COD_ROS_TG_POS]]</f>
        <v>281.33846153846156</v>
      </c>
      <c r="LU12" s="15">
        <f>Tabla24[[#This Row],[PAS_NUM_COR_COD_ROS_TG_TOT]]-Tabla24[[#This Row],[ESC_NUM_COR_COD_ROS_TG_TOT]]</f>
        <v>0.87142857142857122</v>
      </c>
      <c r="LV12" s="15">
        <f>Tabla24[[#This Row],[PAS_DUR_COR_COD_ROS_TG_TOT]]-Tabla24[[#This Row],[ESC_DUR_COR_COD_ROS_TG_TOT]]</f>
        <v>219.78723404255317</v>
      </c>
      <c r="LW12" s="15">
        <f>Tabla24[[#This Row],[PAS_NUM_COR_COD_ESC_TG_NEG]]-Tabla24[[#This Row],[ESC_NUM_COR_COD_ESC_TG_NEG]]</f>
        <v>-2.4166666666666665</v>
      </c>
      <c r="LX12" s="15">
        <f>Tabla24[[#This Row],[PAS_DUR_COR_COD_ESC_TG_NEG]]-Tabla24[[#This Row],[ESC_DUR_COR_COD_ESC_TG_NEG]]</f>
        <v>-484.36111111111114</v>
      </c>
      <c r="LY12" s="15">
        <f>Tabla24[[#This Row],[PAS_NUM_COR_COD_ESC_TG_NEU]]-Tabla24[[#This Row],[ESC_NUM_COR_COD_ESC_TG_NEU]]</f>
        <v>-2.0999999999999996</v>
      </c>
      <c r="LZ12" s="15">
        <f>Tabla24[[#This Row],[PAS_DUR_COR_COD_ESC_TG_NEU]]-Tabla24[[#This Row],[ESC_DUR_COR_COD_ESC_TG_NEU]]</f>
        <v>-403.82307692307688</v>
      </c>
      <c r="MA12" s="15">
        <f>Tabla24[[#This Row],[PAS_NUM_COR_COD_ESC_TG_POS]]-Tabla24[[#This Row],[ESC_NUM_COR_COD_ESC_TG_POS]]</f>
        <v>-1.7055555555555553</v>
      </c>
      <c r="MB12" s="15">
        <f>Tabla24[[#This Row],[PAS_DUR_COR_COD_ESC_TG_POS]]-Tabla24[[#This Row],[ESC_DUR_COR_COD_ESC_TG_POS]]</f>
        <v>-131.83333333333337</v>
      </c>
      <c r="MC12" s="15">
        <f>Tabla24[[#This Row],[PAS_NUM_COR_COD_ESC_TG_TOT]]-Tabla24[[#This Row],[ESC_NUM_COR_COD_ESC_TG_TOT]]</f>
        <v>-2.0666666666666664</v>
      </c>
      <c r="MD12" s="15">
        <f>Tabla24[[#This Row],[PAS_DUR_COR_COD_ESC_TG_TOT]]-Tabla24[[#This Row],[ESC_DUR_COR_COD_ESC_TG_TOT]]</f>
        <v>-341.64382239382246</v>
      </c>
      <c r="ME12">
        <v>197.75</v>
      </c>
      <c r="MF12">
        <v>234.33333333333334</v>
      </c>
      <c r="MG12">
        <v>194.125</v>
      </c>
      <c r="MH12">
        <v>209.76</v>
      </c>
      <c r="MI12">
        <v>171</v>
      </c>
      <c r="MJ12">
        <v>243.75</v>
      </c>
      <c r="MK12">
        <v>152</v>
      </c>
      <c r="ML12">
        <v>178.72222222222223</v>
      </c>
      <c r="MM12">
        <v>135.71428571428572</v>
      </c>
      <c r="MN12">
        <v>266.57142857142856</v>
      </c>
      <c r="MO12">
        <v>150</v>
      </c>
      <c r="MP12">
        <v>187.68421052631578</v>
      </c>
      <c r="MQ12">
        <v>206.55555555555554</v>
      </c>
      <c r="MR12">
        <v>161.80000000000001</v>
      </c>
      <c r="MS12">
        <v>142.44444444444446</v>
      </c>
      <c r="MT12">
        <v>169.96428571428572</v>
      </c>
      <c r="MU12">
        <v>218.23529411764707</v>
      </c>
      <c r="MV12">
        <v>191.88235294117646</v>
      </c>
      <c r="MW12">
        <v>199.30769230769232</v>
      </c>
      <c r="MX12">
        <v>203.46808510638297</v>
      </c>
      <c r="MY12">
        <v>155</v>
      </c>
      <c r="MZ12">
        <v>166.30769230769232</v>
      </c>
      <c r="NA12">
        <v>186</v>
      </c>
      <c r="NB12">
        <v>169.02702702702703</v>
      </c>
      <c r="NC12" s="15">
        <f>Tabla1[[#This Row],[ROS_1DU_COR_COD_ROS_TG_NEG]]-Tabla1[[#This Row],[PAS_1DU_COR_COD_ROS_TG_NEG]]</f>
        <v>-20.485294117647072</v>
      </c>
      <c r="ND12" s="15">
        <f>Tabla1[[#This Row],[ROS_1DU_COR_COD_ROS_TG_NEU]]-Tabla1[[#This Row],[PAS_1DU_COR_COD_ROS_TG_NEU]]</f>
        <v>42.450980392156879</v>
      </c>
      <c r="NE12" s="15">
        <f>Tabla1[[#This Row],[ROS_1DU_COR_COD_ROS_TG_POS]]-Tabla1[[#This Row],[PAS_1DU_COR_COD_ROS_TG_POS]]</f>
        <v>-5.1826923076923208</v>
      </c>
      <c r="NF12" s="15">
        <f>Tabla1[[#This Row],[ROS_1DU_COR_COD_ROS_TG_TOT]]-Tabla1[[#This Row],[PAS_1DU_COR_COD_ROS_TG_TOT]]</f>
        <v>6.2919148936170188</v>
      </c>
      <c r="NG12" s="15">
        <f>Tabla1[[#This Row],[ROS_1DU_COR_COD_ESC_TG_NEG]]-Tabla1[[#This Row],[PAS_1DU_COR_COD_ESC_TG_NEG]]</f>
        <v>16</v>
      </c>
      <c r="NH12" s="15">
        <f>Tabla1[[#This Row],[ROS_1DU_COR_COD_ESC_TG_NEU]]-Tabla1[[#This Row],[PAS_1DU_COR_COD_ESC_TG_NEU]]</f>
        <v>77.442307692307679</v>
      </c>
      <c r="NI12" s="15">
        <f>Tabla1[[#This Row],[ROS_1DU_COR_COD_ESC_TG_POS]]-Tabla1[[#This Row],[PAS_1DU_COR_COD_ESC_TG_POS]]</f>
        <v>-34</v>
      </c>
      <c r="NJ12" s="15">
        <f>Tabla1[[#This Row],[ROS_1DU_COR_COD_ESC_TG_TOT]]-Tabla1[[#This Row],[PAS_1DU_COR_COD_ESC_TG_TOT]]</f>
        <v>9.6951951951951969</v>
      </c>
      <c r="NK12" s="15">
        <f>Tabla1[[#This Row],[PAS_1DU_COR_COD_ROS_TG_NEG]]-Tabla1[[#This Row],[ESC_1DU_COR_COD_ROS_TG_NEG]]</f>
        <v>82.52100840336135</v>
      </c>
      <c r="NL12" s="15">
        <f>Tabla1[[#This Row],[PAS_1DU_COR_COD_ROS_TG_NEU]]-Tabla1[[#This Row],[ESC_1DU_COR_COD_ROS_TG_NEU]]</f>
        <v>-74.689075630252091</v>
      </c>
      <c r="NM12" s="15">
        <f>Tabla1[[#This Row],[PAS_1DU_COR_COD_ROS_TG_POS]]-Tabla1[[#This Row],[ESC_1DU_COR_COD_ROS_TG_POS]]</f>
        <v>49.307692307692321</v>
      </c>
      <c r="NN12" s="15">
        <f>Tabla1[[#This Row],[PAS_1DU_COR_COD_ROS_TG_TOT]]-Tabla1[[#This Row],[ESC_1DU_COR_COD_ROS_TG_TOT]]</f>
        <v>15.783874580067192</v>
      </c>
      <c r="NO12" s="15">
        <f>Tabla1[[#This Row],[PAS_1DU_COR_COD_ESC_TG_NEG]]-Tabla1[[#This Row],[ESC_1DU_COR_COD_ESC_TG_NEG]]</f>
        <v>-51.555555555555543</v>
      </c>
      <c r="NP12" s="15">
        <f>Tabla1[[#This Row],[PAS_1DU_COR_COD_ESC_TG_NEU]]-Tabla1[[#This Row],[ESC_1DU_COR_COD_ESC_TG_NEU]]</f>
        <v>4.5076923076923094</v>
      </c>
      <c r="NQ12" s="15">
        <f>Tabla1[[#This Row],[PAS_1DU_COR_COD_ESC_TG_POS]]-Tabla1[[#This Row],[ESC_1DU_COR_COD_ESC_TG_POS]]</f>
        <v>43.555555555555543</v>
      </c>
      <c r="NR12" s="15">
        <f>Tabla1[[#This Row],[PAS_1DU_COR_COD_ESC_TG_TOT]]-Tabla1[[#This Row],[ESC_1DU_COR_COD_ESC_TG_TOT]]</f>
        <v>-0.93725868725869077</v>
      </c>
    </row>
    <row r="13" spans="1:382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  <c r="KY13" s="15">
        <f>Tabla24[[#This Row],[ROS_NUM_COR_COD_ROS_TG_NEG]]-Tabla24[[#This Row],[PAS_NUM_COR_COD_ROS_TG_NEG]]</f>
        <v>7.7777777777777835E-2</v>
      </c>
      <c r="KZ13" s="15">
        <f>Tabla24[[#This Row],[ROS_DUR_COR_COD_ROS_TG_NEG]]-Tabla24[[#This Row],[PAS_DUR_COR_COD_ROS_TG_NEG]]</f>
        <v>-38.055555555555543</v>
      </c>
      <c r="LA13" s="15">
        <f>Tabla24[[#This Row],[ROS_NUM_COR_COD_ROS_TG_NEU]]-Tabla24[[#This Row],[PAS_NUM_COR_COD_ROS_TG_NEU]]</f>
        <v>0.3</v>
      </c>
      <c r="LB13" s="15">
        <f>Tabla24[[#This Row],[ROS_DUR_COR_COD_ROS_TG_NEU]]-Tabla24[[#This Row],[PAS_DUR_COR_COD_ROS_TG_NEU]]</f>
        <v>12</v>
      </c>
      <c r="LC13" s="15">
        <f>Tabla24[[#This Row],[ROS_NUM_COR_COD_ROS_TG_POS]]-Tabla24[[#This Row],[PAS_NUM_COR_COD_ROS_TG_POS]]</f>
        <v>4.9999999999999989E-2</v>
      </c>
      <c r="LD13" s="15">
        <f>Tabla24[[#This Row],[ROS_DUR_COR_COD_ROS_TG_POS]]-Tabla24[[#This Row],[PAS_DUR_COR_COD_ROS_TG_POS]]</f>
        <v>8.625</v>
      </c>
      <c r="LE13" s="15">
        <f>Tabla24[[#This Row],[ROS_NUM_COR_COD_ROS_TG_TOT]]-Tabla24[[#This Row],[PAS_NUM_COR_COD_ROS_TG_TOT]]</f>
        <v>0.13620689655172408</v>
      </c>
      <c r="LF13" s="15">
        <f>Tabla24[[#This Row],[ROS_DUR_COR_COD_ROS_TG_TOT]]-Tabla24[[#This Row],[PAS_DUR_COR_COD_ROS_TG_TOT]]</f>
        <v>-10.047619047619037</v>
      </c>
      <c r="LG13" s="15">
        <f>Tabla24[[#This Row],[ROS_NUM_COR_COD_ESC_TG_NEG]]-Tabla24[[#This Row],[PAS_NUM_COR_COD_ESC_TG_NEG]]</f>
        <v>-0.21666666666666673</v>
      </c>
      <c r="LH13" s="15">
        <f>Tabla24[[#This Row],[ROS_DUR_COR_COD_ESC_TG_NEG]]-Tabla24[[#This Row],[PAS_DUR_COR_COD_ESC_TG_NEG]]</f>
        <v>-74.416666666666671</v>
      </c>
      <c r="LI13" s="15">
        <f>Tabla24[[#This Row],[ROS_NUM_COR_COD_ESC_TG_NEU]]-Tabla24[[#This Row],[PAS_NUM_COR_COD_ESC_TG_NEU]]</f>
        <v>0.35</v>
      </c>
      <c r="LJ13" s="15">
        <f>Tabla24[[#This Row],[ROS_NUM_COR_COD_ESC_TG_NEG]]-Tabla24[[#This Row],[PAS_NUM_COR_COD_ESC_TG_NEG]]</f>
        <v>-0.21666666666666673</v>
      </c>
      <c r="LK13" s="15">
        <f>Tabla24[[#This Row],[ROS_NUM_COR_COD_ESC_TG_POS]]-Tabla24[[#This Row],[PAS_NUM_COR_COD_ESC_TG_POS]]</f>
        <v>0.15000000000000002</v>
      </c>
      <c r="LL13" s="15">
        <f>Tabla24[[#This Row],[ROS_DUR_COR_COD_ESC_TG_POS]]-Tabla24[[#This Row],[PAS_DUR_COR_COD_ESC_TG_POS]]</f>
        <v>40.833333333333329</v>
      </c>
      <c r="LM13" s="15">
        <f>Tabla24[[#This Row],[ROS_NUM_COR_COD_ESC_TG_TOT]]-Tabla24[[#This Row],[PAS_NUM_COR_COD_ESC_TG_TOT]]</f>
        <v>9.9425287356321834E-2</v>
      </c>
      <c r="LN13" s="15">
        <f>Tabla24[[#This Row],[ROS_DUR_COR_COD_ESC_TG_TOT]]-Tabla24[[#This Row],[PAS_DUR_COR_COD_ESC_TG_TOT]]</f>
        <v>-5.0043859649122879</v>
      </c>
      <c r="LO13" s="15">
        <f>Tabla24[[#This Row],[PAS_NUM_COR_COD_ROS_TG_NEG]]-Tabla24[[#This Row],[ESC_NUM_COR_COD_ROS_TG_NEG]]</f>
        <v>0.49999999999999994</v>
      </c>
      <c r="LP13" s="15">
        <f>Tabla24[[#This Row],[PAS_DUR_COR_COD_ROS_TG_NEG]]-Tabla24[[#This Row],[ESC_DUR_COR_COD_ROS_TG_NEG]]</f>
        <v>42.555555555555543</v>
      </c>
      <c r="LQ13" s="15">
        <f>Tabla24[[#This Row],[PAS_NUM_COR_COD_ROS_TG_NEU]]-Tabla24[[#This Row],[ESC_NUM_COR_COD_ROS_TG_NEU]]</f>
        <v>-0.3</v>
      </c>
      <c r="LR13" s="15">
        <f>Tabla24[[#This Row],[PAS_DUR_COR_COD_ROS_TG_NEU]]-Tabla24[[#This Row],[ESC_DUR_COR_COD_ROS_TG_NEU]]</f>
        <v>3.3499999999999943</v>
      </c>
      <c r="LS13" s="15">
        <f>Tabla24[[#This Row],[PAS_NUM_COR_COD_ROS_TG_POS]]-Tabla24[[#This Row],[ESC_NUM_COR_COD_ROS_TG_POS]]</f>
        <v>-0.14999999999999997</v>
      </c>
      <c r="LT13" s="15">
        <f>Tabla24[[#This Row],[PAS_DUR_COR_COD_ROS_TG_POS]]-Tabla24[[#This Row],[ESC_DUR_COR_COD_ROS_TG_POS]]</f>
        <v>6.4749999999999943</v>
      </c>
      <c r="LU13" s="15">
        <f>Tabla24[[#This Row],[PAS_NUM_COR_COD_ROS_TG_TOT]]-Tabla24[[#This Row],[ESC_NUM_COR_COD_ROS_TG_TOT]]</f>
        <v>1.6666666666666663E-2</v>
      </c>
      <c r="LV13" s="15">
        <f>Tabla24[[#This Row],[PAS_DUR_COR_COD_ROS_TG_TOT]]-Tabla24[[#This Row],[ESC_DUR_COR_COD_ROS_TG_TOT]]</f>
        <v>22.797619047619037</v>
      </c>
      <c r="LW13" s="15">
        <f>Tabla24[[#This Row],[PAS_NUM_COR_COD_ESC_TG_NEG]]-Tabla24[[#This Row],[ESC_NUM_COR_COD_ESC_TG_NEG]]</f>
        <v>0.35000000000000003</v>
      </c>
      <c r="LX13" s="15">
        <f>Tabla24[[#This Row],[PAS_DUR_COR_COD_ESC_TG_NEG]]-Tabla24[[#This Row],[ESC_DUR_COR_COD_ESC_TG_NEG]]</f>
        <v>22.75</v>
      </c>
      <c r="LY13" s="15">
        <f>Tabla24[[#This Row],[PAS_NUM_COR_COD_ESC_TG_NEU]]-Tabla24[[#This Row],[ESC_NUM_COR_COD_ESC_TG_NEU]]</f>
        <v>-0.55000000000000004</v>
      </c>
      <c r="LZ13" s="15">
        <f>Tabla24[[#This Row],[PAS_DUR_COR_COD_ESC_TG_NEU]]-Tabla24[[#This Row],[ESC_DUR_COR_COD_ESC_TG_NEU]]</f>
        <v>-29.533333333333346</v>
      </c>
      <c r="MA13" s="15">
        <f>Tabla24[[#This Row],[PAS_NUM_COR_COD_ESC_TG_POS]]-Tabla24[[#This Row],[ESC_NUM_COR_COD_ESC_TG_POS]]</f>
        <v>-0.25</v>
      </c>
      <c r="MB13" s="15">
        <f>Tabla24[[#This Row],[PAS_DUR_COR_COD_ESC_TG_POS]]-Tabla24[[#This Row],[ESC_DUR_COR_COD_ESC_TG_POS]]</f>
        <v>14.333333333333343</v>
      </c>
      <c r="MC13" s="15">
        <f>Tabla24[[#This Row],[PAS_NUM_COR_COD_ESC_TG_TOT]]-Tabla24[[#This Row],[ESC_NUM_COR_COD_ESC_TG_TOT]]</f>
        <v>-0.14999999999999997</v>
      </c>
      <c r="MD13" s="15">
        <f>Tabla24[[#This Row],[PAS_DUR_COR_COD_ESC_TG_TOT]]-Tabla24[[#This Row],[ESC_DUR_COR_COD_ESC_TG_TOT]]</f>
        <v>12.421052631578959</v>
      </c>
      <c r="ME13">
        <v>103.83333333333333</v>
      </c>
      <c r="MF13">
        <v>106.25</v>
      </c>
      <c r="MG13">
        <v>98.25</v>
      </c>
      <c r="MH13">
        <v>102.92857142857143</v>
      </c>
      <c r="MI13">
        <v>86.333333333333329</v>
      </c>
      <c r="MJ13">
        <v>105.8</v>
      </c>
      <c r="MK13">
        <v>111.25</v>
      </c>
      <c r="ML13">
        <v>102.75</v>
      </c>
      <c r="MM13">
        <v>116</v>
      </c>
      <c r="MN13">
        <v>111.4</v>
      </c>
      <c r="MO13">
        <v>86</v>
      </c>
      <c r="MP13">
        <v>101.58333333333333</v>
      </c>
      <c r="MQ13">
        <v>138</v>
      </c>
      <c r="MR13">
        <v>101</v>
      </c>
      <c r="MS13">
        <v>92.333333333333329</v>
      </c>
      <c r="MT13">
        <v>102.57142857142857</v>
      </c>
      <c r="MU13">
        <v>98.333333333333329</v>
      </c>
      <c r="MV13">
        <v>114.75</v>
      </c>
      <c r="MW13">
        <v>100.5</v>
      </c>
      <c r="MX13">
        <v>102.28571428571429</v>
      </c>
      <c r="MY13">
        <v>112.875</v>
      </c>
      <c r="MZ13">
        <v>102.8</v>
      </c>
      <c r="NA13">
        <v>90.166666666666671</v>
      </c>
      <c r="NB13">
        <v>103.05263157894737</v>
      </c>
      <c r="NC13" s="15">
        <f>Tabla1[[#This Row],[ROS_1DU_COR_COD_ROS_TG_NEG]]-Tabla1[[#This Row],[PAS_1DU_COR_COD_ROS_TG_NEG]]</f>
        <v>5.5</v>
      </c>
      <c r="ND13" s="15">
        <f>Tabla1[[#This Row],[ROS_1DU_COR_COD_ROS_TG_NEU]]-Tabla1[[#This Row],[PAS_1DU_COR_COD_ROS_TG_NEU]]</f>
        <v>-8.5</v>
      </c>
      <c r="NE13" s="15">
        <f>Tabla1[[#This Row],[ROS_1DU_COR_COD_ROS_TG_POS]]-Tabla1[[#This Row],[PAS_1DU_COR_COD_ROS_TG_POS]]</f>
        <v>-2.25</v>
      </c>
      <c r="NF13" s="15">
        <f>Tabla1[[#This Row],[ROS_1DU_COR_COD_ROS_TG_TOT]]-Tabla1[[#This Row],[PAS_1DU_COR_COD_ROS_TG_TOT]]</f>
        <v>0.6428571428571388</v>
      </c>
      <c r="NG13" s="15">
        <f>Tabla1[[#This Row],[ROS_1DU_COR_COD_ESC_TG_NEG]]-Tabla1[[#This Row],[PAS_1DU_COR_COD_ESC_TG_NEG]]</f>
        <v>-26.541666666666671</v>
      </c>
      <c r="NH13" s="15">
        <f>Tabla1[[#This Row],[ROS_1DU_COR_COD_ESC_TG_NEU]]-Tabla1[[#This Row],[PAS_1DU_COR_COD_ESC_TG_NEU]]</f>
        <v>3</v>
      </c>
      <c r="NI13" s="15">
        <f>Tabla1[[#This Row],[ROS_1DU_COR_COD_ESC_TG_POS]]-Tabla1[[#This Row],[PAS_1DU_COR_COD_ESC_TG_POS]]</f>
        <v>21.083333333333329</v>
      </c>
      <c r="NJ13" s="15">
        <f>Tabla1[[#This Row],[ROS_1DU_COR_COD_ESC_TG_TOT]]-Tabla1[[#This Row],[PAS_1DU_COR_COD_ESC_TG_TOT]]</f>
        <v>-0.30263157894736992</v>
      </c>
      <c r="NK13" s="15">
        <f>Tabla1[[#This Row],[PAS_1DU_COR_COD_ROS_TG_NEG]]-Tabla1[[#This Row],[ESC_1DU_COR_COD_ROS_TG_NEG]]</f>
        <v>-17.666666666666671</v>
      </c>
      <c r="NL13" s="15">
        <f>Tabla1[[#This Row],[PAS_1DU_COR_COD_ROS_TG_NEU]]-Tabla1[[#This Row],[ESC_1DU_COR_COD_ROS_TG_NEU]]</f>
        <v>3.3499999999999943</v>
      </c>
      <c r="NM13" s="15">
        <f>Tabla1[[#This Row],[PAS_1DU_COR_COD_ROS_TG_POS]]-Tabla1[[#This Row],[ESC_1DU_COR_COD_ROS_TG_POS]]</f>
        <v>14.5</v>
      </c>
      <c r="NN13" s="15">
        <f>Tabla1[[#This Row],[PAS_1DU_COR_COD_ROS_TG_TOT]]-Tabla1[[#This Row],[ESC_1DU_COR_COD_ROS_TG_TOT]]</f>
        <v>0.70238095238096321</v>
      </c>
      <c r="NO13" s="15">
        <f>Tabla1[[#This Row],[PAS_1DU_COR_COD_ESC_TG_NEG]]-Tabla1[[#This Row],[ESC_1DU_COR_COD_ESC_TG_NEG]]</f>
        <v>-25.125</v>
      </c>
      <c r="NP13" s="15">
        <f>Tabla1[[#This Row],[PAS_1DU_COR_COD_ESC_TG_NEU]]-Tabla1[[#This Row],[ESC_1DU_COR_COD_ESC_TG_NEU]]</f>
        <v>1.7999999999999972</v>
      </c>
      <c r="NQ13" s="15">
        <f>Tabla1[[#This Row],[PAS_1DU_COR_COD_ESC_TG_POS]]-Tabla1[[#This Row],[ESC_1DU_COR_COD_ESC_TG_POS]]</f>
        <v>-2.1666666666666572</v>
      </c>
      <c r="NR13" s="15">
        <f>Tabla1[[#This Row],[PAS_1DU_COR_COD_ESC_TG_TOT]]-Tabla1[[#This Row],[ESC_1DU_COR_COD_ESC_TG_TOT]]</f>
        <v>0.48120300751880052</v>
      </c>
    </row>
    <row r="14" spans="1:382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  <c r="KY14" s="15">
        <f>Tabla24[[#This Row],[ROS_NUM_COR_COD_ROS_TG_NEG]]-Tabla24[[#This Row],[PAS_NUM_COR_COD_ROS_TG_NEG]]</f>
        <v>-7.7777777777777501E-2</v>
      </c>
      <c r="KZ14" s="15">
        <f>Tabla24[[#This Row],[ROS_DUR_COR_COD_ROS_TG_NEG]]-Tabla24[[#This Row],[PAS_DUR_COR_COD_ROS_TG_NEG]]</f>
        <v>-345.90000000000009</v>
      </c>
      <c r="LA14" s="15">
        <f>Tabla24[[#This Row],[ROS_NUM_COR_COD_ROS_TG_NEU]]-Tabla24[[#This Row],[PAS_NUM_COR_COD_ROS_TG_NEU]]</f>
        <v>-1.2999999999999998</v>
      </c>
      <c r="LB14" s="15">
        <f>Tabla24[[#This Row],[ROS_DUR_COR_COD_ROS_TG_NEU]]-Tabla24[[#This Row],[PAS_DUR_COR_COD_ROS_TG_NEU]]</f>
        <v>-737.84999999999991</v>
      </c>
      <c r="LC14" s="15">
        <f>Tabla24[[#This Row],[ROS_NUM_COR_COD_ROS_TG_POS]]-Tabla24[[#This Row],[PAS_NUM_COR_COD_ROS_TG_POS]]</f>
        <v>0.85000000000000009</v>
      </c>
      <c r="LD14" s="15">
        <f>Tabla24[[#This Row],[ROS_DUR_COR_COD_ROS_TG_POS]]-Tabla24[[#This Row],[PAS_DUR_COR_COD_ROS_TG_POS]]</f>
        <v>-196.6507936507935</v>
      </c>
      <c r="LE14" s="15">
        <f>Tabla24[[#This Row],[ROS_NUM_COR_COD_ROS_TG_TOT]]-Tabla24[[#This Row],[PAS_NUM_COR_COD_ROS_TG_TOT]]</f>
        <v>-0.19022988505747129</v>
      </c>
      <c r="LF14" s="15">
        <f>Tabla24[[#This Row],[ROS_DUR_COR_COD_ROS_TG_TOT]]-Tabla24[[#This Row],[PAS_DUR_COR_COD_ROS_TG_TOT]]</f>
        <v>-366.47629310344837</v>
      </c>
      <c r="LG14" s="15">
        <f>Tabla24[[#This Row],[ROS_NUM_COR_COD_ESC_TG_NEG]]-Tabla24[[#This Row],[PAS_NUM_COR_COD_ESC_TG_NEG]]</f>
        <v>0.8555555555555554</v>
      </c>
      <c r="LH14" s="15">
        <f>Tabla24[[#This Row],[ROS_DUR_COR_COD_ESC_TG_NEG]]-Tabla24[[#This Row],[PAS_DUR_COR_COD_ESC_TG_NEG]]</f>
        <v>161.17499999999995</v>
      </c>
      <c r="LI14" s="15">
        <f>Tabla24[[#This Row],[ROS_NUM_COR_COD_ESC_TG_NEU]]-Tabla24[[#This Row],[PAS_NUM_COR_COD_ESC_TG_NEU]]</f>
        <v>0.20000000000000018</v>
      </c>
      <c r="LJ14" s="15">
        <f>Tabla24[[#This Row],[ROS_NUM_COR_COD_ESC_TG_NEG]]-Tabla24[[#This Row],[PAS_NUM_COR_COD_ESC_TG_NEG]]</f>
        <v>0.8555555555555554</v>
      </c>
      <c r="LK14" s="15">
        <f>Tabla24[[#This Row],[ROS_NUM_COR_COD_ESC_TG_POS]]-Tabla24[[#This Row],[PAS_NUM_COR_COD_ESC_TG_POS]]</f>
        <v>-0.75</v>
      </c>
      <c r="LL14" s="15">
        <f>Tabla24[[#This Row],[ROS_DUR_COR_COD_ESC_TG_POS]]-Tabla24[[#This Row],[PAS_DUR_COR_COD_ESC_TG_POS]]</f>
        <v>-586.69230769230762</v>
      </c>
      <c r="LM14" s="15">
        <f>Tabla24[[#This Row],[ROS_NUM_COR_COD_ESC_TG_TOT]]-Tabla24[[#This Row],[PAS_NUM_COR_COD_ESC_TG_TOT]]</f>
        <v>9.0229885057471204E-2</v>
      </c>
      <c r="LN14" s="15">
        <f>Tabla24[[#This Row],[ROS_DUR_COR_COD_ESC_TG_TOT]]-Tabla24[[#This Row],[PAS_DUR_COR_COD_ESC_TG_TOT]]</f>
        <v>-302.33512544802852</v>
      </c>
      <c r="LO14" s="15">
        <f>Tabla24[[#This Row],[PAS_NUM_COR_COD_ROS_TG_NEG]]-Tabla24[[#This Row],[ESC_NUM_COR_COD_ROS_TG_NEG]]</f>
        <v>0.39999999999999991</v>
      </c>
      <c r="LP14" s="15">
        <f>Tabla24[[#This Row],[PAS_DUR_COR_COD_ROS_TG_NEG]]-Tabla24[[#This Row],[ESC_DUR_COR_COD_ROS_TG_NEG]]</f>
        <v>804.90000000000009</v>
      </c>
      <c r="LQ14" s="15">
        <f>Tabla24[[#This Row],[PAS_NUM_COR_COD_ROS_TG_NEU]]-Tabla24[[#This Row],[ESC_NUM_COR_COD_ROS_TG_NEU]]</f>
        <v>0.59999999999999987</v>
      </c>
      <c r="LR14" s="15">
        <f>Tabla24[[#This Row],[PAS_DUR_COR_COD_ROS_TG_NEU]]-Tabla24[[#This Row],[ESC_DUR_COR_COD_ROS_TG_NEU]]</f>
        <v>750.59999999999991</v>
      </c>
      <c r="LS14" s="15">
        <f>Tabla24[[#This Row],[PAS_NUM_COR_COD_ROS_TG_POS]]-Tabla24[[#This Row],[ESC_NUM_COR_COD_ROS_TG_POS]]</f>
        <v>0.35000000000000009</v>
      </c>
      <c r="LT14" s="15">
        <f>Tabla24[[#This Row],[PAS_DUR_COR_COD_ROS_TG_POS]]-Tabla24[[#This Row],[ESC_DUR_COR_COD_ROS_TG_POS]]</f>
        <v>637.72222222222217</v>
      </c>
      <c r="LU14" s="15">
        <f>Tabla24[[#This Row],[PAS_NUM_COR_COD_ROS_TG_TOT]]-Tabla24[[#This Row],[ESC_NUM_COR_COD_ROS_TG_TOT]]</f>
        <v>0.44999999999999996</v>
      </c>
      <c r="LV14" s="15">
        <f>Tabla24[[#This Row],[PAS_DUR_COR_COD_ROS_TG_TOT]]-Tabla24[[#This Row],[ESC_DUR_COR_COD_ROS_TG_TOT]]</f>
        <v>742.00202839756594</v>
      </c>
      <c r="LW14" s="15">
        <f>Tabla24[[#This Row],[PAS_NUM_COR_COD_ESC_TG_NEG]]-Tabla24[[#This Row],[ESC_NUM_COR_COD_ESC_TG_NEG]]</f>
        <v>0.79999999999999993</v>
      </c>
      <c r="LX14" s="15">
        <f>Tabla24[[#This Row],[PAS_DUR_COR_COD_ESC_TG_NEG]]-Tabla24[[#This Row],[ESC_DUR_COR_COD_ESC_TG_NEG]]</f>
        <v>1029.625</v>
      </c>
      <c r="LY14" s="15">
        <f>Tabla24[[#This Row],[PAS_NUM_COR_COD_ESC_TG_NEU]]-Tabla24[[#This Row],[ESC_NUM_COR_COD_ESC_TG_NEU]]</f>
        <v>1</v>
      </c>
      <c r="LZ14" s="15">
        <f>Tabla24[[#This Row],[PAS_DUR_COR_COD_ESC_TG_NEU]]-Tabla24[[#This Row],[ESC_DUR_COR_COD_ESC_TG_NEU]]</f>
        <v>880.75</v>
      </c>
      <c r="MA14" s="15">
        <f>Tabla24[[#This Row],[PAS_NUM_COR_COD_ESC_TG_POS]]-Tabla24[[#This Row],[ESC_NUM_COR_COD_ESC_TG_POS]]</f>
        <v>1.65</v>
      </c>
      <c r="MB14" s="15">
        <f>Tabla24[[#This Row],[PAS_DUR_COR_COD_ESC_TG_POS]]-Tabla24[[#This Row],[ESC_DUR_COR_COD_ESC_TG_POS]]</f>
        <v>692.94230769230762</v>
      </c>
      <c r="MC14" s="15">
        <f>Tabla24[[#This Row],[PAS_NUM_COR_COD_ESC_TG_TOT]]-Tabla24[[#This Row],[ESC_NUM_COR_COD_ESC_TG_TOT]]</f>
        <v>1.1499999999999999</v>
      </c>
      <c r="MD14" s="15">
        <f>Tabla24[[#This Row],[PAS_DUR_COR_COD_ESC_TG_TOT]]-Tabla24[[#This Row],[ESC_DUR_COR_COD_ESC_TG_TOT]]</f>
        <v>852.27956989247309</v>
      </c>
      <c r="ME14">
        <v>206.6</v>
      </c>
      <c r="MF14">
        <v>229.25</v>
      </c>
      <c r="MG14">
        <v>238.57142857142858</v>
      </c>
      <c r="MH14">
        <v>226.25</v>
      </c>
      <c r="MI14">
        <v>289.2</v>
      </c>
      <c r="MJ14">
        <v>215.66666666666666</v>
      </c>
      <c r="MK14">
        <v>216.42857142857142</v>
      </c>
      <c r="ML14">
        <v>236.38888888888889</v>
      </c>
      <c r="MM14">
        <v>160.57142857142858</v>
      </c>
      <c r="MN14">
        <v>164</v>
      </c>
      <c r="MO14">
        <v>126.25</v>
      </c>
      <c r="MP14">
        <v>153.70588235294119</v>
      </c>
      <c r="MQ14">
        <v>125.5</v>
      </c>
      <c r="MR14">
        <v>208.25</v>
      </c>
      <c r="MS14">
        <v>223</v>
      </c>
      <c r="MT14">
        <v>185.58333333333334</v>
      </c>
      <c r="MU14">
        <v>308.8</v>
      </c>
      <c r="MV14">
        <v>277.39999999999998</v>
      </c>
      <c r="MW14">
        <v>304.77777777777777</v>
      </c>
      <c r="MX14">
        <v>296.72413793103448</v>
      </c>
      <c r="MY14">
        <v>348.25</v>
      </c>
      <c r="MZ14">
        <v>340.1</v>
      </c>
      <c r="NA14">
        <v>276.38461538461536</v>
      </c>
      <c r="NB14">
        <v>315.48387096774195</v>
      </c>
      <c r="NC14" s="15">
        <f>Tabla1[[#This Row],[ROS_1DU_COR_COD_ROS_TG_NEG]]-Tabla1[[#This Row],[PAS_1DU_COR_COD_ROS_TG_NEG]]</f>
        <v>-102.20000000000002</v>
      </c>
      <c r="ND14" s="15">
        <f>Tabla1[[#This Row],[ROS_1DU_COR_COD_ROS_TG_NEU]]-Tabla1[[#This Row],[PAS_1DU_COR_COD_ROS_TG_NEU]]</f>
        <v>-48.149999999999977</v>
      </c>
      <c r="NE14" s="15">
        <f>Tabla1[[#This Row],[ROS_1DU_COR_COD_ROS_TG_POS]]-Tabla1[[#This Row],[PAS_1DU_COR_COD_ROS_TG_POS]]</f>
        <v>-66.206349206349188</v>
      </c>
      <c r="NF14" s="15">
        <f>Tabla1[[#This Row],[ROS_1DU_COR_COD_ROS_TG_TOT]]-Tabla1[[#This Row],[PAS_1DU_COR_COD_ROS_TG_TOT]]</f>
        <v>-70.474137931034477</v>
      </c>
      <c r="NG14" s="15">
        <f>Tabla1[[#This Row],[ROS_1DU_COR_COD_ESC_TG_NEG]]-Tabla1[[#This Row],[PAS_1DU_COR_COD_ESC_TG_NEG]]</f>
        <v>-59.050000000000011</v>
      </c>
      <c r="NH14" s="15">
        <f>Tabla1[[#This Row],[ROS_1DU_COR_COD_ESC_TG_NEU]]-Tabla1[[#This Row],[PAS_1DU_COR_COD_ESC_TG_NEU]]</f>
        <v>-124.43333333333337</v>
      </c>
      <c r="NI14" s="15">
        <f>Tabla1[[#This Row],[ROS_1DU_COR_COD_ESC_TG_POS]]-Tabla1[[#This Row],[PAS_1DU_COR_COD_ESC_TG_POS]]</f>
        <v>-59.956043956043942</v>
      </c>
      <c r="NJ14" s="15">
        <f>Tabla1[[#This Row],[ROS_1DU_COR_COD_ESC_TG_TOT]]-Tabla1[[#This Row],[PAS_1DU_COR_COD_ESC_TG_TOT]]</f>
        <v>-79.094982078853064</v>
      </c>
      <c r="NK14" s="15">
        <f>Tabla1[[#This Row],[PAS_1DU_COR_COD_ROS_TG_NEG]]-Tabla1[[#This Row],[ESC_1DU_COR_COD_ROS_TG_NEG]]</f>
        <v>148.22857142857143</v>
      </c>
      <c r="NL14" s="15">
        <f>Tabla1[[#This Row],[PAS_1DU_COR_COD_ROS_TG_NEU]]-Tabla1[[#This Row],[ESC_1DU_COR_COD_ROS_TG_NEU]]</f>
        <v>113.39999999999998</v>
      </c>
      <c r="NM14" s="15">
        <f>Tabla1[[#This Row],[PAS_1DU_COR_COD_ROS_TG_POS]]-Tabla1[[#This Row],[ESC_1DU_COR_COD_ROS_TG_POS]]</f>
        <v>178.52777777777777</v>
      </c>
      <c r="NN14" s="15">
        <f>Tabla1[[#This Row],[PAS_1DU_COR_COD_ROS_TG_TOT]]-Tabla1[[#This Row],[ESC_1DU_COR_COD_ROS_TG_TOT]]</f>
        <v>143.01825557809329</v>
      </c>
      <c r="NO14" s="15">
        <f>Tabla1[[#This Row],[PAS_1DU_COR_COD_ESC_TG_NEG]]-Tabla1[[#This Row],[ESC_1DU_COR_COD_ESC_TG_NEG]]</f>
        <v>222.75</v>
      </c>
      <c r="NP14" s="15">
        <f>Tabla1[[#This Row],[PAS_1DU_COR_COD_ESC_TG_NEU]]-Tabla1[[#This Row],[ESC_1DU_COR_COD_ESC_TG_NEU]]</f>
        <v>131.85000000000002</v>
      </c>
      <c r="NQ14" s="15">
        <f>Tabla1[[#This Row],[PAS_1DU_COR_COD_ESC_TG_POS]]-Tabla1[[#This Row],[ESC_1DU_COR_COD_ESC_TG_POS]]</f>
        <v>53.384615384615358</v>
      </c>
      <c r="NR14" s="15">
        <f>Tabla1[[#This Row],[PAS_1DU_COR_COD_ESC_TG_TOT]]-Tabla1[[#This Row],[ESC_1DU_COR_COD_ESC_TG_TOT]]</f>
        <v>129.90053763440861</v>
      </c>
    </row>
    <row r="15" spans="1:382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  <c r="KY15" s="15">
        <f>Tabla24[[#This Row],[ROS_NUM_COR_COD_ROS_TG_NEG]]-Tabla24[[#This Row],[PAS_NUM_COR_COD_ROS_TG_NEG]]</f>
        <v>1.7111111111111108</v>
      </c>
      <c r="KZ15" s="15">
        <f>Tabla24[[#This Row],[ROS_DUR_COR_COD_ROS_TG_NEG]]-Tabla24[[#This Row],[PAS_DUR_COR_COD_ROS_TG_NEG]]</f>
        <v>-127.33333333333337</v>
      </c>
      <c r="LA15" s="15">
        <f>Tabla24[[#This Row],[ROS_NUM_COR_COD_ROS_TG_NEU]]-Tabla24[[#This Row],[PAS_NUM_COR_COD_ROS_TG_NEU]]</f>
        <v>1.0388888888888888</v>
      </c>
      <c r="LB15" s="15">
        <f>Tabla24[[#This Row],[ROS_DUR_COR_COD_ROS_TG_NEU]]-Tabla24[[#This Row],[PAS_DUR_COR_COD_ROS_TG_NEU]]</f>
        <v>-74.8125</v>
      </c>
      <c r="LC15" s="15">
        <f>Tabla24[[#This Row],[ROS_NUM_COR_COD_ROS_TG_POS]]-Tabla24[[#This Row],[PAS_NUM_COR_COD_ROS_TG_POS]]</f>
        <v>1.5000000000000004</v>
      </c>
      <c r="LD15" s="15">
        <f>Tabla24[[#This Row],[ROS_DUR_COR_COD_ROS_TG_POS]]-Tabla24[[#This Row],[PAS_DUR_COR_COD_ROS_TG_POS]]</f>
        <v>98.91111111111104</v>
      </c>
      <c r="LE15" s="15">
        <f>Tabla24[[#This Row],[ROS_NUM_COR_COD_ROS_TG_TOT]]-Tabla24[[#This Row],[PAS_NUM_COR_COD_ROS_TG_TOT]]</f>
        <v>1.4380952380952379</v>
      </c>
      <c r="LF15" s="15">
        <f>Tabla24[[#This Row],[ROS_DUR_COR_COD_ROS_TG_TOT]]-Tabla24[[#This Row],[PAS_DUR_COR_COD_ROS_TG_TOT]]</f>
        <v>-24.619385342789542</v>
      </c>
      <c r="LG15" s="15">
        <f>Tabla24[[#This Row],[ROS_NUM_COR_COD_ESC_TG_NEG]]-Tabla24[[#This Row],[PAS_NUM_COR_COD_ESC_TG_NEG]]</f>
        <v>-0.655555555555555</v>
      </c>
      <c r="LH15" s="15">
        <f>Tabla24[[#This Row],[ROS_DUR_COR_COD_ESC_TG_NEG]]-Tabla24[[#This Row],[PAS_DUR_COR_COD_ESC_TG_NEG]]</f>
        <v>-63.850000000000023</v>
      </c>
      <c r="LI15" s="15">
        <f>Tabla24[[#This Row],[ROS_NUM_COR_COD_ESC_TG_NEU]]-Tabla24[[#This Row],[PAS_NUM_COR_COD_ESC_TG_NEU]]</f>
        <v>-0.51111111111111107</v>
      </c>
      <c r="LJ15" s="15">
        <f>Tabla24[[#This Row],[ROS_NUM_COR_COD_ESC_TG_NEG]]-Tabla24[[#This Row],[PAS_NUM_COR_COD_ESC_TG_NEG]]</f>
        <v>-0.655555555555555</v>
      </c>
      <c r="LK15" s="15">
        <f>Tabla24[[#This Row],[ROS_NUM_COR_COD_ESC_TG_POS]]-Tabla24[[#This Row],[PAS_NUM_COR_COD_ESC_TG_POS]]</f>
        <v>-0.10000000000000009</v>
      </c>
      <c r="LL15" s="15">
        <f>Tabla24[[#This Row],[ROS_DUR_COR_COD_ESC_TG_POS]]-Tabla24[[#This Row],[PAS_DUR_COR_COD_ESC_TG_POS]]</f>
        <v>-105.76388888888891</v>
      </c>
      <c r="LM15" s="15">
        <f>Tabla24[[#This Row],[ROS_NUM_COR_COD_ESC_TG_TOT]]-Tabla24[[#This Row],[PAS_NUM_COR_COD_ESC_TG_TOT]]</f>
        <v>-0.42619047619047601</v>
      </c>
      <c r="LN15" s="15">
        <f>Tabla24[[#This Row],[ROS_DUR_COR_COD_ESC_TG_TOT]]-Tabla24[[#This Row],[PAS_DUR_COR_COD_ESC_TG_TOT]]</f>
        <v>-128.35714285714289</v>
      </c>
      <c r="LO15" s="15">
        <f>Tabla24[[#This Row],[PAS_NUM_COR_COD_ROS_TG_NEG]]-Tabla24[[#This Row],[ESC_NUM_COR_COD_ROS_TG_NEG]]</f>
        <v>1.0666666666666667</v>
      </c>
      <c r="LP15" s="15">
        <f>Tabla24[[#This Row],[PAS_DUR_COR_COD_ROS_TG_NEG]]-Tabla24[[#This Row],[ESC_DUR_COR_COD_ROS_TG_NEG]]</f>
        <v>428.33333333333331</v>
      </c>
      <c r="LQ15" s="15">
        <f>Tabla24[[#This Row],[PAS_NUM_COR_COD_ROS_TG_NEU]]-Tabla24[[#This Row],[ESC_NUM_COR_COD_ROS_TG_NEU]]</f>
        <v>0.75</v>
      </c>
      <c r="LR15" s="15">
        <f>Tabla24[[#This Row],[PAS_DUR_COR_COD_ROS_TG_NEU]]-Tabla24[[#This Row],[ESC_DUR_COR_COD_ROS_TG_NEU]]</f>
        <v>115.9375</v>
      </c>
      <c r="LS15" s="15">
        <f>Tabla24[[#This Row],[PAS_NUM_COR_COD_ROS_TG_POS]]-Tabla24[[#This Row],[ESC_NUM_COR_COD_ROS_TG_POS]]</f>
        <v>-4.4444444444444731E-2</v>
      </c>
      <c r="LT15" s="15">
        <f>Tabla24[[#This Row],[PAS_DUR_COR_COD_ROS_TG_POS]]-Tabla24[[#This Row],[ESC_DUR_COR_COD_ROS_TG_POS]]</f>
        <v>-243.18253968253964</v>
      </c>
      <c r="LU15" s="15">
        <f>Tabla24[[#This Row],[PAS_NUM_COR_COD_ROS_TG_TOT]]-Tabla24[[#This Row],[ESC_NUM_COR_COD_ROS_TG_TOT]]</f>
        <v>0.59761904761904772</v>
      </c>
      <c r="LV15" s="15">
        <f>Tabla24[[#This Row],[PAS_DUR_COR_COD_ROS_TG_TOT]]-Tabla24[[#This Row],[ESC_DUR_COR_COD_ROS_TG_TOT]]</f>
        <v>83.813829787233999</v>
      </c>
      <c r="LW15" s="15">
        <f>Tabla24[[#This Row],[PAS_NUM_COR_COD_ESC_TG_NEG]]-Tabla24[[#This Row],[ESC_NUM_COR_COD_ESC_TG_NEG]]</f>
        <v>-0.23333333333333339</v>
      </c>
      <c r="LX15" s="15">
        <f>Tabla24[[#This Row],[PAS_DUR_COR_COD_ESC_TG_NEG]]-Tabla24[[#This Row],[ESC_DUR_COR_COD_ESC_TG_NEG]]</f>
        <v>-57.233333333333348</v>
      </c>
      <c r="LY15" s="15">
        <f>Tabla24[[#This Row],[PAS_NUM_COR_COD_ESC_TG_NEU]]-Tabla24[[#This Row],[ESC_NUM_COR_COD_ESC_TG_NEU]]</f>
        <v>-1.3000000000000003</v>
      </c>
      <c r="LZ15" s="15">
        <f>Tabla24[[#This Row],[PAS_DUR_COR_COD_ESC_TG_NEU]]-Tabla24[[#This Row],[ESC_DUR_COR_COD_ESC_TG_NEU]]</f>
        <v>-179.28888888888889</v>
      </c>
      <c r="MA15" s="15">
        <f>Tabla24[[#This Row],[PAS_NUM_COR_COD_ESC_TG_POS]]-Tabla24[[#This Row],[ESC_NUM_COR_COD_ESC_TG_POS]]</f>
        <v>0.43333333333333357</v>
      </c>
      <c r="MB15" s="15">
        <f>Tabla24[[#This Row],[PAS_DUR_COR_COD_ESC_TG_POS]]-Tabla24[[#This Row],[ESC_DUR_COR_COD_ESC_TG_POS]]</f>
        <v>179.26388888888891</v>
      </c>
      <c r="MC15" s="15">
        <f>Tabla24[[#This Row],[PAS_NUM_COR_COD_ESC_TG_TOT]]-Tabla24[[#This Row],[ESC_NUM_COR_COD_ESC_TG_TOT]]</f>
        <v>-0.39523809523809517</v>
      </c>
      <c r="MD15" s="15">
        <f>Tabla24[[#This Row],[PAS_DUR_COR_COD_ESC_TG_TOT]]-Tabla24[[#This Row],[ESC_DUR_COR_COD_ESC_TG_TOT]]</f>
        <v>-34.045634920634939</v>
      </c>
      <c r="ME15">
        <v>120</v>
      </c>
      <c r="MF15">
        <v>136.875</v>
      </c>
      <c r="MG15">
        <v>157.69999999999999</v>
      </c>
      <c r="MH15">
        <v>138.96296296296296</v>
      </c>
      <c r="MI15">
        <v>207.5</v>
      </c>
      <c r="MJ15">
        <v>141</v>
      </c>
      <c r="MK15">
        <v>150</v>
      </c>
      <c r="ML15">
        <v>166.16666666666666</v>
      </c>
      <c r="MM15">
        <v>169.83333333333334</v>
      </c>
      <c r="MN15">
        <v>152.28571428571428</v>
      </c>
      <c r="MO15">
        <v>218</v>
      </c>
      <c r="MP15">
        <v>180.55</v>
      </c>
      <c r="MQ15">
        <v>199.66666666666666</v>
      </c>
      <c r="MR15">
        <v>177.6</v>
      </c>
      <c r="MS15">
        <v>175.75</v>
      </c>
      <c r="MT15">
        <v>184.40740740740742</v>
      </c>
      <c r="MU15">
        <v>186.38461538461539</v>
      </c>
      <c r="MV15">
        <v>206.125</v>
      </c>
      <c r="MW15">
        <v>208.11111111111111</v>
      </c>
      <c r="MX15">
        <v>201.42553191489361</v>
      </c>
      <c r="MY15">
        <v>157.30000000000001</v>
      </c>
      <c r="MZ15">
        <v>202.55555555555554</v>
      </c>
      <c r="NA15">
        <v>211.55555555555554</v>
      </c>
      <c r="NB15">
        <v>189.28571428571428</v>
      </c>
      <c r="NC15" s="15">
        <f>Tabla1[[#This Row],[ROS_1DU_COR_COD_ROS_TG_NEG]]-Tabla1[[#This Row],[PAS_1DU_COR_COD_ROS_TG_NEG]]</f>
        <v>-66.384615384615387</v>
      </c>
      <c r="ND15" s="15">
        <f>Tabla1[[#This Row],[ROS_1DU_COR_COD_ROS_TG_NEU]]-Tabla1[[#This Row],[PAS_1DU_COR_COD_ROS_TG_NEU]]</f>
        <v>-69.25</v>
      </c>
      <c r="NE15" s="15">
        <f>Tabla1[[#This Row],[ROS_1DU_COR_COD_ROS_TG_POS]]-Tabla1[[#This Row],[PAS_1DU_COR_COD_ROS_TG_POS]]</f>
        <v>-50.411111111111126</v>
      </c>
      <c r="NF15" s="15">
        <f>Tabla1[[#This Row],[ROS_1DU_COR_COD_ROS_TG_TOT]]-Tabla1[[#This Row],[PAS_1DU_COR_COD_ROS_TG_TOT]]</f>
        <v>-62.462568951930649</v>
      </c>
      <c r="NG15" s="15">
        <f>Tabla1[[#This Row],[ROS_1DU_COR_COD_ESC_TG_NEG]]-Tabla1[[#This Row],[PAS_1DU_COR_COD_ESC_TG_NEG]]</f>
        <v>50.199999999999989</v>
      </c>
      <c r="NH15" s="15">
        <f>Tabla1[[#This Row],[ROS_1DU_COR_COD_ESC_TG_NEU]]-Tabla1[[#This Row],[PAS_1DU_COR_COD_ESC_TG_NEU]]</f>
        <v>-61.555555555555543</v>
      </c>
      <c r="NI15" s="15">
        <f>Tabla1[[#This Row],[ROS_1DU_COR_COD_ESC_TG_POS]]-Tabla1[[#This Row],[PAS_1DU_COR_COD_ESC_TG_POS]]</f>
        <v>-61.555555555555543</v>
      </c>
      <c r="NJ15" s="15">
        <f>Tabla1[[#This Row],[ROS_1DU_COR_COD_ESC_TG_TOT]]-Tabla1[[#This Row],[PAS_1DU_COR_COD_ESC_TG_TOT]]</f>
        <v>-23.11904761904762</v>
      </c>
      <c r="NK15" s="15">
        <f>Tabla1[[#This Row],[PAS_1DU_COR_COD_ROS_TG_NEG]]-Tabla1[[#This Row],[ESC_1DU_COR_COD_ROS_TG_NEG]]</f>
        <v>16.551282051282044</v>
      </c>
      <c r="NL15" s="15">
        <f>Tabla1[[#This Row],[PAS_1DU_COR_COD_ROS_TG_NEU]]-Tabla1[[#This Row],[ESC_1DU_COR_COD_ROS_TG_NEU]]</f>
        <v>53.839285714285722</v>
      </c>
      <c r="NM15" s="15">
        <f>Tabla1[[#This Row],[PAS_1DU_COR_COD_ROS_TG_POS]]-Tabla1[[#This Row],[ESC_1DU_COR_COD_ROS_TG_POS]]</f>
        <v>-9.8888888888888857</v>
      </c>
      <c r="NN15" s="15">
        <f>Tabla1[[#This Row],[PAS_1DU_COR_COD_ROS_TG_TOT]]-Tabla1[[#This Row],[ESC_1DU_COR_COD_ROS_TG_TOT]]</f>
        <v>20.8755319148936</v>
      </c>
      <c r="NO15" s="15">
        <f>Tabla1[[#This Row],[PAS_1DU_COR_COD_ESC_TG_NEG]]-Tabla1[[#This Row],[ESC_1DU_COR_COD_ESC_TG_NEG]]</f>
        <v>-42.366666666666646</v>
      </c>
      <c r="NP15" s="15">
        <f>Tabla1[[#This Row],[PAS_1DU_COR_COD_ESC_TG_NEU]]-Tabla1[[#This Row],[ESC_1DU_COR_COD_ESC_TG_NEU]]</f>
        <v>24.955555555555549</v>
      </c>
      <c r="NQ15" s="15">
        <f>Tabla1[[#This Row],[PAS_1DU_COR_COD_ESC_TG_POS]]-Tabla1[[#This Row],[ESC_1DU_COR_COD_ESC_TG_POS]]</f>
        <v>35.805555555555543</v>
      </c>
      <c r="NR15" s="15">
        <f>Tabla1[[#This Row],[PAS_1DU_COR_COD_ESC_TG_TOT]]-Tabla1[[#This Row],[ESC_1DU_COR_COD_ESC_TG_TOT]]</f>
        <v>4.8783068783068586</v>
      </c>
    </row>
    <row r="16" spans="1:382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  <c r="KY16" s="15">
        <f>Tabla24[[#This Row],[ROS_NUM_COR_COD_ROS_TG_NEG]]-Tabla24[[#This Row],[PAS_NUM_COR_COD_ROS_TG_NEG]]</f>
        <v>2.0444444444444447</v>
      </c>
      <c r="KZ16" s="15">
        <f>Tabla24[[#This Row],[ROS_DUR_COR_COD_ROS_TG_NEG]]-Tabla24[[#This Row],[PAS_DUR_COR_COD_ROS_TG_NEG]]</f>
        <v>290.0427350427351</v>
      </c>
      <c r="LA16" s="15">
        <f>Tabla24[[#This Row],[ROS_NUM_COR_COD_ROS_TG_NEU]]-Tabla24[[#This Row],[PAS_NUM_COR_COD_ROS_TG_NEU]]</f>
        <v>0.34999999999999964</v>
      </c>
      <c r="LB16" s="15">
        <f>Tabla24[[#This Row],[ROS_DUR_COR_COD_ROS_TG_NEU]]-Tabla24[[#This Row],[PAS_DUR_COR_COD_ROS_TG_NEU]]</f>
        <v>-45.275000000000091</v>
      </c>
      <c r="LC16" s="15">
        <f>Tabla24[[#This Row],[ROS_NUM_COR_COD_ROS_TG_POS]]-Tabla24[[#This Row],[PAS_NUM_COR_COD_ROS_TG_POS]]</f>
        <v>1.0999999999999996</v>
      </c>
      <c r="LD16" s="15">
        <f>Tabla24[[#This Row],[ROS_DUR_COR_COD_ROS_TG_POS]]-Tabla24[[#This Row],[PAS_DUR_COR_COD_ROS_TG_POS]]</f>
        <v>-248.0428571428572</v>
      </c>
      <c r="LE16" s="15">
        <f>Tabla24[[#This Row],[ROS_NUM_COR_COD_ROS_TG_TOT]]-Tabla24[[#This Row],[PAS_NUM_COR_COD_ROS_TG_TOT]]</f>
        <v>1.1419540229885059</v>
      </c>
      <c r="LF16" s="15">
        <f>Tabla24[[#This Row],[ROS_DUR_COR_COD_ROS_TG_TOT]]-Tabla24[[#This Row],[PAS_DUR_COR_COD_ROS_TG_TOT]]</f>
        <v>-4.6327185244585962</v>
      </c>
      <c r="LG16" s="15">
        <f>Tabla24[[#This Row],[ROS_NUM_COR_COD_ESC_TG_NEG]]-Tabla24[[#This Row],[PAS_NUM_COR_COD_ESC_TG_NEG]]</f>
        <v>-2.9722222222222223</v>
      </c>
      <c r="LH16" s="15">
        <f>Tabla24[[#This Row],[ROS_DUR_COR_COD_ESC_TG_NEG]]-Tabla24[[#This Row],[PAS_DUR_COR_COD_ESC_TG_NEG]]</f>
        <v>-1117.4000000000001</v>
      </c>
      <c r="LI16" s="15">
        <f>Tabla24[[#This Row],[ROS_NUM_COR_COD_ESC_TG_NEU]]-Tabla24[[#This Row],[PAS_NUM_COR_COD_ESC_TG_NEU]]</f>
        <v>-0.85000000000000009</v>
      </c>
      <c r="LJ16" s="15">
        <f>Tabla24[[#This Row],[ROS_NUM_COR_COD_ESC_TG_NEG]]-Tabla24[[#This Row],[PAS_NUM_COR_COD_ESC_TG_NEG]]</f>
        <v>-2.9722222222222223</v>
      </c>
      <c r="LK16" s="15">
        <f>Tabla24[[#This Row],[ROS_NUM_COR_COD_ESC_TG_POS]]-Tabla24[[#This Row],[PAS_NUM_COR_COD_ESC_TG_POS]]</f>
        <v>-0.64999999999999991</v>
      </c>
      <c r="LL16" s="15">
        <f>Tabla24[[#This Row],[ROS_DUR_COR_COD_ESC_TG_POS]]-Tabla24[[#This Row],[PAS_DUR_COR_COD_ESC_TG_POS]]</f>
        <v>-429.91666666666674</v>
      </c>
      <c r="LM16" s="15">
        <f>Tabla24[[#This Row],[ROS_NUM_COR_COD_ESC_TG_TOT]]-Tabla24[[#This Row],[PAS_NUM_COR_COD_ESC_TG_TOT]]</f>
        <v>-1.4545977011494255</v>
      </c>
      <c r="LN16" s="15">
        <f>Tabla24[[#This Row],[ROS_DUR_COR_COD_ESC_TG_TOT]]-Tabla24[[#This Row],[PAS_DUR_COR_COD_ESC_TG_TOT]]</f>
        <v>-524.16929698708759</v>
      </c>
      <c r="LO16" s="15">
        <f>Tabla24[[#This Row],[PAS_NUM_COR_COD_ROS_TG_NEG]]-Tabla24[[#This Row],[ESC_NUM_COR_COD_ROS_TG_NEG]]</f>
        <v>1.7999999999999998</v>
      </c>
      <c r="LP16" s="15">
        <f>Tabla24[[#This Row],[PAS_DUR_COR_COD_ROS_TG_NEG]]-Tabla24[[#This Row],[ESC_DUR_COR_COD_ROS_TG_NEG]]</f>
        <v>586.84615384615381</v>
      </c>
      <c r="LQ16" s="15">
        <f>Tabla24[[#This Row],[PAS_NUM_COR_COD_ROS_TG_NEU]]-Tabla24[[#This Row],[ESC_NUM_COR_COD_ROS_TG_NEU]]</f>
        <v>2.35</v>
      </c>
      <c r="LR16" s="15">
        <f>Tabla24[[#This Row],[PAS_DUR_COR_COD_ROS_TG_NEU]]-Tabla24[[#This Row],[ESC_DUR_COR_COD_ROS_TG_NEU]]</f>
        <v>112.125</v>
      </c>
      <c r="LS16" s="15">
        <f>Tabla24[[#This Row],[PAS_NUM_COR_COD_ROS_TG_POS]]-Tabla24[[#This Row],[ESC_NUM_COR_COD_ROS_TG_POS]]</f>
        <v>0.60000000000000009</v>
      </c>
      <c r="LT16" s="15">
        <f>Tabla24[[#This Row],[PAS_DUR_COR_COD_ROS_TG_POS]]-Tabla24[[#This Row],[ESC_DUR_COR_COD_ROS_TG_POS]]</f>
        <v>71.976190476190368</v>
      </c>
      <c r="LU16" s="15">
        <f>Tabla24[[#This Row],[PAS_NUM_COR_COD_ROS_TG_TOT]]-Tabla24[[#This Row],[ESC_NUM_COR_COD_ROS_TG_TOT]]</f>
        <v>1.5833333333333335</v>
      </c>
      <c r="LV16" s="15">
        <f>Tabla24[[#This Row],[PAS_DUR_COR_COD_ROS_TG_TOT]]-Tabla24[[#This Row],[ESC_DUR_COR_COD_ROS_TG_TOT]]</f>
        <v>229.17984496124041</v>
      </c>
      <c r="LW16" s="15">
        <f>Tabla24[[#This Row],[PAS_NUM_COR_COD_ESC_TG_NEG]]-Tabla24[[#This Row],[ESC_NUM_COR_COD_ESC_TG_NEG]]</f>
        <v>-1.4500000000000002</v>
      </c>
      <c r="LX16" s="15">
        <f>Tabla24[[#This Row],[PAS_DUR_COR_COD_ESC_TG_NEG]]-Tabla24[[#This Row],[ESC_DUR_COR_COD_ESC_TG_NEG]]</f>
        <v>-245</v>
      </c>
      <c r="LY16" s="15">
        <f>Tabla24[[#This Row],[PAS_NUM_COR_COD_ESC_TG_NEU]]-Tabla24[[#This Row],[ESC_NUM_COR_COD_ESC_TG_NEU]]</f>
        <v>-2.0500000000000003</v>
      </c>
      <c r="LZ16" s="15">
        <f>Tabla24[[#This Row],[PAS_DUR_COR_COD_ESC_TG_NEU]]-Tabla24[[#This Row],[ESC_DUR_COR_COD_ESC_TG_NEU]]</f>
        <v>-321.34285714285716</v>
      </c>
      <c r="MA16" s="15">
        <f>Tabla24[[#This Row],[PAS_NUM_COR_COD_ESC_TG_POS]]-Tabla24[[#This Row],[ESC_NUM_COR_COD_ESC_TG_POS]]</f>
        <v>-0.65000000000000036</v>
      </c>
      <c r="MB16" s="15">
        <f>Tabla24[[#This Row],[PAS_DUR_COR_COD_ESC_TG_POS]]-Tabla24[[#This Row],[ESC_DUR_COR_COD_ESC_TG_POS]]</f>
        <v>266.36111111111109</v>
      </c>
      <c r="MC16" s="15">
        <f>Tabla24[[#This Row],[PAS_NUM_COR_COD_ESC_TG_TOT]]-Tabla24[[#This Row],[ESC_NUM_COR_COD_ESC_TG_TOT]]</f>
        <v>-1.3833333333333333</v>
      </c>
      <c r="MD16" s="15">
        <f>Tabla24[[#This Row],[PAS_DUR_COR_COD_ESC_TG_TOT]]-Tabla24[[#This Row],[ESC_DUR_COR_COD_ESC_TG_TOT]]</f>
        <v>-114.12279226240526</v>
      </c>
      <c r="ME16">
        <v>369</v>
      </c>
      <c r="MF16">
        <v>343.5</v>
      </c>
      <c r="MG16">
        <v>287</v>
      </c>
      <c r="MH16">
        <v>331.93103448275861</v>
      </c>
      <c r="MI16">
        <v>266.39999999999998</v>
      </c>
      <c r="MJ16">
        <v>369.5</v>
      </c>
      <c r="MK16">
        <v>219.83333333333334</v>
      </c>
      <c r="ML16">
        <v>286.35294117647061</v>
      </c>
      <c r="MM16">
        <v>270.60000000000002</v>
      </c>
      <c r="MN16">
        <v>390</v>
      </c>
      <c r="MO16">
        <v>320.33333333333331</v>
      </c>
      <c r="MP16">
        <v>322.33333333333331</v>
      </c>
      <c r="MQ16">
        <v>290</v>
      </c>
      <c r="MR16">
        <v>348.9</v>
      </c>
      <c r="MS16">
        <v>358.33333333333331</v>
      </c>
      <c r="MT16">
        <v>331.51724137931035</v>
      </c>
      <c r="MU16">
        <v>339.84615384615387</v>
      </c>
      <c r="MV16">
        <v>271.0625</v>
      </c>
      <c r="MW16">
        <v>284.71428571428572</v>
      </c>
      <c r="MX16">
        <v>296.30232558139534</v>
      </c>
      <c r="MY16">
        <v>289.06666666666666</v>
      </c>
      <c r="MZ16">
        <v>272.5</v>
      </c>
      <c r="NA16">
        <v>285.08333333333331</v>
      </c>
      <c r="NB16">
        <v>282.2439024390244</v>
      </c>
      <c r="NC16" s="15">
        <f>Tabla1[[#This Row],[ROS_1DU_COR_COD_ROS_TG_NEG]]-Tabla1[[#This Row],[PAS_1DU_COR_COD_ROS_TG_NEG]]</f>
        <v>29.153846153846132</v>
      </c>
      <c r="ND16" s="15">
        <f>Tabla1[[#This Row],[ROS_1DU_COR_COD_ROS_TG_NEU]]-Tabla1[[#This Row],[PAS_1DU_COR_COD_ROS_TG_NEU]]</f>
        <v>72.4375</v>
      </c>
      <c r="NE16" s="15">
        <f>Tabla1[[#This Row],[ROS_1DU_COR_COD_ROS_TG_POS]]-Tabla1[[#This Row],[PAS_1DU_COR_COD_ROS_TG_POS]]</f>
        <v>2.2857142857142776</v>
      </c>
      <c r="NF16" s="15">
        <f>Tabla1[[#This Row],[ROS_1DU_COR_COD_ROS_TG_TOT]]-Tabla1[[#This Row],[PAS_1DU_COR_COD_ROS_TG_TOT]]</f>
        <v>35.628708901363268</v>
      </c>
      <c r="NG16" s="15">
        <f>Tabla1[[#This Row],[ROS_1DU_COR_COD_ESC_TG_NEG]]-Tabla1[[#This Row],[PAS_1DU_COR_COD_ESC_TG_NEG]]</f>
        <v>-22.666666666666686</v>
      </c>
      <c r="NH16" s="15">
        <f>Tabla1[[#This Row],[ROS_1DU_COR_COD_ESC_TG_NEU]]-Tabla1[[#This Row],[PAS_1DU_COR_COD_ESC_TG_NEU]]</f>
        <v>97</v>
      </c>
      <c r="NI16" s="15">
        <f>Tabla1[[#This Row],[ROS_1DU_COR_COD_ESC_TG_POS]]-Tabla1[[#This Row],[PAS_1DU_COR_COD_ESC_TG_POS]]</f>
        <v>-65.249999999999972</v>
      </c>
      <c r="NJ16" s="15">
        <f>Tabla1[[#This Row],[ROS_1DU_COR_COD_ESC_TG_TOT]]-Tabla1[[#This Row],[PAS_1DU_COR_COD_ESC_TG_TOT]]</f>
        <v>4.1090387374462125</v>
      </c>
      <c r="NK16" s="15">
        <f>Tabla1[[#This Row],[PAS_1DU_COR_COD_ROS_TG_NEG]]-Tabla1[[#This Row],[ESC_1DU_COR_COD_ROS_TG_NEG]]</f>
        <v>69.246153846153845</v>
      </c>
      <c r="NL16" s="15">
        <f>Tabla1[[#This Row],[PAS_1DU_COR_COD_ROS_TG_NEU]]-Tabla1[[#This Row],[ESC_1DU_COR_COD_ROS_TG_NEU]]</f>
        <v>-118.9375</v>
      </c>
      <c r="NM16" s="15">
        <f>Tabla1[[#This Row],[PAS_1DU_COR_COD_ROS_TG_POS]]-Tabla1[[#This Row],[ESC_1DU_COR_COD_ROS_TG_POS]]</f>
        <v>-35.619047619047592</v>
      </c>
      <c r="NN16" s="15">
        <f>Tabla1[[#This Row],[PAS_1DU_COR_COD_ROS_TG_TOT]]-Tabla1[[#This Row],[ESC_1DU_COR_COD_ROS_TG_TOT]]</f>
        <v>-26.031007751937977</v>
      </c>
      <c r="NO16" s="15">
        <f>Tabla1[[#This Row],[PAS_1DU_COR_COD_ESC_TG_NEG]]-Tabla1[[#This Row],[ESC_1DU_COR_COD_ESC_TG_NEG]]</f>
        <v>-0.93333333333333712</v>
      </c>
      <c r="NP16" s="15">
        <f>Tabla1[[#This Row],[PAS_1DU_COR_COD_ESC_TG_NEU]]-Tabla1[[#This Row],[ESC_1DU_COR_COD_ESC_TG_NEU]]</f>
        <v>-76.399999999999977</v>
      </c>
      <c r="NQ16" s="15">
        <f>Tabla1[[#This Row],[PAS_1DU_COR_COD_ESC_TG_POS]]-Tabla1[[#This Row],[ESC_1DU_COR_COD_ESC_TG_POS]]</f>
        <v>-73.25</v>
      </c>
      <c r="NR16" s="15">
        <f>Tabla1[[#This Row],[PAS_1DU_COR_COD_ESC_TG_TOT]]-Tabla1[[#This Row],[ESC_1DU_COR_COD_ESC_TG_TOT]]</f>
        <v>-49.273338940285953</v>
      </c>
    </row>
    <row r="17" spans="1:382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  <c r="KY17" s="15">
        <f>Tabla24[[#This Row],[ROS_NUM_COR_COD_ROS_TG_NEG]]-Tabla24[[#This Row],[PAS_NUM_COR_COD_ROS_TG_NEG]]</f>
        <v>-0.48333333333333339</v>
      </c>
      <c r="KZ17" s="15">
        <f>Tabla24[[#This Row],[ROS_DUR_COR_COD_ROS_TG_NEG]]-Tabla24[[#This Row],[PAS_DUR_COR_COD_ROS_TG_NEG]]</f>
        <v>137.39495798319331</v>
      </c>
      <c r="LA17" s="15">
        <f>Tabla24[[#This Row],[ROS_NUM_COR_COD_ROS_TG_NEU]]-Tabla24[[#This Row],[PAS_NUM_COR_COD_ROS_TG_NEU]]</f>
        <v>2.1500000000000004</v>
      </c>
      <c r="LB17" s="15">
        <f>Tabla24[[#This Row],[ROS_DUR_COR_COD_ROS_TG_NEU]]-Tabla24[[#This Row],[PAS_DUR_COR_COD_ROS_TG_NEU]]</f>
        <v>322.59999999999991</v>
      </c>
      <c r="LC17" s="15">
        <f>Tabla24[[#This Row],[ROS_NUM_COR_COD_ROS_TG_POS]]-Tabla24[[#This Row],[PAS_NUM_COR_COD_ROS_TG_POS]]</f>
        <v>0.28888888888888875</v>
      </c>
      <c r="LD17" s="15">
        <f>Tabla24[[#This Row],[ROS_DUR_COR_COD_ROS_TG_POS]]-Tabla24[[#This Row],[PAS_DUR_COR_COD_ROS_TG_POS]]</f>
        <v>-29.422222222222217</v>
      </c>
      <c r="LE17" s="15">
        <f>Tabla24[[#This Row],[ROS_NUM_COR_COD_ROS_TG_TOT]]-Tabla24[[#This Row],[PAS_NUM_COR_COD_ROS_TG_TOT]]</f>
        <v>0.69761904761904781</v>
      </c>
      <c r="LF17" s="15">
        <f>Tabla24[[#This Row],[ROS_DUR_COR_COD_ROS_TG_TOT]]-Tabla24[[#This Row],[PAS_DUR_COR_COD_ROS_TG_TOT]]</f>
        <v>159.32733224222579</v>
      </c>
      <c r="LG17" s="15">
        <f>Tabla24[[#This Row],[ROS_NUM_COR_COD_ESC_TG_NEG]]-Tabla24[[#This Row],[PAS_NUM_COR_COD_ESC_TG_NEG]]</f>
        <v>1.6444444444444448</v>
      </c>
      <c r="LH17" s="15">
        <f>Tabla24[[#This Row],[ROS_DUR_COR_COD_ESC_TG_NEG]]-Tabla24[[#This Row],[PAS_DUR_COR_COD_ESC_TG_NEG]]</f>
        <v>237.80555555555566</v>
      </c>
      <c r="LI17" s="15">
        <f>Tabla24[[#This Row],[ROS_NUM_COR_COD_ESC_TG_NEU]]-Tabla24[[#This Row],[PAS_NUM_COR_COD_ESC_TG_NEU]]</f>
        <v>-0.79999999999999982</v>
      </c>
      <c r="LJ17" s="15">
        <f>Tabla24[[#This Row],[ROS_NUM_COR_COD_ESC_TG_NEG]]-Tabla24[[#This Row],[PAS_NUM_COR_COD_ESC_TG_NEG]]</f>
        <v>1.6444444444444448</v>
      </c>
      <c r="LK17" s="15">
        <f>Tabla24[[#This Row],[ROS_NUM_COR_COD_ESC_TG_POS]]-Tabla24[[#This Row],[PAS_NUM_COR_COD_ESC_TG_POS]]</f>
        <v>1.35</v>
      </c>
      <c r="LL17" s="15">
        <f>Tabla24[[#This Row],[ROS_DUR_COR_COD_ESC_TG_POS]]-Tabla24[[#This Row],[PAS_DUR_COR_COD_ESC_TG_POS]]</f>
        <v>511.2380952380953</v>
      </c>
      <c r="LM17" s="15">
        <f>Tabla24[[#This Row],[ROS_NUM_COR_COD_ESC_TG_TOT]]-Tabla24[[#This Row],[PAS_NUM_COR_COD_ESC_TG_TOT]]</f>
        <v>0.6857142857142855</v>
      </c>
      <c r="LN17" s="15">
        <f>Tabla24[[#This Row],[ROS_DUR_COR_COD_ESC_TG_TOT]]-Tabla24[[#This Row],[PAS_DUR_COR_COD_ESC_TG_TOT]]</f>
        <v>139.79999999999995</v>
      </c>
      <c r="LO17" s="15">
        <f>Tabla24[[#This Row],[PAS_NUM_COR_COD_ROS_TG_NEG]]-Tabla24[[#This Row],[ESC_NUM_COR_COD_ROS_TG_NEG]]</f>
        <v>-0.40555555555555545</v>
      </c>
      <c r="LP17" s="15">
        <f>Tabla24[[#This Row],[PAS_DUR_COR_COD_ROS_TG_NEG]]-Tabla24[[#This Row],[ESC_DUR_COR_COD_ROS_TG_NEG]]</f>
        <v>-555.82352941176475</v>
      </c>
      <c r="LQ17" s="15">
        <f>Tabla24[[#This Row],[PAS_NUM_COR_COD_ROS_TG_NEU]]-Tabla24[[#This Row],[ESC_NUM_COR_COD_ROS_TG_NEU]]</f>
        <v>0.34999999999999964</v>
      </c>
      <c r="LR17" s="15">
        <f>Tabla24[[#This Row],[PAS_DUR_COR_COD_ROS_TG_NEU]]-Tabla24[[#This Row],[ESC_DUR_COR_COD_ROS_TG_NEU]]</f>
        <v>-506.75</v>
      </c>
      <c r="LS17" s="15">
        <f>Tabla24[[#This Row],[PAS_NUM_COR_COD_ROS_TG_POS]]-Tabla24[[#This Row],[ESC_NUM_COR_COD_ROS_TG_POS]]</f>
        <v>2.6</v>
      </c>
      <c r="LT17" s="15">
        <f>Tabla24[[#This Row],[PAS_DUR_COR_COD_ROS_TG_POS]]-Tabla24[[#This Row],[ESC_DUR_COR_COD_ROS_TG_POS]]</f>
        <v>470.11666666666667</v>
      </c>
      <c r="LU17" s="15">
        <f>Tabla24[[#This Row],[PAS_NUM_COR_COD_ROS_TG_TOT]]-Tabla24[[#This Row],[ESC_NUM_COR_COD_ROS_TG_TOT]]</f>
        <v>0.88735632183908031</v>
      </c>
      <c r="LV17" s="15">
        <f>Tabla24[[#This Row],[PAS_DUR_COR_COD_ROS_TG_TOT]]-Tabla24[[#This Row],[ESC_DUR_COR_COD_ROS_TG_TOT]]</f>
        <v>-222.55810147299508</v>
      </c>
      <c r="LW17" s="15">
        <f>Tabla24[[#This Row],[PAS_NUM_COR_COD_ESC_TG_NEG]]-Tabla24[[#This Row],[ESC_NUM_COR_COD_ESC_TG_NEG]]</f>
        <v>1.3555555555555552</v>
      </c>
      <c r="LX17" s="15">
        <f>Tabla24[[#This Row],[PAS_DUR_COR_COD_ESC_TG_NEG]]-Tabla24[[#This Row],[ESC_DUR_COR_COD_ESC_TG_NEG]]</f>
        <v>-233.75</v>
      </c>
      <c r="LY17" s="15">
        <f>Tabla24[[#This Row],[PAS_NUM_COR_COD_ESC_TG_NEU]]-Tabla24[[#This Row],[ESC_NUM_COR_COD_ESC_TG_NEU]]</f>
        <v>2.4999999999999996</v>
      </c>
      <c r="LZ17" s="15">
        <f>Tabla24[[#This Row],[PAS_DUR_COR_COD_ESC_TG_NEU]]-Tabla24[[#This Row],[ESC_DUR_COR_COD_ESC_TG_NEU]]</f>
        <v>533.83333333333337</v>
      </c>
      <c r="MA17" s="15">
        <f>Tabla24[[#This Row],[PAS_NUM_COR_COD_ESC_TG_POS]]-Tabla24[[#This Row],[ESC_NUM_COR_COD_ESC_TG_POS]]</f>
        <v>-0.55000000000000027</v>
      </c>
      <c r="MB17" s="15">
        <f>Tabla24[[#This Row],[PAS_DUR_COR_COD_ESC_TG_POS]]-Tabla24[[#This Row],[ESC_DUR_COR_COD_ESC_TG_POS]]</f>
        <v>-283.79166666666663</v>
      </c>
      <c r="MC17" s="15">
        <f>Tabla24[[#This Row],[PAS_NUM_COR_COD_ESC_TG_TOT]]-Tabla24[[#This Row],[ESC_NUM_COR_COD_ESC_TG_TOT]]</f>
        <v>1.0913793103448275</v>
      </c>
      <c r="MD17" s="15">
        <f>Tabla24[[#This Row],[PAS_DUR_COR_COD_ESC_TG_TOT]]-Tabla24[[#This Row],[ESC_DUR_COR_COD_ESC_TG_TOT]]</f>
        <v>7.7444444444444116</v>
      </c>
      <c r="ME17">
        <v>291.85714285714283</v>
      </c>
      <c r="MF17">
        <v>238.3</v>
      </c>
      <c r="MG17">
        <v>152.77777777777777</v>
      </c>
      <c r="MH17">
        <v>223.11538461538461</v>
      </c>
      <c r="MI17">
        <v>244.11111111111111</v>
      </c>
      <c r="MJ17">
        <v>221.11111111111111</v>
      </c>
      <c r="MK17">
        <v>257.42857142857144</v>
      </c>
      <c r="ML17">
        <v>239.56</v>
      </c>
      <c r="MM17">
        <v>230</v>
      </c>
      <c r="MN17">
        <v>202.5</v>
      </c>
      <c r="MO17">
        <v>144</v>
      </c>
      <c r="MP17">
        <v>195.07692307692307</v>
      </c>
      <c r="MQ17">
        <v>220.75</v>
      </c>
      <c r="MR17">
        <v>259.5</v>
      </c>
      <c r="MS17">
        <v>221.625</v>
      </c>
      <c r="MT17">
        <v>234.05555555555554</v>
      </c>
      <c r="MU17">
        <v>192.76470588235293</v>
      </c>
      <c r="MV17">
        <v>221.46666666666667</v>
      </c>
      <c r="MW17">
        <v>150.6</v>
      </c>
      <c r="MX17">
        <v>188.46808510638297</v>
      </c>
      <c r="MY17">
        <v>194.25</v>
      </c>
      <c r="MZ17">
        <v>183.8125</v>
      </c>
      <c r="NA17">
        <v>204.5</v>
      </c>
      <c r="NB17">
        <v>194.6</v>
      </c>
      <c r="NC17" s="15">
        <f>Tabla1[[#This Row],[ROS_1DU_COR_COD_ROS_TG_NEG]]-Tabla1[[#This Row],[PAS_1DU_COR_COD_ROS_TG_NEG]]</f>
        <v>99.092436974789905</v>
      </c>
      <c r="ND17" s="15">
        <f>Tabla1[[#This Row],[ROS_1DU_COR_COD_ROS_TG_NEU]]-Tabla1[[#This Row],[PAS_1DU_COR_COD_ROS_TG_NEU]]</f>
        <v>16.833333333333343</v>
      </c>
      <c r="NE17" s="15">
        <f>Tabla1[[#This Row],[ROS_1DU_COR_COD_ROS_TG_POS]]-Tabla1[[#This Row],[PAS_1DU_COR_COD_ROS_TG_POS]]</f>
        <v>2.1777777777777771</v>
      </c>
      <c r="NF17" s="15">
        <f>Tabla1[[#This Row],[ROS_1DU_COR_COD_ROS_TG_TOT]]-Tabla1[[#This Row],[PAS_1DU_COR_COD_ROS_TG_TOT]]</f>
        <v>34.647299509001641</v>
      </c>
      <c r="NG17" s="15">
        <f>Tabla1[[#This Row],[ROS_1DU_COR_COD_ESC_TG_NEG]]-Tabla1[[#This Row],[PAS_1DU_COR_COD_ESC_TG_NEG]]</f>
        <v>49.861111111111114</v>
      </c>
      <c r="NH17" s="15">
        <f>Tabla1[[#This Row],[ROS_1DU_COR_COD_ESC_TG_NEU]]-Tabla1[[#This Row],[PAS_1DU_COR_COD_ESC_TG_NEU]]</f>
        <v>37.298611111111114</v>
      </c>
      <c r="NI17" s="15">
        <f>Tabla1[[#This Row],[ROS_1DU_COR_COD_ESC_TG_POS]]-Tabla1[[#This Row],[PAS_1DU_COR_COD_ESC_TG_POS]]</f>
        <v>52.928571428571445</v>
      </c>
      <c r="NJ17" s="15">
        <f>Tabla1[[#This Row],[ROS_1DU_COR_COD_ESC_TG_TOT]]-Tabla1[[#This Row],[PAS_1DU_COR_COD_ESC_TG_TOT]]</f>
        <v>44.960000000000008</v>
      </c>
      <c r="NK17" s="15">
        <f>Tabla1[[#This Row],[PAS_1DU_COR_COD_ROS_TG_NEG]]-Tabla1[[#This Row],[ESC_1DU_COR_COD_ROS_TG_NEG]]</f>
        <v>-37.235294117647072</v>
      </c>
      <c r="NL17" s="15">
        <f>Tabla1[[#This Row],[PAS_1DU_COR_COD_ROS_TG_NEU]]-Tabla1[[#This Row],[ESC_1DU_COR_COD_ROS_TG_NEU]]</f>
        <v>18.966666666666669</v>
      </c>
      <c r="NM17" s="15">
        <f>Tabla1[[#This Row],[PAS_1DU_COR_COD_ROS_TG_POS]]-Tabla1[[#This Row],[ESC_1DU_COR_COD_ROS_TG_POS]]</f>
        <v>6.5999999999999943</v>
      </c>
      <c r="NN17" s="15">
        <f>Tabla1[[#This Row],[PAS_1DU_COR_COD_ROS_TG_TOT]]-Tabla1[[#This Row],[ESC_1DU_COR_COD_ROS_TG_TOT]]</f>
        <v>-6.6088379705400939</v>
      </c>
      <c r="NO17" s="15">
        <f>Tabla1[[#This Row],[PAS_1DU_COR_COD_ESC_TG_NEG]]-Tabla1[[#This Row],[ESC_1DU_COR_COD_ESC_TG_NEG]]</f>
        <v>-26.5</v>
      </c>
      <c r="NP17" s="15">
        <f>Tabla1[[#This Row],[PAS_1DU_COR_COD_ESC_TG_NEU]]-Tabla1[[#This Row],[ESC_1DU_COR_COD_ESC_TG_NEU]]</f>
        <v>-75.6875</v>
      </c>
      <c r="NQ17" s="15">
        <f>Tabla1[[#This Row],[PAS_1DU_COR_COD_ESC_TG_POS]]-Tabla1[[#This Row],[ESC_1DU_COR_COD_ESC_TG_POS]]</f>
        <v>-17.125</v>
      </c>
      <c r="NR17" s="15">
        <f>Tabla1[[#This Row],[PAS_1DU_COR_COD_ESC_TG_TOT]]-Tabla1[[#This Row],[ESC_1DU_COR_COD_ESC_TG_TOT]]</f>
        <v>-39.455555555555549</v>
      </c>
    </row>
    <row r="18" spans="1:382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  <c r="KY18" s="15">
        <f>Tabla24[[#This Row],[ROS_NUM_COR_COD_ROS_TG_NEG]]-Tabla24[[#This Row],[PAS_NUM_COR_COD_ROS_TG_NEG]]</f>
        <v>0.90058479532163682</v>
      </c>
      <c r="KZ18" s="15">
        <f>Tabla24[[#This Row],[ROS_DUR_COR_COD_ROS_TG_NEG]]-Tabla24[[#This Row],[PAS_DUR_COR_COD_ROS_TG_NEG]]</f>
        <v>275.94642857142867</v>
      </c>
      <c r="LA18" s="15">
        <f>Tabla24[[#This Row],[ROS_NUM_COR_COD_ROS_TG_NEU]]-Tabla24[[#This Row],[PAS_NUM_COR_COD_ROS_TG_NEU]]</f>
        <v>2.125</v>
      </c>
      <c r="LB18" s="15">
        <f>Tabla24[[#This Row],[ROS_DUR_COR_COD_ROS_TG_NEU]]-Tabla24[[#This Row],[PAS_DUR_COR_COD_ROS_TG_NEU]]</f>
        <v>83.875</v>
      </c>
      <c r="LC18" s="15">
        <f>Tabla24[[#This Row],[ROS_NUM_COR_COD_ROS_TG_POS]]-Tabla24[[#This Row],[PAS_NUM_COR_COD_ROS_TG_POS]]</f>
        <v>3.1</v>
      </c>
      <c r="LD18" s="15">
        <f>Tabla24[[#This Row],[ROS_DUR_COR_COD_ROS_TG_POS]]-Tabla24[[#This Row],[PAS_DUR_COR_COD_ROS_TG_POS]]</f>
        <v>667.97222222222217</v>
      </c>
      <c r="LE18" s="15">
        <f>Tabla24[[#This Row],[ROS_NUM_COR_COD_ROS_TG_TOT]]-Tabla24[[#This Row],[PAS_NUM_COR_COD_ROS_TG_TOT]]</f>
        <v>2.0408035153797868</v>
      </c>
      <c r="LF18" s="15">
        <f>Tabla24[[#This Row],[ROS_DUR_COR_COD_ROS_TG_TOT]]-Tabla24[[#This Row],[PAS_DUR_COR_COD_ROS_TG_TOT]]</f>
        <v>318.90000000000009</v>
      </c>
      <c r="LG18" s="15">
        <f>Tabla24[[#This Row],[ROS_NUM_COR_COD_ESC_TG_NEG]]-Tabla24[[#This Row],[PAS_NUM_COR_COD_ESC_TG_NEG]]</f>
        <v>0.24561403508771917</v>
      </c>
      <c r="LH18" s="15">
        <f>Tabla24[[#This Row],[ROS_DUR_COR_COD_ESC_TG_NEG]]-Tabla24[[#This Row],[PAS_DUR_COR_COD_ESC_TG_NEG]]</f>
        <v>1025.4038461538462</v>
      </c>
      <c r="LI18" s="15">
        <f>Tabla24[[#This Row],[ROS_NUM_COR_COD_ESC_TG_NEU]]-Tabla24[[#This Row],[PAS_NUM_COR_COD_ESC_TG_NEU]]</f>
        <v>0.45000000000000018</v>
      </c>
      <c r="LJ18" s="15">
        <f>Tabla24[[#This Row],[ROS_NUM_COR_COD_ESC_TG_NEG]]-Tabla24[[#This Row],[PAS_NUM_COR_COD_ESC_TG_NEG]]</f>
        <v>0.24561403508771917</v>
      </c>
      <c r="LK18" s="15">
        <f>Tabla24[[#This Row],[ROS_NUM_COR_COD_ESC_TG_POS]]-Tabla24[[#This Row],[PAS_NUM_COR_COD_ESC_TG_POS]]</f>
        <v>2.0499999999999998</v>
      </c>
      <c r="LL18" s="15">
        <f>Tabla24[[#This Row],[ROS_DUR_COR_COD_ESC_TG_POS]]-Tabla24[[#This Row],[PAS_DUR_COR_COD_ESC_TG_POS]]</f>
        <v>377.68253968253975</v>
      </c>
      <c r="LM18" s="15">
        <f>Tabla24[[#This Row],[ROS_NUM_COR_COD_ESC_TG_TOT]]-Tabla24[[#This Row],[PAS_NUM_COR_COD_ESC_TG_TOT]]</f>
        <v>0.95229127432517258</v>
      </c>
      <c r="LN18" s="15">
        <f>Tabla24[[#This Row],[ROS_DUR_COR_COD_ESC_TG_TOT]]-Tabla24[[#This Row],[PAS_DUR_COR_COD_ESC_TG_TOT]]</f>
        <v>537.84242424242427</v>
      </c>
      <c r="LO18" s="15">
        <f>Tabla24[[#This Row],[PAS_NUM_COR_COD_ROS_TG_NEG]]-Tabla24[[#This Row],[ESC_NUM_COR_COD_ROS_TG_NEG]]</f>
        <v>-1.0894736842105259</v>
      </c>
      <c r="LP18" s="15">
        <f>Tabla24[[#This Row],[PAS_DUR_COR_COD_ROS_TG_NEG]]-Tabla24[[#This Row],[ESC_DUR_COR_COD_ROS_TG_NEG]]</f>
        <v>-81.571428571428669</v>
      </c>
      <c r="LQ18" s="15">
        <f>Tabla24[[#This Row],[PAS_NUM_COR_COD_ROS_TG_NEU]]-Tabla24[[#This Row],[ESC_NUM_COR_COD_ROS_TG_NEU]]</f>
        <v>-0.75</v>
      </c>
      <c r="LR18" s="15">
        <f>Tabla24[[#This Row],[PAS_DUR_COR_COD_ROS_TG_NEU]]-Tabla24[[#This Row],[ESC_DUR_COR_COD_ROS_TG_NEU]]</f>
        <v>41</v>
      </c>
      <c r="LS18" s="15">
        <f>Tabla24[[#This Row],[PAS_NUM_COR_COD_ROS_TG_POS]]-Tabla24[[#This Row],[ESC_NUM_COR_COD_ROS_TG_POS]]</f>
        <v>-1.9333333333333336</v>
      </c>
      <c r="LT18" s="15">
        <f>Tabla24[[#This Row],[PAS_DUR_COR_COD_ROS_TG_POS]]-Tabla24[[#This Row],[ESC_DUR_COR_COD_ROS_TG_POS]]</f>
        <v>-253.88888888888891</v>
      </c>
      <c r="LU18" s="15">
        <f>Tabla24[[#This Row],[PAS_NUM_COR_COD_ROS_TG_TOT]]-Tabla24[[#This Row],[ESC_NUM_COR_COD_ROS_TG_TOT]]</f>
        <v>-1.2834599649327876</v>
      </c>
      <c r="LV18" s="15">
        <f>Tabla24[[#This Row],[PAS_DUR_COR_COD_ROS_TG_TOT]]-Tabla24[[#This Row],[ESC_DUR_COR_COD_ROS_TG_TOT]]</f>
        <v>-81.066666666666833</v>
      </c>
      <c r="LW18" s="15">
        <f>Tabla24[[#This Row],[PAS_NUM_COR_COD_ESC_TG_NEG]]-Tabla24[[#This Row],[ESC_NUM_COR_COD_ESC_TG_NEG]]</f>
        <v>0.22105263157894717</v>
      </c>
      <c r="LX18" s="15">
        <f>Tabla24[[#This Row],[PAS_DUR_COR_COD_ESC_TG_NEG]]-Tabla24[[#This Row],[ESC_DUR_COR_COD_ESC_TG_NEG]]</f>
        <v>102.7032967032967</v>
      </c>
      <c r="LY18" s="15">
        <f>Tabla24[[#This Row],[PAS_NUM_COR_COD_ESC_TG_NEU]]-Tabla24[[#This Row],[ESC_NUM_COR_COD_ESC_TG_NEU]]</f>
        <v>-1</v>
      </c>
      <c r="LZ18" s="15">
        <f>Tabla24[[#This Row],[PAS_DUR_COR_COD_ESC_TG_NEU]]-Tabla24[[#This Row],[ESC_DUR_COR_COD_ESC_TG_NEU]]</f>
        <v>40.467532467532465</v>
      </c>
      <c r="MA18" s="15">
        <f>Tabla24[[#This Row],[PAS_NUM_COR_COD_ESC_TG_POS]]-Tabla24[[#This Row],[ESC_NUM_COR_COD_ESC_TG_POS]]</f>
        <v>-2.4500000000000002</v>
      </c>
      <c r="MB18" s="15">
        <f>Tabla24[[#This Row],[PAS_DUR_COR_COD_ESC_TG_POS]]-Tabla24[[#This Row],[ESC_DUR_COR_COD_ESC_TG_POS]]</f>
        <v>-168.11111111111109</v>
      </c>
      <c r="MC18" s="15">
        <f>Tabla24[[#This Row],[PAS_NUM_COR_COD_ESC_TG_TOT]]-Tabla24[[#This Row],[ESC_NUM_COR_COD_ESC_TG_TOT]]</f>
        <v>-1.0531852717708938</v>
      </c>
      <c r="MD18" s="15">
        <f>Tabla24[[#This Row],[PAS_DUR_COR_COD_ESC_TG_TOT]]-Tabla24[[#This Row],[ESC_DUR_COR_COD_ESC_TG_TOT]]</f>
        <v>-12.194805194805213</v>
      </c>
      <c r="ME18">
        <v>314.5</v>
      </c>
      <c r="MF18">
        <v>333</v>
      </c>
      <c r="MG18">
        <v>244.5</v>
      </c>
      <c r="MH18">
        <v>297.33333333333331</v>
      </c>
      <c r="MI18">
        <v>389</v>
      </c>
      <c r="MJ18">
        <v>161.25</v>
      </c>
      <c r="MK18">
        <v>242.85714285714286</v>
      </c>
      <c r="ML18">
        <v>260.06666666666666</v>
      </c>
      <c r="MM18">
        <v>244.75</v>
      </c>
      <c r="MN18">
        <v>165</v>
      </c>
      <c r="MO18">
        <v>200.5</v>
      </c>
      <c r="MP18">
        <v>205.52380952380952</v>
      </c>
      <c r="MQ18">
        <v>187.57142857142858</v>
      </c>
      <c r="MR18">
        <v>207.28571428571428</v>
      </c>
      <c r="MS18">
        <v>197.57142857142858</v>
      </c>
      <c r="MT18">
        <v>197.47619047619048</v>
      </c>
      <c r="MU18">
        <v>266.28571428571428</v>
      </c>
      <c r="MV18">
        <v>218.66666666666666</v>
      </c>
      <c r="MW18">
        <v>262.22222222222223</v>
      </c>
      <c r="MX18">
        <v>248.91428571428571</v>
      </c>
      <c r="MY18">
        <v>243.76923076923077</v>
      </c>
      <c r="MZ18">
        <v>297.72727272727275</v>
      </c>
      <c r="NA18">
        <v>275.22222222222223</v>
      </c>
      <c r="NB18">
        <v>270.33333333333331</v>
      </c>
      <c r="NC18" s="15">
        <f>Tabla1[[#This Row],[ROS_1DU_COR_COD_ROS_TG_NEG]]-Tabla1[[#This Row],[PAS_1DU_COR_COD_ROS_TG_NEG]]</f>
        <v>48.214285714285722</v>
      </c>
      <c r="ND18" s="15">
        <f>Tabla1[[#This Row],[ROS_1DU_COR_COD_ROS_TG_NEU]]-Tabla1[[#This Row],[PAS_1DU_COR_COD_ROS_TG_NEU]]</f>
        <v>114.33333333333334</v>
      </c>
      <c r="NE18" s="15">
        <f>Tabla1[[#This Row],[ROS_1DU_COR_COD_ROS_TG_POS]]-Tabla1[[#This Row],[PAS_1DU_COR_COD_ROS_TG_POS]]</f>
        <v>-17.722222222222229</v>
      </c>
      <c r="NF18" s="15">
        <f>Tabla1[[#This Row],[ROS_1DU_COR_COD_ROS_TG_TOT]]-Tabla1[[#This Row],[PAS_1DU_COR_COD_ROS_TG_TOT]]</f>
        <v>48.419047619047603</v>
      </c>
      <c r="NG18" s="15">
        <f>Tabla1[[#This Row],[ROS_1DU_COR_COD_ESC_TG_NEG]]-Tabla1[[#This Row],[PAS_1DU_COR_COD_ESC_TG_NEG]]</f>
        <v>145.23076923076923</v>
      </c>
      <c r="NH18" s="15">
        <f>Tabla1[[#This Row],[ROS_1DU_COR_COD_ESC_TG_NEU]]-Tabla1[[#This Row],[PAS_1DU_COR_COD_ESC_TG_NEU]]</f>
        <v>-136.47727272727275</v>
      </c>
      <c r="NI18" s="15">
        <f>Tabla1[[#This Row],[ROS_1DU_COR_COD_ESC_TG_POS]]-Tabla1[[#This Row],[PAS_1DU_COR_COD_ESC_TG_POS]]</f>
        <v>-32.365079365079367</v>
      </c>
      <c r="NJ18" s="15">
        <f>Tabla1[[#This Row],[ROS_1DU_COR_COD_ESC_TG_TOT]]-Tabla1[[#This Row],[PAS_1DU_COR_COD_ESC_TG_TOT]]</f>
        <v>-10.266666666666652</v>
      </c>
      <c r="NK18" s="15">
        <f>Tabla1[[#This Row],[PAS_1DU_COR_COD_ROS_TG_NEG]]-Tabla1[[#This Row],[ESC_1DU_COR_COD_ROS_TG_NEG]]</f>
        <v>21.535714285714278</v>
      </c>
      <c r="NL18" s="15">
        <f>Tabla1[[#This Row],[PAS_1DU_COR_COD_ROS_TG_NEU]]-Tabla1[[#This Row],[ESC_1DU_COR_COD_ROS_TG_NEU]]</f>
        <v>53.666666666666657</v>
      </c>
      <c r="NM18" s="15">
        <f>Tabla1[[#This Row],[PAS_1DU_COR_COD_ROS_TG_POS]]-Tabla1[[#This Row],[ESC_1DU_COR_COD_ROS_TG_POS]]</f>
        <v>61.722222222222229</v>
      </c>
      <c r="NN18" s="15">
        <f>Tabla1[[#This Row],[PAS_1DU_COR_COD_ROS_TG_TOT]]-Tabla1[[#This Row],[ESC_1DU_COR_COD_ROS_TG_TOT]]</f>
        <v>43.390476190476193</v>
      </c>
      <c r="NO18" s="15">
        <f>Tabla1[[#This Row],[PAS_1DU_COR_COD_ESC_TG_NEG]]-Tabla1[[#This Row],[ESC_1DU_COR_COD_ESC_TG_NEG]]</f>
        <v>56.19780219780219</v>
      </c>
      <c r="NP18" s="15">
        <f>Tabla1[[#This Row],[PAS_1DU_COR_COD_ESC_TG_NEU]]-Tabla1[[#This Row],[ESC_1DU_COR_COD_ESC_TG_NEU]]</f>
        <v>90.44155844155847</v>
      </c>
      <c r="NQ18" s="15">
        <f>Tabla1[[#This Row],[PAS_1DU_COR_COD_ESC_TG_POS]]-Tabla1[[#This Row],[ESC_1DU_COR_COD_ESC_TG_POS]]</f>
        <v>77.650793650793645</v>
      </c>
      <c r="NR18" s="15">
        <f>Tabla1[[#This Row],[PAS_1DU_COR_COD_ESC_TG_TOT]]-Tabla1[[#This Row],[ESC_1DU_COR_COD_ESC_TG_TOT]]</f>
        <v>72.857142857142833</v>
      </c>
    </row>
    <row r="19" spans="1:382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  <c r="KY19" s="15">
        <f>Tabla24[[#This Row],[ROS_NUM_COR_COD_ROS_TG_NEG]]-Tabla24[[#This Row],[PAS_NUM_COR_COD_ROS_TG_NEG]]</f>
        <v>0.82222222222222241</v>
      </c>
      <c r="KZ19" s="15">
        <f>Tabla24[[#This Row],[ROS_DUR_COR_COD_ROS_TG_NEG]]-Tabla24[[#This Row],[PAS_DUR_COR_COD_ROS_TG_NEG]]</f>
        <v>248.59999999999991</v>
      </c>
      <c r="LA19" s="15">
        <f>Tabla24[[#This Row],[ROS_NUM_COR_COD_ROS_TG_NEU]]-Tabla24[[#This Row],[PAS_NUM_COR_COD_ROS_TG_NEU]]</f>
        <v>-0.28947368421052611</v>
      </c>
      <c r="LB19" s="15">
        <f>Tabla24[[#This Row],[ROS_DUR_COR_COD_ROS_TG_NEU]]-Tabla24[[#This Row],[PAS_DUR_COR_COD_ROS_TG_NEU]]</f>
        <v>-248.2967032967033</v>
      </c>
      <c r="LC19" s="15">
        <f>Tabla24[[#This Row],[ROS_NUM_COR_COD_ROS_TG_POS]]-Tabla24[[#This Row],[PAS_NUM_COR_COD_ROS_TG_POS]]</f>
        <v>-0.39999999999999991</v>
      </c>
      <c r="LD19" s="15">
        <f>Tabla24[[#This Row],[ROS_DUR_COR_COD_ROS_TG_POS]]-Tabla24[[#This Row],[PAS_DUR_COR_COD_ROS_TG_POS]]</f>
        <v>-269.71428571428567</v>
      </c>
      <c r="LE19" s="15">
        <f>Tabla24[[#This Row],[ROS_NUM_COR_COD_ROS_TG_TOT]]-Tabla24[[#This Row],[PAS_NUM_COR_COD_ROS_TG_TOT]]</f>
        <v>2.8638223261250761E-2</v>
      </c>
      <c r="LF19" s="15">
        <f>Tabla24[[#This Row],[ROS_DUR_COR_COD_ROS_TG_TOT]]-Tabla24[[#This Row],[PAS_DUR_COR_COD_ROS_TG_TOT]]</f>
        <v>-108.44415917843389</v>
      </c>
      <c r="LG19" s="15">
        <f>Tabla24[[#This Row],[ROS_NUM_COR_COD_ESC_TG_NEG]]-Tabla24[[#This Row],[PAS_NUM_COR_COD_ESC_TG_NEG]]</f>
        <v>-0.33333333333333348</v>
      </c>
      <c r="LH19" s="15">
        <f>Tabla24[[#This Row],[ROS_DUR_COR_COD_ESC_TG_NEG]]-Tabla24[[#This Row],[PAS_DUR_COR_COD_ESC_TG_NEG]]</f>
        <v>400.97894736842113</v>
      </c>
      <c r="LI19" s="15">
        <f>Tabla24[[#This Row],[ROS_NUM_COR_COD_ESC_TG_NEU]]-Tabla24[[#This Row],[PAS_NUM_COR_COD_ESC_TG_NEU]]</f>
        <v>0.22631578947368425</v>
      </c>
      <c r="LJ19" s="15">
        <f>Tabla24[[#This Row],[ROS_NUM_COR_COD_ESC_TG_NEG]]-Tabla24[[#This Row],[PAS_NUM_COR_COD_ESC_TG_NEG]]</f>
        <v>-0.33333333333333348</v>
      </c>
      <c r="LK19" s="15">
        <f>Tabla24[[#This Row],[ROS_NUM_COR_COD_ESC_TG_POS]]-Tabla24[[#This Row],[PAS_NUM_COR_COD_ESC_TG_POS]]</f>
        <v>4.9999999999999822E-2</v>
      </c>
      <c r="LL19" s="15">
        <f>Tabla24[[#This Row],[ROS_DUR_COR_COD_ESC_TG_POS]]-Tabla24[[#This Row],[PAS_DUR_COR_COD_ESC_TG_POS]]</f>
        <v>370.71929824561403</v>
      </c>
      <c r="LM19" s="15">
        <f>Tabla24[[#This Row],[ROS_NUM_COR_COD_ESC_TG_TOT]]-Tabla24[[#This Row],[PAS_NUM_COR_COD_ESC_TG_TOT]]</f>
        <v>-2.1624780829923917E-2</v>
      </c>
      <c r="LN19" s="15">
        <f>Tabla24[[#This Row],[ROS_DUR_COR_COD_ESC_TG_TOT]]-Tabla24[[#This Row],[PAS_DUR_COR_COD_ESC_TG_TOT]]</f>
        <v>386.14428412874577</v>
      </c>
      <c r="LO19" s="15">
        <f>Tabla24[[#This Row],[PAS_NUM_COR_COD_ROS_TG_NEG]]-Tabla24[[#This Row],[ESC_NUM_COR_COD_ROS_TG_NEG]]</f>
        <v>0.7</v>
      </c>
      <c r="LP19" s="15">
        <f>Tabla24[[#This Row],[PAS_DUR_COR_COD_ROS_TG_NEG]]-Tabla24[[#This Row],[ESC_DUR_COR_COD_ROS_TG_NEG]]</f>
        <v>346.28571428571433</v>
      </c>
      <c r="LQ19" s="15">
        <f>Tabla24[[#This Row],[PAS_NUM_COR_COD_ROS_TG_NEU]]-Tabla24[[#This Row],[ESC_NUM_COR_COD_ROS_TG_NEU]]</f>
        <v>0.67836257309941494</v>
      </c>
      <c r="LR19" s="15">
        <f>Tabla24[[#This Row],[PAS_DUR_COR_COD_ROS_TG_NEU]]-Tabla24[[#This Row],[ESC_DUR_COR_COD_ROS_TG_NEU]]</f>
        <v>508.2967032967033</v>
      </c>
      <c r="LS19" s="15">
        <f>Tabla24[[#This Row],[PAS_NUM_COR_COD_ROS_TG_POS]]-Tabla24[[#This Row],[ESC_NUM_COR_COD_ROS_TG_POS]]</f>
        <v>1.4</v>
      </c>
      <c r="LT19" s="15">
        <f>Tabla24[[#This Row],[PAS_DUR_COR_COD_ROS_TG_POS]]-Tabla24[[#This Row],[ESC_DUR_COR_COD_ROS_TG_POS]]</f>
        <v>664.28571428571422</v>
      </c>
      <c r="LU19" s="15">
        <f>Tabla24[[#This Row],[PAS_NUM_COR_COD_ROS_TG_TOT]]-Tabla24[[#This Row],[ESC_NUM_COR_COD_ROS_TG_TOT]]</f>
        <v>0.93687901811805974</v>
      </c>
      <c r="LV19" s="15">
        <f>Tabla24[[#This Row],[PAS_DUR_COR_COD_ROS_TG_TOT]]-Tabla24[[#This Row],[ESC_DUR_COR_COD_ROS_TG_TOT]]</f>
        <v>503.27874564459933</v>
      </c>
      <c r="LW19" s="15">
        <f>Tabla24[[#This Row],[PAS_NUM_COR_COD_ESC_TG_NEG]]-Tabla24[[#This Row],[ESC_NUM_COR_COD_ESC_TG_NEG]]</f>
        <v>-1.2999999999999998</v>
      </c>
      <c r="LX19" s="15">
        <f>Tabla24[[#This Row],[PAS_DUR_COR_COD_ESC_TG_NEG]]-Tabla24[[#This Row],[ESC_DUR_COR_COD_ESC_TG_NEG]]</f>
        <v>-320.97894736842113</v>
      </c>
      <c r="LY19" s="15">
        <f>Tabla24[[#This Row],[PAS_NUM_COR_COD_ESC_TG_NEU]]-Tabla24[[#This Row],[ESC_NUM_COR_COD_ESC_TG_NEU]]</f>
        <v>-0.74853801169590639</v>
      </c>
      <c r="LZ19" s="15">
        <f>Tabla24[[#This Row],[PAS_DUR_COR_COD_ESC_TG_NEU]]-Tabla24[[#This Row],[ESC_DUR_COR_COD_ESC_TG_NEU]]</f>
        <v>-69.355555555555611</v>
      </c>
      <c r="MA19" s="15">
        <f>Tabla24[[#This Row],[PAS_NUM_COR_COD_ESC_TG_POS]]-Tabla24[[#This Row],[ESC_NUM_COR_COD_ESC_TG_POS]]</f>
        <v>-1.75</v>
      </c>
      <c r="MB19" s="15">
        <f>Tabla24[[#This Row],[PAS_DUR_COR_COD_ESC_TG_POS]]-Tabla24[[#This Row],[ESC_DUR_COR_COD_ESC_TG_POS]]</f>
        <v>-567.55263157894728</v>
      </c>
      <c r="MC19" s="15">
        <f>Tabla24[[#This Row],[PAS_NUM_COR_COD_ESC_TG_TOT]]-Tabla24[[#This Row],[ESC_NUM_COR_COD_ESC_TG_TOT]]</f>
        <v>-1.2887200467562829</v>
      </c>
      <c r="MD19" s="15">
        <f>Tabla24[[#This Row],[PAS_DUR_COR_COD_ESC_TG_TOT]]-Tabla24[[#This Row],[ESC_DUR_COR_COD_ESC_TG_TOT]]</f>
        <v>-329.7000650618088</v>
      </c>
      <c r="ME19">
        <v>233.6</v>
      </c>
      <c r="MF19">
        <v>269.71428571428572</v>
      </c>
      <c r="MG19">
        <v>273</v>
      </c>
      <c r="MH19">
        <v>261.42105263157896</v>
      </c>
      <c r="MI19">
        <v>222.8</v>
      </c>
      <c r="MJ19">
        <v>273.83333333333331</v>
      </c>
      <c r="MK19">
        <v>250.16666666666666</v>
      </c>
      <c r="ML19">
        <v>250.47058823529412</v>
      </c>
      <c r="MM19">
        <v>262.57142857142856</v>
      </c>
      <c r="MN19">
        <v>305.42857142857144</v>
      </c>
      <c r="MO19">
        <v>296.28571428571428</v>
      </c>
      <c r="MP19">
        <v>288.09523809523807</v>
      </c>
      <c r="MQ19">
        <v>338.5</v>
      </c>
      <c r="MR19">
        <v>383.55555555555554</v>
      </c>
      <c r="MS19">
        <v>368.8</v>
      </c>
      <c r="MT19">
        <v>362.93103448275861</v>
      </c>
      <c r="MU19">
        <v>304.57142857142856</v>
      </c>
      <c r="MV19">
        <v>312.69230769230768</v>
      </c>
      <c r="MW19">
        <v>204.28571428571428</v>
      </c>
      <c r="MX19">
        <v>272.90243902439022</v>
      </c>
      <c r="MY19">
        <v>314.73684210526318</v>
      </c>
      <c r="MZ19">
        <v>350.4</v>
      </c>
      <c r="NA19">
        <v>348.10526315789474</v>
      </c>
      <c r="NB19">
        <v>336.79245283018867</v>
      </c>
      <c r="NC19" s="15">
        <f>Tabla1[[#This Row],[ROS_1DU_COR_COD_ROS_TG_NEG]]-Tabla1[[#This Row],[PAS_1DU_COR_COD_ROS_TG_NEG]]</f>
        <v>-70.971428571428561</v>
      </c>
      <c r="ND19" s="15">
        <f>Tabla1[[#This Row],[ROS_1DU_COR_COD_ROS_TG_NEU]]-Tabla1[[#This Row],[PAS_1DU_COR_COD_ROS_TG_NEU]]</f>
        <v>-42.978021978021957</v>
      </c>
      <c r="NE19" s="15">
        <f>Tabla1[[#This Row],[ROS_1DU_COR_COD_ROS_TG_POS]]-Tabla1[[#This Row],[PAS_1DU_COR_COD_ROS_TG_POS]]</f>
        <v>68.714285714285722</v>
      </c>
      <c r="NF19" s="15">
        <f>Tabla1[[#This Row],[ROS_1DU_COR_COD_ROS_TG_TOT]]-Tabla1[[#This Row],[PAS_1DU_COR_COD_ROS_TG_TOT]]</f>
        <v>-11.48138639281126</v>
      </c>
      <c r="NG19" s="15">
        <f>Tabla1[[#This Row],[ROS_1DU_COR_COD_ESC_TG_NEG]]-Tabla1[[#This Row],[PAS_1DU_COR_COD_ESC_TG_NEG]]</f>
        <v>-91.936842105263167</v>
      </c>
      <c r="NH19" s="15">
        <f>Tabla1[[#This Row],[ROS_1DU_COR_COD_ESC_TG_NEU]]-Tabla1[[#This Row],[PAS_1DU_COR_COD_ESC_TG_NEU]]</f>
        <v>-76.566666666666663</v>
      </c>
      <c r="NI19" s="15">
        <f>Tabla1[[#This Row],[ROS_1DU_COR_COD_ESC_TG_POS]]-Tabla1[[#This Row],[PAS_1DU_COR_COD_ESC_TG_POS]]</f>
        <v>-97.938596491228083</v>
      </c>
      <c r="NJ19" s="15">
        <f>Tabla1[[#This Row],[ROS_1DU_COR_COD_ESC_TG_TOT]]-Tabla1[[#This Row],[PAS_1DU_COR_COD_ESC_TG_TOT]]</f>
        <v>-86.321864594894549</v>
      </c>
      <c r="NK19" s="15">
        <f>Tabla1[[#This Row],[PAS_1DU_COR_COD_ROS_TG_NEG]]-Tabla1[[#This Row],[ESC_1DU_COR_COD_ROS_TG_NEG]]</f>
        <v>42</v>
      </c>
      <c r="NL19" s="15">
        <f>Tabla1[[#This Row],[PAS_1DU_COR_COD_ROS_TG_NEU]]-Tabla1[[#This Row],[ESC_1DU_COR_COD_ROS_TG_NEU]]</f>
        <v>7.2637362637362344</v>
      </c>
      <c r="NM19" s="15">
        <f>Tabla1[[#This Row],[PAS_1DU_COR_COD_ROS_TG_POS]]-Tabla1[[#This Row],[ESC_1DU_COR_COD_ROS_TG_POS]]</f>
        <v>-92</v>
      </c>
      <c r="NN19" s="15">
        <f>Tabla1[[#This Row],[PAS_1DU_COR_COD_ROS_TG_TOT]]-Tabla1[[#This Row],[ESC_1DU_COR_COD_ROS_TG_TOT]]</f>
        <v>-15.192799070847855</v>
      </c>
      <c r="NO19" s="15">
        <f>Tabla1[[#This Row],[PAS_1DU_COR_COD_ESC_TG_NEG]]-Tabla1[[#This Row],[ESC_1DU_COR_COD_ESC_TG_NEG]]</f>
        <v>-23.763157894736821</v>
      </c>
      <c r="NP19" s="15">
        <f>Tabla1[[#This Row],[PAS_1DU_COR_COD_ESC_TG_NEU]]-Tabla1[[#This Row],[ESC_1DU_COR_COD_ESC_TG_NEU]]</f>
        <v>-33.155555555555566</v>
      </c>
      <c r="NQ19" s="15">
        <f>Tabla1[[#This Row],[PAS_1DU_COR_COD_ESC_TG_POS]]-Tabla1[[#This Row],[ESC_1DU_COR_COD_ESC_TG_POS]]</f>
        <v>-20.694736842105272</v>
      </c>
      <c r="NR19" s="15">
        <f>Tabla1[[#This Row],[PAS_1DU_COR_COD_ESC_TG_TOT]]-Tabla1[[#This Row],[ESC_1DU_COR_COD_ESC_TG_TOT]]</f>
        <v>-26.13858165256994</v>
      </c>
    </row>
    <row r="20" spans="1:382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  <c r="KY20" s="15">
        <f>Tabla24[[#This Row],[ROS_NUM_COR_COD_ROS_TG_NEG]]-Tabla24[[#This Row],[PAS_NUM_COR_COD_ROS_TG_NEG]]</f>
        <v>0.72500000000000009</v>
      </c>
      <c r="KZ20" s="15">
        <f>Tabla24[[#This Row],[ROS_DUR_COR_COD_ROS_TG_NEG]]-Tabla24[[#This Row],[PAS_DUR_COR_COD_ROS_TG_NEG]]</f>
        <v>-231.44642857142856</v>
      </c>
      <c r="LA20" s="15">
        <f>Tabla24[[#This Row],[ROS_NUM_COR_COD_ROS_TG_NEU]]-Tabla24[[#This Row],[PAS_NUM_COR_COD_ROS_TG_NEU]]</f>
        <v>0.25</v>
      </c>
      <c r="LB20" s="15">
        <f>Tabla24[[#This Row],[ROS_DUR_COR_COD_ROS_TG_NEU]]-Tabla24[[#This Row],[PAS_DUR_COR_COD_ROS_TG_NEU]]</f>
        <v>-28.6875</v>
      </c>
      <c r="LC20" s="15">
        <f>Tabla24[[#This Row],[ROS_NUM_COR_COD_ROS_TG_POS]]-Tabla24[[#This Row],[PAS_NUM_COR_COD_ROS_TG_POS]]</f>
        <v>0.25</v>
      </c>
      <c r="LD20" s="15">
        <f>Tabla24[[#This Row],[ROS_DUR_COR_COD_ROS_TG_POS]]-Tabla24[[#This Row],[PAS_DUR_COR_COD_ROS_TG_POS]]</f>
        <v>143.00793650793651</v>
      </c>
      <c r="LE20" s="15">
        <f>Tabla24[[#This Row],[ROS_NUM_COR_COD_ROS_TG_TOT]]-Tabla24[[#This Row],[PAS_NUM_COR_COD_ROS_TG_TOT]]</f>
        <v>0.39761904761904754</v>
      </c>
      <c r="LF20" s="15">
        <f>Tabla24[[#This Row],[ROS_DUR_COR_COD_ROS_TG_TOT]]-Tabla24[[#This Row],[PAS_DUR_COR_COD_ROS_TG_TOT]]</f>
        <v>-42.467391304347871</v>
      </c>
      <c r="LG20" s="15">
        <f>Tabla24[[#This Row],[ROS_NUM_COR_COD_ESC_TG_NEG]]-Tabla24[[#This Row],[PAS_NUM_COR_COD_ESC_TG_NEG]]</f>
        <v>-0.22500000000000009</v>
      </c>
      <c r="LH20" s="15">
        <f>Tabla24[[#This Row],[ROS_DUR_COR_COD_ESC_TG_NEG]]-Tabla24[[#This Row],[PAS_DUR_COR_COD_ESC_TG_NEG]]</f>
        <v>459.88888888888891</v>
      </c>
      <c r="LI20" s="15">
        <f>Tabla24[[#This Row],[ROS_NUM_COR_COD_ESC_TG_NEU]]-Tabla24[[#This Row],[PAS_NUM_COR_COD_ESC_TG_NEU]]</f>
        <v>0.10000000000000009</v>
      </c>
      <c r="LJ20" s="15">
        <f>Tabla24[[#This Row],[ROS_NUM_COR_COD_ESC_TG_NEG]]-Tabla24[[#This Row],[PAS_NUM_COR_COD_ESC_TG_NEG]]</f>
        <v>-0.22500000000000009</v>
      </c>
      <c r="LK20" s="15">
        <f>Tabla24[[#This Row],[ROS_NUM_COR_COD_ESC_TG_POS]]-Tabla24[[#This Row],[PAS_NUM_COR_COD_ESC_TG_POS]]</f>
        <v>-0.35000000000000009</v>
      </c>
      <c r="LL20" s="15">
        <f>Tabla24[[#This Row],[ROS_DUR_COR_COD_ESC_TG_POS]]-Tabla24[[#This Row],[PAS_DUR_COR_COD_ESC_TG_POS]]</f>
        <v>440.35294117647061</v>
      </c>
      <c r="LM20" s="15">
        <f>Tabla24[[#This Row],[ROS_NUM_COR_COD_ESC_TG_TOT]]-Tabla24[[#This Row],[PAS_NUM_COR_COD_ESC_TG_TOT]]</f>
        <v>-0.12380952380952381</v>
      </c>
      <c r="LN20" s="15">
        <f>Tabla24[[#This Row],[ROS_DUR_COR_COD_ESC_TG_TOT]]-Tabla24[[#This Row],[PAS_DUR_COR_COD_ESC_TG_TOT]]</f>
        <v>235.05882352941171</v>
      </c>
      <c r="LO20" s="15">
        <f>Tabla24[[#This Row],[PAS_NUM_COR_COD_ROS_TG_NEG]]-Tabla24[[#This Row],[ESC_NUM_COR_COD_ROS_TG_NEG]]</f>
        <v>-0.95000000000000018</v>
      </c>
      <c r="LP20" s="15">
        <f>Tabla24[[#This Row],[PAS_DUR_COR_COD_ROS_TG_NEG]]-Tabla24[[#This Row],[ESC_DUR_COR_COD_ROS_TG_NEG]]</f>
        <v>-105.05357142857144</v>
      </c>
      <c r="LQ20" s="15">
        <f>Tabla24[[#This Row],[PAS_NUM_COR_COD_ROS_TG_NEU]]-Tabla24[[#This Row],[ESC_NUM_COR_COD_ROS_TG_NEU]]</f>
        <v>1.5166666666666668</v>
      </c>
      <c r="LR20" s="15">
        <f>Tabla24[[#This Row],[PAS_DUR_COR_COD_ROS_TG_NEU]]-Tabla24[[#This Row],[ESC_DUR_COR_COD_ROS_TG_NEU]]</f>
        <v>412.3125</v>
      </c>
      <c r="LS20" s="15">
        <f>Tabla24[[#This Row],[PAS_NUM_COR_COD_ROS_TG_POS]]-Tabla24[[#This Row],[ESC_NUM_COR_COD_ROS_TG_POS]]</f>
        <v>1.2500000000000002</v>
      </c>
      <c r="LT20" s="15">
        <f>Tabla24[[#This Row],[PAS_DUR_COR_COD_ROS_TG_POS]]-Tabla24[[#This Row],[ESC_DUR_COR_COD_ROS_TG_POS]]</f>
        <v>461.0555555555556</v>
      </c>
      <c r="LU20" s="15">
        <f>Tabla24[[#This Row],[PAS_NUM_COR_COD_ROS_TG_TOT]]-Tabla24[[#This Row],[ESC_NUM_COR_COD_ROS_TG_TOT]]</f>
        <v>0.57528735632183947</v>
      </c>
      <c r="LV20" s="15">
        <f>Tabla24[[#This Row],[PAS_DUR_COR_COD_ROS_TG_TOT]]-Tabla24[[#This Row],[ESC_DUR_COR_COD_ROS_TG_TOT]]</f>
        <v>245.81521739130437</v>
      </c>
      <c r="LW20" s="15">
        <f>Tabla24[[#This Row],[PAS_NUM_COR_COD_ESC_TG_NEG]]-Tabla24[[#This Row],[ESC_NUM_COR_COD_ESC_TG_NEG]]</f>
        <v>0.75</v>
      </c>
      <c r="LX20" s="15">
        <f>Tabla24[[#This Row],[PAS_DUR_COR_COD_ESC_TG_NEG]]-Tabla24[[#This Row],[ESC_DUR_COR_COD_ESC_TG_NEG]]</f>
        <v>75.444444444444457</v>
      </c>
      <c r="LY20" s="15">
        <f>Tabla24[[#This Row],[PAS_NUM_COR_COD_ESC_TG_NEU]]-Tabla24[[#This Row],[ESC_NUM_COR_COD_ESC_TG_NEU]]</f>
        <v>0.46666666666666634</v>
      </c>
      <c r="LZ20" s="15">
        <f>Tabla24[[#This Row],[PAS_DUR_COR_COD_ESC_TG_NEU]]-Tabla24[[#This Row],[ESC_DUR_COR_COD_ESC_TG_NEU]]</f>
        <v>321.4375</v>
      </c>
      <c r="MA20" s="15">
        <f>Tabla24[[#This Row],[PAS_NUM_COR_COD_ESC_TG_POS]]-Tabla24[[#This Row],[ESC_NUM_COR_COD_ESC_TG_POS]]</f>
        <v>0.35000000000000009</v>
      </c>
      <c r="MB20" s="15">
        <f>Tabla24[[#This Row],[PAS_DUR_COR_COD_ESC_TG_POS]]-Tabla24[[#This Row],[ESC_DUR_COR_COD_ESC_TG_POS]]</f>
        <v>155.64705882352939</v>
      </c>
      <c r="MC20" s="15">
        <f>Tabla24[[#This Row],[PAS_NUM_COR_COD_ESC_TG_TOT]]-Tabla24[[#This Row],[ESC_NUM_COR_COD_ESC_TG_TOT]]</f>
        <v>0.52528735632183921</v>
      </c>
      <c r="MD20" s="15">
        <f>Tabla24[[#This Row],[PAS_DUR_COR_COD_ESC_TG_TOT]]-Tabla24[[#This Row],[ESC_DUR_COR_COD_ESC_TG_TOT]]</f>
        <v>170.25935828877016</v>
      </c>
      <c r="ME20">
        <v>213.125</v>
      </c>
      <c r="MF20">
        <v>116.375</v>
      </c>
      <c r="MG20">
        <v>215.28571428571428</v>
      </c>
      <c r="MH20">
        <v>180.13043478260869</v>
      </c>
      <c r="MI20">
        <v>268</v>
      </c>
      <c r="MJ20">
        <v>181.85714285714286</v>
      </c>
      <c r="MK20">
        <v>150.6</v>
      </c>
      <c r="ML20">
        <v>193.625</v>
      </c>
      <c r="MM20">
        <v>236.125</v>
      </c>
      <c r="MN20">
        <v>210.16666666666666</v>
      </c>
      <c r="MO20">
        <v>223.22222222222223</v>
      </c>
      <c r="MP20">
        <v>224.30434782608697</v>
      </c>
      <c r="MQ20">
        <v>207.5</v>
      </c>
      <c r="MR20">
        <v>189.125</v>
      </c>
      <c r="MS20">
        <v>215.625</v>
      </c>
      <c r="MT20">
        <v>203.77272727272728</v>
      </c>
      <c r="MU20">
        <v>220.14285714285714</v>
      </c>
      <c r="MV20">
        <v>242.25</v>
      </c>
      <c r="MW20">
        <v>247.27777777777777</v>
      </c>
      <c r="MX20">
        <v>237.6875</v>
      </c>
      <c r="MY20">
        <v>227.77777777777777</v>
      </c>
      <c r="MZ20">
        <v>253.9375</v>
      </c>
      <c r="NA20">
        <v>177.1764705882353</v>
      </c>
      <c r="NB20">
        <v>219.11764705882354</v>
      </c>
      <c r="NC20" s="15">
        <f>Tabla1[[#This Row],[ROS_1DU_COR_COD_ROS_TG_NEG]]-Tabla1[[#This Row],[PAS_1DU_COR_COD_ROS_TG_NEG]]</f>
        <v>-7.0178571428571388</v>
      </c>
      <c r="ND20" s="15">
        <f>Tabla1[[#This Row],[ROS_1DU_COR_COD_ROS_TG_NEU]]-Tabla1[[#This Row],[PAS_1DU_COR_COD_ROS_TG_NEU]]</f>
        <v>-125.875</v>
      </c>
      <c r="NE20" s="15">
        <f>Tabla1[[#This Row],[ROS_1DU_COR_COD_ROS_TG_POS]]-Tabla1[[#This Row],[PAS_1DU_COR_COD_ROS_TG_POS]]</f>
        <v>-31.992063492063494</v>
      </c>
      <c r="NF20" s="15">
        <f>Tabla1[[#This Row],[ROS_1DU_COR_COD_ROS_TG_TOT]]-Tabla1[[#This Row],[PAS_1DU_COR_COD_ROS_TG_TOT]]</f>
        <v>-57.557065217391312</v>
      </c>
      <c r="NG20" s="15">
        <f>Tabla1[[#This Row],[ROS_1DU_COR_COD_ESC_TG_NEG]]-Tabla1[[#This Row],[PAS_1DU_COR_COD_ESC_TG_NEG]]</f>
        <v>40.222222222222229</v>
      </c>
      <c r="NH20" s="15">
        <f>Tabla1[[#This Row],[ROS_1DU_COR_COD_ESC_TG_NEU]]-Tabla1[[#This Row],[PAS_1DU_COR_COD_ESC_TG_NEU]]</f>
        <v>-72.080357142857139</v>
      </c>
      <c r="NI20" s="15">
        <f>Tabla1[[#This Row],[ROS_1DU_COR_COD_ESC_TG_POS]]-Tabla1[[#This Row],[PAS_1DU_COR_COD_ESC_TG_POS]]</f>
        <v>-26.57647058823531</v>
      </c>
      <c r="NJ20" s="15">
        <f>Tabla1[[#This Row],[ROS_1DU_COR_COD_ESC_TG_TOT]]-Tabla1[[#This Row],[PAS_1DU_COR_COD_ESC_TG_TOT]]</f>
        <v>-25.492647058823536</v>
      </c>
      <c r="NK20" s="15">
        <f>Tabla1[[#This Row],[PAS_1DU_COR_COD_ROS_TG_NEG]]-Tabla1[[#This Row],[ESC_1DU_COR_COD_ROS_TG_NEG]]</f>
        <v>-15.982142857142861</v>
      </c>
      <c r="NL20" s="15">
        <f>Tabla1[[#This Row],[PAS_1DU_COR_COD_ROS_TG_NEU]]-Tabla1[[#This Row],[ESC_1DU_COR_COD_ROS_TG_NEU]]</f>
        <v>32.083333333333343</v>
      </c>
      <c r="NM20" s="15">
        <f>Tabla1[[#This Row],[PAS_1DU_COR_COD_ROS_TG_POS]]-Tabla1[[#This Row],[ESC_1DU_COR_COD_ROS_TG_POS]]</f>
        <v>24.055555555555543</v>
      </c>
      <c r="NN20" s="15">
        <f>Tabla1[[#This Row],[PAS_1DU_COR_COD_ROS_TG_TOT]]-Tabla1[[#This Row],[ESC_1DU_COR_COD_ROS_TG_TOT]]</f>
        <v>13.383152173913032</v>
      </c>
      <c r="NO20" s="15">
        <f>Tabla1[[#This Row],[PAS_1DU_COR_COD_ESC_TG_NEG]]-Tabla1[[#This Row],[ESC_1DU_COR_COD_ESC_TG_NEG]]</f>
        <v>20.277777777777771</v>
      </c>
      <c r="NP20" s="15">
        <f>Tabla1[[#This Row],[PAS_1DU_COR_COD_ESC_TG_NEU]]-Tabla1[[#This Row],[ESC_1DU_COR_COD_ESC_TG_NEU]]</f>
        <v>64.8125</v>
      </c>
      <c r="NQ20" s="15">
        <f>Tabla1[[#This Row],[PAS_1DU_COR_COD_ESC_TG_POS]]-Tabla1[[#This Row],[ESC_1DU_COR_COD_ESC_TG_POS]]</f>
        <v>-38.448529411764696</v>
      </c>
      <c r="NR20" s="15">
        <f>Tabla1[[#This Row],[PAS_1DU_COR_COD_ESC_TG_TOT]]-Tabla1[[#This Row],[ESC_1DU_COR_COD_ESC_TG_TOT]]</f>
        <v>15.344919786096256</v>
      </c>
    </row>
    <row r="21" spans="1:382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  <c r="KY21" s="15">
        <f>Tabla24[[#This Row],[ROS_NUM_COR_COD_ROS_TG_NEG]]-Tabla24[[#This Row],[PAS_NUM_COR_COD_ROS_TG_NEG]]</f>
        <v>0.75555555555555554</v>
      </c>
      <c r="KZ21" s="15">
        <f>Tabla24[[#This Row],[ROS_DUR_COR_COD_ROS_TG_NEG]]-Tabla24[[#This Row],[PAS_DUR_COR_COD_ROS_TG_NEG]]</f>
        <v>-429.44999999999982</v>
      </c>
      <c r="LA21" s="15">
        <f>Tabla24[[#This Row],[ROS_NUM_COR_COD_ROS_TG_NEU]]-Tabla24[[#This Row],[PAS_NUM_COR_COD_ROS_TG_NEU]]</f>
        <v>0.64444444444444482</v>
      </c>
      <c r="LB21" s="15">
        <f>Tabla24[[#This Row],[ROS_DUR_COR_COD_ROS_TG_NEU]]-Tabla24[[#This Row],[PAS_DUR_COR_COD_ROS_TG_NEU]]</f>
        <v>-130.98571428571427</v>
      </c>
      <c r="LC21" s="15">
        <f>Tabla24[[#This Row],[ROS_NUM_COR_COD_ROS_TG_POS]]-Tabla24[[#This Row],[PAS_NUM_COR_COD_ROS_TG_POS]]</f>
        <v>1.4499999999999997</v>
      </c>
      <c r="LD21" s="15">
        <f>Tabla24[[#This Row],[ROS_DUR_COR_COD_ROS_TG_POS]]-Tabla24[[#This Row],[PAS_DUR_COR_COD_ROS_TG_POS]]</f>
        <v>-223.42222222222222</v>
      </c>
      <c r="LE21" s="15">
        <f>Tabla24[[#This Row],[ROS_NUM_COR_COD_ROS_TG_TOT]]-Tabla24[[#This Row],[PAS_NUM_COR_COD_ROS_TG_TOT]]</f>
        <v>0.95714285714285685</v>
      </c>
      <c r="LF21" s="15">
        <f>Tabla24[[#This Row],[ROS_DUR_COR_COD_ROS_TG_TOT]]-Tabla24[[#This Row],[PAS_DUR_COR_COD_ROS_TG_TOT]]</f>
        <v>-264.36666666666656</v>
      </c>
      <c r="LG21" s="15">
        <f>Tabla24[[#This Row],[ROS_NUM_COR_COD_ESC_TG_NEG]]-Tabla24[[#This Row],[PAS_NUM_COR_COD_ESC_TG_NEG]]</f>
        <v>-1.7999999999999998</v>
      </c>
      <c r="LH21" s="15">
        <f>Tabla24[[#This Row],[ROS_DUR_COR_COD_ESC_TG_NEG]]-Tabla24[[#This Row],[PAS_DUR_COR_COD_ESC_TG_NEG]]</f>
        <v>-1240.6333333333337</v>
      </c>
      <c r="LI21" s="15">
        <f>Tabla24[[#This Row],[ROS_NUM_COR_COD_ESC_TG_NEU]]-Tabla24[[#This Row],[PAS_NUM_COR_COD_ESC_TG_NEU]]</f>
        <v>-1.6277777777777778</v>
      </c>
      <c r="LJ21" s="15">
        <f>Tabla24[[#This Row],[ROS_NUM_COR_COD_ESC_TG_NEG]]-Tabla24[[#This Row],[PAS_NUM_COR_COD_ESC_TG_NEG]]</f>
        <v>-1.7999999999999998</v>
      </c>
      <c r="LK21" s="15">
        <f>Tabla24[[#This Row],[ROS_NUM_COR_COD_ESC_TG_POS]]-Tabla24[[#This Row],[PAS_NUM_COR_COD_ESC_TG_POS]]</f>
        <v>-2.15</v>
      </c>
      <c r="LL21" s="15">
        <f>Tabla24[[#This Row],[ROS_DUR_COR_COD_ESC_TG_POS]]-Tabla24[[#This Row],[PAS_DUR_COR_COD_ESC_TG_POS]]</f>
        <v>-873.27272727272725</v>
      </c>
      <c r="LM21" s="15">
        <f>Tabla24[[#This Row],[ROS_NUM_COR_COD_ESC_TG_TOT]]-Tabla24[[#This Row],[PAS_NUM_COR_COD_ESC_TG_TOT]]</f>
        <v>-1.8714285714285712</v>
      </c>
      <c r="LN21" s="15">
        <f>Tabla24[[#This Row],[ROS_DUR_COR_COD_ESC_TG_TOT]]-Tabla24[[#This Row],[PAS_DUR_COR_COD_ESC_TG_TOT]]</f>
        <v>-1055.3508064516127</v>
      </c>
      <c r="LO21" s="15">
        <f>Tabla24[[#This Row],[PAS_NUM_COR_COD_ROS_TG_NEG]]-Tabla24[[#This Row],[ESC_NUM_COR_COD_ROS_TG_NEG]]</f>
        <v>1.7999999999999998</v>
      </c>
      <c r="LP21" s="15">
        <f>Tabla24[[#This Row],[PAS_DUR_COR_COD_ROS_TG_NEG]]-Tabla24[[#This Row],[ESC_DUR_COR_COD_ROS_TG_NEG]]</f>
        <v>1534.6999999999998</v>
      </c>
      <c r="LQ21" s="15">
        <f>Tabla24[[#This Row],[PAS_NUM_COR_COD_ROS_TG_NEU]]-Tabla24[[#This Row],[ESC_NUM_COR_COD_ROS_TG_NEU]]</f>
        <v>0.89999999999999991</v>
      </c>
      <c r="LR21" s="15">
        <f>Tabla24[[#This Row],[PAS_DUR_COR_COD_ROS_TG_NEU]]-Tabla24[[#This Row],[ESC_DUR_COR_COD_ROS_TG_NEU]]</f>
        <v>1108.4777777777779</v>
      </c>
      <c r="LS21" s="15">
        <f>Tabla24[[#This Row],[PAS_NUM_COR_COD_ROS_TG_POS]]-Tabla24[[#This Row],[ESC_NUM_COR_COD_ROS_TG_POS]]</f>
        <v>1.7944444444444445</v>
      </c>
      <c r="LT21" s="15">
        <f>Tabla24[[#This Row],[PAS_DUR_COR_COD_ROS_TG_POS]]-Tabla24[[#This Row],[ESC_DUR_COR_COD_ROS_TG_POS]]</f>
        <v>1569.2</v>
      </c>
      <c r="LU21" s="15">
        <f>Tabla24[[#This Row],[PAS_NUM_COR_COD_ROS_TG_TOT]]-Tabla24[[#This Row],[ESC_NUM_COR_COD_ROS_TG_TOT]]</f>
        <v>1.4714285714285715</v>
      </c>
      <c r="LV21" s="15">
        <f>Tabla24[[#This Row],[PAS_DUR_COR_COD_ROS_TG_TOT]]-Tabla24[[#This Row],[ESC_DUR_COR_COD_ROS_TG_TOT]]</f>
        <v>1394.4681159420288</v>
      </c>
      <c r="LW21" s="15">
        <f>Tabla24[[#This Row],[PAS_NUM_COR_COD_ESC_TG_NEG]]-Tabla24[[#This Row],[ESC_NUM_COR_COD_ESC_TG_NEG]]</f>
        <v>-1.8666666666666671</v>
      </c>
      <c r="LX21" s="15">
        <f>Tabla24[[#This Row],[PAS_DUR_COR_COD_ESC_TG_NEG]]-Tabla24[[#This Row],[ESC_DUR_COR_COD_ESC_TG_NEG]]</f>
        <v>677.74444444444453</v>
      </c>
      <c r="LY21" s="15">
        <f>Tabla24[[#This Row],[PAS_NUM_COR_COD_ESC_TG_NEU]]-Tabla24[[#This Row],[ESC_NUM_COR_COD_ESC_TG_NEU]]</f>
        <v>-1.35</v>
      </c>
      <c r="LZ21" s="15">
        <f>Tabla24[[#This Row],[PAS_DUR_COR_COD_ESC_TG_NEU]]-Tabla24[[#This Row],[ESC_DUR_COR_COD_ESC_TG_NEU]]</f>
        <v>885.50000000000023</v>
      </c>
      <c r="MA21" s="15">
        <f>Tabla24[[#This Row],[PAS_NUM_COR_COD_ESC_TG_POS]]-Tabla24[[#This Row],[ESC_NUM_COR_COD_ESC_TG_POS]]</f>
        <v>-1.6944444444444446</v>
      </c>
      <c r="MB21" s="15">
        <f>Tabla24[[#This Row],[PAS_DUR_COR_COD_ESC_TG_POS]]-Tabla24[[#This Row],[ESC_DUR_COR_COD_ESC_TG_POS]]</f>
        <v>336.93939393939399</v>
      </c>
      <c r="MC21" s="15">
        <f>Tabla24[[#This Row],[PAS_NUM_COR_COD_ESC_TG_TOT]]-Tabla24[[#This Row],[ESC_NUM_COR_COD_ESC_TG_TOT]]</f>
        <v>-1.628571428571429</v>
      </c>
      <c r="MD21" s="15">
        <f>Tabla24[[#This Row],[PAS_DUR_COR_COD_ESC_TG_TOT]]-Tabla24[[#This Row],[ESC_DUR_COR_COD_ESC_TG_TOT]]</f>
        <v>634.65437788018403</v>
      </c>
      <c r="ME21">
        <v>357</v>
      </c>
      <c r="MF21">
        <v>350</v>
      </c>
      <c r="MG21">
        <v>319.55555555555554</v>
      </c>
      <c r="MH21">
        <v>340.91666666666669</v>
      </c>
      <c r="MI21">
        <v>309</v>
      </c>
      <c r="MJ21">
        <v>272.60000000000002</v>
      </c>
      <c r="MK21">
        <v>371</v>
      </c>
      <c r="ML21">
        <v>317</v>
      </c>
      <c r="MM21">
        <v>210.5</v>
      </c>
      <c r="MN21">
        <v>264.77777777777777</v>
      </c>
      <c r="MO21">
        <v>287.25</v>
      </c>
      <c r="MP21">
        <v>258.43478260869563</v>
      </c>
      <c r="MQ21">
        <v>241.66666666666666</v>
      </c>
      <c r="MR21">
        <v>320.5</v>
      </c>
      <c r="MS21">
        <v>364.11111111111109</v>
      </c>
      <c r="MT21">
        <v>309.17857142857144</v>
      </c>
      <c r="MU21">
        <v>312.7</v>
      </c>
      <c r="MV21">
        <v>351.4</v>
      </c>
      <c r="MW21">
        <v>313.89999999999998</v>
      </c>
      <c r="MX21">
        <v>326</v>
      </c>
      <c r="MY21">
        <v>306.3</v>
      </c>
      <c r="MZ21">
        <v>307.3</v>
      </c>
      <c r="NA21">
        <v>340.54545454545456</v>
      </c>
      <c r="NB21">
        <v>318.77419354838707</v>
      </c>
      <c r="NC21" s="15">
        <f>Tabla1[[#This Row],[ROS_1DU_COR_COD_ROS_TG_NEG]]-Tabla1[[#This Row],[PAS_1DU_COR_COD_ROS_TG_NEG]]</f>
        <v>44.300000000000011</v>
      </c>
      <c r="ND21" s="15">
        <f>Tabla1[[#This Row],[ROS_1DU_COR_COD_ROS_TG_NEU]]-Tabla1[[#This Row],[PAS_1DU_COR_COD_ROS_TG_NEU]]</f>
        <v>-1.3999999999999773</v>
      </c>
      <c r="NE21" s="15">
        <f>Tabla1[[#This Row],[ROS_1DU_COR_COD_ROS_TG_POS]]-Tabla1[[#This Row],[PAS_1DU_COR_COD_ROS_TG_POS]]</f>
        <v>5.6555555555555657</v>
      </c>
      <c r="NF21" s="15">
        <f>Tabla1[[#This Row],[ROS_1DU_COR_COD_ROS_TG_TOT]]-Tabla1[[#This Row],[PAS_1DU_COR_COD_ROS_TG_TOT]]</f>
        <v>14.916666666666686</v>
      </c>
      <c r="NG21" s="15">
        <f>Tabla1[[#This Row],[ROS_1DU_COR_COD_ESC_TG_NEG]]-Tabla1[[#This Row],[PAS_1DU_COR_COD_ESC_TG_NEG]]</f>
        <v>2.6999999999999886</v>
      </c>
      <c r="NH21" s="15">
        <f>Tabla1[[#This Row],[ROS_1DU_COR_COD_ESC_TG_NEU]]-Tabla1[[#This Row],[PAS_1DU_COR_COD_ESC_TG_NEU]]</f>
        <v>-34.699999999999989</v>
      </c>
      <c r="NI21" s="15">
        <f>Tabla1[[#This Row],[ROS_1DU_COR_COD_ESC_TG_POS]]-Tabla1[[#This Row],[PAS_1DU_COR_COD_ESC_TG_POS]]</f>
        <v>30.454545454545439</v>
      </c>
      <c r="NJ21" s="15">
        <f>Tabla1[[#This Row],[ROS_1DU_COR_COD_ESC_TG_TOT]]-Tabla1[[#This Row],[PAS_1DU_COR_COD_ESC_TG_TOT]]</f>
        <v>-1.7741935483870748</v>
      </c>
      <c r="NK21" s="15">
        <f>Tabla1[[#This Row],[PAS_1DU_COR_COD_ROS_TG_NEG]]-Tabla1[[#This Row],[ESC_1DU_COR_COD_ROS_TG_NEG]]</f>
        <v>102.19999999999999</v>
      </c>
      <c r="NL21" s="15">
        <f>Tabla1[[#This Row],[PAS_1DU_COR_COD_ROS_TG_NEU]]-Tabla1[[#This Row],[ESC_1DU_COR_COD_ROS_TG_NEU]]</f>
        <v>86.622222222222206</v>
      </c>
      <c r="NM21" s="15">
        <f>Tabla1[[#This Row],[PAS_1DU_COR_COD_ROS_TG_POS]]-Tabla1[[#This Row],[ESC_1DU_COR_COD_ROS_TG_POS]]</f>
        <v>26.649999999999977</v>
      </c>
      <c r="NN21" s="15">
        <f>Tabla1[[#This Row],[PAS_1DU_COR_COD_ROS_TG_TOT]]-Tabla1[[#This Row],[ESC_1DU_COR_COD_ROS_TG_TOT]]</f>
        <v>67.565217391304373</v>
      </c>
      <c r="NO21" s="15">
        <f>Tabla1[[#This Row],[PAS_1DU_COR_COD_ESC_TG_NEG]]-Tabla1[[#This Row],[ESC_1DU_COR_COD_ESC_TG_NEG]]</f>
        <v>64.633333333333354</v>
      </c>
      <c r="NP21" s="15">
        <f>Tabla1[[#This Row],[PAS_1DU_COR_COD_ESC_TG_NEU]]-Tabla1[[#This Row],[ESC_1DU_COR_COD_ESC_TG_NEU]]</f>
        <v>-13.199999999999989</v>
      </c>
      <c r="NQ21" s="15">
        <f>Tabla1[[#This Row],[PAS_1DU_COR_COD_ESC_TG_POS]]-Tabla1[[#This Row],[ESC_1DU_COR_COD_ESC_TG_POS]]</f>
        <v>-23.565656565656525</v>
      </c>
      <c r="NR21" s="15">
        <f>Tabla1[[#This Row],[PAS_1DU_COR_COD_ESC_TG_TOT]]-Tabla1[[#This Row],[ESC_1DU_COR_COD_ESC_TG_TOT]]</f>
        <v>9.59562211981563</v>
      </c>
    </row>
    <row r="22" spans="1:382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  <c r="KY22" s="15">
        <f>Tabla24[[#This Row],[ROS_NUM_COR_COD_ROS_TG_NEG]]-Tabla24[[#This Row],[PAS_NUM_COR_COD_ROS_TG_NEG]]</f>
        <v>0.16111111111111098</v>
      </c>
      <c r="KZ22" s="15">
        <f>Tabla24[[#This Row],[ROS_DUR_COR_COD_ROS_TG_NEG]]-Tabla24[[#This Row],[PAS_DUR_COR_COD_ROS_TG_NEG]]</f>
        <v>-19.233333333333348</v>
      </c>
      <c r="LA22" s="15">
        <f>Tabla24[[#This Row],[ROS_NUM_COR_COD_ROS_TG_NEU]]-Tabla24[[#This Row],[PAS_NUM_COR_COD_ROS_TG_NEU]]</f>
        <v>-0.40000000000000036</v>
      </c>
      <c r="LB22" s="15">
        <f>Tabla24[[#This Row],[ROS_DUR_COR_COD_ROS_TG_NEU]]-Tabla24[[#This Row],[PAS_DUR_COR_COD_ROS_TG_NEU]]</f>
        <v>-86.966666666666583</v>
      </c>
      <c r="LC22" s="15">
        <f>Tabla24[[#This Row],[ROS_NUM_COR_COD_ROS_TG_POS]]-Tabla24[[#This Row],[PAS_NUM_COR_COD_ROS_TG_POS]]</f>
        <v>-0.30000000000000027</v>
      </c>
      <c r="LD22" s="15">
        <f>Tabla24[[#This Row],[ROS_DUR_COR_COD_ROS_TG_POS]]-Tabla24[[#This Row],[PAS_DUR_COR_COD_ROS_TG_POS]]</f>
        <v>-242.02105263157898</v>
      </c>
      <c r="LE22" s="15">
        <f>Tabla24[[#This Row],[ROS_NUM_COR_COD_ROS_TG_TOT]]-Tabla24[[#This Row],[PAS_NUM_COR_COD_ROS_TG_TOT]]</f>
        <v>-0.18103448275862055</v>
      </c>
      <c r="LF22" s="15">
        <f>Tabla24[[#This Row],[ROS_DUR_COR_COD_ROS_TG_TOT]]-Tabla24[[#This Row],[PAS_DUR_COR_COD_ROS_TG_TOT]]</f>
        <v>-111.80084745762701</v>
      </c>
      <c r="LG22" s="15">
        <f>Tabla24[[#This Row],[ROS_NUM_COR_COD_ESC_TG_NEG]]-Tabla24[[#This Row],[PAS_NUM_COR_COD_ESC_TG_NEG]]</f>
        <v>-1.6666666666666665</v>
      </c>
      <c r="LH22" s="15">
        <f>Tabla24[[#This Row],[ROS_DUR_COR_COD_ESC_TG_NEG]]-Tabla24[[#This Row],[PAS_DUR_COR_COD_ESC_TG_NEG]]</f>
        <v>276.5</v>
      </c>
      <c r="LI22" s="15">
        <f>Tabla24[[#This Row],[ROS_NUM_COR_COD_ESC_TG_NEU]]-Tabla24[[#This Row],[PAS_NUM_COR_COD_ESC_TG_NEU]]</f>
        <v>-0.45000000000000018</v>
      </c>
      <c r="LJ22" s="15">
        <f>Tabla24[[#This Row],[ROS_NUM_COR_COD_ESC_TG_NEG]]-Tabla24[[#This Row],[PAS_NUM_COR_COD_ESC_TG_NEG]]</f>
        <v>-1.6666666666666665</v>
      </c>
      <c r="LK22" s="15">
        <f>Tabla24[[#This Row],[ROS_NUM_COR_COD_ESC_TG_POS]]-Tabla24[[#This Row],[PAS_NUM_COR_COD_ESC_TG_POS]]</f>
        <v>-0.64999999999999991</v>
      </c>
      <c r="LL22" s="15">
        <f>Tabla24[[#This Row],[ROS_DUR_COR_COD_ESC_TG_POS]]-Tabla24[[#This Row],[PAS_DUR_COR_COD_ESC_TG_POS]]</f>
        <v>311.38888888888891</v>
      </c>
      <c r="LM22" s="15">
        <f>Tabla24[[#This Row],[ROS_NUM_COR_COD_ESC_TG_TOT]]-Tabla24[[#This Row],[PAS_NUM_COR_COD_ESC_TG_TOT]]</f>
        <v>-0.91494252873563209</v>
      </c>
      <c r="LN22" s="15">
        <f>Tabla24[[#This Row],[ROS_DUR_COR_COD_ESC_TG_TOT]]-Tabla24[[#This Row],[PAS_DUR_COR_COD_ESC_TG_TOT]]</f>
        <v>301.20114942528744</v>
      </c>
      <c r="LO22" s="15">
        <f>Tabla24[[#This Row],[PAS_NUM_COR_COD_ROS_TG_NEG]]-Tabla24[[#This Row],[ESC_NUM_COR_COD_ROS_TG_NEG]]</f>
        <v>1.85</v>
      </c>
      <c r="LP22" s="15">
        <f>Tabla24[[#This Row],[PAS_DUR_COR_COD_ROS_TG_NEG]]-Tabla24[[#This Row],[ESC_DUR_COR_COD_ROS_TG_NEG]]</f>
        <v>198.10000000000002</v>
      </c>
      <c r="LQ22" s="15">
        <f>Tabla24[[#This Row],[PAS_NUM_COR_COD_ROS_TG_NEU]]-Tabla24[[#This Row],[ESC_NUM_COR_COD_ROS_TG_NEU]]</f>
        <v>1.8000000000000003</v>
      </c>
      <c r="LR22" s="15">
        <f>Tabla24[[#This Row],[PAS_DUR_COR_COD_ROS_TG_NEU]]-Tabla24[[#This Row],[ESC_DUR_COR_COD_ROS_TG_NEU]]</f>
        <v>-91.450000000000045</v>
      </c>
      <c r="LS22" s="15">
        <f>Tabla24[[#This Row],[PAS_NUM_COR_COD_ROS_TG_POS]]-Tabla24[[#This Row],[ESC_NUM_COR_COD_ROS_TG_POS]]</f>
        <v>2.0444444444444443</v>
      </c>
      <c r="LT22" s="15">
        <f>Tabla24[[#This Row],[PAS_DUR_COR_COD_ROS_TG_POS]]-Tabla24[[#This Row],[ESC_DUR_COR_COD_ROS_TG_POS]]</f>
        <v>433.25438596491233</v>
      </c>
      <c r="LU22" s="15">
        <f>Tabla24[[#This Row],[PAS_NUM_COR_COD_ROS_TG_TOT]]-Tabla24[[#This Row],[ESC_NUM_COR_COD_ROS_TG_TOT]]</f>
        <v>1.9051724137931034</v>
      </c>
      <c r="LV22" s="15">
        <f>Tabla24[[#This Row],[PAS_DUR_COR_COD_ROS_TG_TOT]]-Tabla24[[#This Row],[ESC_DUR_COR_COD_ROS_TG_TOT]]</f>
        <v>198.65084745762704</v>
      </c>
      <c r="LW22" s="15">
        <f>Tabla24[[#This Row],[PAS_NUM_COR_COD_ESC_TG_NEG]]-Tabla24[[#This Row],[ESC_NUM_COR_COD_ESC_TG_NEG]]</f>
        <v>-1.2999999999999998</v>
      </c>
      <c r="LX22" s="15">
        <f>Tabla24[[#This Row],[PAS_DUR_COR_COD_ESC_TG_NEG]]-Tabla24[[#This Row],[ESC_DUR_COR_COD_ESC_TG_NEG]]</f>
        <v>-577.79999999999995</v>
      </c>
      <c r="LY22" s="15">
        <f>Tabla24[[#This Row],[PAS_NUM_COR_COD_ESC_TG_NEU]]-Tabla24[[#This Row],[ESC_NUM_COR_COD_ESC_TG_NEU]]</f>
        <v>-1.85</v>
      </c>
      <c r="LZ22" s="15">
        <f>Tabla24[[#This Row],[PAS_DUR_COR_COD_ESC_TG_NEU]]-Tabla24[[#This Row],[ESC_DUR_COR_COD_ESC_TG_NEU]]</f>
        <v>-875.72222222222217</v>
      </c>
      <c r="MA22" s="15">
        <f>Tabla24[[#This Row],[PAS_NUM_COR_COD_ESC_TG_POS]]-Tabla24[[#This Row],[ESC_NUM_COR_COD_ESC_TG_POS]]</f>
        <v>-1.8388888888888895</v>
      </c>
      <c r="MB22" s="15">
        <f>Tabla24[[#This Row],[PAS_DUR_COR_COD_ESC_TG_POS]]-Tabla24[[#This Row],[ESC_DUR_COR_COD_ESC_TG_POS]]</f>
        <v>-504.94444444444457</v>
      </c>
      <c r="MC22" s="15">
        <f>Tabla24[[#This Row],[PAS_NUM_COR_COD_ESC_TG_TOT]]-Tabla24[[#This Row],[ESC_NUM_COR_COD_ESC_TG_TOT]]</f>
        <v>-1.6712643678160921</v>
      </c>
      <c r="MD22" s="15">
        <f>Tabla24[[#This Row],[PAS_DUR_COR_COD_ESC_TG_TOT]]-Tabla24[[#This Row],[ESC_DUR_COR_COD_ESC_TG_TOT]]</f>
        <v>-652.21305418719203</v>
      </c>
      <c r="ME22">
        <v>310.77777777777777</v>
      </c>
      <c r="MF22">
        <v>282.88888888888891</v>
      </c>
      <c r="MG22">
        <v>336.1</v>
      </c>
      <c r="MH22">
        <v>310.85714285714283</v>
      </c>
      <c r="MI22">
        <v>368</v>
      </c>
      <c r="MJ22">
        <v>338.33333333333331</v>
      </c>
      <c r="MK22">
        <v>347</v>
      </c>
      <c r="ML22">
        <v>349.13333333333333</v>
      </c>
      <c r="MM22">
        <v>341</v>
      </c>
      <c r="MN22">
        <v>349</v>
      </c>
      <c r="MO22">
        <v>371.33333333333331</v>
      </c>
      <c r="MP22">
        <v>355.26666666666665</v>
      </c>
      <c r="MQ22">
        <v>355.7</v>
      </c>
      <c r="MR22">
        <v>389.11111111111109</v>
      </c>
      <c r="MS22">
        <v>359.44444444444446</v>
      </c>
      <c r="MT22">
        <v>367.64285714285717</v>
      </c>
      <c r="MU22">
        <v>355.7</v>
      </c>
      <c r="MV22">
        <v>357.2</v>
      </c>
      <c r="MW22">
        <v>373.21052631578948</v>
      </c>
      <c r="MX22">
        <v>361.84745762711867</v>
      </c>
      <c r="MY22">
        <v>351.4</v>
      </c>
      <c r="MZ22">
        <v>368.5</v>
      </c>
      <c r="NA22">
        <v>381.61111111111109</v>
      </c>
      <c r="NB22">
        <v>366.67241379310343</v>
      </c>
      <c r="NC22" s="15">
        <f>Tabla1[[#This Row],[ROS_1DU_COR_COD_ROS_TG_NEG]]-Tabla1[[#This Row],[PAS_1DU_COR_COD_ROS_TG_NEG]]</f>
        <v>-44.922222222222217</v>
      </c>
      <c r="ND22" s="15">
        <f>Tabla1[[#This Row],[ROS_1DU_COR_COD_ROS_TG_NEU]]-Tabla1[[#This Row],[PAS_1DU_COR_COD_ROS_TG_NEU]]</f>
        <v>-74.311111111111074</v>
      </c>
      <c r="NE22" s="15">
        <f>Tabla1[[#This Row],[ROS_1DU_COR_COD_ROS_TG_POS]]-Tabla1[[#This Row],[PAS_1DU_COR_COD_ROS_TG_POS]]</f>
        <v>-37.110526315789457</v>
      </c>
      <c r="NF22" s="15">
        <f>Tabla1[[#This Row],[ROS_1DU_COR_COD_ROS_TG_TOT]]-Tabla1[[#This Row],[PAS_1DU_COR_COD_ROS_TG_TOT]]</f>
        <v>-50.990314769975839</v>
      </c>
      <c r="NG22" s="15">
        <f>Tabla1[[#This Row],[ROS_1DU_COR_COD_ESC_TG_NEG]]-Tabla1[[#This Row],[PAS_1DU_COR_COD_ESC_TG_NEG]]</f>
        <v>16.600000000000023</v>
      </c>
      <c r="NH22" s="15">
        <f>Tabla1[[#This Row],[ROS_1DU_COR_COD_ESC_TG_NEU]]-Tabla1[[#This Row],[PAS_1DU_COR_COD_ESC_TG_NEU]]</f>
        <v>-30.166666666666686</v>
      </c>
      <c r="NI22" s="15">
        <f>Tabla1[[#This Row],[ROS_1DU_COR_COD_ESC_TG_POS]]-Tabla1[[#This Row],[PAS_1DU_COR_COD_ESC_TG_POS]]</f>
        <v>-34.611111111111086</v>
      </c>
      <c r="NJ22" s="15">
        <f>Tabla1[[#This Row],[ROS_1DU_COR_COD_ESC_TG_TOT]]-Tabla1[[#This Row],[PAS_1DU_COR_COD_ESC_TG_TOT]]</f>
        <v>-17.539080459770105</v>
      </c>
      <c r="NK22" s="15">
        <f>Tabla1[[#This Row],[PAS_1DU_COR_COD_ROS_TG_NEG]]-Tabla1[[#This Row],[ESC_1DU_COR_COD_ROS_TG_NEG]]</f>
        <v>14.699999999999989</v>
      </c>
      <c r="NL22" s="15">
        <f>Tabla1[[#This Row],[PAS_1DU_COR_COD_ROS_TG_NEU]]-Tabla1[[#This Row],[ESC_1DU_COR_COD_ROS_TG_NEU]]</f>
        <v>8.1999999999999886</v>
      </c>
      <c r="NM22" s="15">
        <f>Tabla1[[#This Row],[PAS_1DU_COR_COD_ROS_TG_POS]]-Tabla1[[#This Row],[ESC_1DU_COR_COD_ROS_TG_POS]]</f>
        <v>1.8771929824561653</v>
      </c>
      <c r="NN22" s="15">
        <f>Tabla1[[#This Row],[PAS_1DU_COR_COD_ROS_TG_TOT]]-Tabla1[[#This Row],[ESC_1DU_COR_COD_ROS_TG_TOT]]</f>
        <v>6.5807909604520205</v>
      </c>
      <c r="NO22" s="15">
        <f>Tabla1[[#This Row],[PAS_1DU_COR_COD_ESC_TG_NEG]]-Tabla1[[#This Row],[ESC_1DU_COR_COD_ESC_TG_NEG]]</f>
        <v>-4.3000000000000114</v>
      </c>
      <c r="NP22" s="15">
        <f>Tabla1[[#This Row],[PAS_1DU_COR_COD_ESC_TG_NEU]]-Tabla1[[#This Row],[ESC_1DU_COR_COD_ESC_TG_NEU]]</f>
        <v>-20.611111111111086</v>
      </c>
      <c r="NQ22" s="15">
        <f>Tabla1[[#This Row],[PAS_1DU_COR_COD_ESC_TG_POS]]-Tabla1[[#This Row],[ESC_1DU_COR_COD_ESC_TG_POS]]</f>
        <v>22.166666666666629</v>
      </c>
      <c r="NR22" s="15">
        <f>Tabla1[[#This Row],[PAS_1DU_COR_COD_ESC_TG_TOT]]-Tabla1[[#This Row],[ESC_1DU_COR_COD_ESC_TG_TOT]]</f>
        <v>-0.97044334975373658</v>
      </c>
    </row>
    <row r="23" spans="1:382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  <c r="KY23" s="15">
        <f>Tabla24[[#This Row],[ROS_NUM_COR_COD_ROS_TG_NEG]]-Tabla24[[#This Row],[PAS_NUM_COR_COD_ROS_TG_NEG]]</f>
        <v>-0.38888888888888884</v>
      </c>
      <c r="KZ23" s="15">
        <f>Tabla24[[#This Row],[ROS_DUR_COR_COD_ROS_TG_NEG]]-Tabla24[[#This Row],[PAS_DUR_COR_COD_ROS_TG_NEG]]</f>
        <v>-847.05555555555543</v>
      </c>
      <c r="LA23" s="15">
        <f>Tabla24[[#This Row],[ROS_NUM_COR_COD_ROS_TG_NEU]]-Tabla24[[#This Row],[PAS_NUM_COR_COD_ROS_TG_NEU]]</f>
        <v>-0.29999999999999982</v>
      </c>
      <c r="LB23" s="15">
        <f>Tabla24[[#This Row],[ROS_DUR_COR_COD_ROS_TG_NEU]]-Tabla24[[#This Row],[PAS_DUR_COR_COD_ROS_TG_NEU]]</f>
        <v>-867.58333333333337</v>
      </c>
      <c r="LC23" s="15">
        <f>Tabla24[[#This Row],[ROS_NUM_COR_COD_ROS_TG_POS]]-Tabla24[[#This Row],[PAS_NUM_COR_COD_ROS_TG_POS]]</f>
        <v>2.0499999999999998</v>
      </c>
      <c r="LD23" s="15">
        <f>Tabla24[[#This Row],[ROS_DUR_COR_COD_ROS_TG_POS]]-Tabla24[[#This Row],[PAS_DUR_COR_COD_ROS_TG_POS]]</f>
        <v>846.44444444444457</v>
      </c>
      <c r="LE23" s="15">
        <f>Tabla24[[#This Row],[ROS_NUM_COR_COD_ROS_TG_TOT]]-Tabla24[[#This Row],[PAS_NUM_COR_COD_ROS_TG_TOT]]</f>
        <v>0.47873563218390824</v>
      </c>
      <c r="LF23" s="15">
        <f>Tabla24[[#This Row],[ROS_DUR_COR_COD_ROS_TG_TOT]]-Tabla24[[#This Row],[PAS_DUR_COR_COD_ROS_TG_TOT]]</f>
        <v>-370.83333333333326</v>
      </c>
      <c r="LG23" s="15">
        <f>Tabla24[[#This Row],[ROS_NUM_COR_COD_ESC_TG_NEG]]-Tabla24[[#This Row],[PAS_NUM_COR_COD_ESC_TG_NEG]]</f>
        <v>0.78888888888888875</v>
      </c>
      <c r="LH23" s="15">
        <f>Tabla24[[#This Row],[ROS_DUR_COR_COD_ESC_TG_NEG]]-Tabla24[[#This Row],[PAS_DUR_COR_COD_ESC_TG_NEG]]</f>
        <v>-227.05555555555566</v>
      </c>
      <c r="LI23" s="15">
        <f>Tabla24[[#This Row],[ROS_NUM_COR_COD_ESC_TG_NEU]]-Tabla24[[#This Row],[PAS_NUM_COR_COD_ESC_TG_NEU]]</f>
        <v>2.15</v>
      </c>
      <c r="LJ23" s="15">
        <f>Tabla24[[#This Row],[ROS_NUM_COR_COD_ESC_TG_NEG]]-Tabla24[[#This Row],[PAS_NUM_COR_COD_ESC_TG_NEG]]</f>
        <v>0.78888888888888875</v>
      </c>
      <c r="LK23" s="15">
        <f>Tabla24[[#This Row],[ROS_NUM_COR_COD_ESC_TG_POS]]-Tabla24[[#This Row],[PAS_NUM_COR_COD_ESC_TG_POS]]</f>
        <v>0.25</v>
      </c>
      <c r="LL23" s="15">
        <f>Tabla24[[#This Row],[ROS_DUR_COR_COD_ESC_TG_POS]]-Tabla24[[#This Row],[PAS_DUR_COR_COD_ESC_TG_POS]]</f>
        <v>-32.545454545454504</v>
      </c>
      <c r="LM23" s="15">
        <f>Tabla24[[#This Row],[ROS_NUM_COR_COD_ESC_TG_TOT]]-Tabla24[[#This Row],[PAS_NUM_COR_COD_ESC_TG_TOT]]</f>
        <v>1.0678160919540229</v>
      </c>
      <c r="LN23" s="15">
        <f>Tabla24[[#This Row],[ROS_DUR_COR_COD_ESC_TG_TOT]]-Tabla24[[#This Row],[PAS_DUR_COR_COD_ESC_TG_TOT]]</f>
        <v>-98.049999999999955</v>
      </c>
      <c r="LO23" s="15">
        <f>Tabla24[[#This Row],[PAS_NUM_COR_COD_ROS_TG_NEG]]-Tabla24[[#This Row],[ESC_NUM_COR_COD_ROS_TG_NEG]]</f>
        <v>-0.70000000000000018</v>
      </c>
      <c r="LP23" s="15">
        <f>Tabla24[[#This Row],[PAS_DUR_COR_COD_ROS_TG_NEG]]-Tabla24[[#This Row],[ESC_DUR_COR_COD_ROS_TG_NEG]]</f>
        <v>455.72222222222217</v>
      </c>
      <c r="LQ23" s="15">
        <f>Tabla24[[#This Row],[PAS_NUM_COR_COD_ROS_TG_NEU]]-Tabla24[[#This Row],[ESC_NUM_COR_COD_ROS_TG_NEU]]</f>
        <v>0.12222222222222223</v>
      </c>
      <c r="LR23" s="15">
        <f>Tabla24[[#This Row],[PAS_DUR_COR_COD_ROS_TG_NEU]]-Tabla24[[#This Row],[ESC_DUR_COR_COD_ROS_TG_NEU]]</f>
        <v>400.67857142857133</v>
      </c>
      <c r="LS23" s="15">
        <f>Tabla24[[#This Row],[PAS_NUM_COR_COD_ROS_TG_POS]]-Tabla24[[#This Row],[ESC_NUM_COR_COD_ROS_TG_POS]]</f>
        <v>-2.5499999999999998</v>
      </c>
      <c r="LT23" s="15">
        <f>Tabla24[[#This Row],[PAS_DUR_COR_COD_ROS_TG_POS]]-Tabla24[[#This Row],[ESC_DUR_COR_COD_ROS_TG_POS]]</f>
        <v>-238.81111111111113</v>
      </c>
      <c r="LU23" s="15">
        <f>Tabla24[[#This Row],[PAS_NUM_COR_COD_ROS_TG_TOT]]-Tabla24[[#This Row],[ESC_NUM_COR_COD_ROS_TG_TOT]]</f>
        <v>-1.064942528735632</v>
      </c>
      <c r="LV23" s="15">
        <f>Tabla24[[#This Row],[PAS_DUR_COR_COD_ROS_TG_TOT]]-Tabla24[[#This Row],[ESC_DUR_COR_COD_ROS_TG_TOT]]</f>
        <v>191.19333333333316</v>
      </c>
      <c r="LW23" s="15">
        <f>Tabla24[[#This Row],[PAS_NUM_COR_COD_ESC_TG_NEG]]-Tabla24[[#This Row],[ESC_NUM_COR_COD_ESC_TG_NEG]]</f>
        <v>-0.89999999999999991</v>
      </c>
      <c r="LX23" s="15">
        <f>Tabla24[[#This Row],[PAS_DUR_COR_COD_ESC_TG_NEG]]-Tabla24[[#This Row],[ESC_DUR_COR_COD_ESC_TG_NEG]]</f>
        <v>509.55555555555566</v>
      </c>
      <c r="LY23" s="15">
        <f>Tabla24[[#This Row],[PAS_NUM_COR_COD_ESC_TG_NEU]]-Tabla24[[#This Row],[ESC_NUM_COR_COD_ESC_TG_NEU]]</f>
        <v>-1.3611111111111112</v>
      </c>
      <c r="LZ23" s="15">
        <f>Tabla24[[#This Row],[PAS_DUR_COR_COD_ESC_TG_NEU]]-Tabla24[[#This Row],[ESC_DUR_COR_COD_ESC_TG_NEU]]</f>
        <v>392.31944444444434</v>
      </c>
      <c r="MA23" s="15">
        <f>Tabla24[[#This Row],[PAS_NUM_COR_COD_ESC_TG_POS]]-Tabla24[[#This Row],[ESC_NUM_COR_COD_ESC_TG_POS]]</f>
        <v>-5.0000000000000266E-2</v>
      </c>
      <c r="MB23" s="15">
        <f>Tabla24[[#This Row],[PAS_DUR_COR_COD_ESC_TG_POS]]-Tabla24[[#This Row],[ESC_DUR_COR_COD_ESC_TG_POS]]</f>
        <v>258.83116883116872</v>
      </c>
      <c r="MC23" s="15">
        <f>Tabla24[[#This Row],[PAS_NUM_COR_COD_ESC_TG_TOT]]-Tabla24[[#This Row],[ESC_NUM_COR_COD_ESC_TG_TOT]]</f>
        <v>-0.75747126436781609</v>
      </c>
      <c r="MD23" s="15">
        <f>Tabla24[[#This Row],[PAS_DUR_COR_COD_ESC_TG_TOT]]-Tabla24[[#This Row],[ESC_DUR_COR_COD_ESC_TG_TOT]]</f>
        <v>365.96000000000004</v>
      </c>
      <c r="ME23">
        <v>320.5</v>
      </c>
      <c r="MF23">
        <v>245.22222222222223</v>
      </c>
      <c r="MG23">
        <v>335.5</v>
      </c>
      <c r="MH23">
        <v>292.52380952380952</v>
      </c>
      <c r="MI23">
        <v>343.5</v>
      </c>
      <c r="MJ23">
        <v>343.75</v>
      </c>
      <c r="MK23">
        <v>350.33333333333331</v>
      </c>
      <c r="ML23">
        <v>345.65</v>
      </c>
      <c r="MM23">
        <v>336.5</v>
      </c>
      <c r="MN23">
        <v>361.42857142857144</v>
      </c>
      <c r="MO23">
        <v>345</v>
      </c>
      <c r="MP23">
        <v>346.88</v>
      </c>
      <c r="MQ23">
        <v>337</v>
      </c>
      <c r="MR23">
        <v>387.88888888888891</v>
      </c>
      <c r="MS23">
        <v>353.71428571428572</v>
      </c>
      <c r="MT23">
        <v>360</v>
      </c>
      <c r="MU23">
        <v>334.88888888888891</v>
      </c>
      <c r="MV23">
        <v>339.16666666666669</v>
      </c>
      <c r="MW23">
        <v>341.33333333333331</v>
      </c>
      <c r="MX23">
        <v>338.53333333333336</v>
      </c>
      <c r="MY23">
        <v>387.66666666666669</v>
      </c>
      <c r="MZ23">
        <v>363</v>
      </c>
      <c r="NA23">
        <v>329.81818181818181</v>
      </c>
      <c r="NB23">
        <v>357.89285714285717</v>
      </c>
      <c r="NC23" s="15">
        <f>Tabla1[[#This Row],[ROS_1DU_COR_COD_ROS_TG_NEG]]-Tabla1[[#This Row],[PAS_1DU_COR_COD_ROS_TG_NEG]]</f>
        <v>-14.388888888888914</v>
      </c>
      <c r="ND23" s="15">
        <f>Tabla1[[#This Row],[ROS_1DU_COR_COD_ROS_TG_NEU]]-Tabla1[[#This Row],[PAS_1DU_COR_COD_ROS_TG_NEU]]</f>
        <v>-93.944444444444457</v>
      </c>
      <c r="NE23" s="15">
        <f>Tabla1[[#This Row],[ROS_1DU_COR_COD_ROS_TG_POS]]-Tabla1[[#This Row],[PAS_1DU_COR_COD_ROS_TG_POS]]</f>
        <v>-5.8333333333333144</v>
      </c>
      <c r="NF23" s="15">
        <f>Tabla1[[#This Row],[ROS_1DU_COR_COD_ROS_TG_TOT]]-Tabla1[[#This Row],[PAS_1DU_COR_COD_ROS_TG_TOT]]</f>
        <v>-46.009523809523841</v>
      </c>
      <c r="NG23" s="15">
        <f>Tabla1[[#This Row],[ROS_1DU_COR_COD_ESC_TG_NEG]]-Tabla1[[#This Row],[PAS_1DU_COR_COD_ESC_TG_NEG]]</f>
        <v>-44.166666666666686</v>
      </c>
      <c r="NH23" s="15">
        <f>Tabla1[[#This Row],[ROS_1DU_COR_COD_ESC_TG_NEU]]-Tabla1[[#This Row],[PAS_1DU_COR_COD_ESC_TG_NEU]]</f>
        <v>-19.25</v>
      </c>
      <c r="NI23" s="15">
        <f>Tabla1[[#This Row],[ROS_1DU_COR_COD_ESC_TG_POS]]-Tabla1[[#This Row],[PAS_1DU_COR_COD_ESC_TG_POS]]</f>
        <v>20.515151515151501</v>
      </c>
      <c r="NJ23" s="15">
        <f>Tabla1[[#This Row],[ROS_1DU_COR_COD_ESC_TG_TOT]]-Tabla1[[#This Row],[PAS_1DU_COR_COD_ESC_TG_TOT]]</f>
        <v>-12.24285714285719</v>
      </c>
      <c r="NK23" s="15">
        <f>Tabla1[[#This Row],[PAS_1DU_COR_COD_ROS_TG_NEG]]-Tabla1[[#This Row],[ESC_1DU_COR_COD_ROS_TG_NEG]]</f>
        <v>-1.6111111111110858</v>
      </c>
      <c r="NL23" s="15">
        <f>Tabla1[[#This Row],[PAS_1DU_COR_COD_ROS_TG_NEU]]-Tabla1[[#This Row],[ESC_1DU_COR_COD_ROS_TG_NEU]]</f>
        <v>-22.261904761904759</v>
      </c>
      <c r="NM23" s="15">
        <f>Tabla1[[#This Row],[PAS_1DU_COR_COD_ROS_TG_POS]]-Tabla1[[#This Row],[ESC_1DU_COR_COD_ROS_TG_POS]]</f>
        <v>-3.6666666666666856</v>
      </c>
      <c r="NN23" s="15">
        <f>Tabla1[[#This Row],[PAS_1DU_COR_COD_ROS_TG_TOT]]-Tabla1[[#This Row],[ESC_1DU_COR_COD_ROS_TG_TOT]]</f>
        <v>-8.3466666666666356</v>
      </c>
      <c r="NO23" s="15">
        <f>Tabla1[[#This Row],[PAS_1DU_COR_COD_ESC_TG_NEG]]-Tabla1[[#This Row],[ESC_1DU_COR_COD_ESC_TG_NEG]]</f>
        <v>50.666666666666686</v>
      </c>
      <c r="NP23" s="15">
        <f>Tabla1[[#This Row],[PAS_1DU_COR_COD_ESC_TG_NEU]]-Tabla1[[#This Row],[ESC_1DU_COR_COD_ESC_TG_NEU]]</f>
        <v>-24.888888888888914</v>
      </c>
      <c r="NQ23" s="15">
        <f>Tabla1[[#This Row],[PAS_1DU_COR_COD_ESC_TG_POS]]-Tabla1[[#This Row],[ESC_1DU_COR_COD_ESC_TG_POS]]</f>
        <v>-23.896103896103909</v>
      </c>
      <c r="NR23" s="15">
        <f>Tabla1[[#This Row],[PAS_1DU_COR_COD_ESC_TG_TOT]]-Tabla1[[#This Row],[ESC_1DU_COR_COD_ESC_TG_TOT]]</f>
        <v>-2.1071428571428328</v>
      </c>
    </row>
    <row r="24" spans="1:382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  <c r="KY24" s="15">
        <f>Tabla24[[#This Row],[ROS_NUM_COR_COD_ROS_TG_NEG]]-Tabla24[[#This Row],[PAS_NUM_COR_COD_ROS_TG_NEG]]</f>
        <v>1.5333333333333332</v>
      </c>
      <c r="KZ24" s="15">
        <f>Tabla24[[#This Row],[ROS_DUR_COR_COD_ROS_TG_NEG]]-Tabla24[[#This Row],[PAS_DUR_COR_COD_ROS_TG_NEG]]</f>
        <v>910.0625</v>
      </c>
      <c r="LA24" s="15">
        <f>Tabla24[[#This Row],[ROS_NUM_COR_COD_ROS_TG_NEU]]-Tabla24[[#This Row],[PAS_NUM_COR_COD_ROS_TG_NEU]]</f>
        <v>1.5</v>
      </c>
      <c r="LB24" s="15">
        <f>Tabla24[[#This Row],[ROS_DUR_COR_COD_ROS_TG_NEU]]-Tabla24[[#This Row],[PAS_DUR_COR_COD_ROS_TG_NEU]]</f>
        <v>776.1960784313726</v>
      </c>
      <c r="LC24" s="15">
        <f>Tabla24[[#This Row],[ROS_NUM_COR_COD_ROS_TG_POS]]-Tabla24[[#This Row],[PAS_NUM_COR_COD_ROS_TG_POS]]</f>
        <v>2.3105263157894735</v>
      </c>
      <c r="LD24" s="15">
        <f>Tabla24[[#This Row],[ROS_DUR_COR_COD_ROS_TG_POS]]-Tabla24[[#This Row],[PAS_DUR_COR_COD_ROS_TG_POS]]</f>
        <v>646.73749999999995</v>
      </c>
      <c r="LE24" s="15">
        <f>Tabla24[[#This Row],[ROS_NUM_COR_COD_ROS_TG_TOT]]-Tabla24[[#This Row],[PAS_NUM_COR_COD_ROS_TG_TOT]]</f>
        <v>1.7925189947399183</v>
      </c>
      <c r="LF24" s="15">
        <f>Tabla24[[#This Row],[ROS_DUR_COR_COD_ROS_TG_TOT]]-Tabla24[[#This Row],[PAS_DUR_COR_COD_ROS_TG_TOT]]</f>
        <v>760.84693877551024</v>
      </c>
      <c r="LG24" s="15">
        <f>Tabla24[[#This Row],[ROS_NUM_COR_COD_ESC_TG_NEG]]-Tabla24[[#This Row],[PAS_NUM_COR_COD_ESC_TG_NEG]]</f>
        <v>-3.0222222222222221</v>
      </c>
      <c r="LH24" s="15">
        <f>Tabla24[[#This Row],[ROS_DUR_COR_COD_ESC_TG_NEG]]-Tabla24[[#This Row],[PAS_DUR_COR_COD_ESC_TG_NEG]]</f>
        <v>-146.59999999999991</v>
      </c>
      <c r="LI24" s="15">
        <f>Tabla24[[#This Row],[ROS_NUM_COR_COD_ESC_TG_NEU]]-Tabla24[[#This Row],[PAS_NUM_COR_COD_ESC_TG_NEU]]</f>
        <v>-2.3999999999999995</v>
      </c>
      <c r="LJ24" s="15">
        <f>Tabla24[[#This Row],[ROS_NUM_COR_COD_ESC_TG_NEG]]-Tabla24[[#This Row],[PAS_NUM_COR_COD_ESC_TG_NEG]]</f>
        <v>-3.0222222222222221</v>
      </c>
      <c r="LK24" s="15">
        <f>Tabla24[[#This Row],[ROS_NUM_COR_COD_ESC_TG_POS]]-Tabla24[[#This Row],[PAS_NUM_COR_COD_ESC_TG_POS]]</f>
        <v>-2.6736842105263161</v>
      </c>
      <c r="LL24" s="15">
        <f>Tabla24[[#This Row],[ROS_DUR_COR_COD_ESC_TG_POS]]-Tabla24[[#This Row],[PAS_DUR_COR_COD_ESC_TG_POS]]</f>
        <v>-117.47777777777787</v>
      </c>
      <c r="LM24" s="15">
        <f>Tabla24[[#This Row],[ROS_NUM_COR_COD_ESC_TG_TOT]]-Tabla24[[#This Row],[PAS_NUM_COR_COD_ESC_TG_TOT]]</f>
        <v>-2.6990064289888949</v>
      </c>
      <c r="LN24" s="15">
        <f>Tabla24[[#This Row],[ROS_DUR_COR_COD_ESC_TG_TOT]]-Tabla24[[#This Row],[PAS_DUR_COR_COD_ESC_TG_TOT]]</f>
        <v>-144.01785714285711</v>
      </c>
      <c r="LO24" s="15">
        <f>Tabla24[[#This Row],[PAS_NUM_COR_COD_ROS_TG_NEG]]-Tabla24[[#This Row],[ESC_NUM_COR_COD_ROS_TG_NEG]]</f>
        <v>1.5999999999999999</v>
      </c>
      <c r="LP24" s="15">
        <f>Tabla24[[#This Row],[PAS_DUR_COR_COD_ROS_TG_NEG]]-Tabla24[[#This Row],[ESC_DUR_COR_COD_ROS_TG_NEG]]</f>
        <v>214.33749999999998</v>
      </c>
      <c r="LQ24" s="15">
        <f>Tabla24[[#This Row],[PAS_NUM_COR_COD_ROS_TG_NEU]]-Tabla24[[#This Row],[ESC_NUM_COR_COD_ROS_TG_NEU]]</f>
        <v>1.0999999999999996</v>
      </c>
      <c r="LR24" s="15">
        <f>Tabla24[[#This Row],[PAS_DUR_COR_COD_ROS_TG_NEU]]-Tabla24[[#This Row],[ESC_DUR_COR_COD_ROS_TG_NEU]]</f>
        <v>-262.7294117647059</v>
      </c>
      <c r="LS24" s="15">
        <f>Tabla24[[#This Row],[PAS_NUM_COR_COD_ROS_TG_POS]]-Tabla24[[#This Row],[ESC_NUM_COR_COD_ROS_TG_POS]]</f>
        <v>0.98947368421052606</v>
      </c>
      <c r="LT24" s="15">
        <f>Tabla24[[#This Row],[PAS_DUR_COR_COD_ROS_TG_POS]]-Tabla24[[#This Row],[ESC_DUR_COR_COD_ROS_TG_POS]]</f>
        <v>-140.9375</v>
      </c>
      <c r="LU24" s="15">
        <f>Tabla24[[#This Row],[PAS_NUM_COR_COD_ROS_TG_TOT]]-Tabla24[[#This Row],[ESC_NUM_COR_COD_ROS_TG_TOT]]</f>
        <v>1.2327683615819209</v>
      </c>
      <c r="LV24" s="15">
        <f>Tabla24[[#This Row],[PAS_DUR_COR_COD_ROS_TG_TOT]]-Tabla24[[#This Row],[ESC_DUR_COR_COD_ROS_TG_TOT]]</f>
        <v>-62.280272108843519</v>
      </c>
      <c r="LW24" s="15">
        <f>Tabla24[[#This Row],[PAS_NUM_COR_COD_ESC_TG_NEG]]-Tabla24[[#This Row],[ESC_NUM_COR_COD_ESC_TG_NEG]]</f>
        <v>0.89999999999999991</v>
      </c>
      <c r="LX24" s="15">
        <f>Tabla24[[#This Row],[PAS_DUR_COR_COD_ESC_TG_NEG]]-Tabla24[[#This Row],[ESC_DUR_COR_COD_ESC_TG_NEG]]</f>
        <v>189</v>
      </c>
      <c r="LY24" s="15">
        <f>Tabla24[[#This Row],[PAS_NUM_COR_COD_ESC_TG_NEU]]-Tabla24[[#This Row],[ESC_NUM_COR_COD_ESC_TG_NEU]]</f>
        <v>1.4999999999999996</v>
      </c>
      <c r="LZ24" s="15">
        <f>Tabla24[[#This Row],[PAS_DUR_COR_COD_ESC_TG_NEU]]-Tabla24[[#This Row],[ESC_DUR_COR_COD_ESC_TG_NEU]]</f>
        <v>235.24561403508767</v>
      </c>
      <c r="MA24" s="15">
        <f>Tabla24[[#This Row],[PAS_NUM_COR_COD_ESC_TG_POS]]-Tabla24[[#This Row],[ESC_NUM_COR_COD_ESC_TG_POS]]</f>
        <v>1.073684210526316</v>
      </c>
      <c r="MB24" s="15">
        <f>Tabla24[[#This Row],[PAS_DUR_COR_COD_ESC_TG_POS]]-Tabla24[[#This Row],[ESC_DUR_COR_COD_ESC_TG_POS]]</f>
        <v>220.05555555555566</v>
      </c>
      <c r="MC24" s="15">
        <f>Tabla24[[#This Row],[PAS_NUM_COR_COD_ESC_TG_TOT]]-Tabla24[[#This Row],[ESC_NUM_COR_COD_ESC_TG_TOT]]</f>
        <v>1.1576271186440676</v>
      </c>
      <c r="MD24" s="15">
        <f>Tabla24[[#This Row],[PAS_DUR_COR_COD_ESC_TG_TOT]]-Tabla24[[#This Row],[ESC_DUR_COR_COD_ESC_TG_TOT]]</f>
        <v>211.625</v>
      </c>
      <c r="ME24">
        <v>323.85714285714283</v>
      </c>
      <c r="MF24">
        <v>347.11111111111109</v>
      </c>
      <c r="MG24">
        <v>315.5</v>
      </c>
      <c r="MH24">
        <v>328.69230769230768</v>
      </c>
      <c r="MI24">
        <v>376.6</v>
      </c>
      <c r="MJ24">
        <v>312.16666666666669</v>
      </c>
      <c r="MK24">
        <v>257.8</v>
      </c>
      <c r="ML24">
        <v>315.3125</v>
      </c>
      <c r="MM24">
        <v>288</v>
      </c>
      <c r="MN24">
        <v>255.8</v>
      </c>
      <c r="MO24">
        <v>331</v>
      </c>
      <c r="MP24">
        <v>291.60000000000002</v>
      </c>
      <c r="MQ24">
        <v>268.39999999999998</v>
      </c>
      <c r="MR24">
        <v>368</v>
      </c>
      <c r="MS24">
        <v>300.55555555555554</v>
      </c>
      <c r="MT24">
        <v>310.75</v>
      </c>
      <c r="MU24">
        <v>263.1875</v>
      </c>
      <c r="MV24">
        <v>270.05882352941177</v>
      </c>
      <c r="MW24">
        <v>305.6875</v>
      </c>
      <c r="MX24">
        <v>279.44897959183675</v>
      </c>
      <c r="MY24">
        <v>290</v>
      </c>
      <c r="MZ24">
        <v>301.78947368421052</v>
      </c>
      <c r="NA24">
        <v>302.72222222222223</v>
      </c>
      <c r="NB24">
        <v>298.08928571428572</v>
      </c>
      <c r="NC24" s="15">
        <f>Tabla1[[#This Row],[ROS_1DU_COR_COD_ROS_TG_NEG]]-Tabla1[[#This Row],[PAS_1DU_COR_COD_ROS_TG_NEG]]</f>
        <v>60.669642857142833</v>
      </c>
      <c r="ND24" s="15">
        <f>Tabla1[[#This Row],[ROS_1DU_COR_COD_ROS_TG_NEU]]-Tabla1[[#This Row],[PAS_1DU_COR_COD_ROS_TG_NEU]]</f>
        <v>77.052287581699318</v>
      </c>
      <c r="NE24" s="15">
        <f>Tabla1[[#This Row],[ROS_1DU_COR_COD_ROS_TG_POS]]-Tabla1[[#This Row],[PAS_1DU_COR_COD_ROS_TG_POS]]</f>
        <v>9.8125</v>
      </c>
      <c r="NF24" s="15">
        <f>Tabla1[[#This Row],[ROS_1DU_COR_COD_ROS_TG_TOT]]-Tabla1[[#This Row],[PAS_1DU_COR_COD_ROS_TG_TOT]]</f>
        <v>49.243328100470933</v>
      </c>
      <c r="NG24" s="15">
        <f>Tabla1[[#This Row],[ROS_1DU_COR_COD_ESC_TG_NEG]]-Tabla1[[#This Row],[PAS_1DU_COR_COD_ESC_TG_NEG]]</f>
        <v>86.600000000000023</v>
      </c>
      <c r="NH24" s="15">
        <f>Tabla1[[#This Row],[ROS_1DU_COR_COD_ESC_TG_NEU]]-Tabla1[[#This Row],[PAS_1DU_COR_COD_ESC_TG_NEU]]</f>
        <v>10.377192982456165</v>
      </c>
      <c r="NI24" s="15">
        <f>Tabla1[[#This Row],[ROS_1DU_COR_COD_ESC_TG_POS]]-Tabla1[[#This Row],[PAS_1DU_COR_COD_ESC_TG_POS]]</f>
        <v>-44.922222222222217</v>
      </c>
      <c r="NJ24" s="15">
        <f>Tabla1[[#This Row],[ROS_1DU_COR_COD_ESC_TG_TOT]]-Tabla1[[#This Row],[PAS_1DU_COR_COD_ESC_TG_TOT]]</f>
        <v>17.223214285714278</v>
      </c>
      <c r="NK24" s="15">
        <f>Tabla1[[#This Row],[PAS_1DU_COR_COD_ROS_TG_NEG]]-Tabla1[[#This Row],[ESC_1DU_COR_COD_ROS_TG_NEG]]</f>
        <v>-24.8125</v>
      </c>
      <c r="NL24" s="15">
        <f>Tabla1[[#This Row],[PAS_1DU_COR_COD_ROS_TG_NEU]]-Tabla1[[#This Row],[ESC_1DU_COR_COD_ROS_TG_NEU]]</f>
        <v>14.258823529411757</v>
      </c>
      <c r="NM24" s="15">
        <f>Tabla1[[#This Row],[PAS_1DU_COR_COD_ROS_TG_POS]]-Tabla1[[#This Row],[ESC_1DU_COR_COD_ROS_TG_POS]]</f>
        <v>-25.3125</v>
      </c>
      <c r="NN24" s="15">
        <f>Tabla1[[#This Row],[PAS_1DU_COR_COD_ROS_TG_TOT]]-Tabla1[[#This Row],[ESC_1DU_COR_COD_ROS_TG_TOT]]</f>
        <v>-12.151020408163276</v>
      </c>
      <c r="NO24" s="15">
        <f>Tabla1[[#This Row],[PAS_1DU_COR_COD_ESC_TG_NEG]]-Tabla1[[#This Row],[ESC_1DU_COR_COD_ESC_TG_NEG]]</f>
        <v>21.600000000000023</v>
      </c>
      <c r="NP24" s="15">
        <f>Tabla1[[#This Row],[PAS_1DU_COR_COD_ESC_TG_NEU]]-Tabla1[[#This Row],[ESC_1DU_COR_COD_ESC_TG_NEU]]</f>
        <v>-66.21052631578948</v>
      </c>
      <c r="NQ24" s="15">
        <f>Tabla1[[#This Row],[PAS_1DU_COR_COD_ESC_TG_POS]]-Tabla1[[#This Row],[ESC_1DU_COR_COD_ESC_TG_POS]]</f>
        <v>2.1666666666666856</v>
      </c>
      <c r="NR24" s="15">
        <f>Tabla1[[#This Row],[PAS_1DU_COR_COD_ESC_TG_TOT]]-Tabla1[[#This Row],[ESC_1DU_COR_COD_ESC_TG_TOT]]</f>
        <v>-12.660714285714278</v>
      </c>
    </row>
    <row r="25" spans="1:382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  <c r="KY25" s="15">
        <f>Tabla24[[#This Row],[ROS_NUM_COR_COD_ROS_TG_NEG]]-Tabla24[[#This Row],[PAS_NUM_COR_COD_ROS_TG_NEG]]</f>
        <v>-6.5359477124182774E-2</v>
      </c>
      <c r="KZ25" s="15">
        <f>Tabla24[[#This Row],[ROS_DUR_COR_COD_ROS_TG_NEG]]-Tabla24[[#This Row],[PAS_DUR_COR_COD_ROS_TG_NEG]]</f>
        <v>-196.08333333333337</v>
      </c>
      <c r="LA25" s="15">
        <f>Tabla24[[#This Row],[ROS_NUM_COR_COD_ROS_TG_NEU]]-Tabla24[[#This Row],[PAS_NUM_COR_COD_ROS_TG_NEU]]</f>
        <v>-1.0055555555555558</v>
      </c>
      <c r="LB25" s="15">
        <f>Tabla24[[#This Row],[ROS_DUR_COR_COD_ROS_TG_NEU]]-Tabla24[[#This Row],[PAS_DUR_COR_COD_ROS_TG_NEU]]</f>
        <v>155.54411764705878</v>
      </c>
      <c r="LC25" s="15">
        <f>Tabla24[[#This Row],[ROS_NUM_COR_COD_ROS_TG_POS]]-Tabla24[[#This Row],[PAS_NUM_COR_COD_ROS_TG_POS]]</f>
        <v>0.54999999999999982</v>
      </c>
      <c r="LD25" s="15">
        <f>Tabla24[[#This Row],[ROS_DUR_COR_COD_ROS_TG_POS]]-Tabla24[[#This Row],[PAS_DUR_COR_COD_ROS_TG_POS]]</f>
        <v>449.41964285714289</v>
      </c>
      <c r="LE25" s="15">
        <f>Tabla24[[#This Row],[ROS_NUM_COR_COD_ROS_TG_TOT]]-Tabla24[[#This Row],[PAS_NUM_COR_COD_ROS_TG_TOT]]</f>
        <v>-0.15538847117794496</v>
      </c>
      <c r="LF25" s="15">
        <f>Tabla24[[#This Row],[ROS_DUR_COR_COD_ROS_TG_TOT]]-Tabla24[[#This Row],[PAS_DUR_COR_COD_ROS_TG_TOT]]</f>
        <v>145.87777777777774</v>
      </c>
      <c r="LG25" s="15">
        <f>Tabla24[[#This Row],[ROS_NUM_COR_COD_ESC_TG_NEG]]-Tabla24[[#This Row],[PAS_NUM_COR_COD_ESC_TG_NEG]]</f>
        <v>-1.0457516339869284</v>
      </c>
      <c r="LH25" s="15">
        <f>Tabla24[[#This Row],[ROS_DUR_COR_COD_ESC_TG_NEG]]-Tabla24[[#This Row],[PAS_DUR_COR_COD_ESC_TG_NEG]]</f>
        <v>103.9375</v>
      </c>
      <c r="LI25" s="15">
        <f>Tabla24[[#This Row],[ROS_NUM_COR_COD_ESC_TG_NEU]]-Tabla24[[#This Row],[PAS_NUM_COR_COD_ESC_TG_NEU]]</f>
        <v>1.7611111111111106</v>
      </c>
      <c r="LJ25" s="15">
        <f>Tabla24[[#This Row],[ROS_NUM_COR_COD_ESC_TG_NEG]]-Tabla24[[#This Row],[PAS_NUM_COR_COD_ESC_TG_NEG]]</f>
        <v>-1.0457516339869284</v>
      </c>
      <c r="LK25" s="15">
        <f>Tabla24[[#This Row],[ROS_NUM_COR_COD_ESC_TG_POS]]-Tabla24[[#This Row],[PAS_NUM_COR_COD_ESC_TG_POS]]</f>
        <v>0.54999999999999982</v>
      </c>
      <c r="LL25" s="15">
        <f>Tabla24[[#This Row],[ROS_DUR_COR_COD_ESC_TG_POS]]-Tabla24[[#This Row],[PAS_DUR_COR_COD_ESC_TG_POS]]</f>
        <v>448.39743589743603</v>
      </c>
      <c r="LM25" s="15">
        <f>Tabla24[[#This Row],[ROS_NUM_COR_COD_ESC_TG_TOT]]-Tabla24[[#This Row],[PAS_NUM_COR_COD_ESC_TG_TOT]]</f>
        <v>0.43421052631578938</v>
      </c>
      <c r="LN25" s="15">
        <f>Tabla24[[#This Row],[ROS_DUR_COR_COD_ESC_TG_TOT]]-Tabla24[[#This Row],[PAS_DUR_COR_COD_ESC_TG_TOT]]</f>
        <v>417.89192886456908</v>
      </c>
      <c r="LO25" s="15">
        <f>Tabla24[[#This Row],[PAS_NUM_COR_COD_ROS_TG_NEG]]-Tabla24[[#This Row],[ESC_NUM_COR_COD_ROS_TG_NEG]]</f>
        <v>-2.3529411764706243E-2</v>
      </c>
      <c r="LP25" s="15">
        <f>Tabla24[[#This Row],[PAS_DUR_COR_COD_ROS_TG_NEG]]-Tabla24[[#This Row],[ESC_DUR_COR_COD_ROS_TG_NEG]]</f>
        <v>-326.51666666666654</v>
      </c>
      <c r="LQ25" s="15">
        <f>Tabla24[[#This Row],[PAS_NUM_COR_COD_ROS_TG_NEU]]-Tabla24[[#This Row],[ESC_NUM_COR_COD_ROS_TG_NEU]]</f>
        <v>1.2500000000000002</v>
      </c>
      <c r="LR25" s="15">
        <f>Tabla24[[#This Row],[PAS_DUR_COR_COD_ROS_TG_NEU]]-Tabla24[[#This Row],[ESC_DUR_COR_COD_ROS_TG_NEU]]</f>
        <v>-106.79411764705878</v>
      </c>
      <c r="LS25" s="15">
        <f>Tabla24[[#This Row],[PAS_NUM_COR_COD_ROS_TG_POS]]-Tabla24[[#This Row],[ESC_NUM_COR_COD_ROS_TG_POS]]</f>
        <v>0.25</v>
      </c>
      <c r="LT25" s="15">
        <f>Tabla24[[#This Row],[PAS_DUR_COR_COD_ROS_TG_POS]]-Tabla24[[#This Row],[ESC_DUR_COR_COD_ROS_TG_POS]]</f>
        <v>17.008928571428555</v>
      </c>
      <c r="LU25" s="15">
        <f>Tabla24[[#This Row],[PAS_NUM_COR_COD_ROS_TG_TOT]]-Tabla24[[#This Row],[ESC_NUM_COR_COD_ROS_TG_TOT]]</f>
        <v>0.50514216575922566</v>
      </c>
      <c r="LV25" s="15">
        <f>Tabla24[[#This Row],[PAS_DUR_COR_COD_ROS_TG_TOT]]-Tabla24[[#This Row],[ESC_DUR_COR_COD_ROS_TG_TOT]]</f>
        <v>-121.07222222222219</v>
      </c>
      <c r="LW25" s="15">
        <f>Tabla24[[#This Row],[PAS_NUM_COR_COD_ESC_TG_NEG]]-Tabla24[[#This Row],[ESC_NUM_COR_COD_ESC_TG_NEG]]</f>
        <v>0.82352941176470607</v>
      </c>
      <c r="LX25" s="15">
        <f>Tabla24[[#This Row],[PAS_DUR_COR_COD_ESC_TG_NEG]]-Tabla24[[#This Row],[ESC_DUR_COR_COD_ESC_TG_NEG]]</f>
        <v>-65.270833333333371</v>
      </c>
      <c r="LY25" s="15">
        <f>Tabla24[[#This Row],[PAS_NUM_COR_COD_ESC_TG_NEU]]-Tabla24[[#This Row],[ESC_NUM_COR_COD_ESC_TG_NEU]]</f>
        <v>0.25</v>
      </c>
      <c r="LZ25" s="15">
        <f>Tabla24[[#This Row],[PAS_DUR_COR_COD_ESC_TG_NEU]]-Tabla24[[#This Row],[ESC_DUR_COR_COD_ESC_TG_NEU]]</f>
        <v>55.571428571428555</v>
      </c>
      <c r="MA25" s="15">
        <f>Tabla24[[#This Row],[PAS_NUM_COR_COD_ESC_TG_POS]]-Tabla24[[#This Row],[ESC_NUM_COR_COD_ESC_TG_POS]]</f>
        <v>-0.70555555555555527</v>
      </c>
      <c r="MB25" s="15">
        <f>Tabla24[[#This Row],[PAS_DUR_COR_COD_ESC_TG_POS]]-Tabla24[[#This Row],[ESC_DUR_COR_COD_ESC_TG_POS]]</f>
        <v>33.519230769230717</v>
      </c>
      <c r="MC25" s="15">
        <f>Tabla24[[#This Row],[PAS_NUM_COR_COD_ESC_TG_TOT]]-Tabla24[[#This Row],[ESC_NUM_COR_COD_ESC_TG_TOT]]</f>
        <v>0.10889292196007272</v>
      </c>
      <c r="MD25" s="15">
        <f>Tabla24[[#This Row],[PAS_DUR_COR_COD_ESC_TG_TOT]]-Tabla24[[#This Row],[ESC_DUR_COR_COD_ESC_TG_TOT]]</f>
        <v>7.8139534883721353</v>
      </c>
      <c r="ME25">
        <v>201.71428571428572</v>
      </c>
      <c r="MF25">
        <v>200.5</v>
      </c>
      <c r="MG25">
        <v>262.28571428571428</v>
      </c>
      <c r="MH25">
        <v>225</v>
      </c>
      <c r="MI25">
        <v>249.4</v>
      </c>
      <c r="MJ25">
        <v>205.66666666666666</v>
      </c>
      <c r="MK25">
        <v>302.66666666666669</v>
      </c>
      <c r="ML25">
        <v>252.76470588235293</v>
      </c>
      <c r="MM25">
        <v>195</v>
      </c>
      <c r="MN25">
        <v>324.75</v>
      </c>
      <c r="MO25">
        <v>191.57142857142858</v>
      </c>
      <c r="MP25">
        <v>225.9375</v>
      </c>
      <c r="MQ25">
        <v>193</v>
      </c>
      <c r="MR25">
        <v>216.14285714285714</v>
      </c>
      <c r="MS25">
        <v>190</v>
      </c>
      <c r="MT25">
        <v>199.57142857142858</v>
      </c>
      <c r="MU25">
        <v>246.66666666666666</v>
      </c>
      <c r="MV25">
        <v>182.70588235294119</v>
      </c>
      <c r="MW25">
        <v>211.125</v>
      </c>
      <c r="MX25">
        <v>209.86666666666667</v>
      </c>
      <c r="MY25">
        <v>224.9375</v>
      </c>
      <c r="MZ25">
        <v>195.5</v>
      </c>
      <c r="NA25">
        <v>233.23076923076923</v>
      </c>
      <c r="NB25">
        <v>217.86046511627907</v>
      </c>
      <c r="NC25" s="15">
        <f>Tabla1[[#This Row],[ROS_1DU_COR_COD_ROS_TG_NEG]]-Tabla1[[#This Row],[PAS_1DU_COR_COD_ROS_TG_NEG]]</f>
        <v>-44.952380952380935</v>
      </c>
      <c r="ND25" s="15">
        <f>Tabla1[[#This Row],[ROS_1DU_COR_COD_ROS_TG_NEU]]-Tabla1[[#This Row],[PAS_1DU_COR_COD_ROS_TG_NEU]]</f>
        <v>17.794117647058812</v>
      </c>
      <c r="NE25" s="15">
        <f>Tabla1[[#This Row],[ROS_1DU_COR_COD_ROS_TG_POS]]-Tabla1[[#This Row],[PAS_1DU_COR_COD_ROS_TG_POS]]</f>
        <v>51.160714285714278</v>
      </c>
      <c r="NF25" s="15">
        <f>Tabla1[[#This Row],[ROS_1DU_COR_COD_ROS_TG_TOT]]-Tabla1[[#This Row],[PAS_1DU_COR_COD_ROS_TG_TOT]]</f>
        <v>15.133333333333326</v>
      </c>
      <c r="NG25" s="15">
        <f>Tabla1[[#This Row],[ROS_1DU_COR_COD_ESC_TG_NEG]]-Tabla1[[#This Row],[PAS_1DU_COR_COD_ESC_TG_NEG]]</f>
        <v>24.462500000000006</v>
      </c>
      <c r="NH25" s="15">
        <f>Tabla1[[#This Row],[ROS_1DU_COR_COD_ESC_TG_NEU]]-Tabla1[[#This Row],[PAS_1DU_COR_COD_ESC_TG_NEU]]</f>
        <v>10.166666666666657</v>
      </c>
      <c r="NI25" s="15">
        <f>Tabla1[[#This Row],[ROS_1DU_COR_COD_ESC_TG_POS]]-Tabla1[[#This Row],[PAS_1DU_COR_COD_ESC_TG_POS]]</f>
        <v>69.435897435897459</v>
      </c>
      <c r="NJ25" s="15">
        <f>Tabla1[[#This Row],[ROS_1DU_COR_COD_ESC_TG_TOT]]-Tabla1[[#This Row],[PAS_1DU_COR_COD_ESC_TG_TOT]]</f>
        <v>34.904240766073855</v>
      </c>
      <c r="NK25" s="15">
        <f>Tabla1[[#This Row],[PAS_1DU_COR_COD_ROS_TG_NEG]]-Tabla1[[#This Row],[ESC_1DU_COR_COD_ROS_TG_NEG]]</f>
        <v>51.666666666666657</v>
      </c>
      <c r="NL25" s="15">
        <f>Tabla1[[#This Row],[PAS_1DU_COR_COD_ROS_TG_NEU]]-Tabla1[[#This Row],[ESC_1DU_COR_COD_ROS_TG_NEU]]</f>
        <v>-142.04411764705881</v>
      </c>
      <c r="NM25" s="15">
        <f>Tabla1[[#This Row],[PAS_1DU_COR_COD_ROS_TG_POS]]-Tabla1[[#This Row],[ESC_1DU_COR_COD_ROS_TG_POS]]</f>
        <v>19.553571428571416</v>
      </c>
      <c r="NN25" s="15">
        <f>Tabla1[[#This Row],[PAS_1DU_COR_COD_ROS_TG_TOT]]-Tabla1[[#This Row],[ESC_1DU_COR_COD_ROS_TG_TOT]]</f>
        <v>-16.070833333333326</v>
      </c>
      <c r="NO25" s="15">
        <f>Tabla1[[#This Row],[PAS_1DU_COR_COD_ESC_TG_NEG]]-Tabla1[[#This Row],[ESC_1DU_COR_COD_ESC_TG_NEG]]</f>
        <v>31.9375</v>
      </c>
      <c r="NP25" s="15">
        <f>Tabla1[[#This Row],[PAS_1DU_COR_COD_ESC_TG_NEU]]-Tabla1[[#This Row],[ESC_1DU_COR_COD_ESC_TG_NEU]]</f>
        <v>-20.642857142857139</v>
      </c>
      <c r="NQ25" s="15">
        <f>Tabla1[[#This Row],[PAS_1DU_COR_COD_ESC_TG_POS]]-Tabla1[[#This Row],[ESC_1DU_COR_COD_ESC_TG_POS]]</f>
        <v>43.230769230769226</v>
      </c>
      <c r="NR25" s="15">
        <f>Tabla1[[#This Row],[PAS_1DU_COR_COD_ESC_TG_TOT]]-Tabla1[[#This Row],[ESC_1DU_COR_COD_ESC_TG_TOT]]</f>
        <v>18.289036544850489</v>
      </c>
    </row>
    <row r="26" spans="1:382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  <c r="KY26" s="15">
        <f>Tabla24[[#This Row],[ROS_NUM_COR_COD_ROS_TG_NEG]]-Tabla24[[#This Row],[PAS_NUM_COR_COD_ROS_TG_NEG]]</f>
        <v>2.2807017543859645</v>
      </c>
      <c r="KZ26" s="15">
        <f>Tabla24[[#This Row],[ROS_DUR_COR_COD_ROS_TG_NEG]]-Tabla24[[#This Row],[PAS_DUR_COR_COD_ROS_TG_NEG]]</f>
        <v>441.19047619047615</v>
      </c>
      <c r="LA26" s="15">
        <f>Tabla24[[#This Row],[ROS_NUM_COR_COD_ROS_TG_NEU]]-Tabla24[[#This Row],[PAS_NUM_COR_COD_ROS_TG_NEU]]</f>
        <v>2.6999999999999997</v>
      </c>
      <c r="LB26" s="15">
        <f>Tabla24[[#This Row],[ROS_DUR_COR_COD_ROS_TG_NEU]]-Tabla24[[#This Row],[PAS_DUR_COR_COD_ROS_TG_NEU]]</f>
        <v>688</v>
      </c>
      <c r="LC26" s="15">
        <f>Tabla24[[#This Row],[ROS_NUM_COR_COD_ROS_TG_POS]]-Tabla24[[#This Row],[PAS_NUM_COR_COD_ROS_TG_POS]]</f>
        <v>3.1499999999999995</v>
      </c>
      <c r="LD26" s="15">
        <f>Tabla24[[#This Row],[ROS_DUR_COR_COD_ROS_TG_POS]]-Tabla24[[#This Row],[PAS_DUR_COR_COD_ROS_TG_POS]]</f>
        <v>779.36507936507928</v>
      </c>
      <c r="LE26" s="15">
        <f>Tabla24[[#This Row],[ROS_NUM_COR_COD_ROS_TG_TOT]]-Tabla24[[#This Row],[PAS_NUM_COR_COD_ROS_TG_TOT]]</f>
        <v>2.7218001168907073</v>
      </c>
      <c r="LF26" s="15">
        <f>Tabla24[[#This Row],[ROS_DUR_COR_COD_ROS_TG_TOT]]-Tabla24[[#This Row],[PAS_DUR_COR_COD_ROS_TG_TOT]]</f>
        <v>640.38461538461536</v>
      </c>
      <c r="LG26" s="15">
        <f>Tabla24[[#This Row],[ROS_NUM_COR_COD_ESC_TG_NEG]]-Tabla24[[#This Row],[PAS_NUM_COR_COD_ESC_TG_NEG]]</f>
        <v>1.6198830409356724</v>
      </c>
      <c r="LH26" s="15">
        <f>Tabla24[[#This Row],[ROS_DUR_COR_COD_ESC_TG_NEG]]-Tabla24[[#This Row],[PAS_DUR_COR_COD_ESC_TG_NEG]]</f>
        <v>139.85000000000002</v>
      </c>
      <c r="LI26" s="15">
        <f>Tabla24[[#This Row],[ROS_NUM_COR_COD_ESC_TG_NEU]]-Tabla24[[#This Row],[PAS_NUM_COR_COD_ESC_TG_NEU]]</f>
        <v>0.95000000000000018</v>
      </c>
      <c r="LJ26" s="15">
        <f>Tabla24[[#This Row],[ROS_NUM_COR_COD_ESC_TG_NEG]]-Tabla24[[#This Row],[PAS_NUM_COR_COD_ESC_TG_NEG]]</f>
        <v>1.6198830409356724</v>
      </c>
      <c r="LK26" s="15">
        <f>Tabla24[[#This Row],[ROS_NUM_COR_COD_ESC_TG_POS]]-Tabla24[[#This Row],[PAS_NUM_COR_COD_ESC_TG_POS]]</f>
        <v>1.65</v>
      </c>
      <c r="LL26" s="15">
        <f>Tabla24[[#This Row],[ROS_DUR_COR_COD_ESC_TG_POS]]-Tabla24[[#This Row],[PAS_DUR_COR_COD_ESC_TG_POS]]</f>
        <v>51.652777777777828</v>
      </c>
      <c r="LM26" s="15">
        <f>Tabla24[[#This Row],[ROS_NUM_COR_COD_ESC_TG_TOT]]-Tabla24[[#This Row],[PAS_NUM_COR_COD_ESC_TG_TOT]]</f>
        <v>1.396843950905903</v>
      </c>
      <c r="LN26" s="15">
        <f>Tabla24[[#This Row],[ROS_DUR_COR_COD_ESC_TG_TOT]]-Tabla24[[#This Row],[PAS_DUR_COR_COD_ESC_TG_TOT]]</f>
        <v>176.61851332398317</v>
      </c>
      <c r="LO26" s="15">
        <f>Tabla24[[#This Row],[PAS_NUM_COR_COD_ROS_TG_NEG]]-Tabla24[[#This Row],[ESC_NUM_COR_COD_ROS_TG_NEG]]</f>
        <v>-0.64736842105263159</v>
      </c>
      <c r="LP26" s="15">
        <f>Tabla24[[#This Row],[PAS_DUR_COR_COD_ROS_TG_NEG]]-Tabla24[[#This Row],[ESC_DUR_COR_COD_ROS_TG_NEG]]</f>
        <v>-581.4571428571428</v>
      </c>
      <c r="LQ26" s="15">
        <f>Tabla24[[#This Row],[PAS_NUM_COR_COD_ROS_TG_NEU]]-Tabla24[[#This Row],[ESC_NUM_COR_COD_ROS_TG_NEU]]</f>
        <v>-1.1000000000000001</v>
      </c>
      <c r="LR26" s="15">
        <f>Tabla24[[#This Row],[PAS_DUR_COR_COD_ROS_TG_NEU]]-Tabla24[[#This Row],[ESC_DUR_COR_COD_ROS_TG_NEU]]</f>
        <v>-703.59999999999991</v>
      </c>
      <c r="LS26" s="15">
        <f>Tabla24[[#This Row],[PAS_NUM_COR_COD_ROS_TG_POS]]-Tabla24[[#This Row],[ESC_NUM_COR_COD_ROS_TG_POS]]</f>
        <v>-2.0499999999999998</v>
      </c>
      <c r="LT26" s="15">
        <f>Tabla24[[#This Row],[PAS_DUR_COR_COD_ROS_TG_POS]]-Tabla24[[#This Row],[ESC_DUR_COR_COD_ROS_TG_POS]]</f>
        <v>-1259.3428571428572</v>
      </c>
      <c r="LU26" s="15">
        <f>Tabla24[[#This Row],[PAS_NUM_COR_COD_ROS_TG_TOT]]-Tabla24[[#This Row],[ESC_NUM_COR_COD_ROS_TG_TOT]]</f>
        <v>-1.2689265536723164</v>
      </c>
      <c r="LV26" s="15">
        <f>Tabla24[[#This Row],[PAS_DUR_COR_COD_ROS_TG_TOT]]-Tabla24[[#This Row],[ESC_DUR_COR_COD_ROS_TG_TOT]]</f>
        <v>-860.5179487179488</v>
      </c>
      <c r="LW26" s="15">
        <f>Tabla24[[#This Row],[PAS_NUM_COR_COD_ESC_TG_NEG]]-Tabla24[[#This Row],[ESC_NUM_COR_COD_ESC_TG_NEG]]</f>
        <v>-2.8421052631578947</v>
      </c>
      <c r="LX26" s="15">
        <f>Tabla24[[#This Row],[PAS_DUR_COR_COD_ESC_TG_NEG]]-Tabla24[[#This Row],[ESC_DUR_COR_COD_ESC_TG_NEG]]</f>
        <v>-570.21111111111111</v>
      </c>
      <c r="LY26" s="15">
        <f>Tabla24[[#This Row],[PAS_NUM_COR_COD_ESC_TG_NEU]]-Tabla24[[#This Row],[ESC_NUM_COR_COD_ESC_TG_NEU]]</f>
        <v>-2.5499999999999998</v>
      </c>
      <c r="LZ26" s="15">
        <f>Tabla24[[#This Row],[PAS_DUR_COR_COD_ESC_TG_NEU]]-Tabla24[[#This Row],[ESC_DUR_COR_COD_ESC_TG_NEU]]</f>
        <v>-705.2380952380953</v>
      </c>
      <c r="MA26" s="15">
        <f>Tabla24[[#This Row],[PAS_NUM_COR_COD_ESC_TG_POS]]-Tabla24[[#This Row],[ESC_NUM_COR_COD_ESC_TG_POS]]</f>
        <v>-2.35</v>
      </c>
      <c r="MB26" s="15">
        <f>Tabla24[[#This Row],[PAS_DUR_COR_COD_ESC_TG_POS]]-Tabla24[[#This Row],[ESC_DUR_COR_COD_ESC_TG_POS]]</f>
        <v>-510.3492063492065</v>
      </c>
      <c r="MC26" s="15">
        <f>Tabla24[[#This Row],[PAS_NUM_COR_COD_ESC_TG_TOT]]-Tabla24[[#This Row],[ESC_NUM_COR_COD_ESC_TG_TOT]]</f>
        <v>-2.5830508474576268</v>
      </c>
      <c r="MD26" s="15">
        <f>Tabla24[[#This Row],[PAS_DUR_COR_COD_ESC_TG_TOT]]-Tabla24[[#This Row],[ESC_DUR_COR_COD_ESC_TG_TOT]]</f>
        <v>-601.40112201963541</v>
      </c>
      <c r="ME26">
        <v>199.55555555555554</v>
      </c>
      <c r="MF26">
        <v>220.5</v>
      </c>
      <c r="MG26">
        <v>263.55555555555554</v>
      </c>
      <c r="MH26">
        <v>228.15384615384616</v>
      </c>
      <c r="MI26">
        <v>252.625</v>
      </c>
      <c r="MJ26">
        <v>238.28571428571428</v>
      </c>
      <c r="MK26">
        <v>188</v>
      </c>
      <c r="ML26">
        <v>225.78260869565219</v>
      </c>
      <c r="MM26">
        <v>224.2</v>
      </c>
      <c r="MN26">
        <v>279.60000000000002</v>
      </c>
      <c r="MO26">
        <v>301.2</v>
      </c>
      <c r="MP26">
        <v>268.33333333333331</v>
      </c>
      <c r="MQ26">
        <v>161.77777777777777</v>
      </c>
      <c r="MR26">
        <v>246.42857142857142</v>
      </c>
      <c r="MS26">
        <v>312.57142857142856</v>
      </c>
      <c r="MT26">
        <v>233.43478260869566</v>
      </c>
      <c r="MU26">
        <v>233.35714285714286</v>
      </c>
      <c r="MV26">
        <v>261.63636363636363</v>
      </c>
      <c r="MW26">
        <v>216.28571428571428</v>
      </c>
      <c r="MX26">
        <v>235.2051282051282</v>
      </c>
      <c r="MY26">
        <v>189.4</v>
      </c>
      <c r="MZ26">
        <v>275.83333333333331</v>
      </c>
      <c r="NA26">
        <v>235.11111111111111</v>
      </c>
      <c r="NB26">
        <v>236.12903225806451</v>
      </c>
      <c r="NC26" s="15">
        <f>Tabla1[[#This Row],[ROS_1DU_COR_COD_ROS_TG_NEG]]-Tabla1[[#This Row],[PAS_1DU_COR_COD_ROS_TG_NEG]]</f>
        <v>-33.801587301587318</v>
      </c>
      <c r="ND26" s="15">
        <f>Tabla1[[#This Row],[ROS_1DU_COR_COD_ROS_TG_NEU]]-Tabla1[[#This Row],[PAS_1DU_COR_COD_ROS_TG_NEU]]</f>
        <v>-41.136363636363626</v>
      </c>
      <c r="NE26" s="15">
        <f>Tabla1[[#This Row],[ROS_1DU_COR_COD_ROS_TG_POS]]-Tabla1[[#This Row],[PAS_1DU_COR_COD_ROS_TG_POS]]</f>
        <v>47.269841269841265</v>
      </c>
      <c r="NF26" s="15">
        <f>Tabla1[[#This Row],[ROS_1DU_COR_COD_ROS_TG_TOT]]-Tabla1[[#This Row],[PAS_1DU_COR_COD_ROS_TG_TOT]]</f>
        <v>-7.051282051282044</v>
      </c>
      <c r="NG26" s="15">
        <f>Tabla1[[#This Row],[ROS_1DU_COR_COD_ESC_TG_NEG]]-Tabla1[[#This Row],[PAS_1DU_COR_COD_ESC_TG_NEG]]</f>
        <v>63.224999999999994</v>
      </c>
      <c r="NH26" s="15">
        <f>Tabla1[[#This Row],[ROS_1DU_COR_COD_ESC_TG_NEU]]-Tabla1[[#This Row],[PAS_1DU_COR_COD_ESC_TG_NEU]]</f>
        <v>-37.547619047619037</v>
      </c>
      <c r="NI26" s="15">
        <f>Tabla1[[#This Row],[ROS_1DU_COR_COD_ESC_TG_POS]]-Tabla1[[#This Row],[PAS_1DU_COR_COD_ESC_TG_POS]]</f>
        <v>-47.111111111111114</v>
      </c>
      <c r="NJ26" s="15">
        <f>Tabla1[[#This Row],[ROS_1DU_COR_COD_ESC_TG_TOT]]-Tabla1[[#This Row],[PAS_1DU_COR_COD_ESC_TG_TOT]]</f>
        <v>-10.346423562412326</v>
      </c>
      <c r="NK26" s="15">
        <f>Tabla1[[#This Row],[PAS_1DU_COR_COD_ROS_TG_NEG]]-Tabla1[[#This Row],[ESC_1DU_COR_COD_ROS_TG_NEG]]</f>
        <v>9.1571428571428726</v>
      </c>
      <c r="NL26" s="15">
        <f>Tabla1[[#This Row],[PAS_1DU_COR_COD_ROS_TG_NEU]]-Tabla1[[#This Row],[ESC_1DU_COR_COD_ROS_TG_NEU]]</f>
        <v>-17.963636363636397</v>
      </c>
      <c r="NM26" s="15">
        <f>Tabla1[[#This Row],[PAS_1DU_COR_COD_ROS_TG_POS]]-Tabla1[[#This Row],[ESC_1DU_COR_COD_ROS_TG_POS]]</f>
        <v>-84.914285714285711</v>
      </c>
      <c r="NN26" s="15">
        <f>Tabla1[[#This Row],[PAS_1DU_COR_COD_ROS_TG_TOT]]-Tabla1[[#This Row],[ESC_1DU_COR_COD_ROS_TG_TOT]]</f>
        <v>-33.12820512820511</v>
      </c>
      <c r="NO26" s="15">
        <f>Tabla1[[#This Row],[PAS_1DU_COR_COD_ESC_TG_NEG]]-Tabla1[[#This Row],[ESC_1DU_COR_COD_ESC_TG_NEG]]</f>
        <v>27.622222222222234</v>
      </c>
      <c r="NP26" s="15">
        <f>Tabla1[[#This Row],[PAS_1DU_COR_COD_ESC_TG_NEU]]-Tabla1[[#This Row],[ESC_1DU_COR_COD_ESC_TG_NEU]]</f>
        <v>29.404761904761898</v>
      </c>
      <c r="NQ26" s="15">
        <f>Tabla1[[#This Row],[PAS_1DU_COR_COD_ESC_TG_POS]]-Tabla1[[#This Row],[ESC_1DU_COR_COD_ESC_TG_POS]]</f>
        <v>-77.460317460317441</v>
      </c>
      <c r="NR26" s="15">
        <f>Tabla1[[#This Row],[PAS_1DU_COR_COD_ESC_TG_TOT]]-Tabla1[[#This Row],[ESC_1DU_COR_COD_ESC_TG_TOT]]</f>
        <v>2.6942496493688566</v>
      </c>
    </row>
    <row r="27" spans="1:382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  <c r="KY27" s="15">
        <f>Tabla24[[#This Row],[ROS_NUM_COR_COD_ROS_TG_NEG]]-Tabla24[[#This Row],[PAS_NUM_COR_COD_ROS_TG_NEG]]</f>
        <v>2.0388888888888892</v>
      </c>
      <c r="KZ27" s="15">
        <f>Tabla24[[#This Row],[ROS_DUR_COR_COD_ROS_TG_NEG]]-Tabla24[[#This Row],[PAS_DUR_COR_COD_ROS_TG_NEG]]</f>
        <v>242.22807017543857</v>
      </c>
      <c r="LA27" s="15">
        <f>Tabla24[[#This Row],[ROS_NUM_COR_COD_ROS_TG_NEU]]-Tabla24[[#This Row],[PAS_NUM_COR_COD_ROS_TG_NEU]]</f>
        <v>2.344444444444445</v>
      </c>
      <c r="LB27" s="15">
        <f>Tabla24[[#This Row],[ROS_DUR_COR_COD_ROS_TG_NEU]]-Tabla24[[#This Row],[PAS_DUR_COR_COD_ROS_TG_NEU]]</f>
        <v>142.41428571428571</v>
      </c>
      <c r="LC27" s="15">
        <f>Tabla24[[#This Row],[ROS_NUM_COR_COD_ROS_TG_POS]]-Tabla24[[#This Row],[PAS_NUM_COR_COD_ROS_TG_POS]]</f>
        <v>-0.61111111111111116</v>
      </c>
      <c r="LD27" s="15">
        <f>Tabla24[[#This Row],[ROS_DUR_COR_COD_ROS_TG_POS]]-Tabla24[[#This Row],[PAS_DUR_COR_COD_ROS_TG_POS]]</f>
        <v>-239.3125</v>
      </c>
      <c r="LE27" s="15">
        <f>Tabla24[[#This Row],[ROS_NUM_COR_COD_ROS_TG_TOT]]-Tabla24[[#This Row],[PAS_NUM_COR_COD_ROS_TG_TOT]]</f>
        <v>1.2678571428571432</v>
      </c>
      <c r="LF27" s="15">
        <f>Tabla24[[#This Row],[ROS_DUR_COR_COD_ROS_TG_TOT]]-Tabla24[[#This Row],[PAS_DUR_COR_COD_ROS_TG_TOT]]</f>
        <v>48.841836734693857</v>
      </c>
      <c r="LG27" s="15">
        <f>Tabla24[[#This Row],[ROS_NUM_COR_COD_ESC_TG_NEG]]-Tabla24[[#This Row],[PAS_NUM_COR_COD_ESC_TG_NEG]]</f>
        <v>-1.1222222222222222</v>
      </c>
      <c r="LH27" s="15">
        <f>Tabla24[[#This Row],[ROS_DUR_COR_COD_ESC_TG_NEG]]-Tabla24[[#This Row],[PAS_DUR_COR_COD_ESC_TG_NEG]]</f>
        <v>-289.02499999999998</v>
      </c>
      <c r="LI27" s="15">
        <f>Tabla24[[#This Row],[ROS_NUM_COR_COD_ESC_TG_NEU]]-Tabla24[[#This Row],[PAS_NUM_COR_COD_ESC_TG_NEU]]</f>
        <v>-1.1888888888888887</v>
      </c>
      <c r="LJ27" s="15">
        <f>Tabla24[[#This Row],[ROS_NUM_COR_COD_ESC_TG_NEG]]-Tabla24[[#This Row],[PAS_NUM_COR_COD_ESC_TG_NEG]]</f>
        <v>-1.1222222222222222</v>
      </c>
      <c r="LK27" s="15">
        <f>Tabla24[[#This Row],[ROS_NUM_COR_COD_ESC_TG_POS]]-Tabla24[[#This Row],[PAS_NUM_COR_COD_ESC_TG_POS]]</f>
        <v>0.4444444444444442</v>
      </c>
      <c r="LL27" s="15">
        <f>Tabla24[[#This Row],[ROS_DUR_COR_COD_ESC_TG_POS]]-Tabla24[[#This Row],[PAS_DUR_COR_COD_ESC_TG_POS]]</f>
        <v>70.977941176470608</v>
      </c>
      <c r="LM27" s="15">
        <f>Tabla24[[#This Row],[ROS_NUM_COR_COD_ESC_TG_TOT]]-Tabla24[[#This Row],[PAS_NUM_COR_COD_ESC_TG_TOT]]</f>
        <v>-0.64285714285714279</v>
      </c>
      <c r="LN27" s="15">
        <f>Tabla24[[#This Row],[ROS_DUR_COR_COD_ESC_TG_TOT]]-Tabla24[[#This Row],[PAS_DUR_COR_COD_ESC_TG_TOT]]</f>
        <v>-164.77424242424252</v>
      </c>
      <c r="LO27" s="15">
        <f>Tabla24[[#This Row],[PAS_NUM_COR_COD_ROS_TG_NEG]]-Tabla24[[#This Row],[ESC_NUM_COR_COD_ROS_TG_NEG]]</f>
        <v>0.72500000000000009</v>
      </c>
      <c r="LP27" s="15">
        <f>Tabla24[[#This Row],[PAS_DUR_COR_COD_ROS_TG_NEG]]-Tabla24[[#This Row],[ESC_DUR_COR_COD_ROS_TG_NEG]]</f>
        <v>93.438596491228054</v>
      </c>
      <c r="LQ27" s="15">
        <f>Tabla24[[#This Row],[PAS_NUM_COR_COD_ROS_TG_NEU]]-Tabla24[[#This Row],[ESC_NUM_COR_COD_ROS_TG_NEU]]</f>
        <v>0.93055555555555536</v>
      </c>
      <c r="LR27" s="15">
        <f>Tabla24[[#This Row],[PAS_DUR_COR_COD_ROS_TG_NEU]]-Tabla24[[#This Row],[ESC_DUR_COR_COD_ROS_TG_NEU]]</f>
        <v>264.68571428571431</v>
      </c>
      <c r="LS27" s="15">
        <f>Tabla24[[#This Row],[PAS_NUM_COR_COD_ROS_TG_POS]]-Tabla24[[#This Row],[ESC_NUM_COR_COD_ROS_TG_POS]]</f>
        <v>4.4444444444444731E-2</v>
      </c>
      <c r="LT27" s="15">
        <f>Tabla24[[#This Row],[PAS_DUR_COR_COD_ROS_TG_POS]]-Tabla24[[#This Row],[ESC_DUR_COR_COD_ROS_TG_POS]]</f>
        <v>288.71249999999998</v>
      </c>
      <c r="LU27" s="15">
        <f>Tabla24[[#This Row],[PAS_NUM_COR_COD_ROS_TG_TOT]]-Tabla24[[#This Row],[ESC_NUM_COR_COD_ROS_TG_TOT]]</f>
        <v>0.50961538461538458</v>
      </c>
      <c r="LV27" s="15">
        <f>Tabla24[[#This Row],[PAS_DUR_COR_COD_ROS_TG_TOT]]-Tabla24[[#This Row],[ESC_DUR_COR_COD_ROS_TG_TOT]]</f>
        <v>221.9795918367347</v>
      </c>
      <c r="LW27" s="15">
        <f>Tabla24[[#This Row],[PAS_NUM_COR_COD_ESC_TG_NEG]]-Tabla24[[#This Row],[ESC_NUM_COR_COD_ESC_TG_NEG]]</f>
        <v>-2.2250000000000001</v>
      </c>
      <c r="LX27" s="15">
        <f>Tabla24[[#This Row],[PAS_DUR_COR_COD_ESC_TG_NEG]]-Tabla24[[#This Row],[ESC_DUR_COR_COD_ESC_TG_NEG]]</f>
        <v>-202.47500000000002</v>
      </c>
      <c r="LY27" s="15">
        <f>Tabla24[[#This Row],[PAS_NUM_COR_COD_ESC_TG_NEU]]-Tabla24[[#This Row],[ESC_NUM_COR_COD_ESC_TG_NEU]]</f>
        <v>-1.1111111111111112</v>
      </c>
      <c r="LZ27" s="15">
        <f>Tabla24[[#This Row],[PAS_DUR_COR_COD_ESC_TG_NEU]]-Tabla24[[#This Row],[ESC_DUR_COR_COD_ESC_TG_NEU]]</f>
        <v>-90.680555555555543</v>
      </c>
      <c r="MA27" s="15">
        <f>Tabla24[[#This Row],[PAS_NUM_COR_COD_ESC_TG_POS]]-Tabla24[[#This Row],[ESC_NUM_COR_COD_ESC_TG_POS]]</f>
        <v>-0.76666666666666616</v>
      </c>
      <c r="MB27" s="15">
        <f>Tabla24[[#This Row],[PAS_DUR_COR_COD_ESC_TG_POS]]-Tabla24[[#This Row],[ESC_DUR_COR_COD_ESC_TG_POS]]</f>
        <v>-97.241830065359522</v>
      </c>
      <c r="MC27" s="15">
        <f>Tabla24[[#This Row],[PAS_NUM_COR_COD_ESC_TG_TOT]]-Tabla24[[#This Row],[ESC_NUM_COR_COD_ESC_TG_TOT]]</f>
        <v>-1.2857142857142856</v>
      </c>
      <c r="MD27" s="15">
        <f>Tabla24[[#This Row],[PAS_DUR_COR_COD_ESC_TG_TOT]]-Tabla24[[#This Row],[ESC_DUR_COR_COD_ESC_TG_TOT]]</f>
        <v>-125.90909090909088</v>
      </c>
      <c r="ME27">
        <v>224.55555555555554</v>
      </c>
      <c r="MF27">
        <v>196.5</v>
      </c>
      <c r="MG27">
        <v>150.11111111111111</v>
      </c>
      <c r="MH27">
        <v>190.60714285714286</v>
      </c>
      <c r="MI27">
        <v>180.125</v>
      </c>
      <c r="MJ27">
        <v>151.125</v>
      </c>
      <c r="MK27">
        <v>243.75</v>
      </c>
      <c r="ML27">
        <v>191.66666666666666</v>
      </c>
      <c r="MM27">
        <v>213.5</v>
      </c>
      <c r="MN27">
        <v>172.8</v>
      </c>
      <c r="MO27">
        <v>132.80000000000001</v>
      </c>
      <c r="MP27">
        <v>165.38095238095238</v>
      </c>
      <c r="MQ27">
        <v>167.625</v>
      </c>
      <c r="MR27">
        <v>164.25</v>
      </c>
      <c r="MS27">
        <v>166.77777777777777</v>
      </c>
      <c r="MT27">
        <v>166.24</v>
      </c>
      <c r="MU27">
        <v>243.89473684210526</v>
      </c>
      <c r="MV27">
        <v>194.92857142857142</v>
      </c>
      <c r="MW27">
        <v>199</v>
      </c>
      <c r="MX27">
        <v>215.24489795918367</v>
      </c>
      <c r="MY27">
        <v>199.05</v>
      </c>
      <c r="MZ27">
        <v>191.27777777777777</v>
      </c>
      <c r="NA27">
        <v>205.41176470588235</v>
      </c>
      <c r="NB27">
        <v>198.47272727272727</v>
      </c>
      <c r="NC27" s="15">
        <f>Tabla1[[#This Row],[ROS_1DU_COR_COD_ROS_TG_NEG]]-Tabla1[[#This Row],[PAS_1DU_COR_COD_ROS_TG_NEG]]</f>
        <v>-19.339181286549717</v>
      </c>
      <c r="ND27" s="15">
        <f>Tabla1[[#This Row],[ROS_1DU_COR_COD_ROS_TG_NEU]]-Tabla1[[#This Row],[PAS_1DU_COR_COD_ROS_TG_NEU]]</f>
        <v>1.5714285714285836</v>
      </c>
      <c r="NE27" s="15">
        <f>Tabla1[[#This Row],[ROS_1DU_COR_COD_ROS_TG_POS]]-Tabla1[[#This Row],[PAS_1DU_COR_COD_ROS_TG_POS]]</f>
        <v>-48.888888888888886</v>
      </c>
      <c r="NF27" s="15">
        <f>Tabla1[[#This Row],[ROS_1DU_COR_COD_ROS_TG_TOT]]-Tabla1[[#This Row],[PAS_1DU_COR_COD_ROS_TG_TOT]]</f>
        <v>-24.637755102040813</v>
      </c>
      <c r="NG27" s="15">
        <f>Tabla1[[#This Row],[ROS_1DU_COR_COD_ESC_TG_NEG]]-Tabla1[[#This Row],[PAS_1DU_COR_COD_ESC_TG_NEG]]</f>
        <v>-18.925000000000011</v>
      </c>
      <c r="NH27" s="15">
        <f>Tabla1[[#This Row],[ROS_1DU_COR_COD_ESC_TG_NEU]]-Tabla1[[#This Row],[PAS_1DU_COR_COD_ESC_TG_NEU]]</f>
        <v>-40.152777777777771</v>
      </c>
      <c r="NI27" s="15">
        <f>Tabla1[[#This Row],[ROS_1DU_COR_COD_ESC_TG_POS]]-Tabla1[[#This Row],[PAS_1DU_COR_COD_ESC_TG_POS]]</f>
        <v>38.338235294117652</v>
      </c>
      <c r="NJ27" s="15">
        <f>Tabla1[[#This Row],[ROS_1DU_COR_COD_ESC_TG_TOT]]-Tabla1[[#This Row],[PAS_1DU_COR_COD_ESC_TG_TOT]]</f>
        <v>-6.8060606060606119</v>
      </c>
      <c r="NK27" s="15">
        <f>Tabla1[[#This Row],[PAS_1DU_COR_COD_ROS_TG_NEG]]-Tabla1[[#This Row],[ESC_1DU_COR_COD_ROS_TG_NEG]]</f>
        <v>30.39473684210526</v>
      </c>
      <c r="NL27" s="15">
        <f>Tabla1[[#This Row],[PAS_1DU_COR_COD_ROS_TG_NEU]]-Tabla1[[#This Row],[ESC_1DU_COR_COD_ROS_TG_NEU]]</f>
        <v>22.128571428571405</v>
      </c>
      <c r="NM27" s="15">
        <f>Tabla1[[#This Row],[PAS_1DU_COR_COD_ROS_TG_POS]]-Tabla1[[#This Row],[ESC_1DU_COR_COD_ROS_TG_POS]]</f>
        <v>66.199999999999989</v>
      </c>
      <c r="NN27" s="15">
        <f>Tabla1[[#This Row],[PAS_1DU_COR_COD_ROS_TG_TOT]]-Tabla1[[#This Row],[ESC_1DU_COR_COD_ROS_TG_TOT]]</f>
        <v>49.863945578231295</v>
      </c>
      <c r="NO27" s="15">
        <f>Tabla1[[#This Row],[PAS_1DU_COR_COD_ESC_TG_NEG]]-Tabla1[[#This Row],[ESC_1DU_COR_COD_ESC_TG_NEG]]</f>
        <v>31.425000000000011</v>
      </c>
      <c r="NP27" s="15">
        <f>Tabla1[[#This Row],[PAS_1DU_COR_COD_ESC_TG_NEU]]-Tabla1[[#This Row],[ESC_1DU_COR_COD_ESC_TG_NEU]]</f>
        <v>27.027777777777771</v>
      </c>
      <c r="NQ27" s="15">
        <f>Tabla1[[#This Row],[PAS_1DU_COR_COD_ESC_TG_POS]]-Tabla1[[#This Row],[ESC_1DU_COR_COD_ESC_TG_POS]]</f>
        <v>38.633986928104576</v>
      </c>
      <c r="NR27" s="15">
        <f>Tabla1[[#This Row],[PAS_1DU_COR_COD_ESC_TG_TOT]]-Tabla1[[#This Row],[ESC_1DU_COR_COD_ESC_TG_TOT]]</f>
        <v>32.23272727272726</v>
      </c>
    </row>
    <row r="28" spans="1:382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  <c r="KY28" s="15">
        <f>Tabla24[[#This Row],[ROS_NUM_COR_COD_ROS_TG_NEG]]-Tabla24[[#This Row],[PAS_NUM_COR_COD_ROS_TG_NEG]]</f>
        <v>1.4750000000000001</v>
      </c>
      <c r="KZ28" s="15">
        <f>Tabla24[[#This Row],[ROS_DUR_COR_COD_ROS_TG_NEG]]-Tabla24[[#This Row],[PAS_DUR_COR_COD_ROS_TG_NEG]]</f>
        <v>-81.839285714285779</v>
      </c>
      <c r="LA28" s="15">
        <f>Tabla24[[#This Row],[ROS_NUM_COR_COD_ROS_TG_NEU]]-Tabla24[[#This Row],[PAS_NUM_COR_COD_ROS_TG_NEU]]</f>
        <v>1.1000000000000001</v>
      </c>
      <c r="LB28" s="15">
        <f>Tabla24[[#This Row],[ROS_DUR_COR_COD_ROS_TG_NEU]]-Tabla24[[#This Row],[PAS_DUR_COR_COD_ROS_TG_NEU]]</f>
        <v>-316.7166666666667</v>
      </c>
      <c r="LC28" s="15">
        <f>Tabla24[[#This Row],[ROS_NUM_COR_COD_ROS_TG_POS]]-Tabla24[[#This Row],[PAS_NUM_COR_COD_ROS_TG_POS]]</f>
        <v>1.85</v>
      </c>
      <c r="LD28" s="15">
        <f>Tabla24[[#This Row],[ROS_DUR_COR_COD_ROS_TG_POS]]-Tabla24[[#This Row],[PAS_DUR_COR_COD_ROS_TG_POS]]</f>
        <v>-38.916666666666515</v>
      </c>
      <c r="LE28" s="15">
        <f>Tabla24[[#This Row],[ROS_NUM_COR_COD_ROS_TG_TOT]]-Tabla24[[#This Row],[PAS_NUM_COR_COD_ROS_TG_TOT]]</f>
        <v>1.4500000000000002</v>
      </c>
      <c r="LF28" s="15">
        <f>Tabla24[[#This Row],[ROS_DUR_COR_COD_ROS_TG_TOT]]-Tabla24[[#This Row],[PAS_DUR_COR_COD_ROS_TG_TOT]]</f>
        <v>-148.46101364522428</v>
      </c>
      <c r="LG28" s="15">
        <f>Tabla24[[#This Row],[ROS_NUM_COR_COD_ESC_TG_NEG]]-Tabla24[[#This Row],[PAS_NUM_COR_COD_ESC_TG_NEG]]</f>
        <v>-0.45000000000000018</v>
      </c>
      <c r="LH28" s="15">
        <f>Tabla24[[#This Row],[ROS_DUR_COR_COD_ESC_TG_NEG]]-Tabla24[[#This Row],[PAS_DUR_COR_COD_ESC_TG_NEG]]</f>
        <v>-342.35714285714278</v>
      </c>
      <c r="LI28" s="15">
        <f>Tabla24[[#This Row],[ROS_NUM_COR_COD_ESC_TG_NEU]]-Tabla24[[#This Row],[PAS_NUM_COR_COD_ESC_TG_NEU]]</f>
        <v>-1.3499999999999996</v>
      </c>
      <c r="LJ28" s="15">
        <f>Tabla24[[#This Row],[ROS_NUM_COR_COD_ESC_TG_NEG]]-Tabla24[[#This Row],[PAS_NUM_COR_COD_ESC_TG_NEG]]</f>
        <v>-0.45000000000000018</v>
      </c>
      <c r="LK28" s="15">
        <f>Tabla24[[#This Row],[ROS_NUM_COR_COD_ESC_TG_POS]]-Tabla24[[#This Row],[PAS_NUM_COR_COD_ESC_TG_POS]]</f>
        <v>-1.4500000000000002</v>
      </c>
      <c r="LL28" s="15">
        <f>Tabla24[[#This Row],[ROS_DUR_COR_COD_ESC_TG_POS]]-Tabla24[[#This Row],[PAS_DUR_COR_COD_ESC_TG_POS]]</f>
        <v>-750.98333333333323</v>
      </c>
      <c r="LM28" s="15">
        <f>Tabla24[[#This Row],[ROS_NUM_COR_COD_ESC_TG_TOT]]-Tabla24[[#This Row],[PAS_NUM_COR_COD_ESC_TG_TOT]]</f>
        <v>-1.085185185185185</v>
      </c>
      <c r="LN28" s="15">
        <f>Tabla24[[#This Row],[ROS_DUR_COR_COD_ESC_TG_TOT]]-Tabla24[[#This Row],[PAS_DUR_COR_COD_ESC_TG_TOT]]</f>
        <v>-603.35714285714289</v>
      </c>
      <c r="LO28" s="15">
        <f>Tabla24[[#This Row],[PAS_NUM_COR_COD_ROS_TG_NEG]]-Tabla24[[#This Row],[ESC_NUM_COR_COD_ROS_TG_NEG]]</f>
        <v>0.64999999999999991</v>
      </c>
      <c r="LP28" s="15">
        <f>Tabla24[[#This Row],[PAS_DUR_COR_COD_ROS_TG_NEG]]-Tabla24[[#This Row],[ESC_DUR_COR_COD_ROS_TG_NEG]]</f>
        <v>-299.53571428571422</v>
      </c>
      <c r="LQ28" s="15">
        <f>Tabla24[[#This Row],[PAS_NUM_COR_COD_ROS_TG_NEU]]-Tabla24[[#This Row],[ESC_NUM_COR_COD_ROS_TG_NEU]]</f>
        <v>0.35000000000000009</v>
      </c>
      <c r="LR28" s="15">
        <f>Tabla24[[#This Row],[PAS_DUR_COR_COD_ROS_TG_NEU]]-Tabla24[[#This Row],[ESC_DUR_COR_COD_ROS_TG_NEU]]</f>
        <v>-485.08333333333326</v>
      </c>
      <c r="LS28" s="15">
        <f>Tabla24[[#This Row],[PAS_NUM_COR_COD_ROS_TG_POS]]-Tabla24[[#This Row],[ESC_NUM_COR_COD_ROS_TG_POS]]</f>
        <v>0.25</v>
      </c>
      <c r="LT28" s="15">
        <f>Tabla24[[#This Row],[PAS_DUR_COR_COD_ROS_TG_POS]]-Tabla24[[#This Row],[ESC_DUR_COR_COD_ROS_TG_POS]]</f>
        <v>-555.61666666666679</v>
      </c>
      <c r="LU28" s="15">
        <f>Tabla24[[#This Row],[PAS_NUM_COR_COD_ROS_TG_TOT]]-Tabla24[[#This Row],[ESC_NUM_COR_COD_ROS_TG_TOT]]</f>
        <v>0.4089743589743593</v>
      </c>
      <c r="LV28" s="15">
        <f>Tabla24[[#This Row],[PAS_DUR_COR_COD_ROS_TG_TOT]]-Tabla24[[#This Row],[ESC_DUR_COR_COD_ROS_TG_TOT]]</f>
        <v>-457.74696356275285</v>
      </c>
      <c r="LW28" s="15">
        <f>Tabla24[[#This Row],[PAS_NUM_COR_COD_ESC_TG_NEG]]-Tabla24[[#This Row],[ESC_NUM_COR_COD_ESC_TG_NEG]]</f>
        <v>1.0750000000000002</v>
      </c>
      <c r="LX28" s="15">
        <f>Tabla24[[#This Row],[PAS_DUR_COR_COD_ESC_TG_NEG]]-Tabla24[[#This Row],[ESC_DUR_COR_COD_ESC_TG_NEG]]</f>
        <v>231.64285714285711</v>
      </c>
      <c r="LY28" s="15">
        <f>Tabla24[[#This Row],[PAS_NUM_COR_COD_ESC_TG_NEU]]-Tabla24[[#This Row],[ESC_NUM_COR_COD_ESC_TG_NEU]]</f>
        <v>0.54999999999999982</v>
      </c>
      <c r="LZ28" s="15">
        <f>Tabla24[[#This Row],[PAS_DUR_COR_COD_ESC_TG_NEU]]-Tabla24[[#This Row],[ESC_DUR_COR_COD_ESC_TG_NEU]]</f>
        <v>332.57142857142867</v>
      </c>
      <c r="MA28" s="15">
        <f>Tabla24[[#This Row],[PAS_NUM_COR_COD_ESC_TG_POS]]-Tabla24[[#This Row],[ESC_NUM_COR_COD_ESC_TG_POS]]</f>
        <v>1.25</v>
      </c>
      <c r="MB28" s="15">
        <f>Tabla24[[#This Row],[PAS_DUR_COR_COD_ESC_TG_POS]]-Tabla24[[#This Row],[ESC_DUR_COR_COD_ESC_TG_POS]]</f>
        <v>737.29761904761892</v>
      </c>
      <c r="MC28" s="15">
        <f>Tabla24[[#This Row],[PAS_NUM_COR_COD_ESC_TG_TOT]]-Tabla24[[#This Row],[ESC_NUM_COR_COD_ESC_TG_TOT]]</f>
        <v>0.96410256410256423</v>
      </c>
      <c r="MD28" s="15">
        <f>Tabla24[[#This Row],[PAS_DUR_COR_COD_ESC_TG_TOT]]-Tabla24[[#This Row],[ESC_DUR_COR_COD_ESC_TG_TOT]]</f>
        <v>402.81578947368416</v>
      </c>
      <c r="ME28">
        <v>295.875</v>
      </c>
      <c r="MF28">
        <v>312</v>
      </c>
      <c r="MG28">
        <v>286.88888888888891</v>
      </c>
      <c r="MH28">
        <v>298.85185185185185</v>
      </c>
      <c r="MI28">
        <v>231.28571428571428</v>
      </c>
      <c r="MJ28">
        <v>269.44444444444446</v>
      </c>
      <c r="MK28">
        <v>178.6</v>
      </c>
      <c r="ML28">
        <v>235.0952380952381</v>
      </c>
      <c r="MM28">
        <v>281</v>
      </c>
      <c r="MN28">
        <v>329</v>
      </c>
      <c r="MO28">
        <v>335.2</v>
      </c>
      <c r="MP28">
        <v>316.61538461538464</v>
      </c>
      <c r="MQ28">
        <v>302</v>
      </c>
      <c r="MR28">
        <v>282.85714285714283</v>
      </c>
      <c r="MS28">
        <v>319.42857142857144</v>
      </c>
      <c r="MT28">
        <v>301.36842105263156</v>
      </c>
      <c r="MU28">
        <v>280.07142857142856</v>
      </c>
      <c r="MV28">
        <v>261.5</v>
      </c>
      <c r="MW28">
        <v>276.83333333333331</v>
      </c>
      <c r="MX28">
        <v>273.18421052631578</v>
      </c>
      <c r="MY28">
        <v>274.28571428571428</v>
      </c>
      <c r="MZ28">
        <v>329.21428571428572</v>
      </c>
      <c r="NA28">
        <v>290.91666666666669</v>
      </c>
      <c r="NB28">
        <v>298.5</v>
      </c>
      <c r="NC28" s="15">
        <f>Tabla1[[#This Row],[ROS_1DU_COR_COD_ROS_TG_NEG]]-Tabla1[[#This Row],[PAS_1DU_COR_COD_ROS_TG_NEG]]</f>
        <v>15.803571428571445</v>
      </c>
      <c r="ND28" s="15">
        <f>Tabla1[[#This Row],[ROS_1DU_COR_COD_ROS_TG_NEU]]-Tabla1[[#This Row],[PAS_1DU_COR_COD_ROS_TG_NEU]]</f>
        <v>50.5</v>
      </c>
      <c r="NE28" s="15">
        <f>Tabla1[[#This Row],[ROS_1DU_COR_COD_ROS_TG_POS]]-Tabla1[[#This Row],[PAS_1DU_COR_COD_ROS_TG_POS]]</f>
        <v>10.0555555555556</v>
      </c>
      <c r="NF28" s="15">
        <f>Tabla1[[#This Row],[ROS_1DU_COR_COD_ROS_TG_TOT]]-Tabla1[[#This Row],[PAS_1DU_COR_COD_ROS_TG_TOT]]</f>
        <v>25.667641325536067</v>
      </c>
      <c r="NG28" s="15">
        <f>Tabla1[[#This Row],[ROS_1DU_COR_COD_ESC_TG_NEG]]-Tabla1[[#This Row],[PAS_1DU_COR_COD_ESC_TG_NEG]]</f>
        <v>-43</v>
      </c>
      <c r="NH28" s="15">
        <f>Tabla1[[#This Row],[ROS_1DU_COR_COD_ESC_TG_NEU]]-Tabla1[[#This Row],[PAS_1DU_COR_COD_ESC_TG_NEU]]</f>
        <v>-59.769841269841265</v>
      </c>
      <c r="NI28" s="15">
        <f>Tabla1[[#This Row],[ROS_1DU_COR_COD_ESC_TG_POS]]-Tabla1[[#This Row],[PAS_1DU_COR_COD_ESC_TG_POS]]</f>
        <v>-112.31666666666669</v>
      </c>
      <c r="NJ28" s="15">
        <f>Tabla1[[#This Row],[ROS_1DU_COR_COD_ESC_TG_TOT]]-Tabla1[[#This Row],[PAS_1DU_COR_COD_ESC_TG_TOT]]</f>
        <v>-63.404761904761898</v>
      </c>
      <c r="NK28" s="15">
        <f>Tabla1[[#This Row],[PAS_1DU_COR_COD_ROS_TG_NEG]]-Tabla1[[#This Row],[ESC_1DU_COR_COD_ROS_TG_NEG]]</f>
        <v>-0.92857142857144481</v>
      </c>
      <c r="NL28" s="15">
        <f>Tabla1[[#This Row],[PAS_1DU_COR_COD_ROS_TG_NEU]]-Tabla1[[#This Row],[ESC_1DU_COR_COD_ROS_TG_NEU]]</f>
        <v>-67.5</v>
      </c>
      <c r="NM28" s="15">
        <f>Tabla1[[#This Row],[PAS_1DU_COR_COD_ROS_TG_POS]]-Tabla1[[#This Row],[ESC_1DU_COR_COD_ROS_TG_POS]]</f>
        <v>-58.366666666666674</v>
      </c>
      <c r="NN28" s="15">
        <f>Tabla1[[#This Row],[PAS_1DU_COR_COD_ROS_TG_TOT]]-Tabla1[[#This Row],[ESC_1DU_COR_COD_ROS_TG_TOT]]</f>
        <v>-43.431174089068861</v>
      </c>
      <c r="NO28" s="15">
        <f>Tabla1[[#This Row],[PAS_1DU_COR_COD_ESC_TG_NEG]]-Tabla1[[#This Row],[ESC_1DU_COR_COD_ESC_TG_NEG]]</f>
        <v>-27.714285714285722</v>
      </c>
      <c r="NP28" s="15">
        <f>Tabla1[[#This Row],[PAS_1DU_COR_COD_ESC_TG_NEU]]-Tabla1[[#This Row],[ESC_1DU_COR_COD_ESC_TG_NEU]]</f>
        <v>46.35714285714289</v>
      </c>
      <c r="NQ28" s="15">
        <f>Tabla1[[#This Row],[PAS_1DU_COR_COD_ESC_TG_POS]]-Tabla1[[#This Row],[ESC_1DU_COR_COD_ESC_TG_POS]]</f>
        <v>-28.511904761904759</v>
      </c>
      <c r="NR28" s="15">
        <f>Tabla1[[#This Row],[PAS_1DU_COR_COD_ESC_TG_TOT]]-Tabla1[[#This Row],[ESC_1DU_COR_COD_ESC_TG_TOT]]</f>
        <v>-2.868421052631561</v>
      </c>
    </row>
    <row r="29" spans="1:382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  <c r="KY29" s="15">
        <f>Tabla24[[#This Row],[ROS_NUM_COR_COD_ROS_TG_NEG]]-Tabla24[[#This Row],[PAS_NUM_COR_COD_ROS_TG_NEG]]</f>
        <v>1.7999999999999998</v>
      </c>
      <c r="KZ29" s="15">
        <f>Tabla24[[#This Row],[ROS_DUR_COR_COD_ROS_TG_NEG]]-Tabla24[[#This Row],[PAS_DUR_COR_COD_ROS_TG_NEG]]</f>
        <v>-52.784090909090992</v>
      </c>
      <c r="LA29" s="15">
        <f>Tabla24[[#This Row],[ROS_NUM_COR_COD_ROS_TG_NEU]]-Tabla24[[#This Row],[PAS_NUM_COR_COD_ROS_TG_NEU]]</f>
        <v>2.155555555555555</v>
      </c>
      <c r="LB29" s="15">
        <f>Tabla24[[#This Row],[ROS_DUR_COR_COD_ROS_TG_NEU]]-Tabla24[[#This Row],[PAS_DUR_COR_COD_ROS_TG_NEU]]</f>
        <v>148.9666666666667</v>
      </c>
      <c r="LC29" s="15">
        <f>Tabla24[[#This Row],[ROS_NUM_COR_COD_ROS_TG_POS]]-Tabla24[[#This Row],[PAS_NUM_COR_COD_ROS_TG_POS]]</f>
        <v>1.0666666666666669</v>
      </c>
      <c r="LD29" s="15">
        <f>Tabla24[[#This Row],[ROS_DUR_COR_COD_ROS_TG_POS]]-Tabla24[[#This Row],[PAS_DUR_COR_COD_ROS_TG_POS]]</f>
        <v>129.93055555555566</v>
      </c>
      <c r="LE29" s="15">
        <f>Tabla24[[#This Row],[ROS_NUM_COR_COD_ROS_TG_TOT]]-Tabla24[[#This Row],[PAS_NUM_COR_COD_ROS_TG_TOT]]</f>
        <v>1.7037037037037033</v>
      </c>
      <c r="LF29" s="15">
        <f>Tabla24[[#This Row],[ROS_DUR_COR_COD_ROS_TG_TOT]]-Tabla24[[#This Row],[PAS_DUR_COR_COD_ROS_TG_TOT]]</f>
        <v>77.595441595441571</v>
      </c>
      <c r="LG29" s="15">
        <f>Tabla24[[#This Row],[ROS_NUM_COR_COD_ESC_TG_NEG]]-Tabla24[[#This Row],[PAS_NUM_COR_COD_ESC_TG_NEG]]</f>
        <v>-1.0499999999999998</v>
      </c>
      <c r="LH29" s="15">
        <f>Tabla24[[#This Row],[ROS_DUR_COR_COD_ESC_TG_NEG]]-Tabla24[[#This Row],[PAS_DUR_COR_COD_ESC_TG_NEG]]</f>
        <v>-368.83333333333326</v>
      </c>
      <c r="LI29" s="15">
        <f>Tabla24[[#This Row],[ROS_NUM_COR_COD_ESC_TG_NEU]]-Tabla24[[#This Row],[PAS_NUM_COR_COD_ESC_TG_NEU]]</f>
        <v>-1.3777777777777778</v>
      </c>
      <c r="LJ29" s="15">
        <f>Tabla24[[#This Row],[ROS_NUM_COR_COD_ESC_TG_NEG]]-Tabla24[[#This Row],[PAS_NUM_COR_COD_ESC_TG_NEG]]</f>
        <v>-1.0499999999999998</v>
      </c>
      <c r="LK29" s="15">
        <f>Tabla24[[#This Row],[ROS_NUM_COR_COD_ESC_TG_POS]]-Tabla24[[#This Row],[PAS_NUM_COR_COD_ESC_TG_POS]]</f>
        <v>-1.7222222222222223</v>
      </c>
      <c r="LL29" s="15">
        <f>Tabla24[[#This Row],[ROS_DUR_COR_COD_ESC_TG_POS]]-Tabla24[[#This Row],[PAS_DUR_COR_COD_ESC_TG_POS]]</f>
        <v>-272.5625</v>
      </c>
      <c r="LM29" s="15">
        <f>Tabla24[[#This Row],[ROS_NUM_COR_COD_ESC_TG_TOT]]-Tabla24[[#This Row],[PAS_NUM_COR_COD_ESC_TG_TOT]]</f>
        <v>-1.4054916985951469</v>
      </c>
      <c r="LN29" s="15">
        <f>Tabla24[[#This Row],[ROS_DUR_COR_COD_ESC_TG_TOT]]-Tabla24[[#This Row],[PAS_DUR_COR_COD_ESC_TG_TOT]]</f>
        <v>-434.18085106382978</v>
      </c>
      <c r="LO29" s="15">
        <f>Tabla24[[#This Row],[PAS_NUM_COR_COD_ROS_TG_NEG]]-Tabla24[[#This Row],[ESC_NUM_COR_COD_ROS_TG_NEG]]</f>
        <v>0.35000000000000009</v>
      </c>
      <c r="LP29" s="15">
        <f>Tabla24[[#This Row],[PAS_DUR_COR_COD_ROS_TG_NEG]]-Tabla24[[#This Row],[ESC_DUR_COR_COD_ROS_TG_NEG]]</f>
        <v>-15.890909090908963</v>
      </c>
      <c r="LQ29" s="15">
        <f>Tabla24[[#This Row],[PAS_NUM_COR_COD_ROS_TG_NEU]]-Tabla24[[#This Row],[ESC_NUM_COR_COD_ROS_TG_NEU]]</f>
        <v>-0.15555555555555545</v>
      </c>
      <c r="LR29" s="15">
        <f>Tabla24[[#This Row],[PAS_DUR_COR_COD_ROS_TG_NEU]]-Tabla24[[#This Row],[ESC_DUR_COR_COD_ROS_TG_NEU]]</f>
        <v>246.11111111111109</v>
      </c>
      <c r="LS29" s="15">
        <f>Tabla24[[#This Row],[PAS_NUM_COR_COD_ROS_TG_POS]]-Tabla24[[#This Row],[ESC_NUM_COR_COD_ROS_TG_POS]]</f>
        <v>1.4</v>
      </c>
      <c r="LT29" s="15">
        <f>Tabla24[[#This Row],[PAS_DUR_COR_COD_ROS_TG_POS]]-Tabla24[[#This Row],[ESC_DUR_COR_COD_ROS_TG_POS]]</f>
        <v>472.33928571428567</v>
      </c>
      <c r="LU29" s="15">
        <f>Tabla24[[#This Row],[PAS_NUM_COR_COD_ROS_TG_TOT]]-Tabla24[[#This Row],[ESC_NUM_COR_COD_ROS_TG_TOT]]</f>
        <v>0.53333333333333321</v>
      </c>
      <c r="LV29" s="15">
        <f>Tabla24[[#This Row],[PAS_DUR_COR_COD_ROS_TG_TOT]]-Tabla24[[#This Row],[ESC_DUR_COR_COD_ROS_TG_TOT]]</f>
        <v>263.7802197802198</v>
      </c>
      <c r="LW29" s="15">
        <f>Tabla24[[#This Row],[PAS_NUM_COR_COD_ESC_TG_NEG]]-Tabla24[[#This Row],[ESC_NUM_COR_COD_ESC_TG_NEG]]</f>
        <v>-1.75</v>
      </c>
      <c r="LX29" s="15">
        <f>Tabla24[[#This Row],[PAS_DUR_COR_COD_ESC_TG_NEG]]-Tabla24[[#This Row],[ESC_DUR_COR_COD_ESC_TG_NEG]]</f>
        <v>-417.36666666666679</v>
      </c>
      <c r="LY29" s="15">
        <f>Tabla24[[#This Row],[PAS_NUM_COR_COD_ESC_TG_NEU]]-Tabla24[[#This Row],[ESC_NUM_COR_COD_ESC_TG_NEU]]</f>
        <v>-1.5222222222222221</v>
      </c>
      <c r="LZ29" s="15">
        <f>Tabla24[[#This Row],[PAS_DUR_COR_COD_ESC_TG_NEU]]-Tabla24[[#This Row],[ESC_DUR_COR_COD_ESC_TG_NEU]]</f>
        <v>-414.17307692307691</v>
      </c>
      <c r="MA29" s="15">
        <f>Tabla24[[#This Row],[PAS_NUM_COR_COD_ESC_TG_POS]]-Tabla24[[#This Row],[ESC_NUM_COR_COD_ESC_TG_POS]]</f>
        <v>-2.2999999999999998</v>
      </c>
      <c r="MB29" s="15">
        <f>Tabla24[[#This Row],[PAS_DUR_COR_COD_ESC_TG_POS]]-Tabla24[[#This Row],[ESC_DUR_COR_COD_ESC_TG_POS]]</f>
        <v>-608.53749999999991</v>
      </c>
      <c r="MC29" s="15">
        <f>Tabla24[[#This Row],[PAS_NUM_COR_COD_ESC_TG_TOT]]-Tabla24[[#This Row],[ESC_NUM_COR_COD_ESC_TG_TOT]]</f>
        <v>-1.8574712643678164</v>
      </c>
      <c r="MD29" s="15">
        <f>Tabla24[[#This Row],[PAS_DUR_COR_COD_ESC_TG_TOT]]-Tabla24[[#This Row],[ESC_DUR_COR_COD_ESC_TG_TOT]]</f>
        <v>-481.67629179331311</v>
      </c>
      <c r="ME29">
        <v>292.5</v>
      </c>
      <c r="MF29">
        <v>319.89999999999998</v>
      </c>
      <c r="MG29">
        <v>353.33333333333331</v>
      </c>
      <c r="MH29">
        <v>322.92592592592592</v>
      </c>
      <c r="MI29">
        <v>274.16666666666669</v>
      </c>
      <c r="MJ29">
        <v>289.625</v>
      </c>
      <c r="MK29">
        <v>356</v>
      </c>
      <c r="ML29">
        <v>299.22222222222223</v>
      </c>
      <c r="MM29">
        <v>337.8</v>
      </c>
      <c r="MN29">
        <v>332.22222222222223</v>
      </c>
      <c r="MO29">
        <v>327</v>
      </c>
      <c r="MP29">
        <v>331.8095238095238</v>
      </c>
      <c r="MQ29">
        <v>284.7</v>
      </c>
      <c r="MR29">
        <v>329.375</v>
      </c>
      <c r="MS29">
        <v>340.9</v>
      </c>
      <c r="MT29">
        <v>317.53571428571428</v>
      </c>
      <c r="MU29">
        <v>290.18181818181819</v>
      </c>
      <c r="MV29">
        <v>309.25</v>
      </c>
      <c r="MW29">
        <v>311.0625</v>
      </c>
      <c r="MX29">
        <v>304.61538461538464</v>
      </c>
      <c r="MY29">
        <v>341.05555555555554</v>
      </c>
      <c r="MZ29">
        <v>320.07692307692309</v>
      </c>
      <c r="NA29">
        <v>334.5625</v>
      </c>
      <c r="NB29">
        <v>333.04255319148939</v>
      </c>
      <c r="NC29" s="15">
        <f>Tabla1[[#This Row],[ROS_1DU_COR_COD_ROS_TG_NEG]]-Tabla1[[#This Row],[PAS_1DU_COR_COD_ROS_TG_NEG]]</f>
        <v>2.318181818181813</v>
      </c>
      <c r="ND29" s="15">
        <f>Tabla1[[#This Row],[ROS_1DU_COR_COD_ROS_TG_NEU]]-Tabla1[[#This Row],[PAS_1DU_COR_COD_ROS_TG_NEU]]</f>
        <v>10.649999999999977</v>
      </c>
      <c r="NE29" s="15">
        <f>Tabla1[[#This Row],[ROS_1DU_COR_COD_ROS_TG_POS]]-Tabla1[[#This Row],[PAS_1DU_COR_COD_ROS_TG_POS]]</f>
        <v>42.270833333333314</v>
      </c>
      <c r="NF29" s="15">
        <f>Tabla1[[#This Row],[ROS_1DU_COR_COD_ROS_TG_TOT]]-Tabla1[[#This Row],[PAS_1DU_COR_COD_ROS_TG_TOT]]</f>
        <v>18.310541310541282</v>
      </c>
      <c r="NG29" s="15">
        <f>Tabla1[[#This Row],[ROS_1DU_COR_COD_ESC_TG_NEG]]-Tabla1[[#This Row],[PAS_1DU_COR_COD_ESC_TG_NEG]]</f>
        <v>-66.888888888888857</v>
      </c>
      <c r="NH29" s="15">
        <f>Tabla1[[#This Row],[ROS_1DU_COR_COD_ESC_TG_NEU]]-Tabla1[[#This Row],[PAS_1DU_COR_COD_ESC_TG_NEU]]</f>
        <v>-30.451923076923094</v>
      </c>
      <c r="NI29" s="15">
        <f>Tabla1[[#This Row],[ROS_1DU_COR_COD_ESC_TG_POS]]-Tabla1[[#This Row],[PAS_1DU_COR_COD_ESC_TG_POS]]</f>
        <v>21.4375</v>
      </c>
      <c r="NJ29" s="15">
        <f>Tabla1[[#This Row],[ROS_1DU_COR_COD_ESC_TG_TOT]]-Tabla1[[#This Row],[PAS_1DU_COR_COD_ESC_TG_TOT]]</f>
        <v>-33.820330969267161</v>
      </c>
      <c r="NK29" s="15">
        <f>Tabla1[[#This Row],[PAS_1DU_COR_COD_ROS_TG_NEG]]-Tabla1[[#This Row],[ESC_1DU_COR_COD_ROS_TG_NEG]]</f>
        <v>-47.618181818181824</v>
      </c>
      <c r="NL29" s="15">
        <f>Tabla1[[#This Row],[PAS_1DU_COR_COD_ROS_TG_NEU]]-Tabla1[[#This Row],[ESC_1DU_COR_COD_ROS_TG_NEU]]</f>
        <v>-22.972222222222229</v>
      </c>
      <c r="NM29" s="15">
        <f>Tabla1[[#This Row],[PAS_1DU_COR_COD_ROS_TG_POS]]-Tabla1[[#This Row],[ESC_1DU_COR_COD_ROS_TG_POS]]</f>
        <v>-15.9375</v>
      </c>
      <c r="NN29" s="15">
        <f>Tabla1[[#This Row],[PAS_1DU_COR_COD_ROS_TG_TOT]]-Tabla1[[#This Row],[ESC_1DU_COR_COD_ROS_TG_TOT]]</f>
        <v>-27.194139194139154</v>
      </c>
      <c r="NO29" s="15">
        <f>Tabla1[[#This Row],[PAS_1DU_COR_COD_ESC_TG_NEG]]-Tabla1[[#This Row],[ESC_1DU_COR_COD_ESC_TG_NEG]]</f>
        <v>56.355555555555554</v>
      </c>
      <c r="NP29" s="15">
        <f>Tabla1[[#This Row],[PAS_1DU_COR_COD_ESC_TG_NEU]]-Tabla1[[#This Row],[ESC_1DU_COR_COD_ESC_TG_NEU]]</f>
        <v>-9.2980769230769056</v>
      </c>
      <c r="NQ29" s="15">
        <f>Tabla1[[#This Row],[PAS_1DU_COR_COD_ESC_TG_POS]]-Tabla1[[#This Row],[ESC_1DU_COR_COD_ESC_TG_POS]]</f>
        <v>-6.3374999999999773</v>
      </c>
      <c r="NR29" s="15">
        <f>Tabla1[[#This Row],[PAS_1DU_COR_COD_ESC_TG_TOT]]-Tabla1[[#This Row],[ESC_1DU_COR_COD_ESC_TG_TOT]]</f>
        <v>15.506838905775112</v>
      </c>
    </row>
    <row r="30" spans="1:382" x14ac:dyDescent="0.3">
      <c r="A30" s="2" t="s">
        <v>29</v>
      </c>
      <c r="B30" s="2">
        <v>20</v>
      </c>
      <c r="C30" s="2">
        <v>2</v>
      </c>
      <c r="D30" s="2">
        <v>24</v>
      </c>
      <c r="E30">
        <v>1.9</v>
      </c>
      <c r="F30">
        <v>616.8125</v>
      </c>
      <c r="G30">
        <v>2.65</v>
      </c>
      <c r="H30">
        <v>786.9473684210526</v>
      </c>
      <c r="I30">
        <v>3.05</v>
      </c>
      <c r="J30">
        <v>788.55</v>
      </c>
      <c r="K30">
        <v>2.5333333333333332</v>
      </c>
      <c r="L30">
        <v>738.0363636363636</v>
      </c>
      <c r="M30">
        <v>3.65</v>
      </c>
      <c r="N30">
        <v>895.65</v>
      </c>
      <c r="O30">
        <v>3.1</v>
      </c>
      <c r="P30">
        <v>760.7</v>
      </c>
      <c r="Q30">
        <v>3.15</v>
      </c>
      <c r="R30">
        <v>765.35</v>
      </c>
      <c r="S30">
        <v>3.3</v>
      </c>
      <c r="T30">
        <v>807.23333333333335</v>
      </c>
      <c r="U30">
        <v>2.9166666666666665</v>
      </c>
      <c r="V30">
        <v>774.1391304347826</v>
      </c>
      <c r="W30">
        <v>1.45</v>
      </c>
      <c r="X30">
        <v>412.42105263157896</v>
      </c>
      <c r="Y30">
        <v>1.25</v>
      </c>
      <c r="Z30">
        <v>372.70588235294116</v>
      </c>
      <c r="AA30">
        <v>1.7</v>
      </c>
      <c r="AB30">
        <v>402.55555555555554</v>
      </c>
      <c r="AC30">
        <v>1.4666666666666666</v>
      </c>
      <c r="AD30">
        <v>396.62962962962962</v>
      </c>
      <c r="AE30">
        <v>1.4666666666666666</v>
      </c>
      <c r="AF30">
        <v>396.62962962962962</v>
      </c>
      <c r="AG30">
        <v>2.4333333333333331</v>
      </c>
      <c r="AH30">
        <v>653.51479289940823</v>
      </c>
      <c r="BM30">
        <v>2.4333333333333331</v>
      </c>
      <c r="BN30">
        <v>653.51479289940823</v>
      </c>
      <c r="BO30">
        <v>4.2</v>
      </c>
      <c r="BP30">
        <v>1427.3333333333333</v>
      </c>
      <c r="BQ30">
        <v>5.3</v>
      </c>
      <c r="BR30">
        <v>1502.7</v>
      </c>
      <c r="BS30">
        <v>4.9000000000000004</v>
      </c>
      <c r="BT30">
        <v>1507.2</v>
      </c>
      <c r="BU30">
        <v>4.8</v>
      </c>
      <c r="BV30">
        <v>1480.8620689655172</v>
      </c>
      <c r="BW30">
        <v>5.2</v>
      </c>
      <c r="BX30">
        <v>1497.4</v>
      </c>
      <c r="BY30">
        <v>4.4000000000000004</v>
      </c>
      <c r="BZ30">
        <v>1418.8888888888889</v>
      </c>
      <c r="CA30">
        <v>5.0999999999999996</v>
      </c>
      <c r="CB30">
        <v>1509.6</v>
      </c>
      <c r="CC30">
        <v>4.9000000000000004</v>
      </c>
      <c r="CD30">
        <v>1477.2413793103449</v>
      </c>
      <c r="CE30">
        <v>4.8499999999999996</v>
      </c>
      <c r="CF30">
        <v>1479.0517241379309</v>
      </c>
      <c r="CG30">
        <v>1.9</v>
      </c>
      <c r="CH30">
        <v>582.375</v>
      </c>
      <c r="CI30">
        <v>1.3</v>
      </c>
      <c r="CJ30">
        <v>420.25</v>
      </c>
      <c r="CK30">
        <v>0.8</v>
      </c>
      <c r="CL30">
        <v>359.2</v>
      </c>
      <c r="CM30">
        <v>1.3333333333333333</v>
      </c>
      <c r="CN30">
        <v>467.47619047619048</v>
      </c>
      <c r="CO30">
        <v>1.2</v>
      </c>
      <c r="CP30">
        <v>460</v>
      </c>
      <c r="CQ30">
        <v>2</v>
      </c>
      <c r="CR30">
        <v>573.55555555555554</v>
      </c>
      <c r="CS30">
        <v>1</v>
      </c>
      <c r="CT30">
        <v>393.66666666666669</v>
      </c>
      <c r="CU30">
        <v>1.4</v>
      </c>
      <c r="CV30">
        <v>487.13043478260869</v>
      </c>
      <c r="CW30">
        <v>1.3666666666666667</v>
      </c>
      <c r="CX30">
        <v>477.75</v>
      </c>
      <c r="CY30">
        <v>3.1083333333333334</v>
      </c>
      <c r="CZ30">
        <v>1047.1176470588234</v>
      </c>
      <c r="DA30">
        <v>2</v>
      </c>
      <c r="DB30">
        <v>522.29999999999995</v>
      </c>
      <c r="DC30">
        <v>2</v>
      </c>
      <c r="DD30">
        <v>625</v>
      </c>
      <c r="DE30">
        <v>1.8</v>
      </c>
      <c r="DF30">
        <v>671.375</v>
      </c>
      <c r="DG30">
        <v>1.9333333333333333</v>
      </c>
      <c r="DH30">
        <v>601.57142857142856</v>
      </c>
      <c r="DI30">
        <v>2.6</v>
      </c>
      <c r="DJ30">
        <v>704.8</v>
      </c>
      <c r="DK30">
        <v>1.6</v>
      </c>
      <c r="DL30">
        <v>520.88888888888891</v>
      </c>
      <c r="DM30">
        <v>1.9</v>
      </c>
      <c r="DN30">
        <v>527</v>
      </c>
      <c r="DO30">
        <v>2.0333333333333332</v>
      </c>
      <c r="DP30">
        <v>586.41379310344826</v>
      </c>
      <c r="DQ30">
        <v>1.9833333333333334</v>
      </c>
      <c r="DR30">
        <v>593.85964912280701</v>
      </c>
      <c r="DS30">
        <v>1.9833333333333334</v>
      </c>
      <c r="DT30">
        <v>593.85964912280701</v>
      </c>
      <c r="DU30">
        <v>2.7333333333333334</v>
      </c>
      <c r="DV30">
        <v>884.62893081761001</v>
      </c>
      <c r="GE30">
        <v>2.7333333333333334</v>
      </c>
      <c r="GF30">
        <v>884.62893081761001</v>
      </c>
      <c r="GG30">
        <v>1.6</v>
      </c>
      <c r="GH30">
        <v>721.83333333333337</v>
      </c>
      <c r="GI30">
        <v>1.9</v>
      </c>
      <c r="GJ30">
        <v>842</v>
      </c>
      <c r="GK30">
        <v>1.2222222222222223</v>
      </c>
      <c r="GL30">
        <v>782.75</v>
      </c>
      <c r="GM30">
        <v>1.5862068965517242</v>
      </c>
      <c r="GN30">
        <v>782.125</v>
      </c>
      <c r="GO30">
        <v>2</v>
      </c>
      <c r="GP30">
        <v>1004.6</v>
      </c>
      <c r="GQ30">
        <v>1.5</v>
      </c>
      <c r="GR30">
        <v>810</v>
      </c>
      <c r="GS30">
        <v>1.3</v>
      </c>
      <c r="GT30">
        <v>464</v>
      </c>
      <c r="GU30">
        <v>1.5714285714285714</v>
      </c>
      <c r="GV30">
        <v>741.0625</v>
      </c>
      <c r="GW30">
        <v>1.5789473684210527</v>
      </c>
      <c r="GX30">
        <v>761.59375</v>
      </c>
      <c r="GY30">
        <v>3</v>
      </c>
      <c r="GZ30">
        <v>892.55555555555554</v>
      </c>
      <c r="HA30">
        <v>2.2000000000000002</v>
      </c>
      <c r="HB30">
        <v>904.71428571428567</v>
      </c>
      <c r="HC30">
        <v>3.8888888888888888</v>
      </c>
      <c r="HD30">
        <v>1084.25</v>
      </c>
      <c r="HE30">
        <v>3</v>
      </c>
      <c r="HF30">
        <v>960</v>
      </c>
      <c r="HG30">
        <v>2.5</v>
      </c>
      <c r="HH30">
        <v>919.83333333333337</v>
      </c>
      <c r="HI30">
        <v>3.4</v>
      </c>
      <c r="HJ30">
        <v>868.5</v>
      </c>
      <c r="HK30">
        <v>2.9</v>
      </c>
      <c r="HL30">
        <v>980</v>
      </c>
      <c r="HM30">
        <v>2.9642857142857144</v>
      </c>
      <c r="HN30">
        <v>920.96</v>
      </c>
      <c r="HO30">
        <v>2.9824561403508771</v>
      </c>
      <c r="HP30">
        <v>940.08163265306121</v>
      </c>
      <c r="HQ30">
        <v>2.2807017543859649</v>
      </c>
      <c r="HR30">
        <v>869.5679012345679</v>
      </c>
      <c r="HS30">
        <v>1.2</v>
      </c>
      <c r="HT30">
        <v>490.57142857142856</v>
      </c>
      <c r="HU30">
        <v>1.2</v>
      </c>
      <c r="HV30">
        <v>335.28571428571428</v>
      </c>
      <c r="HW30">
        <v>1.2222222222222223</v>
      </c>
      <c r="HX30">
        <v>591.5</v>
      </c>
      <c r="HY30">
        <v>1.2068965517241379</v>
      </c>
      <c r="HZ30">
        <v>466.5</v>
      </c>
      <c r="IA30">
        <v>1.25</v>
      </c>
      <c r="IB30">
        <v>507.6</v>
      </c>
      <c r="IC30">
        <v>1</v>
      </c>
      <c r="ID30">
        <v>430</v>
      </c>
      <c r="IE30">
        <v>1.3</v>
      </c>
      <c r="IF30">
        <v>514.83333333333337</v>
      </c>
      <c r="IG30">
        <v>1.1785714285714286</v>
      </c>
      <c r="IH30">
        <v>482.76470588235293</v>
      </c>
      <c r="II30">
        <v>1.1929824561403508</v>
      </c>
      <c r="IJ30">
        <v>473.97297297297297</v>
      </c>
      <c r="IK30">
        <v>1.1929824561403508</v>
      </c>
      <c r="IL30">
        <v>473.97297297297297</v>
      </c>
      <c r="IM30">
        <v>1.9181286549707601</v>
      </c>
      <c r="IN30">
        <v>745.52542372881351</v>
      </c>
      <c r="IS30">
        <v>1</v>
      </c>
      <c r="IT30">
        <v>381</v>
      </c>
      <c r="IU30">
        <v>1</v>
      </c>
      <c r="IV30">
        <v>381</v>
      </c>
      <c r="IW30">
        <v>2.5</v>
      </c>
      <c r="IX30">
        <v>764.5</v>
      </c>
      <c r="JC30">
        <v>2.5</v>
      </c>
      <c r="JD30">
        <v>764.5</v>
      </c>
      <c r="JE30">
        <v>2</v>
      </c>
      <c r="JF30">
        <v>636.66666666666663</v>
      </c>
      <c r="JK30">
        <v>1</v>
      </c>
      <c r="JL30">
        <v>356</v>
      </c>
      <c r="JM30">
        <v>1</v>
      </c>
      <c r="JN30">
        <v>356</v>
      </c>
      <c r="JO30">
        <v>0</v>
      </c>
      <c r="JU30">
        <v>0</v>
      </c>
      <c r="JW30">
        <v>0.33333333333333331</v>
      </c>
      <c r="JX30">
        <v>356</v>
      </c>
      <c r="JY30">
        <v>1.1666666666666667</v>
      </c>
      <c r="JZ30">
        <v>566.5</v>
      </c>
      <c r="KE30">
        <v>3</v>
      </c>
      <c r="KF30">
        <v>364</v>
      </c>
      <c r="KG30">
        <v>3</v>
      </c>
      <c r="KH30">
        <v>364</v>
      </c>
      <c r="KI30">
        <v>1.5</v>
      </c>
      <c r="KJ30">
        <v>191</v>
      </c>
      <c r="KO30">
        <v>1.5</v>
      </c>
      <c r="KP30">
        <v>191</v>
      </c>
      <c r="KQ30">
        <v>2</v>
      </c>
      <c r="KR30">
        <v>248.66666666666666</v>
      </c>
      <c r="KS30">
        <v>2</v>
      </c>
      <c r="KT30">
        <v>248.66666666666666</v>
      </c>
      <c r="KU30">
        <v>1.4444444444444444</v>
      </c>
      <c r="KV30">
        <v>430.28571428571428</v>
      </c>
      <c r="KW30">
        <v>1.8944444444444444</v>
      </c>
      <c r="KX30">
        <v>727.87199999999996</v>
      </c>
      <c r="KY30" s="15">
        <f>Tabla24[[#This Row],[ROS_NUM_COR_COD_ROS_TG_NEG]]-Tabla24[[#This Row],[PAS_NUM_COR_COD_ROS_TG_NEG]]</f>
        <v>-1.1499999999999999</v>
      </c>
      <c r="KZ30" s="15">
        <f>Tabla24[[#This Row],[ROS_DUR_COR_COD_ROS_TG_NEG]]-Tabla24[[#This Row],[PAS_DUR_COR_COD_ROS_TG_NEG]]</f>
        <v>24.183333333333394</v>
      </c>
      <c r="LA30" s="15">
        <f>Tabla24[[#This Row],[ROS_NUM_COR_COD_ROS_TG_NEU]]-Tabla24[[#This Row],[PAS_NUM_COR_COD_ROS_TG_NEU]]</f>
        <v>0.29999999999999982</v>
      </c>
      <c r="LB30" s="15">
        <f>Tabla24[[#This Row],[ROS_DUR_COR_COD_ROS_TG_NEU]]-Tabla24[[#This Row],[PAS_DUR_COR_COD_ROS_TG_NEU]]</f>
        <v>107.79999999999995</v>
      </c>
      <c r="LC30" s="15">
        <f>Tabla24[[#This Row],[ROS_NUM_COR_COD_ROS_TG_POS]]-Tabla24[[#This Row],[PAS_NUM_COR_COD_ROS_TG_POS]]</f>
        <v>-0.25</v>
      </c>
      <c r="LD30" s="15">
        <f>Tabla24[[#This Row],[ROS_DUR_COR_COD_ROS_TG_POS]]-Tabla24[[#This Row],[PAS_DUR_COR_COD_ROS_TG_POS]]</f>
        <v>214.64999999999998</v>
      </c>
      <c r="LE30" s="15">
        <f>Tabla24[[#This Row],[ROS_NUM_COR_COD_ROS_TG_TOT]]-Tabla24[[#This Row],[PAS_NUM_COR_COD_ROS_TG_TOT]]</f>
        <v>-0.33571428571428541</v>
      </c>
      <c r="LF30" s="15">
        <f>Tabla24[[#This Row],[ROS_DUR_COR_COD_ROS_TG_TOT]]-Tabla24[[#This Row],[PAS_DUR_COR_COD_ROS_TG_TOT]]</f>
        <v>113.72666666666669</v>
      </c>
      <c r="LG30" s="15">
        <f>Tabla24[[#This Row],[ROS_NUM_COR_COD_ESC_TG_NEG]]-Tabla24[[#This Row],[PAS_NUM_COR_COD_ESC_TG_NEG]]</f>
        <v>0.10000000000000009</v>
      </c>
      <c r="LH30" s="15">
        <f>Tabla24[[#This Row],[ROS_DUR_COR_COD_ESC_TG_NEG]]-Tabla24[[#This Row],[PAS_DUR_COR_COD_ESC_TG_NEG]]</f>
        <v>387.78750000000002</v>
      </c>
      <c r="LI30" s="15">
        <f>Tabla24[[#This Row],[ROS_NUM_COR_COD_ESC_TG_NEU]]-Tabla24[[#This Row],[PAS_NUM_COR_COD_ESC_TG_NEU]]</f>
        <v>-1.1499999999999999</v>
      </c>
      <c r="LJ30" s="15">
        <f>Tabla24[[#This Row],[ROS_NUM_COR_COD_ESC_TG_NEG]]-Tabla24[[#This Row],[PAS_NUM_COR_COD_ESC_TG_NEG]]</f>
        <v>0.10000000000000009</v>
      </c>
      <c r="LK30" s="15">
        <f>Tabla24[[#This Row],[ROS_NUM_COR_COD_ESC_TG_POS]]-Tabla24[[#This Row],[PAS_NUM_COR_COD_ESC_TG_POS]]</f>
        <v>-1.7499999999999998</v>
      </c>
      <c r="LL30" s="15">
        <f>Tabla24[[#This Row],[ROS_DUR_COR_COD_ESC_TG_POS]]-Tabla24[[#This Row],[PAS_DUR_COR_COD_ESC_TG_POS]]</f>
        <v>-324.54999999999995</v>
      </c>
      <c r="LM30" s="15">
        <f>Tabla24[[#This Row],[ROS_NUM_COR_COD_ESC_TG_TOT]]-Tabla24[[#This Row],[PAS_NUM_COR_COD_ESC_TG_TOT]]</f>
        <v>-0.96190476190476182</v>
      </c>
      <c r="LN30" s="15">
        <f>Tabla24[[#This Row],[ROS_DUR_COR_COD_ESC_TG_TOT]]-Tabla24[[#This Row],[PAS_DUR_COR_COD_ESC_TG_TOT]]</f>
        <v>3.0261363636363967</v>
      </c>
      <c r="LO30" s="15">
        <f>Tabla24[[#This Row],[PAS_NUM_COR_COD_ROS_TG_NEG]]-Tabla24[[#This Row],[ESC_NUM_COR_COD_ROS_TG_NEG]]</f>
        <v>2.4500000000000002</v>
      </c>
      <c r="LP30" s="15">
        <f>Tabla24[[#This Row],[PAS_DUR_COR_COD_ROS_TG_NEG]]-Tabla24[[#This Row],[ESC_DUR_COR_COD_ROS_TG_NEG]]</f>
        <v>435.65</v>
      </c>
      <c r="LQ30" s="15">
        <f>Tabla24[[#This Row],[PAS_NUM_COR_COD_ROS_TG_NEU]]-Tabla24[[#This Row],[ESC_NUM_COR_COD_ROS_TG_NEU]]</f>
        <v>1.1000000000000001</v>
      </c>
      <c r="LR30" s="15">
        <f>Tabla24[[#This Row],[PAS_DUR_COR_COD_ROS_TG_NEU]]-Tabla24[[#This Row],[ESC_DUR_COR_COD_ROS_TG_NEU]]</f>
        <v>187.1444444444445</v>
      </c>
      <c r="LS30" s="15">
        <f>Tabla24[[#This Row],[PAS_NUM_COR_COD_ROS_TG_POS]]-Tabla24[[#This Row],[ESC_NUM_COR_COD_ROS_TG_POS]]</f>
        <v>2.15</v>
      </c>
      <c r="LT30" s="15">
        <f>Tabla24[[#This Row],[PAS_DUR_COR_COD_ROS_TG_POS]]-Tabla24[[#This Row],[ESC_DUR_COR_COD_ROS_TG_POS]]</f>
        <v>371.68333333333334</v>
      </c>
      <c r="LU30" s="15">
        <f>Tabla24[[#This Row],[PAS_NUM_COR_COD_ROS_TG_TOT]]-Tabla24[[#This Row],[ESC_NUM_COR_COD_ROS_TG_TOT]]</f>
        <v>1.9</v>
      </c>
      <c r="LV30" s="15">
        <f>Tabla24[[#This Row],[PAS_DUR_COR_COD_ROS_TG_TOT]]-Tabla24[[#This Row],[ESC_DUR_COR_COD_ROS_TG_TOT]]</f>
        <v>320.10289855072466</v>
      </c>
      <c r="LW30" s="15">
        <f>Tabla24[[#This Row],[PAS_NUM_COR_COD_ESC_TG_NEG]]-Tabla24[[#This Row],[ESC_NUM_COR_COD_ESC_TG_NEG]]</f>
        <v>-3.3000000000000003</v>
      </c>
      <c r="LX30" s="15">
        <f>Tabla24[[#This Row],[PAS_DUR_COR_COD_ESC_TG_NEG]]-Tabla24[[#This Row],[ESC_DUR_COR_COD_ESC_TG_NEG]]</f>
        <v>-880.58750000000009</v>
      </c>
      <c r="LY30" s="15">
        <f>Tabla24[[#This Row],[PAS_NUM_COR_COD_ESC_TG_NEU]]-Tabla24[[#This Row],[ESC_NUM_COR_COD_ESC_TG_NEU]]</f>
        <v>-1.7500000000000004</v>
      </c>
      <c r="LZ30" s="15">
        <f>Tabla24[[#This Row],[PAS_DUR_COR_COD_ESC_TG_NEU]]-Tabla24[[#This Row],[ESC_DUR_COR_COD_ESC_TG_NEU]]</f>
        <v>-631.94152046783631</v>
      </c>
      <c r="MA30" s="15">
        <f>Tabla24[[#This Row],[PAS_NUM_COR_COD_ESC_TG_POS]]-Tabla24[[#This Row],[ESC_NUM_COR_COD_ESC_TG_POS]]</f>
        <v>-2.0499999999999998</v>
      </c>
      <c r="MB30" s="15">
        <f>Tabla24[[#This Row],[PAS_DUR_COR_COD_ESC_TG_POS]]-Tabla24[[#This Row],[ESC_DUR_COR_COD_ESC_TG_POS]]</f>
        <v>-721.05</v>
      </c>
      <c r="MC30" s="15">
        <f>Tabla24[[#This Row],[PAS_NUM_COR_COD_ESC_TG_TOT]]-Tabla24[[#This Row],[ESC_NUM_COR_COD_ESC_TG_TOT]]</f>
        <v>-2.3666666666666671</v>
      </c>
      <c r="MD30" s="15">
        <f>Tabla24[[#This Row],[PAS_DUR_COR_COD_ESC_TG_TOT]]-Tabla24[[#This Row],[ESC_DUR_COR_COD_ESC_TG_TOT]]</f>
        <v>-739.20501567398128</v>
      </c>
      <c r="ME30">
        <v>260.33333333333331</v>
      </c>
      <c r="MF30">
        <v>259.2</v>
      </c>
      <c r="MG30">
        <v>324.55555555555554</v>
      </c>
      <c r="MH30">
        <v>283</v>
      </c>
      <c r="MI30">
        <v>259</v>
      </c>
      <c r="MJ30">
        <v>118.8</v>
      </c>
      <c r="MK30">
        <v>196</v>
      </c>
      <c r="ML30">
        <v>191.5625</v>
      </c>
      <c r="MM30">
        <v>326.625</v>
      </c>
      <c r="MN30">
        <v>268.33333333333331</v>
      </c>
      <c r="MO30">
        <v>222.5</v>
      </c>
      <c r="MP30">
        <v>276.6521739130435</v>
      </c>
      <c r="MQ30">
        <v>290.60000000000002</v>
      </c>
      <c r="MR30">
        <v>280.33333333333331</v>
      </c>
      <c r="MS30">
        <v>278.5</v>
      </c>
      <c r="MT30">
        <v>283.24137931034483</v>
      </c>
      <c r="MU30">
        <v>286.85000000000002</v>
      </c>
      <c r="MV30">
        <v>244.45</v>
      </c>
      <c r="MW30">
        <v>254.35</v>
      </c>
      <c r="MX30">
        <v>261.88333333333333</v>
      </c>
      <c r="MY30">
        <v>269</v>
      </c>
      <c r="MZ30">
        <v>313.05263157894734</v>
      </c>
      <c r="NA30">
        <v>255.85</v>
      </c>
      <c r="NB30">
        <v>279.43636363636364</v>
      </c>
      <c r="NC30" s="15">
        <f>Tabla1[[#This Row],[ROS_1DU_COR_COD_ROS_TG_NEG]]-Tabla1[[#This Row],[PAS_1DU_COR_COD_ROS_TG_NEG]]</f>
        <v>-26.516666666666708</v>
      </c>
      <c r="ND30" s="15">
        <f>Tabla1[[#This Row],[ROS_1DU_COR_COD_ROS_TG_NEU]]-Tabla1[[#This Row],[PAS_1DU_COR_COD_ROS_TG_NEU]]</f>
        <v>14.75</v>
      </c>
      <c r="NE30" s="15">
        <f>Tabla1[[#This Row],[ROS_1DU_COR_COD_ROS_TG_POS]]-Tabla1[[#This Row],[PAS_1DU_COR_COD_ROS_TG_POS]]</f>
        <v>70.205555555555549</v>
      </c>
      <c r="NF30" s="15">
        <f>Tabla1[[#This Row],[ROS_1DU_COR_COD_ROS_TG_TOT]]-Tabla1[[#This Row],[PAS_1DU_COR_COD_ROS_TG_TOT]]</f>
        <v>21.116666666666674</v>
      </c>
      <c r="NG30" s="15">
        <f>Tabla1[[#This Row],[ROS_1DU_COR_COD_ESC_TG_NEG]]-Tabla1[[#This Row],[PAS_1DU_COR_COD_ESC_TG_NEG]]</f>
        <v>-10</v>
      </c>
      <c r="NH30" s="15">
        <f>Tabla1[[#This Row],[ROS_1DU_COR_COD_ESC_TG_NEU]]-Tabla1[[#This Row],[PAS_1DU_COR_COD_ESC_TG_NEU]]</f>
        <v>-194.25263157894733</v>
      </c>
      <c r="NI30" s="15">
        <f>Tabla1[[#This Row],[ROS_1DU_COR_COD_ESC_TG_POS]]-Tabla1[[#This Row],[PAS_1DU_COR_COD_ESC_TG_POS]]</f>
        <v>-59.849999999999994</v>
      </c>
      <c r="NJ30" s="15">
        <f>Tabla1[[#This Row],[ROS_1DU_COR_COD_ESC_TG_TOT]]-Tabla1[[#This Row],[PAS_1DU_COR_COD_ESC_TG_TOT]]</f>
        <v>-87.873863636363637</v>
      </c>
      <c r="NK30" s="15">
        <f>Tabla1[[#This Row],[PAS_1DU_COR_COD_ROS_TG_NEG]]-Tabla1[[#This Row],[ESC_1DU_COR_COD_ROS_TG_NEG]]</f>
        <v>-39.774999999999977</v>
      </c>
      <c r="NL30" s="15">
        <f>Tabla1[[#This Row],[PAS_1DU_COR_COD_ROS_TG_NEU]]-Tabla1[[#This Row],[ESC_1DU_COR_COD_ROS_TG_NEU]]</f>
        <v>-23.883333333333326</v>
      </c>
      <c r="NM30" s="15">
        <f>Tabla1[[#This Row],[PAS_1DU_COR_COD_ROS_TG_POS]]-Tabla1[[#This Row],[ESC_1DU_COR_COD_ROS_TG_POS]]</f>
        <v>31.849999999999994</v>
      </c>
      <c r="NN30" s="15">
        <f>Tabla1[[#This Row],[PAS_1DU_COR_COD_ROS_TG_TOT]]-Tabla1[[#This Row],[ESC_1DU_COR_COD_ROS_TG_TOT]]</f>
        <v>-14.768840579710172</v>
      </c>
      <c r="NO30" s="15">
        <f>Tabla1[[#This Row],[PAS_1DU_COR_COD_ESC_TG_NEG]]-Tabla1[[#This Row],[ESC_1DU_COR_COD_ESC_TG_NEG]]</f>
        <v>-21.600000000000023</v>
      </c>
      <c r="NP30" s="15">
        <f>Tabla1[[#This Row],[PAS_1DU_COR_COD_ESC_TG_NEU]]-Tabla1[[#This Row],[ESC_1DU_COR_COD_ESC_TG_NEU]]</f>
        <v>32.719298245614027</v>
      </c>
      <c r="NQ30" s="15">
        <f>Tabla1[[#This Row],[PAS_1DU_COR_COD_ESC_TG_POS]]-Tabla1[[#This Row],[ESC_1DU_COR_COD_ESC_TG_POS]]</f>
        <v>-22.650000000000006</v>
      </c>
      <c r="NR30" s="15">
        <f>Tabla1[[#This Row],[PAS_1DU_COR_COD_ESC_TG_TOT]]-Tabla1[[#This Row],[ESC_1DU_COR_COD_ESC_TG_TOT]]</f>
        <v>-3.8050156739811882</v>
      </c>
    </row>
    <row r="31" spans="1:382" x14ac:dyDescent="0.3">
      <c r="A31" s="2" t="s">
        <v>30</v>
      </c>
      <c r="B31" s="2">
        <v>20</v>
      </c>
      <c r="C31" s="2">
        <v>2</v>
      </c>
      <c r="D31" s="2">
        <v>27</v>
      </c>
      <c r="E31">
        <v>2.65</v>
      </c>
      <c r="F31">
        <v>795.29411764705878</v>
      </c>
      <c r="G31">
        <v>2.5263157894736841</v>
      </c>
      <c r="H31">
        <v>573.38888888888891</v>
      </c>
      <c r="I31">
        <v>2.25</v>
      </c>
      <c r="J31">
        <v>606.11764705882354</v>
      </c>
      <c r="K31">
        <v>2.4745762711864407</v>
      </c>
      <c r="L31">
        <v>656.63461538461536</v>
      </c>
      <c r="M31">
        <v>3.45</v>
      </c>
      <c r="N31">
        <v>938.57894736842104</v>
      </c>
      <c r="O31">
        <v>3.263157894736842</v>
      </c>
      <c r="P31">
        <v>850.88888888888891</v>
      </c>
      <c r="Q31">
        <v>3.55</v>
      </c>
      <c r="R31">
        <v>947.15</v>
      </c>
      <c r="S31">
        <v>3.4237288135593222</v>
      </c>
      <c r="T31">
        <v>913.89473684210532</v>
      </c>
      <c r="U31">
        <v>2.9491525423728815</v>
      </c>
      <c r="V31">
        <v>791.16513761467888</v>
      </c>
      <c r="W31">
        <v>1.5</v>
      </c>
      <c r="X31">
        <v>414.375</v>
      </c>
      <c r="Y31">
        <v>1.5263157894736843</v>
      </c>
      <c r="Z31">
        <v>443.75</v>
      </c>
      <c r="AA31">
        <v>1.85</v>
      </c>
      <c r="AB31">
        <v>436.66666666666669</v>
      </c>
      <c r="AC31">
        <v>1.6271186440677967</v>
      </c>
      <c r="AD31">
        <v>431.8</v>
      </c>
      <c r="AE31">
        <v>1.6271186440677967</v>
      </c>
      <c r="AF31">
        <v>431.8</v>
      </c>
      <c r="AG31">
        <v>2.5084745762711864</v>
      </c>
      <c r="AH31">
        <v>678.15723270440253</v>
      </c>
      <c r="AK31">
        <v>3</v>
      </c>
      <c r="AL31">
        <v>587</v>
      </c>
      <c r="AO31">
        <v>3</v>
      </c>
      <c r="AP31">
        <v>587</v>
      </c>
      <c r="AS31">
        <v>3</v>
      </c>
      <c r="AT31">
        <v>1164</v>
      </c>
      <c r="AW31">
        <v>3</v>
      </c>
      <c r="AX31">
        <v>1164</v>
      </c>
      <c r="AY31">
        <v>3</v>
      </c>
      <c r="AZ31">
        <v>875.5</v>
      </c>
      <c r="BC31">
        <v>2</v>
      </c>
      <c r="BD31">
        <v>411</v>
      </c>
      <c r="BG31">
        <v>2</v>
      </c>
      <c r="BH31">
        <v>411</v>
      </c>
      <c r="BI31">
        <v>2</v>
      </c>
      <c r="BJ31">
        <v>411</v>
      </c>
      <c r="BK31">
        <v>2.6666666666666665</v>
      </c>
      <c r="BL31">
        <v>720.66666666666663</v>
      </c>
      <c r="BM31">
        <v>2.5111111111111111</v>
      </c>
      <c r="BN31">
        <v>678.94444444444446</v>
      </c>
      <c r="BO31">
        <v>2.5</v>
      </c>
      <c r="BP31">
        <v>929.42857142857144</v>
      </c>
      <c r="BQ31">
        <v>0.9</v>
      </c>
      <c r="BR31">
        <v>489.75</v>
      </c>
      <c r="BS31">
        <v>1.7</v>
      </c>
      <c r="BT31">
        <v>553.28571428571433</v>
      </c>
      <c r="BU31">
        <v>1.7</v>
      </c>
      <c r="BV31">
        <v>685.44444444444446</v>
      </c>
      <c r="BW31">
        <v>0.4</v>
      </c>
      <c r="BX31">
        <v>656.5</v>
      </c>
      <c r="BY31">
        <v>1.7777777777777777</v>
      </c>
      <c r="BZ31">
        <v>863.4</v>
      </c>
      <c r="CA31">
        <v>3.5555555555555554</v>
      </c>
      <c r="CB31">
        <v>1039.4285714285713</v>
      </c>
      <c r="CC31">
        <v>1.8571428571428572</v>
      </c>
      <c r="CD31">
        <v>921.85714285714289</v>
      </c>
      <c r="CE31">
        <v>1.7758620689655173</v>
      </c>
      <c r="CF31">
        <v>788.875</v>
      </c>
      <c r="CG31">
        <v>2.1</v>
      </c>
      <c r="CH31">
        <v>800</v>
      </c>
      <c r="CI31">
        <v>2.7</v>
      </c>
      <c r="CJ31">
        <v>1039.8571428571429</v>
      </c>
      <c r="CK31">
        <v>2.8</v>
      </c>
      <c r="CL31">
        <v>761.5</v>
      </c>
      <c r="CM31">
        <v>2.5333333333333332</v>
      </c>
      <c r="CN31">
        <v>865.28571428571433</v>
      </c>
      <c r="CO31">
        <v>4.5</v>
      </c>
      <c r="CP31">
        <v>1130.5555555555557</v>
      </c>
      <c r="CQ31">
        <v>3.5555555555555554</v>
      </c>
      <c r="CR31">
        <v>1148.8571428571429</v>
      </c>
      <c r="CS31">
        <v>1</v>
      </c>
      <c r="CT31">
        <v>598.25</v>
      </c>
      <c r="CU31">
        <v>3.0714285714285716</v>
      </c>
      <c r="CV31">
        <v>1030.5</v>
      </c>
      <c r="CW31">
        <v>2.7931034482758621</v>
      </c>
      <c r="CX31">
        <v>945.8780487804878</v>
      </c>
      <c r="CY31">
        <v>2.2844827586206895</v>
      </c>
      <c r="CZ31">
        <v>877.05479452054794</v>
      </c>
      <c r="DA31">
        <v>0.6</v>
      </c>
      <c r="DB31">
        <v>397.66666666666669</v>
      </c>
      <c r="DC31">
        <v>1.3</v>
      </c>
      <c r="DD31">
        <v>401</v>
      </c>
      <c r="DE31">
        <v>1.6</v>
      </c>
      <c r="DF31">
        <v>467.125</v>
      </c>
      <c r="DG31">
        <v>1.1666666666666667</v>
      </c>
      <c r="DH31">
        <v>429.83333333333331</v>
      </c>
      <c r="DI31">
        <v>0.7</v>
      </c>
      <c r="DJ31">
        <v>235.66666666666666</v>
      </c>
      <c r="DK31">
        <v>1.5555555555555556</v>
      </c>
      <c r="DL31">
        <v>358.14285714285717</v>
      </c>
      <c r="DM31">
        <v>1</v>
      </c>
      <c r="DN31">
        <v>322.83333333333331</v>
      </c>
      <c r="DO31">
        <v>1.0714285714285714</v>
      </c>
      <c r="DP31">
        <v>308.31578947368422</v>
      </c>
      <c r="DQ31">
        <v>1.1206896551724137</v>
      </c>
      <c r="DR31">
        <v>367.43243243243245</v>
      </c>
      <c r="DS31">
        <v>1.1206896551724137</v>
      </c>
      <c r="DT31">
        <v>367.43243243243245</v>
      </c>
      <c r="DU31">
        <v>1.896551724137931</v>
      </c>
      <c r="DV31">
        <v>705.63636363636363</v>
      </c>
      <c r="EG31">
        <v>1</v>
      </c>
      <c r="EH31">
        <v>95</v>
      </c>
      <c r="EI31">
        <v>6</v>
      </c>
      <c r="EJ31">
        <v>1597</v>
      </c>
      <c r="EK31">
        <v>3.5</v>
      </c>
      <c r="EL31">
        <v>846</v>
      </c>
      <c r="EM31">
        <v>3.5</v>
      </c>
      <c r="EN31">
        <v>846</v>
      </c>
      <c r="EY31">
        <v>0</v>
      </c>
      <c r="FA31">
        <v>0</v>
      </c>
      <c r="FC31">
        <v>0</v>
      </c>
      <c r="FE31">
        <v>0</v>
      </c>
      <c r="FG31">
        <v>1.75</v>
      </c>
      <c r="FH31">
        <v>846</v>
      </c>
      <c r="FS31">
        <v>0</v>
      </c>
      <c r="FU31">
        <v>1</v>
      </c>
      <c r="FV31">
        <v>306</v>
      </c>
      <c r="FW31">
        <v>0.5</v>
      </c>
      <c r="FX31">
        <v>306</v>
      </c>
      <c r="FY31">
        <v>0.5</v>
      </c>
      <c r="FZ31">
        <v>306</v>
      </c>
      <c r="GA31">
        <v>0.5</v>
      </c>
      <c r="GB31">
        <v>306</v>
      </c>
      <c r="GC31">
        <v>1.3333333333333333</v>
      </c>
      <c r="GD31">
        <v>666</v>
      </c>
      <c r="GE31">
        <v>1.8777777777777778</v>
      </c>
      <c r="GF31">
        <v>704.5840707964602</v>
      </c>
      <c r="GG31">
        <v>2.2222222222222223</v>
      </c>
      <c r="GH31">
        <v>904.28571428571433</v>
      </c>
      <c r="GI31">
        <v>1.5</v>
      </c>
      <c r="GJ31">
        <v>566</v>
      </c>
      <c r="GK31">
        <v>1.6666666666666667</v>
      </c>
      <c r="GL31">
        <v>696</v>
      </c>
      <c r="GM31">
        <v>1.7857142857142858</v>
      </c>
      <c r="GN31">
        <v>731.68421052631584</v>
      </c>
      <c r="GO31">
        <v>3.1111111111111112</v>
      </c>
      <c r="GP31">
        <v>943</v>
      </c>
      <c r="GQ31">
        <v>2.2999999999999998</v>
      </c>
      <c r="GR31">
        <v>734.5</v>
      </c>
      <c r="GS31">
        <v>2.1</v>
      </c>
      <c r="GT31">
        <v>808.71428571428567</v>
      </c>
      <c r="GU31">
        <v>2.4827586206896552</v>
      </c>
      <c r="GV31">
        <v>829.60869565217388</v>
      </c>
      <c r="GW31">
        <v>2.1403508771929824</v>
      </c>
      <c r="GX31">
        <v>785.30952380952385</v>
      </c>
      <c r="GY31">
        <v>3.8888888888888888</v>
      </c>
      <c r="GZ31">
        <v>1093.875</v>
      </c>
      <c r="HA31">
        <v>4.8</v>
      </c>
      <c r="HB31">
        <v>1379.7</v>
      </c>
      <c r="HC31">
        <v>4.1111111111111107</v>
      </c>
      <c r="HD31">
        <v>1104.3333333333333</v>
      </c>
      <c r="HE31">
        <v>4.2857142857142856</v>
      </c>
      <c r="HF31">
        <v>1203.2222222222222</v>
      </c>
      <c r="HG31">
        <v>2.6666666666666665</v>
      </c>
      <c r="HH31">
        <v>1061.4285714285713</v>
      </c>
      <c r="HI31">
        <v>3</v>
      </c>
      <c r="HJ31">
        <v>992.375</v>
      </c>
      <c r="HK31">
        <v>3.9</v>
      </c>
      <c r="HL31">
        <v>1106</v>
      </c>
      <c r="HM31">
        <v>3.2068965517241379</v>
      </c>
      <c r="HN31">
        <v>1055.125</v>
      </c>
      <c r="HO31">
        <v>3.736842105263158</v>
      </c>
      <c r="HP31">
        <v>1133.5294117647059</v>
      </c>
      <c r="HQ31">
        <v>2.9385964912280702</v>
      </c>
      <c r="HR31">
        <v>976.26881720430106</v>
      </c>
      <c r="HS31">
        <v>2.5555555555555554</v>
      </c>
      <c r="HT31">
        <v>575.22222222222217</v>
      </c>
      <c r="HU31">
        <v>1.9</v>
      </c>
      <c r="HV31">
        <v>502.77777777777777</v>
      </c>
      <c r="HW31">
        <v>2.2222222222222223</v>
      </c>
      <c r="HX31">
        <v>793.28571428571433</v>
      </c>
      <c r="HY31">
        <v>2.2142857142857144</v>
      </c>
      <c r="HZ31">
        <v>610.20000000000005</v>
      </c>
      <c r="IA31">
        <v>1.3333333333333333</v>
      </c>
      <c r="IB31">
        <v>406.85714285714283</v>
      </c>
      <c r="IC31">
        <v>2.5</v>
      </c>
      <c r="ID31">
        <v>567.4</v>
      </c>
      <c r="IE31">
        <v>2.4</v>
      </c>
      <c r="IF31">
        <v>519.77777777777783</v>
      </c>
      <c r="IG31">
        <v>2.103448275862069</v>
      </c>
      <c r="IH31">
        <v>507.69230769230768</v>
      </c>
      <c r="II31">
        <v>2.1578947368421053</v>
      </c>
      <c r="IJ31">
        <v>557.94117647058829</v>
      </c>
      <c r="IK31">
        <v>2.1578947368421053</v>
      </c>
      <c r="IL31">
        <v>557.94117647058829</v>
      </c>
      <c r="IM31">
        <v>2.6783625730994154</v>
      </c>
      <c r="IN31">
        <v>828.11111111111109</v>
      </c>
      <c r="IO31">
        <v>1</v>
      </c>
      <c r="IP31">
        <v>208</v>
      </c>
      <c r="IS31">
        <v>0</v>
      </c>
      <c r="IU31">
        <v>0.5</v>
      </c>
      <c r="IV31">
        <v>208</v>
      </c>
      <c r="IW31">
        <v>1</v>
      </c>
      <c r="IX31">
        <v>205</v>
      </c>
      <c r="JC31">
        <v>1</v>
      </c>
      <c r="JD31">
        <v>205</v>
      </c>
      <c r="JE31">
        <v>0.66666666666666663</v>
      </c>
      <c r="JF31">
        <v>206.5</v>
      </c>
      <c r="JG31">
        <v>6</v>
      </c>
      <c r="JH31">
        <v>1127</v>
      </c>
      <c r="JK31">
        <v>5</v>
      </c>
      <c r="JL31">
        <v>1519</v>
      </c>
      <c r="JM31">
        <v>5.5</v>
      </c>
      <c r="JN31">
        <v>1323</v>
      </c>
      <c r="JO31">
        <v>5</v>
      </c>
      <c r="JP31">
        <v>1667</v>
      </c>
      <c r="JU31">
        <v>5</v>
      </c>
      <c r="JV31">
        <v>1667</v>
      </c>
      <c r="JW31">
        <v>5.333333333333333</v>
      </c>
      <c r="JX31">
        <v>1437.6666666666667</v>
      </c>
      <c r="JY31">
        <v>3</v>
      </c>
      <c r="JZ31">
        <v>945.2</v>
      </c>
      <c r="KA31">
        <v>0</v>
      </c>
      <c r="KE31">
        <v>3</v>
      </c>
      <c r="KF31">
        <v>705</v>
      </c>
      <c r="KG31">
        <v>1.5</v>
      </c>
      <c r="KH31">
        <v>705</v>
      </c>
      <c r="KI31">
        <v>3</v>
      </c>
      <c r="KJ31">
        <v>910</v>
      </c>
      <c r="KO31">
        <v>3</v>
      </c>
      <c r="KP31">
        <v>910</v>
      </c>
      <c r="KQ31">
        <v>2</v>
      </c>
      <c r="KR31">
        <v>807.5</v>
      </c>
      <c r="KS31">
        <v>2</v>
      </c>
      <c r="KT31">
        <v>807.5</v>
      </c>
      <c r="KU31">
        <v>2.6666666666666665</v>
      </c>
      <c r="KV31">
        <v>905.85714285714289</v>
      </c>
      <c r="KW31">
        <v>2.6777777777777776</v>
      </c>
      <c r="KX31">
        <v>831.71523178807945</v>
      </c>
      <c r="KY31" s="15">
        <f>Tabla24[[#This Row],[ROS_NUM_COR_COD_ROS_TG_NEG]]-Tabla24[[#This Row],[PAS_NUM_COR_COD_ROS_TG_NEG]]</f>
        <v>-0.78333333333333366</v>
      </c>
      <c r="KZ31" s="15">
        <f>Tabla24[[#This Row],[ROS_DUR_COR_COD_ROS_TG_NEG]]-Tabla24[[#This Row],[PAS_DUR_COR_COD_ROS_TG_NEG]]</f>
        <v>122.84962406015029</v>
      </c>
      <c r="LA31" s="15">
        <f>Tabla24[[#This Row],[ROS_NUM_COR_COD_ROS_TG_NEU]]-Tabla24[[#This Row],[PAS_NUM_COR_COD_ROS_TG_NEU]]</f>
        <v>-0.26315789473684204</v>
      </c>
      <c r="LB31" s="15">
        <f>Tabla24[[#This Row],[ROS_DUR_COR_COD_ROS_TG_NEU]]-Tabla24[[#This Row],[PAS_DUR_COR_COD_ROS_TG_NEU]]</f>
        <v>141.48611111111109</v>
      </c>
      <c r="LC31" s="15">
        <f>Tabla24[[#This Row],[ROS_NUM_COR_COD_ROS_TG_POS]]-Tabla24[[#This Row],[PAS_NUM_COR_COD_ROS_TG_POS]]</f>
        <v>0.35000000000000009</v>
      </c>
      <c r="LD31" s="15">
        <f>Tabla24[[#This Row],[ROS_DUR_COR_COD_ROS_TG_POS]]-Tabla24[[#This Row],[PAS_DUR_COR_COD_ROS_TG_POS]]</f>
        <v>158.85000000000002</v>
      </c>
      <c r="LE31" s="15">
        <f>Tabla24[[#This Row],[ROS_NUM_COR_COD_ROS_TG_TOT]]-Tabla24[[#This Row],[PAS_NUM_COR_COD_ROS_TG_TOT]]</f>
        <v>-0.21683226183518434</v>
      </c>
      <c r="LF31" s="15">
        <f>Tabla24[[#This Row],[ROS_DUR_COR_COD_ROS_TG_TOT]]-Tabla24[[#This Row],[PAS_DUR_COR_COD_ROS_TG_TOT]]</f>
        <v>141.23026315789468</v>
      </c>
      <c r="LG31" s="15">
        <f>Tabla24[[#This Row],[ROS_NUM_COR_COD_ESC_TG_NEG]]-Tabla24[[#This Row],[PAS_NUM_COR_COD_ESC_TG_NEG]]</f>
        <v>0.46111111111111125</v>
      </c>
      <c r="LH31" s="15">
        <f>Tabla24[[#This Row],[ROS_DUR_COR_COD_ESC_TG_NEG]]-Tabla24[[#This Row],[PAS_DUR_COR_COD_ESC_TG_NEG]]</f>
        <v>147.70588235294122</v>
      </c>
      <c r="LI31" s="15">
        <f>Tabla24[[#This Row],[ROS_NUM_COR_COD_ESC_TG_NEU]]-Tabla24[[#This Row],[PAS_NUM_COR_COD_ESC_TG_NEU]]</f>
        <v>-0.22631578947368425</v>
      </c>
      <c r="LJ31" s="15">
        <f>Tabla24[[#This Row],[ROS_NUM_COR_COD_ESC_TG_NEG]]-Tabla24[[#This Row],[PAS_NUM_COR_COD_ESC_TG_NEG]]</f>
        <v>0.46111111111111125</v>
      </c>
      <c r="LK31" s="15">
        <f>Tabla24[[#This Row],[ROS_NUM_COR_COD_ESC_TG_POS]]-Tabla24[[#This Row],[PAS_NUM_COR_COD_ESC_TG_POS]]</f>
        <v>-0.14999999999999991</v>
      </c>
      <c r="LL31" s="15">
        <f>Tabla24[[#This Row],[ROS_DUR_COR_COD_ESC_TG_POS]]-Tabla24[[#This Row],[PAS_DUR_COR_COD_ESC_TG_POS]]</f>
        <v>202.59663865546213</v>
      </c>
      <c r="LM31" s="15">
        <f>Tabla24[[#This Row],[ROS_NUM_COR_COD_ESC_TG_TOT]]-Tabla24[[#This Row],[PAS_NUM_COR_COD_ESC_TG_TOT]]</f>
        <v>8.1823495032145033E-3</v>
      </c>
      <c r="LN31" s="15">
        <f>Tabla24[[#This Row],[ROS_DUR_COR_COD_ESC_TG_TOT]]-Tabla24[[#This Row],[PAS_DUR_COR_COD_ESC_TG_TOT]]</f>
        <v>172.97408026755852</v>
      </c>
      <c r="LO31" s="15">
        <f>Tabla24[[#This Row],[PAS_NUM_COR_COD_ROS_TG_NEG]]-Tabla24[[#This Row],[ESC_NUM_COR_COD_ROS_TG_NEG]]</f>
        <v>-1.0499999999999998</v>
      </c>
      <c r="LP31" s="15">
        <f>Tabla24[[#This Row],[PAS_DUR_COR_COD_ROS_TG_NEG]]-Tabla24[[#This Row],[ESC_DUR_COR_COD_ROS_TG_NEG]]</f>
        <v>-191.97660818713462</v>
      </c>
      <c r="LQ31" s="15">
        <f>Tabla24[[#This Row],[PAS_NUM_COR_COD_ROS_TG_NEU]]-Tabla24[[#This Row],[ESC_NUM_COR_COD_ROS_TG_NEU]]</f>
        <v>-0.29239766081871332</v>
      </c>
      <c r="LR31" s="15">
        <f>Tabla24[[#This Row],[PAS_DUR_COR_COD_ROS_TG_NEU]]-Tabla24[[#This Row],[ESC_DUR_COR_COD_ROS_TG_NEU]]</f>
        <v>-297.96825396825398</v>
      </c>
      <c r="LS31" s="15">
        <f>Tabla24[[#This Row],[PAS_NUM_COR_COD_ROS_TG_POS]]-Tabla24[[#This Row],[ESC_NUM_COR_COD_ROS_TG_POS]]</f>
        <v>2.5499999999999998</v>
      </c>
      <c r="LT31" s="15">
        <f>Tabla24[[#This Row],[PAS_DUR_COR_COD_ROS_TG_POS]]-Tabla24[[#This Row],[ESC_DUR_COR_COD_ROS_TG_POS]]</f>
        <v>348.9</v>
      </c>
      <c r="LU31" s="15">
        <f>Tabla24[[#This Row],[PAS_NUM_COR_COD_ROS_TG_TOT]]-Tabla24[[#This Row],[ESC_NUM_COR_COD_ROS_TG_TOT]]</f>
        <v>0.35230024213075062</v>
      </c>
      <c r="LV31" s="15">
        <f>Tabla24[[#This Row],[PAS_DUR_COR_COD_ROS_TG_TOT]]-Tabla24[[#This Row],[ESC_DUR_COR_COD_ROS_TG_TOT]]</f>
        <v>-116.60526315789468</v>
      </c>
      <c r="LW31" s="15">
        <f>Tabla24[[#This Row],[PAS_NUM_COR_COD_ESC_TG_NEG]]-Tabla24[[#This Row],[ESC_NUM_COR_COD_ESC_TG_NEG]]</f>
        <v>2.25</v>
      </c>
      <c r="LX31" s="15">
        <f>Tabla24[[#This Row],[PAS_DUR_COR_COD_ESC_TG_NEG]]-Tabla24[[#This Row],[ESC_DUR_COR_COD_ESC_TG_NEG]]</f>
        <v>138.79411764705878</v>
      </c>
      <c r="LY31" s="15">
        <f>Tabla24[[#This Row],[PAS_NUM_COR_COD_ESC_TG_NEU]]-Tabla24[[#This Row],[ESC_NUM_COR_COD_ESC_TG_NEU]]</f>
        <v>0.74853801169590639</v>
      </c>
      <c r="LZ31" s="15">
        <f>Tabla24[[#This Row],[PAS_DUR_COR_COD_ESC_TG_NEU]]-Tabla24[[#This Row],[ESC_DUR_COR_COD_ESC_TG_NEU]]</f>
        <v>-290.01111111111106</v>
      </c>
      <c r="MA31" s="15">
        <f>Tabla24[[#This Row],[PAS_NUM_COR_COD_ESC_TG_POS]]-Tabla24[[#This Row],[ESC_NUM_COR_COD_ESC_TG_POS]]</f>
        <v>-1.3055555555555554</v>
      </c>
      <c r="MB31" s="15">
        <f>Tabla24[[#This Row],[PAS_DUR_COR_COD_ESC_TG_POS]]-Tabla24[[#This Row],[ESC_DUR_COR_COD_ESC_TG_POS]]</f>
        <v>-433.3109243697478</v>
      </c>
      <c r="MC31" s="15">
        <f>Tabla24[[#This Row],[PAS_NUM_COR_COD_ESC_TG_TOT]]-Tabla24[[#This Row],[ESC_NUM_COR_COD_ESC_TG_TOT]]</f>
        <v>0.61743341404358354</v>
      </c>
      <c r="MD31" s="15">
        <f>Tabla24[[#This Row],[PAS_DUR_COR_COD_ESC_TG_TOT]]-Tabla24[[#This Row],[ESC_DUR_COR_COD_ESC_TG_TOT]]</f>
        <v>-265.22252747252753</v>
      </c>
      <c r="ME31">
        <v>290.14285714285717</v>
      </c>
      <c r="MF31">
        <v>234.375</v>
      </c>
      <c r="MG31">
        <v>220</v>
      </c>
      <c r="MH31">
        <v>245.25</v>
      </c>
      <c r="MI31">
        <v>243</v>
      </c>
      <c r="MJ31">
        <v>206.125</v>
      </c>
      <c r="MK31">
        <v>241.85714285714286</v>
      </c>
      <c r="ML31">
        <v>229.82608695652175</v>
      </c>
      <c r="MM31">
        <v>204.22222222222223</v>
      </c>
      <c r="MN31">
        <v>239.85714285714286</v>
      </c>
      <c r="MO31">
        <v>193.75</v>
      </c>
      <c r="MP31">
        <v>214.6</v>
      </c>
      <c r="MQ31">
        <v>310</v>
      </c>
      <c r="MR31">
        <v>341.2</v>
      </c>
      <c r="MS31">
        <v>189.57142857142858</v>
      </c>
      <c r="MT31">
        <v>260.92857142857144</v>
      </c>
      <c r="MU31">
        <v>272.42105263157896</v>
      </c>
      <c r="MV31">
        <v>245.5</v>
      </c>
      <c r="MW31">
        <v>263.45</v>
      </c>
      <c r="MX31">
        <v>260.77192982456143</v>
      </c>
      <c r="MY31">
        <v>276.64705882352939</v>
      </c>
      <c r="MZ31">
        <v>221.77777777777777</v>
      </c>
      <c r="NA31">
        <v>250.64705882352942</v>
      </c>
      <c r="NB31">
        <v>249.15384615384616</v>
      </c>
      <c r="NC31" s="15">
        <f>Tabla1[[#This Row],[ROS_1DU_COR_COD_ROS_TG_NEG]]-Tabla1[[#This Row],[PAS_1DU_COR_COD_ROS_TG_NEG]]</f>
        <v>17.721804511278208</v>
      </c>
      <c r="ND31" s="15">
        <f>Tabla1[[#This Row],[ROS_1DU_COR_COD_ROS_TG_NEU]]-Tabla1[[#This Row],[PAS_1DU_COR_COD_ROS_TG_NEU]]</f>
        <v>-11.125</v>
      </c>
      <c r="NE31" s="15">
        <f>Tabla1[[#This Row],[ROS_1DU_COR_COD_ROS_TG_POS]]-Tabla1[[#This Row],[PAS_1DU_COR_COD_ROS_TG_POS]]</f>
        <v>-43.449999999999989</v>
      </c>
      <c r="NF31" s="15">
        <f>Tabla1[[#This Row],[ROS_1DU_COR_COD_ROS_TG_TOT]]-Tabla1[[#This Row],[PAS_1DU_COR_COD_ROS_TG_TOT]]</f>
        <v>-15.521929824561425</v>
      </c>
      <c r="NG31" s="15">
        <f>Tabla1[[#This Row],[ROS_1DU_COR_COD_ESC_TG_NEG]]-Tabla1[[#This Row],[PAS_1DU_COR_COD_ESC_TG_NEG]]</f>
        <v>-33.647058823529392</v>
      </c>
      <c r="NH31" s="15">
        <f>Tabla1[[#This Row],[ROS_1DU_COR_COD_ESC_TG_NEU]]-Tabla1[[#This Row],[PAS_1DU_COR_COD_ESC_TG_NEU]]</f>
        <v>-15.652777777777771</v>
      </c>
      <c r="NI31" s="15">
        <f>Tabla1[[#This Row],[ROS_1DU_COR_COD_ESC_TG_POS]]-Tabla1[[#This Row],[PAS_1DU_COR_COD_ESC_TG_POS]]</f>
        <v>-8.7899159663865589</v>
      </c>
      <c r="NJ31" s="15">
        <f>Tabla1[[#This Row],[ROS_1DU_COR_COD_ESC_TG_TOT]]-Tabla1[[#This Row],[PAS_1DU_COR_COD_ESC_TG_TOT]]</f>
        <v>-19.327759197324411</v>
      </c>
      <c r="NK31" s="15">
        <f>Tabla1[[#This Row],[PAS_1DU_COR_COD_ROS_TG_NEG]]-Tabla1[[#This Row],[ESC_1DU_COR_COD_ROS_TG_NEG]]</f>
        <v>68.198830409356731</v>
      </c>
      <c r="NL31" s="15">
        <f>Tabla1[[#This Row],[PAS_1DU_COR_COD_ROS_TG_NEU]]-Tabla1[[#This Row],[ESC_1DU_COR_COD_ROS_TG_NEU]]</f>
        <v>5.6428571428571388</v>
      </c>
      <c r="NM31" s="15">
        <f>Tabla1[[#This Row],[PAS_1DU_COR_COD_ROS_TG_POS]]-Tabla1[[#This Row],[ESC_1DU_COR_COD_ROS_TG_POS]]</f>
        <v>69.699999999999989</v>
      </c>
      <c r="NN31" s="15">
        <f>Tabla1[[#This Row],[PAS_1DU_COR_COD_ROS_TG_TOT]]-Tabla1[[#This Row],[ESC_1DU_COR_COD_ROS_TG_TOT]]</f>
        <v>46.171929824561431</v>
      </c>
      <c r="NO31" s="15">
        <f>Tabla1[[#This Row],[PAS_1DU_COR_COD_ESC_TG_NEG]]-Tabla1[[#This Row],[ESC_1DU_COR_COD_ESC_TG_NEG]]</f>
        <v>-33.352941176470608</v>
      </c>
      <c r="NP31" s="15">
        <f>Tabla1[[#This Row],[PAS_1DU_COR_COD_ESC_TG_NEU]]-Tabla1[[#This Row],[ESC_1DU_COR_COD_ESC_TG_NEU]]</f>
        <v>-119.42222222222222</v>
      </c>
      <c r="NQ31" s="15">
        <f>Tabla1[[#This Row],[PAS_1DU_COR_COD_ESC_TG_POS]]-Tabla1[[#This Row],[ESC_1DU_COR_COD_ESC_TG_POS]]</f>
        <v>61.075630252100837</v>
      </c>
      <c r="NR31" s="15">
        <f>Tabla1[[#This Row],[PAS_1DU_COR_COD_ESC_TG_TOT]]-Tabla1[[#This Row],[ESC_1DU_COR_COD_ESC_TG_TOT]]</f>
        <v>-11.774725274725284</v>
      </c>
    </row>
    <row r="32" spans="1:382" x14ac:dyDescent="0.3">
      <c r="A32" s="2" t="s">
        <v>31</v>
      </c>
      <c r="B32" s="2">
        <v>20</v>
      </c>
      <c r="C32" s="2">
        <v>2</v>
      </c>
      <c r="D32" s="2">
        <v>25</v>
      </c>
      <c r="E32">
        <v>2.85</v>
      </c>
      <c r="F32">
        <v>1415.7857142857142</v>
      </c>
      <c r="G32">
        <v>3.8</v>
      </c>
      <c r="H32">
        <v>1496.5294117647059</v>
      </c>
      <c r="I32">
        <v>4</v>
      </c>
      <c r="J32">
        <v>1448.8333333333333</v>
      </c>
      <c r="K32">
        <v>3.55</v>
      </c>
      <c r="L32">
        <v>1455.9387755102041</v>
      </c>
      <c r="M32">
        <v>3.85</v>
      </c>
      <c r="N32">
        <v>1368.6842105263158</v>
      </c>
      <c r="O32">
        <v>2.95</v>
      </c>
      <c r="P32">
        <v>1383.2</v>
      </c>
      <c r="Q32">
        <v>2.75</v>
      </c>
      <c r="R32">
        <v>1179.75</v>
      </c>
      <c r="S32">
        <v>3.1833333333333331</v>
      </c>
      <c r="T32">
        <v>1312.58</v>
      </c>
      <c r="U32">
        <v>3.3666666666666667</v>
      </c>
      <c r="V32">
        <v>1383.5353535353536</v>
      </c>
      <c r="W32">
        <v>1.5</v>
      </c>
      <c r="X32">
        <v>468.94736842105266</v>
      </c>
      <c r="Y32">
        <v>1.35</v>
      </c>
      <c r="Z32">
        <v>436.38888888888891</v>
      </c>
      <c r="AA32">
        <v>1.65</v>
      </c>
      <c r="AB32">
        <v>468.35</v>
      </c>
      <c r="AC32">
        <v>1.5</v>
      </c>
      <c r="AD32">
        <v>458.45614035087721</v>
      </c>
      <c r="AE32">
        <v>1.5</v>
      </c>
      <c r="AF32">
        <v>458.45614035087721</v>
      </c>
      <c r="AG32">
        <v>2.7444444444444445</v>
      </c>
      <c r="AH32">
        <v>1045.5256410256411</v>
      </c>
      <c r="BM32">
        <v>2.7444444444444445</v>
      </c>
      <c r="BN32">
        <v>1045.5256410256411</v>
      </c>
      <c r="BO32">
        <v>5.0999999999999996</v>
      </c>
      <c r="BP32">
        <v>1655.5</v>
      </c>
      <c r="BQ32">
        <v>4.2</v>
      </c>
      <c r="BR32">
        <v>1434.2</v>
      </c>
      <c r="BS32">
        <v>4.5999999999999996</v>
      </c>
      <c r="BT32">
        <v>1580.8</v>
      </c>
      <c r="BU32">
        <v>4.6333333333333337</v>
      </c>
      <c r="BV32">
        <v>1556.8333333333333</v>
      </c>
      <c r="BW32">
        <v>5.5555555555555554</v>
      </c>
      <c r="BX32">
        <v>1760.8888888888889</v>
      </c>
      <c r="BY32">
        <v>4.2</v>
      </c>
      <c r="BZ32">
        <v>1309.0999999999999</v>
      </c>
      <c r="CA32">
        <v>5.4</v>
      </c>
      <c r="CB32">
        <v>1766.1</v>
      </c>
      <c r="CC32">
        <v>5.0344827586206895</v>
      </c>
      <c r="CD32">
        <v>1606.8965517241379</v>
      </c>
      <c r="CE32">
        <v>4.8305084745762707</v>
      </c>
      <c r="CF32">
        <v>1581.4406779661017</v>
      </c>
      <c r="CG32">
        <v>1.9</v>
      </c>
      <c r="CH32">
        <v>934.16666666666663</v>
      </c>
      <c r="CI32">
        <v>2.8</v>
      </c>
      <c r="CJ32">
        <v>1222.6666666666667</v>
      </c>
      <c r="CK32">
        <v>2.4</v>
      </c>
      <c r="CL32">
        <v>867.57142857142856</v>
      </c>
      <c r="CM32">
        <v>2.3666666666666667</v>
      </c>
      <c r="CN32">
        <v>1000.7368421052631</v>
      </c>
      <c r="CO32">
        <v>1.3333333333333333</v>
      </c>
      <c r="CP32">
        <v>604.66666666666663</v>
      </c>
      <c r="CQ32">
        <v>3.4</v>
      </c>
      <c r="CR32">
        <v>1444.5</v>
      </c>
      <c r="CS32">
        <v>1.5</v>
      </c>
      <c r="CT32">
        <v>818</v>
      </c>
      <c r="CU32">
        <v>2.103448275862069</v>
      </c>
      <c r="CV32">
        <v>963.82352941176475</v>
      </c>
      <c r="CW32">
        <v>2.2372881355932202</v>
      </c>
      <c r="CX32">
        <v>983.30555555555554</v>
      </c>
      <c r="CY32">
        <v>3.5338983050847457</v>
      </c>
      <c r="CZ32">
        <v>1354.7789473684211</v>
      </c>
      <c r="DA32">
        <v>2.7</v>
      </c>
      <c r="DB32">
        <v>811.5</v>
      </c>
      <c r="DC32">
        <v>2.9</v>
      </c>
      <c r="DD32">
        <v>817.7</v>
      </c>
      <c r="DE32">
        <v>2.2999999999999998</v>
      </c>
      <c r="DF32">
        <v>743.4</v>
      </c>
      <c r="DG32">
        <v>2.6333333333333333</v>
      </c>
      <c r="DH32">
        <v>790.86666666666667</v>
      </c>
      <c r="DI32">
        <v>2.6666666666666665</v>
      </c>
      <c r="DJ32">
        <v>752.55555555555554</v>
      </c>
      <c r="DK32">
        <v>2.2000000000000002</v>
      </c>
      <c r="DL32">
        <v>706.4</v>
      </c>
      <c r="DM32">
        <v>2.9</v>
      </c>
      <c r="DN32">
        <v>921.2</v>
      </c>
      <c r="DO32">
        <v>2.5862068965517242</v>
      </c>
      <c r="DP32">
        <v>794.79310344827582</v>
      </c>
      <c r="DQ32">
        <v>2.6101694915254239</v>
      </c>
      <c r="DR32">
        <v>792.79661016949149</v>
      </c>
      <c r="DS32">
        <v>2.6101694915254239</v>
      </c>
      <c r="DT32">
        <v>792.79661016949149</v>
      </c>
      <c r="DU32">
        <v>3.2259887005649719</v>
      </c>
      <c r="DV32">
        <v>1139.4740259740261</v>
      </c>
      <c r="EE32">
        <v>4</v>
      </c>
      <c r="EF32">
        <v>1283</v>
      </c>
      <c r="EK32">
        <v>4</v>
      </c>
      <c r="EL32">
        <v>1283</v>
      </c>
      <c r="EM32">
        <v>4</v>
      </c>
      <c r="EN32">
        <v>1283</v>
      </c>
      <c r="EW32">
        <v>4</v>
      </c>
      <c r="EX32">
        <v>982</v>
      </c>
      <c r="FC32">
        <v>4</v>
      </c>
      <c r="FD32">
        <v>982</v>
      </c>
      <c r="FE32">
        <v>4</v>
      </c>
      <c r="FF32">
        <v>982</v>
      </c>
      <c r="FG32">
        <v>4</v>
      </c>
      <c r="FH32">
        <v>1132.5</v>
      </c>
      <c r="FQ32">
        <v>5</v>
      </c>
      <c r="FR32">
        <v>1720</v>
      </c>
      <c r="FW32">
        <v>5</v>
      </c>
      <c r="FX32">
        <v>1720</v>
      </c>
      <c r="FY32">
        <v>5</v>
      </c>
      <c r="FZ32">
        <v>1720</v>
      </c>
      <c r="GA32">
        <v>5</v>
      </c>
      <c r="GB32">
        <v>1720</v>
      </c>
      <c r="GC32">
        <v>4.333333333333333</v>
      </c>
      <c r="GD32">
        <v>1328.3333333333333</v>
      </c>
      <c r="GE32">
        <v>3.2444444444444445</v>
      </c>
      <c r="GF32">
        <v>1143.0828025477706</v>
      </c>
      <c r="GG32">
        <v>1.3</v>
      </c>
      <c r="GH32">
        <v>553.57142857142856</v>
      </c>
      <c r="GI32">
        <v>2</v>
      </c>
      <c r="GJ32">
        <v>685.57142857142856</v>
      </c>
      <c r="GK32">
        <v>1.6666666666666667</v>
      </c>
      <c r="GL32">
        <v>620.71428571428567</v>
      </c>
      <c r="GM32">
        <v>1.6428571428571428</v>
      </c>
      <c r="GN32">
        <v>619.95238095238096</v>
      </c>
      <c r="GO32">
        <v>2.2222222222222223</v>
      </c>
      <c r="GP32">
        <v>785.5</v>
      </c>
      <c r="GQ32">
        <v>1.7</v>
      </c>
      <c r="GR32">
        <v>604.57142857142856</v>
      </c>
      <c r="GS32">
        <v>2</v>
      </c>
      <c r="GT32">
        <v>849</v>
      </c>
      <c r="GU32">
        <v>1.9655172413793103</v>
      </c>
      <c r="GV32">
        <v>748.13636363636363</v>
      </c>
      <c r="GW32">
        <v>1.8070175438596492</v>
      </c>
      <c r="GX32">
        <v>685.53488372093022</v>
      </c>
      <c r="GY32">
        <v>5.5</v>
      </c>
      <c r="GZ32">
        <v>1767.7</v>
      </c>
      <c r="HA32">
        <v>3.6666666666666665</v>
      </c>
      <c r="HB32">
        <v>1438.75</v>
      </c>
      <c r="HC32">
        <v>4.666666666666667</v>
      </c>
      <c r="HD32">
        <v>1776</v>
      </c>
      <c r="HE32">
        <v>4.6428571428571432</v>
      </c>
      <c r="HF32">
        <v>1669.0384615384614</v>
      </c>
      <c r="HG32">
        <v>5.4444444444444446</v>
      </c>
      <c r="HH32">
        <v>1433.7777777777778</v>
      </c>
      <c r="HI32">
        <v>4.8</v>
      </c>
      <c r="HJ32">
        <v>1461.2</v>
      </c>
      <c r="HK32">
        <v>5.0999999999999996</v>
      </c>
      <c r="HL32">
        <v>1557.9</v>
      </c>
      <c r="HM32">
        <v>5.1034482758620694</v>
      </c>
      <c r="HN32">
        <v>1486.0344827586207</v>
      </c>
      <c r="HO32">
        <v>4.8771929824561404</v>
      </c>
      <c r="HP32">
        <v>1572.5454545454545</v>
      </c>
      <c r="HQ32">
        <v>3.3421052631578947</v>
      </c>
      <c r="HR32">
        <v>1183.3469387755101</v>
      </c>
      <c r="HS32">
        <v>2.7</v>
      </c>
      <c r="HT32">
        <v>778.7</v>
      </c>
      <c r="HU32">
        <v>1.6666666666666667</v>
      </c>
      <c r="HV32">
        <v>540.55555555555554</v>
      </c>
      <c r="HW32">
        <v>2.6666666666666665</v>
      </c>
      <c r="HX32">
        <v>776</v>
      </c>
      <c r="HY32">
        <v>2.3571428571428572</v>
      </c>
      <c r="HZ32">
        <v>701.28571428571433</v>
      </c>
      <c r="IA32">
        <v>2</v>
      </c>
      <c r="IB32">
        <v>606.55555555555554</v>
      </c>
      <c r="IC32">
        <v>2</v>
      </c>
      <c r="ID32">
        <v>552.70000000000005</v>
      </c>
      <c r="IE32">
        <v>2.4</v>
      </c>
      <c r="IF32">
        <v>665.7</v>
      </c>
      <c r="IG32">
        <v>2.1379310344827585</v>
      </c>
      <c r="IH32">
        <v>608.37931034482756</v>
      </c>
      <c r="II32">
        <v>2.2456140350877192</v>
      </c>
      <c r="IJ32">
        <v>654.01754385964909</v>
      </c>
      <c r="IK32">
        <v>2.2456140350877192</v>
      </c>
      <c r="IL32">
        <v>654.01754385964909</v>
      </c>
      <c r="IM32">
        <v>2.9766081871345027</v>
      </c>
      <c r="IN32">
        <v>988.69032258064522</v>
      </c>
      <c r="IQ32">
        <v>0</v>
      </c>
      <c r="IS32">
        <v>2</v>
      </c>
      <c r="IT32">
        <v>546</v>
      </c>
      <c r="IU32">
        <v>1</v>
      </c>
      <c r="IV32">
        <v>546</v>
      </c>
      <c r="IW32">
        <v>3</v>
      </c>
      <c r="IX32">
        <v>823</v>
      </c>
      <c r="JC32">
        <v>3</v>
      </c>
      <c r="JD32">
        <v>823</v>
      </c>
      <c r="JE32">
        <v>1.6666666666666667</v>
      </c>
      <c r="JF32">
        <v>684.5</v>
      </c>
      <c r="JI32">
        <v>6</v>
      </c>
      <c r="JJ32">
        <v>1652</v>
      </c>
      <c r="JK32">
        <v>6</v>
      </c>
      <c r="JL32">
        <v>1678</v>
      </c>
      <c r="JM32">
        <v>6</v>
      </c>
      <c r="JN32">
        <v>1665</v>
      </c>
      <c r="JO32">
        <v>5</v>
      </c>
      <c r="JP32">
        <v>1451</v>
      </c>
      <c r="JU32">
        <v>5</v>
      </c>
      <c r="JV32">
        <v>1451</v>
      </c>
      <c r="JW32">
        <v>5.666666666666667</v>
      </c>
      <c r="JX32">
        <v>1593.6666666666667</v>
      </c>
      <c r="JY32">
        <v>3.6666666666666665</v>
      </c>
      <c r="JZ32">
        <v>1230</v>
      </c>
      <c r="KC32">
        <v>6</v>
      </c>
      <c r="KD32">
        <v>1590</v>
      </c>
      <c r="KE32">
        <v>2</v>
      </c>
      <c r="KF32">
        <v>549</v>
      </c>
      <c r="KG32">
        <v>4</v>
      </c>
      <c r="KH32">
        <v>1069.5</v>
      </c>
      <c r="KI32">
        <v>3</v>
      </c>
      <c r="KJ32">
        <v>928</v>
      </c>
      <c r="KO32">
        <v>3</v>
      </c>
      <c r="KP32">
        <v>928</v>
      </c>
      <c r="KQ32">
        <v>3.6666666666666665</v>
      </c>
      <c r="KR32">
        <v>1022.3333333333334</v>
      </c>
      <c r="KS32">
        <v>3.6666666666666665</v>
      </c>
      <c r="KT32">
        <v>1022.3333333333334</v>
      </c>
      <c r="KU32">
        <v>3.6666666666666665</v>
      </c>
      <c r="KV32">
        <v>1152.125</v>
      </c>
      <c r="KW32">
        <v>3.0111111111111111</v>
      </c>
      <c r="KX32">
        <v>996.71165644171776</v>
      </c>
      <c r="KY32" s="15">
        <f>Tabla24[[#This Row],[ROS_NUM_COR_COD_ROS_TG_NEG]]-Tabla24[[#This Row],[PAS_NUM_COR_COD_ROS_TG_NEG]]</f>
        <v>1.5944444444444446</v>
      </c>
      <c r="KZ32" s="15">
        <f>Tabla24[[#This Row],[ROS_DUR_COR_COD_ROS_TG_NEG]]-Tabla24[[#This Row],[PAS_DUR_COR_COD_ROS_TG_NEG]]</f>
        <v>65.093567251461991</v>
      </c>
      <c r="LA32" s="15">
        <f>Tabla24[[#This Row],[ROS_NUM_COR_COD_ROS_TG_NEU]]-Tabla24[[#This Row],[PAS_NUM_COR_COD_ROS_TG_NEU]]</f>
        <v>1.8499999999999996</v>
      </c>
      <c r="LB32" s="15">
        <f>Tabla24[[#This Row],[ROS_DUR_COR_COD_ROS_TG_NEU]]-Tabla24[[#This Row],[PAS_DUR_COR_COD_ROS_TG_NEU]]</f>
        <v>78</v>
      </c>
      <c r="LC32" s="15">
        <f>Tabla24[[#This Row],[ROS_NUM_COR_COD_ROS_TG_POS]]-Tabla24[[#This Row],[PAS_NUM_COR_COD_ROS_TG_POS]]</f>
        <v>2.3499999999999996</v>
      </c>
      <c r="LD32" s="15">
        <f>Tabla24[[#This Row],[ROS_DUR_COR_COD_ROS_TG_POS]]-Tabla24[[#This Row],[PAS_DUR_COR_COD_ROS_TG_POS]]</f>
        <v>378.15000000000009</v>
      </c>
      <c r="LE32" s="15">
        <f>Tabla24[[#This Row],[ROS_NUM_COR_COD_ROS_TG_TOT]]-Tabla24[[#This Row],[PAS_NUM_COR_COD_ROS_TG_TOT]]</f>
        <v>1.9201149425287363</v>
      </c>
      <c r="LF32" s="15">
        <f>Tabla24[[#This Row],[ROS_DUR_COR_COD_ROS_TG_TOT]]-Tabla24[[#This Row],[PAS_DUR_COR_COD_ROS_TG_TOT]]</f>
        <v>173.45448275862077</v>
      </c>
      <c r="LG32" s="15">
        <f>Tabla24[[#This Row],[ROS_NUM_COR_COD_ESC_TG_NEG]]-Tabla24[[#This Row],[PAS_NUM_COR_COD_ESC_TG_NEG]]</f>
        <v>-0.62777777777777777</v>
      </c>
      <c r="LH32" s="15">
        <f>Tabla24[[#This Row],[ROS_DUR_COR_COD_ESC_TG_NEG]]-Tabla24[[#This Row],[PAS_DUR_COR_COD_ESC_TG_NEG]]</f>
        <v>-630.28571428571422</v>
      </c>
      <c r="LI32" s="15">
        <f>Tabla24[[#This Row],[ROS_NUM_COR_COD_ESC_TG_NEU]]-Tabla24[[#This Row],[PAS_NUM_COR_COD_ESC_TG_NEU]]</f>
        <v>-2.0999999999999996</v>
      </c>
      <c r="LJ32" s="15">
        <f>Tabla24[[#This Row],[ROS_NUM_COR_COD_ESC_TG_NEG]]-Tabla24[[#This Row],[PAS_NUM_COR_COD_ESC_TG_NEG]]</f>
        <v>-0.62777777777777777</v>
      </c>
      <c r="LK32" s="15">
        <f>Tabla24[[#This Row],[ROS_NUM_COR_COD_ESC_TG_POS]]-Tabla24[[#This Row],[PAS_NUM_COR_COD_ESC_TG_POS]]</f>
        <v>-2</v>
      </c>
      <c r="LL32" s="15">
        <f>Tabla24[[#This Row],[ROS_DUR_COR_COD_ESC_TG_POS]]-Tabla24[[#This Row],[PAS_DUR_COR_COD_ESC_TG_POS]]</f>
        <v>-599.83333333333326</v>
      </c>
      <c r="LM32" s="15">
        <f>Tabla24[[#This Row],[ROS_NUM_COR_COD_ESC_TG_TOT]]-Tabla24[[#This Row],[PAS_NUM_COR_COD_ESC_TG_TOT]]</f>
        <v>-1.5844827586206895</v>
      </c>
      <c r="LN32" s="15">
        <f>Tabla24[[#This Row],[ROS_DUR_COR_COD_ESC_TG_TOT]]-Tabla24[[#This Row],[PAS_DUR_COR_COD_ESC_TG_TOT]]</f>
        <v>-707.80241187384047</v>
      </c>
      <c r="LO32" s="15">
        <f>Tabla24[[#This Row],[PAS_NUM_COR_COD_ROS_TG_NEG]]-Tabla24[[#This Row],[ESC_NUM_COR_COD_ROS_TG_NEG]]</f>
        <v>2.5166666666666666</v>
      </c>
      <c r="LP32" s="15">
        <f>Tabla24[[#This Row],[PAS_DUR_COR_COD_ROS_TG_NEG]]-Tabla24[[#This Row],[ESC_DUR_COR_COD_ROS_TG_NEG]]</f>
        <v>764.01754385964921</v>
      </c>
      <c r="LQ32" s="15">
        <f>Tabla24[[#This Row],[PAS_NUM_COR_COD_ROS_TG_NEU]]-Tabla24[[#This Row],[ESC_NUM_COR_COD_ROS_TG_NEU]]</f>
        <v>-0.44999999999999973</v>
      </c>
      <c r="LR32" s="15">
        <f>Tabla24[[#This Row],[PAS_DUR_COR_COD_ROS_TG_NEU]]-Tabla24[[#This Row],[ESC_DUR_COR_COD_ROS_TG_NEU]]</f>
        <v>-61.299999999999955</v>
      </c>
      <c r="LS32" s="15">
        <f>Tabla24[[#This Row],[PAS_NUM_COR_COD_ROS_TG_POS]]-Tabla24[[#This Row],[ESC_NUM_COR_COD_ROS_TG_POS]]</f>
        <v>1.25</v>
      </c>
      <c r="LT32" s="15">
        <f>Tabla24[[#This Row],[PAS_DUR_COR_COD_ROS_TG_POS]]-Tabla24[[#This Row],[ESC_DUR_COR_COD_ROS_TG_POS]]</f>
        <v>361.75</v>
      </c>
      <c r="LU32" s="15">
        <f>Tabla24[[#This Row],[PAS_NUM_COR_COD_ROS_TG_TOT]]-Tabla24[[#This Row],[ESC_NUM_COR_COD_ROS_TG_TOT]]</f>
        <v>1.0798850574712642</v>
      </c>
      <c r="LV32" s="15">
        <f>Tabla24[[#This Row],[PAS_DUR_COR_COD_ROS_TG_TOT]]-Tabla24[[#This Row],[ESC_DUR_COR_COD_ROS_TG_TOT]]</f>
        <v>348.75647058823517</v>
      </c>
      <c r="LW32" s="15">
        <f>Tabla24[[#This Row],[PAS_NUM_COR_COD_ESC_TG_NEG]]-Tabla24[[#This Row],[ESC_NUM_COR_COD_ESC_TG_NEG]]</f>
        <v>-2.7055555555555553</v>
      </c>
      <c r="LX32" s="15">
        <f>Tabla24[[#This Row],[PAS_DUR_COR_COD_ESC_TG_NEG]]-Tabla24[[#This Row],[ESC_DUR_COR_COD_ESC_TG_NEG]]</f>
        <v>-345.10317460317469</v>
      </c>
      <c r="LY32" s="15">
        <f>Tabla24[[#This Row],[PAS_NUM_COR_COD_ESC_TG_NEU]]-Tabla24[[#This Row],[ESC_NUM_COR_COD_ESC_TG_NEU]]</f>
        <v>-0.40000000000000036</v>
      </c>
      <c r="LZ32" s="15">
        <f>Tabla24[[#This Row],[PAS_DUR_COR_COD_ESC_TG_NEU]]-Tabla24[[#This Row],[ESC_DUR_COR_COD_ESC_TG_NEU]]</f>
        <v>187.42941176470595</v>
      </c>
      <c r="MA32" s="15">
        <f>Tabla24[[#This Row],[PAS_NUM_COR_COD_ESC_TG_POS]]-Tabla24[[#This Row],[ESC_NUM_COR_COD_ESC_TG_POS]]</f>
        <v>-1.4000000000000004</v>
      </c>
      <c r="MB32" s="15">
        <f>Tabla24[[#This Row],[PAS_DUR_COR_COD_ESC_TG_POS]]-Tabla24[[#This Row],[ESC_DUR_COR_COD_ESC_TG_POS]]</f>
        <v>-317.26666666666665</v>
      </c>
      <c r="MC32" s="15">
        <f>Tabla24[[#This Row],[PAS_NUM_COR_COD_ESC_TG_TOT]]-Tabla24[[#This Row],[ESC_NUM_COR_COD_ESC_TG_TOT]]</f>
        <v>-1.4844827586206897</v>
      </c>
      <c r="MD32" s="15">
        <f>Tabla24[[#This Row],[PAS_DUR_COR_COD_ESC_TG_TOT]]-Tabla24[[#This Row],[ESC_DUR_COR_COD_ESC_TG_TOT]]</f>
        <v>-150.95777621393381</v>
      </c>
      <c r="ME32">
        <v>278.11111111111109</v>
      </c>
      <c r="MF32">
        <v>262.2</v>
      </c>
      <c r="MG32">
        <v>345.5</v>
      </c>
      <c r="MH32">
        <v>295.86206896551727</v>
      </c>
      <c r="MI32">
        <v>275.75</v>
      </c>
      <c r="MJ32">
        <v>253.28571428571428</v>
      </c>
      <c r="MK32">
        <v>292.57142857142856</v>
      </c>
      <c r="ML32">
        <v>273.95454545454544</v>
      </c>
      <c r="MM32">
        <v>297.83333333333331</v>
      </c>
      <c r="MN32">
        <v>273.66666666666669</v>
      </c>
      <c r="MO32">
        <v>314.60000000000002</v>
      </c>
      <c r="MP32">
        <v>294.23529411764707</v>
      </c>
      <c r="MQ32">
        <v>346.33333333333331</v>
      </c>
      <c r="MR32">
        <v>251.6</v>
      </c>
      <c r="MS32">
        <v>314.7</v>
      </c>
      <c r="MT32">
        <v>302.75862068965517</v>
      </c>
      <c r="MU32">
        <v>338.5263157894737</v>
      </c>
      <c r="MV32">
        <v>343.93333333333334</v>
      </c>
      <c r="MW32">
        <v>370.6875</v>
      </c>
      <c r="MX32">
        <v>350.44</v>
      </c>
      <c r="MY32">
        <v>346.71428571428572</v>
      </c>
      <c r="MZ32">
        <v>321.05882352941177</v>
      </c>
      <c r="NA32">
        <v>321.72222222222223</v>
      </c>
      <c r="NB32">
        <v>328.63265306122452</v>
      </c>
      <c r="NC32" s="15">
        <f>Tabla1[[#This Row],[ROS_1DU_COR_COD_ROS_TG_NEG]]-Tabla1[[#This Row],[PAS_1DU_COR_COD_ROS_TG_NEG]]</f>
        <v>-60.415204678362613</v>
      </c>
      <c r="ND32" s="15">
        <f>Tabla1[[#This Row],[ROS_1DU_COR_COD_ROS_TG_NEU]]-Tabla1[[#This Row],[PAS_1DU_COR_COD_ROS_TG_NEU]]</f>
        <v>-81.733333333333348</v>
      </c>
      <c r="NE32" s="15">
        <f>Tabla1[[#This Row],[ROS_1DU_COR_COD_ROS_TG_POS]]-Tabla1[[#This Row],[PAS_1DU_COR_COD_ROS_TG_POS]]</f>
        <v>-25.1875</v>
      </c>
      <c r="NF32" s="15">
        <f>Tabla1[[#This Row],[ROS_1DU_COR_COD_ROS_TG_TOT]]-Tabla1[[#This Row],[PAS_1DU_COR_COD_ROS_TG_TOT]]</f>
        <v>-54.577931034482731</v>
      </c>
      <c r="NG32" s="15">
        <f>Tabla1[[#This Row],[ROS_1DU_COR_COD_ESC_TG_NEG]]-Tabla1[[#This Row],[PAS_1DU_COR_COD_ESC_TG_NEG]]</f>
        <v>-70.964285714285722</v>
      </c>
      <c r="NH32" s="15">
        <f>Tabla1[[#This Row],[ROS_1DU_COR_COD_ESC_TG_NEU]]-Tabla1[[#This Row],[PAS_1DU_COR_COD_ESC_TG_NEU]]</f>
        <v>-67.77310924369749</v>
      </c>
      <c r="NI32" s="15">
        <f>Tabla1[[#This Row],[ROS_1DU_COR_COD_ESC_TG_POS]]-Tabla1[[#This Row],[PAS_1DU_COR_COD_ESC_TG_POS]]</f>
        <v>-29.150793650793673</v>
      </c>
      <c r="NJ32" s="15">
        <f>Tabla1[[#This Row],[ROS_1DU_COR_COD_ESC_TG_TOT]]-Tabla1[[#This Row],[PAS_1DU_COR_COD_ESC_TG_TOT]]</f>
        <v>-54.678107606679077</v>
      </c>
      <c r="NK32" s="15">
        <f>Tabla1[[#This Row],[PAS_1DU_COR_COD_ROS_TG_NEG]]-Tabla1[[#This Row],[ESC_1DU_COR_COD_ROS_TG_NEG]]</f>
        <v>40.692982456140385</v>
      </c>
      <c r="NL32" s="15">
        <f>Tabla1[[#This Row],[PAS_1DU_COR_COD_ROS_TG_NEU]]-Tabla1[[#This Row],[ESC_1DU_COR_COD_ROS_TG_NEU]]</f>
        <v>70.266666666666652</v>
      </c>
      <c r="NM32" s="15">
        <f>Tabla1[[#This Row],[PAS_1DU_COR_COD_ROS_TG_POS]]-Tabla1[[#This Row],[ESC_1DU_COR_COD_ROS_TG_POS]]</f>
        <v>56.087499999999977</v>
      </c>
      <c r="NN32" s="15">
        <f>Tabla1[[#This Row],[PAS_1DU_COR_COD_ROS_TG_TOT]]-Tabla1[[#This Row],[ESC_1DU_COR_COD_ROS_TG_TOT]]</f>
        <v>56.204705882352926</v>
      </c>
      <c r="NO32" s="15">
        <f>Tabla1[[#This Row],[PAS_1DU_COR_COD_ESC_TG_NEG]]-Tabla1[[#This Row],[ESC_1DU_COR_COD_ESC_TG_NEG]]</f>
        <v>0.38095238095240802</v>
      </c>
      <c r="NP32" s="15">
        <f>Tabla1[[#This Row],[PAS_1DU_COR_COD_ESC_TG_NEU]]-Tabla1[[#This Row],[ESC_1DU_COR_COD_ESC_TG_NEU]]</f>
        <v>69.458823529411774</v>
      </c>
      <c r="NQ32" s="15">
        <f>Tabla1[[#This Row],[PAS_1DU_COR_COD_ESC_TG_POS]]-Tabla1[[#This Row],[ESC_1DU_COR_COD_ESC_TG_POS]]</f>
        <v>7.0222222222222399</v>
      </c>
      <c r="NR32" s="15">
        <f>Tabla1[[#This Row],[PAS_1DU_COR_COD_ESC_TG_TOT]]-Tabla1[[#This Row],[ESC_1DU_COR_COD_ESC_TG_TOT]]</f>
        <v>25.874032371569342</v>
      </c>
    </row>
    <row r="33" spans="1:382" x14ac:dyDescent="0.3">
      <c r="A33" s="2" t="s">
        <v>32</v>
      </c>
      <c r="B33" s="2">
        <v>20</v>
      </c>
      <c r="C33" s="2">
        <v>2</v>
      </c>
      <c r="D33" s="2">
        <v>29</v>
      </c>
      <c r="E33">
        <v>2.5263157894736841</v>
      </c>
      <c r="F33">
        <v>690.8</v>
      </c>
      <c r="G33">
        <v>2.6315789473684212</v>
      </c>
      <c r="H33">
        <v>886.06666666666672</v>
      </c>
      <c r="I33">
        <v>3.25</v>
      </c>
      <c r="J33">
        <v>854.10526315789468</v>
      </c>
      <c r="K33">
        <v>2.8103448275862069</v>
      </c>
      <c r="L33">
        <v>813.89795918367349</v>
      </c>
      <c r="M33">
        <v>3.263157894736842</v>
      </c>
      <c r="N33">
        <v>905.05882352941171</v>
      </c>
      <c r="O33">
        <v>2.8421052631578947</v>
      </c>
      <c r="P33">
        <v>691.47058823529414</v>
      </c>
      <c r="Q33">
        <v>2.7</v>
      </c>
      <c r="R33">
        <v>617.1</v>
      </c>
      <c r="S33">
        <v>2.9310344827586206</v>
      </c>
      <c r="T33">
        <v>731.16666666666663</v>
      </c>
      <c r="U33">
        <v>2.8706896551724137</v>
      </c>
      <c r="V33">
        <v>770.52427184466023</v>
      </c>
      <c r="W33">
        <v>1.6842105263157894</v>
      </c>
      <c r="X33">
        <v>448.58823529411762</v>
      </c>
      <c r="Y33">
        <v>1.6842105263157894</v>
      </c>
      <c r="Z33">
        <v>389.58823529411762</v>
      </c>
      <c r="AA33">
        <v>1.8</v>
      </c>
      <c r="AB33">
        <v>408</v>
      </c>
      <c r="AC33">
        <v>1.7241379310344827</v>
      </c>
      <c r="AD33">
        <v>415.11320754716979</v>
      </c>
      <c r="AE33">
        <v>1.7241379310344827</v>
      </c>
      <c r="AF33">
        <v>415.11320754716979</v>
      </c>
      <c r="AG33">
        <v>2.4885057471264367</v>
      </c>
      <c r="AH33">
        <v>649.77564102564099</v>
      </c>
      <c r="AI33">
        <v>1</v>
      </c>
      <c r="AJ33">
        <v>244</v>
      </c>
      <c r="AK33">
        <v>5</v>
      </c>
      <c r="AL33">
        <v>1027</v>
      </c>
      <c r="AO33">
        <v>3</v>
      </c>
      <c r="AP33">
        <v>635.5</v>
      </c>
      <c r="AQ33">
        <v>5</v>
      </c>
      <c r="AR33">
        <v>859</v>
      </c>
      <c r="AS33">
        <v>1</v>
      </c>
      <c r="AT33">
        <v>206</v>
      </c>
      <c r="AW33">
        <v>3</v>
      </c>
      <c r="AX33">
        <v>532.5</v>
      </c>
      <c r="AY33">
        <v>3</v>
      </c>
      <c r="AZ33">
        <v>584</v>
      </c>
      <c r="BA33">
        <v>7</v>
      </c>
      <c r="BB33">
        <v>1780</v>
      </c>
      <c r="BC33">
        <v>3</v>
      </c>
      <c r="BD33">
        <v>550</v>
      </c>
      <c r="BG33">
        <v>5</v>
      </c>
      <c r="BH33">
        <v>1165</v>
      </c>
      <c r="BI33">
        <v>5</v>
      </c>
      <c r="BJ33">
        <v>1165</v>
      </c>
      <c r="BK33">
        <v>3.6666666666666665</v>
      </c>
      <c r="BL33">
        <v>777.66666666666663</v>
      </c>
      <c r="BM33">
        <v>2.5277777777777777</v>
      </c>
      <c r="BN33">
        <v>654.51234567901236</v>
      </c>
      <c r="BO33">
        <v>4</v>
      </c>
      <c r="BP33">
        <v>1101.75</v>
      </c>
      <c r="BQ33">
        <v>1.7</v>
      </c>
      <c r="BR33">
        <v>1098.5</v>
      </c>
      <c r="BS33">
        <v>2.5</v>
      </c>
      <c r="BT33">
        <v>815.85714285714289</v>
      </c>
      <c r="BU33">
        <v>2.6896551724137931</v>
      </c>
      <c r="BV33">
        <v>995.73684210526312</v>
      </c>
      <c r="BW33">
        <v>2.7777777777777777</v>
      </c>
      <c r="BX33">
        <v>909.42857142857144</v>
      </c>
      <c r="BY33">
        <v>3.6</v>
      </c>
      <c r="BZ33">
        <v>979.5</v>
      </c>
      <c r="CA33">
        <v>3.2222222222222223</v>
      </c>
      <c r="CB33">
        <v>872.875</v>
      </c>
      <c r="CC33">
        <v>3.2142857142857144</v>
      </c>
      <c r="CD33">
        <v>921.08695652173913</v>
      </c>
      <c r="CE33">
        <v>2.9473684210526314</v>
      </c>
      <c r="CF33">
        <v>954.85714285714289</v>
      </c>
      <c r="CG33">
        <v>2.1111111111111112</v>
      </c>
      <c r="CH33">
        <v>800.8</v>
      </c>
      <c r="CI33">
        <v>2.6</v>
      </c>
      <c r="CJ33">
        <v>817.28571428571433</v>
      </c>
      <c r="CK33">
        <v>3.4</v>
      </c>
      <c r="CL33">
        <v>811</v>
      </c>
      <c r="CM33">
        <v>2.7241379310344827</v>
      </c>
      <c r="CN33">
        <v>810.66666666666663</v>
      </c>
      <c r="CO33">
        <v>2.5555555555555554</v>
      </c>
      <c r="CP33">
        <v>693.875</v>
      </c>
      <c r="CQ33">
        <v>2.1</v>
      </c>
      <c r="CR33">
        <v>932.8</v>
      </c>
      <c r="CS33">
        <v>1.2222222222222223</v>
      </c>
      <c r="CT33">
        <v>469.83333333333331</v>
      </c>
      <c r="CU33">
        <v>1.9642857142857142</v>
      </c>
      <c r="CV33">
        <v>686</v>
      </c>
      <c r="CW33">
        <v>2.3508771929824563</v>
      </c>
      <c r="CX33">
        <v>751.45</v>
      </c>
      <c r="CY33">
        <v>2.6491228070175437</v>
      </c>
      <c r="CZ33">
        <v>855.63414634146341</v>
      </c>
      <c r="DA33">
        <v>1.6666666666666667</v>
      </c>
      <c r="DB33">
        <v>373.28571428571428</v>
      </c>
      <c r="DC33">
        <v>1.4</v>
      </c>
      <c r="DD33">
        <v>400.75</v>
      </c>
      <c r="DE33">
        <v>2.1</v>
      </c>
      <c r="DF33">
        <v>464.625</v>
      </c>
      <c r="DG33">
        <v>1.7241379310344827</v>
      </c>
      <c r="DH33">
        <v>414.60869565217394</v>
      </c>
      <c r="DI33">
        <v>1.8888888888888888</v>
      </c>
      <c r="DJ33">
        <v>677</v>
      </c>
      <c r="DK33">
        <v>1.7</v>
      </c>
      <c r="DL33">
        <v>390</v>
      </c>
      <c r="DM33">
        <v>2.1111111111111112</v>
      </c>
      <c r="DN33">
        <v>540.125</v>
      </c>
      <c r="DO33">
        <v>1.8928571428571428</v>
      </c>
      <c r="DP33">
        <v>517.08695652173913</v>
      </c>
      <c r="DQ33">
        <v>1.8070175438596492</v>
      </c>
      <c r="DR33">
        <v>465.8478260869565</v>
      </c>
      <c r="DS33">
        <v>1.8070175438596492</v>
      </c>
      <c r="DT33">
        <v>465.8478260869565</v>
      </c>
      <c r="DU33">
        <v>2.3684210526315788</v>
      </c>
      <c r="DV33">
        <v>715.5546875</v>
      </c>
      <c r="DW33">
        <v>3</v>
      </c>
      <c r="DX33">
        <v>538</v>
      </c>
      <c r="EC33">
        <v>3</v>
      </c>
      <c r="ED33">
        <v>538</v>
      </c>
      <c r="EE33">
        <v>2</v>
      </c>
      <c r="EF33">
        <v>703</v>
      </c>
      <c r="EI33">
        <v>0</v>
      </c>
      <c r="EK33">
        <v>1</v>
      </c>
      <c r="EL33">
        <v>703</v>
      </c>
      <c r="EM33">
        <v>1.6666666666666667</v>
      </c>
      <c r="EN33">
        <v>620.5</v>
      </c>
      <c r="EO33">
        <v>3</v>
      </c>
      <c r="EP33">
        <v>627</v>
      </c>
      <c r="EU33">
        <v>3</v>
      </c>
      <c r="EV33">
        <v>627</v>
      </c>
      <c r="EW33">
        <v>5</v>
      </c>
      <c r="EX33">
        <v>1143</v>
      </c>
      <c r="FA33">
        <v>6</v>
      </c>
      <c r="FB33">
        <v>1390</v>
      </c>
      <c r="FC33">
        <v>5.5</v>
      </c>
      <c r="FD33">
        <v>1266.5</v>
      </c>
      <c r="FE33">
        <v>4.666666666666667</v>
      </c>
      <c r="FF33">
        <v>1053.3333333333333</v>
      </c>
      <c r="FG33">
        <v>3.1666666666666665</v>
      </c>
      <c r="FH33">
        <v>880.2</v>
      </c>
      <c r="FI33">
        <v>1</v>
      </c>
      <c r="FJ33">
        <v>364</v>
      </c>
      <c r="FO33">
        <v>1</v>
      </c>
      <c r="FP33">
        <v>364</v>
      </c>
      <c r="FQ33">
        <v>4</v>
      </c>
      <c r="FR33">
        <v>659</v>
      </c>
      <c r="FU33">
        <v>1</v>
      </c>
      <c r="FV33">
        <v>88</v>
      </c>
      <c r="FW33">
        <v>2.5</v>
      </c>
      <c r="FX33">
        <v>373.5</v>
      </c>
      <c r="FY33">
        <v>2</v>
      </c>
      <c r="FZ33">
        <v>370.33333333333331</v>
      </c>
      <c r="GA33">
        <v>2</v>
      </c>
      <c r="GB33">
        <v>370.33333333333331</v>
      </c>
      <c r="GC33">
        <v>2.7777777777777777</v>
      </c>
      <c r="GD33">
        <v>689</v>
      </c>
      <c r="GE33">
        <v>2.3888888888888888</v>
      </c>
      <c r="GF33">
        <v>713.99264705882354</v>
      </c>
      <c r="GG33">
        <v>1.3333333333333333</v>
      </c>
      <c r="GH33">
        <v>464.2</v>
      </c>
      <c r="GI33">
        <v>3</v>
      </c>
      <c r="GJ33">
        <v>1055.5714285714287</v>
      </c>
      <c r="GK33">
        <v>2.4444444444444446</v>
      </c>
      <c r="GL33">
        <v>769.71428571428567</v>
      </c>
      <c r="GM33">
        <v>2.2857142857142856</v>
      </c>
      <c r="GN33">
        <v>794.63157894736844</v>
      </c>
      <c r="GO33">
        <v>2.625</v>
      </c>
      <c r="GP33">
        <v>819.5</v>
      </c>
      <c r="GQ33">
        <v>2.8888888888888888</v>
      </c>
      <c r="GR33">
        <v>752</v>
      </c>
      <c r="GS33">
        <v>0.77777777777777779</v>
      </c>
      <c r="GT33">
        <v>425.5</v>
      </c>
      <c r="GU33">
        <v>2.0769230769230771</v>
      </c>
      <c r="GV33">
        <v>701.94444444444446</v>
      </c>
      <c r="GW33">
        <v>2.1851851851851851</v>
      </c>
      <c r="GX33">
        <v>749.54054054054052</v>
      </c>
      <c r="GY33">
        <v>3.5555555555555554</v>
      </c>
      <c r="GZ33">
        <v>1165.2857142857142</v>
      </c>
      <c r="HA33">
        <v>3</v>
      </c>
      <c r="HB33">
        <v>894.5</v>
      </c>
      <c r="HC33">
        <v>3.4444444444444446</v>
      </c>
      <c r="HD33">
        <v>1137.4285714285713</v>
      </c>
      <c r="HE33">
        <v>3.3214285714285716</v>
      </c>
      <c r="HF33">
        <v>1057.9545454545455</v>
      </c>
      <c r="HG33">
        <v>4.125</v>
      </c>
      <c r="HH33">
        <v>1156.7142857142858</v>
      </c>
      <c r="HI33">
        <v>3.1111111111111112</v>
      </c>
      <c r="HJ33">
        <v>954.33333333333337</v>
      </c>
      <c r="HK33">
        <v>4</v>
      </c>
      <c r="HL33">
        <v>1171.625</v>
      </c>
      <c r="HM33">
        <v>3.7307692307692308</v>
      </c>
      <c r="HN33">
        <v>1104.5714285714287</v>
      </c>
      <c r="HO33">
        <v>3.5185185185185186</v>
      </c>
      <c r="HP33">
        <v>1080.7209302325582</v>
      </c>
      <c r="HQ33">
        <v>2.8518518518518516</v>
      </c>
      <c r="HR33">
        <v>927.55</v>
      </c>
      <c r="HS33">
        <v>1.7777777777777777</v>
      </c>
      <c r="HT33">
        <v>484.75</v>
      </c>
      <c r="HU33">
        <v>2.2999999999999998</v>
      </c>
      <c r="HV33">
        <v>800.85714285714289</v>
      </c>
      <c r="HW33">
        <v>1.3333333333333333</v>
      </c>
      <c r="HX33">
        <v>604.79999999999995</v>
      </c>
      <c r="HY33">
        <v>1.8214285714285714</v>
      </c>
      <c r="HZ33">
        <v>625.4</v>
      </c>
      <c r="IA33">
        <v>2.125</v>
      </c>
      <c r="IB33">
        <v>595</v>
      </c>
      <c r="IC33">
        <v>1.5555555555555556</v>
      </c>
      <c r="ID33">
        <v>534</v>
      </c>
      <c r="IE33">
        <v>1.7777777777777777</v>
      </c>
      <c r="IF33">
        <v>666.5</v>
      </c>
      <c r="IG33">
        <v>1.8076923076923077</v>
      </c>
      <c r="IH33">
        <v>598.31578947368416</v>
      </c>
      <c r="II33">
        <v>1.8148148148148149</v>
      </c>
      <c r="IJ33">
        <v>612.20512820512818</v>
      </c>
      <c r="IK33">
        <v>1.8148148148148149</v>
      </c>
      <c r="IL33">
        <v>612.20512820512818</v>
      </c>
      <c r="IM33">
        <v>2.5061728395061729</v>
      </c>
      <c r="IN33">
        <v>824.20168067226894</v>
      </c>
      <c r="IO33">
        <v>4</v>
      </c>
      <c r="IP33">
        <v>1124</v>
      </c>
      <c r="IS33">
        <v>3</v>
      </c>
      <c r="IT33">
        <v>878</v>
      </c>
      <c r="IU33">
        <v>3.5</v>
      </c>
      <c r="IV33">
        <v>1001</v>
      </c>
      <c r="IW33">
        <v>0.5</v>
      </c>
      <c r="IX33">
        <v>227</v>
      </c>
      <c r="IY33">
        <v>3</v>
      </c>
      <c r="IZ33">
        <v>401</v>
      </c>
      <c r="JA33">
        <v>2</v>
      </c>
      <c r="JB33">
        <v>457</v>
      </c>
      <c r="JC33">
        <v>1.5</v>
      </c>
      <c r="JD33">
        <v>361.66666666666669</v>
      </c>
      <c r="JE33">
        <v>2.1666666666666665</v>
      </c>
      <c r="JF33">
        <v>617.4</v>
      </c>
      <c r="JG33">
        <v>4</v>
      </c>
      <c r="JH33">
        <v>693</v>
      </c>
      <c r="JK33">
        <v>3</v>
      </c>
      <c r="JL33">
        <v>909</v>
      </c>
      <c r="JM33">
        <v>3.5</v>
      </c>
      <c r="JN33">
        <v>801</v>
      </c>
      <c r="JO33">
        <v>2</v>
      </c>
      <c r="JP33">
        <v>523</v>
      </c>
      <c r="JQ33">
        <v>5</v>
      </c>
      <c r="JR33">
        <v>848</v>
      </c>
      <c r="JS33">
        <v>0</v>
      </c>
      <c r="JU33">
        <v>2.25</v>
      </c>
      <c r="JV33">
        <v>631.33333333333337</v>
      </c>
      <c r="JW33">
        <v>2.6666666666666665</v>
      </c>
      <c r="JX33">
        <v>699.2</v>
      </c>
      <c r="JY33">
        <v>2.4166666666666665</v>
      </c>
      <c r="JZ33">
        <v>658.3</v>
      </c>
      <c r="KA33">
        <v>0</v>
      </c>
      <c r="KE33">
        <v>3</v>
      </c>
      <c r="KF33">
        <v>602</v>
      </c>
      <c r="KG33">
        <v>1.5</v>
      </c>
      <c r="KH33">
        <v>602</v>
      </c>
      <c r="KI33">
        <v>1.5</v>
      </c>
      <c r="KJ33">
        <v>668</v>
      </c>
      <c r="KK33">
        <v>4</v>
      </c>
      <c r="KL33">
        <v>914</v>
      </c>
      <c r="KM33">
        <v>1</v>
      </c>
      <c r="KN33">
        <v>221</v>
      </c>
      <c r="KO33">
        <v>2</v>
      </c>
      <c r="KP33">
        <v>601</v>
      </c>
      <c r="KQ33">
        <v>1.8333333333333333</v>
      </c>
      <c r="KR33">
        <v>601.25</v>
      </c>
      <c r="KS33">
        <v>1.8333333333333333</v>
      </c>
      <c r="KT33">
        <v>601.25</v>
      </c>
      <c r="KU33">
        <v>2.2222222222222223</v>
      </c>
      <c r="KV33">
        <v>642</v>
      </c>
      <c r="KW33">
        <v>2.4777777777777779</v>
      </c>
      <c r="KX33">
        <v>805.02255639097746</v>
      </c>
      <c r="KY33" s="15">
        <f>Tabla24[[#This Row],[ROS_NUM_COR_COD_ROS_TG_NEG]]-Tabla24[[#This Row],[PAS_NUM_COR_COD_ROS_TG_NEG]]</f>
        <v>0.86184210526315796</v>
      </c>
      <c r="KZ33" s="15">
        <f>Tabla24[[#This Row],[ROS_DUR_COR_COD_ROS_TG_NEG]]-Tabla24[[#This Row],[PAS_DUR_COR_COD_ROS_TG_NEG]]</f>
        <v>251.65546218487407</v>
      </c>
      <c r="LA33" s="15">
        <f>Tabla24[[#This Row],[ROS_NUM_COR_COD_ROS_TG_NEU]]-Tabla24[[#This Row],[PAS_NUM_COR_COD_ROS_TG_NEU]]</f>
        <v>0.26900584795321647</v>
      </c>
      <c r="LB33" s="15">
        <f>Tabla24[[#This Row],[ROS_DUR_COR_COD_ROS_TG_NEU]]-Tabla24[[#This Row],[PAS_DUR_COR_COD_ROS_TG_NEU]]</f>
        <v>262.86274509803923</v>
      </c>
      <c r="LC33" s="15">
        <f>Tabla24[[#This Row],[ROS_NUM_COR_COD_ROS_TG_POS]]-Tabla24[[#This Row],[PAS_NUM_COR_COD_ROS_TG_POS]]</f>
        <v>1.2999999999999998</v>
      </c>
      <c r="LD33" s="15">
        <f>Tabla24[[#This Row],[ROS_DUR_COR_COD_ROS_TG_POS]]-Tabla24[[#This Row],[PAS_DUR_COR_COD_ROS_TG_POS]]</f>
        <v>554.52499999999998</v>
      </c>
      <c r="LE33" s="15">
        <f>Tabla24[[#This Row],[ROS_NUM_COR_COD_ROS_TG_TOT]]-Tabla24[[#This Row],[PAS_NUM_COR_COD_ROS_TG_TOT]]</f>
        <v>0.79973474801061029</v>
      </c>
      <c r="LF33" s="15">
        <f>Tabla24[[#This Row],[ROS_DUR_COR_COD_ROS_TG_TOT]]-Tabla24[[#This Row],[PAS_DUR_COR_COD_ROS_TG_TOT]]</f>
        <v>373.40476190476204</v>
      </c>
      <c r="LG33" s="15">
        <f>Tabla24[[#This Row],[ROS_NUM_COR_COD_ESC_TG_NEG]]-Tabla24[[#This Row],[PAS_NUM_COR_COD_ESC_TG_NEG]]</f>
        <v>9.868421052631593E-2</v>
      </c>
      <c r="LH33" s="15">
        <f>Tabla24[[#This Row],[ROS_DUR_COR_COD_ESC_TG_NEG]]-Tabla24[[#This Row],[PAS_DUR_COR_COD_ESC_TG_NEG]]</f>
        <v>128.70000000000005</v>
      </c>
      <c r="LI33" s="15">
        <f>Tabla24[[#This Row],[ROS_NUM_COR_COD_ESC_TG_NEU]]-Tabla24[[#This Row],[PAS_NUM_COR_COD_ESC_TG_NEU]]</f>
        <v>0.2573099415204676</v>
      </c>
      <c r="LJ33" s="15">
        <f>Tabla24[[#This Row],[ROS_NUM_COR_COD_ESC_TG_NEG]]-Tabla24[[#This Row],[PAS_NUM_COR_COD_ESC_TG_NEG]]</f>
        <v>9.868421052631593E-2</v>
      </c>
      <c r="LK33" s="15">
        <f>Tabla24[[#This Row],[ROS_NUM_COR_COD_ESC_TG_POS]]-Tabla24[[#This Row],[PAS_NUM_COR_COD_ESC_TG_POS]]</f>
        <v>-2.4722222222222223</v>
      </c>
      <c r="LL33" s="15">
        <f>Tabla24[[#This Row],[ROS_DUR_COR_COD_ESC_TG_POS]]-Tabla24[[#This Row],[PAS_DUR_COR_COD_ESC_TG_POS]]</f>
        <v>-428.60526315789468</v>
      </c>
      <c r="LM33" s="15">
        <f>Tabla24[[#This Row],[ROS_NUM_COR_COD_ESC_TG_TOT]]-Tabla24[[#This Row],[PAS_NUM_COR_COD_ESC_TG_TOT]]</f>
        <v>-0.73342175066312976</v>
      </c>
      <c r="LN33" s="15">
        <f>Tabla24[[#This Row],[ROS_DUR_COR_COD_ESC_TG_TOT]]-Tabla24[[#This Row],[PAS_DUR_COR_COD_ESC_TG_TOT]]</f>
        <v>-111.95351473922904</v>
      </c>
      <c r="LO33" s="15">
        <f>Tabla24[[#This Row],[PAS_NUM_COR_COD_ROS_TG_NEG]]-Tabla24[[#This Row],[ESC_NUM_COR_COD_ROS_TG_NEG]]</f>
        <v>0.70760233918128668</v>
      </c>
      <c r="LP33" s="15">
        <f>Tabla24[[#This Row],[PAS_DUR_COR_COD_ROS_TG_NEG]]-Tabla24[[#This Row],[ESC_DUR_COR_COD_ROS_TG_NEG]]</f>
        <v>211.18382352941171</v>
      </c>
      <c r="LQ33" s="15">
        <f>Tabla24[[#This Row],[PAS_NUM_COR_COD_ROS_TG_NEU]]-Tabla24[[#This Row],[ESC_NUM_COR_COD_ROS_TG_NEU]]</f>
        <v>0.7421052631578946</v>
      </c>
      <c r="LR33" s="15">
        <f>Tabla24[[#This Row],[PAS_DUR_COR_COD_ROS_TG_NEU]]-Tabla24[[#This Row],[ESC_DUR_COR_COD_ROS_TG_NEU]]</f>
        <v>-241.32941176470581</v>
      </c>
      <c r="LS33" s="15">
        <f>Tabla24[[#This Row],[PAS_NUM_COR_COD_ROS_TG_POS]]-Tabla24[[#This Row],[ESC_NUM_COR_COD_ROS_TG_POS]]</f>
        <v>1.4777777777777779</v>
      </c>
      <c r="LT33" s="15">
        <f>Tabla24[[#This Row],[PAS_DUR_COR_COD_ROS_TG_POS]]-Tabla24[[#This Row],[ESC_DUR_COR_COD_ROS_TG_POS]]</f>
        <v>147.26666666666671</v>
      </c>
      <c r="LU33" s="15">
        <f>Tabla24[[#This Row],[PAS_NUM_COR_COD_ROS_TG_TOT]]-Tabla24[[#This Row],[ESC_NUM_COR_COD_ROS_TG_TOT]]</f>
        <v>0.96674876847290636</v>
      </c>
      <c r="LV33" s="15">
        <f>Tabla24[[#This Row],[PAS_DUR_COR_COD_ROS_TG_TOT]]-Tabla24[[#This Row],[ESC_DUR_COR_COD_ROS_TG_TOT]]</f>
        <v>45.166666666666629</v>
      </c>
      <c r="LW33" s="15">
        <f>Tabla24[[#This Row],[PAS_NUM_COR_COD_ESC_TG_NEG]]-Tabla24[[#This Row],[ESC_NUM_COR_COD_ESC_TG_NEG]]</f>
        <v>-0.25146198830409361</v>
      </c>
      <c r="LX33" s="15">
        <f>Tabla24[[#This Row],[PAS_DUR_COR_COD_ESC_TG_NEG]]-Tabla24[[#This Row],[ESC_DUR_COR_COD_ESC_TG_NEG]]</f>
        <v>-218.62857142857149</v>
      </c>
      <c r="LY33" s="15">
        <f>Tabla24[[#This Row],[PAS_NUM_COR_COD_ESC_TG_NEU]]-Tabla24[[#This Row],[ESC_NUM_COR_COD_ESC_TG_NEU]]</f>
        <v>-0.96842105263157885</v>
      </c>
      <c r="LZ33" s="15">
        <f>Tabla24[[#This Row],[PAS_DUR_COR_COD_ESC_TG_NEU]]-Tabla24[[#This Row],[ESC_DUR_COR_COD_ESC_TG_NEU]]</f>
        <v>-93.43333333333328</v>
      </c>
      <c r="MA33" s="15">
        <f>Tabla24[[#This Row],[PAS_NUM_COR_COD_ESC_TG_POS]]-Tabla24[[#This Row],[ESC_NUM_COR_COD_ESC_TG_POS]]</f>
        <v>2.7777777777777679E-2</v>
      </c>
      <c r="MB33" s="15">
        <f>Tabla24[[#This Row],[PAS_DUR_COR_COD_ESC_TG_POS]]-Tabla24[[#This Row],[ESC_DUR_COR_COD_ESC_TG_POS]]</f>
        <v>-18.769736842105317</v>
      </c>
      <c r="MC33" s="15">
        <f>Tabla24[[#This Row],[PAS_NUM_COR_COD_ESC_TG_TOT]]-Tabla24[[#This Row],[ESC_NUM_COR_COD_ESC_TG_TOT]]</f>
        <v>-0.40394088669950756</v>
      </c>
      <c r="MD33" s="15">
        <f>Tabla24[[#This Row],[PAS_DUR_COR_COD_ESC_TG_TOT]]-Tabla24[[#This Row],[ESC_DUR_COR_COD_ESC_TG_TOT]]</f>
        <v>-107.18899733806563</v>
      </c>
      <c r="ME33">
        <v>212.14285714285714</v>
      </c>
      <c r="MF33">
        <v>191.83333333333334</v>
      </c>
      <c r="MG33">
        <v>297.25</v>
      </c>
      <c r="MH33">
        <v>238.76190476190476</v>
      </c>
      <c r="MI33">
        <v>234</v>
      </c>
      <c r="MJ33">
        <v>207.625</v>
      </c>
      <c r="MK33">
        <v>174.25</v>
      </c>
      <c r="ML33">
        <v>209</v>
      </c>
      <c r="MM33">
        <v>215.875</v>
      </c>
      <c r="MN33">
        <v>220</v>
      </c>
      <c r="MO33">
        <v>230.33333333333334</v>
      </c>
      <c r="MP33">
        <v>221.52631578947367</v>
      </c>
      <c r="MQ33">
        <v>210.14285714285714</v>
      </c>
      <c r="MR33">
        <v>226.25</v>
      </c>
      <c r="MS33">
        <v>256.25</v>
      </c>
      <c r="MT33">
        <v>231.78260869565219</v>
      </c>
      <c r="MU33">
        <v>222.41176470588235</v>
      </c>
      <c r="MV33">
        <v>222.11764705882354</v>
      </c>
      <c r="MW33">
        <v>203.8</v>
      </c>
      <c r="MX33">
        <v>215.42592592592592</v>
      </c>
      <c r="MY33">
        <v>211</v>
      </c>
      <c r="MZ33">
        <v>250.2</v>
      </c>
      <c r="NA33">
        <v>233.84210526315789</v>
      </c>
      <c r="NB33">
        <v>231.85714285714286</v>
      </c>
      <c r="NC33" s="15">
        <f>Tabla1[[#This Row],[ROS_1DU_COR_COD_ROS_TG_NEG]]-Tabla1[[#This Row],[PAS_1DU_COR_COD_ROS_TG_NEG]]</f>
        <v>-10.268907563025209</v>
      </c>
      <c r="ND33" s="15">
        <f>Tabla1[[#This Row],[ROS_1DU_COR_COD_ROS_TG_NEU]]-Tabla1[[#This Row],[PAS_1DU_COR_COD_ROS_TG_NEU]]</f>
        <v>-30.284313725490193</v>
      </c>
      <c r="NE33" s="15">
        <f>Tabla1[[#This Row],[ROS_1DU_COR_COD_ROS_TG_POS]]-Tabla1[[#This Row],[PAS_1DU_COR_COD_ROS_TG_POS]]</f>
        <v>93.449999999999989</v>
      </c>
      <c r="NF33" s="15">
        <f>Tabla1[[#This Row],[ROS_1DU_COR_COD_ROS_TG_TOT]]-Tabla1[[#This Row],[PAS_1DU_COR_COD_ROS_TG_TOT]]</f>
        <v>23.335978835978835</v>
      </c>
      <c r="NG33" s="15">
        <f>Tabla1[[#This Row],[ROS_1DU_COR_COD_ESC_TG_NEG]]-Tabla1[[#This Row],[PAS_1DU_COR_COD_ESC_TG_NEG]]</f>
        <v>23</v>
      </c>
      <c r="NH33" s="15">
        <f>Tabla1[[#This Row],[ROS_1DU_COR_COD_ESC_TG_NEU]]-Tabla1[[#This Row],[PAS_1DU_COR_COD_ESC_TG_NEU]]</f>
        <v>-42.574999999999989</v>
      </c>
      <c r="NI33" s="15">
        <f>Tabla1[[#This Row],[ROS_1DU_COR_COD_ESC_TG_POS]]-Tabla1[[#This Row],[PAS_1DU_COR_COD_ESC_TG_POS]]</f>
        <v>-59.59210526315789</v>
      </c>
      <c r="NJ33" s="15">
        <f>Tabla1[[#This Row],[ROS_1DU_COR_COD_ESC_TG_TOT]]-Tabla1[[#This Row],[PAS_1DU_COR_COD_ESC_TG_TOT]]</f>
        <v>-22.857142857142861</v>
      </c>
      <c r="NK33" s="15">
        <f>Tabla1[[#This Row],[PAS_1DU_COR_COD_ROS_TG_NEG]]-Tabla1[[#This Row],[ESC_1DU_COR_COD_ROS_TG_NEG]]</f>
        <v>6.5367647058823479</v>
      </c>
      <c r="NL33" s="15">
        <f>Tabla1[[#This Row],[PAS_1DU_COR_COD_ROS_TG_NEU]]-Tabla1[[#This Row],[ESC_1DU_COR_COD_ROS_TG_NEU]]</f>
        <v>2.1176470588235361</v>
      </c>
      <c r="NM33" s="15">
        <f>Tabla1[[#This Row],[PAS_1DU_COR_COD_ROS_TG_POS]]-Tabla1[[#This Row],[ESC_1DU_COR_COD_ROS_TG_POS]]</f>
        <v>-26.533333333333331</v>
      </c>
      <c r="NN33" s="15">
        <f>Tabla1[[#This Row],[PAS_1DU_COR_COD_ROS_TG_TOT]]-Tabla1[[#This Row],[ESC_1DU_COR_COD_ROS_TG_TOT]]</f>
        <v>-6.1003898635477469</v>
      </c>
      <c r="NO33" s="15">
        <f>Tabla1[[#This Row],[PAS_1DU_COR_COD_ESC_TG_NEG]]-Tabla1[[#This Row],[ESC_1DU_COR_COD_ESC_TG_NEG]]</f>
        <v>0.8571428571428612</v>
      </c>
      <c r="NP33" s="15">
        <f>Tabla1[[#This Row],[PAS_1DU_COR_COD_ESC_TG_NEU]]-Tabla1[[#This Row],[ESC_1DU_COR_COD_ESC_TG_NEU]]</f>
        <v>23.949999999999989</v>
      </c>
      <c r="NQ33" s="15">
        <f>Tabla1[[#This Row],[PAS_1DU_COR_COD_ESC_TG_POS]]-Tabla1[[#This Row],[ESC_1DU_COR_COD_ESC_TG_POS]]</f>
        <v>-22.40789473684211</v>
      </c>
      <c r="NR33" s="15">
        <f>Tabla1[[#This Row],[PAS_1DU_COR_COD_ESC_TG_TOT]]-Tabla1[[#This Row],[ESC_1DU_COR_COD_ESC_TG_TOT]]</f>
        <v>7.4534161490674933E-2</v>
      </c>
    </row>
    <row r="34" spans="1:382" x14ac:dyDescent="0.3">
      <c r="A34" s="2" t="s">
        <v>33</v>
      </c>
      <c r="B34" s="2">
        <v>20</v>
      </c>
      <c r="C34" s="2">
        <v>2</v>
      </c>
      <c r="D34" s="2">
        <v>28</v>
      </c>
      <c r="E34">
        <v>0</v>
      </c>
      <c r="G34">
        <v>0.05</v>
      </c>
      <c r="H34">
        <v>112</v>
      </c>
      <c r="I34">
        <v>0</v>
      </c>
      <c r="K34">
        <v>1.7543859649122806E-2</v>
      </c>
      <c r="L34">
        <v>112</v>
      </c>
      <c r="M34">
        <v>0.1111111111111111</v>
      </c>
      <c r="N34">
        <v>86.5</v>
      </c>
      <c r="O34">
        <v>0.05</v>
      </c>
      <c r="P34">
        <v>113</v>
      </c>
      <c r="Q34">
        <v>5.2631578947368418E-2</v>
      </c>
      <c r="R34">
        <v>110</v>
      </c>
      <c r="S34">
        <v>7.0175438596491224E-2</v>
      </c>
      <c r="T34">
        <v>99</v>
      </c>
      <c r="U34">
        <v>4.3859649122807015E-2</v>
      </c>
      <c r="V34">
        <v>101.6</v>
      </c>
      <c r="W34">
        <v>0</v>
      </c>
      <c r="Y34">
        <v>0</v>
      </c>
      <c r="AA34">
        <v>5.2631578947368418E-2</v>
      </c>
      <c r="AB34">
        <v>81</v>
      </c>
      <c r="AC34">
        <v>1.7543859649122806E-2</v>
      </c>
      <c r="AD34">
        <v>81</v>
      </c>
      <c r="AE34">
        <v>1.7543859649122806E-2</v>
      </c>
      <c r="AF34">
        <v>81</v>
      </c>
      <c r="AG34">
        <v>3.5087719298245612E-2</v>
      </c>
      <c r="AH34">
        <v>98.166666666666671</v>
      </c>
      <c r="AI34">
        <v>0</v>
      </c>
      <c r="AM34">
        <v>0</v>
      </c>
      <c r="AO34">
        <v>0</v>
      </c>
      <c r="AQ34">
        <v>0</v>
      </c>
      <c r="AU34">
        <v>0</v>
      </c>
      <c r="AW34">
        <v>0</v>
      </c>
      <c r="AY34">
        <v>0</v>
      </c>
      <c r="BA34">
        <v>0</v>
      </c>
      <c r="BE34">
        <v>0</v>
      </c>
      <c r="BG34">
        <v>0</v>
      </c>
      <c r="BI34">
        <v>0</v>
      </c>
      <c r="BK34">
        <v>0</v>
      </c>
      <c r="BM34">
        <v>3.3333333333333333E-2</v>
      </c>
      <c r="BN34">
        <v>98.166666666666671</v>
      </c>
      <c r="BO34">
        <v>0</v>
      </c>
      <c r="BQ34">
        <v>0.14285714285714285</v>
      </c>
      <c r="BR34">
        <v>108</v>
      </c>
      <c r="BS34">
        <v>0.125</v>
      </c>
      <c r="BT34">
        <v>92</v>
      </c>
      <c r="BU34">
        <v>8.3333333333333329E-2</v>
      </c>
      <c r="BV34">
        <v>100</v>
      </c>
      <c r="BW34">
        <v>0.1111111111111111</v>
      </c>
      <c r="BX34">
        <v>112</v>
      </c>
      <c r="BY34">
        <v>0</v>
      </c>
      <c r="CA34">
        <v>0.25</v>
      </c>
      <c r="CB34">
        <v>96.5</v>
      </c>
      <c r="CC34">
        <v>0.12</v>
      </c>
      <c r="CD34">
        <v>101.66666666666667</v>
      </c>
      <c r="CE34">
        <v>0.10204081632653061</v>
      </c>
      <c r="CF34">
        <v>101</v>
      </c>
      <c r="CG34">
        <v>0.1111111111111111</v>
      </c>
      <c r="CH34">
        <v>106</v>
      </c>
      <c r="CI34">
        <v>0.14285714285714285</v>
      </c>
      <c r="CJ34">
        <v>97</v>
      </c>
      <c r="CK34">
        <v>0.125</v>
      </c>
      <c r="CL34">
        <v>81</v>
      </c>
      <c r="CM34">
        <v>0.125</v>
      </c>
      <c r="CN34">
        <v>94.666666666666671</v>
      </c>
      <c r="CO34">
        <v>0.1111111111111111</v>
      </c>
      <c r="CP34">
        <v>97</v>
      </c>
      <c r="CQ34">
        <v>0.125</v>
      </c>
      <c r="CR34">
        <v>92</v>
      </c>
      <c r="CS34">
        <v>0</v>
      </c>
      <c r="CU34">
        <v>0.08</v>
      </c>
      <c r="CV34">
        <v>94.5</v>
      </c>
      <c r="CW34">
        <v>0.10204081632653061</v>
      </c>
      <c r="CX34">
        <v>94.6</v>
      </c>
      <c r="CY34">
        <v>0.10204081632653061</v>
      </c>
      <c r="CZ34">
        <v>97.8</v>
      </c>
      <c r="DA34">
        <v>0.1111111111111111</v>
      </c>
      <c r="DB34">
        <v>111</v>
      </c>
      <c r="DC34">
        <v>0</v>
      </c>
      <c r="DE34">
        <v>0</v>
      </c>
      <c r="DG34">
        <v>4.1666666666666664E-2</v>
      </c>
      <c r="DH34">
        <v>111</v>
      </c>
      <c r="DI34">
        <v>0</v>
      </c>
      <c r="DK34">
        <v>0</v>
      </c>
      <c r="DM34">
        <v>0.125</v>
      </c>
      <c r="DN34">
        <v>102</v>
      </c>
      <c r="DO34">
        <v>0.04</v>
      </c>
      <c r="DP34">
        <v>102</v>
      </c>
      <c r="DQ34">
        <v>4.0816326530612242E-2</v>
      </c>
      <c r="DR34">
        <v>106.5</v>
      </c>
      <c r="DS34">
        <v>4.0816326530612242E-2</v>
      </c>
      <c r="DT34">
        <v>106.5</v>
      </c>
      <c r="DU34">
        <v>8.1632653061224483E-2</v>
      </c>
      <c r="DV34">
        <v>99.25</v>
      </c>
      <c r="DW34">
        <v>0</v>
      </c>
      <c r="DY34">
        <v>0</v>
      </c>
      <c r="EA34">
        <v>0</v>
      </c>
      <c r="EC34">
        <v>0</v>
      </c>
      <c r="EE34">
        <v>0</v>
      </c>
      <c r="EG34">
        <v>0.5</v>
      </c>
      <c r="EH34">
        <v>99</v>
      </c>
      <c r="EI34">
        <v>0</v>
      </c>
      <c r="EK34">
        <v>0.2</v>
      </c>
      <c r="EL34">
        <v>99</v>
      </c>
      <c r="EM34">
        <v>9.0909090909090912E-2</v>
      </c>
      <c r="EN34">
        <v>99</v>
      </c>
      <c r="EO34">
        <v>0</v>
      </c>
      <c r="EQ34">
        <v>0.33333333333333331</v>
      </c>
      <c r="ER34">
        <v>80</v>
      </c>
      <c r="ES34">
        <v>0</v>
      </c>
      <c r="EU34">
        <v>0.16666666666666666</v>
      </c>
      <c r="EV34">
        <v>80</v>
      </c>
      <c r="EW34">
        <v>0</v>
      </c>
      <c r="EY34">
        <v>0</v>
      </c>
      <c r="FA34">
        <v>0</v>
      </c>
      <c r="FC34">
        <v>0</v>
      </c>
      <c r="FE34">
        <v>9.0909090909090912E-2</v>
      </c>
      <c r="FF34">
        <v>80</v>
      </c>
      <c r="FG34">
        <v>9.0909090909090912E-2</v>
      </c>
      <c r="FH34">
        <v>89.5</v>
      </c>
      <c r="FI34">
        <v>0</v>
      </c>
      <c r="FK34">
        <v>0.33333333333333331</v>
      </c>
      <c r="FL34">
        <v>97</v>
      </c>
      <c r="FM34">
        <v>0</v>
      </c>
      <c r="FO34">
        <v>0.16666666666666666</v>
      </c>
      <c r="FP34">
        <v>97</v>
      </c>
      <c r="FQ34">
        <v>0</v>
      </c>
      <c r="FS34">
        <v>0</v>
      </c>
      <c r="FU34">
        <v>0</v>
      </c>
      <c r="FW34">
        <v>0</v>
      </c>
      <c r="FY34">
        <v>9.0909090909090912E-2</v>
      </c>
      <c r="FZ34">
        <v>97</v>
      </c>
      <c r="GA34">
        <v>9.0909090909090912E-2</v>
      </c>
      <c r="GB34">
        <v>97</v>
      </c>
      <c r="GC34">
        <v>9.0909090909090912E-2</v>
      </c>
      <c r="GD34">
        <v>92</v>
      </c>
      <c r="GE34">
        <v>8.3333333333333329E-2</v>
      </c>
      <c r="GF34">
        <v>97.8</v>
      </c>
      <c r="GG34">
        <v>0.1</v>
      </c>
      <c r="GH34">
        <v>95</v>
      </c>
      <c r="GI34">
        <v>0.3</v>
      </c>
      <c r="GJ34">
        <v>123</v>
      </c>
      <c r="GK34">
        <v>0</v>
      </c>
      <c r="GM34">
        <v>0.13793103448275862</v>
      </c>
      <c r="GN34">
        <v>116</v>
      </c>
      <c r="GO34">
        <v>0.1111111111111111</v>
      </c>
      <c r="GP34">
        <v>108</v>
      </c>
      <c r="GQ34">
        <v>0</v>
      </c>
      <c r="GS34">
        <v>0.1</v>
      </c>
      <c r="GT34">
        <v>97</v>
      </c>
      <c r="GU34">
        <v>6.8965517241379309E-2</v>
      </c>
      <c r="GV34">
        <v>102.5</v>
      </c>
      <c r="GW34">
        <v>0.10344827586206896</v>
      </c>
      <c r="GX34">
        <v>111.5</v>
      </c>
      <c r="GY34">
        <v>0.2</v>
      </c>
      <c r="GZ34">
        <v>104</v>
      </c>
      <c r="HA34">
        <v>0.2</v>
      </c>
      <c r="HB34">
        <v>97</v>
      </c>
      <c r="HC34">
        <v>0</v>
      </c>
      <c r="HE34">
        <v>0.13793103448275862</v>
      </c>
      <c r="HF34">
        <v>100.5</v>
      </c>
      <c r="HG34">
        <v>0</v>
      </c>
      <c r="HI34">
        <v>0.1</v>
      </c>
      <c r="HJ34">
        <v>107</v>
      </c>
      <c r="HK34">
        <v>0</v>
      </c>
      <c r="HM34">
        <v>3.4482758620689655E-2</v>
      </c>
      <c r="HN34">
        <v>107</v>
      </c>
      <c r="HO34">
        <v>8.6206896551724144E-2</v>
      </c>
      <c r="HP34">
        <v>101.8</v>
      </c>
      <c r="HQ34">
        <v>9.4827586206896547E-2</v>
      </c>
      <c r="HR34">
        <v>107.09090909090909</v>
      </c>
      <c r="HS34">
        <v>0.1</v>
      </c>
      <c r="HT34">
        <v>96</v>
      </c>
      <c r="HU34">
        <v>0</v>
      </c>
      <c r="HW34">
        <v>0</v>
      </c>
      <c r="HY34">
        <v>3.4482758620689655E-2</v>
      </c>
      <c r="HZ34">
        <v>96</v>
      </c>
      <c r="IA34">
        <v>0</v>
      </c>
      <c r="IC34">
        <v>0.1</v>
      </c>
      <c r="ID34">
        <v>113</v>
      </c>
      <c r="IE34">
        <v>0.1</v>
      </c>
      <c r="IF34">
        <v>165</v>
      </c>
      <c r="IG34">
        <v>6.8965517241379309E-2</v>
      </c>
      <c r="IH34">
        <v>139</v>
      </c>
      <c r="II34">
        <v>5.1724137931034482E-2</v>
      </c>
      <c r="IJ34">
        <v>124.66666666666667</v>
      </c>
      <c r="IK34">
        <v>5.1724137931034482E-2</v>
      </c>
      <c r="IL34">
        <v>124.66666666666667</v>
      </c>
      <c r="IM34">
        <v>8.0459770114942528E-2</v>
      </c>
      <c r="IN34">
        <v>110.85714285714286</v>
      </c>
      <c r="IS34">
        <v>0</v>
      </c>
      <c r="IU34">
        <v>0</v>
      </c>
      <c r="IW34">
        <v>0</v>
      </c>
      <c r="JC34">
        <v>0</v>
      </c>
      <c r="JE34">
        <v>0</v>
      </c>
      <c r="JK34">
        <v>1</v>
      </c>
      <c r="JL34">
        <v>112</v>
      </c>
      <c r="JM34">
        <v>1</v>
      </c>
      <c r="JN34">
        <v>112</v>
      </c>
      <c r="JO34">
        <v>0</v>
      </c>
      <c r="JU34">
        <v>0</v>
      </c>
      <c r="JW34">
        <v>0.5</v>
      </c>
      <c r="JX34">
        <v>112</v>
      </c>
      <c r="JY34">
        <v>0.25</v>
      </c>
      <c r="JZ34">
        <v>112</v>
      </c>
      <c r="KE34">
        <v>0</v>
      </c>
      <c r="KG34">
        <v>0</v>
      </c>
      <c r="KI34">
        <v>0</v>
      </c>
      <c r="KO34">
        <v>0</v>
      </c>
      <c r="KQ34">
        <v>0</v>
      </c>
      <c r="KS34">
        <v>0</v>
      </c>
      <c r="KU34">
        <v>0.16666666666666666</v>
      </c>
      <c r="KV34">
        <v>112</v>
      </c>
      <c r="KW34">
        <v>8.3333333333333329E-2</v>
      </c>
      <c r="KX34">
        <v>110.93333333333334</v>
      </c>
      <c r="KY34" s="15">
        <f>Tabla24[[#This Row],[ROS_NUM_COR_COD_ROS_TG_NEG]]-Tabla24[[#This Row],[PAS_NUM_COR_COD_ROS_TG_NEG]]</f>
        <v>-0.1111111111111111</v>
      </c>
      <c r="KZ34" s="15">
        <f>Tabla24[[#This Row],[ROS_DUR_COR_COD_ROS_TG_NEG]]-Tabla24[[#This Row],[PAS_DUR_COR_COD_ROS_TG_NEG]]</f>
        <v>-86.5</v>
      </c>
      <c r="LA34" s="15">
        <f>Tabla24[[#This Row],[ROS_NUM_COR_COD_ROS_TG_NEU]]-Tabla24[[#This Row],[PAS_NUM_COR_COD_ROS_TG_NEU]]</f>
        <v>0.05</v>
      </c>
      <c r="LB34" s="15">
        <f>Tabla24[[#This Row],[ROS_DUR_COR_COD_ROS_TG_NEU]]-Tabla24[[#This Row],[PAS_DUR_COR_COD_ROS_TG_NEU]]</f>
        <v>-6</v>
      </c>
      <c r="LC34" s="15">
        <f>Tabla24[[#This Row],[ROS_NUM_COR_COD_ROS_TG_POS]]-Tabla24[[#This Row],[PAS_NUM_COR_COD_ROS_TG_POS]]</f>
        <v>-5.2631578947368418E-2</v>
      </c>
      <c r="LD34" s="15">
        <f>Tabla24[[#This Row],[ROS_DUR_COR_COD_ROS_TG_POS]]-Tabla24[[#This Row],[PAS_DUR_COR_COD_ROS_TG_POS]]</f>
        <v>-110</v>
      </c>
      <c r="LE34" s="15">
        <f>Tabla24[[#This Row],[ROS_NUM_COR_COD_ROS_TG_TOT]]-Tabla24[[#This Row],[PAS_NUM_COR_COD_ROS_TG_TOT]]</f>
        <v>-3.5692679975801569E-2</v>
      </c>
      <c r="LF34" s="15">
        <f>Tabla24[[#This Row],[ROS_DUR_COR_COD_ROS_TG_TOT]]-Tabla24[[#This Row],[PAS_DUR_COR_COD_ROS_TG_TOT]]</f>
        <v>8</v>
      </c>
      <c r="LG34" s="15">
        <f>Tabla24[[#This Row],[ROS_NUM_COR_COD_ESC_TG_NEG]]-Tabla24[[#This Row],[PAS_NUM_COR_COD_ESC_TG_NEG]]</f>
        <v>0.1111111111111111</v>
      </c>
      <c r="LH34" s="15">
        <f>Tabla24[[#This Row],[ROS_DUR_COR_COD_ESC_TG_NEG]]-Tabla24[[#This Row],[PAS_DUR_COR_COD_ESC_TG_NEG]]</f>
        <v>108</v>
      </c>
      <c r="LI34" s="15">
        <f>Tabla24[[#This Row],[ROS_NUM_COR_COD_ESC_TG_NEU]]-Tabla24[[#This Row],[PAS_NUM_COR_COD_ESC_TG_NEU]]</f>
        <v>-0.05</v>
      </c>
      <c r="LJ34" s="15">
        <f>Tabla24[[#This Row],[ROS_NUM_COR_COD_ESC_TG_NEG]]-Tabla24[[#This Row],[PAS_NUM_COR_COD_ESC_TG_NEG]]</f>
        <v>0.1111111111111111</v>
      </c>
      <c r="LK34" s="15">
        <f>Tabla24[[#This Row],[ROS_NUM_COR_COD_ESC_TG_POS]]-Tabla24[[#This Row],[PAS_NUM_COR_COD_ESC_TG_POS]]</f>
        <v>0.1</v>
      </c>
      <c r="LL34" s="15">
        <f>Tabla24[[#This Row],[ROS_DUR_COR_COD_ESC_TG_POS]]-Tabla24[[#This Row],[PAS_DUR_COR_COD_ESC_TG_POS]]</f>
        <v>97</v>
      </c>
      <c r="LM34" s="15">
        <f>Tabla24[[#This Row],[ROS_NUM_COR_COD_ESC_TG_TOT]]-Tabla24[[#This Row],[PAS_NUM_COR_COD_ESC_TG_TOT]]</f>
        <v>5.1421657592256503E-2</v>
      </c>
      <c r="LN34" s="15">
        <f>Tabla24[[#This Row],[ROS_DUR_COR_COD_ESC_TG_TOT]]-Tabla24[[#This Row],[PAS_DUR_COR_COD_ESC_TG_TOT]]</f>
        <v>-9.5</v>
      </c>
      <c r="LO34" s="15">
        <f>Tabla24[[#This Row],[PAS_NUM_COR_COD_ROS_TG_NEG]]-Tabla24[[#This Row],[ESC_NUM_COR_COD_ROS_TG_NEG]]</f>
        <v>0</v>
      </c>
      <c r="LP34" s="15">
        <f>Tabla24[[#This Row],[PAS_DUR_COR_COD_ROS_TG_NEG]]-Tabla24[[#This Row],[ESC_DUR_COR_COD_ROS_TG_NEG]]</f>
        <v>-10.5</v>
      </c>
      <c r="LQ34" s="15">
        <f>Tabla24[[#This Row],[PAS_NUM_COR_COD_ROS_TG_NEU]]-Tabla24[[#This Row],[ESC_NUM_COR_COD_ROS_TG_NEU]]</f>
        <v>-7.4999999999999997E-2</v>
      </c>
      <c r="LR34" s="15">
        <f>Tabla24[[#This Row],[PAS_DUR_COR_COD_ROS_TG_NEU]]-Tabla24[[#This Row],[ESC_DUR_COR_COD_ROS_TG_NEU]]</f>
        <v>21</v>
      </c>
      <c r="LS34" s="15">
        <f>Tabla24[[#This Row],[PAS_NUM_COR_COD_ROS_TG_POS]]-Tabla24[[#This Row],[ESC_NUM_COR_COD_ROS_TG_POS]]</f>
        <v>5.2631578947368418E-2</v>
      </c>
      <c r="LT34" s="15">
        <f>Tabla24[[#This Row],[PAS_DUR_COR_COD_ROS_TG_POS]]-Tabla24[[#This Row],[ESC_DUR_COR_COD_ROS_TG_POS]]</f>
        <v>110</v>
      </c>
      <c r="LU34" s="15">
        <f>Tabla24[[#This Row],[PAS_NUM_COR_COD_ROS_TG_TOT]]-Tabla24[[#This Row],[ESC_NUM_COR_COD_ROS_TG_TOT]]</f>
        <v>-9.8245614035087775E-3</v>
      </c>
      <c r="LV34" s="15">
        <f>Tabla24[[#This Row],[PAS_DUR_COR_COD_ROS_TG_TOT]]-Tabla24[[#This Row],[ESC_DUR_COR_COD_ROS_TG_TOT]]</f>
        <v>4.5</v>
      </c>
      <c r="LW34" s="15">
        <f>Tabla24[[#This Row],[PAS_NUM_COR_COD_ESC_TG_NEG]]-Tabla24[[#This Row],[ESC_NUM_COR_COD_ESC_TG_NEG]]</f>
        <v>-0.1111111111111111</v>
      </c>
      <c r="LX34" s="15">
        <f>Tabla24[[#This Row],[PAS_DUR_COR_COD_ESC_TG_NEG]]-Tabla24[[#This Row],[ESC_DUR_COR_COD_ESC_TG_NEG]]</f>
        <v>-112</v>
      </c>
      <c r="LY34" s="15">
        <f>Tabla24[[#This Row],[PAS_NUM_COR_COD_ESC_TG_NEU]]-Tabla24[[#This Row],[ESC_NUM_COR_COD_ESC_TG_NEU]]</f>
        <v>0.05</v>
      </c>
      <c r="LZ34" s="15">
        <f>Tabla24[[#This Row],[PAS_DUR_COR_COD_ESC_TG_NEU]]-Tabla24[[#This Row],[ESC_DUR_COR_COD_ESC_TG_NEU]]</f>
        <v>112</v>
      </c>
      <c r="MA34" s="15">
        <f>Tabla24[[#This Row],[PAS_NUM_COR_COD_ESC_TG_POS]]-Tabla24[[#This Row],[ESC_NUM_COR_COD_ESC_TG_POS]]</f>
        <v>-0.25</v>
      </c>
      <c r="MB34" s="15">
        <f>Tabla24[[#This Row],[PAS_DUR_COR_COD_ESC_TG_POS]]-Tabla24[[#This Row],[ESC_DUR_COR_COD_ESC_TG_POS]]</f>
        <v>-96.5</v>
      </c>
      <c r="MC34" s="15">
        <f>Tabla24[[#This Row],[PAS_NUM_COR_COD_ESC_TG_TOT]]-Tabla24[[#This Row],[ESC_NUM_COR_COD_ESC_TG_TOT]]</f>
        <v>-0.10245614035087719</v>
      </c>
      <c r="MD34" s="15">
        <f>Tabla24[[#This Row],[PAS_DUR_COR_COD_ESC_TG_TOT]]-Tabla24[[#This Row],[ESC_DUR_COR_COD_ESC_TG_TOT]]</f>
        <v>10.333333333333329</v>
      </c>
      <c r="MF34">
        <v>107</v>
      </c>
      <c r="MH34">
        <v>107</v>
      </c>
      <c r="MI34">
        <v>108</v>
      </c>
      <c r="MK34">
        <v>97</v>
      </c>
      <c r="ML34">
        <v>102.5</v>
      </c>
      <c r="MM34">
        <v>97</v>
      </c>
      <c r="MN34">
        <v>92</v>
      </c>
      <c r="MP34">
        <v>94.5</v>
      </c>
      <c r="MQ34">
        <v>112</v>
      </c>
      <c r="MS34">
        <v>96.5</v>
      </c>
      <c r="MT34">
        <v>101.66666666666667</v>
      </c>
      <c r="MU34">
        <v>86.5</v>
      </c>
      <c r="MV34">
        <v>113</v>
      </c>
      <c r="MW34">
        <v>110</v>
      </c>
      <c r="MX34">
        <v>99</v>
      </c>
      <c r="MZ34">
        <v>112</v>
      </c>
      <c r="NB34">
        <v>112</v>
      </c>
      <c r="NC34" s="15">
        <f>Tabla1[[#This Row],[ROS_1DU_COR_COD_ROS_TG_NEG]]-Tabla1[[#This Row],[PAS_1DU_COR_COD_ROS_TG_NEG]]</f>
        <v>-86.5</v>
      </c>
      <c r="ND34" s="15">
        <f>Tabla1[[#This Row],[ROS_1DU_COR_COD_ROS_TG_NEU]]-Tabla1[[#This Row],[PAS_1DU_COR_COD_ROS_TG_NEU]]</f>
        <v>-6</v>
      </c>
      <c r="NE34" s="15">
        <f>Tabla1[[#This Row],[ROS_1DU_COR_COD_ROS_TG_POS]]-Tabla1[[#This Row],[PAS_1DU_COR_COD_ROS_TG_POS]]</f>
        <v>-110</v>
      </c>
      <c r="NF34" s="15">
        <f>Tabla1[[#This Row],[ROS_1DU_COR_COD_ROS_TG_TOT]]-Tabla1[[#This Row],[PAS_1DU_COR_COD_ROS_TG_TOT]]</f>
        <v>8</v>
      </c>
      <c r="NG34" s="15">
        <f>Tabla1[[#This Row],[ROS_1DU_COR_COD_ESC_TG_NEG]]-Tabla1[[#This Row],[PAS_1DU_COR_COD_ESC_TG_NEG]]</f>
        <v>108</v>
      </c>
      <c r="NH34" s="15">
        <f>Tabla1[[#This Row],[ROS_1DU_COR_COD_ESC_TG_NEU]]-Tabla1[[#This Row],[PAS_1DU_COR_COD_ESC_TG_NEU]]</f>
        <v>-112</v>
      </c>
      <c r="NI34" s="15">
        <f>Tabla1[[#This Row],[ROS_1DU_COR_COD_ESC_TG_POS]]-Tabla1[[#This Row],[PAS_1DU_COR_COD_ESC_TG_POS]]</f>
        <v>97</v>
      </c>
      <c r="NJ34" s="15">
        <f>Tabla1[[#This Row],[ROS_1DU_COR_COD_ESC_TG_TOT]]-Tabla1[[#This Row],[PAS_1DU_COR_COD_ESC_TG_TOT]]</f>
        <v>-9.5</v>
      </c>
      <c r="NK34" s="15">
        <f>Tabla1[[#This Row],[PAS_1DU_COR_COD_ROS_TG_NEG]]-Tabla1[[#This Row],[ESC_1DU_COR_COD_ROS_TG_NEG]]</f>
        <v>-10.5</v>
      </c>
      <c r="NL34" s="15">
        <f>Tabla1[[#This Row],[PAS_1DU_COR_COD_ROS_TG_NEU]]-Tabla1[[#This Row],[ESC_1DU_COR_COD_ROS_TG_NEU]]</f>
        <v>21</v>
      </c>
      <c r="NM34" s="15">
        <f>Tabla1[[#This Row],[PAS_1DU_COR_COD_ROS_TG_POS]]-Tabla1[[#This Row],[ESC_1DU_COR_COD_ROS_TG_POS]]</f>
        <v>110</v>
      </c>
      <c r="NN34" s="15">
        <f>Tabla1[[#This Row],[PAS_1DU_COR_COD_ROS_TG_TOT]]-Tabla1[[#This Row],[ESC_1DU_COR_COD_ROS_TG_TOT]]</f>
        <v>4.5</v>
      </c>
      <c r="NO34" s="15">
        <f>Tabla1[[#This Row],[PAS_1DU_COR_COD_ESC_TG_NEG]]-Tabla1[[#This Row],[ESC_1DU_COR_COD_ESC_TG_NEG]]</f>
        <v>-112</v>
      </c>
      <c r="NP34" s="15">
        <f>Tabla1[[#This Row],[PAS_1DU_COR_COD_ESC_TG_NEU]]-Tabla1[[#This Row],[ESC_1DU_COR_COD_ESC_TG_NEU]]</f>
        <v>112</v>
      </c>
      <c r="NQ34" s="15">
        <f>Tabla1[[#This Row],[PAS_1DU_COR_COD_ESC_TG_POS]]-Tabla1[[#This Row],[ESC_1DU_COR_COD_ESC_TG_POS]]</f>
        <v>-96.5</v>
      </c>
      <c r="NR34" s="15">
        <f>Tabla1[[#This Row],[PAS_1DU_COR_COD_ESC_TG_TOT]]-Tabla1[[#This Row],[ESC_1DU_COR_COD_ESC_TG_TOT]]</f>
        <v>10.333333333333329</v>
      </c>
    </row>
    <row r="35" spans="1:382" x14ac:dyDescent="0.3">
      <c r="A35" s="2" t="s">
        <v>34</v>
      </c>
      <c r="B35" s="2">
        <v>20</v>
      </c>
      <c r="C35" s="2">
        <v>2</v>
      </c>
      <c r="D35" s="2">
        <v>29</v>
      </c>
      <c r="E35">
        <v>3.5263157894736841</v>
      </c>
      <c r="F35">
        <v>1239.8888888888889</v>
      </c>
      <c r="G35">
        <v>3.5263157894736841</v>
      </c>
      <c r="H35">
        <v>1173.2777777777778</v>
      </c>
      <c r="I35">
        <v>3.263157894736842</v>
      </c>
      <c r="J35">
        <v>1140.1764705882354</v>
      </c>
      <c r="K35">
        <v>3.4385964912280702</v>
      </c>
      <c r="L35">
        <v>1185.2830188679245</v>
      </c>
      <c r="M35">
        <v>2.8421052631578947</v>
      </c>
      <c r="N35">
        <v>1083.1875</v>
      </c>
      <c r="O35">
        <v>3.1578947368421053</v>
      </c>
      <c r="P35">
        <v>1185.1875</v>
      </c>
      <c r="Q35">
        <v>3.1578947368421053</v>
      </c>
      <c r="R35">
        <v>1162.1176470588234</v>
      </c>
      <c r="S35">
        <v>3.0526315789473686</v>
      </c>
      <c r="T35">
        <v>1143.8775510204082</v>
      </c>
      <c r="U35">
        <v>3.2456140350877192</v>
      </c>
      <c r="V35">
        <v>1165.3921568627452</v>
      </c>
      <c r="W35">
        <v>2</v>
      </c>
      <c r="X35">
        <v>611.21052631578948</v>
      </c>
      <c r="Y35">
        <v>2</v>
      </c>
      <c r="Z35">
        <v>585</v>
      </c>
      <c r="AA35">
        <v>1.8947368421052631</v>
      </c>
      <c r="AB35">
        <v>593.35294117647061</v>
      </c>
      <c r="AC35">
        <v>1.9649122807017543</v>
      </c>
      <c r="AD35">
        <v>596.63636363636363</v>
      </c>
      <c r="AE35">
        <v>1.9649122807017543</v>
      </c>
      <c r="AF35">
        <v>596.63636363636363</v>
      </c>
      <c r="AG35">
        <v>2.8187134502923978</v>
      </c>
      <c r="AH35">
        <v>966.14649681528658</v>
      </c>
      <c r="AI35">
        <v>5</v>
      </c>
      <c r="AJ35">
        <v>1892</v>
      </c>
      <c r="AK35">
        <v>4</v>
      </c>
      <c r="AL35">
        <v>1253</v>
      </c>
      <c r="AM35">
        <v>0</v>
      </c>
      <c r="AO35">
        <v>3</v>
      </c>
      <c r="AP35">
        <v>1572.5</v>
      </c>
      <c r="AQ35">
        <v>1</v>
      </c>
      <c r="AR35">
        <v>394</v>
      </c>
      <c r="AS35">
        <v>2</v>
      </c>
      <c r="AT35">
        <v>393</v>
      </c>
      <c r="AU35">
        <v>6</v>
      </c>
      <c r="AV35">
        <v>2024</v>
      </c>
      <c r="AW35">
        <v>3</v>
      </c>
      <c r="AX35">
        <v>937</v>
      </c>
      <c r="AY35">
        <v>3</v>
      </c>
      <c r="AZ35">
        <v>1191.2</v>
      </c>
      <c r="BA35">
        <v>3</v>
      </c>
      <c r="BB35">
        <v>1028</v>
      </c>
      <c r="BC35">
        <v>5</v>
      </c>
      <c r="BD35">
        <v>1754</v>
      </c>
      <c r="BE35">
        <v>6</v>
      </c>
      <c r="BF35">
        <v>2338</v>
      </c>
      <c r="BG35">
        <v>4.666666666666667</v>
      </c>
      <c r="BH35">
        <v>1706.6666666666667</v>
      </c>
      <c r="BI35">
        <v>4.666666666666667</v>
      </c>
      <c r="BJ35">
        <v>1706.6666666666667</v>
      </c>
      <c r="BK35">
        <v>3.5555555555555554</v>
      </c>
      <c r="BL35">
        <v>1384.5</v>
      </c>
      <c r="BM35">
        <v>2.8555555555555556</v>
      </c>
      <c r="BN35">
        <v>986.43030303030298</v>
      </c>
      <c r="BO35">
        <v>5.5</v>
      </c>
      <c r="BP35">
        <v>1836.7777777777778</v>
      </c>
      <c r="BQ35">
        <v>4.5555555555555554</v>
      </c>
      <c r="BR35">
        <v>1684.75</v>
      </c>
      <c r="BS35">
        <v>4.2</v>
      </c>
      <c r="BT35">
        <v>1788.125</v>
      </c>
      <c r="BU35">
        <v>4.7586206896551726</v>
      </c>
      <c r="BV35">
        <v>1772.56</v>
      </c>
      <c r="BW35">
        <v>4.4444444444444446</v>
      </c>
      <c r="BX35">
        <v>1839.8571428571429</v>
      </c>
      <c r="BY35">
        <v>3.3333333333333335</v>
      </c>
      <c r="BZ35">
        <v>1497.1428571428571</v>
      </c>
      <c r="CA35">
        <v>5</v>
      </c>
      <c r="CB35">
        <v>1693.4</v>
      </c>
      <c r="CC35">
        <v>4.2857142857142856</v>
      </c>
      <c r="CD35">
        <v>1678.875</v>
      </c>
      <c r="CE35">
        <v>4.5263157894736841</v>
      </c>
      <c r="CF35">
        <v>1726.6734693877552</v>
      </c>
      <c r="CG35">
        <v>1.3</v>
      </c>
      <c r="CH35">
        <v>659.2</v>
      </c>
      <c r="CI35">
        <v>2.2222222222222223</v>
      </c>
      <c r="CJ35">
        <v>1074.5</v>
      </c>
      <c r="CK35">
        <v>2.2000000000000002</v>
      </c>
      <c r="CL35">
        <v>1233.3333333333333</v>
      </c>
      <c r="CM35">
        <v>1.896551724137931</v>
      </c>
      <c r="CN35">
        <v>1008.4117647058823</v>
      </c>
      <c r="CO35">
        <v>1.7777777777777777</v>
      </c>
      <c r="CP35">
        <v>1457.25</v>
      </c>
      <c r="CQ35">
        <v>2.6666666666666665</v>
      </c>
      <c r="CR35">
        <v>1125.5714285714287</v>
      </c>
      <c r="CS35">
        <v>1.1000000000000001</v>
      </c>
      <c r="CT35">
        <v>728.8</v>
      </c>
      <c r="CU35">
        <v>1.8214285714285714</v>
      </c>
      <c r="CV35">
        <v>1084.5</v>
      </c>
      <c r="CW35">
        <v>1.8596491228070176</v>
      </c>
      <c r="CX35">
        <v>1045.3030303030303</v>
      </c>
      <c r="CY35">
        <v>3.192982456140351</v>
      </c>
      <c r="CZ35">
        <v>1452.4634146341464</v>
      </c>
      <c r="DA35">
        <v>1.7</v>
      </c>
      <c r="DB35">
        <v>559.88888888888891</v>
      </c>
      <c r="DC35">
        <v>2</v>
      </c>
      <c r="DD35">
        <v>812.14285714285711</v>
      </c>
      <c r="DE35">
        <v>1.7</v>
      </c>
      <c r="DF35">
        <v>725.71428571428567</v>
      </c>
      <c r="DG35">
        <v>1.7931034482758621</v>
      </c>
      <c r="DH35">
        <v>687.13043478260875</v>
      </c>
      <c r="DI35">
        <v>1.5555555555555556</v>
      </c>
      <c r="DJ35">
        <v>1054.75</v>
      </c>
      <c r="DK35">
        <v>2</v>
      </c>
      <c r="DL35">
        <v>838.16666666666663</v>
      </c>
      <c r="DM35">
        <v>2.4</v>
      </c>
      <c r="DN35">
        <v>754.6</v>
      </c>
      <c r="DO35">
        <v>2</v>
      </c>
      <c r="DP35">
        <v>839.7</v>
      </c>
      <c r="DQ35">
        <v>1.8947368421052631</v>
      </c>
      <c r="DR35">
        <v>758.09302325581393</v>
      </c>
      <c r="DS35">
        <v>1.8947368421052631</v>
      </c>
      <c r="DT35">
        <v>758.09302325581393</v>
      </c>
      <c r="DU35">
        <v>2.7602339181286548</v>
      </c>
      <c r="DV35">
        <v>1213.5999999999999</v>
      </c>
      <c r="DY35">
        <v>2</v>
      </c>
      <c r="DZ35">
        <v>219</v>
      </c>
      <c r="EC35">
        <v>2</v>
      </c>
      <c r="ED35">
        <v>219</v>
      </c>
      <c r="EE35">
        <v>3</v>
      </c>
      <c r="EF35">
        <v>1134</v>
      </c>
      <c r="EG35">
        <v>4</v>
      </c>
      <c r="EH35">
        <v>1547</v>
      </c>
      <c r="EK35">
        <v>3.5</v>
      </c>
      <c r="EL35">
        <v>1340.5</v>
      </c>
      <c r="EM35">
        <v>3</v>
      </c>
      <c r="EN35">
        <v>966.66666666666663</v>
      </c>
      <c r="EQ35">
        <v>6</v>
      </c>
      <c r="ER35">
        <v>1708</v>
      </c>
      <c r="EU35">
        <v>6</v>
      </c>
      <c r="EV35">
        <v>1708</v>
      </c>
      <c r="EW35">
        <v>0</v>
      </c>
      <c r="EY35">
        <v>1</v>
      </c>
      <c r="EZ35">
        <v>101</v>
      </c>
      <c r="FC35">
        <v>0.5</v>
      </c>
      <c r="FD35">
        <v>101</v>
      </c>
      <c r="FE35">
        <v>2.3333333333333335</v>
      </c>
      <c r="FF35">
        <v>904.5</v>
      </c>
      <c r="FG35">
        <v>2.6666666666666665</v>
      </c>
      <c r="FH35">
        <v>941.8</v>
      </c>
      <c r="FK35">
        <v>4</v>
      </c>
      <c r="FL35">
        <v>1436</v>
      </c>
      <c r="FO35">
        <v>4</v>
      </c>
      <c r="FP35">
        <v>1436</v>
      </c>
      <c r="FQ35">
        <v>1</v>
      </c>
      <c r="FR35">
        <v>337</v>
      </c>
      <c r="FS35">
        <v>4</v>
      </c>
      <c r="FT35">
        <v>739</v>
      </c>
      <c r="FW35">
        <v>2.5</v>
      </c>
      <c r="FX35">
        <v>538</v>
      </c>
      <c r="FY35">
        <v>3</v>
      </c>
      <c r="FZ35">
        <v>837.33333333333337</v>
      </c>
      <c r="GA35">
        <v>3</v>
      </c>
      <c r="GB35">
        <v>837.33333333333337</v>
      </c>
      <c r="GC35">
        <v>2.7777777777777777</v>
      </c>
      <c r="GD35">
        <v>902.625</v>
      </c>
      <c r="GE35">
        <v>2.7611111111111111</v>
      </c>
      <c r="GF35">
        <v>1194.8947368421052</v>
      </c>
      <c r="GG35">
        <v>1.6</v>
      </c>
      <c r="GH35">
        <v>899.4</v>
      </c>
      <c r="GI35">
        <v>2.1</v>
      </c>
      <c r="GJ35">
        <v>916.71428571428567</v>
      </c>
      <c r="GK35">
        <v>1.6666666666666667</v>
      </c>
      <c r="GL35">
        <v>818.8</v>
      </c>
      <c r="GM35">
        <v>1.7931034482758621</v>
      </c>
      <c r="GN35">
        <v>882.82352941176475</v>
      </c>
      <c r="GO35">
        <v>1.5555555555555556</v>
      </c>
      <c r="GP35">
        <v>806.2</v>
      </c>
      <c r="GQ35">
        <v>1.8</v>
      </c>
      <c r="GR35">
        <v>1068.8</v>
      </c>
      <c r="GS35">
        <v>1.7</v>
      </c>
      <c r="GT35">
        <v>652.125</v>
      </c>
      <c r="GU35">
        <v>1.6896551724137931</v>
      </c>
      <c r="GV35">
        <v>810.66666666666663</v>
      </c>
      <c r="GW35">
        <v>1.7413793103448276</v>
      </c>
      <c r="GX35">
        <v>845.71428571428567</v>
      </c>
      <c r="GY35">
        <v>4.7</v>
      </c>
      <c r="GZ35">
        <v>1446.7</v>
      </c>
      <c r="HA35">
        <v>4.3</v>
      </c>
      <c r="HB35">
        <v>1458.4444444444443</v>
      </c>
      <c r="HC35">
        <v>4.7777777777777777</v>
      </c>
      <c r="HD35">
        <v>1527.3333333333333</v>
      </c>
      <c r="HE35">
        <v>4.5862068965517242</v>
      </c>
      <c r="HF35">
        <v>1476.3928571428571</v>
      </c>
      <c r="HG35">
        <v>4.7777777777777777</v>
      </c>
      <c r="HH35">
        <v>1497.4444444444443</v>
      </c>
      <c r="HI35">
        <v>4.4000000000000004</v>
      </c>
      <c r="HJ35">
        <v>1505.2</v>
      </c>
      <c r="HK35">
        <v>4.5999999999999996</v>
      </c>
      <c r="HL35">
        <v>1694.5555555555557</v>
      </c>
      <c r="HM35">
        <v>4.5862068965517242</v>
      </c>
      <c r="HN35">
        <v>1563.5714285714287</v>
      </c>
      <c r="HO35">
        <v>4.5862068965517242</v>
      </c>
      <c r="HP35">
        <v>1519.9821428571429</v>
      </c>
      <c r="HQ35">
        <v>3.1637931034482758</v>
      </c>
      <c r="HR35">
        <v>1260.6483516483515</v>
      </c>
      <c r="HS35">
        <v>1.8</v>
      </c>
      <c r="HT35">
        <v>615</v>
      </c>
      <c r="HU35">
        <v>1.4</v>
      </c>
      <c r="HV35">
        <v>535</v>
      </c>
      <c r="HW35">
        <v>1.4444444444444444</v>
      </c>
      <c r="HX35">
        <v>550.14285714285711</v>
      </c>
      <c r="HY35">
        <v>1.5517241379310345</v>
      </c>
      <c r="HZ35">
        <v>570.91304347826087</v>
      </c>
      <c r="IA35">
        <v>2</v>
      </c>
      <c r="IB35">
        <v>728</v>
      </c>
      <c r="IC35">
        <v>1.5</v>
      </c>
      <c r="ID35">
        <v>517.625</v>
      </c>
      <c r="IE35">
        <v>2.1</v>
      </c>
      <c r="IF35">
        <v>684</v>
      </c>
      <c r="IG35">
        <v>1.8620689655172413</v>
      </c>
      <c r="IH35">
        <v>641.375</v>
      </c>
      <c r="II35">
        <v>1.7068965517241379</v>
      </c>
      <c r="IJ35">
        <v>606.89361702127655</v>
      </c>
      <c r="IK35">
        <v>1.7068965517241379</v>
      </c>
      <c r="IL35">
        <v>606.89361702127655</v>
      </c>
      <c r="IM35">
        <v>2.6781609195402298</v>
      </c>
      <c r="IN35">
        <v>1037.9927536231885</v>
      </c>
      <c r="IS35">
        <v>5</v>
      </c>
      <c r="IT35">
        <v>1609</v>
      </c>
      <c r="IU35">
        <v>5</v>
      </c>
      <c r="IV35">
        <v>1609</v>
      </c>
      <c r="IW35">
        <v>6</v>
      </c>
      <c r="IX35">
        <v>1328</v>
      </c>
      <c r="JC35">
        <v>6</v>
      </c>
      <c r="JD35">
        <v>1328</v>
      </c>
      <c r="JE35">
        <v>5.5</v>
      </c>
      <c r="JF35">
        <v>1468.5</v>
      </c>
      <c r="JK35">
        <v>2</v>
      </c>
      <c r="JL35">
        <v>763</v>
      </c>
      <c r="JM35">
        <v>2</v>
      </c>
      <c r="JN35">
        <v>763</v>
      </c>
      <c r="JO35">
        <v>1</v>
      </c>
      <c r="JP35">
        <v>91</v>
      </c>
      <c r="JU35">
        <v>1</v>
      </c>
      <c r="JV35">
        <v>91</v>
      </c>
      <c r="JW35">
        <v>1.5</v>
      </c>
      <c r="JX35">
        <v>427</v>
      </c>
      <c r="JY35">
        <v>3.5</v>
      </c>
      <c r="JZ35">
        <v>947.75</v>
      </c>
      <c r="KE35">
        <v>1</v>
      </c>
      <c r="KF35">
        <v>303</v>
      </c>
      <c r="KG35">
        <v>1</v>
      </c>
      <c r="KH35">
        <v>303</v>
      </c>
      <c r="KI35">
        <v>3</v>
      </c>
      <c r="KJ35">
        <v>593</v>
      </c>
      <c r="KO35">
        <v>3</v>
      </c>
      <c r="KP35">
        <v>593</v>
      </c>
      <c r="KQ35">
        <v>2</v>
      </c>
      <c r="KR35">
        <v>448</v>
      </c>
      <c r="KS35">
        <v>2</v>
      </c>
      <c r="KT35">
        <v>448</v>
      </c>
      <c r="KU35">
        <v>3</v>
      </c>
      <c r="KV35">
        <v>781.16666666666663</v>
      </c>
      <c r="KW35">
        <v>2.6888888888888891</v>
      </c>
      <c r="KX35">
        <v>1027.2916666666667</v>
      </c>
      <c r="KY35" s="15">
        <f>Tabla24[[#This Row],[ROS_NUM_COR_COD_ROS_TG_NEG]]-Tabla24[[#This Row],[PAS_NUM_COR_COD_ROS_TG_NEG]]</f>
        <v>1.935672514619883</v>
      </c>
      <c r="KZ35" s="15">
        <f>Tabla24[[#This Row],[ROS_DUR_COR_COD_ROS_TG_NEG]]-Tabla24[[#This Row],[PAS_DUR_COR_COD_ROS_TG_NEG]]</f>
        <v>414.25694444444434</v>
      </c>
      <c r="LA35" s="15">
        <f>Tabla24[[#This Row],[ROS_NUM_COR_COD_ROS_TG_NEU]]-Tabla24[[#This Row],[PAS_NUM_COR_COD_ROS_TG_NEU]]</f>
        <v>1.242105263157895</v>
      </c>
      <c r="LB35" s="15">
        <f>Tabla24[[#This Row],[ROS_DUR_COR_COD_ROS_TG_NEU]]-Tabla24[[#This Row],[PAS_DUR_COR_COD_ROS_TG_NEU]]</f>
        <v>320.01250000000005</v>
      </c>
      <c r="LC35" s="15">
        <f>Tabla24[[#This Row],[ROS_NUM_COR_COD_ROS_TG_POS]]-Tabla24[[#This Row],[PAS_NUM_COR_COD_ROS_TG_POS]]</f>
        <v>1.4421052631578943</v>
      </c>
      <c r="LD35" s="15">
        <f>Tabla24[[#This Row],[ROS_DUR_COR_COD_ROS_TG_POS]]-Tabla24[[#This Row],[PAS_DUR_COR_COD_ROS_TG_POS]]</f>
        <v>532.43790849673223</v>
      </c>
      <c r="LE35" s="15">
        <f>Tabla24[[#This Row],[ROS_NUM_COR_COD_ROS_TG_TOT]]-Tabla24[[#This Row],[PAS_NUM_COR_COD_ROS_TG_TOT]]</f>
        <v>1.5335753176043556</v>
      </c>
      <c r="LF35" s="15">
        <f>Tabla24[[#This Row],[ROS_DUR_COR_COD_ROS_TG_TOT]]-Tabla24[[#This Row],[PAS_DUR_COR_COD_ROS_TG_TOT]]</f>
        <v>419.69387755102048</v>
      </c>
      <c r="LG35" s="15">
        <f>Tabla24[[#This Row],[ROS_NUM_COR_COD_ESC_TG_NEG]]-Tabla24[[#This Row],[PAS_NUM_COR_COD_ESC_TG_NEG]]</f>
        <v>-1.9707602339181285</v>
      </c>
      <c r="LH35" s="15">
        <f>Tabla24[[#This Row],[ROS_DUR_COR_COD_ESC_TG_NEG]]-Tabla24[[#This Row],[PAS_DUR_COR_COD_ESC_TG_NEG]]</f>
        <v>-433.68888888888887</v>
      </c>
      <c r="LI35" s="15">
        <f>Tabla24[[#This Row],[ROS_NUM_COR_COD_ESC_TG_NEU]]-Tabla24[[#This Row],[PAS_NUM_COR_COD_ESC_TG_NEU]]</f>
        <v>-1.726315789473684</v>
      </c>
      <c r="LJ35" s="15">
        <f>Tabla24[[#This Row],[ROS_NUM_COR_COD_ESC_TG_NEG]]-Tabla24[[#This Row],[PAS_NUM_COR_COD_ESC_TG_NEG]]</f>
        <v>-1.9707602339181285</v>
      </c>
      <c r="LK35" s="15">
        <f>Tabla24[[#This Row],[ROS_NUM_COR_COD_ESC_TG_POS]]-Tabla24[[#This Row],[PAS_NUM_COR_COD_ESC_TG_POS]]</f>
        <v>-1.5631578947368421</v>
      </c>
      <c r="LL35" s="15">
        <f>Tabla24[[#This Row],[ROS_DUR_COR_COD_ESC_TG_POS]]-Tabla24[[#This Row],[PAS_DUR_COR_COD_ESC_TG_POS]]</f>
        <v>-488.05147058823536</v>
      </c>
      <c r="LM35" s="15">
        <f>Tabla24[[#This Row],[ROS_NUM_COR_COD_ESC_TG_TOT]]-Tabla24[[#This Row],[PAS_NUM_COR_COD_ESC_TG_TOT]]</f>
        <v>-1.7489413188142771</v>
      </c>
      <c r="LN35" s="15">
        <f>Tabla24[[#This Row],[ROS_DUR_COR_COD_ESC_TG_TOT]]-Tabla24[[#This Row],[PAS_DUR_COR_COD_ESC_TG_TOT]]</f>
        <v>-374.61635220125788</v>
      </c>
      <c r="LO35" s="15">
        <f>Tabla24[[#This Row],[PAS_NUM_COR_COD_ROS_TG_NEG]]-Tabla24[[#This Row],[ESC_NUM_COR_COD_ROS_TG_NEG]]</f>
        <v>1.064327485380117</v>
      </c>
      <c r="LP35" s="15">
        <f>Tabla24[[#This Row],[PAS_DUR_COR_COD_ROS_TG_NEG]]-Tabla24[[#This Row],[ESC_DUR_COR_COD_ROS_TG_NEG]]</f>
        <v>-374.0625</v>
      </c>
      <c r="LQ35" s="15">
        <f>Tabla24[[#This Row],[PAS_NUM_COR_COD_ROS_TG_NEU]]-Tabla24[[#This Row],[ESC_NUM_COR_COD_ROS_TG_NEU]]</f>
        <v>0.49122807017543879</v>
      </c>
      <c r="LR35" s="15">
        <f>Tabla24[[#This Row],[PAS_DUR_COR_COD_ROS_TG_NEU]]-Tabla24[[#This Row],[ESC_DUR_COR_COD_ROS_TG_NEU]]</f>
        <v>59.616071428571331</v>
      </c>
      <c r="LS35" s="15">
        <f>Tabla24[[#This Row],[PAS_NUM_COR_COD_ROS_TG_POS]]-Tabla24[[#This Row],[ESC_NUM_COR_COD_ROS_TG_POS]]</f>
        <v>2.0578947368421052</v>
      </c>
      <c r="LT35" s="15">
        <f>Tabla24[[#This Row],[PAS_DUR_COR_COD_ROS_TG_POS]]-Tabla24[[#This Row],[ESC_DUR_COR_COD_ROS_TG_POS]]</f>
        <v>433.31764705882347</v>
      </c>
      <c r="LU35" s="15">
        <f>Tabla24[[#This Row],[PAS_NUM_COR_COD_ROS_TG_TOT]]-Tabla24[[#This Row],[ESC_NUM_COR_COD_ROS_TG_TOT]]</f>
        <v>1.2312030075187972</v>
      </c>
      <c r="LV35" s="15">
        <f>Tabla24[[#This Row],[PAS_DUR_COR_COD_ROS_TG_TOT]]-Tabla24[[#This Row],[ESC_DUR_COR_COD_ROS_TG_TOT]]</f>
        <v>59.377551020408191</v>
      </c>
      <c r="LW35" s="15">
        <f>Tabla24[[#This Row],[PAS_NUM_COR_COD_ESC_TG_NEG]]-Tabla24[[#This Row],[ESC_NUM_COR_COD_ESC_TG_NEG]]</f>
        <v>-0.91812865497076057</v>
      </c>
      <c r="LX35" s="15">
        <f>Tabla24[[#This Row],[PAS_DUR_COR_COD_ESC_TG_NEG]]-Tabla24[[#This Row],[ESC_DUR_COR_COD_ESC_TG_NEG]]</f>
        <v>-599.96825396825398</v>
      </c>
      <c r="LY35" s="15">
        <f>Tabla24[[#This Row],[PAS_NUM_COR_COD_ESC_TG_NEU]]-Tabla24[[#This Row],[ESC_NUM_COR_COD_ESC_TG_NEU]]</f>
        <v>0.19298245614035059</v>
      </c>
      <c r="LZ35" s="15">
        <f>Tabla24[[#This Row],[PAS_DUR_COR_COD_ESC_TG_NEU]]-Tabla24[[#This Row],[ESC_DUR_COR_COD_ESC_TG_NEU]]</f>
        <v>-323.86507936507928</v>
      </c>
      <c r="MA35" s="15">
        <f>Tabla24[[#This Row],[PAS_NUM_COR_COD_ESC_TG_POS]]-Tabla24[[#This Row],[ESC_NUM_COR_COD_ESC_TG_POS]]</f>
        <v>-1.736842105263158</v>
      </c>
      <c r="MB35" s="15">
        <f>Tabla24[[#This Row],[PAS_DUR_COR_COD_ESC_TG_POS]]-Tabla24[[#This Row],[ESC_DUR_COR_COD_ESC_TG_POS]]</f>
        <v>-553.22352941176473</v>
      </c>
      <c r="MC35" s="15">
        <f>Tabla24[[#This Row],[PAS_NUM_COR_COD_ESC_TG_TOT]]-Tabla24[[#This Row],[ESC_NUM_COR_COD_ESC_TG_TOT]]</f>
        <v>-0.84711779448621538</v>
      </c>
      <c r="MD35" s="15">
        <f>Tabla24[[#This Row],[PAS_DUR_COR_COD_ESC_TG_TOT]]-Tabla24[[#This Row],[ESC_DUR_COR_COD_ESC_TG_TOT]]</f>
        <v>-493.59198113207549</v>
      </c>
      <c r="ME35">
        <v>390.77777777777777</v>
      </c>
      <c r="MF35">
        <v>333.4</v>
      </c>
      <c r="MG35">
        <v>294.88888888888891</v>
      </c>
      <c r="MH35">
        <v>339.46428571428572</v>
      </c>
      <c r="MI35">
        <v>334.2</v>
      </c>
      <c r="MJ35">
        <v>367</v>
      </c>
      <c r="MK35">
        <v>274.25</v>
      </c>
      <c r="ML35">
        <v>316.66666666666669</v>
      </c>
      <c r="MM35">
        <v>362.5</v>
      </c>
      <c r="MN35">
        <v>305</v>
      </c>
      <c r="MO35">
        <v>307</v>
      </c>
      <c r="MP35">
        <v>320</v>
      </c>
      <c r="MQ35">
        <v>377.85714285714283</v>
      </c>
      <c r="MR35">
        <v>357.57142857142856</v>
      </c>
      <c r="MS35">
        <v>299.2</v>
      </c>
      <c r="MT35">
        <v>339.16666666666669</v>
      </c>
      <c r="MU35">
        <v>320.8125</v>
      </c>
      <c r="MV35">
        <v>356.0625</v>
      </c>
      <c r="MW35">
        <v>340.11764705882354</v>
      </c>
      <c r="MX35">
        <v>339.0204081632653</v>
      </c>
      <c r="MY35">
        <v>337.16666666666669</v>
      </c>
      <c r="MZ35">
        <v>315.05555555555554</v>
      </c>
      <c r="NA35">
        <v>285.1764705882353</v>
      </c>
      <c r="NB35">
        <v>312.98113207547169</v>
      </c>
      <c r="NC35" s="15">
        <f>Tabla1[[#This Row],[ROS_1DU_COR_COD_ROS_TG_NEG]]-Tabla1[[#This Row],[PAS_1DU_COR_COD_ROS_TG_NEG]]</f>
        <v>69.965277777777771</v>
      </c>
      <c r="ND35" s="15">
        <f>Tabla1[[#This Row],[ROS_1DU_COR_COD_ROS_TG_NEU]]-Tabla1[[#This Row],[PAS_1DU_COR_COD_ROS_TG_NEU]]</f>
        <v>-22.662500000000023</v>
      </c>
      <c r="NE35" s="15">
        <f>Tabla1[[#This Row],[ROS_1DU_COR_COD_ROS_TG_POS]]-Tabla1[[#This Row],[PAS_1DU_COR_COD_ROS_TG_POS]]</f>
        <v>-45.228758169934622</v>
      </c>
      <c r="NF35" s="15">
        <f>Tabla1[[#This Row],[ROS_1DU_COR_COD_ROS_TG_TOT]]-Tabla1[[#This Row],[PAS_1DU_COR_COD_ROS_TG_TOT]]</f>
        <v>0.44387755102042092</v>
      </c>
      <c r="NG35" s="15">
        <f>Tabla1[[#This Row],[ROS_1DU_COR_COD_ESC_TG_NEG]]-Tabla1[[#This Row],[PAS_1DU_COR_COD_ESC_TG_NEG]]</f>
        <v>-2.966666666666697</v>
      </c>
      <c r="NH35" s="15">
        <f>Tabla1[[#This Row],[ROS_1DU_COR_COD_ESC_TG_NEU]]-Tabla1[[#This Row],[PAS_1DU_COR_COD_ESC_TG_NEU]]</f>
        <v>51.944444444444457</v>
      </c>
      <c r="NI35" s="15">
        <f>Tabla1[[#This Row],[ROS_1DU_COR_COD_ESC_TG_POS]]-Tabla1[[#This Row],[PAS_1DU_COR_COD_ESC_TG_POS]]</f>
        <v>-10.926470588235304</v>
      </c>
      <c r="NJ35" s="15">
        <f>Tabla1[[#This Row],[ROS_1DU_COR_COD_ESC_TG_TOT]]-Tabla1[[#This Row],[PAS_1DU_COR_COD_ESC_TG_TOT]]</f>
        <v>3.6855345911949939</v>
      </c>
      <c r="NK35" s="15">
        <f>Tabla1[[#This Row],[PAS_1DU_COR_COD_ROS_TG_NEG]]-Tabla1[[#This Row],[ESC_1DU_COR_COD_ROS_TG_NEG]]</f>
        <v>-41.6875</v>
      </c>
      <c r="NL35" s="15">
        <f>Tabla1[[#This Row],[PAS_1DU_COR_COD_ROS_TG_NEU]]-Tabla1[[#This Row],[ESC_1DU_COR_COD_ROS_TG_NEU]]</f>
        <v>51.0625</v>
      </c>
      <c r="NM35" s="15">
        <f>Tabla1[[#This Row],[PAS_1DU_COR_COD_ROS_TG_POS]]-Tabla1[[#This Row],[ESC_1DU_COR_COD_ROS_TG_POS]]</f>
        <v>33.117647058823536</v>
      </c>
      <c r="NN35" s="15">
        <f>Tabla1[[#This Row],[PAS_1DU_COR_COD_ROS_TG_TOT]]-Tabla1[[#This Row],[ESC_1DU_COR_COD_ROS_TG_TOT]]</f>
        <v>19.020408163265301</v>
      </c>
      <c r="NO35" s="15">
        <f>Tabla1[[#This Row],[PAS_1DU_COR_COD_ESC_TG_NEG]]-Tabla1[[#This Row],[ESC_1DU_COR_COD_ESC_TG_NEG]]</f>
        <v>-40.690476190476147</v>
      </c>
      <c r="NP35" s="15">
        <f>Tabla1[[#This Row],[PAS_1DU_COR_COD_ESC_TG_NEU]]-Tabla1[[#This Row],[ESC_1DU_COR_COD_ESC_TG_NEU]]</f>
        <v>-42.515873015873012</v>
      </c>
      <c r="NQ35" s="15">
        <f>Tabla1[[#This Row],[PAS_1DU_COR_COD_ESC_TG_POS]]-Tabla1[[#This Row],[ESC_1DU_COR_COD_ESC_TG_POS]]</f>
        <v>-14.023529411764684</v>
      </c>
      <c r="NR35" s="15">
        <f>Tabla1[[#This Row],[PAS_1DU_COR_COD_ESC_TG_TOT]]-Tabla1[[#This Row],[ESC_1DU_COR_COD_ESC_TG_TOT]]</f>
        <v>-26.185534591194994</v>
      </c>
    </row>
    <row r="36" spans="1:382" x14ac:dyDescent="0.3">
      <c r="A36" s="2" t="s">
        <v>35</v>
      </c>
      <c r="B36" s="2">
        <v>20</v>
      </c>
      <c r="C36" s="2">
        <v>2</v>
      </c>
      <c r="D36" s="2">
        <v>21</v>
      </c>
      <c r="E36">
        <v>3.45</v>
      </c>
      <c r="F36">
        <v>1240.7692307692307</v>
      </c>
      <c r="G36">
        <v>3.35</v>
      </c>
      <c r="H36">
        <v>1590.909090909091</v>
      </c>
      <c r="I36">
        <v>3.15</v>
      </c>
      <c r="J36">
        <v>1206.9230769230769</v>
      </c>
      <c r="K36">
        <v>3.3166666666666669</v>
      </c>
      <c r="L36">
        <v>1332.9729729729729</v>
      </c>
      <c r="M36">
        <v>2.7</v>
      </c>
      <c r="N36">
        <v>1574.7</v>
      </c>
      <c r="O36">
        <v>3</v>
      </c>
      <c r="P36">
        <v>1104.1333333333334</v>
      </c>
      <c r="Q36">
        <v>3</v>
      </c>
      <c r="R36">
        <v>1467.5833333333333</v>
      </c>
      <c r="S36">
        <v>2.9</v>
      </c>
      <c r="T36">
        <v>1349.1891891891892</v>
      </c>
      <c r="U36">
        <v>3.1083333333333334</v>
      </c>
      <c r="V36">
        <v>1341.081081081081</v>
      </c>
      <c r="W36">
        <v>0.65</v>
      </c>
      <c r="X36">
        <v>330.72727272727275</v>
      </c>
      <c r="Y36">
        <v>0.8</v>
      </c>
      <c r="Z36">
        <v>468.8</v>
      </c>
      <c r="AA36">
        <v>0.8</v>
      </c>
      <c r="AB36">
        <v>383.90909090909093</v>
      </c>
      <c r="AC36">
        <v>0.75</v>
      </c>
      <c r="AD36">
        <v>392.15625</v>
      </c>
      <c r="AE36">
        <v>0.75</v>
      </c>
      <c r="AF36">
        <v>392.15625</v>
      </c>
      <c r="AG36">
        <v>2.3222222222222224</v>
      </c>
      <c r="AH36">
        <v>1054.6132075471698</v>
      </c>
      <c r="BM36">
        <v>2.3222222222222224</v>
      </c>
      <c r="BN36">
        <v>1054.6132075471698</v>
      </c>
      <c r="BO36">
        <v>3.1</v>
      </c>
      <c r="BP36">
        <v>1205</v>
      </c>
      <c r="BQ36">
        <v>2.8</v>
      </c>
      <c r="BR36">
        <v>1354.3333333333333</v>
      </c>
      <c r="BS36">
        <v>3.5</v>
      </c>
      <c r="BT36">
        <v>1301</v>
      </c>
      <c r="BU36">
        <v>3.1333333333333333</v>
      </c>
      <c r="BV36">
        <v>1280.6363636363637</v>
      </c>
      <c r="BW36">
        <v>3.7</v>
      </c>
      <c r="BX36">
        <v>1126.3</v>
      </c>
      <c r="BY36">
        <v>3</v>
      </c>
      <c r="BZ36">
        <v>1137.75</v>
      </c>
      <c r="CA36">
        <v>3.2</v>
      </c>
      <c r="CB36">
        <v>1344.8571428571429</v>
      </c>
      <c r="CC36">
        <v>3.3</v>
      </c>
      <c r="CD36">
        <v>1191.1600000000001</v>
      </c>
      <c r="CE36">
        <v>3.2166666666666668</v>
      </c>
      <c r="CF36">
        <v>1233.0425531914893</v>
      </c>
      <c r="CG36">
        <v>1.3</v>
      </c>
      <c r="CH36">
        <v>714.8</v>
      </c>
      <c r="CI36">
        <v>2.8</v>
      </c>
      <c r="CJ36">
        <v>1344.1666666666667</v>
      </c>
      <c r="CK36">
        <v>2.5</v>
      </c>
      <c r="CL36">
        <v>921.42857142857144</v>
      </c>
      <c r="CM36">
        <v>2.2000000000000002</v>
      </c>
      <c r="CN36">
        <v>1004.9444444444445</v>
      </c>
      <c r="CO36">
        <v>2.1</v>
      </c>
      <c r="CP36">
        <v>1256.2</v>
      </c>
      <c r="CQ36">
        <v>2.2999999999999998</v>
      </c>
      <c r="CR36">
        <v>1165.4000000000001</v>
      </c>
      <c r="CS36">
        <v>2.4</v>
      </c>
      <c r="CT36">
        <v>1270</v>
      </c>
      <c r="CU36">
        <v>2.2666666666666666</v>
      </c>
      <c r="CV36">
        <v>1233</v>
      </c>
      <c r="CW36">
        <v>2.2333333333333334</v>
      </c>
      <c r="CX36">
        <v>1112.2647058823529</v>
      </c>
      <c r="CY36">
        <v>2.7250000000000001</v>
      </c>
      <c r="CZ36">
        <v>1182.3456790123457</v>
      </c>
      <c r="DA36">
        <v>1.2</v>
      </c>
      <c r="DB36">
        <v>609</v>
      </c>
      <c r="DC36">
        <v>1.4</v>
      </c>
      <c r="DD36">
        <v>630.42857142857144</v>
      </c>
      <c r="DE36">
        <v>0.8</v>
      </c>
      <c r="DF36">
        <v>562.75</v>
      </c>
      <c r="DG36">
        <v>1.1333333333333333</v>
      </c>
      <c r="DH36">
        <v>606.8125</v>
      </c>
      <c r="DI36">
        <v>0.8</v>
      </c>
      <c r="DJ36">
        <v>533</v>
      </c>
      <c r="DK36">
        <v>1.1000000000000001</v>
      </c>
      <c r="DL36">
        <v>638.4</v>
      </c>
      <c r="DM36">
        <v>1</v>
      </c>
      <c r="DN36">
        <v>571.4</v>
      </c>
      <c r="DO36">
        <v>0.96666666666666667</v>
      </c>
      <c r="DP36">
        <v>580.93333333333328</v>
      </c>
      <c r="DQ36">
        <v>1.05</v>
      </c>
      <c r="DR36">
        <v>594.29032258064512</v>
      </c>
      <c r="DS36">
        <v>1.05</v>
      </c>
      <c r="DT36">
        <v>594.29032258064512</v>
      </c>
      <c r="DU36">
        <v>2.1666666666666665</v>
      </c>
      <c r="DV36">
        <v>1019.5803571428571</v>
      </c>
      <c r="GE36">
        <v>2.1666666666666665</v>
      </c>
      <c r="GF36">
        <v>1019.5803571428571</v>
      </c>
      <c r="GG36">
        <v>2.375</v>
      </c>
      <c r="GH36">
        <v>637</v>
      </c>
      <c r="GI36">
        <v>2.6666666666666665</v>
      </c>
      <c r="GJ36">
        <v>1074.5</v>
      </c>
      <c r="GK36">
        <v>2.625</v>
      </c>
      <c r="GL36">
        <v>974.83333333333337</v>
      </c>
      <c r="GM36">
        <v>2.56</v>
      </c>
      <c r="GN36">
        <v>881.84210526315792</v>
      </c>
      <c r="GO36">
        <v>3.2222222222222223</v>
      </c>
      <c r="GP36">
        <v>982.375</v>
      </c>
      <c r="GQ36">
        <v>3.1</v>
      </c>
      <c r="GR36">
        <v>1231.1428571428571</v>
      </c>
      <c r="GS36">
        <v>2.8888888888888888</v>
      </c>
      <c r="GT36">
        <v>1142.4285714285713</v>
      </c>
      <c r="GU36">
        <v>3.0714285714285716</v>
      </c>
      <c r="GV36">
        <v>1112.4545454545455</v>
      </c>
      <c r="GW36">
        <v>2.8301886792452828</v>
      </c>
      <c r="GX36">
        <v>1005.5853658536586</v>
      </c>
      <c r="GY36">
        <v>2.75</v>
      </c>
      <c r="GZ36">
        <v>811.42857142857144</v>
      </c>
      <c r="HA36">
        <v>2.5555555555555554</v>
      </c>
      <c r="HB36">
        <v>725.25</v>
      </c>
      <c r="HC36">
        <v>2.625</v>
      </c>
      <c r="HD36">
        <v>936.5</v>
      </c>
      <c r="HE36">
        <v>2.64</v>
      </c>
      <c r="HF36">
        <v>814.33333333333337</v>
      </c>
      <c r="HG36">
        <v>2</v>
      </c>
      <c r="HH36">
        <v>518.125</v>
      </c>
      <c r="HI36">
        <v>2.8</v>
      </c>
      <c r="HJ36">
        <v>608.1</v>
      </c>
      <c r="HK36">
        <v>2.7777777777777777</v>
      </c>
      <c r="HL36">
        <v>970.125</v>
      </c>
      <c r="HM36">
        <v>2.5357142857142856</v>
      </c>
      <c r="HN36">
        <v>691.80769230769226</v>
      </c>
      <c r="HO36">
        <v>2.5849056603773586</v>
      </c>
      <c r="HP36">
        <v>746.55319148936167</v>
      </c>
      <c r="HQ36">
        <v>2.7075471698113209</v>
      </c>
      <c r="HR36">
        <v>867.23863636363637</v>
      </c>
      <c r="HS36">
        <v>1.125</v>
      </c>
      <c r="HT36">
        <v>866.66666666666663</v>
      </c>
      <c r="HU36">
        <v>0.44444444444444442</v>
      </c>
      <c r="HV36">
        <v>327.25</v>
      </c>
      <c r="HW36">
        <v>1</v>
      </c>
      <c r="HX36">
        <v>479.6</v>
      </c>
      <c r="HY36">
        <v>0.84</v>
      </c>
      <c r="HZ36">
        <v>525.58333333333337</v>
      </c>
      <c r="IA36">
        <v>0.44444444444444442</v>
      </c>
      <c r="IB36">
        <v>418</v>
      </c>
      <c r="IC36">
        <v>0.5</v>
      </c>
      <c r="ID36">
        <v>290.5</v>
      </c>
      <c r="IE36">
        <v>0.77777777777777779</v>
      </c>
      <c r="IF36">
        <v>272.60000000000002</v>
      </c>
      <c r="IG36">
        <v>0.5714285714285714</v>
      </c>
      <c r="IH36">
        <v>314.91666666666669</v>
      </c>
      <c r="II36">
        <v>0.69811320754716977</v>
      </c>
      <c r="IJ36">
        <v>420.25</v>
      </c>
      <c r="IK36">
        <v>0.69811320754716977</v>
      </c>
      <c r="IL36">
        <v>420.25</v>
      </c>
      <c r="IM36">
        <v>2.0377358490566038</v>
      </c>
      <c r="IN36">
        <v>771.45535714285711</v>
      </c>
      <c r="IO36">
        <v>2</v>
      </c>
      <c r="IP36">
        <v>1071</v>
      </c>
      <c r="IQ36">
        <v>5</v>
      </c>
      <c r="IR36">
        <v>1443</v>
      </c>
      <c r="IS36">
        <v>2.5</v>
      </c>
      <c r="IT36">
        <v>1292</v>
      </c>
      <c r="IU36">
        <v>2.8</v>
      </c>
      <c r="IV36">
        <v>1268.6666666666667</v>
      </c>
      <c r="IW36">
        <v>2</v>
      </c>
      <c r="IX36">
        <v>213</v>
      </c>
      <c r="JA36">
        <v>0</v>
      </c>
      <c r="JC36">
        <v>1</v>
      </c>
      <c r="JD36">
        <v>213</v>
      </c>
      <c r="JE36">
        <v>2.2857142857142856</v>
      </c>
      <c r="JF36">
        <v>1004.75</v>
      </c>
      <c r="JG36">
        <v>5</v>
      </c>
      <c r="JH36">
        <v>1072.5</v>
      </c>
      <c r="JI36">
        <v>1</v>
      </c>
      <c r="JJ36">
        <v>146</v>
      </c>
      <c r="JK36">
        <v>0.5</v>
      </c>
      <c r="JL36">
        <v>399</v>
      </c>
      <c r="JM36">
        <v>2.4</v>
      </c>
      <c r="JN36">
        <v>672.5</v>
      </c>
      <c r="JO36">
        <v>1</v>
      </c>
      <c r="JP36">
        <v>116</v>
      </c>
      <c r="JS36">
        <v>6</v>
      </c>
      <c r="JT36">
        <v>1804</v>
      </c>
      <c r="JU36">
        <v>3.5</v>
      </c>
      <c r="JV36">
        <v>960</v>
      </c>
      <c r="JW36">
        <v>2.7142857142857144</v>
      </c>
      <c r="JX36">
        <v>768.33333333333337</v>
      </c>
      <c r="JY36">
        <v>2.5</v>
      </c>
      <c r="JZ36">
        <v>862.9</v>
      </c>
      <c r="KA36">
        <v>3.5</v>
      </c>
      <c r="KB36">
        <v>746.5</v>
      </c>
      <c r="KC36">
        <v>2</v>
      </c>
      <c r="KD36">
        <v>320</v>
      </c>
      <c r="KE36">
        <v>0</v>
      </c>
      <c r="KG36">
        <v>1.8</v>
      </c>
      <c r="KH36">
        <v>604.33333333333337</v>
      </c>
      <c r="KI36">
        <v>0</v>
      </c>
      <c r="KM36">
        <v>4</v>
      </c>
      <c r="KN36">
        <v>828</v>
      </c>
      <c r="KO36">
        <v>2</v>
      </c>
      <c r="KP36">
        <v>828</v>
      </c>
      <c r="KQ36">
        <v>1.8571428571428572</v>
      </c>
      <c r="KR36">
        <v>660.25</v>
      </c>
      <c r="KS36">
        <v>1.8571428571428572</v>
      </c>
      <c r="KT36">
        <v>660.25</v>
      </c>
      <c r="KU36">
        <v>2.2857142857142856</v>
      </c>
      <c r="KV36">
        <v>805</v>
      </c>
      <c r="KW36">
        <v>2.0666666666666669</v>
      </c>
      <c r="KX36">
        <v>775.18253968253964</v>
      </c>
      <c r="KY36" s="15">
        <f>Tabla24[[#This Row],[ROS_NUM_COR_COD_ROS_TG_NEG]]-Tabla24[[#This Row],[PAS_NUM_COR_COD_ROS_TG_NEG]]</f>
        <v>-0.70000000000000018</v>
      </c>
      <c r="KZ36" s="15">
        <f>Tabla24[[#This Row],[ROS_DUR_COR_COD_ROS_TG_NEG]]-Tabla24[[#This Row],[PAS_DUR_COR_COD_ROS_TG_NEG]]</f>
        <v>-1056.575</v>
      </c>
      <c r="LA36" s="15">
        <f>Tabla24[[#This Row],[ROS_NUM_COR_COD_ROS_TG_NEU]]-Tabla24[[#This Row],[PAS_NUM_COR_COD_ROS_TG_NEU]]</f>
        <v>-0.20000000000000018</v>
      </c>
      <c r="LB36" s="15">
        <f>Tabla24[[#This Row],[ROS_DUR_COR_COD_ROS_TG_NEU]]-Tabla24[[#This Row],[PAS_DUR_COR_COD_ROS_TG_NEU]]</f>
        <v>-496.03333333333342</v>
      </c>
      <c r="LC36" s="15">
        <f>Tabla24[[#This Row],[ROS_NUM_COR_COD_ROS_TG_POS]]-Tabla24[[#This Row],[PAS_NUM_COR_COD_ROS_TG_POS]]</f>
        <v>-0.22222222222222232</v>
      </c>
      <c r="LD36" s="15">
        <f>Tabla24[[#This Row],[ROS_DUR_COR_COD_ROS_TG_POS]]-Tabla24[[#This Row],[PAS_DUR_COR_COD_ROS_TG_POS]]</f>
        <v>-497.45833333333326</v>
      </c>
      <c r="LE36" s="15">
        <f>Tabla24[[#This Row],[ROS_NUM_COR_COD_ROS_TG_TOT]]-Tabla24[[#This Row],[PAS_NUM_COR_COD_ROS_TG_TOT]]</f>
        <v>-0.36428571428571432</v>
      </c>
      <c r="LF36" s="15">
        <f>Tabla24[[#This Row],[ROS_DUR_COR_COD_ROS_TG_TOT]]-Tabla24[[#This Row],[PAS_DUR_COR_COD_ROS_TG_TOT]]</f>
        <v>-657.3814968814969</v>
      </c>
      <c r="LG36" s="15">
        <f>Tabla24[[#This Row],[ROS_NUM_COR_COD_ESC_TG_NEG]]-Tabla24[[#This Row],[PAS_NUM_COR_COD_ESC_TG_NEG]]</f>
        <v>-0.22777777777777786</v>
      </c>
      <c r="LH36" s="15">
        <f>Tabla24[[#This Row],[ROS_DUR_COR_COD_ESC_TG_NEG]]-Tabla24[[#This Row],[PAS_DUR_COR_COD_ESC_TG_NEG]]</f>
        <v>-258.39423076923072</v>
      </c>
      <c r="LI36" s="15">
        <f>Tabla24[[#This Row],[ROS_NUM_COR_COD_ESC_TG_NEU]]-Tabla24[[#This Row],[PAS_NUM_COR_COD_ESC_TG_NEU]]</f>
        <v>-0.25</v>
      </c>
      <c r="LJ36" s="15">
        <f>Tabla24[[#This Row],[ROS_NUM_COR_COD_ESC_TG_NEG]]-Tabla24[[#This Row],[PAS_NUM_COR_COD_ESC_TG_NEG]]</f>
        <v>-0.22777777777777786</v>
      </c>
      <c r="LK36" s="15">
        <f>Tabla24[[#This Row],[ROS_NUM_COR_COD_ESC_TG_POS]]-Tabla24[[#This Row],[PAS_NUM_COR_COD_ESC_TG_POS]]</f>
        <v>-0.26111111111111107</v>
      </c>
      <c r="LL36" s="15">
        <f>Tabla24[[#This Row],[ROS_DUR_COR_COD_ESC_TG_POS]]-Tabla24[[#This Row],[PAS_DUR_COR_COD_ESC_TG_POS]]</f>
        <v>-64.494505494505574</v>
      </c>
      <c r="LM36" s="15">
        <f>Tabla24[[#This Row],[ROS_NUM_COR_COD_ESC_TG_TOT]]-Tabla24[[#This Row],[PAS_NUM_COR_COD_ESC_TG_TOT]]</f>
        <v>-0.24523809523809526</v>
      </c>
      <c r="LN36" s="15">
        <f>Tabla24[[#This Row],[ROS_DUR_COR_COD_ESC_TG_TOT]]-Tabla24[[#This Row],[PAS_DUR_COR_COD_ESC_TG_TOT]]</f>
        <v>-220.51842751842742</v>
      </c>
      <c r="LO36" s="15">
        <f>Tabla24[[#This Row],[PAS_NUM_COR_COD_ROS_TG_NEG]]-Tabla24[[#This Row],[ESC_NUM_COR_COD_ROS_TG_NEG]]</f>
        <v>0.60000000000000009</v>
      </c>
      <c r="LP36" s="15">
        <f>Tabla24[[#This Row],[PAS_DUR_COR_COD_ROS_TG_NEG]]-Tabla24[[#This Row],[ESC_DUR_COR_COD_ROS_TG_NEG]]</f>
        <v>318.5</v>
      </c>
      <c r="LQ36" s="15">
        <f>Tabla24[[#This Row],[PAS_NUM_COR_COD_ROS_TG_NEU]]-Tabla24[[#This Row],[ESC_NUM_COR_COD_ROS_TG_NEU]]</f>
        <v>0.70000000000000018</v>
      </c>
      <c r="LR36" s="15">
        <f>Tabla24[[#This Row],[PAS_DUR_COR_COD_ROS_TG_NEU]]-Tabla24[[#This Row],[ESC_DUR_COR_COD_ROS_TG_NEU]]</f>
        <v>-61.266666666666652</v>
      </c>
      <c r="LS36" s="15">
        <f>Tabla24[[#This Row],[PAS_NUM_COR_COD_ROS_TG_POS]]-Tabla24[[#This Row],[ESC_NUM_COR_COD_ROS_TG_POS]]</f>
        <v>0.60000000000000009</v>
      </c>
      <c r="LT36" s="15">
        <f>Tabla24[[#This Row],[PAS_DUR_COR_COD_ROS_TG_POS]]-Tabla24[[#This Row],[ESC_DUR_COR_COD_ROS_TG_POS]]</f>
        <v>197.58333333333326</v>
      </c>
      <c r="LU36" s="15">
        <f>Tabla24[[#This Row],[PAS_NUM_COR_COD_ROS_TG_TOT]]-Tabla24[[#This Row],[ESC_NUM_COR_COD_ROS_TG_TOT]]</f>
        <v>0.6333333333333333</v>
      </c>
      <c r="LV36" s="15">
        <f>Tabla24[[#This Row],[PAS_DUR_COR_COD_ROS_TG_TOT]]-Tabla24[[#This Row],[ESC_DUR_COR_COD_ROS_TG_TOT]]</f>
        <v>116.18918918918916</v>
      </c>
      <c r="LW36" s="15">
        <f>Tabla24[[#This Row],[PAS_NUM_COR_COD_ESC_TG_NEG]]-Tabla24[[#This Row],[ESC_NUM_COR_COD_ESC_TG_NEG]]</f>
        <v>-0.25</v>
      </c>
      <c r="LX36" s="15">
        <f>Tabla24[[#This Row],[PAS_DUR_COR_COD_ESC_TG_NEG]]-Tabla24[[#This Row],[ESC_DUR_COR_COD_ESC_TG_NEG]]</f>
        <v>114.46923076923076</v>
      </c>
      <c r="LY36" s="15">
        <f>Tabla24[[#This Row],[PAS_NUM_COR_COD_ESC_TG_NEU]]-Tabla24[[#This Row],[ESC_NUM_COR_COD_ESC_TG_NEU]]</f>
        <v>0.35000000000000009</v>
      </c>
      <c r="LZ36" s="15">
        <f>Tabla24[[#This Row],[PAS_DUR_COR_COD_ESC_TG_NEU]]-Tabla24[[#This Row],[ESC_DUR_COR_COD_ESC_TG_NEU]]</f>
        <v>453.15909090909099</v>
      </c>
      <c r="MA36" s="15">
        <f>Tabla24[[#This Row],[PAS_NUM_COR_COD_ESC_TG_POS]]-Tabla24[[#This Row],[ESC_NUM_COR_COD_ESC_TG_POS]]</f>
        <v>-5.0000000000000266E-2</v>
      </c>
      <c r="MB36" s="15">
        <f>Tabla24[[#This Row],[PAS_DUR_COR_COD_ESC_TG_POS]]-Tabla24[[#This Row],[ESC_DUR_COR_COD_ESC_TG_POS]]</f>
        <v>-137.93406593406598</v>
      </c>
      <c r="MC36" s="15">
        <f>Tabla24[[#This Row],[PAS_NUM_COR_COD_ESC_TG_TOT]]-Tabla24[[#This Row],[ESC_NUM_COR_COD_ESC_TG_TOT]]</f>
        <v>1.6666666666667052E-2</v>
      </c>
      <c r="MD36" s="15">
        <f>Tabla24[[#This Row],[PAS_DUR_COR_COD_ESC_TG_TOT]]-Tabla24[[#This Row],[ESC_DUR_COR_COD_ESC_TG_TOT]]</f>
        <v>141.81297297297283</v>
      </c>
      <c r="ME36">
        <v>249.625</v>
      </c>
      <c r="MF36">
        <v>209.8</v>
      </c>
      <c r="MG36">
        <v>320.125</v>
      </c>
      <c r="MH36">
        <v>256</v>
      </c>
      <c r="MI36">
        <v>236.375</v>
      </c>
      <c r="MJ36">
        <v>268</v>
      </c>
      <c r="MK36">
        <v>301.85714285714283</v>
      </c>
      <c r="ML36">
        <v>267.27272727272725</v>
      </c>
      <c r="MM36">
        <v>263.2</v>
      </c>
      <c r="MN36">
        <v>275.39999999999998</v>
      </c>
      <c r="MO36">
        <v>332</v>
      </c>
      <c r="MP36">
        <v>292.8125</v>
      </c>
      <c r="MQ36">
        <v>291.39999999999998</v>
      </c>
      <c r="MR36">
        <v>319</v>
      </c>
      <c r="MS36">
        <v>335.14285714285717</v>
      </c>
      <c r="MT36">
        <v>312.48</v>
      </c>
      <c r="MU36">
        <v>289.5</v>
      </c>
      <c r="MV36">
        <v>284.66666666666669</v>
      </c>
      <c r="MW36">
        <v>241.5</v>
      </c>
      <c r="MX36">
        <v>271.97297297297297</v>
      </c>
      <c r="MY36">
        <v>258.15384615384613</v>
      </c>
      <c r="MZ36">
        <v>278.45454545454544</v>
      </c>
      <c r="NA36">
        <v>257.92307692307691</v>
      </c>
      <c r="NB36">
        <v>264.10810810810813</v>
      </c>
      <c r="NC36" s="15">
        <f>Tabla1[[#This Row],[ROS_1DU_COR_COD_ROS_TG_NEG]]-Tabla1[[#This Row],[PAS_1DU_COR_COD_ROS_TG_NEG]]</f>
        <v>-39.875</v>
      </c>
      <c r="ND36" s="15">
        <f>Tabla1[[#This Row],[ROS_1DU_COR_COD_ROS_TG_NEU]]-Tabla1[[#This Row],[PAS_1DU_COR_COD_ROS_TG_NEU]]</f>
        <v>-74.866666666666674</v>
      </c>
      <c r="NE36" s="15">
        <f>Tabla1[[#This Row],[ROS_1DU_COR_COD_ROS_TG_POS]]-Tabla1[[#This Row],[PAS_1DU_COR_COD_ROS_TG_POS]]</f>
        <v>78.625</v>
      </c>
      <c r="NF36" s="15">
        <f>Tabla1[[#This Row],[ROS_1DU_COR_COD_ROS_TG_TOT]]-Tabla1[[#This Row],[PAS_1DU_COR_COD_ROS_TG_TOT]]</f>
        <v>-15.972972972972968</v>
      </c>
      <c r="NG36" s="15">
        <f>Tabla1[[#This Row],[ROS_1DU_COR_COD_ESC_TG_NEG]]-Tabla1[[#This Row],[PAS_1DU_COR_COD_ESC_TG_NEG]]</f>
        <v>-21.778846153846132</v>
      </c>
      <c r="NH36" s="15">
        <f>Tabla1[[#This Row],[ROS_1DU_COR_COD_ESC_TG_NEU]]-Tabla1[[#This Row],[PAS_1DU_COR_COD_ESC_TG_NEU]]</f>
        <v>-10.454545454545439</v>
      </c>
      <c r="NI36" s="15">
        <f>Tabla1[[#This Row],[ROS_1DU_COR_COD_ESC_TG_POS]]-Tabla1[[#This Row],[PAS_1DU_COR_COD_ESC_TG_POS]]</f>
        <v>43.934065934065927</v>
      </c>
      <c r="NJ36" s="15">
        <f>Tabla1[[#This Row],[ROS_1DU_COR_COD_ESC_TG_TOT]]-Tabla1[[#This Row],[PAS_1DU_COR_COD_ESC_TG_TOT]]</f>
        <v>3.1646191646191255</v>
      </c>
      <c r="NK36" s="15">
        <f>Tabla1[[#This Row],[PAS_1DU_COR_COD_ROS_TG_NEG]]-Tabla1[[#This Row],[ESC_1DU_COR_COD_ROS_TG_NEG]]</f>
        <v>26.300000000000011</v>
      </c>
      <c r="NL36" s="15">
        <f>Tabla1[[#This Row],[PAS_1DU_COR_COD_ROS_TG_NEU]]-Tabla1[[#This Row],[ESC_1DU_COR_COD_ROS_TG_NEU]]</f>
        <v>9.2666666666667084</v>
      </c>
      <c r="NM36" s="15">
        <f>Tabla1[[#This Row],[PAS_1DU_COR_COD_ROS_TG_POS]]-Tabla1[[#This Row],[ESC_1DU_COR_COD_ROS_TG_POS]]</f>
        <v>-90.5</v>
      </c>
      <c r="NN36" s="15">
        <f>Tabla1[[#This Row],[PAS_1DU_COR_COD_ROS_TG_TOT]]-Tabla1[[#This Row],[ESC_1DU_COR_COD_ROS_TG_TOT]]</f>
        <v>-20.839527027027032</v>
      </c>
      <c r="NO36" s="15">
        <f>Tabla1[[#This Row],[PAS_1DU_COR_COD_ESC_TG_NEG]]-Tabla1[[#This Row],[ESC_1DU_COR_COD_ESC_TG_NEG]]</f>
        <v>-33.246153846153845</v>
      </c>
      <c r="NP36" s="15">
        <f>Tabla1[[#This Row],[PAS_1DU_COR_COD_ESC_TG_NEU]]-Tabla1[[#This Row],[ESC_1DU_COR_COD_ESC_TG_NEU]]</f>
        <v>-40.545454545454561</v>
      </c>
      <c r="NQ36" s="15">
        <f>Tabla1[[#This Row],[PAS_1DU_COR_COD_ESC_TG_POS]]-Tabla1[[#This Row],[ESC_1DU_COR_COD_ESC_TG_POS]]</f>
        <v>-77.219780219780262</v>
      </c>
      <c r="NR36" s="15">
        <f>Tabla1[[#This Row],[PAS_1DU_COR_COD_ESC_TG_TOT]]-Tabla1[[#This Row],[ESC_1DU_COR_COD_ESC_TG_TOT]]</f>
        <v>-48.371891891891892</v>
      </c>
    </row>
    <row r="37" spans="1:382" x14ac:dyDescent="0.3">
      <c r="A37" s="2" t="s">
        <v>36</v>
      </c>
      <c r="B37" s="2">
        <v>20</v>
      </c>
      <c r="C37" s="2">
        <v>2</v>
      </c>
      <c r="D37" s="2">
        <v>24</v>
      </c>
      <c r="E37">
        <v>0.26315789473684209</v>
      </c>
      <c r="F37">
        <v>119.6</v>
      </c>
      <c r="G37">
        <v>0.15</v>
      </c>
      <c r="H37">
        <v>119.33333333333333</v>
      </c>
      <c r="I37">
        <v>0.4</v>
      </c>
      <c r="J37">
        <v>114.375</v>
      </c>
      <c r="K37">
        <v>0.2711864406779661</v>
      </c>
      <c r="L37">
        <v>116.9375</v>
      </c>
      <c r="M37">
        <v>0.42105263157894735</v>
      </c>
      <c r="N37">
        <v>152.66666666666666</v>
      </c>
      <c r="O37">
        <v>0.55000000000000004</v>
      </c>
      <c r="P37">
        <v>120</v>
      </c>
      <c r="Q37">
        <v>0.3</v>
      </c>
      <c r="R37">
        <v>132.4</v>
      </c>
      <c r="S37">
        <v>0.42372881355932202</v>
      </c>
      <c r="T37">
        <v>132.9</v>
      </c>
      <c r="U37">
        <v>0.34745762711864409</v>
      </c>
      <c r="V37">
        <v>125.80555555555556</v>
      </c>
      <c r="W37">
        <v>0.26315789473684209</v>
      </c>
      <c r="X37">
        <v>261.5</v>
      </c>
      <c r="Y37">
        <v>0.4</v>
      </c>
      <c r="Z37">
        <v>130.42857142857142</v>
      </c>
      <c r="AA37">
        <v>0.05</v>
      </c>
      <c r="AB37">
        <v>167</v>
      </c>
      <c r="AC37">
        <v>0.23728813559322035</v>
      </c>
      <c r="AD37">
        <v>160.30000000000001</v>
      </c>
      <c r="AE37">
        <v>0.23728813559322035</v>
      </c>
      <c r="AF37">
        <v>160.30000000000001</v>
      </c>
      <c r="AG37">
        <v>0.31073446327683618</v>
      </c>
      <c r="AH37">
        <v>133.30434782608697</v>
      </c>
      <c r="AI37">
        <v>2</v>
      </c>
      <c r="AJ37">
        <v>191</v>
      </c>
      <c r="AO37">
        <v>2</v>
      </c>
      <c r="AP37">
        <v>191</v>
      </c>
      <c r="AQ37">
        <v>0</v>
      </c>
      <c r="AW37">
        <v>0</v>
      </c>
      <c r="AY37">
        <v>1</v>
      </c>
      <c r="AZ37">
        <v>191</v>
      </c>
      <c r="BA37">
        <v>1</v>
      </c>
      <c r="BB37">
        <v>91</v>
      </c>
      <c r="BG37">
        <v>1</v>
      </c>
      <c r="BH37">
        <v>91</v>
      </c>
      <c r="BI37">
        <v>1</v>
      </c>
      <c r="BJ37">
        <v>91</v>
      </c>
      <c r="BK37">
        <v>1</v>
      </c>
      <c r="BL37">
        <v>141</v>
      </c>
      <c r="BM37">
        <v>0.32222222222222224</v>
      </c>
      <c r="BN37">
        <v>133.625</v>
      </c>
      <c r="BO37">
        <v>0.4</v>
      </c>
      <c r="BP37">
        <v>144.66666666666666</v>
      </c>
      <c r="BQ37">
        <v>0.6</v>
      </c>
      <c r="BR37">
        <v>127.4</v>
      </c>
      <c r="BS37">
        <v>0.2</v>
      </c>
      <c r="BT37">
        <v>96</v>
      </c>
      <c r="BU37">
        <v>0.4</v>
      </c>
      <c r="BV37">
        <v>126.3</v>
      </c>
      <c r="BW37">
        <v>0.3</v>
      </c>
      <c r="BX37">
        <v>140.5</v>
      </c>
      <c r="BY37">
        <v>0.3</v>
      </c>
      <c r="BZ37">
        <v>144</v>
      </c>
      <c r="CA37">
        <v>0.5</v>
      </c>
      <c r="CB37">
        <v>196</v>
      </c>
      <c r="CC37">
        <v>0.36666666666666664</v>
      </c>
      <c r="CD37">
        <v>165.28571428571428</v>
      </c>
      <c r="CE37">
        <v>0.38333333333333336</v>
      </c>
      <c r="CF37">
        <v>142.35294117647058</v>
      </c>
      <c r="CG37">
        <v>0.1</v>
      </c>
      <c r="CH37">
        <v>94</v>
      </c>
      <c r="CI37">
        <v>0.3</v>
      </c>
      <c r="CJ37">
        <v>160.5</v>
      </c>
      <c r="CK37">
        <v>0.2</v>
      </c>
      <c r="CL37">
        <v>87</v>
      </c>
      <c r="CM37">
        <v>0.2</v>
      </c>
      <c r="CN37">
        <v>117.8</v>
      </c>
      <c r="CO37">
        <v>0.4</v>
      </c>
      <c r="CP37">
        <v>152.33333333333334</v>
      </c>
      <c r="CQ37">
        <v>0.2</v>
      </c>
      <c r="CR37">
        <v>91</v>
      </c>
      <c r="CS37">
        <v>0.2</v>
      </c>
      <c r="CT37">
        <v>99</v>
      </c>
      <c r="CU37">
        <v>0.26666666666666666</v>
      </c>
      <c r="CV37">
        <v>119.57142857142857</v>
      </c>
      <c r="CW37">
        <v>0.23333333333333334</v>
      </c>
      <c r="CX37">
        <v>118.83333333333333</v>
      </c>
      <c r="CY37">
        <v>0.30833333333333335</v>
      </c>
      <c r="CZ37">
        <v>132.62068965517241</v>
      </c>
      <c r="DA37">
        <v>0.3</v>
      </c>
      <c r="DB37">
        <v>132.5</v>
      </c>
      <c r="DC37">
        <v>0.2</v>
      </c>
      <c r="DD37">
        <v>107.5</v>
      </c>
      <c r="DE37">
        <v>0</v>
      </c>
      <c r="DG37">
        <v>0.16666666666666666</v>
      </c>
      <c r="DH37">
        <v>120</v>
      </c>
      <c r="DI37">
        <v>0.1</v>
      </c>
      <c r="DJ37">
        <v>98</v>
      </c>
      <c r="DK37">
        <v>0</v>
      </c>
      <c r="DM37">
        <v>0.1</v>
      </c>
      <c r="DN37">
        <v>136</v>
      </c>
      <c r="DO37">
        <v>6.6666666666666666E-2</v>
      </c>
      <c r="DP37">
        <v>117</v>
      </c>
      <c r="DQ37">
        <v>0.11666666666666667</v>
      </c>
      <c r="DR37">
        <v>119</v>
      </c>
      <c r="DS37">
        <v>0.11666666666666667</v>
      </c>
      <c r="DT37">
        <v>119</v>
      </c>
      <c r="DU37">
        <v>0.24444444444444444</v>
      </c>
      <c r="DV37">
        <v>130.28571428571428</v>
      </c>
      <c r="GE37">
        <v>0.24444444444444444</v>
      </c>
      <c r="GF37">
        <v>130.28571428571428</v>
      </c>
      <c r="GG37">
        <v>0.3</v>
      </c>
      <c r="GH37">
        <v>128.66666666666666</v>
      </c>
      <c r="GI37">
        <v>0.33333333333333331</v>
      </c>
      <c r="GJ37">
        <v>87</v>
      </c>
      <c r="GK37">
        <v>0.125</v>
      </c>
      <c r="GL37">
        <v>91</v>
      </c>
      <c r="GM37">
        <v>0.25925925925925924</v>
      </c>
      <c r="GN37">
        <v>105.42857142857143</v>
      </c>
      <c r="GO37">
        <v>0.33333333333333331</v>
      </c>
      <c r="GP37">
        <v>93.666666666666671</v>
      </c>
      <c r="GQ37">
        <v>0.3</v>
      </c>
      <c r="GR37">
        <v>151</v>
      </c>
      <c r="GS37">
        <v>0.2</v>
      </c>
      <c r="GT37">
        <v>82.5</v>
      </c>
      <c r="GU37">
        <v>0.27586206896551724</v>
      </c>
      <c r="GV37">
        <v>106.85714285714286</v>
      </c>
      <c r="GW37">
        <v>0.26785714285714285</v>
      </c>
      <c r="GX37">
        <v>106.14285714285714</v>
      </c>
      <c r="GY37">
        <v>0</v>
      </c>
      <c r="HA37">
        <v>0.1111111111111111</v>
      </c>
      <c r="HB37">
        <v>108</v>
      </c>
      <c r="HC37">
        <v>0</v>
      </c>
      <c r="HE37">
        <v>3.7037037037037035E-2</v>
      </c>
      <c r="HF37">
        <v>108</v>
      </c>
      <c r="HG37">
        <v>0.33333333333333331</v>
      </c>
      <c r="HH37">
        <v>185.5</v>
      </c>
      <c r="HI37">
        <v>0.1</v>
      </c>
      <c r="HJ37">
        <v>111</v>
      </c>
      <c r="HK37">
        <v>0.2</v>
      </c>
      <c r="HL37">
        <v>91.5</v>
      </c>
      <c r="HM37">
        <v>0.20689655172413793</v>
      </c>
      <c r="HN37">
        <v>133</v>
      </c>
      <c r="HO37">
        <v>0.125</v>
      </c>
      <c r="HP37">
        <v>128.83333333333334</v>
      </c>
      <c r="HQ37">
        <v>0.19642857142857142</v>
      </c>
      <c r="HR37">
        <v>112.95</v>
      </c>
      <c r="HS37">
        <v>0.1</v>
      </c>
      <c r="HT37">
        <v>143</v>
      </c>
      <c r="HU37">
        <v>0</v>
      </c>
      <c r="HW37">
        <v>0.125</v>
      </c>
      <c r="HX37">
        <v>114</v>
      </c>
      <c r="HY37">
        <v>7.407407407407407E-2</v>
      </c>
      <c r="HZ37">
        <v>128.5</v>
      </c>
      <c r="IA37">
        <v>0.1111111111111111</v>
      </c>
      <c r="IB37">
        <v>138</v>
      </c>
      <c r="IC37">
        <v>0</v>
      </c>
      <c r="IE37">
        <v>0</v>
      </c>
      <c r="IG37">
        <v>3.4482758620689655E-2</v>
      </c>
      <c r="IH37">
        <v>138</v>
      </c>
      <c r="II37">
        <v>5.3571428571428568E-2</v>
      </c>
      <c r="IJ37">
        <v>131.66666666666666</v>
      </c>
      <c r="IK37">
        <v>5.3571428571428568E-2</v>
      </c>
      <c r="IL37">
        <v>131.66666666666666</v>
      </c>
      <c r="IM37">
        <v>0.14880952380952381</v>
      </c>
      <c r="IN37">
        <v>115.39130434782609</v>
      </c>
      <c r="IQ37">
        <v>0</v>
      </c>
      <c r="IS37">
        <v>0.5</v>
      </c>
      <c r="IT37">
        <v>161</v>
      </c>
      <c r="IU37">
        <v>0.33333333333333331</v>
      </c>
      <c r="IV37">
        <v>161</v>
      </c>
      <c r="IW37">
        <v>1</v>
      </c>
      <c r="IX37">
        <v>93</v>
      </c>
      <c r="JC37">
        <v>1</v>
      </c>
      <c r="JD37">
        <v>93</v>
      </c>
      <c r="JE37">
        <v>0.5</v>
      </c>
      <c r="JF37">
        <v>127</v>
      </c>
      <c r="JI37">
        <v>0</v>
      </c>
      <c r="JK37">
        <v>0</v>
      </c>
      <c r="JM37">
        <v>0</v>
      </c>
      <c r="JO37">
        <v>0</v>
      </c>
      <c r="JU37">
        <v>0</v>
      </c>
      <c r="JW37">
        <v>0</v>
      </c>
      <c r="JY37">
        <v>0.25</v>
      </c>
      <c r="JZ37">
        <v>127</v>
      </c>
      <c r="KC37">
        <v>0</v>
      </c>
      <c r="KE37">
        <v>0</v>
      </c>
      <c r="KG37">
        <v>0</v>
      </c>
      <c r="KI37">
        <v>0</v>
      </c>
      <c r="KO37">
        <v>0</v>
      </c>
      <c r="KQ37">
        <v>0</v>
      </c>
      <c r="KS37">
        <v>0</v>
      </c>
      <c r="KU37">
        <v>0.16666666666666666</v>
      </c>
      <c r="KV37">
        <v>127</v>
      </c>
      <c r="KW37">
        <v>0.15</v>
      </c>
      <c r="KX37">
        <v>116.32</v>
      </c>
      <c r="KY37" s="15">
        <f>Tabla24[[#This Row],[ROS_NUM_COR_COD_ROS_TG_NEG]]-Tabla24[[#This Row],[PAS_NUM_COR_COD_ROS_TG_NEG]]</f>
        <v>-8.771929824561403E-2</v>
      </c>
      <c r="KZ37" s="15">
        <f>Tabla24[[#This Row],[ROS_DUR_COR_COD_ROS_TG_NEG]]-Tabla24[[#This Row],[PAS_DUR_COR_COD_ROS_TG_NEG]]</f>
        <v>32.833333333333343</v>
      </c>
      <c r="LA37" s="15">
        <f>Tabla24[[#This Row],[ROS_NUM_COR_COD_ROS_TG_NEU]]-Tabla24[[#This Row],[PAS_NUM_COR_COD_ROS_TG_NEU]]</f>
        <v>-0.45000000000000007</v>
      </c>
      <c r="LB37" s="15">
        <f>Tabla24[[#This Row],[ROS_DUR_COR_COD_ROS_TG_NEU]]-Tabla24[[#This Row],[PAS_DUR_COR_COD_ROS_TG_NEU]]</f>
        <v>-9</v>
      </c>
      <c r="LC37" s="15">
        <f>Tabla24[[#This Row],[ROS_NUM_COR_COD_ROS_TG_POS]]-Tabla24[[#This Row],[PAS_NUM_COR_COD_ROS_TG_POS]]</f>
        <v>-9.9999999999999978E-2</v>
      </c>
      <c r="LD37" s="15">
        <f>Tabla24[[#This Row],[ROS_DUR_COR_COD_ROS_TG_POS]]-Tabla24[[#This Row],[PAS_DUR_COR_COD_ROS_TG_POS]]</f>
        <v>-40.900000000000006</v>
      </c>
      <c r="LE37" s="15">
        <f>Tabla24[[#This Row],[ROS_NUM_COR_COD_ROS_TG_TOT]]-Tabla24[[#This Row],[PAS_NUM_COR_COD_ROS_TG_TOT]]</f>
        <v>-0.21683226183518409</v>
      </c>
      <c r="LF37" s="15">
        <f>Tabla24[[#This Row],[ROS_DUR_COR_COD_ROS_TG_TOT]]-Tabla24[[#This Row],[PAS_DUR_COR_COD_ROS_TG_TOT]]</f>
        <v>9.9999999999994316E-2</v>
      </c>
      <c r="LG37" s="15">
        <f>Tabla24[[#This Row],[ROS_NUM_COR_COD_ESC_TG_NEG]]-Tabla24[[#This Row],[PAS_NUM_COR_COD_ESC_TG_NEG]]</f>
        <v>7.0175438596491224E-2</v>
      </c>
      <c r="LH37" s="15">
        <f>Tabla24[[#This Row],[ROS_DUR_COR_COD_ESC_TG_NEG]]-Tabla24[[#This Row],[PAS_DUR_COR_COD_ESC_TG_NEG]]</f>
        <v>-25.933333333333323</v>
      </c>
      <c r="LI37" s="15">
        <f>Tabla24[[#This Row],[ROS_NUM_COR_COD_ESC_TG_NEU]]-Tabla24[[#This Row],[PAS_NUM_COR_COD_ESC_TG_NEU]]</f>
        <v>0.15</v>
      </c>
      <c r="LJ37" s="15">
        <f>Tabla24[[#This Row],[ROS_NUM_COR_COD_ESC_TG_NEG]]-Tabla24[[#This Row],[PAS_NUM_COR_COD_ESC_TG_NEG]]</f>
        <v>7.0175438596491224E-2</v>
      </c>
      <c r="LK37" s="15">
        <f>Tabla24[[#This Row],[ROS_NUM_COR_COD_ESC_TG_POS]]-Tabla24[[#This Row],[PAS_NUM_COR_COD_ESC_TG_POS]]</f>
        <v>-0.2</v>
      </c>
      <c r="LL37" s="15">
        <f>Tabla24[[#This Row],[ROS_DUR_COR_COD_ESC_TG_POS]]-Tabla24[[#This Row],[PAS_DUR_COR_COD_ESC_TG_POS]]</f>
        <v>-31.875</v>
      </c>
      <c r="LM37" s="15">
        <f>Tabla24[[#This Row],[ROS_NUM_COR_COD_ESC_TG_TOT]]-Tabla24[[#This Row],[PAS_NUM_COR_COD_ESC_TG_TOT]]</f>
        <v>4.6756282875511368E-3</v>
      </c>
      <c r="LN37" s="15">
        <f>Tabla24[[#This Row],[ROS_DUR_COR_COD_ESC_TG_TOT]]-Tabla24[[#This Row],[PAS_DUR_COR_COD_ESC_TG_TOT]]</f>
        <v>-10.080357142857139</v>
      </c>
      <c r="LO37" s="15">
        <f>Tabla24[[#This Row],[PAS_NUM_COR_COD_ROS_TG_NEG]]-Tabla24[[#This Row],[ESC_NUM_COR_COD_ROS_TG_NEG]]</f>
        <v>2.1052631578947323E-2</v>
      </c>
      <c r="LP37" s="15">
        <f>Tabla24[[#This Row],[PAS_DUR_COR_COD_ROS_TG_NEG]]-Tabla24[[#This Row],[ESC_DUR_COR_COD_ROS_TG_NEG]]</f>
        <v>0.33333333333331439</v>
      </c>
      <c r="LQ37" s="15">
        <f>Tabla24[[#This Row],[PAS_NUM_COR_COD_ROS_TG_NEU]]-Tabla24[[#This Row],[ESC_NUM_COR_COD_ROS_TG_NEU]]</f>
        <v>0.35000000000000003</v>
      </c>
      <c r="LR37" s="15">
        <f>Tabla24[[#This Row],[PAS_DUR_COR_COD_ROS_TG_NEU]]-Tabla24[[#This Row],[ESC_DUR_COR_COD_ROS_TG_NEU]]</f>
        <v>29</v>
      </c>
      <c r="LS37" s="15">
        <f>Tabla24[[#This Row],[PAS_NUM_COR_COD_ROS_TG_POS]]-Tabla24[[#This Row],[ESC_NUM_COR_COD_ROS_TG_POS]]</f>
        <v>9.9999999999999978E-2</v>
      </c>
      <c r="LT37" s="15">
        <f>Tabla24[[#This Row],[PAS_DUR_COR_COD_ROS_TG_POS]]-Tabla24[[#This Row],[ESC_DUR_COR_COD_ROS_TG_POS]]</f>
        <v>33.400000000000006</v>
      </c>
      <c r="LU37" s="15">
        <f>Tabla24[[#This Row],[PAS_NUM_COR_COD_ROS_TG_TOT]]-Tabla24[[#This Row],[ESC_NUM_COR_COD_ROS_TG_TOT]]</f>
        <v>0.15706214689265535</v>
      </c>
      <c r="LV37" s="15">
        <f>Tabla24[[#This Row],[PAS_DUR_COR_COD_ROS_TG_TOT]]-Tabla24[[#This Row],[ESC_DUR_COR_COD_ROS_TG_TOT]]</f>
        <v>13.328571428571436</v>
      </c>
      <c r="LW37" s="15">
        <f>Tabla24[[#This Row],[PAS_NUM_COR_COD_ESC_TG_NEG]]-Tabla24[[#This Row],[ESC_NUM_COR_COD_ESC_TG_NEG]]</f>
        <v>-3.6842105263157898E-2</v>
      </c>
      <c r="LX37" s="15">
        <f>Tabla24[[#This Row],[PAS_DUR_COR_COD_ESC_TG_NEG]]-Tabla24[[#This Row],[ESC_DUR_COR_COD_ESC_TG_NEG]]</f>
        <v>-20.900000000000006</v>
      </c>
      <c r="LY37" s="15">
        <f>Tabla24[[#This Row],[PAS_NUM_COR_COD_ESC_TG_NEU]]-Tabla24[[#This Row],[ESC_NUM_COR_COD_ESC_TG_NEU]]</f>
        <v>-0.15</v>
      </c>
      <c r="LZ37" s="15">
        <f>Tabla24[[#This Row],[PAS_DUR_COR_COD_ESC_TG_NEU]]-Tabla24[[#This Row],[ESC_DUR_COR_COD_ESC_TG_NEU]]</f>
        <v>-24.666666666666671</v>
      </c>
      <c r="MA37" s="15">
        <f>Tabla24[[#This Row],[PAS_NUM_COR_COD_ESC_TG_POS]]-Tabla24[[#This Row],[ESC_NUM_COR_COD_ESC_TG_POS]]</f>
        <v>-9.9999999999999978E-2</v>
      </c>
      <c r="MB37" s="15">
        <f>Tabla24[[#This Row],[PAS_DUR_COR_COD_ESC_TG_POS]]-Tabla24[[#This Row],[ESC_DUR_COR_COD_ESC_TG_POS]]</f>
        <v>-81.625</v>
      </c>
      <c r="MC37" s="15">
        <f>Tabla24[[#This Row],[PAS_NUM_COR_COD_ESC_TG_TOT]]-Tabla24[[#This Row],[ESC_NUM_COR_COD_ESC_TG_TOT]]</f>
        <v>-9.548022598870054E-2</v>
      </c>
      <c r="MD37" s="15">
        <f>Tabla24[[#This Row],[PAS_DUR_COR_COD_ESC_TG_TOT]]-Tabla24[[#This Row],[ESC_DUR_COR_COD_ESC_TG_TOT]]</f>
        <v>-48.348214285714278</v>
      </c>
      <c r="ME37">
        <v>134.5</v>
      </c>
      <c r="MF37">
        <v>111</v>
      </c>
      <c r="MG37">
        <v>91.5</v>
      </c>
      <c r="MH37">
        <v>112.6</v>
      </c>
      <c r="MI37">
        <v>93.666666666666671</v>
      </c>
      <c r="MJ37">
        <v>97</v>
      </c>
      <c r="MK37">
        <v>82.5</v>
      </c>
      <c r="ML37">
        <v>91.428571428571431</v>
      </c>
      <c r="MM37">
        <v>120.66666666666667</v>
      </c>
      <c r="MN37">
        <v>91</v>
      </c>
      <c r="MO37">
        <v>99</v>
      </c>
      <c r="MP37">
        <v>106</v>
      </c>
      <c r="MQ37">
        <v>98</v>
      </c>
      <c r="MR37">
        <v>101.5</v>
      </c>
      <c r="MS37">
        <v>123.33333333333333</v>
      </c>
      <c r="MT37">
        <v>109.85714285714286</v>
      </c>
      <c r="MU37">
        <v>121.33333333333333</v>
      </c>
      <c r="MV37">
        <v>96.666666666666671</v>
      </c>
      <c r="MW37">
        <v>110</v>
      </c>
      <c r="MX37">
        <v>107.4</v>
      </c>
      <c r="MY37">
        <v>119.6</v>
      </c>
      <c r="MZ37">
        <v>119.33333333333333</v>
      </c>
      <c r="NA37">
        <v>114.375</v>
      </c>
      <c r="NB37">
        <v>116.9375</v>
      </c>
      <c r="NC37" s="15">
        <f>Tabla1[[#This Row],[ROS_1DU_COR_COD_ROS_TG_NEG]]-Tabla1[[#This Row],[PAS_1DU_COR_COD_ROS_TG_NEG]]</f>
        <v>13.166666666666671</v>
      </c>
      <c r="ND37" s="15">
        <f>Tabla1[[#This Row],[ROS_1DU_COR_COD_ROS_TG_NEU]]-Tabla1[[#This Row],[PAS_1DU_COR_COD_ROS_TG_NEU]]</f>
        <v>14.333333333333329</v>
      </c>
      <c r="NE37" s="15">
        <f>Tabla1[[#This Row],[ROS_1DU_COR_COD_ROS_TG_POS]]-Tabla1[[#This Row],[PAS_1DU_COR_COD_ROS_TG_POS]]</f>
        <v>-18.5</v>
      </c>
      <c r="NF37" s="15">
        <f>Tabla1[[#This Row],[ROS_1DU_COR_COD_ROS_TG_TOT]]-Tabla1[[#This Row],[PAS_1DU_COR_COD_ROS_TG_TOT]]</f>
        <v>5.1999999999999886</v>
      </c>
      <c r="NG37" s="15">
        <f>Tabla1[[#This Row],[ROS_1DU_COR_COD_ESC_TG_NEG]]-Tabla1[[#This Row],[PAS_1DU_COR_COD_ESC_TG_NEG]]</f>
        <v>-25.933333333333323</v>
      </c>
      <c r="NH37" s="15">
        <f>Tabla1[[#This Row],[ROS_1DU_COR_COD_ESC_TG_NEU]]-Tabla1[[#This Row],[PAS_1DU_COR_COD_ESC_TG_NEU]]</f>
        <v>-22.333333333333329</v>
      </c>
      <c r="NI37" s="15">
        <f>Tabla1[[#This Row],[ROS_1DU_COR_COD_ESC_TG_POS]]-Tabla1[[#This Row],[PAS_1DU_COR_COD_ESC_TG_POS]]</f>
        <v>-31.875</v>
      </c>
      <c r="NJ37" s="15">
        <f>Tabla1[[#This Row],[ROS_1DU_COR_COD_ESC_TG_TOT]]-Tabla1[[#This Row],[PAS_1DU_COR_COD_ESC_TG_TOT]]</f>
        <v>-25.508928571428569</v>
      </c>
      <c r="NK37" s="15">
        <f>Tabla1[[#This Row],[PAS_1DU_COR_COD_ROS_TG_NEG]]-Tabla1[[#This Row],[ESC_1DU_COR_COD_ROS_TG_NEG]]</f>
        <v>0.66666666666665719</v>
      </c>
      <c r="NL37" s="15">
        <f>Tabla1[[#This Row],[PAS_1DU_COR_COD_ROS_TG_NEU]]-Tabla1[[#This Row],[ESC_1DU_COR_COD_ROS_TG_NEU]]</f>
        <v>5.6666666666666714</v>
      </c>
      <c r="NM37" s="15">
        <f>Tabla1[[#This Row],[PAS_1DU_COR_COD_ROS_TG_POS]]-Tabla1[[#This Row],[ESC_1DU_COR_COD_ROS_TG_POS]]</f>
        <v>11</v>
      </c>
      <c r="NN37" s="15">
        <f>Tabla1[[#This Row],[PAS_1DU_COR_COD_ROS_TG_TOT]]-Tabla1[[#This Row],[ESC_1DU_COR_COD_ROS_TG_TOT]]</f>
        <v>1.4000000000000057</v>
      </c>
      <c r="NO37" s="15">
        <f>Tabla1[[#This Row],[PAS_1DU_COR_COD_ESC_TG_NEG]]-Tabla1[[#This Row],[ESC_1DU_COR_COD_ESC_TG_NEG]]</f>
        <v>21.599999999999994</v>
      </c>
      <c r="NP37" s="15">
        <f>Tabla1[[#This Row],[PAS_1DU_COR_COD_ESC_TG_NEU]]-Tabla1[[#This Row],[ESC_1DU_COR_COD_ESC_TG_NEU]]</f>
        <v>17.833333333333329</v>
      </c>
      <c r="NQ37" s="15">
        <f>Tabla1[[#This Row],[PAS_1DU_COR_COD_ESC_TG_POS]]-Tabla1[[#This Row],[ESC_1DU_COR_COD_ESC_TG_POS]]</f>
        <v>-8.9583333333333286</v>
      </c>
      <c r="NR37" s="15">
        <f>Tabla1[[#This Row],[PAS_1DU_COR_COD_ESC_TG_TOT]]-Tabla1[[#This Row],[ESC_1DU_COR_COD_ESC_TG_TOT]]</f>
        <v>7.0803571428571388</v>
      </c>
    </row>
    <row r="38" spans="1:382" x14ac:dyDescent="0.3">
      <c r="A38" s="2" t="s">
        <v>37</v>
      </c>
      <c r="B38" s="2">
        <v>20</v>
      </c>
      <c r="C38" s="2">
        <v>2</v>
      </c>
      <c r="D38" s="2">
        <v>20</v>
      </c>
      <c r="E38">
        <v>3.7</v>
      </c>
      <c r="F38">
        <v>1299.1333333333334</v>
      </c>
      <c r="G38">
        <v>3.8</v>
      </c>
      <c r="H38">
        <v>1187.8125</v>
      </c>
      <c r="I38">
        <v>3.9</v>
      </c>
      <c r="J38">
        <v>1617.4615384615386</v>
      </c>
      <c r="K38">
        <v>3.8</v>
      </c>
      <c r="L38">
        <v>1352.7045454545455</v>
      </c>
      <c r="M38">
        <v>4.25</v>
      </c>
      <c r="N38">
        <v>1447.8125</v>
      </c>
      <c r="O38">
        <v>4.3499999999999996</v>
      </c>
      <c r="P38">
        <v>1394.5</v>
      </c>
      <c r="Q38">
        <v>3.4</v>
      </c>
      <c r="R38">
        <v>1279.8571428571429</v>
      </c>
      <c r="S38">
        <v>4</v>
      </c>
      <c r="T38">
        <v>1378.1521739130435</v>
      </c>
      <c r="U38">
        <v>3.9</v>
      </c>
      <c r="V38">
        <v>1365.7111111111112</v>
      </c>
      <c r="W38">
        <v>1.8</v>
      </c>
      <c r="X38">
        <v>429.11111111111109</v>
      </c>
      <c r="Y38">
        <v>1.7</v>
      </c>
      <c r="Z38">
        <v>485</v>
      </c>
      <c r="AA38">
        <v>1.8</v>
      </c>
      <c r="AB38">
        <v>453.61111111111109</v>
      </c>
      <c r="AC38">
        <v>1.7666666666666666</v>
      </c>
      <c r="AD38">
        <v>455.35849056603774</v>
      </c>
      <c r="AE38">
        <v>1.7666666666666666</v>
      </c>
      <c r="AF38">
        <v>455.35849056603774</v>
      </c>
      <c r="AG38">
        <v>3.1888888888888891</v>
      </c>
      <c r="AH38">
        <v>1028.3076923076924</v>
      </c>
      <c r="BM38">
        <v>3.1888888888888891</v>
      </c>
      <c r="BN38">
        <v>1028.3076923076924</v>
      </c>
      <c r="BO38">
        <v>3.1111111111111112</v>
      </c>
      <c r="BP38">
        <v>1516.5</v>
      </c>
      <c r="BQ38">
        <v>2</v>
      </c>
      <c r="BR38">
        <v>655.20000000000005</v>
      </c>
      <c r="BS38">
        <v>1.5555555555555556</v>
      </c>
      <c r="BT38">
        <v>910.5</v>
      </c>
      <c r="BU38">
        <v>2.2307692307692308</v>
      </c>
      <c r="BV38">
        <v>998.76923076923072</v>
      </c>
      <c r="BW38">
        <v>2.8571428571428572</v>
      </c>
      <c r="BX38">
        <v>711.83333333333337</v>
      </c>
      <c r="BY38">
        <v>2.2000000000000002</v>
      </c>
      <c r="BZ38">
        <v>1252.75</v>
      </c>
      <c r="CA38">
        <v>1.375</v>
      </c>
      <c r="CB38">
        <v>504.75</v>
      </c>
      <c r="CC38">
        <v>2.12</v>
      </c>
      <c r="CD38">
        <v>807.21428571428567</v>
      </c>
      <c r="CE38">
        <v>2.1764705882352939</v>
      </c>
      <c r="CF38">
        <v>899.44444444444446</v>
      </c>
      <c r="CG38">
        <v>2.7777777777777777</v>
      </c>
      <c r="CH38">
        <v>838</v>
      </c>
      <c r="CI38">
        <v>2.75</v>
      </c>
      <c r="CJ38">
        <v>817.66666666666663</v>
      </c>
      <c r="CK38">
        <v>1.5555555555555556</v>
      </c>
      <c r="CL38">
        <v>554.79999999999995</v>
      </c>
      <c r="CM38">
        <v>2.3461538461538463</v>
      </c>
      <c r="CN38">
        <v>752.55555555555554</v>
      </c>
      <c r="CO38">
        <v>2</v>
      </c>
      <c r="CP38">
        <v>1289</v>
      </c>
      <c r="CQ38">
        <v>2.5</v>
      </c>
      <c r="CR38">
        <v>679.375</v>
      </c>
      <c r="CS38">
        <v>2.5</v>
      </c>
      <c r="CT38">
        <v>922</v>
      </c>
      <c r="CU38">
        <v>2.36</v>
      </c>
      <c r="CV38">
        <v>869.5</v>
      </c>
      <c r="CW38">
        <v>2.3529411764705883</v>
      </c>
      <c r="CX38">
        <v>807.58823529411768</v>
      </c>
      <c r="CY38">
        <v>2.2647058823529411</v>
      </c>
      <c r="CZ38">
        <v>848.24590163934431</v>
      </c>
      <c r="DA38">
        <v>1</v>
      </c>
      <c r="DB38">
        <v>668.66666666666663</v>
      </c>
      <c r="DC38">
        <v>0.75</v>
      </c>
      <c r="DD38">
        <v>472.66666666666669</v>
      </c>
      <c r="DE38">
        <v>0.55555555555555558</v>
      </c>
      <c r="DF38">
        <v>408.66666666666669</v>
      </c>
      <c r="DG38">
        <v>0.76923076923076927</v>
      </c>
      <c r="DH38">
        <v>516.66666666666663</v>
      </c>
      <c r="DI38">
        <v>0.42857142857142855</v>
      </c>
      <c r="DJ38">
        <v>151.66666666666666</v>
      </c>
      <c r="DK38">
        <v>1.1000000000000001</v>
      </c>
      <c r="DL38">
        <v>496.5</v>
      </c>
      <c r="DM38">
        <v>1</v>
      </c>
      <c r="DN38">
        <v>378.75</v>
      </c>
      <c r="DO38">
        <v>0.88</v>
      </c>
      <c r="DP38">
        <v>359.63636363636363</v>
      </c>
      <c r="DQ38">
        <v>0.82352941176470584</v>
      </c>
      <c r="DR38">
        <v>430.3</v>
      </c>
      <c r="DS38">
        <v>0.82352941176470584</v>
      </c>
      <c r="DT38">
        <v>430.3</v>
      </c>
      <c r="DU38">
        <v>1.7843137254901962</v>
      </c>
      <c r="DV38">
        <v>745.04938271604942</v>
      </c>
      <c r="DW38">
        <v>2</v>
      </c>
      <c r="DX38">
        <v>526</v>
      </c>
      <c r="DY38">
        <v>3.5</v>
      </c>
      <c r="DZ38">
        <v>812.5</v>
      </c>
      <c r="EA38">
        <v>5</v>
      </c>
      <c r="EB38">
        <v>705</v>
      </c>
      <c r="EC38">
        <v>3.5</v>
      </c>
      <c r="ED38">
        <v>714</v>
      </c>
      <c r="EE38">
        <v>0</v>
      </c>
      <c r="EI38">
        <v>6.5</v>
      </c>
      <c r="EJ38">
        <v>1179.5</v>
      </c>
      <c r="EK38">
        <v>2.6</v>
      </c>
      <c r="EL38">
        <v>1179.5</v>
      </c>
      <c r="EM38">
        <v>3</v>
      </c>
      <c r="EN38">
        <v>869.16666666666663</v>
      </c>
      <c r="EO38">
        <v>0</v>
      </c>
      <c r="EQ38">
        <v>0</v>
      </c>
      <c r="ES38">
        <v>1</v>
      </c>
      <c r="ET38">
        <v>173</v>
      </c>
      <c r="EU38">
        <v>0.25</v>
      </c>
      <c r="EV38">
        <v>173</v>
      </c>
      <c r="EW38">
        <v>2.3333333333333335</v>
      </c>
      <c r="EX38">
        <v>317.66666666666669</v>
      </c>
      <c r="FA38">
        <v>0.5</v>
      </c>
      <c r="FB38">
        <v>94</v>
      </c>
      <c r="FC38">
        <v>1.6</v>
      </c>
      <c r="FD38">
        <v>261.75</v>
      </c>
      <c r="FE38">
        <v>1</v>
      </c>
      <c r="FF38">
        <v>244</v>
      </c>
      <c r="FG38">
        <v>2</v>
      </c>
      <c r="FH38">
        <v>585</v>
      </c>
      <c r="FI38">
        <v>3</v>
      </c>
      <c r="FJ38">
        <v>610</v>
      </c>
      <c r="FK38">
        <v>1</v>
      </c>
      <c r="FL38">
        <v>226</v>
      </c>
      <c r="FM38">
        <v>0</v>
      </c>
      <c r="FO38">
        <v>1.25</v>
      </c>
      <c r="FP38">
        <v>418</v>
      </c>
      <c r="FQ38">
        <v>0</v>
      </c>
      <c r="FU38">
        <v>4</v>
      </c>
      <c r="FV38">
        <v>930.5</v>
      </c>
      <c r="FW38">
        <v>1.6</v>
      </c>
      <c r="FX38">
        <v>930.5</v>
      </c>
      <c r="FY38">
        <v>1.4444444444444444</v>
      </c>
      <c r="FZ38">
        <v>674.25</v>
      </c>
      <c r="GA38">
        <v>1.4444444444444444</v>
      </c>
      <c r="GB38">
        <v>674.25</v>
      </c>
      <c r="GC38">
        <v>1.8148148148148149</v>
      </c>
      <c r="GD38">
        <v>608.79999999999995</v>
      </c>
      <c r="GE38">
        <v>1.788888888888889</v>
      </c>
      <c r="GF38">
        <v>723.76041666666663</v>
      </c>
      <c r="GG38">
        <v>3.5</v>
      </c>
      <c r="GH38">
        <v>1620.5</v>
      </c>
      <c r="GI38">
        <v>5.1111111111111107</v>
      </c>
      <c r="GJ38">
        <v>1749.4</v>
      </c>
      <c r="GK38">
        <v>4.666666666666667</v>
      </c>
      <c r="GL38">
        <v>1867.2</v>
      </c>
      <c r="GM38">
        <v>4.4615384615384617</v>
      </c>
      <c r="GN38">
        <v>1754.6428571428571</v>
      </c>
      <c r="GO38">
        <v>3.2222222222222223</v>
      </c>
      <c r="GP38">
        <v>1468</v>
      </c>
      <c r="GQ38">
        <v>4.1111111111111107</v>
      </c>
      <c r="GR38">
        <v>1264.3333333333333</v>
      </c>
      <c r="GS38">
        <v>4.8</v>
      </c>
      <c r="GT38">
        <v>1627.6666666666667</v>
      </c>
      <c r="GU38">
        <v>4.0714285714285712</v>
      </c>
      <c r="GV38">
        <v>1451.5</v>
      </c>
      <c r="GW38">
        <v>4.2592592592592595</v>
      </c>
      <c r="GX38">
        <v>1592.9666666666667</v>
      </c>
      <c r="GY38">
        <v>2.75</v>
      </c>
      <c r="GZ38">
        <v>834.6</v>
      </c>
      <c r="HA38">
        <v>3.5555555555555554</v>
      </c>
      <c r="HB38">
        <v>848.28571428571433</v>
      </c>
      <c r="HC38">
        <v>4.4444444444444446</v>
      </c>
      <c r="HD38">
        <v>1290.5</v>
      </c>
      <c r="HE38">
        <v>3.6153846153846154</v>
      </c>
      <c r="HF38">
        <v>991.88888888888891</v>
      </c>
      <c r="HG38">
        <v>4.4444444444444446</v>
      </c>
      <c r="HH38">
        <v>1222.4285714285713</v>
      </c>
      <c r="HI38">
        <v>4.333333333333333</v>
      </c>
      <c r="HJ38">
        <v>1065.8571428571429</v>
      </c>
      <c r="HK38">
        <v>3.7</v>
      </c>
      <c r="HL38">
        <v>810</v>
      </c>
      <c r="HM38">
        <v>4.1428571428571432</v>
      </c>
      <c r="HN38">
        <v>1022.6363636363636</v>
      </c>
      <c r="HO38">
        <v>3.8888888888888888</v>
      </c>
      <c r="HP38">
        <v>1008.8</v>
      </c>
      <c r="HQ38">
        <v>4.0740740740740744</v>
      </c>
      <c r="HR38">
        <v>1259.1571428571428</v>
      </c>
      <c r="HS38">
        <v>1</v>
      </c>
      <c r="HT38">
        <v>409.25</v>
      </c>
      <c r="HU38">
        <v>1</v>
      </c>
      <c r="HV38">
        <v>295.83333333333331</v>
      </c>
      <c r="HW38">
        <v>1.3333333333333333</v>
      </c>
      <c r="HX38">
        <v>425.16666666666669</v>
      </c>
      <c r="HY38">
        <v>1.1153846153846154</v>
      </c>
      <c r="HZ38">
        <v>372.6875</v>
      </c>
      <c r="IA38">
        <v>1</v>
      </c>
      <c r="IB38">
        <v>257.71428571428572</v>
      </c>
      <c r="IC38">
        <v>2</v>
      </c>
      <c r="ID38">
        <v>508.33333333333331</v>
      </c>
      <c r="IE38">
        <v>1.1000000000000001</v>
      </c>
      <c r="IF38">
        <v>266.85714285714283</v>
      </c>
      <c r="IG38">
        <v>1.3571428571428572</v>
      </c>
      <c r="IH38">
        <v>336.1</v>
      </c>
      <c r="II38">
        <v>1.2407407407407407</v>
      </c>
      <c r="IJ38">
        <v>352.36111111111109</v>
      </c>
      <c r="IK38">
        <v>1.2407407407407407</v>
      </c>
      <c r="IL38">
        <v>352.36111111111109</v>
      </c>
      <c r="IM38">
        <v>3.1296296296296298</v>
      </c>
      <c r="IN38">
        <v>951.18867924528297</v>
      </c>
      <c r="IO38">
        <v>5.5</v>
      </c>
      <c r="IP38">
        <v>1011</v>
      </c>
      <c r="IQ38">
        <v>0</v>
      </c>
      <c r="IS38">
        <v>0</v>
      </c>
      <c r="IU38">
        <v>2.75</v>
      </c>
      <c r="IV38">
        <v>1011</v>
      </c>
      <c r="IW38">
        <v>0</v>
      </c>
      <c r="IY38">
        <v>9</v>
      </c>
      <c r="IZ38">
        <v>1969</v>
      </c>
      <c r="JC38">
        <v>4.5</v>
      </c>
      <c r="JD38">
        <v>1969</v>
      </c>
      <c r="JE38">
        <v>3.3333333333333335</v>
      </c>
      <c r="JF38">
        <v>1330.3333333333333</v>
      </c>
      <c r="JG38">
        <v>2.5</v>
      </c>
      <c r="JH38">
        <v>628</v>
      </c>
      <c r="JI38">
        <v>6</v>
      </c>
      <c r="JJ38">
        <v>1450</v>
      </c>
      <c r="JK38">
        <v>4</v>
      </c>
      <c r="JL38">
        <v>522</v>
      </c>
      <c r="JM38">
        <v>3.75</v>
      </c>
      <c r="JN38">
        <v>807</v>
      </c>
      <c r="JO38">
        <v>7</v>
      </c>
      <c r="JP38">
        <v>1505</v>
      </c>
      <c r="JQ38">
        <v>0</v>
      </c>
      <c r="JU38">
        <v>3.5</v>
      </c>
      <c r="JV38">
        <v>1505</v>
      </c>
      <c r="JW38">
        <v>3.6666666666666665</v>
      </c>
      <c r="JX38">
        <v>946.6</v>
      </c>
      <c r="JY38">
        <v>3.5</v>
      </c>
      <c r="JZ38">
        <v>1090.5</v>
      </c>
      <c r="KA38">
        <v>3.5</v>
      </c>
      <c r="KB38">
        <v>662.5</v>
      </c>
      <c r="KC38">
        <v>1</v>
      </c>
      <c r="KD38">
        <v>123</v>
      </c>
      <c r="KE38">
        <v>1</v>
      </c>
      <c r="KF38">
        <v>139</v>
      </c>
      <c r="KG38">
        <v>2.25</v>
      </c>
      <c r="KH38">
        <v>396.75</v>
      </c>
      <c r="KI38">
        <v>0</v>
      </c>
      <c r="KK38">
        <v>1</v>
      </c>
      <c r="KL38">
        <v>153</v>
      </c>
      <c r="KO38">
        <v>0.5</v>
      </c>
      <c r="KP38">
        <v>153</v>
      </c>
      <c r="KQ38">
        <v>1.6666666666666667</v>
      </c>
      <c r="KR38">
        <v>348</v>
      </c>
      <c r="KS38">
        <v>1.6666666666666667</v>
      </c>
      <c r="KT38">
        <v>348</v>
      </c>
      <c r="KU38">
        <v>2.8888888888888888</v>
      </c>
      <c r="KV38">
        <v>804.92307692307691</v>
      </c>
      <c r="KW38">
        <v>3.1055555555555556</v>
      </c>
      <c r="KX38">
        <v>935.2100840336135</v>
      </c>
      <c r="KY38" s="15">
        <f>Tabla24[[#This Row],[ROS_NUM_COR_COD_ROS_TG_NEG]]-Tabla24[[#This Row],[PAS_NUM_COR_COD_ROS_TG_NEG]]</f>
        <v>0.19444444444444464</v>
      </c>
      <c r="KZ38" s="15">
        <f>Tabla24[[#This Row],[ROS_DUR_COR_COD_ROS_TG_NEG]]-Tabla24[[#This Row],[PAS_DUR_COR_COD_ROS_TG_NEG]]</f>
        <v>-225.38392857142867</v>
      </c>
      <c r="LA38" s="15">
        <f>Tabla24[[#This Row],[ROS_NUM_COR_COD_ROS_TG_NEU]]-Tabla24[[#This Row],[PAS_NUM_COR_COD_ROS_TG_NEU]]</f>
        <v>-1.6666666666666607E-2</v>
      </c>
      <c r="LB38" s="15">
        <f>Tabla24[[#This Row],[ROS_DUR_COR_COD_ROS_TG_NEU]]-Tabla24[[#This Row],[PAS_DUR_COR_COD_ROS_TG_NEU]]</f>
        <v>-328.64285714285711</v>
      </c>
      <c r="LC38" s="15">
        <f>Tabla24[[#This Row],[ROS_NUM_COR_COD_ROS_TG_POS]]-Tabla24[[#This Row],[PAS_NUM_COR_COD_ROS_TG_POS]]</f>
        <v>0.30000000000000027</v>
      </c>
      <c r="LD38" s="15">
        <f>Tabla24[[#This Row],[ROS_DUR_COR_COD_ROS_TG_POS]]-Tabla24[[#This Row],[PAS_DUR_COR_COD_ROS_TG_POS]]</f>
        <v>-469.85714285714289</v>
      </c>
      <c r="LE38" s="15">
        <f>Tabla24[[#This Row],[ROS_NUM_COR_COD_ROS_TG_TOT]]-Tabla24[[#This Row],[PAS_NUM_COR_COD_ROS_TG_TOT]]</f>
        <v>0.14285714285714324</v>
      </c>
      <c r="LF38" s="15">
        <f>Tabla24[[#This Row],[ROS_DUR_COR_COD_ROS_TG_TOT]]-Tabla24[[#This Row],[PAS_DUR_COR_COD_ROS_TG_TOT]]</f>
        <v>-355.51581027667987</v>
      </c>
      <c r="LG38" s="15">
        <f>Tabla24[[#This Row],[ROS_NUM_COR_COD_ESC_TG_NEG]]-Tabla24[[#This Row],[PAS_NUM_COR_COD_ESC_TG_NEG]]</f>
        <v>-0.47777777777777786</v>
      </c>
      <c r="LH38" s="15">
        <f>Tabla24[[#This Row],[ROS_DUR_COR_COD_ESC_TG_NEG]]-Tabla24[[#This Row],[PAS_DUR_COR_COD_ESC_TG_NEG]]</f>
        <v>168.86666666666656</v>
      </c>
      <c r="LI38" s="15">
        <f>Tabla24[[#This Row],[ROS_NUM_COR_COD_ESC_TG_NEU]]-Tabla24[[#This Row],[PAS_NUM_COR_COD_ESC_TG_NEU]]</f>
        <v>0.31111111111111089</v>
      </c>
      <c r="LJ38" s="15">
        <f>Tabla24[[#This Row],[ROS_NUM_COR_COD_ESC_TG_NEG]]-Tabla24[[#This Row],[PAS_NUM_COR_COD_ESC_TG_NEG]]</f>
        <v>-0.47777777777777786</v>
      </c>
      <c r="LK38" s="15">
        <f>Tabla24[[#This Row],[ROS_NUM_COR_COD_ESC_TG_POS]]-Tabla24[[#This Row],[PAS_NUM_COR_COD_ESC_TG_POS]]</f>
        <v>0.89999999999999991</v>
      </c>
      <c r="LL38" s="15">
        <f>Tabla24[[#This Row],[ROS_DUR_COR_COD_ESC_TG_POS]]-Tabla24[[#This Row],[PAS_DUR_COR_COD_ESC_TG_POS]]</f>
        <v>10.205128205128176</v>
      </c>
      <c r="LM38" s="15">
        <f>Tabla24[[#This Row],[ROS_NUM_COR_COD_ESC_TG_TOT]]-Tabla24[[#This Row],[PAS_NUM_COR_COD_ESC_TG_TOT]]</f>
        <v>0.27142857142857135</v>
      </c>
      <c r="LN38" s="15">
        <f>Tabla24[[#This Row],[ROS_DUR_COR_COD_ESC_TG_TOT]]-Tabla24[[#This Row],[PAS_DUR_COR_COD_ESC_TG_TOT]]</f>
        <v>98.795454545454504</v>
      </c>
      <c r="LO38" s="15">
        <f>Tabla24[[#This Row],[PAS_NUM_COR_COD_ROS_TG_NEG]]-Tabla24[[#This Row],[ESC_NUM_COR_COD_ROS_TG_NEG]]</f>
        <v>2.25</v>
      </c>
      <c r="LP38" s="15">
        <f>Tabla24[[#This Row],[PAS_DUR_COR_COD_ROS_TG_NEG]]-Tabla24[[#This Row],[ESC_DUR_COR_COD_ROS_TG_NEG]]</f>
        <v>158.8125</v>
      </c>
      <c r="LQ38" s="15">
        <f>Tabla24[[#This Row],[PAS_NUM_COR_COD_ROS_TG_NEU]]-Tabla24[[#This Row],[ESC_NUM_COR_COD_ROS_TG_NEU]]</f>
        <v>1.8499999999999996</v>
      </c>
      <c r="LR38" s="15">
        <f>Tabla24[[#This Row],[PAS_DUR_COR_COD_ROS_TG_NEU]]-Tabla24[[#This Row],[ESC_DUR_COR_COD_ROS_TG_NEU]]</f>
        <v>715.125</v>
      </c>
      <c r="LS38" s="15">
        <f>Tabla24[[#This Row],[PAS_NUM_COR_COD_ROS_TG_POS]]-Tabla24[[#This Row],[ESC_NUM_COR_COD_ROS_TG_POS]]</f>
        <v>0.89999999999999991</v>
      </c>
      <c r="LT38" s="15">
        <f>Tabla24[[#This Row],[PAS_DUR_COR_COD_ROS_TG_POS]]-Tabla24[[#This Row],[ESC_DUR_COR_COD_ROS_TG_POS]]</f>
        <v>357.85714285714289</v>
      </c>
      <c r="LU38" s="15">
        <f>Tabla24[[#This Row],[PAS_NUM_COR_COD_ROS_TG_TOT]]-Tabla24[[#This Row],[ESC_NUM_COR_COD_ROS_TG_TOT]]</f>
        <v>1.6400000000000001</v>
      </c>
      <c r="LV38" s="15">
        <f>Tabla24[[#This Row],[PAS_DUR_COR_COD_ROS_TG_TOT]]-Tabla24[[#This Row],[ESC_DUR_COR_COD_ROS_TG_TOT]]</f>
        <v>508.6521739130435</v>
      </c>
      <c r="LW38" s="15">
        <f>Tabla24[[#This Row],[PAS_NUM_COR_COD_ESC_TG_NEG]]-Tabla24[[#This Row],[ESC_NUM_COR_COD_ESC_TG_NEG]]</f>
        <v>0.84285714285714297</v>
      </c>
      <c r="LX38" s="15">
        <f>Tabla24[[#This Row],[PAS_DUR_COR_COD_ESC_TG_NEG]]-Tabla24[[#This Row],[ESC_DUR_COR_COD_ESC_TG_NEG]]</f>
        <v>587.30000000000007</v>
      </c>
      <c r="LY38" s="15">
        <f>Tabla24[[#This Row],[PAS_NUM_COR_COD_ESC_TG_NEU]]-Tabla24[[#This Row],[ESC_NUM_COR_COD_ESC_TG_NEU]]</f>
        <v>1.5999999999999996</v>
      </c>
      <c r="LZ38" s="15">
        <f>Tabla24[[#This Row],[PAS_DUR_COR_COD_ESC_TG_NEU]]-Tabla24[[#This Row],[ESC_DUR_COR_COD_ESC_TG_NEU]]</f>
        <v>-64.9375</v>
      </c>
      <c r="MA38" s="15">
        <f>Tabla24[[#This Row],[PAS_NUM_COR_COD_ESC_TG_POS]]-Tabla24[[#This Row],[ESC_NUM_COR_COD_ESC_TG_POS]]</f>
        <v>2.5249999999999999</v>
      </c>
      <c r="MB38" s="15">
        <f>Tabla24[[#This Row],[PAS_DUR_COR_COD_ESC_TG_POS]]-Tabla24[[#This Row],[ESC_DUR_COR_COD_ESC_TG_POS]]</f>
        <v>1112.7115384615386</v>
      </c>
      <c r="MC38" s="15">
        <f>Tabla24[[#This Row],[PAS_NUM_COR_COD_ESC_TG_TOT]]-Tabla24[[#This Row],[ESC_NUM_COR_COD_ESC_TG_TOT]]</f>
        <v>1.6799999999999997</v>
      </c>
      <c r="MD38" s="15">
        <f>Tabla24[[#This Row],[PAS_DUR_COR_COD_ESC_TG_TOT]]-Tabla24[[#This Row],[ESC_DUR_COR_COD_ESC_TG_TOT]]</f>
        <v>545.49025974025983</v>
      </c>
      <c r="ME38">
        <v>228.28571428571428</v>
      </c>
      <c r="MF38">
        <v>214.71428571428572</v>
      </c>
      <c r="MG38">
        <v>175.375</v>
      </c>
      <c r="MH38">
        <v>204.72727272727272</v>
      </c>
      <c r="MI38">
        <v>229.75</v>
      </c>
      <c r="MJ38">
        <v>151.5</v>
      </c>
      <c r="MK38">
        <v>201.16666666666666</v>
      </c>
      <c r="ML38">
        <v>189.6875</v>
      </c>
      <c r="MM38">
        <v>307</v>
      </c>
      <c r="MN38">
        <v>198.625</v>
      </c>
      <c r="MO38">
        <v>224.4</v>
      </c>
      <c r="MP38">
        <v>227</v>
      </c>
      <c r="MQ38">
        <v>252.33333333333334</v>
      </c>
      <c r="MR38">
        <v>259</v>
      </c>
      <c r="MS38">
        <v>181.75</v>
      </c>
      <c r="MT38">
        <v>234.07142857142858</v>
      </c>
      <c r="MU38">
        <v>296.125</v>
      </c>
      <c r="MV38">
        <v>232.6875</v>
      </c>
      <c r="MW38">
        <v>244.78571428571428</v>
      </c>
      <c r="MX38">
        <v>258.43478260869563</v>
      </c>
      <c r="MY38">
        <v>261.93333333333334</v>
      </c>
      <c r="MZ38">
        <v>209.9375</v>
      </c>
      <c r="NA38">
        <v>264.61538461538464</v>
      </c>
      <c r="NB38">
        <v>243.81818181818181</v>
      </c>
      <c r="NC38" s="15">
        <f>Tabla1[[#This Row],[ROS_1DU_COR_COD_ROS_TG_NEG]]-Tabla1[[#This Row],[PAS_1DU_COR_COD_ROS_TG_NEG]]</f>
        <v>-67.839285714285722</v>
      </c>
      <c r="ND38" s="15">
        <f>Tabla1[[#This Row],[ROS_1DU_COR_COD_ROS_TG_NEU]]-Tabla1[[#This Row],[PAS_1DU_COR_COD_ROS_TG_NEU]]</f>
        <v>-17.973214285714278</v>
      </c>
      <c r="NE38" s="15">
        <f>Tabla1[[#This Row],[ROS_1DU_COR_COD_ROS_TG_POS]]-Tabla1[[#This Row],[PAS_1DU_COR_COD_ROS_TG_POS]]</f>
        <v>-69.410714285714278</v>
      </c>
      <c r="NF38" s="15">
        <f>Tabla1[[#This Row],[ROS_1DU_COR_COD_ROS_TG_TOT]]-Tabla1[[#This Row],[PAS_1DU_COR_COD_ROS_TG_TOT]]</f>
        <v>-53.707509881422908</v>
      </c>
      <c r="NG38" s="15">
        <f>Tabla1[[#This Row],[ROS_1DU_COR_COD_ESC_TG_NEG]]-Tabla1[[#This Row],[PAS_1DU_COR_COD_ESC_TG_NEG]]</f>
        <v>-32.183333333333337</v>
      </c>
      <c r="NH38" s="15">
        <f>Tabla1[[#This Row],[ROS_1DU_COR_COD_ESC_TG_NEU]]-Tabla1[[#This Row],[PAS_1DU_COR_COD_ESC_TG_NEU]]</f>
        <v>-58.4375</v>
      </c>
      <c r="NI38" s="15">
        <f>Tabla1[[#This Row],[ROS_1DU_COR_COD_ESC_TG_POS]]-Tabla1[[#This Row],[PAS_1DU_COR_COD_ESC_TG_POS]]</f>
        <v>-63.448717948717984</v>
      </c>
      <c r="NJ38" s="15">
        <f>Tabla1[[#This Row],[ROS_1DU_COR_COD_ESC_TG_TOT]]-Tabla1[[#This Row],[PAS_1DU_COR_COD_ESC_TG_TOT]]</f>
        <v>-54.130681818181813</v>
      </c>
      <c r="NK38" s="15">
        <f>Tabla1[[#This Row],[PAS_1DU_COR_COD_ROS_TG_NEG]]-Tabla1[[#This Row],[ESC_1DU_COR_COD_ROS_TG_NEG]]</f>
        <v>-10.875</v>
      </c>
      <c r="NL38" s="15">
        <f>Tabla1[[#This Row],[PAS_1DU_COR_COD_ROS_TG_NEU]]-Tabla1[[#This Row],[ESC_1DU_COR_COD_ROS_TG_NEU]]</f>
        <v>34.0625</v>
      </c>
      <c r="NM38" s="15">
        <f>Tabla1[[#This Row],[PAS_1DU_COR_COD_ROS_TG_POS]]-Tabla1[[#This Row],[ESC_1DU_COR_COD_ROS_TG_POS]]</f>
        <v>20.385714285714272</v>
      </c>
      <c r="NN38" s="15">
        <f>Tabla1[[#This Row],[PAS_1DU_COR_COD_ROS_TG_TOT]]-Tabla1[[#This Row],[ESC_1DU_COR_COD_ROS_TG_TOT]]</f>
        <v>31.434782608695627</v>
      </c>
      <c r="NO38" s="15">
        <f>Tabla1[[#This Row],[PAS_1DU_COR_COD_ESC_TG_NEG]]-Tabla1[[#This Row],[ESC_1DU_COR_COD_ESC_TG_NEG]]</f>
        <v>9.5999999999999943</v>
      </c>
      <c r="NP38" s="15">
        <f>Tabla1[[#This Row],[PAS_1DU_COR_COD_ESC_TG_NEU]]-Tabla1[[#This Row],[ESC_1DU_COR_COD_ESC_TG_NEU]]</f>
        <v>-49.0625</v>
      </c>
      <c r="NQ38" s="15">
        <f>Tabla1[[#This Row],[PAS_1DU_COR_COD_ESC_TG_POS]]-Tabla1[[#This Row],[ESC_1DU_COR_COD_ESC_TG_POS]]</f>
        <v>82.865384615384642</v>
      </c>
      <c r="NR38" s="15">
        <f>Tabla1[[#This Row],[PAS_1DU_COR_COD_ESC_TG_TOT]]-Tabla1[[#This Row],[ESC_1DU_COR_COD_ESC_TG_TOT]]</f>
        <v>9.7467532467532294</v>
      </c>
    </row>
    <row r="39" spans="1:382" x14ac:dyDescent="0.3">
      <c r="A39" s="2" t="s">
        <v>38</v>
      </c>
      <c r="B39" s="2">
        <v>20</v>
      </c>
      <c r="C39" s="2">
        <v>2</v>
      </c>
      <c r="D39" s="2">
        <v>25</v>
      </c>
      <c r="E39">
        <v>3.35</v>
      </c>
      <c r="F39">
        <v>516.72222222222217</v>
      </c>
      <c r="G39">
        <v>2.9</v>
      </c>
      <c r="H39">
        <v>465.94444444444446</v>
      </c>
      <c r="I39">
        <v>2.75</v>
      </c>
      <c r="J39">
        <v>457.29411764705884</v>
      </c>
      <c r="K39">
        <v>3</v>
      </c>
      <c r="L39">
        <v>480.41509433962267</v>
      </c>
      <c r="M39">
        <v>2.9</v>
      </c>
      <c r="N39">
        <v>494.64705882352939</v>
      </c>
      <c r="O39">
        <v>3.05</v>
      </c>
      <c r="P39">
        <v>534.6875</v>
      </c>
      <c r="Q39">
        <v>2.6</v>
      </c>
      <c r="R39">
        <v>479.25</v>
      </c>
      <c r="S39">
        <v>2.85</v>
      </c>
      <c r="T39">
        <v>502.69387755102042</v>
      </c>
      <c r="U39">
        <v>2.9249999999999998</v>
      </c>
      <c r="V39">
        <v>491.11764705882354</v>
      </c>
      <c r="W39">
        <v>0.8</v>
      </c>
      <c r="X39">
        <v>194.91666666666666</v>
      </c>
      <c r="Y39">
        <v>1.25</v>
      </c>
      <c r="Z39">
        <v>204</v>
      </c>
      <c r="AA39">
        <v>0.9</v>
      </c>
      <c r="AB39">
        <v>273.84615384615387</v>
      </c>
      <c r="AC39">
        <v>0.98333333333333328</v>
      </c>
      <c r="AD39">
        <v>223.48780487804879</v>
      </c>
      <c r="AE39">
        <v>0.98333333333333328</v>
      </c>
      <c r="AF39">
        <v>223.48780487804879</v>
      </c>
      <c r="AG39">
        <v>2.2777777777777777</v>
      </c>
      <c r="AH39">
        <v>414.38461538461536</v>
      </c>
      <c r="BM39">
        <v>2.2777777777777777</v>
      </c>
      <c r="BN39">
        <v>414.38461538461536</v>
      </c>
      <c r="BO39">
        <v>3.3</v>
      </c>
      <c r="BP39">
        <v>557.375</v>
      </c>
      <c r="BQ39">
        <v>5.125</v>
      </c>
      <c r="BR39">
        <v>739.75</v>
      </c>
      <c r="BS39">
        <v>3.3333333333333335</v>
      </c>
      <c r="BT39">
        <v>513.44444444444446</v>
      </c>
      <c r="BU39">
        <v>3.8518518518518516</v>
      </c>
      <c r="BV39">
        <v>599.91999999999996</v>
      </c>
      <c r="BW39">
        <v>3.2222222222222223</v>
      </c>
      <c r="BX39">
        <v>738.57142857142856</v>
      </c>
      <c r="BY39">
        <v>3.7142857142857144</v>
      </c>
      <c r="BZ39">
        <v>830.8</v>
      </c>
      <c r="CA39">
        <v>4.1111111111111107</v>
      </c>
      <c r="CB39">
        <v>907.85714285714289</v>
      </c>
      <c r="CC39">
        <v>3.68</v>
      </c>
      <c r="CD39">
        <v>825.21052631578948</v>
      </c>
      <c r="CE39">
        <v>3.7692307692307692</v>
      </c>
      <c r="CF39">
        <v>697.2045454545455</v>
      </c>
      <c r="CG39">
        <v>3</v>
      </c>
      <c r="CH39">
        <v>636.375</v>
      </c>
      <c r="CI39">
        <v>2.75</v>
      </c>
      <c r="CJ39">
        <v>581.83333333333337</v>
      </c>
      <c r="CK39">
        <v>3.7777777777777777</v>
      </c>
      <c r="CL39">
        <v>576.22222222222217</v>
      </c>
      <c r="CM39">
        <v>3.1851851851851851</v>
      </c>
      <c r="CN39">
        <v>598.60869565217388</v>
      </c>
      <c r="CO39">
        <v>3.8888888888888888</v>
      </c>
      <c r="CP39">
        <v>684.25</v>
      </c>
      <c r="CQ39">
        <v>4.1428571428571432</v>
      </c>
      <c r="CR39">
        <v>888.8</v>
      </c>
      <c r="CS39">
        <v>3</v>
      </c>
      <c r="CT39">
        <v>736.16666666666663</v>
      </c>
      <c r="CU39">
        <v>3.64</v>
      </c>
      <c r="CV39">
        <v>754.47368421052636</v>
      </c>
      <c r="CW39">
        <v>3.4038461538461537</v>
      </c>
      <c r="CX39">
        <v>669.11904761904759</v>
      </c>
      <c r="CY39">
        <v>3.5865384615384617</v>
      </c>
      <c r="CZ39">
        <v>683.48837209302326</v>
      </c>
      <c r="DA39">
        <v>1.9</v>
      </c>
      <c r="DB39">
        <v>350.25</v>
      </c>
      <c r="DC39">
        <v>2.625</v>
      </c>
      <c r="DD39">
        <v>445.42857142857144</v>
      </c>
      <c r="DE39">
        <v>2.2222222222222223</v>
      </c>
      <c r="DF39">
        <v>410.625</v>
      </c>
      <c r="DG39">
        <v>2.2222222222222223</v>
      </c>
      <c r="DH39">
        <v>400.21739130434781</v>
      </c>
      <c r="DI39">
        <v>2.6666666666666665</v>
      </c>
      <c r="DJ39">
        <v>435.55555555555554</v>
      </c>
      <c r="DK39">
        <v>2.4285714285714284</v>
      </c>
      <c r="DL39">
        <v>425.57142857142856</v>
      </c>
      <c r="DM39">
        <v>2.6666666666666665</v>
      </c>
      <c r="DN39">
        <v>376.55555555555554</v>
      </c>
      <c r="DO39">
        <v>2.6</v>
      </c>
      <c r="DP39">
        <v>411.52</v>
      </c>
      <c r="DQ39">
        <v>2.4038461538461537</v>
      </c>
      <c r="DR39">
        <v>406.10416666666669</v>
      </c>
      <c r="DS39">
        <v>2.4038461538461537</v>
      </c>
      <c r="DT39">
        <v>406.10416666666669</v>
      </c>
      <c r="DU39">
        <v>3.1923076923076925</v>
      </c>
      <c r="DV39">
        <v>584.12686567164178</v>
      </c>
      <c r="DY39">
        <v>4.5</v>
      </c>
      <c r="DZ39">
        <v>500</v>
      </c>
      <c r="EA39">
        <v>6</v>
      </c>
      <c r="EB39">
        <v>1378</v>
      </c>
      <c r="EC39">
        <v>5</v>
      </c>
      <c r="ED39">
        <v>792.66666666666663</v>
      </c>
      <c r="EE39">
        <v>7</v>
      </c>
      <c r="EF39">
        <v>1152</v>
      </c>
      <c r="EG39">
        <v>4.666666666666667</v>
      </c>
      <c r="EH39">
        <v>633.66666666666663</v>
      </c>
      <c r="EI39">
        <v>4</v>
      </c>
      <c r="EJ39">
        <v>976</v>
      </c>
      <c r="EK39">
        <v>5</v>
      </c>
      <c r="EL39">
        <v>805.8</v>
      </c>
      <c r="EM39">
        <v>5</v>
      </c>
      <c r="EN39">
        <v>800.875</v>
      </c>
      <c r="EQ39">
        <v>5</v>
      </c>
      <c r="ER39">
        <v>714.5</v>
      </c>
      <c r="ES39">
        <v>0</v>
      </c>
      <c r="EU39">
        <v>3.3333333333333335</v>
      </c>
      <c r="EV39">
        <v>714.5</v>
      </c>
      <c r="EW39">
        <v>0</v>
      </c>
      <c r="EY39">
        <v>5</v>
      </c>
      <c r="EZ39">
        <v>593</v>
      </c>
      <c r="FA39">
        <v>5</v>
      </c>
      <c r="FB39">
        <v>636</v>
      </c>
      <c r="FC39">
        <v>4</v>
      </c>
      <c r="FD39">
        <v>603.75</v>
      </c>
      <c r="FE39">
        <v>3.75</v>
      </c>
      <c r="FF39">
        <v>640.66666666666663</v>
      </c>
      <c r="FG39">
        <v>4.375</v>
      </c>
      <c r="FH39">
        <v>732.21428571428567</v>
      </c>
      <c r="FK39">
        <v>2.5</v>
      </c>
      <c r="FL39">
        <v>275</v>
      </c>
      <c r="FM39">
        <v>1</v>
      </c>
      <c r="FN39">
        <v>130</v>
      </c>
      <c r="FO39">
        <v>2</v>
      </c>
      <c r="FP39">
        <v>226.66666666666666</v>
      </c>
      <c r="FQ39">
        <v>3</v>
      </c>
      <c r="FR39">
        <v>324</v>
      </c>
      <c r="FS39">
        <v>1.3333333333333333</v>
      </c>
      <c r="FT39">
        <v>234.66666666666666</v>
      </c>
      <c r="FU39">
        <v>4</v>
      </c>
      <c r="FV39">
        <v>484</v>
      </c>
      <c r="FW39">
        <v>2.2000000000000002</v>
      </c>
      <c r="FX39">
        <v>302.39999999999998</v>
      </c>
      <c r="FY39">
        <v>2.125</v>
      </c>
      <c r="FZ39">
        <v>274</v>
      </c>
      <c r="GA39">
        <v>2.125</v>
      </c>
      <c r="GB39">
        <v>274</v>
      </c>
      <c r="GC39">
        <v>3.625</v>
      </c>
      <c r="GD39">
        <v>565.59090909090912</v>
      </c>
      <c r="GE39">
        <v>3.25</v>
      </c>
      <c r="GF39">
        <v>581.51282051282055</v>
      </c>
      <c r="GG39">
        <v>2.75</v>
      </c>
      <c r="GH39">
        <v>563.16666666666663</v>
      </c>
      <c r="GI39">
        <v>3.25</v>
      </c>
      <c r="GJ39">
        <v>459.14285714285717</v>
      </c>
      <c r="GK39">
        <v>2.4444444444444446</v>
      </c>
      <c r="GL39">
        <v>402.25</v>
      </c>
      <c r="GM39">
        <v>2.8</v>
      </c>
      <c r="GN39">
        <v>467.1904761904762</v>
      </c>
      <c r="GO39">
        <v>2.25</v>
      </c>
      <c r="GP39">
        <v>328</v>
      </c>
      <c r="GQ39">
        <v>2.7</v>
      </c>
      <c r="GR39">
        <v>449.25</v>
      </c>
      <c r="GS39">
        <v>3.1428571428571428</v>
      </c>
      <c r="GT39">
        <v>385.14285714285717</v>
      </c>
      <c r="GU39">
        <v>2.68</v>
      </c>
      <c r="GV39">
        <v>387.56521739130437</v>
      </c>
      <c r="GW39">
        <v>2.74</v>
      </c>
      <c r="GX39">
        <v>425.56818181818181</v>
      </c>
      <c r="GY39">
        <v>3</v>
      </c>
      <c r="GZ39">
        <v>490</v>
      </c>
      <c r="HA39">
        <v>3.875</v>
      </c>
      <c r="HB39">
        <v>650.375</v>
      </c>
      <c r="HC39">
        <v>3.4444444444444446</v>
      </c>
      <c r="HD39">
        <v>519.22222222222217</v>
      </c>
      <c r="HE39">
        <v>3.44</v>
      </c>
      <c r="HF39">
        <v>554.41666666666663</v>
      </c>
      <c r="HG39">
        <v>3.625</v>
      </c>
      <c r="HH39">
        <v>618.875</v>
      </c>
      <c r="HI39">
        <v>3.7</v>
      </c>
      <c r="HJ39">
        <v>576.4</v>
      </c>
      <c r="HK39">
        <v>5.1428571428571432</v>
      </c>
      <c r="HL39">
        <v>664.57142857142856</v>
      </c>
      <c r="HM39">
        <v>4.08</v>
      </c>
      <c r="HN39">
        <v>614.67999999999995</v>
      </c>
      <c r="HO39">
        <v>3.76</v>
      </c>
      <c r="HP39">
        <v>585.16326530612241</v>
      </c>
      <c r="HQ39">
        <v>3.25</v>
      </c>
      <c r="HR39">
        <v>509.6559139784946</v>
      </c>
      <c r="HS39">
        <v>1.5</v>
      </c>
      <c r="HT39">
        <v>259.125</v>
      </c>
      <c r="HU39">
        <v>2.125</v>
      </c>
      <c r="HV39">
        <v>391.71428571428572</v>
      </c>
      <c r="HW39">
        <v>3</v>
      </c>
      <c r="HX39">
        <v>478.88888888888891</v>
      </c>
      <c r="HY39">
        <v>2.2400000000000002</v>
      </c>
      <c r="HZ39">
        <v>380.20833333333331</v>
      </c>
      <c r="IA39">
        <v>2.375</v>
      </c>
      <c r="IB39">
        <v>386.85714285714283</v>
      </c>
      <c r="IC39">
        <v>1.6</v>
      </c>
      <c r="ID39">
        <v>306.5</v>
      </c>
      <c r="IE39">
        <v>2.4285714285714284</v>
      </c>
      <c r="IF39">
        <v>351.42857142857144</v>
      </c>
      <c r="IG39">
        <v>2.08</v>
      </c>
      <c r="IH39">
        <v>346.36363636363637</v>
      </c>
      <c r="II39">
        <v>2.16</v>
      </c>
      <c r="IJ39">
        <v>364.02173913043481</v>
      </c>
      <c r="IK39">
        <v>2.16</v>
      </c>
      <c r="IL39">
        <v>364.02173913043481</v>
      </c>
      <c r="IM39">
        <v>2.8866666666666667</v>
      </c>
      <c r="IN39">
        <v>461.46043165467626</v>
      </c>
      <c r="IO39">
        <v>1</v>
      </c>
      <c r="IP39">
        <v>475</v>
      </c>
      <c r="IQ39">
        <v>2</v>
      </c>
      <c r="IR39">
        <v>270.5</v>
      </c>
      <c r="IS39">
        <v>4</v>
      </c>
      <c r="IT39">
        <v>411</v>
      </c>
      <c r="IU39">
        <v>2</v>
      </c>
      <c r="IV39">
        <v>356.75</v>
      </c>
      <c r="IW39">
        <v>2</v>
      </c>
      <c r="IX39">
        <v>509</v>
      </c>
      <c r="JA39">
        <v>2.3333333333333335</v>
      </c>
      <c r="JB39">
        <v>441.5</v>
      </c>
      <c r="JC39">
        <v>2.2000000000000002</v>
      </c>
      <c r="JD39">
        <v>464</v>
      </c>
      <c r="JE39">
        <v>2.1</v>
      </c>
      <c r="JF39">
        <v>402.71428571428572</v>
      </c>
      <c r="JG39">
        <v>1</v>
      </c>
      <c r="JH39">
        <v>280</v>
      </c>
      <c r="JI39">
        <v>6.5</v>
      </c>
      <c r="JJ39">
        <v>804</v>
      </c>
      <c r="JK39">
        <v>4</v>
      </c>
      <c r="JL39">
        <v>675</v>
      </c>
      <c r="JM39">
        <v>3.8</v>
      </c>
      <c r="JN39">
        <v>640.75</v>
      </c>
      <c r="JO39">
        <v>2.5</v>
      </c>
      <c r="JP39">
        <v>417.5</v>
      </c>
      <c r="JS39">
        <v>2.6666666666666665</v>
      </c>
      <c r="JT39">
        <v>485.33333333333331</v>
      </c>
      <c r="JU39">
        <v>2.6</v>
      </c>
      <c r="JV39">
        <v>458.2</v>
      </c>
      <c r="JW39">
        <v>3.2</v>
      </c>
      <c r="JX39">
        <v>539.33333333333337</v>
      </c>
      <c r="JY39">
        <v>2.65</v>
      </c>
      <c r="JZ39">
        <v>479.5625</v>
      </c>
      <c r="KA39">
        <v>1.5</v>
      </c>
      <c r="KB39">
        <v>167.5</v>
      </c>
      <c r="KC39">
        <v>5</v>
      </c>
      <c r="KD39">
        <v>896</v>
      </c>
      <c r="KE39">
        <v>2</v>
      </c>
      <c r="KF39">
        <v>516</v>
      </c>
      <c r="KG39">
        <v>3</v>
      </c>
      <c r="KH39">
        <v>528.6</v>
      </c>
      <c r="KI39">
        <v>2</v>
      </c>
      <c r="KJ39">
        <v>326.5</v>
      </c>
      <c r="KM39">
        <v>2.6666666666666665</v>
      </c>
      <c r="KN39">
        <v>1213</v>
      </c>
      <c r="KO39">
        <v>2.4</v>
      </c>
      <c r="KP39">
        <v>622</v>
      </c>
      <c r="KQ39">
        <v>2.7</v>
      </c>
      <c r="KR39">
        <v>563.625</v>
      </c>
      <c r="KS39">
        <v>2.7</v>
      </c>
      <c r="KT39">
        <v>563.625</v>
      </c>
      <c r="KU39">
        <v>2.6666666666666665</v>
      </c>
      <c r="KV39">
        <v>507.58333333333331</v>
      </c>
      <c r="KW39">
        <v>2.85</v>
      </c>
      <c r="KX39">
        <v>468.25153374233128</v>
      </c>
      <c r="KY39" s="15">
        <f>Tabla24[[#This Row],[ROS_NUM_COR_COD_ROS_TG_NEG]]-Tabla24[[#This Row],[PAS_NUM_COR_COD_ROS_TG_NEG]]</f>
        <v>0.72500000000000009</v>
      </c>
      <c r="KZ39" s="15">
        <f>Tabla24[[#This Row],[ROS_DUR_COR_COD_ROS_TG_NEG]]-Tabla24[[#This Row],[PAS_DUR_COR_COD_ROS_TG_NEG]]</f>
        <v>124.22794117647061</v>
      </c>
      <c r="LA39" s="15">
        <f>Tabla24[[#This Row],[ROS_NUM_COR_COD_ROS_TG_NEU]]-Tabla24[[#This Row],[PAS_NUM_COR_COD_ROS_TG_NEU]]</f>
        <v>0.65000000000000036</v>
      </c>
      <c r="LB39" s="15">
        <f>Tabla24[[#This Row],[ROS_DUR_COR_COD_ROS_TG_NEU]]-Tabla24[[#This Row],[PAS_DUR_COR_COD_ROS_TG_NEU]]</f>
        <v>41.712499999999977</v>
      </c>
      <c r="LC39" s="15">
        <f>Tabla24[[#This Row],[ROS_NUM_COR_COD_ROS_TG_POS]]-Tabla24[[#This Row],[PAS_NUM_COR_COD_ROS_TG_POS]]</f>
        <v>2.5428571428571431</v>
      </c>
      <c r="LD39" s="15">
        <f>Tabla24[[#This Row],[ROS_DUR_COR_COD_ROS_TG_POS]]-Tabla24[[#This Row],[PAS_DUR_COR_COD_ROS_TG_POS]]</f>
        <v>185.32142857142856</v>
      </c>
      <c r="LE39" s="15">
        <f>Tabla24[[#This Row],[ROS_NUM_COR_COD_ROS_TG_TOT]]-Tabla24[[#This Row],[PAS_NUM_COR_COD_ROS_TG_TOT]]</f>
        <v>1.23</v>
      </c>
      <c r="LF39" s="15">
        <f>Tabla24[[#This Row],[ROS_DUR_COR_COD_ROS_TG_TOT]]-Tabla24[[#This Row],[PAS_DUR_COR_COD_ROS_TG_TOT]]</f>
        <v>111.98612244897953</v>
      </c>
      <c r="LG39" s="15">
        <f>Tabla24[[#This Row],[ROS_NUM_COR_COD_ESC_TG_NEG]]-Tabla24[[#This Row],[PAS_NUM_COR_COD_ESC_TG_NEG]]</f>
        <v>-1.1000000000000001</v>
      </c>
      <c r="LH39" s="15">
        <f>Tabla24[[#This Row],[ROS_DUR_COR_COD_ESC_TG_NEG]]-Tabla24[[#This Row],[PAS_DUR_COR_COD_ESC_TG_NEG]]</f>
        <v>-188.72222222222217</v>
      </c>
      <c r="LI39" s="15">
        <f>Tabla24[[#This Row],[ROS_NUM_COR_COD_ESC_TG_NEU]]-Tabla24[[#This Row],[PAS_NUM_COR_COD_ESC_TG_NEU]]</f>
        <v>-0.19999999999999973</v>
      </c>
      <c r="LJ39" s="15">
        <f>Tabla24[[#This Row],[ROS_NUM_COR_COD_ESC_TG_NEG]]-Tabla24[[#This Row],[PAS_NUM_COR_COD_ESC_TG_NEG]]</f>
        <v>-1.1000000000000001</v>
      </c>
      <c r="LK39" s="15">
        <f>Tabla24[[#This Row],[ROS_NUM_COR_COD_ESC_TG_POS]]-Tabla24[[#This Row],[PAS_NUM_COR_COD_ESC_TG_POS]]</f>
        <v>0.39285714285714279</v>
      </c>
      <c r="LL39" s="15">
        <f>Tabla24[[#This Row],[ROS_DUR_COR_COD_ESC_TG_POS]]-Tabla24[[#This Row],[PAS_DUR_COR_COD_ESC_TG_POS]]</f>
        <v>-72.151260504201673</v>
      </c>
      <c r="LM39" s="15">
        <f>Tabla24[[#This Row],[ROS_NUM_COR_COD_ESC_TG_TOT]]-Tabla24[[#This Row],[PAS_NUM_COR_COD_ESC_TG_TOT]]</f>
        <v>-0.31999999999999984</v>
      </c>
      <c r="LN39" s="15">
        <f>Tabla24[[#This Row],[ROS_DUR_COR_COD_ESC_TG_TOT]]-Tabla24[[#This Row],[PAS_DUR_COR_COD_ESC_TG_TOT]]</f>
        <v>-92.849876948318297</v>
      </c>
      <c r="LO39" s="15">
        <f>Tabla24[[#This Row],[PAS_NUM_COR_COD_ROS_TG_NEG]]-Tabla24[[#This Row],[ESC_NUM_COR_COD_ROS_TG_NEG]]</f>
        <v>-0.98888888888888893</v>
      </c>
      <c r="LP39" s="15">
        <f>Tabla24[[#This Row],[PAS_DUR_COR_COD_ROS_TG_NEG]]-Tabla24[[#This Row],[ESC_DUR_COR_COD_ROS_TG_NEG]]</f>
        <v>-189.60294117647061</v>
      </c>
      <c r="LQ39" s="15">
        <f>Tabla24[[#This Row],[PAS_NUM_COR_COD_ROS_TG_NEU]]-Tabla24[[#This Row],[ESC_NUM_COR_COD_ROS_TG_NEU]]</f>
        <v>-1.0928571428571434</v>
      </c>
      <c r="LR39" s="15">
        <f>Tabla24[[#This Row],[PAS_DUR_COR_COD_ROS_TG_NEU]]-Tabla24[[#This Row],[ESC_DUR_COR_COD_ROS_TG_NEU]]</f>
        <v>-354.11249999999995</v>
      </c>
      <c r="LS39" s="15">
        <f>Tabla24[[#This Row],[PAS_NUM_COR_COD_ROS_TG_POS]]-Tabla24[[#This Row],[ESC_NUM_COR_COD_ROS_TG_POS]]</f>
        <v>-0.39999999999999991</v>
      </c>
      <c r="LT39" s="15">
        <f>Tabla24[[#This Row],[PAS_DUR_COR_COD_ROS_TG_POS]]-Tabla24[[#This Row],[ESC_DUR_COR_COD_ROS_TG_POS]]</f>
        <v>-256.91666666666663</v>
      </c>
      <c r="LU39" s="15">
        <f>Tabla24[[#This Row],[PAS_NUM_COR_COD_ROS_TG_TOT]]-Tabla24[[#This Row],[ESC_NUM_COR_COD_ROS_TG_TOT]]</f>
        <v>-0.79</v>
      </c>
      <c r="LV39" s="15">
        <f>Tabla24[[#This Row],[PAS_DUR_COR_COD_ROS_TG_TOT]]-Tabla24[[#This Row],[ESC_DUR_COR_COD_ROS_TG_TOT]]</f>
        <v>-251.77980665950594</v>
      </c>
      <c r="LW39" s="15">
        <f>Tabla24[[#This Row],[PAS_NUM_COR_COD_ESC_TG_NEG]]-Tabla24[[#This Row],[ESC_NUM_COR_COD_ESC_TG_NEG]]</f>
        <v>0.12777777777777777</v>
      </c>
      <c r="LX39" s="15">
        <f>Tabla24[[#This Row],[PAS_DUR_COR_COD_ESC_TG_NEG]]-Tabla24[[#This Row],[ESC_DUR_COR_COD_ESC_TG_NEG]]</f>
        <v>-221.84920634920638</v>
      </c>
      <c r="LY39" s="15">
        <f>Tabla24[[#This Row],[PAS_NUM_COR_COD_ESC_TG_NEU]]-Tabla24[[#This Row],[ESC_NUM_COR_COD_ESC_TG_NEU]]</f>
        <v>-0.8142857142857145</v>
      </c>
      <c r="LZ39" s="15">
        <f>Tabla24[[#This Row],[PAS_DUR_COR_COD_ESC_TG_NEU]]-Tabla24[[#This Row],[ESC_DUR_COR_COD_ESC_TG_NEU]]</f>
        <v>-364.8555555555555</v>
      </c>
      <c r="MA39" s="15">
        <f>Tabla24[[#This Row],[PAS_NUM_COR_COD_ESC_TG_POS]]-Tabla24[[#This Row],[ESC_NUM_COR_COD_ESC_TG_POS]]</f>
        <v>-1.3611111111111107</v>
      </c>
      <c r="MB39" s="15">
        <f>Tabla24[[#This Row],[PAS_DUR_COR_COD_ESC_TG_POS]]-Tabla24[[#This Row],[ESC_DUR_COR_COD_ESC_TG_POS]]</f>
        <v>-450.56302521008405</v>
      </c>
      <c r="MC39" s="15">
        <f>Tabla24[[#This Row],[PAS_NUM_COR_COD_ESC_TG_TOT]]-Tabla24[[#This Row],[ESC_NUM_COR_COD_ESC_TG_TOT]]</f>
        <v>-0.68000000000000016</v>
      </c>
      <c r="MD39" s="15">
        <f>Tabla24[[#This Row],[PAS_DUR_COR_COD_ESC_TG_TOT]]-Tabla24[[#This Row],[ESC_DUR_COR_COD_ESC_TG_TOT]]</f>
        <v>-344.79543197616681</v>
      </c>
      <c r="ME39">
        <v>183.5</v>
      </c>
      <c r="MF39">
        <v>162.9</v>
      </c>
      <c r="MG39">
        <v>121.71428571428571</v>
      </c>
      <c r="MH39">
        <v>157.96</v>
      </c>
      <c r="MI39">
        <v>169.875</v>
      </c>
      <c r="MJ39">
        <v>141.25</v>
      </c>
      <c r="MK39">
        <v>122.14285714285714</v>
      </c>
      <c r="ML39">
        <v>145.39130434782609</v>
      </c>
      <c r="MM39">
        <v>179.625</v>
      </c>
      <c r="MN39">
        <v>214.4</v>
      </c>
      <c r="MO39">
        <v>198.5</v>
      </c>
      <c r="MP39">
        <v>194.73684210526315</v>
      </c>
      <c r="MQ39">
        <v>174.14285714285714</v>
      </c>
      <c r="MR39">
        <v>130.80000000000001</v>
      </c>
      <c r="MS39">
        <v>137.71428571428572</v>
      </c>
      <c r="MT39">
        <v>149.31578947368422</v>
      </c>
      <c r="MU39">
        <v>158.52941176470588</v>
      </c>
      <c r="MV39">
        <v>143.375</v>
      </c>
      <c r="MW39">
        <v>176.1875</v>
      </c>
      <c r="MX39">
        <v>159.34693877551021</v>
      </c>
      <c r="MY39">
        <v>151.77777777777777</v>
      </c>
      <c r="MZ39">
        <v>134</v>
      </c>
      <c r="NA39">
        <v>140.05882352941177</v>
      </c>
      <c r="NB39">
        <v>141.98113207547169</v>
      </c>
      <c r="NC39" s="15">
        <f>Tabla1[[#This Row],[ROS_1DU_COR_COD_ROS_TG_NEG]]-Tabla1[[#This Row],[PAS_1DU_COR_COD_ROS_TG_NEG]]</f>
        <v>24.970588235294116</v>
      </c>
      <c r="ND39" s="15">
        <f>Tabla1[[#This Row],[ROS_1DU_COR_COD_ROS_TG_NEU]]-Tabla1[[#This Row],[PAS_1DU_COR_COD_ROS_TG_NEU]]</f>
        <v>19.525000000000006</v>
      </c>
      <c r="NE39" s="15">
        <f>Tabla1[[#This Row],[ROS_1DU_COR_COD_ROS_TG_POS]]-Tabla1[[#This Row],[PAS_1DU_COR_COD_ROS_TG_POS]]</f>
        <v>-54.473214285714292</v>
      </c>
      <c r="NF39" s="15">
        <f>Tabla1[[#This Row],[ROS_1DU_COR_COD_ROS_TG_TOT]]-Tabla1[[#This Row],[PAS_1DU_COR_COD_ROS_TG_TOT]]</f>
        <v>-1.3869387755102025</v>
      </c>
      <c r="NG39" s="15">
        <f>Tabla1[[#This Row],[ROS_1DU_COR_COD_ESC_TG_NEG]]-Tabla1[[#This Row],[PAS_1DU_COR_COD_ESC_TG_NEG]]</f>
        <v>18.097222222222229</v>
      </c>
      <c r="NH39" s="15">
        <f>Tabla1[[#This Row],[ROS_1DU_COR_COD_ESC_TG_NEU]]-Tabla1[[#This Row],[PAS_1DU_COR_COD_ESC_TG_NEU]]</f>
        <v>7.25</v>
      </c>
      <c r="NI39" s="15">
        <f>Tabla1[[#This Row],[ROS_1DU_COR_COD_ESC_TG_POS]]-Tabla1[[#This Row],[PAS_1DU_COR_COD_ESC_TG_POS]]</f>
        <v>-17.915966386554629</v>
      </c>
      <c r="NJ39" s="15">
        <f>Tabla1[[#This Row],[ROS_1DU_COR_COD_ESC_TG_TOT]]-Tabla1[[#This Row],[PAS_1DU_COR_COD_ESC_TG_TOT]]</f>
        <v>3.4101722723544015</v>
      </c>
      <c r="NK39" s="15">
        <f>Tabla1[[#This Row],[PAS_1DU_COR_COD_ROS_TG_NEG]]-Tabla1[[#This Row],[ESC_1DU_COR_COD_ROS_TG_NEG]]</f>
        <v>-21.095588235294116</v>
      </c>
      <c r="NL39" s="15">
        <f>Tabla1[[#This Row],[PAS_1DU_COR_COD_ROS_TG_NEU]]-Tabla1[[#This Row],[ESC_1DU_COR_COD_ROS_TG_NEU]]</f>
        <v>-71.025000000000006</v>
      </c>
      <c r="NM39" s="15">
        <f>Tabla1[[#This Row],[PAS_1DU_COR_COD_ROS_TG_POS]]-Tabla1[[#This Row],[ESC_1DU_COR_COD_ROS_TG_POS]]</f>
        <v>-22.3125</v>
      </c>
      <c r="NN39" s="15">
        <f>Tabla1[[#This Row],[PAS_1DU_COR_COD_ROS_TG_TOT]]-Tabla1[[#This Row],[ESC_1DU_COR_COD_ROS_TG_TOT]]</f>
        <v>-35.38990332975294</v>
      </c>
      <c r="NO39" s="15">
        <f>Tabla1[[#This Row],[PAS_1DU_COR_COD_ESC_TG_NEG]]-Tabla1[[#This Row],[ESC_1DU_COR_COD_ESC_TG_NEG]]</f>
        <v>-22.365079365079367</v>
      </c>
      <c r="NP39" s="15">
        <f>Tabla1[[#This Row],[PAS_1DU_COR_COD_ESC_TG_NEU]]-Tabla1[[#This Row],[ESC_1DU_COR_COD_ESC_TG_NEU]]</f>
        <v>3.1999999999999886</v>
      </c>
      <c r="NQ39" s="15">
        <f>Tabla1[[#This Row],[PAS_1DU_COR_COD_ESC_TG_POS]]-Tabla1[[#This Row],[ESC_1DU_COR_COD_ESC_TG_POS]]</f>
        <v>2.3445378151260456</v>
      </c>
      <c r="NR39" s="15">
        <f>Tabla1[[#This Row],[PAS_1DU_COR_COD_ESC_TG_TOT]]-Tabla1[[#This Row],[ESC_1DU_COR_COD_ESC_TG_TOT]]</f>
        <v>-7.3346573982125278</v>
      </c>
    </row>
    <row r="40" spans="1:382" x14ac:dyDescent="0.3">
      <c r="A40" s="2" t="s">
        <v>39</v>
      </c>
      <c r="B40" s="2">
        <v>20</v>
      </c>
      <c r="C40" s="2">
        <v>2</v>
      </c>
      <c r="D40" s="2">
        <v>22</v>
      </c>
      <c r="E40">
        <v>2.5</v>
      </c>
      <c r="F40">
        <v>737.1875</v>
      </c>
      <c r="G40">
        <v>2.6842105263157894</v>
      </c>
      <c r="H40">
        <v>623.17647058823525</v>
      </c>
      <c r="I40">
        <v>2.35</v>
      </c>
      <c r="J40">
        <v>595.1875</v>
      </c>
      <c r="K40">
        <v>2.5084745762711864</v>
      </c>
      <c r="L40">
        <v>651.26530612244903</v>
      </c>
      <c r="M40">
        <v>2.85</v>
      </c>
      <c r="N40">
        <v>636.17647058823525</v>
      </c>
      <c r="O40">
        <v>2.1052631578947367</v>
      </c>
      <c r="P40">
        <v>609.14285714285711</v>
      </c>
      <c r="Q40">
        <v>2.4</v>
      </c>
      <c r="R40">
        <v>558.625</v>
      </c>
      <c r="S40">
        <v>2.4576271186440679</v>
      </c>
      <c r="T40">
        <v>601.72340425531911</v>
      </c>
      <c r="U40">
        <v>2.4830508474576272</v>
      </c>
      <c r="V40">
        <v>627.01041666666663</v>
      </c>
      <c r="W40">
        <v>0.75</v>
      </c>
      <c r="X40">
        <v>214.91666666666666</v>
      </c>
      <c r="Y40">
        <v>0.89473684210526316</v>
      </c>
      <c r="Z40">
        <v>224.07692307692307</v>
      </c>
      <c r="AA40">
        <v>1</v>
      </c>
      <c r="AB40">
        <v>179.33333333333334</v>
      </c>
      <c r="AC40">
        <v>0.88135593220338981</v>
      </c>
      <c r="AD40">
        <v>202.7906976744186</v>
      </c>
      <c r="AE40">
        <v>0.88135593220338981</v>
      </c>
      <c r="AF40">
        <v>202.7906976744186</v>
      </c>
      <c r="AG40">
        <v>1.9491525423728813</v>
      </c>
      <c r="AH40">
        <v>495.77697841726621</v>
      </c>
      <c r="AK40">
        <v>0</v>
      </c>
      <c r="AO40">
        <v>0</v>
      </c>
      <c r="AS40">
        <v>2</v>
      </c>
      <c r="AT40">
        <v>178</v>
      </c>
      <c r="AW40">
        <v>2</v>
      </c>
      <c r="AX40">
        <v>178</v>
      </c>
      <c r="AY40">
        <v>1</v>
      </c>
      <c r="AZ40">
        <v>178</v>
      </c>
      <c r="BC40">
        <v>0</v>
      </c>
      <c r="BG40">
        <v>0</v>
      </c>
      <c r="BI40">
        <v>0</v>
      </c>
      <c r="BK40">
        <v>0.66666666666666663</v>
      </c>
      <c r="BL40">
        <v>178</v>
      </c>
      <c r="BM40">
        <v>1.9277777777777778</v>
      </c>
      <c r="BN40">
        <v>493.50714285714287</v>
      </c>
      <c r="BO40">
        <v>2.125</v>
      </c>
      <c r="BP40">
        <v>610.66666666666663</v>
      </c>
      <c r="BQ40">
        <v>2.1666666666666665</v>
      </c>
      <c r="BR40">
        <v>492.16666666666669</v>
      </c>
      <c r="BS40">
        <v>2.2222222222222223</v>
      </c>
      <c r="BT40">
        <v>1189.8</v>
      </c>
      <c r="BU40">
        <v>2.1739130434782608</v>
      </c>
      <c r="BV40">
        <v>739.17647058823525</v>
      </c>
      <c r="BW40">
        <v>2.4285714285714284</v>
      </c>
      <c r="BX40">
        <v>1129.25</v>
      </c>
      <c r="BY40">
        <v>2.625</v>
      </c>
      <c r="BZ40">
        <v>717.16666666666663</v>
      </c>
      <c r="CA40">
        <v>2.4444444444444446</v>
      </c>
      <c r="CB40">
        <v>893.66666666666663</v>
      </c>
      <c r="CC40">
        <v>2.5</v>
      </c>
      <c r="CD40">
        <v>886.375</v>
      </c>
      <c r="CE40">
        <v>2.3404255319148937</v>
      </c>
      <c r="CF40">
        <v>810.5454545454545</v>
      </c>
      <c r="CG40">
        <v>2.375</v>
      </c>
      <c r="CH40">
        <v>1271.25</v>
      </c>
      <c r="CI40">
        <v>3</v>
      </c>
      <c r="CJ40">
        <v>837.2</v>
      </c>
      <c r="CK40">
        <v>2.2222222222222223</v>
      </c>
      <c r="CL40">
        <v>772.85714285714289</v>
      </c>
      <c r="CM40">
        <v>2.4782608695652173</v>
      </c>
      <c r="CN40">
        <v>917.5625</v>
      </c>
      <c r="CO40">
        <v>3.1428571428571428</v>
      </c>
      <c r="CP40">
        <v>933.2</v>
      </c>
      <c r="CQ40">
        <v>2.625</v>
      </c>
      <c r="CR40">
        <v>767.6</v>
      </c>
      <c r="CS40">
        <v>2.4444444444444446</v>
      </c>
      <c r="CT40">
        <v>921.2</v>
      </c>
      <c r="CU40">
        <v>2.7083333333333335</v>
      </c>
      <c r="CV40">
        <v>874</v>
      </c>
      <c r="CW40">
        <v>2.5957446808510638</v>
      </c>
      <c r="CX40">
        <v>896.48387096774195</v>
      </c>
      <c r="CY40">
        <v>2.4680851063829787</v>
      </c>
      <c r="CZ40">
        <v>852.171875</v>
      </c>
      <c r="DA40">
        <v>2</v>
      </c>
      <c r="DB40">
        <v>373.125</v>
      </c>
      <c r="DC40">
        <v>2.3333333333333335</v>
      </c>
      <c r="DD40">
        <v>685.4</v>
      </c>
      <c r="DE40">
        <v>2</v>
      </c>
      <c r="DF40">
        <v>563.5</v>
      </c>
      <c r="DG40">
        <v>2.0869565217391304</v>
      </c>
      <c r="DH40">
        <v>515.42105263157896</v>
      </c>
      <c r="DI40">
        <v>1.7142857142857142</v>
      </c>
      <c r="DJ40">
        <v>718.8</v>
      </c>
      <c r="DK40">
        <v>1.625</v>
      </c>
      <c r="DL40">
        <v>478.28571428571428</v>
      </c>
      <c r="DM40">
        <v>2.4444444444444446</v>
      </c>
      <c r="DN40">
        <v>580.5</v>
      </c>
      <c r="DO40">
        <v>1.9583333333333333</v>
      </c>
      <c r="DP40">
        <v>579.29999999999995</v>
      </c>
      <c r="DQ40">
        <v>2.021276595744681</v>
      </c>
      <c r="DR40">
        <v>548.17948717948718</v>
      </c>
      <c r="DS40">
        <v>2.021276595744681</v>
      </c>
      <c r="DT40">
        <v>548.17948717948718</v>
      </c>
      <c r="DU40">
        <v>2.3191489361702127</v>
      </c>
      <c r="DV40">
        <v>737.06796116504859</v>
      </c>
      <c r="DW40">
        <v>3</v>
      </c>
      <c r="DX40">
        <v>1151</v>
      </c>
      <c r="DY40">
        <v>3.5</v>
      </c>
      <c r="DZ40">
        <v>1103</v>
      </c>
      <c r="EA40">
        <v>0</v>
      </c>
      <c r="EC40">
        <v>2.8571428571428572</v>
      </c>
      <c r="ED40">
        <v>1115</v>
      </c>
      <c r="EE40">
        <v>1.3333333333333333</v>
      </c>
      <c r="EF40">
        <v>995</v>
      </c>
      <c r="EG40">
        <v>4.5</v>
      </c>
      <c r="EH40">
        <v>1210.5</v>
      </c>
      <c r="EI40">
        <v>4</v>
      </c>
      <c r="EJ40">
        <v>1246</v>
      </c>
      <c r="EK40">
        <v>2.8333333333333335</v>
      </c>
      <c r="EL40">
        <v>1165.5</v>
      </c>
      <c r="EM40">
        <v>2.8461538461538463</v>
      </c>
      <c r="EN40">
        <v>1140.25</v>
      </c>
      <c r="EO40">
        <v>1.5</v>
      </c>
      <c r="EP40">
        <v>909</v>
      </c>
      <c r="EQ40">
        <v>1.75</v>
      </c>
      <c r="ER40">
        <v>510.33333333333331</v>
      </c>
      <c r="ES40">
        <v>2</v>
      </c>
      <c r="ET40">
        <v>700</v>
      </c>
      <c r="EU40">
        <v>1.7142857142857142</v>
      </c>
      <c r="EV40">
        <v>628</v>
      </c>
      <c r="EW40">
        <v>4.333333333333333</v>
      </c>
      <c r="EX40">
        <v>1169.6666666666667</v>
      </c>
      <c r="EY40">
        <v>0.5</v>
      </c>
      <c r="EZ40">
        <v>356</v>
      </c>
      <c r="FA40">
        <v>0</v>
      </c>
      <c r="FC40">
        <v>2.3333333333333335</v>
      </c>
      <c r="FD40">
        <v>966.25</v>
      </c>
      <c r="FE40">
        <v>2</v>
      </c>
      <c r="FF40">
        <v>778.33333333333337</v>
      </c>
      <c r="FG40">
        <v>2.4230769230769229</v>
      </c>
      <c r="FH40">
        <v>948.64705882352939</v>
      </c>
      <c r="FI40">
        <v>2</v>
      </c>
      <c r="FJ40">
        <v>488</v>
      </c>
      <c r="FK40">
        <v>1.75</v>
      </c>
      <c r="FL40">
        <v>501.5</v>
      </c>
      <c r="FM40">
        <v>3</v>
      </c>
      <c r="FN40">
        <v>368</v>
      </c>
      <c r="FO40">
        <v>2</v>
      </c>
      <c r="FP40">
        <v>478.57142857142856</v>
      </c>
      <c r="FQ40">
        <v>2.6666666666666665</v>
      </c>
      <c r="FR40">
        <v>734</v>
      </c>
      <c r="FS40">
        <v>3</v>
      </c>
      <c r="FT40">
        <v>968.5</v>
      </c>
      <c r="FU40">
        <v>6</v>
      </c>
      <c r="FV40">
        <v>1298</v>
      </c>
      <c r="FW40">
        <v>3.3333333333333335</v>
      </c>
      <c r="FX40">
        <v>906.16666666666663</v>
      </c>
      <c r="FY40">
        <v>2.6153846153846154</v>
      </c>
      <c r="FZ40">
        <v>675.92307692307691</v>
      </c>
      <c r="GA40">
        <v>2.6153846153846154</v>
      </c>
      <c r="GB40">
        <v>675.92307692307691</v>
      </c>
      <c r="GC40">
        <v>2.4871794871794872</v>
      </c>
      <c r="GD40">
        <v>830.4666666666667</v>
      </c>
      <c r="GE40">
        <v>2.3555555555555556</v>
      </c>
      <c r="GF40">
        <v>758.13533834586462</v>
      </c>
      <c r="GG40">
        <v>2.8</v>
      </c>
      <c r="GH40">
        <v>1139.5</v>
      </c>
      <c r="GI40">
        <v>3.1111111111111112</v>
      </c>
      <c r="GJ40">
        <v>1225.5</v>
      </c>
      <c r="GK40">
        <v>3</v>
      </c>
      <c r="GL40">
        <v>1044.8</v>
      </c>
      <c r="GM40">
        <v>2.9629629629629628</v>
      </c>
      <c r="GN40">
        <v>1142</v>
      </c>
      <c r="GO40">
        <v>2.4444444444444446</v>
      </c>
      <c r="GP40">
        <v>1292.5</v>
      </c>
      <c r="GQ40">
        <v>1.9</v>
      </c>
      <c r="GR40">
        <v>947.66666666666663</v>
      </c>
      <c r="GS40">
        <v>2.2000000000000002</v>
      </c>
      <c r="GT40">
        <v>1092.5999999999999</v>
      </c>
      <c r="GU40">
        <v>2.1724137931034484</v>
      </c>
      <c r="GV40">
        <v>1087.9333333333334</v>
      </c>
      <c r="GW40">
        <v>2.5535714285714284</v>
      </c>
      <c r="GX40">
        <v>1116.65625</v>
      </c>
      <c r="GY40">
        <v>2.2999999999999998</v>
      </c>
      <c r="GZ40">
        <v>903.16666666666663</v>
      </c>
      <c r="HA40">
        <v>2.2222222222222223</v>
      </c>
      <c r="HB40">
        <v>825.6</v>
      </c>
      <c r="HC40">
        <v>1.75</v>
      </c>
      <c r="HD40">
        <v>697.5</v>
      </c>
      <c r="HE40">
        <v>2.1111111111111112</v>
      </c>
      <c r="HF40">
        <v>822.4666666666667</v>
      </c>
      <c r="HG40">
        <v>3</v>
      </c>
      <c r="HH40">
        <v>1191.4000000000001</v>
      </c>
      <c r="HI40">
        <v>1.8</v>
      </c>
      <c r="HJ40">
        <v>694</v>
      </c>
      <c r="HK40">
        <v>2.7</v>
      </c>
      <c r="HL40">
        <v>1059.6666666666667</v>
      </c>
      <c r="HM40">
        <v>2.4827586206896552</v>
      </c>
      <c r="HN40">
        <v>969.35294117647061</v>
      </c>
      <c r="HO40">
        <v>2.3035714285714284</v>
      </c>
      <c r="HP40">
        <v>900.5</v>
      </c>
      <c r="HQ40">
        <v>2.4285714285714284</v>
      </c>
      <c r="HR40">
        <v>1008.578125</v>
      </c>
      <c r="HS40">
        <v>0.9</v>
      </c>
      <c r="HT40">
        <v>465.6</v>
      </c>
      <c r="HU40">
        <v>0.88888888888888884</v>
      </c>
      <c r="HV40">
        <v>355.4</v>
      </c>
      <c r="HW40">
        <v>0.75</v>
      </c>
      <c r="HX40">
        <v>323</v>
      </c>
      <c r="HY40">
        <v>0.85185185185185186</v>
      </c>
      <c r="HZ40">
        <v>381.33333333333331</v>
      </c>
      <c r="IA40">
        <v>1.1111111111111112</v>
      </c>
      <c r="IB40">
        <v>493.6</v>
      </c>
      <c r="IC40">
        <v>1.2</v>
      </c>
      <c r="ID40">
        <v>350.42857142857144</v>
      </c>
      <c r="IE40">
        <v>1.3</v>
      </c>
      <c r="IF40">
        <v>404.85714285714283</v>
      </c>
      <c r="IG40">
        <v>1.2068965517241379</v>
      </c>
      <c r="IH40">
        <v>408.15789473684208</v>
      </c>
      <c r="II40">
        <v>1.0357142857142858</v>
      </c>
      <c r="IJ40">
        <v>396.3235294117647</v>
      </c>
      <c r="IK40">
        <v>1.0357142857142858</v>
      </c>
      <c r="IL40">
        <v>396.3235294117647</v>
      </c>
      <c r="IM40">
        <v>1.9642857142857142</v>
      </c>
      <c r="IN40">
        <v>796.16326530612241</v>
      </c>
      <c r="IQ40">
        <v>1</v>
      </c>
      <c r="IR40">
        <v>267</v>
      </c>
      <c r="IS40">
        <v>0.5</v>
      </c>
      <c r="IT40">
        <v>95</v>
      </c>
      <c r="IU40">
        <v>0.66666666666666663</v>
      </c>
      <c r="IV40">
        <v>181</v>
      </c>
      <c r="IW40">
        <v>0</v>
      </c>
      <c r="JC40">
        <v>0</v>
      </c>
      <c r="JE40">
        <v>0.5</v>
      </c>
      <c r="JF40">
        <v>181</v>
      </c>
      <c r="JI40">
        <v>2</v>
      </c>
      <c r="JJ40">
        <v>239</v>
      </c>
      <c r="JK40">
        <v>2.5</v>
      </c>
      <c r="JL40">
        <v>773.5</v>
      </c>
      <c r="JM40">
        <v>2.3333333333333335</v>
      </c>
      <c r="JN40">
        <v>595.33333333333337</v>
      </c>
      <c r="JO40">
        <v>4</v>
      </c>
      <c r="JP40">
        <v>1098</v>
      </c>
      <c r="JU40">
        <v>4</v>
      </c>
      <c r="JV40">
        <v>1098</v>
      </c>
      <c r="JW40">
        <v>2.75</v>
      </c>
      <c r="JX40">
        <v>721</v>
      </c>
      <c r="JY40">
        <v>1.625</v>
      </c>
      <c r="JZ40">
        <v>541</v>
      </c>
      <c r="KC40">
        <v>0</v>
      </c>
      <c r="KE40">
        <v>0.5</v>
      </c>
      <c r="KF40">
        <v>118</v>
      </c>
      <c r="KG40">
        <v>0.33333333333333331</v>
      </c>
      <c r="KH40">
        <v>118</v>
      </c>
      <c r="KI40">
        <v>1</v>
      </c>
      <c r="KJ40">
        <v>394</v>
      </c>
      <c r="KO40">
        <v>1</v>
      </c>
      <c r="KP40">
        <v>394</v>
      </c>
      <c r="KQ40">
        <v>0.5</v>
      </c>
      <c r="KR40">
        <v>256</v>
      </c>
      <c r="KS40">
        <v>0.5</v>
      </c>
      <c r="KT40">
        <v>256</v>
      </c>
      <c r="KU40">
        <v>1.25</v>
      </c>
      <c r="KV40">
        <v>469.75</v>
      </c>
      <c r="KW40">
        <v>1.9166666666666667</v>
      </c>
      <c r="KX40">
        <v>771.52830188679241</v>
      </c>
      <c r="KY40" s="15">
        <f>Tabla24[[#This Row],[ROS_NUM_COR_COD_ROS_TG_NEG]]-Tabla24[[#This Row],[PAS_NUM_COR_COD_ROS_TG_NEG]]</f>
        <v>0.14999999999999991</v>
      </c>
      <c r="KZ40" s="15">
        <f>Tabla24[[#This Row],[ROS_DUR_COR_COD_ROS_TG_NEG]]-Tabla24[[#This Row],[PAS_DUR_COR_COD_ROS_TG_NEG]]</f>
        <v>555.22352941176484</v>
      </c>
      <c r="LA40" s="15">
        <f>Tabla24[[#This Row],[ROS_NUM_COR_COD_ROS_TG_NEU]]-Tabla24[[#This Row],[PAS_NUM_COR_COD_ROS_TG_NEU]]</f>
        <v>-0.30526315789473668</v>
      </c>
      <c r="LB40" s="15">
        <f>Tabla24[[#This Row],[ROS_DUR_COR_COD_ROS_TG_NEU]]-Tabla24[[#This Row],[PAS_DUR_COR_COD_ROS_TG_NEU]]</f>
        <v>84.85714285714289</v>
      </c>
      <c r="LC40" s="15">
        <f>Tabla24[[#This Row],[ROS_NUM_COR_COD_ROS_TG_POS]]-Tabla24[[#This Row],[PAS_NUM_COR_COD_ROS_TG_POS]]</f>
        <v>0.30000000000000027</v>
      </c>
      <c r="LD40" s="15">
        <f>Tabla24[[#This Row],[ROS_DUR_COR_COD_ROS_TG_POS]]-Tabla24[[#This Row],[PAS_DUR_COR_COD_ROS_TG_POS]]</f>
        <v>501.04166666666674</v>
      </c>
      <c r="LE40" s="15">
        <f>Tabla24[[#This Row],[ROS_NUM_COR_COD_ROS_TG_TOT]]-Tabla24[[#This Row],[PAS_NUM_COR_COD_ROS_TG_TOT]]</f>
        <v>2.5131502045587339E-2</v>
      </c>
      <c r="LF40" s="15">
        <f>Tabla24[[#This Row],[ROS_DUR_COR_COD_ROS_TG_TOT]]-Tabla24[[#This Row],[PAS_DUR_COR_COD_ROS_TG_TOT]]</f>
        <v>367.6295369211515</v>
      </c>
      <c r="LG40" s="15">
        <f>Tabla24[[#This Row],[ROS_NUM_COR_COD_ESC_TG_NEG]]-Tabla24[[#This Row],[PAS_NUM_COR_COD_ESC_TG_NEG]]</f>
        <v>-5.5555555555555358E-2</v>
      </c>
      <c r="LH40" s="15">
        <f>Tabla24[[#This Row],[ROS_DUR_COR_COD_ESC_TG_NEG]]-Tabla24[[#This Row],[PAS_DUR_COR_COD_ESC_TG_NEG]]</f>
        <v>555.3125</v>
      </c>
      <c r="LI40" s="15">
        <f>Tabla24[[#This Row],[ROS_NUM_COR_COD_ESC_TG_NEU]]-Tabla24[[#This Row],[PAS_NUM_COR_COD_ESC_TG_NEU]]</f>
        <v>-0.78421052631578947</v>
      </c>
      <c r="LJ40" s="15">
        <f>Tabla24[[#This Row],[ROS_NUM_COR_COD_ESC_TG_NEG]]-Tabla24[[#This Row],[PAS_NUM_COR_COD_ESC_TG_NEG]]</f>
        <v>-5.5555555555555358E-2</v>
      </c>
      <c r="LK40" s="15">
        <f>Tabla24[[#This Row],[ROS_NUM_COR_COD_ESC_TG_POS]]-Tabla24[[#This Row],[PAS_NUM_COR_COD_ESC_TG_POS]]</f>
        <v>-0.14999999999999991</v>
      </c>
      <c r="LL40" s="15">
        <f>Tabla24[[#This Row],[ROS_DUR_COR_COD_ESC_TG_POS]]-Tabla24[[#This Row],[PAS_DUR_COR_COD_ESC_TG_POS]]</f>
        <v>497.41249999999991</v>
      </c>
      <c r="LM40" s="15">
        <f>Tabla24[[#This Row],[ROS_NUM_COR_COD_ESC_TG_TOT]]-Tabla24[[#This Row],[PAS_NUM_COR_COD_ESC_TG_TOT]]</f>
        <v>-0.33606078316773802</v>
      </c>
      <c r="LN40" s="15">
        <f>Tabla24[[#This Row],[ROS_DUR_COR_COD_ESC_TG_TOT]]-Tabla24[[#This Row],[PAS_DUR_COR_COD_ESC_TG_TOT]]</f>
        <v>436.66802721088436</v>
      </c>
      <c r="LO40" s="15">
        <f>Tabla24[[#This Row],[PAS_NUM_COR_COD_ROS_TG_NEG]]-Tabla24[[#This Row],[ESC_NUM_COR_COD_ROS_TG_NEG]]</f>
        <v>-0.2928571428571427</v>
      </c>
      <c r="LP40" s="15">
        <f>Tabla24[[#This Row],[PAS_DUR_COR_COD_ROS_TG_NEG]]-Tabla24[[#This Row],[ESC_DUR_COR_COD_ROS_TG_NEG]]</f>
        <v>-297.0235294117648</v>
      </c>
      <c r="LQ40" s="15">
        <f>Tabla24[[#This Row],[PAS_NUM_COR_COD_ROS_TG_NEU]]-Tabla24[[#This Row],[ESC_NUM_COR_COD_ROS_TG_NEU]]</f>
        <v>-0.51973684210526327</v>
      </c>
      <c r="LR40" s="15">
        <f>Tabla24[[#This Row],[PAS_DUR_COR_COD_ROS_TG_NEU]]-Tabla24[[#This Row],[ESC_DUR_COR_COD_ROS_TG_NEU]]</f>
        <v>-158.45714285714291</v>
      </c>
      <c r="LS40" s="15">
        <f>Tabla24[[#This Row],[PAS_NUM_COR_COD_ROS_TG_POS]]-Tabla24[[#This Row],[ESC_NUM_COR_COD_ROS_TG_POS]]</f>
        <v>-4.4444444444444731E-2</v>
      </c>
      <c r="LT40" s="15">
        <f>Tabla24[[#This Row],[PAS_DUR_COR_COD_ROS_TG_POS]]-Tabla24[[#This Row],[ESC_DUR_COR_COD_ROS_TG_POS]]</f>
        <v>-362.57500000000005</v>
      </c>
      <c r="LU40" s="15">
        <f>Tabla24[[#This Row],[PAS_NUM_COR_COD_ROS_TG_TOT]]-Tabla24[[#This Row],[ESC_NUM_COR_COD_ROS_TG_TOT]]</f>
        <v>-0.25070621468926557</v>
      </c>
      <c r="LV40" s="15">
        <f>Tabla24[[#This Row],[PAS_DUR_COR_COD_ROS_TG_TOT]]-Tabla24[[#This Row],[ESC_DUR_COR_COD_ROS_TG_TOT]]</f>
        <v>-272.27659574468089</v>
      </c>
      <c r="LW40" s="15">
        <f>Tabla24[[#This Row],[PAS_NUM_COR_COD_ESC_TG_NEG]]-Tabla24[[#This Row],[ESC_NUM_COR_COD_ESC_TG_NEG]]</f>
        <v>7.1428571428571619E-2</v>
      </c>
      <c r="LX40" s="15">
        <f>Tabla24[[#This Row],[PAS_DUR_COR_COD_ESC_TG_NEG]]-Tabla24[[#This Row],[ESC_DUR_COR_COD_ESC_TG_NEG]]</f>
        <v>-392.0625</v>
      </c>
      <c r="LY40" s="15">
        <f>Tabla24[[#This Row],[PAS_NUM_COR_COD_ESC_TG_NEU]]-Tabla24[[#This Row],[ESC_NUM_COR_COD_ESC_TG_NEU]]</f>
        <v>5.921052631578938E-2</v>
      </c>
      <c r="LZ40" s="15">
        <f>Tabla24[[#This Row],[PAS_DUR_COR_COD_ESC_TG_NEU]]-Tabla24[[#This Row],[ESC_DUR_COR_COD_ESC_TG_NEU]]</f>
        <v>-93.990196078431381</v>
      </c>
      <c r="MA40" s="15">
        <f>Tabla24[[#This Row],[PAS_NUM_COR_COD_ESC_TG_POS]]-Tabla24[[#This Row],[ESC_NUM_COR_COD_ESC_TG_POS]]</f>
        <v>-9.4444444444444553E-2</v>
      </c>
      <c r="MB40" s="15">
        <f>Tabla24[[#This Row],[PAS_DUR_COR_COD_ESC_TG_POS]]-Tabla24[[#This Row],[ESC_DUR_COR_COD_ESC_TG_POS]]</f>
        <v>-298.47916666666663</v>
      </c>
      <c r="MC40" s="15">
        <f>Tabla24[[#This Row],[PAS_NUM_COR_COD_ESC_TG_TOT]]-Tabla24[[#This Row],[ESC_NUM_COR_COD_ESC_TG_TOT]]</f>
        <v>8.4745762711864181E-3</v>
      </c>
      <c r="MD40" s="15">
        <f>Tabla24[[#This Row],[PAS_DUR_COR_COD_ESC_TG_TOT]]-Tabla24[[#This Row],[ESC_DUR_COR_COD_ESC_TG_TOT]]</f>
        <v>-235.10969387755097</v>
      </c>
      <c r="ME40">
        <v>151.80000000000001</v>
      </c>
      <c r="MF40">
        <v>206.83333333333334</v>
      </c>
      <c r="MG40">
        <v>274.16666666666669</v>
      </c>
      <c r="MH40">
        <v>214.41176470588235</v>
      </c>
      <c r="MI40">
        <v>334.25</v>
      </c>
      <c r="MJ40">
        <v>276</v>
      </c>
      <c r="MK40">
        <v>251.8</v>
      </c>
      <c r="ML40">
        <v>283.46666666666664</v>
      </c>
      <c r="MM40">
        <v>211.4</v>
      </c>
      <c r="MN40">
        <v>233</v>
      </c>
      <c r="MO40">
        <v>287.60000000000002</v>
      </c>
      <c r="MP40">
        <v>244</v>
      </c>
      <c r="MQ40">
        <v>318.5</v>
      </c>
      <c r="MR40">
        <v>187.33333333333334</v>
      </c>
      <c r="MS40">
        <v>288</v>
      </c>
      <c r="MT40">
        <v>257.875</v>
      </c>
      <c r="MU40">
        <v>219.35294117647058</v>
      </c>
      <c r="MV40">
        <v>192.42857142857142</v>
      </c>
      <c r="MW40">
        <v>200.1875</v>
      </c>
      <c r="MX40">
        <v>204.80851063829786</v>
      </c>
      <c r="MY40">
        <v>246.3125</v>
      </c>
      <c r="MZ40">
        <v>214.64705882352942</v>
      </c>
      <c r="NA40">
        <v>235.875</v>
      </c>
      <c r="NB40">
        <v>231.91836734693877</v>
      </c>
      <c r="NC40" s="15">
        <f>Tabla1[[#This Row],[ROS_1DU_COR_COD_ROS_TG_NEG]]-Tabla1[[#This Row],[PAS_1DU_COR_COD_ROS_TG_NEG]]</f>
        <v>-67.552941176470569</v>
      </c>
      <c r="ND40" s="15">
        <f>Tabla1[[#This Row],[ROS_1DU_COR_COD_ROS_TG_NEU]]-Tabla1[[#This Row],[PAS_1DU_COR_COD_ROS_TG_NEU]]</f>
        <v>14.404761904761926</v>
      </c>
      <c r="NE40" s="15">
        <f>Tabla1[[#This Row],[ROS_1DU_COR_COD_ROS_TG_POS]]-Tabla1[[#This Row],[PAS_1DU_COR_COD_ROS_TG_POS]]</f>
        <v>73.979166666666686</v>
      </c>
      <c r="NF40" s="15">
        <f>Tabla1[[#This Row],[ROS_1DU_COR_COD_ROS_TG_TOT]]-Tabla1[[#This Row],[PAS_1DU_COR_COD_ROS_TG_TOT]]</f>
        <v>9.6032540675844871</v>
      </c>
      <c r="NG40" s="15">
        <f>Tabla1[[#This Row],[ROS_1DU_COR_COD_ESC_TG_NEG]]-Tabla1[[#This Row],[PAS_1DU_COR_COD_ESC_TG_NEG]]</f>
        <v>87.9375</v>
      </c>
      <c r="NH40" s="15">
        <f>Tabla1[[#This Row],[ROS_1DU_COR_COD_ESC_TG_NEU]]-Tabla1[[#This Row],[PAS_1DU_COR_COD_ESC_TG_NEU]]</f>
        <v>61.35294117647058</v>
      </c>
      <c r="NI40" s="15">
        <f>Tabla1[[#This Row],[ROS_1DU_COR_COD_ESC_TG_POS]]-Tabla1[[#This Row],[PAS_1DU_COR_COD_ESC_TG_POS]]</f>
        <v>15.925000000000011</v>
      </c>
      <c r="NJ40" s="15">
        <f>Tabla1[[#This Row],[ROS_1DU_COR_COD_ESC_TG_TOT]]-Tabla1[[#This Row],[PAS_1DU_COR_COD_ESC_TG_TOT]]</f>
        <v>51.548299319727874</v>
      </c>
      <c r="NK40" s="15">
        <f>Tabla1[[#This Row],[PAS_1DU_COR_COD_ROS_TG_NEG]]-Tabla1[[#This Row],[ESC_1DU_COR_COD_ROS_TG_NEG]]</f>
        <v>7.9529411764705742</v>
      </c>
      <c r="NL40" s="15">
        <f>Tabla1[[#This Row],[PAS_1DU_COR_COD_ROS_TG_NEU]]-Tabla1[[#This Row],[ESC_1DU_COR_COD_ROS_TG_NEU]]</f>
        <v>-40.571428571428584</v>
      </c>
      <c r="NM40" s="15">
        <f>Tabla1[[#This Row],[PAS_1DU_COR_COD_ROS_TG_POS]]-Tabla1[[#This Row],[ESC_1DU_COR_COD_ROS_TG_POS]]</f>
        <v>-87.412500000000023</v>
      </c>
      <c r="NN40" s="15">
        <f>Tabla1[[#This Row],[PAS_1DU_COR_COD_ROS_TG_TOT]]-Tabla1[[#This Row],[ESC_1DU_COR_COD_ROS_TG_TOT]]</f>
        <v>-39.191489361702139</v>
      </c>
      <c r="NO40" s="15">
        <f>Tabla1[[#This Row],[PAS_1DU_COR_COD_ESC_TG_NEG]]-Tabla1[[#This Row],[ESC_1DU_COR_COD_ESC_TG_NEG]]</f>
        <v>-72.1875</v>
      </c>
      <c r="NP40" s="15">
        <f>Tabla1[[#This Row],[PAS_1DU_COR_COD_ESC_TG_NEU]]-Tabla1[[#This Row],[ESC_1DU_COR_COD_ESC_TG_NEU]]</f>
        <v>27.313725490196077</v>
      </c>
      <c r="NQ40" s="15">
        <f>Tabla1[[#This Row],[PAS_1DU_COR_COD_ESC_TG_POS]]-Tabla1[[#This Row],[ESC_1DU_COR_COD_ESC_TG_POS]]</f>
        <v>-52.125</v>
      </c>
      <c r="NR40" s="15">
        <f>Tabla1[[#This Row],[PAS_1DU_COR_COD_ESC_TG_TOT]]-Tabla1[[#This Row],[ESC_1DU_COR_COD_ESC_TG_TOT]]</f>
        <v>-25.956632653061234</v>
      </c>
    </row>
    <row r="41" spans="1:382" x14ac:dyDescent="0.3">
      <c r="A41" s="2" t="s">
        <v>40</v>
      </c>
      <c r="B41" s="2">
        <v>20</v>
      </c>
      <c r="C41" s="2">
        <v>2</v>
      </c>
      <c r="D41" s="2">
        <v>28</v>
      </c>
      <c r="E41">
        <v>3.45</v>
      </c>
      <c r="F41">
        <v>1269.4117647058824</v>
      </c>
      <c r="G41">
        <v>2.75</v>
      </c>
      <c r="H41">
        <v>1341.1333333333334</v>
      </c>
      <c r="I41">
        <v>3.4</v>
      </c>
      <c r="J41">
        <v>1671.6428571428571</v>
      </c>
      <c r="K41">
        <v>3.2</v>
      </c>
      <c r="L41">
        <v>1415.2173913043478</v>
      </c>
      <c r="M41">
        <v>3.2</v>
      </c>
      <c r="N41">
        <v>1270.2352941176471</v>
      </c>
      <c r="O41">
        <v>3.45</v>
      </c>
      <c r="P41">
        <v>1352.4444444444443</v>
      </c>
      <c r="Q41">
        <v>3.1</v>
      </c>
      <c r="R41">
        <v>1685.6923076923076</v>
      </c>
      <c r="S41">
        <v>3.25</v>
      </c>
      <c r="T41">
        <v>1413.5833333333333</v>
      </c>
      <c r="U41">
        <v>3.2250000000000001</v>
      </c>
      <c r="V41">
        <v>1414.3829787234042</v>
      </c>
      <c r="W41">
        <v>1.6</v>
      </c>
      <c r="X41">
        <v>482.57894736842104</v>
      </c>
      <c r="Y41">
        <v>1.75</v>
      </c>
      <c r="Z41">
        <v>522.04999999999995</v>
      </c>
      <c r="AA41">
        <v>1.7</v>
      </c>
      <c r="AB41">
        <v>538.55555555555554</v>
      </c>
      <c r="AC41">
        <v>1.6833333333333333</v>
      </c>
      <c r="AD41">
        <v>514.10526315789468</v>
      </c>
      <c r="AE41">
        <v>1.6833333333333333</v>
      </c>
      <c r="AF41">
        <v>514.10526315789468</v>
      </c>
      <c r="AG41">
        <v>2.7111111111111112</v>
      </c>
      <c r="AH41">
        <v>1074.5430463576158</v>
      </c>
      <c r="BM41">
        <v>2.7111111111111112</v>
      </c>
      <c r="BN41">
        <v>1074.5430463576158</v>
      </c>
      <c r="BO41">
        <v>4.4000000000000004</v>
      </c>
      <c r="BP41">
        <v>1522.2</v>
      </c>
      <c r="BQ41">
        <v>4.7</v>
      </c>
      <c r="BR41">
        <v>1564.7</v>
      </c>
      <c r="BS41">
        <v>4.5</v>
      </c>
      <c r="BT41">
        <v>1537.4</v>
      </c>
      <c r="BU41">
        <v>4.5333333333333332</v>
      </c>
      <c r="BV41">
        <v>1541.4333333333334</v>
      </c>
      <c r="BW41">
        <v>5.2</v>
      </c>
      <c r="BX41">
        <v>1820</v>
      </c>
      <c r="BY41">
        <v>5.3</v>
      </c>
      <c r="BZ41">
        <v>1765.5</v>
      </c>
      <c r="CA41">
        <v>5.7777777777777777</v>
      </c>
      <c r="CB41">
        <v>1848.8888888888889</v>
      </c>
      <c r="CC41">
        <v>5.4137931034482758</v>
      </c>
      <c r="CD41">
        <v>1810.1724137931035</v>
      </c>
      <c r="CE41">
        <v>4.9661016949152543</v>
      </c>
      <c r="CF41">
        <v>1673.5254237288136</v>
      </c>
      <c r="CG41">
        <v>2.6</v>
      </c>
      <c r="CH41">
        <v>746.7</v>
      </c>
      <c r="CI41">
        <v>2</v>
      </c>
      <c r="CJ41">
        <v>612.70000000000005</v>
      </c>
      <c r="CK41">
        <v>1.9</v>
      </c>
      <c r="CL41">
        <v>631</v>
      </c>
      <c r="CM41">
        <v>2.1666666666666665</v>
      </c>
      <c r="CN41">
        <v>665.78571428571433</v>
      </c>
      <c r="CO41">
        <v>1.2</v>
      </c>
      <c r="CP41">
        <v>757.4</v>
      </c>
      <c r="CQ41">
        <v>1.8</v>
      </c>
      <c r="CR41">
        <v>679.25</v>
      </c>
      <c r="CS41">
        <v>1.2222222222222223</v>
      </c>
      <c r="CT41">
        <v>480.16666666666669</v>
      </c>
      <c r="CU41">
        <v>1.4137931034482758</v>
      </c>
      <c r="CV41">
        <v>636.9473684210526</v>
      </c>
      <c r="CW41">
        <v>1.7966101694915255</v>
      </c>
      <c r="CX41">
        <v>654.12765957446811</v>
      </c>
      <c r="CY41">
        <v>3.3813559322033897</v>
      </c>
      <c r="CZ41">
        <v>1221.5283018867924</v>
      </c>
      <c r="DA41">
        <v>1.9</v>
      </c>
      <c r="DB41">
        <v>647.20000000000005</v>
      </c>
      <c r="DC41">
        <v>2.1</v>
      </c>
      <c r="DD41">
        <v>675</v>
      </c>
      <c r="DE41">
        <v>2.2999999999999998</v>
      </c>
      <c r="DF41">
        <v>716.1</v>
      </c>
      <c r="DG41">
        <v>2.1</v>
      </c>
      <c r="DH41">
        <v>679.43333333333328</v>
      </c>
      <c r="DI41">
        <v>2</v>
      </c>
      <c r="DJ41">
        <v>691.44444444444446</v>
      </c>
      <c r="DK41">
        <v>2.1</v>
      </c>
      <c r="DL41">
        <v>702.6</v>
      </c>
      <c r="DM41">
        <v>2.2222222222222223</v>
      </c>
      <c r="DN41">
        <v>695.66666666666663</v>
      </c>
      <c r="DO41">
        <v>2.103448275862069</v>
      </c>
      <c r="DP41">
        <v>696.78571428571433</v>
      </c>
      <c r="DQ41">
        <v>2.1016949152542375</v>
      </c>
      <c r="DR41">
        <v>687.81034482758616</v>
      </c>
      <c r="DS41">
        <v>2.1016949152542375</v>
      </c>
      <c r="DT41">
        <v>687.81034482758616</v>
      </c>
      <c r="DU41">
        <v>2.9548022598870056</v>
      </c>
      <c r="DV41">
        <v>1032.7743902439024</v>
      </c>
      <c r="EI41">
        <v>6</v>
      </c>
      <c r="EJ41">
        <v>2109</v>
      </c>
      <c r="EK41">
        <v>6</v>
      </c>
      <c r="EL41">
        <v>2109</v>
      </c>
      <c r="EM41">
        <v>6</v>
      </c>
      <c r="EN41">
        <v>2109</v>
      </c>
      <c r="FA41">
        <v>1</v>
      </c>
      <c r="FB41">
        <v>282</v>
      </c>
      <c r="FC41">
        <v>1</v>
      </c>
      <c r="FD41">
        <v>282</v>
      </c>
      <c r="FE41">
        <v>1</v>
      </c>
      <c r="FF41">
        <v>282</v>
      </c>
      <c r="FG41">
        <v>3.5</v>
      </c>
      <c r="FH41">
        <v>1195.5</v>
      </c>
      <c r="FU41">
        <v>5</v>
      </c>
      <c r="FV41">
        <v>1754</v>
      </c>
      <c r="FW41">
        <v>5</v>
      </c>
      <c r="FX41">
        <v>1754</v>
      </c>
      <c r="FY41">
        <v>5</v>
      </c>
      <c r="FZ41">
        <v>1754</v>
      </c>
      <c r="GA41">
        <v>5</v>
      </c>
      <c r="GB41">
        <v>1754</v>
      </c>
      <c r="GC41">
        <v>4</v>
      </c>
      <c r="GD41">
        <v>1381.6666666666667</v>
      </c>
      <c r="GE41">
        <v>2.9722222222222223</v>
      </c>
      <c r="GF41">
        <v>1039.0419161676646</v>
      </c>
      <c r="GG41">
        <v>2</v>
      </c>
      <c r="GH41">
        <v>983.5</v>
      </c>
      <c r="GI41">
        <v>1.9</v>
      </c>
      <c r="GJ41">
        <v>943.28571428571433</v>
      </c>
      <c r="GK41">
        <v>2.2222222222222223</v>
      </c>
      <c r="GL41">
        <v>709.77777777777783</v>
      </c>
      <c r="GM41">
        <v>2.0344827586206895</v>
      </c>
      <c r="GN41">
        <v>858.72727272727275</v>
      </c>
      <c r="GO41">
        <v>0.875</v>
      </c>
      <c r="GP41">
        <v>601.25</v>
      </c>
      <c r="GQ41">
        <v>1.1111111111111112</v>
      </c>
      <c r="GR41">
        <v>768.4</v>
      </c>
      <c r="GS41">
        <v>1.5</v>
      </c>
      <c r="GT41">
        <v>937.66666666666663</v>
      </c>
      <c r="GU41">
        <v>1.1851851851851851</v>
      </c>
      <c r="GV41">
        <v>791.5333333333333</v>
      </c>
      <c r="GW41">
        <v>1.625</v>
      </c>
      <c r="GX41">
        <v>831.48648648648646</v>
      </c>
      <c r="GY41">
        <v>5</v>
      </c>
      <c r="GZ41">
        <v>1669.1</v>
      </c>
      <c r="HA41">
        <v>4.5999999999999996</v>
      </c>
      <c r="HB41">
        <v>1619.9</v>
      </c>
      <c r="HC41">
        <v>4.333333333333333</v>
      </c>
      <c r="HD41">
        <v>1425.4444444444443</v>
      </c>
      <c r="HE41">
        <v>4.6551724137931032</v>
      </c>
      <c r="HF41">
        <v>1576.5172413793102</v>
      </c>
      <c r="HG41">
        <v>5.125</v>
      </c>
      <c r="HH41">
        <v>1896.75</v>
      </c>
      <c r="HI41">
        <v>5.5555555555555554</v>
      </c>
      <c r="HJ41">
        <v>1813.6666666666667</v>
      </c>
      <c r="HK41">
        <v>5.2</v>
      </c>
      <c r="HL41">
        <v>1707.3</v>
      </c>
      <c r="HM41">
        <v>5.2962962962962967</v>
      </c>
      <c r="HN41">
        <v>1798.8888888888889</v>
      </c>
      <c r="HO41">
        <v>4.9642857142857144</v>
      </c>
      <c r="HP41">
        <v>1683.7321428571429</v>
      </c>
      <c r="HQ41">
        <v>3.2946428571428572</v>
      </c>
      <c r="HR41">
        <v>1344.6666666666667</v>
      </c>
      <c r="HS41">
        <v>2</v>
      </c>
      <c r="HT41">
        <v>616</v>
      </c>
      <c r="HU41">
        <v>2.1</v>
      </c>
      <c r="HV41">
        <v>662.1</v>
      </c>
      <c r="HW41">
        <v>2</v>
      </c>
      <c r="HX41">
        <v>673.33333333333337</v>
      </c>
      <c r="HY41">
        <v>2.0344827586206895</v>
      </c>
      <c r="HZ41">
        <v>649.68965517241384</v>
      </c>
      <c r="IA41">
        <v>2.125</v>
      </c>
      <c r="IB41">
        <v>596</v>
      </c>
      <c r="IC41">
        <v>1.8888888888888888</v>
      </c>
      <c r="ID41">
        <v>639.11111111111109</v>
      </c>
      <c r="IE41">
        <v>2.1</v>
      </c>
      <c r="IF41">
        <v>670.4</v>
      </c>
      <c r="IG41">
        <v>2.0370370370370372</v>
      </c>
      <c r="IH41">
        <v>637.92592592592598</v>
      </c>
      <c r="II41">
        <v>2.0357142857142856</v>
      </c>
      <c r="IJ41">
        <v>644.01785714285711</v>
      </c>
      <c r="IK41">
        <v>2.0357142857142856</v>
      </c>
      <c r="IL41">
        <v>644.01785714285711</v>
      </c>
      <c r="IM41">
        <v>2.875</v>
      </c>
      <c r="IN41">
        <v>1081.3355704697988</v>
      </c>
      <c r="IS41">
        <v>1</v>
      </c>
      <c r="IT41">
        <v>351</v>
      </c>
      <c r="IU41">
        <v>1</v>
      </c>
      <c r="IV41">
        <v>351</v>
      </c>
      <c r="IW41">
        <v>0.5</v>
      </c>
      <c r="IX41">
        <v>109</v>
      </c>
      <c r="IY41">
        <v>1</v>
      </c>
      <c r="IZ41">
        <v>387</v>
      </c>
      <c r="JC41">
        <v>0.66666666666666663</v>
      </c>
      <c r="JD41">
        <v>248</v>
      </c>
      <c r="JE41">
        <v>0.75</v>
      </c>
      <c r="JF41">
        <v>282.33333333333331</v>
      </c>
      <c r="JK41">
        <v>6</v>
      </c>
      <c r="JL41">
        <v>2022</v>
      </c>
      <c r="JM41">
        <v>6</v>
      </c>
      <c r="JN41">
        <v>2022</v>
      </c>
      <c r="JO41">
        <v>6</v>
      </c>
      <c r="JP41">
        <v>2318.5</v>
      </c>
      <c r="JQ41">
        <v>5</v>
      </c>
      <c r="JR41">
        <v>1610</v>
      </c>
      <c r="JU41">
        <v>5.666666666666667</v>
      </c>
      <c r="JV41">
        <v>2082.3333333333335</v>
      </c>
      <c r="JW41">
        <v>5.75</v>
      </c>
      <c r="JX41">
        <v>2067.25</v>
      </c>
      <c r="JY41">
        <v>3.25</v>
      </c>
      <c r="JZ41">
        <v>1302.2857142857142</v>
      </c>
      <c r="KE41">
        <v>2</v>
      </c>
      <c r="KF41">
        <v>604</v>
      </c>
      <c r="KG41">
        <v>2</v>
      </c>
      <c r="KH41">
        <v>604</v>
      </c>
      <c r="KI41">
        <v>2</v>
      </c>
      <c r="KJ41">
        <v>614</v>
      </c>
      <c r="KK41">
        <v>4</v>
      </c>
      <c r="KL41">
        <v>1411</v>
      </c>
      <c r="KO41">
        <v>2.6666666666666665</v>
      </c>
      <c r="KP41">
        <v>879.66666666666663</v>
      </c>
      <c r="KQ41">
        <v>2.5</v>
      </c>
      <c r="KR41">
        <v>810.75</v>
      </c>
      <c r="KS41">
        <v>2.5</v>
      </c>
      <c r="KT41">
        <v>810.75</v>
      </c>
      <c r="KU41">
        <v>3</v>
      </c>
      <c r="KV41">
        <v>1123.5454545454545</v>
      </c>
      <c r="KW41">
        <v>2.8833333333333333</v>
      </c>
      <c r="KX41">
        <v>1084.2375</v>
      </c>
      <c r="KY41" s="15">
        <f>Tabla24[[#This Row],[ROS_NUM_COR_COD_ROS_TG_NEG]]-Tabla24[[#This Row],[PAS_NUM_COR_COD_ROS_TG_NEG]]</f>
        <v>1.9249999999999998</v>
      </c>
      <c r="KZ41" s="15">
        <f>Tabla24[[#This Row],[ROS_DUR_COR_COD_ROS_TG_NEG]]-Tabla24[[#This Row],[PAS_DUR_COR_COD_ROS_TG_NEG]]</f>
        <v>626.51470588235293</v>
      </c>
      <c r="LA41" s="15">
        <f>Tabla24[[#This Row],[ROS_NUM_COR_COD_ROS_TG_NEU]]-Tabla24[[#This Row],[PAS_NUM_COR_COD_ROS_TG_NEU]]</f>
        <v>2.1055555555555552</v>
      </c>
      <c r="LB41" s="15">
        <f>Tabla24[[#This Row],[ROS_DUR_COR_COD_ROS_TG_NEU]]-Tabla24[[#This Row],[PAS_DUR_COR_COD_ROS_TG_NEU]]</f>
        <v>461.2222222222224</v>
      </c>
      <c r="LC41" s="15">
        <f>Tabla24[[#This Row],[ROS_NUM_COR_COD_ROS_TG_POS]]-Tabla24[[#This Row],[PAS_NUM_COR_COD_ROS_TG_POS]]</f>
        <v>2.1</v>
      </c>
      <c r="LD41" s="15">
        <f>Tabla24[[#This Row],[ROS_DUR_COR_COD_ROS_TG_POS]]-Tabla24[[#This Row],[PAS_DUR_COR_COD_ROS_TG_POS]]</f>
        <v>21.607692307692332</v>
      </c>
      <c r="LE41" s="15">
        <f>Tabla24[[#This Row],[ROS_NUM_COR_COD_ROS_TG_TOT]]-Tabla24[[#This Row],[PAS_NUM_COR_COD_ROS_TG_TOT]]</f>
        <v>2.0462962962962967</v>
      </c>
      <c r="LF41" s="15">
        <f>Tabla24[[#This Row],[ROS_DUR_COR_COD_ROS_TG_TOT]]-Tabla24[[#This Row],[PAS_DUR_COR_COD_ROS_TG_TOT]]</f>
        <v>385.30555555555566</v>
      </c>
      <c r="LG41" s="15">
        <f>Tabla24[[#This Row],[ROS_NUM_COR_COD_ESC_TG_NEG]]-Tabla24[[#This Row],[PAS_NUM_COR_COD_ESC_TG_NEG]]</f>
        <v>-2.5750000000000002</v>
      </c>
      <c r="LH41" s="15">
        <f>Tabla24[[#This Row],[ROS_DUR_COR_COD_ESC_TG_NEG]]-Tabla24[[#This Row],[PAS_DUR_COR_COD_ESC_TG_NEG]]</f>
        <v>-668.16176470588243</v>
      </c>
      <c r="LI41" s="15">
        <f>Tabla24[[#This Row],[ROS_NUM_COR_COD_ESC_TG_NEU]]-Tabla24[[#This Row],[PAS_NUM_COR_COD_ESC_TG_NEU]]</f>
        <v>-1.6388888888888888</v>
      </c>
      <c r="LJ41" s="15">
        <f>Tabla24[[#This Row],[ROS_NUM_COR_COD_ESC_TG_NEG]]-Tabla24[[#This Row],[PAS_NUM_COR_COD_ESC_TG_NEG]]</f>
        <v>-2.5750000000000002</v>
      </c>
      <c r="LK41" s="15">
        <f>Tabla24[[#This Row],[ROS_NUM_COR_COD_ESC_TG_POS]]-Tabla24[[#This Row],[PAS_NUM_COR_COD_ESC_TG_POS]]</f>
        <v>-1.9</v>
      </c>
      <c r="LL41" s="15">
        <f>Tabla24[[#This Row],[ROS_DUR_COR_COD_ESC_TG_POS]]-Tabla24[[#This Row],[PAS_DUR_COR_COD_ESC_TG_POS]]</f>
        <v>-733.97619047619048</v>
      </c>
      <c r="LM41" s="15">
        <f>Tabla24[[#This Row],[ROS_NUM_COR_COD_ESC_TG_TOT]]-Tabla24[[#This Row],[PAS_NUM_COR_COD_ESC_TG_TOT]]</f>
        <v>-2.0148148148148151</v>
      </c>
      <c r="LN41" s="15">
        <f>Tabla24[[#This Row],[ROS_DUR_COR_COD_ESC_TG_TOT]]-Tabla24[[#This Row],[PAS_DUR_COR_COD_ESC_TG_TOT]]</f>
        <v>-623.68405797101445</v>
      </c>
      <c r="LO41" s="15">
        <f>Tabla24[[#This Row],[PAS_NUM_COR_COD_ROS_TG_NEG]]-Tabla24[[#This Row],[ESC_NUM_COR_COD_ROS_TG_NEG]]</f>
        <v>2</v>
      </c>
      <c r="LP41" s="15">
        <f>Tabla24[[#This Row],[PAS_DUR_COR_COD_ROS_TG_NEG]]-Tabla24[[#This Row],[ESC_DUR_COR_COD_ROS_TG_NEG]]</f>
        <v>512.83529411764709</v>
      </c>
      <c r="LQ41" s="15">
        <f>Tabla24[[#This Row],[PAS_NUM_COR_COD_ROS_TG_NEU]]-Tabla24[[#This Row],[ESC_NUM_COR_COD_ROS_TG_NEU]]</f>
        <v>1.6500000000000001</v>
      </c>
      <c r="LR41" s="15">
        <f>Tabla24[[#This Row],[PAS_DUR_COR_COD_ROS_TG_NEU]]-Tabla24[[#This Row],[ESC_DUR_COR_COD_ROS_TG_NEU]]</f>
        <v>673.19444444444434</v>
      </c>
      <c r="LS41" s="15">
        <f>Tabla24[[#This Row],[PAS_NUM_COR_COD_ROS_TG_POS]]-Tabla24[[#This Row],[ESC_NUM_COR_COD_ROS_TG_POS]]</f>
        <v>1.8777777777777778</v>
      </c>
      <c r="LT41" s="15">
        <f>Tabla24[[#This Row],[PAS_DUR_COR_COD_ROS_TG_POS]]-Tabla24[[#This Row],[ESC_DUR_COR_COD_ROS_TG_POS]]</f>
        <v>1205.5256410256409</v>
      </c>
      <c r="LU41" s="15">
        <f>Tabla24[[#This Row],[PAS_NUM_COR_COD_ROS_TG_TOT]]-Tabla24[[#This Row],[ESC_NUM_COR_COD_ROS_TG_TOT]]</f>
        <v>1.8362068965517242</v>
      </c>
      <c r="LV41" s="15">
        <f>Tabla24[[#This Row],[PAS_DUR_COR_COD_ROS_TG_TOT]]-Tabla24[[#This Row],[ESC_DUR_COR_COD_ROS_TG_TOT]]</f>
        <v>776.63596491228066</v>
      </c>
      <c r="LW41" s="15">
        <f>Tabla24[[#This Row],[PAS_NUM_COR_COD_ESC_TG_NEG]]-Tabla24[[#This Row],[ESC_NUM_COR_COD_ESC_TG_NEG]]</f>
        <v>-1.75</v>
      </c>
      <c r="LX41" s="15">
        <f>Tabla24[[#This Row],[PAS_DUR_COR_COD_ESC_TG_NEG]]-Tabla24[[#This Row],[ESC_DUR_COR_COD_ESC_TG_NEG]]</f>
        <v>-550.58823529411757</v>
      </c>
      <c r="LY41" s="15">
        <f>Tabla24[[#This Row],[PAS_NUM_COR_COD_ESC_TG_NEU]]-Tabla24[[#This Row],[ESC_NUM_COR_COD_ESC_TG_NEU]]</f>
        <v>-2.5499999999999998</v>
      </c>
      <c r="LZ41" s="15">
        <f>Tabla24[[#This Row],[PAS_DUR_COR_COD_ESC_TG_NEU]]-Tabla24[[#This Row],[ESC_DUR_COR_COD_ESC_TG_NEU]]</f>
        <v>-424.36666666666656</v>
      </c>
      <c r="MA41" s="15">
        <f>Tabla24[[#This Row],[PAS_NUM_COR_COD_ESC_TG_POS]]-Tabla24[[#This Row],[ESC_NUM_COR_COD_ESC_TG_POS]]</f>
        <v>-2.3777777777777778</v>
      </c>
      <c r="MB41" s="15">
        <f>Tabla24[[#This Row],[PAS_DUR_COR_COD_ESC_TG_POS]]-Tabla24[[#This Row],[ESC_DUR_COR_COD_ESC_TG_POS]]</f>
        <v>-177.2460317460318</v>
      </c>
      <c r="MC41" s="15">
        <f>Tabla24[[#This Row],[PAS_NUM_COR_COD_ESC_TG_TOT]]-Tabla24[[#This Row],[ESC_NUM_COR_COD_ESC_TG_TOT]]</f>
        <v>-2.2137931034482756</v>
      </c>
      <c r="MD41" s="15">
        <f>Tabla24[[#This Row],[PAS_DUR_COR_COD_ESC_TG_TOT]]-Tabla24[[#This Row],[ESC_DUR_COR_COD_ESC_TG_TOT]]</f>
        <v>-394.95502248875573</v>
      </c>
      <c r="ME41">
        <v>389.5</v>
      </c>
      <c r="MF41">
        <v>355.77777777777777</v>
      </c>
      <c r="MG41">
        <v>340.1</v>
      </c>
      <c r="MH41">
        <v>359.96296296296299</v>
      </c>
      <c r="MI41">
        <v>312.75</v>
      </c>
      <c r="MJ41">
        <v>384.8</v>
      </c>
      <c r="MK41">
        <v>377.5</v>
      </c>
      <c r="ML41">
        <v>362.66666666666669</v>
      </c>
      <c r="MM41">
        <v>381.6</v>
      </c>
      <c r="MN41">
        <v>249.125</v>
      </c>
      <c r="MO41">
        <v>293</v>
      </c>
      <c r="MP41">
        <v>297.84210526315792</v>
      </c>
      <c r="MQ41">
        <v>351.6</v>
      </c>
      <c r="MR41">
        <v>374.4</v>
      </c>
      <c r="MS41">
        <v>334.55555555555554</v>
      </c>
      <c r="MT41">
        <v>354.17241379310343</v>
      </c>
      <c r="MU41">
        <v>324.76470588235293</v>
      </c>
      <c r="MV41">
        <v>354.33333333333331</v>
      </c>
      <c r="MW41">
        <v>352.76923076923077</v>
      </c>
      <c r="MX41">
        <v>343.4375</v>
      </c>
      <c r="MY41">
        <v>334.52941176470586</v>
      </c>
      <c r="MZ41">
        <v>373.33333333333331</v>
      </c>
      <c r="NA41">
        <v>306.78571428571428</v>
      </c>
      <c r="NB41">
        <v>338.73913043478262</v>
      </c>
      <c r="NC41" s="15">
        <f>Tabla1[[#This Row],[ROS_1DU_COR_COD_ROS_TG_NEG]]-Tabla1[[#This Row],[PAS_1DU_COR_COD_ROS_TG_NEG]]</f>
        <v>64.735294117647072</v>
      </c>
      <c r="ND41" s="15">
        <f>Tabla1[[#This Row],[ROS_1DU_COR_COD_ROS_TG_NEU]]-Tabla1[[#This Row],[PAS_1DU_COR_COD_ROS_TG_NEU]]</f>
        <v>1.4444444444444571</v>
      </c>
      <c r="NE41" s="15">
        <f>Tabla1[[#This Row],[ROS_1DU_COR_COD_ROS_TG_POS]]-Tabla1[[#This Row],[PAS_1DU_COR_COD_ROS_TG_POS]]</f>
        <v>-12.669230769230751</v>
      </c>
      <c r="NF41" s="15">
        <f>Tabla1[[#This Row],[ROS_1DU_COR_COD_ROS_TG_TOT]]-Tabla1[[#This Row],[PAS_1DU_COR_COD_ROS_TG_TOT]]</f>
        <v>16.52546296296299</v>
      </c>
      <c r="NG41" s="15">
        <f>Tabla1[[#This Row],[ROS_1DU_COR_COD_ESC_TG_NEG]]-Tabla1[[#This Row],[PAS_1DU_COR_COD_ESC_TG_NEG]]</f>
        <v>-21.779411764705856</v>
      </c>
      <c r="NH41" s="15">
        <f>Tabla1[[#This Row],[ROS_1DU_COR_COD_ESC_TG_NEU]]-Tabla1[[#This Row],[PAS_1DU_COR_COD_ESC_TG_NEU]]</f>
        <v>11.466666666666697</v>
      </c>
      <c r="NI41" s="15">
        <f>Tabla1[[#This Row],[ROS_1DU_COR_COD_ESC_TG_POS]]-Tabla1[[#This Row],[PAS_1DU_COR_COD_ESC_TG_POS]]</f>
        <v>70.714285714285722</v>
      </c>
      <c r="NJ41" s="15">
        <f>Tabla1[[#This Row],[ROS_1DU_COR_COD_ESC_TG_TOT]]-Tabla1[[#This Row],[PAS_1DU_COR_COD_ESC_TG_TOT]]</f>
        <v>23.927536231884062</v>
      </c>
      <c r="NK41" s="15">
        <f>Tabla1[[#This Row],[PAS_1DU_COR_COD_ROS_TG_NEG]]-Tabla1[[#This Row],[ESC_1DU_COR_COD_ROS_TG_NEG]]</f>
        <v>-56.835294117647095</v>
      </c>
      <c r="NL41" s="15">
        <f>Tabla1[[#This Row],[PAS_1DU_COR_COD_ROS_TG_NEU]]-Tabla1[[#This Row],[ESC_1DU_COR_COD_ROS_TG_NEU]]</f>
        <v>105.20833333333331</v>
      </c>
      <c r="NM41" s="15">
        <f>Tabla1[[#This Row],[PAS_1DU_COR_COD_ROS_TG_POS]]-Tabla1[[#This Row],[ESC_1DU_COR_COD_ROS_TG_POS]]</f>
        <v>59.769230769230774</v>
      </c>
      <c r="NN41" s="15">
        <f>Tabla1[[#This Row],[PAS_1DU_COR_COD_ROS_TG_TOT]]-Tabla1[[#This Row],[ESC_1DU_COR_COD_ROS_TG_TOT]]</f>
        <v>45.595394736842081</v>
      </c>
      <c r="NO41" s="15">
        <f>Tabla1[[#This Row],[PAS_1DU_COR_COD_ESC_TG_NEG]]-Tabla1[[#This Row],[ESC_1DU_COR_COD_ESC_TG_NEG]]</f>
        <v>-17.070588235294167</v>
      </c>
      <c r="NP41" s="15">
        <f>Tabla1[[#This Row],[PAS_1DU_COR_COD_ESC_TG_NEU]]-Tabla1[[#This Row],[ESC_1DU_COR_COD_ESC_TG_NEU]]</f>
        <v>-1.0666666666666629</v>
      </c>
      <c r="NQ41" s="15">
        <f>Tabla1[[#This Row],[PAS_1DU_COR_COD_ESC_TG_POS]]-Tabla1[[#This Row],[ESC_1DU_COR_COD_ESC_TG_POS]]</f>
        <v>-27.769841269841265</v>
      </c>
      <c r="NR41" s="15">
        <f>Tabla1[[#This Row],[PAS_1DU_COR_COD_ESC_TG_TOT]]-Tabla1[[#This Row],[ESC_1DU_COR_COD_ESC_TG_TOT]]</f>
        <v>-15.433283358320807</v>
      </c>
    </row>
    <row r="42" spans="1:382" x14ac:dyDescent="0.3">
      <c r="A42" s="2" t="s">
        <v>41</v>
      </c>
      <c r="B42" s="2">
        <v>20</v>
      </c>
      <c r="C42" s="2">
        <v>2</v>
      </c>
      <c r="D42" s="2">
        <v>22</v>
      </c>
      <c r="E42">
        <v>3.6</v>
      </c>
      <c r="F42">
        <v>1103.8499999999999</v>
      </c>
      <c r="G42">
        <v>3.6</v>
      </c>
      <c r="H42">
        <v>1173.8421052631579</v>
      </c>
      <c r="I42">
        <v>3.95</v>
      </c>
      <c r="J42">
        <v>1160.3</v>
      </c>
      <c r="K42">
        <v>3.7166666666666668</v>
      </c>
      <c r="L42">
        <v>1145.5254237288136</v>
      </c>
      <c r="M42">
        <v>2.75</v>
      </c>
      <c r="N42">
        <v>897.42105263157896</v>
      </c>
      <c r="O42">
        <v>3.05</v>
      </c>
      <c r="P42">
        <v>1009.7222222222222</v>
      </c>
      <c r="Q42">
        <v>2.75</v>
      </c>
      <c r="R42">
        <v>816.45</v>
      </c>
      <c r="S42">
        <v>2.85</v>
      </c>
      <c r="T42">
        <v>904.47368421052636</v>
      </c>
      <c r="U42">
        <v>3.2833333333333332</v>
      </c>
      <c r="V42">
        <v>1027.0775862068965</v>
      </c>
      <c r="W42">
        <v>1.65</v>
      </c>
      <c r="X42">
        <v>391.8</v>
      </c>
      <c r="Y42">
        <v>1.7</v>
      </c>
      <c r="Z42">
        <v>465.10526315789474</v>
      </c>
      <c r="AA42">
        <v>1.8</v>
      </c>
      <c r="AB42">
        <v>431.05</v>
      </c>
      <c r="AC42">
        <v>1.7166666666666666</v>
      </c>
      <c r="AD42">
        <v>428.71186440677968</v>
      </c>
      <c r="AE42">
        <v>1.7166666666666666</v>
      </c>
      <c r="AF42">
        <v>428.71186440677968</v>
      </c>
      <c r="AG42">
        <v>2.7611111111111111</v>
      </c>
      <c r="AH42">
        <v>825.34285714285716</v>
      </c>
      <c r="BM42">
        <v>2.7611111111111111</v>
      </c>
      <c r="BN42">
        <v>825.34285714285716</v>
      </c>
      <c r="BO42">
        <v>4.2222222222222223</v>
      </c>
      <c r="BP42">
        <v>1233</v>
      </c>
      <c r="BQ42">
        <v>4</v>
      </c>
      <c r="BR42">
        <v>1408.75</v>
      </c>
      <c r="BS42">
        <v>4.5999999999999996</v>
      </c>
      <c r="BT42">
        <v>1524.4444444444443</v>
      </c>
      <c r="BU42">
        <v>4.2758620689655169</v>
      </c>
      <c r="BV42">
        <v>1387.9615384615386</v>
      </c>
      <c r="BW42">
        <v>4</v>
      </c>
      <c r="BX42">
        <v>1460.8571428571429</v>
      </c>
      <c r="BY42">
        <v>4</v>
      </c>
      <c r="BZ42">
        <v>1383.25</v>
      </c>
      <c r="CA42">
        <v>4.4000000000000004</v>
      </c>
      <c r="CB42">
        <v>1538.5555555555557</v>
      </c>
      <c r="CC42">
        <v>4.1428571428571432</v>
      </c>
      <c r="CD42">
        <v>1464.125</v>
      </c>
      <c r="CE42">
        <v>4.2105263157894735</v>
      </c>
      <c r="CF42">
        <v>1424.52</v>
      </c>
      <c r="CG42">
        <v>2.3333333333333335</v>
      </c>
      <c r="CH42">
        <v>988.33333333333337</v>
      </c>
      <c r="CI42">
        <v>2.5</v>
      </c>
      <c r="CJ42">
        <v>1105.6666666666667</v>
      </c>
      <c r="CK42">
        <v>1.9</v>
      </c>
      <c r="CL42">
        <v>809.57142857142856</v>
      </c>
      <c r="CM42">
        <v>2.2413793103448274</v>
      </c>
      <c r="CN42">
        <v>959.52631578947364</v>
      </c>
      <c r="CO42">
        <v>2.5</v>
      </c>
      <c r="CP42">
        <v>1021.8</v>
      </c>
      <c r="CQ42">
        <v>2.8</v>
      </c>
      <c r="CR42">
        <v>887.125</v>
      </c>
      <c r="CS42">
        <v>2.2000000000000002</v>
      </c>
      <c r="CT42">
        <v>1115.6666666666667</v>
      </c>
      <c r="CU42">
        <v>2.5</v>
      </c>
      <c r="CV42">
        <v>994.73684210526312</v>
      </c>
      <c r="CW42">
        <v>2.3684210526315788</v>
      </c>
      <c r="CX42">
        <v>977.13157894736844</v>
      </c>
      <c r="CY42">
        <v>3.2894736842105261</v>
      </c>
      <c r="CZ42">
        <v>1231.3295454545455</v>
      </c>
      <c r="DA42">
        <v>2.5555555555555554</v>
      </c>
      <c r="DB42">
        <v>818.125</v>
      </c>
      <c r="DC42">
        <v>1.7</v>
      </c>
      <c r="DD42">
        <v>521.5</v>
      </c>
      <c r="DE42">
        <v>2.4</v>
      </c>
      <c r="DF42">
        <v>661.2</v>
      </c>
      <c r="DG42">
        <v>2.2068965517241379</v>
      </c>
      <c r="DH42">
        <v>666.5</v>
      </c>
      <c r="DI42">
        <v>2.75</v>
      </c>
      <c r="DJ42">
        <v>762.25</v>
      </c>
      <c r="DK42">
        <v>1.9</v>
      </c>
      <c r="DL42">
        <v>583.75</v>
      </c>
      <c r="DM42">
        <v>2.4</v>
      </c>
      <c r="DN42">
        <v>664.11111111111109</v>
      </c>
      <c r="DO42">
        <v>2.3214285714285716</v>
      </c>
      <c r="DP42">
        <v>669.8</v>
      </c>
      <c r="DQ42">
        <v>2.263157894736842</v>
      </c>
      <c r="DR42">
        <v>668.11764705882354</v>
      </c>
      <c r="DS42">
        <v>2.263157894736842</v>
      </c>
      <c r="DT42">
        <v>668.11764705882354</v>
      </c>
      <c r="DU42">
        <v>2.9473684210526314</v>
      </c>
      <c r="DV42">
        <v>1024.68345323741</v>
      </c>
      <c r="DW42">
        <v>6</v>
      </c>
      <c r="DX42">
        <v>1545</v>
      </c>
      <c r="EC42">
        <v>6</v>
      </c>
      <c r="ED42">
        <v>1545</v>
      </c>
      <c r="EE42">
        <v>3.5</v>
      </c>
      <c r="EF42">
        <v>1601</v>
      </c>
      <c r="EK42">
        <v>3.5</v>
      </c>
      <c r="EL42">
        <v>1601</v>
      </c>
      <c r="EM42">
        <v>4.333333333333333</v>
      </c>
      <c r="EN42">
        <v>1573</v>
      </c>
      <c r="EO42">
        <v>0</v>
      </c>
      <c r="EU42">
        <v>0</v>
      </c>
      <c r="EW42">
        <v>3</v>
      </c>
      <c r="EX42">
        <v>1966</v>
      </c>
      <c r="FC42">
        <v>3</v>
      </c>
      <c r="FD42">
        <v>1966</v>
      </c>
      <c r="FE42">
        <v>2</v>
      </c>
      <c r="FF42">
        <v>1966</v>
      </c>
      <c r="FG42">
        <v>3.1666666666666665</v>
      </c>
      <c r="FH42">
        <v>1704</v>
      </c>
      <c r="FI42">
        <v>6</v>
      </c>
      <c r="FJ42">
        <v>1404</v>
      </c>
      <c r="FO42">
        <v>6</v>
      </c>
      <c r="FP42">
        <v>1404</v>
      </c>
      <c r="FQ42">
        <v>3.5</v>
      </c>
      <c r="FR42">
        <v>1027.5</v>
      </c>
      <c r="FW42">
        <v>3.5</v>
      </c>
      <c r="FX42">
        <v>1027.5</v>
      </c>
      <c r="FY42">
        <v>4.333333333333333</v>
      </c>
      <c r="FZ42">
        <v>1153</v>
      </c>
      <c r="GA42">
        <v>4.333333333333333</v>
      </c>
      <c r="GB42">
        <v>1153</v>
      </c>
      <c r="GC42">
        <v>3.5555555555555554</v>
      </c>
      <c r="GD42">
        <v>1428.5</v>
      </c>
      <c r="GE42">
        <v>2.9777777777777779</v>
      </c>
      <c r="GF42">
        <v>1041.393103448276</v>
      </c>
      <c r="GG42">
        <v>1.2</v>
      </c>
      <c r="GH42">
        <v>331.75</v>
      </c>
      <c r="GI42">
        <v>1.2</v>
      </c>
      <c r="GJ42">
        <v>278.875</v>
      </c>
      <c r="GK42">
        <v>1.8888888888888888</v>
      </c>
      <c r="GL42">
        <v>513</v>
      </c>
      <c r="GM42">
        <v>1.4137931034482758</v>
      </c>
      <c r="GN42">
        <v>368.52173913043481</v>
      </c>
      <c r="GO42">
        <v>1.2222222222222223</v>
      </c>
      <c r="GP42">
        <v>446.4</v>
      </c>
      <c r="GQ42">
        <v>1.3333333333333333</v>
      </c>
      <c r="GR42">
        <v>523.66666666666663</v>
      </c>
      <c r="GS42">
        <v>1.5</v>
      </c>
      <c r="GT42">
        <v>391.66666666666669</v>
      </c>
      <c r="GU42">
        <v>1.3571428571428572</v>
      </c>
      <c r="GV42">
        <v>444.95</v>
      </c>
      <c r="GW42">
        <v>1.3859649122807018</v>
      </c>
      <c r="GX42">
        <v>404.06976744186045</v>
      </c>
      <c r="GY42">
        <v>5.3</v>
      </c>
      <c r="GZ42">
        <v>1591.2</v>
      </c>
      <c r="HA42">
        <v>4.9000000000000004</v>
      </c>
      <c r="HB42">
        <v>1595.5</v>
      </c>
      <c r="HC42">
        <v>4.2222222222222223</v>
      </c>
      <c r="HD42">
        <v>1236.3333333333333</v>
      </c>
      <c r="HE42">
        <v>4.8275862068965516</v>
      </c>
      <c r="HF42">
        <v>1482.5517241379309</v>
      </c>
      <c r="HG42">
        <v>5.333333333333333</v>
      </c>
      <c r="HH42">
        <v>1622.2222222222222</v>
      </c>
      <c r="HI42">
        <v>4.8888888888888893</v>
      </c>
      <c r="HJ42">
        <v>1439.4444444444443</v>
      </c>
      <c r="HK42">
        <v>5.0999999999999996</v>
      </c>
      <c r="HL42">
        <v>1409.1</v>
      </c>
      <c r="HM42">
        <v>5.1071428571428568</v>
      </c>
      <c r="HN42">
        <v>1487.3571428571429</v>
      </c>
      <c r="HO42">
        <v>4.9649122807017543</v>
      </c>
      <c r="HP42">
        <v>1484.9122807017543</v>
      </c>
      <c r="HQ42">
        <v>3.1754385964912282</v>
      </c>
      <c r="HR42">
        <v>1020.15</v>
      </c>
      <c r="HS42">
        <v>1.7</v>
      </c>
      <c r="HT42">
        <v>611.88888888888891</v>
      </c>
      <c r="HU42">
        <v>2.6</v>
      </c>
      <c r="HV42">
        <v>778.9</v>
      </c>
      <c r="HW42">
        <v>2.4444444444444446</v>
      </c>
      <c r="HX42">
        <v>687.44444444444446</v>
      </c>
      <c r="HY42">
        <v>2.2413793103448274</v>
      </c>
      <c r="HZ42">
        <v>695.82142857142856</v>
      </c>
      <c r="IA42">
        <v>2.4444444444444446</v>
      </c>
      <c r="IB42">
        <v>620.55555555555554</v>
      </c>
      <c r="IC42">
        <v>2</v>
      </c>
      <c r="ID42">
        <v>576.44444444444446</v>
      </c>
      <c r="IE42">
        <v>2.2000000000000002</v>
      </c>
      <c r="IF42">
        <v>620.1</v>
      </c>
      <c r="IG42">
        <v>2.2142857142857144</v>
      </c>
      <c r="IH42">
        <v>606.21428571428567</v>
      </c>
      <c r="II42">
        <v>2.2280701754385963</v>
      </c>
      <c r="IJ42">
        <v>651.01785714285711</v>
      </c>
      <c r="IK42">
        <v>2.2280701754385963</v>
      </c>
      <c r="IL42">
        <v>651.01785714285711</v>
      </c>
      <c r="IM42">
        <v>2.8596491228070176</v>
      </c>
      <c r="IN42">
        <v>887.64102564102564</v>
      </c>
      <c r="IS42">
        <v>2</v>
      </c>
      <c r="IT42">
        <v>490</v>
      </c>
      <c r="IU42">
        <v>2</v>
      </c>
      <c r="IV42">
        <v>490</v>
      </c>
      <c r="IW42">
        <v>1</v>
      </c>
      <c r="IX42">
        <v>318</v>
      </c>
      <c r="IY42">
        <v>1</v>
      </c>
      <c r="IZ42">
        <v>386</v>
      </c>
      <c r="JC42">
        <v>1</v>
      </c>
      <c r="JD42">
        <v>352</v>
      </c>
      <c r="JE42">
        <v>1.3333333333333333</v>
      </c>
      <c r="JF42">
        <v>398</v>
      </c>
      <c r="JK42">
        <v>4</v>
      </c>
      <c r="JL42">
        <v>1421</v>
      </c>
      <c r="JM42">
        <v>4</v>
      </c>
      <c r="JN42">
        <v>1421</v>
      </c>
      <c r="JO42">
        <v>5</v>
      </c>
      <c r="JP42">
        <v>1124</v>
      </c>
      <c r="JQ42">
        <v>5</v>
      </c>
      <c r="JR42">
        <v>1550</v>
      </c>
      <c r="JU42">
        <v>5</v>
      </c>
      <c r="JV42">
        <v>1337</v>
      </c>
      <c r="JW42">
        <v>4.666666666666667</v>
      </c>
      <c r="JX42">
        <v>1365</v>
      </c>
      <c r="JY42">
        <v>3</v>
      </c>
      <c r="JZ42">
        <v>881.5</v>
      </c>
      <c r="KE42">
        <v>2</v>
      </c>
      <c r="KF42">
        <v>610</v>
      </c>
      <c r="KG42">
        <v>2</v>
      </c>
      <c r="KH42">
        <v>610</v>
      </c>
      <c r="KI42">
        <v>2</v>
      </c>
      <c r="KJ42">
        <v>521</v>
      </c>
      <c r="KK42">
        <v>2</v>
      </c>
      <c r="KL42">
        <v>655</v>
      </c>
      <c r="KO42">
        <v>2</v>
      </c>
      <c r="KP42">
        <v>588</v>
      </c>
      <c r="KQ42">
        <v>2</v>
      </c>
      <c r="KR42">
        <v>595.33333333333337</v>
      </c>
      <c r="KS42">
        <v>2</v>
      </c>
      <c r="KT42">
        <v>595.33333333333337</v>
      </c>
      <c r="KU42">
        <v>2.6666666666666665</v>
      </c>
      <c r="KV42">
        <v>786.11111111111109</v>
      </c>
      <c r="KW42">
        <v>2.85</v>
      </c>
      <c r="KX42">
        <v>882.10303030303032</v>
      </c>
      <c r="KY42" s="15">
        <f>Tabla24[[#This Row],[ROS_NUM_COR_COD_ROS_TG_NEG]]-Tabla24[[#This Row],[PAS_NUM_COR_COD_ROS_TG_NEG]]</f>
        <v>2.583333333333333</v>
      </c>
      <c r="KZ42" s="15">
        <f>Tabla24[[#This Row],[ROS_DUR_COR_COD_ROS_TG_NEG]]-Tabla24[[#This Row],[PAS_DUR_COR_COD_ROS_TG_NEG]]</f>
        <v>724.80116959064321</v>
      </c>
      <c r="LA42" s="15">
        <f>Tabla24[[#This Row],[ROS_NUM_COR_COD_ROS_TG_NEU]]-Tabla24[[#This Row],[PAS_NUM_COR_COD_ROS_TG_NEU]]</f>
        <v>1.8388888888888895</v>
      </c>
      <c r="LB42" s="15">
        <f>Tabla24[[#This Row],[ROS_DUR_COR_COD_ROS_TG_NEU]]-Tabla24[[#This Row],[PAS_DUR_COR_COD_ROS_TG_NEU]]</f>
        <v>429.72222222222217</v>
      </c>
      <c r="LC42" s="15">
        <f>Tabla24[[#This Row],[ROS_NUM_COR_COD_ROS_TG_POS]]-Tabla24[[#This Row],[PAS_NUM_COR_COD_ROS_TG_POS]]</f>
        <v>2.3499999999999996</v>
      </c>
      <c r="LD42" s="15">
        <f>Tabla24[[#This Row],[ROS_DUR_COR_COD_ROS_TG_POS]]-Tabla24[[#This Row],[PAS_DUR_COR_COD_ROS_TG_POS]]</f>
        <v>592.64999999999986</v>
      </c>
      <c r="LE42" s="15">
        <f>Tabla24[[#This Row],[ROS_NUM_COR_COD_ROS_TG_TOT]]-Tabla24[[#This Row],[PAS_NUM_COR_COD_ROS_TG_TOT]]</f>
        <v>2.2571428571428567</v>
      </c>
      <c r="LF42" s="15">
        <f>Tabla24[[#This Row],[ROS_DUR_COR_COD_ROS_TG_TOT]]-Tabla24[[#This Row],[PAS_DUR_COR_COD_ROS_TG_TOT]]</f>
        <v>582.88345864661653</v>
      </c>
      <c r="LG42" s="15">
        <f>Tabla24[[#This Row],[ROS_NUM_COR_COD_ESC_TG_NEG]]-Tabla24[[#This Row],[PAS_NUM_COR_COD_ESC_TG_NEG]]</f>
        <v>-2.3777777777777778</v>
      </c>
      <c r="LH42" s="15">
        <f>Tabla24[[#This Row],[ROS_DUR_COR_COD_ESC_TG_NEG]]-Tabla24[[#This Row],[PAS_DUR_COR_COD_ESC_TG_NEG]]</f>
        <v>-657.44999999999993</v>
      </c>
      <c r="LI42" s="15">
        <f>Tabla24[[#This Row],[ROS_NUM_COR_COD_ESC_TG_NEU]]-Tabla24[[#This Row],[PAS_NUM_COR_COD_ESC_TG_NEU]]</f>
        <v>-2.2666666666666666</v>
      </c>
      <c r="LJ42" s="15">
        <f>Tabla24[[#This Row],[ROS_NUM_COR_COD_ESC_TG_NEG]]-Tabla24[[#This Row],[PAS_NUM_COR_COD_ESC_TG_NEG]]</f>
        <v>-2.3777777777777778</v>
      </c>
      <c r="LK42" s="15">
        <f>Tabla24[[#This Row],[ROS_NUM_COR_COD_ESC_TG_POS]]-Tabla24[[#This Row],[PAS_NUM_COR_COD_ESC_TG_POS]]</f>
        <v>-2.4500000000000002</v>
      </c>
      <c r="LL42" s="15">
        <f>Tabla24[[#This Row],[ROS_DUR_COR_COD_ESC_TG_POS]]-Tabla24[[#This Row],[PAS_DUR_COR_COD_ESC_TG_POS]]</f>
        <v>-768.63333333333321</v>
      </c>
      <c r="LM42" s="15">
        <f>Tabla24[[#This Row],[ROS_NUM_COR_COD_ESC_TG_TOT]]-Tabla24[[#This Row],[PAS_NUM_COR_COD_ESC_TG_TOT]]</f>
        <v>-2.3595238095238096</v>
      </c>
      <c r="LN42" s="15">
        <f>Tabla24[[#This Row],[ROS_DUR_COR_COD_ESC_TG_TOT]]-Tabla24[[#This Row],[PAS_DUR_COR_COD_ESC_TG_TOT]]</f>
        <v>-700.57542372881358</v>
      </c>
      <c r="LO42" s="15">
        <f>Tabla24[[#This Row],[PAS_NUM_COR_COD_ROS_TG_NEG]]-Tabla24[[#This Row],[ESC_NUM_COR_COD_ROS_TG_NEG]]</f>
        <v>0.25</v>
      </c>
      <c r="LP42" s="15">
        <f>Tabla24[[#This Row],[PAS_DUR_COR_COD_ROS_TG_NEG]]-Tabla24[[#This Row],[ESC_DUR_COR_COD_ROS_TG_NEG]]</f>
        <v>-124.378947368421</v>
      </c>
      <c r="LQ42" s="15">
        <f>Tabla24[[#This Row],[PAS_NUM_COR_COD_ROS_TG_NEU]]-Tabla24[[#This Row],[ESC_NUM_COR_COD_ROS_TG_NEU]]</f>
        <v>0.25</v>
      </c>
      <c r="LR42" s="15">
        <f>Tabla24[[#This Row],[PAS_DUR_COR_COD_ROS_TG_NEU]]-Tabla24[[#This Row],[ESC_DUR_COR_COD_ROS_TG_NEU]]</f>
        <v>122.59722222222217</v>
      </c>
      <c r="LS42" s="15">
        <f>Tabla24[[#This Row],[PAS_NUM_COR_COD_ROS_TG_POS]]-Tabla24[[#This Row],[ESC_NUM_COR_COD_ROS_TG_POS]]</f>
        <v>0.54999999999999982</v>
      </c>
      <c r="LT42" s="15">
        <f>Tabla24[[#This Row],[PAS_DUR_COR_COD_ROS_TG_POS]]-Tabla24[[#This Row],[ESC_DUR_COR_COD_ROS_TG_POS]]</f>
        <v>-299.2166666666667</v>
      </c>
      <c r="LU42" s="15">
        <f>Tabla24[[#This Row],[PAS_NUM_COR_COD_ROS_TG_TOT]]-Tabla24[[#This Row],[ESC_NUM_COR_COD_ROS_TG_TOT]]</f>
        <v>0.35000000000000009</v>
      </c>
      <c r="LV42" s="15">
        <f>Tabla24[[#This Row],[PAS_DUR_COR_COD_ROS_TG_TOT]]-Tabla24[[#This Row],[ESC_DUR_COR_COD_ROS_TG_TOT]]</f>
        <v>-90.263157894736764</v>
      </c>
      <c r="LW42" s="15">
        <f>Tabla24[[#This Row],[PAS_NUM_COR_COD_ESC_TG_NEG]]-Tabla24[[#This Row],[ESC_NUM_COR_COD_ESC_TG_NEG]]</f>
        <v>-0.39999999999999991</v>
      </c>
      <c r="LX42" s="15">
        <f>Tabla24[[#This Row],[PAS_DUR_COR_COD_ESC_TG_NEG]]-Tabla24[[#This Row],[ESC_DUR_COR_COD_ESC_TG_NEG]]</f>
        <v>-357.00714285714298</v>
      </c>
      <c r="LY42" s="15">
        <f>Tabla24[[#This Row],[PAS_NUM_COR_COD_ESC_TG_NEU]]-Tabla24[[#This Row],[ESC_NUM_COR_COD_ESC_TG_NEU]]</f>
        <v>-0.39999999999999991</v>
      </c>
      <c r="LZ42" s="15">
        <f>Tabla24[[#This Row],[PAS_DUR_COR_COD_ESC_TG_NEU]]-Tabla24[[#This Row],[ESC_DUR_COR_COD_ESC_TG_NEU]]</f>
        <v>-209.40789473684208</v>
      </c>
      <c r="MA42" s="15">
        <f>Tabla24[[#This Row],[PAS_NUM_COR_COD_ESC_TG_POS]]-Tabla24[[#This Row],[ESC_NUM_COR_COD_ESC_TG_POS]]</f>
        <v>-0.45000000000000018</v>
      </c>
      <c r="MB42" s="15">
        <f>Tabla24[[#This Row],[PAS_DUR_COR_COD_ESC_TG_POS]]-Tabla24[[#This Row],[ESC_DUR_COR_COD_ESC_TG_POS]]</f>
        <v>-378.2555555555557</v>
      </c>
      <c r="MC42" s="15">
        <f>Tabla24[[#This Row],[PAS_NUM_COR_COD_ESC_TG_TOT]]-Tabla24[[#This Row],[ESC_NUM_COR_COD_ESC_TG_TOT]]</f>
        <v>-0.42619047619047645</v>
      </c>
      <c r="MD42" s="15">
        <f>Tabla24[[#This Row],[PAS_DUR_COR_COD_ESC_TG_TOT]]-Tabla24[[#This Row],[ESC_DUR_COR_COD_ESC_TG_TOT]]</f>
        <v>-318.59957627118638</v>
      </c>
      <c r="ME42">
        <v>329.77777777777777</v>
      </c>
      <c r="MF42">
        <v>303.22222222222223</v>
      </c>
      <c r="MG42">
        <v>308.5</v>
      </c>
      <c r="MH42">
        <v>313.64285714285717</v>
      </c>
      <c r="MI42">
        <v>199.6</v>
      </c>
      <c r="MJ42">
        <v>254.83333333333334</v>
      </c>
      <c r="MK42">
        <v>256.33333333333331</v>
      </c>
      <c r="ML42">
        <v>241.7</v>
      </c>
      <c r="MM42">
        <v>186.4</v>
      </c>
      <c r="MN42">
        <v>256.875</v>
      </c>
      <c r="MO42">
        <v>261.16666666666669</v>
      </c>
      <c r="MP42">
        <v>239.68421052631578</v>
      </c>
      <c r="MQ42">
        <v>346.14285714285717</v>
      </c>
      <c r="MR42">
        <v>326.625</v>
      </c>
      <c r="MS42">
        <v>319.88888888888891</v>
      </c>
      <c r="MT42">
        <v>329.79166666666669</v>
      </c>
      <c r="MU42">
        <v>340.21052631578948</v>
      </c>
      <c r="MV42">
        <v>249.11111111111111</v>
      </c>
      <c r="MW42">
        <v>358</v>
      </c>
      <c r="MX42">
        <v>317.68421052631578</v>
      </c>
      <c r="MY42">
        <v>302.3</v>
      </c>
      <c r="MZ42">
        <v>332.42105263157896</v>
      </c>
      <c r="NA42">
        <v>276.3</v>
      </c>
      <c r="NB42">
        <v>303.18644067796612</v>
      </c>
      <c r="NC42" s="15">
        <f>Tabla1[[#This Row],[ROS_1DU_COR_COD_ROS_TG_NEG]]-Tabla1[[#This Row],[PAS_1DU_COR_COD_ROS_TG_NEG]]</f>
        <v>-10.432748538011708</v>
      </c>
      <c r="ND42" s="15">
        <f>Tabla1[[#This Row],[ROS_1DU_COR_COD_ROS_TG_NEU]]-Tabla1[[#This Row],[PAS_1DU_COR_COD_ROS_TG_NEU]]</f>
        <v>54.111111111111114</v>
      </c>
      <c r="NE42" s="15">
        <f>Tabla1[[#This Row],[ROS_1DU_COR_COD_ROS_TG_POS]]-Tabla1[[#This Row],[PAS_1DU_COR_COD_ROS_TG_POS]]</f>
        <v>-49.5</v>
      </c>
      <c r="NF42" s="15">
        <f>Tabla1[[#This Row],[ROS_1DU_COR_COD_ROS_TG_TOT]]-Tabla1[[#This Row],[PAS_1DU_COR_COD_ROS_TG_TOT]]</f>
        <v>-4.0413533834586133</v>
      </c>
      <c r="NG42" s="15">
        <f>Tabla1[[#This Row],[ROS_1DU_COR_COD_ESC_TG_NEG]]-Tabla1[[#This Row],[PAS_1DU_COR_COD_ESC_TG_NEG]]</f>
        <v>-102.70000000000002</v>
      </c>
      <c r="NH42" s="15">
        <f>Tabla1[[#This Row],[ROS_1DU_COR_COD_ESC_TG_NEU]]-Tabla1[[#This Row],[PAS_1DU_COR_COD_ESC_TG_NEU]]</f>
        <v>-77.587719298245617</v>
      </c>
      <c r="NI42" s="15">
        <f>Tabla1[[#This Row],[ROS_1DU_COR_COD_ESC_TG_POS]]-Tabla1[[#This Row],[PAS_1DU_COR_COD_ESC_TG_POS]]</f>
        <v>-19.966666666666697</v>
      </c>
      <c r="NJ42" s="15">
        <f>Tabla1[[#This Row],[ROS_1DU_COR_COD_ESC_TG_TOT]]-Tabla1[[#This Row],[PAS_1DU_COR_COD_ESC_TG_TOT]]</f>
        <v>-61.486440677966129</v>
      </c>
      <c r="NK42" s="15">
        <f>Tabla1[[#This Row],[PAS_1DU_COR_COD_ROS_TG_NEG]]-Tabla1[[#This Row],[ESC_1DU_COR_COD_ROS_TG_NEG]]</f>
        <v>153.81052631578947</v>
      </c>
      <c r="NL42" s="15">
        <f>Tabla1[[#This Row],[PAS_1DU_COR_COD_ROS_TG_NEU]]-Tabla1[[#This Row],[ESC_1DU_COR_COD_ROS_TG_NEU]]</f>
        <v>-7.7638888888888857</v>
      </c>
      <c r="NM42" s="15">
        <f>Tabla1[[#This Row],[PAS_1DU_COR_COD_ROS_TG_POS]]-Tabla1[[#This Row],[ESC_1DU_COR_COD_ROS_TG_POS]]</f>
        <v>96.833333333333314</v>
      </c>
      <c r="NN42" s="15">
        <f>Tabla1[[#This Row],[PAS_1DU_COR_COD_ROS_TG_TOT]]-Tabla1[[#This Row],[ESC_1DU_COR_COD_ROS_TG_TOT]]</f>
        <v>78</v>
      </c>
      <c r="NO42" s="15">
        <f>Tabla1[[#This Row],[PAS_1DU_COR_COD_ESC_TG_NEG]]-Tabla1[[#This Row],[ESC_1DU_COR_COD_ESC_TG_NEG]]</f>
        <v>-43.842857142857156</v>
      </c>
      <c r="NP42" s="15">
        <f>Tabla1[[#This Row],[PAS_1DU_COR_COD_ESC_TG_NEU]]-Tabla1[[#This Row],[ESC_1DU_COR_COD_ESC_TG_NEU]]</f>
        <v>5.7960526315789593</v>
      </c>
      <c r="NQ42" s="15">
        <f>Tabla1[[#This Row],[PAS_1DU_COR_COD_ESC_TG_POS]]-Tabla1[[#This Row],[ESC_1DU_COR_COD_ESC_TG_POS]]</f>
        <v>-43.588888888888903</v>
      </c>
      <c r="NR42" s="15">
        <f>Tabla1[[#This Row],[PAS_1DU_COR_COD_ESC_TG_TOT]]-Tabla1[[#This Row],[ESC_1DU_COR_COD_ESC_TG_TOT]]</f>
        <v>-26.605225988700568</v>
      </c>
    </row>
    <row r="43" spans="1:382" x14ac:dyDescent="0.3">
      <c r="A43" s="2" t="s">
        <v>42</v>
      </c>
      <c r="B43" s="2">
        <v>20</v>
      </c>
      <c r="C43" s="2">
        <v>2</v>
      </c>
      <c r="D43" s="2">
        <v>25</v>
      </c>
      <c r="E43">
        <v>4</v>
      </c>
      <c r="F43">
        <v>1389.1875</v>
      </c>
      <c r="G43">
        <v>3.5263157894736841</v>
      </c>
      <c r="H43">
        <v>1166.25</v>
      </c>
      <c r="I43">
        <v>4.2105263157894735</v>
      </c>
      <c r="J43">
        <v>1415.4</v>
      </c>
      <c r="K43">
        <v>3.9137931034482758</v>
      </c>
      <c r="L43">
        <v>1321.6595744680851</v>
      </c>
      <c r="M43">
        <v>2.85</v>
      </c>
      <c r="N43">
        <v>1350.1538461538462</v>
      </c>
      <c r="O43">
        <v>2.8421052631578947</v>
      </c>
      <c r="P43">
        <v>1187.6666666666667</v>
      </c>
      <c r="Q43">
        <v>2.6842105263157894</v>
      </c>
      <c r="R43">
        <v>1380.75</v>
      </c>
      <c r="S43">
        <v>2.7931034482758621</v>
      </c>
      <c r="T43">
        <v>1307.3783783783783</v>
      </c>
      <c r="U43">
        <v>3.353448275862069</v>
      </c>
      <c r="V43">
        <v>1315.3690476190477</v>
      </c>
      <c r="W43">
        <v>1.6</v>
      </c>
      <c r="X43">
        <v>514.8125</v>
      </c>
      <c r="Y43">
        <v>1.8421052631578947</v>
      </c>
      <c r="Z43">
        <v>541.52941176470586</v>
      </c>
      <c r="AA43">
        <v>1.5263157894736843</v>
      </c>
      <c r="AB43">
        <v>504.35714285714283</v>
      </c>
      <c r="AC43">
        <v>1.6551724137931034</v>
      </c>
      <c r="AD43">
        <v>521.36170212765956</v>
      </c>
      <c r="AE43">
        <v>1.6551724137931034</v>
      </c>
      <c r="AF43">
        <v>521.36170212765956</v>
      </c>
      <c r="AG43">
        <v>2.7873563218390807</v>
      </c>
      <c r="AH43">
        <v>1030.4961832061069</v>
      </c>
      <c r="AK43">
        <v>0</v>
      </c>
      <c r="AM43">
        <v>8</v>
      </c>
      <c r="AN43">
        <v>2310</v>
      </c>
      <c r="AO43">
        <v>4</v>
      </c>
      <c r="AP43">
        <v>2310</v>
      </c>
      <c r="AS43">
        <v>7</v>
      </c>
      <c r="AT43">
        <v>2229</v>
      </c>
      <c r="AU43">
        <v>0</v>
      </c>
      <c r="AW43">
        <v>3.5</v>
      </c>
      <c r="AX43">
        <v>2229</v>
      </c>
      <c r="AY43">
        <v>3.75</v>
      </c>
      <c r="AZ43">
        <v>2269.5</v>
      </c>
      <c r="BC43">
        <v>1</v>
      </c>
      <c r="BD43">
        <v>233</v>
      </c>
      <c r="BE43">
        <v>2</v>
      </c>
      <c r="BF43">
        <v>543</v>
      </c>
      <c r="BG43">
        <v>1.5</v>
      </c>
      <c r="BH43">
        <v>388</v>
      </c>
      <c r="BI43">
        <v>1.5</v>
      </c>
      <c r="BJ43">
        <v>388</v>
      </c>
      <c r="BK43">
        <v>3</v>
      </c>
      <c r="BL43">
        <v>1328.75</v>
      </c>
      <c r="BM43">
        <v>2.7944444444444443</v>
      </c>
      <c r="BN43">
        <v>1039.3333333333333</v>
      </c>
      <c r="BO43">
        <v>4.25</v>
      </c>
      <c r="BP43">
        <v>1523.5714285714287</v>
      </c>
      <c r="BQ43">
        <v>4.5</v>
      </c>
      <c r="BR43">
        <v>1464.1666666666667</v>
      </c>
      <c r="BS43">
        <v>4</v>
      </c>
      <c r="BT43">
        <v>1523.2857142857142</v>
      </c>
      <c r="BU43">
        <v>4.2173913043478262</v>
      </c>
      <c r="BV43">
        <v>1505.65</v>
      </c>
      <c r="BW43">
        <v>2.8333333333333335</v>
      </c>
      <c r="BX43">
        <v>767.5</v>
      </c>
      <c r="BY43">
        <v>4.1428571428571432</v>
      </c>
      <c r="BZ43">
        <v>1349.4285714285713</v>
      </c>
      <c r="CA43">
        <v>4.7142857142857144</v>
      </c>
      <c r="CB43">
        <v>1771.3333333333333</v>
      </c>
      <c r="CC43">
        <v>3.95</v>
      </c>
      <c r="CD43">
        <v>1298.8947368421052</v>
      </c>
      <c r="CE43">
        <v>4.0930232558139537</v>
      </c>
      <c r="CF43">
        <v>1404.9230769230769</v>
      </c>
      <c r="CG43">
        <v>1.5</v>
      </c>
      <c r="CH43">
        <v>466.16666666666669</v>
      </c>
      <c r="CI43">
        <v>2.1666666666666665</v>
      </c>
      <c r="CJ43">
        <v>701.2</v>
      </c>
      <c r="CK43">
        <v>2.7777777777777777</v>
      </c>
      <c r="CL43">
        <v>992.71428571428567</v>
      </c>
      <c r="CM43">
        <v>2.1739130434782608</v>
      </c>
      <c r="CN43">
        <v>736.22222222222217</v>
      </c>
      <c r="CO43">
        <v>3.8333333333333335</v>
      </c>
      <c r="CP43">
        <v>924.5</v>
      </c>
      <c r="CQ43">
        <v>2.2857142857142856</v>
      </c>
      <c r="CR43">
        <v>754.2</v>
      </c>
      <c r="CS43">
        <v>2.2857142857142856</v>
      </c>
      <c r="CT43">
        <v>678</v>
      </c>
      <c r="CU43">
        <v>2.75</v>
      </c>
      <c r="CV43">
        <v>787.41176470588232</v>
      </c>
      <c r="CW43">
        <v>2.441860465116279</v>
      </c>
      <c r="CX43">
        <v>761.08571428571429</v>
      </c>
      <c r="CY43">
        <v>3.2674418604651163</v>
      </c>
      <c r="CZ43">
        <v>1100.4054054054054</v>
      </c>
      <c r="DA43">
        <v>2.5</v>
      </c>
      <c r="DB43">
        <v>932.71428571428567</v>
      </c>
      <c r="DC43">
        <v>3.5</v>
      </c>
      <c r="DD43">
        <v>998.83333333333337</v>
      </c>
      <c r="DE43">
        <v>2.4444444444444446</v>
      </c>
      <c r="DF43">
        <v>769.25</v>
      </c>
      <c r="DG43">
        <v>2.7391304347826089</v>
      </c>
      <c r="DH43">
        <v>889.33333333333337</v>
      </c>
      <c r="DI43">
        <v>2.8333333333333335</v>
      </c>
      <c r="DJ43">
        <v>1096</v>
      </c>
      <c r="DK43">
        <v>2.7142857142857144</v>
      </c>
      <c r="DL43">
        <v>811.5</v>
      </c>
      <c r="DM43">
        <v>2.7142857142857144</v>
      </c>
      <c r="DN43">
        <v>972.16666666666663</v>
      </c>
      <c r="DO43">
        <v>2.75</v>
      </c>
      <c r="DP43">
        <v>951.88235294117646</v>
      </c>
      <c r="DQ43">
        <v>2.7441860465116279</v>
      </c>
      <c r="DR43">
        <v>917.31578947368416</v>
      </c>
      <c r="DS43">
        <v>2.7441860465116279</v>
      </c>
      <c r="DT43">
        <v>917.31578947368416</v>
      </c>
      <c r="DU43">
        <v>3.0930232558139537</v>
      </c>
      <c r="DV43">
        <v>1038.2857142857142</v>
      </c>
      <c r="DW43">
        <v>3.5</v>
      </c>
      <c r="DX43">
        <v>2300</v>
      </c>
      <c r="DY43">
        <v>6.25</v>
      </c>
      <c r="DZ43">
        <v>1521.5</v>
      </c>
      <c r="EA43">
        <v>7</v>
      </c>
      <c r="EB43">
        <v>2037</v>
      </c>
      <c r="EC43">
        <v>5.5714285714285712</v>
      </c>
      <c r="ED43">
        <v>1737.1666666666667</v>
      </c>
      <c r="EE43">
        <v>3.25</v>
      </c>
      <c r="EF43">
        <v>1321.6666666666667</v>
      </c>
      <c r="EG43">
        <v>2.3333333333333335</v>
      </c>
      <c r="EH43">
        <v>538.33333333333337</v>
      </c>
      <c r="EI43">
        <v>3.3333333333333335</v>
      </c>
      <c r="EJ43">
        <v>1425</v>
      </c>
      <c r="EK43">
        <v>3</v>
      </c>
      <c r="EL43">
        <v>1053.75</v>
      </c>
      <c r="EM43">
        <v>4.0588235294117645</v>
      </c>
      <c r="EN43">
        <v>1346.6428571428571</v>
      </c>
      <c r="EO43">
        <v>2</v>
      </c>
      <c r="EP43">
        <v>1490</v>
      </c>
      <c r="EQ43">
        <v>1</v>
      </c>
      <c r="ER43">
        <v>491</v>
      </c>
      <c r="ES43">
        <v>0</v>
      </c>
      <c r="EU43">
        <v>1.1428571428571428</v>
      </c>
      <c r="EV43">
        <v>740.75</v>
      </c>
      <c r="EW43">
        <v>3.25</v>
      </c>
      <c r="EX43">
        <v>1297</v>
      </c>
      <c r="EY43">
        <v>2.6666666666666665</v>
      </c>
      <c r="EZ43">
        <v>839.33333333333337</v>
      </c>
      <c r="FA43">
        <v>3</v>
      </c>
      <c r="FB43">
        <v>741</v>
      </c>
      <c r="FC43">
        <v>3</v>
      </c>
      <c r="FD43">
        <v>959.11111111111109</v>
      </c>
      <c r="FE43">
        <v>2.2352941176470589</v>
      </c>
      <c r="FF43">
        <v>891.92307692307691</v>
      </c>
      <c r="FG43">
        <v>3.1470588235294117</v>
      </c>
      <c r="FH43">
        <v>1127.7037037037037</v>
      </c>
      <c r="FI43">
        <v>1.5</v>
      </c>
      <c r="FJ43">
        <v>896</v>
      </c>
      <c r="FK43">
        <v>3.25</v>
      </c>
      <c r="FL43">
        <v>944</v>
      </c>
      <c r="FM43">
        <v>5</v>
      </c>
      <c r="FN43">
        <v>826</v>
      </c>
      <c r="FO43">
        <v>3</v>
      </c>
      <c r="FP43">
        <v>916.33333333333337</v>
      </c>
      <c r="FQ43">
        <v>2.25</v>
      </c>
      <c r="FR43">
        <v>789.66666666666663</v>
      </c>
      <c r="FS43">
        <v>2</v>
      </c>
      <c r="FT43">
        <v>577.66666666666663</v>
      </c>
      <c r="FU43">
        <v>2.3333333333333335</v>
      </c>
      <c r="FV43">
        <v>986</v>
      </c>
      <c r="FW43">
        <v>2.2000000000000002</v>
      </c>
      <c r="FX43">
        <v>759.25</v>
      </c>
      <c r="FY43">
        <v>2.5294117647058822</v>
      </c>
      <c r="FZ43">
        <v>826.57142857142856</v>
      </c>
      <c r="GA43">
        <v>2.5294117647058822</v>
      </c>
      <c r="GB43">
        <v>826.57142857142856</v>
      </c>
      <c r="GC43">
        <v>2.9411764705882355</v>
      </c>
      <c r="GD43">
        <v>1024.8780487804879</v>
      </c>
      <c r="GE43">
        <v>3.05</v>
      </c>
      <c r="GF43">
        <v>1034.6928104575163</v>
      </c>
      <c r="GG43">
        <v>1.5714285714285714</v>
      </c>
      <c r="GH43">
        <v>740.25</v>
      </c>
      <c r="GI43">
        <v>1.8888888888888888</v>
      </c>
      <c r="GJ43">
        <v>734.83333333333337</v>
      </c>
      <c r="GK43">
        <v>3</v>
      </c>
      <c r="GL43">
        <v>903.71428571428567</v>
      </c>
      <c r="GM43">
        <v>2.1666666666666665</v>
      </c>
      <c r="GN43">
        <v>805.64705882352939</v>
      </c>
      <c r="GO43">
        <v>2.5</v>
      </c>
      <c r="GP43">
        <v>881.42857142857144</v>
      </c>
      <c r="GQ43">
        <v>1.4444444444444444</v>
      </c>
      <c r="GR43">
        <v>701.66666666666663</v>
      </c>
      <c r="GS43">
        <v>2</v>
      </c>
      <c r="GT43">
        <v>943</v>
      </c>
      <c r="GU43">
        <v>1.96</v>
      </c>
      <c r="GV43">
        <v>838.61111111111109</v>
      </c>
      <c r="GW43">
        <v>2.0612244897959182</v>
      </c>
      <c r="GX43">
        <v>822.6</v>
      </c>
      <c r="GY43">
        <v>5</v>
      </c>
      <c r="GZ43">
        <v>1722.3333333333333</v>
      </c>
      <c r="HA43">
        <v>2.8888888888888888</v>
      </c>
      <c r="HB43">
        <v>1136.1428571428571</v>
      </c>
      <c r="HC43">
        <v>3.25</v>
      </c>
      <c r="HD43">
        <v>1172.8333333333333</v>
      </c>
      <c r="HE43">
        <v>3.625</v>
      </c>
      <c r="HF43">
        <v>1332.8421052631579</v>
      </c>
      <c r="HG43">
        <v>3</v>
      </c>
      <c r="HH43">
        <v>1594.6</v>
      </c>
      <c r="HI43">
        <v>3.2222222222222223</v>
      </c>
      <c r="HJ43">
        <v>1426.3333333333333</v>
      </c>
      <c r="HK43">
        <v>4.875</v>
      </c>
      <c r="HL43">
        <v>1643.8571428571429</v>
      </c>
      <c r="HM43">
        <v>3.68</v>
      </c>
      <c r="HN43">
        <v>1557.6666666666667</v>
      </c>
      <c r="HO43">
        <v>3.6530612244897958</v>
      </c>
      <c r="HP43">
        <v>1442.2162162162163</v>
      </c>
      <c r="HQ43">
        <v>2.8571428571428572</v>
      </c>
      <c r="HR43">
        <v>1141.0138888888889</v>
      </c>
      <c r="HS43">
        <v>2</v>
      </c>
      <c r="HT43">
        <v>774</v>
      </c>
      <c r="HU43">
        <v>1.7777777777777777</v>
      </c>
      <c r="HV43">
        <v>639.33333333333337</v>
      </c>
      <c r="HW43">
        <v>1.625</v>
      </c>
      <c r="HX43">
        <v>825.25</v>
      </c>
      <c r="HY43">
        <v>1.7916666666666667</v>
      </c>
      <c r="HZ43">
        <v>733.8</v>
      </c>
      <c r="IA43">
        <v>2</v>
      </c>
      <c r="IB43">
        <v>757.33333333333337</v>
      </c>
      <c r="IC43">
        <v>1.7777777777777777</v>
      </c>
      <c r="ID43">
        <v>819.4</v>
      </c>
      <c r="IE43">
        <v>3</v>
      </c>
      <c r="IF43">
        <v>1124.5</v>
      </c>
      <c r="IG43">
        <v>2.2400000000000002</v>
      </c>
      <c r="IH43">
        <v>905.17647058823525</v>
      </c>
      <c r="II43">
        <v>2.0204081632653059</v>
      </c>
      <c r="IJ43">
        <v>824.84375</v>
      </c>
      <c r="IK43">
        <v>2.0204081632653059</v>
      </c>
      <c r="IL43">
        <v>824.84375</v>
      </c>
      <c r="IM43">
        <v>2.5782312925170068</v>
      </c>
      <c r="IN43">
        <v>1043.7307692307693</v>
      </c>
      <c r="IO43">
        <v>2.6666666666666665</v>
      </c>
      <c r="IP43">
        <v>1156.5</v>
      </c>
      <c r="IQ43">
        <v>5</v>
      </c>
      <c r="IR43">
        <v>1543</v>
      </c>
      <c r="IS43">
        <v>5</v>
      </c>
      <c r="IT43">
        <v>1320.5</v>
      </c>
      <c r="IU43">
        <v>3.8333333333333335</v>
      </c>
      <c r="IV43">
        <v>1299.4000000000001</v>
      </c>
      <c r="IW43">
        <v>3</v>
      </c>
      <c r="IX43">
        <v>1512</v>
      </c>
      <c r="IY43">
        <v>4</v>
      </c>
      <c r="IZ43">
        <v>1260</v>
      </c>
      <c r="JA43">
        <v>3</v>
      </c>
      <c r="JB43">
        <v>2111</v>
      </c>
      <c r="JC43">
        <v>3.2</v>
      </c>
      <c r="JD43">
        <v>1627.6666666666667</v>
      </c>
      <c r="JE43">
        <v>3.5454545454545454</v>
      </c>
      <c r="JF43">
        <v>1422.5</v>
      </c>
      <c r="JG43">
        <v>3.6666666666666665</v>
      </c>
      <c r="JH43">
        <v>1473</v>
      </c>
      <c r="JI43">
        <v>0</v>
      </c>
      <c r="JK43">
        <v>4.5</v>
      </c>
      <c r="JL43">
        <v>1861</v>
      </c>
      <c r="JM43">
        <v>3.3333333333333335</v>
      </c>
      <c r="JN43">
        <v>1602.3333333333333</v>
      </c>
      <c r="JO43">
        <v>1</v>
      </c>
      <c r="JP43">
        <v>701</v>
      </c>
      <c r="JQ43">
        <v>4</v>
      </c>
      <c r="JR43">
        <v>1043</v>
      </c>
      <c r="JS43">
        <v>3.5</v>
      </c>
      <c r="JT43">
        <v>2349</v>
      </c>
      <c r="JU43">
        <v>2.6</v>
      </c>
      <c r="JV43">
        <v>1364.3333333333333</v>
      </c>
      <c r="JW43">
        <v>3</v>
      </c>
      <c r="JX43">
        <v>1483.3333333333333</v>
      </c>
      <c r="JY43">
        <v>3.2727272727272729</v>
      </c>
      <c r="JZ43">
        <v>1448.5714285714287</v>
      </c>
      <c r="KA43">
        <v>3.3333333333333335</v>
      </c>
      <c r="KB43">
        <v>1177</v>
      </c>
      <c r="KC43">
        <v>0</v>
      </c>
      <c r="KE43">
        <v>2</v>
      </c>
      <c r="KF43">
        <v>1294</v>
      </c>
      <c r="KG43">
        <v>2.3333333333333335</v>
      </c>
      <c r="KH43">
        <v>1216</v>
      </c>
      <c r="KI43">
        <v>0</v>
      </c>
      <c r="KK43">
        <v>4</v>
      </c>
      <c r="KL43">
        <v>1157</v>
      </c>
      <c r="KM43">
        <v>1</v>
      </c>
      <c r="KN43">
        <v>668</v>
      </c>
      <c r="KO43">
        <v>1.2</v>
      </c>
      <c r="KP43">
        <v>912.5</v>
      </c>
      <c r="KQ43">
        <v>1.8181818181818181</v>
      </c>
      <c r="KR43">
        <v>1094.5999999999999</v>
      </c>
      <c r="KS43">
        <v>1.8181818181818181</v>
      </c>
      <c r="KT43">
        <v>1094.5999999999999</v>
      </c>
      <c r="KU43">
        <v>2.7878787878787881</v>
      </c>
      <c r="KV43">
        <v>1355.421052631579</v>
      </c>
      <c r="KW43">
        <v>2.6166666666666667</v>
      </c>
      <c r="KX43">
        <v>1091.8780487804879</v>
      </c>
      <c r="KY43" s="15">
        <f>Tabla24[[#This Row],[ROS_NUM_COR_COD_ROS_TG_NEG]]-Tabla24[[#This Row],[PAS_NUM_COR_COD_ROS_TG_NEG]]</f>
        <v>0.14999999999999991</v>
      </c>
      <c r="KZ43" s="15">
        <f>Tabla24[[#This Row],[ROS_DUR_COR_COD_ROS_TG_NEG]]-Tabla24[[#This Row],[PAS_DUR_COR_COD_ROS_TG_NEG]]</f>
        <v>244.44615384615372</v>
      </c>
      <c r="LA43" s="15">
        <f>Tabla24[[#This Row],[ROS_NUM_COR_COD_ROS_TG_NEU]]-Tabla24[[#This Row],[PAS_NUM_COR_COD_ROS_TG_NEU]]</f>
        <v>0.38011695906432763</v>
      </c>
      <c r="LB43" s="15">
        <f>Tabla24[[#This Row],[ROS_DUR_COR_COD_ROS_TG_NEU]]-Tabla24[[#This Row],[PAS_DUR_COR_COD_ROS_TG_NEU]]</f>
        <v>238.66666666666652</v>
      </c>
      <c r="LC43" s="15">
        <f>Tabla24[[#This Row],[ROS_NUM_COR_COD_ROS_TG_POS]]-Tabla24[[#This Row],[PAS_NUM_COR_COD_ROS_TG_POS]]</f>
        <v>2.1907894736842106</v>
      </c>
      <c r="LD43" s="15">
        <f>Tabla24[[#This Row],[ROS_DUR_COR_COD_ROS_TG_POS]]-Tabla24[[#This Row],[PAS_DUR_COR_COD_ROS_TG_POS]]</f>
        <v>263.10714285714289</v>
      </c>
      <c r="LE43" s="15">
        <f>Tabla24[[#This Row],[ROS_NUM_COR_COD_ROS_TG_TOT]]-Tabla24[[#This Row],[PAS_NUM_COR_COD_ROS_TG_TOT]]</f>
        <v>0.88689655172413806</v>
      </c>
      <c r="LF43" s="15">
        <f>Tabla24[[#This Row],[ROS_DUR_COR_COD_ROS_TG_TOT]]-Tabla24[[#This Row],[PAS_DUR_COR_COD_ROS_TG_TOT]]</f>
        <v>250.28828828828841</v>
      </c>
      <c r="LG43" s="15">
        <f>Tabla24[[#This Row],[ROS_NUM_COR_COD_ESC_TG_NEG]]-Tabla24[[#This Row],[PAS_NUM_COR_COD_ESC_TG_NEG]]</f>
        <v>-1.5</v>
      </c>
      <c r="LH43" s="15">
        <f>Tabla24[[#This Row],[ROS_DUR_COR_COD_ESC_TG_NEG]]-Tabla24[[#This Row],[PAS_DUR_COR_COD_ESC_TG_NEG]]</f>
        <v>-507.75892857142856</v>
      </c>
      <c r="LI43" s="15">
        <f>Tabla24[[#This Row],[ROS_NUM_COR_COD_ESC_TG_NEU]]-Tabla24[[#This Row],[PAS_NUM_COR_COD_ESC_TG_NEU]]</f>
        <v>-2.0818713450292394</v>
      </c>
      <c r="LJ43" s="15">
        <f>Tabla24[[#This Row],[ROS_NUM_COR_COD_ESC_TG_NEG]]-Tabla24[[#This Row],[PAS_NUM_COR_COD_ESC_TG_NEG]]</f>
        <v>-1.5</v>
      </c>
      <c r="LK43" s="15">
        <f>Tabla24[[#This Row],[ROS_NUM_COR_COD_ESC_TG_POS]]-Tabla24[[#This Row],[PAS_NUM_COR_COD_ESC_TG_POS]]</f>
        <v>-2.2105263157894735</v>
      </c>
      <c r="LL43" s="15">
        <f>Tabla24[[#This Row],[ROS_DUR_COR_COD_ESC_TG_POS]]-Tabla24[[#This Row],[PAS_DUR_COR_COD_ESC_TG_POS]]</f>
        <v>-472.40000000000009</v>
      </c>
      <c r="LM43" s="15">
        <f>Tabla24[[#This Row],[ROS_NUM_COR_COD_ESC_TG_TOT]]-Tabla24[[#This Row],[PAS_NUM_COR_COD_ESC_TG_TOT]]</f>
        <v>-1.9537931034482758</v>
      </c>
      <c r="LN43" s="15">
        <f>Tabla24[[#This Row],[ROS_DUR_COR_COD_ESC_TG_TOT]]-Tabla24[[#This Row],[PAS_DUR_COR_COD_ESC_TG_TOT]]</f>
        <v>-483.04846335697403</v>
      </c>
      <c r="LO43" s="15">
        <f>Tabla24[[#This Row],[PAS_NUM_COR_COD_ROS_TG_NEG]]-Tabla24[[#This Row],[ESC_NUM_COR_COD_ROS_TG_NEG]]</f>
        <v>-0.98333333333333339</v>
      </c>
      <c r="LP43" s="15">
        <f>Tabla24[[#This Row],[PAS_DUR_COR_COD_ROS_TG_NEG]]-Tabla24[[#This Row],[ESC_DUR_COR_COD_ROS_TG_NEG]]</f>
        <v>425.65384615384619</v>
      </c>
      <c r="LQ43" s="15">
        <f>Tabla24[[#This Row],[PAS_NUM_COR_COD_ROS_TG_NEU]]-Tabla24[[#This Row],[ESC_NUM_COR_COD_ROS_TG_NEU]]</f>
        <v>0.5563909774436091</v>
      </c>
      <c r="LR43" s="15">
        <f>Tabla24[[#This Row],[PAS_DUR_COR_COD_ROS_TG_NEU]]-Tabla24[[#This Row],[ESC_DUR_COR_COD_ROS_TG_NEU]]</f>
        <v>433.4666666666667</v>
      </c>
      <c r="LS43" s="15">
        <f>Tabla24[[#This Row],[PAS_NUM_COR_COD_ROS_TG_POS]]-Tabla24[[#This Row],[ESC_NUM_COR_COD_ROS_TG_POS]]</f>
        <v>0.39849624060150379</v>
      </c>
      <c r="LT43" s="15">
        <f>Tabla24[[#This Row],[PAS_DUR_COR_COD_ROS_TG_POS]]-Tabla24[[#This Row],[ESC_DUR_COR_COD_ROS_TG_POS]]</f>
        <v>702.75</v>
      </c>
      <c r="LU43" s="15">
        <f>Tabla24[[#This Row],[PAS_NUM_COR_COD_ROS_TG_TOT]]-Tabla24[[#This Row],[ESC_NUM_COR_COD_ROS_TG_TOT]]</f>
        <v>4.31034482758621E-2</v>
      </c>
      <c r="LV43" s="15">
        <f>Tabla24[[#This Row],[PAS_DUR_COR_COD_ROS_TG_TOT]]-Tabla24[[#This Row],[ESC_DUR_COR_COD_ROS_TG_TOT]]</f>
        <v>519.96661367249601</v>
      </c>
      <c r="LW43" s="15">
        <f>Tabla24[[#This Row],[PAS_NUM_COR_COD_ESC_TG_NEG]]-Tabla24[[#This Row],[ESC_NUM_COR_COD_ESC_TG_NEG]]</f>
        <v>1.1666666666666665</v>
      </c>
      <c r="LX43" s="15">
        <f>Tabla24[[#This Row],[PAS_DUR_COR_COD_ESC_TG_NEG]]-Tabla24[[#This Row],[ESC_DUR_COR_COD_ESC_TG_NEG]]</f>
        <v>621.6875</v>
      </c>
      <c r="LY43" s="15">
        <f>Tabla24[[#This Row],[PAS_NUM_COR_COD_ESC_TG_NEU]]-Tabla24[[#This Row],[ESC_NUM_COR_COD_ESC_TG_NEU]]</f>
        <v>-0.61654135338345917</v>
      </c>
      <c r="LZ43" s="15">
        <f>Tabla24[[#This Row],[PAS_DUR_COR_COD_ESC_TG_NEU]]-Tabla24[[#This Row],[ESC_DUR_COR_COD_ESC_TG_NEU]]</f>
        <v>-183.17857142857133</v>
      </c>
      <c r="MA43" s="15">
        <f>Tabla24[[#This Row],[PAS_NUM_COR_COD_ESC_TG_POS]]-Tabla24[[#This Row],[ESC_NUM_COR_COD_ESC_TG_POS]]</f>
        <v>-0.50375939849624096</v>
      </c>
      <c r="MB43" s="15">
        <f>Tabla24[[#This Row],[PAS_DUR_COR_COD_ESC_TG_POS]]-Tabla24[[#This Row],[ESC_DUR_COR_COD_ESC_TG_POS]]</f>
        <v>-355.93333333333317</v>
      </c>
      <c r="MC43" s="15">
        <f>Tabla24[[#This Row],[PAS_NUM_COR_COD_ESC_TG_TOT]]-Tabla24[[#This Row],[ESC_NUM_COR_COD_ESC_TG_TOT]]</f>
        <v>-3.6206896551724377E-2</v>
      </c>
      <c r="MD43" s="15">
        <f>Tabla24[[#This Row],[PAS_DUR_COR_COD_ESC_TG_TOT]]-Tabla24[[#This Row],[ESC_DUR_COR_COD_ESC_TG_TOT]]</f>
        <v>22.764837625979908</v>
      </c>
      <c r="ME43">
        <v>377</v>
      </c>
      <c r="MF43">
        <v>271.66666666666669</v>
      </c>
      <c r="MG43">
        <v>299.71428571428572</v>
      </c>
      <c r="MH43">
        <v>311.83333333333331</v>
      </c>
      <c r="MI43">
        <v>303</v>
      </c>
      <c r="MJ43">
        <v>369.66666666666669</v>
      </c>
      <c r="MK43">
        <v>377</v>
      </c>
      <c r="ML43">
        <v>345.77777777777777</v>
      </c>
      <c r="MM43">
        <v>243</v>
      </c>
      <c r="MN43">
        <v>278.2</v>
      </c>
      <c r="MO43">
        <v>243.16666666666666</v>
      </c>
      <c r="MP43">
        <v>253.41176470588235</v>
      </c>
      <c r="MQ43">
        <v>276.33333333333331</v>
      </c>
      <c r="MR43">
        <v>246.42857142857142</v>
      </c>
      <c r="MS43">
        <v>371.5</v>
      </c>
      <c r="MT43">
        <v>295.36842105263156</v>
      </c>
      <c r="MU43">
        <v>298.15384615384613</v>
      </c>
      <c r="MV43">
        <v>330.08333333333331</v>
      </c>
      <c r="MW43">
        <v>322.41666666666669</v>
      </c>
      <c r="MX43">
        <v>316.37837837837839</v>
      </c>
      <c r="MY43">
        <v>300.8125</v>
      </c>
      <c r="MZ43">
        <v>299.125</v>
      </c>
      <c r="NA43">
        <v>294.53333333333336</v>
      </c>
      <c r="NB43">
        <v>298.2340425531915</v>
      </c>
      <c r="NC43" s="15">
        <f>Tabla1[[#This Row],[ROS_1DU_COR_COD_ROS_TG_NEG]]-Tabla1[[#This Row],[PAS_1DU_COR_COD_ROS_TG_NEG]]</f>
        <v>78.846153846153868</v>
      </c>
      <c r="ND43" s="15">
        <f>Tabla1[[#This Row],[ROS_1DU_COR_COD_ROS_TG_NEU]]-Tabla1[[#This Row],[PAS_1DU_COR_COD_ROS_TG_NEU]]</f>
        <v>-58.416666666666629</v>
      </c>
      <c r="NE43" s="15">
        <f>Tabla1[[#This Row],[ROS_1DU_COR_COD_ROS_TG_POS]]-Tabla1[[#This Row],[PAS_1DU_COR_COD_ROS_TG_POS]]</f>
        <v>-22.702380952380963</v>
      </c>
      <c r="NF43" s="15">
        <f>Tabla1[[#This Row],[ROS_1DU_COR_COD_ROS_TG_TOT]]-Tabla1[[#This Row],[PAS_1DU_COR_COD_ROS_TG_TOT]]</f>
        <v>-4.5450450450450717</v>
      </c>
      <c r="NG43" s="15">
        <f>Tabla1[[#This Row],[ROS_1DU_COR_COD_ESC_TG_NEG]]-Tabla1[[#This Row],[PAS_1DU_COR_COD_ESC_TG_NEG]]</f>
        <v>2.1875</v>
      </c>
      <c r="NH43" s="15">
        <f>Tabla1[[#This Row],[ROS_1DU_COR_COD_ESC_TG_NEU]]-Tabla1[[#This Row],[PAS_1DU_COR_COD_ESC_TG_NEU]]</f>
        <v>70.541666666666686</v>
      </c>
      <c r="NI43" s="15">
        <f>Tabla1[[#This Row],[ROS_1DU_COR_COD_ESC_TG_POS]]-Tabla1[[#This Row],[PAS_1DU_COR_COD_ESC_TG_POS]]</f>
        <v>82.46666666666664</v>
      </c>
      <c r="NJ43" s="15">
        <f>Tabla1[[#This Row],[ROS_1DU_COR_COD_ESC_TG_TOT]]-Tabla1[[#This Row],[PAS_1DU_COR_COD_ESC_TG_TOT]]</f>
        <v>47.543735224586271</v>
      </c>
      <c r="NK43" s="15">
        <f>Tabla1[[#This Row],[PAS_1DU_COR_COD_ROS_TG_NEG]]-Tabla1[[#This Row],[ESC_1DU_COR_COD_ROS_TG_NEG]]</f>
        <v>55.153846153846132</v>
      </c>
      <c r="NL43" s="15">
        <f>Tabla1[[#This Row],[PAS_1DU_COR_COD_ROS_TG_NEU]]-Tabla1[[#This Row],[ESC_1DU_COR_COD_ROS_TG_NEU]]</f>
        <v>51.883333333333326</v>
      </c>
      <c r="NM43" s="15">
        <f>Tabla1[[#This Row],[PAS_1DU_COR_COD_ROS_TG_POS]]-Tabla1[[#This Row],[ESC_1DU_COR_COD_ROS_TG_POS]]</f>
        <v>79.250000000000028</v>
      </c>
      <c r="NN43" s="15">
        <f>Tabla1[[#This Row],[PAS_1DU_COR_COD_ROS_TG_TOT]]-Tabla1[[#This Row],[ESC_1DU_COR_COD_ROS_TG_TOT]]</f>
        <v>62.966613672496038</v>
      </c>
      <c r="NO43" s="15">
        <f>Tabla1[[#This Row],[PAS_1DU_COR_COD_ESC_TG_NEG]]-Tabla1[[#This Row],[ESC_1DU_COR_COD_ESC_TG_NEG]]</f>
        <v>24.479166666666686</v>
      </c>
      <c r="NP43" s="15">
        <f>Tabla1[[#This Row],[PAS_1DU_COR_COD_ESC_TG_NEU]]-Tabla1[[#This Row],[ESC_1DU_COR_COD_ESC_TG_NEU]]</f>
        <v>52.696428571428584</v>
      </c>
      <c r="NQ43" s="15">
        <f>Tabla1[[#This Row],[PAS_1DU_COR_COD_ESC_TG_POS]]-Tabla1[[#This Row],[ESC_1DU_COR_COD_ESC_TG_POS]]</f>
        <v>-76.96666666666664</v>
      </c>
      <c r="NR43" s="15">
        <f>Tabla1[[#This Row],[PAS_1DU_COR_COD_ESC_TG_TOT]]-Tabla1[[#This Row],[ESC_1DU_COR_COD_ESC_TG_TOT]]</f>
        <v>2.8656215005599392</v>
      </c>
    </row>
    <row r="44" spans="1:382" x14ac:dyDescent="0.3">
      <c r="A44" s="2" t="s">
        <v>43</v>
      </c>
      <c r="B44" s="2">
        <v>20</v>
      </c>
      <c r="C44" s="2">
        <v>2</v>
      </c>
      <c r="D44" s="2">
        <v>23</v>
      </c>
      <c r="E44">
        <v>2.736842105263158</v>
      </c>
      <c r="F44">
        <v>647.55555555555554</v>
      </c>
      <c r="G44">
        <v>2.6</v>
      </c>
      <c r="H44">
        <v>622.42105263157896</v>
      </c>
      <c r="I44">
        <v>2.7</v>
      </c>
      <c r="J44">
        <v>692.23529411764707</v>
      </c>
      <c r="K44">
        <v>2.6779661016949152</v>
      </c>
      <c r="L44">
        <v>652.77777777777783</v>
      </c>
      <c r="M44">
        <v>3.1578947368421053</v>
      </c>
      <c r="N44">
        <v>778.88888888888891</v>
      </c>
      <c r="O44">
        <v>2.85</v>
      </c>
      <c r="P44">
        <v>630</v>
      </c>
      <c r="Q44">
        <v>2.6</v>
      </c>
      <c r="R44">
        <v>585.29999999999995</v>
      </c>
      <c r="S44">
        <v>2.8644067796610169</v>
      </c>
      <c r="T44">
        <v>661.33333333333337</v>
      </c>
      <c r="U44">
        <v>2.7711864406779663</v>
      </c>
      <c r="V44">
        <v>657.17117117117118</v>
      </c>
      <c r="W44">
        <v>1.4736842105263157</v>
      </c>
      <c r="X44">
        <v>366.2</v>
      </c>
      <c r="Y44">
        <v>1.4</v>
      </c>
      <c r="Z44">
        <v>330.33333333333331</v>
      </c>
      <c r="AA44">
        <v>1.4</v>
      </c>
      <c r="AB44">
        <v>303.26315789473682</v>
      </c>
      <c r="AC44">
        <v>1.423728813559322</v>
      </c>
      <c r="AD44">
        <v>330.78846153846155</v>
      </c>
      <c r="AE44">
        <v>1.423728813559322</v>
      </c>
      <c r="AF44">
        <v>330.78846153846155</v>
      </c>
      <c r="AG44">
        <v>2.3220338983050848</v>
      </c>
      <c r="AH44">
        <v>553.04907975460128</v>
      </c>
      <c r="AI44">
        <v>4</v>
      </c>
      <c r="AJ44">
        <v>1004</v>
      </c>
      <c r="AO44">
        <v>4</v>
      </c>
      <c r="AP44">
        <v>1004</v>
      </c>
      <c r="AQ44">
        <v>2</v>
      </c>
      <c r="AR44">
        <v>480</v>
      </c>
      <c r="AW44">
        <v>2</v>
      </c>
      <c r="AX44">
        <v>480</v>
      </c>
      <c r="AY44">
        <v>3</v>
      </c>
      <c r="AZ44">
        <v>742</v>
      </c>
      <c r="BA44">
        <v>2</v>
      </c>
      <c r="BB44">
        <v>390</v>
      </c>
      <c r="BG44">
        <v>2</v>
      </c>
      <c r="BH44">
        <v>390</v>
      </c>
      <c r="BI44">
        <v>2</v>
      </c>
      <c r="BJ44">
        <v>390</v>
      </c>
      <c r="BK44">
        <v>2.6666666666666665</v>
      </c>
      <c r="BL44">
        <v>624.66666666666663</v>
      </c>
      <c r="BM44">
        <v>2.3277777777777779</v>
      </c>
      <c r="BN44">
        <v>554.34337349397595</v>
      </c>
      <c r="BO44">
        <v>2.625</v>
      </c>
      <c r="BP44">
        <v>1078.25</v>
      </c>
      <c r="BQ44">
        <v>4</v>
      </c>
      <c r="BR44">
        <v>959.14285714285711</v>
      </c>
      <c r="BS44">
        <v>3.5</v>
      </c>
      <c r="BT44">
        <v>887.44444444444446</v>
      </c>
      <c r="BU44">
        <v>3.4074074074074074</v>
      </c>
      <c r="BV44">
        <v>950.7</v>
      </c>
      <c r="BW44">
        <v>2.75</v>
      </c>
      <c r="BX44">
        <v>949.6</v>
      </c>
      <c r="BY44">
        <v>2.5</v>
      </c>
      <c r="BZ44">
        <v>698.71428571428567</v>
      </c>
      <c r="CA44">
        <v>3</v>
      </c>
      <c r="CB44">
        <v>790.42857142857144</v>
      </c>
      <c r="CC44">
        <v>2.76</v>
      </c>
      <c r="CD44">
        <v>798.52631578947364</v>
      </c>
      <c r="CE44">
        <v>3.0961538461538463</v>
      </c>
      <c r="CF44">
        <v>876.56410256410254</v>
      </c>
      <c r="CG44">
        <v>2.625</v>
      </c>
      <c r="CH44">
        <v>697.16666666666663</v>
      </c>
      <c r="CI44">
        <v>1.6666666666666667</v>
      </c>
      <c r="CJ44">
        <v>421.5</v>
      </c>
      <c r="CK44">
        <v>1.5</v>
      </c>
      <c r="CL44">
        <v>401.14285714285717</v>
      </c>
      <c r="CM44">
        <v>1.8888888888888888</v>
      </c>
      <c r="CN44">
        <v>501.05263157894734</v>
      </c>
      <c r="CO44">
        <v>1</v>
      </c>
      <c r="CP44">
        <v>347</v>
      </c>
      <c r="CQ44">
        <v>2</v>
      </c>
      <c r="CR44">
        <v>557.4</v>
      </c>
      <c r="CS44">
        <v>1.7777777777777777</v>
      </c>
      <c r="CT44">
        <v>517.4</v>
      </c>
      <c r="CU44">
        <v>1.6</v>
      </c>
      <c r="CV44">
        <v>483</v>
      </c>
      <c r="CW44">
        <v>1.75</v>
      </c>
      <c r="CX44">
        <v>493.39393939393938</v>
      </c>
      <c r="CY44">
        <v>2.4230769230769229</v>
      </c>
      <c r="CZ44">
        <v>700.94444444444446</v>
      </c>
      <c r="DA44">
        <v>1.25</v>
      </c>
      <c r="DB44">
        <v>409</v>
      </c>
      <c r="DC44">
        <v>1.2222222222222223</v>
      </c>
      <c r="DD44">
        <v>604.79999999999995</v>
      </c>
      <c r="DE44">
        <v>1.1000000000000001</v>
      </c>
      <c r="DF44">
        <v>405.33333333333331</v>
      </c>
      <c r="DG44">
        <v>1.1851851851851851</v>
      </c>
      <c r="DH44">
        <v>472.8</v>
      </c>
      <c r="DI44">
        <v>1</v>
      </c>
      <c r="DJ44">
        <v>374.25</v>
      </c>
      <c r="DK44">
        <v>1.25</v>
      </c>
      <c r="DL44">
        <v>314</v>
      </c>
      <c r="DM44">
        <v>1.8888888888888888</v>
      </c>
      <c r="DN44">
        <v>730.2</v>
      </c>
      <c r="DO44">
        <v>1.4</v>
      </c>
      <c r="DP44">
        <v>468.8</v>
      </c>
      <c r="DQ44">
        <v>1.2884615384615385</v>
      </c>
      <c r="DR44">
        <v>470.8</v>
      </c>
      <c r="DS44">
        <v>1.2884615384615385</v>
      </c>
      <c r="DT44">
        <v>470.8</v>
      </c>
      <c r="DU44">
        <v>2.0448717948717947</v>
      </c>
      <c r="DV44">
        <v>633.25490196078431</v>
      </c>
      <c r="DW44">
        <v>1.5</v>
      </c>
      <c r="DX44">
        <v>447.5</v>
      </c>
      <c r="DY44">
        <v>4</v>
      </c>
      <c r="DZ44">
        <v>921</v>
      </c>
      <c r="EC44">
        <v>2.3333333333333335</v>
      </c>
      <c r="ED44">
        <v>605.33333333333337</v>
      </c>
      <c r="EE44">
        <v>3.5</v>
      </c>
      <c r="EF44">
        <v>587</v>
      </c>
      <c r="EG44">
        <v>2.5</v>
      </c>
      <c r="EH44">
        <v>602</v>
      </c>
      <c r="EI44">
        <v>4</v>
      </c>
      <c r="EJ44">
        <v>857</v>
      </c>
      <c r="EK44">
        <v>3.2</v>
      </c>
      <c r="EL44">
        <v>658.25</v>
      </c>
      <c r="EM44">
        <v>2.875</v>
      </c>
      <c r="EN44">
        <v>635.57142857142856</v>
      </c>
      <c r="EO44">
        <v>0.5</v>
      </c>
      <c r="EP44">
        <v>107</v>
      </c>
      <c r="EQ44">
        <v>3</v>
      </c>
      <c r="ER44">
        <v>430</v>
      </c>
      <c r="EU44">
        <v>1.3333333333333333</v>
      </c>
      <c r="EV44">
        <v>268.5</v>
      </c>
      <c r="EW44">
        <v>0</v>
      </c>
      <c r="EY44">
        <v>3</v>
      </c>
      <c r="EZ44">
        <v>477.5</v>
      </c>
      <c r="FA44">
        <v>2</v>
      </c>
      <c r="FB44">
        <v>314</v>
      </c>
      <c r="FC44">
        <v>1.6</v>
      </c>
      <c r="FD44">
        <v>423</v>
      </c>
      <c r="FE44">
        <v>1.5</v>
      </c>
      <c r="FF44">
        <v>361.2</v>
      </c>
      <c r="FG44">
        <v>2.1875</v>
      </c>
      <c r="FH44">
        <v>521.25</v>
      </c>
      <c r="FI44">
        <v>3.5</v>
      </c>
      <c r="FJ44">
        <v>642.5</v>
      </c>
      <c r="FK44">
        <v>1</v>
      </c>
      <c r="FL44">
        <v>394</v>
      </c>
      <c r="FO44">
        <v>2.6666666666666665</v>
      </c>
      <c r="FP44">
        <v>559.66666666666663</v>
      </c>
      <c r="FQ44">
        <v>0.5</v>
      </c>
      <c r="FR44">
        <v>126</v>
      </c>
      <c r="FS44">
        <v>2</v>
      </c>
      <c r="FT44">
        <v>482</v>
      </c>
      <c r="FU44">
        <v>2</v>
      </c>
      <c r="FV44">
        <v>336</v>
      </c>
      <c r="FW44">
        <v>1.4</v>
      </c>
      <c r="FX44">
        <v>356.5</v>
      </c>
      <c r="FY44">
        <v>1.875</v>
      </c>
      <c r="FZ44">
        <v>443.57142857142856</v>
      </c>
      <c r="GA44">
        <v>1.875</v>
      </c>
      <c r="GB44">
        <v>443.57142857142856</v>
      </c>
      <c r="GC44">
        <v>2.0833333333333335</v>
      </c>
      <c r="GD44">
        <v>492.63157894736844</v>
      </c>
      <c r="GE44">
        <v>2.0499999999999998</v>
      </c>
      <c r="GF44">
        <v>611.17355371900828</v>
      </c>
      <c r="GG44">
        <v>1.25</v>
      </c>
      <c r="GH44">
        <v>270</v>
      </c>
      <c r="GI44">
        <v>1.1111111111111112</v>
      </c>
      <c r="GJ44">
        <v>304.16666666666669</v>
      </c>
      <c r="GK44">
        <v>2.4285714285714284</v>
      </c>
      <c r="GL44">
        <v>550</v>
      </c>
      <c r="GM44">
        <v>1.5416666666666667</v>
      </c>
      <c r="GN44">
        <v>374.72222222222223</v>
      </c>
      <c r="GO44">
        <v>1.25</v>
      </c>
      <c r="GP44">
        <v>274</v>
      </c>
      <c r="GQ44">
        <v>2</v>
      </c>
      <c r="GR44">
        <v>531.66666666666663</v>
      </c>
      <c r="GS44">
        <v>2</v>
      </c>
      <c r="GT44">
        <v>338.25</v>
      </c>
      <c r="GU44">
        <v>1.75</v>
      </c>
      <c r="GV44">
        <v>377</v>
      </c>
      <c r="GW44">
        <v>1.6111111111111112</v>
      </c>
      <c r="GX44">
        <v>375.53571428571428</v>
      </c>
      <c r="GY44">
        <v>1.875</v>
      </c>
      <c r="GZ44">
        <v>459.57142857142856</v>
      </c>
      <c r="HA44">
        <v>3</v>
      </c>
      <c r="HB44">
        <v>508.11111111111109</v>
      </c>
      <c r="HC44">
        <v>1.7142857142857142</v>
      </c>
      <c r="HD44">
        <v>415.8</v>
      </c>
      <c r="HE44">
        <v>2.25</v>
      </c>
      <c r="HF44">
        <v>469.95238095238096</v>
      </c>
      <c r="HG44">
        <v>2.75</v>
      </c>
      <c r="HH44">
        <v>564.25</v>
      </c>
      <c r="HI44">
        <v>2</v>
      </c>
      <c r="HJ44">
        <v>298.25</v>
      </c>
      <c r="HK44">
        <v>3</v>
      </c>
      <c r="HL44">
        <v>513.75</v>
      </c>
      <c r="HM44">
        <v>2.5833333333333335</v>
      </c>
      <c r="HN44">
        <v>458.75</v>
      </c>
      <c r="HO44">
        <v>2.3611111111111112</v>
      </c>
      <c r="HP44">
        <v>465.87878787878788</v>
      </c>
      <c r="HQ44">
        <v>1.9861111111111112</v>
      </c>
      <c r="HR44">
        <v>424.40983606557376</v>
      </c>
      <c r="HS44">
        <v>1.125</v>
      </c>
      <c r="HT44">
        <v>418.75</v>
      </c>
      <c r="HU44">
        <v>2.8888888888888888</v>
      </c>
      <c r="HV44">
        <v>456.22222222222223</v>
      </c>
      <c r="HW44">
        <v>1</v>
      </c>
      <c r="HX44">
        <v>283.39999999999998</v>
      </c>
      <c r="HY44">
        <v>1.75</v>
      </c>
      <c r="HZ44">
        <v>399.88888888888891</v>
      </c>
      <c r="IA44">
        <v>1.75</v>
      </c>
      <c r="IB44">
        <v>468.66666666666669</v>
      </c>
      <c r="IC44">
        <v>1.5</v>
      </c>
      <c r="ID44">
        <v>341.66666666666669</v>
      </c>
      <c r="IE44">
        <v>1.5</v>
      </c>
      <c r="IF44">
        <v>277.66666666666669</v>
      </c>
      <c r="IG44">
        <v>1.5833333333333333</v>
      </c>
      <c r="IH44">
        <v>362.66666666666669</v>
      </c>
      <c r="II44">
        <v>1.6944444444444444</v>
      </c>
      <c r="IJ44">
        <v>387.48148148148147</v>
      </c>
      <c r="IK44">
        <v>1.6944444444444444</v>
      </c>
      <c r="IL44">
        <v>387.48148148148147</v>
      </c>
      <c r="IM44">
        <v>1.8888888888888888</v>
      </c>
      <c r="IN44">
        <v>413.07954545454544</v>
      </c>
      <c r="IO44">
        <v>1.5</v>
      </c>
      <c r="IP44">
        <v>347</v>
      </c>
      <c r="IQ44">
        <v>1</v>
      </c>
      <c r="IR44">
        <v>96</v>
      </c>
      <c r="IS44">
        <v>1</v>
      </c>
      <c r="IT44">
        <v>272</v>
      </c>
      <c r="IU44">
        <v>1.1666666666666667</v>
      </c>
      <c r="IV44">
        <v>266.8</v>
      </c>
      <c r="IW44">
        <v>1.6666666666666667</v>
      </c>
      <c r="IX44">
        <v>415.75</v>
      </c>
      <c r="IY44">
        <v>1.1666666666666667</v>
      </c>
      <c r="IZ44">
        <v>423.25</v>
      </c>
      <c r="JA44">
        <v>2.6666666666666665</v>
      </c>
      <c r="JB44">
        <v>445.33333333333331</v>
      </c>
      <c r="JC44">
        <v>1.8333333333333333</v>
      </c>
      <c r="JD44">
        <v>430.57142857142856</v>
      </c>
      <c r="JE44">
        <v>1.6666666666666667</v>
      </c>
      <c r="JF44">
        <v>387.4736842105263</v>
      </c>
      <c r="JG44">
        <v>1.5</v>
      </c>
      <c r="JH44">
        <v>172.5</v>
      </c>
      <c r="JI44">
        <v>5</v>
      </c>
      <c r="JJ44">
        <v>735</v>
      </c>
      <c r="JK44">
        <v>2</v>
      </c>
      <c r="JL44">
        <v>447.5</v>
      </c>
      <c r="JM44">
        <v>2.3333333333333335</v>
      </c>
      <c r="JN44">
        <v>395</v>
      </c>
      <c r="JO44">
        <v>3.3333333333333335</v>
      </c>
      <c r="JP44">
        <v>739</v>
      </c>
      <c r="JQ44">
        <v>2.5</v>
      </c>
      <c r="JR44">
        <v>670</v>
      </c>
      <c r="JS44">
        <v>2.3333333333333335</v>
      </c>
      <c r="JT44">
        <v>574.6</v>
      </c>
      <c r="JU44">
        <v>2.7222222222222223</v>
      </c>
      <c r="JV44">
        <v>666.0625</v>
      </c>
      <c r="JW44">
        <v>2.625</v>
      </c>
      <c r="JX44">
        <v>601.52380952380952</v>
      </c>
      <c r="JY44">
        <v>2.1458333333333335</v>
      </c>
      <c r="JZ44">
        <v>499.85</v>
      </c>
      <c r="KA44">
        <v>1.5</v>
      </c>
      <c r="KB44">
        <v>153.5</v>
      </c>
      <c r="KC44">
        <v>4</v>
      </c>
      <c r="KD44">
        <v>910</v>
      </c>
      <c r="KE44">
        <v>2.3333333333333335</v>
      </c>
      <c r="KF44">
        <v>385.66666666666669</v>
      </c>
      <c r="KG44">
        <v>2.3333333333333335</v>
      </c>
      <c r="KH44">
        <v>395.66666666666669</v>
      </c>
      <c r="KI44">
        <v>3</v>
      </c>
      <c r="KJ44">
        <v>723.75</v>
      </c>
      <c r="KK44">
        <v>1.3333333333333333</v>
      </c>
      <c r="KL44">
        <v>299</v>
      </c>
      <c r="KM44">
        <v>2.3333333333333335</v>
      </c>
      <c r="KN44">
        <v>445.33333333333331</v>
      </c>
      <c r="KO44">
        <v>2.2222222222222223</v>
      </c>
      <c r="KP44">
        <v>483.07142857142856</v>
      </c>
      <c r="KQ44">
        <v>2.25</v>
      </c>
      <c r="KR44">
        <v>456.85</v>
      </c>
      <c r="KS44">
        <v>2.25</v>
      </c>
      <c r="KT44">
        <v>456.85</v>
      </c>
      <c r="KU44">
        <v>2.1805555555555554</v>
      </c>
      <c r="KV44">
        <v>485.51666666666665</v>
      </c>
      <c r="KW44">
        <v>2.0055555555555555</v>
      </c>
      <c r="KX44">
        <v>442.44594594594594</v>
      </c>
      <c r="KY44" s="15">
        <f>Tabla24[[#This Row],[ROS_NUM_COR_COD_ROS_TG_NEG]]-Tabla24[[#This Row],[PAS_NUM_COR_COD_ROS_TG_NEG]]</f>
        <v>-0.40789473684210531</v>
      </c>
      <c r="KZ44" s="15">
        <f>Tabla24[[#This Row],[ROS_DUR_COR_COD_ROS_TG_NEG]]-Tabla24[[#This Row],[PAS_DUR_COR_COD_ROS_TG_NEG]]</f>
        <v>-214.63888888888891</v>
      </c>
      <c r="LA44" s="15">
        <f>Tabla24[[#This Row],[ROS_NUM_COR_COD_ROS_TG_NEU]]-Tabla24[[#This Row],[PAS_NUM_COR_COD_ROS_TG_NEU]]</f>
        <v>-0.85000000000000009</v>
      </c>
      <c r="LB44" s="15">
        <f>Tabla24[[#This Row],[ROS_DUR_COR_COD_ROS_TG_NEU]]-Tabla24[[#This Row],[PAS_DUR_COR_COD_ROS_TG_NEU]]</f>
        <v>-331.75</v>
      </c>
      <c r="LC44" s="15">
        <f>Tabla24[[#This Row],[ROS_NUM_COR_COD_ROS_TG_POS]]-Tabla24[[#This Row],[PAS_NUM_COR_COD_ROS_TG_POS]]</f>
        <v>0.39999999999999991</v>
      </c>
      <c r="LD44" s="15">
        <f>Tabla24[[#This Row],[ROS_DUR_COR_COD_ROS_TG_POS]]-Tabla24[[#This Row],[PAS_DUR_COR_COD_ROS_TG_POS]]</f>
        <v>-71.549999999999955</v>
      </c>
      <c r="LE44" s="15">
        <f>Tabla24[[#This Row],[ROS_NUM_COR_COD_ROS_TG_TOT]]-Tabla24[[#This Row],[PAS_NUM_COR_COD_ROS_TG_TOT]]</f>
        <v>-0.28107344632768338</v>
      </c>
      <c r="LF44" s="15">
        <f>Tabla24[[#This Row],[ROS_DUR_COR_COD_ROS_TG_TOT]]-Tabla24[[#This Row],[PAS_DUR_COR_COD_ROS_TG_TOT]]</f>
        <v>-202.58333333333337</v>
      </c>
      <c r="LG44" s="15">
        <f>Tabla24[[#This Row],[ROS_NUM_COR_COD_ESC_TG_NEG]]-Tabla24[[#This Row],[PAS_NUM_COR_COD_ESC_TG_NEG]]</f>
        <v>-1.486842105263158</v>
      </c>
      <c r="LH44" s="15">
        <f>Tabla24[[#This Row],[ROS_DUR_COR_COD_ESC_TG_NEG]]-Tabla24[[#This Row],[PAS_DUR_COR_COD_ESC_TG_NEG]]</f>
        <v>-373.55555555555554</v>
      </c>
      <c r="LI44" s="15">
        <f>Tabla24[[#This Row],[ROS_NUM_COR_COD_ESC_TG_NEU]]-Tabla24[[#This Row],[PAS_NUM_COR_COD_ESC_TG_NEU]]</f>
        <v>-0.60000000000000009</v>
      </c>
      <c r="LJ44" s="15">
        <f>Tabla24[[#This Row],[ROS_NUM_COR_COD_ESC_TG_NEG]]-Tabla24[[#This Row],[PAS_NUM_COR_COD_ESC_TG_NEG]]</f>
        <v>-1.486842105263158</v>
      </c>
      <c r="LK44" s="15">
        <f>Tabla24[[#This Row],[ROS_NUM_COR_COD_ESC_TG_POS]]-Tabla24[[#This Row],[PAS_NUM_COR_COD_ESC_TG_POS]]</f>
        <v>-0.70000000000000018</v>
      </c>
      <c r="LL44" s="15">
        <f>Tabla24[[#This Row],[ROS_DUR_COR_COD_ESC_TG_POS]]-Tabla24[[#This Row],[PAS_DUR_COR_COD_ESC_TG_POS]]</f>
        <v>-353.98529411764707</v>
      </c>
      <c r="LM44" s="15">
        <f>Tabla24[[#This Row],[ROS_NUM_COR_COD_ESC_TG_TOT]]-Tabla24[[#This Row],[PAS_NUM_COR_COD_ESC_TG_TOT]]</f>
        <v>-0.92796610169491522</v>
      </c>
      <c r="LN44" s="15">
        <f>Tabla24[[#This Row],[ROS_DUR_COR_COD_ESC_TG_TOT]]-Tabla24[[#This Row],[PAS_DUR_COR_COD_ESC_TG_TOT]]</f>
        <v>-275.77777777777783</v>
      </c>
      <c r="LO44" s="15">
        <f>Tabla24[[#This Row],[PAS_NUM_COR_COD_ROS_TG_NEG]]-Tabla24[[#This Row],[ESC_NUM_COR_COD_ROS_TG_NEG]]</f>
        <v>2.1578947368421053</v>
      </c>
      <c r="LP44" s="15">
        <f>Tabla24[[#This Row],[PAS_DUR_COR_COD_ROS_TG_NEG]]-Tabla24[[#This Row],[ESC_DUR_COR_COD_ROS_TG_NEG]]</f>
        <v>431.88888888888891</v>
      </c>
      <c r="LQ44" s="15">
        <f>Tabla24[[#This Row],[PAS_NUM_COR_COD_ROS_TG_NEU]]-Tabla24[[#This Row],[ESC_NUM_COR_COD_ROS_TG_NEU]]</f>
        <v>0.85000000000000009</v>
      </c>
      <c r="LR44" s="15">
        <f>Tabla24[[#This Row],[PAS_DUR_COR_COD_ROS_TG_NEU]]-Tabla24[[#This Row],[ESC_DUR_COR_COD_ROS_TG_NEU]]</f>
        <v>72.600000000000023</v>
      </c>
      <c r="LS44" s="15">
        <f>Tabla24[[#This Row],[PAS_NUM_COR_COD_ROS_TG_POS]]-Tabla24[[#This Row],[ESC_NUM_COR_COD_ROS_TG_POS]]</f>
        <v>0.82222222222222241</v>
      </c>
      <c r="LT44" s="15">
        <f>Tabla24[[#This Row],[PAS_DUR_COR_COD_ROS_TG_POS]]-Tabla24[[#This Row],[ESC_DUR_COR_COD_ROS_TG_POS]]</f>
        <v>67.899999999999977</v>
      </c>
      <c r="LU44" s="15">
        <f>Tabla24[[#This Row],[PAS_NUM_COR_COD_ROS_TG_TOT]]-Tabla24[[#This Row],[ESC_NUM_COR_COD_ROS_TG_TOT]]</f>
        <v>1.2644067796610168</v>
      </c>
      <c r="LV44" s="15">
        <f>Tabla24[[#This Row],[PAS_DUR_COR_COD_ROS_TG_TOT]]-Tabla24[[#This Row],[ESC_DUR_COR_COD_ROS_TG_TOT]]</f>
        <v>178.33333333333337</v>
      </c>
      <c r="LW44" s="15">
        <f>Tabla24[[#This Row],[PAS_NUM_COR_COD_ESC_TG_NEG]]-Tabla24[[#This Row],[ESC_NUM_COR_COD_ESC_TG_NEG]]</f>
        <v>-1.3157894736842035E-2</v>
      </c>
      <c r="LX44" s="15">
        <f>Tabla24[[#This Row],[PAS_DUR_COR_COD_ESC_TG_NEG]]-Tabla24[[#This Row],[ESC_DUR_COR_COD_ESC_TG_NEG]]</f>
        <v>-302.04444444444448</v>
      </c>
      <c r="LY44" s="15">
        <f>Tabla24[[#This Row],[PAS_NUM_COR_COD_ESC_TG_NEU]]-Tabla24[[#This Row],[ESC_NUM_COR_COD_ESC_TG_NEU]]</f>
        <v>0.10000000000000009</v>
      </c>
      <c r="LZ44" s="15">
        <f>Tabla24[[#This Row],[PAS_DUR_COR_COD_ESC_TG_NEU]]-Tabla24[[#This Row],[ESC_DUR_COR_COD_ESC_TG_NEU]]</f>
        <v>-76.293233082706706</v>
      </c>
      <c r="MA44" s="15">
        <f>Tabla24[[#This Row],[PAS_NUM_COR_COD_ESC_TG_POS]]-Tabla24[[#This Row],[ESC_NUM_COR_COD_ESC_TG_POS]]</f>
        <v>-0.29999999999999982</v>
      </c>
      <c r="MB44" s="15">
        <f>Tabla24[[#This Row],[PAS_DUR_COR_COD_ESC_TG_POS]]-Tabla24[[#This Row],[ESC_DUR_COR_COD_ESC_TG_POS]]</f>
        <v>-98.193277310924373</v>
      </c>
      <c r="MC44" s="15">
        <f>Tabla24[[#This Row],[PAS_NUM_COR_COD_ESC_TG_TOT]]-Tabla24[[#This Row],[ESC_NUM_COR_COD_ESC_TG_TOT]]</f>
        <v>-8.2033898305084563E-2</v>
      </c>
      <c r="MD44" s="15">
        <f>Tabla24[[#This Row],[PAS_DUR_COR_COD_ESC_TG_TOT]]-Tabla24[[#This Row],[ESC_DUR_COR_COD_ESC_TG_TOT]]</f>
        <v>-145.74853801169581</v>
      </c>
      <c r="ME44">
        <v>267.75</v>
      </c>
      <c r="MF44">
        <v>120</v>
      </c>
      <c r="MG44">
        <v>145.5</v>
      </c>
      <c r="MH44">
        <v>177.75</v>
      </c>
      <c r="MI44">
        <v>143.33333333333334</v>
      </c>
      <c r="MJ44">
        <v>223.33333333333334</v>
      </c>
      <c r="MK44">
        <v>154.75</v>
      </c>
      <c r="ML44">
        <v>171.9</v>
      </c>
      <c r="MM44">
        <v>157.75</v>
      </c>
      <c r="MN44">
        <v>129.80000000000001</v>
      </c>
      <c r="MO44">
        <v>130.6</v>
      </c>
      <c r="MP44">
        <v>138.07142857142858</v>
      </c>
      <c r="MQ44">
        <v>186.8</v>
      </c>
      <c r="MR44">
        <v>207.57142857142858</v>
      </c>
      <c r="MS44">
        <v>218.42857142857142</v>
      </c>
      <c r="MT44">
        <v>206.10526315789474</v>
      </c>
      <c r="MU44">
        <v>201.88888888888889</v>
      </c>
      <c r="MV44">
        <v>157.52631578947367</v>
      </c>
      <c r="MW44">
        <v>214</v>
      </c>
      <c r="MX44">
        <v>191.35087719298247</v>
      </c>
      <c r="MY44">
        <v>233.94444444444446</v>
      </c>
      <c r="MZ44">
        <v>215.42105263157896</v>
      </c>
      <c r="NA44">
        <v>202.35294117647058</v>
      </c>
      <c r="NB44">
        <v>217.4814814814815</v>
      </c>
      <c r="NC44" s="15">
        <f>Tabla1[[#This Row],[ROS_1DU_COR_COD_ROS_TG_NEG]]-Tabla1[[#This Row],[PAS_1DU_COR_COD_ROS_TG_NEG]]</f>
        <v>65.861111111111114</v>
      </c>
      <c r="ND44" s="15">
        <f>Tabla1[[#This Row],[ROS_1DU_COR_COD_ROS_TG_NEU]]-Tabla1[[#This Row],[PAS_1DU_COR_COD_ROS_TG_NEU]]</f>
        <v>-37.526315789473671</v>
      </c>
      <c r="NE44" s="15">
        <f>Tabla1[[#This Row],[ROS_1DU_COR_COD_ROS_TG_POS]]-Tabla1[[#This Row],[PAS_1DU_COR_COD_ROS_TG_POS]]</f>
        <v>-68.5</v>
      </c>
      <c r="NF44" s="15">
        <f>Tabla1[[#This Row],[ROS_1DU_COR_COD_ROS_TG_TOT]]-Tabla1[[#This Row],[PAS_1DU_COR_COD_ROS_TG_TOT]]</f>
        <v>-13.600877192982466</v>
      </c>
      <c r="NG44" s="15">
        <f>Tabla1[[#This Row],[ROS_1DU_COR_COD_ESC_TG_NEG]]-Tabla1[[#This Row],[PAS_1DU_COR_COD_ESC_TG_NEG]]</f>
        <v>-90.611111111111114</v>
      </c>
      <c r="NH44" s="15">
        <f>Tabla1[[#This Row],[ROS_1DU_COR_COD_ESC_TG_NEU]]-Tabla1[[#This Row],[PAS_1DU_COR_COD_ESC_TG_NEU]]</f>
        <v>7.9122807017543835</v>
      </c>
      <c r="NI44" s="15">
        <f>Tabla1[[#This Row],[ROS_1DU_COR_COD_ESC_TG_POS]]-Tabla1[[#This Row],[PAS_1DU_COR_COD_ESC_TG_POS]]</f>
        <v>-47.60294117647058</v>
      </c>
      <c r="NJ44" s="15">
        <f>Tabla1[[#This Row],[ROS_1DU_COR_COD_ESC_TG_TOT]]-Tabla1[[#This Row],[PAS_1DU_COR_COD_ESC_TG_TOT]]</f>
        <v>-45.581481481481489</v>
      </c>
      <c r="NK44" s="15">
        <f>Tabla1[[#This Row],[PAS_1DU_COR_COD_ROS_TG_NEG]]-Tabla1[[#This Row],[ESC_1DU_COR_COD_ROS_TG_NEG]]</f>
        <v>44.138888888888886</v>
      </c>
      <c r="NL44" s="15">
        <f>Tabla1[[#This Row],[PAS_1DU_COR_COD_ROS_TG_NEU]]-Tabla1[[#This Row],[ESC_1DU_COR_COD_ROS_TG_NEU]]</f>
        <v>27.726315789473659</v>
      </c>
      <c r="NM44" s="15">
        <f>Tabla1[[#This Row],[PAS_1DU_COR_COD_ROS_TG_POS]]-Tabla1[[#This Row],[ESC_1DU_COR_COD_ROS_TG_POS]]</f>
        <v>83.4</v>
      </c>
      <c r="NN44" s="15">
        <f>Tabla1[[#This Row],[PAS_1DU_COR_COD_ROS_TG_TOT]]-Tabla1[[#This Row],[ESC_1DU_COR_COD_ROS_TG_TOT]]</f>
        <v>53.279448621553883</v>
      </c>
      <c r="NO44" s="15">
        <f>Tabla1[[#This Row],[PAS_1DU_COR_COD_ESC_TG_NEG]]-Tabla1[[#This Row],[ESC_1DU_COR_COD_ESC_TG_NEG]]</f>
        <v>47.144444444444446</v>
      </c>
      <c r="NP44" s="15">
        <f>Tabla1[[#This Row],[PAS_1DU_COR_COD_ESC_TG_NEU]]-Tabla1[[#This Row],[ESC_1DU_COR_COD_ESC_TG_NEU]]</f>
        <v>7.8496240601503757</v>
      </c>
      <c r="NQ44" s="15">
        <f>Tabla1[[#This Row],[PAS_1DU_COR_COD_ESC_TG_POS]]-Tabla1[[#This Row],[ESC_1DU_COR_COD_ESC_TG_POS]]</f>
        <v>-16.075630252100837</v>
      </c>
      <c r="NR44" s="15">
        <f>Tabla1[[#This Row],[PAS_1DU_COR_COD_ESC_TG_TOT]]-Tabla1[[#This Row],[ESC_1DU_COR_COD_ESC_TG_TOT]]</f>
        <v>11.376218323586755</v>
      </c>
    </row>
    <row r="45" spans="1:382" x14ac:dyDescent="0.3">
      <c r="A45" s="2" t="s">
        <v>44</v>
      </c>
      <c r="B45" s="2">
        <v>20</v>
      </c>
      <c r="C45" s="2">
        <v>2</v>
      </c>
      <c r="D45" s="2">
        <v>22</v>
      </c>
      <c r="E45">
        <v>3.4</v>
      </c>
      <c r="F45">
        <v>1003.2222222222222</v>
      </c>
      <c r="G45">
        <v>3.45</v>
      </c>
      <c r="H45">
        <v>990.44444444444446</v>
      </c>
      <c r="I45">
        <v>3</v>
      </c>
      <c r="J45">
        <v>1117.7142857142858</v>
      </c>
      <c r="K45">
        <v>3.2833333333333332</v>
      </c>
      <c r="L45">
        <v>1030.68</v>
      </c>
      <c r="M45">
        <v>3.15</v>
      </c>
      <c r="N45">
        <v>1073.4000000000001</v>
      </c>
      <c r="O45">
        <v>3.2</v>
      </c>
      <c r="P45">
        <v>977.875</v>
      </c>
      <c r="Q45">
        <v>3.75</v>
      </c>
      <c r="R45">
        <v>905.36842105263156</v>
      </c>
      <c r="S45">
        <v>3.3666666666666667</v>
      </c>
      <c r="T45">
        <v>978.98</v>
      </c>
      <c r="U45">
        <v>3.3250000000000002</v>
      </c>
      <c r="V45">
        <v>1004.83</v>
      </c>
      <c r="W45">
        <v>0.85</v>
      </c>
      <c r="X45">
        <v>424.30769230769232</v>
      </c>
      <c r="Y45">
        <v>0.85</v>
      </c>
      <c r="Z45">
        <v>432.09090909090907</v>
      </c>
      <c r="AA45">
        <v>1.1499999999999999</v>
      </c>
      <c r="AB45">
        <v>463.6</v>
      </c>
      <c r="AC45">
        <v>0.95</v>
      </c>
      <c r="AD45">
        <v>441.61538461538464</v>
      </c>
      <c r="AE45">
        <v>0.95</v>
      </c>
      <c r="AF45">
        <v>441.61538461538464</v>
      </c>
      <c r="AG45">
        <v>2.5333333333333332</v>
      </c>
      <c r="AH45">
        <v>846.80575539568349</v>
      </c>
      <c r="BM45">
        <v>2.5333333333333332</v>
      </c>
      <c r="BN45">
        <v>846.80575539568349</v>
      </c>
      <c r="BO45">
        <v>5.0999999999999996</v>
      </c>
      <c r="BP45">
        <v>1374.7777777777778</v>
      </c>
      <c r="BQ45">
        <v>5.5</v>
      </c>
      <c r="BR45">
        <v>1455.9</v>
      </c>
      <c r="BS45">
        <v>4.8888888888888893</v>
      </c>
      <c r="BT45">
        <v>1349.4444444444443</v>
      </c>
      <c r="BU45">
        <v>5.1724137931034484</v>
      </c>
      <c r="BV45">
        <v>1395.6071428571429</v>
      </c>
      <c r="BW45">
        <v>6</v>
      </c>
      <c r="BX45">
        <v>1715.4</v>
      </c>
      <c r="BY45">
        <v>4.9000000000000004</v>
      </c>
      <c r="BZ45">
        <v>1403.4444444444443</v>
      </c>
      <c r="CA45">
        <v>4.7</v>
      </c>
      <c r="CB45">
        <v>1611</v>
      </c>
      <c r="CC45">
        <v>5.2</v>
      </c>
      <c r="CD45">
        <v>1580.4814814814815</v>
      </c>
      <c r="CE45">
        <v>5.1864406779661021</v>
      </c>
      <c r="CF45">
        <v>1486.3636363636363</v>
      </c>
      <c r="CG45">
        <v>2.4</v>
      </c>
      <c r="CH45">
        <v>785.625</v>
      </c>
      <c r="CI45">
        <v>1.6</v>
      </c>
      <c r="CJ45">
        <v>545.625</v>
      </c>
      <c r="CK45">
        <v>2.1111111111111112</v>
      </c>
      <c r="CL45">
        <v>864.33333333333337</v>
      </c>
      <c r="CM45">
        <v>2.0344827586206895</v>
      </c>
      <c r="CN45">
        <v>719.81818181818187</v>
      </c>
      <c r="CO45">
        <v>1.6</v>
      </c>
      <c r="CP45">
        <v>451.125</v>
      </c>
      <c r="CQ45">
        <v>2.4</v>
      </c>
      <c r="CR45">
        <v>632.375</v>
      </c>
      <c r="CS45">
        <v>2.5</v>
      </c>
      <c r="CT45">
        <v>577.20000000000005</v>
      </c>
      <c r="CU45">
        <v>2.1666666666666665</v>
      </c>
      <c r="CV45">
        <v>555.38461538461536</v>
      </c>
      <c r="CW45">
        <v>2.1016949152542375</v>
      </c>
      <c r="CX45">
        <v>630.75</v>
      </c>
      <c r="CY45">
        <v>3.6440677966101696</v>
      </c>
      <c r="CZ45">
        <v>1087.6310679611649</v>
      </c>
      <c r="DA45">
        <v>1.9</v>
      </c>
      <c r="DB45">
        <v>614.14285714285711</v>
      </c>
      <c r="DC45">
        <v>2.4</v>
      </c>
      <c r="DD45">
        <v>721</v>
      </c>
      <c r="DE45">
        <v>2.4444444444444446</v>
      </c>
      <c r="DF45">
        <v>648.44444444444446</v>
      </c>
      <c r="DG45">
        <v>2.2413793103448274</v>
      </c>
      <c r="DH45">
        <v>664.96</v>
      </c>
      <c r="DI45">
        <v>2</v>
      </c>
      <c r="DJ45">
        <v>621.5</v>
      </c>
      <c r="DK45">
        <v>2.1</v>
      </c>
      <c r="DL45">
        <v>693.66666666666663</v>
      </c>
      <c r="DM45">
        <v>2.2000000000000002</v>
      </c>
      <c r="DN45">
        <v>638.66666666666663</v>
      </c>
      <c r="DO45">
        <v>2.1</v>
      </c>
      <c r="DP45">
        <v>650.21428571428567</v>
      </c>
      <c r="DQ45">
        <v>2.1694915254237288</v>
      </c>
      <c r="DR45">
        <v>657.16981132075466</v>
      </c>
      <c r="DS45">
        <v>2.1694915254237288</v>
      </c>
      <c r="DT45">
        <v>657.16981132075466</v>
      </c>
      <c r="DU45">
        <v>3.152542372881356</v>
      </c>
      <c r="DV45">
        <v>941.38461538461536</v>
      </c>
      <c r="EA45">
        <v>7</v>
      </c>
      <c r="EB45">
        <v>1603</v>
      </c>
      <c r="EC45">
        <v>7</v>
      </c>
      <c r="ED45">
        <v>1603</v>
      </c>
      <c r="EM45">
        <v>7</v>
      </c>
      <c r="EN45">
        <v>1603</v>
      </c>
      <c r="ES45">
        <v>2</v>
      </c>
      <c r="ET45">
        <v>600</v>
      </c>
      <c r="EU45">
        <v>2</v>
      </c>
      <c r="EV45">
        <v>600</v>
      </c>
      <c r="FE45">
        <v>2</v>
      </c>
      <c r="FF45">
        <v>600</v>
      </c>
      <c r="FG45">
        <v>4.5</v>
      </c>
      <c r="FH45">
        <v>1101.5</v>
      </c>
      <c r="FM45">
        <v>7</v>
      </c>
      <c r="FN45">
        <v>1248</v>
      </c>
      <c r="FO45">
        <v>7</v>
      </c>
      <c r="FP45">
        <v>1248</v>
      </c>
      <c r="FY45">
        <v>7</v>
      </c>
      <c r="FZ45">
        <v>1248</v>
      </c>
      <c r="GA45">
        <v>7</v>
      </c>
      <c r="GB45">
        <v>1248</v>
      </c>
      <c r="GC45">
        <v>5.333333333333333</v>
      </c>
      <c r="GD45">
        <v>1150.3333333333333</v>
      </c>
      <c r="GE45">
        <v>3.1888888888888891</v>
      </c>
      <c r="GF45">
        <v>945.32704402515719</v>
      </c>
      <c r="GG45">
        <v>2.2000000000000002</v>
      </c>
      <c r="GH45">
        <v>607.11111111111109</v>
      </c>
      <c r="GI45">
        <v>2</v>
      </c>
      <c r="GJ45">
        <v>547.66666666666663</v>
      </c>
      <c r="GK45">
        <v>2.3333333333333335</v>
      </c>
      <c r="GL45">
        <v>411.33333333333331</v>
      </c>
      <c r="GM45">
        <v>2.1724137931034484</v>
      </c>
      <c r="GN45">
        <v>522.03703703703707</v>
      </c>
      <c r="GO45">
        <v>1.6666666666666667</v>
      </c>
      <c r="GP45">
        <v>643.79999999999995</v>
      </c>
      <c r="GQ45">
        <v>1.9</v>
      </c>
      <c r="GR45">
        <v>664.28571428571433</v>
      </c>
      <c r="GS45">
        <v>1.9</v>
      </c>
      <c r="GT45">
        <v>457</v>
      </c>
      <c r="GU45">
        <v>1.8275862068965518</v>
      </c>
      <c r="GV45">
        <v>576.25</v>
      </c>
      <c r="GW45">
        <v>2</v>
      </c>
      <c r="GX45">
        <v>545.10638297872345</v>
      </c>
      <c r="GY45">
        <v>4.8</v>
      </c>
      <c r="GZ45">
        <v>1444.5</v>
      </c>
      <c r="HA45">
        <v>4.9000000000000004</v>
      </c>
      <c r="HB45">
        <v>1569.8</v>
      </c>
      <c r="HC45">
        <v>5.7777777777777777</v>
      </c>
      <c r="HD45">
        <v>1556.6666666666667</v>
      </c>
      <c r="HE45">
        <v>5.1379310344827589</v>
      </c>
      <c r="HF45">
        <v>1522.5172413793102</v>
      </c>
      <c r="HG45">
        <v>5.5555555555555554</v>
      </c>
      <c r="HH45">
        <v>1604.1111111111111</v>
      </c>
      <c r="HI45">
        <v>5.3</v>
      </c>
      <c r="HJ45">
        <v>1753.8888888888889</v>
      </c>
      <c r="HK45">
        <v>5.7</v>
      </c>
      <c r="HL45">
        <v>1640.9</v>
      </c>
      <c r="HM45">
        <v>5.5172413793103452</v>
      </c>
      <c r="HN45">
        <v>1665.3928571428571</v>
      </c>
      <c r="HO45">
        <v>5.3275862068965516</v>
      </c>
      <c r="HP45">
        <v>1592.7017543859649</v>
      </c>
      <c r="HQ45">
        <v>3.6637931034482758</v>
      </c>
      <c r="HR45">
        <v>1119.2692307692307</v>
      </c>
      <c r="HS45">
        <v>1.8</v>
      </c>
      <c r="HT45">
        <v>528.29999999999995</v>
      </c>
      <c r="HU45">
        <v>2.2000000000000002</v>
      </c>
      <c r="HV45">
        <v>678.1</v>
      </c>
      <c r="HW45">
        <v>2.3333333333333335</v>
      </c>
      <c r="HX45">
        <v>750.11111111111109</v>
      </c>
      <c r="HY45">
        <v>2.103448275862069</v>
      </c>
      <c r="HZ45">
        <v>648.79310344827582</v>
      </c>
      <c r="IA45">
        <v>2.3333333333333335</v>
      </c>
      <c r="IB45">
        <v>718</v>
      </c>
      <c r="IC45">
        <v>2</v>
      </c>
      <c r="ID45">
        <v>569.70000000000005</v>
      </c>
      <c r="IE45">
        <v>1.6</v>
      </c>
      <c r="IF45">
        <v>514.79999999999995</v>
      </c>
      <c r="IG45">
        <v>1.9655172413793103</v>
      </c>
      <c r="IH45">
        <v>596.79310344827582</v>
      </c>
      <c r="II45">
        <v>2.0344827586206895</v>
      </c>
      <c r="IJ45">
        <v>622.79310344827582</v>
      </c>
      <c r="IK45">
        <v>2.0344827586206895</v>
      </c>
      <c r="IL45">
        <v>622.79310344827582</v>
      </c>
      <c r="IM45">
        <v>3.1206896551724137</v>
      </c>
      <c r="IN45">
        <v>941.51851851851848</v>
      </c>
      <c r="IS45">
        <v>3</v>
      </c>
      <c r="IT45">
        <v>552</v>
      </c>
      <c r="IU45">
        <v>3</v>
      </c>
      <c r="IV45">
        <v>552</v>
      </c>
      <c r="IW45">
        <v>3</v>
      </c>
      <c r="IX45">
        <v>424</v>
      </c>
      <c r="JC45">
        <v>3</v>
      </c>
      <c r="JD45">
        <v>424</v>
      </c>
      <c r="JE45">
        <v>3</v>
      </c>
      <c r="JF45">
        <v>488</v>
      </c>
      <c r="JK45">
        <v>6</v>
      </c>
      <c r="JL45">
        <v>1579</v>
      </c>
      <c r="JM45">
        <v>6</v>
      </c>
      <c r="JN45">
        <v>1579</v>
      </c>
      <c r="JO45">
        <v>4</v>
      </c>
      <c r="JP45">
        <v>1250</v>
      </c>
      <c r="JU45">
        <v>4</v>
      </c>
      <c r="JV45">
        <v>1250</v>
      </c>
      <c r="JW45">
        <v>5</v>
      </c>
      <c r="JX45">
        <v>1414.5</v>
      </c>
      <c r="JY45">
        <v>4</v>
      </c>
      <c r="JZ45">
        <v>951.25</v>
      </c>
      <c r="KE45">
        <v>2</v>
      </c>
      <c r="KF45">
        <v>749</v>
      </c>
      <c r="KG45">
        <v>2</v>
      </c>
      <c r="KH45">
        <v>749</v>
      </c>
      <c r="KI45">
        <v>2</v>
      </c>
      <c r="KJ45">
        <v>777</v>
      </c>
      <c r="KO45">
        <v>2</v>
      </c>
      <c r="KP45">
        <v>777</v>
      </c>
      <c r="KQ45">
        <v>2</v>
      </c>
      <c r="KR45">
        <v>763</v>
      </c>
      <c r="KS45">
        <v>2</v>
      </c>
      <c r="KT45">
        <v>763</v>
      </c>
      <c r="KU45">
        <v>3.3333333333333335</v>
      </c>
      <c r="KV45">
        <v>888.5</v>
      </c>
      <c r="KW45">
        <v>3.1277777777777778</v>
      </c>
      <c r="KX45">
        <v>939.625</v>
      </c>
      <c r="KY45" s="15">
        <f>Tabla24[[#This Row],[ROS_NUM_COR_COD_ROS_TG_NEG]]-Tabla24[[#This Row],[PAS_NUM_COR_COD_ROS_TG_NEG]]</f>
        <v>2.4055555555555554</v>
      </c>
      <c r="KZ45" s="15">
        <f>Tabla24[[#This Row],[ROS_DUR_COR_COD_ROS_TG_NEG]]-Tabla24[[#This Row],[PAS_DUR_COR_COD_ROS_TG_NEG]]</f>
        <v>530.71111111111099</v>
      </c>
      <c r="LA45" s="15">
        <f>Tabla24[[#This Row],[ROS_NUM_COR_COD_ROS_TG_NEU]]-Tabla24[[#This Row],[PAS_NUM_COR_COD_ROS_TG_NEU]]</f>
        <v>2.0999999999999996</v>
      </c>
      <c r="LB45" s="15">
        <f>Tabla24[[#This Row],[ROS_DUR_COR_COD_ROS_TG_NEU]]-Tabla24[[#This Row],[PAS_DUR_COR_COD_ROS_TG_NEU]]</f>
        <v>776.01388888888891</v>
      </c>
      <c r="LC45" s="15">
        <f>Tabla24[[#This Row],[ROS_NUM_COR_COD_ROS_TG_POS]]-Tabla24[[#This Row],[PAS_NUM_COR_COD_ROS_TG_POS]]</f>
        <v>1.9500000000000002</v>
      </c>
      <c r="LD45" s="15">
        <f>Tabla24[[#This Row],[ROS_DUR_COR_COD_ROS_TG_POS]]-Tabla24[[#This Row],[PAS_DUR_COR_COD_ROS_TG_POS]]</f>
        <v>735.53157894736853</v>
      </c>
      <c r="LE45" s="15">
        <f>Tabla24[[#This Row],[ROS_NUM_COR_COD_ROS_TG_TOT]]-Tabla24[[#This Row],[PAS_NUM_COR_COD_ROS_TG_TOT]]</f>
        <v>2.1505747126436785</v>
      </c>
      <c r="LF45" s="15">
        <f>Tabla24[[#This Row],[ROS_DUR_COR_COD_ROS_TG_TOT]]-Tabla24[[#This Row],[PAS_DUR_COR_COD_ROS_TG_TOT]]</f>
        <v>686.41285714285709</v>
      </c>
      <c r="LG45" s="15">
        <f>Tabla24[[#This Row],[ROS_NUM_COR_COD_ESC_TG_NEG]]-Tabla24[[#This Row],[PAS_NUM_COR_COD_ESC_TG_NEG]]</f>
        <v>-1.7333333333333332</v>
      </c>
      <c r="LH45" s="15">
        <f>Tabla24[[#This Row],[ROS_DUR_COR_COD_ESC_TG_NEG]]-Tabla24[[#This Row],[PAS_DUR_COR_COD_ESC_TG_NEG]]</f>
        <v>-359.42222222222222</v>
      </c>
      <c r="LI45" s="15">
        <f>Tabla24[[#This Row],[ROS_NUM_COR_COD_ESC_TG_NEU]]-Tabla24[[#This Row],[PAS_NUM_COR_COD_ESC_TG_NEU]]</f>
        <v>-1.5500000000000003</v>
      </c>
      <c r="LJ45" s="15">
        <f>Tabla24[[#This Row],[ROS_NUM_COR_COD_ESC_TG_NEG]]-Tabla24[[#This Row],[PAS_NUM_COR_COD_ESC_TG_NEG]]</f>
        <v>-1.7333333333333332</v>
      </c>
      <c r="LK45" s="15">
        <f>Tabla24[[#This Row],[ROS_NUM_COR_COD_ESC_TG_POS]]-Tabla24[[#This Row],[PAS_NUM_COR_COD_ESC_TG_POS]]</f>
        <v>-1.1000000000000001</v>
      </c>
      <c r="LL45" s="15">
        <f>Tabla24[[#This Row],[ROS_DUR_COR_COD_ESC_TG_POS]]-Tabla24[[#This Row],[PAS_DUR_COR_COD_ESC_TG_POS]]</f>
        <v>-660.71428571428578</v>
      </c>
      <c r="LM45" s="15">
        <f>Tabla24[[#This Row],[ROS_NUM_COR_COD_ESC_TG_TOT]]-Tabla24[[#This Row],[PAS_NUM_COR_COD_ESC_TG_TOT]]</f>
        <v>-1.4557471264367814</v>
      </c>
      <c r="LN45" s="15">
        <f>Tabla24[[#This Row],[ROS_DUR_COR_COD_ESC_TG_TOT]]-Tabla24[[#This Row],[PAS_DUR_COR_COD_ESC_TG_TOT]]</f>
        <v>-454.43000000000006</v>
      </c>
      <c r="LO45" s="15">
        <f>Tabla24[[#This Row],[PAS_NUM_COR_COD_ROS_TG_NEG]]-Tabla24[[#This Row],[ESC_NUM_COR_COD_ROS_TG_NEG]]</f>
        <v>1.5499999999999998</v>
      </c>
      <c r="LP45" s="15">
        <f>Tabla24[[#This Row],[PAS_DUR_COR_COD_ROS_TG_NEG]]-Tabla24[[#This Row],[ESC_DUR_COR_COD_ROS_TG_NEG]]</f>
        <v>622.27500000000009</v>
      </c>
      <c r="LQ45" s="15">
        <f>Tabla24[[#This Row],[PAS_NUM_COR_COD_ROS_TG_NEU]]-Tabla24[[#This Row],[ESC_NUM_COR_COD_ROS_TG_NEU]]</f>
        <v>0.80000000000000027</v>
      </c>
      <c r="LR45" s="15">
        <f>Tabla24[[#This Row],[PAS_DUR_COR_COD_ROS_TG_NEU]]-Tabla24[[#This Row],[ESC_DUR_COR_COD_ROS_TG_NEU]]</f>
        <v>345.5</v>
      </c>
      <c r="LS45" s="15">
        <f>Tabla24[[#This Row],[PAS_NUM_COR_COD_ROS_TG_POS]]-Tabla24[[#This Row],[ESC_NUM_COR_COD_ROS_TG_POS]]</f>
        <v>1.25</v>
      </c>
      <c r="LT45" s="15">
        <f>Tabla24[[#This Row],[PAS_DUR_COR_COD_ROS_TG_POS]]-Tabla24[[#This Row],[ESC_DUR_COR_COD_ROS_TG_POS]]</f>
        <v>328.16842105263152</v>
      </c>
      <c r="LU45" s="15">
        <f>Tabla24[[#This Row],[PAS_NUM_COR_COD_ROS_TG_TOT]]-Tabla24[[#This Row],[ESC_NUM_COR_COD_ROS_TG_TOT]]</f>
        <v>1.2000000000000002</v>
      </c>
      <c r="LV45" s="15">
        <f>Tabla24[[#This Row],[PAS_DUR_COR_COD_ROS_TG_TOT]]-Tabla24[[#This Row],[ESC_DUR_COR_COD_ROS_TG_TOT]]</f>
        <v>423.59538461538466</v>
      </c>
      <c r="LW45" s="15">
        <f>Tabla24[[#This Row],[PAS_NUM_COR_COD_ESC_TG_NEG]]-Tabla24[[#This Row],[ESC_NUM_COR_COD_ESC_TG_NEG]]</f>
        <v>-2.6</v>
      </c>
      <c r="LX45" s="15">
        <f>Tabla24[[#This Row],[PAS_DUR_COR_COD_ESC_TG_NEG]]-Tabla24[[#This Row],[ESC_DUR_COR_COD_ESC_TG_NEG]]</f>
        <v>-712.17777777777792</v>
      </c>
      <c r="LY45" s="15">
        <f>Tabla24[[#This Row],[PAS_NUM_COR_COD_ESC_TG_NEU]]-Tabla24[[#This Row],[ESC_NUM_COR_COD_ESC_TG_NEU]]</f>
        <v>-1.4500000000000002</v>
      </c>
      <c r="LZ45" s="15">
        <f>Tabla24[[#This Row],[PAS_DUR_COR_COD_ESC_TG_NEU]]-Tabla24[[#This Row],[ESC_DUR_COR_COD_ESC_TG_NEU]]</f>
        <v>-412.99999999999989</v>
      </c>
      <c r="MA45" s="15">
        <f>Tabla24[[#This Row],[PAS_NUM_COR_COD_ESC_TG_POS]]-Tabla24[[#This Row],[ESC_NUM_COR_COD_ESC_TG_POS]]</f>
        <v>-1.7000000000000002</v>
      </c>
      <c r="MB45" s="15">
        <f>Tabla24[[#This Row],[PAS_DUR_COR_COD_ESC_TG_POS]]-Tabla24[[#This Row],[ESC_DUR_COR_COD_ESC_TG_POS]]</f>
        <v>-493.28571428571422</v>
      </c>
      <c r="MC45" s="15">
        <f>Tabla24[[#This Row],[PAS_NUM_COR_COD_ESC_TG_TOT]]-Tabla24[[#This Row],[ESC_NUM_COR_COD_ESC_TG_TOT]]</f>
        <v>-1.916666666666667</v>
      </c>
      <c r="MD45" s="15">
        <f>Tabla24[[#This Row],[PAS_DUR_COR_COD_ESC_TG_TOT]]-Tabla24[[#This Row],[ESC_DUR_COR_COD_ESC_TG_TOT]]</f>
        <v>-549.80148148148146</v>
      </c>
      <c r="ME45">
        <v>232.66666666666666</v>
      </c>
      <c r="MF45">
        <v>345.44444444444446</v>
      </c>
      <c r="MG45">
        <v>263.2</v>
      </c>
      <c r="MH45">
        <v>279.82142857142856</v>
      </c>
      <c r="MI45">
        <v>237.8</v>
      </c>
      <c r="MJ45">
        <v>232.28571428571428</v>
      </c>
      <c r="MK45">
        <v>224.125</v>
      </c>
      <c r="ML45">
        <v>230.4</v>
      </c>
      <c r="MM45">
        <v>210</v>
      </c>
      <c r="MN45">
        <v>255.125</v>
      </c>
      <c r="MO45">
        <v>216.8</v>
      </c>
      <c r="MP45">
        <v>226.5</v>
      </c>
      <c r="MQ45">
        <v>359.8</v>
      </c>
      <c r="MR45">
        <v>242.33333333333334</v>
      </c>
      <c r="MS45">
        <v>223.625</v>
      </c>
      <c r="MT45">
        <v>280.2962962962963</v>
      </c>
      <c r="MU45">
        <v>279.60000000000002</v>
      </c>
      <c r="MV45">
        <v>248.8125</v>
      </c>
      <c r="MW45">
        <v>225.47368421052633</v>
      </c>
      <c r="MX45">
        <v>249.18</v>
      </c>
      <c r="MY45">
        <v>266.5</v>
      </c>
      <c r="MZ45">
        <v>289.77777777777777</v>
      </c>
      <c r="NA45">
        <v>284.14285714285717</v>
      </c>
      <c r="NB45">
        <v>279.82</v>
      </c>
      <c r="NC45" s="15">
        <f>Tabla1[[#This Row],[ROS_1DU_COR_COD_ROS_TG_NEG]]-Tabla1[[#This Row],[PAS_1DU_COR_COD_ROS_TG_NEG]]</f>
        <v>-46.933333333333366</v>
      </c>
      <c r="ND45" s="15">
        <f>Tabla1[[#This Row],[ROS_1DU_COR_COD_ROS_TG_NEU]]-Tabla1[[#This Row],[PAS_1DU_COR_COD_ROS_TG_NEU]]</f>
        <v>96.631944444444457</v>
      </c>
      <c r="NE45" s="15">
        <f>Tabla1[[#This Row],[ROS_1DU_COR_COD_ROS_TG_POS]]-Tabla1[[#This Row],[PAS_1DU_COR_COD_ROS_TG_POS]]</f>
        <v>37.726315789473659</v>
      </c>
      <c r="NF45" s="15">
        <f>Tabla1[[#This Row],[ROS_1DU_COR_COD_ROS_TG_TOT]]-Tabla1[[#This Row],[PAS_1DU_COR_COD_ROS_TG_TOT]]</f>
        <v>30.641428571428548</v>
      </c>
      <c r="NG45" s="15">
        <f>Tabla1[[#This Row],[ROS_1DU_COR_COD_ESC_TG_NEG]]-Tabla1[[#This Row],[PAS_1DU_COR_COD_ESC_TG_NEG]]</f>
        <v>-28.699999999999989</v>
      </c>
      <c r="NH45" s="15">
        <f>Tabla1[[#This Row],[ROS_1DU_COR_COD_ESC_TG_NEU]]-Tabla1[[#This Row],[PAS_1DU_COR_COD_ESC_TG_NEU]]</f>
        <v>-57.492063492063494</v>
      </c>
      <c r="NI45" s="15">
        <f>Tabla1[[#This Row],[ROS_1DU_COR_COD_ESC_TG_POS]]-Tabla1[[#This Row],[PAS_1DU_COR_COD_ESC_TG_POS]]</f>
        <v>-60.017857142857167</v>
      </c>
      <c r="NJ45" s="15">
        <f>Tabla1[[#This Row],[ROS_1DU_COR_COD_ESC_TG_TOT]]-Tabla1[[#This Row],[PAS_1DU_COR_COD_ESC_TG_TOT]]</f>
        <v>-49.419999999999987</v>
      </c>
      <c r="NK45" s="15">
        <f>Tabla1[[#This Row],[PAS_1DU_COR_COD_ROS_TG_NEG]]-Tabla1[[#This Row],[ESC_1DU_COR_COD_ROS_TG_NEG]]</f>
        <v>69.600000000000023</v>
      </c>
      <c r="NL45" s="15">
        <f>Tabla1[[#This Row],[PAS_1DU_COR_COD_ROS_TG_NEU]]-Tabla1[[#This Row],[ESC_1DU_COR_COD_ROS_TG_NEU]]</f>
        <v>-6.3125</v>
      </c>
      <c r="NM45" s="15">
        <f>Tabla1[[#This Row],[PAS_1DU_COR_COD_ROS_TG_POS]]-Tabla1[[#This Row],[ESC_1DU_COR_COD_ROS_TG_POS]]</f>
        <v>8.6736842105263179</v>
      </c>
      <c r="NN45" s="15">
        <f>Tabla1[[#This Row],[PAS_1DU_COR_COD_ROS_TG_TOT]]-Tabla1[[#This Row],[ESC_1DU_COR_COD_ROS_TG_TOT]]</f>
        <v>22.680000000000007</v>
      </c>
      <c r="NO45" s="15">
        <f>Tabla1[[#This Row],[PAS_1DU_COR_COD_ESC_TG_NEG]]-Tabla1[[#This Row],[ESC_1DU_COR_COD_ESC_TG_NEG]]</f>
        <v>-93.300000000000011</v>
      </c>
      <c r="NP45" s="15">
        <f>Tabla1[[#This Row],[PAS_1DU_COR_COD_ESC_TG_NEU]]-Tabla1[[#This Row],[ESC_1DU_COR_COD_ESC_TG_NEU]]</f>
        <v>47.444444444444429</v>
      </c>
      <c r="NQ45" s="15">
        <f>Tabla1[[#This Row],[PAS_1DU_COR_COD_ESC_TG_POS]]-Tabla1[[#This Row],[ESC_1DU_COR_COD_ESC_TG_POS]]</f>
        <v>60.517857142857167</v>
      </c>
      <c r="NR45" s="15">
        <f>Tabla1[[#This Row],[PAS_1DU_COR_COD_ESC_TG_TOT]]-Tabla1[[#This Row],[ESC_1DU_COR_COD_ESC_TG_TOT]]</f>
        <v>-0.47629629629631154</v>
      </c>
    </row>
    <row r="46" spans="1:382" x14ac:dyDescent="0.3">
      <c r="A46" s="2" t="s">
        <v>46</v>
      </c>
      <c r="B46" s="2">
        <v>20</v>
      </c>
      <c r="C46" s="2">
        <v>2</v>
      </c>
      <c r="D46" s="2">
        <v>21</v>
      </c>
      <c r="E46">
        <v>3.5</v>
      </c>
      <c r="F46">
        <v>995</v>
      </c>
      <c r="G46">
        <v>3.05</v>
      </c>
      <c r="H46">
        <v>917.17647058823525</v>
      </c>
      <c r="I46">
        <v>2.8</v>
      </c>
      <c r="J46">
        <v>797.57894736842104</v>
      </c>
      <c r="K46">
        <v>3.1166666666666667</v>
      </c>
      <c r="L46">
        <v>902.74545454545455</v>
      </c>
      <c r="M46">
        <v>3</v>
      </c>
      <c r="N46">
        <v>871.55555555555554</v>
      </c>
      <c r="O46">
        <v>3.4</v>
      </c>
      <c r="P46">
        <v>1071.7647058823529</v>
      </c>
      <c r="Q46">
        <v>3.35</v>
      </c>
      <c r="R46">
        <v>1198.125</v>
      </c>
      <c r="S46">
        <v>3.25</v>
      </c>
      <c r="T46">
        <v>1040.7450980392157</v>
      </c>
      <c r="U46">
        <v>3.1833333333333331</v>
      </c>
      <c r="V46">
        <v>969.14150943396226</v>
      </c>
      <c r="W46">
        <v>1.75</v>
      </c>
      <c r="X46">
        <v>547.44444444444446</v>
      </c>
      <c r="Y46">
        <v>1.55</v>
      </c>
      <c r="Z46">
        <v>457.47058823529414</v>
      </c>
      <c r="AA46">
        <v>1.8</v>
      </c>
      <c r="AB46">
        <v>449.22222222222223</v>
      </c>
      <c r="AC46">
        <v>1.7</v>
      </c>
      <c r="AD46">
        <v>485.22641509433964</v>
      </c>
      <c r="AE46">
        <v>1.7</v>
      </c>
      <c r="AF46">
        <v>485.22641509433964</v>
      </c>
      <c r="AG46">
        <v>2.6888888888888891</v>
      </c>
      <c r="AH46">
        <v>807.8364779874214</v>
      </c>
      <c r="BM46">
        <v>2.6888888888888891</v>
      </c>
      <c r="BN46">
        <v>807.8364779874214</v>
      </c>
      <c r="BO46">
        <v>3.4</v>
      </c>
      <c r="BP46">
        <v>935.5</v>
      </c>
      <c r="BQ46">
        <v>3.1</v>
      </c>
      <c r="BR46">
        <v>663.2</v>
      </c>
      <c r="BS46">
        <v>1.5555555555555556</v>
      </c>
      <c r="BT46">
        <v>467.83333333333331</v>
      </c>
      <c r="BU46">
        <v>2.7241379310344827</v>
      </c>
      <c r="BV46">
        <v>705.125</v>
      </c>
      <c r="BW46">
        <v>2.6</v>
      </c>
      <c r="BX46">
        <v>841.77777777777783</v>
      </c>
      <c r="BY46">
        <v>3.8</v>
      </c>
      <c r="BZ46">
        <v>1006.8888888888889</v>
      </c>
      <c r="CA46">
        <v>2.5</v>
      </c>
      <c r="CB46">
        <v>546.44444444444446</v>
      </c>
      <c r="CC46">
        <v>2.9666666666666668</v>
      </c>
      <c r="CD46">
        <v>798.37037037037032</v>
      </c>
      <c r="CE46">
        <v>2.847457627118644</v>
      </c>
      <c r="CF46">
        <v>754.49019607843138</v>
      </c>
      <c r="CG46">
        <v>1.3</v>
      </c>
      <c r="CH46">
        <v>940.33333333333337</v>
      </c>
      <c r="CI46">
        <v>3.7</v>
      </c>
      <c r="CJ46">
        <v>713</v>
      </c>
      <c r="CK46">
        <v>3.5555555555555554</v>
      </c>
      <c r="CL46">
        <v>987.625</v>
      </c>
      <c r="CM46">
        <v>2.8275862068965516</v>
      </c>
      <c r="CN46">
        <v>850.09523809523807</v>
      </c>
      <c r="CO46">
        <v>2.1</v>
      </c>
      <c r="CP46">
        <v>589.85714285714289</v>
      </c>
      <c r="CQ46">
        <v>2.5</v>
      </c>
      <c r="CR46">
        <v>649.71428571428567</v>
      </c>
      <c r="CS46">
        <v>2.5</v>
      </c>
      <c r="CT46">
        <v>627.55555555555554</v>
      </c>
      <c r="CU46">
        <v>2.3666666666666667</v>
      </c>
      <c r="CV46">
        <v>622.82608695652175</v>
      </c>
      <c r="CW46">
        <v>2.593220338983051</v>
      </c>
      <c r="CX46">
        <v>731.2954545454545</v>
      </c>
      <c r="CY46">
        <v>2.7203389830508473</v>
      </c>
      <c r="CZ46">
        <v>743.74736842105267</v>
      </c>
      <c r="DA46">
        <v>1.2</v>
      </c>
      <c r="DB46">
        <v>299.14285714285717</v>
      </c>
      <c r="DC46">
        <v>1.6</v>
      </c>
      <c r="DD46">
        <v>378.375</v>
      </c>
      <c r="DE46">
        <v>0.77777777777777779</v>
      </c>
      <c r="DF46">
        <v>359.6</v>
      </c>
      <c r="DG46">
        <v>1.2068965517241379</v>
      </c>
      <c r="DH46">
        <v>345.95</v>
      </c>
      <c r="DI46">
        <v>1.1000000000000001</v>
      </c>
      <c r="DJ46">
        <v>303.57142857142856</v>
      </c>
      <c r="DK46">
        <v>0.7</v>
      </c>
      <c r="DL46">
        <v>245.6</v>
      </c>
      <c r="DM46">
        <v>1</v>
      </c>
      <c r="DN46">
        <v>210.5</v>
      </c>
      <c r="DO46">
        <v>0.93333333333333335</v>
      </c>
      <c r="DP46">
        <v>251.85</v>
      </c>
      <c r="DQ46">
        <v>1.0677966101694916</v>
      </c>
      <c r="DR46">
        <v>298.89999999999998</v>
      </c>
      <c r="DS46">
        <v>1.0677966101694916</v>
      </c>
      <c r="DT46">
        <v>298.89999999999998</v>
      </c>
      <c r="DU46">
        <v>2.1694915254237288</v>
      </c>
      <c r="DV46">
        <v>611.94074074074069</v>
      </c>
      <c r="EA46">
        <v>4</v>
      </c>
      <c r="EB46">
        <v>1118</v>
      </c>
      <c r="EC46">
        <v>4</v>
      </c>
      <c r="ED46">
        <v>1118</v>
      </c>
      <c r="EM46">
        <v>4</v>
      </c>
      <c r="EN46">
        <v>1118</v>
      </c>
      <c r="ES46">
        <v>1</v>
      </c>
      <c r="ET46">
        <v>375</v>
      </c>
      <c r="EU46">
        <v>1</v>
      </c>
      <c r="EV46">
        <v>375</v>
      </c>
      <c r="FE46">
        <v>1</v>
      </c>
      <c r="FF46">
        <v>375</v>
      </c>
      <c r="FG46">
        <v>2.5</v>
      </c>
      <c r="FH46">
        <v>746.5</v>
      </c>
      <c r="FM46">
        <v>5</v>
      </c>
      <c r="FN46">
        <v>1155</v>
      </c>
      <c r="FO46">
        <v>5</v>
      </c>
      <c r="FP46">
        <v>1155</v>
      </c>
      <c r="FY46">
        <v>5</v>
      </c>
      <c r="FZ46">
        <v>1155</v>
      </c>
      <c r="GA46">
        <v>5</v>
      </c>
      <c r="GB46">
        <v>1155</v>
      </c>
      <c r="GC46">
        <v>3.3333333333333335</v>
      </c>
      <c r="GD46">
        <v>882.66666666666663</v>
      </c>
      <c r="GE46">
        <v>2.1888888888888891</v>
      </c>
      <c r="GF46">
        <v>617.82608695652175</v>
      </c>
      <c r="GG46">
        <v>1.3</v>
      </c>
      <c r="GH46">
        <v>1346.6666666666667</v>
      </c>
      <c r="GI46">
        <v>0</v>
      </c>
      <c r="GK46">
        <v>0.55555555555555558</v>
      </c>
      <c r="GL46">
        <v>1566</v>
      </c>
      <c r="GM46">
        <v>0.62068965517241381</v>
      </c>
      <c r="GN46">
        <v>1401.5</v>
      </c>
      <c r="GO46">
        <v>0</v>
      </c>
      <c r="GQ46">
        <v>0.2</v>
      </c>
      <c r="GR46">
        <v>776</v>
      </c>
      <c r="GS46">
        <v>0.5</v>
      </c>
      <c r="GT46">
        <v>1227</v>
      </c>
      <c r="GU46">
        <v>0.2413793103448276</v>
      </c>
      <c r="GV46">
        <v>1001.5</v>
      </c>
      <c r="GW46">
        <v>0.43103448275862066</v>
      </c>
      <c r="GX46">
        <v>1268.1666666666667</v>
      </c>
      <c r="GY46">
        <v>0</v>
      </c>
      <c r="HA46">
        <v>0</v>
      </c>
      <c r="HC46">
        <v>0.55555555555555558</v>
      </c>
      <c r="HD46">
        <v>1204</v>
      </c>
      <c r="HE46">
        <v>0.17241379310344829</v>
      </c>
      <c r="HF46">
        <v>1204</v>
      </c>
      <c r="HG46">
        <v>0</v>
      </c>
      <c r="HI46">
        <v>0.2</v>
      </c>
      <c r="HJ46">
        <v>296.5</v>
      </c>
      <c r="HK46">
        <v>0.1</v>
      </c>
      <c r="HL46">
        <v>159</v>
      </c>
      <c r="HM46">
        <v>0.10344827586206896</v>
      </c>
      <c r="HN46">
        <v>250.66666666666666</v>
      </c>
      <c r="HO46">
        <v>0.13793103448275862</v>
      </c>
      <c r="HP46">
        <v>489</v>
      </c>
      <c r="HQ46">
        <v>0.28448275862068967</v>
      </c>
      <c r="HR46">
        <v>956.5</v>
      </c>
      <c r="HS46">
        <v>0</v>
      </c>
      <c r="HU46">
        <v>0.1</v>
      </c>
      <c r="HV46">
        <v>91</v>
      </c>
      <c r="HW46">
        <v>0.1111111111111111</v>
      </c>
      <c r="HX46">
        <v>125</v>
      </c>
      <c r="HY46">
        <v>6.8965517241379309E-2</v>
      </c>
      <c r="HZ46">
        <v>108</v>
      </c>
      <c r="IA46">
        <v>0</v>
      </c>
      <c r="IC46">
        <v>0</v>
      </c>
      <c r="IE46">
        <v>0.3</v>
      </c>
      <c r="IF46">
        <v>160.66666666666666</v>
      </c>
      <c r="IG46">
        <v>0.10344827586206896</v>
      </c>
      <c r="IH46">
        <v>160.66666666666666</v>
      </c>
      <c r="II46">
        <v>8.6206896551724144E-2</v>
      </c>
      <c r="IJ46">
        <v>139.6</v>
      </c>
      <c r="IK46">
        <v>8.6206896551724144E-2</v>
      </c>
      <c r="IL46">
        <v>139.6</v>
      </c>
      <c r="IM46">
        <v>0.21839080459770116</v>
      </c>
      <c r="IN46">
        <v>684.2</v>
      </c>
      <c r="IS46">
        <v>0</v>
      </c>
      <c r="IU46">
        <v>0</v>
      </c>
      <c r="IW46">
        <v>0</v>
      </c>
      <c r="JC46">
        <v>0</v>
      </c>
      <c r="JE46">
        <v>0</v>
      </c>
      <c r="JK46">
        <v>0</v>
      </c>
      <c r="JM46">
        <v>0</v>
      </c>
      <c r="JO46">
        <v>0</v>
      </c>
      <c r="JU46">
        <v>0</v>
      </c>
      <c r="JW46">
        <v>0</v>
      </c>
      <c r="JY46">
        <v>0</v>
      </c>
      <c r="KE46">
        <v>0</v>
      </c>
      <c r="KG46">
        <v>0</v>
      </c>
      <c r="KI46">
        <v>0</v>
      </c>
      <c r="KO46">
        <v>0</v>
      </c>
      <c r="KQ46">
        <v>0</v>
      </c>
      <c r="KS46">
        <v>0</v>
      </c>
      <c r="KU46">
        <v>0</v>
      </c>
      <c r="KW46">
        <v>0.21111111111111111</v>
      </c>
      <c r="KX46">
        <v>684.2</v>
      </c>
      <c r="KY46" s="15">
        <f>Tabla24[[#This Row],[ROS_NUM_COR_COD_ROS_TG_NEG]]-Tabla24[[#This Row],[PAS_NUM_COR_COD_ROS_TG_NEG]]</f>
        <v>-3</v>
      </c>
      <c r="KZ46" s="15">
        <f>Tabla24[[#This Row],[ROS_DUR_COR_COD_ROS_TG_NEG]]-Tabla24[[#This Row],[PAS_DUR_COR_COD_ROS_TG_NEG]]</f>
        <v>-871.55555555555554</v>
      </c>
      <c r="LA46" s="15">
        <f>Tabla24[[#This Row],[ROS_NUM_COR_COD_ROS_TG_NEU]]-Tabla24[[#This Row],[PAS_NUM_COR_COD_ROS_TG_NEU]]</f>
        <v>-3.1999999999999997</v>
      </c>
      <c r="LB46" s="15">
        <f>Tabla24[[#This Row],[ROS_DUR_COR_COD_ROS_TG_NEU]]-Tabla24[[#This Row],[PAS_DUR_COR_COD_ROS_TG_NEU]]</f>
        <v>-775.26470588235293</v>
      </c>
      <c r="LC46" s="15">
        <f>Tabla24[[#This Row],[ROS_NUM_COR_COD_ROS_TG_POS]]-Tabla24[[#This Row],[PAS_NUM_COR_COD_ROS_TG_POS]]</f>
        <v>-3.25</v>
      </c>
      <c r="LD46" s="15">
        <f>Tabla24[[#This Row],[ROS_DUR_COR_COD_ROS_TG_POS]]-Tabla24[[#This Row],[PAS_DUR_COR_COD_ROS_TG_POS]]</f>
        <v>-1039.125</v>
      </c>
      <c r="LE46" s="15">
        <f>Tabla24[[#This Row],[ROS_NUM_COR_COD_ROS_TG_TOT]]-Tabla24[[#This Row],[PAS_NUM_COR_COD_ROS_TG_TOT]]</f>
        <v>-3.146551724137931</v>
      </c>
      <c r="LF46" s="15">
        <f>Tabla24[[#This Row],[ROS_DUR_COR_COD_ROS_TG_TOT]]-Tabla24[[#This Row],[PAS_DUR_COR_COD_ROS_TG_TOT]]</f>
        <v>-790.07843137254906</v>
      </c>
      <c r="LG46" s="15">
        <f>Tabla24[[#This Row],[ROS_NUM_COR_COD_ESC_TG_NEG]]-Tabla24[[#This Row],[PAS_NUM_COR_COD_ESC_TG_NEG]]</f>
        <v>-3.5</v>
      </c>
      <c r="LH46" s="15">
        <f>Tabla24[[#This Row],[ROS_DUR_COR_COD_ESC_TG_NEG]]-Tabla24[[#This Row],[PAS_DUR_COR_COD_ESC_TG_NEG]]</f>
        <v>-995</v>
      </c>
      <c r="LI46" s="15">
        <f>Tabla24[[#This Row],[ROS_NUM_COR_COD_ESC_TG_NEU]]-Tabla24[[#This Row],[PAS_NUM_COR_COD_ESC_TG_NEU]]</f>
        <v>-2.8499999999999996</v>
      </c>
      <c r="LJ46" s="15">
        <f>Tabla24[[#This Row],[ROS_NUM_COR_COD_ESC_TG_NEG]]-Tabla24[[#This Row],[PAS_NUM_COR_COD_ESC_TG_NEG]]</f>
        <v>-3.5</v>
      </c>
      <c r="LK46" s="15">
        <f>Tabla24[[#This Row],[ROS_NUM_COR_COD_ESC_TG_POS]]-Tabla24[[#This Row],[PAS_NUM_COR_COD_ESC_TG_POS]]</f>
        <v>-2.2999999999999998</v>
      </c>
      <c r="LL46" s="15">
        <f>Tabla24[[#This Row],[ROS_DUR_COR_COD_ESC_TG_POS]]-Tabla24[[#This Row],[PAS_DUR_COR_COD_ESC_TG_POS]]</f>
        <v>429.42105263157896</v>
      </c>
      <c r="LM46" s="15">
        <f>Tabla24[[#This Row],[ROS_NUM_COR_COD_ESC_TG_TOT]]-Tabla24[[#This Row],[PAS_NUM_COR_COD_ESC_TG_TOT]]</f>
        <v>-2.8752873563218393</v>
      </c>
      <c r="LN46" s="15">
        <f>Tabla24[[#This Row],[ROS_DUR_COR_COD_ESC_TG_TOT]]-Tabla24[[#This Row],[PAS_DUR_COR_COD_ESC_TG_TOT]]</f>
        <v>98.75454545454545</v>
      </c>
      <c r="LO46" s="15">
        <f>Tabla24[[#This Row],[PAS_NUM_COR_COD_ROS_TG_NEG]]-Tabla24[[#This Row],[ESC_NUM_COR_COD_ROS_TG_NEG]]</f>
        <v>0.89999999999999991</v>
      </c>
      <c r="LP46" s="15">
        <f>Tabla24[[#This Row],[PAS_DUR_COR_COD_ROS_TG_NEG]]-Tabla24[[#This Row],[ESC_DUR_COR_COD_ROS_TG_NEG]]</f>
        <v>281.69841269841265</v>
      </c>
      <c r="LQ46" s="15">
        <f>Tabla24[[#This Row],[PAS_NUM_COR_COD_ROS_TG_NEU]]-Tabla24[[#This Row],[ESC_NUM_COR_COD_ROS_TG_NEU]]</f>
        <v>0.89999999999999991</v>
      </c>
      <c r="LR46" s="15">
        <f>Tabla24[[#This Row],[PAS_DUR_COR_COD_ROS_TG_NEU]]-Tabla24[[#This Row],[ESC_DUR_COR_COD_ROS_TG_NEU]]</f>
        <v>422.05042016806726</v>
      </c>
      <c r="LS46" s="15">
        <f>Tabla24[[#This Row],[PAS_NUM_COR_COD_ROS_TG_POS]]-Tabla24[[#This Row],[ESC_NUM_COR_COD_ROS_TG_POS]]</f>
        <v>0.85000000000000009</v>
      </c>
      <c r="LT46" s="15">
        <f>Tabla24[[#This Row],[PAS_DUR_COR_COD_ROS_TG_POS]]-Tabla24[[#This Row],[ESC_DUR_COR_COD_ROS_TG_POS]]</f>
        <v>570.56944444444446</v>
      </c>
      <c r="LU46" s="15">
        <f>Tabla24[[#This Row],[PAS_NUM_COR_COD_ROS_TG_TOT]]-Tabla24[[#This Row],[ESC_NUM_COR_COD_ROS_TG_TOT]]</f>
        <v>0.8833333333333333</v>
      </c>
      <c r="LV46" s="15">
        <f>Tabla24[[#This Row],[PAS_DUR_COR_COD_ROS_TG_TOT]]-Tabla24[[#This Row],[ESC_DUR_COR_COD_ROS_TG_TOT]]</f>
        <v>417.91901108269394</v>
      </c>
      <c r="LW46" s="15">
        <f>Tabla24[[#This Row],[PAS_NUM_COR_COD_ESC_TG_NEG]]-Tabla24[[#This Row],[ESC_NUM_COR_COD_ESC_TG_NEG]]</f>
        <v>0.89999999999999991</v>
      </c>
      <c r="LX46" s="15">
        <f>Tabla24[[#This Row],[PAS_DUR_COR_COD_ESC_TG_NEG]]-Tabla24[[#This Row],[ESC_DUR_COR_COD_ESC_TG_NEG]]</f>
        <v>153.22222222222217</v>
      </c>
      <c r="LY46" s="15">
        <f>Tabla24[[#This Row],[PAS_NUM_COR_COD_ESC_TG_NEU]]-Tabla24[[#This Row],[ESC_NUM_COR_COD_ESC_TG_NEU]]</f>
        <v>-0.75</v>
      </c>
      <c r="LZ46" s="15">
        <f>Tabla24[[#This Row],[PAS_DUR_COR_COD_ESC_TG_NEU]]-Tabla24[[#This Row],[ESC_DUR_COR_COD_ESC_TG_NEU]]</f>
        <v>-89.712418300653667</v>
      </c>
      <c r="MA46" s="15">
        <f>Tabla24[[#This Row],[PAS_NUM_COR_COD_ESC_TG_POS]]-Tabla24[[#This Row],[ESC_NUM_COR_COD_ESC_TG_POS]]</f>
        <v>0.29999999999999982</v>
      </c>
      <c r="MB46" s="15">
        <f>Tabla24[[#This Row],[PAS_DUR_COR_COD_ESC_TG_POS]]-Tabla24[[#This Row],[ESC_DUR_COR_COD_ESC_TG_POS]]</f>
        <v>251.13450292397658</v>
      </c>
      <c r="MC46" s="15">
        <f>Tabla24[[#This Row],[PAS_NUM_COR_COD_ESC_TG_TOT]]-Tabla24[[#This Row],[ESC_NUM_COR_COD_ESC_TG_TOT]]</f>
        <v>0.14999999999999991</v>
      </c>
      <c r="MD46" s="15">
        <f>Tabla24[[#This Row],[PAS_DUR_COR_COD_ESC_TG_TOT]]-Tabla24[[#This Row],[ESC_DUR_COR_COD_ESC_TG_TOT]]</f>
        <v>104.37508417508423</v>
      </c>
      <c r="MF46">
        <v>296.5</v>
      </c>
      <c r="MG46">
        <v>159</v>
      </c>
      <c r="MH46">
        <v>250.66666666666666</v>
      </c>
      <c r="MJ46">
        <v>385</v>
      </c>
      <c r="MK46">
        <v>212</v>
      </c>
      <c r="ML46">
        <v>298.5</v>
      </c>
      <c r="MM46">
        <v>237.57142857142858</v>
      </c>
      <c r="MN46">
        <v>167.85714285714286</v>
      </c>
      <c r="MO46">
        <v>190.44444444444446</v>
      </c>
      <c r="MP46">
        <v>197.91304347826087</v>
      </c>
      <c r="MQ46">
        <v>288.55555555555554</v>
      </c>
      <c r="MR46">
        <v>238.88888888888889</v>
      </c>
      <c r="MS46">
        <v>184.66666666666666</v>
      </c>
      <c r="MT46">
        <v>237.37037037037038</v>
      </c>
      <c r="MU46">
        <v>291.44444444444446</v>
      </c>
      <c r="MV46">
        <v>277.76470588235293</v>
      </c>
      <c r="MW46">
        <v>290.1875</v>
      </c>
      <c r="MX46">
        <v>286.49019607843138</v>
      </c>
      <c r="MY46">
        <v>283</v>
      </c>
      <c r="MZ46">
        <v>259.35294117647061</v>
      </c>
      <c r="NA46">
        <v>261.4736842105263</v>
      </c>
      <c r="NB46">
        <v>268.25454545454545</v>
      </c>
      <c r="NC46" s="15">
        <f>Tabla1[[#This Row],[ROS_1DU_COR_COD_ROS_TG_NEG]]-Tabla1[[#This Row],[PAS_1DU_COR_COD_ROS_TG_NEG]]</f>
        <v>-291.44444444444446</v>
      </c>
      <c r="ND46" s="15">
        <f>Tabla1[[#This Row],[ROS_1DU_COR_COD_ROS_TG_NEU]]-Tabla1[[#This Row],[PAS_1DU_COR_COD_ROS_TG_NEU]]</f>
        <v>18.735294117647072</v>
      </c>
      <c r="NE46" s="15">
        <f>Tabla1[[#This Row],[ROS_1DU_COR_COD_ROS_TG_POS]]-Tabla1[[#This Row],[PAS_1DU_COR_COD_ROS_TG_POS]]</f>
        <v>-131.1875</v>
      </c>
      <c r="NF46" s="15">
        <f>Tabla1[[#This Row],[ROS_1DU_COR_COD_ROS_TG_TOT]]-Tabla1[[#This Row],[PAS_1DU_COR_COD_ROS_TG_TOT]]</f>
        <v>-35.823529411764724</v>
      </c>
      <c r="NG46" s="15">
        <f>Tabla1[[#This Row],[ROS_1DU_COR_COD_ESC_TG_NEG]]-Tabla1[[#This Row],[PAS_1DU_COR_COD_ESC_TG_NEG]]</f>
        <v>-283</v>
      </c>
      <c r="NH46" s="15">
        <f>Tabla1[[#This Row],[ROS_1DU_COR_COD_ESC_TG_NEU]]-Tabla1[[#This Row],[PAS_1DU_COR_COD_ESC_TG_NEU]]</f>
        <v>125.64705882352939</v>
      </c>
      <c r="NI46" s="15">
        <f>Tabla1[[#This Row],[ROS_1DU_COR_COD_ESC_TG_POS]]-Tabla1[[#This Row],[PAS_1DU_COR_COD_ESC_TG_POS]]</f>
        <v>-49.473684210526301</v>
      </c>
      <c r="NJ46" s="15">
        <f>Tabla1[[#This Row],[ROS_1DU_COR_COD_ESC_TG_TOT]]-Tabla1[[#This Row],[PAS_1DU_COR_COD_ESC_TG_TOT]]</f>
        <v>30.24545454545455</v>
      </c>
      <c r="NK46" s="15">
        <f>Tabla1[[#This Row],[PAS_1DU_COR_COD_ROS_TG_NEG]]-Tabla1[[#This Row],[ESC_1DU_COR_COD_ROS_TG_NEG]]</f>
        <v>53.873015873015873</v>
      </c>
      <c r="NL46" s="15">
        <f>Tabla1[[#This Row],[PAS_1DU_COR_COD_ROS_TG_NEU]]-Tabla1[[#This Row],[ESC_1DU_COR_COD_ROS_TG_NEU]]</f>
        <v>109.90756302521007</v>
      </c>
      <c r="NM46" s="15">
        <f>Tabla1[[#This Row],[PAS_1DU_COR_COD_ROS_TG_POS]]-Tabla1[[#This Row],[ESC_1DU_COR_COD_ROS_TG_POS]]</f>
        <v>99.743055555555543</v>
      </c>
      <c r="NN46" s="15">
        <f>Tabla1[[#This Row],[PAS_1DU_COR_COD_ROS_TG_TOT]]-Tabla1[[#This Row],[ESC_1DU_COR_COD_ROS_TG_TOT]]</f>
        <v>88.577152600170507</v>
      </c>
      <c r="NO46" s="15">
        <f>Tabla1[[#This Row],[PAS_1DU_COR_COD_ESC_TG_NEG]]-Tabla1[[#This Row],[ESC_1DU_COR_COD_ESC_TG_NEG]]</f>
        <v>-5.5555555555555429</v>
      </c>
      <c r="NP46" s="15">
        <f>Tabla1[[#This Row],[PAS_1DU_COR_COD_ESC_TG_NEU]]-Tabla1[[#This Row],[ESC_1DU_COR_COD_ESC_TG_NEU]]</f>
        <v>20.464052287581723</v>
      </c>
      <c r="NQ46" s="15">
        <f>Tabla1[[#This Row],[PAS_1DU_COR_COD_ESC_TG_POS]]-Tabla1[[#This Row],[ESC_1DU_COR_COD_ESC_TG_POS]]</f>
        <v>76.807017543859644</v>
      </c>
      <c r="NR46" s="15">
        <f>Tabla1[[#This Row],[PAS_1DU_COR_COD_ESC_TG_TOT]]-Tabla1[[#This Row],[ESC_1DU_COR_COD_ESC_TG_TOT]]</f>
        <v>30.88417508417507</v>
      </c>
    </row>
    <row r="47" spans="1:382" x14ac:dyDescent="0.3">
      <c r="A47" s="2" t="s">
        <v>47</v>
      </c>
      <c r="B47" s="2">
        <v>20</v>
      </c>
      <c r="C47" s="2">
        <v>2</v>
      </c>
      <c r="D47" s="2">
        <v>24</v>
      </c>
      <c r="E47">
        <v>2.7</v>
      </c>
      <c r="F47">
        <v>949.4</v>
      </c>
      <c r="G47">
        <v>3.1</v>
      </c>
      <c r="H47">
        <v>760.63157894736844</v>
      </c>
      <c r="I47">
        <v>2.4500000000000002</v>
      </c>
      <c r="J47">
        <v>724.375</v>
      </c>
      <c r="K47">
        <v>2.75</v>
      </c>
      <c r="L47">
        <v>805.66</v>
      </c>
      <c r="M47">
        <v>2.75</v>
      </c>
      <c r="N47">
        <v>805.29411764705878</v>
      </c>
      <c r="O47">
        <v>3.4</v>
      </c>
      <c r="P47">
        <v>1099.9375</v>
      </c>
      <c r="Q47">
        <v>2.5499999999999998</v>
      </c>
      <c r="R47">
        <v>902.92307692307691</v>
      </c>
      <c r="S47">
        <v>2.9</v>
      </c>
      <c r="T47">
        <v>935.36956521739125</v>
      </c>
      <c r="U47">
        <v>2.8250000000000002</v>
      </c>
      <c r="V47">
        <v>867.8125</v>
      </c>
      <c r="W47">
        <v>0.9</v>
      </c>
      <c r="X47">
        <v>220.42857142857142</v>
      </c>
      <c r="Y47">
        <v>1.65</v>
      </c>
      <c r="Z47">
        <v>301.11111111111109</v>
      </c>
      <c r="AA47">
        <v>1.35</v>
      </c>
      <c r="AB47">
        <v>264.27777777777777</v>
      </c>
      <c r="AC47">
        <v>1.3</v>
      </c>
      <c r="AD47">
        <v>265.26</v>
      </c>
      <c r="AE47">
        <v>1.3</v>
      </c>
      <c r="AF47">
        <v>265.26</v>
      </c>
      <c r="AG47">
        <v>2.3166666666666669</v>
      </c>
      <c r="AH47">
        <v>661.45890410958907</v>
      </c>
      <c r="BM47">
        <v>2.3166666666666669</v>
      </c>
      <c r="BN47">
        <v>661.45890410958907</v>
      </c>
      <c r="BO47">
        <v>0.875</v>
      </c>
      <c r="BP47">
        <v>526.33333333333337</v>
      </c>
      <c r="BQ47">
        <v>4.5714285714285712</v>
      </c>
      <c r="BR47">
        <v>1386</v>
      </c>
      <c r="BS47">
        <v>2.5</v>
      </c>
      <c r="BT47">
        <v>1175</v>
      </c>
      <c r="BU47">
        <v>2.5652173913043477</v>
      </c>
      <c r="BV47">
        <v>1143.7333333333333</v>
      </c>
      <c r="BW47">
        <v>2.875</v>
      </c>
      <c r="BX47">
        <v>1108.1666666666667</v>
      </c>
      <c r="BY47">
        <v>2.4</v>
      </c>
      <c r="BZ47">
        <v>906.42857142857144</v>
      </c>
      <c r="CA47">
        <v>2.2000000000000002</v>
      </c>
      <c r="CB47">
        <v>1499.6</v>
      </c>
      <c r="CC47">
        <v>2.4642857142857144</v>
      </c>
      <c r="CD47">
        <v>1138.4444444444443</v>
      </c>
      <c r="CE47">
        <v>2.5098039215686274</v>
      </c>
      <c r="CF47">
        <v>1140.8484848484848</v>
      </c>
      <c r="CG47">
        <v>3.25</v>
      </c>
      <c r="CH47">
        <v>1291.3333333333333</v>
      </c>
      <c r="CI47">
        <v>1.1428571428571428</v>
      </c>
      <c r="CJ47">
        <v>550.5</v>
      </c>
      <c r="CK47">
        <v>1.625</v>
      </c>
      <c r="CL47">
        <v>815.75</v>
      </c>
      <c r="CM47">
        <v>2.0434782608695654</v>
      </c>
      <c r="CN47">
        <v>943.78571428571433</v>
      </c>
      <c r="CO47">
        <v>1.5</v>
      </c>
      <c r="CP47">
        <v>629.33333333333337</v>
      </c>
      <c r="CQ47">
        <v>2.2999999999999998</v>
      </c>
      <c r="CR47">
        <v>938.83333333333337</v>
      </c>
      <c r="CS47">
        <v>2.2000000000000002</v>
      </c>
      <c r="CT47">
        <v>1080.1666666666667</v>
      </c>
      <c r="CU47">
        <v>2.0357142857142856</v>
      </c>
      <c r="CV47">
        <v>882.77777777777783</v>
      </c>
      <c r="CW47">
        <v>2.0392156862745097</v>
      </c>
      <c r="CX47">
        <v>909.46875</v>
      </c>
      <c r="CY47">
        <v>2.2745098039215685</v>
      </c>
      <c r="CZ47">
        <v>1026.9384615384615</v>
      </c>
      <c r="DA47">
        <v>1.375</v>
      </c>
      <c r="DB47">
        <v>685.5</v>
      </c>
      <c r="DC47">
        <v>1.5714285714285714</v>
      </c>
      <c r="DD47">
        <v>557</v>
      </c>
      <c r="DE47">
        <v>1.125</v>
      </c>
      <c r="DF47">
        <v>818</v>
      </c>
      <c r="DG47">
        <v>1.3478260869565217</v>
      </c>
      <c r="DH47">
        <v>665.08333333333337</v>
      </c>
      <c r="DI47">
        <v>1.625</v>
      </c>
      <c r="DJ47">
        <v>566.6</v>
      </c>
      <c r="DK47">
        <v>1.3</v>
      </c>
      <c r="DL47">
        <v>526.33333333333337</v>
      </c>
      <c r="DM47">
        <v>1.5</v>
      </c>
      <c r="DN47">
        <v>537.14285714285711</v>
      </c>
      <c r="DO47">
        <v>1.4642857142857142</v>
      </c>
      <c r="DP47">
        <v>541.72222222222217</v>
      </c>
      <c r="DQ47">
        <v>1.411764705882353</v>
      </c>
      <c r="DR47">
        <v>591.06666666666672</v>
      </c>
      <c r="DS47">
        <v>1.411764705882353</v>
      </c>
      <c r="DT47">
        <v>591.06666666666672</v>
      </c>
      <c r="DU47">
        <v>1.9869281045751634</v>
      </c>
      <c r="DV47">
        <v>889.29473684210529</v>
      </c>
      <c r="DW47">
        <v>5</v>
      </c>
      <c r="DX47">
        <v>1519</v>
      </c>
      <c r="DY47">
        <v>0.66666666666666663</v>
      </c>
      <c r="DZ47">
        <v>772</v>
      </c>
      <c r="EA47">
        <v>3</v>
      </c>
      <c r="EB47">
        <v>1377</v>
      </c>
      <c r="EC47">
        <v>2.5714285714285716</v>
      </c>
      <c r="ED47">
        <v>1296.75</v>
      </c>
      <c r="EE47">
        <v>3</v>
      </c>
      <c r="EF47">
        <v>1066.5</v>
      </c>
      <c r="EK47">
        <v>3</v>
      </c>
      <c r="EL47">
        <v>1066.5</v>
      </c>
      <c r="EM47">
        <v>2.6666666666666665</v>
      </c>
      <c r="EN47">
        <v>1220</v>
      </c>
      <c r="EO47">
        <v>0</v>
      </c>
      <c r="EQ47">
        <v>3.3333333333333335</v>
      </c>
      <c r="ER47">
        <v>1182.3333333333333</v>
      </c>
      <c r="ES47">
        <v>1</v>
      </c>
      <c r="ET47">
        <v>213</v>
      </c>
      <c r="EU47">
        <v>1.7142857142857142</v>
      </c>
      <c r="EV47">
        <v>940</v>
      </c>
      <c r="EW47">
        <v>0</v>
      </c>
      <c r="FC47">
        <v>0</v>
      </c>
      <c r="FE47">
        <v>1.3333333333333333</v>
      </c>
      <c r="FF47">
        <v>940</v>
      </c>
      <c r="FG47">
        <v>2</v>
      </c>
      <c r="FH47">
        <v>1108</v>
      </c>
      <c r="FI47">
        <v>2</v>
      </c>
      <c r="FJ47">
        <v>445.5</v>
      </c>
      <c r="FK47">
        <v>0.66666666666666663</v>
      </c>
      <c r="FL47">
        <v>689</v>
      </c>
      <c r="FM47">
        <v>1.5</v>
      </c>
      <c r="FN47">
        <v>867</v>
      </c>
      <c r="FO47">
        <v>1.2857142857142858</v>
      </c>
      <c r="FP47">
        <v>611.75</v>
      </c>
      <c r="FQ47">
        <v>2</v>
      </c>
      <c r="FR47">
        <v>1564</v>
      </c>
      <c r="FW47">
        <v>2</v>
      </c>
      <c r="FX47">
        <v>1564</v>
      </c>
      <c r="FY47">
        <v>1.4444444444444444</v>
      </c>
      <c r="FZ47">
        <v>802.2</v>
      </c>
      <c r="GA47">
        <v>1.4444444444444444</v>
      </c>
      <c r="GB47">
        <v>802.2</v>
      </c>
      <c r="GC47">
        <v>1.8148148148148149</v>
      </c>
      <c r="GD47">
        <v>1006.0666666666667</v>
      </c>
      <c r="GE47">
        <v>1.961111111111111</v>
      </c>
      <c r="GF47">
        <v>905.21818181818185</v>
      </c>
      <c r="GG47">
        <v>1.5</v>
      </c>
      <c r="GH47">
        <v>571.85714285714289</v>
      </c>
      <c r="GI47">
        <v>1.3</v>
      </c>
      <c r="GJ47">
        <v>520</v>
      </c>
      <c r="GK47">
        <v>1.8888888888888888</v>
      </c>
      <c r="GL47">
        <v>624.85714285714289</v>
      </c>
      <c r="GM47">
        <v>1.5517241379310345</v>
      </c>
      <c r="GN47">
        <v>574.85</v>
      </c>
      <c r="GO47">
        <v>0.88888888888888884</v>
      </c>
      <c r="GP47">
        <v>247.66666666666666</v>
      </c>
      <c r="GQ47">
        <v>2.4</v>
      </c>
      <c r="GR47">
        <v>794.625</v>
      </c>
      <c r="GS47">
        <v>2</v>
      </c>
      <c r="GT47">
        <v>740.16666666666663</v>
      </c>
      <c r="GU47">
        <v>1.7931034482758621</v>
      </c>
      <c r="GV47">
        <v>614.20000000000005</v>
      </c>
      <c r="GW47">
        <v>1.6724137931034482</v>
      </c>
      <c r="GX47">
        <v>594.52499999999998</v>
      </c>
      <c r="GY47">
        <v>2.6</v>
      </c>
      <c r="GZ47">
        <v>892.28571428571433</v>
      </c>
      <c r="HA47">
        <v>2.6</v>
      </c>
      <c r="HB47">
        <v>698</v>
      </c>
      <c r="HC47">
        <v>3.3333333333333335</v>
      </c>
      <c r="HD47">
        <v>826.88888888888891</v>
      </c>
      <c r="HE47">
        <v>2.8275862068965516</v>
      </c>
      <c r="HF47">
        <v>798.8</v>
      </c>
      <c r="HG47">
        <v>1.6666666666666667</v>
      </c>
      <c r="HH47">
        <v>867.5</v>
      </c>
      <c r="HI47">
        <v>1.6</v>
      </c>
      <c r="HJ47">
        <v>371.625</v>
      </c>
      <c r="HK47">
        <v>2.5</v>
      </c>
      <c r="HL47">
        <v>568.75</v>
      </c>
      <c r="HM47">
        <v>1.9310344827586208</v>
      </c>
      <c r="HN47">
        <v>549.65</v>
      </c>
      <c r="HO47">
        <v>2.3793103448275863</v>
      </c>
      <c r="HP47">
        <v>688.06666666666672</v>
      </c>
      <c r="HQ47">
        <v>2.0258620689655173</v>
      </c>
      <c r="HR47">
        <v>644.04705882352937</v>
      </c>
      <c r="HS47">
        <v>1.8</v>
      </c>
      <c r="HT47">
        <v>717.66666666666663</v>
      </c>
      <c r="HU47">
        <v>1.3</v>
      </c>
      <c r="HV47">
        <v>651.79999999999995</v>
      </c>
      <c r="HW47">
        <v>2</v>
      </c>
      <c r="HX47">
        <v>603.85714285714289</v>
      </c>
      <c r="HY47">
        <v>1.6896551724137931</v>
      </c>
      <c r="HZ47">
        <v>655.11111111111109</v>
      </c>
      <c r="IA47">
        <v>0.88888888888888884</v>
      </c>
      <c r="IB47">
        <v>449</v>
      </c>
      <c r="IC47">
        <v>1.3</v>
      </c>
      <c r="ID47">
        <v>462.42857142857144</v>
      </c>
      <c r="IE47">
        <v>0.9</v>
      </c>
      <c r="IF47">
        <v>407.16666666666669</v>
      </c>
      <c r="IG47">
        <v>1.0344827586206897</v>
      </c>
      <c r="IH47">
        <v>439.76470588235293</v>
      </c>
      <c r="II47">
        <v>1.3620689655172413</v>
      </c>
      <c r="IJ47">
        <v>550.51428571428573</v>
      </c>
      <c r="IK47">
        <v>1.3620689655172413</v>
      </c>
      <c r="IL47">
        <v>550.51428571428573</v>
      </c>
      <c r="IM47">
        <v>1.8045977011494252</v>
      </c>
      <c r="IN47">
        <v>616.76666666666665</v>
      </c>
      <c r="IS47">
        <v>0</v>
      </c>
      <c r="IU47">
        <v>0</v>
      </c>
      <c r="IW47">
        <v>0</v>
      </c>
      <c r="JC47">
        <v>0</v>
      </c>
      <c r="JE47">
        <v>0</v>
      </c>
      <c r="JK47">
        <v>0</v>
      </c>
      <c r="JM47">
        <v>0</v>
      </c>
      <c r="JO47">
        <v>5</v>
      </c>
      <c r="JP47">
        <v>1567</v>
      </c>
      <c r="JU47">
        <v>5</v>
      </c>
      <c r="JV47">
        <v>1567</v>
      </c>
      <c r="JW47">
        <v>2.5</v>
      </c>
      <c r="JX47">
        <v>1567</v>
      </c>
      <c r="JY47">
        <v>1.25</v>
      </c>
      <c r="JZ47">
        <v>1567</v>
      </c>
      <c r="KE47">
        <v>0</v>
      </c>
      <c r="KG47">
        <v>0</v>
      </c>
      <c r="KI47">
        <v>2</v>
      </c>
      <c r="KJ47">
        <v>506</v>
      </c>
      <c r="KO47">
        <v>2</v>
      </c>
      <c r="KP47">
        <v>506</v>
      </c>
      <c r="KQ47">
        <v>1</v>
      </c>
      <c r="KR47">
        <v>506</v>
      </c>
      <c r="KS47">
        <v>1</v>
      </c>
      <c r="KT47">
        <v>506</v>
      </c>
      <c r="KU47">
        <v>1.1666666666666667</v>
      </c>
      <c r="KV47">
        <v>1036.5</v>
      </c>
      <c r="KW47">
        <v>1.7833333333333334</v>
      </c>
      <c r="KX47">
        <v>623.64754098360652</v>
      </c>
      <c r="KY47" s="15">
        <f>Tabla24[[#This Row],[ROS_NUM_COR_COD_ROS_TG_NEG]]-Tabla24[[#This Row],[PAS_NUM_COR_COD_ROS_TG_NEG]]</f>
        <v>-1.0833333333333333</v>
      </c>
      <c r="KZ47" s="15">
        <f>Tabla24[[#This Row],[ROS_DUR_COR_COD_ROS_TG_NEG]]-Tabla24[[#This Row],[PAS_DUR_COR_COD_ROS_TG_NEG]]</f>
        <v>62.205882352941217</v>
      </c>
      <c r="LA47" s="15">
        <f>Tabla24[[#This Row],[ROS_NUM_COR_COD_ROS_TG_NEU]]-Tabla24[[#This Row],[PAS_NUM_COR_COD_ROS_TG_NEU]]</f>
        <v>-1.7999999999999998</v>
      </c>
      <c r="LB47" s="15">
        <f>Tabla24[[#This Row],[ROS_DUR_COR_COD_ROS_TG_NEU]]-Tabla24[[#This Row],[PAS_DUR_COR_COD_ROS_TG_NEU]]</f>
        <v>-728.3125</v>
      </c>
      <c r="LC47" s="15">
        <f>Tabla24[[#This Row],[ROS_NUM_COR_COD_ROS_TG_POS]]-Tabla24[[#This Row],[PAS_NUM_COR_COD_ROS_TG_POS]]</f>
        <v>-4.9999999999999822E-2</v>
      </c>
      <c r="LD47" s="15">
        <f>Tabla24[[#This Row],[ROS_DUR_COR_COD_ROS_TG_POS]]-Tabla24[[#This Row],[PAS_DUR_COR_COD_ROS_TG_POS]]</f>
        <v>-334.17307692307691</v>
      </c>
      <c r="LE47" s="15">
        <f>Tabla24[[#This Row],[ROS_NUM_COR_COD_ROS_TG_TOT]]-Tabla24[[#This Row],[PAS_NUM_COR_COD_ROS_TG_TOT]]</f>
        <v>-0.96896551724137914</v>
      </c>
      <c r="LF47" s="15">
        <f>Tabla24[[#This Row],[ROS_DUR_COR_COD_ROS_TG_TOT]]-Tabla24[[#This Row],[PAS_DUR_COR_COD_ROS_TG_TOT]]</f>
        <v>-385.71956521739128</v>
      </c>
      <c r="LG47" s="15">
        <f>Tabla24[[#This Row],[ROS_NUM_COR_COD_ESC_TG_NEG]]-Tabla24[[#This Row],[PAS_NUM_COR_COD_ESC_TG_NEG]]</f>
        <v>-1.8111111111111113</v>
      </c>
      <c r="LH47" s="15">
        <f>Tabla24[[#This Row],[ROS_DUR_COR_COD_ESC_TG_NEG]]-Tabla24[[#This Row],[PAS_DUR_COR_COD_ESC_TG_NEG]]</f>
        <v>-701.73333333333335</v>
      </c>
      <c r="LI47" s="15">
        <f>Tabla24[[#This Row],[ROS_NUM_COR_COD_ESC_TG_NEU]]-Tabla24[[#This Row],[PAS_NUM_COR_COD_ESC_TG_NEU]]</f>
        <v>-0.70000000000000018</v>
      </c>
      <c r="LJ47" s="15">
        <f>Tabla24[[#This Row],[ROS_NUM_COR_COD_ESC_TG_NEG]]-Tabla24[[#This Row],[PAS_NUM_COR_COD_ESC_TG_NEG]]</f>
        <v>-1.8111111111111113</v>
      </c>
      <c r="LK47" s="15">
        <f>Tabla24[[#This Row],[ROS_NUM_COR_COD_ESC_TG_POS]]-Tabla24[[#This Row],[PAS_NUM_COR_COD_ESC_TG_POS]]</f>
        <v>-0.45000000000000018</v>
      </c>
      <c r="LL47" s="15">
        <f>Tabla24[[#This Row],[ROS_DUR_COR_COD_ESC_TG_POS]]-Tabla24[[#This Row],[PAS_DUR_COR_COD_ESC_TG_POS]]</f>
        <v>15.791666666666629</v>
      </c>
      <c r="LM47" s="15">
        <f>Tabla24[[#This Row],[ROS_NUM_COR_COD_ESC_TG_TOT]]-Tabla24[[#This Row],[PAS_NUM_COR_COD_ESC_TG_TOT]]</f>
        <v>-0.9568965517241379</v>
      </c>
      <c r="LN47" s="15">
        <f>Tabla24[[#This Row],[ROS_DUR_COR_COD_ESC_TG_TOT]]-Tabla24[[#This Row],[PAS_DUR_COR_COD_ESC_TG_TOT]]</f>
        <v>-191.45999999999992</v>
      </c>
      <c r="LO47" s="15">
        <f>Tabla24[[#This Row],[PAS_NUM_COR_COD_ROS_TG_NEG]]-Tabla24[[#This Row],[ESC_NUM_COR_COD_ROS_TG_NEG]]</f>
        <v>1.25</v>
      </c>
      <c r="LP47" s="15">
        <f>Tabla24[[#This Row],[PAS_DUR_COR_COD_ROS_TG_NEG]]-Tabla24[[#This Row],[ESC_DUR_COR_COD_ROS_TG_NEG]]</f>
        <v>175.96078431372541</v>
      </c>
      <c r="LQ47" s="15">
        <f>Tabla24[[#This Row],[PAS_NUM_COR_COD_ROS_TG_NEU]]-Tabla24[[#This Row],[ESC_NUM_COR_COD_ROS_TG_NEU]]</f>
        <v>1.1000000000000001</v>
      </c>
      <c r="LR47" s="15">
        <f>Tabla24[[#This Row],[PAS_DUR_COR_COD_ROS_TG_NEU]]-Tabla24[[#This Row],[ESC_DUR_COR_COD_ROS_TG_NEU]]</f>
        <v>161.10416666666663</v>
      </c>
      <c r="LS47" s="15">
        <f>Tabla24[[#This Row],[PAS_NUM_COR_COD_ROS_TG_POS]]-Tabla24[[#This Row],[ESC_NUM_COR_COD_ROS_TG_POS]]</f>
        <v>0.34999999999999964</v>
      </c>
      <c r="LT47" s="15">
        <f>Tabla24[[#This Row],[PAS_DUR_COR_COD_ROS_TG_POS]]-Tabla24[[#This Row],[ESC_DUR_COR_COD_ROS_TG_POS]]</f>
        <v>-177.24358974358984</v>
      </c>
      <c r="LU47" s="15">
        <f>Tabla24[[#This Row],[PAS_NUM_COR_COD_ROS_TG_TOT]]-Tabla24[[#This Row],[ESC_NUM_COR_COD_ROS_TG_TOT]]</f>
        <v>0.86428571428571432</v>
      </c>
      <c r="LV47" s="15">
        <f>Tabla24[[#This Row],[PAS_DUR_COR_COD_ROS_TG_TOT]]-Tabla24[[#This Row],[ESC_DUR_COR_COD_ROS_TG_TOT]]</f>
        <v>52.591787439613427</v>
      </c>
      <c r="LW47" s="15">
        <f>Tabla24[[#This Row],[PAS_NUM_COR_COD_ESC_TG_NEG]]-Tabla24[[#This Row],[ESC_NUM_COR_COD_ESC_TG_NEG]]</f>
        <v>-0.17499999999999982</v>
      </c>
      <c r="LX47" s="15">
        <f>Tabla24[[#This Row],[PAS_DUR_COR_COD_ESC_TG_NEG]]-Tabla24[[#This Row],[ESC_DUR_COR_COD_ESC_TG_NEG]]</f>
        <v>-158.76666666666677</v>
      </c>
      <c r="LY47" s="15">
        <f>Tabla24[[#This Row],[PAS_NUM_COR_COD_ESC_TG_NEU]]-Tabla24[[#This Row],[ESC_NUM_COR_COD_ESC_TG_NEU]]</f>
        <v>0.70000000000000018</v>
      </c>
      <c r="LZ47" s="15">
        <f>Tabla24[[#This Row],[PAS_DUR_COR_COD_ESC_TG_NEU]]-Tabla24[[#This Row],[ESC_DUR_COR_COD_ESC_TG_NEU]]</f>
        <v>-145.79699248120301</v>
      </c>
      <c r="MA47" s="15">
        <f>Tabla24[[#This Row],[PAS_NUM_COR_COD_ESC_TG_POS]]-Tabla24[[#This Row],[ESC_NUM_COR_COD_ESC_TG_POS]]</f>
        <v>0.25</v>
      </c>
      <c r="MB47" s="15">
        <f>Tabla24[[#This Row],[PAS_DUR_COR_COD_ESC_TG_POS]]-Tabla24[[#This Row],[ESC_DUR_COR_COD_ESC_TG_POS]]</f>
        <v>-775.22499999999991</v>
      </c>
      <c r="MC47" s="15">
        <f>Tabla24[[#This Row],[PAS_NUM_COR_COD_ESC_TG_TOT]]-Tabla24[[#This Row],[ESC_NUM_COR_COD_ESC_TG_TOT]]</f>
        <v>0.28571428571428559</v>
      </c>
      <c r="MD47" s="15">
        <f>Tabla24[[#This Row],[PAS_DUR_COR_COD_ESC_TG_TOT]]-Tabla24[[#This Row],[ESC_DUR_COR_COD_ESC_TG_TOT]]</f>
        <v>-332.78444444444438</v>
      </c>
      <c r="ME47">
        <v>205</v>
      </c>
      <c r="MF47">
        <v>184.5</v>
      </c>
      <c r="MG47">
        <v>159.5</v>
      </c>
      <c r="MH47">
        <v>178.6</v>
      </c>
      <c r="MI47">
        <v>183</v>
      </c>
      <c r="MJ47">
        <v>305.25</v>
      </c>
      <c r="MK47">
        <v>194.66666666666666</v>
      </c>
      <c r="ML47">
        <v>235.4</v>
      </c>
      <c r="MM47">
        <v>267.66666666666669</v>
      </c>
      <c r="MN47">
        <v>217</v>
      </c>
      <c r="MO47">
        <v>300.33333333333331</v>
      </c>
      <c r="MP47">
        <v>261.66666666666669</v>
      </c>
      <c r="MQ47">
        <v>287.5</v>
      </c>
      <c r="MR47">
        <v>301.28571428571428</v>
      </c>
      <c r="MS47">
        <v>354.8</v>
      </c>
      <c r="MT47">
        <v>311.55555555555554</v>
      </c>
      <c r="MU47">
        <v>184.76470588235293</v>
      </c>
      <c r="MV47">
        <v>220.25</v>
      </c>
      <c r="MW47">
        <v>277.46153846153845</v>
      </c>
      <c r="MX47">
        <v>223.30434782608697</v>
      </c>
      <c r="MY47">
        <v>240.06666666666666</v>
      </c>
      <c r="MZ47">
        <v>230.63157894736841</v>
      </c>
      <c r="NA47">
        <v>192.375</v>
      </c>
      <c r="NB47">
        <v>221.22</v>
      </c>
      <c r="NC47" s="15">
        <f>Tabla1[[#This Row],[ROS_1DU_COR_COD_ROS_TG_NEG]]-Tabla1[[#This Row],[PAS_1DU_COR_COD_ROS_TG_NEG]]</f>
        <v>20.235294117647072</v>
      </c>
      <c r="ND47" s="15">
        <f>Tabla1[[#This Row],[ROS_1DU_COR_COD_ROS_TG_NEU]]-Tabla1[[#This Row],[PAS_1DU_COR_COD_ROS_TG_NEU]]</f>
        <v>-35.75</v>
      </c>
      <c r="NE47" s="15">
        <f>Tabla1[[#This Row],[ROS_1DU_COR_COD_ROS_TG_POS]]-Tabla1[[#This Row],[PAS_1DU_COR_COD_ROS_TG_POS]]</f>
        <v>-117.96153846153845</v>
      </c>
      <c r="NF47" s="15">
        <f>Tabla1[[#This Row],[ROS_1DU_COR_COD_ROS_TG_TOT]]-Tabla1[[#This Row],[PAS_1DU_COR_COD_ROS_TG_TOT]]</f>
        <v>-44.704347826086973</v>
      </c>
      <c r="NG47" s="15">
        <f>Tabla1[[#This Row],[ROS_1DU_COR_COD_ESC_TG_NEG]]-Tabla1[[#This Row],[PAS_1DU_COR_COD_ESC_TG_NEG]]</f>
        <v>-57.066666666666663</v>
      </c>
      <c r="NH47" s="15">
        <f>Tabla1[[#This Row],[ROS_1DU_COR_COD_ESC_TG_NEU]]-Tabla1[[#This Row],[PAS_1DU_COR_COD_ESC_TG_NEU]]</f>
        <v>74.618421052631589</v>
      </c>
      <c r="NI47" s="15">
        <f>Tabla1[[#This Row],[ROS_1DU_COR_COD_ESC_TG_POS]]-Tabla1[[#This Row],[PAS_1DU_COR_COD_ESC_TG_POS]]</f>
        <v>2.2916666666666572</v>
      </c>
      <c r="NJ47" s="15">
        <f>Tabla1[[#This Row],[ROS_1DU_COR_COD_ESC_TG_TOT]]-Tabla1[[#This Row],[PAS_1DU_COR_COD_ESC_TG_TOT]]</f>
        <v>14.180000000000007</v>
      </c>
      <c r="NK47" s="15">
        <f>Tabla1[[#This Row],[PAS_1DU_COR_COD_ROS_TG_NEG]]-Tabla1[[#This Row],[ESC_1DU_COR_COD_ROS_TG_NEG]]</f>
        <v>-82.901960784313758</v>
      </c>
      <c r="NL47" s="15">
        <f>Tabla1[[#This Row],[PAS_1DU_COR_COD_ROS_TG_NEU]]-Tabla1[[#This Row],[ESC_1DU_COR_COD_ROS_TG_NEU]]</f>
        <v>3.25</v>
      </c>
      <c r="NM47" s="15">
        <f>Tabla1[[#This Row],[PAS_1DU_COR_COD_ROS_TG_POS]]-Tabla1[[#This Row],[ESC_1DU_COR_COD_ROS_TG_POS]]</f>
        <v>-22.871794871794862</v>
      </c>
      <c r="NN47" s="15">
        <f>Tabla1[[#This Row],[PAS_1DU_COR_COD_ROS_TG_TOT]]-Tabla1[[#This Row],[ESC_1DU_COR_COD_ROS_TG_TOT]]</f>
        <v>-38.362318840579718</v>
      </c>
      <c r="NO47" s="15">
        <f>Tabla1[[#This Row],[PAS_1DU_COR_COD_ESC_TG_NEG]]-Tabla1[[#This Row],[ESC_1DU_COR_COD_ESC_TG_NEG]]</f>
        <v>-47.433333333333337</v>
      </c>
      <c r="NP47" s="15">
        <f>Tabla1[[#This Row],[PAS_1DU_COR_COD_ESC_TG_NEU]]-Tabla1[[#This Row],[ESC_1DU_COR_COD_ESC_TG_NEU]]</f>
        <v>-70.654135338345867</v>
      </c>
      <c r="NQ47" s="15">
        <f>Tabla1[[#This Row],[PAS_1DU_COR_COD_ESC_TG_POS]]-Tabla1[[#This Row],[ESC_1DU_COR_COD_ESC_TG_POS]]</f>
        <v>-162.42500000000001</v>
      </c>
      <c r="NR47" s="15">
        <f>Tabla1[[#This Row],[PAS_1DU_COR_COD_ESC_TG_TOT]]-Tabla1[[#This Row],[ESC_1DU_COR_COD_ESC_TG_TOT]]</f>
        <v>-90.335555555555544</v>
      </c>
    </row>
    <row r="48" spans="1:382" x14ac:dyDescent="0.3">
      <c r="A48" s="2" t="s">
        <v>48</v>
      </c>
      <c r="B48" s="2">
        <v>20</v>
      </c>
      <c r="C48" s="2">
        <v>2</v>
      </c>
      <c r="D48" s="2">
        <v>23</v>
      </c>
      <c r="E48">
        <v>3.75</v>
      </c>
      <c r="F48">
        <v>1120.2941176470588</v>
      </c>
      <c r="G48">
        <v>3.736842105263158</v>
      </c>
      <c r="H48">
        <v>1214.7058823529412</v>
      </c>
      <c r="I48">
        <v>4.75</v>
      </c>
      <c r="J48">
        <v>1391.9473684210527</v>
      </c>
      <c r="K48">
        <v>4.0847457627118642</v>
      </c>
      <c r="L48">
        <v>1247.9622641509434</v>
      </c>
      <c r="M48">
        <v>4.3</v>
      </c>
      <c r="N48">
        <v>1294.1666666666667</v>
      </c>
      <c r="O48">
        <v>4.0526315789473681</v>
      </c>
      <c r="P48">
        <v>1191.9411764705883</v>
      </c>
      <c r="Q48">
        <v>2.95</v>
      </c>
      <c r="R48">
        <v>1110.5714285714287</v>
      </c>
      <c r="S48">
        <v>3.7627118644067798</v>
      </c>
      <c r="T48">
        <v>1206.2448979591836</v>
      </c>
      <c r="U48">
        <v>3.9237288135593222</v>
      </c>
      <c r="V48">
        <v>1227.9215686274511</v>
      </c>
      <c r="W48">
        <v>2.75</v>
      </c>
      <c r="X48">
        <v>738.35</v>
      </c>
      <c r="Y48">
        <v>2.6315789473684212</v>
      </c>
      <c r="Z48">
        <v>703.9473684210526</v>
      </c>
      <c r="AA48">
        <v>2.2999999999999998</v>
      </c>
      <c r="AB48">
        <v>616.15</v>
      </c>
      <c r="AC48">
        <v>2.5593220338983049</v>
      </c>
      <c r="AD48">
        <v>685.84745762711862</v>
      </c>
      <c r="AE48">
        <v>2.5593220338983049</v>
      </c>
      <c r="AF48">
        <v>685.84745762711862</v>
      </c>
      <c r="AG48">
        <v>3.4689265536723162</v>
      </c>
      <c r="AH48">
        <v>1029.2732919254659</v>
      </c>
      <c r="AK48">
        <v>6</v>
      </c>
      <c r="AL48">
        <v>1638</v>
      </c>
      <c r="AO48">
        <v>6</v>
      </c>
      <c r="AP48">
        <v>1638</v>
      </c>
      <c r="AS48">
        <v>2</v>
      </c>
      <c r="AT48">
        <v>515</v>
      </c>
      <c r="AW48">
        <v>2</v>
      </c>
      <c r="AX48">
        <v>515</v>
      </c>
      <c r="AY48">
        <v>4</v>
      </c>
      <c r="AZ48">
        <v>1076.5</v>
      </c>
      <c r="BC48">
        <v>1</v>
      </c>
      <c r="BD48">
        <v>394</v>
      </c>
      <c r="BG48">
        <v>1</v>
      </c>
      <c r="BH48">
        <v>394</v>
      </c>
      <c r="BI48">
        <v>1</v>
      </c>
      <c r="BJ48">
        <v>394</v>
      </c>
      <c r="BK48">
        <v>3</v>
      </c>
      <c r="BL48">
        <v>849</v>
      </c>
      <c r="BM48">
        <v>3.4611111111111112</v>
      </c>
      <c r="BN48">
        <v>1025.9756097560976</v>
      </c>
      <c r="BO48">
        <v>6.4444444444444446</v>
      </c>
      <c r="BP48">
        <v>1722.8888888888889</v>
      </c>
      <c r="BQ48">
        <v>4.9000000000000004</v>
      </c>
      <c r="BR48">
        <v>1382.8</v>
      </c>
      <c r="BS48">
        <v>4.2222222222222223</v>
      </c>
      <c r="BT48">
        <v>1665.4285714285713</v>
      </c>
      <c r="BU48">
        <v>5.1785714285714288</v>
      </c>
      <c r="BV48">
        <v>1576.6153846153845</v>
      </c>
      <c r="BW48">
        <v>5</v>
      </c>
      <c r="BX48">
        <v>1556.5555555555557</v>
      </c>
      <c r="BY48">
        <v>5.4</v>
      </c>
      <c r="BZ48">
        <v>1562.4</v>
      </c>
      <c r="CA48">
        <v>4.4000000000000004</v>
      </c>
      <c r="CB48">
        <v>1550.375</v>
      </c>
      <c r="CC48">
        <v>4.931034482758621</v>
      </c>
      <c r="CD48">
        <v>1556.8888888888889</v>
      </c>
      <c r="CE48">
        <v>5.0526315789473681</v>
      </c>
      <c r="CF48">
        <v>1566.566037735849</v>
      </c>
      <c r="CG48">
        <v>1</v>
      </c>
      <c r="CH48">
        <v>591</v>
      </c>
      <c r="CI48">
        <v>1.9</v>
      </c>
      <c r="CJ48">
        <v>814.57142857142856</v>
      </c>
      <c r="CK48">
        <v>2.7777777777777777</v>
      </c>
      <c r="CL48">
        <v>1020.7142857142857</v>
      </c>
      <c r="CM48">
        <v>1.8928571428571428</v>
      </c>
      <c r="CN48">
        <v>845.05555555555554</v>
      </c>
      <c r="CO48">
        <v>2.3333333333333335</v>
      </c>
      <c r="CP48">
        <v>708.625</v>
      </c>
      <c r="CQ48">
        <v>2.2000000000000002</v>
      </c>
      <c r="CR48">
        <v>943.83333333333337</v>
      </c>
      <c r="CS48">
        <v>2.8</v>
      </c>
      <c r="CT48">
        <v>921.125</v>
      </c>
      <c r="CU48">
        <v>2.4482758620689653</v>
      </c>
      <c r="CV48">
        <v>850.0454545454545</v>
      </c>
      <c r="CW48">
        <v>2.1754385964912282</v>
      </c>
      <c r="CX48">
        <v>847.8</v>
      </c>
      <c r="CY48">
        <v>3.6140350877192984</v>
      </c>
      <c r="CZ48">
        <v>1257.4193548387098</v>
      </c>
      <c r="DA48">
        <v>3.3333333333333335</v>
      </c>
      <c r="DB48">
        <v>946.44444444444446</v>
      </c>
      <c r="DC48">
        <v>3.8</v>
      </c>
      <c r="DD48">
        <v>1257.5</v>
      </c>
      <c r="DE48">
        <v>3.1111111111111112</v>
      </c>
      <c r="DF48">
        <v>839.77777777777783</v>
      </c>
      <c r="DG48">
        <v>3.4285714285714284</v>
      </c>
      <c r="DH48">
        <v>1023.25</v>
      </c>
      <c r="DI48">
        <v>3.8888888888888888</v>
      </c>
      <c r="DJ48">
        <v>1100.1111111111111</v>
      </c>
      <c r="DK48">
        <v>3.8</v>
      </c>
      <c r="DL48">
        <v>1094.5</v>
      </c>
      <c r="DM48">
        <v>3.8</v>
      </c>
      <c r="DN48">
        <v>1226.2</v>
      </c>
      <c r="DO48">
        <v>3.8275862068965516</v>
      </c>
      <c r="DP48">
        <v>1141.655172413793</v>
      </c>
      <c r="DQ48">
        <v>3.6315789473684212</v>
      </c>
      <c r="DR48">
        <v>1083.4912280701753</v>
      </c>
      <c r="DS48">
        <v>3.6315789473684212</v>
      </c>
      <c r="DT48">
        <v>1083.4912280701753</v>
      </c>
      <c r="DU48">
        <v>3.6198830409356724</v>
      </c>
      <c r="DV48">
        <v>1191.3266666666666</v>
      </c>
      <c r="DW48">
        <v>6</v>
      </c>
      <c r="DX48">
        <v>1611</v>
      </c>
      <c r="EA48">
        <v>5</v>
      </c>
      <c r="EB48">
        <v>1863</v>
      </c>
      <c r="EC48">
        <v>5.5</v>
      </c>
      <c r="ED48">
        <v>1737</v>
      </c>
      <c r="EE48">
        <v>6</v>
      </c>
      <c r="EF48">
        <v>2041</v>
      </c>
      <c r="EK48">
        <v>6</v>
      </c>
      <c r="EL48">
        <v>2041</v>
      </c>
      <c r="EM48">
        <v>5.666666666666667</v>
      </c>
      <c r="EN48">
        <v>1838.3333333333333</v>
      </c>
      <c r="EO48">
        <v>2</v>
      </c>
      <c r="EP48">
        <v>572</v>
      </c>
      <c r="ES48">
        <v>2</v>
      </c>
      <c r="ET48">
        <v>510</v>
      </c>
      <c r="EU48">
        <v>2</v>
      </c>
      <c r="EV48">
        <v>541</v>
      </c>
      <c r="EW48">
        <v>2</v>
      </c>
      <c r="EX48">
        <v>230</v>
      </c>
      <c r="FC48">
        <v>2</v>
      </c>
      <c r="FD48">
        <v>230</v>
      </c>
      <c r="FE48">
        <v>2</v>
      </c>
      <c r="FF48">
        <v>437.33333333333331</v>
      </c>
      <c r="FG48">
        <v>3.8333333333333335</v>
      </c>
      <c r="FH48">
        <v>1137.8333333333333</v>
      </c>
      <c r="FI48">
        <v>7</v>
      </c>
      <c r="FJ48">
        <v>2256</v>
      </c>
      <c r="FM48">
        <v>7</v>
      </c>
      <c r="FN48">
        <v>2113</v>
      </c>
      <c r="FO48">
        <v>7</v>
      </c>
      <c r="FP48">
        <v>2184.5</v>
      </c>
      <c r="FQ48">
        <v>8</v>
      </c>
      <c r="FR48">
        <v>2225</v>
      </c>
      <c r="FW48">
        <v>8</v>
      </c>
      <c r="FX48">
        <v>2225</v>
      </c>
      <c r="FY48">
        <v>7.333333333333333</v>
      </c>
      <c r="FZ48">
        <v>2198</v>
      </c>
      <c r="GA48">
        <v>7.333333333333333</v>
      </c>
      <c r="GB48">
        <v>2198</v>
      </c>
      <c r="GC48">
        <v>5</v>
      </c>
      <c r="GD48">
        <v>1491.2222222222222</v>
      </c>
      <c r="GE48">
        <v>3.6888888888888891</v>
      </c>
      <c r="GF48">
        <v>1208.3018867924529</v>
      </c>
      <c r="GG48">
        <v>1.8571428571428572</v>
      </c>
      <c r="GH48">
        <v>909.75</v>
      </c>
      <c r="GI48">
        <v>1.4444444444444444</v>
      </c>
      <c r="GJ48">
        <v>619.6</v>
      </c>
      <c r="GK48">
        <v>2.2222222222222223</v>
      </c>
      <c r="GL48">
        <v>847.66666666666663</v>
      </c>
      <c r="GM48">
        <v>1.84</v>
      </c>
      <c r="GN48">
        <v>788.2</v>
      </c>
      <c r="GO48">
        <v>1.2222222222222223</v>
      </c>
      <c r="GP48">
        <v>871.25</v>
      </c>
      <c r="GQ48">
        <v>2.4444444444444446</v>
      </c>
      <c r="GR48">
        <v>901.57142857142856</v>
      </c>
      <c r="GS48">
        <v>2</v>
      </c>
      <c r="GT48">
        <v>814.33333333333337</v>
      </c>
      <c r="GU48">
        <v>1.8928571428571428</v>
      </c>
      <c r="GV48">
        <v>863.64705882352939</v>
      </c>
      <c r="GW48">
        <v>1.8679245283018868</v>
      </c>
      <c r="GX48">
        <v>828.28125</v>
      </c>
      <c r="GY48">
        <v>5.7142857142857144</v>
      </c>
      <c r="GZ48">
        <v>1766.6666666666667</v>
      </c>
      <c r="HA48">
        <v>6.1111111111111107</v>
      </c>
      <c r="HB48">
        <v>1775.6666666666667</v>
      </c>
      <c r="HC48">
        <v>5</v>
      </c>
      <c r="HD48">
        <v>1498.3333333333333</v>
      </c>
      <c r="HE48">
        <v>5.6</v>
      </c>
      <c r="HF48">
        <v>1669.4166666666667</v>
      </c>
      <c r="HG48">
        <v>5.8888888888888893</v>
      </c>
      <c r="HH48">
        <v>1675.4444444444443</v>
      </c>
      <c r="HI48">
        <v>5.1111111111111107</v>
      </c>
      <c r="HJ48">
        <v>1309.5555555555557</v>
      </c>
      <c r="HK48">
        <v>5.0999999999999996</v>
      </c>
      <c r="HL48">
        <v>1526.9</v>
      </c>
      <c r="HM48">
        <v>5.3571428571428568</v>
      </c>
      <c r="HN48">
        <v>1504.7857142857142</v>
      </c>
      <c r="HO48">
        <v>5.4716981132075473</v>
      </c>
      <c r="HP48">
        <v>1580.7692307692307</v>
      </c>
      <c r="HQ48">
        <v>3.6698113207547172</v>
      </c>
      <c r="HR48">
        <v>1294.1071428571429</v>
      </c>
      <c r="HS48">
        <v>2.8571428571428572</v>
      </c>
      <c r="HT48">
        <v>909.42857142857144</v>
      </c>
      <c r="HU48">
        <v>3</v>
      </c>
      <c r="HV48">
        <v>871.22222222222217</v>
      </c>
      <c r="HW48">
        <v>3.5555555555555554</v>
      </c>
      <c r="HX48">
        <v>1083.1111111111111</v>
      </c>
      <c r="HY48">
        <v>3.16</v>
      </c>
      <c r="HZ48">
        <v>958.2</v>
      </c>
      <c r="IA48">
        <v>4</v>
      </c>
      <c r="IB48">
        <v>1103.5555555555557</v>
      </c>
      <c r="IC48">
        <v>3.6666666666666665</v>
      </c>
      <c r="ID48">
        <v>930.66666666666663</v>
      </c>
      <c r="IE48">
        <v>3.3</v>
      </c>
      <c r="IF48">
        <v>962.5</v>
      </c>
      <c r="IG48">
        <v>3.6428571428571428</v>
      </c>
      <c r="IH48">
        <v>997.60714285714289</v>
      </c>
      <c r="II48">
        <v>3.4150943396226414</v>
      </c>
      <c r="IJ48">
        <v>979.01886792452831</v>
      </c>
      <c r="IK48">
        <v>3.4150943396226414</v>
      </c>
      <c r="IL48">
        <v>979.01886792452831</v>
      </c>
      <c r="IM48">
        <v>3.5849056603773586</v>
      </c>
      <c r="IN48">
        <v>1172.2116788321168</v>
      </c>
      <c r="IO48">
        <v>4</v>
      </c>
      <c r="IP48">
        <v>1425</v>
      </c>
      <c r="IQ48">
        <v>2</v>
      </c>
      <c r="IR48">
        <v>618</v>
      </c>
      <c r="IS48">
        <v>0</v>
      </c>
      <c r="IU48">
        <v>2.8</v>
      </c>
      <c r="IV48">
        <v>1156</v>
      </c>
      <c r="IW48">
        <v>0</v>
      </c>
      <c r="IY48">
        <v>6</v>
      </c>
      <c r="IZ48">
        <v>2003</v>
      </c>
      <c r="JC48">
        <v>3</v>
      </c>
      <c r="JD48">
        <v>2003</v>
      </c>
      <c r="JE48">
        <v>2.8571428571428572</v>
      </c>
      <c r="JF48">
        <v>1367.75</v>
      </c>
      <c r="JG48">
        <v>4.333333333333333</v>
      </c>
      <c r="JH48">
        <v>1646</v>
      </c>
      <c r="JI48">
        <v>6</v>
      </c>
      <c r="JJ48">
        <v>1673</v>
      </c>
      <c r="JK48">
        <v>7</v>
      </c>
      <c r="JL48">
        <v>2248</v>
      </c>
      <c r="JM48">
        <v>5.2</v>
      </c>
      <c r="JN48">
        <v>1803.25</v>
      </c>
      <c r="JO48">
        <v>9</v>
      </c>
      <c r="JP48">
        <v>2065</v>
      </c>
      <c r="JQ48">
        <v>1</v>
      </c>
      <c r="JR48">
        <v>329</v>
      </c>
      <c r="JU48">
        <v>5</v>
      </c>
      <c r="JV48">
        <v>1197</v>
      </c>
      <c r="JW48">
        <v>5.1428571428571432</v>
      </c>
      <c r="JX48">
        <v>1601.1666666666667</v>
      </c>
      <c r="JY48">
        <v>4</v>
      </c>
      <c r="JZ48">
        <v>1507.8</v>
      </c>
      <c r="KA48">
        <v>5.666666666666667</v>
      </c>
      <c r="KB48">
        <v>1699.3333333333333</v>
      </c>
      <c r="KC48">
        <v>7</v>
      </c>
      <c r="KD48">
        <v>2309</v>
      </c>
      <c r="KE48">
        <v>3</v>
      </c>
      <c r="KF48">
        <v>823</v>
      </c>
      <c r="KG48">
        <v>5.4</v>
      </c>
      <c r="KH48">
        <v>1646</v>
      </c>
      <c r="KI48">
        <v>4</v>
      </c>
      <c r="KJ48">
        <v>1520</v>
      </c>
      <c r="KK48">
        <v>9</v>
      </c>
      <c r="KL48">
        <v>2304</v>
      </c>
      <c r="KO48">
        <v>6.5</v>
      </c>
      <c r="KP48">
        <v>1912</v>
      </c>
      <c r="KQ48">
        <v>5.7142857142857144</v>
      </c>
      <c r="KR48">
        <v>1722</v>
      </c>
      <c r="KS48">
        <v>5.7142857142857144</v>
      </c>
      <c r="KT48">
        <v>1722</v>
      </c>
      <c r="KU48">
        <v>4.5714285714285712</v>
      </c>
      <c r="KV48">
        <v>1596</v>
      </c>
      <c r="KW48">
        <v>3.7</v>
      </c>
      <c r="KX48">
        <v>1218.9935064935064</v>
      </c>
      <c r="KY48" s="15">
        <f>Tabla24[[#This Row],[ROS_NUM_COR_COD_ROS_TG_NEG]]-Tabla24[[#This Row],[PAS_NUM_COR_COD_ROS_TG_NEG]]</f>
        <v>1.5888888888888895</v>
      </c>
      <c r="KZ48" s="15">
        <f>Tabla24[[#This Row],[ROS_DUR_COR_COD_ROS_TG_NEG]]-Tabla24[[#This Row],[PAS_DUR_COR_COD_ROS_TG_NEG]]</f>
        <v>381.2777777777776</v>
      </c>
      <c r="LA48" s="15">
        <f>Tabla24[[#This Row],[ROS_NUM_COR_COD_ROS_TG_NEU]]-Tabla24[[#This Row],[PAS_NUM_COR_COD_ROS_TG_NEU]]</f>
        <v>1.0584795321637426</v>
      </c>
      <c r="LB48" s="15">
        <f>Tabla24[[#This Row],[ROS_DUR_COR_COD_ROS_TG_NEU]]-Tabla24[[#This Row],[PAS_DUR_COR_COD_ROS_TG_NEU]]</f>
        <v>117.61437908496737</v>
      </c>
      <c r="LC48" s="15">
        <f>Tabla24[[#This Row],[ROS_NUM_COR_COD_ROS_TG_POS]]-Tabla24[[#This Row],[PAS_NUM_COR_COD_ROS_TG_POS]]</f>
        <v>2.1499999999999995</v>
      </c>
      <c r="LD48" s="15">
        <f>Tabla24[[#This Row],[ROS_DUR_COR_COD_ROS_TG_POS]]-Tabla24[[#This Row],[PAS_DUR_COR_COD_ROS_TG_POS]]</f>
        <v>416.32857142857142</v>
      </c>
      <c r="LE48" s="15">
        <f>Tabla24[[#This Row],[ROS_NUM_COR_COD_ROS_TG_TOT]]-Tabla24[[#This Row],[PAS_NUM_COR_COD_ROS_TG_TOT]]</f>
        <v>1.5944309927360769</v>
      </c>
      <c r="LF48" s="15">
        <f>Tabla24[[#This Row],[ROS_DUR_COR_COD_ROS_TG_TOT]]-Tabla24[[#This Row],[PAS_DUR_COR_COD_ROS_TG_TOT]]</f>
        <v>298.5408163265306</v>
      </c>
      <c r="LG48" s="15">
        <f>Tabla24[[#This Row],[ROS_NUM_COR_COD_ESC_TG_NEG]]-Tabla24[[#This Row],[PAS_NUM_COR_COD_ESC_TG_NEG]]</f>
        <v>-2.5277777777777777</v>
      </c>
      <c r="LH48" s="15">
        <f>Tabla24[[#This Row],[ROS_DUR_COR_COD_ESC_TG_NEG]]-Tabla24[[#This Row],[PAS_DUR_COR_COD_ESC_TG_NEG]]</f>
        <v>-249.04411764705878</v>
      </c>
      <c r="LI48" s="15">
        <f>Tabla24[[#This Row],[ROS_NUM_COR_COD_ESC_TG_NEU]]-Tabla24[[#This Row],[PAS_NUM_COR_COD_ESC_TG_NEU]]</f>
        <v>-1.2923976608187133</v>
      </c>
      <c r="LJ48" s="15">
        <f>Tabla24[[#This Row],[ROS_NUM_COR_COD_ESC_TG_NEG]]-Tabla24[[#This Row],[PAS_NUM_COR_COD_ESC_TG_NEG]]</f>
        <v>-2.5277777777777777</v>
      </c>
      <c r="LK48" s="15">
        <f>Tabla24[[#This Row],[ROS_NUM_COR_COD_ESC_TG_POS]]-Tabla24[[#This Row],[PAS_NUM_COR_COD_ESC_TG_POS]]</f>
        <v>-2.75</v>
      </c>
      <c r="LL48" s="15">
        <f>Tabla24[[#This Row],[ROS_DUR_COR_COD_ESC_TG_POS]]-Tabla24[[#This Row],[PAS_DUR_COR_COD_ESC_TG_POS]]</f>
        <v>-577.61403508771934</v>
      </c>
      <c r="LM48" s="15">
        <f>Tabla24[[#This Row],[ROS_NUM_COR_COD_ESC_TG_TOT]]-Tabla24[[#This Row],[PAS_NUM_COR_COD_ESC_TG_TOT]]</f>
        <v>-2.1918886198547214</v>
      </c>
      <c r="LN48" s="15">
        <f>Tabla24[[#This Row],[ROS_DUR_COR_COD_ESC_TG_TOT]]-Tabla24[[#This Row],[PAS_DUR_COR_COD_ESC_TG_TOT]]</f>
        <v>-384.31520532741399</v>
      </c>
      <c r="LO48" s="15">
        <f>Tabla24[[#This Row],[PAS_NUM_COR_COD_ROS_TG_NEG]]-Tabla24[[#This Row],[ESC_NUM_COR_COD_ROS_TG_NEG]]</f>
        <v>1.9666666666666663</v>
      </c>
      <c r="LP48" s="15">
        <f>Tabla24[[#This Row],[PAS_DUR_COR_COD_ROS_TG_NEG]]-Tabla24[[#This Row],[ESC_DUR_COR_COD_ROS_TG_NEG]]</f>
        <v>585.54166666666674</v>
      </c>
      <c r="LQ48" s="15">
        <f>Tabla24[[#This Row],[PAS_NUM_COR_COD_ROS_TG_NEU]]-Tabla24[[#This Row],[ESC_NUM_COR_COD_ROS_TG_NEU]]</f>
        <v>1.852631578947368</v>
      </c>
      <c r="LR48" s="15">
        <f>Tabla24[[#This Row],[PAS_DUR_COR_COD_ROS_TG_NEU]]-Tabla24[[#This Row],[ESC_DUR_COR_COD_ROS_TG_NEU]]</f>
        <v>248.10784313725492</v>
      </c>
      <c r="LS48" s="15">
        <f>Tabla24[[#This Row],[PAS_NUM_COR_COD_ROS_TG_POS]]-Tabla24[[#This Row],[ESC_NUM_COR_COD_ROS_TG_POS]]</f>
        <v>0.15000000000000036</v>
      </c>
      <c r="LT48" s="15">
        <f>Tabla24[[#This Row],[PAS_DUR_COR_COD_ROS_TG_POS]]-Tabla24[[#This Row],[ESC_DUR_COR_COD_ROS_TG_POS]]</f>
        <v>189.44642857142867</v>
      </c>
      <c r="LU48" s="15">
        <f>Tabla24[[#This Row],[PAS_NUM_COR_COD_ROS_TG_TOT]]-Tabla24[[#This Row],[ESC_NUM_COR_COD_ROS_TG_TOT]]</f>
        <v>1.3144360023378145</v>
      </c>
      <c r="LV48" s="15">
        <f>Tabla24[[#This Row],[PAS_DUR_COR_COD_ROS_TG_TOT]]-Tabla24[[#This Row],[ESC_DUR_COR_COD_ROS_TG_TOT]]</f>
        <v>356.19944341372911</v>
      </c>
      <c r="LW48" s="15">
        <f>Tabla24[[#This Row],[PAS_NUM_COR_COD_ESC_TG_NEG]]-Tabla24[[#This Row],[ESC_NUM_COR_COD_ESC_TG_NEG]]</f>
        <v>-1.25</v>
      </c>
      <c r="LX48" s="15">
        <f>Tabla24[[#This Row],[PAS_DUR_COR_COD_ESC_TG_NEG]]-Tabla24[[#This Row],[ESC_DUR_COR_COD_ESC_TG_NEG]]</f>
        <v>-436.26143790849687</v>
      </c>
      <c r="LY48" s="15">
        <f>Tabla24[[#This Row],[PAS_NUM_COR_COD_ESC_TG_NEU]]-Tabla24[[#This Row],[ESC_NUM_COR_COD_ESC_TG_NEU]]</f>
        <v>-1.6631578947368424</v>
      </c>
      <c r="LZ48" s="15">
        <f>Tabla24[[#This Row],[PAS_DUR_COR_COD_ESC_TG_NEU]]-Tabla24[[#This Row],[ESC_DUR_COR_COD_ESC_TG_NEU]]</f>
        <v>-347.69411764705887</v>
      </c>
      <c r="MA48" s="15">
        <f>Tabla24[[#This Row],[PAS_NUM_COR_COD_ESC_TG_POS]]-Tabla24[[#This Row],[ESC_NUM_COR_COD_ESC_TG_POS]]</f>
        <v>0.34999999999999964</v>
      </c>
      <c r="MB48" s="15">
        <f>Tabla24[[#This Row],[PAS_DUR_COR_COD_ESC_TG_POS]]-Tabla24[[#This Row],[ESC_DUR_COR_COD_ESC_TG_POS]]</f>
        <v>-158.42763157894728</v>
      </c>
      <c r="MC48" s="15">
        <f>Tabla24[[#This Row],[PAS_NUM_COR_COD_ESC_TG_TOT]]-Tabla24[[#This Row],[ESC_NUM_COR_COD_ESC_TG_TOT]]</f>
        <v>-0.84628872004675681</v>
      </c>
      <c r="MD48" s="15">
        <f>Tabla24[[#This Row],[PAS_DUR_COR_COD_ESC_TG_TOT]]-Tabla24[[#This Row],[ESC_DUR_COR_COD_ESC_TG_TOT]]</f>
        <v>-308.92662473794553</v>
      </c>
      <c r="ME48">
        <v>317.55555555555554</v>
      </c>
      <c r="MF48">
        <v>279.88888888888891</v>
      </c>
      <c r="MG48">
        <v>328.6</v>
      </c>
      <c r="MH48">
        <v>309.39285714285717</v>
      </c>
      <c r="MI48">
        <v>275.5</v>
      </c>
      <c r="MJ48">
        <v>335.28571428571428</v>
      </c>
      <c r="MK48">
        <v>186.83333333333334</v>
      </c>
      <c r="ML48">
        <v>268.8235294117647</v>
      </c>
      <c r="MM48">
        <v>275</v>
      </c>
      <c r="MN48">
        <v>259.33333333333331</v>
      </c>
      <c r="MO48">
        <v>262</v>
      </c>
      <c r="MP48">
        <v>266</v>
      </c>
      <c r="MQ48">
        <v>320.11111111111109</v>
      </c>
      <c r="MR48">
        <v>305.7</v>
      </c>
      <c r="MS48">
        <v>279.375</v>
      </c>
      <c r="MT48">
        <v>302.7037037037037</v>
      </c>
      <c r="MU48">
        <v>246.44444444444446</v>
      </c>
      <c r="MV48">
        <v>257.05882352941177</v>
      </c>
      <c r="MW48">
        <v>298.92857142857144</v>
      </c>
      <c r="MX48">
        <v>265.12244897959181</v>
      </c>
      <c r="MY48">
        <v>281.23529411764707</v>
      </c>
      <c r="MZ48">
        <v>307.88235294117646</v>
      </c>
      <c r="NA48">
        <v>313.15789473684208</v>
      </c>
      <c r="NB48">
        <v>301.22641509433964</v>
      </c>
      <c r="NC48" s="15">
        <f>Tabla1[[#This Row],[ROS_1DU_COR_COD_ROS_TG_NEG]]-Tabla1[[#This Row],[PAS_1DU_COR_COD_ROS_TG_NEG]]</f>
        <v>71.111111111111086</v>
      </c>
      <c r="ND48" s="15">
        <f>Tabla1[[#This Row],[ROS_1DU_COR_COD_ROS_TG_NEU]]-Tabla1[[#This Row],[PAS_1DU_COR_COD_ROS_TG_NEU]]</f>
        <v>22.830065359477146</v>
      </c>
      <c r="NE48" s="15">
        <f>Tabla1[[#This Row],[ROS_1DU_COR_COD_ROS_TG_POS]]-Tabla1[[#This Row],[PAS_1DU_COR_COD_ROS_TG_POS]]</f>
        <v>29.671428571428578</v>
      </c>
      <c r="NF48" s="15">
        <f>Tabla1[[#This Row],[ROS_1DU_COR_COD_ROS_TG_TOT]]-Tabla1[[#This Row],[PAS_1DU_COR_COD_ROS_TG_TOT]]</f>
        <v>44.270408163265358</v>
      </c>
      <c r="NG48" s="15">
        <f>Tabla1[[#This Row],[ROS_1DU_COR_COD_ESC_TG_NEG]]-Tabla1[[#This Row],[PAS_1DU_COR_COD_ESC_TG_NEG]]</f>
        <v>-5.7352941176470722</v>
      </c>
      <c r="NH48" s="15">
        <f>Tabla1[[#This Row],[ROS_1DU_COR_COD_ESC_TG_NEU]]-Tabla1[[#This Row],[PAS_1DU_COR_COD_ESC_TG_NEU]]</f>
        <v>27.403361344537814</v>
      </c>
      <c r="NI48" s="15">
        <f>Tabla1[[#This Row],[ROS_1DU_COR_COD_ESC_TG_POS]]-Tabla1[[#This Row],[PAS_1DU_COR_COD_ESC_TG_POS]]</f>
        <v>-126.32456140350874</v>
      </c>
      <c r="NJ48" s="15">
        <f>Tabla1[[#This Row],[ROS_1DU_COR_COD_ESC_TG_TOT]]-Tabla1[[#This Row],[PAS_1DU_COR_COD_ESC_TG_TOT]]</f>
        <v>-32.402885682574947</v>
      </c>
      <c r="NK48" s="15">
        <f>Tabla1[[#This Row],[PAS_1DU_COR_COD_ROS_TG_NEG]]-Tabla1[[#This Row],[ESC_1DU_COR_COD_ROS_TG_NEG]]</f>
        <v>-28.555555555555543</v>
      </c>
      <c r="NL48" s="15">
        <f>Tabla1[[#This Row],[PAS_1DU_COR_COD_ROS_TG_NEU]]-Tabla1[[#This Row],[ESC_1DU_COR_COD_ROS_TG_NEU]]</f>
        <v>-2.2745098039215463</v>
      </c>
      <c r="NM48" s="15">
        <f>Tabla1[[#This Row],[PAS_1DU_COR_COD_ROS_TG_POS]]-Tabla1[[#This Row],[ESC_1DU_COR_COD_ROS_TG_POS]]</f>
        <v>36.928571428571445</v>
      </c>
      <c r="NN48" s="15">
        <f>Tabla1[[#This Row],[PAS_1DU_COR_COD_ROS_TG_TOT]]-Tabla1[[#This Row],[ESC_1DU_COR_COD_ROS_TG_TOT]]</f>
        <v>-0.87755102040819111</v>
      </c>
      <c r="NO48" s="15">
        <f>Tabla1[[#This Row],[PAS_1DU_COR_COD_ESC_TG_NEG]]-Tabla1[[#This Row],[ESC_1DU_COR_COD_ESC_TG_NEG]]</f>
        <v>-38.875816993464014</v>
      </c>
      <c r="NP48" s="15">
        <f>Tabla1[[#This Row],[PAS_1DU_COR_COD_ESC_TG_NEU]]-Tabla1[[#This Row],[ESC_1DU_COR_COD_ESC_TG_NEU]]</f>
        <v>2.1823529411764753</v>
      </c>
      <c r="NQ48" s="15">
        <f>Tabla1[[#This Row],[PAS_1DU_COR_COD_ESC_TG_POS]]-Tabla1[[#This Row],[ESC_1DU_COR_COD_ESC_TG_POS]]</f>
        <v>33.782894736842081</v>
      </c>
      <c r="NR48" s="15">
        <f>Tabla1[[#This Row],[PAS_1DU_COR_COD_ESC_TG_TOT]]-Tabla1[[#This Row],[ESC_1DU_COR_COD_ESC_TG_TOT]]</f>
        <v>-1.4772886093640523</v>
      </c>
    </row>
    <row r="49" spans="1:382" x14ac:dyDescent="0.3">
      <c r="A49" s="2" t="s">
        <v>49</v>
      </c>
      <c r="B49" s="2">
        <v>20</v>
      </c>
      <c r="C49" s="2">
        <v>2</v>
      </c>
      <c r="D49" s="2">
        <v>23</v>
      </c>
      <c r="E49">
        <v>3.3</v>
      </c>
      <c r="F49">
        <v>1039.1500000000001</v>
      </c>
      <c r="G49">
        <v>3.65</v>
      </c>
      <c r="H49">
        <v>1218.4736842105262</v>
      </c>
      <c r="I49">
        <v>3.1</v>
      </c>
      <c r="J49">
        <v>984.35</v>
      </c>
      <c r="K49">
        <v>3.35</v>
      </c>
      <c r="L49">
        <v>1078.3220338983051</v>
      </c>
      <c r="M49">
        <v>3.25</v>
      </c>
      <c r="N49">
        <v>1066.0526315789473</v>
      </c>
      <c r="O49">
        <v>2.4500000000000002</v>
      </c>
      <c r="P49">
        <v>821.05555555555554</v>
      </c>
      <c r="Q49">
        <v>3.4</v>
      </c>
      <c r="R49">
        <v>1110.421052631579</v>
      </c>
      <c r="S49">
        <v>3.0333333333333332</v>
      </c>
      <c r="T49">
        <v>1002.3571428571429</v>
      </c>
      <c r="U49">
        <v>3.1916666666666669</v>
      </c>
      <c r="V49">
        <v>1041.3304347826088</v>
      </c>
      <c r="W49">
        <v>1.45</v>
      </c>
      <c r="X49">
        <v>423.5</v>
      </c>
      <c r="Y49">
        <v>1.5</v>
      </c>
      <c r="Z49">
        <v>431.3</v>
      </c>
      <c r="AA49">
        <v>1.55</v>
      </c>
      <c r="AB49">
        <v>444.5</v>
      </c>
      <c r="AC49">
        <v>1.5</v>
      </c>
      <c r="AD49">
        <v>433.1</v>
      </c>
      <c r="AE49">
        <v>1.5</v>
      </c>
      <c r="AF49">
        <v>433.1</v>
      </c>
      <c r="AG49">
        <v>2.6277777777777778</v>
      </c>
      <c r="AH49">
        <v>832.79428571428571</v>
      </c>
      <c r="BM49">
        <v>2.6277777777777778</v>
      </c>
      <c r="BN49">
        <v>832.79428571428571</v>
      </c>
      <c r="BO49">
        <v>4.5</v>
      </c>
      <c r="BP49">
        <v>1401.4</v>
      </c>
      <c r="BQ49">
        <v>5.8</v>
      </c>
      <c r="BR49">
        <v>1772.9</v>
      </c>
      <c r="BS49">
        <v>5.5555555555555554</v>
      </c>
      <c r="BT49">
        <v>1514.1111111111111</v>
      </c>
      <c r="BU49">
        <v>5.2758620689655169</v>
      </c>
      <c r="BV49">
        <v>1564.4827586206898</v>
      </c>
      <c r="BW49">
        <v>5.25</v>
      </c>
      <c r="BX49">
        <v>1574</v>
      </c>
      <c r="BY49">
        <v>5.2</v>
      </c>
      <c r="BZ49">
        <v>1580</v>
      </c>
      <c r="CA49">
        <v>4.4000000000000004</v>
      </c>
      <c r="CB49">
        <v>1475.5</v>
      </c>
      <c r="CC49">
        <v>4.9285714285714288</v>
      </c>
      <c r="CD49">
        <v>1540.9642857142858</v>
      </c>
      <c r="CE49">
        <v>5.1052631578947372</v>
      </c>
      <c r="CF49">
        <v>1552.9298245614036</v>
      </c>
      <c r="CG49">
        <v>2.2999999999999998</v>
      </c>
      <c r="CH49">
        <v>927.71428571428567</v>
      </c>
      <c r="CI49">
        <v>1.2</v>
      </c>
      <c r="CJ49">
        <v>603.4</v>
      </c>
      <c r="CK49">
        <v>1.7777777777777777</v>
      </c>
      <c r="CL49">
        <v>1043.5999999999999</v>
      </c>
      <c r="CM49">
        <v>1.7586206896551724</v>
      </c>
      <c r="CN49">
        <v>866.41176470588232</v>
      </c>
      <c r="CO49">
        <v>2</v>
      </c>
      <c r="CP49">
        <v>738.5</v>
      </c>
      <c r="CQ49">
        <v>1.9</v>
      </c>
      <c r="CR49">
        <v>721.75</v>
      </c>
      <c r="CS49">
        <v>2</v>
      </c>
      <c r="CT49">
        <v>614.375</v>
      </c>
      <c r="CU49">
        <v>1.9642857142857142</v>
      </c>
      <c r="CV49">
        <v>687.27272727272725</v>
      </c>
      <c r="CW49">
        <v>1.8596491228070176</v>
      </c>
      <c r="CX49">
        <v>765.35897435897436</v>
      </c>
      <c r="CY49">
        <v>3.4824561403508771</v>
      </c>
      <c r="CZ49">
        <v>1232.9791666666667</v>
      </c>
      <c r="DA49">
        <v>2.2000000000000002</v>
      </c>
      <c r="DB49">
        <v>636.20000000000005</v>
      </c>
      <c r="DC49">
        <v>2.2999999999999998</v>
      </c>
      <c r="DD49">
        <v>628.6</v>
      </c>
      <c r="DE49">
        <v>1.7777777777777777</v>
      </c>
      <c r="DF49">
        <v>575.66666666666663</v>
      </c>
      <c r="DG49">
        <v>2.103448275862069</v>
      </c>
      <c r="DH49">
        <v>614.79310344827582</v>
      </c>
      <c r="DI49">
        <v>2.25</v>
      </c>
      <c r="DJ49">
        <v>708.75</v>
      </c>
      <c r="DK49">
        <v>2.8</v>
      </c>
      <c r="DL49">
        <v>731.3</v>
      </c>
      <c r="DM49">
        <v>2.1</v>
      </c>
      <c r="DN49">
        <v>626.29999999999995</v>
      </c>
      <c r="DO49">
        <v>2.3928571428571428</v>
      </c>
      <c r="DP49">
        <v>687.35714285714289</v>
      </c>
      <c r="DQ49">
        <v>2.2456140350877192</v>
      </c>
      <c r="DR49">
        <v>650.43859649122805</v>
      </c>
      <c r="DS49">
        <v>2.2456140350877192</v>
      </c>
      <c r="DT49">
        <v>650.43859649122805</v>
      </c>
      <c r="DU49">
        <v>3.0701754385964914</v>
      </c>
      <c r="DV49">
        <v>1015.9542483660131</v>
      </c>
      <c r="EA49">
        <v>6</v>
      </c>
      <c r="EB49">
        <v>2218</v>
      </c>
      <c r="EC49">
        <v>6</v>
      </c>
      <c r="ED49">
        <v>2218</v>
      </c>
      <c r="EE49">
        <v>7</v>
      </c>
      <c r="EF49">
        <v>1975.5</v>
      </c>
      <c r="EK49">
        <v>7</v>
      </c>
      <c r="EL49">
        <v>1975.5</v>
      </c>
      <c r="EM49">
        <v>6.666666666666667</v>
      </c>
      <c r="EN49">
        <v>2056.3333333333335</v>
      </c>
      <c r="ES49">
        <v>1</v>
      </c>
      <c r="ET49">
        <v>140</v>
      </c>
      <c r="EU49">
        <v>1</v>
      </c>
      <c r="EV49">
        <v>140</v>
      </c>
      <c r="EW49">
        <v>1</v>
      </c>
      <c r="EX49">
        <v>611</v>
      </c>
      <c r="FC49">
        <v>1</v>
      </c>
      <c r="FD49">
        <v>611</v>
      </c>
      <c r="FE49">
        <v>1</v>
      </c>
      <c r="FF49">
        <v>375.5</v>
      </c>
      <c r="FG49">
        <v>3.8333333333333335</v>
      </c>
      <c r="FH49">
        <v>1384</v>
      </c>
      <c r="FM49">
        <v>9</v>
      </c>
      <c r="FN49">
        <v>2210</v>
      </c>
      <c r="FO49">
        <v>9</v>
      </c>
      <c r="FP49">
        <v>2210</v>
      </c>
      <c r="FQ49">
        <v>2</v>
      </c>
      <c r="FR49">
        <v>476.5</v>
      </c>
      <c r="FW49">
        <v>2</v>
      </c>
      <c r="FX49">
        <v>476.5</v>
      </c>
      <c r="FY49">
        <v>4.333333333333333</v>
      </c>
      <c r="FZ49">
        <v>1054.3333333333333</v>
      </c>
      <c r="GA49">
        <v>4.333333333333333</v>
      </c>
      <c r="GB49">
        <v>1054.3333333333333</v>
      </c>
      <c r="GC49">
        <v>4</v>
      </c>
      <c r="GD49">
        <v>1260.375</v>
      </c>
      <c r="GE49">
        <v>3.1166666666666667</v>
      </c>
      <c r="GF49">
        <v>1028.0993788819876</v>
      </c>
      <c r="GG49">
        <v>1.4</v>
      </c>
      <c r="GH49">
        <v>627.71428571428567</v>
      </c>
      <c r="GI49">
        <v>1.6</v>
      </c>
      <c r="GJ49">
        <v>805.57142857142856</v>
      </c>
      <c r="GK49">
        <v>1.625</v>
      </c>
      <c r="GL49">
        <v>749.5</v>
      </c>
      <c r="GM49">
        <v>1.5357142857142858</v>
      </c>
      <c r="GN49">
        <v>726.5</v>
      </c>
      <c r="GO49">
        <v>1</v>
      </c>
      <c r="GP49">
        <v>1297</v>
      </c>
      <c r="GQ49">
        <v>2.1</v>
      </c>
      <c r="GR49">
        <v>852.75</v>
      </c>
      <c r="GS49">
        <v>2</v>
      </c>
      <c r="GT49">
        <v>1143.8333333333333</v>
      </c>
      <c r="GU49">
        <v>1.75</v>
      </c>
      <c r="GV49">
        <v>1017.4375</v>
      </c>
      <c r="GW49">
        <v>1.6428571428571428</v>
      </c>
      <c r="GX49">
        <v>855.80555555555554</v>
      </c>
      <c r="GY49">
        <v>4.7</v>
      </c>
      <c r="GZ49">
        <v>1793.5</v>
      </c>
      <c r="HA49">
        <v>4.9000000000000004</v>
      </c>
      <c r="HB49">
        <v>1734.4</v>
      </c>
      <c r="HC49">
        <v>4.5</v>
      </c>
      <c r="HD49">
        <v>1819.4285714285713</v>
      </c>
      <c r="HE49">
        <v>4.7142857142857144</v>
      </c>
      <c r="HF49">
        <v>1778.3333333333333</v>
      </c>
      <c r="HG49">
        <v>5.25</v>
      </c>
      <c r="HH49">
        <v>2102.2857142857142</v>
      </c>
      <c r="HI49">
        <v>4.5999999999999996</v>
      </c>
      <c r="HJ49">
        <v>1482.6</v>
      </c>
      <c r="HK49">
        <v>4.5</v>
      </c>
      <c r="HL49">
        <v>1691</v>
      </c>
      <c r="HM49">
        <v>4.75</v>
      </c>
      <c r="HN49">
        <v>1721.5769230769231</v>
      </c>
      <c r="HO49">
        <v>4.7321428571428568</v>
      </c>
      <c r="HP49">
        <v>1750.4905660377358</v>
      </c>
      <c r="HQ49">
        <v>3.1875</v>
      </c>
      <c r="HR49">
        <v>1388.5955056179776</v>
      </c>
      <c r="HS49">
        <v>2.5</v>
      </c>
      <c r="HT49">
        <v>859.3</v>
      </c>
      <c r="HU49">
        <v>2.1</v>
      </c>
      <c r="HV49">
        <v>764.88888888888891</v>
      </c>
      <c r="HW49">
        <v>3</v>
      </c>
      <c r="HX49">
        <v>994.75</v>
      </c>
      <c r="HY49">
        <v>2.5</v>
      </c>
      <c r="HZ49">
        <v>867.96296296296293</v>
      </c>
      <c r="IA49">
        <v>2.625</v>
      </c>
      <c r="IB49">
        <v>784.875</v>
      </c>
      <c r="IC49">
        <v>2.9</v>
      </c>
      <c r="ID49">
        <v>1015</v>
      </c>
      <c r="IE49">
        <v>2.8</v>
      </c>
      <c r="IF49">
        <v>906.5</v>
      </c>
      <c r="IG49">
        <v>2.7857142857142856</v>
      </c>
      <c r="IH49">
        <v>910.5</v>
      </c>
      <c r="II49">
        <v>2.6428571428571428</v>
      </c>
      <c r="IJ49">
        <v>889.61818181818182</v>
      </c>
      <c r="IK49">
        <v>2.6428571428571428</v>
      </c>
      <c r="IL49">
        <v>889.61818181818182</v>
      </c>
      <c r="IM49">
        <v>3.0059523809523809</v>
      </c>
      <c r="IN49">
        <v>1198.0138888888889</v>
      </c>
      <c r="IS49">
        <v>0.5</v>
      </c>
      <c r="IT49">
        <v>364</v>
      </c>
      <c r="IU49">
        <v>0.5</v>
      </c>
      <c r="IV49">
        <v>364</v>
      </c>
      <c r="IW49">
        <v>1</v>
      </c>
      <c r="IX49">
        <v>437</v>
      </c>
      <c r="JC49">
        <v>1</v>
      </c>
      <c r="JD49">
        <v>437</v>
      </c>
      <c r="JE49">
        <v>0.75</v>
      </c>
      <c r="JF49">
        <v>400.5</v>
      </c>
      <c r="JK49">
        <v>4.5</v>
      </c>
      <c r="JL49">
        <v>1402</v>
      </c>
      <c r="JM49">
        <v>4.5</v>
      </c>
      <c r="JN49">
        <v>1402</v>
      </c>
      <c r="JO49">
        <v>5.5</v>
      </c>
      <c r="JP49">
        <v>1851.5</v>
      </c>
      <c r="JU49">
        <v>5.5</v>
      </c>
      <c r="JV49">
        <v>1851.5</v>
      </c>
      <c r="JW49">
        <v>5</v>
      </c>
      <c r="JX49">
        <v>1626.75</v>
      </c>
      <c r="JY49">
        <v>2.875</v>
      </c>
      <c r="JZ49">
        <v>1218</v>
      </c>
      <c r="KE49">
        <v>5</v>
      </c>
      <c r="KF49">
        <v>1491</v>
      </c>
      <c r="KG49">
        <v>5</v>
      </c>
      <c r="KH49">
        <v>1491</v>
      </c>
      <c r="KI49">
        <v>5</v>
      </c>
      <c r="KJ49">
        <v>1899.5</v>
      </c>
      <c r="KO49">
        <v>5</v>
      </c>
      <c r="KP49">
        <v>1899.5</v>
      </c>
      <c r="KQ49">
        <v>5</v>
      </c>
      <c r="KR49">
        <v>1695.25</v>
      </c>
      <c r="KS49">
        <v>5</v>
      </c>
      <c r="KT49">
        <v>1695.25</v>
      </c>
      <c r="KU49">
        <v>3.5833333333333335</v>
      </c>
      <c r="KV49">
        <v>1408.9</v>
      </c>
      <c r="KW49">
        <v>3.0444444444444443</v>
      </c>
      <c r="KX49">
        <v>1211.7077922077922</v>
      </c>
      <c r="KY49" s="15">
        <f>Tabla24[[#This Row],[ROS_NUM_COR_COD_ROS_TG_NEG]]-Tabla24[[#This Row],[PAS_NUM_COR_COD_ROS_TG_NEG]]</f>
        <v>2</v>
      </c>
      <c r="KZ49" s="15">
        <f>Tabla24[[#This Row],[ROS_DUR_COR_COD_ROS_TG_NEG]]-Tabla24[[#This Row],[PAS_DUR_COR_COD_ROS_TG_NEG]]</f>
        <v>1036.2330827067669</v>
      </c>
      <c r="LA49" s="15">
        <f>Tabla24[[#This Row],[ROS_NUM_COR_COD_ROS_TG_NEU]]-Tabla24[[#This Row],[PAS_NUM_COR_COD_ROS_TG_NEU]]</f>
        <v>2.1499999999999995</v>
      </c>
      <c r="LB49" s="15">
        <f>Tabla24[[#This Row],[ROS_DUR_COR_COD_ROS_TG_NEU]]-Tabla24[[#This Row],[PAS_DUR_COR_COD_ROS_TG_NEU]]</f>
        <v>661.54444444444437</v>
      </c>
      <c r="LC49" s="15">
        <f>Tabla24[[#This Row],[ROS_NUM_COR_COD_ROS_TG_POS]]-Tabla24[[#This Row],[PAS_NUM_COR_COD_ROS_TG_POS]]</f>
        <v>1.1000000000000001</v>
      </c>
      <c r="LD49" s="15">
        <f>Tabla24[[#This Row],[ROS_DUR_COR_COD_ROS_TG_POS]]-Tabla24[[#This Row],[PAS_DUR_COR_COD_ROS_TG_POS]]</f>
        <v>580.57894736842104</v>
      </c>
      <c r="LE49" s="15">
        <f>Tabla24[[#This Row],[ROS_NUM_COR_COD_ROS_TG_TOT]]-Tabla24[[#This Row],[PAS_NUM_COR_COD_ROS_TG_TOT]]</f>
        <v>1.7166666666666668</v>
      </c>
      <c r="LF49" s="15">
        <f>Tabla24[[#This Row],[ROS_DUR_COR_COD_ROS_TG_TOT]]-Tabla24[[#This Row],[PAS_DUR_COR_COD_ROS_TG_TOT]]</f>
        <v>719.2197802197802</v>
      </c>
      <c r="LG49" s="15">
        <f>Tabla24[[#This Row],[ROS_NUM_COR_COD_ESC_TG_NEG]]-Tabla24[[#This Row],[PAS_NUM_COR_COD_ESC_TG_NEG]]</f>
        <v>-2.2999999999999998</v>
      </c>
      <c r="LH49" s="15">
        <f>Tabla24[[#This Row],[ROS_DUR_COR_COD_ESC_TG_NEG]]-Tabla24[[#This Row],[PAS_DUR_COR_COD_ESC_TG_NEG]]</f>
        <v>257.84999999999991</v>
      </c>
      <c r="LI49" s="15">
        <f>Tabla24[[#This Row],[ROS_NUM_COR_COD_ESC_TG_NEU]]-Tabla24[[#This Row],[PAS_NUM_COR_COD_ESC_TG_NEU]]</f>
        <v>-1.5499999999999998</v>
      </c>
      <c r="LJ49" s="15">
        <f>Tabla24[[#This Row],[ROS_NUM_COR_COD_ESC_TG_NEG]]-Tabla24[[#This Row],[PAS_NUM_COR_COD_ESC_TG_NEG]]</f>
        <v>-2.2999999999999998</v>
      </c>
      <c r="LK49" s="15">
        <f>Tabla24[[#This Row],[ROS_NUM_COR_COD_ESC_TG_POS]]-Tabla24[[#This Row],[PAS_NUM_COR_COD_ESC_TG_POS]]</f>
        <v>-1.1000000000000001</v>
      </c>
      <c r="LL49" s="15">
        <f>Tabla24[[#This Row],[ROS_DUR_COR_COD_ESC_TG_POS]]-Tabla24[[#This Row],[PAS_DUR_COR_COD_ESC_TG_POS]]</f>
        <v>159.48333333333323</v>
      </c>
      <c r="LM49" s="15">
        <f>Tabla24[[#This Row],[ROS_NUM_COR_COD_ESC_TG_TOT]]-Tabla24[[#This Row],[PAS_NUM_COR_COD_ESC_TG_TOT]]</f>
        <v>-1.6</v>
      </c>
      <c r="LN49" s="15">
        <f>Tabla24[[#This Row],[ROS_DUR_COR_COD_ESC_TG_TOT]]-Tabla24[[#This Row],[PAS_DUR_COR_COD_ESC_TG_TOT]]</f>
        <v>-60.884533898305108</v>
      </c>
      <c r="LO49" s="15">
        <f>Tabla24[[#This Row],[PAS_NUM_COR_COD_ROS_TG_NEG]]-Tabla24[[#This Row],[ESC_NUM_COR_COD_ROS_TG_NEG]]</f>
        <v>1.25</v>
      </c>
      <c r="LP49" s="15">
        <f>Tabla24[[#This Row],[PAS_DUR_COR_COD_ROS_TG_NEG]]-Tabla24[[#This Row],[ESC_DUR_COR_COD_ROS_TG_NEG]]</f>
        <v>327.55263157894728</v>
      </c>
      <c r="LQ49" s="15">
        <f>Tabla24[[#This Row],[PAS_NUM_COR_COD_ROS_TG_NEU]]-Tabla24[[#This Row],[ESC_NUM_COR_COD_ROS_TG_NEU]]</f>
        <v>0.55000000000000027</v>
      </c>
      <c r="LR49" s="15">
        <f>Tabla24[[#This Row],[PAS_DUR_COR_COD_ROS_TG_NEU]]-Tabla24[[#This Row],[ESC_DUR_COR_COD_ROS_TG_NEU]]</f>
        <v>99.305555555555543</v>
      </c>
      <c r="LS49" s="15">
        <f>Tabla24[[#This Row],[PAS_NUM_COR_COD_ROS_TG_POS]]-Tabla24[[#This Row],[ESC_NUM_COR_COD_ROS_TG_POS]]</f>
        <v>1.4</v>
      </c>
      <c r="LT49" s="15">
        <f>Tabla24[[#This Row],[PAS_DUR_COR_COD_ROS_TG_POS]]-Tabla24[[#This Row],[ESC_DUR_COR_COD_ROS_TG_POS]]</f>
        <v>496.04605263157896</v>
      </c>
      <c r="LU49" s="15">
        <f>Tabla24[[#This Row],[PAS_NUM_COR_COD_ROS_TG_TOT]]-Tabla24[[#This Row],[ESC_NUM_COR_COD_ROS_TG_TOT]]</f>
        <v>1.069047619047619</v>
      </c>
      <c r="LV49" s="15">
        <f>Tabla24[[#This Row],[PAS_DUR_COR_COD_ROS_TG_TOT]]-Tabla24[[#This Row],[ESC_DUR_COR_COD_ROS_TG_TOT]]</f>
        <v>315.08441558441564</v>
      </c>
      <c r="LW49" s="15">
        <f>Tabla24[[#This Row],[PAS_NUM_COR_COD_ESC_TG_NEG]]-Tabla24[[#This Row],[ESC_NUM_COR_COD_ESC_TG_NEG]]</f>
        <v>-1.9500000000000002</v>
      </c>
      <c r="LX49" s="15">
        <f>Tabla24[[#This Row],[PAS_DUR_COR_COD_ESC_TG_NEG]]-Tabla24[[#This Row],[ESC_DUR_COR_COD_ESC_TG_NEG]]</f>
        <v>-534.84999999999991</v>
      </c>
      <c r="LY49" s="15">
        <f>Tabla24[[#This Row],[PAS_NUM_COR_COD_ESC_TG_NEU]]-Tabla24[[#This Row],[ESC_NUM_COR_COD_ESC_TG_NEU]]</f>
        <v>-1.5500000000000003</v>
      </c>
      <c r="LZ49" s="15">
        <f>Tabla24[[#This Row],[PAS_DUR_COR_COD_ESC_TG_NEU]]-Tabla24[[#This Row],[ESC_DUR_COR_COD_ESC_TG_NEU]]</f>
        <v>-361.52631578947376</v>
      </c>
      <c r="MA49" s="15">
        <f>Tabla24[[#This Row],[PAS_NUM_COR_COD_ESC_TG_POS]]-Tabla24[[#This Row],[ESC_NUM_COR_COD_ESC_TG_POS]]</f>
        <v>-1.3000000000000003</v>
      </c>
      <c r="MB49" s="15">
        <f>Tabla24[[#This Row],[PAS_DUR_COR_COD_ESC_TG_POS]]-Tabla24[[#This Row],[ESC_DUR_COR_COD_ESC_TG_POS]]</f>
        <v>-491.15</v>
      </c>
      <c r="MC49" s="15">
        <f>Tabla24[[#This Row],[PAS_NUM_COR_COD_ESC_TG_TOT]]-Tabla24[[#This Row],[ESC_NUM_COR_COD_ESC_TG_TOT]]</f>
        <v>-1.5785714285714287</v>
      </c>
      <c r="MD49" s="15">
        <f>Tabla24[[#This Row],[PAS_DUR_COR_COD_ESC_TG_TOT]]-Tabla24[[#This Row],[ESC_DUR_COR_COD_ESC_TG_TOT]]</f>
        <v>-462.64225181598067</v>
      </c>
      <c r="ME49">
        <v>339.28571428571428</v>
      </c>
      <c r="MF49">
        <v>338.5</v>
      </c>
      <c r="MG49">
        <v>323.22222222222223</v>
      </c>
      <c r="MH49">
        <v>333.42307692307691</v>
      </c>
      <c r="MI49">
        <v>347</v>
      </c>
      <c r="MJ49">
        <v>359.5</v>
      </c>
      <c r="MK49">
        <v>325.33333333333331</v>
      </c>
      <c r="ML49">
        <v>345.125</v>
      </c>
      <c r="MM49">
        <v>302.16666666666669</v>
      </c>
      <c r="MN49">
        <v>277.25</v>
      </c>
      <c r="MO49">
        <v>302</v>
      </c>
      <c r="MP49">
        <v>293.04545454545456</v>
      </c>
      <c r="MQ49">
        <v>312.75</v>
      </c>
      <c r="MR49">
        <v>349.2</v>
      </c>
      <c r="MS49">
        <v>330</v>
      </c>
      <c r="MT49">
        <v>331.92857142857144</v>
      </c>
      <c r="MU49">
        <v>313.89473684210526</v>
      </c>
      <c r="MV49">
        <v>319.22222222222223</v>
      </c>
      <c r="MW49">
        <v>340.15789473684208</v>
      </c>
      <c r="MX49">
        <v>324.51785714285717</v>
      </c>
      <c r="MY49">
        <v>347.45</v>
      </c>
      <c r="MZ49">
        <v>320.5263157894737</v>
      </c>
      <c r="NA49">
        <v>348.35</v>
      </c>
      <c r="NB49">
        <v>339.08474576271186</v>
      </c>
      <c r="NC49" s="15">
        <f>Tabla1[[#This Row],[ROS_1DU_COR_COD_ROS_TG_NEG]]-Tabla1[[#This Row],[PAS_1DU_COR_COD_ROS_TG_NEG]]</f>
        <v>25.390977443609017</v>
      </c>
      <c r="ND49" s="15">
        <f>Tabla1[[#This Row],[ROS_1DU_COR_COD_ROS_TG_NEU]]-Tabla1[[#This Row],[PAS_1DU_COR_COD_ROS_TG_NEU]]</f>
        <v>19.277777777777771</v>
      </c>
      <c r="NE49" s="15">
        <f>Tabla1[[#This Row],[ROS_1DU_COR_COD_ROS_TG_POS]]-Tabla1[[#This Row],[PAS_1DU_COR_COD_ROS_TG_POS]]</f>
        <v>-16.935672514619853</v>
      </c>
      <c r="NF49" s="15">
        <f>Tabla1[[#This Row],[ROS_1DU_COR_COD_ROS_TG_TOT]]-Tabla1[[#This Row],[PAS_1DU_COR_COD_ROS_TG_TOT]]</f>
        <v>8.9052197802197384</v>
      </c>
      <c r="NG49" s="15">
        <f>Tabla1[[#This Row],[ROS_1DU_COR_COD_ESC_TG_NEG]]-Tabla1[[#This Row],[PAS_1DU_COR_COD_ESC_TG_NEG]]</f>
        <v>-0.44999999999998863</v>
      </c>
      <c r="NH49" s="15">
        <f>Tabla1[[#This Row],[ROS_1DU_COR_COD_ESC_TG_NEU]]-Tabla1[[#This Row],[PAS_1DU_COR_COD_ESC_TG_NEU]]</f>
        <v>38.973684210526301</v>
      </c>
      <c r="NI49" s="15">
        <f>Tabla1[[#This Row],[ROS_1DU_COR_COD_ESC_TG_POS]]-Tabla1[[#This Row],[PAS_1DU_COR_COD_ESC_TG_POS]]</f>
        <v>-23.016666666666708</v>
      </c>
      <c r="NJ49" s="15">
        <f>Tabla1[[#This Row],[ROS_1DU_COR_COD_ESC_TG_TOT]]-Tabla1[[#This Row],[PAS_1DU_COR_COD_ESC_TG_TOT]]</f>
        <v>6.0402542372881385</v>
      </c>
      <c r="NK49" s="15">
        <f>Tabla1[[#This Row],[PAS_1DU_COR_COD_ROS_TG_NEG]]-Tabla1[[#This Row],[ESC_1DU_COR_COD_ROS_TG_NEG]]</f>
        <v>11.728070175438575</v>
      </c>
      <c r="NL49" s="15">
        <f>Tabla1[[#This Row],[PAS_1DU_COR_COD_ROS_TG_NEU]]-Tabla1[[#This Row],[ESC_1DU_COR_COD_ROS_TG_NEU]]</f>
        <v>41.972222222222229</v>
      </c>
      <c r="NM49" s="15">
        <f>Tabla1[[#This Row],[PAS_1DU_COR_COD_ROS_TG_POS]]-Tabla1[[#This Row],[ESC_1DU_COR_COD_ROS_TG_POS]]</f>
        <v>38.157894736842081</v>
      </c>
      <c r="NN49" s="15">
        <f>Tabla1[[#This Row],[PAS_1DU_COR_COD_ROS_TG_TOT]]-Tabla1[[#This Row],[ESC_1DU_COR_COD_ROS_TG_TOT]]</f>
        <v>31.472402597402606</v>
      </c>
      <c r="NO49" s="15">
        <f>Tabla1[[#This Row],[PAS_1DU_COR_COD_ESC_TG_NEG]]-Tabla1[[#This Row],[ESC_1DU_COR_COD_ESC_TG_NEG]]</f>
        <v>34.699999999999989</v>
      </c>
      <c r="NP49" s="15">
        <f>Tabla1[[#This Row],[PAS_1DU_COR_COD_ESC_TG_NEU]]-Tabla1[[#This Row],[ESC_1DU_COR_COD_ESC_TG_NEU]]</f>
        <v>-28.673684210526289</v>
      </c>
      <c r="NQ49" s="15">
        <f>Tabla1[[#This Row],[PAS_1DU_COR_COD_ESC_TG_POS]]-Tabla1[[#This Row],[ESC_1DU_COR_COD_ESC_TG_POS]]</f>
        <v>18.350000000000023</v>
      </c>
      <c r="NR49" s="15">
        <f>Tabla1[[#This Row],[PAS_1DU_COR_COD_ESC_TG_TOT]]-Tabla1[[#This Row],[ESC_1DU_COR_COD_ESC_TG_TOT]]</f>
        <v>7.1561743341404167</v>
      </c>
    </row>
    <row r="50" spans="1:382" x14ac:dyDescent="0.3">
      <c r="A50" s="2" t="s">
        <v>50</v>
      </c>
      <c r="B50" s="2">
        <v>20</v>
      </c>
      <c r="C50" s="2">
        <v>2</v>
      </c>
      <c r="D50" s="2">
        <v>25</v>
      </c>
      <c r="E50">
        <v>3.05</v>
      </c>
      <c r="F50">
        <v>1313</v>
      </c>
      <c r="G50">
        <v>3.95</v>
      </c>
      <c r="H50">
        <v>1740.0833333333333</v>
      </c>
      <c r="I50">
        <v>3.45</v>
      </c>
      <c r="J50">
        <v>1243.7142857142858</v>
      </c>
      <c r="K50">
        <v>3.4833333333333334</v>
      </c>
      <c r="L50">
        <v>1419.5384615384614</v>
      </c>
      <c r="M50">
        <v>3.95</v>
      </c>
      <c r="N50">
        <v>1303.9411764705883</v>
      </c>
      <c r="O50">
        <v>3.5</v>
      </c>
      <c r="P50">
        <v>1465.2142857142858</v>
      </c>
      <c r="Q50">
        <v>3.9</v>
      </c>
      <c r="R50">
        <v>1160.8235294117646</v>
      </c>
      <c r="S50">
        <v>3.7833333333333332</v>
      </c>
      <c r="T50">
        <v>1300.2916666666667</v>
      </c>
      <c r="U50">
        <v>3.6333333333333333</v>
      </c>
      <c r="V50">
        <v>1353.7471264367816</v>
      </c>
      <c r="W50">
        <v>1.35</v>
      </c>
      <c r="X50">
        <v>454.4375</v>
      </c>
      <c r="Y50">
        <v>1.05</v>
      </c>
      <c r="Z50">
        <v>365.0625</v>
      </c>
      <c r="AA50">
        <v>1.25</v>
      </c>
      <c r="AB50">
        <v>395.25</v>
      </c>
      <c r="AC50">
        <v>1.2166666666666666</v>
      </c>
      <c r="AD50">
        <v>404.91666666666669</v>
      </c>
      <c r="AE50">
        <v>1.2166666666666666</v>
      </c>
      <c r="AF50">
        <v>404.91666666666669</v>
      </c>
      <c r="AG50">
        <v>2.8277777777777779</v>
      </c>
      <c r="AH50">
        <v>1016.3851851851852</v>
      </c>
      <c r="BM50">
        <v>2.8277777777777779</v>
      </c>
      <c r="BN50">
        <v>1016.3851851851852</v>
      </c>
      <c r="BO50">
        <v>5.6</v>
      </c>
      <c r="BP50">
        <v>1632.3</v>
      </c>
      <c r="BQ50">
        <v>5.0999999999999996</v>
      </c>
      <c r="BR50">
        <v>1361.1</v>
      </c>
      <c r="BS50">
        <v>4.8</v>
      </c>
      <c r="BT50">
        <v>1446.7</v>
      </c>
      <c r="BU50">
        <v>5.166666666666667</v>
      </c>
      <c r="BV50">
        <v>1480.0333333333333</v>
      </c>
      <c r="BW50">
        <v>5.3</v>
      </c>
      <c r="BX50">
        <v>1496.8</v>
      </c>
      <c r="BY50">
        <v>5</v>
      </c>
      <c r="BZ50">
        <v>1403.3333333333333</v>
      </c>
      <c r="CA50">
        <v>4.7777777777777777</v>
      </c>
      <c r="CB50">
        <v>1445.25</v>
      </c>
      <c r="CC50">
        <v>5.0357142857142856</v>
      </c>
      <c r="CD50">
        <v>1450.3703703703704</v>
      </c>
      <c r="CE50">
        <v>5.1034482758620694</v>
      </c>
      <c r="CF50">
        <v>1465.9824561403509</v>
      </c>
      <c r="CG50">
        <v>2.1</v>
      </c>
      <c r="CH50">
        <v>654.5</v>
      </c>
      <c r="CI50">
        <v>2.5</v>
      </c>
      <c r="CJ50">
        <v>878.5</v>
      </c>
      <c r="CK50">
        <v>2.4</v>
      </c>
      <c r="CL50">
        <v>755.75</v>
      </c>
      <c r="CM50">
        <v>2.3333333333333335</v>
      </c>
      <c r="CN50">
        <v>772.77272727272725</v>
      </c>
      <c r="CO50">
        <v>2.1</v>
      </c>
      <c r="CP50">
        <v>883</v>
      </c>
      <c r="CQ50">
        <v>2.3333333333333335</v>
      </c>
      <c r="CR50">
        <v>788</v>
      </c>
      <c r="CS50">
        <v>2.5555555555555554</v>
      </c>
      <c r="CT50">
        <v>1070.8571428571429</v>
      </c>
      <c r="CU50">
        <v>2.3214285714285716</v>
      </c>
      <c r="CV50">
        <v>915.5</v>
      </c>
      <c r="CW50">
        <v>2.3275862068965516</v>
      </c>
      <c r="CX50">
        <v>840.73809523809518</v>
      </c>
      <c r="CY50">
        <v>3.7155172413793105</v>
      </c>
      <c r="CZ50">
        <v>1200.7272727272727</v>
      </c>
      <c r="DA50">
        <v>3.2</v>
      </c>
      <c r="DB50">
        <v>946.2</v>
      </c>
      <c r="DC50">
        <v>2.8</v>
      </c>
      <c r="DD50">
        <v>803.9</v>
      </c>
      <c r="DE50">
        <v>2.8</v>
      </c>
      <c r="DF50">
        <v>785.9</v>
      </c>
      <c r="DG50">
        <v>2.9333333333333331</v>
      </c>
      <c r="DH50">
        <v>845.33333333333337</v>
      </c>
      <c r="DI50">
        <v>2</v>
      </c>
      <c r="DJ50">
        <v>637.44444444444446</v>
      </c>
      <c r="DK50">
        <v>2.4444444444444446</v>
      </c>
      <c r="DL50">
        <v>704.77777777777783</v>
      </c>
      <c r="DM50">
        <v>3.2222222222222223</v>
      </c>
      <c r="DN50">
        <v>797.55555555555554</v>
      </c>
      <c r="DO50">
        <v>2.5357142857142856</v>
      </c>
      <c r="DP50">
        <v>713.25925925925924</v>
      </c>
      <c r="DQ50">
        <v>2.7413793103448274</v>
      </c>
      <c r="DR50">
        <v>782.77192982456143</v>
      </c>
      <c r="DS50">
        <v>2.7413793103448274</v>
      </c>
      <c r="DT50">
        <v>782.77192982456143</v>
      </c>
      <c r="DU50">
        <v>3.3908045977011496</v>
      </c>
      <c r="DV50">
        <v>1048.0128205128206</v>
      </c>
      <c r="EG50">
        <v>2</v>
      </c>
      <c r="EH50">
        <v>580</v>
      </c>
      <c r="EI50">
        <v>4</v>
      </c>
      <c r="EJ50">
        <v>1011</v>
      </c>
      <c r="EK50">
        <v>3</v>
      </c>
      <c r="EL50">
        <v>795.5</v>
      </c>
      <c r="EM50">
        <v>3</v>
      </c>
      <c r="EN50">
        <v>795.5</v>
      </c>
      <c r="EY50">
        <v>6</v>
      </c>
      <c r="EZ50">
        <v>1723</v>
      </c>
      <c r="FA50">
        <v>3</v>
      </c>
      <c r="FB50">
        <v>1039</v>
      </c>
      <c r="FC50">
        <v>4.5</v>
      </c>
      <c r="FD50">
        <v>1381</v>
      </c>
      <c r="FE50">
        <v>4.5</v>
      </c>
      <c r="FF50">
        <v>1381</v>
      </c>
      <c r="FG50">
        <v>3.75</v>
      </c>
      <c r="FH50">
        <v>1088.25</v>
      </c>
      <c r="FS50">
        <v>5</v>
      </c>
      <c r="FT50">
        <v>1130</v>
      </c>
      <c r="FU50">
        <v>7</v>
      </c>
      <c r="FV50">
        <v>1725</v>
      </c>
      <c r="FW50">
        <v>6</v>
      </c>
      <c r="FX50">
        <v>1427.5</v>
      </c>
      <c r="FY50">
        <v>6</v>
      </c>
      <c r="FZ50">
        <v>1427.5</v>
      </c>
      <c r="GA50">
        <v>6</v>
      </c>
      <c r="GB50">
        <v>1427.5</v>
      </c>
      <c r="GC50">
        <v>4.5</v>
      </c>
      <c r="GD50">
        <v>1201.3333333333333</v>
      </c>
      <c r="GE50">
        <v>3.4277777777777776</v>
      </c>
      <c r="GF50">
        <v>1053.6913580246915</v>
      </c>
      <c r="GG50">
        <v>4</v>
      </c>
      <c r="GH50">
        <v>952.625</v>
      </c>
      <c r="GI50">
        <v>2</v>
      </c>
      <c r="GJ50">
        <v>610.33333333333337</v>
      </c>
      <c r="GK50">
        <v>3.75</v>
      </c>
      <c r="GL50">
        <v>812.71428571428567</v>
      </c>
      <c r="GM50">
        <v>3.2142857142857144</v>
      </c>
      <c r="GN50">
        <v>808.19047619047615</v>
      </c>
      <c r="GO50">
        <v>2.6666666666666665</v>
      </c>
      <c r="GP50">
        <v>787.5</v>
      </c>
      <c r="GQ50">
        <v>3.8</v>
      </c>
      <c r="GR50">
        <v>1079.7142857142858</v>
      </c>
      <c r="GS50">
        <v>2.8</v>
      </c>
      <c r="GT50">
        <v>569.9</v>
      </c>
      <c r="GU50">
        <v>3.103448275862069</v>
      </c>
      <c r="GV50">
        <v>781.82608695652175</v>
      </c>
      <c r="GW50">
        <v>3.1578947368421053</v>
      </c>
      <c r="GX50">
        <v>794.40909090909088</v>
      </c>
      <c r="GY50">
        <v>4.7</v>
      </c>
      <c r="GZ50">
        <v>996.6</v>
      </c>
      <c r="HA50">
        <v>5.6</v>
      </c>
      <c r="HB50">
        <v>1160.5</v>
      </c>
      <c r="HC50">
        <v>4</v>
      </c>
      <c r="HD50">
        <v>853.75</v>
      </c>
      <c r="HE50">
        <v>4.8214285714285712</v>
      </c>
      <c r="HF50">
        <v>1014.3214285714286</v>
      </c>
      <c r="HG50">
        <v>4.333333333333333</v>
      </c>
      <c r="HH50">
        <v>984.875</v>
      </c>
      <c r="HI50">
        <v>3.9</v>
      </c>
      <c r="HJ50">
        <v>1088.25</v>
      </c>
      <c r="HK50">
        <v>4.5</v>
      </c>
      <c r="HL50">
        <v>967.6</v>
      </c>
      <c r="HM50">
        <v>4.2413793103448274</v>
      </c>
      <c r="HN50">
        <v>1010.0384615384615</v>
      </c>
      <c r="HO50">
        <v>4.5263157894736841</v>
      </c>
      <c r="HP50">
        <v>1012.2592592592592</v>
      </c>
      <c r="HQ50">
        <v>3.8421052631578947</v>
      </c>
      <c r="HR50">
        <v>914.44897959183675</v>
      </c>
      <c r="HS50">
        <v>1.1000000000000001</v>
      </c>
      <c r="HT50">
        <v>407.5</v>
      </c>
      <c r="HU50">
        <v>2.1</v>
      </c>
      <c r="HV50">
        <v>424.22222222222223</v>
      </c>
      <c r="HW50">
        <v>1.25</v>
      </c>
      <c r="HX50">
        <v>506.4</v>
      </c>
      <c r="HY50">
        <v>1.5</v>
      </c>
      <c r="HZ50">
        <v>439.75</v>
      </c>
      <c r="IA50">
        <v>1.7777777777777777</v>
      </c>
      <c r="IB50">
        <v>445.33333333333331</v>
      </c>
      <c r="IC50">
        <v>1.2</v>
      </c>
      <c r="ID50">
        <v>359.57142857142856</v>
      </c>
      <c r="IE50">
        <v>1.5</v>
      </c>
      <c r="IF50">
        <v>333.5</v>
      </c>
      <c r="IG50">
        <v>1.4827586206896552</v>
      </c>
      <c r="IH50">
        <v>383.04166666666669</v>
      </c>
      <c r="II50">
        <v>1.4912280701754386</v>
      </c>
      <c r="IJ50">
        <v>408.81818181818181</v>
      </c>
      <c r="IK50">
        <v>1.4912280701754386</v>
      </c>
      <c r="IL50">
        <v>408.81818181818181</v>
      </c>
      <c r="IM50">
        <v>3.0584795321637426</v>
      </c>
      <c r="IN50">
        <v>757.77464788732391</v>
      </c>
      <c r="IS50">
        <v>0.5</v>
      </c>
      <c r="IT50">
        <v>107</v>
      </c>
      <c r="IU50">
        <v>0.5</v>
      </c>
      <c r="IV50">
        <v>107</v>
      </c>
      <c r="IW50">
        <v>1</v>
      </c>
      <c r="IX50">
        <v>152</v>
      </c>
      <c r="JC50">
        <v>1</v>
      </c>
      <c r="JD50">
        <v>152</v>
      </c>
      <c r="JE50">
        <v>0.66666666666666663</v>
      </c>
      <c r="JF50">
        <v>129.5</v>
      </c>
      <c r="JK50">
        <v>3</v>
      </c>
      <c r="JL50">
        <v>729</v>
      </c>
      <c r="JM50">
        <v>3</v>
      </c>
      <c r="JN50">
        <v>729</v>
      </c>
      <c r="JO50">
        <v>9</v>
      </c>
      <c r="JP50">
        <v>1802</v>
      </c>
      <c r="JU50">
        <v>9</v>
      </c>
      <c r="JV50">
        <v>1802</v>
      </c>
      <c r="JW50">
        <v>5</v>
      </c>
      <c r="JX50">
        <v>1086.6666666666667</v>
      </c>
      <c r="JY50">
        <v>2.8333333333333335</v>
      </c>
      <c r="JZ50">
        <v>703.8</v>
      </c>
      <c r="KE50">
        <v>1.5</v>
      </c>
      <c r="KF50">
        <v>399</v>
      </c>
      <c r="KG50">
        <v>1.5</v>
      </c>
      <c r="KH50">
        <v>399</v>
      </c>
      <c r="KI50">
        <v>0</v>
      </c>
      <c r="KO50">
        <v>0</v>
      </c>
      <c r="KQ50">
        <v>1</v>
      </c>
      <c r="KR50">
        <v>399</v>
      </c>
      <c r="KS50">
        <v>1</v>
      </c>
      <c r="KT50">
        <v>399</v>
      </c>
      <c r="KU50">
        <v>2.2222222222222223</v>
      </c>
      <c r="KV50">
        <v>616.71428571428567</v>
      </c>
      <c r="KW50">
        <v>3.0166666666666666</v>
      </c>
      <c r="KX50">
        <v>751.14765100671138</v>
      </c>
      <c r="KY50" s="15">
        <f>Tabla24[[#This Row],[ROS_NUM_COR_COD_ROS_TG_NEG]]-Tabla24[[#This Row],[PAS_NUM_COR_COD_ROS_TG_NEG]]</f>
        <v>0.38333333333333286</v>
      </c>
      <c r="KZ50" s="15">
        <f>Tabla24[[#This Row],[ROS_DUR_COR_COD_ROS_TG_NEG]]-Tabla24[[#This Row],[PAS_DUR_COR_COD_ROS_TG_NEG]]</f>
        <v>-319.06617647058829</v>
      </c>
      <c r="LA50" s="15">
        <f>Tabla24[[#This Row],[ROS_NUM_COR_COD_ROS_TG_NEU]]-Tabla24[[#This Row],[PAS_NUM_COR_COD_ROS_TG_NEU]]</f>
        <v>0.39999999999999991</v>
      </c>
      <c r="LB50" s="15">
        <f>Tabla24[[#This Row],[ROS_DUR_COR_COD_ROS_TG_NEU]]-Tabla24[[#This Row],[PAS_DUR_COR_COD_ROS_TG_NEU]]</f>
        <v>-376.96428571428578</v>
      </c>
      <c r="LC50" s="15">
        <f>Tabla24[[#This Row],[ROS_NUM_COR_COD_ROS_TG_POS]]-Tabla24[[#This Row],[PAS_NUM_COR_COD_ROS_TG_POS]]</f>
        <v>0.60000000000000009</v>
      </c>
      <c r="LD50" s="15">
        <f>Tabla24[[#This Row],[ROS_DUR_COR_COD_ROS_TG_POS]]-Tabla24[[#This Row],[PAS_DUR_COR_COD_ROS_TG_POS]]</f>
        <v>-193.22352941176462</v>
      </c>
      <c r="LE50" s="15">
        <f>Tabla24[[#This Row],[ROS_NUM_COR_COD_ROS_TG_TOT]]-Tabla24[[#This Row],[PAS_NUM_COR_COD_ROS_TG_TOT]]</f>
        <v>0.45804597701149419</v>
      </c>
      <c r="LF50" s="15">
        <f>Tabla24[[#This Row],[ROS_DUR_COR_COD_ROS_TG_TOT]]-Tabla24[[#This Row],[PAS_DUR_COR_COD_ROS_TG_TOT]]</f>
        <v>-290.2532051282052</v>
      </c>
      <c r="LG50" s="15">
        <f>Tabla24[[#This Row],[ROS_NUM_COR_COD_ESC_TG_NEG]]-Tabla24[[#This Row],[PAS_NUM_COR_COD_ESC_TG_NEG]]</f>
        <v>-0.3833333333333333</v>
      </c>
      <c r="LH50" s="15">
        <f>Tabla24[[#This Row],[ROS_DUR_COR_COD_ESC_TG_NEG]]-Tabla24[[#This Row],[PAS_DUR_COR_COD_ESC_TG_NEG]]</f>
        <v>-525.5</v>
      </c>
      <c r="LI50" s="15">
        <f>Tabla24[[#This Row],[ROS_NUM_COR_COD_ESC_TG_NEU]]-Tabla24[[#This Row],[PAS_NUM_COR_COD_ESC_TG_NEU]]</f>
        <v>-0.15000000000000036</v>
      </c>
      <c r="LJ50" s="15">
        <f>Tabla24[[#This Row],[ROS_NUM_COR_COD_ESC_TG_NEG]]-Tabla24[[#This Row],[PAS_NUM_COR_COD_ESC_TG_NEG]]</f>
        <v>-0.3833333333333333</v>
      </c>
      <c r="LK50" s="15">
        <f>Tabla24[[#This Row],[ROS_NUM_COR_COD_ESC_TG_POS]]-Tabla24[[#This Row],[PAS_NUM_COR_COD_ESC_TG_POS]]</f>
        <v>-0.65000000000000036</v>
      </c>
      <c r="LL50" s="15">
        <f>Tabla24[[#This Row],[ROS_DUR_COR_COD_ESC_TG_POS]]-Tabla24[[#This Row],[PAS_DUR_COR_COD_ESC_TG_POS]]</f>
        <v>-673.8142857142858</v>
      </c>
      <c r="LM50" s="15">
        <f>Tabla24[[#This Row],[ROS_NUM_COR_COD_ESC_TG_TOT]]-Tabla24[[#This Row],[PAS_NUM_COR_COD_ESC_TG_TOT]]</f>
        <v>-0.37988505747126444</v>
      </c>
      <c r="LN50" s="15">
        <f>Tabla24[[#This Row],[ROS_DUR_COR_COD_ESC_TG_TOT]]-Tabla24[[#This Row],[PAS_DUR_COR_COD_ESC_TG_TOT]]</f>
        <v>-637.71237458193968</v>
      </c>
      <c r="LO50" s="15">
        <f>Tabla24[[#This Row],[PAS_NUM_COR_COD_ROS_TG_NEG]]-Tabla24[[#This Row],[ESC_NUM_COR_COD_ROS_TG_NEG]]</f>
        <v>1.85</v>
      </c>
      <c r="LP50" s="15">
        <f>Tabla24[[#This Row],[PAS_DUR_COR_COD_ROS_TG_NEG]]-Tabla24[[#This Row],[ESC_DUR_COR_COD_ROS_TG_NEG]]</f>
        <v>420.94117647058829</v>
      </c>
      <c r="LQ50" s="15">
        <f>Tabla24[[#This Row],[PAS_NUM_COR_COD_ROS_TG_NEU]]-Tabla24[[#This Row],[ESC_NUM_COR_COD_ROS_TG_NEU]]</f>
        <v>1.1666666666666665</v>
      </c>
      <c r="LR50" s="15">
        <f>Tabla24[[#This Row],[PAS_DUR_COR_COD_ROS_TG_NEU]]-Tabla24[[#This Row],[ESC_DUR_COR_COD_ROS_TG_NEU]]</f>
        <v>677.21428571428578</v>
      </c>
      <c r="LS50" s="15">
        <f>Tabla24[[#This Row],[PAS_NUM_COR_COD_ROS_TG_POS]]-Tabla24[[#This Row],[ESC_NUM_COR_COD_ROS_TG_POS]]</f>
        <v>1.3444444444444446</v>
      </c>
      <c r="LT50" s="15">
        <f>Tabla24[[#This Row],[PAS_DUR_COR_COD_ROS_TG_POS]]-Tabla24[[#This Row],[ESC_DUR_COR_COD_ROS_TG_POS]]</f>
        <v>89.966386554621749</v>
      </c>
      <c r="LU50" s="15">
        <f>Tabla24[[#This Row],[PAS_NUM_COR_COD_ROS_TG_TOT]]-Tabla24[[#This Row],[ESC_NUM_COR_COD_ROS_TG_TOT]]</f>
        <v>1.4619047619047616</v>
      </c>
      <c r="LV50" s="15">
        <f>Tabla24[[#This Row],[PAS_DUR_COR_COD_ROS_TG_TOT]]-Tabla24[[#This Row],[ESC_DUR_COR_COD_ROS_TG_TOT]]</f>
        <v>384.79166666666674</v>
      </c>
      <c r="LW50" s="15">
        <f>Tabla24[[#This Row],[PAS_NUM_COR_COD_ESC_TG_NEG]]-Tabla24[[#This Row],[ESC_NUM_COR_COD_ESC_TG_NEG]]</f>
        <v>-2.25</v>
      </c>
      <c r="LX50" s="15">
        <f>Tabla24[[#This Row],[PAS_DUR_COR_COD_ESC_TG_NEG]]-Tabla24[[#This Row],[ESC_DUR_COR_COD_ESC_TG_NEG]]</f>
        <v>-183.79999999999995</v>
      </c>
      <c r="LY50" s="15">
        <f>Tabla24[[#This Row],[PAS_NUM_COR_COD_ESC_TG_NEU]]-Tabla24[[#This Row],[ESC_NUM_COR_COD_ESC_TG_NEU]]</f>
        <v>-1.0499999999999998</v>
      </c>
      <c r="LZ50" s="15">
        <f>Tabla24[[#This Row],[PAS_DUR_COR_COD_ESC_TG_NEU]]-Tabla24[[#This Row],[ESC_DUR_COR_COD_ESC_TG_NEU]]</f>
        <v>336.75</v>
      </c>
      <c r="MA50" s="15">
        <f>Tabla24[[#This Row],[PAS_NUM_COR_COD_ESC_TG_POS]]-Tabla24[[#This Row],[ESC_NUM_COR_COD_ESC_TG_POS]]</f>
        <v>-1.3277777777777775</v>
      </c>
      <c r="MB50" s="15">
        <f>Tabla24[[#This Row],[PAS_DUR_COR_COD_ESC_TG_POS]]-Tabla24[[#This Row],[ESC_DUR_COR_COD_ESC_TG_POS]]</f>
        <v>-201.53571428571422</v>
      </c>
      <c r="MC50" s="15">
        <f>Tabla24[[#This Row],[PAS_NUM_COR_COD_ESC_TG_TOT]]-Tabla24[[#This Row],[ESC_NUM_COR_COD_ESC_TG_TOT]]</f>
        <v>-1.5523809523809522</v>
      </c>
      <c r="MD50" s="15">
        <f>Tabla24[[#This Row],[PAS_DUR_COR_COD_ESC_TG_TOT]]-Tabla24[[#This Row],[ESC_DUR_COR_COD_ESC_TG_TOT]]</f>
        <v>-30.831908831909004</v>
      </c>
      <c r="ME50">
        <v>263.5</v>
      </c>
      <c r="MF50">
        <v>270.5</v>
      </c>
      <c r="MG50">
        <v>224</v>
      </c>
      <c r="MH50">
        <v>250.46153846153845</v>
      </c>
      <c r="MI50">
        <v>173.33333333333334</v>
      </c>
      <c r="MJ50">
        <v>199.14285714285714</v>
      </c>
      <c r="MK50">
        <v>174</v>
      </c>
      <c r="ML50">
        <v>181.47826086956522</v>
      </c>
      <c r="MM50">
        <v>285.83333333333331</v>
      </c>
      <c r="MN50">
        <v>240.42857142857142</v>
      </c>
      <c r="MO50">
        <v>316.71428571428572</v>
      </c>
      <c r="MP50">
        <v>280.75</v>
      </c>
      <c r="MQ50">
        <v>319.8</v>
      </c>
      <c r="MR50">
        <v>246.44444444444446</v>
      </c>
      <c r="MS50">
        <v>270.875</v>
      </c>
      <c r="MT50">
        <v>280.85185185185185</v>
      </c>
      <c r="MU50">
        <v>239.41176470588235</v>
      </c>
      <c r="MV50">
        <v>307.57142857142856</v>
      </c>
      <c r="MW50">
        <v>258.11764705882354</v>
      </c>
      <c r="MX50">
        <v>265.91666666666669</v>
      </c>
      <c r="MY50">
        <v>282.76923076923077</v>
      </c>
      <c r="MZ50">
        <v>297.75</v>
      </c>
      <c r="NA50">
        <v>254.42857142857142</v>
      </c>
      <c r="NB50">
        <v>277.20512820512823</v>
      </c>
      <c r="NC50" s="15">
        <f>Tabla1[[#This Row],[ROS_1DU_COR_COD_ROS_TG_NEG]]-Tabla1[[#This Row],[PAS_1DU_COR_COD_ROS_TG_NEG]]</f>
        <v>24.088235294117652</v>
      </c>
      <c r="ND50" s="15">
        <f>Tabla1[[#This Row],[ROS_1DU_COR_COD_ROS_TG_NEU]]-Tabla1[[#This Row],[PAS_1DU_COR_COD_ROS_TG_NEU]]</f>
        <v>-37.071428571428555</v>
      </c>
      <c r="NE50" s="15">
        <f>Tabla1[[#This Row],[ROS_1DU_COR_COD_ROS_TG_POS]]-Tabla1[[#This Row],[PAS_1DU_COR_COD_ROS_TG_POS]]</f>
        <v>-34.117647058823536</v>
      </c>
      <c r="NF50" s="15">
        <f>Tabla1[[#This Row],[ROS_1DU_COR_COD_ROS_TG_TOT]]-Tabla1[[#This Row],[PAS_1DU_COR_COD_ROS_TG_TOT]]</f>
        <v>-15.455128205128233</v>
      </c>
      <c r="NG50" s="15">
        <f>Tabla1[[#This Row],[ROS_1DU_COR_COD_ESC_TG_NEG]]-Tabla1[[#This Row],[PAS_1DU_COR_COD_ESC_TG_NEG]]</f>
        <v>-109.43589743589743</v>
      </c>
      <c r="NH50" s="15">
        <f>Tabla1[[#This Row],[ROS_1DU_COR_COD_ESC_TG_NEU]]-Tabla1[[#This Row],[PAS_1DU_COR_COD_ESC_TG_NEU]]</f>
        <v>-98.607142857142861</v>
      </c>
      <c r="NI50" s="15">
        <f>Tabla1[[#This Row],[ROS_1DU_COR_COD_ESC_TG_POS]]-Tabla1[[#This Row],[PAS_1DU_COR_COD_ESC_TG_POS]]</f>
        <v>-80.428571428571416</v>
      </c>
      <c r="NJ50" s="15">
        <f>Tabla1[[#This Row],[ROS_1DU_COR_COD_ESC_TG_TOT]]-Tabla1[[#This Row],[PAS_1DU_COR_COD_ESC_TG_TOT]]</f>
        <v>-95.726867335563014</v>
      </c>
      <c r="NK50" s="15">
        <f>Tabla1[[#This Row],[PAS_1DU_COR_COD_ROS_TG_NEG]]-Tabla1[[#This Row],[ESC_1DU_COR_COD_ROS_TG_NEG]]</f>
        <v>-46.421568627450966</v>
      </c>
      <c r="NL50" s="15">
        <f>Tabla1[[#This Row],[PAS_1DU_COR_COD_ROS_TG_NEU]]-Tabla1[[#This Row],[ESC_1DU_COR_COD_ROS_TG_NEU]]</f>
        <v>67.142857142857139</v>
      </c>
      <c r="NM50" s="15">
        <f>Tabla1[[#This Row],[PAS_1DU_COR_COD_ROS_TG_POS]]-Tabla1[[#This Row],[ESC_1DU_COR_COD_ROS_TG_POS]]</f>
        <v>-58.596638655462186</v>
      </c>
      <c r="NN50" s="15">
        <f>Tabla1[[#This Row],[PAS_1DU_COR_COD_ROS_TG_TOT]]-Tabla1[[#This Row],[ESC_1DU_COR_COD_ROS_TG_TOT]]</f>
        <v>-14.833333333333314</v>
      </c>
      <c r="NO50" s="15">
        <f>Tabla1[[#This Row],[PAS_1DU_COR_COD_ESC_TG_NEG]]-Tabla1[[#This Row],[ESC_1DU_COR_COD_ESC_TG_NEG]]</f>
        <v>-37.030769230769238</v>
      </c>
      <c r="NP50" s="15">
        <f>Tabla1[[#This Row],[PAS_1DU_COR_COD_ESC_TG_NEU]]-Tabla1[[#This Row],[ESC_1DU_COR_COD_ESC_TG_NEU]]</f>
        <v>51.305555555555543</v>
      </c>
      <c r="NQ50" s="15">
        <f>Tabla1[[#This Row],[PAS_1DU_COR_COD_ESC_TG_POS]]-Tabla1[[#This Row],[ESC_1DU_COR_COD_ESC_TG_POS]]</f>
        <v>-16.446428571428584</v>
      </c>
      <c r="NR50" s="15">
        <f>Tabla1[[#This Row],[PAS_1DU_COR_COD_ESC_TG_TOT]]-Tabla1[[#This Row],[ESC_1DU_COR_COD_ESC_TG_TOT]]</f>
        <v>-3.6467236467236148</v>
      </c>
    </row>
    <row r="51" spans="1:382" x14ac:dyDescent="0.3">
      <c r="A51" s="2" t="s">
        <v>51</v>
      </c>
      <c r="B51" s="2">
        <v>30</v>
      </c>
      <c r="C51" s="2">
        <v>1</v>
      </c>
      <c r="D51" s="2">
        <v>33</v>
      </c>
      <c r="E51">
        <v>3.9</v>
      </c>
      <c r="F51">
        <v>1113.1052631578948</v>
      </c>
      <c r="G51">
        <v>3.6</v>
      </c>
      <c r="H51">
        <v>980.55</v>
      </c>
      <c r="I51">
        <v>3.7894736842105261</v>
      </c>
      <c r="J51">
        <v>1038.5263157894738</v>
      </c>
      <c r="K51">
        <v>3.7627118644067798</v>
      </c>
      <c r="L51">
        <v>1042.9655172413793</v>
      </c>
      <c r="M51">
        <v>3.75</v>
      </c>
      <c r="N51">
        <v>1045.9000000000001</v>
      </c>
      <c r="O51">
        <v>3.85</v>
      </c>
      <c r="P51">
        <v>1152.3</v>
      </c>
      <c r="Q51">
        <v>3.7894736842105261</v>
      </c>
      <c r="R51">
        <v>1148.2222222222222</v>
      </c>
      <c r="S51">
        <v>3.7966101694915255</v>
      </c>
      <c r="T51">
        <v>1114.344827586207</v>
      </c>
      <c r="U51">
        <v>3.7796610169491527</v>
      </c>
      <c r="V51">
        <v>1078.655172413793</v>
      </c>
      <c r="W51">
        <v>1.7</v>
      </c>
      <c r="X51">
        <v>440.5</v>
      </c>
      <c r="Y51">
        <v>1.8</v>
      </c>
      <c r="Z51">
        <v>476.31578947368422</v>
      </c>
      <c r="AA51">
        <v>1.8421052631578947</v>
      </c>
      <c r="AB51">
        <v>452.89473684210526</v>
      </c>
      <c r="AC51">
        <v>1.7796610169491525</v>
      </c>
      <c r="AD51">
        <v>456.29310344827587</v>
      </c>
      <c r="AE51">
        <v>1.7796610169491525</v>
      </c>
      <c r="AF51">
        <v>456.29310344827587</v>
      </c>
      <c r="AG51">
        <v>3.1129943502824857</v>
      </c>
      <c r="AH51">
        <v>871.20114942528733</v>
      </c>
      <c r="AM51">
        <v>5</v>
      </c>
      <c r="AN51">
        <v>1283</v>
      </c>
      <c r="AO51">
        <v>5</v>
      </c>
      <c r="AP51">
        <v>1283</v>
      </c>
      <c r="AU51">
        <v>3</v>
      </c>
      <c r="AV51">
        <v>497</v>
      </c>
      <c r="AW51">
        <v>3</v>
      </c>
      <c r="AX51">
        <v>497</v>
      </c>
      <c r="AY51">
        <v>4</v>
      </c>
      <c r="AZ51">
        <v>890</v>
      </c>
      <c r="BE51">
        <v>1</v>
      </c>
      <c r="BF51">
        <v>383</v>
      </c>
      <c r="BG51">
        <v>1</v>
      </c>
      <c r="BH51">
        <v>383</v>
      </c>
      <c r="BI51">
        <v>1</v>
      </c>
      <c r="BJ51">
        <v>383</v>
      </c>
      <c r="BK51">
        <v>3</v>
      </c>
      <c r="BL51">
        <v>721</v>
      </c>
      <c r="BM51">
        <v>3.1111111111111112</v>
      </c>
      <c r="BN51">
        <v>868.65536723163837</v>
      </c>
      <c r="BO51">
        <v>5.7</v>
      </c>
      <c r="BP51">
        <v>1783</v>
      </c>
      <c r="BQ51">
        <v>5.0999999999999996</v>
      </c>
      <c r="BR51">
        <v>1615.3</v>
      </c>
      <c r="BS51">
        <v>5.4444444444444446</v>
      </c>
      <c r="BT51">
        <v>1646.3333333333333</v>
      </c>
      <c r="BU51">
        <v>5.4137931034482758</v>
      </c>
      <c r="BV51">
        <v>1682.7586206896551</v>
      </c>
      <c r="BW51">
        <v>5.3</v>
      </c>
      <c r="BX51">
        <v>1734</v>
      </c>
      <c r="BY51">
        <v>5.6</v>
      </c>
      <c r="BZ51">
        <v>1762</v>
      </c>
      <c r="CA51">
        <v>6.2222222222222223</v>
      </c>
      <c r="CB51">
        <v>2023.4444444444443</v>
      </c>
      <c r="CC51">
        <v>5.6896551724137927</v>
      </c>
      <c r="CD51">
        <v>1833.4827586206898</v>
      </c>
      <c r="CE51">
        <v>5.5517241379310347</v>
      </c>
      <c r="CF51">
        <v>1758.1206896551723</v>
      </c>
      <c r="CG51">
        <v>1.7</v>
      </c>
      <c r="CH51">
        <v>481.875</v>
      </c>
      <c r="CI51">
        <v>1.6</v>
      </c>
      <c r="CJ51">
        <v>548.28571428571433</v>
      </c>
      <c r="CK51">
        <v>1.7777777777777777</v>
      </c>
      <c r="CL51">
        <v>617.28571428571433</v>
      </c>
      <c r="CM51">
        <v>1.6896551724137931</v>
      </c>
      <c r="CN51">
        <v>546.09090909090912</v>
      </c>
      <c r="CO51">
        <v>1.6</v>
      </c>
      <c r="CP51">
        <v>681.85714285714289</v>
      </c>
      <c r="CQ51">
        <v>1.6</v>
      </c>
      <c r="CR51">
        <v>638.14285714285711</v>
      </c>
      <c r="CS51">
        <v>0.88888888888888884</v>
      </c>
      <c r="CT51">
        <v>267.83333333333331</v>
      </c>
      <c r="CU51">
        <v>1.3793103448275863</v>
      </c>
      <c r="CV51">
        <v>542.35</v>
      </c>
      <c r="CW51">
        <v>1.5344827586206897</v>
      </c>
      <c r="CX51">
        <v>544.30952380952385</v>
      </c>
      <c r="CY51">
        <v>3.5431034482758621</v>
      </c>
      <c r="CZ51">
        <v>1248.32</v>
      </c>
      <c r="DA51">
        <v>2.6</v>
      </c>
      <c r="DB51">
        <v>860.5</v>
      </c>
      <c r="DC51">
        <v>2.4</v>
      </c>
      <c r="DD51">
        <v>762.3</v>
      </c>
      <c r="DE51">
        <v>2.7777777777777777</v>
      </c>
      <c r="DF51">
        <v>834.22222222222217</v>
      </c>
      <c r="DG51">
        <v>2.5862068965517242</v>
      </c>
      <c r="DH51">
        <v>818.48275862068965</v>
      </c>
      <c r="DI51">
        <v>1.9</v>
      </c>
      <c r="DJ51">
        <v>538.44444444444446</v>
      </c>
      <c r="DK51">
        <v>2.4</v>
      </c>
      <c r="DL51">
        <v>750</v>
      </c>
      <c r="DM51">
        <v>2.2222222222222223</v>
      </c>
      <c r="DN51">
        <v>582.88888888888891</v>
      </c>
      <c r="DO51">
        <v>2.1724137931034484</v>
      </c>
      <c r="DP51">
        <v>628.28571428571433</v>
      </c>
      <c r="DQ51">
        <v>2.3793103448275863</v>
      </c>
      <c r="DR51">
        <v>725.0526315789474</v>
      </c>
      <c r="DS51">
        <v>2.3793103448275863</v>
      </c>
      <c r="DT51">
        <v>725.0526315789474</v>
      </c>
      <c r="DU51">
        <v>3.1551724137931036</v>
      </c>
      <c r="DV51">
        <v>1058.343949044586</v>
      </c>
      <c r="EA51">
        <v>5</v>
      </c>
      <c r="EB51">
        <v>1778</v>
      </c>
      <c r="EC51">
        <v>5</v>
      </c>
      <c r="ED51">
        <v>1778</v>
      </c>
      <c r="EI51">
        <v>6</v>
      </c>
      <c r="EJ51">
        <v>1857</v>
      </c>
      <c r="EK51">
        <v>6</v>
      </c>
      <c r="EL51">
        <v>1857</v>
      </c>
      <c r="EM51">
        <v>5.5</v>
      </c>
      <c r="EN51">
        <v>1817.5</v>
      </c>
      <c r="ES51">
        <v>2</v>
      </c>
      <c r="ET51">
        <v>618</v>
      </c>
      <c r="EU51">
        <v>2</v>
      </c>
      <c r="EV51">
        <v>618</v>
      </c>
      <c r="FA51">
        <v>1</v>
      </c>
      <c r="FB51">
        <v>390</v>
      </c>
      <c r="FC51">
        <v>1</v>
      </c>
      <c r="FD51">
        <v>390</v>
      </c>
      <c r="FE51">
        <v>1.5</v>
      </c>
      <c r="FF51">
        <v>504</v>
      </c>
      <c r="FG51">
        <v>3.5</v>
      </c>
      <c r="FH51">
        <v>1160.75</v>
      </c>
      <c r="FM51">
        <v>3</v>
      </c>
      <c r="FN51">
        <v>828</v>
      </c>
      <c r="FO51">
        <v>3</v>
      </c>
      <c r="FP51">
        <v>828</v>
      </c>
      <c r="FU51">
        <v>3</v>
      </c>
      <c r="FV51">
        <v>618</v>
      </c>
      <c r="FW51">
        <v>3</v>
      </c>
      <c r="FX51">
        <v>618</v>
      </c>
      <c r="FY51">
        <v>3</v>
      </c>
      <c r="FZ51">
        <v>723</v>
      </c>
      <c r="GA51">
        <v>3</v>
      </c>
      <c r="GB51">
        <v>723</v>
      </c>
      <c r="GC51">
        <v>3.3333333333333335</v>
      </c>
      <c r="GD51">
        <v>1014.8333333333334</v>
      </c>
      <c r="GE51">
        <v>3.161111111111111</v>
      </c>
      <c r="GF51">
        <v>1056.7423312883436</v>
      </c>
      <c r="GG51">
        <v>1.5</v>
      </c>
      <c r="GH51">
        <v>806.66666666666663</v>
      </c>
      <c r="GI51">
        <v>0.9</v>
      </c>
      <c r="GJ51">
        <v>387.33333333333331</v>
      </c>
      <c r="GK51">
        <v>1</v>
      </c>
      <c r="GL51">
        <v>513.79999999999995</v>
      </c>
      <c r="GM51">
        <v>1.1379310344827587</v>
      </c>
      <c r="GN51">
        <v>572.52941176470586</v>
      </c>
      <c r="GO51">
        <v>1.2222222222222223</v>
      </c>
      <c r="GP51">
        <v>421.28571428571428</v>
      </c>
      <c r="GQ51">
        <v>0.8</v>
      </c>
      <c r="GR51">
        <v>619.20000000000005</v>
      </c>
      <c r="GS51">
        <v>1.1000000000000001</v>
      </c>
      <c r="GT51">
        <v>516</v>
      </c>
      <c r="GU51">
        <v>1.0344827586206897</v>
      </c>
      <c r="GV51">
        <v>508.26315789473682</v>
      </c>
      <c r="GW51">
        <v>1.0862068965517242</v>
      </c>
      <c r="GX51">
        <v>538.61111111111109</v>
      </c>
      <c r="GY51">
        <v>5.5</v>
      </c>
      <c r="GZ51">
        <v>1794.7</v>
      </c>
      <c r="HA51">
        <v>6.3</v>
      </c>
      <c r="HB51">
        <v>2036.5</v>
      </c>
      <c r="HC51">
        <v>6</v>
      </c>
      <c r="HD51">
        <v>1931.1111111111111</v>
      </c>
      <c r="HE51">
        <v>5.931034482758621</v>
      </c>
      <c r="HF51">
        <v>1920.4137931034484</v>
      </c>
      <c r="HG51">
        <v>5.7777777777777777</v>
      </c>
      <c r="HH51">
        <v>1952.8888888888889</v>
      </c>
      <c r="HI51">
        <v>5.9</v>
      </c>
      <c r="HJ51">
        <v>1875.7</v>
      </c>
      <c r="HK51">
        <v>5.4</v>
      </c>
      <c r="HL51">
        <v>1786.6</v>
      </c>
      <c r="HM51">
        <v>5.6896551724137927</v>
      </c>
      <c r="HN51">
        <v>1868.9310344827586</v>
      </c>
      <c r="HO51">
        <v>5.8103448275862073</v>
      </c>
      <c r="HP51">
        <v>1894.6724137931035</v>
      </c>
      <c r="HQ51">
        <v>3.4482758620689653</v>
      </c>
      <c r="HR51">
        <v>1375.3297872340424</v>
      </c>
      <c r="HS51">
        <v>2.1</v>
      </c>
      <c r="HT51">
        <v>660.3</v>
      </c>
      <c r="HU51">
        <v>2</v>
      </c>
      <c r="HV51">
        <v>624.29999999999995</v>
      </c>
      <c r="HW51">
        <v>2.2222222222222223</v>
      </c>
      <c r="HX51">
        <v>649.55555555555554</v>
      </c>
      <c r="HY51">
        <v>2.103448275862069</v>
      </c>
      <c r="HZ51">
        <v>644.55172413793105</v>
      </c>
      <c r="IA51">
        <v>2.2222222222222223</v>
      </c>
      <c r="IB51">
        <v>607.44444444444446</v>
      </c>
      <c r="IC51">
        <v>1.9</v>
      </c>
      <c r="ID51">
        <v>546.20000000000005</v>
      </c>
      <c r="IE51">
        <v>2</v>
      </c>
      <c r="IF51">
        <v>607.29999999999995</v>
      </c>
      <c r="IG51">
        <v>2.0344827586206895</v>
      </c>
      <c r="IH51">
        <v>586.27586206896547</v>
      </c>
      <c r="II51">
        <v>2.0689655172413794</v>
      </c>
      <c r="IJ51">
        <v>615.41379310344826</v>
      </c>
      <c r="IK51">
        <v>2.0689655172413794</v>
      </c>
      <c r="IL51">
        <v>615.41379310344826</v>
      </c>
      <c r="IM51">
        <v>2.9885057471264367</v>
      </c>
      <c r="IN51">
        <v>1085.3618421052631</v>
      </c>
      <c r="IS51">
        <v>3</v>
      </c>
      <c r="IT51">
        <v>808</v>
      </c>
      <c r="IU51">
        <v>3</v>
      </c>
      <c r="IV51">
        <v>808</v>
      </c>
      <c r="IW51">
        <v>1</v>
      </c>
      <c r="IX51">
        <v>395</v>
      </c>
      <c r="JC51">
        <v>1</v>
      </c>
      <c r="JD51">
        <v>395</v>
      </c>
      <c r="JE51">
        <v>2</v>
      </c>
      <c r="JF51">
        <v>601.5</v>
      </c>
      <c r="JK51">
        <v>5</v>
      </c>
      <c r="JL51">
        <v>1093</v>
      </c>
      <c r="JM51">
        <v>5</v>
      </c>
      <c r="JN51">
        <v>1093</v>
      </c>
      <c r="JO51">
        <v>4</v>
      </c>
      <c r="JP51">
        <v>1548</v>
      </c>
      <c r="JU51">
        <v>4</v>
      </c>
      <c r="JV51">
        <v>1548</v>
      </c>
      <c r="JW51">
        <v>4.5</v>
      </c>
      <c r="JX51">
        <v>1320.5</v>
      </c>
      <c r="JY51">
        <v>3.25</v>
      </c>
      <c r="JZ51">
        <v>961</v>
      </c>
      <c r="KE51">
        <v>2</v>
      </c>
      <c r="KF51">
        <v>682</v>
      </c>
      <c r="KG51">
        <v>2</v>
      </c>
      <c r="KH51">
        <v>682</v>
      </c>
      <c r="KI51">
        <v>2</v>
      </c>
      <c r="KJ51">
        <v>771</v>
      </c>
      <c r="KO51">
        <v>2</v>
      </c>
      <c r="KP51">
        <v>771</v>
      </c>
      <c r="KQ51">
        <v>2</v>
      </c>
      <c r="KR51">
        <v>726.5</v>
      </c>
      <c r="KS51">
        <v>2</v>
      </c>
      <c r="KT51">
        <v>726.5</v>
      </c>
      <c r="KU51">
        <v>2.8333333333333335</v>
      </c>
      <c r="KV51">
        <v>882.83333333333337</v>
      </c>
      <c r="KW51">
        <v>2.9833333333333334</v>
      </c>
      <c r="KX51">
        <v>1077.6708860759493</v>
      </c>
      <c r="KY51" s="15">
        <f>Tabla24[[#This Row],[ROS_NUM_COR_COD_ROS_TG_NEG]]-Tabla24[[#This Row],[PAS_NUM_COR_COD_ROS_TG_NEG]]</f>
        <v>2.0277777777777777</v>
      </c>
      <c r="KZ51" s="15">
        <f>Tabla24[[#This Row],[ROS_DUR_COR_COD_ROS_TG_NEG]]-Tabla24[[#This Row],[PAS_DUR_COR_COD_ROS_TG_NEG]]</f>
        <v>906.98888888888882</v>
      </c>
      <c r="LA51" s="15">
        <f>Tabla24[[#This Row],[ROS_NUM_COR_COD_ROS_TG_NEU]]-Tabla24[[#This Row],[PAS_NUM_COR_COD_ROS_TG_NEU]]</f>
        <v>2.0500000000000003</v>
      </c>
      <c r="LB51" s="15">
        <f>Tabla24[[#This Row],[ROS_DUR_COR_COD_ROS_TG_NEU]]-Tabla24[[#This Row],[PAS_DUR_COR_COD_ROS_TG_NEU]]</f>
        <v>723.40000000000009</v>
      </c>
      <c r="LC51" s="15">
        <f>Tabla24[[#This Row],[ROS_NUM_COR_COD_ROS_TG_POS]]-Tabla24[[#This Row],[PAS_NUM_COR_COD_ROS_TG_POS]]</f>
        <v>1.6105263157894742</v>
      </c>
      <c r="LD51" s="15">
        <f>Tabla24[[#This Row],[ROS_DUR_COR_COD_ROS_TG_POS]]-Tabla24[[#This Row],[PAS_DUR_COR_COD_ROS_TG_POS]]</f>
        <v>638.37777777777774</v>
      </c>
      <c r="LE51" s="15">
        <f>Tabla24[[#This Row],[ROS_NUM_COR_COD_ROS_TG_TOT]]-Tabla24[[#This Row],[PAS_NUM_COR_COD_ROS_TG_TOT]]</f>
        <v>1.8930450029222672</v>
      </c>
      <c r="LF51" s="15">
        <f>Tabla24[[#This Row],[ROS_DUR_COR_COD_ROS_TG_TOT]]-Tabla24[[#This Row],[PAS_DUR_COR_COD_ROS_TG_TOT]]</f>
        <v>754.58620689655163</v>
      </c>
      <c r="LG51" s="15">
        <f>Tabla24[[#This Row],[ROS_NUM_COR_COD_ESC_TG_NEG]]-Tabla24[[#This Row],[PAS_NUM_COR_COD_ESC_TG_NEG]]</f>
        <v>-2.6777777777777776</v>
      </c>
      <c r="LH51" s="15">
        <f>Tabla24[[#This Row],[ROS_DUR_COR_COD_ESC_TG_NEG]]-Tabla24[[#This Row],[PAS_DUR_COR_COD_ESC_TG_NEG]]</f>
        <v>-691.81954887218058</v>
      </c>
      <c r="LI51" s="15">
        <f>Tabla24[[#This Row],[ROS_NUM_COR_COD_ESC_TG_NEU]]-Tabla24[[#This Row],[PAS_NUM_COR_COD_ESC_TG_NEU]]</f>
        <v>-2.8</v>
      </c>
      <c r="LJ51" s="15">
        <f>Tabla24[[#This Row],[ROS_NUM_COR_COD_ESC_TG_NEG]]-Tabla24[[#This Row],[PAS_NUM_COR_COD_ESC_TG_NEG]]</f>
        <v>-2.6777777777777776</v>
      </c>
      <c r="LK51" s="15">
        <f>Tabla24[[#This Row],[ROS_NUM_COR_COD_ESC_TG_POS]]-Tabla24[[#This Row],[PAS_NUM_COR_COD_ESC_TG_POS]]</f>
        <v>-2.689473684210526</v>
      </c>
      <c r="LL51" s="15">
        <f>Tabla24[[#This Row],[ROS_DUR_COR_COD_ESC_TG_POS]]-Tabla24[[#This Row],[PAS_DUR_COR_COD_ESC_TG_POS]]</f>
        <v>-522.52631578947376</v>
      </c>
      <c r="LM51" s="15">
        <f>Tabla24[[#This Row],[ROS_NUM_COR_COD_ESC_TG_TOT]]-Tabla24[[#This Row],[PAS_NUM_COR_COD_ESC_TG_TOT]]</f>
        <v>-2.7282291057860899</v>
      </c>
      <c r="LN51" s="15">
        <f>Tabla24[[#This Row],[ROS_DUR_COR_COD_ESC_TG_TOT]]-Tabla24[[#This Row],[PAS_DUR_COR_COD_ESC_TG_TOT]]</f>
        <v>-534.70235934664242</v>
      </c>
      <c r="LO51" s="15">
        <f>Tabla24[[#This Row],[PAS_NUM_COR_COD_ROS_TG_NEG]]-Tabla24[[#This Row],[ESC_NUM_COR_COD_ROS_TG_NEG]]</f>
        <v>2.15</v>
      </c>
      <c r="LP51" s="15">
        <f>Tabla24[[#This Row],[PAS_DUR_COR_COD_ROS_TG_NEG]]-Tabla24[[#This Row],[ESC_DUR_COR_COD_ROS_TG_NEG]]</f>
        <v>364.0428571428572</v>
      </c>
      <c r="LQ51" s="15">
        <f>Tabla24[[#This Row],[PAS_NUM_COR_COD_ROS_TG_NEU]]-Tabla24[[#This Row],[ESC_NUM_COR_COD_ROS_TG_NEU]]</f>
        <v>2.25</v>
      </c>
      <c r="LR51" s="15">
        <f>Tabla24[[#This Row],[PAS_DUR_COR_COD_ROS_TG_NEU]]-Tabla24[[#This Row],[ESC_DUR_COR_COD_ROS_TG_NEU]]</f>
        <v>514.15714285714284</v>
      </c>
      <c r="LS51" s="15">
        <f>Tabla24[[#This Row],[PAS_NUM_COR_COD_ROS_TG_POS]]-Tabla24[[#This Row],[ESC_NUM_COR_COD_ROS_TG_POS]]</f>
        <v>2.9005847953216373</v>
      </c>
      <c r="LT51" s="15">
        <f>Tabla24[[#This Row],[PAS_DUR_COR_COD_ROS_TG_POS]]-Tabla24[[#This Row],[ESC_DUR_COR_COD_ROS_TG_POS]]</f>
        <v>880.38888888888891</v>
      </c>
      <c r="LU51" s="15">
        <f>Tabla24[[#This Row],[PAS_NUM_COR_COD_ROS_TG_TOT]]-Tabla24[[#This Row],[ESC_NUM_COR_COD_ROS_TG_TOT]]</f>
        <v>2.4172998246639392</v>
      </c>
      <c r="LV51" s="15">
        <f>Tabla24[[#This Row],[PAS_DUR_COR_COD_ROS_TG_TOT]]-Tabla24[[#This Row],[ESC_DUR_COR_COD_ROS_TG_TOT]]</f>
        <v>571.99482758620695</v>
      </c>
      <c r="LW51" s="15">
        <f>Tabla24[[#This Row],[PAS_NUM_COR_COD_ESC_TG_NEG]]-Tabla24[[#This Row],[ESC_NUM_COR_COD_ESC_TG_NEG]]</f>
        <v>-1.4</v>
      </c>
      <c r="LX51" s="15">
        <f>Tabla24[[#This Row],[PAS_DUR_COR_COD_ESC_TG_NEG]]-Tabla24[[#This Row],[ESC_DUR_COR_COD_ESC_TG_NEG]]</f>
        <v>-620.8947368421052</v>
      </c>
      <c r="LY51" s="15">
        <f>Tabla24[[#This Row],[PAS_NUM_COR_COD_ESC_TG_NEU]]-Tabla24[[#This Row],[ESC_NUM_COR_COD_ESC_TG_NEU]]</f>
        <v>-1.9999999999999996</v>
      </c>
      <c r="LZ51" s="15">
        <f>Tabla24[[#This Row],[PAS_DUR_COR_COD_ESC_TG_NEU]]-Tabla24[[#This Row],[ESC_DUR_COR_COD_ESC_TG_NEU]]</f>
        <v>-781.45</v>
      </c>
      <c r="MA51" s="15">
        <f>Tabla24[[#This Row],[PAS_NUM_COR_COD_ESC_TG_POS]]-Tabla24[[#This Row],[ESC_NUM_COR_COD_ESC_TG_POS]]</f>
        <v>-2.4327485380116962</v>
      </c>
      <c r="MB51" s="15">
        <f>Tabla24[[#This Row],[PAS_DUR_COR_COD_ESC_TG_POS]]-Tabla24[[#This Row],[ESC_DUR_COR_COD_ESC_TG_POS]]</f>
        <v>-984.91812865497059</v>
      </c>
      <c r="MC51" s="15">
        <f>Tabla24[[#This Row],[PAS_NUM_COR_COD_ESC_TG_TOT]]-Tabla24[[#This Row],[ESC_NUM_COR_COD_ESC_TG_TOT]]</f>
        <v>-1.9269433080070129</v>
      </c>
      <c r="MD51" s="15">
        <f>Tabla24[[#This Row],[PAS_DUR_COR_COD_ESC_TG_TOT]]-Tabla24[[#This Row],[ESC_DUR_COR_COD_ESC_TG_TOT]]</f>
        <v>-790.51724137931046</v>
      </c>
      <c r="ME51">
        <v>389.66666666666669</v>
      </c>
      <c r="MF51">
        <v>356.4</v>
      </c>
      <c r="MG51">
        <v>339.5</v>
      </c>
      <c r="MH51">
        <v>360.89655172413791</v>
      </c>
      <c r="MI51">
        <v>260.14285714285717</v>
      </c>
      <c r="MJ51">
        <v>384.6</v>
      </c>
      <c r="MK51">
        <v>322.14285714285717</v>
      </c>
      <c r="ML51">
        <v>315.73684210526318</v>
      </c>
      <c r="MM51">
        <v>338.14285714285717</v>
      </c>
      <c r="MN51">
        <v>267.28571428571428</v>
      </c>
      <c r="MO51">
        <v>207.83333333333334</v>
      </c>
      <c r="MP51">
        <v>274.25</v>
      </c>
      <c r="MQ51">
        <v>259.7</v>
      </c>
      <c r="MR51">
        <v>343.7</v>
      </c>
      <c r="MS51">
        <v>369.88888888888891</v>
      </c>
      <c r="MT51">
        <v>322.86206896551727</v>
      </c>
      <c r="MU51">
        <v>310.55</v>
      </c>
      <c r="MV51">
        <v>295.55</v>
      </c>
      <c r="MW51">
        <v>278.61111111111109</v>
      </c>
      <c r="MX51">
        <v>295.4655172413793</v>
      </c>
      <c r="MY51">
        <v>271.10526315789474</v>
      </c>
      <c r="MZ51">
        <v>258.2</v>
      </c>
      <c r="NA51">
        <v>275.42105263157896</v>
      </c>
      <c r="NB51">
        <v>268.06896551724139</v>
      </c>
      <c r="NC51" s="15">
        <f>Tabla1[[#This Row],[ROS_1DU_COR_COD_ROS_TG_NEG]]-Tabla1[[#This Row],[PAS_1DU_COR_COD_ROS_TG_NEG]]</f>
        <v>79.116666666666674</v>
      </c>
      <c r="ND51" s="15">
        <f>Tabla1[[#This Row],[ROS_1DU_COR_COD_ROS_TG_NEU]]-Tabla1[[#This Row],[PAS_1DU_COR_COD_ROS_TG_NEU]]</f>
        <v>60.849999999999966</v>
      </c>
      <c r="NE51" s="15">
        <f>Tabla1[[#This Row],[ROS_1DU_COR_COD_ROS_TG_POS]]-Tabla1[[#This Row],[PAS_1DU_COR_COD_ROS_TG_POS]]</f>
        <v>60.888888888888914</v>
      </c>
      <c r="NF51" s="15">
        <f>Tabla1[[#This Row],[ROS_1DU_COR_COD_ROS_TG_TOT]]-Tabla1[[#This Row],[PAS_1DU_COR_COD_ROS_TG_TOT]]</f>
        <v>65.431034482758605</v>
      </c>
      <c r="NG51" s="15">
        <f>Tabla1[[#This Row],[ROS_1DU_COR_COD_ESC_TG_NEG]]-Tabla1[[#This Row],[PAS_1DU_COR_COD_ESC_TG_NEG]]</f>
        <v>-10.962406015037573</v>
      </c>
      <c r="NH51" s="15">
        <f>Tabla1[[#This Row],[ROS_1DU_COR_COD_ESC_TG_NEU]]-Tabla1[[#This Row],[PAS_1DU_COR_COD_ESC_TG_NEU]]</f>
        <v>126.40000000000003</v>
      </c>
      <c r="NI51" s="15">
        <f>Tabla1[[#This Row],[ROS_1DU_COR_COD_ESC_TG_POS]]-Tabla1[[#This Row],[PAS_1DU_COR_COD_ESC_TG_POS]]</f>
        <v>46.721804511278208</v>
      </c>
      <c r="NJ51" s="15">
        <f>Tabla1[[#This Row],[ROS_1DU_COR_COD_ESC_TG_TOT]]-Tabla1[[#This Row],[PAS_1DU_COR_COD_ESC_TG_TOT]]</f>
        <v>47.667876588021784</v>
      </c>
      <c r="NK51" s="15">
        <f>Tabla1[[#This Row],[PAS_1DU_COR_COD_ROS_TG_NEG]]-Tabla1[[#This Row],[ESC_1DU_COR_COD_ROS_TG_NEG]]</f>
        <v>-27.592857142857156</v>
      </c>
      <c r="NL51" s="15">
        <f>Tabla1[[#This Row],[PAS_1DU_COR_COD_ROS_TG_NEU]]-Tabla1[[#This Row],[ESC_1DU_COR_COD_ROS_TG_NEU]]</f>
        <v>28.264285714285734</v>
      </c>
      <c r="NM51" s="15">
        <f>Tabla1[[#This Row],[PAS_1DU_COR_COD_ROS_TG_POS]]-Tabla1[[#This Row],[ESC_1DU_COR_COD_ROS_TG_POS]]</f>
        <v>70.777777777777743</v>
      </c>
      <c r="NN51" s="15">
        <f>Tabla1[[#This Row],[PAS_1DU_COR_COD_ROS_TG_TOT]]-Tabla1[[#This Row],[ESC_1DU_COR_COD_ROS_TG_TOT]]</f>
        <v>21.215517241379303</v>
      </c>
      <c r="NO51" s="15">
        <f>Tabla1[[#This Row],[PAS_1DU_COR_COD_ESC_TG_NEG]]-Tabla1[[#This Row],[ESC_1DU_COR_COD_ESC_TG_NEG]]</f>
        <v>11.405263157894751</v>
      </c>
      <c r="NP51" s="15">
        <f>Tabla1[[#This Row],[PAS_1DU_COR_COD_ESC_TG_NEU]]-Tabla1[[#This Row],[ESC_1DU_COR_COD_ESC_TG_NEU]]</f>
        <v>-85.5</v>
      </c>
      <c r="NQ51" s="15">
        <f>Tabla1[[#This Row],[PAS_1DU_COR_COD_ESC_TG_POS]]-Tabla1[[#This Row],[ESC_1DU_COR_COD_ESC_TG_POS]]</f>
        <v>-94.467836257309955</v>
      </c>
      <c r="NR51" s="15">
        <f>Tabla1[[#This Row],[PAS_1DU_COR_COD_ESC_TG_TOT]]-Tabla1[[#This Row],[ESC_1DU_COR_COD_ESC_TG_TOT]]</f>
        <v>-54.793103448275872</v>
      </c>
    </row>
    <row r="52" spans="1:382" x14ac:dyDescent="0.3">
      <c r="A52" s="2" t="s">
        <v>52</v>
      </c>
      <c r="B52" s="2">
        <v>30</v>
      </c>
      <c r="C52" s="2">
        <v>1</v>
      </c>
      <c r="D52" s="2">
        <v>34</v>
      </c>
      <c r="E52">
        <v>3.6</v>
      </c>
      <c r="F52">
        <v>1285.3888888888889</v>
      </c>
      <c r="G52">
        <v>4</v>
      </c>
      <c r="H52">
        <v>1198.0526315789473</v>
      </c>
      <c r="I52">
        <v>3</v>
      </c>
      <c r="J52">
        <v>1017.4444444444445</v>
      </c>
      <c r="K52">
        <v>3.5333333333333332</v>
      </c>
      <c r="L52">
        <v>1167.5272727272727</v>
      </c>
      <c r="M52">
        <v>3.75</v>
      </c>
      <c r="N52">
        <v>1043.578947368421</v>
      </c>
      <c r="O52">
        <v>3.6</v>
      </c>
      <c r="P52">
        <v>1151.8333333333333</v>
      </c>
      <c r="Q52">
        <v>4.1500000000000004</v>
      </c>
      <c r="R52">
        <v>1292.9473684210527</v>
      </c>
      <c r="S52">
        <v>3.8333333333333335</v>
      </c>
      <c r="T52">
        <v>1162.9821428571429</v>
      </c>
      <c r="U52">
        <v>3.6833333333333331</v>
      </c>
      <c r="V52">
        <v>1165.2342342342342</v>
      </c>
      <c r="W52">
        <v>1.75</v>
      </c>
      <c r="X52">
        <v>485.15789473684208</v>
      </c>
      <c r="Y52">
        <v>1.85</v>
      </c>
      <c r="Z52">
        <v>542.57894736842104</v>
      </c>
      <c r="AA52">
        <v>1.6</v>
      </c>
      <c r="AB52">
        <v>426.31578947368422</v>
      </c>
      <c r="AC52">
        <v>1.7333333333333334</v>
      </c>
      <c r="AD52">
        <v>484.68421052631578</v>
      </c>
      <c r="AE52">
        <v>1.7333333333333334</v>
      </c>
      <c r="AF52">
        <v>484.68421052631578</v>
      </c>
      <c r="AG52">
        <v>3.0333333333333332</v>
      </c>
      <c r="AH52">
        <v>934.33333333333337</v>
      </c>
      <c r="BM52">
        <v>3.0333333333333332</v>
      </c>
      <c r="BN52">
        <v>934.33333333333337</v>
      </c>
      <c r="BO52">
        <v>5.2</v>
      </c>
      <c r="BP52">
        <v>1576.6</v>
      </c>
      <c r="BQ52">
        <v>6.2</v>
      </c>
      <c r="BR52">
        <v>1882.7</v>
      </c>
      <c r="BS52">
        <v>5.666666666666667</v>
      </c>
      <c r="BT52">
        <v>1619.5555555555557</v>
      </c>
      <c r="BU52">
        <v>5.6896551724137927</v>
      </c>
      <c r="BV52">
        <v>1695.4827586206898</v>
      </c>
      <c r="BW52">
        <v>5.8</v>
      </c>
      <c r="BX52">
        <v>1755.4</v>
      </c>
      <c r="BY52">
        <v>5.4</v>
      </c>
      <c r="BZ52">
        <v>1480.1</v>
      </c>
      <c r="CA52">
        <v>6.3</v>
      </c>
      <c r="CB52">
        <v>1874.3</v>
      </c>
      <c r="CC52">
        <v>5.833333333333333</v>
      </c>
      <c r="CD52">
        <v>1703.2666666666667</v>
      </c>
      <c r="CE52">
        <v>5.7627118644067794</v>
      </c>
      <c r="CF52">
        <v>1699.4406779661017</v>
      </c>
      <c r="CG52">
        <v>1.9</v>
      </c>
      <c r="CH52">
        <v>761.57142857142856</v>
      </c>
      <c r="CI52">
        <v>0.8</v>
      </c>
      <c r="CJ52">
        <v>350.71428571428572</v>
      </c>
      <c r="CK52">
        <v>1.4444444444444444</v>
      </c>
      <c r="CL52">
        <v>463.14285714285717</v>
      </c>
      <c r="CM52">
        <v>1.3793103448275863</v>
      </c>
      <c r="CN52">
        <v>525.14285714285711</v>
      </c>
      <c r="CO52">
        <v>0.9</v>
      </c>
      <c r="CP52">
        <v>551.5</v>
      </c>
      <c r="CQ52">
        <v>2.2999999999999998</v>
      </c>
      <c r="CR52">
        <v>942</v>
      </c>
      <c r="CS52">
        <v>0.9</v>
      </c>
      <c r="CT52">
        <v>334.42857142857144</v>
      </c>
      <c r="CU52">
        <v>1.3666666666666667</v>
      </c>
      <c r="CV52">
        <v>612.20000000000005</v>
      </c>
      <c r="CW52">
        <v>1.3728813559322033</v>
      </c>
      <c r="CX52">
        <v>567.60975609756099</v>
      </c>
      <c r="CY52">
        <v>3.5677966101694913</v>
      </c>
      <c r="CZ52">
        <v>1235.3900000000001</v>
      </c>
      <c r="DA52">
        <v>2.9</v>
      </c>
      <c r="DB52">
        <v>776.1</v>
      </c>
      <c r="DC52">
        <v>3.3</v>
      </c>
      <c r="DD52">
        <v>801.9</v>
      </c>
      <c r="DE52">
        <v>2.8888888888888888</v>
      </c>
      <c r="DF52">
        <v>737</v>
      </c>
      <c r="DG52">
        <v>3.0344827586206895</v>
      </c>
      <c r="DH52">
        <v>772.86206896551721</v>
      </c>
      <c r="DI52">
        <v>2.5</v>
      </c>
      <c r="DJ52">
        <v>737.5</v>
      </c>
      <c r="DK52">
        <v>2.4</v>
      </c>
      <c r="DL52">
        <v>695.5</v>
      </c>
      <c r="DM52">
        <v>2.7</v>
      </c>
      <c r="DN52">
        <v>768.3</v>
      </c>
      <c r="DO52">
        <v>2.5333333333333332</v>
      </c>
      <c r="DP52">
        <v>733.76666666666665</v>
      </c>
      <c r="DQ52">
        <v>2.7796610169491527</v>
      </c>
      <c r="DR52">
        <v>752.98305084745766</v>
      </c>
      <c r="DS52">
        <v>2.7796610169491527</v>
      </c>
      <c r="DT52">
        <v>752.98305084745766</v>
      </c>
      <c r="DU52">
        <v>3.3050847457627119</v>
      </c>
      <c r="DV52">
        <v>1056.3836477987422</v>
      </c>
      <c r="EA52">
        <v>7</v>
      </c>
      <c r="EB52">
        <v>1690</v>
      </c>
      <c r="EC52">
        <v>7</v>
      </c>
      <c r="ED52">
        <v>1690</v>
      </c>
      <c r="EM52">
        <v>7</v>
      </c>
      <c r="EN52">
        <v>1690</v>
      </c>
      <c r="ES52">
        <v>2</v>
      </c>
      <c r="ET52">
        <v>590</v>
      </c>
      <c r="EU52">
        <v>2</v>
      </c>
      <c r="EV52">
        <v>590</v>
      </c>
      <c r="FE52">
        <v>2</v>
      </c>
      <c r="FF52">
        <v>590</v>
      </c>
      <c r="FG52">
        <v>4.5</v>
      </c>
      <c r="FH52">
        <v>1140</v>
      </c>
      <c r="FM52">
        <v>2</v>
      </c>
      <c r="FN52">
        <v>706</v>
      </c>
      <c r="FO52">
        <v>2</v>
      </c>
      <c r="FP52">
        <v>706</v>
      </c>
      <c r="FY52">
        <v>2</v>
      </c>
      <c r="FZ52">
        <v>706</v>
      </c>
      <c r="GA52">
        <v>2</v>
      </c>
      <c r="GB52">
        <v>706</v>
      </c>
      <c r="GC52">
        <v>3.6666666666666665</v>
      </c>
      <c r="GD52">
        <v>995.33333333333337</v>
      </c>
      <c r="GE52">
        <v>3.3111111111111109</v>
      </c>
      <c r="GF52">
        <v>1055.2530864197531</v>
      </c>
      <c r="GG52">
        <v>1.9</v>
      </c>
      <c r="GH52">
        <v>1205.4000000000001</v>
      </c>
      <c r="GI52">
        <v>2.7</v>
      </c>
      <c r="GJ52">
        <v>1325.4</v>
      </c>
      <c r="GK52">
        <v>2.2222222222222223</v>
      </c>
      <c r="GL52">
        <v>1177.5999999999999</v>
      </c>
      <c r="GM52">
        <v>2.2758620689655173</v>
      </c>
      <c r="GN52">
        <v>1236.1333333333334</v>
      </c>
      <c r="GO52">
        <v>1.4444444444444444</v>
      </c>
      <c r="GP52">
        <v>825.5</v>
      </c>
      <c r="GQ52">
        <v>2.2999999999999998</v>
      </c>
      <c r="GR52">
        <v>1246.3333333333333</v>
      </c>
      <c r="GS52">
        <v>2.2000000000000002</v>
      </c>
      <c r="GT52">
        <v>918.5</v>
      </c>
      <c r="GU52">
        <v>2</v>
      </c>
      <c r="GV52">
        <v>1018.1875</v>
      </c>
      <c r="GW52">
        <v>2.1379310344827585</v>
      </c>
      <c r="GX52">
        <v>1123.6451612903227</v>
      </c>
      <c r="GY52">
        <v>5.6</v>
      </c>
      <c r="GZ52">
        <v>1733.4444444444443</v>
      </c>
      <c r="HA52">
        <v>4.5</v>
      </c>
      <c r="HB52">
        <v>1498.5555555555557</v>
      </c>
      <c r="HC52">
        <v>5.4444444444444446</v>
      </c>
      <c r="HD52">
        <v>1501.1111111111111</v>
      </c>
      <c r="HE52">
        <v>5.1724137931034484</v>
      </c>
      <c r="HF52">
        <v>1577.7037037037037</v>
      </c>
      <c r="HG52">
        <v>6.1111111111111107</v>
      </c>
      <c r="HH52">
        <v>1704.6666666666667</v>
      </c>
      <c r="HI52">
        <v>5.5</v>
      </c>
      <c r="HJ52">
        <v>1467.5</v>
      </c>
      <c r="HK52">
        <v>5.9</v>
      </c>
      <c r="HL52">
        <v>1583.4</v>
      </c>
      <c r="HM52">
        <v>5.8275862068965516</v>
      </c>
      <c r="HN52">
        <v>1581.0689655172414</v>
      </c>
      <c r="HO52">
        <v>5.5</v>
      </c>
      <c r="HP52">
        <v>1579.4464285714287</v>
      </c>
      <c r="HQ52">
        <v>3.8189655172413794</v>
      </c>
      <c r="HR52">
        <v>1417.0344827586207</v>
      </c>
      <c r="HS52">
        <v>2.2000000000000002</v>
      </c>
      <c r="HT52">
        <v>599.1</v>
      </c>
      <c r="HU52">
        <v>1.9</v>
      </c>
      <c r="HV52">
        <v>630.9</v>
      </c>
      <c r="HW52">
        <v>2.1111111111111112</v>
      </c>
      <c r="HX52">
        <v>549.22222222222217</v>
      </c>
      <c r="HY52">
        <v>2.0689655172413794</v>
      </c>
      <c r="HZ52">
        <v>594.58620689655174</v>
      </c>
      <c r="IA52">
        <v>1.8888888888888888</v>
      </c>
      <c r="IB52">
        <v>562.77777777777783</v>
      </c>
      <c r="IC52">
        <v>2.5</v>
      </c>
      <c r="ID52">
        <v>631.70000000000005</v>
      </c>
      <c r="IE52">
        <v>2.2999999999999998</v>
      </c>
      <c r="IF52">
        <v>598.1</v>
      </c>
      <c r="IG52">
        <v>2.2413793103448274</v>
      </c>
      <c r="IH52">
        <v>598.72413793103453</v>
      </c>
      <c r="II52">
        <v>2.1551724137931036</v>
      </c>
      <c r="IJ52">
        <v>596.65517241379314</v>
      </c>
      <c r="IK52">
        <v>2.1551724137931036</v>
      </c>
      <c r="IL52">
        <v>596.65517241379314</v>
      </c>
      <c r="IM52">
        <v>3.264367816091954</v>
      </c>
      <c r="IN52">
        <v>1088.8827586206896</v>
      </c>
      <c r="IS52">
        <v>0</v>
      </c>
      <c r="IU52">
        <v>0</v>
      </c>
      <c r="IW52">
        <v>0</v>
      </c>
      <c r="JC52">
        <v>0</v>
      </c>
      <c r="JE52">
        <v>0</v>
      </c>
      <c r="JK52">
        <v>7</v>
      </c>
      <c r="JL52">
        <v>2093</v>
      </c>
      <c r="JM52">
        <v>7</v>
      </c>
      <c r="JN52">
        <v>2093</v>
      </c>
      <c r="JO52">
        <v>7</v>
      </c>
      <c r="JP52">
        <v>2290</v>
      </c>
      <c r="JU52">
        <v>7</v>
      </c>
      <c r="JV52">
        <v>2290</v>
      </c>
      <c r="JW52">
        <v>7</v>
      </c>
      <c r="JX52">
        <v>2191.5</v>
      </c>
      <c r="JY52">
        <v>3.5</v>
      </c>
      <c r="JZ52">
        <v>2191.5</v>
      </c>
      <c r="KE52">
        <v>4</v>
      </c>
      <c r="KF52">
        <v>758</v>
      </c>
      <c r="KG52">
        <v>4</v>
      </c>
      <c r="KH52">
        <v>758</v>
      </c>
      <c r="KI52">
        <v>2</v>
      </c>
      <c r="KJ52">
        <v>627</v>
      </c>
      <c r="KO52">
        <v>2</v>
      </c>
      <c r="KP52">
        <v>627</v>
      </c>
      <c r="KQ52">
        <v>3</v>
      </c>
      <c r="KR52">
        <v>692.5</v>
      </c>
      <c r="KS52">
        <v>3</v>
      </c>
      <c r="KT52">
        <v>692.5</v>
      </c>
      <c r="KU52">
        <v>3.3333333333333335</v>
      </c>
      <c r="KV52">
        <v>1442</v>
      </c>
      <c r="KW52">
        <v>3.2666666666666666</v>
      </c>
      <c r="KX52">
        <v>1098.3624161073826</v>
      </c>
      <c r="KY52" s="15">
        <f>Tabla24[[#This Row],[ROS_NUM_COR_COD_ROS_TG_NEG]]-Tabla24[[#This Row],[PAS_NUM_COR_COD_ROS_TG_NEG]]</f>
        <v>2.3611111111111107</v>
      </c>
      <c r="KZ52" s="15">
        <f>Tabla24[[#This Row],[ROS_DUR_COR_COD_ROS_TG_NEG]]-Tabla24[[#This Row],[PAS_DUR_COR_COD_ROS_TG_NEG]]</f>
        <v>661.0877192982457</v>
      </c>
      <c r="LA52" s="15">
        <f>Tabla24[[#This Row],[ROS_NUM_COR_COD_ROS_TG_NEU]]-Tabla24[[#This Row],[PAS_NUM_COR_COD_ROS_TG_NEU]]</f>
        <v>1.9</v>
      </c>
      <c r="LB52" s="15">
        <f>Tabla24[[#This Row],[ROS_DUR_COR_COD_ROS_TG_NEU]]-Tabla24[[#This Row],[PAS_DUR_COR_COD_ROS_TG_NEU]]</f>
        <v>315.66666666666674</v>
      </c>
      <c r="LC52" s="15">
        <f>Tabla24[[#This Row],[ROS_NUM_COR_COD_ROS_TG_POS]]-Tabla24[[#This Row],[PAS_NUM_COR_COD_ROS_TG_POS]]</f>
        <v>1.75</v>
      </c>
      <c r="LD52" s="15">
        <f>Tabla24[[#This Row],[ROS_DUR_COR_COD_ROS_TG_POS]]-Tabla24[[#This Row],[PAS_DUR_COR_COD_ROS_TG_POS]]</f>
        <v>290.45263157894738</v>
      </c>
      <c r="LE52" s="15">
        <f>Tabla24[[#This Row],[ROS_NUM_COR_COD_ROS_TG_TOT]]-Tabla24[[#This Row],[PAS_NUM_COR_COD_ROS_TG_TOT]]</f>
        <v>1.9942528735632181</v>
      </c>
      <c r="LF52" s="15">
        <f>Tabla24[[#This Row],[ROS_DUR_COR_COD_ROS_TG_TOT]]-Tabla24[[#This Row],[PAS_DUR_COR_COD_ROS_TG_TOT]]</f>
        <v>418.08682266009851</v>
      </c>
      <c r="LG52" s="15">
        <f>Tabla24[[#This Row],[ROS_NUM_COR_COD_ESC_TG_NEG]]-Tabla24[[#This Row],[PAS_NUM_COR_COD_ESC_TG_NEG]]</f>
        <v>-2.1555555555555559</v>
      </c>
      <c r="LH52" s="15">
        <f>Tabla24[[#This Row],[ROS_DUR_COR_COD_ESC_TG_NEG]]-Tabla24[[#This Row],[PAS_DUR_COR_COD_ESC_TG_NEG]]</f>
        <v>-459.88888888888891</v>
      </c>
      <c r="LI52" s="15">
        <f>Tabla24[[#This Row],[ROS_NUM_COR_COD_ESC_TG_NEU]]-Tabla24[[#This Row],[PAS_NUM_COR_COD_ESC_TG_NEU]]</f>
        <v>-1.7000000000000002</v>
      </c>
      <c r="LJ52" s="15">
        <f>Tabla24[[#This Row],[ROS_NUM_COR_COD_ESC_TG_NEG]]-Tabla24[[#This Row],[PAS_NUM_COR_COD_ESC_TG_NEG]]</f>
        <v>-2.1555555555555559</v>
      </c>
      <c r="LK52" s="15">
        <f>Tabla24[[#This Row],[ROS_NUM_COR_COD_ESC_TG_POS]]-Tabla24[[#This Row],[PAS_NUM_COR_COD_ESC_TG_POS]]</f>
        <v>-0.79999999999999982</v>
      </c>
      <c r="LL52" s="15">
        <f>Tabla24[[#This Row],[ROS_DUR_COR_COD_ESC_TG_POS]]-Tabla24[[#This Row],[PAS_DUR_COR_COD_ESC_TG_POS]]</f>
        <v>-98.944444444444457</v>
      </c>
      <c r="LM52" s="15">
        <f>Tabla24[[#This Row],[ROS_NUM_COR_COD_ESC_TG_TOT]]-Tabla24[[#This Row],[PAS_NUM_COR_COD_ESC_TG_TOT]]</f>
        <v>-1.5333333333333332</v>
      </c>
      <c r="LN52" s="15">
        <f>Tabla24[[#This Row],[ROS_DUR_COR_COD_ESC_TG_TOT]]-Tabla24[[#This Row],[PAS_DUR_COR_COD_ESC_TG_TOT]]</f>
        <v>-149.3397727272727</v>
      </c>
      <c r="LO52" s="15">
        <f>Tabla24[[#This Row],[PAS_NUM_COR_COD_ROS_TG_NEG]]-Tabla24[[#This Row],[ESC_NUM_COR_COD_ROS_TG_NEG]]</f>
        <v>2.85</v>
      </c>
      <c r="LP52" s="15">
        <f>Tabla24[[#This Row],[PAS_DUR_COR_COD_ROS_TG_NEG]]-Tabla24[[#This Row],[ESC_DUR_COR_COD_ROS_TG_NEG]]</f>
        <v>492.07894736842104</v>
      </c>
      <c r="LQ52" s="15">
        <f>Tabla24[[#This Row],[PAS_NUM_COR_COD_ROS_TG_NEU]]-Tabla24[[#This Row],[ESC_NUM_COR_COD_ROS_TG_NEU]]</f>
        <v>1.3000000000000003</v>
      </c>
      <c r="LR52" s="15">
        <f>Tabla24[[#This Row],[PAS_DUR_COR_COD_ROS_TG_NEU]]-Tabla24[[#This Row],[ESC_DUR_COR_COD_ROS_TG_NEU]]</f>
        <v>209.83333333333326</v>
      </c>
      <c r="LS52" s="15">
        <f>Tabla24[[#This Row],[PAS_NUM_COR_COD_ROS_TG_POS]]-Tabla24[[#This Row],[ESC_NUM_COR_COD_ROS_TG_POS]]</f>
        <v>3.2500000000000004</v>
      </c>
      <c r="LT52" s="15">
        <f>Tabla24[[#This Row],[PAS_DUR_COR_COD_ROS_TG_POS]]-Tabla24[[#This Row],[ESC_DUR_COR_COD_ROS_TG_POS]]</f>
        <v>958.51879699248127</v>
      </c>
      <c r="LU52" s="15">
        <f>Tabla24[[#This Row],[PAS_NUM_COR_COD_ROS_TG_TOT]]-Tabla24[[#This Row],[ESC_NUM_COR_COD_ROS_TG_TOT]]</f>
        <v>2.4666666666666668</v>
      </c>
      <c r="LV52" s="15">
        <f>Tabla24[[#This Row],[PAS_DUR_COR_COD_ROS_TG_TOT]]-Tabla24[[#This Row],[ESC_DUR_COR_COD_ROS_TG_TOT]]</f>
        <v>550.78214285714284</v>
      </c>
      <c r="LW52" s="15">
        <f>Tabla24[[#This Row],[PAS_NUM_COR_COD_ESC_TG_NEG]]-Tabla24[[#This Row],[ESC_NUM_COR_COD_ESC_TG_NEG]]</f>
        <v>-2.1999999999999997</v>
      </c>
      <c r="LX52" s="15">
        <f>Tabla24[[#This Row],[PAS_DUR_COR_COD_ESC_TG_NEG]]-Tabla24[[#This Row],[ESC_DUR_COR_COD_ESC_TG_NEG]]</f>
        <v>-470.01111111111118</v>
      </c>
      <c r="LY52" s="15">
        <f>Tabla24[[#This Row],[PAS_NUM_COR_COD_ESC_TG_NEU]]-Tabla24[[#This Row],[ESC_NUM_COR_COD_ESC_TG_NEU]]</f>
        <v>-1.4000000000000004</v>
      </c>
      <c r="LZ52" s="15">
        <f>Tabla24[[#This Row],[PAS_DUR_COR_COD_ESC_TG_NEU]]-Tabla24[[#This Row],[ESC_DUR_COR_COD_ESC_TG_NEU]]</f>
        <v>-282.04736842105262</v>
      </c>
      <c r="MA52" s="15">
        <f>Tabla24[[#This Row],[PAS_NUM_COR_COD_ESC_TG_POS]]-Tabla24[[#This Row],[ESC_NUM_COR_COD_ESC_TG_POS]]</f>
        <v>-3.3</v>
      </c>
      <c r="MB52" s="15">
        <f>Tabla24[[#This Row],[PAS_DUR_COR_COD_ESC_TG_POS]]-Tabla24[[#This Row],[ESC_DUR_COR_COD_ESC_TG_POS]]</f>
        <v>-856.8555555555555</v>
      </c>
      <c r="MC52" s="15">
        <f>Tabla24[[#This Row],[PAS_NUM_COR_COD_ESC_TG_TOT]]-Tabla24[[#This Row],[ESC_NUM_COR_COD_ESC_TG_TOT]]</f>
        <v>-2.2999999999999998</v>
      </c>
      <c r="MD52" s="15">
        <f>Tabla24[[#This Row],[PAS_DUR_COR_COD_ESC_TG_TOT]]-Tabla24[[#This Row],[ESC_DUR_COR_COD_ESC_TG_TOT]]</f>
        <v>-535.73939393939395</v>
      </c>
      <c r="ME52">
        <v>256.66666666666669</v>
      </c>
      <c r="MF52">
        <v>232.6</v>
      </c>
      <c r="MG52">
        <v>245.6</v>
      </c>
      <c r="MH52">
        <v>244.55172413793105</v>
      </c>
      <c r="MI52">
        <v>255.25</v>
      </c>
      <c r="MJ52">
        <v>351</v>
      </c>
      <c r="MK52">
        <v>260</v>
      </c>
      <c r="ML52">
        <v>292.9375</v>
      </c>
      <c r="MM52">
        <v>358</v>
      </c>
      <c r="MN52">
        <v>301.42857142857144</v>
      </c>
      <c r="MO52">
        <v>267.85714285714283</v>
      </c>
      <c r="MP52">
        <v>306.64999999999998</v>
      </c>
      <c r="MQ52">
        <v>349.9</v>
      </c>
      <c r="MR52">
        <v>348.8</v>
      </c>
      <c r="MS52">
        <v>313.10000000000002</v>
      </c>
      <c r="MT52">
        <v>337.26666666666665</v>
      </c>
      <c r="MU52">
        <v>284.73684210526318</v>
      </c>
      <c r="MV52">
        <v>269.33333333333331</v>
      </c>
      <c r="MW52">
        <v>342.84210526315792</v>
      </c>
      <c r="MX52">
        <v>299.5</v>
      </c>
      <c r="MY52">
        <v>320.44444444444446</v>
      </c>
      <c r="MZ52">
        <v>330.26315789473682</v>
      </c>
      <c r="NA52">
        <v>297.88888888888891</v>
      </c>
      <c r="NB52">
        <v>316.45454545454544</v>
      </c>
      <c r="NC52" s="15">
        <f>Tabla1[[#This Row],[ROS_1DU_COR_COD_ROS_TG_NEG]]-Tabla1[[#This Row],[PAS_1DU_COR_COD_ROS_TG_NEG]]</f>
        <v>-28.070175438596493</v>
      </c>
      <c r="ND52" s="15">
        <f>Tabla1[[#This Row],[ROS_1DU_COR_COD_ROS_TG_NEU]]-Tabla1[[#This Row],[PAS_1DU_COR_COD_ROS_TG_NEU]]</f>
        <v>-36.73333333333332</v>
      </c>
      <c r="NE52" s="15">
        <f>Tabla1[[#This Row],[ROS_1DU_COR_COD_ROS_TG_POS]]-Tabla1[[#This Row],[PAS_1DU_COR_COD_ROS_TG_POS]]</f>
        <v>-97.242105263157924</v>
      </c>
      <c r="NF52" s="15">
        <f>Tabla1[[#This Row],[ROS_1DU_COR_COD_ROS_TG_TOT]]-Tabla1[[#This Row],[PAS_1DU_COR_COD_ROS_TG_TOT]]</f>
        <v>-54.948275862068954</v>
      </c>
      <c r="NG52" s="15">
        <f>Tabla1[[#This Row],[ROS_1DU_COR_COD_ESC_TG_NEG]]-Tabla1[[#This Row],[PAS_1DU_COR_COD_ESC_TG_NEG]]</f>
        <v>-65.194444444444457</v>
      </c>
      <c r="NH52" s="15">
        <f>Tabla1[[#This Row],[ROS_1DU_COR_COD_ESC_TG_NEU]]-Tabla1[[#This Row],[PAS_1DU_COR_COD_ESC_TG_NEU]]</f>
        <v>20.736842105263179</v>
      </c>
      <c r="NI52" s="15">
        <f>Tabla1[[#This Row],[ROS_1DU_COR_COD_ESC_TG_POS]]-Tabla1[[#This Row],[PAS_1DU_COR_COD_ESC_TG_POS]]</f>
        <v>-37.888888888888914</v>
      </c>
      <c r="NJ52" s="15">
        <f>Tabla1[[#This Row],[ROS_1DU_COR_COD_ESC_TG_TOT]]-Tabla1[[#This Row],[PAS_1DU_COR_COD_ESC_TG_TOT]]</f>
        <v>-23.517045454545439</v>
      </c>
      <c r="NK52" s="15">
        <f>Tabla1[[#This Row],[PAS_1DU_COR_COD_ROS_TG_NEG]]-Tabla1[[#This Row],[ESC_1DU_COR_COD_ROS_TG_NEG]]</f>
        <v>-73.263157894736821</v>
      </c>
      <c r="NL52" s="15">
        <f>Tabla1[[#This Row],[PAS_1DU_COR_COD_ROS_TG_NEU]]-Tabla1[[#This Row],[ESC_1DU_COR_COD_ROS_TG_NEU]]</f>
        <v>-32.09523809523813</v>
      </c>
      <c r="NM52" s="15">
        <f>Tabla1[[#This Row],[PAS_1DU_COR_COD_ROS_TG_POS]]-Tabla1[[#This Row],[ESC_1DU_COR_COD_ROS_TG_POS]]</f>
        <v>74.984962406015086</v>
      </c>
      <c r="NN52" s="15">
        <f>Tabla1[[#This Row],[PAS_1DU_COR_COD_ROS_TG_TOT]]-Tabla1[[#This Row],[ESC_1DU_COR_COD_ROS_TG_TOT]]</f>
        <v>-7.1499999999999773</v>
      </c>
      <c r="NO52" s="15">
        <f>Tabla1[[#This Row],[PAS_1DU_COR_COD_ESC_TG_NEG]]-Tabla1[[#This Row],[ESC_1DU_COR_COD_ESC_TG_NEG]]</f>
        <v>-29.45555555555552</v>
      </c>
      <c r="NP52" s="15">
        <f>Tabla1[[#This Row],[PAS_1DU_COR_COD_ESC_TG_NEU]]-Tabla1[[#This Row],[ESC_1DU_COR_COD_ESC_TG_NEU]]</f>
        <v>-18.53684210526319</v>
      </c>
      <c r="NQ52" s="15">
        <f>Tabla1[[#This Row],[PAS_1DU_COR_COD_ESC_TG_POS]]-Tabla1[[#This Row],[ESC_1DU_COR_COD_ESC_TG_POS]]</f>
        <v>-15.211111111111109</v>
      </c>
      <c r="NR52" s="15">
        <f>Tabla1[[#This Row],[PAS_1DU_COR_COD_ESC_TG_TOT]]-Tabla1[[#This Row],[ESC_1DU_COR_COD_ESC_TG_TOT]]</f>
        <v>-20.812121212121212</v>
      </c>
    </row>
    <row r="53" spans="1:382" x14ac:dyDescent="0.3">
      <c r="A53" s="2" t="s">
        <v>53</v>
      </c>
      <c r="B53" s="2">
        <v>30</v>
      </c>
      <c r="C53" s="2">
        <v>1</v>
      </c>
      <c r="D53" s="2">
        <v>38</v>
      </c>
      <c r="E53">
        <v>2.95</v>
      </c>
      <c r="F53">
        <v>2035</v>
      </c>
      <c r="G53">
        <v>2.75</v>
      </c>
      <c r="H53">
        <v>1715.3</v>
      </c>
      <c r="I53">
        <v>3.2</v>
      </c>
      <c r="J53">
        <v>1810.1666666666667</v>
      </c>
      <c r="K53">
        <v>2.9666666666666668</v>
      </c>
      <c r="L53">
        <v>1850.78125</v>
      </c>
      <c r="M53">
        <v>3.2</v>
      </c>
      <c r="N53">
        <v>1702.1666666666667</v>
      </c>
      <c r="O53">
        <v>3.45</v>
      </c>
      <c r="P53">
        <v>1695.6923076923076</v>
      </c>
      <c r="Q53">
        <v>3</v>
      </c>
      <c r="R53">
        <v>1874.090909090909</v>
      </c>
      <c r="S53">
        <v>3.2166666666666668</v>
      </c>
      <c r="T53">
        <v>1752.3611111111111</v>
      </c>
      <c r="U53">
        <v>3.0916666666666668</v>
      </c>
      <c r="V53">
        <v>1798.6764705882354</v>
      </c>
      <c r="W53">
        <v>1.35</v>
      </c>
      <c r="X53">
        <v>397.11764705882354</v>
      </c>
      <c r="Y53">
        <v>1.35</v>
      </c>
      <c r="Z53">
        <v>405.27777777777777</v>
      </c>
      <c r="AA53">
        <v>1.5</v>
      </c>
      <c r="AB53">
        <v>475.63157894736844</v>
      </c>
      <c r="AC53">
        <v>1.4</v>
      </c>
      <c r="AD53">
        <v>427.46296296296299</v>
      </c>
      <c r="AE53">
        <v>1.4</v>
      </c>
      <c r="AF53">
        <v>427.46296296296299</v>
      </c>
      <c r="AG53">
        <v>2.5277777777777777</v>
      </c>
      <c r="AH53">
        <v>1191.7459016393443</v>
      </c>
      <c r="BM53">
        <v>2.5277777777777777</v>
      </c>
      <c r="BN53">
        <v>1191.7459016393443</v>
      </c>
      <c r="BO53">
        <v>3.5</v>
      </c>
      <c r="BP53">
        <v>1227.8</v>
      </c>
      <c r="BQ53">
        <v>4.75</v>
      </c>
      <c r="BR53">
        <v>1617.25</v>
      </c>
      <c r="BS53">
        <v>4.7</v>
      </c>
      <c r="BT53">
        <v>1680.7</v>
      </c>
      <c r="BU53">
        <v>4.2857142857142856</v>
      </c>
      <c r="BV53">
        <v>1500.8214285714287</v>
      </c>
      <c r="BW53">
        <v>4.5</v>
      </c>
      <c r="BX53">
        <v>1527.4</v>
      </c>
      <c r="BY53">
        <v>4.2222222222222223</v>
      </c>
      <c r="BZ53">
        <v>1368.5555555555557</v>
      </c>
      <c r="CA53">
        <v>4.666666666666667</v>
      </c>
      <c r="CB53">
        <v>1565.8888888888889</v>
      </c>
      <c r="CC53">
        <v>4.4642857142857144</v>
      </c>
      <c r="CD53">
        <v>1488.7142857142858</v>
      </c>
      <c r="CE53">
        <v>4.375</v>
      </c>
      <c r="CF53">
        <v>1494.7678571428571</v>
      </c>
      <c r="CG53">
        <v>2.1</v>
      </c>
      <c r="CH53">
        <v>808.22222222222217</v>
      </c>
      <c r="CI53">
        <v>1.5</v>
      </c>
      <c r="CJ53">
        <v>573.66666666666663</v>
      </c>
      <c r="CK53">
        <v>1.5</v>
      </c>
      <c r="CL53">
        <v>615.125</v>
      </c>
      <c r="CM53">
        <v>1.7142857142857142</v>
      </c>
      <c r="CN53">
        <v>679.86956521739125</v>
      </c>
      <c r="CO53">
        <v>1.5</v>
      </c>
      <c r="CP53">
        <v>696.85714285714289</v>
      </c>
      <c r="CQ53">
        <v>1.7777777777777777</v>
      </c>
      <c r="CR53">
        <v>917</v>
      </c>
      <c r="CS53">
        <v>1.4444444444444444</v>
      </c>
      <c r="CT53">
        <v>530</v>
      </c>
      <c r="CU53">
        <v>1.5714285714285714</v>
      </c>
      <c r="CV53">
        <v>704.5</v>
      </c>
      <c r="CW53">
        <v>1.6428571428571428</v>
      </c>
      <c r="CX53">
        <v>691.32558139534888</v>
      </c>
      <c r="CY53">
        <v>3.0089285714285716</v>
      </c>
      <c r="CZ53">
        <v>1145.7979797979799</v>
      </c>
      <c r="DA53">
        <v>1.9</v>
      </c>
      <c r="DB53">
        <v>593.44444444444446</v>
      </c>
      <c r="DC53">
        <v>2.5</v>
      </c>
      <c r="DD53">
        <v>605.875</v>
      </c>
      <c r="DE53">
        <v>2.4</v>
      </c>
      <c r="DF53">
        <v>701.9</v>
      </c>
      <c r="DG53">
        <v>2.25</v>
      </c>
      <c r="DH53">
        <v>637.2962962962963</v>
      </c>
      <c r="DI53">
        <v>2.2999999999999998</v>
      </c>
      <c r="DJ53">
        <v>649.9</v>
      </c>
      <c r="DK53">
        <v>2</v>
      </c>
      <c r="DL53">
        <v>595.66666666666663</v>
      </c>
      <c r="DM53">
        <v>2.1111111111111112</v>
      </c>
      <c r="DN53">
        <v>614.66666666666663</v>
      </c>
      <c r="DO53">
        <v>2.1428571428571428</v>
      </c>
      <c r="DP53">
        <v>621.14285714285711</v>
      </c>
      <c r="DQ53">
        <v>2.1964285714285716</v>
      </c>
      <c r="DR53">
        <v>629.07272727272732</v>
      </c>
      <c r="DS53">
        <v>2.1964285714285716</v>
      </c>
      <c r="DT53">
        <v>629.07272727272732</v>
      </c>
      <c r="DU53">
        <v>2.7380952380952381</v>
      </c>
      <c r="DV53">
        <v>961.2532467532468</v>
      </c>
      <c r="DY53">
        <v>5</v>
      </c>
      <c r="DZ53">
        <v>1731</v>
      </c>
      <c r="EC53">
        <v>5</v>
      </c>
      <c r="ED53">
        <v>1731</v>
      </c>
      <c r="EG53">
        <v>5</v>
      </c>
      <c r="EH53">
        <v>1874</v>
      </c>
      <c r="EI53">
        <v>4</v>
      </c>
      <c r="EJ53">
        <v>1224</v>
      </c>
      <c r="EK53">
        <v>4.5</v>
      </c>
      <c r="EL53">
        <v>1549</v>
      </c>
      <c r="EM53">
        <v>4.75</v>
      </c>
      <c r="EN53">
        <v>1640</v>
      </c>
      <c r="EQ53">
        <v>1</v>
      </c>
      <c r="ER53">
        <v>602</v>
      </c>
      <c r="EU53">
        <v>1</v>
      </c>
      <c r="EV53">
        <v>602</v>
      </c>
      <c r="EY53">
        <v>1</v>
      </c>
      <c r="EZ53">
        <v>353</v>
      </c>
      <c r="FA53">
        <v>3</v>
      </c>
      <c r="FB53">
        <v>835</v>
      </c>
      <c r="FC53">
        <v>2</v>
      </c>
      <c r="FD53">
        <v>594</v>
      </c>
      <c r="FE53">
        <v>1.5</v>
      </c>
      <c r="FF53">
        <v>596.66666666666663</v>
      </c>
      <c r="FG53">
        <v>3.125</v>
      </c>
      <c r="FH53">
        <v>1192.8571428571429</v>
      </c>
      <c r="FK53">
        <v>4.5</v>
      </c>
      <c r="FL53">
        <v>1570</v>
      </c>
      <c r="FO53">
        <v>4.5</v>
      </c>
      <c r="FP53">
        <v>1570</v>
      </c>
      <c r="FS53">
        <v>6</v>
      </c>
      <c r="FT53">
        <v>2074</v>
      </c>
      <c r="FU53">
        <v>2</v>
      </c>
      <c r="FV53">
        <v>495</v>
      </c>
      <c r="FW53">
        <v>4</v>
      </c>
      <c r="FX53">
        <v>1284.5</v>
      </c>
      <c r="FY53">
        <v>4.25</v>
      </c>
      <c r="FZ53">
        <v>1427.25</v>
      </c>
      <c r="GA53">
        <v>4.25</v>
      </c>
      <c r="GB53">
        <v>1427.25</v>
      </c>
      <c r="GC53">
        <v>3.5</v>
      </c>
      <c r="GD53">
        <v>1278.090909090909</v>
      </c>
      <c r="GE53">
        <v>2.7888888888888888</v>
      </c>
      <c r="GF53">
        <v>982.37575757575758</v>
      </c>
      <c r="GG53">
        <v>1.1111111111111112</v>
      </c>
      <c r="GH53">
        <v>635</v>
      </c>
      <c r="GI53">
        <v>1.7</v>
      </c>
      <c r="GJ53">
        <v>1265</v>
      </c>
      <c r="GK53">
        <v>2.125</v>
      </c>
      <c r="GL53">
        <v>1110.4000000000001</v>
      </c>
      <c r="GM53">
        <v>1.6296296296296295</v>
      </c>
      <c r="GN53">
        <v>984.78571428571433</v>
      </c>
      <c r="GO53">
        <v>2.1111111111111112</v>
      </c>
      <c r="GP53">
        <v>1279.8</v>
      </c>
      <c r="GQ53">
        <v>2</v>
      </c>
      <c r="GR53">
        <v>986.16666666666663</v>
      </c>
      <c r="GS53">
        <v>1.4444444444444444</v>
      </c>
      <c r="GT53">
        <v>1204.75</v>
      </c>
      <c r="GU53">
        <v>1.8518518518518519</v>
      </c>
      <c r="GV53">
        <v>1142.3333333333333</v>
      </c>
      <c r="GW53">
        <v>1.7407407407407407</v>
      </c>
      <c r="GX53">
        <v>1066.2758620689656</v>
      </c>
      <c r="GY53">
        <v>5.4444444444444446</v>
      </c>
      <c r="GZ53">
        <v>1753</v>
      </c>
      <c r="HA53">
        <v>4.7</v>
      </c>
      <c r="HB53">
        <v>1738.4444444444443</v>
      </c>
      <c r="HC53">
        <v>3.875</v>
      </c>
      <c r="HD53">
        <v>1505.7142857142858</v>
      </c>
      <c r="HE53">
        <v>4.7037037037037033</v>
      </c>
      <c r="HF53">
        <v>1678.52</v>
      </c>
      <c r="HG53">
        <v>4.1111111111111107</v>
      </c>
      <c r="HH53">
        <v>1761.4285714285713</v>
      </c>
      <c r="HI53">
        <v>3.6666666666666665</v>
      </c>
      <c r="HJ53">
        <v>1438.5</v>
      </c>
      <c r="HK53">
        <v>4.8888888888888893</v>
      </c>
      <c r="HL53">
        <v>1793.25</v>
      </c>
      <c r="HM53">
        <v>4.2222222222222223</v>
      </c>
      <c r="HN53">
        <v>1660.1739130434783</v>
      </c>
      <c r="HO53">
        <v>4.4629629629629628</v>
      </c>
      <c r="HP53">
        <v>1669.7291666666667</v>
      </c>
      <c r="HQ53">
        <v>3.1018518518518516</v>
      </c>
      <c r="HR53">
        <v>1442.4545454545455</v>
      </c>
      <c r="HS53">
        <v>2.3333333333333335</v>
      </c>
      <c r="HT53">
        <v>723.77777777777783</v>
      </c>
      <c r="HU53">
        <v>2.4</v>
      </c>
      <c r="HV53">
        <v>827.8</v>
      </c>
      <c r="HW53">
        <v>2.125</v>
      </c>
      <c r="HX53">
        <v>602.25</v>
      </c>
      <c r="HY53">
        <v>2.2962962962962963</v>
      </c>
      <c r="HZ53">
        <v>726.2962962962963</v>
      </c>
      <c r="IA53">
        <v>2.5555555555555554</v>
      </c>
      <c r="IB53">
        <v>742.44444444444446</v>
      </c>
      <c r="IC53">
        <v>2.1111111111111112</v>
      </c>
      <c r="ID53">
        <v>636.77777777777783</v>
      </c>
      <c r="IE53">
        <v>2.4444444444444446</v>
      </c>
      <c r="IF53">
        <v>679</v>
      </c>
      <c r="IG53">
        <v>2.3703703703703702</v>
      </c>
      <c r="IH53">
        <v>686.07407407407402</v>
      </c>
      <c r="II53">
        <v>2.3333333333333335</v>
      </c>
      <c r="IJ53">
        <v>706.18518518518522</v>
      </c>
      <c r="IK53">
        <v>2.3333333333333335</v>
      </c>
      <c r="IL53">
        <v>706.18518518518522</v>
      </c>
      <c r="IM53">
        <v>2.8456790123456792</v>
      </c>
      <c r="IN53">
        <v>1138.9541984732825</v>
      </c>
      <c r="IO53">
        <v>0</v>
      </c>
      <c r="IS53">
        <v>0</v>
      </c>
      <c r="IU53">
        <v>0</v>
      </c>
      <c r="IW53">
        <v>0</v>
      </c>
      <c r="IY53">
        <v>0</v>
      </c>
      <c r="JA53">
        <v>4</v>
      </c>
      <c r="JB53">
        <v>718</v>
      </c>
      <c r="JC53">
        <v>1.3333333333333333</v>
      </c>
      <c r="JD53">
        <v>718</v>
      </c>
      <c r="JE53">
        <v>0.66666666666666663</v>
      </c>
      <c r="JF53">
        <v>718</v>
      </c>
      <c r="JG53">
        <v>6</v>
      </c>
      <c r="JH53">
        <v>1990</v>
      </c>
      <c r="JK53">
        <v>6.5</v>
      </c>
      <c r="JL53">
        <v>2137</v>
      </c>
      <c r="JM53">
        <v>6.333333333333333</v>
      </c>
      <c r="JN53">
        <v>2088</v>
      </c>
      <c r="JO53">
        <v>7</v>
      </c>
      <c r="JP53">
        <v>2162</v>
      </c>
      <c r="JQ53">
        <v>6</v>
      </c>
      <c r="JR53">
        <v>2136</v>
      </c>
      <c r="JS53">
        <v>1</v>
      </c>
      <c r="JT53">
        <v>159</v>
      </c>
      <c r="JU53">
        <v>4.666666666666667</v>
      </c>
      <c r="JV53">
        <v>1485.6666666666667</v>
      </c>
      <c r="JW53">
        <v>5.5</v>
      </c>
      <c r="JX53">
        <v>1786.8333333333333</v>
      </c>
      <c r="JY53">
        <v>3.0833333333333335</v>
      </c>
      <c r="JZ53">
        <v>1634.1428571428571</v>
      </c>
      <c r="KA53">
        <v>3</v>
      </c>
      <c r="KB53">
        <v>649</v>
      </c>
      <c r="KE53">
        <v>1.5</v>
      </c>
      <c r="KF53">
        <v>520</v>
      </c>
      <c r="KG53">
        <v>2</v>
      </c>
      <c r="KH53">
        <v>563</v>
      </c>
      <c r="KI53">
        <v>3</v>
      </c>
      <c r="KJ53">
        <v>779</v>
      </c>
      <c r="KK53">
        <v>3</v>
      </c>
      <c r="KL53">
        <v>1176</v>
      </c>
      <c r="KM53">
        <v>6</v>
      </c>
      <c r="KN53">
        <v>1552</v>
      </c>
      <c r="KO53">
        <v>4</v>
      </c>
      <c r="KP53">
        <v>1169</v>
      </c>
      <c r="KQ53">
        <v>3</v>
      </c>
      <c r="KR53">
        <v>866</v>
      </c>
      <c r="KS53">
        <v>3</v>
      </c>
      <c r="KT53">
        <v>866</v>
      </c>
      <c r="KU53">
        <v>3.0555555555555554</v>
      </c>
      <c r="KV53">
        <v>1279.6153846153845</v>
      </c>
      <c r="KW53">
        <v>2.8666666666666667</v>
      </c>
      <c r="KX53">
        <v>1151.6527777777778</v>
      </c>
      <c r="KY53" s="15">
        <f>Tabla24[[#This Row],[ROS_NUM_COR_COD_ROS_TG_NEG]]-Tabla24[[#This Row],[PAS_NUM_COR_COD_ROS_TG_NEG]]</f>
        <v>0.91111111111111054</v>
      </c>
      <c r="KZ53" s="15">
        <f>Tabla24[[#This Row],[ROS_DUR_COR_COD_ROS_TG_NEG]]-Tabla24[[#This Row],[PAS_DUR_COR_COD_ROS_TG_NEG]]</f>
        <v>59.261904761904589</v>
      </c>
      <c r="LA53" s="15">
        <f>Tabla24[[#This Row],[ROS_NUM_COR_COD_ROS_TG_NEU]]-Tabla24[[#This Row],[PAS_NUM_COR_COD_ROS_TG_NEU]]</f>
        <v>0.21666666666666634</v>
      </c>
      <c r="LB53" s="15">
        <f>Tabla24[[#This Row],[ROS_DUR_COR_COD_ROS_TG_NEU]]-Tabla24[[#This Row],[PAS_DUR_COR_COD_ROS_TG_NEU]]</f>
        <v>-257.19230769230762</v>
      </c>
      <c r="LC53" s="15">
        <f>Tabla24[[#This Row],[ROS_NUM_COR_COD_ROS_TG_POS]]-Tabla24[[#This Row],[PAS_NUM_COR_COD_ROS_TG_POS]]</f>
        <v>1.8888888888888893</v>
      </c>
      <c r="LD53" s="15">
        <f>Tabla24[[#This Row],[ROS_DUR_COR_COD_ROS_TG_POS]]-Tabla24[[#This Row],[PAS_DUR_COR_COD_ROS_TG_POS]]</f>
        <v>-80.840909090909008</v>
      </c>
      <c r="LE53" s="15">
        <f>Tabla24[[#This Row],[ROS_NUM_COR_COD_ROS_TG_TOT]]-Tabla24[[#This Row],[PAS_NUM_COR_COD_ROS_TG_TOT]]</f>
        <v>1.0055555555555555</v>
      </c>
      <c r="LF53" s="15">
        <f>Tabla24[[#This Row],[ROS_DUR_COR_COD_ROS_TG_TOT]]-Tabla24[[#This Row],[PAS_DUR_COR_COD_ROS_TG_TOT]]</f>
        <v>-92.187198067632835</v>
      </c>
      <c r="LG53" s="15">
        <f>Tabla24[[#This Row],[ROS_NUM_COR_COD_ESC_TG_NEG]]-Tabla24[[#This Row],[PAS_NUM_COR_COD_ESC_TG_NEG]]</f>
        <v>-0.83888888888888902</v>
      </c>
      <c r="LH53" s="15">
        <f>Tabla24[[#This Row],[ROS_DUR_COR_COD_ESC_TG_NEG]]-Tabla24[[#This Row],[PAS_DUR_COR_COD_ESC_TG_NEG]]</f>
        <v>-755.2</v>
      </c>
      <c r="LI53" s="15">
        <f>Tabla24[[#This Row],[ROS_NUM_COR_COD_ESC_TG_NEU]]-Tabla24[[#This Row],[PAS_NUM_COR_COD_ESC_TG_NEU]]</f>
        <v>-0.75</v>
      </c>
      <c r="LJ53" s="15">
        <f>Tabla24[[#This Row],[ROS_NUM_COR_COD_ESC_TG_NEG]]-Tabla24[[#This Row],[PAS_NUM_COR_COD_ESC_TG_NEG]]</f>
        <v>-0.83888888888888902</v>
      </c>
      <c r="LK53" s="15">
        <f>Tabla24[[#This Row],[ROS_NUM_COR_COD_ESC_TG_POS]]-Tabla24[[#This Row],[PAS_NUM_COR_COD_ESC_TG_POS]]</f>
        <v>-1.7555555555555558</v>
      </c>
      <c r="LL53" s="15">
        <f>Tabla24[[#This Row],[ROS_DUR_COR_COD_ESC_TG_POS]]-Tabla24[[#This Row],[PAS_DUR_COR_COD_ESC_TG_POS]]</f>
        <v>-605.41666666666674</v>
      </c>
      <c r="LM53" s="15">
        <f>Tabla24[[#This Row],[ROS_NUM_COR_COD_ESC_TG_TOT]]-Tabla24[[#This Row],[PAS_NUM_COR_COD_ESC_TG_TOT]]</f>
        <v>-1.1148148148148149</v>
      </c>
      <c r="LN53" s="15">
        <f>Tabla24[[#This Row],[ROS_DUR_COR_COD_ESC_TG_TOT]]-Tabla24[[#This Row],[PAS_DUR_COR_COD_ESC_TG_TOT]]</f>
        <v>-708.44791666666674</v>
      </c>
      <c r="LO53" s="15">
        <f>Tabla24[[#This Row],[PAS_NUM_COR_COD_ROS_TG_NEG]]-Tabla24[[#This Row],[ESC_NUM_COR_COD_ROS_TG_NEG]]</f>
        <v>1.7000000000000002</v>
      </c>
      <c r="LP53" s="15">
        <f>Tabla24[[#This Row],[PAS_DUR_COR_COD_ROS_TG_NEG]]-Tabla24[[#This Row],[ESC_DUR_COR_COD_ROS_TG_NEG]]</f>
        <v>1005.3095238095239</v>
      </c>
      <c r="LQ53" s="15">
        <f>Tabla24[[#This Row],[PAS_NUM_COR_COD_ROS_TG_NEU]]-Tabla24[[#This Row],[ESC_NUM_COR_COD_ROS_TG_NEU]]</f>
        <v>1.6722222222222225</v>
      </c>
      <c r="LR53" s="15">
        <f>Tabla24[[#This Row],[PAS_DUR_COR_COD_ROS_TG_NEU]]-Tabla24[[#This Row],[ESC_DUR_COR_COD_ROS_TG_NEU]]</f>
        <v>778.69230769230762</v>
      </c>
      <c r="LS53" s="15">
        <f>Tabla24[[#This Row],[PAS_NUM_COR_COD_ROS_TG_POS]]-Tabla24[[#This Row],[ESC_NUM_COR_COD_ROS_TG_POS]]</f>
        <v>1.5555555555555556</v>
      </c>
      <c r="LT53" s="15">
        <f>Tabla24[[#This Row],[PAS_DUR_COR_COD_ROS_TG_POS]]-Tabla24[[#This Row],[ESC_DUR_COR_COD_ROS_TG_POS]]</f>
        <v>1344.090909090909</v>
      </c>
      <c r="LU53" s="15">
        <f>Tabla24[[#This Row],[PAS_NUM_COR_COD_ROS_TG_TOT]]-Tabla24[[#This Row],[ESC_NUM_COR_COD_ROS_TG_TOT]]</f>
        <v>1.6452380952380954</v>
      </c>
      <c r="LV53" s="15">
        <f>Tabla24[[#This Row],[PAS_DUR_COR_COD_ROS_TG_TOT]]-Tabla24[[#This Row],[ESC_DUR_COR_COD_ROS_TG_TOT]]</f>
        <v>1047.8611111111111</v>
      </c>
      <c r="LW53" s="15">
        <f>Tabla24[[#This Row],[PAS_NUM_COR_COD_ESC_TG_NEG]]-Tabla24[[#This Row],[ESC_NUM_COR_COD_ESC_TG_NEG]]</f>
        <v>-1.5499999999999998</v>
      </c>
      <c r="LX53" s="15">
        <f>Tabla24[[#This Row],[PAS_DUR_COR_COD_ESC_TG_NEG]]-Tabla24[[#This Row],[ESC_DUR_COR_COD_ESC_TG_NEG]]</f>
        <v>507.59999999999991</v>
      </c>
      <c r="LY53" s="15">
        <f>Tabla24[[#This Row],[PAS_NUM_COR_COD_ESC_TG_NEU]]-Tabla24[[#This Row],[ESC_NUM_COR_COD_ESC_TG_NEU]]</f>
        <v>-1.4722222222222223</v>
      </c>
      <c r="LZ53" s="15">
        <f>Tabla24[[#This Row],[PAS_DUR_COR_COD_ESC_TG_NEU]]-Tabla24[[#This Row],[ESC_DUR_COR_COD_ESC_TG_NEU]]</f>
        <v>346.7444444444443</v>
      </c>
      <c r="MA53" s="15">
        <f>Tabla24[[#This Row],[PAS_NUM_COR_COD_ESC_TG_POS]]-Tabla24[[#This Row],[ESC_NUM_COR_COD_ESC_TG_POS]]</f>
        <v>-1.4666666666666668</v>
      </c>
      <c r="MB53" s="15">
        <f>Tabla24[[#This Row],[PAS_DUR_COR_COD_ESC_TG_POS]]-Tabla24[[#This Row],[ESC_DUR_COR_COD_ESC_TG_POS]]</f>
        <v>244.27777777777783</v>
      </c>
      <c r="MC53" s="15">
        <f>Tabla24[[#This Row],[PAS_NUM_COR_COD_ESC_TG_TOT]]-Tabla24[[#This Row],[ESC_NUM_COR_COD_ESC_TG_TOT]]</f>
        <v>-1.4976190476190476</v>
      </c>
      <c r="MD53" s="15">
        <f>Tabla24[[#This Row],[PAS_DUR_COR_COD_ESC_TG_TOT]]-Tabla24[[#This Row],[ESC_DUR_COR_COD_ESC_TG_TOT]]</f>
        <v>362.06696428571422</v>
      </c>
      <c r="ME53">
        <v>331.14285714285717</v>
      </c>
      <c r="MF53">
        <v>362.625</v>
      </c>
      <c r="MG53">
        <v>332.875</v>
      </c>
      <c r="MH53">
        <v>342.69565217391306</v>
      </c>
      <c r="MI53">
        <v>358.8</v>
      </c>
      <c r="MJ53">
        <v>330.66666666666669</v>
      </c>
      <c r="MK53">
        <v>336</v>
      </c>
      <c r="ML53">
        <v>341.46666666666664</v>
      </c>
      <c r="MM53">
        <v>326.14285714285717</v>
      </c>
      <c r="MN53">
        <v>346.33333333333331</v>
      </c>
      <c r="MO53">
        <v>318.28571428571428</v>
      </c>
      <c r="MP53">
        <v>329.45</v>
      </c>
      <c r="MQ53">
        <v>354.8</v>
      </c>
      <c r="MR53">
        <v>305</v>
      </c>
      <c r="MS53">
        <v>304</v>
      </c>
      <c r="MT53">
        <v>322.46428571428572</v>
      </c>
      <c r="MU53">
        <v>290</v>
      </c>
      <c r="MV53">
        <v>278.76923076923077</v>
      </c>
      <c r="MW53">
        <v>338.54545454545456</v>
      </c>
      <c r="MX53">
        <v>300.77777777777777</v>
      </c>
      <c r="MY53">
        <v>365.8</v>
      </c>
      <c r="MZ53">
        <v>312.5</v>
      </c>
      <c r="NA53">
        <v>342</v>
      </c>
      <c r="NB53">
        <v>340.21875</v>
      </c>
      <c r="NC53" s="15">
        <f>Tabla1[[#This Row],[ROS_1DU_COR_COD_ROS_TG_NEG]]-Tabla1[[#This Row],[PAS_1DU_COR_COD_ROS_TG_NEG]]</f>
        <v>41.142857142857167</v>
      </c>
      <c r="ND53" s="15">
        <f>Tabla1[[#This Row],[ROS_1DU_COR_COD_ROS_TG_NEU]]-Tabla1[[#This Row],[PAS_1DU_COR_COD_ROS_TG_NEU]]</f>
        <v>83.855769230769226</v>
      </c>
      <c r="NE53" s="15">
        <f>Tabla1[[#This Row],[ROS_1DU_COR_COD_ROS_TG_POS]]-Tabla1[[#This Row],[PAS_1DU_COR_COD_ROS_TG_POS]]</f>
        <v>-5.670454545454561</v>
      </c>
      <c r="NF53" s="15">
        <f>Tabla1[[#This Row],[ROS_1DU_COR_COD_ROS_TG_TOT]]-Tabla1[[#This Row],[PAS_1DU_COR_COD_ROS_TG_TOT]]</f>
        <v>41.917874396135289</v>
      </c>
      <c r="NG53" s="15">
        <f>Tabla1[[#This Row],[ROS_1DU_COR_COD_ESC_TG_NEG]]-Tabla1[[#This Row],[PAS_1DU_COR_COD_ESC_TG_NEG]]</f>
        <v>-7</v>
      </c>
      <c r="NH53" s="15">
        <f>Tabla1[[#This Row],[ROS_1DU_COR_COD_ESC_TG_NEU]]-Tabla1[[#This Row],[PAS_1DU_COR_COD_ESC_TG_NEU]]</f>
        <v>18.166666666666686</v>
      </c>
      <c r="NI53" s="15">
        <f>Tabla1[[#This Row],[ROS_1DU_COR_COD_ESC_TG_POS]]-Tabla1[[#This Row],[PAS_1DU_COR_COD_ESC_TG_POS]]</f>
        <v>-6</v>
      </c>
      <c r="NJ53" s="15">
        <f>Tabla1[[#This Row],[ROS_1DU_COR_COD_ESC_TG_TOT]]-Tabla1[[#This Row],[PAS_1DU_COR_COD_ESC_TG_TOT]]</f>
        <v>1.2479166666666401</v>
      </c>
      <c r="NK53" s="15">
        <f>Tabla1[[#This Row],[PAS_1DU_COR_COD_ROS_TG_NEG]]-Tabla1[[#This Row],[ESC_1DU_COR_COD_ROS_TG_NEG]]</f>
        <v>-36.142857142857167</v>
      </c>
      <c r="NL53" s="15">
        <f>Tabla1[[#This Row],[PAS_1DU_COR_COD_ROS_TG_NEU]]-Tabla1[[#This Row],[ESC_1DU_COR_COD_ROS_TG_NEU]]</f>
        <v>-67.564102564102541</v>
      </c>
      <c r="NM53" s="15">
        <f>Tabla1[[#This Row],[PAS_1DU_COR_COD_ROS_TG_POS]]-Tabla1[[#This Row],[ESC_1DU_COR_COD_ROS_TG_POS]]</f>
        <v>20.259740259740283</v>
      </c>
      <c r="NN53" s="15">
        <f>Tabla1[[#This Row],[PAS_1DU_COR_COD_ROS_TG_TOT]]-Tabla1[[#This Row],[ESC_1DU_COR_COD_ROS_TG_TOT]]</f>
        <v>-28.672222222222217</v>
      </c>
      <c r="NO53" s="15">
        <f>Tabla1[[#This Row],[PAS_1DU_COR_COD_ESC_TG_NEG]]-Tabla1[[#This Row],[ESC_1DU_COR_COD_ESC_TG_NEG]]</f>
        <v>11</v>
      </c>
      <c r="NP53" s="15">
        <f>Tabla1[[#This Row],[PAS_1DU_COR_COD_ESC_TG_NEU]]-Tabla1[[#This Row],[ESC_1DU_COR_COD_ESC_TG_NEU]]</f>
        <v>7.5</v>
      </c>
      <c r="NQ53" s="15">
        <f>Tabla1[[#This Row],[PAS_1DU_COR_COD_ESC_TG_POS]]-Tabla1[[#This Row],[ESC_1DU_COR_COD_ESC_TG_POS]]</f>
        <v>38</v>
      </c>
      <c r="NR53" s="15">
        <f>Tabla1[[#This Row],[PAS_1DU_COR_COD_ESC_TG_TOT]]-Tabla1[[#This Row],[ESC_1DU_COR_COD_ESC_TG_TOT]]</f>
        <v>17.754464285714278</v>
      </c>
    </row>
    <row r="54" spans="1:382" x14ac:dyDescent="0.3">
      <c r="A54" s="2" t="s">
        <v>54</v>
      </c>
      <c r="B54" s="2">
        <v>30</v>
      </c>
      <c r="C54" s="2">
        <v>1</v>
      </c>
      <c r="D54" s="2">
        <v>33</v>
      </c>
      <c r="E54">
        <v>3.9</v>
      </c>
      <c r="F54">
        <v>1178.5</v>
      </c>
      <c r="G54">
        <v>4.05</v>
      </c>
      <c r="H54">
        <v>1214.7368421052631</v>
      </c>
      <c r="I54">
        <v>2.8</v>
      </c>
      <c r="J54">
        <v>830.84210526315792</v>
      </c>
      <c r="K54">
        <v>3.5833333333333335</v>
      </c>
      <c r="L54">
        <v>1076.4827586206898</v>
      </c>
      <c r="M54">
        <v>2.85</v>
      </c>
      <c r="N54">
        <v>888.55555555555554</v>
      </c>
      <c r="O54">
        <v>2.8</v>
      </c>
      <c r="P54">
        <v>902.70588235294122</v>
      </c>
      <c r="Q54">
        <v>3.9</v>
      </c>
      <c r="R54">
        <v>1215.5999999999999</v>
      </c>
      <c r="S54">
        <v>3.1833333333333331</v>
      </c>
      <c r="T54">
        <v>1011.8545454545455</v>
      </c>
      <c r="U54">
        <v>3.3833333333333333</v>
      </c>
      <c r="V54">
        <v>1045.0265486725664</v>
      </c>
      <c r="W54">
        <v>1.5</v>
      </c>
      <c r="X54">
        <v>410</v>
      </c>
      <c r="Y54">
        <v>1.8</v>
      </c>
      <c r="Z54">
        <v>467</v>
      </c>
      <c r="AA54">
        <v>1.5</v>
      </c>
      <c r="AB54">
        <v>442.61111111111109</v>
      </c>
      <c r="AC54">
        <v>1.6</v>
      </c>
      <c r="AD54">
        <v>440.36363636363637</v>
      </c>
      <c r="AE54">
        <v>1.6</v>
      </c>
      <c r="AF54">
        <v>440.36363636363637</v>
      </c>
      <c r="AG54">
        <v>2.7888888888888888</v>
      </c>
      <c r="AH54">
        <v>847.07142857142856</v>
      </c>
      <c r="BM54">
        <v>2.7888888888888888</v>
      </c>
      <c r="BN54">
        <v>847.07142857142856</v>
      </c>
      <c r="BO54">
        <v>4</v>
      </c>
      <c r="BP54">
        <v>1304.4444444444443</v>
      </c>
      <c r="BQ54">
        <v>4.8</v>
      </c>
      <c r="BR54">
        <v>1377.5</v>
      </c>
      <c r="BS54">
        <v>4.5</v>
      </c>
      <c r="BT54">
        <v>1569.2222222222222</v>
      </c>
      <c r="BU54">
        <v>4.4333333333333336</v>
      </c>
      <c r="BV54">
        <v>1415.6428571428571</v>
      </c>
      <c r="BW54">
        <v>4.8888888888888893</v>
      </c>
      <c r="BX54">
        <v>1694</v>
      </c>
      <c r="BY54">
        <v>5.7777777777777777</v>
      </c>
      <c r="BZ54">
        <v>1712.375</v>
      </c>
      <c r="CA54">
        <v>4.666666666666667</v>
      </c>
      <c r="CB54">
        <v>1553</v>
      </c>
      <c r="CC54">
        <v>5.1111111111111107</v>
      </c>
      <c r="CD54">
        <v>1651.3478260869565</v>
      </c>
      <c r="CE54">
        <v>4.7543859649122808</v>
      </c>
      <c r="CF54">
        <v>1521.9411764705883</v>
      </c>
      <c r="CG54">
        <v>2.2000000000000002</v>
      </c>
      <c r="CH54">
        <v>1021.7142857142857</v>
      </c>
      <c r="CI54">
        <v>2.2000000000000002</v>
      </c>
      <c r="CJ54">
        <v>799.85714285714289</v>
      </c>
      <c r="CK54">
        <v>2.4</v>
      </c>
      <c r="CL54">
        <v>837</v>
      </c>
      <c r="CM54">
        <v>2.2666666666666666</v>
      </c>
      <c r="CN54">
        <v>883.9545454545455</v>
      </c>
      <c r="CO54">
        <v>2.4444444444444446</v>
      </c>
      <c r="CP54">
        <v>1619.5</v>
      </c>
      <c r="CQ54">
        <v>1.7777777777777777</v>
      </c>
      <c r="CR54">
        <v>684.16666666666663</v>
      </c>
      <c r="CS54">
        <v>2.5555555555555554</v>
      </c>
      <c r="CT54">
        <v>938.33333333333337</v>
      </c>
      <c r="CU54">
        <v>2.2592592592592591</v>
      </c>
      <c r="CV54">
        <v>1013.3125</v>
      </c>
      <c r="CW54">
        <v>2.263157894736842</v>
      </c>
      <c r="CX54">
        <v>938.42105263157896</v>
      </c>
      <c r="CY54">
        <v>3.5087719298245612</v>
      </c>
      <c r="CZ54">
        <v>1272.7977528089887</v>
      </c>
      <c r="DA54">
        <v>2.2000000000000002</v>
      </c>
      <c r="DB54">
        <v>710</v>
      </c>
      <c r="DC54">
        <v>2.8</v>
      </c>
      <c r="DD54">
        <v>812.3</v>
      </c>
      <c r="DE54">
        <v>3.9</v>
      </c>
      <c r="DF54">
        <v>977.4</v>
      </c>
      <c r="DG54">
        <v>2.9666666666666668</v>
      </c>
      <c r="DH54">
        <v>837.48275862068965</v>
      </c>
      <c r="DI54">
        <v>1.5555555555555556</v>
      </c>
      <c r="DJ54">
        <v>524.25</v>
      </c>
      <c r="DK54">
        <v>2.6666666666666665</v>
      </c>
      <c r="DL54">
        <v>873.75</v>
      </c>
      <c r="DM54">
        <v>2.6666666666666665</v>
      </c>
      <c r="DN54">
        <v>771.88888888888891</v>
      </c>
      <c r="DO54">
        <v>2.2962962962962963</v>
      </c>
      <c r="DP54">
        <v>725.24</v>
      </c>
      <c r="DQ54">
        <v>2.6491228070175437</v>
      </c>
      <c r="DR54">
        <v>785.51851851851848</v>
      </c>
      <c r="DS54">
        <v>2.6491228070175437</v>
      </c>
      <c r="DT54">
        <v>785.51851851851848</v>
      </c>
      <c r="DU54">
        <v>3.2222222222222223</v>
      </c>
      <c r="DV54">
        <v>1088.7902097902097</v>
      </c>
      <c r="EE54">
        <v>1</v>
      </c>
      <c r="EF54">
        <v>324</v>
      </c>
      <c r="EG54">
        <v>0</v>
      </c>
      <c r="EI54">
        <v>5</v>
      </c>
      <c r="EJ54">
        <v>1276</v>
      </c>
      <c r="EK54">
        <v>2</v>
      </c>
      <c r="EL54">
        <v>800</v>
      </c>
      <c r="EM54">
        <v>2</v>
      </c>
      <c r="EN54">
        <v>800</v>
      </c>
      <c r="EW54">
        <v>5</v>
      </c>
      <c r="EX54">
        <v>1817</v>
      </c>
      <c r="EY54">
        <v>7</v>
      </c>
      <c r="EZ54">
        <v>1902</v>
      </c>
      <c r="FA54">
        <v>1</v>
      </c>
      <c r="FB54">
        <v>398</v>
      </c>
      <c r="FC54">
        <v>4.333333333333333</v>
      </c>
      <c r="FD54">
        <v>1372.3333333333333</v>
      </c>
      <c r="FE54">
        <v>4.333333333333333</v>
      </c>
      <c r="FF54">
        <v>1372.3333333333333</v>
      </c>
      <c r="FG54">
        <v>3.1666666666666665</v>
      </c>
      <c r="FH54">
        <v>1143.4000000000001</v>
      </c>
      <c r="FQ54">
        <v>0</v>
      </c>
      <c r="FS54">
        <v>6</v>
      </c>
      <c r="FT54">
        <v>1951</v>
      </c>
      <c r="FU54">
        <v>3</v>
      </c>
      <c r="FV54">
        <v>915</v>
      </c>
      <c r="FW54">
        <v>3</v>
      </c>
      <c r="FX54">
        <v>1433</v>
      </c>
      <c r="FY54">
        <v>3</v>
      </c>
      <c r="FZ54">
        <v>1433</v>
      </c>
      <c r="GA54">
        <v>3</v>
      </c>
      <c r="GB54">
        <v>1433</v>
      </c>
      <c r="GC54">
        <v>3.1111111111111112</v>
      </c>
      <c r="GD54">
        <v>1226.1428571428571</v>
      </c>
      <c r="GE54">
        <v>3.2166666666666668</v>
      </c>
      <c r="GF54">
        <v>1095.2</v>
      </c>
      <c r="GG54">
        <v>0.9</v>
      </c>
      <c r="GH54">
        <v>513.25</v>
      </c>
      <c r="GI54">
        <v>2.9</v>
      </c>
      <c r="GJ54">
        <v>908</v>
      </c>
      <c r="GK54">
        <v>3</v>
      </c>
      <c r="GL54">
        <v>900.28571428571433</v>
      </c>
      <c r="GM54">
        <v>2.2142857142857144</v>
      </c>
      <c r="GN54">
        <v>822.0526315789474</v>
      </c>
      <c r="GO54">
        <v>2.8888888888888888</v>
      </c>
      <c r="GP54">
        <v>810.11111111111109</v>
      </c>
      <c r="GQ54">
        <v>2.8888888888888888</v>
      </c>
      <c r="GR54">
        <v>930.75</v>
      </c>
      <c r="GS54">
        <v>2</v>
      </c>
      <c r="GT54">
        <v>639.57142857142856</v>
      </c>
      <c r="GU54">
        <v>2.5925925925925926</v>
      </c>
      <c r="GV54">
        <v>800.58333333333337</v>
      </c>
      <c r="GW54">
        <v>2.4</v>
      </c>
      <c r="GX54">
        <v>810.06976744186045</v>
      </c>
      <c r="GY54">
        <v>7.1</v>
      </c>
      <c r="GZ54">
        <v>1799.7</v>
      </c>
      <c r="HA54">
        <v>4.9000000000000004</v>
      </c>
      <c r="HB54">
        <v>1505.8888888888889</v>
      </c>
      <c r="HC54">
        <v>4.625</v>
      </c>
      <c r="HD54">
        <v>1415.8571428571429</v>
      </c>
      <c r="HE54">
        <v>5.6071428571428568</v>
      </c>
      <c r="HF54">
        <v>1594.6538461538462</v>
      </c>
      <c r="HG54">
        <v>4.2222222222222223</v>
      </c>
      <c r="HH54">
        <v>1188.6666666666667</v>
      </c>
      <c r="HI54">
        <v>5</v>
      </c>
      <c r="HJ54">
        <v>1254.7777777777778</v>
      </c>
      <c r="HK54">
        <v>5.2222222222222223</v>
      </c>
      <c r="HL54">
        <v>1382.7777777777778</v>
      </c>
      <c r="HM54">
        <v>4.8148148148148149</v>
      </c>
      <c r="HN54">
        <v>1275.4074074074074</v>
      </c>
      <c r="HO54">
        <v>5.2181818181818178</v>
      </c>
      <c r="HP54">
        <v>1432.0188679245282</v>
      </c>
      <c r="HQ54">
        <v>3.8090909090909091</v>
      </c>
      <c r="HR54">
        <v>1153.4375</v>
      </c>
      <c r="HS54">
        <v>2.5</v>
      </c>
      <c r="HT54">
        <v>723.6</v>
      </c>
      <c r="HU54">
        <v>3.2</v>
      </c>
      <c r="HV54">
        <v>896.4</v>
      </c>
      <c r="HW54">
        <v>2.75</v>
      </c>
      <c r="HX54">
        <v>663.25</v>
      </c>
      <c r="HY54">
        <v>2.8214285714285716</v>
      </c>
      <c r="HZ54">
        <v>768.07142857142856</v>
      </c>
      <c r="IA54">
        <v>2.5555555555555554</v>
      </c>
      <c r="IB54">
        <v>806.77777777777783</v>
      </c>
      <c r="IC54">
        <v>2.5555555555555554</v>
      </c>
      <c r="ID54">
        <v>748.77777777777783</v>
      </c>
      <c r="IE54">
        <v>2.8888888888888888</v>
      </c>
      <c r="IF54">
        <v>780.11111111111109</v>
      </c>
      <c r="IG54">
        <v>2.6666666666666665</v>
      </c>
      <c r="IH54">
        <v>778.55555555555554</v>
      </c>
      <c r="II54">
        <v>2.7454545454545456</v>
      </c>
      <c r="IJ54">
        <v>773.21818181818185</v>
      </c>
      <c r="IK54">
        <v>2.7454545454545456</v>
      </c>
      <c r="IL54">
        <v>773.21818181818185</v>
      </c>
      <c r="IM54">
        <v>3.4545454545454546</v>
      </c>
      <c r="IN54">
        <v>1014.9470198675497</v>
      </c>
      <c r="IS54">
        <v>5.5</v>
      </c>
      <c r="IT54">
        <v>1695</v>
      </c>
      <c r="IU54">
        <v>5.5</v>
      </c>
      <c r="IV54">
        <v>1695</v>
      </c>
      <c r="IW54">
        <v>7</v>
      </c>
      <c r="IX54">
        <v>1457</v>
      </c>
      <c r="IY54">
        <v>1</v>
      </c>
      <c r="IZ54">
        <v>192</v>
      </c>
      <c r="JA54">
        <v>2</v>
      </c>
      <c r="JB54">
        <v>318</v>
      </c>
      <c r="JC54">
        <v>3.3333333333333335</v>
      </c>
      <c r="JD54">
        <v>655.66666666666663</v>
      </c>
      <c r="JE54">
        <v>4.2</v>
      </c>
      <c r="JF54">
        <v>1071.4000000000001</v>
      </c>
      <c r="JK54">
        <v>2</v>
      </c>
      <c r="JL54">
        <v>1019</v>
      </c>
      <c r="JM54">
        <v>2</v>
      </c>
      <c r="JN54">
        <v>1019</v>
      </c>
      <c r="JO54">
        <v>2</v>
      </c>
      <c r="JP54">
        <v>557</v>
      </c>
      <c r="JQ54">
        <v>7</v>
      </c>
      <c r="JR54">
        <v>1868</v>
      </c>
      <c r="JS54">
        <v>6</v>
      </c>
      <c r="JT54">
        <v>1722</v>
      </c>
      <c r="JU54">
        <v>5</v>
      </c>
      <c r="JV54">
        <v>1382.3333333333333</v>
      </c>
      <c r="JW54">
        <v>3.8</v>
      </c>
      <c r="JX54">
        <v>1291.5</v>
      </c>
      <c r="JY54">
        <v>4</v>
      </c>
      <c r="JZ54">
        <v>1169.2222222222222</v>
      </c>
      <c r="KE54">
        <v>2.5</v>
      </c>
      <c r="KF54">
        <v>726.5</v>
      </c>
      <c r="KG54">
        <v>2.5</v>
      </c>
      <c r="KH54">
        <v>726.5</v>
      </c>
      <c r="KI54">
        <v>4</v>
      </c>
      <c r="KJ54">
        <v>1246</v>
      </c>
      <c r="KK54">
        <v>4</v>
      </c>
      <c r="KL54">
        <v>950</v>
      </c>
      <c r="KM54">
        <v>1</v>
      </c>
      <c r="KN54">
        <v>342</v>
      </c>
      <c r="KO54">
        <v>3</v>
      </c>
      <c r="KP54">
        <v>846</v>
      </c>
      <c r="KQ54">
        <v>2.8</v>
      </c>
      <c r="KR54">
        <v>798.2</v>
      </c>
      <c r="KS54">
        <v>2.8</v>
      </c>
      <c r="KT54">
        <v>798.2</v>
      </c>
      <c r="KU54">
        <v>3.6</v>
      </c>
      <c r="KV54">
        <v>1036.7142857142858</v>
      </c>
      <c r="KW54">
        <v>3.4666666666666668</v>
      </c>
      <c r="KX54">
        <v>1016.7939393939394</v>
      </c>
      <c r="KY54" s="15">
        <f>Tabla24[[#This Row],[ROS_NUM_COR_COD_ROS_TG_NEG]]-Tabla24[[#This Row],[PAS_NUM_COR_COD_ROS_TG_NEG]]</f>
        <v>1.3722222222222222</v>
      </c>
      <c r="KZ54" s="15">
        <f>Tabla24[[#This Row],[ROS_DUR_COR_COD_ROS_TG_NEG]]-Tabla24[[#This Row],[PAS_DUR_COR_COD_ROS_TG_NEG]]</f>
        <v>300.1111111111112</v>
      </c>
      <c r="LA54" s="15">
        <f>Tabla24[[#This Row],[ROS_NUM_COR_COD_ROS_TG_NEU]]-Tabla24[[#This Row],[PAS_NUM_COR_COD_ROS_TG_NEU]]</f>
        <v>2.2000000000000002</v>
      </c>
      <c r="LB54" s="15">
        <f>Tabla24[[#This Row],[ROS_DUR_COR_COD_ROS_TG_NEU]]-Tabla24[[#This Row],[PAS_DUR_COR_COD_ROS_TG_NEU]]</f>
        <v>352.07189542483661</v>
      </c>
      <c r="LC54" s="15">
        <f>Tabla24[[#This Row],[ROS_NUM_COR_COD_ROS_TG_POS]]-Tabla24[[#This Row],[PAS_NUM_COR_COD_ROS_TG_POS]]</f>
        <v>1.3222222222222224</v>
      </c>
      <c r="LD54" s="15">
        <f>Tabla24[[#This Row],[ROS_DUR_COR_COD_ROS_TG_POS]]-Tabla24[[#This Row],[PAS_DUR_COR_COD_ROS_TG_POS]]</f>
        <v>167.17777777777792</v>
      </c>
      <c r="LE54" s="15">
        <f>Tabla24[[#This Row],[ROS_NUM_COR_COD_ROS_TG_TOT]]-Tabla24[[#This Row],[PAS_NUM_COR_COD_ROS_TG_TOT]]</f>
        <v>1.6314814814814818</v>
      </c>
      <c r="LF54" s="15">
        <f>Tabla24[[#This Row],[ROS_DUR_COR_COD_ROS_TG_TOT]]-Tabla24[[#This Row],[PAS_DUR_COR_COD_ROS_TG_TOT]]</f>
        <v>263.55286195286192</v>
      </c>
      <c r="LG54" s="15">
        <f>Tabla24[[#This Row],[ROS_NUM_COR_COD_ESC_TG_NEG]]-Tabla24[[#This Row],[PAS_NUM_COR_COD_ESC_TG_NEG]]</f>
        <v>-1.0111111111111111</v>
      </c>
      <c r="LH54" s="15">
        <f>Tabla24[[#This Row],[ROS_DUR_COR_COD_ESC_TG_NEG]]-Tabla24[[#This Row],[PAS_DUR_COR_COD_ESC_TG_NEG]]</f>
        <v>-368.38888888888891</v>
      </c>
      <c r="LI54" s="15">
        <f>Tabla24[[#This Row],[ROS_NUM_COR_COD_ESC_TG_NEU]]-Tabla24[[#This Row],[PAS_NUM_COR_COD_ESC_TG_NEU]]</f>
        <v>-1.161111111111111</v>
      </c>
      <c r="LJ54" s="15">
        <f>Tabla24[[#This Row],[ROS_NUM_COR_COD_ESC_TG_NEG]]-Tabla24[[#This Row],[PAS_NUM_COR_COD_ESC_TG_NEG]]</f>
        <v>-1.0111111111111111</v>
      </c>
      <c r="LK54" s="15">
        <f>Tabla24[[#This Row],[ROS_NUM_COR_COD_ESC_TG_POS]]-Tabla24[[#This Row],[PAS_NUM_COR_COD_ESC_TG_POS]]</f>
        <v>-0.79999999999999982</v>
      </c>
      <c r="LL54" s="15">
        <f>Tabla24[[#This Row],[ROS_DUR_COR_COD_ESC_TG_POS]]-Tabla24[[#This Row],[PAS_DUR_COR_COD_ESC_TG_POS]]</f>
        <v>-191.27067669172936</v>
      </c>
      <c r="LM54" s="15">
        <f>Tabla24[[#This Row],[ROS_NUM_COR_COD_ESC_TG_TOT]]-Tabla24[[#This Row],[PAS_NUM_COR_COD_ESC_TG_TOT]]</f>
        <v>-0.99074074074074092</v>
      </c>
      <c r="LN54" s="15">
        <f>Tabla24[[#This Row],[ROS_DUR_COR_COD_ESC_TG_TOT]]-Tabla24[[#This Row],[PAS_DUR_COR_COD_ESC_TG_TOT]]</f>
        <v>-275.89942528735639</v>
      </c>
      <c r="LO54" s="15">
        <f>Tabla24[[#This Row],[PAS_NUM_COR_COD_ROS_TG_NEG]]-Tabla24[[#This Row],[ESC_NUM_COR_COD_ROS_TG_NEG]]</f>
        <v>0.40555555555555545</v>
      </c>
      <c r="LP54" s="15">
        <f>Tabla24[[#This Row],[PAS_DUR_COR_COD_ROS_TG_NEG]]-Tabla24[[#This Row],[ESC_DUR_COR_COD_ROS_TG_NEG]]</f>
        <v>-730.94444444444446</v>
      </c>
      <c r="LQ54" s="15">
        <f>Tabla24[[#This Row],[PAS_NUM_COR_COD_ROS_TG_NEU]]-Tabla24[[#This Row],[ESC_NUM_COR_COD_ROS_TG_NEU]]</f>
        <v>1.0222222222222221</v>
      </c>
      <c r="LR54" s="15">
        <f>Tabla24[[#This Row],[PAS_DUR_COR_COD_ROS_TG_NEU]]-Tabla24[[#This Row],[ESC_DUR_COR_COD_ROS_TG_NEU]]</f>
        <v>218.53921568627459</v>
      </c>
      <c r="LS54" s="15">
        <f>Tabla24[[#This Row],[PAS_NUM_COR_COD_ROS_TG_POS]]-Tabla24[[#This Row],[ESC_NUM_COR_COD_ROS_TG_POS]]</f>
        <v>1.3444444444444446</v>
      </c>
      <c r="LT54" s="15">
        <f>Tabla24[[#This Row],[PAS_DUR_COR_COD_ROS_TG_POS]]-Tabla24[[#This Row],[ESC_DUR_COR_COD_ROS_TG_POS]]</f>
        <v>277.26666666666654</v>
      </c>
      <c r="LU54" s="15">
        <f>Tabla24[[#This Row],[PAS_NUM_COR_COD_ROS_TG_TOT]]-Tabla24[[#This Row],[ESC_NUM_COR_COD_ROS_TG_TOT]]</f>
        <v>0.92407407407407405</v>
      </c>
      <c r="LV54" s="15">
        <f>Tabla24[[#This Row],[PAS_DUR_COR_COD_ROS_TG_TOT]]-Tabla24[[#This Row],[ESC_DUR_COR_COD_ROS_TG_TOT]]</f>
        <v>-1.4579545454545269</v>
      </c>
      <c r="LW54" s="15">
        <f>Tabla24[[#This Row],[PAS_NUM_COR_COD_ESC_TG_NEG]]-Tabla24[[#This Row],[ESC_NUM_COR_COD_ESC_TG_NEG]]</f>
        <v>-0.98888888888888937</v>
      </c>
      <c r="LX54" s="15">
        <f>Tabla24[[#This Row],[PAS_DUR_COR_COD_ESC_TG_NEG]]-Tabla24[[#This Row],[ESC_DUR_COR_COD_ESC_TG_NEG]]</f>
        <v>-515.5</v>
      </c>
      <c r="LY54" s="15">
        <f>Tabla24[[#This Row],[PAS_NUM_COR_COD_ESC_TG_NEU]]-Tabla24[[#This Row],[ESC_NUM_COR_COD_ESC_TG_NEU]]</f>
        <v>-1.7277777777777779</v>
      </c>
      <c r="LZ54" s="15">
        <f>Tabla24[[#This Row],[PAS_DUR_COR_COD_ESC_TG_NEU]]-Tabla24[[#This Row],[ESC_DUR_COR_COD_ESC_TG_NEU]]</f>
        <v>-497.63815789473688</v>
      </c>
      <c r="MA54" s="15">
        <f>Tabla24[[#This Row],[PAS_NUM_COR_COD_ESC_TG_POS]]-Tabla24[[#This Row],[ESC_NUM_COR_COD_ESC_TG_POS]]</f>
        <v>-1.8666666666666671</v>
      </c>
      <c r="MB54" s="15">
        <f>Tabla24[[#This Row],[PAS_DUR_COR_COD_ESC_TG_POS]]-Tabla24[[#This Row],[ESC_DUR_COR_COD_ESC_TG_POS]]</f>
        <v>-722.15789473684208</v>
      </c>
      <c r="MC54" s="15">
        <f>Tabla24[[#This Row],[PAS_NUM_COR_COD_ESC_TG_TOT]]-Tabla24[[#This Row],[ESC_NUM_COR_COD_ESC_TG_TOT]]</f>
        <v>-1.5277777777777772</v>
      </c>
      <c r="MD54" s="15">
        <f>Tabla24[[#This Row],[PAS_DUR_COR_COD_ESC_TG_TOT]]-Tabla24[[#This Row],[ESC_DUR_COR_COD_ESC_TG_TOT]]</f>
        <v>-574.86506746626674</v>
      </c>
      <c r="ME54">
        <v>318.77777777777777</v>
      </c>
      <c r="MF54">
        <v>260.77777777777777</v>
      </c>
      <c r="MG54">
        <v>303.88888888888891</v>
      </c>
      <c r="MH54">
        <v>294.48148148148147</v>
      </c>
      <c r="MI54">
        <v>263.33333333333331</v>
      </c>
      <c r="MJ54">
        <v>301.375</v>
      </c>
      <c r="MK54">
        <v>271.57142857142856</v>
      </c>
      <c r="ML54">
        <v>278.41666666666669</v>
      </c>
      <c r="MM54">
        <v>378.5</v>
      </c>
      <c r="MN54">
        <v>251</v>
      </c>
      <c r="MO54">
        <v>266.66666666666669</v>
      </c>
      <c r="MP54">
        <v>288.75</v>
      </c>
      <c r="MQ54">
        <v>273</v>
      </c>
      <c r="MR54">
        <v>270.625</v>
      </c>
      <c r="MS54">
        <v>329</v>
      </c>
      <c r="MT54">
        <v>291.6521739130435</v>
      </c>
      <c r="MU54">
        <v>256.44444444444446</v>
      </c>
      <c r="MV54">
        <v>268.41176470588238</v>
      </c>
      <c r="MW54">
        <v>290.95</v>
      </c>
      <c r="MX54">
        <v>272.69090909090909</v>
      </c>
      <c r="MY54">
        <v>279.3</v>
      </c>
      <c r="MZ54">
        <v>283.10526315789474</v>
      </c>
      <c r="NA54">
        <v>262.10526315789474</v>
      </c>
      <c r="NB54">
        <v>274.91379310344826</v>
      </c>
      <c r="NC54" s="15">
        <f>Tabla1[[#This Row],[ROS_1DU_COR_COD_ROS_TG_NEG]]-Tabla1[[#This Row],[PAS_1DU_COR_COD_ROS_TG_NEG]]</f>
        <v>62.333333333333314</v>
      </c>
      <c r="ND54" s="15">
        <f>Tabla1[[#This Row],[ROS_1DU_COR_COD_ROS_TG_NEU]]-Tabla1[[#This Row],[PAS_1DU_COR_COD_ROS_TG_NEU]]</f>
        <v>-7.6339869281046049</v>
      </c>
      <c r="NE54" s="15">
        <f>Tabla1[[#This Row],[ROS_1DU_COR_COD_ROS_TG_POS]]-Tabla1[[#This Row],[PAS_1DU_COR_COD_ROS_TG_POS]]</f>
        <v>12.938888888888926</v>
      </c>
      <c r="NF54" s="15">
        <f>Tabla1[[#This Row],[ROS_1DU_COR_COD_ROS_TG_TOT]]-Tabla1[[#This Row],[PAS_1DU_COR_COD_ROS_TG_TOT]]</f>
        <v>21.790572390572379</v>
      </c>
      <c r="NG54" s="15">
        <f>Tabla1[[#This Row],[ROS_1DU_COR_COD_ESC_TG_NEG]]-Tabla1[[#This Row],[PAS_1DU_COR_COD_ESC_TG_NEG]]</f>
        <v>-15.966666666666697</v>
      </c>
      <c r="NH54" s="15">
        <f>Tabla1[[#This Row],[ROS_1DU_COR_COD_ESC_TG_NEU]]-Tabla1[[#This Row],[PAS_1DU_COR_COD_ESC_TG_NEU]]</f>
        <v>18.26973684210526</v>
      </c>
      <c r="NI54" s="15">
        <f>Tabla1[[#This Row],[ROS_1DU_COR_COD_ESC_TG_POS]]-Tabla1[[#This Row],[PAS_1DU_COR_COD_ESC_TG_POS]]</f>
        <v>9.4661654135338154</v>
      </c>
      <c r="NJ54" s="15">
        <f>Tabla1[[#This Row],[ROS_1DU_COR_COD_ESC_TG_TOT]]-Tabla1[[#This Row],[PAS_1DU_COR_COD_ESC_TG_TOT]]</f>
        <v>3.5028735632184294</v>
      </c>
      <c r="NK54" s="15">
        <f>Tabla1[[#This Row],[PAS_1DU_COR_COD_ROS_TG_NEG]]-Tabla1[[#This Row],[ESC_1DU_COR_COD_ROS_TG_NEG]]</f>
        <v>-122.05555555555554</v>
      </c>
      <c r="NL54" s="15">
        <f>Tabla1[[#This Row],[PAS_1DU_COR_COD_ROS_TG_NEU]]-Tabla1[[#This Row],[ESC_1DU_COR_COD_ROS_TG_NEU]]</f>
        <v>17.411764705882376</v>
      </c>
      <c r="NM54" s="15">
        <f>Tabla1[[#This Row],[PAS_1DU_COR_COD_ROS_TG_POS]]-Tabla1[[#This Row],[ESC_1DU_COR_COD_ROS_TG_POS]]</f>
        <v>24.283333333333303</v>
      </c>
      <c r="NN54" s="15">
        <f>Tabla1[[#This Row],[PAS_1DU_COR_COD_ROS_TG_TOT]]-Tabla1[[#This Row],[ESC_1DU_COR_COD_ROS_TG_TOT]]</f>
        <v>-16.059090909090912</v>
      </c>
      <c r="NO54" s="15">
        <f>Tabla1[[#This Row],[PAS_1DU_COR_COD_ESC_TG_NEG]]-Tabla1[[#This Row],[ESC_1DU_COR_COD_ESC_TG_NEG]]</f>
        <v>6.3000000000000114</v>
      </c>
      <c r="NP54" s="15">
        <f>Tabla1[[#This Row],[PAS_1DU_COR_COD_ESC_TG_NEU]]-Tabla1[[#This Row],[ESC_1DU_COR_COD_ESC_TG_NEU]]</f>
        <v>12.48026315789474</v>
      </c>
      <c r="NQ54" s="15">
        <f>Tabla1[[#This Row],[PAS_1DU_COR_COD_ESC_TG_POS]]-Tabla1[[#This Row],[ESC_1DU_COR_COD_ESC_TG_POS]]</f>
        <v>-66.89473684210526</v>
      </c>
      <c r="NR54" s="15">
        <f>Tabla1[[#This Row],[PAS_1DU_COR_COD_ESC_TG_TOT]]-Tabla1[[#This Row],[ESC_1DU_COR_COD_ESC_TG_TOT]]</f>
        <v>-16.738380809595242</v>
      </c>
    </row>
    <row r="55" spans="1:382" x14ac:dyDescent="0.3">
      <c r="A55" s="2" t="s">
        <v>55</v>
      </c>
      <c r="B55" s="2">
        <v>30</v>
      </c>
      <c r="C55" s="2">
        <v>1</v>
      </c>
      <c r="D55" s="2">
        <v>36</v>
      </c>
      <c r="E55">
        <v>2.2999999999999998</v>
      </c>
      <c r="F55">
        <v>1284.7</v>
      </c>
      <c r="G55">
        <v>2.6</v>
      </c>
      <c r="H55">
        <v>1118.2307692307693</v>
      </c>
      <c r="I55">
        <v>2.35</v>
      </c>
      <c r="J55">
        <v>1085</v>
      </c>
      <c r="K55">
        <v>2.4166666666666665</v>
      </c>
      <c r="L55">
        <v>1156.4411764705883</v>
      </c>
      <c r="M55">
        <v>1.95</v>
      </c>
      <c r="N55">
        <v>1109.8</v>
      </c>
      <c r="O55">
        <v>1.65</v>
      </c>
      <c r="P55">
        <v>860.2</v>
      </c>
      <c r="Q55">
        <v>1.65</v>
      </c>
      <c r="R55">
        <v>945.8</v>
      </c>
      <c r="S55">
        <v>1.75</v>
      </c>
      <c r="T55">
        <v>971.93333333333328</v>
      </c>
      <c r="U55">
        <v>2.0833333333333335</v>
      </c>
      <c r="V55">
        <v>1069.953125</v>
      </c>
      <c r="W55">
        <v>0.2</v>
      </c>
      <c r="X55">
        <v>132.5</v>
      </c>
      <c r="Y55">
        <v>0.15</v>
      </c>
      <c r="Z55">
        <v>348</v>
      </c>
      <c r="AA55">
        <v>0.1</v>
      </c>
      <c r="AB55">
        <v>216.5</v>
      </c>
      <c r="AC55">
        <v>0.15</v>
      </c>
      <c r="AD55">
        <v>223</v>
      </c>
      <c r="AE55">
        <v>0.15</v>
      </c>
      <c r="AF55">
        <v>223</v>
      </c>
      <c r="AG55">
        <v>1.4388888888888889</v>
      </c>
      <c r="AH55">
        <v>965.53424657534242</v>
      </c>
      <c r="BM55">
        <v>1.4388888888888889</v>
      </c>
      <c r="BN55">
        <v>965.53424657534242</v>
      </c>
      <c r="BO55">
        <v>5.4</v>
      </c>
      <c r="BP55">
        <v>1520.5</v>
      </c>
      <c r="BQ55">
        <v>6.5</v>
      </c>
      <c r="BR55">
        <v>1550.5</v>
      </c>
      <c r="BS55">
        <v>5.0999999999999996</v>
      </c>
      <c r="BT55">
        <v>1213.8</v>
      </c>
      <c r="BU55">
        <v>5.666666666666667</v>
      </c>
      <c r="BV55">
        <v>1428.2666666666667</v>
      </c>
      <c r="BW55">
        <v>5.6</v>
      </c>
      <c r="BX55">
        <v>1378.2</v>
      </c>
      <c r="BY55">
        <v>5.5</v>
      </c>
      <c r="BZ55">
        <v>1245.2</v>
      </c>
      <c r="CA55">
        <v>5.7</v>
      </c>
      <c r="CB55">
        <v>1254.3</v>
      </c>
      <c r="CC55">
        <v>5.6</v>
      </c>
      <c r="CD55">
        <v>1292.5666666666666</v>
      </c>
      <c r="CE55">
        <v>5.6333333333333337</v>
      </c>
      <c r="CF55">
        <v>1360.4166666666667</v>
      </c>
      <c r="CG55">
        <v>2.2000000000000002</v>
      </c>
      <c r="CH55">
        <v>630.875</v>
      </c>
      <c r="CI55">
        <v>1.5</v>
      </c>
      <c r="CJ55">
        <v>652.83333333333337</v>
      </c>
      <c r="CK55">
        <v>2.7</v>
      </c>
      <c r="CL55">
        <v>817.85714285714289</v>
      </c>
      <c r="CM55">
        <v>2.1333333333333333</v>
      </c>
      <c r="CN55">
        <v>699.47619047619048</v>
      </c>
      <c r="CO55">
        <v>2.2999999999999998</v>
      </c>
      <c r="CP55">
        <v>728</v>
      </c>
      <c r="CQ55">
        <v>2.7</v>
      </c>
      <c r="CR55">
        <v>806.83333333333337</v>
      </c>
      <c r="CS55">
        <v>2.2000000000000002</v>
      </c>
      <c r="CT55">
        <v>753</v>
      </c>
      <c r="CU55">
        <v>2.4</v>
      </c>
      <c r="CV55">
        <v>760.78947368421052</v>
      </c>
      <c r="CW55">
        <v>2.2666666666666666</v>
      </c>
      <c r="CX55">
        <v>728.6</v>
      </c>
      <c r="CY55">
        <v>3.95</v>
      </c>
      <c r="CZ55">
        <v>1107.69</v>
      </c>
      <c r="DA55">
        <v>2.1</v>
      </c>
      <c r="DB55">
        <v>494.7</v>
      </c>
      <c r="DC55">
        <v>2</v>
      </c>
      <c r="DD55">
        <v>512.22222222222217</v>
      </c>
      <c r="DE55">
        <v>1.9</v>
      </c>
      <c r="DF55">
        <v>517.44444444444446</v>
      </c>
      <c r="DG55">
        <v>2</v>
      </c>
      <c r="DH55">
        <v>507.64285714285717</v>
      </c>
      <c r="DI55">
        <v>1.9</v>
      </c>
      <c r="DJ55">
        <v>566.33333333333337</v>
      </c>
      <c r="DK55">
        <v>1.8</v>
      </c>
      <c r="DL55">
        <v>432.44444444444446</v>
      </c>
      <c r="DM55">
        <v>1.9</v>
      </c>
      <c r="DN55">
        <v>479.4</v>
      </c>
      <c r="DO55">
        <v>1.8666666666666667</v>
      </c>
      <c r="DP55">
        <v>492.25</v>
      </c>
      <c r="DQ55">
        <v>1.9333333333333333</v>
      </c>
      <c r="DR55">
        <v>499.94642857142856</v>
      </c>
      <c r="DS55">
        <v>1.9333333333333333</v>
      </c>
      <c r="DT55">
        <v>499.94642857142856</v>
      </c>
      <c r="DU55">
        <v>3.2777777777777777</v>
      </c>
      <c r="DV55">
        <v>889.52564102564099</v>
      </c>
      <c r="GE55">
        <v>3.2777777777777777</v>
      </c>
      <c r="GF55">
        <v>889.52564102564099</v>
      </c>
      <c r="GG55">
        <v>1.3</v>
      </c>
      <c r="GH55">
        <v>518.79999999999995</v>
      </c>
      <c r="GI55">
        <v>2.2222222222222223</v>
      </c>
      <c r="GJ55">
        <v>613.16666666666663</v>
      </c>
      <c r="GK55">
        <v>1.8888888888888888</v>
      </c>
      <c r="GL55">
        <v>433.57142857142856</v>
      </c>
      <c r="GM55">
        <v>1.7857142857142858</v>
      </c>
      <c r="GN55">
        <v>517.11111111111109</v>
      </c>
      <c r="GO55">
        <v>2.2222222222222223</v>
      </c>
      <c r="GP55">
        <v>628.28571428571433</v>
      </c>
      <c r="GQ55">
        <v>2.1</v>
      </c>
      <c r="GR55">
        <v>829.2</v>
      </c>
      <c r="GS55">
        <v>1.8</v>
      </c>
      <c r="GT55">
        <v>548.875</v>
      </c>
      <c r="GU55">
        <v>2.0344827586206895</v>
      </c>
      <c r="GV55">
        <v>646.75</v>
      </c>
      <c r="GW55">
        <v>1.9122807017543859</v>
      </c>
      <c r="GX55">
        <v>585.34210526315792</v>
      </c>
      <c r="GY55">
        <v>6.3</v>
      </c>
      <c r="GZ55">
        <v>1382.4</v>
      </c>
      <c r="HA55">
        <v>5.7777777777777777</v>
      </c>
      <c r="HB55">
        <v>1372</v>
      </c>
      <c r="HC55">
        <v>6.2222222222222223</v>
      </c>
      <c r="HD55">
        <v>1519.3333333333333</v>
      </c>
      <c r="HE55">
        <v>6.1071428571428568</v>
      </c>
      <c r="HF55">
        <v>1423.0714285714287</v>
      </c>
      <c r="HG55">
        <v>5.5555555555555554</v>
      </c>
      <c r="HH55">
        <v>1235.8888888888889</v>
      </c>
      <c r="HI55">
        <v>6.3</v>
      </c>
      <c r="HJ55">
        <v>1428</v>
      </c>
      <c r="HK55">
        <v>6.6</v>
      </c>
      <c r="HL55">
        <v>1415.7</v>
      </c>
      <c r="HM55">
        <v>6.1724137931034484</v>
      </c>
      <c r="HN55">
        <v>1364.1379310344828</v>
      </c>
      <c r="HO55">
        <v>6.1403508771929829</v>
      </c>
      <c r="HP55">
        <v>1393.0877192982457</v>
      </c>
      <c r="HQ55">
        <v>4.0263157894736841</v>
      </c>
      <c r="HR55">
        <v>1069.9894736842105</v>
      </c>
      <c r="HS55">
        <v>1.8</v>
      </c>
      <c r="HT55">
        <v>479.22222222222223</v>
      </c>
      <c r="HU55">
        <v>1.8888888888888888</v>
      </c>
      <c r="HV55">
        <v>495.875</v>
      </c>
      <c r="HW55">
        <v>1.6666666666666667</v>
      </c>
      <c r="HX55">
        <v>430.875</v>
      </c>
      <c r="HY55">
        <v>1.7857142857142858</v>
      </c>
      <c r="HZ55">
        <v>469.08</v>
      </c>
      <c r="IA55">
        <v>1.7777777777777777</v>
      </c>
      <c r="IB55">
        <v>472.625</v>
      </c>
      <c r="IC55">
        <v>1.6</v>
      </c>
      <c r="ID55">
        <v>397.9</v>
      </c>
      <c r="IE55">
        <v>1.5</v>
      </c>
      <c r="IF55">
        <v>444</v>
      </c>
      <c r="IG55">
        <v>1.6206896551724137</v>
      </c>
      <c r="IH55">
        <v>435.07692307692309</v>
      </c>
      <c r="II55">
        <v>1.7017543859649122</v>
      </c>
      <c r="IJ55">
        <v>451.74509803921569</v>
      </c>
      <c r="IK55">
        <v>1.7017543859649122</v>
      </c>
      <c r="IL55">
        <v>451.74509803921569</v>
      </c>
      <c r="IM55">
        <v>3.2514619883040936</v>
      </c>
      <c r="IN55">
        <v>854.02739726027403</v>
      </c>
      <c r="IQ55">
        <v>4</v>
      </c>
      <c r="IR55">
        <v>1288</v>
      </c>
      <c r="IS55">
        <v>3</v>
      </c>
      <c r="IT55">
        <v>607</v>
      </c>
      <c r="IU55">
        <v>3.5</v>
      </c>
      <c r="IV55">
        <v>947.5</v>
      </c>
      <c r="IW55">
        <v>4</v>
      </c>
      <c r="IX55">
        <v>1049</v>
      </c>
      <c r="JC55">
        <v>4</v>
      </c>
      <c r="JD55">
        <v>1049</v>
      </c>
      <c r="JE55">
        <v>3.6666666666666665</v>
      </c>
      <c r="JF55">
        <v>981.33333333333337</v>
      </c>
      <c r="JI55">
        <v>5</v>
      </c>
      <c r="JJ55">
        <v>1028</v>
      </c>
      <c r="JK55">
        <v>6</v>
      </c>
      <c r="JL55">
        <v>1483</v>
      </c>
      <c r="JM55">
        <v>5.5</v>
      </c>
      <c r="JN55">
        <v>1255.5</v>
      </c>
      <c r="JO55">
        <v>5</v>
      </c>
      <c r="JP55">
        <v>1089</v>
      </c>
      <c r="JU55">
        <v>5</v>
      </c>
      <c r="JV55">
        <v>1089</v>
      </c>
      <c r="JW55">
        <v>5.333333333333333</v>
      </c>
      <c r="JX55">
        <v>1200</v>
      </c>
      <c r="JY55">
        <v>4.5</v>
      </c>
      <c r="JZ55">
        <v>1090.6666666666667</v>
      </c>
      <c r="KC55">
        <v>2</v>
      </c>
      <c r="KD55">
        <v>298</v>
      </c>
      <c r="KE55">
        <v>2</v>
      </c>
      <c r="KF55">
        <v>579</v>
      </c>
      <c r="KG55">
        <v>2</v>
      </c>
      <c r="KH55">
        <v>438.5</v>
      </c>
      <c r="KI55">
        <v>3</v>
      </c>
      <c r="KJ55">
        <v>728</v>
      </c>
      <c r="KO55">
        <v>3</v>
      </c>
      <c r="KP55">
        <v>728</v>
      </c>
      <c r="KQ55">
        <v>2.3333333333333335</v>
      </c>
      <c r="KR55">
        <v>535</v>
      </c>
      <c r="KS55">
        <v>2.3333333333333335</v>
      </c>
      <c r="KT55">
        <v>535</v>
      </c>
      <c r="KU55">
        <v>3.7777777777777777</v>
      </c>
      <c r="KV55">
        <v>905.44444444444446</v>
      </c>
      <c r="KW55">
        <v>3.2777777777777777</v>
      </c>
      <c r="KX55">
        <v>857.01290322580644</v>
      </c>
      <c r="KY55" s="15">
        <f>Tabla24[[#This Row],[ROS_NUM_COR_COD_ROS_TG_NEG]]-Tabla24[[#This Row],[PAS_NUM_COR_COD_ROS_TG_NEG]]</f>
        <v>3.6055555555555552</v>
      </c>
      <c r="KZ55" s="15">
        <f>Tabla24[[#This Row],[ROS_DUR_COR_COD_ROS_TG_NEG]]-Tabla24[[#This Row],[PAS_DUR_COR_COD_ROS_TG_NEG]]</f>
        <v>126.08888888888896</v>
      </c>
      <c r="LA55" s="15">
        <f>Tabla24[[#This Row],[ROS_NUM_COR_COD_ROS_TG_NEU]]-Tabla24[[#This Row],[PAS_NUM_COR_COD_ROS_TG_NEU]]</f>
        <v>4.6500000000000004</v>
      </c>
      <c r="LB55" s="15">
        <f>Tabla24[[#This Row],[ROS_DUR_COR_COD_ROS_TG_NEU]]-Tabla24[[#This Row],[PAS_DUR_COR_COD_ROS_TG_NEU]]</f>
        <v>567.79999999999995</v>
      </c>
      <c r="LC55" s="15">
        <f>Tabla24[[#This Row],[ROS_NUM_COR_COD_ROS_TG_POS]]-Tabla24[[#This Row],[PAS_NUM_COR_COD_ROS_TG_POS]]</f>
        <v>4.9499999999999993</v>
      </c>
      <c r="LD55" s="15">
        <f>Tabla24[[#This Row],[ROS_DUR_COR_COD_ROS_TG_POS]]-Tabla24[[#This Row],[PAS_DUR_COR_COD_ROS_TG_POS]]</f>
        <v>469.90000000000009</v>
      </c>
      <c r="LE55" s="15">
        <f>Tabla24[[#This Row],[ROS_NUM_COR_COD_ROS_TG_TOT]]-Tabla24[[#This Row],[PAS_NUM_COR_COD_ROS_TG_TOT]]</f>
        <v>4.4224137931034484</v>
      </c>
      <c r="LF55" s="15">
        <f>Tabla24[[#This Row],[ROS_DUR_COR_COD_ROS_TG_TOT]]-Tabla24[[#This Row],[PAS_DUR_COR_COD_ROS_TG_TOT]]</f>
        <v>392.20459770114951</v>
      </c>
      <c r="LG55" s="15">
        <f>Tabla24[[#This Row],[ROS_NUM_COR_COD_ESC_TG_NEG]]-Tabla24[[#This Row],[PAS_NUM_COR_COD_ESC_TG_NEG]]</f>
        <v>-7.7777777777777501E-2</v>
      </c>
      <c r="LH55" s="15">
        <f>Tabla24[[#This Row],[ROS_DUR_COR_COD_ESC_TG_NEG]]-Tabla24[[#This Row],[PAS_DUR_COR_COD_ESC_TG_NEG]]</f>
        <v>-656.41428571428571</v>
      </c>
      <c r="LI55" s="15">
        <f>Tabla24[[#This Row],[ROS_NUM_COR_COD_ESC_TG_NEU]]-Tabla24[[#This Row],[PAS_NUM_COR_COD_ESC_TG_NEU]]</f>
        <v>-0.5</v>
      </c>
      <c r="LJ55" s="15">
        <f>Tabla24[[#This Row],[ROS_NUM_COR_COD_ESC_TG_NEG]]-Tabla24[[#This Row],[PAS_NUM_COR_COD_ESC_TG_NEG]]</f>
        <v>-7.7777777777777501E-2</v>
      </c>
      <c r="LK55" s="15">
        <f>Tabla24[[#This Row],[ROS_NUM_COR_COD_ESC_TG_POS]]-Tabla24[[#This Row],[PAS_NUM_COR_COD_ESC_TG_POS]]</f>
        <v>-0.55000000000000004</v>
      </c>
      <c r="LL55" s="15">
        <f>Tabla24[[#This Row],[ROS_DUR_COR_COD_ESC_TG_POS]]-Tabla24[[#This Row],[PAS_DUR_COR_COD_ESC_TG_POS]]</f>
        <v>-536.125</v>
      </c>
      <c r="LM55" s="15">
        <f>Tabla24[[#This Row],[ROS_NUM_COR_COD_ESC_TG_TOT]]-Tabla24[[#This Row],[PAS_NUM_COR_COD_ESC_TG_TOT]]</f>
        <v>-0.38218390804597702</v>
      </c>
      <c r="LN55" s="15">
        <f>Tabla24[[#This Row],[ROS_DUR_COR_COD_ESC_TG_TOT]]-Tabla24[[#This Row],[PAS_DUR_COR_COD_ESC_TG_TOT]]</f>
        <v>-509.69117647058829</v>
      </c>
      <c r="LO55" s="15">
        <f>Tabla24[[#This Row],[PAS_NUM_COR_COD_ROS_TG_NEG]]-Tabla24[[#This Row],[ESC_NUM_COR_COD_ROS_TG_NEG]]</f>
        <v>-0.34999999999999987</v>
      </c>
      <c r="LP55" s="15">
        <f>Tabla24[[#This Row],[PAS_DUR_COR_COD_ROS_TG_NEG]]-Tabla24[[#This Row],[ESC_DUR_COR_COD_ROS_TG_NEG]]</f>
        <v>381.79999999999995</v>
      </c>
      <c r="LQ55" s="15">
        <f>Tabla24[[#This Row],[PAS_NUM_COR_COD_ROS_TG_NEU]]-Tabla24[[#This Row],[ESC_NUM_COR_COD_ROS_TG_NEU]]</f>
        <v>-1.0500000000000003</v>
      </c>
      <c r="LR55" s="15">
        <f>Tabla24[[#This Row],[PAS_DUR_COR_COD_ROS_TG_NEU]]-Tabla24[[#This Row],[ESC_DUR_COR_COD_ROS_TG_NEU]]</f>
        <v>53.366666666666674</v>
      </c>
      <c r="LS55" s="15">
        <f>Tabla24[[#This Row],[PAS_NUM_COR_COD_ROS_TG_POS]]-Tabla24[[#This Row],[ESC_NUM_COR_COD_ROS_TG_POS]]</f>
        <v>-0.55000000000000027</v>
      </c>
      <c r="LT55" s="15">
        <f>Tabla24[[#This Row],[PAS_DUR_COR_COD_ROS_TG_POS]]-Tabla24[[#This Row],[ESC_DUR_COR_COD_ROS_TG_POS]]</f>
        <v>192.79999999999995</v>
      </c>
      <c r="LU55" s="15">
        <f>Tabla24[[#This Row],[PAS_NUM_COR_COD_ROS_TG_TOT]]-Tabla24[[#This Row],[ESC_NUM_COR_COD_ROS_TG_TOT]]</f>
        <v>-0.64999999999999991</v>
      </c>
      <c r="LV55" s="15">
        <f>Tabla24[[#This Row],[PAS_DUR_COR_COD_ROS_TG_TOT]]-Tabla24[[#This Row],[ESC_DUR_COR_COD_ROS_TG_TOT]]</f>
        <v>211.14385964912276</v>
      </c>
      <c r="LW55" s="15">
        <f>Tabla24[[#This Row],[PAS_NUM_COR_COD_ESC_TG_NEG]]-Tabla24[[#This Row],[ESC_NUM_COR_COD_ESC_TG_NEG]]</f>
        <v>-3.3</v>
      </c>
      <c r="LX55" s="15">
        <f>Tabla24[[#This Row],[PAS_DUR_COR_COD_ESC_TG_NEG]]-Tabla24[[#This Row],[ESC_DUR_COR_COD_ESC_TG_NEG]]</f>
        <v>-93.5</v>
      </c>
      <c r="LY55" s="15">
        <f>Tabla24[[#This Row],[PAS_NUM_COR_COD_ESC_TG_NEU]]-Tabla24[[#This Row],[ESC_NUM_COR_COD_ESC_TG_NEU]]</f>
        <v>-2.9</v>
      </c>
      <c r="LZ55" s="15">
        <f>Tabla24[[#This Row],[PAS_DUR_COR_COD_ESC_TG_NEU]]-Tabla24[[#This Row],[ESC_DUR_COR_COD_ESC_TG_NEU]]</f>
        <v>-126.96923076923076</v>
      </c>
      <c r="MA55" s="15">
        <f>Tabla24[[#This Row],[PAS_NUM_COR_COD_ESC_TG_POS]]-Tabla24[[#This Row],[ESC_NUM_COR_COD_ESC_TG_POS]]</f>
        <v>-3.35</v>
      </c>
      <c r="MB55" s="15">
        <f>Tabla24[[#This Row],[PAS_DUR_COR_COD_ESC_TG_POS]]-Tabla24[[#This Row],[ESC_DUR_COR_COD_ESC_TG_POS]]</f>
        <v>-169.29999999999995</v>
      </c>
      <c r="MC55" s="15">
        <f>Tabla24[[#This Row],[PAS_NUM_COR_COD_ESC_TG_TOT]]-Tabla24[[#This Row],[ESC_NUM_COR_COD_ESC_TG_TOT]]</f>
        <v>-3.1833333333333331</v>
      </c>
      <c r="MD55" s="15">
        <f>Tabla24[[#This Row],[PAS_DUR_COR_COD_ESC_TG_TOT]]-Tabla24[[#This Row],[ESC_DUR_COR_COD_ESC_TG_TOT]]</f>
        <v>-136.12549019607832</v>
      </c>
      <c r="ME55">
        <v>213.11111111111111</v>
      </c>
      <c r="MF55">
        <v>222.2</v>
      </c>
      <c r="MG55">
        <v>206.3</v>
      </c>
      <c r="MH55">
        <v>213.89655172413794</v>
      </c>
      <c r="MI55">
        <v>263.57142857142856</v>
      </c>
      <c r="MJ55">
        <v>242.2</v>
      </c>
      <c r="MK55">
        <v>254.125</v>
      </c>
      <c r="ML55">
        <v>254.45</v>
      </c>
      <c r="MM55">
        <v>168.57142857142858</v>
      </c>
      <c r="MN55">
        <v>194.83333333333334</v>
      </c>
      <c r="MO55">
        <v>241.5</v>
      </c>
      <c r="MP55">
        <v>199.89473684210526</v>
      </c>
      <c r="MQ55">
        <v>218.5</v>
      </c>
      <c r="MR55">
        <v>258</v>
      </c>
      <c r="MS55">
        <v>221</v>
      </c>
      <c r="MT55">
        <v>232.5</v>
      </c>
      <c r="MU55">
        <v>268.5</v>
      </c>
      <c r="MV55">
        <v>308.7</v>
      </c>
      <c r="MW55">
        <v>332.3</v>
      </c>
      <c r="MX55">
        <v>303.16666666666669</v>
      </c>
      <c r="MY55">
        <v>322.8</v>
      </c>
      <c r="MZ55">
        <v>274</v>
      </c>
      <c r="NA55">
        <v>269.36363636363637</v>
      </c>
      <c r="NB55">
        <v>286.85294117647061</v>
      </c>
      <c r="NC55" s="15">
        <f>Tabla1[[#This Row],[ROS_1DU_COR_COD_ROS_TG_NEG]]-Tabla1[[#This Row],[PAS_1DU_COR_COD_ROS_TG_NEG]]</f>
        <v>-55.388888888888886</v>
      </c>
      <c r="ND55" s="15">
        <f>Tabla1[[#This Row],[ROS_1DU_COR_COD_ROS_TG_NEU]]-Tabla1[[#This Row],[PAS_1DU_COR_COD_ROS_TG_NEU]]</f>
        <v>-86.5</v>
      </c>
      <c r="NE55" s="15">
        <f>Tabla1[[#This Row],[ROS_1DU_COR_COD_ROS_TG_POS]]-Tabla1[[#This Row],[PAS_1DU_COR_COD_ROS_TG_POS]]</f>
        <v>-126</v>
      </c>
      <c r="NF55" s="15">
        <f>Tabla1[[#This Row],[ROS_1DU_COR_COD_ROS_TG_TOT]]-Tabla1[[#This Row],[PAS_1DU_COR_COD_ROS_TG_TOT]]</f>
        <v>-89.27011494252875</v>
      </c>
      <c r="NG55" s="15">
        <f>Tabla1[[#This Row],[ROS_1DU_COR_COD_ESC_TG_NEG]]-Tabla1[[#This Row],[PAS_1DU_COR_COD_ESC_TG_NEG]]</f>
        <v>-59.228571428571456</v>
      </c>
      <c r="NH55" s="15">
        <f>Tabla1[[#This Row],[ROS_1DU_COR_COD_ESC_TG_NEU]]-Tabla1[[#This Row],[PAS_1DU_COR_COD_ESC_TG_NEU]]</f>
        <v>-31.800000000000011</v>
      </c>
      <c r="NI55" s="15">
        <f>Tabla1[[#This Row],[ROS_1DU_COR_COD_ESC_TG_POS]]-Tabla1[[#This Row],[PAS_1DU_COR_COD_ESC_TG_POS]]</f>
        <v>-15.238636363636374</v>
      </c>
      <c r="NJ55" s="15">
        <f>Tabla1[[#This Row],[ROS_1DU_COR_COD_ESC_TG_TOT]]-Tabla1[[#This Row],[PAS_1DU_COR_COD_ESC_TG_TOT]]</f>
        <v>-32.40294117647062</v>
      </c>
      <c r="NK55" s="15">
        <f>Tabla1[[#This Row],[PAS_1DU_COR_COD_ROS_TG_NEG]]-Tabla1[[#This Row],[ESC_1DU_COR_COD_ROS_TG_NEG]]</f>
        <v>99.928571428571416</v>
      </c>
      <c r="NL55" s="15">
        <f>Tabla1[[#This Row],[PAS_1DU_COR_COD_ROS_TG_NEU]]-Tabla1[[#This Row],[ESC_1DU_COR_COD_ROS_TG_NEU]]</f>
        <v>113.86666666666665</v>
      </c>
      <c r="NM55" s="15">
        <f>Tabla1[[#This Row],[PAS_1DU_COR_COD_ROS_TG_POS]]-Tabla1[[#This Row],[ESC_1DU_COR_COD_ROS_TG_POS]]</f>
        <v>90.800000000000011</v>
      </c>
      <c r="NN55" s="15">
        <f>Tabla1[[#This Row],[PAS_1DU_COR_COD_ROS_TG_TOT]]-Tabla1[[#This Row],[ESC_1DU_COR_COD_ROS_TG_TOT]]</f>
        <v>103.27192982456143</v>
      </c>
      <c r="NO55" s="15">
        <f>Tabla1[[#This Row],[PAS_1DU_COR_COD_ESC_TG_NEG]]-Tabla1[[#This Row],[ESC_1DU_COR_COD_ESC_TG_NEG]]</f>
        <v>104.30000000000001</v>
      </c>
      <c r="NP55" s="15">
        <f>Tabla1[[#This Row],[PAS_1DU_COR_COD_ESC_TG_NEU]]-Tabla1[[#This Row],[ESC_1DU_COR_COD_ESC_TG_NEU]]</f>
        <v>16</v>
      </c>
      <c r="NQ55" s="15">
        <f>Tabla1[[#This Row],[PAS_1DU_COR_COD_ESC_TG_POS]]-Tabla1[[#This Row],[ESC_1DU_COR_COD_ESC_TG_POS]]</f>
        <v>48.363636363636374</v>
      </c>
      <c r="NR55" s="15">
        <f>Tabla1[[#This Row],[PAS_1DU_COR_COD_ESC_TG_TOT]]-Tabla1[[#This Row],[ESC_1DU_COR_COD_ESC_TG_TOT]]</f>
        <v>54.352941176470608</v>
      </c>
    </row>
    <row r="56" spans="1:382" x14ac:dyDescent="0.3">
      <c r="A56" s="2" t="s">
        <v>58</v>
      </c>
      <c r="B56" s="2">
        <v>30</v>
      </c>
      <c r="C56" s="2">
        <v>1</v>
      </c>
      <c r="D56" s="2">
        <v>37</v>
      </c>
      <c r="E56">
        <v>3.3</v>
      </c>
      <c r="F56">
        <v>1262.0625</v>
      </c>
      <c r="G56">
        <v>2.85</v>
      </c>
      <c r="H56">
        <v>1207.2666666666667</v>
      </c>
      <c r="I56">
        <v>3.2</v>
      </c>
      <c r="J56">
        <v>1041.5882352941176</v>
      </c>
      <c r="K56">
        <v>3.1166666666666667</v>
      </c>
      <c r="L56">
        <v>1166.8541666666667</v>
      </c>
      <c r="M56">
        <v>3.1</v>
      </c>
      <c r="N56">
        <v>1211.2</v>
      </c>
      <c r="O56">
        <v>3.2</v>
      </c>
      <c r="P56">
        <v>1240.625</v>
      </c>
      <c r="Q56">
        <v>3.45</v>
      </c>
      <c r="R56">
        <v>1198.8823529411766</v>
      </c>
      <c r="S56">
        <v>3.25</v>
      </c>
      <c r="T56">
        <v>1216.6458333333333</v>
      </c>
      <c r="U56">
        <v>3.1833333333333331</v>
      </c>
      <c r="V56">
        <v>1191.75</v>
      </c>
      <c r="W56">
        <v>1.8</v>
      </c>
      <c r="X56">
        <v>520.83333333333337</v>
      </c>
      <c r="Y56">
        <v>1.75</v>
      </c>
      <c r="Z56">
        <v>442.21052631578948</v>
      </c>
      <c r="AA56">
        <v>1.85</v>
      </c>
      <c r="AB56">
        <v>500</v>
      </c>
      <c r="AC56">
        <v>1.8</v>
      </c>
      <c r="AD56">
        <v>487.08928571428572</v>
      </c>
      <c r="AE56">
        <v>1.8</v>
      </c>
      <c r="AF56">
        <v>487.08928571428572</v>
      </c>
      <c r="AG56">
        <v>2.7222222222222223</v>
      </c>
      <c r="AH56">
        <v>932.13815789473688</v>
      </c>
      <c r="BM56">
        <v>2.7222222222222223</v>
      </c>
      <c r="BN56">
        <v>932.13815789473688</v>
      </c>
      <c r="BO56">
        <v>5.125</v>
      </c>
      <c r="BP56">
        <v>1432.625</v>
      </c>
      <c r="BQ56">
        <v>5.625</v>
      </c>
      <c r="BR56">
        <v>1426.875</v>
      </c>
      <c r="BS56">
        <v>6</v>
      </c>
      <c r="BT56">
        <v>1689.5</v>
      </c>
      <c r="BU56">
        <v>5.615384615384615</v>
      </c>
      <c r="BV56">
        <v>1529.6538461538462</v>
      </c>
      <c r="BW56">
        <v>6.7</v>
      </c>
      <c r="BX56">
        <v>1896.3</v>
      </c>
      <c r="BY56">
        <v>6.2222222222222223</v>
      </c>
      <c r="BZ56">
        <v>1867.4444444444443</v>
      </c>
      <c r="CA56">
        <v>4.3</v>
      </c>
      <c r="CB56">
        <v>1384.3333333333333</v>
      </c>
      <c r="CC56">
        <v>5.7241379310344831</v>
      </c>
      <c r="CD56">
        <v>1722.4642857142858</v>
      </c>
      <c r="CE56">
        <v>5.6727272727272728</v>
      </c>
      <c r="CF56">
        <v>1629.6296296296296</v>
      </c>
      <c r="CG56">
        <v>2.125</v>
      </c>
      <c r="CH56">
        <v>608.125</v>
      </c>
      <c r="CI56">
        <v>2</v>
      </c>
      <c r="CJ56">
        <v>897.83333333333337</v>
      </c>
      <c r="CK56">
        <v>1.4</v>
      </c>
      <c r="CL56">
        <v>532.71428571428567</v>
      </c>
      <c r="CM56">
        <v>1.8076923076923077</v>
      </c>
      <c r="CN56">
        <v>665.76190476190482</v>
      </c>
      <c r="CO56">
        <v>1</v>
      </c>
      <c r="CP56">
        <v>566.25</v>
      </c>
      <c r="CQ56">
        <v>0.66666666666666663</v>
      </c>
      <c r="CR56">
        <v>359.6</v>
      </c>
      <c r="CS56">
        <v>2.8</v>
      </c>
      <c r="CT56">
        <v>760.11111111111109</v>
      </c>
      <c r="CU56">
        <v>1.5172413793103448</v>
      </c>
      <c r="CV56">
        <v>605.77777777777783</v>
      </c>
      <c r="CW56">
        <v>1.6545454545454545</v>
      </c>
      <c r="CX56">
        <v>638.07692307692309</v>
      </c>
      <c r="CY56">
        <v>3.6636363636363636</v>
      </c>
      <c r="CZ56">
        <v>1213.8172043010752</v>
      </c>
      <c r="DA56">
        <v>2.75</v>
      </c>
      <c r="DB56">
        <v>971.57142857142856</v>
      </c>
      <c r="DC56">
        <v>3</v>
      </c>
      <c r="DD56">
        <v>776.25</v>
      </c>
      <c r="DE56">
        <v>2.7</v>
      </c>
      <c r="DF56">
        <v>854.6</v>
      </c>
      <c r="DG56">
        <v>2.8076923076923075</v>
      </c>
      <c r="DH56">
        <v>862.28</v>
      </c>
      <c r="DI56">
        <v>3.1</v>
      </c>
      <c r="DJ56">
        <v>834.8</v>
      </c>
      <c r="DK56">
        <v>3.3333333333333335</v>
      </c>
      <c r="DL56">
        <v>946.55555555555554</v>
      </c>
      <c r="DM56">
        <v>2.6</v>
      </c>
      <c r="DN56">
        <v>885.88888888888891</v>
      </c>
      <c r="DO56">
        <v>3</v>
      </c>
      <c r="DP56">
        <v>887.14285714285711</v>
      </c>
      <c r="DQ56">
        <v>2.9090909090909092</v>
      </c>
      <c r="DR56">
        <v>875.41509433962267</v>
      </c>
      <c r="DS56">
        <v>2.9090909090909092</v>
      </c>
      <c r="DT56">
        <v>875.41509433962267</v>
      </c>
      <c r="DU56">
        <v>3.4121212121212121</v>
      </c>
      <c r="DV56">
        <v>1090.972602739726</v>
      </c>
      <c r="DW56">
        <v>7</v>
      </c>
      <c r="DX56">
        <v>1950</v>
      </c>
      <c r="DY56">
        <v>6.5</v>
      </c>
      <c r="DZ56">
        <v>1544</v>
      </c>
      <c r="EC56">
        <v>6.75</v>
      </c>
      <c r="ED56">
        <v>1747</v>
      </c>
      <c r="EG56">
        <v>5</v>
      </c>
      <c r="EH56">
        <v>1120</v>
      </c>
      <c r="EK56">
        <v>5</v>
      </c>
      <c r="EL56">
        <v>1120</v>
      </c>
      <c r="EM56">
        <v>6.4</v>
      </c>
      <c r="EN56">
        <v>1621.6</v>
      </c>
      <c r="EO56">
        <v>0.5</v>
      </c>
      <c r="EP56">
        <v>149</v>
      </c>
      <c r="EQ56">
        <v>2.5</v>
      </c>
      <c r="ER56">
        <v>526</v>
      </c>
      <c r="EU56">
        <v>1.5</v>
      </c>
      <c r="EV56">
        <v>400.33333333333331</v>
      </c>
      <c r="EY56">
        <v>3</v>
      </c>
      <c r="EZ56">
        <v>748</v>
      </c>
      <c r="FC56">
        <v>3</v>
      </c>
      <c r="FD56">
        <v>748</v>
      </c>
      <c r="FE56">
        <v>1.8</v>
      </c>
      <c r="FF56">
        <v>487.25</v>
      </c>
      <c r="FG56">
        <v>4.0999999999999996</v>
      </c>
      <c r="FH56">
        <v>1117.4444444444443</v>
      </c>
      <c r="FI56">
        <v>4.5</v>
      </c>
      <c r="FJ56">
        <v>1298</v>
      </c>
      <c r="FK56">
        <v>3.5</v>
      </c>
      <c r="FL56">
        <v>898.5</v>
      </c>
      <c r="FO56">
        <v>4</v>
      </c>
      <c r="FP56">
        <v>1098.25</v>
      </c>
      <c r="FS56">
        <v>4</v>
      </c>
      <c r="FT56">
        <v>878</v>
      </c>
      <c r="FW56">
        <v>4</v>
      </c>
      <c r="FX56">
        <v>878</v>
      </c>
      <c r="FY56">
        <v>4</v>
      </c>
      <c r="FZ56">
        <v>1054.2</v>
      </c>
      <c r="GA56">
        <v>4</v>
      </c>
      <c r="GB56">
        <v>1054.2</v>
      </c>
      <c r="GC56">
        <v>4.0666666666666664</v>
      </c>
      <c r="GD56">
        <v>1094.8571428571429</v>
      </c>
      <c r="GE56">
        <v>3.4666666666666668</v>
      </c>
      <c r="GF56">
        <v>1091.3125</v>
      </c>
      <c r="GG56">
        <v>3.25</v>
      </c>
      <c r="GH56">
        <v>1932.25</v>
      </c>
      <c r="GI56">
        <v>2.4</v>
      </c>
      <c r="GJ56">
        <v>863.42857142857144</v>
      </c>
      <c r="GK56">
        <v>4.1111111111111107</v>
      </c>
      <c r="GL56">
        <v>1367.625</v>
      </c>
      <c r="GM56">
        <v>3.2222222222222223</v>
      </c>
      <c r="GN56">
        <v>1300.7368421052631</v>
      </c>
      <c r="GO56">
        <v>2.9</v>
      </c>
      <c r="GP56">
        <v>1272.5</v>
      </c>
      <c r="GQ56">
        <v>4</v>
      </c>
      <c r="GR56">
        <v>1315.5555555555557</v>
      </c>
      <c r="GS56">
        <v>3.9</v>
      </c>
      <c r="GT56">
        <v>1465.125</v>
      </c>
      <c r="GU56">
        <v>3.6</v>
      </c>
      <c r="GV56">
        <v>1356.3478260869565</v>
      </c>
      <c r="GW56">
        <v>3.4210526315789473</v>
      </c>
      <c r="GX56">
        <v>1331.1904761904761</v>
      </c>
      <c r="GY56">
        <v>4</v>
      </c>
      <c r="GZ56">
        <v>1328.7142857142858</v>
      </c>
      <c r="HA56">
        <v>5.2</v>
      </c>
      <c r="HB56">
        <v>1405.7</v>
      </c>
      <c r="HC56">
        <v>3.2222222222222223</v>
      </c>
      <c r="HD56">
        <v>1170.5714285714287</v>
      </c>
      <c r="HE56">
        <v>4.1851851851851851</v>
      </c>
      <c r="HF56">
        <v>1314.6666666666667</v>
      </c>
      <c r="HG56">
        <v>4.7</v>
      </c>
      <c r="HH56">
        <v>1697</v>
      </c>
      <c r="HI56">
        <v>3.1</v>
      </c>
      <c r="HJ56">
        <v>1373.5</v>
      </c>
      <c r="HK56">
        <v>3.2</v>
      </c>
      <c r="HL56">
        <v>1486.8333333333333</v>
      </c>
      <c r="HM56">
        <v>3.6666666666666665</v>
      </c>
      <c r="HN56">
        <v>1536.9</v>
      </c>
      <c r="HO56">
        <v>3.9122807017543861</v>
      </c>
      <c r="HP56">
        <v>1415.6818181818182</v>
      </c>
      <c r="HQ56">
        <v>3.6666666666666665</v>
      </c>
      <c r="HR56">
        <v>1374.4186046511627</v>
      </c>
      <c r="HS56">
        <v>3.5</v>
      </c>
      <c r="HT56">
        <v>1035.875</v>
      </c>
      <c r="HU56">
        <v>2.6</v>
      </c>
      <c r="HV56">
        <v>826.7</v>
      </c>
      <c r="HW56">
        <v>2.6666666666666665</v>
      </c>
      <c r="HX56">
        <v>763.44444444444446</v>
      </c>
      <c r="HY56">
        <v>2.8888888888888888</v>
      </c>
      <c r="HZ56">
        <v>867.59259259259261</v>
      </c>
      <c r="IA56">
        <v>2.2000000000000002</v>
      </c>
      <c r="IB56">
        <v>670.2</v>
      </c>
      <c r="IC56">
        <v>2.2000000000000002</v>
      </c>
      <c r="ID56">
        <v>667.4</v>
      </c>
      <c r="IE56">
        <v>2.1</v>
      </c>
      <c r="IF56">
        <v>698</v>
      </c>
      <c r="IG56">
        <v>2.1666666666666665</v>
      </c>
      <c r="IH56">
        <v>677.86206896551721</v>
      </c>
      <c r="II56">
        <v>2.5087719298245612</v>
      </c>
      <c r="IJ56">
        <v>769.33928571428567</v>
      </c>
      <c r="IK56">
        <v>2.5087719298245612</v>
      </c>
      <c r="IL56">
        <v>769.33928571428567</v>
      </c>
      <c r="IM56">
        <v>3.2807017543859649</v>
      </c>
      <c r="IN56">
        <v>1135.7957746478874</v>
      </c>
      <c r="IO56">
        <v>3</v>
      </c>
      <c r="IP56">
        <v>652</v>
      </c>
      <c r="IS56">
        <v>0</v>
      </c>
      <c r="IU56">
        <v>2</v>
      </c>
      <c r="IV56">
        <v>652</v>
      </c>
      <c r="JE56">
        <v>2</v>
      </c>
      <c r="JF56">
        <v>652</v>
      </c>
      <c r="JG56">
        <v>2.5</v>
      </c>
      <c r="JH56">
        <v>1494</v>
      </c>
      <c r="JK56">
        <v>7</v>
      </c>
      <c r="JL56">
        <v>2344</v>
      </c>
      <c r="JM56">
        <v>4</v>
      </c>
      <c r="JN56">
        <v>1919</v>
      </c>
      <c r="JW56">
        <v>4</v>
      </c>
      <c r="JX56">
        <v>1919</v>
      </c>
      <c r="JY56">
        <v>3</v>
      </c>
      <c r="JZ56">
        <v>1285.5</v>
      </c>
      <c r="KA56">
        <v>6</v>
      </c>
      <c r="KB56">
        <v>1704.5</v>
      </c>
      <c r="KE56">
        <v>2</v>
      </c>
      <c r="KF56">
        <v>622</v>
      </c>
      <c r="KG56">
        <v>4.666666666666667</v>
      </c>
      <c r="KH56">
        <v>1343.6666666666667</v>
      </c>
      <c r="KQ56">
        <v>4.666666666666667</v>
      </c>
      <c r="KR56">
        <v>1343.6666666666667</v>
      </c>
      <c r="KS56">
        <v>4.666666666666667</v>
      </c>
      <c r="KT56">
        <v>1343.6666666666667</v>
      </c>
      <c r="KU56">
        <v>3.5555555555555554</v>
      </c>
      <c r="KV56">
        <v>1310.4285714285713</v>
      </c>
      <c r="KW56">
        <v>3.2944444444444443</v>
      </c>
      <c r="KX56">
        <v>1144</v>
      </c>
      <c r="KY56" s="15">
        <f>Tabla24[[#This Row],[ROS_NUM_COR_COD_ROS_TG_NEG]]-Tabla24[[#This Row],[PAS_NUM_COR_COD_ROS_TG_NEG]]</f>
        <v>1.6</v>
      </c>
      <c r="KZ56" s="15">
        <f>Tabla24[[#This Row],[ROS_DUR_COR_COD_ROS_TG_NEG]]-Tabla24[[#This Row],[PAS_DUR_COR_COD_ROS_TG_NEG]]</f>
        <v>485.79999999999995</v>
      </c>
      <c r="LA56" s="15">
        <f>Tabla24[[#This Row],[ROS_NUM_COR_COD_ROS_TG_NEU]]-Tabla24[[#This Row],[PAS_NUM_COR_COD_ROS_TG_NEU]]</f>
        <v>-0.10000000000000009</v>
      </c>
      <c r="LB56" s="15">
        <f>Tabla24[[#This Row],[ROS_DUR_COR_COD_ROS_TG_NEU]]-Tabla24[[#This Row],[PAS_DUR_COR_COD_ROS_TG_NEU]]</f>
        <v>132.875</v>
      </c>
      <c r="LC56" s="15">
        <f>Tabla24[[#This Row],[ROS_NUM_COR_COD_ROS_TG_POS]]-Tabla24[[#This Row],[PAS_NUM_COR_COD_ROS_TG_POS]]</f>
        <v>-0.25</v>
      </c>
      <c r="LD56" s="15">
        <f>Tabla24[[#This Row],[ROS_DUR_COR_COD_ROS_TG_POS]]-Tabla24[[#This Row],[PAS_DUR_COR_COD_ROS_TG_POS]]</f>
        <v>287.95098039215668</v>
      </c>
      <c r="LE56" s="15">
        <f>Tabla24[[#This Row],[ROS_NUM_COR_COD_ROS_TG_TOT]]-Tabla24[[#This Row],[PAS_NUM_COR_COD_ROS_TG_TOT]]</f>
        <v>0.41666666666666652</v>
      </c>
      <c r="LF56" s="15">
        <f>Tabla24[[#This Row],[ROS_DUR_COR_COD_ROS_TG_TOT]]-Tabla24[[#This Row],[PAS_DUR_COR_COD_ROS_TG_TOT]]</f>
        <v>320.25416666666683</v>
      </c>
      <c r="LG56" s="15">
        <f>Tabla24[[#This Row],[ROS_NUM_COR_COD_ESC_TG_NEG]]-Tabla24[[#This Row],[PAS_NUM_COR_COD_ESC_TG_NEG]]</f>
        <v>-0.39999999999999991</v>
      </c>
      <c r="LH56" s="15">
        <f>Tabla24[[#This Row],[ROS_DUR_COR_COD_ESC_TG_NEG]]-Tabla24[[#This Row],[PAS_DUR_COR_COD_ESC_TG_NEG]]</f>
        <v>10.4375</v>
      </c>
      <c r="LI56" s="15">
        <f>Tabla24[[#This Row],[ROS_NUM_COR_COD_ESC_TG_NEU]]-Tabla24[[#This Row],[PAS_NUM_COR_COD_ESC_TG_NEU]]</f>
        <v>1.1499999999999999</v>
      </c>
      <c r="LJ56" s="15">
        <f>Tabla24[[#This Row],[ROS_NUM_COR_COD_ESC_TG_NEG]]-Tabla24[[#This Row],[PAS_NUM_COR_COD_ESC_TG_NEG]]</f>
        <v>-0.39999999999999991</v>
      </c>
      <c r="LK56" s="15">
        <f>Tabla24[[#This Row],[ROS_NUM_COR_COD_ESC_TG_POS]]-Tabla24[[#This Row],[PAS_NUM_COR_COD_ESC_TG_POS]]</f>
        <v>0.69999999999999973</v>
      </c>
      <c r="LL56" s="15">
        <f>Tabla24[[#This Row],[ROS_DUR_COR_COD_ESC_TG_POS]]-Tabla24[[#This Row],[PAS_DUR_COR_COD_ESC_TG_POS]]</f>
        <v>423.53676470588243</v>
      </c>
      <c r="LM56" s="15">
        <f>Tabla24[[#This Row],[ROS_NUM_COR_COD_ESC_TG_TOT]]-Tabla24[[#This Row],[PAS_NUM_COR_COD_ESC_TG_TOT]]</f>
        <v>0.48333333333333339</v>
      </c>
      <c r="LN56" s="15">
        <f>Tabla24[[#This Row],[ROS_DUR_COR_COD_ESC_TG_TOT]]-Tabla24[[#This Row],[PAS_DUR_COR_COD_ESC_TG_TOT]]</f>
        <v>189.49365942028976</v>
      </c>
      <c r="LO56" s="15">
        <f>Tabla24[[#This Row],[PAS_NUM_COR_COD_ROS_TG_NEG]]-Tabla24[[#This Row],[ESC_NUM_COR_COD_ROS_TG_NEG]]</f>
        <v>2.1</v>
      </c>
      <c r="LP56" s="15">
        <f>Tabla24[[#This Row],[PAS_DUR_COR_COD_ROS_TG_NEG]]-Tabla24[[#This Row],[ESC_DUR_COR_COD_ROS_TG_NEG]]</f>
        <v>644.95000000000005</v>
      </c>
      <c r="LQ56" s="15">
        <f>Tabla24[[#This Row],[PAS_NUM_COR_COD_ROS_TG_NEU]]-Tabla24[[#This Row],[ESC_NUM_COR_COD_ROS_TG_NEU]]</f>
        <v>2.5333333333333337</v>
      </c>
      <c r="LR56" s="15">
        <f>Tabla24[[#This Row],[PAS_DUR_COR_COD_ROS_TG_NEU]]-Tabla24[[#This Row],[ESC_DUR_COR_COD_ROS_TG_NEU]]</f>
        <v>881.02499999999998</v>
      </c>
      <c r="LS56" s="15">
        <f>Tabla24[[#This Row],[PAS_NUM_COR_COD_ROS_TG_POS]]-Tabla24[[#This Row],[ESC_NUM_COR_COD_ROS_TG_POS]]</f>
        <v>0.65000000000000036</v>
      </c>
      <c r="LT56" s="15">
        <f>Tabla24[[#This Row],[PAS_DUR_COR_COD_ROS_TG_POS]]-Tabla24[[#This Row],[ESC_DUR_COR_COD_ROS_TG_POS]]</f>
        <v>438.77124183006549</v>
      </c>
      <c r="LU56" s="15">
        <f>Tabla24[[#This Row],[PAS_NUM_COR_COD_ROS_TG_TOT]]-Tabla24[[#This Row],[ESC_NUM_COR_COD_ROS_TG_TOT]]</f>
        <v>1.7327586206896552</v>
      </c>
      <c r="LV56" s="15">
        <f>Tabla24[[#This Row],[PAS_DUR_COR_COD_ROS_TG_TOT]]-Tabla24[[#This Row],[ESC_DUR_COR_COD_ROS_TG_TOT]]</f>
        <v>610.86805555555543</v>
      </c>
      <c r="LW56" s="15">
        <f>Tabla24[[#This Row],[PAS_NUM_COR_COD_ESC_TG_NEG]]-Tabla24[[#This Row],[ESC_NUM_COR_COD_ESC_TG_NEG]]</f>
        <v>-3.4000000000000004</v>
      </c>
      <c r="LX56" s="15">
        <f>Tabla24[[#This Row],[PAS_DUR_COR_COD_ESC_TG_NEG]]-Tabla24[[#This Row],[ESC_DUR_COR_COD_ESC_TG_NEG]]</f>
        <v>-634.23749999999995</v>
      </c>
      <c r="LY56" s="15">
        <f>Tabla24[[#This Row],[PAS_NUM_COR_COD_ESC_TG_NEU]]-Tabla24[[#This Row],[ESC_NUM_COR_COD_ESC_TG_NEU]]</f>
        <v>-3.3722222222222222</v>
      </c>
      <c r="LZ56" s="15">
        <f>Tabla24[[#This Row],[PAS_DUR_COR_COD_ESC_TG_NEU]]-Tabla24[[#This Row],[ESC_DUR_COR_COD_ESC_TG_NEU]]</f>
        <v>-660.17777777777769</v>
      </c>
      <c r="MA56" s="15">
        <f>Tabla24[[#This Row],[PAS_NUM_COR_COD_ESC_TG_POS]]-Tabla24[[#This Row],[ESC_NUM_COR_COD_ESC_TG_POS]]</f>
        <v>-1.0999999999999996</v>
      </c>
      <c r="MB56" s="15">
        <f>Tabla24[[#This Row],[PAS_DUR_COR_COD_ESC_TG_POS]]-Tabla24[[#This Row],[ESC_DUR_COR_COD_ESC_TG_POS]]</f>
        <v>-342.74509803921569</v>
      </c>
      <c r="MC56" s="15">
        <f>Tabla24[[#This Row],[PAS_NUM_COR_COD_ESC_TG_TOT]]-Tabla24[[#This Row],[ESC_NUM_COR_COD_ESC_TG_TOT]]</f>
        <v>-2.6074712643678164</v>
      </c>
      <c r="MD56" s="15">
        <f>Tabla24[[#This Row],[PAS_DUR_COR_COD_ESC_TG_TOT]]-Tabla24[[#This Row],[ESC_DUR_COR_COD_ESC_TG_TOT]]</f>
        <v>-555.61011904761904</v>
      </c>
      <c r="ME56">
        <v>341.625</v>
      </c>
      <c r="MF56">
        <v>266.33333333333331</v>
      </c>
      <c r="MG56">
        <v>293</v>
      </c>
      <c r="MH56">
        <v>304.45</v>
      </c>
      <c r="MI56">
        <v>219.66666666666666</v>
      </c>
      <c r="MJ56">
        <v>319</v>
      </c>
      <c r="MK56">
        <v>316.125</v>
      </c>
      <c r="ML56">
        <v>292.08695652173913</v>
      </c>
      <c r="MM56">
        <v>191.75</v>
      </c>
      <c r="MN56">
        <v>280.2</v>
      </c>
      <c r="MO56">
        <v>232.66666666666666</v>
      </c>
      <c r="MP56">
        <v>236.77777777777777</v>
      </c>
      <c r="MQ56">
        <v>307.8</v>
      </c>
      <c r="MR56">
        <v>336.11111111111109</v>
      </c>
      <c r="MS56">
        <v>260.22222222222223</v>
      </c>
      <c r="MT56">
        <v>301.60714285714283</v>
      </c>
      <c r="MU56">
        <v>332.86666666666667</v>
      </c>
      <c r="MV56">
        <v>306.3125</v>
      </c>
      <c r="MW56">
        <v>280.23529411764707</v>
      </c>
      <c r="MX56">
        <v>305.375</v>
      </c>
      <c r="MY56">
        <v>295.3125</v>
      </c>
      <c r="MZ56">
        <v>332.66666666666669</v>
      </c>
      <c r="NA56">
        <v>288.88235294117646</v>
      </c>
      <c r="NB56">
        <v>304.70833333333331</v>
      </c>
      <c r="NC56" s="15">
        <f>Tabla1[[#This Row],[ROS_1DU_COR_COD_ROS_TG_NEG]]-Tabla1[[#This Row],[PAS_1DU_COR_COD_ROS_TG_NEG]]</f>
        <v>8.7583333333333258</v>
      </c>
      <c r="ND56" s="15">
        <f>Tabla1[[#This Row],[ROS_1DU_COR_COD_ROS_TG_NEU]]-Tabla1[[#This Row],[PAS_1DU_COR_COD_ROS_TG_NEU]]</f>
        <v>-39.979166666666686</v>
      </c>
      <c r="NE56" s="15">
        <f>Tabla1[[#This Row],[ROS_1DU_COR_COD_ROS_TG_POS]]-Tabla1[[#This Row],[PAS_1DU_COR_COD_ROS_TG_POS]]</f>
        <v>12.764705882352928</v>
      </c>
      <c r="NF56" s="15">
        <f>Tabla1[[#This Row],[ROS_1DU_COR_COD_ROS_TG_TOT]]-Tabla1[[#This Row],[PAS_1DU_COR_COD_ROS_TG_TOT]]</f>
        <v>-0.92500000000001137</v>
      </c>
      <c r="NG56" s="15">
        <f>Tabla1[[#This Row],[ROS_1DU_COR_COD_ESC_TG_NEG]]-Tabla1[[#This Row],[PAS_1DU_COR_COD_ESC_TG_NEG]]</f>
        <v>-75.645833333333343</v>
      </c>
      <c r="NH56" s="15">
        <f>Tabla1[[#This Row],[ROS_1DU_COR_COD_ESC_TG_NEU]]-Tabla1[[#This Row],[PAS_1DU_COR_COD_ESC_TG_NEU]]</f>
        <v>-13.666666666666686</v>
      </c>
      <c r="NI56" s="15">
        <f>Tabla1[[#This Row],[ROS_1DU_COR_COD_ESC_TG_POS]]-Tabla1[[#This Row],[PAS_1DU_COR_COD_ESC_TG_POS]]</f>
        <v>27.242647058823536</v>
      </c>
      <c r="NJ56" s="15">
        <f>Tabla1[[#This Row],[ROS_1DU_COR_COD_ESC_TG_TOT]]-Tabla1[[#This Row],[PAS_1DU_COR_COD_ESC_TG_TOT]]</f>
        <v>-12.621376811594189</v>
      </c>
      <c r="NK56" s="15">
        <f>Tabla1[[#This Row],[PAS_1DU_COR_COD_ROS_TG_NEG]]-Tabla1[[#This Row],[ESC_1DU_COR_COD_ROS_TG_NEG]]</f>
        <v>141.11666666666667</v>
      </c>
      <c r="NL56" s="15">
        <f>Tabla1[[#This Row],[PAS_1DU_COR_COD_ROS_TG_NEU]]-Tabla1[[#This Row],[ESC_1DU_COR_COD_ROS_TG_NEU]]</f>
        <v>26.112500000000011</v>
      </c>
      <c r="NM56" s="15">
        <f>Tabla1[[#This Row],[PAS_1DU_COR_COD_ROS_TG_POS]]-Tabla1[[#This Row],[ESC_1DU_COR_COD_ROS_TG_POS]]</f>
        <v>47.568627450980415</v>
      </c>
      <c r="NN56" s="15">
        <f>Tabla1[[#This Row],[PAS_1DU_COR_COD_ROS_TG_TOT]]-Tabla1[[#This Row],[ESC_1DU_COR_COD_ROS_TG_TOT]]</f>
        <v>68.597222222222229</v>
      </c>
      <c r="NO56" s="15">
        <f>Tabla1[[#This Row],[PAS_1DU_COR_COD_ESC_TG_NEG]]-Tabla1[[#This Row],[ESC_1DU_COR_COD_ESC_TG_NEG]]</f>
        <v>-12.487500000000011</v>
      </c>
      <c r="NP56" s="15">
        <f>Tabla1[[#This Row],[PAS_1DU_COR_COD_ESC_TG_NEU]]-Tabla1[[#This Row],[ESC_1DU_COR_COD_ESC_TG_NEU]]</f>
        <v>-3.4444444444444002</v>
      </c>
      <c r="NQ56" s="15">
        <f>Tabla1[[#This Row],[PAS_1DU_COR_COD_ESC_TG_POS]]-Tabla1[[#This Row],[ESC_1DU_COR_COD_ESC_TG_POS]]</f>
        <v>28.660130718954235</v>
      </c>
      <c r="NR56" s="15">
        <f>Tabla1[[#This Row],[PAS_1DU_COR_COD_ESC_TG_TOT]]-Tabla1[[#This Row],[ESC_1DU_COR_COD_ESC_TG_TOT]]</f>
        <v>3.1011904761904816</v>
      </c>
    </row>
    <row r="57" spans="1:382" x14ac:dyDescent="0.3">
      <c r="A57" s="2" t="s">
        <v>59</v>
      </c>
      <c r="B57" s="2">
        <v>30</v>
      </c>
      <c r="C57" s="2">
        <v>1</v>
      </c>
      <c r="D57" s="2">
        <v>38</v>
      </c>
      <c r="E57">
        <v>3.6</v>
      </c>
      <c r="F57">
        <v>1109.0526315789473</v>
      </c>
      <c r="G57">
        <v>3.65</v>
      </c>
      <c r="H57">
        <v>1047.1500000000001</v>
      </c>
      <c r="I57">
        <v>3.1578947368421053</v>
      </c>
      <c r="J57">
        <v>818.57894736842104</v>
      </c>
      <c r="K57">
        <v>3.4745762711864407</v>
      </c>
      <c r="L57">
        <v>992.55172413793105</v>
      </c>
      <c r="M57">
        <v>3.35</v>
      </c>
      <c r="N57">
        <v>996.47368421052636</v>
      </c>
      <c r="O57">
        <v>3.4</v>
      </c>
      <c r="P57">
        <v>1019.05</v>
      </c>
      <c r="Q57">
        <v>3.9473684210526314</v>
      </c>
      <c r="R57">
        <v>1188</v>
      </c>
      <c r="S57">
        <v>3.5593220338983049</v>
      </c>
      <c r="T57">
        <v>1067</v>
      </c>
      <c r="U57">
        <v>3.5169491525423728</v>
      </c>
      <c r="V57">
        <v>1029.7758620689656</v>
      </c>
      <c r="W57">
        <v>1.3</v>
      </c>
      <c r="X57">
        <v>407.66666666666669</v>
      </c>
      <c r="Y57">
        <v>1.5</v>
      </c>
      <c r="Z57">
        <v>409.8</v>
      </c>
      <c r="AA57">
        <v>1.736842105263158</v>
      </c>
      <c r="AB57">
        <v>452.84210526315792</v>
      </c>
      <c r="AC57">
        <v>1.5084745762711864</v>
      </c>
      <c r="AD57">
        <v>423.4736842105263</v>
      </c>
      <c r="AE57">
        <v>1.5084745762711864</v>
      </c>
      <c r="AF57">
        <v>423.4736842105263</v>
      </c>
      <c r="AG57">
        <v>2.847457627118644</v>
      </c>
      <c r="AH57">
        <v>830.01156069364163</v>
      </c>
      <c r="AM57">
        <v>9</v>
      </c>
      <c r="AN57">
        <v>1952</v>
      </c>
      <c r="AO57">
        <v>9</v>
      </c>
      <c r="AP57">
        <v>1952</v>
      </c>
      <c r="AU57">
        <v>0</v>
      </c>
      <c r="AW57">
        <v>0</v>
      </c>
      <c r="AY57">
        <v>4.5</v>
      </c>
      <c r="AZ57">
        <v>1952</v>
      </c>
      <c r="BE57">
        <v>2</v>
      </c>
      <c r="BF57">
        <v>338</v>
      </c>
      <c r="BG57">
        <v>2</v>
      </c>
      <c r="BH57">
        <v>338</v>
      </c>
      <c r="BI57">
        <v>2</v>
      </c>
      <c r="BJ57">
        <v>338</v>
      </c>
      <c r="BK57">
        <v>3.6666666666666665</v>
      </c>
      <c r="BL57">
        <v>1145</v>
      </c>
      <c r="BM57">
        <v>2.8611111111111112</v>
      </c>
      <c r="BN57">
        <v>833.61142857142852</v>
      </c>
      <c r="BO57">
        <v>4.8</v>
      </c>
      <c r="BP57">
        <v>1258.7</v>
      </c>
      <c r="BQ57">
        <v>5.2</v>
      </c>
      <c r="BR57">
        <v>1522.3</v>
      </c>
      <c r="BS57">
        <v>6.1</v>
      </c>
      <c r="BT57">
        <v>1586.9</v>
      </c>
      <c r="BU57">
        <v>5.3666666666666663</v>
      </c>
      <c r="BV57">
        <v>1455.9666666666667</v>
      </c>
      <c r="BW57">
        <v>6</v>
      </c>
      <c r="BX57">
        <v>1830.1111111111111</v>
      </c>
      <c r="BY57">
        <v>3.8888888888888888</v>
      </c>
      <c r="BZ57">
        <v>1117.125</v>
      </c>
      <c r="CA57">
        <v>5.333333333333333</v>
      </c>
      <c r="CB57">
        <v>1526.7777777777778</v>
      </c>
      <c r="CC57">
        <v>5.0740740740740744</v>
      </c>
      <c r="CD57">
        <v>1505.7307692307693</v>
      </c>
      <c r="CE57">
        <v>5.2280701754385968</v>
      </c>
      <c r="CF57">
        <v>1479.0714285714287</v>
      </c>
      <c r="CG57">
        <v>3.2</v>
      </c>
      <c r="CH57">
        <v>921.85714285714289</v>
      </c>
      <c r="CI57">
        <v>2.2999999999999998</v>
      </c>
      <c r="CJ57">
        <v>569.66666666666663</v>
      </c>
      <c r="CK57">
        <v>1.7</v>
      </c>
      <c r="CL57">
        <v>488.125</v>
      </c>
      <c r="CM57">
        <v>2.4</v>
      </c>
      <c r="CN57">
        <v>645.20833333333337</v>
      </c>
      <c r="CO57">
        <v>1.3333333333333333</v>
      </c>
      <c r="CP57">
        <v>387.57142857142856</v>
      </c>
      <c r="CQ57">
        <v>2.7777777777777777</v>
      </c>
      <c r="CR57">
        <v>847.57142857142856</v>
      </c>
      <c r="CS57">
        <v>2.1111111111111112</v>
      </c>
      <c r="CT57">
        <v>745.66666666666663</v>
      </c>
      <c r="CU57">
        <v>2.074074074074074</v>
      </c>
      <c r="CV57">
        <v>656</v>
      </c>
      <c r="CW57">
        <v>2.2456140350877192</v>
      </c>
      <c r="CX57">
        <v>650.11363636363637</v>
      </c>
      <c r="CY57">
        <v>3.736842105263158</v>
      </c>
      <c r="CZ57">
        <v>1114.33</v>
      </c>
      <c r="DA57">
        <v>2.2999999999999998</v>
      </c>
      <c r="DB57">
        <v>631.11111111111109</v>
      </c>
      <c r="DC57">
        <v>2.1</v>
      </c>
      <c r="DD57">
        <v>613.5</v>
      </c>
      <c r="DE57">
        <v>2.5</v>
      </c>
      <c r="DF57">
        <v>669.8</v>
      </c>
      <c r="DG57">
        <v>2.2999999999999998</v>
      </c>
      <c r="DH57">
        <v>638.37931034482756</v>
      </c>
      <c r="DI57">
        <v>2</v>
      </c>
      <c r="DJ57">
        <v>599.125</v>
      </c>
      <c r="DK57">
        <v>1.6666666666666667</v>
      </c>
      <c r="DL57">
        <v>476.375</v>
      </c>
      <c r="DM57">
        <v>1.8888888888888888</v>
      </c>
      <c r="DN57">
        <v>656</v>
      </c>
      <c r="DO57">
        <v>1.8518518518518519</v>
      </c>
      <c r="DP57">
        <v>577.16666666666663</v>
      </c>
      <c r="DQ57">
        <v>2.0877192982456139</v>
      </c>
      <c r="DR57">
        <v>610.66037735849056</v>
      </c>
      <c r="DS57">
        <v>2.0877192982456139</v>
      </c>
      <c r="DT57">
        <v>610.66037735849056</v>
      </c>
      <c r="DU57">
        <v>3.1871345029239766</v>
      </c>
      <c r="DV57">
        <v>939.85620915032678</v>
      </c>
      <c r="EE57">
        <v>6</v>
      </c>
      <c r="EF57">
        <v>1733</v>
      </c>
      <c r="EG57">
        <v>1</v>
      </c>
      <c r="EH57">
        <v>239</v>
      </c>
      <c r="EI57">
        <v>5</v>
      </c>
      <c r="EJ57">
        <v>1907</v>
      </c>
      <c r="EK57">
        <v>4</v>
      </c>
      <c r="EL57">
        <v>1293</v>
      </c>
      <c r="EM57">
        <v>4</v>
      </c>
      <c r="EN57">
        <v>1293</v>
      </c>
      <c r="EW57">
        <v>2</v>
      </c>
      <c r="EX57">
        <v>261</v>
      </c>
      <c r="EY57">
        <v>5</v>
      </c>
      <c r="EZ57">
        <v>1191</v>
      </c>
      <c r="FA57">
        <v>1</v>
      </c>
      <c r="FB57">
        <v>399</v>
      </c>
      <c r="FC57">
        <v>2.6666666666666665</v>
      </c>
      <c r="FD57">
        <v>617</v>
      </c>
      <c r="FE57">
        <v>2.6666666666666665</v>
      </c>
      <c r="FF57">
        <v>617</v>
      </c>
      <c r="FG57">
        <v>3.3333333333333335</v>
      </c>
      <c r="FH57">
        <v>955</v>
      </c>
      <c r="FQ57">
        <v>2</v>
      </c>
      <c r="FR57">
        <v>520</v>
      </c>
      <c r="FS57">
        <v>1</v>
      </c>
      <c r="FT57">
        <v>245</v>
      </c>
      <c r="FU57">
        <v>2</v>
      </c>
      <c r="FV57">
        <v>739</v>
      </c>
      <c r="FW57">
        <v>1.6666666666666667</v>
      </c>
      <c r="FX57">
        <v>501.33333333333331</v>
      </c>
      <c r="FY57">
        <v>1.6666666666666667</v>
      </c>
      <c r="FZ57">
        <v>501.33333333333331</v>
      </c>
      <c r="GA57">
        <v>1.6666666666666667</v>
      </c>
      <c r="GB57">
        <v>501.33333333333331</v>
      </c>
      <c r="GC57">
        <v>2.7777777777777777</v>
      </c>
      <c r="GD57">
        <v>803.77777777777783</v>
      </c>
      <c r="GE57">
        <v>3.1666666666666665</v>
      </c>
      <c r="GF57">
        <v>932.2962962962963</v>
      </c>
      <c r="GG57">
        <v>2.2000000000000002</v>
      </c>
      <c r="GH57">
        <v>741.71428571428567</v>
      </c>
      <c r="GI57">
        <v>1.3333333333333333</v>
      </c>
      <c r="GJ57">
        <v>489.2</v>
      </c>
      <c r="GK57">
        <v>1.4444444444444444</v>
      </c>
      <c r="GL57">
        <v>640.5</v>
      </c>
      <c r="GM57">
        <v>1.6785714285714286</v>
      </c>
      <c r="GN57">
        <v>637.83333333333337</v>
      </c>
      <c r="GO57">
        <v>1.875</v>
      </c>
      <c r="GP57">
        <v>649.71428571428567</v>
      </c>
      <c r="GQ57">
        <v>0.875</v>
      </c>
      <c r="GR57">
        <v>201.75</v>
      </c>
      <c r="GS57">
        <v>1.3</v>
      </c>
      <c r="GT57">
        <v>535.28571428571433</v>
      </c>
      <c r="GU57">
        <v>1.3461538461538463</v>
      </c>
      <c r="GV57">
        <v>505.66666666666669</v>
      </c>
      <c r="GW57">
        <v>1.5185185185185186</v>
      </c>
      <c r="GX57">
        <v>571.75</v>
      </c>
      <c r="GY57">
        <v>4.8</v>
      </c>
      <c r="GZ57">
        <v>1403</v>
      </c>
      <c r="HA57">
        <v>5.8888888888888893</v>
      </c>
      <c r="HB57">
        <v>1548.1111111111111</v>
      </c>
      <c r="HC57">
        <v>4.8888888888888893</v>
      </c>
      <c r="HD57">
        <v>1529.8888888888889</v>
      </c>
      <c r="HE57">
        <v>5.1785714285714288</v>
      </c>
      <c r="HF57">
        <v>1490.4285714285713</v>
      </c>
      <c r="HG57">
        <v>4.625</v>
      </c>
      <c r="HH57">
        <v>1287.75</v>
      </c>
      <c r="HI57">
        <v>6.25</v>
      </c>
      <c r="HJ57">
        <v>1794.5</v>
      </c>
      <c r="HK57">
        <v>4.8</v>
      </c>
      <c r="HL57">
        <v>1468.9</v>
      </c>
      <c r="HM57">
        <v>5.1923076923076925</v>
      </c>
      <c r="HN57">
        <v>1513.3461538461538</v>
      </c>
      <c r="HO57">
        <v>5.1851851851851851</v>
      </c>
      <c r="HP57">
        <v>1501.462962962963</v>
      </c>
      <c r="HQ57">
        <v>3.3518518518518516</v>
      </c>
      <c r="HR57">
        <v>1129.5777777777778</v>
      </c>
      <c r="HS57">
        <v>2.4</v>
      </c>
      <c r="HT57">
        <v>667.8</v>
      </c>
      <c r="HU57">
        <v>2</v>
      </c>
      <c r="HV57">
        <v>553.88888888888891</v>
      </c>
      <c r="HW57">
        <v>2.2222222222222223</v>
      </c>
      <c r="HX57">
        <v>612.77777777777783</v>
      </c>
      <c r="HY57">
        <v>2.2142857142857144</v>
      </c>
      <c r="HZ57">
        <v>613.5</v>
      </c>
      <c r="IA57">
        <v>2.25</v>
      </c>
      <c r="IB57">
        <v>605.5</v>
      </c>
      <c r="IC57">
        <v>2.125</v>
      </c>
      <c r="ID57">
        <v>534.375</v>
      </c>
      <c r="IE57">
        <v>2.1</v>
      </c>
      <c r="IF57">
        <v>544.70000000000005</v>
      </c>
      <c r="IG57">
        <v>2.1538461538461537</v>
      </c>
      <c r="IH57">
        <v>560.23076923076928</v>
      </c>
      <c r="II57">
        <v>2.1851851851851851</v>
      </c>
      <c r="IJ57">
        <v>587.85185185185185</v>
      </c>
      <c r="IK57">
        <v>2.1851851851851851</v>
      </c>
      <c r="IL57">
        <v>587.85185185185185</v>
      </c>
      <c r="IM57">
        <v>2.9629629629629628</v>
      </c>
      <c r="IN57">
        <v>926.43055555555554</v>
      </c>
      <c r="IQ57">
        <v>2</v>
      </c>
      <c r="IR57">
        <v>789</v>
      </c>
      <c r="IS57">
        <v>2</v>
      </c>
      <c r="IT57">
        <v>429</v>
      </c>
      <c r="IU57">
        <v>2</v>
      </c>
      <c r="IV57">
        <v>609</v>
      </c>
      <c r="IW57">
        <v>1</v>
      </c>
      <c r="IX57">
        <v>692</v>
      </c>
      <c r="IY57">
        <v>3.5</v>
      </c>
      <c r="IZ57">
        <v>832.5</v>
      </c>
      <c r="JC57">
        <v>2.25</v>
      </c>
      <c r="JD57">
        <v>785.66666666666663</v>
      </c>
      <c r="JE57">
        <v>2.1666666666666665</v>
      </c>
      <c r="JF57">
        <v>715</v>
      </c>
      <c r="JI57">
        <v>4</v>
      </c>
      <c r="JJ57">
        <v>1220</v>
      </c>
      <c r="JK57">
        <v>5</v>
      </c>
      <c r="JL57">
        <v>1651</v>
      </c>
      <c r="JM57">
        <v>4.5</v>
      </c>
      <c r="JN57">
        <v>1435.5</v>
      </c>
      <c r="JO57">
        <v>6</v>
      </c>
      <c r="JP57">
        <v>1762</v>
      </c>
      <c r="JQ57">
        <v>3.5</v>
      </c>
      <c r="JR57">
        <v>1035</v>
      </c>
      <c r="JU57">
        <v>4.75</v>
      </c>
      <c r="JV57">
        <v>1398.5</v>
      </c>
      <c r="JW57">
        <v>4.666666666666667</v>
      </c>
      <c r="JX57">
        <v>1410.8333333333333</v>
      </c>
      <c r="JY57">
        <v>3.4166666666666665</v>
      </c>
      <c r="JZ57">
        <v>1094.5454545454545</v>
      </c>
      <c r="KC57">
        <v>2</v>
      </c>
      <c r="KD57">
        <v>706</v>
      </c>
      <c r="KE57">
        <v>3</v>
      </c>
      <c r="KF57">
        <v>492</v>
      </c>
      <c r="KG57">
        <v>2.5</v>
      </c>
      <c r="KH57">
        <v>599</v>
      </c>
      <c r="KI57">
        <v>2.5</v>
      </c>
      <c r="KJ57">
        <v>596.5</v>
      </c>
      <c r="KK57">
        <v>2.5</v>
      </c>
      <c r="KL57">
        <v>777</v>
      </c>
      <c r="KO57">
        <v>2.5</v>
      </c>
      <c r="KP57">
        <v>686.75</v>
      </c>
      <c r="KQ57">
        <v>2.5</v>
      </c>
      <c r="KR57">
        <v>657.5</v>
      </c>
      <c r="KS57">
        <v>2.5</v>
      </c>
      <c r="KT57">
        <v>657.5</v>
      </c>
      <c r="KU57">
        <v>3.1111111111111112</v>
      </c>
      <c r="KV57">
        <v>940.29411764705878</v>
      </c>
      <c r="KW57">
        <v>2.9777777777777779</v>
      </c>
      <c r="KX57">
        <v>927.89440993788821</v>
      </c>
      <c r="KY57" s="15">
        <f>Tabla24[[#This Row],[ROS_NUM_COR_COD_ROS_TG_NEG]]-Tabla24[[#This Row],[PAS_NUM_COR_COD_ROS_TG_NEG]]</f>
        <v>1.2749999999999999</v>
      </c>
      <c r="KZ57" s="15">
        <f>Tabla24[[#This Row],[ROS_DUR_COR_COD_ROS_TG_NEG]]-Tabla24[[#This Row],[PAS_DUR_COR_COD_ROS_TG_NEG]]</f>
        <v>291.27631578947364</v>
      </c>
      <c r="LA57" s="15">
        <f>Tabla24[[#This Row],[ROS_NUM_COR_COD_ROS_TG_NEU]]-Tabla24[[#This Row],[PAS_NUM_COR_COD_ROS_TG_NEU]]</f>
        <v>2.85</v>
      </c>
      <c r="LB57" s="15">
        <f>Tabla24[[#This Row],[ROS_DUR_COR_COD_ROS_TG_NEU]]-Tabla24[[#This Row],[PAS_DUR_COR_COD_ROS_TG_NEU]]</f>
        <v>775.45</v>
      </c>
      <c r="LC57" s="15">
        <f>Tabla24[[#This Row],[ROS_NUM_COR_COD_ROS_TG_POS]]-Tabla24[[#This Row],[PAS_NUM_COR_COD_ROS_TG_POS]]</f>
        <v>0.85263157894736841</v>
      </c>
      <c r="LD57" s="15">
        <f>Tabla24[[#This Row],[ROS_DUR_COR_COD_ROS_TG_POS]]-Tabla24[[#This Row],[PAS_DUR_COR_COD_ROS_TG_POS]]</f>
        <v>280.90000000000009</v>
      </c>
      <c r="LE57" s="15">
        <f>Tabla24[[#This Row],[ROS_NUM_COR_COD_ROS_TG_TOT]]-Tabla24[[#This Row],[PAS_NUM_COR_COD_ROS_TG_TOT]]</f>
        <v>1.6329856584093876</v>
      </c>
      <c r="LF57" s="15">
        <f>Tabla24[[#This Row],[ROS_DUR_COR_COD_ROS_TG_TOT]]-Tabla24[[#This Row],[PAS_DUR_COR_COD_ROS_TG_TOT]]</f>
        <v>446.34615384615381</v>
      </c>
      <c r="LG57" s="15">
        <f>Tabla24[[#This Row],[ROS_NUM_COR_COD_ESC_TG_NEG]]-Tabla24[[#This Row],[PAS_NUM_COR_COD_ESC_TG_NEG]]</f>
        <v>-1.7250000000000001</v>
      </c>
      <c r="LH57" s="15">
        <f>Tabla24[[#This Row],[ROS_DUR_COR_COD_ESC_TG_NEG]]-Tabla24[[#This Row],[PAS_DUR_COR_COD_ESC_TG_NEG]]</f>
        <v>-459.33834586466162</v>
      </c>
      <c r="LI57" s="15">
        <f>Tabla24[[#This Row],[ROS_NUM_COR_COD_ESC_TG_NEU]]-Tabla24[[#This Row],[PAS_NUM_COR_COD_ESC_TG_NEU]]</f>
        <v>-2.7749999999999999</v>
      </c>
      <c r="LJ57" s="15">
        <f>Tabla24[[#This Row],[ROS_NUM_COR_COD_ESC_TG_NEG]]-Tabla24[[#This Row],[PAS_NUM_COR_COD_ESC_TG_NEG]]</f>
        <v>-1.7250000000000001</v>
      </c>
      <c r="LK57" s="15">
        <f>Tabla24[[#This Row],[ROS_NUM_COR_COD_ESC_TG_POS]]-Tabla24[[#This Row],[PAS_NUM_COR_COD_ESC_TG_POS]]</f>
        <v>-1.8578947368421053</v>
      </c>
      <c r="LL57" s="15">
        <f>Tabla24[[#This Row],[ROS_DUR_COR_COD_ESC_TG_POS]]-Tabla24[[#This Row],[PAS_DUR_COR_COD_ESC_TG_POS]]</f>
        <v>-283.29323308270671</v>
      </c>
      <c r="LM57" s="15">
        <f>Tabla24[[#This Row],[ROS_NUM_COR_COD_ESC_TG_TOT]]-Tabla24[[#This Row],[PAS_NUM_COR_COD_ESC_TG_TOT]]</f>
        <v>-2.1284224250325945</v>
      </c>
      <c r="LN57" s="15">
        <f>Tabla24[[#This Row],[ROS_DUR_COR_COD_ESC_TG_TOT]]-Tabla24[[#This Row],[PAS_DUR_COR_COD_ESC_TG_TOT]]</f>
        <v>-486.88505747126436</v>
      </c>
      <c r="LO57" s="15">
        <f>Tabla24[[#This Row],[PAS_NUM_COR_COD_ROS_TG_NEG]]-Tabla24[[#This Row],[ESC_NUM_COR_COD_ROS_TG_NEG]]</f>
        <v>2.0166666666666666</v>
      </c>
      <c r="LP57" s="15">
        <f>Tabla24[[#This Row],[PAS_DUR_COR_COD_ROS_TG_NEG]]-Tabla24[[#This Row],[ESC_DUR_COR_COD_ROS_TG_NEG]]</f>
        <v>608.9022556390978</v>
      </c>
      <c r="LQ57" s="15">
        <f>Tabla24[[#This Row],[PAS_NUM_COR_COD_ROS_TG_NEU]]-Tabla24[[#This Row],[ESC_NUM_COR_COD_ROS_TG_NEU]]</f>
        <v>0.62222222222222223</v>
      </c>
      <c r="LR57" s="15">
        <f>Tabla24[[#This Row],[PAS_DUR_COR_COD_ROS_TG_NEU]]-Tabla24[[#This Row],[ESC_DUR_COR_COD_ROS_TG_NEU]]</f>
        <v>171.4785714285714</v>
      </c>
      <c r="LS57" s="15">
        <f>Tabla24[[#This Row],[PAS_NUM_COR_COD_ROS_TG_POS]]-Tabla24[[#This Row],[ESC_NUM_COR_COD_ROS_TG_POS]]</f>
        <v>1.8362573099415203</v>
      </c>
      <c r="LT57" s="15">
        <f>Tabla24[[#This Row],[PAS_DUR_COR_COD_ROS_TG_POS]]-Tabla24[[#This Row],[ESC_DUR_COR_COD_ROS_TG_POS]]</f>
        <v>442.33333333333337</v>
      </c>
      <c r="LU57" s="15">
        <f>Tabla24[[#This Row],[PAS_NUM_COR_COD_ROS_TG_TOT]]-Tabla24[[#This Row],[ESC_NUM_COR_COD_ROS_TG_TOT]]</f>
        <v>1.485247959824231</v>
      </c>
      <c r="LV57" s="15">
        <f>Tabla24[[#This Row],[PAS_DUR_COR_COD_ROS_TG_TOT]]-Tabla24[[#This Row],[ESC_DUR_COR_COD_ROS_TG_TOT]]</f>
        <v>411</v>
      </c>
      <c r="LW57" s="15">
        <f>Tabla24[[#This Row],[PAS_NUM_COR_COD_ESC_TG_NEG]]-Tabla24[[#This Row],[ESC_NUM_COR_COD_ESC_TG_NEG]]</f>
        <v>-2.4</v>
      </c>
      <c r="LX57" s="15">
        <f>Tabla24[[#This Row],[PAS_DUR_COR_COD_ESC_TG_NEG]]-Tabla24[[#This Row],[ESC_DUR_COR_COD_ESC_TG_NEG]]</f>
        <v>-721.0584795321638</v>
      </c>
      <c r="LY57" s="15">
        <f>Tabla24[[#This Row],[PAS_NUM_COR_COD_ESC_TG_NEU]]-Tabla24[[#This Row],[ESC_NUM_COR_COD_ESC_TG_NEU]]</f>
        <v>-0.23888888888888893</v>
      </c>
      <c r="LZ57" s="15">
        <f>Tabla24[[#This Row],[PAS_DUR_COR_COD_ESC_TG_NEU]]-Tabla24[[#This Row],[ESC_DUR_COR_COD_ESC_TG_NEU]]</f>
        <v>-69.974999999999909</v>
      </c>
      <c r="MA57" s="15">
        <f>Tabla24[[#This Row],[PAS_NUM_COR_COD_ESC_TG_POS]]-Tabla24[[#This Row],[ESC_NUM_COR_COD_ESC_TG_POS]]</f>
        <v>-2.1754385964912277</v>
      </c>
      <c r="MB57" s="15">
        <f>Tabla24[[#This Row],[PAS_DUR_COR_COD_ESC_TG_POS]]-Tabla24[[#This Row],[ESC_DUR_COR_COD_ESC_TG_POS]]</f>
        <v>-708.19883040935679</v>
      </c>
      <c r="MC57" s="15">
        <f>Tabla24[[#This Row],[PAS_NUM_COR_COD_ESC_TG_TOT]]-Tabla24[[#This Row],[ESC_NUM_COR_COD_ESC_TG_TOT]]</f>
        <v>-1.5994978028876337</v>
      </c>
      <c r="MD57" s="15">
        <f>Tabla24[[#This Row],[PAS_DUR_COR_COD_ESC_TG_TOT]]-Tabla24[[#This Row],[ESC_DUR_COR_COD_ESC_TG_TOT]]</f>
        <v>-513.17904509283824</v>
      </c>
      <c r="ME57">
        <v>344</v>
      </c>
      <c r="MF57">
        <v>299.375</v>
      </c>
      <c r="MG57">
        <v>335</v>
      </c>
      <c r="MH57">
        <v>326.80769230769232</v>
      </c>
      <c r="MI57">
        <v>314.57142857142856</v>
      </c>
      <c r="MJ57">
        <v>125.5</v>
      </c>
      <c r="MK57">
        <v>290.42857142857144</v>
      </c>
      <c r="ML57">
        <v>263.16666666666669</v>
      </c>
      <c r="MM57">
        <v>268.57142857142856</v>
      </c>
      <c r="MN57">
        <v>292</v>
      </c>
      <c r="MO57">
        <v>297</v>
      </c>
      <c r="MP57">
        <v>285.3</v>
      </c>
      <c r="MQ57">
        <v>343.55555555555554</v>
      </c>
      <c r="MR57">
        <v>232.25</v>
      </c>
      <c r="MS57">
        <v>304.11111111111109</v>
      </c>
      <c r="MT57">
        <v>295.65384615384613</v>
      </c>
      <c r="MU57">
        <v>265.15789473684208</v>
      </c>
      <c r="MV57">
        <v>333.35</v>
      </c>
      <c r="MW57">
        <v>311.89473684210526</v>
      </c>
      <c r="MX57">
        <v>303.98275862068965</v>
      </c>
      <c r="MY57">
        <v>303.78947368421052</v>
      </c>
      <c r="MZ57">
        <v>314.75</v>
      </c>
      <c r="NA57">
        <v>243.15789473684211</v>
      </c>
      <c r="NB57">
        <v>287.70689655172413</v>
      </c>
      <c r="NC57" s="15">
        <f>Tabla1[[#This Row],[ROS_1DU_COR_COD_ROS_TG_NEG]]-Tabla1[[#This Row],[PAS_1DU_COR_COD_ROS_TG_NEG]]</f>
        <v>78.842105263157919</v>
      </c>
      <c r="ND57" s="15">
        <f>Tabla1[[#This Row],[ROS_1DU_COR_COD_ROS_TG_NEU]]-Tabla1[[#This Row],[PAS_1DU_COR_COD_ROS_TG_NEU]]</f>
        <v>-33.975000000000023</v>
      </c>
      <c r="NE57" s="15">
        <f>Tabla1[[#This Row],[ROS_1DU_COR_COD_ROS_TG_POS]]-Tabla1[[#This Row],[PAS_1DU_COR_COD_ROS_TG_POS]]</f>
        <v>23.10526315789474</v>
      </c>
      <c r="NF57" s="15">
        <f>Tabla1[[#This Row],[ROS_1DU_COR_COD_ROS_TG_TOT]]-Tabla1[[#This Row],[PAS_1DU_COR_COD_ROS_TG_TOT]]</f>
        <v>22.82493368700267</v>
      </c>
      <c r="NG57" s="15">
        <f>Tabla1[[#This Row],[ROS_1DU_COR_COD_ESC_TG_NEG]]-Tabla1[[#This Row],[PAS_1DU_COR_COD_ESC_TG_NEG]]</f>
        <v>10.781954887218035</v>
      </c>
      <c r="NH57" s="15">
        <f>Tabla1[[#This Row],[ROS_1DU_COR_COD_ESC_TG_NEU]]-Tabla1[[#This Row],[PAS_1DU_COR_COD_ESC_TG_NEU]]</f>
        <v>-189.25</v>
      </c>
      <c r="NI57" s="15">
        <f>Tabla1[[#This Row],[ROS_1DU_COR_COD_ESC_TG_POS]]-Tabla1[[#This Row],[PAS_1DU_COR_COD_ESC_TG_POS]]</f>
        <v>47.270676691729335</v>
      </c>
      <c r="NJ57" s="15">
        <f>Tabla1[[#This Row],[ROS_1DU_COR_COD_ESC_TG_TOT]]-Tabla1[[#This Row],[PAS_1DU_COR_COD_ESC_TG_TOT]]</f>
        <v>-24.540229885057443</v>
      </c>
      <c r="NK57" s="15">
        <f>Tabla1[[#This Row],[PAS_1DU_COR_COD_ROS_TG_NEG]]-Tabla1[[#This Row],[ESC_1DU_COR_COD_ROS_TG_NEG]]</f>
        <v>-3.4135338345864739</v>
      </c>
      <c r="NL57" s="15">
        <f>Tabla1[[#This Row],[PAS_1DU_COR_COD_ROS_TG_NEU]]-Tabla1[[#This Row],[ESC_1DU_COR_COD_ROS_TG_NEU]]</f>
        <v>41.350000000000023</v>
      </c>
      <c r="NM57" s="15">
        <f>Tabla1[[#This Row],[PAS_1DU_COR_COD_ROS_TG_POS]]-Tabla1[[#This Row],[ESC_1DU_COR_COD_ROS_TG_POS]]</f>
        <v>14.89473684210526</v>
      </c>
      <c r="NN57" s="15">
        <f>Tabla1[[#This Row],[PAS_1DU_COR_COD_ROS_TG_TOT]]-Tabla1[[#This Row],[ESC_1DU_COR_COD_ROS_TG_TOT]]</f>
        <v>18.68275862068964</v>
      </c>
      <c r="NO57" s="15">
        <f>Tabla1[[#This Row],[PAS_1DU_COR_COD_ESC_TG_NEG]]-Tabla1[[#This Row],[ESC_1DU_COR_COD_ESC_TG_NEG]]</f>
        <v>-39.766081871345023</v>
      </c>
      <c r="NP57" s="15">
        <f>Tabla1[[#This Row],[PAS_1DU_COR_COD_ESC_TG_NEU]]-Tabla1[[#This Row],[ESC_1DU_COR_COD_ESC_TG_NEU]]</f>
        <v>82.5</v>
      </c>
      <c r="NQ57" s="15">
        <f>Tabla1[[#This Row],[PAS_1DU_COR_COD_ESC_TG_POS]]-Tabla1[[#This Row],[ESC_1DU_COR_COD_ESC_TG_POS]]</f>
        <v>-60.953216374268976</v>
      </c>
      <c r="NR57" s="15">
        <f>Tabla1[[#This Row],[PAS_1DU_COR_COD_ESC_TG_TOT]]-Tabla1[[#This Row],[ESC_1DU_COR_COD_ESC_TG_TOT]]</f>
        <v>-7.9469496021220039</v>
      </c>
    </row>
    <row r="58" spans="1:382" x14ac:dyDescent="0.3">
      <c r="A58" s="2" t="s">
        <v>60</v>
      </c>
      <c r="B58" s="2">
        <v>30</v>
      </c>
      <c r="C58" s="2">
        <v>1</v>
      </c>
      <c r="D58" s="2">
        <v>34</v>
      </c>
      <c r="E58">
        <v>3.6</v>
      </c>
      <c r="F58">
        <v>1018.6315789473684</v>
      </c>
      <c r="G58">
        <v>3.8</v>
      </c>
      <c r="H58">
        <v>1220.8823529411766</v>
      </c>
      <c r="I58">
        <v>3.3</v>
      </c>
      <c r="J58">
        <v>1264.9333333333334</v>
      </c>
      <c r="K58">
        <v>3.5666666666666669</v>
      </c>
      <c r="L58">
        <v>1158.4901960784314</v>
      </c>
      <c r="M58">
        <v>3.9</v>
      </c>
      <c r="N58">
        <v>1136.1666666666667</v>
      </c>
      <c r="O58">
        <v>3.9</v>
      </c>
      <c r="P58">
        <v>1064.0526315789473</v>
      </c>
      <c r="Q58">
        <v>4.0999999999999996</v>
      </c>
      <c r="R58">
        <v>1172.6315789473683</v>
      </c>
      <c r="S58">
        <v>3.9666666666666668</v>
      </c>
      <c r="T58">
        <v>1124.0714285714287</v>
      </c>
      <c r="U58">
        <v>3.7666666666666666</v>
      </c>
      <c r="V58">
        <v>1140.4766355140187</v>
      </c>
      <c r="W58">
        <v>1.65</v>
      </c>
      <c r="X58">
        <v>504.8235294117647</v>
      </c>
      <c r="Y58">
        <v>1.8</v>
      </c>
      <c r="Z58">
        <v>486.84210526315792</v>
      </c>
      <c r="AA58">
        <v>1.75</v>
      </c>
      <c r="AB58">
        <v>540.21052631578948</v>
      </c>
      <c r="AC58">
        <v>1.7333333333333334</v>
      </c>
      <c r="AD58">
        <v>510.83636363636361</v>
      </c>
      <c r="AE58">
        <v>1.7333333333333334</v>
      </c>
      <c r="AF58">
        <v>510.83636363636361</v>
      </c>
      <c r="AG58">
        <v>3.088888888888889</v>
      </c>
      <c r="AH58">
        <v>926.70987654320993</v>
      </c>
      <c r="BM58">
        <v>3.088888888888889</v>
      </c>
      <c r="BN58">
        <v>926.70987654320993</v>
      </c>
      <c r="BO58">
        <v>2.3333333333333335</v>
      </c>
      <c r="BP58">
        <v>1069.8333333333333</v>
      </c>
      <c r="BQ58">
        <v>3.5</v>
      </c>
      <c r="BR58">
        <v>1382.875</v>
      </c>
      <c r="BS58">
        <v>4.2222222222222223</v>
      </c>
      <c r="BT58">
        <v>1466.125</v>
      </c>
      <c r="BU58">
        <v>3.3571428571428572</v>
      </c>
      <c r="BV58">
        <v>1327.7727272727273</v>
      </c>
      <c r="BW58">
        <v>3.4444444444444446</v>
      </c>
      <c r="BX58">
        <v>1390.3333333333333</v>
      </c>
      <c r="BY58">
        <v>3.6</v>
      </c>
      <c r="BZ58">
        <v>1777.3333333333333</v>
      </c>
      <c r="CA58">
        <v>4.2</v>
      </c>
      <c r="CB58">
        <v>1615.125</v>
      </c>
      <c r="CC58">
        <v>3.7586206896551726</v>
      </c>
      <c r="CD58">
        <v>1596.35</v>
      </c>
      <c r="CE58">
        <v>3.5614035087719298</v>
      </c>
      <c r="CF58">
        <v>1455.6666666666667</v>
      </c>
      <c r="CG58">
        <v>4.333333333333333</v>
      </c>
      <c r="CH58">
        <v>1315.4444444444443</v>
      </c>
      <c r="CI58">
        <v>2.2999999999999998</v>
      </c>
      <c r="CJ58">
        <v>870.57142857142856</v>
      </c>
      <c r="CK58">
        <v>2.2222222222222223</v>
      </c>
      <c r="CL58">
        <v>1243.4000000000001</v>
      </c>
      <c r="CM58">
        <v>2.9285714285714284</v>
      </c>
      <c r="CN58">
        <v>1150</v>
      </c>
      <c r="CO58">
        <v>3.2222222222222223</v>
      </c>
      <c r="CP58">
        <v>1322.2857142857142</v>
      </c>
      <c r="CQ58">
        <v>3.6</v>
      </c>
      <c r="CR58">
        <v>1386.25</v>
      </c>
      <c r="CS58">
        <v>2.9</v>
      </c>
      <c r="CT58">
        <v>1383.6666666666667</v>
      </c>
      <c r="CU58">
        <v>3.2413793103448274</v>
      </c>
      <c r="CV58">
        <v>1364.1904761904761</v>
      </c>
      <c r="CW58">
        <v>3.0877192982456139</v>
      </c>
      <c r="CX58">
        <v>1257.0952380952381</v>
      </c>
      <c r="CY58">
        <v>3.3245614035087718</v>
      </c>
      <c r="CZ58">
        <v>1356.3809523809523</v>
      </c>
      <c r="DA58">
        <v>1.8888888888888888</v>
      </c>
      <c r="DB58">
        <v>640.375</v>
      </c>
      <c r="DC58">
        <v>1.3</v>
      </c>
      <c r="DD58">
        <v>804</v>
      </c>
      <c r="DE58">
        <v>2.8888888888888888</v>
      </c>
      <c r="DF58">
        <v>691.66666666666663</v>
      </c>
      <c r="DG58">
        <v>2</v>
      </c>
      <c r="DH58">
        <v>698.5454545454545</v>
      </c>
      <c r="DI58">
        <v>2</v>
      </c>
      <c r="DJ58">
        <v>831.83333333333337</v>
      </c>
      <c r="DK58">
        <v>1.5</v>
      </c>
      <c r="DL58">
        <v>636.66666666666663</v>
      </c>
      <c r="DM58">
        <v>0.9</v>
      </c>
      <c r="DN58">
        <v>609.25</v>
      </c>
      <c r="DO58">
        <v>1.4482758620689655</v>
      </c>
      <c r="DP58">
        <v>703</v>
      </c>
      <c r="DQ58">
        <v>1.7192982456140351</v>
      </c>
      <c r="DR58">
        <v>700.42105263157896</v>
      </c>
      <c r="DS58">
        <v>1.7192982456140351</v>
      </c>
      <c r="DT58">
        <v>700.42105263157896</v>
      </c>
      <c r="DU58">
        <v>2.7894736842105261</v>
      </c>
      <c r="DV58">
        <v>1152.0655737704917</v>
      </c>
      <c r="DW58">
        <v>7</v>
      </c>
      <c r="DX58">
        <v>2167</v>
      </c>
      <c r="EA58">
        <v>3</v>
      </c>
      <c r="EB58">
        <v>844</v>
      </c>
      <c r="EC58">
        <v>5</v>
      </c>
      <c r="ED58">
        <v>1505.5</v>
      </c>
      <c r="EE58">
        <v>5</v>
      </c>
      <c r="EF58">
        <v>1743</v>
      </c>
      <c r="EK58">
        <v>5</v>
      </c>
      <c r="EL58">
        <v>1743</v>
      </c>
      <c r="EM58">
        <v>5</v>
      </c>
      <c r="EN58">
        <v>1584.6666666666667</v>
      </c>
      <c r="EO58">
        <v>0</v>
      </c>
      <c r="ES58">
        <v>4</v>
      </c>
      <c r="ET58">
        <v>1401</v>
      </c>
      <c r="EU58">
        <v>2</v>
      </c>
      <c r="EV58">
        <v>1401</v>
      </c>
      <c r="EW58">
        <v>2</v>
      </c>
      <c r="EX58">
        <v>449</v>
      </c>
      <c r="FC58">
        <v>2</v>
      </c>
      <c r="FD58">
        <v>449</v>
      </c>
      <c r="FE58">
        <v>2</v>
      </c>
      <c r="FF58">
        <v>925</v>
      </c>
      <c r="FG58">
        <v>3.5</v>
      </c>
      <c r="FH58">
        <v>1320.8</v>
      </c>
      <c r="FI58">
        <v>5</v>
      </c>
      <c r="FJ58">
        <v>1664</v>
      </c>
      <c r="FM58">
        <v>2</v>
      </c>
      <c r="FN58">
        <v>760</v>
      </c>
      <c r="FO58">
        <v>3.5</v>
      </c>
      <c r="FP58">
        <v>1212</v>
      </c>
      <c r="FQ58">
        <v>8</v>
      </c>
      <c r="FR58">
        <v>2031</v>
      </c>
      <c r="FW58">
        <v>8</v>
      </c>
      <c r="FX58">
        <v>2031</v>
      </c>
      <c r="FY58">
        <v>5</v>
      </c>
      <c r="FZ58">
        <v>1485</v>
      </c>
      <c r="GA58">
        <v>5</v>
      </c>
      <c r="GB58">
        <v>1485</v>
      </c>
      <c r="GC58">
        <v>4</v>
      </c>
      <c r="GD58">
        <v>1382.375</v>
      </c>
      <c r="GE58">
        <v>2.85</v>
      </c>
      <c r="GF58">
        <v>1166.2384615384615</v>
      </c>
      <c r="GG58">
        <v>3.7777777777777777</v>
      </c>
      <c r="GH58">
        <v>1366.8571428571429</v>
      </c>
      <c r="GI58">
        <v>1.1000000000000001</v>
      </c>
      <c r="GJ58">
        <v>1033.6666666666667</v>
      </c>
      <c r="GK58">
        <v>3.75</v>
      </c>
      <c r="GL58">
        <v>2237</v>
      </c>
      <c r="GM58">
        <v>2.7777777777777777</v>
      </c>
      <c r="GN58">
        <v>1544.0714285714287</v>
      </c>
      <c r="GO58">
        <v>1.4444444444444444</v>
      </c>
      <c r="GP58">
        <v>620.6</v>
      </c>
      <c r="GQ58">
        <v>3.3333333333333335</v>
      </c>
      <c r="GR58">
        <v>1100.5714285714287</v>
      </c>
      <c r="GS58">
        <v>0.8</v>
      </c>
      <c r="GT58">
        <v>1341.5</v>
      </c>
      <c r="GU58">
        <v>1.8214285714285714</v>
      </c>
      <c r="GV58">
        <v>963.57142857142856</v>
      </c>
      <c r="GW58">
        <v>2.290909090909091</v>
      </c>
      <c r="GX58">
        <v>1253.8214285714287</v>
      </c>
      <c r="GY58">
        <v>2.8888888888888888</v>
      </c>
      <c r="GZ58">
        <v>1325</v>
      </c>
      <c r="HA58">
        <v>3.9</v>
      </c>
      <c r="HB58">
        <v>1419.75</v>
      </c>
      <c r="HC58">
        <v>2.75</v>
      </c>
      <c r="HD58">
        <v>1696</v>
      </c>
      <c r="HE58">
        <v>3.2222222222222223</v>
      </c>
      <c r="HF58">
        <v>1456.8823529411766</v>
      </c>
      <c r="HG58">
        <v>2.4444444444444446</v>
      </c>
      <c r="HH58">
        <v>864.28571428571433</v>
      </c>
      <c r="HI58">
        <v>3.4444444444444446</v>
      </c>
      <c r="HJ58">
        <v>1319.8571428571429</v>
      </c>
      <c r="HK58">
        <v>4</v>
      </c>
      <c r="HL58">
        <v>1392.5</v>
      </c>
      <c r="HM58">
        <v>3.3214285714285716</v>
      </c>
      <c r="HN58">
        <v>1201.3181818181818</v>
      </c>
      <c r="HO58">
        <v>3.2727272727272729</v>
      </c>
      <c r="HP58">
        <v>1312.7179487179487</v>
      </c>
      <c r="HQ58">
        <v>2.7818181818181817</v>
      </c>
      <c r="HR58">
        <v>1288.1044776119404</v>
      </c>
      <c r="HS58">
        <v>1.6666666666666667</v>
      </c>
      <c r="HT58">
        <v>456.42857142857144</v>
      </c>
      <c r="HU58">
        <v>1.4</v>
      </c>
      <c r="HV58">
        <v>768.6</v>
      </c>
      <c r="HW58">
        <v>1.875</v>
      </c>
      <c r="HX58">
        <v>518.57142857142856</v>
      </c>
      <c r="HY58">
        <v>1.6296296296296295</v>
      </c>
      <c r="HZ58">
        <v>561.47368421052636</v>
      </c>
      <c r="IA58">
        <v>0.77777777777777779</v>
      </c>
      <c r="IB58">
        <v>410.8</v>
      </c>
      <c r="IC58">
        <v>1.3333333333333333</v>
      </c>
      <c r="ID58">
        <v>430.57142857142856</v>
      </c>
      <c r="IE58">
        <v>1.4</v>
      </c>
      <c r="IF58">
        <v>607.57142857142856</v>
      </c>
      <c r="IG58">
        <v>1.1785714285714286</v>
      </c>
      <c r="IH58">
        <v>490.57894736842104</v>
      </c>
      <c r="II58">
        <v>1.4</v>
      </c>
      <c r="IJ58">
        <v>526.02631578947364</v>
      </c>
      <c r="IK58">
        <v>1.4</v>
      </c>
      <c r="IL58">
        <v>526.02631578947364</v>
      </c>
      <c r="IM58">
        <v>2.3212121212121213</v>
      </c>
      <c r="IN58">
        <v>1012.3047619047619</v>
      </c>
      <c r="IO58">
        <v>7</v>
      </c>
      <c r="IP58">
        <v>2122</v>
      </c>
      <c r="IS58">
        <v>0</v>
      </c>
      <c r="IU58">
        <v>2.3333333333333335</v>
      </c>
      <c r="IV58">
        <v>2122</v>
      </c>
      <c r="IW58">
        <v>0</v>
      </c>
      <c r="IY58">
        <v>0</v>
      </c>
      <c r="JC58">
        <v>0</v>
      </c>
      <c r="JE58">
        <v>1.4</v>
      </c>
      <c r="JF58">
        <v>2122</v>
      </c>
      <c r="JG58">
        <v>0</v>
      </c>
      <c r="JK58">
        <v>4.5</v>
      </c>
      <c r="JL58">
        <v>1277</v>
      </c>
      <c r="JM58">
        <v>3</v>
      </c>
      <c r="JN58">
        <v>1277</v>
      </c>
      <c r="JO58">
        <v>6</v>
      </c>
      <c r="JP58">
        <v>2332</v>
      </c>
      <c r="JQ58">
        <v>4</v>
      </c>
      <c r="JR58">
        <v>1353</v>
      </c>
      <c r="JU58">
        <v>5</v>
      </c>
      <c r="JV58">
        <v>1842.5</v>
      </c>
      <c r="JW58">
        <v>3.8</v>
      </c>
      <c r="JX58">
        <v>1559.75</v>
      </c>
      <c r="JY58">
        <v>2.6</v>
      </c>
      <c r="JZ58">
        <v>1672.2</v>
      </c>
      <c r="KA58">
        <v>7</v>
      </c>
      <c r="KB58">
        <v>1697</v>
      </c>
      <c r="KE58">
        <v>0.5</v>
      </c>
      <c r="KF58">
        <v>396</v>
      </c>
      <c r="KG58">
        <v>2.6666666666666665</v>
      </c>
      <c r="KH58">
        <v>1046.5</v>
      </c>
      <c r="KI58">
        <v>2</v>
      </c>
      <c r="KJ58">
        <v>297</v>
      </c>
      <c r="KK58">
        <v>0</v>
      </c>
      <c r="KO58">
        <v>1</v>
      </c>
      <c r="KP58">
        <v>297</v>
      </c>
      <c r="KQ58">
        <v>2</v>
      </c>
      <c r="KR58">
        <v>796.66666666666663</v>
      </c>
      <c r="KS58">
        <v>2</v>
      </c>
      <c r="KT58">
        <v>796.66666666666663</v>
      </c>
      <c r="KU58">
        <v>2.4</v>
      </c>
      <c r="KV58">
        <v>1343.875</v>
      </c>
      <c r="KW58">
        <v>2.3277777777777779</v>
      </c>
      <c r="KX58">
        <v>1035.7787610619469</v>
      </c>
      <c r="KY58" s="15">
        <f>Tabla24[[#This Row],[ROS_NUM_COR_COD_ROS_TG_NEG]]-Tabla24[[#This Row],[PAS_NUM_COR_COD_ROS_TG_NEG]]</f>
        <v>-1.4555555555555553</v>
      </c>
      <c r="KZ58" s="15">
        <f>Tabla24[[#This Row],[ROS_DUR_COR_COD_ROS_TG_NEG]]-Tabla24[[#This Row],[PAS_DUR_COR_COD_ROS_TG_NEG]]</f>
        <v>-271.88095238095241</v>
      </c>
      <c r="LA58" s="15">
        <f>Tabla24[[#This Row],[ROS_NUM_COR_COD_ROS_TG_NEU]]-Tabla24[[#This Row],[PAS_NUM_COR_COD_ROS_TG_NEU]]</f>
        <v>-0.45555555555555527</v>
      </c>
      <c r="LB58" s="15">
        <f>Tabla24[[#This Row],[ROS_DUR_COR_COD_ROS_TG_NEU]]-Tabla24[[#This Row],[PAS_DUR_COR_COD_ROS_TG_NEU]]</f>
        <v>255.8045112781956</v>
      </c>
      <c r="LC58" s="15">
        <f>Tabla24[[#This Row],[ROS_NUM_COR_COD_ROS_TG_POS]]-Tabla24[[#This Row],[PAS_NUM_COR_COD_ROS_TG_POS]]</f>
        <v>-9.9999999999999645E-2</v>
      </c>
      <c r="LD58" s="15">
        <f>Tabla24[[#This Row],[ROS_DUR_COR_COD_ROS_TG_POS]]-Tabla24[[#This Row],[PAS_DUR_COR_COD_ROS_TG_POS]]</f>
        <v>219.86842105263167</v>
      </c>
      <c r="LE58" s="15">
        <f>Tabla24[[#This Row],[ROS_NUM_COR_COD_ROS_TG_TOT]]-Tabla24[[#This Row],[PAS_NUM_COR_COD_ROS_TG_TOT]]</f>
        <v>-0.64523809523809517</v>
      </c>
      <c r="LF58" s="15">
        <f>Tabla24[[#This Row],[ROS_DUR_COR_COD_ROS_TG_TOT]]-Tabla24[[#This Row],[PAS_DUR_COR_COD_ROS_TG_TOT]]</f>
        <v>77.246753246753087</v>
      </c>
      <c r="LG58" s="15">
        <f>Tabla24[[#This Row],[ROS_NUM_COR_COD_ESC_TG_NEG]]-Tabla24[[#This Row],[PAS_NUM_COR_COD_ESC_TG_NEG]]</f>
        <v>-2.1555555555555559</v>
      </c>
      <c r="LH58" s="15">
        <f>Tabla24[[#This Row],[ROS_DUR_COR_COD_ESC_TG_NEG]]-Tabla24[[#This Row],[PAS_DUR_COR_COD_ESC_TG_NEG]]</f>
        <v>-398.03157894736842</v>
      </c>
      <c r="LI58" s="15">
        <f>Tabla24[[#This Row],[ROS_NUM_COR_COD_ESC_TG_NEU]]-Tabla24[[#This Row],[PAS_NUM_COR_COD_ESC_TG_NEU]]</f>
        <v>-0.46666666666666634</v>
      </c>
      <c r="LJ58" s="15">
        <f>Tabla24[[#This Row],[ROS_NUM_COR_COD_ESC_TG_NEG]]-Tabla24[[#This Row],[PAS_NUM_COR_COD_ESC_TG_NEG]]</f>
        <v>-2.1555555555555559</v>
      </c>
      <c r="LK58" s="15">
        <f>Tabla24[[#This Row],[ROS_NUM_COR_COD_ESC_TG_POS]]-Tabla24[[#This Row],[PAS_NUM_COR_COD_ESC_TG_POS]]</f>
        <v>-2.5</v>
      </c>
      <c r="LL58" s="15">
        <f>Tabla24[[#This Row],[ROS_DUR_COR_COD_ESC_TG_POS]]-Tabla24[[#This Row],[PAS_DUR_COR_COD_ESC_TG_POS]]</f>
        <v>76.566666666666606</v>
      </c>
      <c r="LM58" s="15">
        <f>Tabla24[[#This Row],[ROS_NUM_COR_COD_ESC_TG_TOT]]-Tabla24[[#This Row],[PAS_NUM_COR_COD_ESC_TG_TOT]]</f>
        <v>-1.7452380952380955</v>
      </c>
      <c r="LN58" s="15">
        <f>Tabla24[[#This Row],[ROS_DUR_COR_COD_ESC_TG_TOT]]-Tabla24[[#This Row],[PAS_DUR_COR_COD_ESC_TG_TOT]]</f>
        <v>-194.91876750700283</v>
      </c>
      <c r="LO58" s="15">
        <f>Tabla24[[#This Row],[PAS_NUM_COR_COD_ROS_TG_NEG]]-Tabla24[[#This Row],[ESC_NUM_COR_COD_ROS_TG_NEG]]</f>
        <v>0.67777777777777759</v>
      </c>
      <c r="LP58" s="15">
        <f>Tabla24[[#This Row],[PAS_DUR_COR_COD_ROS_TG_NEG]]-Tabla24[[#This Row],[ESC_DUR_COR_COD_ROS_TG_NEG]]</f>
        <v>-186.11904761904748</v>
      </c>
      <c r="LQ58" s="15">
        <f>Tabla24[[#This Row],[PAS_NUM_COR_COD_ROS_TG_NEU]]-Tabla24[[#This Row],[ESC_NUM_COR_COD_ROS_TG_NEU]]</f>
        <v>0.29999999999999982</v>
      </c>
      <c r="LR58" s="15">
        <f>Tabla24[[#This Row],[PAS_DUR_COR_COD_ROS_TG_NEU]]-Tabla24[[#This Row],[ESC_DUR_COR_COD_ROS_TG_NEU]]</f>
        <v>-322.19736842105272</v>
      </c>
      <c r="LS58" s="15">
        <f>Tabla24[[#This Row],[PAS_NUM_COR_COD_ROS_TG_POS]]-Tabla24[[#This Row],[ESC_NUM_COR_COD_ROS_TG_POS]]</f>
        <v>1.1999999999999997</v>
      </c>
      <c r="LT58" s="15">
        <f>Tabla24[[#This Row],[PAS_DUR_COR_COD_ROS_TG_POS]]-Tabla24[[#This Row],[ESC_DUR_COR_COD_ROS_TG_POS]]</f>
        <v>-211.03508771929842</v>
      </c>
      <c r="LU58" s="15">
        <f>Tabla24[[#This Row],[PAS_NUM_COR_COD_ROS_TG_TOT]]-Tabla24[[#This Row],[ESC_NUM_COR_COD_ROS_TG_TOT]]</f>
        <v>0.72528735632183938</v>
      </c>
      <c r="LV58" s="15">
        <f>Tabla24[[#This Row],[PAS_DUR_COR_COD_ROS_TG_TOT]]-Tabla24[[#This Row],[ESC_DUR_COR_COD_ROS_TG_TOT]]</f>
        <v>-240.11904761904748</v>
      </c>
      <c r="LW58" s="15">
        <f>Tabla24[[#This Row],[PAS_NUM_COR_COD_ESC_TG_NEG]]-Tabla24[[#This Row],[ESC_NUM_COR_COD_ESC_TG_NEG]]</f>
        <v>0.15555555555555545</v>
      </c>
      <c r="LX58" s="15">
        <f>Tabla24[[#This Row],[PAS_DUR_COR_COD_ESC_TG_NEG]]-Tabla24[[#This Row],[ESC_DUR_COR_COD_ESC_TG_NEG]]</f>
        <v>-371.70175438596482</v>
      </c>
      <c r="LY58" s="15">
        <f>Tabla24[[#This Row],[PAS_NUM_COR_COD_ESC_TG_NEU]]-Tabla24[[#This Row],[ESC_NUM_COR_COD_ESC_TG_NEU]]</f>
        <v>0.19999999999999973</v>
      </c>
      <c r="LZ58" s="15">
        <f>Tabla24[[#This Row],[PAS_DUR_COR_COD_ESC_TG_NEU]]-Tabla24[[#This Row],[ESC_DUR_COR_COD_ESC_TG_NEU]]</f>
        <v>-556.45098039215668</v>
      </c>
      <c r="MA58" s="15">
        <f>Tabla24[[#This Row],[PAS_NUM_COR_COD_ESC_TG_POS]]-Tabla24[[#This Row],[ESC_NUM_COR_COD_ESC_TG_POS]]</f>
        <v>-0.90000000000000036</v>
      </c>
      <c r="MB58" s="15">
        <f>Tabla24[[#This Row],[PAS_DUR_COR_COD_ESC_TG_POS]]-Tabla24[[#This Row],[ESC_DUR_COR_COD_ESC_TG_POS]]</f>
        <v>-350.19166666666661</v>
      </c>
      <c r="MC58" s="15">
        <f>Tabla24[[#This Row],[PAS_NUM_COR_COD_ESC_TG_TOT]]-Tabla24[[#This Row],[ESC_NUM_COR_COD_ESC_TG_TOT]]</f>
        <v>-0.19195402298850572</v>
      </c>
      <c r="MD58" s="15">
        <f>Tabla24[[#This Row],[PAS_DUR_COR_COD_ESC_TG_TOT]]-Tabla24[[#This Row],[ESC_DUR_COR_COD_ESC_TG_TOT]]</f>
        <v>-437.85980392156853</v>
      </c>
      <c r="ME58">
        <v>246.71428571428572</v>
      </c>
      <c r="MF58">
        <v>263.42857142857144</v>
      </c>
      <c r="MG58">
        <v>324.125</v>
      </c>
      <c r="MH58">
        <v>280.18181818181819</v>
      </c>
      <c r="MI58">
        <v>137.19999999999999</v>
      </c>
      <c r="MJ58">
        <v>175</v>
      </c>
      <c r="MK58">
        <v>245</v>
      </c>
      <c r="ML58">
        <v>171.5</v>
      </c>
      <c r="MM58">
        <v>350</v>
      </c>
      <c r="MN58">
        <v>278.875</v>
      </c>
      <c r="MO58">
        <v>222.33333333333334</v>
      </c>
      <c r="MP58">
        <v>286.42857142857144</v>
      </c>
      <c r="MQ58">
        <v>265</v>
      </c>
      <c r="MR58">
        <v>329.66666666666669</v>
      </c>
      <c r="MS58">
        <v>244.5</v>
      </c>
      <c r="MT58">
        <v>276.2</v>
      </c>
      <c r="MU58">
        <v>274.44444444444446</v>
      </c>
      <c r="MV58">
        <v>278.05263157894734</v>
      </c>
      <c r="MW58">
        <v>285.05263157894734</v>
      </c>
      <c r="MX58">
        <v>279.26785714285717</v>
      </c>
      <c r="MY58">
        <v>287.4736842105263</v>
      </c>
      <c r="MZ58">
        <v>310.58823529411762</v>
      </c>
      <c r="NA58">
        <v>346.86666666666667</v>
      </c>
      <c r="NB58">
        <v>312.64705882352939</v>
      </c>
      <c r="NC58" s="15">
        <f>Tabla1[[#This Row],[ROS_1DU_COR_COD_ROS_TG_NEG]]-Tabla1[[#This Row],[PAS_1DU_COR_COD_ROS_TG_NEG]]</f>
        <v>-27.730158730158735</v>
      </c>
      <c r="ND58" s="15">
        <f>Tabla1[[#This Row],[ROS_1DU_COR_COD_ROS_TG_NEU]]-Tabla1[[#This Row],[PAS_1DU_COR_COD_ROS_TG_NEU]]</f>
        <v>-14.624060150375897</v>
      </c>
      <c r="NE58" s="15">
        <f>Tabla1[[#This Row],[ROS_1DU_COR_COD_ROS_TG_POS]]-Tabla1[[#This Row],[PAS_1DU_COR_COD_ROS_TG_POS]]</f>
        <v>39.072368421052659</v>
      </c>
      <c r="NF58" s="15">
        <f>Tabla1[[#This Row],[ROS_1DU_COR_COD_ROS_TG_TOT]]-Tabla1[[#This Row],[PAS_1DU_COR_COD_ROS_TG_TOT]]</f>
        <v>0.91396103896101977</v>
      </c>
      <c r="NG58" s="15">
        <f>Tabla1[[#This Row],[ROS_1DU_COR_COD_ESC_TG_NEG]]-Tabla1[[#This Row],[PAS_1DU_COR_COD_ESC_TG_NEG]]</f>
        <v>-150.27368421052631</v>
      </c>
      <c r="NH58" s="15">
        <f>Tabla1[[#This Row],[ROS_1DU_COR_COD_ESC_TG_NEU]]-Tabla1[[#This Row],[PAS_1DU_COR_COD_ESC_TG_NEU]]</f>
        <v>-135.58823529411762</v>
      </c>
      <c r="NI58" s="15">
        <f>Tabla1[[#This Row],[ROS_1DU_COR_COD_ESC_TG_POS]]-Tabla1[[#This Row],[PAS_1DU_COR_COD_ESC_TG_POS]]</f>
        <v>-101.86666666666667</v>
      </c>
      <c r="NJ58" s="15">
        <f>Tabla1[[#This Row],[ROS_1DU_COR_COD_ESC_TG_TOT]]-Tabla1[[#This Row],[PAS_1DU_COR_COD_ESC_TG_TOT]]</f>
        <v>-141.14705882352939</v>
      </c>
      <c r="NK58" s="15">
        <f>Tabla1[[#This Row],[PAS_1DU_COR_COD_ROS_TG_NEG]]-Tabla1[[#This Row],[ESC_1DU_COR_COD_ROS_TG_NEG]]</f>
        <v>-75.555555555555543</v>
      </c>
      <c r="NL58" s="15">
        <f>Tabla1[[#This Row],[PAS_1DU_COR_COD_ROS_TG_NEU]]-Tabla1[[#This Row],[ESC_1DU_COR_COD_ROS_TG_NEU]]</f>
        <v>-0.8223684210526585</v>
      </c>
      <c r="NM58" s="15">
        <f>Tabla1[[#This Row],[PAS_1DU_COR_COD_ROS_TG_POS]]-Tabla1[[#This Row],[ESC_1DU_COR_COD_ROS_TG_POS]]</f>
        <v>62.719298245613999</v>
      </c>
      <c r="NN58" s="15">
        <f>Tabla1[[#This Row],[PAS_1DU_COR_COD_ROS_TG_TOT]]-Tabla1[[#This Row],[ESC_1DU_COR_COD_ROS_TG_TOT]]</f>
        <v>-7.1607142857142776</v>
      </c>
      <c r="NO58" s="15">
        <f>Tabla1[[#This Row],[PAS_1DU_COR_COD_ESC_TG_NEG]]-Tabla1[[#This Row],[ESC_1DU_COR_COD_ESC_TG_NEG]]</f>
        <v>22.473684210526301</v>
      </c>
      <c r="NP58" s="15">
        <f>Tabla1[[#This Row],[PAS_1DU_COR_COD_ESC_TG_NEU]]-Tabla1[[#This Row],[ESC_1DU_COR_COD_ESC_TG_NEU]]</f>
        <v>-19.078431372549062</v>
      </c>
      <c r="NQ58" s="15">
        <f>Tabla1[[#This Row],[PAS_1DU_COR_COD_ESC_TG_POS]]-Tabla1[[#This Row],[ESC_1DU_COR_COD_ESC_TG_POS]]</f>
        <v>102.36666666666667</v>
      </c>
      <c r="NR58" s="15">
        <f>Tabla1[[#This Row],[PAS_1DU_COR_COD_ESC_TG_TOT]]-Tabla1[[#This Row],[ESC_1DU_COR_COD_ESC_TG_TOT]]</f>
        <v>36.447058823529403</v>
      </c>
    </row>
    <row r="59" spans="1:382" x14ac:dyDescent="0.3">
      <c r="A59" s="2" t="s">
        <v>61</v>
      </c>
      <c r="B59" s="2">
        <v>30</v>
      </c>
      <c r="C59" s="2">
        <v>1</v>
      </c>
      <c r="D59" s="2">
        <v>30</v>
      </c>
      <c r="E59">
        <v>4.05</v>
      </c>
      <c r="F59">
        <v>964.8</v>
      </c>
      <c r="G59">
        <v>4.5</v>
      </c>
      <c r="H59">
        <v>1010.3</v>
      </c>
      <c r="I59">
        <v>4.5999999999999996</v>
      </c>
      <c r="J59">
        <v>1093.8947368421052</v>
      </c>
      <c r="K59">
        <v>4.3833333333333337</v>
      </c>
      <c r="L59">
        <v>1021.7966101694915</v>
      </c>
      <c r="M59">
        <v>2.75</v>
      </c>
      <c r="N59">
        <v>838.0625</v>
      </c>
      <c r="O59">
        <v>3.15</v>
      </c>
      <c r="P59">
        <v>689.77777777777783</v>
      </c>
      <c r="Q59">
        <v>3.45</v>
      </c>
      <c r="R59">
        <v>923.55555555555554</v>
      </c>
      <c r="S59">
        <v>3.1166666666666667</v>
      </c>
      <c r="T59">
        <v>816.32692307692309</v>
      </c>
      <c r="U59">
        <v>3.75</v>
      </c>
      <c r="V59">
        <v>925.54054054054052</v>
      </c>
      <c r="W59">
        <v>1.95</v>
      </c>
      <c r="X59">
        <v>434.1</v>
      </c>
      <c r="Y59">
        <v>2.2999999999999998</v>
      </c>
      <c r="Z59">
        <v>489.6</v>
      </c>
      <c r="AA59">
        <v>2.25</v>
      </c>
      <c r="AB59">
        <v>449.65</v>
      </c>
      <c r="AC59">
        <v>2.1666666666666665</v>
      </c>
      <c r="AD59">
        <v>457.78333333333336</v>
      </c>
      <c r="AE59">
        <v>2.1666666666666665</v>
      </c>
      <c r="AF59">
        <v>457.78333333333336</v>
      </c>
      <c r="AG59">
        <v>3.2222222222222223</v>
      </c>
      <c r="AH59">
        <v>761.41520467836256</v>
      </c>
      <c r="BM59">
        <v>3.2222222222222223</v>
      </c>
      <c r="BN59">
        <v>761.41520467836256</v>
      </c>
      <c r="BO59">
        <v>4.8888888888888893</v>
      </c>
      <c r="BP59">
        <v>1092.7777777777778</v>
      </c>
      <c r="BQ59">
        <v>4.5999999999999996</v>
      </c>
      <c r="BR59">
        <v>869.8</v>
      </c>
      <c r="BS59">
        <v>5.0999999999999996</v>
      </c>
      <c r="BT59">
        <v>975</v>
      </c>
      <c r="BU59">
        <v>4.8620689655172411</v>
      </c>
      <c r="BV59">
        <v>975.27586206896547</v>
      </c>
      <c r="BW59">
        <v>6.1111111111111107</v>
      </c>
      <c r="BX59">
        <v>1262.6666666666667</v>
      </c>
      <c r="BY59">
        <v>5.3</v>
      </c>
      <c r="BZ59">
        <v>1094.2</v>
      </c>
      <c r="CA59">
        <v>3.5555555555555554</v>
      </c>
      <c r="CB59">
        <v>797</v>
      </c>
      <c r="CC59">
        <v>5</v>
      </c>
      <c r="CD59">
        <v>1072.5</v>
      </c>
      <c r="CE59">
        <v>4.9298245614035086</v>
      </c>
      <c r="CF59">
        <v>1021.2363636363636</v>
      </c>
      <c r="CG59">
        <v>2.2222222222222223</v>
      </c>
      <c r="CH59">
        <v>561.57142857142856</v>
      </c>
      <c r="CI59">
        <v>3.3</v>
      </c>
      <c r="CJ59">
        <v>737.11111111111109</v>
      </c>
      <c r="CK59">
        <v>2.7</v>
      </c>
      <c r="CL59">
        <v>663.25</v>
      </c>
      <c r="CM59">
        <v>2.7586206896551726</v>
      </c>
      <c r="CN59">
        <v>661.29166666666663</v>
      </c>
      <c r="CO59">
        <v>2.4444444444444446</v>
      </c>
      <c r="CP59">
        <v>606.42857142857144</v>
      </c>
      <c r="CQ59">
        <v>2.5</v>
      </c>
      <c r="CR59">
        <v>622.66666666666663</v>
      </c>
      <c r="CS59">
        <v>5.4444444444444446</v>
      </c>
      <c r="CT59">
        <v>1061.1111111111111</v>
      </c>
      <c r="CU59">
        <v>3.4285714285714284</v>
      </c>
      <c r="CV59">
        <v>775.96</v>
      </c>
      <c r="CW59">
        <v>3.0877192982456139</v>
      </c>
      <c r="CX59">
        <v>719.79591836734699</v>
      </c>
      <c r="CY59">
        <v>4.0087719298245617</v>
      </c>
      <c r="CZ59">
        <v>879.21153846153845</v>
      </c>
      <c r="DA59">
        <v>3.5555555555555554</v>
      </c>
      <c r="DB59">
        <v>722.33333333333337</v>
      </c>
      <c r="DC59">
        <v>3</v>
      </c>
      <c r="DD59">
        <v>613.77777777777783</v>
      </c>
      <c r="DE59">
        <v>3.1</v>
      </c>
      <c r="DF59">
        <v>649.9</v>
      </c>
      <c r="DG59">
        <v>3.2068965517241379</v>
      </c>
      <c r="DH59">
        <v>661.57142857142856</v>
      </c>
      <c r="DI59">
        <v>2.5555555555555554</v>
      </c>
      <c r="DJ59">
        <v>536.55555555555554</v>
      </c>
      <c r="DK59">
        <v>2.7</v>
      </c>
      <c r="DL59">
        <v>590.79999999999995</v>
      </c>
      <c r="DM59">
        <v>2.5555555555555554</v>
      </c>
      <c r="DN59">
        <v>637.125</v>
      </c>
      <c r="DO59">
        <v>2.6071428571428572</v>
      </c>
      <c r="DP59">
        <v>586.44444444444446</v>
      </c>
      <c r="DQ59">
        <v>2.9122807017543861</v>
      </c>
      <c r="DR59">
        <v>624.69090909090914</v>
      </c>
      <c r="DS59">
        <v>2.9122807017543861</v>
      </c>
      <c r="DT59">
        <v>624.69090909090914</v>
      </c>
      <c r="DU59">
        <v>3.6432748538011697</v>
      </c>
      <c r="DV59">
        <v>791.16981132075466</v>
      </c>
      <c r="DW59">
        <v>3</v>
      </c>
      <c r="DX59">
        <v>611</v>
      </c>
      <c r="EC59">
        <v>3</v>
      </c>
      <c r="ED59">
        <v>611</v>
      </c>
      <c r="EE59">
        <v>1</v>
      </c>
      <c r="EF59">
        <v>171</v>
      </c>
      <c r="EI59">
        <v>9</v>
      </c>
      <c r="EJ59">
        <v>2058</v>
      </c>
      <c r="EK59">
        <v>5</v>
      </c>
      <c r="EL59">
        <v>1114.5</v>
      </c>
      <c r="EM59">
        <v>4.333333333333333</v>
      </c>
      <c r="EN59">
        <v>946.66666666666663</v>
      </c>
      <c r="EO59">
        <v>6</v>
      </c>
      <c r="EP59">
        <v>1135</v>
      </c>
      <c r="EU59">
        <v>6</v>
      </c>
      <c r="EV59">
        <v>1135</v>
      </c>
      <c r="EW59">
        <v>0</v>
      </c>
      <c r="FA59">
        <v>0</v>
      </c>
      <c r="FC59">
        <v>0</v>
      </c>
      <c r="FE59">
        <v>2</v>
      </c>
      <c r="FF59">
        <v>1135</v>
      </c>
      <c r="FG59">
        <v>3.1666666666666665</v>
      </c>
      <c r="FH59">
        <v>993.75</v>
      </c>
      <c r="FI59">
        <v>3</v>
      </c>
      <c r="FJ59">
        <v>1023</v>
      </c>
      <c r="FO59">
        <v>3</v>
      </c>
      <c r="FP59">
        <v>1023</v>
      </c>
      <c r="FQ59">
        <v>0</v>
      </c>
      <c r="FU59">
        <v>5</v>
      </c>
      <c r="FV59">
        <v>1321</v>
      </c>
      <c r="FW59">
        <v>2.5</v>
      </c>
      <c r="FX59">
        <v>1321</v>
      </c>
      <c r="FY59">
        <v>2.6666666666666665</v>
      </c>
      <c r="FZ59">
        <v>1172</v>
      </c>
      <c r="GA59">
        <v>2.6666666666666665</v>
      </c>
      <c r="GB59">
        <v>1172</v>
      </c>
      <c r="GC59">
        <v>3</v>
      </c>
      <c r="GD59">
        <v>1053.1666666666667</v>
      </c>
      <c r="GE59">
        <v>3.6111111111111112</v>
      </c>
      <c r="GF59">
        <v>800.69696969696975</v>
      </c>
      <c r="GG59">
        <v>2</v>
      </c>
      <c r="GH59">
        <v>607.33333333333337</v>
      </c>
      <c r="GI59">
        <v>1.9</v>
      </c>
      <c r="GJ59">
        <v>491.71428571428572</v>
      </c>
      <c r="GK59">
        <v>1.5</v>
      </c>
      <c r="GL59">
        <v>592.75</v>
      </c>
      <c r="GM59">
        <v>1.8076923076923077</v>
      </c>
      <c r="GN59">
        <v>556.29411764705878</v>
      </c>
      <c r="GO59">
        <v>2.1111111111111112</v>
      </c>
      <c r="GP59">
        <v>716</v>
      </c>
      <c r="GQ59">
        <v>1.5</v>
      </c>
      <c r="GR59">
        <v>576.66666666666663</v>
      </c>
      <c r="GS59">
        <v>1.6</v>
      </c>
      <c r="GT59">
        <v>563.4</v>
      </c>
      <c r="GU59">
        <v>1.7241379310344827</v>
      </c>
      <c r="GV59">
        <v>621.94117647058829</v>
      </c>
      <c r="GW59">
        <v>1.7636363636363637</v>
      </c>
      <c r="GX59">
        <v>589.11764705882354</v>
      </c>
      <c r="GY59">
        <v>6.25</v>
      </c>
      <c r="GZ59">
        <v>1232.125</v>
      </c>
      <c r="HA59">
        <v>5.8</v>
      </c>
      <c r="HB59">
        <v>1498.1</v>
      </c>
      <c r="HC59">
        <v>6.75</v>
      </c>
      <c r="HD59">
        <v>1698.125</v>
      </c>
      <c r="HE59">
        <v>6.2307692307692308</v>
      </c>
      <c r="HF59">
        <v>1477.8076923076924</v>
      </c>
      <c r="HG59">
        <v>5.1111111111111107</v>
      </c>
      <c r="HH59">
        <v>1553</v>
      </c>
      <c r="HI59">
        <v>6.3</v>
      </c>
      <c r="HJ59">
        <v>1477.1</v>
      </c>
      <c r="HK59">
        <v>5.9</v>
      </c>
      <c r="HL59">
        <v>1653</v>
      </c>
      <c r="HM59">
        <v>5.7931034482758621</v>
      </c>
      <c r="HN59">
        <v>1561.6071428571429</v>
      </c>
      <c r="HO59">
        <v>6</v>
      </c>
      <c r="HP59">
        <v>1521.2592592592594</v>
      </c>
      <c r="HQ59">
        <v>3.8818181818181818</v>
      </c>
      <c r="HR59">
        <v>1161.1136363636363</v>
      </c>
      <c r="HS59">
        <v>2.75</v>
      </c>
      <c r="HT59">
        <v>697.125</v>
      </c>
      <c r="HU59">
        <v>3.1</v>
      </c>
      <c r="HV59">
        <v>715.5</v>
      </c>
      <c r="HW59">
        <v>2.75</v>
      </c>
      <c r="HX59">
        <v>758.375</v>
      </c>
      <c r="HY59">
        <v>2.8846153846153846</v>
      </c>
      <c r="HZ59">
        <v>723.03846153846155</v>
      </c>
      <c r="IA59">
        <v>3</v>
      </c>
      <c r="IB59">
        <v>739.44444444444446</v>
      </c>
      <c r="IC59">
        <v>2.7</v>
      </c>
      <c r="ID59">
        <v>661.8</v>
      </c>
      <c r="IE59">
        <v>3</v>
      </c>
      <c r="IF59">
        <v>805.3</v>
      </c>
      <c r="IG59">
        <v>2.896551724137931</v>
      </c>
      <c r="IH59">
        <v>735.37931034482756</v>
      </c>
      <c r="II59">
        <v>2.8909090909090911</v>
      </c>
      <c r="IJ59">
        <v>729.5454545454545</v>
      </c>
      <c r="IK59">
        <v>2.8909090909090911</v>
      </c>
      <c r="IL59">
        <v>729.5454545454545</v>
      </c>
      <c r="IM59">
        <v>3.5515151515151517</v>
      </c>
      <c r="IN59">
        <v>995.12587412587413</v>
      </c>
      <c r="IO59">
        <v>0.5</v>
      </c>
      <c r="IP59">
        <v>144</v>
      </c>
      <c r="IS59">
        <v>4.5</v>
      </c>
      <c r="IT59">
        <v>1324</v>
      </c>
      <c r="IU59">
        <v>2.5</v>
      </c>
      <c r="IV59">
        <v>734</v>
      </c>
      <c r="IW59">
        <v>0</v>
      </c>
      <c r="JC59">
        <v>0</v>
      </c>
      <c r="JE59">
        <v>2</v>
      </c>
      <c r="JF59">
        <v>734</v>
      </c>
      <c r="JG59">
        <v>7.5</v>
      </c>
      <c r="JH59">
        <v>1538</v>
      </c>
      <c r="JK59">
        <v>5.5</v>
      </c>
      <c r="JL59">
        <v>1215</v>
      </c>
      <c r="JM59">
        <v>6.5</v>
      </c>
      <c r="JN59">
        <v>1376.5</v>
      </c>
      <c r="JO59">
        <v>8</v>
      </c>
      <c r="JP59">
        <v>2073</v>
      </c>
      <c r="JU59">
        <v>8</v>
      </c>
      <c r="JV59">
        <v>2073</v>
      </c>
      <c r="JW59">
        <v>6.8</v>
      </c>
      <c r="JX59">
        <v>1515.8</v>
      </c>
      <c r="JY59">
        <v>4.4000000000000004</v>
      </c>
      <c r="JZ59">
        <v>1292.4285714285713</v>
      </c>
      <c r="KA59">
        <v>6.5</v>
      </c>
      <c r="KB59">
        <v>1209.5</v>
      </c>
      <c r="KE59">
        <v>4</v>
      </c>
      <c r="KF59">
        <v>734</v>
      </c>
      <c r="KG59">
        <v>5.25</v>
      </c>
      <c r="KH59">
        <v>971.75</v>
      </c>
      <c r="KI59">
        <v>3</v>
      </c>
      <c r="KJ59">
        <v>693</v>
      </c>
      <c r="KO59">
        <v>3</v>
      </c>
      <c r="KP59">
        <v>693</v>
      </c>
      <c r="KQ59">
        <v>4.8</v>
      </c>
      <c r="KR59">
        <v>916</v>
      </c>
      <c r="KS59">
        <v>4.8</v>
      </c>
      <c r="KT59">
        <v>916</v>
      </c>
      <c r="KU59">
        <v>4.5333333333333332</v>
      </c>
      <c r="KV59">
        <v>1135.5833333333333</v>
      </c>
      <c r="KW59">
        <v>3.6333333333333333</v>
      </c>
      <c r="KX59">
        <v>1006</v>
      </c>
      <c r="KY59" s="15">
        <f>Tabla24[[#This Row],[ROS_NUM_COR_COD_ROS_TG_NEG]]-Tabla24[[#This Row],[PAS_NUM_COR_COD_ROS_TG_NEG]]</f>
        <v>2.3611111111111107</v>
      </c>
      <c r="KZ59" s="15">
        <f>Tabla24[[#This Row],[ROS_DUR_COR_COD_ROS_TG_NEG]]-Tabla24[[#This Row],[PAS_DUR_COR_COD_ROS_TG_NEG]]</f>
        <v>714.9375</v>
      </c>
      <c r="LA59" s="15">
        <f>Tabla24[[#This Row],[ROS_NUM_COR_COD_ROS_TG_NEU]]-Tabla24[[#This Row],[PAS_NUM_COR_COD_ROS_TG_NEU]]</f>
        <v>3.15</v>
      </c>
      <c r="LB59" s="15">
        <f>Tabla24[[#This Row],[ROS_DUR_COR_COD_ROS_TG_NEU]]-Tabla24[[#This Row],[PAS_DUR_COR_COD_ROS_TG_NEU]]</f>
        <v>787.32222222222208</v>
      </c>
      <c r="LC59" s="15">
        <f>Tabla24[[#This Row],[ROS_NUM_COR_COD_ROS_TG_POS]]-Tabla24[[#This Row],[PAS_NUM_COR_COD_ROS_TG_POS]]</f>
        <v>2.4500000000000002</v>
      </c>
      <c r="LD59" s="15">
        <f>Tabla24[[#This Row],[ROS_DUR_COR_COD_ROS_TG_POS]]-Tabla24[[#This Row],[PAS_DUR_COR_COD_ROS_TG_POS]]</f>
        <v>729.44444444444446</v>
      </c>
      <c r="LE59" s="15">
        <f>Tabla24[[#This Row],[ROS_NUM_COR_COD_ROS_TG_TOT]]-Tabla24[[#This Row],[PAS_NUM_COR_COD_ROS_TG_TOT]]</f>
        <v>2.6764367816091954</v>
      </c>
      <c r="LF59" s="15">
        <f>Tabla24[[#This Row],[ROS_DUR_COR_COD_ROS_TG_TOT]]-Tabla24[[#This Row],[PAS_DUR_COR_COD_ROS_TG_TOT]]</f>
        <v>745.2802197802198</v>
      </c>
      <c r="LG59" s="15">
        <f>Tabla24[[#This Row],[ROS_NUM_COR_COD_ESC_TG_NEG]]-Tabla24[[#This Row],[PAS_NUM_COR_COD_ESC_TG_NEG]]</f>
        <v>-1.9388888888888887</v>
      </c>
      <c r="LH59" s="15">
        <f>Tabla24[[#This Row],[ROS_DUR_COR_COD_ESC_TG_NEG]]-Tabla24[[#This Row],[PAS_DUR_COR_COD_ESC_TG_NEG]]</f>
        <v>-248.79999999999995</v>
      </c>
      <c r="LI59" s="15">
        <f>Tabla24[[#This Row],[ROS_NUM_COR_COD_ESC_TG_NEU]]-Tabla24[[#This Row],[PAS_NUM_COR_COD_ESC_TG_NEU]]</f>
        <v>-3</v>
      </c>
      <c r="LJ59" s="15">
        <f>Tabla24[[#This Row],[ROS_NUM_COR_COD_ESC_TG_NEG]]-Tabla24[[#This Row],[PAS_NUM_COR_COD_ESC_TG_NEG]]</f>
        <v>-1.9388888888888887</v>
      </c>
      <c r="LK59" s="15">
        <f>Tabla24[[#This Row],[ROS_NUM_COR_COD_ESC_TG_POS]]-Tabla24[[#This Row],[PAS_NUM_COR_COD_ESC_TG_POS]]</f>
        <v>-2.9999999999999996</v>
      </c>
      <c r="LL59" s="15">
        <f>Tabla24[[#This Row],[ROS_DUR_COR_COD_ESC_TG_POS]]-Tabla24[[#This Row],[PAS_DUR_COR_COD_ESC_TG_POS]]</f>
        <v>-530.49473684210523</v>
      </c>
      <c r="LM59" s="15">
        <f>Tabla24[[#This Row],[ROS_NUM_COR_COD_ESC_TG_TOT]]-Tabla24[[#This Row],[PAS_NUM_COR_COD_ESC_TG_TOT]]</f>
        <v>-2.6591954022988511</v>
      </c>
      <c r="LN59" s="15">
        <f>Tabla24[[#This Row],[ROS_DUR_COR_COD_ESC_TG_TOT]]-Tabla24[[#This Row],[PAS_DUR_COR_COD_ESC_TG_TOT]]</f>
        <v>-399.8554336989032</v>
      </c>
      <c r="LO59" s="15">
        <f>Tabla24[[#This Row],[PAS_NUM_COR_COD_ROS_TG_NEG]]-Tabla24[[#This Row],[ESC_NUM_COR_COD_ROS_TG_NEG]]</f>
        <v>0.30555555555555536</v>
      </c>
      <c r="LP59" s="15">
        <f>Tabla24[[#This Row],[PAS_DUR_COR_COD_ROS_TG_NEG]]-Tabla24[[#This Row],[ESC_DUR_COR_COD_ROS_TG_NEG]]</f>
        <v>231.63392857142856</v>
      </c>
      <c r="LQ59" s="15">
        <f>Tabla24[[#This Row],[PAS_NUM_COR_COD_ROS_TG_NEU]]-Tabla24[[#This Row],[ESC_NUM_COR_COD_ROS_TG_NEU]]</f>
        <v>0.64999999999999991</v>
      </c>
      <c r="LR59" s="15">
        <f>Tabla24[[#This Row],[PAS_DUR_COR_COD_ROS_TG_NEU]]-Tabla24[[#This Row],[ESC_DUR_COR_COD_ROS_TG_NEU]]</f>
        <v>67.1111111111112</v>
      </c>
      <c r="LS59" s="15">
        <f>Tabla24[[#This Row],[PAS_NUM_COR_COD_ROS_TG_POS]]-Tabla24[[#This Row],[ESC_NUM_COR_COD_ROS_TG_POS]]</f>
        <v>-1.9944444444444445</v>
      </c>
      <c r="LT59" s="15">
        <f>Tabla24[[#This Row],[PAS_DUR_COR_COD_ROS_TG_POS]]-Tabla24[[#This Row],[ESC_DUR_COR_COD_ROS_TG_POS]]</f>
        <v>-137.55555555555554</v>
      </c>
      <c r="LU59" s="15">
        <f>Tabla24[[#This Row],[PAS_NUM_COR_COD_ROS_TG_TOT]]-Tabla24[[#This Row],[ESC_NUM_COR_COD_ROS_TG_TOT]]</f>
        <v>-0.31190476190476168</v>
      </c>
      <c r="LV59" s="15">
        <f>Tabla24[[#This Row],[PAS_DUR_COR_COD_ROS_TG_TOT]]-Tabla24[[#This Row],[ESC_DUR_COR_COD_ROS_TG_TOT]]</f>
        <v>40.366923076923058</v>
      </c>
      <c r="LW59" s="15">
        <f>Tabla24[[#This Row],[PAS_NUM_COR_COD_ESC_TG_NEG]]-Tabla24[[#This Row],[ESC_NUM_COR_COD_ESC_TG_NEG]]</f>
        <v>-2.0611111111111109</v>
      </c>
      <c r="LX59" s="15">
        <f>Tabla24[[#This Row],[PAS_DUR_COR_COD_ESC_TG_NEG]]-Tabla24[[#This Row],[ESC_DUR_COR_COD_ESC_TG_NEG]]</f>
        <v>-297.86666666666679</v>
      </c>
      <c r="LY59" s="15">
        <f>Tabla24[[#This Row],[PAS_NUM_COR_COD_ESC_TG_NEU]]-Tabla24[[#This Row],[ESC_NUM_COR_COD_ESC_TG_NEU]]</f>
        <v>-0.79999999999999982</v>
      </c>
      <c r="LZ59" s="15">
        <f>Tabla24[[#This Row],[PAS_DUR_COR_COD_ESC_TG_NEU]]-Tabla24[[#This Row],[ESC_DUR_COR_COD_ESC_TG_NEU]]</f>
        <v>-83.900000000000091</v>
      </c>
      <c r="MA59" s="15">
        <f>Tabla24[[#This Row],[PAS_NUM_COR_COD_ESC_TG_POS]]-Tabla24[[#This Row],[ESC_NUM_COR_COD_ESC_TG_POS]]</f>
        <v>1.0444444444444443</v>
      </c>
      <c r="MB59" s="15">
        <f>Tabla24[[#This Row],[PAS_DUR_COR_COD_ESC_TG_POS]]-Tabla24[[#This Row],[ESC_DUR_COR_COD_ESC_TG_POS]]</f>
        <v>296.8947368421052</v>
      </c>
      <c r="MC59" s="15">
        <f>Tabla24[[#This Row],[PAS_NUM_COR_COD_ESC_TG_TOT]]-Tabla24[[#This Row],[ESC_NUM_COR_COD_ESC_TG_TOT]]</f>
        <v>-0.61666666666666625</v>
      </c>
      <c r="MD59" s="15">
        <f>Tabla24[[#This Row],[PAS_DUR_COR_COD_ESC_TG_TOT]]-Tabla24[[#This Row],[ESC_DUR_COR_COD_ESC_TG_TOT]]</f>
        <v>-50.703389830508513</v>
      </c>
      <c r="ME59">
        <v>255.25</v>
      </c>
      <c r="MF59">
        <v>310.10000000000002</v>
      </c>
      <c r="MG59">
        <v>316.89999999999998</v>
      </c>
      <c r="MH59">
        <v>296.85714285714283</v>
      </c>
      <c r="MI59">
        <v>204.5</v>
      </c>
      <c r="MJ59">
        <v>224</v>
      </c>
      <c r="MK59">
        <v>182</v>
      </c>
      <c r="ML59">
        <v>204.76470588235293</v>
      </c>
      <c r="MM59">
        <v>156.28571428571428</v>
      </c>
      <c r="MN59">
        <v>245.44444444444446</v>
      </c>
      <c r="MO59">
        <v>168.22222222222223</v>
      </c>
      <c r="MP59">
        <v>192.68</v>
      </c>
      <c r="MQ59">
        <v>251.66666666666666</v>
      </c>
      <c r="MR59">
        <v>207.6</v>
      </c>
      <c r="MS59">
        <v>177.42857142857142</v>
      </c>
      <c r="MT59">
        <v>214.73076923076923</v>
      </c>
      <c r="MU59">
        <v>264.6875</v>
      </c>
      <c r="MV59">
        <v>231.44444444444446</v>
      </c>
      <c r="MW59">
        <v>231</v>
      </c>
      <c r="MX59">
        <v>241.51923076923077</v>
      </c>
      <c r="MY59">
        <v>226.75</v>
      </c>
      <c r="MZ59">
        <v>233.05</v>
      </c>
      <c r="NA59">
        <v>208.26315789473685</v>
      </c>
      <c r="NB59">
        <v>222.93220338983051</v>
      </c>
      <c r="NC59" s="15">
        <f>Tabla1[[#This Row],[ROS_1DU_COR_COD_ROS_TG_NEG]]-Tabla1[[#This Row],[PAS_1DU_COR_COD_ROS_TG_NEG]]</f>
        <v>-9.4375</v>
      </c>
      <c r="ND59" s="15">
        <f>Tabla1[[#This Row],[ROS_1DU_COR_COD_ROS_TG_NEU]]-Tabla1[[#This Row],[PAS_1DU_COR_COD_ROS_TG_NEU]]</f>
        <v>78.655555555555566</v>
      </c>
      <c r="NE59" s="15">
        <f>Tabla1[[#This Row],[ROS_1DU_COR_COD_ROS_TG_POS]]-Tabla1[[#This Row],[PAS_1DU_COR_COD_ROS_TG_POS]]</f>
        <v>85.899999999999977</v>
      </c>
      <c r="NF59" s="15">
        <f>Tabla1[[#This Row],[ROS_1DU_COR_COD_ROS_TG_TOT]]-Tabla1[[#This Row],[PAS_1DU_COR_COD_ROS_TG_TOT]]</f>
        <v>55.337912087912059</v>
      </c>
      <c r="NG59" s="15">
        <f>Tabla1[[#This Row],[ROS_1DU_COR_COD_ESC_TG_NEG]]-Tabla1[[#This Row],[PAS_1DU_COR_COD_ESC_TG_NEG]]</f>
        <v>-22.25</v>
      </c>
      <c r="NH59" s="15">
        <f>Tabla1[[#This Row],[ROS_1DU_COR_COD_ESC_TG_NEU]]-Tabla1[[#This Row],[PAS_1DU_COR_COD_ESC_TG_NEU]]</f>
        <v>-9.0500000000000114</v>
      </c>
      <c r="NI59" s="15">
        <f>Tabla1[[#This Row],[ROS_1DU_COR_COD_ESC_TG_POS]]-Tabla1[[#This Row],[PAS_1DU_COR_COD_ESC_TG_POS]]</f>
        <v>-26.26315789473685</v>
      </c>
      <c r="NJ59" s="15">
        <f>Tabla1[[#This Row],[ROS_1DU_COR_COD_ESC_TG_TOT]]-Tabla1[[#This Row],[PAS_1DU_COR_COD_ESC_TG_TOT]]</f>
        <v>-18.167497507477577</v>
      </c>
      <c r="NK59" s="15">
        <f>Tabla1[[#This Row],[PAS_1DU_COR_COD_ROS_TG_NEG]]-Tabla1[[#This Row],[ESC_1DU_COR_COD_ROS_TG_NEG]]</f>
        <v>108.40178571428572</v>
      </c>
      <c r="NL59" s="15">
        <f>Tabla1[[#This Row],[PAS_1DU_COR_COD_ROS_TG_NEU]]-Tabla1[[#This Row],[ESC_1DU_COR_COD_ROS_TG_NEU]]</f>
        <v>-14</v>
      </c>
      <c r="NM59" s="15">
        <f>Tabla1[[#This Row],[PAS_1DU_COR_COD_ROS_TG_POS]]-Tabla1[[#This Row],[ESC_1DU_COR_COD_ROS_TG_POS]]</f>
        <v>62.777777777777771</v>
      </c>
      <c r="NN59" s="15">
        <f>Tabla1[[#This Row],[PAS_1DU_COR_COD_ROS_TG_TOT]]-Tabla1[[#This Row],[ESC_1DU_COR_COD_ROS_TG_TOT]]</f>
        <v>48.839230769230767</v>
      </c>
      <c r="NO59" s="15">
        <f>Tabla1[[#This Row],[PAS_1DU_COR_COD_ESC_TG_NEG]]-Tabla1[[#This Row],[ESC_1DU_COR_COD_ESC_TG_NEG]]</f>
        <v>-24.916666666666657</v>
      </c>
      <c r="NP59" s="15">
        <f>Tabla1[[#This Row],[PAS_1DU_COR_COD_ESC_TG_NEU]]-Tabla1[[#This Row],[ESC_1DU_COR_COD_ESC_TG_NEU]]</f>
        <v>25.450000000000017</v>
      </c>
      <c r="NQ59" s="15">
        <f>Tabla1[[#This Row],[PAS_1DU_COR_COD_ESC_TG_POS]]-Tabla1[[#This Row],[ESC_1DU_COR_COD_ESC_TG_POS]]</f>
        <v>30.834586466165433</v>
      </c>
      <c r="NR59" s="15">
        <f>Tabla1[[#This Row],[PAS_1DU_COR_COD_ESC_TG_TOT]]-Tabla1[[#This Row],[ESC_1DU_COR_COD_ESC_TG_TOT]]</f>
        <v>8.2014341590612787</v>
      </c>
    </row>
    <row r="60" spans="1:382" x14ac:dyDescent="0.3">
      <c r="A60" s="2" t="s">
        <v>62</v>
      </c>
      <c r="B60" s="2">
        <v>30</v>
      </c>
      <c r="C60" s="2">
        <v>1</v>
      </c>
      <c r="D60" s="2">
        <v>31</v>
      </c>
      <c r="E60">
        <v>3.15</v>
      </c>
      <c r="F60">
        <v>828.26666666666665</v>
      </c>
      <c r="G60">
        <v>3.1</v>
      </c>
      <c r="H60">
        <v>898.625</v>
      </c>
      <c r="I60">
        <v>2.1</v>
      </c>
      <c r="J60">
        <v>658.13333333333333</v>
      </c>
      <c r="K60">
        <v>2.7833333333333332</v>
      </c>
      <c r="L60">
        <v>797.26086956521738</v>
      </c>
      <c r="M60">
        <v>2.95</v>
      </c>
      <c r="N60">
        <v>743</v>
      </c>
      <c r="O60">
        <v>2.5499999999999998</v>
      </c>
      <c r="P60">
        <v>611.3125</v>
      </c>
      <c r="Q60">
        <v>3.1</v>
      </c>
      <c r="R60">
        <v>1016.5</v>
      </c>
      <c r="S60">
        <v>2.8666666666666667</v>
      </c>
      <c r="T60">
        <v>778.14285714285711</v>
      </c>
      <c r="U60">
        <v>2.8250000000000002</v>
      </c>
      <c r="V60">
        <v>787.4</v>
      </c>
      <c r="W60">
        <v>2.25</v>
      </c>
      <c r="X60">
        <v>571.76470588235293</v>
      </c>
      <c r="Y60">
        <v>1.45</v>
      </c>
      <c r="Z60">
        <v>441.46666666666664</v>
      </c>
      <c r="AA60">
        <v>1.6</v>
      </c>
      <c r="AB60">
        <v>422.35294117647061</v>
      </c>
      <c r="AC60">
        <v>1.7666666666666666</v>
      </c>
      <c r="AD60">
        <v>480.0408163265306</v>
      </c>
      <c r="AE60">
        <v>1.7666666666666666</v>
      </c>
      <c r="AF60">
        <v>480.0408163265306</v>
      </c>
      <c r="AG60">
        <v>2.4722222222222223</v>
      </c>
      <c r="AH60">
        <v>682.8125</v>
      </c>
      <c r="BM60">
        <v>2.4722222222222223</v>
      </c>
      <c r="BN60">
        <v>682.8125</v>
      </c>
      <c r="BO60">
        <v>4.625</v>
      </c>
      <c r="BP60">
        <v>979.875</v>
      </c>
      <c r="BQ60">
        <v>5</v>
      </c>
      <c r="BR60">
        <v>1131.8571428571429</v>
      </c>
      <c r="BS60">
        <v>3.5</v>
      </c>
      <c r="BT60">
        <v>774</v>
      </c>
      <c r="BU60">
        <v>4.3478260869565215</v>
      </c>
      <c r="BV60">
        <v>954.52173913043475</v>
      </c>
      <c r="BW60">
        <v>5.5</v>
      </c>
      <c r="BX60">
        <v>1161.8333333333333</v>
      </c>
      <c r="BY60">
        <v>4.4444444444444446</v>
      </c>
      <c r="BZ60">
        <v>1049.8888888888889</v>
      </c>
      <c r="CA60">
        <v>4.625</v>
      </c>
      <c r="CB60">
        <v>1065.75</v>
      </c>
      <c r="CC60">
        <v>4.7826086956521738</v>
      </c>
      <c r="CD60">
        <v>1084.608695652174</v>
      </c>
      <c r="CE60">
        <v>4.5652173913043477</v>
      </c>
      <c r="CF60">
        <v>1019.5652173913044</v>
      </c>
      <c r="CG60">
        <v>3</v>
      </c>
      <c r="CH60">
        <v>629.5</v>
      </c>
      <c r="CI60">
        <v>1.5714285714285714</v>
      </c>
      <c r="CJ60">
        <v>377.83333333333331</v>
      </c>
      <c r="CK60">
        <v>3.25</v>
      </c>
      <c r="CL60">
        <v>726.125</v>
      </c>
      <c r="CM60">
        <v>2.652173913043478</v>
      </c>
      <c r="CN60">
        <v>596</v>
      </c>
      <c r="CO60">
        <v>2.1666666666666665</v>
      </c>
      <c r="CP60">
        <v>360.83333333333331</v>
      </c>
      <c r="CQ60">
        <v>1.8888888888888888</v>
      </c>
      <c r="CR60">
        <v>548.375</v>
      </c>
      <c r="CS60">
        <v>2.375</v>
      </c>
      <c r="CT60">
        <v>446.5</v>
      </c>
      <c r="CU60">
        <v>2.1304347826086958</v>
      </c>
      <c r="CV60">
        <v>460.18181818181819</v>
      </c>
      <c r="CW60">
        <v>2.3913043478260869</v>
      </c>
      <c r="CX60">
        <v>528.09090909090912</v>
      </c>
      <c r="CY60">
        <v>3.4782608695652173</v>
      </c>
      <c r="CZ60">
        <v>779.28888888888889</v>
      </c>
      <c r="DA60">
        <v>3.25</v>
      </c>
      <c r="DB60">
        <v>794.25</v>
      </c>
      <c r="DC60">
        <v>4</v>
      </c>
      <c r="DD60">
        <v>918.57142857142856</v>
      </c>
      <c r="DE60">
        <v>3.375</v>
      </c>
      <c r="DF60">
        <v>668.5</v>
      </c>
      <c r="DG60">
        <v>3.5217391304347827</v>
      </c>
      <c r="DH60">
        <v>788.3478260869565</v>
      </c>
      <c r="DI60">
        <v>3.6666666666666665</v>
      </c>
      <c r="DJ60">
        <v>823.5</v>
      </c>
      <c r="DK60">
        <v>3.7777777777777777</v>
      </c>
      <c r="DL60">
        <v>761.44444444444446</v>
      </c>
      <c r="DM60">
        <v>3</v>
      </c>
      <c r="DN60">
        <v>742.375</v>
      </c>
      <c r="DO60">
        <v>3.4782608695652173</v>
      </c>
      <c r="DP60">
        <v>771</v>
      </c>
      <c r="DQ60">
        <v>3.5</v>
      </c>
      <c r="DR60">
        <v>779.67391304347825</v>
      </c>
      <c r="DS60">
        <v>3.5</v>
      </c>
      <c r="DT60">
        <v>779.67391304347825</v>
      </c>
      <c r="DU60">
        <v>3.4855072463768115</v>
      </c>
      <c r="DV60">
        <v>779.41911764705878</v>
      </c>
      <c r="DW60">
        <v>5</v>
      </c>
      <c r="DX60">
        <v>1145</v>
      </c>
      <c r="DY60">
        <v>4.333333333333333</v>
      </c>
      <c r="DZ60">
        <v>867</v>
      </c>
      <c r="EA60">
        <v>4</v>
      </c>
      <c r="EB60">
        <v>1271.5</v>
      </c>
      <c r="EC60">
        <v>4.4285714285714288</v>
      </c>
      <c r="ED60">
        <v>1062</v>
      </c>
      <c r="EE60">
        <v>3.5</v>
      </c>
      <c r="EF60">
        <v>831.25</v>
      </c>
      <c r="EG60">
        <v>3</v>
      </c>
      <c r="EH60">
        <v>540</v>
      </c>
      <c r="EI60">
        <v>3.5</v>
      </c>
      <c r="EJ60">
        <v>903.5</v>
      </c>
      <c r="EK60">
        <v>3.4285714285714284</v>
      </c>
      <c r="EL60">
        <v>810.28571428571433</v>
      </c>
      <c r="EM60">
        <v>3.9285714285714284</v>
      </c>
      <c r="EN60">
        <v>936.14285714285711</v>
      </c>
      <c r="EO60">
        <v>1</v>
      </c>
      <c r="EP60">
        <v>300</v>
      </c>
      <c r="EQ60">
        <v>2.3333333333333335</v>
      </c>
      <c r="ER60">
        <v>914</v>
      </c>
      <c r="ES60">
        <v>1</v>
      </c>
      <c r="ET60">
        <v>187.5</v>
      </c>
      <c r="EU60">
        <v>1.5714285714285714</v>
      </c>
      <c r="EV60">
        <v>500.6</v>
      </c>
      <c r="EW60">
        <v>2.25</v>
      </c>
      <c r="EX60">
        <v>562.25</v>
      </c>
      <c r="EY60">
        <v>0</v>
      </c>
      <c r="FA60">
        <v>3</v>
      </c>
      <c r="FB60">
        <v>1145</v>
      </c>
      <c r="FC60">
        <v>2.1428571428571428</v>
      </c>
      <c r="FD60">
        <v>678.8</v>
      </c>
      <c r="FE60">
        <v>1.8571428571428572</v>
      </c>
      <c r="FF60">
        <v>589.70000000000005</v>
      </c>
      <c r="FG60">
        <v>2.8928571428571428</v>
      </c>
      <c r="FH60">
        <v>791.79166666666663</v>
      </c>
      <c r="FI60">
        <v>5</v>
      </c>
      <c r="FJ60">
        <v>1437</v>
      </c>
      <c r="FK60">
        <v>5</v>
      </c>
      <c r="FL60">
        <v>1181.3333333333333</v>
      </c>
      <c r="FM60">
        <v>5.5</v>
      </c>
      <c r="FN60">
        <v>1338.5</v>
      </c>
      <c r="FO60">
        <v>5.1428571428571432</v>
      </c>
      <c r="FP60">
        <v>1299.2857142857142</v>
      </c>
      <c r="FQ60">
        <v>3.5</v>
      </c>
      <c r="FR60">
        <v>753.5</v>
      </c>
      <c r="FS60">
        <v>8</v>
      </c>
      <c r="FT60">
        <v>1748</v>
      </c>
      <c r="FU60">
        <v>3.5</v>
      </c>
      <c r="FV60">
        <v>857.5</v>
      </c>
      <c r="FW60">
        <v>4.1428571428571432</v>
      </c>
      <c r="FX60">
        <v>925.28571428571433</v>
      </c>
      <c r="FY60">
        <v>4.6428571428571432</v>
      </c>
      <c r="FZ60">
        <v>1112.2857142857142</v>
      </c>
      <c r="GA60">
        <v>4.6428571428571432</v>
      </c>
      <c r="GB60">
        <v>1112.2857142857142</v>
      </c>
      <c r="GC60">
        <v>3.4761904761904763</v>
      </c>
      <c r="GD60">
        <v>909.86842105263156</v>
      </c>
      <c r="GE60">
        <v>3.4833333333333334</v>
      </c>
      <c r="GF60">
        <v>807.90804597701151</v>
      </c>
      <c r="GG60">
        <v>2.4</v>
      </c>
      <c r="GH60">
        <v>548.22222222222217</v>
      </c>
      <c r="GI60">
        <v>1.6666666666666667</v>
      </c>
      <c r="GJ60">
        <v>438.2</v>
      </c>
      <c r="GK60">
        <v>1.75</v>
      </c>
      <c r="GL60">
        <v>352.5</v>
      </c>
      <c r="GM60">
        <v>1.962962962962963</v>
      </c>
      <c r="GN60">
        <v>462</v>
      </c>
      <c r="GO60">
        <v>2.375</v>
      </c>
      <c r="GP60">
        <v>733</v>
      </c>
      <c r="GQ60">
        <v>2.6</v>
      </c>
      <c r="GR60">
        <v>452.3</v>
      </c>
      <c r="GS60">
        <v>1.4</v>
      </c>
      <c r="GT60">
        <v>357.625</v>
      </c>
      <c r="GU60">
        <v>2.1071428571428572</v>
      </c>
      <c r="GV60">
        <v>480.39130434782606</v>
      </c>
      <c r="GW60">
        <v>2.0363636363636362</v>
      </c>
      <c r="GX60">
        <v>471.83720930232556</v>
      </c>
      <c r="GY60">
        <v>3.7</v>
      </c>
      <c r="GZ60">
        <v>980.75</v>
      </c>
      <c r="HA60">
        <v>5.5555555555555554</v>
      </c>
      <c r="HB60">
        <v>957.55555555555554</v>
      </c>
      <c r="HC60">
        <v>4.25</v>
      </c>
      <c r="HD60">
        <v>751.375</v>
      </c>
      <c r="HE60">
        <v>4.4814814814814818</v>
      </c>
      <c r="HF60">
        <v>899</v>
      </c>
      <c r="HG60">
        <v>4.125</v>
      </c>
      <c r="HH60">
        <v>671.75</v>
      </c>
      <c r="HI60">
        <v>4.8</v>
      </c>
      <c r="HJ60">
        <v>814</v>
      </c>
      <c r="HK60">
        <v>4.9000000000000004</v>
      </c>
      <c r="HL60">
        <v>972.77777777777783</v>
      </c>
      <c r="HM60">
        <v>4.6428571428571432</v>
      </c>
      <c r="HN60">
        <v>824.77777777777783</v>
      </c>
      <c r="HO60">
        <v>4.5636363636363635</v>
      </c>
      <c r="HP60">
        <v>860.46153846153845</v>
      </c>
      <c r="HQ60">
        <v>3.3</v>
      </c>
      <c r="HR60">
        <v>684.55789473684206</v>
      </c>
      <c r="HS60">
        <v>3.9</v>
      </c>
      <c r="HT60">
        <v>747.5</v>
      </c>
      <c r="HU60">
        <v>2.5555555555555554</v>
      </c>
      <c r="HV60">
        <v>491.11111111111109</v>
      </c>
      <c r="HW60">
        <v>2.875</v>
      </c>
      <c r="HX60">
        <v>622</v>
      </c>
      <c r="HY60">
        <v>3.1481481481481484</v>
      </c>
      <c r="HZ60">
        <v>624.85185185185185</v>
      </c>
      <c r="IA60">
        <v>2.375</v>
      </c>
      <c r="IB60">
        <v>553.57142857142856</v>
      </c>
      <c r="IC60">
        <v>2.4</v>
      </c>
      <c r="ID60">
        <v>472.8</v>
      </c>
      <c r="IE60">
        <v>1.8</v>
      </c>
      <c r="IF60">
        <v>450.375</v>
      </c>
      <c r="IG60">
        <v>2.1785714285714284</v>
      </c>
      <c r="IH60">
        <v>488.24</v>
      </c>
      <c r="II60">
        <v>2.6545454545454548</v>
      </c>
      <c r="IJ60">
        <v>559.17307692307691</v>
      </c>
      <c r="IK60">
        <v>2.6545454545454548</v>
      </c>
      <c r="IL60">
        <v>559.17307692307691</v>
      </c>
      <c r="IM60">
        <v>3.084848484848485</v>
      </c>
      <c r="IN60">
        <v>640.20408163265301</v>
      </c>
      <c r="IQ60">
        <v>5</v>
      </c>
      <c r="IR60">
        <v>738</v>
      </c>
      <c r="IS60">
        <v>1</v>
      </c>
      <c r="IT60">
        <v>200</v>
      </c>
      <c r="IU60">
        <v>2.3333333333333335</v>
      </c>
      <c r="IV60">
        <v>469</v>
      </c>
      <c r="IW60">
        <v>0.5</v>
      </c>
      <c r="IX60">
        <v>89</v>
      </c>
      <c r="JC60">
        <v>0.5</v>
      </c>
      <c r="JD60">
        <v>89</v>
      </c>
      <c r="JE60">
        <v>1.6</v>
      </c>
      <c r="JF60">
        <v>342.33333333333331</v>
      </c>
      <c r="JI60">
        <v>3</v>
      </c>
      <c r="JJ60">
        <v>547</v>
      </c>
      <c r="JK60">
        <v>7</v>
      </c>
      <c r="JL60">
        <v>1468</v>
      </c>
      <c r="JM60">
        <v>5.666666666666667</v>
      </c>
      <c r="JN60">
        <v>1161</v>
      </c>
      <c r="JO60">
        <v>6.5</v>
      </c>
      <c r="JP60">
        <v>1306.5</v>
      </c>
      <c r="JU60">
        <v>6.5</v>
      </c>
      <c r="JV60">
        <v>1306.5</v>
      </c>
      <c r="JW60">
        <v>6</v>
      </c>
      <c r="JX60">
        <v>1219.2</v>
      </c>
      <c r="JY60">
        <v>3.8</v>
      </c>
      <c r="JZ60">
        <v>890.375</v>
      </c>
      <c r="KC60">
        <v>5</v>
      </c>
      <c r="KD60">
        <v>859</v>
      </c>
      <c r="KE60">
        <v>3</v>
      </c>
      <c r="KF60">
        <v>755</v>
      </c>
      <c r="KG60">
        <v>3.6666666666666665</v>
      </c>
      <c r="KH60">
        <v>789.66666666666663</v>
      </c>
      <c r="KI60">
        <v>4.5</v>
      </c>
      <c r="KJ60">
        <v>995</v>
      </c>
      <c r="KO60">
        <v>4.5</v>
      </c>
      <c r="KP60">
        <v>995</v>
      </c>
      <c r="KQ60">
        <v>4</v>
      </c>
      <c r="KR60">
        <v>871.8</v>
      </c>
      <c r="KS60">
        <v>4</v>
      </c>
      <c r="KT60">
        <v>871.8</v>
      </c>
      <c r="KU60">
        <v>3.8666666666666667</v>
      </c>
      <c r="KV60">
        <v>883.23076923076928</v>
      </c>
      <c r="KW60">
        <v>3.15</v>
      </c>
      <c r="KX60">
        <v>659.95</v>
      </c>
      <c r="KY60" s="15">
        <f>Tabla24[[#This Row],[ROS_NUM_COR_COD_ROS_TG_NEG]]-Tabla24[[#This Row],[PAS_NUM_COR_COD_ROS_TG_NEG]]</f>
        <v>1.1749999999999998</v>
      </c>
      <c r="KZ60" s="15">
        <f>Tabla24[[#This Row],[ROS_DUR_COR_COD_ROS_TG_NEG]]-Tabla24[[#This Row],[PAS_DUR_COR_COD_ROS_TG_NEG]]</f>
        <v>-71.25</v>
      </c>
      <c r="LA60" s="15">
        <f>Tabla24[[#This Row],[ROS_NUM_COR_COD_ROS_TG_NEU]]-Tabla24[[#This Row],[PAS_NUM_COR_COD_ROS_TG_NEU]]</f>
        <v>2.25</v>
      </c>
      <c r="LB60" s="15">
        <f>Tabla24[[#This Row],[ROS_DUR_COR_COD_ROS_TG_NEU]]-Tabla24[[#This Row],[PAS_DUR_COR_COD_ROS_TG_NEU]]</f>
        <v>202.6875</v>
      </c>
      <c r="LC60" s="15">
        <f>Tabla24[[#This Row],[ROS_NUM_COR_COD_ROS_TG_POS]]-Tabla24[[#This Row],[PAS_NUM_COR_COD_ROS_TG_POS]]</f>
        <v>1.8000000000000003</v>
      </c>
      <c r="LD60" s="15">
        <f>Tabla24[[#This Row],[ROS_DUR_COR_COD_ROS_TG_POS]]-Tabla24[[#This Row],[PAS_DUR_COR_COD_ROS_TG_POS]]</f>
        <v>-43.722222222222172</v>
      </c>
      <c r="LE60" s="15">
        <f>Tabla24[[#This Row],[ROS_NUM_COR_COD_ROS_TG_TOT]]-Tabla24[[#This Row],[PAS_NUM_COR_COD_ROS_TG_TOT]]</f>
        <v>1.7761904761904765</v>
      </c>
      <c r="LF60" s="15">
        <f>Tabla24[[#This Row],[ROS_DUR_COR_COD_ROS_TG_TOT]]-Tabla24[[#This Row],[PAS_DUR_COR_COD_ROS_TG_TOT]]</f>
        <v>46.634920634920718</v>
      </c>
      <c r="LG60" s="15">
        <f>Tabla24[[#This Row],[ROS_NUM_COR_COD_ESC_TG_NEG]]-Tabla24[[#This Row],[PAS_NUM_COR_COD_ESC_TG_NEG]]</f>
        <v>-0.77499999999999991</v>
      </c>
      <c r="LH60" s="15">
        <f>Tabla24[[#This Row],[ROS_DUR_COR_COD_ESC_TG_NEG]]-Tabla24[[#This Row],[PAS_DUR_COR_COD_ESC_TG_NEG]]</f>
        <v>-95.266666666666652</v>
      </c>
      <c r="LI60" s="15">
        <f>Tabla24[[#This Row],[ROS_NUM_COR_COD_ESC_TG_NEU]]-Tabla24[[#This Row],[PAS_NUM_COR_COD_ESC_TG_NEU]]</f>
        <v>-0.5</v>
      </c>
      <c r="LJ60" s="15">
        <f>Tabla24[[#This Row],[ROS_NUM_COR_COD_ESC_TG_NEG]]-Tabla24[[#This Row],[PAS_NUM_COR_COD_ESC_TG_NEG]]</f>
        <v>-0.77499999999999991</v>
      </c>
      <c r="LK60" s="15">
        <f>Tabla24[[#This Row],[ROS_NUM_COR_COD_ESC_TG_POS]]-Tabla24[[#This Row],[PAS_NUM_COR_COD_ESC_TG_POS]]</f>
        <v>-0.70000000000000018</v>
      </c>
      <c r="LL60" s="15">
        <f>Tabla24[[#This Row],[ROS_DUR_COR_COD_ESC_TG_POS]]-Tabla24[[#This Row],[PAS_DUR_COR_COD_ESC_TG_POS]]</f>
        <v>-300.50833333333333</v>
      </c>
      <c r="LM60" s="15">
        <f>Tabla24[[#This Row],[ROS_NUM_COR_COD_ESC_TG_TOT]]-Tabla24[[#This Row],[PAS_NUM_COR_COD_ESC_TG_TOT]]</f>
        <v>-0.67619047619047601</v>
      </c>
      <c r="LN60" s="15">
        <f>Tabla24[[#This Row],[ROS_DUR_COR_COD_ESC_TG_TOT]]-Tabla24[[#This Row],[PAS_DUR_COR_COD_ESC_TG_TOT]]</f>
        <v>-316.86956521739131</v>
      </c>
      <c r="LO60" s="15">
        <f>Tabla24[[#This Row],[PAS_NUM_COR_COD_ROS_TG_NEG]]-Tabla24[[#This Row],[ESC_NUM_COR_COD_ROS_TG_NEG]]</f>
        <v>0.78333333333333366</v>
      </c>
      <c r="LP60" s="15">
        <f>Tabla24[[#This Row],[PAS_DUR_COR_COD_ROS_TG_NEG]]-Tabla24[[#This Row],[ESC_DUR_COR_COD_ROS_TG_NEG]]</f>
        <v>382.16666666666669</v>
      </c>
      <c r="LQ60" s="15">
        <f>Tabla24[[#This Row],[PAS_NUM_COR_COD_ROS_TG_NEU]]-Tabla24[[#This Row],[ESC_NUM_COR_COD_ROS_TG_NEU]]</f>
        <v>0.66111111111111098</v>
      </c>
      <c r="LR60" s="15">
        <f>Tabla24[[#This Row],[PAS_DUR_COR_COD_ROS_TG_NEU]]-Tabla24[[#This Row],[ESC_DUR_COR_COD_ROS_TG_NEU]]</f>
        <v>62.9375</v>
      </c>
      <c r="LS60" s="15">
        <f>Tabla24[[#This Row],[PAS_NUM_COR_COD_ROS_TG_POS]]-Tabla24[[#This Row],[ESC_NUM_COR_COD_ROS_TG_POS]]</f>
        <v>0.72500000000000009</v>
      </c>
      <c r="LT60" s="15">
        <f>Tabla24[[#This Row],[PAS_DUR_COR_COD_ROS_TG_POS]]-Tabla24[[#This Row],[ESC_DUR_COR_COD_ROS_TG_POS]]</f>
        <v>570</v>
      </c>
      <c r="LU60" s="15">
        <f>Tabla24[[#This Row],[PAS_NUM_COR_COD_ROS_TG_TOT]]-Tabla24[[#This Row],[ESC_NUM_COR_COD_ROS_TG_TOT]]</f>
        <v>0.73623188405797091</v>
      </c>
      <c r="LV60" s="15">
        <f>Tabla24[[#This Row],[PAS_DUR_COR_COD_ROS_TG_TOT]]-Tabla24[[#This Row],[ESC_DUR_COR_COD_ROS_TG_TOT]]</f>
        <v>317.96103896103892</v>
      </c>
      <c r="LW60" s="15">
        <f>Tabla24[[#This Row],[PAS_NUM_COR_COD_ESC_TG_NEG]]-Tabla24[[#This Row],[ESC_NUM_COR_COD_ESC_TG_NEG]]</f>
        <v>-2.35</v>
      </c>
      <c r="LX60" s="15">
        <f>Tabla24[[#This Row],[PAS_DUR_COR_COD_ESC_TG_NEG]]-Tabla24[[#This Row],[ESC_DUR_COR_COD_ESC_TG_NEG]]</f>
        <v>-333.56666666666661</v>
      </c>
      <c r="LY60" s="15">
        <f>Tabla24[[#This Row],[PAS_NUM_COR_COD_ESC_TG_NEU]]-Tabla24[[#This Row],[ESC_NUM_COR_COD_ESC_TG_NEU]]</f>
        <v>-1.3444444444444446</v>
      </c>
      <c r="LZ60" s="15">
        <f>Tabla24[[#This Row],[PAS_DUR_COR_COD_ESC_TG_NEU]]-Tabla24[[#This Row],[ESC_DUR_COR_COD_ESC_TG_NEU]]</f>
        <v>-151.26388888888891</v>
      </c>
      <c r="MA60" s="15">
        <f>Tabla24[[#This Row],[PAS_NUM_COR_COD_ESC_TG_POS]]-Tabla24[[#This Row],[ESC_NUM_COR_COD_ESC_TG_POS]]</f>
        <v>-2.5249999999999999</v>
      </c>
      <c r="MB60" s="15">
        <f>Tabla24[[#This Row],[PAS_DUR_COR_COD_ESC_TG_POS]]-Tabla24[[#This Row],[ESC_DUR_COR_COD_ESC_TG_POS]]</f>
        <v>-407.61666666666667</v>
      </c>
      <c r="MC60" s="15">
        <f>Tabla24[[#This Row],[PAS_NUM_COR_COD_ESC_TG_TOT]]-Tabla24[[#This Row],[ESC_NUM_COR_COD_ESC_TG_TOT]]</f>
        <v>-1.9992753623188406</v>
      </c>
      <c r="MD60" s="15">
        <f>Tabla24[[#This Row],[PAS_DUR_COR_COD_ESC_TG_TOT]]-Tabla24[[#This Row],[ESC_DUR_COR_COD_ESC_TG_TOT]]</f>
        <v>-287.34782608695662</v>
      </c>
      <c r="ME60">
        <v>135.125</v>
      </c>
      <c r="MF60">
        <v>194.6</v>
      </c>
      <c r="MG60">
        <v>167</v>
      </c>
      <c r="MH60">
        <v>167.77777777777777</v>
      </c>
      <c r="MI60">
        <v>251.4</v>
      </c>
      <c r="MJ60">
        <v>181</v>
      </c>
      <c r="MK60">
        <v>221.625</v>
      </c>
      <c r="ML60">
        <v>210.43478260869566</v>
      </c>
      <c r="MM60">
        <v>204.66666666666666</v>
      </c>
      <c r="MN60">
        <v>228.625</v>
      </c>
      <c r="MO60">
        <v>214.625</v>
      </c>
      <c r="MP60">
        <v>217</v>
      </c>
      <c r="MQ60">
        <v>190.66666666666666</v>
      </c>
      <c r="MR60">
        <v>256.11111111111109</v>
      </c>
      <c r="MS60">
        <v>242.625</v>
      </c>
      <c r="MT60">
        <v>234.34782608695653</v>
      </c>
      <c r="MU60">
        <v>189.89473684210526</v>
      </c>
      <c r="MV60">
        <v>216.25</v>
      </c>
      <c r="MW60">
        <v>251.28571428571428</v>
      </c>
      <c r="MX60">
        <v>216.0408163265306</v>
      </c>
      <c r="MY60">
        <v>156.33333333333334</v>
      </c>
      <c r="MZ60">
        <v>222.9375</v>
      </c>
      <c r="NA60">
        <v>237.13333333333333</v>
      </c>
      <c r="NB60">
        <v>205.84782608695653</v>
      </c>
      <c r="NC60" s="15">
        <f>Tabla1[[#This Row],[ROS_1DU_COR_COD_ROS_TG_NEG]]-Tabla1[[#This Row],[PAS_1DU_COR_COD_ROS_TG_NEG]]</f>
        <v>-54.76973684210526</v>
      </c>
      <c r="ND60" s="15">
        <f>Tabla1[[#This Row],[ROS_1DU_COR_COD_ROS_TG_NEU]]-Tabla1[[#This Row],[PAS_1DU_COR_COD_ROS_TG_NEU]]</f>
        <v>-21.650000000000006</v>
      </c>
      <c r="NE60" s="15">
        <f>Tabla1[[#This Row],[ROS_1DU_COR_COD_ROS_TG_POS]]-Tabla1[[#This Row],[PAS_1DU_COR_COD_ROS_TG_POS]]</f>
        <v>-84.285714285714278</v>
      </c>
      <c r="NF60" s="15">
        <f>Tabla1[[#This Row],[ROS_1DU_COR_COD_ROS_TG_TOT]]-Tabla1[[#This Row],[PAS_1DU_COR_COD_ROS_TG_TOT]]</f>
        <v>-48.263038548752832</v>
      </c>
      <c r="NG60" s="15">
        <f>Tabla1[[#This Row],[ROS_1DU_COR_COD_ESC_TG_NEG]]-Tabla1[[#This Row],[PAS_1DU_COR_COD_ESC_TG_NEG]]</f>
        <v>95.066666666666663</v>
      </c>
      <c r="NH60" s="15">
        <f>Tabla1[[#This Row],[ROS_1DU_COR_COD_ESC_TG_NEU]]-Tabla1[[#This Row],[PAS_1DU_COR_COD_ESC_TG_NEU]]</f>
        <v>-41.9375</v>
      </c>
      <c r="NI60" s="15">
        <f>Tabla1[[#This Row],[ROS_1DU_COR_COD_ESC_TG_POS]]-Tabla1[[#This Row],[PAS_1DU_COR_COD_ESC_TG_POS]]</f>
        <v>-15.508333333333326</v>
      </c>
      <c r="NJ60" s="15">
        <f>Tabla1[[#This Row],[ROS_1DU_COR_COD_ESC_TG_TOT]]-Tabla1[[#This Row],[PAS_1DU_COR_COD_ESC_TG_TOT]]</f>
        <v>4.5869565217391255</v>
      </c>
      <c r="NK60" s="15">
        <f>Tabla1[[#This Row],[PAS_1DU_COR_COD_ROS_TG_NEG]]-Tabla1[[#This Row],[ESC_1DU_COR_COD_ROS_TG_NEG]]</f>
        <v>-14.771929824561397</v>
      </c>
      <c r="NL60" s="15">
        <f>Tabla1[[#This Row],[PAS_1DU_COR_COD_ROS_TG_NEU]]-Tabla1[[#This Row],[ESC_1DU_COR_COD_ROS_TG_NEU]]</f>
        <v>-12.375</v>
      </c>
      <c r="NM60" s="15">
        <f>Tabla1[[#This Row],[PAS_1DU_COR_COD_ROS_TG_POS]]-Tabla1[[#This Row],[ESC_1DU_COR_COD_ROS_TG_POS]]</f>
        <v>36.660714285714278</v>
      </c>
      <c r="NN60" s="15">
        <f>Tabla1[[#This Row],[PAS_1DU_COR_COD_ROS_TG_TOT]]-Tabla1[[#This Row],[ESC_1DU_COR_COD_ROS_TG_TOT]]</f>
        <v>-0.95918367346939704</v>
      </c>
      <c r="NO60" s="15">
        <f>Tabla1[[#This Row],[PAS_1DU_COR_COD_ESC_TG_NEG]]-Tabla1[[#This Row],[ESC_1DU_COR_COD_ESC_TG_NEG]]</f>
        <v>-34.333333333333314</v>
      </c>
      <c r="NP60" s="15">
        <f>Tabla1[[#This Row],[PAS_1DU_COR_COD_ESC_TG_NEU]]-Tabla1[[#This Row],[ESC_1DU_COR_COD_ESC_TG_NEU]]</f>
        <v>-33.173611111111086</v>
      </c>
      <c r="NQ60" s="15">
        <f>Tabla1[[#This Row],[PAS_1DU_COR_COD_ESC_TG_POS]]-Tabla1[[#This Row],[ESC_1DU_COR_COD_ESC_TG_POS]]</f>
        <v>-5.4916666666666742</v>
      </c>
      <c r="NR60" s="15">
        <f>Tabla1[[#This Row],[PAS_1DU_COR_COD_ESC_TG_TOT]]-Tabla1[[#This Row],[ESC_1DU_COR_COD_ESC_TG_TOT]]</f>
        <v>-28.5</v>
      </c>
    </row>
    <row r="61" spans="1:382" x14ac:dyDescent="0.3">
      <c r="A61" s="2" t="s">
        <v>63</v>
      </c>
      <c r="B61" s="2">
        <v>30</v>
      </c>
      <c r="C61" s="2">
        <v>1</v>
      </c>
      <c r="D61" s="2">
        <v>37</v>
      </c>
      <c r="E61">
        <v>3.5</v>
      </c>
      <c r="F61">
        <v>1253.6666666666667</v>
      </c>
      <c r="G61">
        <v>3.45</v>
      </c>
      <c r="H61">
        <v>1253.4705882352941</v>
      </c>
      <c r="I61">
        <v>3.4</v>
      </c>
      <c r="J61">
        <v>1124.6500000000001</v>
      </c>
      <c r="K61">
        <v>3.45</v>
      </c>
      <c r="L61">
        <v>1206.6909090909091</v>
      </c>
      <c r="M61">
        <v>3.4</v>
      </c>
      <c r="N61">
        <v>1256.1666666666667</v>
      </c>
      <c r="O61">
        <v>3.45</v>
      </c>
      <c r="P61">
        <v>1185.6842105263158</v>
      </c>
      <c r="Q61">
        <v>3.5</v>
      </c>
      <c r="R61">
        <v>1085.0999999999999</v>
      </c>
      <c r="S61">
        <v>3.45</v>
      </c>
      <c r="T61">
        <v>1172.6491228070176</v>
      </c>
      <c r="U61">
        <v>3.45</v>
      </c>
      <c r="V61">
        <v>1189.3660714285713</v>
      </c>
      <c r="W61">
        <v>1.7</v>
      </c>
      <c r="X61">
        <v>500.6</v>
      </c>
      <c r="Y61">
        <v>1.6</v>
      </c>
      <c r="Z61">
        <v>460.95</v>
      </c>
      <c r="AA61">
        <v>1.8</v>
      </c>
      <c r="AB61">
        <v>484.45</v>
      </c>
      <c r="AC61">
        <v>1.7</v>
      </c>
      <c r="AD61">
        <v>482</v>
      </c>
      <c r="AE61">
        <v>1.7</v>
      </c>
      <c r="AF61">
        <v>482</v>
      </c>
      <c r="AG61">
        <v>2.8666666666666667</v>
      </c>
      <c r="AH61">
        <v>942.6104651162791</v>
      </c>
      <c r="BM61">
        <v>2.8666666666666667</v>
      </c>
      <c r="BN61">
        <v>942.6104651162791</v>
      </c>
      <c r="BO61">
        <v>4.5999999999999996</v>
      </c>
      <c r="BP61">
        <v>1652.7</v>
      </c>
      <c r="BQ61">
        <v>5.25</v>
      </c>
      <c r="BR61">
        <v>1840.875</v>
      </c>
      <c r="BS61">
        <v>5</v>
      </c>
      <c r="BT61">
        <v>1716.6666666666667</v>
      </c>
      <c r="BU61">
        <v>4.9259259259259256</v>
      </c>
      <c r="BV61">
        <v>1729.7777777777778</v>
      </c>
      <c r="BW61">
        <v>5.3</v>
      </c>
      <c r="BX61">
        <v>1922.2</v>
      </c>
      <c r="BY61">
        <v>5.1111111111111107</v>
      </c>
      <c r="BZ61">
        <v>1837.4444444444443</v>
      </c>
      <c r="CA61">
        <v>5.4444444444444446</v>
      </c>
      <c r="CB61">
        <v>1902.8888888888889</v>
      </c>
      <c r="CC61">
        <v>5.2857142857142856</v>
      </c>
      <c r="CD61">
        <v>1888.75</v>
      </c>
      <c r="CE61">
        <v>5.1090909090909093</v>
      </c>
      <c r="CF61">
        <v>1810.7090909090909</v>
      </c>
      <c r="CG61">
        <v>1.4</v>
      </c>
      <c r="CH61">
        <v>733.33333333333337</v>
      </c>
      <c r="CI61">
        <v>0.5</v>
      </c>
      <c r="CJ61">
        <v>321.75</v>
      </c>
      <c r="CK61">
        <v>0.66666666666666663</v>
      </c>
      <c r="CL61">
        <v>549.5</v>
      </c>
      <c r="CM61">
        <v>0.88888888888888884</v>
      </c>
      <c r="CN61">
        <v>563.21428571428567</v>
      </c>
      <c r="CO61">
        <v>0.9</v>
      </c>
      <c r="CP61">
        <v>483.83333333333331</v>
      </c>
      <c r="CQ61">
        <v>0.88888888888888884</v>
      </c>
      <c r="CR61">
        <v>618</v>
      </c>
      <c r="CS61">
        <v>1</v>
      </c>
      <c r="CT61">
        <v>605.25</v>
      </c>
      <c r="CU61">
        <v>0.9285714285714286</v>
      </c>
      <c r="CV61">
        <v>560.93333333333328</v>
      </c>
      <c r="CW61">
        <v>0.90909090909090906</v>
      </c>
      <c r="CX61">
        <v>562.0344827586207</v>
      </c>
      <c r="CY61">
        <v>3.0090909090909093</v>
      </c>
      <c r="CZ61">
        <v>1379.6190476190477</v>
      </c>
      <c r="DA61">
        <v>3.1</v>
      </c>
      <c r="DB61">
        <v>858.2</v>
      </c>
      <c r="DC61">
        <v>3.25</v>
      </c>
      <c r="DD61">
        <v>931.125</v>
      </c>
      <c r="DE61">
        <v>3.6666666666666665</v>
      </c>
      <c r="DF61">
        <v>1165</v>
      </c>
      <c r="DG61">
        <v>3.3333333333333335</v>
      </c>
      <c r="DH61">
        <v>975.03846153846155</v>
      </c>
      <c r="DI61">
        <v>3.2</v>
      </c>
      <c r="DJ61">
        <v>976.1</v>
      </c>
      <c r="DK61">
        <v>3.5555555555555554</v>
      </c>
      <c r="DL61">
        <v>1001.3333333333334</v>
      </c>
      <c r="DM61">
        <v>2.4444444444444446</v>
      </c>
      <c r="DN61">
        <v>802.5</v>
      </c>
      <c r="DO61">
        <v>3.0714285714285716</v>
      </c>
      <c r="DP61">
        <v>933.07407407407402</v>
      </c>
      <c r="DQ61">
        <v>3.2</v>
      </c>
      <c r="DR61">
        <v>953.66037735849056</v>
      </c>
      <c r="DS61">
        <v>3.2</v>
      </c>
      <c r="DT61">
        <v>953.66037735849056</v>
      </c>
      <c r="DU61">
        <v>3.0727272727272728</v>
      </c>
      <c r="DV61">
        <v>1214.8321167883212</v>
      </c>
      <c r="DY61">
        <v>5.5</v>
      </c>
      <c r="DZ61">
        <v>1927</v>
      </c>
      <c r="EA61">
        <v>5</v>
      </c>
      <c r="EB61">
        <v>1943</v>
      </c>
      <c r="EC61">
        <v>5.333333333333333</v>
      </c>
      <c r="ED61">
        <v>1932.3333333333333</v>
      </c>
      <c r="EG61">
        <v>6</v>
      </c>
      <c r="EH61">
        <v>2111</v>
      </c>
      <c r="EI61">
        <v>7</v>
      </c>
      <c r="EJ61">
        <v>2114</v>
      </c>
      <c r="EK61">
        <v>6.5</v>
      </c>
      <c r="EL61">
        <v>2112.5</v>
      </c>
      <c r="EM61">
        <v>5.8</v>
      </c>
      <c r="EN61">
        <v>2004.4</v>
      </c>
      <c r="EQ61">
        <v>0.5</v>
      </c>
      <c r="ER61">
        <v>392</v>
      </c>
      <c r="ES61">
        <v>1</v>
      </c>
      <c r="ET61">
        <v>353</v>
      </c>
      <c r="EU61">
        <v>0.66666666666666663</v>
      </c>
      <c r="EV61">
        <v>372.5</v>
      </c>
      <c r="EY61">
        <v>1</v>
      </c>
      <c r="EZ61">
        <v>99</v>
      </c>
      <c r="FA61">
        <v>1</v>
      </c>
      <c r="FB61">
        <v>143</v>
      </c>
      <c r="FC61">
        <v>1</v>
      </c>
      <c r="FD61">
        <v>121</v>
      </c>
      <c r="FE61">
        <v>0.8</v>
      </c>
      <c r="FF61">
        <v>246.75</v>
      </c>
      <c r="FG61">
        <v>3.3</v>
      </c>
      <c r="FH61">
        <v>1223.2222222222222</v>
      </c>
      <c r="FK61">
        <v>6</v>
      </c>
      <c r="FL61">
        <v>2010.5</v>
      </c>
      <c r="FM61">
        <v>6</v>
      </c>
      <c r="FN61">
        <v>1571</v>
      </c>
      <c r="FO61">
        <v>6</v>
      </c>
      <c r="FP61">
        <v>1864</v>
      </c>
      <c r="FS61">
        <v>5</v>
      </c>
      <c r="FT61">
        <v>1565</v>
      </c>
      <c r="FU61">
        <v>5</v>
      </c>
      <c r="FV61">
        <v>1260</v>
      </c>
      <c r="FW61">
        <v>5</v>
      </c>
      <c r="FX61">
        <v>1412.5</v>
      </c>
      <c r="FY61">
        <v>5.6</v>
      </c>
      <c r="FZ61">
        <v>1683.4</v>
      </c>
      <c r="GA61">
        <v>5.6</v>
      </c>
      <c r="GB61">
        <v>1683.4</v>
      </c>
      <c r="GC61">
        <v>4.0666666666666664</v>
      </c>
      <c r="GD61">
        <v>1387.5714285714287</v>
      </c>
      <c r="GE61">
        <v>3.1555555555555554</v>
      </c>
      <c r="GF61">
        <v>1230.8476821192053</v>
      </c>
      <c r="GG61">
        <v>0.88888888888888884</v>
      </c>
      <c r="GH61">
        <v>406.5</v>
      </c>
      <c r="GI61">
        <v>0.8</v>
      </c>
      <c r="GJ61">
        <v>417.33333333333331</v>
      </c>
      <c r="GK61">
        <v>1</v>
      </c>
      <c r="GL61">
        <v>563</v>
      </c>
      <c r="GM61">
        <v>0.8928571428571429</v>
      </c>
      <c r="GN61">
        <v>456.35294117647061</v>
      </c>
      <c r="GO61">
        <v>0.55555555555555558</v>
      </c>
      <c r="GP61">
        <v>423.75</v>
      </c>
      <c r="GQ61">
        <v>1.3</v>
      </c>
      <c r="GR61">
        <v>579.71428571428567</v>
      </c>
      <c r="GS61">
        <v>1</v>
      </c>
      <c r="GT61">
        <v>373.71428571428572</v>
      </c>
      <c r="GU61">
        <v>0.96551724137931039</v>
      </c>
      <c r="GV61">
        <v>464.94444444444446</v>
      </c>
      <c r="GW61">
        <v>0.92982456140350878</v>
      </c>
      <c r="GX61">
        <v>460.77142857142854</v>
      </c>
      <c r="GY61">
        <v>5.5555555555555554</v>
      </c>
      <c r="GZ61">
        <v>1967</v>
      </c>
      <c r="HA61">
        <v>5.4</v>
      </c>
      <c r="HB61">
        <v>2031.7</v>
      </c>
      <c r="HC61">
        <v>5.4444444444444446</v>
      </c>
      <c r="HD61">
        <v>1927</v>
      </c>
      <c r="HE61">
        <v>5.4642857142857144</v>
      </c>
      <c r="HF61">
        <v>1977.25</v>
      </c>
      <c r="HG61">
        <v>6</v>
      </c>
      <c r="HH61">
        <v>2125.8888888888887</v>
      </c>
      <c r="HI61">
        <v>4.9000000000000004</v>
      </c>
      <c r="HJ61">
        <v>1759</v>
      </c>
      <c r="HK61">
        <v>5.8</v>
      </c>
      <c r="HL61">
        <v>2073.3000000000002</v>
      </c>
      <c r="HM61">
        <v>5.5517241379310347</v>
      </c>
      <c r="HN61">
        <v>1981.2413793103449</v>
      </c>
      <c r="HO61">
        <v>5.5087719298245617</v>
      </c>
      <c r="HP61">
        <v>1979.280701754386</v>
      </c>
      <c r="HQ61">
        <v>3.2192982456140351</v>
      </c>
      <c r="HR61">
        <v>1401.5869565217392</v>
      </c>
      <c r="HS61">
        <v>2.5555555555555554</v>
      </c>
      <c r="HT61">
        <v>855.11111111111109</v>
      </c>
      <c r="HU61">
        <v>2.6</v>
      </c>
      <c r="HV61">
        <v>874.3</v>
      </c>
      <c r="HW61">
        <v>2.2222222222222223</v>
      </c>
      <c r="HX61">
        <v>768.66666666666663</v>
      </c>
      <c r="HY61">
        <v>2.4642857142857144</v>
      </c>
      <c r="HZ61">
        <v>834.17857142857144</v>
      </c>
      <c r="IA61">
        <v>2.3333333333333335</v>
      </c>
      <c r="IB61">
        <v>689.55555555555554</v>
      </c>
      <c r="IC61">
        <v>2.2999999999999998</v>
      </c>
      <c r="ID61">
        <v>755.5</v>
      </c>
      <c r="IE61">
        <v>2.6</v>
      </c>
      <c r="IF61">
        <v>838.1</v>
      </c>
      <c r="IG61">
        <v>2.4137931034482758</v>
      </c>
      <c r="IH61">
        <v>763.51724137931035</v>
      </c>
      <c r="II61">
        <v>2.4385964912280702</v>
      </c>
      <c r="IJ61">
        <v>798.22807017543857</v>
      </c>
      <c r="IK61">
        <v>2.4385964912280702</v>
      </c>
      <c r="IL61">
        <v>798.22807017543857</v>
      </c>
      <c r="IM61">
        <v>2.9590643274853803</v>
      </c>
      <c r="IN61">
        <v>1170.7718120805368</v>
      </c>
      <c r="IO61">
        <v>1</v>
      </c>
      <c r="IP61">
        <v>256</v>
      </c>
      <c r="IS61">
        <v>1</v>
      </c>
      <c r="IT61">
        <v>129</v>
      </c>
      <c r="IU61">
        <v>1</v>
      </c>
      <c r="IV61">
        <v>192.5</v>
      </c>
      <c r="IW61">
        <v>1</v>
      </c>
      <c r="IX61">
        <v>115</v>
      </c>
      <c r="JC61">
        <v>1</v>
      </c>
      <c r="JD61">
        <v>115</v>
      </c>
      <c r="JE61">
        <v>1</v>
      </c>
      <c r="JF61">
        <v>166.66666666666666</v>
      </c>
      <c r="JG61">
        <v>6</v>
      </c>
      <c r="JH61">
        <v>2136</v>
      </c>
      <c r="JK61">
        <v>6</v>
      </c>
      <c r="JL61">
        <v>2185</v>
      </c>
      <c r="JM61">
        <v>6</v>
      </c>
      <c r="JN61">
        <v>2160.5</v>
      </c>
      <c r="JO61">
        <v>6</v>
      </c>
      <c r="JP61">
        <v>2133</v>
      </c>
      <c r="JU61">
        <v>6</v>
      </c>
      <c r="JV61">
        <v>2133</v>
      </c>
      <c r="JW61">
        <v>6</v>
      </c>
      <c r="JX61">
        <v>2151.3333333333335</v>
      </c>
      <c r="JY61">
        <v>3.5</v>
      </c>
      <c r="JZ61">
        <v>1159</v>
      </c>
      <c r="KA61">
        <v>4</v>
      </c>
      <c r="KB61">
        <v>1231</v>
      </c>
      <c r="KE61">
        <v>2</v>
      </c>
      <c r="KF61">
        <v>776</v>
      </c>
      <c r="KG61">
        <v>3</v>
      </c>
      <c r="KH61">
        <v>1003.5</v>
      </c>
      <c r="KI61">
        <v>5</v>
      </c>
      <c r="KJ61">
        <v>1405</v>
      </c>
      <c r="KO61">
        <v>5</v>
      </c>
      <c r="KP61">
        <v>1405</v>
      </c>
      <c r="KQ61">
        <v>3.6666666666666665</v>
      </c>
      <c r="KR61">
        <v>1137.3333333333333</v>
      </c>
      <c r="KS61">
        <v>3.6666666666666665</v>
      </c>
      <c r="KT61">
        <v>1137.3333333333333</v>
      </c>
      <c r="KU61">
        <v>3.5555555555555554</v>
      </c>
      <c r="KV61">
        <v>1151.7777777777778</v>
      </c>
      <c r="KW61">
        <v>2.9888888888888889</v>
      </c>
      <c r="KX61">
        <v>1169.6898734177216</v>
      </c>
      <c r="KY61" s="15">
        <f>Tabla24[[#This Row],[ROS_NUM_COR_COD_ROS_TG_NEG]]-Tabla24[[#This Row],[PAS_NUM_COR_COD_ROS_TG_NEG]]</f>
        <v>2.6</v>
      </c>
      <c r="KZ61" s="15">
        <f>Tabla24[[#This Row],[ROS_DUR_COR_COD_ROS_TG_NEG]]-Tabla24[[#This Row],[PAS_DUR_COR_COD_ROS_TG_NEG]]</f>
        <v>869.72222222222194</v>
      </c>
      <c r="LA61" s="15">
        <f>Tabla24[[#This Row],[ROS_NUM_COR_COD_ROS_TG_NEU]]-Tabla24[[#This Row],[PAS_NUM_COR_COD_ROS_TG_NEU]]</f>
        <v>1.4500000000000002</v>
      </c>
      <c r="LB61" s="15">
        <f>Tabla24[[#This Row],[ROS_DUR_COR_COD_ROS_TG_NEU]]-Tabla24[[#This Row],[PAS_DUR_COR_COD_ROS_TG_NEU]]</f>
        <v>573.31578947368416</v>
      </c>
      <c r="LC61" s="15">
        <f>Tabla24[[#This Row],[ROS_NUM_COR_COD_ROS_TG_POS]]-Tabla24[[#This Row],[PAS_NUM_COR_COD_ROS_TG_POS]]</f>
        <v>2.2999999999999998</v>
      </c>
      <c r="LD61" s="15">
        <f>Tabla24[[#This Row],[ROS_DUR_COR_COD_ROS_TG_POS]]-Tabla24[[#This Row],[PAS_DUR_COR_COD_ROS_TG_POS]]</f>
        <v>988.20000000000027</v>
      </c>
      <c r="LE61" s="15">
        <f>Tabla24[[#This Row],[ROS_NUM_COR_COD_ROS_TG_TOT]]-Tabla24[[#This Row],[PAS_NUM_COR_COD_ROS_TG_TOT]]</f>
        <v>2.1017241379310345</v>
      </c>
      <c r="LF61" s="15">
        <f>Tabla24[[#This Row],[ROS_DUR_COR_COD_ROS_TG_TOT]]-Tabla24[[#This Row],[PAS_DUR_COR_COD_ROS_TG_TOT]]</f>
        <v>808.59225650332723</v>
      </c>
      <c r="LG61" s="15">
        <f>Tabla24[[#This Row],[ROS_NUM_COR_COD_ESC_TG_NEG]]-Tabla24[[#This Row],[PAS_NUM_COR_COD_ESC_TG_NEG]]</f>
        <v>-2.9444444444444446</v>
      </c>
      <c r="LH61" s="15">
        <f>Tabla24[[#This Row],[ROS_DUR_COR_COD_ESC_TG_NEG]]-Tabla24[[#This Row],[PAS_DUR_COR_COD_ESC_TG_NEG]]</f>
        <v>-829.91666666666674</v>
      </c>
      <c r="LI61" s="15">
        <f>Tabla24[[#This Row],[ROS_NUM_COR_COD_ESC_TG_NEU]]-Tabla24[[#This Row],[PAS_NUM_COR_COD_ESC_TG_NEU]]</f>
        <v>-2.1500000000000004</v>
      </c>
      <c r="LJ61" s="15">
        <f>Tabla24[[#This Row],[ROS_NUM_COR_COD_ESC_TG_NEG]]-Tabla24[[#This Row],[PAS_NUM_COR_COD_ESC_TG_NEG]]</f>
        <v>-2.9444444444444446</v>
      </c>
      <c r="LK61" s="15">
        <f>Tabla24[[#This Row],[ROS_NUM_COR_COD_ESC_TG_POS]]-Tabla24[[#This Row],[PAS_NUM_COR_COD_ESC_TG_POS]]</f>
        <v>-2.4</v>
      </c>
      <c r="LL61" s="15">
        <f>Tabla24[[#This Row],[ROS_DUR_COR_COD_ESC_TG_POS]]-Tabla24[[#This Row],[PAS_DUR_COR_COD_ESC_TG_POS]]</f>
        <v>-750.93571428571431</v>
      </c>
      <c r="LM61" s="15">
        <f>Tabla24[[#This Row],[ROS_NUM_COR_COD_ESC_TG_TOT]]-Tabla24[[#This Row],[PAS_NUM_COR_COD_ESC_TG_TOT]]</f>
        <v>-2.4844827586206897</v>
      </c>
      <c r="LN61" s="15">
        <f>Tabla24[[#This Row],[ROS_DUR_COR_COD_ESC_TG_TOT]]-Tabla24[[#This Row],[PAS_DUR_COR_COD_ESC_TG_TOT]]</f>
        <v>-741.74646464646469</v>
      </c>
      <c r="LO61" s="15">
        <f>Tabla24[[#This Row],[PAS_NUM_COR_COD_ROS_TG_NEG]]-Tabla24[[#This Row],[ESC_NUM_COR_COD_ROS_TG_NEG]]</f>
        <v>2.5</v>
      </c>
      <c r="LP61" s="15">
        <f>Tabla24[[#This Row],[PAS_DUR_COR_COD_ROS_TG_NEG]]-Tabla24[[#This Row],[ESC_DUR_COR_COD_ROS_TG_NEG]]</f>
        <v>772.33333333333348</v>
      </c>
      <c r="LQ61" s="15">
        <f>Tabla24[[#This Row],[PAS_NUM_COR_COD_ROS_TG_NEU]]-Tabla24[[#This Row],[ESC_NUM_COR_COD_ROS_TG_NEU]]</f>
        <v>2.5611111111111113</v>
      </c>
      <c r="LR61" s="15">
        <f>Tabla24[[#This Row],[PAS_DUR_COR_COD_ROS_TG_NEU]]-Tabla24[[#This Row],[ESC_DUR_COR_COD_ROS_TG_NEU]]</f>
        <v>567.68421052631584</v>
      </c>
      <c r="LS61" s="15">
        <f>Tabla24[[#This Row],[PAS_NUM_COR_COD_ROS_TG_POS]]-Tabla24[[#This Row],[ESC_NUM_COR_COD_ROS_TG_POS]]</f>
        <v>2.5</v>
      </c>
      <c r="LT61" s="15">
        <f>Tabla24[[#This Row],[PAS_DUR_COR_COD_ROS_TG_POS]]-Tabla24[[#This Row],[ESC_DUR_COR_COD_ROS_TG_POS]]</f>
        <v>479.84999999999991</v>
      </c>
      <c r="LU61" s="15">
        <f>Tabla24[[#This Row],[PAS_NUM_COR_COD_ROS_TG_TOT]]-Tabla24[[#This Row],[ESC_NUM_COR_COD_ROS_TG_TOT]]</f>
        <v>2.5214285714285714</v>
      </c>
      <c r="LV61" s="15">
        <f>Tabla24[[#This Row],[PAS_DUR_COR_COD_ROS_TG_TOT]]-Tabla24[[#This Row],[ESC_DUR_COR_COD_ROS_TG_TOT]]</f>
        <v>611.71578947368437</v>
      </c>
      <c r="LW61" s="15">
        <f>Tabla24[[#This Row],[PAS_NUM_COR_COD_ESC_TG_NEG]]-Tabla24[[#This Row],[ESC_NUM_COR_COD_ESC_TG_NEG]]</f>
        <v>-1.7999999999999998</v>
      </c>
      <c r="LX61" s="15">
        <f>Tabla24[[#This Row],[PAS_DUR_COR_COD_ESC_TG_NEG]]-Tabla24[[#This Row],[ESC_DUR_COR_COD_ESC_TG_NEG]]</f>
        <v>-668.5333333333333</v>
      </c>
      <c r="LY61" s="15">
        <f>Tabla24[[#This Row],[PAS_NUM_COR_COD_ESC_TG_NEU]]-Tabla24[[#This Row],[ESC_NUM_COR_COD_ESC_TG_NEU]]</f>
        <v>-1.6611111111111105</v>
      </c>
      <c r="LZ61" s="15">
        <f>Tabla24[[#This Row],[PAS_DUR_COR_COD_ESC_TG_NEU]]-Tabla24[[#This Row],[ESC_DUR_COR_COD_ESC_TG_NEU]]</f>
        <v>-583.9738562091502</v>
      </c>
      <c r="MA61" s="15">
        <f>Tabla24[[#This Row],[PAS_NUM_COR_COD_ESC_TG_POS]]-Tabla24[[#This Row],[ESC_NUM_COR_COD_ESC_TG_POS]]</f>
        <v>-2.0444444444444447</v>
      </c>
      <c r="MB61" s="15">
        <f>Tabla24[[#This Row],[PAS_DUR_COR_COD_ESC_TG_POS]]-Tabla24[[#This Row],[ESC_DUR_COR_COD_ESC_TG_POS]]</f>
        <v>-778.23888888888882</v>
      </c>
      <c r="MC61" s="15">
        <f>Tabla24[[#This Row],[PAS_NUM_COR_COD_ESC_TG_TOT]]-Tabla24[[#This Row],[ESC_NUM_COR_COD_ESC_TG_TOT]]</f>
        <v>-1.8357142857142854</v>
      </c>
      <c r="MD61" s="15">
        <f>Tabla24[[#This Row],[PAS_DUR_COR_COD_ESC_TG_TOT]]-Tabla24[[#This Row],[ESC_DUR_COR_COD_ESC_TG_TOT]]</f>
        <v>-682.05909090909086</v>
      </c>
      <c r="ME61">
        <v>363.88888888888891</v>
      </c>
      <c r="MF61">
        <v>366.4</v>
      </c>
      <c r="MG61">
        <v>387.7</v>
      </c>
      <c r="MH61">
        <v>372.9655172413793</v>
      </c>
      <c r="MI61">
        <v>326.75</v>
      </c>
      <c r="MJ61">
        <v>285.57142857142856</v>
      </c>
      <c r="MK61">
        <v>287.57142857142856</v>
      </c>
      <c r="ML61">
        <v>295.5</v>
      </c>
      <c r="MM61">
        <v>313.33333333333331</v>
      </c>
      <c r="MN61">
        <v>385.4</v>
      </c>
      <c r="MO61">
        <v>270</v>
      </c>
      <c r="MP61">
        <v>325.8</v>
      </c>
      <c r="MQ61">
        <v>371.1</v>
      </c>
      <c r="MR61">
        <v>376</v>
      </c>
      <c r="MS61">
        <v>346.22222222222223</v>
      </c>
      <c r="MT61">
        <v>364.67857142857144</v>
      </c>
      <c r="MU61">
        <v>353.16666666666669</v>
      </c>
      <c r="MV61">
        <v>350.15789473684208</v>
      </c>
      <c r="MW61">
        <v>353.8</v>
      </c>
      <c r="MX61">
        <v>352.38596491228071</v>
      </c>
      <c r="MY61">
        <v>360</v>
      </c>
      <c r="MZ61">
        <v>339.76470588235293</v>
      </c>
      <c r="NA61">
        <v>370.7</v>
      </c>
      <c r="NB61">
        <v>357.63636363636363</v>
      </c>
      <c r="NC61" s="15">
        <f>Tabla1[[#This Row],[ROS_1DU_COR_COD_ROS_TG_NEG]]-Tabla1[[#This Row],[PAS_1DU_COR_COD_ROS_TG_NEG]]</f>
        <v>10.722222222222229</v>
      </c>
      <c r="ND61" s="15">
        <f>Tabla1[[#This Row],[ROS_1DU_COR_COD_ROS_TG_NEU]]-Tabla1[[#This Row],[PAS_1DU_COR_COD_ROS_TG_NEU]]</f>
        <v>16.242105263157896</v>
      </c>
      <c r="NE61" s="15">
        <f>Tabla1[[#This Row],[ROS_1DU_COR_COD_ROS_TG_POS]]-Tabla1[[#This Row],[PAS_1DU_COR_COD_ROS_TG_POS]]</f>
        <v>33.899999999999977</v>
      </c>
      <c r="NF61" s="15">
        <f>Tabla1[[#This Row],[ROS_1DU_COR_COD_ROS_TG_TOT]]-Tabla1[[#This Row],[PAS_1DU_COR_COD_ROS_TG_TOT]]</f>
        <v>20.57955232909859</v>
      </c>
      <c r="NG61" s="15">
        <f>Tabla1[[#This Row],[ROS_1DU_COR_COD_ESC_TG_NEG]]-Tabla1[[#This Row],[PAS_1DU_COR_COD_ESC_TG_NEG]]</f>
        <v>-33.25</v>
      </c>
      <c r="NH61" s="15">
        <f>Tabla1[[#This Row],[ROS_1DU_COR_COD_ESC_TG_NEU]]-Tabla1[[#This Row],[PAS_1DU_COR_COD_ESC_TG_NEU]]</f>
        <v>-54.193277310924373</v>
      </c>
      <c r="NI61" s="15">
        <f>Tabla1[[#This Row],[ROS_1DU_COR_COD_ESC_TG_POS]]-Tabla1[[#This Row],[PAS_1DU_COR_COD_ESC_TG_POS]]</f>
        <v>-83.128571428571433</v>
      </c>
      <c r="NJ61" s="15">
        <f>Tabla1[[#This Row],[ROS_1DU_COR_COD_ESC_TG_TOT]]-Tabla1[[#This Row],[PAS_1DU_COR_COD_ESC_TG_TOT]]</f>
        <v>-62.136363636363626</v>
      </c>
      <c r="NK61" s="15">
        <f>Tabla1[[#This Row],[PAS_1DU_COR_COD_ROS_TG_NEG]]-Tabla1[[#This Row],[ESC_1DU_COR_COD_ROS_TG_NEG]]</f>
        <v>39.833333333333371</v>
      </c>
      <c r="NL61" s="15">
        <f>Tabla1[[#This Row],[PAS_1DU_COR_COD_ROS_TG_NEU]]-Tabla1[[#This Row],[ESC_1DU_COR_COD_ROS_TG_NEU]]</f>
        <v>-35.242105263157896</v>
      </c>
      <c r="NM61" s="15">
        <f>Tabla1[[#This Row],[PAS_1DU_COR_COD_ROS_TG_POS]]-Tabla1[[#This Row],[ESC_1DU_COR_COD_ROS_TG_POS]]</f>
        <v>83.800000000000011</v>
      </c>
      <c r="NN61" s="15">
        <f>Tabla1[[#This Row],[PAS_1DU_COR_COD_ROS_TG_TOT]]-Tabla1[[#This Row],[ESC_1DU_COR_COD_ROS_TG_TOT]]</f>
        <v>26.585964912280701</v>
      </c>
      <c r="NO61" s="15">
        <f>Tabla1[[#This Row],[PAS_1DU_COR_COD_ESC_TG_NEG]]-Tabla1[[#This Row],[ESC_1DU_COR_COD_ESC_TG_NEG]]</f>
        <v>-11.100000000000023</v>
      </c>
      <c r="NP61" s="15">
        <f>Tabla1[[#This Row],[PAS_1DU_COR_COD_ESC_TG_NEU]]-Tabla1[[#This Row],[ESC_1DU_COR_COD_ESC_TG_NEU]]</f>
        <v>-36.235294117647072</v>
      </c>
      <c r="NQ61" s="15">
        <f>Tabla1[[#This Row],[PAS_1DU_COR_COD_ESC_TG_POS]]-Tabla1[[#This Row],[ESC_1DU_COR_COD_ESC_TG_POS]]</f>
        <v>24.47777777777776</v>
      </c>
      <c r="NR61" s="15">
        <f>Tabla1[[#This Row],[PAS_1DU_COR_COD_ESC_TG_TOT]]-Tabla1[[#This Row],[ESC_1DU_COR_COD_ESC_TG_TOT]]</f>
        <v>-7.0422077922078188</v>
      </c>
    </row>
    <row r="62" spans="1:382" x14ac:dyDescent="0.3">
      <c r="A62" s="2" t="s">
        <v>65</v>
      </c>
      <c r="B62" s="2">
        <v>30</v>
      </c>
      <c r="C62" s="2">
        <v>1</v>
      </c>
      <c r="D62" s="2">
        <v>34</v>
      </c>
      <c r="E62">
        <v>1.05</v>
      </c>
      <c r="F62">
        <v>922.8</v>
      </c>
      <c r="G62">
        <v>1.1499999999999999</v>
      </c>
      <c r="H62">
        <v>973</v>
      </c>
      <c r="I62">
        <v>1</v>
      </c>
      <c r="J62">
        <v>938.4</v>
      </c>
      <c r="K62">
        <v>1.0666666666666667</v>
      </c>
      <c r="L62">
        <v>946.5</v>
      </c>
      <c r="M62">
        <v>1.85</v>
      </c>
      <c r="N62">
        <v>1198.5</v>
      </c>
      <c r="O62">
        <v>1.25</v>
      </c>
      <c r="P62">
        <v>842.5</v>
      </c>
      <c r="Q62">
        <v>0.5</v>
      </c>
      <c r="R62">
        <v>428</v>
      </c>
      <c r="S62">
        <v>1.2</v>
      </c>
      <c r="T62">
        <v>883.31578947368416</v>
      </c>
      <c r="U62">
        <v>1.1333333333333333</v>
      </c>
      <c r="V62">
        <v>912.2</v>
      </c>
      <c r="W62">
        <v>1</v>
      </c>
      <c r="X62">
        <v>393.44444444444446</v>
      </c>
      <c r="Y62">
        <v>0.8</v>
      </c>
      <c r="Z62">
        <v>497.875</v>
      </c>
      <c r="AA62">
        <v>0.4</v>
      </c>
      <c r="AB62">
        <v>441.5</v>
      </c>
      <c r="AC62">
        <v>0.73333333333333328</v>
      </c>
      <c r="AD62">
        <v>442.38095238095241</v>
      </c>
      <c r="AE62">
        <v>0.73333333333333328</v>
      </c>
      <c r="AF62">
        <v>442.38095238095241</v>
      </c>
      <c r="AG62">
        <v>1</v>
      </c>
      <c r="AH62">
        <v>736.01785714285711</v>
      </c>
      <c r="BM62">
        <v>1</v>
      </c>
      <c r="BN62">
        <v>736.01785714285711</v>
      </c>
      <c r="BO62">
        <v>1.3</v>
      </c>
      <c r="BP62">
        <v>263.33333333333331</v>
      </c>
      <c r="BQ62">
        <v>1.2222222222222223</v>
      </c>
      <c r="BR62">
        <v>560</v>
      </c>
      <c r="BS62">
        <v>1.5</v>
      </c>
      <c r="BT62">
        <v>481</v>
      </c>
      <c r="BU62">
        <v>1.3448275862068966</v>
      </c>
      <c r="BV62">
        <v>415</v>
      </c>
      <c r="BW62">
        <v>1</v>
      </c>
      <c r="BX62">
        <v>455</v>
      </c>
      <c r="BY62">
        <v>0.77777777777777779</v>
      </c>
      <c r="BZ62">
        <v>221.8</v>
      </c>
      <c r="CA62">
        <v>1.5</v>
      </c>
      <c r="CB62">
        <v>404</v>
      </c>
      <c r="CC62">
        <v>1.0740740740740742</v>
      </c>
      <c r="CD62">
        <v>349.61538461538464</v>
      </c>
      <c r="CE62">
        <v>1.2142857142857142</v>
      </c>
      <c r="CF62">
        <v>384.64285714285717</v>
      </c>
      <c r="CG62">
        <v>2.4</v>
      </c>
      <c r="CH62">
        <v>675.4</v>
      </c>
      <c r="CI62">
        <v>1.5555555555555556</v>
      </c>
      <c r="CJ62">
        <v>522.20000000000005</v>
      </c>
      <c r="CK62">
        <v>1.8</v>
      </c>
      <c r="CL62">
        <v>566.6</v>
      </c>
      <c r="CM62">
        <v>1.9310344827586208</v>
      </c>
      <c r="CN62">
        <v>588.06666666666672</v>
      </c>
      <c r="CO62">
        <v>2</v>
      </c>
      <c r="CP62">
        <v>736.6</v>
      </c>
      <c r="CQ62">
        <v>2.7777777777777777</v>
      </c>
      <c r="CR62">
        <v>899</v>
      </c>
      <c r="CS62">
        <v>1.625</v>
      </c>
      <c r="CT62">
        <v>658.5</v>
      </c>
      <c r="CU62">
        <v>2.1481481481481484</v>
      </c>
      <c r="CV62">
        <v>772.28571428571433</v>
      </c>
      <c r="CW62">
        <v>2.0357142857142856</v>
      </c>
      <c r="CX62">
        <v>677</v>
      </c>
      <c r="CY62">
        <v>1.625</v>
      </c>
      <c r="CZ62">
        <v>533.38596491228066</v>
      </c>
      <c r="DA62">
        <v>0.4</v>
      </c>
      <c r="DB62">
        <v>194.66666666666666</v>
      </c>
      <c r="DC62">
        <v>0.66666666666666663</v>
      </c>
      <c r="DD62">
        <v>225.25</v>
      </c>
      <c r="DE62">
        <v>0.4</v>
      </c>
      <c r="DF62">
        <v>151</v>
      </c>
      <c r="DG62">
        <v>0.48275862068965519</v>
      </c>
      <c r="DH62">
        <v>193.8</v>
      </c>
      <c r="DI62">
        <v>0.5</v>
      </c>
      <c r="DJ62">
        <v>202.33333333333334</v>
      </c>
      <c r="DK62">
        <v>0.44444444444444442</v>
      </c>
      <c r="DL62">
        <v>267.5</v>
      </c>
      <c r="DM62">
        <v>0.75</v>
      </c>
      <c r="DN62">
        <v>225.66666666666666</v>
      </c>
      <c r="DO62">
        <v>0.55555555555555558</v>
      </c>
      <c r="DP62">
        <v>227.375</v>
      </c>
      <c r="DQ62">
        <v>0.5178571428571429</v>
      </c>
      <c r="DR62">
        <v>208.72222222222223</v>
      </c>
      <c r="DS62">
        <v>0.5178571428571429</v>
      </c>
      <c r="DT62">
        <v>208.72222222222223</v>
      </c>
      <c r="DU62">
        <v>1.2559523809523809</v>
      </c>
      <c r="DV62">
        <v>455.46666666666664</v>
      </c>
      <c r="DY62">
        <v>6</v>
      </c>
      <c r="DZ62">
        <v>1017</v>
      </c>
      <c r="EC62">
        <v>6</v>
      </c>
      <c r="ED62">
        <v>1017</v>
      </c>
      <c r="EG62">
        <v>2</v>
      </c>
      <c r="EH62">
        <v>561</v>
      </c>
      <c r="EI62">
        <v>2</v>
      </c>
      <c r="EJ62">
        <v>680</v>
      </c>
      <c r="EK62">
        <v>2</v>
      </c>
      <c r="EL62">
        <v>620.5</v>
      </c>
      <c r="EM62">
        <v>3</v>
      </c>
      <c r="EN62">
        <v>752.66666666666663</v>
      </c>
      <c r="EQ62">
        <v>0</v>
      </c>
      <c r="EU62">
        <v>0</v>
      </c>
      <c r="EY62">
        <v>0</v>
      </c>
      <c r="FA62">
        <v>1</v>
      </c>
      <c r="FB62">
        <v>203</v>
      </c>
      <c r="FC62">
        <v>0.66666666666666663</v>
      </c>
      <c r="FD62">
        <v>203</v>
      </c>
      <c r="FE62">
        <v>0.5</v>
      </c>
      <c r="FF62">
        <v>203</v>
      </c>
      <c r="FG62">
        <v>1.75</v>
      </c>
      <c r="FH62">
        <v>615.25</v>
      </c>
      <c r="FK62">
        <v>2</v>
      </c>
      <c r="FL62">
        <v>371</v>
      </c>
      <c r="FO62">
        <v>2</v>
      </c>
      <c r="FP62">
        <v>371</v>
      </c>
      <c r="FS62">
        <v>0</v>
      </c>
      <c r="FU62">
        <v>0.5</v>
      </c>
      <c r="FV62">
        <v>86</v>
      </c>
      <c r="FW62">
        <v>0.33333333333333331</v>
      </c>
      <c r="FX62">
        <v>86</v>
      </c>
      <c r="FY62">
        <v>0.75</v>
      </c>
      <c r="FZ62">
        <v>228.5</v>
      </c>
      <c r="GA62">
        <v>0.75</v>
      </c>
      <c r="GB62">
        <v>228.5</v>
      </c>
      <c r="GC62">
        <v>1.4166666666666667</v>
      </c>
      <c r="GD62">
        <v>486.33333333333331</v>
      </c>
      <c r="GE62">
        <v>1.2666666666666666</v>
      </c>
      <c r="GF62">
        <v>457.75308641975306</v>
      </c>
      <c r="GG62">
        <v>1.5</v>
      </c>
      <c r="GH62">
        <v>1028.5</v>
      </c>
      <c r="GI62">
        <v>1.9</v>
      </c>
      <c r="GJ62">
        <v>931.8</v>
      </c>
      <c r="GK62">
        <v>1.6666666666666667</v>
      </c>
      <c r="GL62">
        <v>631.20000000000005</v>
      </c>
      <c r="GM62">
        <v>1.6896551724137931</v>
      </c>
      <c r="GN62">
        <v>852.07142857142856</v>
      </c>
      <c r="GO62">
        <v>1.3333333333333333</v>
      </c>
      <c r="GP62">
        <v>490.75</v>
      </c>
      <c r="GQ62">
        <v>1</v>
      </c>
      <c r="GR62">
        <v>481</v>
      </c>
      <c r="GS62">
        <v>1.5</v>
      </c>
      <c r="GT62">
        <v>745</v>
      </c>
      <c r="GU62">
        <v>1.2758620689655173</v>
      </c>
      <c r="GV62">
        <v>585.53846153846155</v>
      </c>
      <c r="GW62">
        <v>1.4827586206896552</v>
      </c>
      <c r="GX62">
        <v>723.74074074074076</v>
      </c>
      <c r="GY62">
        <v>1</v>
      </c>
      <c r="GZ62">
        <v>567.66666666666663</v>
      </c>
      <c r="HA62">
        <v>1.4</v>
      </c>
      <c r="HB62">
        <v>722.5</v>
      </c>
      <c r="HC62">
        <v>0.44444444444444442</v>
      </c>
      <c r="HD62">
        <v>487.5</v>
      </c>
      <c r="HE62">
        <v>0.96551724137931039</v>
      </c>
      <c r="HF62">
        <v>618.66666666666663</v>
      </c>
      <c r="HG62">
        <v>0.77777777777777779</v>
      </c>
      <c r="HH62">
        <v>405.66666666666669</v>
      </c>
      <c r="HI62">
        <v>0.6</v>
      </c>
      <c r="HJ62">
        <v>673.5</v>
      </c>
      <c r="HK62">
        <v>1</v>
      </c>
      <c r="HL62">
        <v>540.75</v>
      </c>
      <c r="HM62">
        <v>0.7931034482758621</v>
      </c>
      <c r="HN62">
        <v>525.22222222222217</v>
      </c>
      <c r="HO62">
        <v>0.87931034482758619</v>
      </c>
      <c r="HP62">
        <v>571.94444444444446</v>
      </c>
      <c r="HQ62">
        <v>1.1810344827586208</v>
      </c>
      <c r="HR62">
        <v>663.02222222222224</v>
      </c>
      <c r="HS62">
        <v>0.1</v>
      </c>
      <c r="HT62">
        <v>140</v>
      </c>
      <c r="HU62">
        <v>0.3</v>
      </c>
      <c r="HV62">
        <v>242</v>
      </c>
      <c r="HW62">
        <v>0.22222222222222221</v>
      </c>
      <c r="HX62">
        <v>95.5</v>
      </c>
      <c r="HY62">
        <v>0.20689655172413793</v>
      </c>
      <c r="HZ62">
        <v>163</v>
      </c>
      <c r="IA62">
        <v>0.22222222222222221</v>
      </c>
      <c r="IB62">
        <v>311</v>
      </c>
      <c r="IC62">
        <v>0</v>
      </c>
      <c r="IE62">
        <v>0.3</v>
      </c>
      <c r="IF62">
        <v>236.66666666666666</v>
      </c>
      <c r="IG62">
        <v>0.17241379310344829</v>
      </c>
      <c r="IH62">
        <v>255.25</v>
      </c>
      <c r="II62">
        <v>0.18965517241379309</v>
      </c>
      <c r="IJ62">
        <v>204</v>
      </c>
      <c r="IK62">
        <v>0.18965517241379309</v>
      </c>
      <c r="IL62">
        <v>204</v>
      </c>
      <c r="IM62">
        <v>0.85057471264367812</v>
      </c>
      <c r="IN62">
        <v>586.51851851851848</v>
      </c>
      <c r="IS62">
        <v>0</v>
      </c>
      <c r="IU62">
        <v>0</v>
      </c>
      <c r="IW62">
        <v>0</v>
      </c>
      <c r="JC62">
        <v>0</v>
      </c>
      <c r="JE62">
        <v>0</v>
      </c>
      <c r="JK62">
        <v>0</v>
      </c>
      <c r="JM62">
        <v>0</v>
      </c>
      <c r="JO62">
        <v>1</v>
      </c>
      <c r="JP62">
        <v>271</v>
      </c>
      <c r="JU62">
        <v>1</v>
      </c>
      <c r="JV62">
        <v>271</v>
      </c>
      <c r="JW62">
        <v>0.5</v>
      </c>
      <c r="JX62">
        <v>271</v>
      </c>
      <c r="JY62">
        <v>0.25</v>
      </c>
      <c r="JZ62">
        <v>271</v>
      </c>
      <c r="KE62">
        <v>0</v>
      </c>
      <c r="KG62">
        <v>0</v>
      </c>
      <c r="KI62">
        <v>0</v>
      </c>
      <c r="KO62">
        <v>0</v>
      </c>
      <c r="KQ62">
        <v>0</v>
      </c>
      <c r="KS62">
        <v>0</v>
      </c>
      <c r="KU62">
        <v>0.16666666666666666</v>
      </c>
      <c r="KV62">
        <v>271</v>
      </c>
      <c r="KW62">
        <v>0.82777777777777772</v>
      </c>
      <c r="KX62">
        <v>580.78181818181815</v>
      </c>
      <c r="KY62" s="15">
        <f>Tabla24[[#This Row],[ROS_NUM_COR_COD_ROS_TG_NEG]]-Tabla24[[#This Row],[PAS_NUM_COR_COD_ROS_TG_NEG]]</f>
        <v>-1.0722222222222224</v>
      </c>
      <c r="KZ62" s="15">
        <f>Tabla24[[#This Row],[ROS_DUR_COR_COD_ROS_TG_NEG]]-Tabla24[[#This Row],[PAS_DUR_COR_COD_ROS_TG_NEG]]</f>
        <v>-792.83333333333326</v>
      </c>
      <c r="LA62" s="15">
        <f>Tabla24[[#This Row],[ROS_NUM_COR_COD_ROS_TG_NEU]]-Tabla24[[#This Row],[PAS_NUM_COR_COD_ROS_TG_NEU]]</f>
        <v>-0.65</v>
      </c>
      <c r="LB62" s="15">
        <f>Tabla24[[#This Row],[ROS_DUR_COR_COD_ROS_TG_NEU]]-Tabla24[[#This Row],[PAS_DUR_COR_COD_ROS_TG_NEU]]</f>
        <v>-169</v>
      </c>
      <c r="LC62" s="15">
        <f>Tabla24[[#This Row],[ROS_NUM_COR_COD_ROS_TG_POS]]-Tabla24[[#This Row],[PAS_NUM_COR_COD_ROS_TG_POS]]</f>
        <v>0.5</v>
      </c>
      <c r="LD62" s="15">
        <f>Tabla24[[#This Row],[ROS_DUR_COR_COD_ROS_TG_POS]]-Tabla24[[#This Row],[PAS_DUR_COR_COD_ROS_TG_POS]]</f>
        <v>112.75</v>
      </c>
      <c r="LE62" s="15">
        <f>Tabla24[[#This Row],[ROS_NUM_COR_COD_ROS_TG_TOT]]-Tabla24[[#This Row],[PAS_NUM_COR_COD_ROS_TG_TOT]]</f>
        <v>-0.40689655172413786</v>
      </c>
      <c r="LF62" s="15">
        <f>Tabla24[[#This Row],[ROS_DUR_COR_COD_ROS_TG_TOT]]-Tabla24[[#This Row],[PAS_DUR_COR_COD_ROS_TG_TOT]]</f>
        <v>-358.09356725146199</v>
      </c>
      <c r="LG62" s="15">
        <f>Tabla24[[#This Row],[ROS_NUM_COR_COD_ESC_TG_NEG]]-Tabla24[[#This Row],[PAS_NUM_COR_COD_ESC_TG_NEG]]</f>
        <v>0.28333333333333321</v>
      </c>
      <c r="LH62" s="15">
        <f>Tabla24[[#This Row],[ROS_DUR_COR_COD_ESC_TG_NEG]]-Tabla24[[#This Row],[PAS_DUR_COR_COD_ESC_TG_NEG]]</f>
        <v>-432.04999999999995</v>
      </c>
      <c r="LI62" s="15">
        <f>Tabla24[[#This Row],[ROS_NUM_COR_COD_ESC_TG_NEU]]-Tabla24[[#This Row],[PAS_NUM_COR_COD_ESC_TG_NEU]]</f>
        <v>-0.14999999999999991</v>
      </c>
      <c r="LJ62" s="15">
        <f>Tabla24[[#This Row],[ROS_NUM_COR_COD_ESC_TG_NEG]]-Tabla24[[#This Row],[PAS_NUM_COR_COD_ESC_TG_NEG]]</f>
        <v>0.28333333333333321</v>
      </c>
      <c r="LK62" s="15">
        <f>Tabla24[[#This Row],[ROS_NUM_COR_COD_ESC_TG_POS]]-Tabla24[[#This Row],[PAS_NUM_COR_COD_ESC_TG_POS]]</f>
        <v>0.5</v>
      </c>
      <c r="LL62" s="15">
        <f>Tabla24[[#This Row],[ROS_DUR_COR_COD_ESC_TG_POS]]-Tabla24[[#This Row],[PAS_DUR_COR_COD_ESC_TG_POS]]</f>
        <v>-193.39999999999998</v>
      </c>
      <c r="LM62" s="15">
        <f>Tabla24[[#This Row],[ROS_NUM_COR_COD_ESC_TG_TOT]]-Tabla24[[#This Row],[PAS_NUM_COR_COD_ESC_TG_TOT]]</f>
        <v>0.2091954022988507</v>
      </c>
      <c r="LN62" s="15">
        <f>Tabla24[[#This Row],[ROS_DUR_COR_COD_ESC_TG_TOT]]-Tabla24[[#This Row],[PAS_DUR_COR_COD_ESC_TG_TOT]]</f>
        <v>-360.96153846153845</v>
      </c>
      <c r="LO62" s="15">
        <f>Tabla24[[#This Row],[PAS_NUM_COR_COD_ROS_TG_NEG]]-Tabla24[[#This Row],[ESC_NUM_COR_COD_ROS_TG_NEG]]</f>
        <v>-0.14999999999999991</v>
      </c>
      <c r="LP62" s="15">
        <f>Tabla24[[#This Row],[PAS_DUR_COR_COD_ROS_TG_NEG]]-Tabla24[[#This Row],[ESC_DUR_COR_COD_ROS_TG_NEG]]</f>
        <v>461.9</v>
      </c>
      <c r="LQ62" s="15">
        <f>Tabla24[[#This Row],[PAS_NUM_COR_COD_ROS_TG_NEU]]-Tabla24[[#This Row],[ESC_NUM_COR_COD_ROS_TG_NEU]]</f>
        <v>-1.5277777777777777</v>
      </c>
      <c r="LR62" s="15">
        <f>Tabla24[[#This Row],[PAS_DUR_COR_COD_ROS_TG_NEU]]-Tabla24[[#This Row],[ESC_DUR_COR_COD_ROS_TG_NEU]]</f>
        <v>-56.5</v>
      </c>
      <c r="LS62" s="15">
        <f>Tabla24[[#This Row],[PAS_NUM_COR_COD_ROS_TG_POS]]-Tabla24[[#This Row],[ESC_NUM_COR_COD_ROS_TG_POS]]</f>
        <v>-1.125</v>
      </c>
      <c r="LT62" s="15">
        <f>Tabla24[[#This Row],[PAS_DUR_COR_COD_ROS_TG_POS]]-Tabla24[[#This Row],[ESC_DUR_COR_COD_ROS_TG_POS]]</f>
        <v>-230.5</v>
      </c>
      <c r="LU62" s="15">
        <f>Tabla24[[#This Row],[PAS_NUM_COR_COD_ROS_TG_TOT]]-Tabla24[[#This Row],[ESC_NUM_COR_COD_ROS_TG_TOT]]</f>
        <v>-0.94814814814814841</v>
      </c>
      <c r="LV62" s="15">
        <f>Tabla24[[#This Row],[PAS_DUR_COR_COD_ROS_TG_TOT]]-Tabla24[[#This Row],[ESC_DUR_COR_COD_ROS_TG_TOT]]</f>
        <v>111.03007518796983</v>
      </c>
      <c r="LW62" s="15">
        <f>Tabla24[[#This Row],[PAS_NUM_COR_COD_ESC_TG_NEG]]-Tabla24[[#This Row],[ESC_NUM_COR_COD_ESC_TG_NEG]]</f>
        <v>5.0000000000000044E-2</v>
      </c>
      <c r="LX62" s="15">
        <f>Tabla24[[#This Row],[PAS_DUR_COR_COD_ESC_TG_NEG]]-Tabla24[[#This Row],[ESC_DUR_COR_COD_ESC_TG_NEG]]</f>
        <v>467.79999999999995</v>
      </c>
      <c r="LY62" s="15">
        <f>Tabla24[[#This Row],[PAS_NUM_COR_COD_ESC_TG_NEU]]-Tabla24[[#This Row],[ESC_NUM_COR_COD_ESC_TG_NEU]]</f>
        <v>0.37222222222222212</v>
      </c>
      <c r="LZ62" s="15">
        <f>Tabla24[[#This Row],[PAS_DUR_COR_COD_ESC_TG_NEU]]-Tabla24[[#This Row],[ESC_DUR_COR_COD_ESC_TG_NEU]]</f>
        <v>751.2</v>
      </c>
      <c r="MA62" s="15">
        <f>Tabla24[[#This Row],[PAS_NUM_COR_COD_ESC_TG_POS]]-Tabla24[[#This Row],[ESC_NUM_COR_COD_ESC_TG_POS]]</f>
        <v>-0.5</v>
      </c>
      <c r="MB62" s="15">
        <f>Tabla24[[#This Row],[PAS_DUR_COR_COD_ESC_TG_POS]]-Tabla24[[#This Row],[ESC_DUR_COR_COD_ESC_TG_POS]]</f>
        <v>534.4</v>
      </c>
      <c r="MC62" s="15">
        <f>Tabla24[[#This Row],[PAS_NUM_COR_COD_ESC_TG_TOT]]-Tabla24[[#This Row],[ESC_NUM_COR_COD_ESC_TG_TOT]]</f>
        <v>-7.4074074074075291E-3</v>
      </c>
      <c r="MD62" s="15">
        <f>Tabla24[[#This Row],[PAS_DUR_COR_COD_ESC_TG_TOT]]-Tabla24[[#This Row],[ESC_DUR_COR_COD_ESC_TG_TOT]]</f>
        <v>596.88461538461536</v>
      </c>
      <c r="ME62">
        <v>166</v>
      </c>
      <c r="MF62">
        <v>94</v>
      </c>
      <c r="MG62">
        <v>166.25</v>
      </c>
      <c r="MH62">
        <v>150.11111111111111</v>
      </c>
      <c r="MI62">
        <v>135.25</v>
      </c>
      <c r="MJ62">
        <v>159</v>
      </c>
      <c r="MK62">
        <v>204.8</v>
      </c>
      <c r="ML62">
        <v>169.30769230769232</v>
      </c>
      <c r="MM62">
        <v>156.19999999999999</v>
      </c>
      <c r="MN62">
        <v>159</v>
      </c>
      <c r="MO62">
        <v>202.25</v>
      </c>
      <c r="MP62">
        <v>170.35714285714286</v>
      </c>
      <c r="MQ62">
        <v>188.25</v>
      </c>
      <c r="MR62">
        <v>109.2</v>
      </c>
      <c r="MS62">
        <v>118</v>
      </c>
      <c r="MT62">
        <v>136.23076923076923</v>
      </c>
      <c r="MU62">
        <v>225.125</v>
      </c>
      <c r="MV62">
        <v>175.5</v>
      </c>
      <c r="MW62">
        <v>222.4</v>
      </c>
      <c r="MX62">
        <v>208.73684210526315</v>
      </c>
      <c r="MY62">
        <v>224</v>
      </c>
      <c r="MZ62">
        <v>234.83333333333334</v>
      </c>
      <c r="NA62">
        <v>182.6</v>
      </c>
      <c r="NB62">
        <v>215.125</v>
      </c>
      <c r="NC62" s="15">
        <f>Tabla1[[#This Row],[ROS_1DU_COR_COD_ROS_TG_NEG]]-Tabla1[[#This Row],[PAS_1DU_COR_COD_ROS_TG_NEG]]</f>
        <v>-59.125</v>
      </c>
      <c r="ND62" s="15">
        <f>Tabla1[[#This Row],[ROS_1DU_COR_COD_ROS_TG_NEU]]-Tabla1[[#This Row],[PAS_1DU_COR_COD_ROS_TG_NEU]]</f>
        <v>-81.5</v>
      </c>
      <c r="NE62" s="15">
        <f>Tabla1[[#This Row],[ROS_1DU_COR_COD_ROS_TG_POS]]-Tabla1[[#This Row],[PAS_1DU_COR_COD_ROS_TG_POS]]</f>
        <v>-56.150000000000006</v>
      </c>
      <c r="NF62" s="15">
        <f>Tabla1[[#This Row],[ROS_1DU_COR_COD_ROS_TG_TOT]]-Tabla1[[#This Row],[PAS_1DU_COR_COD_ROS_TG_TOT]]</f>
        <v>-58.625730994152036</v>
      </c>
      <c r="NG62" s="15">
        <f>Tabla1[[#This Row],[ROS_1DU_COR_COD_ESC_TG_NEG]]-Tabla1[[#This Row],[PAS_1DU_COR_COD_ESC_TG_NEG]]</f>
        <v>-88.75</v>
      </c>
      <c r="NH62" s="15">
        <f>Tabla1[[#This Row],[ROS_1DU_COR_COD_ESC_TG_NEU]]-Tabla1[[#This Row],[PAS_1DU_COR_COD_ESC_TG_NEU]]</f>
        <v>-75.833333333333343</v>
      </c>
      <c r="NI62" s="15">
        <f>Tabla1[[#This Row],[ROS_1DU_COR_COD_ESC_TG_POS]]-Tabla1[[#This Row],[PAS_1DU_COR_COD_ESC_TG_POS]]</f>
        <v>22.200000000000017</v>
      </c>
      <c r="NJ62" s="15">
        <f>Tabla1[[#This Row],[ROS_1DU_COR_COD_ESC_TG_TOT]]-Tabla1[[#This Row],[PAS_1DU_COR_COD_ESC_TG_TOT]]</f>
        <v>-45.817307692307679</v>
      </c>
      <c r="NK62" s="15">
        <f>Tabla1[[#This Row],[PAS_1DU_COR_COD_ROS_TG_NEG]]-Tabla1[[#This Row],[ESC_1DU_COR_COD_ROS_TG_NEG]]</f>
        <v>68.925000000000011</v>
      </c>
      <c r="NL62" s="15">
        <f>Tabla1[[#This Row],[PAS_1DU_COR_COD_ROS_TG_NEU]]-Tabla1[[#This Row],[ESC_1DU_COR_COD_ROS_TG_NEU]]</f>
        <v>16.5</v>
      </c>
      <c r="NM62" s="15">
        <f>Tabla1[[#This Row],[PAS_1DU_COR_COD_ROS_TG_POS]]-Tabla1[[#This Row],[ESC_1DU_COR_COD_ROS_TG_POS]]</f>
        <v>20.150000000000006</v>
      </c>
      <c r="NN62" s="15">
        <f>Tabla1[[#This Row],[PAS_1DU_COR_COD_ROS_TG_TOT]]-Tabla1[[#This Row],[ESC_1DU_COR_COD_ROS_TG_TOT]]</f>
        <v>38.379699248120289</v>
      </c>
      <c r="NO62" s="15">
        <f>Tabla1[[#This Row],[PAS_1DU_COR_COD_ESC_TG_NEG]]-Tabla1[[#This Row],[ESC_1DU_COR_COD_ESC_TG_NEG]]</f>
        <v>35.75</v>
      </c>
      <c r="NP62" s="15">
        <f>Tabla1[[#This Row],[PAS_1DU_COR_COD_ESC_TG_NEU]]-Tabla1[[#This Row],[ESC_1DU_COR_COD_ESC_TG_NEU]]</f>
        <v>125.63333333333334</v>
      </c>
      <c r="NQ62" s="15">
        <f>Tabla1[[#This Row],[PAS_1DU_COR_COD_ESC_TG_POS]]-Tabla1[[#This Row],[ESC_1DU_COR_COD_ESC_TG_POS]]</f>
        <v>64.599999999999994</v>
      </c>
      <c r="NR62" s="15">
        <f>Tabla1[[#This Row],[PAS_1DU_COR_COD_ESC_TG_TOT]]-Tabla1[[#This Row],[ESC_1DU_COR_COD_ESC_TG_TOT]]</f>
        <v>78.894230769230774</v>
      </c>
    </row>
    <row r="63" spans="1:382" x14ac:dyDescent="0.3">
      <c r="A63" s="2" t="s">
        <v>66</v>
      </c>
      <c r="B63" s="2">
        <v>30</v>
      </c>
      <c r="C63" s="2">
        <v>1</v>
      </c>
      <c r="D63" s="2">
        <v>34</v>
      </c>
      <c r="E63">
        <v>2.15</v>
      </c>
      <c r="F63">
        <v>533.05882352941171</v>
      </c>
      <c r="G63">
        <v>2.25</v>
      </c>
      <c r="H63">
        <v>557.3125</v>
      </c>
      <c r="I63">
        <v>2.5499999999999998</v>
      </c>
      <c r="J63">
        <v>565.72222222222217</v>
      </c>
      <c r="K63">
        <v>2.3166666666666669</v>
      </c>
      <c r="L63">
        <v>552.1960784313726</v>
      </c>
      <c r="M63">
        <v>2.95</v>
      </c>
      <c r="N63">
        <v>659.95</v>
      </c>
      <c r="O63">
        <v>2.75</v>
      </c>
      <c r="P63">
        <v>749.4666666666667</v>
      </c>
      <c r="Q63">
        <v>2.6</v>
      </c>
      <c r="R63">
        <v>522.16666666666663</v>
      </c>
      <c r="S63">
        <v>2.7666666666666666</v>
      </c>
      <c r="T63">
        <v>638.4905660377359</v>
      </c>
      <c r="U63">
        <v>2.5416666666666665</v>
      </c>
      <c r="V63">
        <v>596.17307692307691</v>
      </c>
      <c r="W63">
        <v>1.05</v>
      </c>
      <c r="X63">
        <v>419.41666666666669</v>
      </c>
      <c r="Y63">
        <v>1</v>
      </c>
      <c r="Z63">
        <v>331.41666666666669</v>
      </c>
      <c r="AA63">
        <v>0.95</v>
      </c>
      <c r="AB63">
        <v>298.28571428571428</v>
      </c>
      <c r="AC63">
        <v>1</v>
      </c>
      <c r="AD63">
        <v>347</v>
      </c>
      <c r="AE63">
        <v>1</v>
      </c>
      <c r="AF63">
        <v>347</v>
      </c>
      <c r="AG63">
        <v>2.0277777777777777</v>
      </c>
      <c r="AH63">
        <v>529.49295774647885</v>
      </c>
      <c r="BM63">
        <v>2.0277777777777777</v>
      </c>
      <c r="BN63">
        <v>529.49295774647885</v>
      </c>
      <c r="BO63">
        <v>3.5555555555555554</v>
      </c>
      <c r="BP63">
        <v>763.44444444444446</v>
      </c>
      <c r="BQ63">
        <v>3.4285714285714284</v>
      </c>
      <c r="BR63">
        <v>697.42857142857144</v>
      </c>
      <c r="BS63">
        <v>3.7777777777777777</v>
      </c>
      <c r="BT63">
        <v>895.625</v>
      </c>
      <c r="BU63">
        <v>3.6</v>
      </c>
      <c r="BV63">
        <v>788.25</v>
      </c>
      <c r="BW63">
        <v>2.5555555555555554</v>
      </c>
      <c r="BX63">
        <v>712.85714285714289</v>
      </c>
      <c r="BY63">
        <v>3.7777777777777777</v>
      </c>
      <c r="BZ63">
        <v>821.25</v>
      </c>
      <c r="CA63">
        <v>3.4444444444444446</v>
      </c>
      <c r="CB63">
        <v>1077.1428571428571</v>
      </c>
      <c r="CC63">
        <v>3.2592592592592591</v>
      </c>
      <c r="CD63">
        <v>868.18181818181813</v>
      </c>
      <c r="CE63">
        <v>3.4230769230769229</v>
      </c>
      <c r="CF63">
        <v>826.47826086956525</v>
      </c>
      <c r="CG63">
        <v>2.5555555555555554</v>
      </c>
      <c r="CH63">
        <v>523.66666666666663</v>
      </c>
      <c r="CI63">
        <v>2.7142857142857144</v>
      </c>
      <c r="CJ63">
        <v>557.14285714285711</v>
      </c>
      <c r="CK63">
        <v>2.5555555555555554</v>
      </c>
      <c r="CL63">
        <v>533</v>
      </c>
      <c r="CM63">
        <v>2.6</v>
      </c>
      <c r="CN63">
        <v>536.695652173913</v>
      </c>
      <c r="CO63">
        <v>3</v>
      </c>
      <c r="CP63">
        <v>710.125</v>
      </c>
      <c r="CQ63">
        <v>2.8888888888888888</v>
      </c>
      <c r="CR63">
        <v>598.77777777777783</v>
      </c>
      <c r="CS63">
        <v>1.7777777777777777</v>
      </c>
      <c r="CT63">
        <v>464.875</v>
      </c>
      <c r="CU63">
        <v>2.5555555555555554</v>
      </c>
      <c r="CV63">
        <v>591.55999999999995</v>
      </c>
      <c r="CW63">
        <v>2.5769230769230771</v>
      </c>
      <c r="CX63">
        <v>565.27083333333337</v>
      </c>
      <c r="CY63">
        <v>3</v>
      </c>
      <c r="CZ63">
        <v>693.09574468085111</v>
      </c>
      <c r="DA63">
        <v>3.5555555555555554</v>
      </c>
      <c r="DB63">
        <v>807.77777777777783</v>
      </c>
      <c r="DC63">
        <v>2.1428571428571428</v>
      </c>
      <c r="DD63">
        <v>530</v>
      </c>
      <c r="DE63">
        <v>2.2222222222222223</v>
      </c>
      <c r="DF63">
        <v>425.33333333333331</v>
      </c>
      <c r="DG63">
        <v>2.68</v>
      </c>
      <c r="DH63">
        <v>597.73913043478262</v>
      </c>
      <c r="DI63">
        <v>1.7777777777777777</v>
      </c>
      <c r="DJ63">
        <v>488.71428571428572</v>
      </c>
      <c r="DK63">
        <v>1.6666666666666667</v>
      </c>
      <c r="DL63">
        <v>372</v>
      </c>
      <c r="DM63">
        <v>2.7777777777777777</v>
      </c>
      <c r="DN63">
        <v>625.66666666666663</v>
      </c>
      <c r="DO63">
        <v>2.074074074074074</v>
      </c>
      <c r="DP63">
        <v>496</v>
      </c>
      <c r="DQ63">
        <v>2.3653846153846154</v>
      </c>
      <c r="DR63">
        <v>544.75</v>
      </c>
      <c r="DS63">
        <v>2.3653846153846154</v>
      </c>
      <c r="DT63">
        <v>544.75</v>
      </c>
      <c r="DU63">
        <v>2.7884615384615383</v>
      </c>
      <c r="DV63">
        <v>642.95070422535207</v>
      </c>
      <c r="DW63">
        <v>6</v>
      </c>
      <c r="DX63">
        <v>1599</v>
      </c>
      <c r="DY63">
        <v>2</v>
      </c>
      <c r="DZ63">
        <v>531</v>
      </c>
      <c r="EA63">
        <v>5</v>
      </c>
      <c r="EB63">
        <v>1171</v>
      </c>
      <c r="EC63">
        <v>3.4</v>
      </c>
      <c r="ED63">
        <v>958</v>
      </c>
      <c r="EE63">
        <v>2</v>
      </c>
      <c r="EF63">
        <v>258</v>
      </c>
      <c r="EG63">
        <v>4</v>
      </c>
      <c r="EH63">
        <v>1079</v>
      </c>
      <c r="EI63">
        <v>4</v>
      </c>
      <c r="EJ63">
        <v>1250</v>
      </c>
      <c r="EK63">
        <v>3.3333333333333335</v>
      </c>
      <c r="EL63">
        <v>862.33333333333337</v>
      </c>
      <c r="EM63">
        <v>3.375</v>
      </c>
      <c r="EN63">
        <v>917</v>
      </c>
      <c r="EO63">
        <v>1</v>
      </c>
      <c r="EP63">
        <v>212</v>
      </c>
      <c r="EQ63">
        <v>4.666666666666667</v>
      </c>
      <c r="ER63">
        <v>651.33333333333337</v>
      </c>
      <c r="ES63">
        <v>0</v>
      </c>
      <c r="EU63">
        <v>3</v>
      </c>
      <c r="EV63">
        <v>541.5</v>
      </c>
      <c r="EW63">
        <v>3</v>
      </c>
      <c r="EX63">
        <v>665</v>
      </c>
      <c r="EY63">
        <v>3</v>
      </c>
      <c r="EZ63">
        <v>984</v>
      </c>
      <c r="FA63">
        <v>1</v>
      </c>
      <c r="FB63">
        <v>287</v>
      </c>
      <c r="FC63">
        <v>2.3333333333333335</v>
      </c>
      <c r="FD63">
        <v>645.33333333333337</v>
      </c>
      <c r="FE63">
        <v>2.75</v>
      </c>
      <c r="FF63">
        <v>586</v>
      </c>
      <c r="FG63">
        <v>3.0625</v>
      </c>
      <c r="FH63">
        <v>751.5</v>
      </c>
      <c r="FI63">
        <v>2</v>
      </c>
      <c r="FJ63">
        <v>335</v>
      </c>
      <c r="FK63">
        <v>3</v>
      </c>
      <c r="FL63">
        <v>922</v>
      </c>
      <c r="FM63">
        <v>5</v>
      </c>
      <c r="FN63">
        <v>1187</v>
      </c>
      <c r="FO63">
        <v>3.2</v>
      </c>
      <c r="FP63">
        <v>857.6</v>
      </c>
      <c r="FQ63">
        <v>3</v>
      </c>
      <c r="FR63">
        <v>612</v>
      </c>
      <c r="FS63">
        <v>7</v>
      </c>
      <c r="FT63">
        <v>1422</v>
      </c>
      <c r="FU63">
        <v>1</v>
      </c>
      <c r="FV63">
        <v>111</v>
      </c>
      <c r="FW63">
        <v>3.6666666666666665</v>
      </c>
      <c r="FX63">
        <v>715</v>
      </c>
      <c r="FY63">
        <v>3.375</v>
      </c>
      <c r="FZ63">
        <v>804.125</v>
      </c>
      <c r="GA63">
        <v>3.375</v>
      </c>
      <c r="GB63">
        <v>804.125</v>
      </c>
      <c r="GC63">
        <v>3.1666666666666665</v>
      </c>
      <c r="GD63">
        <v>770.63636363636363</v>
      </c>
      <c r="GE63">
        <v>2.838888888888889</v>
      </c>
      <c r="GF63">
        <v>660.07926829268297</v>
      </c>
      <c r="GG63">
        <v>1.3</v>
      </c>
      <c r="GH63">
        <v>529.57142857142856</v>
      </c>
      <c r="GI63">
        <v>2.7</v>
      </c>
      <c r="GJ63">
        <v>760.25</v>
      </c>
      <c r="GK63">
        <v>2.3333333333333335</v>
      </c>
      <c r="GL63">
        <v>900.66666666666663</v>
      </c>
      <c r="GM63">
        <v>2.103448275862069</v>
      </c>
      <c r="GN63">
        <v>723.47619047619048</v>
      </c>
      <c r="GO63">
        <v>3.4285714285714284</v>
      </c>
      <c r="GP63">
        <v>663.57142857142856</v>
      </c>
      <c r="GQ63">
        <v>2.6</v>
      </c>
      <c r="GR63">
        <v>598.88888888888891</v>
      </c>
      <c r="GS63">
        <v>2.8</v>
      </c>
      <c r="GT63">
        <v>657.88888888888891</v>
      </c>
      <c r="GU63">
        <v>2.8888888888888888</v>
      </c>
      <c r="GV63">
        <v>638.24</v>
      </c>
      <c r="GW63">
        <v>2.4821428571428572</v>
      </c>
      <c r="GX63">
        <v>677.1521739130435</v>
      </c>
      <c r="GY63">
        <v>4.8</v>
      </c>
      <c r="GZ63">
        <v>1238.6666666666667</v>
      </c>
      <c r="HA63">
        <v>3.9</v>
      </c>
      <c r="HB63">
        <v>894</v>
      </c>
      <c r="HC63">
        <v>3.2222222222222223</v>
      </c>
      <c r="HD63">
        <v>885.55555555555554</v>
      </c>
      <c r="HE63">
        <v>4</v>
      </c>
      <c r="HF63">
        <v>1002.0714285714286</v>
      </c>
      <c r="HG63">
        <v>3.7142857142857144</v>
      </c>
      <c r="HH63">
        <v>704.5</v>
      </c>
      <c r="HI63">
        <v>3.3</v>
      </c>
      <c r="HJ63">
        <v>752.1</v>
      </c>
      <c r="HK63">
        <v>3.8</v>
      </c>
      <c r="HL63">
        <v>945.4</v>
      </c>
      <c r="HM63">
        <v>3.5925925925925926</v>
      </c>
      <c r="HN63">
        <v>815.46153846153845</v>
      </c>
      <c r="HO63">
        <v>3.8035714285714284</v>
      </c>
      <c r="HP63">
        <v>912.22222222222217</v>
      </c>
      <c r="HQ63">
        <v>3.1428571428571428</v>
      </c>
      <c r="HR63">
        <v>804.09</v>
      </c>
      <c r="HS63">
        <v>1.4</v>
      </c>
      <c r="HT63">
        <v>504</v>
      </c>
      <c r="HU63">
        <v>2.2000000000000002</v>
      </c>
      <c r="HV63">
        <v>768.875</v>
      </c>
      <c r="HW63">
        <v>2.7777777777777777</v>
      </c>
      <c r="HX63">
        <v>728.33333333333337</v>
      </c>
      <c r="HY63">
        <v>2.103448275862069</v>
      </c>
      <c r="HZ63">
        <v>669.52</v>
      </c>
      <c r="IA63">
        <v>2.2857142857142856</v>
      </c>
      <c r="IB63">
        <v>504.57142857142856</v>
      </c>
      <c r="IC63">
        <v>1.5</v>
      </c>
      <c r="ID63">
        <v>613</v>
      </c>
      <c r="IE63">
        <v>1.7</v>
      </c>
      <c r="IF63">
        <v>450</v>
      </c>
      <c r="IG63">
        <v>1.7777777777777777</v>
      </c>
      <c r="IH63">
        <v>516.21739130434787</v>
      </c>
      <c r="II63">
        <v>1.9464285714285714</v>
      </c>
      <c r="IJ63">
        <v>596.0625</v>
      </c>
      <c r="IK63">
        <v>1.9464285714285714</v>
      </c>
      <c r="IL63">
        <v>596.0625</v>
      </c>
      <c r="IM63">
        <v>2.7440476190476191</v>
      </c>
      <c r="IN63">
        <v>736.62162162162167</v>
      </c>
      <c r="IS63">
        <v>5</v>
      </c>
      <c r="IT63">
        <v>781</v>
      </c>
      <c r="IU63">
        <v>5</v>
      </c>
      <c r="IV63">
        <v>781</v>
      </c>
      <c r="IW63">
        <v>4.333333333333333</v>
      </c>
      <c r="IX63">
        <v>1131.6666666666667</v>
      </c>
      <c r="JC63">
        <v>4.333333333333333</v>
      </c>
      <c r="JD63">
        <v>1131.6666666666667</v>
      </c>
      <c r="JE63">
        <v>4.5</v>
      </c>
      <c r="JF63">
        <v>1044</v>
      </c>
      <c r="JK63">
        <v>2</v>
      </c>
      <c r="JL63">
        <v>236</v>
      </c>
      <c r="JM63">
        <v>2</v>
      </c>
      <c r="JN63">
        <v>236</v>
      </c>
      <c r="JO63">
        <v>2.6666666666666665</v>
      </c>
      <c r="JP63">
        <v>638.66666666666663</v>
      </c>
      <c r="JU63">
        <v>2.6666666666666665</v>
      </c>
      <c r="JV63">
        <v>638.66666666666663</v>
      </c>
      <c r="JW63">
        <v>2.5</v>
      </c>
      <c r="JX63">
        <v>538</v>
      </c>
      <c r="JY63">
        <v>3.5</v>
      </c>
      <c r="JZ63">
        <v>791</v>
      </c>
      <c r="KE63">
        <v>3</v>
      </c>
      <c r="KF63">
        <v>382</v>
      </c>
      <c r="KG63">
        <v>3</v>
      </c>
      <c r="KH63">
        <v>382</v>
      </c>
      <c r="KI63">
        <v>4.666666666666667</v>
      </c>
      <c r="KJ63">
        <v>815</v>
      </c>
      <c r="KO63">
        <v>4.666666666666667</v>
      </c>
      <c r="KP63">
        <v>815</v>
      </c>
      <c r="KQ63">
        <v>4.25</v>
      </c>
      <c r="KR63">
        <v>706.75</v>
      </c>
      <c r="KS63">
        <v>4.25</v>
      </c>
      <c r="KT63">
        <v>706.75</v>
      </c>
      <c r="KU63">
        <v>3.75</v>
      </c>
      <c r="KV63">
        <v>762.91666666666663</v>
      </c>
      <c r="KW63">
        <v>2.8111111111111109</v>
      </c>
      <c r="KX63">
        <v>738.59375</v>
      </c>
      <c r="KY63" s="15">
        <f>Tabla24[[#This Row],[ROS_NUM_COR_COD_ROS_TG_NEG]]-Tabla24[[#This Row],[PAS_NUM_COR_COD_ROS_TG_NEG]]</f>
        <v>0.76428571428571423</v>
      </c>
      <c r="KZ63" s="15">
        <f>Tabla24[[#This Row],[ROS_DUR_COR_COD_ROS_TG_NEG]]-Tabla24[[#This Row],[PAS_DUR_COR_COD_ROS_TG_NEG]]</f>
        <v>44.549999999999955</v>
      </c>
      <c r="LA63" s="15">
        <f>Tabla24[[#This Row],[ROS_NUM_COR_COD_ROS_TG_NEU]]-Tabla24[[#This Row],[PAS_NUM_COR_COD_ROS_TG_NEU]]</f>
        <v>0.54999999999999982</v>
      </c>
      <c r="LB63" s="15">
        <f>Tabla24[[#This Row],[ROS_DUR_COR_COD_ROS_TG_NEU]]-Tabla24[[#This Row],[PAS_DUR_COR_COD_ROS_TG_NEU]]</f>
        <v>2.6333333333333258</v>
      </c>
      <c r="LC63" s="15">
        <f>Tabla24[[#This Row],[ROS_NUM_COR_COD_ROS_TG_POS]]-Tabla24[[#This Row],[PAS_NUM_COR_COD_ROS_TG_POS]]</f>
        <v>1.1999999999999997</v>
      </c>
      <c r="LD63" s="15">
        <f>Tabla24[[#This Row],[ROS_DUR_COR_COD_ROS_TG_POS]]-Tabla24[[#This Row],[PAS_DUR_COR_COD_ROS_TG_POS]]</f>
        <v>423.23333333333335</v>
      </c>
      <c r="LE63" s="15">
        <f>Tabla24[[#This Row],[ROS_NUM_COR_COD_ROS_TG_TOT]]-Tabla24[[#This Row],[PAS_NUM_COR_COD_ROS_TG_TOT]]</f>
        <v>0.82592592592592595</v>
      </c>
      <c r="LF63" s="15">
        <f>Tabla24[[#This Row],[ROS_DUR_COR_COD_ROS_TG_TOT]]-Tabla24[[#This Row],[PAS_DUR_COR_COD_ROS_TG_TOT]]</f>
        <v>176.97097242380255</v>
      </c>
      <c r="LG63" s="15">
        <f>Tabla24[[#This Row],[ROS_NUM_COR_COD_ESC_TG_NEG]]-Tabla24[[#This Row],[PAS_NUM_COR_COD_ESC_TG_NEG]]</f>
        <v>1.2785714285714285</v>
      </c>
      <c r="LH63" s="15">
        <f>Tabla24[[#This Row],[ROS_DUR_COR_COD_ESC_TG_NEG]]-Tabla24[[#This Row],[PAS_DUR_COR_COD_ESC_TG_NEG]]</f>
        <v>130.51260504201684</v>
      </c>
      <c r="LI63" s="15">
        <f>Tabla24[[#This Row],[ROS_NUM_COR_COD_ESC_TG_NEU]]-Tabla24[[#This Row],[PAS_NUM_COR_COD_ESC_TG_NEU]]</f>
        <v>0.35000000000000009</v>
      </c>
      <c r="LJ63" s="15">
        <f>Tabla24[[#This Row],[ROS_NUM_COR_COD_ESC_TG_NEG]]-Tabla24[[#This Row],[PAS_NUM_COR_COD_ESC_TG_NEG]]</f>
        <v>1.2785714285714285</v>
      </c>
      <c r="LK63" s="15">
        <f>Tabla24[[#This Row],[ROS_NUM_COR_COD_ESC_TG_POS]]-Tabla24[[#This Row],[PAS_NUM_COR_COD_ESC_TG_POS]]</f>
        <v>0.25</v>
      </c>
      <c r="LL63" s="15">
        <f>Tabla24[[#This Row],[ROS_DUR_COR_COD_ESC_TG_POS]]-Tabla24[[#This Row],[PAS_DUR_COR_COD_ESC_TG_POS]]</f>
        <v>92.166666666666742</v>
      </c>
      <c r="LM63" s="15">
        <f>Tabla24[[#This Row],[ROS_NUM_COR_COD_ESC_TG_TOT]]-Tabla24[[#This Row],[PAS_NUM_COR_COD_ESC_TG_TOT]]</f>
        <v>0.57222222222222197</v>
      </c>
      <c r="LN63" s="15">
        <f>Tabla24[[#This Row],[ROS_DUR_COR_COD_ESC_TG_TOT]]-Tabla24[[#This Row],[PAS_DUR_COR_COD_ESC_TG_TOT]]</f>
        <v>86.043921568627411</v>
      </c>
      <c r="LO63" s="15">
        <f>Tabla24[[#This Row],[PAS_NUM_COR_COD_ROS_TG_NEG]]-Tabla24[[#This Row],[ESC_NUM_COR_COD_ROS_TG_NEG]]</f>
        <v>-4.9999999999999822E-2</v>
      </c>
      <c r="LP63" s="15">
        <f>Tabla24[[#This Row],[PAS_DUR_COR_COD_ROS_TG_NEG]]-Tabla24[[#This Row],[ESC_DUR_COR_COD_ROS_TG_NEG]]</f>
        <v>-50.174999999999955</v>
      </c>
      <c r="LQ63" s="15">
        <f>Tabla24[[#This Row],[PAS_NUM_COR_COD_ROS_TG_NEU]]-Tabla24[[#This Row],[ESC_NUM_COR_COD_ROS_TG_NEU]]</f>
        <v>-0.13888888888888884</v>
      </c>
      <c r="LR63" s="15">
        <f>Tabla24[[#This Row],[PAS_DUR_COR_COD_ROS_TG_NEU]]-Tabla24[[#This Row],[ESC_DUR_COR_COD_ROS_TG_NEU]]</f>
        <v>150.68888888888887</v>
      </c>
      <c r="LS63" s="15">
        <f>Tabla24[[#This Row],[PAS_NUM_COR_COD_ROS_TG_POS]]-Tabla24[[#This Row],[ESC_NUM_COR_COD_ROS_TG_POS]]</f>
        <v>0.82222222222222241</v>
      </c>
      <c r="LT63" s="15">
        <f>Tabla24[[#This Row],[PAS_DUR_COR_COD_ROS_TG_POS]]-Tabla24[[#This Row],[ESC_DUR_COR_COD_ROS_TG_POS]]</f>
        <v>57.291666666666629</v>
      </c>
      <c r="LU63" s="15">
        <f>Tabla24[[#This Row],[PAS_NUM_COR_COD_ROS_TG_TOT]]-Tabla24[[#This Row],[ESC_NUM_COR_COD_ROS_TG_TOT]]</f>
        <v>0.21111111111111125</v>
      </c>
      <c r="LV63" s="15">
        <f>Tabla24[[#This Row],[PAS_DUR_COR_COD_ROS_TG_TOT]]-Tabla24[[#This Row],[ESC_DUR_COR_COD_ROS_TG_TOT]]</f>
        <v>46.930566037735957</v>
      </c>
      <c r="LW63" s="15">
        <f>Tabla24[[#This Row],[PAS_NUM_COR_COD_ESC_TG_NEG]]-Tabla24[[#This Row],[ESC_NUM_COR_COD_ESC_TG_NEG]]</f>
        <v>-0.40555555555555545</v>
      </c>
      <c r="LX63" s="15">
        <f>Tabla24[[#This Row],[PAS_DUR_COR_COD_ESC_TG_NEG]]-Tabla24[[#This Row],[ESC_DUR_COR_COD_ESC_TG_NEG]]</f>
        <v>-179.79831932773118</v>
      </c>
      <c r="LY63" s="15">
        <f>Tabla24[[#This Row],[PAS_NUM_COR_COD_ESC_TG_NEU]]-Tabla24[[#This Row],[ESC_NUM_COR_COD_ESC_TG_NEU]]</f>
        <v>-1.5277777777777777</v>
      </c>
      <c r="LZ63" s="15">
        <f>Tabla24[[#This Row],[PAS_DUR_COR_COD_ESC_TG_NEU]]-Tabla24[[#This Row],[ESC_DUR_COR_COD_ESC_TG_NEU]]</f>
        <v>-263.9375</v>
      </c>
      <c r="MA63" s="15">
        <f>Tabla24[[#This Row],[PAS_NUM_COR_COD_ESC_TG_POS]]-Tabla24[[#This Row],[ESC_NUM_COR_COD_ESC_TG_POS]]</f>
        <v>-0.89444444444444482</v>
      </c>
      <c r="MB63" s="15">
        <f>Tabla24[[#This Row],[PAS_DUR_COR_COD_ESC_TG_POS]]-Tabla24[[#This Row],[ESC_DUR_COR_COD_ESC_TG_POS]]</f>
        <v>-511.42063492063494</v>
      </c>
      <c r="MC63" s="15">
        <f>Tabla24[[#This Row],[PAS_NUM_COR_COD_ESC_TG_TOT]]-Tabla24[[#This Row],[ESC_NUM_COR_COD_ESC_TG_TOT]]</f>
        <v>-0.9425925925925922</v>
      </c>
      <c r="MD63" s="15">
        <f>Tabla24[[#This Row],[PAS_DUR_COR_COD_ESC_TG_TOT]]-Tabla24[[#This Row],[ESC_DUR_COR_COD_ESC_TG_TOT]]</f>
        <v>-315.98573975044553</v>
      </c>
      <c r="ME63">
        <v>162</v>
      </c>
      <c r="MF63">
        <v>232.3</v>
      </c>
      <c r="MG63">
        <v>282.89999999999998</v>
      </c>
      <c r="MH63">
        <v>235.53846153846155</v>
      </c>
      <c r="MI63">
        <v>150.85714285714286</v>
      </c>
      <c r="MJ63">
        <v>162.44444444444446</v>
      </c>
      <c r="MK63">
        <v>203.22222222222223</v>
      </c>
      <c r="ML63">
        <v>173.88</v>
      </c>
      <c r="MM63">
        <v>180</v>
      </c>
      <c r="MN63">
        <v>191.22222222222223</v>
      </c>
      <c r="MO63">
        <v>239.75</v>
      </c>
      <c r="MP63">
        <v>203.16</v>
      </c>
      <c r="MQ63">
        <v>232.85714285714286</v>
      </c>
      <c r="MR63">
        <v>179.5</v>
      </c>
      <c r="MS63">
        <v>200.28571428571428</v>
      </c>
      <c r="MT63">
        <v>203.09090909090909</v>
      </c>
      <c r="MU63">
        <v>210.45</v>
      </c>
      <c r="MV63">
        <v>225.2</v>
      </c>
      <c r="MW63">
        <v>172.33333333333334</v>
      </c>
      <c r="MX63">
        <v>201.67924528301887</v>
      </c>
      <c r="MY63">
        <v>203</v>
      </c>
      <c r="MZ63">
        <v>175.3125</v>
      </c>
      <c r="NA63">
        <v>198.33333333333334</v>
      </c>
      <c r="NB63">
        <v>192.66666666666666</v>
      </c>
      <c r="NC63" s="15">
        <f>Tabla1[[#This Row],[ROS_1DU_COR_COD_ROS_TG_NEG]]-Tabla1[[#This Row],[PAS_1DU_COR_COD_ROS_TG_NEG]]</f>
        <v>-48.449999999999989</v>
      </c>
      <c r="ND63" s="15">
        <f>Tabla1[[#This Row],[ROS_1DU_COR_COD_ROS_TG_NEU]]-Tabla1[[#This Row],[PAS_1DU_COR_COD_ROS_TG_NEU]]</f>
        <v>7.1000000000000227</v>
      </c>
      <c r="NE63" s="15">
        <f>Tabla1[[#This Row],[ROS_1DU_COR_COD_ROS_TG_POS]]-Tabla1[[#This Row],[PAS_1DU_COR_COD_ROS_TG_POS]]</f>
        <v>110.56666666666663</v>
      </c>
      <c r="NF63" s="15">
        <f>Tabla1[[#This Row],[ROS_1DU_COR_COD_ROS_TG_TOT]]-Tabla1[[#This Row],[PAS_1DU_COR_COD_ROS_TG_TOT]]</f>
        <v>33.859216255442675</v>
      </c>
      <c r="NG63" s="15">
        <f>Tabla1[[#This Row],[ROS_1DU_COR_COD_ESC_TG_NEG]]-Tabla1[[#This Row],[PAS_1DU_COR_COD_ESC_TG_NEG]]</f>
        <v>-52.142857142857139</v>
      </c>
      <c r="NH63" s="15">
        <f>Tabla1[[#This Row],[ROS_1DU_COR_COD_ESC_TG_NEU]]-Tabla1[[#This Row],[PAS_1DU_COR_COD_ESC_TG_NEU]]</f>
        <v>-12.868055555555543</v>
      </c>
      <c r="NI63" s="15">
        <f>Tabla1[[#This Row],[ROS_1DU_COR_COD_ESC_TG_POS]]-Tabla1[[#This Row],[PAS_1DU_COR_COD_ESC_TG_POS]]</f>
        <v>4.8888888888888857</v>
      </c>
      <c r="NJ63" s="15">
        <f>Tabla1[[#This Row],[ROS_1DU_COR_COD_ESC_TG_TOT]]-Tabla1[[#This Row],[PAS_1DU_COR_COD_ESC_TG_TOT]]</f>
        <v>-18.786666666666662</v>
      </c>
      <c r="NK63" s="15">
        <f>Tabla1[[#This Row],[PAS_1DU_COR_COD_ROS_TG_NEG]]-Tabla1[[#This Row],[ESC_1DU_COR_COD_ROS_TG_NEG]]</f>
        <v>30.449999999999989</v>
      </c>
      <c r="NL63" s="15">
        <f>Tabla1[[#This Row],[PAS_1DU_COR_COD_ROS_TG_NEU]]-Tabla1[[#This Row],[ESC_1DU_COR_COD_ROS_TG_NEU]]</f>
        <v>33.97777777777776</v>
      </c>
      <c r="NM63" s="15">
        <f>Tabla1[[#This Row],[PAS_1DU_COR_COD_ROS_TG_POS]]-Tabla1[[#This Row],[ESC_1DU_COR_COD_ROS_TG_POS]]</f>
        <v>-67.416666666666657</v>
      </c>
      <c r="NN63" s="15">
        <f>Tabla1[[#This Row],[PAS_1DU_COR_COD_ROS_TG_TOT]]-Tabla1[[#This Row],[ESC_1DU_COR_COD_ROS_TG_TOT]]</f>
        <v>-1.4807547169811244</v>
      </c>
      <c r="NO63" s="15">
        <f>Tabla1[[#This Row],[PAS_1DU_COR_COD_ESC_TG_NEG]]-Tabla1[[#This Row],[ESC_1DU_COR_COD_ESC_TG_NEG]]</f>
        <v>-29.857142857142861</v>
      </c>
      <c r="NP63" s="15">
        <f>Tabla1[[#This Row],[PAS_1DU_COR_COD_ESC_TG_NEU]]-Tabla1[[#This Row],[ESC_1DU_COR_COD_ESC_TG_NEU]]</f>
        <v>-4.1875</v>
      </c>
      <c r="NQ63" s="15">
        <f>Tabla1[[#This Row],[PAS_1DU_COR_COD_ESC_TG_POS]]-Tabla1[[#This Row],[ESC_1DU_COR_COD_ESC_TG_POS]]</f>
        <v>-1.9523809523809348</v>
      </c>
      <c r="NR63" s="15">
        <f>Tabla1[[#This Row],[PAS_1DU_COR_COD_ESC_TG_TOT]]-Tabla1[[#This Row],[ESC_1DU_COR_COD_ESC_TG_TOT]]</f>
        <v>-10.424242424242436</v>
      </c>
    </row>
    <row r="64" spans="1:382" x14ac:dyDescent="0.3">
      <c r="A64" s="2" t="s">
        <v>67</v>
      </c>
      <c r="B64" s="2">
        <v>30</v>
      </c>
      <c r="C64" s="2">
        <v>1</v>
      </c>
      <c r="D64" s="2">
        <v>36</v>
      </c>
      <c r="E64">
        <v>2.15</v>
      </c>
      <c r="F64">
        <v>624.79999999999995</v>
      </c>
      <c r="G64">
        <v>1.9</v>
      </c>
      <c r="H64">
        <v>594</v>
      </c>
      <c r="I64">
        <v>2.75</v>
      </c>
      <c r="J64">
        <v>635.94117647058829</v>
      </c>
      <c r="K64">
        <v>2.2666666666666666</v>
      </c>
      <c r="L64">
        <v>620.11111111111109</v>
      </c>
      <c r="M64">
        <v>1.75</v>
      </c>
      <c r="N64">
        <v>535</v>
      </c>
      <c r="O64">
        <v>2.6</v>
      </c>
      <c r="P64">
        <v>561.11764705882354</v>
      </c>
      <c r="Q64">
        <v>1.55</v>
      </c>
      <c r="R64">
        <v>564.58333333333337</v>
      </c>
      <c r="S64">
        <v>1.9666666666666666</v>
      </c>
      <c r="T64">
        <v>554.02380952380952</v>
      </c>
      <c r="U64">
        <v>2.1166666666666667</v>
      </c>
      <c r="V64">
        <v>588.20689655172418</v>
      </c>
      <c r="W64">
        <v>0.75</v>
      </c>
      <c r="X64">
        <v>213.5</v>
      </c>
      <c r="Y64">
        <v>0.95</v>
      </c>
      <c r="Z64">
        <v>235.46153846153845</v>
      </c>
      <c r="AA64">
        <v>0.85</v>
      </c>
      <c r="AB64">
        <v>194.16666666666666</v>
      </c>
      <c r="AC64">
        <v>0.85</v>
      </c>
      <c r="AD64">
        <v>214.94594594594594</v>
      </c>
      <c r="AE64">
        <v>0.85</v>
      </c>
      <c r="AF64">
        <v>214.94594594594594</v>
      </c>
      <c r="AG64">
        <v>1.6944444444444444</v>
      </c>
      <c r="AH64">
        <v>476.83064516129031</v>
      </c>
      <c r="BM64">
        <v>1.6944444444444444</v>
      </c>
      <c r="BN64">
        <v>476.83064516129031</v>
      </c>
      <c r="BO64">
        <v>2</v>
      </c>
      <c r="BP64">
        <v>453.66666666666669</v>
      </c>
      <c r="BQ64">
        <v>2.375</v>
      </c>
      <c r="BR64">
        <v>432.375</v>
      </c>
      <c r="BS64">
        <v>2.125</v>
      </c>
      <c r="BT64">
        <v>506</v>
      </c>
      <c r="BU64">
        <v>2.1538461538461537</v>
      </c>
      <c r="BV64">
        <v>459.91304347826087</v>
      </c>
      <c r="BW64">
        <v>1.25</v>
      </c>
      <c r="BX64">
        <v>364.2</v>
      </c>
      <c r="BY64">
        <v>2.1428571428571428</v>
      </c>
      <c r="BZ64">
        <v>514</v>
      </c>
      <c r="CA64">
        <v>2.8888888888888888</v>
      </c>
      <c r="CB64">
        <v>641.75</v>
      </c>
      <c r="CC64">
        <v>2.125</v>
      </c>
      <c r="CD64">
        <v>528.36842105263156</v>
      </c>
      <c r="CE64">
        <v>2.14</v>
      </c>
      <c r="CF64">
        <v>490.88095238095241</v>
      </c>
      <c r="CG64">
        <v>2.7</v>
      </c>
      <c r="CH64">
        <v>630.9</v>
      </c>
      <c r="CI64">
        <v>1.125</v>
      </c>
      <c r="CJ64">
        <v>323.2</v>
      </c>
      <c r="CK64">
        <v>1.125</v>
      </c>
      <c r="CL64">
        <v>253</v>
      </c>
      <c r="CM64">
        <v>1.7307692307692308</v>
      </c>
      <c r="CN64">
        <v>449.66666666666669</v>
      </c>
      <c r="CO64">
        <v>2.125</v>
      </c>
      <c r="CP64">
        <v>519.16666666666663</v>
      </c>
      <c r="CQ64">
        <v>1.4285714285714286</v>
      </c>
      <c r="CR64">
        <v>267.5</v>
      </c>
      <c r="CS64">
        <v>1.3333333333333333</v>
      </c>
      <c r="CT64">
        <v>406.8</v>
      </c>
      <c r="CU64">
        <v>1.625</v>
      </c>
      <c r="CV64">
        <v>397.29411764705884</v>
      </c>
      <c r="CW64">
        <v>1.68</v>
      </c>
      <c r="CX64">
        <v>426.23684210526318</v>
      </c>
      <c r="CY64">
        <v>1.91</v>
      </c>
      <c r="CZ64">
        <v>460.17500000000001</v>
      </c>
      <c r="DA64">
        <v>1.5</v>
      </c>
      <c r="DB64">
        <v>351.42857142857144</v>
      </c>
      <c r="DC64">
        <v>1.375</v>
      </c>
      <c r="DD64">
        <v>399.6</v>
      </c>
      <c r="DE64">
        <v>1.375</v>
      </c>
      <c r="DF64">
        <v>473.6</v>
      </c>
      <c r="DG64">
        <v>1.4230769230769231</v>
      </c>
      <c r="DH64">
        <v>401.52941176470586</v>
      </c>
      <c r="DI64">
        <v>1.5</v>
      </c>
      <c r="DJ64">
        <v>363</v>
      </c>
      <c r="DK64">
        <v>1.4285714285714286</v>
      </c>
      <c r="DL64">
        <v>240.83333333333334</v>
      </c>
      <c r="DM64">
        <v>1.6666666666666667</v>
      </c>
      <c r="DN64">
        <v>327.125</v>
      </c>
      <c r="DO64">
        <v>1.5416666666666667</v>
      </c>
      <c r="DP64">
        <v>312</v>
      </c>
      <c r="DQ64">
        <v>1.48</v>
      </c>
      <c r="DR64">
        <v>353.13513513513516</v>
      </c>
      <c r="DS64">
        <v>1.48</v>
      </c>
      <c r="DT64">
        <v>353.13513513513516</v>
      </c>
      <c r="DU64">
        <v>1.7666666666666666</v>
      </c>
      <c r="DV64">
        <v>426.32478632478632</v>
      </c>
      <c r="DY64">
        <v>0.5</v>
      </c>
      <c r="DZ64">
        <v>105</v>
      </c>
      <c r="EA64">
        <v>3.5</v>
      </c>
      <c r="EB64">
        <v>981</v>
      </c>
      <c r="EC64">
        <v>2</v>
      </c>
      <c r="ED64">
        <v>689</v>
      </c>
      <c r="EE64">
        <v>3.5</v>
      </c>
      <c r="EF64">
        <v>869</v>
      </c>
      <c r="EG64">
        <v>5.333333333333333</v>
      </c>
      <c r="EH64">
        <v>810.66666666666663</v>
      </c>
      <c r="EI64">
        <v>0</v>
      </c>
      <c r="EK64">
        <v>3.8333333333333335</v>
      </c>
      <c r="EL64">
        <v>834</v>
      </c>
      <c r="EM64">
        <v>3.1</v>
      </c>
      <c r="EN64">
        <v>779.625</v>
      </c>
      <c r="EQ64">
        <v>1.5</v>
      </c>
      <c r="ER64">
        <v>550</v>
      </c>
      <c r="ES64">
        <v>1</v>
      </c>
      <c r="ET64">
        <v>413</v>
      </c>
      <c r="EU64">
        <v>1.25</v>
      </c>
      <c r="EV64">
        <v>481.5</v>
      </c>
      <c r="EW64">
        <v>1.5</v>
      </c>
      <c r="EX64">
        <v>182.5</v>
      </c>
      <c r="EY64">
        <v>1</v>
      </c>
      <c r="EZ64">
        <v>447</v>
      </c>
      <c r="FA64">
        <v>3</v>
      </c>
      <c r="FB64">
        <v>863</v>
      </c>
      <c r="FC64">
        <v>1.5</v>
      </c>
      <c r="FD64">
        <v>418.75</v>
      </c>
      <c r="FE64">
        <v>1.4</v>
      </c>
      <c r="FF64">
        <v>439.66666666666669</v>
      </c>
      <c r="FG64">
        <v>2.25</v>
      </c>
      <c r="FH64">
        <v>633.92857142857144</v>
      </c>
      <c r="FK64">
        <v>2</v>
      </c>
      <c r="FL64">
        <v>806</v>
      </c>
      <c r="FM64">
        <v>1</v>
      </c>
      <c r="FN64">
        <v>173.5</v>
      </c>
      <c r="FO64">
        <v>1.5</v>
      </c>
      <c r="FP64">
        <v>384.33333333333331</v>
      </c>
      <c r="FQ64">
        <v>2.5</v>
      </c>
      <c r="FR64">
        <v>484</v>
      </c>
      <c r="FS64">
        <v>1.6666666666666667</v>
      </c>
      <c r="FT64">
        <v>342</v>
      </c>
      <c r="FU64">
        <v>4</v>
      </c>
      <c r="FV64">
        <v>889</v>
      </c>
      <c r="FW64">
        <v>2.3333333333333335</v>
      </c>
      <c r="FX64">
        <v>480.5</v>
      </c>
      <c r="FY64">
        <v>2</v>
      </c>
      <c r="FZ64">
        <v>448.44444444444446</v>
      </c>
      <c r="GA64">
        <v>2</v>
      </c>
      <c r="GB64">
        <v>448.44444444444446</v>
      </c>
      <c r="GC64">
        <v>2.1666666666666665</v>
      </c>
      <c r="GD64">
        <v>561.3478260869565</v>
      </c>
      <c r="GE64">
        <v>1.8333333333333333</v>
      </c>
      <c r="GF64">
        <v>448.50714285714287</v>
      </c>
      <c r="GG64">
        <v>1.2222222222222223</v>
      </c>
      <c r="GH64">
        <v>412.33333333333331</v>
      </c>
      <c r="GI64">
        <v>2.25</v>
      </c>
      <c r="GJ64">
        <v>480.5</v>
      </c>
      <c r="GK64">
        <v>1.8571428571428572</v>
      </c>
      <c r="GL64">
        <v>580.83333333333337</v>
      </c>
      <c r="GM64">
        <v>1.75</v>
      </c>
      <c r="GN64">
        <v>491.22222222222223</v>
      </c>
      <c r="GO64">
        <v>1.4285714285714286</v>
      </c>
      <c r="GP64">
        <v>410.8</v>
      </c>
      <c r="GQ64">
        <v>1.1428571428571428</v>
      </c>
      <c r="GR64">
        <v>301.66666666666669</v>
      </c>
      <c r="GS64">
        <v>1.3</v>
      </c>
      <c r="GT64">
        <v>505.66666666666669</v>
      </c>
      <c r="GU64">
        <v>1.2916666666666667</v>
      </c>
      <c r="GV64">
        <v>405.76470588235293</v>
      </c>
      <c r="GW64">
        <v>1.5208333333333333</v>
      </c>
      <c r="GX64">
        <v>449.71428571428572</v>
      </c>
      <c r="GY64">
        <v>3.8888888888888888</v>
      </c>
      <c r="GZ64">
        <v>857.77777777777783</v>
      </c>
      <c r="HA64">
        <v>2.25</v>
      </c>
      <c r="HB64">
        <v>536.25</v>
      </c>
      <c r="HC64">
        <v>2.7142857142857144</v>
      </c>
      <c r="HD64">
        <v>588.71428571428567</v>
      </c>
      <c r="HE64">
        <v>3</v>
      </c>
      <c r="HF64">
        <v>672.125</v>
      </c>
      <c r="HG64">
        <v>2.8571428571428572</v>
      </c>
      <c r="HH64">
        <v>652</v>
      </c>
      <c r="HI64">
        <v>4</v>
      </c>
      <c r="HJ64">
        <v>1042.8571428571429</v>
      </c>
      <c r="HK64">
        <v>2.4</v>
      </c>
      <c r="HL64">
        <v>648</v>
      </c>
      <c r="HM64">
        <v>3</v>
      </c>
      <c r="HN64">
        <v>774.90909090909088</v>
      </c>
      <c r="HO64">
        <v>3</v>
      </c>
      <c r="HP64">
        <v>721.28260869565213</v>
      </c>
      <c r="HQ64">
        <v>2.2604166666666665</v>
      </c>
      <c r="HR64">
        <v>603.93827160493822</v>
      </c>
      <c r="HS64">
        <v>1.3333333333333333</v>
      </c>
      <c r="HT64">
        <v>257.75</v>
      </c>
      <c r="HU64">
        <v>1.375</v>
      </c>
      <c r="HV64">
        <v>286.5</v>
      </c>
      <c r="HW64">
        <v>1.7142857142857142</v>
      </c>
      <c r="HX64">
        <v>580.20000000000005</v>
      </c>
      <c r="HY64">
        <v>1.4583333333333333</v>
      </c>
      <c r="HZ64">
        <v>351.68421052631578</v>
      </c>
      <c r="IA64">
        <v>2.1428571428571428</v>
      </c>
      <c r="IB64">
        <v>447.14285714285717</v>
      </c>
      <c r="IC64">
        <v>1.8571428571428572</v>
      </c>
      <c r="ID64">
        <v>308</v>
      </c>
      <c r="IE64">
        <v>1</v>
      </c>
      <c r="IF64">
        <v>331</v>
      </c>
      <c r="IG64">
        <v>1.5833333333333333</v>
      </c>
      <c r="IH64">
        <v>363.6</v>
      </c>
      <c r="II64">
        <v>1.5208333333333333</v>
      </c>
      <c r="IJ64">
        <v>357.79487179487177</v>
      </c>
      <c r="IK64">
        <v>1.5208333333333333</v>
      </c>
      <c r="IL64">
        <v>357.79487179487177</v>
      </c>
      <c r="IM64">
        <v>2.0138888888888888</v>
      </c>
      <c r="IN64">
        <v>523.94166666666672</v>
      </c>
      <c r="IO64">
        <v>2</v>
      </c>
      <c r="IP64">
        <v>428</v>
      </c>
      <c r="IQ64">
        <v>0.5</v>
      </c>
      <c r="IR64">
        <v>379</v>
      </c>
      <c r="IS64">
        <v>1.6666666666666667</v>
      </c>
      <c r="IT64">
        <v>309</v>
      </c>
      <c r="IU64">
        <v>1.3333333333333333</v>
      </c>
      <c r="IV64">
        <v>346.8</v>
      </c>
      <c r="IW64">
        <v>2</v>
      </c>
      <c r="IX64">
        <v>780.5</v>
      </c>
      <c r="IY64">
        <v>0.33333333333333331</v>
      </c>
      <c r="IZ64">
        <v>124</v>
      </c>
      <c r="JC64">
        <v>1.1666666666666667</v>
      </c>
      <c r="JD64">
        <v>561.66666666666663</v>
      </c>
      <c r="JE64">
        <v>1.25</v>
      </c>
      <c r="JF64">
        <v>427.375</v>
      </c>
      <c r="JG64">
        <v>2</v>
      </c>
      <c r="JH64">
        <v>641</v>
      </c>
      <c r="JI64">
        <v>3.5</v>
      </c>
      <c r="JJ64">
        <v>670.5</v>
      </c>
      <c r="JK64">
        <v>2</v>
      </c>
      <c r="JL64">
        <v>690.5</v>
      </c>
      <c r="JM64">
        <v>2.5</v>
      </c>
      <c r="JN64">
        <v>672.6</v>
      </c>
      <c r="JO64">
        <v>3.6666666666666665</v>
      </c>
      <c r="JP64">
        <v>660.33333333333337</v>
      </c>
      <c r="JQ64">
        <v>4.333333333333333</v>
      </c>
      <c r="JR64">
        <v>783</v>
      </c>
      <c r="JU64">
        <v>4</v>
      </c>
      <c r="JV64">
        <v>721.66666666666663</v>
      </c>
      <c r="JW64">
        <v>3.25</v>
      </c>
      <c r="JX64">
        <v>699.36363636363637</v>
      </c>
      <c r="JY64">
        <v>2.25</v>
      </c>
      <c r="JZ64">
        <v>584.84210526315792</v>
      </c>
      <c r="KA64">
        <v>1</v>
      </c>
      <c r="KB64">
        <v>136</v>
      </c>
      <c r="KC64">
        <v>4</v>
      </c>
      <c r="KD64">
        <v>863</v>
      </c>
      <c r="KE64">
        <v>4</v>
      </c>
      <c r="KF64">
        <v>532</v>
      </c>
      <c r="KG64">
        <v>3.5</v>
      </c>
      <c r="KH64">
        <v>576.33333333333337</v>
      </c>
      <c r="KI64">
        <v>3.3333333333333335</v>
      </c>
      <c r="KJ64">
        <v>623</v>
      </c>
      <c r="KK64">
        <v>3.3333333333333335</v>
      </c>
      <c r="KL64">
        <v>593.33333333333337</v>
      </c>
      <c r="KO64">
        <v>3.3333333333333335</v>
      </c>
      <c r="KP64">
        <v>608.16666666666663</v>
      </c>
      <c r="KQ64">
        <v>3.4166666666666665</v>
      </c>
      <c r="KR64">
        <v>592.25</v>
      </c>
      <c r="KS64">
        <v>3.4166666666666665</v>
      </c>
      <c r="KT64">
        <v>592.25</v>
      </c>
      <c r="KU64">
        <v>2.6388888888888888</v>
      </c>
      <c r="KV64">
        <v>587.70967741935488</v>
      </c>
      <c r="KW64">
        <v>2.1388888888888888</v>
      </c>
      <c r="KX64">
        <v>537.03311258278143</v>
      </c>
      <c r="KY64" s="15">
        <f>Tabla24[[#This Row],[ROS_NUM_COR_COD_ROS_TG_NEG]]-Tabla24[[#This Row],[PAS_NUM_COR_COD_ROS_TG_NEG]]</f>
        <v>1.1071428571428572</v>
      </c>
      <c r="KZ64" s="15">
        <f>Tabla24[[#This Row],[ROS_DUR_COR_COD_ROS_TG_NEG]]-Tabla24[[#This Row],[PAS_DUR_COR_COD_ROS_TG_NEG]]</f>
        <v>117</v>
      </c>
      <c r="LA64" s="15">
        <f>Tabla24[[#This Row],[ROS_NUM_COR_COD_ROS_TG_NEU]]-Tabla24[[#This Row],[PAS_NUM_COR_COD_ROS_TG_NEU]]</f>
        <v>1.4</v>
      </c>
      <c r="LB64" s="15">
        <f>Tabla24[[#This Row],[ROS_DUR_COR_COD_ROS_TG_NEU]]-Tabla24[[#This Row],[PAS_DUR_COR_COD_ROS_TG_NEU]]</f>
        <v>481.73949579831935</v>
      </c>
      <c r="LC64" s="15">
        <f>Tabla24[[#This Row],[ROS_NUM_COR_COD_ROS_TG_POS]]-Tabla24[[#This Row],[PAS_NUM_COR_COD_ROS_TG_POS]]</f>
        <v>0.84999999999999987</v>
      </c>
      <c r="LD64" s="15">
        <f>Tabla24[[#This Row],[ROS_DUR_COR_COD_ROS_TG_POS]]-Tabla24[[#This Row],[PAS_DUR_COR_COD_ROS_TG_POS]]</f>
        <v>83.416666666666629</v>
      </c>
      <c r="LE64" s="15">
        <f>Tabla24[[#This Row],[ROS_NUM_COR_COD_ROS_TG_TOT]]-Tabla24[[#This Row],[PAS_NUM_COR_COD_ROS_TG_TOT]]</f>
        <v>1.0333333333333334</v>
      </c>
      <c r="LF64" s="15">
        <f>Tabla24[[#This Row],[ROS_DUR_COR_COD_ROS_TG_TOT]]-Tabla24[[#This Row],[PAS_DUR_COR_COD_ROS_TG_TOT]]</f>
        <v>220.88528138528136</v>
      </c>
      <c r="LG64" s="15">
        <f>Tabla24[[#This Row],[ROS_NUM_COR_COD_ESC_TG_NEG]]-Tabla24[[#This Row],[PAS_NUM_COR_COD_ESC_TG_NEG]]</f>
        <v>-0.72142857142857131</v>
      </c>
      <c r="LH64" s="15">
        <f>Tabla24[[#This Row],[ROS_DUR_COR_COD_ESC_TG_NEG]]-Tabla24[[#This Row],[PAS_DUR_COR_COD_ESC_TG_NEG]]</f>
        <v>-213.99999999999994</v>
      </c>
      <c r="LI64" s="15">
        <f>Tabla24[[#This Row],[ROS_NUM_COR_COD_ESC_TG_NEU]]-Tabla24[[#This Row],[PAS_NUM_COR_COD_ESC_TG_NEU]]</f>
        <v>-0.75714285714285712</v>
      </c>
      <c r="LJ64" s="15">
        <f>Tabla24[[#This Row],[ROS_NUM_COR_COD_ESC_TG_NEG]]-Tabla24[[#This Row],[PAS_NUM_COR_COD_ESC_TG_NEG]]</f>
        <v>-0.72142857142857131</v>
      </c>
      <c r="LK64" s="15">
        <f>Tabla24[[#This Row],[ROS_NUM_COR_COD_ESC_TG_POS]]-Tabla24[[#This Row],[PAS_NUM_COR_COD_ESC_TG_POS]]</f>
        <v>-1.45</v>
      </c>
      <c r="LL64" s="15">
        <f>Tabla24[[#This Row],[ROS_DUR_COR_COD_ESC_TG_POS]]-Tabla24[[#This Row],[PAS_DUR_COR_COD_ESC_TG_POS]]</f>
        <v>-130.2745098039216</v>
      </c>
      <c r="LM64" s="15">
        <f>Tabla24[[#This Row],[ROS_NUM_COR_COD_ESC_TG_TOT]]-Tabla24[[#This Row],[PAS_NUM_COR_COD_ESC_TG_TOT]]</f>
        <v>-0.97499999999999987</v>
      </c>
      <c r="LN64" s="15">
        <f>Tabla24[[#This Row],[ROS_DUR_COR_COD_ESC_TG_TOT]]-Tabla24[[#This Row],[PAS_DUR_COR_COD_ESC_TG_TOT]]</f>
        <v>-214.34640522875816</v>
      </c>
      <c r="LO64" s="15">
        <f>Tabla24[[#This Row],[PAS_NUM_COR_COD_ROS_TG_NEG]]-Tabla24[[#This Row],[ESC_NUM_COR_COD_ROS_TG_NEG]]</f>
        <v>-0.375</v>
      </c>
      <c r="LP64" s="15">
        <f>Tabla24[[#This Row],[PAS_DUR_COR_COD_ROS_TG_NEG]]-Tabla24[[#This Row],[ESC_DUR_COR_COD_ROS_TG_NEG]]</f>
        <v>15.833333333333371</v>
      </c>
      <c r="LQ64" s="15">
        <f>Tabla24[[#This Row],[PAS_NUM_COR_COD_ROS_TG_NEU]]-Tabla24[[#This Row],[ESC_NUM_COR_COD_ROS_TG_NEU]]</f>
        <v>1.1714285714285715</v>
      </c>
      <c r="LR64" s="15">
        <f>Tabla24[[#This Row],[PAS_DUR_COR_COD_ROS_TG_NEU]]-Tabla24[[#This Row],[ESC_DUR_COR_COD_ROS_TG_NEU]]</f>
        <v>293.61764705882354</v>
      </c>
      <c r="LS64" s="15">
        <f>Tabla24[[#This Row],[PAS_NUM_COR_COD_ROS_TG_POS]]-Tabla24[[#This Row],[ESC_NUM_COR_COD_ROS_TG_POS]]</f>
        <v>0.21666666666666679</v>
      </c>
      <c r="LT64" s="15">
        <f>Tabla24[[#This Row],[PAS_DUR_COR_COD_ROS_TG_POS]]-Tabla24[[#This Row],[ESC_DUR_COR_COD_ROS_TG_POS]]</f>
        <v>157.78333333333336</v>
      </c>
      <c r="LU64" s="15">
        <f>Tabla24[[#This Row],[PAS_NUM_COR_COD_ROS_TG_TOT]]-Tabla24[[#This Row],[ESC_NUM_COR_COD_ROS_TG_TOT]]</f>
        <v>0.34166666666666656</v>
      </c>
      <c r="LV64" s="15">
        <f>Tabla24[[#This Row],[PAS_DUR_COR_COD_ROS_TG_TOT]]-Tabla24[[#This Row],[ESC_DUR_COR_COD_ROS_TG_TOT]]</f>
        <v>156.72969187675068</v>
      </c>
      <c r="LW64" s="15">
        <f>Tabla24[[#This Row],[PAS_NUM_COR_COD_ESC_TG_NEG]]-Tabla24[[#This Row],[ESC_NUM_COR_COD_ESC_TG_NEG]]</f>
        <v>0.89999999999999991</v>
      </c>
      <c r="LX64" s="15">
        <f>Tabla24[[#This Row],[PAS_DUR_COR_COD_ESC_TG_NEG]]-Tabla24[[#This Row],[ESC_DUR_COR_COD_ESC_TG_NEG]]</f>
        <v>260.59999999999997</v>
      </c>
      <c r="LY64" s="15">
        <f>Tabla24[[#This Row],[PAS_NUM_COR_COD_ESC_TG_NEU]]-Tabla24[[#This Row],[ESC_NUM_COR_COD_ESC_TG_NEU]]</f>
        <v>-0.24285714285714288</v>
      </c>
      <c r="LZ64" s="15">
        <f>Tabla24[[#This Row],[PAS_DUR_COR_COD_ESC_TG_NEU]]-Tabla24[[#This Row],[ESC_DUR_COR_COD_ESC_TG_NEU]]</f>
        <v>80</v>
      </c>
      <c r="MA64" s="15">
        <f>Tabla24[[#This Row],[PAS_NUM_COR_COD_ESC_TG_POS]]-Tabla24[[#This Row],[ESC_NUM_COR_COD_ESC_TG_POS]]</f>
        <v>-0.13888888888888884</v>
      </c>
      <c r="MB64" s="15">
        <f>Tabla24[[#This Row],[PAS_DUR_COR_COD_ESC_TG_POS]]-Tabla24[[#This Row],[ESC_DUR_COR_COD_ESC_TG_POS]]</f>
        <v>-5.8088235294117112</v>
      </c>
      <c r="MC64" s="15">
        <f>Tabla24[[#This Row],[PAS_NUM_COR_COD_ESC_TG_TOT]]-Tabla24[[#This Row],[ESC_NUM_COR_COD_ESC_TG_TOT]]</f>
        <v>0.14166666666666661</v>
      </c>
      <c r="MD64" s="15">
        <f>Tabla24[[#This Row],[PAS_DUR_COR_COD_ESC_TG_TOT]]-Tabla24[[#This Row],[ESC_DUR_COR_COD_ESC_TG_TOT]]</f>
        <v>91.742690058479525</v>
      </c>
      <c r="ME64">
        <v>193.57142857142858</v>
      </c>
      <c r="MF64">
        <v>224.71428571428572</v>
      </c>
      <c r="MG64">
        <v>154</v>
      </c>
      <c r="MH64">
        <v>189.09090909090909</v>
      </c>
      <c r="MI64">
        <v>167.6</v>
      </c>
      <c r="MJ64">
        <v>225.83333333333334</v>
      </c>
      <c r="MK64">
        <v>182</v>
      </c>
      <c r="ML64">
        <v>193.23529411764707</v>
      </c>
      <c r="MM64">
        <v>213</v>
      </c>
      <c r="MN64">
        <v>132.83333333333334</v>
      </c>
      <c r="MO64">
        <v>196.6</v>
      </c>
      <c r="MP64">
        <v>179.88235294117646</v>
      </c>
      <c r="MQ64">
        <v>175.4</v>
      </c>
      <c r="MR64">
        <v>212.16666666666666</v>
      </c>
      <c r="MS64">
        <v>272.375</v>
      </c>
      <c r="MT64">
        <v>227.84210526315789</v>
      </c>
      <c r="MU64">
        <v>221.15384615384616</v>
      </c>
      <c r="MV64">
        <v>200.58823529411765</v>
      </c>
      <c r="MW64">
        <v>205.41666666666666</v>
      </c>
      <c r="MX64">
        <v>208.33333333333334</v>
      </c>
      <c r="MY64">
        <v>236.13333333333333</v>
      </c>
      <c r="MZ64">
        <v>191.84615384615384</v>
      </c>
      <c r="NA64">
        <v>196.35294117647058</v>
      </c>
      <c r="NB64">
        <v>208.3111111111111</v>
      </c>
      <c r="NC64" s="15">
        <f>Tabla1[[#This Row],[ROS_1DU_COR_COD_ROS_TG_NEG]]-Tabla1[[#This Row],[PAS_1DU_COR_COD_ROS_TG_NEG]]</f>
        <v>-27.582417582417577</v>
      </c>
      <c r="ND64" s="15">
        <f>Tabla1[[#This Row],[ROS_1DU_COR_COD_ROS_TG_NEU]]-Tabla1[[#This Row],[PAS_1DU_COR_COD_ROS_TG_NEU]]</f>
        <v>24.12605042016807</v>
      </c>
      <c r="NE64" s="15">
        <f>Tabla1[[#This Row],[ROS_1DU_COR_COD_ROS_TG_POS]]-Tabla1[[#This Row],[PAS_1DU_COR_COD_ROS_TG_POS]]</f>
        <v>-51.416666666666657</v>
      </c>
      <c r="NF64" s="15">
        <f>Tabla1[[#This Row],[ROS_1DU_COR_COD_ROS_TG_TOT]]-Tabla1[[#This Row],[PAS_1DU_COR_COD_ROS_TG_TOT]]</f>
        <v>-19.242424242424249</v>
      </c>
      <c r="NG64" s="15">
        <f>Tabla1[[#This Row],[ROS_1DU_COR_COD_ESC_TG_NEG]]-Tabla1[[#This Row],[PAS_1DU_COR_COD_ESC_TG_NEG]]</f>
        <v>-68.533333333333331</v>
      </c>
      <c r="NH64" s="15">
        <f>Tabla1[[#This Row],[ROS_1DU_COR_COD_ESC_TG_NEU]]-Tabla1[[#This Row],[PAS_1DU_COR_COD_ESC_TG_NEU]]</f>
        <v>33.987179487179503</v>
      </c>
      <c r="NI64" s="15">
        <f>Tabla1[[#This Row],[ROS_1DU_COR_COD_ESC_TG_POS]]-Tabla1[[#This Row],[PAS_1DU_COR_COD_ESC_TG_POS]]</f>
        <v>-14.35294117647058</v>
      </c>
      <c r="NJ64" s="15">
        <f>Tabla1[[#This Row],[ROS_1DU_COR_COD_ESC_TG_TOT]]-Tabla1[[#This Row],[PAS_1DU_COR_COD_ESC_TG_TOT]]</f>
        <v>-15.075816993464031</v>
      </c>
      <c r="NK64" s="15">
        <f>Tabla1[[#This Row],[PAS_1DU_COR_COD_ROS_TG_NEG]]-Tabla1[[#This Row],[ESC_1DU_COR_COD_ROS_TG_NEG]]</f>
        <v>8.1538461538461604</v>
      </c>
      <c r="NL64" s="15">
        <f>Tabla1[[#This Row],[PAS_1DU_COR_COD_ROS_TG_NEU]]-Tabla1[[#This Row],[ESC_1DU_COR_COD_ROS_TG_NEU]]</f>
        <v>67.754901960784309</v>
      </c>
      <c r="NM64" s="15">
        <f>Tabla1[[#This Row],[PAS_1DU_COR_COD_ROS_TG_POS]]-Tabla1[[#This Row],[ESC_1DU_COR_COD_ROS_TG_POS]]</f>
        <v>8.8166666666666629</v>
      </c>
      <c r="NN64" s="15">
        <f>Tabla1[[#This Row],[PAS_1DU_COR_COD_ROS_TG_TOT]]-Tabla1[[#This Row],[ESC_1DU_COR_COD_ROS_TG_TOT]]</f>
        <v>28.450980392156879</v>
      </c>
      <c r="NO64" s="15">
        <f>Tabla1[[#This Row],[PAS_1DU_COR_COD_ESC_TG_NEG]]-Tabla1[[#This Row],[ESC_1DU_COR_COD_ESC_TG_NEG]]</f>
        <v>60.73333333333332</v>
      </c>
      <c r="NP64" s="15">
        <f>Tabla1[[#This Row],[PAS_1DU_COR_COD_ESC_TG_NEU]]-Tabla1[[#This Row],[ESC_1DU_COR_COD_ESC_TG_NEU]]</f>
        <v>-20.320512820512818</v>
      </c>
      <c r="NQ64" s="15">
        <f>Tabla1[[#This Row],[PAS_1DU_COR_COD_ESC_TG_POS]]-Tabla1[[#This Row],[ESC_1DU_COR_COD_ESC_TG_POS]]</f>
        <v>-76.02205882352942</v>
      </c>
      <c r="NR64" s="15">
        <f>Tabla1[[#This Row],[PAS_1DU_COR_COD_ESC_TG_TOT]]-Tabla1[[#This Row],[ESC_1DU_COR_COD_ESC_TG_TOT]]</f>
        <v>-19.530994152046787</v>
      </c>
    </row>
    <row r="65" spans="1:382" x14ac:dyDescent="0.3">
      <c r="A65" s="2" t="s">
        <v>68</v>
      </c>
      <c r="B65" s="2">
        <v>30</v>
      </c>
      <c r="C65" s="2">
        <v>1</v>
      </c>
      <c r="D65" s="2">
        <v>34</v>
      </c>
      <c r="E65">
        <v>4.3499999999999996</v>
      </c>
      <c r="F65">
        <v>1323.6470588235295</v>
      </c>
      <c r="G65">
        <v>4.1500000000000004</v>
      </c>
      <c r="H65">
        <v>1358.8666666666666</v>
      </c>
      <c r="I65">
        <v>4</v>
      </c>
      <c r="J65">
        <v>991.82352941176475</v>
      </c>
      <c r="K65">
        <v>4.166666666666667</v>
      </c>
      <c r="L65">
        <v>1219.3061224489795</v>
      </c>
      <c r="M65">
        <v>2.65</v>
      </c>
      <c r="N65">
        <v>832.64285714285711</v>
      </c>
      <c r="O65">
        <v>2.5</v>
      </c>
      <c r="P65">
        <v>1033.75</v>
      </c>
      <c r="Q65">
        <v>3.4</v>
      </c>
      <c r="R65">
        <v>1078.5625</v>
      </c>
      <c r="S65">
        <v>2.85</v>
      </c>
      <c r="T65">
        <v>983.78571428571433</v>
      </c>
      <c r="U65">
        <v>3.5083333333333333</v>
      </c>
      <c r="V65">
        <v>1110.6043956043957</v>
      </c>
      <c r="W65">
        <v>1.45</v>
      </c>
      <c r="X65">
        <v>418</v>
      </c>
      <c r="Y65">
        <v>1.55</v>
      </c>
      <c r="Z65">
        <v>439.6</v>
      </c>
      <c r="AA65">
        <v>1.35</v>
      </c>
      <c r="AB65">
        <v>417.42857142857144</v>
      </c>
      <c r="AC65">
        <v>1.45</v>
      </c>
      <c r="AD65">
        <v>425.3488372093023</v>
      </c>
      <c r="AE65">
        <v>1.45</v>
      </c>
      <c r="AF65">
        <v>425.3488372093023</v>
      </c>
      <c r="AG65">
        <v>2.8222222222222224</v>
      </c>
      <c r="AH65">
        <v>890.70895522388059</v>
      </c>
      <c r="BM65">
        <v>2.8222222222222224</v>
      </c>
      <c r="BN65">
        <v>890.70895522388059</v>
      </c>
      <c r="BO65">
        <v>3.75</v>
      </c>
      <c r="BP65">
        <v>1223.4285714285713</v>
      </c>
      <c r="BQ65">
        <v>3</v>
      </c>
      <c r="BR65">
        <v>914</v>
      </c>
      <c r="BS65">
        <v>2.6666666666666665</v>
      </c>
      <c r="BT65">
        <v>697</v>
      </c>
      <c r="BU65">
        <v>3.1904761904761907</v>
      </c>
      <c r="BV65">
        <v>974.05555555555554</v>
      </c>
      <c r="BW65">
        <v>3.875</v>
      </c>
      <c r="BX65">
        <v>1094.5</v>
      </c>
      <c r="BY65">
        <v>2.7</v>
      </c>
      <c r="BZ65">
        <v>773.22222222222217</v>
      </c>
      <c r="CA65">
        <v>2.6</v>
      </c>
      <c r="CB65">
        <v>907.875</v>
      </c>
      <c r="CC65">
        <v>3</v>
      </c>
      <c r="CD65">
        <v>919.12</v>
      </c>
      <c r="CE65">
        <v>3.0816326530612246</v>
      </c>
      <c r="CF65">
        <v>942.11627906976742</v>
      </c>
      <c r="CG65">
        <v>0.875</v>
      </c>
      <c r="CH65">
        <v>859.5</v>
      </c>
      <c r="CI65">
        <v>2.2857142857142856</v>
      </c>
      <c r="CJ65">
        <v>806</v>
      </c>
      <c r="CK65">
        <v>1.3333333333333333</v>
      </c>
      <c r="CL65">
        <v>527.5</v>
      </c>
      <c r="CM65">
        <v>1.4761904761904763</v>
      </c>
      <c r="CN65">
        <v>714.4545454545455</v>
      </c>
      <c r="CO65">
        <v>1.25</v>
      </c>
      <c r="CP65">
        <v>572.5</v>
      </c>
      <c r="CQ65">
        <v>1.6</v>
      </c>
      <c r="CR65">
        <v>606.25</v>
      </c>
      <c r="CS65">
        <v>2.1</v>
      </c>
      <c r="CT65">
        <v>693.14285714285711</v>
      </c>
      <c r="CU65">
        <v>1.6785714285714286</v>
      </c>
      <c r="CV65">
        <v>631.15789473684208</v>
      </c>
      <c r="CW65">
        <v>1.5918367346938775</v>
      </c>
      <c r="CX65">
        <v>661.7</v>
      </c>
      <c r="CY65">
        <v>2.3367346938775508</v>
      </c>
      <c r="CZ65">
        <v>826.8767123287671</v>
      </c>
      <c r="DA65">
        <v>2.25</v>
      </c>
      <c r="DB65">
        <v>674.28571428571433</v>
      </c>
      <c r="DC65">
        <v>2</v>
      </c>
      <c r="DD65">
        <v>715.83333333333337</v>
      </c>
      <c r="DE65">
        <v>2.5</v>
      </c>
      <c r="DF65">
        <v>703.2</v>
      </c>
      <c r="DG65">
        <v>2.2380952380952381</v>
      </c>
      <c r="DH65">
        <v>696.16666666666663</v>
      </c>
      <c r="DI65">
        <v>1.875</v>
      </c>
      <c r="DJ65">
        <v>703.66666666666663</v>
      </c>
      <c r="DK65">
        <v>2.4</v>
      </c>
      <c r="DL65">
        <v>611.6</v>
      </c>
      <c r="DM65">
        <v>2.2999999999999998</v>
      </c>
      <c r="DN65">
        <v>580.25</v>
      </c>
      <c r="DO65">
        <v>2.2142857142857144</v>
      </c>
      <c r="DP65">
        <v>624.16666666666663</v>
      </c>
      <c r="DQ65">
        <v>2.2244897959183674</v>
      </c>
      <c r="DR65">
        <v>655.02380952380952</v>
      </c>
      <c r="DS65">
        <v>2.2244897959183674</v>
      </c>
      <c r="DT65">
        <v>655.02380952380952</v>
      </c>
      <c r="DU65">
        <v>2.2993197278911564</v>
      </c>
      <c r="DV65">
        <v>764.11304347826092</v>
      </c>
      <c r="DW65">
        <v>5</v>
      </c>
      <c r="DX65">
        <v>1143.5</v>
      </c>
      <c r="DY65">
        <v>3.3333333333333335</v>
      </c>
      <c r="DZ65">
        <v>1151.5</v>
      </c>
      <c r="EA65">
        <v>3.25</v>
      </c>
      <c r="EB65">
        <v>1231</v>
      </c>
      <c r="EC65">
        <v>3.6666666666666665</v>
      </c>
      <c r="ED65">
        <v>1183.2857142857142</v>
      </c>
      <c r="EE65">
        <v>2</v>
      </c>
      <c r="EF65">
        <v>365.5</v>
      </c>
      <c r="EK65">
        <v>2</v>
      </c>
      <c r="EL65">
        <v>365.5</v>
      </c>
      <c r="EM65">
        <v>3.3636363636363638</v>
      </c>
      <c r="EN65">
        <v>1001.5555555555555</v>
      </c>
      <c r="EO65">
        <v>2</v>
      </c>
      <c r="EP65">
        <v>382</v>
      </c>
      <c r="EQ65">
        <v>2.3333333333333335</v>
      </c>
      <c r="ER65">
        <v>1014.5</v>
      </c>
      <c r="ES65">
        <v>1</v>
      </c>
      <c r="ET65">
        <v>258.66666666666669</v>
      </c>
      <c r="EU65">
        <v>1.6666666666666667</v>
      </c>
      <c r="EV65">
        <v>509.85714285714283</v>
      </c>
      <c r="EW65">
        <v>3</v>
      </c>
      <c r="EX65">
        <v>938.5</v>
      </c>
      <c r="FC65">
        <v>3</v>
      </c>
      <c r="FD65">
        <v>938.5</v>
      </c>
      <c r="FE65">
        <v>1.9090909090909092</v>
      </c>
      <c r="FF65">
        <v>605.11111111111109</v>
      </c>
      <c r="FG65">
        <v>2.6363636363636362</v>
      </c>
      <c r="FH65">
        <v>803.33333333333337</v>
      </c>
      <c r="FI65">
        <v>6.5</v>
      </c>
      <c r="FJ65">
        <v>1762.5</v>
      </c>
      <c r="FK65">
        <v>4.666666666666667</v>
      </c>
      <c r="FL65">
        <v>1200.3333333333333</v>
      </c>
      <c r="FM65">
        <v>3.25</v>
      </c>
      <c r="FN65">
        <v>2082.5</v>
      </c>
      <c r="FO65">
        <v>4.4444444444444446</v>
      </c>
      <c r="FP65">
        <v>1613</v>
      </c>
      <c r="FQ65">
        <v>3</v>
      </c>
      <c r="FR65">
        <v>772.5</v>
      </c>
      <c r="FW65">
        <v>3</v>
      </c>
      <c r="FX65">
        <v>772.5</v>
      </c>
      <c r="FY65">
        <v>4.1818181818181817</v>
      </c>
      <c r="FZ65">
        <v>1426.2222222222222</v>
      </c>
      <c r="GA65">
        <v>4.1818181818181817</v>
      </c>
      <c r="GB65">
        <v>1426.2222222222222</v>
      </c>
      <c r="GC65">
        <v>3.1515151515151514</v>
      </c>
      <c r="GD65">
        <v>1010.9629629629629</v>
      </c>
      <c r="GE65">
        <v>2.4555555555555557</v>
      </c>
      <c r="GF65">
        <v>811.04929577464793</v>
      </c>
      <c r="GG65">
        <v>1.6</v>
      </c>
      <c r="GH65">
        <v>823.2</v>
      </c>
      <c r="GI65">
        <v>3.875</v>
      </c>
      <c r="GJ65">
        <v>1179.2857142857142</v>
      </c>
      <c r="GK65">
        <v>3.625</v>
      </c>
      <c r="GL65">
        <v>1127</v>
      </c>
      <c r="GM65">
        <v>2.9230769230769229</v>
      </c>
      <c r="GN65">
        <v>1062.9444444444443</v>
      </c>
      <c r="GO65">
        <v>3.7777777777777777</v>
      </c>
      <c r="GP65">
        <v>1278.6666666666667</v>
      </c>
      <c r="GQ65">
        <v>4.0999999999999996</v>
      </c>
      <c r="GR65">
        <v>1184.2222222222222</v>
      </c>
      <c r="GS65">
        <v>4.4000000000000004</v>
      </c>
      <c r="GT65">
        <v>1543.8571428571429</v>
      </c>
      <c r="GU65">
        <v>4.1034482758620694</v>
      </c>
      <c r="GV65">
        <v>1324.409090909091</v>
      </c>
      <c r="GW65">
        <v>3.5454545454545454</v>
      </c>
      <c r="GX65">
        <v>1206.75</v>
      </c>
      <c r="GY65">
        <v>4.3</v>
      </c>
      <c r="GZ65">
        <v>1086</v>
      </c>
      <c r="HA65">
        <v>2.625</v>
      </c>
      <c r="HB65">
        <v>1078</v>
      </c>
      <c r="HC65">
        <v>4.5</v>
      </c>
      <c r="HD65">
        <v>1567.1666666666667</v>
      </c>
      <c r="HE65">
        <v>3.8461538461538463</v>
      </c>
      <c r="HF65">
        <v>1228.3499999999999</v>
      </c>
      <c r="HG65">
        <v>2.3333333333333335</v>
      </c>
      <c r="HH65">
        <v>1054.4000000000001</v>
      </c>
      <c r="HI65">
        <v>3.3</v>
      </c>
      <c r="HJ65">
        <v>961.25</v>
      </c>
      <c r="HK65">
        <v>2.2000000000000002</v>
      </c>
      <c r="HL65">
        <v>844.16666666666663</v>
      </c>
      <c r="HM65">
        <v>2.6206896551724137</v>
      </c>
      <c r="HN65">
        <v>948.78947368421052</v>
      </c>
      <c r="HO65">
        <v>3.2</v>
      </c>
      <c r="HP65">
        <v>1092.1538461538462</v>
      </c>
      <c r="HQ65">
        <v>3.3727272727272726</v>
      </c>
      <c r="HR65">
        <v>1150.1772151898733</v>
      </c>
      <c r="HS65">
        <v>2</v>
      </c>
      <c r="HT65">
        <v>752.57142857142856</v>
      </c>
      <c r="HU65">
        <v>1.5</v>
      </c>
      <c r="HV65">
        <v>610</v>
      </c>
      <c r="HW65">
        <v>2.5</v>
      </c>
      <c r="HX65">
        <v>733.28571428571433</v>
      </c>
      <c r="HY65">
        <v>2</v>
      </c>
      <c r="HZ65">
        <v>707.9473684210526</v>
      </c>
      <c r="IA65">
        <v>1.4444444444444444</v>
      </c>
      <c r="IB65">
        <v>600.5</v>
      </c>
      <c r="IC65">
        <v>1.9</v>
      </c>
      <c r="ID65">
        <v>752.57142857142856</v>
      </c>
      <c r="IE65">
        <v>1.2</v>
      </c>
      <c r="IF65">
        <v>478.83333333333331</v>
      </c>
      <c r="IG65">
        <v>1.5172413793103448</v>
      </c>
      <c r="IH65">
        <v>620.17647058823525</v>
      </c>
      <c r="II65">
        <v>1.7454545454545454</v>
      </c>
      <c r="IJ65">
        <v>666.5</v>
      </c>
      <c r="IK65">
        <v>1.7454545454545454</v>
      </c>
      <c r="IL65">
        <v>666.5</v>
      </c>
      <c r="IM65">
        <v>2.8303030303030301</v>
      </c>
      <c r="IN65">
        <v>998.7652173913043</v>
      </c>
      <c r="IQ65">
        <v>6.5</v>
      </c>
      <c r="IR65">
        <v>1591</v>
      </c>
      <c r="IS65">
        <v>5</v>
      </c>
      <c r="IT65">
        <v>821.5</v>
      </c>
      <c r="IU65">
        <v>5.75</v>
      </c>
      <c r="IV65">
        <v>1206.25</v>
      </c>
      <c r="IW65">
        <v>2</v>
      </c>
      <c r="IX65">
        <v>745</v>
      </c>
      <c r="JC65">
        <v>2</v>
      </c>
      <c r="JD65">
        <v>745</v>
      </c>
      <c r="JE65">
        <v>5</v>
      </c>
      <c r="JF65">
        <v>1114</v>
      </c>
      <c r="JI65">
        <v>0.5</v>
      </c>
      <c r="JJ65">
        <v>97</v>
      </c>
      <c r="JK65">
        <v>4.5</v>
      </c>
      <c r="JL65">
        <v>1011</v>
      </c>
      <c r="JM65">
        <v>2.5</v>
      </c>
      <c r="JN65">
        <v>706.33333333333337</v>
      </c>
      <c r="JO65">
        <v>5</v>
      </c>
      <c r="JP65">
        <v>1603</v>
      </c>
      <c r="JU65">
        <v>5</v>
      </c>
      <c r="JV65">
        <v>1603</v>
      </c>
      <c r="JW65">
        <v>3</v>
      </c>
      <c r="JX65">
        <v>930.5</v>
      </c>
      <c r="JY65">
        <v>4</v>
      </c>
      <c r="JZ65">
        <v>1032.4444444444443</v>
      </c>
      <c r="KC65">
        <v>1.5</v>
      </c>
      <c r="KD65">
        <v>891</v>
      </c>
      <c r="KE65">
        <v>4.5</v>
      </c>
      <c r="KF65">
        <v>1045</v>
      </c>
      <c r="KG65">
        <v>3</v>
      </c>
      <c r="KH65">
        <v>993.66666666666663</v>
      </c>
      <c r="KI65">
        <v>2</v>
      </c>
      <c r="KJ65">
        <v>626</v>
      </c>
      <c r="KO65">
        <v>2</v>
      </c>
      <c r="KP65">
        <v>626</v>
      </c>
      <c r="KQ65">
        <v>2.8</v>
      </c>
      <c r="KR65">
        <v>901.75</v>
      </c>
      <c r="KS65">
        <v>2.8</v>
      </c>
      <c r="KT65">
        <v>901.75</v>
      </c>
      <c r="KU65">
        <v>3.6</v>
      </c>
      <c r="KV65">
        <v>992.23076923076928</v>
      </c>
      <c r="KW65">
        <v>2.8944444444444444</v>
      </c>
      <c r="KX65">
        <v>998.1015625</v>
      </c>
      <c r="KY65" s="15">
        <f>Tabla24[[#This Row],[ROS_NUM_COR_COD_ROS_TG_NEG]]-Tabla24[[#This Row],[PAS_NUM_COR_COD_ROS_TG_NEG]]</f>
        <v>-0.31666666666666643</v>
      </c>
      <c r="KZ65" s="15">
        <f>Tabla24[[#This Row],[ROS_DUR_COR_COD_ROS_TG_NEG]]-Tabla24[[#This Row],[PAS_DUR_COR_COD_ROS_TG_NEG]]</f>
        <v>221.75714285714298</v>
      </c>
      <c r="LA65" s="15">
        <f>Tabla24[[#This Row],[ROS_NUM_COR_COD_ROS_TG_NEU]]-Tabla24[[#This Row],[PAS_NUM_COR_COD_ROS_TG_NEU]]</f>
        <v>0.79999999999999982</v>
      </c>
      <c r="LB65" s="15">
        <f>Tabla24[[#This Row],[ROS_DUR_COR_COD_ROS_TG_NEU]]-Tabla24[[#This Row],[PAS_DUR_COR_COD_ROS_TG_NEU]]</f>
        <v>-72.5</v>
      </c>
      <c r="LC65" s="15">
        <f>Tabla24[[#This Row],[ROS_NUM_COR_COD_ROS_TG_POS]]-Tabla24[[#This Row],[PAS_NUM_COR_COD_ROS_TG_POS]]</f>
        <v>-1.1999999999999997</v>
      </c>
      <c r="LD65" s="15">
        <f>Tabla24[[#This Row],[ROS_DUR_COR_COD_ROS_TG_POS]]-Tabla24[[#This Row],[PAS_DUR_COR_COD_ROS_TG_POS]]</f>
        <v>-234.39583333333337</v>
      </c>
      <c r="LE65" s="15">
        <f>Tabla24[[#This Row],[ROS_NUM_COR_COD_ROS_TG_TOT]]-Tabla24[[#This Row],[PAS_NUM_COR_COD_ROS_TG_TOT]]</f>
        <v>-0.22931034482758639</v>
      </c>
      <c r="LF65" s="15">
        <f>Tabla24[[#This Row],[ROS_DUR_COR_COD_ROS_TG_TOT]]-Tabla24[[#This Row],[PAS_DUR_COR_COD_ROS_TG_TOT]]</f>
        <v>-34.996240601503814</v>
      </c>
      <c r="LG65" s="15">
        <f>Tabla24[[#This Row],[ROS_NUM_COR_COD_ESC_TG_NEG]]-Tabla24[[#This Row],[PAS_NUM_COR_COD_ESC_TG_NEG]]</f>
        <v>-0.57222222222222197</v>
      </c>
      <c r="LH65" s="15">
        <f>Tabla24[[#This Row],[ROS_DUR_COR_COD_ESC_TG_NEG]]-Tabla24[[#This Row],[PAS_DUR_COR_COD_ESC_TG_NEG]]</f>
        <v>-44.980392156862763</v>
      </c>
      <c r="LI65" s="15">
        <f>Tabla24[[#This Row],[ROS_NUM_COR_COD_ESC_TG_NEU]]-Tabla24[[#This Row],[PAS_NUM_COR_COD_ESC_TG_NEU]]</f>
        <v>-5.0000000000000711E-2</v>
      </c>
      <c r="LJ65" s="15">
        <f>Tabla24[[#This Row],[ROS_NUM_COR_COD_ESC_TG_NEG]]-Tabla24[[#This Row],[PAS_NUM_COR_COD_ESC_TG_NEG]]</f>
        <v>-0.57222222222222197</v>
      </c>
      <c r="LK65" s="15">
        <f>Tabla24[[#This Row],[ROS_NUM_COR_COD_ESC_TG_POS]]-Tabla24[[#This Row],[PAS_NUM_COR_COD_ESC_TG_POS]]</f>
        <v>0.40000000000000036</v>
      </c>
      <c r="LL65" s="15">
        <f>Tabla24[[#This Row],[ROS_DUR_COR_COD_ESC_TG_POS]]-Tabla24[[#This Row],[PAS_DUR_COR_COD_ESC_TG_POS]]</f>
        <v>552.03361344537814</v>
      </c>
      <c r="LM65" s="15">
        <f>Tabla24[[#This Row],[ROS_NUM_COR_COD_ESC_TG_TOT]]-Tabla24[[#This Row],[PAS_NUM_COR_COD_ESC_TG_TOT]]</f>
        <v>-6.3218390804597568E-2</v>
      </c>
      <c r="LN65" s="15">
        <f>Tabla24[[#This Row],[ROS_DUR_COR_COD_ESC_TG_TOT]]-Tabla24[[#This Row],[PAS_DUR_COR_COD_ESC_TG_TOT]]</f>
        <v>105.10296846011147</v>
      </c>
      <c r="LO65" s="15">
        <f>Tabla24[[#This Row],[PAS_NUM_COR_COD_ROS_TG_NEG]]-Tabla24[[#This Row],[ESC_NUM_COR_COD_ROS_TG_NEG]]</f>
        <v>1.4</v>
      </c>
      <c r="LP65" s="15">
        <f>Tabla24[[#This Row],[PAS_DUR_COR_COD_ROS_TG_NEG]]-Tabla24[[#This Row],[ESC_DUR_COR_COD_ROS_TG_NEG]]</f>
        <v>260.14285714285711</v>
      </c>
      <c r="LQ65" s="15">
        <f>Tabla24[[#This Row],[PAS_NUM_COR_COD_ROS_TG_NEU]]-Tabla24[[#This Row],[ESC_NUM_COR_COD_ROS_TG_NEU]]</f>
        <v>0.89999999999999991</v>
      </c>
      <c r="LR65" s="15">
        <f>Tabla24[[#This Row],[PAS_DUR_COR_COD_ROS_TG_NEU]]-Tabla24[[#This Row],[ESC_DUR_COR_COD_ROS_TG_NEU]]</f>
        <v>427.5</v>
      </c>
      <c r="LS65" s="15">
        <f>Tabla24[[#This Row],[PAS_NUM_COR_COD_ROS_TG_POS]]-Tabla24[[#This Row],[ESC_NUM_COR_COD_ROS_TG_POS]]</f>
        <v>1.2999999999999998</v>
      </c>
      <c r="LT65" s="15">
        <f>Tabla24[[#This Row],[PAS_DUR_COR_COD_ROS_TG_POS]]-Tabla24[[#This Row],[ESC_DUR_COR_COD_ROS_TG_POS]]</f>
        <v>385.41964285714289</v>
      </c>
      <c r="LU65" s="15">
        <f>Tabla24[[#This Row],[PAS_NUM_COR_COD_ROS_TG_TOT]]-Tabla24[[#This Row],[ESC_NUM_COR_COD_ROS_TG_TOT]]</f>
        <v>1.1714285714285715</v>
      </c>
      <c r="LV65" s="15">
        <f>Tabla24[[#This Row],[PAS_DUR_COR_COD_ROS_TG_TOT]]-Tabla24[[#This Row],[ESC_DUR_COR_COD_ROS_TG_TOT]]</f>
        <v>352.62781954887225</v>
      </c>
      <c r="LW65" s="15">
        <f>Tabla24[[#This Row],[PAS_NUM_COR_COD_ESC_TG_NEG]]-Tabla24[[#This Row],[ESC_NUM_COR_COD_ESC_TG_NEG]]</f>
        <v>0.47499999999999964</v>
      </c>
      <c r="LX65" s="15">
        <f>Tabla24[[#This Row],[PAS_DUR_COR_COD_ESC_TG_NEG]]-Tabla24[[#This Row],[ESC_DUR_COR_COD_ESC_TG_NEG]]</f>
        <v>229.14705882352951</v>
      </c>
      <c r="LY65" s="15">
        <f>Tabla24[[#This Row],[PAS_NUM_COR_COD_ESC_TG_NEU]]-Tabla24[[#This Row],[ESC_NUM_COR_COD_ESC_TG_NEU]]</f>
        <v>1.4500000000000002</v>
      </c>
      <c r="LZ65" s="15">
        <f>Tabla24[[#This Row],[PAS_DUR_COR_COD_ESC_TG_NEU]]-Tabla24[[#This Row],[ESC_DUR_COR_COD_ESC_TG_NEU]]</f>
        <v>585.64444444444439</v>
      </c>
      <c r="MA65" s="15">
        <f>Tabla24[[#This Row],[PAS_NUM_COR_COD_ESC_TG_POS]]-Tabla24[[#This Row],[ESC_NUM_COR_COD_ESC_TG_POS]]</f>
        <v>1.4</v>
      </c>
      <c r="MB65" s="15">
        <f>Tabla24[[#This Row],[PAS_DUR_COR_COD_ESC_TG_POS]]-Tabla24[[#This Row],[ESC_DUR_COR_COD_ESC_TG_POS]]</f>
        <v>83.948529411764753</v>
      </c>
      <c r="MC65" s="15">
        <f>Tabla24[[#This Row],[PAS_NUM_COR_COD_ESC_TG_TOT]]-Tabla24[[#This Row],[ESC_NUM_COR_COD_ESC_TG_TOT]]</f>
        <v>1.166666666666667</v>
      </c>
      <c r="MD65" s="15">
        <f>Tabla24[[#This Row],[PAS_DUR_COR_COD_ESC_TG_TOT]]-Tabla24[[#This Row],[ESC_DUR_COR_COD_ESC_TG_TOT]]</f>
        <v>300.18612244897952</v>
      </c>
      <c r="ME65">
        <v>202.6</v>
      </c>
      <c r="MF65">
        <v>188</v>
      </c>
      <c r="MG65">
        <v>205.5</v>
      </c>
      <c r="MH65">
        <v>197.36842105263159</v>
      </c>
      <c r="MI65">
        <v>204.5</v>
      </c>
      <c r="MJ65">
        <v>199.88888888888889</v>
      </c>
      <c r="MK65">
        <v>196</v>
      </c>
      <c r="ML65">
        <v>199.90909090909091</v>
      </c>
      <c r="MM65">
        <v>250.25</v>
      </c>
      <c r="MN65">
        <v>323.125</v>
      </c>
      <c r="MO65">
        <v>224.28571428571428</v>
      </c>
      <c r="MP65">
        <v>271.36842105263156</v>
      </c>
      <c r="MQ65">
        <v>236.25</v>
      </c>
      <c r="MR65">
        <v>213.11111111111111</v>
      </c>
      <c r="MS65">
        <v>274.25</v>
      </c>
      <c r="MT65">
        <v>240.08</v>
      </c>
      <c r="MU65">
        <v>221.5</v>
      </c>
      <c r="MV65">
        <v>233.25</v>
      </c>
      <c r="MW65">
        <v>235</v>
      </c>
      <c r="MX65">
        <v>230</v>
      </c>
      <c r="MY65">
        <v>224.05882352941177</v>
      </c>
      <c r="MZ65">
        <v>269.60000000000002</v>
      </c>
      <c r="NA65">
        <v>246.05882352941177</v>
      </c>
      <c r="NB65">
        <v>245.63265306122449</v>
      </c>
      <c r="NC65" s="15">
        <f>Tabla1[[#This Row],[ROS_1DU_COR_COD_ROS_TG_NEG]]-Tabla1[[#This Row],[PAS_1DU_COR_COD_ROS_TG_NEG]]</f>
        <v>-18.900000000000006</v>
      </c>
      <c r="ND65" s="15">
        <f>Tabla1[[#This Row],[ROS_1DU_COR_COD_ROS_TG_NEU]]-Tabla1[[#This Row],[PAS_1DU_COR_COD_ROS_TG_NEU]]</f>
        <v>-45.25</v>
      </c>
      <c r="NE65" s="15">
        <f>Tabla1[[#This Row],[ROS_1DU_COR_COD_ROS_TG_POS]]-Tabla1[[#This Row],[PAS_1DU_COR_COD_ROS_TG_POS]]</f>
        <v>-29.5</v>
      </c>
      <c r="NF65" s="15">
        <f>Tabla1[[#This Row],[ROS_1DU_COR_COD_ROS_TG_TOT]]-Tabla1[[#This Row],[PAS_1DU_COR_COD_ROS_TG_TOT]]</f>
        <v>-32.631578947368411</v>
      </c>
      <c r="NG65" s="15">
        <f>Tabla1[[#This Row],[ROS_1DU_COR_COD_ESC_TG_NEG]]-Tabla1[[#This Row],[PAS_1DU_COR_COD_ESC_TG_NEG]]</f>
        <v>-19.558823529411768</v>
      </c>
      <c r="NH65" s="15">
        <f>Tabla1[[#This Row],[ROS_1DU_COR_COD_ESC_TG_NEU]]-Tabla1[[#This Row],[PAS_1DU_COR_COD_ESC_TG_NEU]]</f>
        <v>-69.711111111111137</v>
      </c>
      <c r="NI65" s="15">
        <f>Tabla1[[#This Row],[ROS_1DU_COR_COD_ESC_TG_POS]]-Tabla1[[#This Row],[PAS_1DU_COR_COD_ESC_TG_POS]]</f>
        <v>-50.058823529411768</v>
      </c>
      <c r="NJ65" s="15">
        <f>Tabla1[[#This Row],[ROS_1DU_COR_COD_ESC_TG_TOT]]-Tabla1[[#This Row],[PAS_1DU_COR_COD_ESC_TG_TOT]]</f>
        <v>-45.723562152133582</v>
      </c>
      <c r="NK65" s="15">
        <f>Tabla1[[#This Row],[PAS_1DU_COR_COD_ROS_TG_NEG]]-Tabla1[[#This Row],[ESC_1DU_COR_COD_ROS_TG_NEG]]</f>
        <v>-28.75</v>
      </c>
      <c r="NL65" s="15">
        <f>Tabla1[[#This Row],[PAS_1DU_COR_COD_ROS_TG_NEU]]-Tabla1[[#This Row],[ESC_1DU_COR_COD_ROS_TG_NEU]]</f>
        <v>-89.875</v>
      </c>
      <c r="NM65" s="15">
        <f>Tabla1[[#This Row],[PAS_1DU_COR_COD_ROS_TG_POS]]-Tabla1[[#This Row],[ESC_1DU_COR_COD_ROS_TG_POS]]</f>
        <v>10.714285714285722</v>
      </c>
      <c r="NN65" s="15">
        <f>Tabla1[[#This Row],[PAS_1DU_COR_COD_ROS_TG_TOT]]-Tabla1[[#This Row],[ESC_1DU_COR_COD_ROS_TG_TOT]]</f>
        <v>-41.368421052631561</v>
      </c>
      <c r="NO65" s="15">
        <f>Tabla1[[#This Row],[PAS_1DU_COR_COD_ESC_TG_NEG]]-Tabla1[[#This Row],[ESC_1DU_COR_COD_ESC_TG_NEG]]</f>
        <v>-12.191176470588232</v>
      </c>
      <c r="NP65" s="15">
        <f>Tabla1[[#This Row],[PAS_1DU_COR_COD_ESC_TG_NEU]]-Tabla1[[#This Row],[ESC_1DU_COR_COD_ESC_TG_NEU]]</f>
        <v>56.488888888888908</v>
      </c>
      <c r="NQ65" s="15">
        <f>Tabla1[[#This Row],[PAS_1DU_COR_COD_ESC_TG_POS]]-Tabla1[[#This Row],[ESC_1DU_COR_COD_ESC_TG_POS]]</f>
        <v>-28.191176470588232</v>
      </c>
      <c r="NR65" s="15">
        <f>Tabla1[[#This Row],[PAS_1DU_COR_COD_ESC_TG_TOT]]-Tabla1[[#This Row],[ESC_1DU_COR_COD_ESC_TG_TOT]]</f>
        <v>5.5526530612244756</v>
      </c>
    </row>
    <row r="66" spans="1:382" x14ac:dyDescent="0.3">
      <c r="A66" s="2" t="s">
        <v>69</v>
      </c>
      <c r="B66" s="2">
        <v>30</v>
      </c>
      <c r="C66" s="2">
        <v>1</v>
      </c>
      <c r="D66" s="2">
        <v>39</v>
      </c>
      <c r="E66">
        <v>2.2999999999999998</v>
      </c>
      <c r="F66">
        <v>773.58823529411768</v>
      </c>
      <c r="G66">
        <v>2.7</v>
      </c>
      <c r="H66">
        <v>801.44444444444446</v>
      </c>
      <c r="I66">
        <v>4.5</v>
      </c>
      <c r="J66">
        <v>1256.6842105263158</v>
      </c>
      <c r="K66">
        <v>3.1666666666666665</v>
      </c>
      <c r="L66">
        <v>952.85185185185185</v>
      </c>
      <c r="M66">
        <v>3.65</v>
      </c>
      <c r="N66">
        <v>1172.5</v>
      </c>
      <c r="O66">
        <v>3.6</v>
      </c>
      <c r="P66">
        <v>974.95</v>
      </c>
      <c r="Q66">
        <v>1.95</v>
      </c>
      <c r="R66">
        <v>919.58333333333337</v>
      </c>
      <c r="S66">
        <v>3.0666666666666669</v>
      </c>
      <c r="T66">
        <v>1026.9583333333333</v>
      </c>
      <c r="U66">
        <v>3.1166666666666667</v>
      </c>
      <c r="V66">
        <v>987.72549019607845</v>
      </c>
      <c r="W66">
        <v>1.8</v>
      </c>
      <c r="X66">
        <v>486.70588235294116</v>
      </c>
      <c r="Y66">
        <v>1.9</v>
      </c>
      <c r="Z66">
        <v>561.16666666666663</v>
      </c>
      <c r="AA66">
        <v>1.9</v>
      </c>
      <c r="AB66">
        <v>549.5</v>
      </c>
      <c r="AC66">
        <v>1.8666666666666667</v>
      </c>
      <c r="AD66">
        <v>533.32075471698113</v>
      </c>
      <c r="AE66">
        <v>1.8666666666666667</v>
      </c>
      <c r="AF66">
        <v>533.32075471698113</v>
      </c>
      <c r="AG66">
        <v>2.7</v>
      </c>
      <c r="AH66">
        <v>832.34838709677422</v>
      </c>
      <c r="BM66">
        <v>2.7</v>
      </c>
      <c r="BN66">
        <v>832.34838709677422</v>
      </c>
      <c r="BO66">
        <v>3.6666666666666665</v>
      </c>
      <c r="BP66">
        <v>1141.6666666666667</v>
      </c>
      <c r="BQ66">
        <v>5.125</v>
      </c>
      <c r="BR66">
        <v>1505.375</v>
      </c>
      <c r="BS66">
        <v>4.1111111111111107</v>
      </c>
      <c r="BT66">
        <v>1147.7777777777778</v>
      </c>
      <c r="BU66">
        <v>4.2692307692307692</v>
      </c>
      <c r="BV66">
        <v>1255.6923076923076</v>
      </c>
      <c r="BW66">
        <v>4.25</v>
      </c>
      <c r="BX66">
        <v>1349.4285714285713</v>
      </c>
      <c r="BY66">
        <v>5.6</v>
      </c>
      <c r="BZ66">
        <v>1283.5</v>
      </c>
      <c r="CA66">
        <v>5.4</v>
      </c>
      <c r="CB66">
        <v>1471.9</v>
      </c>
      <c r="CC66">
        <v>5.1428571428571432</v>
      </c>
      <c r="CD66">
        <v>1370.3703703703704</v>
      </c>
      <c r="CE66">
        <v>4.7222222222222223</v>
      </c>
      <c r="CF66">
        <v>1314.1132075471698</v>
      </c>
      <c r="CG66">
        <v>2.3333333333333335</v>
      </c>
      <c r="CH66">
        <v>779.42857142857144</v>
      </c>
      <c r="CI66">
        <v>1.25</v>
      </c>
      <c r="CJ66">
        <v>489.16666666666669</v>
      </c>
      <c r="CK66">
        <v>3.2222222222222223</v>
      </c>
      <c r="CL66">
        <v>792.44444444444446</v>
      </c>
      <c r="CM66">
        <v>2.3076923076923075</v>
      </c>
      <c r="CN66">
        <v>705.59090909090912</v>
      </c>
      <c r="CO66">
        <v>3.25</v>
      </c>
      <c r="CP66">
        <v>1030.4285714285713</v>
      </c>
      <c r="CQ66">
        <v>2.1</v>
      </c>
      <c r="CR66">
        <v>822.42857142857144</v>
      </c>
      <c r="CS66">
        <v>2</v>
      </c>
      <c r="CT66">
        <v>654.875</v>
      </c>
      <c r="CU66">
        <v>2.3928571428571428</v>
      </c>
      <c r="CV66">
        <v>827.68181818181813</v>
      </c>
      <c r="CW66">
        <v>2.3518518518518516</v>
      </c>
      <c r="CX66">
        <v>766.63636363636363</v>
      </c>
      <c r="CY66">
        <v>3.5370370370370372</v>
      </c>
      <c r="CZ66">
        <v>1065.7731958762886</v>
      </c>
      <c r="DA66">
        <v>2.3333333333333335</v>
      </c>
      <c r="DB66">
        <v>659.25</v>
      </c>
      <c r="DC66">
        <v>2.5</v>
      </c>
      <c r="DD66">
        <v>737.625</v>
      </c>
      <c r="DE66">
        <v>3.4444444444444446</v>
      </c>
      <c r="DF66">
        <v>921.44444444444446</v>
      </c>
      <c r="DG66">
        <v>2.7692307692307692</v>
      </c>
      <c r="DH66">
        <v>778.72</v>
      </c>
      <c r="DI66">
        <v>2.875</v>
      </c>
      <c r="DJ66">
        <v>876.25</v>
      </c>
      <c r="DK66">
        <v>2.5</v>
      </c>
      <c r="DL66">
        <v>695.9</v>
      </c>
      <c r="DM66">
        <v>1.7</v>
      </c>
      <c r="DN66">
        <v>644.55555555555554</v>
      </c>
      <c r="DO66">
        <v>2.3214285714285716</v>
      </c>
      <c r="DP66">
        <v>732.22222222222217</v>
      </c>
      <c r="DQ66">
        <v>2.5370370370370372</v>
      </c>
      <c r="DR66">
        <v>754.57692307692309</v>
      </c>
      <c r="DS66">
        <v>2.5370370370370372</v>
      </c>
      <c r="DT66">
        <v>754.57692307692309</v>
      </c>
      <c r="DU66">
        <v>3.2037037037037037</v>
      </c>
      <c r="DV66">
        <v>957.16778523489938</v>
      </c>
      <c r="DW66">
        <v>7</v>
      </c>
      <c r="DX66">
        <v>2137</v>
      </c>
      <c r="DY66">
        <v>3.5</v>
      </c>
      <c r="DZ66">
        <v>2202</v>
      </c>
      <c r="EA66">
        <v>5</v>
      </c>
      <c r="EB66">
        <v>1521</v>
      </c>
      <c r="EC66">
        <v>4.75</v>
      </c>
      <c r="ED66">
        <v>1953.3333333333333</v>
      </c>
      <c r="EE66">
        <v>5.5</v>
      </c>
      <c r="EF66">
        <v>1625.5</v>
      </c>
      <c r="EK66">
        <v>5.5</v>
      </c>
      <c r="EL66">
        <v>1625.5</v>
      </c>
      <c r="EM66">
        <v>5</v>
      </c>
      <c r="EN66">
        <v>1822.2</v>
      </c>
      <c r="EO66">
        <v>0</v>
      </c>
      <c r="EQ66">
        <v>3</v>
      </c>
      <c r="ER66">
        <v>1551</v>
      </c>
      <c r="ES66">
        <v>1</v>
      </c>
      <c r="ET66">
        <v>163</v>
      </c>
      <c r="EU66">
        <v>1.75</v>
      </c>
      <c r="EV66">
        <v>857</v>
      </c>
      <c r="EW66">
        <v>2</v>
      </c>
      <c r="EX66">
        <v>273.5</v>
      </c>
      <c r="FC66">
        <v>2</v>
      </c>
      <c r="FD66">
        <v>273.5</v>
      </c>
      <c r="FE66">
        <v>1.8333333333333333</v>
      </c>
      <c r="FF66">
        <v>565.25</v>
      </c>
      <c r="FG66">
        <v>3.4166666666666665</v>
      </c>
      <c r="FH66">
        <v>1263.5555555555557</v>
      </c>
      <c r="FI66">
        <v>2</v>
      </c>
      <c r="FJ66">
        <v>373</v>
      </c>
      <c r="FK66">
        <v>1</v>
      </c>
      <c r="FL66">
        <v>381</v>
      </c>
      <c r="FM66">
        <v>2</v>
      </c>
      <c r="FN66">
        <v>525</v>
      </c>
      <c r="FO66">
        <v>1.5</v>
      </c>
      <c r="FP66">
        <v>426.33333333333331</v>
      </c>
      <c r="FQ66">
        <v>3</v>
      </c>
      <c r="FR66">
        <v>951</v>
      </c>
      <c r="FW66">
        <v>3</v>
      </c>
      <c r="FX66">
        <v>951</v>
      </c>
      <c r="FY66">
        <v>2</v>
      </c>
      <c r="FZ66">
        <v>636.20000000000005</v>
      </c>
      <c r="GA66">
        <v>2</v>
      </c>
      <c r="GB66">
        <v>636.20000000000005</v>
      </c>
      <c r="GC66">
        <v>2.9444444444444446</v>
      </c>
      <c r="GD66">
        <v>1039.5</v>
      </c>
      <c r="GE66">
        <v>3.1777777777777776</v>
      </c>
      <c r="GF66">
        <v>964.23926380368096</v>
      </c>
      <c r="GG66">
        <v>0.7142857142857143</v>
      </c>
      <c r="GH66">
        <v>370</v>
      </c>
      <c r="GI66">
        <v>1.6666666666666667</v>
      </c>
      <c r="GJ66">
        <v>480</v>
      </c>
      <c r="GK66">
        <v>3</v>
      </c>
      <c r="GL66">
        <v>793.57142857142856</v>
      </c>
      <c r="GM66">
        <v>1.8333333333333333</v>
      </c>
      <c r="GN66">
        <v>596.5625</v>
      </c>
      <c r="GO66">
        <v>0.75</v>
      </c>
      <c r="GP66">
        <v>418.66666666666669</v>
      </c>
      <c r="GQ66">
        <v>1.375</v>
      </c>
      <c r="GR66">
        <v>547</v>
      </c>
      <c r="GS66">
        <v>1.7</v>
      </c>
      <c r="GT66">
        <v>664.66666666666663</v>
      </c>
      <c r="GU66">
        <v>1.3076923076923077</v>
      </c>
      <c r="GV66">
        <v>571.69230769230774</v>
      </c>
      <c r="GW66">
        <v>1.56</v>
      </c>
      <c r="GX66">
        <v>585.41379310344826</v>
      </c>
      <c r="GY66">
        <v>2.1428571428571428</v>
      </c>
      <c r="GZ66">
        <v>543.20000000000005</v>
      </c>
      <c r="HA66">
        <v>2.7777777777777777</v>
      </c>
      <c r="HB66">
        <v>936</v>
      </c>
      <c r="HC66">
        <v>1.875</v>
      </c>
      <c r="HD66">
        <v>778.6</v>
      </c>
      <c r="HE66">
        <v>2.2916666666666665</v>
      </c>
      <c r="HF66">
        <v>764.0625</v>
      </c>
      <c r="HG66">
        <v>1.125</v>
      </c>
      <c r="HH66">
        <v>541.5</v>
      </c>
      <c r="HI66">
        <v>2.5</v>
      </c>
      <c r="HJ66">
        <v>651.42857142857144</v>
      </c>
      <c r="HK66">
        <v>3</v>
      </c>
      <c r="HL66">
        <v>879</v>
      </c>
      <c r="HM66">
        <v>2.2692307692307692</v>
      </c>
      <c r="HN66">
        <v>715.5</v>
      </c>
      <c r="HO66">
        <v>2.2799999999999998</v>
      </c>
      <c r="HP66">
        <v>738.35294117647061</v>
      </c>
      <c r="HQ66">
        <v>1.92</v>
      </c>
      <c r="HR66">
        <v>667.95238095238096</v>
      </c>
      <c r="HS66">
        <v>0.7142857142857143</v>
      </c>
      <c r="HT66">
        <v>391.33333333333331</v>
      </c>
      <c r="HU66">
        <v>1.7777777777777777</v>
      </c>
      <c r="HV66">
        <v>612.79999999999995</v>
      </c>
      <c r="HW66">
        <v>1.75</v>
      </c>
      <c r="HX66">
        <v>800.75</v>
      </c>
      <c r="HY66">
        <v>1.4583333333333333</v>
      </c>
      <c r="HZ66">
        <v>620.08333333333337</v>
      </c>
      <c r="IA66">
        <v>0.125</v>
      </c>
      <c r="IB66">
        <v>80</v>
      </c>
      <c r="IC66">
        <v>1</v>
      </c>
      <c r="ID66">
        <v>276.2</v>
      </c>
      <c r="IE66">
        <v>1.1000000000000001</v>
      </c>
      <c r="IF66">
        <v>511.83333333333331</v>
      </c>
      <c r="IG66">
        <v>0.76923076923076927</v>
      </c>
      <c r="IH66">
        <v>377.66666666666669</v>
      </c>
      <c r="II66">
        <v>1.1000000000000001</v>
      </c>
      <c r="IJ66">
        <v>498.875</v>
      </c>
      <c r="IK66">
        <v>1.1000000000000001</v>
      </c>
      <c r="IL66">
        <v>498.875</v>
      </c>
      <c r="IM66">
        <v>1.6466666666666667</v>
      </c>
      <c r="IN66">
        <v>621.31034482758616</v>
      </c>
      <c r="IO66">
        <v>0.66666666666666663</v>
      </c>
      <c r="IP66">
        <v>488</v>
      </c>
      <c r="IQ66">
        <v>4</v>
      </c>
      <c r="IR66">
        <v>1036</v>
      </c>
      <c r="IS66">
        <v>2</v>
      </c>
      <c r="IT66">
        <v>612</v>
      </c>
      <c r="IU66">
        <v>1.6666666666666667</v>
      </c>
      <c r="IV66">
        <v>687</v>
      </c>
      <c r="IW66">
        <v>1.5</v>
      </c>
      <c r="IX66">
        <v>424</v>
      </c>
      <c r="IY66">
        <v>0.5</v>
      </c>
      <c r="IZ66">
        <v>96</v>
      </c>
      <c r="JC66">
        <v>1</v>
      </c>
      <c r="JD66">
        <v>260</v>
      </c>
      <c r="JE66">
        <v>1.4</v>
      </c>
      <c r="JF66">
        <v>544.66666666666663</v>
      </c>
      <c r="JG66">
        <v>2.6666666666666665</v>
      </c>
      <c r="JH66">
        <v>1390</v>
      </c>
      <c r="JI66">
        <v>0</v>
      </c>
      <c r="JK66">
        <v>0.5</v>
      </c>
      <c r="JL66">
        <v>142</v>
      </c>
      <c r="JM66">
        <v>1.5</v>
      </c>
      <c r="JN66">
        <v>766</v>
      </c>
      <c r="JO66">
        <v>1.5</v>
      </c>
      <c r="JP66">
        <v>188</v>
      </c>
      <c r="JQ66">
        <v>2.5</v>
      </c>
      <c r="JR66">
        <v>946</v>
      </c>
      <c r="JU66">
        <v>2</v>
      </c>
      <c r="JV66">
        <v>440.66666666666669</v>
      </c>
      <c r="JW66">
        <v>1.7</v>
      </c>
      <c r="JX66">
        <v>570.79999999999995</v>
      </c>
      <c r="JY66">
        <v>1.55</v>
      </c>
      <c r="JZ66">
        <v>556.5454545454545</v>
      </c>
      <c r="KA66">
        <v>3.3333333333333335</v>
      </c>
      <c r="KB66">
        <v>1111.5</v>
      </c>
      <c r="KC66">
        <v>0</v>
      </c>
      <c r="KE66">
        <v>1</v>
      </c>
      <c r="KF66">
        <v>301</v>
      </c>
      <c r="KG66">
        <v>2</v>
      </c>
      <c r="KH66">
        <v>841.33333333333337</v>
      </c>
      <c r="KI66">
        <v>0.5</v>
      </c>
      <c r="KJ66">
        <v>182</v>
      </c>
      <c r="KK66">
        <v>0.5</v>
      </c>
      <c r="KL66">
        <v>168</v>
      </c>
      <c r="KO66">
        <v>0.5</v>
      </c>
      <c r="KP66">
        <v>175</v>
      </c>
      <c r="KQ66">
        <v>1.4</v>
      </c>
      <c r="KR66">
        <v>574.79999999999995</v>
      </c>
      <c r="KS66">
        <v>1.4</v>
      </c>
      <c r="KT66">
        <v>574.79999999999995</v>
      </c>
      <c r="KU66">
        <v>1.5</v>
      </c>
      <c r="KV66">
        <v>562.25</v>
      </c>
      <c r="KW66">
        <v>1.6222222222222222</v>
      </c>
      <c r="KX66">
        <v>612.13592233009706</v>
      </c>
      <c r="KY66" s="15">
        <f>Tabla24[[#This Row],[ROS_NUM_COR_COD_ROS_TG_NEG]]-Tabla24[[#This Row],[PAS_NUM_COR_COD_ROS_TG_NEG]]</f>
        <v>-2.5249999999999999</v>
      </c>
      <c r="KZ66" s="15">
        <f>Tabla24[[#This Row],[ROS_DUR_COR_COD_ROS_TG_NEG]]-Tabla24[[#This Row],[PAS_DUR_COR_COD_ROS_TG_NEG]]</f>
        <v>-631</v>
      </c>
      <c r="LA66" s="15">
        <f>Tabla24[[#This Row],[ROS_NUM_COR_COD_ROS_TG_NEU]]-Tabla24[[#This Row],[PAS_NUM_COR_COD_ROS_TG_NEU]]</f>
        <v>-1.1000000000000001</v>
      </c>
      <c r="LB66" s="15">
        <f>Tabla24[[#This Row],[ROS_DUR_COR_COD_ROS_TG_NEU]]-Tabla24[[#This Row],[PAS_DUR_COR_COD_ROS_TG_NEU]]</f>
        <v>-323.5214285714286</v>
      </c>
      <c r="LC66" s="15">
        <f>Tabla24[[#This Row],[ROS_NUM_COR_COD_ROS_TG_POS]]-Tabla24[[#This Row],[PAS_NUM_COR_COD_ROS_TG_POS]]</f>
        <v>1.05</v>
      </c>
      <c r="LD66" s="15">
        <f>Tabla24[[#This Row],[ROS_DUR_COR_COD_ROS_TG_POS]]-Tabla24[[#This Row],[PAS_DUR_COR_COD_ROS_TG_POS]]</f>
        <v>-40.583333333333371</v>
      </c>
      <c r="LE66" s="15">
        <f>Tabla24[[#This Row],[ROS_NUM_COR_COD_ROS_TG_TOT]]-Tabla24[[#This Row],[PAS_NUM_COR_COD_ROS_TG_TOT]]</f>
        <v>-0.79743589743589771</v>
      </c>
      <c r="LF66" s="15">
        <f>Tabla24[[#This Row],[ROS_DUR_COR_COD_ROS_TG_TOT]]-Tabla24[[#This Row],[PAS_DUR_COR_COD_ROS_TG_TOT]]</f>
        <v>-311.45833333333326</v>
      </c>
      <c r="LG66" s="15">
        <f>Tabla24[[#This Row],[ROS_NUM_COR_COD_ESC_TG_NEG]]-Tabla24[[#This Row],[PAS_NUM_COR_COD_ESC_TG_NEG]]</f>
        <v>-1.5499999999999998</v>
      </c>
      <c r="LH66" s="15">
        <f>Tabla24[[#This Row],[ROS_DUR_COR_COD_ESC_TG_NEG]]-Tabla24[[#This Row],[PAS_DUR_COR_COD_ESC_TG_NEG]]</f>
        <v>-354.92156862745099</v>
      </c>
      <c r="LI66" s="15">
        <f>Tabla24[[#This Row],[ROS_NUM_COR_COD_ESC_TG_NEU]]-Tabla24[[#This Row],[PAS_NUM_COR_COD_ESC_TG_NEU]]</f>
        <v>-1.3250000000000002</v>
      </c>
      <c r="LJ66" s="15">
        <f>Tabla24[[#This Row],[ROS_NUM_COR_COD_ESC_TG_NEG]]-Tabla24[[#This Row],[PAS_NUM_COR_COD_ESC_TG_NEG]]</f>
        <v>-1.5499999999999998</v>
      </c>
      <c r="LK66" s="15">
        <f>Tabla24[[#This Row],[ROS_NUM_COR_COD_ESC_TG_POS]]-Tabla24[[#This Row],[PAS_NUM_COR_COD_ESC_TG_POS]]</f>
        <v>-2.8</v>
      </c>
      <c r="LL66" s="15">
        <f>Tabla24[[#This Row],[ROS_DUR_COR_COD_ESC_TG_POS]]-Tabla24[[#This Row],[PAS_DUR_COR_COD_ESC_TG_POS]]</f>
        <v>-592.01754385964921</v>
      </c>
      <c r="LM66" s="15">
        <f>Tabla24[[#This Row],[ROS_NUM_COR_COD_ESC_TG_TOT]]-Tabla24[[#This Row],[PAS_NUM_COR_COD_ESC_TG_TOT]]</f>
        <v>-1.8589743589743588</v>
      </c>
      <c r="LN66" s="15">
        <f>Tabla24[[#This Row],[ROS_DUR_COR_COD_ESC_TG_TOT]]-Tabla24[[#This Row],[PAS_DUR_COR_COD_ESC_TG_TOT]]</f>
        <v>-381.15954415954411</v>
      </c>
      <c r="LO66" s="15">
        <f>Tabla24[[#This Row],[PAS_NUM_COR_COD_ROS_TG_NEG]]-Tabla24[[#This Row],[ESC_NUM_COR_COD_ROS_TG_NEG]]</f>
        <v>0.39999999999999991</v>
      </c>
      <c r="LP66" s="15">
        <f>Tabla24[[#This Row],[PAS_DUR_COR_COD_ROS_TG_NEG]]-Tabla24[[#This Row],[ESC_DUR_COR_COD_ROS_TG_NEG]]</f>
        <v>142.07142857142867</v>
      </c>
      <c r="LQ66" s="15">
        <f>Tabla24[[#This Row],[PAS_NUM_COR_COD_ROS_TG_NEU]]-Tabla24[[#This Row],[ESC_NUM_COR_COD_ROS_TG_NEU]]</f>
        <v>1.5</v>
      </c>
      <c r="LR66" s="15">
        <f>Tabla24[[#This Row],[PAS_DUR_COR_COD_ROS_TG_NEU]]-Tabla24[[#This Row],[ESC_DUR_COR_COD_ROS_TG_NEU]]</f>
        <v>152.5214285714286</v>
      </c>
      <c r="LS66" s="15">
        <f>Tabla24[[#This Row],[PAS_NUM_COR_COD_ROS_TG_POS]]-Tabla24[[#This Row],[ESC_NUM_COR_COD_ROS_TG_POS]]</f>
        <v>-5.0000000000000044E-2</v>
      </c>
      <c r="LT66" s="15">
        <f>Tabla24[[#This Row],[PAS_DUR_COR_COD_ROS_TG_POS]]-Tabla24[[#This Row],[ESC_DUR_COR_COD_ROS_TG_POS]]</f>
        <v>264.70833333333337</v>
      </c>
      <c r="LU66" s="15">
        <f>Tabla24[[#This Row],[PAS_NUM_COR_COD_ROS_TG_TOT]]-Tabla24[[#This Row],[ESC_NUM_COR_COD_ROS_TG_TOT]]</f>
        <v>0.67380952380952408</v>
      </c>
      <c r="LV66" s="15">
        <f>Tabla24[[#This Row],[PAS_DUR_COR_COD_ROS_TG_TOT]]-Tabla24[[#This Row],[ESC_DUR_COR_COD_ROS_TG_TOT]]</f>
        <v>199.27651515151513</v>
      </c>
      <c r="LW66" s="15">
        <f>Tabla24[[#This Row],[PAS_NUM_COR_COD_ESC_TG_NEG]]-Tabla24[[#This Row],[ESC_NUM_COR_COD_ESC_TG_NEG]]</f>
        <v>-1.9500000000000002</v>
      </c>
      <c r="LX66" s="15">
        <f>Tabla24[[#This Row],[PAS_DUR_COR_COD_ESC_TG_NEG]]-Tabla24[[#This Row],[ESC_DUR_COR_COD_ESC_TG_NEG]]</f>
        <v>-575.84033613445365</v>
      </c>
      <c r="LY66" s="15">
        <f>Tabla24[[#This Row],[PAS_NUM_COR_COD_ESC_TG_NEU]]-Tabla24[[#This Row],[ESC_NUM_COR_COD_ESC_TG_NEU]]</f>
        <v>-2.8999999999999995</v>
      </c>
      <c r="LZ66" s="15">
        <f>Tabla24[[#This Row],[PAS_DUR_COR_COD_ESC_TG_NEU]]-Tabla24[[#This Row],[ESC_DUR_COR_COD_ESC_TG_NEU]]</f>
        <v>-482.05555555555554</v>
      </c>
      <c r="MA66" s="15">
        <f>Tabla24[[#This Row],[PAS_NUM_COR_COD_ESC_TG_POS]]-Tabla24[[#This Row],[ESC_NUM_COR_COD_ESC_TG_POS]]</f>
        <v>-0.90000000000000036</v>
      </c>
      <c r="MB66" s="15">
        <f>Tabla24[[#This Row],[PAS_DUR_COR_COD_ESC_TG_POS]]-Tabla24[[#This Row],[ESC_DUR_COR_COD_ESC_TG_POS]]</f>
        <v>-215.21578947368425</v>
      </c>
      <c r="MC66" s="15">
        <f>Tabla24[[#This Row],[PAS_NUM_COR_COD_ESC_TG_TOT]]-Tabla24[[#This Row],[ESC_NUM_COR_COD_ESC_TG_TOT]]</f>
        <v>-1.9761904761904767</v>
      </c>
      <c r="MD66" s="15">
        <f>Tabla24[[#This Row],[PAS_DUR_COR_COD_ESC_TG_TOT]]-Tabla24[[#This Row],[ESC_DUR_COR_COD_ESC_TG_TOT]]</f>
        <v>-417.51851851851859</v>
      </c>
      <c r="ME66">
        <v>260.25</v>
      </c>
      <c r="MF66">
        <v>158.85714285714286</v>
      </c>
      <c r="MG66">
        <v>219.71428571428572</v>
      </c>
      <c r="MH66">
        <v>205.05555555555554</v>
      </c>
      <c r="MI66">
        <v>154.66666666666666</v>
      </c>
      <c r="MJ66">
        <v>221.75</v>
      </c>
      <c r="MK66">
        <v>241.33333333333334</v>
      </c>
      <c r="ML66">
        <v>215.30769230769232</v>
      </c>
      <c r="MM66">
        <v>285.71428571428572</v>
      </c>
      <c r="MN66">
        <v>284</v>
      </c>
      <c r="MO66">
        <v>264.75</v>
      </c>
      <c r="MP66">
        <v>277.54545454545456</v>
      </c>
      <c r="MQ66">
        <v>358.71428571428572</v>
      </c>
      <c r="MR66">
        <v>249.5</v>
      </c>
      <c r="MS66">
        <v>306.5</v>
      </c>
      <c r="MT66">
        <v>298.92592592592592</v>
      </c>
      <c r="MU66">
        <v>236.375</v>
      </c>
      <c r="MV66">
        <v>241</v>
      </c>
      <c r="MW66">
        <v>322.83333333333331</v>
      </c>
      <c r="MX66">
        <v>259.91666666666669</v>
      </c>
      <c r="MY66">
        <v>268.41176470588238</v>
      </c>
      <c r="MZ66">
        <v>283.16666666666669</v>
      </c>
      <c r="NA66">
        <v>277.57894736842104</v>
      </c>
      <c r="NB66">
        <v>276.55555555555554</v>
      </c>
      <c r="NC66" s="15">
        <f>Tabla1[[#This Row],[ROS_1DU_COR_COD_ROS_TG_NEG]]-Tabla1[[#This Row],[PAS_1DU_COR_COD_ROS_TG_NEG]]</f>
        <v>23.875</v>
      </c>
      <c r="ND66" s="15">
        <f>Tabla1[[#This Row],[ROS_1DU_COR_COD_ROS_TG_NEU]]-Tabla1[[#This Row],[PAS_1DU_COR_COD_ROS_TG_NEU]]</f>
        <v>-82.142857142857139</v>
      </c>
      <c r="NE66" s="15">
        <f>Tabla1[[#This Row],[ROS_1DU_COR_COD_ROS_TG_POS]]-Tabla1[[#This Row],[PAS_1DU_COR_COD_ROS_TG_POS]]</f>
        <v>-103.11904761904759</v>
      </c>
      <c r="NF66" s="15">
        <f>Tabla1[[#This Row],[ROS_1DU_COR_COD_ROS_TG_TOT]]-Tabla1[[#This Row],[PAS_1DU_COR_COD_ROS_TG_TOT]]</f>
        <v>-54.861111111111143</v>
      </c>
      <c r="NG66" s="15">
        <f>Tabla1[[#This Row],[ROS_1DU_COR_COD_ESC_TG_NEG]]-Tabla1[[#This Row],[PAS_1DU_COR_COD_ESC_TG_NEG]]</f>
        <v>-113.74509803921572</v>
      </c>
      <c r="NH66" s="15">
        <f>Tabla1[[#This Row],[ROS_1DU_COR_COD_ESC_TG_NEU]]-Tabla1[[#This Row],[PAS_1DU_COR_COD_ESC_TG_NEU]]</f>
        <v>-61.416666666666686</v>
      </c>
      <c r="NI66" s="15">
        <f>Tabla1[[#This Row],[ROS_1DU_COR_COD_ESC_TG_POS]]-Tabla1[[#This Row],[PAS_1DU_COR_COD_ESC_TG_POS]]</f>
        <v>-36.245614035087698</v>
      </c>
      <c r="NJ66" s="15">
        <f>Tabla1[[#This Row],[ROS_1DU_COR_COD_ESC_TG_TOT]]-Tabla1[[#This Row],[PAS_1DU_COR_COD_ESC_TG_TOT]]</f>
        <v>-61.247863247863222</v>
      </c>
      <c r="NK66" s="15">
        <f>Tabla1[[#This Row],[PAS_1DU_COR_COD_ROS_TG_NEG]]-Tabla1[[#This Row],[ESC_1DU_COR_COD_ROS_TG_NEG]]</f>
        <v>-49.339285714285722</v>
      </c>
      <c r="NL66" s="15">
        <f>Tabla1[[#This Row],[PAS_1DU_COR_COD_ROS_TG_NEU]]-Tabla1[[#This Row],[ESC_1DU_COR_COD_ROS_TG_NEU]]</f>
        <v>-43</v>
      </c>
      <c r="NM66" s="15">
        <f>Tabla1[[#This Row],[PAS_1DU_COR_COD_ROS_TG_POS]]-Tabla1[[#This Row],[ESC_1DU_COR_COD_ROS_TG_POS]]</f>
        <v>58.083333333333314</v>
      </c>
      <c r="NN66" s="15">
        <f>Tabla1[[#This Row],[PAS_1DU_COR_COD_ROS_TG_TOT]]-Tabla1[[#This Row],[ESC_1DU_COR_COD_ROS_TG_TOT]]</f>
        <v>-17.628787878787875</v>
      </c>
      <c r="NO66" s="15">
        <f>Tabla1[[#This Row],[PAS_1DU_COR_COD_ESC_TG_NEG]]-Tabla1[[#This Row],[ESC_1DU_COR_COD_ESC_TG_NEG]]</f>
        <v>-90.302521008403346</v>
      </c>
      <c r="NP66" s="15">
        <f>Tabla1[[#This Row],[PAS_1DU_COR_COD_ESC_TG_NEU]]-Tabla1[[#This Row],[ESC_1DU_COR_COD_ESC_TG_NEU]]</f>
        <v>33.666666666666686</v>
      </c>
      <c r="NQ66" s="15">
        <f>Tabla1[[#This Row],[PAS_1DU_COR_COD_ESC_TG_POS]]-Tabla1[[#This Row],[ESC_1DU_COR_COD_ESC_TG_POS]]</f>
        <v>-28.921052631578959</v>
      </c>
      <c r="NR66" s="15">
        <f>Tabla1[[#This Row],[PAS_1DU_COR_COD_ESC_TG_TOT]]-Tabla1[[#This Row],[ESC_1DU_COR_COD_ESC_TG_TOT]]</f>
        <v>-22.370370370370381</v>
      </c>
    </row>
    <row r="67" spans="1:382" x14ac:dyDescent="0.3">
      <c r="A67" s="2" t="s">
        <v>71</v>
      </c>
      <c r="B67" s="2">
        <v>30</v>
      </c>
      <c r="C67" s="2">
        <v>1</v>
      </c>
      <c r="D67" s="2">
        <v>35</v>
      </c>
      <c r="E67">
        <v>2.263157894736842</v>
      </c>
      <c r="F67">
        <v>452.28571428571428</v>
      </c>
      <c r="G67">
        <v>2.5</v>
      </c>
      <c r="H67">
        <v>494.31578947368422</v>
      </c>
      <c r="I67">
        <v>3.15</v>
      </c>
      <c r="J67">
        <v>693.33333333333337</v>
      </c>
      <c r="K67">
        <v>2.6440677966101696</v>
      </c>
      <c r="L67">
        <v>553.01960784313724</v>
      </c>
      <c r="M67">
        <v>5.7894736842105265</v>
      </c>
      <c r="N67">
        <v>1219</v>
      </c>
      <c r="O67">
        <v>4.8499999999999996</v>
      </c>
      <c r="P67">
        <v>1084.0999999999999</v>
      </c>
      <c r="Q67">
        <v>4.5</v>
      </c>
      <c r="R67">
        <v>1047.7368421052631</v>
      </c>
      <c r="S67">
        <v>5.0338983050847457</v>
      </c>
      <c r="T67">
        <v>1116.3793103448277</v>
      </c>
      <c r="U67">
        <v>3.8389830508474576</v>
      </c>
      <c r="V67">
        <v>852.78899082568807</v>
      </c>
      <c r="W67">
        <v>1.5263157894736843</v>
      </c>
      <c r="X67">
        <v>340.64705882352939</v>
      </c>
      <c r="Y67">
        <v>1.55</v>
      </c>
      <c r="Z67">
        <v>400.94117647058823</v>
      </c>
      <c r="AA67">
        <v>1.95</v>
      </c>
      <c r="AB67">
        <v>417.4736842105263</v>
      </c>
      <c r="AC67">
        <v>1.6779661016949152</v>
      </c>
      <c r="AD67">
        <v>387.52830188679246</v>
      </c>
      <c r="AE67">
        <v>1.6779661016949152</v>
      </c>
      <c r="AF67">
        <v>387.52830188679246</v>
      </c>
      <c r="AG67">
        <v>3.1186440677966103</v>
      </c>
      <c r="AH67">
        <v>700.57407407407402</v>
      </c>
      <c r="AI67">
        <v>4</v>
      </c>
      <c r="AJ67">
        <v>575</v>
      </c>
      <c r="AO67">
        <v>4</v>
      </c>
      <c r="AP67">
        <v>575</v>
      </c>
      <c r="AQ67">
        <v>6</v>
      </c>
      <c r="AR67">
        <v>920</v>
      </c>
      <c r="AW67">
        <v>6</v>
      </c>
      <c r="AX67">
        <v>920</v>
      </c>
      <c r="AY67">
        <v>5</v>
      </c>
      <c r="AZ67">
        <v>747.5</v>
      </c>
      <c r="BA67">
        <v>2</v>
      </c>
      <c r="BB67">
        <v>375</v>
      </c>
      <c r="BG67">
        <v>2</v>
      </c>
      <c r="BH67">
        <v>375</v>
      </c>
      <c r="BI67">
        <v>2</v>
      </c>
      <c r="BJ67">
        <v>375</v>
      </c>
      <c r="BK67">
        <v>4</v>
      </c>
      <c r="BL67">
        <v>623.33333333333337</v>
      </c>
      <c r="BM67">
        <v>3.1333333333333333</v>
      </c>
      <c r="BN67">
        <v>699.16969696969693</v>
      </c>
      <c r="BO67">
        <v>3.2222222222222223</v>
      </c>
      <c r="BP67">
        <v>680.57142857142856</v>
      </c>
      <c r="BQ67">
        <v>2.8</v>
      </c>
      <c r="BR67">
        <v>683.375</v>
      </c>
      <c r="BS67">
        <v>2.4</v>
      </c>
      <c r="BT67">
        <v>655.33333333333337</v>
      </c>
      <c r="BU67">
        <v>2.7931034482758621</v>
      </c>
      <c r="BV67">
        <v>674.42857142857144</v>
      </c>
      <c r="BW67">
        <v>1.7</v>
      </c>
      <c r="BX67">
        <v>407.16666666666669</v>
      </c>
      <c r="BY67">
        <v>2.5714285714285716</v>
      </c>
      <c r="BZ67">
        <v>698.8</v>
      </c>
      <c r="CA67">
        <v>3</v>
      </c>
      <c r="CB67">
        <v>578.75</v>
      </c>
      <c r="CC67">
        <v>2.3846153846153846</v>
      </c>
      <c r="CD67">
        <v>556.15789473684208</v>
      </c>
      <c r="CE67">
        <v>2.6</v>
      </c>
      <c r="CF67">
        <v>618.25</v>
      </c>
      <c r="CG67">
        <v>1.5555555555555556</v>
      </c>
      <c r="CH67">
        <v>382.83333333333331</v>
      </c>
      <c r="CI67">
        <v>3</v>
      </c>
      <c r="CJ67">
        <v>582.88888888888891</v>
      </c>
      <c r="CK67">
        <v>2.1</v>
      </c>
      <c r="CL67">
        <v>615</v>
      </c>
      <c r="CM67">
        <v>2.2413793103448274</v>
      </c>
      <c r="CN67">
        <v>534.90476190476193</v>
      </c>
      <c r="CO67">
        <v>2.4</v>
      </c>
      <c r="CP67">
        <v>453.625</v>
      </c>
      <c r="CQ67">
        <v>1.5714285714285714</v>
      </c>
      <c r="CR67">
        <v>514.25</v>
      </c>
      <c r="CS67">
        <v>1.8888888888888888</v>
      </c>
      <c r="CT67">
        <v>445.66666666666669</v>
      </c>
      <c r="CU67">
        <v>2</v>
      </c>
      <c r="CV67">
        <v>464.44444444444446</v>
      </c>
      <c r="CW67">
        <v>2.1272727272727274</v>
      </c>
      <c r="CX67">
        <v>502.38461538461536</v>
      </c>
      <c r="CY67">
        <v>2.3636363636363638</v>
      </c>
      <c r="CZ67">
        <v>561.05063291139243</v>
      </c>
      <c r="DA67">
        <v>1.2222222222222223</v>
      </c>
      <c r="DB67">
        <v>328.28571428571428</v>
      </c>
      <c r="DC67">
        <v>1.8</v>
      </c>
      <c r="DD67">
        <v>480</v>
      </c>
      <c r="DE67">
        <v>1</v>
      </c>
      <c r="DF67">
        <v>337.2</v>
      </c>
      <c r="DG67">
        <v>1.3448275862068966</v>
      </c>
      <c r="DH67">
        <v>391.2</v>
      </c>
      <c r="DI67">
        <v>1.9</v>
      </c>
      <c r="DJ67">
        <v>716.6</v>
      </c>
      <c r="DK67">
        <v>1.1428571428571428</v>
      </c>
      <c r="DL67">
        <v>326.75</v>
      </c>
      <c r="DM67">
        <v>1.3333333333333333</v>
      </c>
      <c r="DN67">
        <v>460.6</v>
      </c>
      <c r="DO67">
        <v>1.5</v>
      </c>
      <c r="DP67">
        <v>513.78571428571433</v>
      </c>
      <c r="DQ67">
        <v>1.4181818181818182</v>
      </c>
      <c r="DR67">
        <v>441.6764705882353</v>
      </c>
      <c r="DS67">
        <v>1.4181818181818182</v>
      </c>
      <c r="DT67">
        <v>441.6764705882353</v>
      </c>
      <c r="DU67">
        <v>2.0484848484848484</v>
      </c>
      <c r="DV67">
        <v>525.13274336283189</v>
      </c>
      <c r="DW67">
        <v>2</v>
      </c>
      <c r="DX67">
        <v>267</v>
      </c>
      <c r="EC67">
        <v>2</v>
      </c>
      <c r="ED67">
        <v>267</v>
      </c>
      <c r="EG67">
        <v>1.6666666666666667</v>
      </c>
      <c r="EH67">
        <v>319.5</v>
      </c>
      <c r="EI67">
        <v>6</v>
      </c>
      <c r="EJ67">
        <v>914</v>
      </c>
      <c r="EK67">
        <v>2.75</v>
      </c>
      <c r="EL67">
        <v>517.66666666666663</v>
      </c>
      <c r="EM67">
        <v>2.6</v>
      </c>
      <c r="EN67">
        <v>455</v>
      </c>
      <c r="EO67">
        <v>5</v>
      </c>
      <c r="EP67">
        <v>1115</v>
      </c>
      <c r="EU67">
        <v>5</v>
      </c>
      <c r="EV67">
        <v>1115</v>
      </c>
      <c r="EY67">
        <v>1</v>
      </c>
      <c r="EZ67">
        <v>365</v>
      </c>
      <c r="FA67">
        <v>1</v>
      </c>
      <c r="FB67">
        <v>96</v>
      </c>
      <c r="FC67">
        <v>1</v>
      </c>
      <c r="FD67">
        <v>275.33333333333331</v>
      </c>
      <c r="FE67">
        <v>1.8</v>
      </c>
      <c r="FF67">
        <v>485.25</v>
      </c>
      <c r="FG67">
        <v>2.2000000000000002</v>
      </c>
      <c r="FH67">
        <v>470.125</v>
      </c>
      <c r="FI67">
        <v>3</v>
      </c>
      <c r="FJ67">
        <v>377</v>
      </c>
      <c r="FO67">
        <v>3</v>
      </c>
      <c r="FP67">
        <v>377</v>
      </c>
      <c r="FS67">
        <v>2.6666666666666665</v>
      </c>
      <c r="FT67">
        <v>522</v>
      </c>
      <c r="FU67">
        <v>1</v>
      </c>
      <c r="FV67">
        <v>122</v>
      </c>
      <c r="FW67">
        <v>2.25</v>
      </c>
      <c r="FX67">
        <v>388.66666666666669</v>
      </c>
      <c r="FY67">
        <v>2.4</v>
      </c>
      <c r="FZ67">
        <v>385.75</v>
      </c>
      <c r="GA67">
        <v>2.4</v>
      </c>
      <c r="GB67">
        <v>385.75</v>
      </c>
      <c r="GC67">
        <v>2.2666666666666666</v>
      </c>
      <c r="GD67">
        <v>442</v>
      </c>
      <c r="GE67">
        <v>2.0666666666666669</v>
      </c>
      <c r="GF67">
        <v>517.15200000000004</v>
      </c>
      <c r="GG67">
        <v>1.5</v>
      </c>
      <c r="GH67">
        <v>455.75</v>
      </c>
      <c r="GI67">
        <v>1.5555555555555556</v>
      </c>
      <c r="GJ67">
        <v>346.625</v>
      </c>
      <c r="GK67">
        <v>2.375</v>
      </c>
      <c r="GL67">
        <v>819.4</v>
      </c>
      <c r="GM67">
        <v>1.7777777777777777</v>
      </c>
      <c r="GN67">
        <v>500.76190476190476</v>
      </c>
      <c r="GO67">
        <v>2.875</v>
      </c>
      <c r="GP67">
        <v>912.16666666666663</v>
      </c>
      <c r="GQ67">
        <v>2.2999999999999998</v>
      </c>
      <c r="GR67">
        <v>603.11111111111109</v>
      </c>
      <c r="GS67">
        <v>2.5</v>
      </c>
      <c r="GT67">
        <v>537.44444444444446</v>
      </c>
      <c r="GU67">
        <v>2.5357142857142856</v>
      </c>
      <c r="GV67">
        <v>655.75</v>
      </c>
      <c r="GW67">
        <v>2.1636363636363636</v>
      </c>
      <c r="GX67">
        <v>583.42222222222222</v>
      </c>
      <c r="GY67">
        <v>6</v>
      </c>
      <c r="GZ67">
        <v>1593.5</v>
      </c>
      <c r="HA67">
        <v>4.666666666666667</v>
      </c>
      <c r="HB67">
        <v>1233</v>
      </c>
      <c r="HC67">
        <v>4.375</v>
      </c>
      <c r="HD67">
        <v>1322</v>
      </c>
      <c r="HE67">
        <v>5.0740740740740744</v>
      </c>
      <c r="HF67">
        <v>1395.6153846153845</v>
      </c>
      <c r="HG67">
        <v>4.5</v>
      </c>
      <c r="HH67">
        <v>1489.5714285714287</v>
      </c>
      <c r="HI67">
        <v>3.9</v>
      </c>
      <c r="HJ67">
        <v>1134.4444444444443</v>
      </c>
      <c r="HK67">
        <v>5.2</v>
      </c>
      <c r="HL67">
        <v>1361.1</v>
      </c>
      <c r="HM67">
        <v>4.5357142857142856</v>
      </c>
      <c r="HN67">
        <v>1317.2307692307693</v>
      </c>
      <c r="HO67">
        <v>4.8</v>
      </c>
      <c r="HP67">
        <v>1356.4230769230769</v>
      </c>
      <c r="HQ67">
        <v>3.4818181818181819</v>
      </c>
      <c r="HR67">
        <v>997.81443298969077</v>
      </c>
      <c r="HS67">
        <v>2.7</v>
      </c>
      <c r="HT67">
        <v>682.6</v>
      </c>
      <c r="HU67">
        <v>3</v>
      </c>
      <c r="HV67">
        <v>902.22222222222217</v>
      </c>
      <c r="HW67">
        <v>3.625</v>
      </c>
      <c r="HX67">
        <v>959.25</v>
      </c>
      <c r="HY67">
        <v>3.074074074074074</v>
      </c>
      <c r="HZ67">
        <v>837.77777777777783</v>
      </c>
      <c r="IA67">
        <v>2.5</v>
      </c>
      <c r="IB67">
        <v>668.25</v>
      </c>
      <c r="IC67">
        <v>2.1</v>
      </c>
      <c r="ID67">
        <v>570.11111111111109</v>
      </c>
      <c r="IE67">
        <v>2.8</v>
      </c>
      <c r="IF67">
        <v>773.3</v>
      </c>
      <c r="IG67">
        <v>2.4642857142857144</v>
      </c>
      <c r="IH67">
        <v>674.44444444444446</v>
      </c>
      <c r="II67">
        <v>2.7636363636363637</v>
      </c>
      <c r="IJ67">
        <v>756.11111111111109</v>
      </c>
      <c r="IK67">
        <v>2.7636363636363637</v>
      </c>
      <c r="IL67">
        <v>756.11111111111109</v>
      </c>
      <c r="IM67">
        <v>3.2424242424242422</v>
      </c>
      <c r="IN67">
        <v>911.37748344370857</v>
      </c>
      <c r="IQ67">
        <v>4</v>
      </c>
      <c r="IR67">
        <v>785</v>
      </c>
      <c r="IS67">
        <v>4</v>
      </c>
      <c r="IT67">
        <v>714</v>
      </c>
      <c r="IU67">
        <v>4</v>
      </c>
      <c r="IV67">
        <v>737.66666666666663</v>
      </c>
      <c r="IW67">
        <v>0</v>
      </c>
      <c r="JC67">
        <v>0</v>
      </c>
      <c r="JE67">
        <v>2.4</v>
      </c>
      <c r="JF67">
        <v>737.66666666666663</v>
      </c>
      <c r="JI67">
        <v>7</v>
      </c>
      <c r="JJ67">
        <v>1081</v>
      </c>
      <c r="JK67">
        <v>3.5</v>
      </c>
      <c r="JL67">
        <v>1104</v>
      </c>
      <c r="JM67">
        <v>4.666666666666667</v>
      </c>
      <c r="JN67">
        <v>1096.3333333333333</v>
      </c>
      <c r="JO67">
        <v>7.5</v>
      </c>
      <c r="JP67">
        <v>1857</v>
      </c>
      <c r="JU67">
        <v>7.5</v>
      </c>
      <c r="JV67">
        <v>1857</v>
      </c>
      <c r="JW67">
        <v>5.8</v>
      </c>
      <c r="JX67">
        <v>1400.6</v>
      </c>
      <c r="JY67">
        <v>4.0999999999999996</v>
      </c>
      <c r="JZ67">
        <v>1152</v>
      </c>
      <c r="KC67">
        <v>3</v>
      </c>
      <c r="KD67">
        <v>867</v>
      </c>
      <c r="KE67">
        <v>1.5</v>
      </c>
      <c r="KF67">
        <v>796</v>
      </c>
      <c r="KG67">
        <v>2</v>
      </c>
      <c r="KH67">
        <v>831.5</v>
      </c>
      <c r="KI67">
        <v>4</v>
      </c>
      <c r="KJ67">
        <v>1059</v>
      </c>
      <c r="KO67">
        <v>4</v>
      </c>
      <c r="KP67">
        <v>1059</v>
      </c>
      <c r="KQ67">
        <v>2.8</v>
      </c>
      <c r="KR67">
        <v>945.25</v>
      </c>
      <c r="KS67">
        <v>2.8</v>
      </c>
      <c r="KT67">
        <v>945.25</v>
      </c>
      <c r="KU67">
        <v>3.6666666666666665</v>
      </c>
      <c r="KV67">
        <v>1083.0833333333333</v>
      </c>
      <c r="KW67">
        <v>3.2777777777777777</v>
      </c>
      <c r="KX67">
        <v>924.01840490797542</v>
      </c>
      <c r="KY67" s="15">
        <f>Tabla24[[#This Row],[ROS_NUM_COR_COD_ROS_TG_NEG]]-Tabla24[[#This Row],[PAS_NUM_COR_COD_ROS_TG_NEG]]</f>
        <v>-1.2894736842105265</v>
      </c>
      <c r="KZ67" s="15">
        <f>Tabla24[[#This Row],[ROS_DUR_COR_COD_ROS_TG_NEG]]-Tabla24[[#This Row],[PAS_DUR_COR_COD_ROS_TG_NEG]]</f>
        <v>270.57142857142867</v>
      </c>
      <c r="LA67" s="15">
        <f>Tabla24[[#This Row],[ROS_NUM_COR_COD_ROS_TG_NEU]]-Tabla24[[#This Row],[PAS_NUM_COR_COD_ROS_TG_NEU]]</f>
        <v>-0.94999999999999973</v>
      </c>
      <c r="LB67" s="15">
        <f>Tabla24[[#This Row],[ROS_DUR_COR_COD_ROS_TG_NEU]]-Tabla24[[#This Row],[PAS_DUR_COR_COD_ROS_TG_NEU]]</f>
        <v>50.344444444444434</v>
      </c>
      <c r="LC67" s="15">
        <f>Tabla24[[#This Row],[ROS_NUM_COR_COD_ROS_TG_POS]]-Tabla24[[#This Row],[PAS_NUM_COR_COD_ROS_TG_POS]]</f>
        <v>0.70000000000000018</v>
      </c>
      <c r="LD67" s="15">
        <f>Tabla24[[#This Row],[ROS_DUR_COR_COD_ROS_TG_POS]]-Tabla24[[#This Row],[PAS_DUR_COR_COD_ROS_TG_POS]]</f>
        <v>313.36315789473679</v>
      </c>
      <c r="LE67" s="15">
        <f>Tabla24[[#This Row],[ROS_NUM_COR_COD_ROS_TG_TOT]]-Tabla24[[#This Row],[PAS_NUM_COR_COD_ROS_TG_TOT]]</f>
        <v>-0.49818401937046008</v>
      </c>
      <c r="LF67" s="15">
        <f>Tabla24[[#This Row],[ROS_DUR_COR_COD_ROS_TG_TOT]]-Tabla24[[#This Row],[PAS_DUR_COR_COD_ROS_TG_TOT]]</f>
        <v>200.85145888594161</v>
      </c>
      <c r="LG67" s="15">
        <f>Tabla24[[#This Row],[ROS_NUM_COR_COD_ESC_TG_NEG]]-Tabla24[[#This Row],[PAS_NUM_COR_COD_ESC_TG_NEG]]</f>
        <v>0.61184210526315796</v>
      </c>
      <c r="LH67" s="15">
        <f>Tabla24[[#This Row],[ROS_DUR_COR_COD_ESC_TG_NEG]]-Tabla24[[#This Row],[PAS_DUR_COR_COD_ESC_TG_NEG]]</f>
        <v>459.88095238095235</v>
      </c>
      <c r="LI67" s="15">
        <f>Tabla24[[#This Row],[ROS_NUM_COR_COD_ESC_TG_NEU]]-Tabla24[[#This Row],[PAS_NUM_COR_COD_ESC_TG_NEU]]</f>
        <v>-0.20000000000000018</v>
      </c>
      <c r="LJ67" s="15">
        <f>Tabla24[[#This Row],[ROS_NUM_COR_COD_ESC_TG_NEG]]-Tabla24[[#This Row],[PAS_NUM_COR_COD_ESC_TG_NEG]]</f>
        <v>0.61184210526315796</v>
      </c>
      <c r="LK67" s="15">
        <f>Tabla24[[#This Row],[ROS_NUM_COR_COD_ESC_TG_POS]]-Tabla24[[#This Row],[PAS_NUM_COR_COD_ESC_TG_POS]]</f>
        <v>-0.64999999999999991</v>
      </c>
      <c r="LL67" s="15">
        <f>Tabla24[[#This Row],[ROS_DUR_COR_COD_ESC_TG_POS]]-Tabla24[[#This Row],[PAS_DUR_COR_COD_ESC_TG_POS]]</f>
        <v>-155.88888888888891</v>
      </c>
      <c r="LM67" s="15">
        <f>Tabla24[[#This Row],[ROS_NUM_COR_COD_ESC_TG_TOT]]-Tabla24[[#This Row],[PAS_NUM_COR_COD_ESC_TG_TOT]]</f>
        <v>-0.10835351089588396</v>
      </c>
      <c r="LN67" s="15">
        <f>Tabla24[[#This Row],[ROS_DUR_COR_COD_ESC_TG_TOT]]-Tabla24[[#This Row],[PAS_DUR_COR_COD_ESC_TG_TOT]]</f>
        <v>102.73039215686276</v>
      </c>
      <c r="LO67" s="15">
        <f>Tabla24[[#This Row],[PAS_NUM_COR_COD_ROS_TG_NEG]]-Tabla24[[#This Row],[ESC_NUM_COR_COD_ROS_TG_NEG]]</f>
        <v>3.3894736842105266</v>
      </c>
      <c r="LP67" s="15">
        <f>Tabla24[[#This Row],[PAS_DUR_COR_COD_ROS_TG_NEG]]-Tabla24[[#This Row],[ESC_DUR_COR_COD_ROS_TG_NEG]]</f>
        <v>765.375</v>
      </c>
      <c r="LQ67" s="15">
        <f>Tabla24[[#This Row],[PAS_NUM_COR_COD_ROS_TG_NEU]]-Tabla24[[#This Row],[ESC_NUM_COR_COD_ROS_TG_NEU]]</f>
        <v>3.2785714285714285</v>
      </c>
      <c r="LR67" s="15">
        <f>Tabla24[[#This Row],[PAS_DUR_COR_COD_ROS_TG_NEU]]-Tabla24[[#This Row],[ESC_DUR_COR_COD_ROS_TG_NEU]]</f>
        <v>569.84999999999991</v>
      </c>
      <c r="LS67" s="15">
        <f>Tabla24[[#This Row],[PAS_NUM_COR_COD_ROS_TG_POS]]-Tabla24[[#This Row],[ESC_NUM_COR_COD_ROS_TG_POS]]</f>
        <v>2.6111111111111112</v>
      </c>
      <c r="LT67" s="15">
        <f>Tabla24[[#This Row],[PAS_DUR_COR_COD_ROS_TG_POS]]-Tabla24[[#This Row],[ESC_DUR_COR_COD_ROS_TG_POS]]</f>
        <v>602.07017543859638</v>
      </c>
      <c r="LU67" s="15">
        <f>Tabla24[[#This Row],[PAS_NUM_COR_COD_ROS_TG_TOT]]-Tabla24[[#This Row],[ESC_NUM_COR_COD_ROS_TG_TOT]]</f>
        <v>3.0338983050847457</v>
      </c>
      <c r="LV67" s="15">
        <f>Tabla24[[#This Row],[PAS_DUR_COR_COD_ROS_TG_TOT]]-Tabla24[[#This Row],[ESC_DUR_COR_COD_ROS_TG_TOT]]</f>
        <v>651.93486590038322</v>
      </c>
      <c r="LW67" s="15">
        <f>Tabla24[[#This Row],[PAS_NUM_COR_COD_ESC_TG_NEG]]-Tabla24[[#This Row],[ESC_NUM_COR_COD_ESC_TG_NEG]]</f>
        <v>0.56315789473684208</v>
      </c>
      <c r="LX67" s="15">
        <f>Tabla24[[#This Row],[PAS_DUR_COR_COD_ESC_TG_NEG]]-Tabla24[[#This Row],[ESC_DUR_COR_COD_ESC_TG_NEG]]</f>
        <v>45.119047619047592</v>
      </c>
      <c r="LY67" s="15">
        <f>Tabla24[[#This Row],[PAS_NUM_COR_COD_ESC_TG_NEU]]-Tabla24[[#This Row],[ESC_NUM_COR_COD_ESC_TG_NEU]]</f>
        <v>-7.1428571428571619E-2</v>
      </c>
      <c r="LZ67" s="15">
        <f>Tabla24[[#This Row],[PAS_DUR_COR_COD_ESC_TG_NEU]]-Tabla24[[#This Row],[ESC_DUR_COR_COD_ESC_TG_NEU]]</f>
        <v>-204.48421052631574</v>
      </c>
      <c r="MA67" s="15">
        <f>Tabla24[[#This Row],[PAS_NUM_COR_COD_ESC_TG_POS]]-Tabla24[[#This Row],[ESC_NUM_COR_COD_ESC_TG_POS]]</f>
        <v>0.14999999999999991</v>
      </c>
      <c r="MB67" s="15">
        <f>Tabla24[[#This Row],[PAS_DUR_COR_COD_ESC_TG_POS]]-Tabla24[[#This Row],[ESC_DUR_COR_COD_ESC_TG_POS]]</f>
        <v>114.58333333333337</v>
      </c>
      <c r="MC67" s="15">
        <f>Tabla24[[#This Row],[PAS_NUM_COR_COD_ESC_TG_TOT]]-Tabla24[[#This Row],[ESC_NUM_COR_COD_ESC_TG_TOT]]</f>
        <v>0.25945241199478497</v>
      </c>
      <c r="MD67" s="15">
        <f>Tabla24[[#This Row],[PAS_DUR_COR_COD_ESC_TG_TOT]]-Tabla24[[#This Row],[ESC_DUR_COR_COD_ESC_TG_TOT]]</f>
        <v>-3.1382868937048443</v>
      </c>
      <c r="ME67">
        <v>307.85714285714283</v>
      </c>
      <c r="MF67">
        <v>281.88888888888891</v>
      </c>
      <c r="MG67">
        <v>199.3</v>
      </c>
      <c r="MH67">
        <v>257.11538461538464</v>
      </c>
      <c r="MI67">
        <v>291.83333333333331</v>
      </c>
      <c r="MJ67">
        <v>215.66666666666666</v>
      </c>
      <c r="MK67">
        <v>193</v>
      </c>
      <c r="ML67">
        <v>226.20833333333334</v>
      </c>
      <c r="MM67">
        <v>136</v>
      </c>
      <c r="MN67">
        <v>199.25</v>
      </c>
      <c r="MO67">
        <v>178.33333333333334</v>
      </c>
      <c r="MP67">
        <v>164.16666666666666</v>
      </c>
      <c r="MQ67">
        <v>116.16666666666667</v>
      </c>
      <c r="MR67">
        <v>239.8</v>
      </c>
      <c r="MS67">
        <v>178.875</v>
      </c>
      <c r="MT67">
        <v>175.10526315789474</v>
      </c>
      <c r="MU67">
        <v>210.78947368421052</v>
      </c>
      <c r="MV67">
        <v>248.2</v>
      </c>
      <c r="MW67">
        <v>229.42105263157896</v>
      </c>
      <c r="MX67">
        <v>229.79310344827587</v>
      </c>
      <c r="MY67">
        <v>127.14285714285714</v>
      </c>
      <c r="MZ67">
        <v>179.73684210526315</v>
      </c>
      <c r="NA67">
        <v>218.44444444444446</v>
      </c>
      <c r="NB67">
        <v>178.9607843137255</v>
      </c>
      <c r="NC67" s="15">
        <f>Tabla1[[#This Row],[ROS_1DU_COR_COD_ROS_TG_NEG]]-Tabla1[[#This Row],[PAS_1DU_COR_COD_ROS_TG_NEG]]</f>
        <v>97.067669172932312</v>
      </c>
      <c r="ND67" s="15">
        <f>Tabla1[[#This Row],[ROS_1DU_COR_COD_ROS_TG_NEU]]-Tabla1[[#This Row],[PAS_1DU_COR_COD_ROS_TG_NEU]]</f>
        <v>33.688888888888926</v>
      </c>
      <c r="NE67" s="15">
        <f>Tabla1[[#This Row],[ROS_1DU_COR_COD_ROS_TG_POS]]-Tabla1[[#This Row],[PAS_1DU_COR_COD_ROS_TG_POS]]</f>
        <v>-30.121052631578948</v>
      </c>
      <c r="NF67" s="15">
        <f>Tabla1[[#This Row],[ROS_1DU_COR_COD_ROS_TG_TOT]]-Tabla1[[#This Row],[PAS_1DU_COR_COD_ROS_TG_TOT]]</f>
        <v>27.32228116710877</v>
      </c>
      <c r="NG67" s="15">
        <f>Tabla1[[#This Row],[ROS_1DU_COR_COD_ESC_TG_NEG]]-Tabla1[[#This Row],[PAS_1DU_COR_COD_ESC_TG_NEG]]</f>
        <v>164.69047619047618</v>
      </c>
      <c r="NH67" s="15">
        <f>Tabla1[[#This Row],[ROS_1DU_COR_COD_ESC_TG_NEU]]-Tabla1[[#This Row],[PAS_1DU_COR_COD_ESC_TG_NEU]]</f>
        <v>35.929824561403507</v>
      </c>
      <c r="NI67" s="15">
        <f>Tabla1[[#This Row],[ROS_1DU_COR_COD_ESC_TG_POS]]-Tabla1[[#This Row],[PAS_1DU_COR_COD_ESC_TG_POS]]</f>
        <v>-25.444444444444457</v>
      </c>
      <c r="NJ67" s="15">
        <f>Tabla1[[#This Row],[ROS_1DU_COR_COD_ESC_TG_TOT]]-Tabla1[[#This Row],[PAS_1DU_COR_COD_ESC_TG_TOT]]</f>
        <v>47.247549019607845</v>
      </c>
      <c r="NK67" s="15">
        <f>Tabla1[[#This Row],[PAS_1DU_COR_COD_ROS_TG_NEG]]-Tabla1[[#This Row],[ESC_1DU_COR_COD_ROS_TG_NEG]]</f>
        <v>74.78947368421052</v>
      </c>
      <c r="NL67" s="15">
        <f>Tabla1[[#This Row],[PAS_1DU_COR_COD_ROS_TG_NEU]]-Tabla1[[#This Row],[ESC_1DU_COR_COD_ROS_TG_NEU]]</f>
        <v>48.949999999999989</v>
      </c>
      <c r="NM67" s="15">
        <f>Tabla1[[#This Row],[PAS_1DU_COR_COD_ROS_TG_POS]]-Tabla1[[#This Row],[ESC_1DU_COR_COD_ROS_TG_POS]]</f>
        <v>51.087719298245617</v>
      </c>
      <c r="NN67" s="15">
        <f>Tabla1[[#This Row],[PAS_1DU_COR_COD_ROS_TG_TOT]]-Tabla1[[#This Row],[ESC_1DU_COR_COD_ROS_TG_TOT]]</f>
        <v>65.626436781609215</v>
      </c>
      <c r="NO67" s="15">
        <f>Tabla1[[#This Row],[PAS_1DU_COR_COD_ESC_TG_NEG]]-Tabla1[[#This Row],[ESC_1DU_COR_COD_ESC_TG_NEG]]</f>
        <v>10.976190476190467</v>
      </c>
      <c r="NP67" s="15">
        <f>Tabla1[[#This Row],[PAS_1DU_COR_COD_ESC_TG_NEU]]-Tabla1[[#This Row],[ESC_1DU_COR_COD_ESC_TG_NEU]]</f>
        <v>-60.063157894736861</v>
      </c>
      <c r="NQ67" s="15">
        <f>Tabla1[[#This Row],[PAS_1DU_COR_COD_ESC_TG_POS]]-Tabla1[[#This Row],[ESC_1DU_COR_COD_ESC_TG_POS]]</f>
        <v>39.569444444444457</v>
      </c>
      <c r="NR67" s="15">
        <f>Tabla1[[#This Row],[PAS_1DU_COR_COD_ESC_TG_TOT]]-Tabla1[[#This Row],[ESC_1DU_COR_COD_ESC_TG_TOT]]</f>
        <v>3.8555211558307576</v>
      </c>
    </row>
    <row r="68" spans="1:382" x14ac:dyDescent="0.3">
      <c r="A68" s="2" t="s">
        <v>72</v>
      </c>
      <c r="B68" s="2">
        <v>30</v>
      </c>
      <c r="C68" s="2">
        <v>2</v>
      </c>
      <c r="D68" s="2">
        <v>34</v>
      </c>
      <c r="E68">
        <v>3.5</v>
      </c>
      <c r="F68">
        <v>958.35</v>
      </c>
      <c r="G68">
        <v>4.3</v>
      </c>
      <c r="H68">
        <v>1250.0526315789473</v>
      </c>
      <c r="I68">
        <v>3.45</v>
      </c>
      <c r="J68">
        <v>1197.2777777777778</v>
      </c>
      <c r="K68">
        <v>3.75</v>
      </c>
      <c r="L68">
        <v>1131.0350877192982</v>
      </c>
      <c r="M68">
        <v>3.85</v>
      </c>
      <c r="N68">
        <v>1154.2222222222222</v>
      </c>
      <c r="O68">
        <v>3.1</v>
      </c>
      <c r="P68">
        <v>1061.7647058823529</v>
      </c>
      <c r="Q68">
        <v>3.65</v>
      </c>
      <c r="R68">
        <v>1058.8</v>
      </c>
      <c r="S68">
        <v>3.5333333333333332</v>
      </c>
      <c r="T68">
        <v>1090.9454545454546</v>
      </c>
      <c r="U68">
        <v>3.6416666666666666</v>
      </c>
      <c r="V68">
        <v>1111.3482142857142</v>
      </c>
      <c r="W68">
        <v>2.7</v>
      </c>
      <c r="X68">
        <v>626.84210526315792</v>
      </c>
      <c r="Y68">
        <v>2.5</v>
      </c>
      <c r="Z68">
        <v>587.26315789473688</v>
      </c>
      <c r="AA68">
        <v>2.6</v>
      </c>
      <c r="AB68">
        <v>628.25</v>
      </c>
      <c r="AC68">
        <v>2.6</v>
      </c>
      <c r="AD68">
        <v>614.36206896551721</v>
      </c>
      <c r="AE68">
        <v>2.6</v>
      </c>
      <c r="AF68">
        <v>614.36206896551721</v>
      </c>
      <c r="AG68">
        <v>3.2944444444444443</v>
      </c>
      <c r="AH68">
        <v>941.78823529411761</v>
      </c>
      <c r="BM68">
        <v>3.2944444444444443</v>
      </c>
      <c r="BN68">
        <v>941.78823529411761</v>
      </c>
      <c r="BO68">
        <v>5.4</v>
      </c>
      <c r="BP68">
        <v>1636.4</v>
      </c>
      <c r="BQ68">
        <v>4.5</v>
      </c>
      <c r="BR68">
        <v>1804.125</v>
      </c>
      <c r="BS68">
        <v>3.4</v>
      </c>
      <c r="BT68">
        <v>1368</v>
      </c>
      <c r="BU68">
        <v>4.4333333333333336</v>
      </c>
      <c r="BV68">
        <v>1605.4230769230769</v>
      </c>
      <c r="BW68">
        <v>4.9000000000000004</v>
      </c>
      <c r="BX68">
        <v>1658.7777777777778</v>
      </c>
      <c r="BY68">
        <v>5.2</v>
      </c>
      <c r="BZ68">
        <v>1566.8</v>
      </c>
      <c r="CA68">
        <v>4.5999999999999996</v>
      </c>
      <c r="CB68">
        <v>1662.875</v>
      </c>
      <c r="CC68">
        <v>4.9000000000000004</v>
      </c>
      <c r="CD68">
        <v>1625.9259259259259</v>
      </c>
      <c r="CE68">
        <v>4.666666666666667</v>
      </c>
      <c r="CF68">
        <v>1615.867924528302</v>
      </c>
      <c r="CG68">
        <v>1.8</v>
      </c>
      <c r="CH68">
        <v>808</v>
      </c>
      <c r="CI68">
        <v>2.2999999999999998</v>
      </c>
      <c r="CJ68">
        <v>1090.8333333333333</v>
      </c>
      <c r="CK68">
        <v>3.5</v>
      </c>
      <c r="CL68">
        <v>1375.2857142857142</v>
      </c>
      <c r="CM68">
        <v>2.5333333333333332</v>
      </c>
      <c r="CN68">
        <v>1106.3157894736842</v>
      </c>
      <c r="CO68">
        <v>2</v>
      </c>
      <c r="CP68">
        <v>1084.3333333333333</v>
      </c>
      <c r="CQ68">
        <v>1.7</v>
      </c>
      <c r="CR68">
        <v>952.66666666666663</v>
      </c>
      <c r="CS68">
        <v>2.7</v>
      </c>
      <c r="CT68">
        <v>1242.2857142857142</v>
      </c>
      <c r="CU68">
        <v>2.1333333333333333</v>
      </c>
      <c r="CV68">
        <v>1100.9473684210527</v>
      </c>
      <c r="CW68">
        <v>2.3333333333333335</v>
      </c>
      <c r="CX68">
        <v>1103.6315789473683</v>
      </c>
      <c r="CY68">
        <v>3.5</v>
      </c>
      <c r="CZ68">
        <v>1401.967032967033</v>
      </c>
      <c r="DA68">
        <v>3</v>
      </c>
      <c r="DB68">
        <v>980.6</v>
      </c>
      <c r="DC68">
        <v>2.9</v>
      </c>
      <c r="DD68">
        <v>986.1</v>
      </c>
      <c r="DE68">
        <v>2</v>
      </c>
      <c r="DF68">
        <v>652.77777777777783</v>
      </c>
      <c r="DG68">
        <v>2.6333333333333333</v>
      </c>
      <c r="DH68">
        <v>880.75862068965512</v>
      </c>
      <c r="DI68">
        <v>2.9</v>
      </c>
      <c r="DJ68">
        <v>977.22222222222217</v>
      </c>
      <c r="DK68">
        <v>2.7</v>
      </c>
      <c r="DL68">
        <v>954</v>
      </c>
      <c r="DM68">
        <v>3</v>
      </c>
      <c r="DN68">
        <v>896.2</v>
      </c>
      <c r="DO68">
        <v>2.8666666666666667</v>
      </c>
      <c r="DP68">
        <v>940.82142857142856</v>
      </c>
      <c r="DQ68">
        <v>2.75</v>
      </c>
      <c r="DR68">
        <v>910.26315789473688</v>
      </c>
      <c r="DS68">
        <v>2.75</v>
      </c>
      <c r="DT68">
        <v>910.26315789473688</v>
      </c>
      <c r="DU68">
        <v>3.25</v>
      </c>
      <c r="DV68">
        <v>1212.5945945945946</v>
      </c>
      <c r="GE68">
        <v>3.25</v>
      </c>
      <c r="GF68">
        <v>1212.5945945945946</v>
      </c>
      <c r="GG68">
        <v>2.1111111111111112</v>
      </c>
      <c r="GH68">
        <v>1540.75</v>
      </c>
      <c r="GI68">
        <v>2.6</v>
      </c>
      <c r="GJ68">
        <v>1348.5</v>
      </c>
      <c r="GK68">
        <v>3.6666666666666665</v>
      </c>
      <c r="GL68">
        <v>1495.2857142857142</v>
      </c>
      <c r="GM68">
        <v>2.7857142857142856</v>
      </c>
      <c r="GN68">
        <v>1454.1764705882354</v>
      </c>
      <c r="GO68">
        <v>2.1111111111111112</v>
      </c>
      <c r="GP68">
        <v>1104.4000000000001</v>
      </c>
      <c r="GQ68">
        <v>3.5</v>
      </c>
      <c r="GR68">
        <v>1827.5</v>
      </c>
      <c r="GS68">
        <v>2.8</v>
      </c>
      <c r="GT68">
        <v>1348.6666666666667</v>
      </c>
      <c r="GU68">
        <v>2.8275862068965516</v>
      </c>
      <c r="GV68">
        <v>1445.8235294117646</v>
      </c>
      <c r="GW68">
        <v>2.807017543859649</v>
      </c>
      <c r="GX68">
        <v>1450</v>
      </c>
      <c r="GY68">
        <v>4.666666666666667</v>
      </c>
      <c r="GZ68">
        <v>1779.625</v>
      </c>
      <c r="HA68">
        <v>4.4000000000000004</v>
      </c>
      <c r="HB68">
        <v>1375.5</v>
      </c>
      <c r="HC68">
        <v>3.1111111111111112</v>
      </c>
      <c r="HD68">
        <v>1866.8</v>
      </c>
      <c r="HE68">
        <v>4.0714285714285712</v>
      </c>
      <c r="HF68">
        <v>1622.8695652173913</v>
      </c>
      <c r="HG68">
        <v>5.1111111111111107</v>
      </c>
      <c r="HH68">
        <v>1637.3333333333333</v>
      </c>
      <c r="HI68">
        <v>3.8</v>
      </c>
      <c r="HJ68">
        <v>1161.3</v>
      </c>
      <c r="HK68">
        <v>4.8</v>
      </c>
      <c r="HL68">
        <v>1512.7777777777778</v>
      </c>
      <c r="HM68">
        <v>4.5517241379310347</v>
      </c>
      <c r="HN68">
        <v>1427.2857142857142</v>
      </c>
      <c r="HO68">
        <v>4.3157894736842106</v>
      </c>
      <c r="HP68">
        <v>1515.4901960784314</v>
      </c>
      <c r="HQ68">
        <v>3.5614035087719298</v>
      </c>
      <c r="HR68">
        <v>1489.2941176470588</v>
      </c>
      <c r="HS68">
        <v>2.6666666666666665</v>
      </c>
      <c r="HT68">
        <v>918.55555555555554</v>
      </c>
      <c r="HU68">
        <v>3.2</v>
      </c>
      <c r="HV68">
        <v>1034.2</v>
      </c>
      <c r="HW68">
        <v>2.6666666666666665</v>
      </c>
      <c r="HX68">
        <v>957</v>
      </c>
      <c r="HY68">
        <v>2.8571428571428572</v>
      </c>
      <c r="HZ68">
        <v>972.77777777777783</v>
      </c>
      <c r="IA68">
        <v>2.6666666666666665</v>
      </c>
      <c r="IB68">
        <v>940.75</v>
      </c>
      <c r="IC68">
        <v>2.6</v>
      </c>
      <c r="ID68">
        <v>846</v>
      </c>
      <c r="IE68">
        <v>2.1</v>
      </c>
      <c r="IF68">
        <v>703.11111111111109</v>
      </c>
      <c r="IG68">
        <v>2.4482758620689653</v>
      </c>
      <c r="IH68">
        <v>826.44444444444446</v>
      </c>
      <c r="II68">
        <v>2.6491228070175437</v>
      </c>
      <c r="IJ68">
        <v>899.61111111111109</v>
      </c>
      <c r="IK68">
        <v>2.6491228070175437</v>
      </c>
      <c r="IL68">
        <v>899.61111111111109</v>
      </c>
      <c r="IM68">
        <v>3.257309941520468</v>
      </c>
      <c r="IN68">
        <v>1260.2086330935251</v>
      </c>
      <c r="IO68">
        <v>6</v>
      </c>
      <c r="IP68">
        <v>1274</v>
      </c>
      <c r="IS68">
        <v>0</v>
      </c>
      <c r="IU68">
        <v>3</v>
      </c>
      <c r="IV68">
        <v>1274</v>
      </c>
      <c r="IW68">
        <v>0</v>
      </c>
      <c r="JC68">
        <v>0</v>
      </c>
      <c r="JE68">
        <v>2</v>
      </c>
      <c r="JF68">
        <v>1274</v>
      </c>
      <c r="JG68">
        <v>2</v>
      </c>
      <c r="JH68">
        <v>630</v>
      </c>
      <c r="JK68">
        <v>7</v>
      </c>
      <c r="JL68">
        <v>2240</v>
      </c>
      <c r="JM68">
        <v>4.5</v>
      </c>
      <c r="JN68">
        <v>1435</v>
      </c>
      <c r="JO68">
        <v>7</v>
      </c>
      <c r="JP68">
        <v>2116</v>
      </c>
      <c r="JU68">
        <v>7</v>
      </c>
      <c r="JV68">
        <v>2116</v>
      </c>
      <c r="JW68">
        <v>5.333333333333333</v>
      </c>
      <c r="JX68">
        <v>1662</v>
      </c>
      <c r="JY68">
        <v>3.6666666666666665</v>
      </c>
      <c r="JZ68">
        <v>1565</v>
      </c>
      <c r="KA68">
        <v>5</v>
      </c>
      <c r="KB68">
        <v>1511</v>
      </c>
      <c r="KE68">
        <v>4</v>
      </c>
      <c r="KF68">
        <v>917</v>
      </c>
      <c r="KG68">
        <v>4.5</v>
      </c>
      <c r="KH68">
        <v>1214</v>
      </c>
      <c r="KI68">
        <v>4</v>
      </c>
      <c r="KJ68">
        <v>1434</v>
      </c>
      <c r="KO68">
        <v>4</v>
      </c>
      <c r="KP68">
        <v>1434</v>
      </c>
      <c r="KQ68">
        <v>4.333333333333333</v>
      </c>
      <c r="KR68">
        <v>1287.3333333333333</v>
      </c>
      <c r="KS68">
        <v>4.333333333333333</v>
      </c>
      <c r="KT68">
        <v>1287.3333333333333</v>
      </c>
      <c r="KU68">
        <v>3.8888888888888888</v>
      </c>
      <c r="KV68">
        <v>1446</v>
      </c>
      <c r="KW68">
        <v>3.2888888888888888</v>
      </c>
      <c r="KX68">
        <v>1269.1164383561643</v>
      </c>
      <c r="KY68" s="15">
        <f>Tabla24[[#This Row],[ROS_NUM_COR_COD_ROS_TG_NEG]]-Tabla24[[#This Row],[PAS_NUM_COR_COD_ROS_TG_NEG]]</f>
        <v>1.2611111111111106</v>
      </c>
      <c r="KZ68" s="15">
        <f>Tabla24[[#This Row],[ROS_DUR_COR_COD_ROS_TG_NEG]]-Tabla24[[#This Row],[PAS_DUR_COR_COD_ROS_TG_NEG]]</f>
        <v>483.11111111111109</v>
      </c>
      <c r="LA68" s="15">
        <f>Tabla24[[#This Row],[ROS_NUM_COR_COD_ROS_TG_NEU]]-Tabla24[[#This Row],[PAS_NUM_COR_COD_ROS_TG_NEU]]</f>
        <v>0.69999999999999973</v>
      </c>
      <c r="LB68" s="15">
        <f>Tabla24[[#This Row],[ROS_DUR_COR_COD_ROS_TG_NEU]]-Tabla24[[#This Row],[PAS_DUR_COR_COD_ROS_TG_NEU]]</f>
        <v>99.535294117647027</v>
      </c>
      <c r="LC68" s="15">
        <f>Tabla24[[#This Row],[ROS_NUM_COR_COD_ROS_TG_POS]]-Tabla24[[#This Row],[PAS_NUM_COR_COD_ROS_TG_POS]]</f>
        <v>1.1499999999999999</v>
      </c>
      <c r="LD68" s="15">
        <f>Tabla24[[#This Row],[ROS_DUR_COR_COD_ROS_TG_POS]]-Tabla24[[#This Row],[PAS_DUR_COR_COD_ROS_TG_POS]]</f>
        <v>453.97777777777787</v>
      </c>
      <c r="LE68" s="15">
        <f>Tabla24[[#This Row],[ROS_NUM_COR_COD_ROS_TG_TOT]]-Tabla24[[#This Row],[PAS_NUM_COR_COD_ROS_TG_TOT]]</f>
        <v>1.0183908045977015</v>
      </c>
      <c r="LF68" s="15">
        <f>Tabla24[[#This Row],[ROS_DUR_COR_COD_ROS_TG_TOT]]-Tabla24[[#This Row],[PAS_DUR_COR_COD_ROS_TG_TOT]]</f>
        <v>336.34025974025963</v>
      </c>
      <c r="LG68" s="15">
        <f>Tabla24[[#This Row],[ROS_NUM_COR_COD_ESC_TG_NEG]]-Tabla24[[#This Row],[PAS_NUM_COR_COD_ESC_TG_NEG]]</f>
        <v>-1.3888888888888888</v>
      </c>
      <c r="LH68" s="15">
        <f>Tabla24[[#This Row],[ROS_DUR_COR_COD_ESC_TG_NEG]]-Tabla24[[#This Row],[PAS_DUR_COR_COD_ESC_TG_NEG]]</f>
        <v>146.05000000000007</v>
      </c>
      <c r="LI68" s="15">
        <f>Tabla24[[#This Row],[ROS_NUM_COR_COD_ESC_TG_NEU]]-Tabla24[[#This Row],[PAS_NUM_COR_COD_ESC_TG_NEU]]</f>
        <v>-0.79999999999999982</v>
      </c>
      <c r="LJ68" s="15">
        <f>Tabla24[[#This Row],[ROS_NUM_COR_COD_ESC_TG_NEG]]-Tabla24[[#This Row],[PAS_NUM_COR_COD_ESC_TG_NEG]]</f>
        <v>-1.3888888888888888</v>
      </c>
      <c r="LK68" s="15">
        <f>Tabla24[[#This Row],[ROS_NUM_COR_COD_ESC_TG_POS]]-Tabla24[[#This Row],[PAS_NUM_COR_COD_ESC_TG_POS]]</f>
        <v>-0.65000000000000036</v>
      </c>
      <c r="LL68" s="15">
        <f>Tabla24[[#This Row],[ROS_DUR_COR_COD_ESC_TG_POS]]-Tabla24[[#This Row],[PAS_DUR_COR_COD_ESC_TG_POS]]</f>
        <v>151.38888888888891</v>
      </c>
      <c r="LM68" s="15">
        <f>Tabla24[[#This Row],[ROS_NUM_COR_COD_ESC_TG_TOT]]-Tabla24[[#This Row],[PAS_NUM_COR_COD_ESC_TG_TOT]]</f>
        <v>-0.9224137931034484</v>
      </c>
      <c r="LN68" s="15">
        <f>Tabla24[[#This Row],[ROS_DUR_COR_COD_ESC_TG_TOT]]-Tabla24[[#This Row],[PAS_DUR_COR_COD_ESC_TG_TOT]]</f>
        <v>314.78844169246645</v>
      </c>
      <c r="LO68" s="15">
        <f>Tabla24[[#This Row],[PAS_NUM_COR_COD_ROS_TG_NEG]]-Tabla24[[#This Row],[ESC_NUM_COR_COD_ROS_TG_NEG]]</f>
        <v>1.85</v>
      </c>
      <c r="LP68" s="15">
        <f>Tabla24[[#This Row],[PAS_DUR_COR_COD_ROS_TG_NEG]]-Tabla24[[#This Row],[ESC_DUR_COR_COD_ROS_TG_NEG]]</f>
        <v>69.888888888888914</v>
      </c>
      <c r="LQ68" s="15">
        <f>Tabla24[[#This Row],[PAS_NUM_COR_COD_ROS_TG_NEU]]-Tabla24[[#This Row],[ESC_NUM_COR_COD_ROS_TG_NEU]]</f>
        <v>1.4000000000000001</v>
      </c>
      <c r="LR68" s="15">
        <f>Tabla24[[#This Row],[PAS_DUR_COR_COD_ROS_TG_NEU]]-Tabla24[[#This Row],[ESC_DUR_COR_COD_ROS_TG_NEU]]</f>
        <v>109.0980392156863</v>
      </c>
      <c r="LS68" s="15">
        <f>Tabla24[[#This Row],[PAS_NUM_COR_COD_ROS_TG_POS]]-Tabla24[[#This Row],[ESC_NUM_COR_COD_ROS_TG_POS]]</f>
        <v>0.94999999999999973</v>
      </c>
      <c r="LT68" s="15">
        <f>Tabla24[[#This Row],[PAS_DUR_COR_COD_ROS_TG_POS]]-Tabla24[[#This Row],[ESC_DUR_COR_COD_ROS_TG_POS]]</f>
        <v>-183.48571428571427</v>
      </c>
      <c r="LU68" s="15">
        <f>Tabla24[[#This Row],[PAS_NUM_COR_COD_ROS_TG_TOT]]-Tabla24[[#This Row],[ESC_NUM_COR_COD_ROS_TG_TOT]]</f>
        <v>1.4</v>
      </c>
      <c r="LV68" s="15">
        <f>Tabla24[[#This Row],[PAS_DUR_COR_COD_ROS_TG_TOT]]-Tabla24[[#This Row],[ESC_DUR_COR_COD_ROS_TG_TOT]]</f>
        <v>-10.00191387559812</v>
      </c>
      <c r="LW68" s="15">
        <f>Tabla24[[#This Row],[PAS_NUM_COR_COD_ESC_TG_NEG]]-Tabla24[[#This Row],[ESC_NUM_COR_COD_ESC_TG_NEG]]</f>
        <v>-1.4000000000000004</v>
      </c>
      <c r="LX68" s="15">
        <f>Tabla24[[#This Row],[PAS_DUR_COR_COD_ESC_TG_NEG]]-Tabla24[[#This Row],[ESC_DUR_COR_COD_ESC_TG_NEG]]</f>
        <v>-700.42777777777781</v>
      </c>
      <c r="LY68" s="15">
        <f>Tabla24[[#This Row],[PAS_NUM_COR_COD_ESC_TG_NEU]]-Tabla24[[#This Row],[ESC_NUM_COR_COD_ESC_TG_NEU]]</f>
        <v>-0.90000000000000036</v>
      </c>
      <c r="LZ68" s="15">
        <f>Tabla24[[#This Row],[PAS_DUR_COR_COD_ESC_TG_NEU]]-Tabla24[[#This Row],[ESC_DUR_COR_COD_ESC_TG_NEU]]</f>
        <v>-316.74736842105267</v>
      </c>
      <c r="MA68" s="15">
        <f>Tabla24[[#This Row],[PAS_NUM_COR_COD_ESC_TG_POS]]-Tabla24[[#This Row],[ESC_NUM_COR_COD_ESC_TG_POS]]</f>
        <v>-1.1499999999999995</v>
      </c>
      <c r="MB68" s="15">
        <f>Tabla24[[#This Row],[PAS_DUR_COR_COD_ESC_TG_POS]]-Tabla24[[#This Row],[ESC_DUR_COR_COD_ESC_TG_POS]]</f>
        <v>-465.59722222222217</v>
      </c>
      <c r="MC68" s="15">
        <f>Tabla24[[#This Row],[PAS_NUM_COR_COD_ESC_TG_TOT]]-Tabla24[[#This Row],[ESC_NUM_COR_COD_ESC_TG_TOT]]</f>
        <v>-1.1500000000000004</v>
      </c>
      <c r="MD68" s="15">
        <f>Tabla24[[#This Row],[PAS_DUR_COR_COD_ESC_TG_TOT]]-Tabla24[[#This Row],[ESC_DUR_COR_COD_ESC_TG_TOT]]</f>
        <v>-494.89083820662768</v>
      </c>
      <c r="ME68">
        <v>349.44444444444446</v>
      </c>
      <c r="MF68">
        <v>243.5</v>
      </c>
      <c r="MG68">
        <v>263.22222222222223</v>
      </c>
      <c r="MH68">
        <v>283.89285714285717</v>
      </c>
      <c r="MI68">
        <v>276.60000000000002</v>
      </c>
      <c r="MJ68">
        <v>390</v>
      </c>
      <c r="MK68">
        <v>291.16666666666669</v>
      </c>
      <c r="ML68">
        <v>321.76470588235293</v>
      </c>
      <c r="MM68">
        <v>321.16666666666669</v>
      </c>
      <c r="MN68">
        <v>356.5</v>
      </c>
      <c r="MO68">
        <v>310</v>
      </c>
      <c r="MP68">
        <v>328.21052631578948</v>
      </c>
      <c r="MQ68">
        <v>306.33333333333331</v>
      </c>
      <c r="MR68">
        <v>273.8</v>
      </c>
      <c r="MS68">
        <v>308</v>
      </c>
      <c r="MT68">
        <v>294.77777777777777</v>
      </c>
      <c r="MU68">
        <v>276.05555555555554</v>
      </c>
      <c r="MV68">
        <v>309.70588235294116</v>
      </c>
      <c r="MW68">
        <v>300.39999999999998</v>
      </c>
      <c r="MX68">
        <v>295.30909090909091</v>
      </c>
      <c r="MY68">
        <v>262.25</v>
      </c>
      <c r="MZ68">
        <v>285.68421052631578</v>
      </c>
      <c r="NA68">
        <v>294.55555555555554</v>
      </c>
      <c r="NB68">
        <v>280.26315789473682</v>
      </c>
      <c r="NC68" s="15">
        <f>Tabla1[[#This Row],[ROS_1DU_COR_COD_ROS_TG_NEG]]-Tabla1[[#This Row],[PAS_1DU_COR_COD_ROS_TG_NEG]]</f>
        <v>73.388888888888914</v>
      </c>
      <c r="ND68" s="15">
        <f>Tabla1[[#This Row],[ROS_1DU_COR_COD_ROS_TG_NEU]]-Tabla1[[#This Row],[PAS_1DU_COR_COD_ROS_TG_NEU]]</f>
        <v>-66.20588235294116</v>
      </c>
      <c r="NE68" s="15">
        <f>Tabla1[[#This Row],[ROS_1DU_COR_COD_ROS_TG_POS]]-Tabla1[[#This Row],[PAS_1DU_COR_COD_ROS_TG_POS]]</f>
        <v>-37.177777777777749</v>
      </c>
      <c r="NF68" s="15">
        <f>Tabla1[[#This Row],[ROS_1DU_COR_COD_ROS_TG_TOT]]-Tabla1[[#This Row],[PAS_1DU_COR_COD_ROS_TG_TOT]]</f>
        <v>-11.416233766233745</v>
      </c>
      <c r="NG68" s="15">
        <f>Tabla1[[#This Row],[ROS_1DU_COR_COD_ESC_TG_NEG]]-Tabla1[[#This Row],[PAS_1DU_COR_COD_ESC_TG_NEG]]</f>
        <v>14.350000000000023</v>
      </c>
      <c r="NH68" s="15">
        <f>Tabla1[[#This Row],[ROS_1DU_COR_COD_ESC_TG_NEU]]-Tabla1[[#This Row],[PAS_1DU_COR_COD_ESC_TG_NEU]]</f>
        <v>104.31578947368422</v>
      </c>
      <c r="NI68" s="15">
        <f>Tabla1[[#This Row],[ROS_1DU_COR_COD_ESC_TG_POS]]-Tabla1[[#This Row],[PAS_1DU_COR_COD_ESC_TG_POS]]</f>
        <v>-3.3888888888888573</v>
      </c>
      <c r="NJ68" s="15">
        <f>Tabla1[[#This Row],[ROS_1DU_COR_COD_ESC_TG_TOT]]-Tabla1[[#This Row],[PAS_1DU_COR_COD_ESC_TG_TOT]]</f>
        <v>41.501547987616107</v>
      </c>
      <c r="NK68" s="15">
        <f>Tabla1[[#This Row],[PAS_1DU_COR_COD_ROS_TG_NEG]]-Tabla1[[#This Row],[ESC_1DU_COR_COD_ROS_TG_NEG]]</f>
        <v>-45.111111111111143</v>
      </c>
      <c r="NL68" s="15">
        <f>Tabla1[[#This Row],[PAS_1DU_COR_COD_ROS_TG_NEU]]-Tabla1[[#This Row],[ESC_1DU_COR_COD_ROS_TG_NEU]]</f>
        <v>-46.79411764705884</v>
      </c>
      <c r="NM68" s="15">
        <f>Tabla1[[#This Row],[PAS_1DU_COR_COD_ROS_TG_POS]]-Tabla1[[#This Row],[ESC_1DU_COR_COD_ROS_TG_POS]]</f>
        <v>-9.6000000000000227</v>
      </c>
      <c r="NN68" s="15">
        <f>Tabla1[[#This Row],[PAS_1DU_COR_COD_ROS_TG_TOT]]-Tabla1[[#This Row],[ESC_1DU_COR_COD_ROS_TG_TOT]]</f>
        <v>-32.901435406698567</v>
      </c>
      <c r="NO68" s="15">
        <f>Tabla1[[#This Row],[PAS_1DU_COR_COD_ESC_TG_NEG]]-Tabla1[[#This Row],[ESC_1DU_COR_COD_ESC_TG_NEG]]</f>
        <v>-44.083333333333314</v>
      </c>
      <c r="NP68" s="15">
        <f>Tabla1[[#This Row],[PAS_1DU_COR_COD_ESC_TG_NEU]]-Tabla1[[#This Row],[ESC_1DU_COR_COD_ESC_TG_NEU]]</f>
        <v>11.884210526315769</v>
      </c>
      <c r="NQ68" s="15">
        <f>Tabla1[[#This Row],[PAS_1DU_COR_COD_ESC_TG_POS]]-Tabla1[[#This Row],[ESC_1DU_COR_COD_ESC_TG_POS]]</f>
        <v>-13.444444444444457</v>
      </c>
      <c r="NR68" s="15">
        <f>Tabla1[[#This Row],[PAS_1DU_COR_COD_ESC_TG_TOT]]-Tabla1[[#This Row],[ESC_1DU_COR_COD_ESC_TG_TOT]]</f>
        <v>-14.51461988304095</v>
      </c>
    </row>
    <row r="69" spans="1:382" x14ac:dyDescent="0.3">
      <c r="A69" s="2" t="s">
        <v>73</v>
      </c>
      <c r="B69" s="2">
        <v>30</v>
      </c>
      <c r="C69" s="2">
        <v>2</v>
      </c>
      <c r="D69" s="2">
        <v>38</v>
      </c>
      <c r="E69">
        <v>3.85</v>
      </c>
      <c r="F69">
        <v>1018.15</v>
      </c>
      <c r="G69">
        <v>3.7</v>
      </c>
      <c r="H69">
        <v>1001.6</v>
      </c>
      <c r="I69">
        <v>3.5</v>
      </c>
      <c r="J69">
        <v>976.33333333333337</v>
      </c>
      <c r="K69">
        <v>3.6833333333333331</v>
      </c>
      <c r="L69">
        <v>999.4655172413793</v>
      </c>
      <c r="M69">
        <v>2.6</v>
      </c>
      <c r="N69">
        <v>664.68421052631584</v>
      </c>
      <c r="O69">
        <v>3</v>
      </c>
      <c r="P69">
        <v>780.33333333333337</v>
      </c>
      <c r="Q69">
        <v>3.15</v>
      </c>
      <c r="R69">
        <v>785.88888888888891</v>
      </c>
      <c r="S69">
        <v>2.9166666666666665</v>
      </c>
      <c r="T69">
        <v>742.2</v>
      </c>
      <c r="U69">
        <v>3.3</v>
      </c>
      <c r="V69">
        <v>874.24778761061953</v>
      </c>
      <c r="W69">
        <v>1.45</v>
      </c>
      <c r="X69">
        <v>353.66666666666669</v>
      </c>
      <c r="Y69">
        <v>1.05</v>
      </c>
      <c r="Z69">
        <v>309.47058823529414</v>
      </c>
      <c r="AA69">
        <v>1.35</v>
      </c>
      <c r="AB69">
        <v>322.21052631578948</v>
      </c>
      <c r="AC69">
        <v>1.2833333333333334</v>
      </c>
      <c r="AD69">
        <v>328.68518518518516</v>
      </c>
      <c r="AE69">
        <v>1.2833333333333334</v>
      </c>
      <c r="AF69">
        <v>328.68518518518516</v>
      </c>
      <c r="AG69">
        <v>2.6277777777777778</v>
      </c>
      <c r="AH69">
        <v>697.83832335329339</v>
      </c>
      <c r="BM69">
        <v>2.6277777777777778</v>
      </c>
      <c r="BN69">
        <v>697.83832335329339</v>
      </c>
      <c r="BO69">
        <v>5.3</v>
      </c>
      <c r="BP69">
        <v>1457.6</v>
      </c>
      <c r="BQ69">
        <v>6</v>
      </c>
      <c r="BR69">
        <v>1510.7</v>
      </c>
      <c r="BS69">
        <v>5</v>
      </c>
      <c r="BT69">
        <v>1334.7</v>
      </c>
      <c r="BU69">
        <v>5.4333333333333336</v>
      </c>
      <c r="BV69">
        <v>1434.3333333333333</v>
      </c>
      <c r="BW69">
        <v>4.666666666666667</v>
      </c>
      <c r="BX69">
        <v>1481.1666666666667</v>
      </c>
      <c r="BY69">
        <v>4.0999999999999996</v>
      </c>
      <c r="BZ69">
        <v>1204</v>
      </c>
      <c r="CA69">
        <v>5.1111111111111107</v>
      </c>
      <c r="CB69">
        <v>1525</v>
      </c>
      <c r="CC69">
        <v>4.5999999999999996</v>
      </c>
      <c r="CD69">
        <v>1386.08</v>
      </c>
      <c r="CE69">
        <v>5.0545454545454547</v>
      </c>
      <c r="CF69">
        <v>1412.4</v>
      </c>
      <c r="CG69">
        <v>1.2</v>
      </c>
      <c r="CH69">
        <v>402.28571428571428</v>
      </c>
      <c r="CI69">
        <v>1.1000000000000001</v>
      </c>
      <c r="CJ69">
        <v>428</v>
      </c>
      <c r="CK69">
        <v>1.5</v>
      </c>
      <c r="CL69">
        <v>407.375</v>
      </c>
      <c r="CM69">
        <v>1.2666666666666666</v>
      </c>
      <c r="CN69">
        <v>412.31818181818181</v>
      </c>
      <c r="CO69">
        <v>1.6666666666666667</v>
      </c>
      <c r="CP69">
        <v>698.75</v>
      </c>
      <c r="CQ69">
        <v>2.2000000000000002</v>
      </c>
      <c r="CR69">
        <v>674.88888888888891</v>
      </c>
      <c r="CS69">
        <v>1.2222222222222223</v>
      </c>
      <c r="CT69">
        <v>375.5</v>
      </c>
      <c r="CU69">
        <v>1.72</v>
      </c>
      <c r="CV69">
        <v>585.36842105263156</v>
      </c>
      <c r="CW69">
        <v>1.4727272727272727</v>
      </c>
      <c r="CX69">
        <v>492.51219512195121</v>
      </c>
      <c r="CY69">
        <v>3.2636363636363637</v>
      </c>
      <c r="CZ69">
        <v>1019.53125</v>
      </c>
      <c r="DA69">
        <v>2.2999999999999998</v>
      </c>
      <c r="DB69">
        <v>723</v>
      </c>
      <c r="DC69">
        <v>2.2999999999999998</v>
      </c>
      <c r="DD69">
        <v>665.1</v>
      </c>
      <c r="DE69">
        <v>2.4</v>
      </c>
      <c r="DF69">
        <v>700.5</v>
      </c>
      <c r="DG69">
        <v>2.3333333333333335</v>
      </c>
      <c r="DH69">
        <v>695.27586206896547</v>
      </c>
      <c r="DI69">
        <v>2.3333333333333335</v>
      </c>
      <c r="DJ69">
        <v>623.16666666666663</v>
      </c>
      <c r="DK69">
        <v>2.4</v>
      </c>
      <c r="DL69">
        <v>615.1</v>
      </c>
      <c r="DM69">
        <v>2.1111111111111112</v>
      </c>
      <c r="DN69">
        <v>588.55555555555554</v>
      </c>
      <c r="DO69">
        <v>2.2799999999999998</v>
      </c>
      <c r="DP69">
        <v>607.48</v>
      </c>
      <c r="DQ69">
        <v>2.3090909090909091</v>
      </c>
      <c r="DR69">
        <v>654.62962962962968</v>
      </c>
      <c r="DS69">
        <v>2.3090909090909091</v>
      </c>
      <c r="DT69">
        <v>654.62962962962968</v>
      </c>
      <c r="DU69">
        <v>2.9454545454545453</v>
      </c>
      <c r="DV69">
        <v>888.16666666666663</v>
      </c>
      <c r="EE69">
        <v>6.25</v>
      </c>
      <c r="EF69">
        <v>2000.75</v>
      </c>
      <c r="EI69">
        <v>6</v>
      </c>
      <c r="EJ69">
        <v>1699</v>
      </c>
      <c r="EK69">
        <v>6.2</v>
      </c>
      <c r="EL69">
        <v>1940.4</v>
      </c>
      <c r="EM69">
        <v>6.2</v>
      </c>
      <c r="EN69">
        <v>1940.4</v>
      </c>
      <c r="EW69">
        <v>0.75</v>
      </c>
      <c r="EX69">
        <v>291</v>
      </c>
      <c r="FA69">
        <v>0</v>
      </c>
      <c r="FC69">
        <v>0.6</v>
      </c>
      <c r="FD69">
        <v>291</v>
      </c>
      <c r="FE69">
        <v>0.6</v>
      </c>
      <c r="FF69">
        <v>291</v>
      </c>
      <c r="FG69">
        <v>3.4</v>
      </c>
      <c r="FH69">
        <v>1469.1428571428571</v>
      </c>
      <c r="FQ69">
        <v>3.25</v>
      </c>
      <c r="FR69">
        <v>831</v>
      </c>
      <c r="FU69">
        <v>7</v>
      </c>
      <c r="FV69">
        <v>1937</v>
      </c>
      <c r="FW69">
        <v>4</v>
      </c>
      <c r="FX69">
        <v>1052.2</v>
      </c>
      <c r="FY69">
        <v>4</v>
      </c>
      <c r="FZ69">
        <v>1052.2</v>
      </c>
      <c r="GA69">
        <v>4</v>
      </c>
      <c r="GB69">
        <v>1052.2</v>
      </c>
      <c r="GC69">
        <v>3.6</v>
      </c>
      <c r="GD69">
        <v>1295.4166666666667</v>
      </c>
      <c r="GE69">
        <v>3</v>
      </c>
      <c r="GF69">
        <v>918.33333333333337</v>
      </c>
      <c r="GG69">
        <v>2</v>
      </c>
      <c r="GH69">
        <v>632.85714285714289</v>
      </c>
      <c r="GI69">
        <v>1.1000000000000001</v>
      </c>
      <c r="GJ69">
        <v>599</v>
      </c>
      <c r="GK69">
        <v>1.5555555555555556</v>
      </c>
      <c r="GL69">
        <v>689</v>
      </c>
      <c r="GM69">
        <v>1.5357142857142858</v>
      </c>
      <c r="GN69">
        <v>642.16666666666663</v>
      </c>
      <c r="GO69">
        <v>2.2222222222222223</v>
      </c>
      <c r="GP69">
        <v>691.625</v>
      </c>
      <c r="GQ69">
        <v>0.9</v>
      </c>
      <c r="GR69">
        <v>511.6</v>
      </c>
      <c r="GS69">
        <v>2.1111111111111112</v>
      </c>
      <c r="GT69">
        <v>607</v>
      </c>
      <c r="GU69">
        <v>1.7142857142857142</v>
      </c>
      <c r="GV69">
        <v>617</v>
      </c>
      <c r="GW69">
        <v>1.625</v>
      </c>
      <c r="GX69">
        <v>628.92105263157896</v>
      </c>
      <c r="GY69">
        <v>5.1111111111111107</v>
      </c>
      <c r="GZ69">
        <v>1542.7777777777778</v>
      </c>
      <c r="HA69">
        <v>6.4</v>
      </c>
      <c r="HB69">
        <v>1698.2</v>
      </c>
      <c r="HC69">
        <v>5.333333333333333</v>
      </c>
      <c r="HD69">
        <v>1586.4444444444443</v>
      </c>
      <c r="HE69">
        <v>5.6428571428571432</v>
      </c>
      <c r="HF69">
        <v>1612.3214285714287</v>
      </c>
      <c r="HG69">
        <v>4.333333333333333</v>
      </c>
      <c r="HH69">
        <v>1398.1111111111111</v>
      </c>
      <c r="HI69">
        <v>6.4</v>
      </c>
      <c r="HJ69">
        <v>1829.9</v>
      </c>
      <c r="HK69">
        <v>5.7777777777777777</v>
      </c>
      <c r="HL69">
        <v>1603.2222222222222</v>
      </c>
      <c r="HM69">
        <v>5.5357142857142856</v>
      </c>
      <c r="HN69">
        <v>1618.25</v>
      </c>
      <c r="HO69">
        <v>5.5892857142857144</v>
      </c>
      <c r="HP69">
        <v>1615.2857142857142</v>
      </c>
      <c r="HQ69">
        <v>3.6071428571428572</v>
      </c>
      <c r="HR69">
        <v>1216.5425531914893</v>
      </c>
      <c r="HS69">
        <v>2.3333333333333335</v>
      </c>
      <c r="HT69">
        <v>543.22222222222217</v>
      </c>
      <c r="HU69">
        <v>2.4</v>
      </c>
      <c r="HV69">
        <v>610.5</v>
      </c>
      <c r="HW69">
        <v>1.6666666666666667</v>
      </c>
      <c r="HX69">
        <v>515.11111111111109</v>
      </c>
      <c r="HY69">
        <v>2.1428571428571428</v>
      </c>
      <c r="HZ69">
        <v>558.21428571428567</v>
      </c>
      <c r="IA69">
        <v>2</v>
      </c>
      <c r="IB69">
        <v>496.66666666666669</v>
      </c>
      <c r="IC69">
        <v>2.2999999999999998</v>
      </c>
      <c r="ID69">
        <v>570.6</v>
      </c>
      <c r="IE69">
        <v>1.8888888888888888</v>
      </c>
      <c r="IF69">
        <v>477.66666666666669</v>
      </c>
      <c r="IG69">
        <v>2.0714285714285716</v>
      </c>
      <c r="IH69">
        <v>516.96428571428567</v>
      </c>
      <c r="II69">
        <v>2.1071428571428572</v>
      </c>
      <c r="IJ69">
        <v>537.58928571428567</v>
      </c>
      <c r="IK69">
        <v>2.1071428571428572</v>
      </c>
      <c r="IL69">
        <v>537.58928571428567</v>
      </c>
      <c r="IM69">
        <v>3.1071428571428572</v>
      </c>
      <c r="IN69">
        <v>963.06666666666672</v>
      </c>
      <c r="IO69">
        <v>3</v>
      </c>
      <c r="IP69">
        <v>1116</v>
      </c>
      <c r="IS69">
        <v>1</v>
      </c>
      <c r="IT69">
        <v>391</v>
      </c>
      <c r="IU69">
        <v>2</v>
      </c>
      <c r="IV69">
        <v>753.5</v>
      </c>
      <c r="IW69">
        <v>1</v>
      </c>
      <c r="IX69">
        <v>378</v>
      </c>
      <c r="JA69">
        <v>2</v>
      </c>
      <c r="JB69">
        <v>499</v>
      </c>
      <c r="JC69">
        <v>1.5</v>
      </c>
      <c r="JD69">
        <v>438.5</v>
      </c>
      <c r="JE69">
        <v>1.75</v>
      </c>
      <c r="JF69">
        <v>596</v>
      </c>
      <c r="JG69">
        <v>3</v>
      </c>
      <c r="JH69">
        <v>1048</v>
      </c>
      <c r="JK69">
        <v>6</v>
      </c>
      <c r="JL69">
        <v>1702</v>
      </c>
      <c r="JM69">
        <v>4.5</v>
      </c>
      <c r="JN69">
        <v>1375</v>
      </c>
      <c r="JO69">
        <v>5</v>
      </c>
      <c r="JP69">
        <v>1642</v>
      </c>
      <c r="JS69">
        <v>6</v>
      </c>
      <c r="JT69">
        <v>1692</v>
      </c>
      <c r="JU69">
        <v>5.5</v>
      </c>
      <c r="JV69">
        <v>1667</v>
      </c>
      <c r="JW69">
        <v>5</v>
      </c>
      <c r="JX69">
        <v>1521</v>
      </c>
      <c r="JY69">
        <v>3.375</v>
      </c>
      <c r="JZ69">
        <v>1058.5</v>
      </c>
      <c r="KA69">
        <v>4</v>
      </c>
      <c r="KB69">
        <v>719</v>
      </c>
      <c r="KE69">
        <v>2</v>
      </c>
      <c r="KF69">
        <v>672</v>
      </c>
      <c r="KG69">
        <v>3</v>
      </c>
      <c r="KH69">
        <v>695.5</v>
      </c>
      <c r="KI69">
        <v>4</v>
      </c>
      <c r="KJ69">
        <v>928</v>
      </c>
      <c r="KM69">
        <v>2</v>
      </c>
      <c r="KN69">
        <v>537</v>
      </c>
      <c r="KO69">
        <v>3</v>
      </c>
      <c r="KP69">
        <v>732.5</v>
      </c>
      <c r="KQ69">
        <v>3</v>
      </c>
      <c r="KR69">
        <v>714</v>
      </c>
      <c r="KS69">
        <v>3</v>
      </c>
      <c r="KT69">
        <v>714</v>
      </c>
      <c r="KU69">
        <v>3.25</v>
      </c>
      <c r="KV69">
        <v>943.66666666666663</v>
      </c>
      <c r="KW69">
        <v>3.1166666666666667</v>
      </c>
      <c r="KX69">
        <v>961.62962962962968</v>
      </c>
      <c r="KY69" s="15">
        <f>Tabla24[[#This Row],[ROS_NUM_COR_COD_ROS_TG_NEG]]-Tabla24[[#This Row],[PAS_NUM_COR_COD_ROS_TG_NEG]]</f>
        <v>1.7333333333333329</v>
      </c>
      <c r="KZ69" s="15">
        <f>Tabla24[[#This Row],[ROS_DUR_COR_COD_ROS_TG_NEG]]-Tabla24[[#This Row],[PAS_DUR_COR_COD_ROS_TG_NEG]]</f>
        <v>733.42690058479525</v>
      </c>
      <c r="LA69" s="15">
        <f>Tabla24[[#This Row],[ROS_NUM_COR_COD_ROS_TG_NEU]]-Tabla24[[#This Row],[PAS_NUM_COR_COD_ROS_TG_NEU]]</f>
        <v>3.4000000000000004</v>
      </c>
      <c r="LB69" s="15">
        <f>Tabla24[[#This Row],[ROS_DUR_COR_COD_ROS_TG_NEU]]-Tabla24[[#This Row],[PAS_DUR_COR_COD_ROS_TG_NEU]]</f>
        <v>1049.5666666666666</v>
      </c>
      <c r="LC69" s="15">
        <f>Tabla24[[#This Row],[ROS_NUM_COR_COD_ROS_TG_POS]]-Tabla24[[#This Row],[PAS_NUM_COR_COD_ROS_TG_POS]]</f>
        <v>2.6277777777777778</v>
      </c>
      <c r="LD69" s="15">
        <f>Tabla24[[#This Row],[ROS_DUR_COR_COD_ROS_TG_POS]]-Tabla24[[#This Row],[PAS_DUR_COR_COD_ROS_TG_POS]]</f>
        <v>817.33333333333326</v>
      </c>
      <c r="LE69" s="15">
        <f>Tabla24[[#This Row],[ROS_NUM_COR_COD_ROS_TG_TOT]]-Tabla24[[#This Row],[PAS_NUM_COR_COD_ROS_TG_TOT]]</f>
        <v>2.6190476190476191</v>
      </c>
      <c r="LF69" s="15">
        <f>Tabla24[[#This Row],[ROS_DUR_COR_COD_ROS_TG_TOT]]-Tabla24[[#This Row],[PAS_DUR_COR_COD_ROS_TG_TOT]]</f>
        <v>876.05</v>
      </c>
      <c r="LG69" s="15">
        <f>Tabla24[[#This Row],[ROS_NUM_COR_COD_ESC_TG_NEG]]-Tabla24[[#This Row],[PAS_NUM_COR_COD_ESC_TG_NEG]]</f>
        <v>-1.6277777777777778</v>
      </c>
      <c r="LH69" s="15">
        <f>Tabla24[[#This Row],[ROS_DUR_COR_COD_ESC_TG_NEG]]-Tabla24[[#This Row],[PAS_DUR_COR_COD_ESC_TG_NEG]]</f>
        <v>-326.52499999999998</v>
      </c>
      <c r="LI69" s="15">
        <f>Tabla24[[#This Row],[ROS_NUM_COR_COD_ESC_TG_NEU]]-Tabla24[[#This Row],[PAS_NUM_COR_COD_ESC_TG_NEU]]</f>
        <v>-2.8000000000000003</v>
      </c>
      <c r="LJ69" s="15">
        <f>Tabla24[[#This Row],[ROS_NUM_COR_COD_ESC_TG_NEG]]-Tabla24[[#This Row],[PAS_NUM_COR_COD_ESC_TG_NEG]]</f>
        <v>-1.6277777777777778</v>
      </c>
      <c r="LK69" s="15">
        <f>Tabla24[[#This Row],[ROS_NUM_COR_COD_ESC_TG_POS]]-Tabla24[[#This Row],[PAS_NUM_COR_COD_ESC_TG_POS]]</f>
        <v>-1.3888888888888888</v>
      </c>
      <c r="LL69" s="15">
        <f>Tabla24[[#This Row],[ROS_DUR_COR_COD_ESC_TG_POS]]-Tabla24[[#This Row],[PAS_DUR_COR_COD_ESC_TG_POS]]</f>
        <v>-369.33333333333337</v>
      </c>
      <c r="LM69" s="15">
        <f>Tabla24[[#This Row],[ROS_NUM_COR_COD_ESC_TG_TOT]]-Tabla24[[#This Row],[PAS_NUM_COR_COD_ESC_TG_TOT]]</f>
        <v>-1.9690476190476189</v>
      </c>
      <c r="LN69" s="15">
        <f>Tabla24[[#This Row],[ROS_DUR_COR_COD_ESC_TG_TOT]]-Tabla24[[#This Row],[PAS_DUR_COR_COD_ESC_TG_TOT]]</f>
        <v>-382.4655172413793</v>
      </c>
      <c r="LO69" s="15">
        <f>Tabla24[[#This Row],[PAS_NUM_COR_COD_ROS_TG_NEG]]-Tabla24[[#This Row],[ESC_NUM_COR_COD_ROS_TG_NEG]]</f>
        <v>0.93333333333333335</v>
      </c>
      <c r="LP69" s="15">
        <f>Tabla24[[#This Row],[PAS_DUR_COR_COD_ROS_TG_NEG]]-Tabla24[[#This Row],[ESC_DUR_COR_COD_ROS_TG_NEG]]</f>
        <v>-34.065789473684163</v>
      </c>
      <c r="LQ69" s="15">
        <f>Tabla24[[#This Row],[PAS_NUM_COR_COD_ROS_TG_NEU]]-Tabla24[[#This Row],[ESC_NUM_COR_COD_ROS_TG_NEU]]</f>
        <v>0.79999999999999982</v>
      </c>
      <c r="LR69" s="15">
        <f>Tabla24[[#This Row],[PAS_DUR_COR_COD_ROS_TG_NEU]]-Tabla24[[#This Row],[ESC_DUR_COR_COD_ROS_TG_NEU]]</f>
        <v>105.44444444444446</v>
      </c>
      <c r="LS69" s="15">
        <f>Tabla24[[#This Row],[PAS_NUM_COR_COD_ROS_TG_POS]]-Tabla24[[#This Row],[ESC_NUM_COR_COD_ROS_TG_POS]]</f>
        <v>1.9277777777777776</v>
      </c>
      <c r="LT69" s="15">
        <f>Tabla24[[#This Row],[PAS_DUR_COR_COD_ROS_TG_POS]]-Tabla24[[#This Row],[ESC_DUR_COR_COD_ROS_TG_POS]]</f>
        <v>410.38888888888891</v>
      </c>
      <c r="LU69" s="15">
        <f>Tabla24[[#This Row],[PAS_NUM_COR_COD_ROS_TG_TOT]]-Tabla24[[#This Row],[ESC_NUM_COR_COD_ROS_TG_TOT]]</f>
        <v>1.1966666666666665</v>
      </c>
      <c r="LV69" s="15">
        <f>Tabla24[[#This Row],[PAS_DUR_COR_COD_ROS_TG_TOT]]-Tabla24[[#This Row],[ESC_DUR_COR_COD_ROS_TG_TOT]]</f>
        <v>156.83157894736848</v>
      </c>
      <c r="LW69" s="15">
        <f>Tabla24[[#This Row],[PAS_NUM_COR_COD_ESC_TG_NEG]]-Tabla24[[#This Row],[ESC_NUM_COR_COD_ESC_TG_NEG]]</f>
        <v>-0.81666666666666687</v>
      </c>
      <c r="LX69" s="15">
        <f>Tabla24[[#This Row],[PAS_DUR_COR_COD_ESC_TG_NEG]]-Tabla24[[#This Row],[ESC_DUR_COR_COD_ESC_TG_NEG]]</f>
        <v>-463.01666666666677</v>
      </c>
      <c r="LY69" s="15">
        <f>Tabla24[[#This Row],[PAS_NUM_COR_COD_ESC_TG_NEU]]-Tabla24[[#This Row],[ESC_NUM_COR_COD_ESC_TG_NEU]]</f>
        <v>-0.39999999999999947</v>
      </c>
      <c r="LZ69" s="15">
        <f>Tabla24[[#This Row],[PAS_DUR_COR_COD_ESC_TG_NEU]]-Tabla24[[#This Row],[ESC_DUR_COR_COD_ESC_TG_NEU]]</f>
        <v>-202.39999999999998</v>
      </c>
      <c r="MA69" s="15">
        <f>Tabla24[[#This Row],[PAS_NUM_COR_COD_ESC_TG_POS]]-Tabla24[[#This Row],[ESC_NUM_COR_COD_ESC_TG_POS]]</f>
        <v>-1.6111111111111107</v>
      </c>
      <c r="MB69" s="15">
        <f>Tabla24[[#This Row],[PAS_DUR_COR_COD_ESC_TG_POS]]-Tabla24[[#This Row],[ESC_DUR_COR_COD_ESC_TG_POS]]</f>
        <v>-548.66666666666663</v>
      </c>
      <c r="MC69" s="15">
        <f>Tabla24[[#This Row],[PAS_NUM_COR_COD_ESC_TG_TOT]]-Tabla24[[#This Row],[ESC_NUM_COR_COD_ESC_TG_TOT]]</f>
        <v>-0.91666666666666652</v>
      </c>
      <c r="MD69" s="15">
        <f>Tabla24[[#This Row],[PAS_DUR_COR_COD_ESC_TG_TOT]]-Tabla24[[#This Row],[ESC_DUR_COR_COD_ESC_TG_TOT]]</f>
        <v>-386.61448275862062</v>
      </c>
      <c r="ME69">
        <v>325.44444444444446</v>
      </c>
      <c r="MF69">
        <v>293.2</v>
      </c>
      <c r="MG69">
        <v>339.44444444444446</v>
      </c>
      <c r="MH69">
        <v>318.42857142857144</v>
      </c>
      <c r="MI69">
        <v>276.5</v>
      </c>
      <c r="MJ69">
        <v>304.39999999999998</v>
      </c>
      <c r="MK69">
        <v>229.85714285714286</v>
      </c>
      <c r="ML69">
        <v>267.14999999999998</v>
      </c>
      <c r="MM69">
        <v>308.75</v>
      </c>
      <c r="MN69">
        <v>255</v>
      </c>
      <c r="MO69">
        <v>232.33333333333334</v>
      </c>
      <c r="MP69">
        <v>259.15789473684208</v>
      </c>
      <c r="MQ69">
        <v>316.5</v>
      </c>
      <c r="MR69">
        <v>300.10000000000002</v>
      </c>
      <c r="MS69">
        <v>315.66666666666669</v>
      </c>
      <c r="MT69">
        <v>309.64</v>
      </c>
      <c r="MU69">
        <v>286.4736842105263</v>
      </c>
      <c r="MV69">
        <v>250.94444444444446</v>
      </c>
      <c r="MW69">
        <v>204</v>
      </c>
      <c r="MX69">
        <v>247.85454545454544</v>
      </c>
      <c r="MY69">
        <v>318</v>
      </c>
      <c r="MZ69">
        <v>273.10000000000002</v>
      </c>
      <c r="NA69">
        <v>253.5</v>
      </c>
      <c r="NB69">
        <v>282.5</v>
      </c>
      <c r="NC69" s="15">
        <f>Tabla1[[#This Row],[ROS_1DU_COR_COD_ROS_TG_NEG]]-Tabla1[[#This Row],[PAS_1DU_COR_COD_ROS_TG_NEG]]</f>
        <v>38.970760233918156</v>
      </c>
      <c r="ND69" s="15">
        <f>Tabla1[[#This Row],[ROS_1DU_COR_COD_ROS_TG_NEU]]-Tabla1[[#This Row],[PAS_1DU_COR_COD_ROS_TG_NEU]]</f>
        <v>42.255555555555532</v>
      </c>
      <c r="NE69" s="15">
        <f>Tabla1[[#This Row],[ROS_1DU_COR_COD_ROS_TG_POS]]-Tabla1[[#This Row],[PAS_1DU_COR_COD_ROS_TG_POS]]</f>
        <v>135.44444444444446</v>
      </c>
      <c r="NF69" s="15">
        <f>Tabla1[[#This Row],[ROS_1DU_COR_COD_ROS_TG_TOT]]-Tabla1[[#This Row],[PAS_1DU_COR_COD_ROS_TG_TOT]]</f>
        <v>70.574025974026</v>
      </c>
      <c r="NG69" s="15">
        <f>Tabla1[[#This Row],[ROS_1DU_COR_COD_ESC_TG_NEG]]-Tabla1[[#This Row],[PAS_1DU_COR_COD_ESC_TG_NEG]]</f>
        <v>-41.5</v>
      </c>
      <c r="NH69" s="15">
        <f>Tabla1[[#This Row],[ROS_1DU_COR_COD_ESC_TG_NEU]]-Tabla1[[#This Row],[PAS_1DU_COR_COD_ESC_TG_NEU]]</f>
        <v>31.299999999999955</v>
      </c>
      <c r="NI69" s="15">
        <f>Tabla1[[#This Row],[ROS_1DU_COR_COD_ESC_TG_POS]]-Tabla1[[#This Row],[PAS_1DU_COR_COD_ESC_TG_POS]]</f>
        <v>-23.642857142857139</v>
      </c>
      <c r="NJ69" s="15">
        <f>Tabla1[[#This Row],[ROS_1DU_COR_COD_ESC_TG_TOT]]-Tabla1[[#This Row],[PAS_1DU_COR_COD_ESC_TG_TOT]]</f>
        <v>-15.350000000000023</v>
      </c>
      <c r="NK69" s="15">
        <f>Tabla1[[#This Row],[PAS_1DU_COR_COD_ROS_TG_NEG]]-Tabla1[[#This Row],[ESC_1DU_COR_COD_ROS_TG_NEG]]</f>
        <v>-22.276315789473699</v>
      </c>
      <c r="NL69" s="15">
        <f>Tabla1[[#This Row],[PAS_1DU_COR_COD_ROS_TG_NEU]]-Tabla1[[#This Row],[ESC_1DU_COR_COD_ROS_TG_NEU]]</f>
        <v>-4.0555555555555429</v>
      </c>
      <c r="NM69" s="15">
        <f>Tabla1[[#This Row],[PAS_1DU_COR_COD_ROS_TG_POS]]-Tabla1[[#This Row],[ESC_1DU_COR_COD_ROS_TG_POS]]</f>
        <v>-28.333333333333343</v>
      </c>
      <c r="NN69" s="15">
        <f>Tabla1[[#This Row],[PAS_1DU_COR_COD_ROS_TG_TOT]]-Tabla1[[#This Row],[ESC_1DU_COR_COD_ROS_TG_TOT]]</f>
        <v>-11.303349282296637</v>
      </c>
      <c r="NO69" s="15">
        <f>Tabla1[[#This Row],[PAS_1DU_COR_COD_ESC_TG_NEG]]-Tabla1[[#This Row],[ESC_1DU_COR_COD_ESC_TG_NEG]]</f>
        <v>1.5</v>
      </c>
      <c r="NP69" s="15">
        <f>Tabla1[[#This Row],[PAS_1DU_COR_COD_ESC_TG_NEU]]-Tabla1[[#This Row],[ESC_1DU_COR_COD_ESC_TG_NEU]]</f>
        <v>-27</v>
      </c>
      <c r="NQ69" s="15">
        <f>Tabla1[[#This Row],[PAS_1DU_COR_COD_ESC_TG_POS]]-Tabla1[[#This Row],[ESC_1DU_COR_COD_ESC_TG_POS]]</f>
        <v>-62.166666666666686</v>
      </c>
      <c r="NR69" s="15">
        <f>Tabla1[[#This Row],[PAS_1DU_COR_COD_ESC_TG_TOT]]-Tabla1[[#This Row],[ESC_1DU_COR_COD_ESC_TG_TOT]]</f>
        <v>-27.139999999999986</v>
      </c>
    </row>
    <row r="70" spans="1:382" x14ac:dyDescent="0.3">
      <c r="A70" s="2" t="s">
        <v>74</v>
      </c>
      <c r="B70" s="2">
        <v>30</v>
      </c>
      <c r="C70" s="2">
        <v>2</v>
      </c>
      <c r="D70" s="2">
        <v>33</v>
      </c>
      <c r="E70">
        <v>3.65</v>
      </c>
      <c r="F70">
        <v>996.0526315789474</v>
      </c>
      <c r="G70">
        <v>3.35</v>
      </c>
      <c r="H70">
        <v>882.21052631578948</v>
      </c>
      <c r="I70">
        <v>3.8</v>
      </c>
      <c r="J70">
        <v>1040.7</v>
      </c>
      <c r="K70">
        <v>3.6</v>
      </c>
      <c r="L70">
        <v>974.15517241379314</v>
      </c>
      <c r="M70">
        <v>3.55</v>
      </c>
      <c r="N70">
        <v>845.45</v>
      </c>
      <c r="O70">
        <v>3.5</v>
      </c>
      <c r="P70">
        <v>1025.1578947368421</v>
      </c>
      <c r="Q70">
        <v>3</v>
      </c>
      <c r="R70">
        <v>769.47368421052636</v>
      </c>
      <c r="S70">
        <v>3.35</v>
      </c>
      <c r="T70">
        <v>879.43103448275861</v>
      </c>
      <c r="U70">
        <v>3.4750000000000001</v>
      </c>
      <c r="V70">
        <v>926.79310344827582</v>
      </c>
      <c r="W70">
        <v>1.85</v>
      </c>
      <c r="X70">
        <v>549.33333333333337</v>
      </c>
      <c r="Y70">
        <v>1.8</v>
      </c>
      <c r="Z70">
        <v>546.63157894736844</v>
      </c>
      <c r="AA70">
        <v>1.55</v>
      </c>
      <c r="AB70">
        <v>456.47058823529414</v>
      </c>
      <c r="AC70">
        <v>1.7333333333333334</v>
      </c>
      <c r="AD70">
        <v>519.14814814814815</v>
      </c>
      <c r="AE70">
        <v>1.7333333333333334</v>
      </c>
      <c r="AF70">
        <v>519.14814814814815</v>
      </c>
      <c r="AG70">
        <v>2.8944444444444444</v>
      </c>
      <c r="AH70">
        <v>797.30588235294113</v>
      </c>
      <c r="BM70">
        <v>2.8944444444444444</v>
      </c>
      <c r="BN70">
        <v>797.30588235294113</v>
      </c>
      <c r="BO70">
        <v>3.3333333333333335</v>
      </c>
      <c r="BP70">
        <v>976.88888888888891</v>
      </c>
      <c r="BQ70">
        <v>3.5555555555555554</v>
      </c>
      <c r="BR70">
        <v>1021.1111111111111</v>
      </c>
      <c r="BS70">
        <v>3.4</v>
      </c>
      <c r="BT70">
        <v>1029</v>
      </c>
      <c r="BU70">
        <v>3.4285714285714284</v>
      </c>
      <c r="BV70">
        <v>1009.7142857142857</v>
      </c>
      <c r="BW70">
        <v>4</v>
      </c>
      <c r="BX70">
        <v>1235.7777777777778</v>
      </c>
      <c r="BY70">
        <v>4.4000000000000004</v>
      </c>
      <c r="BZ70">
        <v>1135</v>
      </c>
      <c r="CA70">
        <v>4.666666666666667</v>
      </c>
      <c r="CB70">
        <v>1471</v>
      </c>
      <c r="CC70">
        <v>4.3571428571428568</v>
      </c>
      <c r="CD70">
        <v>1275.3928571428571</v>
      </c>
      <c r="CE70">
        <v>3.8928571428571428</v>
      </c>
      <c r="CF70">
        <v>1142.5535714285713</v>
      </c>
      <c r="CG70">
        <v>2.2222222222222223</v>
      </c>
      <c r="CH70">
        <v>1075.1666666666667</v>
      </c>
      <c r="CI70">
        <v>1.8888888888888888</v>
      </c>
      <c r="CJ70">
        <v>821.5</v>
      </c>
      <c r="CK70">
        <v>1.5</v>
      </c>
      <c r="CL70">
        <v>817</v>
      </c>
      <c r="CM70">
        <v>1.8571428571428572</v>
      </c>
      <c r="CN70">
        <v>904.55555555555554</v>
      </c>
      <c r="CO70">
        <v>1.7777777777777777</v>
      </c>
      <c r="CP70">
        <v>987.4</v>
      </c>
      <c r="CQ70">
        <v>1.6</v>
      </c>
      <c r="CR70">
        <v>637.42857142857144</v>
      </c>
      <c r="CS70">
        <v>1</v>
      </c>
      <c r="CT70">
        <v>597.25</v>
      </c>
      <c r="CU70">
        <v>1.4642857142857142</v>
      </c>
      <c r="CV70">
        <v>736.75</v>
      </c>
      <c r="CW70">
        <v>1.6607142857142858</v>
      </c>
      <c r="CX70">
        <v>825.58823529411768</v>
      </c>
      <c r="CY70">
        <v>2.7767857142857144</v>
      </c>
      <c r="CZ70">
        <v>1022.8111111111111</v>
      </c>
      <c r="DA70">
        <v>2.2222222222222223</v>
      </c>
      <c r="DB70">
        <v>861.25</v>
      </c>
      <c r="DC70">
        <v>2</v>
      </c>
      <c r="DD70">
        <v>659.5</v>
      </c>
      <c r="DE70">
        <v>1.3</v>
      </c>
      <c r="DF70">
        <v>613.85714285714289</v>
      </c>
      <c r="DG70">
        <v>1.8214285714285714</v>
      </c>
      <c r="DH70">
        <v>715.78260869565213</v>
      </c>
      <c r="DI70">
        <v>2.5555555555555554</v>
      </c>
      <c r="DJ70">
        <v>750.33333333333337</v>
      </c>
      <c r="DK70">
        <v>2</v>
      </c>
      <c r="DL70">
        <v>672.3</v>
      </c>
      <c r="DM70">
        <v>2.2222222222222223</v>
      </c>
      <c r="DN70">
        <v>764.875</v>
      </c>
      <c r="DO70">
        <v>2.25</v>
      </c>
      <c r="DP70">
        <v>725.74074074074076</v>
      </c>
      <c r="DQ70">
        <v>2.0357142857142856</v>
      </c>
      <c r="DR70">
        <v>721.16</v>
      </c>
      <c r="DS70">
        <v>2.0357142857142856</v>
      </c>
      <c r="DT70">
        <v>721.16</v>
      </c>
      <c r="DU70">
        <v>2.5297619047619047</v>
      </c>
      <c r="DV70">
        <v>915.07857142857142</v>
      </c>
      <c r="DW70">
        <v>4</v>
      </c>
      <c r="DX70">
        <v>1296</v>
      </c>
      <c r="DY70">
        <v>4</v>
      </c>
      <c r="DZ70">
        <v>1276</v>
      </c>
      <c r="EC70">
        <v>4</v>
      </c>
      <c r="ED70">
        <v>1286</v>
      </c>
      <c r="EE70">
        <v>1</v>
      </c>
      <c r="EF70">
        <v>394</v>
      </c>
      <c r="EI70">
        <v>0</v>
      </c>
      <c r="EK70">
        <v>0.5</v>
      </c>
      <c r="EL70">
        <v>394</v>
      </c>
      <c r="EM70">
        <v>2.25</v>
      </c>
      <c r="EN70">
        <v>988.66666666666663</v>
      </c>
      <c r="EO70">
        <v>0</v>
      </c>
      <c r="EQ70">
        <v>2</v>
      </c>
      <c r="ER70">
        <v>601</v>
      </c>
      <c r="EU70">
        <v>1</v>
      </c>
      <c r="EV70">
        <v>601</v>
      </c>
      <c r="EW70">
        <v>5</v>
      </c>
      <c r="EX70">
        <v>1355</v>
      </c>
      <c r="FA70">
        <v>4</v>
      </c>
      <c r="FB70">
        <v>1415</v>
      </c>
      <c r="FC70">
        <v>4.5</v>
      </c>
      <c r="FD70">
        <v>1385</v>
      </c>
      <c r="FE70">
        <v>2.75</v>
      </c>
      <c r="FF70">
        <v>1123.6666666666667</v>
      </c>
      <c r="FG70">
        <v>2.5</v>
      </c>
      <c r="FH70">
        <v>1056.1666666666667</v>
      </c>
      <c r="FI70">
        <v>1</v>
      </c>
      <c r="FJ70">
        <v>395</v>
      </c>
      <c r="FK70">
        <v>3</v>
      </c>
      <c r="FL70">
        <v>1056</v>
      </c>
      <c r="FO70">
        <v>2</v>
      </c>
      <c r="FP70">
        <v>725.5</v>
      </c>
      <c r="FQ70">
        <v>5</v>
      </c>
      <c r="FR70">
        <v>1761</v>
      </c>
      <c r="FU70">
        <v>3</v>
      </c>
      <c r="FV70">
        <v>705</v>
      </c>
      <c r="FW70">
        <v>4</v>
      </c>
      <c r="FX70">
        <v>1233</v>
      </c>
      <c r="FY70">
        <v>3</v>
      </c>
      <c r="FZ70">
        <v>979.25</v>
      </c>
      <c r="GA70">
        <v>3</v>
      </c>
      <c r="GB70">
        <v>979.25</v>
      </c>
      <c r="GC70">
        <v>2.6666666666666665</v>
      </c>
      <c r="GD70">
        <v>1025.4000000000001</v>
      </c>
      <c r="GE70">
        <v>2.5388888888888888</v>
      </c>
      <c r="GF70">
        <v>922.43333333333328</v>
      </c>
      <c r="GG70">
        <v>1.5</v>
      </c>
      <c r="GH70">
        <v>602.28571428571433</v>
      </c>
      <c r="GI70">
        <v>2.4</v>
      </c>
      <c r="GJ70">
        <v>619.88888888888891</v>
      </c>
      <c r="GK70">
        <v>2</v>
      </c>
      <c r="GL70">
        <v>571.28571428571433</v>
      </c>
      <c r="GM70">
        <v>1.962962962962963</v>
      </c>
      <c r="GN70">
        <v>599.73913043478262</v>
      </c>
      <c r="GO70">
        <v>2.4444444444444446</v>
      </c>
      <c r="GP70">
        <v>591.66666666666663</v>
      </c>
      <c r="GQ70">
        <v>1.5</v>
      </c>
      <c r="GR70">
        <v>512.5</v>
      </c>
      <c r="GS70">
        <v>2.2000000000000002</v>
      </c>
      <c r="GT70">
        <v>692.625</v>
      </c>
      <c r="GU70">
        <v>2.0344827586206895</v>
      </c>
      <c r="GV70">
        <v>598.64</v>
      </c>
      <c r="GW70">
        <v>2</v>
      </c>
      <c r="GX70">
        <v>599.16666666666663</v>
      </c>
      <c r="GY70">
        <v>3.2</v>
      </c>
      <c r="GZ70">
        <v>1129.1111111111111</v>
      </c>
      <c r="HA70">
        <v>3.9</v>
      </c>
      <c r="HB70">
        <v>1117.4000000000001</v>
      </c>
      <c r="HC70">
        <v>3.1428571428571428</v>
      </c>
      <c r="HD70">
        <v>1076.5</v>
      </c>
      <c r="HE70">
        <v>3.4444444444444446</v>
      </c>
      <c r="HF70">
        <v>1111.8</v>
      </c>
      <c r="HG70">
        <v>3.5555555555555554</v>
      </c>
      <c r="HH70">
        <v>941</v>
      </c>
      <c r="HI70">
        <v>3.4</v>
      </c>
      <c r="HJ70">
        <v>1293.25</v>
      </c>
      <c r="HK70">
        <v>3.2</v>
      </c>
      <c r="HL70">
        <v>878.4</v>
      </c>
      <c r="HM70">
        <v>3.3793103448275863</v>
      </c>
      <c r="HN70">
        <v>1022.1851851851852</v>
      </c>
      <c r="HO70">
        <v>3.4107142857142856</v>
      </c>
      <c r="HP70">
        <v>1065.2692307692307</v>
      </c>
      <c r="HQ70">
        <v>2.7053571428571428</v>
      </c>
      <c r="HR70">
        <v>841.54</v>
      </c>
      <c r="HS70">
        <v>1.7</v>
      </c>
      <c r="HT70">
        <v>762.71428571428567</v>
      </c>
      <c r="HU70">
        <v>2</v>
      </c>
      <c r="HV70">
        <v>677.44444444444446</v>
      </c>
      <c r="HW70">
        <v>1.7142857142857142</v>
      </c>
      <c r="HX70">
        <v>540.83333333333337</v>
      </c>
      <c r="HY70">
        <v>1.8148148148148149</v>
      </c>
      <c r="HZ70">
        <v>667.31818181818187</v>
      </c>
      <c r="IA70">
        <v>1.4444444444444444</v>
      </c>
      <c r="IB70">
        <v>571.14285714285711</v>
      </c>
      <c r="IC70">
        <v>1.3</v>
      </c>
      <c r="ID70">
        <v>588.5</v>
      </c>
      <c r="IE70">
        <v>1.5</v>
      </c>
      <c r="IF70">
        <v>592.71428571428567</v>
      </c>
      <c r="IG70">
        <v>1.4137931034482758</v>
      </c>
      <c r="IH70">
        <v>583.9</v>
      </c>
      <c r="II70">
        <v>1.6071428571428572</v>
      </c>
      <c r="IJ70">
        <v>627.59523809523807</v>
      </c>
      <c r="IK70">
        <v>1.6071428571428572</v>
      </c>
      <c r="IL70">
        <v>627.59523809523807</v>
      </c>
      <c r="IM70">
        <v>2.3392857142857144</v>
      </c>
      <c r="IN70">
        <v>778.26056338028172</v>
      </c>
      <c r="IS70">
        <v>1.6666666666666667</v>
      </c>
      <c r="IT70">
        <v>656.5</v>
      </c>
      <c r="IU70">
        <v>1.6666666666666667</v>
      </c>
      <c r="IV70">
        <v>656.5</v>
      </c>
      <c r="IW70">
        <v>0</v>
      </c>
      <c r="JC70">
        <v>0</v>
      </c>
      <c r="JE70">
        <v>1.25</v>
      </c>
      <c r="JF70">
        <v>656.5</v>
      </c>
      <c r="JK70">
        <v>4</v>
      </c>
      <c r="JL70">
        <v>1393</v>
      </c>
      <c r="JM70">
        <v>4</v>
      </c>
      <c r="JN70">
        <v>1393</v>
      </c>
      <c r="JO70">
        <v>2</v>
      </c>
      <c r="JP70">
        <v>206</v>
      </c>
      <c r="JU70">
        <v>2</v>
      </c>
      <c r="JV70">
        <v>206</v>
      </c>
      <c r="JW70">
        <v>3.5</v>
      </c>
      <c r="JX70">
        <v>997.33333333333337</v>
      </c>
      <c r="JY70">
        <v>2.375</v>
      </c>
      <c r="JZ70">
        <v>861</v>
      </c>
      <c r="KE70">
        <v>3.3333333333333335</v>
      </c>
      <c r="KF70">
        <v>907.33333333333337</v>
      </c>
      <c r="KG70">
        <v>3.3333333333333335</v>
      </c>
      <c r="KH70">
        <v>907.33333333333337</v>
      </c>
      <c r="KI70">
        <v>0</v>
      </c>
      <c r="KO70">
        <v>0</v>
      </c>
      <c r="KQ70">
        <v>2.5</v>
      </c>
      <c r="KR70">
        <v>907.33333333333337</v>
      </c>
      <c r="KS70">
        <v>2.5</v>
      </c>
      <c r="KT70">
        <v>907.33333333333337</v>
      </c>
      <c r="KU70">
        <v>2.4166666666666665</v>
      </c>
      <c r="KV70">
        <v>878.375</v>
      </c>
      <c r="KW70">
        <v>2.3444444444444446</v>
      </c>
      <c r="KX70">
        <v>783.6</v>
      </c>
      <c r="KY70" s="15">
        <f>Tabla24[[#This Row],[ROS_NUM_COR_COD_ROS_TG_NEG]]-Tabla24[[#This Row],[PAS_NUM_COR_COD_ROS_TG_NEG]]</f>
        <v>5.5555555555555358E-3</v>
      </c>
      <c r="KZ70" s="15">
        <f>Tabla24[[#This Row],[ROS_DUR_COR_COD_ROS_TG_NEG]]-Tabla24[[#This Row],[PAS_DUR_COR_COD_ROS_TG_NEG]]</f>
        <v>95.549999999999955</v>
      </c>
      <c r="LA70" s="15">
        <f>Tabla24[[#This Row],[ROS_NUM_COR_COD_ROS_TG_NEU]]-Tabla24[[#This Row],[PAS_NUM_COR_COD_ROS_TG_NEU]]</f>
        <v>-0.10000000000000009</v>
      </c>
      <c r="LB70" s="15">
        <f>Tabla24[[#This Row],[ROS_DUR_COR_COD_ROS_TG_NEU]]-Tabla24[[#This Row],[PAS_DUR_COR_COD_ROS_TG_NEU]]</f>
        <v>268.09210526315792</v>
      </c>
      <c r="LC70" s="15">
        <f>Tabla24[[#This Row],[ROS_NUM_COR_COD_ROS_TG_POS]]-Tabla24[[#This Row],[PAS_NUM_COR_COD_ROS_TG_POS]]</f>
        <v>0.20000000000000018</v>
      </c>
      <c r="LD70" s="15">
        <f>Tabla24[[#This Row],[ROS_DUR_COR_COD_ROS_TG_POS]]-Tabla24[[#This Row],[PAS_DUR_COR_COD_ROS_TG_POS]]</f>
        <v>108.92631578947362</v>
      </c>
      <c r="LE70" s="15">
        <f>Tabla24[[#This Row],[ROS_NUM_COR_COD_ROS_TG_TOT]]-Tabla24[[#This Row],[PAS_NUM_COR_COD_ROS_TG_TOT]]</f>
        <v>2.931034482758621E-2</v>
      </c>
      <c r="LF70" s="15">
        <f>Tabla24[[#This Row],[ROS_DUR_COR_COD_ROS_TG_TOT]]-Tabla24[[#This Row],[PAS_DUR_COR_COD_ROS_TG_TOT]]</f>
        <v>142.75415070242661</v>
      </c>
      <c r="LG70" s="15">
        <f>Tabla24[[#This Row],[ROS_NUM_COR_COD_ESC_TG_NEG]]-Tabla24[[#This Row],[PAS_NUM_COR_COD_ESC_TG_NEG]]</f>
        <v>-1.2055555555555553</v>
      </c>
      <c r="LH70" s="15">
        <f>Tabla24[[#This Row],[ROS_DUR_COR_COD_ESC_TG_NEG]]-Tabla24[[#This Row],[PAS_DUR_COR_COD_ESC_TG_NEG]]</f>
        <v>-404.38596491228077</v>
      </c>
      <c r="LI70" s="15">
        <f>Tabla24[[#This Row],[ROS_NUM_COR_COD_ESC_TG_NEU]]-Tabla24[[#This Row],[PAS_NUM_COR_COD_ESC_TG_NEU]]</f>
        <v>-1.85</v>
      </c>
      <c r="LJ70" s="15">
        <f>Tabla24[[#This Row],[ROS_NUM_COR_COD_ESC_TG_NEG]]-Tabla24[[#This Row],[PAS_NUM_COR_COD_ESC_TG_NEG]]</f>
        <v>-1.2055555555555553</v>
      </c>
      <c r="LK70" s="15">
        <f>Tabla24[[#This Row],[ROS_NUM_COR_COD_ESC_TG_POS]]-Tabla24[[#This Row],[PAS_NUM_COR_COD_ESC_TG_POS]]</f>
        <v>-1.5999999999999996</v>
      </c>
      <c r="LL70" s="15">
        <f>Tabla24[[#This Row],[ROS_DUR_COR_COD_ESC_TG_POS]]-Tabla24[[#This Row],[PAS_DUR_COR_COD_ESC_TG_POS]]</f>
        <v>-348.07500000000005</v>
      </c>
      <c r="LM70" s="15">
        <f>Tabla24[[#This Row],[ROS_NUM_COR_COD_ESC_TG_TOT]]-Tabla24[[#This Row],[PAS_NUM_COR_COD_ESC_TG_TOT]]</f>
        <v>-1.5655172413793106</v>
      </c>
      <c r="LN70" s="15">
        <f>Tabla24[[#This Row],[ROS_DUR_COR_COD_ESC_TG_TOT]]-Tabla24[[#This Row],[PAS_DUR_COR_COD_ESC_TG_TOT]]</f>
        <v>-375.51517241379315</v>
      </c>
      <c r="LO70" s="15">
        <f>Tabla24[[#This Row],[PAS_NUM_COR_COD_ROS_TG_NEG]]-Tabla24[[#This Row],[ESC_NUM_COR_COD_ROS_TG_NEG]]</f>
        <v>1.7722222222222221</v>
      </c>
      <c r="LP70" s="15">
        <f>Tabla24[[#This Row],[PAS_DUR_COR_COD_ROS_TG_NEG]]-Tabla24[[#This Row],[ESC_DUR_COR_COD_ROS_TG_NEG]]</f>
        <v>-141.94999999999993</v>
      </c>
      <c r="LQ70" s="15">
        <f>Tabla24[[#This Row],[PAS_NUM_COR_COD_ROS_TG_NEU]]-Tabla24[[#This Row],[ESC_NUM_COR_COD_ROS_TG_NEU]]</f>
        <v>1.9</v>
      </c>
      <c r="LR70" s="15">
        <f>Tabla24[[#This Row],[PAS_DUR_COR_COD_ROS_TG_NEU]]-Tabla24[[#This Row],[ESC_DUR_COR_COD_ROS_TG_NEU]]</f>
        <v>387.72932330827064</v>
      </c>
      <c r="LS70" s="15">
        <f>Tabla24[[#This Row],[PAS_NUM_COR_COD_ROS_TG_POS]]-Tabla24[[#This Row],[ESC_NUM_COR_COD_ROS_TG_POS]]</f>
        <v>2</v>
      </c>
      <c r="LT70" s="15">
        <f>Tabla24[[#This Row],[PAS_DUR_COR_COD_ROS_TG_POS]]-Tabla24[[#This Row],[ESC_DUR_COR_COD_ROS_TG_POS]]</f>
        <v>172.22368421052636</v>
      </c>
      <c r="LU70" s="15">
        <f>Tabla24[[#This Row],[PAS_NUM_COR_COD_ROS_TG_TOT]]-Tabla24[[#This Row],[ESC_NUM_COR_COD_ROS_TG_TOT]]</f>
        <v>1.8857142857142859</v>
      </c>
      <c r="LV70" s="15">
        <f>Tabla24[[#This Row],[PAS_DUR_COR_COD_ROS_TG_TOT]]-Tabla24[[#This Row],[ESC_DUR_COR_COD_ROS_TG_TOT]]</f>
        <v>142.68103448275861</v>
      </c>
      <c r="LW70" s="15">
        <f>Tabla24[[#This Row],[PAS_NUM_COR_COD_ESC_TG_NEG]]-Tabla24[[#This Row],[ESC_NUM_COR_COD_ESC_TG_NEG]]</f>
        <v>-0.35000000000000009</v>
      </c>
      <c r="LX70" s="15">
        <f>Tabla24[[#This Row],[PAS_DUR_COR_COD_ESC_TG_NEG]]-Tabla24[[#This Row],[ESC_DUR_COR_COD_ESC_TG_NEG]]</f>
        <v>-239.72514619883043</v>
      </c>
      <c r="LY70" s="15">
        <f>Tabla24[[#This Row],[PAS_NUM_COR_COD_ESC_TG_NEU]]-Tabla24[[#This Row],[ESC_NUM_COR_COD_ESC_TG_NEU]]</f>
        <v>-1.0500000000000003</v>
      </c>
      <c r="LZ70" s="15">
        <f>Tabla24[[#This Row],[PAS_DUR_COR_COD_ESC_TG_NEU]]-Tabla24[[#This Row],[ESC_DUR_COR_COD_ESC_TG_NEU]]</f>
        <v>-252.78947368421052</v>
      </c>
      <c r="MA70" s="15">
        <f>Tabla24[[#This Row],[PAS_NUM_COR_COD_ESC_TG_POS]]-Tabla24[[#This Row],[ESC_NUM_COR_COD_ESC_TG_POS]]</f>
        <v>-0.86666666666666714</v>
      </c>
      <c r="MB70" s="15">
        <f>Tabla24[[#This Row],[PAS_DUR_COR_COD_ESC_TG_POS]]-Tabla24[[#This Row],[ESC_DUR_COR_COD_ESC_TG_POS]]</f>
        <v>-430.29999999999995</v>
      </c>
      <c r="MC70" s="15">
        <f>Tabla24[[#This Row],[PAS_NUM_COR_COD_ESC_TG_TOT]]-Tabla24[[#This Row],[ESC_NUM_COR_COD_ESC_TG_TOT]]</f>
        <v>-0.75714285714285667</v>
      </c>
      <c r="MD70" s="15">
        <f>Tabla24[[#This Row],[PAS_DUR_COR_COD_ESC_TG_TOT]]-Tabla24[[#This Row],[ESC_DUR_COR_COD_ESC_TG_TOT]]</f>
        <v>-301.23768472906397</v>
      </c>
      <c r="ME70">
        <v>271.77777777777777</v>
      </c>
      <c r="MF70">
        <v>274.625</v>
      </c>
      <c r="MG70">
        <v>258.60000000000002</v>
      </c>
      <c r="MH70">
        <v>267.74074074074076</v>
      </c>
      <c r="MI70">
        <v>196.44444444444446</v>
      </c>
      <c r="MJ70">
        <v>280.625</v>
      </c>
      <c r="MK70">
        <v>243.25</v>
      </c>
      <c r="ML70">
        <v>238.36</v>
      </c>
      <c r="MM70">
        <v>244.6</v>
      </c>
      <c r="MN70">
        <v>282.14285714285717</v>
      </c>
      <c r="MO70">
        <v>229.75</v>
      </c>
      <c r="MP70">
        <v>257.3125</v>
      </c>
      <c r="MQ70">
        <v>354.33333333333331</v>
      </c>
      <c r="MR70">
        <v>275.8</v>
      </c>
      <c r="MS70">
        <v>292.55555555555554</v>
      </c>
      <c r="MT70">
        <v>306.42857142857144</v>
      </c>
      <c r="MU70">
        <v>233.25</v>
      </c>
      <c r="MV70">
        <v>287.15789473684208</v>
      </c>
      <c r="MW70">
        <v>211.84210526315789</v>
      </c>
      <c r="MX70">
        <v>243.89655172413794</v>
      </c>
      <c r="MY70">
        <v>226.21052631578948</v>
      </c>
      <c r="MZ70">
        <v>231.84210526315789</v>
      </c>
      <c r="NA70">
        <v>233.8</v>
      </c>
      <c r="NB70">
        <v>230.67241379310346</v>
      </c>
      <c r="NC70" s="15">
        <f>Tabla1[[#This Row],[ROS_1DU_COR_COD_ROS_TG_NEG]]-Tabla1[[#This Row],[PAS_1DU_COR_COD_ROS_TG_NEG]]</f>
        <v>38.527777777777771</v>
      </c>
      <c r="ND70" s="15">
        <f>Tabla1[[#This Row],[ROS_1DU_COR_COD_ROS_TG_NEU]]-Tabla1[[#This Row],[PAS_1DU_COR_COD_ROS_TG_NEU]]</f>
        <v>-12.532894736842081</v>
      </c>
      <c r="NE70" s="15">
        <f>Tabla1[[#This Row],[ROS_1DU_COR_COD_ROS_TG_POS]]-Tabla1[[#This Row],[PAS_1DU_COR_COD_ROS_TG_POS]]</f>
        <v>46.757894736842132</v>
      </c>
      <c r="NF70" s="15">
        <f>Tabla1[[#This Row],[ROS_1DU_COR_COD_ROS_TG_TOT]]-Tabla1[[#This Row],[PAS_1DU_COR_COD_ROS_TG_TOT]]</f>
        <v>23.844189016602826</v>
      </c>
      <c r="NG70" s="15">
        <f>Tabla1[[#This Row],[ROS_1DU_COR_COD_ESC_TG_NEG]]-Tabla1[[#This Row],[PAS_1DU_COR_COD_ESC_TG_NEG]]</f>
        <v>-29.766081871345023</v>
      </c>
      <c r="NH70" s="15">
        <f>Tabla1[[#This Row],[ROS_1DU_COR_COD_ESC_TG_NEU]]-Tabla1[[#This Row],[PAS_1DU_COR_COD_ESC_TG_NEU]]</f>
        <v>48.78289473684211</v>
      </c>
      <c r="NI70" s="15">
        <f>Tabla1[[#This Row],[ROS_1DU_COR_COD_ESC_TG_POS]]-Tabla1[[#This Row],[PAS_1DU_COR_COD_ESC_TG_POS]]</f>
        <v>9.4499999999999886</v>
      </c>
      <c r="NJ70" s="15">
        <f>Tabla1[[#This Row],[ROS_1DU_COR_COD_ESC_TG_TOT]]-Tabla1[[#This Row],[PAS_1DU_COR_COD_ESC_TG_TOT]]</f>
        <v>7.6875862068965546</v>
      </c>
      <c r="NK70" s="15">
        <f>Tabla1[[#This Row],[PAS_1DU_COR_COD_ROS_TG_NEG]]-Tabla1[[#This Row],[ESC_1DU_COR_COD_ROS_TG_NEG]]</f>
        <v>-11.349999999999994</v>
      </c>
      <c r="NL70" s="15">
        <f>Tabla1[[#This Row],[PAS_1DU_COR_COD_ROS_TG_NEU]]-Tabla1[[#This Row],[ESC_1DU_COR_COD_ROS_TG_NEU]]</f>
        <v>5.0150375939849141</v>
      </c>
      <c r="NM70" s="15">
        <f>Tabla1[[#This Row],[PAS_1DU_COR_COD_ROS_TG_POS]]-Tabla1[[#This Row],[ESC_1DU_COR_COD_ROS_TG_POS]]</f>
        <v>-17.90789473684211</v>
      </c>
      <c r="NN70" s="15">
        <f>Tabla1[[#This Row],[PAS_1DU_COR_COD_ROS_TG_TOT]]-Tabla1[[#This Row],[ESC_1DU_COR_COD_ROS_TG_TOT]]</f>
        <v>-13.415948275862064</v>
      </c>
      <c r="NO70" s="15">
        <f>Tabla1[[#This Row],[PAS_1DU_COR_COD_ESC_TG_NEG]]-Tabla1[[#This Row],[ESC_1DU_COR_COD_ESC_TG_NEG]]</f>
        <v>-128.12280701754383</v>
      </c>
      <c r="NP70" s="15">
        <f>Tabla1[[#This Row],[PAS_1DU_COR_COD_ESC_TG_NEU]]-Tabla1[[#This Row],[ESC_1DU_COR_COD_ESC_TG_NEU]]</f>
        <v>-43.957894736842121</v>
      </c>
      <c r="NQ70" s="15">
        <f>Tabla1[[#This Row],[PAS_1DU_COR_COD_ESC_TG_POS]]-Tabla1[[#This Row],[ESC_1DU_COR_COD_ESC_TG_POS]]</f>
        <v>-58.755555555555532</v>
      </c>
      <c r="NR70" s="15">
        <f>Tabla1[[#This Row],[PAS_1DU_COR_COD_ESC_TG_TOT]]-Tabla1[[#This Row],[ESC_1DU_COR_COD_ESC_TG_TOT]]</f>
        <v>-75.756157635467986</v>
      </c>
    </row>
    <row r="71" spans="1:382" x14ac:dyDescent="0.3">
      <c r="A71" s="2" t="s">
        <v>75</v>
      </c>
      <c r="B71" s="2">
        <v>30</v>
      </c>
      <c r="C71" s="2">
        <v>2</v>
      </c>
      <c r="D71" s="2">
        <v>39</v>
      </c>
      <c r="E71">
        <v>3.2</v>
      </c>
      <c r="F71">
        <v>1486.1333333333334</v>
      </c>
      <c r="G71">
        <v>3.45</v>
      </c>
      <c r="H71">
        <v>1423.0588235294117</v>
      </c>
      <c r="I71">
        <v>3.15</v>
      </c>
      <c r="J71">
        <v>1189.8235294117646</v>
      </c>
      <c r="K71">
        <v>3.2666666666666666</v>
      </c>
      <c r="L71">
        <v>1361.4489795918366</v>
      </c>
      <c r="M71">
        <v>3.45</v>
      </c>
      <c r="N71">
        <v>1326</v>
      </c>
      <c r="O71">
        <v>3.15</v>
      </c>
      <c r="P71">
        <v>1437.1333333333334</v>
      </c>
      <c r="Q71">
        <v>3.7</v>
      </c>
      <c r="R71">
        <v>1575.125</v>
      </c>
      <c r="S71">
        <v>3.4333333333333331</v>
      </c>
      <c r="T71">
        <v>1441.3673469387754</v>
      </c>
      <c r="U71">
        <v>3.35</v>
      </c>
      <c r="V71">
        <v>1401.408163265306</v>
      </c>
      <c r="W71">
        <v>1.9</v>
      </c>
      <c r="X71">
        <v>638.38888888888891</v>
      </c>
      <c r="Y71">
        <v>2.2999999999999998</v>
      </c>
      <c r="Z71">
        <v>673.84210526315792</v>
      </c>
      <c r="AA71">
        <v>1.9</v>
      </c>
      <c r="AB71">
        <v>609.44444444444446</v>
      </c>
      <c r="AC71">
        <v>2.0333333333333332</v>
      </c>
      <c r="AD71">
        <v>641.16363636363633</v>
      </c>
      <c r="AE71">
        <v>2.0333333333333332</v>
      </c>
      <c r="AF71">
        <v>641.16363636363633</v>
      </c>
      <c r="AG71">
        <v>2.911111111111111</v>
      </c>
      <c r="AH71">
        <v>1128.1176470588234</v>
      </c>
      <c r="BM71">
        <v>2.911111111111111</v>
      </c>
      <c r="BN71">
        <v>1128.1176470588234</v>
      </c>
      <c r="BO71">
        <v>2.1</v>
      </c>
      <c r="BP71">
        <v>1606.2</v>
      </c>
      <c r="BQ71">
        <v>3.1</v>
      </c>
      <c r="BR71">
        <v>1350.25</v>
      </c>
      <c r="BS71">
        <v>3</v>
      </c>
      <c r="BT71">
        <v>1807.5</v>
      </c>
      <c r="BU71">
        <v>2.7333333333333334</v>
      </c>
      <c r="BV71">
        <v>1562</v>
      </c>
      <c r="BW71">
        <v>2.8888888888888888</v>
      </c>
      <c r="BX71">
        <v>1466.6666666666667</v>
      </c>
      <c r="BY71">
        <v>2.4</v>
      </c>
      <c r="BZ71">
        <v>1726.6</v>
      </c>
      <c r="CA71">
        <v>2.9</v>
      </c>
      <c r="CB71">
        <v>2073.8000000000002</v>
      </c>
      <c r="CC71">
        <v>2.7241379310344827</v>
      </c>
      <c r="CD71">
        <v>1737.625</v>
      </c>
      <c r="CE71">
        <v>2.7288135593220337</v>
      </c>
      <c r="CF71">
        <v>1642.2857142857142</v>
      </c>
      <c r="CG71">
        <v>2.1</v>
      </c>
      <c r="CH71">
        <v>1513.8</v>
      </c>
      <c r="CI71">
        <v>2.2000000000000002</v>
      </c>
      <c r="CJ71">
        <v>893.42857142857144</v>
      </c>
      <c r="CK71">
        <v>2.4</v>
      </c>
      <c r="CL71">
        <v>1327.3333333333333</v>
      </c>
      <c r="CM71">
        <v>2.2333333333333334</v>
      </c>
      <c r="CN71">
        <v>1210.3888888888889</v>
      </c>
      <c r="CO71">
        <v>1.7777777777777777</v>
      </c>
      <c r="CP71">
        <v>1457.75</v>
      </c>
      <c r="CQ71">
        <v>2.1</v>
      </c>
      <c r="CR71">
        <v>1560.4</v>
      </c>
      <c r="CS71">
        <v>2</v>
      </c>
      <c r="CT71">
        <v>1410.4</v>
      </c>
      <c r="CU71">
        <v>1.9655172413793103</v>
      </c>
      <c r="CV71">
        <v>1477.5</v>
      </c>
      <c r="CW71">
        <v>2.1016949152542375</v>
      </c>
      <c r="CX71">
        <v>1327.25</v>
      </c>
      <c r="CY71">
        <v>2.4152542372881354</v>
      </c>
      <c r="CZ71">
        <v>1491.8208955223881</v>
      </c>
      <c r="DA71">
        <v>1.4</v>
      </c>
      <c r="DB71">
        <v>1019.2</v>
      </c>
      <c r="DC71">
        <v>2.4</v>
      </c>
      <c r="DD71">
        <v>1115.7142857142858</v>
      </c>
      <c r="DE71">
        <v>1.3</v>
      </c>
      <c r="DF71">
        <v>905.2</v>
      </c>
      <c r="DG71">
        <v>1.7</v>
      </c>
      <c r="DH71">
        <v>1025.4117647058824</v>
      </c>
      <c r="DI71">
        <v>0.66666666666666663</v>
      </c>
      <c r="DJ71">
        <v>754.33333333333337</v>
      </c>
      <c r="DK71">
        <v>0.9</v>
      </c>
      <c r="DL71">
        <v>966.33333333333337</v>
      </c>
      <c r="DM71">
        <v>1.9</v>
      </c>
      <c r="DN71">
        <v>1334.2</v>
      </c>
      <c r="DO71">
        <v>1.1724137931034482</v>
      </c>
      <c r="DP71">
        <v>1075.7272727272727</v>
      </c>
      <c r="DQ71">
        <v>1.4406779661016949</v>
      </c>
      <c r="DR71">
        <v>1045.1785714285713</v>
      </c>
      <c r="DS71">
        <v>1.4406779661016949</v>
      </c>
      <c r="DT71">
        <v>1045.1785714285713</v>
      </c>
      <c r="DU71">
        <v>2.0903954802259888</v>
      </c>
      <c r="DV71">
        <v>1360.1789473684209</v>
      </c>
      <c r="EE71">
        <v>0</v>
      </c>
      <c r="EK71">
        <v>0</v>
      </c>
      <c r="EM71">
        <v>0</v>
      </c>
      <c r="EW71">
        <v>6</v>
      </c>
      <c r="EX71">
        <v>2316</v>
      </c>
      <c r="FC71">
        <v>6</v>
      </c>
      <c r="FD71">
        <v>2316</v>
      </c>
      <c r="FE71">
        <v>6</v>
      </c>
      <c r="FF71">
        <v>2316</v>
      </c>
      <c r="FG71">
        <v>3</v>
      </c>
      <c r="FH71">
        <v>2316</v>
      </c>
      <c r="FQ71">
        <v>6</v>
      </c>
      <c r="FR71">
        <v>1960</v>
      </c>
      <c r="FW71">
        <v>6</v>
      </c>
      <c r="FX71">
        <v>1960</v>
      </c>
      <c r="FY71">
        <v>6</v>
      </c>
      <c r="FZ71">
        <v>1960</v>
      </c>
      <c r="GA71">
        <v>6</v>
      </c>
      <c r="GB71">
        <v>1960</v>
      </c>
      <c r="GC71">
        <v>4</v>
      </c>
      <c r="GD71">
        <v>2138</v>
      </c>
      <c r="GE71">
        <v>2.1222222222222222</v>
      </c>
      <c r="GF71">
        <v>1376.2164948453608</v>
      </c>
      <c r="GG71">
        <v>2.2222222222222223</v>
      </c>
      <c r="GH71">
        <v>1510</v>
      </c>
      <c r="GI71">
        <v>2.5555555555555554</v>
      </c>
      <c r="GJ71">
        <v>1002.5714285714286</v>
      </c>
      <c r="GK71">
        <v>2.4444444444444446</v>
      </c>
      <c r="GL71">
        <v>1207</v>
      </c>
      <c r="GM71">
        <v>2.4074074074074074</v>
      </c>
      <c r="GN71">
        <v>1194.1176470588234</v>
      </c>
      <c r="GO71">
        <v>2.5714285714285716</v>
      </c>
      <c r="GP71">
        <v>1152.8</v>
      </c>
      <c r="GQ71">
        <v>3.4</v>
      </c>
      <c r="GR71">
        <v>1418.875</v>
      </c>
      <c r="GS71">
        <v>2.875</v>
      </c>
      <c r="GT71">
        <v>980.42857142857144</v>
      </c>
      <c r="GU71">
        <v>3</v>
      </c>
      <c r="GV71">
        <v>1198.9000000000001</v>
      </c>
      <c r="GW71">
        <v>2.6923076923076925</v>
      </c>
      <c r="GX71">
        <v>1196.7027027027027</v>
      </c>
      <c r="GY71">
        <v>4.5555555555555554</v>
      </c>
      <c r="GZ71">
        <v>1535.5</v>
      </c>
      <c r="HA71">
        <v>3.8888888888888888</v>
      </c>
      <c r="HB71">
        <v>1461.1428571428571</v>
      </c>
      <c r="HC71">
        <v>4.1111111111111107</v>
      </c>
      <c r="HD71">
        <v>1842</v>
      </c>
      <c r="HE71">
        <v>4.1851851851851851</v>
      </c>
      <c r="HF71">
        <v>1598.2857142857142</v>
      </c>
      <c r="HG71">
        <v>4.5714285714285712</v>
      </c>
      <c r="HH71">
        <v>1443.8333333333333</v>
      </c>
      <c r="HI71">
        <v>2.8</v>
      </c>
      <c r="HJ71">
        <v>1243</v>
      </c>
      <c r="HK71">
        <v>4.5</v>
      </c>
      <c r="HL71">
        <v>1680</v>
      </c>
      <c r="HM71">
        <v>3.84</v>
      </c>
      <c r="HN71">
        <v>1444.421052631579</v>
      </c>
      <c r="HO71">
        <v>4.0192307692307692</v>
      </c>
      <c r="HP71">
        <v>1525.2</v>
      </c>
      <c r="HQ71">
        <v>3.3557692307692308</v>
      </c>
      <c r="HR71">
        <v>1367.3506493506493</v>
      </c>
      <c r="HS71">
        <v>3.2222222222222223</v>
      </c>
      <c r="HT71">
        <v>1057.125</v>
      </c>
      <c r="HU71">
        <v>3</v>
      </c>
      <c r="HV71">
        <v>1080.75</v>
      </c>
      <c r="HW71">
        <v>2.7777777777777777</v>
      </c>
      <c r="HX71">
        <v>863.875</v>
      </c>
      <c r="HY71">
        <v>3</v>
      </c>
      <c r="HZ71">
        <v>1000.5833333333334</v>
      </c>
      <c r="IA71">
        <v>3.1428571428571428</v>
      </c>
      <c r="IB71">
        <v>1157.8333333333333</v>
      </c>
      <c r="IC71">
        <v>2.9</v>
      </c>
      <c r="ID71">
        <v>1406.4285714285713</v>
      </c>
      <c r="IE71">
        <v>3.125</v>
      </c>
      <c r="IF71">
        <v>1156</v>
      </c>
      <c r="IG71">
        <v>3.04</v>
      </c>
      <c r="IH71">
        <v>1244.2</v>
      </c>
      <c r="II71">
        <v>3.0192307692307692</v>
      </c>
      <c r="IJ71">
        <v>1111.3181818181818</v>
      </c>
      <c r="IK71">
        <v>3.0192307692307692</v>
      </c>
      <c r="IL71">
        <v>1111.3181818181818</v>
      </c>
      <c r="IM71">
        <v>3.2435897435897436</v>
      </c>
      <c r="IN71">
        <v>1274.2479338842975</v>
      </c>
      <c r="IO71">
        <v>1</v>
      </c>
      <c r="IP71">
        <v>154</v>
      </c>
      <c r="IQ71">
        <v>1</v>
      </c>
      <c r="IR71">
        <v>371</v>
      </c>
      <c r="IS71">
        <v>0</v>
      </c>
      <c r="IU71">
        <v>0.66666666666666663</v>
      </c>
      <c r="IV71">
        <v>262.5</v>
      </c>
      <c r="IW71">
        <v>2.3333333333333335</v>
      </c>
      <c r="IX71">
        <v>1144.5</v>
      </c>
      <c r="JA71">
        <v>2.5</v>
      </c>
      <c r="JB71">
        <v>814.5</v>
      </c>
      <c r="JC71">
        <v>2.4</v>
      </c>
      <c r="JD71">
        <v>979.5</v>
      </c>
      <c r="JE71">
        <v>1.75</v>
      </c>
      <c r="JF71">
        <v>740.5</v>
      </c>
      <c r="JG71">
        <v>7</v>
      </c>
      <c r="JH71">
        <v>2127</v>
      </c>
      <c r="JI71">
        <v>6</v>
      </c>
      <c r="JJ71">
        <v>1862</v>
      </c>
      <c r="JK71">
        <v>7</v>
      </c>
      <c r="JL71">
        <v>2217</v>
      </c>
      <c r="JM71">
        <v>6.666666666666667</v>
      </c>
      <c r="JN71">
        <v>2068.6666666666665</v>
      </c>
      <c r="JO71">
        <v>2.3333333333333335</v>
      </c>
      <c r="JP71">
        <v>1021</v>
      </c>
      <c r="JS71">
        <v>3.5</v>
      </c>
      <c r="JT71">
        <v>1211.5</v>
      </c>
      <c r="JU71">
        <v>2.8</v>
      </c>
      <c r="JV71">
        <v>1116.25</v>
      </c>
      <c r="JW71">
        <v>4.25</v>
      </c>
      <c r="JX71">
        <v>1524.4285714285713</v>
      </c>
      <c r="JY71">
        <v>3</v>
      </c>
      <c r="JZ71">
        <v>1162.6153846153845</v>
      </c>
      <c r="KA71">
        <v>7</v>
      </c>
      <c r="KB71">
        <v>2370</v>
      </c>
      <c r="KC71">
        <v>7</v>
      </c>
      <c r="KD71">
        <v>2189</v>
      </c>
      <c r="KE71">
        <v>4</v>
      </c>
      <c r="KF71">
        <v>1155</v>
      </c>
      <c r="KG71">
        <v>6</v>
      </c>
      <c r="KH71">
        <v>1904.6666666666667</v>
      </c>
      <c r="KI71">
        <v>3</v>
      </c>
      <c r="KJ71">
        <v>1485.5</v>
      </c>
      <c r="KM71">
        <v>7</v>
      </c>
      <c r="KN71">
        <v>2251.5</v>
      </c>
      <c r="KO71">
        <v>4.5999999999999996</v>
      </c>
      <c r="KP71">
        <v>1868.5</v>
      </c>
      <c r="KQ71">
        <v>5.125</v>
      </c>
      <c r="KR71">
        <v>1884</v>
      </c>
      <c r="KS71">
        <v>5.125</v>
      </c>
      <c r="KT71">
        <v>1884</v>
      </c>
      <c r="KU71">
        <v>3.7083333333333335</v>
      </c>
      <c r="KV71">
        <v>1415.1</v>
      </c>
      <c r="KW71">
        <v>3.3055555555555554</v>
      </c>
      <c r="KX71">
        <v>1294.2269503546099</v>
      </c>
      <c r="KY71" s="15">
        <f>Tabla24[[#This Row],[ROS_NUM_COR_COD_ROS_TG_NEG]]-Tabla24[[#This Row],[PAS_NUM_COR_COD_ROS_TG_NEG]]</f>
        <v>1.121428571428571</v>
      </c>
      <c r="KZ71" s="15">
        <f>Tabla24[[#This Row],[ROS_DUR_COR_COD_ROS_TG_NEG]]-Tabla24[[#This Row],[PAS_DUR_COR_COD_ROS_TG_NEG]]</f>
        <v>117.83333333333326</v>
      </c>
      <c r="LA71" s="15">
        <f>Tabla24[[#This Row],[ROS_NUM_COR_COD_ROS_TG_NEU]]-Tabla24[[#This Row],[PAS_NUM_COR_COD_ROS_TG_NEU]]</f>
        <v>-0.35000000000000009</v>
      </c>
      <c r="LB71" s="15">
        <f>Tabla24[[#This Row],[ROS_DUR_COR_COD_ROS_TG_NEU]]-Tabla24[[#This Row],[PAS_DUR_COR_COD_ROS_TG_NEU]]</f>
        <v>-194.13333333333344</v>
      </c>
      <c r="LC71" s="15">
        <f>Tabla24[[#This Row],[ROS_NUM_COR_COD_ROS_TG_POS]]-Tabla24[[#This Row],[PAS_NUM_COR_COD_ROS_TG_POS]]</f>
        <v>0.79999999999999982</v>
      </c>
      <c r="LD71" s="15">
        <f>Tabla24[[#This Row],[ROS_DUR_COR_COD_ROS_TG_POS]]-Tabla24[[#This Row],[PAS_DUR_COR_COD_ROS_TG_POS]]</f>
        <v>104.875</v>
      </c>
      <c r="LE71" s="15">
        <f>Tabla24[[#This Row],[ROS_NUM_COR_COD_ROS_TG_TOT]]-Tabla24[[#This Row],[PAS_NUM_COR_COD_ROS_TG_TOT]]</f>
        <v>0.40666666666666673</v>
      </c>
      <c r="LF71" s="15">
        <f>Tabla24[[#This Row],[ROS_DUR_COR_COD_ROS_TG_TOT]]-Tabla24[[#This Row],[PAS_DUR_COR_COD_ROS_TG_TOT]]</f>
        <v>3.0537056928035327</v>
      </c>
      <c r="LG71" s="15">
        <f>Tabla24[[#This Row],[ROS_NUM_COR_COD_ESC_TG_NEG]]-Tabla24[[#This Row],[PAS_NUM_COR_COD_ESC_TG_NEG]]</f>
        <v>-0.62857142857142856</v>
      </c>
      <c r="LH71" s="15">
        <f>Tabla24[[#This Row],[ROS_DUR_COR_COD_ESC_TG_NEG]]-Tabla24[[#This Row],[PAS_DUR_COR_COD_ESC_TG_NEG]]</f>
        <v>-333.33333333333348</v>
      </c>
      <c r="LI71" s="15">
        <f>Tabla24[[#This Row],[ROS_NUM_COR_COD_ESC_TG_NEU]]-Tabla24[[#This Row],[PAS_NUM_COR_COD_ESC_TG_NEU]]</f>
        <v>-5.0000000000000266E-2</v>
      </c>
      <c r="LJ71" s="15">
        <f>Tabla24[[#This Row],[ROS_NUM_COR_COD_ESC_TG_NEG]]-Tabla24[[#This Row],[PAS_NUM_COR_COD_ESC_TG_NEG]]</f>
        <v>-0.62857142857142856</v>
      </c>
      <c r="LK71" s="15">
        <f>Tabla24[[#This Row],[ROS_NUM_COR_COD_ESC_TG_POS]]-Tabla24[[#This Row],[PAS_NUM_COR_COD_ESC_TG_POS]]</f>
        <v>-0.27499999999999991</v>
      </c>
      <c r="LL71" s="15">
        <f>Tabla24[[#This Row],[ROS_DUR_COR_COD_ESC_TG_POS]]-Tabla24[[#This Row],[PAS_DUR_COR_COD_ESC_TG_POS]]</f>
        <v>-209.39495798319319</v>
      </c>
      <c r="LM71" s="15">
        <f>Tabla24[[#This Row],[ROS_NUM_COR_COD_ESC_TG_TOT]]-Tabla24[[#This Row],[PAS_NUM_COR_COD_ESC_TG_TOT]]</f>
        <v>-0.26666666666666661</v>
      </c>
      <c r="LN71" s="15">
        <f>Tabla24[[#This Row],[ROS_DUR_COR_COD_ESC_TG_TOT]]-Tabla24[[#This Row],[PAS_DUR_COR_COD_ESC_TG_TOT]]</f>
        <v>-162.54897959183654</v>
      </c>
      <c r="LO71" s="15">
        <f>Tabla24[[#This Row],[PAS_NUM_COR_COD_ROS_TG_NEG]]-Tabla24[[#This Row],[ESC_NUM_COR_COD_ROS_TG_NEG]]</f>
        <v>1.6722222222222225</v>
      </c>
      <c r="LP71" s="15">
        <f>Tabla24[[#This Row],[PAS_DUR_COR_COD_ROS_TG_NEG]]-Tabla24[[#This Row],[ESC_DUR_COR_COD_ROS_TG_NEG]]</f>
        <v>-131.75</v>
      </c>
      <c r="LQ71" s="15">
        <f>Tabla24[[#This Row],[PAS_NUM_COR_COD_ROS_TG_NEU]]-Tabla24[[#This Row],[ESC_NUM_COR_COD_ROS_TG_NEU]]</f>
        <v>1.0499999999999998</v>
      </c>
      <c r="LR71" s="15">
        <f>Tabla24[[#This Row],[PAS_DUR_COR_COD_ROS_TG_NEU]]-Tabla24[[#This Row],[ESC_DUR_COR_COD_ROS_TG_NEU]]</f>
        <v>-123.26666666666665</v>
      </c>
      <c r="LS71" s="15">
        <f>Tabla24[[#This Row],[PAS_NUM_COR_COD_ROS_TG_POS]]-Tabla24[[#This Row],[ESC_NUM_COR_COD_ROS_TG_POS]]</f>
        <v>1.7000000000000002</v>
      </c>
      <c r="LT71" s="15">
        <f>Tabla24[[#This Row],[PAS_DUR_COR_COD_ROS_TG_POS]]-Tabla24[[#This Row],[ESC_DUR_COR_COD_ROS_TG_POS]]</f>
        <v>164.72499999999991</v>
      </c>
      <c r="LU71" s="15">
        <f>Tabla24[[#This Row],[PAS_NUM_COR_COD_ROS_TG_TOT]]-Tabla24[[#This Row],[ESC_NUM_COR_COD_ROS_TG_TOT]]</f>
        <v>1.4678160919540229</v>
      </c>
      <c r="LV71" s="15">
        <f>Tabla24[[#This Row],[PAS_DUR_COR_COD_ROS_TG_TOT]]-Tabla24[[#This Row],[ESC_DUR_COR_COD_ROS_TG_TOT]]</f>
        <v>-36.132653061224573</v>
      </c>
      <c r="LW71" s="15">
        <f>Tabla24[[#This Row],[PAS_NUM_COR_COD_ESC_TG_NEG]]-Tabla24[[#This Row],[ESC_NUM_COR_COD_ESC_TG_NEG]]</f>
        <v>0.31111111111111134</v>
      </c>
      <c r="LX71" s="15">
        <f>Tabla24[[#This Row],[PAS_DUR_COR_COD_ESC_TG_NEG]]-Tabla24[[#This Row],[ESC_DUR_COR_COD_ESC_TG_NEG]]</f>
        <v>19.466666666666697</v>
      </c>
      <c r="LY71" s="15">
        <f>Tabla24[[#This Row],[PAS_NUM_COR_COD_ESC_TG_NEU]]-Tabla24[[#This Row],[ESC_NUM_COR_COD_ESC_TG_NEU]]</f>
        <v>1.0500000000000003</v>
      </c>
      <c r="LZ71" s="15">
        <f>Tabla24[[#This Row],[PAS_DUR_COR_COD_ESC_TG_NEU]]-Tabla24[[#This Row],[ESC_DUR_COR_COD_ESC_TG_NEU]]</f>
        <v>-303.5411764705882</v>
      </c>
      <c r="MA71" s="15">
        <f>Tabla24[[#This Row],[PAS_NUM_COR_COD_ESC_TG_POS]]-Tabla24[[#This Row],[ESC_NUM_COR_COD_ESC_TG_POS]]</f>
        <v>0.25</v>
      </c>
      <c r="MB71" s="15">
        <f>Tabla24[[#This Row],[PAS_DUR_COR_COD_ESC_TG_POS]]-Tabla24[[#This Row],[ESC_DUR_COR_COD_ESC_TG_POS]]</f>
        <v>-883.97647058823554</v>
      </c>
      <c r="MC71" s="15">
        <f>Tabla24[[#This Row],[PAS_NUM_COR_COD_ESC_TG_TOT]]-Tabla24[[#This Row],[ESC_NUM_COR_COD_ESC_TG_TOT]]</f>
        <v>0.54252873563218396</v>
      </c>
      <c r="MD71" s="15">
        <f>Tabla24[[#This Row],[PAS_DUR_COR_COD_ESC_TG_TOT]]-Tabla24[[#This Row],[ESC_DUR_COR_COD_ESC_TG_TOT]]</f>
        <v>-376.17602040816337</v>
      </c>
      <c r="ME71">
        <v>276.33333333333331</v>
      </c>
      <c r="MF71">
        <v>321</v>
      </c>
      <c r="MG71">
        <v>254.66666666666666</v>
      </c>
      <c r="MH71">
        <v>285.94736842105266</v>
      </c>
      <c r="MI71">
        <v>298.8</v>
      </c>
      <c r="MJ71">
        <v>347.25</v>
      </c>
      <c r="MK71">
        <v>228.71428571428572</v>
      </c>
      <c r="ML71">
        <v>293.64999999999998</v>
      </c>
      <c r="MM71">
        <v>386.25</v>
      </c>
      <c r="MN71">
        <v>391.4</v>
      </c>
      <c r="MO71">
        <v>331.4</v>
      </c>
      <c r="MP71">
        <v>368.5</v>
      </c>
      <c r="MQ71">
        <v>384.66666666666669</v>
      </c>
      <c r="MR71">
        <v>329.4</v>
      </c>
      <c r="MS71">
        <v>314.39999999999998</v>
      </c>
      <c r="MT71">
        <v>345.4375</v>
      </c>
      <c r="MU71">
        <v>369</v>
      </c>
      <c r="MV71">
        <v>359.4</v>
      </c>
      <c r="MW71">
        <v>323.625</v>
      </c>
      <c r="MX71">
        <v>351.24489795918367</v>
      </c>
      <c r="MY71">
        <v>376.86666666666667</v>
      </c>
      <c r="MZ71">
        <v>338.11764705882354</v>
      </c>
      <c r="NA71">
        <v>281.58823529411762</v>
      </c>
      <c r="NB71">
        <v>330.36734693877548</v>
      </c>
      <c r="NC71" s="15">
        <f>Tabla1[[#This Row],[ROS_1DU_COR_COD_ROS_TG_NEG]]-Tabla1[[#This Row],[PAS_1DU_COR_COD_ROS_TG_NEG]]</f>
        <v>-92.666666666666686</v>
      </c>
      <c r="ND71" s="15">
        <f>Tabla1[[#This Row],[ROS_1DU_COR_COD_ROS_TG_NEU]]-Tabla1[[#This Row],[PAS_1DU_COR_COD_ROS_TG_NEU]]</f>
        <v>-38.399999999999977</v>
      </c>
      <c r="NE71" s="15">
        <f>Tabla1[[#This Row],[ROS_1DU_COR_COD_ROS_TG_POS]]-Tabla1[[#This Row],[PAS_1DU_COR_COD_ROS_TG_POS]]</f>
        <v>-68.958333333333343</v>
      </c>
      <c r="NF71" s="15">
        <f>Tabla1[[#This Row],[ROS_1DU_COR_COD_ROS_TG_TOT]]-Tabla1[[#This Row],[PAS_1DU_COR_COD_ROS_TG_TOT]]</f>
        <v>-65.297529538131016</v>
      </c>
      <c r="NG71" s="15">
        <f>Tabla1[[#This Row],[ROS_1DU_COR_COD_ESC_TG_NEG]]-Tabla1[[#This Row],[PAS_1DU_COR_COD_ESC_TG_NEG]]</f>
        <v>-78.066666666666663</v>
      </c>
      <c r="NH71" s="15">
        <f>Tabla1[[#This Row],[ROS_1DU_COR_COD_ESC_TG_NEU]]-Tabla1[[#This Row],[PAS_1DU_COR_COD_ESC_TG_NEU]]</f>
        <v>9.1323529411764639</v>
      </c>
      <c r="NI71" s="15">
        <f>Tabla1[[#This Row],[ROS_1DU_COR_COD_ESC_TG_POS]]-Tabla1[[#This Row],[PAS_1DU_COR_COD_ESC_TG_POS]]</f>
        <v>-52.873949579831901</v>
      </c>
      <c r="NJ71" s="15">
        <f>Tabla1[[#This Row],[ROS_1DU_COR_COD_ESC_TG_TOT]]-Tabla1[[#This Row],[PAS_1DU_COR_COD_ESC_TG_TOT]]</f>
        <v>-36.717346938775506</v>
      </c>
      <c r="NK71" s="15">
        <f>Tabla1[[#This Row],[PAS_1DU_COR_COD_ROS_TG_NEG]]-Tabla1[[#This Row],[ESC_1DU_COR_COD_ROS_TG_NEG]]</f>
        <v>-17.25</v>
      </c>
      <c r="NL71" s="15">
        <f>Tabla1[[#This Row],[PAS_1DU_COR_COD_ROS_TG_NEU]]-Tabla1[[#This Row],[ESC_1DU_COR_COD_ROS_TG_NEU]]</f>
        <v>-32</v>
      </c>
      <c r="NM71" s="15">
        <f>Tabla1[[#This Row],[PAS_1DU_COR_COD_ROS_TG_POS]]-Tabla1[[#This Row],[ESC_1DU_COR_COD_ROS_TG_POS]]</f>
        <v>-7.7749999999999773</v>
      </c>
      <c r="NN71" s="15">
        <f>Tabla1[[#This Row],[PAS_1DU_COR_COD_ROS_TG_TOT]]-Tabla1[[#This Row],[ESC_1DU_COR_COD_ROS_TG_TOT]]</f>
        <v>-17.255102040816325</v>
      </c>
      <c r="NO71" s="15">
        <f>Tabla1[[#This Row],[PAS_1DU_COR_COD_ESC_TG_NEG]]-Tabla1[[#This Row],[ESC_1DU_COR_COD_ESC_TG_NEG]]</f>
        <v>-7.8000000000000114</v>
      </c>
      <c r="NP71" s="15">
        <f>Tabla1[[#This Row],[PAS_1DU_COR_COD_ESC_TG_NEU]]-Tabla1[[#This Row],[ESC_1DU_COR_COD_ESC_TG_NEU]]</f>
        <v>8.7176470588235588</v>
      </c>
      <c r="NQ71" s="15">
        <f>Tabla1[[#This Row],[PAS_1DU_COR_COD_ESC_TG_POS]]-Tabla1[[#This Row],[ESC_1DU_COR_COD_ESC_TG_POS]]</f>
        <v>-32.811764705882354</v>
      </c>
      <c r="NR71" s="15">
        <f>Tabla1[[#This Row],[PAS_1DU_COR_COD_ESC_TG_TOT]]-Tabla1[[#This Row],[ESC_1DU_COR_COD_ESC_TG_TOT]]</f>
        <v>-15.070153061224516</v>
      </c>
    </row>
    <row r="72" spans="1:382" x14ac:dyDescent="0.3">
      <c r="A72" s="2" t="s">
        <v>77</v>
      </c>
      <c r="B72" s="2">
        <v>30</v>
      </c>
      <c r="C72" s="2">
        <v>2</v>
      </c>
      <c r="D72" s="2">
        <v>33</v>
      </c>
      <c r="E72">
        <v>0.85</v>
      </c>
      <c r="F72">
        <v>193.92307692307693</v>
      </c>
      <c r="G72">
        <v>0.6</v>
      </c>
      <c r="H72">
        <v>212.11111111111111</v>
      </c>
      <c r="I72">
        <v>0.75</v>
      </c>
      <c r="J72">
        <v>161.25</v>
      </c>
      <c r="K72">
        <v>0.73333333333333328</v>
      </c>
      <c r="L72">
        <v>187.20588235294119</v>
      </c>
      <c r="M72">
        <v>0.7</v>
      </c>
      <c r="N72">
        <v>224.33333333333334</v>
      </c>
      <c r="O72">
        <v>0.85</v>
      </c>
      <c r="P72">
        <v>194.66666666666666</v>
      </c>
      <c r="Q72">
        <v>0.5</v>
      </c>
      <c r="R72">
        <v>178.57142857142858</v>
      </c>
      <c r="S72">
        <v>0.68333333333333335</v>
      </c>
      <c r="T72">
        <v>200.17857142857142</v>
      </c>
      <c r="U72">
        <v>0.70833333333333337</v>
      </c>
      <c r="V72">
        <v>193.06451612903226</v>
      </c>
      <c r="W72">
        <v>0.4</v>
      </c>
      <c r="X72">
        <v>124.5</v>
      </c>
      <c r="Y72">
        <v>0.65</v>
      </c>
      <c r="Z72">
        <v>173.2</v>
      </c>
      <c r="AA72">
        <v>0.55000000000000004</v>
      </c>
      <c r="AB72">
        <v>136.18181818181819</v>
      </c>
      <c r="AC72">
        <v>0.53333333333333333</v>
      </c>
      <c r="AD72">
        <v>145.72413793103448</v>
      </c>
      <c r="AE72">
        <v>0.53333333333333333</v>
      </c>
      <c r="AF72">
        <v>145.72413793103448</v>
      </c>
      <c r="AG72">
        <v>0.65</v>
      </c>
      <c r="AH72">
        <v>177.97802197802199</v>
      </c>
      <c r="BM72">
        <v>0.65</v>
      </c>
      <c r="BN72">
        <v>177.97802197802199</v>
      </c>
      <c r="BO72">
        <v>0.1</v>
      </c>
      <c r="BP72">
        <v>176</v>
      </c>
      <c r="BQ72">
        <v>0.2</v>
      </c>
      <c r="BR72">
        <v>108.5</v>
      </c>
      <c r="BS72">
        <v>0.5</v>
      </c>
      <c r="BT72">
        <v>116.4</v>
      </c>
      <c r="BU72">
        <v>0.26666666666666666</v>
      </c>
      <c r="BV72">
        <v>121.875</v>
      </c>
      <c r="BW72">
        <v>0.3</v>
      </c>
      <c r="BX72">
        <v>99.333333333333329</v>
      </c>
      <c r="BY72">
        <v>0.44444444444444442</v>
      </c>
      <c r="BZ72">
        <v>168.33333333333334</v>
      </c>
      <c r="CA72">
        <v>0</v>
      </c>
      <c r="CC72">
        <v>0.26923076923076922</v>
      </c>
      <c r="CD72">
        <v>133.83333333333334</v>
      </c>
      <c r="CE72">
        <v>0.26785714285714285</v>
      </c>
      <c r="CF72">
        <v>127</v>
      </c>
      <c r="CG72">
        <v>0</v>
      </c>
      <c r="CI72">
        <v>0.2</v>
      </c>
      <c r="CJ72">
        <v>106.5</v>
      </c>
      <c r="CK72">
        <v>0</v>
      </c>
      <c r="CM72">
        <v>6.6666666666666666E-2</v>
      </c>
      <c r="CN72">
        <v>106.5</v>
      </c>
      <c r="CO72">
        <v>0.1</v>
      </c>
      <c r="CP72">
        <v>182</v>
      </c>
      <c r="CQ72">
        <v>0.1111111111111111</v>
      </c>
      <c r="CR72">
        <v>107</v>
      </c>
      <c r="CS72">
        <v>0.14285714285714285</v>
      </c>
      <c r="CT72">
        <v>107</v>
      </c>
      <c r="CU72">
        <v>0.11538461538461539</v>
      </c>
      <c r="CV72">
        <v>132</v>
      </c>
      <c r="CW72">
        <v>8.9285714285714288E-2</v>
      </c>
      <c r="CX72">
        <v>121.8</v>
      </c>
      <c r="CY72">
        <v>0.17857142857142858</v>
      </c>
      <c r="CZ72">
        <v>125.63157894736842</v>
      </c>
      <c r="DA72">
        <v>0</v>
      </c>
      <c r="DC72">
        <v>0</v>
      </c>
      <c r="DE72">
        <v>0.2</v>
      </c>
      <c r="DF72">
        <v>97.5</v>
      </c>
      <c r="DG72">
        <v>6.6666666666666666E-2</v>
      </c>
      <c r="DH72">
        <v>97.5</v>
      </c>
      <c r="DI72">
        <v>0</v>
      </c>
      <c r="DK72">
        <v>0.22222222222222221</v>
      </c>
      <c r="DL72">
        <v>297</v>
      </c>
      <c r="DM72">
        <v>0.14285714285714285</v>
      </c>
      <c r="DN72">
        <v>98</v>
      </c>
      <c r="DO72">
        <v>0.11538461538461539</v>
      </c>
      <c r="DP72">
        <v>197.5</v>
      </c>
      <c r="DQ72">
        <v>8.9285714285714288E-2</v>
      </c>
      <c r="DR72">
        <v>147.5</v>
      </c>
      <c r="DS72">
        <v>8.9285714285714288E-2</v>
      </c>
      <c r="DT72">
        <v>147.5</v>
      </c>
      <c r="DU72">
        <v>0.14880952380952381</v>
      </c>
      <c r="DV72">
        <v>129.43478260869566</v>
      </c>
      <c r="EG72">
        <v>0</v>
      </c>
      <c r="EI72">
        <v>0.66666666666666663</v>
      </c>
      <c r="EJ72">
        <v>94</v>
      </c>
      <c r="EK72">
        <v>0.5</v>
      </c>
      <c r="EL72">
        <v>94</v>
      </c>
      <c r="EM72">
        <v>0.5</v>
      </c>
      <c r="EN72">
        <v>94</v>
      </c>
      <c r="EY72">
        <v>0</v>
      </c>
      <c r="FA72">
        <v>0</v>
      </c>
      <c r="FC72">
        <v>0</v>
      </c>
      <c r="FE72">
        <v>0</v>
      </c>
      <c r="FG72">
        <v>0.25</v>
      </c>
      <c r="FH72">
        <v>94</v>
      </c>
      <c r="FS72">
        <v>0</v>
      </c>
      <c r="FU72">
        <v>0</v>
      </c>
      <c r="FW72">
        <v>0</v>
      </c>
      <c r="FY72">
        <v>0</v>
      </c>
      <c r="GA72">
        <v>0</v>
      </c>
      <c r="GC72">
        <v>0.16666666666666666</v>
      </c>
      <c r="GD72">
        <v>94</v>
      </c>
      <c r="GE72">
        <v>0.15</v>
      </c>
      <c r="GF72">
        <v>126.6</v>
      </c>
      <c r="GG72">
        <v>0</v>
      </c>
      <c r="GI72">
        <v>0</v>
      </c>
      <c r="GK72">
        <v>0</v>
      </c>
      <c r="GM72">
        <v>0</v>
      </c>
      <c r="GO72">
        <v>0</v>
      </c>
      <c r="GQ72">
        <v>0</v>
      </c>
      <c r="GS72">
        <v>0</v>
      </c>
      <c r="GU72">
        <v>0</v>
      </c>
      <c r="GW72">
        <v>0</v>
      </c>
      <c r="GY72">
        <v>0</v>
      </c>
      <c r="HA72">
        <v>0</v>
      </c>
      <c r="HC72">
        <v>0</v>
      </c>
      <c r="HE72">
        <v>0</v>
      </c>
      <c r="HG72">
        <v>0</v>
      </c>
      <c r="HI72">
        <v>0</v>
      </c>
      <c r="HK72">
        <v>0</v>
      </c>
      <c r="HM72">
        <v>0</v>
      </c>
      <c r="HO72">
        <v>0</v>
      </c>
      <c r="HQ72">
        <v>0</v>
      </c>
      <c r="HS72">
        <v>0</v>
      </c>
      <c r="HU72">
        <v>0</v>
      </c>
      <c r="HW72">
        <v>0</v>
      </c>
      <c r="HY72">
        <v>0</v>
      </c>
      <c r="IA72">
        <v>0</v>
      </c>
      <c r="IC72">
        <v>0</v>
      </c>
      <c r="IE72">
        <v>0</v>
      </c>
      <c r="IG72">
        <v>0</v>
      </c>
      <c r="II72">
        <v>0</v>
      </c>
      <c r="IK72">
        <v>0</v>
      </c>
      <c r="IM72">
        <v>0</v>
      </c>
      <c r="IS72">
        <v>0</v>
      </c>
      <c r="IU72">
        <v>0</v>
      </c>
      <c r="IW72">
        <v>0</v>
      </c>
      <c r="IY72">
        <v>0</v>
      </c>
      <c r="JA72">
        <v>0</v>
      </c>
      <c r="JC72">
        <v>0</v>
      </c>
      <c r="JE72">
        <v>0</v>
      </c>
      <c r="JK72">
        <v>0</v>
      </c>
      <c r="JM72">
        <v>0</v>
      </c>
      <c r="JO72">
        <v>0</v>
      </c>
      <c r="JQ72">
        <v>0</v>
      </c>
      <c r="JS72">
        <v>0</v>
      </c>
      <c r="JU72">
        <v>0</v>
      </c>
      <c r="JW72">
        <v>0</v>
      </c>
      <c r="JY72">
        <v>0</v>
      </c>
      <c r="KE72">
        <v>0</v>
      </c>
      <c r="KG72">
        <v>0</v>
      </c>
      <c r="KI72">
        <v>0</v>
      </c>
      <c r="KK72">
        <v>0</v>
      </c>
      <c r="KM72">
        <v>0</v>
      </c>
      <c r="KO72">
        <v>0</v>
      </c>
      <c r="KQ72">
        <v>0</v>
      </c>
      <c r="KS72">
        <v>0</v>
      </c>
      <c r="KU72">
        <v>0</v>
      </c>
      <c r="KW72">
        <v>0</v>
      </c>
      <c r="KY72" s="15">
        <f>Tabla24[[#This Row],[ROS_NUM_COR_COD_ROS_TG_NEG]]-Tabla24[[#This Row],[PAS_NUM_COR_COD_ROS_TG_NEG]]</f>
        <v>-0.7</v>
      </c>
      <c r="KZ72" s="15">
        <f>Tabla24[[#This Row],[ROS_DUR_COR_COD_ROS_TG_NEG]]-Tabla24[[#This Row],[PAS_DUR_COR_COD_ROS_TG_NEG]]</f>
        <v>-224.33333333333334</v>
      </c>
      <c r="LA72" s="15">
        <f>Tabla24[[#This Row],[ROS_NUM_COR_COD_ROS_TG_NEU]]-Tabla24[[#This Row],[PAS_NUM_COR_COD_ROS_TG_NEU]]</f>
        <v>-0.85</v>
      </c>
      <c r="LB72" s="15">
        <f>Tabla24[[#This Row],[ROS_DUR_COR_COD_ROS_TG_NEU]]-Tabla24[[#This Row],[PAS_DUR_COR_COD_ROS_TG_NEU]]</f>
        <v>-194.66666666666666</v>
      </c>
      <c r="LC72" s="15">
        <f>Tabla24[[#This Row],[ROS_NUM_COR_COD_ROS_TG_POS]]-Tabla24[[#This Row],[PAS_NUM_COR_COD_ROS_TG_POS]]</f>
        <v>-0.5</v>
      </c>
      <c r="LD72" s="15">
        <f>Tabla24[[#This Row],[ROS_DUR_COR_COD_ROS_TG_POS]]-Tabla24[[#This Row],[PAS_DUR_COR_COD_ROS_TG_POS]]</f>
        <v>-178.57142857142858</v>
      </c>
      <c r="LE72" s="15">
        <f>Tabla24[[#This Row],[ROS_NUM_COR_COD_ROS_TG_TOT]]-Tabla24[[#This Row],[PAS_NUM_COR_COD_ROS_TG_TOT]]</f>
        <v>-0.68333333333333335</v>
      </c>
      <c r="LF72" s="15">
        <f>Tabla24[[#This Row],[ROS_DUR_COR_COD_ROS_TG_TOT]]-Tabla24[[#This Row],[PAS_DUR_COR_COD_ROS_TG_TOT]]</f>
        <v>-200.17857142857142</v>
      </c>
      <c r="LG72" s="15">
        <f>Tabla24[[#This Row],[ROS_NUM_COR_COD_ESC_TG_NEG]]-Tabla24[[#This Row],[PAS_NUM_COR_COD_ESC_TG_NEG]]</f>
        <v>-0.85</v>
      </c>
      <c r="LH72" s="15">
        <f>Tabla24[[#This Row],[ROS_DUR_COR_COD_ESC_TG_NEG]]-Tabla24[[#This Row],[PAS_DUR_COR_COD_ESC_TG_NEG]]</f>
        <v>-193.92307692307693</v>
      </c>
      <c r="LI72" s="15">
        <f>Tabla24[[#This Row],[ROS_NUM_COR_COD_ESC_TG_NEU]]-Tabla24[[#This Row],[PAS_NUM_COR_COD_ESC_TG_NEU]]</f>
        <v>-0.6</v>
      </c>
      <c r="LJ72" s="15">
        <f>Tabla24[[#This Row],[ROS_NUM_COR_COD_ESC_TG_NEG]]-Tabla24[[#This Row],[PAS_NUM_COR_COD_ESC_TG_NEG]]</f>
        <v>-0.85</v>
      </c>
      <c r="LK72" s="15">
        <f>Tabla24[[#This Row],[ROS_NUM_COR_COD_ESC_TG_POS]]-Tabla24[[#This Row],[PAS_NUM_COR_COD_ESC_TG_POS]]</f>
        <v>-0.75</v>
      </c>
      <c r="LL72" s="15">
        <f>Tabla24[[#This Row],[ROS_DUR_COR_COD_ESC_TG_POS]]-Tabla24[[#This Row],[PAS_DUR_COR_COD_ESC_TG_POS]]</f>
        <v>-161.25</v>
      </c>
      <c r="LM72" s="15">
        <f>Tabla24[[#This Row],[ROS_NUM_COR_COD_ESC_TG_TOT]]-Tabla24[[#This Row],[PAS_NUM_COR_COD_ESC_TG_TOT]]</f>
        <v>-0.73333333333333328</v>
      </c>
      <c r="LN72" s="15">
        <f>Tabla24[[#This Row],[ROS_DUR_COR_COD_ESC_TG_TOT]]-Tabla24[[#This Row],[PAS_DUR_COR_COD_ESC_TG_TOT]]</f>
        <v>-187.20588235294119</v>
      </c>
      <c r="LO72" s="15">
        <f>Tabla24[[#This Row],[PAS_NUM_COR_COD_ROS_TG_NEG]]-Tabla24[[#This Row],[ESC_NUM_COR_COD_ROS_TG_NEG]]</f>
        <v>0.6</v>
      </c>
      <c r="LP72" s="15">
        <f>Tabla24[[#This Row],[PAS_DUR_COR_COD_ROS_TG_NEG]]-Tabla24[[#This Row],[ESC_DUR_COR_COD_ROS_TG_NEG]]</f>
        <v>42.333333333333343</v>
      </c>
      <c r="LQ72" s="15">
        <f>Tabla24[[#This Row],[PAS_NUM_COR_COD_ROS_TG_NEU]]-Tabla24[[#This Row],[ESC_NUM_COR_COD_ROS_TG_NEU]]</f>
        <v>0.73888888888888893</v>
      </c>
      <c r="LR72" s="15">
        <f>Tabla24[[#This Row],[PAS_DUR_COR_COD_ROS_TG_NEU]]-Tabla24[[#This Row],[ESC_DUR_COR_COD_ROS_TG_NEU]]</f>
        <v>87.666666666666657</v>
      </c>
      <c r="LS72" s="15">
        <f>Tabla24[[#This Row],[PAS_NUM_COR_COD_ROS_TG_POS]]-Tabla24[[#This Row],[ESC_NUM_COR_COD_ROS_TG_POS]]</f>
        <v>0.35714285714285715</v>
      </c>
      <c r="LT72" s="15">
        <f>Tabla24[[#This Row],[PAS_DUR_COR_COD_ROS_TG_POS]]-Tabla24[[#This Row],[ESC_DUR_COR_COD_ROS_TG_POS]]</f>
        <v>71.571428571428584</v>
      </c>
      <c r="LU72" s="15">
        <f>Tabla24[[#This Row],[PAS_NUM_COR_COD_ROS_TG_TOT]]-Tabla24[[#This Row],[ESC_NUM_COR_COD_ROS_TG_TOT]]</f>
        <v>0.56794871794871793</v>
      </c>
      <c r="LV72" s="15">
        <f>Tabla24[[#This Row],[PAS_DUR_COR_COD_ROS_TG_TOT]]-Tabla24[[#This Row],[ESC_DUR_COR_COD_ROS_TG_TOT]]</f>
        <v>68.178571428571416</v>
      </c>
      <c r="LW72" s="15">
        <f>Tabla24[[#This Row],[PAS_NUM_COR_COD_ESC_TG_NEG]]-Tabla24[[#This Row],[ESC_NUM_COR_COD_ESC_TG_NEG]]</f>
        <v>0.55000000000000004</v>
      </c>
      <c r="LX72" s="15">
        <f>Tabla24[[#This Row],[PAS_DUR_COR_COD_ESC_TG_NEG]]-Tabla24[[#This Row],[ESC_DUR_COR_COD_ESC_TG_NEG]]</f>
        <v>94.589743589743605</v>
      </c>
      <c r="LY72" s="15">
        <f>Tabla24[[#This Row],[PAS_NUM_COR_COD_ESC_TG_NEU]]-Tabla24[[#This Row],[ESC_NUM_COR_COD_ESC_TG_NEU]]</f>
        <v>0.15555555555555556</v>
      </c>
      <c r="LZ72" s="15">
        <f>Tabla24[[#This Row],[PAS_DUR_COR_COD_ESC_TG_NEU]]-Tabla24[[#This Row],[ESC_DUR_COR_COD_ESC_TG_NEU]]</f>
        <v>43.777777777777771</v>
      </c>
      <c r="MA72" s="15">
        <f>Tabla24[[#This Row],[PAS_NUM_COR_COD_ESC_TG_POS]]-Tabla24[[#This Row],[ESC_NUM_COR_COD_ESC_TG_POS]]</f>
        <v>0.75</v>
      </c>
      <c r="MB72" s="15">
        <f>Tabla24[[#This Row],[PAS_DUR_COR_COD_ESC_TG_POS]]-Tabla24[[#This Row],[ESC_DUR_COR_COD_ESC_TG_POS]]</f>
        <v>161.25</v>
      </c>
      <c r="MC72" s="15">
        <f>Tabla24[[#This Row],[PAS_NUM_COR_COD_ESC_TG_TOT]]-Tabla24[[#This Row],[ESC_NUM_COR_COD_ESC_TG_TOT]]</f>
        <v>0.46410256410256406</v>
      </c>
      <c r="MD72" s="15">
        <f>Tabla24[[#This Row],[PAS_DUR_COR_COD_ESC_TG_TOT]]-Tabla24[[#This Row],[ESC_DUR_COR_COD_ESC_TG_TOT]]</f>
        <v>53.372549019607845</v>
      </c>
      <c r="MM72">
        <v>182</v>
      </c>
      <c r="MN72">
        <v>107</v>
      </c>
      <c r="MO72">
        <v>107</v>
      </c>
      <c r="MP72">
        <v>132</v>
      </c>
      <c r="MQ72">
        <v>99.333333333333329</v>
      </c>
      <c r="MR72">
        <v>132.66666666666666</v>
      </c>
      <c r="MT72">
        <v>116</v>
      </c>
      <c r="MU72">
        <v>147.88888888888889</v>
      </c>
      <c r="MV72">
        <v>125.91666666666667</v>
      </c>
      <c r="MW72">
        <v>134.14285714285714</v>
      </c>
      <c r="MX72">
        <v>135.03571428571428</v>
      </c>
      <c r="MY72">
        <v>138.07692307692307</v>
      </c>
      <c r="MZ72">
        <v>148.33333333333334</v>
      </c>
      <c r="NA72">
        <v>132.33333333333334</v>
      </c>
      <c r="NB72">
        <v>138.76470588235293</v>
      </c>
      <c r="NC72" s="15">
        <f>Tabla1[[#This Row],[ROS_1DU_COR_COD_ROS_TG_NEG]]-Tabla1[[#This Row],[PAS_1DU_COR_COD_ROS_TG_NEG]]</f>
        <v>-147.88888888888889</v>
      </c>
      <c r="ND72" s="15">
        <f>Tabla1[[#This Row],[ROS_1DU_COR_COD_ROS_TG_NEU]]-Tabla1[[#This Row],[PAS_1DU_COR_COD_ROS_TG_NEU]]</f>
        <v>-125.91666666666667</v>
      </c>
      <c r="NE72" s="15">
        <f>Tabla1[[#This Row],[ROS_1DU_COR_COD_ROS_TG_POS]]-Tabla1[[#This Row],[PAS_1DU_COR_COD_ROS_TG_POS]]</f>
        <v>-134.14285714285714</v>
      </c>
      <c r="NF72" s="15">
        <f>Tabla1[[#This Row],[ROS_1DU_COR_COD_ROS_TG_TOT]]-Tabla1[[#This Row],[PAS_1DU_COR_COD_ROS_TG_TOT]]</f>
        <v>-135.03571428571428</v>
      </c>
      <c r="NG72" s="15">
        <f>Tabla1[[#This Row],[ROS_1DU_COR_COD_ESC_TG_NEG]]-Tabla1[[#This Row],[PAS_1DU_COR_COD_ESC_TG_NEG]]</f>
        <v>-138.07692307692307</v>
      </c>
      <c r="NH72" s="15">
        <f>Tabla1[[#This Row],[ROS_1DU_COR_COD_ESC_TG_NEU]]-Tabla1[[#This Row],[PAS_1DU_COR_COD_ESC_TG_NEU]]</f>
        <v>-148.33333333333334</v>
      </c>
      <c r="NI72" s="15">
        <f>Tabla1[[#This Row],[ROS_1DU_COR_COD_ESC_TG_POS]]-Tabla1[[#This Row],[PAS_1DU_COR_COD_ESC_TG_POS]]</f>
        <v>-132.33333333333334</v>
      </c>
      <c r="NJ72" s="15">
        <f>Tabla1[[#This Row],[ROS_1DU_COR_COD_ESC_TG_TOT]]-Tabla1[[#This Row],[PAS_1DU_COR_COD_ESC_TG_TOT]]</f>
        <v>-138.76470588235293</v>
      </c>
      <c r="NK72" s="15">
        <f>Tabla1[[#This Row],[PAS_1DU_COR_COD_ROS_TG_NEG]]-Tabla1[[#This Row],[ESC_1DU_COR_COD_ROS_TG_NEG]]</f>
        <v>-34.111111111111114</v>
      </c>
      <c r="NL72" s="15">
        <f>Tabla1[[#This Row],[PAS_1DU_COR_COD_ROS_TG_NEU]]-Tabla1[[#This Row],[ESC_1DU_COR_COD_ROS_TG_NEU]]</f>
        <v>18.916666666666671</v>
      </c>
      <c r="NM72" s="15">
        <f>Tabla1[[#This Row],[PAS_1DU_COR_COD_ROS_TG_POS]]-Tabla1[[#This Row],[ESC_1DU_COR_COD_ROS_TG_POS]]</f>
        <v>27.142857142857139</v>
      </c>
      <c r="NN72" s="15">
        <f>Tabla1[[#This Row],[PAS_1DU_COR_COD_ROS_TG_TOT]]-Tabla1[[#This Row],[ESC_1DU_COR_COD_ROS_TG_TOT]]</f>
        <v>3.0357142857142776</v>
      </c>
      <c r="NO72" s="15">
        <f>Tabla1[[#This Row],[PAS_1DU_COR_COD_ESC_TG_NEG]]-Tabla1[[#This Row],[ESC_1DU_COR_COD_ESC_TG_NEG]]</f>
        <v>38.743589743589737</v>
      </c>
      <c r="NP72" s="15">
        <f>Tabla1[[#This Row],[PAS_1DU_COR_COD_ESC_TG_NEU]]-Tabla1[[#This Row],[ESC_1DU_COR_COD_ESC_TG_NEU]]</f>
        <v>15.666666666666686</v>
      </c>
      <c r="NQ72" s="15">
        <f>Tabla1[[#This Row],[PAS_1DU_COR_COD_ESC_TG_POS]]-Tabla1[[#This Row],[ESC_1DU_COR_COD_ESC_TG_POS]]</f>
        <v>132.33333333333334</v>
      </c>
      <c r="NR72" s="15">
        <f>Tabla1[[#This Row],[PAS_1DU_COR_COD_ESC_TG_TOT]]-Tabla1[[#This Row],[ESC_1DU_COR_COD_ESC_TG_TOT]]</f>
        <v>22.764705882352928</v>
      </c>
    </row>
    <row r="73" spans="1:382" x14ac:dyDescent="0.3">
      <c r="A73" s="2" t="s">
        <v>78</v>
      </c>
      <c r="B73" s="2">
        <v>30</v>
      </c>
      <c r="C73" s="2">
        <v>2</v>
      </c>
      <c r="D73" s="2">
        <v>34</v>
      </c>
      <c r="E73">
        <v>3.2</v>
      </c>
      <c r="F73">
        <v>1030</v>
      </c>
      <c r="G73">
        <v>2.6</v>
      </c>
      <c r="H73">
        <v>1094.6428571428571</v>
      </c>
      <c r="I73">
        <v>2.85</v>
      </c>
      <c r="J73">
        <v>1051.4000000000001</v>
      </c>
      <c r="K73">
        <v>2.8833333333333333</v>
      </c>
      <c r="L73">
        <v>1056.6521739130435</v>
      </c>
      <c r="M73">
        <v>3.15</v>
      </c>
      <c r="N73">
        <v>1048.375</v>
      </c>
      <c r="O73">
        <v>3.4</v>
      </c>
      <c r="P73">
        <v>1196.9333333333334</v>
      </c>
      <c r="Q73">
        <v>3.15</v>
      </c>
      <c r="R73">
        <v>1093.2941176470588</v>
      </c>
      <c r="S73">
        <v>3.2333333333333334</v>
      </c>
      <c r="T73">
        <v>1110.7083333333333</v>
      </c>
      <c r="U73">
        <v>3.0583333333333331</v>
      </c>
      <c r="V73">
        <v>1084.2553191489362</v>
      </c>
      <c r="W73">
        <v>1.75</v>
      </c>
      <c r="X73">
        <v>486.73684210526318</v>
      </c>
      <c r="Y73">
        <v>1.65</v>
      </c>
      <c r="Z73">
        <v>533.29411764705878</v>
      </c>
      <c r="AA73">
        <v>1.3</v>
      </c>
      <c r="AB73">
        <v>442.875</v>
      </c>
      <c r="AC73">
        <v>1.5666666666666667</v>
      </c>
      <c r="AD73">
        <v>488.46153846153845</v>
      </c>
      <c r="AE73">
        <v>1.5666666666666667</v>
      </c>
      <c r="AF73">
        <v>488.46153846153845</v>
      </c>
      <c r="AG73">
        <v>2.5611111111111109</v>
      </c>
      <c r="AH73">
        <v>872.05479452054794</v>
      </c>
      <c r="BM73">
        <v>2.5611111111111109</v>
      </c>
      <c r="BN73">
        <v>872.05479452054794</v>
      </c>
      <c r="BO73">
        <v>4.4000000000000004</v>
      </c>
      <c r="BP73">
        <v>1312.1</v>
      </c>
      <c r="BQ73">
        <v>4.7</v>
      </c>
      <c r="BR73">
        <v>1401.3</v>
      </c>
      <c r="BS73">
        <v>5.4</v>
      </c>
      <c r="BT73">
        <v>1687.2222222222222</v>
      </c>
      <c r="BU73">
        <v>4.833333333333333</v>
      </c>
      <c r="BV73">
        <v>1459.2758620689656</v>
      </c>
      <c r="BW73">
        <v>4.2</v>
      </c>
      <c r="BX73">
        <v>1434.3333333333333</v>
      </c>
      <c r="BY73">
        <v>4.2</v>
      </c>
      <c r="BZ73">
        <v>1442.4444444444443</v>
      </c>
      <c r="CA73">
        <v>4.4444444444444446</v>
      </c>
      <c r="CB73">
        <v>1481.5</v>
      </c>
      <c r="CC73">
        <v>4.2758620689655169</v>
      </c>
      <c r="CD73">
        <v>1451.6538461538462</v>
      </c>
      <c r="CE73">
        <v>4.5593220338983054</v>
      </c>
      <c r="CF73">
        <v>1455.6727272727273</v>
      </c>
      <c r="CG73">
        <v>2.1</v>
      </c>
      <c r="CH73">
        <v>749.71428571428567</v>
      </c>
      <c r="CI73">
        <v>1.6</v>
      </c>
      <c r="CJ73">
        <v>912.2</v>
      </c>
      <c r="CK73">
        <v>1.3</v>
      </c>
      <c r="CL73">
        <v>903.25</v>
      </c>
      <c r="CM73">
        <v>1.6666666666666667</v>
      </c>
      <c r="CN73">
        <v>838.875</v>
      </c>
      <c r="CO73">
        <v>1.8</v>
      </c>
      <c r="CP73">
        <v>700.14285714285711</v>
      </c>
      <c r="CQ73">
        <v>2.4</v>
      </c>
      <c r="CR73">
        <v>1028.6666666666667</v>
      </c>
      <c r="CS73">
        <v>1.4444444444444444</v>
      </c>
      <c r="CT73">
        <v>1063.25</v>
      </c>
      <c r="CU73">
        <v>1.896551724137931</v>
      </c>
      <c r="CV73">
        <v>901.52941176470586</v>
      </c>
      <c r="CW73">
        <v>1.7796610169491525</v>
      </c>
      <c r="CX73">
        <v>871.15151515151513</v>
      </c>
      <c r="CY73">
        <v>3.1694915254237288</v>
      </c>
      <c r="CZ73">
        <v>1236.4772727272727</v>
      </c>
      <c r="DA73">
        <v>2.7</v>
      </c>
      <c r="DB73">
        <v>853.88888888888891</v>
      </c>
      <c r="DC73">
        <v>2.2000000000000002</v>
      </c>
      <c r="DD73">
        <v>691.66666666666663</v>
      </c>
      <c r="DE73">
        <v>2.2000000000000002</v>
      </c>
      <c r="DF73">
        <v>582.66666666666663</v>
      </c>
      <c r="DG73">
        <v>2.3666666666666667</v>
      </c>
      <c r="DH73">
        <v>709.40740740740739</v>
      </c>
      <c r="DI73">
        <v>2.5</v>
      </c>
      <c r="DJ73">
        <v>754.7</v>
      </c>
      <c r="DK73">
        <v>3.1</v>
      </c>
      <c r="DL73">
        <v>858.9</v>
      </c>
      <c r="DM73">
        <v>2.6666666666666665</v>
      </c>
      <c r="DN73">
        <v>850.375</v>
      </c>
      <c r="DO73">
        <v>2.7586206896551726</v>
      </c>
      <c r="DP73">
        <v>819.25</v>
      </c>
      <c r="DQ73">
        <v>2.5593220338983049</v>
      </c>
      <c r="DR73">
        <v>765.32727272727277</v>
      </c>
      <c r="DS73">
        <v>2.5593220338983049</v>
      </c>
      <c r="DT73">
        <v>765.32727272727277</v>
      </c>
      <c r="DU73">
        <v>2.9661016949152543</v>
      </c>
      <c r="DV73">
        <v>1055.2657342657342</v>
      </c>
      <c r="EI73">
        <v>8</v>
      </c>
      <c r="EJ73">
        <v>1618</v>
      </c>
      <c r="EK73">
        <v>8</v>
      </c>
      <c r="EL73">
        <v>1618</v>
      </c>
      <c r="EM73">
        <v>8</v>
      </c>
      <c r="EN73">
        <v>1618</v>
      </c>
      <c r="FA73">
        <v>1</v>
      </c>
      <c r="FB73">
        <v>114</v>
      </c>
      <c r="FC73">
        <v>1</v>
      </c>
      <c r="FD73">
        <v>114</v>
      </c>
      <c r="FE73">
        <v>1</v>
      </c>
      <c r="FF73">
        <v>114</v>
      </c>
      <c r="FG73">
        <v>4.5</v>
      </c>
      <c r="FH73">
        <v>866</v>
      </c>
      <c r="FU73">
        <v>6</v>
      </c>
      <c r="FV73">
        <v>1689</v>
      </c>
      <c r="FW73">
        <v>6</v>
      </c>
      <c r="FX73">
        <v>1689</v>
      </c>
      <c r="FY73">
        <v>6</v>
      </c>
      <c r="FZ73">
        <v>1689</v>
      </c>
      <c r="GA73">
        <v>6</v>
      </c>
      <c r="GB73">
        <v>1689</v>
      </c>
      <c r="GC73">
        <v>5</v>
      </c>
      <c r="GD73">
        <v>1140.3333333333333</v>
      </c>
      <c r="GE73">
        <v>3</v>
      </c>
      <c r="GF73">
        <v>1057.013698630137</v>
      </c>
      <c r="GG73">
        <v>2.7</v>
      </c>
      <c r="GH73">
        <v>751.625</v>
      </c>
      <c r="GI73">
        <v>1.9</v>
      </c>
      <c r="GJ73">
        <v>1130</v>
      </c>
      <c r="GK73">
        <v>2.1111111111111112</v>
      </c>
      <c r="GL73">
        <v>1001.2</v>
      </c>
      <c r="GM73">
        <v>2.2413793103448274</v>
      </c>
      <c r="GN73">
        <v>926.05555555555554</v>
      </c>
      <c r="GO73">
        <v>2.8888888888888888</v>
      </c>
      <c r="GP73">
        <v>818.44444444444446</v>
      </c>
      <c r="GQ73">
        <v>1.7</v>
      </c>
      <c r="GR73">
        <v>1181.75</v>
      </c>
      <c r="GS73">
        <v>2.2000000000000002</v>
      </c>
      <c r="GT73">
        <v>876</v>
      </c>
      <c r="GU73">
        <v>2.2413793103448274</v>
      </c>
      <c r="GV73">
        <v>911.25</v>
      </c>
      <c r="GW73">
        <v>2.2413793103448274</v>
      </c>
      <c r="GX73">
        <v>918.26315789473688</v>
      </c>
      <c r="GY73">
        <v>3.9</v>
      </c>
      <c r="GZ73">
        <v>1221.8888888888889</v>
      </c>
      <c r="HA73">
        <v>4.5</v>
      </c>
      <c r="HB73">
        <v>1290.6666666666667</v>
      </c>
      <c r="HC73">
        <v>4.1111111111111107</v>
      </c>
      <c r="HD73">
        <v>1307.75</v>
      </c>
      <c r="HE73">
        <v>4.1724137931034484</v>
      </c>
      <c r="HF73">
        <v>1272.1153846153845</v>
      </c>
      <c r="HG73">
        <v>3</v>
      </c>
      <c r="HH73">
        <v>1036.75</v>
      </c>
      <c r="HI73">
        <v>4.2</v>
      </c>
      <c r="HJ73">
        <v>1241.6666666666667</v>
      </c>
      <c r="HK73">
        <v>4.5999999999999996</v>
      </c>
      <c r="HL73">
        <v>1070.3</v>
      </c>
      <c r="HM73">
        <v>3.9655172413793105</v>
      </c>
      <c r="HN73">
        <v>1117.4814814814815</v>
      </c>
      <c r="HO73">
        <v>4.068965517241379</v>
      </c>
      <c r="HP73">
        <v>1193.3396226415093</v>
      </c>
      <c r="HQ73">
        <v>3.1551724137931036</v>
      </c>
      <c r="HR73">
        <v>1078.4725274725274</v>
      </c>
      <c r="HS73">
        <v>2.4</v>
      </c>
      <c r="HT73">
        <v>883.375</v>
      </c>
      <c r="HU73">
        <v>2.2999999999999998</v>
      </c>
      <c r="HV73">
        <v>714.88888888888891</v>
      </c>
      <c r="HW73">
        <v>1.6666666666666667</v>
      </c>
      <c r="HX73">
        <v>901.6</v>
      </c>
      <c r="HY73">
        <v>2.1379310344827585</v>
      </c>
      <c r="HZ73">
        <v>818.59090909090912</v>
      </c>
      <c r="IA73">
        <v>1</v>
      </c>
      <c r="IB73">
        <v>521</v>
      </c>
      <c r="IC73">
        <v>1.8</v>
      </c>
      <c r="ID73">
        <v>795.42857142857144</v>
      </c>
      <c r="IE73">
        <v>1.8</v>
      </c>
      <c r="IF73">
        <v>677.14285714285711</v>
      </c>
      <c r="IG73">
        <v>1.5517241379310345</v>
      </c>
      <c r="IH73">
        <v>679.63157894736844</v>
      </c>
      <c r="II73">
        <v>1.8448275862068966</v>
      </c>
      <c r="IJ73">
        <v>754.19512195121956</v>
      </c>
      <c r="IK73">
        <v>1.8448275862068966</v>
      </c>
      <c r="IL73">
        <v>754.19512195121956</v>
      </c>
      <c r="IM73">
        <v>2.7183908045977012</v>
      </c>
      <c r="IN73">
        <v>977.75</v>
      </c>
      <c r="IS73">
        <v>0</v>
      </c>
      <c r="IU73">
        <v>0</v>
      </c>
      <c r="IW73">
        <v>0</v>
      </c>
      <c r="JC73">
        <v>0</v>
      </c>
      <c r="JE73">
        <v>0</v>
      </c>
      <c r="JK73">
        <v>6</v>
      </c>
      <c r="JL73">
        <v>2003</v>
      </c>
      <c r="JM73">
        <v>6</v>
      </c>
      <c r="JN73">
        <v>2003</v>
      </c>
      <c r="JO73">
        <v>5</v>
      </c>
      <c r="JP73">
        <v>858</v>
      </c>
      <c r="JU73">
        <v>5</v>
      </c>
      <c r="JV73">
        <v>858</v>
      </c>
      <c r="JW73">
        <v>5.5</v>
      </c>
      <c r="JX73">
        <v>1430.5</v>
      </c>
      <c r="JY73">
        <v>2.75</v>
      </c>
      <c r="JZ73">
        <v>1430.5</v>
      </c>
      <c r="KE73">
        <v>2</v>
      </c>
      <c r="KF73">
        <v>473</v>
      </c>
      <c r="KG73">
        <v>2</v>
      </c>
      <c r="KH73">
        <v>473</v>
      </c>
      <c r="KI73">
        <v>2</v>
      </c>
      <c r="KJ73">
        <v>760</v>
      </c>
      <c r="KO73">
        <v>2</v>
      </c>
      <c r="KP73">
        <v>760</v>
      </c>
      <c r="KQ73">
        <v>2</v>
      </c>
      <c r="KR73">
        <v>616.5</v>
      </c>
      <c r="KS73">
        <v>2</v>
      </c>
      <c r="KT73">
        <v>616.5</v>
      </c>
      <c r="KU73">
        <v>2.5</v>
      </c>
      <c r="KV73">
        <v>1023.5</v>
      </c>
      <c r="KW73">
        <v>2.7111111111111112</v>
      </c>
      <c r="KX73">
        <v>979.09558823529414</v>
      </c>
      <c r="KY73" s="15">
        <f>Tabla24[[#This Row],[ROS_NUM_COR_COD_ROS_TG_NEG]]-Tabla24[[#This Row],[PAS_NUM_COR_COD_ROS_TG_NEG]]</f>
        <v>-0.14999999999999991</v>
      </c>
      <c r="KZ73" s="15">
        <f>Tabla24[[#This Row],[ROS_DUR_COR_COD_ROS_TG_NEG]]-Tabla24[[#This Row],[PAS_DUR_COR_COD_ROS_TG_NEG]]</f>
        <v>-11.625</v>
      </c>
      <c r="LA73" s="15">
        <f>Tabla24[[#This Row],[ROS_NUM_COR_COD_ROS_TG_NEU]]-Tabla24[[#This Row],[PAS_NUM_COR_COD_ROS_TG_NEU]]</f>
        <v>0.80000000000000027</v>
      </c>
      <c r="LB73" s="15">
        <f>Tabla24[[#This Row],[ROS_DUR_COR_COD_ROS_TG_NEU]]-Tabla24[[#This Row],[PAS_DUR_COR_COD_ROS_TG_NEU]]</f>
        <v>44.733333333333348</v>
      </c>
      <c r="LC73" s="15">
        <f>Tabla24[[#This Row],[ROS_NUM_COR_COD_ROS_TG_POS]]-Tabla24[[#This Row],[PAS_NUM_COR_COD_ROS_TG_POS]]</f>
        <v>1.4499999999999997</v>
      </c>
      <c r="LD73" s="15">
        <f>Tabla24[[#This Row],[ROS_DUR_COR_COD_ROS_TG_POS]]-Tabla24[[#This Row],[PAS_DUR_COR_COD_ROS_TG_POS]]</f>
        <v>-22.994117647058829</v>
      </c>
      <c r="LE73" s="15">
        <f>Tabla24[[#This Row],[ROS_NUM_COR_COD_ROS_TG_TOT]]-Tabla24[[#This Row],[PAS_NUM_COR_COD_ROS_TG_TOT]]</f>
        <v>0.73218390804597711</v>
      </c>
      <c r="LF73" s="15">
        <f>Tabla24[[#This Row],[ROS_DUR_COR_COD_ROS_TG_TOT]]-Tabla24[[#This Row],[PAS_DUR_COR_COD_ROS_TG_TOT]]</f>
        <v>6.773148148148266</v>
      </c>
      <c r="LG73" s="15">
        <f>Tabla24[[#This Row],[ROS_NUM_COR_COD_ESC_TG_NEG]]-Tabla24[[#This Row],[PAS_NUM_COR_COD_ESC_TG_NEG]]</f>
        <v>-0.31111111111111134</v>
      </c>
      <c r="LH73" s="15">
        <f>Tabla24[[#This Row],[ROS_DUR_COR_COD_ESC_TG_NEG]]-Tabla24[[#This Row],[PAS_DUR_COR_COD_ESC_TG_NEG]]</f>
        <v>-211.55555555555554</v>
      </c>
      <c r="LI73" s="15">
        <f>Tabla24[[#This Row],[ROS_NUM_COR_COD_ESC_TG_NEU]]-Tabla24[[#This Row],[PAS_NUM_COR_COD_ESC_TG_NEU]]</f>
        <v>-0.90000000000000013</v>
      </c>
      <c r="LJ73" s="15">
        <f>Tabla24[[#This Row],[ROS_NUM_COR_COD_ESC_TG_NEG]]-Tabla24[[#This Row],[PAS_NUM_COR_COD_ESC_TG_NEG]]</f>
        <v>-0.31111111111111134</v>
      </c>
      <c r="LK73" s="15">
        <f>Tabla24[[#This Row],[ROS_NUM_COR_COD_ESC_TG_POS]]-Tabla24[[#This Row],[PAS_NUM_COR_COD_ESC_TG_POS]]</f>
        <v>-0.64999999999999991</v>
      </c>
      <c r="LL73" s="15">
        <f>Tabla24[[#This Row],[ROS_DUR_COR_COD_ESC_TG_POS]]-Tabla24[[#This Row],[PAS_DUR_COR_COD_ESC_TG_POS]]</f>
        <v>-175.40000000000009</v>
      </c>
      <c r="LM73" s="15">
        <f>Tabla24[[#This Row],[ROS_NUM_COR_COD_ESC_TG_TOT]]-Tabla24[[#This Row],[PAS_NUM_COR_COD_ESC_TG_TOT]]</f>
        <v>-0.6419540229885059</v>
      </c>
      <c r="LN73" s="15">
        <f>Tabla24[[#This Row],[ROS_DUR_COR_COD_ESC_TG_TOT]]-Tabla24[[#This Row],[PAS_DUR_COR_COD_ESC_TG_TOT]]</f>
        <v>-145.4021739130435</v>
      </c>
      <c r="LO73" s="15">
        <f>Tabla24[[#This Row],[PAS_NUM_COR_COD_ROS_TG_NEG]]-Tabla24[[#This Row],[ESC_NUM_COR_COD_ROS_TG_NEG]]</f>
        <v>1.3499999999999999</v>
      </c>
      <c r="LP73" s="15">
        <f>Tabla24[[#This Row],[PAS_DUR_COR_COD_ROS_TG_NEG]]-Tabla24[[#This Row],[ESC_DUR_COR_COD_ROS_TG_NEG]]</f>
        <v>348.23214285714289</v>
      </c>
      <c r="LQ73" s="15">
        <f>Tabla24[[#This Row],[PAS_NUM_COR_COD_ROS_TG_NEU]]-Tabla24[[#This Row],[ESC_NUM_COR_COD_ROS_TG_NEU]]</f>
        <v>1</v>
      </c>
      <c r="LR73" s="15">
        <f>Tabla24[[#This Row],[PAS_DUR_COR_COD_ROS_TG_NEU]]-Tabla24[[#This Row],[ESC_DUR_COR_COD_ROS_TG_NEU]]</f>
        <v>168.26666666666665</v>
      </c>
      <c r="LS73" s="15">
        <f>Tabla24[[#This Row],[PAS_NUM_COR_COD_ROS_TG_POS]]-Tabla24[[#This Row],[ESC_NUM_COR_COD_ROS_TG_POS]]</f>
        <v>1.7055555555555555</v>
      </c>
      <c r="LT73" s="15">
        <f>Tabla24[[#This Row],[PAS_DUR_COR_COD_ROS_TG_POS]]-Tabla24[[#This Row],[ESC_DUR_COR_COD_ROS_TG_POS]]</f>
        <v>30.044117647058783</v>
      </c>
      <c r="LU73" s="15">
        <f>Tabla24[[#This Row],[PAS_NUM_COR_COD_ROS_TG_TOT]]-Tabla24[[#This Row],[ESC_NUM_COR_COD_ROS_TG_TOT]]</f>
        <v>1.3367816091954023</v>
      </c>
      <c r="LV73" s="15">
        <f>Tabla24[[#This Row],[PAS_DUR_COR_COD_ROS_TG_TOT]]-Tabla24[[#This Row],[ESC_DUR_COR_COD_ROS_TG_TOT]]</f>
        <v>209.1789215686274</v>
      </c>
      <c r="LW73" s="15">
        <f>Tabla24[[#This Row],[PAS_NUM_COR_COD_ESC_TG_NEG]]-Tabla24[[#This Row],[ESC_NUM_COR_COD_ESC_TG_NEG]]</f>
        <v>-1</v>
      </c>
      <c r="LX73" s="15">
        <f>Tabla24[[#This Row],[PAS_DUR_COR_COD_ESC_TG_NEG]]-Tabla24[[#This Row],[ESC_DUR_COR_COD_ESC_TG_NEG]]</f>
        <v>-404.33333333333326</v>
      </c>
      <c r="LY73" s="15">
        <f>Tabla24[[#This Row],[PAS_NUM_COR_COD_ESC_TG_NEU]]-Tabla24[[#This Row],[ESC_NUM_COR_COD_ESC_TG_NEU]]</f>
        <v>-1.6</v>
      </c>
      <c r="LZ73" s="15">
        <f>Tabla24[[#This Row],[PAS_DUR_COR_COD_ESC_TG_NEU]]-Tabla24[[#This Row],[ESC_DUR_COR_COD_ESC_TG_NEU]]</f>
        <v>-347.80158730158723</v>
      </c>
      <c r="MA73" s="15">
        <f>Tabla24[[#This Row],[PAS_NUM_COR_COD_ESC_TG_POS]]-Tabla24[[#This Row],[ESC_NUM_COR_COD_ESC_TG_POS]]</f>
        <v>-1.5944444444444446</v>
      </c>
      <c r="MB73" s="15">
        <f>Tabla24[[#This Row],[PAS_DUR_COR_COD_ESC_TG_POS]]-Tabla24[[#This Row],[ESC_DUR_COR_COD_ESC_TG_POS]]</f>
        <v>-430.09999999999991</v>
      </c>
      <c r="MC73" s="15">
        <f>Tabla24[[#This Row],[PAS_NUM_COR_COD_ESC_TG_TOT]]-Tabla24[[#This Row],[ESC_NUM_COR_COD_ESC_TG_TOT]]</f>
        <v>-1.3925287356321836</v>
      </c>
      <c r="MD73" s="15">
        <f>Tabla24[[#This Row],[PAS_DUR_COR_COD_ESC_TG_TOT]]-Tabla24[[#This Row],[ESC_DUR_COR_COD_ESC_TG_TOT]]</f>
        <v>-395.00167224080269</v>
      </c>
      <c r="ME73">
        <v>294</v>
      </c>
      <c r="MF73">
        <v>267.88888888888891</v>
      </c>
      <c r="MG73">
        <v>289</v>
      </c>
      <c r="MH73">
        <v>283.44444444444446</v>
      </c>
      <c r="MI73">
        <v>297.66666666666669</v>
      </c>
      <c r="MJ73">
        <v>227.75</v>
      </c>
      <c r="MK73">
        <v>242.71428571428572</v>
      </c>
      <c r="ML73">
        <v>264.45</v>
      </c>
      <c r="MM73">
        <v>240.14285714285714</v>
      </c>
      <c r="MN73">
        <v>272</v>
      </c>
      <c r="MO73">
        <v>316.5</v>
      </c>
      <c r="MP73">
        <v>269.35294117647061</v>
      </c>
      <c r="MQ73">
        <v>342.11111111111109</v>
      </c>
      <c r="MR73">
        <v>313.88888888888891</v>
      </c>
      <c r="MS73">
        <v>300.625</v>
      </c>
      <c r="MT73">
        <v>319.57692307692309</v>
      </c>
      <c r="MU73">
        <v>270.75</v>
      </c>
      <c r="MV73">
        <v>295.8</v>
      </c>
      <c r="MW73">
        <v>293.35294117647061</v>
      </c>
      <c r="MX73">
        <v>286.58333333333331</v>
      </c>
      <c r="MY73">
        <v>279.58823529411762</v>
      </c>
      <c r="MZ73">
        <v>283.64285714285717</v>
      </c>
      <c r="NA73">
        <v>296.26666666666665</v>
      </c>
      <c r="NB73">
        <v>286.26086956521738</v>
      </c>
      <c r="NC73" s="15">
        <f>Tabla1[[#This Row],[ROS_1DU_COR_COD_ROS_TG_NEG]]-Tabla1[[#This Row],[PAS_1DU_COR_COD_ROS_TG_NEG]]</f>
        <v>23.25</v>
      </c>
      <c r="ND73" s="15">
        <f>Tabla1[[#This Row],[ROS_1DU_COR_COD_ROS_TG_NEU]]-Tabla1[[#This Row],[PAS_1DU_COR_COD_ROS_TG_NEU]]</f>
        <v>-27.911111111111097</v>
      </c>
      <c r="NE73" s="15">
        <f>Tabla1[[#This Row],[ROS_1DU_COR_COD_ROS_TG_POS]]-Tabla1[[#This Row],[PAS_1DU_COR_COD_ROS_TG_POS]]</f>
        <v>-4.3529411764706083</v>
      </c>
      <c r="NF73" s="15">
        <f>Tabla1[[#This Row],[ROS_1DU_COR_COD_ROS_TG_TOT]]-Tabla1[[#This Row],[PAS_1DU_COR_COD_ROS_TG_TOT]]</f>
        <v>-3.1388888888888573</v>
      </c>
      <c r="NG73" s="15">
        <f>Tabla1[[#This Row],[ROS_1DU_COR_COD_ESC_TG_NEG]]-Tabla1[[#This Row],[PAS_1DU_COR_COD_ESC_TG_NEG]]</f>
        <v>18.078431372549062</v>
      </c>
      <c r="NH73" s="15">
        <f>Tabla1[[#This Row],[ROS_1DU_COR_COD_ESC_TG_NEU]]-Tabla1[[#This Row],[PAS_1DU_COR_COD_ESC_TG_NEU]]</f>
        <v>-55.892857142857167</v>
      </c>
      <c r="NI73" s="15">
        <f>Tabla1[[#This Row],[ROS_1DU_COR_COD_ESC_TG_POS]]-Tabla1[[#This Row],[PAS_1DU_COR_COD_ESC_TG_POS]]</f>
        <v>-53.552380952380929</v>
      </c>
      <c r="NJ73" s="15">
        <f>Tabla1[[#This Row],[ROS_1DU_COR_COD_ESC_TG_TOT]]-Tabla1[[#This Row],[PAS_1DU_COR_COD_ESC_TG_TOT]]</f>
        <v>-21.810869565217388</v>
      </c>
      <c r="NK73" s="15">
        <f>Tabla1[[#This Row],[PAS_1DU_COR_COD_ROS_TG_NEG]]-Tabla1[[#This Row],[ESC_1DU_COR_COD_ROS_TG_NEG]]</f>
        <v>30.607142857142861</v>
      </c>
      <c r="NL73" s="15">
        <f>Tabla1[[#This Row],[PAS_1DU_COR_COD_ROS_TG_NEU]]-Tabla1[[#This Row],[ESC_1DU_COR_COD_ROS_TG_NEU]]</f>
        <v>23.800000000000011</v>
      </c>
      <c r="NM73" s="15">
        <f>Tabla1[[#This Row],[PAS_1DU_COR_COD_ROS_TG_POS]]-Tabla1[[#This Row],[ESC_1DU_COR_COD_ROS_TG_POS]]</f>
        <v>-23.147058823529392</v>
      </c>
      <c r="NN73" s="15">
        <f>Tabla1[[#This Row],[PAS_1DU_COR_COD_ROS_TG_TOT]]-Tabla1[[#This Row],[ESC_1DU_COR_COD_ROS_TG_TOT]]</f>
        <v>17.230392156862706</v>
      </c>
      <c r="NO73" s="15">
        <f>Tabla1[[#This Row],[PAS_1DU_COR_COD_ESC_TG_NEG]]-Tabla1[[#This Row],[ESC_1DU_COR_COD_ESC_TG_NEG]]</f>
        <v>-62.522875816993462</v>
      </c>
      <c r="NP73" s="15">
        <f>Tabla1[[#This Row],[PAS_1DU_COR_COD_ESC_TG_NEU]]-Tabla1[[#This Row],[ESC_1DU_COR_COD_ESC_TG_NEU]]</f>
        <v>-30.246031746031747</v>
      </c>
      <c r="NQ73" s="15">
        <f>Tabla1[[#This Row],[PAS_1DU_COR_COD_ESC_TG_POS]]-Tabla1[[#This Row],[ESC_1DU_COR_COD_ESC_TG_POS]]</f>
        <v>-4.3583333333333485</v>
      </c>
      <c r="NR73" s="15">
        <f>Tabla1[[#This Row],[PAS_1DU_COR_COD_ESC_TG_TOT]]-Tabla1[[#This Row],[ESC_1DU_COR_COD_ESC_TG_TOT]]</f>
        <v>-33.316053511705718</v>
      </c>
    </row>
    <row r="74" spans="1:382" x14ac:dyDescent="0.3">
      <c r="A74" s="2" t="s">
        <v>79</v>
      </c>
      <c r="B74" s="2">
        <v>30</v>
      </c>
      <c r="C74" s="2">
        <v>2</v>
      </c>
      <c r="D74" s="2">
        <v>38</v>
      </c>
      <c r="E74">
        <v>1.5</v>
      </c>
      <c r="F74">
        <v>953.18181818181813</v>
      </c>
      <c r="G74">
        <v>2.0499999999999998</v>
      </c>
      <c r="H74">
        <v>870.73333333333335</v>
      </c>
      <c r="I74">
        <v>3.3</v>
      </c>
      <c r="J74">
        <v>1282.2941176470588</v>
      </c>
      <c r="K74">
        <v>2.2833333333333332</v>
      </c>
      <c r="L74">
        <v>1054.5348837209303</v>
      </c>
      <c r="M74">
        <v>5.0999999999999996</v>
      </c>
      <c r="N74">
        <v>1721.0526315789473</v>
      </c>
      <c r="O74">
        <v>4.8</v>
      </c>
      <c r="P74">
        <v>1539</v>
      </c>
      <c r="Q74">
        <v>3.6</v>
      </c>
      <c r="R74">
        <v>1408</v>
      </c>
      <c r="S74">
        <v>4.5</v>
      </c>
      <c r="T74">
        <v>1563.7818181818182</v>
      </c>
      <c r="U74">
        <v>3.3916666666666666</v>
      </c>
      <c r="V74">
        <v>1340.3367346938776</v>
      </c>
      <c r="W74">
        <v>1.9</v>
      </c>
      <c r="X74">
        <v>585.9473684210526</v>
      </c>
      <c r="Y74">
        <v>1.8</v>
      </c>
      <c r="Z74">
        <v>534.25</v>
      </c>
      <c r="AA74">
        <v>2</v>
      </c>
      <c r="AB74">
        <v>553.04999999999995</v>
      </c>
      <c r="AC74">
        <v>1.9</v>
      </c>
      <c r="AD74">
        <v>557.27118644067798</v>
      </c>
      <c r="AE74">
        <v>1.9</v>
      </c>
      <c r="AF74">
        <v>557.27118644067798</v>
      </c>
      <c r="AG74">
        <v>2.8944444444444444</v>
      </c>
      <c r="AH74">
        <v>1046.063694267516</v>
      </c>
      <c r="BM74">
        <v>2.8944444444444444</v>
      </c>
      <c r="BN74">
        <v>1046.063694267516</v>
      </c>
      <c r="BO74">
        <v>1.5</v>
      </c>
      <c r="BP74">
        <v>750.4</v>
      </c>
      <c r="BQ74">
        <v>1.4444444444444444</v>
      </c>
      <c r="BR74">
        <v>819</v>
      </c>
      <c r="BS74">
        <v>2.2000000000000002</v>
      </c>
      <c r="BT74">
        <v>982.16666666666663</v>
      </c>
      <c r="BU74">
        <v>1.7241379310344827</v>
      </c>
      <c r="BV74">
        <v>861.4</v>
      </c>
      <c r="BW74">
        <v>1.6</v>
      </c>
      <c r="BX74">
        <v>884</v>
      </c>
      <c r="BY74">
        <v>1</v>
      </c>
      <c r="BZ74">
        <v>1313</v>
      </c>
      <c r="CA74">
        <v>1.4444444444444444</v>
      </c>
      <c r="CB74">
        <v>731</v>
      </c>
      <c r="CC74">
        <v>1.3571428571428572</v>
      </c>
      <c r="CD74">
        <v>891.75</v>
      </c>
      <c r="CE74">
        <v>1.5438596491228069</v>
      </c>
      <c r="CF74">
        <v>874.88888888888891</v>
      </c>
      <c r="CG74">
        <v>2.8</v>
      </c>
      <c r="CH74">
        <v>1581.8</v>
      </c>
      <c r="CI74">
        <v>2.5555555555555554</v>
      </c>
      <c r="CJ74">
        <v>1616.5</v>
      </c>
      <c r="CK74">
        <v>2.9</v>
      </c>
      <c r="CL74">
        <v>1615.4</v>
      </c>
      <c r="CM74">
        <v>2.7586206896551726</v>
      </c>
      <c r="CN74">
        <v>1603.7142857142858</v>
      </c>
      <c r="CO74">
        <v>3.4</v>
      </c>
      <c r="CP74">
        <v>1635.3333333333333</v>
      </c>
      <c r="CQ74">
        <v>2.7777777777777777</v>
      </c>
      <c r="CR74">
        <v>2032.5</v>
      </c>
      <c r="CS74">
        <v>2.6666666666666665</v>
      </c>
      <c r="CT74">
        <v>1797.25</v>
      </c>
      <c r="CU74">
        <v>2.9642857142857144</v>
      </c>
      <c r="CV74">
        <v>1795.0714285714287</v>
      </c>
      <c r="CW74">
        <v>2.8596491228070176</v>
      </c>
      <c r="CX74">
        <v>1699.3928571428571</v>
      </c>
      <c r="CY74">
        <v>2.2017543859649122</v>
      </c>
      <c r="CZ74">
        <v>1294.6363636363637</v>
      </c>
      <c r="DA74">
        <v>0.4</v>
      </c>
      <c r="DB74">
        <v>496.5</v>
      </c>
      <c r="DC74">
        <v>0.33333333333333331</v>
      </c>
      <c r="DD74">
        <v>311.33333333333331</v>
      </c>
      <c r="DE74">
        <v>0.8</v>
      </c>
      <c r="DF74">
        <v>546.75</v>
      </c>
      <c r="DG74">
        <v>0.51724137931034486</v>
      </c>
      <c r="DH74">
        <v>457.11111111111109</v>
      </c>
      <c r="DI74">
        <v>0.3</v>
      </c>
      <c r="DJ74">
        <v>194.33333333333334</v>
      </c>
      <c r="DK74">
        <v>0.66666666666666663</v>
      </c>
      <c r="DL74">
        <v>539.33333333333337</v>
      </c>
      <c r="DM74">
        <v>0.77777777777777779</v>
      </c>
      <c r="DN74">
        <v>491</v>
      </c>
      <c r="DO74">
        <v>0.5714285714285714</v>
      </c>
      <c r="DP74">
        <v>416.5</v>
      </c>
      <c r="DQ74">
        <v>0.54385964912280704</v>
      </c>
      <c r="DR74">
        <v>435.73684210526318</v>
      </c>
      <c r="DS74">
        <v>0.54385964912280704</v>
      </c>
      <c r="DT74">
        <v>435.73684210526318</v>
      </c>
      <c r="DU74">
        <v>1.6491228070175439</v>
      </c>
      <c r="DV74">
        <v>1074.1081081081081</v>
      </c>
      <c r="DY74">
        <v>0</v>
      </c>
      <c r="EC74">
        <v>0</v>
      </c>
      <c r="EG74">
        <v>1</v>
      </c>
      <c r="EH74">
        <v>160</v>
      </c>
      <c r="EI74">
        <v>0</v>
      </c>
      <c r="EK74">
        <v>0.5</v>
      </c>
      <c r="EL74">
        <v>160</v>
      </c>
      <c r="EM74">
        <v>0.33333333333333331</v>
      </c>
      <c r="EN74">
        <v>160</v>
      </c>
      <c r="EQ74">
        <v>6</v>
      </c>
      <c r="ER74">
        <v>2320</v>
      </c>
      <c r="EU74">
        <v>6</v>
      </c>
      <c r="EV74">
        <v>2320</v>
      </c>
      <c r="EY74">
        <v>0</v>
      </c>
      <c r="FA74">
        <v>0</v>
      </c>
      <c r="FC74">
        <v>0</v>
      </c>
      <c r="FE74">
        <v>2</v>
      </c>
      <c r="FF74">
        <v>2320</v>
      </c>
      <c r="FG74">
        <v>1.1666666666666667</v>
      </c>
      <c r="FH74">
        <v>1240</v>
      </c>
      <c r="FK74">
        <v>0</v>
      </c>
      <c r="FO74">
        <v>0</v>
      </c>
      <c r="FS74">
        <v>1</v>
      </c>
      <c r="FT74">
        <v>150</v>
      </c>
      <c r="FU74">
        <v>0</v>
      </c>
      <c r="FW74">
        <v>0.5</v>
      </c>
      <c r="FX74">
        <v>150</v>
      </c>
      <c r="FY74">
        <v>0.33333333333333331</v>
      </c>
      <c r="FZ74">
        <v>150</v>
      </c>
      <c r="GA74">
        <v>0.33333333333333331</v>
      </c>
      <c r="GB74">
        <v>150</v>
      </c>
      <c r="GC74">
        <v>0.88888888888888884</v>
      </c>
      <c r="GD74">
        <v>876.66666666666663</v>
      </c>
      <c r="GE74">
        <v>1.6111111111111112</v>
      </c>
      <c r="GF74">
        <v>1066.4155844155844</v>
      </c>
      <c r="GG74">
        <v>2.7</v>
      </c>
      <c r="GH74">
        <v>1232.1666666666667</v>
      </c>
      <c r="GI74">
        <v>3.4</v>
      </c>
      <c r="GJ74">
        <v>2177.1999999999998</v>
      </c>
      <c r="GK74">
        <v>2.5555555555555554</v>
      </c>
      <c r="GL74">
        <v>1768</v>
      </c>
      <c r="GM74">
        <v>2.896551724137931</v>
      </c>
      <c r="GN74">
        <v>1690.0666666666666</v>
      </c>
      <c r="GO74">
        <v>3.3333333333333335</v>
      </c>
      <c r="GP74">
        <v>1546.8</v>
      </c>
      <c r="GQ74">
        <v>0.7</v>
      </c>
      <c r="GR74">
        <v>2335</v>
      </c>
      <c r="GS74">
        <v>2.2999999999999998</v>
      </c>
      <c r="GT74">
        <v>1423.4</v>
      </c>
      <c r="GU74">
        <v>2.0689655172413794</v>
      </c>
      <c r="GV74">
        <v>1562.3636363636363</v>
      </c>
      <c r="GW74">
        <v>2.4827586206896552</v>
      </c>
      <c r="GX74">
        <v>1636.0384615384614</v>
      </c>
      <c r="GY74">
        <v>1.4</v>
      </c>
      <c r="GZ74">
        <v>1201.5</v>
      </c>
      <c r="HA74">
        <v>0.9</v>
      </c>
      <c r="HB74">
        <v>1051</v>
      </c>
      <c r="HC74">
        <v>2.1111111111111112</v>
      </c>
      <c r="HD74">
        <v>1697.3333333333333</v>
      </c>
      <c r="HE74">
        <v>1.4482758620689655</v>
      </c>
      <c r="HF74">
        <v>1305.0999999999999</v>
      </c>
      <c r="HG74">
        <v>1.7777777777777777</v>
      </c>
      <c r="HH74">
        <v>1032.2</v>
      </c>
      <c r="HI74">
        <v>0.7</v>
      </c>
      <c r="HJ74">
        <v>1225.5</v>
      </c>
      <c r="HK74">
        <v>1.7</v>
      </c>
      <c r="HL74">
        <v>1589.6666666666667</v>
      </c>
      <c r="HM74">
        <v>1.3793103448275863</v>
      </c>
      <c r="HN74">
        <v>1238.0999999999999</v>
      </c>
      <c r="HO74">
        <v>1.4137931034482758</v>
      </c>
      <c r="HP74">
        <v>1271.5999999999999</v>
      </c>
      <c r="HQ74">
        <v>1.9482758620689655</v>
      </c>
      <c r="HR74">
        <v>1477.5869565217392</v>
      </c>
      <c r="HS74">
        <v>0.9</v>
      </c>
      <c r="HT74">
        <v>1019</v>
      </c>
      <c r="HU74">
        <v>0.1</v>
      </c>
      <c r="HV74">
        <v>173</v>
      </c>
      <c r="HW74">
        <v>0.88888888888888884</v>
      </c>
      <c r="HX74">
        <v>670.33333333333337</v>
      </c>
      <c r="HY74">
        <v>0.62068965517241381</v>
      </c>
      <c r="HZ74">
        <v>703.66666666666663</v>
      </c>
      <c r="IA74">
        <v>1.1111111111111112</v>
      </c>
      <c r="IB74">
        <v>1027</v>
      </c>
      <c r="IC74">
        <v>0.2</v>
      </c>
      <c r="ID74">
        <v>359</v>
      </c>
      <c r="IE74">
        <v>0.9</v>
      </c>
      <c r="IF74">
        <v>1456.5</v>
      </c>
      <c r="IG74">
        <v>0.72413793103448276</v>
      </c>
      <c r="IH74">
        <v>1058.8333333333333</v>
      </c>
      <c r="II74">
        <v>0.67241379310344829</v>
      </c>
      <c r="IJ74">
        <v>881.25</v>
      </c>
      <c r="IK74">
        <v>0.67241379310344829</v>
      </c>
      <c r="IL74">
        <v>881.25</v>
      </c>
      <c r="IM74">
        <v>1.5229885057471264</v>
      </c>
      <c r="IN74">
        <v>1354.2068965517242</v>
      </c>
      <c r="IS74">
        <v>6</v>
      </c>
      <c r="IT74">
        <v>1976</v>
      </c>
      <c r="IU74">
        <v>6</v>
      </c>
      <c r="IV74">
        <v>1976</v>
      </c>
      <c r="IW74">
        <v>6</v>
      </c>
      <c r="IX74">
        <v>2182</v>
      </c>
      <c r="JC74">
        <v>6</v>
      </c>
      <c r="JD74">
        <v>2182</v>
      </c>
      <c r="JE74">
        <v>6</v>
      </c>
      <c r="JF74">
        <v>2079</v>
      </c>
      <c r="JK74">
        <v>1</v>
      </c>
      <c r="JL74">
        <v>375</v>
      </c>
      <c r="JM74">
        <v>1</v>
      </c>
      <c r="JN74">
        <v>375</v>
      </c>
      <c r="JO74">
        <v>0</v>
      </c>
      <c r="JU74">
        <v>0</v>
      </c>
      <c r="JW74">
        <v>0.5</v>
      </c>
      <c r="JX74">
        <v>375</v>
      </c>
      <c r="JY74">
        <v>3.25</v>
      </c>
      <c r="JZ74">
        <v>1511</v>
      </c>
      <c r="KE74">
        <v>4</v>
      </c>
      <c r="KF74">
        <v>990</v>
      </c>
      <c r="KG74">
        <v>4</v>
      </c>
      <c r="KH74">
        <v>990</v>
      </c>
      <c r="KI74">
        <v>0</v>
      </c>
      <c r="KO74">
        <v>0</v>
      </c>
      <c r="KQ74">
        <v>2</v>
      </c>
      <c r="KR74">
        <v>990</v>
      </c>
      <c r="KS74">
        <v>2</v>
      </c>
      <c r="KT74">
        <v>990</v>
      </c>
      <c r="KU74">
        <v>2.8333333333333335</v>
      </c>
      <c r="KV74">
        <v>1380.75</v>
      </c>
      <c r="KW74">
        <v>1.5666666666666667</v>
      </c>
      <c r="KX74">
        <v>1355.9193548387098</v>
      </c>
      <c r="KY74" s="15">
        <f>Tabla24[[#This Row],[ROS_NUM_COR_COD_ROS_TG_NEG]]-Tabla24[[#This Row],[PAS_NUM_COR_COD_ROS_TG_NEG]]</f>
        <v>-3.322222222222222</v>
      </c>
      <c r="KZ74" s="15">
        <f>Tabla24[[#This Row],[ROS_DUR_COR_COD_ROS_TG_NEG]]-Tabla24[[#This Row],[PAS_DUR_COR_COD_ROS_TG_NEG]]</f>
        <v>-688.85263157894724</v>
      </c>
      <c r="LA74" s="15">
        <f>Tabla24[[#This Row],[ROS_NUM_COR_COD_ROS_TG_NEU]]-Tabla24[[#This Row],[PAS_NUM_COR_COD_ROS_TG_NEU]]</f>
        <v>-4.0999999999999996</v>
      </c>
      <c r="LB74" s="15">
        <f>Tabla24[[#This Row],[ROS_DUR_COR_COD_ROS_TG_NEU]]-Tabla24[[#This Row],[PAS_DUR_COR_COD_ROS_TG_NEU]]</f>
        <v>-313.5</v>
      </c>
      <c r="LC74" s="15">
        <f>Tabla24[[#This Row],[ROS_NUM_COR_COD_ROS_TG_POS]]-Tabla24[[#This Row],[PAS_NUM_COR_COD_ROS_TG_POS]]</f>
        <v>-1.9000000000000001</v>
      </c>
      <c r="LD74" s="15">
        <f>Tabla24[[#This Row],[ROS_DUR_COR_COD_ROS_TG_POS]]-Tabla24[[#This Row],[PAS_DUR_COR_COD_ROS_TG_POS]]</f>
        <v>181.66666666666674</v>
      </c>
      <c r="LE74" s="15">
        <f>Tabla24[[#This Row],[ROS_NUM_COR_COD_ROS_TG_TOT]]-Tabla24[[#This Row],[PAS_NUM_COR_COD_ROS_TG_TOT]]</f>
        <v>-3.1206896551724137</v>
      </c>
      <c r="LF74" s="15">
        <f>Tabla24[[#This Row],[ROS_DUR_COR_COD_ROS_TG_TOT]]-Tabla24[[#This Row],[PAS_DUR_COR_COD_ROS_TG_TOT]]</f>
        <v>-325.68181818181824</v>
      </c>
      <c r="LG74" s="15">
        <f>Tabla24[[#This Row],[ROS_NUM_COR_COD_ESC_TG_NEG]]-Tabla24[[#This Row],[PAS_NUM_COR_COD_ESC_TG_NEG]]</f>
        <v>1.8333333333333335</v>
      </c>
      <c r="LH74" s="15">
        <f>Tabla24[[#This Row],[ROS_DUR_COR_COD_ESC_TG_NEG]]-Tabla24[[#This Row],[PAS_DUR_COR_COD_ESC_TG_NEG]]</f>
        <v>593.61818181818182</v>
      </c>
      <c r="LI74" s="15">
        <f>Tabla24[[#This Row],[ROS_NUM_COR_COD_ESC_TG_NEU]]-Tabla24[[#This Row],[PAS_NUM_COR_COD_ESC_TG_NEU]]</f>
        <v>-1.3499999999999999</v>
      </c>
      <c r="LJ74" s="15">
        <f>Tabla24[[#This Row],[ROS_NUM_COR_COD_ESC_TG_NEG]]-Tabla24[[#This Row],[PAS_NUM_COR_COD_ESC_TG_NEG]]</f>
        <v>1.8333333333333335</v>
      </c>
      <c r="LK74" s="15">
        <f>Tabla24[[#This Row],[ROS_NUM_COR_COD_ESC_TG_POS]]-Tabla24[[#This Row],[PAS_NUM_COR_COD_ESC_TG_POS]]</f>
        <v>-1</v>
      </c>
      <c r="LL74" s="15">
        <f>Tabla24[[#This Row],[ROS_DUR_COR_COD_ESC_TG_POS]]-Tabla24[[#This Row],[PAS_DUR_COR_COD_ESC_TG_POS]]</f>
        <v>141.10588235294131</v>
      </c>
      <c r="LM74" s="15">
        <f>Tabla24[[#This Row],[ROS_NUM_COR_COD_ESC_TG_TOT]]-Tabla24[[#This Row],[PAS_NUM_COR_COD_ESC_TG_TOT]]</f>
        <v>-0.21436781609195377</v>
      </c>
      <c r="LN74" s="15">
        <f>Tabla24[[#This Row],[ROS_DUR_COR_COD_ESC_TG_TOT]]-Tabla24[[#This Row],[PAS_DUR_COR_COD_ESC_TG_TOT]]</f>
        <v>507.82875264270592</v>
      </c>
      <c r="LO74" s="15">
        <f>Tabla24[[#This Row],[PAS_NUM_COR_COD_ROS_TG_NEG]]-Tabla24[[#This Row],[ESC_NUM_COR_COD_ROS_TG_NEG]]</f>
        <v>1.6999999999999997</v>
      </c>
      <c r="LP74" s="15">
        <f>Tabla24[[#This Row],[PAS_DUR_COR_COD_ROS_TG_NEG]]-Tabla24[[#This Row],[ESC_DUR_COR_COD_ROS_TG_NEG]]</f>
        <v>85.719298245614027</v>
      </c>
      <c r="LQ74" s="15">
        <f>Tabla24[[#This Row],[PAS_NUM_COR_COD_ROS_TG_NEU]]-Tabla24[[#This Row],[ESC_NUM_COR_COD_ROS_TG_NEU]]</f>
        <v>2.0222222222222221</v>
      </c>
      <c r="LR74" s="15">
        <f>Tabla24[[#This Row],[PAS_DUR_COR_COD_ROS_TG_NEU]]-Tabla24[[#This Row],[ESC_DUR_COR_COD_ROS_TG_NEU]]</f>
        <v>-493.5</v>
      </c>
      <c r="LS74" s="15">
        <f>Tabla24[[#This Row],[PAS_NUM_COR_COD_ROS_TG_POS]]-Tabla24[[#This Row],[ESC_NUM_COR_COD_ROS_TG_POS]]</f>
        <v>0.93333333333333357</v>
      </c>
      <c r="LT74" s="15">
        <f>Tabla24[[#This Row],[PAS_DUR_COR_COD_ROS_TG_POS]]-Tabla24[[#This Row],[ESC_DUR_COR_COD_ROS_TG_POS]]</f>
        <v>-389.25</v>
      </c>
      <c r="LU74" s="15">
        <f>Tabla24[[#This Row],[PAS_NUM_COR_COD_ROS_TG_TOT]]-Tabla24[[#This Row],[ESC_NUM_COR_COD_ROS_TG_TOT]]</f>
        <v>1.5357142857142856</v>
      </c>
      <c r="LV74" s="15">
        <f>Tabla24[[#This Row],[PAS_DUR_COR_COD_ROS_TG_TOT]]-Tabla24[[#This Row],[ESC_DUR_COR_COD_ROS_TG_TOT]]</f>
        <v>-231.28961038961052</v>
      </c>
      <c r="LW74" s="15">
        <f>Tabla24[[#This Row],[PAS_NUM_COR_COD_ESC_TG_NEG]]-Tabla24[[#This Row],[ESC_NUM_COR_COD_ESC_TG_NEG]]</f>
        <v>-0.10000000000000009</v>
      </c>
      <c r="LX74" s="15">
        <f>Tabla24[[#This Row],[PAS_DUR_COR_COD_ESC_TG_NEG]]-Tabla24[[#This Row],[ESC_DUR_COR_COD_ESC_TG_NEG]]</f>
        <v>69.18181818181813</v>
      </c>
      <c r="LY74" s="15">
        <f>Tabla24[[#This Row],[PAS_NUM_COR_COD_ESC_TG_NEU]]-Tabla24[[#This Row],[ESC_NUM_COR_COD_ESC_TG_NEU]]</f>
        <v>1.0499999999999998</v>
      </c>
      <c r="LZ74" s="15">
        <f>Tabla24[[#This Row],[PAS_DUR_COR_COD_ESC_TG_NEU]]-Tabla24[[#This Row],[ESC_DUR_COR_COD_ESC_TG_NEU]]</f>
        <v>-442.26666666666665</v>
      </c>
      <c r="MA74" s="15">
        <f>Tabla24[[#This Row],[PAS_NUM_COR_COD_ESC_TG_POS]]-Tabla24[[#This Row],[ESC_NUM_COR_COD_ESC_TG_POS]]</f>
        <v>1.8555555555555554</v>
      </c>
      <c r="MB74" s="15">
        <f>Tabla24[[#This Row],[PAS_DUR_COR_COD_ESC_TG_POS]]-Tabla24[[#This Row],[ESC_DUR_COR_COD_ESC_TG_POS]]</f>
        <v>551.29411764705878</v>
      </c>
      <c r="MC74" s="15">
        <f>Tabla24[[#This Row],[PAS_NUM_COR_COD_ESC_TG_TOT]]-Tabla24[[#This Row],[ESC_NUM_COR_COD_ESC_TG_TOT]]</f>
        <v>0.92619047619047601</v>
      </c>
      <c r="MD74" s="15">
        <f>Tabla24[[#This Row],[PAS_DUR_COR_COD_ESC_TG_TOT]]-Tabla24[[#This Row],[ESC_DUR_COR_COD_ESC_TG_TOT]]</f>
        <v>162.78488372093034</v>
      </c>
      <c r="ME74">
        <v>297</v>
      </c>
      <c r="MF74">
        <v>378.5</v>
      </c>
      <c r="MG74">
        <v>385.66666666666669</v>
      </c>
      <c r="MH74">
        <v>339.9</v>
      </c>
      <c r="MI74">
        <v>327.2</v>
      </c>
      <c r="MJ74">
        <v>129</v>
      </c>
      <c r="MK74">
        <v>315.39999999999998</v>
      </c>
      <c r="ML74">
        <v>303.81818181818181</v>
      </c>
      <c r="MM74">
        <v>226.66666666666666</v>
      </c>
      <c r="MN74">
        <v>324</v>
      </c>
      <c r="MO74">
        <v>364.5</v>
      </c>
      <c r="MP74">
        <v>293.85714285714283</v>
      </c>
      <c r="MQ74">
        <v>278</v>
      </c>
      <c r="MR74">
        <v>360</v>
      </c>
      <c r="MS74">
        <v>323.39999999999998</v>
      </c>
      <c r="MT74">
        <v>310.58333333333331</v>
      </c>
      <c r="MU74">
        <v>354.57894736842104</v>
      </c>
      <c r="MV74">
        <v>342.4</v>
      </c>
      <c r="MW74">
        <v>336.375</v>
      </c>
      <c r="MX74">
        <v>344.85454545454547</v>
      </c>
      <c r="MY74">
        <v>366.36363636363637</v>
      </c>
      <c r="MZ74">
        <v>349.13333333333333</v>
      </c>
      <c r="NA74">
        <v>339.64705882352939</v>
      </c>
      <c r="NB74">
        <v>349.7906976744186</v>
      </c>
      <c r="NC74" s="15">
        <f>Tabla1[[#This Row],[ROS_1DU_COR_COD_ROS_TG_NEG]]-Tabla1[[#This Row],[PAS_1DU_COR_COD_ROS_TG_NEG]]</f>
        <v>-57.578947368421041</v>
      </c>
      <c r="ND74" s="15">
        <f>Tabla1[[#This Row],[ROS_1DU_COR_COD_ROS_TG_NEU]]-Tabla1[[#This Row],[PAS_1DU_COR_COD_ROS_TG_NEU]]</f>
        <v>36.100000000000023</v>
      </c>
      <c r="NE74" s="15">
        <f>Tabla1[[#This Row],[ROS_1DU_COR_COD_ROS_TG_POS]]-Tabla1[[#This Row],[PAS_1DU_COR_COD_ROS_TG_POS]]</f>
        <v>49.291666666666686</v>
      </c>
      <c r="NF74" s="15">
        <f>Tabla1[[#This Row],[ROS_1DU_COR_COD_ROS_TG_TOT]]-Tabla1[[#This Row],[PAS_1DU_COR_COD_ROS_TG_TOT]]</f>
        <v>-4.9545454545454959</v>
      </c>
      <c r="NG74" s="15">
        <f>Tabla1[[#This Row],[ROS_1DU_COR_COD_ESC_TG_NEG]]-Tabla1[[#This Row],[PAS_1DU_COR_COD_ESC_TG_NEG]]</f>
        <v>-39.163636363636385</v>
      </c>
      <c r="NH74" s="15">
        <f>Tabla1[[#This Row],[ROS_1DU_COR_COD_ESC_TG_NEU]]-Tabla1[[#This Row],[PAS_1DU_COR_COD_ESC_TG_NEU]]</f>
        <v>-220.13333333333333</v>
      </c>
      <c r="NI74" s="15">
        <f>Tabla1[[#This Row],[ROS_1DU_COR_COD_ESC_TG_POS]]-Tabla1[[#This Row],[PAS_1DU_COR_COD_ESC_TG_POS]]</f>
        <v>-24.247058823529414</v>
      </c>
      <c r="NJ74" s="15">
        <f>Tabla1[[#This Row],[ROS_1DU_COR_COD_ESC_TG_TOT]]-Tabla1[[#This Row],[PAS_1DU_COR_COD_ESC_TG_TOT]]</f>
        <v>-45.972515856236782</v>
      </c>
      <c r="NK74" s="15">
        <f>Tabla1[[#This Row],[PAS_1DU_COR_COD_ROS_TG_NEG]]-Tabla1[[#This Row],[ESC_1DU_COR_COD_ROS_TG_NEG]]</f>
        <v>127.91228070175438</v>
      </c>
      <c r="NL74" s="15">
        <f>Tabla1[[#This Row],[PAS_1DU_COR_COD_ROS_TG_NEU]]-Tabla1[[#This Row],[ESC_1DU_COR_COD_ROS_TG_NEU]]</f>
        <v>18.399999999999977</v>
      </c>
      <c r="NM74" s="15">
        <f>Tabla1[[#This Row],[PAS_1DU_COR_COD_ROS_TG_POS]]-Tabla1[[#This Row],[ESC_1DU_COR_COD_ROS_TG_POS]]</f>
        <v>-28.125</v>
      </c>
      <c r="NN74" s="15">
        <f>Tabla1[[#This Row],[PAS_1DU_COR_COD_ROS_TG_TOT]]-Tabla1[[#This Row],[ESC_1DU_COR_COD_ROS_TG_TOT]]</f>
        <v>50.99740259740264</v>
      </c>
      <c r="NO74" s="15">
        <f>Tabla1[[#This Row],[PAS_1DU_COR_COD_ESC_TG_NEG]]-Tabla1[[#This Row],[ESC_1DU_COR_COD_ESC_TG_NEG]]</f>
        <v>88.363636363636374</v>
      </c>
      <c r="NP74" s="15">
        <f>Tabla1[[#This Row],[PAS_1DU_COR_COD_ESC_TG_NEU]]-Tabla1[[#This Row],[ESC_1DU_COR_COD_ESC_TG_NEU]]</f>
        <v>-10.866666666666674</v>
      </c>
      <c r="NQ74" s="15">
        <f>Tabla1[[#This Row],[PAS_1DU_COR_COD_ESC_TG_POS]]-Tabla1[[#This Row],[ESC_1DU_COR_COD_ESC_TG_POS]]</f>
        <v>16.247058823529414</v>
      </c>
      <c r="NR74" s="15">
        <f>Tabla1[[#This Row],[PAS_1DU_COR_COD_ESC_TG_TOT]]-Tabla1[[#This Row],[ESC_1DU_COR_COD_ESC_TG_TOT]]</f>
        <v>39.207364341085281</v>
      </c>
    </row>
    <row r="75" spans="1:382" x14ac:dyDescent="0.3">
      <c r="A75" s="2" t="s">
        <v>80</v>
      </c>
      <c r="B75" s="2">
        <v>30</v>
      </c>
      <c r="C75" s="2">
        <v>2</v>
      </c>
      <c r="D75" s="2">
        <v>32</v>
      </c>
      <c r="E75">
        <v>3.6</v>
      </c>
      <c r="F75">
        <v>1062.1875</v>
      </c>
      <c r="G75">
        <v>3.65</v>
      </c>
      <c r="H75">
        <v>898.52941176470586</v>
      </c>
      <c r="I75">
        <v>4</v>
      </c>
      <c r="J75">
        <v>1316.2</v>
      </c>
      <c r="K75">
        <v>3.75</v>
      </c>
      <c r="L75">
        <v>1083.6041666666667</v>
      </c>
      <c r="M75">
        <v>4.1500000000000004</v>
      </c>
      <c r="N75">
        <v>949</v>
      </c>
      <c r="O75">
        <v>3.95</v>
      </c>
      <c r="P75">
        <v>1137.5625</v>
      </c>
      <c r="Q75">
        <v>3.55</v>
      </c>
      <c r="R75">
        <v>1002.3333333333334</v>
      </c>
      <c r="S75">
        <v>3.8833333333333333</v>
      </c>
      <c r="T75">
        <v>1024.0377358490566</v>
      </c>
      <c r="U75">
        <v>3.8166666666666669</v>
      </c>
      <c r="V75">
        <v>1052.3465346534654</v>
      </c>
      <c r="W75">
        <v>1.6</v>
      </c>
      <c r="X75">
        <v>387.77777777777777</v>
      </c>
      <c r="Y75">
        <v>1.05</v>
      </c>
      <c r="Z75">
        <v>415.38461538461536</v>
      </c>
      <c r="AA75">
        <v>1.25</v>
      </c>
      <c r="AB75">
        <v>386.4</v>
      </c>
      <c r="AC75">
        <v>1.3</v>
      </c>
      <c r="AD75">
        <v>395.13043478260869</v>
      </c>
      <c r="AE75">
        <v>1.3</v>
      </c>
      <c r="AF75">
        <v>395.13043478260869</v>
      </c>
      <c r="AG75">
        <v>2.9777777777777779</v>
      </c>
      <c r="AH75">
        <v>846.68707482993193</v>
      </c>
      <c r="BM75">
        <v>2.9777777777777779</v>
      </c>
      <c r="BN75">
        <v>846.68707482993193</v>
      </c>
      <c r="BO75">
        <v>5.3</v>
      </c>
      <c r="BP75">
        <v>1217.5555555555557</v>
      </c>
      <c r="BQ75">
        <v>5.2</v>
      </c>
      <c r="BR75">
        <v>1328.1111111111111</v>
      </c>
      <c r="BS75">
        <v>4.2</v>
      </c>
      <c r="BT75">
        <v>1094.25</v>
      </c>
      <c r="BU75">
        <v>4.9000000000000004</v>
      </c>
      <c r="BV75">
        <v>1217.8846153846155</v>
      </c>
      <c r="BW75">
        <v>2.3333333333333335</v>
      </c>
      <c r="BX75">
        <v>769.85714285714289</v>
      </c>
      <c r="BY75">
        <v>4.7777777777777777</v>
      </c>
      <c r="BZ75">
        <v>1204.125</v>
      </c>
      <c r="CA75">
        <v>4.4444444444444446</v>
      </c>
      <c r="CB75">
        <v>900.33333333333337</v>
      </c>
      <c r="CC75">
        <v>3.8518518518518516</v>
      </c>
      <c r="CD75">
        <v>963.54166666666663</v>
      </c>
      <c r="CE75">
        <v>4.4035087719298245</v>
      </c>
      <c r="CF75">
        <v>1095.8</v>
      </c>
      <c r="CG75">
        <v>3.1</v>
      </c>
      <c r="CH75">
        <v>801.77777777777783</v>
      </c>
      <c r="CI75">
        <v>2.5</v>
      </c>
      <c r="CJ75">
        <v>594.70000000000005</v>
      </c>
      <c r="CK75">
        <v>3</v>
      </c>
      <c r="CL75">
        <v>909.57142857142856</v>
      </c>
      <c r="CM75">
        <v>2.8666666666666667</v>
      </c>
      <c r="CN75">
        <v>751.15384615384619</v>
      </c>
      <c r="CO75">
        <v>5</v>
      </c>
      <c r="CP75">
        <v>1221.75</v>
      </c>
      <c r="CQ75">
        <v>3</v>
      </c>
      <c r="CR75">
        <v>739.57142857142856</v>
      </c>
      <c r="CS75">
        <v>3.1111111111111112</v>
      </c>
      <c r="CT75">
        <v>1077.3333333333333</v>
      </c>
      <c r="CU75">
        <v>3.7037037037037037</v>
      </c>
      <c r="CV75">
        <v>1019.7619047619048</v>
      </c>
      <c r="CW75">
        <v>3.263157894736842</v>
      </c>
      <c r="CX75">
        <v>871.17021276595744</v>
      </c>
      <c r="CY75">
        <v>3.8333333333333335</v>
      </c>
      <c r="CZ75">
        <v>986.95876288659792</v>
      </c>
      <c r="DA75">
        <v>3.1</v>
      </c>
      <c r="DB75">
        <v>502.5</v>
      </c>
      <c r="DC75">
        <v>2.2999999999999998</v>
      </c>
      <c r="DD75">
        <v>619.25</v>
      </c>
      <c r="DE75">
        <v>2.1</v>
      </c>
      <c r="DF75">
        <v>365.6</v>
      </c>
      <c r="DG75">
        <v>2.5</v>
      </c>
      <c r="DH75">
        <v>486.96428571428572</v>
      </c>
      <c r="DI75">
        <v>1.7777777777777777</v>
      </c>
      <c r="DJ75">
        <v>471.75</v>
      </c>
      <c r="DK75">
        <v>2.5555555555555554</v>
      </c>
      <c r="DL75">
        <v>571.77777777777783</v>
      </c>
      <c r="DM75">
        <v>2.6666666666666665</v>
      </c>
      <c r="DN75">
        <v>611.25</v>
      </c>
      <c r="DO75">
        <v>2.3333333333333335</v>
      </c>
      <c r="DP75">
        <v>552.4</v>
      </c>
      <c r="DQ75">
        <v>2.4210526315789473</v>
      </c>
      <c r="DR75">
        <v>517.83018867924534</v>
      </c>
      <c r="DS75">
        <v>2.4210526315789473</v>
      </c>
      <c r="DT75">
        <v>517.83018867924534</v>
      </c>
      <c r="DU75">
        <v>3.3625730994152048</v>
      </c>
      <c r="DV75">
        <v>821.2</v>
      </c>
      <c r="EE75">
        <v>4</v>
      </c>
      <c r="EF75">
        <v>980</v>
      </c>
      <c r="EG75">
        <v>5</v>
      </c>
      <c r="EH75">
        <v>1373</v>
      </c>
      <c r="EI75">
        <v>8</v>
      </c>
      <c r="EJ75">
        <v>1499</v>
      </c>
      <c r="EK75">
        <v>5.666666666666667</v>
      </c>
      <c r="EL75">
        <v>1284</v>
      </c>
      <c r="EM75">
        <v>5.666666666666667</v>
      </c>
      <c r="EN75">
        <v>1284</v>
      </c>
      <c r="EW75">
        <v>6</v>
      </c>
      <c r="EX75">
        <v>752</v>
      </c>
      <c r="EY75">
        <v>0</v>
      </c>
      <c r="FA75">
        <v>1</v>
      </c>
      <c r="FB75">
        <v>112</v>
      </c>
      <c r="FC75">
        <v>2.3333333333333335</v>
      </c>
      <c r="FD75">
        <v>432</v>
      </c>
      <c r="FE75">
        <v>2.3333333333333335</v>
      </c>
      <c r="FF75">
        <v>432</v>
      </c>
      <c r="FG75">
        <v>4</v>
      </c>
      <c r="FH75">
        <v>943.2</v>
      </c>
      <c r="FQ75">
        <v>6</v>
      </c>
      <c r="FR75">
        <v>1213</v>
      </c>
      <c r="FS75">
        <v>3</v>
      </c>
      <c r="FT75">
        <v>953</v>
      </c>
      <c r="FU75">
        <v>4</v>
      </c>
      <c r="FV75">
        <v>686</v>
      </c>
      <c r="FW75">
        <v>4.333333333333333</v>
      </c>
      <c r="FX75">
        <v>950.66666666666663</v>
      </c>
      <c r="FY75">
        <v>4.333333333333333</v>
      </c>
      <c r="FZ75">
        <v>950.66666666666663</v>
      </c>
      <c r="GA75">
        <v>4.333333333333333</v>
      </c>
      <c r="GB75">
        <v>950.66666666666663</v>
      </c>
      <c r="GC75">
        <v>4.1111111111111107</v>
      </c>
      <c r="GD75">
        <v>946</v>
      </c>
      <c r="GE75">
        <v>3.4</v>
      </c>
      <c r="GF75">
        <v>827.51898734177212</v>
      </c>
      <c r="GG75">
        <v>2.3333333333333335</v>
      </c>
      <c r="GH75">
        <v>854.6</v>
      </c>
      <c r="GI75">
        <v>1.7</v>
      </c>
      <c r="GJ75">
        <v>429.11111111111109</v>
      </c>
      <c r="GK75">
        <v>2.8888888888888888</v>
      </c>
      <c r="GL75">
        <v>878.71428571428567</v>
      </c>
      <c r="GM75">
        <v>2.2857142857142856</v>
      </c>
      <c r="GN75">
        <v>680.28571428571433</v>
      </c>
      <c r="GO75">
        <v>1.8</v>
      </c>
      <c r="GP75">
        <v>730.66666666666663</v>
      </c>
      <c r="GQ75">
        <v>3.8</v>
      </c>
      <c r="GR75">
        <v>1359.4285714285713</v>
      </c>
      <c r="GS75">
        <v>1.7</v>
      </c>
      <c r="GT75">
        <v>542</v>
      </c>
      <c r="GU75">
        <v>2.4333333333333331</v>
      </c>
      <c r="GV75">
        <v>884.7</v>
      </c>
      <c r="GW75">
        <v>2.3620689655172415</v>
      </c>
      <c r="GX75">
        <v>780</v>
      </c>
      <c r="GY75">
        <v>4.333333333333333</v>
      </c>
      <c r="GZ75">
        <v>1380.125</v>
      </c>
      <c r="HA75">
        <v>5.3</v>
      </c>
      <c r="HB75">
        <v>1460.8888888888889</v>
      </c>
      <c r="HC75">
        <v>3.7777777777777777</v>
      </c>
      <c r="HD75">
        <v>1431.3333333333333</v>
      </c>
      <c r="HE75">
        <v>4.5</v>
      </c>
      <c r="HF75">
        <v>1425.0869565217392</v>
      </c>
      <c r="HG75">
        <v>4.4000000000000004</v>
      </c>
      <c r="HH75">
        <v>1473.875</v>
      </c>
      <c r="HI75">
        <v>4</v>
      </c>
      <c r="HJ75">
        <v>1032.5555555555557</v>
      </c>
      <c r="HK75">
        <v>5.4</v>
      </c>
      <c r="HL75">
        <v>1461.9</v>
      </c>
      <c r="HM75">
        <v>4.5999999999999996</v>
      </c>
      <c r="HN75">
        <v>1322.3333333333333</v>
      </c>
      <c r="HO75">
        <v>4.5517241379310347</v>
      </c>
      <c r="HP75">
        <v>1369.6</v>
      </c>
      <c r="HQ75">
        <v>3.4568965517241379</v>
      </c>
      <c r="HR75">
        <v>1103.9560439560439</v>
      </c>
      <c r="HS75">
        <v>1.1111111111111112</v>
      </c>
      <c r="HT75">
        <v>365.5</v>
      </c>
      <c r="HU75">
        <v>1.8</v>
      </c>
      <c r="HV75">
        <v>482.33333333333331</v>
      </c>
      <c r="HW75">
        <v>1.6666666666666667</v>
      </c>
      <c r="HX75">
        <v>466</v>
      </c>
      <c r="HY75">
        <v>1.5357142857142858</v>
      </c>
      <c r="HZ75">
        <v>445.27272727272725</v>
      </c>
      <c r="IA75">
        <v>1.5</v>
      </c>
      <c r="IB75">
        <v>496.85714285714283</v>
      </c>
      <c r="IC75">
        <v>2</v>
      </c>
      <c r="ID75">
        <v>525.5</v>
      </c>
      <c r="IE75">
        <v>1.7</v>
      </c>
      <c r="IF75">
        <v>536.5</v>
      </c>
      <c r="IG75">
        <v>1.7333333333333334</v>
      </c>
      <c r="IH75">
        <v>520.60869565217388</v>
      </c>
      <c r="II75">
        <v>1.6379310344827587</v>
      </c>
      <c r="IJ75">
        <v>483.77777777777777</v>
      </c>
      <c r="IK75">
        <v>1.6379310344827587</v>
      </c>
      <c r="IL75">
        <v>483.77777777777777</v>
      </c>
      <c r="IM75">
        <v>2.8505747126436782</v>
      </c>
      <c r="IN75">
        <v>898.75</v>
      </c>
      <c r="IO75">
        <v>1</v>
      </c>
      <c r="IP75">
        <v>92</v>
      </c>
      <c r="IS75">
        <v>4</v>
      </c>
      <c r="IT75">
        <v>1189</v>
      </c>
      <c r="IU75">
        <v>2.5</v>
      </c>
      <c r="IV75">
        <v>640.5</v>
      </c>
      <c r="JE75">
        <v>2.5</v>
      </c>
      <c r="JF75">
        <v>640.5</v>
      </c>
      <c r="JG75">
        <v>7</v>
      </c>
      <c r="JH75">
        <v>1411</v>
      </c>
      <c r="JK75">
        <v>3</v>
      </c>
      <c r="JL75">
        <v>935</v>
      </c>
      <c r="JM75">
        <v>5</v>
      </c>
      <c r="JN75">
        <v>1173</v>
      </c>
      <c r="JW75">
        <v>5</v>
      </c>
      <c r="JX75">
        <v>1173</v>
      </c>
      <c r="JY75">
        <v>3.75</v>
      </c>
      <c r="JZ75">
        <v>906.75</v>
      </c>
      <c r="KA75">
        <v>2</v>
      </c>
      <c r="KB75">
        <v>333</v>
      </c>
      <c r="KE75">
        <v>2</v>
      </c>
      <c r="KF75">
        <v>534</v>
      </c>
      <c r="KG75">
        <v>2</v>
      </c>
      <c r="KH75">
        <v>433.5</v>
      </c>
      <c r="KQ75">
        <v>2</v>
      </c>
      <c r="KR75">
        <v>433.5</v>
      </c>
      <c r="KS75">
        <v>2</v>
      </c>
      <c r="KT75">
        <v>433.5</v>
      </c>
      <c r="KU75">
        <v>3.1666666666666665</v>
      </c>
      <c r="KV75">
        <v>749</v>
      </c>
      <c r="KW75">
        <v>2.8611111111111112</v>
      </c>
      <c r="KX75">
        <v>892.42253521126759</v>
      </c>
      <c r="KY75" s="15">
        <f>Tabla24[[#This Row],[ROS_NUM_COR_COD_ROS_TG_NEG]]-Tabla24[[#This Row],[PAS_NUM_COR_COD_ROS_TG_NEG]]</f>
        <v>0.25</v>
      </c>
      <c r="KZ75" s="15">
        <f>Tabla24[[#This Row],[ROS_DUR_COR_COD_ROS_TG_NEG]]-Tabla24[[#This Row],[PAS_DUR_COR_COD_ROS_TG_NEG]]</f>
        <v>524.875</v>
      </c>
      <c r="LA75" s="15">
        <f>Tabla24[[#This Row],[ROS_NUM_COR_COD_ROS_TG_NEU]]-Tabla24[[#This Row],[PAS_NUM_COR_COD_ROS_TG_NEU]]</f>
        <v>4.9999999999999822E-2</v>
      </c>
      <c r="LB75" s="15">
        <f>Tabla24[[#This Row],[ROS_DUR_COR_COD_ROS_TG_NEU]]-Tabla24[[#This Row],[PAS_DUR_COR_COD_ROS_TG_NEU]]</f>
        <v>-105.00694444444434</v>
      </c>
      <c r="LC75" s="15">
        <f>Tabla24[[#This Row],[ROS_NUM_COR_COD_ROS_TG_POS]]-Tabla24[[#This Row],[PAS_NUM_COR_COD_ROS_TG_POS]]</f>
        <v>1.8500000000000005</v>
      </c>
      <c r="LD75" s="15">
        <f>Tabla24[[#This Row],[ROS_DUR_COR_COD_ROS_TG_POS]]-Tabla24[[#This Row],[PAS_DUR_COR_COD_ROS_TG_POS]]</f>
        <v>459.56666666666672</v>
      </c>
      <c r="LE75" s="15">
        <f>Tabla24[[#This Row],[ROS_NUM_COR_COD_ROS_TG_TOT]]-Tabla24[[#This Row],[PAS_NUM_COR_COD_ROS_TG_TOT]]</f>
        <v>0.71666666666666634</v>
      </c>
      <c r="LF75" s="15">
        <f>Tabla24[[#This Row],[ROS_DUR_COR_COD_ROS_TG_TOT]]-Tabla24[[#This Row],[PAS_DUR_COR_COD_ROS_TG_TOT]]</f>
        <v>298.29559748427664</v>
      </c>
      <c r="LG75" s="15">
        <f>Tabla24[[#This Row],[ROS_NUM_COR_COD_ESC_TG_NEG]]-Tabla24[[#This Row],[PAS_NUM_COR_COD_ESC_TG_NEG]]</f>
        <v>-1.8</v>
      </c>
      <c r="LH75" s="15">
        <f>Tabla24[[#This Row],[ROS_DUR_COR_COD_ESC_TG_NEG]]-Tabla24[[#This Row],[PAS_DUR_COR_COD_ESC_TG_NEG]]</f>
        <v>-331.52083333333337</v>
      </c>
      <c r="LI75" s="15">
        <f>Tabla24[[#This Row],[ROS_NUM_COR_COD_ESC_TG_NEU]]-Tabla24[[#This Row],[PAS_NUM_COR_COD_ESC_TG_NEU]]</f>
        <v>0.14999999999999991</v>
      </c>
      <c r="LJ75" s="15">
        <f>Tabla24[[#This Row],[ROS_NUM_COR_COD_ESC_TG_NEG]]-Tabla24[[#This Row],[PAS_NUM_COR_COD_ESC_TG_NEG]]</f>
        <v>-1.8</v>
      </c>
      <c r="LK75" s="15">
        <f>Tabla24[[#This Row],[ROS_NUM_COR_COD_ESC_TG_POS]]-Tabla24[[#This Row],[PAS_NUM_COR_COD_ESC_TG_POS]]</f>
        <v>-2.2999999999999998</v>
      </c>
      <c r="LL75" s="15">
        <f>Tabla24[[#This Row],[ROS_DUR_COR_COD_ESC_TG_POS]]-Tabla24[[#This Row],[PAS_DUR_COR_COD_ESC_TG_POS]]</f>
        <v>-774.2</v>
      </c>
      <c r="LM75" s="15">
        <f>Tabla24[[#This Row],[ROS_NUM_COR_COD_ESC_TG_TOT]]-Tabla24[[#This Row],[PAS_NUM_COR_COD_ESC_TG_TOT]]</f>
        <v>-1.3166666666666669</v>
      </c>
      <c r="LN75" s="15">
        <f>Tabla24[[#This Row],[ROS_DUR_COR_COD_ESC_TG_TOT]]-Tabla24[[#This Row],[PAS_DUR_COR_COD_ESC_TG_TOT]]</f>
        <v>-198.9041666666667</v>
      </c>
      <c r="LO75" s="15">
        <f>Tabla24[[#This Row],[PAS_NUM_COR_COD_ROS_TG_NEG]]-Tabla24[[#This Row],[ESC_NUM_COR_COD_ROS_TG_NEG]]</f>
        <v>-0.84999999999999964</v>
      </c>
      <c r="LP75" s="15">
        <f>Tabla24[[#This Row],[PAS_DUR_COR_COD_ROS_TG_NEG]]-Tabla24[[#This Row],[ESC_DUR_COR_COD_ROS_TG_NEG]]</f>
        <v>-272.75</v>
      </c>
      <c r="LQ75" s="15">
        <f>Tabla24[[#This Row],[PAS_NUM_COR_COD_ROS_TG_NEU]]-Tabla24[[#This Row],[ESC_NUM_COR_COD_ROS_TG_NEU]]</f>
        <v>0.95000000000000018</v>
      </c>
      <c r="LR75" s="15">
        <f>Tabla24[[#This Row],[PAS_DUR_COR_COD_ROS_TG_NEU]]-Tabla24[[#This Row],[ESC_DUR_COR_COD_ROS_TG_NEU]]</f>
        <v>397.99107142857144</v>
      </c>
      <c r="LS75" s="15">
        <f>Tabla24[[#This Row],[PAS_NUM_COR_COD_ROS_TG_POS]]-Tabla24[[#This Row],[ESC_NUM_COR_COD_ROS_TG_POS]]</f>
        <v>0.43888888888888866</v>
      </c>
      <c r="LT75" s="15">
        <f>Tabla24[[#This Row],[PAS_DUR_COR_COD_ROS_TG_POS]]-Tabla24[[#This Row],[ESC_DUR_COR_COD_ROS_TG_POS]]</f>
        <v>-74.999999999999886</v>
      </c>
      <c r="LU75" s="15">
        <f>Tabla24[[#This Row],[PAS_NUM_COR_COD_ROS_TG_TOT]]-Tabla24[[#This Row],[ESC_NUM_COR_COD_ROS_TG_TOT]]</f>
        <v>0.17962962962962958</v>
      </c>
      <c r="LV75" s="15">
        <f>Tabla24[[#This Row],[PAS_DUR_COR_COD_ROS_TG_TOT]]-Tabla24[[#This Row],[ESC_DUR_COR_COD_ROS_TG_TOT]]</f>
        <v>4.2758310871518006</v>
      </c>
      <c r="LW75" s="15">
        <f>Tabla24[[#This Row],[PAS_NUM_COR_COD_ESC_TG_NEG]]-Tabla24[[#This Row],[ESC_NUM_COR_COD_ESC_TG_NEG]]</f>
        <v>1.2666666666666666</v>
      </c>
      <c r="LX75" s="15">
        <f>Tabla24[[#This Row],[PAS_DUR_COR_COD_ESC_TG_NEG]]-Tabla24[[#This Row],[ESC_DUR_COR_COD_ESC_TG_NEG]]</f>
        <v>292.33035714285711</v>
      </c>
      <c r="LY75" s="15">
        <f>Tabla24[[#This Row],[PAS_NUM_COR_COD_ESC_TG_NEU]]-Tabla24[[#This Row],[ESC_NUM_COR_COD_ESC_TG_NEU]]</f>
        <v>-1.1277777777777778</v>
      </c>
      <c r="LZ75" s="15">
        <f>Tabla24[[#This Row],[PAS_DUR_COR_COD_ESC_TG_NEU]]-Tabla24[[#This Row],[ESC_DUR_COR_COD_ESC_TG_NEU]]</f>
        <v>-305.59558823529414</v>
      </c>
      <c r="MA75" s="15">
        <f>Tabla24[[#This Row],[PAS_NUM_COR_COD_ESC_TG_POS]]-Tabla24[[#This Row],[ESC_NUM_COR_COD_ESC_TG_POS]]</f>
        <v>-0.44444444444444464</v>
      </c>
      <c r="MB75" s="15">
        <f>Tabla24[[#This Row],[PAS_DUR_COR_COD_ESC_TG_POS]]-Tabla24[[#This Row],[ESC_DUR_COR_COD_ESC_TG_POS]]</f>
        <v>415.86666666666667</v>
      </c>
      <c r="MC75" s="15">
        <f>Tabla24[[#This Row],[PAS_NUM_COR_COD_ESC_TG_TOT]]-Tabla24[[#This Row],[ESC_NUM_COR_COD_ESC_TG_TOT]]</f>
        <v>-0.10185185185185164</v>
      </c>
      <c r="MD75" s="15">
        <f>Tabla24[[#This Row],[PAS_DUR_COR_COD_ESC_TG_TOT]]-Tabla24[[#This Row],[ESC_DUR_COR_COD_ESC_TG_TOT]]</f>
        <v>120.06250000000011</v>
      </c>
      <c r="ME75">
        <v>198.5</v>
      </c>
      <c r="MF75">
        <v>181.33333333333334</v>
      </c>
      <c r="MG75">
        <v>254.2</v>
      </c>
      <c r="MH75">
        <v>213.40740740740742</v>
      </c>
      <c r="MI75">
        <v>229</v>
      </c>
      <c r="MJ75">
        <v>298.42857142857144</v>
      </c>
      <c r="MK75">
        <v>231.42857142857142</v>
      </c>
      <c r="ML75">
        <v>254.15</v>
      </c>
      <c r="MM75">
        <v>224.75</v>
      </c>
      <c r="MN75">
        <v>168.14285714285714</v>
      </c>
      <c r="MO75">
        <v>229.33333333333334</v>
      </c>
      <c r="MP75">
        <v>207.1904761904762</v>
      </c>
      <c r="MQ75">
        <v>265.85714285714283</v>
      </c>
      <c r="MR75">
        <v>202.875</v>
      </c>
      <c r="MS75">
        <v>146.55555555555554</v>
      </c>
      <c r="MT75">
        <v>200.125</v>
      </c>
      <c r="MU75">
        <v>242.21052631578948</v>
      </c>
      <c r="MV75">
        <v>255.4375</v>
      </c>
      <c r="MW75">
        <v>278.33333333333331</v>
      </c>
      <c r="MX75">
        <v>258.47169811320754</v>
      </c>
      <c r="MY75">
        <v>273.5</v>
      </c>
      <c r="MZ75">
        <v>209.70588235294119</v>
      </c>
      <c r="NA75">
        <v>283.2</v>
      </c>
      <c r="NB75">
        <v>253.9375</v>
      </c>
      <c r="NC75" s="15">
        <f>Tabla1[[#This Row],[ROS_1DU_COR_COD_ROS_TG_NEG]]-Tabla1[[#This Row],[PAS_1DU_COR_COD_ROS_TG_NEG]]</f>
        <v>-43.71052631578948</v>
      </c>
      <c r="ND75" s="15">
        <f>Tabla1[[#This Row],[ROS_1DU_COR_COD_ROS_TG_NEU]]-Tabla1[[#This Row],[PAS_1DU_COR_COD_ROS_TG_NEU]]</f>
        <v>-74.104166666666657</v>
      </c>
      <c r="NE75" s="15">
        <f>Tabla1[[#This Row],[ROS_1DU_COR_COD_ROS_TG_POS]]-Tabla1[[#This Row],[PAS_1DU_COR_COD_ROS_TG_POS]]</f>
        <v>-24.133333333333326</v>
      </c>
      <c r="NF75" s="15">
        <f>Tabla1[[#This Row],[ROS_1DU_COR_COD_ROS_TG_TOT]]-Tabla1[[#This Row],[PAS_1DU_COR_COD_ROS_TG_TOT]]</f>
        <v>-45.064290705800119</v>
      </c>
      <c r="NG75" s="15">
        <f>Tabla1[[#This Row],[ROS_1DU_COR_COD_ESC_TG_NEG]]-Tabla1[[#This Row],[PAS_1DU_COR_COD_ESC_TG_NEG]]</f>
        <v>-44.5</v>
      </c>
      <c r="NH75" s="15">
        <f>Tabla1[[#This Row],[ROS_1DU_COR_COD_ESC_TG_NEU]]-Tabla1[[#This Row],[PAS_1DU_COR_COD_ESC_TG_NEU]]</f>
        <v>88.722689075630257</v>
      </c>
      <c r="NI75" s="15">
        <f>Tabla1[[#This Row],[ROS_1DU_COR_COD_ESC_TG_POS]]-Tabla1[[#This Row],[PAS_1DU_COR_COD_ESC_TG_POS]]</f>
        <v>-51.771428571428572</v>
      </c>
      <c r="NJ75" s="15">
        <f>Tabla1[[#This Row],[ROS_1DU_COR_COD_ESC_TG_TOT]]-Tabla1[[#This Row],[PAS_1DU_COR_COD_ESC_TG_TOT]]</f>
        <v>0.21250000000000568</v>
      </c>
      <c r="NK75" s="15">
        <f>Tabla1[[#This Row],[PAS_1DU_COR_COD_ROS_TG_NEG]]-Tabla1[[#This Row],[ESC_1DU_COR_COD_ROS_TG_NEG]]</f>
        <v>17.46052631578948</v>
      </c>
      <c r="NL75" s="15">
        <f>Tabla1[[#This Row],[PAS_1DU_COR_COD_ROS_TG_NEU]]-Tabla1[[#This Row],[ESC_1DU_COR_COD_ROS_TG_NEU]]</f>
        <v>87.294642857142861</v>
      </c>
      <c r="NM75" s="15">
        <f>Tabla1[[#This Row],[PAS_1DU_COR_COD_ROS_TG_POS]]-Tabla1[[#This Row],[ESC_1DU_COR_COD_ROS_TG_POS]]</f>
        <v>48.999999999999972</v>
      </c>
      <c r="NN75" s="15">
        <f>Tabla1[[#This Row],[PAS_1DU_COR_COD_ROS_TG_TOT]]-Tabla1[[#This Row],[ESC_1DU_COR_COD_ROS_TG_TOT]]</f>
        <v>51.281221922731334</v>
      </c>
      <c r="NO75" s="15">
        <f>Tabla1[[#This Row],[PAS_1DU_COR_COD_ESC_TG_NEG]]-Tabla1[[#This Row],[ESC_1DU_COR_COD_ESC_TG_NEG]]</f>
        <v>7.6428571428571672</v>
      </c>
      <c r="NP75" s="15">
        <f>Tabla1[[#This Row],[PAS_1DU_COR_COD_ESC_TG_NEU]]-Tabla1[[#This Row],[ESC_1DU_COR_COD_ESC_TG_NEU]]</f>
        <v>6.8308823529411882</v>
      </c>
      <c r="NQ75" s="15">
        <f>Tabla1[[#This Row],[PAS_1DU_COR_COD_ESC_TG_POS]]-Tabla1[[#This Row],[ESC_1DU_COR_COD_ESC_TG_POS]]</f>
        <v>136.64444444444445</v>
      </c>
      <c r="NR75" s="15">
        <f>Tabla1[[#This Row],[PAS_1DU_COR_COD_ESC_TG_TOT]]-Tabla1[[#This Row],[ESC_1DU_COR_COD_ESC_TG_TOT]]</f>
        <v>53.8125</v>
      </c>
    </row>
    <row r="76" spans="1:382" x14ac:dyDescent="0.3">
      <c r="A76" s="2" t="s">
        <v>81</v>
      </c>
      <c r="B76" s="2">
        <v>30</v>
      </c>
      <c r="C76" s="2">
        <v>2</v>
      </c>
      <c r="D76" s="2">
        <v>30</v>
      </c>
      <c r="E76">
        <v>1.45</v>
      </c>
      <c r="F76">
        <v>694.55555555555554</v>
      </c>
      <c r="G76">
        <v>1.9</v>
      </c>
      <c r="H76">
        <v>643.5454545454545</v>
      </c>
      <c r="I76">
        <v>1.8</v>
      </c>
      <c r="J76">
        <v>673.27272727272725</v>
      </c>
      <c r="K76">
        <v>1.7166666666666666</v>
      </c>
      <c r="L76">
        <v>668.90322580645159</v>
      </c>
      <c r="M76">
        <v>2.4</v>
      </c>
      <c r="N76">
        <v>838.91666666666663</v>
      </c>
      <c r="O76">
        <v>2.2000000000000002</v>
      </c>
      <c r="P76">
        <v>1050.125</v>
      </c>
      <c r="Q76">
        <v>1.5</v>
      </c>
      <c r="R76">
        <v>588.77777777777783</v>
      </c>
      <c r="S76">
        <v>2.0333333333333332</v>
      </c>
      <c r="T76">
        <v>819.55172413793105</v>
      </c>
      <c r="U76">
        <v>1.875</v>
      </c>
      <c r="V76">
        <v>741.7166666666667</v>
      </c>
      <c r="W76">
        <v>1.2</v>
      </c>
      <c r="X76">
        <v>388.63636363636363</v>
      </c>
      <c r="Y76">
        <v>0.85</v>
      </c>
      <c r="Z76">
        <v>455.14285714285717</v>
      </c>
      <c r="AA76">
        <v>0.75</v>
      </c>
      <c r="AB76">
        <v>347.875</v>
      </c>
      <c r="AC76">
        <v>0.93333333333333335</v>
      </c>
      <c r="AD76">
        <v>394</v>
      </c>
      <c r="AE76">
        <v>0.93333333333333335</v>
      </c>
      <c r="AF76">
        <v>394</v>
      </c>
      <c r="AG76">
        <v>1.5611111111111111</v>
      </c>
      <c r="AH76">
        <v>636.59302325581393</v>
      </c>
      <c r="BM76">
        <v>1.5611111111111111</v>
      </c>
      <c r="BN76">
        <v>636.59302325581393</v>
      </c>
      <c r="BO76">
        <v>0.88888888888888884</v>
      </c>
      <c r="BP76">
        <v>298.75</v>
      </c>
      <c r="BQ76">
        <v>2.75</v>
      </c>
      <c r="BR76">
        <v>1077.2</v>
      </c>
      <c r="BS76">
        <v>3.1111111111111112</v>
      </c>
      <c r="BT76">
        <v>824.71428571428567</v>
      </c>
      <c r="BU76">
        <v>2.2307692307692308</v>
      </c>
      <c r="BV76">
        <v>772.125</v>
      </c>
      <c r="BW76">
        <v>1.5</v>
      </c>
      <c r="BX76">
        <v>654.5</v>
      </c>
      <c r="BY76">
        <v>2.1428571428571428</v>
      </c>
      <c r="BZ76">
        <v>876.5</v>
      </c>
      <c r="CA76">
        <v>1.625</v>
      </c>
      <c r="CB76">
        <v>552.4</v>
      </c>
      <c r="CC76">
        <v>1.7391304347826086</v>
      </c>
      <c r="CD76">
        <v>683.53846153846155</v>
      </c>
      <c r="CE76">
        <v>2</v>
      </c>
      <c r="CF76">
        <v>732.41379310344826</v>
      </c>
      <c r="CG76">
        <v>2.7777777777777777</v>
      </c>
      <c r="CH76">
        <v>790.85714285714289</v>
      </c>
      <c r="CI76">
        <v>2.125</v>
      </c>
      <c r="CJ76">
        <v>561.33333333333337</v>
      </c>
      <c r="CK76">
        <v>1.8888888888888888</v>
      </c>
      <c r="CL76">
        <v>432.83333333333331</v>
      </c>
      <c r="CM76">
        <v>2.2692307692307692</v>
      </c>
      <c r="CN76">
        <v>605.31578947368416</v>
      </c>
      <c r="CO76">
        <v>1.5</v>
      </c>
      <c r="CP76">
        <v>679.75</v>
      </c>
      <c r="CQ76">
        <v>2.1428571428571428</v>
      </c>
      <c r="CR76">
        <v>948.33333333333337</v>
      </c>
      <c r="CS76">
        <v>3.5</v>
      </c>
      <c r="CT76">
        <v>923.66666666666663</v>
      </c>
      <c r="CU76">
        <v>2.3913043478260869</v>
      </c>
      <c r="CV76">
        <v>854.30769230769226</v>
      </c>
      <c r="CW76">
        <v>2.3265306122448979</v>
      </c>
      <c r="CX76">
        <v>706.46875</v>
      </c>
      <c r="CY76">
        <v>2.1632653061224492</v>
      </c>
      <c r="CZ76">
        <v>718.80327868852464</v>
      </c>
      <c r="DA76">
        <v>1.1111111111111112</v>
      </c>
      <c r="DB76">
        <v>613</v>
      </c>
      <c r="DC76">
        <v>1.25</v>
      </c>
      <c r="DD76">
        <v>596.5</v>
      </c>
      <c r="DE76">
        <v>1.2222222222222223</v>
      </c>
      <c r="DF76">
        <v>359.5</v>
      </c>
      <c r="DG76">
        <v>1.1923076923076923</v>
      </c>
      <c r="DH76">
        <v>499.64285714285717</v>
      </c>
      <c r="DI76">
        <v>1.875</v>
      </c>
      <c r="DJ76">
        <v>489.66666666666669</v>
      </c>
      <c r="DK76">
        <v>0.7142857142857143</v>
      </c>
      <c r="DL76">
        <v>298</v>
      </c>
      <c r="DM76">
        <v>0.875</v>
      </c>
      <c r="DN76">
        <v>358.66666666666669</v>
      </c>
      <c r="DO76">
        <v>1.173913043478261</v>
      </c>
      <c r="DP76">
        <v>409</v>
      </c>
      <c r="DQ76">
        <v>1.1836734693877551</v>
      </c>
      <c r="DR76">
        <v>457.80769230769232</v>
      </c>
      <c r="DS76">
        <v>1.1836734693877551</v>
      </c>
      <c r="DT76">
        <v>457.80769230769232</v>
      </c>
      <c r="DU76">
        <v>1.8367346938775511</v>
      </c>
      <c r="DV76">
        <v>640.80459770114942</v>
      </c>
      <c r="DW76">
        <v>0</v>
      </c>
      <c r="DY76">
        <v>3</v>
      </c>
      <c r="DZ76">
        <v>763.5</v>
      </c>
      <c r="EA76">
        <v>1</v>
      </c>
      <c r="EB76">
        <v>140</v>
      </c>
      <c r="EC76">
        <v>1.75</v>
      </c>
      <c r="ED76">
        <v>555.66666666666663</v>
      </c>
      <c r="EE76">
        <v>1.5</v>
      </c>
      <c r="EF76">
        <v>676</v>
      </c>
      <c r="EG76">
        <v>1.3333333333333333</v>
      </c>
      <c r="EH76">
        <v>986</v>
      </c>
      <c r="EI76">
        <v>0</v>
      </c>
      <c r="EK76">
        <v>1</v>
      </c>
      <c r="EL76">
        <v>831</v>
      </c>
      <c r="EM76">
        <v>1.2727272727272727</v>
      </c>
      <c r="EN76">
        <v>665.8</v>
      </c>
      <c r="EO76">
        <v>3</v>
      </c>
      <c r="EP76">
        <v>390</v>
      </c>
      <c r="EQ76">
        <v>0</v>
      </c>
      <c r="ES76">
        <v>3</v>
      </c>
      <c r="ET76">
        <v>434</v>
      </c>
      <c r="EU76">
        <v>1.5</v>
      </c>
      <c r="EV76">
        <v>412</v>
      </c>
      <c r="EW76">
        <v>2</v>
      </c>
      <c r="EX76">
        <v>457</v>
      </c>
      <c r="EY76">
        <v>0</v>
      </c>
      <c r="FA76">
        <v>0</v>
      </c>
      <c r="FC76">
        <v>0.5714285714285714</v>
      </c>
      <c r="FD76">
        <v>457</v>
      </c>
      <c r="FE76">
        <v>0.90909090909090906</v>
      </c>
      <c r="FF76">
        <v>434.5</v>
      </c>
      <c r="FG76">
        <v>1.0909090909090908</v>
      </c>
      <c r="FH76">
        <v>563</v>
      </c>
      <c r="FI76">
        <v>0</v>
      </c>
      <c r="FK76">
        <v>1</v>
      </c>
      <c r="FL76">
        <v>112</v>
      </c>
      <c r="FM76">
        <v>2</v>
      </c>
      <c r="FN76">
        <v>450</v>
      </c>
      <c r="FO76">
        <v>1</v>
      </c>
      <c r="FP76">
        <v>224.66666666666666</v>
      </c>
      <c r="FQ76">
        <v>1.5</v>
      </c>
      <c r="FR76">
        <v>208</v>
      </c>
      <c r="FS76">
        <v>0</v>
      </c>
      <c r="FU76">
        <v>0</v>
      </c>
      <c r="FW76">
        <v>0.42857142857142855</v>
      </c>
      <c r="FX76">
        <v>208</v>
      </c>
      <c r="FY76">
        <v>0.63636363636363635</v>
      </c>
      <c r="FZ76">
        <v>218</v>
      </c>
      <c r="GA76">
        <v>0.63636363636363635</v>
      </c>
      <c r="GB76">
        <v>218</v>
      </c>
      <c r="GC76">
        <v>0.93939393939393945</v>
      </c>
      <c r="GD76">
        <v>439.78571428571428</v>
      </c>
      <c r="GE76">
        <v>1.6722222222222223</v>
      </c>
      <c r="GF76">
        <v>612.94059405940595</v>
      </c>
      <c r="GG76">
        <v>4</v>
      </c>
      <c r="GH76">
        <v>1036.8</v>
      </c>
      <c r="GI76">
        <v>2</v>
      </c>
      <c r="GJ76">
        <v>977.66666666666663</v>
      </c>
      <c r="GK76">
        <v>0.8</v>
      </c>
      <c r="GL76">
        <v>341</v>
      </c>
      <c r="GM76">
        <v>2.3529411764705883</v>
      </c>
      <c r="GN76">
        <v>879.9</v>
      </c>
      <c r="GO76">
        <v>1</v>
      </c>
      <c r="GP76">
        <v>610</v>
      </c>
      <c r="GQ76">
        <v>3.75</v>
      </c>
      <c r="GR76">
        <v>926.5</v>
      </c>
      <c r="GS76">
        <v>1.375</v>
      </c>
      <c r="GT76">
        <v>825.33333333333337</v>
      </c>
      <c r="GU76">
        <v>2.3888888888888888</v>
      </c>
      <c r="GV76">
        <v>864.5</v>
      </c>
      <c r="GW76">
        <v>2.3714285714285714</v>
      </c>
      <c r="GX76">
        <v>872.2</v>
      </c>
      <c r="GY76">
        <v>2.3333333333333335</v>
      </c>
      <c r="GZ76">
        <v>812</v>
      </c>
      <c r="HA76">
        <v>1.5</v>
      </c>
      <c r="HB76">
        <v>665</v>
      </c>
      <c r="HC76">
        <v>3.4</v>
      </c>
      <c r="HD76">
        <v>1159</v>
      </c>
      <c r="HE76">
        <v>2.3529411764705883</v>
      </c>
      <c r="HF76">
        <v>878.66666666666663</v>
      </c>
      <c r="HG76">
        <v>0</v>
      </c>
      <c r="HI76">
        <v>2.875</v>
      </c>
      <c r="HJ76">
        <v>941.6</v>
      </c>
      <c r="HK76">
        <v>1.625</v>
      </c>
      <c r="HL76">
        <v>415.16666666666669</v>
      </c>
      <c r="HM76">
        <v>2</v>
      </c>
      <c r="HN76">
        <v>654.4545454545455</v>
      </c>
      <c r="HO76">
        <v>2.1714285714285713</v>
      </c>
      <c r="HP76">
        <v>755.35</v>
      </c>
      <c r="HQ76">
        <v>2.2714285714285714</v>
      </c>
      <c r="HR76">
        <v>813.77499999999998</v>
      </c>
      <c r="HS76">
        <v>1</v>
      </c>
      <c r="HT76">
        <v>386.66666666666669</v>
      </c>
      <c r="HU76">
        <v>1.5</v>
      </c>
      <c r="HV76">
        <v>616.33333333333337</v>
      </c>
      <c r="HW76">
        <v>1.2</v>
      </c>
      <c r="HX76">
        <v>517.5</v>
      </c>
      <c r="HY76">
        <v>1.2352941176470589</v>
      </c>
      <c r="HZ76">
        <v>505.5</v>
      </c>
      <c r="IA76">
        <v>0.5</v>
      </c>
      <c r="IB76">
        <v>138</v>
      </c>
      <c r="IC76">
        <v>2</v>
      </c>
      <c r="ID76">
        <v>563</v>
      </c>
      <c r="IE76">
        <v>1.375</v>
      </c>
      <c r="IF76">
        <v>665.5</v>
      </c>
      <c r="IG76">
        <v>1.5555555555555556</v>
      </c>
      <c r="IH76">
        <v>561.63636363636363</v>
      </c>
      <c r="II76">
        <v>1.4</v>
      </c>
      <c r="IJ76">
        <v>538</v>
      </c>
      <c r="IK76">
        <v>1.4</v>
      </c>
      <c r="IL76">
        <v>538</v>
      </c>
      <c r="IM76">
        <v>1.980952380952381</v>
      </c>
      <c r="IN76">
        <v>724.96610169491521</v>
      </c>
      <c r="IO76">
        <v>1</v>
      </c>
      <c r="IP76">
        <v>438</v>
      </c>
      <c r="IQ76">
        <v>1.75</v>
      </c>
      <c r="IR76">
        <v>445.33333333333331</v>
      </c>
      <c r="IS76">
        <v>1.8</v>
      </c>
      <c r="IT76">
        <v>545.33333333333337</v>
      </c>
      <c r="IU76">
        <v>1.5384615384615385</v>
      </c>
      <c r="IV76">
        <v>487.14285714285717</v>
      </c>
      <c r="IW76">
        <v>2.25</v>
      </c>
      <c r="IX76">
        <v>755.2</v>
      </c>
      <c r="IY76">
        <v>2.5</v>
      </c>
      <c r="IZ76">
        <v>438.5</v>
      </c>
      <c r="JA76">
        <v>3.5</v>
      </c>
      <c r="JB76">
        <v>785</v>
      </c>
      <c r="JC76">
        <v>2.5</v>
      </c>
      <c r="JD76">
        <v>691.44444444444446</v>
      </c>
      <c r="JE76">
        <v>2</v>
      </c>
      <c r="JF76">
        <v>602.0625</v>
      </c>
      <c r="JG76">
        <v>2.25</v>
      </c>
      <c r="JH76">
        <v>767</v>
      </c>
      <c r="JI76">
        <v>3</v>
      </c>
      <c r="JJ76">
        <v>842.66666666666663</v>
      </c>
      <c r="JK76">
        <v>2.8</v>
      </c>
      <c r="JL76">
        <v>610.25</v>
      </c>
      <c r="JM76">
        <v>2.6923076923076925</v>
      </c>
      <c r="JN76">
        <v>722.55555555555554</v>
      </c>
      <c r="JO76">
        <v>2.5</v>
      </c>
      <c r="JP76">
        <v>815.8</v>
      </c>
      <c r="JQ76">
        <v>0.5</v>
      </c>
      <c r="JR76">
        <v>94</v>
      </c>
      <c r="JS76">
        <v>2</v>
      </c>
      <c r="JT76">
        <v>579.5</v>
      </c>
      <c r="JU76">
        <v>2.0833333333333335</v>
      </c>
      <c r="JV76">
        <v>666.5</v>
      </c>
      <c r="JW76">
        <v>2.4</v>
      </c>
      <c r="JX76">
        <v>696.17647058823525</v>
      </c>
      <c r="JY76">
        <v>2.2000000000000002</v>
      </c>
      <c r="JZ76">
        <v>650.5454545454545</v>
      </c>
      <c r="KA76">
        <v>2.5</v>
      </c>
      <c r="KB76">
        <v>609</v>
      </c>
      <c r="KC76">
        <v>3</v>
      </c>
      <c r="KD76">
        <v>828</v>
      </c>
      <c r="KE76">
        <v>1.6</v>
      </c>
      <c r="KF76">
        <v>926.5</v>
      </c>
      <c r="KG76">
        <v>2.3076923076923075</v>
      </c>
      <c r="KH76">
        <v>770.5</v>
      </c>
      <c r="KI76">
        <v>0.875</v>
      </c>
      <c r="KJ76">
        <v>648.5</v>
      </c>
      <c r="KK76">
        <v>2</v>
      </c>
      <c r="KL76">
        <v>631.5</v>
      </c>
      <c r="KM76">
        <v>3.5</v>
      </c>
      <c r="KN76">
        <v>709</v>
      </c>
      <c r="KO76">
        <v>1.5</v>
      </c>
      <c r="KP76">
        <v>663</v>
      </c>
      <c r="KQ76">
        <v>1.92</v>
      </c>
      <c r="KR76">
        <v>724.42857142857144</v>
      </c>
      <c r="KS76">
        <v>1.92</v>
      </c>
      <c r="KT76">
        <v>724.42857142857144</v>
      </c>
      <c r="KU76">
        <v>2.1066666666666665</v>
      </c>
      <c r="KV76">
        <v>672.55319148936167</v>
      </c>
      <c r="KW76">
        <v>2.0333333333333332</v>
      </c>
      <c r="KX76">
        <v>701.72641509433959</v>
      </c>
      <c r="KY76" s="15">
        <f>Tabla24[[#This Row],[ROS_NUM_COR_COD_ROS_TG_NEG]]-Tabla24[[#This Row],[PAS_NUM_COR_COD_ROS_TG_NEG]]</f>
        <v>-2.4</v>
      </c>
      <c r="KZ76" s="15">
        <f>Tabla24[[#This Row],[ROS_DUR_COR_COD_ROS_TG_NEG]]-Tabla24[[#This Row],[PAS_DUR_COR_COD_ROS_TG_NEG]]</f>
        <v>-838.91666666666663</v>
      </c>
      <c r="LA76" s="15">
        <f>Tabla24[[#This Row],[ROS_NUM_COR_COD_ROS_TG_NEU]]-Tabla24[[#This Row],[PAS_NUM_COR_COD_ROS_TG_NEU]]</f>
        <v>0.67499999999999982</v>
      </c>
      <c r="LB76" s="15">
        <f>Tabla24[[#This Row],[ROS_DUR_COR_COD_ROS_TG_NEU]]-Tabla24[[#This Row],[PAS_DUR_COR_COD_ROS_TG_NEU]]</f>
        <v>-108.52499999999998</v>
      </c>
      <c r="LC76" s="15">
        <f>Tabla24[[#This Row],[ROS_NUM_COR_COD_ROS_TG_POS]]-Tabla24[[#This Row],[PAS_NUM_COR_COD_ROS_TG_POS]]</f>
        <v>0.125</v>
      </c>
      <c r="LD76" s="15">
        <f>Tabla24[[#This Row],[ROS_DUR_COR_COD_ROS_TG_POS]]-Tabla24[[#This Row],[PAS_DUR_COR_COD_ROS_TG_POS]]</f>
        <v>-173.61111111111114</v>
      </c>
      <c r="LE76" s="15">
        <f>Tabla24[[#This Row],[ROS_NUM_COR_COD_ROS_TG_TOT]]-Tabla24[[#This Row],[PAS_NUM_COR_COD_ROS_TG_TOT]]</f>
        <v>-3.3333333333333215E-2</v>
      </c>
      <c r="LF76" s="15">
        <f>Tabla24[[#This Row],[ROS_DUR_COR_COD_ROS_TG_TOT]]-Tabla24[[#This Row],[PAS_DUR_COR_COD_ROS_TG_TOT]]</f>
        <v>-165.09717868338555</v>
      </c>
      <c r="LG76" s="15">
        <f>Tabla24[[#This Row],[ROS_NUM_COR_COD_ESC_TG_NEG]]-Tabla24[[#This Row],[PAS_NUM_COR_COD_ESC_TG_NEG]]</f>
        <v>-0.44999999999999996</v>
      </c>
      <c r="LH76" s="15">
        <f>Tabla24[[#This Row],[ROS_DUR_COR_COD_ESC_TG_NEG]]-Tabla24[[#This Row],[PAS_DUR_COR_COD_ESC_TG_NEG]]</f>
        <v>-84.555555555555543</v>
      </c>
      <c r="LI76" s="15">
        <f>Tabla24[[#This Row],[ROS_NUM_COR_COD_ESC_TG_NEU]]-Tabla24[[#This Row],[PAS_NUM_COR_COD_ESC_TG_NEU]]</f>
        <v>1.85</v>
      </c>
      <c r="LJ76" s="15">
        <f>Tabla24[[#This Row],[ROS_NUM_COR_COD_ESC_TG_NEG]]-Tabla24[[#This Row],[PAS_NUM_COR_COD_ESC_TG_NEG]]</f>
        <v>-0.44999999999999996</v>
      </c>
      <c r="LK76" s="15">
        <f>Tabla24[[#This Row],[ROS_NUM_COR_COD_ESC_TG_POS]]-Tabla24[[#This Row],[PAS_NUM_COR_COD_ESC_TG_POS]]</f>
        <v>-0.42500000000000004</v>
      </c>
      <c r="LL76" s="15">
        <f>Tabla24[[#This Row],[ROS_DUR_COR_COD_ESC_TG_POS]]-Tabla24[[#This Row],[PAS_DUR_COR_COD_ESC_TG_POS]]</f>
        <v>152.06060606060612</v>
      </c>
      <c r="LM76" s="15">
        <f>Tabla24[[#This Row],[ROS_NUM_COR_COD_ESC_TG_TOT]]-Tabla24[[#This Row],[PAS_NUM_COR_COD_ESC_TG_TOT]]</f>
        <v>0.67222222222222228</v>
      </c>
      <c r="LN76" s="15">
        <f>Tabla24[[#This Row],[ROS_DUR_COR_COD_ESC_TG_TOT]]-Tabla24[[#This Row],[PAS_DUR_COR_COD_ESC_TG_TOT]]</f>
        <v>195.59677419354841</v>
      </c>
      <c r="LO76" s="15">
        <f>Tabla24[[#This Row],[PAS_NUM_COR_COD_ROS_TG_NEG]]-Tabla24[[#This Row],[ESC_NUM_COR_COD_ROS_TG_NEG]]</f>
        <v>0.89999999999999991</v>
      </c>
      <c r="LP76" s="15">
        <f>Tabla24[[#This Row],[PAS_DUR_COR_COD_ROS_TG_NEG]]-Tabla24[[#This Row],[ESC_DUR_COR_COD_ROS_TG_NEG]]</f>
        <v>159.16666666666663</v>
      </c>
      <c r="LQ76" s="15">
        <f>Tabla24[[#This Row],[PAS_NUM_COR_COD_ROS_TG_NEU]]-Tabla24[[#This Row],[ESC_NUM_COR_COD_ROS_TG_NEU]]</f>
        <v>5.7142857142857384E-2</v>
      </c>
      <c r="LR76" s="15">
        <f>Tabla24[[#This Row],[PAS_DUR_COR_COD_ROS_TG_NEU]]-Tabla24[[#This Row],[ESC_DUR_COR_COD_ROS_TG_NEU]]</f>
        <v>101.79166666666663</v>
      </c>
      <c r="LS76" s="15">
        <f>Tabla24[[#This Row],[PAS_NUM_COR_COD_ROS_TG_POS]]-Tabla24[[#This Row],[ESC_NUM_COR_COD_ROS_TG_POS]]</f>
        <v>-2</v>
      </c>
      <c r="LT76" s="15">
        <f>Tabla24[[#This Row],[PAS_DUR_COR_COD_ROS_TG_POS]]-Tabla24[[#This Row],[ESC_DUR_COR_COD_ROS_TG_POS]]</f>
        <v>-334.8888888888888</v>
      </c>
      <c r="LU76" s="15">
        <f>Tabla24[[#This Row],[PAS_NUM_COR_COD_ROS_TG_TOT]]-Tabla24[[#This Row],[ESC_NUM_COR_COD_ROS_TG_TOT]]</f>
        <v>-0.3579710144927537</v>
      </c>
      <c r="LV76" s="15">
        <f>Tabla24[[#This Row],[PAS_DUR_COR_COD_ROS_TG_TOT]]-Tabla24[[#This Row],[ESC_DUR_COR_COD_ROS_TG_TOT]]</f>
        <v>-34.755968169761218</v>
      </c>
      <c r="LW76" s="15">
        <f>Tabla24[[#This Row],[PAS_NUM_COR_COD_ESC_TG_NEG]]-Tabla24[[#This Row],[ESC_NUM_COR_COD_ESC_TG_NEG]]</f>
        <v>-5.0000000000000044E-2</v>
      </c>
      <c r="LX76" s="15">
        <f>Tabla24[[#This Row],[PAS_DUR_COR_COD_ESC_TG_NEG]]-Tabla24[[#This Row],[ESC_DUR_COR_COD_ESC_TG_NEG]]</f>
        <v>40.055555555555543</v>
      </c>
      <c r="LY76" s="15">
        <f>Tabla24[[#This Row],[PAS_NUM_COR_COD_ESC_TG_NEU]]-Tabla24[[#This Row],[ESC_NUM_COR_COD_ESC_TG_NEU]]</f>
        <v>-0.24285714285714288</v>
      </c>
      <c r="LZ76" s="15">
        <f>Tabla24[[#This Row],[PAS_DUR_COR_COD_ESC_TG_NEU]]-Tabla24[[#This Row],[ESC_DUR_COR_COD_ESC_TG_NEU]]</f>
        <v>-232.9545454545455</v>
      </c>
      <c r="MA76" s="15">
        <f>Tabla24[[#This Row],[PAS_NUM_COR_COD_ESC_TG_POS]]-Tabla24[[#This Row],[ESC_NUM_COR_COD_ESC_TG_POS]]</f>
        <v>0.17500000000000004</v>
      </c>
      <c r="MB76" s="15">
        <f>Tabla24[[#This Row],[PAS_DUR_COR_COD_ESC_TG_POS]]-Tabla24[[#This Row],[ESC_DUR_COR_COD_ESC_TG_POS]]</f>
        <v>120.87272727272727</v>
      </c>
      <c r="MC76" s="15">
        <f>Tabla24[[#This Row],[PAS_NUM_COR_COD_ESC_TG_TOT]]-Tabla24[[#This Row],[ESC_NUM_COR_COD_ESC_TG_TOT]]</f>
        <v>-2.2463768115942084E-2</v>
      </c>
      <c r="MD76" s="15">
        <f>Tabla24[[#This Row],[PAS_DUR_COR_COD_ESC_TG_TOT]]-Tabla24[[#This Row],[ESC_DUR_COR_COD_ESC_TG_TOT]]</f>
        <v>-14.63523573200996</v>
      </c>
      <c r="MF76">
        <v>161.19999999999999</v>
      </c>
      <c r="MG76">
        <v>195.5</v>
      </c>
      <c r="MH76">
        <v>179.90909090909091</v>
      </c>
      <c r="MI76">
        <v>256</v>
      </c>
      <c r="MJ76">
        <v>230</v>
      </c>
      <c r="MK76">
        <v>273.33333333333331</v>
      </c>
      <c r="ML76">
        <v>245.6</v>
      </c>
      <c r="MM76">
        <v>230.75</v>
      </c>
      <c r="MN76">
        <v>120</v>
      </c>
      <c r="MO76">
        <v>184.5</v>
      </c>
      <c r="MP76">
        <v>183.84615384615384</v>
      </c>
      <c r="MQ76">
        <v>196.25</v>
      </c>
      <c r="MR76">
        <v>168.5</v>
      </c>
      <c r="MS76">
        <v>220.8</v>
      </c>
      <c r="MT76">
        <v>197.15384615384616</v>
      </c>
      <c r="MU76">
        <v>167</v>
      </c>
      <c r="MV76">
        <v>210.75</v>
      </c>
      <c r="MW76">
        <v>140.11111111111111</v>
      </c>
      <c r="MX76">
        <v>170.72413793103448</v>
      </c>
      <c r="MY76">
        <v>253</v>
      </c>
      <c r="MZ76">
        <v>183.18181818181819</v>
      </c>
      <c r="NA76">
        <v>184.81818181818181</v>
      </c>
      <c r="NB76">
        <v>204.03225806451613</v>
      </c>
      <c r="NC76" s="15">
        <f>Tabla1[[#This Row],[ROS_1DU_COR_COD_ROS_TG_NEG]]-Tabla1[[#This Row],[PAS_1DU_COR_COD_ROS_TG_NEG]]</f>
        <v>-167</v>
      </c>
      <c r="ND76" s="15">
        <f>Tabla1[[#This Row],[ROS_1DU_COR_COD_ROS_TG_NEU]]-Tabla1[[#This Row],[PAS_1DU_COR_COD_ROS_TG_NEU]]</f>
        <v>-49.550000000000011</v>
      </c>
      <c r="NE76" s="15">
        <f>Tabla1[[#This Row],[ROS_1DU_COR_COD_ROS_TG_POS]]-Tabla1[[#This Row],[PAS_1DU_COR_COD_ROS_TG_POS]]</f>
        <v>55.388888888888886</v>
      </c>
      <c r="NF76" s="15">
        <f>Tabla1[[#This Row],[ROS_1DU_COR_COD_ROS_TG_TOT]]-Tabla1[[#This Row],[PAS_1DU_COR_COD_ROS_TG_TOT]]</f>
        <v>9.1849529780564296</v>
      </c>
      <c r="NG76" s="15">
        <f>Tabla1[[#This Row],[ROS_1DU_COR_COD_ESC_TG_NEG]]-Tabla1[[#This Row],[PAS_1DU_COR_COD_ESC_TG_NEG]]</f>
        <v>3</v>
      </c>
      <c r="NH76" s="15">
        <f>Tabla1[[#This Row],[ROS_1DU_COR_COD_ESC_TG_NEU]]-Tabla1[[#This Row],[PAS_1DU_COR_COD_ESC_TG_NEU]]</f>
        <v>46.818181818181813</v>
      </c>
      <c r="NI76" s="15">
        <f>Tabla1[[#This Row],[ROS_1DU_COR_COD_ESC_TG_POS]]-Tabla1[[#This Row],[PAS_1DU_COR_COD_ESC_TG_POS]]</f>
        <v>88.515151515151501</v>
      </c>
      <c r="NJ76" s="15">
        <f>Tabla1[[#This Row],[ROS_1DU_COR_COD_ESC_TG_TOT]]-Tabla1[[#This Row],[PAS_1DU_COR_COD_ESC_TG_TOT]]</f>
        <v>41.567741935483866</v>
      </c>
      <c r="NK76" s="15">
        <f>Tabla1[[#This Row],[PAS_1DU_COR_COD_ROS_TG_NEG]]-Tabla1[[#This Row],[ESC_1DU_COR_COD_ROS_TG_NEG]]</f>
        <v>-63.75</v>
      </c>
      <c r="NL76" s="15">
        <f>Tabla1[[#This Row],[PAS_1DU_COR_COD_ROS_TG_NEU]]-Tabla1[[#This Row],[ESC_1DU_COR_COD_ROS_TG_NEU]]</f>
        <v>90.75</v>
      </c>
      <c r="NM76" s="15">
        <f>Tabla1[[#This Row],[PAS_1DU_COR_COD_ROS_TG_POS]]-Tabla1[[#This Row],[ESC_1DU_COR_COD_ROS_TG_POS]]</f>
        <v>-44.388888888888886</v>
      </c>
      <c r="NN76" s="15">
        <f>Tabla1[[#This Row],[PAS_1DU_COR_COD_ROS_TG_TOT]]-Tabla1[[#This Row],[ESC_1DU_COR_COD_ROS_TG_TOT]]</f>
        <v>-13.122015915119363</v>
      </c>
      <c r="NO76" s="15">
        <f>Tabla1[[#This Row],[PAS_1DU_COR_COD_ESC_TG_NEG]]-Tabla1[[#This Row],[ESC_1DU_COR_COD_ESC_TG_NEG]]</f>
        <v>56.75</v>
      </c>
      <c r="NP76" s="15">
        <f>Tabla1[[#This Row],[PAS_1DU_COR_COD_ESC_TG_NEU]]-Tabla1[[#This Row],[ESC_1DU_COR_COD_ESC_TG_NEU]]</f>
        <v>14.681818181818187</v>
      </c>
      <c r="NQ76" s="15">
        <f>Tabla1[[#This Row],[PAS_1DU_COR_COD_ESC_TG_POS]]-Tabla1[[#This Row],[ESC_1DU_COR_COD_ESC_TG_POS]]</f>
        <v>-35.981818181818198</v>
      </c>
      <c r="NR76" s="15">
        <f>Tabla1[[#This Row],[PAS_1DU_COR_COD_ESC_TG_TOT]]-Tabla1[[#This Row],[ESC_1DU_COR_COD_ESC_TG_TOT]]</f>
        <v>6.8784119106699677</v>
      </c>
    </row>
    <row r="77" spans="1:382" x14ac:dyDescent="0.3">
      <c r="A77" s="2" t="s">
        <v>82</v>
      </c>
      <c r="B77" s="2">
        <v>30</v>
      </c>
      <c r="C77" s="2">
        <v>2</v>
      </c>
      <c r="D77" s="2">
        <v>36</v>
      </c>
      <c r="E77">
        <v>2.8421052631578947</v>
      </c>
      <c r="F77">
        <v>644.29411764705878</v>
      </c>
      <c r="G77">
        <v>2.2999999999999998</v>
      </c>
      <c r="H77">
        <v>599.8125</v>
      </c>
      <c r="I77">
        <v>3.05</v>
      </c>
      <c r="J77">
        <v>669</v>
      </c>
      <c r="K77">
        <v>2.7288135593220337</v>
      </c>
      <c r="L77">
        <v>639.05882352941171</v>
      </c>
      <c r="M77">
        <v>2.9473684210526314</v>
      </c>
      <c r="N77">
        <v>647.44444444444446</v>
      </c>
      <c r="O77">
        <v>2.95</v>
      </c>
      <c r="P77">
        <v>697.22222222222217</v>
      </c>
      <c r="Q77">
        <v>3.15</v>
      </c>
      <c r="R77">
        <v>710.11764705882354</v>
      </c>
      <c r="S77">
        <v>3.0169491525423728</v>
      </c>
      <c r="T77">
        <v>684.45283018867929</v>
      </c>
      <c r="U77">
        <v>2.8728813559322033</v>
      </c>
      <c r="V77">
        <v>662.19230769230774</v>
      </c>
      <c r="W77">
        <v>1.736842105263158</v>
      </c>
      <c r="X77">
        <v>351.41176470588238</v>
      </c>
      <c r="Y77">
        <v>1.75</v>
      </c>
      <c r="Z77">
        <v>356.55</v>
      </c>
      <c r="AA77">
        <v>1.85</v>
      </c>
      <c r="AB77">
        <v>376.10526315789474</v>
      </c>
      <c r="AC77">
        <v>1.7796610169491525</v>
      </c>
      <c r="AD77">
        <v>361.625</v>
      </c>
      <c r="AE77">
        <v>1.7796610169491525</v>
      </c>
      <c r="AF77">
        <v>361.625</v>
      </c>
      <c r="AG77">
        <v>2.5084745762711864</v>
      </c>
      <c r="AH77">
        <v>556.99374999999998</v>
      </c>
      <c r="AI77">
        <v>1</v>
      </c>
      <c r="AJ77">
        <v>336</v>
      </c>
      <c r="AO77">
        <v>1</v>
      </c>
      <c r="AP77">
        <v>336</v>
      </c>
      <c r="AQ77">
        <v>6</v>
      </c>
      <c r="AR77">
        <v>1185</v>
      </c>
      <c r="AW77">
        <v>6</v>
      </c>
      <c r="AX77">
        <v>1185</v>
      </c>
      <c r="AY77">
        <v>3.5</v>
      </c>
      <c r="AZ77">
        <v>760.5</v>
      </c>
      <c r="BA77">
        <v>1</v>
      </c>
      <c r="BB77">
        <v>382</v>
      </c>
      <c r="BG77">
        <v>1</v>
      </c>
      <c r="BH77">
        <v>382</v>
      </c>
      <c r="BI77">
        <v>1</v>
      </c>
      <c r="BJ77">
        <v>382</v>
      </c>
      <c r="BK77">
        <v>2.6666666666666665</v>
      </c>
      <c r="BL77">
        <v>634.33333333333337</v>
      </c>
      <c r="BM77">
        <v>2.5111111111111111</v>
      </c>
      <c r="BN77">
        <v>558.41717791411043</v>
      </c>
      <c r="BO77">
        <v>2.7777777777777777</v>
      </c>
      <c r="BP77">
        <v>876</v>
      </c>
      <c r="BQ77">
        <v>2.5555555555555554</v>
      </c>
      <c r="BR77">
        <v>970</v>
      </c>
      <c r="BS77">
        <v>2.2999999999999998</v>
      </c>
      <c r="BT77">
        <v>712.83333333333337</v>
      </c>
      <c r="BU77">
        <v>2.5357142857142856</v>
      </c>
      <c r="BV77">
        <v>847.72222222222217</v>
      </c>
      <c r="BW77">
        <v>2.6</v>
      </c>
      <c r="BX77">
        <v>722.85714285714289</v>
      </c>
      <c r="BY77">
        <v>3.75</v>
      </c>
      <c r="BZ77">
        <v>873.375</v>
      </c>
      <c r="CA77">
        <v>3.5</v>
      </c>
      <c r="CB77">
        <v>924.85714285714289</v>
      </c>
      <c r="CC77">
        <v>3.2307692307692308</v>
      </c>
      <c r="CD77">
        <v>841.86363636363637</v>
      </c>
      <c r="CE77">
        <v>2.8703703703703702</v>
      </c>
      <c r="CF77">
        <v>844.5</v>
      </c>
      <c r="CG77">
        <v>2.5555555555555554</v>
      </c>
      <c r="CH77">
        <v>664.125</v>
      </c>
      <c r="CI77">
        <v>2.1111111111111112</v>
      </c>
      <c r="CJ77">
        <v>860</v>
      </c>
      <c r="CK77">
        <v>2.9</v>
      </c>
      <c r="CL77">
        <v>859.75</v>
      </c>
      <c r="CM77">
        <v>2.5357142857142856</v>
      </c>
      <c r="CN77">
        <v>785.28571428571433</v>
      </c>
      <c r="CO77">
        <v>2.9</v>
      </c>
      <c r="CP77">
        <v>734.55555555555554</v>
      </c>
      <c r="CQ77">
        <v>1.5</v>
      </c>
      <c r="CR77">
        <v>403.33333333333331</v>
      </c>
      <c r="CS77">
        <v>1.5</v>
      </c>
      <c r="CT77">
        <v>367.28571428571428</v>
      </c>
      <c r="CU77">
        <v>2.0384615384615383</v>
      </c>
      <c r="CV77">
        <v>527.36363636363637</v>
      </c>
      <c r="CW77">
        <v>2.2962962962962963</v>
      </c>
      <c r="CX77">
        <v>653.32558139534888</v>
      </c>
      <c r="CY77">
        <v>2.5833333333333335</v>
      </c>
      <c r="CZ77">
        <v>745.45783132530119</v>
      </c>
      <c r="DA77">
        <v>1.8888888888888888</v>
      </c>
      <c r="DB77">
        <v>474.125</v>
      </c>
      <c r="DC77">
        <v>1.1111111111111112</v>
      </c>
      <c r="DD77">
        <v>434.66666666666669</v>
      </c>
      <c r="DE77">
        <v>1.6</v>
      </c>
      <c r="DF77">
        <v>603.5</v>
      </c>
      <c r="DG77">
        <v>1.5357142857142858</v>
      </c>
      <c r="DH77">
        <v>501.1</v>
      </c>
      <c r="DI77">
        <v>1.3</v>
      </c>
      <c r="DJ77">
        <v>436.66666666666669</v>
      </c>
      <c r="DK77">
        <v>2</v>
      </c>
      <c r="DL77">
        <v>408.375</v>
      </c>
      <c r="DM77">
        <v>1.375</v>
      </c>
      <c r="DN77">
        <v>502.2</v>
      </c>
      <c r="DO77">
        <v>1.5384615384615385</v>
      </c>
      <c r="DP77">
        <v>442</v>
      </c>
      <c r="DQ77">
        <v>1.537037037037037</v>
      </c>
      <c r="DR77">
        <v>472.30769230769232</v>
      </c>
      <c r="DS77">
        <v>1.537037037037037</v>
      </c>
      <c r="DT77">
        <v>472.30769230769232</v>
      </c>
      <c r="DU77">
        <v>2.2345679012345681</v>
      </c>
      <c r="DV77">
        <v>658.13934426229503</v>
      </c>
      <c r="DW77">
        <v>5</v>
      </c>
      <c r="DX77">
        <v>979</v>
      </c>
      <c r="DY77">
        <v>4</v>
      </c>
      <c r="DZ77">
        <v>755</v>
      </c>
      <c r="EC77">
        <v>4.5</v>
      </c>
      <c r="ED77">
        <v>867</v>
      </c>
      <c r="EG77">
        <v>2.5</v>
      </c>
      <c r="EH77">
        <v>896</v>
      </c>
      <c r="EI77">
        <v>3</v>
      </c>
      <c r="EJ77">
        <v>325.5</v>
      </c>
      <c r="EK77">
        <v>2.75</v>
      </c>
      <c r="EL77">
        <v>515.66666666666663</v>
      </c>
      <c r="EM77">
        <v>3.3333333333333335</v>
      </c>
      <c r="EN77">
        <v>656.2</v>
      </c>
      <c r="EO77">
        <v>2</v>
      </c>
      <c r="EP77">
        <v>582</v>
      </c>
      <c r="EQ77">
        <v>2</v>
      </c>
      <c r="ER77">
        <v>313</v>
      </c>
      <c r="EU77">
        <v>2</v>
      </c>
      <c r="EV77">
        <v>447.5</v>
      </c>
      <c r="EY77">
        <v>0.5</v>
      </c>
      <c r="EZ77">
        <v>130</v>
      </c>
      <c r="FA77">
        <v>0.5</v>
      </c>
      <c r="FB77">
        <v>115</v>
      </c>
      <c r="FC77">
        <v>0.5</v>
      </c>
      <c r="FD77">
        <v>122.5</v>
      </c>
      <c r="FE77">
        <v>1</v>
      </c>
      <c r="FF77">
        <v>285</v>
      </c>
      <c r="FG77">
        <v>2.1666666666666665</v>
      </c>
      <c r="FH77">
        <v>491.22222222222223</v>
      </c>
      <c r="FI77">
        <v>5</v>
      </c>
      <c r="FJ77">
        <v>1398</v>
      </c>
      <c r="FK77">
        <v>2</v>
      </c>
      <c r="FL77">
        <v>317</v>
      </c>
      <c r="FO77">
        <v>3.5</v>
      </c>
      <c r="FP77">
        <v>857.5</v>
      </c>
      <c r="FS77">
        <v>2</v>
      </c>
      <c r="FT77">
        <v>703</v>
      </c>
      <c r="FU77">
        <v>1</v>
      </c>
      <c r="FV77">
        <v>221.5</v>
      </c>
      <c r="FW77">
        <v>1.5</v>
      </c>
      <c r="FX77">
        <v>382</v>
      </c>
      <c r="FY77">
        <v>2.1666666666666665</v>
      </c>
      <c r="FZ77">
        <v>572.20000000000005</v>
      </c>
      <c r="GA77">
        <v>2.1666666666666665</v>
      </c>
      <c r="GB77">
        <v>572.20000000000005</v>
      </c>
      <c r="GC77">
        <v>2.1666666666666665</v>
      </c>
      <c r="GD77">
        <v>520.14285714285711</v>
      </c>
      <c r="GE77">
        <v>2.2277777777777779</v>
      </c>
      <c r="GF77">
        <v>643.93382352941171</v>
      </c>
      <c r="GG77">
        <v>1.2222222222222223</v>
      </c>
      <c r="GH77">
        <v>519.79999999999995</v>
      </c>
      <c r="GI77">
        <v>1.5</v>
      </c>
      <c r="GJ77">
        <v>539.33333333333337</v>
      </c>
      <c r="GK77">
        <v>0.88888888888888884</v>
      </c>
      <c r="GL77">
        <v>266.60000000000002</v>
      </c>
      <c r="GM77">
        <v>1.2142857142857142</v>
      </c>
      <c r="GN77">
        <v>448</v>
      </c>
      <c r="GO77">
        <v>0.77777777777777779</v>
      </c>
      <c r="GP77">
        <v>350.25</v>
      </c>
      <c r="GQ77">
        <v>1.6666666666666667</v>
      </c>
      <c r="GR77">
        <v>356.28571428571428</v>
      </c>
      <c r="GS77">
        <v>1.2</v>
      </c>
      <c r="GT77">
        <v>363.16666666666669</v>
      </c>
      <c r="GU77">
        <v>1.2142857142857142</v>
      </c>
      <c r="GV77">
        <v>357.29411764705884</v>
      </c>
      <c r="GW77">
        <v>1.2142857142857142</v>
      </c>
      <c r="GX77">
        <v>401.27272727272725</v>
      </c>
      <c r="GY77">
        <v>3.2222222222222223</v>
      </c>
      <c r="GZ77">
        <v>768.44444444444446</v>
      </c>
      <c r="HA77">
        <v>2.2999999999999998</v>
      </c>
      <c r="HB77">
        <v>602.125</v>
      </c>
      <c r="HC77">
        <v>4.5555555555555554</v>
      </c>
      <c r="HD77">
        <v>1144</v>
      </c>
      <c r="HE77">
        <v>3.3214285714285716</v>
      </c>
      <c r="HF77">
        <v>847.26923076923072</v>
      </c>
      <c r="HG77">
        <v>4.8888888888888893</v>
      </c>
      <c r="HH77">
        <v>973.22222222222217</v>
      </c>
      <c r="HI77">
        <v>3.1111111111111112</v>
      </c>
      <c r="HJ77">
        <v>849.625</v>
      </c>
      <c r="HK77">
        <v>3.9</v>
      </c>
      <c r="HL77">
        <v>801.3</v>
      </c>
      <c r="HM77">
        <v>3.9642857142857144</v>
      </c>
      <c r="HN77">
        <v>872.92592592592598</v>
      </c>
      <c r="HO77">
        <v>3.6428571428571428</v>
      </c>
      <c r="HP77">
        <v>860.33962264150944</v>
      </c>
      <c r="HQ77">
        <v>2.4285714285714284</v>
      </c>
      <c r="HR77">
        <v>684.18604651162786</v>
      </c>
      <c r="HS77">
        <v>2</v>
      </c>
      <c r="HT77">
        <v>520.5</v>
      </c>
      <c r="HU77">
        <v>1.6</v>
      </c>
      <c r="HV77">
        <v>355.88888888888891</v>
      </c>
      <c r="HW77">
        <v>2.5555555555555554</v>
      </c>
      <c r="HX77">
        <v>552.44444444444446</v>
      </c>
      <c r="HY77">
        <v>2.0357142857142856</v>
      </c>
      <c r="HZ77">
        <v>474.57692307692309</v>
      </c>
      <c r="IA77">
        <v>1.6666666666666667</v>
      </c>
      <c r="IB77">
        <v>329.5</v>
      </c>
      <c r="IC77">
        <v>1.6666666666666667</v>
      </c>
      <c r="ID77">
        <v>377</v>
      </c>
      <c r="IE77">
        <v>1.1000000000000001</v>
      </c>
      <c r="IF77">
        <v>297.71428571428572</v>
      </c>
      <c r="IG77">
        <v>1.4642857142857142</v>
      </c>
      <c r="IH77">
        <v>334.5</v>
      </c>
      <c r="II77">
        <v>1.75</v>
      </c>
      <c r="IJ77">
        <v>410.375</v>
      </c>
      <c r="IK77">
        <v>1.75</v>
      </c>
      <c r="IL77">
        <v>410.375</v>
      </c>
      <c r="IM77">
        <v>2.2023809523809526</v>
      </c>
      <c r="IN77">
        <v>586.1044776119403</v>
      </c>
      <c r="IO77">
        <v>3</v>
      </c>
      <c r="IP77">
        <v>941</v>
      </c>
      <c r="IS77">
        <v>1</v>
      </c>
      <c r="IT77">
        <v>185</v>
      </c>
      <c r="IU77">
        <v>2</v>
      </c>
      <c r="IV77">
        <v>563</v>
      </c>
      <c r="IW77">
        <v>3</v>
      </c>
      <c r="IX77">
        <v>731</v>
      </c>
      <c r="IY77">
        <v>1</v>
      </c>
      <c r="IZ77">
        <v>156</v>
      </c>
      <c r="JC77">
        <v>2</v>
      </c>
      <c r="JD77">
        <v>443.5</v>
      </c>
      <c r="JE77">
        <v>2</v>
      </c>
      <c r="JF77">
        <v>503.25</v>
      </c>
      <c r="JG77">
        <v>1</v>
      </c>
      <c r="JH77">
        <v>100</v>
      </c>
      <c r="JK77">
        <v>1</v>
      </c>
      <c r="JL77">
        <v>350</v>
      </c>
      <c r="JM77">
        <v>1</v>
      </c>
      <c r="JN77">
        <v>225</v>
      </c>
      <c r="JO77">
        <v>1</v>
      </c>
      <c r="JP77">
        <v>93</v>
      </c>
      <c r="JQ77">
        <v>5</v>
      </c>
      <c r="JR77">
        <v>1351</v>
      </c>
      <c r="JU77">
        <v>3</v>
      </c>
      <c r="JV77">
        <v>722</v>
      </c>
      <c r="JW77">
        <v>2</v>
      </c>
      <c r="JX77">
        <v>473.5</v>
      </c>
      <c r="JY77">
        <v>2</v>
      </c>
      <c r="JZ77">
        <v>488.375</v>
      </c>
      <c r="KA77">
        <v>0</v>
      </c>
      <c r="KE77">
        <v>3</v>
      </c>
      <c r="KF77">
        <v>1027</v>
      </c>
      <c r="KG77">
        <v>1.5</v>
      </c>
      <c r="KH77">
        <v>1027</v>
      </c>
      <c r="KI77">
        <v>1</v>
      </c>
      <c r="KJ77">
        <v>89</v>
      </c>
      <c r="KK77">
        <v>1</v>
      </c>
      <c r="KL77">
        <v>80</v>
      </c>
      <c r="KO77">
        <v>1</v>
      </c>
      <c r="KP77">
        <v>84.5</v>
      </c>
      <c r="KQ77">
        <v>1.25</v>
      </c>
      <c r="KR77">
        <v>398.66666666666669</v>
      </c>
      <c r="KS77">
        <v>1.25</v>
      </c>
      <c r="KT77">
        <v>398.66666666666669</v>
      </c>
      <c r="KU77">
        <v>1.75</v>
      </c>
      <c r="KV77">
        <v>463.90909090909093</v>
      </c>
      <c r="KW77">
        <v>2.1722222222222221</v>
      </c>
      <c r="KX77">
        <v>576.83448275862065</v>
      </c>
      <c r="KY77" s="15">
        <f>Tabla24[[#This Row],[ROS_NUM_COR_COD_ROS_TG_NEG]]-Tabla24[[#This Row],[PAS_NUM_COR_COD_ROS_TG_NEG]]</f>
        <v>1.9415204678362579</v>
      </c>
      <c r="KZ77" s="15">
        <f>Tabla24[[#This Row],[ROS_DUR_COR_COD_ROS_TG_NEG]]-Tabla24[[#This Row],[PAS_DUR_COR_COD_ROS_TG_NEG]]</f>
        <v>325.77777777777771</v>
      </c>
      <c r="LA77" s="15">
        <f>Tabla24[[#This Row],[ROS_NUM_COR_COD_ROS_TG_NEU]]-Tabla24[[#This Row],[PAS_NUM_COR_COD_ROS_TG_NEU]]</f>
        <v>0.16111111111111098</v>
      </c>
      <c r="LB77" s="15">
        <f>Tabla24[[#This Row],[ROS_DUR_COR_COD_ROS_TG_NEU]]-Tabla24[[#This Row],[PAS_DUR_COR_COD_ROS_TG_NEU]]</f>
        <v>152.40277777777783</v>
      </c>
      <c r="LC77" s="15">
        <f>Tabla24[[#This Row],[ROS_NUM_COR_COD_ROS_TG_POS]]-Tabla24[[#This Row],[PAS_NUM_COR_COD_ROS_TG_POS]]</f>
        <v>0.75</v>
      </c>
      <c r="LD77" s="15">
        <f>Tabla24[[#This Row],[ROS_DUR_COR_COD_ROS_TG_POS]]-Tabla24[[#This Row],[PAS_DUR_COR_COD_ROS_TG_POS]]</f>
        <v>91.182352941176418</v>
      </c>
      <c r="LE77" s="15">
        <f>Tabla24[[#This Row],[ROS_NUM_COR_COD_ROS_TG_TOT]]-Tabla24[[#This Row],[PAS_NUM_COR_COD_ROS_TG_TOT]]</f>
        <v>0.94733656174334158</v>
      </c>
      <c r="LF77" s="15">
        <f>Tabla24[[#This Row],[ROS_DUR_COR_COD_ROS_TG_TOT]]-Tabla24[[#This Row],[PAS_DUR_COR_COD_ROS_TG_TOT]]</f>
        <v>188.47309573724669</v>
      </c>
      <c r="LG77" s="15">
        <f>Tabla24[[#This Row],[ROS_NUM_COR_COD_ESC_TG_NEG]]-Tabla24[[#This Row],[PAS_NUM_COR_COD_ESC_TG_NEG]]</f>
        <v>-2.064327485380117</v>
      </c>
      <c r="LH77" s="15">
        <f>Tabla24[[#This Row],[ROS_DUR_COR_COD_ESC_TG_NEG]]-Tabla24[[#This Row],[PAS_DUR_COR_COD_ESC_TG_NEG]]</f>
        <v>-294.04411764705878</v>
      </c>
      <c r="LI77" s="15">
        <f>Tabla24[[#This Row],[ROS_NUM_COR_COD_ESC_TG_NEU]]-Tabla24[[#This Row],[PAS_NUM_COR_COD_ESC_TG_NEU]]</f>
        <v>-0.63333333333333308</v>
      </c>
      <c r="LJ77" s="15">
        <f>Tabla24[[#This Row],[ROS_NUM_COR_COD_ESC_TG_NEG]]-Tabla24[[#This Row],[PAS_NUM_COR_COD_ESC_TG_NEG]]</f>
        <v>-2.064327485380117</v>
      </c>
      <c r="LK77" s="15">
        <f>Tabla24[[#This Row],[ROS_NUM_COR_COD_ESC_TG_POS]]-Tabla24[[#This Row],[PAS_NUM_COR_COD_ESC_TG_POS]]</f>
        <v>-1.8499999999999999</v>
      </c>
      <c r="LL77" s="15">
        <f>Tabla24[[#This Row],[ROS_DUR_COR_COD_ESC_TG_POS]]-Tabla24[[#This Row],[PAS_DUR_COR_COD_ESC_TG_POS]]</f>
        <v>-305.83333333333331</v>
      </c>
      <c r="LM77" s="15">
        <f>Tabla24[[#This Row],[ROS_NUM_COR_COD_ESC_TG_TOT]]-Tabla24[[#This Row],[PAS_NUM_COR_COD_ESC_TG_TOT]]</f>
        <v>-1.5145278450363195</v>
      </c>
      <c r="LN77" s="15">
        <f>Tabla24[[#This Row],[ROS_DUR_COR_COD_ESC_TG_TOT]]-Tabla24[[#This Row],[PAS_DUR_COR_COD_ESC_TG_TOT]]</f>
        <v>-281.76470588235287</v>
      </c>
      <c r="LO77" s="15">
        <f>Tabla24[[#This Row],[PAS_NUM_COR_COD_ROS_TG_NEG]]-Tabla24[[#This Row],[ESC_NUM_COR_COD_ROS_TG_NEG]]</f>
        <v>4.7368421052631504E-2</v>
      </c>
      <c r="LP77" s="15">
        <f>Tabla24[[#This Row],[PAS_DUR_COR_COD_ROS_TG_NEG]]-Tabla24[[#This Row],[ESC_DUR_COR_COD_ROS_TG_NEG]]</f>
        <v>-87.111111111111086</v>
      </c>
      <c r="LQ77" s="15">
        <f>Tabla24[[#This Row],[PAS_NUM_COR_COD_ROS_TG_NEU]]-Tabla24[[#This Row],[ESC_NUM_COR_COD_ROS_TG_NEU]]</f>
        <v>1.4500000000000002</v>
      </c>
      <c r="LR77" s="15">
        <f>Tabla24[[#This Row],[PAS_DUR_COR_COD_ROS_TG_NEU]]-Tabla24[[#This Row],[ESC_DUR_COR_COD_ROS_TG_NEU]]</f>
        <v>293.88888888888886</v>
      </c>
      <c r="LS77" s="15">
        <f>Tabla24[[#This Row],[PAS_NUM_COR_COD_ROS_TG_POS]]-Tabla24[[#This Row],[ESC_NUM_COR_COD_ROS_TG_POS]]</f>
        <v>1.65</v>
      </c>
      <c r="LT77" s="15">
        <f>Tabla24[[#This Row],[PAS_DUR_COR_COD_ROS_TG_POS]]-Tabla24[[#This Row],[ESC_DUR_COR_COD_ROS_TG_POS]]</f>
        <v>342.83193277310926</v>
      </c>
      <c r="LU77" s="15">
        <f>Tabla24[[#This Row],[PAS_NUM_COR_COD_ROS_TG_TOT]]-Tabla24[[#This Row],[ESC_NUM_COR_COD_ROS_TG_TOT]]</f>
        <v>0.97848761408083451</v>
      </c>
      <c r="LV77" s="15">
        <f>Tabla24[[#This Row],[PAS_DUR_COR_COD_ROS_TG_TOT]]-Tabla24[[#This Row],[ESC_DUR_COR_COD_ROS_TG_TOT]]</f>
        <v>157.08919382504291</v>
      </c>
      <c r="LW77" s="15">
        <f>Tabla24[[#This Row],[PAS_NUM_COR_COD_ESC_TG_NEG]]-Tabla24[[#This Row],[ESC_NUM_COR_COD_ESC_TG_NEG]]</f>
        <v>0.2421052631578946</v>
      </c>
      <c r="LX77" s="15">
        <f>Tabla24[[#This Row],[PAS_DUR_COR_COD_ESC_TG_NEG]]-Tabla24[[#This Row],[ESC_DUR_COR_COD_ESC_TG_NEG]]</f>
        <v>-78.563025210084106</v>
      </c>
      <c r="LY77" s="15">
        <f>Tabla24[[#This Row],[PAS_NUM_COR_COD_ESC_TG_NEU]]-Tabla24[[#This Row],[ESC_NUM_COR_COD_ESC_TG_NEU]]</f>
        <v>-1.4500000000000002</v>
      </c>
      <c r="LZ77" s="15">
        <f>Tabla24[[#This Row],[PAS_DUR_COR_COD_ESC_TG_NEU]]-Tabla24[[#This Row],[ESC_DUR_COR_COD_ESC_TG_NEU]]</f>
        <v>-273.5625</v>
      </c>
      <c r="MA77" s="15">
        <f>Tabla24[[#This Row],[PAS_NUM_COR_COD_ESC_TG_POS]]-Tabla24[[#This Row],[ESC_NUM_COR_COD_ESC_TG_POS]]</f>
        <v>-0.45000000000000018</v>
      </c>
      <c r="MB77" s="15">
        <f>Tabla24[[#This Row],[PAS_DUR_COR_COD_ESC_TG_POS]]-Tabla24[[#This Row],[ESC_DUR_COR_COD_ESC_TG_POS]]</f>
        <v>-255.85714285714289</v>
      </c>
      <c r="MC77" s="15">
        <f>Tabla24[[#This Row],[PAS_NUM_COR_COD_ESC_TG_TOT]]-Tabla24[[#This Row],[ESC_NUM_COR_COD_ESC_TG_TOT]]</f>
        <v>-0.5019556714471971</v>
      </c>
      <c r="MD77" s="15">
        <f>Tabla24[[#This Row],[PAS_DUR_COR_COD_ESC_TG_TOT]]-Tabla24[[#This Row],[ESC_DUR_COR_COD_ESC_TG_TOT]]</f>
        <v>-202.80481283422466</v>
      </c>
      <c r="ME77">
        <v>197</v>
      </c>
      <c r="MF77">
        <v>258.25</v>
      </c>
      <c r="MG77">
        <v>188.5</v>
      </c>
      <c r="MH77">
        <v>212</v>
      </c>
      <c r="MI77">
        <v>225.25</v>
      </c>
      <c r="MJ77">
        <v>151.42857142857142</v>
      </c>
      <c r="MK77">
        <v>152.33333333333334</v>
      </c>
      <c r="ML77">
        <v>169.11764705882354</v>
      </c>
      <c r="MM77">
        <v>276.66666666666669</v>
      </c>
      <c r="MN77">
        <v>165.16666666666666</v>
      </c>
      <c r="MO77">
        <v>225.28571428571428</v>
      </c>
      <c r="MP77">
        <v>229.90909090909091</v>
      </c>
      <c r="MQ77">
        <v>182.28571428571428</v>
      </c>
      <c r="MR77">
        <v>235</v>
      </c>
      <c r="MS77">
        <v>230.42857142857142</v>
      </c>
      <c r="MT77">
        <v>216.77272727272728</v>
      </c>
      <c r="MU77">
        <v>205.11111111111111</v>
      </c>
      <c r="MV77">
        <v>232.44444444444446</v>
      </c>
      <c r="MW77">
        <v>177.88235294117646</v>
      </c>
      <c r="MX77">
        <v>205.66037735849056</v>
      </c>
      <c r="MY77">
        <v>180.1764705882353</v>
      </c>
      <c r="MZ77">
        <v>206.6875</v>
      </c>
      <c r="NA77">
        <v>174.38888888888889</v>
      </c>
      <c r="NB77">
        <v>186.45098039215685</v>
      </c>
      <c r="NC77" s="15">
        <f>Tabla1[[#This Row],[ROS_1DU_COR_COD_ROS_TG_NEG]]-Tabla1[[#This Row],[PAS_1DU_COR_COD_ROS_TG_NEG]]</f>
        <v>-8.1111111111111143</v>
      </c>
      <c r="ND77" s="15">
        <f>Tabla1[[#This Row],[ROS_1DU_COR_COD_ROS_TG_NEU]]-Tabla1[[#This Row],[PAS_1DU_COR_COD_ROS_TG_NEU]]</f>
        <v>25.805555555555543</v>
      </c>
      <c r="NE77" s="15">
        <f>Tabla1[[#This Row],[ROS_1DU_COR_COD_ROS_TG_POS]]-Tabla1[[#This Row],[PAS_1DU_COR_COD_ROS_TG_POS]]</f>
        <v>10.617647058823536</v>
      </c>
      <c r="NF77" s="15">
        <f>Tabla1[[#This Row],[ROS_1DU_COR_COD_ROS_TG_TOT]]-Tabla1[[#This Row],[PAS_1DU_COR_COD_ROS_TG_TOT]]</f>
        <v>6.3396226415094361</v>
      </c>
      <c r="NG77" s="15">
        <f>Tabla1[[#This Row],[ROS_1DU_COR_COD_ESC_TG_NEG]]-Tabla1[[#This Row],[PAS_1DU_COR_COD_ESC_TG_NEG]]</f>
        <v>45.073529411764696</v>
      </c>
      <c r="NH77" s="15">
        <f>Tabla1[[#This Row],[ROS_1DU_COR_COD_ESC_TG_NEU]]-Tabla1[[#This Row],[PAS_1DU_COR_COD_ESC_TG_NEU]]</f>
        <v>-55.258928571428584</v>
      </c>
      <c r="NI77" s="15">
        <f>Tabla1[[#This Row],[ROS_1DU_COR_COD_ESC_TG_POS]]-Tabla1[[#This Row],[PAS_1DU_COR_COD_ESC_TG_POS]]</f>
        <v>-22.055555555555543</v>
      </c>
      <c r="NJ77" s="15">
        <f>Tabla1[[#This Row],[ROS_1DU_COR_COD_ESC_TG_TOT]]-Tabla1[[#This Row],[PAS_1DU_COR_COD_ESC_TG_TOT]]</f>
        <v>-17.333333333333314</v>
      </c>
      <c r="NK77" s="15">
        <f>Tabla1[[#This Row],[PAS_1DU_COR_COD_ROS_TG_NEG]]-Tabla1[[#This Row],[ESC_1DU_COR_COD_ROS_TG_NEG]]</f>
        <v>-71.555555555555571</v>
      </c>
      <c r="NL77" s="15">
        <f>Tabla1[[#This Row],[PAS_1DU_COR_COD_ROS_TG_NEU]]-Tabla1[[#This Row],[ESC_1DU_COR_COD_ROS_TG_NEU]]</f>
        <v>67.2777777777778</v>
      </c>
      <c r="NM77" s="15">
        <f>Tabla1[[#This Row],[PAS_1DU_COR_COD_ROS_TG_POS]]-Tabla1[[#This Row],[ESC_1DU_COR_COD_ROS_TG_POS]]</f>
        <v>-47.403361344537814</v>
      </c>
      <c r="NN77" s="15">
        <f>Tabla1[[#This Row],[PAS_1DU_COR_COD_ROS_TG_TOT]]-Tabla1[[#This Row],[ESC_1DU_COR_COD_ROS_TG_TOT]]</f>
        <v>-24.248713550600343</v>
      </c>
      <c r="NO77" s="15">
        <f>Tabla1[[#This Row],[PAS_1DU_COR_COD_ESC_TG_NEG]]-Tabla1[[#This Row],[ESC_1DU_COR_COD_ESC_TG_NEG]]</f>
        <v>-2.1092436974789734</v>
      </c>
      <c r="NP77" s="15">
        <f>Tabla1[[#This Row],[PAS_1DU_COR_COD_ESC_TG_NEU]]-Tabla1[[#This Row],[ESC_1DU_COR_COD_ESC_TG_NEU]]</f>
        <v>-28.3125</v>
      </c>
      <c r="NQ77" s="15">
        <f>Tabla1[[#This Row],[PAS_1DU_COR_COD_ESC_TG_POS]]-Tabla1[[#This Row],[ESC_1DU_COR_COD_ESC_TG_POS]]</f>
        <v>-56.039682539682531</v>
      </c>
      <c r="NR77" s="15">
        <f>Tabla1[[#This Row],[PAS_1DU_COR_COD_ESC_TG_TOT]]-Tabla1[[#This Row],[ESC_1DU_COR_COD_ESC_TG_TOT]]</f>
        <v>-30.32174688057043</v>
      </c>
    </row>
    <row r="78" spans="1:382" x14ac:dyDescent="0.3">
      <c r="A78" s="2" t="s">
        <v>83</v>
      </c>
      <c r="B78" s="2">
        <v>30</v>
      </c>
      <c r="C78" s="2">
        <v>2</v>
      </c>
      <c r="D78" s="2">
        <v>31</v>
      </c>
      <c r="E78">
        <v>3.45</v>
      </c>
      <c r="F78">
        <v>1290.7333333333333</v>
      </c>
      <c r="G78">
        <v>3.1</v>
      </c>
      <c r="H78">
        <v>1267.1428571428571</v>
      </c>
      <c r="I78">
        <v>3</v>
      </c>
      <c r="J78">
        <v>1196.8571428571429</v>
      </c>
      <c r="K78">
        <v>3.1833333333333331</v>
      </c>
      <c r="L78">
        <v>1252.4883720930231</v>
      </c>
      <c r="M78">
        <v>2.5</v>
      </c>
      <c r="N78">
        <v>1156.4166666666667</v>
      </c>
      <c r="O78">
        <v>2.8</v>
      </c>
      <c r="P78">
        <v>1088.2857142857142</v>
      </c>
      <c r="Q78">
        <v>3.3</v>
      </c>
      <c r="R78">
        <v>1348.6153846153845</v>
      </c>
      <c r="S78">
        <v>2.8666666666666667</v>
      </c>
      <c r="T78">
        <v>1196.0256410256411</v>
      </c>
      <c r="U78">
        <v>3.0249999999999999</v>
      </c>
      <c r="V78">
        <v>1225.6341463414635</v>
      </c>
      <c r="W78">
        <v>0.7</v>
      </c>
      <c r="X78">
        <v>530.44444444444446</v>
      </c>
      <c r="Y78">
        <v>1.2</v>
      </c>
      <c r="Z78">
        <v>463.8</v>
      </c>
      <c r="AA78">
        <v>0.85</v>
      </c>
      <c r="AB78">
        <v>416.41666666666669</v>
      </c>
      <c r="AC78">
        <v>0.91666666666666663</v>
      </c>
      <c r="AD78">
        <v>464.66666666666669</v>
      </c>
      <c r="AE78">
        <v>0.91666666666666663</v>
      </c>
      <c r="AF78">
        <v>464.66666666666669</v>
      </c>
      <c r="AG78">
        <v>2.3222222222222224</v>
      </c>
      <c r="AH78">
        <v>993.47457627118649</v>
      </c>
      <c r="BM78">
        <v>2.3222222222222224</v>
      </c>
      <c r="BN78">
        <v>993.47457627118649</v>
      </c>
      <c r="BO78">
        <v>4.875</v>
      </c>
      <c r="BP78">
        <v>1559.75</v>
      </c>
      <c r="BQ78">
        <v>3</v>
      </c>
      <c r="BR78">
        <v>1528.2</v>
      </c>
      <c r="BS78">
        <v>1.5555555555555556</v>
      </c>
      <c r="BT78">
        <v>1343.25</v>
      </c>
      <c r="BU78">
        <v>3.08</v>
      </c>
      <c r="BV78">
        <v>1499.5294117647059</v>
      </c>
      <c r="BW78">
        <v>3.75</v>
      </c>
      <c r="BX78">
        <v>1374.2857142857142</v>
      </c>
      <c r="BY78">
        <v>5.5714285714285712</v>
      </c>
      <c r="BZ78">
        <v>2043.2857142857142</v>
      </c>
      <c r="CA78">
        <v>1.1111111111111112</v>
      </c>
      <c r="CB78">
        <v>1089</v>
      </c>
      <c r="CC78">
        <v>3.2916666666666665</v>
      </c>
      <c r="CD78">
        <v>1599.4117647058824</v>
      </c>
      <c r="CE78">
        <v>3.1836734693877551</v>
      </c>
      <c r="CF78">
        <v>1549.4705882352941</v>
      </c>
      <c r="CG78">
        <v>0.625</v>
      </c>
      <c r="CH78">
        <v>928</v>
      </c>
      <c r="CI78">
        <v>2.625</v>
      </c>
      <c r="CJ78">
        <v>1889.5</v>
      </c>
      <c r="CK78">
        <v>3.7777777777777777</v>
      </c>
      <c r="CL78">
        <v>1893.3333333333333</v>
      </c>
      <c r="CM78">
        <v>2.4</v>
      </c>
      <c r="CN78">
        <v>1731.1666666666667</v>
      </c>
      <c r="CO78">
        <v>1.75</v>
      </c>
      <c r="CP78">
        <v>1303</v>
      </c>
      <c r="CQ78">
        <v>0.7142857142857143</v>
      </c>
      <c r="CR78">
        <v>881</v>
      </c>
      <c r="CS78">
        <v>5.333333333333333</v>
      </c>
      <c r="CT78">
        <v>1747.1111111111111</v>
      </c>
      <c r="CU78">
        <v>2.7916666666666665</v>
      </c>
      <c r="CV78">
        <v>1513.2</v>
      </c>
      <c r="CW78">
        <v>2.5918367346938775</v>
      </c>
      <c r="CX78">
        <v>1610.0740740740741</v>
      </c>
      <c r="CY78">
        <v>2.8877551020408165</v>
      </c>
      <c r="CZ78">
        <v>1576.295081967213</v>
      </c>
      <c r="DA78">
        <v>1.875</v>
      </c>
      <c r="DB78">
        <v>774.33333333333337</v>
      </c>
      <c r="DC78">
        <v>2.125</v>
      </c>
      <c r="DD78">
        <v>858.83333333333337</v>
      </c>
      <c r="DE78">
        <v>1.8888888888888888</v>
      </c>
      <c r="DF78">
        <v>980</v>
      </c>
      <c r="DG78">
        <v>1.96</v>
      </c>
      <c r="DH78">
        <v>871.05555555555554</v>
      </c>
      <c r="DI78">
        <v>1.875</v>
      </c>
      <c r="DJ78">
        <v>905.6</v>
      </c>
      <c r="DK78">
        <v>2.7142857142857144</v>
      </c>
      <c r="DL78">
        <v>800.28571428571433</v>
      </c>
      <c r="DM78">
        <v>1.6666666666666667</v>
      </c>
      <c r="DN78">
        <v>696.83333333333337</v>
      </c>
      <c r="DO78">
        <v>2.0416666666666665</v>
      </c>
      <c r="DP78">
        <v>795.05555555555554</v>
      </c>
      <c r="DQ78">
        <v>2</v>
      </c>
      <c r="DR78">
        <v>833.05555555555554</v>
      </c>
      <c r="DS78">
        <v>2</v>
      </c>
      <c r="DT78">
        <v>833.05555555555554</v>
      </c>
      <c r="DU78">
        <v>2.5918367346938775</v>
      </c>
      <c r="DV78">
        <v>1300.4536082474226</v>
      </c>
      <c r="DW78">
        <v>2.5</v>
      </c>
      <c r="DX78">
        <v>1517</v>
      </c>
      <c r="DY78">
        <v>4</v>
      </c>
      <c r="DZ78">
        <v>1366.5</v>
      </c>
      <c r="EA78">
        <v>0</v>
      </c>
      <c r="EC78">
        <v>2.6</v>
      </c>
      <c r="ED78">
        <v>1416.6666666666667</v>
      </c>
      <c r="EE78">
        <v>2</v>
      </c>
      <c r="EF78">
        <v>967</v>
      </c>
      <c r="EG78">
        <v>4</v>
      </c>
      <c r="EH78">
        <v>1081</v>
      </c>
      <c r="EI78">
        <v>0</v>
      </c>
      <c r="EK78">
        <v>2.6666666666666665</v>
      </c>
      <c r="EL78">
        <v>1052.5</v>
      </c>
      <c r="EM78">
        <v>2.6363636363636362</v>
      </c>
      <c r="EN78">
        <v>1208.5714285714287</v>
      </c>
      <c r="EO78">
        <v>4</v>
      </c>
      <c r="EP78">
        <v>1086.5</v>
      </c>
      <c r="EQ78">
        <v>2</v>
      </c>
      <c r="ER78">
        <v>1104</v>
      </c>
      <c r="ES78">
        <v>4</v>
      </c>
      <c r="ET78">
        <v>1298</v>
      </c>
      <c r="EU78">
        <v>3.2</v>
      </c>
      <c r="EV78">
        <v>1143.75</v>
      </c>
      <c r="EW78">
        <v>6</v>
      </c>
      <c r="EX78">
        <v>1713</v>
      </c>
      <c r="EY78">
        <v>3</v>
      </c>
      <c r="EZ78">
        <v>841</v>
      </c>
      <c r="FA78">
        <v>6</v>
      </c>
      <c r="FB78">
        <v>1627</v>
      </c>
      <c r="FC78">
        <v>4.5</v>
      </c>
      <c r="FD78">
        <v>1347</v>
      </c>
      <c r="FE78">
        <v>3.9090909090909092</v>
      </c>
      <c r="FF78">
        <v>1256.6666666666667</v>
      </c>
      <c r="FG78">
        <v>3.2727272727272729</v>
      </c>
      <c r="FH78">
        <v>1235.625</v>
      </c>
      <c r="FI78">
        <v>5.5</v>
      </c>
      <c r="FJ78">
        <v>1915.5</v>
      </c>
      <c r="FK78">
        <v>3</v>
      </c>
      <c r="FL78">
        <v>1018.5</v>
      </c>
      <c r="FM78">
        <v>2</v>
      </c>
      <c r="FN78">
        <v>698</v>
      </c>
      <c r="FO78">
        <v>3.8</v>
      </c>
      <c r="FP78">
        <v>1313.2</v>
      </c>
      <c r="FQ78">
        <v>4</v>
      </c>
      <c r="FR78">
        <v>1155</v>
      </c>
      <c r="FS78">
        <v>4.333333333333333</v>
      </c>
      <c r="FT78">
        <v>1810</v>
      </c>
      <c r="FU78">
        <v>4</v>
      </c>
      <c r="FV78">
        <v>1114</v>
      </c>
      <c r="FW78">
        <v>4.166666666666667</v>
      </c>
      <c r="FX78">
        <v>1408.8</v>
      </c>
      <c r="FY78">
        <v>4</v>
      </c>
      <c r="FZ78">
        <v>1361</v>
      </c>
      <c r="GA78">
        <v>4</v>
      </c>
      <c r="GB78">
        <v>1361</v>
      </c>
      <c r="GC78">
        <v>3.5151515151515151</v>
      </c>
      <c r="GD78">
        <v>1283.8461538461538</v>
      </c>
      <c r="GE78">
        <v>2.7611111111111111</v>
      </c>
      <c r="GF78">
        <v>1296.9430894308944</v>
      </c>
      <c r="GG78">
        <v>1.8888888888888888</v>
      </c>
      <c r="GH78">
        <v>1270</v>
      </c>
      <c r="GI78">
        <v>3</v>
      </c>
      <c r="GJ78">
        <v>1247.7142857142858</v>
      </c>
      <c r="GK78">
        <v>2.7777777777777777</v>
      </c>
      <c r="GL78">
        <v>1009.8571428571429</v>
      </c>
      <c r="GM78">
        <v>2.5714285714285716</v>
      </c>
      <c r="GN78">
        <v>1160.1666666666667</v>
      </c>
      <c r="GO78">
        <v>3.1111111111111112</v>
      </c>
      <c r="GP78">
        <v>1639.2</v>
      </c>
      <c r="GQ78">
        <v>2</v>
      </c>
      <c r="GR78">
        <v>1003.3333333333334</v>
      </c>
      <c r="GS78">
        <v>3.3333333333333335</v>
      </c>
      <c r="GT78">
        <v>1429.5</v>
      </c>
      <c r="GU78">
        <v>2.7857142857142856</v>
      </c>
      <c r="GV78">
        <v>1340.7647058823529</v>
      </c>
      <c r="GW78">
        <v>2.6785714285714284</v>
      </c>
      <c r="GX78">
        <v>1247.8857142857144</v>
      </c>
      <c r="GY78">
        <v>2</v>
      </c>
      <c r="GZ78">
        <v>801.14285714285711</v>
      </c>
      <c r="HA78">
        <v>1.9</v>
      </c>
      <c r="HB78">
        <v>1414</v>
      </c>
      <c r="HC78">
        <v>2.8888888888888888</v>
      </c>
      <c r="HD78">
        <v>1344.3333333333333</v>
      </c>
      <c r="HE78">
        <v>2.25</v>
      </c>
      <c r="HF78">
        <v>1137.0588235294117</v>
      </c>
      <c r="HG78">
        <v>2.2222222222222223</v>
      </c>
      <c r="HH78">
        <v>1147</v>
      </c>
      <c r="HI78">
        <v>3.4</v>
      </c>
      <c r="HJ78">
        <v>1535.5714285714287</v>
      </c>
      <c r="HK78">
        <v>2.2222222222222223</v>
      </c>
      <c r="HL78">
        <v>1568.75</v>
      </c>
      <c r="HM78">
        <v>2.6428571428571428</v>
      </c>
      <c r="HN78">
        <v>1422.4375</v>
      </c>
      <c r="HO78">
        <v>2.4464285714285716</v>
      </c>
      <c r="HP78">
        <v>1275.4242424242425</v>
      </c>
      <c r="HQ78">
        <v>2.5625</v>
      </c>
      <c r="HR78">
        <v>1261.25</v>
      </c>
      <c r="HS78">
        <v>1.1111111111111112</v>
      </c>
      <c r="HT78">
        <v>629.25</v>
      </c>
      <c r="HU78">
        <v>1</v>
      </c>
      <c r="HV78">
        <v>685.2</v>
      </c>
      <c r="HW78">
        <v>1</v>
      </c>
      <c r="HX78">
        <v>489</v>
      </c>
      <c r="HY78">
        <v>1.0357142857142858</v>
      </c>
      <c r="HZ78">
        <v>599.14285714285711</v>
      </c>
      <c r="IA78">
        <v>0.66666666666666663</v>
      </c>
      <c r="IB78">
        <v>644.33333333333337</v>
      </c>
      <c r="IC78">
        <v>1.1000000000000001</v>
      </c>
      <c r="ID78">
        <v>613.20000000000005</v>
      </c>
      <c r="IE78">
        <v>1.3333333333333333</v>
      </c>
      <c r="IF78">
        <v>524.16666666666663</v>
      </c>
      <c r="IG78">
        <v>1.0357142857142858</v>
      </c>
      <c r="IH78">
        <v>581.71428571428567</v>
      </c>
      <c r="II78">
        <v>1.0357142857142858</v>
      </c>
      <c r="IJ78">
        <v>590.42857142857144</v>
      </c>
      <c r="IK78">
        <v>1.0357142857142858</v>
      </c>
      <c r="IL78">
        <v>590.42857142857144</v>
      </c>
      <c r="IM78">
        <v>2.0535714285714284</v>
      </c>
      <c r="IN78">
        <v>1065.59375</v>
      </c>
      <c r="IO78">
        <v>7</v>
      </c>
      <c r="IP78">
        <v>2039</v>
      </c>
      <c r="IS78">
        <v>6</v>
      </c>
      <c r="IT78">
        <v>1789</v>
      </c>
      <c r="IU78">
        <v>6.5</v>
      </c>
      <c r="IV78">
        <v>1914</v>
      </c>
      <c r="IW78">
        <v>3</v>
      </c>
      <c r="IX78">
        <v>1102</v>
      </c>
      <c r="JA78">
        <v>4</v>
      </c>
      <c r="JB78">
        <v>1352</v>
      </c>
      <c r="JC78">
        <v>3.5</v>
      </c>
      <c r="JD78">
        <v>1227</v>
      </c>
      <c r="JE78">
        <v>5</v>
      </c>
      <c r="JF78">
        <v>1570.5</v>
      </c>
      <c r="JG78">
        <v>0</v>
      </c>
      <c r="JK78">
        <v>0</v>
      </c>
      <c r="JM78">
        <v>0</v>
      </c>
      <c r="JO78">
        <v>0</v>
      </c>
      <c r="JS78">
        <v>3</v>
      </c>
      <c r="JT78">
        <v>946</v>
      </c>
      <c r="JU78">
        <v>1.5</v>
      </c>
      <c r="JV78">
        <v>946</v>
      </c>
      <c r="JW78">
        <v>0.75</v>
      </c>
      <c r="JX78">
        <v>946</v>
      </c>
      <c r="JY78">
        <v>2.875</v>
      </c>
      <c r="JZ78">
        <v>1445.6</v>
      </c>
      <c r="KA78">
        <v>7</v>
      </c>
      <c r="KB78">
        <v>2229</v>
      </c>
      <c r="KE78">
        <v>0</v>
      </c>
      <c r="KG78">
        <v>3.5</v>
      </c>
      <c r="KH78">
        <v>2229</v>
      </c>
      <c r="KI78">
        <v>0</v>
      </c>
      <c r="KM78">
        <v>6</v>
      </c>
      <c r="KN78">
        <v>1974</v>
      </c>
      <c r="KO78">
        <v>3</v>
      </c>
      <c r="KP78">
        <v>1974</v>
      </c>
      <c r="KQ78">
        <v>3.25</v>
      </c>
      <c r="KR78">
        <v>2101.5</v>
      </c>
      <c r="KS78">
        <v>3.25</v>
      </c>
      <c r="KT78">
        <v>2101.5</v>
      </c>
      <c r="KU78">
        <v>3</v>
      </c>
      <c r="KV78">
        <v>1633</v>
      </c>
      <c r="KW78">
        <v>2.1166666666666667</v>
      </c>
      <c r="KX78">
        <v>1104.1553398058252</v>
      </c>
      <c r="KY78" s="15">
        <f>Tabla24[[#This Row],[ROS_NUM_COR_COD_ROS_TG_NEG]]-Tabla24[[#This Row],[PAS_NUM_COR_COD_ROS_TG_NEG]]</f>
        <v>-0.27777777777777768</v>
      </c>
      <c r="KZ78" s="15">
        <f>Tabla24[[#This Row],[ROS_DUR_COR_COD_ROS_TG_NEG]]-Tabla24[[#This Row],[PAS_DUR_COR_COD_ROS_TG_NEG]]</f>
        <v>-9.4166666666667425</v>
      </c>
      <c r="LA78" s="15">
        <f>Tabla24[[#This Row],[ROS_NUM_COR_COD_ROS_TG_NEU]]-Tabla24[[#This Row],[PAS_NUM_COR_COD_ROS_TG_NEU]]</f>
        <v>0.60000000000000009</v>
      </c>
      <c r="LB78" s="15">
        <f>Tabla24[[#This Row],[ROS_DUR_COR_COD_ROS_TG_NEU]]-Tabla24[[#This Row],[PAS_DUR_COR_COD_ROS_TG_NEU]]</f>
        <v>447.28571428571445</v>
      </c>
      <c r="LC78" s="15">
        <f>Tabla24[[#This Row],[ROS_NUM_COR_COD_ROS_TG_POS]]-Tabla24[[#This Row],[PAS_NUM_COR_COD_ROS_TG_POS]]</f>
        <v>-1.0777777777777775</v>
      </c>
      <c r="LD78" s="15">
        <f>Tabla24[[#This Row],[ROS_DUR_COR_COD_ROS_TG_POS]]-Tabla24[[#This Row],[PAS_DUR_COR_COD_ROS_TG_POS]]</f>
        <v>220.13461538461547</v>
      </c>
      <c r="LE78" s="15">
        <f>Tabla24[[#This Row],[ROS_NUM_COR_COD_ROS_TG_TOT]]-Tabla24[[#This Row],[PAS_NUM_COR_COD_ROS_TG_TOT]]</f>
        <v>-0.2238095238095239</v>
      </c>
      <c r="LF78" s="15">
        <f>Tabla24[[#This Row],[ROS_DUR_COR_COD_ROS_TG_TOT]]-Tabla24[[#This Row],[PAS_DUR_COR_COD_ROS_TG_TOT]]</f>
        <v>226.41185897435889</v>
      </c>
      <c r="LG78" s="15">
        <f>Tabla24[[#This Row],[ROS_NUM_COR_COD_ESC_TG_NEG]]-Tabla24[[#This Row],[PAS_NUM_COR_COD_ESC_TG_NEG]]</f>
        <v>-0.33888888888888902</v>
      </c>
      <c r="LH78" s="15">
        <f>Tabla24[[#This Row],[ROS_DUR_COR_COD_ESC_TG_NEG]]-Tabla24[[#This Row],[PAS_DUR_COR_COD_ESC_TG_NEG]]</f>
        <v>348.4666666666667</v>
      </c>
      <c r="LI78" s="15">
        <f>Tabla24[[#This Row],[ROS_NUM_COR_COD_ESC_TG_NEU]]-Tabla24[[#This Row],[PAS_NUM_COR_COD_ESC_TG_NEU]]</f>
        <v>-1.1000000000000001</v>
      </c>
      <c r="LJ78" s="15">
        <f>Tabla24[[#This Row],[ROS_NUM_COR_COD_ESC_TG_NEG]]-Tabla24[[#This Row],[PAS_NUM_COR_COD_ESC_TG_NEG]]</f>
        <v>-0.33888888888888902</v>
      </c>
      <c r="LK78" s="15">
        <f>Tabla24[[#This Row],[ROS_NUM_COR_COD_ESC_TG_POS]]-Tabla24[[#This Row],[PAS_NUM_COR_COD_ESC_TG_POS]]</f>
        <v>0.33333333333333348</v>
      </c>
      <c r="LL78" s="15">
        <f>Tabla24[[#This Row],[ROS_DUR_COR_COD_ESC_TG_POS]]-Tabla24[[#This Row],[PAS_DUR_COR_COD_ESC_TG_POS]]</f>
        <v>232.64285714285711</v>
      </c>
      <c r="LM78" s="15">
        <f>Tabla24[[#This Row],[ROS_NUM_COR_COD_ESC_TG_TOT]]-Tabla24[[#This Row],[PAS_NUM_COR_COD_ESC_TG_TOT]]</f>
        <v>-0.39761904761904754</v>
      </c>
      <c r="LN78" s="15">
        <f>Tabla24[[#This Row],[ROS_DUR_COR_COD_ESC_TG_TOT]]-Tabla24[[#This Row],[PAS_DUR_COR_COD_ESC_TG_TOT]]</f>
        <v>88.276333789329783</v>
      </c>
      <c r="LO78" s="15">
        <f>Tabla24[[#This Row],[PAS_NUM_COR_COD_ROS_TG_NEG]]-Tabla24[[#This Row],[ESC_NUM_COR_COD_ROS_TG_NEG]]</f>
        <v>0.75</v>
      </c>
      <c r="LP78" s="15">
        <f>Tabla24[[#This Row],[PAS_DUR_COR_COD_ROS_TG_NEG]]-Tabla24[[#This Row],[ESC_DUR_COR_COD_ROS_TG_NEG]]</f>
        <v>-146.58333333333326</v>
      </c>
      <c r="LQ78" s="15">
        <f>Tabla24[[#This Row],[PAS_NUM_COR_COD_ROS_TG_NEU]]-Tabla24[[#This Row],[ESC_NUM_COR_COD_ROS_TG_NEU]]</f>
        <v>2.0857142857142854</v>
      </c>
      <c r="LR78" s="15">
        <f>Tabla24[[#This Row],[PAS_DUR_COR_COD_ROS_TG_NEU]]-Tabla24[[#This Row],[ESC_DUR_COR_COD_ROS_TG_NEU]]</f>
        <v>207.28571428571422</v>
      </c>
      <c r="LS78" s="15">
        <f>Tabla24[[#This Row],[PAS_NUM_COR_COD_ROS_TG_POS]]-Tabla24[[#This Row],[ESC_NUM_COR_COD_ROS_TG_POS]]</f>
        <v>-2.0333333333333332</v>
      </c>
      <c r="LT78" s="15">
        <f>Tabla24[[#This Row],[PAS_DUR_COR_COD_ROS_TG_POS]]-Tabla24[[#This Row],[ESC_DUR_COR_COD_ROS_TG_POS]]</f>
        <v>-398.49572649572656</v>
      </c>
      <c r="LU78" s="15">
        <f>Tabla24[[#This Row],[PAS_NUM_COR_COD_ROS_TG_TOT]]-Tabla24[[#This Row],[ESC_NUM_COR_COD_ROS_TG_TOT]]</f>
        <v>7.5000000000000178E-2</v>
      </c>
      <c r="LV78" s="15">
        <f>Tabla24[[#This Row],[PAS_DUR_COR_COD_ROS_TG_TOT]]-Tabla24[[#This Row],[ESC_DUR_COR_COD_ROS_TG_TOT]]</f>
        <v>-317.17435897435894</v>
      </c>
      <c r="LW78" s="15">
        <f>Tabla24[[#This Row],[PAS_NUM_COR_COD_ESC_TG_NEG]]-Tabla24[[#This Row],[ESC_NUM_COR_COD_ESC_TG_NEG]]</f>
        <v>-0.29999999999999982</v>
      </c>
      <c r="LX78" s="15">
        <f>Tabla24[[#This Row],[PAS_DUR_COR_COD_ESC_TG_NEG]]-Tabla24[[#This Row],[ESC_DUR_COR_COD_ESC_TG_NEG]]</f>
        <v>-83.552380952380872</v>
      </c>
      <c r="LY78" s="15">
        <f>Tabla24[[#This Row],[PAS_NUM_COR_COD_ESC_TG_NEU]]-Tabla24[[#This Row],[ESC_NUM_COR_COD_ESC_TG_NEU]]</f>
        <v>-2.4714285714285711</v>
      </c>
      <c r="LZ78" s="15">
        <f>Tabla24[[#This Row],[PAS_DUR_COR_COD_ESC_TG_NEU]]-Tabla24[[#This Row],[ESC_DUR_COR_COD_ESC_TG_NEU]]</f>
        <v>-776.14285714285711</v>
      </c>
      <c r="MA78" s="15">
        <f>Tabla24[[#This Row],[PAS_NUM_COR_COD_ESC_TG_POS]]-Tabla24[[#This Row],[ESC_NUM_COR_COD_ESC_TG_POS]]</f>
        <v>1.8888888888888888</v>
      </c>
      <c r="MB78" s="15">
        <f>Tabla24[[#This Row],[PAS_DUR_COR_COD_ESC_TG_POS]]-Tabla24[[#This Row],[ESC_DUR_COR_COD_ESC_TG_POS]]</f>
        <v>107.85714285714289</v>
      </c>
      <c r="MC78" s="15">
        <f>Tabla24[[#This Row],[PAS_NUM_COR_COD_ESC_TG_TOT]]-Tabla24[[#This Row],[ESC_NUM_COR_COD_ESC_TG_TOT]]</f>
        <v>-0.10833333333333339</v>
      </c>
      <c r="MD78" s="15">
        <f>Tabla24[[#This Row],[PAS_DUR_COR_COD_ESC_TG_TOT]]-Tabla24[[#This Row],[ESC_DUR_COR_COD_ESC_TG_TOT]]</f>
        <v>-346.92339261285929</v>
      </c>
      <c r="ME78">
        <v>318</v>
      </c>
      <c r="MF78">
        <v>281.57142857142856</v>
      </c>
      <c r="MG78">
        <v>317.5</v>
      </c>
      <c r="MH78">
        <v>301.9375</v>
      </c>
      <c r="MI78">
        <v>343.6</v>
      </c>
      <c r="MJ78">
        <v>324.16666666666669</v>
      </c>
      <c r="MK78">
        <v>235.16666666666666</v>
      </c>
      <c r="ML78">
        <v>298.47058823529414</v>
      </c>
      <c r="MM78">
        <v>333.5</v>
      </c>
      <c r="MN78">
        <v>387</v>
      </c>
      <c r="MO78">
        <v>261.66666666666669</v>
      </c>
      <c r="MP78">
        <v>297.53333333333336</v>
      </c>
      <c r="MQ78">
        <v>301.42857142857144</v>
      </c>
      <c r="MR78">
        <v>340</v>
      </c>
      <c r="MS78">
        <v>302.33333333333331</v>
      </c>
      <c r="MT78">
        <v>317.47058823529414</v>
      </c>
      <c r="MU78">
        <v>244.25</v>
      </c>
      <c r="MV78">
        <v>319.14285714285717</v>
      </c>
      <c r="MW78">
        <v>254.30769230769232</v>
      </c>
      <c r="MX78">
        <v>274.4871794871795</v>
      </c>
      <c r="MY78">
        <v>255.06666666666666</v>
      </c>
      <c r="MZ78">
        <v>286.42857142857144</v>
      </c>
      <c r="NA78">
        <v>286.92857142857144</v>
      </c>
      <c r="NB78">
        <v>275.6511627906977</v>
      </c>
      <c r="NC78" s="15">
        <f>Tabla1[[#This Row],[ROS_1DU_COR_COD_ROS_TG_NEG]]-Tabla1[[#This Row],[PAS_1DU_COR_COD_ROS_TG_NEG]]</f>
        <v>73.75</v>
      </c>
      <c r="ND78" s="15">
        <f>Tabla1[[#This Row],[ROS_1DU_COR_COD_ROS_TG_NEU]]-Tabla1[[#This Row],[PAS_1DU_COR_COD_ROS_TG_NEU]]</f>
        <v>-37.571428571428612</v>
      </c>
      <c r="NE78" s="15">
        <f>Tabla1[[#This Row],[ROS_1DU_COR_COD_ROS_TG_POS]]-Tabla1[[#This Row],[PAS_1DU_COR_COD_ROS_TG_POS]]</f>
        <v>63.192307692307679</v>
      </c>
      <c r="NF78" s="15">
        <f>Tabla1[[#This Row],[ROS_1DU_COR_COD_ROS_TG_TOT]]-Tabla1[[#This Row],[PAS_1DU_COR_COD_ROS_TG_TOT]]</f>
        <v>27.450320512820497</v>
      </c>
      <c r="NG78" s="15">
        <f>Tabla1[[#This Row],[ROS_1DU_COR_COD_ESC_TG_NEG]]-Tabla1[[#This Row],[PAS_1DU_COR_COD_ESC_TG_NEG]]</f>
        <v>88.53333333333336</v>
      </c>
      <c r="NH78" s="15">
        <f>Tabla1[[#This Row],[ROS_1DU_COR_COD_ESC_TG_NEU]]-Tabla1[[#This Row],[PAS_1DU_COR_COD_ESC_TG_NEU]]</f>
        <v>37.738095238095241</v>
      </c>
      <c r="NI78" s="15">
        <f>Tabla1[[#This Row],[ROS_1DU_COR_COD_ESC_TG_POS]]-Tabla1[[#This Row],[PAS_1DU_COR_COD_ESC_TG_POS]]</f>
        <v>-51.761904761904788</v>
      </c>
      <c r="NJ78" s="15">
        <f>Tabla1[[#This Row],[ROS_1DU_COR_COD_ESC_TG_TOT]]-Tabla1[[#This Row],[PAS_1DU_COR_COD_ESC_TG_TOT]]</f>
        <v>22.819425444596448</v>
      </c>
      <c r="NK78" s="15">
        <f>Tabla1[[#This Row],[PAS_1DU_COR_COD_ROS_TG_NEG]]-Tabla1[[#This Row],[ESC_1DU_COR_COD_ROS_TG_NEG]]</f>
        <v>-89.25</v>
      </c>
      <c r="NL78" s="15">
        <f>Tabla1[[#This Row],[PAS_1DU_COR_COD_ROS_TG_NEU]]-Tabla1[[#This Row],[ESC_1DU_COR_COD_ROS_TG_NEU]]</f>
        <v>-67.857142857142833</v>
      </c>
      <c r="NM78" s="15">
        <f>Tabla1[[#This Row],[PAS_1DU_COR_COD_ROS_TG_POS]]-Tabla1[[#This Row],[ESC_1DU_COR_COD_ROS_TG_POS]]</f>
        <v>-7.3589743589743648</v>
      </c>
      <c r="NN78" s="15">
        <f>Tabla1[[#This Row],[PAS_1DU_COR_COD_ROS_TG_TOT]]-Tabla1[[#This Row],[ESC_1DU_COR_COD_ROS_TG_TOT]]</f>
        <v>-23.046153846153857</v>
      </c>
      <c r="NO78" s="15">
        <f>Tabla1[[#This Row],[PAS_1DU_COR_COD_ESC_TG_NEG]]-Tabla1[[#This Row],[ESC_1DU_COR_COD_ESC_TG_NEG]]</f>
        <v>-46.361904761904782</v>
      </c>
      <c r="NP78" s="15">
        <f>Tabla1[[#This Row],[PAS_1DU_COR_COD_ESC_TG_NEU]]-Tabla1[[#This Row],[ESC_1DU_COR_COD_ESC_TG_NEU]]</f>
        <v>-53.571428571428555</v>
      </c>
      <c r="NQ78" s="15">
        <f>Tabla1[[#This Row],[PAS_1DU_COR_COD_ESC_TG_POS]]-Tabla1[[#This Row],[ESC_1DU_COR_COD_ESC_TG_POS]]</f>
        <v>-15.40476190476187</v>
      </c>
      <c r="NR78" s="15">
        <f>Tabla1[[#This Row],[PAS_1DU_COR_COD_ESC_TG_TOT]]-Tabla1[[#This Row],[ESC_1DU_COR_COD_ESC_TG_TOT]]</f>
        <v>-41.819425444596448</v>
      </c>
    </row>
    <row r="79" spans="1:382" x14ac:dyDescent="0.3">
      <c r="A79" s="2" t="s">
        <v>84</v>
      </c>
      <c r="B79" s="2">
        <v>30</v>
      </c>
      <c r="C79" s="2">
        <v>2</v>
      </c>
      <c r="D79" s="2">
        <v>33</v>
      </c>
      <c r="E79">
        <v>0</v>
      </c>
      <c r="G79">
        <v>5.5555555555555552E-2</v>
      </c>
      <c r="H79">
        <v>107</v>
      </c>
      <c r="I79">
        <v>0</v>
      </c>
      <c r="K79">
        <v>1.8518518518518517E-2</v>
      </c>
      <c r="L79">
        <v>107</v>
      </c>
      <c r="M79">
        <v>5.5555555555555552E-2</v>
      </c>
      <c r="N79">
        <v>99</v>
      </c>
      <c r="O79">
        <v>0</v>
      </c>
      <c r="Q79">
        <v>5.5555555555555552E-2</v>
      </c>
      <c r="R79">
        <v>89</v>
      </c>
      <c r="S79">
        <v>3.7037037037037035E-2</v>
      </c>
      <c r="T79">
        <v>94</v>
      </c>
      <c r="U79">
        <v>2.7777777777777776E-2</v>
      </c>
      <c r="V79">
        <v>98.333333333333329</v>
      </c>
      <c r="W79">
        <v>0</v>
      </c>
      <c r="Y79">
        <v>0</v>
      </c>
      <c r="AA79">
        <v>0</v>
      </c>
      <c r="AC79">
        <v>0</v>
      </c>
      <c r="AE79">
        <v>0</v>
      </c>
      <c r="AG79">
        <v>1.8518518518518517E-2</v>
      </c>
      <c r="AH79">
        <v>98.333333333333329</v>
      </c>
      <c r="AI79">
        <v>0</v>
      </c>
      <c r="AK79">
        <v>0.5</v>
      </c>
      <c r="AL79">
        <v>102</v>
      </c>
      <c r="AM79">
        <v>0</v>
      </c>
      <c r="AO79">
        <v>0.16666666666666666</v>
      </c>
      <c r="AP79">
        <v>102</v>
      </c>
      <c r="AQ79">
        <v>0</v>
      </c>
      <c r="AS79">
        <v>0</v>
      </c>
      <c r="AU79">
        <v>0</v>
      </c>
      <c r="AW79">
        <v>0</v>
      </c>
      <c r="AY79">
        <v>8.3333333333333329E-2</v>
      </c>
      <c r="AZ79">
        <v>102</v>
      </c>
      <c r="BA79">
        <v>0</v>
      </c>
      <c r="BC79">
        <v>0</v>
      </c>
      <c r="BE79">
        <v>0</v>
      </c>
      <c r="BG79">
        <v>0</v>
      </c>
      <c r="BI79">
        <v>0</v>
      </c>
      <c r="BK79">
        <v>5.5555555555555552E-2</v>
      </c>
      <c r="BL79">
        <v>102</v>
      </c>
      <c r="BM79">
        <v>2.2222222222222223E-2</v>
      </c>
      <c r="BN79">
        <v>99.25</v>
      </c>
      <c r="BO79">
        <v>1.3</v>
      </c>
      <c r="BP79">
        <v>259.42857142857144</v>
      </c>
      <c r="BQ79">
        <v>1</v>
      </c>
      <c r="BR79">
        <v>218.5</v>
      </c>
      <c r="BS79">
        <v>0.8</v>
      </c>
      <c r="BT79">
        <v>259.8</v>
      </c>
      <c r="BU79">
        <v>1.0344827586206897</v>
      </c>
      <c r="BV79">
        <v>245.88888888888889</v>
      </c>
      <c r="BW79">
        <v>1.3333333333333333</v>
      </c>
      <c r="BX79">
        <v>284.57142857142856</v>
      </c>
      <c r="BY79">
        <v>1.2</v>
      </c>
      <c r="BZ79">
        <v>276.83333333333331</v>
      </c>
      <c r="CA79">
        <v>1</v>
      </c>
      <c r="CB79">
        <v>187.57142857142858</v>
      </c>
      <c r="CC79">
        <v>1.1724137931034482</v>
      </c>
      <c r="CD79">
        <v>248.3</v>
      </c>
      <c r="CE79">
        <v>1.103448275862069</v>
      </c>
      <c r="CF79">
        <v>247.15789473684211</v>
      </c>
      <c r="CG79">
        <v>0.9</v>
      </c>
      <c r="CH79">
        <v>241.5</v>
      </c>
      <c r="CI79">
        <v>0.66666666666666663</v>
      </c>
      <c r="CJ79">
        <v>164</v>
      </c>
      <c r="CK79">
        <v>0.8</v>
      </c>
      <c r="CL79">
        <v>219.66666666666666</v>
      </c>
      <c r="CM79">
        <v>0.7931034482758621</v>
      </c>
      <c r="CN79">
        <v>206.93333333333334</v>
      </c>
      <c r="CO79">
        <v>0.66666666666666663</v>
      </c>
      <c r="CP79">
        <v>195.25</v>
      </c>
      <c r="CQ79">
        <v>1.1000000000000001</v>
      </c>
      <c r="CR79">
        <v>262.16666666666669</v>
      </c>
      <c r="CS79">
        <v>0.5</v>
      </c>
      <c r="CT79">
        <v>124.75</v>
      </c>
      <c r="CU79">
        <v>0.75862068965517238</v>
      </c>
      <c r="CV79">
        <v>203.78571428571428</v>
      </c>
      <c r="CW79">
        <v>0.77586206896551724</v>
      </c>
      <c r="CX79">
        <v>205.41379310344828</v>
      </c>
      <c r="CY79">
        <v>0.93965517241379315</v>
      </c>
      <c r="CZ79">
        <v>229.08955223880596</v>
      </c>
      <c r="DA79">
        <v>1</v>
      </c>
      <c r="DB79">
        <v>181.33333333333334</v>
      </c>
      <c r="DC79">
        <v>0.77777777777777779</v>
      </c>
      <c r="DD79">
        <v>152.6</v>
      </c>
      <c r="DE79">
        <v>0.5</v>
      </c>
      <c r="DF79">
        <v>128.80000000000001</v>
      </c>
      <c r="DG79">
        <v>0.75862068965517238</v>
      </c>
      <c r="DH79">
        <v>155.9375</v>
      </c>
      <c r="DI79">
        <v>0.44444444444444442</v>
      </c>
      <c r="DJ79">
        <v>172</v>
      </c>
      <c r="DK79">
        <v>0.3</v>
      </c>
      <c r="DL79">
        <v>184.5</v>
      </c>
      <c r="DM79">
        <v>0.4</v>
      </c>
      <c r="DN79">
        <v>164.5</v>
      </c>
      <c r="DO79">
        <v>0.37931034482758619</v>
      </c>
      <c r="DP79">
        <v>171.44444444444446</v>
      </c>
      <c r="DQ79">
        <v>0.56896551724137934</v>
      </c>
      <c r="DR79">
        <v>161.52000000000001</v>
      </c>
      <c r="DS79">
        <v>0.56896551724137934</v>
      </c>
      <c r="DT79">
        <v>161.52000000000001</v>
      </c>
      <c r="DU79">
        <v>0.81609195402298851</v>
      </c>
      <c r="DV79">
        <v>210.72826086956522</v>
      </c>
      <c r="DY79">
        <v>0</v>
      </c>
      <c r="EC79">
        <v>0</v>
      </c>
      <c r="EE79">
        <v>0</v>
      </c>
      <c r="EK79">
        <v>0</v>
      </c>
      <c r="EM79">
        <v>0</v>
      </c>
      <c r="EQ79">
        <v>0</v>
      </c>
      <c r="EU79">
        <v>0</v>
      </c>
      <c r="EW79">
        <v>0</v>
      </c>
      <c r="FC79">
        <v>0</v>
      </c>
      <c r="FE79">
        <v>0</v>
      </c>
      <c r="FG79">
        <v>0</v>
      </c>
      <c r="FK79">
        <v>0</v>
      </c>
      <c r="FO79">
        <v>0</v>
      </c>
      <c r="FQ79">
        <v>0</v>
      </c>
      <c r="FW79">
        <v>0</v>
      </c>
      <c r="FY79">
        <v>0</v>
      </c>
      <c r="GA79">
        <v>0</v>
      </c>
      <c r="GC79">
        <v>0</v>
      </c>
      <c r="GE79">
        <v>0.78888888888888886</v>
      </c>
      <c r="GF79">
        <v>210.72826086956522</v>
      </c>
      <c r="GG79">
        <v>1.1111111111111112</v>
      </c>
      <c r="GH79">
        <v>359.2</v>
      </c>
      <c r="GI79">
        <v>0.77777777777777779</v>
      </c>
      <c r="GJ79">
        <v>288.75</v>
      </c>
      <c r="GK79">
        <v>1.125</v>
      </c>
      <c r="GL79">
        <v>201.16666666666666</v>
      </c>
      <c r="GM79">
        <v>1</v>
      </c>
      <c r="GN79">
        <v>277.2</v>
      </c>
      <c r="GO79">
        <v>0.55555555555555558</v>
      </c>
      <c r="GP79">
        <v>113</v>
      </c>
      <c r="GQ79">
        <v>0.9</v>
      </c>
      <c r="GR79">
        <v>310</v>
      </c>
      <c r="GS79">
        <v>1</v>
      </c>
      <c r="GT79">
        <v>215.4</v>
      </c>
      <c r="GU79">
        <v>0.8214285714285714</v>
      </c>
      <c r="GV79">
        <v>213</v>
      </c>
      <c r="GW79">
        <v>0.90740740740740744</v>
      </c>
      <c r="GX79">
        <v>247.39285714285714</v>
      </c>
      <c r="GY79">
        <v>0.44444444444444442</v>
      </c>
      <c r="GZ79">
        <v>121.5</v>
      </c>
      <c r="HA79">
        <v>1</v>
      </c>
      <c r="HB79">
        <v>249.6</v>
      </c>
      <c r="HC79">
        <v>1.625</v>
      </c>
      <c r="HD79">
        <v>335</v>
      </c>
      <c r="HE79">
        <v>1</v>
      </c>
      <c r="HF79">
        <v>249.6</v>
      </c>
      <c r="HG79">
        <v>1.4444444444444444</v>
      </c>
      <c r="HH79">
        <v>304.83333333333331</v>
      </c>
      <c r="HI79">
        <v>1.1000000000000001</v>
      </c>
      <c r="HJ79">
        <v>225.85714285714286</v>
      </c>
      <c r="HK79">
        <v>0.66666666666666663</v>
      </c>
      <c r="HL79">
        <v>188</v>
      </c>
      <c r="HM79">
        <v>1.0714285714285714</v>
      </c>
      <c r="HN79">
        <v>244.8235294117647</v>
      </c>
      <c r="HO79">
        <v>1.037037037037037</v>
      </c>
      <c r="HP79">
        <v>247.0625</v>
      </c>
      <c r="HQ79">
        <v>0.97222222222222221</v>
      </c>
      <c r="HR79">
        <v>247.21666666666667</v>
      </c>
      <c r="HS79">
        <v>0.22222222222222221</v>
      </c>
      <c r="HT79">
        <v>109</v>
      </c>
      <c r="HU79">
        <v>1</v>
      </c>
      <c r="HV79">
        <v>187.57142857142858</v>
      </c>
      <c r="HW79">
        <v>1.125</v>
      </c>
      <c r="HX79">
        <v>226</v>
      </c>
      <c r="HY79">
        <v>0.76923076923076927</v>
      </c>
      <c r="HZ79">
        <v>190.07142857142858</v>
      </c>
      <c r="IA79">
        <v>0.44444444444444442</v>
      </c>
      <c r="IB79">
        <v>168.75</v>
      </c>
      <c r="IC79">
        <v>0.5</v>
      </c>
      <c r="ID79">
        <v>229</v>
      </c>
      <c r="IE79">
        <v>1</v>
      </c>
      <c r="IF79">
        <v>372</v>
      </c>
      <c r="IG79">
        <v>0.6428571428571429</v>
      </c>
      <c r="IH79">
        <v>268.5</v>
      </c>
      <c r="II79">
        <v>0.70370370370370372</v>
      </c>
      <c r="IJ79">
        <v>226.26923076923077</v>
      </c>
      <c r="IK79">
        <v>0.70370370370370372</v>
      </c>
      <c r="IL79">
        <v>226.26923076923077</v>
      </c>
      <c r="IM79">
        <v>0.88271604938271608</v>
      </c>
      <c r="IN79">
        <v>240.88372093023256</v>
      </c>
      <c r="IO79">
        <v>2</v>
      </c>
      <c r="IP79">
        <v>311</v>
      </c>
      <c r="IQ79">
        <v>1</v>
      </c>
      <c r="IR79">
        <v>196</v>
      </c>
      <c r="IS79">
        <v>0.5</v>
      </c>
      <c r="IT79">
        <v>82</v>
      </c>
      <c r="IU79">
        <v>1</v>
      </c>
      <c r="IV79">
        <v>196.33333333333334</v>
      </c>
      <c r="IW79">
        <v>0</v>
      </c>
      <c r="JA79">
        <v>1</v>
      </c>
      <c r="JB79">
        <v>161</v>
      </c>
      <c r="JC79">
        <v>0.5</v>
      </c>
      <c r="JD79">
        <v>161</v>
      </c>
      <c r="JE79">
        <v>0.83333333333333337</v>
      </c>
      <c r="JF79">
        <v>187.5</v>
      </c>
      <c r="JG79">
        <v>1</v>
      </c>
      <c r="JH79">
        <v>115</v>
      </c>
      <c r="JI79">
        <v>1</v>
      </c>
      <c r="JJ79">
        <v>145</v>
      </c>
      <c r="JK79">
        <v>1</v>
      </c>
      <c r="JL79">
        <v>277</v>
      </c>
      <c r="JM79">
        <v>1</v>
      </c>
      <c r="JN79">
        <v>179</v>
      </c>
      <c r="JO79">
        <v>3</v>
      </c>
      <c r="JP79">
        <v>349</v>
      </c>
      <c r="JS79">
        <v>0</v>
      </c>
      <c r="JU79">
        <v>1.5</v>
      </c>
      <c r="JV79">
        <v>349</v>
      </c>
      <c r="JW79">
        <v>1.1666666666666667</v>
      </c>
      <c r="JX79">
        <v>221.5</v>
      </c>
      <c r="JY79">
        <v>1</v>
      </c>
      <c r="JZ79">
        <v>204.5</v>
      </c>
      <c r="KA79">
        <v>4</v>
      </c>
      <c r="KB79">
        <v>745</v>
      </c>
      <c r="KC79">
        <v>1</v>
      </c>
      <c r="KD79">
        <v>132</v>
      </c>
      <c r="KE79">
        <v>0.5</v>
      </c>
      <c r="KF79">
        <v>82</v>
      </c>
      <c r="KG79">
        <v>1.5</v>
      </c>
      <c r="KH79">
        <v>319.66666666666669</v>
      </c>
      <c r="KI79">
        <v>1</v>
      </c>
      <c r="KJ79">
        <v>162</v>
      </c>
      <c r="KM79">
        <v>1</v>
      </c>
      <c r="KN79">
        <v>84</v>
      </c>
      <c r="KO79">
        <v>1</v>
      </c>
      <c r="KP79">
        <v>123</v>
      </c>
      <c r="KQ79">
        <v>1.3333333333333333</v>
      </c>
      <c r="KR79">
        <v>241</v>
      </c>
      <c r="KS79">
        <v>1.3333333333333333</v>
      </c>
      <c r="KT79">
        <v>241</v>
      </c>
      <c r="KU79">
        <v>1.1111111111111112</v>
      </c>
      <c r="KV79">
        <v>218.53846153846155</v>
      </c>
      <c r="KW79">
        <v>0.90555555555555556</v>
      </c>
      <c r="KX79">
        <v>237.94949494949495</v>
      </c>
      <c r="KY79" s="15">
        <f>Tabla24[[#This Row],[ROS_NUM_COR_COD_ROS_TG_NEG]]-Tabla24[[#This Row],[PAS_NUM_COR_COD_ROS_TG_NEG]]</f>
        <v>1.3888888888888888</v>
      </c>
      <c r="KZ79" s="15">
        <f>Tabla24[[#This Row],[ROS_DUR_COR_COD_ROS_TG_NEG]]-Tabla24[[#This Row],[PAS_DUR_COR_COD_ROS_TG_NEG]]</f>
        <v>205.83333333333331</v>
      </c>
      <c r="LA79" s="15">
        <f>Tabla24[[#This Row],[ROS_NUM_COR_COD_ROS_TG_NEU]]-Tabla24[[#This Row],[PAS_NUM_COR_COD_ROS_TG_NEU]]</f>
        <v>1.1000000000000001</v>
      </c>
      <c r="LB79" s="15">
        <f>Tabla24[[#This Row],[ROS_DUR_COR_COD_ROS_TG_NEU]]-Tabla24[[#This Row],[PAS_DUR_COR_COD_ROS_TG_NEU]]</f>
        <v>225.85714285714286</v>
      </c>
      <c r="LC79" s="15">
        <f>Tabla24[[#This Row],[ROS_NUM_COR_COD_ROS_TG_POS]]-Tabla24[[#This Row],[PAS_NUM_COR_COD_ROS_TG_POS]]</f>
        <v>0.61111111111111105</v>
      </c>
      <c r="LD79" s="15">
        <f>Tabla24[[#This Row],[ROS_DUR_COR_COD_ROS_TG_POS]]-Tabla24[[#This Row],[PAS_DUR_COR_COD_ROS_TG_POS]]</f>
        <v>99</v>
      </c>
      <c r="LE79" s="15">
        <f>Tabla24[[#This Row],[ROS_NUM_COR_COD_ROS_TG_TOT]]-Tabla24[[#This Row],[PAS_NUM_COR_COD_ROS_TG_TOT]]</f>
        <v>1.0343915343915344</v>
      </c>
      <c r="LF79" s="15">
        <f>Tabla24[[#This Row],[ROS_DUR_COR_COD_ROS_TG_TOT]]-Tabla24[[#This Row],[PAS_DUR_COR_COD_ROS_TG_TOT]]</f>
        <v>150.8235294117647</v>
      </c>
      <c r="LG79" s="15">
        <f>Tabla24[[#This Row],[ROS_NUM_COR_COD_ESC_TG_NEG]]-Tabla24[[#This Row],[PAS_NUM_COR_COD_ESC_TG_NEG]]</f>
        <v>0.55555555555555558</v>
      </c>
      <c r="LH79" s="15">
        <f>Tabla24[[#This Row],[ROS_DUR_COR_COD_ESC_TG_NEG]]-Tabla24[[#This Row],[PAS_DUR_COR_COD_ESC_TG_NEG]]</f>
        <v>113</v>
      </c>
      <c r="LI79" s="15">
        <f>Tabla24[[#This Row],[ROS_NUM_COR_COD_ESC_TG_NEU]]-Tabla24[[#This Row],[PAS_NUM_COR_COD_ESC_TG_NEU]]</f>
        <v>0.84444444444444444</v>
      </c>
      <c r="LJ79" s="15">
        <f>Tabla24[[#This Row],[ROS_NUM_COR_COD_ESC_TG_NEG]]-Tabla24[[#This Row],[PAS_NUM_COR_COD_ESC_TG_NEG]]</f>
        <v>0.55555555555555558</v>
      </c>
      <c r="LK79" s="15">
        <f>Tabla24[[#This Row],[ROS_NUM_COR_COD_ESC_TG_POS]]-Tabla24[[#This Row],[PAS_NUM_COR_COD_ESC_TG_POS]]</f>
        <v>1</v>
      </c>
      <c r="LL79" s="15">
        <f>Tabla24[[#This Row],[ROS_DUR_COR_COD_ESC_TG_POS]]-Tabla24[[#This Row],[PAS_DUR_COR_COD_ESC_TG_POS]]</f>
        <v>215.4</v>
      </c>
      <c r="LM79" s="15">
        <f>Tabla24[[#This Row],[ROS_NUM_COR_COD_ESC_TG_TOT]]-Tabla24[[#This Row],[PAS_NUM_COR_COD_ESC_TG_TOT]]</f>
        <v>0.80291005291005291</v>
      </c>
      <c r="LN79" s="15">
        <f>Tabla24[[#This Row],[ROS_DUR_COR_COD_ESC_TG_TOT]]-Tabla24[[#This Row],[PAS_DUR_COR_COD_ESC_TG_TOT]]</f>
        <v>106</v>
      </c>
      <c r="LO79" s="15">
        <f>Tabla24[[#This Row],[PAS_NUM_COR_COD_ROS_TG_NEG]]-Tabla24[[#This Row],[ESC_NUM_COR_COD_ROS_TG_NEG]]</f>
        <v>-0.61111111111111105</v>
      </c>
      <c r="LP79" s="15">
        <f>Tabla24[[#This Row],[PAS_DUR_COR_COD_ROS_TG_NEG]]-Tabla24[[#This Row],[ESC_DUR_COR_COD_ROS_TG_NEG]]</f>
        <v>-96.25</v>
      </c>
      <c r="LQ79" s="15">
        <f>Tabla24[[#This Row],[PAS_NUM_COR_COD_ROS_TG_NEU]]-Tabla24[[#This Row],[ESC_NUM_COR_COD_ROS_TG_NEU]]</f>
        <v>-1.1000000000000001</v>
      </c>
      <c r="LR79" s="15">
        <f>Tabla24[[#This Row],[PAS_DUR_COR_COD_ROS_TG_NEU]]-Tabla24[[#This Row],[ESC_DUR_COR_COD_ROS_TG_NEU]]</f>
        <v>-262.16666666666669</v>
      </c>
      <c r="LS79" s="15">
        <f>Tabla24[[#This Row],[PAS_NUM_COR_COD_ROS_TG_POS]]-Tabla24[[#This Row],[ESC_NUM_COR_COD_ROS_TG_POS]]</f>
        <v>-0.44444444444444442</v>
      </c>
      <c r="LT79" s="15">
        <f>Tabla24[[#This Row],[PAS_DUR_COR_COD_ROS_TG_POS]]-Tabla24[[#This Row],[ESC_DUR_COR_COD_ROS_TG_POS]]</f>
        <v>-35.75</v>
      </c>
      <c r="LU79" s="15">
        <f>Tabla24[[#This Row],[PAS_NUM_COR_COD_ROS_TG_TOT]]-Tabla24[[#This Row],[ESC_NUM_COR_COD_ROS_TG_TOT]]</f>
        <v>-0.7215836526181354</v>
      </c>
      <c r="LV79" s="15">
        <f>Tabla24[[#This Row],[PAS_DUR_COR_COD_ROS_TG_TOT]]-Tabla24[[#This Row],[ESC_DUR_COR_COD_ROS_TG_TOT]]</f>
        <v>-109.78571428571428</v>
      </c>
      <c r="LW79" s="15">
        <f>Tabla24[[#This Row],[PAS_NUM_COR_COD_ESC_TG_NEG]]-Tabla24[[#This Row],[ESC_NUM_COR_COD_ESC_TG_NEG]]</f>
        <v>-1.3333333333333333</v>
      </c>
      <c r="LX79" s="15">
        <f>Tabla24[[#This Row],[PAS_DUR_COR_COD_ESC_TG_NEG]]-Tabla24[[#This Row],[ESC_DUR_COR_COD_ESC_TG_NEG]]</f>
        <v>-284.57142857142856</v>
      </c>
      <c r="LY79" s="15">
        <f>Tabla24[[#This Row],[PAS_NUM_COR_COD_ESC_TG_NEU]]-Tabla24[[#This Row],[ESC_NUM_COR_COD_ESC_TG_NEU]]</f>
        <v>-1.1444444444444444</v>
      </c>
      <c r="LZ79" s="15">
        <f>Tabla24[[#This Row],[PAS_DUR_COR_COD_ESC_TG_NEU]]-Tabla24[[#This Row],[ESC_DUR_COR_COD_ESC_TG_NEU]]</f>
        <v>-169.83333333333331</v>
      </c>
      <c r="MA79" s="15">
        <f>Tabla24[[#This Row],[PAS_NUM_COR_COD_ESC_TG_POS]]-Tabla24[[#This Row],[ESC_NUM_COR_COD_ESC_TG_POS]]</f>
        <v>-1</v>
      </c>
      <c r="MB79" s="15">
        <f>Tabla24[[#This Row],[PAS_DUR_COR_COD_ESC_TG_POS]]-Tabla24[[#This Row],[ESC_DUR_COR_COD_ESC_TG_POS]]</f>
        <v>-187.57142857142858</v>
      </c>
      <c r="MC79" s="15">
        <f>Tabla24[[#This Row],[PAS_NUM_COR_COD_ESC_TG_TOT]]-Tabla24[[#This Row],[ESC_NUM_COR_COD_ESC_TG_TOT]]</f>
        <v>-1.1538952745849296</v>
      </c>
      <c r="MD79" s="15">
        <f>Tabla24[[#This Row],[PAS_DUR_COR_COD_ESC_TG_TOT]]-Tabla24[[#This Row],[ESC_DUR_COR_COD_ESC_TG_TOT]]</f>
        <v>-141.30000000000001</v>
      </c>
      <c r="ME79">
        <v>160.5</v>
      </c>
      <c r="MF79">
        <v>136.28571428571428</v>
      </c>
      <c r="MG79">
        <v>115.75</v>
      </c>
      <c r="MH79">
        <v>140</v>
      </c>
      <c r="MI79">
        <v>89.25</v>
      </c>
      <c r="MJ79">
        <v>106.5</v>
      </c>
      <c r="MK79">
        <v>119.2</v>
      </c>
      <c r="ML79">
        <v>106.07692307692308</v>
      </c>
      <c r="MM79">
        <v>122</v>
      </c>
      <c r="MN79">
        <v>159</v>
      </c>
      <c r="MO79">
        <v>103.25</v>
      </c>
      <c r="MP79">
        <v>132.5</v>
      </c>
      <c r="MQ79">
        <v>200.42857142857142</v>
      </c>
      <c r="MR79">
        <v>166.66666666666666</v>
      </c>
      <c r="MS79">
        <v>144.28571428571428</v>
      </c>
      <c r="MT79">
        <v>170.65</v>
      </c>
      <c r="MU79">
        <v>99</v>
      </c>
      <c r="MW79">
        <v>89</v>
      </c>
      <c r="MX79">
        <v>94</v>
      </c>
      <c r="MZ79">
        <v>107</v>
      </c>
      <c r="NB79">
        <v>107</v>
      </c>
      <c r="NC79" s="15">
        <f>Tabla1[[#This Row],[ROS_1DU_COR_COD_ROS_TG_NEG]]-Tabla1[[#This Row],[PAS_1DU_COR_COD_ROS_TG_NEG]]</f>
        <v>61.5</v>
      </c>
      <c r="ND79" s="15">
        <f>Tabla1[[#This Row],[ROS_1DU_COR_COD_ROS_TG_NEU]]-Tabla1[[#This Row],[PAS_1DU_COR_COD_ROS_TG_NEU]]</f>
        <v>136.28571428571428</v>
      </c>
      <c r="NE79" s="15">
        <f>Tabla1[[#This Row],[ROS_1DU_COR_COD_ROS_TG_POS]]-Tabla1[[#This Row],[PAS_1DU_COR_COD_ROS_TG_POS]]</f>
        <v>26.75</v>
      </c>
      <c r="NF79" s="15">
        <f>Tabla1[[#This Row],[ROS_1DU_COR_COD_ROS_TG_TOT]]-Tabla1[[#This Row],[PAS_1DU_COR_COD_ROS_TG_TOT]]</f>
        <v>46</v>
      </c>
      <c r="NG79" s="15">
        <f>Tabla1[[#This Row],[ROS_1DU_COR_COD_ESC_TG_NEG]]-Tabla1[[#This Row],[PAS_1DU_COR_COD_ESC_TG_NEG]]</f>
        <v>89.25</v>
      </c>
      <c r="NH79" s="15">
        <f>Tabla1[[#This Row],[ROS_1DU_COR_COD_ESC_TG_NEU]]-Tabla1[[#This Row],[PAS_1DU_COR_COD_ESC_TG_NEU]]</f>
        <v>-0.5</v>
      </c>
      <c r="NI79" s="15">
        <f>Tabla1[[#This Row],[ROS_1DU_COR_COD_ESC_TG_POS]]-Tabla1[[#This Row],[PAS_1DU_COR_COD_ESC_TG_POS]]</f>
        <v>119.2</v>
      </c>
      <c r="NJ79" s="15">
        <f>Tabla1[[#This Row],[ROS_1DU_COR_COD_ESC_TG_TOT]]-Tabla1[[#This Row],[PAS_1DU_COR_COD_ESC_TG_TOT]]</f>
        <v>-0.9230769230769198</v>
      </c>
      <c r="NK79" s="15">
        <f>Tabla1[[#This Row],[PAS_1DU_COR_COD_ROS_TG_NEG]]-Tabla1[[#This Row],[ESC_1DU_COR_COD_ROS_TG_NEG]]</f>
        <v>-23</v>
      </c>
      <c r="NL79" s="15">
        <f>Tabla1[[#This Row],[PAS_1DU_COR_COD_ROS_TG_NEU]]-Tabla1[[#This Row],[ESC_1DU_COR_COD_ROS_TG_NEU]]</f>
        <v>-159</v>
      </c>
      <c r="NM79" s="15">
        <f>Tabla1[[#This Row],[PAS_1DU_COR_COD_ROS_TG_POS]]-Tabla1[[#This Row],[ESC_1DU_COR_COD_ROS_TG_POS]]</f>
        <v>-14.25</v>
      </c>
      <c r="NN79" s="15">
        <f>Tabla1[[#This Row],[PAS_1DU_COR_COD_ROS_TG_TOT]]-Tabla1[[#This Row],[ESC_1DU_COR_COD_ROS_TG_TOT]]</f>
        <v>-38.5</v>
      </c>
      <c r="NO79" s="15">
        <f>Tabla1[[#This Row],[PAS_1DU_COR_COD_ESC_TG_NEG]]-Tabla1[[#This Row],[ESC_1DU_COR_COD_ESC_TG_NEG]]</f>
        <v>-200.42857142857142</v>
      </c>
      <c r="NP79" s="15">
        <f>Tabla1[[#This Row],[PAS_1DU_COR_COD_ESC_TG_NEU]]-Tabla1[[#This Row],[ESC_1DU_COR_COD_ESC_TG_NEU]]</f>
        <v>-59.666666666666657</v>
      </c>
      <c r="NQ79" s="15">
        <f>Tabla1[[#This Row],[PAS_1DU_COR_COD_ESC_TG_POS]]-Tabla1[[#This Row],[ESC_1DU_COR_COD_ESC_TG_POS]]</f>
        <v>-144.28571428571428</v>
      </c>
      <c r="NR79" s="15">
        <f>Tabla1[[#This Row],[PAS_1DU_COR_COD_ESC_TG_TOT]]-Tabla1[[#This Row],[ESC_1DU_COR_COD_ESC_TG_TOT]]</f>
        <v>-63.650000000000006</v>
      </c>
    </row>
    <row r="80" spans="1:382" x14ac:dyDescent="0.3">
      <c r="A80" s="2" t="s">
        <v>85</v>
      </c>
      <c r="B80" s="2">
        <v>30</v>
      </c>
      <c r="C80" s="2">
        <v>2</v>
      </c>
      <c r="D80" s="2">
        <v>33</v>
      </c>
      <c r="E80">
        <v>3.6</v>
      </c>
      <c r="F80">
        <v>1277.625</v>
      </c>
      <c r="G80">
        <v>3.65</v>
      </c>
      <c r="H80">
        <v>1212.5</v>
      </c>
      <c r="I80">
        <v>3.3</v>
      </c>
      <c r="J80">
        <v>1128.7647058823529</v>
      </c>
      <c r="K80">
        <v>3.5166666666666666</v>
      </c>
      <c r="L80">
        <v>1205.0196078431372</v>
      </c>
      <c r="M80">
        <v>3.15</v>
      </c>
      <c r="N80">
        <v>1103.1176470588234</v>
      </c>
      <c r="O80">
        <v>3.25</v>
      </c>
      <c r="P80">
        <v>1073.3529411764705</v>
      </c>
      <c r="Q80">
        <v>3.55</v>
      </c>
      <c r="R80">
        <v>1261.9375</v>
      </c>
      <c r="S80">
        <v>3.3166666666666669</v>
      </c>
      <c r="T80">
        <v>1143.82</v>
      </c>
      <c r="U80">
        <v>3.4166666666666665</v>
      </c>
      <c r="V80">
        <v>1174.7227722772277</v>
      </c>
      <c r="W80">
        <v>1.65</v>
      </c>
      <c r="X80">
        <v>504.66666666666669</v>
      </c>
      <c r="Y80">
        <v>2.0499999999999998</v>
      </c>
      <c r="Z80">
        <v>575.84210526315792</v>
      </c>
      <c r="AA80">
        <v>1.75</v>
      </c>
      <c r="AB80">
        <v>427.8</v>
      </c>
      <c r="AC80">
        <v>1.8166666666666667</v>
      </c>
      <c r="AD80">
        <v>501.42105263157896</v>
      </c>
      <c r="AE80">
        <v>1.8166666666666667</v>
      </c>
      <c r="AF80">
        <v>501.42105263157896</v>
      </c>
      <c r="AG80">
        <v>2.8833333333333333</v>
      </c>
      <c r="AH80">
        <v>931.82278481012656</v>
      </c>
      <c r="BM80">
        <v>2.8833333333333333</v>
      </c>
      <c r="BN80">
        <v>931.82278481012656</v>
      </c>
      <c r="BO80">
        <v>3.8</v>
      </c>
      <c r="BP80">
        <v>1295.5999999999999</v>
      </c>
      <c r="BQ80">
        <v>4</v>
      </c>
      <c r="BR80">
        <v>1611.1428571428571</v>
      </c>
      <c r="BS80">
        <v>4.8</v>
      </c>
      <c r="BT80">
        <v>1602.2</v>
      </c>
      <c r="BU80">
        <v>4.2</v>
      </c>
      <c r="BV80">
        <v>1490.962962962963</v>
      </c>
      <c r="BW80">
        <v>5.5</v>
      </c>
      <c r="BX80">
        <v>1713.4</v>
      </c>
      <c r="BY80">
        <v>4.5999999999999996</v>
      </c>
      <c r="BZ80">
        <v>1456</v>
      </c>
      <c r="CA80">
        <v>2.8888888888888888</v>
      </c>
      <c r="CB80">
        <v>1158.4285714285713</v>
      </c>
      <c r="CC80">
        <v>4.3793103448275863</v>
      </c>
      <c r="CD80">
        <v>1474.8846153846155</v>
      </c>
      <c r="CE80">
        <v>4.2881355932203391</v>
      </c>
      <c r="CF80">
        <v>1483.0754716981132</v>
      </c>
      <c r="CG80">
        <v>3</v>
      </c>
      <c r="CH80">
        <v>1259.4285714285713</v>
      </c>
      <c r="CI80">
        <v>2.9</v>
      </c>
      <c r="CJ80">
        <v>1054.875</v>
      </c>
      <c r="CK80">
        <v>1.2</v>
      </c>
      <c r="CL80">
        <v>638.5</v>
      </c>
      <c r="CM80">
        <v>2.3666666666666667</v>
      </c>
      <c r="CN80">
        <v>1004.0952380952381</v>
      </c>
      <c r="CO80">
        <v>0.9</v>
      </c>
      <c r="CP80">
        <v>1019</v>
      </c>
      <c r="CQ80">
        <v>2.4</v>
      </c>
      <c r="CR80">
        <v>1652.2</v>
      </c>
      <c r="CS80">
        <v>3.5555555555555554</v>
      </c>
      <c r="CT80">
        <v>1288.2857142857142</v>
      </c>
      <c r="CU80">
        <v>2.2413793103448274</v>
      </c>
      <c r="CV80">
        <v>1355.7333333333333</v>
      </c>
      <c r="CW80">
        <v>2.3050847457627119</v>
      </c>
      <c r="CX80">
        <v>1150.6111111111111</v>
      </c>
      <c r="CY80">
        <v>3.2966101694915255</v>
      </c>
      <c r="CZ80">
        <v>1348.5955056179776</v>
      </c>
      <c r="DA80">
        <v>1.6</v>
      </c>
      <c r="DB80">
        <v>738.71428571428567</v>
      </c>
      <c r="DC80">
        <v>1.6</v>
      </c>
      <c r="DD80">
        <v>628.125</v>
      </c>
      <c r="DE80">
        <v>2.4</v>
      </c>
      <c r="DF80">
        <v>720.2</v>
      </c>
      <c r="DG80">
        <v>1.8666666666666667</v>
      </c>
      <c r="DH80">
        <v>695.92</v>
      </c>
      <c r="DI80">
        <v>1.7</v>
      </c>
      <c r="DJ80">
        <v>729</v>
      </c>
      <c r="DK80">
        <v>1.7</v>
      </c>
      <c r="DL80">
        <v>682.85714285714289</v>
      </c>
      <c r="DM80">
        <v>1.2222222222222223</v>
      </c>
      <c r="DN80">
        <v>538.71428571428567</v>
      </c>
      <c r="DO80">
        <v>1.5517241379310345</v>
      </c>
      <c r="DP80">
        <v>650.19047619047615</v>
      </c>
      <c r="DQ80">
        <v>1.7118644067796611</v>
      </c>
      <c r="DR80">
        <v>675.04347826086962</v>
      </c>
      <c r="DS80">
        <v>1.7118644067796611</v>
      </c>
      <c r="DT80">
        <v>675.04347826086962</v>
      </c>
      <c r="DU80">
        <v>2.768361581920904</v>
      </c>
      <c r="DV80">
        <v>1119.088888888889</v>
      </c>
      <c r="EI80">
        <v>0</v>
      </c>
      <c r="EK80">
        <v>0</v>
      </c>
      <c r="EM80">
        <v>0</v>
      </c>
      <c r="FA80">
        <v>6</v>
      </c>
      <c r="FB80">
        <v>1861</v>
      </c>
      <c r="FC80">
        <v>6</v>
      </c>
      <c r="FD80">
        <v>1861</v>
      </c>
      <c r="FE80">
        <v>6</v>
      </c>
      <c r="FF80">
        <v>1861</v>
      </c>
      <c r="FG80">
        <v>3</v>
      </c>
      <c r="FH80">
        <v>1861</v>
      </c>
      <c r="FU80">
        <v>2</v>
      </c>
      <c r="FV80">
        <v>507</v>
      </c>
      <c r="FW80">
        <v>2</v>
      </c>
      <c r="FX80">
        <v>507</v>
      </c>
      <c r="FY80">
        <v>2</v>
      </c>
      <c r="FZ80">
        <v>507</v>
      </c>
      <c r="GA80">
        <v>2</v>
      </c>
      <c r="GB80">
        <v>507</v>
      </c>
      <c r="GC80">
        <v>2.6666666666666665</v>
      </c>
      <c r="GD80">
        <v>1184</v>
      </c>
      <c r="GE80">
        <v>2.7666666666666666</v>
      </c>
      <c r="GF80">
        <v>1120.036496350365</v>
      </c>
      <c r="GG80">
        <v>0.8</v>
      </c>
      <c r="GH80">
        <v>460.2</v>
      </c>
      <c r="GI80">
        <v>1.5</v>
      </c>
      <c r="GJ80">
        <v>825</v>
      </c>
      <c r="GK80">
        <v>1.5555555555555556</v>
      </c>
      <c r="GL80">
        <v>470.57142857142856</v>
      </c>
      <c r="GM80">
        <v>1.2758620689655173</v>
      </c>
      <c r="GN80">
        <v>571.76470588235293</v>
      </c>
      <c r="GO80">
        <v>2.4444444444444446</v>
      </c>
      <c r="GP80">
        <v>945.66666666666663</v>
      </c>
      <c r="GQ80">
        <v>1.4</v>
      </c>
      <c r="GR80">
        <v>490.5</v>
      </c>
      <c r="GS80">
        <v>1.5</v>
      </c>
      <c r="GT80">
        <v>540.42857142857144</v>
      </c>
      <c r="GU80">
        <v>1.7586206896551724</v>
      </c>
      <c r="GV80">
        <v>652.63157894736844</v>
      </c>
      <c r="GW80">
        <v>1.5172413793103448</v>
      </c>
      <c r="GX80">
        <v>614.44444444444446</v>
      </c>
      <c r="GY80">
        <v>5.6</v>
      </c>
      <c r="GZ80">
        <v>1846.1</v>
      </c>
      <c r="HA80">
        <v>5.2</v>
      </c>
      <c r="HB80">
        <v>1580.2</v>
      </c>
      <c r="HC80">
        <v>5</v>
      </c>
      <c r="HD80">
        <v>1609.2222222222222</v>
      </c>
      <c r="HE80">
        <v>5.2758620689655169</v>
      </c>
      <c r="HF80">
        <v>1680.8965517241379</v>
      </c>
      <c r="HG80">
        <v>4.4444444444444446</v>
      </c>
      <c r="HH80">
        <v>1292</v>
      </c>
      <c r="HI80">
        <v>5.4</v>
      </c>
      <c r="HJ80">
        <v>1534.5</v>
      </c>
      <c r="HK80">
        <v>4.8</v>
      </c>
      <c r="HL80">
        <v>1549.6</v>
      </c>
      <c r="HM80">
        <v>4.8965517241379306</v>
      </c>
      <c r="HN80">
        <v>1464.4482758620691</v>
      </c>
      <c r="HO80">
        <v>5.0862068965517242</v>
      </c>
      <c r="HP80">
        <v>1572.6724137931035</v>
      </c>
      <c r="HQ80">
        <v>3.3017241379310347</v>
      </c>
      <c r="HR80">
        <v>1205.6914893617022</v>
      </c>
      <c r="HS80">
        <v>1.6</v>
      </c>
      <c r="HT80">
        <v>609.25</v>
      </c>
      <c r="HU80">
        <v>2.4</v>
      </c>
      <c r="HV80">
        <v>665.1</v>
      </c>
      <c r="HW80">
        <v>1.6666666666666667</v>
      </c>
      <c r="HX80">
        <v>482.66666666666669</v>
      </c>
      <c r="HY80">
        <v>1.896551724137931</v>
      </c>
      <c r="HZ80">
        <v>587.74074074074076</v>
      </c>
      <c r="IA80">
        <v>1.6666666666666667</v>
      </c>
      <c r="IB80">
        <v>519.22222222222217</v>
      </c>
      <c r="IC80">
        <v>1.8</v>
      </c>
      <c r="ID80">
        <v>581.375</v>
      </c>
      <c r="IE80">
        <v>1.8</v>
      </c>
      <c r="IF80">
        <v>559.22222222222217</v>
      </c>
      <c r="IG80">
        <v>1.7586206896551724</v>
      </c>
      <c r="IH80">
        <v>552.19230769230774</v>
      </c>
      <c r="II80">
        <v>1.8275862068965518</v>
      </c>
      <c r="IJ80">
        <v>570.30188679245282</v>
      </c>
      <c r="IK80">
        <v>1.8275862068965518</v>
      </c>
      <c r="IL80">
        <v>570.30188679245282</v>
      </c>
      <c r="IM80">
        <v>2.8103448275862069</v>
      </c>
      <c r="IN80">
        <v>976.60544217687072</v>
      </c>
      <c r="IS80">
        <v>1</v>
      </c>
      <c r="IT80">
        <v>229</v>
      </c>
      <c r="IU80">
        <v>1</v>
      </c>
      <c r="IV80">
        <v>229</v>
      </c>
      <c r="IW80">
        <v>1</v>
      </c>
      <c r="IX80">
        <v>234</v>
      </c>
      <c r="JC80">
        <v>1</v>
      </c>
      <c r="JD80">
        <v>234</v>
      </c>
      <c r="JE80">
        <v>1</v>
      </c>
      <c r="JF80">
        <v>231.5</v>
      </c>
      <c r="JK80">
        <v>6</v>
      </c>
      <c r="JL80">
        <v>1919</v>
      </c>
      <c r="JM80">
        <v>6</v>
      </c>
      <c r="JN80">
        <v>1919</v>
      </c>
      <c r="JO80">
        <v>7</v>
      </c>
      <c r="JP80">
        <v>1756</v>
      </c>
      <c r="JU80">
        <v>7</v>
      </c>
      <c r="JV80">
        <v>1756</v>
      </c>
      <c r="JW80">
        <v>6.5</v>
      </c>
      <c r="JX80">
        <v>1837.5</v>
      </c>
      <c r="JY80">
        <v>3.75</v>
      </c>
      <c r="JZ80">
        <v>1034.5</v>
      </c>
      <c r="KE80">
        <v>3</v>
      </c>
      <c r="KF80">
        <v>740</v>
      </c>
      <c r="KG80">
        <v>3</v>
      </c>
      <c r="KH80">
        <v>740</v>
      </c>
      <c r="KI80">
        <v>2</v>
      </c>
      <c r="KJ80">
        <v>439</v>
      </c>
      <c r="KO80">
        <v>2</v>
      </c>
      <c r="KP80">
        <v>439</v>
      </c>
      <c r="KQ80">
        <v>2.5</v>
      </c>
      <c r="KR80">
        <v>589.5</v>
      </c>
      <c r="KS80">
        <v>2.5</v>
      </c>
      <c r="KT80">
        <v>589.5</v>
      </c>
      <c r="KU80">
        <v>3.3333333333333335</v>
      </c>
      <c r="KV80">
        <v>886.16666666666663</v>
      </c>
      <c r="KW80">
        <v>2.8277777777777779</v>
      </c>
      <c r="KX80">
        <v>973.05882352941171</v>
      </c>
      <c r="KY80" s="15">
        <f>Tabla24[[#This Row],[ROS_NUM_COR_COD_ROS_TG_NEG]]-Tabla24[[#This Row],[PAS_NUM_COR_COD_ROS_TG_NEG]]</f>
        <v>1.2944444444444447</v>
      </c>
      <c r="KZ80" s="15">
        <f>Tabla24[[#This Row],[ROS_DUR_COR_COD_ROS_TG_NEG]]-Tabla24[[#This Row],[PAS_DUR_COR_COD_ROS_TG_NEG]]</f>
        <v>188.88235294117658</v>
      </c>
      <c r="LA80" s="15">
        <f>Tabla24[[#This Row],[ROS_NUM_COR_COD_ROS_TG_NEU]]-Tabla24[[#This Row],[PAS_NUM_COR_COD_ROS_TG_NEU]]</f>
        <v>2.1500000000000004</v>
      </c>
      <c r="LB80" s="15">
        <f>Tabla24[[#This Row],[ROS_DUR_COR_COD_ROS_TG_NEU]]-Tabla24[[#This Row],[PAS_DUR_COR_COD_ROS_TG_NEU]]</f>
        <v>461.14705882352951</v>
      </c>
      <c r="LC80" s="15">
        <f>Tabla24[[#This Row],[ROS_NUM_COR_COD_ROS_TG_POS]]-Tabla24[[#This Row],[PAS_NUM_COR_COD_ROS_TG_POS]]</f>
        <v>1.25</v>
      </c>
      <c r="LD80" s="15">
        <f>Tabla24[[#This Row],[ROS_DUR_COR_COD_ROS_TG_POS]]-Tabla24[[#This Row],[PAS_DUR_COR_COD_ROS_TG_POS]]</f>
        <v>287.66249999999991</v>
      </c>
      <c r="LE80" s="15">
        <f>Tabla24[[#This Row],[ROS_NUM_COR_COD_ROS_TG_TOT]]-Tabla24[[#This Row],[PAS_NUM_COR_COD_ROS_TG_TOT]]</f>
        <v>1.5798850574712637</v>
      </c>
      <c r="LF80" s="15">
        <f>Tabla24[[#This Row],[ROS_DUR_COR_COD_ROS_TG_TOT]]-Tabla24[[#This Row],[PAS_DUR_COR_COD_ROS_TG_TOT]]</f>
        <v>320.62827586206913</v>
      </c>
      <c r="LG80" s="15">
        <f>Tabla24[[#This Row],[ROS_NUM_COR_COD_ESC_TG_NEG]]-Tabla24[[#This Row],[PAS_NUM_COR_COD_ESC_TG_NEG]]</f>
        <v>-1.1555555555555554</v>
      </c>
      <c r="LH80" s="15">
        <f>Tabla24[[#This Row],[ROS_DUR_COR_COD_ESC_TG_NEG]]-Tabla24[[#This Row],[PAS_DUR_COR_COD_ESC_TG_NEG]]</f>
        <v>-331.95833333333337</v>
      </c>
      <c r="LI80" s="15">
        <f>Tabla24[[#This Row],[ROS_NUM_COR_COD_ESC_TG_NEU]]-Tabla24[[#This Row],[PAS_NUM_COR_COD_ESC_TG_NEU]]</f>
        <v>-2.25</v>
      </c>
      <c r="LJ80" s="15">
        <f>Tabla24[[#This Row],[ROS_NUM_COR_COD_ESC_TG_NEG]]-Tabla24[[#This Row],[PAS_NUM_COR_COD_ESC_TG_NEG]]</f>
        <v>-1.1555555555555554</v>
      </c>
      <c r="LK80" s="15">
        <f>Tabla24[[#This Row],[ROS_NUM_COR_COD_ESC_TG_POS]]-Tabla24[[#This Row],[PAS_NUM_COR_COD_ESC_TG_POS]]</f>
        <v>-1.7999999999999998</v>
      </c>
      <c r="LL80" s="15">
        <f>Tabla24[[#This Row],[ROS_DUR_COR_COD_ESC_TG_POS]]-Tabla24[[#This Row],[PAS_DUR_COR_COD_ESC_TG_POS]]</f>
        <v>-588.33613445378148</v>
      </c>
      <c r="LM80" s="15">
        <f>Tabla24[[#This Row],[ROS_NUM_COR_COD_ESC_TG_TOT]]-Tabla24[[#This Row],[PAS_NUM_COR_COD_ESC_TG_TOT]]</f>
        <v>-1.7580459770114942</v>
      </c>
      <c r="LN80" s="15">
        <f>Tabla24[[#This Row],[ROS_DUR_COR_COD_ESC_TG_TOT]]-Tabla24[[#This Row],[PAS_DUR_COR_COD_ESC_TG_TOT]]</f>
        <v>-552.3880288957688</v>
      </c>
      <c r="LO80" s="15">
        <f>Tabla24[[#This Row],[PAS_NUM_COR_COD_ROS_TG_NEG]]-Tabla24[[#This Row],[ESC_NUM_COR_COD_ROS_TG_NEG]]</f>
        <v>2.25</v>
      </c>
      <c r="LP80" s="15">
        <f>Tabla24[[#This Row],[PAS_DUR_COR_COD_ROS_TG_NEG]]-Tabla24[[#This Row],[ESC_DUR_COR_COD_ROS_TG_NEG]]</f>
        <v>84.117647058823422</v>
      </c>
      <c r="LQ80" s="15">
        <f>Tabla24[[#This Row],[PAS_NUM_COR_COD_ROS_TG_NEU]]-Tabla24[[#This Row],[ESC_NUM_COR_COD_ROS_TG_NEU]]</f>
        <v>0.85000000000000009</v>
      </c>
      <c r="LR80" s="15">
        <f>Tabla24[[#This Row],[PAS_DUR_COR_COD_ROS_TG_NEU]]-Tabla24[[#This Row],[ESC_DUR_COR_COD_ROS_TG_NEU]]</f>
        <v>-578.84705882352955</v>
      </c>
      <c r="LS80" s="15">
        <f>Tabla24[[#This Row],[PAS_NUM_COR_COD_ROS_TG_POS]]-Tabla24[[#This Row],[ESC_NUM_COR_COD_ROS_TG_POS]]</f>
        <v>-5.5555555555555358E-3</v>
      </c>
      <c r="LT80" s="15">
        <f>Tabla24[[#This Row],[PAS_DUR_COR_COD_ROS_TG_POS]]-Tabla24[[#This Row],[ESC_DUR_COR_COD_ROS_TG_POS]]</f>
        <v>-26.348214285714221</v>
      </c>
      <c r="LU80" s="15">
        <f>Tabla24[[#This Row],[PAS_NUM_COR_COD_ROS_TG_TOT]]-Tabla24[[#This Row],[ESC_NUM_COR_COD_ROS_TG_TOT]]</f>
        <v>1.0752873563218395</v>
      </c>
      <c r="LV80" s="15">
        <f>Tabla24[[#This Row],[PAS_DUR_COR_COD_ROS_TG_TOT]]-Tabla24[[#This Row],[ESC_DUR_COR_COD_ROS_TG_TOT]]</f>
        <v>-211.91333333333341</v>
      </c>
      <c r="LW80" s="15">
        <f>Tabla24[[#This Row],[PAS_NUM_COR_COD_ESC_TG_NEG]]-Tabla24[[#This Row],[ESC_NUM_COR_COD_ESC_TG_NEG]]</f>
        <v>-1.9</v>
      </c>
      <c r="LX80" s="15">
        <f>Tabla24[[#This Row],[PAS_DUR_COR_COD_ESC_TG_NEG]]-Tabla24[[#This Row],[ESC_DUR_COR_COD_ESC_TG_NEG]]</f>
        <v>-435.77500000000009</v>
      </c>
      <c r="LY80" s="15">
        <f>Tabla24[[#This Row],[PAS_NUM_COR_COD_ESC_TG_NEU]]-Tabla24[[#This Row],[ESC_NUM_COR_COD_ESC_TG_NEU]]</f>
        <v>-0.94999999999999973</v>
      </c>
      <c r="LZ80" s="15">
        <f>Tabla24[[#This Row],[PAS_DUR_COR_COD_ESC_TG_NEU]]-Tabla24[[#This Row],[ESC_DUR_COR_COD_ESC_TG_NEU]]</f>
        <v>-243.5</v>
      </c>
      <c r="MA80" s="15">
        <f>Tabla24[[#This Row],[PAS_NUM_COR_COD_ESC_TG_POS]]-Tabla24[[#This Row],[ESC_NUM_COR_COD_ESC_TG_POS]]</f>
        <v>0.41111111111111098</v>
      </c>
      <c r="MB80" s="15">
        <f>Tabla24[[#This Row],[PAS_DUR_COR_COD_ESC_TG_POS]]-Tabla24[[#This Row],[ESC_DUR_COR_COD_ESC_TG_POS]]</f>
        <v>-29.663865546218403</v>
      </c>
      <c r="MC80" s="15">
        <f>Tabla24[[#This Row],[PAS_NUM_COR_COD_ESC_TG_TOT]]-Tabla24[[#This Row],[ESC_NUM_COR_COD_ESC_TG_TOT]]</f>
        <v>-0.86264367816091969</v>
      </c>
      <c r="MD80" s="15">
        <f>Tabla24[[#This Row],[PAS_DUR_COR_COD_ESC_TG_TOT]]-Tabla24[[#This Row],[ESC_DUR_COR_COD_ESC_TG_TOT]]</f>
        <v>-269.86500754147823</v>
      </c>
      <c r="ME80">
        <v>275.44444444444446</v>
      </c>
      <c r="MF80">
        <v>299.5</v>
      </c>
      <c r="MG80">
        <v>322.89999999999998</v>
      </c>
      <c r="MH80">
        <v>300.10344827586209</v>
      </c>
      <c r="MI80">
        <v>215.66666666666666</v>
      </c>
      <c r="MJ80">
        <v>179.83333333333334</v>
      </c>
      <c r="MK80">
        <v>284.57142857142856</v>
      </c>
      <c r="ML80">
        <v>229.73684210526315</v>
      </c>
      <c r="MM80">
        <v>361</v>
      </c>
      <c r="MN80">
        <v>342.2</v>
      </c>
      <c r="MO80">
        <v>244.28571428571428</v>
      </c>
      <c r="MP80">
        <v>300.26666666666665</v>
      </c>
      <c r="MQ80">
        <v>309.3</v>
      </c>
      <c r="MR80">
        <v>304.66666666666669</v>
      </c>
      <c r="MS80">
        <v>270.85714285714283</v>
      </c>
      <c r="MT80">
        <v>297.34615384615387</v>
      </c>
      <c r="MU80">
        <v>286.29411764705884</v>
      </c>
      <c r="MV80">
        <v>286.29411764705884</v>
      </c>
      <c r="MW80">
        <v>284</v>
      </c>
      <c r="MX80">
        <v>285.56</v>
      </c>
      <c r="MY80">
        <v>306.875</v>
      </c>
      <c r="MZ80">
        <v>312.88888888888891</v>
      </c>
      <c r="NA80">
        <v>279.8235294117647</v>
      </c>
      <c r="NB80">
        <v>299.98039215686276</v>
      </c>
      <c r="NC80" s="15">
        <f>Tabla1[[#This Row],[ROS_1DU_COR_COD_ROS_TG_NEG]]-Tabla1[[#This Row],[PAS_1DU_COR_COD_ROS_TG_NEG]]</f>
        <v>-10.849673202614383</v>
      </c>
      <c r="ND80" s="15">
        <f>Tabla1[[#This Row],[ROS_1DU_COR_COD_ROS_TG_NEU]]-Tabla1[[#This Row],[PAS_1DU_COR_COD_ROS_TG_NEU]]</f>
        <v>13.20588235294116</v>
      </c>
      <c r="NE80" s="15">
        <f>Tabla1[[#This Row],[ROS_1DU_COR_COD_ROS_TG_POS]]-Tabla1[[#This Row],[PAS_1DU_COR_COD_ROS_TG_POS]]</f>
        <v>38.899999999999977</v>
      </c>
      <c r="NF80" s="15">
        <f>Tabla1[[#This Row],[ROS_1DU_COR_COD_ROS_TG_TOT]]-Tabla1[[#This Row],[PAS_1DU_COR_COD_ROS_TG_TOT]]</f>
        <v>14.54344827586209</v>
      </c>
      <c r="NG80" s="15">
        <f>Tabla1[[#This Row],[ROS_1DU_COR_COD_ESC_TG_NEG]]-Tabla1[[#This Row],[PAS_1DU_COR_COD_ESC_TG_NEG]]</f>
        <v>-91.208333333333343</v>
      </c>
      <c r="NH80" s="15">
        <f>Tabla1[[#This Row],[ROS_1DU_COR_COD_ESC_TG_NEU]]-Tabla1[[#This Row],[PAS_1DU_COR_COD_ESC_TG_NEU]]</f>
        <v>-133.05555555555557</v>
      </c>
      <c r="NI80" s="15">
        <f>Tabla1[[#This Row],[ROS_1DU_COR_COD_ESC_TG_POS]]-Tabla1[[#This Row],[PAS_1DU_COR_COD_ESC_TG_POS]]</f>
        <v>4.7478991596638593</v>
      </c>
      <c r="NJ80" s="15">
        <f>Tabla1[[#This Row],[ROS_1DU_COR_COD_ESC_TG_TOT]]-Tabla1[[#This Row],[PAS_1DU_COR_COD_ESC_TG_TOT]]</f>
        <v>-70.243550051599613</v>
      </c>
      <c r="NK80" s="15">
        <f>Tabla1[[#This Row],[PAS_1DU_COR_COD_ROS_TG_NEG]]-Tabla1[[#This Row],[ESC_1DU_COR_COD_ROS_TG_NEG]]</f>
        <v>-74.70588235294116</v>
      </c>
      <c r="NL80" s="15">
        <f>Tabla1[[#This Row],[PAS_1DU_COR_COD_ROS_TG_NEU]]-Tabla1[[#This Row],[ESC_1DU_COR_COD_ROS_TG_NEU]]</f>
        <v>-55.905882352941148</v>
      </c>
      <c r="NM80" s="15">
        <f>Tabla1[[#This Row],[PAS_1DU_COR_COD_ROS_TG_POS]]-Tabla1[[#This Row],[ESC_1DU_COR_COD_ROS_TG_POS]]</f>
        <v>39.714285714285722</v>
      </c>
      <c r="NN80" s="15">
        <f>Tabla1[[#This Row],[PAS_1DU_COR_COD_ROS_TG_TOT]]-Tabla1[[#This Row],[ESC_1DU_COR_COD_ROS_TG_TOT]]</f>
        <v>-14.706666666666649</v>
      </c>
      <c r="NO80" s="15">
        <f>Tabla1[[#This Row],[PAS_1DU_COR_COD_ESC_TG_NEG]]-Tabla1[[#This Row],[ESC_1DU_COR_COD_ESC_TG_NEG]]</f>
        <v>-2.4250000000000114</v>
      </c>
      <c r="NP80" s="15">
        <f>Tabla1[[#This Row],[PAS_1DU_COR_COD_ESC_TG_NEU]]-Tabla1[[#This Row],[ESC_1DU_COR_COD_ESC_TG_NEU]]</f>
        <v>8.2222222222222285</v>
      </c>
      <c r="NQ80" s="15">
        <f>Tabla1[[#This Row],[PAS_1DU_COR_COD_ESC_TG_POS]]-Tabla1[[#This Row],[ESC_1DU_COR_COD_ESC_TG_POS]]</f>
        <v>8.9663865546218631</v>
      </c>
      <c r="NR80" s="15">
        <f>Tabla1[[#This Row],[PAS_1DU_COR_COD_ESC_TG_TOT]]-Tabla1[[#This Row],[ESC_1DU_COR_COD_ESC_TG_TOT]]</f>
        <v>2.6342383107088949</v>
      </c>
    </row>
    <row r="81" spans="1:382" x14ac:dyDescent="0.3">
      <c r="A81" s="2" t="s">
        <v>86</v>
      </c>
      <c r="B81" s="2">
        <v>30</v>
      </c>
      <c r="C81" s="2">
        <v>2</v>
      </c>
      <c r="D81" s="2">
        <v>37</v>
      </c>
      <c r="E81">
        <v>4</v>
      </c>
      <c r="F81">
        <v>1197.5384615384614</v>
      </c>
      <c r="G81">
        <v>4.0999999999999996</v>
      </c>
      <c r="H81">
        <v>1091.2142857142858</v>
      </c>
      <c r="I81">
        <v>4.45</v>
      </c>
      <c r="J81">
        <v>1133.7333333333333</v>
      </c>
      <c r="K81">
        <v>4.1833333333333336</v>
      </c>
      <c r="L81">
        <v>1139.3095238095239</v>
      </c>
      <c r="M81">
        <v>3.55</v>
      </c>
      <c r="N81">
        <v>1253.6923076923076</v>
      </c>
      <c r="O81">
        <v>3.85</v>
      </c>
      <c r="P81">
        <v>1145.1428571428571</v>
      </c>
      <c r="Q81">
        <v>3.65</v>
      </c>
      <c r="R81">
        <v>1055.1875</v>
      </c>
      <c r="S81">
        <v>3.6833333333333331</v>
      </c>
      <c r="T81">
        <v>1144.4883720930231</v>
      </c>
      <c r="U81">
        <v>3.9333333333333331</v>
      </c>
      <c r="V81">
        <v>1141.9294117647059</v>
      </c>
      <c r="W81">
        <v>1.75</v>
      </c>
      <c r="X81">
        <v>388.8125</v>
      </c>
      <c r="Y81">
        <v>1.5</v>
      </c>
      <c r="Z81">
        <v>337.70588235294116</v>
      </c>
      <c r="AA81">
        <v>1.25</v>
      </c>
      <c r="AB81">
        <v>347.375</v>
      </c>
      <c r="AC81">
        <v>1.5</v>
      </c>
      <c r="AD81">
        <v>357.55102040816325</v>
      </c>
      <c r="AE81">
        <v>1.5</v>
      </c>
      <c r="AF81">
        <v>357.55102040816325</v>
      </c>
      <c r="AG81">
        <v>3.1222222222222222</v>
      </c>
      <c r="AH81">
        <v>855.1044776119403</v>
      </c>
      <c r="BM81">
        <v>3.1222222222222222</v>
      </c>
      <c r="BN81">
        <v>855.1044776119403</v>
      </c>
      <c r="BO81">
        <v>5.333333333333333</v>
      </c>
      <c r="BP81">
        <v>1067.5555555555557</v>
      </c>
      <c r="BQ81">
        <v>5.25</v>
      </c>
      <c r="BR81">
        <v>970.5</v>
      </c>
      <c r="BS81">
        <v>7.333333333333333</v>
      </c>
      <c r="BT81">
        <v>1425.6666666666667</v>
      </c>
      <c r="BU81">
        <v>6</v>
      </c>
      <c r="BV81">
        <v>1161.6538461538462</v>
      </c>
      <c r="BW81">
        <v>5.666666666666667</v>
      </c>
      <c r="BX81">
        <v>1117.1111111111111</v>
      </c>
      <c r="BY81">
        <v>5</v>
      </c>
      <c r="BZ81">
        <v>1191</v>
      </c>
      <c r="CA81">
        <v>7</v>
      </c>
      <c r="CB81">
        <v>1442.875</v>
      </c>
      <c r="CC81">
        <v>5.88</v>
      </c>
      <c r="CD81">
        <v>1247.25</v>
      </c>
      <c r="CE81">
        <v>5.9411764705882355</v>
      </c>
      <c r="CF81">
        <v>1202.74</v>
      </c>
      <c r="CG81">
        <v>2.5555555555555554</v>
      </c>
      <c r="CH81">
        <v>683.85714285714289</v>
      </c>
      <c r="CI81">
        <v>3.25</v>
      </c>
      <c r="CJ81">
        <v>773</v>
      </c>
      <c r="CK81">
        <v>1.6666666666666667</v>
      </c>
      <c r="CL81">
        <v>373.28571428571428</v>
      </c>
      <c r="CM81">
        <v>2.4615384615384617</v>
      </c>
      <c r="CN81">
        <v>601.9</v>
      </c>
      <c r="CO81">
        <v>3.1111111111111112</v>
      </c>
      <c r="CP81">
        <v>876.83333333333337</v>
      </c>
      <c r="CQ81">
        <v>2.5</v>
      </c>
      <c r="CR81">
        <v>561.14285714285711</v>
      </c>
      <c r="CS81">
        <v>2.125</v>
      </c>
      <c r="CT81">
        <v>476.33333333333331</v>
      </c>
      <c r="CU81">
        <v>2.6</v>
      </c>
      <c r="CV81">
        <v>634.0526315789474</v>
      </c>
      <c r="CW81">
        <v>2.5294117647058822</v>
      </c>
      <c r="CX81">
        <v>617.56410256410254</v>
      </c>
      <c r="CY81">
        <v>4.2352941176470589</v>
      </c>
      <c r="CZ81">
        <v>946.31460674157302</v>
      </c>
      <c r="DA81">
        <v>3.3333333333333335</v>
      </c>
      <c r="DB81">
        <v>533.11111111111109</v>
      </c>
      <c r="DC81">
        <v>2.5</v>
      </c>
      <c r="DD81">
        <v>576.125</v>
      </c>
      <c r="DE81">
        <v>2.8888888888888888</v>
      </c>
      <c r="DF81">
        <v>622</v>
      </c>
      <c r="DG81">
        <v>2.9230769230769229</v>
      </c>
      <c r="DH81">
        <v>575.32000000000005</v>
      </c>
      <c r="DI81">
        <v>3.7777777777777777</v>
      </c>
      <c r="DJ81">
        <v>838.625</v>
      </c>
      <c r="DK81">
        <v>4</v>
      </c>
      <c r="DL81">
        <v>796.5</v>
      </c>
      <c r="DM81">
        <v>3.375</v>
      </c>
      <c r="DN81">
        <v>700.625</v>
      </c>
      <c r="DO81">
        <v>3.72</v>
      </c>
      <c r="DP81">
        <v>778.58333333333337</v>
      </c>
      <c r="DQ81">
        <v>3.3137254901960786</v>
      </c>
      <c r="DR81">
        <v>674.87755102040819</v>
      </c>
      <c r="DS81">
        <v>3.3137254901960786</v>
      </c>
      <c r="DT81">
        <v>674.87755102040819</v>
      </c>
      <c r="DU81">
        <v>3.9281045751633985</v>
      </c>
      <c r="DV81">
        <v>849.93478260869563</v>
      </c>
      <c r="DW81">
        <v>2</v>
      </c>
      <c r="DX81">
        <v>196</v>
      </c>
      <c r="DY81">
        <v>4.5</v>
      </c>
      <c r="DZ81">
        <v>801.5</v>
      </c>
      <c r="EA81">
        <v>3</v>
      </c>
      <c r="EB81">
        <v>871</v>
      </c>
      <c r="EC81">
        <v>3.5</v>
      </c>
      <c r="ED81">
        <v>667.5</v>
      </c>
      <c r="EE81">
        <v>6</v>
      </c>
      <c r="EF81">
        <v>1279</v>
      </c>
      <c r="EG81">
        <v>2</v>
      </c>
      <c r="EH81">
        <v>674</v>
      </c>
      <c r="EI81">
        <v>3.5</v>
      </c>
      <c r="EJ81">
        <v>670</v>
      </c>
      <c r="EK81">
        <v>3.4</v>
      </c>
      <c r="EL81">
        <v>823.25</v>
      </c>
      <c r="EM81">
        <v>3.4444444444444446</v>
      </c>
      <c r="EN81">
        <v>745.375</v>
      </c>
      <c r="EO81">
        <v>7</v>
      </c>
      <c r="EP81">
        <v>1340</v>
      </c>
      <c r="EQ81">
        <v>4</v>
      </c>
      <c r="ER81">
        <v>809</v>
      </c>
      <c r="ES81">
        <v>5</v>
      </c>
      <c r="ET81">
        <v>743</v>
      </c>
      <c r="EU81">
        <v>5</v>
      </c>
      <c r="EV81">
        <v>925.25</v>
      </c>
      <c r="EW81">
        <v>2</v>
      </c>
      <c r="EX81">
        <v>464</v>
      </c>
      <c r="EY81">
        <v>6.5</v>
      </c>
      <c r="EZ81">
        <v>1348</v>
      </c>
      <c r="FA81">
        <v>5</v>
      </c>
      <c r="FB81">
        <v>1362</v>
      </c>
      <c r="FC81">
        <v>5</v>
      </c>
      <c r="FD81">
        <v>1176.8</v>
      </c>
      <c r="FE81">
        <v>5</v>
      </c>
      <c r="FF81">
        <v>1065</v>
      </c>
      <c r="FG81">
        <v>4.2222222222222223</v>
      </c>
      <c r="FH81">
        <v>914.58823529411768</v>
      </c>
      <c r="FI81">
        <v>5</v>
      </c>
      <c r="FJ81">
        <v>747</v>
      </c>
      <c r="FK81">
        <v>6</v>
      </c>
      <c r="FL81">
        <v>1008.5</v>
      </c>
      <c r="FM81">
        <v>7</v>
      </c>
      <c r="FN81">
        <v>1209</v>
      </c>
      <c r="FO81">
        <v>6</v>
      </c>
      <c r="FP81">
        <v>993.25</v>
      </c>
      <c r="FQ81">
        <v>6</v>
      </c>
      <c r="FR81">
        <v>1283</v>
      </c>
      <c r="FS81">
        <v>5.5</v>
      </c>
      <c r="FT81">
        <v>1008.5</v>
      </c>
      <c r="FU81">
        <v>3.5</v>
      </c>
      <c r="FV81">
        <v>661</v>
      </c>
      <c r="FW81">
        <v>4.8</v>
      </c>
      <c r="FX81">
        <v>924.4</v>
      </c>
      <c r="FY81">
        <v>5.333333333333333</v>
      </c>
      <c r="FZ81">
        <v>955</v>
      </c>
      <c r="GA81">
        <v>5.333333333333333</v>
      </c>
      <c r="GB81">
        <v>955</v>
      </c>
      <c r="GC81">
        <v>4.5925925925925926</v>
      </c>
      <c r="GD81">
        <v>928.57692307692309</v>
      </c>
      <c r="GE81">
        <v>4.0277777777777777</v>
      </c>
      <c r="GF81">
        <v>862.40243902439022</v>
      </c>
      <c r="GG81">
        <v>3.4444444444444446</v>
      </c>
      <c r="GH81">
        <v>525.44444444444446</v>
      </c>
      <c r="GI81">
        <v>2.625</v>
      </c>
      <c r="GJ81">
        <v>472.625</v>
      </c>
      <c r="GK81">
        <v>3.875</v>
      </c>
      <c r="GL81">
        <v>638.5</v>
      </c>
      <c r="GM81">
        <v>3.32</v>
      </c>
      <c r="GN81">
        <v>544.72</v>
      </c>
      <c r="GO81">
        <v>3.1111111111111112</v>
      </c>
      <c r="GP81">
        <v>577.55555555555554</v>
      </c>
      <c r="GQ81">
        <v>3.2</v>
      </c>
      <c r="GR81">
        <v>525.4</v>
      </c>
      <c r="GS81">
        <v>2.9</v>
      </c>
      <c r="GT81">
        <v>578.5</v>
      </c>
      <c r="GU81">
        <v>3.0689655172413794</v>
      </c>
      <c r="GV81">
        <v>559.89655172413791</v>
      </c>
      <c r="GW81">
        <v>3.1851851851851851</v>
      </c>
      <c r="GX81">
        <v>552.87037037037032</v>
      </c>
      <c r="GY81">
        <v>6.2222222222222223</v>
      </c>
      <c r="GZ81">
        <v>1107.3333333333333</v>
      </c>
      <c r="HA81">
        <v>6.875</v>
      </c>
      <c r="HB81">
        <v>1303</v>
      </c>
      <c r="HC81">
        <v>5.625</v>
      </c>
      <c r="HD81">
        <v>1010.125</v>
      </c>
      <c r="HE81">
        <v>6.24</v>
      </c>
      <c r="HF81">
        <v>1138.8399999999999</v>
      </c>
      <c r="HG81">
        <v>5.8888888888888893</v>
      </c>
      <c r="HH81">
        <v>1019.7777777777778</v>
      </c>
      <c r="HI81">
        <v>6.6</v>
      </c>
      <c r="HJ81">
        <v>1155.8</v>
      </c>
      <c r="HK81">
        <v>6.1</v>
      </c>
      <c r="HL81">
        <v>993.6</v>
      </c>
      <c r="HM81">
        <v>6.2068965517241379</v>
      </c>
      <c r="HN81">
        <v>1057.655172413793</v>
      </c>
      <c r="HO81">
        <v>6.2222222222222223</v>
      </c>
      <c r="HP81">
        <v>1095.2407407407406</v>
      </c>
      <c r="HQ81">
        <v>4.7037037037037033</v>
      </c>
      <c r="HR81">
        <v>824.05555555555554</v>
      </c>
      <c r="HS81">
        <v>3.7777777777777777</v>
      </c>
      <c r="HT81">
        <v>637.77777777777783</v>
      </c>
      <c r="HU81">
        <v>3</v>
      </c>
      <c r="HV81">
        <v>521</v>
      </c>
      <c r="HW81">
        <v>4.625</v>
      </c>
      <c r="HX81">
        <v>768.25</v>
      </c>
      <c r="HY81">
        <v>3.8</v>
      </c>
      <c r="HZ81">
        <v>642.16</v>
      </c>
      <c r="IA81">
        <v>3.4444444444444446</v>
      </c>
      <c r="IB81">
        <v>556.77777777777783</v>
      </c>
      <c r="IC81">
        <v>3.1</v>
      </c>
      <c r="ID81">
        <v>572.1</v>
      </c>
      <c r="IE81">
        <v>3.2</v>
      </c>
      <c r="IF81">
        <v>590.29999999999995</v>
      </c>
      <c r="IG81">
        <v>3.2413793103448274</v>
      </c>
      <c r="IH81">
        <v>573.62068965517244</v>
      </c>
      <c r="II81">
        <v>3.5</v>
      </c>
      <c r="IJ81">
        <v>605.35185185185185</v>
      </c>
      <c r="IK81">
        <v>3.5</v>
      </c>
      <c r="IL81">
        <v>605.35185185185185</v>
      </c>
      <c r="IM81">
        <v>4.3024691358024691</v>
      </c>
      <c r="IN81">
        <v>751.15432098765427</v>
      </c>
      <c r="IO81">
        <v>2</v>
      </c>
      <c r="IP81">
        <v>500</v>
      </c>
      <c r="IQ81">
        <v>6.5</v>
      </c>
      <c r="IR81">
        <v>1329.5</v>
      </c>
      <c r="IS81">
        <v>3.5</v>
      </c>
      <c r="IT81">
        <v>643.5</v>
      </c>
      <c r="IU81">
        <v>4.4000000000000004</v>
      </c>
      <c r="IV81">
        <v>889.2</v>
      </c>
      <c r="IW81">
        <v>1</v>
      </c>
      <c r="IX81">
        <v>85</v>
      </c>
      <c r="JC81">
        <v>1</v>
      </c>
      <c r="JD81">
        <v>85</v>
      </c>
      <c r="JE81">
        <v>3.8333333333333335</v>
      </c>
      <c r="JF81">
        <v>755.16666666666663</v>
      </c>
      <c r="JG81">
        <v>5</v>
      </c>
      <c r="JH81">
        <v>754</v>
      </c>
      <c r="JI81">
        <v>2.5</v>
      </c>
      <c r="JJ81">
        <v>724</v>
      </c>
      <c r="JK81">
        <v>3.5</v>
      </c>
      <c r="JL81">
        <v>723.5</v>
      </c>
      <c r="JM81">
        <v>3.4</v>
      </c>
      <c r="JN81">
        <v>731.25</v>
      </c>
      <c r="JO81">
        <v>10</v>
      </c>
      <c r="JP81">
        <v>1695</v>
      </c>
      <c r="JU81">
        <v>10</v>
      </c>
      <c r="JV81">
        <v>1695</v>
      </c>
      <c r="JW81">
        <v>4.5</v>
      </c>
      <c r="JX81">
        <v>924</v>
      </c>
      <c r="JY81">
        <v>4.166666666666667</v>
      </c>
      <c r="JZ81">
        <v>831.90909090909088</v>
      </c>
      <c r="KA81">
        <v>8</v>
      </c>
      <c r="KB81">
        <v>1672</v>
      </c>
      <c r="KC81">
        <v>2.5</v>
      </c>
      <c r="KD81">
        <v>573.5</v>
      </c>
      <c r="KE81">
        <v>4.5</v>
      </c>
      <c r="KF81">
        <v>595</v>
      </c>
      <c r="KG81">
        <v>4.4000000000000004</v>
      </c>
      <c r="KH81">
        <v>801.8</v>
      </c>
      <c r="KI81">
        <v>1</v>
      </c>
      <c r="KJ81">
        <v>101</v>
      </c>
      <c r="KO81">
        <v>1</v>
      </c>
      <c r="KP81">
        <v>101</v>
      </c>
      <c r="KQ81">
        <v>3.8333333333333335</v>
      </c>
      <c r="KR81">
        <v>685</v>
      </c>
      <c r="KS81">
        <v>3.8333333333333335</v>
      </c>
      <c r="KT81">
        <v>685</v>
      </c>
      <c r="KU81">
        <v>4.0555555555555554</v>
      </c>
      <c r="KV81">
        <v>780.05882352941171</v>
      </c>
      <c r="KW81">
        <v>4.2777777777777777</v>
      </c>
      <c r="KX81">
        <v>753.89944134078212</v>
      </c>
      <c r="KY81" s="15">
        <f>Tabla24[[#This Row],[ROS_NUM_COR_COD_ROS_TG_NEG]]-Tabla24[[#This Row],[PAS_NUM_COR_COD_ROS_TG_NEG]]</f>
        <v>2.3388888888888895</v>
      </c>
      <c r="KZ81" s="15">
        <f>Tabla24[[#This Row],[ROS_DUR_COR_COD_ROS_TG_NEG]]-Tabla24[[#This Row],[PAS_DUR_COR_COD_ROS_TG_NEG]]</f>
        <v>-233.91452991452979</v>
      </c>
      <c r="LA81" s="15">
        <f>Tabla24[[#This Row],[ROS_NUM_COR_COD_ROS_TG_NEU]]-Tabla24[[#This Row],[PAS_NUM_COR_COD_ROS_TG_NEU]]</f>
        <v>2.7499999999999996</v>
      </c>
      <c r="LB81" s="15">
        <f>Tabla24[[#This Row],[ROS_DUR_COR_COD_ROS_TG_NEU]]-Tabla24[[#This Row],[PAS_DUR_COR_COD_ROS_TG_NEU]]</f>
        <v>10.657142857142844</v>
      </c>
      <c r="LC81" s="15">
        <f>Tabla24[[#This Row],[ROS_NUM_COR_COD_ROS_TG_POS]]-Tabla24[[#This Row],[PAS_NUM_COR_COD_ROS_TG_POS]]</f>
        <v>2.4499999999999997</v>
      </c>
      <c r="LD81" s="15">
        <f>Tabla24[[#This Row],[ROS_DUR_COR_COD_ROS_TG_POS]]-Tabla24[[#This Row],[PAS_DUR_COR_COD_ROS_TG_POS]]</f>
        <v>-61.587499999999977</v>
      </c>
      <c r="LE81" s="15">
        <f>Tabla24[[#This Row],[ROS_NUM_COR_COD_ROS_TG_TOT]]-Tabla24[[#This Row],[PAS_NUM_COR_COD_ROS_TG_TOT]]</f>
        <v>2.5235632183908048</v>
      </c>
      <c r="LF81" s="15">
        <f>Tabla24[[#This Row],[ROS_DUR_COR_COD_ROS_TG_TOT]]-Tabla24[[#This Row],[PAS_DUR_COR_COD_ROS_TG_TOT]]</f>
        <v>-86.83319967923012</v>
      </c>
      <c r="LG81" s="15">
        <f>Tabla24[[#This Row],[ROS_NUM_COR_COD_ESC_TG_NEG]]-Tabla24[[#This Row],[PAS_NUM_COR_COD_ESC_TG_NEG]]</f>
        <v>-0.88888888888888884</v>
      </c>
      <c r="LH81" s="15">
        <f>Tabla24[[#This Row],[ROS_DUR_COR_COD_ESC_TG_NEG]]-Tabla24[[#This Row],[PAS_DUR_COR_COD_ESC_TG_NEG]]</f>
        <v>-619.98290598290589</v>
      </c>
      <c r="LI81" s="15">
        <f>Tabla24[[#This Row],[ROS_NUM_COR_COD_ESC_TG_NEU]]-Tabla24[[#This Row],[PAS_NUM_COR_COD_ESC_TG_NEU]]</f>
        <v>-0.89999999999999947</v>
      </c>
      <c r="LJ81" s="15">
        <f>Tabla24[[#This Row],[ROS_NUM_COR_COD_ESC_TG_NEG]]-Tabla24[[#This Row],[PAS_NUM_COR_COD_ESC_TG_NEG]]</f>
        <v>-0.88888888888888884</v>
      </c>
      <c r="LK81" s="15">
        <f>Tabla24[[#This Row],[ROS_NUM_COR_COD_ESC_TG_POS]]-Tabla24[[#This Row],[PAS_NUM_COR_COD_ESC_TG_POS]]</f>
        <v>-1.5500000000000003</v>
      </c>
      <c r="LL81" s="15">
        <f>Tabla24[[#This Row],[ROS_DUR_COR_COD_ESC_TG_POS]]-Tabla24[[#This Row],[PAS_DUR_COR_COD_ESC_TG_POS]]</f>
        <v>-555.23333333333335</v>
      </c>
      <c r="LM81" s="15">
        <f>Tabla24[[#This Row],[ROS_NUM_COR_COD_ESC_TG_TOT]]-Tabla24[[#This Row],[PAS_NUM_COR_COD_ESC_TG_TOT]]</f>
        <v>-1.1143678160919541</v>
      </c>
      <c r="LN81" s="15">
        <f>Tabla24[[#This Row],[ROS_DUR_COR_COD_ESC_TG_TOT]]-Tabla24[[#This Row],[PAS_DUR_COR_COD_ESC_TG_TOT]]</f>
        <v>-579.41297208538595</v>
      </c>
      <c r="LO81" s="15">
        <f>Tabla24[[#This Row],[PAS_NUM_COR_COD_ROS_TG_NEG]]-Tabla24[[#This Row],[ESC_NUM_COR_COD_ROS_TG_NEG]]</f>
        <v>0.43888888888888866</v>
      </c>
      <c r="LP81" s="15">
        <f>Tabla24[[#This Row],[PAS_DUR_COR_COD_ROS_TG_NEG]]-Tabla24[[#This Row],[ESC_DUR_COR_COD_ROS_TG_NEG]]</f>
        <v>376.85897435897425</v>
      </c>
      <c r="LQ81" s="15">
        <f>Tabla24[[#This Row],[PAS_NUM_COR_COD_ROS_TG_NEU]]-Tabla24[[#This Row],[ESC_NUM_COR_COD_ROS_TG_NEU]]</f>
        <v>1.35</v>
      </c>
      <c r="LR81" s="15">
        <f>Tabla24[[#This Row],[PAS_DUR_COR_COD_ROS_TG_NEU]]-Tabla24[[#This Row],[ESC_DUR_COR_COD_ROS_TG_NEU]]</f>
        <v>584</v>
      </c>
      <c r="LS81" s="15">
        <f>Tabla24[[#This Row],[PAS_NUM_COR_COD_ROS_TG_POS]]-Tabla24[[#This Row],[ESC_NUM_COR_COD_ROS_TG_POS]]</f>
        <v>1.5249999999999999</v>
      </c>
      <c r="LT81" s="15">
        <f>Tabla24[[#This Row],[PAS_DUR_COR_COD_ROS_TG_POS]]-Tabla24[[#This Row],[ESC_DUR_COR_COD_ROS_TG_POS]]</f>
        <v>578.85416666666674</v>
      </c>
      <c r="LU81" s="15">
        <f>Tabla24[[#This Row],[PAS_NUM_COR_COD_ROS_TG_TOT]]-Tabla24[[#This Row],[ESC_NUM_COR_COD_ROS_TG_TOT]]</f>
        <v>1.083333333333333</v>
      </c>
      <c r="LV81" s="15">
        <f>Tabla24[[#This Row],[PAS_DUR_COR_COD_ROS_TG_TOT]]-Tabla24[[#This Row],[ESC_DUR_COR_COD_ROS_TG_TOT]]</f>
        <v>510.43574051407575</v>
      </c>
      <c r="LW81" s="15">
        <f>Tabla24[[#This Row],[PAS_NUM_COR_COD_ESC_TG_NEG]]-Tabla24[[#This Row],[ESC_NUM_COR_COD_ESC_TG_NEG]]</f>
        <v>-1.666666666666667</v>
      </c>
      <c r="LX81" s="15">
        <f>Tabla24[[#This Row],[PAS_DUR_COR_COD_ESC_TG_NEG]]-Tabla24[[#This Row],[ESC_DUR_COR_COD_ESC_TG_NEG]]</f>
        <v>80.427350427350348</v>
      </c>
      <c r="LY81" s="15">
        <f>Tabla24[[#This Row],[PAS_NUM_COR_COD_ESC_TG_NEU]]-Tabla24[[#This Row],[ESC_NUM_COR_COD_ESC_TG_NEU]]</f>
        <v>-0.90000000000000036</v>
      </c>
      <c r="LZ81" s="15">
        <f>Tabla24[[#This Row],[PAS_DUR_COR_COD_ESC_TG_NEU]]-Tabla24[[#This Row],[ESC_DUR_COR_COD_ESC_TG_NEU]]</f>
        <v>-99.785714285714221</v>
      </c>
      <c r="MA81" s="15">
        <f>Tabla24[[#This Row],[PAS_NUM_COR_COD_ESC_TG_POS]]-Tabla24[[#This Row],[ESC_NUM_COR_COD_ESC_TG_POS]]</f>
        <v>-2.5499999999999998</v>
      </c>
      <c r="MB81" s="15">
        <f>Tabla24[[#This Row],[PAS_DUR_COR_COD_ESC_TG_POS]]-Tabla24[[#This Row],[ESC_DUR_COR_COD_ESC_TG_POS]]</f>
        <v>-309.14166666666665</v>
      </c>
      <c r="MC81" s="15">
        <f>Tabla24[[#This Row],[PAS_NUM_COR_COD_ESC_TG_TOT]]-Tabla24[[#This Row],[ESC_NUM_COR_COD_ESC_TG_TOT]]</f>
        <v>-1.6966666666666663</v>
      </c>
      <c r="MD81" s="15">
        <f>Tabla24[[#This Row],[PAS_DUR_COR_COD_ESC_TG_TOT]]-Tabla24[[#This Row],[ESC_DUR_COR_COD_ESC_TG_TOT]]</f>
        <v>-107.94047619047615</v>
      </c>
      <c r="ME81">
        <v>169.33333333333334</v>
      </c>
      <c r="MF81">
        <v>151.9</v>
      </c>
      <c r="MG81">
        <v>141.69999999999999</v>
      </c>
      <c r="MH81">
        <v>153.79310344827587</v>
      </c>
      <c r="MI81">
        <v>171.66666666666666</v>
      </c>
      <c r="MJ81">
        <v>152.1</v>
      </c>
      <c r="MK81">
        <v>191.9</v>
      </c>
      <c r="ML81">
        <v>171.89655172413794</v>
      </c>
      <c r="MM81">
        <v>151</v>
      </c>
      <c r="MN81">
        <v>164.42857142857142</v>
      </c>
      <c r="MO81">
        <v>186.16666666666666</v>
      </c>
      <c r="MP81">
        <v>167.05263157894737</v>
      </c>
      <c r="MQ81">
        <v>220.66666666666666</v>
      </c>
      <c r="MR81">
        <v>166</v>
      </c>
      <c r="MS81">
        <v>215.375</v>
      </c>
      <c r="MT81">
        <v>202.95833333333334</v>
      </c>
      <c r="MU81">
        <v>210.92307692307693</v>
      </c>
      <c r="MV81">
        <v>249.14285714285714</v>
      </c>
      <c r="MW81">
        <v>245.375</v>
      </c>
      <c r="MX81">
        <v>236.18604651162789</v>
      </c>
      <c r="MY81">
        <v>190.92307692307693</v>
      </c>
      <c r="MZ81">
        <v>177.57142857142858</v>
      </c>
      <c r="NA81">
        <v>182.93333333333334</v>
      </c>
      <c r="NB81">
        <v>183.61904761904762</v>
      </c>
      <c r="NC81" s="15">
        <f>Tabla1[[#This Row],[ROS_1DU_COR_COD_ROS_TG_NEG]]-Tabla1[[#This Row],[PAS_1DU_COR_COD_ROS_TG_NEG]]</f>
        <v>-41.589743589743591</v>
      </c>
      <c r="ND81" s="15">
        <f>Tabla1[[#This Row],[ROS_1DU_COR_COD_ROS_TG_NEU]]-Tabla1[[#This Row],[PAS_1DU_COR_COD_ROS_TG_NEU]]</f>
        <v>-97.242857142857133</v>
      </c>
      <c r="NE81" s="15">
        <f>Tabla1[[#This Row],[ROS_1DU_COR_COD_ROS_TG_POS]]-Tabla1[[#This Row],[PAS_1DU_COR_COD_ROS_TG_POS]]</f>
        <v>-103.67500000000001</v>
      </c>
      <c r="NF81" s="15">
        <f>Tabla1[[#This Row],[ROS_1DU_COR_COD_ROS_TG_TOT]]-Tabla1[[#This Row],[PAS_1DU_COR_COD_ROS_TG_TOT]]</f>
        <v>-82.392943063352021</v>
      </c>
      <c r="NG81" s="15">
        <f>Tabla1[[#This Row],[ROS_1DU_COR_COD_ESC_TG_NEG]]-Tabla1[[#This Row],[PAS_1DU_COR_COD_ESC_TG_NEG]]</f>
        <v>-19.256410256410277</v>
      </c>
      <c r="NH81" s="15">
        <f>Tabla1[[#This Row],[ROS_1DU_COR_COD_ESC_TG_NEU]]-Tabla1[[#This Row],[PAS_1DU_COR_COD_ESC_TG_NEU]]</f>
        <v>-25.471428571428589</v>
      </c>
      <c r="NI81" s="15">
        <f>Tabla1[[#This Row],[ROS_1DU_COR_COD_ESC_TG_POS]]-Tabla1[[#This Row],[PAS_1DU_COR_COD_ESC_TG_POS]]</f>
        <v>8.9666666666666686</v>
      </c>
      <c r="NJ81" s="15">
        <f>Tabla1[[#This Row],[ROS_1DU_COR_COD_ESC_TG_TOT]]-Tabla1[[#This Row],[PAS_1DU_COR_COD_ESC_TG_TOT]]</f>
        <v>-11.722495894909684</v>
      </c>
      <c r="NK81" s="15">
        <f>Tabla1[[#This Row],[PAS_1DU_COR_COD_ROS_TG_NEG]]-Tabla1[[#This Row],[ESC_1DU_COR_COD_ROS_TG_NEG]]</f>
        <v>59.923076923076934</v>
      </c>
      <c r="NL81" s="15">
        <f>Tabla1[[#This Row],[PAS_1DU_COR_COD_ROS_TG_NEU]]-Tabla1[[#This Row],[ESC_1DU_COR_COD_ROS_TG_NEU]]</f>
        <v>84.714285714285722</v>
      </c>
      <c r="NM81" s="15">
        <f>Tabla1[[#This Row],[PAS_1DU_COR_COD_ROS_TG_POS]]-Tabla1[[#This Row],[ESC_1DU_COR_COD_ROS_TG_POS]]</f>
        <v>59.208333333333343</v>
      </c>
      <c r="NN81" s="15">
        <f>Tabla1[[#This Row],[PAS_1DU_COR_COD_ROS_TG_TOT]]-Tabla1[[#This Row],[ESC_1DU_COR_COD_ROS_TG_TOT]]</f>
        <v>69.133414932680523</v>
      </c>
      <c r="NO81" s="15">
        <f>Tabla1[[#This Row],[PAS_1DU_COR_COD_ESC_TG_NEG]]-Tabla1[[#This Row],[ESC_1DU_COR_COD_ESC_TG_NEG]]</f>
        <v>-29.743589743589723</v>
      </c>
      <c r="NP81" s="15">
        <f>Tabla1[[#This Row],[PAS_1DU_COR_COD_ESC_TG_NEU]]-Tabla1[[#This Row],[ESC_1DU_COR_COD_ESC_TG_NEU]]</f>
        <v>11.571428571428584</v>
      </c>
      <c r="NQ81" s="15">
        <f>Tabla1[[#This Row],[PAS_1DU_COR_COD_ESC_TG_POS]]-Tabla1[[#This Row],[ESC_1DU_COR_COD_ESC_TG_POS]]</f>
        <v>-32.441666666666663</v>
      </c>
      <c r="NR81" s="15">
        <f>Tabla1[[#This Row],[PAS_1DU_COR_COD_ESC_TG_TOT]]-Tabla1[[#This Row],[ESC_1DU_COR_COD_ESC_TG_TOT]]</f>
        <v>-19.339285714285722</v>
      </c>
    </row>
    <row r="82" spans="1:382" x14ac:dyDescent="0.3">
      <c r="A82" s="2" t="s">
        <v>87</v>
      </c>
      <c r="B82" s="2">
        <v>30</v>
      </c>
      <c r="C82" s="2">
        <v>2</v>
      </c>
      <c r="D82" s="2">
        <v>35</v>
      </c>
      <c r="E82">
        <v>4.3157894736842106</v>
      </c>
      <c r="F82">
        <v>1705.3333333333333</v>
      </c>
      <c r="G82">
        <v>3.4736842105263159</v>
      </c>
      <c r="H82">
        <v>1565.5</v>
      </c>
      <c r="I82">
        <v>2.85</v>
      </c>
      <c r="J82">
        <v>1574.0833333333333</v>
      </c>
      <c r="K82">
        <v>3.5344827586206895</v>
      </c>
      <c r="L82">
        <v>1619.1707317073171</v>
      </c>
      <c r="M82">
        <v>2.8421052631578947</v>
      </c>
      <c r="N82">
        <v>1610.3636363636363</v>
      </c>
      <c r="O82">
        <v>3.3157894736842106</v>
      </c>
      <c r="P82">
        <v>1617.3076923076924</v>
      </c>
      <c r="Q82">
        <v>4</v>
      </c>
      <c r="R82">
        <v>1643.125</v>
      </c>
      <c r="S82">
        <v>3.396551724137931</v>
      </c>
      <c r="T82">
        <v>1625.7249999999999</v>
      </c>
      <c r="U82">
        <v>3.4655172413793105</v>
      </c>
      <c r="V82">
        <v>1622.4074074074074</v>
      </c>
      <c r="W82">
        <v>1.4210526315789473</v>
      </c>
      <c r="X82">
        <v>452.375</v>
      </c>
      <c r="Y82">
        <v>1.8947368421052631</v>
      </c>
      <c r="Z82">
        <v>532.11764705882354</v>
      </c>
      <c r="AA82">
        <v>1.35</v>
      </c>
      <c r="AB82">
        <v>461.88235294117646</v>
      </c>
      <c r="AC82">
        <v>1.5517241379310345</v>
      </c>
      <c r="AD82">
        <v>482.72</v>
      </c>
      <c r="AE82">
        <v>1.5517241379310345</v>
      </c>
      <c r="AF82">
        <v>482.72</v>
      </c>
      <c r="AG82">
        <v>2.8275862068965516</v>
      </c>
      <c r="AH82">
        <v>1187.4122137404581</v>
      </c>
      <c r="AI82">
        <v>7</v>
      </c>
      <c r="AJ82">
        <v>2300</v>
      </c>
      <c r="AK82">
        <v>3</v>
      </c>
      <c r="AL82">
        <v>1153</v>
      </c>
      <c r="AO82">
        <v>5</v>
      </c>
      <c r="AP82">
        <v>1726.5</v>
      </c>
      <c r="AQ82">
        <v>0</v>
      </c>
      <c r="AS82">
        <v>3</v>
      </c>
      <c r="AT82">
        <v>1166</v>
      </c>
      <c r="AW82">
        <v>1.5</v>
      </c>
      <c r="AX82">
        <v>1166</v>
      </c>
      <c r="AY82">
        <v>3.25</v>
      </c>
      <c r="AZ82">
        <v>1539.6666666666667</v>
      </c>
      <c r="BA82">
        <v>1</v>
      </c>
      <c r="BB82">
        <v>377</v>
      </c>
      <c r="BC82">
        <v>1</v>
      </c>
      <c r="BD82">
        <v>394</v>
      </c>
      <c r="BG82">
        <v>1</v>
      </c>
      <c r="BH82">
        <v>385.5</v>
      </c>
      <c r="BI82">
        <v>1</v>
      </c>
      <c r="BJ82">
        <v>385.5</v>
      </c>
      <c r="BK82">
        <v>2.5</v>
      </c>
      <c r="BL82">
        <v>1078</v>
      </c>
      <c r="BM82">
        <v>2.8166666666666669</v>
      </c>
      <c r="BN82">
        <v>1183.3897058823529</v>
      </c>
      <c r="BO82">
        <v>3.8888888888888888</v>
      </c>
      <c r="BP82">
        <v>1504.8571428571429</v>
      </c>
      <c r="BQ82">
        <v>4.2</v>
      </c>
      <c r="BR82">
        <v>1200.7</v>
      </c>
      <c r="BS82">
        <v>5.6</v>
      </c>
      <c r="BT82">
        <v>1808</v>
      </c>
      <c r="BU82">
        <v>4.5862068965517242</v>
      </c>
      <c r="BV82">
        <v>1492.8076923076924</v>
      </c>
      <c r="BW82">
        <v>5.9</v>
      </c>
      <c r="BX82">
        <v>1820.8</v>
      </c>
      <c r="BY82">
        <v>3.9</v>
      </c>
      <c r="BZ82">
        <v>1302</v>
      </c>
      <c r="CA82">
        <v>4.7777777777777777</v>
      </c>
      <c r="CB82">
        <v>1420.6666666666667</v>
      </c>
      <c r="CC82">
        <v>4.8620689655172411</v>
      </c>
      <c r="CD82">
        <v>1525.4285714285713</v>
      </c>
      <c r="CE82">
        <v>4.7241379310344831</v>
      </c>
      <c r="CF82">
        <v>1509.7222222222222</v>
      </c>
      <c r="CG82">
        <v>2.6666666666666665</v>
      </c>
      <c r="CH82">
        <v>1361.1666666666667</v>
      </c>
      <c r="CI82">
        <v>3</v>
      </c>
      <c r="CJ82">
        <v>1266</v>
      </c>
      <c r="CK82">
        <v>1</v>
      </c>
      <c r="CL82">
        <v>965.75</v>
      </c>
      <c r="CM82">
        <v>2.2068965517241379</v>
      </c>
      <c r="CN82">
        <v>1228.9411764705883</v>
      </c>
      <c r="CO82">
        <v>1</v>
      </c>
      <c r="CP82">
        <v>842</v>
      </c>
      <c r="CQ82">
        <v>2.8</v>
      </c>
      <c r="CR82">
        <v>1295.1428571428571</v>
      </c>
      <c r="CS82">
        <v>1.8888888888888888</v>
      </c>
      <c r="CT82">
        <v>1612.3333333333333</v>
      </c>
      <c r="CU82">
        <v>1.896551724137931</v>
      </c>
      <c r="CV82">
        <v>1263.7692307692307</v>
      </c>
      <c r="CW82">
        <v>2.0517241379310347</v>
      </c>
      <c r="CX82">
        <v>1244.0333333333333</v>
      </c>
      <c r="CY82">
        <v>3.3879310344827585</v>
      </c>
      <c r="CZ82">
        <v>1414.8333333333333</v>
      </c>
      <c r="DA82">
        <v>1.7777777777777777</v>
      </c>
      <c r="DB82">
        <v>683.14285714285711</v>
      </c>
      <c r="DC82">
        <v>2.7</v>
      </c>
      <c r="DD82">
        <v>732.7</v>
      </c>
      <c r="DE82">
        <v>1.9</v>
      </c>
      <c r="DF82">
        <v>622.70000000000005</v>
      </c>
      <c r="DG82">
        <v>2.1379310344827585</v>
      </c>
      <c r="DH82">
        <v>679.11111111111109</v>
      </c>
      <c r="DI82">
        <v>1.8</v>
      </c>
      <c r="DJ82">
        <v>630.66666666666663</v>
      </c>
      <c r="DK82">
        <v>1.8</v>
      </c>
      <c r="DL82">
        <v>503.8</v>
      </c>
      <c r="DM82">
        <v>2.2222222222222223</v>
      </c>
      <c r="DN82">
        <v>697.33333333333337</v>
      </c>
      <c r="DO82">
        <v>1.9310344827586208</v>
      </c>
      <c r="DP82">
        <v>606.78571428571433</v>
      </c>
      <c r="DQ82">
        <v>2.0344827586206895</v>
      </c>
      <c r="DR82">
        <v>642.29090909090905</v>
      </c>
      <c r="DS82">
        <v>2.0344827586206895</v>
      </c>
      <c r="DT82">
        <v>642.29090909090905</v>
      </c>
      <c r="DU82">
        <v>2.9367816091954024</v>
      </c>
      <c r="DV82">
        <v>1109.1510791366907</v>
      </c>
      <c r="DW82">
        <v>4</v>
      </c>
      <c r="DX82">
        <v>1270</v>
      </c>
      <c r="EC82">
        <v>4</v>
      </c>
      <c r="ED82">
        <v>1270</v>
      </c>
      <c r="EI82">
        <v>4</v>
      </c>
      <c r="EJ82">
        <v>784</v>
      </c>
      <c r="EK82">
        <v>4</v>
      </c>
      <c r="EL82">
        <v>784</v>
      </c>
      <c r="EM82">
        <v>4</v>
      </c>
      <c r="EN82">
        <v>1027</v>
      </c>
      <c r="EO82">
        <v>0</v>
      </c>
      <c r="EU82">
        <v>0</v>
      </c>
      <c r="FA82">
        <v>5</v>
      </c>
      <c r="FB82">
        <v>1311</v>
      </c>
      <c r="FC82">
        <v>5</v>
      </c>
      <c r="FD82">
        <v>1311</v>
      </c>
      <c r="FE82">
        <v>2.5</v>
      </c>
      <c r="FF82">
        <v>1311</v>
      </c>
      <c r="FG82">
        <v>3.25</v>
      </c>
      <c r="FH82">
        <v>1121.6666666666667</v>
      </c>
      <c r="FI82">
        <v>2</v>
      </c>
      <c r="FJ82">
        <v>736</v>
      </c>
      <c r="FO82">
        <v>2</v>
      </c>
      <c r="FP82">
        <v>736</v>
      </c>
      <c r="FU82">
        <v>0</v>
      </c>
      <c r="FW82">
        <v>0</v>
      </c>
      <c r="FY82">
        <v>1</v>
      </c>
      <c r="FZ82">
        <v>736</v>
      </c>
      <c r="GA82">
        <v>1</v>
      </c>
      <c r="GB82">
        <v>736</v>
      </c>
      <c r="GC82">
        <v>2.5</v>
      </c>
      <c r="GD82">
        <v>1025.25</v>
      </c>
      <c r="GE82">
        <v>2.9222222222222221</v>
      </c>
      <c r="GF82">
        <v>1106.8041958041958</v>
      </c>
      <c r="GG82">
        <v>3.7777777777777777</v>
      </c>
      <c r="GH82">
        <v>1381.875</v>
      </c>
      <c r="GI82">
        <v>1.9</v>
      </c>
      <c r="GJ82">
        <v>1262.4000000000001</v>
      </c>
      <c r="GK82">
        <v>3</v>
      </c>
      <c r="GL82">
        <v>2197.75</v>
      </c>
      <c r="GM82">
        <v>2.8571428571428572</v>
      </c>
      <c r="GN82">
        <v>1538.7058823529412</v>
      </c>
      <c r="GO82">
        <v>2.3333333333333335</v>
      </c>
      <c r="GP82">
        <v>1432.2</v>
      </c>
      <c r="GQ82">
        <v>3.4444444444444446</v>
      </c>
      <c r="GR82">
        <v>1418.4285714285713</v>
      </c>
      <c r="GS82">
        <v>2</v>
      </c>
      <c r="GT82">
        <v>1391.6</v>
      </c>
      <c r="GU82">
        <v>2.5714285714285716</v>
      </c>
      <c r="GV82">
        <v>1414.5882352941176</v>
      </c>
      <c r="GW82">
        <v>2.7142857142857144</v>
      </c>
      <c r="GX82">
        <v>1476.6470588235295</v>
      </c>
      <c r="GY82">
        <v>3</v>
      </c>
      <c r="GZ82">
        <v>1278.5</v>
      </c>
      <c r="HA82">
        <v>4.3</v>
      </c>
      <c r="HB82">
        <v>1659.5555555555557</v>
      </c>
      <c r="HC82">
        <v>3.1111111111111112</v>
      </c>
      <c r="HD82">
        <v>1793.4</v>
      </c>
      <c r="HE82">
        <v>3.5</v>
      </c>
      <c r="HF82">
        <v>1578.7</v>
      </c>
      <c r="HG82">
        <v>4.2222222222222223</v>
      </c>
      <c r="HH82">
        <v>1658.1428571428571</v>
      </c>
      <c r="HI82">
        <v>3.6666666666666665</v>
      </c>
      <c r="HJ82">
        <v>1499.8571428571429</v>
      </c>
      <c r="HK82">
        <v>4.5999999999999996</v>
      </c>
      <c r="HL82">
        <v>1886.75</v>
      </c>
      <c r="HM82">
        <v>4.1785714285714288</v>
      </c>
      <c r="HN82">
        <v>1690.909090909091</v>
      </c>
      <c r="HO82">
        <v>3.8392857142857144</v>
      </c>
      <c r="HP82">
        <v>1637.4761904761904</v>
      </c>
      <c r="HQ82">
        <v>3.2767857142857144</v>
      </c>
      <c r="HR82">
        <v>1565.5263157894738</v>
      </c>
      <c r="HS82">
        <v>2.1111111111111112</v>
      </c>
      <c r="HT82">
        <v>634.66666666666663</v>
      </c>
      <c r="HU82">
        <v>1.7</v>
      </c>
      <c r="HV82">
        <v>718.5</v>
      </c>
      <c r="HW82">
        <v>1.2222222222222223</v>
      </c>
      <c r="HX82">
        <v>739</v>
      </c>
      <c r="HY82">
        <v>1.6785714285714286</v>
      </c>
      <c r="HZ82">
        <v>688.86363636363637</v>
      </c>
      <c r="IA82">
        <v>1.8888888888888888</v>
      </c>
      <c r="IB82">
        <v>634.88888888888891</v>
      </c>
      <c r="IC82">
        <v>2</v>
      </c>
      <c r="ID82">
        <v>623.88888888888891</v>
      </c>
      <c r="IE82">
        <v>2.2999999999999998</v>
      </c>
      <c r="IF82">
        <v>760</v>
      </c>
      <c r="IG82">
        <v>2.0714285714285716</v>
      </c>
      <c r="IH82">
        <v>672.92592592592598</v>
      </c>
      <c r="II82">
        <v>1.875</v>
      </c>
      <c r="IJ82">
        <v>680.08163265306121</v>
      </c>
      <c r="IK82">
        <v>1.875</v>
      </c>
      <c r="IL82">
        <v>680.08163265306121</v>
      </c>
      <c r="IM82">
        <v>2.8095238095238093</v>
      </c>
      <c r="IN82">
        <v>1218.432</v>
      </c>
      <c r="IO82">
        <v>0</v>
      </c>
      <c r="IS82">
        <v>0</v>
      </c>
      <c r="IU82">
        <v>0</v>
      </c>
      <c r="IW82">
        <v>0</v>
      </c>
      <c r="IY82">
        <v>5</v>
      </c>
      <c r="IZ82">
        <v>1933</v>
      </c>
      <c r="JC82">
        <v>2.5</v>
      </c>
      <c r="JD82">
        <v>1933</v>
      </c>
      <c r="JE82">
        <v>1.25</v>
      </c>
      <c r="JF82">
        <v>1933</v>
      </c>
      <c r="JG82">
        <v>8</v>
      </c>
      <c r="JH82">
        <v>2244</v>
      </c>
      <c r="JK82">
        <v>6</v>
      </c>
      <c r="JL82">
        <v>2082</v>
      </c>
      <c r="JM82">
        <v>7</v>
      </c>
      <c r="JN82">
        <v>2163</v>
      </c>
      <c r="JO82">
        <v>4</v>
      </c>
      <c r="JP82">
        <v>1565</v>
      </c>
      <c r="JQ82">
        <v>1</v>
      </c>
      <c r="JR82">
        <v>375</v>
      </c>
      <c r="JU82">
        <v>2.5</v>
      </c>
      <c r="JV82">
        <v>970</v>
      </c>
      <c r="JW82">
        <v>4.75</v>
      </c>
      <c r="JX82">
        <v>1566.5</v>
      </c>
      <c r="JY82">
        <v>3</v>
      </c>
      <c r="JZ82">
        <v>1639.8</v>
      </c>
      <c r="KA82">
        <v>0</v>
      </c>
      <c r="KE82">
        <v>5</v>
      </c>
      <c r="KF82">
        <v>1521</v>
      </c>
      <c r="KG82">
        <v>2.5</v>
      </c>
      <c r="KH82">
        <v>1521</v>
      </c>
      <c r="KI82">
        <v>0</v>
      </c>
      <c r="KK82">
        <v>6</v>
      </c>
      <c r="KL82">
        <v>1415</v>
      </c>
      <c r="KO82">
        <v>3</v>
      </c>
      <c r="KP82">
        <v>1415</v>
      </c>
      <c r="KQ82">
        <v>2.75</v>
      </c>
      <c r="KR82">
        <v>1468</v>
      </c>
      <c r="KS82">
        <v>2.75</v>
      </c>
      <c r="KT82">
        <v>1468</v>
      </c>
      <c r="KU82">
        <v>2.9166666666666665</v>
      </c>
      <c r="KV82">
        <v>1590.7142857142858</v>
      </c>
      <c r="KW82">
        <v>2.8166666666666669</v>
      </c>
      <c r="KX82">
        <v>1238.1742424242425</v>
      </c>
      <c r="KY82" s="15">
        <f>Tabla24[[#This Row],[ROS_NUM_COR_COD_ROS_TG_NEG]]-Tabla24[[#This Row],[PAS_NUM_COR_COD_ROS_TG_NEG]]</f>
        <v>1.3801169590643276</v>
      </c>
      <c r="KZ82" s="15">
        <f>Tabla24[[#This Row],[ROS_DUR_COR_COD_ROS_TG_NEG]]-Tabla24[[#This Row],[PAS_DUR_COR_COD_ROS_TG_NEG]]</f>
        <v>47.77922077922085</v>
      </c>
      <c r="LA82" s="15">
        <f>Tabla24[[#This Row],[ROS_NUM_COR_COD_ROS_TG_NEU]]-Tabla24[[#This Row],[PAS_NUM_COR_COD_ROS_TG_NEU]]</f>
        <v>0.3508771929824559</v>
      </c>
      <c r="LB82" s="15">
        <f>Tabla24[[#This Row],[ROS_DUR_COR_COD_ROS_TG_NEU]]-Tabla24[[#This Row],[PAS_DUR_COR_COD_ROS_TG_NEU]]</f>
        <v>-117.45054945054949</v>
      </c>
      <c r="LC82" s="15">
        <f>Tabla24[[#This Row],[ROS_NUM_COR_COD_ROS_TG_POS]]-Tabla24[[#This Row],[PAS_NUM_COR_COD_ROS_TG_POS]]</f>
        <v>0.59999999999999964</v>
      </c>
      <c r="LD82" s="15">
        <f>Tabla24[[#This Row],[ROS_DUR_COR_COD_ROS_TG_POS]]-Tabla24[[#This Row],[PAS_DUR_COR_COD_ROS_TG_POS]]</f>
        <v>243.625</v>
      </c>
      <c r="LE82" s="15">
        <f>Tabla24[[#This Row],[ROS_NUM_COR_COD_ROS_TG_TOT]]-Tabla24[[#This Row],[PAS_NUM_COR_COD_ROS_TG_TOT]]</f>
        <v>0.78201970443349778</v>
      </c>
      <c r="LF82" s="15">
        <f>Tabla24[[#This Row],[ROS_DUR_COR_COD_ROS_TG_TOT]]-Tabla24[[#This Row],[PAS_DUR_COR_COD_ROS_TG_TOT]]</f>
        <v>65.184090909091083</v>
      </c>
      <c r="LG82" s="15">
        <f>Tabla24[[#This Row],[ROS_NUM_COR_COD_ESC_TG_NEG]]-Tabla24[[#This Row],[PAS_NUM_COR_COD_ESC_TG_NEG]]</f>
        <v>-1.9824561403508771</v>
      </c>
      <c r="LH82" s="15">
        <f>Tabla24[[#This Row],[ROS_DUR_COR_COD_ESC_TG_NEG]]-Tabla24[[#This Row],[PAS_DUR_COR_COD_ESC_TG_NEG]]</f>
        <v>-273.13333333333321</v>
      </c>
      <c r="LI82" s="15">
        <f>Tabla24[[#This Row],[ROS_NUM_COR_COD_ESC_TG_NEU]]-Tabla24[[#This Row],[PAS_NUM_COR_COD_ESC_TG_NEU]]</f>
        <v>-2.9239766081871288E-2</v>
      </c>
      <c r="LJ82" s="15">
        <f>Tabla24[[#This Row],[ROS_NUM_COR_COD_ESC_TG_NEG]]-Tabla24[[#This Row],[PAS_NUM_COR_COD_ESC_TG_NEG]]</f>
        <v>-1.9824561403508771</v>
      </c>
      <c r="LK82" s="15">
        <f>Tabla24[[#This Row],[ROS_NUM_COR_COD_ESC_TG_POS]]-Tabla24[[#This Row],[PAS_NUM_COR_COD_ESC_TG_POS]]</f>
        <v>-0.85000000000000009</v>
      </c>
      <c r="LL82" s="15">
        <f>Tabla24[[#This Row],[ROS_DUR_COR_COD_ESC_TG_POS]]-Tabla24[[#This Row],[PAS_DUR_COR_COD_ESC_TG_POS]]</f>
        <v>-182.48333333333335</v>
      </c>
      <c r="LM82" s="15">
        <f>Tabla24[[#This Row],[ROS_NUM_COR_COD_ESC_TG_TOT]]-Tabla24[[#This Row],[PAS_NUM_COR_COD_ESC_TG_TOT]]</f>
        <v>-0.96305418719211788</v>
      </c>
      <c r="LN82" s="15">
        <f>Tabla24[[#This Row],[ROS_DUR_COR_COD_ESC_TG_TOT]]-Tabla24[[#This Row],[PAS_DUR_COR_COD_ESC_TG_TOT]]</f>
        <v>-204.58249641319958</v>
      </c>
      <c r="LO82" s="15">
        <f>Tabla24[[#This Row],[PAS_NUM_COR_COD_ROS_TG_NEG]]-Tabla24[[#This Row],[ESC_NUM_COR_COD_ROS_TG_NEG]]</f>
        <v>1.8421052631578947</v>
      </c>
      <c r="LP82" s="15">
        <f>Tabla24[[#This Row],[PAS_DUR_COR_COD_ROS_TG_NEG]]-Tabla24[[#This Row],[ESC_DUR_COR_COD_ROS_TG_NEG]]</f>
        <v>768.36363636363626</v>
      </c>
      <c r="LQ82" s="15">
        <f>Tabla24[[#This Row],[PAS_NUM_COR_COD_ROS_TG_NEU]]-Tabla24[[#This Row],[ESC_NUM_COR_COD_ROS_TG_NEU]]</f>
        <v>0.5157894736842108</v>
      </c>
      <c r="LR82" s="15">
        <f>Tabla24[[#This Row],[PAS_DUR_COR_COD_ROS_TG_NEU]]-Tabla24[[#This Row],[ESC_DUR_COR_COD_ROS_TG_NEU]]</f>
        <v>322.16483516483527</v>
      </c>
      <c r="LS82" s="15">
        <f>Tabla24[[#This Row],[PAS_NUM_COR_COD_ROS_TG_POS]]-Tabla24[[#This Row],[ESC_NUM_COR_COD_ROS_TG_POS]]</f>
        <v>2.1111111111111112</v>
      </c>
      <c r="LT82" s="15">
        <f>Tabla24[[#This Row],[PAS_DUR_COR_COD_ROS_TG_POS]]-Tabla24[[#This Row],[ESC_DUR_COR_COD_ROS_TG_POS]]</f>
        <v>30.791666666666742</v>
      </c>
      <c r="LU82" s="15">
        <f>Tabla24[[#This Row],[PAS_NUM_COR_COD_ROS_TG_TOT]]-Tabla24[[#This Row],[ESC_NUM_COR_COD_ROS_TG_TOT]]</f>
        <v>1.5</v>
      </c>
      <c r="LV82" s="15">
        <f>Tabla24[[#This Row],[PAS_DUR_COR_COD_ROS_TG_TOT]]-Tabla24[[#This Row],[ESC_DUR_COR_COD_ROS_TG_TOT]]</f>
        <v>361.95576923076919</v>
      </c>
      <c r="LW82" s="15">
        <f>Tabla24[[#This Row],[PAS_NUM_COR_COD_ESC_TG_NEG]]-Tabla24[[#This Row],[ESC_NUM_COR_COD_ESC_TG_NEG]]</f>
        <v>-1.5842105263157897</v>
      </c>
      <c r="LX82" s="15">
        <f>Tabla24[[#This Row],[PAS_DUR_COR_COD_ESC_TG_NEG]]-Tabla24[[#This Row],[ESC_DUR_COR_COD_ESC_TG_NEG]]</f>
        <v>-115.4666666666667</v>
      </c>
      <c r="LY82" s="15">
        <f>Tabla24[[#This Row],[PAS_NUM_COR_COD_ESC_TG_NEU]]-Tabla24[[#This Row],[ESC_NUM_COR_COD_ESC_TG_NEU]]</f>
        <v>-0.42631578947368398</v>
      </c>
      <c r="LZ82" s="15">
        <f>Tabla24[[#This Row],[PAS_DUR_COR_COD_ESC_TG_NEU]]-Tabla24[[#This Row],[ESC_DUR_COR_COD_ESC_TG_NEU]]</f>
        <v>263.5</v>
      </c>
      <c r="MA82" s="15">
        <f>Tabla24[[#This Row],[PAS_NUM_COR_COD_ESC_TG_POS]]-Tabla24[[#This Row],[ESC_NUM_COR_COD_ESC_TG_POS]]</f>
        <v>-1.9277777777777776</v>
      </c>
      <c r="MB82" s="15">
        <f>Tabla24[[#This Row],[PAS_DUR_COR_COD_ESC_TG_POS]]-Tabla24[[#This Row],[ESC_DUR_COR_COD_ESC_TG_POS]]</f>
        <v>153.41666666666652</v>
      </c>
      <c r="MC82" s="15">
        <f>Tabla24[[#This Row],[PAS_NUM_COR_COD_ESC_TG_TOT]]-Tabla24[[#This Row],[ESC_NUM_COR_COD_ESC_TG_TOT]]</f>
        <v>-1.3275862068965516</v>
      </c>
      <c r="MD82" s="15">
        <f>Tabla24[[#This Row],[PAS_DUR_COR_COD_ESC_TG_TOT]]-Tabla24[[#This Row],[ESC_DUR_COR_COD_ESC_TG_TOT]]</f>
        <v>93.742160278745814</v>
      </c>
      <c r="ME82">
        <v>374.28571428571428</v>
      </c>
      <c r="MF82">
        <v>317.28571428571428</v>
      </c>
      <c r="MG82">
        <v>343.125</v>
      </c>
      <c r="MH82">
        <v>344.81818181818181</v>
      </c>
      <c r="MI82">
        <v>343.6</v>
      </c>
      <c r="MJ82">
        <v>307.42857142857144</v>
      </c>
      <c r="MK82">
        <v>354</v>
      </c>
      <c r="ML82">
        <v>331.76470588235293</v>
      </c>
      <c r="MM82">
        <v>243.66666666666666</v>
      </c>
      <c r="MN82">
        <v>317.28571428571428</v>
      </c>
      <c r="MO82">
        <v>309</v>
      </c>
      <c r="MP82">
        <v>298.38461538461536</v>
      </c>
      <c r="MQ82">
        <v>346.1</v>
      </c>
      <c r="MR82">
        <v>341.33333333333331</v>
      </c>
      <c r="MS82">
        <v>335.66666666666669</v>
      </c>
      <c r="MT82">
        <v>341.21428571428572</v>
      </c>
      <c r="MU82">
        <v>361.63636363636363</v>
      </c>
      <c r="MV82">
        <v>364.23076923076923</v>
      </c>
      <c r="MW82">
        <v>339.25</v>
      </c>
      <c r="MX82">
        <v>353.52499999999998</v>
      </c>
      <c r="MY82">
        <v>334.8</v>
      </c>
      <c r="MZ82">
        <v>378.14285714285717</v>
      </c>
      <c r="NA82">
        <v>365.41666666666669</v>
      </c>
      <c r="NB82">
        <v>358.5609756097561</v>
      </c>
      <c r="NC82" s="15">
        <f>Tabla1[[#This Row],[ROS_1DU_COR_COD_ROS_TG_NEG]]-Tabla1[[#This Row],[PAS_1DU_COR_COD_ROS_TG_NEG]]</f>
        <v>12.649350649350652</v>
      </c>
      <c r="ND82" s="15">
        <f>Tabla1[[#This Row],[ROS_1DU_COR_COD_ROS_TG_NEU]]-Tabla1[[#This Row],[PAS_1DU_COR_COD_ROS_TG_NEU]]</f>
        <v>-46.945054945054949</v>
      </c>
      <c r="NE82" s="15">
        <f>Tabla1[[#This Row],[ROS_1DU_COR_COD_ROS_TG_POS]]-Tabla1[[#This Row],[PAS_1DU_COR_COD_ROS_TG_POS]]</f>
        <v>3.875</v>
      </c>
      <c r="NF82" s="15">
        <f>Tabla1[[#This Row],[ROS_1DU_COR_COD_ROS_TG_TOT]]-Tabla1[[#This Row],[PAS_1DU_COR_COD_ROS_TG_TOT]]</f>
        <v>-8.7068181818181642</v>
      </c>
      <c r="NG82" s="15">
        <f>Tabla1[[#This Row],[ROS_1DU_COR_COD_ESC_TG_NEG]]-Tabla1[[#This Row],[PAS_1DU_COR_COD_ESC_TG_NEG]]</f>
        <v>8.8000000000000114</v>
      </c>
      <c r="NH82" s="15">
        <f>Tabla1[[#This Row],[ROS_1DU_COR_COD_ESC_TG_NEU]]-Tabla1[[#This Row],[PAS_1DU_COR_COD_ESC_TG_NEU]]</f>
        <v>-70.714285714285722</v>
      </c>
      <c r="NI82" s="15">
        <f>Tabla1[[#This Row],[ROS_1DU_COR_COD_ESC_TG_POS]]-Tabla1[[#This Row],[PAS_1DU_COR_COD_ESC_TG_POS]]</f>
        <v>-11.416666666666686</v>
      </c>
      <c r="NJ82" s="15">
        <f>Tabla1[[#This Row],[ROS_1DU_COR_COD_ESC_TG_TOT]]-Tabla1[[#This Row],[PAS_1DU_COR_COD_ESC_TG_TOT]]</f>
        <v>-26.796269727403171</v>
      </c>
      <c r="NK82" s="15">
        <f>Tabla1[[#This Row],[PAS_1DU_COR_COD_ROS_TG_NEG]]-Tabla1[[#This Row],[ESC_1DU_COR_COD_ROS_TG_NEG]]</f>
        <v>117.96969696969697</v>
      </c>
      <c r="NL82" s="15">
        <f>Tabla1[[#This Row],[PAS_1DU_COR_COD_ROS_TG_NEU]]-Tabla1[[#This Row],[ESC_1DU_COR_COD_ROS_TG_NEU]]</f>
        <v>46.945054945054949</v>
      </c>
      <c r="NM82" s="15">
        <f>Tabla1[[#This Row],[PAS_1DU_COR_COD_ROS_TG_POS]]-Tabla1[[#This Row],[ESC_1DU_COR_COD_ROS_TG_POS]]</f>
        <v>30.25</v>
      </c>
      <c r="NN82" s="15">
        <f>Tabla1[[#This Row],[PAS_1DU_COR_COD_ROS_TG_TOT]]-Tabla1[[#This Row],[ESC_1DU_COR_COD_ROS_TG_TOT]]</f>
        <v>55.140384615384619</v>
      </c>
      <c r="NO82" s="15">
        <f>Tabla1[[#This Row],[PAS_1DU_COR_COD_ESC_TG_NEG]]-Tabla1[[#This Row],[ESC_1DU_COR_COD_ESC_TG_NEG]]</f>
        <v>-11.300000000000011</v>
      </c>
      <c r="NP82" s="15">
        <f>Tabla1[[#This Row],[PAS_1DU_COR_COD_ESC_TG_NEU]]-Tabla1[[#This Row],[ESC_1DU_COR_COD_ESC_TG_NEU]]</f>
        <v>36.809523809523853</v>
      </c>
      <c r="NQ82" s="15">
        <f>Tabla1[[#This Row],[PAS_1DU_COR_COD_ESC_TG_POS]]-Tabla1[[#This Row],[ESC_1DU_COR_COD_ESC_TG_POS]]</f>
        <v>29.75</v>
      </c>
      <c r="NR82" s="15">
        <f>Tabla1[[#This Row],[PAS_1DU_COR_COD_ESC_TG_TOT]]-Tabla1[[#This Row],[ESC_1DU_COR_COD_ESC_TG_TOT]]</f>
        <v>17.346689895470377</v>
      </c>
    </row>
    <row r="83" spans="1:382" x14ac:dyDescent="0.3">
      <c r="A83" s="2" t="s">
        <v>88</v>
      </c>
      <c r="B83" s="2">
        <v>30</v>
      </c>
      <c r="C83" s="2">
        <v>2</v>
      </c>
      <c r="D83" s="2">
        <v>30</v>
      </c>
      <c r="E83">
        <v>3.3</v>
      </c>
      <c r="F83">
        <v>1318.3125</v>
      </c>
      <c r="G83">
        <v>2.85</v>
      </c>
      <c r="H83">
        <v>1366.4285714285713</v>
      </c>
      <c r="I83">
        <v>3.8888888888888888</v>
      </c>
      <c r="J83">
        <v>1477.8125</v>
      </c>
      <c r="K83">
        <v>3.3275862068965516</v>
      </c>
      <c r="L83">
        <v>1388.4347826086957</v>
      </c>
      <c r="M83">
        <v>3.35</v>
      </c>
      <c r="N83">
        <v>1302.4375</v>
      </c>
      <c r="O83">
        <v>3.75</v>
      </c>
      <c r="P83">
        <v>1719.2</v>
      </c>
      <c r="Q83">
        <v>2.7222222222222223</v>
      </c>
      <c r="R83">
        <v>1306.9166666666667</v>
      </c>
      <c r="S83">
        <v>3.2931034482758621</v>
      </c>
      <c r="T83">
        <v>1449.0697674418604</v>
      </c>
      <c r="U83">
        <v>3.3103448275862069</v>
      </c>
      <c r="V83">
        <v>1417.7303370786517</v>
      </c>
      <c r="W83">
        <v>1.2</v>
      </c>
      <c r="X83">
        <v>408.47058823529414</v>
      </c>
      <c r="Y83">
        <v>1.1000000000000001</v>
      </c>
      <c r="Z83">
        <v>417.88235294117646</v>
      </c>
      <c r="AA83">
        <v>1.2222222222222223</v>
      </c>
      <c r="AB83">
        <v>434.375</v>
      </c>
      <c r="AC83">
        <v>1.1724137931034482</v>
      </c>
      <c r="AD83">
        <v>419.96</v>
      </c>
      <c r="AE83">
        <v>1.1724137931034482</v>
      </c>
      <c r="AF83">
        <v>419.96</v>
      </c>
      <c r="AG83">
        <v>2.5977011494252875</v>
      </c>
      <c r="AH83">
        <v>1058.8201438848921</v>
      </c>
      <c r="AM83">
        <v>1.5</v>
      </c>
      <c r="AN83">
        <v>934</v>
      </c>
      <c r="AO83">
        <v>1.5</v>
      </c>
      <c r="AP83">
        <v>934</v>
      </c>
      <c r="AU83">
        <v>5.5</v>
      </c>
      <c r="AV83">
        <v>1792.5</v>
      </c>
      <c r="AW83">
        <v>5.5</v>
      </c>
      <c r="AX83">
        <v>1792.5</v>
      </c>
      <c r="AY83">
        <v>3.5</v>
      </c>
      <c r="AZ83">
        <v>1506.3333333333333</v>
      </c>
      <c r="BE83">
        <v>0.5</v>
      </c>
      <c r="BF83">
        <v>384</v>
      </c>
      <c r="BG83">
        <v>0.5</v>
      </c>
      <c r="BH83">
        <v>384</v>
      </c>
      <c r="BI83">
        <v>0.5</v>
      </c>
      <c r="BJ83">
        <v>384</v>
      </c>
      <c r="BK83">
        <v>2.5</v>
      </c>
      <c r="BL83">
        <v>1225.75</v>
      </c>
      <c r="BM83">
        <v>2.5944444444444446</v>
      </c>
      <c r="BN83">
        <v>1063.4895104895104</v>
      </c>
      <c r="BO83">
        <v>4.8888888888888893</v>
      </c>
      <c r="BP83">
        <v>1604.7777777777778</v>
      </c>
      <c r="BQ83">
        <v>3.4</v>
      </c>
      <c r="BR83">
        <v>1417</v>
      </c>
      <c r="BS83">
        <v>3.3</v>
      </c>
      <c r="BT83">
        <v>1573</v>
      </c>
      <c r="BU83">
        <v>3.8275862068965516</v>
      </c>
      <c r="BV83">
        <v>1532.9166666666667</v>
      </c>
      <c r="BW83">
        <v>4.0999999999999996</v>
      </c>
      <c r="BX83">
        <v>1482.2222222222222</v>
      </c>
      <c r="BY83">
        <v>4.5</v>
      </c>
      <c r="BZ83">
        <v>1782.625</v>
      </c>
      <c r="CA83">
        <v>4.8</v>
      </c>
      <c r="CB83">
        <v>1546.5</v>
      </c>
      <c r="CC83">
        <v>4.4666666666666668</v>
      </c>
      <c r="CD83">
        <v>1595.037037037037</v>
      </c>
      <c r="CE83">
        <v>4.1525423728813555</v>
      </c>
      <c r="CF83">
        <v>1565.8039215686274</v>
      </c>
      <c r="CG83">
        <v>1.4444444444444444</v>
      </c>
      <c r="CH83">
        <v>647.83333333333337</v>
      </c>
      <c r="CI83">
        <v>2.4</v>
      </c>
      <c r="CJ83">
        <v>1571.8</v>
      </c>
      <c r="CK83">
        <v>3.3</v>
      </c>
      <c r="CL83">
        <v>1513</v>
      </c>
      <c r="CM83">
        <v>2.4137931034482758</v>
      </c>
      <c r="CN83">
        <v>1240.9444444444443</v>
      </c>
      <c r="CO83">
        <v>2.6</v>
      </c>
      <c r="CP83">
        <v>1194.4285714285713</v>
      </c>
      <c r="CQ83">
        <v>1.9</v>
      </c>
      <c r="CR83">
        <v>1096.3333333333333</v>
      </c>
      <c r="CS83">
        <v>1.9</v>
      </c>
      <c r="CT83">
        <v>744</v>
      </c>
      <c r="CU83">
        <v>2.1333333333333333</v>
      </c>
      <c r="CV83">
        <v>1007.35</v>
      </c>
      <c r="CW83">
        <v>2.2711864406779663</v>
      </c>
      <c r="CX83">
        <v>1118</v>
      </c>
      <c r="CY83">
        <v>3.2118644067796609</v>
      </c>
      <c r="CZ83">
        <v>1374.6067415730338</v>
      </c>
      <c r="DA83">
        <v>1.5555555555555556</v>
      </c>
      <c r="DB83">
        <v>529.875</v>
      </c>
      <c r="DC83">
        <v>1.4</v>
      </c>
      <c r="DD83">
        <v>561.28571428571433</v>
      </c>
      <c r="DE83">
        <v>1</v>
      </c>
      <c r="DF83">
        <v>523.66666666666663</v>
      </c>
      <c r="DG83">
        <v>1.3103448275862069</v>
      </c>
      <c r="DH83">
        <v>538.57142857142856</v>
      </c>
      <c r="DI83">
        <v>1.5</v>
      </c>
      <c r="DJ83">
        <v>511.55555555555554</v>
      </c>
      <c r="DK83">
        <v>1.3</v>
      </c>
      <c r="DL83">
        <v>443.625</v>
      </c>
      <c r="DM83">
        <v>1.1000000000000001</v>
      </c>
      <c r="DN83">
        <v>450.25</v>
      </c>
      <c r="DO83">
        <v>1.3</v>
      </c>
      <c r="DP83">
        <v>470.2</v>
      </c>
      <c r="DQ83">
        <v>1.3050847457627119</v>
      </c>
      <c r="DR83">
        <v>501.41304347826087</v>
      </c>
      <c r="DS83">
        <v>1.3050847457627119</v>
      </c>
      <c r="DT83">
        <v>501.41304347826087</v>
      </c>
      <c r="DU83">
        <v>2.5762711864406778</v>
      </c>
      <c r="DV83">
        <v>1077.0740740740741</v>
      </c>
      <c r="DW83">
        <v>5</v>
      </c>
      <c r="DX83">
        <v>1925</v>
      </c>
      <c r="EC83">
        <v>5</v>
      </c>
      <c r="ED83">
        <v>1925</v>
      </c>
      <c r="EM83">
        <v>5</v>
      </c>
      <c r="EN83">
        <v>1925</v>
      </c>
      <c r="EO83">
        <v>0</v>
      </c>
      <c r="EU83">
        <v>0</v>
      </c>
      <c r="FE83">
        <v>0</v>
      </c>
      <c r="FG83">
        <v>2.5</v>
      </c>
      <c r="FH83">
        <v>1925</v>
      </c>
      <c r="FI83">
        <v>2</v>
      </c>
      <c r="FJ83">
        <v>786</v>
      </c>
      <c r="FO83">
        <v>2</v>
      </c>
      <c r="FP83">
        <v>786</v>
      </c>
      <c r="FY83">
        <v>2</v>
      </c>
      <c r="FZ83">
        <v>786</v>
      </c>
      <c r="GA83">
        <v>2</v>
      </c>
      <c r="GB83">
        <v>786</v>
      </c>
      <c r="GC83">
        <v>2.3333333333333335</v>
      </c>
      <c r="GD83">
        <v>1355.5</v>
      </c>
      <c r="GE83">
        <v>2.5722222222222224</v>
      </c>
      <c r="GF83">
        <v>1081.1386861313867</v>
      </c>
      <c r="GG83">
        <v>2.8888888888888888</v>
      </c>
      <c r="GH83">
        <v>1233.8333333333333</v>
      </c>
      <c r="GI83">
        <v>3.3333333333333335</v>
      </c>
      <c r="GJ83">
        <v>1741.3333333333333</v>
      </c>
      <c r="GK83">
        <v>2.8888888888888888</v>
      </c>
      <c r="GL83">
        <v>1287.5</v>
      </c>
      <c r="GM83">
        <v>3.0370370370370372</v>
      </c>
      <c r="GN83">
        <v>1420.8888888888889</v>
      </c>
      <c r="GO83">
        <v>3</v>
      </c>
      <c r="GP83">
        <v>1699.8</v>
      </c>
      <c r="GQ83">
        <v>2.8</v>
      </c>
      <c r="GR83">
        <v>1485.6666666666667</v>
      </c>
      <c r="GS83">
        <v>2.2222222222222223</v>
      </c>
      <c r="GT83">
        <v>1653.25</v>
      </c>
      <c r="GU83">
        <v>2.6785714285714284</v>
      </c>
      <c r="GV83">
        <v>1601.7333333333333</v>
      </c>
      <c r="GW83">
        <v>2.8545454545454545</v>
      </c>
      <c r="GX83">
        <v>1503.090909090909</v>
      </c>
      <c r="GY83">
        <v>3.2222222222222223</v>
      </c>
      <c r="GZ83">
        <v>1071.125</v>
      </c>
      <c r="HA83">
        <v>2.2222222222222223</v>
      </c>
      <c r="HB83">
        <v>837.28571428571433</v>
      </c>
      <c r="HC83">
        <v>3.1111111111111112</v>
      </c>
      <c r="HD83">
        <v>1083</v>
      </c>
      <c r="HE83">
        <v>2.8518518518518516</v>
      </c>
      <c r="HF83">
        <v>1004.0869565217391</v>
      </c>
      <c r="HG83">
        <v>4</v>
      </c>
      <c r="HH83">
        <v>1530.1428571428571</v>
      </c>
      <c r="HI83">
        <v>4</v>
      </c>
      <c r="HJ83">
        <v>1482.875</v>
      </c>
      <c r="HK83">
        <v>2.8888888888888888</v>
      </c>
      <c r="HL83">
        <v>1094.2857142857142</v>
      </c>
      <c r="HM83">
        <v>3.6428571428571428</v>
      </c>
      <c r="HN83">
        <v>1374.2727272727273</v>
      </c>
      <c r="HO83">
        <v>3.2545454545454544</v>
      </c>
      <c r="HP83">
        <v>1185.0666666666666</v>
      </c>
      <c r="HQ83">
        <v>3.0545454545454547</v>
      </c>
      <c r="HR83">
        <v>1319.6153846153845</v>
      </c>
      <c r="HS83">
        <v>0.55555555555555558</v>
      </c>
      <c r="HT83">
        <v>479.33333333333331</v>
      </c>
      <c r="HU83">
        <v>0.1111111111111111</v>
      </c>
      <c r="HV83">
        <v>399</v>
      </c>
      <c r="HW83">
        <v>1.3333333333333333</v>
      </c>
      <c r="HX83">
        <v>357</v>
      </c>
      <c r="HY83">
        <v>0.66666666666666663</v>
      </c>
      <c r="HZ83">
        <v>391.08333333333331</v>
      </c>
      <c r="IA83">
        <v>0.66666666666666663</v>
      </c>
      <c r="IB83">
        <v>376.6</v>
      </c>
      <c r="IC83">
        <v>0.4</v>
      </c>
      <c r="ID83">
        <v>274.75</v>
      </c>
      <c r="IE83">
        <v>0.55555555555555558</v>
      </c>
      <c r="IF83">
        <v>417.75</v>
      </c>
      <c r="IG83">
        <v>0.5357142857142857</v>
      </c>
      <c r="IH83">
        <v>357.92307692307691</v>
      </c>
      <c r="II83">
        <v>0.6</v>
      </c>
      <c r="IJ83">
        <v>373.84</v>
      </c>
      <c r="IK83">
        <v>0.6</v>
      </c>
      <c r="IL83">
        <v>373.84</v>
      </c>
      <c r="IM83">
        <v>2.2363636363636363</v>
      </c>
      <c r="IN83">
        <v>1090.0582524271845</v>
      </c>
      <c r="IO83">
        <v>7</v>
      </c>
      <c r="IP83">
        <v>1824</v>
      </c>
      <c r="IQ83">
        <v>5</v>
      </c>
      <c r="IR83">
        <v>1251</v>
      </c>
      <c r="IS83">
        <v>0</v>
      </c>
      <c r="IU83">
        <v>4</v>
      </c>
      <c r="IV83">
        <v>1537.5</v>
      </c>
      <c r="IW83">
        <v>1</v>
      </c>
      <c r="IX83">
        <v>173</v>
      </c>
      <c r="JA83">
        <v>6</v>
      </c>
      <c r="JB83">
        <v>1822</v>
      </c>
      <c r="JC83">
        <v>3.5</v>
      </c>
      <c r="JD83">
        <v>997.5</v>
      </c>
      <c r="JE83">
        <v>3.8</v>
      </c>
      <c r="JF83">
        <v>1267.5</v>
      </c>
      <c r="JG83">
        <v>2</v>
      </c>
      <c r="JH83">
        <v>217</v>
      </c>
      <c r="JI83">
        <v>1</v>
      </c>
      <c r="JJ83">
        <v>249</v>
      </c>
      <c r="JK83">
        <v>7</v>
      </c>
      <c r="JL83">
        <v>2101</v>
      </c>
      <c r="JM83">
        <v>3.3333333333333335</v>
      </c>
      <c r="JN83">
        <v>855.66666666666663</v>
      </c>
      <c r="JO83">
        <v>6</v>
      </c>
      <c r="JP83">
        <v>2190</v>
      </c>
      <c r="JS83">
        <v>1</v>
      </c>
      <c r="JT83">
        <v>274</v>
      </c>
      <c r="JU83">
        <v>3.5</v>
      </c>
      <c r="JV83">
        <v>1232</v>
      </c>
      <c r="JW83">
        <v>3.4</v>
      </c>
      <c r="JX83">
        <v>1006.2</v>
      </c>
      <c r="JY83">
        <v>3.6</v>
      </c>
      <c r="JZ83">
        <v>1122.3333333333333</v>
      </c>
      <c r="KA83">
        <v>0</v>
      </c>
      <c r="KC83">
        <v>1</v>
      </c>
      <c r="KD83">
        <v>383</v>
      </c>
      <c r="KE83">
        <v>0</v>
      </c>
      <c r="KG83">
        <v>0.33333333333333331</v>
      </c>
      <c r="KH83">
        <v>383</v>
      </c>
      <c r="KI83">
        <v>2</v>
      </c>
      <c r="KJ83">
        <v>780</v>
      </c>
      <c r="KM83">
        <v>0</v>
      </c>
      <c r="KO83">
        <v>1</v>
      </c>
      <c r="KP83">
        <v>780</v>
      </c>
      <c r="KQ83">
        <v>0.6</v>
      </c>
      <c r="KR83">
        <v>581.5</v>
      </c>
      <c r="KS83">
        <v>0.6</v>
      </c>
      <c r="KT83">
        <v>581.5</v>
      </c>
      <c r="KU83">
        <v>2.6</v>
      </c>
      <c r="KV83">
        <v>1024</v>
      </c>
      <c r="KW83">
        <v>2.2666666666666666</v>
      </c>
      <c r="KX83">
        <v>1083.6842105263158</v>
      </c>
      <c r="KY83" s="15">
        <f>Tabla24[[#This Row],[ROS_NUM_COR_COD_ROS_TG_NEG]]-Tabla24[[#This Row],[PAS_NUM_COR_COD_ROS_TG_NEG]]</f>
        <v>0.64999999999999991</v>
      </c>
      <c r="KZ83" s="15">
        <f>Tabla24[[#This Row],[ROS_DUR_COR_COD_ROS_TG_NEG]]-Tabla24[[#This Row],[PAS_DUR_COR_COD_ROS_TG_NEG]]</f>
        <v>227.70535714285711</v>
      </c>
      <c r="LA83" s="15">
        <f>Tabla24[[#This Row],[ROS_NUM_COR_COD_ROS_TG_NEU]]-Tabla24[[#This Row],[PAS_NUM_COR_COD_ROS_TG_NEU]]</f>
        <v>0.25</v>
      </c>
      <c r="LB83" s="15">
        <f>Tabla24[[#This Row],[ROS_DUR_COR_COD_ROS_TG_NEU]]-Tabla24[[#This Row],[PAS_DUR_COR_COD_ROS_TG_NEU]]</f>
        <v>-236.32500000000005</v>
      </c>
      <c r="LC83" s="15">
        <f>Tabla24[[#This Row],[ROS_NUM_COR_COD_ROS_TG_POS]]-Tabla24[[#This Row],[PAS_NUM_COR_COD_ROS_TG_POS]]</f>
        <v>0.16666666666666652</v>
      </c>
      <c r="LD83" s="15">
        <f>Tabla24[[#This Row],[ROS_DUR_COR_COD_ROS_TG_POS]]-Tabla24[[#This Row],[PAS_DUR_COR_COD_ROS_TG_POS]]</f>
        <v>-212.63095238095252</v>
      </c>
      <c r="LE83" s="15">
        <f>Tabla24[[#This Row],[ROS_NUM_COR_COD_ROS_TG_TOT]]-Tabla24[[#This Row],[PAS_NUM_COR_COD_ROS_TG_TOT]]</f>
        <v>0.34975369458128069</v>
      </c>
      <c r="LF83" s="15">
        <f>Tabla24[[#This Row],[ROS_DUR_COR_COD_ROS_TG_TOT]]-Tabla24[[#This Row],[PAS_DUR_COR_COD_ROS_TG_TOT]]</f>
        <v>-74.797040169133197</v>
      </c>
      <c r="LG83" s="15">
        <f>Tabla24[[#This Row],[ROS_NUM_COR_COD_ESC_TG_NEG]]-Tabla24[[#This Row],[PAS_NUM_COR_COD_ESC_TG_NEG]]</f>
        <v>-0.29999999999999982</v>
      </c>
      <c r="LH83" s="15">
        <f>Tabla24[[#This Row],[ROS_DUR_COR_COD_ESC_TG_NEG]]-Tabla24[[#This Row],[PAS_DUR_COR_COD_ESC_TG_NEG]]</f>
        <v>381.48749999999995</v>
      </c>
      <c r="LI83" s="15">
        <f>Tabla24[[#This Row],[ROS_NUM_COR_COD_ESC_TG_NEU]]-Tabla24[[#This Row],[PAS_NUM_COR_COD_ESC_TG_NEU]]</f>
        <v>-5.0000000000000266E-2</v>
      </c>
      <c r="LJ83" s="15">
        <f>Tabla24[[#This Row],[ROS_NUM_COR_COD_ESC_TG_NEG]]-Tabla24[[#This Row],[PAS_NUM_COR_COD_ESC_TG_NEG]]</f>
        <v>-0.29999999999999982</v>
      </c>
      <c r="LK83" s="15">
        <f>Tabla24[[#This Row],[ROS_NUM_COR_COD_ESC_TG_POS]]-Tabla24[[#This Row],[PAS_NUM_COR_COD_ESC_TG_POS]]</f>
        <v>-1.6666666666666665</v>
      </c>
      <c r="LL83" s="15">
        <f>Tabla24[[#This Row],[ROS_DUR_COR_COD_ESC_TG_POS]]-Tabla24[[#This Row],[PAS_DUR_COR_COD_ESC_TG_POS]]</f>
        <v>175.4375</v>
      </c>
      <c r="LM83" s="15">
        <f>Tabla24[[#This Row],[ROS_NUM_COR_COD_ESC_TG_TOT]]-Tabla24[[#This Row],[PAS_NUM_COR_COD_ESC_TG_TOT]]</f>
        <v>-0.64901477832512322</v>
      </c>
      <c r="LN83" s="15">
        <f>Tabla24[[#This Row],[ROS_DUR_COR_COD_ESC_TG_TOT]]-Tabla24[[#This Row],[PAS_DUR_COR_COD_ESC_TG_TOT]]</f>
        <v>213.29855072463761</v>
      </c>
      <c r="LO83" s="15">
        <f>Tabla24[[#This Row],[PAS_NUM_COR_COD_ROS_TG_NEG]]-Tabla24[[#This Row],[ESC_NUM_COR_COD_ROS_TG_NEG]]</f>
        <v>0.75</v>
      </c>
      <c r="LP83" s="15">
        <f>Tabla24[[#This Row],[PAS_DUR_COR_COD_ROS_TG_NEG]]-Tabla24[[#This Row],[ESC_DUR_COR_COD_ROS_TG_NEG]]</f>
        <v>108.00892857142867</v>
      </c>
      <c r="LQ83" s="15">
        <f>Tabla24[[#This Row],[PAS_NUM_COR_COD_ROS_TG_NEU]]-Tabla24[[#This Row],[ESC_NUM_COR_COD_ROS_TG_NEU]]</f>
        <v>1.85</v>
      </c>
      <c r="LR83" s="15">
        <f>Tabla24[[#This Row],[PAS_DUR_COR_COD_ROS_TG_NEU]]-Tabla24[[#This Row],[ESC_DUR_COR_COD_ROS_TG_NEU]]</f>
        <v>622.86666666666679</v>
      </c>
      <c r="LS83" s="15">
        <f>Tabla24[[#This Row],[PAS_NUM_COR_COD_ROS_TG_POS]]-Tabla24[[#This Row],[ESC_NUM_COR_COD_ROS_TG_POS]]</f>
        <v>0.82222222222222241</v>
      </c>
      <c r="LT83" s="15">
        <f>Tabla24[[#This Row],[PAS_DUR_COR_COD_ROS_TG_POS]]-Tabla24[[#This Row],[ESC_DUR_COR_COD_ROS_TG_POS]]</f>
        <v>562.91666666666674</v>
      </c>
      <c r="LU83" s="15">
        <f>Tabla24[[#This Row],[PAS_NUM_COR_COD_ROS_TG_TOT]]-Tabla24[[#This Row],[ESC_NUM_COR_COD_ROS_TG_TOT]]</f>
        <v>1.1597701149425288</v>
      </c>
      <c r="LV83" s="15">
        <f>Tabla24[[#This Row],[PAS_DUR_COR_COD_ROS_TG_TOT]]-Tabla24[[#This Row],[ESC_DUR_COR_COD_ROS_TG_TOT]]</f>
        <v>441.71976744186043</v>
      </c>
      <c r="LW83" s="15">
        <f>Tabla24[[#This Row],[PAS_NUM_COR_COD_ESC_TG_NEG]]-Tabla24[[#This Row],[ESC_NUM_COR_COD_ESC_TG_NEG]]</f>
        <v>-0.79999999999999982</v>
      </c>
      <c r="LX83" s="15">
        <f>Tabla24[[#This Row],[PAS_DUR_COR_COD_ESC_TG_NEG]]-Tabla24[[#This Row],[ESC_DUR_COR_COD_ESC_TG_NEG]]</f>
        <v>-163.90972222222217</v>
      </c>
      <c r="LY83" s="15">
        <f>Tabla24[[#This Row],[PAS_NUM_COR_COD_ESC_TG_NEU]]-Tabla24[[#This Row],[ESC_NUM_COR_COD_ESC_TG_NEU]]</f>
        <v>-1.65</v>
      </c>
      <c r="LZ83" s="15">
        <f>Tabla24[[#This Row],[PAS_DUR_COR_COD_ESC_TG_NEU]]-Tabla24[[#This Row],[ESC_DUR_COR_COD_ESC_TG_NEU]]</f>
        <v>-416.19642857142867</v>
      </c>
      <c r="MA83" s="15">
        <f>Tabla24[[#This Row],[PAS_NUM_COR_COD_ESC_TG_POS]]-Tabla24[[#This Row],[ESC_NUM_COR_COD_ESC_TG_POS]]</f>
        <v>-0.91111111111111098</v>
      </c>
      <c r="MB83" s="15">
        <f>Tabla24[[#This Row],[PAS_DUR_COR_COD_ESC_TG_POS]]-Tabla24[[#This Row],[ESC_DUR_COR_COD_ESC_TG_POS]]</f>
        <v>-68.6875</v>
      </c>
      <c r="MC83" s="15">
        <f>Tabla24[[#This Row],[PAS_NUM_COR_COD_ESC_TG_TOT]]-Tabla24[[#This Row],[ESC_NUM_COR_COD_ESC_TG_TOT]]</f>
        <v>-1.1390804597701152</v>
      </c>
      <c r="MD83" s="15">
        <f>Tabla24[[#This Row],[PAS_DUR_COR_COD_ESC_TG_TOT]]-Tabla24[[#This Row],[ESC_DUR_COR_COD_ESC_TG_TOT]]</f>
        <v>-206.60225442834121</v>
      </c>
      <c r="ME83">
        <v>314.57142857142856</v>
      </c>
      <c r="MF83">
        <v>349.5</v>
      </c>
      <c r="MG83">
        <v>263.14285714285717</v>
      </c>
      <c r="MH83">
        <v>310.90909090909093</v>
      </c>
      <c r="MI83">
        <v>294.2</v>
      </c>
      <c r="MJ83">
        <v>374</v>
      </c>
      <c r="MK83">
        <v>248.5</v>
      </c>
      <c r="ML83">
        <v>313.93333333333334</v>
      </c>
      <c r="MM83">
        <v>322</v>
      </c>
      <c r="MN83">
        <v>301</v>
      </c>
      <c r="MO83">
        <v>270.28571428571428</v>
      </c>
      <c r="MP83">
        <v>297.60000000000002</v>
      </c>
      <c r="MQ83">
        <v>323.88888888888891</v>
      </c>
      <c r="MR83">
        <v>364</v>
      </c>
      <c r="MS83">
        <v>299.8</v>
      </c>
      <c r="MT83">
        <v>326.85185185185185</v>
      </c>
      <c r="MU83">
        <v>293.0625</v>
      </c>
      <c r="MV83">
        <v>349.46666666666664</v>
      </c>
      <c r="MW83">
        <v>346.5</v>
      </c>
      <c r="MX83">
        <v>327.6511627906977</v>
      </c>
      <c r="MY83">
        <v>309.5625</v>
      </c>
      <c r="MZ83">
        <v>363.92857142857144</v>
      </c>
      <c r="NA83">
        <v>343.5</v>
      </c>
      <c r="NB83">
        <v>337.91304347826087</v>
      </c>
      <c r="NC83" s="15">
        <f>Tabla1[[#This Row],[ROS_1DU_COR_COD_ROS_TG_NEG]]-Tabla1[[#This Row],[PAS_1DU_COR_COD_ROS_TG_NEG]]</f>
        <v>21.508928571428555</v>
      </c>
      <c r="ND83" s="15">
        <f>Tabla1[[#This Row],[ROS_1DU_COR_COD_ROS_TG_NEU]]-Tabla1[[#This Row],[PAS_1DU_COR_COD_ROS_TG_NEU]]</f>
        <v>3.333333333335986E-2</v>
      </c>
      <c r="NE83" s="15">
        <f>Tabla1[[#This Row],[ROS_1DU_COR_COD_ROS_TG_POS]]-Tabla1[[#This Row],[PAS_1DU_COR_COD_ROS_TG_POS]]</f>
        <v>-83.357142857142833</v>
      </c>
      <c r="NF83" s="15">
        <f>Tabla1[[#This Row],[ROS_1DU_COR_COD_ROS_TG_TOT]]-Tabla1[[#This Row],[PAS_1DU_COR_COD_ROS_TG_TOT]]</f>
        <v>-16.742071881606762</v>
      </c>
      <c r="NG83" s="15">
        <f>Tabla1[[#This Row],[ROS_1DU_COR_COD_ESC_TG_NEG]]-Tabla1[[#This Row],[PAS_1DU_COR_COD_ESC_TG_NEG]]</f>
        <v>-15.362500000000011</v>
      </c>
      <c r="NH83" s="15">
        <f>Tabla1[[#This Row],[ROS_1DU_COR_COD_ESC_TG_NEU]]-Tabla1[[#This Row],[PAS_1DU_COR_COD_ESC_TG_NEU]]</f>
        <v>10.071428571428555</v>
      </c>
      <c r="NI83" s="15">
        <f>Tabla1[[#This Row],[ROS_1DU_COR_COD_ESC_TG_POS]]-Tabla1[[#This Row],[PAS_1DU_COR_COD_ESC_TG_POS]]</f>
        <v>-95</v>
      </c>
      <c r="NJ83" s="15">
        <f>Tabla1[[#This Row],[ROS_1DU_COR_COD_ESC_TG_TOT]]-Tabla1[[#This Row],[PAS_1DU_COR_COD_ESC_TG_TOT]]</f>
        <v>-23.979710144927537</v>
      </c>
      <c r="NK83" s="15">
        <f>Tabla1[[#This Row],[PAS_1DU_COR_COD_ROS_TG_NEG]]-Tabla1[[#This Row],[ESC_1DU_COR_COD_ROS_TG_NEG]]</f>
        <v>-28.9375</v>
      </c>
      <c r="NL83" s="15">
        <f>Tabla1[[#This Row],[PAS_1DU_COR_COD_ROS_TG_NEU]]-Tabla1[[#This Row],[ESC_1DU_COR_COD_ROS_TG_NEU]]</f>
        <v>48.46666666666664</v>
      </c>
      <c r="NM83" s="15">
        <f>Tabla1[[#This Row],[PAS_1DU_COR_COD_ROS_TG_POS]]-Tabla1[[#This Row],[ESC_1DU_COR_COD_ROS_TG_POS]]</f>
        <v>76.214285714285722</v>
      </c>
      <c r="NN83" s="15">
        <f>Tabla1[[#This Row],[PAS_1DU_COR_COD_ROS_TG_TOT]]-Tabla1[[#This Row],[ESC_1DU_COR_COD_ROS_TG_TOT]]</f>
        <v>30.051162790697674</v>
      </c>
      <c r="NO83" s="15">
        <f>Tabla1[[#This Row],[PAS_1DU_COR_COD_ESC_TG_NEG]]-Tabla1[[#This Row],[ESC_1DU_COR_COD_ESC_TG_NEG]]</f>
        <v>-14.326388888888914</v>
      </c>
      <c r="NP83" s="15">
        <f>Tabla1[[#This Row],[PAS_1DU_COR_COD_ESC_TG_NEU]]-Tabla1[[#This Row],[ESC_1DU_COR_COD_ESC_TG_NEU]]</f>
        <v>-7.1428571428555188E-2</v>
      </c>
      <c r="NQ83" s="15">
        <f>Tabla1[[#This Row],[PAS_1DU_COR_COD_ESC_TG_POS]]-Tabla1[[#This Row],[ESC_1DU_COR_COD_ESC_TG_POS]]</f>
        <v>43.699999999999989</v>
      </c>
      <c r="NR83" s="15">
        <f>Tabla1[[#This Row],[PAS_1DU_COR_COD_ESC_TG_TOT]]-Tabla1[[#This Row],[ESC_1DU_COR_COD_ESC_TG_TOT]]</f>
        <v>11.061191626409027</v>
      </c>
    </row>
    <row r="84" spans="1:382" x14ac:dyDescent="0.3">
      <c r="A84" s="2" t="s">
        <v>89</v>
      </c>
      <c r="B84" s="2">
        <v>30</v>
      </c>
      <c r="C84" s="2">
        <v>2</v>
      </c>
      <c r="D84" s="2">
        <v>39</v>
      </c>
      <c r="E84">
        <v>3</v>
      </c>
      <c r="F84">
        <v>1852.8181818181818</v>
      </c>
      <c r="G84">
        <v>2.6</v>
      </c>
      <c r="H84">
        <v>1366.9166666666667</v>
      </c>
      <c r="I84">
        <v>2.4500000000000002</v>
      </c>
      <c r="J84">
        <v>1281.7272727272727</v>
      </c>
      <c r="K84">
        <v>2.6833333333333331</v>
      </c>
      <c r="L84">
        <v>1496.5588235294117</v>
      </c>
      <c r="M84">
        <v>2.65</v>
      </c>
      <c r="N84">
        <v>1541.5454545454545</v>
      </c>
      <c r="O84">
        <v>2.9</v>
      </c>
      <c r="P84">
        <v>1405.2307692307693</v>
      </c>
      <c r="Q84">
        <v>2.6</v>
      </c>
      <c r="R84">
        <v>1702.1</v>
      </c>
      <c r="S84">
        <v>2.7166666666666668</v>
      </c>
      <c r="T84">
        <v>1536.6470588235295</v>
      </c>
      <c r="U84">
        <v>2.7</v>
      </c>
      <c r="V84">
        <v>1516.6029411764705</v>
      </c>
      <c r="W84">
        <v>1</v>
      </c>
      <c r="X84">
        <v>667.4</v>
      </c>
      <c r="Y84">
        <v>0.9</v>
      </c>
      <c r="Z84">
        <v>611.79999999999995</v>
      </c>
      <c r="AA84">
        <v>0.8</v>
      </c>
      <c r="AB84">
        <v>497.3</v>
      </c>
      <c r="AC84">
        <v>0.9</v>
      </c>
      <c r="AD84">
        <v>592.16666666666663</v>
      </c>
      <c r="AE84">
        <v>0.9</v>
      </c>
      <c r="AF84">
        <v>592.16666666666663</v>
      </c>
      <c r="AG84">
        <v>2.1</v>
      </c>
      <c r="AH84">
        <v>1233.6122448979593</v>
      </c>
      <c r="BM84">
        <v>2.1</v>
      </c>
      <c r="BN84">
        <v>1233.6122448979593</v>
      </c>
      <c r="BO84">
        <v>4.8</v>
      </c>
      <c r="BP84">
        <v>1788</v>
      </c>
      <c r="BQ84">
        <v>4.9000000000000004</v>
      </c>
      <c r="BR84">
        <v>1620.2222222222222</v>
      </c>
      <c r="BS84">
        <v>4.5</v>
      </c>
      <c r="BT84">
        <v>1555</v>
      </c>
      <c r="BU84">
        <v>4.7333333333333334</v>
      </c>
      <c r="BV84">
        <v>1649.2692307692307</v>
      </c>
      <c r="BW84">
        <v>5.7777777777777777</v>
      </c>
      <c r="BX84">
        <v>1779.2222222222222</v>
      </c>
      <c r="BY84">
        <v>4.5555555555555554</v>
      </c>
      <c r="BZ84">
        <v>1570.8571428571429</v>
      </c>
      <c r="CA84">
        <v>5</v>
      </c>
      <c r="CB84">
        <v>1651.75</v>
      </c>
      <c r="CC84">
        <v>5.115384615384615</v>
      </c>
      <c r="CD84">
        <v>1675.9583333333333</v>
      </c>
      <c r="CE84">
        <v>4.9107142857142856</v>
      </c>
      <c r="CF84">
        <v>1662.08</v>
      </c>
      <c r="CG84">
        <v>2.4</v>
      </c>
      <c r="CH84">
        <v>870.375</v>
      </c>
      <c r="CI84">
        <v>2.6</v>
      </c>
      <c r="CJ84">
        <v>851</v>
      </c>
      <c r="CK84">
        <v>2.5</v>
      </c>
      <c r="CL84">
        <v>1431.2</v>
      </c>
      <c r="CM84">
        <v>2.5</v>
      </c>
      <c r="CN84">
        <v>996.52380952380952</v>
      </c>
      <c r="CO84">
        <v>1.6666666666666667</v>
      </c>
      <c r="CP84">
        <v>605.83333333333337</v>
      </c>
      <c r="CQ84">
        <v>2.8888888888888888</v>
      </c>
      <c r="CR84">
        <v>943.625</v>
      </c>
      <c r="CS84">
        <v>1.625</v>
      </c>
      <c r="CT84">
        <v>701.4</v>
      </c>
      <c r="CU84">
        <v>2.0769230769230771</v>
      </c>
      <c r="CV84">
        <v>773.21052631578948</v>
      </c>
      <c r="CW84">
        <v>2.3035714285714284</v>
      </c>
      <c r="CX84">
        <v>890.45</v>
      </c>
      <c r="CY84">
        <v>3.6071428571428572</v>
      </c>
      <c r="CZ84">
        <v>1319.1333333333334</v>
      </c>
      <c r="DA84">
        <v>2.2000000000000002</v>
      </c>
      <c r="DB84">
        <v>797.77777777777783</v>
      </c>
      <c r="DC84">
        <v>3.3</v>
      </c>
      <c r="DD84">
        <v>957.7</v>
      </c>
      <c r="DE84">
        <v>2.9</v>
      </c>
      <c r="DF84">
        <v>826.2</v>
      </c>
      <c r="DG84">
        <v>2.8</v>
      </c>
      <c r="DH84">
        <v>862.72413793103453</v>
      </c>
      <c r="DI84">
        <v>3.5555555555555554</v>
      </c>
      <c r="DJ84">
        <v>1088.8888888888889</v>
      </c>
      <c r="DK84">
        <v>2.4444444444444446</v>
      </c>
      <c r="DL84">
        <v>910.375</v>
      </c>
      <c r="DM84">
        <v>2.75</v>
      </c>
      <c r="DN84">
        <v>837.57142857142856</v>
      </c>
      <c r="DO84">
        <v>2.9230769230769229</v>
      </c>
      <c r="DP84">
        <v>956.08333333333337</v>
      </c>
      <c r="DQ84">
        <v>2.8571428571428572</v>
      </c>
      <c r="DR84">
        <v>905</v>
      </c>
      <c r="DS84">
        <v>2.8571428571428572</v>
      </c>
      <c r="DT84">
        <v>905</v>
      </c>
      <c r="DU84">
        <v>3.3571428571428572</v>
      </c>
      <c r="DV84">
        <v>1165.6433566433566</v>
      </c>
      <c r="EE84">
        <v>5</v>
      </c>
      <c r="EF84">
        <v>1740</v>
      </c>
      <c r="EG84">
        <v>0</v>
      </c>
      <c r="EI84">
        <v>6</v>
      </c>
      <c r="EJ84">
        <v>1337</v>
      </c>
      <c r="EK84">
        <v>4.25</v>
      </c>
      <c r="EL84">
        <v>1471.3333333333333</v>
      </c>
      <c r="EM84">
        <v>4.25</v>
      </c>
      <c r="EN84">
        <v>1471.3333333333333</v>
      </c>
      <c r="EW84">
        <v>2</v>
      </c>
      <c r="EX84">
        <v>528</v>
      </c>
      <c r="EY84">
        <v>7</v>
      </c>
      <c r="EZ84">
        <v>2333</v>
      </c>
      <c r="FA84">
        <v>3</v>
      </c>
      <c r="FB84">
        <v>1237</v>
      </c>
      <c r="FC84">
        <v>3.75</v>
      </c>
      <c r="FD84">
        <v>1366</v>
      </c>
      <c r="FE84">
        <v>3.75</v>
      </c>
      <c r="FF84">
        <v>1366</v>
      </c>
      <c r="FG84">
        <v>4</v>
      </c>
      <c r="FH84">
        <v>1418.6666666666667</v>
      </c>
      <c r="FQ84">
        <v>7</v>
      </c>
      <c r="FR84">
        <v>2189</v>
      </c>
      <c r="FS84">
        <v>2</v>
      </c>
      <c r="FT84">
        <v>790</v>
      </c>
      <c r="FU84">
        <v>5</v>
      </c>
      <c r="FV84">
        <v>1379.5</v>
      </c>
      <c r="FW84">
        <v>4.75</v>
      </c>
      <c r="FX84">
        <v>1434.5</v>
      </c>
      <c r="FY84">
        <v>4.75</v>
      </c>
      <c r="FZ84">
        <v>1434.5</v>
      </c>
      <c r="GA84">
        <v>4.75</v>
      </c>
      <c r="GB84">
        <v>1434.5</v>
      </c>
      <c r="GC84">
        <v>4.25</v>
      </c>
      <c r="GD84">
        <v>1425</v>
      </c>
      <c r="GE84">
        <v>3.4166666666666665</v>
      </c>
      <c r="GF84">
        <v>1182.5947712418301</v>
      </c>
      <c r="GG84">
        <v>1.2</v>
      </c>
      <c r="GH84">
        <v>492.66666666666669</v>
      </c>
      <c r="GI84">
        <v>1.2</v>
      </c>
      <c r="GJ84">
        <v>543.83333333333337</v>
      </c>
      <c r="GK84">
        <v>1.2222222222222223</v>
      </c>
      <c r="GL84">
        <v>788.25</v>
      </c>
      <c r="GM84">
        <v>1.2068965517241379</v>
      </c>
      <c r="GN84">
        <v>585.75</v>
      </c>
      <c r="GO84">
        <v>1.2222222222222223</v>
      </c>
      <c r="GP84">
        <v>742.25</v>
      </c>
      <c r="GQ84">
        <v>0.8</v>
      </c>
      <c r="GR84">
        <v>554.6</v>
      </c>
      <c r="GS84">
        <v>1.2222222222222223</v>
      </c>
      <c r="GT84">
        <v>493.4</v>
      </c>
      <c r="GU84">
        <v>1.0714285714285714</v>
      </c>
      <c r="GV84">
        <v>586.35714285714289</v>
      </c>
      <c r="GW84">
        <v>1.1403508771929824</v>
      </c>
      <c r="GX84">
        <v>586.0333333333333</v>
      </c>
      <c r="GY84">
        <v>5.3</v>
      </c>
      <c r="GZ84">
        <v>1800.8</v>
      </c>
      <c r="HA84">
        <v>5.0999999999999996</v>
      </c>
      <c r="HB84">
        <v>1619.9</v>
      </c>
      <c r="HC84">
        <v>4.8888888888888893</v>
      </c>
      <c r="HD84">
        <v>1488.4444444444443</v>
      </c>
      <c r="HE84">
        <v>5.1034482758620694</v>
      </c>
      <c r="HF84">
        <v>1641.4827586206898</v>
      </c>
      <c r="HG84">
        <v>4.666666666666667</v>
      </c>
      <c r="HH84">
        <v>1602.5555555555557</v>
      </c>
      <c r="HI84">
        <v>5.3</v>
      </c>
      <c r="HJ84">
        <v>1819.2</v>
      </c>
      <c r="HK84">
        <v>5</v>
      </c>
      <c r="HL84">
        <v>1682.5555555555557</v>
      </c>
      <c r="HM84">
        <v>5</v>
      </c>
      <c r="HN84">
        <v>1705.6428571428571</v>
      </c>
      <c r="HO84">
        <v>5.0526315789473681</v>
      </c>
      <c r="HP84">
        <v>1673</v>
      </c>
      <c r="HQ84">
        <v>3.0964912280701755</v>
      </c>
      <c r="HR84">
        <v>1298.183908045977</v>
      </c>
      <c r="HS84">
        <v>2.5</v>
      </c>
      <c r="HT84">
        <v>842</v>
      </c>
      <c r="HU84">
        <v>2.6</v>
      </c>
      <c r="HV84">
        <v>903.2</v>
      </c>
      <c r="HW84">
        <v>2.2222222222222223</v>
      </c>
      <c r="HX84">
        <v>802.55555555555554</v>
      </c>
      <c r="HY84">
        <v>2.4482758620689653</v>
      </c>
      <c r="HZ84">
        <v>850.86206896551721</v>
      </c>
      <c r="IA84">
        <v>2.3333333333333335</v>
      </c>
      <c r="IB84">
        <v>748.77777777777783</v>
      </c>
      <c r="IC84">
        <v>2.6</v>
      </c>
      <c r="ID84">
        <v>783.7</v>
      </c>
      <c r="IE84">
        <v>2.5555555555555554</v>
      </c>
      <c r="IF84">
        <v>849.22222222222217</v>
      </c>
      <c r="IG84">
        <v>2.5</v>
      </c>
      <c r="IH84">
        <v>793.53571428571433</v>
      </c>
      <c r="II84">
        <v>2.4736842105263159</v>
      </c>
      <c r="IJ84">
        <v>822.70175438596493</v>
      </c>
      <c r="IK84">
        <v>2.4736842105263159</v>
      </c>
      <c r="IL84">
        <v>822.70175438596493</v>
      </c>
      <c r="IM84">
        <v>2.8888888888888888</v>
      </c>
      <c r="IN84">
        <v>1109.9722222222222</v>
      </c>
      <c r="IS84">
        <v>0</v>
      </c>
      <c r="IU84">
        <v>0</v>
      </c>
      <c r="IW84">
        <v>1</v>
      </c>
      <c r="IX84">
        <v>172</v>
      </c>
      <c r="JA84">
        <v>3</v>
      </c>
      <c r="JB84">
        <v>590</v>
      </c>
      <c r="JC84">
        <v>2</v>
      </c>
      <c r="JD84">
        <v>381</v>
      </c>
      <c r="JE84">
        <v>1.3333333333333333</v>
      </c>
      <c r="JF84">
        <v>381</v>
      </c>
      <c r="JK84">
        <v>7</v>
      </c>
      <c r="JL84">
        <v>2369</v>
      </c>
      <c r="JM84">
        <v>7</v>
      </c>
      <c r="JN84">
        <v>2369</v>
      </c>
      <c r="JO84">
        <v>5</v>
      </c>
      <c r="JP84">
        <v>1938</v>
      </c>
      <c r="JS84">
        <v>5</v>
      </c>
      <c r="JT84">
        <v>1466</v>
      </c>
      <c r="JU84">
        <v>5</v>
      </c>
      <c r="JV84">
        <v>1702</v>
      </c>
      <c r="JW84">
        <v>5.666666666666667</v>
      </c>
      <c r="JX84">
        <v>1924.3333333333333</v>
      </c>
      <c r="JY84">
        <v>3.5</v>
      </c>
      <c r="JZ84">
        <v>1307</v>
      </c>
      <c r="KE84">
        <v>3</v>
      </c>
      <c r="KF84">
        <v>889</v>
      </c>
      <c r="KG84">
        <v>3</v>
      </c>
      <c r="KH84">
        <v>889</v>
      </c>
      <c r="KI84">
        <v>3</v>
      </c>
      <c r="KJ84">
        <v>1019</v>
      </c>
      <c r="KM84">
        <v>2</v>
      </c>
      <c r="KN84">
        <v>709</v>
      </c>
      <c r="KO84">
        <v>2.5</v>
      </c>
      <c r="KP84">
        <v>864</v>
      </c>
      <c r="KQ84">
        <v>2.6666666666666665</v>
      </c>
      <c r="KR84">
        <v>872.33333333333337</v>
      </c>
      <c r="KS84">
        <v>2.6666666666666665</v>
      </c>
      <c r="KT84">
        <v>872.33333333333337</v>
      </c>
      <c r="KU84">
        <v>3.2222222222222223</v>
      </c>
      <c r="KV84">
        <v>1144</v>
      </c>
      <c r="KW84">
        <v>2.9055555555555554</v>
      </c>
      <c r="KX84">
        <v>1111.7631578947369</v>
      </c>
      <c r="KY84" s="15">
        <f>Tabla24[[#This Row],[ROS_NUM_COR_COD_ROS_TG_NEG]]-Tabla24[[#This Row],[PAS_NUM_COR_COD_ROS_TG_NEG]]</f>
        <v>2.0166666666666671</v>
      </c>
      <c r="KZ84" s="15">
        <f>Tabla24[[#This Row],[ROS_DUR_COR_COD_ROS_TG_NEG]]-Tabla24[[#This Row],[PAS_DUR_COR_COD_ROS_TG_NEG]]</f>
        <v>61.010101010101152</v>
      </c>
      <c r="LA84" s="15">
        <f>Tabla24[[#This Row],[ROS_NUM_COR_COD_ROS_TG_NEU]]-Tabla24[[#This Row],[PAS_NUM_COR_COD_ROS_TG_NEU]]</f>
        <v>2.4</v>
      </c>
      <c r="LB84" s="15">
        <f>Tabla24[[#This Row],[ROS_DUR_COR_COD_ROS_TG_NEU]]-Tabla24[[#This Row],[PAS_DUR_COR_COD_ROS_TG_NEU]]</f>
        <v>413.96923076923076</v>
      </c>
      <c r="LC84" s="15">
        <f>Tabla24[[#This Row],[ROS_NUM_COR_COD_ROS_TG_POS]]-Tabla24[[#This Row],[PAS_NUM_COR_COD_ROS_TG_POS]]</f>
        <v>2.4</v>
      </c>
      <c r="LD84" s="15">
        <f>Tabla24[[#This Row],[ROS_DUR_COR_COD_ROS_TG_POS]]-Tabla24[[#This Row],[PAS_DUR_COR_COD_ROS_TG_POS]]</f>
        <v>-19.544444444444252</v>
      </c>
      <c r="LE84" s="15">
        <f>Tabla24[[#This Row],[ROS_NUM_COR_COD_ROS_TG_TOT]]-Tabla24[[#This Row],[PAS_NUM_COR_COD_ROS_TG_TOT]]</f>
        <v>2.2833333333333332</v>
      </c>
      <c r="LF84" s="15">
        <f>Tabla24[[#This Row],[ROS_DUR_COR_COD_ROS_TG_TOT]]-Tabla24[[#This Row],[PAS_DUR_COR_COD_ROS_TG_TOT]]</f>
        <v>168.9957983193276</v>
      </c>
      <c r="LG84" s="15">
        <f>Tabla24[[#This Row],[ROS_NUM_COR_COD_ESC_TG_NEG]]-Tabla24[[#This Row],[PAS_NUM_COR_COD_ESC_TG_NEG]]</f>
        <v>-1.7777777777777777</v>
      </c>
      <c r="LH84" s="15">
        <f>Tabla24[[#This Row],[ROS_DUR_COR_COD_ESC_TG_NEG]]-Tabla24[[#This Row],[PAS_DUR_COR_COD_ESC_TG_NEG]]</f>
        <v>-1110.5681818181818</v>
      </c>
      <c r="LI84" s="15">
        <f>Tabla24[[#This Row],[ROS_NUM_COR_COD_ESC_TG_NEU]]-Tabla24[[#This Row],[PAS_NUM_COR_COD_ESC_TG_NEU]]</f>
        <v>-1.8</v>
      </c>
      <c r="LJ84" s="15">
        <f>Tabla24[[#This Row],[ROS_NUM_COR_COD_ESC_TG_NEG]]-Tabla24[[#This Row],[PAS_NUM_COR_COD_ESC_TG_NEG]]</f>
        <v>-1.7777777777777777</v>
      </c>
      <c r="LK84" s="15">
        <f>Tabla24[[#This Row],[ROS_NUM_COR_COD_ESC_TG_POS]]-Tabla24[[#This Row],[PAS_NUM_COR_COD_ESC_TG_POS]]</f>
        <v>-1.2277777777777779</v>
      </c>
      <c r="LL84" s="15">
        <f>Tabla24[[#This Row],[ROS_DUR_COR_COD_ESC_TG_POS]]-Tabla24[[#This Row],[PAS_DUR_COR_COD_ESC_TG_POS]]</f>
        <v>-788.32727272727277</v>
      </c>
      <c r="LM84" s="15">
        <f>Tabla24[[#This Row],[ROS_NUM_COR_COD_ESC_TG_TOT]]-Tabla24[[#This Row],[PAS_NUM_COR_COD_ESC_TG_TOT]]</f>
        <v>-1.6119047619047617</v>
      </c>
      <c r="LN84" s="15">
        <f>Tabla24[[#This Row],[ROS_DUR_COR_COD_ESC_TG_TOT]]-Tabla24[[#This Row],[PAS_DUR_COR_COD_ESC_TG_TOT]]</f>
        <v>-910.20168067226882</v>
      </c>
      <c r="LO84" s="15">
        <f>Tabla24[[#This Row],[PAS_NUM_COR_COD_ROS_TG_NEG]]-Tabla24[[#This Row],[ESC_NUM_COR_COD_ROS_TG_NEG]]</f>
        <v>0.98333333333333317</v>
      </c>
      <c r="LP84" s="15">
        <f>Tabla24[[#This Row],[PAS_DUR_COR_COD_ROS_TG_NEG]]-Tabla24[[#This Row],[ESC_DUR_COR_COD_ROS_TG_NEG]]</f>
        <v>935.71212121212113</v>
      </c>
      <c r="LQ84" s="15">
        <f>Tabla24[[#This Row],[PAS_NUM_COR_COD_ROS_TG_NEU]]-Tabla24[[#This Row],[ESC_NUM_COR_COD_ROS_TG_NEU]]</f>
        <v>1.1111111111111072E-2</v>
      </c>
      <c r="LR84" s="15">
        <f>Tabla24[[#This Row],[PAS_DUR_COR_COD_ROS_TG_NEU]]-Tabla24[[#This Row],[ESC_DUR_COR_COD_ROS_TG_NEU]]</f>
        <v>461.60576923076928</v>
      </c>
      <c r="LS84" s="15">
        <f>Tabla24[[#This Row],[PAS_NUM_COR_COD_ROS_TG_POS]]-Tabla24[[#This Row],[ESC_NUM_COR_COD_ROS_TG_POS]]</f>
        <v>0.97500000000000009</v>
      </c>
      <c r="LT84" s="15">
        <f>Tabla24[[#This Row],[PAS_DUR_COR_COD_ROS_TG_POS]]-Tabla24[[#This Row],[ESC_DUR_COR_COD_ROS_TG_POS]]</f>
        <v>1000.6999999999999</v>
      </c>
      <c r="LU84" s="15">
        <f>Tabla24[[#This Row],[PAS_NUM_COR_COD_ROS_TG_TOT]]-Tabla24[[#This Row],[ESC_NUM_COR_COD_ROS_TG_TOT]]</f>
        <v>0.63974358974358969</v>
      </c>
      <c r="LV84" s="15">
        <f>Tabla24[[#This Row],[PAS_DUR_COR_COD_ROS_TG_TOT]]-Tabla24[[#This Row],[ESC_DUR_COR_COD_ROS_TG_TOT]]</f>
        <v>763.43653250774003</v>
      </c>
      <c r="LW84" s="15">
        <f>Tabla24[[#This Row],[PAS_NUM_COR_COD_ESC_TG_NEG]]-Tabla24[[#This Row],[ESC_NUM_COR_COD_ESC_TG_NEG]]</f>
        <v>-2.7777777777777777</v>
      </c>
      <c r="LX84" s="15">
        <f>Tabla24[[#This Row],[PAS_DUR_COR_COD_ESC_TG_NEG]]-Tabla24[[#This Row],[ESC_DUR_COR_COD_ESC_TG_NEG]]</f>
        <v>73.595959595959584</v>
      </c>
      <c r="LY84" s="15">
        <f>Tabla24[[#This Row],[PAS_NUM_COR_COD_ESC_TG_NEU]]-Tabla24[[#This Row],[ESC_NUM_COR_COD_ESC_TG_NEU]]</f>
        <v>-1.9555555555555553</v>
      </c>
      <c r="LZ84" s="15">
        <f>Tabla24[[#This Row],[PAS_DUR_COR_COD_ESC_TG_NEU]]-Tabla24[[#This Row],[ESC_DUR_COR_COD_ESC_TG_NEU]]</f>
        <v>-203.94047619047615</v>
      </c>
      <c r="MA84" s="15">
        <f>Tabla24[[#This Row],[PAS_NUM_COR_COD_ESC_TG_POS]]-Tabla24[[#This Row],[ESC_NUM_COR_COD_ESC_TG_POS]]</f>
        <v>-2.5499999999999998</v>
      </c>
      <c r="MB84" s="15">
        <f>Tabla24[[#This Row],[PAS_DUR_COR_COD_ESC_TG_POS]]-Tabla24[[#This Row],[ESC_DUR_COR_COD_ESC_TG_POS]]</f>
        <v>-370.02272727272725</v>
      </c>
      <c r="MC84" s="15">
        <f>Tabla24[[#This Row],[PAS_NUM_COR_COD_ESC_TG_TOT]]-Tabla24[[#This Row],[ESC_NUM_COR_COD_ESC_TG_TOT]]</f>
        <v>-2.4320512820512818</v>
      </c>
      <c r="MD84" s="15">
        <f>Tabla24[[#This Row],[PAS_DUR_COR_COD_ESC_TG_TOT]]-Tabla24[[#This Row],[ESC_DUR_COR_COD_ESC_TG_TOT]]</f>
        <v>-179.39950980392155</v>
      </c>
      <c r="ME84">
        <v>336.11111111111109</v>
      </c>
      <c r="MF84">
        <v>334.6</v>
      </c>
      <c r="MG84">
        <v>308.77777777777777</v>
      </c>
      <c r="MH84">
        <v>326.78571428571428</v>
      </c>
      <c r="MI84">
        <v>290</v>
      </c>
      <c r="MJ84">
        <v>346.4</v>
      </c>
      <c r="MK84">
        <v>234.8</v>
      </c>
      <c r="ML84">
        <v>290.42857142857144</v>
      </c>
      <c r="MM84">
        <v>249.83333333333334</v>
      </c>
      <c r="MN84">
        <v>271</v>
      </c>
      <c r="MO84">
        <v>236.6</v>
      </c>
      <c r="MP84">
        <v>255.26315789473685</v>
      </c>
      <c r="MQ84">
        <v>245.88888888888889</v>
      </c>
      <c r="MR84">
        <v>209.42857142857142</v>
      </c>
      <c r="MS84">
        <v>329</v>
      </c>
      <c r="MT84">
        <v>262.95833333333331</v>
      </c>
      <c r="MU84">
        <v>337.18181818181819</v>
      </c>
      <c r="MV84">
        <v>299.53846153846155</v>
      </c>
      <c r="MW84">
        <v>304.39999999999998</v>
      </c>
      <c r="MX84">
        <v>313.14705882352939</v>
      </c>
      <c r="MY84">
        <v>318.63636363636363</v>
      </c>
      <c r="MZ84">
        <v>331</v>
      </c>
      <c r="NA84">
        <v>354.36363636363637</v>
      </c>
      <c r="NB84">
        <v>334.55882352941177</v>
      </c>
      <c r="NC84" s="15">
        <f>Tabla1[[#This Row],[ROS_1DU_COR_COD_ROS_TG_NEG]]-Tabla1[[#This Row],[PAS_1DU_COR_COD_ROS_TG_NEG]]</f>
        <v>-1.0707070707071011</v>
      </c>
      <c r="ND84" s="15">
        <f>Tabla1[[#This Row],[ROS_1DU_COR_COD_ROS_TG_NEU]]-Tabla1[[#This Row],[PAS_1DU_COR_COD_ROS_TG_NEU]]</f>
        <v>35.061538461538476</v>
      </c>
      <c r="NE84" s="15">
        <f>Tabla1[[#This Row],[ROS_1DU_COR_COD_ROS_TG_POS]]-Tabla1[[#This Row],[PAS_1DU_COR_COD_ROS_TG_POS]]</f>
        <v>4.3777777777777942</v>
      </c>
      <c r="NF84" s="15">
        <f>Tabla1[[#This Row],[ROS_1DU_COR_COD_ROS_TG_TOT]]-Tabla1[[#This Row],[PAS_1DU_COR_COD_ROS_TG_TOT]]</f>
        <v>13.638655462184886</v>
      </c>
      <c r="NG84" s="15">
        <f>Tabla1[[#This Row],[ROS_1DU_COR_COD_ESC_TG_NEG]]-Tabla1[[#This Row],[PAS_1DU_COR_COD_ESC_TG_NEG]]</f>
        <v>-28.636363636363626</v>
      </c>
      <c r="NH84" s="15">
        <f>Tabla1[[#This Row],[ROS_1DU_COR_COD_ESC_TG_NEU]]-Tabla1[[#This Row],[PAS_1DU_COR_COD_ESC_TG_NEU]]</f>
        <v>15.399999999999977</v>
      </c>
      <c r="NI84" s="15">
        <f>Tabla1[[#This Row],[ROS_1DU_COR_COD_ESC_TG_POS]]-Tabla1[[#This Row],[PAS_1DU_COR_COD_ESC_TG_POS]]</f>
        <v>-119.56363636363636</v>
      </c>
      <c r="NJ84" s="15">
        <f>Tabla1[[#This Row],[ROS_1DU_COR_COD_ESC_TG_TOT]]-Tabla1[[#This Row],[PAS_1DU_COR_COD_ESC_TG_TOT]]</f>
        <v>-44.130252100840323</v>
      </c>
      <c r="NK84" s="15">
        <f>Tabla1[[#This Row],[PAS_1DU_COR_COD_ROS_TG_NEG]]-Tabla1[[#This Row],[ESC_1DU_COR_COD_ROS_TG_NEG]]</f>
        <v>87.348484848484844</v>
      </c>
      <c r="NL84" s="15">
        <f>Tabla1[[#This Row],[PAS_1DU_COR_COD_ROS_TG_NEU]]-Tabla1[[#This Row],[ESC_1DU_COR_COD_ROS_TG_NEU]]</f>
        <v>28.538461538461547</v>
      </c>
      <c r="NM84" s="15">
        <f>Tabla1[[#This Row],[PAS_1DU_COR_COD_ROS_TG_POS]]-Tabla1[[#This Row],[ESC_1DU_COR_COD_ROS_TG_POS]]</f>
        <v>67.799999999999983</v>
      </c>
      <c r="NN84" s="15">
        <f>Tabla1[[#This Row],[PAS_1DU_COR_COD_ROS_TG_TOT]]-Tabla1[[#This Row],[ESC_1DU_COR_COD_ROS_TG_TOT]]</f>
        <v>57.883900928792542</v>
      </c>
      <c r="NO84" s="15">
        <f>Tabla1[[#This Row],[PAS_1DU_COR_COD_ESC_TG_NEG]]-Tabla1[[#This Row],[ESC_1DU_COR_COD_ESC_TG_NEG]]</f>
        <v>72.74747474747474</v>
      </c>
      <c r="NP84" s="15">
        <f>Tabla1[[#This Row],[PAS_1DU_COR_COD_ESC_TG_NEU]]-Tabla1[[#This Row],[ESC_1DU_COR_COD_ESC_TG_NEU]]</f>
        <v>121.57142857142858</v>
      </c>
      <c r="NQ84" s="15">
        <f>Tabla1[[#This Row],[PAS_1DU_COR_COD_ESC_TG_POS]]-Tabla1[[#This Row],[ESC_1DU_COR_COD_ESC_TG_POS]]</f>
        <v>25.363636363636374</v>
      </c>
      <c r="NR84" s="15">
        <f>Tabla1[[#This Row],[PAS_1DU_COR_COD_ESC_TG_TOT]]-Tabla1[[#This Row],[ESC_1DU_COR_COD_ESC_TG_TOT]]</f>
        <v>71.600490196078454</v>
      </c>
    </row>
    <row r="85" spans="1:382" x14ac:dyDescent="0.3">
      <c r="A85" s="2" t="s">
        <v>90</v>
      </c>
      <c r="B85" s="2">
        <v>30</v>
      </c>
      <c r="C85" s="2">
        <v>2</v>
      </c>
      <c r="D85" s="2">
        <v>31</v>
      </c>
      <c r="E85">
        <v>2.7</v>
      </c>
      <c r="F85">
        <v>784.10526315789468</v>
      </c>
      <c r="G85">
        <v>3.25</v>
      </c>
      <c r="H85">
        <v>1088.0555555555557</v>
      </c>
      <c r="I85">
        <v>3.25</v>
      </c>
      <c r="J85">
        <v>1042.3333333333333</v>
      </c>
      <c r="K85">
        <v>3.0666666666666669</v>
      </c>
      <c r="L85">
        <v>968.09090909090912</v>
      </c>
      <c r="M85">
        <v>4.45</v>
      </c>
      <c r="N85">
        <v>1437.6842105263158</v>
      </c>
      <c r="O85">
        <v>3.85</v>
      </c>
      <c r="P85">
        <v>1164.8499999999999</v>
      </c>
      <c r="Q85">
        <v>4.1500000000000004</v>
      </c>
      <c r="R85">
        <v>1210.8499999999999</v>
      </c>
      <c r="S85">
        <v>4.1500000000000004</v>
      </c>
      <c r="T85">
        <v>1268.3050847457628</v>
      </c>
      <c r="U85">
        <v>3.6083333333333334</v>
      </c>
      <c r="V85">
        <v>1123.4649122807018</v>
      </c>
      <c r="W85">
        <v>1.7</v>
      </c>
      <c r="X85">
        <v>471.6</v>
      </c>
      <c r="Y85">
        <v>1.9</v>
      </c>
      <c r="Z85">
        <v>445.75</v>
      </c>
      <c r="AA85">
        <v>1.7</v>
      </c>
      <c r="AB85">
        <v>447.7</v>
      </c>
      <c r="AC85">
        <v>1.7666666666666666</v>
      </c>
      <c r="AD85">
        <v>455.01666666666665</v>
      </c>
      <c r="AE85">
        <v>1.7666666666666666</v>
      </c>
      <c r="AF85">
        <v>455.01666666666665</v>
      </c>
      <c r="AG85">
        <v>2.9944444444444445</v>
      </c>
      <c r="AH85">
        <v>892.9655172413793</v>
      </c>
      <c r="BM85">
        <v>2.9944444444444445</v>
      </c>
      <c r="BN85">
        <v>892.9655172413793</v>
      </c>
      <c r="BO85">
        <v>1.3333333333333333</v>
      </c>
      <c r="BP85">
        <v>662.2</v>
      </c>
      <c r="BQ85">
        <v>3.4</v>
      </c>
      <c r="BR85">
        <v>995.6</v>
      </c>
      <c r="BS85">
        <v>3.6</v>
      </c>
      <c r="BT85">
        <v>1122.3333333333333</v>
      </c>
      <c r="BU85">
        <v>2.8275862068965516</v>
      </c>
      <c r="BV85">
        <v>973.66666666666663</v>
      </c>
      <c r="BW85">
        <v>4.2857142857142856</v>
      </c>
      <c r="BX85">
        <v>1575</v>
      </c>
      <c r="BY85">
        <v>2.5555555555555554</v>
      </c>
      <c r="BZ85">
        <v>961.14285714285711</v>
      </c>
      <c r="CA85">
        <v>3.25</v>
      </c>
      <c r="CB85">
        <v>1078.7142857142858</v>
      </c>
      <c r="CC85">
        <v>3.2916666666666665</v>
      </c>
      <c r="CD85">
        <v>1186.45</v>
      </c>
      <c r="CE85">
        <v>3.0377358490566038</v>
      </c>
      <c r="CF85">
        <v>1070.3863636363637</v>
      </c>
      <c r="CG85">
        <v>5</v>
      </c>
      <c r="CH85">
        <v>1534.1111111111111</v>
      </c>
      <c r="CI85">
        <v>3.1</v>
      </c>
      <c r="CJ85">
        <v>1096.6666666666667</v>
      </c>
      <c r="CK85">
        <v>3.8</v>
      </c>
      <c r="CL85">
        <v>1120.8888888888889</v>
      </c>
      <c r="CM85">
        <v>3.9310344827586206</v>
      </c>
      <c r="CN85">
        <v>1250.5555555555557</v>
      </c>
      <c r="CO85">
        <v>3.2857142857142856</v>
      </c>
      <c r="CP85">
        <v>1189.8</v>
      </c>
      <c r="CQ85">
        <v>3.7777777777777777</v>
      </c>
      <c r="CR85">
        <v>1115.7777777777778</v>
      </c>
      <c r="CS85">
        <v>2.875</v>
      </c>
      <c r="CT85">
        <v>1075.2857142857142</v>
      </c>
      <c r="CU85">
        <v>3.3333333333333335</v>
      </c>
      <c r="CV85">
        <v>1119.9047619047619</v>
      </c>
      <c r="CW85">
        <v>3.6603773584905661</v>
      </c>
      <c r="CX85">
        <v>1193.3958333333333</v>
      </c>
      <c r="CY85">
        <v>3.3490566037735849</v>
      </c>
      <c r="CZ85">
        <v>1134.5652173913043</v>
      </c>
      <c r="DA85">
        <v>3.3333333333333335</v>
      </c>
      <c r="DB85">
        <v>1085.75</v>
      </c>
      <c r="DC85">
        <v>3</v>
      </c>
      <c r="DD85">
        <v>788</v>
      </c>
      <c r="DE85">
        <v>3.6</v>
      </c>
      <c r="DF85">
        <v>1035.9000000000001</v>
      </c>
      <c r="DG85">
        <v>3.3103448275862069</v>
      </c>
      <c r="DH85">
        <v>961.60714285714289</v>
      </c>
      <c r="DI85">
        <v>2.8571428571428572</v>
      </c>
      <c r="DJ85">
        <v>857.71428571428567</v>
      </c>
      <c r="DK85">
        <v>2.7777777777777777</v>
      </c>
      <c r="DL85">
        <v>819.33333333333337</v>
      </c>
      <c r="DM85">
        <v>2.625</v>
      </c>
      <c r="DN85">
        <v>771.75</v>
      </c>
      <c r="DO85">
        <v>2.75</v>
      </c>
      <c r="DP85">
        <v>814.66666666666663</v>
      </c>
      <c r="DQ85">
        <v>3.0566037735849059</v>
      </c>
      <c r="DR85">
        <v>893.78846153846155</v>
      </c>
      <c r="DS85">
        <v>3.0566037735849059</v>
      </c>
      <c r="DT85">
        <v>893.78846153846155</v>
      </c>
      <c r="DU85">
        <v>3.2515723270440251</v>
      </c>
      <c r="DV85">
        <v>1047.6180555555557</v>
      </c>
      <c r="DW85">
        <v>3</v>
      </c>
      <c r="DX85">
        <v>961</v>
      </c>
      <c r="EC85">
        <v>3</v>
      </c>
      <c r="ED85">
        <v>961</v>
      </c>
      <c r="EE85">
        <v>2.6666666666666665</v>
      </c>
      <c r="EF85">
        <v>1292</v>
      </c>
      <c r="EG85">
        <v>5</v>
      </c>
      <c r="EH85">
        <v>1488</v>
      </c>
      <c r="EI85">
        <v>3</v>
      </c>
      <c r="EJ85">
        <v>824.5</v>
      </c>
      <c r="EK85">
        <v>3.1666666666666665</v>
      </c>
      <c r="EL85">
        <v>1144.2</v>
      </c>
      <c r="EM85">
        <v>3.1428571428571428</v>
      </c>
      <c r="EN85">
        <v>1113.6666666666667</v>
      </c>
      <c r="EO85">
        <v>2</v>
      </c>
      <c r="EP85">
        <v>634</v>
      </c>
      <c r="EU85">
        <v>2</v>
      </c>
      <c r="EV85">
        <v>634</v>
      </c>
      <c r="EW85">
        <v>3.6666666666666665</v>
      </c>
      <c r="EX85">
        <v>1095.3333333333333</v>
      </c>
      <c r="EY85">
        <v>2</v>
      </c>
      <c r="EZ85">
        <v>798</v>
      </c>
      <c r="FA85">
        <v>4</v>
      </c>
      <c r="FB85">
        <v>1384</v>
      </c>
      <c r="FC85">
        <v>3.5</v>
      </c>
      <c r="FD85">
        <v>1142</v>
      </c>
      <c r="FE85">
        <v>3.2857142857142856</v>
      </c>
      <c r="FF85">
        <v>1069.4285714285713</v>
      </c>
      <c r="FG85">
        <v>3.2142857142857144</v>
      </c>
      <c r="FH85">
        <v>1089.8461538461538</v>
      </c>
      <c r="FI85">
        <v>2</v>
      </c>
      <c r="FJ85">
        <v>736</v>
      </c>
      <c r="FO85">
        <v>2</v>
      </c>
      <c r="FP85">
        <v>736</v>
      </c>
      <c r="FQ85">
        <v>3.6666666666666665</v>
      </c>
      <c r="FR85">
        <v>1094.6666666666667</v>
      </c>
      <c r="FS85">
        <v>3</v>
      </c>
      <c r="FT85">
        <v>1022</v>
      </c>
      <c r="FU85">
        <v>3</v>
      </c>
      <c r="FV85">
        <v>834.5</v>
      </c>
      <c r="FW85">
        <v>3.3333333333333335</v>
      </c>
      <c r="FX85">
        <v>995.83333333333337</v>
      </c>
      <c r="FY85">
        <v>3.1428571428571428</v>
      </c>
      <c r="FZ85">
        <v>958.71428571428567</v>
      </c>
      <c r="GA85">
        <v>3.1428571428571428</v>
      </c>
      <c r="GB85">
        <v>958.71428571428567</v>
      </c>
      <c r="GC85">
        <v>3.1904761904761907</v>
      </c>
      <c r="GD85">
        <v>1043.95</v>
      </c>
      <c r="GE85">
        <v>3.2444444444444445</v>
      </c>
      <c r="GF85">
        <v>1047.1707317073171</v>
      </c>
      <c r="GG85">
        <v>3.1</v>
      </c>
      <c r="GH85">
        <v>1361.3333333333333</v>
      </c>
      <c r="GI85">
        <v>2.6</v>
      </c>
      <c r="GJ85">
        <v>1033.7142857142858</v>
      </c>
      <c r="GK85">
        <v>2.8571428571428572</v>
      </c>
      <c r="GL85">
        <v>1959</v>
      </c>
      <c r="GM85">
        <v>2.8518518518518516</v>
      </c>
      <c r="GN85">
        <v>1330.0625</v>
      </c>
      <c r="GO85">
        <v>2.6</v>
      </c>
      <c r="GP85">
        <v>1077.2</v>
      </c>
      <c r="GQ85">
        <v>2.9</v>
      </c>
      <c r="GR85">
        <v>1201.6666666666667</v>
      </c>
      <c r="GS85">
        <v>2</v>
      </c>
      <c r="GT85">
        <v>782.5</v>
      </c>
      <c r="GU85">
        <v>2.5</v>
      </c>
      <c r="GV85">
        <v>1017.1176470588235</v>
      </c>
      <c r="GW85">
        <v>2.6666666666666665</v>
      </c>
      <c r="GX85">
        <v>1168.8484848484848</v>
      </c>
      <c r="GY85">
        <v>2.2999999999999998</v>
      </c>
      <c r="GZ85">
        <v>734.71428571428567</v>
      </c>
      <c r="HA85">
        <v>2.8</v>
      </c>
      <c r="HB85">
        <v>1041.875</v>
      </c>
      <c r="HC85">
        <v>3.4285714285714284</v>
      </c>
      <c r="HD85">
        <v>1099.5999999999999</v>
      </c>
      <c r="HE85">
        <v>2.7777777777777777</v>
      </c>
      <c r="HF85">
        <v>948.8</v>
      </c>
      <c r="HG85">
        <v>2.9</v>
      </c>
      <c r="HH85">
        <v>787.66666666666663</v>
      </c>
      <c r="HI85">
        <v>2.4</v>
      </c>
      <c r="HJ85">
        <v>662.5</v>
      </c>
      <c r="HK85">
        <v>3.5</v>
      </c>
      <c r="HL85">
        <v>1167.2857142857142</v>
      </c>
      <c r="HM85">
        <v>2.9333333333333331</v>
      </c>
      <c r="HN85">
        <v>856.66666666666663</v>
      </c>
      <c r="HO85">
        <v>2.8596491228070176</v>
      </c>
      <c r="HP85">
        <v>898.5454545454545</v>
      </c>
      <c r="HQ85">
        <v>2.763157894736842</v>
      </c>
      <c r="HR85">
        <v>1014.3896103896104</v>
      </c>
      <c r="HS85">
        <v>1.1000000000000001</v>
      </c>
      <c r="HT85">
        <v>348.5</v>
      </c>
      <c r="HU85">
        <v>0.9</v>
      </c>
      <c r="HV85">
        <v>396.2</v>
      </c>
      <c r="HW85">
        <v>1.1428571428571428</v>
      </c>
      <c r="HX85">
        <v>261.8</v>
      </c>
      <c r="HY85">
        <v>1.037037037037037</v>
      </c>
      <c r="HZ85">
        <v>337.66666666666669</v>
      </c>
      <c r="IA85">
        <v>0.8</v>
      </c>
      <c r="IB85">
        <v>255.85714285714286</v>
      </c>
      <c r="IC85">
        <v>1.2</v>
      </c>
      <c r="ID85">
        <v>311.625</v>
      </c>
      <c r="IE85">
        <v>1.2</v>
      </c>
      <c r="IF85">
        <v>336.375</v>
      </c>
      <c r="IG85">
        <v>1.0666666666666667</v>
      </c>
      <c r="IH85">
        <v>303.26086956521738</v>
      </c>
      <c r="II85">
        <v>1.0526315789473684</v>
      </c>
      <c r="IJ85">
        <v>318.36585365853659</v>
      </c>
      <c r="IK85">
        <v>1.0526315789473684</v>
      </c>
      <c r="IL85">
        <v>318.36585365853659</v>
      </c>
      <c r="IM85">
        <v>2.192982456140351</v>
      </c>
      <c r="IN85">
        <v>772.55084745762713</v>
      </c>
      <c r="IS85">
        <v>4.666666666666667</v>
      </c>
      <c r="IT85">
        <v>921</v>
      </c>
      <c r="IU85">
        <v>4.666666666666667</v>
      </c>
      <c r="IV85">
        <v>921</v>
      </c>
      <c r="JE85">
        <v>4.666666666666667</v>
      </c>
      <c r="JF85">
        <v>921</v>
      </c>
      <c r="JK85">
        <v>3.3333333333333335</v>
      </c>
      <c r="JL85">
        <v>883.66666666666663</v>
      </c>
      <c r="JM85">
        <v>3.3333333333333335</v>
      </c>
      <c r="JN85">
        <v>883.66666666666663</v>
      </c>
      <c r="JW85">
        <v>3.3333333333333335</v>
      </c>
      <c r="JX85">
        <v>883.66666666666663</v>
      </c>
      <c r="JY85">
        <v>4</v>
      </c>
      <c r="JZ85">
        <v>902.33333333333337</v>
      </c>
      <c r="KE85">
        <v>3</v>
      </c>
      <c r="KF85">
        <v>763.33333333333337</v>
      </c>
      <c r="KG85">
        <v>3</v>
      </c>
      <c r="KH85">
        <v>763.33333333333337</v>
      </c>
      <c r="KQ85">
        <v>3</v>
      </c>
      <c r="KR85">
        <v>763.33333333333337</v>
      </c>
      <c r="KS85">
        <v>3</v>
      </c>
      <c r="KT85">
        <v>763.33333333333337</v>
      </c>
      <c r="KU85">
        <v>3.6666666666666665</v>
      </c>
      <c r="KV85">
        <v>856</v>
      </c>
      <c r="KW85">
        <v>2.2666666666666666</v>
      </c>
      <c r="KX85">
        <v>778.46456692913387</v>
      </c>
      <c r="KY85" s="15">
        <f>Tabla24[[#This Row],[ROS_NUM_COR_COD_ROS_TG_NEG]]-Tabla24[[#This Row],[PAS_NUM_COR_COD_ROS_TG_NEG]]</f>
        <v>-1.5500000000000003</v>
      </c>
      <c r="KZ85" s="15">
        <f>Tabla24[[#This Row],[ROS_DUR_COR_COD_ROS_TG_NEG]]-Tabla24[[#This Row],[PAS_DUR_COR_COD_ROS_TG_NEG]]</f>
        <v>-650.01754385964921</v>
      </c>
      <c r="LA85" s="15">
        <f>Tabla24[[#This Row],[ROS_NUM_COR_COD_ROS_TG_NEU]]-Tabla24[[#This Row],[PAS_NUM_COR_COD_ROS_TG_NEU]]</f>
        <v>-1.4500000000000002</v>
      </c>
      <c r="LB85" s="15">
        <f>Tabla24[[#This Row],[ROS_DUR_COR_COD_ROS_TG_NEU]]-Tabla24[[#This Row],[PAS_DUR_COR_COD_ROS_TG_NEU]]</f>
        <v>-502.34999999999991</v>
      </c>
      <c r="LC85" s="15">
        <f>Tabla24[[#This Row],[ROS_NUM_COR_COD_ROS_TG_POS]]-Tabla24[[#This Row],[PAS_NUM_COR_COD_ROS_TG_POS]]</f>
        <v>-0.65000000000000036</v>
      </c>
      <c r="LD85" s="15">
        <f>Tabla24[[#This Row],[ROS_DUR_COR_COD_ROS_TG_POS]]-Tabla24[[#This Row],[PAS_DUR_COR_COD_ROS_TG_POS]]</f>
        <v>-43.564285714285688</v>
      </c>
      <c r="LE85" s="15">
        <f>Tabla24[[#This Row],[ROS_NUM_COR_COD_ROS_TG_TOT]]-Tabla24[[#This Row],[PAS_NUM_COR_COD_ROS_TG_TOT]]</f>
        <v>-1.2166666666666672</v>
      </c>
      <c r="LF85" s="15">
        <f>Tabla24[[#This Row],[ROS_DUR_COR_COD_ROS_TG_TOT]]-Tabla24[[#This Row],[PAS_DUR_COR_COD_ROS_TG_TOT]]</f>
        <v>-411.63841807909614</v>
      </c>
      <c r="LG85" s="15">
        <f>Tabla24[[#This Row],[ROS_NUM_COR_COD_ESC_TG_NEG]]-Tabla24[[#This Row],[PAS_NUM_COR_COD_ESC_TG_NEG]]</f>
        <v>-0.10000000000000009</v>
      </c>
      <c r="LH85" s="15">
        <f>Tabla24[[#This Row],[ROS_DUR_COR_COD_ESC_TG_NEG]]-Tabla24[[#This Row],[PAS_DUR_COR_COD_ESC_TG_NEG]]</f>
        <v>293.09473684210536</v>
      </c>
      <c r="LI85" s="15">
        <f>Tabla24[[#This Row],[ROS_NUM_COR_COD_ESC_TG_NEU]]-Tabla24[[#This Row],[PAS_NUM_COR_COD_ESC_TG_NEU]]</f>
        <v>-0.35000000000000009</v>
      </c>
      <c r="LJ85" s="15">
        <f>Tabla24[[#This Row],[ROS_NUM_COR_COD_ESC_TG_NEG]]-Tabla24[[#This Row],[PAS_NUM_COR_COD_ESC_TG_NEG]]</f>
        <v>-0.10000000000000009</v>
      </c>
      <c r="LK85" s="15">
        <f>Tabla24[[#This Row],[ROS_NUM_COR_COD_ESC_TG_POS]]-Tabla24[[#This Row],[PAS_NUM_COR_COD_ESC_TG_POS]]</f>
        <v>-1.25</v>
      </c>
      <c r="LL85" s="15">
        <f>Tabla24[[#This Row],[ROS_DUR_COR_COD_ESC_TG_POS]]-Tabla24[[#This Row],[PAS_DUR_COR_COD_ESC_TG_POS]]</f>
        <v>-259.83333333333326</v>
      </c>
      <c r="LM85" s="15">
        <f>Tabla24[[#This Row],[ROS_NUM_COR_COD_ESC_TG_TOT]]-Tabla24[[#This Row],[PAS_NUM_COR_COD_ESC_TG_TOT]]</f>
        <v>-0.56666666666666687</v>
      </c>
      <c r="LN85" s="15">
        <f>Tabla24[[#This Row],[ROS_DUR_COR_COD_ESC_TG_TOT]]-Tabla24[[#This Row],[PAS_DUR_COR_COD_ESC_TG_TOT]]</f>
        <v>49.026737967914414</v>
      </c>
      <c r="LO85" s="15">
        <f>Tabla24[[#This Row],[PAS_NUM_COR_COD_ROS_TG_NEG]]-Tabla24[[#This Row],[ESC_NUM_COR_COD_ROS_TG_NEG]]</f>
        <v>1.1642857142857146</v>
      </c>
      <c r="LP85" s="15">
        <f>Tabla24[[#This Row],[PAS_DUR_COR_COD_ROS_TG_NEG]]-Tabla24[[#This Row],[ESC_DUR_COR_COD_ROS_TG_NEG]]</f>
        <v>247.88421052631588</v>
      </c>
      <c r="LQ85" s="15">
        <f>Tabla24[[#This Row],[PAS_NUM_COR_COD_ROS_TG_NEU]]-Tabla24[[#This Row],[ESC_NUM_COR_COD_ROS_TG_NEU]]</f>
        <v>7.222222222222241E-2</v>
      </c>
      <c r="LR85" s="15">
        <f>Tabla24[[#This Row],[PAS_DUR_COR_COD_ROS_TG_NEU]]-Tabla24[[#This Row],[ESC_DUR_COR_COD_ROS_TG_NEU]]</f>
        <v>49.072222222222081</v>
      </c>
      <c r="LS85" s="15">
        <f>Tabla24[[#This Row],[PAS_NUM_COR_COD_ROS_TG_POS]]-Tabla24[[#This Row],[ESC_NUM_COR_COD_ROS_TG_POS]]</f>
        <v>1.2750000000000004</v>
      </c>
      <c r="LT85" s="15">
        <f>Tabla24[[#This Row],[PAS_DUR_COR_COD_ROS_TG_POS]]-Tabla24[[#This Row],[ESC_DUR_COR_COD_ROS_TG_POS]]</f>
        <v>135.56428571428569</v>
      </c>
      <c r="LU85" s="15">
        <f>Tabla24[[#This Row],[PAS_NUM_COR_COD_ROS_TG_TOT]]-Tabla24[[#This Row],[ESC_NUM_COR_COD_ROS_TG_TOT]]</f>
        <v>0.81666666666666687</v>
      </c>
      <c r="LV85" s="15">
        <f>Tabla24[[#This Row],[PAS_DUR_COR_COD_ROS_TG_TOT]]-Tabla24[[#This Row],[ESC_DUR_COR_COD_ROS_TG_TOT]]</f>
        <v>148.40032284100084</v>
      </c>
      <c r="LW85" s="15">
        <f>Tabla24[[#This Row],[PAS_NUM_COR_COD_ESC_TG_NEG]]-Tabla24[[#This Row],[ESC_NUM_COR_COD_ESC_TG_NEG]]</f>
        <v>-1.5857142857142854</v>
      </c>
      <c r="LX85" s="15">
        <f>Tabla24[[#This Row],[PAS_DUR_COR_COD_ESC_TG_NEG]]-Tabla24[[#This Row],[ESC_DUR_COR_COD_ESC_TG_NEG]]</f>
        <v>-790.89473684210532</v>
      </c>
      <c r="LY85" s="15">
        <f>Tabla24[[#This Row],[PAS_NUM_COR_COD_ESC_TG_NEU]]-Tabla24[[#This Row],[ESC_NUM_COR_COD_ESC_TG_NEU]]</f>
        <v>0.69444444444444464</v>
      </c>
      <c r="LZ85" s="15">
        <f>Tabla24[[#This Row],[PAS_DUR_COR_COD_ESC_TG_NEU]]-Tabla24[[#This Row],[ESC_DUR_COR_COD_ESC_TG_NEU]]</f>
        <v>126.91269841269855</v>
      </c>
      <c r="MA85" s="15">
        <f>Tabla24[[#This Row],[PAS_NUM_COR_COD_ESC_TG_POS]]-Tabla24[[#This Row],[ESC_NUM_COR_COD_ESC_TG_POS]]</f>
        <v>0</v>
      </c>
      <c r="MB85" s="15">
        <f>Tabla24[[#This Row],[PAS_DUR_COR_COD_ESC_TG_POS]]-Tabla24[[#This Row],[ESC_DUR_COR_COD_ESC_TG_POS]]</f>
        <v>-36.380952380952522</v>
      </c>
      <c r="MC85" s="15">
        <f>Tabla24[[#This Row],[PAS_NUM_COR_COD_ESC_TG_TOT]]-Tabla24[[#This Row],[ESC_NUM_COR_COD_ESC_TG_TOT]]</f>
        <v>-0.22499999999999964</v>
      </c>
      <c r="MD85" s="15">
        <f>Tabla24[[#This Row],[PAS_DUR_COR_COD_ESC_TG_TOT]]-Tabla24[[#This Row],[ESC_DUR_COR_COD_ESC_TG_TOT]]</f>
        <v>-218.35909090909092</v>
      </c>
      <c r="ME85">
        <v>171.22222222222223</v>
      </c>
      <c r="MF85">
        <v>231</v>
      </c>
      <c r="MG85">
        <v>223.14285714285714</v>
      </c>
      <c r="MH85">
        <v>206.29166666666666</v>
      </c>
      <c r="MI85">
        <v>263.8</v>
      </c>
      <c r="MJ85">
        <v>199.83333333333334</v>
      </c>
      <c r="MK85">
        <v>256.66666666666669</v>
      </c>
      <c r="ML85">
        <v>238.70588235294119</v>
      </c>
      <c r="MM85">
        <v>242.6</v>
      </c>
      <c r="MN85">
        <v>316</v>
      </c>
      <c r="MO85">
        <v>333.85714285714283</v>
      </c>
      <c r="MP85">
        <v>304.47619047619048</v>
      </c>
      <c r="MQ85">
        <v>301.66666666666669</v>
      </c>
      <c r="MR85">
        <v>269.28571428571428</v>
      </c>
      <c r="MS85">
        <v>346</v>
      </c>
      <c r="MT85">
        <v>305.85000000000002</v>
      </c>
      <c r="MU85">
        <v>322.26315789473682</v>
      </c>
      <c r="MV85">
        <v>288.10000000000002</v>
      </c>
      <c r="MW85">
        <v>278.85000000000002</v>
      </c>
      <c r="MX85">
        <v>295.96610169491527</v>
      </c>
      <c r="MY85">
        <v>272.84210526315792</v>
      </c>
      <c r="MZ85">
        <v>332.16666666666669</v>
      </c>
      <c r="NA85">
        <v>275.16666666666669</v>
      </c>
      <c r="NB85">
        <v>293.0181818181818</v>
      </c>
      <c r="NC85" s="15">
        <f>Tabla1[[#This Row],[ROS_1DU_COR_COD_ROS_TG_NEG]]-Tabla1[[#This Row],[PAS_1DU_COR_COD_ROS_TG_NEG]]</f>
        <v>-151.04093567251459</v>
      </c>
      <c r="ND85" s="15">
        <f>Tabla1[[#This Row],[ROS_1DU_COR_COD_ROS_TG_NEU]]-Tabla1[[#This Row],[PAS_1DU_COR_COD_ROS_TG_NEU]]</f>
        <v>-57.100000000000023</v>
      </c>
      <c r="NE85" s="15">
        <f>Tabla1[[#This Row],[ROS_1DU_COR_COD_ROS_TG_POS]]-Tabla1[[#This Row],[PAS_1DU_COR_COD_ROS_TG_POS]]</f>
        <v>-55.707142857142884</v>
      </c>
      <c r="NF85" s="15">
        <f>Tabla1[[#This Row],[ROS_1DU_COR_COD_ROS_TG_TOT]]-Tabla1[[#This Row],[PAS_1DU_COR_COD_ROS_TG_TOT]]</f>
        <v>-89.67443502824861</v>
      </c>
      <c r="NG85" s="15">
        <f>Tabla1[[#This Row],[ROS_1DU_COR_COD_ESC_TG_NEG]]-Tabla1[[#This Row],[PAS_1DU_COR_COD_ESC_TG_NEG]]</f>
        <v>-9.0421052631579073</v>
      </c>
      <c r="NH85" s="15">
        <f>Tabla1[[#This Row],[ROS_1DU_COR_COD_ESC_TG_NEU]]-Tabla1[[#This Row],[PAS_1DU_COR_COD_ESC_TG_NEU]]</f>
        <v>-132.33333333333334</v>
      </c>
      <c r="NI85" s="15">
        <f>Tabla1[[#This Row],[ROS_1DU_COR_COD_ESC_TG_POS]]-Tabla1[[#This Row],[PAS_1DU_COR_COD_ESC_TG_POS]]</f>
        <v>-18.5</v>
      </c>
      <c r="NJ85" s="15">
        <f>Tabla1[[#This Row],[ROS_1DU_COR_COD_ESC_TG_TOT]]-Tabla1[[#This Row],[PAS_1DU_COR_COD_ESC_TG_TOT]]</f>
        <v>-54.312299465240613</v>
      </c>
      <c r="NK85" s="15">
        <f>Tabla1[[#This Row],[PAS_1DU_COR_COD_ROS_TG_NEG]]-Tabla1[[#This Row],[ESC_1DU_COR_COD_ROS_TG_NEG]]</f>
        <v>79.663157894736827</v>
      </c>
      <c r="NL85" s="15">
        <f>Tabla1[[#This Row],[PAS_1DU_COR_COD_ROS_TG_NEU]]-Tabla1[[#This Row],[ESC_1DU_COR_COD_ROS_TG_NEU]]</f>
        <v>-27.899999999999977</v>
      </c>
      <c r="NM85" s="15">
        <f>Tabla1[[#This Row],[PAS_1DU_COR_COD_ROS_TG_POS]]-Tabla1[[#This Row],[ESC_1DU_COR_COD_ROS_TG_POS]]</f>
        <v>-55.00714285714281</v>
      </c>
      <c r="NN85" s="15">
        <f>Tabla1[[#This Row],[PAS_1DU_COR_COD_ROS_TG_TOT]]-Tabla1[[#This Row],[ESC_1DU_COR_COD_ROS_TG_TOT]]</f>
        <v>-8.5100887812752148</v>
      </c>
      <c r="NO85" s="15">
        <f>Tabla1[[#This Row],[PAS_1DU_COR_COD_ESC_TG_NEG]]-Tabla1[[#This Row],[ESC_1DU_COR_COD_ESC_TG_NEG]]</f>
        <v>-28.824561403508767</v>
      </c>
      <c r="NP85" s="15">
        <f>Tabla1[[#This Row],[PAS_1DU_COR_COD_ESC_TG_NEU]]-Tabla1[[#This Row],[ESC_1DU_COR_COD_ESC_TG_NEU]]</f>
        <v>62.880952380952408</v>
      </c>
      <c r="NQ85" s="15">
        <f>Tabla1[[#This Row],[PAS_1DU_COR_COD_ESC_TG_POS]]-Tabla1[[#This Row],[ESC_1DU_COR_COD_ESC_TG_POS]]</f>
        <v>-70.833333333333314</v>
      </c>
      <c r="NR85" s="15">
        <f>Tabla1[[#This Row],[PAS_1DU_COR_COD_ESC_TG_TOT]]-Tabla1[[#This Row],[ESC_1DU_COR_COD_ESC_TG_TOT]]</f>
        <v>-12.831818181818221</v>
      </c>
    </row>
    <row r="86" spans="1:382" x14ac:dyDescent="0.3">
      <c r="A86" s="2" t="s">
        <v>92</v>
      </c>
      <c r="B86" s="2">
        <v>30</v>
      </c>
      <c r="C86" s="2">
        <v>2</v>
      </c>
      <c r="D86" s="2">
        <v>35</v>
      </c>
      <c r="E86">
        <v>2.4500000000000002</v>
      </c>
      <c r="F86">
        <v>653.13333333333333</v>
      </c>
      <c r="G86">
        <v>2.0526315789473686</v>
      </c>
      <c r="H86">
        <v>740.92857142857144</v>
      </c>
      <c r="I86">
        <v>2.75</v>
      </c>
      <c r="J86">
        <v>758.8</v>
      </c>
      <c r="K86">
        <v>2.4237288135593222</v>
      </c>
      <c r="L86">
        <v>717.09090909090912</v>
      </c>
      <c r="M86">
        <v>2.4500000000000002</v>
      </c>
      <c r="N86">
        <v>678.47058823529414</v>
      </c>
      <c r="O86">
        <v>3.1578947368421053</v>
      </c>
      <c r="P86">
        <v>833.375</v>
      </c>
      <c r="Q86">
        <v>2.5499999999999998</v>
      </c>
      <c r="R86">
        <v>732.9375</v>
      </c>
      <c r="S86">
        <v>2.7118644067796609</v>
      </c>
      <c r="T86">
        <v>746.83673469387759</v>
      </c>
      <c r="U86">
        <v>2.5677966101694913</v>
      </c>
      <c r="V86">
        <v>732.76344086021504</v>
      </c>
      <c r="W86">
        <v>0.9</v>
      </c>
      <c r="X86">
        <v>427.45454545454544</v>
      </c>
      <c r="Y86">
        <v>0.89473684210526316</v>
      </c>
      <c r="Z86">
        <v>356</v>
      </c>
      <c r="AA86">
        <v>1.1000000000000001</v>
      </c>
      <c r="AB86">
        <v>451.66666666666669</v>
      </c>
      <c r="AC86">
        <v>0.96610169491525422</v>
      </c>
      <c r="AD86">
        <v>412.88235294117646</v>
      </c>
      <c r="AE86">
        <v>0.96610169491525422</v>
      </c>
      <c r="AF86">
        <v>412.88235294117646</v>
      </c>
      <c r="AG86">
        <v>2.0338983050847457</v>
      </c>
      <c r="AH86">
        <v>647.12598425196848</v>
      </c>
      <c r="AK86">
        <v>3</v>
      </c>
      <c r="AL86">
        <v>687</v>
      </c>
      <c r="AO86">
        <v>3</v>
      </c>
      <c r="AP86">
        <v>687</v>
      </c>
      <c r="AS86">
        <v>2</v>
      </c>
      <c r="AT86">
        <v>198</v>
      </c>
      <c r="AW86">
        <v>2</v>
      </c>
      <c r="AX86">
        <v>198</v>
      </c>
      <c r="AY86">
        <v>2.5</v>
      </c>
      <c r="AZ86">
        <v>442.5</v>
      </c>
      <c r="BC86">
        <v>0</v>
      </c>
      <c r="BG86">
        <v>0</v>
      </c>
      <c r="BI86">
        <v>0</v>
      </c>
      <c r="BK86">
        <v>1.6666666666666667</v>
      </c>
      <c r="BL86">
        <v>442.5</v>
      </c>
      <c r="BM86">
        <v>2.0277777777777777</v>
      </c>
      <c r="BN86">
        <v>643.95348837209303</v>
      </c>
      <c r="BO86">
        <v>4.2222222222222223</v>
      </c>
      <c r="BP86">
        <v>992</v>
      </c>
      <c r="BQ86">
        <v>2.75</v>
      </c>
      <c r="BR86">
        <v>721.42857142857144</v>
      </c>
      <c r="BS86">
        <v>2.6</v>
      </c>
      <c r="BT86">
        <v>810</v>
      </c>
      <c r="BU86">
        <v>3.1851851851851851</v>
      </c>
      <c r="BV86">
        <v>852.41666666666663</v>
      </c>
      <c r="BW86">
        <v>4.2222222222222223</v>
      </c>
      <c r="BX86">
        <v>1248.5</v>
      </c>
      <c r="BY86">
        <v>3.9</v>
      </c>
      <c r="BZ86">
        <v>962</v>
      </c>
      <c r="CA86">
        <v>2.8</v>
      </c>
      <c r="CB86">
        <v>1238</v>
      </c>
      <c r="CC86">
        <v>3.6206896551724137</v>
      </c>
      <c r="CD86">
        <v>1133.6521739130435</v>
      </c>
      <c r="CE86">
        <v>3.4107142857142856</v>
      </c>
      <c r="CF86">
        <v>990.04255319148933</v>
      </c>
      <c r="CG86">
        <v>2.1111111111111112</v>
      </c>
      <c r="CH86">
        <v>679.71428571428567</v>
      </c>
      <c r="CI86">
        <v>2.125</v>
      </c>
      <c r="CJ86">
        <v>752.4</v>
      </c>
      <c r="CK86">
        <v>1.8</v>
      </c>
      <c r="CL86">
        <v>823.6</v>
      </c>
      <c r="CM86">
        <v>2</v>
      </c>
      <c r="CN86">
        <v>743.41176470588232</v>
      </c>
      <c r="CO86">
        <v>1.1111111111111112</v>
      </c>
      <c r="CP86">
        <v>385</v>
      </c>
      <c r="CQ86">
        <v>1.9</v>
      </c>
      <c r="CR86">
        <v>690.8</v>
      </c>
      <c r="CS86">
        <v>1.9</v>
      </c>
      <c r="CT86">
        <v>634.85714285714289</v>
      </c>
      <c r="CU86">
        <v>1.6551724137931034</v>
      </c>
      <c r="CV86">
        <v>589.875</v>
      </c>
      <c r="CW86">
        <v>1.8214285714285714</v>
      </c>
      <c r="CX86">
        <v>668.969696969697</v>
      </c>
      <c r="CY86">
        <v>2.6160714285714284</v>
      </c>
      <c r="CZ86">
        <v>857.6</v>
      </c>
      <c r="DA86">
        <v>1.7777777777777777</v>
      </c>
      <c r="DB86">
        <v>518.125</v>
      </c>
      <c r="DC86">
        <v>2.5</v>
      </c>
      <c r="DD86">
        <v>765.71428571428567</v>
      </c>
      <c r="DE86">
        <v>1.7</v>
      </c>
      <c r="DF86">
        <v>573.57142857142856</v>
      </c>
      <c r="DG86">
        <v>1.962962962962963</v>
      </c>
      <c r="DH86">
        <v>614.5454545454545</v>
      </c>
      <c r="DI86">
        <v>0.88888888888888884</v>
      </c>
      <c r="DJ86">
        <v>275.5</v>
      </c>
      <c r="DK86">
        <v>1.8</v>
      </c>
      <c r="DL86">
        <v>532.875</v>
      </c>
      <c r="DM86">
        <v>1.8</v>
      </c>
      <c r="DN86">
        <v>717.14285714285711</v>
      </c>
      <c r="DO86">
        <v>1.5172413793103448</v>
      </c>
      <c r="DP86">
        <v>520.76190476190482</v>
      </c>
      <c r="DQ86">
        <v>1.7321428571428572</v>
      </c>
      <c r="DR86">
        <v>568.74418604651157</v>
      </c>
      <c r="DS86">
        <v>1.7321428571428572</v>
      </c>
      <c r="DT86">
        <v>568.74418604651157</v>
      </c>
      <c r="DU86">
        <v>2.3214285714285716</v>
      </c>
      <c r="DV86">
        <v>756.6178861788618</v>
      </c>
      <c r="DW86">
        <v>4</v>
      </c>
      <c r="DX86">
        <v>1082</v>
      </c>
      <c r="DY86">
        <v>3.5</v>
      </c>
      <c r="DZ86">
        <v>838.5</v>
      </c>
      <c r="EC86">
        <v>3.6666666666666665</v>
      </c>
      <c r="ED86">
        <v>919.66666666666663</v>
      </c>
      <c r="EE86">
        <v>6</v>
      </c>
      <c r="EF86">
        <v>2164</v>
      </c>
      <c r="EK86">
        <v>6</v>
      </c>
      <c r="EL86">
        <v>2164</v>
      </c>
      <c r="EM86">
        <v>4.25</v>
      </c>
      <c r="EN86">
        <v>1230.75</v>
      </c>
      <c r="EO86">
        <v>0</v>
      </c>
      <c r="EQ86">
        <v>0.5</v>
      </c>
      <c r="ER86">
        <v>186</v>
      </c>
      <c r="EU86">
        <v>0.33333333333333331</v>
      </c>
      <c r="EV86">
        <v>186</v>
      </c>
      <c r="EW86">
        <v>0</v>
      </c>
      <c r="FC86">
        <v>0</v>
      </c>
      <c r="FE86">
        <v>0.25</v>
      </c>
      <c r="FF86">
        <v>186</v>
      </c>
      <c r="FG86">
        <v>2.25</v>
      </c>
      <c r="FH86">
        <v>1021.8</v>
      </c>
      <c r="FI86">
        <v>1</v>
      </c>
      <c r="FJ86">
        <v>124</v>
      </c>
      <c r="FK86">
        <v>5</v>
      </c>
      <c r="FL86">
        <v>1228.5</v>
      </c>
      <c r="FO86">
        <v>3.6666666666666665</v>
      </c>
      <c r="FP86">
        <v>860.33333333333337</v>
      </c>
      <c r="FQ86">
        <v>0</v>
      </c>
      <c r="FW86">
        <v>0</v>
      </c>
      <c r="FY86">
        <v>2.75</v>
      </c>
      <c r="FZ86">
        <v>860.33333333333337</v>
      </c>
      <c r="GA86">
        <v>2.75</v>
      </c>
      <c r="GB86">
        <v>860.33333333333337</v>
      </c>
      <c r="GC86">
        <v>2.4166666666666665</v>
      </c>
      <c r="GD86">
        <v>961.25</v>
      </c>
      <c r="GE86">
        <v>2.3277777777777779</v>
      </c>
      <c r="GF86">
        <v>769.1145038167939</v>
      </c>
      <c r="GG86">
        <v>2.2999999999999998</v>
      </c>
      <c r="GH86">
        <v>1270.4000000000001</v>
      </c>
      <c r="GI86">
        <v>2.6</v>
      </c>
      <c r="GJ86">
        <v>1567.2</v>
      </c>
      <c r="GK86">
        <v>1.75</v>
      </c>
      <c r="GL86">
        <v>1346.6666666666667</v>
      </c>
      <c r="GM86">
        <v>2.25</v>
      </c>
      <c r="GN86">
        <v>1402.1538461538462</v>
      </c>
      <c r="GO86">
        <v>3.1111111111111112</v>
      </c>
      <c r="GP86">
        <v>1525.3333333333333</v>
      </c>
      <c r="GQ86">
        <v>1.6</v>
      </c>
      <c r="GR86">
        <v>1004.8</v>
      </c>
      <c r="GS86">
        <v>2</v>
      </c>
      <c r="GT86">
        <v>1199.4000000000001</v>
      </c>
      <c r="GU86">
        <v>2.2068965517241379</v>
      </c>
      <c r="GV86">
        <v>1260.8125</v>
      </c>
      <c r="GW86">
        <v>2.2280701754385963</v>
      </c>
      <c r="GX86">
        <v>1324.1724137931035</v>
      </c>
      <c r="GY86">
        <v>3.6</v>
      </c>
      <c r="GZ86">
        <v>1221.125</v>
      </c>
      <c r="HA86">
        <v>3.8</v>
      </c>
      <c r="HB86">
        <v>1308.4285714285713</v>
      </c>
      <c r="HC86">
        <v>3.625</v>
      </c>
      <c r="HD86">
        <v>1391.1428571428571</v>
      </c>
      <c r="HE86">
        <v>3.6785714285714284</v>
      </c>
      <c r="HF86">
        <v>1303</v>
      </c>
      <c r="HG86">
        <v>2.7777777777777777</v>
      </c>
      <c r="HH86">
        <v>1129.1428571428571</v>
      </c>
      <c r="HI86">
        <v>3.8</v>
      </c>
      <c r="HJ86">
        <v>1251.75</v>
      </c>
      <c r="HK86">
        <v>3.5</v>
      </c>
      <c r="HL86">
        <v>1387.125</v>
      </c>
      <c r="HM86">
        <v>3.3793103448275863</v>
      </c>
      <c r="HN86">
        <v>1261.5217391304348</v>
      </c>
      <c r="HO86">
        <v>3.5263157894736841</v>
      </c>
      <c r="HP86">
        <v>1281.8</v>
      </c>
      <c r="HQ86">
        <v>2.8771929824561404</v>
      </c>
      <c r="HR86">
        <v>1298.4054054054054</v>
      </c>
      <c r="HS86">
        <v>1.9</v>
      </c>
      <c r="HT86">
        <v>591.29999999999995</v>
      </c>
      <c r="HU86">
        <v>1.3</v>
      </c>
      <c r="HV86">
        <v>729.6</v>
      </c>
      <c r="HW86">
        <v>1.5</v>
      </c>
      <c r="HX86">
        <v>495.57142857142856</v>
      </c>
      <c r="HY86">
        <v>1.5714285714285714</v>
      </c>
      <c r="HZ86">
        <v>592.27272727272725</v>
      </c>
      <c r="IA86">
        <v>1.3333333333333333</v>
      </c>
      <c r="IB86">
        <v>412.875</v>
      </c>
      <c r="IC86">
        <v>1</v>
      </c>
      <c r="ID86">
        <v>415.57142857142856</v>
      </c>
      <c r="IE86">
        <v>1.5</v>
      </c>
      <c r="IF86">
        <v>611.625</v>
      </c>
      <c r="IG86">
        <v>1.2758620689655173</v>
      </c>
      <c r="IH86">
        <v>482.82608695652175</v>
      </c>
      <c r="II86">
        <v>1.4210526315789473</v>
      </c>
      <c r="IJ86">
        <v>536.33333333333337</v>
      </c>
      <c r="IK86">
        <v>1.4210526315789473</v>
      </c>
      <c r="IL86">
        <v>536.33333333333337</v>
      </c>
      <c r="IM86">
        <v>2.3918128654970761</v>
      </c>
      <c r="IN86">
        <v>1010.2268907563025</v>
      </c>
      <c r="IS86">
        <v>5</v>
      </c>
      <c r="IT86">
        <v>1552</v>
      </c>
      <c r="IU86">
        <v>5</v>
      </c>
      <c r="IV86">
        <v>1552</v>
      </c>
      <c r="IW86">
        <v>7</v>
      </c>
      <c r="IX86">
        <v>1740</v>
      </c>
      <c r="JC86">
        <v>7</v>
      </c>
      <c r="JD86">
        <v>1740</v>
      </c>
      <c r="JE86">
        <v>5.666666666666667</v>
      </c>
      <c r="JF86">
        <v>1614.6666666666667</v>
      </c>
      <c r="JK86">
        <v>0.5</v>
      </c>
      <c r="JL86">
        <v>360</v>
      </c>
      <c r="JM86">
        <v>0.5</v>
      </c>
      <c r="JN86">
        <v>360</v>
      </c>
      <c r="JO86">
        <v>1</v>
      </c>
      <c r="JP86">
        <v>162</v>
      </c>
      <c r="JU86">
        <v>1</v>
      </c>
      <c r="JV86">
        <v>162</v>
      </c>
      <c r="JW86">
        <v>0.66666666666666663</v>
      </c>
      <c r="JX86">
        <v>261</v>
      </c>
      <c r="JY86">
        <v>3.1666666666666665</v>
      </c>
      <c r="JZ86">
        <v>1073.2</v>
      </c>
      <c r="KE86">
        <v>1</v>
      </c>
      <c r="KF86">
        <v>727</v>
      </c>
      <c r="KG86">
        <v>1</v>
      </c>
      <c r="KH86">
        <v>727</v>
      </c>
      <c r="KI86">
        <v>1</v>
      </c>
      <c r="KJ86">
        <v>87</v>
      </c>
      <c r="KO86">
        <v>1</v>
      </c>
      <c r="KP86">
        <v>87</v>
      </c>
      <c r="KQ86">
        <v>1</v>
      </c>
      <c r="KR86">
        <v>407</v>
      </c>
      <c r="KS86">
        <v>1</v>
      </c>
      <c r="KT86">
        <v>407</v>
      </c>
      <c r="KU86">
        <v>2.4444444444444446</v>
      </c>
      <c r="KV86">
        <v>882.85714285714289</v>
      </c>
      <c r="KW86">
        <v>2.3944444444444444</v>
      </c>
      <c r="KX86">
        <v>1003.1507936507936</v>
      </c>
      <c r="KY86" s="15">
        <f>Tabla24[[#This Row],[ROS_NUM_COR_COD_ROS_TG_NEG]]-Tabla24[[#This Row],[PAS_NUM_COR_COD_ROS_TG_NEG]]</f>
        <v>0.3277777777777775</v>
      </c>
      <c r="KZ86" s="15">
        <f>Tabla24[[#This Row],[ROS_DUR_COR_COD_ROS_TG_NEG]]-Tabla24[[#This Row],[PAS_DUR_COR_COD_ROS_TG_NEG]]</f>
        <v>450.67226890756297</v>
      </c>
      <c r="LA86" s="15">
        <f>Tabla24[[#This Row],[ROS_NUM_COR_COD_ROS_TG_NEU]]-Tabla24[[#This Row],[PAS_NUM_COR_COD_ROS_TG_NEU]]</f>
        <v>0.64210526315789451</v>
      </c>
      <c r="LB86" s="15">
        <f>Tabla24[[#This Row],[ROS_DUR_COR_COD_ROS_TG_NEU]]-Tabla24[[#This Row],[PAS_DUR_COR_COD_ROS_TG_NEU]]</f>
        <v>418.375</v>
      </c>
      <c r="LC86" s="15">
        <f>Tabla24[[#This Row],[ROS_NUM_COR_COD_ROS_TG_POS]]-Tabla24[[#This Row],[PAS_NUM_COR_COD_ROS_TG_POS]]</f>
        <v>0.95000000000000018</v>
      </c>
      <c r="LD86" s="15">
        <f>Tabla24[[#This Row],[ROS_DUR_COR_COD_ROS_TG_POS]]-Tabla24[[#This Row],[PAS_DUR_COR_COD_ROS_TG_POS]]</f>
        <v>654.1875</v>
      </c>
      <c r="LE86" s="15">
        <f>Tabla24[[#This Row],[ROS_NUM_COR_COD_ROS_TG_TOT]]-Tabla24[[#This Row],[PAS_NUM_COR_COD_ROS_TG_TOT]]</f>
        <v>0.6674459380479254</v>
      </c>
      <c r="LF86" s="15">
        <f>Tabla24[[#This Row],[ROS_DUR_COR_COD_ROS_TG_TOT]]-Tabla24[[#This Row],[PAS_DUR_COR_COD_ROS_TG_TOT]]</f>
        <v>514.68500443655716</v>
      </c>
      <c r="LG86" s="15">
        <f>Tabla24[[#This Row],[ROS_NUM_COR_COD_ESC_TG_NEG]]-Tabla24[[#This Row],[PAS_NUM_COR_COD_ESC_TG_NEG]]</f>
        <v>0.66111111111111098</v>
      </c>
      <c r="LH86" s="15">
        <f>Tabla24[[#This Row],[ROS_DUR_COR_COD_ESC_TG_NEG]]-Tabla24[[#This Row],[PAS_DUR_COR_COD_ESC_TG_NEG]]</f>
        <v>872.19999999999993</v>
      </c>
      <c r="LI86" s="15">
        <f>Tabla24[[#This Row],[ROS_NUM_COR_COD_ESC_TG_NEU]]-Tabla24[[#This Row],[PAS_NUM_COR_COD_ESC_TG_NEU]]</f>
        <v>-0.4526315789473685</v>
      </c>
      <c r="LJ86" s="15">
        <f>Tabla24[[#This Row],[ROS_NUM_COR_COD_ESC_TG_NEG]]-Tabla24[[#This Row],[PAS_NUM_COR_COD_ESC_TG_NEG]]</f>
        <v>0.66111111111111098</v>
      </c>
      <c r="LK86" s="15">
        <f>Tabla24[[#This Row],[ROS_NUM_COR_COD_ESC_TG_POS]]-Tabla24[[#This Row],[PAS_NUM_COR_COD_ESC_TG_POS]]</f>
        <v>-0.75</v>
      </c>
      <c r="LL86" s="15">
        <f>Tabla24[[#This Row],[ROS_DUR_COR_COD_ESC_TG_POS]]-Tabla24[[#This Row],[PAS_DUR_COR_COD_ESC_TG_POS]]</f>
        <v>440.60000000000014</v>
      </c>
      <c r="LM86" s="15">
        <f>Tabla24[[#This Row],[ROS_NUM_COR_COD_ESC_TG_TOT]]-Tabla24[[#This Row],[PAS_NUM_COR_COD_ESC_TG_TOT]]</f>
        <v>-0.21683226183518434</v>
      </c>
      <c r="LN86" s="15">
        <f>Tabla24[[#This Row],[ROS_DUR_COR_COD_ESC_TG_TOT]]-Tabla24[[#This Row],[PAS_DUR_COR_COD_ESC_TG_TOT]]</f>
        <v>543.72159090909088</v>
      </c>
      <c r="LO86" s="15">
        <f>Tabla24[[#This Row],[PAS_NUM_COR_COD_ROS_TG_NEG]]-Tabla24[[#This Row],[ESC_NUM_COR_COD_ROS_TG_NEG]]</f>
        <v>1.338888888888889</v>
      </c>
      <c r="LP86" s="15">
        <f>Tabla24[[#This Row],[PAS_DUR_COR_COD_ROS_TG_NEG]]-Tabla24[[#This Row],[ESC_DUR_COR_COD_ROS_TG_NEG]]</f>
        <v>293.47058823529414</v>
      </c>
      <c r="LQ86" s="15">
        <f>Tabla24[[#This Row],[PAS_NUM_COR_COD_ROS_TG_NEU]]-Tabla24[[#This Row],[ESC_NUM_COR_COD_ROS_TG_NEU]]</f>
        <v>1.2578947368421054</v>
      </c>
      <c r="LR86" s="15">
        <f>Tabla24[[#This Row],[PAS_DUR_COR_COD_ROS_TG_NEU]]-Tabla24[[#This Row],[ESC_DUR_COR_COD_ROS_TG_NEU]]</f>
        <v>142.57500000000005</v>
      </c>
      <c r="LS86" s="15">
        <f>Tabla24[[#This Row],[PAS_NUM_COR_COD_ROS_TG_POS]]-Tabla24[[#This Row],[ESC_NUM_COR_COD_ROS_TG_POS]]</f>
        <v>0.64999999999999991</v>
      </c>
      <c r="LT86" s="15">
        <f>Tabla24[[#This Row],[PAS_DUR_COR_COD_ROS_TG_POS]]-Tabla24[[#This Row],[ESC_DUR_COR_COD_ROS_TG_POS]]</f>
        <v>98.08035714285711</v>
      </c>
      <c r="LU86" s="15">
        <f>Tabla24[[#This Row],[PAS_NUM_COR_COD_ROS_TG_TOT]]-Tabla24[[#This Row],[ESC_NUM_COR_COD_ROS_TG_TOT]]</f>
        <v>1.0566919929865575</v>
      </c>
      <c r="LV86" s="15">
        <f>Tabla24[[#This Row],[PAS_DUR_COR_COD_ROS_TG_TOT]]-Tabla24[[#This Row],[ESC_DUR_COR_COD_ROS_TG_TOT]]</f>
        <v>156.96173469387759</v>
      </c>
      <c r="LW86" s="15">
        <f>Tabla24[[#This Row],[PAS_NUM_COR_COD_ESC_TG_NEG]]-Tabla24[[#This Row],[ESC_NUM_COR_COD_ESC_TG_NEG]]</f>
        <v>-1.7722222222222221</v>
      </c>
      <c r="LX86" s="15">
        <f>Tabla24[[#This Row],[PAS_DUR_COR_COD_ESC_TG_NEG]]-Tabla24[[#This Row],[ESC_DUR_COR_COD_ESC_TG_NEG]]</f>
        <v>-595.36666666666667</v>
      </c>
      <c r="LY86" s="15">
        <f>Tabla24[[#This Row],[PAS_NUM_COR_COD_ESC_TG_NEU]]-Tabla24[[#This Row],[ESC_NUM_COR_COD_ESC_TG_NEU]]</f>
        <v>-1.8473684210526313</v>
      </c>
      <c r="LZ86" s="15">
        <f>Tabla24[[#This Row],[PAS_DUR_COR_COD_ESC_TG_NEU]]-Tabla24[[#This Row],[ESC_DUR_COR_COD_ESC_TG_NEU]]</f>
        <v>-221.07142857142856</v>
      </c>
      <c r="MA86" s="15">
        <f>Tabla24[[#This Row],[PAS_NUM_COR_COD_ESC_TG_POS]]-Tabla24[[#This Row],[ESC_NUM_COR_COD_ESC_TG_POS]]</f>
        <v>-4.9999999999999822E-2</v>
      </c>
      <c r="MB86" s="15">
        <f>Tabla24[[#This Row],[PAS_DUR_COR_COD_ESC_TG_POS]]-Tabla24[[#This Row],[ESC_DUR_COR_COD_ESC_TG_POS]]</f>
        <v>-479.20000000000005</v>
      </c>
      <c r="MC86" s="15">
        <f>Tabla24[[#This Row],[PAS_NUM_COR_COD_ESC_TG_TOT]]-Tabla24[[#This Row],[ESC_NUM_COR_COD_ESC_TG_TOT]]</f>
        <v>-1.1969608416130915</v>
      </c>
      <c r="MD86" s="15">
        <f>Tabla24[[#This Row],[PAS_DUR_COR_COD_ESC_TG_TOT]]-Tabla24[[#This Row],[ESC_DUR_COR_COD_ESC_TG_TOT]]</f>
        <v>-416.56126482213438</v>
      </c>
      <c r="ME86">
        <v>308.28571428571428</v>
      </c>
      <c r="MF86">
        <v>249.25</v>
      </c>
      <c r="MG86">
        <v>303.5</v>
      </c>
      <c r="MH86">
        <v>286.08695652173913</v>
      </c>
      <c r="MI86">
        <v>308.33333333333331</v>
      </c>
      <c r="MJ86">
        <v>297.2</v>
      </c>
      <c r="MK86">
        <v>271.39999999999998</v>
      </c>
      <c r="ML86">
        <v>293.3125</v>
      </c>
      <c r="MM86">
        <v>160.5</v>
      </c>
      <c r="MN86">
        <v>177</v>
      </c>
      <c r="MO86">
        <v>253.14285714285714</v>
      </c>
      <c r="MP86">
        <v>206.1875</v>
      </c>
      <c r="MQ86">
        <v>301.875</v>
      </c>
      <c r="MR86">
        <v>201</v>
      </c>
      <c r="MS86">
        <v>299.66666666666669</v>
      </c>
      <c r="MT86">
        <v>261.82608695652175</v>
      </c>
      <c r="MU86">
        <v>230.41176470588235</v>
      </c>
      <c r="MV86">
        <v>244.375</v>
      </c>
      <c r="MW86">
        <v>259.6875</v>
      </c>
      <c r="MX86">
        <v>244.53061224489795</v>
      </c>
      <c r="MY86">
        <v>167.6</v>
      </c>
      <c r="MZ86">
        <v>286.57142857142856</v>
      </c>
      <c r="NA86">
        <v>207.93333333333334</v>
      </c>
      <c r="NB86">
        <v>219.20454545454547</v>
      </c>
      <c r="NC86" s="15">
        <f>Tabla1[[#This Row],[ROS_1DU_COR_COD_ROS_TG_NEG]]-Tabla1[[#This Row],[PAS_1DU_COR_COD_ROS_TG_NEG]]</f>
        <v>77.87394957983193</v>
      </c>
      <c r="ND86" s="15">
        <f>Tabla1[[#This Row],[ROS_1DU_COR_COD_ROS_TG_NEU]]-Tabla1[[#This Row],[PAS_1DU_COR_COD_ROS_TG_NEU]]</f>
        <v>4.875</v>
      </c>
      <c r="NE86" s="15">
        <f>Tabla1[[#This Row],[ROS_1DU_COR_COD_ROS_TG_POS]]-Tabla1[[#This Row],[PAS_1DU_COR_COD_ROS_TG_POS]]</f>
        <v>43.8125</v>
      </c>
      <c r="NF86" s="15">
        <f>Tabla1[[#This Row],[ROS_1DU_COR_COD_ROS_TG_TOT]]-Tabla1[[#This Row],[PAS_1DU_COR_COD_ROS_TG_TOT]]</f>
        <v>41.556344276841173</v>
      </c>
      <c r="NG86" s="15">
        <f>Tabla1[[#This Row],[ROS_1DU_COR_COD_ESC_TG_NEG]]-Tabla1[[#This Row],[PAS_1DU_COR_COD_ESC_TG_NEG]]</f>
        <v>140.73333333333332</v>
      </c>
      <c r="NH86" s="15">
        <f>Tabla1[[#This Row],[ROS_1DU_COR_COD_ESC_TG_NEU]]-Tabla1[[#This Row],[PAS_1DU_COR_COD_ESC_TG_NEU]]</f>
        <v>10.628571428571433</v>
      </c>
      <c r="NI86" s="15">
        <f>Tabla1[[#This Row],[ROS_1DU_COR_COD_ESC_TG_POS]]-Tabla1[[#This Row],[PAS_1DU_COR_COD_ESC_TG_POS]]</f>
        <v>63.46666666666664</v>
      </c>
      <c r="NJ86" s="15">
        <f>Tabla1[[#This Row],[ROS_1DU_COR_COD_ESC_TG_TOT]]-Tabla1[[#This Row],[PAS_1DU_COR_COD_ESC_TG_TOT]]</f>
        <v>74.107954545454533</v>
      </c>
      <c r="NK86" s="15">
        <f>Tabla1[[#This Row],[PAS_1DU_COR_COD_ROS_TG_NEG]]-Tabla1[[#This Row],[ESC_1DU_COR_COD_ROS_TG_NEG]]</f>
        <v>69.911764705882348</v>
      </c>
      <c r="NL86" s="15">
        <f>Tabla1[[#This Row],[PAS_1DU_COR_COD_ROS_TG_NEU]]-Tabla1[[#This Row],[ESC_1DU_COR_COD_ROS_TG_NEU]]</f>
        <v>67.375</v>
      </c>
      <c r="NM86" s="15">
        <f>Tabla1[[#This Row],[PAS_1DU_COR_COD_ROS_TG_POS]]-Tabla1[[#This Row],[ESC_1DU_COR_COD_ROS_TG_POS]]</f>
        <v>6.5446428571428612</v>
      </c>
      <c r="NN86" s="15">
        <f>Tabla1[[#This Row],[PAS_1DU_COR_COD_ROS_TG_TOT]]-Tabla1[[#This Row],[ESC_1DU_COR_COD_ROS_TG_TOT]]</f>
        <v>38.343112244897952</v>
      </c>
      <c r="NO86" s="15">
        <f>Tabla1[[#This Row],[PAS_1DU_COR_COD_ESC_TG_NEG]]-Tabla1[[#This Row],[ESC_1DU_COR_COD_ESC_TG_NEG]]</f>
        <v>-134.27500000000001</v>
      </c>
      <c r="NP86" s="15">
        <f>Tabla1[[#This Row],[PAS_1DU_COR_COD_ESC_TG_NEU]]-Tabla1[[#This Row],[ESC_1DU_COR_COD_ESC_TG_NEU]]</f>
        <v>85.571428571428555</v>
      </c>
      <c r="NQ86" s="15">
        <f>Tabla1[[#This Row],[PAS_1DU_COR_COD_ESC_TG_POS]]-Tabla1[[#This Row],[ESC_1DU_COR_COD_ESC_TG_POS]]</f>
        <v>-91.733333333333348</v>
      </c>
      <c r="NR86" s="15">
        <f>Tabla1[[#This Row],[PAS_1DU_COR_COD_ESC_TG_TOT]]-Tabla1[[#This Row],[ESC_1DU_COR_COD_ESC_TG_TOT]]</f>
        <v>-42.621541501976282</v>
      </c>
    </row>
    <row r="87" spans="1:382" x14ac:dyDescent="0.3">
      <c r="A87" s="2" t="s">
        <v>93</v>
      </c>
      <c r="B87" s="2">
        <v>30</v>
      </c>
      <c r="C87" s="2">
        <v>2</v>
      </c>
      <c r="D87" s="2">
        <v>36</v>
      </c>
      <c r="E87">
        <v>4.2</v>
      </c>
      <c r="F87">
        <v>1489.3333333333333</v>
      </c>
      <c r="G87">
        <v>3.6</v>
      </c>
      <c r="H87">
        <v>1177.8947368421052</v>
      </c>
      <c r="I87">
        <v>3.55</v>
      </c>
      <c r="J87">
        <v>1227.8235294117646</v>
      </c>
      <c r="K87">
        <v>3.7833333333333332</v>
      </c>
      <c r="L87">
        <v>1297.4259259259259</v>
      </c>
      <c r="M87">
        <v>2.5499999999999998</v>
      </c>
      <c r="N87">
        <v>1190.6923076923076</v>
      </c>
      <c r="O87">
        <v>3.25</v>
      </c>
      <c r="P87">
        <v>1210.7058823529412</v>
      </c>
      <c r="Q87">
        <v>3.5</v>
      </c>
      <c r="R87">
        <v>1159.5263157894738</v>
      </c>
      <c r="S87">
        <v>3.1</v>
      </c>
      <c r="T87">
        <v>1185.5510204081634</v>
      </c>
      <c r="U87">
        <v>3.4416666666666669</v>
      </c>
      <c r="V87">
        <v>1244.2038834951456</v>
      </c>
      <c r="W87">
        <v>1.45</v>
      </c>
      <c r="X87">
        <v>395.78947368421052</v>
      </c>
      <c r="Y87">
        <v>1.7</v>
      </c>
      <c r="Z87">
        <v>497.36842105263156</v>
      </c>
      <c r="AA87">
        <v>1.3</v>
      </c>
      <c r="AB87">
        <v>438.55555555555554</v>
      </c>
      <c r="AC87">
        <v>1.4833333333333334</v>
      </c>
      <c r="AD87">
        <v>444</v>
      </c>
      <c r="AE87">
        <v>1.4833333333333334</v>
      </c>
      <c r="AF87">
        <v>444</v>
      </c>
      <c r="AG87">
        <v>2.7888888888888888</v>
      </c>
      <c r="AH87">
        <v>962.37106918238999</v>
      </c>
      <c r="BM87">
        <v>2.7888888888888888</v>
      </c>
      <c r="BN87">
        <v>962.37106918238999</v>
      </c>
      <c r="BO87">
        <v>6.1</v>
      </c>
      <c r="BP87">
        <v>1816.1</v>
      </c>
      <c r="BQ87">
        <v>6.3</v>
      </c>
      <c r="BR87">
        <v>2025.4</v>
      </c>
      <c r="BS87">
        <v>5.9</v>
      </c>
      <c r="BT87">
        <v>1900.2</v>
      </c>
      <c r="BU87">
        <v>6.1</v>
      </c>
      <c r="BV87">
        <v>1913.9</v>
      </c>
      <c r="BW87">
        <v>6</v>
      </c>
      <c r="BX87">
        <v>1845.2</v>
      </c>
      <c r="BY87">
        <v>6.1</v>
      </c>
      <c r="BZ87">
        <v>1991.4</v>
      </c>
      <c r="CA87">
        <v>5.9</v>
      </c>
      <c r="CB87">
        <v>1930.9</v>
      </c>
      <c r="CC87">
        <v>6</v>
      </c>
      <c r="CD87">
        <v>1922.5</v>
      </c>
      <c r="CE87">
        <v>6.05</v>
      </c>
      <c r="CF87">
        <v>1918.2</v>
      </c>
      <c r="CG87">
        <v>1.4</v>
      </c>
      <c r="CH87">
        <v>405.875</v>
      </c>
      <c r="CI87">
        <v>0.9</v>
      </c>
      <c r="CJ87">
        <v>281.25</v>
      </c>
      <c r="CK87">
        <v>1</v>
      </c>
      <c r="CL87">
        <v>420.5</v>
      </c>
      <c r="CM87">
        <v>1.1000000000000001</v>
      </c>
      <c r="CN87">
        <v>364.54545454545456</v>
      </c>
      <c r="CO87">
        <v>0.7</v>
      </c>
      <c r="CP87">
        <v>417.33333333333331</v>
      </c>
      <c r="CQ87">
        <v>0.8</v>
      </c>
      <c r="CR87">
        <v>372</v>
      </c>
      <c r="CS87">
        <v>0.5</v>
      </c>
      <c r="CT87">
        <v>402.75</v>
      </c>
      <c r="CU87">
        <v>0.66666666666666663</v>
      </c>
      <c r="CV87">
        <v>396.6875</v>
      </c>
      <c r="CW87">
        <v>0.8833333333333333</v>
      </c>
      <c r="CX87">
        <v>378.07894736842104</v>
      </c>
      <c r="CY87">
        <v>3.4666666666666668</v>
      </c>
      <c r="CZ87">
        <v>1321.0102040816328</v>
      </c>
      <c r="DA87">
        <v>2.2999999999999998</v>
      </c>
      <c r="DB87">
        <v>642.9</v>
      </c>
      <c r="DC87">
        <v>2.6</v>
      </c>
      <c r="DD87">
        <v>748.3</v>
      </c>
      <c r="DE87">
        <v>2.2999999999999998</v>
      </c>
      <c r="DF87">
        <v>641.9</v>
      </c>
      <c r="DG87">
        <v>2.4</v>
      </c>
      <c r="DH87">
        <v>677.7</v>
      </c>
      <c r="DI87">
        <v>2.4</v>
      </c>
      <c r="DJ87">
        <v>598.9</v>
      </c>
      <c r="DK87">
        <v>2.2000000000000002</v>
      </c>
      <c r="DL87">
        <v>632.20000000000005</v>
      </c>
      <c r="DM87">
        <v>2</v>
      </c>
      <c r="DN87">
        <v>598.1</v>
      </c>
      <c r="DO87">
        <v>2.2000000000000002</v>
      </c>
      <c r="DP87">
        <v>609.73333333333335</v>
      </c>
      <c r="DQ87">
        <v>2.2999999999999998</v>
      </c>
      <c r="DR87">
        <v>643.7166666666667</v>
      </c>
      <c r="DS87">
        <v>2.2999999999999998</v>
      </c>
      <c r="DT87">
        <v>643.7166666666667</v>
      </c>
      <c r="DU87">
        <v>3.0777777777777779</v>
      </c>
      <c r="DV87">
        <v>1063.8101265822784</v>
      </c>
      <c r="GE87">
        <v>3.0777777777777779</v>
      </c>
      <c r="GF87">
        <v>1063.8101265822784</v>
      </c>
      <c r="GG87">
        <v>1.1111111111111112</v>
      </c>
      <c r="GH87">
        <v>648.79999999999995</v>
      </c>
      <c r="GI87">
        <v>0.6</v>
      </c>
      <c r="GJ87">
        <v>370.2</v>
      </c>
      <c r="GK87">
        <v>1.3333333333333333</v>
      </c>
      <c r="GL87">
        <v>781.6</v>
      </c>
      <c r="GM87">
        <v>1</v>
      </c>
      <c r="GN87">
        <v>600.20000000000005</v>
      </c>
      <c r="GO87">
        <v>0.88888888888888884</v>
      </c>
      <c r="GP87">
        <v>478.2</v>
      </c>
      <c r="GQ87">
        <v>2.2999999999999998</v>
      </c>
      <c r="GR87">
        <v>782.25</v>
      </c>
      <c r="GS87">
        <v>0.5</v>
      </c>
      <c r="GT87">
        <v>457.75</v>
      </c>
      <c r="GU87">
        <v>1.2413793103448276</v>
      </c>
      <c r="GV87">
        <v>616.47058823529414</v>
      </c>
      <c r="GW87">
        <v>1.1228070175438596</v>
      </c>
      <c r="GX87">
        <v>608.84375</v>
      </c>
      <c r="GY87">
        <v>5.333333333333333</v>
      </c>
      <c r="GZ87">
        <v>1816.5555555555557</v>
      </c>
      <c r="HA87">
        <v>5.5</v>
      </c>
      <c r="HB87">
        <v>1882.9</v>
      </c>
      <c r="HC87">
        <v>5.333333333333333</v>
      </c>
      <c r="HD87">
        <v>1701.5555555555557</v>
      </c>
      <c r="HE87">
        <v>5.3928571428571432</v>
      </c>
      <c r="HF87">
        <v>1803.2857142857142</v>
      </c>
      <c r="HG87">
        <v>5.666666666666667</v>
      </c>
      <c r="HH87">
        <v>1833.1111111111111</v>
      </c>
      <c r="HI87">
        <v>4.2</v>
      </c>
      <c r="HJ87">
        <v>1565.2222222222222</v>
      </c>
      <c r="HK87">
        <v>5.9</v>
      </c>
      <c r="HL87">
        <v>2002.9</v>
      </c>
      <c r="HM87">
        <v>5.2413793103448274</v>
      </c>
      <c r="HN87">
        <v>1807.6428571428571</v>
      </c>
      <c r="HO87">
        <v>5.3157894736842106</v>
      </c>
      <c r="HP87">
        <v>1805.4642857142858</v>
      </c>
      <c r="HQ87">
        <v>3.2192982456140351</v>
      </c>
      <c r="HR87">
        <v>1370.3295454545455</v>
      </c>
      <c r="HS87">
        <v>2.2222222222222223</v>
      </c>
      <c r="HT87">
        <v>628.66666666666663</v>
      </c>
      <c r="HU87">
        <v>2.1</v>
      </c>
      <c r="HV87">
        <v>548.29999999999995</v>
      </c>
      <c r="HW87">
        <v>2</v>
      </c>
      <c r="HX87">
        <v>568.44444444444446</v>
      </c>
      <c r="HY87">
        <v>2.1071428571428572</v>
      </c>
      <c r="HZ87">
        <v>580.60714285714289</v>
      </c>
      <c r="IA87">
        <v>1.8888888888888888</v>
      </c>
      <c r="IB87">
        <v>565.33333333333337</v>
      </c>
      <c r="IC87">
        <v>2</v>
      </c>
      <c r="ID87">
        <v>643.9</v>
      </c>
      <c r="IE87">
        <v>2.1</v>
      </c>
      <c r="IF87">
        <v>622.20000000000005</v>
      </c>
      <c r="IG87">
        <v>2</v>
      </c>
      <c r="IH87">
        <v>612.0344827586207</v>
      </c>
      <c r="II87">
        <v>2.0526315789473686</v>
      </c>
      <c r="IJ87">
        <v>596.59649122807014</v>
      </c>
      <c r="IK87">
        <v>2.0526315789473686</v>
      </c>
      <c r="IL87">
        <v>596.59649122807014</v>
      </c>
      <c r="IM87">
        <v>2.8304093567251463</v>
      </c>
      <c r="IN87">
        <v>1066.1724137931035</v>
      </c>
      <c r="IO87">
        <v>0</v>
      </c>
      <c r="IS87">
        <v>0</v>
      </c>
      <c r="IU87">
        <v>0</v>
      </c>
      <c r="IW87">
        <v>0</v>
      </c>
      <c r="JC87">
        <v>0</v>
      </c>
      <c r="JE87">
        <v>0</v>
      </c>
      <c r="JG87">
        <v>7</v>
      </c>
      <c r="JH87">
        <v>2123</v>
      </c>
      <c r="JK87">
        <v>6</v>
      </c>
      <c r="JL87">
        <v>2333</v>
      </c>
      <c r="JM87">
        <v>6.5</v>
      </c>
      <c r="JN87">
        <v>2228</v>
      </c>
      <c r="JO87">
        <v>6</v>
      </c>
      <c r="JP87">
        <v>2029</v>
      </c>
      <c r="JU87">
        <v>6</v>
      </c>
      <c r="JV87">
        <v>2029</v>
      </c>
      <c r="JW87">
        <v>6.333333333333333</v>
      </c>
      <c r="JX87">
        <v>2161.6666666666665</v>
      </c>
      <c r="JY87">
        <v>3.1666666666666665</v>
      </c>
      <c r="JZ87">
        <v>2161.6666666666665</v>
      </c>
      <c r="KA87">
        <v>2</v>
      </c>
      <c r="KB87">
        <v>544</v>
      </c>
      <c r="KE87">
        <v>2</v>
      </c>
      <c r="KF87">
        <v>615</v>
      </c>
      <c r="KG87">
        <v>2</v>
      </c>
      <c r="KH87">
        <v>579.5</v>
      </c>
      <c r="KI87">
        <v>2</v>
      </c>
      <c r="KJ87">
        <v>557</v>
      </c>
      <c r="KO87">
        <v>2</v>
      </c>
      <c r="KP87">
        <v>557</v>
      </c>
      <c r="KQ87">
        <v>2</v>
      </c>
      <c r="KR87">
        <v>572</v>
      </c>
      <c r="KS87">
        <v>2</v>
      </c>
      <c r="KT87">
        <v>572</v>
      </c>
      <c r="KU87">
        <v>2.7777777777777777</v>
      </c>
      <c r="KV87">
        <v>1366.8333333333333</v>
      </c>
      <c r="KW87">
        <v>2.8277777777777779</v>
      </c>
      <c r="KX87">
        <v>1078.1192052980132</v>
      </c>
      <c r="KY87" s="15">
        <f>Tabla24[[#This Row],[ROS_NUM_COR_COD_ROS_TG_NEG]]-Tabla24[[#This Row],[PAS_NUM_COR_COD_ROS_TG_NEG]]</f>
        <v>3.1166666666666671</v>
      </c>
      <c r="KZ87" s="15">
        <f>Tabla24[[#This Row],[ROS_DUR_COR_COD_ROS_TG_NEG]]-Tabla24[[#This Row],[PAS_DUR_COR_COD_ROS_TG_NEG]]</f>
        <v>642.41880341880346</v>
      </c>
      <c r="LA87" s="15">
        <f>Tabla24[[#This Row],[ROS_NUM_COR_COD_ROS_TG_NEU]]-Tabla24[[#This Row],[PAS_NUM_COR_COD_ROS_TG_NEU]]</f>
        <v>0.95000000000000018</v>
      </c>
      <c r="LB87" s="15">
        <f>Tabla24[[#This Row],[ROS_DUR_COR_COD_ROS_TG_NEU]]-Tabla24[[#This Row],[PAS_DUR_COR_COD_ROS_TG_NEU]]</f>
        <v>354.51633986928096</v>
      </c>
      <c r="LC87" s="15">
        <f>Tabla24[[#This Row],[ROS_NUM_COR_COD_ROS_TG_POS]]-Tabla24[[#This Row],[PAS_NUM_COR_COD_ROS_TG_POS]]</f>
        <v>2.4000000000000004</v>
      </c>
      <c r="LD87" s="15">
        <f>Tabla24[[#This Row],[ROS_DUR_COR_COD_ROS_TG_POS]]-Tabla24[[#This Row],[PAS_DUR_COR_COD_ROS_TG_POS]]</f>
        <v>843.37368421052633</v>
      </c>
      <c r="LE87" s="15">
        <f>Tabla24[[#This Row],[ROS_NUM_COR_COD_ROS_TG_TOT]]-Tabla24[[#This Row],[PAS_NUM_COR_COD_ROS_TG_TOT]]</f>
        <v>2.1413793103448273</v>
      </c>
      <c r="LF87" s="15">
        <f>Tabla24[[#This Row],[ROS_DUR_COR_COD_ROS_TG_TOT]]-Tabla24[[#This Row],[PAS_DUR_COR_COD_ROS_TG_TOT]]</f>
        <v>622.09183673469374</v>
      </c>
      <c r="LG87" s="15">
        <f>Tabla24[[#This Row],[ROS_NUM_COR_COD_ESC_TG_NEG]]-Tabla24[[#This Row],[PAS_NUM_COR_COD_ESC_TG_NEG]]</f>
        <v>-3.3111111111111113</v>
      </c>
      <c r="LH87" s="15">
        <f>Tabla24[[#This Row],[ROS_DUR_COR_COD_ESC_TG_NEG]]-Tabla24[[#This Row],[PAS_DUR_COR_COD_ESC_TG_NEG]]</f>
        <v>-1011.1333333333332</v>
      </c>
      <c r="LI87" s="15">
        <f>Tabla24[[#This Row],[ROS_NUM_COR_COD_ESC_TG_NEU]]-Tabla24[[#This Row],[PAS_NUM_COR_COD_ESC_TG_NEU]]</f>
        <v>-1.3000000000000003</v>
      </c>
      <c r="LJ87" s="15">
        <f>Tabla24[[#This Row],[ROS_NUM_COR_COD_ESC_TG_NEG]]-Tabla24[[#This Row],[PAS_NUM_COR_COD_ESC_TG_NEG]]</f>
        <v>-3.3111111111111113</v>
      </c>
      <c r="LK87" s="15">
        <f>Tabla24[[#This Row],[ROS_NUM_COR_COD_ESC_TG_POS]]-Tabla24[[#This Row],[PAS_NUM_COR_COD_ESC_TG_POS]]</f>
        <v>-3.05</v>
      </c>
      <c r="LL87" s="15">
        <f>Tabla24[[#This Row],[ROS_DUR_COR_COD_ESC_TG_POS]]-Tabla24[[#This Row],[PAS_DUR_COR_COD_ESC_TG_POS]]</f>
        <v>-770.07352941176464</v>
      </c>
      <c r="LM87" s="15">
        <f>Tabla24[[#This Row],[ROS_NUM_COR_COD_ESC_TG_TOT]]-Tabla24[[#This Row],[PAS_NUM_COR_COD_ESC_TG_TOT]]</f>
        <v>-2.5419540229885058</v>
      </c>
      <c r="LN87" s="15">
        <f>Tabla24[[#This Row],[ROS_DUR_COR_COD_ESC_TG_TOT]]-Tabla24[[#This Row],[PAS_DUR_COR_COD_ESC_TG_TOT]]</f>
        <v>-680.95533769063172</v>
      </c>
      <c r="LO87" s="15">
        <f>Tabla24[[#This Row],[PAS_NUM_COR_COD_ROS_TG_NEG]]-Tabla24[[#This Row],[ESC_NUM_COR_COD_ROS_TG_NEG]]</f>
        <v>1.8499999999999999</v>
      </c>
      <c r="LP87" s="15">
        <f>Tabla24[[#This Row],[PAS_DUR_COR_COD_ROS_TG_NEG]]-Tabla24[[#This Row],[ESC_DUR_COR_COD_ROS_TG_NEG]]</f>
        <v>773.35897435897436</v>
      </c>
      <c r="LQ87" s="15">
        <f>Tabla24[[#This Row],[PAS_NUM_COR_COD_ROS_TG_NEU]]-Tabla24[[#This Row],[ESC_NUM_COR_COD_ROS_TG_NEU]]</f>
        <v>2.4500000000000002</v>
      </c>
      <c r="LR87" s="15">
        <f>Tabla24[[#This Row],[PAS_DUR_COR_COD_ROS_TG_NEU]]-Tabla24[[#This Row],[ESC_DUR_COR_COD_ROS_TG_NEU]]</f>
        <v>838.70588235294122</v>
      </c>
      <c r="LS87" s="15">
        <f>Tabla24[[#This Row],[PAS_NUM_COR_COD_ROS_TG_POS]]-Tabla24[[#This Row],[ESC_NUM_COR_COD_ROS_TG_POS]]</f>
        <v>3</v>
      </c>
      <c r="LT87" s="15">
        <f>Tabla24[[#This Row],[PAS_DUR_COR_COD_ROS_TG_POS]]-Tabla24[[#This Row],[ESC_DUR_COR_COD_ROS_TG_POS]]</f>
        <v>756.77631578947376</v>
      </c>
      <c r="LU87" s="15">
        <f>Tabla24[[#This Row],[PAS_NUM_COR_COD_ROS_TG_TOT]]-Tabla24[[#This Row],[ESC_NUM_COR_COD_ROS_TG_TOT]]</f>
        <v>2.4333333333333336</v>
      </c>
      <c r="LV87" s="15">
        <f>Tabla24[[#This Row],[PAS_DUR_COR_COD_ROS_TG_TOT]]-Tabla24[[#This Row],[ESC_DUR_COR_COD_ROS_TG_TOT]]</f>
        <v>788.86352040816337</v>
      </c>
      <c r="LW87" s="15">
        <f>Tabla24[[#This Row],[PAS_NUM_COR_COD_ESC_TG_NEG]]-Tabla24[[#This Row],[ESC_NUM_COR_COD_ESC_TG_NEG]]</f>
        <v>-1.7999999999999998</v>
      </c>
      <c r="LX87" s="15">
        <f>Tabla24[[#This Row],[PAS_DUR_COR_COD_ESC_TG_NEG]]-Tabla24[[#This Row],[ESC_DUR_COR_COD_ESC_TG_NEG]]</f>
        <v>-355.86666666666679</v>
      </c>
      <c r="LY87" s="15">
        <f>Tabla24[[#This Row],[PAS_NUM_COR_COD_ESC_TG_NEU]]-Tabla24[[#This Row],[ESC_NUM_COR_COD_ESC_TG_NEU]]</f>
        <v>-2.4999999999999996</v>
      </c>
      <c r="LZ87" s="15">
        <f>Tabla24[[#This Row],[PAS_DUR_COR_COD_ESC_TG_NEU]]-Tabla24[[#This Row],[ESC_DUR_COR_COD_ESC_TG_NEU]]</f>
        <v>-813.50526315789489</v>
      </c>
      <c r="MA87" s="15">
        <f>Tabla24[[#This Row],[PAS_NUM_COR_COD_ESC_TG_POS]]-Tabla24[[#This Row],[ESC_NUM_COR_COD_ESC_TG_POS]]</f>
        <v>-2.3500000000000005</v>
      </c>
      <c r="MB87" s="15">
        <f>Tabla24[[#This Row],[PAS_DUR_COR_COD_ESC_TG_POS]]-Tabla24[[#This Row],[ESC_DUR_COR_COD_ESC_TG_POS]]</f>
        <v>-703.07647058823545</v>
      </c>
      <c r="MC87" s="15">
        <f>Tabla24[[#This Row],[PAS_NUM_COR_COD_ESC_TG_TOT]]-Tabla24[[#This Row],[ESC_NUM_COR_COD_ESC_TG_TOT]]</f>
        <v>-2.2166666666666668</v>
      </c>
      <c r="MD87" s="15">
        <f>Tabla24[[#This Row],[PAS_DUR_COR_COD_ESC_TG_TOT]]-Tabla24[[#This Row],[ESC_DUR_COR_COD_ESC_TG_TOT]]</f>
        <v>-625.07407407407413</v>
      </c>
      <c r="ME87">
        <v>374.33333333333331</v>
      </c>
      <c r="MF87">
        <v>376.55555555555554</v>
      </c>
      <c r="MG87">
        <v>335.5</v>
      </c>
      <c r="MH87">
        <v>361.17857142857144</v>
      </c>
      <c r="MI87">
        <v>368.4</v>
      </c>
      <c r="MJ87">
        <v>324.125</v>
      </c>
      <c r="MK87">
        <v>363</v>
      </c>
      <c r="ML87">
        <v>346.29411764705884</v>
      </c>
      <c r="MM87">
        <v>370.33333333333331</v>
      </c>
      <c r="MN87">
        <v>249.83333333333334</v>
      </c>
      <c r="MO87">
        <v>371.5</v>
      </c>
      <c r="MP87">
        <v>325.4375</v>
      </c>
      <c r="MQ87">
        <v>350.3</v>
      </c>
      <c r="MR87">
        <v>323.5</v>
      </c>
      <c r="MS87">
        <v>345.8</v>
      </c>
      <c r="MT87">
        <v>339.86666666666667</v>
      </c>
      <c r="MU87">
        <v>342.15384615384613</v>
      </c>
      <c r="MV87">
        <v>327.23529411764707</v>
      </c>
      <c r="MW87">
        <v>330.05263157894734</v>
      </c>
      <c r="MX87">
        <v>332.28571428571428</v>
      </c>
      <c r="MY87">
        <v>319.72222222222223</v>
      </c>
      <c r="MZ87">
        <v>310.21052631578948</v>
      </c>
      <c r="NA87">
        <v>318.23529411764707</v>
      </c>
      <c r="NB87">
        <v>315.90740740740739</v>
      </c>
      <c r="NC87" s="15">
        <f>Tabla1[[#This Row],[ROS_1DU_COR_COD_ROS_TG_NEG]]-Tabla1[[#This Row],[PAS_1DU_COR_COD_ROS_TG_NEG]]</f>
        <v>32.179487179487182</v>
      </c>
      <c r="ND87" s="15">
        <f>Tabla1[[#This Row],[ROS_1DU_COR_COD_ROS_TG_NEU]]-Tabla1[[#This Row],[PAS_1DU_COR_COD_ROS_TG_NEU]]</f>
        <v>49.320261437908471</v>
      </c>
      <c r="NE87" s="15">
        <f>Tabla1[[#This Row],[ROS_1DU_COR_COD_ROS_TG_POS]]-Tabla1[[#This Row],[PAS_1DU_COR_COD_ROS_TG_POS]]</f>
        <v>5.4473684210526585</v>
      </c>
      <c r="NF87" s="15">
        <f>Tabla1[[#This Row],[ROS_1DU_COR_COD_ROS_TG_TOT]]-Tabla1[[#This Row],[PAS_1DU_COR_COD_ROS_TG_TOT]]</f>
        <v>28.892857142857167</v>
      </c>
      <c r="NG87" s="15">
        <f>Tabla1[[#This Row],[ROS_1DU_COR_COD_ESC_TG_NEG]]-Tabla1[[#This Row],[PAS_1DU_COR_COD_ESC_TG_NEG]]</f>
        <v>48.677777777777749</v>
      </c>
      <c r="NH87" s="15">
        <f>Tabla1[[#This Row],[ROS_1DU_COR_COD_ESC_TG_NEU]]-Tabla1[[#This Row],[PAS_1DU_COR_COD_ESC_TG_NEU]]</f>
        <v>13.91447368421052</v>
      </c>
      <c r="NI87" s="15">
        <f>Tabla1[[#This Row],[ROS_1DU_COR_COD_ESC_TG_POS]]-Tabla1[[#This Row],[PAS_1DU_COR_COD_ESC_TG_POS]]</f>
        <v>44.764705882352928</v>
      </c>
      <c r="NJ87" s="15">
        <f>Tabla1[[#This Row],[ROS_1DU_COR_COD_ESC_TG_TOT]]-Tabla1[[#This Row],[PAS_1DU_COR_COD_ESC_TG_TOT]]</f>
        <v>30.38671023965145</v>
      </c>
      <c r="NK87" s="15">
        <f>Tabla1[[#This Row],[PAS_1DU_COR_COD_ROS_TG_NEG]]-Tabla1[[#This Row],[ESC_1DU_COR_COD_ROS_TG_NEG]]</f>
        <v>-28.179487179487182</v>
      </c>
      <c r="NL87" s="15">
        <f>Tabla1[[#This Row],[PAS_1DU_COR_COD_ROS_TG_NEU]]-Tabla1[[#This Row],[ESC_1DU_COR_COD_ROS_TG_NEU]]</f>
        <v>77.401960784313729</v>
      </c>
      <c r="NM87" s="15">
        <f>Tabla1[[#This Row],[PAS_1DU_COR_COD_ROS_TG_POS]]-Tabla1[[#This Row],[ESC_1DU_COR_COD_ROS_TG_POS]]</f>
        <v>-41.447368421052659</v>
      </c>
      <c r="NN87" s="15">
        <f>Tabla1[[#This Row],[PAS_1DU_COR_COD_ROS_TG_TOT]]-Tabla1[[#This Row],[ESC_1DU_COR_COD_ROS_TG_TOT]]</f>
        <v>6.8482142857142776</v>
      </c>
      <c r="NO87" s="15">
        <f>Tabla1[[#This Row],[PAS_1DU_COR_COD_ESC_TG_NEG]]-Tabla1[[#This Row],[ESC_1DU_COR_COD_ESC_TG_NEG]]</f>
        <v>-30.577777777777783</v>
      </c>
      <c r="NP87" s="15">
        <f>Tabla1[[#This Row],[PAS_1DU_COR_COD_ESC_TG_NEU]]-Tabla1[[#This Row],[ESC_1DU_COR_COD_ESC_TG_NEU]]</f>
        <v>-13.28947368421052</v>
      </c>
      <c r="NQ87" s="15">
        <f>Tabla1[[#This Row],[PAS_1DU_COR_COD_ESC_TG_POS]]-Tabla1[[#This Row],[ESC_1DU_COR_COD_ESC_TG_POS]]</f>
        <v>-27.564705882352939</v>
      </c>
      <c r="NR87" s="15">
        <f>Tabla1[[#This Row],[PAS_1DU_COR_COD_ESC_TG_TOT]]-Tabla1[[#This Row],[ESC_1DU_COR_COD_ESC_TG_TOT]]</f>
        <v>-23.959259259259284</v>
      </c>
    </row>
    <row r="88" spans="1:382" x14ac:dyDescent="0.3">
      <c r="A88" s="2" t="s">
        <v>94</v>
      </c>
      <c r="B88" s="2">
        <v>30</v>
      </c>
      <c r="C88" s="2">
        <v>2</v>
      </c>
      <c r="D88" s="2">
        <v>32</v>
      </c>
      <c r="E88">
        <v>2.1</v>
      </c>
      <c r="F88">
        <v>678.07692307692309</v>
      </c>
      <c r="G88">
        <v>2.5</v>
      </c>
      <c r="H88">
        <v>588.35714285714289</v>
      </c>
      <c r="I88">
        <v>3.05</v>
      </c>
      <c r="J88">
        <v>667.58823529411768</v>
      </c>
      <c r="K88">
        <v>2.5499999999999998</v>
      </c>
      <c r="L88">
        <v>645.47727272727275</v>
      </c>
      <c r="M88">
        <v>3.6</v>
      </c>
      <c r="N88">
        <v>860.66666666666663</v>
      </c>
      <c r="O88">
        <v>3.25</v>
      </c>
      <c r="P88">
        <v>831.625</v>
      </c>
      <c r="Q88">
        <v>4.05</v>
      </c>
      <c r="R88">
        <v>870.29411764705878</v>
      </c>
      <c r="S88">
        <v>3.6333333333333333</v>
      </c>
      <c r="T88">
        <v>854.39583333333337</v>
      </c>
      <c r="U88">
        <v>3.0916666666666668</v>
      </c>
      <c r="V88">
        <v>754.47826086956525</v>
      </c>
      <c r="W88">
        <v>0.85</v>
      </c>
      <c r="X88">
        <v>343</v>
      </c>
      <c r="Y88">
        <v>1.2</v>
      </c>
      <c r="Z88">
        <v>310.84615384615387</v>
      </c>
      <c r="AA88">
        <v>1.3</v>
      </c>
      <c r="AB88">
        <v>336.93333333333334</v>
      </c>
      <c r="AC88">
        <v>1.1166666666666667</v>
      </c>
      <c r="AD88">
        <v>329.60526315789474</v>
      </c>
      <c r="AE88">
        <v>1.1166666666666667</v>
      </c>
      <c r="AF88">
        <v>329.60526315789474</v>
      </c>
      <c r="AG88">
        <v>2.4333333333333331</v>
      </c>
      <c r="AH88">
        <v>630.28461538461534</v>
      </c>
      <c r="BM88">
        <v>2.4333333333333331</v>
      </c>
      <c r="BN88">
        <v>630.28461538461534</v>
      </c>
      <c r="BO88">
        <v>1.6</v>
      </c>
      <c r="BP88">
        <v>803</v>
      </c>
      <c r="BQ88">
        <v>3.3333333333333335</v>
      </c>
      <c r="BR88">
        <v>841</v>
      </c>
      <c r="BS88">
        <v>2.6666666666666665</v>
      </c>
      <c r="BT88">
        <v>1011.4</v>
      </c>
      <c r="BU88">
        <v>2.5</v>
      </c>
      <c r="BV88">
        <v>877.77777777777783</v>
      </c>
      <c r="BW88">
        <v>1.6</v>
      </c>
      <c r="BX88">
        <v>1029.25</v>
      </c>
      <c r="BY88">
        <v>2.7</v>
      </c>
      <c r="BZ88">
        <v>895.33333333333337</v>
      </c>
      <c r="CA88">
        <v>2</v>
      </c>
      <c r="CB88">
        <v>763.25</v>
      </c>
      <c r="CC88">
        <v>2.1071428571428572</v>
      </c>
      <c r="CD88">
        <v>895.85714285714289</v>
      </c>
      <c r="CE88">
        <v>2.3035714285714284</v>
      </c>
      <c r="CF88">
        <v>885.6875</v>
      </c>
      <c r="CG88">
        <v>1.1000000000000001</v>
      </c>
      <c r="CH88">
        <v>493.5</v>
      </c>
      <c r="CI88">
        <v>2.6666666666666665</v>
      </c>
      <c r="CJ88">
        <v>584.875</v>
      </c>
      <c r="CK88">
        <v>1</v>
      </c>
      <c r="CL88">
        <v>551</v>
      </c>
      <c r="CM88">
        <v>1.5714285714285714</v>
      </c>
      <c r="CN88">
        <v>553.73333333333335</v>
      </c>
      <c r="CO88">
        <v>0.8</v>
      </c>
      <c r="CP88">
        <v>436.75</v>
      </c>
      <c r="CQ88">
        <v>1.5</v>
      </c>
      <c r="CR88">
        <v>420.8</v>
      </c>
      <c r="CS88">
        <v>2.125</v>
      </c>
      <c r="CT88">
        <v>1164.3333333333333</v>
      </c>
      <c r="CU88">
        <v>1.4285714285714286</v>
      </c>
      <c r="CV88">
        <v>612</v>
      </c>
      <c r="CW88">
        <v>1.5</v>
      </c>
      <c r="CX88">
        <v>579.62962962962968</v>
      </c>
      <c r="CY88">
        <v>1.9017857142857142</v>
      </c>
      <c r="CZ88">
        <v>745.62711864406776</v>
      </c>
      <c r="DA88">
        <v>1.1000000000000001</v>
      </c>
      <c r="DB88">
        <v>492.5</v>
      </c>
      <c r="DC88">
        <v>2.1111111111111112</v>
      </c>
      <c r="DD88">
        <v>529</v>
      </c>
      <c r="DE88">
        <v>1.4444444444444444</v>
      </c>
      <c r="DF88">
        <v>660.75</v>
      </c>
      <c r="DG88">
        <v>1.5357142857142858</v>
      </c>
      <c r="DH88">
        <v>554.4</v>
      </c>
      <c r="DI88">
        <v>1.2</v>
      </c>
      <c r="DJ88">
        <v>663.66666666666663</v>
      </c>
      <c r="DK88">
        <v>0.8</v>
      </c>
      <c r="DL88">
        <v>476.66666666666669</v>
      </c>
      <c r="DM88">
        <v>1</v>
      </c>
      <c r="DN88">
        <v>380.25</v>
      </c>
      <c r="DO88">
        <v>1</v>
      </c>
      <c r="DP88">
        <v>494.2</v>
      </c>
      <c r="DQ88">
        <v>1.2678571428571428</v>
      </c>
      <c r="DR88">
        <v>530.32000000000005</v>
      </c>
      <c r="DS88">
        <v>1.2678571428571428</v>
      </c>
      <c r="DT88">
        <v>530.32000000000005</v>
      </c>
      <c r="DU88">
        <v>1.6904761904761905</v>
      </c>
      <c r="DV88">
        <v>681.54761904761904</v>
      </c>
      <c r="DY88">
        <v>0</v>
      </c>
      <c r="EA88">
        <v>0</v>
      </c>
      <c r="EC88">
        <v>0</v>
      </c>
      <c r="EI88">
        <v>4.5</v>
      </c>
      <c r="EJ88">
        <v>1062</v>
      </c>
      <c r="EK88">
        <v>4.5</v>
      </c>
      <c r="EL88">
        <v>1062</v>
      </c>
      <c r="EM88">
        <v>2.25</v>
      </c>
      <c r="EN88">
        <v>1062</v>
      </c>
      <c r="EQ88">
        <v>0</v>
      </c>
      <c r="ES88">
        <v>1</v>
      </c>
      <c r="ET88">
        <v>115</v>
      </c>
      <c r="EU88">
        <v>0.5</v>
      </c>
      <c r="EV88">
        <v>115</v>
      </c>
      <c r="FA88">
        <v>1</v>
      </c>
      <c r="FB88">
        <v>182.5</v>
      </c>
      <c r="FC88">
        <v>1</v>
      </c>
      <c r="FD88">
        <v>182.5</v>
      </c>
      <c r="FE88">
        <v>0.75</v>
      </c>
      <c r="FF88">
        <v>160</v>
      </c>
      <c r="FG88">
        <v>1.5</v>
      </c>
      <c r="FH88">
        <v>520.79999999999995</v>
      </c>
      <c r="FK88">
        <v>1</v>
      </c>
      <c r="FL88">
        <v>127</v>
      </c>
      <c r="FM88">
        <v>0</v>
      </c>
      <c r="FO88">
        <v>0.5</v>
      </c>
      <c r="FP88">
        <v>127</v>
      </c>
      <c r="FU88">
        <v>3.5</v>
      </c>
      <c r="FV88">
        <v>582</v>
      </c>
      <c r="FW88">
        <v>3.5</v>
      </c>
      <c r="FX88">
        <v>582</v>
      </c>
      <c r="FY88">
        <v>2</v>
      </c>
      <c r="FZ88">
        <v>430.33333333333331</v>
      </c>
      <c r="GA88">
        <v>2</v>
      </c>
      <c r="GB88">
        <v>430.33333333333331</v>
      </c>
      <c r="GC88">
        <v>1.6666666666666667</v>
      </c>
      <c r="GD88">
        <v>486.875</v>
      </c>
      <c r="GE88">
        <v>1.6888888888888889</v>
      </c>
      <c r="GF88">
        <v>664.61956521739125</v>
      </c>
      <c r="GG88">
        <v>2</v>
      </c>
      <c r="GH88">
        <v>791.4</v>
      </c>
      <c r="GI88">
        <v>3.8</v>
      </c>
      <c r="GJ88">
        <v>901.75</v>
      </c>
      <c r="GK88">
        <v>2</v>
      </c>
      <c r="GL88">
        <v>539.66666666666663</v>
      </c>
      <c r="GM88">
        <v>2.6206896551724137</v>
      </c>
      <c r="GN88">
        <v>758.36842105263156</v>
      </c>
      <c r="GO88">
        <v>3.4444444444444446</v>
      </c>
      <c r="GP88">
        <v>959.75</v>
      </c>
      <c r="GQ88">
        <v>4.1111111111111107</v>
      </c>
      <c r="GR88">
        <v>1203.4285714285713</v>
      </c>
      <c r="GS88">
        <v>3.9</v>
      </c>
      <c r="GT88">
        <v>902.5</v>
      </c>
      <c r="GU88">
        <v>3.8214285714285716</v>
      </c>
      <c r="GV88">
        <v>1014</v>
      </c>
      <c r="GW88">
        <v>3.2105263157894739</v>
      </c>
      <c r="GX88">
        <v>898.35714285714289</v>
      </c>
      <c r="GY88">
        <v>2.1</v>
      </c>
      <c r="GZ88">
        <v>661.625</v>
      </c>
      <c r="HA88">
        <v>3.1</v>
      </c>
      <c r="HB88">
        <v>601.79999999999995</v>
      </c>
      <c r="HC88">
        <v>3.3333333333333335</v>
      </c>
      <c r="HD88">
        <v>1048.2857142857142</v>
      </c>
      <c r="HE88">
        <v>2.8275862068965516</v>
      </c>
      <c r="HF88">
        <v>745.96</v>
      </c>
      <c r="HG88">
        <v>3.2222222222222223</v>
      </c>
      <c r="HH88">
        <v>860.71428571428567</v>
      </c>
      <c r="HI88">
        <v>2.3333333333333335</v>
      </c>
      <c r="HJ88">
        <v>654.28571428571433</v>
      </c>
      <c r="HK88">
        <v>3.2</v>
      </c>
      <c r="HL88">
        <v>939.57142857142856</v>
      </c>
      <c r="HM88">
        <v>2.9285714285714284</v>
      </c>
      <c r="HN88">
        <v>818.19047619047615</v>
      </c>
      <c r="HO88">
        <v>2.8771929824561404</v>
      </c>
      <c r="HP88">
        <v>778.93478260869563</v>
      </c>
      <c r="HQ88">
        <v>3.0438596491228069</v>
      </c>
      <c r="HR88">
        <v>835.93181818181813</v>
      </c>
      <c r="HS88">
        <v>1.9</v>
      </c>
      <c r="HT88">
        <v>405.28571428571428</v>
      </c>
      <c r="HU88">
        <v>1.1000000000000001</v>
      </c>
      <c r="HV88">
        <v>438.8</v>
      </c>
      <c r="HW88">
        <v>1.4444444444444444</v>
      </c>
      <c r="HX88">
        <v>358.66666666666669</v>
      </c>
      <c r="HY88">
        <v>1.4827586206896552</v>
      </c>
      <c r="HZ88">
        <v>399.05555555555554</v>
      </c>
      <c r="IA88">
        <v>1.6666666666666667</v>
      </c>
      <c r="IB88">
        <v>427.83333333333331</v>
      </c>
      <c r="IC88">
        <v>1.8888888888888888</v>
      </c>
      <c r="ID88">
        <v>494</v>
      </c>
      <c r="IE88">
        <v>0.9</v>
      </c>
      <c r="IF88">
        <v>434.2</v>
      </c>
      <c r="IG88">
        <v>1.4642857142857142</v>
      </c>
      <c r="IH88">
        <v>455.33333333333331</v>
      </c>
      <c r="II88">
        <v>1.4736842105263157</v>
      </c>
      <c r="IJ88">
        <v>427.19444444444446</v>
      </c>
      <c r="IK88">
        <v>1.4736842105263157</v>
      </c>
      <c r="IL88">
        <v>427.19444444444446</v>
      </c>
      <c r="IM88">
        <v>2.5204678362573101</v>
      </c>
      <c r="IN88">
        <v>717.26612903225805</v>
      </c>
      <c r="IS88">
        <v>1</v>
      </c>
      <c r="IT88">
        <v>124</v>
      </c>
      <c r="IU88">
        <v>1</v>
      </c>
      <c r="IV88">
        <v>124</v>
      </c>
      <c r="IW88">
        <v>2</v>
      </c>
      <c r="IX88">
        <v>266</v>
      </c>
      <c r="IY88">
        <v>3</v>
      </c>
      <c r="IZ88">
        <v>475</v>
      </c>
      <c r="JC88">
        <v>2.5</v>
      </c>
      <c r="JD88">
        <v>370.5</v>
      </c>
      <c r="JE88">
        <v>2</v>
      </c>
      <c r="JF88">
        <v>288.33333333333331</v>
      </c>
      <c r="JK88">
        <v>4</v>
      </c>
      <c r="JL88">
        <v>630</v>
      </c>
      <c r="JM88">
        <v>4</v>
      </c>
      <c r="JN88">
        <v>630</v>
      </c>
      <c r="JO88">
        <v>1</v>
      </c>
      <c r="JP88">
        <v>109</v>
      </c>
      <c r="JQ88">
        <v>1</v>
      </c>
      <c r="JR88">
        <v>116</v>
      </c>
      <c r="JU88">
        <v>1</v>
      </c>
      <c r="JV88">
        <v>112.5</v>
      </c>
      <c r="JW88">
        <v>2</v>
      </c>
      <c r="JX88">
        <v>285</v>
      </c>
      <c r="JY88">
        <v>2</v>
      </c>
      <c r="JZ88">
        <v>286.66666666666669</v>
      </c>
      <c r="KE88">
        <v>0</v>
      </c>
      <c r="KG88">
        <v>0</v>
      </c>
      <c r="KI88">
        <v>1</v>
      </c>
      <c r="KJ88">
        <v>116</v>
      </c>
      <c r="KK88">
        <v>1</v>
      </c>
      <c r="KL88">
        <v>127</v>
      </c>
      <c r="KO88">
        <v>1</v>
      </c>
      <c r="KP88">
        <v>121.5</v>
      </c>
      <c r="KQ88">
        <v>0.66666666666666663</v>
      </c>
      <c r="KR88">
        <v>121.5</v>
      </c>
      <c r="KS88">
        <v>0.66666666666666663</v>
      </c>
      <c r="KT88">
        <v>121.5</v>
      </c>
      <c r="KU88">
        <v>1.5555555555555556</v>
      </c>
      <c r="KV88">
        <v>245.375</v>
      </c>
      <c r="KW88">
        <v>2.4722222222222223</v>
      </c>
      <c r="KX88">
        <v>688.66666666666663</v>
      </c>
      <c r="KY88" s="15">
        <f>Tabla24[[#This Row],[ROS_NUM_COR_COD_ROS_TG_NEG]]-Tabla24[[#This Row],[PAS_NUM_COR_COD_ROS_TG_NEG]]</f>
        <v>-0.37777777777777777</v>
      </c>
      <c r="KZ88" s="15">
        <f>Tabla24[[#This Row],[ROS_DUR_COR_COD_ROS_TG_NEG]]-Tabla24[[#This Row],[PAS_DUR_COR_COD_ROS_TG_NEG]]</f>
        <v>4.7619047619036792E-2</v>
      </c>
      <c r="LA88" s="15">
        <f>Tabla24[[#This Row],[ROS_NUM_COR_COD_ROS_TG_NEU]]-Tabla24[[#This Row],[PAS_NUM_COR_COD_ROS_TG_NEU]]</f>
        <v>-0.91666666666666652</v>
      </c>
      <c r="LB88" s="15">
        <f>Tabla24[[#This Row],[ROS_DUR_COR_COD_ROS_TG_NEU]]-Tabla24[[#This Row],[PAS_DUR_COR_COD_ROS_TG_NEU]]</f>
        <v>-177.33928571428567</v>
      </c>
      <c r="LC88" s="15">
        <f>Tabla24[[#This Row],[ROS_NUM_COR_COD_ROS_TG_POS]]-Tabla24[[#This Row],[PAS_NUM_COR_COD_ROS_TG_POS]]</f>
        <v>-0.84999999999999964</v>
      </c>
      <c r="LD88" s="15">
        <f>Tabla24[[#This Row],[ROS_DUR_COR_COD_ROS_TG_POS]]-Tabla24[[#This Row],[PAS_DUR_COR_COD_ROS_TG_POS]]</f>
        <v>69.277310924369772</v>
      </c>
      <c r="LE88" s="15">
        <f>Tabla24[[#This Row],[ROS_NUM_COR_COD_ROS_TG_TOT]]-Tabla24[[#This Row],[PAS_NUM_COR_COD_ROS_TG_TOT]]</f>
        <v>-0.70476190476190492</v>
      </c>
      <c r="LF88" s="15">
        <f>Tabla24[[#This Row],[ROS_DUR_COR_COD_ROS_TG_TOT]]-Tabla24[[#This Row],[PAS_DUR_COR_COD_ROS_TG_TOT]]</f>
        <v>-36.205357142857224</v>
      </c>
      <c r="LG88" s="15">
        <f>Tabla24[[#This Row],[ROS_NUM_COR_COD_ESC_TG_NEG]]-Tabla24[[#This Row],[PAS_NUM_COR_COD_ESC_TG_NEG]]</f>
        <v>1.3444444444444446</v>
      </c>
      <c r="LH88" s="15">
        <f>Tabla24[[#This Row],[ROS_DUR_COR_COD_ESC_TG_NEG]]-Tabla24[[#This Row],[PAS_DUR_COR_COD_ESC_TG_NEG]]</f>
        <v>281.67307692307691</v>
      </c>
      <c r="LI88" s="15">
        <f>Tabla24[[#This Row],[ROS_NUM_COR_COD_ESC_TG_NEU]]-Tabla24[[#This Row],[PAS_NUM_COR_COD_ESC_TG_NEU]]</f>
        <v>1.6111111111111107</v>
      </c>
      <c r="LJ88" s="15">
        <f>Tabla24[[#This Row],[ROS_NUM_COR_COD_ESC_TG_NEG]]-Tabla24[[#This Row],[PAS_NUM_COR_COD_ESC_TG_NEG]]</f>
        <v>1.3444444444444446</v>
      </c>
      <c r="LK88" s="15">
        <f>Tabla24[[#This Row],[ROS_NUM_COR_COD_ESC_TG_POS]]-Tabla24[[#This Row],[PAS_NUM_COR_COD_ESC_TG_POS]]</f>
        <v>0.85000000000000009</v>
      </c>
      <c r="LL88" s="15">
        <f>Tabla24[[#This Row],[ROS_DUR_COR_COD_ESC_TG_POS]]-Tabla24[[#This Row],[PAS_DUR_COR_COD_ESC_TG_POS]]</f>
        <v>234.91176470588232</v>
      </c>
      <c r="LM88" s="15">
        <f>Tabla24[[#This Row],[ROS_NUM_COR_COD_ESC_TG_TOT]]-Tabla24[[#This Row],[PAS_NUM_COR_COD_ESC_TG_TOT]]</f>
        <v>1.2714285714285718</v>
      </c>
      <c r="LN88" s="15">
        <f>Tabla24[[#This Row],[ROS_DUR_COR_COD_ESC_TG_TOT]]-Tabla24[[#This Row],[PAS_DUR_COR_COD_ESC_TG_TOT]]</f>
        <v>368.52272727272725</v>
      </c>
      <c r="LO88" s="15">
        <f>Tabla24[[#This Row],[PAS_NUM_COR_COD_ROS_TG_NEG]]-Tabla24[[#This Row],[ESC_NUM_COR_COD_ROS_TG_NEG]]</f>
        <v>2.8</v>
      </c>
      <c r="LP88" s="15">
        <f>Tabla24[[#This Row],[PAS_DUR_COR_COD_ROS_TG_NEG]]-Tabla24[[#This Row],[ESC_DUR_COR_COD_ROS_TG_NEG]]</f>
        <v>423.91666666666663</v>
      </c>
      <c r="LQ88" s="15">
        <f>Tabla24[[#This Row],[PAS_NUM_COR_COD_ROS_TG_NEU]]-Tabla24[[#This Row],[ESC_NUM_COR_COD_ROS_TG_NEU]]</f>
        <v>1.75</v>
      </c>
      <c r="LR88" s="15">
        <f>Tabla24[[#This Row],[PAS_DUR_COR_COD_ROS_TG_NEU]]-Tabla24[[#This Row],[ESC_DUR_COR_COD_ROS_TG_NEU]]</f>
        <v>410.82499999999999</v>
      </c>
      <c r="LS88" s="15">
        <f>Tabla24[[#This Row],[PAS_NUM_COR_COD_ROS_TG_POS]]-Tabla24[[#This Row],[ESC_NUM_COR_COD_ROS_TG_POS]]</f>
        <v>1.9249999999999998</v>
      </c>
      <c r="LT88" s="15">
        <f>Tabla24[[#This Row],[PAS_DUR_COR_COD_ROS_TG_POS]]-Tabla24[[#This Row],[ESC_DUR_COR_COD_ROS_TG_POS]]</f>
        <v>-294.03921568627447</v>
      </c>
      <c r="LU88" s="15">
        <f>Tabla24[[#This Row],[PAS_NUM_COR_COD_ROS_TG_TOT]]-Tabla24[[#This Row],[ESC_NUM_COR_COD_ROS_TG_TOT]]</f>
        <v>2.2047619047619049</v>
      </c>
      <c r="LV88" s="15">
        <f>Tabla24[[#This Row],[PAS_DUR_COR_COD_ROS_TG_TOT]]-Tabla24[[#This Row],[ESC_DUR_COR_COD_ROS_TG_TOT]]</f>
        <v>242.39583333333337</v>
      </c>
      <c r="LW88" s="15">
        <f>Tabla24[[#This Row],[PAS_NUM_COR_COD_ESC_TG_NEG]]-Tabla24[[#This Row],[ESC_NUM_COR_COD_ESC_TG_NEG]]</f>
        <v>0.5</v>
      </c>
      <c r="LX88" s="15">
        <f>Tabla24[[#This Row],[PAS_DUR_COR_COD_ESC_TG_NEG]]-Tabla24[[#This Row],[ESC_DUR_COR_COD_ESC_TG_NEG]]</f>
        <v>-351.17307692307691</v>
      </c>
      <c r="LY88" s="15">
        <f>Tabla24[[#This Row],[PAS_NUM_COR_COD_ESC_TG_NEU]]-Tabla24[[#This Row],[ESC_NUM_COR_COD_ESC_TG_NEU]]</f>
        <v>-0.20000000000000018</v>
      </c>
      <c r="LZ88" s="15">
        <f>Tabla24[[#This Row],[PAS_DUR_COR_COD_ESC_TG_NEU]]-Tabla24[[#This Row],[ESC_DUR_COR_COD_ESC_TG_NEU]]</f>
        <v>-306.97619047619048</v>
      </c>
      <c r="MA88" s="15">
        <f>Tabla24[[#This Row],[PAS_NUM_COR_COD_ESC_TG_POS]]-Tabla24[[#This Row],[ESC_NUM_COR_COD_ESC_TG_POS]]</f>
        <v>1.0499999999999998</v>
      </c>
      <c r="MB88" s="15">
        <f>Tabla24[[#This Row],[PAS_DUR_COR_COD_ESC_TG_POS]]-Tabla24[[#This Row],[ESC_DUR_COR_COD_ESC_TG_POS]]</f>
        <v>-95.66176470588232</v>
      </c>
      <c r="MC88" s="15">
        <f>Tabla24[[#This Row],[PAS_NUM_COR_COD_ESC_TG_TOT]]-Tabla24[[#This Row],[ESC_NUM_COR_COD_ESC_TG_TOT]]</f>
        <v>0.44285714285714262</v>
      </c>
      <c r="MD88" s="15">
        <f>Tabla24[[#This Row],[PAS_DUR_COR_COD_ESC_TG_TOT]]-Tabla24[[#This Row],[ESC_DUR_COR_COD_ESC_TG_TOT]]</f>
        <v>-250.37987012987014</v>
      </c>
      <c r="ME88">
        <v>155.42857142857142</v>
      </c>
      <c r="MF88">
        <v>239.14285714285714</v>
      </c>
      <c r="MG88">
        <v>158.42857142857142</v>
      </c>
      <c r="MH88">
        <v>184.33333333333334</v>
      </c>
      <c r="MI88">
        <v>186.625</v>
      </c>
      <c r="MJ88">
        <v>255.57142857142858</v>
      </c>
      <c r="MK88">
        <v>170.75</v>
      </c>
      <c r="ML88">
        <v>202.08695652173913</v>
      </c>
      <c r="MM88">
        <v>207.25</v>
      </c>
      <c r="MN88">
        <v>132</v>
      </c>
      <c r="MO88">
        <v>237.33333333333334</v>
      </c>
      <c r="MP88">
        <v>183.41666666666666</v>
      </c>
      <c r="MQ88">
        <v>163</v>
      </c>
      <c r="MR88">
        <v>174.83333333333334</v>
      </c>
      <c r="MS88">
        <v>192</v>
      </c>
      <c r="MT88">
        <v>176.35714285714286</v>
      </c>
      <c r="MU88">
        <v>174.13333333333333</v>
      </c>
      <c r="MV88">
        <v>180.5</v>
      </c>
      <c r="MW88">
        <v>214.52941176470588</v>
      </c>
      <c r="MX88">
        <v>190.5625</v>
      </c>
      <c r="MY88">
        <v>199.46153846153845</v>
      </c>
      <c r="MZ88">
        <v>158.92857142857142</v>
      </c>
      <c r="NA88">
        <v>189</v>
      </c>
      <c r="NB88">
        <v>182.52272727272728</v>
      </c>
      <c r="NC88" s="15">
        <f>Tabla1[[#This Row],[ROS_1DU_COR_COD_ROS_TG_NEG]]-Tabla1[[#This Row],[PAS_1DU_COR_COD_ROS_TG_NEG]]</f>
        <v>-18.704761904761909</v>
      </c>
      <c r="ND88" s="15">
        <f>Tabla1[[#This Row],[ROS_1DU_COR_COD_ROS_TG_NEU]]-Tabla1[[#This Row],[PAS_1DU_COR_COD_ROS_TG_NEU]]</f>
        <v>58.642857142857139</v>
      </c>
      <c r="NE88" s="15">
        <f>Tabla1[[#This Row],[ROS_1DU_COR_COD_ROS_TG_POS]]-Tabla1[[#This Row],[PAS_1DU_COR_COD_ROS_TG_POS]]</f>
        <v>-56.100840336134468</v>
      </c>
      <c r="NF88" s="15">
        <f>Tabla1[[#This Row],[ROS_1DU_COR_COD_ROS_TG_TOT]]-Tabla1[[#This Row],[PAS_1DU_COR_COD_ROS_TG_TOT]]</f>
        <v>-6.2291666666666572</v>
      </c>
      <c r="NG88" s="15">
        <f>Tabla1[[#This Row],[ROS_1DU_COR_COD_ESC_TG_NEG]]-Tabla1[[#This Row],[PAS_1DU_COR_COD_ESC_TG_NEG]]</f>
        <v>-12.836538461538453</v>
      </c>
      <c r="NH88" s="15">
        <f>Tabla1[[#This Row],[ROS_1DU_COR_COD_ESC_TG_NEU]]-Tabla1[[#This Row],[PAS_1DU_COR_COD_ESC_TG_NEU]]</f>
        <v>96.642857142857167</v>
      </c>
      <c r="NI88" s="15">
        <f>Tabla1[[#This Row],[ROS_1DU_COR_COD_ESC_TG_POS]]-Tabla1[[#This Row],[PAS_1DU_COR_COD_ESC_TG_POS]]</f>
        <v>-18.25</v>
      </c>
      <c r="NJ88" s="15">
        <f>Tabla1[[#This Row],[ROS_1DU_COR_COD_ESC_TG_TOT]]-Tabla1[[#This Row],[PAS_1DU_COR_COD_ESC_TG_TOT]]</f>
        <v>19.564229249011845</v>
      </c>
      <c r="NK88" s="15">
        <f>Tabla1[[#This Row],[PAS_1DU_COR_COD_ROS_TG_NEG]]-Tabla1[[#This Row],[ESC_1DU_COR_COD_ROS_TG_NEG]]</f>
        <v>-33.116666666666674</v>
      </c>
      <c r="NL88" s="15">
        <f>Tabla1[[#This Row],[PAS_1DU_COR_COD_ROS_TG_NEU]]-Tabla1[[#This Row],[ESC_1DU_COR_COD_ROS_TG_NEU]]</f>
        <v>48.5</v>
      </c>
      <c r="NM88" s="15">
        <f>Tabla1[[#This Row],[PAS_1DU_COR_COD_ROS_TG_POS]]-Tabla1[[#This Row],[ESC_1DU_COR_COD_ROS_TG_POS]]</f>
        <v>-22.803921568627459</v>
      </c>
      <c r="NN88" s="15">
        <f>Tabla1[[#This Row],[PAS_1DU_COR_COD_ROS_TG_TOT]]-Tabla1[[#This Row],[ESC_1DU_COR_COD_ROS_TG_TOT]]</f>
        <v>7.1458333333333428</v>
      </c>
      <c r="NO88" s="15">
        <f>Tabla1[[#This Row],[PAS_1DU_COR_COD_ESC_TG_NEG]]-Tabla1[[#This Row],[ESC_1DU_COR_COD_ESC_TG_NEG]]</f>
        <v>36.461538461538453</v>
      </c>
      <c r="NP88" s="15">
        <f>Tabla1[[#This Row],[PAS_1DU_COR_COD_ESC_TG_NEU]]-Tabla1[[#This Row],[ESC_1DU_COR_COD_ESC_TG_NEU]]</f>
        <v>-15.904761904761926</v>
      </c>
      <c r="NQ88" s="15">
        <f>Tabla1[[#This Row],[PAS_1DU_COR_COD_ESC_TG_POS]]-Tabla1[[#This Row],[ESC_1DU_COR_COD_ESC_TG_POS]]</f>
        <v>-3</v>
      </c>
      <c r="NR88" s="15">
        <f>Tabla1[[#This Row],[PAS_1DU_COR_COD_ESC_TG_TOT]]-Tabla1[[#This Row],[ESC_1DU_COR_COD_ESC_TG_TOT]]</f>
        <v>6.1655844155844193</v>
      </c>
    </row>
    <row r="89" spans="1:382" x14ac:dyDescent="0.3">
      <c r="A89" s="2" t="s">
        <v>95</v>
      </c>
      <c r="B89" s="2">
        <v>30</v>
      </c>
      <c r="C89" s="2">
        <v>2</v>
      </c>
      <c r="D89" s="2">
        <v>39</v>
      </c>
      <c r="E89">
        <v>3.1</v>
      </c>
      <c r="F89">
        <v>855.0526315789474</v>
      </c>
      <c r="G89">
        <v>4</v>
      </c>
      <c r="H89">
        <v>1157.421052631579</v>
      </c>
      <c r="I89">
        <v>3.5</v>
      </c>
      <c r="J89">
        <v>1064.6666666666667</v>
      </c>
      <c r="K89">
        <v>3.5333333333333332</v>
      </c>
      <c r="L89">
        <v>1025.0178571428571</v>
      </c>
      <c r="M89">
        <v>4.05</v>
      </c>
      <c r="N89">
        <v>1180.1500000000001</v>
      </c>
      <c r="O89">
        <v>3</v>
      </c>
      <c r="P89">
        <v>904.31578947368416</v>
      </c>
      <c r="Q89">
        <v>3.15</v>
      </c>
      <c r="R89">
        <v>941.42105263157896</v>
      </c>
      <c r="S89">
        <v>3.4</v>
      </c>
      <c r="T89">
        <v>1011.5862068965517</v>
      </c>
      <c r="U89">
        <v>3.4666666666666668</v>
      </c>
      <c r="V89">
        <v>1018.1842105263158</v>
      </c>
      <c r="W89">
        <v>1.85</v>
      </c>
      <c r="X89">
        <v>483.94736842105266</v>
      </c>
      <c r="Y89">
        <v>1.85</v>
      </c>
      <c r="Z89">
        <v>453.3</v>
      </c>
      <c r="AA89">
        <v>1.7</v>
      </c>
      <c r="AB89">
        <v>412.36842105263156</v>
      </c>
      <c r="AC89">
        <v>1.8</v>
      </c>
      <c r="AD89">
        <v>449.93103448275861</v>
      </c>
      <c r="AE89">
        <v>1.8</v>
      </c>
      <c r="AF89">
        <v>449.93103448275861</v>
      </c>
      <c r="AG89">
        <v>2.911111111111111</v>
      </c>
      <c r="AH89">
        <v>826.56395348837214</v>
      </c>
      <c r="BM89">
        <v>2.911111111111111</v>
      </c>
      <c r="BN89">
        <v>826.56395348837214</v>
      </c>
      <c r="BO89">
        <v>4.8</v>
      </c>
      <c r="BP89">
        <v>1341.6</v>
      </c>
      <c r="BQ89">
        <v>4</v>
      </c>
      <c r="BR89">
        <v>1189.7777777777778</v>
      </c>
      <c r="BS89">
        <v>4.5</v>
      </c>
      <c r="BT89">
        <v>1443</v>
      </c>
      <c r="BU89">
        <v>4.4444444444444446</v>
      </c>
      <c r="BV89">
        <v>1316.3461538461538</v>
      </c>
      <c r="BW89">
        <v>5.0999999999999996</v>
      </c>
      <c r="BX89">
        <v>1381.8</v>
      </c>
      <c r="BY89">
        <v>4.3</v>
      </c>
      <c r="BZ89">
        <v>1118.2</v>
      </c>
      <c r="CA89">
        <v>5.3</v>
      </c>
      <c r="CB89">
        <v>1295.0999999999999</v>
      </c>
      <c r="CC89">
        <v>4.9000000000000004</v>
      </c>
      <c r="CD89">
        <v>1265.0333333333333</v>
      </c>
      <c r="CE89">
        <v>4.6842105263157894</v>
      </c>
      <c r="CF89">
        <v>1288.8571428571429</v>
      </c>
      <c r="CG89">
        <v>1.6</v>
      </c>
      <c r="CH89">
        <v>443.75</v>
      </c>
      <c r="CI89">
        <v>2.5555555555555554</v>
      </c>
      <c r="CJ89">
        <v>711.42857142857144</v>
      </c>
      <c r="CK89">
        <v>1.625</v>
      </c>
      <c r="CL89">
        <v>724.6</v>
      </c>
      <c r="CM89">
        <v>1.9259259259259258</v>
      </c>
      <c r="CN89">
        <v>607.65</v>
      </c>
      <c r="CO89">
        <v>0.9</v>
      </c>
      <c r="CP89">
        <v>403.5</v>
      </c>
      <c r="CQ89">
        <v>2.4</v>
      </c>
      <c r="CR89">
        <v>575.1</v>
      </c>
      <c r="CS89">
        <v>1.2</v>
      </c>
      <c r="CT89">
        <v>439.14285714285717</v>
      </c>
      <c r="CU89">
        <v>1.5</v>
      </c>
      <c r="CV89">
        <v>488.95652173913044</v>
      </c>
      <c r="CW89">
        <v>1.7017543859649122</v>
      </c>
      <c r="CX89">
        <v>544.16279069767438</v>
      </c>
      <c r="CY89">
        <v>3.192982456140351</v>
      </c>
      <c r="CZ89">
        <v>965.40404040404042</v>
      </c>
      <c r="DA89">
        <v>2.2000000000000002</v>
      </c>
      <c r="DB89">
        <v>602.4</v>
      </c>
      <c r="DC89">
        <v>3.7777777777777777</v>
      </c>
      <c r="DD89">
        <v>922.66666666666663</v>
      </c>
      <c r="DE89">
        <v>3.125</v>
      </c>
      <c r="DF89">
        <v>814.125</v>
      </c>
      <c r="DG89">
        <v>3</v>
      </c>
      <c r="DH89">
        <v>771.88888888888891</v>
      </c>
      <c r="DI89">
        <v>3</v>
      </c>
      <c r="DJ89">
        <v>806.5</v>
      </c>
      <c r="DK89">
        <v>2.9</v>
      </c>
      <c r="DL89">
        <v>798.3</v>
      </c>
      <c r="DM89">
        <v>2.4</v>
      </c>
      <c r="DN89">
        <v>638.4</v>
      </c>
      <c r="DO89">
        <v>2.7666666666666666</v>
      </c>
      <c r="DP89">
        <v>747.73333333333335</v>
      </c>
      <c r="DQ89">
        <v>2.8771929824561404</v>
      </c>
      <c r="DR89">
        <v>759.17543859649118</v>
      </c>
      <c r="DS89">
        <v>2.8771929824561404</v>
      </c>
      <c r="DT89">
        <v>759.17543859649118</v>
      </c>
      <c r="DU89">
        <v>3.0877192982456139</v>
      </c>
      <c r="DV89">
        <v>890.0512820512821</v>
      </c>
      <c r="DY89">
        <v>2</v>
      </c>
      <c r="DZ89">
        <v>217</v>
      </c>
      <c r="EA89">
        <v>4.5</v>
      </c>
      <c r="EB89">
        <v>1112.5</v>
      </c>
      <c r="EC89">
        <v>3.6666666666666665</v>
      </c>
      <c r="ED89">
        <v>814</v>
      </c>
      <c r="EM89">
        <v>3.6666666666666665</v>
      </c>
      <c r="EN89">
        <v>814</v>
      </c>
      <c r="EQ89">
        <v>6</v>
      </c>
      <c r="ER89">
        <v>1499</v>
      </c>
      <c r="ES89">
        <v>1</v>
      </c>
      <c r="ET89">
        <v>558</v>
      </c>
      <c r="EU89">
        <v>2.6666666666666665</v>
      </c>
      <c r="EV89">
        <v>1028.5</v>
      </c>
      <c r="FE89">
        <v>2.6666666666666665</v>
      </c>
      <c r="FF89">
        <v>1028.5</v>
      </c>
      <c r="FG89">
        <v>3.1666666666666665</v>
      </c>
      <c r="FH89">
        <v>899.8</v>
      </c>
      <c r="FK89">
        <v>2</v>
      </c>
      <c r="FL89">
        <v>694</v>
      </c>
      <c r="FM89">
        <v>2</v>
      </c>
      <c r="FN89">
        <v>613.5</v>
      </c>
      <c r="FO89">
        <v>2</v>
      </c>
      <c r="FP89">
        <v>640.33333333333337</v>
      </c>
      <c r="FY89">
        <v>2</v>
      </c>
      <c r="FZ89">
        <v>640.33333333333337</v>
      </c>
      <c r="GA89">
        <v>2</v>
      </c>
      <c r="GB89">
        <v>640.33333333333337</v>
      </c>
      <c r="GC89">
        <v>2.7777777777777777</v>
      </c>
      <c r="GD89">
        <v>802.5</v>
      </c>
      <c r="GE89">
        <v>3.0722222222222224</v>
      </c>
      <c r="GF89">
        <v>885.78048780487802</v>
      </c>
      <c r="GG89">
        <v>1.8888888888888888</v>
      </c>
      <c r="GH89">
        <v>616.5</v>
      </c>
      <c r="GI89">
        <v>2.8888888888888888</v>
      </c>
      <c r="GJ89">
        <v>894.25</v>
      </c>
      <c r="GK89">
        <v>2.3333333333333335</v>
      </c>
      <c r="GL89">
        <v>1028</v>
      </c>
      <c r="GM89">
        <v>2.3703703703703702</v>
      </c>
      <c r="GN89">
        <v>841.73684210526312</v>
      </c>
      <c r="GO89">
        <v>2.7777777777777777</v>
      </c>
      <c r="GP89">
        <v>990.85714285714289</v>
      </c>
      <c r="GQ89">
        <v>1.7</v>
      </c>
      <c r="GR89">
        <v>483</v>
      </c>
      <c r="GS89">
        <v>1.7777777777777777</v>
      </c>
      <c r="GT89">
        <v>706.66666666666663</v>
      </c>
      <c r="GU89">
        <v>2.0714285714285716</v>
      </c>
      <c r="GV89">
        <v>716.19047619047615</v>
      </c>
      <c r="GW89">
        <v>2.2181818181818183</v>
      </c>
      <c r="GX89">
        <v>775.82500000000005</v>
      </c>
      <c r="GY89">
        <v>5.2222222222222223</v>
      </c>
      <c r="GZ89">
        <v>1370.3333333333333</v>
      </c>
      <c r="HA89">
        <v>4.1111111111111107</v>
      </c>
      <c r="HB89">
        <v>1137.2222222222222</v>
      </c>
      <c r="HC89">
        <v>4.5555555555555554</v>
      </c>
      <c r="HD89">
        <v>1587.4285714285713</v>
      </c>
      <c r="HE89">
        <v>4.6296296296296298</v>
      </c>
      <c r="HF89">
        <v>1347.2</v>
      </c>
      <c r="HG89">
        <v>4.333333333333333</v>
      </c>
      <c r="HH89">
        <v>1094.6666666666667</v>
      </c>
      <c r="HI89">
        <v>5.7</v>
      </c>
      <c r="HJ89">
        <v>1631</v>
      </c>
      <c r="HK89">
        <v>5</v>
      </c>
      <c r="HL89">
        <v>1314.3333333333333</v>
      </c>
      <c r="HM89">
        <v>5.0357142857142856</v>
      </c>
      <c r="HN89">
        <v>1346.6666666666667</v>
      </c>
      <c r="HO89">
        <v>4.836363636363636</v>
      </c>
      <c r="HP89">
        <v>1346.9230769230769</v>
      </c>
      <c r="HQ89">
        <v>3.5272727272727273</v>
      </c>
      <c r="HR89">
        <v>1098.6195652173913</v>
      </c>
      <c r="HS89">
        <v>2.7777777777777777</v>
      </c>
      <c r="HT89">
        <v>706.66666666666663</v>
      </c>
      <c r="HU89">
        <v>2.5555555555555554</v>
      </c>
      <c r="HV89">
        <v>658.5</v>
      </c>
      <c r="HW89">
        <v>2.6666666666666665</v>
      </c>
      <c r="HX89">
        <v>614.33333333333337</v>
      </c>
      <c r="HY89">
        <v>2.6666666666666665</v>
      </c>
      <c r="HZ89">
        <v>659.88461538461536</v>
      </c>
      <c r="IA89">
        <v>2.7777777777777777</v>
      </c>
      <c r="IB89">
        <v>729.44444444444446</v>
      </c>
      <c r="IC89">
        <v>2.1</v>
      </c>
      <c r="ID89">
        <v>595.79999999999995</v>
      </c>
      <c r="IE89">
        <v>2.5555555555555554</v>
      </c>
      <c r="IF89">
        <v>690</v>
      </c>
      <c r="IG89">
        <v>2.4642857142857144</v>
      </c>
      <c r="IH89">
        <v>669.03571428571433</v>
      </c>
      <c r="II89">
        <v>2.5636363636363635</v>
      </c>
      <c r="IJ89">
        <v>664.62962962962968</v>
      </c>
      <c r="IK89">
        <v>2.5636363636363635</v>
      </c>
      <c r="IL89">
        <v>664.62962962962968</v>
      </c>
      <c r="IM89">
        <v>3.2060606060606061</v>
      </c>
      <c r="IN89">
        <v>938.10273972602738</v>
      </c>
      <c r="IO89">
        <v>0</v>
      </c>
      <c r="IQ89">
        <v>6</v>
      </c>
      <c r="IR89">
        <v>1776</v>
      </c>
      <c r="IS89">
        <v>5</v>
      </c>
      <c r="IT89">
        <v>1433</v>
      </c>
      <c r="IU89">
        <v>3.6666666666666665</v>
      </c>
      <c r="IV89">
        <v>1604.5</v>
      </c>
      <c r="IW89">
        <v>3</v>
      </c>
      <c r="IX89">
        <v>885</v>
      </c>
      <c r="JA89">
        <v>1</v>
      </c>
      <c r="JB89">
        <v>355</v>
      </c>
      <c r="JC89">
        <v>2</v>
      </c>
      <c r="JD89">
        <v>620</v>
      </c>
      <c r="JE89">
        <v>3</v>
      </c>
      <c r="JF89">
        <v>1112.25</v>
      </c>
      <c r="JG89">
        <v>5</v>
      </c>
      <c r="JH89">
        <v>1460</v>
      </c>
      <c r="JI89">
        <v>1</v>
      </c>
      <c r="JJ89">
        <v>235</v>
      </c>
      <c r="JK89">
        <v>2</v>
      </c>
      <c r="JL89">
        <v>275</v>
      </c>
      <c r="JM89">
        <v>2.6666666666666665</v>
      </c>
      <c r="JN89">
        <v>656.66666666666663</v>
      </c>
      <c r="JO89">
        <v>3</v>
      </c>
      <c r="JP89">
        <v>773</v>
      </c>
      <c r="JS89">
        <v>5</v>
      </c>
      <c r="JT89">
        <v>1490</v>
      </c>
      <c r="JU89">
        <v>4</v>
      </c>
      <c r="JV89">
        <v>1131.5</v>
      </c>
      <c r="JW89">
        <v>3.2</v>
      </c>
      <c r="JX89">
        <v>846.6</v>
      </c>
      <c r="JY89">
        <v>3.1</v>
      </c>
      <c r="JZ89">
        <v>964.66666666666663</v>
      </c>
      <c r="KA89">
        <v>1</v>
      </c>
      <c r="KB89">
        <v>119</v>
      </c>
      <c r="KC89">
        <v>6</v>
      </c>
      <c r="KD89">
        <v>1379</v>
      </c>
      <c r="KE89">
        <v>2</v>
      </c>
      <c r="KF89">
        <v>779</v>
      </c>
      <c r="KG89">
        <v>3</v>
      </c>
      <c r="KH89">
        <v>759</v>
      </c>
      <c r="KI89">
        <v>3</v>
      </c>
      <c r="KJ89">
        <v>954</v>
      </c>
      <c r="KM89">
        <v>1</v>
      </c>
      <c r="KN89">
        <v>394</v>
      </c>
      <c r="KO89">
        <v>2</v>
      </c>
      <c r="KP89">
        <v>674</v>
      </c>
      <c r="KQ89">
        <v>2.6</v>
      </c>
      <c r="KR89">
        <v>725</v>
      </c>
      <c r="KS89">
        <v>2.6</v>
      </c>
      <c r="KT89">
        <v>725</v>
      </c>
      <c r="KU89">
        <v>2.9333333333333331</v>
      </c>
      <c r="KV89">
        <v>879.07142857142856</v>
      </c>
      <c r="KW89">
        <v>3.1833333333333331</v>
      </c>
      <c r="KX89">
        <v>932.9375</v>
      </c>
      <c r="KY89" s="15">
        <f>Tabla24[[#This Row],[ROS_NUM_COR_COD_ROS_TG_NEG]]-Tabla24[[#This Row],[PAS_NUM_COR_COD_ROS_TG_NEG]]</f>
        <v>0.28333333333333321</v>
      </c>
      <c r="KZ89" s="15">
        <f>Tabla24[[#This Row],[ROS_DUR_COR_COD_ROS_TG_NEG]]-Tabla24[[#This Row],[PAS_DUR_COR_COD_ROS_TG_NEG]]</f>
        <v>-85.483333333333348</v>
      </c>
      <c r="LA89" s="15">
        <f>Tabla24[[#This Row],[ROS_NUM_COR_COD_ROS_TG_NEU]]-Tabla24[[#This Row],[PAS_NUM_COR_COD_ROS_TG_NEU]]</f>
        <v>2.7</v>
      </c>
      <c r="LB89" s="15">
        <f>Tabla24[[#This Row],[ROS_DUR_COR_COD_ROS_TG_NEU]]-Tabla24[[#This Row],[PAS_DUR_COR_COD_ROS_TG_NEU]]</f>
        <v>726.68421052631584</v>
      </c>
      <c r="LC89" s="15">
        <f>Tabla24[[#This Row],[ROS_NUM_COR_COD_ROS_TG_POS]]-Tabla24[[#This Row],[PAS_NUM_COR_COD_ROS_TG_POS]]</f>
        <v>1.85</v>
      </c>
      <c r="LD89" s="15">
        <f>Tabla24[[#This Row],[ROS_DUR_COR_COD_ROS_TG_POS]]-Tabla24[[#This Row],[PAS_DUR_COR_COD_ROS_TG_POS]]</f>
        <v>372.9122807017543</v>
      </c>
      <c r="LE89" s="15">
        <f>Tabla24[[#This Row],[ROS_NUM_COR_COD_ROS_TG_TOT]]-Tabla24[[#This Row],[PAS_NUM_COR_COD_ROS_TG_TOT]]</f>
        <v>1.6357142857142857</v>
      </c>
      <c r="LF89" s="15">
        <f>Tabla24[[#This Row],[ROS_DUR_COR_COD_ROS_TG_TOT]]-Tabla24[[#This Row],[PAS_DUR_COR_COD_ROS_TG_TOT]]</f>
        <v>335.080459770115</v>
      </c>
      <c r="LG89" s="15">
        <f>Tabla24[[#This Row],[ROS_NUM_COR_COD_ESC_TG_NEG]]-Tabla24[[#This Row],[PAS_NUM_COR_COD_ESC_TG_NEG]]</f>
        <v>-0.32222222222222241</v>
      </c>
      <c r="LH89" s="15">
        <f>Tabla24[[#This Row],[ROS_DUR_COR_COD_ESC_TG_NEG]]-Tabla24[[#This Row],[PAS_DUR_COR_COD_ESC_TG_NEG]]</f>
        <v>135.80451127819549</v>
      </c>
      <c r="LI89" s="15">
        <f>Tabla24[[#This Row],[ROS_NUM_COR_COD_ESC_TG_NEU]]-Tabla24[[#This Row],[PAS_NUM_COR_COD_ESC_TG_NEU]]</f>
        <v>-2.2999999999999998</v>
      </c>
      <c r="LJ89" s="15">
        <f>Tabla24[[#This Row],[ROS_NUM_COR_COD_ESC_TG_NEG]]-Tabla24[[#This Row],[PAS_NUM_COR_COD_ESC_TG_NEG]]</f>
        <v>-0.32222222222222241</v>
      </c>
      <c r="LK89" s="15">
        <f>Tabla24[[#This Row],[ROS_NUM_COR_COD_ESC_TG_POS]]-Tabla24[[#This Row],[PAS_NUM_COR_COD_ESC_TG_POS]]</f>
        <v>-1.7222222222222223</v>
      </c>
      <c r="LL89" s="15">
        <f>Tabla24[[#This Row],[ROS_DUR_COR_COD_ESC_TG_POS]]-Tabla24[[#This Row],[PAS_DUR_COR_COD_ESC_TG_POS]]</f>
        <v>-358.00000000000011</v>
      </c>
      <c r="LM89" s="15">
        <f>Tabla24[[#This Row],[ROS_NUM_COR_COD_ESC_TG_TOT]]-Tabla24[[#This Row],[PAS_NUM_COR_COD_ESC_TG_TOT]]</f>
        <v>-1.4619047619047616</v>
      </c>
      <c r="LN89" s="15">
        <f>Tabla24[[#This Row],[ROS_DUR_COR_COD_ESC_TG_TOT]]-Tabla24[[#This Row],[PAS_DUR_COR_COD_ESC_TG_TOT]]</f>
        <v>-308.82738095238096</v>
      </c>
      <c r="LO89" s="15">
        <f>Tabla24[[#This Row],[PAS_NUM_COR_COD_ROS_TG_NEG]]-Tabla24[[#This Row],[ESC_NUM_COR_COD_ROS_TG_NEG]]</f>
        <v>3.15</v>
      </c>
      <c r="LP89" s="15">
        <f>Tabla24[[#This Row],[PAS_DUR_COR_COD_ROS_TG_NEG]]-Tabla24[[#This Row],[ESC_DUR_COR_COD_ROS_TG_NEG]]</f>
        <v>776.65000000000009</v>
      </c>
      <c r="LQ89" s="15">
        <f>Tabla24[[#This Row],[PAS_NUM_COR_COD_ROS_TG_NEU]]-Tabla24[[#This Row],[ESC_NUM_COR_COD_ROS_TG_NEU]]</f>
        <v>0.60000000000000009</v>
      </c>
      <c r="LR89" s="15">
        <f>Tabla24[[#This Row],[PAS_DUR_COR_COD_ROS_TG_NEU]]-Tabla24[[#This Row],[ESC_DUR_COR_COD_ROS_TG_NEU]]</f>
        <v>329.21578947368414</v>
      </c>
      <c r="LS89" s="15">
        <f>Tabla24[[#This Row],[PAS_NUM_COR_COD_ROS_TG_POS]]-Tabla24[[#This Row],[ESC_NUM_COR_COD_ROS_TG_POS]]</f>
        <v>1.95</v>
      </c>
      <c r="LT89" s="15">
        <f>Tabla24[[#This Row],[PAS_DUR_COR_COD_ROS_TG_POS]]-Tabla24[[#This Row],[ESC_DUR_COR_COD_ROS_TG_POS]]</f>
        <v>502.27819548872179</v>
      </c>
      <c r="LU89" s="15">
        <f>Tabla24[[#This Row],[PAS_NUM_COR_COD_ROS_TG_TOT]]-Tabla24[[#This Row],[ESC_NUM_COR_COD_ROS_TG_TOT]]</f>
        <v>1.9</v>
      </c>
      <c r="LV89" s="15">
        <f>Tabla24[[#This Row],[PAS_DUR_COR_COD_ROS_TG_TOT]]-Tabla24[[#This Row],[ESC_DUR_COR_COD_ROS_TG_TOT]]</f>
        <v>522.62968515742136</v>
      </c>
      <c r="LW89" s="15">
        <f>Tabla24[[#This Row],[PAS_NUM_COR_COD_ESC_TG_NEG]]-Tabla24[[#This Row],[ESC_NUM_COR_COD_ESC_TG_NEG]]</f>
        <v>-1.9999999999999996</v>
      </c>
      <c r="LX89" s="15">
        <f>Tabla24[[#This Row],[PAS_DUR_COR_COD_ESC_TG_NEG]]-Tabla24[[#This Row],[ESC_DUR_COR_COD_ESC_TG_NEG]]</f>
        <v>-526.74736842105256</v>
      </c>
      <c r="LY89" s="15">
        <f>Tabla24[[#This Row],[PAS_NUM_COR_COD_ESC_TG_NEU]]-Tabla24[[#This Row],[ESC_NUM_COR_COD_ESC_TG_NEU]]</f>
        <v>-0.29999999999999982</v>
      </c>
      <c r="LZ89" s="15">
        <f>Tabla24[[#This Row],[PAS_DUR_COR_COD_ESC_TG_NEU]]-Tabla24[[#This Row],[ESC_DUR_COR_COD_ESC_TG_NEU]]</f>
        <v>39.221052631578914</v>
      </c>
      <c r="MA89" s="15">
        <f>Tabla24[[#This Row],[PAS_NUM_COR_COD_ESC_TG_POS]]-Tabla24[[#This Row],[ESC_NUM_COR_COD_ESC_TG_POS]]</f>
        <v>-1.7999999999999998</v>
      </c>
      <c r="MB89" s="15">
        <f>Tabla24[[#This Row],[PAS_DUR_COR_COD_ESC_TG_POS]]-Tabla24[[#This Row],[ESC_DUR_COR_COD_ESC_TG_POS]]</f>
        <v>-230.43333333333317</v>
      </c>
      <c r="MC89" s="15">
        <f>Tabla24[[#This Row],[PAS_NUM_COR_COD_ESC_TG_TOT]]-Tabla24[[#This Row],[ESC_NUM_COR_COD_ESC_TG_TOT]]</f>
        <v>-1.3666666666666671</v>
      </c>
      <c r="MD89" s="15">
        <f>Tabla24[[#This Row],[PAS_DUR_COR_COD_ESC_TG_TOT]]-Tabla24[[#This Row],[ESC_DUR_COR_COD_ESC_TG_TOT]]</f>
        <v>-240.01547619047619</v>
      </c>
      <c r="ME89">
        <v>214.11111111111111</v>
      </c>
      <c r="MF89">
        <v>312.11111111111109</v>
      </c>
      <c r="MG89">
        <v>195</v>
      </c>
      <c r="MH89">
        <v>240.40740740740742</v>
      </c>
      <c r="MI89">
        <v>283.28571428571428</v>
      </c>
      <c r="MJ89">
        <v>179</v>
      </c>
      <c r="MK89">
        <v>231.5</v>
      </c>
      <c r="ML89">
        <v>228.76190476190476</v>
      </c>
      <c r="MM89">
        <v>285.33333333333331</v>
      </c>
      <c r="MN89">
        <v>260.10000000000002</v>
      </c>
      <c r="MO89">
        <v>250</v>
      </c>
      <c r="MP89">
        <v>263.60869565217394</v>
      </c>
      <c r="MQ89">
        <v>309.10000000000002</v>
      </c>
      <c r="MR89">
        <v>266.8</v>
      </c>
      <c r="MS89">
        <v>211.8</v>
      </c>
      <c r="MT89">
        <v>262.56666666666666</v>
      </c>
      <c r="MU89">
        <v>330.9</v>
      </c>
      <c r="MV89">
        <v>334.94736842105266</v>
      </c>
      <c r="MW89">
        <v>331.42105263157896</v>
      </c>
      <c r="MX89">
        <v>332.39655172413791</v>
      </c>
      <c r="MY89">
        <v>294.84210526315792</v>
      </c>
      <c r="MZ89">
        <v>264.63157894736844</v>
      </c>
      <c r="NA89">
        <v>286.88888888888891</v>
      </c>
      <c r="NB89">
        <v>282.03571428571428</v>
      </c>
      <c r="NC89" s="15">
        <f>Tabla1[[#This Row],[ROS_1DU_COR_COD_ROS_TG_NEG]]-Tabla1[[#This Row],[PAS_1DU_COR_COD_ROS_TG_NEG]]</f>
        <v>-116.78888888888886</v>
      </c>
      <c r="ND89" s="15">
        <f>Tabla1[[#This Row],[ROS_1DU_COR_COD_ROS_TG_NEU]]-Tabla1[[#This Row],[PAS_1DU_COR_COD_ROS_TG_NEU]]</f>
        <v>-22.836257309941573</v>
      </c>
      <c r="NE89" s="15">
        <f>Tabla1[[#This Row],[ROS_1DU_COR_COD_ROS_TG_POS]]-Tabla1[[#This Row],[PAS_1DU_COR_COD_ROS_TG_POS]]</f>
        <v>-136.42105263157896</v>
      </c>
      <c r="NF89" s="15">
        <f>Tabla1[[#This Row],[ROS_1DU_COR_COD_ROS_TG_TOT]]-Tabla1[[#This Row],[PAS_1DU_COR_COD_ROS_TG_TOT]]</f>
        <v>-91.989144316730489</v>
      </c>
      <c r="NG89" s="15">
        <f>Tabla1[[#This Row],[ROS_1DU_COR_COD_ESC_TG_NEG]]-Tabla1[[#This Row],[PAS_1DU_COR_COD_ESC_TG_NEG]]</f>
        <v>-11.556390977443641</v>
      </c>
      <c r="NH89" s="15">
        <f>Tabla1[[#This Row],[ROS_1DU_COR_COD_ESC_TG_NEU]]-Tabla1[[#This Row],[PAS_1DU_COR_COD_ESC_TG_NEU]]</f>
        <v>-85.631578947368439</v>
      </c>
      <c r="NI89" s="15">
        <f>Tabla1[[#This Row],[ROS_1DU_COR_COD_ESC_TG_POS]]-Tabla1[[#This Row],[PAS_1DU_COR_COD_ESC_TG_POS]]</f>
        <v>-55.388888888888914</v>
      </c>
      <c r="NJ89" s="15">
        <f>Tabla1[[#This Row],[ROS_1DU_COR_COD_ESC_TG_TOT]]-Tabla1[[#This Row],[PAS_1DU_COR_COD_ESC_TG_TOT]]</f>
        <v>-53.273809523809518</v>
      </c>
      <c r="NK89" s="15">
        <f>Tabla1[[#This Row],[PAS_1DU_COR_COD_ROS_TG_NEG]]-Tabla1[[#This Row],[ESC_1DU_COR_COD_ROS_TG_NEG]]</f>
        <v>45.566666666666663</v>
      </c>
      <c r="NL89" s="15">
        <f>Tabla1[[#This Row],[PAS_1DU_COR_COD_ROS_TG_NEU]]-Tabla1[[#This Row],[ESC_1DU_COR_COD_ROS_TG_NEU]]</f>
        <v>74.847368421052636</v>
      </c>
      <c r="NM89" s="15">
        <f>Tabla1[[#This Row],[PAS_1DU_COR_COD_ROS_TG_POS]]-Tabla1[[#This Row],[ESC_1DU_COR_COD_ROS_TG_POS]]</f>
        <v>81.421052631578959</v>
      </c>
      <c r="NN89" s="15">
        <f>Tabla1[[#This Row],[PAS_1DU_COR_COD_ROS_TG_TOT]]-Tabla1[[#This Row],[ESC_1DU_COR_COD_ROS_TG_TOT]]</f>
        <v>68.787856071963972</v>
      </c>
      <c r="NO89" s="15">
        <f>Tabla1[[#This Row],[PAS_1DU_COR_COD_ESC_TG_NEG]]-Tabla1[[#This Row],[ESC_1DU_COR_COD_ESC_TG_NEG]]</f>
        <v>-14.257894736842104</v>
      </c>
      <c r="NP89" s="15">
        <f>Tabla1[[#This Row],[PAS_1DU_COR_COD_ESC_TG_NEU]]-Tabla1[[#This Row],[ESC_1DU_COR_COD_ESC_TG_NEU]]</f>
        <v>-2.1684210526315724</v>
      </c>
      <c r="NQ89" s="15">
        <f>Tabla1[[#This Row],[PAS_1DU_COR_COD_ESC_TG_POS]]-Tabla1[[#This Row],[ESC_1DU_COR_COD_ESC_TG_POS]]</f>
        <v>75.088888888888903</v>
      </c>
      <c r="NR89" s="15">
        <f>Tabla1[[#This Row],[PAS_1DU_COR_COD_ESC_TG_TOT]]-Tabla1[[#This Row],[ESC_1DU_COR_COD_ESC_TG_TOT]]</f>
        <v>19.469047619047615</v>
      </c>
    </row>
    <row r="90" spans="1:382" x14ac:dyDescent="0.3">
      <c r="A90" s="2" t="s">
        <v>96</v>
      </c>
      <c r="B90" s="2">
        <v>30</v>
      </c>
      <c r="C90" s="2">
        <v>2</v>
      </c>
      <c r="D90" s="2">
        <v>33</v>
      </c>
      <c r="E90">
        <v>3.35</v>
      </c>
      <c r="F90">
        <v>1153.8823529411766</v>
      </c>
      <c r="G90">
        <v>2.95</v>
      </c>
      <c r="H90">
        <v>951.52941176470586</v>
      </c>
      <c r="I90">
        <v>2.8</v>
      </c>
      <c r="J90">
        <v>863.22222222222217</v>
      </c>
      <c r="K90">
        <v>3.0333333333333332</v>
      </c>
      <c r="L90">
        <v>987.11538461538464</v>
      </c>
      <c r="M90">
        <v>3</v>
      </c>
      <c r="N90">
        <v>929.72222222222217</v>
      </c>
      <c r="O90">
        <v>3.45</v>
      </c>
      <c r="P90">
        <v>1062.6666666666667</v>
      </c>
      <c r="Q90">
        <v>3.75</v>
      </c>
      <c r="R90">
        <v>1146.5555555555557</v>
      </c>
      <c r="S90">
        <v>3.4</v>
      </c>
      <c r="T90">
        <v>1046.3148148148148</v>
      </c>
      <c r="U90">
        <v>3.2166666666666668</v>
      </c>
      <c r="V90">
        <v>1017.2735849056604</v>
      </c>
      <c r="W90">
        <v>1.65</v>
      </c>
      <c r="X90">
        <v>473.94736842105266</v>
      </c>
      <c r="Y90">
        <v>1.5</v>
      </c>
      <c r="Z90">
        <v>465.05555555555554</v>
      </c>
      <c r="AA90">
        <v>1.55</v>
      </c>
      <c r="AB90">
        <v>406.57894736842104</v>
      </c>
      <c r="AC90">
        <v>1.5666666666666667</v>
      </c>
      <c r="AD90">
        <v>448.23214285714283</v>
      </c>
      <c r="AE90">
        <v>1.5666666666666667</v>
      </c>
      <c r="AF90">
        <v>448.23214285714283</v>
      </c>
      <c r="AG90">
        <v>2.6666666666666665</v>
      </c>
      <c r="AH90">
        <v>820.5679012345679</v>
      </c>
      <c r="BM90">
        <v>2.6666666666666665</v>
      </c>
      <c r="BN90">
        <v>820.5679012345679</v>
      </c>
      <c r="BO90">
        <v>4.3</v>
      </c>
      <c r="BP90">
        <v>1022.8</v>
      </c>
      <c r="BQ90">
        <v>4.7777777777777777</v>
      </c>
      <c r="BR90">
        <v>1308.5</v>
      </c>
      <c r="BS90">
        <v>4.4000000000000004</v>
      </c>
      <c r="BT90">
        <v>1121.8888888888889</v>
      </c>
      <c r="BU90">
        <v>4.4827586206896548</v>
      </c>
      <c r="BV90">
        <v>1140.4814814814815</v>
      </c>
      <c r="BW90">
        <v>4</v>
      </c>
      <c r="BX90">
        <v>1022</v>
      </c>
      <c r="BY90">
        <v>3.3</v>
      </c>
      <c r="BZ90">
        <v>952</v>
      </c>
      <c r="CA90">
        <v>4</v>
      </c>
      <c r="CB90">
        <v>1045.1111111111111</v>
      </c>
      <c r="CC90">
        <v>3.7586206896551726</v>
      </c>
      <c r="CD90">
        <v>1006.3703703703703</v>
      </c>
      <c r="CE90">
        <v>4.1206896551724137</v>
      </c>
      <c r="CF90">
        <v>1073.4259259259259</v>
      </c>
      <c r="CG90">
        <v>2.8</v>
      </c>
      <c r="CH90">
        <v>994.42857142857144</v>
      </c>
      <c r="CI90">
        <v>2.7777777777777777</v>
      </c>
      <c r="CJ90">
        <v>838.85714285714289</v>
      </c>
      <c r="CK90">
        <v>2.4</v>
      </c>
      <c r="CL90">
        <v>846.42857142857144</v>
      </c>
      <c r="CM90">
        <v>2.6551724137931036</v>
      </c>
      <c r="CN90">
        <v>893.23809523809518</v>
      </c>
      <c r="CO90">
        <v>2.3333333333333335</v>
      </c>
      <c r="CP90">
        <v>911</v>
      </c>
      <c r="CQ90">
        <v>3.6</v>
      </c>
      <c r="CR90">
        <v>1111.2857142857142</v>
      </c>
      <c r="CS90">
        <v>2.2999999999999998</v>
      </c>
      <c r="CT90">
        <v>1149.5999999999999</v>
      </c>
      <c r="CU90">
        <v>2.7586206896551726</v>
      </c>
      <c r="CV90">
        <v>1055.1666666666667</v>
      </c>
      <c r="CW90">
        <v>2.7068965517241379</v>
      </c>
      <c r="CX90">
        <v>967.97435897435901</v>
      </c>
      <c r="CY90">
        <v>3.4137931034482758</v>
      </c>
      <c r="CZ90">
        <v>1029.2043010752689</v>
      </c>
      <c r="DA90">
        <v>1.7</v>
      </c>
      <c r="DB90">
        <v>458</v>
      </c>
      <c r="DC90">
        <v>1.7777777777777777</v>
      </c>
      <c r="DD90">
        <v>627.75</v>
      </c>
      <c r="DE90">
        <v>1.8</v>
      </c>
      <c r="DF90">
        <v>491.33333333333331</v>
      </c>
      <c r="DG90">
        <v>1.7586206896551724</v>
      </c>
      <c r="DH90">
        <v>519.40740740740739</v>
      </c>
      <c r="DI90">
        <v>1.8888888888888888</v>
      </c>
      <c r="DJ90">
        <v>364.75</v>
      </c>
      <c r="DK90">
        <v>1.8</v>
      </c>
      <c r="DL90">
        <v>457.55555555555554</v>
      </c>
      <c r="DM90">
        <v>1</v>
      </c>
      <c r="DN90">
        <v>458.83333333333331</v>
      </c>
      <c r="DO90">
        <v>1.5517241379310345</v>
      </c>
      <c r="DP90">
        <v>425.60869565217394</v>
      </c>
      <c r="DQ90">
        <v>1.6551724137931034</v>
      </c>
      <c r="DR90">
        <v>476.26</v>
      </c>
      <c r="DS90">
        <v>1.6551724137931034</v>
      </c>
      <c r="DT90">
        <v>476.26</v>
      </c>
      <c r="DU90">
        <v>2.8275862068965516</v>
      </c>
      <c r="DV90">
        <v>835.86713286713291</v>
      </c>
      <c r="DY90">
        <v>8</v>
      </c>
      <c r="DZ90">
        <v>2075</v>
      </c>
      <c r="EC90">
        <v>8</v>
      </c>
      <c r="ED90">
        <v>2075</v>
      </c>
      <c r="EE90">
        <v>6</v>
      </c>
      <c r="EF90">
        <v>1427</v>
      </c>
      <c r="EK90">
        <v>6</v>
      </c>
      <c r="EL90">
        <v>1427</v>
      </c>
      <c r="EM90">
        <v>7</v>
      </c>
      <c r="EN90">
        <v>1751</v>
      </c>
      <c r="EQ90">
        <v>0</v>
      </c>
      <c r="EU90">
        <v>0</v>
      </c>
      <c r="EW90">
        <v>2</v>
      </c>
      <c r="EX90">
        <v>396</v>
      </c>
      <c r="FC90">
        <v>2</v>
      </c>
      <c r="FD90">
        <v>396</v>
      </c>
      <c r="FE90">
        <v>1</v>
      </c>
      <c r="FF90">
        <v>396</v>
      </c>
      <c r="FG90">
        <v>4</v>
      </c>
      <c r="FH90">
        <v>1299.3333333333333</v>
      </c>
      <c r="FK90">
        <v>2</v>
      </c>
      <c r="FL90">
        <v>608</v>
      </c>
      <c r="FO90">
        <v>2</v>
      </c>
      <c r="FP90">
        <v>608</v>
      </c>
      <c r="FQ90">
        <v>3</v>
      </c>
      <c r="FR90">
        <v>798</v>
      </c>
      <c r="FW90">
        <v>3</v>
      </c>
      <c r="FX90">
        <v>798</v>
      </c>
      <c r="FY90">
        <v>2.5</v>
      </c>
      <c r="FZ90">
        <v>703</v>
      </c>
      <c r="GA90">
        <v>2.5</v>
      </c>
      <c r="GB90">
        <v>703</v>
      </c>
      <c r="GC90">
        <v>3.5</v>
      </c>
      <c r="GD90">
        <v>1060.8</v>
      </c>
      <c r="GE90">
        <v>2.85</v>
      </c>
      <c r="GF90">
        <v>843.46621621621625</v>
      </c>
      <c r="GG90">
        <v>0.7</v>
      </c>
      <c r="GH90">
        <v>533</v>
      </c>
      <c r="GI90">
        <v>1.6</v>
      </c>
      <c r="GJ90">
        <v>617.83333333333337</v>
      </c>
      <c r="GK90">
        <v>1.1111111111111112</v>
      </c>
      <c r="GL90">
        <v>514.79999999999995</v>
      </c>
      <c r="GM90">
        <v>1.1379310344827587</v>
      </c>
      <c r="GN90">
        <v>560.86666666666667</v>
      </c>
      <c r="GO90">
        <v>1.3333333333333333</v>
      </c>
      <c r="GP90">
        <v>361</v>
      </c>
      <c r="GQ90">
        <v>0.8</v>
      </c>
      <c r="GR90">
        <v>531</v>
      </c>
      <c r="GS90">
        <v>0.9</v>
      </c>
      <c r="GT90">
        <v>289.83333333333331</v>
      </c>
      <c r="GU90">
        <v>1</v>
      </c>
      <c r="GV90">
        <v>385.88235294117646</v>
      </c>
      <c r="GW90">
        <v>1.0689655172413792</v>
      </c>
      <c r="GX90">
        <v>467.90625</v>
      </c>
      <c r="GY90">
        <v>6.2</v>
      </c>
      <c r="GZ90">
        <v>1728.3</v>
      </c>
      <c r="HA90">
        <v>5.7</v>
      </c>
      <c r="HB90">
        <v>1586.4</v>
      </c>
      <c r="HC90">
        <v>5.5555555555555554</v>
      </c>
      <c r="HD90">
        <v>1682.4444444444443</v>
      </c>
      <c r="HE90">
        <v>5.8275862068965516</v>
      </c>
      <c r="HF90">
        <v>1665.1379310344828</v>
      </c>
      <c r="HG90">
        <v>6.2222222222222223</v>
      </c>
      <c r="HH90">
        <v>1749.3333333333333</v>
      </c>
      <c r="HI90">
        <v>6.1</v>
      </c>
      <c r="HJ90">
        <v>1746.9</v>
      </c>
      <c r="HK90">
        <v>6.3</v>
      </c>
      <c r="HL90">
        <v>1773.7</v>
      </c>
      <c r="HM90">
        <v>6.2068965517241379</v>
      </c>
      <c r="HN90">
        <v>1756.8965517241379</v>
      </c>
      <c r="HO90">
        <v>6.0172413793103452</v>
      </c>
      <c r="HP90">
        <v>1711.0172413793102</v>
      </c>
      <c r="HQ90">
        <v>3.5431034482758621</v>
      </c>
      <c r="HR90">
        <v>1269.0222222222221</v>
      </c>
      <c r="HS90">
        <v>2.1</v>
      </c>
      <c r="HT90">
        <v>531.66666666666663</v>
      </c>
      <c r="HU90">
        <v>1.8</v>
      </c>
      <c r="HV90">
        <v>458</v>
      </c>
      <c r="HW90">
        <v>2.1111111111111112</v>
      </c>
      <c r="HX90">
        <v>619</v>
      </c>
      <c r="HY90">
        <v>2</v>
      </c>
      <c r="HZ90">
        <v>533.42857142857144</v>
      </c>
      <c r="IA90">
        <v>1.8888888888888888</v>
      </c>
      <c r="IB90">
        <v>518</v>
      </c>
      <c r="IC90">
        <v>2</v>
      </c>
      <c r="ID90">
        <v>514.4</v>
      </c>
      <c r="IE90">
        <v>2.2000000000000002</v>
      </c>
      <c r="IF90">
        <v>551.4</v>
      </c>
      <c r="IG90">
        <v>2.0344827586206895</v>
      </c>
      <c r="IH90">
        <v>528.27586206896547</v>
      </c>
      <c r="II90">
        <v>2.0172413793103448</v>
      </c>
      <c r="IJ90">
        <v>530.80701754385962</v>
      </c>
      <c r="IK90">
        <v>2.0172413793103448</v>
      </c>
      <c r="IL90">
        <v>530.80701754385962</v>
      </c>
      <c r="IM90">
        <v>3.0344827586206895</v>
      </c>
      <c r="IN90">
        <v>982.77551020408168</v>
      </c>
      <c r="IS90">
        <v>1</v>
      </c>
      <c r="IT90">
        <v>264</v>
      </c>
      <c r="IU90">
        <v>1</v>
      </c>
      <c r="IV90">
        <v>264</v>
      </c>
      <c r="IW90">
        <v>4</v>
      </c>
      <c r="IX90">
        <v>979</v>
      </c>
      <c r="JC90">
        <v>4</v>
      </c>
      <c r="JD90">
        <v>979</v>
      </c>
      <c r="JE90">
        <v>2.5</v>
      </c>
      <c r="JF90">
        <v>621.5</v>
      </c>
      <c r="JK90">
        <v>6</v>
      </c>
      <c r="JL90">
        <v>1803</v>
      </c>
      <c r="JM90">
        <v>6</v>
      </c>
      <c r="JN90">
        <v>1803</v>
      </c>
      <c r="JO90">
        <v>3</v>
      </c>
      <c r="JP90">
        <v>945</v>
      </c>
      <c r="JU90">
        <v>3</v>
      </c>
      <c r="JV90">
        <v>945</v>
      </c>
      <c r="JW90">
        <v>4.5</v>
      </c>
      <c r="JX90">
        <v>1374</v>
      </c>
      <c r="JY90">
        <v>3.5</v>
      </c>
      <c r="JZ90">
        <v>997.75</v>
      </c>
      <c r="KE90">
        <v>2</v>
      </c>
      <c r="KF90">
        <v>536</v>
      </c>
      <c r="KG90">
        <v>2</v>
      </c>
      <c r="KH90">
        <v>536</v>
      </c>
      <c r="KI90">
        <v>1</v>
      </c>
      <c r="KJ90">
        <v>183</v>
      </c>
      <c r="KO90">
        <v>1</v>
      </c>
      <c r="KP90">
        <v>183</v>
      </c>
      <c r="KQ90">
        <v>1.5</v>
      </c>
      <c r="KR90">
        <v>359.5</v>
      </c>
      <c r="KS90">
        <v>1.5</v>
      </c>
      <c r="KT90">
        <v>359.5</v>
      </c>
      <c r="KU90">
        <v>2.8333333333333335</v>
      </c>
      <c r="KV90">
        <v>785</v>
      </c>
      <c r="KW90">
        <v>3.0277777777777777</v>
      </c>
      <c r="KX90">
        <v>975.01960784313724</v>
      </c>
      <c r="KY90" s="15">
        <f>Tabla24[[#This Row],[ROS_NUM_COR_COD_ROS_TG_NEG]]-Tabla24[[#This Row],[PAS_NUM_COR_COD_ROS_TG_NEG]]</f>
        <v>3.2222222222222223</v>
      </c>
      <c r="KZ90" s="15">
        <f>Tabla24[[#This Row],[ROS_DUR_COR_COD_ROS_TG_NEG]]-Tabla24[[#This Row],[PAS_DUR_COR_COD_ROS_TG_NEG]]</f>
        <v>819.61111111111109</v>
      </c>
      <c r="LA90" s="15">
        <f>Tabla24[[#This Row],[ROS_NUM_COR_COD_ROS_TG_NEU]]-Tabla24[[#This Row],[PAS_NUM_COR_COD_ROS_TG_NEU]]</f>
        <v>2.6499999999999995</v>
      </c>
      <c r="LB90" s="15">
        <f>Tabla24[[#This Row],[ROS_DUR_COR_COD_ROS_TG_NEU]]-Tabla24[[#This Row],[PAS_DUR_COR_COD_ROS_TG_NEU]]</f>
        <v>684.23333333333335</v>
      </c>
      <c r="LC90" s="15">
        <f>Tabla24[[#This Row],[ROS_NUM_COR_COD_ROS_TG_POS]]-Tabla24[[#This Row],[PAS_NUM_COR_COD_ROS_TG_POS]]</f>
        <v>2.5499999999999998</v>
      </c>
      <c r="LD90" s="15">
        <f>Tabla24[[#This Row],[ROS_DUR_COR_COD_ROS_TG_POS]]-Tabla24[[#This Row],[PAS_DUR_COR_COD_ROS_TG_POS]]</f>
        <v>627.14444444444439</v>
      </c>
      <c r="LE90" s="15">
        <f>Tabla24[[#This Row],[ROS_NUM_COR_COD_ROS_TG_TOT]]-Tabla24[[#This Row],[PAS_NUM_COR_COD_ROS_TG_TOT]]</f>
        <v>2.806896551724138</v>
      </c>
      <c r="LF90" s="15">
        <f>Tabla24[[#This Row],[ROS_DUR_COR_COD_ROS_TG_TOT]]-Tabla24[[#This Row],[PAS_DUR_COR_COD_ROS_TG_TOT]]</f>
        <v>710.58173690932313</v>
      </c>
      <c r="LG90" s="15">
        <f>Tabla24[[#This Row],[ROS_NUM_COR_COD_ESC_TG_NEG]]-Tabla24[[#This Row],[PAS_NUM_COR_COD_ESC_TG_NEG]]</f>
        <v>-2.0166666666666666</v>
      </c>
      <c r="LH90" s="15">
        <f>Tabla24[[#This Row],[ROS_DUR_COR_COD_ESC_TG_NEG]]-Tabla24[[#This Row],[PAS_DUR_COR_COD_ESC_TG_NEG]]</f>
        <v>-792.88235294117658</v>
      </c>
      <c r="LI90" s="15">
        <f>Tabla24[[#This Row],[ROS_NUM_COR_COD_ESC_TG_NEU]]-Tabla24[[#This Row],[PAS_NUM_COR_COD_ESC_TG_NEU]]</f>
        <v>-2.1500000000000004</v>
      </c>
      <c r="LJ90" s="15">
        <f>Tabla24[[#This Row],[ROS_NUM_COR_COD_ESC_TG_NEG]]-Tabla24[[#This Row],[PAS_NUM_COR_COD_ESC_TG_NEG]]</f>
        <v>-2.0166666666666666</v>
      </c>
      <c r="LK90" s="15">
        <f>Tabla24[[#This Row],[ROS_NUM_COR_COD_ESC_TG_POS]]-Tabla24[[#This Row],[PAS_NUM_COR_COD_ESC_TG_POS]]</f>
        <v>-1.9</v>
      </c>
      <c r="LL90" s="15">
        <f>Tabla24[[#This Row],[ROS_DUR_COR_COD_ESC_TG_POS]]-Tabla24[[#This Row],[PAS_DUR_COR_COD_ESC_TG_POS]]</f>
        <v>-573.38888888888891</v>
      </c>
      <c r="LM90" s="15">
        <f>Tabla24[[#This Row],[ROS_NUM_COR_COD_ESC_TG_TOT]]-Tabla24[[#This Row],[PAS_NUM_COR_COD_ESC_TG_TOT]]</f>
        <v>-2.0333333333333332</v>
      </c>
      <c r="LN90" s="15">
        <f>Tabla24[[#This Row],[ROS_DUR_COR_COD_ESC_TG_TOT]]-Tabla24[[#This Row],[PAS_DUR_COR_COD_ESC_TG_TOT]]</f>
        <v>-601.23303167420818</v>
      </c>
      <c r="LO90" s="15">
        <f>Tabla24[[#This Row],[PAS_NUM_COR_COD_ROS_TG_NEG]]-Tabla24[[#This Row],[ESC_NUM_COR_COD_ROS_TG_NEG]]</f>
        <v>0.66666666666666652</v>
      </c>
      <c r="LP90" s="15">
        <f>Tabla24[[#This Row],[PAS_DUR_COR_COD_ROS_TG_NEG]]-Tabla24[[#This Row],[ESC_DUR_COR_COD_ROS_TG_NEG]]</f>
        <v>18.722222222222172</v>
      </c>
      <c r="LQ90" s="15">
        <f>Tabla24[[#This Row],[PAS_NUM_COR_COD_ROS_TG_NEU]]-Tabla24[[#This Row],[ESC_NUM_COR_COD_ROS_TG_NEU]]</f>
        <v>-0.14999999999999991</v>
      </c>
      <c r="LR90" s="15">
        <f>Tabla24[[#This Row],[PAS_DUR_COR_COD_ROS_TG_NEU]]-Tabla24[[#This Row],[ESC_DUR_COR_COD_ROS_TG_NEU]]</f>
        <v>-48.619047619047478</v>
      </c>
      <c r="LS90" s="15">
        <f>Tabla24[[#This Row],[PAS_NUM_COR_COD_ROS_TG_POS]]-Tabla24[[#This Row],[ESC_NUM_COR_COD_ROS_TG_POS]]</f>
        <v>1.4500000000000002</v>
      </c>
      <c r="LT90" s="15">
        <f>Tabla24[[#This Row],[PAS_DUR_COR_COD_ROS_TG_POS]]-Tabla24[[#This Row],[ESC_DUR_COR_COD_ROS_TG_POS]]</f>
        <v>-3.0444444444442524</v>
      </c>
      <c r="LU90" s="15">
        <f>Tabla24[[#This Row],[PAS_NUM_COR_COD_ROS_TG_TOT]]-Tabla24[[#This Row],[ESC_NUM_COR_COD_ROS_TG_TOT]]</f>
        <v>0.64137931034482731</v>
      </c>
      <c r="LV90" s="15">
        <f>Tabla24[[#This Row],[PAS_DUR_COR_COD_ROS_TG_TOT]]-Tabla24[[#This Row],[ESC_DUR_COR_COD_ROS_TG_TOT]]</f>
        <v>-8.8518518518519613</v>
      </c>
      <c r="LW90" s="15">
        <f>Tabla24[[#This Row],[PAS_NUM_COR_COD_ESC_TG_NEG]]-Tabla24[[#This Row],[ESC_NUM_COR_COD_ESC_TG_NEG]]</f>
        <v>-0.64999999999999991</v>
      </c>
      <c r="LX90" s="15">
        <f>Tabla24[[#This Row],[PAS_DUR_COR_COD_ESC_TG_NEG]]-Tabla24[[#This Row],[ESC_DUR_COR_COD_ESC_TG_NEG]]</f>
        <v>131.88235294117658</v>
      </c>
      <c r="LY90" s="15">
        <f>Tabla24[[#This Row],[PAS_NUM_COR_COD_ESC_TG_NEU]]-Tabla24[[#This Row],[ESC_NUM_COR_COD_ESC_TG_NEU]]</f>
        <v>-0.34999999999999964</v>
      </c>
      <c r="LZ90" s="15">
        <f>Tabla24[[#This Row],[PAS_DUR_COR_COD_ESC_TG_NEU]]-Tabla24[[#This Row],[ESC_DUR_COR_COD_ESC_TG_NEU]]</f>
        <v>-0.4705882352941444</v>
      </c>
      <c r="MA90" s="15">
        <f>Tabla24[[#This Row],[PAS_NUM_COR_COD_ESC_TG_POS]]-Tabla24[[#This Row],[ESC_NUM_COR_COD_ESC_TG_POS]]</f>
        <v>-1.2000000000000002</v>
      </c>
      <c r="MB90" s="15">
        <f>Tabla24[[#This Row],[PAS_DUR_COR_COD_ESC_TG_POS]]-Tabla24[[#This Row],[ESC_DUR_COR_COD_ESC_TG_POS]]</f>
        <v>-181.88888888888891</v>
      </c>
      <c r="MC90" s="15">
        <f>Tabla24[[#This Row],[PAS_NUM_COR_COD_ESC_TG_TOT]]-Tabla24[[#This Row],[ESC_NUM_COR_COD_ESC_TG_TOT]]</f>
        <v>-0.72528735632183938</v>
      </c>
      <c r="MD90" s="15">
        <f>Tabla24[[#This Row],[PAS_DUR_COR_COD_ESC_TG_TOT]]-Tabla24[[#This Row],[ESC_DUR_COR_COD_ESC_TG_TOT]]</f>
        <v>-19.254985754985682</v>
      </c>
      <c r="ME90">
        <v>228.55555555555554</v>
      </c>
      <c r="MF90">
        <v>304.8</v>
      </c>
      <c r="MG90">
        <v>257.3</v>
      </c>
      <c r="MH90">
        <v>264.75862068965517</v>
      </c>
      <c r="MI90">
        <v>182.83333333333334</v>
      </c>
      <c r="MJ90">
        <v>298.60000000000002</v>
      </c>
      <c r="MK90">
        <v>172.33333333333334</v>
      </c>
      <c r="ML90">
        <v>213.1764705882353</v>
      </c>
      <c r="MM90">
        <v>241.5</v>
      </c>
      <c r="MN90">
        <v>220.57142857142858</v>
      </c>
      <c r="MO90">
        <v>201</v>
      </c>
      <c r="MP90">
        <v>222.11111111111111</v>
      </c>
      <c r="MQ90">
        <v>227.11111111111111</v>
      </c>
      <c r="MR90">
        <v>218.11111111111111</v>
      </c>
      <c r="MS90">
        <v>177</v>
      </c>
      <c r="MT90">
        <v>207.40740740740742</v>
      </c>
      <c r="MU90">
        <v>284.83333333333331</v>
      </c>
      <c r="MV90">
        <v>287.77777777777777</v>
      </c>
      <c r="MW90">
        <v>290.88888888888891</v>
      </c>
      <c r="MX90">
        <v>287.83333333333331</v>
      </c>
      <c r="MY90">
        <v>297.64705882352939</v>
      </c>
      <c r="MZ90">
        <v>276.70588235294116</v>
      </c>
      <c r="NA90">
        <v>282</v>
      </c>
      <c r="NB90">
        <v>285.38461538461536</v>
      </c>
      <c r="NC90" s="15">
        <f>Tabla1[[#This Row],[ROS_1DU_COR_COD_ROS_TG_NEG]]-Tabla1[[#This Row],[PAS_1DU_COR_COD_ROS_TG_NEG]]</f>
        <v>-56.277777777777771</v>
      </c>
      <c r="ND90" s="15">
        <f>Tabla1[[#This Row],[ROS_1DU_COR_COD_ROS_TG_NEU]]-Tabla1[[#This Row],[PAS_1DU_COR_COD_ROS_TG_NEU]]</f>
        <v>17.02222222222224</v>
      </c>
      <c r="NE90" s="15">
        <f>Tabla1[[#This Row],[ROS_1DU_COR_COD_ROS_TG_POS]]-Tabla1[[#This Row],[PAS_1DU_COR_COD_ROS_TG_POS]]</f>
        <v>-33.588888888888903</v>
      </c>
      <c r="NF90" s="15">
        <f>Tabla1[[#This Row],[ROS_1DU_COR_COD_ROS_TG_TOT]]-Tabla1[[#This Row],[PAS_1DU_COR_COD_ROS_TG_TOT]]</f>
        <v>-23.07471264367814</v>
      </c>
      <c r="NG90" s="15">
        <f>Tabla1[[#This Row],[ROS_1DU_COR_COD_ESC_TG_NEG]]-Tabla1[[#This Row],[PAS_1DU_COR_COD_ESC_TG_NEG]]</f>
        <v>-114.81372549019605</v>
      </c>
      <c r="NH90" s="15">
        <f>Tabla1[[#This Row],[ROS_1DU_COR_COD_ESC_TG_NEU]]-Tabla1[[#This Row],[PAS_1DU_COR_COD_ESC_TG_NEU]]</f>
        <v>21.894117647058863</v>
      </c>
      <c r="NI90" s="15">
        <f>Tabla1[[#This Row],[ROS_1DU_COR_COD_ESC_TG_POS]]-Tabla1[[#This Row],[PAS_1DU_COR_COD_ESC_TG_POS]]</f>
        <v>-109.66666666666666</v>
      </c>
      <c r="NJ90" s="15">
        <f>Tabla1[[#This Row],[ROS_1DU_COR_COD_ESC_TG_TOT]]-Tabla1[[#This Row],[PAS_1DU_COR_COD_ESC_TG_TOT]]</f>
        <v>-72.208144796380054</v>
      </c>
      <c r="NK90" s="15">
        <f>Tabla1[[#This Row],[PAS_1DU_COR_COD_ROS_TG_NEG]]-Tabla1[[#This Row],[ESC_1DU_COR_COD_ROS_TG_NEG]]</f>
        <v>43.333333333333314</v>
      </c>
      <c r="NL90" s="15">
        <f>Tabla1[[#This Row],[PAS_1DU_COR_COD_ROS_TG_NEU]]-Tabla1[[#This Row],[ESC_1DU_COR_COD_ROS_TG_NEU]]</f>
        <v>67.206349206349188</v>
      </c>
      <c r="NM90" s="15">
        <f>Tabla1[[#This Row],[PAS_1DU_COR_COD_ROS_TG_POS]]-Tabla1[[#This Row],[ESC_1DU_COR_COD_ROS_TG_POS]]</f>
        <v>89.888888888888914</v>
      </c>
      <c r="NN90" s="15">
        <f>Tabla1[[#This Row],[PAS_1DU_COR_COD_ROS_TG_TOT]]-Tabla1[[#This Row],[ESC_1DU_COR_COD_ROS_TG_TOT]]</f>
        <v>65.7222222222222</v>
      </c>
      <c r="NO90" s="15">
        <f>Tabla1[[#This Row],[PAS_1DU_COR_COD_ESC_TG_NEG]]-Tabla1[[#This Row],[ESC_1DU_COR_COD_ESC_TG_NEG]]</f>
        <v>70.535947712418277</v>
      </c>
      <c r="NP90" s="15">
        <f>Tabla1[[#This Row],[PAS_1DU_COR_COD_ESC_TG_NEU]]-Tabla1[[#This Row],[ESC_1DU_COR_COD_ESC_TG_NEU]]</f>
        <v>58.594771241830045</v>
      </c>
      <c r="NQ90" s="15">
        <f>Tabla1[[#This Row],[PAS_1DU_COR_COD_ESC_TG_POS]]-Tabla1[[#This Row],[ESC_1DU_COR_COD_ESC_TG_POS]]</f>
        <v>105</v>
      </c>
      <c r="NR90" s="15">
        <f>Tabla1[[#This Row],[PAS_1DU_COR_COD_ESC_TG_TOT]]-Tabla1[[#This Row],[ESC_1DU_COR_COD_ESC_TG_TOT]]</f>
        <v>77.977207977207939</v>
      </c>
    </row>
    <row r="91" spans="1:382" x14ac:dyDescent="0.3">
      <c r="A91" s="2" t="s">
        <v>97</v>
      </c>
      <c r="B91" s="2">
        <v>30</v>
      </c>
      <c r="C91" s="2">
        <v>2</v>
      </c>
      <c r="D91" s="2">
        <v>38</v>
      </c>
      <c r="E91">
        <v>2.0499999999999998</v>
      </c>
      <c r="F91">
        <v>919.75</v>
      </c>
      <c r="G91">
        <v>2.0499999999999998</v>
      </c>
      <c r="H91">
        <v>685.08333333333337</v>
      </c>
      <c r="I91">
        <v>1.75</v>
      </c>
      <c r="J91">
        <v>637.81818181818187</v>
      </c>
      <c r="K91">
        <v>1.95</v>
      </c>
      <c r="L91">
        <v>750.68571428571431</v>
      </c>
      <c r="M91">
        <v>1.85</v>
      </c>
      <c r="N91">
        <v>662.16666666666663</v>
      </c>
      <c r="O91">
        <v>1.55</v>
      </c>
      <c r="P91">
        <v>593.33333333333337</v>
      </c>
      <c r="Q91">
        <v>1.4</v>
      </c>
      <c r="R91">
        <v>409.28571428571428</v>
      </c>
      <c r="S91">
        <v>1.6</v>
      </c>
      <c r="T91">
        <v>547.26315789473688</v>
      </c>
      <c r="U91">
        <v>1.7749999999999999</v>
      </c>
      <c r="V91">
        <v>644.79452054794524</v>
      </c>
      <c r="W91">
        <v>0.55000000000000004</v>
      </c>
      <c r="X91">
        <v>378.71428571428572</v>
      </c>
      <c r="Y91">
        <v>0.55000000000000004</v>
      </c>
      <c r="Z91">
        <v>284.75</v>
      </c>
      <c r="AA91">
        <v>0.8</v>
      </c>
      <c r="AB91">
        <v>315.54545454545456</v>
      </c>
      <c r="AC91">
        <v>0.6333333333333333</v>
      </c>
      <c r="AD91">
        <v>323.07692307692309</v>
      </c>
      <c r="AE91">
        <v>0.6333333333333333</v>
      </c>
      <c r="AF91">
        <v>323.07692307692309</v>
      </c>
      <c r="AG91">
        <v>1.3944444444444444</v>
      </c>
      <c r="AH91">
        <v>560.30303030303025</v>
      </c>
      <c r="BM91">
        <v>1.3944444444444444</v>
      </c>
      <c r="BN91">
        <v>560.30303030303025</v>
      </c>
      <c r="BO91">
        <v>1.3333333333333333</v>
      </c>
      <c r="BP91">
        <v>653.75</v>
      </c>
      <c r="BQ91">
        <v>1.5</v>
      </c>
      <c r="BR91">
        <v>1215</v>
      </c>
      <c r="BS91">
        <v>1.5555555555555556</v>
      </c>
      <c r="BT91">
        <v>982.5</v>
      </c>
      <c r="BU91">
        <v>1.4615384615384615</v>
      </c>
      <c r="BV91">
        <v>926.36363636363637</v>
      </c>
      <c r="BW91">
        <v>2</v>
      </c>
      <c r="BX91">
        <v>1382.25</v>
      </c>
      <c r="BY91">
        <v>0.88888888888888884</v>
      </c>
      <c r="BZ91">
        <v>353.4</v>
      </c>
      <c r="CA91">
        <v>1.7777777777777777</v>
      </c>
      <c r="CB91">
        <v>1143.25</v>
      </c>
      <c r="CC91">
        <v>1.5714285714285714</v>
      </c>
      <c r="CD91">
        <v>913</v>
      </c>
      <c r="CE91">
        <v>1.5185185185185186</v>
      </c>
      <c r="CF91">
        <v>919.125</v>
      </c>
      <c r="CG91">
        <v>1.4444444444444444</v>
      </c>
      <c r="CH91">
        <v>679.6</v>
      </c>
      <c r="CI91">
        <v>1</v>
      </c>
      <c r="CJ91">
        <v>1361.5</v>
      </c>
      <c r="CK91">
        <v>0.88888888888888884</v>
      </c>
      <c r="CL91">
        <v>1294.5</v>
      </c>
      <c r="CM91">
        <v>1.1153846153846154</v>
      </c>
      <c r="CN91">
        <v>967.77777777777783</v>
      </c>
      <c r="CO91">
        <v>0.3</v>
      </c>
      <c r="CP91">
        <v>144.5</v>
      </c>
      <c r="CQ91">
        <v>1.7777777777777777</v>
      </c>
      <c r="CR91">
        <v>1293.3333333333333</v>
      </c>
      <c r="CS91">
        <v>1.7777777777777777</v>
      </c>
      <c r="CT91">
        <v>1090.75</v>
      </c>
      <c r="CU91">
        <v>1.25</v>
      </c>
      <c r="CV91">
        <v>948</v>
      </c>
      <c r="CW91">
        <v>1.1851851851851851</v>
      </c>
      <c r="CX91">
        <v>957.88888888888891</v>
      </c>
      <c r="CY91">
        <v>1.3518518518518519</v>
      </c>
      <c r="CZ91">
        <v>935.73809523809518</v>
      </c>
      <c r="DA91">
        <v>0.44444444444444442</v>
      </c>
      <c r="DB91">
        <v>679</v>
      </c>
      <c r="DC91">
        <v>1.375</v>
      </c>
      <c r="DD91">
        <v>621.5</v>
      </c>
      <c r="DE91">
        <v>1</v>
      </c>
      <c r="DF91">
        <v>604.75</v>
      </c>
      <c r="DG91">
        <v>0.92307692307692313</v>
      </c>
      <c r="DH91">
        <v>626.29999999999995</v>
      </c>
      <c r="DI91">
        <v>1.1000000000000001</v>
      </c>
      <c r="DJ91">
        <v>727.25</v>
      </c>
      <c r="DK91">
        <v>1.1111111111111112</v>
      </c>
      <c r="DL91">
        <v>536.5</v>
      </c>
      <c r="DM91">
        <v>0.55555555555555558</v>
      </c>
      <c r="DN91">
        <v>645</v>
      </c>
      <c r="DO91">
        <v>0.9285714285714286</v>
      </c>
      <c r="DP91">
        <v>634.5</v>
      </c>
      <c r="DQ91">
        <v>0.92592592592592593</v>
      </c>
      <c r="DR91">
        <v>630.4</v>
      </c>
      <c r="DS91">
        <v>0.92592592592592593</v>
      </c>
      <c r="DT91">
        <v>630.4</v>
      </c>
      <c r="DU91">
        <v>1.2098765432098766</v>
      </c>
      <c r="DV91">
        <v>837.24193548387098</v>
      </c>
      <c r="DW91">
        <v>0</v>
      </c>
      <c r="DY91">
        <v>3</v>
      </c>
      <c r="DZ91">
        <v>797.5</v>
      </c>
      <c r="EA91">
        <v>0</v>
      </c>
      <c r="EC91">
        <v>1.5</v>
      </c>
      <c r="ED91">
        <v>797.5</v>
      </c>
      <c r="EG91">
        <v>0</v>
      </c>
      <c r="EI91">
        <v>0</v>
      </c>
      <c r="EK91">
        <v>0</v>
      </c>
      <c r="EM91">
        <v>1</v>
      </c>
      <c r="EN91">
        <v>797.5</v>
      </c>
      <c r="EO91">
        <v>0</v>
      </c>
      <c r="EQ91">
        <v>3</v>
      </c>
      <c r="ER91">
        <v>909</v>
      </c>
      <c r="ES91">
        <v>0</v>
      </c>
      <c r="EU91">
        <v>1.5</v>
      </c>
      <c r="EV91">
        <v>909</v>
      </c>
      <c r="EY91">
        <v>0</v>
      </c>
      <c r="FA91">
        <v>0</v>
      </c>
      <c r="FC91">
        <v>0</v>
      </c>
      <c r="FE91">
        <v>1</v>
      </c>
      <c r="FF91">
        <v>909</v>
      </c>
      <c r="FG91">
        <v>1</v>
      </c>
      <c r="FH91">
        <v>853.25</v>
      </c>
      <c r="FI91">
        <v>0</v>
      </c>
      <c r="FK91">
        <v>2.5</v>
      </c>
      <c r="FL91">
        <v>540.5</v>
      </c>
      <c r="FM91">
        <v>0</v>
      </c>
      <c r="FO91">
        <v>1.25</v>
      </c>
      <c r="FP91">
        <v>540.5</v>
      </c>
      <c r="FS91">
        <v>0</v>
      </c>
      <c r="FU91">
        <v>0</v>
      </c>
      <c r="FW91">
        <v>0</v>
      </c>
      <c r="FY91">
        <v>0.83333333333333337</v>
      </c>
      <c r="FZ91">
        <v>540.5</v>
      </c>
      <c r="GA91">
        <v>0.83333333333333337</v>
      </c>
      <c r="GB91">
        <v>540.5</v>
      </c>
      <c r="GC91">
        <v>0.94444444444444442</v>
      </c>
      <c r="GD91">
        <v>749</v>
      </c>
      <c r="GE91">
        <v>1.1833333333333333</v>
      </c>
      <c r="GF91">
        <v>829.45588235294122</v>
      </c>
      <c r="GG91">
        <v>3.3</v>
      </c>
      <c r="GH91">
        <v>937.875</v>
      </c>
      <c r="GI91">
        <v>2.6</v>
      </c>
      <c r="GJ91">
        <v>837.28571428571433</v>
      </c>
      <c r="GK91">
        <v>1.9</v>
      </c>
      <c r="GL91">
        <v>541</v>
      </c>
      <c r="GM91">
        <v>2.6</v>
      </c>
      <c r="GN91">
        <v>769.21739130434787</v>
      </c>
      <c r="GO91">
        <v>2.1111111111111112</v>
      </c>
      <c r="GP91">
        <v>472.28571428571428</v>
      </c>
      <c r="GQ91">
        <v>0.75</v>
      </c>
      <c r="GR91">
        <v>789.5</v>
      </c>
      <c r="GS91">
        <v>2.1</v>
      </c>
      <c r="GT91">
        <v>772.83333333333337</v>
      </c>
      <c r="GU91">
        <v>1.7037037037037037</v>
      </c>
      <c r="GV91">
        <v>634.79999999999995</v>
      </c>
      <c r="GW91">
        <v>2.1754385964912282</v>
      </c>
      <c r="GX91">
        <v>716.15789473684208</v>
      </c>
      <c r="GY91">
        <v>2.2000000000000002</v>
      </c>
      <c r="GZ91">
        <v>781.28571428571433</v>
      </c>
      <c r="HA91">
        <v>2.7</v>
      </c>
      <c r="HB91">
        <v>1048.6666666666667</v>
      </c>
      <c r="HC91">
        <v>2.6</v>
      </c>
      <c r="HD91">
        <v>870.85714285714289</v>
      </c>
      <c r="HE91">
        <v>2.5</v>
      </c>
      <c r="HF91">
        <v>892.85</v>
      </c>
      <c r="HG91">
        <v>1.8888888888888888</v>
      </c>
      <c r="HH91">
        <v>869.5</v>
      </c>
      <c r="HI91">
        <v>1.25</v>
      </c>
      <c r="HJ91">
        <v>371.6</v>
      </c>
      <c r="HK91">
        <v>3.4</v>
      </c>
      <c r="HL91">
        <v>876.625</v>
      </c>
      <c r="HM91">
        <v>2.2592592592592591</v>
      </c>
      <c r="HN91">
        <v>726.41176470588232</v>
      </c>
      <c r="HO91">
        <v>2.3859649122807016</v>
      </c>
      <c r="HP91">
        <v>816.37837837837833</v>
      </c>
      <c r="HQ91">
        <v>2.2807017543859649</v>
      </c>
      <c r="HR91">
        <v>765.6</v>
      </c>
      <c r="HS91">
        <v>1.6</v>
      </c>
      <c r="HT91">
        <v>478.71428571428572</v>
      </c>
      <c r="HU91">
        <v>1.3</v>
      </c>
      <c r="HV91">
        <v>539.20000000000005</v>
      </c>
      <c r="HW91">
        <v>1.4</v>
      </c>
      <c r="HX91">
        <v>410</v>
      </c>
      <c r="HY91">
        <v>1.4333333333333333</v>
      </c>
      <c r="HZ91">
        <v>469.31578947368422</v>
      </c>
      <c r="IA91">
        <v>1</v>
      </c>
      <c r="IB91">
        <v>472.5</v>
      </c>
      <c r="IC91">
        <v>0.75</v>
      </c>
      <c r="ID91">
        <v>466</v>
      </c>
      <c r="IE91">
        <v>1.1000000000000001</v>
      </c>
      <c r="IF91">
        <v>352.16666666666669</v>
      </c>
      <c r="IG91">
        <v>0.96296296296296291</v>
      </c>
      <c r="IH91">
        <v>415.46153846153845</v>
      </c>
      <c r="II91">
        <v>1.2105263157894737</v>
      </c>
      <c r="IJ91">
        <v>447.4375</v>
      </c>
      <c r="IK91">
        <v>1.2105263157894737</v>
      </c>
      <c r="IL91">
        <v>447.4375</v>
      </c>
      <c r="IM91">
        <v>1.9239766081871346</v>
      </c>
      <c r="IN91">
        <v>670.44859813084111</v>
      </c>
      <c r="IW91">
        <v>2</v>
      </c>
      <c r="IX91">
        <v>219</v>
      </c>
      <c r="IY91">
        <v>4</v>
      </c>
      <c r="IZ91">
        <v>1766</v>
      </c>
      <c r="JC91">
        <v>3.3333333333333335</v>
      </c>
      <c r="JD91">
        <v>992.5</v>
      </c>
      <c r="JE91">
        <v>3.3333333333333335</v>
      </c>
      <c r="JF91">
        <v>992.5</v>
      </c>
      <c r="JO91">
        <v>0</v>
      </c>
      <c r="JQ91">
        <v>4</v>
      </c>
      <c r="JR91">
        <v>767.5</v>
      </c>
      <c r="JU91">
        <v>2.6666666666666665</v>
      </c>
      <c r="JV91">
        <v>767.5</v>
      </c>
      <c r="JW91">
        <v>2.6666666666666665</v>
      </c>
      <c r="JX91">
        <v>767.5</v>
      </c>
      <c r="JY91">
        <v>3</v>
      </c>
      <c r="JZ91">
        <v>880</v>
      </c>
      <c r="KI91">
        <v>0</v>
      </c>
      <c r="KK91">
        <v>1.5</v>
      </c>
      <c r="KL91">
        <v>284.5</v>
      </c>
      <c r="KO91">
        <v>1</v>
      </c>
      <c r="KP91">
        <v>284.5</v>
      </c>
      <c r="KQ91">
        <v>1</v>
      </c>
      <c r="KR91">
        <v>284.5</v>
      </c>
      <c r="KS91">
        <v>1</v>
      </c>
      <c r="KT91">
        <v>284.5</v>
      </c>
      <c r="KU91">
        <v>2.3333333333333335</v>
      </c>
      <c r="KV91">
        <v>681.5</v>
      </c>
      <c r="KW91">
        <v>1.9444444444444444</v>
      </c>
      <c r="KX91">
        <v>671.0353982300885</v>
      </c>
      <c r="KY91" s="15">
        <f>Tabla24[[#This Row],[ROS_NUM_COR_COD_ROS_TG_NEG]]-Tabla24[[#This Row],[PAS_NUM_COR_COD_ROS_TG_NEG]]</f>
        <v>3.8888888888888751E-2</v>
      </c>
      <c r="KZ91" s="15">
        <f>Tabla24[[#This Row],[ROS_DUR_COR_COD_ROS_TG_NEG]]-Tabla24[[#This Row],[PAS_DUR_COR_COD_ROS_TG_NEG]]</f>
        <v>207.33333333333337</v>
      </c>
      <c r="LA91" s="15">
        <f>Tabla24[[#This Row],[ROS_NUM_COR_COD_ROS_TG_NEU]]-Tabla24[[#This Row],[PAS_NUM_COR_COD_ROS_TG_NEU]]</f>
        <v>-0.30000000000000004</v>
      </c>
      <c r="LB91" s="15">
        <f>Tabla24[[#This Row],[ROS_DUR_COR_COD_ROS_TG_NEU]]-Tabla24[[#This Row],[PAS_DUR_COR_COD_ROS_TG_NEU]]</f>
        <v>-221.73333333333335</v>
      </c>
      <c r="LC91" s="15">
        <f>Tabla24[[#This Row],[ROS_NUM_COR_COD_ROS_TG_POS]]-Tabla24[[#This Row],[PAS_NUM_COR_COD_ROS_TG_POS]]</f>
        <v>2</v>
      </c>
      <c r="LD91" s="15">
        <f>Tabla24[[#This Row],[ROS_DUR_COR_COD_ROS_TG_POS]]-Tabla24[[#This Row],[PAS_DUR_COR_COD_ROS_TG_POS]]</f>
        <v>467.33928571428572</v>
      </c>
      <c r="LE91" s="15">
        <f>Tabla24[[#This Row],[ROS_NUM_COR_COD_ROS_TG_TOT]]-Tabla24[[#This Row],[PAS_NUM_COR_COD_ROS_TG_TOT]]</f>
        <v>0.65925925925925899</v>
      </c>
      <c r="LF91" s="15">
        <f>Tabla24[[#This Row],[ROS_DUR_COR_COD_ROS_TG_TOT]]-Tabla24[[#This Row],[PAS_DUR_COR_COD_ROS_TG_TOT]]</f>
        <v>179.14860681114544</v>
      </c>
      <c r="LG91" s="15">
        <f>Tabla24[[#This Row],[ROS_NUM_COR_COD_ESC_TG_NEG]]-Tabla24[[#This Row],[PAS_NUM_COR_COD_ESC_TG_NEG]]</f>
        <v>6.1111111111111338E-2</v>
      </c>
      <c r="LH91" s="15">
        <f>Tabla24[[#This Row],[ROS_DUR_COR_COD_ESC_TG_NEG]]-Tabla24[[#This Row],[PAS_DUR_COR_COD_ESC_TG_NEG]]</f>
        <v>-447.46428571428572</v>
      </c>
      <c r="LI91" s="15">
        <f>Tabla24[[#This Row],[ROS_NUM_COR_COD_ESC_TG_NEU]]-Tabla24[[#This Row],[PAS_NUM_COR_COD_ESC_TG_NEU]]</f>
        <v>-1.2999999999999998</v>
      </c>
      <c r="LJ91" s="15">
        <f>Tabla24[[#This Row],[ROS_NUM_COR_COD_ESC_TG_NEG]]-Tabla24[[#This Row],[PAS_NUM_COR_COD_ESC_TG_NEG]]</f>
        <v>6.1111111111111338E-2</v>
      </c>
      <c r="LK91" s="15">
        <f>Tabla24[[#This Row],[ROS_NUM_COR_COD_ESC_TG_POS]]-Tabla24[[#This Row],[PAS_NUM_COR_COD_ESC_TG_POS]]</f>
        <v>0.35000000000000009</v>
      </c>
      <c r="LL91" s="15">
        <f>Tabla24[[#This Row],[ROS_DUR_COR_COD_ESC_TG_POS]]-Tabla24[[#This Row],[PAS_DUR_COR_COD_ESC_TG_POS]]</f>
        <v>135.0151515151515</v>
      </c>
      <c r="LM91" s="15">
        <f>Tabla24[[#This Row],[ROS_NUM_COR_COD_ESC_TG_TOT]]-Tabla24[[#This Row],[PAS_NUM_COR_COD_ESC_TG_TOT]]</f>
        <v>-0.24629629629629624</v>
      </c>
      <c r="LN91" s="15">
        <f>Tabla24[[#This Row],[ROS_DUR_COR_COD_ESC_TG_TOT]]-Tabla24[[#This Row],[PAS_DUR_COR_COD_ESC_TG_TOT]]</f>
        <v>-115.88571428571436</v>
      </c>
      <c r="LO91" s="15">
        <f>Tabla24[[#This Row],[PAS_NUM_COR_COD_ROS_TG_NEG]]-Tabla24[[#This Row],[ESC_NUM_COR_COD_ROS_TG_NEG]]</f>
        <v>1.55</v>
      </c>
      <c r="LP91" s="15">
        <f>Tabla24[[#This Row],[PAS_DUR_COR_COD_ROS_TG_NEG]]-Tabla24[[#This Row],[ESC_DUR_COR_COD_ROS_TG_NEG]]</f>
        <v>517.66666666666663</v>
      </c>
      <c r="LQ91" s="15">
        <f>Tabla24[[#This Row],[PAS_NUM_COR_COD_ROS_TG_NEU]]-Tabla24[[#This Row],[ESC_NUM_COR_COD_ROS_TG_NEU]]</f>
        <v>-0.22777777777777763</v>
      </c>
      <c r="LR91" s="15">
        <f>Tabla24[[#This Row],[PAS_DUR_COR_COD_ROS_TG_NEU]]-Tabla24[[#This Row],[ESC_DUR_COR_COD_ROS_TG_NEU]]</f>
        <v>-699.99999999999989</v>
      </c>
      <c r="LS91" s="15">
        <f>Tabla24[[#This Row],[PAS_NUM_COR_COD_ROS_TG_POS]]-Tabla24[[#This Row],[ESC_NUM_COR_COD_ROS_TG_POS]]</f>
        <v>-0.37777777777777777</v>
      </c>
      <c r="LT91" s="15">
        <f>Tabla24[[#This Row],[PAS_DUR_COR_COD_ROS_TG_POS]]-Tabla24[[#This Row],[ESC_DUR_COR_COD_ROS_TG_POS]]</f>
        <v>-681.46428571428578</v>
      </c>
      <c r="LU91" s="15">
        <f>Tabla24[[#This Row],[PAS_NUM_COR_COD_ROS_TG_TOT]]-Tabla24[[#This Row],[ESC_NUM_COR_COD_ROS_TG_TOT]]</f>
        <v>0.35000000000000009</v>
      </c>
      <c r="LV91" s="15">
        <f>Tabla24[[#This Row],[PAS_DUR_COR_COD_ROS_TG_TOT]]-Tabla24[[#This Row],[ESC_DUR_COR_COD_ROS_TG_TOT]]</f>
        <v>-400.73684210526312</v>
      </c>
      <c r="LW91" s="15">
        <f>Tabla24[[#This Row],[PAS_NUM_COR_COD_ESC_TG_NEG]]-Tabla24[[#This Row],[ESC_NUM_COR_COD_ESC_TG_NEG]]</f>
        <v>4.9999999999999822E-2</v>
      </c>
      <c r="LX91" s="15">
        <f>Tabla24[[#This Row],[PAS_DUR_COR_COD_ESC_TG_NEG]]-Tabla24[[#This Row],[ESC_DUR_COR_COD_ESC_TG_NEG]]</f>
        <v>-462.5</v>
      </c>
      <c r="LY91" s="15">
        <f>Tabla24[[#This Row],[PAS_NUM_COR_COD_ESC_TG_NEU]]-Tabla24[[#This Row],[ESC_NUM_COR_COD_ESC_TG_NEU]]</f>
        <v>1.161111111111111</v>
      </c>
      <c r="LZ91" s="15">
        <f>Tabla24[[#This Row],[PAS_DUR_COR_COD_ESC_TG_NEU]]-Tabla24[[#This Row],[ESC_DUR_COR_COD_ESC_TG_NEU]]</f>
        <v>331.68333333333339</v>
      </c>
      <c r="MA91" s="15">
        <f>Tabla24[[#This Row],[PAS_NUM_COR_COD_ESC_TG_POS]]-Tabla24[[#This Row],[ESC_NUM_COR_COD_ESC_TG_POS]]</f>
        <v>-2.7777777777777679E-2</v>
      </c>
      <c r="MB91" s="15">
        <f>Tabla24[[#This Row],[PAS_DUR_COR_COD_ESC_TG_POS]]-Tabla24[[#This Row],[ESC_DUR_COR_COD_ESC_TG_POS]]</f>
        <v>-505.43181818181813</v>
      </c>
      <c r="MC91" s="15">
        <f>Tabla24[[#This Row],[PAS_NUM_COR_COD_ESC_TG_TOT]]-Tabla24[[#This Row],[ESC_NUM_COR_COD_ESC_TG_TOT]]</f>
        <v>0.37857142857142856</v>
      </c>
      <c r="MD91" s="15">
        <f>Tabla24[[#This Row],[PAS_DUR_COR_COD_ESC_TG_TOT]]-Tabla24[[#This Row],[ESC_DUR_COR_COD_ESC_TG_TOT]]</f>
        <v>-162.31428571428569</v>
      </c>
      <c r="ME91">
        <v>167.5</v>
      </c>
      <c r="MF91">
        <v>209.4</v>
      </c>
      <c r="MG91">
        <v>244.125</v>
      </c>
      <c r="MH91">
        <v>215.88235294117646</v>
      </c>
      <c r="MI91">
        <v>141</v>
      </c>
      <c r="MJ91">
        <v>217.5</v>
      </c>
      <c r="MK91">
        <v>252.5</v>
      </c>
      <c r="ML91">
        <v>195.8</v>
      </c>
      <c r="MM91">
        <v>93.5</v>
      </c>
      <c r="MN91">
        <v>145.66666666666666</v>
      </c>
      <c r="MO91">
        <v>266.5</v>
      </c>
      <c r="MP91">
        <v>187.77777777777777</v>
      </c>
      <c r="MQ91">
        <v>209.75</v>
      </c>
      <c r="MR91">
        <v>274.60000000000002</v>
      </c>
      <c r="MS91">
        <v>197.25</v>
      </c>
      <c r="MT91">
        <v>230.84615384615384</v>
      </c>
      <c r="MU91">
        <v>208</v>
      </c>
      <c r="MV91">
        <v>191.41666666666666</v>
      </c>
      <c r="MW91">
        <v>213.14285714285714</v>
      </c>
      <c r="MX91">
        <v>204.65789473684211</v>
      </c>
      <c r="MY91">
        <v>293.58333333333331</v>
      </c>
      <c r="MZ91">
        <v>194</v>
      </c>
      <c r="NA91">
        <v>167.72727272727272</v>
      </c>
      <c r="NB91">
        <v>219.88571428571427</v>
      </c>
      <c r="NC91" s="15">
        <f>Tabla1[[#This Row],[ROS_1DU_COR_COD_ROS_TG_NEG]]-Tabla1[[#This Row],[PAS_1DU_COR_COD_ROS_TG_NEG]]</f>
        <v>-40.5</v>
      </c>
      <c r="ND91" s="15">
        <f>Tabla1[[#This Row],[ROS_1DU_COR_COD_ROS_TG_NEU]]-Tabla1[[#This Row],[PAS_1DU_COR_COD_ROS_TG_NEU]]</f>
        <v>17.983333333333348</v>
      </c>
      <c r="NE91" s="15">
        <f>Tabla1[[#This Row],[ROS_1DU_COR_COD_ROS_TG_POS]]-Tabla1[[#This Row],[PAS_1DU_COR_COD_ROS_TG_POS]]</f>
        <v>30.982142857142861</v>
      </c>
      <c r="NF91" s="15">
        <f>Tabla1[[#This Row],[ROS_1DU_COR_COD_ROS_TG_TOT]]-Tabla1[[#This Row],[PAS_1DU_COR_COD_ROS_TG_TOT]]</f>
        <v>11.224458204334354</v>
      </c>
      <c r="NG91" s="15">
        <f>Tabla1[[#This Row],[ROS_1DU_COR_COD_ESC_TG_NEG]]-Tabla1[[#This Row],[PAS_1DU_COR_COD_ESC_TG_NEG]]</f>
        <v>-152.58333333333331</v>
      </c>
      <c r="NH91" s="15">
        <f>Tabla1[[#This Row],[ROS_1DU_COR_COD_ESC_TG_NEU]]-Tabla1[[#This Row],[PAS_1DU_COR_COD_ESC_TG_NEU]]</f>
        <v>23.5</v>
      </c>
      <c r="NI91" s="15">
        <f>Tabla1[[#This Row],[ROS_1DU_COR_COD_ESC_TG_POS]]-Tabla1[[#This Row],[PAS_1DU_COR_COD_ESC_TG_POS]]</f>
        <v>84.77272727272728</v>
      </c>
      <c r="NJ91" s="15">
        <f>Tabla1[[#This Row],[ROS_1DU_COR_COD_ESC_TG_TOT]]-Tabla1[[#This Row],[PAS_1DU_COR_COD_ESC_TG_TOT]]</f>
        <v>-24.085714285714261</v>
      </c>
      <c r="NK91" s="15">
        <f>Tabla1[[#This Row],[PAS_1DU_COR_COD_ROS_TG_NEG]]-Tabla1[[#This Row],[ESC_1DU_COR_COD_ROS_TG_NEG]]</f>
        <v>114.5</v>
      </c>
      <c r="NL91" s="15">
        <f>Tabla1[[#This Row],[PAS_1DU_COR_COD_ROS_TG_NEU]]-Tabla1[[#This Row],[ESC_1DU_COR_COD_ROS_TG_NEU]]</f>
        <v>45.75</v>
      </c>
      <c r="NM91" s="15">
        <f>Tabla1[[#This Row],[PAS_1DU_COR_COD_ROS_TG_POS]]-Tabla1[[#This Row],[ESC_1DU_COR_COD_ROS_TG_POS]]</f>
        <v>-53.357142857142861</v>
      </c>
      <c r="NN91" s="15">
        <f>Tabla1[[#This Row],[PAS_1DU_COR_COD_ROS_TG_TOT]]-Tabla1[[#This Row],[ESC_1DU_COR_COD_ROS_TG_TOT]]</f>
        <v>16.880116959064338</v>
      </c>
      <c r="NO91" s="15">
        <f>Tabla1[[#This Row],[PAS_1DU_COR_COD_ESC_TG_NEG]]-Tabla1[[#This Row],[ESC_1DU_COR_COD_ESC_TG_NEG]]</f>
        <v>83.833333333333314</v>
      </c>
      <c r="NP91" s="15">
        <f>Tabla1[[#This Row],[PAS_1DU_COR_COD_ESC_TG_NEU]]-Tabla1[[#This Row],[ESC_1DU_COR_COD_ESC_TG_NEU]]</f>
        <v>-80.600000000000023</v>
      </c>
      <c r="NQ91" s="15">
        <f>Tabla1[[#This Row],[PAS_1DU_COR_COD_ESC_TG_POS]]-Tabla1[[#This Row],[ESC_1DU_COR_COD_ESC_TG_POS]]</f>
        <v>-29.52272727272728</v>
      </c>
      <c r="NR91" s="15">
        <f>Tabla1[[#This Row],[PAS_1DU_COR_COD_ESC_TG_TOT]]-Tabla1[[#This Row],[ESC_1DU_COR_COD_ESC_TG_TOT]]</f>
        <v>-10.960439560439568</v>
      </c>
    </row>
    <row r="92" spans="1:382" x14ac:dyDescent="0.3">
      <c r="A92" s="2" t="s">
        <v>98</v>
      </c>
      <c r="B92" s="2">
        <v>40</v>
      </c>
      <c r="C92" s="2">
        <v>1</v>
      </c>
      <c r="D92" s="2">
        <v>43</v>
      </c>
      <c r="E92">
        <v>3.9473684210526314</v>
      </c>
      <c r="F92">
        <v>1282.6470588235295</v>
      </c>
      <c r="G92">
        <v>2.7</v>
      </c>
      <c r="H92">
        <v>1161.2666666666667</v>
      </c>
      <c r="I92">
        <v>4.25</v>
      </c>
      <c r="J92">
        <v>1492.1333333333334</v>
      </c>
      <c r="K92">
        <v>3.6271186440677967</v>
      </c>
      <c r="L92">
        <v>1310.7659574468084</v>
      </c>
      <c r="M92">
        <v>3.263157894736842</v>
      </c>
      <c r="N92">
        <v>1130.5999999999999</v>
      </c>
      <c r="O92">
        <v>4.2</v>
      </c>
      <c r="P92">
        <v>1270.5555555555557</v>
      </c>
      <c r="Q92">
        <v>3.05</v>
      </c>
      <c r="R92">
        <v>1311.8461538461538</v>
      </c>
      <c r="S92">
        <v>3.5084745762711864</v>
      </c>
      <c r="T92">
        <v>1236.5869565217392</v>
      </c>
      <c r="U92">
        <v>3.5677966101694913</v>
      </c>
      <c r="V92">
        <v>1274.0752688172042</v>
      </c>
      <c r="W92">
        <v>1.4210526315789473</v>
      </c>
      <c r="X92">
        <v>534.06666666666672</v>
      </c>
      <c r="Y92">
        <v>1.35</v>
      </c>
      <c r="Z92">
        <v>473.2</v>
      </c>
      <c r="AA92">
        <v>1.65</v>
      </c>
      <c r="AB92">
        <v>551.9375</v>
      </c>
      <c r="AC92">
        <v>1.4745762711864407</v>
      </c>
      <c r="AD92">
        <v>520.43478260869563</v>
      </c>
      <c r="AE92">
        <v>1.4745762711864407</v>
      </c>
      <c r="AF92">
        <v>520.43478260869563</v>
      </c>
      <c r="AG92">
        <v>2.8700564971751414</v>
      </c>
      <c r="AH92">
        <v>1024.6690647482014</v>
      </c>
      <c r="AI92">
        <v>0</v>
      </c>
      <c r="AO92">
        <v>0</v>
      </c>
      <c r="AQ92">
        <v>5</v>
      </c>
      <c r="AR92">
        <v>1496</v>
      </c>
      <c r="AW92">
        <v>5</v>
      </c>
      <c r="AX92">
        <v>1496</v>
      </c>
      <c r="AY92">
        <v>2.5</v>
      </c>
      <c r="AZ92">
        <v>1496</v>
      </c>
      <c r="BA92">
        <v>3</v>
      </c>
      <c r="BB92">
        <v>509</v>
      </c>
      <c r="BG92">
        <v>3</v>
      </c>
      <c r="BH92">
        <v>509</v>
      </c>
      <c r="BI92">
        <v>3</v>
      </c>
      <c r="BJ92">
        <v>509</v>
      </c>
      <c r="BK92">
        <v>2.6666666666666665</v>
      </c>
      <c r="BL92">
        <v>1002.5</v>
      </c>
      <c r="BM92">
        <v>2.8666666666666667</v>
      </c>
      <c r="BN92">
        <v>1024.3546099290779</v>
      </c>
      <c r="BO92">
        <v>4.333333333333333</v>
      </c>
      <c r="BP92">
        <v>1475.875</v>
      </c>
      <c r="BQ92">
        <v>3.7</v>
      </c>
      <c r="BR92">
        <v>1522.1428571428571</v>
      </c>
      <c r="BS92">
        <v>5.4444444444444446</v>
      </c>
      <c r="BT92">
        <v>1820.875</v>
      </c>
      <c r="BU92">
        <v>4.4642857142857144</v>
      </c>
      <c r="BV92">
        <v>1609.9565217391305</v>
      </c>
      <c r="BW92">
        <v>4.0999999999999996</v>
      </c>
      <c r="BX92">
        <v>1468.6666666666667</v>
      </c>
      <c r="BY92">
        <v>4</v>
      </c>
      <c r="BZ92">
        <v>1500.875</v>
      </c>
      <c r="CA92">
        <v>3.3</v>
      </c>
      <c r="CB92">
        <v>1268</v>
      </c>
      <c r="CC92">
        <v>3.8</v>
      </c>
      <c r="CD92">
        <v>1414.76</v>
      </c>
      <c r="CE92">
        <v>4.1206896551724137</v>
      </c>
      <c r="CF92">
        <v>1508.2916666666667</v>
      </c>
      <c r="CG92">
        <v>2.8888888888888888</v>
      </c>
      <c r="CH92">
        <v>1452.4</v>
      </c>
      <c r="CI92">
        <v>2.8</v>
      </c>
      <c r="CJ92">
        <v>1634.4</v>
      </c>
      <c r="CK92">
        <v>1.8888888888888888</v>
      </c>
      <c r="CL92">
        <v>889</v>
      </c>
      <c r="CM92">
        <v>2.5357142857142856</v>
      </c>
      <c r="CN92">
        <v>1325.2666666666667</v>
      </c>
      <c r="CO92">
        <v>2.9</v>
      </c>
      <c r="CP92">
        <v>1768.4</v>
      </c>
      <c r="CQ92">
        <v>2.8</v>
      </c>
      <c r="CR92">
        <v>1773</v>
      </c>
      <c r="CS92">
        <v>3.8</v>
      </c>
      <c r="CT92">
        <v>1473</v>
      </c>
      <c r="CU92">
        <v>3.1666666666666665</v>
      </c>
      <c r="CV92">
        <v>1648.1176470588234</v>
      </c>
      <c r="CW92">
        <v>2.8620689655172415</v>
      </c>
      <c r="CX92">
        <v>1496.78125</v>
      </c>
      <c r="CY92">
        <v>3.4913793103448274</v>
      </c>
      <c r="CZ92">
        <v>1503.6875</v>
      </c>
      <c r="DA92">
        <v>1.5555555555555556</v>
      </c>
      <c r="DB92">
        <v>655.57142857142856</v>
      </c>
      <c r="DC92">
        <v>1.7</v>
      </c>
      <c r="DD92">
        <v>807.57142857142856</v>
      </c>
      <c r="DE92">
        <v>2.2222222222222223</v>
      </c>
      <c r="DF92">
        <v>684</v>
      </c>
      <c r="DG92">
        <v>1.8214285714285714</v>
      </c>
      <c r="DH92">
        <v>712.95652173913038</v>
      </c>
      <c r="DI92">
        <v>1.6</v>
      </c>
      <c r="DJ92">
        <v>710.85714285714289</v>
      </c>
      <c r="DK92">
        <v>1.4</v>
      </c>
      <c r="DL92">
        <v>559.42857142857144</v>
      </c>
      <c r="DM92">
        <v>1.9</v>
      </c>
      <c r="DN92">
        <v>765.57142857142856</v>
      </c>
      <c r="DO92">
        <v>1.6333333333333333</v>
      </c>
      <c r="DP92">
        <v>678.61904761904759</v>
      </c>
      <c r="DQ92">
        <v>1.7241379310344827</v>
      </c>
      <c r="DR92">
        <v>696.56818181818187</v>
      </c>
      <c r="DS92">
        <v>1.7241379310344827</v>
      </c>
      <c r="DT92">
        <v>696.56818181818187</v>
      </c>
      <c r="DU92">
        <v>2.9022988505747125</v>
      </c>
      <c r="DV92">
        <v>1217.2903225806451</v>
      </c>
      <c r="DW92">
        <v>4</v>
      </c>
      <c r="DX92">
        <v>741</v>
      </c>
      <c r="EA92">
        <v>1</v>
      </c>
      <c r="EB92">
        <v>325</v>
      </c>
      <c r="EC92">
        <v>2.5</v>
      </c>
      <c r="ED92">
        <v>533</v>
      </c>
      <c r="EM92">
        <v>2.5</v>
      </c>
      <c r="EN92">
        <v>533</v>
      </c>
      <c r="EO92">
        <v>0</v>
      </c>
      <c r="ES92">
        <v>6</v>
      </c>
      <c r="ET92">
        <v>2021</v>
      </c>
      <c r="EU92">
        <v>3</v>
      </c>
      <c r="EV92">
        <v>2021</v>
      </c>
      <c r="FE92">
        <v>3</v>
      </c>
      <c r="FF92">
        <v>2021</v>
      </c>
      <c r="FG92">
        <v>2.75</v>
      </c>
      <c r="FH92">
        <v>1029</v>
      </c>
      <c r="FI92">
        <v>1</v>
      </c>
      <c r="FJ92">
        <v>396</v>
      </c>
      <c r="FM92">
        <v>2</v>
      </c>
      <c r="FN92">
        <v>546</v>
      </c>
      <c r="FO92">
        <v>1.5</v>
      </c>
      <c r="FP92">
        <v>471</v>
      </c>
      <c r="FY92">
        <v>1.5</v>
      </c>
      <c r="FZ92">
        <v>471</v>
      </c>
      <c r="GA92">
        <v>1.5</v>
      </c>
      <c r="GB92">
        <v>471</v>
      </c>
      <c r="GC92">
        <v>2.3333333333333335</v>
      </c>
      <c r="GD92">
        <v>805.8</v>
      </c>
      <c r="GE92">
        <v>2.8833333333333333</v>
      </c>
      <c r="GF92">
        <v>1201.3410852713178</v>
      </c>
      <c r="GG92">
        <v>2.1</v>
      </c>
      <c r="GH92">
        <v>1078</v>
      </c>
      <c r="GI92">
        <v>1.5</v>
      </c>
      <c r="GJ92">
        <v>1069</v>
      </c>
      <c r="GK92">
        <v>2</v>
      </c>
      <c r="GL92">
        <v>1306</v>
      </c>
      <c r="GM92">
        <v>1.8571428571428572</v>
      </c>
      <c r="GN92">
        <v>1140.5714285714287</v>
      </c>
      <c r="GO92">
        <v>2</v>
      </c>
      <c r="GP92">
        <v>1245</v>
      </c>
      <c r="GQ92">
        <v>2.4</v>
      </c>
      <c r="GR92">
        <v>1568.4</v>
      </c>
      <c r="GS92">
        <v>2.2222222222222223</v>
      </c>
      <c r="GT92">
        <v>1102.8</v>
      </c>
      <c r="GU92">
        <v>2.2222222222222223</v>
      </c>
      <c r="GV92">
        <v>1309.7142857142858</v>
      </c>
      <c r="GW92">
        <v>2.0363636363636362</v>
      </c>
      <c r="GX92">
        <v>1225.1428571428571</v>
      </c>
      <c r="GY92">
        <v>4.4000000000000004</v>
      </c>
      <c r="GZ92">
        <v>1677.7777777777778</v>
      </c>
      <c r="HA92">
        <v>4.9000000000000004</v>
      </c>
      <c r="HB92">
        <v>1936.5</v>
      </c>
      <c r="HC92">
        <v>4.75</v>
      </c>
      <c r="HD92">
        <v>1922</v>
      </c>
      <c r="HE92">
        <v>4.6785714285714288</v>
      </c>
      <c r="HF92">
        <v>1831.4782608695652</v>
      </c>
      <c r="HG92">
        <v>4.625</v>
      </c>
      <c r="HH92">
        <v>2080.5</v>
      </c>
      <c r="HI92">
        <v>4</v>
      </c>
      <c r="HJ92">
        <v>1915.4285714285713</v>
      </c>
      <c r="HK92">
        <v>4.7777777777777777</v>
      </c>
      <c r="HL92">
        <v>2050.4285714285716</v>
      </c>
      <c r="HM92">
        <v>4.4444444444444446</v>
      </c>
      <c r="HN92">
        <v>2012.2</v>
      </c>
      <c r="HO92">
        <v>4.5636363636363635</v>
      </c>
      <c r="HP92">
        <v>1915.5348837209303</v>
      </c>
      <c r="HQ92">
        <v>3.3</v>
      </c>
      <c r="HR92">
        <v>1643.2676056338028</v>
      </c>
      <c r="HS92">
        <v>2.2999999999999998</v>
      </c>
      <c r="HT92">
        <v>1065.5714285714287</v>
      </c>
      <c r="HU92">
        <v>2.2999999999999998</v>
      </c>
      <c r="HV92">
        <v>880.875</v>
      </c>
      <c r="HW92">
        <v>2.375</v>
      </c>
      <c r="HX92">
        <v>1109</v>
      </c>
      <c r="HY92">
        <v>2.3214285714285716</v>
      </c>
      <c r="HZ92">
        <v>1002.55</v>
      </c>
      <c r="IA92">
        <v>2.125</v>
      </c>
      <c r="IB92">
        <v>833.5</v>
      </c>
      <c r="IC92">
        <v>1.6</v>
      </c>
      <c r="ID92">
        <v>695.57142857142856</v>
      </c>
      <c r="IE92">
        <v>2.3333333333333335</v>
      </c>
      <c r="IF92">
        <v>1168.3333333333333</v>
      </c>
      <c r="IG92">
        <v>2</v>
      </c>
      <c r="IH92">
        <v>888.42105263157896</v>
      </c>
      <c r="II92">
        <v>2.1636363636363636</v>
      </c>
      <c r="IJ92">
        <v>946.9487179487179</v>
      </c>
      <c r="IK92">
        <v>2.1636363636363636</v>
      </c>
      <c r="IL92">
        <v>946.9487179487179</v>
      </c>
      <c r="IM92">
        <v>2.9212121212121214</v>
      </c>
      <c r="IN92">
        <v>1396.3909090909092</v>
      </c>
      <c r="IS92">
        <v>0.5</v>
      </c>
      <c r="IT92">
        <v>271</v>
      </c>
      <c r="IU92">
        <v>0.5</v>
      </c>
      <c r="IV92">
        <v>271</v>
      </c>
      <c r="IW92">
        <v>0</v>
      </c>
      <c r="JA92">
        <v>1</v>
      </c>
      <c r="JB92">
        <v>221</v>
      </c>
      <c r="JC92">
        <v>0.33333333333333331</v>
      </c>
      <c r="JD92">
        <v>221</v>
      </c>
      <c r="JE92">
        <v>0.4</v>
      </c>
      <c r="JF92">
        <v>246</v>
      </c>
      <c r="JK92">
        <v>6.5</v>
      </c>
      <c r="JL92">
        <v>1996.5</v>
      </c>
      <c r="JM92">
        <v>6.5</v>
      </c>
      <c r="JN92">
        <v>1996.5</v>
      </c>
      <c r="JO92">
        <v>6</v>
      </c>
      <c r="JP92">
        <v>1840</v>
      </c>
      <c r="JS92">
        <v>6</v>
      </c>
      <c r="JT92">
        <v>2102</v>
      </c>
      <c r="JU92">
        <v>6</v>
      </c>
      <c r="JV92">
        <v>1927.3333333333333</v>
      </c>
      <c r="JW92">
        <v>6.2</v>
      </c>
      <c r="JX92">
        <v>1955</v>
      </c>
      <c r="JY92">
        <v>3.3</v>
      </c>
      <c r="JZ92">
        <v>1466.7142857142858</v>
      </c>
      <c r="KE92">
        <v>3.5</v>
      </c>
      <c r="KF92">
        <v>1095.5</v>
      </c>
      <c r="KG92">
        <v>3.5</v>
      </c>
      <c r="KH92">
        <v>1095.5</v>
      </c>
      <c r="KI92">
        <v>2.5</v>
      </c>
      <c r="KJ92">
        <v>1736</v>
      </c>
      <c r="KM92">
        <v>2</v>
      </c>
      <c r="KN92">
        <v>738</v>
      </c>
      <c r="KO92">
        <v>2.3333333333333335</v>
      </c>
      <c r="KP92">
        <v>1237</v>
      </c>
      <c r="KQ92">
        <v>2.8</v>
      </c>
      <c r="KR92">
        <v>1166.25</v>
      </c>
      <c r="KS92">
        <v>2.8</v>
      </c>
      <c r="KT92">
        <v>1166.25</v>
      </c>
      <c r="KU92">
        <v>3.1333333333333333</v>
      </c>
      <c r="KV92">
        <v>1357.4545454545455</v>
      </c>
      <c r="KW92">
        <v>2.9388888888888891</v>
      </c>
      <c r="KX92">
        <v>1392.8512396694214</v>
      </c>
      <c r="KY92" s="15">
        <f>Tabla24[[#This Row],[ROS_NUM_COR_COD_ROS_TG_NEG]]-Tabla24[[#This Row],[PAS_NUM_COR_COD_ROS_TG_NEG]]</f>
        <v>1.361842105263158</v>
      </c>
      <c r="KZ92" s="15">
        <f>Tabla24[[#This Row],[ROS_DUR_COR_COD_ROS_TG_NEG]]-Tabla24[[#This Row],[PAS_DUR_COR_COD_ROS_TG_NEG]]</f>
        <v>949.90000000000009</v>
      </c>
      <c r="LA92" s="15">
        <f>Tabla24[[#This Row],[ROS_NUM_COR_COD_ROS_TG_NEU]]-Tabla24[[#This Row],[PAS_NUM_COR_COD_ROS_TG_NEU]]</f>
        <v>-0.20000000000000018</v>
      </c>
      <c r="LB92" s="15">
        <f>Tabla24[[#This Row],[ROS_DUR_COR_COD_ROS_TG_NEU]]-Tabla24[[#This Row],[PAS_DUR_COR_COD_ROS_TG_NEU]]</f>
        <v>644.87301587301567</v>
      </c>
      <c r="LC92" s="15">
        <f>Tabla24[[#This Row],[ROS_NUM_COR_COD_ROS_TG_POS]]-Tabla24[[#This Row],[PAS_NUM_COR_COD_ROS_TG_POS]]</f>
        <v>1.7277777777777779</v>
      </c>
      <c r="LD92" s="15">
        <f>Tabla24[[#This Row],[ROS_DUR_COR_COD_ROS_TG_POS]]-Tabla24[[#This Row],[PAS_DUR_COR_COD_ROS_TG_POS]]</f>
        <v>738.58241758241775</v>
      </c>
      <c r="LE92" s="15">
        <f>Tabla24[[#This Row],[ROS_NUM_COR_COD_ROS_TG_TOT]]-Tabla24[[#This Row],[PAS_NUM_COR_COD_ROS_TG_TOT]]</f>
        <v>0.93596986817325822</v>
      </c>
      <c r="LF92" s="15">
        <f>Tabla24[[#This Row],[ROS_DUR_COR_COD_ROS_TG_TOT]]-Tabla24[[#This Row],[PAS_DUR_COR_COD_ROS_TG_TOT]]</f>
        <v>775.61304347826081</v>
      </c>
      <c r="LG92" s="15">
        <f>Tabla24[[#This Row],[ROS_NUM_COR_COD_ESC_TG_NEG]]-Tabla24[[#This Row],[PAS_NUM_COR_COD_ESC_TG_NEG]]</f>
        <v>-1.9473684210526314</v>
      </c>
      <c r="LH92" s="15">
        <f>Tabla24[[#This Row],[ROS_DUR_COR_COD_ESC_TG_NEG]]-Tabla24[[#This Row],[PAS_DUR_COR_COD_ESC_TG_NEG]]</f>
        <v>-37.647058823529505</v>
      </c>
      <c r="LI92" s="15">
        <f>Tabla24[[#This Row],[ROS_NUM_COR_COD_ESC_TG_NEU]]-Tabla24[[#This Row],[PAS_NUM_COR_COD_ESC_TG_NEU]]</f>
        <v>-0.30000000000000027</v>
      </c>
      <c r="LJ92" s="15">
        <f>Tabla24[[#This Row],[ROS_NUM_COR_COD_ESC_TG_NEG]]-Tabla24[[#This Row],[PAS_NUM_COR_COD_ESC_TG_NEG]]</f>
        <v>-1.9473684210526314</v>
      </c>
      <c r="LK92" s="15">
        <f>Tabla24[[#This Row],[ROS_NUM_COR_COD_ESC_TG_POS]]-Tabla24[[#This Row],[PAS_NUM_COR_COD_ESC_TG_POS]]</f>
        <v>-2.0277777777777777</v>
      </c>
      <c r="LL92" s="15">
        <f>Tabla24[[#This Row],[ROS_DUR_COR_COD_ESC_TG_POS]]-Tabla24[[#This Row],[PAS_DUR_COR_COD_ESC_TG_POS]]</f>
        <v>-389.33333333333348</v>
      </c>
      <c r="LM92" s="15">
        <f>Tabla24[[#This Row],[ROS_NUM_COR_COD_ESC_TG_TOT]]-Tabla24[[#This Row],[PAS_NUM_COR_COD_ESC_TG_TOT]]</f>
        <v>-1.4048964218455744</v>
      </c>
      <c r="LN92" s="15">
        <f>Tabla24[[#This Row],[ROS_DUR_COR_COD_ESC_TG_TOT]]-Tabla24[[#This Row],[PAS_DUR_COR_COD_ESC_TG_TOT]]</f>
        <v>-1.0516717325226637</v>
      </c>
      <c r="LO92" s="15">
        <f>Tabla24[[#This Row],[PAS_NUM_COR_COD_ROS_TG_NEG]]-Tabla24[[#This Row],[ESC_NUM_COR_COD_ROS_TG_NEG]]</f>
        <v>0.36315789473684212</v>
      </c>
      <c r="LP92" s="15">
        <f>Tabla24[[#This Row],[PAS_DUR_COR_COD_ROS_TG_NEG]]-Tabla24[[#This Row],[ESC_DUR_COR_COD_ROS_TG_NEG]]</f>
        <v>-637.80000000000018</v>
      </c>
      <c r="LQ92" s="15">
        <f>Tabla24[[#This Row],[PAS_NUM_COR_COD_ROS_TG_NEU]]-Tabla24[[#This Row],[ESC_NUM_COR_COD_ROS_TG_NEU]]</f>
        <v>1.4000000000000004</v>
      </c>
      <c r="LR92" s="15">
        <f>Tabla24[[#This Row],[PAS_DUR_COR_COD_ROS_TG_NEU]]-Tabla24[[#This Row],[ESC_DUR_COR_COD_ROS_TG_NEU]]</f>
        <v>-502.44444444444434</v>
      </c>
      <c r="LS92" s="15">
        <f>Tabla24[[#This Row],[PAS_NUM_COR_COD_ROS_TG_POS]]-Tabla24[[#This Row],[ESC_NUM_COR_COD_ROS_TG_POS]]</f>
        <v>-0.75</v>
      </c>
      <c r="LT92" s="15">
        <f>Tabla24[[#This Row],[PAS_DUR_COR_COD_ROS_TG_POS]]-Tabla24[[#This Row],[ESC_DUR_COR_COD_ROS_TG_POS]]</f>
        <v>-161.15384615384619</v>
      </c>
      <c r="LU92" s="15">
        <f>Tabla24[[#This Row],[PAS_NUM_COR_COD_ROS_TG_TOT]]-Tabla24[[#This Row],[ESC_NUM_COR_COD_ROS_TG_TOT]]</f>
        <v>0.3418079096045199</v>
      </c>
      <c r="LV92" s="15">
        <f>Tabla24[[#This Row],[PAS_DUR_COR_COD_ROS_TG_TOT]]-Tabla24[[#This Row],[ESC_DUR_COR_COD_ROS_TG_TOT]]</f>
        <v>-411.53069053708418</v>
      </c>
      <c r="LW92" s="15">
        <f>Tabla24[[#This Row],[PAS_NUM_COR_COD_ESC_TG_NEG]]-Tabla24[[#This Row],[ESC_NUM_COR_COD_ESC_TG_NEG]]</f>
        <v>-0.15263157894736823</v>
      </c>
      <c r="LX92" s="15">
        <f>Tabla24[[#This Row],[PAS_DUR_COR_COD_ESC_TG_NEG]]-Tabla24[[#This Row],[ESC_DUR_COR_COD_ESC_TG_NEG]]</f>
        <v>-186.01960784313724</v>
      </c>
      <c r="LY92" s="15">
        <f>Tabla24[[#This Row],[PAS_NUM_COR_COD_ESC_TG_NEU]]-Tabla24[[#This Row],[ESC_NUM_COR_COD_ESC_TG_NEU]]</f>
        <v>-1.2999999999999998</v>
      </c>
      <c r="LZ92" s="15">
        <f>Tabla24[[#This Row],[PAS_DUR_COR_COD_ESC_TG_NEU]]-Tabla24[[#This Row],[ESC_DUR_COR_COD_ESC_TG_NEU]]</f>
        <v>-339.60833333333335</v>
      </c>
      <c r="MA92" s="15">
        <f>Tabla24[[#This Row],[PAS_NUM_COR_COD_ESC_TG_POS]]-Tabla24[[#This Row],[ESC_NUM_COR_COD_ESC_TG_POS]]</f>
        <v>0.95000000000000018</v>
      </c>
      <c r="MB92" s="15">
        <f>Tabla24[[#This Row],[PAS_DUR_COR_COD_ESC_TG_POS]]-Tabla24[[#This Row],[ESC_DUR_COR_COD_ESC_TG_POS]]</f>
        <v>224.13333333333344</v>
      </c>
      <c r="MC92" s="15">
        <f>Tabla24[[#This Row],[PAS_NUM_COR_COD_ESC_TG_TOT]]-Tabla24[[#This Row],[ESC_NUM_COR_COD_ESC_TG_TOT]]</f>
        <v>-0.17288135593220311</v>
      </c>
      <c r="MD92" s="15">
        <f>Tabla24[[#This Row],[PAS_DUR_COR_COD_ESC_TG_TOT]]-Tabla24[[#This Row],[ESC_DUR_COR_COD_ESC_TG_TOT]]</f>
        <v>-103.99404255319155</v>
      </c>
      <c r="ME92">
        <v>384.66666666666669</v>
      </c>
      <c r="MF92">
        <v>332.57142857142856</v>
      </c>
      <c r="MG92">
        <v>393.85714285714283</v>
      </c>
      <c r="MH92">
        <v>369.65</v>
      </c>
      <c r="MI92">
        <v>249</v>
      </c>
      <c r="MJ92">
        <v>356.8</v>
      </c>
      <c r="MK92">
        <v>260.39999999999998</v>
      </c>
      <c r="ML92">
        <v>291.57142857142856</v>
      </c>
      <c r="MM92">
        <v>325.8</v>
      </c>
      <c r="MN92">
        <v>372.4</v>
      </c>
      <c r="MO92">
        <v>226</v>
      </c>
      <c r="MP92">
        <v>298.41176470588238</v>
      </c>
      <c r="MQ92">
        <v>333.66666666666669</v>
      </c>
      <c r="MR92">
        <v>338.375</v>
      </c>
      <c r="MS92">
        <v>257.875</v>
      </c>
      <c r="MT92">
        <v>310.92</v>
      </c>
      <c r="MU92">
        <v>289.46666666666664</v>
      </c>
      <c r="MV92">
        <v>297.88888888888891</v>
      </c>
      <c r="MW92">
        <v>286.07692307692309</v>
      </c>
      <c r="MX92">
        <v>291.80434782608694</v>
      </c>
      <c r="MY92">
        <v>261.41176470588238</v>
      </c>
      <c r="MZ92">
        <v>328.4</v>
      </c>
      <c r="NA92">
        <v>301.73333333333335</v>
      </c>
      <c r="NB92">
        <v>295.65957446808511</v>
      </c>
      <c r="NC92" s="15">
        <f>Tabla1[[#This Row],[ROS_1DU_COR_COD_ROS_TG_NEG]]-Tabla1[[#This Row],[PAS_1DU_COR_COD_ROS_TG_NEG]]</f>
        <v>95.200000000000045</v>
      </c>
      <c r="ND92" s="15">
        <f>Tabla1[[#This Row],[ROS_1DU_COR_COD_ROS_TG_NEU]]-Tabla1[[#This Row],[PAS_1DU_COR_COD_ROS_TG_NEU]]</f>
        <v>34.682539682539641</v>
      </c>
      <c r="NE92" s="15">
        <f>Tabla1[[#This Row],[ROS_1DU_COR_COD_ROS_TG_POS]]-Tabla1[[#This Row],[PAS_1DU_COR_COD_ROS_TG_POS]]</f>
        <v>107.78021978021974</v>
      </c>
      <c r="NF92" s="15">
        <f>Tabla1[[#This Row],[ROS_1DU_COR_COD_ROS_TG_TOT]]-Tabla1[[#This Row],[PAS_1DU_COR_COD_ROS_TG_TOT]]</f>
        <v>77.845652173913038</v>
      </c>
      <c r="NG92" s="15">
        <f>Tabla1[[#This Row],[ROS_1DU_COR_COD_ESC_TG_NEG]]-Tabla1[[#This Row],[PAS_1DU_COR_COD_ESC_TG_NEG]]</f>
        <v>-12.411764705882376</v>
      </c>
      <c r="NH92" s="15">
        <f>Tabla1[[#This Row],[ROS_1DU_COR_COD_ESC_TG_NEU]]-Tabla1[[#This Row],[PAS_1DU_COR_COD_ESC_TG_NEU]]</f>
        <v>28.400000000000034</v>
      </c>
      <c r="NI92" s="15">
        <f>Tabla1[[#This Row],[ROS_1DU_COR_COD_ESC_TG_POS]]-Tabla1[[#This Row],[PAS_1DU_COR_COD_ESC_TG_POS]]</f>
        <v>-41.333333333333371</v>
      </c>
      <c r="NJ92" s="15">
        <f>Tabla1[[#This Row],[ROS_1DU_COR_COD_ESC_TG_TOT]]-Tabla1[[#This Row],[PAS_1DU_COR_COD_ESC_TG_TOT]]</f>
        <v>-4.088145896656556</v>
      </c>
      <c r="NK92" s="15">
        <f>Tabla1[[#This Row],[PAS_1DU_COR_COD_ROS_TG_NEG]]-Tabla1[[#This Row],[ESC_1DU_COR_COD_ROS_TG_NEG]]</f>
        <v>-36.333333333333371</v>
      </c>
      <c r="NL92" s="15">
        <f>Tabla1[[#This Row],[PAS_1DU_COR_COD_ROS_TG_NEU]]-Tabla1[[#This Row],[ESC_1DU_COR_COD_ROS_TG_NEU]]</f>
        <v>-74.511111111111063</v>
      </c>
      <c r="NM92" s="15">
        <f>Tabla1[[#This Row],[PAS_1DU_COR_COD_ROS_TG_POS]]-Tabla1[[#This Row],[ESC_1DU_COR_COD_ROS_TG_POS]]</f>
        <v>60.076923076923094</v>
      </c>
      <c r="NN92" s="15">
        <f>Tabla1[[#This Row],[PAS_1DU_COR_COD_ROS_TG_TOT]]-Tabla1[[#This Row],[ESC_1DU_COR_COD_ROS_TG_TOT]]</f>
        <v>-6.6074168797954371</v>
      </c>
      <c r="NO92" s="15">
        <f>Tabla1[[#This Row],[PAS_1DU_COR_COD_ESC_TG_NEG]]-Tabla1[[#This Row],[ESC_1DU_COR_COD_ESC_TG_NEG]]</f>
        <v>-72.254901960784309</v>
      </c>
      <c r="NP92" s="15">
        <f>Tabla1[[#This Row],[PAS_1DU_COR_COD_ESC_TG_NEU]]-Tabla1[[#This Row],[ESC_1DU_COR_COD_ESC_TG_NEU]]</f>
        <v>-9.9750000000000227</v>
      </c>
      <c r="NQ92" s="15">
        <f>Tabla1[[#This Row],[PAS_1DU_COR_COD_ESC_TG_POS]]-Tabla1[[#This Row],[ESC_1DU_COR_COD_ESC_TG_POS]]</f>
        <v>43.858333333333348</v>
      </c>
      <c r="NR92" s="15">
        <f>Tabla1[[#This Row],[PAS_1DU_COR_COD_ESC_TG_TOT]]-Tabla1[[#This Row],[ESC_1DU_COR_COD_ESC_TG_TOT]]</f>
        <v>-15.260425531914905</v>
      </c>
    </row>
    <row r="93" spans="1:382" x14ac:dyDescent="0.3">
      <c r="A93" s="2" t="s">
        <v>99</v>
      </c>
      <c r="B93" s="2">
        <v>40</v>
      </c>
      <c r="C93" s="2">
        <v>1</v>
      </c>
      <c r="D93" s="2">
        <v>41</v>
      </c>
      <c r="E93">
        <v>2.75</v>
      </c>
      <c r="F93">
        <v>970.47368421052636</v>
      </c>
      <c r="G93">
        <v>2.7</v>
      </c>
      <c r="H93">
        <v>835.7</v>
      </c>
      <c r="I93">
        <v>2.65</v>
      </c>
      <c r="J93">
        <v>1016.9411764705883</v>
      </c>
      <c r="K93">
        <v>2.7</v>
      </c>
      <c r="L93">
        <v>936.44642857142856</v>
      </c>
      <c r="M93">
        <v>3.75</v>
      </c>
      <c r="N93">
        <v>1242.7</v>
      </c>
      <c r="O93">
        <v>3.4</v>
      </c>
      <c r="P93">
        <v>1213.8947368421052</v>
      </c>
      <c r="Q93">
        <v>2.6</v>
      </c>
      <c r="R93">
        <v>1014.75</v>
      </c>
      <c r="S93">
        <v>3.25</v>
      </c>
      <c r="T93">
        <v>1166.4363636363637</v>
      </c>
      <c r="U93">
        <v>2.9750000000000001</v>
      </c>
      <c r="V93">
        <v>1050.4054054054054</v>
      </c>
      <c r="W93">
        <v>2.35</v>
      </c>
      <c r="X93">
        <v>676.75</v>
      </c>
      <c r="Y93">
        <v>2.4500000000000002</v>
      </c>
      <c r="Z93">
        <v>774.68421052631584</v>
      </c>
      <c r="AA93">
        <v>2.0499999999999998</v>
      </c>
      <c r="AB93">
        <v>626.0526315789474</v>
      </c>
      <c r="AC93">
        <v>2.2833333333333332</v>
      </c>
      <c r="AD93">
        <v>692.22413793103453</v>
      </c>
      <c r="AE93">
        <v>2.2833333333333332</v>
      </c>
      <c r="AF93">
        <v>692.22413793103453</v>
      </c>
      <c r="AG93">
        <v>2.7444444444444445</v>
      </c>
      <c r="AH93">
        <v>927.47928994082838</v>
      </c>
      <c r="BM93">
        <v>2.7444444444444445</v>
      </c>
      <c r="BN93">
        <v>927.47928994082838</v>
      </c>
      <c r="BO93">
        <v>3.1111111111111112</v>
      </c>
      <c r="BP93">
        <v>1602.8333333333333</v>
      </c>
      <c r="BQ93">
        <v>2.125</v>
      </c>
      <c r="BR93">
        <v>786</v>
      </c>
      <c r="BS93">
        <v>1.2222222222222223</v>
      </c>
      <c r="BT93">
        <v>643.20000000000005</v>
      </c>
      <c r="BU93">
        <v>2.1538461538461537</v>
      </c>
      <c r="BV93">
        <v>1018.6111111111111</v>
      </c>
      <c r="BW93">
        <v>3.1111111111111112</v>
      </c>
      <c r="BX93">
        <v>1386.5714285714287</v>
      </c>
      <c r="BY93">
        <v>2.7777777777777777</v>
      </c>
      <c r="BZ93">
        <v>1228.5714285714287</v>
      </c>
      <c r="CA93">
        <v>4.0999999999999996</v>
      </c>
      <c r="CB93">
        <v>1568.5</v>
      </c>
      <c r="CC93">
        <v>3.3571428571428572</v>
      </c>
      <c r="CD93">
        <v>1402.4545454545455</v>
      </c>
      <c r="CE93">
        <v>2.7777777777777777</v>
      </c>
      <c r="CF93">
        <v>1229.7249999999999</v>
      </c>
      <c r="CG93">
        <v>1.3333333333333333</v>
      </c>
      <c r="CH93">
        <v>827</v>
      </c>
      <c r="CI93">
        <v>2.875</v>
      </c>
      <c r="CJ93">
        <v>1274.2</v>
      </c>
      <c r="CK93">
        <v>0.55555555555555558</v>
      </c>
      <c r="CL93">
        <v>1670</v>
      </c>
      <c r="CM93">
        <v>1.5384615384615385</v>
      </c>
      <c r="CN93">
        <v>1106.909090909091</v>
      </c>
      <c r="CO93">
        <v>1.2222222222222223</v>
      </c>
      <c r="CP93">
        <v>1278.3333333333333</v>
      </c>
      <c r="CQ93">
        <v>1.5555555555555556</v>
      </c>
      <c r="CR93">
        <v>907.4</v>
      </c>
      <c r="CS93">
        <v>0.9</v>
      </c>
      <c r="CT93">
        <v>528.5</v>
      </c>
      <c r="CU93">
        <v>1.2142857142857142</v>
      </c>
      <c r="CV93">
        <v>873.83333333333337</v>
      </c>
      <c r="CW93">
        <v>1.3703703703703705</v>
      </c>
      <c r="CX93">
        <v>985.304347826087</v>
      </c>
      <c r="CY93">
        <v>2.074074074074074</v>
      </c>
      <c r="CZ93">
        <v>1140.4920634920634</v>
      </c>
      <c r="DA93">
        <v>2.2222222222222223</v>
      </c>
      <c r="DB93">
        <v>945.28571428571433</v>
      </c>
      <c r="DC93">
        <v>2.125</v>
      </c>
      <c r="DD93">
        <v>854.66666666666663</v>
      </c>
      <c r="DE93">
        <v>0.88888888888888884</v>
      </c>
      <c r="DF93">
        <v>805</v>
      </c>
      <c r="DG93">
        <v>1.7307692307692308</v>
      </c>
      <c r="DH93">
        <v>885</v>
      </c>
      <c r="DI93">
        <v>1.7777777777777777</v>
      </c>
      <c r="DJ93">
        <v>1071.2</v>
      </c>
      <c r="DK93">
        <v>2.3333333333333335</v>
      </c>
      <c r="DL93">
        <v>1031.8571428571429</v>
      </c>
      <c r="DM93">
        <v>2.5</v>
      </c>
      <c r="DN93">
        <v>879.5</v>
      </c>
      <c r="DO93">
        <v>2.2142857142857144</v>
      </c>
      <c r="DP93">
        <v>971.5454545454545</v>
      </c>
      <c r="DQ93">
        <v>1.9814814814814814</v>
      </c>
      <c r="DR93">
        <v>935.10526315789468</v>
      </c>
      <c r="DS93">
        <v>1.9814814814814814</v>
      </c>
      <c r="DT93">
        <v>935.10526315789468</v>
      </c>
      <c r="DU93">
        <v>2.0432098765432101</v>
      </c>
      <c r="DV93">
        <v>1063.2178217821781</v>
      </c>
      <c r="DW93">
        <v>1</v>
      </c>
      <c r="DX93">
        <v>200</v>
      </c>
      <c r="DY93">
        <v>0.5</v>
      </c>
      <c r="DZ93">
        <v>190</v>
      </c>
      <c r="EA93">
        <v>2</v>
      </c>
      <c r="EB93">
        <v>588</v>
      </c>
      <c r="EC93">
        <v>1</v>
      </c>
      <c r="ED93">
        <v>326</v>
      </c>
      <c r="EE93">
        <v>0</v>
      </c>
      <c r="EG93">
        <v>0</v>
      </c>
      <c r="EK93">
        <v>0</v>
      </c>
      <c r="EM93">
        <v>0.66666666666666663</v>
      </c>
      <c r="EN93">
        <v>326</v>
      </c>
      <c r="EO93">
        <v>0</v>
      </c>
      <c r="EQ93">
        <v>1</v>
      </c>
      <c r="ER93">
        <v>493</v>
      </c>
      <c r="ES93">
        <v>5</v>
      </c>
      <c r="ET93">
        <v>1527</v>
      </c>
      <c r="EU93">
        <v>1.75</v>
      </c>
      <c r="EV93">
        <v>1010</v>
      </c>
      <c r="EW93">
        <v>0</v>
      </c>
      <c r="EY93">
        <v>0</v>
      </c>
      <c r="FC93">
        <v>0</v>
      </c>
      <c r="FE93">
        <v>1.1666666666666667</v>
      </c>
      <c r="FF93">
        <v>1010</v>
      </c>
      <c r="FG93">
        <v>0.91666666666666663</v>
      </c>
      <c r="FH93">
        <v>599.6</v>
      </c>
      <c r="FI93">
        <v>0</v>
      </c>
      <c r="FK93">
        <v>0</v>
      </c>
      <c r="FM93">
        <v>3</v>
      </c>
      <c r="FN93">
        <v>1051</v>
      </c>
      <c r="FO93">
        <v>0.75</v>
      </c>
      <c r="FP93">
        <v>1051</v>
      </c>
      <c r="FQ93">
        <v>0</v>
      </c>
      <c r="FS93">
        <v>0</v>
      </c>
      <c r="FW93">
        <v>0</v>
      </c>
      <c r="FY93">
        <v>0.5</v>
      </c>
      <c r="FZ93">
        <v>1051</v>
      </c>
      <c r="GA93">
        <v>0.5</v>
      </c>
      <c r="GB93">
        <v>1051</v>
      </c>
      <c r="GC93">
        <v>0.77777777777777779</v>
      </c>
      <c r="GD93">
        <v>674.83333333333337</v>
      </c>
      <c r="GE93">
        <v>1.9166666666666667</v>
      </c>
      <c r="GF93">
        <v>1041.4392523364486</v>
      </c>
      <c r="GG93">
        <v>0.3</v>
      </c>
      <c r="GH93">
        <v>299</v>
      </c>
      <c r="GI93">
        <v>0.8</v>
      </c>
      <c r="GJ93">
        <v>614.25</v>
      </c>
      <c r="GK93">
        <v>1.2222222222222223</v>
      </c>
      <c r="GL93">
        <v>936.25</v>
      </c>
      <c r="GM93">
        <v>0.75862068965517238</v>
      </c>
      <c r="GN93">
        <v>645.36363636363637</v>
      </c>
      <c r="GO93">
        <v>0.375</v>
      </c>
      <c r="GP93">
        <v>517.5</v>
      </c>
      <c r="GQ93">
        <v>0.88888888888888884</v>
      </c>
      <c r="GR93">
        <v>775.5</v>
      </c>
      <c r="GS93">
        <v>0.55555555555555558</v>
      </c>
      <c r="GT93">
        <v>642.66666666666663</v>
      </c>
      <c r="GU93">
        <v>0.61538461538461542</v>
      </c>
      <c r="GV93">
        <v>673.88888888888891</v>
      </c>
      <c r="GW93">
        <v>0.69090909090909092</v>
      </c>
      <c r="GX93">
        <v>658.2</v>
      </c>
      <c r="GY93">
        <v>3.9</v>
      </c>
      <c r="GZ93">
        <v>2062.8571428571427</v>
      </c>
      <c r="HA93">
        <v>2.6</v>
      </c>
      <c r="HB93">
        <v>1243.8571428571429</v>
      </c>
      <c r="HC93">
        <v>2.4444444444444446</v>
      </c>
      <c r="HD93">
        <v>1291</v>
      </c>
      <c r="HE93">
        <v>3</v>
      </c>
      <c r="HF93">
        <v>1544.65</v>
      </c>
      <c r="HG93">
        <v>2.875</v>
      </c>
      <c r="HH93">
        <v>1321.5</v>
      </c>
      <c r="HI93">
        <v>3</v>
      </c>
      <c r="HJ93">
        <v>1429.5714285714287</v>
      </c>
      <c r="HK93">
        <v>4.333333333333333</v>
      </c>
      <c r="HL93">
        <v>1764.875</v>
      </c>
      <c r="HM93">
        <v>3.4230769230769229</v>
      </c>
      <c r="HN93">
        <v>1526.4285714285713</v>
      </c>
      <c r="HO93">
        <v>3.2</v>
      </c>
      <c r="HP93">
        <v>1535.3170731707316</v>
      </c>
      <c r="HQ93">
        <v>1.9454545454545455</v>
      </c>
      <c r="HR93">
        <v>1247.7377049180327</v>
      </c>
      <c r="HS93">
        <v>2.2999999999999998</v>
      </c>
      <c r="HT93">
        <v>1147.5714285714287</v>
      </c>
      <c r="HU93">
        <v>2.7</v>
      </c>
      <c r="HV93">
        <v>1225.5714285714287</v>
      </c>
      <c r="HW93">
        <v>2</v>
      </c>
      <c r="HX93">
        <v>1067</v>
      </c>
      <c r="HY93">
        <v>2.3448275862068964</v>
      </c>
      <c r="HZ93">
        <v>1150.7</v>
      </c>
      <c r="IA93">
        <v>2.125</v>
      </c>
      <c r="IB93">
        <v>854.16666666666663</v>
      </c>
      <c r="IC93">
        <v>2.3333333333333335</v>
      </c>
      <c r="ID93">
        <v>1202.1666666666667</v>
      </c>
      <c r="IE93">
        <v>2.3333333333333335</v>
      </c>
      <c r="IF93">
        <v>1056.5714285714287</v>
      </c>
      <c r="IG93">
        <v>2.2692307692307692</v>
      </c>
      <c r="IH93">
        <v>1038.6315789473683</v>
      </c>
      <c r="II93">
        <v>2.3090909090909091</v>
      </c>
      <c r="IJ93">
        <v>1096.1025641025642</v>
      </c>
      <c r="IK93">
        <v>2.3090909090909091</v>
      </c>
      <c r="IL93">
        <v>1096.1025641025642</v>
      </c>
      <c r="IM93">
        <v>2.0666666666666669</v>
      </c>
      <c r="IN93">
        <v>1188.5999999999999</v>
      </c>
      <c r="IS93">
        <v>0</v>
      </c>
      <c r="IU93">
        <v>0</v>
      </c>
      <c r="IW93">
        <v>0</v>
      </c>
      <c r="IY93">
        <v>2</v>
      </c>
      <c r="IZ93">
        <v>774</v>
      </c>
      <c r="JA93">
        <v>0</v>
      </c>
      <c r="JC93">
        <v>0.5</v>
      </c>
      <c r="JD93">
        <v>774</v>
      </c>
      <c r="JE93">
        <v>0.4</v>
      </c>
      <c r="JF93">
        <v>774</v>
      </c>
      <c r="JK93">
        <v>0</v>
      </c>
      <c r="JM93">
        <v>0</v>
      </c>
      <c r="JO93">
        <v>0</v>
      </c>
      <c r="JQ93">
        <v>0</v>
      </c>
      <c r="JS93">
        <v>0</v>
      </c>
      <c r="JU93">
        <v>0</v>
      </c>
      <c r="JW93">
        <v>0</v>
      </c>
      <c r="JY93">
        <v>0.2</v>
      </c>
      <c r="JZ93">
        <v>774</v>
      </c>
      <c r="KE93">
        <v>1</v>
      </c>
      <c r="KF93">
        <v>383</v>
      </c>
      <c r="KG93">
        <v>1</v>
      </c>
      <c r="KH93">
        <v>383</v>
      </c>
      <c r="KI93">
        <v>0</v>
      </c>
      <c r="KK93">
        <v>0</v>
      </c>
      <c r="KM93">
        <v>0</v>
      </c>
      <c r="KO93">
        <v>0</v>
      </c>
      <c r="KQ93">
        <v>0.2</v>
      </c>
      <c r="KR93">
        <v>383</v>
      </c>
      <c r="KS93">
        <v>0.2</v>
      </c>
      <c r="KT93">
        <v>383</v>
      </c>
      <c r="KU93">
        <v>0.2</v>
      </c>
      <c r="KV93">
        <v>578.5</v>
      </c>
      <c r="KW93">
        <v>1.9111111111111112</v>
      </c>
      <c r="KX93">
        <v>1176.6372549019609</v>
      </c>
      <c r="KY93" s="15">
        <f>Tabla24[[#This Row],[ROS_NUM_COR_COD_ROS_TG_NEG]]-Tabla24[[#This Row],[PAS_NUM_COR_COD_ROS_TG_NEG]]</f>
        <v>-0.875</v>
      </c>
      <c r="KZ93" s="15">
        <f>Tabla24[[#This Row],[ROS_DUR_COR_COD_ROS_TG_NEG]]-Tabla24[[#This Row],[PAS_DUR_COR_COD_ROS_TG_NEG]]</f>
        <v>78.799999999999955</v>
      </c>
      <c r="LA93" s="15">
        <f>Tabla24[[#This Row],[ROS_NUM_COR_COD_ROS_TG_NEU]]-Tabla24[[#This Row],[PAS_NUM_COR_COD_ROS_TG_NEU]]</f>
        <v>-0.39999999999999991</v>
      </c>
      <c r="LB93" s="15">
        <f>Tabla24[[#This Row],[ROS_DUR_COR_COD_ROS_TG_NEU]]-Tabla24[[#This Row],[PAS_DUR_COR_COD_ROS_TG_NEU]]</f>
        <v>215.67669172932347</v>
      </c>
      <c r="LC93" s="15">
        <f>Tabla24[[#This Row],[ROS_NUM_COR_COD_ROS_TG_POS]]-Tabla24[[#This Row],[PAS_NUM_COR_COD_ROS_TG_POS]]</f>
        <v>1.7333333333333329</v>
      </c>
      <c r="LD93" s="15">
        <f>Tabla24[[#This Row],[ROS_DUR_COR_COD_ROS_TG_POS]]-Tabla24[[#This Row],[PAS_DUR_COR_COD_ROS_TG_POS]]</f>
        <v>750.125</v>
      </c>
      <c r="LE93" s="15">
        <f>Tabla24[[#This Row],[ROS_NUM_COR_COD_ROS_TG_TOT]]-Tabla24[[#This Row],[PAS_NUM_COR_COD_ROS_TG_TOT]]</f>
        <v>0.17307692307692291</v>
      </c>
      <c r="LF93" s="15">
        <f>Tabla24[[#This Row],[ROS_DUR_COR_COD_ROS_TG_TOT]]-Tabla24[[#This Row],[PAS_DUR_COR_COD_ROS_TG_TOT]]</f>
        <v>359.99220779220764</v>
      </c>
      <c r="LG93" s="15">
        <f>Tabla24[[#This Row],[ROS_NUM_COR_COD_ESC_TG_NEG]]-Tabla24[[#This Row],[PAS_NUM_COR_COD_ESC_TG_NEG]]</f>
        <v>-2.375</v>
      </c>
      <c r="LH93" s="15">
        <f>Tabla24[[#This Row],[ROS_DUR_COR_COD_ESC_TG_NEG]]-Tabla24[[#This Row],[PAS_DUR_COR_COD_ESC_TG_NEG]]</f>
        <v>-452.97368421052636</v>
      </c>
      <c r="LI93" s="15">
        <f>Tabla24[[#This Row],[ROS_NUM_COR_COD_ESC_TG_NEU]]-Tabla24[[#This Row],[PAS_NUM_COR_COD_ESC_TG_NEU]]</f>
        <v>-1.8111111111111113</v>
      </c>
      <c r="LJ93" s="15">
        <f>Tabla24[[#This Row],[ROS_NUM_COR_COD_ESC_TG_NEG]]-Tabla24[[#This Row],[PAS_NUM_COR_COD_ESC_TG_NEG]]</f>
        <v>-2.375</v>
      </c>
      <c r="LK93" s="15">
        <f>Tabla24[[#This Row],[ROS_NUM_COR_COD_ESC_TG_POS]]-Tabla24[[#This Row],[PAS_NUM_COR_COD_ESC_TG_POS]]</f>
        <v>-2.0944444444444441</v>
      </c>
      <c r="LL93" s="15">
        <f>Tabla24[[#This Row],[ROS_DUR_COR_COD_ESC_TG_POS]]-Tabla24[[#This Row],[PAS_DUR_COR_COD_ESC_TG_POS]]</f>
        <v>-374.27450980392166</v>
      </c>
      <c r="LM93" s="15">
        <f>Tabla24[[#This Row],[ROS_NUM_COR_COD_ESC_TG_TOT]]-Tabla24[[#This Row],[PAS_NUM_COR_COD_ESC_TG_TOT]]</f>
        <v>-2.0846153846153848</v>
      </c>
      <c r="LN93" s="15">
        <f>Tabla24[[#This Row],[ROS_DUR_COR_COD_ESC_TG_TOT]]-Tabla24[[#This Row],[PAS_DUR_COR_COD_ESC_TG_TOT]]</f>
        <v>-262.55753968253964</v>
      </c>
      <c r="LO93" s="15">
        <f>Tabla24[[#This Row],[PAS_NUM_COR_COD_ROS_TG_NEG]]-Tabla24[[#This Row],[ESC_NUM_COR_COD_ROS_TG_NEG]]</f>
        <v>2.5277777777777777</v>
      </c>
      <c r="LP93" s="15">
        <f>Tabla24[[#This Row],[PAS_DUR_COR_COD_ROS_TG_NEG]]-Tabla24[[#This Row],[ESC_DUR_COR_COD_ROS_TG_NEG]]</f>
        <v>-35.633333333333212</v>
      </c>
      <c r="LQ93" s="15">
        <f>Tabla24[[#This Row],[PAS_NUM_COR_COD_ROS_TG_NEU]]-Tabla24[[#This Row],[ESC_NUM_COR_COD_ROS_TG_NEU]]</f>
        <v>1.8444444444444443</v>
      </c>
      <c r="LR93" s="15">
        <f>Tabla24[[#This Row],[PAS_DUR_COR_COD_ROS_TG_NEU]]-Tabla24[[#This Row],[ESC_DUR_COR_COD_ROS_TG_NEU]]</f>
        <v>306.49473684210523</v>
      </c>
      <c r="LS93" s="15">
        <f>Tabla24[[#This Row],[PAS_NUM_COR_COD_ROS_TG_POS]]-Tabla24[[#This Row],[ESC_NUM_COR_COD_ROS_TG_POS]]</f>
        <v>1.7000000000000002</v>
      </c>
      <c r="LT93" s="15">
        <f>Tabla24[[#This Row],[PAS_DUR_COR_COD_ROS_TG_POS]]-Tabla24[[#This Row],[ESC_DUR_COR_COD_ROS_TG_POS]]</f>
        <v>486.25</v>
      </c>
      <c r="LU93" s="15">
        <f>Tabla24[[#This Row],[PAS_NUM_COR_COD_ROS_TG_TOT]]-Tabla24[[#This Row],[ESC_NUM_COR_COD_ROS_TG_TOT]]</f>
        <v>2.0357142857142856</v>
      </c>
      <c r="LV93" s="15">
        <f>Tabla24[[#This Row],[PAS_DUR_COR_COD_ROS_TG_TOT]]-Tabla24[[#This Row],[ESC_DUR_COR_COD_ROS_TG_TOT]]</f>
        <v>292.60303030303032</v>
      </c>
      <c r="LW93" s="15">
        <f>Tabla24[[#This Row],[PAS_NUM_COR_COD_ESC_TG_NEG]]-Tabla24[[#This Row],[ESC_NUM_COR_COD_ESC_TG_NEG]]</f>
        <v>-0.36111111111111116</v>
      </c>
      <c r="LX93" s="15">
        <f>Tabla24[[#This Row],[PAS_DUR_COR_COD_ESC_TG_NEG]]-Tabla24[[#This Row],[ESC_DUR_COR_COD_ESC_TG_NEG]]</f>
        <v>-416.09774436090231</v>
      </c>
      <c r="LY93" s="15">
        <f>Tabla24[[#This Row],[PAS_NUM_COR_COD_ESC_TG_NEU]]-Tabla24[[#This Row],[ESC_NUM_COR_COD_ESC_TG_NEU]]</f>
        <v>-7.7777777777777501E-2</v>
      </c>
      <c r="LZ93" s="15">
        <f>Tabla24[[#This Row],[PAS_DUR_COR_COD_ESC_TG_NEU]]-Tabla24[[#This Row],[ESC_DUR_COR_COD_ESC_TG_NEU]]</f>
        <v>-392.87142857142862</v>
      </c>
      <c r="MA93" s="15">
        <f>Tabla24[[#This Row],[PAS_NUM_COR_COD_ESC_TG_POS]]-Tabla24[[#This Row],[ESC_NUM_COR_COD_ESC_TG_POS]]</f>
        <v>-1.4499999999999997</v>
      </c>
      <c r="MB93" s="15">
        <f>Tabla24[[#This Row],[PAS_DUR_COR_COD_ESC_TG_POS]]-Tabla24[[#This Row],[ESC_DUR_COR_COD_ESC_TG_POS]]</f>
        <v>-551.55882352941171</v>
      </c>
      <c r="MC93" s="15">
        <f>Tabla24[[#This Row],[PAS_NUM_COR_COD_ESC_TG_TOT]]-Tabla24[[#This Row],[ESC_NUM_COR_COD_ESC_TG_TOT]]</f>
        <v>-0.65714285714285703</v>
      </c>
      <c r="MD93" s="15">
        <f>Tabla24[[#This Row],[PAS_DUR_COR_COD_ESC_TG_TOT]]-Tabla24[[#This Row],[ESC_DUR_COR_COD_ESC_TG_TOT]]</f>
        <v>-466.00811688311694</v>
      </c>
      <c r="ME93">
        <v>351.33333333333331</v>
      </c>
      <c r="MF93">
        <v>390.14285714285717</v>
      </c>
      <c r="MG93">
        <v>349.625</v>
      </c>
      <c r="MH93">
        <v>363.61904761904759</v>
      </c>
      <c r="MI93">
        <v>347.5</v>
      </c>
      <c r="MJ93">
        <v>390</v>
      </c>
      <c r="MK93">
        <v>386</v>
      </c>
      <c r="ML93">
        <v>379.22222222222223</v>
      </c>
      <c r="MM93">
        <v>385</v>
      </c>
      <c r="MN93">
        <v>380.4</v>
      </c>
      <c r="MO93">
        <v>175.25</v>
      </c>
      <c r="MP93">
        <v>313.16666666666669</v>
      </c>
      <c r="MQ93">
        <v>360.42857142857144</v>
      </c>
      <c r="MR93">
        <v>352.57142857142856</v>
      </c>
      <c r="MS93">
        <v>300.875</v>
      </c>
      <c r="MT93">
        <v>336.27272727272725</v>
      </c>
      <c r="MU93">
        <v>375.75</v>
      </c>
      <c r="MV93">
        <v>361.68421052631578</v>
      </c>
      <c r="MW93">
        <v>343.1875</v>
      </c>
      <c r="MX93">
        <v>361.41818181818184</v>
      </c>
      <c r="MY93">
        <v>342.5263157894737</v>
      </c>
      <c r="MZ93">
        <v>307.8</v>
      </c>
      <c r="NA93">
        <v>369.1764705882353</v>
      </c>
      <c r="NB93">
        <v>338.21428571428572</v>
      </c>
      <c r="NC93" s="15">
        <f>Tabla1[[#This Row],[ROS_1DU_COR_COD_ROS_TG_NEG]]-Tabla1[[#This Row],[PAS_1DU_COR_COD_ROS_TG_NEG]]</f>
        <v>-24.416666666666686</v>
      </c>
      <c r="ND93" s="15">
        <f>Tabla1[[#This Row],[ROS_1DU_COR_COD_ROS_TG_NEU]]-Tabla1[[#This Row],[PAS_1DU_COR_COD_ROS_TG_NEU]]</f>
        <v>28.458646616541387</v>
      </c>
      <c r="NE93" s="15">
        <f>Tabla1[[#This Row],[ROS_1DU_COR_COD_ROS_TG_POS]]-Tabla1[[#This Row],[PAS_1DU_COR_COD_ROS_TG_POS]]</f>
        <v>6.4375</v>
      </c>
      <c r="NF93" s="15">
        <f>Tabla1[[#This Row],[ROS_1DU_COR_COD_ROS_TG_TOT]]-Tabla1[[#This Row],[PAS_1DU_COR_COD_ROS_TG_TOT]]</f>
        <v>2.2008658008657562</v>
      </c>
      <c r="NG93" s="15">
        <f>Tabla1[[#This Row],[ROS_1DU_COR_COD_ESC_TG_NEG]]-Tabla1[[#This Row],[PAS_1DU_COR_COD_ESC_TG_NEG]]</f>
        <v>4.9736842105263008</v>
      </c>
      <c r="NH93" s="15">
        <f>Tabla1[[#This Row],[ROS_1DU_COR_COD_ESC_TG_NEU]]-Tabla1[[#This Row],[PAS_1DU_COR_COD_ESC_TG_NEU]]</f>
        <v>82.199999999999989</v>
      </c>
      <c r="NI93" s="15">
        <f>Tabla1[[#This Row],[ROS_1DU_COR_COD_ESC_TG_POS]]-Tabla1[[#This Row],[PAS_1DU_COR_COD_ESC_TG_POS]]</f>
        <v>16.823529411764696</v>
      </c>
      <c r="NJ93" s="15">
        <f>Tabla1[[#This Row],[ROS_1DU_COR_COD_ESC_TG_TOT]]-Tabla1[[#This Row],[PAS_1DU_COR_COD_ESC_TG_TOT]]</f>
        <v>41.007936507936506</v>
      </c>
      <c r="NK93" s="15">
        <f>Tabla1[[#This Row],[PAS_1DU_COR_COD_ROS_TG_NEG]]-Tabla1[[#This Row],[ESC_1DU_COR_COD_ROS_TG_NEG]]</f>
        <v>-9.25</v>
      </c>
      <c r="NL93" s="15">
        <f>Tabla1[[#This Row],[PAS_1DU_COR_COD_ROS_TG_NEU]]-Tabla1[[#This Row],[ESC_1DU_COR_COD_ROS_TG_NEU]]</f>
        <v>-18.715789473684197</v>
      </c>
      <c r="NM93" s="15">
        <f>Tabla1[[#This Row],[PAS_1DU_COR_COD_ROS_TG_POS]]-Tabla1[[#This Row],[ESC_1DU_COR_COD_ROS_TG_POS]]</f>
        <v>167.9375</v>
      </c>
      <c r="NN93" s="15">
        <f>Tabla1[[#This Row],[PAS_1DU_COR_COD_ROS_TG_TOT]]-Tabla1[[#This Row],[ESC_1DU_COR_COD_ROS_TG_TOT]]</f>
        <v>48.25151515151515</v>
      </c>
      <c r="NO93" s="15">
        <f>Tabla1[[#This Row],[PAS_1DU_COR_COD_ESC_TG_NEG]]-Tabla1[[#This Row],[ESC_1DU_COR_COD_ESC_TG_NEG]]</f>
        <v>-17.902255639097746</v>
      </c>
      <c r="NP93" s="15">
        <f>Tabla1[[#This Row],[PAS_1DU_COR_COD_ESC_TG_NEU]]-Tabla1[[#This Row],[ESC_1DU_COR_COD_ESC_TG_NEU]]</f>
        <v>-44.771428571428544</v>
      </c>
      <c r="NQ93" s="15">
        <f>Tabla1[[#This Row],[PAS_1DU_COR_COD_ESC_TG_POS]]-Tabla1[[#This Row],[ESC_1DU_COR_COD_ESC_TG_POS]]</f>
        <v>68.301470588235304</v>
      </c>
      <c r="NR93" s="15">
        <f>Tabla1[[#This Row],[PAS_1DU_COR_COD_ESC_TG_TOT]]-Tabla1[[#This Row],[ESC_1DU_COR_COD_ESC_TG_TOT]]</f>
        <v>1.9415584415584703</v>
      </c>
    </row>
    <row r="94" spans="1:382" x14ac:dyDescent="0.3">
      <c r="A94" s="2" t="s">
        <v>101</v>
      </c>
      <c r="B94" s="2">
        <v>40</v>
      </c>
      <c r="C94" s="2">
        <v>1</v>
      </c>
      <c r="D94" s="2">
        <v>40</v>
      </c>
      <c r="E94">
        <v>2.85</v>
      </c>
      <c r="F94">
        <v>681.94117647058829</v>
      </c>
      <c r="G94">
        <v>2.2000000000000002</v>
      </c>
      <c r="H94">
        <v>645.14285714285711</v>
      </c>
      <c r="I94">
        <v>2.85</v>
      </c>
      <c r="J94">
        <v>597.38888888888891</v>
      </c>
      <c r="K94">
        <v>2.6333333333333333</v>
      </c>
      <c r="L94">
        <v>640.36734693877554</v>
      </c>
      <c r="M94">
        <v>2.95</v>
      </c>
      <c r="N94">
        <v>700.66666666666663</v>
      </c>
      <c r="O94">
        <v>3.1</v>
      </c>
      <c r="P94">
        <v>772.70588235294122</v>
      </c>
      <c r="Q94">
        <v>3.85</v>
      </c>
      <c r="R94">
        <v>777.1</v>
      </c>
      <c r="S94">
        <v>3.3</v>
      </c>
      <c r="T94">
        <v>750.72727272727275</v>
      </c>
      <c r="U94">
        <v>2.9666666666666668</v>
      </c>
      <c r="V94">
        <v>698.73076923076928</v>
      </c>
      <c r="W94">
        <v>1.8</v>
      </c>
      <c r="X94">
        <v>459.05555555555554</v>
      </c>
      <c r="Y94">
        <v>1.7</v>
      </c>
      <c r="Z94">
        <v>494.1875</v>
      </c>
      <c r="AA94">
        <v>1.65</v>
      </c>
      <c r="AB94">
        <v>487.35294117647061</v>
      </c>
      <c r="AC94">
        <v>1.7166666666666666</v>
      </c>
      <c r="AD94">
        <v>479.50980392156862</v>
      </c>
      <c r="AE94">
        <v>1.7166666666666666</v>
      </c>
      <c r="AF94">
        <v>479.50980392156862</v>
      </c>
      <c r="AG94">
        <v>2.5499999999999998</v>
      </c>
      <c r="AH94">
        <v>626.6</v>
      </c>
      <c r="BM94">
        <v>2.5499999999999998</v>
      </c>
      <c r="BN94">
        <v>626.6</v>
      </c>
      <c r="BO94">
        <v>3.8</v>
      </c>
      <c r="BP94">
        <v>1152.9000000000001</v>
      </c>
      <c r="BQ94">
        <v>4</v>
      </c>
      <c r="BR94">
        <v>1229.2222222222222</v>
      </c>
      <c r="BS94">
        <v>3.5</v>
      </c>
      <c r="BT94">
        <v>1054.7</v>
      </c>
      <c r="BU94">
        <v>3.7666666666666666</v>
      </c>
      <c r="BV94">
        <v>1142.7241379310344</v>
      </c>
      <c r="BW94">
        <v>4.4000000000000004</v>
      </c>
      <c r="BX94">
        <v>1246.8</v>
      </c>
      <c r="BY94">
        <v>5</v>
      </c>
      <c r="BZ94">
        <v>1224.1111111111111</v>
      </c>
      <c r="CA94">
        <v>3.8</v>
      </c>
      <c r="CB94">
        <v>988.5</v>
      </c>
      <c r="CC94">
        <v>4.3793103448275863</v>
      </c>
      <c r="CD94">
        <v>1150.6896551724137</v>
      </c>
      <c r="CE94">
        <v>4.0677966101694913</v>
      </c>
      <c r="CF94">
        <v>1146.7068965517242</v>
      </c>
      <c r="CG94">
        <v>2.4</v>
      </c>
      <c r="CH94">
        <v>736.875</v>
      </c>
      <c r="CI94">
        <v>1.5</v>
      </c>
      <c r="CJ94">
        <v>404.25</v>
      </c>
      <c r="CK94">
        <v>2.2000000000000002</v>
      </c>
      <c r="CL94">
        <v>588.375</v>
      </c>
      <c r="CM94">
        <v>2.0333333333333332</v>
      </c>
      <c r="CN94">
        <v>576.5</v>
      </c>
      <c r="CO94">
        <v>1.2</v>
      </c>
      <c r="CP94">
        <v>505.57142857142856</v>
      </c>
      <c r="CQ94">
        <v>1.1111111111111112</v>
      </c>
      <c r="CR94">
        <v>408.83333333333331</v>
      </c>
      <c r="CS94">
        <v>2.1</v>
      </c>
      <c r="CT94">
        <v>571</v>
      </c>
      <c r="CU94">
        <v>1.4827586206896552</v>
      </c>
      <c r="CV94">
        <v>502.85714285714283</v>
      </c>
      <c r="CW94">
        <v>1.7627118644067796</v>
      </c>
      <c r="CX94">
        <v>542.13333333333333</v>
      </c>
      <c r="CY94">
        <v>2.9152542372881354</v>
      </c>
      <c r="CZ94">
        <v>882.57281553398059</v>
      </c>
      <c r="DA94">
        <v>3</v>
      </c>
      <c r="DB94">
        <v>806.5</v>
      </c>
      <c r="DC94">
        <v>2.9</v>
      </c>
      <c r="DD94">
        <v>796.9</v>
      </c>
      <c r="DE94">
        <v>2.4</v>
      </c>
      <c r="DF94">
        <v>674.7</v>
      </c>
      <c r="DG94">
        <v>2.7666666666666666</v>
      </c>
      <c r="DH94">
        <v>759.36666666666667</v>
      </c>
      <c r="DI94">
        <v>2.2999999999999998</v>
      </c>
      <c r="DJ94">
        <v>791.125</v>
      </c>
      <c r="DK94">
        <v>2.1111111111111112</v>
      </c>
      <c r="DL94">
        <v>659.5</v>
      </c>
      <c r="DM94">
        <v>2.7</v>
      </c>
      <c r="DN94">
        <v>677.4</v>
      </c>
      <c r="DO94">
        <v>2.3793103448275863</v>
      </c>
      <c r="DP94">
        <v>706.88461538461536</v>
      </c>
      <c r="DQ94">
        <v>2.5762711864406778</v>
      </c>
      <c r="DR94">
        <v>735</v>
      </c>
      <c r="DS94">
        <v>2.5762711864406778</v>
      </c>
      <c r="DT94">
        <v>735</v>
      </c>
      <c r="DU94">
        <v>2.8022598870056497</v>
      </c>
      <c r="DV94">
        <v>830.59748427672957</v>
      </c>
      <c r="EG94">
        <v>2</v>
      </c>
      <c r="EH94">
        <v>551</v>
      </c>
      <c r="EK94">
        <v>2</v>
      </c>
      <c r="EL94">
        <v>551</v>
      </c>
      <c r="EM94">
        <v>2</v>
      </c>
      <c r="EN94">
        <v>551</v>
      </c>
      <c r="EY94">
        <v>3</v>
      </c>
      <c r="EZ94">
        <v>974</v>
      </c>
      <c r="FC94">
        <v>3</v>
      </c>
      <c r="FD94">
        <v>974</v>
      </c>
      <c r="FE94">
        <v>3</v>
      </c>
      <c r="FF94">
        <v>974</v>
      </c>
      <c r="FG94">
        <v>2.5</v>
      </c>
      <c r="FH94">
        <v>762.5</v>
      </c>
      <c r="FS94">
        <v>6</v>
      </c>
      <c r="FT94">
        <v>1554</v>
      </c>
      <c r="FW94">
        <v>6</v>
      </c>
      <c r="FX94">
        <v>1554</v>
      </c>
      <c r="FY94">
        <v>6</v>
      </c>
      <c r="FZ94">
        <v>1554</v>
      </c>
      <c r="GA94">
        <v>6</v>
      </c>
      <c r="GB94">
        <v>1554</v>
      </c>
      <c r="GC94">
        <v>3.6666666666666665</v>
      </c>
      <c r="GD94">
        <v>1026.3333333333333</v>
      </c>
      <c r="GE94">
        <v>2.8166666666666669</v>
      </c>
      <c r="GF94">
        <v>834.22222222222217</v>
      </c>
      <c r="GG94">
        <v>2.25</v>
      </c>
      <c r="GH94">
        <v>1386.25</v>
      </c>
      <c r="GI94">
        <v>1.8</v>
      </c>
      <c r="GJ94">
        <v>676</v>
      </c>
      <c r="GK94">
        <v>0.44444444444444442</v>
      </c>
      <c r="GL94">
        <v>210</v>
      </c>
      <c r="GM94">
        <v>1.4814814814814814</v>
      </c>
      <c r="GN94">
        <v>745.78571428571433</v>
      </c>
      <c r="GO94">
        <v>1.625</v>
      </c>
      <c r="GP94">
        <v>588</v>
      </c>
      <c r="GQ94">
        <v>2.2000000000000002</v>
      </c>
      <c r="GR94">
        <v>616.125</v>
      </c>
      <c r="GS94">
        <v>3.125</v>
      </c>
      <c r="GT94">
        <v>1357.2</v>
      </c>
      <c r="GU94">
        <v>2.3076923076923075</v>
      </c>
      <c r="GV94">
        <v>814.16666666666663</v>
      </c>
      <c r="GW94">
        <v>1.8867924528301887</v>
      </c>
      <c r="GX94">
        <v>784.25</v>
      </c>
      <c r="GY94">
        <v>3.875</v>
      </c>
      <c r="GZ94">
        <v>1397.2857142857142</v>
      </c>
      <c r="HA94">
        <v>4.5</v>
      </c>
      <c r="HB94">
        <v>1420.1111111111111</v>
      </c>
      <c r="HC94">
        <v>5.1111111111111107</v>
      </c>
      <c r="HD94">
        <v>1401.2222222222222</v>
      </c>
      <c r="HE94">
        <v>4.5185185185185182</v>
      </c>
      <c r="HF94">
        <v>1406.92</v>
      </c>
      <c r="HG94">
        <v>4.875</v>
      </c>
      <c r="HH94">
        <v>1418.625</v>
      </c>
      <c r="HI94">
        <v>4</v>
      </c>
      <c r="HJ94">
        <v>1302.1111111111111</v>
      </c>
      <c r="HK94">
        <v>3.75</v>
      </c>
      <c r="HL94">
        <v>1292.7142857142858</v>
      </c>
      <c r="HM94">
        <v>4.1923076923076925</v>
      </c>
      <c r="HN94">
        <v>1338.2083333333333</v>
      </c>
      <c r="HO94">
        <v>4.3584905660377355</v>
      </c>
      <c r="HP94">
        <v>1373.2653061224489</v>
      </c>
      <c r="HQ94">
        <v>3.1226415094339623</v>
      </c>
      <c r="HR94">
        <v>1140.5679012345679</v>
      </c>
      <c r="HS94">
        <v>2.25</v>
      </c>
      <c r="HT94">
        <v>696.33333333333337</v>
      </c>
      <c r="HU94">
        <v>1.9</v>
      </c>
      <c r="HV94">
        <v>681.75</v>
      </c>
      <c r="HW94">
        <v>2.8888888888888888</v>
      </c>
      <c r="HX94">
        <v>820.22222222222217</v>
      </c>
      <c r="HY94">
        <v>2.3333333333333335</v>
      </c>
      <c r="HZ94">
        <v>739.73913043478262</v>
      </c>
      <c r="IA94">
        <v>3</v>
      </c>
      <c r="IB94">
        <v>904.25</v>
      </c>
      <c r="IC94">
        <v>2.4</v>
      </c>
      <c r="ID94">
        <v>743.8</v>
      </c>
      <c r="IE94">
        <v>2.625</v>
      </c>
      <c r="IF94">
        <v>724</v>
      </c>
      <c r="IG94">
        <v>2.6538461538461537</v>
      </c>
      <c r="IH94">
        <v>787.07692307692309</v>
      </c>
      <c r="II94">
        <v>2.4905660377358489</v>
      </c>
      <c r="IJ94">
        <v>764.85714285714289</v>
      </c>
      <c r="IK94">
        <v>2.4905660377358489</v>
      </c>
      <c r="IL94">
        <v>764.85714285714289</v>
      </c>
      <c r="IM94">
        <v>2.9119496855345912</v>
      </c>
      <c r="IN94">
        <v>998.95384615384614</v>
      </c>
      <c r="IO94">
        <v>0</v>
      </c>
      <c r="IS94">
        <v>0</v>
      </c>
      <c r="IU94">
        <v>0</v>
      </c>
      <c r="IW94">
        <v>0</v>
      </c>
      <c r="JA94">
        <v>1</v>
      </c>
      <c r="JB94">
        <v>479</v>
      </c>
      <c r="JC94">
        <v>0.5</v>
      </c>
      <c r="JD94">
        <v>479</v>
      </c>
      <c r="JE94">
        <v>0.2857142857142857</v>
      </c>
      <c r="JF94">
        <v>479</v>
      </c>
      <c r="JG94">
        <v>6</v>
      </c>
      <c r="JH94">
        <v>1910</v>
      </c>
      <c r="JK94">
        <v>6</v>
      </c>
      <c r="JL94">
        <v>2276</v>
      </c>
      <c r="JM94">
        <v>6</v>
      </c>
      <c r="JN94">
        <v>2032</v>
      </c>
      <c r="JO94">
        <v>5.5</v>
      </c>
      <c r="JP94">
        <v>1614</v>
      </c>
      <c r="JS94">
        <v>4</v>
      </c>
      <c r="JT94">
        <v>1065</v>
      </c>
      <c r="JU94">
        <v>4.75</v>
      </c>
      <c r="JV94">
        <v>1339.5</v>
      </c>
      <c r="JW94">
        <v>5.2857142857142856</v>
      </c>
      <c r="JX94">
        <v>1636.2857142857142</v>
      </c>
      <c r="JY94">
        <v>2.7857142857142856</v>
      </c>
      <c r="JZ94">
        <v>1491.625</v>
      </c>
      <c r="KA94">
        <v>3</v>
      </c>
      <c r="KB94">
        <v>926</v>
      </c>
      <c r="KE94">
        <v>3</v>
      </c>
      <c r="KF94">
        <v>746</v>
      </c>
      <c r="KG94">
        <v>3</v>
      </c>
      <c r="KH94">
        <v>866</v>
      </c>
      <c r="KI94">
        <v>2.5</v>
      </c>
      <c r="KJ94">
        <v>691</v>
      </c>
      <c r="KM94">
        <v>3</v>
      </c>
      <c r="KN94">
        <v>387</v>
      </c>
      <c r="KO94">
        <v>2.75</v>
      </c>
      <c r="KP94">
        <v>539</v>
      </c>
      <c r="KQ94">
        <v>2.8571428571428572</v>
      </c>
      <c r="KR94">
        <v>679.14285714285711</v>
      </c>
      <c r="KS94">
        <v>2.8571428571428572</v>
      </c>
      <c r="KT94">
        <v>679.14285714285711</v>
      </c>
      <c r="KU94">
        <v>2.8095238095238093</v>
      </c>
      <c r="KV94">
        <v>1112.4666666666667</v>
      </c>
      <c r="KW94">
        <v>2.9</v>
      </c>
      <c r="KX94">
        <v>1010.696551724138</v>
      </c>
      <c r="KY94" s="15">
        <f>Tabla24[[#This Row],[ROS_NUM_COR_COD_ROS_TG_NEG]]-Tabla24[[#This Row],[PAS_NUM_COR_COD_ROS_TG_NEG]]</f>
        <v>1.9249999999999998</v>
      </c>
      <c r="KZ94" s="15">
        <f>Tabla24[[#This Row],[ROS_DUR_COR_COD_ROS_TG_NEG]]-Tabla24[[#This Row],[PAS_DUR_COR_COD_ROS_TG_NEG]]</f>
        <v>717.95833333333337</v>
      </c>
      <c r="LA94" s="15">
        <f>Tabla24[[#This Row],[ROS_NUM_COR_COD_ROS_TG_NEU]]-Tabla24[[#This Row],[PAS_NUM_COR_COD_ROS_TG_NEU]]</f>
        <v>0.89999999999999991</v>
      </c>
      <c r="LB94" s="15">
        <f>Tabla24[[#This Row],[ROS_DUR_COR_COD_ROS_TG_NEU]]-Tabla24[[#This Row],[PAS_DUR_COR_COD_ROS_TG_NEU]]</f>
        <v>529.40522875816987</v>
      </c>
      <c r="LC94" s="15">
        <f>Tabla24[[#This Row],[ROS_NUM_COR_COD_ROS_TG_POS]]-Tabla24[[#This Row],[PAS_NUM_COR_COD_ROS_TG_POS]]</f>
        <v>-0.10000000000000009</v>
      </c>
      <c r="LD94" s="15">
        <f>Tabla24[[#This Row],[ROS_DUR_COR_COD_ROS_TG_POS]]-Tabla24[[#This Row],[PAS_DUR_COR_COD_ROS_TG_POS]]</f>
        <v>515.61428571428576</v>
      </c>
      <c r="LE94" s="15">
        <f>Tabla24[[#This Row],[ROS_NUM_COR_COD_ROS_TG_TOT]]-Tabla24[[#This Row],[PAS_NUM_COR_COD_ROS_TG_TOT]]</f>
        <v>0.89230769230769269</v>
      </c>
      <c r="LF94" s="15">
        <f>Tabla24[[#This Row],[ROS_DUR_COR_COD_ROS_TG_TOT]]-Tabla24[[#This Row],[PAS_DUR_COR_COD_ROS_TG_TOT]]</f>
        <v>587.48106060606051</v>
      </c>
      <c r="LG94" s="15">
        <f>Tabla24[[#This Row],[ROS_NUM_COR_COD_ESC_TG_NEG]]-Tabla24[[#This Row],[PAS_NUM_COR_COD_ESC_TG_NEG]]</f>
        <v>-1.2250000000000001</v>
      </c>
      <c r="LH94" s="15">
        <f>Tabla24[[#This Row],[ROS_DUR_COR_COD_ESC_TG_NEG]]-Tabla24[[#This Row],[PAS_DUR_COR_COD_ESC_TG_NEG]]</f>
        <v>-93.941176470588289</v>
      </c>
      <c r="LI94" s="15">
        <f>Tabla24[[#This Row],[ROS_NUM_COR_COD_ESC_TG_NEU]]-Tabla24[[#This Row],[PAS_NUM_COR_COD_ESC_TG_NEU]]</f>
        <v>0</v>
      </c>
      <c r="LJ94" s="15">
        <f>Tabla24[[#This Row],[ROS_NUM_COR_COD_ESC_TG_NEG]]-Tabla24[[#This Row],[PAS_NUM_COR_COD_ESC_TG_NEG]]</f>
        <v>-1.2250000000000001</v>
      </c>
      <c r="LK94" s="15">
        <f>Tabla24[[#This Row],[ROS_NUM_COR_COD_ESC_TG_POS]]-Tabla24[[#This Row],[PAS_NUM_COR_COD_ESC_TG_POS]]</f>
        <v>0.27499999999999991</v>
      </c>
      <c r="LL94" s="15">
        <f>Tabla24[[#This Row],[ROS_DUR_COR_COD_ESC_TG_POS]]-Tabla24[[#This Row],[PAS_DUR_COR_COD_ESC_TG_POS]]</f>
        <v>759.81111111111113</v>
      </c>
      <c r="LM94" s="15">
        <f>Tabla24[[#This Row],[ROS_NUM_COR_COD_ESC_TG_TOT]]-Tabla24[[#This Row],[PAS_NUM_COR_COD_ESC_TG_TOT]]</f>
        <v>-0.32564102564102582</v>
      </c>
      <c r="LN94" s="15">
        <f>Tabla24[[#This Row],[ROS_DUR_COR_COD_ESC_TG_TOT]]-Tabla24[[#This Row],[PAS_DUR_COR_COD_ESC_TG_TOT]]</f>
        <v>173.79931972789109</v>
      </c>
      <c r="LO94" s="15">
        <f>Tabla24[[#This Row],[PAS_NUM_COR_COD_ROS_TG_NEG]]-Tabla24[[#This Row],[ESC_NUM_COR_COD_ROS_TG_NEG]]</f>
        <v>1.7500000000000002</v>
      </c>
      <c r="LP94" s="15">
        <f>Tabla24[[#This Row],[PAS_DUR_COR_COD_ROS_TG_NEG]]-Tabla24[[#This Row],[ESC_DUR_COR_COD_ROS_TG_NEG]]</f>
        <v>195.09523809523807</v>
      </c>
      <c r="LQ94" s="15">
        <f>Tabla24[[#This Row],[PAS_NUM_COR_COD_ROS_TG_NEU]]-Tabla24[[#This Row],[ESC_NUM_COR_COD_ROS_TG_NEU]]</f>
        <v>1.9888888888888889</v>
      </c>
      <c r="LR94" s="15">
        <f>Tabla24[[#This Row],[PAS_DUR_COR_COD_ROS_TG_NEU]]-Tabla24[[#This Row],[ESC_DUR_COR_COD_ROS_TG_NEU]]</f>
        <v>363.8725490196079</v>
      </c>
      <c r="LS94" s="15">
        <f>Tabla24[[#This Row],[PAS_NUM_COR_COD_ROS_TG_POS]]-Tabla24[[#This Row],[ESC_NUM_COR_COD_ROS_TG_POS]]</f>
        <v>1.75</v>
      </c>
      <c r="LT94" s="15">
        <f>Tabla24[[#This Row],[PAS_DUR_COR_COD_ROS_TG_POS]]-Tabla24[[#This Row],[ESC_DUR_COR_COD_ROS_TG_POS]]</f>
        <v>206.10000000000002</v>
      </c>
      <c r="LU94" s="15">
        <f>Tabla24[[#This Row],[PAS_NUM_COR_COD_ROS_TG_TOT]]-Tabla24[[#This Row],[ESC_NUM_COR_COD_ROS_TG_TOT]]</f>
        <v>1.8172413793103446</v>
      </c>
      <c r="LV94" s="15">
        <f>Tabla24[[#This Row],[PAS_DUR_COR_COD_ROS_TG_TOT]]-Tabla24[[#This Row],[ESC_DUR_COR_COD_ROS_TG_TOT]]</f>
        <v>247.87012987012992</v>
      </c>
      <c r="LW94" s="15">
        <f>Tabla24[[#This Row],[PAS_NUM_COR_COD_ESC_TG_NEG]]-Tabla24[[#This Row],[ESC_NUM_COR_COD_ESC_TG_NEG]]</f>
        <v>-1.5500000000000003</v>
      </c>
      <c r="LX94" s="15">
        <f>Tabla24[[#This Row],[PAS_DUR_COR_COD_ESC_TG_NEG]]-Tabla24[[#This Row],[ESC_DUR_COR_COD_ESC_TG_NEG]]</f>
        <v>-564.85882352941167</v>
      </c>
      <c r="LY94" s="15">
        <f>Tabla24[[#This Row],[PAS_NUM_COR_COD_ESC_TG_NEU]]-Tabla24[[#This Row],[ESC_NUM_COR_COD_ESC_TG_NEU]]</f>
        <v>-2.8</v>
      </c>
      <c r="LZ94" s="15">
        <f>Tabla24[[#This Row],[PAS_DUR_COR_COD_ESC_TG_NEU]]-Tabla24[[#This Row],[ESC_DUR_COR_COD_ESC_TG_NEU]]</f>
        <v>-578.96825396825398</v>
      </c>
      <c r="MA94" s="15">
        <f>Tabla24[[#This Row],[PAS_NUM_COR_COD_ESC_TG_POS]]-Tabla24[[#This Row],[ESC_NUM_COR_COD_ESC_TG_POS]]</f>
        <v>-0.94999999999999973</v>
      </c>
      <c r="MB94" s="15">
        <f>Tabla24[[#This Row],[PAS_DUR_COR_COD_ESC_TG_POS]]-Tabla24[[#This Row],[ESC_DUR_COR_COD_ESC_TG_POS]]</f>
        <v>-391.11111111111109</v>
      </c>
      <c r="MC94" s="15">
        <f>Tabla24[[#This Row],[PAS_NUM_COR_COD_ESC_TG_TOT]]-Tabla24[[#This Row],[ESC_NUM_COR_COD_ESC_TG_TOT]]</f>
        <v>-1.745977011494253</v>
      </c>
      <c r="MD94" s="15">
        <f>Tabla24[[#This Row],[PAS_DUR_COR_COD_ESC_TG_TOT]]-Tabla24[[#This Row],[ESC_DUR_COR_COD_ESC_TG_TOT]]</f>
        <v>-510.32230823363818</v>
      </c>
      <c r="ME94">
        <v>236.5</v>
      </c>
      <c r="MF94">
        <v>251</v>
      </c>
      <c r="MG94">
        <v>345.28571428571428</v>
      </c>
      <c r="MH94">
        <v>273.66666666666669</v>
      </c>
      <c r="MI94">
        <v>265.39999999999998</v>
      </c>
      <c r="MJ94">
        <v>208</v>
      </c>
      <c r="MK94">
        <v>227.4</v>
      </c>
      <c r="ML94">
        <v>229.33333333333334</v>
      </c>
      <c r="MM94">
        <v>295.71428571428572</v>
      </c>
      <c r="MN94">
        <v>235</v>
      </c>
      <c r="MO94">
        <v>198.375</v>
      </c>
      <c r="MP94">
        <v>241.28571428571428</v>
      </c>
      <c r="MQ94">
        <v>308.10000000000002</v>
      </c>
      <c r="MR94">
        <v>238.44444444444446</v>
      </c>
      <c r="MS94">
        <v>285.3</v>
      </c>
      <c r="MT94">
        <v>278.62068965517244</v>
      </c>
      <c r="MU94">
        <v>199.83333333333334</v>
      </c>
      <c r="MV94">
        <v>202.88235294117646</v>
      </c>
      <c r="MW94">
        <v>173</v>
      </c>
      <c r="MX94">
        <v>191.01818181818183</v>
      </c>
      <c r="MY94">
        <v>196.1764705882353</v>
      </c>
      <c r="MZ94">
        <v>142.42857142857142</v>
      </c>
      <c r="NA94">
        <v>167</v>
      </c>
      <c r="NB94">
        <v>170.10204081632654</v>
      </c>
      <c r="NC94" s="15">
        <f>Tabla1[[#This Row],[ROS_1DU_COR_COD_ROS_TG_NEG]]-Tabla1[[#This Row],[PAS_1DU_COR_COD_ROS_TG_NEG]]</f>
        <v>36.666666666666657</v>
      </c>
      <c r="ND94" s="15">
        <f>Tabla1[[#This Row],[ROS_1DU_COR_COD_ROS_TG_NEU]]-Tabla1[[#This Row],[PAS_1DU_COR_COD_ROS_TG_NEU]]</f>
        <v>48.117647058823536</v>
      </c>
      <c r="NE94" s="15">
        <f>Tabla1[[#This Row],[ROS_1DU_COR_COD_ROS_TG_POS]]-Tabla1[[#This Row],[PAS_1DU_COR_COD_ROS_TG_POS]]</f>
        <v>172.28571428571428</v>
      </c>
      <c r="NF94" s="15">
        <f>Tabla1[[#This Row],[ROS_1DU_COR_COD_ROS_TG_TOT]]-Tabla1[[#This Row],[PAS_1DU_COR_COD_ROS_TG_TOT]]</f>
        <v>82.648484848484856</v>
      </c>
      <c r="NG94" s="15">
        <f>Tabla1[[#This Row],[ROS_1DU_COR_COD_ESC_TG_NEG]]-Tabla1[[#This Row],[PAS_1DU_COR_COD_ESC_TG_NEG]]</f>
        <v>69.223529411764673</v>
      </c>
      <c r="NH94" s="15">
        <f>Tabla1[[#This Row],[ROS_1DU_COR_COD_ESC_TG_NEU]]-Tabla1[[#This Row],[PAS_1DU_COR_COD_ESC_TG_NEU]]</f>
        <v>65.571428571428584</v>
      </c>
      <c r="NI94" s="15">
        <f>Tabla1[[#This Row],[ROS_1DU_COR_COD_ESC_TG_POS]]-Tabla1[[#This Row],[PAS_1DU_COR_COD_ESC_TG_POS]]</f>
        <v>60.400000000000006</v>
      </c>
      <c r="NJ94" s="15">
        <f>Tabla1[[#This Row],[ROS_1DU_COR_COD_ESC_TG_TOT]]-Tabla1[[#This Row],[PAS_1DU_COR_COD_ESC_TG_TOT]]</f>
        <v>59.231292517006807</v>
      </c>
      <c r="NK94" s="15">
        <f>Tabla1[[#This Row],[PAS_1DU_COR_COD_ROS_TG_NEG]]-Tabla1[[#This Row],[ESC_1DU_COR_COD_ROS_TG_NEG]]</f>
        <v>-95.88095238095238</v>
      </c>
      <c r="NL94" s="15">
        <f>Tabla1[[#This Row],[PAS_1DU_COR_COD_ROS_TG_NEU]]-Tabla1[[#This Row],[ESC_1DU_COR_COD_ROS_TG_NEU]]</f>
        <v>-32.117647058823536</v>
      </c>
      <c r="NM94" s="15">
        <f>Tabla1[[#This Row],[PAS_1DU_COR_COD_ROS_TG_POS]]-Tabla1[[#This Row],[ESC_1DU_COR_COD_ROS_TG_POS]]</f>
        <v>-25.375</v>
      </c>
      <c r="NN94" s="15">
        <f>Tabla1[[#This Row],[PAS_1DU_COR_COD_ROS_TG_TOT]]-Tabla1[[#This Row],[ESC_1DU_COR_COD_ROS_TG_TOT]]</f>
        <v>-50.267532467532448</v>
      </c>
      <c r="NO94" s="15">
        <f>Tabla1[[#This Row],[PAS_1DU_COR_COD_ESC_TG_NEG]]-Tabla1[[#This Row],[ESC_1DU_COR_COD_ESC_TG_NEG]]</f>
        <v>-111.92352941176472</v>
      </c>
      <c r="NP94" s="15">
        <f>Tabla1[[#This Row],[PAS_1DU_COR_COD_ESC_TG_NEU]]-Tabla1[[#This Row],[ESC_1DU_COR_COD_ESC_TG_NEU]]</f>
        <v>-96.015873015873041</v>
      </c>
      <c r="NQ94" s="15">
        <f>Tabla1[[#This Row],[PAS_1DU_COR_COD_ESC_TG_POS]]-Tabla1[[#This Row],[ESC_1DU_COR_COD_ESC_TG_POS]]</f>
        <v>-118.30000000000001</v>
      </c>
      <c r="NR94" s="15">
        <f>Tabla1[[#This Row],[PAS_1DU_COR_COD_ESC_TG_TOT]]-Tabla1[[#This Row],[ESC_1DU_COR_COD_ESC_TG_TOT]]</f>
        <v>-108.51864883884591</v>
      </c>
    </row>
    <row r="95" spans="1:382" x14ac:dyDescent="0.3">
      <c r="A95" s="2" t="s">
        <v>102</v>
      </c>
      <c r="B95" s="2">
        <v>40</v>
      </c>
      <c r="C95" s="2">
        <v>1</v>
      </c>
      <c r="D95" s="2">
        <v>49</v>
      </c>
      <c r="E95">
        <v>4.0999999999999996</v>
      </c>
      <c r="F95">
        <v>1074.0999999999999</v>
      </c>
      <c r="G95">
        <v>4.2</v>
      </c>
      <c r="H95">
        <v>1006.3</v>
      </c>
      <c r="I95">
        <v>3.35</v>
      </c>
      <c r="J95">
        <v>807.52631578947364</v>
      </c>
      <c r="K95">
        <v>3.8833333333333333</v>
      </c>
      <c r="L95">
        <v>965.27118644067798</v>
      </c>
      <c r="M95">
        <v>3.4</v>
      </c>
      <c r="N95">
        <v>886.6</v>
      </c>
      <c r="O95">
        <v>3.8</v>
      </c>
      <c r="P95">
        <v>993.10526315789468</v>
      </c>
      <c r="Q95">
        <v>4.9000000000000004</v>
      </c>
      <c r="R95">
        <v>1244.5263157894738</v>
      </c>
      <c r="S95">
        <v>4.0333333333333332</v>
      </c>
      <c r="T95">
        <v>1038.7413793103449</v>
      </c>
      <c r="U95">
        <v>3.9583333333333335</v>
      </c>
      <c r="V95">
        <v>1001.6923076923077</v>
      </c>
      <c r="W95">
        <v>1.85</v>
      </c>
      <c r="X95">
        <v>566.5</v>
      </c>
      <c r="Y95">
        <v>2.1</v>
      </c>
      <c r="Z95">
        <v>553.68421052631584</v>
      </c>
      <c r="AA95">
        <v>1.8</v>
      </c>
      <c r="AB95">
        <v>495.5263157894737</v>
      </c>
      <c r="AC95">
        <v>1.9166666666666667</v>
      </c>
      <c r="AD95">
        <v>539.05172413793105</v>
      </c>
      <c r="AE95">
        <v>1.9166666666666667</v>
      </c>
      <c r="AF95">
        <v>539.05172413793105</v>
      </c>
      <c r="AG95">
        <v>3.2777777777777777</v>
      </c>
      <c r="AH95">
        <v>848.36</v>
      </c>
      <c r="BM95">
        <v>3.2777777777777777</v>
      </c>
      <c r="BN95">
        <v>848.36</v>
      </c>
      <c r="BO95">
        <v>3.9</v>
      </c>
      <c r="BP95">
        <v>1288.5</v>
      </c>
      <c r="BQ95">
        <v>4.8888888888888893</v>
      </c>
      <c r="BR95">
        <v>1246.3333333333333</v>
      </c>
      <c r="BS95">
        <v>3.3</v>
      </c>
      <c r="BT95">
        <v>896.7</v>
      </c>
      <c r="BU95">
        <v>4</v>
      </c>
      <c r="BV95">
        <v>1129.3333333333333</v>
      </c>
      <c r="BW95">
        <v>4.5555555555555554</v>
      </c>
      <c r="BX95">
        <v>1147.7777777777778</v>
      </c>
      <c r="BY95">
        <v>4.666666666666667</v>
      </c>
      <c r="BZ95">
        <v>1040.2222222222222</v>
      </c>
      <c r="CA95">
        <v>4.0999999999999996</v>
      </c>
      <c r="CB95">
        <v>1197.3333333333333</v>
      </c>
      <c r="CC95">
        <v>4.4285714285714288</v>
      </c>
      <c r="CD95">
        <v>1128.4444444444443</v>
      </c>
      <c r="CE95">
        <v>4.2105263157894735</v>
      </c>
      <c r="CF95">
        <v>1128.8888888888889</v>
      </c>
      <c r="CG95">
        <v>2.6</v>
      </c>
      <c r="CH95">
        <v>1021.5714285714286</v>
      </c>
      <c r="CI95">
        <v>2.1111111111111112</v>
      </c>
      <c r="CJ95">
        <v>670.85714285714289</v>
      </c>
      <c r="CK95">
        <v>3.9</v>
      </c>
      <c r="CL95">
        <v>1152</v>
      </c>
      <c r="CM95">
        <v>2.896551724137931</v>
      </c>
      <c r="CN95">
        <v>957.40909090909088</v>
      </c>
      <c r="CO95">
        <v>2.2222222222222223</v>
      </c>
      <c r="CP95">
        <v>723</v>
      </c>
      <c r="CQ95">
        <v>2.4444444444444446</v>
      </c>
      <c r="CR95">
        <v>895.14285714285711</v>
      </c>
      <c r="CS95">
        <v>3.2</v>
      </c>
      <c r="CT95">
        <v>936.5</v>
      </c>
      <c r="CU95">
        <v>2.6428571428571428</v>
      </c>
      <c r="CV95">
        <v>849.6521739130435</v>
      </c>
      <c r="CW95">
        <v>2.7719298245614037</v>
      </c>
      <c r="CX95">
        <v>902.33333333333337</v>
      </c>
      <c r="CY95">
        <v>3.4912280701754388</v>
      </c>
      <c r="CZ95">
        <v>1025.909090909091</v>
      </c>
      <c r="DA95">
        <v>1.7</v>
      </c>
      <c r="DB95">
        <v>592.5</v>
      </c>
      <c r="DC95">
        <v>2</v>
      </c>
      <c r="DD95">
        <v>614.28571428571433</v>
      </c>
      <c r="DE95">
        <v>1.4</v>
      </c>
      <c r="DF95">
        <v>565.28571428571433</v>
      </c>
      <c r="DG95">
        <v>1.6896551724137931</v>
      </c>
      <c r="DH95">
        <v>590.77272727272725</v>
      </c>
      <c r="DI95">
        <v>2.4444444444444446</v>
      </c>
      <c r="DJ95">
        <v>632.125</v>
      </c>
      <c r="DK95">
        <v>1.5555555555555556</v>
      </c>
      <c r="DL95">
        <v>527.42857142857144</v>
      </c>
      <c r="DM95">
        <v>1.6</v>
      </c>
      <c r="DN95">
        <v>477.875</v>
      </c>
      <c r="DO95">
        <v>1.8571428571428572</v>
      </c>
      <c r="DP95">
        <v>546.60869565217388</v>
      </c>
      <c r="DQ95">
        <v>1.7719298245614035</v>
      </c>
      <c r="DR95">
        <v>568.20000000000005</v>
      </c>
      <c r="DS95">
        <v>1.7719298245614035</v>
      </c>
      <c r="DT95">
        <v>568.20000000000005</v>
      </c>
      <c r="DU95">
        <v>2.9181286549707601</v>
      </c>
      <c r="DV95">
        <v>882.875</v>
      </c>
      <c r="DY95">
        <v>7</v>
      </c>
      <c r="DZ95">
        <v>2017</v>
      </c>
      <c r="EC95">
        <v>7</v>
      </c>
      <c r="ED95">
        <v>2017</v>
      </c>
      <c r="EE95">
        <v>2</v>
      </c>
      <c r="EF95">
        <v>775</v>
      </c>
      <c r="EG95">
        <v>6</v>
      </c>
      <c r="EH95">
        <v>1518</v>
      </c>
      <c r="EK95">
        <v>4</v>
      </c>
      <c r="EL95">
        <v>1146.5</v>
      </c>
      <c r="EM95">
        <v>5</v>
      </c>
      <c r="EN95">
        <v>1436.6666666666667</v>
      </c>
      <c r="EQ95">
        <v>1</v>
      </c>
      <c r="ER95">
        <v>189</v>
      </c>
      <c r="EU95">
        <v>1</v>
      </c>
      <c r="EV95">
        <v>189</v>
      </c>
      <c r="EW95">
        <v>0</v>
      </c>
      <c r="EY95">
        <v>1</v>
      </c>
      <c r="EZ95">
        <v>180</v>
      </c>
      <c r="FC95">
        <v>0.5</v>
      </c>
      <c r="FD95">
        <v>180</v>
      </c>
      <c r="FE95">
        <v>0.66666666666666663</v>
      </c>
      <c r="FF95">
        <v>184.5</v>
      </c>
      <c r="FG95">
        <v>2.8333333333333335</v>
      </c>
      <c r="FH95">
        <v>935.8</v>
      </c>
      <c r="FK95">
        <v>3</v>
      </c>
      <c r="FL95">
        <v>950</v>
      </c>
      <c r="FO95">
        <v>3</v>
      </c>
      <c r="FP95">
        <v>950</v>
      </c>
      <c r="FQ95">
        <v>2</v>
      </c>
      <c r="FR95">
        <v>614</v>
      </c>
      <c r="FS95">
        <v>1</v>
      </c>
      <c r="FT95">
        <v>382</v>
      </c>
      <c r="FW95">
        <v>1.5</v>
      </c>
      <c r="FX95">
        <v>498</v>
      </c>
      <c r="FY95">
        <v>2</v>
      </c>
      <c r="FZ95">
        <v>648.66666666666663</v>
      </c>
      <c r="GA95">
        <v>2</v>
      </c>
      <c r="GB95">
        <v>648.66666666666663</v>
      </c>
      <c r="GC95">
        <v>2.5555555555555554</v>
      </c>
      <c r="GD95">
        <v>828.125</v>
      </c>
      <c r="GE95">
        <v>2.9</v>
      </c>
      <c r="GF95">
        <v>879.99342105263156</v>
      </c>
      <c r="GG95">
        <v>2.5</v>
      </c>
      <c r="GH95">
        <v>820.375</v>
      </c>
      <c r="GI95">
        <v>2</v>
      </c>
      <c r="GJ95">
        <v>438.25</v>
      </c>
      <c r="GK95">
        <v>2.2222222222222223</v>
      </c>
      <c r="GL95">
        <v>664.375</v>
      </c>
      <c r="GM95">
        <v>2.25</v>
      </c>
      <c r="GN95">
        <v>641</v>
      </c>
      <c r="GO95">
        <v>1.1111111111111112</v>
      </c>
      <c r="GP95">
        <v>516.4</v>
      </c>
      <c r="GQ95">
        <v>2.4</v>
      </c>
      <c r="GR95">
        <v>800.14285714285711</v>
      </c>
      <c r="GS95">
        <v>2.1</v>
      </c>
      <c r="GT95">
        <v>481.9</v>
      </c>
      <c r="GU95">
        <v>1.896551724137931</v>
      </c>
      <c r="GV95">
        <v>591</v>
      </c>
      <c r="GW95">
        <v>2.0701754385964914</v>
      </c>
      <c r="GX95">
        <v>617.08695652173913</v>
      </c>
      <c r="GY95">
        <v>4.4000000000000004</v>
      </c>
      <c r="GZ95">
        <v>1176.3</v>
      </c>
      <c r="HA95">
        <v>5.7777777777777777</v>
      </c>
      <c r="HB95">
        <v>1355.2222222222222</v>
      </c>
      <c r="HC95">
        <v>4.7777777777777777</v>
      </c>
      <c r="HD95">
        <v>1188.3333333333333</v>
      </c>
      <c r="HE95">
        <v>4.9642857142857144</v>
      </c>
      <c r="HF95">
        <v>1237.6785714285713</v>
      </c>
      <c r="HG95">
        <v>5.1111111111111107</v>
      </c>
      <c r="HH95">
        <v>1324.1111111111111</v>
      </c>
      <c r="HI95">
        <v>4.8</v>
      </c>
      <c r="HJ95">
        <v>1250.0999999999999</v>
      </c>
      <c r="HK95">
        <v>5.4</v>
      </c>
      <c r="HL95">
        <v>1501.1</v>
      </c>
      <c r="HM95">
        <v>5.1034482758620694</v>
      </c>
      <c r="HN95">
        <v>1359.6206896551723</v>
      </c>
      <c r="HO95">
        <v>5.0350877192982457</v>
      </c>
      <c r="HP95">
        <v>1299.719298245614</v>
      </c>
      <c r="HQ95">
        <v>3.5526315789473686</v>
      </c>
      <c r="HR95">
        <v>994.85436893203882</v>
      </c>
      <c r="HS95">
        <v>2.5</v>
      </c>
      <c r="HT95">
        <v>629.29999999999995</v>
      </c>
      <c r="HU95">
        <v>2.1111111111111112</v>
      </c>
      <c r="HV95">
        <v>647.66666666666663</v>
      </c>
      <c r="HW95">
        <v>2.5555555555555554</v>
      </c>
      <c r="HX95">
        <v>740.44444444444446</v>
      </c>
      <c r="HY95">
        <v>2.3928571428571428</v>
      </c>
      <c r="HZ95">
        <v>670.92857142857144</v>
      </c>
      <c r="IA95">
        <v>2.6666666666666665</v>
      </c>
      <c r="IB95">
        <v>724.375</v>
      </c>
      <c r="IC95">
        <v>2.1</v>
      </c>
      <c r="ID95">
        <v>544</v>
      </c>
      <c r="IE95">
        <v>2.7</v>
      </c>
      <c r="IF95">
        <v>716.1</v>
      </c>
      <c r="IG95">
        <v>2.4827586206896552</v>
      </c>
      <c r="IH95">
        <v>657</v>
      </c>
      <c r="II95">
        <v>2.4385964912280702</v>
      </c>
      <c r="IJ95">
        <v>663.96428571428567</v>
      </c>
      <c r="IK95">
        <v>2.4385964912280702</v>
      </c>
      <c r="IL95">
        <v>663.96428571428567</v>
      </c>
      <c r="IM95">
        <v>3.1812865497076022</v>
      </c>
      <c r="IN95">
        <v>878.31446540880506</v>
      </c>
      <c r="IQ95">
        <v>0</v>
      </c>
      <c r="IS95">
        <v>4</v>
      </c>
      <c r="IT95">
        <v>834</v>
      </c>
      <c r="IU95">
        <v>2</v>
      </c>
      <c r="IV95">
        <v>834</v>
      </c>
      <c r="IW95">
        <v>4</v>
      </c>
      <c r="IX95">
        <v>1062</v>
      </c>
      <c r="JC95">
        <v>4</v>
      </c>
      <c r="JD95">
        <v>1062</v>
      </c>
      <c r="JE95">
        <v>2.6666666666666665</v>
      </c>
      <c r="JF95">
        <v>948</v>
      </c>
      <c r="JI95">
        <v>7</v>
      </c>
      <c r="JJ95">
        <v>2048</v>
      </c>
      <c r="JK95">
        <v>4</v>
      </c>
      <c r="JL95">
        <v>1195</v>
      </c>
      <c r="JM95">
        <v>5.5</v>
      </c>
      <c r="JN95">
        <v>1621.5</v>
      </c>
      <c r="JO95">
        <v>3</v>
      </c>
      <c r="JP95">
        <v>908</v>
      </c>
      <c r="JU95">
        <v>3</v>
      </c>
      <c r="JV95">
        <v>908</v>
      </c>
      <c r="JW95">
        <v>4.666666666666667</v>
      </c>
      <c r="JX95">
        <v>1383.6666666666667</v>
      </c>
      <c r="JY95">
        <v>3.6666666666666665</v>
      </c>
      <c r="JZ95">
        <v>1209.4000000000001</v>
      </c>
      <c r="KC95">
        <v>2</v>
      </c>
      <c r="KD95">
        <v>631</v>
      </c>
      <c r="KE95">
        <v>3</v>
      </c>
      <c r="KF95">
        <v>761</v>
      </c>
      <c r="KG95">
        <v>2.5</v>
      </c>
      <c r="KH95">
        <v>696</v>
      </c>
      <c r="KI95">
        <v>3</v>
      </c>
      <c r="KJ95">
        <v>757</v>
      </c>
      <c r="KO95">
        <v>3</v>
      </c>
      <c r="KP95">
        <v>757</v>
      </c>
      <c r="KQ95">
        <v>2.6666666666666665</v>
      </c>
      <c r="KR95">
        <v>716.33333333333337</v>
      </c>
      <c r="KS95">
        <v>2.6666666666666665</v>
      </c>
      <c r="KT95">
        <v>716.33333333333337</v>
      </c>
      <c r="KU95">
        <v>3.3333333333333335</v>
      </c>
      <c r="KV95">
        <v>1024.5</v>
      </c>
      <c r="KW95">
        <v>3.1888888888888891</v>
      </c>
      <c r="KX95">
        <v>885.31736526946111</v>
      </c>
      <c r="KY95" s="15">
        <f>Tabla24[[#This Row],[ROS_NUM_COR_COD_ROS_TG_NEG]]-Tabla24[[#This Row],[PAS_NUM_COR_COD_ROS_TG_NEG]]</f>
        <v>1.7111111111111108</v>
      </c>
      <c r="KZ95" s="15">
        <f>Tabla24[[#This Row],[ROS_DUR_COR_COD_ROS_TG_NEG]]-Tabla24[[#This Row],[PAS_DUR_COR_COD_ROS_TG_NEG]]</f>
        <v>437.51111111111106</v>
      </c>
      <c r="LA95" s="15">
        <f>Tabla24[[#This Row],[ROS_NUM_COR_COD_ROS_TG_NEU]]-Tabla24[[#This Row],[PAS_NUM_COR_COD_ROS_TG_NEU]]</f>
        <v>1</v>
      </c>
      <c r="LB95" s="15">
        <f>Tabla24[[#This Row],[ROS_DUR_COR_COD_ROS_TG_NEU]]-Tabla24[[#This Row],[PAS_DUR_COR_COD_ROS_TG_NEU]]</f>
        <v>256.99473684210523</v>
      </c>
      <c r="LC95" s="15">
        <f>Tabla24[[#This Row],[ROS_NUM_COR_COD_ROS_TG_POS]]-Tabla24[[#This Row],[PAS_NUM_COR_COD_ROS_TG_POS]]</f>
        <v>0.5</v>
      </c>
      <c r="LD95" s="15">
        <f>Tabla24[[#This Row],[ROS_DUR_COR_COD_ROS_TG_POS]]-Tabla24[[#This Row],[PAS_DUR_COR_COD_ROS_TG_POS]]</f>
        <v>256.57368421052615</v>
      </c>
      <c r="LE95" s="15">
        <f>Tabla24[[#This Row],[ROS_NUM_COR_COD_ROS_TG_TOT]]-Tabla24[[#This Row],[PAS_NUM_COR_COD_ROS_TG_TOT]]</f>
        <v>1.0701149425287362</v>
      </c>
      <c r="LF95" s="15">
        <f>Tabla24[[#This Row],[ROS_DUR_COR_COD_ROS_TG_TOT]]-Tabla24[[#This Row],[PAS_DUR_COR_COD_ROS_TG_TOT]]</f>
        <v>320.87931034482745</v>
      </c>
      <c r="LG95" s="15">
        <f>Tabla24[[#This Row],[ROS_NUM_COR_COD_ESC_TG_NEG]]-Tabla24[[#This Row],[PAS_NUM_COR_COD_ESC_TG_NEG]]</f>
        <v>-2.9888888888888885</v>
      </c>
      <c r="LH95" s="15">
        <f>Tabla24[[#This Row],[ROS_DUR_COR_COD_ESC_TG_NEG]]-Tabla24[[#This Row],[PAS_DUR_COR_COD_ESC_TG_NEG]]</f>
        <v>-557.69999999999993</v>
      </c>
      <c r="LI95" s="15">
        <f>Tabla24[[#This Row],[ROS_NUM_COR_COD_ESC_TG_NEU]]-Tabla24[[#This Row],[PAS_NUM_COR_COD_ESC_TG_NEU]]</f>
        <v>-1.8000000000000003</v>
      </c>
      <c r="LJ95" s="15">
        <f>Tabla24[[#This Row],[ROS_NUM_COR_COD_ESC_TG_NEG]]-Tabla24[[#This Row],[PAS_NUM_COR_COD_ESC_TG_NEG]]</f>
        <v>-2.9888888888888885</v>
      </c>
      <c r="LK95" s="15">
        <f>Tabla24[[#This Row],[ROS_NUM_COR_COD_ESC_TG_POS]]-Tabla24[[#This Row],[PAS_NUM_COR_COD_ESC_TG_POS]]</f>
        <v>-1.25</v>
      </c>
      <c r="LL95" s="15">
        <f>Tabla24[[#This Row],[ROS_DUR_COR_COD_ESC_TG_POS]]-Tabla24[[#This Row],[PAS_DUR_COR_COD_ESC_TG_POS]]</f>
        <v>-325.62631578947367</v>
      </c>
      <c r="LM95" s="15">
        <f>Tabla24[[#This Row],[ROS_NUM_COR_COD_ESC_TG_TOT]]-Tabla24[[#This Row],[PAS_NUM_COR_COD_ESC_TG_TOT]]</f>
        <v>-1.9867816091954023</v>
      </c>
      <c r="LN95" s="15">
        <f>Tabla24[[#This Row],[ROS_DUR_COR_COD_ESC_TG_TOT]]-Tabla24[[#This Row],[PAS_DUR_COR_COD_ESC_TG_TOT]]</f>
        <v>-374.27118644067798</v>
      </c>
      <c r="LO95" s="15">
        <f>Tabla24[[#This Row],[PAS_NUM_COR_COD_ROS_TG_NEG]]-Tabla24[[#This Row],[ESC_NUM_COR_COD_ROS_TG_NEG]]</f>
        <v>1.1777777777777776</v>
      </c>
      <c r="LP95" s="15">
        <f>Tabla24[[#This Row],[PAS_DUR_COR_COD_ROS_TG_NEG]]-Tabla24[[#This Row],[ESC_DUR_COR_COD_ROS_TG_NEG]]</f>
        <v>163.60000000000002</v>
      </c>
      <c r="LQ95" s="15">
        <f>Tabla24[[#This Row],[PAS_NUM_COR_COD_ROS_TG_NEU]]-Tabla24[[#This Row],[ESC_NUM_COR_COD_ROS_TG_NEU]]</f>
        <v>1.3555555555555552</v>
      </c>
      <c r="LR95" s="15">
        <f>Tabla24[[#This Row],[PAS_DUR_COR_COD_ROS_TG_NEU]]-Tabla24[[#This Row],[ESC_DUR_COR_COD_ROS_TG_NEU]]</f>
        <v>97.962406015037573</v>
      </c>
      <c r="LS95" s="15">
        <f>Tabla24[[#This Row],[PAS_NUM_COR_COD_ROS_TG_POS]]-Tabla24[[#This Row],[ESC_NUM_COR_COD_ROS_TG_POS]]</f>
        <v>1.7000000000000002</v>
      </c>
      <c r="LT95" s="15">
        <f>Tabla24[[#This Row],[PAS_DUR_COR_COD_ROS_TG_POS]]-Tabla24[[#This Row],[ESC_DUR_COR_COD_ROS_TG_POS]]</f>
        <v>308.02631578947376</v>
      </c>
      <c r="LU95" s="15">
        <f>Tabla24[[#This Row],[PAS_NUM_COR_COD_ROS_TG_TOT]]-Tabla24[[#This Row],[ESC_NUM_COR_COD_ROS_TG_TOT]]</f>
        <v>1.3904761904761904</v>
      </c>
      <c r="LV95" s="15">
        <f>Tabla24[[#This Row],[PAS_DUR_COR_COD_ROS_TG_TOT]]-Tabla24[[#This Row],[ESC_DUR_COR_COD_ROS_TG_TOT]]</f>
        <v>189.08920539730138</v>
      </c>
      <c r="LW95" s="15">
        <f>Tabla24[[#This Row],[PAS_NUM_COR_COD_ESC_TG_NEG]]-Tabla24[[#This Row],[ESC_NUM_COR_COD_ESC_TG_NEG]]</f>
        <v>-0.45555555555555571</v>
      </c>
      <c r="LX95" s="15">
        <f>Tabla24[[#This Row],[PAS_DUR_COR_COD_ESC_TG_NEG]]-Tabla24[[#This Row],[ESC_DUR_COR_COD_ESC_TG_NEG]]</f>
        <v>-73.677777777777919</v>
      </c>
      <c r="LY95" s="15">
        <f>Tabla24[[#This Row],[PAS_NUM_COR_COD_ESC_TG_NEU]]-Tabla24[[#This Row],[ESC_NUM_COR_COD_ESC_TG_NEU]]</f>
        <v>-0.46666666666666679</v>
      </c>
      <c r="LZ95" s="15">
        <f>Tabla24[[#This Row],[PAS_DUR_COR_COD_ESC_TG_NEU]]-Tabla24[[#This Row],[ESC_DUR_COR_COD_ESC_TG_NEU]]</f>
        <v>-33.922222222222217</v>
      </c>
      <c r="MA95" s="15">
        <f>Tabla24[[#This Row],[PAS_NUM_COR_COD_ESC_TG_POS]]-Tabla24[[#This Row],[ESC_NUM_COR_COD_ESC_TG_POS]]</f>
        <v>-0.74999999999999956</v>
      </c>
      <c r="MB95" s="15">
        <f>Tabla24[[#This Row],[PAS_DUR_COR_COD_ESC_TG_POS]]-Tabla24[[#This Row],[ESC_DUR_COR_COD_ESC_TG_POS]]</f>
        <v>-389.80701754385962</v>
      </c>
      <c r="MC95" s="15">
        <f>Tabla24[[#This Row],[PAS_NUM_COR_COD_ESC_TG_TOT]]-Tabla24[[#This Row],[ESC_NUM_COR_COD_ESC_TG_TOT]]</f>
        <v>-0.54523809523809552</v>
      </c>
      <c r="MD95" s="15">
        <f>Tabla24[[#This Row],[PAS_DUR_COR_COD_ESC_TG_TOT]]-Tabla24[[#This Row],[ESC_DUR_COR_COD_ESC_TG_TOT]]</f>
        <v>-163.17325800376636</v>
      </c>
      <c r="ME95">
        <v>274.44444444444446</v>
      </c>
      <c r="MF95">
        <v>347.8</v>
      </c>
      <c r="MG95">
        <v>313.39999999999998</v>
      </c>
      <c r="MH95">
        <v>313.17241379310343</v>
      </c>
      <c r="MI95">
        <v>302.39999999999998</v>
      </c>
      <c r="MJ95">
        <v>260.28571428571428</v>
      </c>
      <c r="MK95">
        <v>264.3</v>
      </c>
      <c r="ML95">
        <v>271.68181818181819</v>
      </c>
      <c r="MM95">
        <v>332.5</v>
      </c>
      <c r="MN95">
        <v>287.28571428571428</v>
      </c>
      <c r="MO95">
        <v>246.125</v>
      </c>
      <c r="MP95">
        <v>288.69565217391306</v>
      </c>
      <c r="MQ95">
        <v>258</v>
      </c>
      <c r="MR95">
        <v>231.88888888888889</v>
      </c>
      <c r="MS95">
        <v>243.88888888888889</v>
      </c>
      <c r="MT95">
        <v>244.59259259259258</v>
      </c>
      <c r="MU95">
        <v>265.60000000000002</v>
      </c>
      <c r="MV95">
        <v>277.26315789473682</v>
      </c>
      <c r="MW95">
        <v>249.10526315789474</v>
      </c>
      <c r="MX95">
        <v>264.01724137931035</v>
      </c>
      <c r="MY95">
        <v>259.05</v>
      </c>
      <c r="MZ95">
        <v>249.4</v>
      </c>
      <c r="NA95">
        <v>273</v>
      </c>
      <c r="NB95">
        <v>260.27118644067798</v>
      </c>
      <c r="NC95" s="15">
        <f>Tabla1[[#This Row],[ROS_1DU_COR_COD_ROS_TG_NEG]]-Tabla1[[#This Row],[PAS_1DU_COR_COD_ROS_TG_NEG]]</f>
        <v>8.8444444444444343</v>
      </c>
      <c r="ND95" s="15">
        <f>Tabla1[[#This Row],[ROS_1DU_COR_COD_ROS_TG_NEU]]-Tabla1[[#This Row],[PAS_1DU_COR_COD_ROS_TG_NEU]]</f>
        <v>70.53684210526319</v>
      </c>
      <c r="NE95" s="15">
        <f>Tabla1[[#This Row],[ROS_1DU_COR_COD_ROS_TG_POS]]-Tabla1[[#This Row],[PAS_1DU_COR_COD_ROS_TG_POS]]</f>
        <v>64.294736842105237</v>
      </c>
      <c r="NF95" s="15">
        <f>Tabla1[[#This Row],[ROS_1DU_COR_COD_ROS_TG_TOT]]-Tabla1[[#This Row],[PAS_1DU_COR_COD_ROS_TG_TOT]]</f>
        <v>49.155172413793082</v>
      </c>
      <c r="NG95" s="15">
        <f>Tabla1[[#This Row],[ROS_1DU_COR_COD_ESC_TG_NEG]]-Tabla1[[#This Row],[PAS_1DU_COR_COD_ESC_TG_NEG]]</f>
        <v>43.349999999999966</v>
      </c>
      <c r="NH95" s="15">
        <f>Tabla1[[#This Row],[ROS_1DU_COR_COD_ESC_TG_NEU]]-Tabla1[[#This Row],[PAS_1DU_COR_COD_ESC_TG_NEU]]</f>
        <v>10.885714285714272</v>
      </c>
      <c r="NI95" s="15">
        <f>Tabla1[[#This Row],[ROS_1DU_COR_COD_ESC_TG_POS]]-Tabla1[[#This Row],[PAS_1DU_COR_COD_ESC_TG_POS]]</f>
        <v>-8.6999999999999886</v>
      </c>
      <c r="NJ95" s="15">
        <f>Tabla1[[#This Row],[ROS_1DU_COR_COD_ESC_TG_TOT]]-Tabla1[[#This Row],[PAS_1DU_COR_COD_ESC_TG_TOT]]</f>
        <v>11.410631741140207</v>
      </c>
      <c r="NK95" s="15">
        <f>Tabla1[[#This Row],[PAS_1DU_COR_COD_ROS_TG_NEG]]-Tabla1[[#This Row],[ESC_1DU_COR_COD_ROS_TG_NEG]]</f>
        <v>-66.899999999999977</v>
      </c>
      <c r="NL95" s="15">
        <f>Tabla1[[#This Row],[PAS_1DU_COR_COD_ROS_TG_NEU]]-Tabla1[[#This Row],[ESC_1DU_COR_COD_ROS_TG_NEU]]</f>
        <v>-10.022556390977456</v>
      </c>
      <c r="NM95" s="15">
        <f>Tabla1[[#This Row],[PAS_1DU_COR_COD_ROS_TG_POS]]-Tabla1[[#This Row],[ESC_1DU_COR_COD_ROS_TG_POS]]</f>
        <v>2.9802631578947398</v>
      </c>
      <c r="NN95" s="15">
        <f>Tabla1[[#This Row],[PAS_1DU_COR_COD_ROS_TG_TOT]]-Tabla1[[#This Row],[ESC_1DU_COR_COD_ROS_TG_TOT]]</f>
        <v>-24.678410794602712</v>
      </c>
      <c r="NO95" s="15">
        <f>Tabla1[[#This Row],[PAS_1DU_COR_COD_ESC_TG_NEG]]-Tabla1[[#This Row],[ESC_1DU_COR_COD_ESC_TG_NEG]]</f>
        <v>1.0500000000000114</v>
      </c>
      <c r="NP95" s="15">
        <f>Tabla1[[#This Row],[PAS_1DU_COR_COD_ESC_TG_NEU]]-Tabla1[[#This Row],[ESC_1DU_COR_COD_ESC_TG_NEU]]</f>
        <v>17.51111111111112</v>
      </c>
      <c r="NQ95" s="15">
        <f>Tabla1[[#This Row],[PAS_1DU_COR_COD_ESC_TG_POS]]-Tabla1[[#This Row],[ESC_1DU_COR_COD_ESC_TG_POS]]</f>
        <v>29.111111111111114</v>
      </c>
      <c r="NR95" s="15">
        <f>Tabla1[[#This Row],[PAS_1DU_COR_COD_ESC_TG_TOT]]-Tabla1[[#This Row],[ESC_1DU_COR_COD_ESC_TG_TOT]]</f>
        <v>15.678593848085399</v>
      </c>
    </row>
    <row r="96" spans="1:382" x14ac:dyDescent="0.3">
      <c r="A96" s="2" t="s">
        <v>103</v>
      </c>
      <c r="B96" s="2">
        <v>40</v>
      </c>
      <c r="C96" s="2">
        <v>1</v>
      </c>
      <c r="D96" s="2">
        <v>45</v>
      </c>
      <c r="E96">
        <v>3.65</v>
      </c>
      <c r="F96">
        <v>1583.0833333333333</v>
      </c>
      <c r="G96">
        <v>3.3</v>
      </c>
      <c r="H96">
        <v>1691.5454545454545</v>
      </c>
      <c r="I96">
        <v>3.6</v>
      </c>
      <c r="J96">
        <v>1623.75</v>
      </c>
      <c r="K96">
        <v>3.5166666666666666</v>
      </c>
      <c r="L96">
        <v>1631.1142857142856</v>
      </c>
      <c r="M96">
        <v>3.5</v>
      </c>
      <c r="N96">
        <v>1597.4166666666667</v>
      </c>
      <c r="O96">
        <v>3.45</v>
      </c>
      <c r="P96">
        <v>1623</v>
      </c>
      <c r="Q96">
        <v>3.75</v>
      </c>
      <c r="R96">
        <v>1733.909090909091</v>
      </c>
      <c r="S96">
        <v>3.5666666666666669</v>
      </c>
      <c r="T96">
        <v>1649.0857142857142</v>
      </c>
      <c r="U96">
        <v>3.5416666666666665</v>
      </c>
      <c r="V96">
        <v>1640.1</v>
      </c>
      <c r="W96">
        <v>1.7</v>
      </c>
      <c r="X96">
        <v>555.64285714285711</v>
      </c>
      <c r="Y96">
        <v>1.05</v>
      </c>
      <c r="Z96">
        <v>491.2</v>
      </c>
      <c r="AA96">
        <v>1.4</v>
      </c>
      <c r="AB96">
        <v>559</v>
      </c>
      <c r="AC96">
        <v>1.3833333333333333</v>
      </c>
      <c r="AD96">
        <v>539.92105263157896</v>
      </c>
      <c r="AE96">
        <v>1.3833333333333333</v>
      </c>
      <c r="AF96">
        <v>539.92105263157896</v>
      </c>
      <c r="AG96">
        <v>2.8222222222222224</v>
      </c>
      <c r="AH96">
        <v>1253</v>
      </c>
      <c r="BM96">
        <v>2.8222222222222224</v>
      </c>
      <c r="BN96">
        <v>1253</v>
      </c>
      <c r="BO96">
        <v>4.3</v>
      </c>
      <c r="BP96">
        <v>1038</v>
      </c>
      <c r="BQ96">
        <v>4.2222222222222223</v>
      </c>
      <c r="BR96">
        <v>1103.1111111111111</v>
      </c>
      <c r="BS96">
        <v>4.4000000000000004</v>
      </c>
      <c r="BT96">
        <v>1280.8888888888889</v>
      </c>
      <c r="BU96">
        <v>4.3103448275862073</v>
      </c>
      <c r="BV96">
        <v>1140.6666666666667</v>
      </c>
      <c r="BW96">
        <v>3.25</v>
      </c>
      <c r="BX96">
        <v>791.125</v>
      </c>
      <c r="BY96">
        <v>4.4000000000000004</v>
      </c>
      <c r="BZ96">
        <v>1136.0999999999999</v>
      </c>
      <c r="CA96">
        <v>4.625</v>
      </c>
      <c r="CB96">
        <v>1104.625</v>
      </c>
      <c r="CC96">
        <v>4.115384615384615</v>
      </c>
      <c r="CD96">
        <v>1020.2692307692307</v>
      </c>
      <c r="CE96">
        <v>4.2181818181818178</v>
      </c>
      <c r="CF96">
        <v>1081.6037735849056</v>
      </c>
      <c r="CG96">
        <v>3.1</v>
      </c>
      <c r="CH96">
        <v>946.75</v>
      </c>
      <c r="CI96">
        <v>2.6666666666666665</v>
      </c>
      <c r="CJ96">
        <v>749.57142857142856</v>
      </c>
      <c r="CK96">
        <v>2.1</v>
      </c>
      <c r="CL96">
        <v>847.4</v>
      </c>
      <c r="CM96">
        <v>2.6206896551724137</v>
      </c>
      <c r="CN96">
        <v>852.9</v>
      </c>
      <c r="CO96">
        <v>3</v>
      </c>
      <c r="CP96">
        <v>791.28571428571433</v>
      </c>
      <c r="CQ96">
        <v>2.4</v>
      </c>
      <c r="CR96">
        <v>902.42857142857144</v>
      </c>
      <c r="CS96">
        <v>3.125</v>
      </c>
      <c r="CT96">
        <v>936.83333333333337</v>
      </c>
      <c r="CU96">
        <v>2.8076923076923075</v>
      </c>
      <c r="CV96">
        <v>873.85</v>
      </c>
      <c r="CW96">
        <v>2.709090909090909</v>
      </c>
      <c r="CX96">
        <v>863.375</v>
      </c>
      <c r="CY96">
        <v>3.4636363636363638</v>
      </c>
      <c r="CZ96">
        <v>987.74193548387098</v>
      </c>
      <c r="DA96">
        <v>4.4000000000000004</v>
      </c>
      <c r="DB96">
        <v>943.2</v>
      </c>
      <c r="DC96">
        <v>4.5555555555555554</v>
      </c>
      <c r="DD96">
        <v>1111.1111111111111</v>
      </c>
      <c r="DE96">
        <v>4.4000000000000004</v>
      </c>
      <c r="DF96">
        <v>1120</v>
      </c>
      <c r="DG96">
        <v>4.4482758620689653</v>
      </c>
      <c r="DH96">
        <v>1056.2758620689656</v>
      </c>
      <c r="DI96">
        <v>4.125</v>
      </c>
      <c r="DJ96">
        <v>1092.5</v>
      </c>
      <c r="DK96">
        <v>4.0999999999999996</v>
      </c>
      <c r="DL96">
        <v>1115.2</v>
      </c>
      <c r="DM96">
        <v>3.875</v>
      </c>
      <c r="DN96">
        <v>1135.5</v>
      </c>
      <c r="DO96">
        <v>4.0384615384615383</v>
      </c>
      <c r="DP96">
        <v>1114.4615384615386</v>
      </c>
      <c r="DQ96">
        <v>4.2545454545454549</v>
      </c>
      <c r="DR96">
        <v>1083.7818181818182</v>
      </c>
      <c r="DS96">
        <v>4.2545454545454549</v>
      </c>
      <c r="DT96">
        <v>1083.7818181818182</v>
      </c>
      <c r="DU96">
        <v>3.7272727272727271</v>
      </c>
      <c r="DV96">
        <v>1023.4324324324324</v>
      </c>
      <c r="DY96">
        <v>6</v>
      </c>
      <c r="DZ96">
        <v>1434</v>
      </c>
      <c r="EC96">
        <v>6</v>
      </c>
      <c r="ED96">
        <v>1434</v>
      </c>
      <c r="EE96">
        <v>4</v>
      </c>
      <c r="EF96">
        <v>1023</v>
      </c>
      <c r="EI96">
        <v>4.5</v>
      </c>
      <c r="EJ96">
        <v>2068</v>
      </c>
      <c r="EK96">
        <v>4.25</v>
      </c>
      <c r="EL96">
        <v>1371.3333333333333</v>
      </c>
      <c r="EM96">
        <v>4.5999999999999996</v>
      </c>
      <c r="EN96">
        <v>1387</v>
      </c>
      <c r="EQ96">
        <v>1</v>
      </c>
      <c r="ER96">
        <v>379</v>
      </c>
      <c r="EU96">
        <v>1</v>
      </c>
      <c r="EV96">
        <v>379</v>
      </c>
      <c r="EW96">
        <v>2.5</v>
      </c>
      <c r="EX96">
        <v>724.5</v>
      </c>
      <c r="FA96">
        <v>3</v>
      </c>
      <c r="FB96">
        <v>1789</v>
      </c>
      <c r="FC96">
        <v>2.75</v>
      </c>
      <c r="FD96">
        <v>1079.3333333333333</v>
      </c>
      <c r="FE96">
        <v>2.4</v>
      </c>
      <c r="FF96">
        <v>904.25</v>
      </c>
      <c r="FG96">
        <v>3.5</v>
      </c>
      <c r="FH96">
        <v>1145.625</v>
      </c>
      <c r="FK96">
        <v>6</v>
      </c>
      <c r="FL96">
        <v>1493</v>
      </c>
      <c r="FO96">
        <v>6</v>
      </c>
      <c r="FP96">
        <v>1493</v>
      </c>
      <c r="FQ96">
        <v>6</v>
      </c>
      <c r="FR96">
        <v>1711</v>
      </c>
      <c r="FU96">
        <v>7.5</v>
      </c>
      <c r="FV96">
        <v>1833.5</v>
      </c>
      <c r="FW96">
        <v>6.75</v>
      </c>
      <c r="FX96">
        <v>1772.25</v>
      </c>
      <c r="FY96">
        <v>6.6</v>
      </c>
      <c r="FZ96">
        <v>1716.4</v>
      </c>
      <c r="GA96">
        <v>6.6</v>
      </c>
      <c r="GB96">
        <v>1716.4</v>
      </c>
      <c r="GC96">
        <v>4.5333333333333332</v>
      </c>
      <c r="GD96">
        <v>1365.1538461538462</v>
      </c>
      <c r="GE96">
        <v>3.7944444444444443</v>
      </c>
      <c r="GF96">
        <v>1051.024844720497</v>
      </c>
      <c r="GG96">
        <v>1.2</v>
      </c>
      <c r="GH96">
        <v>554.42857142857144</v>
      </c>
      <c r="GI96">
        <v>0.88888888888888884</v>
      </c>
      <c r="GJ96">
        <v>236.5</v>
      </c>
      <c r="GK96">
        <v>0.77777777777777779</v>
      </c>
      <c r="GL96">
        <v>306.8</v>
      </c>
      <c r="GM96">
        <v>0.9642857142857143</v>
      </c>
      <c r="GN96">
        <v>379.66666666666669</v>
      </c>
      <c r="GO96">
        <v>1.125</v>
      </c>
      <c r="GP96">
        <v>288.33333333333331</v>
      </c>
      <c r="GQ96">
        <v>0.6</v>
      </c>
      <c r="GR96">
        <v>238.83333333333334</v>
      </c>
      <c r="GS96">
        <v>0.7</v>
      </c>
      <c r="GT96">
        <v>296.39999999999998</v>
      </c>
      <c r="GU96">
        <v>0.7857142857142857</v>
      </c>
      <c r="GV96">
        <v>273.23529411764707</v>
      </c>
      <c r="GW96">
        <v>0.875</v>
      </c>
      <c r="GX96">
        <v>327.97142857142859</v>
      </c>
      <c r="GY96">
        <v>5.6</v>
      </c>
      <c r="GZ96">
        <v>1498.2</v>
      </c>
      <c r="HA96">
        <v>5.7777777777777777</v>
      </c>
      <c r="HB96">
        <v>1614.7777777777778</v>
      </c>
      <c r="HC96">
        <v>5.4444444444444446</v>
      </c>
      <c r="HD96">
        <v>1620</v>
      </c>
      <c r="HE96">
        <v>5.6071428571428568</v>
      </c>
      <c r="HF96">
        <v>1574.8214285714287</v>
      </c>
      <c r="HG96">
        <v>5.375</v>
      </c>
      <c r="HH96">
        <v>1467.5</v>
      </c>
      <c r="HI96">
        <v>5.6</v>
      </c>
      <c r="HJ96">
        <v>1555.5</v>
      </c>
      <c r="HK96">
        <v>5.6</v>
      </c>
      <c r="HL96">
        <v>1626</v>
      </c>
      <c r="HM96">
        <v>5.5357142857142856</v>
      </c>
      <c r="HN96">
        <v>1555.5357142857142</v>
      </c>
      <c r="HO96">
        <v>5.5714285714285712</v>
      </c>
      <c r="HP96">
        <v>1565.1785714285713</v>
      </c>
      <c r="HQ96">
        <v>3.2232142857142856</v>
      </c>
      <c r="HR96">
        <v>1089.3296703296703</v>
      </c>
      <c r="HS96">
        <v>3.7</v>
      </c>
      <c r="HT96">
        <v>1038.3</v>
      </c>
      <c r="HU96">
        <v>3.1111111111111112</v>
      </c>
      <c r="HV96">
        <v>846.11111111111109</v>
      </c>
      <c r="HW96">
        <v>3.7777777777777777</v>
      </c>
      <c r="HX96">
        <v>1141.5555555555557</v>
      </c>
      <c r="HY96">
        <v>3.5357142857142856</v>
      </c>
      <c r="HZ96">
        <v>1009.7142857142857</v>
      </c>
      <c r="IA96">
        <v>2.875</v>
      </c>
      <c r="IB96">
        <v>832.5</v>
      </c>
      <c r="IC96">
        <v>2.5</v>
      </c>
      <c r="ID96">
        <v>800.8</v>
      </c>
      <c r="IE96">
        <v>3</v>
      </c>
      <c r="IF96">
        <v>881.9</v>
      </c>
      <c r="IG96">
        <v>2.7857142857142856</v>
      </c>
      <c r="IH96">
        <v>838.82142857142856</v>
      </c>
      <c r="II96">
        <v>3.1607142857142856</v>
      </c>
      <c r="IJ96">
        <v>924.26785714285711</v>
      </c>
      <c r="IK96">
        <v>3.1607142857142856</v>
      </c>
      <c r="IL96">
        <v>924.26785714285711</v>
      </c>
      <c r="IM96">
        <v>3.2023809523809526</v>
      </c>
      <c r="IN96">
        <v>1026.4489795918366</v>
      </c>
      <c r="IQ96">
        <v>2</v>
      </c>
      <c r="IR96">
        <v>747</v>
      </c>
      <c r="IS96">
        <v>1</v>
      </c>
      <c r="IT96">
        <v>349</v>
      </c>
      <c r="IU96">
        <v>1.5</v>
      </c>
      <c r="IV96">
        <v>548</v>
      </c>
      <c r="IW96">
        <v>0.5</v>
      </c>
      <c r="IX96">
        <v>111</v>
      </c>
      <c r="JC96">
        <v>0.5</v>
      </c>
      <c r="JD96">
        <v>111</v>
      </c>
      <c r="JE96">
        <v>1</v>
      </c>
      <c r="JF96">
        <v>402.33333333333331</v>
      </c>
      <c r="JI96">
        <v>4</v>
      </c>
      <c r="JJ96">
        <v>854</v>
      </c>
      <c r="JK96">
        <v>4</v>
      </c>
      <c r="JL96">
        <v>1297</v>
      </c>
      <c r="JM96">
        <v>4</v>
      </c>
      <c r="JN96">
        <v>1075.5</v>
      </c>
      <c r="JO96">
        <v>6</v>
      </c>
      <c r="JP96">
        <v>1478.5</v>
      </c>
      <c r="JU96">
        <v>6</v>
      </c>
      <c r="JV96">
        <v>1478.5</v>
      </c>
      <c r="JW96">
        <v>5</v>
      </c>
      <c r="JX96">
        <v>1277</v>
      </c>
      <c r="JY96">
        <v>3</v>
      </c>
      <c r="JZ96">
        <v>902.14285714285711</v>
      </c>
      <c r="KC96">
        <v>8</v>
      </c>
      <c r="KD96">
        <v>1840</v>
      </c>
      <c r="KE96">
        <v>3</v>
      </c>
      <c r="KF96">
        <v>589</v>
      </c>
      <c r="KG96">
        <v>5.5</v>
      </c>
      <c r="KH96">
        <v>1214.5</v>
      </c>
      <c r="KI96">
        <v>6</v>
      </c>
      <c r="KJ96">
        <v>1826.5</v>
      </c>
      <c r="KO96">
        <v>6</v>
      </c>
      <c r="KP96">
        <v>1826.5</v>
      </c>
      <c r="KQ96">
        <v>5.75</v>
      </c>
      <c r="KR96">
        <v>1520.5</v>
      </c>
      <c r="KS96">
        <v>5.75</v>
      </c>
      <c r="KT96">
        <v>1520.5</v>
      </c>
      <c r="KU96">
        <v>3.9166666666666665</v>
      </c>
      <c r="KV96">
        <v>1127</v>
      </c>
      <c r="KW96">
        <v>3.25</v>
      </c>
      <c r="KX96">
        <v>1033.4493670886077</v>
      </c>
      <c r="KY96" s="15">
        <f>Tabla24[[#This Row],[ROS_NUM_COR_COD_ROS_TG_NEG]]-Tabla24[[#This Row],[PAS_NUM_COR_COD_ROS_TG_NEG]]</f>
        <v>1.875</v>
      </c>
      <c r="KZ96" s="15">
        <f>Tabla24[[#This Row],[ROS_DUR_COR_COD_ROS_TG_NEG]]-Tabla24[[#This Row],[PAS_DUR_COR_COD_ROS_TG_NEG]]</f>
        <v>-129.91666666666674</v>
      </c>
      <c r="LA96" s="15">
        <f>Tabla24[[#This Row],[ROS_NUM_COR_COD_ROS_TG_NEU]]-Tabla24[[#This Row],[PAS_NUM_COR_COD_ROS_TG_NEU]]</f>
        <v>2.1499999999999995</v>
      </c>
      <c r="LB96" s="15">
        <f>Tabla24[[#This Row],[ROS_DUR_COR_COD_ROS_TG_NEU]]-Tabla24[[#This Row],[PAS_DUR_COR_COD_ROS_TG_NEU]]</f>
        <v>-67.5</v>
      </c>
      <c r="LC96" s="15">
        <f>Tabla24[[#This Row],[ROS_NUM_COR_COD_ROS_TG_POS]]-Tabla24[[#This Row],[PAS_NUM_COR_COD_ROS_TG_POS]]</f>
        <v>1.8499999999999996</v>
      </c>
      <c r="LD96" s="15">
        <f>Tabla24[[#This Row],[ROS_DUR_COR_COD_ROS_TG_POS]]-Tabla24[[#This Row],[PAS_DUR_COR_COD_ROS_TG_POS]]</f>
        <v>-107.90909090909099</v>
      </c>
      <c r="LE96" s="15">
        <f>Tabla24[[#This Row],[ROS_NUM_COR_COD_ROS_TG_TOT]]-Tabla24[[#This Row],[PAS_NUM_COR_COD_ROS_TG_TOT]]</f>
        <v>1.9690476190476187</v>
      </c>
      <c r="LF96" s="15">
        <f>Tabla24[[#This Row],[ROS_DUR_COR_COD_ROS_TG_TOT]]-Tabla24[[#This Row],[PAS_DUR_COR_COD_ROS_TG_TOT]]</f>
        <v>-93.549999999999955</v>
      </c>
      <c r="LG96" s="15">
        <f>Tabla24[[#This Row],[ROS_NUM_COR_COD_ESC_TG_NEG]]-Tabla24[[#This Row],[PAS_NUM_COR_COD_ESC_TG_NEG]]</f>
        <v>-2.5249999999999999</v>
      </c>
      <c r="LH96" s="15">
        <f>Tabla24[[#This Row],[ROS_DUR_COR_COD_ESC_TG_NEG]]-Tabla24[[#This Row],[PAS_DUR_COR_COD_ESC_TG_NEG]]</f>
        <v>-1294.75</v>
      </c>
      <c r="LI96" s="15">
        <f>Tabla24[[#This Row],[ROS_NUM_COR_COD_ESC_TG_NEU]]-Tabla24[[#This Row],[PAS_NUM_COR_COD_ESC_TG_NEU]]</f>
        <v>-2.6999999999999997</v>
      </c>
      <c r="LJ96" s="15">
        <f>Tabla24[[#This Row],[ROS_NUM_COR_COD_ESC_TG_NEG]]-Tabla24[[#This Row],[PAS_NUM_COR_COD_ESC_TG_NEG]]</f>
        <v>-2.5249999999999999</v>
      </c>
      <c r="LK96" s="15">
        <f>Tabla24[[#This Row],[ROS_NUM_COR_COD_ESC_TG_POS]]-Tabla24[[#This Row],[PAS_NUM_COR_COD_ESC_TG_POS]]</f>
        <v>-2.9000000000000004</v>
      </c>
      <c r="LL96" s="15">
        <f>Tabla24[[#This Row],[ROS_DUR_COR_COD_ESC_TG_POS]]-Tabla24[[#This Row],[PAS_DUR_COR_COD_ESC_TG_POS]]</f>
        <v>-1327.35</v>
      </c>
      <c r="LM96" s="15">
        <f>Tabla24[[#This Row],[ROS_NUM_COR_COD_ESC_TG_TOT]]-Tabla24[[#This Row],[PAS_NUM_COR_COD_ESC_TG_TOT]]</f>
        <v>-2.730952380952381</v>
      </c>
      <c r="LN96" s="15">
        <f>Tabla24[[#This Row],[ROS_DUR_COR_COD_ESC_TG_TOT]]-Tabla24[[#This Row],[PAS_DUR_COR_COD_ESC_TG_TOT]]</f>
        <v>-1357.8789915966386</v>
      </c>
      <c r="LO96" s="15">
        <f>Tabla24[[#This Row],[PAS_NUM_COR_COD_ROS_TG_NEG]]-Tabla24[[#This Row],[ESC_NUM_COR_COD_ROS_TG_NEG]]</f>
        <v>0.5</v>
      </c>
      <c r="LP96" s="15">
        <f>Tabla24[[#This Row],[PAS_DUR_COR_COD_ROS_TG_NEG]]-Tabla24[[#This Row],[ESC_DUR_COR_COD_ROS_TG_NEG]]</f>
        <v>806.13095238095241</v>
      </c>
      <c r="LQ96" s="15">
        <f>Tabla24[[#This Row],[PAS_NUM_COR_COD_ROS_TG_NEU]]-Tabla24[[#This Row],[ESC_NUM_COR_COD_ROS_TG_NEU]]</f>
        <v>1.0500000000000003</v>
      </c>
      <c r="LR96" s="15">
        <f>Tabla24[[#This Row],[PAS_DUR_COR_COD_ROS_TG_NEU]]-Tabla24[[#This Row],[ESC_DUR_COR_COD_ROS_TG_NEU]]</f>
        <v>720.57142857142856</v>
      </c>
      <c r="LS96" s="15">
        <f>Tabla24[[#This Row],[PAS_NUM_COR_COD_ROS_TG_POS]]-Tabla24[[#This Row],[ESC_NUM_COR_COD_ROS_TG_POS]]</f>
        <v>0.625</v>
      </c>
      <c r="LT96" s="15">
        <f>Tabla24[[#This Row],[PAS_DUR_COR_COD_ROS_TG_POS]]-Tabla24[[#This Row],[ESC_DUR_COR_COD_ROS_TG_POS]]</f>
        <v>797.07575757575762</v>
      </c>
      <c r="LU96" s="15">
        <f>Tabla24[[#This Row],[PAS_NUM_COR_COD_ROS_TG_TOT]]-Tabla24[[#This Row],[ESC_NUM_COR_COD_ROS_TG_TOT]]</f>
        <v>0.75897435897435939</v>
      </c>
      <c r="LV96" s="15">
        <f>Tabla24[[#This Row],[PAS_DUR_COR_COD_ROS_TG_TOT]]-Tabla24[[#This Row],[ESC_DUR_COR_COD_ROS_TG_TOT]]</f>
        <v>775.23571428571415</v>
      </c>
      <c r="LW96" s="15">
        <f>Tabla24[[#This Row],[PAS_NUM_COR_COD_ESC_TG_NEG]]-Tabla24[[#This Row],[ESC_NUM_COR_COD_ESC_TG_NEG]]</f>
        <v>0.39999999999999991</v>
      </c>
      <c r="LX96" s="15">
        <f>Tabla24[[#This Row],[PAS_DUR_COR_COD_ESC_TG_NEG]]-Tabla24[[#This Row],[ESC_DUR_COR_COD_ESC_TG_NEG]]</f>
        <v>791.95833333333326</v>
      </c>
      <c r="LY96" s="15">
        <f>Tabla24[[#This Row],[PAS_NUM_COR_COD_ESC_TG_NEU]]-Tabla24[[#This Row],[ESC_NUM_COR_COD_ESC_TG_NEU]]</f>
        <v>-1.1000000000000005</v>
      </c>
      <c r="LZ96" s="15">
        <f>Tabla24[[#This Row],[PAS_DUR_COR_COD_ESC_TG_NEU]]-Tabla24[[#This Row],[ESC_DUR_COR_COD_ESC_TG_NEU]]</f>
        <v>555.4454545454546</v>
      </c>
      <c r="MA96" s="15">
        <f>Tabla24[[#This Row],[PAS_NUM_COR_COD_ESC_TG_POS]]-Tabla24[[#This Row],[ESC_NUM_COR_COD_ESC_TG_POS]]</f>
        <v>-1.0249999999999999</v>
      </c>
      <c r="MB96" s="15">
        <f>Tabla24[[#This Row],[PAS_DUR_COR_COD_ESC_TG_POS]]-Tabla24[[#This Row],[ESC_DUR_COR_COD_ESC_TG_POS]]</f>
        <v>519.125</v>
      </c>
      <c r="MC96" s="15">
        <f>Tabla24[[#This Row],[PAS_NUM_COR_COD_ESC_TG_TOT]]-Tabla24[[#This Row],[ESC_NUM_COR_COD_ESC_TG_TOT]]</f>
        <v>-0.59871794871794837</v>
      </c>
      <c r="MD96" s="15">
        <f>Tabla24[[#This Row],[PAS_DUR_COR_COD_ESC_TG_TOT]]-Tabla24[[#This Row],[ESC_DUR_COR_COD_ESC_TG_TOT]]</f>
        <v>610.84505494505493</v>
      </c>
      <c r="ME96">
        <v>285.25</v>
      </c>
      <c r="MF96">
        <v>340.1</v>
      </c>
      <c r="MG96">
        <v>341.3</v>
      </c>
      <c r="MH96">
        <v>324.85714285714283</v>
      </c>
      <c r="MI96">
        <v>168.33333333333334</v>
      </c>
      <c r="MJ96">
        <v>238.83333333333334</v>
      </c>
      <c r="MK96">
        <v>255</v>
      </c>
      <c r="ML96">
        <v>218.70588235294119</v>
      </c>
      <c r="MM96">
        <v>283.71428571428572</v>
      </c>
      <c r="MN96">
        <v>246.28571428571428</v>
      </c>
      <c r="MO96">
        <v>211.5</v>
      </c>
      <c r="MP96">
        <v>248.95</v>
      </c>
      <c r="MQ96">
        <v>239.25</v>
      </c>
      <c r="MR96">
        <v>203.8</v>
      </c>
      <c r="MS96">
        <v>274.625</v>
      </c>
      <c r="MT96">
        <v>236.5</v>
      </c>
      <c r="MU96">
        <v>258.58333333333331</v>
      </c>
      <c r="MV96">
        <v>315.83333333333331</v>
      </c>
      <c r="MW96">
        <v>253.09090909090909</v>
      </c>
      <c r="MX96">
        <v>276.48571428571427</v>
      </c>
      <c r="MY96">
        <v>234.16666666666666</v>
      </c>
      <c r="MZ96">
        <v>262.45454545454544</v>
      </c>
      <c r="NA96">
        <v>244.5</v>
      </c>
      <c r="NB96">
        <v>246.6</v>
      </c>
      <c r="NC96" s="15">
        <f>Tabla1[[#This Row],[ROS_1DU_COR_COD_ROS_TG_NEG]]-Tabla1[[#This Row],[PAS_1DU_COR_COD_ROS_TG_NEG]]</f>
        <v>26.666666666666686</v>
      </c>
      <c r="ND96" s="15">
        <f>Tabla1[[#This Row],[ROS_1DU_COR_COD_ROS_TG_NEU]]-Tabla1[[#This Row],[PAS_1DU_COR_COD_ROS_TG_NEU]]</f>
        <v>24.266666666666708</v>
      </c>
      <c r="NE96" s="15">
        <f>Tabla1[[#This Row],[ROS_1DU_COR_COD_ROS_TG_POS]]-Tabla1[[#This Row],[PAS_1DU_COR_COD_ROS_TG_POS]]</f>
        <v>88.209090909090918</v>
      </c>
      <c r="NF96" s="15">
        <f>Tabla1[[#This Row],[ROS_1DU_COR_COD_ROS_TG_TOT]]-Tabla1[[#This Row],[PAS_1DU_COR_COD_ROS_TG_TOT]]</f>
        <v>48.371428571428567</v>
      </c>
      <c r="NG96" s="15">
        <f>Tabla1[[#This Row],[ROS_1DU_COR_COD_ESC_TG_NEG]]-Tabla1[[#This Row],[PAS_1DU_COR_COD_ESC_TG_NEG]]</f>
        <v>-65.833333333333314</v>
      </c>
      <c r="NH96" s="15">
        <f>Tabla1[[#This Row],[ROS_1DU_COR_COD_ESC_TG_NEU]]-Tabla1[[#This Row],[PAS_1DU_COR_COD_ESC_TG_NEU]]</f>
        <v>-23.621212121212096</v>
      </c>
      <c r="NI96" s="15">
        <f>Tabla1[[#This Row],[ROS_1DU_COR_COD_ESC_TG_POS]]-Tabla1[[#This Row],[PAS_1DU_COR_COD_ESC_TG_POS]]</f>
        <v>10.5</v>
      </c>
      <c r="NJ96" s="15">
        <f>Tabla1[[#This Row],[ROS_1DU_COR_COD_ESC_TG_TOT]]-Tabla1[[#This Row],[PAS_1DU_COR_COD_ESC_TG_TOT]]</f>
        <v>-27.894117647058806</v>
      </c>
      <c r="NK96" s="15">
        <f>Tabla1[[#This Row],[PAS_1DU_COR_COD_ROS_TG_NEG]]-Tabla1[[#This Row],[ESC_1DU_COR_COD_ROS_TG_NEG]]</f>
        <v>-25.130952380952408</v>
      </c>
      <c r="NL96" s="15">
        <f>Tabla1[[#This Row],[PAS_1DU_COR_COD_ROS_TG_NEU]]-Tabla1[[#This Row],[ESC_1DU_COR_COD_ROS_TG_NEU]]</f>
        <v>69.547619047619037</v>
      </c>
      <c r="NM96" s="15">
        <f>Tabla1[[#This Row],[PAS_1DU_COR_COD_ROS_TG_POS]]-Tabla1[[#This Row],[ESC_1DU_COR_COD_ROS_TG_POS]]</f>
        <v>41.590909090909093</v>
      </c>
      <c r="NN96" s="15">
        <f>Tabla1[[#This Row],[PAS_1DU_COR_COD_ROS_TG_TOT]]-Tabla1[[#This Row],[ESC_1DU_COR_COD_ROS_TG_TOT]]</f>
        <v>27.535714285714278</v>
      </c>
      <c r="NO96" s="15">
        <f>Tabla1[[#This Row],[PAS_1DU_COR_COD_ESC_TG_NEG]]-Tabla1[[#This Row],[ESC_1DU_COR_COD_ESC_TG_NEG]]</f>
        <v>-5.0833333333333428</v>
      </c>
      <c r="NP96" s="15">
        <f>Tabla1[[#This Row],[PAS_1DU_COR_COD_ESC_TG_NEU]]-Tabla1[[#This Row],[ESC_1DU_COR_COD_ESC_TG_NEU]]</f>
        <v>58.654545454545428</v>
      </c>
      <c r="NQ96" s="15">
        <f>Tabla1[[#This Row],[PAS_1DU_COR_COD_ESC_TG_POS]]-Tabla1[[#This Row],[ESC_1DU_COR_COD_ESC_TG_POS]]</f>
        <v>-30.125</v>
      </c>
      <c r="NR96" s="15">
        <f>Tabla1[[#This Row],[PAS_1DU_COR_COD_ESC_TG_TOT]]-Tabla1[[#This Row],[ESC_1DU_COR_COD_ESC_TG_TOT]]</f>
        <v>10.099999999999994</v>
      </c>
    </row>
    <row r="97" spans="1:382" x14ac:dyDescent="0.3">
      <c r="A97" s="2" t="s">
        <v>104</v>
      </c>
      <c r="B97" s="2">
        <v>40</v>
      </c>
      <c r="C97" s="2">
        <v>1</v>
      </c>
      <c r="D97" s="2">
        <v>40</v>
      </c>
      <c r="E97">
        <v>3.2222222222222223</v>
      </c>
      <c r="F97">
        <v>1570.3</v>
      </c>
      <c r="G97">
        <v>3.0526315789473686</v>
      </c>
      <c r="H97">
        <v>1872.25</v>
      </c>
      <c r="I97">
        <v>3</v>
      </c>
      <c r="J97">
        <v>1389.6363636363637</v>
      </c>
      <c r="K97">
        <v>3.0909090909090908</v>
      </c>
      <c r="L97">
        <v>1585.0689655172414</v>
      </c>
      <c r="M97">
        <v>3.3888888888888888</v>
      </c>
      <c r="N97">
        <v>1452</v>
      </c>
      <c r="O97">
        <v>3.1052631578947367</v>
      </c>
      <c r="P97">
        <v>1400.1818181818182</v>
      </c>
      <c r="Q97">
        <v>3.5</v>
      </c>
      <c r="R97">
        <v>1662</v>
      </c>
      <c r="S97">
        <v>3.3272727272727272</v>
      </c>
      <c r="T97">
        <v>1499.8125</v>
      </c>
      <c r="U97">
        <v>3.209090909090909</v>
      </c>
      <c r="V97">
        <v>1540.344262295082</v>
      </c>
      <c r="W97">
        <v>0.66666666666666663</v>
      </c>
      <c r="X97">
        <v>437.875</v>
      </c>
      <c r="Y97">
        <v>0.73684210526315785</v>
      </c>
      <c r="Z97">
        <v>345.55555555555554</v>
      </c>
      <c r="AA97">
        <v>1.3333333333333333</v>
      </c>
      <c r="AB97">
        <v>575.63636363636363</v>
      </c>
      <c r="AC97">
        <v>0.90909090909090906</v>
      </c>
      <c r="AD97">
        <v>462.32142857142856</v>
      </c>
      <c r="AE97">
        <v>0.90909090909090906</v>
      </c>
      <c r="AF97">
        <v>462.32142857142856</v>
      </c>
      <c r="AG97">
        <v>2.4424242424242424</v>
      </c>
      <c r="AH97">
        <v>1201.1910112359551</v>
      </c>
      <c r="AI97">
        <v>3</v>
      </c>
      <c r="AJ97">
        <v>1770</v>
      </c>
      <c r="AK97">
        <v>5</v>
      </c>
      <c r="AL97">
        <v>1362</v>
      </c>
      <c r="AM97">
        <v>3.5</v>
      </c>
      <c r="AN97">
        <v>2008</v>
      </c>
      <c r="AO97">
        <v>3.6</v>
      </c>
      <c r="AP97">
        <v>1713.3333333333333</v>
      </c>
      <c r="AQ97">
        <v>2</v>
      </c>
      <c r="AR97">
        <v>1271</v>
      </c>
      <c r="AS97">
        <v>0</v>
      </c>
      <c r="AU97">
        <v>1</v>
      </c>
      <c r="AV97">
        <v>258</v>
      </c>
      <c r="AW97">
        <v>1.2</v>
      </c>
      <c r="AX97">
        <v>764.5</v>
      </c>
      <c r="AY97">
        <v>2.4</v>
      </c>
      <c r="AZ97">
        <v>1333.8</v>
      </c>
      <c r="BA97">
        <v>0.5</v>
      </c>
      <c r="BB97">
        <v>80</v>
      </c>
      <c r="BC97">
        <v>0</v>
      </c>
      <c r="BE97">
        <v>0.5</v>
      </c>
      <c r="BF97">
        <v>270</v>
      </c>
      <c r="BG97">
        <v>0.4</v>
      </c>
      <c r="BH97">
        <v>175</v>
      </c>
      <c r="BI97">
        <v>0.4</v>
      </c>
      <c r="BJ97">
        <v>175</v>
      </c>
      <c r="BK97">
        <v>1.7333333333333334</v>
      </c>
      <c r="BL97">
        <v>1002.7142857142857</v>
      </c>
      <c r="BM97">
        <v>2.3833333333333333</v>
      </c>
      <c r="BN97">
        <v>1186.71875</v>
      </c>
      <c r="BO97">
        <v>2.6</v>
      </c>
      <c r="BP97">
        <v>1093.3333333333333</v>
      </c>
      <c r="BQ97">
        <v>3.2222222222222223</v>
      </c>
      <c r="BR97">
        <v>1111.7142857142858</v>
      </c>
      <c r="BS97">
        <v>3.4444444444444446</v>
      </c>
      <c r="BT97">
        <v>1162.6666666666667</v>
      </c>
      <c r="BU97">
        <v>3.0714285714285716</v>
      </c>
      <c r="BV97">
        <v>1122</v>
      </c>
      <c r="BW97">
        <v>5</v>
      </c>
      <c r="BX97">
        <v>1330.8</v>
      </c>
      <c r="BY97">
        <v>3</v>
      </c>
      <c r="BZ97">
        <v>735.88888888888891</v>
      </c>
      <c r="CA97">
        <v>3.5555555555555554</v>
      </c>
      <c r="CB97">
        <v>1012.5</v>
      </c>
      <c r="CC97">
        <v>3.8620689655172415</v>
      </c>
      <c r="CD97">
        <v>1038.1851851851852</v>
      </c>
      <c r="CE97">
        <v>3.4736842105263159</v>
      </c>
      <c r="CF97">
        <v>1072.804347826087</v>
      </c>
      <c r="CG97">
        <v>3</v>
      </c>
      <c r="CH97">
        <v>889.375</v>
      </c>
      <c r="CI97">
        <v>1.8888888888888888</v>
      </c>
      <c r="CJ97">
        <v>932.75</v>
      </c>
      <c r="CK97">
        <v>2</v>
      </c>
      <c r="CL97">
        <v>615.42857142857144</v>
      </c>
      <c r="CM97">
        <v>2.3214285714285716</v>
      </c>
      <c r="CN97">
        <v>797.57894736842104</v>
      </c>
      <c r="CO97">
        <v>1</v>
      </c>
      <c r="CP97">
        <v>695</v>
      </c>
      <c r="CQ97">
        <v>3.2</v>
      </c>
      <c r="CR97">
        <v>1115.1666666666667</v>
      </c>
      <c r="CS97">
        <v>2.3333333333333335</v>
      </c>
      <c r="CT97">
        <v>698</v>
      </c>
      <c r="CU97">
        <v>2.1724137931034484</v>
      </c>
      <c r="CV97">
        <v>844.52941176470586</v>
      </c>
      <c r="CW97">
        <v>2.2456140350877192</v>
      </c>
      <c r="CX97">
        <v>819.75</v>
      </c>
      <c r="CY97">
        <v>2.8596491228070176</v>
      </c>
      <c r="CZ97">
        <v>961.70731707317077</v>
      </c>
      <c r="DA97">
        <v>2.6</v>
      </c>
      <c r="DB97">
        <v>586.1</v>
      </c>
      <c r="DC97">
        <v>1.7777777777777777</v>
      </c>
      <c r="DD97">
        <v>671.85714285714289</v>
      </c>
      <c r="DE97">
        <v>2.2222222222222223</v>
      </c>
      <c r="DF97">
        <v>720.28571428571433</v>
      </c>
      <c r="DG97">
        <v>2.2142857142857144</v>
      </c>
      <c r="DH97">
        <v>650.25</v>
      </c>
      <c r="DI97">
        <v>2.5</v>
      </c>
      <c r="DJ97">
        <v>843.375</v>
      </c>
      <c r="DK97">
        <v>2.8</v>
      </c>
      <c r="DL97">
        <v>938.875</v>
      </c>
      <c r="DM97">
        <v>2.5555555555555554</v>
      </c>
      <c r="DN97">
        <v>757.875</v>
      </c>
      <c r="DO97">
        <v>2.6206896551724137</v>
      </c>
      <c r="DP97">
        <v>846.70833333333337</v>
      </c>
      <c r="DQ97">
        <v>2.4210526315789473</v>
      </c>
      <c r="DR97">
        <v>748.47916666666663</v>
      </c>
      <c r="DS97">
        <v>2.4210526315789473</v>
      </c>
      <c r="DT97">
        <v>748.47916666666663</v>
      </c>
      <c r="DU97">
        <v>2.7134502923976607</v>
      </c>
      <c r="DV97">
        <v>882.97692307692307</v>
      </c>
      <c r="DY97">
        <v>0</v>
      </c>
      <c r="EA97">
        <v>4</v>
      </c>
      <c r="EB97">
        <v>492</v>
      </c>
      <c r="EC97">
        <v>2</v>
      </c>
      <c r="ED97">
        <v>492</v>
      </c>
      <c r="EI97">
        <v>0</v>
      </c>
      <c r="EK97">
        <v>0</v>
      </c>
      <c r="EM97">
        <v>1.3333333333333333</v>
      </c>
      <c r="EN97">
        <v>492</v>
      </c>
      <c r="EQ97">
        <v>5</v>
      </c>
      <c r="ER97">
        <v>1599</v>
      </c>
      <c r="ES97">
        <v>0</v>
      </c>
      <c r="EU97">
        <v>2.5</v>
      </c>
      <c r="EV97">
        <v>1599</v>
      </c>
      <c r="FA97">
        <v>7</v>
      </c>
      <c r="FB97">
        <v>1989</v>
      </c>
      <c r="FC97">
        <v>7</v>
      </c>
      <c r="FD97">
        <v>1989</v>
      </c>
      <c r="FE97">
        <v>4</v>
      </c>
      <c r="FF97">
        <v>1794</v>
      </c>
      <c r="FG97">
        <v>2.6666666666666665</v>
      </c>
      <c r="FH97">
        <v>1360</v>
      </c>
      <c r="FK97">
        <v>3</v>
      </c>
      <c r="FL97">
        <v>580</v>
      </c>
      <c r="FM97">
        <v>5</v>
      </c>
      <c r="FN97">
        <v>1331</v>
      </c>
      <c r="FO97">
        <v>4</v>
      </c>
      <c r="FP97">
        <v>955.5</v>
      </c>
      <c r="FU97">
        <v>0</v>
      </c>
      <c r="FW97">
        <v>0</v>
      </c>
      <c r="FY97">
        <v>2.6666666666666665</v>
      </c>
      <c r="FZ97">
        <v>955.5</v>
      </c>
      <c r="GA97">
        <v>2.6666666666666665</v>
      </c>
      <c r="GB97">
        <v>955.5</v>
      </c>
      <c r="GC97">
        <v>2.6666666666666665</v>
      </c>
      <c r="GD97">
        <v>1198.2</v>
      </c>
      <c r="GE97">
        <v>2.7111111111111112</v>
      </c>
      <c r="GF97">
        <v>894.6518518518518</v>
      </c>
      <c r="GG97">
        <v>2.2000000000000002</v>
      </c>
      <c r="GH97">
        <v>729.14285714285711</v>
      </c>
      <c r="GI97">
        <v>2.7777777777777777</v>
      </c>
      <c r="GJ97">
        <v>955.57142857142856</v>
      </c>
      <c r="GK97">
        <v>2.7142857142857144</v>
      </c>
      <c r="GL97">
        <v>1072</v>
      </c>
      <c r="GM97">
        <v>2.5384615384615383</v>
      </c>
      <c r="GN97">
        <v>902.78947368421052</v>
      </c>
      <c r="GO97">
        <v>2.1111111111111112</v>
      </c>
      <c r="GP97">
        <v>1353</v>
      </c>
      <c r="GQ97">
        <v>2.2000000000000002</v>
      </c>
      <c r="GR97">
        <v>875.25</v>
      </c>
      <c r="GS97">
        <v>2.6</v>
      </c>
      <c r="GT97">
        <v>994.85714285714289</v>
      </c>
      <c r="GU97">
        <v>2.3103448275862069</v>
      </c>
      <c r="GV97">
        <v>1001.3888888888889</v>
      </c>
      <c r="GW97">
        <v>2.418181818181818</v>
      </c>
      <c r="GX97">
        <v>950.75675675675677</v>
      </c>
      <c r="GY97">
        <v>5.4</v>
      </c>
      <c r="GZ97">
        <v>1549.5</v>
      </c>
      <c r="HA97">
        <v>5</v>
      </c>
      <c r="HB97">
        <v>1162.2222222222222</v>
      </c>
      <c r="HC97">
        <v>4.1428571428571432</v>
      </c>
      <c r="HD97">
        <v>1894.4</v>
      </c>
      <c r="HE97">
        <v>4.9230769230769234</v>
      </c>
      <c r="HF97">
        <v>1476.125</v>
      </c>
      <c r="HG97">
        <v>5.1111111111111107</v>
      </c>
      <c r="HH97">
        <v>1569.625</v>
      </c>
      <c r="HI97">
        <v>4.7</v>
      </c>
      <c r="HJ97">
        <v>1511.1111111111111</v>
      </c>
      <c r="HK97">
        <v>4</v>
      </c>
      <c r="HL97">
        <v>1135.1111111111111</v>
      </c>
      <c r="HM97">
        <v>4.5862068965517242</v>
      </c>
      <c r="HN97">
        <v>1398.9615384615386</v>
      </c>
      <c r="HO97">
        <v>4.7454545454545451</v>
      </c>
      <c r="HP97">
        <v>1436</v>
      </c>
      <c r="HQ97">
        <v>3.581818181818182</v>
      </c>
      <c r="HR97">
        <v>1229.632183908046</v>
      </c>
      <c r="HS97">
        <v>3.1</v>
      </c>
      <c r="HT97">
        <v>864.33333333333337</v>
      </c>
      <c r="HU97">
        <v>2.1111111111111112</v>
      </c>
      <c r="HV97">
        <v>626.625</v>
      </c>
      <c r="HW97">
        <v>2.5714285714285716</v>
      </c>
      <c r="HX97">
        <v>931.83333333333337</v>
      </c>
      <c r="HY97">
        <v>2.6153846153846154</v>
      </c>
      <c r="HZ97">
        <v>799.26086956521738</v>
      </c>
      <c r="IA97">
        <v>1.6666666666666667</v>
      </c>
      <c r="IB97">
        <v>771.2</v>
      </c>
      <c r="IC97">
        <v>2.4</v>
      </c>
      <c r="ID97">
        <v>676</v>
      </c>
      <c r="IE97">
        <v>2.4</v>
      </c>
      <c r="IF97">
        <v>993</v>
      </c>
      <c r="IG97">
        <v>2.1724137931034484</v>
      </c>
      <c r="IH97">
        <v>794.9</v>
      </c>
      <c r="II97">
        <v>2.3818181818181818</v>
      </c>
      <c r="IJ97">
        <v>797.23255813953483</v>
      </c>
      <c r="IK97">
        <v>2.3818181818181818</v>
      </c>
      <c r="IL97">
        <v>797.23255813953483</v>
      </c>
      <c r="IM97">
        <v>3.1818181818181817</v>
      </c>
      <c r="IN97">
        <v>1086.6076923076923</v>
      </c>
      <c r="IQ97">
        <v>0</v>
      </c>
      <c r="IS97">
        <v>2.6666666666666665</v>
      </c>
      <c r="IT97">
        <v>1015.5</v>
      </c>
      <c r="IU97">
        <v>2</v>
      </c>
      <c r="IV97">
        <v>1015.5</v>
      </c>
      <c r="IW97">
        <v>0</v>
      </c>
      <c r="JC97">
        <v>0</v>
      </c>
      <c r="JE97">
        <v>1.6</v>
      </c>
      <c r="JF97">
        <v>1015.5</v>
      </c>
      <c r="JI97">
        <v>8</v>
      </c>
      <c r="JJ97">
        <v>2288</v>
      </c>
      <c r="JK97">
        <v>4</v>
      </c>
      <c r="JL97">
        <v>1069.3333333333333</v>
      </c>
      <c r="JM97">
        <v>5</v>
      </c>
      <c r="JN97">
        <v>1374</v>
      </c>
      <c r="JO97">
        <v>9</v>
      </c>
      <c r="JP97">
        <v>2191</v>
      </c>
      <c r="JU97">
        <v>9</v>
      </c>
      <c r="JV97">
        <v>2191</v>
      </c>
      <c r="JW97">
        <v>5.8</v>
      </c>
      <c r="JX97">
        <v>1537.4</v>
      </c>
      <c r="JY97">
        <v>3.7</v>
      </c>
      <c r="JZ97">
        <v>1388.2857142857142</v>
      </c>
      <c r="KC97">
        <v>0</v>
      </c>
      <c r="KE97">
        <v>3.3333333333333335</v>
      </c>
      <c r="KF97">
        <v>1521.5</v>
      </c>
      <c r="KG97">
        <v>2.5</v>
      </c>
      <c r="KH97">
        <v>1521.5</v>
      </c>
      <c r="KI97">
        <v>3</v>
      </c>
      <c r="KJ97">
        <v>742</v>
      </c>
      <c r="KO97">
        <v>3</v>
      </c>
      <c r="KP97">
        <v>742</v>
      </c>
      <c r="KQ97">
        <v>2.6</v>
      </c>
      <c r="KR97">
        <v>1261.6666666666667</v>
      </c>
      <c r="KS97">
        <v>2.6</v>
      </c>
      <c r="KT97">
        <v>1261.6666666666667</v>
      </c>
      <c r="KU97">
        <v>3.3333333333333335</v>
      </c>
      <c r="KV97">
        <v>1350.3</v>
      </c>
      <c r="KW97">
        <v>3.1944444444444446</v>
      </c>
      <c r="KX97">
        <v>1105.4428571428571</v>
      </c>
      <c r="KY97" s="15">
        <f>Tabla24[[#This Row],[ROS_NUM_COR_COD_ROS_TG_NEG]]-Tabla24[[#This Row],[PAS_NUM_COR_COD_ROS_TG_NEG]]</f>
        <v>1.7222222222222219</v>
      </c>
      <c r="KZ97" s="15">
        <f>Tabla24[[#This Row],[ROS_DUR_COR_COD_ROS_TG_NEG]]-Tabla24[[#This Row],[PAS_DUR_COR_COD_ROS_TG_NEG]]</f>
        <v>117.625</v>
      </c>
      <c r="LA97" s="15">
        <f>Tabla24[[#This Row],[ROS_NUM_COR_COD_ROS_TG_NEU]]-Tabla24[[#This Row],[PAS_NUM_COR_COD_ROS_TG_NEU]]</f>
        <v>1.5947368421052635</v>
      </c>
      <c r="LB97" s="15">
        <f>Tabla24[[#This Row],[ROS_DUR_COR_COD_ROS_TG_NEU]]-Tabla24[[#This Row],[PAS_DUR_COR_COD_ROS_TG_NEU]]</f>
        <v>110.92929292929284</v>
      </c>
      <c r="LC97" s="15">
        <f>Tabla24[[#This Row],[ROS_NUM_COR_COD_ROS_TG_POS]]-Tabla24[[#This Row],[PAS_NUM_COR_COD_ROS_TG_POS]]</f>
        <v>0.5</v>
      </c>
      <c r="LD97" s="15">
        <f>Tabla24[[#This Row],[ROS_DUR_COR_COD_ROS_TG_POS]]-Tabla24[[#This Row],[PAS_DUR_COR_COD_ROS_TG_POS]]</f>
        <v>-526.88888888888891</v>
      </c>
      <c r="LE97" s="15">
        <f>Tabla24[[#This Row],[ROS_NUM_COR_COD_ROS_TG_TOT]]-Tabla24[[#This Row],[PAS_NUM_COR_COD_ROS_TG_TOT]]</f>
        <v>1.258934169278997</v>
      </c>
      <c r="LF97" s="15">
        <f>Tabla24[[#This Row],[ROS_DUR_COR_COD_ROS_TG_TOT]]-Tabla24[[#This Row],[PAS_DUR_COR_COD_ROS_TG_TOT]]</f>
        <v>-100.85096153846143</v>
      </c>
      <c r="LG97" s="15">
        <f>Tabla24[[#This Row],[ROS_NUM_COR_COD_ESC_TG_NEG]]-Tabla24[[#This Row],[PAS_NUM_COR_COD_ESC_TG_NEG]]</f>
        <v>-1.1111111111111112</v>
      </c>
      <c r="LH97" s="15">
        <f>Tabla24[[#This Row],[ROS_DUR_COR_COD_ESC_TG_NEG]]-Tabla24[[#This Row],[PAS_DUR_COR_COD_ESC_TG_NEG]]</f>
        <v>-217.29999999999995</v>
      </c>
      <c r="LI97" s="15">
        <f>Tabla24[[#This Row],[ROS_NUM_COR_COD_ESC_TG_NEU]]-Tabla24[[#This Row],[PAS_NUM_COR_COD_ESC_TG_NEU]]</f>
        <v>-0.85263157894736841</v>
      </c>
      <c r="LJ97" s="15">
        <f>Tabla24[[#This Row],[ROS_NUM_COR_COD_ESC_TG_NEG]]-Tabla24[[#This Row],[PAS_NUM_COR_COD_ESC_TG_NEG]]</f>
        <v>-1.1111111111111112</v>
      </c>
      <c r="LK97" s="15">
        <f>Tabla24[[#This Row],[ROS_NUM_COR_COD_ESC_TG_POS]]-Tabla24[[#This Row],[PAS_NUM_COR_COD_ESC_TG_POS]]</f>
        <v>-0.39999999999999991</v>
      </c>
      <c r="LL97" s="15">
        <f>Tabla24[[#This Row],[ROS_DUR_COR_COD_ESC_TG_POS]]-Tabla24[[#This Row],[PAS_DUR_COR_COD_ESC_TG_POS]]</f>
        <v>-394.77922077922085</v>
      </c>
      <c r="LM97" s="15">
        <f>Tabla24[[#This Row],[ROS_NUM_COR_COD_ESC_TG_TOT]]-Tabla24[[#This Row],[PAS_NUM_COR_COD_ESC_TG_TOT]]</f>
        <v>-0.78056426332288398</v>
      </c>
      <c r="LN97" s="15">
        <f>Tabla24[[#This Row],[ROS_DUR_COR_COD_ESC_TG_TOT]]-Tabla24[[#This Row],[PAS_DUR_COR_COD_ESC_TG_TOT]]</f>
        <v>-583.68007662835248</v>
      </c>
      <c r="LO97" s="15">
        <f>Tabla24[[#This Row],[PAS_NUM_COR_COD_ROS_TG_NEG]]-Tabla24[[#This Row],[ESC_NUM_COR_COD_ROS_TG_NEG]]</f>
        <v>2.3888888888888888</v>
      </c>
      <c r="LP97" s="15">
        <f>Tabla24[[#This Row],[PAS_DUR_COR_COD_ROS_TG_NEG]]-Tabla24[[#This Row],[ESC_DUR_COR_COD_ROS_TG_NEG]]</f>
        <v>757</v>
      </c>
      <c r="LQ97" s="15">
        <f>Tabla24[[#This Row],[PAS_NUM_COR_COD_ROS_TG_NEU]]-Tabla24[[#This Row],[ESC_NUM_COR_COD_ROS_TG_NEU]]</f>
        <v>-9.4736842105263452E-2</v>
      </c>
      <c r="LR97" s="15">
        <f>Tabla24[[#This Row],[PAS_DUR_COR_COD_ROS_TG_NEU]]-Tabla24[[#This Row],[ESC_DUR_COR_COD_ROS_TG_NEU]]</f>
        <v>285.0151515151515</v>
      </c>
      <c r="LS97" s="15">
        <f>Tabla24[[#This Row],[PAS_NUM_COR_COD_ROS_TG_POS]]-Tabla24[[#This Row],[ESC_NUM_COR_COD_ROS_TG_POS]]</f>
        <v>1.1666666666666665</v>
      </c>
      <c r="LT97" s="15">
        <f>Tabla24[[#This Row],[PAS_DUR_COR_COD_ROS_TG_POS]]-Tabla24[[#This Row],[ESC_DUR_COR_COD_ROS_TG_POS]]</f>
        <v>964</v>
      </c>
      <c r="LU97" s="15">
        <f>Tabla24[[#This Row],[PAS_NUM_COR_COD_ROS_TG_TOT]]-Tabla24[[#This Row],[ESC_NUM_COR_COD_ROS_TG_TOT]]</f>
        <v>1.1548589341692788</v>
      </c>
      <c r="LV97" s="15">
        <f>Tabla24[[#This Row],[PAS_DUR_COR_COD_ROS_TG_TOT]]-Tabla24[[#This Row],[ESC_DUR_COR_COD_ROS_TG_TOT]]</f>
        <v>655.28308823529414</v>
      </c>
      <c r="LW97" s="15">
        <f>Tabla24[[#This Row],[PAS_NUM_COR_COD_ESC_TG_NEG]]-Tabla24[[#This Row],[ESC_NUM_COR_COD_ESC_TG_NEG]]</f>
        <v>-1.7777777777777777</v>
      </c>
      <c r="LX97" s="15">
        <f>Tabla24[[#This Row],[PAS_DUR_COR_COD_ESC_TG_NEG]]-Tabla24[[#This Row],[ESC_DUR_COR_COD_ESC_TG_NEG]]</f>
        <v>239.5</v>
      </c>
      <c r="LY97" s="15">
        <f>Tabla24[[#This Row],[PAS_NUM_COR_COD_ESC_TG_NEU]]-Tabla24[[#This Row],[ESC_NUM_COR_COD_ESC_TG_NEU]]</f>
        <v>5.2631578947368585E-2</v>
      </c>
      <c r="LZ97" s="15">
        <f>Tabla24[[#This Row],[PAS_DUR_COR_COD_ESC_TG_NEU]]-Tabla24[[#This Row],[ESC_DUR_COR_COD_ESC_TG_NEU]]</f>
        <v>1136.3611111111111</v>
      </c>
      <c r="MA97" s="15">
        <f>Tabla24[[#This Row],[PAS_NUM_COR_COD_ESC_TG_POS]]-Tabla24[[#This Row],[ESC_NUM_COR_COD_ESC_TG_POS]]</f>
        <v>-0.55555555555555536</v>
      </c>
      <c r="MB97" s="15">
        <f>Tabla24[[#This Row],[PAS_DUR_COR_COD_ESC_TG_POS]]-Tabla24[[#This Row],[ESC_DUR_COR_COD_ESC_TG_POS]]</f>
        <v>377.13636363636374</v>
      </c>
      <c r="MC97" s="15">
        <f>Tabla24[[#This Row],[PAS_NUM_COR_COD_ESC_TG_TOT]]-Tabla24[[#This Row],[ESC_NUM_COR_COD_ESC_TG_TOT]]</f>
        <v>-0.77115987460815072</v>
      </c>
      <c r="MD97" s="15">
        <f>Tabla24[[#This Row],[PAS_DUR_COR_COD_ESC_TG_TOT]]-Tabla24[[#This Row],[ESC_DUR_COR_COD_ESC_TG_TOT]]</f>
        <v>546.88378033205618</v>
      </c>
      <c r="ME97">
        <v>277.5</v>
      </c>
      <c r="MF97">
        <v>328.77777777777777</v>
      </c>
      <c r="MG97">
        <v>206.77777777777777</v>
      </c>
      <c r="MH97">
        <v>270.76923076923077</v>
      </c>
      <c r="MI97">
        <v>173</v>
      </c>
      <c r="MJ97">
        <v>319.375</v>
      </c>
      <c r="MK97">
        <v>230.57142857142858</v>
      </c>
      <c r="ML97">
        <v>260.44444444444446</v>
      </c>
      <c r="MM97">
        <v>283.5</v>
      </c>
      <c r="MN97">
        <v>214.83333333333334</v>
      </c>
      <c r="MO97">
        <v>248.28571428571428</v>
      </c>
      <c r="MP97">
        <v>244.76470588235293</v>
      </c>
      <c r="MQ97">
        <v>293.3</v>
      </c>
      <c r="MR97">
        <v>217.66666666666666</v>
      </c>
      <c r="MS97">
        <v>303.75</v>
      </c>
      <c r="MT97">
        <v>271.18518518518516</v>
      </c>
      <c r="MU97">
        <v>251</v>
      </c>
      <c r="MV97">
        <v>190.90909090909091</v>
      </c>
      <c r="MW97">
        <v>263.2</v>
      </c>
      <c r="MX97">
        <v>234.15625</v>
      </c>
      <c r="MY97">
        <v>248.5</v>
      </c>
      <c r="MZ97">
        <v>248.625</v>
      </c>
      <c r="NA97">
        <v>306.54545454545456</v>
      </c>
      <c r="NB97">
        <v>270.55172413793105</v>
      </c>
      <c r="NC97" s="15">
        <f>Tabla1[[#This Row],[ROS_1DU_COR_COD_ROS_TG_NEG]]-Tabla1[[#This Row],[PAS_1DU_COR_COD_ROS_TG_NEG]]</f>
        <v>26.5</v>
      </c>
      <c r="ND97" s="15">
        <f>Tabla1[[#This Row],[ROS_1DU_COR_COD_ROS_TG_NEU]]-Tabla1[[#This Row],[PAS_1DU_COR_COD_ROS_TG_NEU]]</f>
        <v>137.86868686868686</v>
      </c>
      <c r="NE97" s="15">
        <f>Tabla1[[#This Row],[ROS_1DU_COR_COD_ROS_TG_POS]]-Tabla1[[#This Row],[PAS_1DU_COR_COD_ROS_TG_POS]]</f>
        <v>-56.422222222222217</v>
      </c>
      <c r="NF97" s="15">
        <f>Tabla1[[#This Row],[ROS_1DU_COR_COD_ROS_TG_TOT]]-Tabla1[[#This Row],[PAS_1DU_COR_COD_ROS_TG_TOT]]</f>
        <v>36.612980769230774</v>
      </c>
      <c r="NG97" s="15">
        <f>Tabla1[[#This Row],[ROS_1DU_COR_COD_ESC_TG_NEG]]-Tabla1[[#This Row],[PAS_1DU_COR_COD_ESC_TG_NEG]]</f>
        <v>-75.5</v>
      </c>
      <c r="NH97" s="15">
        <f>Tabla1[[#This Row],[ROS_1DU_COR_COD_ESC_TG_NEU]]-Tabla1[[#This Row],[PAS_1DU_COR_COD_ESC_TG_NEU]]</f>
        <v>70.75</v>
      </c>
      <c r="NI97" s="15">
        <f>Tabla1[[#This Row],[ROS_1DU_COR_COD_ESC_TG_POS]]-Tabla1[[#This Row],[PAS_1DU_COR_COD_ESC_TG_POS]]</f>
        <v>-75.974025974025977</v>
      </c>
      <c r="NJ97" s="15">
        <f>Tabla1[[#This Row],[ROS_1DU_COR_COD_ESC_TG_TOT]]-Tabla1[[#This Row],[PAS_1DU_COR_COD_ESC_TG_TOT]]</f>
        <v>-10.107279693486589</v>
      </c>
      <c r="NK97" s="15">
        <f>Tabla1[[#This Row],[PAS_1DU_COR_COD_ROS_TG_NEG]]-Tabla1[[#This Row],[ESC_1DU_COR_COD_ROS_TG_NEG]]</f>
        <v>-32.5</v>
      </c>
      <c r="NL97" s="15">
        <f>Tabla1[[#This Row],[PAS_1DU_COR_COD_ROS_TG_NEU]]-Tabla1[[#This Row],[ESC_1DU_COR_COD_ROS_TG_NEU]]</f>
        <v>-23.924242424242436</v>
      </c>
      <c r="NM97" s="15">
        <f>Tabla1[[#This Row],[PAS_1DU_COR_COD_ROS_TG_POS]]-Tabla1[[#This Row],[ESC_1DU_COR_COD_ROS_TG_POS]]</f>
        <v>14.914285714285711</v>
      </c>
      <c r="NN97" s="15">
        <f>Tabla1[[#This Row],[PAS_1DU_COR_COD_ROS_TG_TOT]]-Tabla1[[#This Row],[ESC_1DU_COR_COD_ROS_TG_TOT]]</f>
        <v>-10.608455882352928</v>
      </c>
      <c r="NO97" s="15">
        <f>Tabla1[[#This Row],[PAS_1DU_COR_COD_ESC_TG_NEG]]-Tabla1[[#This Row],[ESC_1DU_COR_COD_ESC_TG_NEG]]</f>
        <v>-44.800000000000011</v>
      </c>
      <c r="NP97" s="15">
        <f>Tabla1[[#This Row],[PAS_1DU_COR_COD_ESC_TG_NEU]]-Tabla1[[#This Row],[ESC_1DU_COR_COD_ESC_TG_NEU]]</f>
        <v>30.958333333333343</v>
      </c>
      <c r="NQ97" s="15">
        <f>Tabla1[[#This Row],[PAS_1DU_COR_COD_ESC_TG_POS]]-Tabla1[[#This Row],[ESC_1DU_COR_COD_ESC_TG_POS]]</f>
        <v>2.795454545454561</v>
      </c>
      <c r="NR97" s="15">
        <f>Tabla1[[#This Row],[PAS_1DU_COR_COD_ESC_TG_TOT]]-Tabla1[[#This Row],[ESC_1DU_COR_COD_ESC_TG_TOT]]</f>
        <v>-0.63346104725411578</v>
      </c>
    </row>
    <row r="98" spans="1:382" x14ac:dyDescent="0.3">
      <c r="A98" s="2" t="s">
        <v>105</v>
      </c>
      <c r="B98" s="2">
        <v>40</v>
      </c>
      <c r="C98" s="2">
        <v>1</v>
      </c>
      <c r="D98" s="2">
        <v>46</v>
      </c>
      <c r="E98">
        <v>3.3</v>
      </c>
      <c r="F98">
        <v>1037.6842105263158</v>
      </c>
      <c r="G98">
        <v>3.7</v>
      </c>
      <c r="H98">
        <v>1123.0999999999999</v>
      </c>
      <c r="I98">
        <v>3.8</v>
      </c>
      <c r="J98">
        <v>1098.5263157894738</v>
      </c>
      <c r="K98">
        <v>3.6</v>
      </c>
      <c r="L98">
        <v>1087.0689655172414</v>
      </c>
      <c r="M98">
        <v>3.7</v>
      </c>
      <c r="N98">
        <v>1219.3684210526317</v>
      </c>
      <c r="O98">
        <v>3.5</v>
      </c>
      <c r="P98">
        <v>1098.8888888888889</v>
      </c>
      <c r="Q98">
        <v>3.45</v>
      </c>
      <c r="R98">
        <v>1129.2777777777778</v>
      </c>
      <c r="S98">
        <v>3.55</v>
      </c>
      <c r="T98">
        <v>1150.4545454545455</v>
      </c>
      <c r="U98">
        <v>3.5750000000000002</v>
      </c>
      <c r="V98">
        <v>1117.9203539823009</v>
      </c>
      <c r="W98">
        <v>2.15</v>
      </c>
      <c r="X98">
        <v>670.15</v>
      </c>
      <c r="Y98">
        <v>2.2000000000000002</v>
      </c>
      <c r="Z98">
        <v>620.65</v>
      </c>
      <c r="AA98">
        <v>2.4</v>
      </c>
      <c r="AB98">
        <v>727.7</v>
      </c>
      <c r="AC98">
        <v>2.25</v>
      </c>
      <c r="AD98">
        <v>672.83333333333337</v>
      </c>
      <c r="AE98">
        <v>2.25</v>
      </c>
      <c r="AF98">
        <v>672.83333333333337</v>
      </c>
      <c r="AG98">
        <v>3.1333333333333333</v>
      </c>
      <c r="AH98">
        <v>963.55491329479764</v>
      </c>
      <c r="BM98">
        <v>3.1333333333333333</v>
      </c>
      <c r="BN98">
        <v>963.55491329479764</v>
      </c>
      <c r="BO98">
        <v>6.1</v>
      </c>
      <c r="BP98">
        <v>1830.4444444444443</v>
      </c>
      <c r="BQ98">
        <v>4.125</v>
      </c>
      <c r="BR98">
        <v>1539.8571428571429</v>
      </c>
      <c r="BS98">
        <v>4</v>
      </c>
      <c r="BT98">
        <v>1378.125</v>
      </c>
      <c r="BU98">
        <v>4.7857142857142856</v>
      </c>
      <c r="BV98">
        <v>1594.9166666666667</v>
      </c>
      <c r="BW98">
        <v>6.1111111111111107</v>
      </c>
      <c r="BX98">
        <v>1662.7777777777778</v>
      </c>
      <c r="BY98">
        <v>5.8888888888888893</v>
      </c>
      <c r="BZ98">
        <v>1693.5555555555557</v>
      </c>
      <c r="CA98">
        <v>4</v>
      </c>
      <c r="CB98">
        <v>1106.7777777777778</v>
      </c>
      <c r="CC98">
        <v>5.333333333333333</v>
      </c>
      <c r="CD98">
        <v>1487.7037037037037</v>
      </c>
      <c r="CE98">
        <v>5.0545454545454547</v>
      </c>
      <c r="CF98">
        <v>1538.1568627450981</v>
      </c>
      <c r="CG98">
        <v>1.3</v>
      </c>
      <c r="CH98">
        <v>705.2</v>
      </c>
      <c r="CI98">
        <v>2.75</v>
      </c>
      <c r="CJ98">
        <v>917.85714285714289</v>
      </c>
      <c r="CK98">
        <v>3.3</v>
      </c>
      <c r="CL98">
        <v>1278</v>
      </c>
      <c r="CM98">
        <v>2.4285714285714284</v>
      </c>
      <c r="CN98">
        <v>994.57894736842104</v>
      </c>
      <c r="CO98">
        <v>1.4444444444444444</v>
      </c>
      <c r="CP98">
        <v>764.2</v>
      </c>
      <c r="CQ98">
        <v>1.6666666666666667</v>
      </c>
      <c r="CR98">
        <v>720.83333333333337</v>
      </c>
      <c r="CS98">
        <v>2.8888888888888888</v>
      </c>
      <c r="CT98">
        <v>876.66666666666663</v>
      </c>
      <c r="CU98">
        <v>2</v>
      </c>
      <c r="CV98">
        <v>801.8</v>
      </c>
      <c r="CW98">
        <v>2.2181818181818183</v>
      </c>
      <c r="CX98">
        <v>895.71794871794873</v>
      </c>
      <c r="CY98">
        <v>3.6363636363636362</v>
      </c>
      <c r="CZ98">
        <v>1259.7666666666667</v>
      </c>
      <c r="DA98">
        <v>2.7</v>
      </c>
      <c r="DB98">
        <v>832.1</v>
      </c>
      <c r="DC98">
        <v>3</v>
      </c>
      <c r="DD98">
        <v>937.625</v>
      </c>
      <c r="DE98">
        <v>3</v>
      </c>
      <c r="DF98">
        <v>918.6</v>
      </c>
      <c r="DG98">
        <v>2.8928571428571428</v>
      </c>
      <c r="DH98">
        <v>893.14285714285711</v>
      </c>
      <c r="DI98">
        <v>2.6666666666666665</v>
      </c>
      <c r="DJ98">
        <v>936.88888888888891</v>
      </c>
      <c r="DK98">
        <v>3.3333333333333335</v>
      </c>
      <c r="DL98">
        <v>1069.6666666666667</v>
      </c>
      <c r="DM98">
        <v>2.8888888888888888</v>
      </c>
      <c r="DN98">
        <v>845.88888888888891</v>
      </c>
      <c r="DO98">
        <v>2.9629629629629628</v>
      </c>
      <c r="DP98">
        <v>950.81481481481478</v>
      </c>
      <c r="DQ98">
        <v>2.9272727272727272</v>
      </c>
      <c r="DR98">
        <v>921.4545454545455</v>
      </c>
      <c r="DS98">
        <v>2.9272727272727272</v>
      </c>
      <c r="DT98">
        <v>921.4545454545455</v>
      </c>
      <c r="DU98">
        <v>3.4</v>
      </c>
      <c r="DV98">
        <v>1131.4413793103449</v>
      </c>
      <c r="DY98">
        <v>3</v>
      </c>
      <c r="DZ98">
        <v>2232</v>
      </c>
      <c r="EC98">
        <v>3</v>
      </c>
      <c r="ED98">
        <v>2232</v>
      </c>
      <c r="EE98">
        <v>2</v>
      </c>
      <c r="EF98">
        <v>482</v>
      </c>
      <c r="EG98">
        <v>5</v>
      </c>
      <c r="EH98">
        <v>1930</v>
      </c>
      <c r="EI98">
        <v>7</v>
      </c>
      <c r="EJ98">
        <v>2015</v>
      </c>
      <c r="EK98">
        <v>4.666666666666667</v>
      </c>
      <c r="EL98">
        <v>1475.6666666666667</v>
      </c>
      <c r="EM98">
        <v>4</v>
      </c>
      <c r="EN98">
        <v>1664.75</v>
      </c>
      <c r="EQ98">
        <v>3</v>
      </c>
      <c r="ER98">
        <v>1876</v>
      </c>
      <c r="EU98">
        <v>3</v>
      </c>
      <c r="EV98">
        <v>1876</v>
      </c>
      <c r="EW98">
        <v>5</v>
      </c>
      <c r="EX98">
        <v>1607</v>
      </c>
      <c r="EY98">
        <v>1</v>
      </c>
      <c r="EZ98">
        <v>390</v>
      </c>
      <c r="FA98">
        <v>1</v>
      </c>
      <c r="FB98">
        <v>148</v>
      </c>
      <c r="FC98">
        <v>2.3333333333333335</v>
      </c>
      <c r="FD98">
        <v>715</v>
      </c>
      <c r="FE98">
        <v>2.6</v>
      </c>
      <c r="FF98">
        <v>1005.25</v>
      </c>
      <c r="FG98">
        <v>3.3</v>
      </c>
      <c r="FH98">
        <v>1335</v>
      </c>
      <c r="FK98">
        <v>7</v>
      </c>
      <c r="FL98">
        <v>1657</v>
      </c>
      <c r="FO98">
        <v>7</v>
      </c>
      <c r="FP98">
        <v>1657</v>
      </c>
      <c r="FQ98">
        <v>6</v>
      </c>
      <c r="FR98">
        <v>2133</v>
      </c>
      <c r="FS98">
        <v>2</v>
      </c>
      <c r="FT98">
        <v>508</v>
      </c>
      <c r="FU98">
        <v>6</v>
      </c>
      <c r="FV98">
        <v>1207</v>
      </c>
      <c r="FW98">
        <v>4.666666666666667</v>
      </c>
      <c r="FX98">
        <v>1282.6666666666667</v>
      </c>
      <c r="FY98">
        <v>5.6</v>
      </c>
      <c r="FZ98">
        <v>1432.4</v>
      </c>
      <c r="GA98">
        <v>5.6</v>
      </c>
      <c r="GB98">
        <v>1432.4</v>
      </c>
      <c r="GC98">
        <v>4.0666666666666664</v>
      </c>
      <c r="GD98">
        <v>1372.4615384615386</v>
      </c>
      <c r="GE98">
        <v>3.4555555555555557</v>
      </c>
      <c r="GF98">
        <v>1151.2721518987341</v>
      </c>
      <c r="GG98">
        <v>1</v>
      </c>
      <c r="GH98">
        <v>540.66666666666663</v>
      </c>
      <c r="GI98">
        <v>1.1000000000000001</v>
      </c>
      <c r="GJ98">
        <v>689.4</v>
      </c>
      <c r="GK98">
        <v>0.88888888888888884</v>
      </c>
      <c r="GL98">
        <v>371.66666666666669</v>
      </c>
      <c r="GM98">
        <v>1</v>
      </c>
      <c r="GN98">
        <v>524.76470588235293</v>
      </c>
      <c r="GO98">
        <v>0.55555555555555558</v>
      </c>
      <c r="GP98">
        <v>403.5</v>
      </c>
      <c r="GQ98">
        <v>0.5</v>
      </c>
      <c r="GR98">
        <v>388.5</v>
      </c>
      <c r="GS98">
        <v>0.7</v>
      </c>
      <c r="GT98">
        <v>540.75</v>
      </c>
      <c r="GU98">
        <v>0.58620689655172409</v>
      </c>
      <c r="GV98">
        <v>444.25</v>
      </c>
      <c r="GW98">
        <v>0.7931034482758621</v>
      </c>
      <c r="GX98">
        <v>491.44827586206895</v>
      </c>
      <c r="GY98">
        <v>5.5</v>
      </c>
      <c r="GZ98">
        <v>1891</v>
      </c>
      <c r="HA98">
        <v>5.2</v>
      </c>
      <c r="HB98">
        <v>1856</v>
      </c>
      <c r="HC98">
        <v>6.2222222222222223</v>
      </c>
      <c r="HD98">
        <v>1986</v>
      </c>
      <c r="HE98">
        <v>5.6206896551724137</v>
      </c>
      <c r="HF98">
        <v>1908.4137931034484</v>
      </c>
      <c r="HG98">
        <v>6.1111111111111107</v>
      </c>
      <c r="HH98">
        <v>2046.4444444444443</v>
      </c>
      <c r="HI98">
        <v>6.5</v>
      </c>
      <c r="HJ98">
        <v>2129.4</v>
      </c>
      <c r="HK98">
        <v>5.9</v>
      </c>
      <c r="HL98">
        <v>2054.1</v>
      </c>
      <c r="HM98">
        <v>6.1724137931034484</v>
      </c>
      <c r="HN98">
        <v>2077.6896551724139</v>
      </c>
      <c r="HO98">
        <v>5.8965517241379306</v>
      </c>
      <c r="HP98">
        <v>1993.0517241379309</v>
      </c>
      <c r="HQ98">
        <v>3.3448275862068964</v>
      </c>
      <c r="HR98">
        <v>1492.5172413793102</v>
      </c>
      <c r="HS98">
        <v>2.4</v>
      </c>
      <c r="HT98">
        <v>836.9</v>
      </c>
      <c r="HU98">
        <v>2.5</v>
      </c>
      <c r="HV98">
        <v>809.7</v>
      </c>
      <c r="HW98">
        <v>2.6666666666666665</v>
      </c>
      <c r="HX98">
        <v>813.55555555555554</v>
      </c>
      <c r="HY98">
        <v>2.5172413793103448</v>
      </c>
      <c r="HZ98">
        <v>820.27586206896547</v>
      </c>
      <c r="IA98">
        <v>2.1111111111111112</v>
      </c>
      <c r="IB98">
        <v>674.66666666666663</v>
      </c>
      <c r="IC98">
        <v>2.7</v>
      </c>
      <c r="ID98">
        <v>850.1</v>
      </c>
      <c r="IE98">
        <v>2.2000000000000002</v>
      </c>
      <c r="IF98">
        <v>721.2</v>
      </c>
      <c r="IG98">
        <v>2.3448275862068964</v>
      </c>
      <c r="IH98">
        <v>751.20689655172418</v>
      </c>
      <c r="II98">
        <v>2.4310344827586206</v>
      </c>
      <c r="IJ98">
        <v>785.74137931034488</v>
      </c>
      <c r="IK98">
        <v>2.4310344827586206</v>
      </c>
      <c r="IL98">
        <v>785.74137931034488</v>
      </c>
      <c r="IM98">
        <v>3.0402298850574714</v>
      </c>
      <c r="IN98">
        <v>1209.8068965517241</v>
      </c>
      <c r="IS98">
        <v>1</v>
      </c>
      <c r="IT98">
        <v>254</v>
      </c>
      <c r="IU98">
        <v>1</v>
      </c>
      <c r="IV98">
        <v>254</v>
      </c>
      <c r="IW98">
        <v>4</v>
      </c>
      <c r="IX98">
        <v>1389</v>
      </c>
      <c r="JC98">
        <v>4</v>
      </c>
      <c r="JD98">
        <v>1389</v>
      </c>
      <c r="JE98">
        <v>2.5</v>
      </c>
      <c r="JF98">
        <v>821.5</v>
      </c>
      <c r="JK98">
        <v>6</v>
      </c>
      <c r="JL98">
        <v>2052</v>
      </c>
      <c r="JM98">
        <v>6</v>
      </c>
      <c r="JN98">
        <v>2052</v>
      </c>
      <c r="JO98">
        <v>4</v>
      </c>
      <c r="JP98">
        <v>794</v>
      </c>
      <c r="JU98">
        <v>4</v>
      </c>
      <c r="JV98">
        <v>794</v>
      </c>
      <c r="JW98">
        <v>5</v>
      </c>
      <c r="JX98">
        <v>1423</v>
      </c>
      <c r="JY98">
        <v>3.75</v>
      </c>
      <c r="JZ98">
        <v>1122.25</v>
      </c>
      <c r="KE98">
        <v>2</v>
      </c>
      <c r="KF98">
        <v>761</v>
      </c>
      <c r="KG98">
        <v>2</v>
      </c>
      <c r="KH98">
        <v>761</v>
      </c>
      <c r="KI98">
        <v>3</v>
      </c>
      <c r="KJ98">
        <v>934</v>
      </c>
      <c r="KO98">
        <v>3</v>
      </c>
      <c r="KP98">
        <v>934</v>
      </c>
      <c r="KQ98">
        <v>2.5</v>
      </c>
      <c r="KR98">
        <v>847.5</v>
      </c>
      <c r="KS98">
        <v>2.5</v>
      </c>
      <c r="KT98">
        <v>847.5</v>
      </c>
      <c r="KU98">
        <v>3.3333333333333335</v>
      </c>
      <c r="KV98">
        <v>1030.6666666666667</v>
      </c>
      <c r="KW98">
        <v>3.05</v>
      </c>
      <c r="KX98">
        <v>1202.6887417218543</v>
      </c>
      <c r="KY98" s="15">
        <f>Tabla24[[#This Row],[ROS_NUM_COR_COD_ROS_TG_NEG]]-Tabla24[[#This Row],[PAS_NUM_COR_COD_ROS_TG_NEG]]</f>
        <v>2.4111111111111105</v>
      </c>
      <c r="KZ98" s="15">
        <f>Tabla24[[#This Row],[ROS_DUR_COR_COD_ROS_TG_NEG]]-Tabla24[[#This Row],[PAS_DUR_COR_COD_ROS_TG_NEG]]</f>
        <v>827.07602339181267</v>
      </c>
      <c r="LA98" s="15">
        <f>Tabla24[[#This Row],[ROS_NUM_COR_COD_ROS_TG_NEU]]-Tabla24[[#This Row],[PAS_NUM_COR_COD_ROS_TG_NEU]]</f>
        <v>3</v>
      </c>
      <c r="LB98" s="15">
        <f>Tabla24[[#This Row],[ROS_DUR_COR_COD_ROS_TG_NEU]]-Tabla24[[#This Row],[PAS_DUR_COR_COD_ROS_TG_NEU]]</f>
        <v>1030.5111111111112</v>
      </c>
      <c r="LC98" s="15">
        <f>Tabla24[[#This Row],[ROS_NUM_COR_COD_ROS_TG_POS]]-Tabla24[[#This Row],[PAS_NUM_COR_COD_ROS_TG_POS]]</f>
        <v>2.4500000000000002</v>
      </c>
      <c r="LD98" s="15">
        <f>Tabla24[[#This Row],[ROS_DUR_COR_COD_ROS_TG_POS]]-Tabla24[[#This Row],[PAS_DUR_COR_COD_ROS_TG_POS]]</f>
        <v>924.82222222222208</v>
      </c>
      <c r="LE98" s="15">
        <f>Tabla24[[#This Row],[ROS_NUM_COR_COD_ROS_TG_TOT]]-Tabla24[[#This Row],[PAS_NUM_COR_COD_ROS_TG_TOT]]</f>
        <v>2.6224137931034486</v>
      </c>
      <c r="LF98" s="15">
        <f>Tabla24[[#This Row],[ROS_DUR_COR_COD_ROS_TG_TOT]]-Tabla24[[#This Row],[PAS_DUR_COR_COD_ROS_TG_TOT]]</f>
        <v>927.23510971786845</v>
      </c>
      <c r="LG98" s="15">
        <f>Tabla24[[#This Row],[ROS_NUM_COR_COD_ESC_TG_NEG]]-Tabla24[[#This Row],[PAS_NUM_COR_COD_ESC_TG_NEG]]</f>
        <v>-2.7444444444444445</v>
      </c>
      <c r="LH98" s="15">
        <f>Tabla24[[#This Row],[ROS_DUR_COR_COD_ESC_TG_NEG]]-Tabla24[[#This Row],[PAS_DUR_COR_COD_ESC_TG_NEG]]</f>
        <v>-634.18421052631584</v>
      </c>
      <c r="LI98" s="15">
        <f>Tabla24[[#This Row],[ROS_NUM_COR_COD_ESC_TG_NEU]]-Tabla24[[#This Row],[PAS_NUM_COR_COD_ESC_TG_NEU]]</f>
        <v>-3.2</v>
      </c>
      <c r="LJ98" s="15">
        <f>Tabla24[[#This Row],[ROS_NUM_COR_COD_ESC_TG_NEG]]-Tabla24[[#This Row],[PAS_NUM_COR_COD_ESC_TG_NEG]]</f>
        <v>-2.7444444444444445</v>
      </c>
      <c r="LK98" s="15">
        <f>Tabla24[[#This Row],[ROS_NUM_COR_COD_ESC_TG_POS]]-Tabla24[[#This Row],[PAS_NUM_COR_COD_ESC_TG_POS]]</f>
        <v>-3.0999999999999996</v>
      </c>
      <c r="LL98" s="15">
        <f>Tabla24[[#This Row],[ROS_DUR_COR_COD_ESC_TG_POS]]-Tabla24[[#This Row],[PAS_DUR_COR_COD_ESC_TG_POS]]</f>
        <v>-557.77631578947376</v>
      </c>
      <c r="LM98" s="15">
        <f>Tabla24[[#This Row],[ROS_NUM_COR_COD_ESC_TG_TOT]]-Tabla24[[#This Row],[PAS_NUM_COR_COD_ESC_TG_TOT]]</f>
        <v>-3.0137931034482759</v>
      </c>
      <c r="LN98" s="15">
        <f>Tabla24[[#This Row],[ROS_DUR_COR_COD_ESC_TG_TOT]]-Tabla24[[#This Row],[PAS_DUR_COR_COD_ESC_TG_TOT]]</f>
        <v>-642.81896551724139</v>
      </c>
      <c r="LO98" s="15">
        <f>Tabla24[[#This Row],[PAS_NUM_COR_COD_ROS_TG_NEG]]-Tabla24[[#This Row],[ESC_NUM_COR_COD_ROS_TG_NEG]]</f>
        <v>2.2555555555555555</v>
      </c>
      <c r="LP98" s="15">
        <f>Tabla24[[#This Row],[PAS_DUR_COR_COD_ROS_TG_NEG]]-Tabla24[[#This Row],[ESC_DUR_COR_COD_ROS_TG_NEG]]</f>
        <v>455.16842105263163</v>
      </c>
      <c r="LQ98" s="15">
        <f>Tabla24[[#This Row],[PAS_NUM_COR_COD_ROS_TG_NEU]]-Tabla24[[#This Row],[ESC_NUM_COR_COD_ROS_TG_NEU]]</f>
        <v>1.8333333333333333</v>
      </c>
      <c r="LR98" s="15">
        <f>Tabla24[[#This Row],[PAS_DUR_COR_COD_ROS_TG_NEU]]-Tabla24[[#This Row],[ESC_DUR_COR_COD_ROS_TG_NEU]]</f>
        <v>378.05555555555554</v>
      </c>
      <c r="LS98" s="15">
        <f>Tabla24[[#This Row],[PAS_NUM_COR_COD_ROS_TG_POS]]-Tabla24[[#This Row],[ESC_NUM_COR_COD_ROS_TG_POS]]</f>
        <v>0.56111111111111134</v>
      </c>
      <c r="LT98" s="15">
        <f>Tabla24[[#This Row],[PAS_DUR_COR_COD_ROS_TG_POS]]-Tabla24[[#This Row],[ESC_DUR_COR_COD_ROS_TG_POS]]</f>
        <v>252.6111111111112</v>
      </c>
      <c r="LU98" s="15">
        <f>Tabla24[[#This Row],[PAS_NUM_COR_COD_ROS_TG_TOT]]-Tabla24[[#This Row],[ESC_NUM_COR_COD_ROS_TG_TOT]]</f>
        <v>1.5499999999999998</v>
      </c>
      <c r="LV98" s="15">
        <f>Tabla24[[#This Row],[PAS_DUR_COR_COD_ROS_TG_TOT]]-Tabla24[[#This Row],[ESC_DUR_COR_COD_ROS_TG_TOT]]</f>
        <v>348.65454545454554</v>
      </c>
      <c r="LW98" s="15">
        <f>Tabla24[[#This Row],[PAS_NUM_COR_COD_ESC_TG_NEG]]-Tabla24[[#This Row],[ESC_NUM_COR_COD_ESC_TG_NEG]]</f>
        <v>-2.8111111111111109</v>
      </c>
      <c r="LX98" s="15">
        <f>Tabla24[[#This Row],[PAS_DUR_COR_COD_ESC_TG_NEG]]-Tabla24[[#This Row],[ESC_DUR_COR_COD_ESC_TG_NEG]]</f>
        <v>-625.09356725146199</v>
      </c>
      <c r="LY98" s="15">
        <f>Tabla24[[#This Row],[PAS_NUM_COR_COD_ESC_TG_NEU]]-Tabla24[[#This Row],[ESC_NUM_COR_COD_ESC_TG_NEU]]</f>
        <v>-2.1888888888888891</v>
      </c>
      <c r="LZ98" s="15">
        <f>Tabla24[[#This Row],[PAS_DUR_COR_COD_ESC_TG_NEU]]-Tabla24[[#This Row],[ESC_DUR_COR_COD_ESC_TG_NEU]]</f>
        <v>-570.45555555555575</v>
      </c>
      <c r="MA98" s="15">
        <f>Tabla24[[#This Row],[PAS_NUM_COR_COD_ESC_TG_POS]]-Tabla24[[#This Row],[ESC_NUM_COR_COD_ESC_TG_POS]]</f>
        <v>-0.20000000000000018</v>
      </c>
      <c r="MB98" s="15">
        <f>Tabla24[[#This Row],[PAS_DUR_COR_COD_ESC_TG_POS]]-Tabla24[[#This Row],[ESC_DUR_COR_COD_ESC_TG_POS]]</f>
        <v>-8.2514619883040723</v>
      </c>
      <c r="MC98" s="15">
        <f>Tabla24[[#This Row],[PAS_NUM_COR_COD_ESC_TG_TOT]]-Tabla24[[#This Row],[ESC_NUM_COR_COD_ESC_TG_TOT]]</f>
        <v>-1.7333333333333329</v>
      </c>
      <c r="MD98" s="15">
        <f>Tabla24[[#This Row],[PAS_DUR_COR_COD_ESC_TG_TOT]]-Tabla24[[#This Row],[ESC_DUR_COR_COD_ESC_TG_TOT]]</f>
        <v>-400.6347381864623</v>
      </c>
      <c r="ME98">
        <v>360</v>
      </c>
      <c r="MF98">
        <v>314.5</v>
      </c>
      <c r="MG98">
        <v>357.6</v>
      </c>
      <c r="MH98">
        <v>343.48275862068965</v>
      </c>
      <c r="MI98">
        <v>333.5</v>
      </c>
      <c r="MJ98">
        <v>289</v>
      </c>
      <c r="MK98">
        <v>364.5</v>
      </c>
      <c r="ML98">
        <v>329</v>
      </c>
      <c r="MM98">
        <v>320.8</v>
      </c>
      <c r="MN98">
        <v>292.16666666666669</v>
      </c>
      <c r="MO98">
        <v>303.44444444444446</v>
      </c>
      <c r="MP98">
        <v>304.39999999999998</v>
      </c>
      <c r="MQ98">
        <v>333.33333333333331</v>
      </c>
      <c r="MR98">
        <v>278</v>
      </c>
      <c r="MS98">
        <v>299.88888888888891</v>
      </c>
      <c r="MT98">
        <v>303.74074074074076</v>
      </c>
      <c r="MU98">
        <v>317.42105263157896</v>
      </c>
      <c r="MV98">
        <v>302.11111111111109</v>
      </c>
      <c r="MW98">
        <v>336.22222222222223</v>
      </c>
      <c r="MX98">
        <v>318.56363636363636</v>
      </c>
      <c r="MY98">
        <v>310.5263157894737</v>
      </c>
      <c r="MZ98">
        <v>324.85000000000002</v>
      </c>
      <c r="NA98">
        <v>317.73684210526318</v>
      </c>
      <c r="NB98">
        <v>317.82758620689657</v>
      </c>
      <c r="NC98" s="15">
        <f>Tabla1[[#This Row],[ROS_1DU_COR_COD_ROS_TG_NEG]]-Tabla1[[#This Row],[PAS_1DU_COR_COD_ROS_TG_NEG]]</f>
        <v>42.578947368421041</v>
      </c>
      <c r="ND98" s="15">
        <f>Tabla1[[#This Row],[ROS_1DU_COR_COD_ROS_TG_NEU]]-Tabla1[[#This Row],[PAS_1DU_COR_COD_ROS_TG_NEU]]</f>
        <v>12.388888888888914</v>
      </c>
      <c r="NE98" s="15">
        <f>Tabla1[[#This Row],[ROS_1DU_COR_COD_ROS_TG_POS]]-Tabla1[[#This Row],[PAS_1DU_COR_COD_ROS_TG_POS]]</f>
        <v>21.377777777777794</v>
      </c>
      <c r="NF98" s="15">
        <f>Tabla1[[#This Row],[ROS_1DU_COR_COD_ROS_TG_TOT]]-Tabla1[[#This Row],[PAS_1DU_COR_COD_ROS_TG_TOT]]</f>
        <v>24.919122257053289</v>
      </c>
      <c r="NG98" s="15">
        <f>Tabla1[[#This Row],[ROS_1DU_COR_COD_ESC_TG_NEG]]-Tabla1[[#This Row],[PAS_1DU_COR_COD_ESC_TG_NEG]]</f>
        <v>22.973684210526301</v>
      </c>
      <c r="NH98" s="15">
        <f>Tabla1[[#This Row],[ROS_1DU_COR_COD_ESC_TG_NEU]]-Tabla1[[#This Row],[PAS_1DU_COR_COD_ESC_TG_NEU]]</f>
        <v>-35.850000000000023</v>
      </c>
      <c r="NI98" s="15">
        <f>Tabla1[[#This Row],[ROS_1DU_COR_COD_ESC_TG_POS]]-Tabla1[[#This Row],[PAS_1DU_COR_COD_ESC_TG_POS]]</f>
        <v>46.763157894736821</v>
      </c>
      <c r="NJ98" s="15">
        <f>Tabla1[[#This Row],[ROS_1DU_COR_COD_ESC_TG_TOT]]-Tabla1[[#This Row],[PAS_1DU_COR_COD_ESC_TG_TOT]]</f>
        <v>11.172413793103431</v>
      </c>
      <c r="NK98" s="15">
        <f>Tabla1[[#This Row],[PAS_1DU_COR_COD_ROS_TG_NEG]]-Tabla1[[#This Row],[ESC_1DU_COR_COD_ROS_TG_NEG]]</f>
        <v>-3.378947368421052</v>
      </c>
      <c r="NL98" s="15">
        <f>Tabla1[[#This Row],[PAS_1DU_COR_COD_ROS_TG_NEU]]-Tabla1[[#This Row],[ESC_1DU_COR_COD_ROS_TG_NEU]]</f>
        <v>9.9444444444444002</v>
      </c>
      <c r="NM98" s="15">
        <f>Tabla1[[#This Row],[PAS_1DU_COR_COD_ROS_TG_POS]]-Tabla1[[#This Row],[ESC_1DU_COR_COD_ROS_TG_POS]]</f>
        <v>32.777777777777771</v>
      </c>
      <c r="NN98" s="15">
        <f>Tabla1[[#This Row],[PAS_1DU_COR_COD_ROS_TG_TOT]]-Tabla1[[#This Row],[ESC_1DU_COR_COD_ROS_TG_TOT]]</f>
        <v>14.163636363636385</v>
      </c>
      <c r="NO98" s="15">
        <f>Tabla1[[#This Row],[PAS_1DU_COR_COD_ESC_TG_NEG]]-Tabla1[[#This Row],[ESC_1DU_COR_COD_ESC_TG_NEG]]</f>
        <v>-22.807017543859615</v>
      </c>
      <c r="NP98" s="15">
        <f>Tabla1[[#This Row],[PAS_1DU_COR_COD_ESC_TG_NEU]]-Tabla1[[#This Row],[ESC_1DU_COR_COD_ESC_TG_NEU]]</f>
        <v>46.850000000000023</v>
      </c>
      <c r="NQ98" s="15">
        <f>Tabla1[[#This Row],[PAS_1DU_COR_COD_ESC_TG_POS]]-Tabla1[[#This Row],[ESC_1DU_COR_COD_ESC_TG_POS]]</f>
        <v>17.847953216374265</v>
      </c>
      <c r="NR98" s="15">
        <f>Tabla1[[#This Row],[PAS_1DU_COR_COD_ESC_TG_TOT]]-Tabla1[[#This Row],[ESC_1DU_COR_COD_ESC_TG_TOT]]</f>
        <v>14.086845466155808</v>
      </c>
    </row>
    <row r="99" spans="1:382" x14ac:dyDescent="0.3">
      <c r="A99" s="2" t="s">
        <v>106</v>
      </c>
      <c r="B99" s="2">
        <v>40</v>
      </c>
      <c r="C99" s="2">
        <v>1</v>
      </c>
      <c r="D99" s="2">
        <v>40</v>
      </c>
      <c r="E99">
        <v>0.36842105263157893</v>
      </c>
      <c r="F99">
        <v>991</v>
      </c>
      <c r="G99">
        <v>0</v>
      </c>
      <c r="I99">
        <v>0.4</v>
      </c>
      <c r="J99">
        <v>1199</v>
      </c>
      <c r="K99">
        <v>0.25423728813559321</v>
      </c>
      <c r="L99">
        <v>1095</v>
      </c>
      <c r="M99">
        <v>5.2631578947368418E-2</v>
      </c>
      <c r="N99">
        <v>227</v>
      </c>
      <c r="O99">
        <v>0</v>
      </c>
      <c r="Q99">
        <v>0.05</v>
      </c>
      <c r="R99">
        <v>134</v>
      </c>
      <c r="S99">
        <v>3.3898305084745763E-2</v>
      </c>
      <c r="T99">
        <v>180.5</v>
      </c>
      <c r="U99">
        <v>0.1440677966101695</v>
      </c>
      <c r="V99">
        <v>637.75</v>
      </c>
      <c r="W99">
        <v>5.2631578947368418E-2</v>
      </c>
      <c r="X99">
        <v>385</v>
      </c>
      <c r="Y99">
        <v>0</v>
      </c>
      <c r="AA99">
        <v>0</v>
      </c>
      <c r="AC99">
        <v>1.6949152542372881E-2</v>
      </c>
      <c r="AD99">
        <v>385</v>
      </c>
      <c r="AE99">
        <v>1.6949152542372881E-2</v>
      </c>
      <c r="AF99">
        <v>385</v>
      </c>
      <c r="AG99">
        <v>0.10169491525423729</v>
      </c>
      <c r="AH99">
        <v>587.20000000000005</v>
      </c>
      <c r="AI99">
        <v>0</v>
      </c>
      <c r="AO99">
        <v>0</v>
      </c>
      <c r="AQ99">
        <v>0</v>
      </c>
      <c r="AW99">
        <v>0</v>
      </c>
      <c r="AY99">
        <v>0</v>
      </c>
      <c r="BA99">
        <v>0</v>
      </c>
      <c r="BG99">
        <v>0</v>
      </c>
      <c r="BI99">
        <v>0</v>
      </c>
      <c r="BK99">
        <v>0</v>
      </c>
      <c r="BM99">
        <v>0.1</v>
      </c>
      <c r="BN99">
        <v>587.20000000000005</v>
      </c>
      <c r="BO99">
        <v>2.4</v>
      </c>
      <c r="BP99">
        <v>805.66666666666663</v>
      </c>
      <c r="BQ99">
        <v>2.5</v>
      </c>
      <c r="BR99">
        <v>470.25</v>
      </c>
      <c r="BS99">
        <v>4.0999999999999996</v>
      </c>
      <c r="BT99">
        <v>1056.8571428571429</v>
      </c>
      <c r="BU99">
        <v>3</v>
      </c>
      <c r="BV99">
        <v>761.61904761904759</v>
      </c>
      <c r="BW99">
        <v>2.4</v>
      </c>
      <c r="BX99">
        <v>644</v>
      </c>
      <c r="BY99">
        <v>4</v>
      </c>
      <c r="BZ99">
        <v>1098.8333333333333</v>
      </c>
      <c r="CA99">
        <v>4.4000000000000004</v>
      </c>
      <c r="CB99">
        <v>1051.125</v>
      </c>
      <c r="CC99">
        <v>3.5862068965517242</v>
      </c>
      <c r="CD99">
        <v>943.3</v>
      </c>
      <c r="CE99">
        <v>3.2881355932203391</v>
      </c>
      <c r="CF99">
        <v>850.2439024390244</v>
      </c>
      <c r="CG99">
        <v>2.8</v>
      </c>
      <c r="CH99">
        <v>633.44444444444446</v>
      </c>
      <c r="CI99">
        <v>1.2</v>
      </c>
      <c r="CJ99">
        <v>612.5</v>
      </c>
      <c r="CK99">
        <v>3.1</v>
      </c>
      <c r="CL99">
        <v>689.25</v>
      </c>
      <c r="CM99">
        <v>2.3666666666666667</v>
      </c>
      <c r="CN99">
        <v>650.71428571428567</v>
      </c>
      <c r="CO99">
        <v>3.1</v>
      </c>
      <c r="CP99">
        <v>1311.2</v>
      </c>
      <c r="CQ99">
        <v>3.2222222222222223</v>
      </c>
      <c r="CR99">
        <v>768.14285714285711</v>
      </c>
      <c r="CS99">
        <v>1.4</v>
      </c>
      <c r="CT99">
        <v>343.66666666666669</v>
      </c>
      <c r="CU99">
        <v>2.5517241379310347</v>
      </c>
      <c r="CV99">
        <v>777.5</v>
      </c>
      <c r="CW99">
        <v>2.4576271186440679</v>
      </c>
      <c r="CX99">
        <v>709.23076923076928</v>
      </c>
      <c r="CY99">
        <v>2.8728813559322033</v>
      </c>
      <c r="CZ99">
        <v>781.5</v>
      </c>
      <c r="DA99">
        <v>1.8</v>
      </c>
      <c r="DB99">
        <v>469</v>
      </c>
      <c r="DC99">
        <v>1.4</v>
      </c>
      <c r="DD99">
        <v>423</v>
      </c>
      <c r="DE99">
        <v>1.4</v>
      </c>
      <c r="DF99">
        <v>321.57142857142856</v>
      </c>
      <c r="DG99">
        <v>1.5333333333333334</v>
      </c>
      <c r="DH99">
        <v>402.57894736842104</v>
      </c>
      <c r="DI99">
        <v>1.2</v>
      </c>
      <c r="DJ99">
        <v>419.16666666666669</v>
      </c>
      <c r="DK99">
        <v>2.2222222222222223</v>
      </c>
      <c r="DL99">
        <v>549.42857142857144</v>
      </c>
      <c r="DM99">
        <v>1.6</v>
      </c>
      <c r="DN99">
        <v>470.83333333333331</v>
      </c>
      <c r="DO99">
        <v>1.6551724137931034</v>
      </c>
      <c r="DP99">
        <v>483.4736842105263</v>
      </c>
      <c r="DQ99">
        <v>1.5932203389830508</v>
      </c>
      <c r="DR99">
        <v>443.0263157894737</v>
      </c>
      <c r="DS99">
        <v>1.5932203389830508</v>
      </c>
      <c r="DT99">
        <v>443.0263157894737</v>
      </c>
      <c r="DU99">
        <v>2.4463276836158192</v>
      </c>
      <c r="DV99">
        <v>672.5</v>
      </c>
      <c r="EG99">
        <v>0</v>
      </c>
      <c r="EK99">
        <v>0</v>
      </c>
      <c r="EM99">
        <v>0</v>
      </c>
      <c r="EY99">
        <v>3</v>
      </c>
      <c r="EZ99">
        <v>381</v>
      </c>
      <c r="FC99">
        <v>3</v>
      </c>
      <c r="FD99">
        <v>381</v>
      </c>
      <c r="FE99">
        <v>3</v>
      </c>
      <c r="FF99">
        <v>381</v>
      </c>
      <c r="FG99">
        <v>1.5</v>
      </c>
      <c r="FH99">
        <v>381</v>
      </c>
      <c r="FS99">
        <v>1</v>
      </c>
      <c r="FT99">
        <v>218</v>
      </c>
      <c r="FW99">
        <v>1</v>
      </c>
      <c r="FX99">
        <v>218</v>
      </c>
      <c r="FY99">
        <v>1</v>
      </c>
      <c r="FZ99">
        <v>218</v>
      </c>
      <c r="GA99">
        <v>1</v>
      </c>
      <c r="GB99">
        <v>218</v>
      </c>
      <c r="GC99">
        <v>1.3333333333333333</v>
      </c>
      <c r="GD99">
        <v>299.5</v>
      </c>
      <c r="GE99">
        <v>2.4277777777777776</v>
      </c>
      <c r="GF99">
        <v>666.2833333333333</v>
      </c>
      <c r="GG99">
        <v>3.2222222222222223</v>
      </c>
      <c r="GH99">
        <v>765.33333333333337</v>
      </c>
      <c r="GI99">
        <v>2.25</v>
      </c>
      <c r="GJ99">
        <v>492.16666666666669</v>
      </c>
      <c r="GK99">
        <v>1.375</v>
      </c>
      <c r="GL99">
        <v>535</v>
      </c>
      <c r="GM99">
        <v>2.3199999999999998</v>
      </c>
      <c r="GN99">
        <v>605.3125</v>
      </c>
      <c r="GO99">
        <v>2.4444444444444446</v>
      </c>
      <c r="GP99">
        <v>874.16666666666663</v>
      </c>
      <c r="GQ99">
        <v>1.6666666666666667</v>
      </c>
      <c r="GR99">
        <v>599.79999999999995</v>
      </c>
      <c r="GS99">
        <v>2.1111111111111112</v>
      </c>
      <c r="GT99">
        <v>644.57142857142856</v>
      </c>
      <c r="GU99">
        <v>2.074074074074074</v>
      </c>
      <c r="GV99">
        <v>708.66666666666663</v>
      </c>
      <c r="GW99">
        <v>2.1923076923076925</v>
      </c>
      <c r="GX99">
        <v>660.02941176470586</v>
      </c>
      <c r="GY99">
        <v>2.4444444444444446</v>
      </c>
      <c r="GZ99">
        <v>842.5</v>
      </c>
      <c r="HA99">
        <v>3.75</v>
      </c>
      <c r="HB99">
        <v>1209</v>
      </c>
      <c r="HC99">
        <v>4.75</v>
      </c>
      <c r="HD99">
        <v>1237</v>
      </c>
      <c r="HE99">
        <v>3.6</v>
      </c>
      <c r="HF99">
        <v>1103.578947368421</v>
      </c>
      <c r="HG99">
        <v>3.2222222222222223</v>
      </c>
      <c r="HH99">
        <v>810.28571428571433</v>
      </c>
      <c r="HI99">
        <v>2.7777777777777777</v>
      </c>
      <c r="HJ99">
        <v>1447</v>
      </c>
      <c r="HK99">
        <v>2.6666666666666665</v>
      </c>
      <c r="HL99">
        <v>1038.3333333333333</v>
      </c>
      <c r="HM99">
        <v>2.8888888888888888</v>
      </c>
      <c r="HN99">
        <v>1063.1666666666667</v>
      </c>
      <c r="HO99">
        <v>3.2307692307692308</v>
      </c>
      <c r="HP99">
        <v>1083.918918918919</v>
      </c>
      <c r="HQ99">
        <v>2.7115384615384617</v>
      </c>
      <c r="HR99">
        <v>880.92957746478874</v>
      </c>
      <c r="HS99">
        <v>0.77777777777777779</v>
      </c>
      <c r="HT99">
        <v>406.5</v>
      </c>
      <c r="HU99">
        <v>0.75</v>
      </c>
      <c r="HV99">
        <v>482.33333333333331</v>
      </c>
      <c r="HW99">
        <v>0.75</v>
      </c>
      <c r="HX99">
        <v>687.5</v>
      </c>
      <c r="HY99">
        <v>0.76</v>
      </c>
      <c r="HZ99">
        <v>494.22222222222223</v>
      </c>
      <c r="IA99">
        <v>1.2222222222222223</v>
      </c>
      <c r="IB99">
        <v>321.57142857142856</v>
      </c>
      <c r="IC99">
        <v>1.3333333333333333</v>
      </c>
      <c r="ID99">
        <v>479.8</v>
      </c>
      <c r="IE99">
        <v>1</v>
      </c>
      <c r="IF99">
        <v>431.75</v>
      </c>
      <c r="IG99">
        <v>1.1851851851851851</v>
      </c>
      <c r="IH99">
        <v>398.5625</v>
      </c>
      <c r="II99">
        <v>0.98076923076923073</v>
      </c>
      <c r="IJ99">
        <v>433</v>
      </c>
      <c r="IK99">
        <v>0.98076923076923073</v>
      </c>
      <c r="IL99">
        <v>433</v>
      </c>
      <c r="IM99">
        <v>2.1346153846153846</v>
      </c>
      <c r="IN99">
        <v>764.28125</v>
      </c>
      <c r="IO99">
        <v>0</v>
      </c>
      <c r="IQ99">
        <v>0</v>
      </c>
      <c r="IS99">
        <v>1.5</v>
      </c>
      <c r="IT99">
        <v>483</v>
      </c>
      <c r="IU99">
        <v>0.6</v>
      </c>
      <c r="IV99">
        <v>483</v>
      </c>
      <c r="IW99">
        <v>0</v>
      </c>
      <c r="IY99">
        <v>0</v>
      </c>
      <c r="JA99">
        <v>0</v>
      </c>
      <c r="JC99">
        <v>0</v>
      </c>
      <c r="JE99">
        <v>0.375</v>
      </c>
      <c r="JF99">
        <v>483</v>
      </c>
      <c r="JG99">
        <v>0</v>
      </c>
      <c r="JI99">
        <v>0</v>
      </c>
      <c r="JK99">
        <v>4.5</v>
      </c>
      <c r="JL99">
        <v>1455</v>
      </c>
      <c r="JM99">
        <v>1.8</v>
      </c>
      <c r="JN99">
        <v>1455</v>
      </c>
      <c r="JO99">
        <v>0</v>
      </c>
      <c r="JQ99">
        <v>0</v>
      </c>
      <c r="JS99">
        <v>0</v>
      </c>
      <c r="JU99">
        <v>0</v>
      </c>
      <c r="JW99">
        <v>1.125</v>
      </c>
      <c r="JX99">
        <v>1455</v>
      </c>
      <c r="JY99">
        <v>0.75</v>
      </c>
      <c r="JZ99">
        <v>969</v>
      </c>
      <c r="KA99">
        <v>0</v>
      </c>
      <c r="KC99">
        <v>0</v>
      </c>
      <c r="KE99">
        <v>1.5</v>
      </c>
      <c r="KF99">
        <v>634</v>
      </c>
      <c r="KG99">
        <v>0.6</v>
      </c>
      <c r="KH99">
        <v>634</v>
      </c>
      <c r="KI99">
        <v>0</v>
      </c>
      <c r="KK99">
        <v>0</v>
      </c>
      <c r="KM99">
        <v>0</v>
      </c>
      <c r="KO99">
        <v>0</v>
      </c>
      <c r="KQ99">
        <v>0.375</v>
      </c>
      <c r="KR99">
        <v>634</v>
      </c>
      <c r="KS99">
        <v>0.375</v>
      </c>
      <c r="KT99">
        <v>634</v>
      </c>
      <c r="KU99">
        <v>0.625</v>
      </c>
      <c r="KV99">
        <v>857.33333333333337</v>
      </c>
      <c r="KW99">
        <v>1.9333333333333333</v>
      </c>
      <c r="KX99">
        <v>767.10101010101005</v>
      </c>
      <c r="KY99" s="15">
        <f>Tabla24[[#This Row],[ROS_NUM_COR_COD_ROS_TG_NEG]]-Tabla24[[#This Row],[PAS_NUM_COR_COD_ROS_TG_NEG]]</f>
        <v>3.1695906432748537</v>
      </c>
      <c r="KZ99" s="15">
        <f>Tabla24[[#This Row],[ROS_DUR_COR_COD_ROS_TG_NEG]]-Tabla24[[#This Row],[PAS_DUR_COR_COD_ROS_TG_NEG]]</f>
        <v>583.28571428571433</v>
      </c>
      <c r="LA99" s="15">
        <f>Tabla24[[#This Row],[ROS_NUM_COR_COD_ROS_TG_NEU]]-Tabla24[[#This Row],[PAS_NUM_COR_COD_ROS_TG_NEU]]</f>
        <v>2.7777777777777777</v>
      </c>
      <c r="LB99" s="15">
        <f>Tabla24[[#This Row],[ROS_DUR_COR_COD_ROS_TG_NEU]]-Tabla24[[#This Row],[PAS_DUR_COR_COD_ROS_TG_NEU]]</f>
        <v>1447</v>
      </c>
      <c r="LC99" s="15">
        <f>Tabla24[[#This Row],[ROS_NUM_COR_COD_ROS_TG_POS]]-Tabla24[[#This Row],[PAS_NUM_COR_COD_ROS_TG_POS]]</f>
        <v>2.6166666666666667</v>
      </c>
      <c r="LD99" s="15">
        <f>Tabla24[[#This Row],[ROS_DUR_COR_COD_ROS_TG_POS]]-Tabla24[[#This Row],[PAS_DUR_COR_COD_ROS_TG_POS]]</f>
        <v>904.33333333333326</v>
      </c>
      <c r="LE99" s="15">
        <f>Tabla24[[#This Row],[ROS_NUM_COR_COD_ROS_TG_TOT]]-Tabla24[[#This Row],[PAS_NUM_COR_COD_ROS_TG_TOT]]</f>
        <v>2.8549905838041432</v>
      </c>
      <c r="LF99" s="15">
        <f>Tabla24[[#This Row],[ROS_DUR_COR_COD_ROS_TG_TOT]]-Tabla24[[#This Row],[PAS_DUR_COR_COD_ROS_TG_TOT]]</f>
        <v>882.66666666666674</v>
      </c>
      <c r="LG99" s="15">
        <f>Tabla24[[#This Row],[ROS_NUM_COR_COD_ESC_TG_NEG]]-Tabla24[[#This Row],[PAS_NUM_COR_COD_ESC_TG_NEG]]</f>
        <v>2.0760233918128659</v>
      </c>
      <c r="LH99" s="15">
        <f>Tabla24[[#This Row],[ROS_DUR_COR_COD_ESC_TG_NEG]]-Tabla24[[#This Row],[PAS_DUR_COR_COD_ESC_TG_NEG]]</f>
        <v>-116.83333333333337</v>
      </c>
      <c r="LI99" s="15">
        <f>Tabla24[[#This Row],[ROS_NUM_COR_COD_ESC_TG_NEU]]-Tabla24[[#This Row],[PAS_NUM_COR_COD_ESC_TG_NEU]]</f>
        <v>1.6666666666666667</v>
      </c>
      <c r="LJ99" s="15">
        <f>Tabla24[[#This Row],[ROS_NUM_COR_COD_ESC_TG_NEG]]-Tabla24[[#This Row],[PAS_NUM_COR_COD_ESC_TG_NEG]]</f>
        <v>2.0760233918128659</v>
      </c>
      <c r="LK99" s="15">
        <f>Tabla24[[#This Row],[ROS_NUM_COR_COD_ESC_TG_POS]]-Tabla24[[#This Row],[PAS_NUM_COR_COD_ESC_TG_POS]]</f>
        <v>1.7111111111111112</v>
      </c>
      <c r="LL99" s="15">
        <f>Tabla24[[#This Row],[ROS_DUR_COR_COD_ESC_TG_POS]]-Tabla24[[#This Row],[PAS_DUR_COR_COD_ESC_TG_POS]]</f>
        <v>-554.42857142857144</v>
      </c>
      <c r="LM99" s="15">
        <f>Tabla24[[#This Row],[ROS_NUM_COR_COD_ESC_TG_TOT]]-Tabla24[[#This Row],[PAS_NUM_COR_COD_ESC_TG_TOT]]</f>
        <v>1.8198367859384807</v>
      </c>
      <c r="LN99" s="15">
        <f>Tabla24[[#This Row],[ROS_DUR_COR_COD_ESC_TG_TOT]]-Tabla24[[#This Row],[PAS_DUR_COR_COD_ESC_TG_TOT]]</f>
        <v>-386.33333333333337</v>
      </c>
      <c r="LO99" s="15">
        <f>Tabla24[[#This Row],[PAS_NUM_COR_COD_ROS_TG_NEG]]-Tabla24[[#This Row],[ESC_NUM_COR_COD_ROS_TG_NEG]]</f>
        <v>-3.0473684210526315</v>
      </c>
      <c r="LP99" s="15">
        <f>Tabla24[[#This Row],[PAS_DUR_COR_COD_ROS_TG_NEG]]-Tabla24[[#This Row],[ESC_DUR_COR_COD_ROS_TG_NEG]]</f>
        <v>-1084.2</v>
      </c>
      <c r="LQ99" s="15">
        <f>Tabla24[[#This Row],[PAS_NUM_COR_COD_ROS_TG_NEU]]-Tabla24[[#This Row],[ESC_NUM_COR_COD_ROS_TG_NEU]]</f>
        <v>-3.2222222222222223</v>
      </c>
      <c r="LR99" s="15">
        <f>Tabla24[[#This Row],[PAS_DUR_COR_COD_ROS_TG_NEU]]-Tabla24[[#This Row],[ESC_DUR_COR_COD_ROS_TG_NEU]]</f>
        <v>-768.14285714285711</v>
      </c>
      <c r="LS99" s="15">
        <f>Tabla24[[#This Row],[PAS_NUM_COR_COD_ROS_TG_POS]]-Tabla24[[#This Row],[ESC_NUM_COR_COD_ROS_TG_POS]]</f>
        <v>-1.3499999999999999</v>
      </c>
      <c r="LT99" s="15">
        <f>Tabla24[[#This Row],[PAS_DUR_COR_COD_ROS_TG_POS]]-Tabla24[[#This Row],[ESC_DUR_COR_COD_ROS_TG_POS]]</f>
        <v>-209.66666666666669</v>
      </c>
      <c r="LU99" s="15">
        <f>Tabla24[[#This Row],[PAS_NUM_COR_COD_ROS_TG_TOT]]-Tabla24[[#This Row],[ESC_NUM_COR_COD_ROS_TG_TOT]]</f>
        <v>-2.517825832846289</v>
      </c>
      <c r="LV99" s="15">
        <f>Tabla24[[#This Row],[PAS_DUR_COR_COD_ROS_TG_TOT]]-Tabla24[[#This Row],[ESC_DUR_COR_COD_ROS_TG_TOT]]</f>
        <v>-597</v>
      </c>
      <c r="LW99" s="15">
        <f>Tabla24[[#This Row],[PAS_NUM_COR_COD_ESC_TG_NEG]]-Tabla24[[#This Row],[ESC_NUM_COR_COD_ESC_TG_NEG]]</f>
        <v>-2.0315789473684212</v>
      </c>
      <c r="LX99" s="15">
        <f>Tabla24[[#This Row],[PAS_DUR_COR_COD_ESC_TG_NEG]]-Tabla24[[#This Row],[ESC_DUR_COR_COD_ESC_TG_NEG]]</f>
        <v>347</v>
      </c>
      <c r="LY99" s="15">
        <f>Tabla24[[#This Row],[PAS_NUM_COR_COD_ESC_TG_NEU]]-Tabla24[[#This Row],[ESC_NUM_COR_COD_ESC_TG_NEU]]</f>
        <v>-4</v>
      </c>
      <c r="LZ99" s="15">
        <f>Tabla24[[#This Row],[PAS_DUR_COR_COD_ESC_TG_NEU]]-Tabla24[[#This Row],[ESC_DUR_COR_COD_ESC_TG_NEU]]</f>
        <v>-1098.8333333333333</v>
      </c>
      <c r="MA99" s="15">
        <f>Tabla24[[#This Row],[PAS_NUM_COR_COD_ESC_TG_POS]]-Tabla24[[#This Row],[ESC_NUM_COR_COD_ESC_TG_POS]]</f>
        <v>-4</v>
      </c>
      <c r="MB99" s="15">
        <f>Tabla24[[#This Row],[PAS_DUR_COR_COD_ESC_TG_POS]]-Tabla24[[#This Row],[ESC_DUR_COR_COD_ESC_TG_POS]]</f>
        <v>147.875</v>
      </c>
      <c r="MC99" s="15">
        <f>Tabla24[[#This Row],[PAS_NUM_COR_COD_ESC_TG_TOT]]-Tabla24[[#This Row],[ESC_NUM_COR_COD_ESC_TG_TOT]]</f>
        <v>-3.3319696084161308</v>
      </c>
      <c r="MD99" s="15">
        <f>Tabla24[[#This Row],[PAS_DUR_COR_COD_ESC_TG_TOT]]-Tabla24[[#This Row],[ESC_DUR_COR_COD_ESC_TG_TOT]]</f>
        <v>151.70000000000005</v>
      </c>
      <c r="ME99">
        <v>192.14285714285714</v>
      </c>
      <c r="MF99">
        <v>277</v>
      </c>
      <c r="MG99">
        <v>268.5</v>
      </c>
      <c r="MH99">
        <v>241.16666666666666</v>
      </c>
      <c r="MI99">
        <v>223.33333333333334</v>
      </c>
      <c r="MJ99">
        <v>156.80000000000001</v>
      </c>
      <c r="MK99">
        <v>233.42857142857142</v>
      </c>
      <c r="ML99">
        <v>208.77777777777777</v>
      </c>
      <c r="MM99">
        <v>153.80000000000001</v>
      </c>
      <c r="MN99">
        <v>199.42857142857142</v>
      </c>
      <c r="MO99">
        <v>113.33333333333333</v>
      </c>
      <c r="MP99">
        <v>158.05555555555554</v>
      </c>
      <c r="MQ99">
        <v>146.16666666666666</v>
      </c>
      <c r="MR99">
        <v>170.33333333333334</v>
      </c>
      <c r="MS99">
        <v>207.5</v>
      </c>
      <c r="MT99">
        <v>177.95</v>
      </c>
      <c r="MU99">
        <v>227</v>
      </c>
      <c r="MW99">
        <v>134</v>
      </c>
      <c r="MX99">
        <v>180.5</v>
      </c>
      <c r="MY99">
        <v>165</v>
      </c>
      <c r="NA99">
        <v>192</v>
      </c>
      <c r="NB99">
        <v>178.5</v>
      </c>
      <c r="NC99" s="15">
        <f>Tabla1[[#This Row],[ROS_1DU_COR_COD_ROS_TG_NEG]]-Tabla1[[#This Row],[PAS_1DU_COR_COD_ROS_TG_NEG]]</f>
        <v>-34.857142857142861</v>
      </c>
      <c r="ND99" s="15">
        <f>Tabla1[[#This Row],[ROS_1DU_COR_COD_ROS_TG_NEU]]-Tabla1[[#This Row],[PAS_1DU_COR_COD_ROS_TG_NEU]]</f>
        <v>277</v>
      </c>
      <c r="NE99" s="15">
        <f>Tabla1[[#This Row],[ROS_1DU_COR_COD_ROS_TG_POS]]-Tabla1[[#This Row],[PAS_1DU_COR_COD_ROS_TG_POS]]</f>
        <v>134.5</v>
      </c>
      <c r="NF99" s="15">
        <f>Tabla1[[#This Row],[ROS_1DU_COR_COD_ROS_TG_TOT]]-Tabla1[[#This Row],[PAS_1DU_COR_COD_ROS_TG_TOT]]</f>
        <v>60.666666666666657</v>
      </c>
      <c r="NG99" s="15">
        <f>Tabla1[[#This Row],[ROS_1DU_COR_COD_ESC_TG_NEG]]-Tabla1[[#This Row],[PAS_1DU_COR_COD_ESC_TG_NEG]]</f>
        <v>58.333333333333343</v>
      </c>
      <c r="NH99" s="15">
        <f>Tabla1[[#This Row],[ROS_1DU_COR_COD_ESC_TG_NEU]]-Tabla1[[#This Row],[PAS_1DU_COR_COD_ESC_TG_NEU]]</f>
        <v>156.80000000000001</v>
      </c>
      <c r="NI99" s="15">
        <f>Tabla1[[#This Row],[ROS_1DU_COR_COD_ESC_TG_POS]]-Tabla1[[#This Row],[PAS_1DU_COR_COD_ESC_TG_POS]]</f>
        <v>41.428571428571416</v>
      </c>
      <c r="NJ99" s="15">
        <f>Tabla1[[#This Row],[ROS_1DU_COR_COD_ESC_TG_TOT]]-Tabla1[[#This Row],[PAS_1DU_COR_COD_ESC_TG_TOT]]</f>
        <v>30.277777777777771</v>
      </c>
      <c r="NK99" s="15">
        <f>Tabla1[[#This Row],[PAS_1DU_COR_COD_ROS_TG_NEG]]-Tabla1[[#This Row],[ESC_1DU_COR_COD_ROS_TG_NEG]]</f>
        <v>73.199999999999989</v>
      </c>
      <c r="NL99" s="15">
        <f>Tabla1[[#This Row],[PAS_1DU_COR_COD_ROS_TG_NEU]]-Tabla1[[#This Row],[ESC_1DU_COR_COD_ROS_TG_NEU]]</f>
        <v>-199.42857142857142</v>
      </c>
      <c r="NM99" s="15">
        <f>Tabla1[[#This Row],[PAS_1DU_COR_COD_ROS_TG_POS]]-Tabla1[[#This Row],[ESC_1DU_COR_COD_ROS_TG_POS]]</f>
        <v>20.666666666666671</v>
      </c>
      <c r="NN99" s="15">
        <f>Tabla1[[#This Row],[PAS_1DU_COR_COD_ROS_TG_TOT]]-Tabla1[[#This Row],[ESC_1DU_COR_COD_ROS_TG_TOT]]</f>
        <v>22.444444444444457</v>
      </c>
      <c r="NO99" s="15">
        <f>Tabla1[[#This Row],[PAS_1DU_COR_COD_ESC_TG_NEG]]-Tabla1[[#This Row],[ESC_1DU_COR_COD_ESC_TG_NEG]]</f>
        <v>18.833333333333343</v>
      </c>
      <c r="NP99" s="15">
        <f>Tabla1[[#This Row],[PAS_1DU_COR_COD_ESC_TG_NEU]]-Tabla1[[#This Row],[ESC_1DU_COR_COD_ESC_TG_NEU]]</f>
        <v>-170.33333333333334</v>
      </c>
      <c r="NQ99" s="15">
        <f>Tabla1[[#This Row],[PAS_1DU_COR_COD_ESC_TG_POS]]-Tabla1[[#This Row],[ESC_1DU_COR_COD_ESC_TG_POS]]</f>
        <v>-15.5</v>
      </c>
      <c r="NR99" s="15">
        <f>Tabla1[[#This Row],[PAS_1DU_COR_COD_ESC_TG_TOT]]-Tabla1[[#This Row],[ESC_1DU_COR_COD_ESC_TG_TOT]]</f>
        <v>0.55000000000001137</v>
      </c>
    </row>
    <row r="100" spans="1:382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BM100">
        <v>0</v>
      </c>
      <c r="BO100">
        <v>3.6</v>
      </c>
      <c r="BP100">
        <v>1082.75</v>
      </c>
      <c r="BQ100">
        <v>2.6</v>
      </c>
      <c r="BR100">
        <v>810.14285714285711</v>
      </c>
      <c r="BS100">
        <v>2.8</v>
      </c>
      <c r="BT100">
        <v>627.33333333333337</v>
      </c>
      <c r="BU100">
        <v>3</v>
      </c>
      <c r="BV100">
        <v>832.45833333333337</v>
      </c>
      <c r="BW100">
        <v>3.4</v>
      </c>
      <c r="BX100">
        <v>927.125</v>
      </c>
      <c r="BY100">
        <v>2.1</v>
      </c>
      <c r="BZ100">
        <v>788</v>
      </c>
      <c r="CA100">
        <v>2.6</v>
      </c>
      <c r="CB100">
        <v>689.5</v>
      </c>
      <c r="CC100">
        <v>2.7</v>
      </c>
      <c r="CD100">
        <v>802.77272727272725</v>
      </c>
      <c r="CE100">
        <v>2.85</v>
      </c>
      <c r="CF100">
        <v>818.26086956521738</v>
      </c>
      <c r="CG100">
        <v>2.7</v>
      </c>
      <c r="CH100">
        <v>786.42857142857144</v>
      </c>
      <c r="CI100">
        <v>1.6</v>
      </c>
      <c r="CJ100">
        <v>659</v>
      </c>
      <c r="CK100">
        <v>2.6</v>
      </c>
      <c r="CL100">
        <v>873.57142857142856</v>
      </c>
      <c r="CM100">
        <v>2.2999999999999998</v>
      </c>
      <c r="CN100">
        <v>778.7</v>
      </c>
      <c r="CO100">
        <v>1.9</v>
      </c>
      <c r="CP100">
        <v>632.33333333333337</v>
      </c>
      <c r="CQ100">
        <v>1.5</v>
      </c>
      <c r="CR100">
        <v>552</v>
      </c>
      <c r="CS100">
        <v>2.2999999999999998</v>
      </c>
      <c r="CT100">
        <v>831.5</v>
      </c>
      <c r="CU100">
        <v>1.9</v>
      </c>
      <c r="CV100">
        <v>671.94444444444446</v>
      </c>
      <c r="CW100">
        <v>2.1</v>
      </c>
      <c r="CX100">
        <v>728.13157894736844</v>
      </c>
      <c r="CY100">
        <v>2.4750000000000001</v>
      </c>
      <c r="CZ100">
        <v>777.48809523809518</v>
      </c>
      <c r="DA100">
        <v>1.5</v>
      </c>
      <c r="DB100">
        <v>420</v>
      </c>
      <c r="DC100">
        <v>0.9</v>
      </c>
      <c r="DD100">
        <v>374.8</v>
      </c>
      <c r="DE100">
        <v>1</v>
      </c>
      <c r="DF100">
        <v>387.5</v>
      </c>
      <c r="DG100">
        <v>1.1333333333333333</v>
      </c>
      <c r="DH100">
        <v>396.61111111111109</v>
      </c>
      <c r="DI100">
        <v>1.1000000000000001</v>
      </c>
      <c r="DJ100">
        <v>330.5</v>
      </c>
      <c r="DK100">
        <v>0.9</v>
      </c>
      <c r="DL100">
        <v>503.25</v>
      </c>
      <c r="DM100">
        <v>0.8</v>
      </c>
      <c r="DN100">
        <v>668.66666666666663</v>
      </c>
      <c r="DO100">
        <v>0.93333333333333335</v>
      </c>
      <c r="DP100">
        <v>461.69230769230768</v>
      </c>
      <c r="DQ100">
        <v>1.0333333333333334</v>
      </c>
      <c r="DR100">
        <v>423.90322580645159</v>
      </c>
      <c r="DS100">
        <v>1.0333333333333334</v>
      </c>
      <c r="DT100">
        <v>423.90322580645159</v>
      </c>
      <c r="DU100">
        <v>1.9944444444444445</v>
      </c>
      <c r="DV100">
        <v>682.17391304347825</v>
      </c>
      <c r="GE100">
        <v>1.9944444444444445</v>
      </c>
      <c r="GF100">
        <v>682.17391304347825</v>
      </c>
      <c r="GG100">
        <v>2.7777777777777777</v>
      </c>
      <c r="GH100">
        <v>587.5</v>
      </c>
      <c r="GI100">
        <v>1.9</v>
      </c>
      <c r="GJ100">
        <v>495</v>
      </c>
      <c r="GK100">
        <v>2.5</v>
      </c>
      <c r="GL100">
        <v>618.57142857142856</v>
      </c>
      <c r="GM100">
        <v>2.3703703703703702</v>
      </c>
      <c r="GN100">
        <v>564.78260869565213</v>
      </c>
      <c r="GO100">
        <v>2.25</v>
      </c>
      <c r="GP100">
        <v>623.42857142857144</v>
      </c>
      <c r="GQ100">
        <v>2.7</v>
      </c>
      <c r="GR100">
        <v>587.44444444444446</v>
      </c>
      <c r="GS100">
        <v>2.5</v>
      </c>
      <c r="GT100">
        <v>630.625</v>
      </c>
      <c r="GU100">
        <v>2.5</v>
      </c>
      <c r="GV100">
        <v>612.33333333333337</v>
      </c>
      <c r="GW100">
        <v>2.4363636363636365</v>
      </c>
      <c r="GX100">
        <v>589.063829787234</v>
      </c>
      <c r="GY100">
        <v>4.8888888888888893</v>
      </c>
      <c r="GZ100">
        <v>1085.5555555555557</v>
      </c>
      <c r="HA100">
        <v>5.3</v>
      </c>
      <c r="HB100">
        <v>1243.8888888888889</v>
      </c>
      <c r="HC100">
        <v>5</v>
      </c>
      <c r="HD100">
        <v>1035.5</v>
      </c>
      <c r="HE100">
        <v>5.0740740740740744</v>
      </c>
      <c r="HF100">
        <v>1124.9615384615386</v>
      </c>
      <c r="HG100">
        <v>5</v>
      </c>
      <c r="HH100">
        <v>916.75</v>
      </c>
      <c r="HI100">
        <v>4.9000000000000004</v>
      </c>
      <c r="HJ100">
        <v>1043.0999999999999</v>
      </c>
      <c r="HK100">
        <v>4.4000000000000004</v>
      </c>
      <c r="HL100">
        <v>942.4</v>
      </c>
      <c r="HM100">
        <v>4.75</v>
      </c>
      <c r="HN100">
        <v>971.03571428571433</v>
      </c>
      <c r="HO100">
        <v>4.9090909090909092</v>
      </c>
      <c r="HP100">
        <v>1045.148148148148</v>
      </c>
      <c r="HQ100">
        <v>3.6727272727272728</v>
      </c>
      <c r="HR100">
        <v>832.91089108910887</v>
      </c>
      <c r="HS100">
        <v>2.2222222222222223</v>
      </c>
      <c r="HT100">
        <v>492.44444444444446</v>
      </c>
      <c r="HU100">
        <v>2.1</v>
      </c>
      <c r="HV100">
        <v>487.7</v>
      </c>
      <c r="HW100">
        <v>2.625</v>
      </c>
      <c r="HX100">
        <v>622.75</v>
      </c>
      <c r="HY100">
        <v>2.2962962962962963</v>
      </c>
      <c r="HZ100">
        <v>529.2962962962963</v>
      </c>
      <c r="IA100">
        <v>2.125</v>
      </c>
      <c r="IB100">
        <v>381.375</v>
      </c>
      <c r="IC100">
        <v>2.1</v>
      </c>
      <c r="ID100">
        <v>578.22222222222217</v>
      </c>
      <c r="IE100">
        <v>1.8</v>
      </c>
      <c r="IF100">
        <v>593.28571428571433</v>
      </c>
      <c r="IG100">
        <v>2</v>
      </c>
      <c r="IH100">
        <v>517</v>
      </c>
      <c r="II100">
        <v>2.1454545454545455</v>
      </c>
      <c r="IJ100">
        <v>523.50980392156862</v>
      </c>
      <c r="IK100">
        <v>2.1454545454545455</v>
      </c>
      <c r="IL100">
        <v>523.50980392156862</v>
      </c>
      <c r="IM100">
        <v>3.1636363636363636</v>
      </c>
      <c r="IN100">
        <v>729.09868421052636</v>
      </c>
      <c r="IO100">
        <v>0</v>
      </c>
      <c r="IS100">
        <v>4</v>
      </c>
      <c r="IT100">
        <v>641.5</v>
      </c>
      <c r="IU100">
        <v>2.6666666666666665</v>
      </c>
      <c r="IV100">
        <v>641.5</v>
      </c>
      <c r="IW100">
        <v>2.5</v>
      </c>
      <c r="IX100">
        <v>406.5</v>
      </c>
      <c r="JC100">
        <v>2.5</v>
      </c>
      <c r="JD100">
        <v>406.5</v>
      </c>
      <c r="JE100">
        <v>2.6</v>
      </c>
      <c r="JF100">
        <v>524</v>
      </c>
      <c r="JG100">
        <v>7</v>
      </c>
      <c r="JH100">
        <v>1666</v>
      </c>
      <c r="JK100">
        <v>4</v>
      </c>
      <c r="JL100">
        <v>994</v>
      </c>
      <c r="JM100">
        <v>5</v>
      </c>
      <c r="JN100">
        <v>1218</v>
      </c>
      <c r="JO100">
        <v>5.5</v>
      </c>
      <c r="JP100">
        <v>1058.5</v>
      </c>
      <c r="JU100">
        <v>5.5</v>
      </c>
      <c r="JV100">
        <v>1058.5</v>
      </c>
      <c r="JW100">
        <v>5.2</v>
      </c>
      <c r="JX100">
        <v>1154.2</v>
      </c>
      <c r="JY100">
        <v>3.9</v>
      </c>
      <c r="JZ100">
        <v>874.11111111111109</v>
      </c>
      <c r="KA100">
        <v>8</v>
      </c>
      <c r="KB100">
        <v>1744</v>
      </c>
      <c r="KE100">
        <v>5</v>
      </c>
      <c r="KF100">
        <v>1073</v>
      </c>
      <c r="KG100">
        <v>6</v>
      </c>
      <c r="KH100">
        <v>1296.6666666666667</v>
      </c>
      <c r="KI100">
        <v>3.5</v>
      </c>
      <c r="KJ100">
        <v>907.5</v>
      </c>
      <c r="KO100">
        <v>3.5</v>
      </c>
      <c r="KP100">
        <v>907.5</v>
      </c>
      <c r="KQ100">
        <v>5</v>
      </c>
      <c r="KR100">
        <v>1141</v>
      </c>
      <c r="KS100">
        <v>5</v>
      </c>
      <c r="KT100">
        <v>1141</v>
      </c>
      <c r="KU100">
        <v>4.2666666666666666</v>
      </c>
      <c r="KV100">
        <v>969.42857142857144</v>
      </c>
      <c r="KW100">
        <v>3.2555555555555555</v>
      </c>
      <c r="KX100">
        <v>749.36746987951813</v>
      </c>
      <c r="KY100" s="15">
        <f>Tabla24[[#This Row],[ROS_NUM_COR_COD_ROS_TG_NEG]]-Tabla24[[#This Row],[PAS_NUM_COR_COD_ROS_TG_NEG]]</f>
        <v>5</v>
      </c>
      <c r="KZ100" s="15">
        <f>Tabla24[[#This Row],[ROS_DUR_COR_COD_ROS_TG_NEG]]-Tabla24[[#This Row],[PAS_DUR_COR_COD_ROS_TG_NEG]]</f>
        <v>916.75</v>
      </c>
      <c r="LA100" s="15">
        <f>Tabla24[[#This Row],[ROS_NUM_COR_COD_ROS_TG_NEU]]-Tabla24[[#This Row],[PAS_NUM_COR_COD_ROS_TG_NEU]]</f>
        <v>4.9000000000000004</v>
      </c>
      <c r="LB100" s="15">
        <f>Tabla24[[#This Row],[ROS_DUR_COR_COD_ROS_TG_NEU]]-Tabla24[[#This Row],[PAS_DUR_COR_COD_ROS_TG_NEU]]</f>
        <v>1043.0999999999999</v>
      </c>
      <c r="LC100" s="15">
        <f>Tabla24[[#This Row],[ROS_NUM_COR_COD_ROS_TG_POS]]-Tabla24[[#This Row],[PAS_NUM_COR_COD_ROS_TG_POS]]</f>
        <v>4.4000000000000004</v>
      </c>
      <c r="LD100" s="15">
        <f>Tabla24[[#This Row],[ROS_DUR_COR_COD_ROS_TG_POS]]-Tabla24[[#This Row],[PAS_DUR_COR_COD_ROS_TG_POS]]</f>
        <v>942.4</v>
      </c>
      <c r="LE100" s="15">
        <f>Tabla24[[#This Row],[ROS_NUM_COR_COD_ROS_TG_TOT]]-Tabla24[[#This Row],[PAS_NUM_COR_COD_ROS_TG_TOT]]</f>
        <v>4.75</v>
      </c>
      <c r="LF100" s="15">
        <f>Tabla24[[#This Row],[ROS_DUR_COR_COD_ROS_TG_TOT]]-Tabla24[[#This Row],[PAS_DUR_COR_COD_ROS_TG_TOT]]</f>
        <v>971.03571428571433</v>
      </c>
      <c r="LG100" s="15">
        <f>Tabla24[[#This Row],[ROS_NUM_COR_COD_ESC_TG_NEG]]-Tabla24[[#This Row],[PAS_NUM_COR_COD_ESC_TG_NEG]]</f>
        <v>2.25</v>
      </c>
      <c r="LH100" s="15">
        <f>Tabla24[[#This Row],[ROS_DUR_COR_COD_ESC_TG_NEG]]-Tabla24[[#This Row],[PAS_DUR_COR_COD_ESC_TG_NEG]]</f>
        <v>623.42857142857144</v>
      </c>
      <c r="LI100" s="15">
        <f>Tabla24[[#This Row],[ROS_NUM_COR_COD_ESC_TG_NEU]]-Tabla24[[#This Row],[PAS_NUM_COR_COD_ESC_TG_NEU]]</f>
        <v>2.7</v>
      </c>
      <c r="LJ100" s="15">
        <f>Tabla24[[#This Row],[ROS_NUM_COR_COD_ESC_TG_NEG]]-Tabla24[[#This Row],[PAS_NUM_COR_COD_ESC_TG_NEG]]</f>
        <v>2.25</v>
      </c>
      <c r="LK100" s="15">
        <f>Tabla24[[#This Row],[ROS_NUM_COR_COD_ESC_TG_POS]]-Tabla24[[#This Row],[PAS_NUM_COR_COD_ESC_TG_POS]]</f>
        <v>2.5</v>
      </c>
      <c r="LL100" s="15">
        <f>Tabla24[[#This Row],[ROS_DUR_COR_COD_ESC_TG_POS]]-Tabla24[[#This Row],[PAS_DUR_COR_COD_ESC_TG_POS]]</f>
        <v>630.625</v>
      </c>
      <c r="LM100" s="15">
        <f>Tabla24[[#This Row],[ROS_NUM_COR_COD_ESC_TG_TOT]]-Tabla24[[#This Row],[PAS_NUM_COR_COD_ESC_TG_TOT]]</f>
        <v>2.5</v>
      </c>
      <c r="LN100" s="15">
        <f>Tabla24[[#This Row],[ROS_DUR_COR_COD_ESC_TG_TOT]]-Tabla24[[#This Row],[PAS_DUR_COR_COD_ESC_TG_TOT]]</f>
        <v>612.33333333333337</v>
      </c>
      <c r="LO100" s="15">
        <f>Tabla24[[#This Row],[PAS_NUM_COR_COD_ROS_TG_NEG]]-Tabla24[[#This Row],[ESC_NUM_COR_COD_ROS_TG_NEG]]</f>
        <v>-1.9</v>
      </c>
      <c r="LP100" s="15">
        <f>Tabla24[[#This Row],[PAS_DUR_COR_COD_ROS_TG_NEG]]-Tabla24[[#This Row],[ESC_DUR_COR_COD_ROS_TG_NEG]]</f>
        <v>-632.33333333333337</v>
      </c>
      <c r="LQ100" s="15">
        <f>Tabla24[[#This Row],[PAS_NUM_COR_COD_ROS_TG_NEU]]-Tabla24[[#This Row],[ESC_NUM_COR_COD_ROS_TG_NEU]]</f>
        <v>-1.5</v>
      </c>
      <c r="LR100" s="15">
        <f>Tabla24[[#This Row],[PAS_DUR_COR_COD_ROS_TG_NEU]]-Tabla24[[#This Row],[ESC_DUR_COR_COD_ROS_TG_NEU]]</f>
        <v>-552</v>
      </c>
      <c r="LS100" s="15">
        <f>Tabla24[[#This Row],[PAS_NUM_COR_COD_ROS_TG_POS]]-Tabla24[[#This Row],[ESC_NUM_COR_COD_ROS_TG_POS]]</f>
        <v>-2.2999999999999998</v>
      </c>
      <c r="LT100" s="15">
        <f>Tabla24[[#This Row],[PAS_DUR_COR_COD_ROS_TG_POS]]-Tabla24[[#This Row],[ESC_DUR_COR_COD_ROS_TG_POS]]</f>
        <v>-831.5</v>
      </c>
      <c r="LU100" s="15">
        <f>Tabla24[[#This Row],[PAS_NUM_COR_COD_ROS_TG_TOT]]-Tabla24[[#This Row],[ESC_NUM_COR_COD_ROS_TG_TOT]]</f>
        <v>-1.9</v>
      </c>
      <c r="LV100" s="15">
        <f>Tabla24[[#This Row],[PAS_DUR_COR_COD_ROS_TG_TOT]]-Tabla24[[#This Row],[ESC_DUR_COR_COD_ROS_TG_TOT]]</f>
        <v>-671.94444444444446</v>
      </c>
      <c r="LW100" s="15">
        <f>Tabla24[[#This Row],[PAS_NUM_COR_COD_ESC_TG_NEG]]-Tabla24[[#This Row],[ESC_NUM_COR_COD_ESC_TG_NEG]]</f>
        <v>-3.4</v>
      </c>
      <c r="LX100" s="15">
        <f>Tabla24[[#This Row],[PAS_DUR_COR_COD_ESC_TG_NEG]]-Tabla24[[#This Row],[ESC_DUR_COR_COD_ESC_TG_NEG]]</f>
        <v>-927.125</v>
      </c>
      <c r="LY100" s="15">
        <f>Tabla24[[#This Row],[PAS_NUM_COR_COD_ESC_TG_NEU]]-Tabla24[[#This Row],[ESC_NUM_COR_COD_ESC_TG_NEU]]</f>
        <v>-2.1</v>
      </c>
      <c r="LZ100" s="15">
        <f>Tabla24[[#This Row],[PAS_DUR_COR_COD_ESC_TG_NEU]]-Tabla24[[#This Row],[ESC_DUR_COR_COD_ESC_TG_NEU]]</f>
        <v>-788</v>
      </c>
      <c r="MA100" s="15">
        <f>Tabla24[[#This Row],[PAS_NUM_COR_COD_ESC_TG_POS]]-Tabla24[[#This Row],[ESC_NUM_COR_COD_ESC_TG_POS]]</f>
        <v>-2.6</v>
      </c>
      <c r="MB100" s="15">
        <f>Tabla24[[#This Row],[PAS_DUR_COR_COD_ESC_TG_POS]]-Tabla24[[#This Row],[ESC_DUR_COR_COD_ESC_TG_POS]]</f>
        <v>-689.5</v>
      </c>
      <c r="MC100" s="15">
        <f>Tabla24[[#This Row],[PAS_NUM_COR_COD_ESC_TG_TOT]]-Tabla24[[#This Row],[ESC_NUM_COR_COD_ESC_TG_TOT]]</f>
        <v>-2.7</v>
      </c>
      <c r="MD100" s="15">
        <f>Tabla24[[#This Row],[PAS_DUR_COR_COD_ESC_TG_TOT]]-Tabla24[[#This Row],[ESC_DUR_COR_COD_ESC_TG_TOT]]</f>
        <v>-802.77272727272725</v>
      </c>
      <c r="ME100">
        <v>173.375</v>
      </c>
      <c r="MF100">
        <v>199</v>
      </c>
      <c r="MG100">
        <v>194.1</v>
      </c>
      <c r="MH100">
        <v>189.92857142857142</v>
      </c>
      <c r="MI100">
        <v>238.28571428571428</v>
      </c>
      <c r="MJ100">
        <v>197.88888888888889</v>
      </c>
      <c r="MK100">
        <v>198.25</v>
      </c>
      <c r="ML100">
        <v>209.79166666666666</v>
      </c>
      <c r="MM100">
        <v>205.33333333333334</v>
      </c>
      <c r="MN100">
        <v>173.5</v>
      </c>
      <c r="MO100">
        <v>217.33333333333334</v>
      </c>
      <c r="MP100">
        <v>198.72222222222223</v>
      </c>
      <c r="MQ100">
        <v>205.375</v>
      </c>
      <c r="MR100">
        <v>162.83333333333334</v>
      </c>
      <c r="MS100">
        <v>220.5</v>
      </c>
      <c r="MT100">
        <v>199.27272727272728</v>
      </c>
      <c r="NC100" s="15">
        <f>Tabla1[[#This Row],[ROS_1DU_COR_COD_ROS_TG_NEG]]-Tabla1[[#This Row],[PAS_1DU_COR_COD_ROS_TG_NEG]]</f>
        <v>173.375</v>
      </c>
      <c r="ND100" s="15">
        <f>Tabla1[[#This Row],[ROS_1DU_COR_COD_ROS_TG_NEU]]-Tabla1[[#This Row],[PAS_1DU_COR_COD_ROS_TG_NEU]]</f>
        <v>199</v>
      </c>
      <c r="NE100" s="15">
        <f>Tabla1[[#This Row],[ROS_1DU_COR_COD_ROS_TG_POS]]-Tabla1[[#This Row],[PAS_1DU_COR_COD_ROS_TG_POS]]</f>
        <v>194.1</v>
      </c>
      <c r="NF100" s="15">
        <f>Tabla1[[#This Row],[ROS_1DU_COR_COD_ROS_TG_TOT]]-Tabla1[[#This Row],[PAS_1DU_COR_COD_ROS_TG_TOT]]</f>
        <v>189.92857142857142</v>
      </c>
      <c r="NG100" s="15">
        <f>Tabla1[[#This Row],[ROS_1DU_COR_COD_ESC_TG_NEG]]-Tabla1[[#This Row],[PAS_1DU_COR_COD_ESC_TG_NEG]]</f>
        <v>238.28571428571428</v>
      </c>
      <c r="NH100" s="15">
        <f>Tabla1[[#This Row],[ROS_1DU_COR_COD_ESC_TG_NEU]]-Tabla1[[#This Row],[PAS_1DU_COR_COD_ESC_TG_NEU]]</f>
        <v>197.88888888888889</v>
      </c>
      <c r="NI100" s="15">
        <f>Tabla1[[#This Row],[ROS_1DU_COR_COD_ESC_TG_POS]]-Tabla1[[#This Row],[PAS_1DU_COR_COD_ESC_TG_POS]]</f>
        <v>198.25</v>
      </c>
      <c r="NJ100" s="15">
        <f>Tabla1[[#This Row],[ROS_1DU_COR_COD_ESC_TG_TOT]]-Tabla1[[#This Row],[PAS_1DU_COR_COD_ESC_TG_TOT]]</f>
        <v>209.79166666666666</v>
      </c>
      <c r="NK100" s="15">
        <f>Tabla1[[#This Row],[PAS_1DU_COR_COD_ROS_TG_NEG]]-Tabla1[[#This Row],[ESC_1DU_COR_COD_ROS_TG_NEG]]</f>
        <v>-205.33333333333334</v>
      </c>
      <c r="NL100" s="15">
        <f>Tabla1[[#This Row],[PAS_1DU_COR_COD_ROS_TG_NEU]]-Tabla1[[#This Row],[ESC_1DU_COR_COD_ROS_TG_NEU]]</f>
        <v>-173.5</v>
      </c>
      <c r="NM100" s="15">
        <f>Tabla1[[#This Row],[PAS_1DU_COR_COD_ROS_TG_POS]]-Tabla1[[#This Row],[ESC_1DU_COR_COD_ROS_TG_POS]]</f>
        <v>-217.33333333333334</v>
      </c>
      <c r="NN100" s="15">
        <f>Tabla1[[#This Row],[PAS_1DU_COR_COD_ROS_TG_TOT]]-Tabla1[[#This Row],[ESC_1DU_COR_COD_ROS_TG_TOT]]</f>
        <v>-198.72222222222223</v>
      </c>
      <c r="NO100" s="15">
        <f>Tabla1[[#This Row],[PAS_1DU_COR_COD_ESC_TG_NEG]]-Tabla1[[#This Row],[ESC_1DU_COR_COD_ESC_TG_NEG]]</f>
        <v>-205.375</v>
      </c>
      <c r="NP100" s="15">
        <f>Tabla1[[#This Row],[PAS_1DU_COR_COD_ESC_TG_NEU]]-Tabla1[[#This Row],[ESC_1DU_COR_COD_ESC_TG_NEU]]</f>
        <v>-162.83333333333334</v>
      </c>
      <c r="NQ100" s="15">
        <f>Tabla1[[#This Row],[PAS_1DU_COR_COD_ESC_TG_POS]]-Tabla1[[#This Row],[ESC_1DU_COR_COD_ESC_TG_POS]]</f>
        <v>-220.5</v>
      </c>
      <c r="NR100" s="15">
        <f>Tabla1[[#This Row],[PAS_1DU_COR_COD_ESC_TG_TOT]]-Tabla1[[#This Row],[ESC_1DU_COR_COD_ESC_TG_TOT]]</f>
        <v>-199.27272727272728</v>
      </c>
    </row>
    <row r="101" spans="1:382" x14ac:dyDescent="0.3">
      <c r="A101" s="2" t="s">
        <v>108</v>
      </c>
      <c r="B101" s="2">
        <v>40</v>
      </c>
      <c r="C101" s="2">
        <v>1</v>
      </c>
      <c r="D101" s="2">
        <v>40</v>
      </c>
      <c r="E101">
        <v>3.7</v>
      </c>
      <c r="F101">
        <v>1196.6153846153845</v>
      </c>
      <c r="G101">
        <v>3.3</v>
      </c>
      <c r="H101">
        <v>992.58333333333337</v>
      </c>
      <c r="I101">
        <v>3.15</v>
      </c>
      <c r="J101">
        <v>1043.2307692307693</v>
      </c>
      <c r="K101">
        <v>3.3833333333333333</v>
      </c>
      <c r="L101">
        <v>1079.7105263157894</v>
      </c>
      <c r="M101">
        <v>2.4500000000000002</v>
      </c>
      <c r="N101">
        <v>824.63636363636363</v>
      </c>
      <c r="O101">
        <v>2.5499999999999998</v>
      </c>
      <c r="P101">
        <v>695.21428571428567</v>
      </c>
      <c r="Q101">
        <v>3.2</v>
      </c>
      <c r="R101">
        <v>963.15384615384619</v>
      </c>
      <c r="S101">
        <v>2.7333333333333334</v>
      </c>
      <c r="T101">
        <v>824.34210526315792</v>
      </c>
      <c r="U101">
        <v>3.0583333333333331</v>
      </c>
      <c r="V101">
        <v>952.02631578947364</v>
      </c>
      <c r="W101">
        <v>0.7</v>
      </c>
      <c r="X101">
        <v>285.18181818181819</v>
      </c>
      <c r="Y101">
        <v>0.8</v>
      </c>
      <c r="Z101">
        <v>285.33333333333331</v>
      </c>
      <c r="AA101">
        <v>0.55000000000000004</v>
      </c>
      <c r="AB101">
        <v>307.83333333333331</v>
      </c>
      <c r="AC101">
        <v>0.68333333333333335</v>
      </c>
      <c r="AD101">
        <v>289.93103448275861</v>
      </c>
      <c r="AE101">
        <v>0.68333333333333335</v>
      </c>
      <c r="AF101">
        <v>289.93103448275861</v>
      </c>
      <c r="AG101">
        <v>2.2666666666666666</v>
      </c>
      <c r="AH101">
        <v>769.16190476190479</v>
      </c>
      <c r="BM101">
        <v>2.2666666666666666</v>
      </c>
      <c r="BN101">
        <v>769.16190476190479</v>
      </c>
      <c r="BO101">
        <v>2.5</v>
      </c>
      <c r="BP101">
        <v>878.41666666666663</v>
      </c>
      <c r="BQ101">
        <v>3</v>
      </c>
      <c r="BR101">
        <v>1012.1666666666666</v>
      </c>
      <c r="BS101">
        <v>2.35</v>
      </c>
      <c r="BT101">
        <v>624.5625</v>
      </c>
      <c r="BU101">
        <v>2.6071428571428572</v>
      </c>
      <c r="BV101">
        <v>817</v>
      </c>
      <c r="BW101">
        <v>2.6666666666666665</v>
      </c>
      <c r="BX101">
        <v>863.38461538461536</v>
      </c>
      <c r="BY101">
        <v>2.4375</v>
      </c>
      <c r="BZ101">
        <v>759</v>
      </c>
      <c r="CA101">
        <v>2.625</v>
      </c>
      <c r="CB101">
        <v>753.91666666666663</v>
      </c>
      <c r="CC101">
        <v>2.58</v>
      </c>
      <c r="CD101">
        <v>794.02702702702697</v>
      </c>
      <c r="CE101">
        <v>2.5943396226415096</v>
      </c>
      <c r="CF101">
        <v>805.96103896103898</v>
      </c>
      <c r="CG101">
        <v>3.2777777777777777</v>
      </c>
      <c r="CH101">
        <v>907.91666666666663</v>
      </c>
      <c r="CI101">
        <v>2.5555555555555554</v>
      </c>
      <c r="CJ101">
        <v>729.30769230769226</v>
      </c>
      <c r="CK101">
        <v>3</v>
      </c>
      <c r="CL101">
        <v>675.25</v>
      </c>
      <c r="CM101">
        <v>2.9464285714285716</v>
      </c>
      <c r="CN101">
        <v>760.48780487804879</v>
      </c>
      <c r="CO101">
        <v>2.4444444444444446</v>
      </c>
      <c r="CP101">
        <v>749.58333333333337</v>
      </c>
      <c r="CQ101">
        <v>1.6875</v>
      </c>
      <c r="CR101">
        <v>640.79999999999995</v>
      </c>
      <c r="CS101">
        <v>2.4375</v>
      </c>
      <c r="CT101">
        <v>784.5454545454545</v>
      </c>
      <c r="CU101">
        <v>2.2000000000000002</v>
      </c>
      <c r="CV101">
        <v>728.27272727272725</v>
      </c>
      <c r="CW101">
        <v>2.5943396226415096</v>
      </c>
      <c r="CX101">
        <v>746.12162162162167</v>
      </c>
      <c r="CY101">
        <v>2.5943396226415096</v>
      </c>
      <c r="CZ101">
        <v>776.63576158940396</v>
      </c>
      <c r="DA101">
        <v>1.4444444444444444</v>
      </c>
      <c r="DB101">
        <v>427.78571428571428</v>
      </c>
      <c r="DC101">
        <v>1.3333333333333333</v>
      </c>
      <c r="DD101">
        <v>457.18181818181819</v>
      </c>
      <c r="DE101">
        <v>1.4</v>
      </c>
      <c r="DF101">
        <v>410.6</v>
      </c>
      <c r="DG101">
        <v>1.3928571428571428</v>
      </c>
      <c r="DH101">
        <v>429.42500000000001</v>
      </c>
      <c r="DI101">
        <v>1.4444444444444444</v>
      </c>
      <c r="DJ101">
        <v>572.18181818181813</v>
      </c>
      <c r="DK101">
        <v>1</v>
      </c>
      <c r="DL101">
        <v>437.33333333333331</v>
      </c>
      <c r="DM101">
        <v>1.375</v>
      </c>
      <c r="DN101">
        <v>557.66666666666663</v>
      </c>
      <c r="DO101">
        <v>1.28</v>
      </c>
      <c r="DP101">
        <v>525.82758620689651</v>
      </c>
      <c r="DQ101">
        <v>1.3396226415094339</v>
      </c>
      <c r="DR101">
        <v>469.94202898550725</v>
      </c>
      <c r="DS101">
        <v>1.3396226415094339</v>
      </c>
      <c r="DT101">
        <v>469.94202898550725</v>
      </c>
      <c r="DU101">
        <v>2.1761006289308176</v>
      </c>
      <c r="DV101">
        <v>680.4454545454546</v>
      </c>
      <c r="DW101">
        <v>1</v>
      </c>
      <c r="DX101">
        <v>242</v>
      </c>
      <c r="DY101">
        <v>4.5</v>
      </c>
      <c r="DZ101">
        <v>946.5</v>
      </c>
      <c r="EC101">
        <v>2.75</v>
      </c>
      <c r="ED101">
        <v>711.66666666666663</v>
      </c>
      <c r="EE101">
        <v>2.5</v>
      </c>
      <c r="EF101">
        <v>858</v>
      </c>
      <c r="EG101">
        <v>2.75</v>
      </c>
      <c r="EH101">
        <v>478.66666666666669</v>
      </c>
      <c r="EI101">
        <v>3.75</v>
      </c>
      <c r="EJ101">
        <v>922</v>
      </c>
      <c r="EK101">
        <v>3.1</v>
      </c>
      <c r="EL101">
        <v>722.85714285714289</v>
      </c>
      <c r="EM101">
        <v>3</v>
      </c>
      <c r="EN101">
        <v>719.5</v>
      </c>
      <c r="EO101">
        <v>4</v>
      </c>
      <c r="EP101">
        <v>1521</v>
      </c>
      <c r="EQ101">
        <v>1.5</v>
      </c>
      <c r="ER101">
        <v>698</v>
      </c>
      <c r="EU101">
        <v>2.75</v>
      </c>
      <c r="EV101">
        <v>1109.5</v>
      </c>
      <c r="EW101">
        <v>4.5</v>
      </c>
      <c r="EX101">
        <v>1094.5</v>
      </c>
      <c r="EY101">
        <v>3</v>
      </c>
      <c r="EZ101">
        <v>752</v>
      </c>
      <c r="FA101">
        <v>2.5</v>
      </c>
      <c r="FB101">
        <v>680.33333333333337</v>
      </c>
      <c r="FC101">
        <v>3.1</v>
      </c>
      <c r="FD101">
        <v>804.22222222222217</v>
      </c>
      <c r="FE101">
        <v>3</v>
      </c>
      <c r="FF101">
        <v>859.72727272727275</v>
      </c>
      <c r="FG101">
        <v>3</v>
      </c>
      <c r="FH101">
        <v>792.95238095238096</v>
      </c>
      <c r="FI101">
        <v>0.5</v>
      </c>
      <c r="FJ101">
        <v>147</v>
      </c>
      <c r="FK101">
        <v>3.5</v>
      </c>
      <c r="FL101">
        <v>489.5</v>
      </c>
      <c r="FO101">
        <v>2</v>
      </c>
      <c r="FP101">
        <v>375.33333333333331</v>
      </c>
      <c r="FQ101">
        <v>2.5</v>
      </c>
      <c r="FR101">
        <v>673.5</v>
      </c>
      <c r="FS101">
        <v>1.5</v>
      </c>
      <c r="FT101">
        <v>386</v>
      </c>
      <c r="FU101">
        <v>2</v>
      </c>
      <c r="FV101">
        <v>498.66666666666669</v>
      </c>
      <c r="FW101">
        <v>1.9</v>
      </c>
      <c r="FX101">
        <v>500.125</v>
      </c>
      <c r="FY101">
        <v>1.9285714285714286</v>
      </c>
      <c r="FZ101">
        <v>466.09090909090907</v>
      </c>
      <c r="GA101">
        <v>1.9285714285714286</v>
      </c>
      <c r="GB101">
        <v>466.09090909090907</v>
      </c>
      <c r="GC101">
        <v>2.6428571428571428</v>
      </c>
      <c r="GD101">
        <v>680.59375</v>
      </c>
      <c r="GE101">
        <v>2.2305555555555556</v>
      </c>
      <c r="GF101">
        <v>680.46428571428567</v>
      </c>
      <c r="GG101">
        <v>3.8</v>
      </c>
      <c r="GH101">
        <v>1030.25</v>
      </c>
      <c r="GI101">
        <v>2.1111111111111112</v>
      </c>
      <c r="GJ101">
        <v>790.75</v>
      </c>
      <c r="GK101">
        <v>3.5</v>
      </c>
      <c r="GL101">
        <v>758.16666666666663</v>
      </c>
      <c r="GM101">
        <v>3.1481481481481484</v>
      </c>
      <c r="GN101">
        <v>886.33333333333337</v>
      </c>
      <c r="GO101">
        <v>2.375</v>
      </c>
      <c r="GP101">
        <v>551</v>
      </c>
      <c r="GQ101">
        <v>3.1</v>
      </c>
      <c r="GR101">
        <v>1044.8333333333333</v>
      </c>
      <c r="GS101">
        <v>2.6666666666666665</v>
      </c>
      <c r="GT101">
        <v>737.33333333333337</v>
      </c>
      <c r="GU101">
        <v>2.7407407407407409</v>
      </c>
      <c r="GV101">
        <v>777.72222222222217</v>
      </c>
      <c r="GW101">
        <v>2.9444444444444446</v>
      </c>
      <c r="GX101">
        <v>832.02777777777783</v>
      </c>
      <c r="GY101">
        <v>3.5</v>
      </c>
      <c r="GZ101">
        <v>911.42857142857144</v>
      </c>
      <c r="HA101">
        <v>4.666666666666667</v>
      </c>
      <c r="HB101">
        <v>991.11111111111109</v>
      </c>
      <c r="HC101">
        <v>3.875</v>
      </c>
      <c r="HD101">
        <v>774.57142857142856</v>
      </c>
      <c r="HE101">
        <v>4</v>
      </c>
      <c r="HF101">
        <v>900.95652173913038</v>
      </c>
      <c r="HG101">
        <v>4</v>
      </c>
      <c r="HH101">
        <v>724.125</v>
      </c>
      <c r="HI101">
        <v>3.4</v>
      </c>
      <c r="HJ101">
        <v>803.25</v>
      </c>
      <c r="HK101">
        <v>2.5555555555555554</v>
      </c>
      <c r="HL101">
        <v>597.14285714285711</v>
      </c>
      <c r="HM101">
        <v>3.2962962962962963</v>
      </c>
      <c r="HN101">
        <v>713</v>
      </c>
      <c r="HO101">
        <v>3.6481481481481484</v>
      </c>
      <c r="HP101">
        <v>806.97826086956525</v>
      </c>
      <c r="HQ101">
        <v>3.2962962962962963</v>
      </c>
      <c r="HR101">
        <v>817.97560975609758</v>
      </c>
      <c r="HS101">
        <v>1.6</v>
      </c>
      <c r="HT101">
        <v>414.71428571428572</v>
      </c>
      <c r="HU101">
        <v>1.7777777777777777</v>
      </c>
      <c r="HV101">
        <v>393.25</v>
      </c>
      <c r="HW101">
        <v>1</v>
      </c>
      <c r="HX101">
        <v>268.2</v>
      </c>
      <c r="HY101">
        <v>1.4814814814814814</v>
      </c>
      <c r="HZ101">
        <v>369.5</v>
      </c>
      <c r="IA101">
        <v>1.375</v>
      </c>
      <c r="IB101">
        <v>384.6</v>
      </c>
      <c r="IC101">
        <v>1.5</v>
      </c>
      <c r="ID101">
        <v>272.5</v>
      </c>
      <c r="IE101">
        <v>1.5555555555555556</v>
      </c>
      <c r="IF101">
        <v>440.33333333333331</v>
      </c>
      <c r="IG101">
        <v>1.4814814814814814</v>
      </c>
      <c r="IH101">
        <v>355</v>
      </c>
      <c r="II101">
        <v>1.4814814814814814</v>
      </c>
      <c r="IJ101">
        <v>362.43589743589746</v>
      </c>
      <c r="IK101">
        <v>1.4814814814814814</v>
      </c>
      <c r="IL101">
        <v>362.43589743589746</v>
      </c>
      <c r="IM101">
        <v>2.691358024691358</v>
      </c>
      <c r="IN101">
        <v>671.14876033057851</v>
      </c>
      <c r="IQ101">
        <v>4</v>
      </c>
      <c r="IR101">
        <v>719</v>
      </c>
      <c r="IS101">
        <v>0.5</v>
      </c>
      <c r="IT101">
        <v>110</v>
      </c>
      <c r="IU101">
        <v>1.6666666666666667</v>
      </c>
      <c r="IV101">
        <v>414.5</v>
      </c>
      <c r="IW101">
        <v>5</v>
      </c>
      <c r="IX101">
        <v>990.5</v>
      </c>
      <c r="JA101">
        <v>5</v>
      </c>
      <c r="JB101">
        <v>828</v>
      </c>
      <c r="JC101">
        <v>5</v>
      </c>
      <c r="JD101">
        <v>936.33333333333337</v>
      </c>
      <c r="JE101">
        <v>3.3333333333333335</v>
      </c>
      <c r="JF101">
        <v>727.6</v>
      </c>
      <c r="JI101">
        <v>1</v>
      </c>
      <c r="JJ101">
        <v>158</v>
      </c>
      <c r="JK101">
        <v>5.5</v>
      </c>
      <c r="JL101">
        <v>966.5</v>
      </c>
      <c r="JM101">
        <v>4</v>
      </c>
      <c r="JN101">
        <v>697</v>
      </c>
      <c r="JO101">
        <v>4</v>
      </c>
      <c r="JP101">
        <v>879.5</v>
      </c>
      <c r="JS101">
        <v>2</v>
      </c>
      <c r="JT101">
        <v>564</v>
      </c>
      <c r="JU101">
        <v>3.3333333333333335</v>
      </c>
      <c r="JV101">
        <v>774.33333333333337</v>
      </c>
      <c r="JW101">
        <v>3.6666666666666665</v>
      </c>
      <c r="JX101">
        <v>735.66666666666663</v>
      </c>
      <c r="JY101">
        <v>3.5</v>
      </c>
      <c r="JZ101">
        <v>732</v>
      </c>
      <c r="KC101">
        <v>5</v>
      </c>
      <c r="KD101">
        <v>1148</v>
      </c>
      <c r="KE101">
        <v>1.5</v>
      </c>
      <c r="KF101">
        <v>455</v>
      </c>
      <c r="KG101">
        <v>2.6666666666666665</v>
      </c>
      <c r="KH101">
        <v>686</v>
      </c>
      <c r="KI101">
        <v>3</v>
      </c>
      <c r="KJ101">
        <v>458.5</v>
      </c>
      <c r="KM101">
        <v>2</v>
      </c>
      <c r="KN101">
        <v>376</v>
      </c>
      <c r="KO101">
        <v>2.6666666666666665</v>
      </c>
      <c r="KP101">
        <v>431</v>
      </c>
      <c r="KQ101">
        <v>2.6666666666666665</v>
      </c>
      <c r="KR101">
        <v>558.5</v>
      </c>
      <c r="KS101">
        <v>2.6666666666666665</v>
      </c>
      <c r="KT101">
        <v>558.5</v>
      </c>
      <c r="KU101">
        <v>3.2222222222222223</v>
      </c>
      <c r="KV101">
        <v>670.76470588235293</v>
      </c>
      <c r="KW101">
        <v>2.7444444444444445</v>
      </c>
      <c r="KX101">
        <v>671.10144927536237</v>
      </c>
      <c r="KY101" s="15">
        <f>Tabla24[[#This Row],[ROS_NUM_COR_COD_ROS_TG_NEG]]-Tabla24[[#This Row],[PAS_NUM_COR_COD_ROS_TG_NEG]]</f>
        <v>1.5499999999999998</v>
      </c>
      <c r="KZ101" s="15">
        <f>Tabla24[[#This Row],[ROS_DUR_COR_COD_ROS_TG_NEG]]-Tabla24[[#This Row],[PAS_DUR_COR_COD_ROS_TG_NEG]]</f>
        <v>-100.51136363636363</v>
      </c>
      <c r="LA101" s="15">
        <f>Tabla24[[#This Row],[ROS_NUM_COR_COD_ROS_TG_NEU]]-Tabla24[[#This Row],[PAS_NUM_COR_COD_ROS_TG_NEU]]</f>
        <v>0.85000000000000009</v>
      </c>
      <c r="LB101" s="15">
        <f>Tabla24[[#This Row],[ROS_DUR_COR_COD_ROS_TG_NEU]]-Tabla24[[#This Row],[PAS_DUR_COR_COD_ROS_TG_NEU]]</f>
        <v>108.03571428571433</v>
      </c>
      <c r="LC101" s="15">
        <f>Tabla24[[#This Row],[ROS_NUM_COR_COD_ROS_TG_POS]]-Tabla24[[#This Row],[PAS_NUM_COR_COD_ROS_TG_POS]]</f>
        <v>-0.64444444444444482</v>
      </c>
      <c r="LD101" s="15">
        <f>Tabla24[[#This Row],[ROS_DUR_COR_COD_ROS_TG_POS]]-Tabla24[[#This Row],[PAS_DUR_COR_COD_ROS_TG_POS]]</f>
        <v>-366.01098901098908</v>
      </c>
      <c r="LE101" s="15">
        <f>Tabla24[[#This Row],[ROS_NUM_COR_COD_ROS_TG_TOT]]-Tabla24[[#This Row],[PAS_NUM_COR_COD_ROS_TG_TOT]]</f>
        <v>0.56296296296296289</v>
      </c>
      <c r="LF101" s="15">
        <f>Tabla24[[#This Row],[ROS_DUR_COR_COD_ROS_TG_TOT]]-Tabla24[[#This Row],[PAS_DUR_COR_COD_ROS_TG_TOT]]</f>
        <v>-111.34210526315792</v>
      </c>
      <c r="LG101" s="15">
        <f>Tabla24[[#This Row],[ROS_NUM_COR_COD_ESC_TG_NEG]]-Tabla24[[#This Row],[PAS_NUM_COR_COD_ESC_TG_NEG]]</f>
        <v>-1.3250000000000002</v>
      </c>
      <c r="LH101" s="15">
        <f>Tabla24[[#This Row],[ROS_DUR_COR_COD_ESC_TG_NEG]]-Tabla24[[#This Row],[PAS_DUR_COR_COD_ESC_TG_NEG]]</f>
        <v>-645.61538461538453</v>
      </c>
      <c r="LI101" s="15">
        <f>Tabla24[[#This Row],[ROS_NUM_COR_COD_ESC_TG_NEU]]-Tabla24[[#This Row],[PAS_NUM_COR_COD_ESC_TG_NEU]]</f>
        <v>-0.19999999999999973</v>
      </c>
      <c r="LJ101" s="15">
        <f>Tabla24[[#This Row],[ROS_NUM_COR_COD_ESC_TG_NEG]]-Tabla24[[#This Row],[PAS_NUM_COR_COD_ESC_TG_NEG]]</f>
        <v>-1.3250000000000002</v>
      </c>
      <c r="LK101" s="15">
        <f>Tabla24[[#This Row],[ROS_NUM_COR_COD_ESC_TG_POS]]-Tabla24[[#This Row],[PAS_NUM_COR_COD_ESC_TG_POS]]</f>
        <v>-0.48333333333333339</v>
      </c>
      <c r="LL101" s="15">
        <f>Tabla24[[#This Row],[ROS_DUR_COR_COD_ESC_TG_POS]]-Tabla24[[#This Row],[PAS_DUR_COR_COD_ESC_TG_POS]]</f>
        <v>-305.89743589743591</v>
      </c>
      <c r="LM101" s="15">
        <f>Tabla24[[#This Row],[ROS_NUM_COR_COD_ESC_TG_TOT]]-Tabla24[[#This Row],[PAS_NUM_COR_COD_ESC_TG_TOT]]</f>
        <v>-0.64259259259259238</v>
      </c>
      <c r="LN101" s="15">
        <f>Tabla24[[#This Row],[ROS_DUR_COR_COD_ESC_TG_TOT]]-Tabla24[[#This Row],[PAS_DUR_COR_COD_ESC_TG_TOT]]</f>
        <v>-301.98830409356719</v>
      </c>
      <c r="LO101" s="15">
        <f>Tabla24[[#This Row],[PAS_NUM_COR_COD_ROS_TG_NEG]]-Tabla24[[#This Row],[ESC_NUM_COR_COD_ROS_TG_NEG]]</f>
        <v>5.5555555555555358E-3</v>
      </c>
      <c r="LP101" s="15">
        <f>Tabla24[[#This Row],[PAS_DUR_COR_COD_ROS_TG_NEG]]-Tabla24[[#This Row],[ESC_DUR_COR_COD_ROS_TG_NEG]]</f>
        <v>75.053030303030255</v>
      </c>
      <c r="LQ101" s="15">
        <f>Tabla24[[#This Row],[PAS_NUM_COR_COD_ROS_TG_NEU]]-Tabla24[[#This Row],[ESC_NUM_COR_COD_ROS_TG_NEU]]</f>
        <v>0.86249999999999982</v>
      </c>
      <c r="LR101" s="15">
        <f>Tabla24[[#This Row],[PAS_DUR_COR_COD_ROS_TG_NEU]]-Tabla24[[#This Row],[ESC_DUR_COR_COD_ROS_TG_NEU]]</f>
        <v>54.414285714285711</v>
      </c>
      <c r="LS101" s="15">
        <f>Tabla24[[#This Row],[PAS_NUM_COR_COD_ROS_TG_POS]]-Tabla24[[#This Row],[ESC_NUM_COR_COD_ROS_TG_POS]]</f>
        <v>0.76250000000000018</v>
      </c>
      <c r="LT101" s="15">
        <f>Tabla24[[#This Row],[PAS_DUR_COR_COD_ROS_TG_POS]]-Tabla24[[#This Row],[ESC_DUR_COR_COD_ROS_TG_POS]]</f>
        <v>178.60839160839168</v>
      </c>
      <c r="LU101" s="15">
        <f>Tabla24[[#This Row],[PAS_NUM_COR_COD_ROS_TG_TOT]]-Tabla24[[#This Row],[ESC_NUM_COR_COD_ROS_TG_TOT]]</f>
        <v>0.53333333333333321</v>
      </c>
      <c r="LV101" s="15">
        <f>Tabla24[[#This Row],[PAS_DUR_COR_COD_ROS_TG_TOT]]-Tabla24[[#This Row],[ESC_DUR_COR_COD_ROS_TG_TOT]]</f>
        <v>96.069377990430667</v>
      </c>
      <c r="LW101" s="15">
        <f>Tabla24[[#This Row],[PAS_NUM_COR_COD_ESC_TG_NEG]]-Tabla24[[#This Row],[ESC_NUM_COR_COD_ESC_TG_NEG]]</f>
        <v>1.0333333333333337</v>
      </c>
      <c r="LX101" s="15">
        <f>Tabla24[[#This Row],[PAS_DUR_COR_COD_ESC_TG_NEG]]-Tabla24[[#This Row],[ESC_DUR_COR_COD_ESC_TG_NEG]]</f>
        <v>333.23076923076917</v>
      </c>
      <c r="LY101" s="15">
        <f>Tabla24[[#This Row],[PAS_NUM_COR_COD_ESC_TG_NEU]]-Tabla24[[#This Row],[ESC_NUM_COR_COD_ESC_TG_NEU]]</f>
        <v>0.86249999999999982</v>
      </c>
      <c r="LZ101" s="15">
        <f>Tabla24[[#This Row],[PAS_DUR_COR_COD_ESC_TG_NEU]]-Tabla24[[#This Row],[ESC_DUR_COR_COD_ESC_TG_NEU]]</f>
        <v>233.58333333333337</v>
      </c>
      <c r="MA101" s="15">
        <f>Tabla24[[#This Row],[PAS_NUM_COR_COD_ESC_TG_POS]]-Tabla24[[#This Row],[ESC_NUM_COR_COD_ESC_TG_POS]]</f>
        <v>0.52499999999999991</v>
      </c>
      <c r="MB101" s="15">
        <f>Tabla24[[#This Row],[PAS_DUR_COR_COD_ESC_TG_POS]]-Tabla24[[#This Row],[ESC_DUR_COR_COD_ESC_TG_POS]]</f>
        <v>289.31410256410265</v>
      </c>
      <c r="MC101" s="15">
        <f>Tabla24[[#This Row],[PAS_NUM_COR_COD_ESC_TG_TOT]]-Tabla24[[#This Row],[ESC_NUM_COR_COD_ESC_TG_TOT]]</f>
        <v>0.80333333333333323</v>
      </c>
      <c r="MD101" s="15">
        <f>Tabla24[[#This Row],[PAS_DUR_COR_COD_ESC_TG_TOT]]-Tabla24[[#This Row],[ESC_DUR_COR_COD_ESC_TG_TOT]]</f>
        <v>285.68349928876239</v>
      </c>
      <c r="ME101">
        <v>174.875</v>
      </c>
      <c r="MF101">
        <v>180.25</v>
      </c>
      <c r="MG101">
        <v>142.57142857142858</v>
      </c>
      <c r="MH101">
        <v>166.91304347826087</v>
      </c>
      <c r="MI101">
        <v>208.83333333333334</v>
      </c>
      <c r="MJ101">
        <v>192.66666666666666</v>
      </c>
      <c r="MK101">
        <v>148.16666666666666</v>
      </c>
      <c r="ML101">
        <v>183.22222222222223</v>
      </c>
      <c r="MM101">
        <v>223.91666666666666</v>
      </c>
      <c r="MN101">
        <v>221.5</v>
      </c>
      <c r="MO101">
        <v>225.72727272727272</v>
      </c>
      <c r="MP101">
        <v>223.78787878787878</v>
      </c>
      <c r="MQ101">
        <v>273.30769230769232</v>
      </c>
      <c r="MR101">
        <v>214.33333333333334</v>
      </c>
      <c r="MS101">
        <v>187.5</v>
      </c>
      <c r="MT101">
        <v>226.35135135135135</v>
      </c>
      <c r="MU101">
        <v>139.18181818181819</v>
      </c>
      <c r="MV101">
        <v>157.5</v>
      </c>
      <c r="MW101">
        <v>147.30769230769232</v>
      </c>
      <c r="MX101">
        <v>148.71052631578948</v>
      </c>
      <c r="MY101">
        <v>202.46153846153845</v>
      </c>
      <c r="MZ101">
        <v>194.16666666666666</v>
      </c>
      <c r="NA101">
        <v>224</v>
      </c>
      <c r="NB101">
        <v>207.21052631578948</v>
      </c>
      <c r="NC101" s="15">
        <f>Tabla1[[#This Row],[ROS_1DU_COR_COD_ROS_TG_NEG]]-Tabla1[[#This Row],[PAS_1DU_COR_COD_ROS_TG_NEG]]</f>
        <v>35.693181818181813</v>
      </c>
      <c r="ND101" s="15">
        <f>Tabla1[[#This Row],[ROS_1DU_COR_COD_ROS_TG_NEU]]-Tabla1[[#This Row],[PAS_1DU_COR_COD_ROS_TG_NEU]]</f>
        <v>22.75</v>
      </c>
      <c r="NE101" s="15">
        <f>Tabla1[[#This Row],[ROS_1DU_COR_COD_ROS_TG_POS]]-Tabla1[[#This Row],[PAS_1DU_COR_COD_ROS_TG_POS]]</f>
        <v>-4.7362637362637372</v>
      </c>
      <c r="NF101" s="15">
        <f>Tabla1[[#This Row],[ROS_1DU_COR_COD_ROS_TG_TOT]]-Tabla1[[#This Row],[PAS_1DU_COR_COD_ROS_TG_TOT]]</f>
        <v>18.202517162471395</v>
      </c>
      <c r="NG101" s="15">
        <f>Tabla1[[#This Row],[ROS_1DU_COR_COD_ESC_TG_NEG]]-Tabla1[[#This Row],[PAS_1DU_COR_COD_ESC_TG_NEG]]</f>
        <v>6.37179487179489</v>
      </c>
      <c r="NH101" s="15">
        <f>Tabla1[[#This Row],[ROS_1DU_COR_COD_ESC_TG_NEU]]-Tabla1[[#This Row],[PAS_1DU_COR_COD_ESC_TG_NEU]]</f>
        <v>-1.5</v>
      </c>
      <c r="NI101" s="15">
        <f>Tabla1[[#This Row],[ROS_1DU_COR_COD_ESC_TG_POS]]-Tabla1[[#This Row],[PAS_1DU_COR_COD_ESC_TG_POS]]</f>
        <v>-75.833333333333343</v>
      </c>
      <c r="NJ101" s="15">
        <f>Tabla1[[#This Row],[ROS_1DU_COR_COD_ESC_TG_TOT]]-Tabla1[[#This Row],[PAS_1DU_COR_COD_ESC_TG_TOT]]</f>
        <v>-23.988304093567251</v>
      </c>
      <c r="NK101" s="15">
        <f>Tabla1[[#This Row],[PAS_1DU_COR_COD_ROS_TG_NEG]]-Tabla1[[#This Row],[ESC_1DU_COR_COD_ROS_TG_NEG]]</f>
        <v>-84.73484848484847</v>
      </c>
      <c r="NL101" s="15">
        <f>Tabla1[[#This Row],[PAS_1DU_COR_COD_ROS_TG_NEU]]-Tabla1[[#This Row],[ESC_1DU_COR_COD_ROS_TG_NEU]]</f>
        <v>-64</v>
      </c>
      <c r="NM101" s="15">
        <f>Tabla1[[#This Row],[PAS_1DU_COR_COD_ROS_TG_POS]]-Tabla1[[#This Row],[ESC_1DU_COR_COD_ROS_TG_POS]]</f>
        <v>-78.419580419580399</v>
      </c>
      <c r="NN101" s="15">
        <f>Tabla1[[#This Row],[PAS_1DU_COR_COD_ROS_TG_TOT]]-Tabla1[[#This Row],[ESC_1DU_COR_COD_ROS_TG_TOT]]</f>
        <v>-75.077352472089302</v>
      </c>
      <c r="NO101" s="15">
        <f>Tabla1[[#This Row],[PAS_1DU_COR_COD_ESC_TG_NEG]]-Tabla1[[#This Row],[ESC_1DU_COR_COD_ESC_TG_NEG]]</f>
        <v>-70.846153846153868</v>
      </c>
      <c r="NP101" s="15">
        <f>Tabla1[[#This Row],[PAS_1DU_COR_COD_ESC_TG_NEU]]-Tabla1[[#This Row],[ESC_1DU_COR_COD_ESC_TG_NEU]]</f>
        <v>-20.166666666666686</v>
      </c>
      <c r="NQ101" s="15">
        <f>Tabla1[[#This Row],[PAS_1DU_COR_COD_ESC_TG_POS]]-Tabla1[[#This Row],[ESC_1DU_COR_COD_ESC_TG_POS]]</f>
        <v>36.5</v>
      </c>
      <c r="NR101" s="15">
        <f>Tabla1[[#This Row],[PAS_1DU_COR_COD_ESC_TG_TOT]]-Tabla1[[#This Row],[ESC_1DU_COR_COD_ESC_TG_TOT]]</f>
        <v>-19.140825035561875</v>
      </c>
    </row>
    <row r="102" spans="1:382" x14ac:dyDescent="0.3">
      <c r="A102" s="2" t="s">
        <v>109</v>
      </c>
      <c r="B102" s="2">
        <v>40</v>
      </c>
      <c r="C102" s="2">
        <v>1</v>
      </c>
      <c r="D102" s="2">
        <v>46</v>
      </c>
      <c r="E102">
        <v>3.45</v>
      </c>
      <c r="F102">
        <v>1505.7692307692307</v>
      </c>
      <c r="G102">
        <v>2.9</v>
      </c>
      <c r="H102">
        <v>1148.8666666666666</v>
      </c>
      <c r="I102">
        <v>4.4000000000000004</v>
      </c>
      <c r="J102">
        <v>1418.9444444444443</v>
      </c>
      <c r="K102">
        <v>3.5833333333333335</v>
      </c>
      <c r="L102">
        <v>1355.4130434782608</v>
      </c>
      <c r="M102">
        <v>3.65</v>
      </c>
      <c r="N102">
        <v>1505.3333333333333</v>
      </c>
      <c r="O102">
        <v>4.5</v>
      </c>
      <c r="P102">
        <v>1642.7058823529412</v>
      </c>
      <c r="Q102">
        <v>3</v>
      </c>
      <c r="R102">
        <v>1190.4000000000001</v>
      </c>
      <c r="S102">
        <v>3.7166666666666668</v>
      </c>
      <c r="T102">
        <v>1454.5106382978724</v>
      </c>
      <c r="U102">
        <v>3.65</v>
      </c>
      <c r="V102">
        <v>1405.494623655914</v>
      </c>
      <c r="W102">
        <v>1.4</v>
      </c>
      <c r="X102">
        <v>483.0625</v>
      </c>
      <c r="Y102">
        <v>1.6</v>
      </c>
      <c r="Z102">
        <v>450.68421052631578</v>
      </c>
      <c r="AA102">
        <v>1.35</v>
      </c>
      <c r="AB102">
        <v>476.9375</v>
      </c>
      <c r="AC102">
        <v>1.45</v>
      </c>
      <c r="AD102">
        <v>469.07843137254901</v>
      </c>
      <c r="AE102">
        <v>1.45</v>
      </c>
      <c r="AF102">
        <v>469.07843137254901</v>
      </c>
      <c r="AG102">
        <v>2.9166666666666665</v>
      </c>
      <c r="AH102">
        <v>1073.8472222222222</v>
      </c>
      <c r="BM102">
        <v>2.9166666666666665</v>
      </c>
      <c r="BN102">
        <v>1073.8472222222222</v>
      </c>
      <c r="BO102">
        <v>2</v>
      </c>
      <c r="BP102">
        <v>1235.25</v>
      </c>
      <c r="BQ102">
        <v>3.7142857142857144</v>
      </c>
      <c r="BR102">
        <v>1612</v>
      </c>
      <c r="BS102">
        <v>3.75</v>
      </c>
      <c r="BT102">
        <v>2070.5</v>
      </c>
      <c r="BU102">
        <v>3.0833333333333335</v>
      </c>
      <c r="BV102">
        <v>1637.1538461538462</v>
      </c>
      <c r="BW102">
        <v>2.625</v>
      </c>
      <c r="BX102">
        <v>1504.5</v>
      </c>
      <c r="BY102">
        <v>1.8888888888888888</v>
      </c>
      <c r="BZ102">
        <v>1173</v>
      </c>
      <c r="CA102">
        <v>3.1</v>
      </c>
      <c r="CB102">
        <v>1682.8</v>
      </c>
      <c r="CC102">
        <v>2.5555555555555554</v>
      </c>
      <c r="CD102">
        <v>1471.0769230769231</v>
      </c>
      <c r="CE102">
        <v>2.8039215686274508</v>
      </c>
      <c r="CF102">
        <v>1554.1153846153845</v>
      </c>
      <c r="CG102">
        <v>3.1111111111111112</v>
      </c>
      <c r="CH102">
        <v>1649.2</v>
      </c>
      <c r="CI102">
        <v>1.8571428571428572</v>
      </c>
      <c r="CJ102">
        <v>1155.6666666666667</v>
      </c>
      <c r="CK102">
        <v>3.125</v>
      </c>
      <c r="CL102">
        <v>1864.5</v>
      </c>
      <c r="CM102">
        <v>2.75</v>
      </c>
      <c r="CN102">
        <v>1597.5833333333333</v>
      </c>
      <c r="CO102">
        <v>2.75</v>
      </c>
      <c r="CP102">
        <v>1274.8</v>
      </c>
      <c r="CQ102">
        <v>2.1111111111111112</v>
      </c>
      <c r="CR102">
        <v>1924.6666666666667</v>
      </c>
      <c r="CS102">
        <v>1.6</v>
      </c>
      <c r="CT102">
        <v>1697</v>
      </c>
      <c r="CU102">
        <v>2.1111111111111112</v>
      </c>
      <c r="CV102">
        <v>1567.1818181818182</v>
      </c>
      <c r="CW102">
        <v>2.4117647058823528</v>
      </c>
      <c r="CX102">
        <v>1583.0434782608695</v>
      </c>
      <c r="CY102">
        <v>2.607843137254902</v>
      </c>
      <c r="CZ102">
        <v>1567.6938775510205</v>
      </c>
      <c r="DA102">
        <v>1.6666666666666667</v>
      </c>
      <c r="DB102">
        <v>821.2</v>
      </c>
      <c r="DC102">
        <v>2.7142857142857144</v>
      </c>
      <c r="DD102">
        <v>949.2</v>
      </c>
      <c r="DE102">
        <v>1.5</v>
      </c>
      <c r="DF102">
        <v>677.8</v>
      </c>
      <c r="DG102">
        <v>1.9166666666666667</v>
      </c>
      <c r="DH102">
        <v>816.06666666666672</v>
      </c>
      <c r="DI102">
        <v>0.875</v>
      </c>
      <c r="DJ102">
        <v>836</v>
      </c>
      <c r="DK102">
        <v>0.88888888888888884</v>
      </c>
      <c r="DL102">
        <v>687.66666666666663</v>
      </c>
      <c r="DM102">
        <v>1.3</v>
      </c>
      <c r="DN102">
        <v>992.5</v>
      </c>
      <c r="DO102">
        <v>1.037037037037037</v>
      </c>
      <c r="DP102">
        <v>856.11111111111109</v>
      </c>
      <c r="DQ102">
        <v>1.4509803921568627</v>
      </c>
      <c r="DR102">
        <v>831.08333333333337</v>
      </c>
      <c r="DS102">
        <v>1.4509803921568627</v>
      </c>
      <c r="DT102">
        <v>831.08333333333337</v>
      </c>
      <c r="DU102">
        <v>2.2222222222222223</v>
      </c>
      <c r="DV102">
        <v>1325.5205479452054</v>
      </c>
      <c r="DW102">
        <v>0</v>
      </c>
      <c r="DY102">
        <v>4.333333333333333</v>
      </c>
      <c r="DZ102">
        <v>1548</v>
      </c>
      <c r="EA102">
        <v>6</v>
      </c>
      <c r="EB102">
        <v>2041</v>
      </c>
      <c r="EC102">
        <v>4.166666666666667</v>
      </c>
      <c r="ED102">
        <v>1794.5</v>
      </c>
      <c r="EE102">
        <v>3</v>
      </c>
      <c r="EF102">
        <v>1722</v>
      </c>
      <c r="EG102">
        <v>2</v>
      </c>
      <c r="EH102">
        <v>270</v>
      </c>
      <c r="EK102">
        <v>2.6666666666666665</v>
      </c>
      <c r="EL102">
        <v>996</v>
      </c>
      <c r="EM102">
        <v>3.6666666666666665</v>
      </c>
      <c r="EN102">
        <v>1528.3333333333333</v>
      </c>
      <c r="EO102">
        <v>7</v>
      </c>
      <c r="EP102">
        <v>2342</v>
      </c>
      <c r="EQ102">
        <v>1</v>
      </c>
      <c r="ER102">
        <v>302.5</v>
      </c>
      <c r="ES102">
        <v>0</v>
      </c>
      <c r="EU102">
        <v>1.6666666666666667</v>
      </c>
      <c r="EV102">
        <v>982.33333333333337</v>
      </c>
      <c r="EW102">
        <v>4.5</v>
      </c>
      <c r="EX102">
        <v>1402.5</v>
      </c>
      <c r="EY102">
        <v>5</v>
      </c>
      <c r="EZ102">
        <v>1142</v>
      </c>
      <c r="FC102">
        <v>4.666666666666667</v>
      </c>
      <c r="FD102">
        <v>1315.6666666666667</v>
      </c>
      <c r="FE102">
        <v>2.6666666666666665</v>
      </c>
      <c r="FF102">
        <v>1149</v>
      </c>
      <c r="FG102">
        <v>3.1666666666666665</v>
      </c>
      <c r="FH102">
        <v>1338.6666666666667</v>
      </c>
      <c r="FI102">
        <v>3</v>
      </c>
      <c r="FJ102">
        <v>896</v>
      </c>
      <c r="FK102">
        <v>5</v>
      </c>
      <c r="FL102">
        <v>1871</v>
      </c>
      <c r="FM102">
        <v>3.5</v>
      </c>
      <c r="FN102">
        <v>2228</v>
      </c>
      <c r="FO102">
        <v>4.166666666666667</v>
      </c>
      <c r="FP102">
        <v>1716.5</v>
      </c>
      <c r="FQ102">
        <v>1</v>
      </c>
      <c r="FR102">
        <v>489</v>
      </c>
      <c r="FS102">
        <v>10</v>
      </c>
      <c r="FT102">
        <v>2212</v>
      </c>
      <c r="FW102">
        <v>4</v>
      </c>
      <c r="FX102">
        <v>1350.5</v>
      </c>
      <c r="FY102">
        <v>4.1111111111111107</v>
      </c>
      <c r="FZ102">
        <v>1594.5</v>
      </c>
      <c r="GA102">
        <v>4.1111111111111107</v>
      </c>
      <c r="GB102">
        <v>1594.5</v>
      </c>
      <c r="GC102">
        <v>3.4814814814814814</v>
      </c>
      <c r="GD102">
        <v>1423.9444444444443</v>
      </c>
      <c r="GE102">
        <v>2.411111111111111</v>
      </c>
      <c r="GF102">
        <v>1344.9890109890109</v>
      </c>
      <c r="GG102">
        <v>1.4</v>
      </c>
      <c r="GH102">
        <v>388.57142857142856</v>
      </c>
      <c r="GI102">
        <v>1.4</v>
      </c>
      <c r="GJ102">
        <v>561.66666666666663</v>
      </c>
      <c r="GK102">
        <v>1.3333333333333333</v>
      </c>
      <c r="GL102">
        <v>619.6</v>
      </c>
      <c r="GM102">
        <v>1.3793103448275863</v>
      </c>
      <c r="GN102">
        <v>510.44444444444446</v>
      </c>
      <c r="GO102">
        <v>1.6666666666666667</v>
      </c>
      <c r="GP102">
        <v>627.16666666666663</v>
      </c>
      <c r="GQ102">
        <v>2.5</v>
      </c>
      <c r="GR102">
        <v>757.11111111111109</v>
      </c>
      <c r="GS102">
        <v>1.3</v>
      </c>
      <c r="GT102">
        <v>353.85714285714283</v>
      </c>
      <c r="GU102">
        <v>1.8275862068965518</v>
      </c>
      <c r="GV102">
        <v>593.36363636363637</v>
      </c>
      <c r="GW102">
        <v>1.603448275862069</v>
      </c>
      <c r="GX102">
        <v>556.04999999999995</v>
      </c>
      <c r="GY102">
        <v>6.2</v>
      </c>
      <c r="GZ102">
        <v>1690.3</v>
      </c>
      <c r="HA102">
        <v>6.5</v>
      </c>
      <c r="HB102">
        <v>1796.4</v>
      </c>
      <c r="HC102">
        <v>6.5555555555555554</v>
      </c>
      <c r="HD102">
        <v>1681.2222222222222</v>
      </c>
      <c r="HE102">
        <v>6.4137931034482758</v>
      </c>
      <c r="HF102">
        <v>1724.0689655172414</v>
      </c>
      <c r="HG102">
        <v>6.7777777777777777</v>
      </c>
      <c r="HH102">
        <v>1755.6666666666667</v>
      </c>
      <c r="HI102">
        <v>5.9</v>
      </c>
      <c r="HJ102">
        <v>1424.4</v>
      </c>
      <c r="HK102">
        <v>7.5</v>
      </c>
      <c r="HL102">
        <v>1872</v>
      </c>
      <c r="HM102">
        <v>6.7241379310344831</v>
      </c>
      <c r="HN102">
        <v>1681.5517241379309</v>
      </c>
      <c r="HO102">
        <v>6.568965517241379</v>
      </c>
      <c r="HP102">
        <v>1702.8103448275863</v>
      </c>
      <c r="HQ102">
        <v>4.0862068965517242</v>
      </c>
      <c r="HR102">
        <v>1234.7448979591836</v>
      </c>
      <c r="HS102">
        <v>3.1</v>
      </c>
      <c r="HT102">
        <v>785.3</v>
      </c>
      <c r="HU102">
        <v>2.8</v>
      </c>
      <c r="HV102">
        <v>721.3</v>
      </c>
      <c r="HW102">
        <v>3.5555555555555554</v>
      </c>
      <c r="HX102">
        <v>898.33333333333337</v>
      </c>
      <c r="HY102">
        <v>3.1379310344827585</v>
      </c>
      <c r="HZ102">
        <v>798.31034482758616</v>
      </c>
      <c r="IA102">
        <v>2.7777777777777777</v>
      </c>
      <c r="IB102">
        <v>713.44444444444446</v>
      </c>
      <c r="IC102">
        <v>2.6</v>
      </c>
      <c r="ID102">
        <v>695.7</v>
      </c>
      <c r="IE102">
        <v>3</v>
      </c>
      <c r="IF102">
        <v>735.6</v>
      </c>
      <c r="IG102">
        <v>2.7931034482758621</v>
      </c>
      <c r="IH102">
        <v>714.9655172413793</v>
      </c>
      <c r="II102">
        <v>2.9655172413793105</v>
      </c>
      <c r="IJ102">
        <v>756.63793103448279</v>
      </c>
      <c r="IK102">
        <v>2.9655172413793105</v>
      </c>
      <c r="IL102">
        <v>756.63793103448279</v>
      </c>
      <c r="IM102">
        <v>3.7126436781609193</v>
      </c>
      <c r="IN102">
        <v>1056.9871794871794</v>
      </c>
      <c r="IS102">
        <v>0</v>
      </c>
      <c r="IU102">
        <v>0</v>
      </c>
      <c r="IW102">
        <v>0</v>
      </c>
      <c r="JC102">
        <v>0</v>
      </c>
      <c r="JE102">
        <v>0</v>
      </c>
      <c r="JK102">
        <v>9</v>
      </c>
      <c r="JL102">
        <v>2330</v>
      </c>
      <c r="JM102">
        <v>9</v>
      </c>
      <c r="JN102">
        <v>2330</v>
      </c>
      <c r="JO102">
        <v>7</v>
      </c>
      <c r="JP102">
        <v>2359</v>
      </c>
      <c r="JU102">
        <v>7</v>
      </c>
      <c r="JV102">
        <v>2359</v>
      </c>
      <c r="JW102">
        <v>8</v>
      </c>
      <c r="JX102">
        <v>2344.5</v>
      </c>
      <c r="JY102">
        <v>4</v>
      </c>
      <c r="JZ102">
        <v>2344.5</v>
      </c>
      <c r="KE102">
        <v>2</v>
      </c>
      <c r="KF102">
        <v>763</v>
      </c>
      <c r="KG102">
        <v>2</v>
      </c>
      <c r="KH102">
        <v>763</v>
      </c>
      <c r="KI102">
        <v>3</v>
      </c>
      <c r="KJ102">
        <v>749</v>
      </c>
      <c r="KO102">
        <v>3</v>
      </c>
      <c r="KP102">
        <v>749</v>
      </c>
      <c r="KQ102">
        <v>2.5</v>
      </c>
      <c r="KR102">
        <v>756</v>
      </c>
      <c r="KS102">
        <v>2.5</v>
      </c>
      <c r="KT102">
        <v>756</v>
      </c>
      <c r="KU102">
        <v>3.5</v>
      </c>
      <c r="KV102">
        <v>1550.25</v>
      </c>
      <c r="KW102">
        <v>3.7055555555555557</v>
      </c>
      <c r="KX102">
        <v>1069.3187499999999</v>
      </c>
      <c r="KY102" s="15">
        <f>Tabla24[[#This Row],[ROS_NUM_COR_COD_ROS_TG_NEG]]-Tabla24[[#This Row],[PAS_NUM_COR_COD_ROS_TG_NEG]]</f>
        <v>3.1277777777777778</v>
      </c>
      <c r="KZ102" s="15">
        <f>Tabla24[[#This Row],[ROS_DUR_COR_COD_ROS_TG_NEG]]-Tabla24[[#This Row],[PAS_DUR_COR_COD_ROS_TG_NEG]]</f>
        <v>250.33333333333348</v>
      </c>
      <c r="LA102" s="15">
        <f>Tabla24[[#This Row],[ROS_NUM_COR_COD_ROS_TG_NEU]]-Tabla24[[#This Row],[PAS_NUM_COR_COD_ROS_TG_NEU]]</f>
        <v>1.4000000000000004</v>
      </c>
      <c r="LB102" s="15">
        <f>Tabla24[[#This Row],[ROS_DUR_COR_COD_ROS_TG_NEU]]-Tabla24[[#This Row],[PAS_DUR_COR_COD_ROS_TG_NEU]]</f>
        <v>-218.30588235294113</v>
      </c>
      <c r="LC102" s="15">
        <f>Tabla24[[#This Row],[ROS_NUM_COR_COD_ROS_TG_POS]]-Tabla24[[#This Row],[PAS_NUM_COR_COD_ROS_TG_POS]]</f>
        <v>4.5</v>
      </c>
      <c r="LD102" s="15">
        <f>Tabla24[[#This Row],[ROS_DUR_COR_COD_ROS_TG_POS]]-Tabla24[[#This Row],[PAS_DUR_COR_COD_ROS_TG_POS]]</f>
        <v>681.59999999999991</v>
      </c>
      <c r="LE102" s="15">
        <f>Tabla24[[#This Row],[ROS_NUM_COR_COD_ROS_TG_TOT]]-Tabla24[[#This Row],[PAS_NUM_COR_COD_ROS_TG_TOT]]</f>
        <v>3.0074712643678163</v>
      </c>
      <c r="LF102" s="15">
        <f>Tabla24[[#This Row],[ROS_DUR_COR_COD_ROS_TG_TOT]]-Tabla24[[#This Row],[PAS_DUR_COR_COD_ROS_TG_TOT]]</f>
        <v>227.04108584005849</v>
      </c>
      <c r="LG102" s="15">
        <f>Tabla24[[#This Row],[ROS_NUM_COR_COD_ESC_TG_NEG]]-Tabla24[[#This Row],[PAS_NUM_COR_COD_ESC_TG_NEG]]</f>
        <v>-1.7833333333333334</v>
      </c>
      <c r="LH102" s="15">
        <f>Tabla24[[#This Row],[ROS_DUR_COR_COD_ESC_TG_NEG]]-Tabla24[[#This Row],[PAS_DUR_COR_COD_ESC_TG_NEG]]</f>
        <v>-878.60256410256409</v>
      </c>
      <c r="LI102" s="15">
        <f>Tabla24[[#This Row],[ROS_NUM_COR_COD_ESC_TG_NEU]]-Tabla24[[#This Row],[PAS_NUM_COR_COD_ESC_TG_NEU]]</f>
        <v>-0.39999999999999991</v>
      </c>
      <c r="LJ102" s="15">
        <f>Tabla24[[#This Row],[ROS_NUM_COR_COD_ESC_TG_NEG]]-Tabla24[[#This Row],[PAS_NUM_COR_COD_ESC_TG_NEG]]</f>
        <v>-1.7833333333333334</v>
      </c>
      <c r="LK102" s="15">
        <f>Tabla24[[#This Row],[ROS_NUM_COR_COD_ESC_TG_POS]]-Tabla24[[#This Row],[PAS_NUM_COR_COD_ESC_TG_POS]]</f>
        <v>-3.1000000000000005</v>
      </c>
      <c r="LL102" s="15">
        <f>Tabla24[[#This Row],[ROS_DUR_COR_COD_ESC_TG_POS]]-Tabla24[[#This Row],[PAS_DUR_COR_COD_ESC_TG_POS]]</f>
        <v>-1065.0873015873015</v>
      </c>
      <c r="LM102" s="15">
        <f>Tabla24[[#This Row],[ROS_NUM_COR_COD_ESC_TG_TOT]]-Tabla24[[#This Row],[PAS_NUM_COR_COD_ESC_TG_TOT]]</f>
        <v>-1.7557471264367817</v>
      </c>
      <c r="LN102" s="15">
        <f>Tabla24[[#This Row],[ROS_DUR_COR_COD_ESC_TG_TOT]]-Tabla24[[#This Row],[PAS_DUR_COR_COD_ESC_TG_TOT]]</f>
        <v>-762.04940711462439</v>
      </c>
      <c r="LO102" s="15">
        <f>Tabla24[[#This Row],[PAS_NUM_COR_COD_ROS_TG_NEG]]-Tabla24[[#This Row],[ESC_NUM_COR_COD_ROS_TG_NEG]]</f>
        <v>0.89999999999999991</v>
      </c>
      <c r="LP102" s="15">
        <f>Tabla24[[#This Row],[PAS_DUR_COR_COD_ROS_TG_NEG]]-Tabla24[[#This Row],[ESC_DUR_COR_COD_ROS_TG_NEG]]</f>
        <v>230.5333333333333</v>
      </c>
      <c r="LQ102" s="15">
        <f>Tabla24[[#This Row],[PAS_NUM_COR_COD_ROS_TG_NEU]]-Tabla24[[#This Row],[ESC_NUM_COR_COD_ROS_TG_NEU]]</f>
        <v>2.3888888888888888</v>
      </c>
      <c r="LR102" s="15">
        <f>Tabla24[[#This Row],[PAS_DUR_COR_COD_ROS_TG_NEU]]-Tabla24[[#This Row],[ESC_DUR_COR_COD_ROS_TG_NEU]]</f>
        <v>-281.96078431372553</v>
      </c>
      <c r="LS102" s="15">
        <f>Tabla24[[#This Row],[PAS_NUM_COR_COD_ROS_TG_POS]]-Tabla24[[#This Row],[ESC_NUM_COR_COD_ROS_TG_POS]]</f>
        <v>1.4</v>
      </c>
      <c r="LT102" s="15">
        <f>Tabla24[[#This Row],[PAS_DUR_COR_COD_ROS_TG_POS]]-Tabla24[[#This Row],[ESC_DUR_COR_COD_ROS_TG_POS]]</f>
        <v>-506.59999999999991</v>
      </c>
      <c r="LU102" s="15">
        <f>Tabla24[[#This Row],[PAS_NUM_COR_COD_ROS_TG_TOT]]-Tabla24[[#This Row],[ESC_NUM_COR_COD_ROS_TG_TOT]]</f>
        <v>1.6055555555555556</v>
      </c>
      <c r="LV102" s="15">
        <f>Tabla24[[#This Row],[PAS_DUR_COR_COD_ROS_TG_TOT]]-Tabla24[[#This Row],[ESC_DUR_COR_COD_ROS_TG_TOT]]</f>
        <v>-112.6711798839458</v>
      </c>
      <c r="LW102" s="15">
        <f>Tabla24[[#This Row],[PAS_NUM_COR_COD_ESC_TG_NEG]]-Tabla24[[#This Row],[ESC_NUM_COR_COD_ESC_TG_NEG]]</f>
        <v>0.82500000000000018</v>
      </c>
      <c r="LX102" s="15">
        <f>Tabla24[[#This Row],[PAS_DUR_COR_COD_ESC_TG_NEG]]-Tabla24[[#This Row],[ESC_DUR_COR_COD_ESC_TG_NEG]]</f>
        <v>1.2692307692307168</v>
      </c>
      <c r="LY102" s="15">
        <f>Tabla24[[#This Row],[PAS_NUM_COR_COD_ESC_TG_NEU]]-Tabla24[[#This Row],[ESC_NUM_COR_COD_ESC_TG_NEU]]</f>
        <v>1.0111111111111111</v>
      </c>
      <c r="LZ102" s="15">
        <f>Tabla24[[#This Row],[PAS_DUR_COR_COD_ESC_TG_NEU]]-Tabla24[[#This Row],[ESC_DUR_COR_COD_ESC_TG_NEU]]</f>
        <v>-24.133333333333439</v>
      </c>
      <c r="MA102" s="15">
        <f>Tabla24[[#This Row],[PAS_NUM_COR_COD_ESC_TG_POS]]-Tabla24[[#This Row],[ESC_NUM_COR_COD_ESC_TG_POS]]</f>
        <v>1.3000000000000003</v>
      </c>
      <c r="MB102" s="15">
        <f>Tabla24[[#This Row],[PAS_DUR_COR_COD_ESC_TG_POS]]-Tabla24[[#This Row],[ESC_DUR_COR_COD_ESC_TG_POS]]</f>
        <v>-263.85555555555561</v>
      </c>
      <c r="MC102" s="15">
        <f>Tabla24[[#This Row],[PAS_NUM_COR_COD_ESC_TG_TOT]]-Tabla24[[#This Row],[ESC_NUM_COR_COD_ESC_TG_TOT]]</f>
        <v>1.0277777777777781</v>
      </c>
      <c r="MD102" s="15">
        <f>Tabla24[[#This Row],[PAS_DUR_COR_COD_ESC_TG_TOT]]-Tabla24[[#This Row],[ESC_DUR_COR_COD_ESC_TG_TOT]]</f>
        <v>-115.66387959866233</v>
      </c>
      <c r="ME102">
        <v>221.22222222222223</v>
      </c>
      <c r="MF102">
        <v>252.7</v>
      </c>
      <c r="MG102">
        <v>298.39999999999998</v>
      </c>
      <c r="MH102">
        <v>258.68965517241378</v>
      </c>
      <c r="MI102">
        <v>298.33333333333331</v>
      </c>
      <c r="MJ102">
        <v>265.33333333333331</v>
      </c>
      <c r="MK102">
        <v>184.28571428571428</v>
      </c>
      <c r="ML102">
        <v>248.54545454545453</v>
      </c>
      <c r="MM102">
        <v>340.6</v>
      </c>
      <c r="MN102">
        <v>296</v>
      </c>
      <c r="MO102">
        <v>360</v>
      </c>
      <c r="MP102">
        <v>333.72727272727275</v>
      </c>
      <c r="MQ102">
        <v>276</v>
      </c>
      <c r="MR102">
        <v>237.75</v>
      </c>
      <c r="MS102">
        <v>374.6</v>
      </c>
      <c r="MT102">
        <v>302.15384615384613</v>
      </c>
      <c r="MU102">
        <v>285.93333333333334</v>
      </c>
      <c r="MV102">
        <v>346.64705882352939</v>
      </c>
      <c r="MW102">
        <v>320</v>
      </c>
      <c r="MX102">
        <v>318.7659574468085</v>
      </c>
      <c r="MY102">
        <v>275.38461538461536</v>
      </c>
      <c r="MZ102">
        <v>340.4</v>
      </c>
      <c r="NA102">
        <v>292.11111111111109</v>
      </c>
      <c r="NB102">
        <v>303.13043478260869</v>
      </c>
      <c r="NC102" s="15">
        <f>Tabla1[[#This Row],[ROS_1DU_COR_COD_ROS_TG_NEG]]-Tabla1[[#This Row],[PAS_1DU_COR_COD_ROS_TG_NEG]]</f>
        <v>-64.711111111111109</v>
      </c>
      <c r="ND102" s="15">
        <f>Tabla1[[#This Row],[ROS_1DU_COR_COD_ROS_TG_NEU]]-Tabla1[[#This Row],[PAS_1DU_COR_COD_ROS_TG_NEU]]</f>
        <v>-93.947058823529403</v>
      </c>
      <c r="NE102" s="15">
        <f>Tabla1[[#This Row],[ROS_1DU_COR_COD_ROS_TG_POS]]-Tabla1[[#This Row],[PAS_1DU_COR_COD_ROS_TG_POS]]</f>
        <v>-21.600000000000023</v>
      </c>
      <c r="NF102" s="15">
        <f>Tabla1[[#This Row],[ROS_1DU_COR_COD_ROS_TG_TOT]]-Tabla1[[#This Row],[PAS_1DU_COR_COD_ROS_TG_TOT]]</f>
        <v>-60.07630227439472</v>
      </c>
      <c r="NG102" s="15">
        <f>Tabla1[[#This Row],[ROS_1DU_COR_COD_ESC_TG_NEG]]-Tabla1[[#This Row],[PAS_1DU_COR_COD_ESC_TG_NEG]]</f>
        <v>22.948717948717956</v>
      </c>
      <c r="NH102" s="15">
        <f>Tabla1[[#This Row],[ROS_1DU_COR_COD_ESC_TG_NEU]]-Tabla1[[#This Row],[PAS_1DU_COR_COD_ESC_TG_NEU]]</f>
        <v>-75.066666666666663</v>
      </c>
      <c r="NI102" s="15">
        <f>Tabla1[[#This Row],[ROS_1DU_COR_COD_ESC_TG_POS]]-Tabla1[[#This Row],[PAS_1DU_COR_COD_ESC_TG_POS]]</f>
        <v>-107.82539682539681</v>
      </c>
      <c r="NJ102" s="15">
        <f>Tabla1[[#This Row],[ROS_1DU_COR_COD_ESC_TG_TOT]]-Tabla1[[#This Row],[PAS_1DU_COR_COD_ESC_TG_TOT]]</f>
        <v>-54.584980237154156</v>
      </c>
      <c r="NK102" s="15">
        <f>Tabla1[[#This Row],[PAS_1DU_COR_COD_ROS_TG_NEG]]-Tabla1[[#This Row],[ESC_1DU_COR_COD_ROS_TG_NEG]]</f>
        <v>-54.666666666666686</v>
      </c>
      <c r="NL102" s="15">
        <f>Tabla1[[#This Row],[PAS_1DU_COR_COD_ROS_TG_NEU]]-Tabla1[[#This Row],[ESC_1DU_COR_COD_ROS_TG_NEU]]</f>
        <v>50.647058823529392</v>
      </c>
      <c r="NM102" s="15">
        <f>Tabla1[[#This Row],[PAS_1DU_COR_COD_ROS_TG_POS]]-Tabla1[[#This Row],[ESC_1DU_COR_COD_ROS_TG_POS]]</f>
        <v>-40</v>
      </c>
      <c r="NN102" s="15">
        <f>Tabla1[[#This Row],[PAS_1DU_COR_COD_ROS_TG_TOT]]-Tabla1[[#This Row],[ESC_1DU_COR_COD_ROS_TG_TOT]]</f>
        <v>-14.961315280464248</v>
      </c>
      <c r="NO102" s="15">
        <f>Tabla1[[#This Row],[PAS_1DU_COR_COD_ESC_TG_NEG]]-Tabla1[[#This Row],[ESC_1DU_COR_COD_ESC_TG_NEG]]</f>
        <v>-0.61538461538464162</v>
      </c>
      <c r="NP102" s="15">
        <f>Tabla1[[#This Row],[PAS_1DU_COR_COD_ESC_TG_NEU]]-Tabla1[[#This Row],[ESC_1DU_COR_COD_ESC_TG_NEU]]</f>
        <v>102.64999999999998</v>
      </c>
      <c r="NQ102" s="15">
        <f>Tabla1[[#This Row],[PAS_1DU_COR_COD_ESC_TG_POS]]-Tabla1[[#This Row],[ESC_1DU_COR_COD_ESC_TG_POS]]</f>
        <v>-82.488888888888937</v>
      </c>
      <c r="NR102" s="15">
        <f>Tabla1[[#This Row],[PAS_1DU_COR_COD_ESC_TG_TOT]]-Tabla1[[#This Row],[ESC_1DU_COR_COD_ESC_TG_TOT]]</f>
        <v>0.97658862876255625</v>
      </c>
    </row>
    <row r="103" spans="1:382" x14ac:dyDescent="0.3">
      <c r="A103" s="2" t="s">
        <v>110</v>
      </c>
      <c r="B103" s="2">
        <v>40</v>
      </c>
      <c r="C103" s="2">
        <v>1</v>
      </c>
      <c r="D103" s="2">
        <v>46</v>
      </c>
      <c r="E103">
        <v>3.3</v>
      </c>
      <c r="F103">
        <v>1218.625</v>
      </c>
      <c r="G103">
        <v>3.25</v>
      </c>
      <c r="H103">
        <v>1348.3571428571429</v>
      </c>
      <c r="I103">
        <v>3.7</v>
      </c>
      <c r="J103">
        <v>1350.0625</v>
      </c>
      <c r="K103">
        <v>3.4166666666666665</v>
      </c>
      <c r="L103">
        <v>1303.8260869565217</v>
      </c>
      <c r="M103">
        <v>3.85</v>
      </c>
      <c r="N103">
        <v>1345.8823529411766</v>
      </c>
      <c r="O103">
        <v>3.65</v>
      </c>
      <c r="P103">
        <v>1391.9411764705883</v>
      </c>
      <c r="Q103">
        <v>3.4</v>
      </c>
      <c r="R103">
        <v>1459.9230769230769</v>
      </c>
      <c r="S103">
        <v>3.6333333333333333</v>
      </c>
      <c r="T103">
        <v>1394.0851063829787</v>
      </c>
      <c r="U103">
        <v>3.5249999999999999</v>
      </c>
      <c r="V103">
        <v>1349.4408602150538</v>
      </c>
      <c r="W103">
        <v>1.7</v>
      </c>
      <c r="X103">
        <v>484.7</v>
      </c>
      <c r="Y103">
        <v>1.6</v>
      </c>
      <c r="Z103">
        <v>559.75</v>
      </c>
      <c r="AA103">
        <v>1.5</v>
      </c>
      <c r="AB103">
        <v>544.4375</v>
      </c>
      <c r="AC103">
        <v>1.6</v>
      </c>
      <c r="AD103">
        <v>526.17307692307691</v>
      </c>
      <c r="AE103">
        <v>1.6</v>
      </c>
      <c r="AF103">
        <v>526.17307692307691</v>
      </c>
      <c r="AG103">
        <v>2.8833333333333333</v>
      </c>
      <c r="AH103">
        <v>1054.2</v>
      </c>
      <c r="BM103">
        <v>2.8833333333333333</v>
      </c>
      <c r="BN103">
        <v>1054.2</v>
      </c>
      <c r="BO103">
        <v>4.3</v>
      </c>
      <c r="BP103">
        <v>1427.6</v>
      </c>
      <c r="BQ103">
        <v>4.7</v>
      </c>
      <c r="BR103">
        <v>1674.5555555555557</v>
      </c>
      <c r="BS103">
        <v>4.0999999999999996</v>
      </c>
      <c r="BT103">
        <v>1761.25</v>
      </c>
      <c r="BU103">
        <v>4.3666666666666663</v>
      </c>
      <c r="BV103">
        <v>1608.7777777777778</v>
      </c>
      <c r="BW103">
        <v>3.7</v>
      </c>
      <c r="BX103">
        <v>1861.8333333333333</v>
      </c>
      <c r="BY103">
        <v>4</v>
      </c>
      <c r="BZ103">
        <v>1587.375</v>
      </c>
      <c r="CA103">
        <v>4.2</v>
      </c>
      <c r="CB103">
        <v>1365.7777777777778</v>
      </c>
      <c r="CC103">
        <v>3.9666666666666668</v>
      </c>
      <c r="CD103">
        <v>1572.2608695652175</v>
      </c>
      <c r="CE103">
        <v>4.166666666666667</v>
      </c>
      <c r="CF103">
        <v>1591.98</v>
      </c>
      <c r="CG103">
        <v>1.5</v>
      </c>
      <c r="CH103">
        <v>1024</v>
      </c>
      <c r="CI103">
        <v>1.5</v>
      </c>
      <c r="CJ103">
        <v>937.6</v>
      </c>
      <c r="CK103">
        <v>2.2999999999999998</v>
      </c>
      <c r="CL103">
        <v>1506.6</v>
      </c>
      <c r="CM103">
        <v>1.7666666666666666</v>
      </c>
      <c r="CN103">
        <v>1156.0666666666666</v>
      </c>
      <c r="CO103">
        <v>3.1</v>
      </c>
      <c r="CP103">
        <v>1626.6666666666667</v>
      </c>
      <c r="CQ103">
        <v>2.5</v>
      </c>
      <c r="CR103">
        <v>1636.8</v>
      </c>
      <c r="CS103">
        <v>2.2999999999999998</v>
      </c>
      <c r="CT103">
        <v>1046.8571428571429</v>
      </c>
      <c r="CU103">
        <v>2.6333333333333333</v>
      </c>
      <c r="CV103">
        <v>1404</v>
      </c>
      <c r="CW103">
        <v>2.2000000000000002</v>
      </c>
      <c r="CX103">
        <v>1291.3030303030303</v>
      </c>
      <c r="CY103">
        <v>3.1833333333333331</v>
      </c>
      <c r="CZ103">
        <v>1472.433734939759</v>
      </c>
      <c r="DA103">
        <v>2.8</v>
      </c>
      <c r="DB103">
        <v>767.4</v>
      </c>
      <c r="DC103">
        <v>3.2</v>
      </c>
      <c r="DD103">
        <v>972.3</v>
      </c>
      <c r="DE103">
        <v>2.7</v>
      </c>
      <c r="DF103">
        <v>900.4</v>
      </c>
      <c r="DG103">
        <v>2.9</v>
      </c>
      <c r="DH103">
        <v>880.0333333333333</v>
      </c>
      <c r="DI103">
        <v>2.2999999999999998</v>
      </c>
      <c r="DJ103">
        <v>1001.8571428571429</v>
      </c>
      <c r="DK103">
        <v>2.4</v>
      </c>
      <c r="DL103">
        <v>927.75</v>
      </c>
      <c r="DM103">
        <v>2.8</v>
      </c>
      <c r="DN103">
        <v>928</v>
      </c>
      <c r="DO103">
        <v>2.5</v>
      </c>
      <c r="DP103">
        <v>948.6</v>
      </c>
      <c r="DQ103">
        <v>2.7</v>
      </c>
      <c r="DR103">
        <v>911.2</v>
      </c>
      <c r="DS103">
        <v>2.7</v>
      </c>
      <c r="DT103">
        <v>911.2</v>
      </c>
      <c r="DU103">
        <v>3.0222222222222221</v>
      </c>
      <c r="DV103">
        <v>1248.7536231884058</v>
      </c>
      <c r="GE103">
        <v>3.0222222222222221</v>
      </c>
      <c r="GF103">
        <v>1248.7536231884058</v>
      </c>
      <c r="GG103">
        <v>1.3</v>
      </c>
      <c r="GH103">
        <v>660</v>
      </c>
      <c r="GI103">
        <v>0.77777777777777779</v>
      </c>
      <c r="GJ103">
        <v>202.33333333333334</v>
      </c>
      <c r="GK103">
        <v>0.625</v>
      </c>
      <c r="GL103">
        <v>330</v>
      </c>
      <c r="GM103">
        <v>0.92592592592592593</v>
      </c>
      <c r="GN103">
        <v>405.875</v>
      </c>
      <c r="GO103">
        <v>1.5555555555555556</v>
      </c>
      <c r="GP103">
        <v>772.8</v>
      </c>
      <c r="GQ103">
        <v>2</v>
      </c>
      <c r="GR103">
        <v>683.77777777777783</v>
      </c>
      <c r="GS103">
        <v>2.6</v>
      </c>
      <c r="GT103">
        <v>861.33333333333337</v>
      </c>
      <c r="GU103">
        <v>2.0689655172413794</v>
      </c>
      <c r="GV103">
        <v>772.60869565217388</v>
      </c>
      <c r="GW103">
        <v>1.5178571428571428</v>
      </c>
      <c r="GX103">
        <v>622.15384615384619</v>
      </c>
      <c r="GY103">
        <v>5.8</v>
      </c>
      <c r="GZ103">
        <v>1854.5</v>
      </c>
      <c r="HA103">
        <v>6.666666666666667</v>
      </c>
      <c r="HB103">
        <v>2131.3333333333335</v>
      </c>
      <c r="HC103">
        <v>6.25</v>
      </c>
      <c r="HD103">
        <v>2066.5</v>
      </c>
      <c r="HE103">
        <v>6.2222222222222223</v>
      </c>
      <c r="HF103">
        <v>2009.5925925925926</v>
      </c>
      <c r="HG103">
        <v>5.5555555555555554</v>
      </c>
      <c r="HH103">
        <v>1754.5555555555557</v>
      </c>
      <c r="HI103">
        <v>4.9000000000000004</v>
      </c>
      <c r="HJ103">
        <v>1624.7</v>
      </c>
      <c r="HK103">
        <v>4.9000000000000004</v>
      </c>
      <c r="HL103">
        <v>1482.3</v>
      </c>
      <c r="HM103">
        <v>5.1034482758620694</v>
      </c>
      <c r="HN103">
        <v>1615.8965517241379</v>
      </c>
      <c r="HO103">
        <v>5.6428571428571432</v>
      </c>
      <c r="HP103">
        <v>1805.7142857142858</v>
      </c>
      <c r="HQ103">
        <v>3.5803571428571428</v>
      </c>
      <c r="HR103">
        <v>1319.8315789473684</v>
      </c>
      <c r="HS103">
        <v>3</v>
      </c>
      <c r="HT103">
        <v>955.9</v>
      </c>
      <c r="HU103">
        <v>3.7777777777777777</v>
      </c>
      <c r="HV103">
        <v>1147.1111111111111</v>
      </c>
      <c r="HW103">
        <v>3</v>
      </c>
      <c r="HX103">
        <v>923</v>
      </c>
      <c r="HY103">
        <v>3.2592592592592591</v>
      </c>
      <c r="HZ103">
        <v>1009.8888888888889</v>
      </c>
      <c r="IA103">
        <v>2.7777777777777777</v>
      </c>
      <c r="IB103">
        <v>929.22222222222217</v>
      </c>
      <c r="IC103">
        <v>3.2</v>
      </c>
      <c r="ID103">
        <v>951.4</v>
      </c>
      <c r="IE103">
        <v>3.3</v>
      </c>
      <c r="IF103">
        <v>1004.1</v>
      </c>
      <c r="IG103">
        <v>3.103448275862069</v>
      </c>
      <c r="IH103">
        <v>962.68965517241384</v>
      </c>
      <c r="II103">
        <v>3.1785714285714284</v>
      </c>
      <c r="IJ103">
        <v>985.44642857142856</v>
      </c>
      <c r="IK103">
        <v>3.1785714285714284</v>
      </c>
      <c r="IL103">
        <v>985.44642857142856</v>
      </c>
      <c r="IM103">
        <v>3.4464285714285716</v>
      </c>
      <c r="IN103">
        <v>1195.8211920529802</v>
      </c>
      <c r="IQ103">
        <v>4</v>
      </c>
      <c r="IR103">
        <v>1555</v>
      </c>
      <c r="IS103">
        <v>3</v>
      </c>
      <c r="IT103">
        <v>894</v>
      </c>
      <c r="IU103">
        <v>3.3333333333333335</v>
      </c>
      <c r="IV103">
        <v>1114.3333333333333</v>
      </c>
      <c r="IW103">
        <v>1</v>
      </c>
      <c r="IX103">
        <v>388</v>
      </c>
      <c r="JC103">
        <v>1</v>
      </c>
      <c r="JD103">
        <v>388</v>
      </c>
      <c r="JE103">
        <v>2.75</v>
      </c>
      <c r="JF103">
        <v>932.75</v>
      </c>
      <c r="JI103">
        <v>2</v>
      </c>
      <c r="JJ103">
        <v>752</v>
      </c>
      <c r="JK103">
        <v>4</v>
      </c>
      <c r="JL103">
        <v>1427.5</v>
      </c>
      <c r="JM103">
        <v>3.3333333333333335</v>
      </c>
      <c r="JN103">
        <v>1202.3333333333333</v>
      </c>
      <c r="JO103">
        <v>4</v>
      </c>
      <c r="JP103">
        <v>1435</v>
      </c>
      <c r="JU103">
        <v>4</v>
      </c>
      <c r="JV103">
        <v>1435</v>
      </c>
      <c r="JW103">
        <v>3.5</v>
      </c>
      <c r="JX103">
        <v>1260.5</v>
      </c>
      <c r="JY103">
        <v>3.125</v>
      </c>
      <c r="JZ103">
        <v>1096.625</v>
      </c>
      <c r="KC103">
        <v>7</v>
      </c>
      <c r="KD103">
        <v>2155</v>
      </c>
      <c r="KE103">
        <v>4</v>
      </c>
      <c r="KF103">
        <v>1488.5</v>
      </c>
      <c r="KG103">
        <v>5</v>
      </c>
      <c r="KH103">
        <v>1710.6666666666667</v>
      </c>
      <c r="KI103">
        <v>3</v>
      </c>
      <c r="KJ103">
        <v>822</v>
      </c>
      <c r="KO103">
        <v>3</v>
      </c>
      <c r="KP103">
        <v>822</v>
      </c>
      <c r="KQ103">
        <v>4.5</v>
      </c>
      <c r="KR103">
        <v>1488.5</v>
      </c>
      <c r="KS103">
        <v>4.5</v>
      </c>
      <c r="KT103">
        <v>1488.5</v>
      </c>
      <c r="KU103">
        <v>3.5833333333333335</v>
      </c>
      <c r="KV103">
        <v>1227.25</v>
      </c>
      <c r="KW103">
        <v>3.4555555555555557</v>
      </c>
      <c r="KX103">
        <v>1198.1349693251534</v>
      </c>
      <c r="KY103" s="15">
        <f>Tabla24[[#This Row],[ROS_NUM_COR_COD_ROS_TG_NEG]]-Tabla24[[#This Row],[PAS_NUM_COR_COD_ROS_TG_NEG]]</f>
        <v>1.7055555555555553</v>
      </c>
      <c r="KZ103" s="15">
        <f>Tabla24[[#This Row],[ROS_DUR_COR_COD_ROS_TG_NEG]]-Tabla24[[#This Row],[PAS_DUR_COR_COD_ROS_TG_NEG]]</f>
        <v>408.67320261437908</v>
      </c>
      <c r="LA103" s="15">
        <f>Tabla24[[#This Row],[ROS_NUM_COR_COD_ROS_TG_NEU]]-Tabla24[[#This Row],[PAS_NUM_COR_COD_ROS_TG_NEU]]</f>
        <v>1.2500000000000004</v>
      </c>
      <c r="LB103" s="15">
        <f>Tabla24[[#This Row],[ROS_DUR_COR_COD_ROS_TG_NEU]]-Tabla24[[#This Row],[PAS_DUR_COR_COD_ROS_TG_NEU]]</f>
        <v>232.75882352941176</v>
      </c>
      <c r="LC103" s="15">
        <f>Tabla24[[#This Row],[ROS_NUM_COR_COD_ROS_TG_POS]]-Tabla24[[#This Row],[PAS_NUM_COR_COD_ROS_TG_POS]]</f>
        <v>1.5000000000000004</v>
      </c>
      <c r="LD103" s="15">
        <f>Tabla24[[#This Row],[ROS_DUR_COR_COD_ROS_TG_POS]]-Tabla24[[#This Row],[PAS_DUR_COR_COD_ROS_TG_POS]]</f>
        <v>22.376923076923049</v>
      </c>
      <c r="LE103" s="15">
        <f>Tabla24[[#This Row],[ROS_NUM_COR_COD_ROS_TG_TOT]]-Tabla24[[#This Row],[PAS_NUM_COR_COD_ROS_TG_TOT]]</f>
        <v>1.4701149425287361</v>
      </c>
      <c r="LF103" s="15">
        <f>Tabla24[[#This Row],[ROS_DUR_COR_COD_ROS_TG_TOT]]-Tabla24[[#This Row],[PAS_DUR_COR_COD_ROS_TG_TOT]]</f>
        <v>221.81144534115924</v>
      </c>
      <c r="LG103" s="15">
        <f>Tabla24[[#This Row],[ROS_NUM_COR_COD_ESC_TG_NEG]]-Tabla24[[#This Row],[PAS_NUM_COR_COD_ESC_TG_NEG]]</f>
        <v>-1.7444444444444442</v>
      </c>
      <c r="LH103" s="15">
        <f>Tabla24[[#This Row],[ROS_DUR_COR_COD_ESC_TG_NEG]]-Tabla24[[#This Row],[PAS_DUR_COR_COD_ESC_TG_NEG]]</f>
        <v>-445.82500000000005</v>
      </c>
      <c r="LI103" s="15">
        <f>Tabla24[[#This Row],[ROS_NUM_COR_COD_ESC_TG_NEU]]-Tabla24[[#This Row],[PAS_NUM_COR_COD_ESC_TG_NEU]]</f>
        <v>-1.25</v>
      </c>
      <c r="LJ103" s="15">
        <f>Tabla24[[#This Row],[ROS_NUM_COR_COD_ESC_TG_NEG]]-Tabla24[[#This Row],[PAS_NUM_COR_COD_ESC_TG_NEG]]</f>
        <v>-1.7444444444444442</v>
      </c>
      <c r="LK103" s="15">
        <f>Tabla24[[#This Row],[ROS_NUM_COR_COD_ESC_TG_POS]]-Tabla24[[#This Row],[PAS_NUM_COR_COD_ESC_TG_POS]]</f>
        <v>-1.1000000000000001</v>
      </c>
      <c r="LL103" s="15">
        <f>Tabla24[[#This Row],[ROS_DUR_COR_COD_ESC_TG_POS]]-Tabla24[[#This Row],[PAS_DUR_COR_COD_ESC_TG_POS]]</f>
        <v>-488.72916666666663</v>
      </c>
      <c r="LM103" s="15">
        <f>Tabla24[[#This Row],[ROS_NUM_COR_COD_ESC_TG_TOT]]-Tabla24[[#This Row],[PAS_NUM_COR_COD_ESC_TG_TOT]]</f>
        <v>-1.3477011494252871</v>
      </c>
      <c r="LN103" s="15">
        <f>Tabla24[[#This Row],[ROS_DUR_COR_COD_ESC_TG_TOT]]-Tabla24[[#This Row],[PAS_DUR_COR_COD_ESC_TG_TOT]]</f>
        <v>-531.21739130434787</v>
      </c>
      <c r="LO103" s="15">
        <f>Tabla24[[#This Row],[PAS_NUM_COR_COD_ROS_TG_NEG]]-Tabla24[[#This Row],[ESC_NUM_COR_COD_ROS_TG_NEG]]</f>
        <v>0.75</v>
      </c>
      <c r="LP103" s="15">
        <f>Tabla24[[#This Row],[PAS_DUR_COR_COD_ROS_TG_NEG]]-Tabla24[[#This Row],[ESC_DUR_COR_COD_ROS_TG_NEG]]</f>
        <v>-280.78431372549016</v>
      </c>
      <c r="LQ103" s="15">
        <f>Tabla24[[#This Row],[PAS_NUM_COR_COD_ROS_TG_NEU]]-Tabla24[[#This Row],[ESC_NUM_COR_COD_ROS_TG_NEU]]</f>
        <v>1.1499999999999999</v>
      </c>
      <c r="LR103" s="15">
        <f>Tabla24[[#This Row],[PAS_DUR_COR_COD_ROS_TG_NEU]]-Tabla24[[#This Row],[ESC_DUR_COR_COD_ROS_TG_NEU]]</f>
        <v>-244.85882352941167</v>
      </c>
      <c r="LS103" s="15">
        <f>Tabla24[[#This Row],[PAS_NUM_COR_COD_ROS_TG_POS]]-Tabla24[[#This Row],[ESC_NUM_COR_COD_ROS_TG_POS]]</f>
        <v>1.1000000000000001</v>
      </c>
      <c r="LT103" s="15">
        <f>Tabla24[[#This Row],[PAS_DUR_COR_COD_ROS_TG_POS]]-Tabla24[[#This Row],[ESC_DUR_COR_COD_ROS_TG_POS]]</f>
        <v>413.06593406593402</v>
      </c>
      <c r="LU103" s="15">
        <f>Tabla24[[#This Row],[PAS_NUM_COR_COD_ROS_TG_TOT]]-Tabla24[[#This Row],[ESC_NUM_COR_COD_ROS_TG_TOT]]</f>
        <v>1</v>
      </c>
      <c r="LV103" s="15">
        <f>Tabla24[[#This Row],[PAS_DUR_COR_COD_ROS_TG_TOT]]-Tabla24[[#This Row],[ESC_DUR_COR_COD_ROS_TG_TOT]]</f>
        <v>-9.9148936170213346</v>
      </c>
      <c r="LW103" s="15">
        <f>Tabla24[[#This Row],[PAS_NUM_COR_COD_ESC_TG_NEG]]-Tabla24[[#This Row],[ESC_NUM_COR_COD_ESC_TG_NEG]]</f>
        <v>-0.40000000000000036</v>
      </c>
      <c r="LX103" s="15">
        <f>Tabla24[[#This Row],[PAS_DUR_COR_COD_ESC_TG_NEG]]-Tabla24[[#This Row],[ESC_DUR_COR_COD_ESC_TG_NEG]]</f>
        <v>-643.20833333333326</v>
      </c>
      <c r="LY103" s="15">
        <f>Tabla24[[#This Row],[PAS_NUM_COR_COD_ESC_TG_NEU]]-Tabla24[[#This Row],[ESC_NUM_COR_COD_ESC_TG_NEU]]</f>
        <v>-0.75</v>
      </c>
      <c r="LZ103" s="15">
        <f>Tabla24[[#This Row],[PAS_DUR_COR_COD_ESC_TG_NEU]]-Tabla24[[#This Row],[ESC_DUR_COR_COD_ESC_TG_NEU]]</f>
        <v>-239.01785714285711</v>
      </c>
      <c r="MA103" s="15">
        <f>Tabla24[[#This Row],[PAS_NUM_COR_COD_ESC_TG_POS]]-Tabla24[[#This Row],[ESC_NUM_COR_COD_ESC_TG_POS]]</f>
        <v>-0.5</v>
      </c>
      <c r="MB103" s="15">
        <f>Tabla24[[#This Row],[PAS_DUR_COR_COD_ESC_TG_POS]]-Tabla24[[#This Row],[ESC_DUR_COR_COD_ESC_TG_POS]]</f>
        <v>-15.715277777777828</v>
      </c>
      <c r="MC103" s="15">
        <f>Tabla24[[#This Row],[PAS_NUM_COR_COD_ESC_TG_TOT]]-Tabla24[[#This Row],[ESC_NUM_COR_COD_ESC_TG_TOT]]</f>
        <v>-0.55000000000000027</v>
      </c>
      <c r="MD103" s="15">
        <f>Tabla24[[#This Row],[PAS_DUR_COR_COD_ESC_TG_TOT]]-Tabla24[[#This Row],[ESC_DUR_COR_COD_ESC_TG_TOT]]</f>
        <v>-268.43478260869574</v>
      </c>
      <c r="ME103">
        <v>356.44444444444446</v>
      </c>
      <c r="MF103">
        <v>366.4</v>
      </c>
      <c r="MG103">
        <v>265.2</v>
      </c>
      <c r="MH103">
        <v>328.41379310344826</v>
      </c>
      <c r="MI103">
        <v>318</v>
      </c>
      <c r="MJ103">
        <v>388.66666666666669</v>
      </c>
      <c r="MK103">
        <v>283.55555555555554</v>
      </c>
      <c r="ML103">
        <v>332.17391304347825</v>
      </c>
      <c r="MM103">
        <v>310</v>
      </c>
      <c r="MN103">
        <v>323.60000000000002</v>
      </c>
      <c r="MO103">
        <v>352</v>
      </c>
      <c r="MP103">
        <v>330.11111111111109</v>
      </c>
      <c r="MQ103">
        <v>362.83333333333331</v>
      </c>
      <c r="MR103">
        <v>343</v>
      </c>
      <c r="MS103">
        <v>330.44444444444446</v>
      </c>
      <c r="MT103">
        <v>343.26086956521738</v>
      </c>
      <c r="MU103">
        <v>298.70588235294116</v>
      </c>
      <c r="MV103">
        <v>316.41176470588238</v>
      </c>
      <c r="MW103">
        <v>259.07692307692309</v>
      </c>
      <c r="MX103">
        <v>294.14893617021278</v>
      </c>
      <c r="MY103">
        <v>283.3125</v>
      </c>
      <c r="MZ103">
        <v>268.57142857142856</v>
      </c>
      <c r="NA103">
        <v>311.25</v>
      </c>
      <c r="NB103">
        <v>288.54347826086956</v>
      </c>
      <c r="NC103" s="15">
        <f>Tabla1[[#This Row],[ROS_1DU_COR_COD_ROS_TG_NEG]]-Tabla1[[#This Row],[PAS_1DU_COR_COD_ROS_TG_NEG]]</f>
        <v>57.738562091503297</v>
      </c>
      <c r="ND103" s="15">
        <f>Tabla1[[#This Row],[ROS_1DU_COR_COD_ROS_TG_NEU]]-Tabla1[[#This Row],[PAS_1DU_COR_COD_ROS_TG_NEU]]</f>
        <v>49.988235294117601</v>
      </c>
      <c r="NE103" s="15">
        <f>Tabla1[[#This Row],[ROS_1DU_COR_COD_ROS_TG_POS]]-Tabla1[[#This Row],[PAS_1DU_COR_COD_ROS_TG_POS]]</f>
        <v>6.1230769230768942</v>
      </c>
      <c r="NF103" s="15">
        <f>Tabla1[[#This Row],[ROS_1DU_COR_COD_ROS_TG_TOT]]-Tabla1[[#This Row],[PAS_1DU_COR_COD_ROS_TG_TOT]]</f>
        <v>34.264856933235478</v>
      </c>
      <c r="NG103" s="15">
        <f>Tabla1[[#This Row],[ROS_1DU_COR_COD_ESC_TG_NEG]]-Tabla1[[#This Row],[PAS_1DU_COR_COD_ESC_TG_NEG]]</f>
        <v>34.6875</v>
      </c>
      <c r="NH103" s="15">
        <f>Tabla1[[#This Row],[ROS_1DU_COR_COD_ESC_TG_NEU]]-Tabla1[[#This Row],[PAS_1DU_COR_COD_ESC_TG_NEU]]</f>
        <v>120.09523809523813</v>
      </c>
      <c r="NI103" s="15">
        <f>Tabla1[[#This Row],[ROS_1DU_COR_COD_ESC_TG_POS]]-Tabla1[[#This Row],[PAS_1DU_COR_COD_ESC_TG_POS]]</f>
        <v>-27.694444444444457</v>
      </c>
      <c r="NJ103" s="15">
        <f>Tabla1[[#This Row],[ROS_1DU_COR_COD_ESC_TG_TOT]]-Tabla1[[#This Row],[PAS_1DU_COR_COD_ESC_TG_TOT]]</f>
        <v>43.630434782608688</v>
      </c>
      <c r="NK103" s="15">
        <f>Tabla1[[#This Row],[PAS_1DU_COR_COD_ROS_TG_NEG]]-Tabla1[[#This Row],[ESC_1DU_COR_COD_ROS_TG_NEG]]</f>
        <v>-11.29411764705884</v>
      </c>
      <c r="NL103" s="15">
        <f>Tabla1[[#This Row],[PAS_1DU_COR_COD_ROS_TG_NEU]]-Tabla1[[#This Row],[ESC_1DU_COR_COD_ROS_TG_NEU]]</f>
        <v>-7.1882352941176464</v>
      </c>
      <c r="NM103" s="15">
        <f>Tabla1[[#This Row],[PAS_1DU_COR_COD_ROS_TG_POS]]-Tabla1[[#This Row],[ESC_1DU_COR_COD_ROS_TG_POS]]</f>
        <v>-92.923076923076906</v>
      </c>
      <c r="NN103" s="15">
        <f>Tabla1[[#This Row],[PAS_1DU_COR_COD_ROS_TG_TOT]]-Tabla1[[#This Row],[ESC_1DU_COR_COD_ROS_TG_TOT]]</f>
        <v>-35.962174940898308</v>
      </c>
      <c r="NO103" s="15">
        <f>Tabla1[[#This Row],[PAS_1DU_COR_COD_ESC_TG_NEG]]-Tabla1[[#This Row],[ESC_1DU_COR_COD_ESC_TG_NEG]]</f>
        <v>-79.520833333333314</v>
      </c>
      <c r="NP103" s="15">
        <f>Tabla1[[#This Row],[PAS_1DU_COR_COD_ESC_TG_NEU]]-Tabla1[[#This Row],[ESC_1DU_COR_COD_ESC_TG_NEU]]</f>
        <v>-74.428571428571445</v>
      </c>
      <c r="NQ103" s="15">
        <f>Tabla1[[#This Row],[PAS_1DU_COR_COD_ESC_TG_POS]]-Tabla1[[#This Row],[ESC_1DU_COR_COD_ESC_TG_POS]]</f>
        <v>-19.194444444444457</v>
      </c>
      <c r="NR103" s="15">
        <f>Tabla1[[#This Row],[PAS_1DU_COR_COD_ESC_TG_TOT]]-Tabla1[[#This Row],[ESC_1DU_COR_COD_ESC_TG_TOT]]</f>
        <v>-54.717391304347814</v>
      </c>
    </row>
    <row r="104" spans="1:382" x14ac:dyDescent="0.3">
      <c r="A104" s="2" t="s">
        <v>111</v>
      </c>
      <c r="B104" s="2">
        <v>40</v>
      </c>
      <c r="C104" s="2">
        <v>1</v>
      </c>
      <c r="D104" s="2">
        <v>46</v>
      </c>
      <c r="E104">
        <v>1.3157894736842106</v>
      </c>
      <c r="F104">
        <v>674</v>
      </c>
      <c r="G104">
        <v>1.1000000000000001</v>
      </c>
      <c r="H104">
        <v>859.85714285714289</v>
      </c>
      <c r="I104">
        <v>0.6</v>
      </c>
      <c r="J104">
        <v>583</v>
      </c>
      <c r="K104">
        <v>1</v>
      </c>
      <c r="L104">
        <v>723.31578947368416</v>
      </c>
      <c r="M104">
        <v>0.89473684210526316</v>
      </c>
      <c r="N104">
        <v>481.625</v>
      </c>
      <c r="O104">
        <v>1.5</v>
      </c>
      <c r="P104">
        <v>917.875</v>
      </c>
      <c r="Q104">
        <v>0.45</v>
      </c>
      <c r="R104">
        <v>415.25</v>
      </c>
      <c r="S104">
        <v>0.94915254237288138</v>
      </c>
      <c r="T104">
        <v>642.85</v>
      </c>
      <c r="U104">
        <v>0.97457627118644063</v>
      </c>
      <c r="V104">
        <v>682.0512820512821</v>
      </c>
      <c r="W104">
        <v>0.42105263157894735</v>
      </c>
      <c r="X104">
        <v>485</v>
      </c>
      <c r="Y104">
        <v>0.6</v>
      </c>
      <c r="Z104">
        <v>377.28571428571428</v>
      </c>
      <c r="AA104">
        <v>0.2</v>
      </c>
      <c r="AB104">
        <v>242.33333333333334</v>
      </c>
      <c r="AC104">
        <v>0.40677966101694918</v>
      </c>
      <c r="AD104">
        <v>386.2</v>
      </c>
      <c r="AE104">
        <v>0.40677966101694918</v>
      </c>
      <c r="AF104">
        <v>386.2</v>
      </c>
      <c r="AG104">
        <v>0.78531073446327682</v>
      </c>
      <c r="AH104">
        <v>599.87037037037032</v>
      </c>
      <c r="AI104">
        <v>5</v>
      </c>
      <c r="AJ104">
        <v>1536</v>
      </c>
      <c r="AO104">
        <v>5</v>
      </c>
      <c r="AP104">
        <v>1536</v>
      </c>
      <c r="AQ104">
        <v>1</v>
      </c>
      <c r="AR104">
        <v>283</v>
      </c>
      <c r="AW104">
        <v>1</v>
      </c>
      <c r="AX104">
        <v>283</v>
      </c>
      <c r="AY104">
        <v>3</v>
      </c>
      <c r="AZ104">
        <v>909.5</v>
      </c>
      <c r="BA104">
        <v>2</v>
      </c>
      <c r="BB104">
        <v>494</v>
      </c>
      <c r="BG104">
        <v>2</v>
      </c>
      <c r="BH104">
        <v>494</v>
      </c>
      <c r="BI104">
        <v>2</v>
      </c>
      <c r="BJ104">
        <v>494</v>
      </c>
      <c r="BK104">
        <v>2.6666666666666665</v>
      </c>
      <c r="BL104">
        <v>771</v>
      </c>
      <c r="BM104">
        <v>0.81666666666666665</v>
      </c>
      <c r="BN104">
        <v>608.87719298245611</v>
      </c>
      <c r="BO104">
        <v>0.6</v>
      </c>
      <c r="BP104">
        <v>289.25</v>
      </c>
      <c r="BQ104">
        <v>1.7</v>
      </c>
      <c r="BR104">
        <v>604.14285714285711</v>
      </c>
      <c r="BS104">
        <v>1.3333333333333333</v>
      </c>
      <c r="BT104">
        <v>684.25</v>
      </c>
      <c r="BU104">
        <v>1.2068965517241379</v>
      </c>
      <c r="BV104">
        <v>541.5333333333333</v>
      </c>
      <c r="BW104">
        <v>1.2222222222222223</v>
      </c>
      <c r="BX104">
        <v>441.4</v>
      </c>
      <c r="BY104">
        <v>0.66666666666666663</v>
      </c>
      <c r="BZ104">
        <v>248.75</v>
      </c>
      <c r="CA104">
        <v>1.4444444444444444</v>
      </c>
      <c r="CB104">
        <v>962.33333333333337</v>
      </c>
      <c r="CC104">
        <v>1.1111111111111112</v>
      </c>
      <c r="CD104">
        <v>507.41666666666669</v>
      </c>
      <c r="CE104">
        <v>1.1607142857142858</v>
      </c>
      <c r="CF104">
        <v>526.37037037037032</v>
      </c>
      <c r="CG104">
        <v>1.5</v>
      </c>
      <c r="CH104">
        <v>649.83333333333337</v>
      </c>
      <c r="CI104">
        <v>1.4</v>
      </c>
      <c r="CJ104">
        <v>607.66666666666663</v>
      </c>
      <c r="CK104">
        <v>0.66666666666666663</v>
      </c>
      <c r="CL104">
        <v>371.66666666666669</v>
      </c>
      <c r="CM104">
        <v>1.2068965517241379</v>
      </c>
      <c r="CN104">
        <v>577.33333333333337</v>
      </c>
      <c r="CO104">
        <v>1.6666666666666667</v>
      </c>
      <c r="CP104">
        <v>606.71428571428567</v>
      </c>
      <c r="CQ104">
        <v>1.3333333333333333</v>
      </c>
      <c r="CR104">
        <v>688</v>
      </c>
      <c r="CS104">
        <v>1.4444444444444444</v>
      </c>
      <c r="CT104">
        <v>517.66666666666663</v>
      </c>
      <c r="CU104">
        <v>1.4814814814814814</v>
      </c>
      <c r="CV104">
        <v>594.41176470588232</v>
      </c>
      <c r="CW104">
        <v>1.3392857142857142</v>
      </c>
      <c r="CX104">
        <v>586.40625</v>
      </c>
      <c r="CY104">
        <v>1.25</v>
      </c>
      <c r="CZ104">
        <v>558.93220338983053</v>
      </c>
      <c r="DA104">
        <v>0.7</v>
      </c>
      <c r="DB104">
        <v>797</v>
      </c>
      <c r="DC104">
        <v>1.7</v>
      </c>
      <c r="DD104">
        <v>593.57142857142856</v>
      </c>
      <c r="DE104">
        <v>1.3333333333333333</v>
      </c>
      <c r="DF104">
        <v>653.5</v>
      </c>
      <c r="DG104">
        <v>1.2413793103448276</v>
      </c>
      <c r="DH104">
        <v>643.30769230769226</v>
      </c>
      <c r="DI104">
        <v>0.88888888888888884</v>
      </c>
      <c r="DJ104">
        <v>1068.5</v>
      </c>
      <c r="DK104">
        <v>0.1111111111111111</v>
      </c>
      <c r="DL104">
        <v>159</v>
      </c>
      <c r="DM104">
        <v>0.88888888888888884</v>
      </c>
      <c r="DN104">
        <v>631</v>
      </c>
      <c r="DO104">
        <v>0.62962962962962965</v>
      </c>
      <c r="DP104">
        <v>698.16666666666663</v>
      </c>
      <c r="DQ104">
        <v>0.9464285714285714</v>
      </c>
      <c r="DR104">
        <v>660.63157894736844</v>
      </c>
      <c r="DS104">
        <v>0.9464285714285714</v>
      </c>
      <c r="DT104">
        <v>660.63157894736844</v>
      </c>
      <c r="DU104">
        <v>1.1488095238095237</v>
      </c>
      <c r="DV104">
        <v>583.70512820512818</v>
      </c>
      <c r="EA104">
        <v>5</v>
      </c>
      <c r="EB104">
        <v>1369</v>
      </c>
      <c r="EC104">
        <v>5</v>
      </c>
      <c r="ED104">
        <v>1369</v>
      </c>
      <c r="EE104">
        <v>4</v>
      </c>
      <c r="EF104">
        <v>1103</v>
      </c>
      <c r="EG104">
        <v>2</v>
      </c>
      <c r="EH104">
        <v>529</v>
      </c>
      <c r="EI104">
        <v>2</v>
      </c>
      <c r="EJ104">
        <v>240</v>
      </c>
      <c r="EK104">
        <v>2.6666666666666665</v>
      </c>
      <c r="EL104">
        <v>624</v>
      </c>
      <c r="EM104">
        <v>3.25</v>
      </c>
      <c r="EN104">
        <v>810.25</v>
      </c>
      <c r="ES104">
        <v>2</v>
      </c>
      <c r="ET104">
        <v>557</v>
      </c>
      <c r="EU104">
        <v>2</v>
      </c>
      <c r="EV104">
        <v>557</v>
      </c>
      <c r="EW104">
        <v>2</v>
      </c>
      <c r="EX104">
        <v>309</v>
      </c>
      <c r="EY104">
        <v>0</v>
      </c>
      <c r="FA104">
        <v>0</v>
      </c>
      <c r="FC104">
        <v>0.66666666666666663</v>
      </c>
      <c r="FD104">
        <v>309</v>
      </c>
      <c r="FE104">
        <v>1</v>
      </c>
      <c r="FF104">
        <v>433</v>
      </c>
      <c r="FG104">
        <v>2.125</v>
      </c>
      <c r="FH104">
        <v>684.5</v>
      </c>
      <c r="FM104">
        <v>6</v>
      </c>
      <c r="FN104">
        <v>1129</v>
      </c>
      <c r="FO104">
        <v>6</v>
      </c>
      <c r="FP104">
        <v>1129</v>
      </c>
      <c r="FQ104">
        <v>3</v>
      </c>
      <c r="FR104">
        <v>898</v>
      </c>
      <c r="FS104">
        <v>2</v>
      </c>
      <c r="FT104">
        <v>404</v>
      </c>
      <c r="FU104">
        <v>0</v>
      </c>
      <c r="FW104">
        <v>1.6666666666666667</v>
      </c>
      <c r="FX104">
        <v>651</v>
      </c>
      <c r="FY104">
        <v>2.75</v>
      </c>
      <c r="FZ104">
        <v>810.33333333333337</v>
      </c>
      <c r="GA104">
        <v>2.75</v>
      </c>
      <c r="GB104">
        <v>810.33333333333337</v>
      </c>
      <c r="GC104">
        <v>2.3333333333333335</v>
      </c>
      <c r="GD104">
        <v>726.44444444444446</v>
      </c>
      <c r="GE104">
        <v>1.2277777777777779</v>
      </c>
      <c r="GF104">
        <v>598.47126436781605</v>
      </c>
      <c r="GG104">
        <v>2.5555555555555554</v>
      </c>
      <c r="GH104">
        <v>572.22222222222217</v>
      </c>
      <c r="GI104">
        <v>1.6</v>
      </c>
      <c r="GJ104">
        <v>519.375</v>
      </c>
      <c r="GK104">
        <v>3.625</v>
      </c>
      <c r="GL104">
        <v>771.25</v>
      </c>
      <c r="GM104">
        <v>2.5185185185185186</v>
      </c>
      <c r="GN104">
        <v>619</v>
      </c>
      <c r="GO104">
        <v>1.875</v>
      </c>
      <c r="GP104">
        <v>610</v>
      </c>
      <c r="GQ104">
        <v>2.3333333333333335</v>
      </c>
      <c r="GR104">
        <v>722.125</v>
      </c>
      <c r="GS104">
        <v>1.4444444444444444</v>
      </c>
      <c r="GT104">
        <v>485.2</v>
      </c>
      <c r="GU104">
        <v>1.8846153846153846</v>
      </c>
      <c r="GV104">
        <v>624.36842105263156</v>
      </c>
      <c r="GW104">
        <v>2.2075471698113209</v>
      </c>
      <c r="GX104">
        <v>621.31818181818187</v>
      </c>
      <c r="GY104">
        <v>3.4444444444444446</v>
      </c>
      <c r="GZ104">
        <v>856</v>
      </c>
      <c r="HA104">
        <v>3.1</v>
      </c>
      <c r="HB104">
        <v>786.44444444444446</v>
      </c>
      <c r="HC104">
        <v>3.25</v>
      </c>
      <c r="HD104">
        <v>818.42857142857144</v>
      </c>
      <c r="HE104">
        <v>3.2592592592592591</v>
      </c>
      <c r="HF104">
        <v>818.95833333333337</v>
      </c>
      <c r="HG104">
        <v>4.125</v>
      </c>
      <c r="HH104">
        <v>926.875</v>
      </c>
      <c r="HI104">
        <v>3.3333333333333335</v>
      </c>
      <c r="HJ104">
        <v>842.125</v>
      </c>
      <c r="HK104">
        <v>3.6666666666666665</v>
      </c>
      <c r="HL104">
        <v>869.33333333333337</v>
      </c>
      <c r="HM104">
        <v>3.6923076923076925</v>
      </c>
      <c r="HN104">
        <v>879.04</v>
      </c>
      <c r="HO104">
        <v>3.4716981132075473</v>
      </c>
      <c r="HP104">
        <v>849.61224489795916</v>
      </c>
      <c r="HQ104">
        <v>2.8396226415094339</v>
      </c>
      <c r="HR104">
        <v>741.60215053763443</v>
      </c>
      <c r="HS104">
        <v>2.4444444444444446</v>
      </c>
      <c r="HT104">
        <v>669.625</v>
      </c>
      <c r="HU104">
        <v>1.1000000000000001</v>
      </c>
      <c r="HV104">
        <v>659.5</v>
      </c>
      <c r="HW104">
        <v>2.25</v>
      </c>
      <c r="HX104">
        <v>697.16666666666663</v>
      </c>
      <c r="HY104">
        <v>1.8888888888888888</v>
      </c>
      <c r="HZ104">
        <v>676.55555555555554</v>
      </c>
      <c r="IA104">
        <v>1.75</v>
      </c>
      <c r="IB104">
        <v>447.25</v>
      </c>
      <c r="IC104">
        <v>2.7777777777777777</v>
      </c>
      <c r="ID104">
        <v>843.14285714285711</v>
      </c>
      <c r="IE104">
        <v>2.2222222222222223</v>
      </c>
      <c r="IF104">
        <v>684.33333333333337</v>
      </c>
      <c r="IG104">
        <v>2.2692307692307692</v>
      </c>
      <c r="IH104">
        <v>646.95238095238096</v>
      </c>
      <c r="II104">
        <v>2.0754716981132075</v>
      </c>
      <c r="IJ104">
        <v>660.61538461538464</v>
      </c>
      <c r="IK104">
        <v>2.0754716981132075</v>
      </c>
      <c r="IL104">
        <v>660.61538461538464</v>
      </c>
      <c r="IM104">
        <v>2.5849056603773586</v>
      </c>
      <c r="IN104">
        <v>717.67424242424238</v>
      </c>
      <c r="IO104">
        <v>2</v>
      </c>
      <c r="IP104">
        <v>501</v>
      </c>
      <c r="IS104">
        <v>3</v>
      </c>
      <c r="IT104">
        <v>1571</v>
      </c>
      <c r="IU104">
        <v>2.6666666666666665</v>
      </c>
      <c r="IV104">
        <v>1036</v>
      </c>
      <c r="IW104">
        <v>5.5</v>
      </c>
      <c r="IX104">
        <v>913.5</v>
      </c>
      <c r="IY104">
        <v>2</v>
      </c>
      <c r="IZ104">
        <v>398</v>
      </c>
      <c r="JA104">
        <v>2</v>
      </c>
      <c r="JB104">
        <v>238</v>
      </c>
      <c r="JC104">
        <v>3.75</v>
      </c>
      <c r="JD104">
        <v>615.75</v>
      </c>
      <c r="JE104">
        <v>3.2857142857142856</v>
      </c>
      <c r="JF104">
        <v>755.83333333333337</v>
      </c>
      <c r="JG104">
        <v>6</v>
      </c>
      <c r="JH104">
        <v>1347</v>
      </c>
      <c r="JK104">
        <v>1</v>
      </c>
      <c r="JL104">
        <v>155</v>
      </c>
      <c r="JM104">
        <v>2.6666666666666665</v>
      </c>
      <c r="JN104">
        <v>552.33333333333337</v>
      </c>
      <c r="JO104">
        <v>0.5</v>
      </c>
      <c r="JP104">
        <v>115</v>
      </c>
      <c r="JQ104">
        <v>3</v>
      </c>
      <c r="JR104">
        <v>507</v>
      </c>
      <c r="JS104">
        <v>6</v>
      </c>
      <c r="JT104">
        <v>866</v>
      </c>
      <c r="JU104">
        <v>2.5</v>
      </c>
      <c r="JV104">
        <v>496</v>
      </c>
      <c r="JW104">
        <v>2.5714285714285716</v>
      </c>
      <c r="JX104">
        <v>524.16666666666663</v>
      </c>
      <c r="JY104">
        <v>2.9285714285714284</v>
      </c>
      <c r="JZ104">
        <v>640</v>
      </c>
      <c r="KA104">
        <v>4</v>
      </c>
      <c r="KB104">
        <v>1383</v>
      </c>
      <c r="KE104">
        <v>3</v>
      </c>
      <c r="KF104">
        <v>1202</v>
      </c>
      <c r="KG104">
        <v>3.3333333333333335</v>
      </c>
      <c r="KH104">
        <v>1292.5</v>
      </c>
      <c r="KI104">
        <v>1.5</v>
      </c>
      <c r="KJ104">
        <v>877</v>
      </c>
      <c r="KK104">
        <v>3</v>
      </c>
      <c r="KL104">
        <v>819</v>
      </c>
      <c r="KM104">
        <v>4</v>
      </c>
      <c r="KN104">
        <v>743</v>
      </c>
      <c r="KO104">
        <v>2.5</v>
      </c>
      <c r="KP104">
        <v>813</v>
      </c>
      <c r="KQ104">
        <v>2.8571428571428572</v>
      </c>
      <c r="KR104">
        <v>1004.8</v>
      </c>
      <c r="KS104">
        <v>2.8571428571428572</v>
      </c>
      <c r="KT104">
        <v>1004.8</v>
      </c>
      <c r="KU104">
        <v>2.9047619047619047</v>
      </c>
      <c r="KV104">
        <v>747.29411764705878</v>
      </c>
      <c r="KW104">
        <v>2.6222222222222222</v>
      </c>
      <c r="KX104">
        <v>721.05369127516781</v>
      </c>
      <c r="KY104" s="15">
        <f>Tabla24[[#This Row],[ROS_NUM_COR_COD_ROS_TG_NEG]]-Tabla24[[#This Row],[PAS_NUM_COR_COD_ROS_TG_NEG]]</f>
        <v>3.2302631578947367</v>
      </c>
      <c r="KZ104" s="15">
        <f>Tabla24[[#This Row],[ROS_DUR_COR_COD_ROS_TG_NEG]]-Tabla24[[#This Row],[PAS_DUR_COR_COD_ROS_TG_NEG]]</f>
        <v>445.25</v>
      </c>
      <c r="LA104" s="15">
        <f>Tabla24[[#This Row],[ROS_NUM_COR_COD_ROS_TG_NEU]]-Tabla24[[#This Row],[PAS_NUM_COR_COD_ROS_TG_NEU]]</f>
        <v>1.8333333333333335</v>
      </c>
      <c r="LB104" s="15">
        <f>Tabla24[[#This Row],[ROS_DUR_COR_COD_ROS_TG_NEU]]-Tabla24[[#This Row],[PAS_DUR_COR_COD_ROS_TG_NEU]]</f>
        <v>-75.75</v>
      </c>
      <c r="LC104" s="15">
        <f>Tabla24[[#This Row],[ROS_NUM_COR_COD_ROS_TG_POS]]-Tabla24[[#This Row],[PAS_NUM_COR_COD_ROS_TG_POS]]</f>
        <v>3.2166666666666663</v>
      </c>
      <c r="LD104" s="15">
        <f>Tabla24[[#This Row],[ROS_DUR_COR_COD_ROS_TG_POS]]-Tabla24[[#This Row],[PAS_DUR_COR_COD_ROS_TG_POS]]</f>
        <v>454.08333333333337</v>
      </c>
      <c r="LE104" s="15">
        <f>Tabla24[[#This Row],[ROS_NUM_COR_COD_ROS_TG_TOT]]-Tabla24[[#This Row],[PAS_NUM_COR_COD_ROS_TG_TOT]]</f>
        <v>2.743155149934811</v>
      </c>
      <c r="LF104" s="15">
        <f>Tabla24[[#This Row],[ROS_DUR_COR_COD_ROS_TG_TOT]]-Tabla24[[#This Row],[PAS_DUR_COR_COD_ROS_TG_TOT]]</f>
        <v>236.18999999999994</v>
      </c>
      <c r="LG104" s="15">
        <f>Tabla24[[#This Row],[ROS_NUM_COR_COD_ESC_TG_NEG]]-Tabla24[[#This Row],[PAS_NUM_COR_COD_ESC_TG_NEG]]</f>
        <v>0.55921052631578938</v>
      </c>
      <c r="LH104" s="15">
        <f>Tabla24[[#This Row],[ROS_DUR_COR_COD_ESC_TG_NEG]]-Tabla24[[#This Row],[PAS_DUR_COR_COD_ESC_TG_NEG]]</f>
        <v>-64</v>
      </c>
      <c r="LI104" s="15">
        <f>Tabla24[[#This Row],[ROS_NUM_COR_COD_ESC_TG_NEU]]-Tabla24[[#This Row],[PAS_NUM_COR_COD_ESC_TG_NEU]]</f>
        <v>1.2333333333333334</v>
      </c>
      <c r="LJ104" s="15">
        <f>Tabla24[[#This Row],[ROS_NUM_COR_COD_ESC_TG_NEG]]-Tabla24[[#This Row],[PAS_NUM_COR_COD_ESC_TG_NEG]]</f>
        <v>0.55921052631578938</v>
      </c>
      <c r="LK104" s="15">
        <f>Tabla24[[#This Row],[ROS_NUM_COR_COD_ESC_TG_POS]]-Tabla24[[#This Row],[PAS_NUM_COR_COD_ESC_TG_POS]]</f>
        <v>0.84444444444444444</v>
      </c>
      <c r="LL104" s="15">
        <f>Tabla24[[#This Row],[ROS_DUR_COR_COD_ESC_TG_POS]]-Tabla24[[#This Row],[PAS_DUR_COR_COD_ESC_TG_POS]]</f>
        <v>-97.800000000000011</v>
      </c>
      <c r="LM104" s="15">
        <f>Tabla24[[#This Row],[ROS_NUM_COR_COD_ESC_TG_TOT]]-Tabla24[[#This Row],[PAS_NUM_COR_COD_ESC_TG_TOT]]</f>
        <v>0.88461538461538458</v>
      </c>
      <c r="LN104" s="15">
        <f>Tabla24[[#This Row],[ROS_DUR_COR_COD_ESC_TG_TOT]]-Tabla24[[#This Row],[PAS_DUR_COR_COD_ESC_TG_TOT]]</f>
        <v>-98.947368421052602</v>
      </c>
      <c r="LO104" s="15">
        <f>Tabla24[[#This Row],[PAS_NUM_COR_COD_ROS_TG_NEG]]-Tabla24[[#This Row],[ESC_NUM_COR_COD_ROS_TG_NEG]]</f>
        <v>-0.77192982456140358</v>
      </c>
      <c r="LP104" s="15">
        <f>Tabla24[[#This Row],[PAS_DUR_COR_COD_ROS_TG_NEG]]-Tabla24[[#This Row],[ESC_DUR_COR_COD_ROS_TG_NEG]]</f>
        <v>-125.08928571428567</v>
      </c>
      <c r="LQ104" s="15">
        <f>Tabla24[[#This Row],[PAS_NUM_COR_COD_ROS_TG_NEU]]-Tabla24[[#This Row],[ESC_NUM_COR_COD_ROS_TG_NEU]]</f>
        <v>0.16666666666666674</v>
      </c>
      <c r="LR104" s="15">
        <f>Tabla24[[#This Row],[PAS_DUR_COR_COD_ROS_TG_NEU]]-Tabla24[[#This Row],[ESC_DUR_COR_COD_ROS_TG_NEU]]</f>
        <v>229.875</v>
      </c>
      <c r="LS104" s="15">
        <f>Tabla24[[#This Row],[PAS_NUM_COR_COD_ROS_TG_POS]]-Tabla24[[#This Row],[ESC_NUM_COR_COD_ROS_TG_POS]]</f>
        <v>-0.99444444444444446</v>
      </c>
      <c r="LT104" s="15">
        <f>Tabla24[[#This Row],[PAS_DUR_COR_COD_ROS_TG_POS]]-Tabla24[[#This Row],[ESC_DUR_COR_COD_ROS_TG_POS]]</f>
        <v>-102.41666666666663</v>
      </c>
      <c r="LU104" s="15">
        <f>Tabla24[[#This Row],[PAS_NUM_COR_COD_ROS_TG_TOT]]-Tabla24[[#This Row],[ESC_NUM_COR_COD_ROS_TG_TOT]]</f>
        <v>-0.53232893910860002</v>
      </c>
      <c r="LV104" s="15">
        <f>Tabla24[[#This Row],[PAS_DUR_COR_COD_ROS_TG_TOT]]-Tabla24[[#This Row],[ESC_DUR_COR_COD_ROS_TG_TOT]]</f>
        <v>48.438235294117703</v>
      </c>
      <c r="LW104" s="15">
        <f>Tabla24[[#This Row],[PAS_NUM_COR_COD_ESC_TG_NEG]]-Tabla24[[#This Row],[ESC_NUM_COR_COD_ESC_TG_NEG]]</f>
        <v>9.3567251461988299E-2</v>
      </c>
      <c r="LX104" s="15">
        <f>Tabla24[[#This Row],[PAS_DUR_COR_COD_ESC_TG_NEG]]-Tabla24[[#This Row],[ESC_DUR_COR_COD_ESC_TG_NEG]]</f>
        <v>232.60000000000002</v>
      </c>
      <c r="LY104" s="15">
        <f>Tabla24[[#This Row],[PAS_NUM_COR_COD_ESC_TG_NEU]]-Tabla24[[#This Row],[ESC_NUM_COR_COD_ESC_TG_NEU]]</f>
        <v>0.43333333333333346</v>
      </c>
      <c r="LZ104" s="15">
        <f>Tabla24[[#This Row],[PAS_DUR_COR_COD_ESC_TG_NEU]]-Tabla24[[#This Row],[ESC_DUR_COR_COD_ESC_TG_NEU]]</f>
        <v>611.10714285714289</v>
      </c>
      <c r="MA104" s="15">
        <f>Tabla24[[#This Row],[PAS_NUM_COR_COD_ESC_TG_POS]]-Tabla24[[#This Row],[ESC_NUM_COR_COD_ESC_TG_POS]]</f>
        <v>-0.84444444444444444</v>
      </c>
      <c r="MB104" s="15">
        <f>Tabla24[[#This Row],[PAS_DUR_COR_COD_ESC_TG_POS]]-Tabla24[[#This Row],[ESC_DUR_COR_COD_ESC_TG_POS]]</f>
        <v>-379.33333333333337</v>
      </c>
      <c r="MC104" s="15">
        <f>Tabla24[[#This Row],[PAS_NUM_COR_COD_ESC_TG_TOT]]-Tabla24[[#This Row],[ESC_NUM_COR_COD_ESC_TG_TOT]]</f>
        <v>-0.11111111111111116</v>
      </c>
      <c r="MD104" s="15">
        <f>Tabla24[[#This Row],[PAS_DUR_COR_COD_ESC_TG_TOT]]-Tabla24[[#This Row],[ESC_DUR_COR_COD_ESC_TG_TOT]]</f>
        <v>215.89912280701748</v>
      </c>
      <c r="ME104">
        <v>251.875</v>
      </c>
      <c r="MF104">
        <v>241.125</v>
      </c>
      <c r="MG104">
        <v>236.44444444444446</v>
      </c>
      <c r="MH104">
        <v>242.88</v>
      </c>
      <c r="MI104">
        <v>209.33333333333334</v>
      </c>
      <c r="MJ104">
        <v>217.125</v>
      </c>
      <c r="MK104">
        <v>258.8</v>
      </c>
      <c r="ML104">
        <v>225.63157894736841</v>
      </c>
      <c r="MM104">
        <v>298.28571428571428</v>
      </c>
      <c r="MN104">
        <v>220.5</v>
      </c>
      <c r="MO104">
        <v>245.83333333333334</v>
      </c>
      <c r="MP104">
        <v>261.47058823529414</v>
      </c>
      <c r="MQ104">
        <v>215.2</v>
      </c>
      <c r="MR104">
        <v>179.75</v>
      </c>
      <c r="MS104">
        <v>243.33333333333334</v>
      </c>
      <c r="MT104">
        <v>210.41666666666666</v>
      </c>
      <c r="MU104">
        <v>223.875</v>
      </c>
      <c r="MV104">
        <v>214.125</v>
      </c>
      <c r="MW104">
        <v>203.25</v>
      </c>
      <c r="MX104">
        <v>215.85</v>
      </c>
      <c r="MY104">
        <v>272.25</v>
      </c>
      <c r="MZ104">
        <v>325.14285714285717</v>
      </c>
      <c r="NA104">
        <v>156.75</v>
      </c>
      <c r="NB104">
        <v>267.42105263157896</v>
      </c>
      <c r="NC104" s="15">
        <f>Tabla1[[#This Row],[ROS_1DU_COR_COD_ROS_TG_NEG]]-Tabla1[[#This Row],[PAS_1DU_COR_COD_ROS_TG_NEG]]</f>
        <v>28</v>
      </c>
      <c r="ND104" s="15">
        <f>Tabla1[[#This Row],[ROS_1DU_COR_COD_ROS_TG_NEU]]-Tabla1[[#This Row],[PAS_1DU_COR_COD_ROS_TG_NEU]]</f>
        <v>27</v>
      </c>
      <c r="NE104" s="15">
        <f>Tabla1[[#This Row],[ROS_1DU_COR_COD_ROS_TG_POS]]-Tabla1[[#This Row],[PAS_1DU_COR_COD_ROS_TG_POS]]</f>
        <v>33.194444444444457</v>
      </c>
      <c r="NF104" s="15">
        <f>Tabla1[[#This Row],[ROS_1DU_COR_COD_ROS_TG_TOT]]-Tabla1[[#This Row],[PAS_1DU_COR_COD_ROS_TG_TOT]]</f>
        <v>27.03</v>
      </c>
      <c r="NG104" s="15">
        <f>Tabla1[[#This Row],[ROS_1DU_COR_COD_ESC_TG_NEG]]-Tabla1[[#This Row],[PAS_1DU_COR_COD_ESC_TG_NEG]]</f>
        <v>-62.916666666666657</v>
      </c>
      <c r="NH104" s="15">
        <f>Tabla1[[#This Row],[ROS_1DU_COR_COD_ESC_TG_NEU]]-Tabla1[[#This Row],[PAS_1DU_COR_COD_ESC_TG_NEU]]</f>
        <v>-108.01785714285717</v>
      </c>
      <c r="NI104" s="15">
        <f>Tabla1[[#This Row],[ROS_1DU_COR_COD_ESC_TG_POS]]-Tabla1[[#This Row],[PAS_1DU_COR_COD_ESC_TG_POS]]</f>
        <v>102.05000000000001</v>
      </c>
      <c r="NJ104" s="15">
        <f>Tabla1[[#This Row],[ROS_1DU_COR_COD_ESC_TG_TOT]]-Tabla1[[#This Row],[PAS_1DU_COR_COD_ESC_TG_TOT]]</f>
        <v>-41.789473684210549</v>
      </c>
      <c r="NK104" s="15">
        <f>Tabla1[[#This Row],[PAS_1DU_COR_COD_ROS_TG_NEG]]-Tabla1[[#This Row],[ESC_1DU_COR_COD_ROS_TG_NEG]]</f>
        <v>-74.410714285714278</v>
      </c>
      <c r="NL104" s="15">
        <f>Tabla1[[#This Row],[PAS_1DU_COR_COD_ROS_TG_NEU]]-Tabla1[[#This Row],[ESC_1DU_COR_COD_ROS_TG_NEU]]</f>
        <v>-6.375</v>
      </c>
      <c r="NM104" s="15">
        <f>Tabla1[[#This Row],[PAS_1DU_COR_COD_ROS_TG_POS]]-Tabla1[[#This Row],[ESC_1DU_COR_COD_ROS_TG_POS]]</f>
        <v>-42.583333333333343</v>
      </c>
      <c r="NN104" s="15">
        <f>Tabla1[[#This Row],[PAS_1DU_COR_COD_ROS_TG_TOT]]-Tabla1[[#This Row],[ESC_1DU_COR_COD_ROS_TG_TOT]]</f>
        <v>-45.62058823529415</v>
      </c>
      <c r="NO104" s="15">
        <f>Tabla1[[#This Row],[PAS_1DU_COR_COD_ESC_TG_NEG]]-Tabla1[[#This Row],[ESC_1DU_COR_COD_ESC_TG_NEG]]</f>
        <v>57.050000000000011</v>
      </c>
      <c r="NP104" s="15">
        <f>Tabla1[[#This Row],[PAS_1DU_COR_COD_ESC_TG_NEU]]-Tabla1[[#This Row],[ESC_1DU_COR_COD_ESC_TG_NEU]]</f>
        <v>145.39285714285717</v>
      </c>
      <c r="NQ104" s="15">
        <f>Tabla1[[#This Row],[PAS_1DU_COR_COD_ESC_TG_POS]]-Tabla1[[#This Row],[ESC_1DU_COR_COD_ESC_TG_POS]]</f>
        <v>-86.583333333333343</v>
      </c>
      <c r="NR104" s="15">
        <f>Tabla1[[#This Row],[PAS_1DU_COR_COD_ESC_TG_TOT]]-Tabla1[[#This Row],[ESC_1DU_COR_COD_ESC_TG_TOT]]</f>
        <v>57.004385964912302</v>
      </c>
    </row>
    <row r="105" spans="1:382" x14ac:dyDescent="0.3">
      <c r="A105" s="2" t="s">
        <v>112</v>
      </c>
      <c r="B105" s="2">
        <v>40</v>
      </c>
      <c r="C105" s="2">
        <v>1</v>
      </c>
      <c r="D105" s="2">
        <v>46</v>
      </c>
      <c r="E105">
        <v>2.2999999999999998</v>
      </c>
      <c r="F105">
        <v>1012.5833333333334</v>
      </c>
      <c r="G105">
        <v>2.25</v>
      </c>
      <c r="H105">
        <v>708.71428571428567</v>
      </c>
      <c r="I105">
        <v>2.85</v>
      </c>
      <c r="J105">
        <v>757.76470588235293</v>
      </c>
      <c r="K105">
        <v>2.4666666666666668</v>
      </c>
      <c r="L105">
        <v>812.90697674418607</v>
      </c>
      <c r="M105">
        <v>2.2999999999999998</v>
      </c>
      <c r="N105">
        <v>1024.6666666666667</v>
      </c>
      <c r="O105">
        <v>2.7</v>
      </c>
      <c r="P105">
        <v>996.66666666666663</v>
      </c>
      <c r="Q105">
        <v>2.25</v>
      </c>
      <c r="R105">
        <v>943.33333333333337</v>
      </c>
      <c r="S105">
        <v>2.4166666666666665</v>
      </c>
      <c r="T105">
        <v>988.22222222222217</v>
      </c>
      <c r="U105">
        <v>2.4416666666666669</v>
      </c>
      <c r="V105">
        <v>892.79746835443041</v>
      </c>
      <c r="W105">
        <v>0.85</v>
      </c>
      <c r="X105">
        <v>420.44444444444446</v>
      </c>
      <c r="Y105">
        <v>0.7</v>
      </c>
      <c r="Z105">
        <v>325.2</v>
      </c>
      <c r="AA105">
        <v>0.65</v>
      </c>
      <c r="AB105">
        <v>226</v>
      </c>
      <c r="AC105">
        <v>0.73333333333333328</v>
      </c>
      <c r="AD105">
        <v>320.55172413793105</v>
      </c>
      <c r="AE105">
        <v>0.73333333333333328</v>
      </c>
      <c r="AF105">
        <v>320.55172413793105</v>
      </c>
      <c r="AG105">
        <v>1.8722222222222222</v>
      </c>
      <c r="AH105">
        <v>739.13888888888891</v>
      </c>
      <c r="BM105">
        <v>1.8722222222222222</v>
      </c>
      <c r="BN105">
        <v>739.13888888888891</v>
      </c>
      <c r="BO105">
        <v>4.5999999999999996</v>
      </c>
      <c r="BP105">
        <v>1758</v>
      </c>
      <c r="BQ105">
        <v>3.3333333333333335</v>
      </c>
      <c r="BR105">
        <v>1124.75</v>
      </c>
      <c r="BS105">
        <v>3.2</v>
      </c>
      <c r="BT105">
        <v>1042.2222222222222</v>
      </c>
      <c r="BU105">
        <v>3.7241379310344827</v>
      </c>
      <c r="BV105">
        <v>1315.3846153846155</v>
      </c>
      <c r="BW105">
        <v>3.5</v>
      </c>
      <c r="BX105">
        <v>1374.875</v>
      </c>
      <c r="BY105">
        <v>4.4000000000000004</v>
      </c>
      <c r="BZ105">
        <v>1361.3</v>
      </c>
      <c r="CA105">
        <v>3.7777777777777777</v>
      </c>
      <c r="CB105">
        <v>1397.125</v>
      </c>
      <c r="CC105">
        <v>3.896551724137931</v>
      </c>
      <c r="CD105">
        <v>1376.5</v>
      </c>
      <c r="CE105">
        <v>3.8103448275862069</v>
      </c>
      <c r="CF105">
        <v>1345.9423076923076</v>
      </c>
      <c r="CG105">
        <v>1.3</v>
      </c>
      <c r="CH105">
        <v>899.8</v>
      </c>
      <c r="CI105">
        <v>2.2222222222222223</v>
      </c>
      <c r="CJ105">
        <v>1520.25</v>
      </c>
      <c r="CK105">
        <v>1.8</v>
      </c>
      <c r="CL105">
        <v>1218.2</v>
      </c>
      <c r="CM105">
        <v>1.7586206896551724</v>
      </c>
      <c r="CN105">
        <v>1190.7857142857142</v>
      </c>
      <c r="CO105">
        <v>1.6</v>
      </c>
      <c r="CP105">
        <v>1405.75</v>
      </c>
      <c r="CQ105">
        <v>1.3</v>
      </c>
      <c r="CR105">
        <v>807.4</v>
      </c>
      <c r="CS105">
        <v>1.4444444444444444</v>
      </c>
      <c r="CT105">
        <v>750.4</v>
      </c>
      <c r="CU105">
        <v>1.4482758620689655</v>
      </c>
      <c r="CV105">
        <v>958</v>
      </c>
      <c r="CW105">
        <v>1.603448275862069</v>
      </c>
      <c r="CX105">
        <v>1074.3928571428571</v>
      </c>
      <c r="CY105">
        <v>2.7068965517241379</v>
      </c>
      <c r="CZ105">
        <v>1250.9000000000001</v>
      </c>
      <c r="DA105">
        <v>1.7</v>
      </c>
      <c r="DB105">
        <v>595.66666666666663</v>
      </c>
      <c r="DC105">
        <v>1.2222222222222223</v>
      </c>
      <c r="DD105">
        <v>536.79999999999995</v>
      </c>
      <c r="DE105">
        <v>1.8</v>
      </c>
      <c r="DF105">
        <v>618.875</v>
      </c>
      <c r="DG105">
        <v>1.5862068965517242</v>
      </c>
      <c r="DH105">
        <v>590.72727272727275</v>
      </c>
      <c r="DI105">
        <v>2.5</v>
      </c>
      <c r="DJ105">
        <v>796.11111111111109</v>
      </c>
      <c r="DK105">
        <v>1.7</v>
      </c>
      <c r="DL105">
        <v>529.77777777777783</v>
      </c>
      <c r="DM105">
        <v>1.3333333333333333</v>
      </c>
      <c r="DN105">
        <v>432.14285714285717</v>
      </c>
      <c r="DO105">
        <v>1.8620689655172413</v>
      </c>
      <c r="DP105">
        <v>598.32000000000005</v>
      </c>
      <c r="DQ105">
        <v>1.7241379310344827</v>
      </c>
      <c r="DR105">
        <v>594.76595744680856</v>
      </c>
      <c r="DS105">
        <v>1.7241379310344827</v>
      </c>
      <c r="DT105">
        <v>594.76595744680856</v>
      </c>
      <c r="DU105">
        <v>2.3793103448275863</v>
      </c>
      <c r="DV105">
        <v>1008.0787401574803</v>
      </c>
      <c r="DY105">
        <v>1</v>
      </c>
      <c r="DZ105">
        <v>255</v>
      </c>
      <c r="EC105">
        <v>1</v>
      </c>
      <c r="ED105">
        <v>255</v>
      </c>
      <c r="EI105">
        <v>3</v>
      </c>
      <c r="EJ105">
        <v>718</v>
      </c>
      <c r="EK105">
        <v>3</v>
      </c>
      <c r="EL105">
        <v>718</v>
      </c>
      <c r="EM105">
        <v>2</v>
      </c>
      <c r="EN105">
        <v>486.5</v>
      </c>
      <c r="EQ105">
        <v>4</v>
      </c>
      <c r="ER105">
        <v>1383</v>
      </c>
      <c r="EU105">
        <v>4</v>
      </c>
      <c r="EV105">
        <v>1383</v>
      </c>
      <c r="FA105">
        <v>0</v>
      </c>
      <c r="FC105">
        <v>0</v>
      </c>
      <c r="FE105">
        <v>2</v>
      </c>
      <c r="FF105">
        <v>1383</v>
      </c>
      <c r="FG105">
        <v>2</v>
      </c>
      <c r="FH105">
        <v>785.33333333333337</v>
      </c>
      <c r="FK105">
        <v>1</v>
      </c>
      <c r="FL105">
        <v>303</v>
      </c>
      <c r="FO105">
        <v>1</v>
      </c>
      <c r="FP105">
        <v>303</v>
      </c>
      <c r="FU105">
        <v>0</v>
      </c>
      <c r="FW105">
        <v>0</v>
      </c>
      <c r="FY105">
        <v>0.5</v>
      </c>
      <c r="FZ105">
        <v>303</v>
      </c>
      <c r="GA105">
        <v>0.5</v>
      </c>
      <c r="GB105">
        <v>303</v>
      </c>
      <c r="GC105">
        <v>1.5</v>
      </c>
      <c r="GD105">
        <v>664.75</v>
      </c>
      <c r="GE105">
        <v>2.35</v>
      </c>
      <c r="GF105">
        <v>997.59541984732823</v>
      </c>
      <c r="GG105">
        <v>1.5</v>
      </c>
      <c r="GH105">
        <v>1094</v>
      </c>
      <c r="GI105">
        <v>3.8</v>
      </c>
      <c r="GJ105">
        <v>1569.125</v>
      </c>
      <c r="GK105">
        <v>2.4444444444444446</v>
      </c>
      <c r="GL105">
        <v>1411</v>
      </c>
      <c r="GM105">
        <v>2.5862068965517242</v>
      </c>
      <c r="GN105">
        <v>1410.8235294117646</v>
      </c>
      <c r="GO105">
        <v>3.5555555555555554</v>
      </c>
      <c r="GP105">
        <v>1020</v>
      </c>
      <c r="GQ105">
        <v>3</v>
      </c>
      <c r="GR105">
        <v>1362.5714285714287</v>
      </c>
      <c r="GS105">
        <v>3</v>
      </c>
      <c r="GT105">
        <v>1103.3333333333333</v>
      </c>
      <c r="GU105">
        <v>3.1724137931034484</v>
      </c>
      <c r="GV105">
        <v>1145.92</v>
      </c>
      <c r="GW105">
        <v>2.8793103448275863</v>
      </c>
      <c r="GX105">
        <v>1253.1428571428571</v>
      </c>
      <c r="GY105">
        <v>4.8</v>
      </c>
      <c r="GZ105">
        <v>2142.25</v>
      </c>
      <c r="HA105">
        <v>2.4</v>
      </c>
      <c r="HB105">
        <v>1283.5</v>
      </c>
      <c r="HC105">
        <v>3.7777777777777777</v>
      </c>
      <c r="HD105">
        <v>1850.5714285714287</v>
      </c>
      <c r="HE105">
        <v>3.6551724137931036</v>
      </c>
      <c r="HF105">
        <v>1799.6666666666667</v>
      </c>
      <c r="HG105">
        <v>3.5555555555555554</v>
      </c>
      <c r="HH105">
        <v>1236.5</v>
      </c>
      <c r="HI105">
        <v>3.9</v>
      </c>
      <c r="HJ105">
        <v>1794.4285714285713</v>
      </c>
      <c r="HK105">
        <v>4</v>
      </c>
      <c r="HL105">
        <v>1424.75</v>
      </c>
      <c r="HM105">
        <v>3.8275862068965516</v>
      </c>
      <c r="HN105">
        <v>1471.7826086956522</v>
      </c>
      <c r="HO105">
        <v>3.7413793103448274</v>
      </c>
      <c r="HP105">
        <v>1628.2727272727273</v>
      </c>
      <c r="HQ105">
        <v>3.3103448275862069</v>
      </c>
      <c r="HR105">
        <v>1445.0697674418604</v>
      </c>
      <c r="HS105">
        <v>1.1000000000000001</v>
      </c>
      <c r="HT105">
        <v>505</v>
      </c>
      <c r="HU105">
        <v>1.5</v>
      </c>
      <c r="HV105">
        <v>730.16666666666663</v>
      </c>
      <c r="HW105">
        <v>1.5555555555555556</v>
      </c>
      <c r="HX105">
        <v>482.33333333333331</v>
      </c>
      <c r="HY105">
        <v>1.3793103448275863</v>
      </c>
      <c r="HZ105">
        <v>572.5</v>
      </c>
      <c r="IA105">
        <v>1.3333333333333333</v>
      </c>
      <c r="IB105">
        <v>403.71428571428572</v>
      </c>
      <c r="IC105">
        <v>1.2</v>
      </c>
      <c r="ID105">
        <v>566.85714285714289</v>
      </c>
      <c r="IE105">
        <v>1.3</v>
      </c>
      <c r="IF105">
        <v>510.5</v>
      </c>
      <c r="IG105">
        <v>1.2758620689655173</v>
      </c>
      <c r="IH105">
        <v>492.85</v>
      </c>
      <c r="II105">
        <v>1.3275862068965518</v>
      </c>
      <c r="IJ105">
        <v>530.57894736842104</v>
      </c>
      <c r="IK105">
        <v>1.3275862068965518</v>
      </c>
      <c r="IL105">
        <v>530.57894736842104</v>
      </c>
      <c r="IM105">
        <v>2.6494252873563218</v>
      </c>
      <c r="IN105">
        <v>1164.8225806451612</v>
      </c>
      <c r="IS105">
        <v>7</v>
      </c>
      <c r="IT105">
        <v>2140</v>
      </c>
      <c r="IU105">
        <v>7</v>
      </c>
      <c r="IV105">
        <v>2140</v>
      </c>
      <c r="IW105">
        <v>6</v>
      </c>
      <c r="IX105">
        <v>2315</v>
      </c>
      <c r="JC105">
        <v>6</v>
      </c>
      <c r="JD105">
        <v>2315</v>
      </c>
      <c r="JE105">
        <v>6.5</v>
      </c>
      <c r="JF105">
        <v>2227.5</v>
      </c>
      <c r="JK105">
        <v>1</v>
      </c>
      <c r="JL105">
        <v>86</v>
      </c>
      <c r="JM105">
        <v>1</v>
      </c>
      <c r="JN105">
        <v>86</v>
      </c>
      <c r="JO105">
        <v>0</v>
      </c>
      <c r="JU105">
        <v>0</v>
      </c>
      <c r="JW105">
        <v>0.5</v>
      </c>
      <c r="JX105">
        <v>86</v>
      </c>
      <c r="JY105">
        <v>3.5</v>
      </c>
      <c r="JZ105">
        <v>1513.6666666666667</v>
      </c>
      <c r="KE105">
        <v>2</v>
      </c>
      <c r="KF105">
        <v>373</v>
      </c>
      <c r="KG105">
        <v>2</v>
      </c>
      <c r="KH105">
        <v>373</v>
      </c>
      <c r="KI105">
        <v>1</v>
      </c>
      <c r="KJ105">
        <v>384</v>
      </c>
      <c r="KO105">
        <v>1</v>
      </c>
      <c r="KP105">
        <v>384</v>
      </c>
      <c r="KQ105">
        <v>1.5</v>
      </c>
      <c r="KR105">
        <v>378.5</v>
      </c>
      <c r="KS105">
        <v>1.5</v>
      </c>
      <c r="KT105">
        <v>378.5</v>
      </c>
      <c r="KU105">
        <v>2.8333333333333335</v>
      </c>
      <c r="KV105">
        <v>1059.5999999999999</v>
      </c>
      <c r="KW105">
        <v>2.6555555555555554</v>
      </c>
      <c r="KX105">
        <v>1160.7441860465117</v>
      </c>
      <c r="KY105" s="15">
        <f>Tabla24[[#This Row],[ROS_NUM_COR_COD_ROS_TG_NEG]]-Tabla24[[#This Row],[PAS_NUM_COR_COD_ROS_TG_NEG]]</f>
        <v>1.2555555555555555</v>
      </c>
      <c r="KZ105" s="15">
        <f>Tabla24[[#This Row],[ROS_DUR_COR_COD_ROS_TG_NEG]]-Tabla24[[#This Row],[PAS_DUR_COR_COD_ROS_TG_NEG]]</f>
        <v>211.83333333333326</v>
      </c>
      <c r="LA105" s="15">
        <f>Tabla24[[#This Row],[ROS_NUM_COR_COD_ROS_TG_NEU]]-Tabla24[[#This Row],[PAS_NUM_COR_COD_ROS_TG_NEU]]</f>
        <v>1.1999999999999997</v>
      </c>
      <c r="LB105" s="15">
        <f>Tabla24[[#This Row],[ROS_DUR_COR_COD_ROS_TG_NEU]]-Tabla24[[#This Row],[PAS_DUR_COR_COD_ROS_TG_NEU]]</f>
        <v>797.7619047619047</v>
      </c>
      <c r="LC105" s="15">
        <f>Tabla24[[#This Row],[ROS_NUM_COR_COD_ROS_TG_POS]]-Tabla24[[#This Row],[PAS_NUM_COR_COD_ROS_TG_POS]]</f>
        <v>1.75</v>
      </c>
      <c r="LD105" s="15">
        <f>Tabla24[[#This Row],[ROS_DUR_COR_COD_ROS_TG_POS]]-Tabla24[[#This Row],[PAS_DUR_COR_COD_ROS_TG_POS]]</f>
        <v>481.41666666666663</v>
      </c>
      <c r="LE105" s="15">
        <f>Tabla24[[#This Row],[ROS_NUM_COR_COD_ROS_TG_TOT]]-Tabla24[[#This Row],[PAS_NUM_COR_COD_ROS_TG_TOT]]</f>
        <v>1.4109195402298851</v>
      </c>
      <c r="LF105" s="15">
        <f>Tabla24[[#This Row],[ROS_DUR_COR_COD_ROS_TG_TOT]]-Tabla24[[#This Row],[PAS_DUR_COR_COD_ROS_TG_TOT]]</f>
        <v>483.56038647343007</v>
      </c>
      <c r="LG105" s="15">
        <f>Tabla24[[#This Row],[ROS_NUM_COR_COD_ESC_TG_NEG]]-Tabla24[[#This Row],[PAS_NUM_COR_COD_ESC_TG_NEG]]</f>
        <v>1.2555555555555555</v>
      </c>
      <c r="LH105" s="15">
        <f>Tabla24[[#This Row],[ROS_DUR_COR_COD_ESC_TG_NEG]]-Tabla24[[#This Row],[PAS_DUR_COR_COD_ESC_TG_NEG]]</f>
        <v>7.4166666666666288</v>
      </c>
      <c r="LI105" s="15">
        <f>Tabla24[[#This Row],[ROS_NUM_COR_COD_ESC_TG_NEU]]-Tabla24[[#This Row],[PAS_NUM_COR_COD_ESC_TG_NEU]]</f>
        <v>0.75</v>
      </c>
      <c r="LJ105" s="15">
        <f>Tabla24[[#This Row],[ROS_NUM_COR_COD_ESC_TG_NEG]]-Tabla24[[#This Row],[PAS_NUM_COR_COD_ESC_TG_NEG]]</f>
        <v>1.2555555555555555</v>
      </c>
      <c r="LK105" s="15">
        <f>Tabla24[[#This Row],[ROS_NUM_COR_COD_ESC_TG_POS]]-Tabla24[[#This Row],[PAS_NUM_COR_COD_ESC_TG_POS]]</f>
        <v>0.14999999999999991</v>
      </c>
      <c r="LL105" s="15">
        <f>Tabla24[[#This Row],[ROS_DUR_COR_COD_ESC_TG_POS]]-Tabla24[[#This Row],[PAS_DUR_COR_COD_ESC_TG_POS]]</f>
        <v>345.56862745098033</v>
      </c>
      <c r="LM105" s="15">
        <f>Tabla24[[#This Row],[ROS_NUM_COR_COD_ESC_TG_TOT]]-Tabla24[[#This Row],[PAS_NUM_COR_COD_ESC_TG_TOT]]</f>
        <v>0.70574712643678161</v>
      </c>
      <c r="LN105" s="15">
        <f>Tabla24[[#This Row],[ROS_DUR_COR_COD_ESC_TG_TOT]]-Tabla24[[#This Row],[PAS_DUR_COR_COD_ESC_TG_TOT]]</f>
        <v>333.01302325581401</v>
      </c>
      <c r="LO105" s="15">
        <f>Tabla24[[#This Row],[PAS_NUM_COR_COD_ROS_TG_NEG]]-Tabla24[[#This Row],[ESC_NUM_COR_COD_ROS_TG_NEG]]</f>
        <v>0.69999999999999973</v>
      </c>
      <c r="LP105" s="15">
        <f>Tabla24[[#This Row],[PAS_DUR_COR_COD_ROS_TG_NEG]]-Tabla24[[#This Row],[ESC_DUR_COR_COD_ROS_TG_NEG]]</f>
        <v>-381.08333333333326</v>
      </c>
      <c r="LQ105" s="15">
        <f>Tabla24[[#This Row],[PAS_NUM_COR_COD_ROS_TG_NEU]]-Tabla24[[#This Row],[ESC_NUM_COR_COD_ROS_TG_NEU]]</f>
        <v>1.4000000000000001</v>
      </c>
      <c r="LR105" s="15">
        <f>Tabla24[[#This Row],[PAS_DUR_COR_COD_ROS_TG_NEU]]-Tabla24[[#This Row],[ESC_DUR_COR_COD_ROS_TG_NEU]]</f>
        <v>189.26666666666665</v>
      </c>
      <c r="LS105" s="15">
        <f>Tabla24[[#This Row],[PAS_NUM_COR_COD_ROS_TG_POS]]-Tabla24[[#This Row],[ESC_NUM_COR_COD_ROS_TG_POS]]</f>
        <v>0.80555555555555558</v>
      </c>
      <c r="LT105" s="15">
        <f>Tabla24[[#This Row],[PAS_DUR_COR_COD_ROS_TG_POS]]-Tabla24[[#This Row],[ESC_DUR_COR_COD_ROS_TG_POS]]</f>
        <v>192.93333333333339</v>
      </c>
      <c r="LU105" s="15">
        <f>Tabla24[[#This Row],[PAS_NUM_COR_COD_ROS_TG_TOT]]-Tabla24[[#This Row],[ESC_NUM_COR_COD_ROS_TG_TOT]]</f>
        <v>0.96839080459770099</v>
      </c>
      <c r="LV105" s="15">
        <f>Tabla24[[#This Row],[PAS_DUR_COR_COD_ROS_TG_TOT]]-Tabla24[[#This Row],[ESC_DUR_COR_COD_ROS_TG_TOT]]</f>
        <v>30.222222222222172</v>
      </c>
      <c r="LW105" s="15">
        <f>Tabla24[[#This Row],[PAS_NUM_COR_COD_ESC_TG_NEG]]-Tabla24[[#This Row],[ESC_NUM_COR_COD_ESC_TG_NEG]]</f>
        <v>-1.2000000000000002</v>
      </c>
      <c r="LX105" s="15">
        <f>Tabla24[[#This Row],[PAS_DUR_COR_COD_ESC_TG_NEG]]-Tabla24[[#This Row],[ESC_DUR_COR_COD_ESC_TG_NEG]]</f>
        <v>-362.29166666666663</v>
      </c>
      <c r="LY105" s="15">
        <f>Tabla24[[#This Row],[PAS_NUM_COR_COD_ESC_TG_NEU]]-Tabla24[[#This Row],[ESC_NUM_COR_COD_ESC_TG_NEU]]</f>
        <v>-2.1500000000000004</v>
      </c>
      <c r="LZ105" s="15">
        <f>Tabla24[[#This Row],[PAS_DUR_COR_COD_ESC_TG_NEU]]-Tabla24[[#This Row],[ESC_DUR_COR_COD_ESC_TG_NEU]]</f>
        <v>-652.58571428571429</v>
      </c>
      <c r="MA105" s="15">
        <f>Tabla24[[#This Row],[PAS_NUM_COR_COD_ESC_TG_POS]]-Tabla24[[#This Row],[ESC_NUM_COR_COD_ESC_TG_POS]]</f>
        <v>-0.92777777777777759</v>
      </c>
      <c r="MB105" s="15">
        <f>Tabla24[[#This Row],[PAS_DUR_COR_COD_ESC_TG_POS]]-Tabla24[[#This Row],[ESC_DUR_COR_COD_ESC_TG_POS]]</f>
        <v>-639.36029411764707</v>
      </c>
      <c r="MC105" s="15">
        <f>Tabla24[[#This Row],[PAS_NUM_COR_COD_ESC_TG_TOT]]-Tabla24[[#This Row],[ESC_NUM_COR_COD_ESC_TG_TOT]]</f>
        <v>-1.4298850574712643</v>
      </c>
      <c r="MD105" s="15">
        <f>Tabla24[[#This Row],[PAS_DUR_COR_COD_ESC_TG_TOT]]-Tabla24[[#This Row],[ESC_DUR_COR_COD_ESC_TG_TOT]]</f>
        <v>-563.59302325581393</v>
      </c>
      <c r="ME105">
        <v>292</v>
      </c>
      <c r="MF105">
        <v>367.28571428571428</v>
      </c>
      <c r="MG105">
        <v>304.75</v>
      </c>
      <c r="MH105">
        <v>319.3478260869565</v>
      </c>
      <c r="MI105">
        <v>250.77777777777777</v>
      </c>
      <c r="MJ105">
        <v>386.28571428571428</v>
      </c>
      <c r="MK105">
        <v>313</v>
      </c>
      <c r="ML105">
        <v>311.12</v>
      </c>
      <c r="MM105">
        <v>388.5</v>
      </c>
      <c r="MN105">
        <v>309.39999999999998</v>
      </c>
      <c r="MO105">
        <v>244.8</v>
      </c>
      <c r="MP105">
        <v>308.92857142857144</v>
      </c>
      <c r="MQ105">
        <v>278</v>
      </c>
      <c r="MR105">
        <v>332</v>
      </c>
      <c r="MS105">
        <v>278.5</v>
      </c>
      <c r="MT105">
        <v>298.92307692307691</v>
      </c>
      <c r="MU105">
        <v>279.66666666666669</v>
      </c>
      <c r="MV105">
        <v>217.83333333333334</v>
      </c>
      <c r="MW105">
        <v>274.58333333333331</v>
      </c>
      <c r="MX105">
        <v>257.36111111111109</v>
      </c>
      <c r="MY105">
        <v>251.33333333333334</v>
      </c>
      <c r="MZ105">
        <v>260.64285714285717</v>
      </c>
      <c r="NA105">
        <v>248.41176470588235</v>
      </c>
      <c r="NB105">
        <v>253.2093023255814</v>
      </c>
      <c r="NC105" s="15">
        <f>Tabla1[[#This Row],[ROS_1DU_COR_COD_ROS_TG_NEG]]-Tabla1[[#This Row],[PAS_1DU_COR_COD_ROS_TG_NEG]]</f>
        <v>12.333333333333314</v>
      </c>
      <c r="ND105" s="15">
        <f>Tabla1[[#This Row],[ROS_1DU_COR_COD_ROS_TG_NEU]]-Tabla1[[#This Row],[PAS_1DU_COR_COD_ROS_TG_NEU]]</f>
        <v>149.45238095238093</v>
      </c>
      <c r="NE105" s="15">
        <f>Tabla1[[#This Row],[ROS_1DU_COR_COD_ROS_TG_POS]]-Tabla1[[#This Row],[PAS_1DU_COR_COD_ROS_TG_POS]]</f>
        <v>30.166666666666686</v>
      </c>
      <c r="NF105" s="15">
        <f>Tabla1[[#This Row],[ROS_1DU_COR_COD_ROS_TG_TOT]]-Tabla1[[#This Row],[PAS_1DU_COR_COD_ROS_TG_TOT]]</f>
        <v>61.986714975845416</v>
      </c>
      <c r="NG105" s="15">
        <f>Tabla1[[#This Row],[ROS_1DU_COR_COD_ESC_TG_NEG]]-Tabla1[[#This Row],[PAS_1DU_COR_COD_ESC_TG_NEG]]</f>
        <v>-0.55555555555557135</v>
      </c>
      <c r="NH105" s="15">
        <f>Tabla1[[#This Row],[ROS_1DU_COR_COD_ESC_TG_NEU]]-Tabla1[[#This Row],[PAS_1DU_COR_COD_ESC_TG_NEU]]</f>
        <v>125.64285714285711</v>
      </c>
      <c r="NI105" s="15">
        <f>Tabla1[[#This Row],[ROS_1DU_COR_COD_ESC_TG_POS]]-Tabla1[[#This Row],[PAS_1DU_COR_COD_ESC_TG_POS]]</f>
        <v>64.588235294117652</v>
      </c>
      <c r="NJ105" s="15">
        <f>Tabla1[[#This Row],[ROS_1DU_COR_COD_ESC_TG_TOT]]-Tabla1[[#This Row],[PAS_1DU_COR_COD_ESC_TG_TOT]]</f>
        <v>57.9106976744186</v>
      </c>
      <c r="NK105" s="15">
        <f>Tabla1[[#This Row],[PAS_1DU_COR_COD_ROS_TG_NEG]]-Tabla1[[#This Row],[ESC_1DU_COR_COD_ROS_TG_NEG]]</f>
        <v>-108.83333333333331</v>
      </c>
      <c r="NL105" s="15">
        <f>Tabla1[[#This Row],[PAS_1DU_COR_COD_ROS_TG_NEU]]-Tabla1[[#This Row],[ESC_1DU_COR_COD_ROS_TG_NEU]]</f>
        <v>-91.566666666666634</v>
      </c>
      <c r="NM105" s="15">
        <f>Tabla1[[#This Row],[PAS_1DU_COR_COD_ROS_TG_POS]]-Tabla1[[#This Row],[ESC_1DU_COR_COD_ROS_TG_POS]]</f>
        <v>29.783333333333303</v>
      </c>
      <c r="NN105" s="15">
        <f>Tabla1[[#This Row],[PAS_1DU_COR_COD_ROS_TG_TOT]]-Tabla1[[#This Row],[ESC_1DU_COR_COD_ROS_TG_TOT]]</f>
        <v>-51.567460317460359</v>
      </c>
      <c r="NO105" s="15">
        <f>Tabla1[[#This Row],[PAS_1DU_COR_COD_ESC_TG_NEG]]-Tabla1[[#This Row],[ESC_1DU_COR_COD_ESC_TG_NEG]]</f>
        <v>-26.666666666666657</v>
      </c>
      <c r="NP105" s="15">
        <f>Tabla1[[#This Row],[PAS_1DU_COR_COD_ESC_TG_NEU]]-Tabla1[[#This Row],[ESC_1DU_COR_COD_ESC_TG_NEU]]</f>
        <v>-71.357142857142833</v>
      </c>
      <c r="NQ105" s="15">
        <f>Tabla1[[#This Row],[PAS_1DU_COR_COD_ESC_TG_POS]]-Tabla1[[#This Row],[ESC_1DU_COR_COD_ESC_TG_POS]]</f>
        <v>-30.088235294117652</v>
      </c>
      <c r="NR105" s="15">
        <f>Tabla1[[#This Row],[PAS_1DU_COR_COD_ESC_TG_TOT]]-Tabla1[[#This Row],[ESC_1DU_COR_COD_ESC_TG_TOT]]</f>
        <v>-45.713774597495501</v>
      </c>
    </row>
    <row r="106" spans="1:382" x14ac:dyDescent="0.3">
      <c r="A106" s="2" t="s">
        <v>113</v>
      </c>
      <c r="B106" s="2">
        <v>40</v>
      </c>
      <c r="C106" s="2">
        <v>1</v>
      </c>
      <c r="D106" s="2">
        <v>40</v>
      </c>
      <c r="E106">
        <v>2.6842105263157894</v>
      </c>
      <c r="F106">
        <v>1336.4166666666667</v>
      </c>
      <c r="G106">
        <v>3.2</v>
      </c>
      <c r="H106">
        <v>1127.2352941176471</v>
      </c>
      <c r="I106">
        <v>3.35</v>
      </c>
      <c r="J106">
        <v>1014.5</v>
      </c>
      <c r="K106">
        <v>3.0847457627118646</v>
      </c>
      <c r="L106">
        <v>1132.4489795918366</v>
      </c>
      <c r="M106">
        <v>3.1578947368421053</v>
      </c>
      <c r="N106">
        <v>1109.25</v>
      </c>
      <c r="O106">
        <v>2.75</v>
      </c>
      <c r="P106">
        <v>1089.5999999999999</v>
      </c>
      <c r="Q106">
        <v>2.65</v>
      </c>
      <c r="R106">
        <v>1002.2352941176471</v>
      </c>
      <c r="S106">
        <v>2.847457627118644</v>
      </c>
      <c r="T106">
        <v>1065.2083333333333</v>
      </c>
      <c r="U106">
        <v>2.9661016949152543</v>
      </c>
      <c r="V106">
        <v>1099.1752577319587</v>
      </c>
      <c r="W106">
        <v>1.6842105263157894</v>
      </c>
      <c r="X106">
        <v>460.10526315789474</v>
      </c>
      <c r="Y106">
        <v>1.85</v>
      </c>
      <c r="Z106">
        <v>492.3</v>
      </c>
      <c r="AA106">
        <v>1.65</v>
      </c>
      <c r="AB106">
        <v>471.3</v>
      </c>
      <c r="AC106">
        <v>1.728813559322034</v>
      </c>
      <c r="AD106">
        <v>474.81355932203388</v>
      </c>
      <c r="AE106">
        <v>1.728813559322034</v>
      </c>
      <c r="AF106">
        <v>474.81355932203388</v>
      </c>
      <c r="AG106">
        <v>2.5536723163841808</v>
      </c>
      <c r="AH106">
        <v>863.03846153846155</v>
      </c>
      <c r="AI106">
        <v>5</v>
      </c>
      <c r="AJ106">
        <v>1678</v>
      </c>
      <c r="AO106">
        <v>5</v>
      </c>
      <c r="AP106">
        <v>1678</v>
      </c>
      <c r="AQ106">
        <v>0</v>
      </c>
      <c r="AW106">
        <v>0</v>
      </c>
      <c r="AY106">
        <v>2.5</v>
      </c>
      <c r="AZ106">
        <v>1678</v>
      </c>
      <c r="BA106">
        <v>3</v>
      </c>
      <c r="BB106">
        <v>592</v>
      </c>
      <c r="BG106">
        <v>3</v>
      </c>
      <c r="BH106">
        <v>592</v>
      </c>
      <c r="BI106">
        <v>3</v>
      </c>
      <c r="BJ106">
        <v>592</v>
      </c>
      <c r="BK106">
        <v>2.6666666666666665</v>
      </c>
      <c r="BL106">
        <v>1135</v>
      </c>
      <c r="BM106">
        <v>2.5555555555555554</v>
      </c>
      <c r="BN106">
        <v>866.48101265822788</v>
      </c>
      <c r="BO106">
        <v>1.5</v>
      </c>
      <c r="BP106">
        <v>546.66666666666663</v>
      </c>
      <c r="BQ106">
        <v>2.4</v>
      </c>
      <c r="BR106">
        <v>1017.5714285714286</v>
      </c>
      <c r="BS106">
        <v>2.2000000000000002</v>
      </c>
      <c r="BT106">
        <v>991.33333333333337</v>
      </c>
      <c r="BU106">
        <v>2.0333333333333332</v>
      </c>
      <c r="BV106">
        <v>860.57894736842104</v>
      </c>
      <c r="BW106">
        <v>1.9</v>
      </c>
      <c r="BX106">
        <v>846.16666666666663</v>
      </c>
      <c r="BY106">
        <v>0.9</v>
      </c>
      <c r="BZ106">
        <v>402.6</v>
      </c>
      <c r="CA106">
        <v>1.3</v>
      </c>
      <c r="CB106">
        <v>831.2</v>
      </c>
      <c r="CC106">
        <v>1.3666666666666667</v>
      </c>
      <c r="CD106">
        <v>702.875</v>
      </c>
      <c r="CE106">
        <v>1.7</v>
      </c>
      <c r="CF106">
        <v>788.48571428571427</v>
      </c>
      <c r="CG106">
        <v>2.4</v>
      </c>
      <c r="CH106">
        <v>1442.2</v>
      </c>
      <c r="CI106">
        <v>2.2000000000000002</v>
      </c>
      <c r="CJ106">
        <v>1097.4000000000001</v>
      </c>
      <c r="CK106">
        <v>2.6</v>
      </c>
      <c r="CL106">
        <v>1551.2</v>
      </c>
      <c r="CM106">
        <v>2.4</v>
      </c>
      <c r="CN106">
        <v>1363.6</v>
      </c>
      <c r="CO106">
        <v>2.1</v>
      </c>
      <c r="CP106">
        <v>1236.4000000000001</v>
      </c>
      <c r="CQ106">
        <v>2.2000000000000002</v>
      </c>
      <c r="CR106">
        <v>1242</v>
      </c>
      <c r="CS106">
        <v>2.6</v>
      </c>
      <c r="CT106">
        <v>1435</v>
      </c>
      <c r="CU106">
        <v>2.2999999999999998</v>
      </c>
      <c r="CV106">
        <v>1304.4666666666667</v>
      </c>
      <c r="CW106">
        <v>2.35</v>
      </c>
      <c r="CX106">
        <v>1334.0333333333333</v>
      </c>
      <c r="CY106">
        <v>2.0249999999999999</v>
      </c>
      <c r="CZ106">
        <v>1040.2769230769231</v>
      </c>
      <c r="DA106">
        <v>1.5</v>
      </c>
      <c r="DB106">
        <v>467.77777777777777</v>
      </c>
      <c r="DC106">
        <v>1</v>
      </c>
      <c r="DD106">
        <v>557.79999999999995</v>
      </c>
      <c r="DE106">
        <v>0.9</v>
      </c>
      <c r="DF106">
        <v>331.42857142857144</v>
      </c>
      <c r="DG106">
        <v>1.1333333333333333</v>
      </c>
      <c r="DH106">
        <v>443.76190476190476</v>
      </c>
      <c r="DI106">
        <v>0.6</v>
      </c>
      <c r="DJ106">
        <v>308.75</v>
      </c>
      <c r="DK106">
        <v>0.8</v>
      </c>
      <c r="DL106">
        <v>649.75</v>
      </c>
      <c r="DM106">
        <v>1.1000000000000001</v>
      </c>
      <c r="DN106">
        <v>426.57142857142856</v>
      </c>
      <c r="DO106">
        <v>0.83333333333333337</v>
      </c>
      <c r="DP106">
        <v>454.66666666666669</v>
      </c>
      <c r="DQ106">
        <v>0.98333333333333328</v>
      </c>
      <c r="DR106">
        <v>448.30555555555554</v>
      </c>
      <c r="DS106">
        <v>0.98333333333333328</v>
      </c>
      <c r="DT106">
        <v>448.30555555555554</v>
      </c>
      <c r="DU106">
        <v>1.6777777777777778</v>
      </c>
      <c r="DV106">
        <v>829.2772277227723</v>
      </c>
      <c r="GE106">
        <v>1.6777777777777778</v>
      </c>
      <c r="GF106">
        <v>829.2772277227723</v>
      </c>
      <c r="GG106">
        <v>2.5</v>
      </c>
      <c r="GH106">
        <v>1189.5</v>
      </c>
      <c r="GI106">
        <v>3.7</v>
      </c>
      <c r="GJ106">
        <v>1038.5555555555557</v>
      </c>
      <c r="GK106">
        <v>3.6666666666666665</v>
      </c>
      <c r="GL106">
        <v>1063.25</v>
      </c>
      <c r="GM106">
        <v>3.2758620689655173</v>
      </c>
      <c r="GN106">
        <v>1086.5217391304348</v>
      </c>
      <c r="GO106">
        <v>3.1111111111111112</v>
      </c>
      <c r="GP106">
        <v>1142.2857142857142</v>
      </c>
      <c r="GQ106">
        <v>1.7</v>
      </c>
      <c r="GR106">
        <v>765.42857142857144</v>
      </c>
      <c r="GS106">
        <v>1.5555555555555556</v>
      </c>
      <c r="GT106">
        <v>783.4</v>
      </c>
      <c r="GU106">
        <v>2.1071428571428572</v>
      </c>
      <c r="GV106">
        <v>909</v>
      </c>
      <c r="GW106">
        <v>2.7017543859649122</v>
      </c>
      <c r="GX106">
        <v>1006.2142857142857</v>
      </c>
      <c r="GY106">
        <v>3.3</v>
      </c>
      <c r="GZ106">
        <v>1152</v>
      </c>
      <c r="HA106">
        <v>3</v>
      </c>
      <c r="HB106">
        <v>969.875</v>
      </c>
      <c r="HC106">
        <v>3</v>
      </c>
      <c r="HD106">
        <v>1130.5714285714287</v>
      </c>
      <c r="HE106">
        <v>3.103448275862069</v>
      </c>
      <c r="HF106">
        <v>1085.0416666666667</v>
      </c>
      <c r="HG106">
        <v>3</v>
      </c>
      <c r="HH106">
        <v>1423.5</v>
      </c>
      <c r="HI106">
        <v>3.9</v>
      </c>
      <c r="HJ106">
        <v>1497.125</v>
      </c>
      <c r="HK106">
        <v>3.6666666666666665</v>
      </c>
      <c r="HL106">
        <v>1138.6666666666667</v>
      </c>
      <c r="HM106">
        <v>3.5357142857142856</v>
      </c>
      <c r="HN106">
        <v>1337.6521739130435</v>
      </c>
      <c r="HO106">
        <v>3.3157894736842106</v>
      </c>
      <c r="HP106">
        <v>1208.6595744680851</v>
      </c>
      <c r="HQ106">
        <v>3.0087719298245612</v>
      </c>
      <c r="HR106">
        <v>1113.1235955056179</v>
      </c>
      <c r="HS106">
        <v>1.7</v>
      </c>
      <c r="HT106">
        <v>502.77777777777777</v>
      </c>
      <c r="HU106">
        <v>2.1</v>
      </c>
      <c r="HV106">
        <v>630.4</v>
      </c>
      <c r="HW106">
        <v>1.5555555555555556</v>
      </c>
      <c r="HX106">
        <v>535.25</v>
      </c>
      <c r="HY106">
        <v>1.7931034482758621</v>
      </c>
      <c r="HZ106">
        <v>559.66666666666663</v>
      </c>
      <c r="IA106">
        <v>1.6666666666666667</v>
      </c>
      <c r="IB106">
        <v>532.125</v>
      </c>
      <c r="IC106">
        <v>1.6</v>
      </c>
      <c r="ID106">
        <v>531</v>
      </c>
      <c r="IE106">
        <v>1.6666666666666667</v>
      </c>
      <c r="IF106">
        <v>499</v>
      </c>
      <c r="IG106">
        <v>1.6428571428571428</v>
      </c>
      <c r="IH106">
        <v>521.5</v>
      </c>
      <c r="II106">
        <v>1.7192982456140351</v>
      </c>
      <c r="IJ106">
        <v>540.94339622641508</v>
      </c>
      <c r="IK106">
        <v>1.7192982456140351</v>
      </c>
      <c r="IL106">
        <v>540.94339622641508</v>
      </c>
      <c r="IM106">
        <v>2.5789473684210527</v>
      </c>
      <c r="IN106">
        <v>899.56338028169012</v>
      </c>
      <c r="IS106">
        <v>6</v>
      </c>
      <c r="IT106">
        <v>1978</v>
      </c>
      <c r="IU106">
        <v>6</v>
      </c>
      <c r="IV106">
        <v>1978</v>
      </c>
      <c r="IW106">
        <v>4</v>
      </c>
      <c r="IX106">
        <v>1258</v>
      </c>
      <c r="JA106">
        <v>3</v>
      </c>
      <c r="JB106">
        <v>681</v>
      </c>
      <c r="JC106">
        <v>3.5</v>
      </c>
      <c r="JD106">
        <v>969.5</v>
      </c>
      <c r="JE106">
        <v>4.333333333333333</v>
      </c>
      <c r="JF106">
        <v>1305.6666666666667</v>
      </c>
      <c r="JK106">
        <v>0</v>
      </c>
      <c r="JM106">
        <v>0</v>
      </c>
      <c r="JO106">
        <v>2</v>
      </c>
      <c r="JP106">
        <v>637</v>
      </c>
      <c r="JS106">
        <v>2</v>
      </c>
      <c r="JT106">
        <v>739</v>
      </c>
      <c r="JU106">
        <v>2</v>
      </c>
      <c r="JV106">
        <v>688</v>
      </c>
      <c r="JW106">
        <v>1.3333333333333333</v>
      </c>
      <c r="JX106">
        <v>688</v>
      </c>
      <c r="JY106">
        <v>2.8333333333333335</v>
      </c>
      <c r="JZ106">
        <v>1058.5999999999999</v>
      </c>
      <c r="KE106">
        <v>2</v>
      </c>
      <c r="KF106">
        <v>304</v>
      </c>
      <c r="KG106">
        <v>2</v>
      </c>
      <c r="KH106">
        <v>304</v>
      </c>
      <c r="KI106">
        <v>2</v>
      </c>
      <c r="KJ106">
        <v>768</v>
      </c>
      <c r="KM106">
        <v>2</v>
      </c>
      <c r="KN106">
        <v>438</v>
      </c>
      <c r="KO106">
        <v>2</v>
      </c>
      <c r="KP106">
        <v>603</v>
      </c>
      <c r="KQ106">
        <v>2</v>
      </c>
      <c r="KR106">
        <v>503.33333333333331</v>
      </c>
      <c r="KS106">
        <v>2</v>
      </c>
      <c r="KT106">
        <v>503.33333333333331</v>
      </c>
      <c r="KU106">
        <v>2.5555555555555554</v>
      </c>
      <c r="KV106">
        <v>850.375</v>
      </c>
      <c r="KW106">
        <v>2.5777777777777779</v>
      </c>
      <c r="KX106">
        <v>896.94</v>
      </c>
      <c r="KY106" s="15">
        <f>Tabla24[[#This Row],[ROS_NUM_COR_COD_ROS_TG_NEG]]-Tabla24[[#This Row],[PAS_NUM_COR_COD_ROS_TG_NEG]]</f>
        <v>-0.15789473684210531</v>
      </c>
      <c r="KZ106" s="15">
        <f>Tabla24[[#This Row],[ROS_DUR_COR_COD_ROS_TG_NEG]]-Tabla24[[#This Row],[PAS_DUR_COR_COD_ROS_TG_NEG]]</f>
        <v>314.25</v>
      </c>
      <c r="LA106" s="15">
        <f>Tabla24[[#This Row],[ROS_NUM_COR_COD_ROS_TG_NEU]]-Tabla24[[#This Row],[PAS_NUM_COR_COD_ROS_TG_NEU]]</f>
        <v>1.1499999999999999</v>
      </c>
      <c r="LB106" s="15">
        <f>Tabla24[[#This Row],[ROS_DUR_COR_COD_ROS_TG_NEU]]-Tabla24[[#This Row],[PAS_DUR_COR_COD_ROS_TG_NEU]]</f>
        <v>407.52500000000009</v>
      </c>
      <c r="LC106" s="15">
        <f>Tabla24[[#This Row],[ROS_NUM_COR_COD_ROS_TG_POS]]-Tabla24[[#This Row],[PAS_NUM_COR_COD_ROS_TG_POS]]</f>
        <v>1.0166666666666666</v>
      </c>
      <c r="LD106" s="15">
        <f>Tabla24[[#This Row],[ROS_DUR_COR_COD_ROS_TG_POS]]-Tabla24[[#This Row],[PAS_DUR_COR_COD_ROS_TG_POS]]</f>
        <v>136.43137254901967</v>
      </c>
      <c r="LE106" s="15">
        <f>Tabla24[[#This Row],[ROS_NUM_COR_COD_ROS_TG_TOT]]-Tabla24[[#This Row],[PAS_NUM_COR_COD_ROS_TG_TOT]]</f>
        <v>0.68825665859564156</v>
      </c>
      <c r="LF106" s="15">
        <f>Tabla24[[#This Row],[ROS_DUR_COR_COD_ROS_TG_TOT]]-Tabla24[[#This Row],[PAS_DUR_COR_COD_ROS_TG_TOT]]</f>
        <v>272.44384057971024</v>
      </c>
      <c r="LG106" s="15">
        <f>Tabla24[[#This Row],[ROS_NUM_COR_COD_ESC_TG_NEG]]-Tabla24[[#This Row],[PAS_NUM_COR_COD_ESC_TG_NEG]]</f>
        <v>0.42690058479532178</v>
      </c>
      <c r="LH106" s="15">
        <f>Tabla24[[#This Row],[ROS_DUR_COR_COD_ESC_TG_NEG]]-Tabla24[[#This Row],[PAS_DUR_COR_COD_ESC_TG_NEG]]</f>
        <v>-194.13095238095252</v>
      </c>
      <c r="LI106" s="15">
        <f>Tabla24[[#This Row],[ROS_NUM_COR_COD_ESC_TG_NEU]]-Tabla24[[#This Row],[PAS_NUM_COR_COD_ESC_TG_NEU]]</f>
        <v>-1.5000000000000002</v>
      </c>
      <c r="LJ106" s="15">
        <f>Tabla24[[#This Row],[ROS_NUM_COR_COD_ESC_TG_NEG]]-Tabla24[[#This Row],[PAS_NUM_COR_COD_ESC_TG_NEG]]</f>
        <v>0.42690058479532178</v>
      </c>
      <c r="LK106" s="15">
        <f>Tabla24[[#This Row],[ROS_NUM_COR_COD_ESC_TG_POS]]-Tabla24[[#This Row],[PAS_NUM_COR_COD_ESC_TG_POS]]</f>
        <v>-1.7944444444444445</v>
      </c>
      <c r="LL106" s="15">
        <f>Tabla24[[#This Row],[ROS_DUR_COR_COD_ESC_TG_POS]]-Tabla24[[#This Row],[PAS_DUR_COR_COD_ESC_TG_POS]]</f>
        <v>-231.10000000000002</v>
      </c>
      <c r="LM106" s="15">
        <f>Tabla24[[#This Row],[ROS_NUM_COR_COD_ESC_TG_TOT]]-Tabla24[[#This Row],[PAS_NUM_COR_COD_ESC_TG_TOT]]</f>
        <v>-0.97760290556900742</v>
      </c>
      <c r="LN106" s="15">
        <f>Tabla24[[#This Row],[ROS_DUR_COR_COD_ESC_TG_TOT]]-Tabla24[[#This Row],[PAS_DUR_COR_COD_ESC_TG_TOT]]</f>
        <v>-223.44897959183663</v>
      </c>
      <c r="LO106" s="15">
        <f>Tabla24[[#This Row],[PAS_NUM_COR_COD_ROS_TG_NEG]]-Tabla24[[#This Row],[ESC_NUM_COR_COD_ROS_TG_NEG]]</f>
        <v>1.0578947368421052</v>
      </c>
      <c r="LP106" s="15">
        <f>Tabla24[[#This Row],[PAS_DUR_COR_COD_ROS_TG_NEG]]-Tabla24[[#This Row],[ESC_DUR_COR_COD_ROS_TG_NEG]]</f>
        <v>-127.15000000000009</v>
      </c>
      <c r="LQ106" s="15">
        <f>Tabla24[[#This Row],[PAS_NUM_COR_COD_ROS_TG_NEU]]-Tabla24[[#This Row],[ESC_NUM_COR_COD_ROS_TG_NEU]]</f>
        <v>0.54999999999999982</v>
      </c>
      <c r="LR106" s="15">
        <f>Tabla24[[#This Row],[PAS_DUR_COR_COD_ROS_TG_NEU]]-Tabla24[[#This Row],[ESC_DUR_COR_COD_ROS_TG_NEU]]</f>
        <v>-152.40000000000009</v>
      </c>
      <c r="LS106" s="15">
        <f>Tabla24[[#This Row],[PAS_NUM_COR_COD_ROS_TG_POS]]-Tabla24[[#This Row],[ESC_NUM_COR_COD_ROS_TG_POS]]</f>
        <v>4.9999999999999822E-2</v>
      </c>
      <c r="LT106" s="15">
        <f>Tabla24[[#This Row],[PAS_DUR_COR_COD_ROS_TG_POS]]-Tabla24[[#This Row],[ESC_DUR_COR_COD_ROS_TG_POS]]</f>
        <v>-432.76470588235293</v>
      </c>
      <c r="LU106" s="15">
        <f>Tabla24[[#This Row],[PAS_NUM_COR_COD_ROS_TG_TOT]]-Tabla24[[#This Row],[ESC_NUM_COR_COD_ROS_TG_TOT]]</f>
        <v>0.54745762711864421</v>
      </c>
      <c r="LV106" s="15">
        <f>Tabla24[[#This Row],[PAS_DUR_COR_COD_ROS_TG_TOT]]-Tabla24[[#This Row],[ESC_DUR_COR_COD_ROS_TG_TOT]]</f>
        <v>-239.25833333333344</v>
      </c>
      <c r="LW106" s="15">
        <f>Tabla24[[#This Row],[PAS_NUM_COR_COD_ESC_TG_NEG]]-Tabla24[[#This Row],[ESC_NUM_COR_COD_ESC_TG_NEG]]</f>
        <v>0.78421052631578947</v>
      </c>
      <c r="LX106" s="15">
        <f>Tabla24[[#This Row],[PAS_DUR_COR_COD_ESC_TG_NEG]]-Tabla24[[#This Row],[ESC_DUR_COR_COD_ESC_TG_NEG]]</f>
        <v>490.25000000000011</v>
      </c>
      <c r="LY106" s="15">
        <f>Tabla24[[#This Row],[PAS_NUM_COR_COD_ESC_TG_NEU]]-Tabla24[[#This Row],[ESC_NUM_COR_COD_ESC_TG_NEU]]</f>
        <v>2.3000000000000003</v>
      </c>
      <c r="LZ106" s="15">
        <f>Tabla24[[#This Row],[PAS_DUR_COR_COD_ESC_TG_NEU]]-Tabla24[[#This Row],[ESC_DUR_COR_COD_ESC_TG_NEU]]</f>
        <v>724.63529411764705</v>
      </c>
      <c r="MA106" s="15">
        <f>Tabla24[[#This Row],[PAS_NUM_COR_COD_ESC_TG_POS]]-Tabla24[[#This Row],[ESC_NUM_COR_COD_ESC_TG_POS]]</f>
        <v>2.0499999999999998</v>
      </c>
      <c r="MB106" s="15">
        <f>Tabla24[[#This Row],[PAS_DUR_COR_COD_ESC_TG_POS]]-Tabla24[[#This Row],[ESC_DUR_COR_COD_ESC_TG_POS]]</f>
        <v>183.29999999999995</v>
      </c>
      <c r="MC106" s="15">
        <f>Tabla24[[#This Row],[PAS_NUM_COR_COD_ESC_TG_TOT]]-Tabla24[[#This Row],[ESC_NUM_COR_COD_ESC_TG_TOT]]</f>
        <v>1.7180790960451979</v>
      </c>
      <c r="MD106" s="15">
        <f>Tabla24[[#This Row],[PAS_DUR_COR_COD_ESC_TG_TOT]]-Tabla24[[#This Row],[ESC_DUR_COR_COD_ESC_TG_TOT]]</f>
        <v>429.57397959183663</v>
      </c>
      <c r="ME106">
        <v>251.5</v>
      </c>
      <c r="MF106">
        <v>308.25</v>
      </c>
      <c r="MG106">
        <v>323.55555555555554</v>
      </c>
      <c r="MH106">
        <v>299.43478260869563</v>
      </c>
      <c r="MI106">
        <v>224.71428571428572</v>
      </c>
      <c r="MJ106">
        <v>308.85714285714283</v>
      </c>
      <c r="MK106">
        <v>217.8</v>
      </c>
      <c r="ML106">
        <v>253.89473684210526</v>
      </c>
      <c r="MM106">
        <v>307.39999999999998</v>
      </c>
      <c r="MN106">
        <v>253.4</v>
      </c>
      <c r="MO106">
        <v>272</v>
      </c>
      <c r="MP106">
        <v>277.60000000000002</v>
      </c>
      <c r="MQ106">
        <v>245.33333333333334</v>
      </c>
      <c r="MR106">
        <v>229.4</v>
      </c>
      <c r="MS106">
        <v>334.4</v>
      </c>
      <c r="MT106">
        <v>268.1875</v>
      </c>
      <c r="MU106">
        <v>262.4375</v>
      </c>
      <c r="MV106">
        <v>288.26666666666665</v>
      </c>
      <c r="MW106">
        <v>307.23529411764707</v>
      </c>
      <c r="MX106">
        <v>286.375</v>
      </c>
      <c r="MY106">
        <v>328.08333333333331</v>
      </c>
      <c r="MZ106">
        <v>283.41176470588238</v>
      </c>
      <c r="NA106">
        <v>297.7</v>
      </c>
      <c r="NB106">
        <v>300.18367346938777</v>
      </c>
      <c r="NC106" s="15">
        <f>Tabla1[[#This Row],[ROS_1DU_COR_COD_ROS_TG_NEG]]-Tabla1[[#This Row],[PAS_1DU_COR_COD_ROS_TG_NEG]]</f>
        <v>-10.9375</v>
      </c>
      <c r="ND106" s="15">
        <f>Tabla1[[#This Row],[ROS_1DU_COR_COD_ROS_TG_NEU]]-Tabla1[[#This Row],[PAS_1DU_COR_COD_ROS_TG_NEU]]</f>
        <v>19.983333333333348</v>
      </c>
      <c r="NE106" s="15">
        <f>Tabla1[[#This Row],[ROS_1DU_COR_COD_ROS_TG_POS]]-Tabla1[[#This Row],[PAS_1DU_COR_COD_ROS_TG_POS]]</f>
        <v>16.320261437908471</v>
      </c>
      <c r="NF106" s="15">
        <f>Tabla1[[#This Row],[ROS_1DU_COR_COD_ROS_TG_TOT]]-Tabla1[[#This Row],[PAS_1DU_COR_COD_ROS_TG_TOT]]</f>
        <v>13.059782608695627</v>
      </c>
      <c r="NG106" s="15">
        <f>Tabla1[[#This Row],[ROS_1DU_COR_COD_ESC_TG_NEG]]-Tabla1[[#This Row],[PAS_1DU_COR_COD_ESC_TG_NEG]]</f>
        <v>-103.36904761904759</v>
      </c>
      <c r="NH106" s="15">
        <f>Tabla1[[#This Row],[ROS_1DU_COR_COD_ESC_TG_NEU]]-Tabla1[[#This Row],[PAS_1DU_COR_COD_ESC_TG_NEU]]</f>
        <v>25.445378151260456</v>
      </c>
      <c r="NI106" s="15">
        <f>Tabla1[[#This Row],[ROS_1DU_COR_COD_ESC_TG_POS]]-Tabla1[[#This Row],[PAS_1DU_COR_COD_ESC_TG_POS]]</f>
        <v>-79.899999999999977</v>
      </c>
      <c r="NJ106" s="15">
        <f>Tabla1[[#This Row],[ROS_1DU_COR_COD_ESC_TG_TOT]]-Tabla1[[#This Row],[PAS_1DU_COR_COD_ESC_TG_TOT]]</f>
        <v>-46.28893662728251</v>
      </c>
      <c r="NK106" s="15">
        <f>Tabla1[[#This Row],[PAS_1DU_COR_COD_ROS_TG_NEG]]-Tabla1[[#This Row],[ESC_1DU_COR_COD_ROS_TG_NEG]]</f>
        <v>-44.962499999999977</v>
      </c>
      <c r="NL106" s="15">
        <f>Tabla1[[#This Row],[PAS_1DU_COR_COD_ROS_TG_NEU]]-Tabla1[[#This Row],[ESC_1DU_COR_COD_ROS_TG_NEU]]</f>
        <v>34.866666666666646</v>
      </c>
      <c r="NM106" s="15">
        <f>Tabla1[[#This Row],[PAS_1DU_COR_COD_ROS_TG_POS]]-Tabla1[[#This Row],[ESC_1DU_COR_COD_ROS_TG_POS]]</f>
        <v>35.235294117647072</v>
      </c>
      <c r="NN106" s="15">
        <f>Tabla1[[#This Row],[PAS_1DU_COR_COD_ROS_TG_TOT]]-Tabla1[[#This Row],[ESC_1DU_COR_COD_ROS_TG_TOT]]</f>
        <v>8.7749999999999773</v>
      </c>
      <c r="NO106" s="15">
        <f>Tabla1[[#This Row],[PAS_1DU_COR_COD_ESC_TG_NEG]]-Tabla1[[#This Row],[ESC_1DU_COR_COD_ESC_TG_NEG]]</f>
        <v>82.749999999999972</v>
      </c>
      <c r="NP106" s="15">
        <f>Tabla1[[#This Row],[PAS_1DU_COR_COD_ESC_TG_NEU]]-Tabla1[[#This Row],[ESC_1DU_COR_COD_ESC_TG_NEU]]</f>
        <v>54.011764705882371</v>
      </c>
      <c r="NQ106" s="15">
        <f>Tabla1[[#This Row],[PAS_1DU_COR_COD_ESC_TG_POS]]-Tabla1[[#This Row],[ESC_1DU_COR_COD_ESC_TG_POS]]</f>
        <v>-36.699999999999989</v>
      </c>
      <c r="NR106" s="15">
        <f>Tabla1[[#This Row],[PAS_1DU_COR_COD_ESC_TG_TOT]]-Tabla1[[#This Row],[ESC_1DU_COR_COD_ESC_TG_TOT]]</f>
        <v>31.99617346938777</v>
      </c>
    </row>
    <row r="107" spans="1:382" x14ac:dyDescent="0.3">
      <c r="A107" s="2" t="s">
        <v>114</v>
      </c>
      <c r="B107" s="2">
        <v>40</v>
      </c>
      <c r="C107" s="2">
        <v>1</v>
      </c>
      <c r="D107" s="2">
        <v>42</v>
      </c>
      <c r="E107">
        <v>3.7</v>
      </c>
      <c r="F107">
        <v>1653.0833333333333</v>
      </c>
      <c r="G107">
        <v>3.55</v>
      </c>
      <c r="H107">
        <v>1607.2727272727273</v>
      </c>
      <c r="I107">
        <v>3.6</v>
      </c>
      <c r="J107">
        <v>1984.1</v>
      </c>
      <c r="K107">
        <v>3.6166666666666667</v>
      </c>
      <c r="L107">
        <v>1738.121212121212</v>
      </c>
      <c r="M107">
        <v>3.55</v>
      </c>
      <c r="N107">
        <v>1591.9166666666667</v>
      </c>
      <c r="O107">
        <v>4.05</v>
      </c>
      <c r="P107">
        <v>1614.5384615384614</v>
      </c>
      <c r="Q107">
        <v>4.1500000000000004</v>
      </c>
      <c r="R107">
        <v>1876.909090909091</v>
      </c>
      <c r="S107">
        <v>3.9166666666666665</v>
      </c>
      <c r="T107">
        <v>1687.1666666666667</v>
      </c>
      <c r="U107">
        <v>3.7666666666666666</v>
      </c>
      <c r="V107">
        <v>1711.536231884058</v>
      </c>
      <c r="W107">
        <v>0.75</v>
      </c>
      <c r="X107">
        <v>378.55555555555554</v>
      </c>
      <c r="Y107">
        <v>0.7</v>
      </c>
      <c r="Z107">
        <v>380.66666666666669</v>
      </c>
      <c r="AA107">
        <v>0.55000000000000004</v>
      </c>
      <c r="AB107">
        <v>353.22222222222223</v>
      </c>
      <c r="AC107">
        <v>0.66666666666666663</v>
      </c>
      <c r="AD107">
        <v>370.81481481481484</v>
      </c>
      <c r="AE107">
        <v>0.66666666666666663</v>
      </c>
      <c r="AF107">
        <v>370.81481481481484</v>
      </c>
      <c r="AG107">
        <v>2.7333333333333334</v>
      </c>
      <c r="AH107">
        <v>1334.4583333333333</v>
      </c>
      <c r="BM107">
        <v>2.7333333333333334</v>
      </c>
      <c r="BN107">
        <v>1334.4583333333333</v>
      </c>
      <c r="BO107">
        <v>3.75</v>
      </c>
      <c r="BP107">
        <v>963.26315789473688</v>
      </c>
      <c r="BQ107">
        <v>4.3</v>
      </c>
      <c r="BR107">
        <v>1231.9473684210527</v>
      </c>
      <c r="BS107">
        <v>4.3</v>
      </c>
      <c r="BT107">
        <v>1110.1500000000001</v>
      </c>
      <c r="BU107">
        <v>4.1166666666666663</v>
      </c>
      <c r="BV107">
        <v>1101.9310344827586</v>
      </c>
      <c r="BW107">
        <v>4.5</v>
      </c>
      <c r="BX107">
        <v>1171.0625</v>
      </c>
      <c r="BY107">
        <v>4.4375</v>
      </c>
      <c r="BZ107">
        <v>1205.6875</v>
      </c>
      <c r="CA107">
        <v>5</v>
      </c>
      <c r="CB107">
        <v>1225</v>
      </c>
      <c r="CC107">
        <v>4.645833333333333</v>
      </c>
      <c r="CD107">
        <v>1200.5833333333333</v>
      </c>
      <c r="CE107">
        <v>4.3518518518518521</v>
      </c>
      <c r="CF107">
        <v>1146.6037735849056</v>
      </c>
      <c r="CG107">
        <v>3.05</v>
      </c>
      <c r="CH107">
        <v>719.88888888888891</v>
      </c>
      <c r="CI107">
        <v>1.95</v>
      </c>
      <c r="CJ107">
        <v>513.3125</v>
      </c>
      <c r="CK107">
        <v>2.2000000000000002</v>
      </c>
      <c r="CL107">
        <v>635.9375</v>
      </c>
      <c r="CM107">
        <v>2.4</v>
      </c>
      <c r="CN107">
        <v>626.91999999999996</v>
      </c>
      <c r="CO107">
        <v>2.3125</v>
      </c>
      <c r="CP107">
        <v>552.5</v>
      </c>
      <c r="CQ107">
        <v>2.0625</v>
      </c>
      <c r="CR107">
        <v>525.35714285714289</v>
      </c>
      <c r="CS107">
        <v>1.3125</v>
      </c>
      <c r="CT107">
        <v>417.1</v>
      </c>
      <c r="CU107">
        <v>1.8958333333333333</v>
      </c>
      <c r="CV107">
        <v>506.86842105263156</v>
      </c>
      <c r="CW107">
        <v>2.175925925925926</v>
      </c>
      <c r="CX107">
        <v>575.0795454545455</v>
      </c>
      <c r="CY107">
        <v>3.2638888888888888</v>
      </c>
      <c r="CZ107">
        <v>887.35567010309273</v>
      </c>
      <c r="DA107">
        <v>1.45</v>
      </c>
      <c r="DB107">
        <v>409.47058823529414</v>
      </c>
      <c r="DC107">
        <v>1.55</v>
      </c>
      <c r="DD107">
        <v>483.41176470588238</v>
      </c>
      <c r="DE107">
        <v>1.6</v>
      </c>
      <c r="DF107">
        <v>493.41176470588238</v>
      </c>
      <c r="DG107">
        <v>1.5333333333333334</v>
      </c>
      <c r="DH107">
        <v>462.0980392156863</v>
      </c>
      <c r="DI107">
        <v>1.75</v>
      </c>
      <c r="DJ107">
        <v>493.625</v>
      </c>
      <c r="DK107">
        <v>1.6875</v>
      </c>
      <c r="DL107">
        <v>526.78571428571433</v>
      </c>
      <c r="DM107">
        <v>1.3125</v>
      </c>
      <c r="DN107">
        <v>518.81818181818187</v>
      </c>
      <c r="DO107">
        <v>1.5833333333333333</v>
      </c>
      <c r="DP107">
        <v>511.70731707317071</v>
      </c>
      <c r="DQ107">
        <v>1.5555555555555556</v>
      </c>
      <c r="DR107">
        <v>484.20652173913044</v>
      </c>
      <c r="DS107">
        <v>1.5555555555555556</v>
      </c>
      <c r="DT107">
        <v>484.20652173913044</v>
      </c>
      <c r="DU107">
        <v>2.6944444444444446</v>
      </c>
      <c r="DV107">
        <v>757.67132867132864</v>
      </c>
      <c r="EE107">
        <v>5.25</v>
      </c>
      <c r="EF107">
        <v>1271</v>
      </c>
      <c r="EG107">
        <v>2</v>
      </c>
      <c r="EH107">
        <v>774.66666666666663</v>
      </c>
      <c r="EI107">
        <v>4</v>
      </c>
      <c r="EJ107">
        <v>1061.5</v>
      </c>
      <c r="EK107">
        <v>3.75</v>
      </c>
      <c r="EL107">
        <v>1059.4545454545455</v>
      </c>
      <c r="EM107">
        <v>3.75</v>
      </c>
      <c r="EN107">
        <v>1059.4545454545455</v>
      </c>
      <c r="EW107">
        <v>2.25</v>
      </c>
      <c r="EX107">
        <v>432.25</v>
      </c>
      <c r="EY107">
        <v>4.5</v>
      </c>
      <c r="EZ107">
        <v>843</v>
      </c>
      <c r="FA107">
        <v>1</v>
      </c>
      <c r="FB107">
        <v>388.5</v>
      </c>
      <c r="FC107">
        <v>2.5833333333333335</v>
      </c>
      <c r="FD107">
        <v>587.79999999999995</v>
      </c>
      <c r="FE107">
        <v>2.5833333333333335</v>
      </c>
      <c r="FF107">
        <v>587.79999999999995</v>
      </c>
      <c r="FG107">
        <v>3.1666666666666665</v>
      </c>
      <c r="FH107">
        <v>834.85714285714289</v>
      </c>
      <c r="FQ107">
        <v>1.75</v>
      </c>
      <c r="FR107">
        <v>460</v>
      </c>
      <c r="FS107">
        <v>2</v>
      </c>
      <c r="FT107">
        <v>492.75</v>
      </c>
      <c r="FU107">
        <v>2.25</v>
      </c>
      <c r="FV107">
        <v>544.5</v>
      </c>
      <c r="FW107">
        <v>2</v>
      </c>
      <c r="FX107">
        <v>499.08333333333331</v>
      </c>
      <c r="FY107">
        <v>2</v>
      </c>
      <c r="FZ107">
        <v>499.08333333333331</v>
      </c>
      <c r="GA107">
        <v>2</v>
      </c>
      <c r="GB107">
        <v>499.08333333333331</v>
      </c>
      <c r="GC107">
        <v>2.7777777777777777</v>
      </c>
      <c r="GD107">
        <v>712.75757575757575</v>
      </c>
      <c r="GE107">
        <v>2.7027777777777779</v>
      </c>
      <c r="GF107">
        <v>753.02507836990594</v>
      </c>
      <c r="GG107">
        <v>2</v>
      </c>
      <c r="GH107">
        <v>481.625</v>
      </c>
      <c r="GI107">
        <v>1.3</v>
      </c>
      <c r="GJ107">
        <v>355.66666666666669</v>
      </c>
      <c r="GK107">
        <v>1.3333333333333333</v>
      </c>
      <c r="GL107">
        <v>359.28571428571428</v>
      </c>
      <c r="GM107">
        <v>1.5517241379310345</v>
      </c>
      <c r="GN107">
        <v>398.70833333333331</v>
      </c>
      <c r="GO107">
        <v>2.5555555555555554</v>
      </c>
      <c r="GP107">
        <v>516.625</v>
      </c>
      <c r="GQ107">
        <v>1.9</v>
      </c>
      <c r="GR107">
        <v>468.25</v>
      </c>
      <c r="GS107">
        <v>2.2000000000000002</v>
      </c>
      <c r="GT107">
        <v>497.2</v>
      </c>
      <c r="GU107">
        <v>2.2068965517241379</v>
      </c>
      <c r="GV107">
        <v>494.26923076923077</v>
      </c>
      <c r="GW107">
        <v>1.8793103448275863</v>
      </c>
      <c r="GX107">
        <v>448.4</v>
      </c>
      <c r="GY107">
        <v>7</v>
      </c>
      <c r="GZ107">
        <v>1470</v>
      </c>
      <c r="HA107">
        <v>6.9</v>
      </c>
      <c r="HB107">
        <v>1710.4</v>
      </c>
      <c r="HC107">
        <v>6.4444444444444446</v>
      </c>
      <c r="HD107">
        <v>1729.3333333333333</v>
      </c>
      <c r="HE107">
        <v>6.7931034482758621</v>
      </c>
      <c r="HF107">
        <v>1633.3793103448277</v>
      </c>
      <c r="HG107">
        <v>5.7777777777777777</v>
      </c>
      <c r="HH107">
        <v>1506.3333333333333</v>
      </c>
      <c r="HI107">
        <v>5.3</v>
      </c>
      <c r="HJ107">
        <v>1506.5</v>
      </c>
      <c r="HK107">
        <v>6</v>
      </c>
      <c r="HL107">
        <v>1634.1111111111111</v>
      </c>
      <c r="HM107">
        <v>5.6896551724137927</v>
      </c>
      <c r="HN107">
        <v>1547.4642857142858</v>
      </c>
      <c r="HO107">
        <v>6.2413793103448274</v>
      </c>
      <c r="HP107">
        <v>1591.1754385964912</v>
      </c>
      <c r="HQ107">
        <v>4.0603448275862073</v>
      </c>
      <c r="HR107">
        <v>1057.1682242990655</v>
      </c>
      <c r="HS107">
        <v>2.4</v>
      </c>
      <c r="HT107">
        <v>582.70000000000005</v>
      </c>
      <c r="HU107">
        <v>2.2000000000000002</v>
      </c>
      <c r="HV107">
        <v>682</v>
      </c>
      <c r="HW107">
        <v>2.5555555555555554</v>
      </c>
      <c r="HX107">
        <v>532</v>
      </c>
      <c r="HY107">
        <v>2.3793103448275863</v>
      </c>
      <c r="HZ107">
        <v>601.20689655172418</v>
      </c>
      <c r="IA107">
        <v>2.2222222222222223</v>
      </c>
      <c r="IB107">
        <v>565.33333333333337</v>
      </c>
      <c r="IC107">
        <v>2.6</v>
      </c>
      <c r="ID107">
        <v>661.2</v>
      </c>
      <c r="IE107">
        <v>2.5</v>
      </c>
      <c r="IF107">
        <v>575.9</v>
      </c>
      <c r="IG107">
        <v>2.4482758620689653</v>
      </c>
      <c r="IH107">
        <v>602.0344827586207</v>
      </c>
      <c r="II107">
        <v>2.4137931034482758</v>
      </c>
      <c r="IJ107">
        <v>601.62068965517244</v>
      </c>
      <c r="IK107">
        <v>2.4137931034482758</v>
      </c>
      <c r="IL107">
        <v>601.62068965517244</v>
      </c>
      <c r="IM107">
        <v>3.5114942528735633</v>
      </c>
      <c r="IN107">
        <v>897.0363636363636</v>
      </c>
      <c r="IS107">
        <v>1</v>
      </c>
      <c r="IT107">
        <v>208</v>
      </c>
      <c r="IU107">
        <v>1</v>
      </c>
      <c r="IV107">
        <v>208</v>
      </c>
      <c r="IW107">
        <v>0</v>
      </c>
      <c r="JC107">
        <v>0</v>
      </c>
      <c r="JE107">
        <v>0.5</v>
      </c>
      <c r="JF107">
        <v>208</v>
      </c>
      <c r="JK107">
        <v>7</v>
      </c>
      <c r="JL107">
        <v>1823</v>
      </c>
      <c r="JM107">
        <v>7</v>
      </c>
      <c r="JN107">
        <v>1823</v>
      </c>
      <c r="JO107">
        <v>8</v>
      </c>
      <c r="JP107">
        <v>1218</v>
      </c>
      <c r="JU107">
        <v>8</v>
      </c>
      <c r="JV107">
        <v>1218</v>
      </c>
      <c r="JW107">
        <v>7.5</v>
      </c>
      <c r="JX107">
        <v>1520.5</v>
      </c>
      <c r="JY107">
        <v>4</v>
      </c>
      <c r="JZ107">
        <v>1083</v>
      </c>
      <c r="KE107">
        <v>1</v>
      </c>
      <c r="KF107">
        <v>384</v>
      </c>
      <c r="KG107">
        <v>1</v>
      </c>
      <c r="KH107">
        <v>384</v>
      </c>
      <c r="KI107">
        <v>5</v>
      </c>
      <c r="KJ107">
        <v>1521</v>
      </c>
      <c r="KO107">
        <v>5</v>
      </c>
      <c r="KP107">
        <v>1521</v>
      </c>
      <c r="KQ107">
        <v>3</v>
      </c>
      <c r="KR107">
        <v>952.5</v>
      </c>
      <c r="KS107">
        <v>3</v>
      </c>
      <c r="KT107">
        <v>952.5</v>
      </c>
      <c r="KU107">
        <v>3.6666666666666665</v>
      </c>
      <c r="KV107">
        <v>1030.8</v>
      </c>
      <c r="KW107">
        <v>3.5166666666666666</v>
      </c>
      <c r="KX107">
        <v>900.97058823529414</v>
      </c>
      <c r="KY107" s="15">
        <f>Tabla24[[#This Row],[ROS_NUM_COR_COD_ROS_TG_NEG]]-Tabla24[[#This Row],[PAS_NUM_COR_COD_ROS_TG_NEG]]</f>
        <v>2.2277777777777779</v>
      </c>
      <c r="KZ107" s="15">
        <f>Tabla24[[#This Row],[ROS_DUR_COR_COD_ROS_TG_NEG]]-Tabla24[[#This Row],[PAS_DUR_COR_COD_ROS_TG_NEG]]</f>
        <v>-85.583333333333485</v>
      </c>
      <c r="LA107" s="15">
        <f>Tabla24[[#This Row],[ROS_NUM_COR_COD_ROS_TG_NEU]]-Tabla24[[#This Row],[PAS_NUM_COR_COD_ROS_TG_NEU]]</f>
        <v>1.25</v>
      </c>
      <c r="LB107" s="15">
        <f>Tabla24[[#This Row],[ROS_DUR_COR_COD_ROS_TG_NEU]]-Tabla24[[#This Row],[PAS_DUR_COR_COD_ROS_TG_NEU]]</f>
        <v>-108.03846153846143</v>
      </c>
      <c r="LC107" s="15">
        <f>Tabla24[[#This Row],[ROS_NUM_COR_COD_ROS_TG_POS]]-Tabla24[[#This Row],[PAS_NUM_COR_COD_ROS_TG_POS]]</f>
        <v>1.8499999999999996</v>
      </c>
      <c r="LD107" s="15">
        <f>Tabla24[[#This Row],[ROS_DUR_COR_COD_ROS_TG_POS]]-Tabla24[[#This Row],[PAS_DUR_COR_COD_ROS_TG_POS]]</f>
        <v>-242.79797979797991</v>
      </c>
      <c r="LE107" s="15">
        <f>Tabla24[[#This Row],[ROS_NUM_COR_COD_ROS_TG_TOT]]-Tabla24[[#This Row],[PAS_NUM_COR_COD_ROS_TG_TOT]]</f>
        <v>1.7729885057471262</v>
      </c>
      <c r="LF107" s="15">
        <f>Tabla24[[#This Row],[ROS_DUR_COR_COD_ROS_TG_TOT]]-Tabla24[[#This Row],[PAS_DUR_COR_COD_ROS_TG_TOT]]</f>
        <v>-139.70238095238096</v>
      </c>
      <c r="LG107" s="15">
        <f>Tabla24[[#This Row],[ROS_NUM_COR_COD_ESC_TG_NEG]]-Tabla24[[#This Row],[PAS_NUM_COR_COD_ESC_TG_NEG]]</f>
        <v>-1.1444444444444448</v>
      </c>
      <c r="LH107" s="15">
        <f>Tabla24[[#This Row],[ROS_DUR_COR_COD_ESC_TG_NEG]]-Tabla24[[#This Row],[PAS_DUR_COR_COD_ESC_TG_NEG]]</f>
        <v>-1136.4583333333333</v>
      </c>
      <c r="LI107" s="15">
        <f>Tabla24[[#This Row],[ROS_NUM_COR_COD_ESC_TG_NEU]]-Tabla24[[#This Row],[PAS_NUM_COR_COD_ESC_TG_NEU]]</f>
        <v>-1.65</v>
      </c>
      <c r="LJ107" s="15">
        <f>Tabla24[[#This Row],[ROS_NUM_COR_COD_ESC_TG_NEG]]-Tabla24[[#This Row],[PAS_NUM_COR_COD_ESC_TG_NEG]]</f>
        <v>-1.1444444444444448</v>
      </c>
      <c r="LK107" s="15">
        <f>Tabla24[[#This Row],[ROS_NUM_COR_COD_ESC_TG_POS]]-Tabla24[[#This Row],[PAS_NUM_COR_COD_ESC_TG_POS]]</f>
        <v>-1.4</v>
      </c>
      <c r="LL107" s="15">
        <f>Tabla24[[#This Row],[ROS_DUR_COR_COD_ESC_TG_POS]]-Tabla24[[#This Row],[PAS_DUR_COR_COD_ESC_TG_POS]]</f>
        <v>-1486.8999999999999</v>
      </c>
      <c r="LM107" s="15">
        <f>Tabla24[[#This Row],[ROS_NUM_COR_COD_ESC_TG_TOT]]-Tabla24[[#This Row],[PAS_NUM_COR_COD_ESC_TG_TOT]]</f>
        <v>-1.4097701149425288</v>
      </c>
      <c r="LN107" s="15">
        <f>Tabla24[[#This Row],[ROS_DUR_COR_COD_ESC_TG_TOT]]-Tabla24[[#This Row],[PAS_DUR_COR_COD_ESC_TG_TOT]]</f>
        <v>-1243.8519813519813</v>
      </c>
      <c r="LO107" s="15">
        <f>Tabla24[[#This Row],[PAS_NUM_COR_COD_ROS_TG_NEG]]-Tabla24[[#This Row],[ESC_NUM_COR_COD_ROS_TG_NEG]]</f>
        <v>1.2374999999999998</v>
      </c>
      <c r="LP107" s="15">
        <f>Tabla24[[#This Row],[PAS_DUR_COR_COD_ROS_TG_NEG]]-Tabla24[[#This Row],[ESC_DUR_COR_COD_ROS_TG_NEG]]</f>
        <v>1039.4166666666667</v>
      </c>
      <c r="LQ107" s="15">
        <f>Tabla24[[#This Row],[PAS_NUM_COR_COD_ROS_TG_NEU]]-Tabla24[[#This Row],[ESC_NUM_COR_COD_ROS_TG_NEU]]</f>
        <v>1.9874999999999998</v>
      </c>
      <c r="LR107" s="15">
        <f>Tabla24[[#This Row],[PAS_DUR_COR_COD_ROS_TG_NEU]]-Tabla24[[#This Row],[ESC_DUR_COR_COD_ROS_TG_NEU]]</f>
        <v>1089.1813186813185</v>
      </c>
      <c r="LS107" s="15">
        <f>Tabla24[[#This Row],[PAS_NUM_COR_COD_ROS_TG_POS]]-Tabla24[[#This Row],[ESC_NUM_COR_COD_ROS_TG_POS]]</f>
        <v>2.8375000000000004</v>
      </c>
      <c r="LT107" s="15">
        <f>Tabla24[[#This Row],[PAS_DUR_COR_COD_ROS_TG_POS]]-Tabla24[[#This Row],[ESC_DUR_COR_COD_ROS_TG_POS]]</f>
        <v>1459.8090909090911</v>
      </c>
      <c r="LU107" s="15">
        <f>Tabla24[[#This Row],[PAS_NUM_COR_COD_ROS_TG_TOT]]-Tabla24[[#This Row],[ESC_NUM_COR_COD_ROS_TG_TOT]]</f>
        <v>2.020833333333333</v>
      </c>
      <c r="LV107" s="15">
        <f>Tabla24[[#This Row],[PAS_DUR_COR_COD_ROS_TG_TOT]]-Tabla24[[#This Row],[ESC_DUR_COR_COD_ROS_TG_TOT]]</f>
        <v>1180.2982456140353</v>
      </c>
      <c r="LW107" s="15">
        <f>Tabla24[[#This Row],[PAS_NUM_COR_COD_ESC_TG_NEG]]-Tabla24[[#This Row],[ESC_NUM_COR_COD_ESC_TG_NEG]]</f>
        <v>-0.79999999999999982</v>
      </c>
      <c r="LX107" s="15">
        <f>Tabla24[[#This Row],[PAS_DUR_COR_COD_ESC_TG_NEG]]-Tabla24[[#This Row],[ESC_DUR_COR_COD_ESC_TG_NEG]]</f>
        <v>482.02083333333326</v>
      </c>
      <c r="LY107" s="15">
        <f>Tabla24[[#This Row],[PAS_NUM_COR_COD_ESC_TG_NEU]]-Tabla24[[#This Row],[ESC_NUM_COR_COD_ESC_TG_NEU]]</f>
        <v>-0.88750000000000018</v>
      </c>
      <c r="LZ107" s="15">
        <f>Tabla24[[#This Row],[PAS_DUR_COR_COD_ESC_TG_NEU]]-Tabla24[[#This Row],[ESC_DUR_COR_COD_ESC_TG_NEU]]</f>
        <v>401.58522727272725</v>
      </c>
      <c r="MA107" s="15">
        <f>Tabla24[[#This Row],[PAS_NUM_COR_COD_ESC_TG_POS]]-Tabla24[[#This Row],[ESC_NUM_COR_COD_ESC_TG_POS]]</f>
        <v>-1.4</v>
      </c>
      <c r="MB107" s="15">
        <f>Tabla24[[#This Row],[PAS_DUR_COR_COD_ESC_TG_POS]]-Tabla24[[#This Row],[ESC_DUR_COR_COD_ESC_TG_POS]]</f>
        <v>759.09999999999991</v>
      </c>
      <c r="MC107" s="15">
        <f>Tabla24[[#This Row],[PAS_NUM_COR_COD_ESC_TG_TOT]]-Tabla24[[#This Row],[ESC_NUM_COR_COD_ESC_TG_TOT]]</f>
        <v>-1.0291666666666663</v>
      </c>
      <c r="MD107" s="15">
        <f>Tabla24[[#This Row],[PAS_DUR_COR_COD_ESC_TG_TOT]]-Tabla24[[#This Row],[ESC_DUR_COR_COD_ESC_TG_TOT]]</f>
        <v>537.53787878787875</v>
      </c>
      <c r="ME107">
        <v>225.77777777777777</v>
      </c>
      <c r="MF107">
        <v>322.3</v>
      </c>
      <c r="MG107">
        <v>222</v>
      </c>
      <c r="MH107">
        <v>259.03571428571428</v>
      </c>
      <c r="MI107">
        <v>196.75</v>
      </c>
      <c r="MJ107">
        <v>158.125</v>
      </c>
      <c r="MK107">
        <v>222.2</v>
      </c>
      <c r="ML107">
        <v>194.65384615384616</v>
      </c>
      <c r="MM107">
        <v>235.71428571428572</v>
      </c>
      <c r="MN107">
        <v>229.71428571428572</v>
      </c>
      <c r="MO107">
        <v>196.1</v>
      </c>
      <c r="MP107">
        <v>223.07894736842104</v>
      </c>
      <c r="MQ107">
        <v>258.25</v>
      </c>
      <c r="MR107">
        <v>292.5</v>
      </c>
      <c r="MS107">
        <v>271.875</v>
      </c>
      <c r="MT107">
        <v>274.20833333333331</v>
      </c>
      <c r="MU107">
        <v>278.41666666666669</v>
      </c>
      <c r="MV107">
        <v>273.07692307692309</v>
      </c>
      <c r="MW107">
        <v>246.36363636363637</v>
      </c>
      <c r="MX107">
        <v>266.69444444444446</v>
      </c>
      <c r="MY107">
        <v>314.41666666666669</v>
      </c>
      <c r="MZ107">
        <v>272.90909090909093</v>
      </c>
      <c r="NA107">
        <v>276.39999999999998</v>
      </c>
      <c r="NB107">
        <v>289.06060606060606</v>
      </c>
      <c r="NC107" s="15">
        <f>Tabla1[[#This Row],[ROS_1DU_COR_COD_ROS_TG_NEG]]-Tabla1[[#This Row],[PAS_1DU_COR_COD_ROS_TG_NEG]]</f>
        <v>-52.638888888888914</v>
      </c>
      <c r="ND107" s="15">
        <f>Tabla1[[#This Row],[ROS_1DU_COR_COD_ROS_TG_NEU]]-Tabla1[[#This Row],[PAS_1DU_COR_COD_ROS_TG_NEU]]</f>
        <v>49.223076923076917</v>
      </c>
      <c r="NE107" s="15">
        <f>Tabla1[[#This Row],[ROS_1DU_COR_COD_ROS_TG_POS]]-Tabla1[[#This Row],[PAS_1DU_COR_COD_ROS_TG_POS]]</f>
        <v>-24.363636363636374</v>
      </c>
      <c r="NF107" s="15">
        <f>Tabla1[[#This Row],[ROS_1DU_COR_COD_ROS_TG_TOT]]-Tabla1[[#This Row],[PAS_1DU_COR_COD_ROS_TG_TOT]]</f>
        <v>-7.6587301587301795</v>
      </c>
      <c r="NG107" s="15">
        <f>Tabla1[[#This Row],[ROS_1DU_COR_COD_ESC_TG_NEG]]-Tabla1[[#This Row],[PAS_1DU_COR_COD_ESC_TG_NEG]]</f>
        <v>-117.66666666666669</v>
      </c>
      <c r="NH107" s="15">
        <f>Tabla1[[#This Row],[ROS_1DU_COR_COD_ESC_TG_NEU]]-Tabla1[[#This Row],[PAS_1DU_COR_COD_ESC_TG_NEU]]</f>
        <v>-114.78409090909093</v>
      </c>
      <c r="NI107" s="15">
        <f>Tabla1[[#This Row],[ROS_1DU_COR_COD_ESC_TG_POS]]-Tabla1[[#This Row],[PAS_1DU_COR_COD_ESC_TG_POS]]</f>
        <v>-54.199999999999989</v>
      </c>
      <c r="NJ107" s="15">
        <f>Tabla1[[#This Row],[ROS_1DU_COR_COD_ESC_TG_TOT]]-Tabla1[[#This Row],[PAS_1DU_COR_COD_ESC_TG_TOT]]</f>
        <v>-94.406759906759902</v>
      </c>
      <c r="NK107" s="15">
        <f>Tabla1[[#This Row],[PAS_1DU_COR_COD_ROS_TG_NEG]]-Tabla1[[#This Row],[ESC_1DU_COR_COD_ROS_TG_NEG]]</f>
        <v>42.702380952380963</v>
      </c>
      <c r="NL107" s="15">
        <f>Tabla1[[#This Row],[PAS_1DU_COR_COD_ROS_TG_NEU]]-Tabla1[[#This Row],[ESC_1DU_COR_COD_ROS_TG_NEU]]</f>
        <v>43.362637362637372</v>
      </c>
      <c r="NM107" s="15">
        <f>Tabla1[[#This Row],[PAS_1DU_COR_COD_ROS_TG_POS]]-Tabla1[[#This Row],[ESC_1DU_COR_COD_ROS_TG_POS]]</f>
        <v>50.26363636363638</v>
      </c>
      <c r="NN107" s="15">
        <f>Tabla1[[#This Row],[PAS_1DU_COR_COD_ROS_TG_TOT]]-Tabla1[[#This Row],[ESC_1DU_COR_COD_ROS_TG_TOT]]</f>
        <v>43.615497076023416</v>
      </c>
      <c r="NO107" s="15">
        <f>Tabla1[[#This Row],[PAS_1DU_COR_COD_ESC_TG_NEG]]-Tabla1[[#This Row],[ESC_1DU_COR_COD_ESC_TG_NEG]]</f>
        <v>56.166666666666686</v>
      </c>
      <c r="NP107" s="15">
        <f>Tabla1[[#This Row],[PAS_1DU_COR_COD_ESC_TG_NEU]]-Tabla1[[#This Row],[ESC_1DU_COR_COD_ESC_TG_NEU]]</f>
        <v>-19.590909090909065</v>
      </c>
      <c r="NQ107" s="15">
        <f>Tabla1[[#This Row],[PAS_1DU_COR_COD_ESC_TG_POS]]-Tabla1[[#This Row],[ESC_1DU_COR_COD_ESC_TG_POS]]</f>
        <v>4.5249999999999773</v>
      </c>
      <c r="NR107" s="15">
        <f>Tabla1[[#This Row],[PAS_1DU_COR_COD_ESC_TG_TOT]]-Tabla1[[#This Row],[ESC_1DU_COR_COD_ESC_TG_TOT]]</f>
        <v>14.852272727272748</v>
      </c>
    </row>
    <row r="108" spans="1:382" x14ac:dyDescent="0.3">
      <c r="A108" s="2" t="s">
        <v>115</v>
      </c>
      <c r="B108" s="2">
        <v>40</v>
      </c>
      <c r="C108" s="2">
        <v>1</v>
      </c>
      <c r="D108" s="2">
        <v>48</v>
      </c>
      <c r="E108">
        <v>3</v>
      </c>
      <c r="F108">
        <v>1237</v>
      </c>
      <c r="G108">
        <v>2.4736842105263159</v>
      </c>
      <c r="H108">
        <v>1283.3</v>
      </c>
      <c r="I108">
        <v>2.95</v>
      </c>
      <c r="J108">
        <v>1398.2727272727273</v>
      </c>
      <c r="K108">
        <v>2.8103448275862069</v>
      </c>
      <c r="L108">
        <v>1309.1612903225807</v>
      </c>
      <c r="M108">
        <v>2.3684210526315788</v>
      </c>
      <c r="N108">
        <v>994.27272727272725</v>
      </c>
      <c r="O108">
        <v>3.0526315789473686</v>
      </c>
      <c r="P108">
        <v>1525.6</v>
      </c>
      <c r="Q108">
        <v>2.0499999999999998</v>
      </c>
      <c r="R108">
        <v>992.7</v>
      </c>
      <c r="S108">
        <v>2.4827586206896552</v>
      </c>
      <c r="T108">
        <v>1165.1612903225807</v>
      </c>
      <c r="U108">
        <v>2.646551724137931</v>
      </c>
      <c r="V108">
        <v>1237.1612903225807</v>
      </c>
      <c r="W108">
        <v>0.78947368421052633</v>
      </c>
      <c r="X108">
        <v>383.5</v>
      </c>
      <c r="Y108">
        <v>0.84210526315789469</v>
      </c>
      <c r="Z108">
        <v>437.2</v>
      </c>
      <c r="AA108">
        <v>0.55000000000000004</v>
      </c>
      <c r="AB108">
        <v>304.55555555555554</v>
      </c>
      <c r="AC108">
        <v>0.72413793103448276</v>
      </c>
      <c r="AD108">
        <v>377.51724137931035</v>
      </c>
      <c r="AE108">
        <v>0.72413793103448276</v>
      </c>
      <c r="AF108">
        <v>377.51724137931035</v>
      </c>
      <c r="AG108">
        <v>2.0057471264367814</v>
      </c>
      <c r="AH108">
        <v>963.20879120879124</v>
      </c>
      <c r="AI108">
        <v>0</v>
      </c>
      <c r="AK108">
        <v>0</v>
      </c>
      <c r="AO108">
        <v>0</v>
      </c>
      <c r="AQ108">
        <v>3</v>
      </c>
      <c r="AR108">
        <v>730</v>
      </c>
      <c r="AS108">
        <v>4</v>
      </c>
      <c r="AT108">
        <v>1054</v>
      </c>
      <c r="AW108">
        <v>3.5</v>
      </c>
      <c r="AX108">
        <v>892</v>
      </c>
      <c r="AY108">
        <v>1.75</v>
      </c>
      <c r="AZ108">
        <v>892</v>
      </c>
      <c r="BA108">
        <v>7</v>
      </c>
      <c r="BB108">
        <v>1816</v>
      </c>
      <c r="BC108">
        <v>1</v>
      </c>
      <c r="BD108">
        <v>397</v>
      </c>
      <c r="BG108">
        <v>4</v>
      </c>
      <c r="BH108">
        <v>1106.5</v>
      </c>
      <c r="BI108">
        <v>4</v>
      </c>
      <c r="BJ108">
        <v>1106.5</v>
      </c>
      <c r="BK108">
        <v>2.5</v>
      </c>
      <c r="BL108">
        <v>999.25</v>
      </c>
      <c r="BM108">
        <v>2.0222222222222221</v>
      </c>
      <c r="BN108">
        <v>964.72631578947369</v>
      </c>
      <c r="BO108">
        <v>6.333333333333333</v>
      </c>
      <c r="BP108">
        <v>1490.7777777777778</v>
      </c>
      <c r="BQ108">
        <v>4.875</v>
      </c>
      <c r="BR108">
        <v>1334.25</v>
      </c>
      <c r="BS108">
        <v>4.7777777777777777</v>
      </c>
      <c r="BT108">
        <v>1417.8888888888889</v>
      </c>
      <c r="BU108">
        <v>5.3461538461538458</v>
      </c>
      <c r="BV108">
        <v>1417.3846153846155</v>
      </c>
      <c r="BW108">
        <v>5.6</v>
      </c>
      <c r="BX108">
        <v>1576.2</v>
      </c>
      <c r="BY108">
        <v>5.333333333333333</v>
      </c>
      <c r="BZ108">
        <v>1325.2222222222222</v>
      </c>
      <c r="CA108">
        <v>5.8571428571428568</v>
      </c>
      <c r="CB108">
        <v>1609.8571428571429</v>
      </c>
      <c r="CC108">
        <v>5.5769230769230766</v>
      </c>
      <c r="CD108">
        <v>1498.3846153846155</v>
      </c>
      <c r="CE108">
        <v>5.4615384615384617</v>
      </c>
      <c r="CF108">
        <v>1457.8846153846155</v>
      </c>
      <c r="CG108">
        <v>1.5555555555555556</v>
      </c>
      <c r="CH108">
        <v>568.16666666666663</v>
      </c>
      <c r="CI108">
        <v>1.875</v>
      </c>
      <c r="CJ108">
        <v>683</v>
      </c>
      <c r="CK108">
        <v>1.7777777777777777</v>
      </c>
      <c r="CL108">
        <v>633.16666666666663</v>
      </c>
      <c r="CM108">
        <v>1.7307692307692308</v>
      </c>
      <c r="CN108">
        <v>628.11111111111109</v>
      </c>
      <c r="CO108">
        <v>1.6</v>
      </c>
      <c r="CP108">
        <v>553.14285714285711</v>
      </c>
      <c r="CQ108">
        <v>2.4444444444444446</v>
      </c>
      <c r="CR108">
        <v>812</v>
      </c>
      <c r="CS108">
        <v>1.2857142857142858</v>
      </c>
      <c r="CT108">
        <v>612.25</v>
      </c>
      <c r="CU108">
        <v>1.8076923076923077</v>
      </c>
      <c r="CV108">
        <v>658.41176470588232</v>
      </c>
      <c r="CW108">
        <v>1.7692307692307692</v>
      </c>
      <c r="CX108">
        <v>642.82857142857142</v>
      </c>
      <c r="CY108">
        <v>3.6153846153846154</v>
      </c>
      <c r="CZ108">
        <v>1129.9885057471265</v>
      </c>
      <c r="DA108">
        <v>3.2222222222222223</v>
      </c>
      <c r="DB108">
        <v>869.11111111111109</v>
      </c>
      <c r="DC108">
        <v>3</v>
      </c>
      <c r="DD108">
        <v>903.14285714285711</v>
      </c>
      <c r="DE108">
        <v>3.4444444444444446</v>
      </c>
      <c r="DF108">
        <v>907.22222222222217</v>
      </c>
      <c r="DG108">
        <v>3.2307692307692308</v>
      </c>
      <c r="DH108">
        <v>892.36</v>
      </c>
      <c r="DI108">
        <v>3.7</v>
      </c>
      <c r="DJ108">
        <v>864.2</v>
      </c>
      <c r="DK108">
        <v>3.3333333333333335</v>
      </c>
      <c r="DL108">
        <v>1014.7777777777778</v>
      </c>
      <c r="DM108">
        <v>3.8571428571428572</v>
      </c>
      <c r="DN108">
        <v>991.14285714285711</v>
      </c>
      <c r="DO108">
        <v>3.6153846153846154</v>
      </c>
      <c r="DP108">
        <v>950.5</v>
      </c>
      <c r="DQ108">
        <v>3.4230769230769229</v>
      </c>
      <c r="DR108">
        <v>922</v>
      </c>
      <c r="DS108">
        <v>3.4230769230769229</v>
      </c>
      <c r="DT108">
        <v>922</v>
      </c>
      <c r="DU108">
        <v>3.5512820512820511</v>
      </c>
      <c r="DV108">
        <v>1053.123188405797</v>
      </c>
      <c r="DW108">
        <v>1</v>
      </c>
      <c r="DX108">
        <v>281</v>
      </c>
      <c r="DY108">
        <v>4</v>
      </c>
      <c r="DZ108">
        <v>1318</v>
      </c>
      <c r="EA108">
        <v>4</v>
      </c>
      <c r="EB108">
        <v>1082</v>
      </c>
      <c r="EC108">
        <v>3.25</v>
      </c>
      <c r="ED108">
        <v>999.75</v>
      </c>
      <c r="EG108">
        <v>7</v>
      </c>
      <c r="EH108">
        <v>1941</v>
      </c>
      <c r="EI108">
        <v>4.666666666666667</v>
      </c>
      <c r="EJ108">
        <v>1373.3333333333333</v>
      </c>
      <c r="EK108">
        <v>5.25</v>
      </c>
      <c r="EL108">
        <v>1515.25</v>
      </c>
      <c r="EM108">
        <v>4.25</v>
      </c>
      <c r="EN108">
        <v>1257.5</v>
      </c>
      <c r="EO108">
        <v>9</v>
      </c>
      <c r="EP108">
        <v>1729</v>
      </c>
      <c r="EQ108">
        <v>2</v>
      </c>
      <c r="ER108">
        <v>1294</v>
      </c>
      <c r="ES108">
        <v>5</v>
      </c>
      <c r="ET108">
        <v>742</v>
      </c>
      <c r="EU108">
        <v>4.5</v>
      </c>
      <c r="EV108">
        <v>1255</v>
      </c>
      <c r="EY108">
        <v>1</v>
      </c>
      <c r="EZ108">
        <v>376</v>
      </c>
      <c r="FA108">
        <v>3</v>
      </c>
      <c r="FB108">
        <v>918.5</v>
      </c>
      <c r="FC108">
        <v>2.5</v>
      </c>
      <c r="FD108">
        <v>737.66666666666663</v>
      </c>
      <c r="FE108">
        <v>3.5</v>
      </c>
      <c r="FF108">
        <v>996.33333333333337</v>
      </c>
      <c r="FG108">
        <v>3.875</v>
      </c>
      <c r="FH108">
        <v>1145.5714285714287</v>
      </c>
      <c r="FI108">
        <v>8</v>
      </c>
      <c r="FJ108">
        <v>2317</v>
      </c>
      <c r="FK108">
        <v>7</v>
      </c>
      <c r="FL108">
        <v>1914.5</v>
      </c>
      <c r="FM108">
        <v>3</v>
      </c>
      <c r="FN108">
        <v>993</v>
      </c>
      <c r="FO108">
        <v>6.25</v>
      </c>
      <c r="FP108">
        <v>1784.75</v>
      </c>
      <c r="FS108">
        <v>6</v>
      </c>
      <c r="FT108">
        <v>1796</v>
      </c>
      <c r="FU108">
        <v>6</v>
      </c>
      <c r="FV108">
        <v>1650</v>
      </c>
      <c r="FW108">
        <v>6</v>
      </c>
      <c r="FX108">
        <v>1686.5</v>
      </c>
      <c r="FY108">
        <v>6.125</v>
      </c>
      <c r="FZ108">
        <v>1735.625</v>
      </c>
      <c r="GA108">
        <v>6.125</v>
      </c>
      <c r="GB108">
        <v>1735.625</v>
      </c>
      <c r="GC108">
        <v>4.625</v>
      </c>
      <c r="GD108">
        <v>1360.1363636363637</v>
      </c>
      <c r="GE108">
        <v>3.6944444444444446</v>
      </c>
      <c r="GF108">
        <v>1095.3375000000001</v>
      </c>
      <c r="GG108">
        <v>2.9</v>
      </c>
      <c r="GH108">
        <v>1128</v>
      </c>
      <c r="GI108">
        <v>2.8888888888888888</v>
      </c>
      <c r="GJ108">
        <v>1364.2</v>
      </c>
      <c r="GK108">
        <v>2.2222222222222223</v>
      </c>
      <c r="GL108">
        <v>1356.75</v>
      </c>
      <c r="GM108">
        <v>2.6785714285714284</v>
      </c>
      <c r="GN108">
        <v>1267.7333333333333</v>
      </c>
      <c r="GO108">
        <v>3.3333333333333335</v>
      </c>
      <c r="GP108">
        <v>1363.1666666666667</v>
      </c>
      <c r="GQ108">
        <v>2.4444444444444446</v>
      </c>
      <c r="GR108">
        <v>1540.5</v>
      </c>
      <c r="GS108">
        <v>3.2222222222222223</v>
      </c>
      <c r="GT108">
        <v>1593</v>
      </c>
      <c r="GU108">
        <v>3</v>
      </c>
      <c r="GV108">
        <v>1487.0666666666666</v>
      </c>
      <c r="GW108">
        <v>2.8363636363636364</v>
      </c>
      <c r="GX108">
        <v>1377.4</v>
      </c>
      <c r="GY108">
        <v>3.3</v>
      </c>
      <c r="GZ108">
        <v>1089.3333333333333</v>
      </c>
      <c r="HA108">
        <v>4</v>
      </c>
      <c r="HB108">
        <v>1260.375</v>
      </c>
      <c r="HC108">
        <v>3.5555555555555554</v>
      </c>
      <c r="HD108">
        <v>1262.5</v>
      </c>
      <c r="HE108">
        <v>3.6071428571428572</v>
      </c>
      <c r="HF108">
        <v>1199.48</v>
      </c>
      <c r="HG108">
        <v>2.7777777777777777</v>
      </c>
      <c r="HH108">
        <v>931.25</v>
      </c>
      <c r="HI108">
        <v>4</v>
      </c>
      <c r="HJ108">
        <v>1563.5</v>
      </c>
      <c r="HK108">
        <v>3.6666666666666665</v>
      </c>
      <c r="HL108">
        <v>1379.7142857142858</v>
      </c>
      <c r="HM108">
        <v>3.4814814814814814</v>
      </c>
      <c r="HN108">
        <v>1261.3809523809523</v>
      </c>
      <c r="HO108">
        <v>3.5454545454545454</v>
      </c>
      <c r="HP108">
        <v>1227.7391304347825</v>
      </c>
      <c r="HQ108">
        <v>3.1909090909090909</v>
      </c>
      <c r="HR108">
        <v>1286.8157894736842</v>
      </c>
      <c r="HS108">
        <v>2.4</v>
      </c>
      <c r="HT108">
        <v>732.5</v>
      </c>
      <c r="HU108">
        <v>1.8888888888888888</v>
      </c>
      <c r="HV108">
        <v>834.57142857142856</v>
      </c>
      <c r="HW108">
        <v>1.3333333333333333</v>
      </c>
      <c r="HX108">
        <v>738.8</v>
      </c>
      <c r="HY108">
        <v>1.8928571428571428</v>
      </c>
      <c r="HZ108">
        <v>766.40909090909088</v>
      </c>
      <c r="IA108">
        <v>2</v>
      </c>
      <c r="IB108">
        <v>962.2</v>
      </c>
      <c r="IC108">
        <v>1.4444444444444444</v>
      </c>
      <c r="ID108">
        <v>585.42857142857144</v>
      </c>
      <c r="IE108">
        <v>1.5555555555555556</v>
      </c>
      <c r="IF108">
        <v>585</v>
      </c>
      <c r="IG108">
        <v>1.6666666666666667</v>
      </c>
      <c r="IH108">
        <v>684.42105263157896</v>
      </c>
      <c r="II108">
        <v>1.7818181818181817</v>
      </c>
      <c r="IJ108">
        <v>728.41463414634143</v>
      </c>
      <c r="IK108">
        <v>1.7818181818181817</v>
      </c>
      <c r="IL108">
        <v>728.41463414634143</v>
      </c>
      <c r="IM108">
        <v>2.7212121212121212</v>
      </c>
      <c r="IN108">
        <v>1091.1367521367522</v>
      </c>
      <c r="IQ108">
        <v>0</v>
      </c>
      <c r="IS108">
        <v>5</v>
      </c>
      <c r="IT108">
        <v>1605</v>
      </c>
      <c r="IU108">
        <v>2.5</v>
      </c>
      <c r="IV108">
        <v>1605</v>
      </c>
      <c r="IW108">
        <v>4</v>
      </c>
      <c r="IX108">
        <v>1120</v>
      </c>
      <c r="IY108">
        <v>0</v>
      </c>
      <c r="JA108">
        <v>7</v>
      </c>
      <c r="JB108">
        <v>1348</v>
      </c>
      <c r="JC108">
        <v>3.6666666666666665</v>
      </c>
      <c r="JD108">
        <v>1234</v>
      </c>
      <c r="JE108">
        <v>3.2</v>
      </c>
      <c r="JF108">
        <v>1357.6666666666667</v>
      </c>
      <c r="JI108">
        <v>6</v>
      </c>
      <c r="JJ108">
        <v>1797</v>
      </c>
      <c r="JK108">
        <v>0</v>
      </c>
      <c r="JM108">
        <v>3</v>
      </c>
      <c r="JN108">
        <v>1797</v>
      </c>
      <c r="JO108">
        <v>3</v>
      </c>
      <c r="JP108">
        <v>807</v>
      </c>
      <c r="JQ108">
        <v>3</v>
      </c>
      <c r="JR108">
        <v>862</v>
      </c>
      <c r="JS108">
        <v>1</v>
      </c>
      <c r="JT108">
        <v>371</v>
      </c>
      <c r="JU108">
        <v>2.3333333333333335</v>
      </c>
      <c r="JV108">
        <v>680</v>
      </c>
      <c r="JW108">
        <v>2.6</v>
      </c>
      <c r="JX108">
        <v>959.25</v>
      </c>
      <c r="JY108">
        <v>2.9</v>
      </c>
      <c r="JZ108">
        <v>1130</v>
      </c>
      <c r="KC108">
        <v>2</v>
      </c>
      <c r="KD108">
        <v>611</v>
      </c>
      <c r="KE108">
        <v>0</v>
      </c>
      <c r="KG108">
        <v>1</v>
      </c>
      <c r="KH108">
        <v>611</v>
      </c>
      <c r="KI108">
        <v>8</v>
      </c>
      <c r="KJ108">
        <v>1602</v>
      </c>
      <c r="KK108">
        <v>2</v>
      </c>
      <c r="KL108">
        <v>468</v>
      </c>
      <c r="KM108">
        <v>2</v>
      </c>
      <c r="KN108">
        <v>473</v>
      </c>
      <c r="KO108">
        <v>4</v>
      </c>
      <c r="KP108">
        <v>847.66666666666663</v>
      </c>
      <c r="KQ108">
        <v>2.8</v>
      </c>
      <c r="KR108">
        <v>788.5</v>
      </c>
      <c r="KS108">
        <v>2.8</v>
      </c>
      <c r="KT108">
        <v>788.5</v>
      </c>
      <c r="KU108">
        <v>2.8666666666666667</v>
      </c>
      <c r="KV108">
        <v>1005.8181818181819</v>
      </c>
      <c r="KW108">
        <v>2.7333333333333334</v>
      </c>
      <c r="KX108">
        <v>1083.8046875</v>
      </c>
      <c r="KY108" s="15">
        <f>Tabla24[[#This Row],[ROS_NUM_COR_COD_ROS_TG_NEG]]-Tabla24[[#This Row],[PAS_NUM_COR_COD_ROS_TG_NEG]]</f>
        <v>0.40935672514619892</v>
      </c>
      <c r="KZ108" s="15">
        <f>Tabla24[[#This Row],[ROS_DUR_COR_COD_ROS_TG_NEG]]-Tabla24[[#This Row],[PAS_DUR_COR_COD_ROS_TG_NEG]]</f>
        <v>-63.022727272727252</v>
      </c>
      <c r="LA108" s="15">
        <f>Tabla24[[#This Row],[ROS_NUM_COR_COD_ROS_TG_NEU]]-Tabla24[[#This Row],[PAS_NUM_COR_COD_ROS_TG_NEU]]</f>
        <v>0.94736842105263142</v>
      </c>
      <c r="LB108" s="15">
        <f>Tabla24[[#This Row],[ROS_DUR_COR_COD_ROS_TG_NEU]]-Tabla24[[#This Row],[PAS_DUR_COR_COD_ROS_TG_NEU]]</f>
        <v>37.900000000000091</v>
      </c>
      <c r="LC108" s="15">
        <f>Tabla24[[#This Row],[ROS_NUM_COR_COD_ROS_TG_POS]]-Tabla24[[#This Row],[PAS_NUM_COR_COD_ROS_TG_POS]]</f>
        <v>1.6166666666666667</v>
      </c>
      <c r="LD108" s="15">
        <f>Tabla24[[#This Row],[ROS_DUR_COR_COD_ROS_TG_POS]]-Tabla24[[#This Row],[PAS_DUR_COR_COD_ROS_TG_POS]]</f>
        <v>387.01428571428573</v>
      </c>
      <c r="LE108" s="15">
        <f>Tabla24[[#This Row],[ROS_NUM_COR_COD_ROS_TG_TOT]]-Tabla24[[#This Row],[PAS_NUM_COR_COD_ROS_TG_TOT]]</f>
        <v>0.99872286079182615</v>
      </c>
      <c r="LF108" s="15">
        <f>Tabla24[[#This Row],[ROS_DUR_COR_COD_ROS_TG_TOT]]-Tabla24[[#This Row],[PAS_DUR_COR_COD_ROS_TG_TOT]]</f>
        <v>96.219662058371568</v>
      </c>
      <c r="LG108" s="15">
        <f>Tabla24[[#This Row],[ROS_NUM_COR_COD_ESC_TG_NEG]]-Tabla24[[#This Row],[PAS_NUM_COR_COD_ESC_TG_NEG]]</f>
        <v>0.33333333333333348</v>
      </c>
      <c r="LH108" s="15">
        <f>Tabla24[[#This Row],[ROS_DUR_COR_COD_ESC_TG_NEG]]-Tabla24[[#This Row],[PAS_DUR_COR_COD_ESC_TG_NEG]]</f>
        <v>126.16666666666674</v>
      </c>
      <c r="LI108" s="15">
        <f>Tabla24[[#This Row],[ROS_NUM_COR_COD_ESC_TG_NEU]]-Tabla24[[#This Row],[PAS_NUM_COR_COD_ESC_TG_NEU]]</f>
        <v>-2.9239766081871288E-2</v>
      </c>
      <c r="LJ108" s="15">
        <f>Tabla24[[#This Row],[ROS_NUM_COR_COD_ESC_TG_NEG]]-Tabla24[[#This Row],[PAS_NUM_COR_COD_ESC_TG_NEG]]</f>
        <v>0.33333333333333348</v>
      </c>
      <c r="LK108" s="15">
        <f>Tabla24[[#This Row],[ROS_NUM_COR_COD_ESC_TG_POS]]-Tabla24[[#This Row],[PAS_NUM_COR_COD_ESC_TG_POS]]</f>
        <v>0.27222222222222214</v>
      </c>
      <c r="LL108" s="15">
        <f>Tabla24[[#This Row],[ROS_DUR_COR_COD_ESC_TG_POS]]-Tabla24[[#This Row],[PAS_DUR_COR_COD_ESC_TG_POS]]</f>
        <v>194.72727272727275</v>
      </c>
      <c r="LM108" s="15">
        <f>Tabla24[[#This Row],[ROS_NUM_COR_COD_ESC_TG_TOT]]-Tabla24[[#This Row],[PAS_NUM_COR_COD_ESC_TG_TOT]]</f>
        <v>0.18965517241379315</v>
      </c>
      <c r="LN108" s="15">
        <f>Tabla24[[#This Row],[ROS_DUR_COR_COD_ESC_TG_TOT]]-Tabla24[[#This Row],[PAS_DUR_COR_COD_ESC_TG_TOT]]</f>
        <v>177.90537634408588</v>
      </c>
      <c r="LO108" s="15">
        <f>Tabla24[[#This Row],[PAS_NUM_COR_COD_ROS_TG_NEG]]-Tabla24[[#This Row],[ESC_NUM_COR_COD_ROS_TG_NEG]]</f>
        <v>0.76842105263157867</v>
      </c>
      <c r="LP108" s="15">
        <f>Tabla24[[#This Row],[PAS_DUR_COR_COD_ROS_TG_NEG]]-Tabla24[[#This Row],[ESC_DUR_COR_COD_ROS_TG_NEG]]</f>
        <v>441.12987012987014</v>
      </c>
      <c r="LQ108" s="15">
        <f>Tabla24[[#This Row],[PAS_NUM_COR_COD_ROS_TG_NEU]]-Tabla24[[#This Row],[ESC_NUM_COR_COD_ROS_TG_NEU]]</f>
        <v>0.60818713450292394</v>
      </c>
      <c r="LR108" s="15">
        <f>Tabla24[[#This Row],[PAS_DUR_COR_COD_ROS_TG_NEU]]-Tabla24[[#This Row],[ESC_DUR_COR_COD_ROS_TG_NEU]]</f>
        <v>713.59999999999991</v>
      </c>
      <c r="LS108" s="15">
        <f>Tabla24[[#This Row],[PAS_NUM_COR_COD_ROS_TG_POS]]-Tabla24[[#This Row],[ESC_NUM_COR_COD_ROS_TG_POS]]</f>
        <v>0.76428571428571401</v>
      </c>
      <c r="LT108" s="15">
        <f>Tabla24[[#This Row],[PAS_DUR_COR_COD_ROS_TG_POS]]-Tabla24[[#This Row],[ESC_DUR_COR_COD_ROS_TG_POS]]</f>
        <v>380.45000000000005</v>
      </c>
      <c r="LU108" s="15">
        <f>Tabla24[[#This Row],[PAS_NUM_COR_COD_ROS_TG_TOT]]-Tabla24[[#This Row],[ESC_NUM_COR_COD_ROS_TG_TOT]]</f>
        <v>0.67506631299734754</v>
      </c>
      <c r="LV108" s="15">
        <f>Tabla24[[#This Row],[PAS_DUR_COR_COD_ROS_TG_TOT]]-Tabla24[[#This Row],[ESC_DUR_COR_COD_ROS_TG_TOT]]</f>
        <v>506.74952561669841</v>
      </c>
      <c r="LW108" s="15">
        <f>Tabla24[[#This Row],[PAS_NUM_COR_COD_ESC_TG_NEG]]-Tabla24[[#This Row],[ESC_NUM_COR_COD_ESC_TG_NEG]]</f>
        <v>-2.5999999999999996</v>
      </c>
      <c r="LX108" s="15">
        <f>Tabla24[[#This Row],[PAS_DUR_COR_COD_ESC_TG_NEG]]-Tabla24[[#This Row],[ESC_DUR_COR_COD_ESC_TG_NEG]]</f>
        <v>-339.20000000000005</v>
      </c>
      <c r="LY108" s="15">
        <f>Tabla24[[#This Row],[PAS_NUM_COR_COD_ESC_TG_NEU]]-Tabla24[[#This Row],[ESC_NUM_COR_COD_ESC_TG_NEU]]</f>
        <v>-2.8596491228070171</v>
      </c>
      <c r="LZ108" s="15">
        <f>Tabla24[[#This Row],[PAS_DUR_COR_COD_ESC_TG_NEU]]-Tabla24[[#This Row],[ESC_DUR_COR_COD_ESC_TG_NEU]]</f>
        <v>-41.922222222222217</v>
      </c>
      <c r="MA108" s="15">
        <f>Tabla24[[#This Row],[PAS_NUM_COR_COD_ESC_TG_POS]]-Tabla24[[#This Row],[ESC_NUM_COR_COD_ESC_TG_POS]]</f>
        <v>-2.9071428571428566</v>
      </c>
      <c r="MB108" s="15">
        <f>Tabla24[[#This Row],[PAS_DUR_COR_COD_ESC_TG_POS]]-Tabla24[[#This Row],[ESC_DUR_COR_COD_ESC_TG_POS]]</f>
        <v>-211.58441558441564</v>
      </c>
      <c r="MC108" s="15">
        <f>Tabla24[[#This Row],[PAS_NUM_COR_COD_ESC_TG_TOT]]-Tabla24[[#This Row],[ESC_NUM_COR_COD_ESC_TG_TOT]]</f>
        <v>-2.7665782493368698</v>
      </c>
      <c r="MD108" s="15">
        <f>Tabla24[[#This Row],[PAS_DUR_COR_COD_ESC_TG_TOT]]-Tabla24[[#This Row],[ESC_DUR_COR_COD_ESC_TG_TOT]]</f>
        <v>-189.22332506203475</v>
      </c>
      <c r="ME108">
        <v>261.375</v>
      </c>
      <c r="MF108">
        <v>237.83333333333334</v>
      </c>
      <c r="MG108">
        <v>283.42857142857144</v>
      </c>
      <c r="MH108">
        <v>262</v>
      </c>
      <c r="MI108">
        <v>297.16666666666669</v>
      </c>
      <c r="MJ108">
        <v>309.5</v>
      </c>
      <c r="MK108">
        <v>306</v>
      </c>
      <c r="ML108">
        <v>303.39999999999998</v>
      </c>
      <c r="MM108">
        <v>230.28571428571428</v>
      </c>
      <c r="MN108">
        <v>227.66666666666666</v>
      </c>
      <c r="MO108">
        <v>299.5</v>
      </c>
      <c r="MP108">
        <v>245.64705882352942</v>
      </c>
      <c r="MQ108">
        <v>292.7</v>
      </c>
      <c r="MR108">
        <v>317.22222222222223</v>
      </c>
      <c r="MS108">
        <v>305.28571428571428</v>
      </c>
      <c r="MT108">
        <v>304.57692307692309</v>
      </c>
      <c r="MU108">
        <v>236.81818181818181</v>
      </c>
      <c r="MV108">
        <v>275.2</v>
      </c>
      <c r="MW108">
        <v>246.3</v>
      </c>
      <c r="MX108">
        <v>252.25806451612902</v>
      </c>
      <c r="MY108">
        <v>246.4</v>
      </c>
      <c r="MZ108">
        <v>251.6</v>
      </c>
      <c r="NA108">
        <v>244.63636363636363</v>
      </c>
      <c r="NB108">
        <v>247.45161290322579</v>
      </c>
      <c r="NC108" s="15">
        <f>Tabla1[[#This Row],[ROS_1DU_COR_COD_ROS_TG_NEG]]-Tabla1[[#This Row],[PAS_1DU_COR_COD_ROS_TG_NEG]]</f>
        <v>24.556818181818187</v>
      </c>
      <c r="ND108" s="15">
        <f>Tabla1[[#This Row],[ROS_1DU_COR_COD_ROS_TG_NEU]]-Tabla1[[#This Row],[PAS_1DU_COR_COD_ROS_TG_NEU]]</f>
        <v>-37.366666666666646</v>
      </c>
      <c r="NE108" s="15">
        <f>Tabla1[[#This Row],[ROS_1DU_COR_COD_ROS_TG_POS]]-Tabla1[[#This Row],[PAS_1DU_COR_COD_ROS_TG_POS]]</f>
        <v>37.128571428571433</v>
      </c>
      <c r="NF108" s="15">
        <f>Tabla1[[#This Row],[ROS_1DU_COR_COD_ROS_TG_TOT]]-Tabla1[[#This Row],[PAS_1DU_COR_COD_ROS_TG_TOT]]</f>
        <v>9.7419354838709751</v>
      </c>
      <c r="NG108" s="15">
        <f>Tabla1[[#This Row],[ROS_1DU_COR_COD_ESC_TG_NEG]]-Tabla1[[#This Row],[PAS_1DU_COR_COD_ESC_TG_NEG]]</f>
        <v>50.76666666666668</v>
      </c>
      <c r="NH108" s="15">
        <f>Tabla1[[#This Row],[ROS_1DU_COR_COD_ESC_TG_NEU]]-Tabla1[[#This Row],[PAS_1DU_COR_COD_ESC_TG_NEU]]</f>
        <v>57.900000000000006</v>
      </c>
      <c r="NI108" s="15">
        <f>Tabla1[[#This Row],[ROS_1DU_COR_COD_ESC_TG_POS]]-Tabla1[[#This Row],[PAS_1DU_COR_COD_ESC_TG_POS]]</f>
        <v>61.363636363636374</v>
      </c>
      <c r="NJ108" s="15">
        <f>Tabla1[[#This Row],[ROS_1DU_COR_COD_ESC_TG_TOT]]-Tabla1[[#This Row],[PAS_1DU_COR_COD_ESC_TG_TOT]]</f>
        <v>55.948387096774184</v>
      </c>
      <c r="NK108" s="15">
        <f>Tabla1[[#This Row],[PAS_1DU_COR_COD_ROS_TG_NEG]]-Tabla1[[#This Row],[ESC_1DU_COR_COD_ROS_TG_NEG]]</f>
        <v>6.5324675324675354</v>
      </c>
      <c r="NL108" s="15">
        <f>Tabla1[[#This Row],[PAS_1DU_COR_COD_ROS_TG_NEU]]-Tabla1[[#This Row],[ESC_1DU_COR_COD_ROS_TG_NEU]]</f>
        <v>47.533333333333331</v>
      </c>
      <c r="NM108" s="15">
        <f>Tabla1[[#This Row],[PAS_1DU_COR_COD_ROS_TG_POS]]-Tabla1[[#This Row],[ESC_1DU_COR_COD_ROS_TG_POS]]</f>
        <v>-53.199999999999989</v>
      </c>
      <c r="NN108" s="15">
        <f>Tabla1[[#This Row],[PAS_1DU_COR_COD_ROS_TG_TOT]]-Tabla1[[#This Row],[ESC_1DU_COR_COD_ROS_TG_TOT]]</f>
        <v>6.6110056925996048</v>
      </c>
      <c r="NO108" s="15">
        <f>Tabla1[[#This Row],[PAS_1DU_COR_COD_ESC_TG_NEG]]-Tabla1[[#This Row],[ESC_1DU_COR_COD_ESC_TG_NEG]]</f>
        <v>-46.299999999999983</v>
      </c>
      <c r="NP108" s="15">
        <f>Tabla1[[#This Row],[PAS_1DU_COR_COD_ESC_TG_NEU]]-Tabla1[[#This Row],[ESC_1DU_COR_COD_ESC_TG_NEU]]</f>
        <v>-65.622222222222234</v>
      </c>
      <c r="NQ108" s="15">
        <f>Tabla1[[#This Row],[PAS_1DU_COR_COD_ESC_TG_POS]]-Tabla1[[#This Row],[ESC_1DU_COR_COD_ESC_TG_POS]]</f>
        <v>-60.649350649350652</v>
      </c>
      <c r="NR108" s="15">
        <f>Tabla1[[#This Row],[PAS_1DU_COR_COD_ESC_TG_TOT]]-Tabla1[[#This Row],[ESC_1DU_COR_COD_ESC_TG_TOT]]</f>
        <v>-57.125310173697301</v>
      </c>
    </row>
    <row r="109" spans="1:382" x14ac:dyDescent="0.3">
      <c r="A109" s="2" t="s">
        <v>116</v>
      </c>
      <c r="B109" s="2">
        <v>40</v>
      </c>
      <c r="C109" s="2">
        <v>1</v>
      </c>
      <c r="D109" s="2">
        <v>43</v>
      </c>
      <c r="E109">
        <v>2.5499999999999998</v>
      </c>
      <c r="F109">
        <v>658.55555555555554</v>
      </c>
      <c r="G109">
        <v>2.736842105263158</v>
      </c>
      <c r="H109">
        <v>778.88235294117646</v>
      </c>
      <c r="I109">
        <v>2.85</v>
      </c>
      <c r="J109">
        <v>752.44444444444446</v>
      </c>
      <c r="K109">
        <v>2.7118644067796609</v>
      </c>
      <c r="L109">
        <v>729.03773584905662</v>
      </c>
      <c r="M109">
        <v>3.15</v>
      </c>
      <c r="N109">
        <v>840.33333333333337</v>
      </c>
      <c r="O109">
        <v>2.8947368421052633</v>
      </c>
      <c r="P109">
        <v>782.29411764705878</v>
      </c>
      <c r="Q109">
        <v>2.9</v>
      </c>
      <c r="R109">
        <v>736.57894736842104</v>
      </c>
      <c r="S109">
        <v>2.9830508474576272</v>
      </c>
      <c r="T109">
        <v>785.55555555555554</v>
      </c>
      <c r="U109">
        <v>2.847457627118644</v>
      </c>
      <c r="V109">
        <v>757.56074766355141</v>
      </c>
      <c r="W109">
        <v>1.5</v>
      </c>
      <c r="X109">
        <v>339.95</v>
      </c>
      <c r="Y109">
        <v>1.368421052631579</v>
      </c>
      <c r="Z109">
        <v>390.5263157894737</v>
      </c>
      <c r="AA109">
        <v>1.35</v>
      </c>
      <c r="AB109">
        <v>288.78947368421052</v>
      </c>
      <c r="AC109">
        <v>1.4067796610169492</v>
      </c>
      <c r="AD109">
        <v>339.75862068965517</v>
      </c>
      <c r="AE109">
        <v>1.4067796610169492</v>
      </c>
      <c r="AF109">
        <v>339.75862068965517</v>
      </c>
      <c r="AG109">
        <v>2.3672316384180792</v>
      </c>
      <c r="AH109">
        <v>610.69696969696975</v>
      </c>
      <c r="AK109">
        <v>4</v>
      </c>
      <c r="AL109">
        <v>784</v>
      </c>
      <c r="AO109">
        <v>4</v>
      </c>
      <c r="AP109">
        <v>784</v>
      </c>
      <c r="AS109">
        <v>2</v>
      </c>
      <c r="AT109">
        <v>586</v>
      </c>
      <c r="AW109">
        <v>2</v>
      </c>
      <c r="AX109">
        <v>586</v>
      </c>
      <c r="AY109">
        <v>3</v>
      </c>
      <c r="AZ109">
        <v>685</v>
      </c>
      <c r="BC109">
        <v>5</v>
      </c>
      <c r="BD109">
        <v>1066</v>
      </c>
      <c r="BG109">
        <v>5</v>
      </c>
      <c r="BH109">
        <v>1066</v>
      </c>
      <c r="BI109">
        <v>5</v>
      </c>
      <c r="BJ109">
        <v>1066</v>
      </c>
      <c r="BK109">
        <v>3.6666666666666665</v>
      </c>
      <c r="BL109">
        <v>812</v>
      </c>
      <c r="BM109">
        <v>2.3888888888888888</v>
      </c>
      <c r="BN109">
        <v>614.29166666666663</v>
      </c>
      <c r="BO109">
        <v>4.4000000000000004</v>
      </c>
      <c r="BP109">
        <v>1048.5999999999999</v>
      </c>
      <c r="BQ109">
        <v>4</v>
      </c>
      <c r="BR109">
        <v>885</v>
      </c>
      <c r="BS109">
        <v>3.3333333333333335</v>
      </c>
      <c r="BT109">
        <v>789.5</v>
      </c>
      <c r="BU109">
        <v>3.9310344827586206</v>
      </c>
      <c r="BV109">
        <v>916.14285714285711</v>
      </c>
      <c r="BW109">
        <v>4.5555555555555554</v>
      </c>
      <c r="BX109">
        <v>1010.4444444444445</v>
      </c>
      <c r="BY109">
        <v>4.4000000000000004</v>
      </c>
      <c r="BZ109">
        <v>1042.8</v>
      </c>
      <c r="CA109">
        <v>3.4444444444444446</v>
      </c>
      <c r="CB109">
        <v>813.44444444444446</v>
      </c>
      <c r="CC109">
        <v>4.1428571428571432</v>
      </c>
      <c r="CD109">
        <v>958.67857142857144</v>
      </c>
      <c r="CE109">
        <v>4.0350877192982457</v>
      </c>
      <c r="CF109">
        <v>937.41071428571433</v>
      </c>
      <c r="CG109">
        <v>1</v>
      </c>
      <c r="CH109">
        <v>289</v>
      </c>
      <c r="CI109">
        <v>1</v>
      </c>
      <c r="CJ109">
        <v>285.16666666666669</v>
      </c>
      <c r="CK109">
        <v>1.5555555555555556</v>
      </c>
      <c r="CL109">
        <v>489.2</v>
      </c>
      <c r="CM109">
        <v>1.1724137931034482</v>
      </c>
      <c r="CN109">
        <v>340.4736842105263</v>
      </c>
      <c r="CO109">
        <v>0.77777777777777779</v>
      </c>
      <c r="CP109">
        <v>265.66666666666669</v>
      </c>
      <c r="CQ109">
        <v>1</v>
      </c>
      <c r="CR109">
        <v>216.85714285714286</v>
      </c>
      <c r="CS109">
        <v>2.1111111111111112</v>
      </c>
      <c r="CT109">
        <v>561.85714285714289</v>
      </c>
      <c r="CU109">
        <v>1.2857142857142858</v>
      </c>
      <c r="CV109">
        <v>352.25</v>
      </c>
      <c r="CW109">
        <v>1.2280701754385965</v>
      </c>
      <c r="CX109">
        <v>346.5128205128205</v>
      </c>
      <c r="CY109">
        <v>2.6315789473684212</v>
      </c>
      <c r="CZ109">
        <v>694.83157894736837</v>
      </c>
      <c r="DA109">
        <v>2.2000000000000002</v>
      </c>
      <c r="DB109">
        <v>483.4</v>
      </c>
      <c r="DC109">
        <v>2.2000000000000002</v>
      </c>
      <c r="DD109">
        <v>516.625</v>
      </c>
      <c r="DE109">
        <v>2.5555555555555554</v>
      </c>
      <c r="DF109">
        <v>415.66666666666669</v>
      </c>
      <c r="DG109">
        <v>2.3103448275862069</v>
      </c>
      <c r="DH109">
        <v>470.66666666666669</v>
      </c>
      <c r="DI109">
        <v>1.5555555555555556</v>
      </c>
      <c r="DJ109">
        <v>343.375</v>
      </c>
      <c r="DK109">
        <v>2.1</v>
      </c>
      <c r="DL109">
        <v>449.1</v>
      </c>
      <c r="DM109">
        <v>1.3333333333333333</v>
      </c>
      <c r="DN109">
        <v>348</v>
      </c>
      <c r="DO109">
        <v>1.6785714285714286</v>
      </c>
      <c r="DP109">
        <v>385.46153846153845</v>
      </c>
      <c r="DQ109">
        <v>2</v>
      </c>
      <c r="DR109">
        <v>428.8679245283019</v>
      </c>
      <c r="DS109">
        <v>2</v>
      </c>
      <c r="DT109">
        <v>428.8679245283019</v>
      </c>
      <c r="DU109">
        <v>2.4210526315789473</v>
      </c>
      <c r="DV109">
        <v>599.58783783783781</v>
      </c>
      <c r="EA109">
        <v>6</v>
      </c>
      <c r="EB109">
        <v>1489</v>
      </c>
      <c r="EC109">
        <v>6</v>
      </c>
      <c r="ED109">
        <v>1489</v>
      </c>
      <c r="EE109">
        <v>4</v>
      </c>
      <c r="EF109">
        <v>1071</v>
      </c>
      <c r="EI109">
        <v>1</v>
      </c>
      <c r="EJ109">
        <v>170</v>
      </c>
      <c r="EK109">
        <v>2.5</v>
      </c>
      <c r="EL109">
        <v>620.5</v>
      </c>
      <c r="EM109">
        <v>3.6666666666666665</v>
      </c>
      <c r="EN109">
        <v>910</v>
      </c>
      <c r="ES109">
        <v>1</v>
      </c>
      <c r="ET109">
        <v>80</v>
      </c>
      <c r="EU109">
        <v>1</v>
      </c>
      <c r="EV109">
        <v>80</v>
      </c>
      <c r="EW109">
        <v>0</v>
      </c>
      <c r="FA109">
        <v>0</v>
      </c>
      <c r="FC109">
        <v>0</v>
      </c>
      <c r="FE109">
        <v>0.33333333333333331</v>
      </c>
      <c r="FF109">
        <v>80</v>
      </c>
      <c r="FG109">
        <v>2</v>
      </c>
      <c r="FH109">
        <v>702.5</v>
      </c>
      <c r="FM109">
        <v>3</v>
      </c>
      <c r="FN109">
        <v>791</v>
      </c>
      <c r="FO109">
        <v>3</v>
      </c>
      <c r="FP109">
        <v>791</v>
      </c>
      <c r="FQ109">
        <v>1</v>
      </c>
      <c r="FR109">
        <v>329</v>
      </c>
      <c r="FU109">
        <v>3</v>
      </c>
      <c r="FV109">
        <v>681</v>
      </c>
      <c r="FW109">
        <v>2</v>
      </c>
      <c r="FX109">
        <v>505</v>
      </c>
      <c r="FY109">
        <v>2.3333333333333335</v>
      </c>
      <c r="FZ109">
        <v>600.33333333333337</v>
      </c>
      <c r="GA109">
        <v>2.3333333333333335</v>
      </c>
      <c r="GB109">
        <v>600.33333333333337</v>
      </c>
      <c r="GC109">
        <v>2.1111111111111112</v>
      </c>
      <c r="GD109">
        <v>658.71428571428567</v>
      </c>
      <c r="GE109">
        <v>2.4055555555555554</v>
      </c>
      <c r="GF109">
        <v>602.25806451612902</v>
      </c>
      <c r="GG109">
        <v>2.2000000000000002</v>
      </c>
      <c r="GH109">
        <v>1085.2</v>
      </c>
      <c r="GI109">
        <v>1.8888888888888888</v>
      </c>
      <c r="GJ109">
        <v>1000.25</v>
      </c>
      <c r="GK109">
        <v>0.66666666666666663</v>
      </c>
      <c r="GL109">
        <v>226.25</v>
      </c>
      <c r="GM109">
        <v>1.6071428571428572</v>
      </c>
      <c r="GN109">
        <v>794.76923076923072</v>
      </c>
      <c r="GO109">
        <v>2.2222222222222223</v>
      </c>
      <c r="GP109">
        <v>1055</v>
      </c>
      <c r="GQ109">
        <v>1.6</v>
      </c>
      <c r="GR109">
        <v>788.4</v>
      </c>
      <c r="GS109">
        <v>1.4</v>
      </c>
      <c r="GT109">
        <v>712.5</v>
      </c>
      <c r="GU109">
        <v>1.7241379310344827</v>
      </c>
      <c r="GV109">
        <v>861.92857142857144</v>
      </c>
      <c r="GW109">
        <v>1.6666666666666667</v>
      </c>
      <c r="GX109">
        <v>829.59259259259261</v>
      </c>
      <c r="GY109">
        <v>3.2</v>
      </c>
      <c r="GZ109">
        <v>841.375</v>
      </c>
      <c r="HA109">
        <v>3</v>
      </c>
      <c r="HB109">
        <v>870.85714285714289</v>
      </c>
      <c r="HC109">
        <v>3.5555555555555554</v>
      </c>
      <c r="HD109">
        <v>960.85714285714289</v>
      </c>
      <c r="HE109">
        <v>3.25</v>
      </c>
      <c r="HF109">
        <v>888.77272727272725</v>
      </c>
      <c r="HG109">
        <v>3</v>
      </c>
      <c r="HH109">
        <v>864.42857142857144</v>
      </c>
      <c r="HI109">
        <v>2.1</v>
      </c>
      <c r="HJ109">
        <v>549.25</v>
      </c>
      <c r="HK109">
        <v>2.2999999999999998</v>
      </c>
      <c r="HL109">
        <v>564.5</v>
      </c>
      <c r="HM109">
        <v>2.4482758620689653</v>
      </c>
      <c r="HN109">
        <v>650.47826086956525</v>
      </c>
      <c r="HO109">
        <v>2.8421052631578947</v>
      </c>
      <c r="HP109">
        <v>766.97777777777776</v>
      </c>
      <c r="HQ109">
        <v>2.2543859649122808</v>
      </c>
      <c r="HR109">
        <v>790.45833333333337</v>
      </c>
      <c r="HS109">
        <v>0.9</v>
      </c>
      <c r="HT109">
        <v>562.5</v>
      </c>
      <c r="HU109">
        <v>1.1111111111111112</v>
      </c>
      <c r="HV109">
        <v>409.8</v>
      </c>
      <c r="HW109">
        <v>1</v>
      </c>
      <c r="HX109">
        <v>454.2</v>
      </c>
      <c r="HY109">
        <v>1</v>
      </c>
      <c r="HZ109">
        <v>469.28571428571428</v>
      </c>
      <c r="IA109">
        <v>0.55555555555555558</v>
      </c>
      <c r="IB109">
        <v>287.75</v>
      </c>
      <c r="IC109">
        <v>1</v>
      </c>
      <c r="ID109">
        <v>383.6</v>
      </c>
      <c r="IE109">
        <v>0.5</v>
      </c>
      <c r="IF109">
        <v>301.33333333333331</v>
      </c>
      <c r="IG109">
        <v>0.68965517241379315</v>
      </c>
      <c r="IH109">
        <v>331.08333333333331</v>
      </c>
      <c r="II109">
        <v>0.84210526315789469</v>
      </c>
      <c r="IJ109">
        <v>405.5</v>
      </c>
      <c r="IK109">
        <v>0.84210526315789469</v>
      </c>
      <c r="IL109">
        <v>405.5</v>
      </c>
      <c r="IM109">
        <v>1.7836257309941521</v>
      </c>
      <c r="IN109">
        <v>688.32653061224494</v>
      </c>
      <c r="IQ109">
        <v>2</v>
      </c>
      <c r="IR109">
        <v>380</v>
      </c>
      <c r="IS109">
        <v>6</v>
      </c>
      <c r="IT109">
        <v>1512</v>
      </c>
      <c r="IU109">
        <v>4</v>
      </c>
      <c r="IV109">
        <v>946</v>
      </c>
      <c r="IW109">
        <v>6</v>
      </c>
      <c r="IX109">
        <v>1009</v>
      </c>
      <c r="JC109">
        <v>6</v>
      </c>
      <c r="JD109">
        <v>1009</v>
      </c>
      <c r="JE109">
        <v>4.666666666666667</v>
      </c>
      <c r="JF109">
        <v>967</v>
      </c>
      <c r="JI109">
        <v>5</v>
      </c>
      <c r="JJ109">
        <v>618</v>
      </c>
      <c r="JK109">
        <v>0</v>
      </c>
      <c r="JM109">
        <v>2.5</v>
      </c>
      <c r="JN109">
        <v>618</v>
      </c>
      <c r="JO109">
        <v>0</v>
      </c>
      <c r="JU109">
        <v>0</v>
      </c>
      <c r="JW109">
        <v>1.6666666666666667</v>
      </c>
      <c r="JX109">
        <v>618</v>
      </c>
      <c r="JY109">
        <v>3.1666666666666665</v>
      </c>
      <c r="JZ109">
        <v>879.75</v>
      </c>
      <c r="KC109">
        <v>5</v>
      </c>
      <c r="KD109">
        <v>804</v>
      </c>
      <c r="KE109">
        <v>0</v>
      </c>
      <c r="KG109">
        <v>2.5</v>
      </c>
      <c r="KH109">
        <v>804</v>
      </c>
      <c r="KI109">
        <v>0</v>
      </c>
      <c r="KO109">
        <v>0</v>
      </c>
      <c r="KQ109">
        <v>1.6666666666666667</v>
      </c>
      <c r="KR109">
        <v>804</v>
      </c>
      <c r="KS109">
        <v>1.6666666666666667</v>
      </c>
      <c r="KT109">
        <v>804</v>
      </c>
      <c r="KU109">
        <v>2.6666666666666665</v>
      </c>
      <c r="KV109">
        <v>864.6</v>
      </c>
      <c r="KW109">
        <v>1.8277777777777777</v>
      </c>
      <c r="KX109">
        <v>696.88349514563106</v>
      </c>
      <c r="KY109" s="15">
        <f>Tabla24[[#This Row],[ROS_NUM_COR_COD_ROS_TG_NEG]]-Tabla24[[#This Row],[PAS_NUM_COR_COD_ROS_TG_NEG]]</f>
        <v>-0.14999999999999991</v>
      </c>
      <c r="KZ109" s="15">
        <f>Tabla24[[#This Row],[ROS_DUR_COR_COD_ROS_TG_NEG]]-Tabla24[[#This Row],[PAS_DUR_COR_COD_ROS_TG_NEG]]</f>
        <v>24.095238095238074</v>
      </c>
      <c r="LA109" s="15">
        <f>Tabla24[[#This Row],[ROS_NUM_COR_COD_ROS_TG_NEU]]-Tabla24[[#This Row],[PAS_NUM_COR_COD_ROS_TG_NEU]]</f>
        <v>-0.79473684210526319</v>
      </c>
      <c r="LB109" s="15">
        <f>Tabla24[[#This Row],[ROS_DUR_COR_COD_ROS_TG_NEU]]-Tabla24[[#This Row],[PAS_DUR_COR_COD_ROS_TG_NEU]]</f>
        <v>-233.04411764705878</v>
      </c>
      <c r="LC109" s="15">
        <f>Tabla24[[#This Row],[ROS_NUM_COR_COD_ROS_TG_POS]]-Tabla24[[#This Row],[PAS_NUM_COR_COD_ROS_TG_POS]]</f>
        <v>-0.60000000000000009</v>
      </c>
      <c r="LD109" s="15">
        <f>Tabla24[[#This Row],[ROS_DUR_COR_COD_ROS_TG_POS]]-Tabla24[[#This Row],[PAS_DUR_COR_COD_ROS_TG_POS]]</f>
        <v>-172.07894736842104</v>
      </c>
      <c r="LE109" s="15">
        <f>Tabla24[[#This Row],[ROS_NUM_COR_COD_ROS_TG_TOT]]-Tabla24[[#This Row],[PAS_NUM_COR_COD_ROS_TG_TOT]]</f>
        <v>-0.53477498538866186</v>
      </c>
      <c r="LF109" s="15">
        <f>Tabla24[[#This Row],[ROS_DUR_COR_COD_ROS_TG_TOT]]-Tabla24[[#This Row],[PAS_DUR_COR_COD_ROS_TG_TOT]]</f>
        <v>-135.0772946859903</v>
      </c>
      <c r="LG109" s="15">
        <f>Tabla24[[#This Row],[ROS_NUM_COR_COD_ESC_TG_NEG]]-Tabla24[[#This Row],[PAS_NUM_COR_COD_ESC_TG_NEG]]</f>
        <v>-0.3277777777777775</v>
      </c>
      <c r="LH109" s="15">
        <f>Tabla24[[#This Row],[ROS_DUR_COR_COD_ESC_TG_NEG]]-Tabla24[[#This Row],[PAS_DUR_COR_COD_ESC_TG_NEG]]</f>
        <v>396.44444444444446</v>
      </c>
      <c r="LI109" s="15">
        <f>Tabla24[[#This Row],[ROS_NUM_COR_COD_ESC_TG_NEU]]-Tabla24[[#This Row],[PAS_NUM_COR_COD_ESC_TG_NEU]]</f>
        <v>-1.1368421052631579</v>
      </c>
      <c r="LJ109" s="15">
        <f>Tabla24[[#This Row],[ROS_NUM_COR_COD_ESC_TG_NEG]]-Tabla24[[#This Row],[PAS_NUM_COR_COD_ESC_TG_NEG]]</f>
        <v>-0.3277777777777775</v>
      </c>
      <c r="LK109" s="15">
        <f>Tabla24[[#This Row],[ROS_NUM_COR_COD_ESC_TG_POS]]-Tabla24[[#This Row],[PAS_NUM_COR_COD_ESC_TG_POS]]</f>
        <v>-1.4500000000000002</v>
      </c>
      <c r="LL109" s="15">
        <f>Tabla24[[#This Row],[ROS_DUR_COR_COD_ESC_TG_POS]]-Tabla24[[#This Row],[PAS_DUR_COR_COD_ESC_TG_POS]]</f>
        <v>-39.944444444444457</v>
      </c>
      <c r="LM109" s="15">
        <f>Tabla24[[#This Row],[ROS_NUM_COR_COD_ESC_TG_TOT]]-Tabla24[[#This Row],[PAS_NUM_COR_COD_ESC_TG_TOT]]</f>
        <v>-0.98772647574517825</v>
      </c>
      <c r="LN109" s="15">
        <f>Tabla24[[#This Row],[ROS_DUR_COR_COD_ESC_TG_TOT]]-Tabla24[[#This Row],[PAS_DUR_COR_COD_ESC_TG_TOT]]</f>
        <v>132.89083557951483</v>
      </c>
      <c r="LO109" s="15">
        <f>Tabla24[[#This Row],[PAS_NUM_COR_COD_ROS_TG_NEG]]-Tabla24[[#This Row],[ESC_NUM_COR_COD_ROS_TG_NEG]]</f>
        <v>2.3722222222222222</v>
      </c>
      <c r="LP109" s="15">
        <f>Tabla24[[#This Row],[PAS_DUR_COR_COD_ROS_TG_NEG]]-Tabla24[[#This Row],[ESC_DUR_COR_COD_ROS_TG_NEG]]</f>
        <v>574.66666666666674</v>
      </c>
      <c r="LQ109" s="15">
        <f>Tabla24[[#This Row],[PAS_NUM_COR_COD_ROS_TG_NEU]]-Tabla24[[#This Row],[ESC_NUM_COR_COD_ROS_TG_NEU]]</f>
        <v>1.8947368421052633</v>
      </c>
      <c r="LR109" s="15">
        <f>Tabla24[[#This Row],[PAS_DUR_COR_COD_ROS_TG_NEU]]-Tabla24[[#This Row],[ESC_DUR_COR_COD_ROS_TG_NEU]]</f>
        <v>565.43697478991589</v>
      </c>
      <c r="LS109" s="15">
        <f>Tabla24[[#This Row],[PAS_NUM_COR_COD_ROS_TG_POS]]-Tabla24[[#This Row],[ESC_NUM_COR_COD_ROS_TG_POS]]</f>
        <v>0.78888888888888875</v>
      </c>
      <c r="LT109" s="15">
        <f>Tabla24[[#This Row],[PAS_DUR_COR_COD_ROS_TG_POS]]-Tabla24[[#This Row],[ESC_DUR_COR_COD_ROS_TG_POS]]</f>
        <v>174.72180451127815</v>
      </c>
      <c r="LU109" s="15">
        <f>Tabla24[[#This Row],[PAS_NUM_COR_COD_ROS_TG_TOT]]-Tabla24[[#This Row],[ESC_NUM_COR_COD_ROS_TG_TOT]]</f>
        <v>1.6973365617433414</v>
      </c>
      <c r="LV109" s="15">
        <f>Tabla24[[#This Row],[PAS_DUR_COR_COD_ROS_TG_TOT]]-Tabla24[[#This Row],[ESC_DUR_COR_COD_ROS_TG_TOT]]</f>
        <v>433.30555555555554</v>
      </c>
      <c r="LW109" s="15">
        <f>Tabla24[[#This Row],[PAS_NUM_COR_COD_ESC_TG_NEG]]-Tabla24[[#This Row],[ESC_NUM_COR_COD_ESC_TG_NEG]]</f>
        <v>-2.0055555555555555</v>
      </c>
      <c r="LX109" s="15">
        <f>Tabla24[[#This Row],[PAS_DUR_COR_COD_ESC_TG_NEG]]-Tabla24[[#This Row],[ESC_DUR_COR_COD_ESC_TG_NEG]]</f>
        <v>-351.88888888888891</v>
      </c>
      <c r="LY109" s="15">
        <f>Tabla24[[#This Row],[PAS_NUM_COR_COD_ESC_TG_NEU]]-Tabla24[[#This Row],[ESC_NUM_COR_COD_ESC_TG_NEU]]</f>
        <v>-1.6631578947368424</v>
      </c>
      <c r="LZ109" s="15">
        <f>Tabla24[[#This Row],[PAS_DUR_COR_COD_ESC_TG_NEU]]-Tabla24[[#This Row],[ESC_DUR_COR_COD_ESC_TG_NEU]]</f>
        <v>-263.91764705882349</v>
      </c>
      <c r="MA109" s="15">
        <f>Tabla24[[#This Row],[PAS_NUM_COR_COD_ESC_TG_POS]]-Tabla24[[#This Row],[ESC_NUM_COR_COD_ESC_TG_POS]]</f>
        <v>-0.59444444444444455</v>
      </c>
      <c r="MB109" s="15">
        <f>Tabla24[[#This Row],[PAS_DUR_COR_COD_ESC_TG_POS]]-Tabla24[[#This Row],[ESC_DUR_COR_COD_ESC_TG_POS]]</f>
        <v>-61</v>
      </c>
      <c r="MC109" s="15">
        <f>Tabla24[[#This Row],[PAS_NUM_COR_COD_ESC_TG_TOT]]-Tabla24[[#This Row],[ESC_NUM_COR_COD_ESC_TG_TOT]]</f>
        <v>-1.4309927360774823</v>
      </c>
      <c r="MD109" s="15">
        <f>Tabla24[[#This Row],[PAS_DUR_COR_COD_ESC_TG_TOT]]-Tabla24[[#This Row],[ESC_DUR_COR_COD_ESC_TG_TOT]]</f>
        <v>-229.64083557951483</v>
      </c>
      <c r="ME109">
        <v>201.57142857142858</v>
      </c>
      <c r="MF109">
        <v>200.25</v>
      </c>
      <c r="MG109">
        <v>219.125</v>
      </c>
      <c r="MH109">
        <v>207.21739130434781</v>
      </c>
      <c r="MI109">
        <v>241.6</v>
      </c>
      <c r="MJ109">
        <v>255.8</v>
      </c>
      <c r="MK109">
        <v>182.75</v>
      </c>
      <c r="ML109">
        <v>229.85714285714286</v>
      </c>
      <c r="MM109">
        <v>236.5</v>
      </c>
      <c r="MN109">
        <v>151.85714285714286</v>
      </c>
      <c r="MO109">
        <v>231.42857142857142</v>
      </c>
      <c r="MP109">
        <v>205.1</v>
      </c>
      <c r="MQ109">
        <v>258.77777777777777</v>
      </c>
      <c r="MR109">
        <v>227.1</v>
      </c>
      <c r="MS109">
        <v>227.88888888888889</v>
      </c>
      <c r="MT109">
        <v>237.53571428571428</v>
      </c>
      <c r="MU109">
        <v>283.88888888888891</v>
      </c>
      <c r="MV109">
        <v>196.41176470588235</v>
      </c>
      <c r="MW109">
        <v>254.84210526315789</v>
      </c>
      <c r="MX109">
        <v>246.12962962962962</v>
      </c>
      <c r="MY109">
        <v>234.83333333333334</v>
      </c>
      <c r="MZ109">
        <v>278.70588235294116</v>
      </c>
      <c r="NA109">
        <v>220.66666666666666</v>
      </c>
      <c r="NB109">
        <v>244.09433962264151</v>
      </c>
      <c r="NC109" s="15">
        <f>Tabla1[[#This Row],[ROS_1DU_COR_COD_ROS_TG_NEG]]-Tabla1[[#This Row],[PAS_1DU_COR_COD_ROS_TG_NEG]]</f>
        <v>-82.317460317460331</v>
      </c>
      <c r="ND109" s="15">
        <f>Tabla1[[#This Row],[ROS_1DU_COR_COD_ROS_TG_NEU]]-Tabla1[[#This Row],[PAS_1DU_COR_COD_ROS_TG_NEU]]</f>
        <v>3.8382352941176521</v>
      </c>
      <c r="NE109" s="15">
        <f>Tabla1[[#This Row],[ROS_1DU_COR_COD_ROS_TG_POS]]-Tabla1[[#This Row],[PAS_1DU_COR_COD_ROS_TG_POS]]</f>
        <v>-35.71710526315789</v>
      </c>
      <c r="NF109" s="15">
        <f>Tabla1[[#This Row],[ROS_1DU_COR_COD_ROS_TG_TOT]]-Tabla1[[#This Row],[PAS_1DU_COR_COD_ROS_TG_TOT]]</f>
        <v>-38.912238325281805</v>
      </c>
      <c r="NG109" s="15">
        <f>Tabla1[[#This Row],[ROS_1DU_COR_COD_ESC_TG_NEG]]-Tabla1[[#This Row],[PAS_1DU_COR_COD_ESC_TG_NEG]]</f>
        <v>6.7666666666666515</v>
      </c>
      <c r="NH109" s="15">
        <f>Tabla1[[#This Row],[ROS_1DU_COR_COD_ESC_TG_NEU]]-Tabla1[[#This Row],[PAS_1DU_COR_COD_ESC_TG_NEU]]</f>
        <v>-22.905882352941148</v>
      </c>
      <c r="NI109" s="15">
        <f>Tabla1[[#This Row],[ROS_1DU_COR_COD_ESC_TG_POS]]-Tabla1[[#This Row],[PAS_1DU_COR_COD_ESC_TG_POS]]</f>
        <v>-37.916666666666657</v>
      </c>
      <c r="NJ109" s="15">
        <f>Tabla1[[#This Row],[ROS_1DU_COR_COD_ESC_TG_TOT]]-Tabla1[[#This Row],[PAS_1DU_COR_COD_ESC_TG_TOT]]</f>
        <v>-14.237196765498652</v>
      </c>
      <c r="NK109" s="15">
        <f>Tabla1[[#This Row],[PAS_1DU_COR_COD_ROS_TG_NEG]]-Tabla1[[#This Row],[ESC_1DU_COR_COD_ROS_TG_NEG]]</f>
        <v>47.388888888888914</v>
      </c>
      <c r="NL109" s="15">
        <f>Tabla1[[#This Row],[PAS_1DU_COR_COD_ROS_TG_NEU]]-Tabla1[[#This Row],[ESC_1DU_COR_COD_ROS_TG_NEU]]</f>
        <v>44.554621848739487</v>
      </c>
      <c r="NM109" s="15">
        <f>Tabla1[[#This Row],[PAS_1DU_COR_COD_ROS_TG_POS]]-Tabla1[[#This Row],[ESC_1DU_COR_COD_ROS_TG_POS]]</f>
        <v>23.413533834586474</v>
      </c>
      <c r="NN109" s="15">
        <f>Tabla1[[#This Row],[PAS_1DU_COR_COD_ROS_TG_TOT]]-Tabla1[[#This Row],[ESC_1DU_COR_COD_ROS_TG_TOT]]</f>
        <v>41.029629629629625</v>
      </c>
      <c r="NO109" s="15">
        <f>Tabla1[[#This Row],[PAS_1DU_COR_COD_ESC_TG_NEG]]-Tabla1[[#This Row],[ESC_1DU_COR_COD_ESC_TG_NEG]]</f>
        <v>-23.944444444444429</v>
      </c>
      <c r="NP109" s="15">
        <f>Tabla1[[#This Row],[PAS_1DU_COR_COD_ESC_TG_NEU]]-Tabla1[[#This Row],[ESC_1DU_COR_COD_ESC_TG_NEU]]</f>
        <v>51.605882352941165</v>
      </c>
      <c r="NQ109" s="15">
        <f>Tabla1[[#This Row],[PAS_1DU_COR_COD_ESC_TG_POS]]-Tabla1[[#This Row],[ESC_1DU_COR_COD_ESC_TG_POS]]</f>
        <v>-7.2222222222222285</v>
      </c>
      <c r="NR109" s="15">
        <f>Tabla1[[#This Row],[PAS_1DU_COR_COD_ESC_TG_TOT]]-Tabla1[[#This Row],[ESC_1DU_COR_COD_ESC_TG_TOT]]</f>
        <v>6.5586253369272356</v>
      </c>
    </row>
    <row r="110" spans="1:382" x14ac:dyDescent="0.3">
      <c r="A110" s="2" t="s">
        <v>117</v>
      </c>
      <c r="B110" s="2">
        <v>40</v>
      </c>
      <c r="C110" s="2">
        <v>1</v>
      </c>
      <c r="D110" s="2">
        <v>47</v>
      </c>
      <c r="E110">
        <v>3.05</v>
      </c>
      <c r="F110">
        <v>1329.1875</v>
      </c>
      <c r="G110">
        <v>3.65</v>
      </c>
      <c r="H110">
        <v>1230.7647058823529</v>
      </c>
      <c r="I110">
        <v>3.45</v>
      </c>
      <c r="J110">
        <v>1531.8</v>
      </c>
      <c r="K110">
        <v>3.3833333333333333</v>
      </c>
      <c r="L110">
        <v>1357.6458333333333</v>
      </c>
      <c r="M110">
        <v>3.6</v>
      </c>
      <c r="N110">
        <v>1773.75</v>
      </c>
      <c r="O110">
        <v>3.6</v>
      </c>
      <c r="P110">
        <v>1368.5625</v>
      </c>
      <c r="Q110">
        <v>3.25</v>
      </c>
      <c r="R110">
        <v>1296.1333333333334</v>
      </c>
      <c r="S110">
        <v>3.4833333333333334</v>
      </c>
      <c r="T110">
        <v>1456.3720930232557</v>
      </c>
      <c r="U110">
        <v>3.4333333333333331</v>
      </c>
      <c r="V110">
        <v>1404.2967032967033</v>
      </c>
      <c r="W110">
        <v>1.45</v>
      </c>
      <c r="X110">
        <v>402.70588235294116</v>
      </c>
      <c r="Y110">
        <v>1.35</v>
      </c>
      <c r="Z110">
        <v>453.22222222222223</v>
      </c>
      <c r="AA110">
        <v>1.4</v>
      </c>
      <c r="AB110">
        <v>471.75</v>
      </c>
      <c r="AC110">
        <v>1.4</v>
      </c>
      <c r="AD110">
        <v>442.19607843137254</v>
      </c>
      <c r="AE110">
        <v>1.4</v>
      </c>
      <c r="AF110">
        <v>442.19607843137254</v>
      </c>
      <c r="AG110">
        <v>2.7555555555555555</v>
      </c>
      <c r="AH110">
        <v>1058.7535211267605</v>
      </c>
      <c r="BM110">
        <v>2.7555555555555555</v>
      </c>
      <c r="BN110">
        <v>1058.7535211267605</v>
      </c>
      <c r="BO110">
        <v>2.8</v>
      </c>
      <c r="BP110">
        <v>1423.8333333333333</v>
      </c>
      <c r="BQ110">
        <v>5</v>
      </c>
      <c r="BR110">
        <v>1891.125</v>
      </c>
      <c r="BS110">
        <v>4.5</v>
      </c>
      <c r="BT110">
        <v>2020.7142857142858</v>
      </c>
      <c r="BU110">
        <v>4.0999999999999996</v>
      </c>
      <c r="BV110">
        <v>1800.8095238095239</v>
      </c>
      <c r="BW110">
        <v>2.9</v>
      </c>
      <c r="BX110">
        <v>2035.2</v>
      </c>
      <c r="BY110">
        <v>2.6</v>
      </c>
      <c r="BZ110">
        <v>1540.5</v>
      </c>
      <c r="CA110">
        <v>4.4000000000000004</v>
      </c>
      <c r="CB110">
        <v>2014.5</v>
      </c>
      <c r="CC110">
        <v>3.3</v>
      </c>
      <c r="CD110">
        <v>1870.2631578947369</v>
      </c>
      <c r="CE110">
        <v>3.7</v>
      </c>
      <c r="CF110">
        <v>1833.8</v>
      </c>
      <c r="CG110">
        <v>4.0999999999999996</v>
      </c>
      <c r="CH110">
        <v>1790.8571428571429</v>
      </c>
      <c r="CI110">
        <v>2</v>
      </c>
      <c r="CJ110">
        <v>1304.2</v>
      </c>
      <c r="CK110">
        <v>2.2999999999999998</v>
      </c>
      <c r="CL110">
        <v>1427.6</v>
      </c>
      <c r="CM110">
        <v>2.8</v>
      </c>
      <c r="CN110">
        <v>1540.8823529411766</v>
      </c>
      <c r="CO110">
        <v>4</v>
      </c>
      <c r="CP110">
        <v>2038.3333333333333</v>
      </c>
      <c r="CQ110">
        <v>3.6</v>
      </c>
      <c r="CR110">
        <v>1681</v>
      </c>
      <c r="CS110">
        <v>1.6</v>
      </c>
      <c r="CT110">
        <v>1234.25</v>
      </c>
      <c r="CU110">
        <v>3.0666666666666669</v>
      </c>
      <c r="CV110">
        <v>1702</v>
      </c>
      <c r="CW110">
        <v>2.9333333333333331</v>
      </c>
      <c r="CX110">
        <v>1621.4411764705883</v>
      </c>
      <c r="CY110">
        <v>3.3166666666666669</v>
      </c>
      <c r="CZ110">
        <v>1736.2297297297298</v>
      </c>
      <c r="DA110">
        <v>1.4</v>
      </c>
      <c r="DB110">
        <v>848.83333333333337</v>
      </c>
      <c r="DC110">
        <v>2.1</v>
      </c>
      <c r="DD110">
        <v>853.625</v>
      </c>
      <c r="DE110">
        <v>1.6</v>
      </c>
      <c r="DF110">
        <v>827.16666666666663</v>
      </c>
      <c r="DG110">
        <v>1.7</v>
      </c>
      <c r="DH110">
        <v>844.25</v>
      </c>
      <c r="DI110">
        <v>1.8</v>
      </c>
      <c r="DJ110">
        <v>730.375</v>
      </c>
      <c r="DK110">
        <v>1.1000000000000001</v>
      </c>
      <c r="DL110">
        <v>664</v>
      </c>
      <c r="DM110">
        <v>1.4</v>
      </c>
      <c r="DN110">
        <v>763.16666666666663</v>
      </c>
      <c r="DO110">
        <v>1.4333333333333333</v>
      </c>
      <c r="DP110">
        <v>720.3</v>
      </c>
      <c r="DQ110">
        <v>1.5666666666666667</v>
      </c>
      <c r="DR110">
        <v>782.27499999999998</v>
      </c>
      <c r="DS110">
        <v>1.5666666666666667</v>
      </c>
      <c r="DT110">
        <v>782.27499999999998</v>
      </c>
      <c r="DU110">
        <v>2.7333333333333334</v>
      </c>
      <c r="DV110">
        <v>1401.5087719298247</v>
      </c>
      <c r="GE110">
        <v>2.7333333333333334</v>
      </c>
      <c r="GF110">
        <v>1401.5087719298247</v>
      </c>
      <c r="GG110">
        <v>1.1000000000000001</v>
      </c>
      <c r="GH110">
        <v>524.16666666666663</v>
      </c>
      <c r="GI110">
        <v>0.8</v>
      </c>
      <c r="GJ110">
        <v>568</v>
      </c>
      <c r="GK110">
        <v>0.875</v>
      </c>
      <c r="GL110">
        <v>489.6</v>
      </c>
      <c r="GM110">
        <v>0.9285714285714286</v>
      </c>
      <c r="GN110">
        <v>524.33333333333337</v>
      </c>
      <c r="GO110">
        <v>2.4444444444444446</v>
      </c>
      <c r="GP110">
        <v>1322.6</v>
      </c>
      <c r="GQ110">
        <v>2.2999999999999998</v>
      </c>
      <c r="GR110">
        <v>1014.125</v>
      </c>
      <c r="GS110">
        <v>1.1111111111111112</v>
      </c>
      <c r="GT110">
        <v>526.79999999999995</v>
      </c>
      <c r="GU110">
        <v>1.9642857142857142</v>
      </c>
      <c r="GV110">
        <v>964.44444444444446</v>
      </c>
      <c r="GW110">
        <v>1.4464285714285714</v>
      </c>
      <c r="GX110">
        <v>764.39393939393938</v>
      </c>
      <c r="GY110">
        <v>6</v>
      </c>
      <c r="GZ110">
        <v>1703.2</v>
      </c>
      <c r="HA110">
        <v>5.6</v>
      </c>
      <c r="HB110">
        <v>1828.3</v>
      </c>
      <c r="HC110">
        <v>5.875</v>
      </c>
      <c r="HD110">
        <v>1892.25</v>
      </c>
      <c r="HE110">
        <v>5.8214285714285712</v>
      </c>
      <c r="HF110">
        <v>1801.8928571428571</v>
      </c>
      <c r="HG110">
        <v>4.333333333333333</v>
      </c>
      <c r="HH110">
        <v>1528.75</v>
      </c>
      <c r="HI110">
        <v>4.3</v>
      </c>
      <c r="HJ110">
        <v>1763.75</v>
      </c>
      <c r="HK110">
        <v>5.666666666666667</v>
      </c>
      <c r="HL110">
        <v>1880.2222222222222</v>
      </c>
      <c r="HM110">
        <v>4.75</v>
      </c>
      <c r="HN110">
        <v>1730.48</v>
      </c>
      <c r="HO110">
        <v>5.2857142857142856</v>
      </c>
      <c r="HP110">
        <v>1768.2075471698113</v>
      </c>
      <c r="HQ110">
        <v>3.3660714285714284</v>
      </c>
      <c r="HR110">
        <v>1383.0232558139535</v>
      </c>
      <c r="HS110">
        <v>3</v>
      </c>
      <c r="HT110">
        <v>1007.2</v>
      </c>
      <c r="HU110">
        <v>2.7</v>
      </c>
      <c r="HV110">
        <v>851.1</v>
      </c>
      <c r="HW110">
        <v>2.5</v>
      </c>
      <c r="HX110">
        <v>825.125</v>
      </c>
      <c r="HY110">
        <v>2.75</v>
      </c>
      <c r="HZ110">
        <v>899.42857142857144</v>
      </c>
      <c r="IA110">
        <v>2.3333333333333335</v>
      </c>
      <c r="IB110">
        <v>880.55555555555554</v>
      </c>
      <c r="IC110">
        <v>2.6</v>
      </c>
      <c r="ID110">
        <v>890.6</v>
      </c>
      <c r="IE110">
        <v>2.7777777777777777</v>
      </c>
      <c r="IF110">
        <v>898</v>
      </c>
      <c r="IG110">
        <v>2.5714285714285716</v>
      </c>
      <c r="IH110">
        <v>889.75</v>
      </c>
      <c r="II110">
        <v>2.6607142857142856</v>
      </c>
      <c r="IJ110">
        <v>894.58928571428567</v>
      </c>
      <c r="IK110">
        <v>2.6607142857142856</v>
      </c>
      <c r="IL110">
        <v>894.58928571428567</v>
      </c>
      <c r="IM110">
        <v>3.1309523809523809</v>
      </c>
      <c r="IN110">
        <v>1190.4014084507041</v>
      </c>
      <c r="IS110">
        <v>2</v>
      </c>
      <c r="IT110">
        <v>970</v>
      </c>
      <c r="IU110">
        <v>2</v>
      </c>
      <c r="IV110">
        <v>970</v>
      </c>
      <c r="IW110">
        <v>0</v>
      </c>
      <c r="JA110">
        <v>0</v>
      </c>
      <c r="JC110">
        <v>0</v>
      </c>
      <c r="JE110">
        <v>1</v>
      </c>
      <c r="JF110">
        <v>970</v>
      </c>
      <c r="JK110">
        <v>5</v>
      </c>
      <c r="JL110">
        <v>1612</v>
      </c>
      <c r="JM110">
        <v>5</v>
      </c>
      <c r="JN110">
        <v>1612</v>
      </c>
      <c r="JO110">
        <v>6</v>
      </c>
      <c r="JP110">
        <v>1921</v>
      </c>
      <c r="JS110">
        <v>9</v>
      </c>
      <c r="JT110">
        <v>2124</v>
      </c>
      <c r="JU110">
        <v>7.5</v>
      </c>
      <c r="JV110">
        <v>2022.5</v>
      </c>
      <c r="JW110">
        <v>6.25</v>
      </c>
      <c r="JX110">
        <v>1817.25</v>
      </c>
      <c r="JY110">
        <v>3.625</v>
      </c>
      <c r="JZ110">
        <v>1647.8</v>
      </c>
      <c r="KE110">
        <v>4</v>
      </c>
      <c r="KF110">
        <v>1259.5</v>
      </c>
      <c r="KG110">
        <v>4</v>
      </c>
      <c r="KH110">
        <v>1259.5</v>
      </c>
      <c r="KI110">
        <v>3</v>
      </c>
      <c r="KJ110">
        <v>764</v>
      </c>
      <c r="KM110">
        <v>2</v>
      </c>
      <c r="KN110">
        <v>618</v>
      </c>
      <c r="KO110">
        <v>2.5</v>
      </c>
      <c r="KP110">
        <v>691</v>
      </c>
      <c r="KQ110">
        <v>3.25</v>
      </c>
      <c r="KR110">
        <v>975.25</v>
      </c>
      <c r="KS110">
        <v>3.25</v>
      </c>
      <c r="KT110">
        <v>975.25</v>
      </c>
      <c r="KU110">
        <v>3.5</v>
      </c>
      <c r="KV110">
        <v>1348.8888888888889</v>
      </c>
      <c r="KW110">
        <v>3.1555555555555554</v>
      </c>
      <c r="KX110">
        <v>1199.8476821192053</v>
      </c>
      <c r="KY110" s="15">
        <f>Tabla24[[#This Row],[ROS_NUM_COR_COD_ROS_TG_NEG]]-Tabla24[[#This Row],[PAS_NUM_COR_COD_ROS_TG_NEG]]</f>
        <v>0.73333333333333295</v>
      </c>
      <c r="KZ110" s="15">
        <f>Tabla24[[#This Row],[ROS_DUR_COR_COD_ROS_TG_NEG]]-Tabla24[[#This Row],[PAS_DUR_COR_COD_ROS_TG_NEG]]</f>
        <v>-245</v>
      </c>
      <c r="LA110" s="15">
        <f>Tabla24[[#This Row],[ROS_NUM_COR_COD_ROS_TG_NEU]]-Tabla24[[#This Row],[PAS_NUM_COR_COD_ROS_TG_NEU]]</f>
        <v>0.69999999999999973</v>
      </c>
      <c r="LB110" s="15">
        <f>Tabla24[[#This Row],[ROS_DUR_COR_COD_ROS_TG_NEU]]-Tabla24[[#This Row],[PAS_DUR_COR_COD_ROS_TG_NEU]]</f>
        <v>395.1875</v>
      </c>
      <c r="LC110" s="15">
        <f>Tabla24[[#This Row],[ROS_NUM_COR_COD_ROS_TG_POS]]-Tabla24[[#This Row],[PAS_NUM_COR_COD_ROS_TG_POS]]</f>
        <v>2.416666666666667</v>
      </c>
      <c r="LD110" s="15">
        <f>Tabla24[[#This Row],[ROS_DUR_COR_COD_ROS_TG_POS]]-Tabla24[[#This Row],[PAS_DUR_COR_COD_ROS_TG_POS]]</f>
        <v>584.08888888888873</v>
      </c>
      <c r="LE110" s="15">
        <f>Tabla24[[#This Row],[ROS_NUM_COR_COD_ROS_TG_TOT]]-Tabla24[[#This Row],[PAS_NUM_COR_COD_ROS_TG_TOT]]</f>
        <v>1.2666666666666666</v>
      </c>
      <c r="LF110" s="15">
        <f>Tabla24[[#This Row],[ROS_DUR_COR_COD_ROS_TG_TOT]]-Tabla24[[#This Row],[PAS_DUR_COR_COD_ROS_TG_TOT]]</f>
        <v>274.10790697674429</v>
      </c>
      <c r="LG110" s="15">
        <f>Tabla24[[#This Row],[ROS_NUM_COR_COD_ESC_TG_NEG]]-Tabla24[[#This Row],[PAS_NUM_COR_COD_ESC_TG_NEG]]</f>
        <v>-0.60555555555555518</v>
      </c>
      <c r="LH110" s="15">
        <f>Tabla24[[#This Row],[ROS_DUR_COR_COD_ESC_TG_NEG]]-Tabla24[[#This Row],[PAS_DUR_COR_COD_ESC_TG_NEG]]</f>
        <v>-6.5875000000000909</v>
      </c>
      <c r="LI110" s="15">
        <f>Tabla24[[#This Row],[ROS_NUM_COR_COD_ESC_TG_NEU]]-Tabla24[[#This Row],[PAS_NUM_COR_COD_ESC_TG_NEU]]</f>
        <v>-1.35</v>
      </c>
      <c r="LJ110" s="15">
        <f>Tabla24[[#This Row],[ROS_NUM_COR_COD_ESC_TG_NEG]]-Tabla24[[#This Row],[PAS_NUM_COR_COD_ESC_TG_NEG]]</f>
        <v>-0.60555555555555518</v>
      </c>
      <c r="LK110" s="15">
        <f>Tabla24[[#This Row],[ROS_NUM_COR_COD_ESC_TG_POS]]-Tabla24[[#This Row],[PAS_NUM_COR_COD_ESC_TG_POS]]</f>
        <v>-2.338888888888889</v>
      </c>
      <c r="LL110" s="15">
        <f>Tabla24[[#This Row],[ROS_DUR_COR_COD_ESC_TG_POS]]-Tabla24[[#This Row],[PAS_DUR_COR_COD_ESC_TG_POS]]</f>
        <v>-1005</v>
      </c>
      <c r="LM110" s="15">
        <f>Tabla24[[#This Row],[ROS_NUM_COR_COD_ESC_TG_TOT]]-Tabla24[[#This Row],[PAS_NUM_COR_COD_ESC_TG_TOT]]</f>
        <v>-1.4190476190476191</v>
      </c>
      <c r="LN110" s="15">
        <f>Tabla24[[#This Row],[ROS_DUR_COR_COD_ESC_TG_TOT]]-Tabla24[[#This Row],[PAS_DUR_COR_COD_ESC_TG_TOT]]</f>
        <v>-393.2013888888888</v>
      </c>
      <c r="LO110" s="15">
        <f>Tabla24[[#This Row],[PAS_NUM_COR_COD_ROS_TG_NEG]]-Tabla24[[#This Row],[ESC_NUM_COR_COD_ROS_TG_NEG]]</f>
        <v>-0.39999999999999991</v>
      </c>
      <c r="LP110" s="15">
        <f>Tabla24[[#This Row],[PAS_DUR_COR_COD_ROS_TG_NEG]]-Tabla24[[#This Row],[ESC_DUR_COR_COD_ROS_TG_NEG]]</f>
        <v>-264.58333333333326</v>
      </c>
      <c r="LQ110" s="15">
        <f>Tabla24[[#This Row],[PAS_NUM_COR_COD_ROS_TG_NEU]]-Tabla24[[#This Row],[ESC_NUM_COR_COD_ROS_TG_NEU]]</f>
        <v>0</v>
      </c>
      <c r="LR110" s="15">
        <f>Tabla24[[#This Row],[PAS_DUR_COR_COD_ROS_TG_NEU]]-Tabla24[[#This Row],[ESC_DUR_COR_COD_ROS_TG_NEU]]</f>
        <v>-312.4375</v>
      </c>
      <c r="LS110" s="15">
        <f>Tabla24[[#This Row],[PAS_NUM_COR_COD_ROS_TG_POS]]-Tabla24[[#This Row],[ESC_NUM_COR_COD_ROS_TG_POS]]</f>
        <v>1.65</v>
      </c>
      <c r="LT110" s="15">
        <f>Tabla24[[#This Row],[PAS_DUR_COR_COD_ROS_TG_POS]]-Tabla24[[#This Row],[ESC_DUR_COR_COD_ROS_TG_POS]]</f>
        <v>61.883333333333439</v>
      </c>
      <c r="LU110" s="15">
        <f>Tabla24[[#This Row],[PAS_NUM_COR_COD_ROS_TG_TOT]]-Tabla24[[#This Row],[ESC_NUM_COR_COD_ROS_TG_TOT]]</f>
        <v>0.41666666666666652</v>
      </c>
      <c r="LV110" s="15">
        <f>Tabla24[[#This Row],[PAS_DUR_COR_COD_ROS_TG_TOT]]-Tabla24[[#This Row],[ESC_DUR_COR_COD_ROS_TG_TOT]]</f>
        <v>-245.62790697674427</v>
      </c>
      <c r="LW110" s="15">
        <f>Tabla24[[#This Row],[PAS_NUM_COR_COD_ESC_TG_NEG]]-Tabla24[[#This Row],[ESC_NUM_COR_COD_ESC_TG_NEG]]</f>
        <v>0.14999999999999991</v>
      </c>
      <c r="LX110" s="15">
        <f>Tabla24[[#This Row],[PAS_DUR_COR_COD_ESC_TG_NEG]]-Tabla24[[#This Row],[ESC_DUR_COR_COD_ESC_TG_NEG]]</f>
        <v>-706.01250000000005</v>
      </c>
      <c r="LY110" s="15">
        <f>Tabla24[[#This Row],[PAS_NUM_COR_COD_ESC_TG_NEU]]-Tabla24[[#This Row],[ESC_NUM_COR_COD_ESC_TG_NEU]]</f>
        <v>1.0499999999999998</v>
      </c>
      <c r="LZ110" s="15">
        <f>Tabla24[[#This Row],[PAS_DUR_COR_COD_ESC_TG_NEU]]-Tabla24[[#This Row],[ESC_DUR_COR_COD_ESC_TG_NEU]]</f>
        <v>-309.73529411764707</v>
      </c>
      <c r="MA110" s="15">
        <f>Tabla24[[#This Row],[PAS_NUM_COR_COD_ESC_TG_POS]]-Tabla24[[#This Row],[ESC_NUM_COR_COD_ESC_TG_POS]]</f>
        <v>-0.95000000000000018</v>
      </c>
      <c r="MB110" s="15">
        <f>Tabla24[[#This Row],[PAS_DUR_COR_COD_ESC_TG_POS]]-Tabla24[[#This Row],[ESC_DUR_COR_COD_ESC_TG_POS]]</f>
        <v>-482.70000000000005</v>
      </c>
      <c r="MC110" s="15">
        <f>Tabla24[[#This Row],[PAS_NUM_COR_COD_ESC_TG_TOT]]-Tabla24[[#This Row],[ESC_NUM_COR_COD_ESC_TG_TOT]]</f>
        <v>8.3333333333333481E-2</v>
      </c>
      <c r="MD110" s="15">
        <f>Tabla24[[#This Row],[PAS_DUR_COR_COD_ESC_TG_TOT]]-Tabla24[[#This Row],[ESC_DUR_COR_COD_ESC_TG_TOT]]</f>
        <v>-512.61732456140362</v>
      </c>
      <c r="ME110">
        <v>369.625</v>
      </c>
      <c r="MF110">
        <v>357.125</v>
      </c>
      <c r="MG110">
        <v>376.77777777777777</v>
      </c>
      <c r="MH110">
        <v>368.2</v>
      </c>
      <c r="MI110">
        <v>309.8</v>
      </c>
      <c r="MJ110">
        <v>318.75</v>
      </c>
      <c r="MK110">
        <v>285.39999999999998</v>
      </c>
      <c r="ML110">
        <v>307</v>
      </c>
      <c r="MM110">
        <v>343.33333333333331</v>
      </c>
      <c r="MN110">
        <v>341</v>
      </c>
      <c r="MO110">
        <v>311</v>
      </c>
      <c r="MP110">
        <v>334.76470588235293</v>
      </c>
      <c r="MQ110">
        <v>370.6</v>
      </c>
      <c r="MR110">
        <v>381.16666666666669</v>
      </c>
      <c r="MS110">
        <v>366.875</v>
      </c>
      <c r="MT110">
        <v>372.36842105263156</v>
      </c>
      <c r="MU110">
        <v>313.25</v>
      </c>
      <c r="MV110">
        <v>354.125</v>
      </c>
      <c r="MW110">
        <v>276.13333333333333</v>
      </c>
      <c r="MX110">
        <v>315.51162790697674</v>
      </c>
      <c r="MY110">
        <v>301.75</v>
      </c>
      <c r="MZ110">
        <v>326.41176470588238</v>
      </c>
      <c r="NA110">
        <v>326.60000000000002</v>
      </c>
      <c r="NB110">
        <v>318.25</v>
      </c>
      <c r="NC110" s="15">
        <f>Tabla1[[#This Row],[ROS_1DU_COR_COD_ROS_TG_NEG]]-Tabla1[[#This Row],[PAS_1DU_COR_COD_ROS_TG_NEG]]</f>
        <v>56.375</v>
      </c>
      <c r="ND110" s="15">
        <f>Tabla1[[#This Row],[ROS_1DU_COR_COD_ROS_TG_NEU]]-Tabla1[[#This Row],[PAS_1DU_COR_COD_ROS_TG_NEU]]</f>
        <v>3</v>
      </c>
      <c r="NE110" s="15">
        <f>Tabla1[[#This Row],[ROS_1DU_COR_COD_ROS_TG_POS]]-Tabla1[[#This Row],[PAS_1DU_COR_COD_ROS_TG_POS]]</f>
        <v>100.64444444444445</v>
      </c>
      <c r="NF110" s="15">
        <f>Tabla1[[#This Row],[ROS_1DU_COR_COD_ROS_TG_TOT]]-Tabla1[[#This Row],[PAS_1DU_COR_COD_ROS_TG_TOT]]</f>
        <v>52.688372093023247</v>
      </c>
      <c r="NG110" s="15">
        <f>Tabla1[[#This Row],[ROS_1DU_COR_COD_ESC_TG_NEG]]-Tabla1[[#This Row],[PAS_1DU_COR_COD_ESC_TG_NEG]]</f>
        <v>8.0500000000000114</v>
      </c>
      <c r="NH110" s="15">
        <f>Tabla1[[#This Row],[ROS_1DU_COR_COD_ESC_TG_NEU]]-Tabla1[[#This Row],[PAS_1DU_COR_COD_ESC_TG_NEU]]</f>
        <v>-7.6617647058823763</v>
      </c>
      <c r="NI110" s="15">
        <f>Tabla1[[#This Row],[ROS_1DU_COR_COD_ESC_TG_POS]]-Tabla1[[#This Row],[PAS_1DU_COR_COD_ESC_TG_POS]]</f>
        <v>-41.200000000000045</v>
      </c>
      <c r="NJ110" s="15">
        <f>Tabla1[[#This Row],[ROS_1DU_COR_COD_ESC_TG_TOT]]-Tabla1[[#This Row],[PAS_1DU_COR_COD_ESC_TG_TOT]]</f>
        <v>-11.25</v>
      </c>
      <c r="NK110" s="15">
        <f>Tabla1[[#This Row],[PAS_1DU_COR_COD_ROS_TG_NEG]]-Tabla1[[#This Row],[ESC_1DU_COR_COD_ROS_TG_NEG]]</f>
        <v>-30.083333333333314</v>
      </c>
      <c r="NL110" s="15">
        <f>Tabla1[[#This Row],[PAS_1DU_COR_COD_ROS_TG_NEU]]-Tabla1[[#This Row],[ESC_1DU_COR_COD_ROS_TG_NEU]]</f>
        <v>13.125</v>
      </c>
      <c r="NM110" s="15">
        <f>Tabla1[[#This Row],[PAS_1DU_COR_COD_ROS_TG_POS]]-Tabla1[[#This Row],[ESC_1DU_COR_COD_ROS_TG_POS]]</f>
        <v>-34.866666666666674</v>
      </c>
      <c r="NN110" s="15">
        <f>Tabla1[[#This Row],[PAS_1DU_COR_COD_ROS_TG_TOT]]-Tabla1[[#This Row],[ESC_1DU_COR_COD_ROS_TG_TOT]]</f>
        <v>-19.253077975376186</v>
      </c>
      <c r="NO110" s="15">
        <f>Tabla1[[#This Row],[PAS_1DU_COR_COD_ESC_TG_NEG]]-Tabla1[[#This Row],[ESC_1DU_COR_COD_ESC_TG_NEG]]</f>
        <v>-68.850000000000023</v>
      </c>
      <c r="NP110" s="15">
        <f>Tabla1[[#This Row],[PAS_1DU_COR_COD_ESC_TG_NEU]]-Tabla1[[#This Row],[ESC_1DU_COR_COD_ESC_TG_NEU]]</f>
        <v>-54.754901960784309</v>
      </c>
      <c r="NQ110" s="15">
        <f>Tabla1[[#This Row],[PAS_1DU_COR_COD_ESC_TG_POS]]-Tabla1[[#This Row],[ESC_1DU_COR_COD_ESC_TG_POS]]</f>
        <v>-40.274999999999977</v>
      </c>
      <c r="NR110" s="15">
        <f>Tabla1[[#This Row],[PAS_1DU_COR_COD_ESC_TG_TOT]]-Tabla1[[#This Row],[ESC_1DU_COR_COD_ESC_TG_TOT]]</f>
        <v>-54.118421052631561</v>
      </c>
    </row>
    <row r="111" spans="1:382" x14ac:dyDescent="0.3">
      <c r="A111" s="2" t="s">
        <v>118</v>
      </c>
      <c r="B111" s="2">
        <v>40</v>
      </c>
      <c r="C111" s="2">
        <v>1</v>
      </c>
      <c r="D111" s="2">
        <v>40</v>
      </c>
      <c r="E111">
        <v>2.2999999999999998</v>
      </c>
      <c r="F111">
        <v>642.5625</v>
      </c>
      <c r="G111">
        <v>2.3684210526315788</v>
      </c>
      <c r="H111">
        <v>592.94117647058829</v>
      </c>
      <c r="I111">
        <v>2.35</v>
      </c>
      <c r="J111">
        <v>738.78571428571433</v>
      </c>
      <c r="K111">
        <v>2.3389830508474576</v>
      </c>
      <c r="L111">
        <v>653.27659574468089</v>
      </c>
      <c r="M111">
        <v>3.25</v>
      </c>
      <c r="N111">
        <v>1052.0625</v>
      </c>
      <c r="O111">
        <v>3.0526315789473686</v>
      </c>
      <c r="P111">
        <v>919.0625</v>
      </c>
      <c r="Q111">
        <v>2.8</v>
      </c>
      <c r="R111">
        <v>788.29411764705878</v>
      </c>
      <c r="S111">
        <v>3.0338983050847457</v>
      </c>
      <c r="T111">
        <v>917.12244897959181</v>
      </c>
      <c r="U111">
        <v>2.6864406779661016</v>
      </c>
      <c r="V111">
        <v>787.94791666666663</v>
      </c>
      <c r="W111">
        <v>0.85</v>
      </c>
      <c r="X111">
        <v>413.63636363636363</v>
      </c>
      <c r="Y111">
        <v>1</v>
      </c>
      <c r="Z111">
        <v>378.30769230769232</v>
      </c>
      <c r="AA111">
        <v>0.75</v>
      </c>
      <c r="AB111">
        <v>314.60000000000002</v>
      </c>
      <c r="AC111">
        <v>0.86440677966101698</v>
      </c>
      <c r="AD111">
        <v>371</v>
      </c>
      <c r="AE111">
        <v>0.86440677966101698</v>
      </c>
      <c r="AF111">
        <v>371</v>
      </c>
      <c r="AG111">
        <v>2.0790960451977401</v>
      </c>
      <c r="AH111">
        <v>678.9</v>
      </c>
      <c r="AK111">
        <v>5</v>
      </c>
      <c r="AL111">
        <v>781</v>
      </c>
      <c r="AO111">
        <v>5</v>
      </c>
      <c r="AP111">
        <v>781</v>
      </c>
      <c r="AS111">
        <v>1</v>
      </c>
      <c r="AT111">
        <v>393</v>
      </c>
      <c r="AW111">
        <v>1</v>
      </c>
      <c r="AX111">
        <v>393</v>
      </c>
      <c r="AY111">
        <v>3</v>
      </c>
      <c r="AZ111">
        <v>587</v>
      </c>
      <c r="BC111">
        <v>3</v>
      </c>
      <c r="BD111">
        <v>889</v>
      </c>
      <c r="BG111">
        <v>3</v>
      </c>
      <c r="BH111">
        <v>889</v>
      </c>
      <c r="BI111">
        <v>3</v>
      </c>
      <c r="BJ111">
        <v>889</v>
      </c>
      <c r="BK111">
        <v>3</v>
      </c>
      <c r="BL111">
        <v>687.66666666666663</v>
      </c>
      <c r="BM111">
        <v>2.0944444444444446</v>
      </c>
      <c r="BN111">
        <v>679.09774436090231</v>
      </c>
      <c r="BO111">
        <v>4.8</v>
      </c>
      <c r="BP111">
        <v>1198.5</v>
      </c>
      <c r="BQ111">
        <v>4.5999999999999996</v>
      </c>
      <c r="BR111">
        <v>1121.5</v>
      </c>
      <c r="BS111">
        <v>4.9000000000000004</v>
      </c>
      <c r="BT111">
        <v>1417.1</v>
      </c>
      <c r="BU111">
        <v>4.7666666666666666</v>
      </c>
      <c r="BV111">
        <v>1245.7</v>
      </c>
      <c r="BW111">
        <v>4.5999999999999996</v>
      </c>
      <c r="BX111">
        <v>1198.3</v>
      </c>
      <c r="BY111">
        <v>3.5555555555555554</v>
      </c>
      <c r="BZ111">
        <v>956.11111111111109</v>
      </c>
      <c r="CA111">
        <v>3.4444444444444446</v>
      </c>
      <c r="CB111">
        <v>1034.8888888888889</v>
      </c>
      <c r="CC111">
        <v>3.8928571428571428</v>
      </c>
      <c r="CD111">
        <v>1067.9285714285713</v>
      </c>
      <c r="CE111">
        <v>4.3448275862068968</v>
      </c>
      <c r="CF111">
        <v>1159.8793103448277</v>
      </c>
      <c r="CG111">
        <v>1.6</v>
      </c>
      <c r="CH111">
        <v>644.28571428571433</v>
      </c>
      <c r="CI111">
        <v>1</v>
      </c>
      <c r="CJ111">
        <v>443.4</v>
      </c>
      <c r="CK111">
        <v>0.8</v>
      </c>
      <c r="CL111">
        <v>408.2</v>
      </c>
      <c r="CM111">
        <v>1.1333333333333333</v>
      </c>
      <c r="CN111">
        <v>515.76470588235293</v>
      </c>
      <c r="CO111">
        <v>1.9</v>
      </c>
      <c r="CP111">
        <v>781.83333333333337</v>
      </c>
      <c r="CQ111">
        <v>2.2222222222222223</v>
      </c>
      <c r="CR111">
        <v>463.875</v>
      </c>
      <c r="CS111">
        <v>1.3333333333333333</v>
      </c>
      <c r="CT111">
        <v>616.6</v>
      </c>
      <c r="CU111">
        <v>1.8214285714285714</v>
      </c>
      <c r="CV111">
        <v>604.47368421052636</v>
      </c>
      <c r="CW111">
        <v>1.4655172413793103</v>
      </c>
      <c r="CX111">
        <v>562.58333333333337</v>
      </c>
      <c r="CY111">
        <v>2.9051724137931036</v>
      </c>
      <c r="CZ111">
        <v>931.12765957446811</v>
      </c>
      <c r="DA111">
        <v>1.8</v>
      </c>
      <c r="DB111">
        <v>523.88888888888891</v>
      </c>
      <c r="DC111">
        <v>2.2999999999999998</v>
      </c>
      <c r="DD111">
        <v>527.9</v>
      </c>
      <c r="DE111">
        <v>1.7</v>
      </c>
      <c r="DF111">
        <v>486.88888888888891</v>
      </c>
      <c r="DG111">
        <v>1.9333333333333333</v>
      </c>
      <c r="DH111">
        <v>513.42857142857144</v>
      </c>
      <c r="DI111">
        <v>1.4</v>
      </c>
      <c r="DJ111">
        <v>473.25</v>
      </c>
      <c r="DK111">
        <v>1.3333333333333333</v>
      </c>
      <c r="DL111">
        <v>396.875</v>
      </c>
      <c r="DM111">
        <v>1.8888888888888888</v>
      </c>
      <c r="DN111">
        <v>367.55555555555554</v>
      </c>
      <c r="DO111">
        <v>1.5357142857142858</v>
      </c>
      <c r="DP111">
        <v>410.76</v>
      </c>
      <c r="DQ111">
        <v>1.7413793103448276</v>
      </c>
      <c r="DR111">
        <v>465</v>
      </c>
      <c r="DS111">
        <v>1.7413793103448276</v>
      </c>
      <c r="DT111">
        <v>465</v>
      </c>
      <c r="DU111">
        <v>2.5172413793103448</v>
      </c>
      <c r="DV111">
        <v>763.06802721088434</v>
      </c>
      <c r="EG111">
        <v>6</v>
      </c>
      <c r="EH111">
        <v>1865</v>
      </c>
      <c r="EI111">
        <v>7</v>
      </c>
      <c r="EJ111">
        <v>1575</v>
      </c>
      <c r="EK111">
        <v>6.5</v>
      </c>
      <c r="EL111">
        <v>1720</v>
      </c>
      <c r="EM111">
        <v>6.5</v>
      </c>
      <c r="EN111">
        <v>1720</v>
      </c>
      <c r="EY111">
        <v>2</v>
      </c>
      <c r="EZ111">
        <v>343</v>
      </c>
      <c r="FA111">
        <v>0</v>
      </c>
      <c r="FC111">
        <v>1</v>
      </c>
      <c r="FD111">
        <v>343</v>
      </c>
      <c r="FE111">
        <v>1</v>
      </c>
      <c r="FF111">
        <v>343</v>
      </c>
      <c r="FG111">
        <v>3.75</v>
      </c>
      <c r="FH111">
        <v>1261</v>
      </c>
      <c r="FS111">
        <v>1</v>
      </c>
      <c r="FT111">
        <v>100</v>
      </c>
      <c r="FU111">
        <v>6</v>
      </c>
      <c r="FV111">
        <v>2072</v>
      </c>
      <c r="FW111">
        <v>3.5</v>
      </c>
      <c r="FX111">
        <v>1086</v>
      </c>
      <c r="FY111">
        <v>3.5</v>
      </c>
      <c r="FZ111">
        <v>1086</v>
      </c>
      <c r="GA111">
        <v>3.5</v>
      </c>
      <c r="GB111">
        <v>1086</v>
      </c>
      <c r="GC111">
        <v>3.6666666666666665</v>
      </c>
      <c r="GD111">
        <v>1191</v>
      </c>
      <c r="GE111">
        <v>2.5555555555555554</v>
      </c>
      <c r="GF111">
        <v>777.14473684210532</v>
      </c>
      <c r="GG111">
        <v>1.4</v>
      </c>
      <c r="GH111">
        <v>664</v>
      </c>
      <c r="GI111">
        <v>1.2</v>
      </c>
      <c r="GJ111">
        <v>509.66666666666669</v>
      </c>
      <c r="GK111">
        <v>1.3333333333333333</v>
      </c>
      <c r="GL111">
        <v>600.79999999999995</v>
      </c>
      <c r="GM111">
        <v>1.3103448275862069</v>
      </c>
      <c r="GN111">
        <v>590.94117647058829</v>
      </c>
      <c r="GO111">
        <v>0.66666666666666663</v>
      </c>
      <c r="GP111">
        <v>514.75</v>
      </c>
      <c r="GQ111">
        <v>1</v>
      </c>
      <c r="GR111">
        <v>539.16666666666663</v>
      </c>
      <c r="GS111">
        <v>1</v>
      </c>
      <c r="GT111">
        <v>376.33333333333331</v>
      </c>
      <c r="GU111">
        <v>0.89655172413793105</v>
      </c>
      <c r="GV111">
        <v>472</v>
      </c>
      <c r="GW111">
        <v>1.103448275862069</v>
      </c>
      <c r="GX111">
        <v>533.27272727272725</v>
      </c>
      <c r="GY111">
        <v>5.0999999999999996</v>
      </c>
      <c r="GZ111">
        <v>1396.5</v>
      </c>
      <c r="HA111">
        <v>6.1</v>
      </c>
      <c r="HB111">
        <v>1750.6</v>
      </c>
      <c r="HC111">
        <v>5.333333333333333</v>
      </c>
      <c r="HD111">
        <v>1520.2222222222222</v>
      </c>
      <c r="HE111">
        <v>5.5172413793103452</v>
      </c>
      <c r="HF111">
        <v>1557</v>
      </c>
      <c r="HG111">
        <v>6.5555555555555554</v>
      </c>
      <c r="HH111">
        <v>1705.5555555555557</v>
      </c>
      <c r="HI111">
        <v>5.0999999999999996</v>
      </c>
      <c r="HJ111">
        <v>1375.5</v>
      </c>
      <c r="HK111">
        <v>4.8</v>
      </c>
      <c r="HL111">
        <v>1275.5999999999999</v>
      </c>
      <c r="HM111">
        <v>5.4482758620689653</v>
      </c>
      <c r="HN111">
        <v>1443.4827586206898</v>
      </c>
      <c r="HO111">
        <v>5.4827586206896548</v>
      </c>
      <c r="HP111">
        <v>1500.2413793103449</v>
      </c>
      <c r="HQ111">
        <v>3.2931034482758621</v>
      </c>
      <c r="HR111">
        <v>1149.5824175824175</v>
      </c>
      <c r="HS111">
        <v>2.2000000000000002</v>
      </c>
      <c r="HT111">
        <v>654.29999999999995</v>
      </c>
      <c r="HU111">
        <v>2.5</v>
      </c>
      <c r="HV111">
        <v>748.66666666666663</v>
      </c>
      <c r="HW111">
        <v>3.1111111111111112</v>
      </c>
      <c r="HX111">
        <v>942</v>
      </c>
      <c r="HY111">
        <v>2.5862068965517242</v>
      </c>
      <c r="HZ111">
        <v>777.10714285714289</v>
      </c>
      <c r="IA111">
        <v>2.6666666666666665</v>
      </c>
      <c r="IB111">
        <v>794.11111111111109</v>
      </c>
      <c r="IC111">
        <v>2.4</v>
      </c>
      <c r="ID111">
        <v>679.2</v>
      </c>
      <c r="IE111">
        <v>2.9</v>
      </c>
      <c r="IF111">
        <v>768.8</v>
      </c>
      <c r="IG111">
        <v>2.6551724137931036</v>
      </c>
      <c r="IH111">
        <v>745.75862068965512</v>
      </c>
      <c r="II111">
        <v>2.6206896551724137</v>
      </c>
      <c r="IJ111">
        <v>761.15789473684208</v>
      </c>
      <c r="IK111">
        <v>2.6206896551724137</v>
      </c>
      <c r="IL111">
        <v>761.15789473684208</v>
      </c>
      <c r="IM111">
        <v>3.0689655172413794</v>
      </c>
      <c r="IN111">
        <v>999.98648648648646</v>
      </c>
      <c r="IS111">
        <v>0</v>
      </c>
      <c r="IU111">
        <v>0</v>
      </c>
      <c r="IW111">
        <v>2</v>
      </c>
      <c r="IX111">
        <v>616</v>
      </c>
      <c r="JC111">
        <v>2</v>
      </c>
      <c r="JD111">
        <v>616</v>
      </c>
      <c r="JE111">
        <v>1</v>
      </c>
      <c r="JF111">
        <v>616</v>
      </c>
      <c r="JK111">
        <v>4</v>
      </c>
      <c r="JL111">
        <v>1445</v>
      </c>
      <c r="JM111">
        <v>4</v>
      </c>
      <c r="JN111">
        <v>1445</v>
      </c>
      <c r="JO111">
        <v>4</v>
      </c>
      <c r="JP111">
        <v>1210</v>
      </c>
      <c r="JU111">
        <v>4</v>
      </c>
      <c r="JV111">
        <v>1210</v>
      </c>
      <c r="JW111">
        <v>4</v>
      </c>
      <c r="JX111">
        <v>1327.5</v>
      </c>
      <c r="JY111">
        <v>2.5</v>
      </c>
      <c r="JZ111">
        <v>1090.3333333333333</v>
      </c>
      <c r="KE111">
        <v>2</v>
      </c>
      <c r="KF111">
        <v>502</v>
      </c>
      <c r="KG111">
        <v>2</v>
      </c>
      <c r="KH111">
        <v>502</v>
      </c>
      <c r="KI111">
        <v>2</v>
      </c>
      <c r="KJ111">
        <v>680</v>
      </c>
      <c r="KO111">
        <v>2</v>
      </c>
      <c r="KP111">
        <v>680</v>
      </c>
      <c r="KQ111">
        <v>2</v>
      </c>
      <c r="KR111">
        <v>591</v>
      </c>
      <c r="KS111">
        <v>2</v>
      </c>
      <c r="KT111">
        <v>591</v>
      </c>
      <c r="KU111">
        <v>2.3333333333333335</v>
      </c>
      <c r="KV111">
        <v>890.6</v>
      </c>
      <c r="KW111">
        <v>3.0444444444444443</v>
      </c>
      <c r="KX111">
        <v>996.41176470588232</v>
      </c>
      <c r="KY111" s="15">
        <f>Tabla24[[#This Row],[ROS_NUM_COR_COD_ROS_TG_NEG]]-Tabla24[[#This Row],[PAS_NUM_COR_COD_ROS_TG_NEG]]</f>
        <v>3.3055555555555554</v>
      </c>
      <c r="KZ111" s="15">
        <f>Tabla24[[#This Row],[ROS_DUR_COR_COD_ROS_TG_NEG]]-Tabla24[[#This Row],[PAS_DUR_COR_COD_ROS_TG_NEG]]</f>
        <v>653.49305555555566</v>
      </c>
      <c r="LA111" s="15">
        <f>Tabla24[[#This Row],[ROS_NUM_COR_COD_ROS_TG_NEU]]-Tabla24[[#This Row],[PAS_NUM_COR_COD_ROS_TG_NEU]]</f>
        <v>2.0473684210526311</v>
      </c>
      <c r="LB111" s="15">
        <f>Tabla24[[#This Row],[ROS_DUR_COR_COD_ROS_TG_NEU]]-Tabla24[[#This Row],[PAS_DUR_COR_COD_ROS_TG_NEU]]</f>
        <v>456.4375</v>
      </c>
      <c r="LC111" s="15">
        <f>Tabla24[[#This Row],[ROS_NUM_COR_COD_ROS_TG_POS]]-Tabla24[[#This Row],[PAS_NUM_COR_COD_ROS_TG_POS]]</f>
        <v>2</v>
      </c>
      <c r="LD111" s="15">
        <f>Tabla24[[#This Row],[ROS_DUR_COR_COD_ROS_TG_POS]]-Tabla24[[#This Row],[PAS_DUR_COR_COD_ROS_TG_POS]]</f>
        <v>487.30588235294113</v>
      </c>
      <c r="LE111" s="15">
        <f>Tabla24[[#This Row],[ROS_NUM_COR_COD_ROS_TG_TOT]]-Tabla24[[#This Row],[PAS_NUM_COR_COD_ROS_TG_TOT]]</f>
        <v>2.4143775569842196</v>
      </c>
      <c r="LF111" s="15">
        <f>Tabla24[[#This Row],[ROS_DUR_COR_COD_ROS_TG_TOT]]-Tabla24[[#This Row],[PAS_DUR_COR_COD_ROS_TG_TOT]]</f>
        <v>526.36030964109796</v>
      </c>
      <c r="LG111" s="15">
        <f>Tabla24[[#This Row],[ROS_NUM_COR_COD_ESC_TG_NEG]]-Tabla24[[#This Row],[PAS_NUM_COR_COD_ESC_TG_NEG]]</f>
        <v>-1.6333333333333333</v>
      </c>
      <c r="LH111" s="15">
        <f>Tabla24[[#This Row],[ROS_DUR_COR_COD_ESC_TG_NEG]]-Tabla24[[#This Row],[PAS_DUR_COR_COD_ESC_TG_NEG]]</f>
        <v>-127.8125</v>
      </c>
      <c r="LI111" s="15">
        <f>Tabla24[[#This Row],[ROS_NUM_COR_COD_ESC_TG_NEU]]-Tabla24[[#This Row],[PAS_NUM_COR_COD_ESC_TG_NEU]]</f>
        <v>-1.3684210526315788</v>
      </c>
      <c r="LJ111" s="15">
        <f>Tabla24[[#This Row],[ROS_NUM_COR_COD_ESC_TG_NEG]]-Tabla24[[#This Row],[PAS_NUM_COR_COD_ESC_TG_NEG]]</f>
        <v>-1.6333333333333333</v>
      </c>
      <c r="LK111" s="15">
        <f>Tabla24[[#This Row],[ROS_NUM_COR_COD_ESC_TG_POS]]-Tabla24[[#This Row],[PAS_NUM_COR_COD_ESC_TG_POS]]</f>
        <v>-1.35</v>
      </c>
      <c r="LL111" s="15">
        <f>Tabla24[[#This Row],[ROS_DUR_COR_COD_ESC_TG_POS]]-Tabla24[[#This Row],[PAS_DUR_COR_COD_ESC_TG_POS]]</f>
        <v>-362.45238095238102</v>
      </c>
      <c r="LM111" s="15">
        <f>Tabla24[[#This Row],[ROS_NUM_COR_COD_ESC_TG_TOT]]-Tabla24[[#This Row],[PAS_NUM_COR_COD_ESC_TG_TOT]]</f>
        <v>-1.4424313267095266</v>
      </c>
      <c r="LN111" s="15">
        <f>Tabla24[[#This Row],[ROS_DUR_COR_COD_ESC_TG_TOT]]-Tabla24[[#This Row],[PAS_DUR_COR_COD_ESC_TG_TOT]]</f>
        <v>-181.27659574468089</v>
      </c>
      <c r="LO111" s="15">
        <f>Tabla24[[#This Row],[PAS_NUM_COR_COD_ROS_TG_NEG]]-Tabla24[[#This Row],[ESC_NUM_COR_COD_ROS_TG_NEG]]</f>
        <v>1.35</v>
      </c>
      <c r="LP111" s="15">
        <f>Tabla24[[#This Row],[PAS_DUR_COR_COD_ROS_TG_NEG]]-Tabla24[[#This Row],[ESC_DUR_COR_COD_ROS_TG_NEG]]</f>
        <v>270.22916666666663</v>
      </c>
      <c r="LQ111" s="15">
        <f>Tabla24[[#This Row],[PAS_NUM_COR_COD_ROS_TG_NEU]]-Tabla24[[#This Row],[ESC_NUM_COR_COD_ROS_TG_NEU]]</f>
        <v>0.83040935672514626</v>
      </c>
      <c r="LR111" s="15">
        <f>Tabla24[[#This Row],[PAS_DUR_COR_COD_ROS_TG_NEU]]-Tabla24[[#This Row],[ESC_DUR_COR_COD_ROS_TG_NEU]]</f>
        <v>455.1875</v>
      </c>
      <c r="LS111" s="15">
        <f>Tabla24[[#This Row],[PAS_NUM_COR_COD_ROS_TG_POS]]-Tabla24[[#This Row],[ESC_NUM_COR_COD_ROS_TG_POS]]</f>
        <v>1.4666666666666666</v>
      </c>
      <c r="LT111" s="15">
        <f>Tabla24[[#This Row],[PAS_DUR_COR_COD_ROS_TG_POS]]-Tabla24[[#This Row],[ESC_DUR_COR_COD_ROS_TG_POS]]</f>
        <v>171.69411764705876</v>
      </c>
      <c r="LU111" s="15">
        <f>Tabla24[[#This Row],[PAS_NUM_COR_COD_ROS_TG_TOT]]-Tabla24[[#This Row],[ESC_NUM_COR_COD_ROS_TG_TOT]]</f>
        <v>1.2124697336561743</v>
      </c>
      <c r="LV111" s="15">
        <f>Tabla24[[#This Row],[PAS_DUR_COR_COD_ROS_TG_TOT]]-Tabla24[[#This Row],[ESC_DUR_COR_COD_ROS_TG_TOT]]</f>
        <v>312.64876476906545</v>
      </c>
      <c r="LW111" s="15">
        <f>Tabla24[[#This Row],[PAS_NUM_COR_COD_ESC_TG_NEG]]-Tabla24[[#This Row],[ESC_NUM_COR_COD_ESC_TG_NEG]]</f>
        <v>-2.2999999999999998</v>
      </c>
      <c r="LX111" s="15">
        <f>Tabla24[[#This Row],[PAS_DUR_COR_COD_ESC_TG_NEG]]-Tabla24[[#This Row],[ESC_DUR_COR_COD_ESC_TG_NEG]]</f>
        <v>-555.73749999999995</v>
      </c>
      <c r="LY111" s="15">
        <f>Tabla24[[#This Row],[PAS_NUM_COR_COD_ESC_TG_NEU]]-Tabla24[[#This Row],[ESC_NUM_COR_COD_ESC_TG_NEU]]</f>
        <v>-1.1871345029239766</v>
      </c>
      <c r="LZ111" s="15">
        <f>Tabla24[[#This Row],[PAS_DUR_COR_COD_ESC_TG_NEU]]-Tabla24[[#This Row],[ESC_DUR_COR_COD_ESC_TG_NEU]]</f>
        <v>-363.1699346405228</v>
      </c>
      <c r="MA111" s="15">
        <f>Tabla24[[#This Row],[PAS_NUM_COR_COD_ESC_TG_POS]]-Tabla24[[#This Row],[ESC_NUM_COR_COD_ESC_TG_POS]]</f>
        <v>-1.0944444444444446</v>
      </c>
      <c r="MB111" s="15">
        <f>Tabla24[[#This Row],[PAS_DUR_COR_COD_ESC_TG_POS]]-Tabla24[[#This Row],[ESC_DUR_COR_COD_ESC_TG_POS]]</f>
        <v>-296.10317460317458</v>
      </c>
      <c r="MC111" s="15">
        <f>Tabla24[[#This Row],[PAS_NUM_COR_COD_ESC_TG_TOT]]-Tabla24[[#This Row],[ESC_NUM_COR_COD_ESC_TG_TOT]]</f>
        <v>-1.5538740920096852</v>
      </c>
      <c r="MD111" s="15">
        <f>Tabla24[[#This Row],[PAS_DUR_COR_COD_ESC_TG_TOT]]-Tabla24[[#This Row],[ESC_DUR_COR_COD_ESC_TG_TOT]]</f>
        <v>-414.65197568389044</v>
      </c>
      <c r="ME111">
        <v>281.88888888888891</v>
      </c>
      <c r="MF111">
        <v>244.6</v>
      </c>
      <c r="MG111">
        <v>283.5</v>
      </c>
      <c r="MH111">
        <v>269.58620689655174</v>
      </c>
      <c r="MI111">
        <v>366.5</v>
      </c>
      <c r="MJ111">
        <v>321.66666666666669</v>
      </c>
      <c r="MK111">
        <v>253.33333333333334</v>
      </c>
      <c r="ML111">
        <v>307.25</v>
      </c>
      <c r="MM111">
        <v>287.83333333333331</v>
      </c>
      <c r="MN111">
        <v>186.25</v>
      </c>
      <c r="MO111">
        <v>233.4</v>
      </c>
      <c r="MP111">
        <v>230.73684210526315</v>
      </c>
      <c r="MQ111">
        <v>293.39999999999998</v>
      </c>
      <c r="MR111">
        <v>263.55555555555554</v>
      </c>
      <c r="MS111">
        <v>334.88888888888891</v>
      </c>
      <c r="MT111">
        <v>297.14285714285717</v>
      </c>
      <c r="MU111">
        <v>233.4375</v>
      </c>
      <c r="MV111">
        <v>277.3125</v>
      </c>
      <c r="MW111">
        <v>232.70588235294119</v>
      </c>
      <c r="MX111">
        <v>247.51020408163265</v>
      </c>
      <c r="MY111">
        <v>203.1875</v>
      </c>
      <c r="MZ111">
        <v>251.52941176470588</v>
      </c>
      <c r="NA111">
        <v>201.07142857142858</v>
      </c>
      <c r="NB111">
        <v>220.04255319148936</v>
      </c>
      <c r="NC111" s="15">
        <f>Tabla1[[#This Row],[ROS_1DU_COR_COD_ROS_TG_NEG]]-Tabla1[[#This Row],[PAS_1DU_COR_COD_ROS_TG_NEG]]</f>
        <v>48.451388888888914</v>
      </c>
      <c r="ND111" s="15">
        <f>Tabla1[[#This Row],[ROS_1DU_COR_COD_ROS_TG_NEU]]-Tabla1[[#This Row],[PAS_1DU_COR_COD_ROS_TG_NEU]]</f>
        <v>-32.712500000000006</v>
      </c>
      <c r="NE111" s="15">
        <f>Tabla1[[#This Row],[ROS_1DU_COR_COD_ROS_TG_POS]]-Tabla1[[#This Row],[PAS_1DU_COR_COD_ROS_TG_POS]]</f>
        <v>50.794117647058812</v>
      </c>
      <c r="NF111" s="15">
        <f>Tabla1[[#This Row],[ROS_1DU_COR_COD_ROS_TG_TOT]]-Tabla1[[#This Row],[PAS_1DU_COR_COD_ROS_TG_TOT]]</f>
        <v>22.076002814919093</v>
      </c>
      <c r="NG111" s="15">
        <f>Tabla1[[#This Row],[ROS_1DU_COR_COD_ESC_TG_NEG]]-Tabla1[[#This Row],[PAS_1DU_COR_COD_ESC_TG_NEG]]</f>
        <v>163.3125</v>
      </c>
      <c r="NH111" s="15">
        <f>Tabla1[[#This Row],[ROS_1DU_COR_COD_ESC_TG_NEU]]-Tabla1[[#This Row],[PAS_1DU_COR_COD_ESC_TG_NEU]]</f>
        <v>70.137254901960802</v>
      </c>
      <c r="NI111" s="15">
        <f>Tabla1[[#This Row],[ROS_1DU_COR_COD_ESC_TG_POS]]-Tabla1[[#This Row],[PAS_1DU_COR_COD_ESC_TG_POS]]</f>
        <v>52.261904761904759</v>
      </c>
      <c r="NJ111" s="15">
        <f>Tabla1[[#This Row],[ROS_1DU_COR_COD_ESC_TG_TOT]]-Tabla1[[#This Row],[PAS_1DU_COR_COD_ESC_TG_TOT]]</f>
        <v>87.207446808510639</v>
      </c>
      <c r="NK111" s="15">
        <f>Tabla1[[#This Row],[PAS_1DU_COR_COD_ROS_TG_NEG]]-Tabla1[[#This Row],[ESC_1DU_COR_COD_ROS_TG_NEG]]</f>
        <v>-54.395833333333314</v>
      </c>
      <c r="NL111" s="15">
        <f>Tabla1[[#This Row],[PAS_1DU_COR_COD_ROS_TG_NEU]]-Tabla1[[#This Row],[ESC_1DU_COR_COD_ROS_TG_NEU]]</f>
        <v>91.0625</v>
      </c>
      <c r="NM111" s="15">
        <f>Tabla1[[#This Row],[PAS_1DU_COR_COD_ROS_TG_POS]]-Tabla1[[#This Row],[ESC_1DU_COR_COD_ROS_TG_POS]]</f>
        <v>-0.69411764705881751</v>
      </c>
      <c r="NN111" s="15">
        <f>Tabla1[[#This Row],[PAS_1DU_COR_COD_ROS_TG_TOT]]-Tabla1[[#This Row],[ESC_1DU_COR_COD_ROS_TG_TOT]]</f>
        <v>16.7733619763695</v>
      </c>
      <c r="NO111" s="15">
        <f>Tabla1[[#This Row],[PAS_1DU_COR_COD_ESC_TG_NEG]]-Tabla1[[#This Row],[ESC_1DU_COR_COD_ESC_TG_NEG]]</f>
        <v>-90.212499999999977</v>
      </c>
      <c r="NP111" s="15">
        <f>Tabla1[[#This Row],[PAS_1DU_COR_COD_ESC_TG_NEU]]-Tabla1[[#This Row],[ESC_1DU_COR_COD_ESC_TG_NEU]]</f>
        <v>-12.026143790849659</v>
      </c>
      <c r="NQ111" s="15">
        <f>Tabla1[[#This Row],[PAS_1DU_COR_COD_ESC_TG_POS]]-Tabla1[[#This Row],[ESC_1DU_COR_COD_ESC_TG_POS]]</f>
        <v>-133.81746031746033</v>
      </c>
      <c r="NR111" s="15">
        <f>Tabla1[[#This Row],[PAS_1DU_COR_COD_ESC_TG_TOT]]-Tabla1[[#This Row],[ESC_1DU_COR_COD_ESC_TG_TOT]]</f>
        <v>-77.100303951367806</v>
      </c>
    </row>
    <row r="112" spans="1:382" x14ac:dyDescent="0.3">
      <c r="A112" s="2" t="s">
        <v>119</v>
      </c>
      <c r="B112" s="2">
        <v>40</v>
      </c>
      <c r="C112" s="2">
        <v>1</v>
      </c>
      <c r="D112" s="2">
        <v>49</v>
      </c>
      <c r="E112">
        <v>3.5</v>
      </c>
      <c r="F112">
        <v>1053.1111111111111</v>
      </c>
      <c r="G112">
        <v>3</v>
      </c>
      <c r="H112">
        <v>792.68421052631584</v>
      </c>
      <c r="I112">
        <v>3.15</v>
      </c>
      <c r="J112">
        <v>909.58823529411768</v>
      </c>
      <c r="K112">
        <v>3.2166666666666668</v>
      </c>
      <c r="L112">
        <v>916.2962962962963</v>
      </c>
      <c r="M112">
        <v>3</v>
      </c>
      <c r="N112">
        <v>673.3</v>
      </c>
      <c r="O112">
        <v>3.45</v>
      </c>
      <c r="P112">
        <v>908.94444444444446</v>
      </c>
      <c r="Q112">
        <v>3.3</v>
      </c>
      <c r="R112">
        <v>1088.5625</v>
      </c>
      <c r="S112">
        <v>3.25</v>
      </c>
      <c r="T112">
        <v>874.88888888888891</v>
      </c>
      <c r="U112">
        <v>3.2333333333333334</v>
      </c>
      <c r="V112">
        <v>895.59259259259261</v>
      </c>
      <c r="W112">
        <v>1.4</v>
      </c>
      <c r="X112">
        <v>416.70588235294116</v>
      </c>
      <c r="Y112">
        <v>1.85</v>
      </c>
      <c r="Z112">
        <v>472.16666666666669</v>
      </c>
      <c r="AA112">
        <v>1.45</v>
      </c>
      <c r="AB112">
        <v>500.77777777777777</v>
      </c>
      <c r="AC112">
        <v>1.5666666666666667</v>
      </c>
      <c r="AD112">
        <v>464.09433962264148</v>
      </c>
      <c r="AE112">
        <v>1.5666666666666667</v>
      </c>
      <c r="AF112">
        <v>464.09433962264148</v>
      </c>
      <c r="AG112">
        <v>2.6777777777777776</v>
      </c>
      <c r="AH112">
        <v>753.54658385093171</v>
      </c>
      <c r="BM112">
        <v>2.6777777777777776</v>
      </c>
      <c r="BN112">
        <v>753.54658385093171</v>
      </c>
      <c r="BO112">
        <v>4.0999999999999996</v>
      </c>
      <c r="BP112">
        <v>971.6</v>
      </c>
      <c r="BQ112">
        <v>3.1</v>
      </c>
      <c r="BR112">
        <v>844.11111111111109</v>
      </c>
      <c r="BS112">
        <v>4.9000000000000004</v>
      </c>
      <c r="BT112">
        <v>1252.4000000000001</v>
      </c>
      <c r="BU112">
        <v>4.0333333333333332</v>
      </c>
      <c r="BV112">
        <v>1028.8620689655172</v>
      </c>
      <c r="BW112">
        <v>6.1111111111111107</v>
      </c>
      <c r="BX112">
        <v>1617.4444444444443</v>
      </c>
      <c r="BY112">
        <v>4.7777777777777777</v>
      </c>
      <c r="BZ112">
        <v>1216.6666666666667</v>
      </c>
      <c r="CA112">
        <v>4.7777777777777777</v>
      </c>
      <c r="CB112">
        <v>1236.6666666666667</v>
      </c>
      <c r="CC112">
        <v>5.2222222222222223</v>
      </c>
      <c r="CD112">
        <v>1356.9259259259259</v>
      </c>
      <c r="CE112">
        <v>4.5964912280701755</v>
      </c>
      <c r="CF112">
        <v>1187.0357142857142</v>
      </c>
      <c r="CG112">
        <v>4</v>
      </c>
      <c r="CH112">
        <v>896.88888888888891</v>
      </c>
      <c r="CI112">
        <v>4.3</v>
      </c>
      <c r="CJ112">
        <v>1264.6666666666667</v>
      </c>
      <c r="CK112">
        <v>2.7</v>
      </c>
      <c r="CL112">
        <v>753.66666666666663</v>
      </c>
      <c r="CM112">
        <v>3.6666666666666665</v>
      </c>
      <c r="CN112">
        <v>971.74074074074076</v>
      </c>
      <c r="CO112">
        <v>1.4444444444444444</v>
      </c>
      <c r="CP112">
        <v>520.4</v>
      </c>
      <c r="CQ112">
        <v>3.5555555555555554</v>
      </c>
      <c r="CR112">
        <v>850.125</v>
      </c>
      <c r="CS112">
        <v>3</v>
      </c>
      <c r="CT112">
        <v>707.22222222222217</v>
      </c>
      <c r="CU112">
        <v>2.6666666666666665</v>
      </c>
      <c r="CV112">
        <v>716.72727272727275</v>
      </c>
      <c r="CW112">
        <v>3.192982456140351</v>
      </c>
      <c r="CX112">
        <v>857.24489795918362</v>
      </c>
      <c r="CY112">
        <v>3.8947368421052633</v>
      </c>
      <c r="CZ112">
        <v>1033.1333333333334</v>
      </c>
      <c r="DA112">
        <v>2.9</v>
      </c>
      <c r="DB112">
        <v>711.9</v>
      </c>
      <c r="DC112">
        <v>2.6</v>
      </c>
      <c r="DD112">
        <v>614.22222222222217</v>
      </c>
      <c r="DE112">
        <v>2.2000000000000002</v>
      </c>
      <c r="DF112">
        <v>618.5</v>
      </c>
      <c r="DG112">
        <v>2.5666666666666669</v>
      </c>
      <c r="DH112">
        <v>649.37931034482756</v>
      </c>
      <c r="DI112">
        <v>2.2222222222222223</v>
      </c>
      <c r="DJ112">
        <v>524</v>
      </c>
      <c r="DK112">
        <v>2.1111111111111112</v>
      </c>
      <c r="DL112">
        <v>559.875</v>
      </c>
      <c r="DM112">
        <v>1.7777777777777777</v>
      </c>
      <c r="DN112">
        <v>465.875</v>
      </c>
      <c r="DO112">
        <v>2.0370370370370372</v>
      </c>
      <c r="DP112">
        <v>516.88</v>
      </c>
      <c r="DQ112">
        <v>2.3157894736842106</v>
      </c>
      <c r="DR112">
        <v>588.03703703703707</v>
      </c>
      <c r="DS112">
        <v>2.3157894736842106</v>
      </c>
      <c r="DT112">
        <v>588.03703703703707</v>
      </c>
      <c r="DU112">
        <v>3.3684210526315788</v>
      </c>
      <c r="DV112">
        <v>881.96855345911945</v>
      </c>
      <c r="EE112">
        <v>5</v>
      </c>
      <c r="EF112">
        <v>940</v>
      </c>
      <c r="EG112">
        <v>5</v>
      </c>
      <c r="EH112">
        <v>1179</v>
      </c>
      <c r="EI112">
        <v>1</v>
      </c>
      <c r="EJ112">
        <v>137</v>
      </c>
      <c r="EK112">
        <v>3.6666666666666665</v>
      </c>
      <c r="EL112">
        <v>752</v>
      </c>
      <c r="EM112">
        <v>3.6666666666666665</v>
      </c>
      <c r="EN112">
        <v>752</v>
      </c>
      <c r="EW112">
        <v>3</v>
      </c>
      <c r="EX112">
        <v>346</v>
      </c>
      <c r="EY112">
        <v>3</v>
      </c>
      <c r="EZ112">
        <v>856</v>
      </c>
      <c r="FA112">
        <v>7</v>
      </c>
      <c r="FB112">
        <v>1957</v>
      </c>
      <c r="FC112">
        <v>4.333333333333333</v>
      </c>
      <c r="FD112">
        <v>1053</v>
      </c>
      <c r="FE112">
        <v>4.333333333333333</v>
      </c>
      <c r="FF112">
        <v>1053</v>
      </c>
      <c r="FG112">
        <v>4</v>
      </c>
      <c r="FH112">
        <v>902.5</v>
      </c>
      <c r="FQ112">
        <v>6</v>
      </c>
      <c r="FR112">
        <v>945</v>
      </c>
      <c r="FS112">
        <v>1</v>
      </c>
      <c r="FT112">
        <v>346</v>
      </c>
      <c r="FU112">
        <v>5</v>
      </c>
      <c r="FV112">
        <v>1212</v>
      </c>
      <c r="FW112">
        <v>4</v>
      </c>
      <c r="FX112">
        <v>834.33333333333337</v>
      </c>
      <c r="FY112">
        <v>4</v>
      </c>
      <c r="FZ112">
        <v>834.33333333333337</v>
      </c>
      <c r="GA112">
        <v>4</v>
      </c>
      <c r="GB112">
        <v>834.33333333333337</v>
      </c>
      <c r="GC112">
        <v>4</v>
      </c>
      <c r="GD112">
        <v>879.77777777777783</v>
      </c>
      <c r="GE112">
        <v>3.4</v>
      </c>
      <c r="GF112">
        <v>881.85119047619048</v>
      </c>
      <c r="GG112">
        <v>2.7</v>
      </c>
      <c r="GH112">
        <v>1616.5</v>
      </c>
      <c r="GI112">
        <v>2</v>
      </c>
      <c r="GJ112">
        <v>1490.2</v>
      </c>
      <c r="GK112">
        <v>2.5555555555555554</v>
      </c>
      <c r="GL112">
        <v>1658.8</v>
      </c>
      <c r="GM112">
        <v>2.4137931034482758</v>
      </c>
      <c r="GN112">
        <v>1590.25</v>
      </c>
      <c r="GO112">
        <v>2.2222222222222223</v>
      </c>
      <c r="GP112">
        <v>1596.75</v>
      </c>
      <c r="GQ112">
        <v>2.9</v>
      </c>
      <c r="GR112">
        <v>1676</v>
      </c>
      <c r="GS112">
        <v>2.8</v>
      </c>
      <c r="GT112">
        <v>1633.5</v>
      </c>
      <c r="GU112">
        <v>2.6551724137931036</v>
      </c>
      <c r="GV112">
        <v>1640.25</v>
      </c>
      <c r="GW112">
        <v>2.5344827586206895</v>
      </c>
      <c r="GX112">
        <v>1615.25</v>
      </c>
      <c r="GY112">
        <v>2.4</v>
      </c>
      <c r="GZ112">
        <v>1148.8571428571429</v>
      </c>
      <c r="HA112">
        <v>3.3</v>
      </c>
      <c r="HB112">
        <v>1368.75</v>
      </c>
      <c r="HC112">
        <v>2.3333333333333335</v>
      </c>
      <c r="HD112">
        <v>1048</v>
      </c>
      <c r="HE112">
        <v>2.6896551724137931</v>
      </c>
      <c r="HF112">
        <v>1196.7272727272727</v>
      </c>
      <c r="HG112">
        <v>3</v>
      </c>
      <c r="HH112">
        <v>1104.75</v>
      </c>
      <c r="HI112">
        <v>2</v>
      </c>
      <c r="HJ112">
        <v>1147.1666666666667</v>
      </c>
      <c r="HK112">
        <v>2.6</v>
      </c>
      <c r="HL112">
        <v>995</v>
      </c>
      <c r="HM112">
        <v>2.5172413793103448</v>
      </c>
      <c r="HN112">
        <v>1076.409090909091</v>
      </c>
      <c r="HO112">
        <v>2.603448275862069</v>
      </c>
      <c r="HP112">
        <v>1136.5681818181818</v>
      </c>
      <c r="HQ112">
        <v>2.5689655172413794</v>
      </c>
      <c r="HR112">
        <v>1338.1184210526317</v>
      </c>
      <c r="HS112">
        <v>1.4</v>
      </c>
      <c r="HT112">
        <v>753.66666666666663</v>
      </c>
      <c r="HU112">
        <v>1.2</v>
      </c>
      <c r="HV112">
        <v>567</v>
      </c>
      <c r="HW112">
        <v>0.66666666666666663</v>
      </c>
      <c r="HX112">
        <v>425.75</v>
      </c>
      <c r="HY112">
        <v>1.103448275862069</v>
      </c>
      <c r="HZ112">
        <v>599.64705882352939</v>
      </c>
      <c r="IA112">
        <v>1.4444444444444444</v>
      </c>
      <c r="IB112">
        <v>610.42857142857144</v>
      </c>
      <c r="IC112">
        <v>1</v>
      </c>
      <c r="ID112">
        <v>693.8</v>
      </c>
      <c r="IE112">
        <v>1</v>
      </c>
      <c r="IF112">
        <v>632.16666666666663</v>
      </c>
      <c r="IG112">
        <v>1.1379310344827587</v>
      </c>
      <c r="IH112">
        <v>640.83333333333337</v>
      </c>
      <c r="II112">
        <v>1.1206896551724137</v>
      </c>
      <c r="IJ112">
        <v>620.82857142857142</v>
      </c>
      <c r="IK112">
        <v>1.1206896551724137</v>
      </c>
      <c r="IL112">
        <v>620.82857142857142</v>
      </c>
      <c r="IM112">
        <v>2.0862068965517242</v>
      </c>
      <c r="IN112">
        <v>1111.9459459459461</v>
      </c>
      <c r="IS112">
        <v>0</v>
      </c>
      <c r="IU112">
        <v>0</v>
      </c>
      <c r="IW112">
        <v>0</v>
      </c>
      <c r="JC112">
        <v>0</v>
      </c>
      <c r="JE112">
        <v>0</v>
      </c>
      <c r="JK112">
        <v>3</v>
      </c>
      <c r="JL112">
        <v>1019</v>
      </c>
      <c r="JM112">
        <v>3</v>
      </c>
      <c r="JN112">
        <v>1019</v>
      </c>
      <c r="JO112">
        <v>6</v>
      </c>
      <c r="JP112">
        <v>2296</v>
      </c>
      <c r="JU112">
        <v>6</v>
      </c>
      <c r="JV112">
        <v>2296</v>
      </c>
      <c r="JW112">
        <v>4.5</v>
      </c>
      <c r="JX112">
        <v>1657.5</v>
      </c>
      <c r="JY112">
        <v>2.25</v>
      </c>
      <c r="JZ112">
        <v>1657.5</v>
      </c>
      <c r="KE112">
        <v>2</v>
      </c>
      <c r="KF112">
        <v>781</v>
      </c>
      <c r="KG112">
        <v>2</v>
      </c>
      <c r="KH112">
        <v>781</v>
      </c>
      <c r="KI112">
        <v>3</v>
      </c>
      <c r="KJ112">
        <v>732</v>
      </c>
      <c r="KO112">
        <v>3</v>
      </c>
      <c r="KP112">
        <v>732</v>
      </c>
      <c r="KQ112">
        <v>2.5</v>
      </c>
      <c r="KR112">
        <v>756.5</v>
      </c>
      <c r="KS112">
        <v>2.5</v>
      </c>
      <c r="KT112">
        <v>756.5</v>
      </c>
      <c r="KU112">
        <v>2.3333333333333335</v>
      </c>
      <c r="KV112">
        <v>1207</v>
      </c>
      <c r="KW112">
        <v>2.0944444444444446</v>
      </c>
      <c r="KX112">
        <v>1115.2521739130434</v>
      </c>
      <c r="KY112" s="15">
        <f>Tabla24[[#This Row],[ROS_NUM_COR_COD_ROS_TG_NEG]]-Tabla24[[#This Row],[PAS_NUM_COR_COD_ROS_TG_NEG]]</f>
        <v>0</v>
      </c>
      <c r="KZ112" s="15">
        <f>Tabla24[[#This Row],[ROS_DUR_COR_COD_ROS_TG_NEG]]-Tabla24[[#This Row],[PAS_DUR_COR_COD_ROS_TG_NEG]]</f>
        <v>431.45000000000005</v>
      </c>
      <c r="LA112" s="15">
        <f>Tabla24[[#This Row],[ROS_NUM_COR_COD_ROS_TG_NEU]]-Tabla24[[#This Row],[PAS_NUM_COR_COD_ROS_TG_NEU]]</f>
        <v>-1.4500000000000002</v>
      </c>
      <c r="LB112" s="15">
        <f>Tabla24[[#This Row],[ROS_DUR_COR_COD_ROS_TG_NEU]]-Tabla24[[#This Row],[PAS_DUR_COR_COD_ROS_TG_NEU]]</f>
        <v>238.22222222222229</v>
      </c>
      <c r="LC112" s="15">
        <f>Tabla24[[#This Row],[ROS_NUM_COR_COD_ROS_TG_POS]]-Tabla24[[#This Row],[PAS_NUM_COR_COD_ROS_TG_POS]]</f>
        <v>-0.69999999999999973</v>
      </c>
      <c r="LD112" s="15">
        <f>Tabla24[[#This Row],[ROS_DUR_COR_COD_ROS_TG_POS]]-Tabla24[[#This Row],[PAS_DUR_COR_COD_ROS_TG_POS]]</f>
        <v>-93.5625</v>
      </c>
      <c r="LE112" s="15">
        <f>Tabla24[[#This Row],[ROS_NUM_COR_COD_ROS_TG_TOT]]-Tabla24[[#This Row],[PAS_NUM_COR_COD_ROS_TG_TOT]]</f>
        <v>-0.73275862068965525</v>
      </c>
      <c r="LF112" s="15">
        <f>Tabla24[[#This Row],[ROS_DUR_COR_COD_ROS_TG_TOT]]-Tabla24[[#This Row],[PAS_DUR_COR_COD_ROS_TG_TOT]]</f>
        <v>201.52020202020208</v>
      </c>
      <c r="LG112" s="15">
        <f>Tabla24[[#This Row],[ROS_NUM_COR_COD_ESC_TG_NEG]]-Tabla24[[#This Row],[PAS_NUM_COR_COD_ESC_TG_NEG]]</f>
        <v>-1.2777777777777777</v>
      </c>
      <c r="LH112" s="15">
        <f>Tabla24[[#This Row],[ROS_DUR_COR_COD_ESC_TG_NEG]]-Tabla24[[#This Row],[PAS_DUR_COR_COD_ESC_TG_NEG]]</f>
        <v>543.63888888888891</v>
      </c>
      <c r="LI112" s="15">
        <f>Tabla24[[#This Row],[ROS_NUM_COR_COD_ESC_TG_NEU]]-Tabla24[[#This Row],[PAS_NUM_COR_COD_ESC_TG_NEU]]</f>
        <v>-0.10000000000000009</v>
      </c>
      <c r="LJ112" s="15">
        <f>Tabla24[[#This Row],[ROS_NUM_COR_COD_ESC_TG_NEG]]-Tabla24[[#This Row],[PAS_NUM_COR_COD_ESC_TG_NEG]]</f>
        <v>-1.2777777777777777</v>
      </c>
      <c r="LK112" s="15">
        <f>Tabla24[[#This Row],[ROS_NUM_COR_COD_ESC_TG_POS]]-Tabla24[[#This Row],[PAS_NUM_COR_COD_ESC_TG_POS]]</f>
        <v>-0.35000000000000009</v>
      </c>
      <c r="LL112" s="15">
        <f>Tabla24[[#This Row],[ROS_DUR_COR_COD_ESC_TG_POS]]-Tabla24[[#This Row],[PAS_DUR_COR_COD_ESC_TG_POS]]</f>
        <v>723.91176470588232</v>
      </c>
      <c r="LM112" s="15">
        <f>Tabla24[[#This Row],[ROS_NUM_COR_COD_ESC_TG_TOT]]-Tabla24[[#This Row],[PAS_NUM_COR_COD_ESC_TG_TOT]]</f>
        <v>-0.56149425287356314</v>
      </c>
      <c r="LN112" s="15">
        <f>Tabla24[[#This Row],[ROS_DUR_COR_COD_ESC_TG_TOT]]-Tabla24[[#This Row],[PAS_DUR_COR_COD_ESC_TG_TOT]]</f>
        <v>723.9537037037037</v>
      </c>
      <c r="LO112" s="15">
        <f>Tabla24[[#This Row],[PAS_NUM_COR_COD_ROS_TG_NEG]]-Tabla24[[#This Row],[ESC_NUM_COR_COD_ROS_TG_NEG]]</f>
        <v>1.5555555555555556</v>
      </c>
      <c r="LP112" s="15">
        <f>Tabla24[[#This Row],[PAS_DUR_COR_COD_ROS_TG_NEG]]-Tabla24[[#This Row],[ESC_DUR_COR_COD_ROS_TG_NEG]]</f>
        <v>152.89999999999998</v>
      </c>
      <c r="LQ112" s="15">
        <f>Tabla24[[#This Row],[PAS_NUM_COR_COD_ROS_TG_NEU]]-Tabla24[[#This Row],[ESC_NUM_COR_COD_ROS_TG_NEU]]</f>
        <v>-0.10555555555555518</v>
      </c>
      <c r="LR112" s="15">
        <f>Tabla24[[#This Row],[PAS_DUR_COR_COD_ROS_TG_NEU]]-Tabla24[[#This Row],[ESC_DUR_COR_COD_ROS_TG_NEU]]</f>
        <v>58.819444444444457</v>
      </c>
      <c r="LS112" s="15">
        <f>Tabla24[[#This Row],[PAS_NUM_COR_COD_ROS_TG_POS]]-Tabla24[[#This Row],[ESC_NUM_COR_COD_ROS_TG_POS]]</f>
        <v>0.29999999999999982</v>
      </c>
      <c r="LT112" s="15">
        <f>Tabla24[[#This Row],[PAS_DUR_COR_COD_ROS_TG_POS]]-Tabla24[[#This Row],[ESC_DUR_COR_COD_ROS_TG_POS]]</f>
        <v>381.34027777777783</v>
      </c>
      <c r="LU112" s="15">
        <f>Tabla24[[#This Row],[PAS_NUM_COR_COD_ROS_TG_TOT]]-Tabla24[[#This Row],[ESC_NUM_COR_COD_ROS_TG_TOT]]</f>
        <v>0.58333333333333348</v>
      </c>
      <c r="LV112" s="15">
        <f>Tabla24[[#This Row],[PAS_DUR_COR_COD_ROS_TG_TOT]]-Tabla24[[#This Row],[ESC_DUR_COR_COD_ROS_TG_TOT]]</f>
        <v>158.16161616161617</v>
      </c>
      <c r="LW112" s="15">
        <f>Tabla24[[#This Row],[PAS_NUM_COR_COD_ESC_TG_NEG]]-Tabla24[[#This Row],[ESC_NUM_COR_COD_ESC_TG_NEG]]</f>
        <v>-2.6111111111111107</v>
      </c>
      <c r="LX112" s="15">
        <f>Tabla24[[#This Row],[PAS_DUR_COR_COD_ESC_TG_NEG]]-Tabla24[[#This Row],[ESC_DUR_COR_COD_ESC_TG_NEG]]</f>
        <v>-564.33333333333326</v>
      </c>
      <c r="LY112" s="15">
        <f>Tabla24[[#This Row],[PAS_NUM_COR_COD_ESC_TG_NEU]]-Tabla24[[#This Row],[ESC_NUM_COR_COD_ESC_TG_NEU]]</f>
        <v>-1.7777777777777777</v>
      </c>
      <c r="LZ112" s="15">
        <f>Tabla24[[#This Row],[PAS_DUR_COR_COD_ESC_TG_NEU]]-Tabla24[[#This Row],[ESC_DUR_COR_COD_ESC_TG_NEU]]</f>
        <v>-423.98245614035091</v>
      </c>
      <c r="MA112" s="15">
        <f>Tabla24[[#This Row],[PAS_NUM_COR_COD_ESC_TG_POS]]-Tabla24[[#This Row],[ESC_NUM_COR_COD_ESC_TG_POS]]</f>
        <v>-1.6277777777777778</v>
      </c>
      <c r="MB112" s="15">
        <f>Tabla24[[#This Row],[PAS_DUR_COR_COD_ESC_TG_POS]]-Tabla24[[#This Row],[ESC_DUR_COR_COD_ESC_TG_POS]]</f>
        <v>-327.07843137254906</v>
      </c>
      <c r="MC112" s="15">
        <f>Tabla24[[#This Row],[PAS_NUM_COR_COD_ESC_TG_TOT]]-Tabla24[[#This Row],[ESC_NUM_COR_COD_ESC_TG_TOT]]</f>
        <v>-2.0055555555555555</v>
      </c>
      <c r="MD112" s="15">
        <f>Tabla24[[#This Row],[PAS_DUR_COR_COD_ESC_TG_TOT]]-Tabla24[[#This Row],[ESC_DUR_COR_COD_ESC_TG_TOT]]</f>
        <v>-440.62962962962956</v>
      </c>
      <c r="ME112">
        <v>342.125</v>
      </c>
      <c r="MF112">
        <v>371</v>
      </c>
      <c r="MG112">
        <v>338.25</v>
      </c>
      <c r="MH112">
        <v>348.59090909090907</v>
      </c>
      <c r="MI112">
        <v>334.75</v>
      </c>
      <c r="MJ112">
        <v>344.83333333333331</v>
      </c>
      <c r="MK112">
        <v>338.83333333333331</v>
      </c>
      <c r="ML112">
        <v>340.0625</v>
      </c>
      <c r="MM112">
        <v>171.2</v>
      </c>
      <c r="MN112">
        <v>198.25</v>
      </c>
      <c r="MO112">
        <v>273.22222222222223</v>
      </c>
      <c r="MP112">
        <v>222.77272727272728</v>
      </c>
      <c r="MQ112">
        <v>328.55555555555554</v>
      </c>
      <c r="MR112">
        <v>260.33333333333331</v>
      </c>
      <c r="MS112">
        <v>260.33333333333331</v>
      </c>
      <c r="MT112">
        <v>283.07407407407408</v>
      </c>
      <c r="MU112">
        <v>241.25</v>
      </c>
      <c r="MV112">
        <v>253.22222222222223</v>
      </c>
      <c r="MW112">
        <v>249.9375</v>
      </c>
      <c r="MX112">
        <v>247.81481481481481</v>
      </c>
      <c r="MY112">
        <v>305.94444444444446</v>
      </c>
      <c r="MZ112">
        <v>212.52631578947367</v>
      </c>
      <c r="NA112">
        <v>246.64705882352942</v>
      </c>
      <c r="NB112">
        <v>254.40740740740742</v>
      </c>
      <c r="NC112" s="15">
        <f>Tabla1[[#This Row],[ROS_1DU_COR_COD_ROS_TG_NEG]]-Tabla1[[#This Row],[PAS_1DU_COR_COD_ROS_TG_NEG]]</f>
        <v>100.875</v>
      </c>
      <c r="ND112" s="15">
        <f>Tabla1[[#This Row],[ROS_1DU_COR_COD_ROS_TG_NEU]]-Tabla1[[#This Row],[PAS_1DU_COR_COD_ROS_TG_NEU]]</f>
        <v>117.77777777777777</v>
      </c>
      <c r="NE112" s="15">
        <f>Tabla1[[#This Row],[ROS_1DU_COR_COD_ROS_TG_POS]]-Tabla1[[#This Row],[PAS_1DU_COR_COD_ROS_TG_POS]]</f>
        <v>88.3125</v>
      </c>
      <c r="NF112" s="15">
        <f>Tabla1[[#This Row],[ROS_1DU_COR_COD_ROS_TG_TOT]]-Tabla1[[#This Row],[PAS_1DU_COR_COD_ROS_TG_TOT]]</f>
        <v>100.77609427609426</v>
      </c>
      <c r="NG112" s="15">
        <f>Tabla1[[#This Row],[ROS_1DU_COR_COD_ESC_TG_NEG]]-Tabla1[[#This Row],[PAS_1DU_COR_COD_ESC_TG_NEG]]</f>
        <v>28.805555555555543</v>
      </c>
      <c r="NH112" s="15">
        <f>Tabla1[[#This Row],[ROS_1DU_COR_COD_ESC_TG_NEU]]-Tabla1[[#This Row],[PAS_1DU_COR_COD_ESC_TG_NEU]]</f>
        <v>132.30701754385964</v>
      </c>
      <c r="NI112" s="15">
        <f>Tabla1[[#This Row],[ROS_1DU_COR_COD_ESC_TG_POS]]-Tabla1[[#This Row],[PAS_1DU_COR_COD_ESC_TG_POS]]</f>
        <v>92.186274509803894</v>
      </c>
      <c r="NJ112" s="15">
        <f>Tabla1[[#This Row],[ROS_1DU_COR_COD_ESC_TG_TOT]]-Tabla1[[#This Row],[PAS_1DU_COR_COD_ESC_TG_TOT]]</f>
        <v>85.655092592592581</v>
      </c>
      <c r="NK112" s="15">
        <f>Tabla1[[#This Row],[PAS_1DU_COR_COD_ROS_TG_NEG]]-Tabla1[[#This Row],[ESC_1DU_COR_COD_ROS_TG_NEG]]</f>
        <v>70.050000000000011</v>
      </c>
      <c r="NL112" s="15">
        <f>Tabla1[[#This Row],[PAS_1DU_COR_COD_ROS_TG_NEU]]-Tabla1[[#This Row],[ESC_1DU_COR_COD_ROS_TG_NEU]]</f>
        <v>54.972222222222229</v>
      </c>
      <c r="NM112" s="15">
        <f>Tabla1[[#This Row],[PAS_1DU_COR_COD_ROS_TG_POS]]-Tabla1[[#This Row],[ESC_1DU_COR_COD_ROS_TG_POS]]</f>
        <v>-23.284722222222229</v>
      </c>
      <c r="NN112" s="15">
        <f>Tabla1[[#This Row],[PAS_1DU_COR_COD_ROS_TG_TOT]]-Tabla1[[#This Row],[ESC_1DU_COR_COD_ROS_TG_TOT]]</f>
        <v>25.042087542087529</v>
      </c>
      <c r="NO112" s="15">
        <f>Tabla1[[#This Row],[PAS_1DU_COR_COD_ESC_TG_NEG]]-Tabla1[[#This Row],[ESC_1DU_COR_COD_ESC_TG_NEG]]</f>
        <v>-22.611111111111086</v>
      </c>
      <c r="NP112" s="15">
        <f>Tabla1[[#This Row],[PAS_1DU_COR_COD_ESC_TG_NEU]]-Tabla1[[#This Row],[ESC_1DU_COR_COD_ESC_TG_NEU]]</f>
        <v>-47.807017543859644</v>
      </c>
      <c r="NQ112" s="15">
        <f>Tabla1[[#This Row],[PAS_1DU_COR_COD_ESC_TG_POS]]-Tabla1[[#This Row],[ESC_1DU_COR_COD_ESC_TG_POS]]</f>
        <v>-13.686274509803894</v>
      </c>
      <c r="NR112" s="15">
        <f>Tabla1[[#This Row],[PAS_1DU_COR_COD_ESC_TG_TOT]]-Tabla1[[#This Row],[ESC_1DU_COR_COD_ESC_TG_TOT]]</f>
        <v>-28.666666666666657</v>
      </c>
    </row>
    <row r="113" spans="1:382" x14ac:dyDescent="0.3">
      <c r="A113" s="2" t="s">
        <v>120</v>
      </c>
      <c r="B113" s="2">
        <v>40</v>
      </c>
      <c r="C113" s="2">
        <v>2</v>
      </c>
      <c r="D113" s="2">
        <v>46</v>
      </c>
      <c r="E113">
        <v>3.3</v>
      </c>
      <c r="F113">
        <v>1203.6666666666667</v>
      </c>
      <c r="G113">
        <v>3.75</v>
      </c>
      <c r="H113">
        <v>1369.4444444444443</v>
      </c>
      <c r="I113">
        <v>3.45</v>
      </c>
      <c r="J113">
        <v>1248.5294117647059</v>
      </c>
      <c r="K113">
        <v>3.5</v>
      </c>
      <c r="L113">
        <v>1274.3584905660377</v>
      </c>
      <c r="M113">
        <v>3.35</v>
      </c>
      <c r="N113">
        <v>1173.4444444444443</v>
      </c>
      <c r="O113">
        <v>3</v>
      </c>
      <c r="P113">
        <v>978.35</v>
      </c>
      <c r="Q113">
        <v>2.8</v>
      </c>
      <c r="R113">
        <v>1018.1111111111111</v>
      </c>
      <c r="S113">
        <v>3.05</v>
      </c>
      <c r="T113">
        <v>1053.8392857142858</v>
      </c>
      <c r="U113">
        <v>3.2749999999999999</v>
      </c>
      <c r="V113">
        <v>1161.0642201834862</v>
      </c>
      <c r="W113">
        <v>2.0499999999999998</v>
      </c>
      <c r="X113">
        <v>679.35</v>
      </c>
      <c r="Y113">
        <v>1.9</v>
      </c>
      <c r="Z113">
        <v>623.65</v>
      </c>
      <c r="AA113">
        <v>2.2000000000000002</v>
      </c>
      <c r="AB113">
        <v>660.6</v>
      </c>
      <c r="AC113">
        <v>2.0499999999999998</v>
      </c>
      <c r="AD113">
        <v>654.5333333333333</v>
      </c>
      <c r="AE113">
        <v>2.0499999999999998</v>
      </c>
      <c r="AF113">
        <v>654.5333333333333</v>
      </c>
      <c r="AG113">
        <v>2.8666666666666667</v>
      </c>
      <c r="AH113">
        <v>981.23076923076928</v>
      </c>
      <c r="BM113">
        <v>2.8666666666666667</v>
      </c>
      <c r="BN113">
        <v>981.23076923076928</v>
      </c>
      <c r="BO113">
        <v>3.05</v>
      </c>
      <c r="BP113">
        <v>1361.625</v>
      </c>
      <c r="BQ113">
        <v>4.3499999999999996</v>
      </c>
      <c r="BR113">
        <v>1637.6842105263158</v>
      </c>
      <c r="BS113">
        <v>4.55</v>
      </c>
      <c r="BT113">
        <v>1642.3</v>
      </c>
      <c r="BU113">
        <v>3.9833333333333334</v>
      </c>
      <c r="BV113">
        <v>1559.0545454545454</v>
      </c>
      <c r="BW113">
        <v>5.4444444444444446</v>
      </c>
      <c r="BX113">
        <v>2183.5625</v>
      </c>
      <c r="BY113">
        <v>4.05</v>
      </c>
      <c r="BZ113">
        <v>1499.6666666666667</v>
      </c>
      <c r="CA113">
        <v>4.9375</v>
      </c>
      <c r="CB113">
        <v>1691.9375</v>
      </c>
      <c r="CC113">
        <v>4.7777777777777777</v>
      </c>
      <c r="CD113">
        <v>1780.04</v>
      </c>
      <c r="CE113">
        <v>4.3596491228070171</v>
      </c>
      <c r="CF113">
        <v>1664.2857142857142</v>
      </c>
      <c r="CG113">
        <v>2.25</v>
      </c>
      <c r="CH113">
        <v>815.29411764705878</v>
      </c>
      <c r="CI113">
        <v>1.65</v>
      </c>
      <c r="CJ113">
        <v>1135.3</v>
      </c>
      <c r="CK113">
        <v>0.95</v>
      </c>
      <c r="CL113">
        <v>704.33333333333337</v>
      </c>
      <c r="CM113">
        <v>1.6166666666666667</v>
      </c>
      <c r="CN113">
        <v>876.44444444444446</v>
      </c>
      <c r="CO113">
        <v>0.3888888888888889</v>
      </c>
      <c r="CP113">
        <v>474.4</v>
      </c>
      <c r="CQ113">
        <v>1.3</v>
      </c>
      <c r="CR113">
        <v>804.5454545454545</v>
      </c>
      <c r="CS113">
        <v>1.25</v>
      </c>
      <c r="CT113">
        <v>620.9</v>
      </c>
      <c r="CU113">
        <v>0.98148148148148151</v>
      </c>
      <c r="CV113">
        <v>670.42307692307691</v>
      </c>
      <c r="CW113">
        <v>1.3157894736842106</v>
      </c>
      <c r="CX113">
        <v>790.04838709677415</v>
      </c>
      <c r="CY113">
        <v>2.8377192982456139</v>
      </c>
      <c r="CZ113">
        <v>1339.7185628742516</v>
      </c>
      <c r="DA113">
        <v>3.55</v>
      </c>
      <c r="DB113">
        <v>1209.8947368421052</v>
      </c>
      <c r="DC113">
        <v>3.7</v>
      </c>
      <c r="DD113">
        <v>1285.0999999999999</v>
      </c>
      <c r="DE113">
        <v>3.2</v>
      </c>
      <c r="DF113">
        <v>1219.0555555555557</v>
      </c>
      <c r="DG113">
        <v>3.4833333333333334</v>
      </c>
      <c r="DH113">
        <v>1239.1754385964912</v>
      </c>
      <c r="DI113">
        <v>3.8888888888888888</v>
      </c>
      <c r="DJ113">
        <v>1263.3888888888889</v>
      </c>
      <c r="DK113">
        <v>3.2</v>
      </c>
      <c r="DL113">
        <v>1303.9375</v>
      </c>
      <c r="DM113">
        <v>3.6875</v>
      </c>
      <c r="DN113">
        <v>1319.9375</v>
      </c>
      <c r="DO113">
        <v>3.574074074074074</v>
      </c>
      <c r="DP113">
        <v>1294.46</v>
      </c>
      <c r="DQ113">
        <v>3.5263157894736841</v>
      </c>
      <c r="DR113">
        <v>1265.0093457943926</v>
      </c>
      <c r="DS113">
        <v>3.5263157894736841</v>
      </c>
      <c r="DT113">
        <v>1265.0093457943926</v>
      </c>
      <c r="DU113">
        <v>3.0672514619883042</v>
      </c>
      <c r="DV113">
        <v>1310.543795620438</v>
      </c>
      <c r="EE113">
        <v>4</v>
      </c>
      <c r="EF113">
        <v>1275</v>
      </c>
      <c r="EI113">
        <v>4.25</v>
      </c>
      <c r="EJ113">
        <v>1373.25</v>
      </c>
      <c r="EK113">
        <v>4.166666666666667</v>
      </c>
      <c r="EL113">
        <v>1340.5</v>
      </c>
      <c r="EM113">
        <v>4.166666666666667</v>
      </c>
      <c r="EN113">
        <v>1340.5</v>
      </c>
      <c r="EW113">
        <v>2</v>
      </c>
      <c r="EX113">
        <v>1539</v>
      </c>
      <c r="FA113">
        <v>1.75</v>
      </c>
      <c r="FB113">
        <v>827.33333333333337</v>
      </c>
      <c r="FC113">
        <v>1.8333333333333333</v>
      </c>
      <c r="FD113">
        <v>1005.25</v>
      </c>
      <c r="FE113">
        <v>1.8333333333333333</v>
      </c>
      <c r="FF113">
        <v>1005.25</v>
      </c>
      <c r="FG113">
        <v>3</v>
      </c>
      <c r="FH113">
        <v>1206.4000000000001</v>
      </c>
      <c r="FQ113">
        <v>4</v>
      </c>
      <c r="FR113">
        <v>1284.5</v>
      </c>
      <c r="FU113">
        <v>3.25</v>
      </c>
      <c r="FV113">
        <v>1205</v>
      </c>
      <c r="FW113">
        <v>3.5</v>
      </c>
      <c r="FX113">
        <v>1231.5</v>
      </c>
      <c r="FY113">
        <v>3.5</v>
      </c>
      <c r="FZ113">
        <v>1231.5</v>
      </c>
      <c r="GA113">
        <v>3.5</v>
      </c>
      <c r="GB113">
        <v>1231.5</v>
      </c>
      <c r="GC113">
        <v>3.1666666666666665</v>
      </c>
      <c r="GD113">
        <v>1215.8125</v>
      </c>
      <c r="GE113">
        <v>3.0722222222222224</v>
      </c>
      <c r="GF113">
        <v>1305.3172413793104</v>
      </c>
      <c r="GG113">
        <v>1.7</v>
      </c>
      <c r="GH113">
        <v>1129.8</v>
      </c>
      <c r="GI113">
        <v>2</v>
      </c>
      <c r="GJ113">
        <v>759</v>
      </c>
      <c r="GK113">
        <v>1.5</v>
      </c>
      <c r="GL113">
        <v>690.4</v>
      </c>
      <c r="GM113">
        <v>1.75</v>
      </c>
      <c r="GN113">
        <v>842.94444444444446</v>
      </c>
      <c r="GO113">
        <v>2.2222222222222223</v>
      </c>
      <c r="GP113">
        <v>867.14285714285711</v>
      </c>
      <c r="GQ113">
        <v>2.2000000000000002</v>
      </c>
      <c r="GR113">
        <v>1356.4</v>
      </c>
      <c r="GS113">
        <v>2.2999999999999998</v>
      </c>
      <c r="GT113">
        <v>1085.3333333333333</v>
      </c>
      <c r="GU113">
        <v>2.2413793103448274</v>
      </c>
      <c r="GV113">
        <v>1075.7777777777778</v>
      </c>
      <c r="GW113">
        <v>2</v>
      </c>
      <c r="GX113">
        <v>959.36111111111109</v>
      </c>
      <c r="GY113">
        <v>4.2</v>
      </c>
      <c r="GZ113">
        <v>1446.7</v>
      </c>
      <c r="HA113">
        <v>4.0999999999999996</v>
      </c>
      <c r="HB113">
        <v>1289.3</v>
      </c>
      <c r="HC113">
        <v>4.25</v>
      </c>
      <c r="HD113">
        <v>1664.2857142857142</v>
      </c>
      <c r="HE113">
        <v>4.1785714285714288</v>
      </c>
      <c r="HF113">
        <v>1444.8148148148148</v>
      </c>
      <c r="HG113">
        <v>4.5555555555555554</v>
      </c>
      <c r="HH113">
        <v>1725.25</v>
      </c>
      <c r="HI113">
        <v>4.0999999999999996</v>
      </c>
      <c r="HJ113">
        <v>1687.5</v>
      </c>
      <c r="HK113">
        <v>3.6</v>
      </c>
      <c r="HL113">
        <v>1114.2</v>
      </c>
      <c r="HM113">
        <v>4.068965517241379</v>
      </c>
      <c r="HN113">
        <v>1478.6153846153845</v>
      </c>
      <c r="HO113">
        <v>4.1228070175438596</v>
      </c>
      <c r="HP113">
        <v>1461.3962264150944</v>
      </c>
      <c r="HQ113">
        <v>3.0614035087719298</v>
      </c>
      <c r="HR113">
        <v>1258.3258426966293</v>
      </c>
      <c r="HS113">
        <v>1.2</v>
      </c>
      <c r="HT113">
        <v>539.42857142857144</v>
      </c>
      <c r="HU113">
        <v>1.4</v>
      </c>
      <c r="HV113">
        <v>641.42857142857144</v>
      </c>
      <c r="HW113">
        <v>1.375</v>
      </c>
      <c r="HX113">
        <v>725.2</v>
      </c>
      <c r="HY113">
        <v>1.3214285714285714</v>
      </c>
      <c r="HZ113">
        <v>625.89473684210532</v>
      </c>
      <c r="IA113">
        <v>1.2222222222222223</v>
      </c>
      <c r="IB113">
        <v>586.16666666666663</v>
      </c>
      <c r="IC113">
        <v>1.6</v>
      </c>
      <c r="ID113">
        <v>559.22222222222217</v>
      </c>
      <c r="IE113">
        <v>0.7</v>
      </c>
      <c r="IF113">
        <v>403.2</v>
      </c>
      <c r="IG113">
        <v>1.1724137931034482</v>
      </c>
      <c r="IH113">
        <v>528.29999999999995</v>
      </c>
      <c r="II113">
        <v>1.2456140350877194</v>
      </c>
      <c r="IJ113">
        <v>575.84615384615381</v>
      </c>
      <c r="IK113">
        <v>1.2456140350877194</v>
      </c>
      <c r="IL113">
        <v>575.84615384615381</v>
      </c>
      <c r="IM113">
        <v>2.4561403508771931</v>
      </c>
      <c r="IN113">
        <v>1050.3828125</v>
      </c>
      <c r="IS113">
        <v>2.5</v>
      </c>
      <c r="IT113">
        <v>934.5</v>
      </c>
      <c r="IU113">
        <v>2.5</v>
      </c>
      <c r="IV113">
        <v>934.5</v>
      </c>
      <c r="IW113">
        <v>3</v>
      </c>
      <c r="IX113">
        <v>1149</v>
      </c>
      <c r="JC113">
        <v>3</v>
      </c>
      <c r="JD113">
        <v>1149</v>
      </c>
      <c r="JE113">
        <v>2.6666666666666665</v>
      </c>
      <c r="JF113">
        <v>1006</v>
      </c>
      <c r="JK113">
        <v>4</v>
      </c>
      <c r="JL113">
        <v>1354.5</v>
      </c>
      <c r="JM113">
        <v>4</v>
      </c>
      <c r="JN113">
        <v>1354.5</v>
      </c>
      <c r="JO113">
        <v>3</v>
      </c>
      <c r="JP113">
        <v>1130</v>
      </c>
      <c r="JU113">
        <v>3</v>
      </c>
      <c r="JV113">
        <v>1130</v>
      </c>
      <c r="JW113">
        <v>3.6666666666666665</v>
      </c>
      <c r="JX113">
        <v>1279.6666666666667</v>
      </c>
      <c r="JY113">
        <v>3.1666666666666665</v>
      </c>
      <c r="JZ113">
        <v>1142.8333333333333</v>
      </c>
      <c r="KE113">
        <v>1</v>
      </c>
      <c r="KF113">
        <v>614</v>
      </c>
      <c r="KG113">
        <v>1</v>
      </c>
      <c r="KH113">
        <v>614</v>
      </c>
      <c r="KI113">
        <v>2</v>
      </c>
      <c r="KJ113">
        <v>769</v>
      </c>
      <c r="KO113">
        <v>2</v>
      </c>
      <c r="KP113">
        <v>769</v>
      </c>
      <c r="KQ113">
        <v>1.3333333333333333</v>
      </c>
      <c r="KR113">
        <v>691.5</v>
      </c>
      <c r="KS113">
        <v>1.3333333333333333</v>
      </c>
      <c r="KT113">
        <v>691.5</v>
      </c>
      <c r="KU113">
        <v>2.5555555555555554</v>
      </c>
      <c r="KV113">
        <v>1030</v>
      </c>
      <c r="KW113">
        <v>2.4611111111111112</v>
      </c>
      <c r="KX113">
        <v>1049.1838235294117</v>
      </c>
      <c r="KY113" s="15">
        <f>Tabla24[[#This Row],[ROS_NUM_COR_COD_ROS_TG_NEG]]-Tabla24[[#This Row],[PAS_NUM_COR_COD_ROS_TG_NEG]]</f>
        <v>1.2055555555555553</v>
      </c>
      <c r="KZ113" s="15">
        <f>Tabla24[[#This Row],[ROS_DUR_COR_COD_ROS_TG_NEG]]-Tabla24[[#This Row],[PAS_DUR_COR_COD_ROS_TG_NEG]]</f>
        <v>551.80555555555566</v>
      </c>
      <c r="LA113" s="15">
        <f>Tabla24[[#This Row],[ROS_NUM_COR_COD_ROS_TG_NEU]]-Tabla24[[#This Row],[PAS_NUM_COR_COD_ROS_TG_NEU]]</f>
        <v>1.0999999999999996</v>
      </c>
      <c r="LB113" s="15">
        <f>Tabla24[[#This Row],[ROS_DUR_COR_COD_ROS_TG_NEU]]-Tabla24[[#This Row],[PAS_DUR_COR_COD_ROS_TG_NEU]]</f>
        <v>709.15</v>
      </c>
      <c r="LC113" s="15">
        <f>Tabla24[[#This Row],[ROS_NUM_COR_COD_ROS_TG_POS]]-Tabla24[[#This Row],[PAS_NUM_COR_COD_ROS_TG_POS]]</f>
        <v>0.80000000000000027</v>
      </c>
      <c r="LD113" s="15">
        <f>Tabla24[[#This Row],[ROS_DUR_COR_COD_ROS_TG_POS]]-Tabla24[[#This Row],[PAS_DUR_COR_COD_ROS_TG_POS]]</f>
        <v>96.08888888888896</v>
      </c>
      <c r="LE113" s="15">
        <f>Tabla24[[#This Row],[ROS_NUM_COR_COD_ROS_TG_TOT]]-Tabla24[[#This Row],[PAS_NUM_COR_COD_ROS_TG_TOT]]</f>
        <v>1.0189655172413792</v>
      </c>
      <c r="LF113" s="15">
        <f>Tabla24[[#This Row],[ROS_DUR_COR_COD_ROS_TG_TOT]]-Tabla24[[#This Row],[PAS_DUR_COR_COD_ROS_TG_TOT]]</f>
        <v>424.77609890109875</v>
      </c>
      <c r="LG113" s="15">
        <f>Tabla24[[#This Row],[ROS_NUM_COR_COD_ESC_TG_NEG]]-Tabla24[[#This Row],[PAS_NUM_COR_COD_ESC_TG_NEG]]</f>
        <v>-1.0777777777777775</v>
      </c>
      <c r="LH113" s="15">
        <f>Tabla24[[#This Row],[ROS_DUR_COR_COD_ESC_TG_NEG]]-Tabla24[[#This Row],[PAS_DUR_COR_COD_ESC_TG_NEG]]</f>
        <v>-336.52380952380963</v>
      </c>
      <c r="LI113" s="15">
        <f>Tabla24[[#This Row],[ROS_NUM_COR_COD_ESC_TG_NEU]]-Tabla24[[#This Row],[PAS_NUM_COR_COD_ESC_TG_NEU]]</f>
        <v>-1.5499999999999998</v>
      </c>
      <c r="LJ113" s="15">
        <f>Tabla24[[#This Row],[ROS_NUM_COR_COD_ESC_TG_NEG]]-Tabla24[[#This Row],[PAS_NUM_COR_COD_ESC_TG_NEG]]</f>
        <v>-1.0777777777777775</v>
      </c>
      <c r="LK113" s="15">
        <f>Tabla24[[#This Row],[ROS_NUM_COR_COD_ESC_TG_POS]]-Tabla24[[#This Row],[PAS_NUM_COR_COD_ESC_TG_POS]]</f>
        <v>-1.1500000000000004</v>
      </c>
      <c r="LL113" s="15">
        <f>Tabla24[[#This Row],[ROS_DUR_COR_COD_ESC_TG_POS]]-Tabla24[[#This Row],[PAS_DUR_COR_COD_ESC_TG_POS]]</f>
        <v>-163.1960784313726</v>
      </c>
      <c r="LM113" s="15">
        <f>Tabla24[[#This Row],[ROS_NUM_COR_COD_ESC_TG_TOT]]-Tabla24[[#This Row],[PAS_NUM_COR_COD_ESC_TG_TOT]]</f>
        <v>-1.2586206896551726</v>
      </c>
      <c r="LN113" s="15">
        <f>Tabla24[[#This Row],[ROS_DUR_COR_COD_ESC_TG_TOT]]-Tabla24[[#This Row],[PAS_DUR_COR_COD_ESC_TG_TOT]]</f>
        <v>-198.58071278825992</v>
      </c>
      <c r="LO113" s="15">
        <f>Tabla24[[#This Row],[PAS_NUM_COR_COD_ROS_TG_NEG]]-Tabla24[[#This Row],[ESC_NUM_COR_COD_ROS_TG_NEG]]</f>
        <v>2.9611111111111112</v>
      </c>
      <c r="LP113" s="15">
        <f>Tabla24[[#This Row],[PAS_DUR_COR_COD_ROS_TG_NEG]]-Tabla24[[#This Row],[ESC_DUR_COR_COD_ROS_TG_NEG]]</f>
        <v>699.04444444444437</v>
      </c>
      <c r="LQ113" s="15">
        <f>Tabla24[[#This Row],[PAS_NUM_COR_COD_ROS_TG_NEU]]-Tabla24[[#This Row],[ESC_NUM_COR_COD_ROS_TG_NEU]]</f>
        <v>1.7</v>
      </c>
      <c r="LR113" s="15">
        <f>Tabla24[[#This Row],[PAS_DUR_COR_COD_ROS_TG_NEU]]-Tabla24[[#This Row],[ESC_DUR_COR_COD_ROS_TG_NEU]]</f>
        <v>173.80454545454552</v>
      </c>
      <c r="LS113" s="15">
        <f>Tabla24[[#This Row],[PAS_NUM_COR_COD_ROS_TG_POS]]-Tabla24[[#This Row],[ESC_NUM_COR_COD_ROS_TG_POS]]</f>
        <v>1.5499999999999998</v>
      </c>
      <c r="LT113" s="15">
        <f>Tabla24[[#This Row],[PAS_DUR_COR_COD_ROS_TG_POS]]-Tabla24[[#This Row],[ESC_DUR_COR_COD_ROS_TG_POS]]</f>
        <v>397.21111111111111</v>
      </c>
      <c r="LU113" s="15">
        <f>Tabla24[[#This Row],[PAS_NUM_COR_COD_ROS_TG_TOT]]-Tabla24[[#This Row],[ESC_NUM_COR_COD_ROS_TG_TOT]]</f>
        <v>2.0685185185185184</v>
      </c>
      <c r="LV113" s="15">
        <f>Tabla24[[#This Row],[PAS_DUR_COR_COD_ROS_TG_TOT]]-Tabla24[[#This Row],[ESC_DUR_COR_COD_ROS_TG_TOT]]</f>
        <v>383.41620879120887</v>
      </c>
      <c r="LW113" s="15">
        <f>Tabla24[[#This Row],[PAS_NUM_COR_COD_ESC_TG_NEG]]-Tabla24[[#This Row],[ESC_NUM_COR_COD_ESC_TG_NEG]]</f>
        <v>-2.1444444444444448</v>
      </c>
      <c r="LX113" s="15">
        <f>Tabla24[[#This Row],[PAS_DUR_COR_COD_ESC_TG_NEG]]-Tabla24[[#This Row],[ESC_DUR_COR_COD_ESC_TG_NEG]]</f>
        <v>-979.89583333333326</v>
      </c>
      <c r="LY113" s="15">
        <f>Tabla24[[#This Row],[PAS_NUM_COR_COD_ESC_TG_NEU]]-Tabla24[[#This Row],[ESC_NUM_COR_COD_ESC_TG_NEU]]</f>
        <v>-0.29999999999999982</v>
      </c>
      <c r="LZ113" s="15">
        <f>Tabla24[[#This Row],[PAS_DUR_COR_COD_ESC_TG_NEU]]-Tabla24[[#This Row],[ESC_DUR_COR_COD_ESC_TG_NEU]]</f>
        <v>-130.2222222222224</v>
      </c>
      <c r="MA113" s="15">
        <f>Tabla24[[#This Row],[PAS_NUM_COR_COD_ESC_TG_POS]]-Tabla24[[#This Row],[ESC_NUM_COR_COD_ESC_TG_POS]]</f>
        <v>-1.4874999999999998</v>
      </c>
      <c r="MB113" s="15">
        <f>Tabla24[[#This Row],[PAS_DUR_COR_COD_ESC_TG_POS]]-Tabla24[[#This Row],[ESC_DUR_COR_COD_ESC_TG_POS]]</f>
        <v>-443.40808823529414</v>
      </c>
      <c r="MC113" s="15">
        <f>Tabla24[[#This Row],[PAS_NUM_COR_COD_ESC_TG_TOT]]-Tabla24[[#This Row],[ESC_NUM_COR_COD_ESC_TG_TOT]]</f>
        <v>-1.2777777777777777</v>
      </c>
      <c r="MD113" s="15">
        <f>Tabla24[[#This Row],[PAS_DUR_COR_COD_ESC_TG_TOT]]-Tabla24[[#This Row],[ESC_DUR_COR_COD_ESC_TG_TOT]]</f>
        <v>-505.68150943396222</v>
      </c>
      <c r="ME113">
        <v>310.125</v>
      </c>
      <c r="MF113">
        <v>334.875</v>
      </c>
      <c r="MG113">
        <v>311</v>
      </c>
      <c r="MH113">
        <v>318.07692307692309</v>
      </c>
      <c r="MI113">
        <v>350.57142857142856</v>
      </c>
      <c r="MJ113">
        <v>236.4</v>
      </c>
      <c r="MK113">
        <v>268.16666666666669</v>
      </c>
      <c r="ML113">
        <v>291.38888888888891</v>
      </c>
      <c r="MM113">
        <v>322.60000000000002</v>
      </c>
      <c r="MN113">
        <v>338.27272727272725</v>
      </c>
      <c r="MO113">
        <v>290</v>
      </c>
      <c r="MP113">
        <v>316.69230769230768</v>
      </c>
      <c r="MQ113">
        <v>365.875</v>
      </c>
      <c r="MR113">
        <v>341</v>
      </c>
      <c r="MS113">
        <v>364.9375</v>
      </c>
      <c r="MT113">
        <v>356.62</v>
      </c>
      <c r="MU113">
        <v>354.77777777777777</v>
      </c>
      <c r="MV113">
        <v>343.2</v>
      </c>
      <c r="MW113">
        <v>340.16666666666669</v>
      </c>
      <c r="MX113">
        <v>345.94642857142856</v>
      </c>
      <c r="MY113">
        <v>367.83333333333331</v>
      </c>
      <c r="MZ113">
        <v>333.05555555555554</v>
      </c>
      <c r="NA113">
        <v>323.64705882352939</v>
      </c>
      <c r="NB113">
        <v>341.84905660377359</v>
      </c>
      <c r="NC113" s="15">
        <f>Tabla1[[#This Row],[ROS_1DU_COR_COD_ROS_TG_NEG]]-Tabla1[[#This Row],[PAS_1DU_COR_COD_ROS_TG_NEG]]</f>
        <v>-44.652777777777771</v>
      </c>
      <c r="ND113" s="15">
        <f>Tabla1[[#This Row],[ROS_1DU_COR_COD_ROS_TG_NEU]]-Tabla1[[#This Row],[PAS_1DU_COR_COD_ROS_TG_NEU]]</f>
        <v>-8.3249999999999886</v>
      </c>
      <c r="NE113" s="15">
        <f>Tabla1[[#This Row],[ROS_1DU_COR_COD_ROS_TG_POS]]-Tabla1[[#This Row],[PAS_1DU_COR_COD_ROS_TG_POS]]</f>
        <v>-29.166666666666686</v>
      </c>
      <c r="NF113" s="15">
        <f>Tabla1[[#This Row],[ROS_1DU_COR_COD_ROS_TG_TOT]]-Tabla1[[#This Row],[PAS_1DU_COR_COD_ROS_TG_TOT]]</f>
        <v>-27.869505494505461</v>
      </c>
      <c r="NG113" s="15">
        <f>Tabla1[[#This Row],[ROS_1DU_COR_COD_ESC_TG_NEG]]-Tabla1[[#This Row],[PAS_1DU_COR_COD_ESC_TG_NEG]]</f>
        <v>-17.261904761904759</v>
      </c>
      <c r="NH113" s="15">
        <f>Tabla1[[#This Row],[ROS_1DU_COR_COD_ESC_TG_NEU]]-Tabla1[[#This Row],[PAS_1DU_COR_COD_ESC_TG_NEU]]</f>
        <v>-96.655555555555537</v>
      </c>
      <c r="NI113" s="15">
        <f>Tabla1[[#This Row],[ROS_1DU_COR_COD_ESC_TG_POS]]-Tabla1[[#This Row],[PAS_1DU_COR_COD_ESC_TG_POS]]</f>
        <v>-55.480392156862706</v>
      </c>
      <c r="NJ113" s="15">
        <f>Tabla1[[#This Row],[ROS_1DU_COR_COD_ESC_TG_TOT]]-Tabla1[[#This Row],[PAS_1DU_COR_COD_ESC_TG_TOT]]</f>
        <v>-50.460167714884676</v>
      </c>
      <c r="NK113" s="15">
        <f>Tabla1[[#This Row],[PAS_1DU_COR_COD_ROS_TG_NEG]]-Tabla1[[#This Row],[ESC_1DU_COR_COD_ROS_TG_NEG]]</f>
        <v>32.177777777777749</v>
      </c>
      <c r="NL113" s="15">
        <f>Tabla1[[#This Row],[PAS_1DU_COR_COD_ROS_TG_NEU]]-Tabla1[[#This Row],[ESC_1DU_COR_COD_ROS_TG_NEU]]</f>
        <v>4.9272727272727366</v>
      </c>
      <c r="NM113" s="15">
        <f>Tabla1[[#This Row],[PAS_1DU_COR_COD_ROS_TG_POS]]-Tabla1[[#This Row],[ESC_1DU_COR_COD_ROS_TG_POS]]</f>
        <v>50.166666666666686</v>
      </c>
      <c r="NN113" s="15">
        <f>Tabla1[[#This Row],[PAS_1DU_COR_COD_ROS_TG_TOT]]-Tabla1[[#This Row],[ESC_1DU_COR_COD_ROS_TG_TOT]]</f>
        <v>29.254120879120876</v>
      </c>
      <c r="NO113" s="15">
        <f>Tabla1[[#This Row],[PAS_1DU_COR_COD_ESC_TG_NEG]]-Tabla1[[#This Row],[ESC_1DU_COR_COD_ESC_TG_NEG]]</f>
        <v>1.9583333333333144</v>
      </c>
      <c r="NP113" s="15">
        <f>Tabla1[[#This Row],[PAS_1DU_COR_COD_ESC_TG_NEU]]-Tabla1[[#This Row],[ESC_1DU_COR_COD_ESC_TG_NEU]]</f>
        <v>-7.9444444444444571</v>
      </c>
      <c r="NQ113" s="15">
        <f>Tabla1[[#This Row],[PAS_1DU_COR_COD_ESC_TG_POS]]-Tabla1[[#This Row],[ESC_1DU_COR_COD_ESC_TG_POS]]</f>
        <v>-41.290441176470608</v>
      </c>
      <c r="NR113" s="15">
        <f>Tabla1[[#This Row],[PAS_1DU_COR_COD_ESC_TG_TOT]]-Tabla1[[#This Row],[ESC_1DU_COR_COD_ESC_TG_TOT]]</f>
        <v>-14.770943396226414</v>
      </c>
    </row>
    <row r="114" spans="1:382" x14ac:dyDescent="0.3">
      <c r="A114" s="2" t="s">
        <v>121</v>
      </c>
      <c r="B114" s="2">
        <v>40</v>
      </c>
      <c r="C114" s="2">
        <v>2</v>
      </c>
      <c r="D114" s="2">
        <v>46</v>
      </c>
      <c r="E114">
        <v>2.8</v>
      </c>
      <c r="F114">
        <v>2119.8888888888887</v>
      </c>
      <c r="G114">
        <v>2.4736842105263159</v>
      </c>
      <c r="H114">
        <v>1781.2222222222222</v>
      </c>
      <c r="I114">
        <v>3.8421052631578947</v>
      </c>
      <c r="J114">
        <v>1869.3076923076924</v>
      </c>
      <c r="K114">
        <v>3.0344827586206895</v>
      </c>
      <c r="L114">
        <v>1916.483870967742</v>
      </c>
      <c r="M114">
        <v>3.15</v>
      </c>
      <c r="N114">
        <v>1845</v>
      </c>
      <c r="O114">
        <v>4.1052631578947372</v>
      </c>
      <c r="P114">
        <v>1813.7857142857142</v>
      </c>
      <c r="Q114">
        <v>2.6315789473684212</v>
      </c>
      <c r="R114">
        <v>1678.5</v>
      </c>
      <c r="S114">
        <v>3.2931034482758621</v>
      </c>
      <c r="T114">
        <v>1786.6111111111111</v>
      </c>
      <c r="U114">
        <v>3.1637931034482758</v>
      </c>
      <c r="V114">
        <v>1846.7014925373135</v>
      </c>
      <c r="W114">
        <v>1.05</v>
      </c>
      <c r="X114">
        <v>406.85714285714283</v>
      </c>
      <c r="Y114">
        <v>1.2105263157894737</v>
      </c>
      <c r="Z114">
        <v>468.92857142857144</v>
      </c>
      <c r="AA114">
        <v>1.263157894736842</v>
      </c>
      <c r="AB114">
        <v>428.1875</v>
      </c>
      <c r="AC114">
        <v>1.1724137931034482</v>
      </c>
      <c r="AD114">
        <v>434.36363636363637</v>
      </c>
      <c r="AE114">
        <v>1.1724137931034482</v>
      </c>
      <c r="AF114">
        <v>434.36363636363637</v>
      </c>
      <c r="AG114">
        <v>2.5</v>
      </c>
      <c r="AH114">
        <v>1286.8558558558559</v>
      </c>
      <c r="AK114">
        <v>6</v>
      </c>
      <c r="AL114">
        <v>2331</v>
      </c>
      <c r="AM114">
        <v>0</v>
      </c>
      <c r="AO114">
        <v>3</v>
      </c>
      <c r="AP114">
        <v>2331</v>
      </c>
      <c r="AS114">
        <v>0</v>
      </c>
      <c r="AU114">
        <v>6</v>
      </c>
      <c r="AV114">
        <v>1971</v>
      </c>
      <c r="AW114">
        <v>3</v>
      </c>
      <c r="AX114">
        <v>1971</v>
      </c>
      <c r="AY114">
        <v>3</v>
      </c>
      <c r="AZ114">
        <v>2151</v>
      </c>
      <c r="BC114">
        <v>0</v>
      </c>
      <c r="BE114">
        <v>0</v>
      </c>
      <c r="BG114">
        <v>0</v>
      </c>
      <c r="BI114">
        <v>0</v>
      </c>
      <c r="BK114">
        <v>2</v>
      </c>
      <c r="BL114">
        <v>2151</v>
      </c>
      <c r="BM114">
        <v>2.4833333333333334</v>
      </c>
      <c r="BN114">
        <v>1302.1504424778761</v>
      </c>
      <c r="BO114">
        <v>3.9</v>
      </c>
      <c r="BP114">
        <v>1465.4444444444443</v>
      </c>
      <c r="BQ114">
        <v>4.5555555555555554</v>
      </c>
      <c r="BR114">
        <v>1246.4444444444443</v>
      </c>
      <c r="BS114">
        <v>4.2</v>
      </c>
      <c r="BT114">
        <v>1557.8888888888889</v>
      </c>
      <c r="BU114">
        <v>4.2068965517241379</v>
      </c>
      <c r="BV114">
        <v>1423.2592592592594</v>
      </c>
      <c r="BW114">
        <v>3.25</v>
      </c>
      <c r="BX114">
        <v>1136.5714285714287</v>
      </c>
      <c r="BY114">
        <v>5.1111111111111107</v>
      </c>
      <c r="BZ114">
        <v>1925.125</v>
      </c>
      <c r="CA114">
        <v>4.25</v>
      </c>
      <c r="CB114">
        <v>1404.7142857142858</v>
      </c>
      <c r="CC114">
        <v>4.24</v>
      </c>
      <c r="CD114">
        <v>1508.6363636363637</v>
      </c>
      <c r="CE114">
        <v>4.2222222222222223</v>
      </c>
      <c r="CF114">
        <v>1461.591836734694</v>
      </c>
      <c r="CG114">
        <v>2.6</v>
      </c>
      <c r="CH114">
        <v>972.125</v>
      </c>
      <c r="CI114">
        <v>2.2222222222222223</v>
      </c>
      <c r="CJ114">
        <v>1038.3333333333333</v>
      </c>
      <c r="CK114">
        <v>2.5</v>
      </c>
      <c r="CL114">
        <v>817.33333333333337</v>
      </c>
      <c r="CM114">
        <v>2.4482758620689653</v>
      </c>
      <c r="CN114">
        <v>928.82608695652175</v>
      </c>
      <c r="CO114">
        <v>3.5</v>
      </c>
      <c r="CP114">
        <v>1417.8333333333333</v>
      </c>
      <c r="CQ114">
        <v>1.7777777777777777</v>
      </c>
      <c r="CR114">
        <v>776.66666666666663</v>
      </c>
      <c r="CS114">
        <v>2.5</v>
      </c>
      <c r="CT114">
        <v>1155</v>
      </c>
      <c r="CU114">
        <v>2.56</v>
      </c>
      <c r="CV114">
        <v>1116.5</v>
      </c>
      <c r="CW114">
        <v>2.5</v>
      </c>
      <c r="CX114">
        <v>1011.219512195122</v>
      </c>
      <c r="CY114">
        <v>3.3611111111111112</v>
      </c>
      <c r="CZ114">
        <v>1256.4222222222222</v>
      </c>
      <c r="DA114">
        <v>3.5</v>
      </c>
      <c r="DB114">
        <v>1041.4000000000001</v>
      </c>
      <c r="DC114">
        <v>2.5555555555555554</v>
      </c>
      <c r="DD114">
        <v>790.875</v>
      </c>
      <c r="DE114">
        <v>2.6</v>
      </c>
      <c r="DF114">
        <v>823</v>
      </c>
      <c r="DG114">
        <v>2.896551724137931</v>
      </c>
      <c r="DH114">
        <v>891.82142857142856</v>
      </c>
      <c r="DI114">
        <v>3.125</v>
      </c>
      <c r="DJ114">
        <v>887.625</v>
      </c>
      <c r="DK114">
        <v>3.6666666666666665</v>
      </c>
      <c r="DL114">
        <v>1208.3333333333333</v>
      </c>
      <c r="DM114">
        <v>3.75</v>
      </c>
      <c r="DN114">
        <v>1106.375</v>
      </c>
      <c r="DO114">
        <v>3.52</v>
      </c>
      <c r="DP114">
        <v>1073.08</v>
      </c>
      <c r="DQ114">
        <v>3.1851851851851851</v>
      </c>
      <c r="DR114">
        <v>977.32075471698113</v>
      </c>
      <c r="DS114">
        <v>3.1851851851851851</v>
      </c>
      <c r="DT114">
        <v>977.32075471698113</v>
      </c>
      <c r="DU114">
        <v>3.3024691358024691</v>
      </c>
      <c r="DV114">
        <v>1152.979020979021</v>
      </c>
      <c r="DY114">
        <v>6</v>
      </c>
      <c r="DZ114">
        <v>2098</v>
      </c>
      <c r="EC114">
        <v>6</v>
      </c>
      <c r="ED114">
        <v>2098</v>
      </c>
      <c r="EE114">
        <v>4</v>
      </c>
      <c r="EF114">
        <v>1056.5</v>
      </c>
      <c r="EG114">
        <v>2</v>
      </c>
      <c r="EH114">
        <v>681</v>
      </c>
      <c r="EI114">
        <v>2.5</v>
      </c>
      <c r="EJ114">
        <v>1817</v>
      </c>
      <c r="EK114">
        <v>3</v>
      </c>
      <c r="EL114">
        <v>1152.75</v>
      </c>
      <c r="EM114">
        <v>3.5</v>
      </c>
      <c r="EN114">
        <v>1341.8</v>
      </c>
      <c r="EQ114">
        <v>0</v>
      </c>
      <c r="EU114">
        <v>0</v>
      </c>
      <c r="EW114">
        <v>3.5</v>
      </c>
      <c r="EX114">
        <v>725</v>
      </c>
      <c r="EY114">
        <v>5</v>
      </c>
      <c r="EZ114">
        <v>1666</v>
      </c>
      <c r="FA114">
        <v>4</v>
      </c>
      <c r="FB114">
        <v>1239</v>
      </c>
      <c r="FC114">
        <v>4</v>
      </c>
      <c r="FD114">
        <v>1118.8</v>
      </c>
      <c r="FE114">
        <v>3.3333333333333335</v>
      </c>
      <c r="FF114">
        <v>1118.8</v>
      </c>
      <c r="FG114">
        <v>3.4166666666666665</v>
      </c>
      <c r="FH114">
        <v>1230.3</v>
      </c>
      <c r="FK114">
        <v>3</v>
      </c>
      <c r="FL114">
        <v>1078</v>
      </c>
      <c r="FO114">
        <v>3</v>
      </c>
      <c r="FP114">
        <v>1078</v>
      </c>
      <c r="FQ114">
        <v>2.5</v>
      </c>
      <c r="FR114">
        <v>1510</v>
      </c>
      <c r="FS114">
        <v>4</v>
      </c>
      <c r="FT114">
        <v>1544</v>
      </c>
      <c r="FU114">
        <v>3</v>
      </c>
      <c r="FV114">
        <v>1955</v>
      </c>
      <c r="FW114">
        <v>3</v>
      </c>
      <c r="FX114">
        <v>1669.6666666666667</v>
      </c>
      <c r="FY114">
        <v>3</v>
      </c>
      <c r="FZ114">
        <v>1521.75</v>
      </c>
      <c r="GA114">
        <v>3</v>
      </c>
      <c r="GB114">
        <v>1521.75</v>
      </c>
      <c r="GC114">
        <v>3.2777777777777777</v>
      </c>
      <c r="GD114">
        <v>1313.5714285714287</v>
      </c>
      <c r="GE114">
        <v>3.3</v>
      </c>
      <c r="GF114">
        <v>1167.2993630573249</v>
      </c>
      <c r="GG114">
        <v>1.2</v>
      </c>
      <c r="GH114">
        <v>1397.3333333333333</v>
      </c>
      <c r="GI114">
        <v>1.2</v>
      </c>
      <c r="GJ114">
        <v>1431</v>
      </c>
      <c r="GK114">
        <v>1.6666666666666667</v>
      </c>
      <c r="GL114">
        <v>1826.3333333333333</v>
      </c>
      <c r="GM114">
        <v>1.3448275862068966</v>
      </c>
      <c r="GN114">
        <v>1551.5555555555557</v>
      </c>
      <c r="GO114">
        <v>1.125</v>
      </c>
      <c r="GP114">
        <v>1501</v>
      </c>
      <c r="GQ114">
        <v>2.3333333333333335</v>
      </c>
      <c r="GR114">
        <v>1245.6666666666667</v>
      </c>
      <c r="GS114">
        <v>1.5</v>
      </c>
      <c r="GT114">
        <v>1308.75</v>
      </c>
      <c r="GU114">
        <v>1.6666666666666667</v>
      </c>
      <c r="GV114">
        <v>1309.25</v>
      </c>
      <c r="GW114">
        <v>1.5</v>
      </c>
      <c r="GX114">
        <v>1413.0952380952381</v>
      </c>
      <c r="GY114">
        <v>0.1</v>
      </c>
      <c r="GZ114">
        <v>103</v>
      </c>
      <c r="HA114">
        <v>0.3</v>
      </c>
      <c r="HB114">
        <v>488.5</v>
      </c>
      <c r="HC114">
        <v>0.55555555555555558</v>
      </c>
      <c r="HD114">
        <v>893.5</v>
      </c>
      <c r="HE114">
        <v>0.31034482758620691</v>
      </c>
      <c r="HF114">
        <v>573.4</v>
      </c>
      <c r="HG114">
        <v>0.5</v>
      </c>
      <c r="HH114">
        <v>253.33333333333334</v>
      </c>
      <c r="HI114">
        <v>0.22222222222222221</v>
      </c>
      <c r="HJ114">
        <v>210</v>
      </c>
      <c r="HK114">
        <v>0.1</v>
      </c>
      <c r="HL114">
        <v>143</v>
      </c>
      <c r="HM114">
        <v>0.25925925925925924</v>
      </c>
      <c r="HN114">
        <v>220.5</v>
      </c>
      <c r="HO114">
        <v>0.2857142857142857</v>
      </c>
      <c r="HP114">
        <v>380.90909090909093</v>
      </c>
      <c r="HQ114">
        <v>0.8928571428571429</v>
      </c>
      <c r="HR114">
        <v>1058.28125</v>
      </c>
      <c r="HS114">
        <v>0</v>
      </c>
      <c r="HU114">
        <v>0.1</v>
      </c>
      <c r="HV114">
        <v>96</v>
      </c>
      <c r="HW114">
        <v>0</v>
      </c>
      <c r="HY114">
        <v>3.4482758620689655E-2</v>
      </c>
      <c r="HZ114">
        <v>96</v>
      </c>
      <c r="IA114">
        <v>0.125</v>
      </c>
      <c r="IB114">
        <v>109</v>
      </c>
      <c r="IC114">
        <v>0</v>
      </c>
      <c r="IE114">
        <v>0.2</v>
      </c>
      <c r="IF114">
        <v>133.5</v>
      </c>
      <c r="IG114">
        <v>0.1111111111111111</v>
      </c>
      <c r="IH114">
        <v>125.33333333333333</v>
      </c>
      <c r="II114">
        <v>7.1428571428571425E-2</v>
      </c>
      <c r="IJ114">
        <v>118</v>
      </c>
      <c r="IK114">
        <v>7.1428571428571425E-2</v>
      </c>
      <c r="IL114">
        <v>118</v>
      </c>
      <c r="IM114">
        <v>0.61904761904761907</v>
      </c>
      <c r="IN114">
        <v>953.80555555555554</v>
      </c>
      <c r="IS114">
        <v>0</v>
      </c>
      <c r="IU114">
        <v>0</v>
      </c>
      <c r="IW114">
        <v>1.5</v>
      </c>
      <c r="IX114">
        <v>1177</v>
      </c>
      <c r="IY114">
        <v>2</v>
      </c>
      <c r="IZ114">
        <v>789</v>
      </c>
      <c r="JC114">
        <v>1.6666666666666667</v>
      </c>
      <c r="JD114">
        <v>983</v>
      </c>
      <c r="JE114">
        <v>1.25</v>
      </c>
      <c r="JF114">
        <v>983</v>
      </c>
      <c r="JK114">
        <v>0</v>
      </c>
      <c r="JM114">
        <v>0</v>
      </c>
      <c r="JO114">
        <v>0</v>
      </c>
      <c r="JQ114">
        <v>0</v>
      </c>
      <c r="JU114">
        <v>0</v>
      </c>
      <c r="JW114">
        <v>0</v>
      </c>
      <c r="JY114">
        <v>0.625</v>
      </c>
      <c r="JZ114">
        <v>983</v>
      </c>
      <c r="KE114">
        <v>0</v>
      </c>
      <c r="KG114">
        <v>0</v>
      </c>
      <c r="KI114">
        <v>0</v>
      </c>
      <c r="KK114">
        <v>0</v>
      </c>
      <c r="KO114">
        <v>0</v>
      </c>
      <c r="KQ114">
        <v>0</v>
      </c>
      <c r="KS114">
        <v>0</v>
      </c>
      <c r="KU114">
        <v>0.41666666666666669</v>
      </c>
      <c r="KV114">
        <v>983</v>
      </c>
      <c r="KW114">
        <v>0.60555555555555551</v>
      </c>
      <c r="KX114">
        <v>955.34210526315792</v>
      </c>
      <c r="KY114" s="15">
        <f>Tabla24[[#This Row],[ROS_NUM_COR_COD_ROS_TG_NEG]]-Tabla24[[#This Row],[PAS_NUM_COR_COD_ROS_TG_NEG]]</f>
        <v>-2.65</v>
      </c>
      <c r="KZ114" s="15">
        <f>Tabla24[[#This Row],[ROS_DUR_COR_COD_ROS_TG_NEG]]-Tabla24[[#This Row],[PAS_DUR_COR_COD_ROS_TG_NEG]]</f>
        <v>-1591.6666666666667</v>
      </c>
      <c r="LA114" s="15">
        <f>Tabla24[[#This Row],[ROS_NUM_COR_COD_ROS_TG_NEU]]-Tabla24[[#This Row],[PAS_NUM_COR_COD_ROS_TG_NEU]]</f>
        <v>-3.8830409356725148</v>
      </c>
      <c r="LB114" s="15">
        <f>Tabla24[[#This Row],[ROS_DUR_COR_COD_ROS_TG_NEU]]-Tabla24[[#This Row],[PAS_DUR_COR_COD_ROS_TG_NEU]]</f>
        <v>-1603.7857142857142</v>
      </c>
      <c r="LC114" s="15">
        <f>Tabla24[[#This Row],[ROS_NUM_COR_COD_ROS_TG_POS]]-Tabla24[[#This Row],[PAS_NUM_COR_COD_ROS_TG_POS]]</f>
        <v>-2.5315789473684212</v>
      </c>
      <c r="LD114" s="15">
        <f>Tabla24[[#This Row],[ROS_DUR_COR_COD_ROS_TG_POS]]-Tabla24[[#This Row],[PAS_DUR_COR_COD_ROS_TG_POS]]</f>
        <v>-1535.5</v>
      </c>
      <c r="LE114" s="15">
        <f>Tabla24[[#This Row],[ROS_NUM_COR_COD_ROS_TG_TOT]]-Tabla24[[#This Row],[PAS_NUM_COR_COD_ROS_TG_TOT]]</f>
        <v>-3.033844189016603</v>
      </c>
      <c r="LF114" s="15">
        <f>Tabla24[[#This Row],[ROS_DUR_COR_COD_ROS_TG_TOT]]-Tabla24[[#This Row],[PAS_DUR_COR_COD_ROS_TG_TOT]]</f>
        <v>-1566.1111111111111</v>
      </c>
      <c r="LG114" s="15">
        <f>Tabla24[[#This Row],[ROS_NUM_COR_COD_ESC_TG_NEG]]-Tabla24[[#This Row],[PAS_NUM_COR_COD_ESC_TG_NEG]]</f>
        <v>-1.6749999999999998</v>
      </c>
      <c r="LH114" s="15">
        <f>Tabla24[[#This Row],[ROS_DUR_COR_COD_ESC_TG_NEG]]-Tabla24[[#This Row],[PAS_DUR_COR_COD_ESC_TG_NEG]]</f>
        <v>-618.88888888888869</v>
      </c>
      <c r="LI114" s="15">
        <f>Tabla24[[#This Row],[ROS_NUM_COR_COD_ESC_TG_NEU]]-Tabla24[[#This Row],[PAS_NUM_COR_COD_ESC_TG_NEU]]</f>
        <v>-0.14035087719298245</v>
      </c>
      <c r="LJ114" s="15">
        <f>Tabla24[[#This Row],[ROS_NUM_COR_COD_ESC_TG_NEG]]-Tabla24[[#This Row],[PAS_NUM_COR_COD_ESC_TG_NEG]]</f>
        <v>-1.6749999999999998</v>
      </c>
      <c r="LK114" s="15">
        <f>Tabla24[[#This Row],[ROS_NUM_COR_COD_ESC_TG_POS]]-Tabla24[[#This Row],[PAS_NUM_COR_COD_ESC_TG_POS]]</f>
        <v>-2.3421052631578947</v>
      </c>
      <c r="LL114" s="15">
        <f>Tabla24[[#This Row],[ROS_DUR_COR_COD_ESC_TG_POS]]-Tabla24[[#This Row],[PAS_DUR_COR_COD_ESC_TG_POS]]</f>
        <v>-560.55769230769238</v>
      </c>
      <c r="LM114" s="15">
        <f>Tabla24[[#This Row],[ROS_NUM_COR_COD_ESC_TG_TOT]]-Tabla24[[#This Row],[PAS_NUM_COR_COD_ESC_TG_TOT]]</f>
        <v>-1.3678160919540228</v>
      </c>
      <c r="LN114" s="15">
        <f>Tabla24[[#This Row],[ROS_DUR_COR_COD_ESC_TG_TOT]]-Tabla24[[#This Row],[PAS_DUR_COR_COD_ESC_TG_TOT]]</f>
        <v>-607.23387096774195</v>
      </c>
      <c r="LO114" s="15">
        <f>Tabla24[[#This Row],[PAS_NUM_COR_COD_ROS_TG_NEG]]-Tabla24[[#This Row],[ESC_NUM_COR_COD_ROS_TG_NEG]]</f>
        <v>-0.35000000000000009</v>
      </c>
      <c r="LP114" s="15">
        <f>Tabla24[[#This Row],[PAS_DUR_COR_COD_ROS_TG_NEG]]-Tabla24[[#This Row],[ESC_DUR_COR_COD_ROS_TG_NEG]]</f>
        <v>427.16666666666674</v>
      </c>
      <c r="LQ114" s="15">
        <f>Tabla24[[#This Row],[PAS_NUM_COR_COD_ROS_TG_NEU]]-Tabla24[[#This Row],[ESC_NUM_COR_COD_ROS_TG_NEU]]</f>
        <v>2.3274853801169595</v>
      </c>
      <c r="LR114" s="15">
        <f>Tabla24[[#This Row],[PAS_DUR_COR_COD_ROS_TG_NEU]]-Tabla24[[#This Row],[ESC_DUR_COR_COD_ROS_TG_NEU]]</f>
        <v>1037.1190476190477</v>
      </c>
      <c r="LS114" s="15">
        <f>Tabla24[[#This Row],[PAS_NUM_COR_COD_ROS_TG_POS]]-Tabla24[[#This Row],[ESC_NUM_COR_COD_ROS_TG_POS]]</f>
        <v>0.13157894736842124</v>
      </c>
      <c r="LT114" s="15">
        <f>Tabla24[[#This Row],[PAS_DUR_COR_COD_ROS_TG_POS]]-Tabla24[[#This Row],[ESC_DUR_COR_COD_ROS_TG_POS]]</f>
        <v>523.5</v>
      </c>
      <c r="LU114" s="15">
        <f>Tabla24[[#This Row],[PAS_NUM_COR_COD_ROS_TG_TOT]]-Tabla24[[#This Row],[ESC_NUM_COR_COD_ROS_TG_TOT]]</f>
        <v>0.73310344827586205</v>
      </c>
      <c r="LV114" s="15">
        <f>Tabla24[[#This Row],[PAS_DUR_COR_COD_ROS_TG_TOT]]-Tabla24[[#This Row],[ESC_DUR_COR_COD_ROS_TG_TOT]]</f>
        <v>670.11111111111109</v>
      </c>
      <c r="LW114" s="15">
        <f>Tabla24[[#This Row],[PAS_NUM_COR_COD_ESC_TG_NEG]]-Tabla24[[#This Row],[ESC_NUM_COR_COD_ESC_TG_NEG]]</f>
        <v>-0.45000000000000018</v>
      </c>
      <c r="LX114" s="15">
        <f>Tabla24[[#This Row],[PAS_DUR_COR_COD_ESC_TG_NEG]]-Tabla24[[#This Row],[ESC_DUR_COR_COD_ESC_TG_NEG]]</f>
        <v>983.31746031746002</v>
      </c>
      <c r="LY114" s="15">
        <f>Tabla24[[#This Row],[PAS_NUM_COR_COD_ESC_TG_NEU]]-Tabla24[[#This Row],[ESC_NUM_COR_COD_ESC_TG_NEU]]</f>
        <v>-2.6374269005847948</v>
      </c>
      <c r="LZ114" s="15">
        <f>Tabla24[[#This Row],[PAS_DUR_COR_COD_ESC_TG_NEU]]-Tabla24[[#This Row],[ESC_DUR_COR_COD_ESC_TG_NEU]]</f>
        <v>-143.90277777777783</v>
      </c>
      <c r="MA114" s="15">
        <f>Tabla24[[#This Row],[PAS_NUM_COR_COD_ESC_TG_POS]]-Tabla24[[#This Row],[ESC_NUM_COR_COD_ESC_TG_POS]]</f>
        <v>-0.40789473684210531</v>
      </c>
      <c r="MB114" s="15">
        <f>Tabla24[[#This Row],[PAS_DUR_COR_COD_ESC_TG_POS]]-Tabla24[[#This Row],[ESC_DUR_COR_COD_ESC_TG_POS]]</f>
        <v>464.5934065934066</v>
      </c>
      <c r="MC114" s="15">
        <f>Tabla24[[#This Row],[PAS_NUM_COR_COD_ESC_TG_TOT]]-Tabla24[[#This Row],[ESC_NUM_COR_COD_ESC_TG_TOT]]</f>
        <v>-1.2055172413793107</v>
      </c>
      <c r="MD114" s="15">
        <f>Tabla24[[#This Row],[PAS_DUR_COR_COD_ESC_TG_TOT]]-Tabla24[[#This Row],[ESC_DUR_COR_COD_ESC_TG_TOT]]</f>
        <v>407.84750733137821</v>
      </c>
      <c r="ME114">
        <v>220</v>
      </c>
      <c r="MF114">
        <v>210</v>
      </c>
      <c r="MG114">
        <v>143</v>
      </c>
      <c r="MH114">
        <v>203.83333333333334</v>
      </c>
      <c r="MI114">
        <v>313.5</v>
      </c>
      <c r="MJ114">
        <v>344.33333333333331</v>
      </c>
      <c r="MK114">
        <v>371.5</v>
      </c>
      <c r="ML114">
        <v>348.25</v>
      </c>
      <c r="MM114">
        <v>280.66666666666669</v>
      </c>
      <c r="MN114">
        <v>258.16666666666669</v>
      </c>
      <c r="MO114">
        <v>389.16666666666669</v>
      </c>
      <c r="MP114">
        <v>309.33333333333331</v>
      </c>
      <c r="MQ114">
        <v>319.42857142857144</v>
      </c>
      <c r="MR114">
        <v>342.75</v>
      </c>
      <c r="MS114">
        <v>300</v>
      </c>
      <c r="MT114">
        <v>321.72727272727275</v>
      </c>
      <c r="MU114">
        <v>354</v>
      </c>
      <c r="MV114">
        <v>306.64285714285717</v>
      </c>
      <c r="MW114">
        <v>352.7</v>
      </c>
      <c r="MX114">
        <v>335.22222222222223</v>
      </c>
      <c r="MY114">
        <v>380.33333333333331</v>
      </c>
      <c r="MZ114">
        <v>349.66666666666669</v>
      </c>
      <c r="NA114">
        <v>313.76923076923077</v>
      </c>
      <c r="NB114">
        <v>343.51612903225805</v>
      </c>
      <c r="NC114" s="15">
        <f>Tabla1[[#This Row],[ROS_1DU_COR_COD_ROS_TG_NEG]]-Tabla1[[#This Row],[PAS_1DU_COR_COD_ROS_TG_NEG]]</f>
        <v>-134</v>
      </c>
      <c r="ND114" s="15">
        <f>Tabla1[[#This Row],[ROS_1DU_COR_COD_ROS_TG_NEU]]-Tabla1[[#This Row],[PAS_1DU_COR_COD_ROS_TG_NEU]]</f>
        <v>-96.642857142857167</v>
      </c>
      <c r="NE114" s="15">
        <f>Tabla1[[#This Row],[ROS_1DU_COR_COD_ROS_TG_POS]]-Tabla1[[#This Row],[PAS_1DU_COR_COD_ROS_TG_POS]]</f>
        <v>-209.7</v>
      </c>
      <c r="NF114" s="15">
        <f>Tabla1[[#This Row],[ROS_1DU_COR_COD_ROS_TG_TOT]]-Tabla1[[#This Row],[PAS_1DU_COR_COD_ROS_TG_TOT]]</f>
        <v>-131.38888888888889</v>
      </c>
      <c r="NG114" s="15">
        <f>Tabla1[[#This Row],[ROS_1DU_COR_COD_ESC_TG_NEG]]-Tabla1[[#This Row],[PAS_1DU_COR_COD_ESC_TG_NEG]]</f>
        <v>-66.833333333333314</v>
      </c>
      <c r="NH114" s="15">
        <f>Tabla1[[#This Row],[ROS_1DU_COR_COD_ESC_TG_NEU]]-Tabla1[[#This Row],[PAS_1DU_COR_COD_ESC_TG_NEU]]</f>
        <v>-5.3333333333333712</v>
      </c>
      <c r="NI114" s="15">
        <f>Tabla1[[#This Row],[ROS_1DU_COR_COD_ESC_TG_POS]]-Tabla1[[#This Row],[PAS_1DU_COR_COD_ESC_TG_POS]]</f>
        <v>57.730769230769226</v>
      </c>
      <c r="NJ114" s="15">
        <f>Tabla1[[#This Row],[ROS_1DU_COR_COD_ESC_TG_TOT]]-Tabla1[[#This Row],[PAS_1DU_COR_COD_ESC_TG_TOT]]</f>
        <v>4.7338709677419502</v>
      </c>
      <c r="NK114" s="15">
        <f>Tabla1[[#This Row],[PAS_1DU_COR_COD_ROS_TG_NEG]]-Tabla1[[#This Row],[ESC_1DU_COR_COD_ROS_TG_NEG]]</f>
        <v>73.333333333333314</v>
      </c>
      <c r="NL114" s="15">
        <f>Tabla1[[#This Row],[PAS_1DU_COR_COD_ROS_TG_NEU]]-Tabla1[[#This Row],[ESC_1DU_COR_COD_ROS_TG_NEU]]</f>
        <v>48.476190476190482</v>
      </c>
      <c r="NM114" s="15">
        <f>Tabla1[[#This Row],[PAS_1DU_COR_COD_ROS_TG_POS]]-Tabla1[[#This Row],[ESC_1DU_COR_COD_ROS_TG_POS]]</f>
        <v>-36.466666666666697</v>
      </c>
      <c r="NN114" s="15">
        <f>Tabla1[[#This Row],[PAS_1DU_COR_COD_ROS_TG_TOT]]-Tabla1[[#This Row],[ESC_1DU_COR_COD_ROS_TG_TOT]]</f>
        <v>25.888888888888914</v>
      </c>
      <c r="NO114" s="15">
        <f>Tabla1[[#This Row],[PAS_1DU_COR_COD_ESC_TG_NEG]]-Tabla1[[#This Row],[ESC_1DU_COR_COD_ESC_TG_NEG]]</f>
        <v>60.90476190476187</v>
      </c>
      <c r="NP114" s="15">
        <f>Tabla1[[#This Row],[PAS_1DU_COR_COD_ESC_TG_NEU]]-Tabla1[[#This Row],[ESC_1DU_COR_COD_ESC_TG_NEU]]</f>
        <v>6.9166666666666856</v>
      </c>
      <c r="NQ114" s="15">
        <f>Tabla1[[#This Row],[PAS_1DU_COR_COD_ESC_TG_POS]]-Tabla1[[#This Row],[ESC_1DU_COR_COD_ESC_TG_POS]]</f>
        <v>13.769230769230774</v>
      </c>
      <c r="NR114" s="15">
        <f>Tabla1[[#This Row],[PAS_1DU_COR_COD_ESC_TG_TOT]]-Tabla1[[#This Row],[ESC_1DU_COR_COD_ESC_TG_TOT]]</f>
        <v>21.788856304985302</v>
      </c>
    </row>
    <row r="115" spans="1:382" x14ac:dyDescent="0.3">
      <c r="A115" s="2" t="s">
        <v>122</v>
      </c>
      <c r="B115" s="2">
        <v>40</v>
      </c>
      <c r="C115" s="2">
        <v>2</v>
      </c>
      <c r="D115" s="2">
        <v>46</v>
      </c>
      <c r="E115">
        <v>3.8947368421052633</v>
      </c>
      <c r="F115">
        <v>1385.7142857142858</v>
      </c>
      <c r="G115">
        <v>3.75</v>
      </c>
      <c r="H115">
        <v>1332.8666666666666</v>
      </c>
      <c r="I115">
        <v>3.15</v>
      </c>
      <c r="J115">
        <v>1196</v>
      </c>
      <c r="K115">
        <v>3.593220338983051</v>
      </c>
      <c r="L115">
        <v>1305.5116279069769</v>
      </c>
      <c r="M115">
        <v>3.8421052631578947</v>
      </c>
      <c r="N115">
        <v>1553.9166666666667</v>
      </c>
      <c r="O115">
        <v>3.75</v>
      </c>
      <c r="P115">
        <v>1177.125</v>
      </c>
      <c r="Q115">
        <v>3.8</v>
      </c>
      <c r="R115">
        <v>1352</v>
      </c>
      <c r="S115">
        <v>3.7966101694915255</v>
      </c>
      <c r="T115">
        <v>1343.0714285714287</v>
      </c>
      <c r="U115">
        <v>3.6949152542372881</v>
      </c>
      <c r="V115">
        <v>1324.0705882352941</v>
      </c>
      <c r="W115">
        <v>1.368421052631579</v>
      </c>
      <c r="X115">
        <v>436.8</v>
      </c>
      <c r="Y115">
        <v>1.4</v>
      </c>
      <c r="Z115">
        <v>480.13333333333333</v>
      </c>
      <c r="AA115">
        <v>1.05</v>
      </c>
      <c r="AB115">
        <v>438</v>
      </c>
      <c r="AC115">
        <v>1.271186440677966</v>
      </c>
      <c r="AD115">
        <v>452.61904761904759</v>
      </c>
      <c r="AE115">
        <v>1.271186440677966</v>
      </c>
      <c r="AF115">
        <v>452.61904761904759</v>
      </c>
      <c r="AG115">
        <v>2.8870056497175143</v>
      </c>
      <c r="AH115">
        <v>1035.8740157480315</v>
      </c>
      <c r="AI115">
        <v>6</v>
      </c>
      <c r="AJ115">
        <v>1450</v>
      </c>
      <c r="AO115">
        <v>6</v>
      </c>
      <c r="AP115">
        <v>1450</v>
      </c>
      <c r="AQ115">
        <v>0</v>
      </c>
      <c r="AW115">
        <v>0</v>
      </c>
      <c r="AY115">
        <v>3</v>
      </c>
      <c r="AZ115">
        <v>1450</v>
      </c>
      <c r="BA115">
        <v>0</v>
      </c>
      <c r="BG115">
        <v>0</v>
      </c>
      <c r="BI115">
        <v>0</v>
      </c>
      <c r="BK115">
        <v>2</v>
      </c>
      <c r="BL115">
        <v>1450</v>
      </c>
      <c r="BM115">
        <v>2.8722222222222222</v>
      </c>
      <c r="BN115">
        <v>1039.109375</v>
      </c>
      <c r="BO115">
        <v>3.4</v>
      </c>
      <c r="BP115">
        <v>1127.4444444444443</v>
      </c>
      <c r="BQ115">
        <v>3.3333333333333335</v>
      </c>
      <c r="BR115">
        <v>1095.2857142857142</v>
      </c>
      <c r="BS115">
        <v>3.3</v>
      </c>
      <c r="BT115">
        <v>1363.7142857142858</v>
      </c>
      <c r="BU115">
        <v>3.3448275862068964</v>
      </c>
      <c r="BV115">
        <v>1189.5652173913043</v>
      </c>
      <c r="BW115">
        <v>4.4000000000000004</v>
      </c>
      <c r="BX115">
        <v>1269.4444444444443</v>
      </c>
      <c r="BY115">
        <v>3</v>
      </c>
      <c r="BZ115">
        <v>1132</v>
      </c>
      <c r="CA115">
        <v>3.3</v>
      </c>
      <c r="CB115">
        <v>1087.5</v>
      </c>
      <c r="CC115">
        <v>3.5666666666666669</v>
      </c>
      <c r="CD115">
        <v>1167.24</v>
      </c>
      <c r="CE115">
        <v>3.4576271186440679</v>
      </c>
      <c r="CF115">
        <v>1177.9375</v>
      </c>
      <c r="CG115">
        <v>1.8</v>
      </c>
      <c r="CH115">
        <v>1247.25</v>
      </c>
      <c r="CI115">
        <v>2.1111111111111112</v>
      </c>
      <c r="CJ115">
        <v>740.16666666666663</v>
      </c>
      <c r="CK115">
        <v>3.4</v>
      </c>
      <c r="CL115">
        <v>1380</v>
      </c>
      <c r="CM115">
        <v>2.4482758620689653</v>
      </c>
      <c r="CN115">
        <v>1122.9411764705883</v>
      </c>
      <c r="CO115">
        <v>1.8</v>
      </c>
      <c r="CP115">
        <v>824.6</v>
      </c>
      <c r="CQ115">
        <v>2.2999999999999998</v>
      </c>
      <c r="CR115">
        <v>1238</v>
      </c>
      <c r="CS115">
        <v>2.7</v>
      </c>
      <c r="CT115">
        <v>975.625</v>
      </c>
      <c r="CU115">
        <v>2.2666666666666666</v>
      </c>
      <c r="CV115">
        <v>1006.5555555555555</v>
      </c>
      <c r="CW115">
        <v>2.3559322033898304</v>
      </c>
      <c r="CX115">
        <v>1063.0857142857142</v>
      </c>
      <c r="CY115">
        <v>2.906779661016949</v>
      </c>
      <c r="CZ115">
        <v>1129.5060240963855</v>
      </c>
      <c r="DA115">
        <v>1.2</v>
      </c>
      <c r="DB115">
        <v>691</v>
      </c>
      <c r="DC115">
        <v>1.1111111111111112</v>
      </c>
      <c r="DD115">
        <v>662</v>
      </c>
      <c r="DE115">
        <v>0.9</v>
      </c>
      <c r="DF115">
        <v>603.20000000000005</v>
      </c>
      <c r="DG115">
        <v>1.0689655172413792</v>
      </c>
      <c r="DH115">
        <v>652.06666666666672</v>
      </c>
      <c r="DI115">
        <v>1.7</v>
      </c>
      <c r="DJ115">
        <v>837.66666666666663</v>
      </c>
      <c r="DK115">
        <v>1.3</v>
      </c>
      <c r="DL115">
        <v>594.83333333333337</v>
      </c>
      <c r="DM115">
        <v>1.5</v>
      </c>
      <c r="DN115">
        <v>710.16666666666663</v>
      </c>
      <c r="DO115">
        <v>1.5</v>
      </c>
      <c r="DP115">
        <v>714.22222222222217</v>
      </c>
      <c r="DQ115">
        <v>1.2881355932203389</v>
      </c>
      <c r="DR115">
        <v>685.969696969697</v>
      </c>
      <c r="DS115">
        <v>1.2881355932203389</v>
      </c>
      <c r="DT115">
        <v>685.969696969697</v>
      </c>
      <c r="DU115">
        <v>2.3672316384180792</v>
      </c>
      <c r="DV115">
        <v>1003.3275862068965</v>
      </c>
      <c r="DY115">
        <v>5</v>
      </c>
      <c r="DZ115">
        <v>1943</v>
      </c>
      <c r="EC115">
        <v>5</v>
      </c>
      <c r="ED115">
        <v>1943</v>
      </c>
      <c r="EM115">
        <v>5</v>
      </c>
      <c r="EN115">
        <v>1943</v>
      </c>
      <c r="EQ115">
        <v>0</v>
      </c>
      <c r="EU115">
        <v>0</v>
      </c>
      <c r="FE115">
        <v>0</v>
      </c>
      <c r="FG115">
        <v>2.5</v>
      </c>
      <c r="FH115">
        <v>1943</v>
      </c>
      <c r="FK115">
        <v>3</v>
      </c>
      <c r="FL115">
        <v>697</v>
      </c>
      <c r="FO115">
        <v>3</v>
      </c>
      <c r="FP115">
        <v>697</v>
      </c>
      <c r="FY115">
        <v>3</v>
      </c>
      <c r="FZ115">
        <v>697</v>
      </c>
      <c r="GA115">
        <v>3</v>
      </c>
      <c r="GB115">
        <v>697</v>
      </c>
      <c r="GC115">
        <v>2.6666666666666665</v>
      </c>
      <c r="GD115">
        <v>1320</v>
      </c>
      <c r="GE115">
        <v>2.3722222222222222</v>
      </c>
      <c r="GF115">
        <v>1008.6949152542373</v>
      </c>
      <c r="GG115">
        <v>3.8888888888888888</v>
      </c>
      <c r="GH115">
        <v>1839</v>
      </c>
      <c r="GI115">
        <v>2.7</v>
      </c>
      <c r="GJ115">
        <v>1619</v>
      </c>
      <c r="GK115">
        <v>3.8888888888888888</v>
      </c>
      <c r="GL115">
        <v>1675.6666666666667</v>
      </c>
      <c r="GM115">
        <v>3.4642857142857144</v>
      </c>
      <c r="GN115">
        <v>1716.6470588235295</v>
      </c>
      <c r="GO115">
        <v>2.5</v>
      </c>
      <c r="GP115">
        <v>1568</v>
      </c>
      <c r="GQ115">
        <v>2.375</v>
      </c>
      <c r="GR115">
        <v>1191.2</v>
      </c>
      <c r="GS115">
        <v>3</v>
      </c>
      <c r="GT115">
        <v>1687.4</v>
      </c>
      <c r="GU115">
        <v>2.64</v>
      </c>
      <c r="GV115">
        <v>1476.0714285714287</v>
      </c>
      <c r="GW115">
        <v>3.0754716981132075</v>
      </c>
      <c r="GX115">
        <v>1608</v>
      </c>
      <c r="GY115">
        <v>2.3333333333333335</v>
      </c>
      <c r="GZ115">
        <v>1659.25</v>
      </c>
      <c r="HA115">
        <v>3</v>
      </c>
      <c r="HB115">
        <v>1252.1428571428571</v>
      </c>
      <c r="HC115">
        <v>2.4444444444444446</v>
      </c>
      <c r="HD115">
        <v>1162.4000000000001</v>
      </c>
      <c r="HE115">
        <v>2.6071428571428572</v>
      </c>
      <c r="HF115">
        <v>1325.875</v>
      </c>
      <c r="HG115">
        <v>4</v>
      </c>
      <c r="HH115">
        <v>1592</v>
      </c>
      <c r="HI115">
        <v>1.75</v>
      </c>
      <c r="HJ115">
        <v>1408</v>
      </c>
      <c r="HK115">
        <v>3.8888888888888888</v>
      </c>
      <c r="HL115">
        <v>1795.8333333333333</v>
      </c>
      <c r="HM115">
        <v>3.24</v>
      </c>
      <c r="HN115">
        <v>1636.7333333333333</v>
      </c>
      <c r="HO115">
        <v>2.9056603773584904</v>
      </c>
      <c r="HP115">
        <v>1476.2903225806451</v>
      </c>
      <c r="HQ115">
        <v>2.9905660377358489</v>
      </c>
      <c r="HR115">
        <v>1542.1451612903227</v>
      </c>
      <c r="HS115">
        <v>1.2222222222222223</v>
      </c>
      <c r="HT115">
        <v>768.8</v>
      </c>
      <c r="HU115">
        <v>0.5</v>
      </c>
      <c r="HV115">
        <v>661</v>
      </c>
      <c r="HW115">
        <v>1</v>
      </c>
      <c r="HX115">
        <v>577.20000000000005</v>
      </c>
      <c r="HY115">
        <v>0.8928571428571429</v>
      </c>
      <c r="HZ115">
        <v>671</v>
      </c>
      <c r="IA115">
        <v>1.125</v>
      </c>
      <c r="IB115">
        <v>566</v>
      </c>
      <c r="IC115">
        <v>1.375</v>
      </c>
      <c r="ID115">
        <v>839.5</v>
      </c>
      <c r="IE115">
        <v>1.2222222222222223</v>
      </c>
      <c r="IF115">
        <v>556.66666666666663</v>
      </c>
      <c r="IG115">
        <v>1.24</v>
      </c>
      <c r="IH115">
        <v>635.20000000000005</v>
      </c>
      <c r="II115">
        <v>1.0566037735849056</v>
      </c>
      <c r="IJ115">
        <v>651.11111111111109</v>
      </c>
      <c r="IK115">
        <v>1.0566037735849056</v>
      </c>
      <c r="IL115">
        <v>651.11111111111109</v>
      </c>
      <c r="IM115">
        <v>2.3459119496855347</v>
      </c>
      <c r="IN115">
        <v>1271.8314606741574</v>
      </c>
      <c r="IO115">
        <v>0</v>
      </c>
      <c r="IS115">
        <v>0</v>
      </c>
      <c r="IU115">
        <v>0</v>
      </c>
      <c r="IW115">
        <v>4</v>
      </c>
      <c r="IX115">
        <v>1775</v>
      </c>
      <c r="IY115">
        <v>2</v>
      </c>
      <c r="IZ115">
        <v>1060</v>
      </c>
      <c r="JA115">
        <v>1</v>
      </c>
      <c r="JB115">
        <v>174</v>
      </c>
      <c r="JC115">
        <v>2.6</v>
      </c>
      <c r="JD115">
        <v>1003</v>
      </c>
      <c r="JE115">
        <v>1.8571428571428572</v>
      </c>
      <c r="JF115">
        <v>1003</v>
      </c>
      <c r="JG115">
        <v>4</v>
      </c>
      <c r="JH115">
        <v>1039</v>
      </c>
      <c r="JK115">
        <v>7</v>
      </c>
      <c r="JL115">
        <v>2339</v>
      </c>
      <c r="JM115">
        <v>5.5</v>
      </c>
      <c r="JN115">
        <v>1689</v>
      </c>
      <c r="JO115">
        <v>1</v>
      </c>
      <c r="JP115">
        <v>252</v>
      </c>
      <c r="JQ115">
        <v>3.5</v>
      </c>
      <c r="JR115">
        <v>2222</v>
      </c>
      <c r="JS115">
        <v>5</v>
      </c>
      <c r="JT115">
        <v>1654</v>
      </c>
      <c r="JU115">
        <v>2.8</v>
      </c>
      <c r="JV115">
        <v>1095</v>
      </c>
      <c r="JW115">
        <v>3.5714285714285716</v>
      </c>
      <c r="JX115">
        <v>1293</v>
      </c>
      <c r="JY115">
        <v>2.7142857142857144</v>
      </c>
      <c r="JZ115">
        <v>1196.3333333333333</v>
      </c>
      <c r="KA115">
        <v>1</v>
      </c>
      <c r="KB115">
        <v>358</v>
      </c>
      <c r="KE115">
        <v>2</v>
      </c>
      <c r="KF115">
        <v>646</v>
      </c>
      <c r="KG115">
        <v>1.5</v>
      </c>
      <c r="KH115">
        <v>502</v>
      </c>
      <c r="KI115">
        <v>1</v>
      </c>
      <c r="KJ115">
        <v>380</v>
      </c>
      <c r="KK115">
        <v>0</v>
      </c>
      <c r="KM115">
        <v>2</v>
      </c>
      <c r="KN115">
        <v>546</v>
      </c>
      <c r="KO115">
        <v>0.8</v>
      </c>
      <c r="KP115">
        <v>463</v>
      </c>
      <c r="KQ115">
        <v>1</v>
      </c>
      <c r="KR115">
        <v>482.5</v>
      </c>
      <c r="KS115">
        <v>1</v>
      </c>
      <c r="KT115">
        <v>482.5</v>
      </c>
      <c r="KU115">
        <v>2.1428571428571428</v>
      </c>
      <c r="KV115">
        <v>976.69230769230774</v>
      </c>
      <c r="KW115">
        <v>2.3222222222222224</v>
      </c>
      <c r="KX115">
        <v>1234.2156862745098</v>
      </c>
      <c r="KY115" s="15">
        <f>Tabla24[[#This Row],[ROS_NUM_COR_COD_ROS_TG_NEG]]-Tabla24[[#This Row],[PAS_NUM_COR_COD_ROS_TG_NEG]]</f>
        <v>0.15789473684210531</v>
      </c>
      <c r="KZ115" s="15">
        <f>Tabla24[[#This Row],[ROS_DUR_COR_COD_ROS_TG_NEG]]-Tabla24[[#This Row],[PAS_DUR_COR_COD_ROS_TG_NEG]]</f>
        <v>38.083333333333258</v>
      </c>
      <c r="LA115" s="15">
        <f>Tabla24[[#This Row],[ROS_NUM_COR_COD_ROS_TG_NEU]]-Tabla24[[#This Row],[PAS_NUM_COR_COD_ROS_TG_NEU]]</f>
        <v>-2</v>
      </c>
      <c r="LB115" s="15">
        <f>Tabla24[[#This Row],[ROS_DUR_COR_COD_ROS_TG_NEU]]-Tabla24[[#This Row],[PAS_DUR_COR_COD_ROS_TG_NEU]]</f>
        <v>230.875</v>
      </c>
      <c r="LC115" s="15">
        <f>Tabla24[[#This Row],[ROS_NUM_COR_COD_ROS_TG_POS]]-Tabla24[[#This Row],[PAS_NUM_COR_COD_ROS_TG_POS]]</f>
        <v>8.8888888888889017E-2</v>
      </c>
      <c r="LD115" s="15">
        <f>Tabla24[[#This Row],[ROS_DUR_COR_COD_ROS_TG_POS]]-Tabla24[[#This Row],[PAS_DUR_COR_COD_ROS_TG_POS]]</f>
        <v>443.83333333333326</v>
      </c>
      <c r="LE115" s="15">
        <f>Tabla24[[#This Row],[ROS_NUM_COR_COD_ROS_TG_TOT]]-Tabla24[[#This Row],[PAS_NUM_COR_COD_ROS_TG_TOT]]</f>
        <v>-0.55661016949152531</v>
      </c>
      <c r="LF115" s="15">
        <f>Tabla24[[#This Row],[ROS_DUR_COR_COD_ROS_TG_TOT]]-Tabla24[[#This Row],[PAS_DUR_COR_COD_ROS_TG_TOT]]</f>
        <v>293.66190476190468</v>
      </c>
      <c r="LG115" s="15">
        <f>Tabla24[[#This Row],[ROS_NUM_COR_COD_ESC_TG_NEG]]-Tabla24[[#This Row],[PAS_NUM_COR_COD_ESC_TG_NEG]]</f>
        <v>-1.3947368421052633</v>
      </c>
      <c r="LH115" s="15">
        <f>Tabla24[[#This Row],[ROS_DUR_COR_COD_ESC_TG_NEG]]-Tabla24[[#This Row],[PAS_DUR_COR_COD_ESC_TG_NEG]]</f>
        <v>182.28571428571422</v>
      </c>
      <c r="LI115" s="15">
        <f>Tabla24[[#This Row],[ROS_NUM_COR_COD_ESC_TG_NEU]]-Tabla24[[#This Row],[PAS_NUM_COR_COD_ESC_TG_NEU]]</f>
        <v>-1.375</v>
      </c>
      <c r="LJ115" s="15">
        <f>Tabla24[[#This Row],[ROS_NUM_COR_COD_ESC_TG_NEG]]-Tabla24[[#This Row],[PAS_NUM_COR_COD_ESC_TG_NEG]]</f>
        <v>-1.3947368421052633</v>
      </c>
      <c r="LK115" s="15">
        <f>Tabla24[[#This Row],[ROS_NUM_COR_COD_ESC_TG_POS]]-Tabla24[[#This Row],[PAS_NUM_COR_COD_ESC_TG_POS]]</f>
        <v>-0.14999999999999991</v>
      </c>
      <c r="LL115" s="15">
        <f>Tabla24[[#This Row],[ROS_DUR_COR_COD_ESC_TG_POS]]-Tabla24[[#This Row],[PAS_DUR_COR_COD_ESC_TG_POS]]</f>
        <v>491.40000000000009</v>
      </c>
      <c r="LM115" s="15">
        <f>Tabla24[[#This Row],[ROS_NUM_COR_COD_ESC_TG_TOT]]-Tabla24[[#This Row],[PAS_NUM_COR_COD_ESC_TG_TOT]]</f>
        <v>-0.95322033898305092</v>
      </c>
      <c r="LN115" s="15">
        <f>Tabla24[[#This Row],[ROS_DUR_COR_COD_ESC_TG_TOT]]-Tabla24[[#This Row],[PAS_DUR_COR_COD_ESC_TG_TOT]]</f>
        <v>170.55980066445181</v>
      </c>
      <c r="LO115" s="15">
        <f>Tabla24[[#This Row],[PAS_NUM_COR_COD_ROS_TG_NEG]]-Tabla24[[#This Row],[ESC_NUM_COR_COD_ROS_TG_NEG]]</f>
        <v>2.0421052631578949</v>
      </c>
      <c r="LP115" s="15">
        <f>Tabla24[[#This Row],[PAS_DUR_COR_COD_ROS_TG_NEG]]-Tabla24[[#This Row],[ESC_DUR_COR_COD_ROS_TG_NEG]]</f>
        <v>729.31666666666672</v>
      </c>
      <c r="LQ115" s="15">
        <f>Tabla24[[#This Row],[PAS_NUM_COR_COD_ROS_TG_NEU]]-Tabla24[[#This Row],[ESC_NUM_COR_COD_ROS_TG_NEU]]</f>
        <v>1.4500000000000002</v>
      </c>
      <c r="LR115" s="15">
        <f>Tabla24[[#This Row],[PAS_DUR_COR_COD_ROS_TG_NEU]]-Tabla24[[#This Row],[ESC_DUR_COR_COD_ROS_TG_NEU]]</f>
        <v>-60.875</v>
      </c>
      <c r="LS115" s="15">
        <f>Tabla24[[#This Row],[PAS_NUM_COR_COD_ROS_TG_POS]]-Tabla24[[#This Row],[ESC_NUM_COR_COD_ROS_TG_POS]]</f>
        <v>1.0999999999999996</v>
      </c>
      <c r="LT115" s="15">
        <f>Tabla24[[#This Row],[PAS_DUR_COR_COD_ROS_TG_POS]]-Tabla24[[#This Row],[ESC_DUR_COR_COD_ROS_TG_POS]]</f>
        <v>376.375</v>
      </c>
      <c r="LU115" s="15">
        <f>Tabla24[[#This Row],[PAS_NUM_COR_COD_ROS_TG_TOT]]-Tabla24[[#This Row],[ESC_NUM_COR_COD_ROS_TG_TOT]]</f>
        <v>1.5299435028248589</v>
      </c>
      <c r="LV115" s="15">
        <f>Tabla24[[#This Row],[PAS_DUR_COR_COD_ROS_TG_TOT]]-Tabla24[[#This Row],[ESC_DUR_COR_COD_ROS_TG_TOT]]</f>
        <v>336.51587301587313</v>
      </c>
      <c r="LW115" s="15">
        <f>Tabla24[[#This Row],[PAS_NUM_COR_COD_ESC_TG_NEG]]-Tabla24[[#This Row],[ESC_NUM_COR_COD_ESC_TG_NEG]]</f>
        <v>-0.50526315789473708</v>
      </c>
      <c r="LX115" s="15">
        <f>Tabla24[[#This Row],[PAS_DUR_COR_COD_ESC_TG_NEG]]-Tabla24[[#This Row],[ESC_DUR_COR_COD_ESC_TG_NEG]]</f>
        <v>116.26984126984144</v>
      </c>
      <c r="LY115" s="15">
        <f>Tabla24[[#This Row],[PAS_NUM_COR_COD_ESC_TG_NEU]]-Tabla24[[#This Row],[ESC_NUM_COR_COD_ESC_TG_NEU]]</f>
        <v>0.75</v>
      </c>
      <c r="LZ115" s="15">
        <f>Tabla24[[#This Row],[PAS_DUR_COR_COD_ESC_TG_NEU]]-Tabla24[[#This Row],[ESC_DUR_COR_COD_ESC_TG_NEU]]</f>
        <v>200.86666666666656</v>
      </c>
      <c r="MA115" s="15">
        <f>Tabla24[[#This Row],[PAS_NUM_COR_COD_ESC_TG_POS]]-Tabla24[[#This Row],[ESC_NUM_COR_COD_ESC_TG_POS]]</f>
        <v>-0.14999999999999991</v>
      </c>
      <c r="MB115" s="15">
        <f>Tabla24[[#This Row],[PAS_DUR_COR_COD_ESC_TG_POS]]-Tabla24[[#This Row],[ESC_DUR_COR_COD_ESC_TG_POS]]</f>
        <v>108.5</v>
      </c>
      <c r="MC115" s="15">
        <f>Tabla24[[#This Row],[PAS_NUM_COR_COD_ESC_TG_TOT]]-Tabla24[[#This Row],[ESC_NUM_COR_COD_ESC_TG_TOT]]</f>
        <v>2.6553672316384169E-2</v>
      </c>
      <c r="MD115" s="15">
        <f>Tabla24[[#This Row],[PAS_DUR_COR_COD_ESC_TG_TOT]]-Tabla24[[#This Row],[ESC_DUR_COR_COD_ESC_TG_TOT]]</f>
        <v>138.27162790697685</v>
      </c>
      <c r="ME115">
        <v>326.33333333333331</v>
      </c>
      <c r="MF115">
        <v>241</v>
      </c>
      <c r="MG115">
        <v>314</v>
      </c>
      <c r="MH115">
        <v>304.33333333333331</v>
      </c>
      <c r="MI115">
        <v>290.25</v>
      </c>
      <c r="MJ115">
        <v>287.8</v>
      </c>
      <c r="MK115">
        <v>305.8</v>
      </c>
      <c r="ML115">
        <v>294.92857142857144</v>
      </c>
      <c r="MM115">
        <v>231.6</v>
      </c>
      <c r="MN115">
        <v>207.2</v>
      </c>
      <c r="MO115">
        <v>260.25</v>
      </c>
      <c r="MP115">
        <v>237.55555555555554</v>
      </c>
      <c r="MQ115">
        <v>275.66666666666669</v>
      </c>
      <c r="MR115">
        <v>291.625</v>
      </c>
      <c r="MS115">
        <v>259.625</v>
      </c>
      <c r="MT115">
        <v>275.64</v>
      </c>
      <c r="MU115">
        <v>331.66666666666669</v>
      </c>
      <c r="MV115">
        <v>222.75</v>
      </c>
      <c r="MW115">
        <v>225</v>
      </c>
      <c r="MX115">
        <v>254.61904761904762</v>
      </c>
      <c r="MY115">
        <v>269.42857142857144</v>
      </c>
      <c r="MZ115">
        <v>232</v>
      </c>
      <c r="NA115">
        <v>262.85714285714283</v>
      </c>
      <c r="NB115">
        <v>254.23255813953489</v>
      </c>
      <c r="NC115" s="15">
        <f>Tabla1[[#This Row],[ROS_1DU_COR_COD_ROS_TG_NEG]]-Tabla1[[#This Row],[PAS_1DU_COR_COD_ROS_TG_NEG]]</f>
        <v>-5.3333333333333712</v>
      </c>
      <c r="ND115" s="15">
        <f>Tabla1[[#This Row],[ROS_1DU_COR_COD_ROS_TG_NEU]]-Tabla1[[#This Row],[PAS_1DU_COR_COD_ROS_TG_NEU]]</f>
        <v>18.25</v>
      </c>
      <c r="NE115" s="15">
        <f>Tabla1[[#This Row],[ROS_1DU_COR_COD_ROS_TG_POS]]-Tabla1[[#This Row],[PAS_1DU_COR_COD_ROS_TG_POS]]</f>
        <v>89</v>
      </c>
      <c r="NF115" s="15">
        <f>Tabla1[[#This Row],[ROS_1DU_COR_COD_ROS_TG_TOT]]-Tabla1[[#This Row],[PAS_1DU_COR_COD_ROS_TG_TOT]]</f>
        <v>49.714285714285694</v>
      </c>
      <c r="NG115" s="15">
        <f>Tabla1[[#This Row],[ROS_1DU_COR_COD_ESC_TG_NEG]]-Tabla1[[#This Row],[PAS_1DU_COR_COD_ESC_TG_NEG]]</f>
        <v>20.821428571428555</v>
      </c>
      <c r="NH115" s="15">
        <f>Tabla1[[#This Row],[ROS_1DU_COR_COD_ESC_TG_NEU]]-Tabla1[[#This Row],[PAS_1DU_COR_COD_ESC_TG_NEU]]</f>
        <v>55.800000000000011</v>
      </c>
      <c r="NI115" s="15">
        <f>Tabla1[[#This Row],[ROS_1DU_COR_COD_ESC_TG_POS]]-Tabla1[[#This Row],[PAS_1DU_COR_COD_ESC_TG_POS]]</f>
        <v>42.942857142857179</v>
      </c>
      <c r="NJ115" s="15">
        <f>Tabla1[[#This Row],[ROS_1DU_COR_COD_ESC_TG_TOT]]-Tabla1[[#This Row],[PAS_1DU_COR_COD_ESC_TG_TOT]]</f>
        <v>40.696013289036557</v>
      </c>
      <c r="NK115" s="15">
        <f>Tabla1[[#This Row],[PAS_1DU_COR_COD_ROS_TG_NEG]]-Tabla1[[#This Row],[ESC_1DU_COR_COD_ROS_TG_NEG]]</f>
        <v>100.06666666666669</v>
      </c>
      <c r="NL115" s="15">
        <f>Tabla1[[#This Row],[PAS_1DU_COR_COD_ROS_TG_NEU]]-Tabla1[[#This Row],[ESC_1DU_COR_COD_ROS_TG_NEU]]</f>
        <v>15.550000000000011</v>
      </c>
      <c r="NM115" s="15">
        <f>Tabla1[[#This Row],[PAS_1DU_COR_COD_ROS_TG_POS]]-Tabla1[[#This Row],[ESC_1DU_COR_COD_ROS_TG_POS]]</f>
        <v>-35.25</v>
      </c>
      <c r="NN115" s="15">
        <f>Tabla1[[#This Row],[PAS_1DU_COR_COD_ROS_TG_TOT]]-Tabla1[[#This Row],[ESC_1DU_COR_COD_ROS_TG_TOT]]</f>
        <v>17.063492063492077</v>
      </c>
      <c r="NO115" s="15">
        <f>Tabla1[[#This Row],[PAS_1DU_COR_COD_ESC_TG_NEG]]-Tabla1[[#This Row],[ESC_1DU_COR_COD_ESC_TG_NEG]]</f>
        <v>-6.2380952380952408</v>
      </c>
      <c r="NP115" s="15">
        <f>Tabla1[[#This Row],[PAS_1DU_COR_COD_ESC_TG_NEU]]-Tabla1[[#This Row],[ESC_1DU_COR_COD_ESC_TG_NEU]]</f>
        <v>-59.625</v>
      </c>
      <c r="NQ115" s="15">
        <f>Tabla1[[#This Row],[PAS_1DU_COR_COD_ESC_TG_POS]]-Tabla1[[#This Row],[ESC_1DU_COR_COD_ESC_TG_POS]]</f>
        <v>3.2321428571428328</v>
      </c>
      <c r="NR115" s="15">
        <f>Tabla1[[#This Row],[PAS_1DU_COR_COD_ESC_TG_TOT]]-Tabla1[[#This Row],[ESC_1DU_COR_COD_ESC_TG_TOT]]</f>
        <v>-21.407441860465099</v>
      </c>
    </row>
    <row r="116" spans="1:382" x14ac:dyDescent="0.3">
      <c r="A116" s="2" t="s">
        <v>123</v>
      </c>
      <c r="B116" s="2">
        <v>40</v>
      </c>
      <c r="C116" s="2">
        <v>2</v>
      </c>
      <c r="D116" s="2">
        <v>46</v>
      </c>
      <c r="E116">
        <v>0</v>
      </c>
      <c r="G116">
        <v>0.3</v>
      </c>
      <c r="H116">
        <v>379.33333333333331</v>
      </c>
      <c r="I116">
        <v>0.52631578947368418</v>
      </c>
      <c r="J116">
        <v>822</v>
      </c>
      <c r="K116">
        <v>0.2711864406779661</v>
      </c>
      <c r="L116">
        <v>600.66666666666663</v>
      </c>
      <c r="M116">
        <v>0.05</v>
      </c>
      <c r="N116">
        <v>381</v>
      </c>
      <c r="O116">
        <v>0.3</v>
      </c>
      <c r="P116">
        <v>570.66666666666663</v>
      </c>
      <c r="Q116">
        <v>0.26315789473684209</v>
      </c>
      <c r="R116">
        <v>412.66666666666669</v>
      </c>
      <c r="S116">
        <v>0.20338983050847459</v>
      </c>
      <c r="T116">
        <v>475.85714285714283</v>
      </c>
      <c r="U116">
        <v>0.23728813559322035</v>
      </c>
      <c r="V116">
        <v>533.46153846153845</v>
      </c>
      <c r="W116">
        <v>0.2</v>
      </c>
      <c r="X116">
        <v>373</v>
      </c>
      <c r="Y116">
        <v>0</v>
      </c>
      <c r="AA116">
        <v>0</v>
      </c>
      <c r="AC116">
        <v>6.7796610169491525E-2</v>
      </c>
      <c r="AD116">
        <v>373</v>
      </c>
      <c r="AE116">
        <v>6.7796610169491525E-2</v>
      </c>
      <c r="AF116">
        <v>373</v>
      </c>
      <c r="AG116">
        <v>0.1807909604519774</v>
      </c>
      <c r="AH116">
        <v>512.06666666666672</v>
      </c>
      <c r="AM116">
        <v>0</v>
      </c>
      <c r="AO116">
        <v>0</v>
      </c>
      <c r="AU116">
        <v>6</v>
      </c>
      <c r="AV116">
        <v>2052</v>
      </c>
      <c r="AW116">
        <v>6</v>
      </c>
      <c r="AX116">
        <v>2052</v>
      </c>
      <c r="AY116">
        <v>3</v>
      </c>
      <c r="AZ116">
        <v>2052</v>
      </c>
      <c r="BE116">
        <v>1</v>
      </c>
      <c r="BF116">
        <v>378</v>
      </c>
      <c r="BG116">
        <v>1</v>
      </c>
      <c r="BH116">
        <v>378</v>
      </c>
      <c r="BI116">
        <v>1</v>
      </c>
      <c r="BJ116">
        <v>378</v>
      </c>
      <c r="BK116">
        <v>2.3333333333333335</v>
      </c>
      <c r="BL116">
        <v>1215</v>
      </c>
      <c r="BM116">
        <v>0.21666666666666667</v>
      </c>
      <c r="BN116">
        <v>594.76470588235293</v>
      </c>
      <c r="BO116">
        <v>2.3333333333333335</v>
      </c>
      <c r="BP116">
        <v>758.85714285714289</v>
      </c>
      <c r="BQ116">
        <v>3.6</v>
      </c>
      <c r="BR116">
        <v>1304.5</v>
      </c>
      <c r="BS116">
        <v>4.7</v>
      </c>
      <c r="BT116">
        <v>1233.3333333333333</v>
      </c>
      <c r="BU116">
        <v>3.5862068965517242</v>
      </c>
      <c r="BV116">
        <v>1118.6666666666667</v>
      </c>
      <c r="BW116">
        <v>3.6</v>
      </c>
      <c r="BX116">
        <v>1342.5</v>
      </c>
      <c r="BY116">
        <v>3.4444444444444446</v>
      </c>
      <c r="BZ116">
        <v>1113.75</v>
      </c>
      <c r="CA116">
        <v>3</v>
      </c>
      <c r="CB116">
        <v>928.88888888888891</v>
      </c>
      <c r="CC116">
        <v>3.3448275862068964</v>
      </c>
      <c r="CD116">
        <v>1120.4000000000001</v>
      </c>
      <c r="CE116">
        <v>3.4655172413793105</v>
      </c>
      <c r="CF116">
        <v>1119.5510204081634</v>
      </c>
      <c r="CG116">
        <v>4.5555555555555554</v>
      </c>
      <c r="CH116">
        <v>1433.25</v>
      </c>
      <c r="CI116">
        <v>2.9</v>
      </c>
      <c r="CJ116">
        <v>914.11111111111109</v>
      </c>
      <c r="CK116">
        <v>2.9</v>
      </c>
      <c r="CL116">
        <v>745.5</v>
      </c>
      <c r="CM116">
        <v>3.4137931034482758</v>
      </c>
      <c r="CN116">
        <v>1005.4814814814815</v>
      </c>
      <c r="CO116">
        <v>2.9</v>
      </c>
      <c r="CP116">
        <v>1431.1666666666667</v>
      </c>
      <c r="CQ116">
        <v>3.1111111111111112</v>
      </c>
      <c r="CR116">
        <v>1188.8571428571429</v>
      </c>
      <c r="CS116">
        <v>4.2</v>
      </c>
      <c r="CT116">
        <v>1210.2</v>
      </c>
      <c r="CU116">
        <v>3.4137931034482758</v>
      </c>
      <c r="CV116">
        <v>1261.3478260869565</v>
      </c>
      <c r="CW116">
        <v>3.4137931034482758</v>
      </c>
      <c r="CX116">
        <v>1123.18</v>
      </c>
      <c r="CY116">
        <v>3.4396551724137931</v>
      </c>
      <c r="CZ116">
        <v>1121.3838383838383</v>
      </c>
      <c r="DA116">
        <v>1.7777777777777777</v>
      </c>
      <c r="DB116">
        <v>511.66666666666669</v>
      </c>
      <c r="DC116">
        <v>1.5</v>
      </c>
      <c r="DD116">
        <v>612.625</v>
      </c>
      <c r="DE116">
        <v>2.2999999999999998</v>
      </c>
      <c r="DF116">
        <v>942</v>
      </c>
      <c r="DG116">
        <v>1.8620689655172413</v>
      </c>
      <c r="DH116">
        <v>670.83333333333337</v>
      </c>
      <c r="DI116">
        <v>3</v>
      </c>
      <c r="DJ116">
        <v>719.5</v>
      </c>
      <c r="DK116">
        <v>2.5555555555555554</v>
      </c>
      <c r="DL116">
        <v>814.625</v>
      </c>
      <c r="DM116">
        <v>2.6</v>
      </c>
      <c r="DN116">
        <v>927</v>
      </c>
      <c r="DO116">
        <v>2.7241379310344827</v>
      </c>
      <c r="DP116">
        <v>812.61538461538464</v>
      </c>
      <c r="DQ116">
        <v>2.2931034482758621</v>
      </c>
      <c r="DR116">
        <v>744.56</v>
      </c>
      <c r="DS116">
        <v>2.2931034482758621</v>
      </c>
      <c r="DT116">
        <v>744.56</v>
      </c>
      <c r="DU116">
        <v>3.0574712643678161</v>
      </c>
      <c r="DV116">
        <v>994.93288590604027</v>
      </c>
      <c r="DW116">
        <v>5</v>
      </c>
      <c r="DX116">
        <v>1415</v>
      </c>
      <c r="EC116">
        <v>5</v>
      </c>
      <c r="ED116">
        <v>1415</v>
      </c>
      <c r="EG116">
        <v>8</v>
      </c>
      <c r="EH116">
        <v>2252</v>
      </c>
      <c r="EK116">
        <v>8</v>
      </c>
      <c r="EL116">
        <v>2252</v>
      </c>
      <c r="EM116">
        <v>6.5</v>
      </c>
      <c r="EN116">
        <v>1833.5</v>
      </c>
      <c r="EO116">
        <v>0</v>
      </c>
      <c r="EU116">
        <v>0</v>
      </c>
      <c r="EY116">
        <v>0</v>
      </c>
      <c r="FC116">
        <v>0</v>
      </c>
      <c r="FE116">
        <v>0</v>
      </c>
      <c r="FG116">
        <v>3.25</v>
      </c>
      <c r="FH116">
        <v>1833.5</v>
      </c>
      <c r="FI116">
        <v>1</v>
      </c>
      <c r="FJ116">
        <v>248</v>
      </c>
      <c r="FO116">
        <v>1</v>
      </c>
      <c r="FP116">
        <v>248</v>
      </c>
      <c r="FS116">
        <v>8</v>
      </c>
      <c r="FT116">
        <v>1837</v>
      </c>
      <c r="FW116">
        <v>8</v>
      </c>
      <c r="FX116">
        <v>1837</v>
      </c>
      <c r="FY116">
        <v>4.5</v>
      </c>
      <c r="FZ116">
        <v>1042.5</v>
      </c>
      <c r="GA116">
        <v>4.5</v>
      </c>
      <c r="GB116">
        <v>1042.5</v>
      </c>
      <c r="GC116">
        <v>3.6666666666666665</v>
      </c>
      <c r="GD116">
        <v>1438</v>
      </c>
      <c r="GE116">
        <v>3.0777777777777779</v>
      </c>
      <c r="GF116">
        <v>1006.5163398692811</v>
      </c>
      <c r="GG116">
        <v>0.5</v>
      </c>
      <c r="GH116">
        <v>1954</v>
      </c>
      <c r="GI116">
        <v>0.44444444444444442</v>
      </c>
      <c r="GJ116">
        <v>1330</v>
      </c>
      <c r="GK116">
        <v>0.22222222222222221</v>
      </c>
      <c r="GL116">
        <v>766</v>
      </c>
      <c r="GM116">
        <v>0.39285714285714285</v>
      </c>
      <c r="GN116">
        <v>1350</v>
      </c>
      <c r="GO116">
        <v>0.25</v>
      </c>
      <c r="GP116">
        <v>783</v>
      </c>
      <c r="GQ116">
        <v>0</v>
      </c>
      <c r="GS116">
        <v>0.1</v>
      </c>
      <c r="GT116">
        <v>346</v>
      </c>
      <c r="GU116">
        <v>0.1111111111111111</v>
      </c>
      <c r="GV116">
        <v>564.5</v>
      </c>
      <c r="GW116">
        <v>0.25454545454545452</v>
      </c>
      <c r="GX116">
        <v>1035.8</v>
      </c>
      <c r="GY116">
        <v>0.1</v>
      </c>
      <c r="GZ116">
        <v>339</v>
      </c>
      <c r="HA116">
        <v>0.1111111111111111</v>
      </c>
      <c r="HB116">
        <v>387</v>
      </c>
      <c r="HC116">
        <v>0</v>
      </c>
      <c r="HE116">
        <v>7.1428571428571425E-2</v>
      </c>
      <c r="HF116">
        <v>363</v>
      </c>
      <c r="HG116">
        <v>0.25</v>
      </c>
      <c r="HH116">
        <v>566</v>
      </c>
      <c r="HI116">
        <v>0.22222222222222221</v>
      </c>
      <c r="HJ116">
        <v>513</v>
      </c>
      <c r="HK116">
        <v>0</v>
      </c>
      <c r="HM116">
        <v>0.14814814814814814</v>
      </c>
      <c r="HN116">
        <v>539.5</v>
      </c>
      <c r="HO116">
        <v>0.10909090909090909</v>
      </c>
      <c r="HP116">
        <v>451.25</v>
      </c>
      <c r="HQ116">
        <v>0.18181818181818182</v>
      </c>
      <c r="HR116">
        <v>776</v>
      </c>
      <c r="HS116">
        <v>0</v>
      </c>
      <c r="HU116">
        <v>0</v>
      </c>
      <c r="HW116">
        <v>0.1111111111111111</v>
      </c>
      <c r="HX116">
        <v>110</v>
      </c>
      <c r="HY116">
        <v>3.5714285714285712E-2</v>
      </c>
      <c r="HZ116">
        <v>110</v>
      </c>
      <c r="IA116">
        <v>0</v>
      </c>
      <c r="IC116">
        <v>0</v>
      </c>
      <c r="IE116">
        <v>0</v>
      </c>
      <c r="IG116">
        <v>0</v>
      </c>
      <c r="II116">
        <v>1.8181818181818181E-2</v>
      </c>
      <c r="IJ116">
        <v>110</v>
      </c>
      <c r="IK116">
        <v>1.8181818181818181E-2</v>
      </c>
      <c r="IL116">
        <v>110</v>
      </c>
      <c r="IM116">
        <v>0.12727272727272726</v>
      </c>
      <c r="IN116">
        <v>709.4</v>
      </c>
      <c r="IQ116">
        <v>0</v>
      </c>
      <c r="IS116">
        <v>0</v>
      </c>
      <c r="IU116">
        <v>0</v>
      </c>
      <c r="IW116">
        <v>0.5</v>
      </c>
      <c r="IX116">
        <v>357</v>
      </c>
      <c r="IY116">
        <v>0</v>
      </c>
      <c r="JC116">
        <v>0.33333333333333331</v>
      </c>
      <c r="JD116">
        <v>357</v>
      </c>
      <c r="JE116">
        <v>0.2</v>
      </c>
      <c r="JF116">
        <v>357</v>
      </c>
      <c r="JI116">
        <v>0</v>
      </c>
      <c r="JK116">
        <v>0</v>
      </c>
      <c r="JM116">
        <v>0</v>
      </c>
      <c r="JO116">
        <v>0</v>
      </c>
      <c r="JQ116">
        <v>0</v>
      </c>
      <c r="JU116">
        <v>0</v>
      </c>
      <c r="JW116">
        <v>0</v>
      </c>
      <c r="JY116">
        <v>0.1</v>
      </c>
      <c r="JZ116">
        <v>357</v>
      </c>
      <c r="KC116">
        <v>0</v>
      </c>
      <c r="KE116">
        <v>0</v>
      </c>
      <c r="KG116">
        <v>0</v>
      </c>
      <c r="KI116">
        <v>0</v>
      </c>
      <c r="KK116">
        <v>0</v>
      </c>
      <c r="KO116">
        <v>0</v>
      </c>
      <c r="KQ116">
        <v>0</v>
      </c>
      <c r="KS116">
        <v>0</v>
      </c>
      <c r="KU116">
        <v>6.6666666666666666E-2</v>
      </c>
      <c r="KV116">
        <v>357</v>
      </c>
      <c r="KW116">
        <v>0.12222222222222222</v>
      </c>
      <c r="KX116">
        <v>677.36363636363637</v>
      </c>
      <c r="KY116" s="15">
        <f>Tabla24[[#This Row],[ROS_NUM_COR_COD_ROS_TG_NEG]]-Tabla24[[#This Row],[PAS_NUM_COR_COD_ROS_TG_NEG]]</f>
        <v>0.2</v>
      </c>
      <c r="KZ116" s="15">
        <f>Tabla24[[#This Row],[ROS_DUR_COR_COD_ROS_TG_NEG]]-Tabla24[[#This Row],[PAS_DUR_COR_COD_ROS_TG_NEG]]</f>
        <v>185</v>
      </c>
      <c r="LA116" s="15">
        <f>Tabla24[[#This Row],[ROS_NUM_COR_COD_ROS_TG_NEU]]-Tabla24[[#This Row],[PAS_NUM_COR_COD_ROS_TG_NEU]]</f>
        <v>-7.7777777777777779E-2</v>
      </c>
      <c r="LB116" s="15">
        <f>Tabla24[[#This Row],[ROS_DUR_COR_COD_ROS_TG_NEU]]-Tabla24[[#This Row],[PAS_DUR_COR_COD_ROS_TG_NEU]]</f>
        <v>-57.666666666666629</v>
      </c>
      <c r="LC116" s="15">
        <f>Tabla24[[#This Row],[ROS_NUM_COR_COD_ROS_TG_POS]]-Tabla24[[#This Row],[PAS_NUM_COR_COD_ROS_TG_POS]]</f>
        <v>-0.26315789473684209</v>
      </c>
      <c r="LD116" s="15">
        <f>Tabla24[[#This Row],[ROS_DUR_COR_COD_ROS_TG_POS]]-Tabla24[[#This Row],[PAS_DUR_COR_COD_ROS_TG_POS]]</f>
        <v>-412.66666666666669</v>
      </c>
      <c r="LE116" s="15">
        <f>Tabla24[[#This Row],[ROS_NUM_COR_COD_ROS_TG_TOT]]-Tabla24[[#This Row],[PAS_NUM_COR_COD_ROS_TG_TOT]]</f>
        <v>-5.524168236032645E-2</v>
      </c>
      <c r="LF116" s="15">
        <f>Tabla24[[#This Row],[ROS_DUR_COR_COD_ROS_TG_TOT]]-Tabla24[[#This Row],[PAS_DUR_COR_COD_ROS_TG_TOT]]</f>
        <v>63.642857142857167</v>
      </c>
      <c r="LG116" s="15">
        <f>Tabla24[[#This Row],[ROS_NUM_COR_COD_ESC_TG_NEG]]-Tabla24[[#This Row],[PAS_NUM_COR_COD_ESC_TG_NEG]]</f>
        <v>0.25</v>
      </c>
      <c r="LH116" s="15">
        <f>Tabla24[[#This Row],[ROS_DUR_COR_COD_ESC_TG_NEG]]-Tabla24[[#This Row],[PAS_DUR_COR_COD_ESC_TG_NEG]]</f>
        <v>783</v>
      </c>
      <c r="LI116" s="15">
        <f>Tabla24[[#This Row],[ROS_NUM_COR_COD_ESC_TG_NEU]]-Tabla24[[#This Row],[PAS_NUM_COR_COD_ESC_TG_NEU]]</f>
        <v>-0.3</v>
      </c>
      <c r="LJ116" s="15">
        <f>Tabla24[[#This Row],[ROS_NUM_COR_COD_ESC_TG_NEG]]-Tabla24[[#This Row],[PAS_NUM_COR_COD_ESC_TG_NEG]]</f>
        <v>0.25</v>
      </c>
      <c r="LK116" s="15">
        <f>Tabla24[[#This Row],[ROS_NUM_COR_COD_ESC_TG_POS]]-Tabla24[[#This Row],[PAS_NUM_COR_COD_ESC_TG_POS]]</f>
        <v>-0.4263157894736842</v>
      </c>
      <c r="LL116" s="15">
        <f>Tabla24[[#This Row],[ROS_DUR_COR_COD_ESC_TG_POS]]-Tabla24[[#This Row],[PAS_DUR_COR_COD_ESC_TG_POS]]</f>
        <v>-476</v>
      </c>
      <c r="LM116" s="15">
        <f>Tabla24[[#This Row],[ROS_NUM_COR_COD_ESC_TG_TOT]]-Tabla24[[#This Row],[PAS_NUM_COR_COD_ESC_TG_TOT]]</f>
        <v>-0.160075329566855</v>
      </c>
      <c r="LN116" s="15">
        <f>Tabla24[[#This Row],[ROS_DUR_COR_COD_ESC_TG_TOT]]-Tabla24[[#This Row],[PAS_DUR_COR_COD_ESC_TG_TOT]]</f>
        <v>-36.166666666666629</v>
      </c>
      <c r="LO116" s="15">
        <f>Tabla24[[#This Row],[PAS_NUM_COR_COD_ROS_TG_NEG]]-Tabla24[[#This Row],[ESC_NUM_COR_COD_ROS_TG_NEG]]</f>
        <v>-2.85</v>
      </c>
      <c r="LP116" s="15">
        <f>Tabla24[[#This Row],[PAS_DUR_COR_COD_ROS_TG_NEG]]-Tabla24[[#This Row],[ESC_DUR_COR_COD_ROS_TG_NEG]]</f>
        <v>-1050.1666666666667</v>
      </c>
      <c r="LQ116" s="15">
        <f>Tabla24[[#This Row],[PAS_NUM_COR_COD_ROS_TG_NEU]]-Tabla24[[#This Row],[ESC_NUM_COR_COD_ROS_TG_NEU]]</f>
        <v>-2.8111111111111113</v>
      </c>
      <c r="LR116" s="15">
        <f>Tabla24[[#This Row],[PAS_DUR_COR_COD_ROS_TG_NEU]]-Tabla24[[#This Row],[ESC_DUR_COR_COD_ROS_TG_NEU]]</f>
        <v>-618.19047619047626</v>
      </c>
      <c r="LS116" s="15">
        <f>Tabla24[[#This Row],[PAS_NUM_COR_COD_ROS_TG_POS]]-Tabla24[[#This Row],[ESC_NUM_COR_COD_ROS_TG_POS]]</f>
        <v>-3.9368421052631581</v>
      </c>
      <c r="LT116" s="15">
        <f>Tabla24[[#This Row],[PAS_DUR_COR_COD_ROS_TG_POS]]-Tabla24[[#This Row],[ESC_DUR_COR_COD_ROS_TG_POS]]</f>
        <v>-797.5333333333333</v>
      </c>
      <c r="LU116" s="15">
        <f>Tabla24[[#This Row],[PAS_NUM_COR_COD_ROS_TG_TOT]]-Tabla24[[#This Row],[ESC_NUM_COR_COD_ROS_TG_TOT]]</f>
        <v>-3.2104032729398013</v>
      </c>
      <c r="LV116" s="15">
        <f>Tabla24[[#This Row],[PAS_DUR_COR_COD_ROS_TG_TOT]]-Tabla24[[#This Row],[ESC_DUR_COR_COD_ROS_TG_TOT]]</f>
        <v>-785.49068322981361</v>
      </c>
      <c r="LW116" s="15">
        <f>Tabla24[[#This Row],[PAS_NUM_COR_COD_ESC_TG_NEG]]-Tabla24[[#This Row],[ESC_NUM_COR_COD_ESC_TG_NEG]]</f>
        <v>-3.6</v>
      </c>
      <c r="LX116" s="15">
        <f>Tabla24[[#This Row],[PAS_DUR_COR_COD_ESC_TG_NEG]]-Tabla24[[#This Row],[ESC_DUR_COR_COD_ESC_TG_NEG]]</f>
        <v>-1342.5</v>
      </c>
      <c r="LY116" s="15">
        <f>Tabla24[[#This Row],[PAS_NUM_COR_COD_ESC_TG_NEU]]-Tabla24[[#This Row],[ESC_NUM_COR_COD_ESC_TG_NEU]]</f>
        <v>-3.1444444444444448</v>
      </c>
      <c r="LZ116" s="15">
        <f>Tabla24[[#This Row],[PAS_DUR_COR_COD_ESC_TG_NEU]]-Tabla24[[#This Row],[ESC_DUR_COR_COD_ESC_TG_NEU]]</f>
        <v>-734.41666666666674</v>
      </c>
      <c r="MA116" s="15">
        <f>Tabla24[[#This Row],[PAS_NUM_COR_COD_ESC_TG_POS]]-Tabla24[[#This Row],[ESC_NUM_COR_COD_ESC_TG_POS]]</f>
        <v>-2.4736842105263159</v>
      </c>
      <c r="MB116" s="15">
        <f>Tabla24[[#This Row],[PAS_DUR_COR_COD_ESC_TG_POS]]-Tabla24[[#This Row],[ESC_DUR_COR_COD_ESC_TG_POS]]</f>
        <v>-106.88888888888891</v>
      </c>
      <c r="MC116" s="15">
        <f>Tabla24[[#This Row],[PAS_NUM_COR_COD_ESC_TG_TOT]]-Tabla24[[#This Row],[ESC_NUM_COR_COD_ESC_TG_TOT]]</f>
        <v>-3.0736411455289301</v>
      </c>
      <c r="MD116" s="15">
        <f>Tabla24[[#This Row],[PAS_DUR_COR_COD_ESC_TG_TOT]]-Tabla24[[#This Row],[ESC_DUR_COR_COD_ESC_TG_TOT]]</f>
        <v>-519.73333333333346</v>
      </c>
      <c r="ME116">
        <v>184</v>
      </c>
      <c r="MF116">
        <v>385</v>
      </c>
      <c r="MH116">
        <v>284.5</v>
      </c>
      <c r="MI116">
        <v>385</v>
      </c>
      <c r="MK116">
        <v>346</v>
      </c>
      <c r="ML116">
        <v>365.5</v>
      </c>
      <c r="MM116">
        <v>267.16666666666669</v>
      </c>
      <c r="MN116">
        <v>298.42857142857144</v>
      </c>
      <c r="MO116">
        <v>313.7</v>
      </c>
      <c r="MP116">
        <v>296.91304347826087</v>
      </c>
      <c r="MQ116">
        <v>211</v>
      </c>
      <c r="MR116">
        <v>270.875</v>
      </c>
      <c r="MS116">
        <v>281.11111111111109</v>
      </c>
      <c r="MT116">
        <v>255.4</v>
      </c>
      <c r="MU116">
        <v>381</v>
      </c>
      <c r="MV116">
        <v>285.66666666666669</v>
      </c>
      <c r="MW116">
        <v>227</v>
      </c>
      <c r="MX116">
        <v>274.14285714285717</v>
      </c>
      <c r="MZ116">
        <v>220</v>
      </c>
      <c r="NA116">
        <v>177.66666666666666</v>
      </c>
      <c r="NB116">
        <v>198.83333333333334</v>
      </c>
      <c r="NC116" s="15">
        <f>Tabla1[[#This Row],[ROS_1DU_COR_COD_ROS_TG_NEG]]-Tabla1[[#This Row],[PAS_1DU_COR_COD_ROS_TG_NEG]]</f>
        <v>-197</v>
      </c>
      <c r="ND116" s="15">
        <f>Tabla1[[#This Row],[ROS_1DU_COR_COD_ROS_TG_NEU]]-Tabla1[[#This Row],[PAS_1DU_COR_COD_ROS_TG_NEU]]</f>
        <v>99.333333333333314</v>
      </c>
      <c r="NE116" s="15">
        <f>Tabla1[[#This Row],[ROS_1DU_COR_COD_ROS_TG_POS]]-Tabla1[[#This Row],[PAS_1DU_COR_COD_ROS_TG_POS]]</f>
        <v>-227</v>
      </c>
      <c r="NF116" s="15">
        <f>Tabla1[[#This Row],[ROS_1DU_COR_COD_ROS_TG_TOT]]-Tabla1[[#This Row],[PAS_1DU_COR_COD_ROS_TG_TOT]]</f>
        <v>10.357142857142833</v>
      </c>
      <c r="NG116" s="15">
        <f>Tabla1[[#This Row],[ROS_1DU_COR_COD_ESC_TG_NEG]]-Tabla1[[#This Row],[PAS_1DU_COR_COD_ESC_TG_NEG]]</f>
        <v>385</v>
      </c>
      <c r="NH116" s="15">
        <f>Tabla1[[#This Row],[ROS_1DU_COR_COD_ESC_TG_NEU]]-Tabla1[[#This Row],[PAS_1DU_COR_COD_ESC_TG_NEU]]</f>
        <v>-220</v>
      </c>
      <c r="NI116" s="15">
        <f>Tabla1[[#This Row],[ROS_1DU_COR_COD_ESC_TG_POS]]-Tabla1[[#This Row],[PAS_1DU_COR_COD_ESC_TG_POS]]</f>
        <v>168.33333333333334</v>
      </c>
      <c r="NJ116" s="15">
        <f>Tabla1[[#This Row],[ROS_1DU_COR_COD_ESC_TG_TOT]]-Tabla1[[#This Row],[PAS_1DU_COR_COD_ESC_TG_TOT]]</f>
        <v>166.66666666666666</v>
      </c>
      <c r="NK116" s="15">
        <f>Tabla1[[#This Row],[PAS_1DU_COR_COD_ROS_TG_NEG]]-Tabla1[[#This Row],[ESC_1DU_COR_COD_ROS_TG_NEG]]</f>
        <v>113.83333333333331</v>
      </c>
      <c r="NL116" s="15">
        <f>Tabla1[[#This Row],[PAS_1DU_COR_COD_ROS_TG_NEU]]-Tabla1[[#This Row],[ESC_1DU_COR_COD_ROS_TG_NEU]]</f>
        <v>-12.761904761904759</v>
      </c>
      <c r="NM116" s="15">
        <f>Tabla1[[#This Row],[PAS_1DU_COR_COD_ROS_TG_POS]]-Tabla1[[#This Row],[ESC_1DU_COR_COD_ROS_TG_POS]]</f>
        <v>-86.699999999999989</v>
      </c>
      <c r="NN116" s="15">
        <f>Tabla1[[#This Row],[PAS_1DU_COR_COD_ROS_TG_TOT]]-Tabla1[[#This Row],[ESC_1DU_COR_COD_ROS_TG_TOT]]</f>
        <v>-22.770186335403707</v>
      </c>
      <c r="NO116" s="15">
        <f>Tabla1[[#This Row],[PAS_1DU_COR_COD_ESC_TG_NEG]]-Tabla1[[#This Row],[ESC_1DU_COR_COD_ESC_TG_NEG]]</f>
        <v>-211</v>
      </c>
      <c r="NP116" s="15">
        <f>Tabla1[[#This Row],[PAS_1DU_COR_COD_ESC_TG_NEU]]-Tabla1[[#This Row],[ESC_1DU_COR_COD_ESC_TG_NEU]]</f>
        <v>-50.875</v>
      </c>
      <c r="NQ116" s="15">
        <f>Tabla1[[#This Row],[PAS_1DU_COR_COD_ESC_TG_POS]]-Tabla1[[#This Row],[ESC_1DU_COR_COD_ESC_TG_POS]]</f>
        <v>-103.44444444444443</v>
      </c>
      <c r="NR116" s="15">
        <f>Tabla1[[#This Row],[PAS_1DU_COR_COD_ESC_TG_TOT]]-Tabla1[[#This Row],[ESC_1DU_COR_COD_ESC_TG_TOT]]</f>
        <v>-56.566666666666663</v>
      </c>
    </row>
    <row r="117" spans="1:382" x14ac:dyDescent="0.3">
      <c r="A117" s="2" t="s">
        <v>124</v>
      </c>
      <c r="B117" s="2">
        <v>40</v>
      </c>
      <c r="C117" s="2">
        <v>2</v>
      </c>
      <c r="D117" s="2">
        <v>48</v>
      </c>
      <c r="E117">
        <v>2.4500000000000002</v>
      </c>
      <c r="F117">
        <v>797.2</v>
      </c>
      <c r="G117">
        <v>2.8888888888888888</v>
      </c>
      <c r="H117">
        <v>847.84615384615381</v>
      </c>
      <c r="I117">
        <v>3.263157894736842</v>
      </c>
      <c r="J117">
        <v>858.70588235294122</v>
      </c>
      <c r="K117">
        <v>2.8596491228070176</v>
      </c>
      <c r="L117">
        <v>835.06666666666672</v>
      </c>
      <c r="M117">
        <v>2.65</v>
      </c>
      <c r="N117">
        <v>731.38888888888891</v>
      </c>
      <c r="O117">
        <v>2.2777777777777777</v>
      </c>
      <c r="P117">
        <v>738.5</v>
      </c>
      <c r="Q117">
        <v>2.6315789473684212</v>
      </c>
      <c r="R117">
        <v>769.8125</v>
      </c>
      <c r="S117">
        <v>2.5263157894736841</v>
      </c>
      <c r="T117">
        <v>746.60869565217388</v>
      </c>
      <c r="U117">
        <v>2.692982456140351</v>
      </c>
      <c r="V117">
        <v>790.35164835164835</v>
      </c>
      <c r="W117">
        <v>1.6</v>
      </c>
      <c r="X117">
        <v>440.76470588235293</v>
      </c>
      <c r="Y117">
        <v>1.6111111111111112</v>
      </c>
      <c r="Z117">
        <v>426.2</v>
      </c>
      <c r="AA117">
        <v>1.2105263157894737</v>
      </c>
      <c r="AB117">
        <v>331.8235294117647</v>
      </c>
      <c r="AC117">
        <v>1.4736842105263157</v>
      </c>
      <c r="AD117">
        <v>398.51020408163265</v>
      </c>
      <c r="AE117">
        <v>1.4736842105263157</v>
      </c>
      <c r="AF117">
        <v>398.51020408163265</v>
      </c>
      <c r="AG117">
        <v>2.2865497076023393</v>
      </c>
      <c r="AH117">
        <v>653.20714285714291</v>
      </c>
      <c r="AK117">
        <v>3</v>
      </c>
      <c r="AL117">
        <v>671</v>
      </c>
      <c r="AM117">
        <v>1</v>
      </c>
      <c r="AN117">
        <v>93</v>
      </c>
      <c r="AO117">
        <v>2.3333333333333335</v>
      </c>
      <c r="AP117">
        <v>478.33333333333331</v>
      </c>
      <c r="AS117">
        <v>2</v>
      </c>
      <c r="AT117">
        <v>1089</v>
      </c>
      <c r="AU117">
        <v>0</v>
      </c>
      <c r="AW117">
        <v>1.3333333333333333</v>
      </c>
      <c r="AX117">
        <v>1089</v>
      </c>
      <c r="AY117">
        <v>1.8333333333333333</v>
      </c>
      <c r="AZ117">
        <v>631</v>
      </c>
      <c r="BC117">
        <v>2.5</v>
      </c>
      <c r="BD117">
        <v>508</v>
      </c>
      <c r="BE117">
        <v>3</v>
      </c>
      <c r="BF117">
        <v>799</v>
      </c>
      <c r="BG117">
        <v>2.6666666666666665</v>
      </c>
      <c r="BH117">
        <v>605</v>
      </c>
      <c r="BI117">
        <v>2.6666666666666665</v>
      </c>
      <c r="BJ117">
        <v>605</v>
      </c>
      <c r="BK117">
        <v>2.1111111111111112</v>
      </c>
      <c r="BL117">
        <v>619.85714285714289</v>
      </c>
      <c r="BM117">
        <v>2.2777777777777777</v>
      </c>
      <c r="BN117">
        <v>651.61904761904759</v>
      </c>
      <c r="BO117">
        <v>3</v>
      </c>
      <c r="BP117">
        <v>749.75</v>
      </c>
      <c r="BQ117">
        <v>2.5</v>
      </c>
      <c r="BR117">
        <v>621</v>
      </c>
      <c r="BS117">
        <v>2.4</v>
      </c>
      <c r="BT117">
        <v>822.25</v>
      </c>
      <c r="BU117">
        <v>2.6333333333333333</v>
      </c>
      <c r="BV117">
        <v>731</v>
      </c>
      <c r="BW117">
        <v>2.4</v>
      </c>
      <c r="BX117">
        <v>758.75</v>
      </c>
      <c r="BY117">
        <v>3.2</v>
      </c>
      <c r="BZ117">
        <v>763.9</v>
      </c>
      <c r="CA117">
        <v>4.2222222222222223</v>
      </c>
      <c r="CB117">
        <v>1247.375</v>
      </c>
      <c r="CC117">
        <v>3.2413793103448274</v>
      </c>
      <c r="CD117">
        <v>911.07692307692309</v>
      </c>
      <c r="CE117">
        <v>2.9322033898305087</v>
      </c>
      <c r="CF117">
        <v>824.64</v>
      </c>
      <c r="CG117">
        <v>1.7</v>
      </c>
      <c r="CH117">
        <v>725.5</v>
      </c>
      <c r="CI117">
        <v>3</v>
      </c>
      <c r="CJ117">
        <v>816.66666666666663</v>
      </c>
      <c r="CK117">
        <v>2.5</v>
      </c>
      <c r="CL117">
        <v>727.33333333333337</v>
      </c>
      <c r="CM117">
        <v>2.4</v>
      </c>
      <c r="CN117">
        <v>760.375</v>
      </c>
      <c r="CO117">
        <v>3.3</v>
      </c>
      <c r="CP117">
        <v>1056.25</v>
      </c>
      <c r="CQ117">
        <v>2.7</v>
      </c>
      <c r="CR117">
        <v>807.125</v>
      </c>
      <c r="CS117">
        <v>1.2222222222222223</v>
      </c>
      <c r="CT117">
        <v>724</v>
      </c>
      <c r="CU117">
        <v>2.4482758620689653</v>
      </c>
      <c r="CV117">
        <v>890.15</v>
      </c>
      <c r="CW117">
        <v>2.4237288135593222</v>
      </c>
      <c r="CX117">
        <v>819.36363636363637</v>
      </c>
      <c r="CY117">
        <v>2.6779661016949152</v>
      </c>
      <c r="CZ117">
        <v>822.17021276595744</v>
      </c>
      <c r="DA117">
        <v>1.8</v>
      </c>
      <c r="DB117">
        <v>493.55555555555554</v>
      </c>
      <c r="DC117">
        <v>2</v>
      </c>
      <c r="DD117">
        <v>529</v>
      </c>
      <c r="DE117">
        <v>1.2</v>
      </c>
      <c r="DF117">
        <v>468.71428571428572</v>
      </c>
      <c r="DG117">
        <v>1.6666666666666667</v>
      </c>
      <c r="DH117">
        <v>498.125</v>
      </c>
      <c r="DI117">
        <v>1.9</v>
      </c>
      <c r="DJ117">
        <v>645.875</v>
      </c>
      <c r="DK117">
        <v>1.8</v>
      </c>
      <c r="DL117">
        <v>475.5</v>
      </c>
      <c r="DM117">
        <v>2.2222222222222223</v>
      </c>
      <c r="DN117">
        <v>634.11111111111109</v>
      </c>
      <c r="DO117">
        <v>1.9655172413793103</v>
      </c>
      <c r="DP117">
        <v>578.85185185185185</v>
      </c>
      <c r="DQ117">
        <v>1.8135593220338984</v>
      </c>
      <c r="DR117">
        <v>540.86274509803923</v>
      </c>
      <c r="DS117">
        <v>1.8135593220338984</v>
      </c>
      <c r="DT117">
        <v>540.86274509803923</v>
      </c>
      <c r="DU117">
        <v>2.3898305084745761</v>
      </c>
      <c r="DV117">
        <v>723.2275862068966</v>
      </c>
      <c r="EI117">
        <v>5</v>
      </c>
      <c r="EJ117">
        <v>1360</v>
      </c>
      <c r="EK117">
        <v>5</v>
      </c>
      <c r="EL117">
        <v>1360</v>
      </c>
      <c r="EM117">
        <v>5</v>
      </c>
      <c r="EN117">
        <v>1360</v>
      </c>
      <c r="FA117">
        <v>1</v>
      </c>
      <c r="FB117">
        <v>207</v>
      </c>
      <c r="FC117">
        <v>1</v>
      </c>
      <c r="FD117">
        <v>207</v>
      </c>
      <c r="FE117">
        <v>1</v>
      </c>
      <c r="FF117">
        <v>207</v>
      </c>
      <c r="FG117">
        <v>3</v>
      </c>
      <c r="FH117">
        <v>783.5</v>
      </c>
      <c r="FU117">
        <v>3</v>
      </c>
      <c r="FV117">
        <v>752</v>
      </c>
      <c r="FW117">
        <v>3</v>
      </c>
      <c r="FX117">
        <v>752</v>
      </c>
      <c r="FY117">
        <v>3</v>
      </c>
      <c r="FZ117">
        <v>752</v>
      </c>
      <c r="GA117">
        <v>3</v>
      </c>
      <c r="GB117">
        <v>752</v>
      </c>
      <c r="GC117">
        <v>3</v>
      </c>
      <c r="GD117">
        <v>773</v>
      </c>
      <c r="GE117">
        <v>2.4</v>
      </c>
      <c r="GF117">
        <v>724.23648648648646</v>
      </c>
      <c r="GG117">
        <v>1.4</v>
      </c>
      <c r="GH117">
        <v>437</v>
      </c>
      <c r="GI117">
        <v>2.3333333333333335</v>
      </c>
      <c r="GJ117">
        <v>571.5</v>
      </c>
      <c r="GK117">
        <v>1.7777777777777777</v>
      </c>
      <c r="GL117">
        <v>459.16666666666669</v>
      </c>
      <c r="GM117">
        <v>1.8214285714285714</v>
      </c>
      <c r="GN117">
        <v>494.57142857142856</v>
      </c>
      <c r="GO117">
        <v>2.1428571428571428</v>
      </c>
      <c r="GP117">
        <v>440.5</v>
      </c>
      <c r="GQ117">
        <v>1.2222222222222223</v>
      </c>
      <c r="GR117">
        <v>681.75</v>
      </c>
      <c r="GS117">
        <v>2.2222222222222223</v>
      </c>
      <c r="GT117">
        <v>581.71428571428567</v>
      </c>
      <c r="GU117">
        <v>1.84</v>
      </c>
      <c r="GV117">
        <v>555.41176470588232</v>
      </c>
      <c r="GW117">
        <v>1.8301886792452831</v>
      </c>
      <c r="GX117">
        <v>521.78947368421052</v>
      </c>
      <c r="GY117">
        <v>4</v>
      </c>
      <c r="GZ117">
        <v>1166.4444444444443</v>
      </c>
      <c r="HA117">
        <v>2.7777777777777777</v>
      </c>
      <c r="HB117">
        <v>713.875</v>
      </c>
      <c r="HC117">
        <v>3.8888888888888888</v>
      </c>
      <c r="HD117">
        <v>860.55555555555554</v>
      </c>
      <c r="HE117">
        <v>3.5714285714285716</v>
      </c>
      <c r="HF117">
        <v>921.30769230769226</v>
      </c>
      <c r="HG117">
        <v>2.5714285714285716</v>
      </c>
      <c r="HH117">
        <v>710.83333333333337</v>
      </c>
      <c r="HI117">
        <v>3.2222222222222223</v>
      </c>
      <c r="HJ117">
        <v>722</v>
      </c>
      <c r="HK117">
        <v>3.1111111111111112</v>
      </c>
      <c r="HL117">
        <v>698.11111111111109</v>
      </c>
      <c r="HM117">
        <v>3</v>
      </c>
      <c r="HN117">
        <v>710.25</v>
      </c>
      <c r="HO117">
        <v>3.3018867924528301</v>
      </c>
      <c r="HP117">
        <v>820</v>
      </c>
      <c r="HQ117">
        <v>2.5660377358490565</v>
      </c>
      <c r="HR117">
        <v>691.22727272727275</v>
      </c>
      <c r="HS117">
        <v>1.3</v>
      </c>
      <c r="HT117">
        <v>418.875</v>
      </c>
      <c r="HU117">
        <v>2.1111111111111112</v>
      </c>
      <c r="HV117">
        <v>336</v>
      </c>
      <c r="HW117">
        <v>1.3333333333333333</v>
      </c>
      <c r="HX117">
        <v>424.57142857142856</v>
      </c>
      <c r="HY117">
        <v>1.5714285714285714</v>
      </c>
      <c r="HZ117">
        <v>391.78260869565219</v>
      </c>
      <c r="IA117">
        <v>1.8571428571428572</v>
      </c>
      <c r="IB117">
        <v>569.6</v>
      </c>
      <c r="IC117">
        <v>1.3333333333333333</v>
      </c>
      <c r="ID117">
        <v>382.42857142857144</v>
      </c>
      <c r="IE117">
        <v>1.2222222222222223</v>
      </c>
      <c r="IF117">
        <v>361.57142857142856</v>
      </c>
      <c r="IG117">
        <v>1.44</v>
      </c>
      <c r="IH117">
        <v>424</v>
      </c>
      <c r="II117">
        <v>1.5094339622641511</v>
      </c>
      <c r="IJ117">
        <v>406.35714285714283</v>
      </c>
      <c r="IK117">
        <v>1.5094339622641511</v>
      </c>
      <c r="IL117">
        <v>406.35714285714283</v>
      </c>
      <c r="IM117">
        <v>2.2138364779874213</v>
      </c>
      <c r="IN117">
        <v>599.19230769230774</v>
      </c>
      <c r="IQ117">
        <v>3</v>
      </c>
      <c r="IR117">
        <v>810</v>
      </c>
      <c r="IS117">
        <v>6</v>
      </c>
      <c r="IT117">
        <v>1588</v>
      </c>
      <c r="IU117">
        <v>4.5</v>
      </c>
      <c r="IV117">
        <v>1199</v>
      </c>
      <c r="IW117">
        <v>1.6666666666666667</v>
      </c>
      <c r="IX117">
        <v>481.33333333333331</v>
      </c>
      <c r="IY117">
        <v>3</v>
      </c>
      <c r="IZ117">
        <v>808</v>
      </c>
      <c r="JA117">
        <v>0</v>
      </c>
      <c r="JC117">
        <v>1.6</v>
      </c>
      <c r="JD117">
        <v>563</v>
      </c>
      <c r="JE117">
        <v>2.4285714285714284</v>
      </c>
      <c r="JF117">
        <v>775</v>
      </c>
      <c r="JI117">
        <v>3</v>
      </c>
      <c r="JJ117">
        <v>629</v>
      </c>
      <c r="JK117">
        <v>1</v>
      </c>
      <c r="JL117">
        <v>109</v>
      </c>
      <c r="JM117">
        <v>2</v>
      </c>
      <c r="JN117">
        <v>369</v>
      </c>
      <c r="JO117">
        <v>2.6666666666666665</v>
      </c>
      <c r="JP117">
        <v>587.66666666666663</v>
      </c>
      <c r="JQ117">
        <v>1</v>
      </c>
      <c r="JR117">
        <v>201</v>
      </c>
      <c r="JS117">
        <v>6</v>
      </c>
      <c r="JT117">
        <v>996</v>
      </c>
      <c r="JU117">
        <v>3</v>
      </c>
      <c r="JV117">
        <v>592</v>
      </c>
      <c r="JW117">
        <v>2.7142857142857144</v>
      </c>
      <c r="JX117">
        <v>528.28571428571433</v>
      </c>
      <c r="JY117">
        <v>2.5714285714285716</v>
      </c>
      <c r="JZ117">
        <v>642.15384615384619</v>
      </c>
      <c r="KC117">
        <v>0</v>
      </c>
      <c r="KE117">
        <v>1</v>
      </c>
      <c r="KF117">
        <v>168</v>
      </c>
      <c r="KG117">
        <v>0.5</v>
      </c>
      <c r="KH117">
        <v>168</v>
      </c>
      <c r="KI117">
        <v>2.6666666666666665</v>
      </c>
      <c r="KJ117">
        <v>537</v>
      </c>
      <c r="KK117">
        <v>1</v>
      </c>
      <c r="KL117">
        <v>163</v>
      </c>
      <c r="KM117">
        <v>2</v>
      </c>
      <c r="KN117">
        <v>414</v>
      </c>
      <c r="KO117">
        <v>2.2000000000000002</v>
      </c>
      <c r="KP117">
        <v>437.6</v>
      </c>
      <c r="KQ117">
        <v>1.7142857142857142</v>
      </c>
      <c r="KR117">
        <v>392.66666666666669</v>
      </c>
      <c r="KS117">
        <v>1.7142857142857142</v>
      </c>
      <c r="KT117">
        <v>392.66666666666669</v>
      </c>
      <c r="KU117">
        <v>2.2857142857142856</v>
      </c>
      <c r="KV117">
        <v>563.36842105263156</v>
      </c>
      <c r="KW117">
        <v>2.2222222222222223</v>
      </c>
      <c r="KX117">
        <v>594.62416107382546</v>
      </c>
      <c r="KY117" s="15">
        <f>Tabla24[[#This Row],[ROS_NUM_COR_COD_ROS_TG_NEG]]-Tabla24[[#This Row],[PAS_NUM_COR_COD_ROS_TG_NEG]]</f>
        <v>-7.8571428571428292E-2</v>
      </c>
      <c r="KZ117" s="15">
        <f>Tabla24[[#This Row],[ROS_DUR_COR_COD_ROS_TG_NEG]]-Tabla24[[#This Row],[PAS_DUR_COR_COD_ROS_TG_NEG]]</f>
        <v>-20.555555555555543</v>
      </c>
      <c r="LA117" s="15">
        <f>Tabla24[[#This Row],[ROS_NUM_COR_COD_ROS_TG_NEU]]-Tabla24[[#This Row],[PAS_NUM_COR_COD_ROS_TG_NEU]]</f>
        <v>0.94444444444444464</v>
      </c>
      <c r="LB117" s="15">
        <f>Tabla24[[#This Row],[ROS_DUR_COR_COD_ROS_TG_NEU]]-Tabla24[[#This Row],[PAS_DUR_COR_COD_ROS_TG_NEU]]</f>
        <v>-16.5</v>
      </c>
      <c r="LC117" s="15">
        <f>Tabla24[[#This Row],[ROS_NUM_COR_COD_ROS_TG_POS]]-Tabla24[[#This Row],[PAS_NUM_COR_COD_ROS_TG_POS]]</f>
        <v>0.47953216374268992</v>
      </c>
      <c r="LD117" s="15">
        <f>Tabla24[[#This Row],[ROS_DUR_COR_COD_ROS_TG_POS]]-Tabla24[[#This Row],[PAS_DUR_COR_COD_ROS_TG_POS]]</f>
        <v>-71.701388888888914</v>
      </c>
      <c r="LE117" s="15">
        <f>Tabla24[[#This Row],[ROS_NUM_COR_COD_ROS_TG_TOT]]-Tabla24[[#This Row],[PAS_NUM_COR_COD_ROS_TG_TOT]]</f>
        <v>0.47368421052631593</v>
      </c>
      <c r="LF117" s="15">
        <f>Tabla24[[#This Row],[ROS_DUR_COR_COD_ROS_TG_TOT]]-Tabla24[[#This Row],[PAS_DUR_COR_COD_ROS_TG_TOT]]</f>
        <v>-36.358695652173878</v>
      </c>
      <c r="LG117" s="15">
        <f>Tabla24[[#This Row],[ROS_NUM_COR_COD_ESC_TG_NEG]]-Tabla24[[#This Row],[PAS_NUM_COR_COD_ESC_TG_NEG]]</f>
        <v>-0.30714285714285738</v>
      </c>
      <c r="LH117" s="15">
        <f>Tabla24[[#This Row],[ROS_DUR_COR_COD_ESC_TG_NEG]]-Tabla24[[#This Row],[PAS_DUR_COR_COD_ESC_TG_NEG]]</f>
        <v>-356.70000000000005</v>
      </c>
      <c r="LI117" s="15">
        <f>Tabla24[[#This Row],[ROS_NUM_COR_COD_ESC_TG_NEU]]-Tabla24[[#This Row],[PAS_NUM_COR_COD_ESC_TG_NEU]]</f>
        <v>-1.6666666666666665</v>
      </c>
      <c r="LJ117" s="15">
        <f>Tabla24[[#This Row],[ROS_NUM_COR_COD_ESC_TG_NEG]]-Tabla24[[#This Row],[PAS_NUM_COR_COD_ESC_TG_NEG]]</f>
        <v>-0.30714285714285738</v>
      </c>
      <c r="LK117" s="15">
        <f>Tabla24[[#This Row],[ROS_NUM_COR_COD_ESC_TG_POS]]-Tabla24[[#This Row],[PAS_NUM_COR_COD_ESC_TG_POS]]</f>
        <v>-1.0409356725146197</v>
      </c>
      <c r="LL117" s="15">
        <f>Tabla24[[#This Row],[ROS_DUR_COR_COD_ESC_TG_POS]]-Tabla24[[#This Row],[PAS_DUR_COR_COD_ESC_TG_POS]]</f>
        <v>-276.99159663865555</v>
      </c>
      <c r="LM117" s="15">
        <f>Tabla24[[#This Row],[ROS_NUM_COR_COD_ESC_TG_TOT]]-Tabla24[[#This Row],[PAS_NUM_COR_COD_ESC_TG_TOT]]</f>
        <v>-1.0196491228070175</v>
      </c>
      <c r="LN117" s="15">
        <f>Tabla24[[#This Row],[ROS_DUR_COR_COD_ESC_TG_TOT]]-Tabla24[[#This Row],[PAS_DUR_COR_COD_ESC_TG_TOT]]</f>
        <v>-279.6549019607844</v>
      </c>
      <c r="LO117" s="15">
        <f>Tabla24[[#This Row],[PAS_NUM_COR_COD_ROS_TG_NEG]]-Tabla24[[#This Row],[ESC_NUM_COR_COD_ROS_TG_NEG]]</f>
        <v>-0.64999999999999991</v>
      </c>
      <c r="LP117" s="15">
        <f>Tabla24[[#This Row],[PAS_DUR_COR_COD_ROS_TG_NEG]]-Tabla24[[#This Row],[ESC_DUR_COR_COD_ROS_TG_NEG]]</f>
        <v>-324.86111111111109</v>
      </c>
      <c r="LQ117" s="15">
        <f>Tabla24[[#This Row],[PAS_NUM_COR_COD_ROS_TG_NEU]]-Tabla24[[#This Row],[ESC_NUM_COR_COD_ROS_TG_NEU]]</f>
        <v>-0.4222222222222225</v>
      </c>
      <c r="LR117" s="15">
        <f>Tabla24[[#This Row],[PAS_DUR_COR_COD_ROS_TG_NEU]]-Tabla24[[#This Row],[ESC_DUR_COR_COD_ROS_TG_NEU]]</f>
        <v>-68.625</v>
      </c>
      <c r="LS117" s="15">
        <f>Tabla24[[#This Row],[PAS_NUM_COR_COD_ROS_TG_POS]]-Tabla24[[#This Row],[ESC_NUM_COR_COD_ROS_TG_POS]]</f>
        <v>1.4093567251461989</v>
      </c>
      <c r="LT117" s="15">
        <f>Tabla24[[#This Row],[PAS_DUR_COR_COD_ROS_TG_POS]]-Tabla24[[#This Row],[ESC_DUR_COR_COD_ROS_TG_POS]]</f>
        <v>45.8125</v>
      </c>
      <c r="LU117" s="15">
        <f>Tabla24[[#This Row],[PAS_NUM_COR_COD_ROS_TG_TOT]]-Tabla24[[#This Row],[ESC_NUM_COR_COD_ROS_TG_TOT]]</f>
        <v>7.8039927404718767E-2</v>
      </c>
      <c r="LV117" s="15">
        <f>Tabla24[[#This Row],[PAS_DUR_COR_COD_ROS_TG_TOT]]-Tabla24[[#This Row],[ESC_DUR_COR_COD_ROS_TG_TOT]]</f>
        <v>-143.5413043478261</v>
      </c>
      <c r="LW117" s="15">
        <f>Tabla24[[#This Row],[PAS_NUM_COR_COD_ESC_TG_NEG]]-Tabla24[[#This Row],[ESC_NUM_COR_COD_ESC_TG_NEG]]</f>
        <v>5.0000000000000266E-2</v>
      </c>
      <c r="LX117" s="15">
        <f>Tabla24[[#This Row],[PAS_DUR_COR_COD_ESC_TG_NEG]]-Tabla24[[#This Row],[ESC_DUR_COR_COD_ESC_TG_NEG]]</f>
        <v>38.450000000000045</v>
      </c>
      <c r="LY117" s="15">
        <f>Tabla24[[#This Row],[PAS_NUM_COR_COD_ESC_TG_NEU]]-Tabla24[[#This Row],[ESC_NUM_COR_COD_ESC_TG_NEU]]</f>
        <v>-0.31111111111111134</v>
      </c>
      <c r="LZ117" s="15">
        <f>Tabla24[[#This Row],[PAS_DUR_COR_COD_ESC_TG_NEU]]-Tabla24[[#This Row],[ESC_DUR_COR_COD_ESC_TG_NEU]]</f>
        <v>83.946153846153834</v>
      </c>
      <c r="MA117" s="15">
        <f>Tabla24[[#This Row],[PAS_NUM_COR_COD_ESC_TG_POS]]-Tabla24[[#This Row],[ESC_NUM_COR_COD_ESC_TG_POS]]</f>
        <v>-0.95906432748538029</v>
      </c>
      <c r="MB117" s="15">
        <f>Tabla24[[#This Row],[PAS_DUR_COR_COD_ESC_TG_POS]]-Tabla24[[#This Row],[ESC_DUR_COR_COD_ESC_TG_POS]]</f>
        <v>-388.66911764705878</v>
      </c>
      <c r="MC117" s="15">
        <f>Tabla24[[#This Row],[PAS_NUM_COR_COD_ESC_TG_TOT]]-Tabla24[[#This Row],[ESC_NUM_COR_COD_ESC_TG_TOT]]</f>
        <v>-0.38173018753780985</v>
      </c>
      <c r="MD117" s="15">
        <f>Tabla24[[#This Row],[PAS_DUR_COR_COD_ESC_TG_TOT]]-Tabla24[[#This Row],[ESC_DUR_COR_COD_ESC_TG_TOT]]</f>
        <v>-76.010256410256375</v>
      </c>
      <c r="ME117">
        <v>246.5</v>
      </c>
      <c r="MF117">
        <v>191.77777777777777</v>
      </c>
      <c r="MG117">
        <v>244.66666666666666</v>
      </c>
      <c r="MH117">
        <v>225.29166666666666</v>
      </c>
      <c r="MI117">
        <v>181.83333333333334</v>
      </c>
      <c r="MJ117">
        <v>271.75</v>
      </c>
      <c r="MK117">
        <v>267.42857142857144</v>
      </c>
      <c r="ML117">
        <v>238.23529411764707</v>
      </c>
      <c r="MM117">
        <v>243.625</v>
      </c>
      <c r="MN117">
        <v>232.75</v>
      </c>
      <c r="MO117">
        <v>331.25</v>
      </c>
      <c r="MP117">
        <v>256.8</v>
      </c>
      <c r="MQ117">
        <v>287.75</v>
      </c>
      <c r="MR117">
        <v>256.2</v>
      </c>
      <c r="MS117">
        <v>203</v>
      </c>
      <c r="MT117">
        <v>249.53846153846155</v>
      </c>
      <c r="MU117">
        <v>205.66666666666666</v>
      </c>
      <c r="MV117">
        <v>200.58333333333334</v>
      </c>
      <c r="MW117">
        <v>242</v>
      </c>
      <c r="MX117">
        <v>216.97826086956522</v>
      </c>
      <c r="MY117">
        <v>210.26666666666668</v>
      </c>
      <c r="MZ117">
        <v>215</v>
      </c>
      <c r="NA117">
        <v>252.94117647058823</v>
      </c>
      <c r="NB117">
        <v>227.75555555555556</v>
      </c>
      <c r="NC117" s="15">
        <f>Tabla1[[#This Row],[ROS_1DU_COR_COD_ROS_TG_NEG]]-Tabla1[[#This Row],[PAS_1DU_COR_COD_ROS_TG_NEG]]</f>
        <v>40.833333333333343</v>
      </c>
      <c r="ND117" s="15">
        <f>Tabla1[[#This Row],[ROS_1DU_COR_COD_ROS_TG_NEU]]-Tabla1[[#This Row],[PAS_1DU_COR_COD_ROS_TG_NEU]]</f>
        <v>-8.8055555555555713</v>
      </c>
      <c r="NE117" s="15">
        <f>Tabla1[[#This Row],[ROS_1DU_COR_COD_ROS_TG_POS]]-Tabla1[[#This Row],[PAS_1DU_COR_COD_ROS_TG_POS]]</f>
        <v>2.6666666666666572</v>
      </c>
      <c r="NF117" s="15">
        <f>Tabla1[[#This Row],[ROS_1DU_COR_COD_ROS_TG_TOT]]-Tabla1[[#This Row],[PAS_1DU_COR_COD_ROS_TG_TOT]]</f>
        <v>8.3134057971014386</v>
      </c>
      <c r="NG117" s="15">
        <f>Tabla1[[#This Row],[ROS_1DU_COR_COD_ESC_TG_NEG]]-Tabla1[[#This Row],[PAS_1DU_COR_COD_ESC_TG_NEG]]</f>
        <v>-28.433333333333337</v>
      </c>
      <c r="NH117" s="15">
        <f>Tabla1[[#This Row],[ROS_1DU_COR_COD_ESC_TG_NEU]]-Tabla1[[#This Row],[PAS_1DU_COR_COD_ESC_TG_NEU]]</f>
        <v>56.75</v>
      </c>
      <c r="NI117" s="15">
        <f>Tabla1[[#This Row],[ROS_1DU_COR_COD_ESC_TG_POS]]-Tabla1[[#This Row],[PAS_1DU_COR_COD_ESC_TG_POS]]</f>
        <v>14.487394957983213</v>
      </c>
      <c r="NJ117" s="15">
        <f>Tabla1[[#This Row],[ROS_1DU_COR_COD_ESC_TG_TOT]]-Tabla1[[#This Row],[PAS_1DU_COR_COD_ESC_TG_TOT]]</f>
        <v>10.479738562091512</v>
      </c>
      <c r="NK117" s="15">
        <f>Tabla1[[#This Row],[PAS_1DU_COR_COD_ROS_TG_NEG]]-Tabla1[[#This Row],[ESC_1DU_COR_COD_ROS_TG_NEG]]</f>
        <v>-37.958333333333343</v>
      </c>
      <c r="NL117" s="15">
        <f>Tabla1[[#This Row],[PAS_1DU_COR_COD_ROS_TG_NEU]]-Tabla1[[#This Row],[ESC_1DU_COR_COD_ROS_TG_NEU]]</f>
        <v>-32.166666666666657</v>
      </c>
      <c r="NM117" s="15">
        <f>Tabla1[[#This Row],[PAS_1DU_COR_COD_ROS_TG_POS]]-Tabla1[[#This Row],[ESC_1DU_COR_COD_ROS_TG_POS]]</f>
        <v>-89.25</v>
      </c>
      <c r="NN117" s="15">
        <f>Tabla1[[#This Row],[PAS_1DU_COR_COD_ROS_TG_TOT]]-Tabla1[[#This Row],[ESC_1DU_COR_COD_ROS_TG_TOT]]</f>
        <v>-39.821739130434793</v>
      </c>
      <c r="NO117" s="15">
        <f>Tabla1[[#This Row],[PAS_1DU_COR_COD_ESC_TG_NEG]]-Tabla1[[#This Row],[ESC_1DU_COR_COD_ESC_TG_NEG]]</f>
        <v>-77.48333333333332</v>
      </c>
      <c r="NP117" s="15">
        <f>Tabla1[[#This Row],[PAS_1DU_COR_COD_ESC_TG_NEU]]-Tabla1[[#This Row],[ESC_1DU_COR_COD_ESC_TG_NEU]]</f>
        <v>-41.199999999999989</v>
      </c>
      <c r="NQ117" s="15">
        <f>Tabla1[[#This Row],[PAS_1DU_COR_COD_ESC_TG_POS]]-Tabla1[[#This Row],[ESC_1DU_COR_COD_ESC_TG_POS]]</f>
        <v>49.941176470588232</v>
      </c>
      <c r="NR117" s="15">
        <f>Tabla1[[#This Row],[PAS_1DU_COR_COD_ESC_TG_TOT]]-Tabla1[[#This Row],[ESC_1DU_COR_COD_ESC_TG_TOT]]</f>
        <v>-21.782905982905987</v>
      </c>
    </row>
    <row r="118" spans="1:382" x14ac:dyDescent="0.3">
      <c r="A118" s="2" t="s">
        <v>126</v>
      </c>
      <c r="B118" s="2">
        <v>40</v>
      </c>
      <c r="C118" s="2">
        <v>2</v>
      </c>
      <c r="D118" s="2">
        <v>40</v>
      </c>
      <c r="E118">
        <v>3.6</v>
      </c>
      <c r="F118">
        <v>1175.3684210526317</v>
      </c>
      <c r="G118">
        <v>3.3</v>
      </c>
      <c r="H118">
        <v>989.2</v>
      </c>
      <c r="I118">
        <v>3.75</v>
      </c>
      <c r="J118">
        <v>1134.3157894736842</v>
      </c>
      <c r="K118">
        <v>3.55</v>
      </c>
      <c r="L118">
        <v>1097.7241379310344</v>
      </c>
      <c r="M118">
        <v>3.2</v>
      </c>
      <c r="N118">
        <v>1010.4</v>
      </c>
      <c r="O118">
        <v>3.5</v>
      </c>
      <c r="P118">
        <v>1088.05</v>
      </c>
      <c r="Q118">
        <v>3.1</v>
      </c>
      <c r="R118">
        <v>1146.1176470588234</v>
      </c>
      <c r="S118">
        <v>3.2666666666666666</v>
      </c>
      <c r="T118">
        <v>1078.1228070175439</v>
      </c>
      <c r="U118">
        <v>3.4083333333333332</v>
      </c>
      <c r="V118">
        <v>1088.0086956521739</v>
      </c>
      <c r="W118">
        <v>1.9</v>
      </c>
      <c r="X118">
        <v>528.85</v>
      </c>
      <c r="Y118">
        <v>1.8</v>
      </c>
      <c r="Z118">
        <v>507.55</v>
      </c>
      <c r="AA118">
        <v>1.65</v>
      </c>
      <c r="AB118">
        <v>463.75</v>
      </c>
      <c r="AC118">
        <v>1.7833333333333334</v>
      </c>
      <c r="AD118">
        <v>500.05</v>
      </c>
      <c r="AE118">
        <v>1.7833333333333334</v>
      </c>
      <c r="AF118">
        <v>500.05</v>
      </c>
      <c r="AG118">
        <v>2.8666666666666667</v>
      </c>
      <c r="AH118">
        <v>886.4228571428572</v>
      </c>
      <c r="BM118">
        <v>2.8666666666666667</v>
      </c>
      <c r="BN118">
        <v>886.4228571428572</v>
      </c>
      <c r="BO118">
        <v>5.4</v>
      </c>
      <c r="BP118">
        <v>1700.8</v>
      </c>
      <c r="BQ118">
        <v>5.4</v>
      </c>
      <c r="BR118">
        <v>1715.1</v>
      </c>
      <c r="BS118">
        <v>4.9000000000000004</v>
      </c>
      <c r="BT118">
        <v>1436.5</v>
      </c>
      <c r="BU118">
        <v>5.2333333333333334</v>
      </c>
      <c r="BV118">
        <v>1617.4666666666667</v>
      </c>
      <c r="BW118">
        <v>5.3</v>
      </c>
      <c r="BX118">
        <v>1920.6666666666667</v>
      </c>
      <c r="BY118">
        <v>5.5</v>
      </c>
      <c r="BZ118">
        <v>1491.8</v>
      </c>
      <c r="CA118">
        <v>4.5999999999999996</v>
      </c>
      <c r="CB118">
        <v>1443.8</v>
      </c>
      <c r="CC118">
        <v>5.1333333333333337</v>
      </c>
      <c r="CD118">
        <v>1608.344827586207</v>
      </c>
      <c r="CE118">
        <v>5.1833333333333336</v>
      </c>
      <c r="CF118">
        <v>1612.9830508474577</v>
      </c>
      <c r="CG118">
        <v>0.8</v>
      </c>
      <c r="CH118">
        <v>594</v>
      </c>
      <c r="CI118">
        <v>1.3</v>
      </c>
      <c r="CJ118">
        <v>732.4</v>
      </c>
      <c r="CK118">
        <v>1.7</v>
      </c>
      <c r="CL118">
        <v>805.42857142857144</v>
      </c>
      <c r="CM118">
        <v>1.2666666666666666</v>
      </c>
      <c r="CN118">
        <v>729.75</v>
      </c>
      <c r="CO118">
        <v>0.9</v>
      </c>
      <c r="CP118">
        <v>1092</v>
      </c>
      <c r="CQ118">
        <v>1.5</v>
      </c>
      <c r="CR118">
        <v>776.66666666666663</v>
      </c>
      <c r="CS118">
        <v>1.6</v>
      </c>
      <c r="CT118">
        <v>521.75</v>
      </c>
      <c r="CU118">
        <v>1.3333333333333333</v>
      </c>
      <c r="CV118">
        <v>712.35294117647061</v>
      </c>
      <c r="CW118">
        <v>1.3</v>
      </c>
      <c r="CX118">
        <v>720.78787878787875</v>
      </c>
      <c r="CY118">
        <v>3.2416666666666667</v>
      </c>
      <c r="CZ118">
        <v>1292.9565217391305</v>
      </c>
      <c r="DA118">
        <v>2.4</v>
      </c>
      <c r="DB118">
        <v>612.20000000000005</v>
      </c>
      <c r="DC118">
        <v>2.5</v>
      </c>
      <c r="DD118">
        <v>636</v>
      </c>
      <c r="DE118">
        <v>2.4</v>
      </c>
      <c r="DF118">
        <v>750.7</v>
      </c>
      <c r="DG118">
        <v>2.4333333333333331</v>
      </c>
      <c r="DH118">
        <v>666.3</v>
      </c>
      <c r="DI118">
        <v>2.6</v>
      </c>
      <c r="DJ118">
        <v>707.3</v>
      </c>
      <c r="DK118">
        <v>2.7</v>
      </c>
      <c r="DL118">
        <v>691.7</v>
      </c>
      <c r="DM118">
        <v>2.9</v>
      </c>
      <c r="DN118">
        <v>778.4</v>
      </c>
      <c r="DO118">
        <v>2.7333333333333334</v>
      </c>
      <c r="DP118">
        <v>725.8</v>
      </c>
      <c r="DQ118">
        <v>2.5833333333333335</v>
      </c>
      <c r="DR118">
        <v>696.05</v>
      </c>
      <c r="DS118">
        <v>2.5833333333333335</v>
      </c>
      <c r="DT118">
        <v>696.05</v>
      </c>
      <c r="DU118">
        <v>3.0222222222222221</v>
      </c>
      <c r="DV118">
        <v>1057.3355263157894</v>
      </c>
      <c r="GE118">
        <v>3.0222222222222221</v>
      </c>
      <c r="GF118">
        <v>1057.3355263157894</v>
      </c>
      <c r="GG118">
        <v>1.3</v>
      </c>
      <c r="GH118">
        <v>552.57142857142856</v>
      </c>
      <c r="GI118">
        <v>0.7</v>
      </c>
      <c r="GJ118">
        <v>430</v>
      </c>
      <c r="GK118">
        <v>1.25</v>
      </c>
      <c r="GL118">
        <v>536.75</v>
      </c>
      <c r="GM118">
        <v>1.0714285714285714</v>
      </c>
      <c r="GN118">
        <v>510.3125</v>
      </c>
      <c r="GO118">
        <v>0.66666666666666663</v>
      </c>
      <c r="GP118">
        <v>383.75</v>
      </c>
      <c r="GQ118">
        <v>1.1000000000000001</v>
      </c>
      <c r="GR118">
        <v>521.16666666666663</v>
      </c>
      <c r="GS118">
        <v>1.4</v>
      </c>
      <c r="GT118">
        <v>448.25</v>
      </c>
      <c r="GU118">
        <v>1.0689655172413792</v>
      </c>
      <c r="GV118">
        <v>458.22222222222223</v>
      </c>
      <c r="GW118">
        <v>1.0701754385964912</v>
      </c>
      <c r="GX118">
        <v>482.73529411764707</v>
      </c>
      <c r="GY118">
        <v>5.2</v>
      </c>
      <c r="GZ118">
        <v>1513.2</v>
      </c>
      <c r="HA118">
        <v>5.2</v>
      </c>
      <c r="HB118">
        <v>1615.6</v>
      </c>
      <c r="HC118">
        <v>5.25</v>
      </c>
      <c r="HD118">
        <v>1819.125</v>
      </c>
      <c r="HE118">
        <v>5.2142857142857144</v>
      </c>
      <c r="HF118">
        <v>1637.1785714285713</v>
      </c>
      <c r="HG118">
        <v>5.8888888888888893</v>
      </c>
      <c r="HH118">
        <v>1852.4444444444443</v>
      </c>
      <c r="HI118">
        <v>4.8</v>
      </c>
      <c r="HJ118">
        <v>1610.8</v>
      </c>
      <c r="HK118">
        <v>4.7</v>
      </c>
      <c r="HL118">
        <v>1420</v>
      </c>
      <c r="HM118">
        <v>5.1034482758620694</v>
      </c>
      <c r="HN118">
        <v>1620</v>
      </c>
      <c r="HO118">
        <v>5.1578947368421053</v>
      </c>
      <c r="HP118">
        <v>1628.4385964912281</v>
      </c>
      <c r="HQ118">
        <v>3.1140350877192984</v>
      </c>
      <c r="HR118">
        <v>1200.3736263736264</v>
      </c>
      <c r="HS118">
        <v>2.6</v>
      </c>
      <c r="HT118">
        <v>692.9</v>
      </c>
      <c r="HU118">
        <v>3.1</v>
      </c>
      <c r="HV118">
        <v>797.8</v>
      </c>
      <c r="HW118">
        <v>2.5</v>
      </c>
      <c r="HX118">
        <v>659.625</v>
      </c>
      <c r="HY118">
        <v>2.75</v>
      </c>
      <c r="HZ118">
        <v>720.85714285714289</v>
      </c>
      <c r="IA118">
        <v>2.3333333333333335</v>
      </c>
      <c r="IB118">
        <v>634.33333333333337</v>
      </c>
      <c r="IC118">
        <v>2.4</v>
      </c>
      <c r="ID118">
        <v>601.1</v>
      </c>
      <c r="IE118">
        <v>2.6</v>
      </c>
      <c r="IF118">
        <v>641</v>
      </c>
      <c r="IG118">
        <v>2.4482758620689653</v>
      </c>
      <c r="IH118">
        <v>625.17241379310349</v>
      </c>
      <c r="II118">
        <v>2.5964912280701755</v>
      </c>
      <c r="IJ118">
        <v>672.17543859649118</v>
      </c>
      <c r="IK118">
        <v>2.5964912280701755</v>
      </c>
      <c r="IL118">
        <v>672.17543859649118</v>
      </c>
      <c r="IM118">
        <v>2.9415204678362574</v>
      </c>
      <c r="IN118">
        <v>996.94594594594594</v>
      </c>
      <c r="IS118">
        <v>0</v>
      </c>
      <c r="IU118">
        <v>0</v>
      </c>
      <c r="IW118">
        <v>0</v>
      </c>
      <c r="JC118">
        <v>0</v>
      </c>
      <c r="JE118">
        <v>0</v>
      </c>
      <c r="JK118">
        <v>5.5</v>
      </c>
      <c r="JL118">
        <v>1751</v>
      </c>
      <c r="JM118">
        <v>5.5</v>
      </c>
      <c r="JN118">
        <v>1751</v>
      </c>
      <c r="JO118">
        <v>5</v>
      </c>
      <c r="JP118">
        <v>1730</v>
      </c>
      <c r="JU118">
        <v>5</v>
      </c>
      <c r="JV118">
        <v>1730</v>
      </c>
      <c r="JW118">
        <v>5.333333333333333</v>
      </c>
      <c r="JX118">
        <v>1744</v>
      </c>
      <c r="JY118">
        <v>2.6666666666666665</v>
      </c>
      <c r="JZ118">
        <v>1744</v>
      </c>
      <c r="KE118">
        <v>4</v>
      </c>
      <c r="KF118">
        <v>1189.5</v>
      </c>
      <c r="KG118">
        <v>4</v>
      </c>
      <c r="KH118">
        <v>1189.5</v>
      </c>
      <c r="KI118">
        <v>2</v>
      </c>
      <c r="KJ118">
        <v>711</v>
      </c>
      <c r="KO118">
        <v>2</v>
      </c>
      <c r="KP118">
        <v>711</v>
      </c>
      <c r="KQ118">
        <v>3.3333333333333335</v>
      </c>
      <c r="KR118">
        <v>1030</v>
      </c>
      <c r="KS118">
        <v>3.3333333333333335</v>
      </c>
      <c r="KT118">
        <v>1030</v>
      </c>
      <c r="KU118">
        <v>2.8888888888888888</v>
      </c>
      <c r="KV118">
        <v>1387</v>
      </c>
      <c r="KW118">
        <v>2.9388888888888891</v>
      </c>
      <c r="KX118">
        <v>1012.1428571428571</v>
      </c>
      <c r="KY118" s="15">
        <f>Tabla24[[#This Row],[ROS_NUM_COR_COD_ROS_TG_NEG]]-Tabla24[[#This Row],[PAS_NUM_COR_COD_ROS_TG_NEG]]</f>
        <v>2.6888888888888891</v>
      </c>
      <c r="KZ118" s="15">
        <f>Tabla24[[#This Row],[ROS_DUR_COR_COD_ROS_TG_NEG]]-Tabla24[[#This Row],[PAS_DUR_COR_COD_ROS_TG_NEG]]</f>
        <v>842.04444444444437</v>
      </c>
      <c r="LA118" s="15">
        <f>Tabla24[[#This Row],[ROS_NUM_COR_COD_ROS_TG_NEU]]-Tabla24[[#This Row],[PAS_NUM_COR_COD_ROS_TG_NEU]]</f>
        <v>1.2999999999999998</v>
      </c>
      <c r="LB118" s="15">
        <f>Tabla24[[#This Row],[ROS_DUR_COR_COD_ROS_TG_NEU]]-Tabla24[[#This Row],[PAS_DUR_COR_COD_ROS_TG_NEU]]</f>
        <v>522.75</v>
      </c>
      <c r="LC118" s="15">
        <f>Tabla24[[#This Row],[ROS_NUM_COR_COD_ROS_TG_POS]]-Tabla24[[#This Row],[PAS_NUM_COR_COD_ROS_TG_POS]]</f>
        <v>1.6</v>
      </c>
      <c r="LD118" s="15">
        <f>Tabla24[[#This Row],[ROS_DUR_COR_COD_ROS_TG_POS]]-Tabla24[[#This Row],[PAS_DUR_COR_COD_ROS_TG_POS]]</f>
        <v>273.88235294117658</v>
      </c>
      <c r="LE118" s="15">
        <f>Tabla24[[#This Row],[ROS_NUM_COR_COD_ROS_TG_TOT]]-Tabla24[[#This Row],[PAS_NUM_COR_COD_ROS_TG_TOT]]</f>
        <v>1.8367816091954028</v>
      </c>
      <c r="LF118" s="15">
        <f>Tabla24[[#This Row],[ROS_DUR_COR_COD_ROS_TG_TOT]]-Tabla24[[#This Row],[PAS_DUR_COR_COD_ROS_TG_TOT]]</f>
        <v>541.87719298245611</v>
      </c>
      <c r="LG118" s="15">
        <f>Tabla24[[#This Row],[ROS_NUM_COR_COD_ESC_TG_NEG]]-Tabla24[[#This Row],[PAS_NUM_COR_COD_ESC_TG_NEG]]</f>
        <v>-2.9333333333333336</v>
      </c>
      <c r="LH118" s="15">
        <f>Tabla24[[#This Row],[ROS_DUR_COR_COD_ESC_TG_NEG]]-Tabla24[[#This Row],[PAS_DUR_COR_COD_ESC_TG_NEG]]</f>
        <v>-791.61842105263167</v>
      </c>
      <c r="LI118" s="15">
        <f>Tabla24[[#This Row],[ROS_NUM_COR_COD_ESC_TG_NEU]]-Tabla24[[#This Row],[PAS_NUM_COR_COD_ESC_TG_NEU]]</f>
        <v>-2.1999999999999997</v>
      </c>
      <c r="LJ118" s="15">
        <f>Tabla24[[#This Row],[ROS_NUM_COR_COD_ESC_TG_NEG]]-Tabla24[[#This Row],[PAS_NUM_COR_COD_ESC_TG_NEG]]</f>
        <v>-2.9333333333333336</v>
      </c>
      <c r="LK118" s="15">
        <f>Tabla24[[#This Row],[ROS_NUM_COR_COD_ESC_TG_POS]]-Tabla24[[#This Row],[PAS_NUM_COR_COD_ESC_TG_POS]]</f>
        <v>-2.35</v>
      </c>
      <c r="LL118" s="15">
        <f>Tabla24[[#This Row],[ROS_DUR_COR_COD_ESC_TG_POS]]-Tabla24[[#This Row],[PAS_DUR_COR_COD_ESC_TG_POS]]</f>
        <v>-686.06578947368416</v>
      </c>
      <c r="LM118" s="15">
        <f>Tabla24[[#This Row],[ROS_NUM_COR_COD_ESC_TG_TOT]]-Tabla24[[#This Row],[PAS_NUM_COR_COD_ESC_TG_TOT]]</f>
        <v>-2.4810344827586208</v>
      </c>
      <c r="LN118" s="15">
        <f>Tabla24[[#This Row],[ROS_DUR_COR_COD_ESC_TG_TOT]]-Tabla24[[#This Row],[PAS_DUR_COR_COD_ESC_TG_TOT]]</f>
        <v>-639.50191570881225</v>
      </c>
      <c r="LO118" s="15">
        <f>Tabla24[[#This Row],[PAS_NUM_COR_COD_ROS_TG_NEG]]-Tabla24[[#This Row],[ESC_NUM_COR_COD_ROS_TG_NEG]]</f>
        <v>2.3000000000000003</v>
      </c>
      <c r="LP118" s="15">
        <f>Tabla24[[#This Row],[PAS_DUR_COR_COD_ROS_TG_NEG]]-Tabla24[[#This Row],[ESC_DUR_COR_COD_ROS_TG_NEG]]</f>
        <v>-81.600000000000023</v>
      </c>
      <c r="LQ118" s="15">
        <f>Tabla24[[#This Row],[PAS_NUM_COR_COD_ROS_TG_NEU]]-Tabla24[[#This Row],[ESC_NUM_COR_COD_ROS_TG_NEU]]</f>
        <v>2</v>
      </c>
      <c r="LR118" s="15">
        <f>Tabla24[[#This Row],[PAS_DUR_COR_COD_ROS_TG_NEU]]-Tabla24[[#This Row],[ESC_DUR_COR_COD_ROS_TG_NEU]]</f>
        <v>311.38333333333333</v>
      </c>
      <c r="LS118" s="15">
        <f>Tabla24[[#This Row],[PAS_NUM_COR_COD_ROS_TG_POS]]-Tabla24[[#This Row],[ESC_NUM_COR_COD_ROS_TG_POS]]</f>
        <v>1.5</v>
      </c>
      <c r="LT118" s="15">
        <f>Tabla24[[#This Row],[PAS_DUR_COR_COD_ROS_TG_POS]]-Tabla24[[#This Row],[ESC_DUR_COR_COD_ROS_TG_POS]]</f>
        <v>624.36764705882342</v>
      </c>
      <c r="LU118" s="15">
        <f>Tabla24[[#This Row],[PAS_NUM_COR_COD_ROS_TG_TOT]]-Tabla24[[#This Row],[ESC_NUM_COR_COD_ROS_TG_TOT]]</f>
        <v>1.9333333333333333</v>
      </c>
      <c r="LV118" s="15">
        <f>Tabla24[[#This Row],[PAS_DUR_COR_COD_ROS_TG_TOT]]-Tabla24[[#This Row],[ESC_DUR_COR_COD_ROS_TG_TOT]]</f>
        <v>365.76986584107328</v>
      </c>
      <c r="LW118" s="15">
        <f>Tabla24[[#This Row],[PAS_NUM_COR_COD_ESC_TG_NEG]]-Tabla24[[#This Row],[ESC_NUM_COR_COD_ESC_TG_NEG]]</f>
        <v>-1.6999999999999997</v>
      </c>
      <c r="LX118" s="15">
        <f>Tabla24[[#This Row],[PAS_DUR_COR_COD_ESC_TG_NEG]]-Tabla24[[#This Row],[ESC_DUR_COR_COD_ESC_TG_NEG]]</f>
        <v>-745.29824561403507</v>
      </c>
      <c r="LY118" s="15">
        <f>Tabla24[[#This Row],[PAS_NUM_COR_COD_ESC_TG_NEU]]-Tabla24[[#This Row],[ESC_NUM_COR_COD_ESC_TG_NEU]]</f>
        <v>-2.2000000000000002</v>
      </c>
      <c r="LZ118" s="15">
        <f>Tabla24[[#This Row],[PAS_DUR_COR_COD_ESC_TG_NEU]]-Tabla24[[#This Row],[ESC_DUR_COR_COD_ESC_TG_NEU]]</f>
        <v>-502.59999999999991</v>
      </c>
      <c r="MA118" s="15">
        <f>Tabla24[[#This Row],[PAS_NUM_COR_COD_ESC_TG_POS]]-Tabla24[[#This Row],[ESC_NUM_COR_COD_ESC_TG_POS]]</f>
        <v>-0.84999999999999964</v>
      </c>
      <c r="MB118" s="15">
        <f>Tabla24[[#This Row],[PAS_DUR_COR_COD_ESC_TG_POS]]-Tabla24[[#This Row],[ESC_DUR_COR_COD_ESC_TG_POS]]</f>
        <v>-309.48421052631579</v>
      </c>
      <c r="MC118" s="15">
        <f>Tabla24[[#This Row],[PAS_NUM_COR_COD_ESC_TG_TOT]]-Tabla24[[#This Row],[ESC_NUM_COR_COD_ESC_TG_TOT]]</f>
        <v>-1.5833333333333339</v>
      </c>
      <c r="MD118" s="15">
        <f>Tabla24[[#This Row],[PAS_DUR_COR_COD_ESC_TG_TOT]]-Tabla24[[#This Row],[ESC_DUR_COR_COD_ESC_TG_TOT]]</f>
        <v>-510.62068965517255</v>
      </c>
      <c r="ME118">
        <v>355.55555555555554</v>
      </c>
      <c r="MF118">
        <v>348.4</v>
      </c>
      <c r="MG118">
        <v>317</v>
      </c>
      <c r="MH118">
        <v>339.79310344827587</v>
      </c>
      <c r="MI118">
        <v>261.5</v>
      </c>
      <c r="MJ118">
        <v>336.33333333333331</v>
      </c>
      <c r="MK118">
        <v>245.5</v>
      </c>
      <c r="ML118">
        <v>279.33333333333331</v>
      </c>
      <c r="MM118">
        <v>335</v>
      </c>
      <c r="MN118">
        <v>321.5</v>
      </c>
      <c r="MO118">
        <v>304.75</v>
      </c>
      <c r="MP118">
        <v>316</v>
      </c>
      <c r="MQ118">
        <v>378.88888888888891</v>
      </c>
      <c r="MR118">
        <v>284.7</v>
      </c>
      <c r="MS118">
        <v>370.7</v>
      </c>
      <c r="MT118">
        <v>343.58620689655174</v>
      </c>
      <c r="MU118">
        <v>323.89999999999998</v>
      </c>
      <c r="MV118">
        <v>327.39999999999998</v>
      </c>
      <c r="MW118">
        <v>354.41176470588238</v>
      </c>
      <c r="MX118">
        <v>334.22807017543857</v>
      </c>
      <c r="MY118">
        <v>346.78947368421052</v>
      </c>
      <c r="MZ118">
        <v>350</v>
      </c>
      <c r="NA118">
        <v>301.15789473684208</v>
      </c>
      <c r="NB118">
        <v>332.94827586206895</v>
      </c>
      <c r="NC118" s="15">
        <f>Tabla1[[#This Row],[ROS_1DU_COR_COD_ROS_TG_NEG]]-Tabla1[[#This Row],[PAS_1DU_COR_COD_ROS_TG_NEG]]</f>
        <v>31.655555555555566</v>
      </c>
      <c r="ND118" s="15">
        <f>Tabla1[[#This Row],[ROS_1DU_COR_COD_ROS_TG_NEU]]-Tabla1[[#This Row],[PAS_1DU_COR_COD_ROS_TG_NEU]]</f>
        <v>21</v>
      </c>
      <c r="NE118" s="15">
        <f>Tabla1[[#This Row],[ROS_1DU_COR_COD_ROS_TG_POS]]-Tabla1[[#This Row],[PAS_1DU_COR_COD_ROS_TG_POS]]</f>
        <v>-37.411764705882376</v>
      </c>
      <c r="NF118" s="15">
        <f>Tabla1[[#This Row],[ROS_1DU_COR_COD_ROS_TG_TOT]]-Tabla1[[#This Row],[PAS_1DU_COR_COD_ROS_TG_TOT]]</f>
        <v>5.5650332728372973</v>
      </c>
      <c r="NG118" s="15">
        <f>Tabla1[[#This Row],[ROS_1DU_COR_COD_ESC_TG_NEG]]-Tabla1[[#This Row],[PAS_1DU_COR_COD_ESC_TG_NEG]]</f>
        <v>-85.28947368421052</v>
      </c>
      <c r="NH118" s="15">
        <f>Tabla1[[#This Row],[ROS_1DU_COR_COD_ESC_TG_NEU]]-Tabla1[[#This Row],[PAS_1DU_COR_COD_ESC_TG_NEU]]</f>
        <v>-13.666666666666686</v>
      </c>
      <c r="NI118" s="15">
        <f>Tabla1[[#This Row],[ROS_1DU_COR_COD_ESC_TG_POS]]-Tabla1[[#This Row],[PAS_1DU_COR_COD_ESC_TG_POS]]</f>
        <v>-55.657894736842081</v>
      </c>
      <c r="NJ118" s="15">
        <f>Tabla1[[#This Row],[ROS_1DU_COR_COD_ESC_TG_TOT]]-Tabla1[[#This Row],[PAS_1DU_COR_COD_ESC_TG_TOT]]</f>
        <v>-53.614942528735639</v>
      </c>
      <c r="NK118" s="15">
        <f>Tabla1[[#This Row],[PAS_1DU_COR_COD_ROS_TG_NEG]]-Tabla1[[#This Row],[ESC_1DU_COR_COD_ROS_TG_NEG]]</f>
        <v>-11.100000000000023</v>
      </c>
      <c r="NL118" s="15">
        <f>Tabla1[[#This Row],[PAS_1DU_COR_COD_ROS_TG_NEU]]-Tabla1[[#This Row],[ESC_1DU_COR_COD_ROS_TG_NEU]]</f>
        <v>5.8999999999999773</v>
      </c>
      <c r="NM118" s="15">
        <f>Tabla1[[#This Row],[PAS_1DU_COR_COD_ROS_TG_POS]]-Tabla1[[#This Row],[ESC_1DU_COR_COD_ROS_TG_POS]]</f>
        <v>49.661764705882376</v>
      </c>
      <c r="NN118" s="15">
        <f>Tabla1[[#This Row],[PAS_1DU_COR_COD_ROS_TG_TOT]]-Tabla1[[#This Row],[ESC_1DU_COR_COD_ROS_TG_TOT]]</f>
        <v>18.228070175438575</v>
      </c>
      <c r="NO118" s="15">
        <f>Tabla1[[#This Row],[PAS_1DU_COR_COD_ESC_TG_NEG]]-Tabla1[[#This Row],[ESC_1DU_COR_COD_ESC_TG_NEG]]</f>
        <v>-32.099415204678394</v>
      </c>
      <c r="NP118" s="15">
        <f>Tabla1[[#This Row],[PAS_1DU_COR_COD_ESC_TG_NEU]]-Tabla1[[#This Row],[ESC_1DU_COR_COD_ESC_TG_NEU]]</f>
        <v>65.300000000000011</v>
      </c>
      <c r="NQ118" s="15">
        <f>Tabla1[[#This Row],[PAS_1DU_COR_COD_ESC_TG_POS]]-Tabla1[[#This Row],[ESC_1DU_COR_COD_ESC_TG_POS]]</f>
        <v>-69.542105263157907</v>
      </c>
      <c r="NR118" s="15">
        <f>Tabla1[[#This Row],[PAS_1DU_COR_COD_ESC_TG_TOT]]-Tabla1[[#This Row],[ESC_1DU_COR_COD_ESC_TG_TOT]]</f>
        <v>-10.63793103448279</v>
      </c>
    </row>
    <row r="119" spans="1:382" x14ac:dyDescent="0.3">
      <c r="A119" s="2" t="s">
        <v>127</v>
      </c>
      <c r="B119" s="2">
        <v>40</v>
      </c>
      <c r="C119" s="2">
        <v>2</v>
      </c>
      <c r="D119" s="2">
        <v>49</v>
      </c>
      <c r="E119">
        <v>1.6666666666666667</v>
      </c>
      <c r="F119">
        <v>409.26666666666665</v>
      </c>
      <c r="G119">
        <v>1.5</v>
      </c>
      <c r="H119">
        <v>453.33333333333331</v>
      </c>
      <c r="I119">
        <v>2.15</v>
      </c>
      <c r="J119">
        <v>474.625</v>
      </c>
      <c r="K119">
        <v>1.7758620689655173</v>
      </c>
      <c r="L119">
        <v>445.88372093023258</v>
      </c>
      <c r="M119">
        <v>1.3888888888888888</v>
      </c>
      <c r="N119">
        <v>350.53846153846155</v>
      </c>
      <c r="O119">
        <v>1.6</v>
      </c>
      <c r="P119">
        <v>505.91666666666669</v>
      </c>
      <c r="Q119">
        <v>1.55</v>
      </c>
      <c r="R119">
        <v>347.3125</v>
      </c>
      <c r="S119">
        <v>1.5172413793103448</v>
      </c>
      <c r="T119">
        <v>394.7560975609756</v>
      </c>
      <c r="U119">
        <v>1.646551724137931</v>
      </c>
      <c r="V119">
        <v>420.92857142857144</v>
      </c>
      <c r="W119">
        <v>1.2222222222222223</v>
      </c>
      <c r="X119">
        <v>235.57142857142858</v>
      </c>
      <c r="Y119">
        <v>1</v>
      </c>
      <c r="Z119">
        <v>267.41666666666669</v>
      </c>
      <c r="AA119">
        <v>0.8</v>
      </c>
      <c r="AB119">
        <v>269.61538461538464</v>
      </c>
      <c r="AC119">
        <v>1</v>
      </c>
      <c r="AD119">
        <v>256.71794871794873</v>
      </c>
      <c r="AE119">
        <v>1</v>
      </c>
      <c r="AF119">
        <v>256.71794871794873</v>
      </c>
      <c r="AG119">
        <v>1.4310344827586208</v>
      </c>
      <c r="AH119">
        <v>368.86178861788619</v>
      </c>
      <c r="AI119">
        <v>3</v>
      </c>
      <c r="AJ119">
        <v>1411</v>
      </c>
      <c r="AO119">
        <v>3</v>
      </c>
      <c r="AP119">
        <v>1411</v>
      </c>
      <c r="AQ119">
        <v>1</v>
      </c>
      <c r="AR119">
        <v>200</v>
      </c>
      <c r="AW119">
        <v>1</v>
      </c>
      <c r="AX119">
        <v>200</v>
      </c>
      <c r="AY119">
        <v>2</v>
      </c>
      <c r="AZ119">
        <v>805.5</v>
      </c>
      <c r="BA119">
        <v>2.5</v>
      </c>
      <c r="BB119">
        <v>456.5</v>
      </c>
      <c r="BG119">
        <v>2.5</v>
      </c>
      <c r="BH119">
        <v>456.5</v>
      </c>
      <c r="BI119">
        <v>2.5</v>
      </c>
      <c r="BJ119">
        <v>456.5</v>
      </c>
      <c r="BK119">
        <v>2.1666666666666665</v>
      </c>
      <c r="BL119">
        <v>631</v>
      </c>
      <c r="BM119">
        <v>1.4555555555555555</v>
      </c>
      <c r="BN119">
        <v>377.11811023622045</v>
      </c>
      <c r="BO119">
        <v>2.2000000000000002</v>
      </c>
      <c r="BP119">
        <v>592</v>
      </c>
      <c r="BQ119">
        <v>1.9</v>
      </c>
      <c r="BR119">
        <v>341.2</v>
      </c>
      <c r="BS119">
        <v>2.1</v>
      </c>
      <c r="BT119">
        <v>349.9</v>
      </c>
      <c r="BU119">
        <v>2.0666666666666669</v>
      </c>
      <c r="BV119">
        <v>415.96428571428572</v>
      </c>
      <c r="BW119">
        <v>2.1111111111111112</v>
      </c>
      <c r="BX119">
        <v>531.42857142857144</v>
      </c>
      <c r="BY119">
        <v>2.8</v>
      </c>
      <c r="BZ119">
        <v>570.75</v>
      </c>
      <c r="CA119">
        <v>2.8</v>
      </c>
      <c r="CB119">
        <v>572.1</v>
      </c>
      <c r="CC119">
        <v>2.5862068965517242</v>
      </c>
      <c r="CD119">
        <v>560.28</v>
      </c>
      <c r="CE119">
        <v>2.3220338983050848</v>
      </c>
      <c r="CF119">
        <v>484.03773584905662</v>
      </c>
      <c r="CG119">
        <v>1.5</v>
      </c>
      <c r="CH119">
        <v>617</v>
      </c>
      <c r="CI119">
        <v>1.4</v>
      </c>
      <c r="CJ119">
        <v>288</v>
      </c>
      <c r="CK119">
        <v>1.2</v>
      </c>
      <c r="CL119">
        <v>395.2</v>
      </c>
      <c r="CM119">
        <v>1.3666666666666667</v>
      </c>
      <c r="CN119">
        <v>409.16666666666669</v>
      </c>
      <c r="CO119">
        <v>2</v>
      </c>
      <c r="CP119">
        <v>527.42857142857144</v>
      </c>
      <c r="CQ119">
        <v>2</v>
      </c>
      <c r="CR119">
        <v>541.28571428571433</v>
      </c>
      <c r="CS119">
        <v>0.8</v>
      </c>
      <c r="CT119">
        <v>231.33333333333334</v>
      </c>
      <c r="CU119">
        <v>1.5862068965517242</v>
      </c>
      <c r="CV119">
        <v>443.45</v>
      </c>
      <c r="CW119">
        <v>1.4745762711864407</v>
      </c>
      <c r="CX119">
        <v>427.21052631578948</v>
      </c>
      <c r="CY119">
        <v>1.8983050847457628</v>
      </c>
      <c r="CZ119">
        <v>460.30769230769232</v>
      </c>
      <c r="DA119">
        <v>1.8</v>
      </c>
      <c r="DB119">
        <v>373.2</v>
      </c>
      <c r="DC119">
        <v>1.7</v>
      </c>
      <c r="DD119">
        <v>272</v>
      </c>
      <c r="DE119">
        <v>1.7</v>
      </c>
      <c r="DF119">
        <v>291.125</v>
      </c>
      <c r="DG119">
        <v>1.7333333333333334</v>
      </c>
      <c r="DH119">
        <v>313.60714285714283</v>
      </c>
      <c r="DI119">
        <v>2</v>
      </c>
      <c r="DJ119">
        <v>504.71428571428572</v>
      </c>
      <c r="DK119">
        <v>1.4</v>
      </c>
      <c r="DL119">
        <v>294.85714285714283</v>
      </c>
      <c r="DM119">
        <v>1.4</v>
      </c>
      <c r="DN119">
        <v>254.14285714285714</v>
      </c>
      <c r="DO119">
        <v>1.5862068965517242</v>
      </c>
      <c r="DP119">
        <v>351.23809523809524</v>
      </c>
      <c r="DQ119">
        <v>1.6610169491525424</v>
      </c>
      <c r="DR119">
        <v>329.73469387755102</v>
      </c>
      <c r="DS119">
        <v>1.6610169491525424</v>
      </c>
      <c r="DT119">
        <v>329.73469387755102</v>
      </c>
      <c r="DU119">
        <v>1.8192090395480225</v>
      </c>
      <c r="DV119">
        <v>414.60714285714283</v>
      </c>
      <c r="EE119">
        <v>0</v>
      </c>
      <c r="EK119">
        <v>0</v>
      </c>
      <c r="EM119">
        <v>0</v>
      </c>
      <c r="EW119">
        <v>3</v>
      </c>
      <c r="EX119">
        <v>655</v>
      </c>
      <c r="FC119">
        <v>3</v>
      </c>
      <c r="FD119">
        <v>655</v>
      </c>
      <c r="FE119">
        <v>3</v>
      </c>
      <c r="FF119">
        <v>655</v>
      </c>
      <c r="FG119">
        <v>1.5</v>
      </c>
      <c r="FH119">
        <v>655</v>
      </c>
      <c r="FQ119">
        <v>1</v>
      </c>
      <c r="FR119">
        <v>287</v>
      </c>
      <c r="FW119">
        <v>1</v>
      </c>
      <c r="FX119">
        <v>287</v>
      </c>
      <c r="FY119">
        <v>1</v>
      </c>
      <c r="FZ119">
        <v>287</v>
      </c>
      <c r="GA119">
        <v>1</v>
      </c>
      <c r="GB119">
        <v>287</v>
      </c>
      <c r="GC119">
        <v>1.3333333333333333</v>
      </c>
      <c r="GD119">
        <v>471</v>
      </c>
      <c r="GE119">
        <v>1.8111111111111111</v>
      </c>
      <c r="GF119">
        <v>415.40140845070425</v>
      </c>
      <c r="GG119">
        <v>1.2222222222222223</v>
      </c>
      <c r="GH119">
        <v>365.4</v>
      </c>
      <c r="GI119">
        <v>0.44444444444444442</v>
      </c>
      <c r="GJ119">
        <v>127.25</v>
      </c>
      <c r="GK119">
        <v>0.75</v>
      </c>
      <c r="GL119">
        <v>326</v>
      </c>
      <c r="GM119">
        <v>0.80769230769230771</v>
      </c>
      <c r="GN119">
        <v>280</v>
      </c>
      <c r="GO119">
        <v>0.66666666666666663</v>
      </c>
      <c r="GP119">
        <v>248.5</v>
      </c>
      <c r="GQ119">
        <v>0.4</v>
      </c>
      <c r="GR119">
        <v>218</v>
      </c>
      <c r="GS119">
        <v>1.1111111111111112</v>
      </c>
      <c r="GT119">
        <v>328.2</v>
      </c>
      <c r="GU119">
        <v>0.7142857142857143</v>
      </c>
      <c r="GV119">
        <v>269.76923076923077</v>
      </c>
      <c r="GW119">
        <v>0.7592592592592593</v>
      </c>
      <c r="GX119">
        <v>274.88461538461536</v>
      </c>
      <c r="GY119">
        <v>2.8888888888888888</v>
      </c>
      <c r="GZ119">
        <v>615.625</v>
      </c>
      <c r="HA119">
        <v>3</v>
      </c>
      <c r="HB119">
        <v>616.77777777777783</v>
      </c>
      <c r="HC119">
        <v>3.375</v>
      </c>
      <c r="HD119">
        <v>620.14285714285711</v>
      </c>
      <c r="HE119">
        <v>3.0769230769230771</v>
      </c>
      <c r="HF119">
        <v>617.375</v>
      </c>
      <c r="HG119">
        <v>2.7777777777777777</v>
      </c>
      <c r="HH119">
        <v>464.88888888888891</v>
      </c>
      <c r="HI119">
        <v>2.9</v>
      </c>
      <c r="HJ119">
        <v>559.29999999999995</v>
      </c>
      <c r="HK119">
        <v>2.4444444444444446</v>
      </c>
      <c r="HL119">
        <v>500.57142857142856</v>
      </c>
      <c r="HM119">
        <v>2.7142857142857144</v>
      </c>
      <c r="HN119">
        <v>510.80769230769232</v>
      </c>
      <c r="HO119">
        <v>2.8888888888888888</v>
      </c>
      <c r="HP119">
        <v>561.96</v>
      </c>
      <c r="HQ119">
        <v>1.8240740740740742</v>
      </c>
      <c r="HR119">
        <v>463.75</v>
      </c>
      <c r="HS119">
        <v>1.1111111111111112</v>
      </c>
      <c r="HT119">
        <v>273.83333333333331</v>
      </c>
      <c r="HU119">
        <v>1.5555555555555556</v>
      </c>
      <c r="HV119">
        <v>262.875</v>
      </c>
      <c r="HW119">
        <v>1.375</v>
      </c>
      <c r="HX119">
        <v>329.33333333333331</v>
      </c>
      <c r="HY119">
        <v>1.3461538461538463</v>
      </c>
      <c r="HZ119">
        <v>286.10000000000002</v>
      </c>
      <c r="IA119">
        <v>1</v>
      </c>
      <c r="IB119">
        <v>315.66666666666669</v>
      </c>
      <c r="IC119">
        <v>1.6</v>
      </c>
      <c r="ID119">
        <v>275.39999999999998</v>
      </c>
      <c r="IE119">
        <v>1.4444444444444444</v>
      </c>
      <c r="IF119">
        <v>312.16666666666669</v>
      </c>
      <c r="IG119">
        <v>1.3571428571428572</v>
      </c>
      <c r="IH119">
        <v>296.40909090909093</v>
      </c>
      <c r="II119">
        <v>1.3518518518518519</v>
      </c>
      <c r="IJ119">
        <v>291.5</v>
      </c>
      <c r="IK119">
        <v>1.3518518518518519</v>
      </c>
      <c r="IL119">
        <v>291.5</v>
      </c>
      <c r="IM119">
        <v>1.6666666666666667</v>
      </c>
      <c r="IN119">
        <v>402.4406779661017</v>
      </c>
      <c r="IO119">
        <v>1</v>
      </c>
      <c r="IP119">
        <v>171</v>
      </c>
      <c r="IQ119">
        <v>0</v>
      </c>
      <c r="IS119">
        <v>0.5</v>
      </c>
      <c r="IT119">
        <v>135</v>
      </c>
      <c r="IU119">
        <v>0.5</v>
      </c>
      <c r="IV119">
        <v>153</v>
      </c>
      <c r="IW119">
        <v>2</v>
      </c>
      <c r="IX119">
        <v>231</v>
      </c>
      <c r="JA119">
        <v>0</v>
      </c>
      <c r="JC119">
        <v>1</v>
      </c>
      <c r="JD119">
        <v>231</v>
      </c>
      <c r="JE119">
        <v>0.66666666666666663</v>
      </c>
      <c r="JF119">
        <v>179</v>
      </c>
      <c r="JG119">
        <v>2</v>
      </c>
      <c r="JH119">
        <v>444</v>
      </c>
      <c r="JI119">
        <v>2</v>
      </c>
      <c r="JJ119">
        <v>214</v>
      </c>
      <c r="JK119">
        <v>1.5</v>
      </c>
      <c r="JL119">
        <v>433.5</v>
      </c>
      <c r="JM119">
        <v>1.75</v>
      </c>
      <c r="JN119">
        <v>381.25</v>
      </c>
      <c r="JO119">
        <v>0</v>
      </c>
      <c r="JS119">
        <v>6</v>
      </c>
      <c r="JT119">
        <v>1241</v>
      </c>
      <c r="JU119">
        <v>3</v>
      </c>
      <c r="JV119">
        <v>1241</v>
      </c>
      <c r="JW119">
        <v>2.1666666666666665</v>
      </c>
      <c r="JX119">
        <v>553.20000000000005</v>
      </c>
      <c r="JY119">
        <v>1.4166666666666667</v>
      </c>
      <c r="JZ119">
        <v>412.875</v>
      </c>
      <c r="KA119">
        <v>5</v>
      </c>
      <c r="KB119">
        <v>599</v>
      </c>
      <c r="KC119">
        <v>0</v>
      </c>
      <c r="KE119">
        <v>4</v>
      </c>
      <c r="KF119">
        <v>623</v>
      </c>
      <c r="KG119">
        <v>3.25</v>
      </c>
      <c r="KH119">
        <v>615</v>
      </c>
      <c r="KI119">
        <v>0</v>
      </c>
      <c r="KM119">
        <v>5</v>
      </c>
      <c r="KN119">
        <v>981</v>
      </c>
      <c r="KO119">
        <v>2.5</v>
      </c>
      <c r="KP119">
        <v>981</v>
      </c>
      <c r="KQ119">
        <v>3</v>
      </c>
      <c r="KR119">
        <v>706.5</v>
      </c>
      <c r="KS119">
        <v>3</v>
      </c>
      <c r="KT119">
        <v>706.5</v>
      </c>
      <c r="KU119">
        <v>1.9444444444444444</v>
      </c>
      <c r="KV119">
        <v>510.75</v>
      </c>
      <c r="KW119">
        <v>1.6944444444444444</v>
      </c>
      <c r="KX119">
        <v>412.43846153846152</v>
      </c>
      <c r="KY119" s="15">
        <f>Tabla24[[#This Row],[ROS_NUM_COR_COD_ROS_TG_NEG]]-Tabla24[[#This Row],[PAS_NUM_COR_COD_ROS_TG_NEG]]</f>
        <v>1.3888888888888888</v>
      </c>
      <c r="KZ119" s="15">
        <f>Tabla24[[#This Row],[ROS_DUR_COR_COD_ROS_TG_NEG]]-Tabla24[[#This Row],[PAS_DUR_COR_COD_ROS_TG_NEG]]</f>
        <v>114.35042735042737</v>
      </c>
      <c r="LA119" s="15">
        <f>Tabla24[[#This Row],[ROS_NUM_COR_COD_ROS_TG_NEU]]-Tabla24[[#This Row],[PAS_NUM_COR_COD_ROS_TG_NEU]]</f>
        <v>1.2999999999999998</v>
      </c>
      <c r="LB119" s="15">
        <f>Tabla24[[#This Row],[ROS_DUR_COR_COD_ROS_TG_NEU]]-Tabla24[[#This Row],[PAS_DUR_COR_COD_ROS_TG_NEU]]</f>
        <v>53.383333333333269</v>
      </c>
      <c r="LC119" s="15">
        <f>Tabla24[[#This Row],[ROS_NUM_COR_COD_ROS_TG_POS]]-Tabla24[[#This Row],[PAS_NUM_COR_COD_ROS_TG_POS]]</f>
        <v>0.8944444444444446</v>
      </c>
      <c r="LD119" s="15">
        <f>Tabla24[[#This Row],[ROS_DUR_COR_COD_ROS_TG_POS]]-Tabla24[[#This Row],[PAS_DUR_COR_COD_ROS_TG_POS]]</f>
        <v>153.25892857142856</v>
      </c>
      <c r="LE119" s="15">
        <f>Tabla24[[#This Row],[ROS_NUM_COR_COD_ROS_TG_TOT]]-Tabla24[[#This Row],[PAS_NUM_COR_COD_ROS_TG_TOT]]</f>
        <v>1.1970443349753697</v>
      </c>
      <c r="LF119" s="15">
        <f>Tabla24[[#This Row],[ROS_DUR_COR_COD_ROS_TG_TOT]]-Tabla24[[#This Row],[PAS_DUR_COR_COD_ROS_TG_TOT]]</f>
        <v>116.05159474671672</v>
      </c>
      <c r="LG119" s="15">
        <f>Tabla24[[#This Row],[ROS_NUM_COR_COD_ESC_TG_NEG]]-Tabla24[[#This Row],[PAS_NUM_COR_COD_ESC_TG_NEG]]</f>
        <v>-1</v>
      </c>
      <c r="LH119" s="15">
        <f>Tabla24[[#This Row],[ROS_DUR_COR_COD_ESC_TG_NEG]]-Tabla24[[#This Row],[PAS_DUR_COR_COD_ESC_TG_NEG]]</f>
        <v>-160.76666666666665</v>
      </c>
      <c r="LI119" s="15">
        <f>Tabla24[[#This Row],[ROS_NUM_COR_COD_ESC_TG_NEU]]-Tabla24[[#This Row],[PAS_NUM_COR_COD_ESC_TG_NEU]]</f>
        <v>-1.1000000000000001</v>
      </c>
      <c r="LJ119" s="15">
        <f>Tabla24[[#This Row],[ROS_NUM_COR_COD_ESC_TG_NEG]]-Tabla24[[#This Row],[PAS_NUM_COR_COD_ESC_TG_NEG]]</f>
        <v>-1</v>
      </c>
      <c r="LK119" s="15">
        <f>Tabla24[[#This Row],[ROS_NUM_COR_COD_ESC_TG_POS]]-Tabla24[[#This Row],[PAS_NUM_COR_COD_ESC_TG_POS]]</f>
        <v>-1.0388888888888888</v>
      </c>
      <c r="LL119" s="15">
        <f>Tabla24[[#This Row],[ROS_DUR_COR_COD_ESC_TG_POS]]-Tabla24[[#This Row],[PAS_DUR_COR_COD_ESC_TG_POS]]</f>
        <v>-146.42500000000001</v>
      </c>
      <c r="LM119" s="15">
        <f>Tabla24[[#This Row],[ROS_NUM_COR_COD_ESC_TG_TOT]]-Tabla24[[#This Row],[PAS_NUM_COR_COD_ESC_TG_TOT]]</f>
        <v>-1.0615763546798029</v>
      </c>
      <c r="LN119" s="15">
        <f>Tabla24[[#This Row],[ROS_DUR_COR_COD_ESC_TG_TOT]]-Tabla24[[#This Row],[PAS_DUR_COR_COD_ESC_TG_TOT]]</f>
        <v>-176.11449016100181</v>
      </c>
      <c r="LO119" s="15">
        <f>Tabla24[[#This Row],[PAS_NUM_COR_COD_ROS_TG_NEG]]-Tabla24[[#This Row],[ESC_NUM_COR_COD_ROS_TG_NEG]]</f>
        <v>-0.61111111111111116</v>
      </c>
      <c r="LP119" s="15">
        <f>Tabla24[[#This Row],[PAS_DUR_COR_COD_ROS_TG_NEG]]-Tabla24[[#This Row],[ESC_DUR_COR_COD_ROS_TG_NEG]]</f>
        <v>-176.8901098901099</v>
      </c>
      <c r="LQ119" s="15">
        <f>Tabla24[[#This Row],[PAS_NUM_COR_COD_ROS_TG_NEU]]-Tabla24[[#This Row],[ESC_NUM_COR_COD_ROS_TG_NEU]]</f>
        <v>-0.39999999999999991</v>
      </c>
      <c r="LR119" s="15">
        <f>Tabla24[[#This Row],[PAS_DUR_COR_COD_ROS_TG_NEU]]-Tabla24[[#This Row],[ESC_DUR_COR_COD_ROS_TG_NEU]]</f>
        <v>-35.369047619047649</v>
      </c>
      <c r="LS119" s="15">
        <f>Tabla24[[#This Row],[PAS_NUM_COR_COD_ROS_TG_POS]]-Tabla24[[#This Row],[ESC_NUM_COR_COD_ROS_TG_POS]]</f>
        <v>0.75</v>
      </c>
      <c r="LT119" s="15">
        <f>Tabla24[[#This Row],[PAS_DUR_COR_COD_ROS_TG_POS]]-Tabla24[[#This Row],[ESC_DUR_COR_COD_ROS_TG_POS]]</f>
        <v>115.97916666666666</v>
      </c>
      <c r="LU119" s="15">
        <f>Tabla24[[#This Row],[PAS_NUM_COR_COD_ROS_TG_TOT]]-Tabla24[[#This Row],[ESC_NUM_COR_COD_ROS_TG_TOT]]</f>
        <v>-6.8965517241379448E-2</v>
      </c>
      <c r="LV119" s="15">
        <f>Tabla24[[#This Row],[PAS_DUR_COR_COD_ROS_TG_TOT]]-Tabla24[[#This Row],[ESC_DUR_COR_COD_ROS_TG_TOT]]</f>
        <v>-48.693902439024384</v>
      </c>
      <c r="LW119" s="15">
        <f>Tabla24[[#This Row],[PAS_NUM_COR_COD_ESC_TG_NEG]]-Tabla24[[#This Row],[ESC_NUM_COR_COD_ESC_TG_NEG]]</f>
        <v>-0.44444444444444442</v>
      </c>
      <c r="LX119" s="15">
        <f>Tabla24[[#This Row],[PAS_DUR_COR_COD_ESC_TG_NEG]]-Tabla24[[#This Row],[ESC_DUR_COR_COD_ESC_TG_NEG]]</f>
        <v>-122.16190476190479</v>
      </c>
      <c r="LY119" s="15">
        <f>Tabla24[[#This Row],[PAS_NUM_COR_COD_ESC_TG_NEU]]-Tabla24[[#This Row],[ESC_NUM_COR_COD_ESC_TG_NEU]]</f>
        <v>-1.2999999999999998</v>
      </c>
      <c r="LZ119" s="15">
        <f>Tabla24[[#This Row],[PAS_DUR_COR_COD_ESC_TG_NEU]]-Tabla24[[#This Row],[ESC_DUR_COR_COD_ESC_TG_NEU]]</f>
        <v>-117.41666666666669</v>
      </c>
      <c r="MA119" s="15">
        <f>Tabla24[[#This Row],[PAS_NUM_COR_COD_ESC_TG_POS]]-Tabla24[[#This Row],[ESC_NUM_COR_COD_ESC_TG_POS]]</f>
        <v>-0.64999999999999991</v>
      </c>
      <c r="MB119" s="15">
        <f>Tabla24[[#This Row],[PAS_DUR_COR_COD_ESC_TG_POS]]-Tabla24[[#This Row],[ESC_DUR_COR_COD_ESC_TG_POS]]</f>
        <v>-97.475000000000023</v>
      </c>
      <c r="MC119" s="15">
        <f>Tabla24[[#This Row],[PAS_NUM_COR_COD_ESC_TG_TOT]]-Tabla24[[#This Row],[ESC_NUM_COR_COD_ESC_TG_TOT]]</f>
        <v>-0.81034482758620685</v>
      </c>
      <c r="MD119" s="15">
        <f>Tabla24[[#This Row],[PAS_DUR_COR_COD_ESC_TG_TOT]]-Tabla24[[#This Row],[ESC_DUR_COR_COD_ESC_TG_TOT]]</f>
        <v>-114.39627906976739</v>
      </c>
      <c r="ME119">
        <v>162.77777777777777</v>
      </c>
      <c r="MF119">
        <v>201</v>
      </c>
      <c r="MG119">
        <v>213.85714285714286</v>
      </c>
      <c r="MH119">
        <v>191.23076923076923</v>
      </c>
      <c r="MI119">
        <v>171</v>
      </c>
      <c r="MJ119">
        <v>218</v>
      </c>
      <c r="MK119">
        <v>144.6</v>
      </c>
      <c r="ML119">
        <v>175.30769230769232</v>
      </c>
      <c r="MM119">
        <v>170</v>
      </c>
      <c r="MN119">
        <v>201.57142857142858</v>
      </c>
      <c r="MO119">
        <v>191.83333333333334</v>
      </c>
      <c r="MP119">
        <v>187.6</v>
      </c>
      <c r="MQ119">
        <v>166.71428571428572</v>
      </c>
      <c r="MR119">
        <v>156.625</v>
      </c>
      <c r="MS119">
        <v>247.9</v>
      </c>
      <c r="MT119">
        <v>195.96</v>
      </c>
      <c r="MU119">
        <v>169.84615384615384</v>
      </c>
      <c r="MV119">
        <v>181</v>
      </c>
      <c r="MW119">
        <v>169</v>
      </c>
      <c r="MX119">
        <v>172.78048780487805</v>
      </c>
      <c r="MY119">
        <v>189.86666666666667</v>
      </c>
      <c r="MZ119">
        <v>195.75</v>
      </c>
      <c r="NA119">
        <v>171.6875</v>
      </c>
      <c r="NB119">
        <v>184.74418604651163</v>
      </c>
      <c r="NC119" s="15">
        <f>Tabla1[[#This Row],[ROS_1DU_COR_COD_ROS_TG_NEG]]-Tabla1[[#This Row],[PAS_1DU_COR_COD_ROS_TG_NEG]]</f>
        <v>-7.0683760683760681</v>
      </c>
      <c r="ND119" s="15">
        <f>Tabla1[[#This Row],[ROS_1DU_COR_COD_ROS_TG_NEU]]-Tabla1[[#This Row],[PAS_1DU_COR_COD_ROS_TG_NEU]]</f>
        <v>20</v>
      </c>
      <c r="NE119" s="15">
        <f>Tabla1[[#This Row],[ROS_1DU_COR_COD_ROS_TG_POS]]-Tabla1[[#This Row],[PAS_1DU_COR_COD_ROS_TG_POS]]</f>
        <v>44.857142857142861</v>
      </c>
      <c r="NF119" s="15">
        <f>Tabla1[[#This Row],[ROS_1DU_COR_COD_ROS_TG_TOT]]-Tabla1[[#This Row],[PAS_1DU_COR_COD_ROS_TG_TOT]]</f>
        <v>18.450281425891177</v>
      </c>
      <c r="NG119" s="15">
        <f>Tabla1[[#This Row],[ROS_1DU_COR_COD_ESC_TG_NEG]]-Tabla1[[#This Row],[PAS_1DU_COR_COD_ESC_TG_NEG]]</f>
        <v>-18.866666666666674</v>
      </c>
      <c r="NH119" s="15">
        <f>Tabla1[[#This Row],[ROS_1DU_COR_COD_ESC_TG_NEU]]-Tabla1[[#This Row],[PAS_1DU_COR_COD_ESC_TG_NEU]]</f>
        <v>22.25</v>
      </c>
      <c r="NI119" s="15">
        <f>Tabla1[[#This Row],[ROS_1DU_COR_COD_ESC_TG_POS]]-Tabla1[[#This Row],[PAS_1DU_COR_COD_ESC_TG_POS]]</f>
        <v>-27.087500000000006</v>
      </c>
      <c r="NJ119" s="15">
        <f>Tabla1[[#This Row],[ROS_1DU_COR_COD_ESC_TG_TOT]]-Tabla1[[#This Row],[PAS_1DU_COR_COD_ESC_TG_TOT]]</f>
        <v>-9.4364937388193084</v>
      </c>
      <c r="NK119" s="15">
        <f>Tabla1[[#This Row],[PAS_1DU_COR_COD_ROS_TG_NEG]]-Tabla1[[#This Row],[ESC_1DU_COR_COD_ROS_TG_NEG]]</f>
        <v>-0.15384615384616041</v>
      </c>
      <c r="NL119" s="15">
        <f>Tabla1[[#This Row],[PAS_1DU_COR_COD_ROS_TG_NEU]]-Tabla1[[#This Row],[ESC_1DU_COR_COD_ROS_TG_NEU]]</f>
        <v>-20.571428571428584</v>
      </c>
      <c r="NM119" s="15">
        <f>Tabla1[[#This Row],[PAS_1DU_COR_COD_ROS_TG_POS]]-Tabla1[[#This Row],[ESC_1DU_COR_COD_ROS_TG_POS]]</f>
        <v>-22.833333333333343</v>
      </c>
      <c r="NN119" s="15">
        <f>Tabla1[[#This Row],[PAS_1DU_COR_COD_ROS_TG_TOT]]-Tabla1[[#This Row],[ESC_1DU_COR_COD_ROS_TG_TOT]]</f>
        <v>-14.819512195121945</v>
      </c>
      <c r="NO119" s="15">
        <f>Tabla1[[#This Row],[PAS_1DU_COR_COD_ESC_TG_NEG]]-Tabla1[[#This Row],[ESC_1DU_COR_COD_ESC_TG_NEG]]</f>
        <v>23.152380952380952</v>
      </c>
      <c r="NP119" s="15">
        <f>Tabla1[[#This Row],[PAS_1DU_COR_COD_ESC_TG_NEU]]-Tabla1[[#This Row],[ESC_1DU_COR_COD_ESC_TG_NEU]]</f>
        <v>39.125</v>
      </c>
      <c r="NQ119" s="15">
        <f>Tabla1[[#This Row],[PAS_1DU_COR_COD_ESC_TG_POS]]-Tabla1[[#This Row],[ESC_1DU_COR_COD_ESC_TG_POS]]</f>
        <v>-76.212500000000006</v>
      </c>
      <c r="NR119" s="15">
        <f>Tabla1[[#This Row],[PAS_1DU_COR_COD_ESC_TG_TOT]]-Tabla1[[#This Row],[ESC_1DU_COR_COD_ESC_TG_TOT]]</f>
        <v>-11.215813953488379</v>
      </c>
    </row>
    <row r="120" spans="1:382" x14ac:dyDescent="0.3">
      <c r="A120" s="2" t="s">
        <v>128</v>
      </c>
      <c r="B120" s="2">
        <v>40</v>
      </c>
      <c r="C120" s="2">
        <v>2</v>
      </c>
      <c r="D120" s="2">
        <v>43</v>
      </c>
      <c r="E120">
        <v>2.8</v>
      </c>
      <c r="F120">
        <v>1105.1875</v>
      </c>
      <c r="G120">
        <v>2.8</v>
      </c>
      <c r="H120">
        <v>1004.8823529411765</v>
      </c>
      <c r="I120">
        <v>2.85</v>
      </c>
      <c r="J120">
        <v>1003.5882352941177</v>
      </c>
      <c r="K120">
        <v>2.8166666666666669</v>
      </c>
      <c r="L120">
        <v>1036.54</v>
      </c>
      <c r="M120">
        <v>3.8</v>
      </c>
      <c r="N120">
        <v>1425.5625</v>
      </c>
      <c r="O120">
        <v>3.5</v>
      </c>
      <c r="P120">
        <v>1091.8333333333333</v>
      </c>
      <c r="Q120">
        <v>3.55</v>
      </c>
      <c r="R120">
        <v>1273.8823529411766</v>
      </c>
      <c r="S120">
        <v>3.6166666666666667</v>
      </c>
      <c r="T120">
        <v>1257.2156862745098</v>
      </c>
      <c r="U120">
        <v>3.2166666666666668</v>
      </c>
      <c r="V120">
        <v>1147.970297029703</v>
      </c>
      <c r="W120">
        <v>1.3</v>
      </c>
      <c r="X120">
        <v>498.42857142857144</v>
      </c>
      <c r="Y120">
        <v>1.45</v>
      </c>
      <c r="Z120">
        <v>508.75</v>
      </c>
      <c r="AA120">
        <v>1.35</v>
      </c>
      <c r="AB120">
        <v>537.71428571428567</v>
      </c>
      <c r="AC120">
        <v>1.3666666666666667</v>
      </c>
      <c r="AD120">
        <v>514.68181818181813</v>
      </c>
      <c r="AE120">
        <v>1.3666666666666667</v>
      </c>
      <c r="AF120">
        <v>514.68181818181813</v>
      </c>
      <c r="AG120">
        <v>2.6</v>
      </c>
      <c r="AH120">
        <v>955.8</v>
      </c>
      <c r="BM120">
        <v>2.6</v>
      </c>
      <c r="BN120">
        <v>955.8</v>
      </c>
      <c r="BO120">
        <v>4.3</v>
      </c>
      <c r="BP120">
        <v>1335.875</v>
      </c>
      <c r="BQ120">
        <v>3.625</v>
      </c>
      <c r="BR120">
        <v>920.125</v>
      </c>
      <c r="BS120">
        <v>4.666666666666667</v>
      </c>
      <c r="BT120">
        <v>1257.4444444444443</v>
      </c>
      <c r="BU120">
        <v>4.2222222222222223</v>
      </c>
      <c r="BV120">
        <v>1174.5999999999999</v>
      </c>
      <c r="BW120">
        <v>4.625</v>
      </c>
      <c r="BX120">
        <v>1119.125</v>
      </c>
      <c r="BY120">
        <v>3.1</v>
      </c>
      <c r="BZ120">
        <v>1038.4444444444443</v>
      </c>
      <c r="CA120">
        <v>3.6</v>
      </c>
      <c r="CB120">
        <v>1129</v>
      </c>
      <c r="CC120">
        <v>3.7142857142857144</v>
      </c>
      <c r="CD120">
        <v>1093.24</v>
      </c>
      <c r="CE120">
        <v>3.9636363636363638</v>
      </c>
      <c r="CF120">
        <v>1133.92</v>
      </c>
      <c r="CG120">
        <v>2.4</v>
      </c>
      <c r="CH120">
        <v>985.28571428571433</v>
      </c>
      <c r="CI120">
        <v>1.875</v>
      </c>
      <c r="CJ120">
        <v>602.4</v>
      </c>
      <c r="CK120">
        <v>2</v>
      </c>
      <c r="CL120">
        <v>630.4</v>
      </c>
      <c r="CM120">
        <v>2.1111111111111112</v>
      </c>
      <c r="CN120">
        <v>768.29411764705878</v>
      </c>
      <c r="CO120">
        <v>2.25</v>
      </c>
      <c r="CP120">
        <v>917</v>
      </c>
      <c r="CQ120">
        <v>2.2999999999999998</v>
      </c>
      <c r="CR120">
        <v>946.25</v>
      </c>
      <c r="CS120">
        <v>2.8</v>
      </c>
      <c r="CT120">
        <v>1112.2857142857142</v>
      </c>
      <c r="CU120">
        <v>2.4642857142857144</v>
      </c>
      <c r="CV120">
        <v>997.05</v>
      </c>
      <c r="CW120">
        <v>2.290909090909091</v>
      </c>
      <c r="CX120">
        <v>891.94594594594594</v>
      </c>
      <c r="CY120">
        <v>3.1272727272727274</v>
      </c>
      <c r="CZ120">
        <v>1031.0114942528735</v>
      </c>
      <c r="DA120">
        <v>0.8</v>
      </c>
      <c r="DB120">
        <v>417.25</v>
      </c>
      <c r="DC120">
        <v>0.75</v>
      </c>
      <c r="DD120">
        <v>443</v>
      </c>
      <c r="DE120">
        <v>1.5555555555555556</v>
      </c>
      <c r="DF120">
        <v>648.14285714285711</v>
      </c>
      <c r="DG120">
        <v>1.037037037037037</v>
      </c>
      <c r="DH120">
        <v>531.86666666666667</v>
      </c>
      <c r="DI120">
        <v>1.375</v>
      </c>
      <c r="DJ120">
        <v>528.4</v>
      </c>
      <c r="DK120">
        <v>0.9</v>
      </c>
      <c r="DL120">
        <v>560</v>
      </c>
      <c r="DM120">
        <v>0.8</v>
      </c>
      <c r="DN120">
        <v>284.57142857142856</v>
      </c>
      <c r="DO120">
        <v>1</v>
      </c>
      <c r="DP120">
        <v>429.625</v>
      </c>
      <c r="DQ120">
        <v>1.0181818181818181</v>
      </c>
      <c r="DR120">
        <v>479.09677419354841</v>
      </c>
      <c r="DS120">
        <v>1.0181818181818181</v>
      </c>
      <c r="DT120">
        <v>479.09677419354841</v>
      </c>
      <c r="DU120">
        <v>2.4242424242424243</v>
      </c>
      <c r="DV120">
        <v>886.01694915254234</v>
      </c>
      <c r="DY120">
        <v>6</v>
      </c>
      <c r="DZ120">
        <v>1770</v>
      </c>
      <c r="EA120">
        <v>5</v>
      </c>
      <c r="EB120">
        <v>1129</v>
      </c>
      <c r="EC120">
        <v>5.666666666666667</v>
      </c>
      <c r="ED120">
        <v>1556.3333333333333</v>
      </c>
      <c r="EE120">
        <v>3.5</v>
      </c>
      <c r="EF120">
        <v>834</v>
      </c>
      <c r="EK120">
        <v>3.5</v>
      </c>
      <c r="EL120">
        <v>834</v>
      </c>
      <c r="EM120">
        <v>4.8</v>
      </c>
      <c r="EN120">
        <v>1267.4000000000001</v>
      </c>
      <c r="EQ120">
        <v>1.5</v>
      </c>
      <c r="ER120">
        <v>380</v>
      </c>
      <c r="ES120">
        <v>0</v>
      </c>
      <c r="EU120">
        <v>1</v>
      </c>
      <c r="EV120">
        <v>380</v>
      </c>
      <c r="EW120">
        <v>3</v>
      </c>
      <c r="EX120">
        <v>1444</v>
      </c>
      <c r="FC120">
        <v>3</v>
      </c>
      <c r="FD120">
        <v>1444</v>
      </c>
      <c r="FE120">
        <v>1.8</v>
      </c>
      <c r="FF120">
        <v>734.66666666666663</v>
      </c>
      <c r="FG120">
        <v>3.3</v>
      </c>
      <c r="FH120">
        <v>1067.625</v>
      </c>
      <c r="FK120">
        <v>3</v>
      </c>
      <c r="FL120">
        <v>812.5</v>
      </c>
      <c r="FM120">
        <v>4</v>
      </c>
      <c r="FN120">
        <v>730</v>
      </c>
      <c r="FO120">
        <v>3.3333333333333335</v>
      </c>
      <c r="FP120">
        <v>785</v>
      </c>
      <c r="FQ120">
        <v>1</v>
      </c>
      <c r="FR120">
        <v>515</v>
      </c>
      <c r="FW120">
        <v>1</v>
      </c>
      <c r="FX120">
        <v>515</v>
      </c>
      <c r="FY120">
        <v>2.4</v>
      </c>
      <c r="FZ120">
        <v>717.5</v>
      </c>
      <c r="GA120">
        <v>2.4</v>
      </c>
      <c r="GB120">
        <v>717.5</v>
      </c>
      <c r="GC120">
        <v>3</v>
      </c>
      <c r="GD120">
        <v>950.91666666666663</v>
      </c>
      <c r="GE120">
        <v>2.4722222222222223</v>
      </c>
      <c r="GF120">
        <v>892.00769230769231</v>
      </c>
      <c r="GG120">
        <v>3.4444444444444446</v>
      </c>
      <c r="GH120">
        <v>1327.5714285714287</v>
      </c>
      <c r="GI120">
        <v>1.7</v>
      </c>
      <c r="GJ120">
        <v>791.5</v>
      </c>
      <c r="GK120">
        <v>1.2</v>
      </c>
      <c r="GL120">
        <v>910.25</v>
      </c>
      <c r="GM120">
        <v>2.0689655172413794</v>
      </c>
      <c r="GN120">
        <v>1040.1764705882354</v>
      </c>
      <c r="GO120">
        <v>2.6666666666666665</v>
      </c>
      <c r="GP120">
        <v>1004.3333333333334</v>
      </c>
      <c r="GQ120">
        <v>3</v>
      </c>
      <c r="GR120">
        <v>1337.1666666666667</v>
      </c>
      <c r="GS120">
        <v>2.5555555555555554</v>
      </c>
      <c r="GT120">
        <v>1717.5</v>
      </c>
      <c r="GU120">
        <v>2.75</v>
      </c>
      <c r="GV120">
        <v>1307.4375</v>
      </c>
      <c r="GW120">
        <v>2.4035087719298245</v>
      </c>
      <c r="GX120">
        <v>1169.7575757575758</v>
      </c>
      <c r="GY120">
        <v>2.3333333333333335</v>
      </c>
      <c r="GZ120">
        <v>1010</v>
      </c>
      <c r="HA120">
        <v>5.0999999999999996</v>
      </c>
      <c r="HB120">
        <v>1720</v>
      </c>
      <c r="HC120">
        <v>5.0999999999999996</v>
      </c>
      <c r="HD120">
        <v>1609.3333333333333</v>
      </c>
      <c r="HE120">
        <v>4.2413793103448274</v>
      </c>
      <c r="HF120">
        <v>1481.36</v>
      </c>
      <c r="HG120">
        <v>3.8888888888888888</v>
      </c>
      <c r="HH120">
        <v>1384.5714285714287</v>
      </c>
      <c r="HI120">
        <v>3.9</v>
      </c>
      <c r="HJ120">
        <v>1623.8571428571429</v>
      </c>
      <c r="HK120">
        <v>5.1111111111111107</v>
      </c>
      <c r="HL120">
        <v>1605.875</v>
      </c>
      <c r="HM120">
        <v>4.2857142857142856</v>
      </c>
      <c r="HN120">
        <v>1541.1818181818182</v>
      </c>
      <c r="HO120">
        <v>4.2631578947368425</v>
      </c>
      <c r="HP120">
        <v>1509.3617021276596</v>
      </c>
      <c r="HQ120">
        <v>3.3333333333333335</v>
      </c>
      <c r="HR120">
        <v>1369.2750000000001</v>
      </c>
      <c r="HS120">
        <v>1.6666666666666667</v>
      </c>
      <c r="HT120">
        <v>640.28571428571433</v>
      </c>
      <c r="HU120">
        <v>1.7</v>
      </c>
      <c r="HV120">
        <v>594.5</v>
      </c>
      <c r="HW120">
        <v>1.8</v>
      </c>
      <c r="HX120">
        <v>760.375</v>
      </c>
      <c r="HY120">
        <v>1.7241379310344827</v>
      </c>
      <c r="HZ120">
        <v>666.13043478260875</v>
      </c>
      <c r="IA120">
        <v>1.4444444444444444</v>
      </c>
      <c r="IB120">
        <v>729</v>
      </c>
      <c r="IC120">
        <v>1.5</v>
      </c>
      <c r="ID120">
        <v>590.85714285714289</v>
      </c>
      <c r="IE120">
        <v>1.8888888888888888</v>
      </c>
      <c r="IF120">
        <v>555.77777777777783</v>
      </c>
      <c r="IG120">
        <v>1.6071428571428572</v>
      </c>
      <c r="IH120">
        <v>614.18181818181813</v>
      </c>
      <c r="II120">
        <v>1.6666666666666667</v>
      </c>
      <c r="IJ120">
        <v>640.73333333333335</v>
      </c>
      <c r="IK120">
        <v>1.6666666666666667</v>
      </c>
      <c r="IL120">
        <v>640.73333333333335</v>
      </c>
      <c r="IM120">
        <v>2.7777777777777777</v>
      </c>
      <c r="IN120">
        <v>1107</v>
      </c>
      <c r="IO120">
        <v>4</v>
      </c>
      <c r="IP120">
        <v>881</v>
      </c>
      <c r="IU120">
        <v>4</v>
      </c>
      <c r="IV120">
        <v>881</v>
      </c>
      <c r="IW120">
        <v>0</v>
      </c>
      <c r="JA120">
        <v>1</v>
      </c>
      <c r="JB120">
        <v>152</v>
      </c>
      <c r="JC120">
        <v>0.5</v>
      </c>
      <c r="JD120">
        <v>152</v>
      </c>
      <c r="JE120">
        <v>1.6666666666666667</v>
      </c>
      <c r="JF120">
        <v>516.5</v>
      </c>
      <c r="JG120">
        <v>4</v>
      </c>
      <c r="JH120">
        <v>1263</v>
      </c>
      <c r="JM120">
        <v>4</v>
      </c>
      <c r="JN120">
        <v>1263</v>
      </c>
      <c r="JO120">
        <v>4</v>
      </c>
      <c r="JP120">
        <v>1561</v>
      </c>
      <c r="JS120">
        <v>6</v>
      </c>
      <c r="JT120">
        <v>1847</v>
      </c>
      <c r="JU120">
        <v>5</v>
      </c>
      <c r="JV120">
        <v>1704</v>
      </c>
      <c r="JW120">
        <v>4.666666666666667</v>
      </c>
      <c r="JX120">
        <v>1557</v>
      </c>
      <c r="JY120">
        <v>3.1666666666666665</v>
      </c>
      <c r="JZ120">
        <v>1140.8</v>
      </c>
      <c r="KA120">
        <v>2</v>
      </c>
      <c r="KB120">
        <v>728</v>
      </c>
      <c r="KG120">
        <v>2</v>
      </c>
      <c r="KH120">
        <v>728</v>
      </c>
      <c r="KI120">
        <v>0</v>
      </c>
      <c r="KM120">
        <v>2</v>
      </c>
      <c r="KN120">
        <v>481</v>
      </c>
      <c r="KO120">
        <v>1</v>
      </c>
      <c r="KP120">
        <v>481</v>
      </c>
      <c r="KQ120">
        <v>1.3333333333333333</v>
      </c>
      <c r="KR120">
        <v>604.5</v>
      </c>
      <c r="KS120">
        <v>1.3333333333333333</v>
      </c>
      <c r="KT120">
        <v>604.5</v>
      </c>
      <c r="KU120">
        <v>2.5555555555555554</v>
      </c>
      <c r="KV120">
        <v>987.57142857142856</v>
      </c>
      <c r="KW120">
        <v>2.7666666666666666</v>
      </c>
      <c r="KX120">
        <v>1100.6666666666667</v>
      </c>
      <c r="KY120" s="15">
        <f>Tabla24[[#This Row],[ROS_NUM_COR_COD_ROS_TG_NEG]]-Tabla24[[#This Row],[PAS_NUM_COR_COD_ROS_TG_NEG]]</f>
        <v>8.8888888888889017E-2</v>
      </c>
      <c r="KZ120" s="15">
        <f>Tabla24[[#This Row],[ROS_DUR_COR_COD_ROS_TG_NEG]]-Tabla24[[#This Row],[PAS_DUR_COR_COD_ROS_TG_NEG]]</f>
        <v>-40.991071428571331</v>
      </c>
      <c r="LA120" s="15">
        <f>Tabla24[[#This Row],[ROS_NUM_COR_COD_ROS_TG_NEU]]-Tabla24[[#This Row],[PAS_NUM_COR_COD_ROS_TG_NEU]]</f>
        <v>0.39999999999999991</v>
      </c>
      <c r="LB120" s="15">
        <f>Tabla24[[#This Row],[ROS_DUR_COR_COD_ROS_TG_NEU]]-Tabla24[[#This Row],[PAS_DUR_COR_COD_ROS_TG_NEU]]</f>
        <v>532.02380952380963</v>
      </c>
      <c r="LC120" s="15">
        <f>Tabla24[[#This Row],[ROS_NUM_COR_COD_ROS_TG_POS]]-Tabla24[[#This Row],[PAS_NUM_COR_COD_ROS_TG_POS]]</f>
        <v>1.5611111111111109</v>
      </c>
      <c r="LD120" s="15">
        <f>Tabla24[[#This Row],[ROS_DUR_COR_COD_ROS_TG_POS]]-Tabla24[[#This Row],[PAS_DUR_COR_COD_ROS_TG_POS]]</f>
        <v>331.99264705882342</v>
      </c>
      <c r="LE120" s="15">
        <f>Tabla24[[#This Row],[ROS_NUM_COR_COD_ROS_TG_TOT]]-Tabla24[[#This Row],[PAS_NUM_COR_COD_ROS_TG_TOT]]</f>
        <v>0.66904761904761889</v>
      </c>
      <c r="LF120" s="15">
        <f>Tabla24[[#This Row],[ROS_DUR_COR_COD_ROS_TG_TOT]]-Tabla24[[#This Row],[PAS_DUR_COR_COD_ROS_TG_TOT]]</f>
        <v>283.96613190730841</v>
      </c>
      <c r="LG120" s="15">
        <f>Tabla24[[#This Row],[ROS_NUM_COR_COD_ESC_TG_NEG]]-Tabla24[[#This Row],[PAS_NUM_COR_COD_ESC_TG_NEG]]</f>
        <v>-0.1333333333333333</v>
      </c>
      <c r="LH120" s="15">
        <f>Tabla24[[#This Row],[ROS_DUR_COR_COD_ESC_TG_NEG]]-Tabla24[[#This Row],[PAS_DUR_COR_COD_ESC_TG_NEG]]</f>
        <v>-100.85416666666663</v>
      </c>
      <c r="LI120" s="15">
        <f>Tabla24[[#This Row],[ROS_NUM_COR_COD_ESC_TG_NEU]]-Tabla24[[#This Row],[PAS_NUM_COR_COD_ESC_TG_NEU]]</f>
        <v>0.20000000000000018</v>
      </c>
      <c r="LJ120" s="15">
        <f>Tabla24[[#This Row],[ROS_NUM_COR_COD_ESC_TG_NEG]]-Tabla24[[#This Row],[PAS_NUM_COR_COD_ESC_TG_NEG]]</f>
        <v>-0.1333333333333333</v>
      </c>
      <c r="LK120" s="15">
        <f>Tabla24[[#This Row],[ROS_NUM_COR_COD_ESC_TG_POS]]-Tabla24[[#This Row],[PAS_NUM_COR_COD_ESC_TG_POS]]</f>
        <v>-0.29444444444444473</v>
      </c>
      <c r="LL120" s="15">
        <f>Tabla24[[#This Row],[ROS_DUR_COR_COD_ESC_TG_POS]]-Tabla24[[#This Row],[PAS_DUR_COR_COD_ESC_TG_POS]]</f>
        <v>713.91176470588232</v>
      </c>
      <c r="LM120" s="15">
        <f>Tabla24[[#This Row],[ROS_NUM_COR_COD_ESC_TG_TOT]]-Tabla24[[#This Row],[PAS_NUM_COR_COD_ESC_TG_TOT]]</f>
        <v>-6.6666666666666874E-2</v>
      </c>
      <c r="LN120" s="15">
        <f>Tabla24[[#This Row],[ROS_DUR_COR_COD_ESC_TG_TOT]]-Tabla24[[#This Row],[PAS_DUR_COR_COD_ESC_TG_TOT]]</f>
        <v>270.89750000000004</v>
      </c>
      <c r="LO120" s="15">
        <f>Tabla24[[#This Row],[PAS_NUM_COR_COD_ROS_TG_NEG]]-Tabla24[[#This Row],[ESC_NUM_COR_COD_ROS_TG_NEG]]</f>
        <v>1.5499999999999998</v>
      </c>
      <c r="LP120" s="15">
        <f>Tabla24[[#This Row],[PAS_DUR_COR_COD_ROS_TG_NEG]]-Tabla24[[#This Row],[ESC_DUR_COR_COD_ROS_TG_NEG]]</f>
        <v>508.5625</v>
      </c>
      <c r="LQ120" s="15">
        <f>Tabla24[[#This Row],[PAS_NUM_COR_COD_ROS_TG_NEU]]-Tabla24[[#This Row],[ESC_NUM_COR_COD_ROS_TG_NEU]]</f>
        <v>1.2000000000000002</v>
      </c>
      <c r="LR120" s="15">
        <f>Tabla24[[#This Row],[PAS_DUR_COR_COD_ROS_TG_NEU]]-Tabla24[[#This Row],[ESC_DUR_COR_COD_ROS_TG_NEU]]</f>
        <v>145.58333333333326</v>
      </c>
      <c r="LS120" s="15">
        <f>Tabla24[[#This Row],[PAS_NUM_COR_COD_ROS_TG_POS]]-Tabla24[[#This Row],[ESC_NUM_COR_COD_ROS_TG_POS]]</f>
        <v>0.75</v>
      </c>
      <c r="LT120" s="15">
        <f>Tabla24[[#This Row],[PAS_DUR_COR_COD_ROS_TG_POS]]-Tabla24[[#This Row],[ESC_DUR_COR_COD_ROS_TG_POS]]</f>
        <v>161.59663865546236</v>
      </c>
      <c r="LU120" s="15">
        <f>Tabla24[[#This Row],[PAS_NUM_COR_COD_ROS_TG_TOT]]-Tabla24[[#This Row],[ESC_NUM_COR_COD_ROS_TG_TOT]]</f>
        <v>1.1523809523809523</v>
      </c>
      <c r="LV120" s="15">
        <f>Tabla24[[#This Row],[PAS_DUR_COR_COD_ROS_TG_TOT]]-Tabla24[[#This Row],[ESC_DUR_COR_COD_ROS_TG_TOT]]</f>
        <v>260.16568627450988</v>
      </c>
      <c r="LW120" s="15">
        <f>Tabla24[[#This Row],[PAS_NUM_COR_COD_ESC_TG_NEG]]-Tabla24[[#This Row],[ESC_NUM_COR_COD_ESC_TG_NEG]]</f>
        <v>-1.8250000000000002</v>
      </c>
      <c r="LX120" s="15">
        <f>Tabla24[[#This Row],[PAS_DUR_COR_COD_ESC_TG_NEG]]-Tabla24[[#This Row],[ESC_DUR_COR_COD_ESC_TG_NEG]]</f>
        <v>-13.9375</v>
      </c>
      <c r="LY120" s="15">
        <f>Tabla24[[#This Row],[PAS_NUM_COR_COD_ESC_TG_NEU]]-Tabla24[[#This Row],[ESC_NUM_COR_COD_ESC_TG_NEU]]</f>
        <v>-0.30000000000000027</v>
      </c>
      <c r="LZ120" s="15">
        <f>Tabla24[[#This Row],[PAS_DUR_COR_COD_ESC_TG_NEU]]-Tabla24[[#This Row],[ESC_DUR_COR_COD_ESC_TG_NEU]]</f>
        <v>-33.562091503267879</v>
      </c>
      <c r="MA120" s="15">
        <f>Tabla24[[#This Row],[PAS_NUM_COR_COD_ESC_TG_POS]]-Tabla24[[#This Row],[ESC_NUM_COR_COD_ESC_TG_POS]]</f>
        <v>-0.75</v>
      </c>
      <c r="MB120" s="15">
        <f>Tabla24[[#This Row],[PAS_DUR_COR_COD_ESC_TG_POS]]-Tabla24[[#This Row],[ESC_DUR_COR_COD_ESC_TG_POS]]</f>
        <v>-125.41176470588232</v>
      </c>
      <c r="MC120" s="15">
        <f>Tabla24[[#This Row],[PAS_NUM_COR_COD_ESC_TG_TOT]]-Tabla24[[#This Row],[ESC_NUM_COR_COD_ESC_TG_TOT]]</f>
        <v>-0.89761904761904754</v>
      </c>
      <c r="MD120" s="15">
        <f>Tabla24[[#This Row],[PAS_DUR_COR_COD_ESC_TG_TOT]]-Tabla24[[#This Row],[ESC_DUR_COR_COD_ESC_TG_TOT]]</f>
        <v>-56.700000000000045</v>
      </c>
      <c r="ME120">
        <v>291.57142857142856</v>
      </c>
      <c r="MF120">
        <v>304</v>
      </c>
      <c r="MG120">
        <v>262.25</v>
      </c>
      <c r="MH120">
        <v>284.86363636363637</v>
      </c>
      <c r="MI120">
        <v>239.16666666666666</v>
      </c>
      <c r="MJ120">
        <v>177.16666666666666</v>
      </c>
      <c r="MK120">
        <v>300.75</v>
      </c>
      <c r="ML120">
        <v>231.3125</v>
      </c>
      <c r="MM120">
        <v>248.4</v>
      </c>
      <c r="MN120">
        <v>299.625</v>
      </c>
      <c r="MO120">
        <v>267</v>
      </c>
      <c r="MP120">
        <v>275.39999999999998</v>
      </c>
      <c r="MQ120">
        <v>159.875</v>
      </c>
      <c r="MR120">
        <v>270.44444444444446</v>
      </c>
      <c r="MS120">
        <v>295.125</v>
      </c>
      <c r="MT120">
        <v>242.96</v>
      </c>
      <c r="MU120">
        <v>279.125</v>
      </c>
      <c r="MV120">
        <v>278.77777777777777</v>
      </c>
      <c r="MW120">
        <v>368.23529411764707</v>
      </c>
      <c r="MX120">
        <v>308.70588235294116</v>
      </c>
      <c r="MY120">
        <v>321.4375</v>
      </c>
      <c r="MZ120">
        <v>288.11764705882354</v>
      </c>
      <c r="NA120">
        <v>282.47058823529414</v>
      </c>
      <c r="NB120">
        <v>296.86</v>
      </c>
      <c r="NC120" s="15">
        <f>Tabla1[[#This Row],[ROS_1DU_COR_COD_ROS_TG_NEG]]-Tabla1[[#This Row],[PAS_1DU_COR_COD_ROS_TG_NEG]]</f>
        <v>12.446428571428555</v>
      </c>
      <c r="ND120" s="15">
        <f>Tabla1[[#This Row],[ROS_1DU_COR_COD_ROS_TG_NEU]]-Tabla1[[#This Row],[PAS_1DU_COR_COD_ROS_TG_NEU]]</f>
        <v>25.222222222222229</v>
      </c>
      <c r="NE120" s="15">
        <f>Tabla1[[#This Row],[ROS_1DU_COR_COD_ROS_TG_POS]]-Tabla1[[#This Row],[PAS_1DU_COR_COD_ROS_TG_POS]]</f>
        <v>-105.98529411764707</v>
      </c>
      <c r="NF120" s="15">
        <f>Tabla1[[#This Row],[ROS_1DU_COR_COD_ROS_TG_TOT]]-Tabla1[[#This Row],[PAS_1DU_COR_COD_ROS_TG_TOT]]</f>
        <v>-23.842245989304786</v>
      </c>
      <c r="NG120" s="15">
        <f>Tabla1[[#This Row],[ROS_1DU_COR_COD_ESC_TG_NEG]]-Tabla1[[#This Row],[PAS_1DU_COR_COD_ESC_TG_NEG]]</f>
        <v>-82.270833333333343</v>
      </c>
      <c r="NH120" s="15">
        <f>Tabla1[[#This Row],[ROS_1DU_COR_COD_ESC_TG_NEU]]-Tabla1[[#This Row],[PAS_1DU_COR_COD_ESC_TG_NEU]]</f>
        <v>-110.95098039215688</v>
      </c>
      <c r="NI120" s="15">
        <f>Tabla1[[#This Row],[ROS_1DU_COR_COD_ESC_TG_POS]]-Tabla1[[#This Row],[PAS_1DU_COR_COD_ESC_TG_POS]]</f>
        <v>18.279411764705856</v>
      </c>
      <c r="NJ120" s="15">
        <f>Tabla1[[#This Row],[ROS_1DU_COR_COD_ESC_TG_TOT]]-Tabla1[[#This Row],[PAS_1DU_COR_COD_ESC_TG_TOT]]</f>
        <v>-65.547500000000014</v>
      </c>
      <c r="NK120" s="15">
        <f>Tabla1[[#This Row],[PAS_1DU_COR_COD_ROS_TG_NEG]]-Tabla1[[#This Row],[ESC_1DU_COR_COD_ROS_TG_NEG]]</f>
        <v>30.724999999999994</v>
      </c>
      <c r="NL120" s="15">
        <f>Tabla1[[#This Row],[PAS_1DU_COR_COD_ROS_TG_NEU]]-Tabla1[[#This Row],[ESC_1DU_COR_COD_ROS_TG_NEU]]</f>
        <v>-20.847222222222229</v>
      </c>
      <c r="NM120" s="15">
        <f>Tabla1[[#This Row],[PAS_1DU_COR_COD_ROS_TG_POS]]-Tabla1[[#This Row],[ESC_1DU_COR_COD_ROS_TG_POS]]</f>
        <v>101.23529411764707</v>
      </c>
      <c r="NN120" s="15">
        <f>Tabla1[[#This Row],[PAS_1DU_COR_COD_ROS_TG_TOT]]-Tabla1[[#This Row],[ESC_1DU_COR_COD_ROS_TG_TOT]]</f>
        <v>33.305882352941182</v>
      </c>
      <c r="NO120" s="15">
        <f>Tabla1[[#This Row],[PAS_1DU_COR_COD_ESC_TG_NEG]]-Tabla1[[#This Row],[ESC_1DU_COR_COD_ESC_TG_NEG]]</f>
        <v>161.5625</v>
      </c>
      <c r="NP120" s="15">
        <f>Tabla1[[#This Row],[PAS_1DU_COR_COD_ESC_TG_NEU]]-Tabla1[[#This Row],[ESC_1DU_COR_COD_ESC_TG_NEU]]</f>
        <v>17.673202614379079</v>
      </c>
      <c r="NQ120" s="15">
        <f>Tabla1[[#This Row],[PAS_1DU_COR_COD_ESC_TG_POS]]-Tabla1[[#This Row],[ESC_1DU_COR_COD_ESC_TG_POS]]</f>
        <v>-12.654411764705856</v>
      </c>
      <c r="NR120" s="15">
        <f>Tabla1[[#This Row],[PAS_1DU_COR_COD_ESC_TG_TOT]]-Tabla1[[#This Row],[ESC_1DU_COR_COD_ESC_TG_TOT]]</f>
        <v>53.900000000000006</v>
      </c>
    </row>
    <row r="121" spans="1:382" x14ac:dyDescent="0.3">
      <c r="A121" s="2" t="s">
        <v>129</v>
      </c>
      <c r="B121" s="2">
        <v>40</v>
      </c>
      <c r="C121" s="2">
        <v>2</v>
      </c>
      <c r="D121" s="2">
        <v>46</v>
      </c>
      <c r="E121">
        <v>0.05</v>
      </c>
      <c r="F121">
        <v>248</v>
      </c>
      <c r="G121">
        <v>0.1</v>
      </c>
      <c r="H121">
        <v>241</v>
      </c>
      <c r="I121">
        <v>0.05</v>
      </c>
      <c r="J121">
        <v>153</v>
      </c>
      <c r="K121">
        <v>6.6666666666666666E-2</v>
      </c>
      <c r="L121">
        <v>220.75</v>
      </c>
      <c r="M121">
        <v>0.45</v>
      </c>
      <c r="N121">
        <v>648.33333333333337</v>
      </c>
      <c r="O121">
        <v>0</v>
      </c>
      <c r="Q121">
        <v>0.15</v>
      </c>
      <c r="R121">
        <v>402.5</v>
      </c>
      <c r="S121">
        <v>0.2</v>
      </c>
      <c r="T121">
        <v>550</v>
      </c>
      <c r="U121">
        <v>0.13333333333333333</v>
      </c>
      <c r="V121">
        <v>403.66666666666669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8.8888888888888892E-2</v>
      </c>
      <c r="AH121">
        <v>403.66666666666669</v>
      </c>
      <c r="BM121">
        <v>8.8888888888888892E-2</v>
      </c>
      <c r="BN121">
        <v>403.66666666666669</v>
      </c>
      <c r="BO121">
        <v>1.4444444444444444</v>
      </c>
      <c r="BP121">
        <v>2052.5</v>
      </c>
      <c r="BQ121">
        <v>1.4444444444444444</v>
      </c>
      <c r="BR121">
        <v>1058</v>
      </c>
      <c r="BS121">
        <v>1.4</v>
      </c>
      <c r="BT121">
        <v>1393</v>
      </c>
      <c r="BU121">
        <v>1.4285714285714286</v>
      </c>
      <c r="BV121">
        <v>1390.6666666666667</v>
      </c>
      <c r="BW121">
        <v>2</v>
      </c>
      <c r="BX121">
        <v>1550.25</v>
      </c>
      <c r="BY121">
        <v>2.2999999999999998</v>
      </c>
      <c r="BZ121">
        <v>1506</v>
      </c>
      <c r="CA121">
        <v>1.2</v>
      </c>
      <c r="CB121">
        <v>771</v>
      </c>
      <c r="CC121">
        <v>1.8333333333333333</v>
      </c>
      <c r="CD121">
        <v>1275.75</v>
      </c>
      <c r="CE121">
        <v>1.6379310344827587</v>
      </c>
      <c r="CF121">
        <v>1325</v>
      </c>
      <c r="CG121">
        <v>0.22222222222222221</v>
      </c>
      <c r="CH121">
        <v>447</v>
      </c>
      <c r="CI121">
        <v>1.3333333333333333</v>
      </c>
      <c r="CJ121">
        <v>915</v>
      </c>
      <c r="CK121">
        <v>0.6</v>
      </c>
      <c r="CL121">
        <v>840</v>
      </c>
      <c r="CM121">
        <v>0.7142857142857143</v>
      </c>
      <c r="CN121">
        <v>812</v>
      </c>
      <c r="CO121">
        <v>0.5</v>
      </c>
      <c r="CP121">
        <v>571</v>
      </c>
      <c r="CQ121">
        <v>0.7</v>
      </c>
      <c r="CR121">
        <v>666.33333333333337</v>
      </c>
      <c r="CS121">
        <v>3.1</v>
      </c>
      <c r="CT121">
        <v>1621.2</v>
      </c>
      <c r="CU121">
        <v>1.4333333333333333</v>
      </c>
      <c r="CV121">
        <v>1124.7</v>
      </c>
      <c r="CW121">
        <v>1.0862068965517242</v>
      </c>
      <c r="CX121">
        <v>1007.4375</v>
      </c>
      <c r="CY121">
        <v>1.3620689655172413</v>
      </c>
      <c r="CZ121">
        <v>1187.6756756756756</v>
      </c>
      <c r="DA121">
        <v>0.77777777777777779</v>
      </c>
      <c r="DB121">
        <v>596</v>
      </c>
      <c r="DC121">
        <v>1.2222222222222223</v>
      </c>
      <c r="DD121">
        <v>1027.3333333333333</v>
      </c>
      <c r="DE121">
        <v>0.7</v>
      </c>
      <c r="DF121">
        <v>617.33333333333337</v>
      </c>
      <c r="DG121">
        <v>0.8928571428571429</v>
      </c>
      <c r="DH121">
        <v>746.88888888888891</v>
      </c>
      <c r="DI121">
        <v>0.9</v>
      </c>
      <c r="DJ121">
        <v>717.33333333333337</v>
      </c>
      <c r="DK121">
        <v>0.7</v>
      </c>
      <c r="DL121">
        <v>955</v>
      </c>
      <c r="DM121">
        <v>0.7</v>
      </c>
      <c r="DN121">
        <v>786.66666666666663</v>
      </c>
      <c r="DO121">
        <v>0.76666666666666672</v>
      </c>
      <c r="DP121">
        <v>802.75</v>
      </c>
      <c r="DQ121">
        <v>0.82758620689655171</v>
      </c>
      <c r="DR121">
        <v>773.17647058823525</v>
      </c>
      <c r="DS121">
        <v>0.82758620689655171</v>
      </c>
      <c r="DT121">
        <v>773.17647058823525</v>
      </c>
      <c r="DU121">
        <v>1.1839080459770115</v>
      </c>
      <c r="DV121">
        <v>1057.1851851851852</v>
      </c>
      <c r="DW121">
        <v>1</v>
      </c>
      <c r="DX121">
        <v>398</v>
      </c>
      <c r="DY121">
        <v>7</v>
      </c>
      <c r="DZ121">
        <v>1545</v>
      </c>
      <c r="EC121">
        <v>4</v>
      </c>
      <c r="ED121">
        <v>971.5</v>
      </c>
      <c r="EM121">
        <v>4</v>
      </c>
      <c r="EN121">
        <v>971.5</v>
      </c>
      <c r="EO121">
        <v>0</v>
      </c>
      <c r="EQ121">
        <v>1</v>
      </c>
      <c r="ER121">
        <v>388</v>
      </c>
      <c r="EU121">
        <v>0.5</v>
      </c>
      <c r="EV121">
        <v>388</v>
      </c>
      <c r="FE121">
        <v>0.5</v>
      </c>
      <c r="FF121">
        <v>388</v>
      </c>
      <c r="FG121">
        <v>2.25</v>
      </c>
      <c r="FH121">
        <v>777</v>
      </c>
      <c r="FI121">
        <v>0</v>
      </c>
      <c r="FK121">
        <v>5</v>
      </c>
      <c r="FL121">
        <v>1306</v>
      </c>
      <c r="FO121">
        <v>2.5</v>
      </c>
      <c r="FP121">
        <v>1306</v>
      </c>
      <c r="FY121">
        <v>2.5</v>
      </c>
      <c r="FZ121">
        <v>1306</v>
      </c>
      <c r="GA121">
        <v>2.5</v>
      </c>
      <c r="GB121">
        <v>1306</v>
      </c>
      <c r="GC121">
        <v>2.3333333333333335</v>
      </c>
      <c r="GD121">
        <v>909.25</v>
      </c>
      <c r="GE121">
        <v>1.2222222222222223</v>
      </c>
      <c r="GF121">
        <v>1046.9827586206898</v>
      </c>
      <c r="GG121">
        <v>3.3</v>
      </c>
      <c r="GH121">
        <v>1921.2</v>
      </c>
      <c r="GI121">
        <v>2.4</v>
      </c>
      <c r="GJ121">
        <v>1865.5</v>
      </c>
      <c r="GK121">
        <v>3.1111111111111112</v>
      </c>
      <c r="GL121">
        <v>1790</v>
      </c>
      <c r="GM121">
        <v>2.9310344827586206</v>
      </c>
      <c r="GN121">
        <v>1858.4285714285713</v>
      </c>
      <c r="GO121">
        <v>1.8888888888888888</v>
      </c>
      <c r="GP121">
        <v>1885.6666666666667</v>
      </c>
      <c r="GQ121">
        <v>1.8</v>
      </c>
      <c r="GR121">
        <v>2225.6666666666665</v>
      </c>
      <c r="GS121">
        <v>2.7777777777777777</v>
      </c>
      <c r="GT121">
        <v>1482.4</v>
      </c>
      <c r="GU121">
        <v>2.1428571428571428</v>
      </c>
      <c r="GV121">
        <v>1795.090909090909</v>
      </c>
      <c r="GW121">
        <v>2.5438596491228069</v>
      </c>
      <c r="GX121">
        <v>1830.56</v>
      </c>
      <c r="GY121">
        <v>2</v>
      </c>
      <c r="GZ121">
        <v>2275.3333333333335</v>
      </c>
      <c r="HA121">
        <v>2.4</v>
      </c>
      <c r="HB121">
        <v>1970.5</v>
      </c>
      <c r="HC121">
        <v>2.1111111111111112</v>
      </c>
      <c r="HD121">
        <v>1635.75</v>
      </c>
      <c r="HE121">
        <v>2.1724137931034484</v>
      </c>
      <c r="HF121">
        <v>1931.909090909091</v>
      </c>
      <c r="HG121">
        <v>4.1111111111111107</v>
      </c>
      <c r="HH121">
        <v>1761.7142857142858</v>
      </c>
      <c r="HI121">
        <v>2</v>
      </c>
      <c r="HJ121">
        <v>2243.6666666666665</v>
      </c>
      <c r="HK121">
        <v>3.1111111111111112</v>
      </c>
      <c r="HL121">
        <v>1468.5</v>
      </c>
      <c r="HM121">
        <v>3.0357142857142856</v>
      </c>
      <c r="HN121">
        <v>1742.125</v>
      </c>
      <c r="HO121">
        <v>2.5964912280701755</v>
      </c>
      <c r="HP121">
        <v>1819.4444444444443</v>
      </c>
      <c r="HQ121">
        <v>2.5701754385964914</v>
      </c>
      <c r="HR121">
        <v>1824.7884615384614</v>
      </c>
      <c r="HS121">
        <v>1.2</v>
      </c>
      <c r="HT121">
        <v>578.16666666666663</v>
      </c>
      <c r="HU121">
        <v>1</v>
      </c>
      <c r="HV121">
        <v>843.5</v>
      </c>
      <c r="HW121">
        <v>1.3333333333333333</v>
      </c>
      <c r="HX121">
        <v>866</v>
      </c>
      <c r="HY121">
        <v>1.1724137931034482</v>
      </c>
      <c r="HZ121">
        <v>736.21428571428567</v>
      </c>
      <c r="IA121">
        <v>1.6666666666666667</v>
      </c>
      <c r="IB121">
        <v>565.57142857142856</v>
      </c>
      <c r="IC121">
        <v>1.4</v>
      </c>
      <c r="ID121">
        <v>734.66666666666663</v>
      </c>
      <c r="IE121">
        <v>1</v>
      </c>
      <c r="IF121">
        <v>551</v>
      </c>
      <c r="IG121">
        <v>1.3571428571428572</v>
      </c>
      <c r="IH121">
        <v>617.88888888888891</v>
      </c>
      <c r="II121">
        <v>1.263157894736842</v>
      </c>
      <c r="IJ121">
        <v>669.65625</v>
      </c>
      <c r="IK121">
        <v>1.263157894736842</v>
      </c>
      <c r="IL121">
        <v>669.65625</v>
      </c>
      <c r="IM121">
        <v>2.134502923976608</v>
      </c>
      <c r="IN121">
        <v>1384.7380952380952</v>
      </c>
      <c r="IS121">
        <v>0</v>
      </c>
      <c r="IU121">
        <v>0</v>
      </c>
      <c r="IW121">
        <v>0</v>
      </c>
      <c r="JA121">
        <v>0</v>
      </c>
      <c r="JC121">
        <v>0</v>
      </c>
      <c r="JE121">
        <v>0</v>
      </c>
      <c r="JK121">
        <v>7</v>
      </c>
      <c r="JL121">
        <v>2349</v>
      </c>
      <c r="JM121">
        <v>7</v>
      </c>
      <c r="JN121">
        <v>2349</v>
      </c>
      <c r="JO121">
        <v>0</v>
      </c>
      <c r="JS121">
        <v>4</v>
      </c>
      <c r="JT121">
        <v>1306</v>
      </c>
      <c r="JU121">
        <v>2</v>
      </c>
      <c r="JV121">
        <v>1306</v>
      </c>
      <c r="JW121">
        <v>3.6666666666666665</v>
      </c>
      <c r="JX121">
        <v>1827.5</v>
      </c>
      <c r="JY121">
        <v>1.8333333333333333</v>
      </c>
      <c r="JZ121">
        <v>1827.5</v>
      </c>
      <c r="KE121">
        <v>1</v>
      </c>
      <c r="KF121">
        <v>127</v>
      </c>
      <c r="KG121">
        <v>1</v>
      </c>
      <c r="KH121">
        <v>127</v>
      </c>
      <c r="KI121">
        <v>0</v>
      </c>
      <c r="KM121">
        <v>0</v>
      </c>
      <c r="KO121">
        <v>0</v>
      </c>
      <c r="KQ121">
        <v>0.33333333333333331</v>
      </c>
      <c r="KR121">
        <v>127</v>
      </c>
      <c r="KS121">
        <v>0.33333333333333331</v>
      </c>
      <c r="KT121">
        <v>127</v>
      </c>
      <c r="KU121">
        <v>1.3333333333333333</v>
      </c>
      <c r="KV121">
        <v>1260.6666666666667</v>
      </c>
      <c r="KW121">
        <v>2.0944444444444446</v>
      </c>
      <c r="KX121">
        <v>1380.4597701149426</v>
      </c>
      <c r="KY121" s="15">
        <f>Tabla24[[#This Row],[ROS_NUM_COR_COD_ROS_TG_NEG]]-Tabla24[[#This Row],[PAS_NUM_COR_COD_ROS_TG_NEG]]</f>
        <v>3.6611111111111105</v>
      </c>
      <c r="KZ121" s="15">
        <f>Tabla24[[#This Row],[ROS_DUR_COR_COD_ROS_TG_NEG]]-Tabla24[[#This Row],[PAS_DUR_COR_COD_ROS_TG_NEG]]</f>
        <v>1113.3809523809523</v>
      </c>
      <c r="LA121" s="15">
        <f>Tabla24[[#This Row],[ROS_NUM_COR_COD_ROS_TG_NEU]]-Tabla24[[#This Row],[PAS_NUM_COR_COD_ROS_TG_NEU]]</f>
        <v>2</v>
      </c>
      <c r="LB121" s="15">
        <f>Tabla24[[#This Row],[ROS_DUR_COR_COD_ROS_TG_NEU]]-Tabla24[[#This Row],[PAS_DUR_COR_COD_ROS_TG_NEU]]</f>
        <v>2243.6666666666665</v>
      </c>
      <c r="LC121" s="15">
        <f>Tabla24[[#This Row],[ROS_NUM_COR_COD_ROS_TG_POS]]-Tabla24[[#This Row],[PAS_NUM_COR_COD_ROS_TG_POS]]</f>
        <v>2.9611111111111112</v>
      </c>
      <c r="LD121" s="15">
        <f>Tabla24[[#This Row],[ROS_DUR_COR_COD_ROS_TG_POS]]-Tabla24[[#This Row],[PAS_DUR_COR_COD_ROS_TG_POS]]</f>
        <v>1066</v>
      </c>
      <c r="LE121" s="15">
        <f>Tabla24[[#This Row],[ROS_NUM_COR_COD_ROS_TG_TOT]]-Tabla24[[#This Row],[PAS_NUM_COR_COD_ROS_TG_TOT]]</f>
        <v>2.8357142857142854</v>
      </c>
      <c r="LF121" s="15">
        <f>Tabla24[[#This Row],[ROS_DUR_COR_COD_ROS_TG_TOT]]-Tabla24[[#This Row],[PAS_DUR_COR_COD_ROS_TG_TOT]]</f>
        <v>1192.125</v>
      </c>
      <c r="LG121" s="15">
        <f>Tabla24[[#This Row],[ROS_NUM_COR_COD_ESC_TG_NEG]]-Tabla24[[#This Row],[PAS_NUM_COR_COD_ESC_TG_NEG]]</f>
        <v>1.8388888888888888</v>
      </c>
      <c r="LH121" s="15">
        <f>Tabla24[[#This Row],[ROS_DUR_COR_COD_ESC_TG_NEG]]-Tabla24[[#This Row],[PAS_DUR_COR_COD_ESC_TG_NEG]]</f>
        <v>1637.6666666666667</v>
      </c>
      <c r="LI121" s="15">
        <f>Tabla24[[#This Row],[ROS_NUM_COR_COD_ESC_TG_NEU]]-Tabla24[[#This Row],[PAS_NUM_COR_COD_ESC_TG_NEU]]</f>
        <v>1.7</v>
      </c>
      <c r="LJ121" s="15">
        <f>Tabla24[[#This Row],[ROS_NUM_COR_COD_ESC_TG_NEG]]-Tabla24[[#This Row],[PAS_NUM_COR_COD_ESC_TG_NEG]]</f>
        <v>1.8388888888888888</v>
      </c>
      <c r="LK121" s="15">
        <f>Tabla24[[#This Row],[ROS_NUM_COR_COD_ESC_TG_POS]]-Tabla24[[#This Row],[PAS_NUM_COR_COD_ESC_TG_POS]]</f>
        <v>2.7277777777777779</v>
      </c>
      <c r="LL121" s="15">
        <f>Tabla24[[#This Row],[ROS_DUR_COR_COD_ESC_TG_POS]]-Tabla24[[#This Row],[PAS_DUR_COR_COD_ESC_TG_POS]]</f>
        <v>1329.4</v>
      </c>
      <c r="LM121" s="15">
        <f>Tabla24[[#This Row],[ROS_NUM_COR_COD_ESC_TG_TOT]]-Tabla24[[#This Row],[PAS_NUM_COR_COD_ESC_TG_TOT]]</f>
        <v>2.0761904761904759</v>
      </c>
      <c r="LN121" s="15">
        <f>Tabla24[[#This Row],[ROS_DUR_COR_COD_ESC_TG_TOT]]-Tabla24[[#This Row],[PAS_DUR_COR_COD_ESC_TG_TOT]]</f>
        <v>1574.340909090909</v>
      </c>
      <c r="LO121" s="15">
        <f>Tabla24[[#This Row],[PAS_NUM_COR_COD_ROS_TG_NEG]]-Tabla24[[#This Row],[ESC_NUM_COR_COD_ROS_TG_NEG]]</f>
        <v>-4.9999999999999989E-2</v>
      </c>
      <c r="LP121" s="15">
        <f>Tabla24[[#This Row],[PAS_DUR_COR_COD_ROS_TG_NEG]]-Tabla24[[#This Row],[ESC_DUR_COR_COD_ROS_TG_NEG]]</f>
        <v>77.333333333333371</v>
      </c>
      <c r="LQ121" s="15">
        <f>Tabla24[[#This Row],[PAS_NUM_COR_COD_ROS_TG_NEU]]-Tabla24[[#This Row],[ESC_NUM_COR_COD_ROS_TG_NEU]]</f>
        <v>-0.7</v>
      </c>
      <c r="LR121" s="15">
        <f>Tabla24[[#This Row],[PAS_DUR_COR_COD_ROS_TG_NEU]]-Tabla24[[#This Row],[ESC_DUR_COR_COD_ROS_TG_NEU]]</f>
        <v>-666.33333333333337</v>
      </c>
      <c r="LS121" s="15">
        <f>Tabla24[[#This Row],[PAS_NUM_COR_COD_ROS_TG_POS]]-Tabla24[[#This Row],[ESC_NUM_COR_COD_ROS_TG_POS]]</f>
        <v>-2.95</v>
      </c>
      <c r="LT121" s="15">
        <f>Tabla24[[#This Row],[PAS_DUR_COR_COD_ROS_TG_POS]]-Tabla24[[#This Row],[ESC_DUR_COR_COD_ROS_TG_POS]]</f>
        <v>-1218.7</v>
      </c>
      <c r="LU121" s="15">
        <f>Tabla24[[#This Row],[PAS_NUM_COR_COD_ROS_TG_TOT]]-Tabla24[[#This Row],[ESC_NUM_COR_COD_ROS_TG_TOT]]</f>
        <v>-1.2333333333333334</v>
      </c>
      <c r="LV121" s="15">
        <f>Tabla24[[#This Row],[PAS_DUR_COR_COD_ROS_TG_TOT]]-Tabla24[[#This Row],[ESC_DUR_COR_COD_ROS_TG_TOT]]</f>
        <v>-574.70000000000005</v>
      </c>
      <c r="LW121" s="15">
        <f>Tabla24[[#This Row],[PAS_NUM_COR_COD_ESC_TG_NEG]]-Tabla24[[#This Row],[ESC_NUM_COR_COD_ESC_TG_NEG]]</f>
        <v>-1.95</v>
      </c>
      <c r="LX121" s="15">
        <f>Tabla24[[#This Row],[PAS_DUR_COR_COD_ESC_TG_NEG]]-Tabla24[[#This Row],[ESC_DUR_COR_COD_ESC_TG_NEG]]</f>
        <v>-1302.25</v>
      </c>
      <c r="LY121" s="15">
        <f>Tabla24[[#This Row],[PAS_NUM_COR_COD_ESC_TG_NEU]]-Tabla24[[#This Row],[ESC_NUM_COR_COD_ESC_TG_NEU]]</f>
        <v>-2.1999999999999997</v>
      </c>
      <c r="LZ121" s="15">
        <f>Tabla24[[#This Row],[PAS_DUR_COR_COD_ESC_TG_NEU]]-Tabla24[[#This Row],[ESC_DUR_COR_COD_ESC_TG_NEU]]</f>
        <v>-1265</v>
      </c>
      <c r="MA121" s="15">
        <f>Tabla24[[#This Row],[PAS_NUM_COR_COD_ESC_TG_POS]]-Tabla24[[#This Row],[ESC_NUM_COR_COD_ESC_TG_POS]]</f>
        <v>-1.1499999999999999</v>
      </c>
      <c r="MB121" s="15">
        <f>Tabla24[[#This Row],[PAS_DUR_COR_COD_ESC_TG_POS]]-Tabla24[[#This Row],[ESC_DUR_COR_COD_ESC_TG_POS]]</f>
        <v>-618</v>
      </c>
      <c r="MC121" s="15">
        <f>Tabla24[[#This Row],[PAS_NUM_COR_COD_ESC_TG_TOT]]-Tabla24[[#This Row],[ESC_NUM_COR_COD_ESC_TG_TOT]]</f>
        <v>-1.7666666666666666</v>
      </c>
      <c r="MD121" s="15">
        <f>Tabla24[[#This Row],[PAS_DUR_COR_COD_ESC_TG_TOT]]-Tabla24[[#This Row],[ESC_DUR_COR_COD_ESC_TG_TOT]]</f>
        <v>-1055</v>
      </c>
      <c r="ME121">
        <v>301.57142857142856</v>
      </c>
      <c r="MF121">
        <v>190.66666666666666</v>
      </c>
      <c r="MG121">
        <v>376.5</v>
      </c>
      <c r="MH121">
        <v>308.875</v>
      </c>
      <c r="MI121">
        <v>389.33333333333331</v>
      </c>
      <c r="MJ121">
        <v>376</v>
      </c>
      <c r="MK121">
        <v>257.60000000000002</v>
      </c>
      <c r="ML121">
        <v>325.81818181818181</v>
      </c>
      <c r="MM121">
        <v>276</v>
      </c>
      <c r="MN121">
        <v>244</v>
      </c>
      <c r="MO121">
        <v>230.6</v>
      </c>
      <c r="MP121">
        <v>243.7</v>
      </c>
      <c r="MQ121">
        <v>262</v>
      </c>
      <c r="MR121">
        <v>199</v>
      </c>
      <c r="MS121">
        <v>200.75</v>
      </c>
      <c r="MT121">
        <v>220.58333333333334</v>
      </c>
      <c r="MU121">
        <v>234.66666666666666</v>
      </c>
      <c r="MW121">
        <v>307</v>
      </c>
      <c r="MX121">
        <v>263.60000000000002</v>
      </c>
      <c r="MY121">
        <v>248</v>
      </c>
      <c r="MZ121">
        <v>241</v>
      </c>
      <c r="NA121">
        <v>153</v>
      </c>
      <c r="NB121">
        <v>220.75</v>
      </c>
      <c r="NC121" s="15">
        <f>Tabla1[[#This Row],[ROS_1DU_COR_COD_ROS_TG_NEG]]-Tabla1[[#This Row],[PAS_1DU_COR_COD_ROS_TG_NEG]]</f>
        <v>66.904761904761898</v>
      </c>
      <c r="ND121" s="15">
        <f>Tabla1[[#This Row],[ROS_1DU_COR_COD_ROS_TG_NEU]]-Tabla1[[#This Row],[PAS_1DU_COR_COD_ROS_TG_NEU]]</f>
        <v>190.66666666666666</v>
      </c>
      <c r="NE121" s="15">
        <f>Tabla1[[#This Row],[ROS_1DU_COR_COD_ROS_TG_POS]]-Tabla1[[#This Row],[PAS_1DU_COR_COD_ROS_TG_POS]]</f>
        <v>69.5</v>
      </c>
      <c r="NF121" s="15">
        <f>Tabla1[[#This Row],[ROS_1DU_COR_COD_ROS_TG_TOT]]-Tabla1[[#This Row],[PAS_1DU_COR_COD_ROS_TG_TOT]]</f>
        <v>45.274999999999977</v>
      </c>
      <c r="NG121" s="15">
        <f>Tabla1[[#This Row],[ROS_1DU_COR_COD_ESC_TG_NEG]]-Tabla1[[#This Row],[PAS_1DU_COR_COD_ESC_TG_NEG]]</f>
        <v>141.33333333333331</v>
      </c>
      <c r="NH121" s="15">
        <f>Tabla1[[#This Row],[ROS_1DU_COR_COD_ESC_TG_NEU]]-Tabla1[[#This Row],[PAS_1DU_COR_COD_ESC_TG_NEU]]</f>
        <v>135</v>
      </c>
      <c r="NI121" s="15">
        <f>Tabla1[[#This Row],[ROS_1DU_COR_COD_ESC_TG_POS]]-Tabla1[[#This Row],[PAS_1DU_COR_COD_ESC_TG_POS]]</f>
        <v>104.60000000000002</v>
      </c>
      <c r="NJ121" s="15">
        <f>Tabla1[[#This Row],[ROS_1DU_COR_COD_ESC_TG_TOT]]-Tabla1[[#This Row],[PAS_1DU_COR_COD_ESC_TG_TOT]]</f>
        <v>105.06818181818181</v>
      </c>
      <c r="NK121" s="15">
        <f>Tabla1[[#This Row],[PAS_1DU_COR_COD_ROS_TG_NEG]]-Tabla1[[#This Row],[ESC_1DU_COR_COD_ROS_TG_NEG]]</f>
        <v>-41.333333333333343</v>
      </c>
      <c r="NL121" s="15">
        <f>Tabla1[[#This Row],[PAS_1DU_COR_COD_ROS_TG_NEU]]-Tabla1[[#This Row],[ESC_1DU_COR_COD_ROS_TG_NEU]]</f>
        <v>-244</v>
      </c>
      <c r="NM121" s="15">
        <f>Tabla1[[#This Row],[PAS_1DU_COR_COD_ROS_TG_POS]]-Tabla1[[#This Row],[ESC_1DU_COR_COD_ROS_TG_POS]]</f>
        <v>76.400000000000006</v>
      </c>
      <c r="NN121" s="15">
        <f>Tabla1[[#This Row],[PAS_1DU_COR_COD_ROS_TG_TOT]]-Tabla1[[#This Row],[ESC_1DU_COR_COD_ROS_TG_TOT]]</f>
        <v>19.900000000000034</v>
      </c>
      <c r="NO121" s="15">
        <f>Tabla1[[#This Row],[PAS_1DU_COR_COD_ESC_TG_NEG]]-Tabla1[[#This Row],[ESC_1DU_COR_COD_ESC_TG_NEG]]</f>
        <v>-14</v>
      </c>
      <c r="NP121" s="15">
        <f>Tabla1[[#This Row],[PAS_1DU_COR_COD_ESC_TG_NEU]]-Tabla1[[#This Row],[ESC_1DU_COR_COD_ESC_TG_NEU]]</f>
        <v>42</v>
      </c>
      <c r="NQ121" s="15">
        <f>Tabla1[[#This Row],[PAS_1DU_COR_COD_ESC_TG_POS]]-Tabla1[[#This Row],[ESC_1DU_COR_COD_ESC_TG_POS]]</f>
        <v>-47.75</v>
      </c>
      <c r="NR121" s="15">
        <f>Tabla1[[#This Row],[PAS_1DU_COR_COD_ESC_TG_TOT]]-Tabla1[[#This Row],[ESC_1DU_COR_COD_ESC_TG_TOT]]</f>
        <v>0.16666666666665719</v>
      </c>
    </row>
    <row r="122" spans="1:382" x14ac:dyDescent="0.3">
      <c r="A122" s="2" t="s">
        <v>131</v>
      </c>
      <c r="B122" s="2">
        <v>40</v>
      </c>
      <c r="C122" s="2">
        <v>2</v>
      </c>
      <c r="D122" s="2">
        <v>43</v>
      </c>
      <c r="E122">
        <v>3.3</v>
      </c>
      <c r="F122">
        <v>1158.3333333333333</v>
      </c>
      <c r="G122">
        <v>3.3684210526315788</v>
      </c>
      <c r="H122">
        <v>1155</v>
      </c>
      <c r="I122">
        <v>3.2</v>
      </c>
      <c r="J122">
        <v>1105.5</v>
      </c>
      <c r="K122">
        <v>3.2881355932203391</v>
      </c>
      <c r="L122">
        <v>1140.046511627907</v>
      </c>
      <c r="M122">
        <v>3.4</v>
      </c>
      <c r="N122">
        <v>1191.8571428571429</v>
      </c>
      <c r="O122">
        <v>3.8421052631578947</v>
      </c>
      <c r="P122">
        <v>1217.6428571428571</v>
      </c>
      <c r="Q122">
        <v>3.8</v>
      </c>
      <c r="R122">
        <v>1427.9230769230769</v>
      </c>
      <c r="S122">
        <v>3.6779661016949152</v>
      </c>
      <c r="T122">
        <v>1275.5121951219512</v>
      </c>
      <c r="U122">
        <v>3.4830508474576272</v>
      </c>
      <c r="V122">
        <v>1206.1666666666667</v>
      </c>
      <c r="W122">
        <v>0.6</v>
      </c>
      <c r="X122">
        <v>347.75</v>
      </c>
      <c r="Y122">
        <v>1</v>
      </c>
      <c r="Z122">
        <v>466.44444444444446</v>
      </c>
      <c r="AA122">
        <v>1.05</v>
      </c>
      <c r="AB122">
        <v>434.58333333333331</v>
      </c>
      <c r="AC122">
        <v>0.88135593220338981</v>
      </c>
      <c r="AD122">
        <v>420.51724137931035</v>
      </c>
      <c r="AE122">
        <v>0.88135593220338981</v>
      </c>
      <c r="AF122">
        <v>420.51724137931035</v>
      </c>
      <c r="AG122">
        <v>2.615819209039548</v>
      </c>
      <c r="AH122">
        <v>1004.5398230088496</v>
      </c>
      <c r="AK122">
        <v>6</v>
      </c>
      <c r="AL122">
        <v>1997</v>
      </c>
      <c r="AO122">
        <v>6</v>
      </c>
      <c r="AP122">
        <v>1997</v>
      </c>
      <c r="AS122">
        <v>0</v>
      </c>
      <c r="AW122">
        <v>0</v>
      </c>
      <c r="AY122">
        <v>3</v>
      </c>
      <c r="AZ122">
        <v>1997</v>
      </c>
      <c r="BC122">
        <v>5</v>
      </c>
      <c r="BD122">
        <v>1105</v>
      </c>
      <c r="BG122">
        <v>5</v>
      </c>
      <c r="BH122">
        <v>1105</v>
      </c>
      <c r="BI122">
        <v>5</v>
      </c>
      <c r="BJ122">
        <v>1105</v>
      </c>
      <c r="BK122">
        <v>3.6666666666666665</v>
      </c>
      <c r="BL122">
        <v>1551</v>
      </c>
      <c r="BM122">
        <v>2.6333333333333333</v>
      </c>
      <c r="BN122">
        <v>1014.0434782608696</v>
      </c>
      <c r="BO122">
        <v>5.8</v>
      </c>
      <c r="BP122">
        <v>1558.2222222222222</v>
      </c>
      <c r="BQ122">
        <v>4.5999999999999996</v>
      </c>
      <c r="BR122">
        <v>1353.6666666666667</v>
      </c>
      <c r="BS122">
        <v>4.2</v>
      </c>
      <c r="BT122">
        <v>1422</v>
      </c>
      <c r="BU122">
        <v>4.8666666666666663</v>
      </c>
      <c r="BV122">
        <v>1445.5</v>
      </c>
      <c r="BW122">
        <v>4.8888888888888893</v>
      </c>
      <c r="BX122">
        <v>1747.8571428571429</v>
      </c>
      <c r="BY122">
        <v>5.5</v>
      </c>
      <c r="BZ122">
        <v>1587.1111111111111</v>
      </c>
      <c r="CA122">
        <v>4</v>
      </c>
      <c r="CB122">
        <v>1572.7142857142858</v>
      </c>
      <c r="CC122">
        <v>4.7931034482758621</v>
      </c>
      <c r="CD122">
        <v>1631.6521739130435</v>
      </c>
      <c r="CE122">
        <v>4.8305084745762707</v>
      </c>
      <c r="CF122">
        <v>1532.8775510204082</v>
      </c>
      <c r="CG122">
        <v>2.2000000000000002</v>
      </c>
      <c r="CH122">
        <v>1300.8</v>
      </c>
      <c r="CI122">
        <v>3</v>
      </c>
      <c r="CJ122">
        <v>1420.4</v>
      </c>
      <c r="CK122">
        <v>2.9</v>
      </c>
      <c r="CL122">
        <v>1313.6666666666667</v>
      </c>
      <c r="CM122">
        <v>2.7</v>
      </c>
      <c r="CN122">
        <v>1343</v>
      </c>
      <c r="CO122">
        <v>2.4444444444444446</v>
      </c>
      <c r="CP122">
        <v>1179.2</v>
      </c>
      <c r="CQ122">
        <v>2</v>
      </c>
      <c r="CR122">
        <v>1483.25</v>
      </c>
      <c r="CS122">
        <v>3.5</v>
      </c>
      <c r="CT122">
        <v>1469.3333333333333</v>
      </c>
      <c r="CU122">
        <v>2.6551724137931036</v>
      </c>
      <c r="CV122">
        <v>1376.3333333333333</v>
      </c>
      <c r="CW122">
        <v>2.6779661016949152</v>
      </c>
      <c r="CX122">
        <v>1359.1290322580646</v>
      </c>
      <c r="CY122">
        <v>3.7542372881355934</v>
      </c>
      <c r="CZ122">
        <v>1465.55</v>
      </c>
      <c r="DA122">
        <v>2.4</v>
      </c>
      <c r="DB122">
        <v>797.125</v>
      </c>
      <c r="DC122">
        <v>1.9</v>
      </c>
      <c r="DD122">
        <v>682</v>
      </c>
      <c r="DE122">
        <v>2</v>
      </c>
      <c r="DF122">
        <v>718.125</v>
      </c>
      <c r="DG122">
        <v>2.1</v>
      </c>
      <c r="DH122">
        <v>732.41666666666663</v>
      </c>
      <c r="DI122">
        <v>3.1111111111111112</v>
      </c>
      <c r="DJ122">
        <v>798.55555555555554</v>
      </c>
      <c r="DK122">
        <v>2.2999999999999998</v>
      </c>
      <c r="DL122">
        <v>676</v>
      </c>
      <c r="DM122">
        <v>1.7</v>
      </c>
      <c r="DN122">
        <v>546.875</v>
      </c>
      <c r="DO122">
        <v>2.3448275862068964</v>
      </c>
      <c r="DP122">
        <v>678.69230769230774</v>
      </c>
      <c r="DQ122">
        <v>2.2203389830508473</v>
      </c>
      <c r="DR122">
        <v>704.48</v>
      </c>
      <c r="DS122">
        <v>2.2203389830508473</v>
      </c>
      <c r="DT122">
        <v>704.48</v>
      </c>
      <c r="DU122">
        <v>3.2429378531073447</v>
      </c>
      <c r="DV122">
        <v>1172.8307692307692</v>
      </c>
      <c r="EE122">
        <v>7</v>
      </c>
      <c r="EF122">
        <v>2002</v>
      </c>
      <c r="EK122">
        <v>7</v>
      </c>
      <c r="EL122">
        <v>2002</v>
      </c>
      <c r="EM122">
        <v>7</v>
      </c>
      <c r="EN122">
        <v>2002</v>
      </c>
      <c r="EW122">
        <v>1</v>
      </c>
      <c r="EX122">
        <v>226</v>
      </c>
      <c r="FC122">
        <v>1</v>
      </c>
      <c r="FD122">
        <v>226</v>
      </c>
      <c r="FE122">
        <v>1</v>
      </c>
      <c r="FF122">
        <v>226</v>
      </c>
      <c r="FG122">
        <v>4</v>
      </c>
      <c r="FH122">
        <v>1114</v>
      </c>
      <c r="FQ122">
        <v>3</v>
      </c>
      <c r="FR122">
        <v>766</v>
      </c>
      <c r="FW122">
        <v>3</v>
      </c>
      <c r="FX122">
        <v>766</v>
      </c>
      <c r="FY122">
        <v>3</v>
      </c>
      <c r="FZ122">
        <v>766</v>
      </c>
      <c r="GA122">
        <v>3</v>
      </c>
      <c r="GB122">
        <v>766</v>
      </c>
      <c r="GC122">
        <v>3.6666666666666665</v>
      </c>
      <c r="GD122">
        <v>998</v>
      </c>
      <c r="GE122">
        <v>3.25</v>
      </c>
      <c r="GF122">
        <v>1168.8872180451128</v>
      </c>
      <c r="GG122">
        <v>2.1</v>
      </c>
      <c r="GH122">
        <v>1169</v>
      </c>
      <c r="GI122">
        <v>2</v>
      </c>
      <c r="GJ122">
        <v>755.66666666666663</v>
      </c>
      <c r="GK122">
        <v>2.4444444444444446</v>
      </c>
      <c r="GL122">
        <v>1575</v>
      </c>
      <c r="GM122">
        <v>2.1724137931034484</v>
      </c>
      <c r="GN122">
        <v>1111.9333333333334</v>
      </c>
      <c r="GO122">
        <v>2</v>
      </c>
      <c r="GP122">
        <v>1188.25</v>
      </c>
      <c r="GQ122">
        <v>2.2999999999999998</v>
      </c>
      <c r="GR122">
        <v>1179.2</v>
      </c>
      <c r="GS122">
        <v>2.1</v>
      </c>
      <c r="GT122">
        <v>933.85714285714289</v>
      </c>
      <c r="GU122">
        <v>2.1379310344827585</v>
      </c>
      <c r="GV122">
        <v>1074.125</v>
      </c>
      <c r="GW122">
        <v>2.1551724137931036</v>
      </c>
      <c r="GX122">
        <v>1092.4193548387098</v>
      </c>
      <c r="GY122">
        <v>0.9</v>
      </c>
      <c r="GZ122">
        <v>753.66666666666663</v>
      </c>
      <c r="HA122">
        <v>1</v>
      </c>
      <c r="HB122">
        <v>812</v>
      </c>
      <c r="HC122">
        <v>0</v>
      </c>
      <c r="HE122">
        <v>0.65517241379310343</v>
      </c>
      <c r="HF122">
        <v>787</v>
      </c>
      <c r="HG122">
        <v>2.4444444444444446</v>
      </c>
      <c r="HH122">
        <v>1026</v>
      </c>
      <c r="HI122">
        <v>0.5</v>
      </c>
      <c r="HJ122">
        <v>356.66666666666669</v>
      </c>
      <c r="HK122">
        <v>2.2999999999999998</v>
      </c>
      <c r="HL122">
        <v>1121.4000000000001</v>
      </c>
      <c r="HM122">
        <v>1.7241379310344827</v>
      </c>
      <c r="HN122">
        <v>916.64285714285711</v>
      </c>
      <c r="HO122">
        <v>1.1896551724137931</v>
      </c>
      <c r="HP122">
        <v>873.42857142857144</v>
      </c>
      <c r="HQ122">
        <v>1.6724137931034482</v>
      </c>
      <c r="HR122">
        <v>1003.9807692307693</v>
      </c>
      <c r="HS122">
        <v>0.3</v>
      </c>
      <c r="HT122">
        <v>424.5</v>
      </c>
      <c r="HU122">
        <v>0.7</v>
      </c>
      <c r="HV122">
        <v>919.5</v>
      </c>
      <c r="HW122">
        <v>0.1111111111111111</v>
      </c>
      <c r="HX122">
        <v>390</v>
      </c>
      <c r="HY122">
        <v>0.37931034482758619</v>
      </c>
      <c r="HZ122">
        <v>615.6</v>
      </c>
      <c r="IA122">
        <v>0.33333333333333331</v>
      </c>
      <c r="IB122">
        <v>344.5</v>
      </c>
      <c r="IC122">
        <v>0.2</v>
      </c>
      <c r="ID122">
        <v>366.5</v>
      </c>
      <c r="IE122">
        <v>0.1</v>
      </c>
      <c r="IF122">
        <v>157</v>
      </c>
      <c r="IG122">
        <v>0.20689655172413793</v>
      </c>
      <c r="IH122">
        <v>315.8</v>
      </c>
      <c r="II122">
        <v>0.29310344827586204</v>
      </c>
      <c r="IJ122">
        <v>465.7</v>
      </c>
      <c r="IK122">
        <v>0.29310344827586204</v>
      </c>
      <c r="IL122">
        <v>465.7</v>
      </c>
      <c r="IM122">
        <v>1.2126436781609196</v>
      </c>
      <c r="IN122">
        <v>917.16129032258061</v>
      </c>
      <c r="IS122">
        <v>0</v>
      </c>
      <c r="IU122">
        <v>0</v>
      </c>
      <c r="IW122">
        <v>0</v>
      </c>
      <c r="JC122">
        <v>0</v>
      </c>
      <c r="JE122">
        <v>0</v>
      </c>
      <c r="JK122">
        <v>3</v>
      </c>
      <c r="JL122">
        <v>925</v>
      </c>
      <c r="JM122">
        <v>3</v>
      </c>
      <c r="JN122">
        <v>925</v>
      </c>
      <c r="JO122">
        <v>2</v>
      </c>
      <c r="JP122">
        <v>374</v>
      </c>
      <c r="JU122">
        <v>2</v>
      </c>
      <c r="JV122">
        <v>374</v>
      </c>
      <c r="JW122">
        <v>2.5</v>
      </c>
      <c r="JX122">
        <v>649.5</v>
      </c>
      <c r="JY122">
        <v>1.25</v>
      </c>
      <c r="JZ122">
        <v>649.5</v>
      </c>
      <c r="KE122">
        <v>1</v>
      </c>
      <c r="KF122">
        <v>112</v>
      </c>
      <c r="KG122">
        <v>1</v>
      </c>
      <c r="KH122">
        <v>112</v>
      </c>
      <c r="KI122">
        <v>0</v>
      </c>
      <c r="KO122">
        <v>0</v>
      </c>
      <c r="KQ122">
        <v>0.5</v>
      </c>
      <c r="KR122">
        <v>112</v>
      </c>
      <c r="KS122">
        <v>0.5</v>
      </c>
      <c r="KT122">
        <v>112</v>
      </c>
      <c r="KU122">
        <v>1</v>
      </c>
      <c r="KV122">
        <v>470.33333333333331</v>
      </c>
      <c r="KW122">
        <v>1.2055555555555555</v>
      </c>
      <c r="KX122">
        <v>896.53846153846155</v>
      </c>
      <c r="KY122" s="15">
        <f>Tabla24[[#This Row],[ROS_NUM_COR_COD_ROS_TG_NEG]]-Tabla24[[#This Row],[PAS_NUM_COR_COD_ROS_TG_NEG]]</f>
        <v>-0.95555555555555527</v>
      </c>
      <c r="KZ122" s="15">
        <f>Tabla24[[#This Row],[ROS_DUR_COR_COD_ROS_TG_NEG]]-Tabla24[[#This Row],[PAS_DUR_COR_COD_ROS_TG_NEG]]</f>
        <v>-165.85714285714289</v>
      </c>
      <c r="LA122" s="15">
        <f>Tabla24[[#This Row],[ROS_NUM_COR_COD_ROS_TG_NEU]]-Tabla24[[#This Row],[PAS_NUM_COR_COD_ROS_TG_NEU]]</f>
        <v>-3.3421052631578947</v>
      </c>
      <c r="LB122" s="15">
        <f>Tabla24[[#This Row],[ROS_DUR_COR_COD_ROS_TG_NEU]]-Tabla24[[#This Row],[PAS_DUR_COR_COD_ROS_TG_NEU]]</f>
        <v>-860.97619047619037</v>
      </c>
      <c r="LC122" s="15">
        <f>Tabla24[[#This Row],[ROS_NUM_COR_COD_ROS_TG_POS]]-Tabla24[[#This Row],[PAS_NUM_COR_COD_ROS_TG_POS]]</f>
        <v>-1.5</v>
      </c>
      <c r="LD122" s="15">
        <f>Tabla24[[#This Row],[ROS_DUR_COR_COD_ROS_TG_POS]]-Tabla24[[#This Row],[PAS_DUR_COR_COD_ROS_TG_POS]]</f>
        <v>-306.52307692307681</v>
      </c>
      <c r="LE122" s="15">
        <f>Tabla24[[#This Row],[ROS_NUM_COR_COD_ROS_TG_TOT]]-Tabla24[[#This Row],[PAS_NUM_COR_COD_ROS_TG_TOT]]</f>
        <v>-1.9538281706604326</v>
      </c>
      <c r="LF122" s="15">
        <f>Tabla24[[#This Row],[ROS_DUR_COR_COD_ROS_TG_TOT]]-Tabla24[[#This Row],[PAS_DUR_COR_COD_ROS_TG_TOT]]</f>
        <v>-358.8693379790941</v>
      </c>
      <c r="LG122" s="15">
        <f>Tabla24[[#This Row],[ROS_NUM_COR_COD_ESC_TG_NEG]]-Tabla24[[#This Row],[PAS_NUM_COR_COD_ESC_TG_NEG]]</f>
        <v>-1.2999999999999998</v>
      </c>
      <c r="LH122" s="15">
        <f>Tabla24[[#This Row],[ROS_DUR_COR_COD_ESC_TG_NEG]]-Tabla24[[#This Row],[PAS_DUR_COR_COD_ESC_TG_NEG]]</f>
        <v>29.916666666666742</v>
      </c>
      <c r="LI122" s="15">
        <f>Tabla24[[#This Row],[ROS_NUM_COR_COD_ESC_TG_NEU]]-Tabla24[[#This Row],[PAS_NUM_COR_COD_ESC_TG_NEU]]</f>
        <v>-1.0684210526315789</v>
      </c>
      <c r="LJ122" s="15">
        <f>Tabla24[[#This Row],[ROS_NUM_COR_COD_ESC_TG_NEG]]-Tabla24[[#This Row],[PAS_NUM_COR_COD_ESC_TG_NEG]]</f>
        <v>-1.2999999999999998</v>
      </c>
      <c r="LK122" s="15">
        <f>Tabla24[[#This Row],[ROS_NUM_COR_COD_ESC_TG_POS]]-Tabla24[[#This Row],[PAS_NUM_COR_COD_ESC_TG_POS]]</f>
        <v>-1.1000000000000001</v>
      </c>
      <c r="LL122" s="15">
        <f>Tabla24[[#This Row],[ROS_DUR_COR_COD_ESC_TG_POS]]-Tabla24[[#This Row],[PAS_DUR_COR_COD_ESC_TG_POS]]</f>
        <v>-171.64285714285711</v>
      </c>
      <c r="LM122" s="15">
        <f>Tabla24[[#This Row],[ROS_NUM_COR_COD_ESC_TG_TOT]]-Tabla24[[#This Row],[PAS_NUM_COR_COD_ESC_TG_TOT]]</f>
        <v>-1.1502045587375807</v>
      </c>
      <c r="LN122" s="15">
        <f>Tabla24[[#This Row],[ROS_DUR_COR_COD_ESC_TG_TOT]]-Tabla24[[#This Row],[PAS_DUR_COR_COD_ESC_TG_TOT]]</f>
        <v>-65.921511627906966</v>
      </c>
      <c r="LO122" s="15">
        <f>Tabla24[[#This Row],[PAS_NUM_COR_COD_ROS_TG_NEG]]-Tabla24[[#This Row],[ESC_NUM_COR_COD_ROS_TG_NEG]]</f>
        <v>0.95555555555555527</v>
      </c>
      <c r="LP122" s="15">
        <f>Tabla24[[#This Row],[PAS_DUR_COR_COD_ROS_TG_NEG]]-Tabla24[[#This Row],[ESC_DUR_COR_COD_ROS_TG_NEG]]</f>
        <v>12.657142857142844</v>
      </c>
      <c r="LQ122" s="15">
        <f>Tabla24[[#This Row],[PAS_NUM_COR_COD_ROS_TG_NEU]]-Tabla24[[#This Row],[ESC_NUM_COR_COD_ROS_TG_NEU]]</f>
        <v>1.8421052631578947</v>
      </c>
      <c r="LR122" s="15">
        <f>Tabla24[[#This Row],[PAS_DUR_COR_COD_ROS_TG_NEU]]-Tabla24[[#This Row],[ESC_DUR_COR_COD_ROS_TG_NEU]]</f>
        <v>-265.60714285714289</v>
      </c>
      <c r="LS122" s="15">
        <f>Tabla24[[#This Row],[PAS_NUM_COR_COD_ROS_TG_POS]]-Tabla24[[#This Row],[ESC_NUM_COR_COD_ROS_TG_POS]]</f>
        <v>0.29999999999999982</v>
      </c>
      <c r="LT122" s="15">
        <f>Tabla24[[#This Row],[PAS_DUR_COR_COD_ROS_TG_POS]]-Tabla24[[#This Row],[ESC_DUR_COR_COD_ROS_TG_POS]]</f>
        <v>-41.410256410256352</v>
      </c>
      <c r="LU122" s="15">
        <f>Tabla24[[#This Row],[PAS_NUM_COR_COD_ROS_TG_TOT]]-Tabla24[[#This Row],[ESC_NUM_COR_COD_ROS_TG_TOT]]</f>
        <v>1.0227936879018116</v>
      </c>
      <c r="LV122" s="15">
        <f>Tabla24[[#This Row],[PAS_DUR_COR_COD_ROS_TG_TOT]]-Tabla24[[#This Row],[ESC_DUR_COR_COD_ROS_TG_TOT]]</f>
        <v>-100.82113821138205</v>
      </c>
      <c r="LW122" s="15">
        <f>Tabla24[[#This Row],[PAS_NUM_COR_COD_ESC_TG_NEG]]-Tabla24[[#This Row],[ESC_NUM_COR_COD_ESC_TG_NEG]]</f>
        <v>-1.5888888888888895</v>
      </c>
      <c r="LX122" s="15">
        <f>Tabla24[[#This Row],[PAS_DUR_COR_COD_ESC_TG_NEG]]-Tabla24[[#This Row],[ESC_DUR_COR_COD_ESC_TG_NEG]]</f>
        <v>-589.52380952380963</v>
      </c>
      <c r="LY122" s="15">
        <f>Tabla24[[#This Row],[PAS_NUM_COR_COD_ESC_TG_NEU]]-Tabla24[[#This Row],[ESC_NUM_COR_COD_ESC_TG_NEU]]</f>
        <v>-2.1315789473684212</v>
      </c>
      <c r="LZ122" s="15">
        <f>Tabla24[[#This Row],[PAS_DUR_COR_COD_ESC_TG_NEU]]-Tabla24[[#This Row],[ESC_DUR_COR_COD_ESC_TG_NEU]]</f>
        <v>-432.11111111111109</v>
      </c>
      <c r="MA122" s="15">
        <f>Tabla24[[#This Row],[PAS_NUM_COR_COD_ESC_TG_POS]]-Tabla24[[#This Row],[ESC_NUM_COR_COD_ESC_TG_POS]]</f>
        <v>-0.79999999999999982</v>
      </c>
      <c r="MB122" s="15">
        <f>Tabla24[[#This Row],[PAS_DUR_COR_COD_ESC_TG_POS]]-Tabla24[[#This Row],[ESC_DUR_COR_COD_ESC_TG_POS]]</f>
        <v>-467.21428571428578</v>
      </c>
      <c r="MC122" s="15">
        <f>Tabla24[[#This Row],[PAS_NUM_COR_COD_ESC_TG_TOT]]-Tabla24[[#This Row],[ESC_NUM_COR_COD_ESC_TG_TOT]]</f>
        <v>-1.504967855055523</v>
      </c>
      <c r="MD122" s="15">
        <f>Tabla24[[#This Row],[PAS_DUR_COR_COD_ESC_TG_TOT]]-Tabla24[[#This Row],[ESC_DUR_COR_COD_ESC_TG_TOT]]</f>
        <v>-491.60566228513653</v>
      </c>
      <c r="ME122">
        <v>308.66666666666669</v>
      </c>
      <c r="MF122">
        <v>155.33333333333334</v>
      </c>
      <c r="MG122">
        <v>331.2</v>
      </c>
      <c r="MH122">
        <v>283.85714285714283</v>
      </c>
      <c r="MI122">
        <v>260.25</v>
      </c>
      <c r="MJ122">
        <v>224.8</v>
      </c>
      <c r="MK122">
        <v>333.71428571428572</v>
      </c>
      <c r="ML122">
        <v>281.3125</v>
      </c>
      <c r="MM122">
        <v>260.8</v>
      </c>
      <c r="MN122">
        <v>347</v>
      </c>
      <c r="MO122">
        <v>334.5</v>
      </c>
      <c r="MP122">
        <v>313.26666666666665</v>
      </c>
      <c r="MQ122">
        <v>316.28571428571428</v>
      </c>
      <c r="MR122">
        <v>336.11111111111109</v>
      </c>
      <c r="MS122">
        <v>255</v>
      </c>
      <c r="MT122">
        <v>305.39130434782606</v>
      </c>
      <c r="MU122">
        <v>248.71428571428572</v>
      </c>
      <c r="MV122">
        <v>251.21428571428572</v>
      </c>
      <c r="MW122">
        <v>241.30769230769232</v>
      </c>
      <c r="MX122">
        <v>247.21951219512195</v>
      </c>
      <c r="MY122">
        <v>267.26666666666665</v>
      </c>
      <c r="MZ122">
        <v>248.28571428571428</v>
      </c>
      <c r="NA122">
        <v>276.57142857142856</v>
      </c>
      <c r="NB122">
        <v>264.11627906976742</v>
      </c>
      <c r="NC122" s="15">
        <f>Tabla1[[#This Row],[ROS_1DU_COR_COD_ROS_TG_NEG]]-Tabla1[[#This Row],[PAS_1DU_COR_COD_ROS_TG_NEG]]</f>
        <v>59.952380952380963</v>
      </c>
      <c r="ND122" s="15">
        <f>Tabla1[[#This Row],[ROS_1DU_COR_COD_ROS_TG_NEU]]-Tabla1[[#This Row],[PAS_1DU_COR_COD_ROS_TG_NEU]]</f>
        <v>-95.88095238095238</v>
      </c>
      <c r="NE122" s="15">
        <f>Tabla1[[#This Row],[ROS_1DU_COR_COD_ROS_TG_POS]]-Tabla1[[#This Row],[PAS_1DU_COR_COD_ROS_TG_POS]]</f>
        <v>89.892307692307668</v>
      </c>
      <c r="NF122" s="15">
        <f>Tabla1[[#This Row],[ROS_1DU_COR_COD_ROS_TG_TOT]]-Tabla1[[#This Row],[PAS_1DU_COR_COD_ROS_TG_TOT]]</f>
        <v>36.637630662020882</v>
      </c>
      <c r="NG122" s="15">
        <f>Tabla1[[#This Row],[ROS_1DU_COR_COD_ESC_TG_NEG]]-Tabla1[[#This Row],[PAS_1DU_COR_COD_ESC_TG_NEG]]</f>
        <v>-7.0166666666666515</v>
      </c>
      <c r="NH122" s="15">
        <f>Tabla1[[#This Row],[ROS_1DU_COR_COD_ESC_TG_NEU]]-Tabla1[[#This Row],[PAS_1DU_COR_COD_ESC_TG_NEU]]</f>
        <v>-23.485714285714266</v>
      </c>
      <c r="NI122" s="15">
        <f>Tabla1[[#This Row],[ROS_1DU_COR_COD_ESC_TG_POS]]-Tabla1[[#This Row],[PAS_1DU_COR_COD_ESC_TG_POS]]</f>
        <v>57.142857142857167</v>
      </c>
      <c r="NJ122" s="15">
        <f>Tabla1[[#This Row],[ROS_1DU_COR_COD_ESC_TG_TOT]]-Tabla1[[#This Row],[PAS_1DU_COR_COD_ESC_TG_TOT]]</f>
        <v>17.196220930232585</v>
      </c>
      <c r="NK122" s="15">
        <f>Tabla1[[#This Row],[PAS_1DU_COR_COD_ROS_TG_NEG]]-Tabla1[[#This Row],[ESC_1DU_COR_COD_ROS_TG_NEG]]</f>
        <v>-12.085714285714289</v>
      </c>
      <c r="NL122" s="15">
        <f>Tabla1[[#This Row],[PAS_1DU_COR_COD_ROS_TG_NEU]]-Tabla1[[#This Row],[ESC_1DU_COR_COD_ROS_TG_NEU]]</f>
        <v>-95.785714285714278</v>
      </c>
      <c r="NM122" s="15">
        <f>Tabla1[[#This Row],[PAS_1DU_COR_COD_ROS_TG_POS]]-Tabla1[[#This Row],[ESC_1DU_COR_COD_ROS_TG_POS]]</f>
        <v>-93.192307692307679</v>
      </c>
      <c r="NN122" s="15">
        <f>Tabla1[[#This Row],[PAS_1DU_COR_COD_ROS_TG_TOT]]-Tabla1[[#This Row],[ESC_1DU_COR_COD_ROS_TG_TOT]]</f>
        <v>-66.047154471544701</v>
      </c>
      <c r="NO122" s="15">
        <f>Tabla1[[#This Row],[PAS_1DU_COR_COD_ESC_TG_NEG]]-Tabla1[[#This Row],[ESC_1DU_COR_COD_ESC_TG_NEG]]</f>
        <v>-49.019047619047626</v>
      </c>
      <c r="NP122" s="15">
        <f>Tabla1[[#This Row],[PAS_1DU_COR_COD_ESC_TG_NEU]]-Tabla1[[#This Row],[ESC_1DU_COR_COD_ESC_TG_NEU]]</f>
        <v>-87.825396825396808</v>
      </c>
      <c r="NQ122" s="15">
        <f>Tabla1[[#This Row],[PAS_1DU_COR_COD_ESC_TG_POS]]-Tabla1[[#This Row],[ESC_1DU_COR_COD_ESC_TG_POS]]</f>
        <v>21.571428571428555</v>
      </c>
      <c r="NR122" s="15">
        <f>Tabla1[[#This Row],[PAS_1DU_COR_COD_ESC_TG_TOT]]-Tabla1[[#This Row],[ESC_1DU_COR_COD_ESC_TG_TOT]]</f>
        <v>-41.275025278058649</v>
      </c>
    </row>
    <row r="123" spans="1:382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K123">
        <v>0</v>
      </c>
      <c r="AM123">
        <v>0</v>
      </c>
      <c r="AO123">
        <v>0</v>
      </c>
      <c r="AS123">
        <v>0</v>
      </c>
      <c r="AU123">
        <v>0</v>
      </c>
      <c r="AW123">
        <v>0</v>
      </c>
      <c r="AY123">
        <v>0</v>
      </c>
      <c r="BC123">
        <v>0</v>
      </c>
      <c r="BE123">
        <v>0</v>
      </c>
      <c r="BG123">
        <v>0</v>
      </c>
      <c r="BI123">
        <v>0</v>
      </c>
      <c r="BK123">
        <v>0</v>
      </c>
      <c r="BM123">
        <v>0</v>
      </c>
      <c r="BO123">
        <v>1.4</v>
      </c>
      <c r="BP123">
        <v>578.83333333333337</v>
      </c>
      <c r="BQ123">
        <v>2.1111111111111112</v>
      </c>
      <c r="BR123">
        <v>635.25</v>
      </c>
      <c r="BS123">
        <v>2.1</v>
      </c>
      <c r="BT123">
        <v>537.66666666666663</v>
      </c>
      <c r="BU123">
        <v>1.8620689655172413</v>
      </c>
      <c r="BV123">
        <v>582.3478260869565</v>
      </c>
      <c r="BW123">
        <v>1.9</v>
      </c>
      <c r="BX123">
        <v>824</v>
      </c>
      <c r="BY123">
        <v>2.625</v>
      </c>
      <c r="BZ123">
        <v>676.83333333333337</v>
      </c>
      <c r="CA123">
        <v>2.6666666666666665</v>
      </c>
      <c r="CB123">
        <v>653.5</v>
      </c>
      <c r="CC123">
        <v>2.3703703703703702</v>
      </c>
      <c r="CD123">
        <v>711.65</v>
      </c>
      <c r="CE123">
        <v>2.1071428571428572</v>
      </c>
      <c r="CF123">
        <v>642.48837209302326</v>
      </c>
      <c r="CG123">
        <v>2.5</v>
      </c>
      <c r="CH123">
        <v>701</v>
      </c>
      <c r="CI123">
        <v>2</v>
      </c>
      <c r="CJ123">
        <v>736.6</v>
      </c>
      <c r="CK123">
        <v>1.7</v>
      </c>
      <c r="CL123">
        <v>454.71428571428572</v>
      </c>
      <c r="CM123">
        <v>2.0689655172413794</v>
      </c>
      <c r="CN123">
        <v>623.70000000000005</v>
      </c>
      <c r="CO123">
        <v>1.9</v>
      </c>
      <c r="CP123">
        <v>770.66666666666663</v>
      </c>
      <c r="CQ123">
        <v>2</v>
      </c>
      <c r="CR123">
        <v>592.66666666666663</v>
      </c>
      <c r="CS123">
        <v>1.1111111111111112</v>
      </c>
      <c r="CT123">
        <v>359.66666666666669</v>
      </c>
      <c r="CU123">
        <v>1.6666666666666667</v>
      </c>
      <c r="CV123">
        <v>574.33333333333337</v>
      </c>
      <c r="CW123">
        <v>1.875</v>
      </c>
      <c r="CX123">
        <v>600.31578947368416</v>
      </c>
      <c r="CY123">
        <v>1.9910714285714286</v>
      </c>
      <c r="CZ123">
        <v>622.7037037037037</v>
      </c>
      <c r="DA123">
        <v>1</v>
      </c>
      <c r="DB123">
        <v>398.33333333333331</v>
      </c>
      <c r="DC123">
        <v>1.7777777777777777</v>
      </c>
      <c r="DD123">
        <v>561</v>
      </c>
      <c r="DE123">
        <v>0.9</v>
      </c>
      <c r="DF123">
        <v>344.66666666666669</v>
      </c>
      <c r="DG123">
        <v>1.2068965517241379</v>
      </c>
      <c r="DH123">
        <v>434.66666666666669</v>
      </c>
      <c r="DI123">
        <v>1.4</v>
      </c>
      <c r="DJ123">
        <v>465.85714285714283</v>
      </c>
      <c r="DK123">
        <v>1.25</v>
      </c>
      <c r="DL123">
        <v>532.83333333333337</v>
      </c>
      <c r="DM123">
        <v>1.5555555555555556</v>
      </c>
      <c r="DN123">
        <v>522.28571428571433</v>
      </c>
      <c r="DO123">
        <v>1.4074074074074074</v>
      </c>
      <c r="DP123">
        <v>505.7</v>
      </c>
      <c r="DQ123">
        <v>1.3035714285714286</v>
      </c>
      <c r="DR123">
        <v>472.05263157894734</v>
      </c>
      <c r="DS123">
        <v>1.3035714285714286</v>
      </c>
      <c r="DT123">
        <v>472.05263157894734</v>
      </c>
      <c r="DU123">
        <v>1.7619047619047619</v>
      </c>
      <c r="DV123">
        <v>574.59663865546213</v>
      </c>
      <c r="DY123">
        <v>4</v>
      </c>
      <c r="DZ123">
        <v>775</v>
      </c>
      <c r="EC123">
        <v>4</v>
      </c>
      <c r="ED123">
        <v>775</v>
      </c>
      <c r="EG123">
        <v>4</v>
      </c>
      <c r="EH123">
        <v>789</v>
      </c>
      <c r="EI123">
        <v>7</v>
      </c>
      <c r="EJ123">
        <v>1509</v>
      </c>
      <c r="EK123">
        <v>5</v>
      </c>
      <c r="EL123">
        <v>1029</v>
      </c>
      <c r="EM123">
        <v>4.75</v>
      </c>
      <c r="EN123">
        <v>965.5</v>
      </c>
      <c r="EQ123">
        <v>2</v>
      </c>
      <c r="ER123">
        <v>275</v>
      </c>
      <c r="EU123">
        <v>2</v>
      </c>
      <c r="EV123">
        <v>275</v>
      </c>
      <c r="EY123">
        <v>0.5</v>
      </c>
      <c r="EZ123">
        <v>357</v>
      </c>
      <c r="FA123">
        <v>1</v>
      </c>
      <c r="FB123">
        <v>97</v>
      </c>
      <c r="FC123">
        <v>0.66666666666666663</v>
      </c>
      <c r="FD123">
        <v>227</v>
      </c>
      <c r="FE123">
        <v>1</v>
      </c>
      <c r="FF123">
        <v>243</v>
      </c>
      <c r="FG123">
        <v>2.875</v>
      </c>
      <c r="FH123">
        <v>655.85714285714289</v>
      </c>
      <c r="FK123">
        <v>1</v>
      </c>
      <c r="FL123">
        <v>108</v>
      </c>
      <c r="FO123">
        <v>1</v>
      </c>
      <c r="FP123">
        <v>108</v>
      </c>
      <c r="FS123">
        <v>0.5</v>
      </c>
      <c r="FT123">
        <v>331</v>
      </c>
      <c r="FU123">
        <v>2</v>
      </c>
      <c r="FV123">
        <v>552</v>
      </c>
      <c r="FW123">
        <v>1</v>
      </c>
      <c r="FX123">
        <v>441.5</v>
      </c>
      <c r="FY123">
        <v>1</v>
      </c>
      <c r="FZ123">
        <v>330.33333333333331</v>
      </c>
      <c r="GA123">
        <v>1</v>
      </c>
      <c r="GB123">
        <v>330.33333333333331</v>
      </c>
      <c r="GC123">
        <v>2.25</v>
      </c>
      <c r="GD123">
        <v>558.20000000000005</v>
      </c>
      <c r="GE123">
        <v>1.7944444444444445</v>
      </c>
      <c r="GF123">
        <v>573.32558139534888</v>
      </c>
      <c r="GG123">
        <v>2</v>
      </c>
      <c r="GH123">
        <v>561.5</v>
      </c>
      <c r="GI123">
        <v>1.8</v>
      </c>
      <c r="GJ123">
        <v>518.77777777777783</v>
      </c>
      <c r="GK123">
        <v>1.8571428571428572</v>
      </c>
      <c r="GL123">
        <v>649.79999999999995</v>
      </c>
      <c r="GM123">
        <v>1.8846153846153846</v>
      </c>
      <c r="GN123">
        <v>564.35</v>
      </c>
      <c r="GO123">
        <v>1.7777777777777777</v>
      </c>
      <c r="GP123">
        <v>399.5</v>
      </c>
      <c r="GQ123">
        <v>1.8888888888888888</v>
      </c>
      <c r="GR123">
        <v>585.33333333333337</v>
      </c>
      <c r="GS123">
        <v>1.6</v>
      </c>
      <c r="GT123">
        <v>509.33333333333331</v>
      </c>
      <c r="GU123">
        <v>1.75</v>
      </c>
      <c r="GV123">
        <v>488.2</v>
      </c>
      <c r="GW123">
        <v>1.8148148148148149</v>
      </c>
      <c r="GX123">
        <v>526.27499999999998</v>
      </c>
      <c r="GY123">
        <v>3</v>
      </c>
      <c r="GZ123">
        <v>687.44444444444446</v>
      </c>
      <c r="HA123">
        <v>2.6</v>
      </c>
      <c r="HB123">
        <v>597.44444444444446</v>
      </c>
      <c r="HC123">
        <v>3</v>
      </c>
      <c r="HD123">
        <v>731.71428571428567</v>
      </c>
      <c r="HE123">
        <v>2.8461538461538463</v>
      </c>
      <c r="HF123">
        <v>667.44</v>
      </c>
      <c r="HG123">
        <v>3.2222222222222223</v>
      </c>
      <c r="HH123">
        <v>689.33333333333337</v>
      </c>
      <c r="HI123">
        <v>3.2222222222222223</v>
      </c>
      <c r="HJ123">
        <v>610</v>
      </c>
      <c r="HK123">
        <v>4</v>
      </c>
      <c r="HL123">
        <v>865</v>
      </c>
      <c r="HM123">
        <v>3.5</v>
      </c>
      <c r="HN123">
        <v>726.57142857142856</v>
      </c>
      <c r="HO123">
        <v>3.1851851851851851</v>
      </c>
      <c r="HP123">
        <v>698.67924528301887</v>
      </c>
      <c r="HQ123">
        <v>2.5</v>
      </c>
      <c r="HR123">
        <v>624.52688172043008</v>
      </c>
      <c r="HS123">
        <v>1.3333333333333333</v>
      </c>
      <c r="HT123">
        <v>363.5</v>
      </c>
      <c r="HU123">
        <v>0.9</v>
      </c>
      <c r="HV123">
        <v>260</v>
      </c>
      <c r="HW123">
        <v>1</v>
      </c>
      <c r="HX123">
        <v>452.25</v>
      </c>
      <c r="HY123">
        <v>1.0769230769230769</v>
      </c>
      <c r="HZ123">
        <v>346.875</v>
      </c>
      <c r="IA123">
        <v>0.77777777777777779</v>
      </c>
      <c r="IB123">
        <v>290</v>
      </c>
      <c r="IC123">
        <v>1.1111111111111112</v>
      </c>
      <c r="ID123">
        <v>416.83333333333331</v>
      </c>
      <c r="IE123">
        <v>1.3</v>
      </c>
      <c r="IF123">
        <v>309</v>
      </c>
      <c r="IG123">
        <v>1.0714285714285714</v>
      </c>
      <c r="IH123">
        <v>336.6</v>
      </c>
      <c r="II123">
        <v>1.0740740740740742</v>
      </c>
      <c r="IJ123">
        <v>341.16666666666669</v>
      </c>
      <c r="IK123">
        <v>1.0740740740740742</v>
      </c>
      <c r="IL123">
        <v>341.16666666666669</v>
      </c>
      <c r="IM123">
        <v>2.0246913580246915</v>
      </c>
      <c r="IN123">
        <v>545.44961240310079</v>
      </c>
      <c r="IO123">
        <v>1</v>
      </c>
      <c r="IP123">
        <v>159</v>
      </c>
      <c r="IS123">
        <v>3.6666666666666665</v>
      </c>
      <c r="IT123">
        <v>635</v>
      </c>
      <c r="IU123">
        <v>3</v>
      </c>
      <c r="IV123">
        <v>516</v>
      </c>
      <c r="IW123">
        <v>1</v>
      </c>
      <c r="IX123">
        <v>181</v>
      </c>
      <c r="IY123">
        <v>1</v>
      </c>
      <c r="IZ123">
        <v>89</v>
      </c>
      <c r="JC123">
        <v>1</v>
      </c>
      <c r="JD123">
        <v>135</v>
      </c>
      <c r="JE123">
        <v>2.3333333333333335</v>
      </c>
      <c r="JF123">
        <v>389</v>
      </c>
      <c r="JG123">
        <v>3</v>
      </c>
      <c r="JH123">
        <v>670</v>
      </c>
      <c r="JK123">
        <v>2.6666666666666665</v>
      </c>
      <c r="JL123">
        <v>504</v>
      </c>
      <c r="JM123">
        <v>2.75</v>
      </c>
      <c r="JN123">
        <v>545.5</v>
      </c>
      <c r="JO123">
        <v>1</v>
      </c>
      <c r="JP123">
        <v>104</v>
      </c>
      <c r="JQ123">
        <v>2</v>
      </c>
      <c r="JR123">
        <v>307</v>
      </c>
      <c r="JU123">
        <v>1.5</v>
      </c>
      <c r="JV123">
        <v>205.5</v>
      </c>
      <c r="JW123">
        <v>2.3333333333333335</v>
      </c>
      <c r="JX123">
        <v>432.16666666666669</v>
      </c>
      <c r="JY123">
        <v>2.3333333333333335</v>
      </c>
      <c r="JZ123">
        <v>410.58333333333331</v>
      </c>
      <c r="KA123">
        <v>3</v>
      </c>
      <c r="KB123">
        <v>516</v>
      </c>
      <c r="KE123">
        <v>3</v>
      </c>
      <c r="KF123">
        <v>670.66666666666663</v>
      </c>
      <c r="KG123">
        <v>3</v>
      </c>
      <c r="KH123">
        <v>632</v>
      </c>
      <c r="KI123">
        <v>3</v>
      </c>
      <c r="KJ123">
        <v>824</v>
      </c>
      <c r="KK123">
        <v>1</v>
      </c>
      <c r="KL123">
        <v>212</v>
      </c>
      <c r="KO123">
        <v>2</v>
      </c>
      <c r="KP123">
        <v>518</v>
      </c>
      <c r="KQ123">
        <v>2.6666666666666665</v>
      </c>
      <c r="KR123">
        <v>594</v>
      </c>
      <c r="KS123">
        <v>2.6666666666666665</v>
      </c>
      <c r="KT123">
        <v>594</v>
      </c>
      <c r="KU123">
        <v>2.4444444444444446</v>
      </c>
      <c r="KV123">
        <v>471.72222222222223</v>
      </c>
      <c r="KW123">
        <v>2.0666666666666669</v>
      </c>
      <c r="KX123">
        <v>536.42176870748301</v>
      </c>
      <c r="KY123" s="15">
        <f>Tabla24[[#This Row],[ROS_NUM_COR_COD_ROS_TG_NEG]]-Tabla24[[#This Row],[PAS_NUM_COR_COD_ROS_TG_NEG]]</f>
        <v>3.2222222222222223</v>
      </c>
      <c r="KZ123" s="15">
        <f>Tabla24[[#This Row],[ROS_DUR_COR_COD_ROS_TG_NEG]]-Tabla24[[#This Row],[PAS_DUR_COR_COD_ROS_TG_NEG]]</f>
        <v>689.33333333333337</v>
      </c>
      <c r="LA123" s="15">
        <f>Tabla24[[#This Row],[ROS_NUM_COR_COD_ROS_TG_NEU]]-Tabla24[[#This Row],[PAS_NUM_COR_COD_ROS_TG_NEU]]</f>
        <v>3.2222222222222223</v>
      </c>
      <c r="LB123" s="15">
        <f>Tabla24[[#This Row],[ROS_DUR_COR_COD_ROS_TG_NEU]]-Tabla24[[#This Row],[PAS_DUR_COR_COD_ROS_TG_NEU]]</f>
        <v>610</v>
      </c>
      <c r="LC123" s="15">
        <f>Tabla24[[#This Row],[ROS_NUM_COR_COD_ROS_TG_POS]]-Tabla24[[#This Row],[PAS_NUM_COR_COD_ROS_TG_POS]]</f>
        <v>4</v>
      </c>
      <c r="LD123" s="15">
        <f>Tabla24[[#This Row],[ROS_DUR_COR_COD_ROS_TG_POS]]-Tabla24[[#This Row],[PAS_DUR_COR_COD_ROS_TG_POS]]</f>
        <v>865</v>
      </c>
      <c r="LE123" s="15">
        <f>Tabla24[[#This Row],[ROS_NUM_COR_COD_ROS_TG_TOT]]-Tabla24[[#This Row],[PAS_NUM_COR_COD_ROS_TG_TOT]]</f>
        <v>3.5</v>
      </c>
      <c r="LF123" s="15">
        <f>Tabla24[[#This Row],[ROS_DUR_COR_COD_ROS_TG_TOT]]-Tabla24[[#This Row],[PAS_DUR_COR_COD_ROS_TG_TOT]]</f>
        <v>726.57142857142856</v>
      </c>
      <c r="LG123" s="15">
        <f>Tabla24[[#This Row],[ROS_NUM_COR_COD_ESC_TG_NEG]]-Tabla24[[#This Row],[PAS_NUM_COR_COD_ESC_TG_NEG]]</f>
        <v>1.7777777777777777</v>
      </c>
      <c r="LH123" s="15">
        <f>Tabla24[[#This Row],[ROS_DUR_COR_COD_ESC_TG_NEG]]-Tabla24[[#This Row],[PAS_DUR_COR_COD_ESC_TG_NEG]]</f>
        <v>399.5</v>
      </c>
      <c r="LI123" s="15">
        <f>Tabla24[[#This Row],[ROS_NUM_COR_COD_ESC_TG_NEU]]-Tabla24[[#This Row],[PAS_NUM_COR_COD_ESC_TG_NEU]]</f>
        <v>1.8888888888888888</v>
      </c>
      <c r="LJ123" s="15">
        <f>Tabla24[[#This Row],[ROS_NUM_COR_COD_ESC_TG_NEG]]-Tabla24[[#This Row],[PAS_NUM_COR_COD_ESC_TG_NEG]]</f>
        <v>1.7777777777777777</v>
      </c>
      <c r="LK123" s="15">
        <f>Tabla24[[#This Row],[ROS_NUM_COR_COD_ESC_TG_POS]]-Tabla24[[#This Row],[PAS_NUM_COR_COD_ESC_TG_POS]]</f>
        <v>1.6</v>
      </c>
      <c r="LL123" s="15">
        <f>Tabla24[[#This Row],[ROS_DUR_COR_COD_ESC_TG_POS]]-Tabla24[[#This Row],[PAS_DUR_COR_COD_ESC_TG_POS]]</f>
        <v>509.33333333333331</v>
      </c>
      <c r="LM123" s="15">
        <f>Tabla24[[#This Row],[ROS_NUM_COR_COD_ESC_TG_TOT]]-Tabla24[[#This Row],[PAS_NUM_COR_COD_ESC_TG_TOT]]</f>
        <v>1.75</v>
      </c>
      <c r="LN123" s="15">
        <f>Tabla24[[#This Row],[ROS_DUR_COR_COD_ESC_TG_TOT]]-Tabla24[[#This Row],[PAS_DUR_COR_COD_ESC_TG_TOT]]</f>
        <v>488.2</v>
      </c>
      <c r="LO123" s="15">
        <f>Tabla24[[#This Row],[PAS_NUM_COR_COD_ROS_TG_NEG]]-Tabla24[[#This Row],[ESC_NUM_COR_COD_ROS_TG_NEG]]</f>
        <v>-1.9</v>
      </c>
      <c r="LP123" s="15">
        <f>Tabla24[[#This Row],[PAS_DUR_COR_COD_ROS_TG_NEG]]-Tabla24[[#This Row],[ESC_DUR_COR_COD_ROS_TG_NEG]]</f>
        <v>-770.66666666666663</v>
      </c>
      <c r="LQ123" s="15">
        <f>Tabla24[[#This Row],[PAS_NUM_COR_COD_ROS_TG_NEU]]-Tabla24[[#This Row],[ESC_NUM_COR_COD_ROS_TG_NEU]]</f>
        <v>-2</v>
      </c>
      <c r="LR123" s="15">
        <f>Tabla24[[#This Row],[PAS_DUR_COR_COD_ROS_TG_NEU]]-Tabla24[[#This Row],[ESC_DUR_COR_COD_ROS_TG_NEU]]</f>
        <v>-592.66666666666663</v>
      </c>
      <c r="LS123" s="15">
        <f>Tabla24[[#This Row],[PAS_NUM_COR_COD_ROS_TG_POS]]-Tabla24[[#This Row],[ESC_NUM_COR_COD_ROS_TG_POS]]</f>
        <v>-1.1111111111111112</v>
      </c>
      <c r="LT123" s="15">
        <f>Tabla24[[#This Row],[PAS_DUR_COR_COD_ROS_TG_POS]]-Tabla24[[#This Row],[ESC_DUR_COR_COD_ROS_TG_POS]]</f>
        <v>-359.66666666666669</v>
      </c>
      <c r="LU123" s="15">
        <f>Tabla24[[#This Row],[PAS_NUM_COR_COD_ROS_TG_TOT]]-Tabla24[[#This Row],[ESC_NUM_COR_COD_ROS_TG_TOT]]</f>
        <v>-1.6666666666666667</v>
      </c>
      <c r="LV123" s="15">
        <f>Tabla24[[#This Row],[PAS_DUR_COR_COD_ROS_TG_TOT]]-Tabla24[[#This Row],[ESC_DUR_COR_COD_ROS_TG_TOT]]</f>
        <v>-574.33333333333337</v>
      </c>
      <c r="LW123" s="15">
        <f>Tabla24[[#This Row],[PAS_NUM_COR_COD_ESC_TG_NEG]]-Tabla24[[#This Row],[ESC_NUM_COR_COD_ESC_TG_NEG]]</f>
        <v>-1.9</v>
      </c>
      <c r="LX123" s="15">
        <f>Tabla24[[#This Row],[PAS_DUR_COR_COD_ESC_TG_NEG]]-Tabla24[[#This Row],[ESC_DUR_COR_COD_ESC_TG_NEG]]</f>
        <v>-824</v>
      </c>
      <c r="LY123" s="15">
        <f>Tabla24[[#This Row],[PAS_NUM_COR_COD_ESC_TG_NEU]]-Tabla24[[#This Row],[ESC_NUM_COR_COD_ESC_TG_NEU]]</f>
        <v>-2.625</v>
      </c>
      <c r="LZ123" s="15">
        <f>Tabla24[[#This Row],[PAS_DUR_COR_COD_ESC_TG_NEU]]-Tabla24[[#This Row],[ESC_DUR_COR_COD_ESC_TG_NEU]]</f>
        <v>-676.83333333333337</v>
      </c>
      <c r="MA123" s="15">
        <f>Tabla24[[#This Row],[PAS_NUM_COR_COD_ESC_TG_POS]]-Tabla24[[#This Row],[ESC_NUM_COR_COD_ESC_TG_POS]]</f>
        <v>-2.6666666666666665</v>
      </c>
      <c r="MB123" s="15">
        <f>Tabla24[[#This Row],[PAS_DUR_COR_COD_ESC_TG_POS]]-Tabla24[[#This Row],[ESC_DUR_COR_COD_ESC_TG_POS]]</f>
        <v>-653.5</v>
      </c>
      <c r="MC123" s="15">
        <f>Tabla24[[#This Row],[PAS_NUM_COR_COD_ESC_TG_TOT]]-Tabla24[[#This Row],[ESC_NUM_COR_COD_ESC_TG_TOT]]</f>
        <v>-2.3703703703703702</v>
      </c>
      <c r="MD123" s="15">
        <f>Tabla24[[#This Row],[PAS_DUR_COR_COD_ESC_TG_TOT]]-Tabla24[[#This Row],[ESC_DUR_COR_COD_ESC_TG_TOT]]</f>
        <v>-711.65</v>
      </c>
      <c r="ME123">
        <v>251.22222222222223</v>
      </c>
      <c r="MF123">
        <v>200.22222222222223</v>
      </c>
      <c r="MG123">
        <v>222.1</v>
      </c>
      <c r="MH123">
        <v>224.42857142857142</v>
      </c>
      <c r="MI123">
        <v>220.375</v>
      </c>
      <c r="MJ123">
        <v>240.66666666666666</v>
      </c>
      <c r="MK123">
        <v>253.66666666666666</v>
      </c>
      <c r="ML123">
        <v>236.45</v>
      </c>
      <c r="MM123">
        <v>278.66666666666669</v>
      </c>
      <c r="MN123">
        <v>251.33333333333334</v>
      </c>
      <c r="MO123">
        <v>158.83333333333334</v>
      </c>
      <c r="MP123">
        <v>229.61111111111111</v>
      </c>
      <c r="MQ123">
        <v>249</v>
      </c>
      <c r="MR123">
        <v>217.66666666666666</v>
      </c>
      <c r="MS123">
        <v>266.375</v>
      </c>
      <c r="MT123">
        <v>246.55</v>
      </c>
      <c r="NC123" s="15">
        <f>Tabla1[[#This Row],[ROS_1DU_COR_COD_ROS_TG_NEG]]-Tabla1[[#This Row],[PAS_1DU_COR_COD_ROS_TG_NEG]]</f>
        <v>251.22222222222223</v>
      </c>
      <c r="ND123" s="15">
        <f>Tabla1[[#This Row],[ROS_1DU_COR_COD_ROS_TG_NEU]]-Tabla1[[#This Row],[PAS_1DU_COR_COD_ROS_TG_NEU]]</f>
        <v>200.22222222222223</v>
      </c>
      <c r="NE123" s="15">
        <f>Tabla1[[#This Row],[ROS_1DU_COR_COD_ROS_TG_POS]]-Tabla1[[#This Row],[PAS_1DU_COR_COD_ROS_TG_POS]]</f>
        <v>222.1</v>
      </c>
      <c r="NF123" s="15">
        <f>Tabla1[[#This Row],[ROS_1DU_COR_COD_ROS_TG_TOT]]-Tabla1[[#This Row],[PAS_1DU_COR_COD_ROS_TG_TOT]]</f>
        <v>224.42857142857142</v>
      </c>
      <c r="NG123" s="15">
        <f>Tabla1[[#This Row],[ROS_1DU_COR_COD_ESC_TG_NEG]]-Tabla1[[#This Row],[PAS_1DU_COR_COD_ESC_TG_NEG]]</f>
        <v>220.375</v>
      </c>
      <c r="NH123" s="15">
        <f>Tabla1[[#This Row],[ROS_1DU_COR_COD_ESC_TG_NEU]]-Tabla1[[#This Row],[PAS_1DU_COR_COD_ESC_TG_NEU]]</f>
        <v>240.66666666666666</v>
      </c>
      <c r="NI123" s="15">
        <f>Tabla1[[#This Row],[ROS_1DU_COR_COD_ESC_TG_POS]]-Tabla1[[#This Row],[PAS_1DU_COR_COD_ESC_TG_POS]]</f>
        <v>253.66666666666666</v>
      </c>
      <c r="NJ123" s="15">
        <f>Tabla1[[#This Row],[ROS_1DU_COR_COD_ESC_TG_TOT]]-Tabla1[[#This Row],[PAS_1DU_COR_COD_ESC_TG_TOT]]</f>
        <v>236.45</v>
      </c>
      <c r="NK123" s="15">
        <f>Tabla1[[#This Row],[PAS_1DU_COR_COD_ROS_TG_NEG]]-Tabla1[[#This Row],[ESC_1DU_COR_COD_ROS_TG_NEG]]</f>
        <v>-278.66666666666669</v>
      </c>
      <c r="NL123" s="15">
        <f>Tabla1[[#This Row],[PAS_1DU_COR_COD_ROS_TG_NEU]]-Tabla1[[#This Row],[ESC_1DU_COR_COD_ROS_TG_NEU]]</f>
        <v>-251.33333333333334</v>
      </c>
      <c r="NM123" s="15">
        <f>Tabla1[[#This Row],[PAS_1DU_COR_COD_ROS_TG_POS]]-Tabla1[[#This Row],[ESC_1DU_COR_COD_ROS_TG_POS]]</f>
        <v>-158.83333333333334</v>
      </c>
      <c r="NN123" s="15">
        <f>Tabla1[[#This Row],[PAS_1DU_COR_COD_ROS_TG_TOT]]-Tabla1[[#This Row],[ESC_1DU_COR_COD_ROS_TG_TOT]]</f>
        <v>-229.61111111111111</v>
      </c>
      <c r="NO123" s="15">
        <f>Tabla1[[#This Row],[PAS_1DU_COR_COD_ESC_TG_NEG]]-Tabla1[[#This Row],[ESC_1DU_COR_COD_ESC_TG_NEG]]</f>
        <v>-249</v>
      </c>
      <c r="NP123" s="15">
        <f>Tabla1[[#This Row],[PAS_1DU_COR_COD_ESC_TG_NEU]]-Tabla1[[#This Row],[ESC_1DU_COR_COD_ESC_TG_NEU]]</f>
        <v>-217.66666666666666</v>
      </c>
      <c r="NQ123" s="15">
        <f>Tabla1[[#This Row],[PAS_1DU_COR_COD_ESC_TG_POS]]-Tabla1[[#This Row],[ESC_1DU_COR_COD_ESC_TG_POS]]</f>
        <v>-266.375</v>
      </c>
      <c r="NR123" s="15">
        <f>Tabla1[[#This Row],[PAS_1DU_COR_COD_ESC_TG_TOT]]-Tabla1[[#This Row],[ESC_1DU_COR_COD_ESC_TG_TOT]]</f>
        <v>-246.55</v>
      </c>
    </row>
    <row r="124" spans="1:382" x14ac:dyDescent="0.3">
      <c r="A124" s="2" t="s">
        <v>135</v>
      </c>
      <c r="B124" s="2">
        <v>40</v>
      </c>
      <c r="C124" s="2">
        <v>2</v>
      </c>
      <c r="D124" s="2">
        <v>42</v>
      </c>
      <c r="E124">
        <v>1.2</v>
      </c>
      <c r="F124">
        <v>740.71428571428567</v>
      </c>
      <c r="G124">
        <v>1.1578947368421053</v>
      </c>
      <c r="H124">
        <v>957</v>
      </c>
      <c r="I124">
        <v>1</v>
      </c>
      <c r="J124">
        <v>693.28571428571433</v>
      </c>
      <c r="K124">
        <v>1.1206896551724137</v>
      </c>
      <c r="L124">
        <v>789</v>
      </c>
      <c r="M124">
        <v>2</v>
      </c>
      <c r="N124">
        <v>917.7</v>
      </c>
      <c r="O124">
        <v>2</v>
      </c>
      <c r="P124">
        <v>1021.3333333333334</v>
      </c>
      <c r="Q124">
        <v>1.631578947368421</v>
      </c>
      <c r="R124">
        <v>1063.5</v>
      </c>
      <c r="S124">
        <v>1.8793103448275863</v>
      </c>
      <c r="T124">
        <v>995.44444444444446</v>
      </c>
      <c r="U124">
        <v>1.5</v>
      </c>
      <c r="V124">
        <v>907.59574468085111</v>
      </c>
      <c r="W124">
        <v>0.45</v>
      </c>
      <c r="X124">
        <v>454</v>
      </c>
      <c r="Y124">
        <v>0.57894736842105265</v>
      </c>
      <c r="Z124">
        <v>474</v>
      </c>
      <c r="AA124">
        <v>0.73684210526315785</v>
      </c>
      <c r="AB124">
        <v>427.66666666666669</v>
      </c>
      <c r="AC124">
        <v>0.58620689655172409</v>
      </c>
      <c r="AD124">
        <v>451.76470588235293</v>
      </c>
      <c r="AE124">
        <v>0.58620689655172409</v>
      </c>
      <c r="AF124">
        <v>451.76470588235293</v>
      </c>
      <c r="AG124">
        <v>1.1954022988505748</v>
      </c>
      <c r="AH124">
        <v>786.515625</v>
      </c>
      <c r="AK124">
        <v>0</v>
      </c>
      <c r="AM124">
        <v>0</v>
      </c>
      <c r="AO124">
        <v>0</v>
      </c>
      <c r="AS124">
        <v>0</v>
      </c>
      <c r="AU124">
        <v>1</v>
      </c>
      <c r="AV124">
        <v>91</v>
      </c>
      <c r="AW124">
        <v>0.5</v>
      </c>
      <c r="AX124">
        <v>91</v>
      </c>
      <c r="AY124">
        <v>0.25</v>
      </c>
      <c r="AZ124">
        <v>91</v>
      </c>
      <c r="BC124">
        <v>0</v>
      </c>
      <c r="BE124">
        <v>0</v>
      </c>
      <c r="BG124">
        <v>0</v>
      </c>
      <c r="BI124">
        <v>0</v>
      </c>
      <c r="BK124">
        <v>0.16666666666666666</v>
      </c>
      <c r="BL124">
        <v>91</v>
      </c>
      <c r="BM124">
        <v>1.1611111111111112</v>
      </c>
      <c r="BN124">
        <v>775.81538461538457</v>
      </c>
      <c r="BO124">
        <v>1.9</v>
      </c>
      <c r="BP124">
        <v>1153.4000000000001</v>
      </c>
      <c r="BQ124">
        <v>3.6</v>
      </c>
      <c r="BR124">
        <v>1572.2857142857142</v>
      </c>
      <c r="BS124">
        <v>3.8</v>
      </c>
      <c r="BT124">
        <v>1731</v>
      </c>
      <c r="BU124">
        <v>3.1</v>
      </c>
      <c r="BV124">
        <v>1520.5263157894738</v>
      </c>
      <c r="BW124">
        <v>1.4</v>
      </c>
      <c r="BX124">
        <v>1110.5</v>
      </c>
      <c r="BY124">
        <v>2.9</v>
      </c>
      <c r="BZ124">
        <v>1180.5714285714287</v>
      </c>
      <c r="CA124">
        <v>4.1111111111111107</v>
      </c>
      <c r="CB124">
        <v>1683.4285714285713</v>
      </c>
      <c r="CC124">
        <v>2.7586206896551726</v>
      </c>
      <c r="CD124">
        <v>1360.5555555555557</v>
      </c>
      <c r="CE124">
        <v>2.9322033898305087</v>
      </c>
      <c r="CF124">
        <v>1442.7027027027027</v>
      </c>
      <c r="CG124">
        <v>4.2</v>
      </c>
      <c r="CH124">
        <v>1674.375</v>
      </c>
      <c r="CI124">
        <v>2</v>
      </c>
      <c r="CJ124">
        <v>1657</v>
      </c>
      <c r="CK124">
        <v>3.1</v>
      </c>
      <c r="CL124">
        <v>1220.1666666666667</v>
      </c>
      <c r="CM124">
        <v>3.1</v>
      </c>
      <c r="CN124">
        <v>1519.1111111111111</v>
      </c>
      <c r="CO124">
        <v>4.8</v>
      </c>
      <c r="CP124">
        <v>1948.25</v>
      </c>
      <c r="CQ124">
        <v>3.6</v>
      </c>
      <c r="CR124">
        <v>1398.375</v>
      </c>
      <c r="CS124">
        <v>2.1111111111111112</v>
      </c>
      <c r="CT124">
        <v>1524.25</v>
      </c>
      <c r="CU124">
        <v>3.5517241379310347</v>
      </c>
      <c r="CV124">
        <v>1643.5</v>
      </c>
      <c r="CW124">
        <v>3.3220338983050848</v>
      </c>
      <c r="CX124">
        <v>1584.578947368421</v>
      </c>
      <c r="CY124">
        <v>3.1271186440677967</v>
      </c>
      <c r="CZ124">
        <v>1514.5866666666666</v>
      </c>
      <c r="DA124">
        <v>2</v>
      </c>
      <c r="DB124">
        <v>892.83333333333337</v>
      </c>
      <c r="DC124">
        <v>1.2</v>
      </c>
      <c r="DD124">
        <v>960.25</v>
      </c>
      <c r="DE124">
        <v>1.5</v>
      </c>
      <c r="DF124">
        <v>951.6</v>
      </c>
      <c r="DG124">
        <v>1.5666666666666667</v>
      </c>
      <c r="DH124">
        <v>930.4</v>
      </c>
      <c r="DI124">
        <v>1</v>
      </c>
      <c r="DJ124">
        <v>530.6</v>
      </c>
      <c r="DK124">
        <v>1.5</v>
      </c>
      <c r="DL124">
        <v>901.4</v>
      </c>
      <c r="DM124">
        <v>1.4444444444444444</v>
      </c>
      <c r="DN124">
        <v>684.33333333333337</v>
      </c>
      <c r="DO124">
        <v>1.3103448275862069</v>
      </c>
      <c r="DP124">
        <v>704.125</v>
      </c>
      <c r="DQ124">
        <v>1.4406779661016949</v>
      </c>
      <c r="DR124">
        <v>813.61290322580646</v>
      </c>
      <c r="DS124">
        <v>1.4406779661016949</v>
      </c>
      <c r="DT124">
        <v>813.61290322580646</v>
      </c>
      <c r="DU124">
        <v>2.5649717514124295</v>
      </c>
      <c r="DV124">
        <v>1309.5849056603774</v>
      </c>
      <c r="EI124">
        <v>0</v>
      </c>
      <c r="EK124">
        <v>0</v>
      </c>
      <c r="EM124">
        <v>0</v>
      </c>
      <c r="FA124">
        <v>7</v>
      </c>
      <c r="FB124">
        <v>2231</v>
      </c>
      <c r="FC124">
        <v>7</v>
      </c>
      <c r="FD124">
        <v>2231</v>
      </c>
      <c r="FE124">
        <v>7</v>
      </c>
      <c r="FF124">
        <v>2231</v>
      </c>
      <c r="FG124">
        <v>3.5</v>
      </c>
      <c r="FH124">
        <v>2231</v>
      </c>
      <c r="FU124">
        <v>0</v>
      </c>
      <c r="FW124">
        <v>0</v>
      </c>
      <c r="FY124">
        <v>0</v>
      </c>
      <c r="GA124">
        <v>0</v>
      </c>
      <c r="GC124">
        <v>2.3333333333333335</v>
      </c>
      <c r="GD124">
        <v>2231</v>
      </c>
      <c r="GE124">
        <v>2.5611111111111109</v>
      </c>
      <c r="GF124">
        <v>1318.1962616822429</v>
      </c>
      <c r="GG124">
        <v>2.6</v>
      </c>
      <c r="GH124">
        <v>1524.4</v>
      </c>
      <c r="GI124">
        <v>2.4</v>
      </c>
      <c r="GJ124">
        <v>1216.3333333333333</v>
      </c>
      <c r="GK124">
        <v>1</v>
      </c>
      <c r="GL124">
        <v>901.33333333333337</v>
      </c>
      <c r="GM124">
        <v>2.0344827586206895</v>
      </c>
      <c r="GN124">
        <v>1258.8571428571429</v>
      </c>
      <c r="GO124">
        <v>3.6666666666666665</v>
      </c>
      <c r="GP124">
        <v>1749.1666666666667</v>
      </c>
      <c r="GQ124">
        <v>2.4</v>
      </c>
      <c r="GR124">
        <v>1262.8333333333333</v>
      </c>
      <c r="GS124">
        <v>3.3</v>
      </c>
      <c r="GT124">
        <v>1427.4285714285713</v>
      </c>
      <c r="GU124">
        <v>3.103448275862069</v>
      </c>
      <c r="GV124">
        <v>1477.0526315789473</v>
      </c>
      <c r="GW124">
        <v>2.5689655172413794</v>
      </c>
      <c r="GX124">
        <v>1384.4848484848485</v>
      </c>
      <c r="GY124">
        <v>3.2</v>
      </c>
      <c r="GZ124">
        <v>1198.75</v>
      </c>
      <c r="HA124">
        <v>3</v>
      </c>
      <c r="HB124">
        <v>1340.1428571428571</v>
      </c>
      <c r="HC124">
        <v>3.5555555555555554</v>
      </c>
      <c r="HD124">
        <v>1537.2857142857142</v>
      </c>
      <c r="HE124">
        <v>3.2413793103448274</v>
      </c>
      <c r="HF124">
        <v>1351.4545454545455</v>
      </c>
      <c r="HG124">
        <v>2.5555555555555554</v>
      </c>
      <c r="HH124">
        <v>1386.4</v>
      </c>
      <c r="HI124">
        <v>3.2</v>
      </c>
      <c r="HJ124">
        <v>1420.4285714285713</v>
      </c>
      <c r="HK124">
        <v>1.8</v>
      </c>
      <c r="HL124">
        <v>1043</v>
      </c>
      <c r="HM124">
        <v>2.5172413793103448</v>
      </c>
      <c r="HN124">
        <v>1299.4117647058824</v>
      </c>
      <c r="HO124">
        <v>2.8793103448275863</v>
      </c>
      <c r="HP124">
        <v>1328.7692307692307</v>
      </c>
      <c r="HQ124">
        <v>2.7241379310344827</v>
      </c>
      <c r="HR124">
        <v>1354.3055555555557</v>
      </c>
      <c r="HS124">
        <v>1.2</v>
      </c>
      <c r="HT124">
        <v>858.75</v>
      </c>
      <c r="HU124">
        <v>2.4</v>
      </c>
      <c r="HV124">
        <v>1107.7142857142858</v>
      </c>
      <c r="HW124">
        <v>0.22222222222222221</v>
      </c>
      <c r="HX124">
        <v>238.5</v>
      </c>
      <c r="HY124">
        <v>1.3103448275862069</v>
      </c>
      <c r="HZ124">
        <v>897.38461538461536</v>
      </c>
      <c r="IA124">
        <v>1.1111111111111112</v>
      </c>
      <c r="IB124">
        <v>828.5</v>
      </c>
      <c r="IC124">
        <v>1.3</v>
      </c>
      <c r="ID124">
        <v>932.25</v>
      </c>
      <c r="IE124">
        <v>1.6</v>
      </c>
      <c r="IF124">
        <v>932.8</v>
      </c>
      <c r="IG124">
        <v>1.3448275862068966</v>
      </c>
      <c r="IH124">
        <v>900.53846153846155</v>
      </c>
      <c r="II124">
        <v>1.3275862068965518</v>
      </c>
      <c r="IJ124">
        <v>898.96153846153845</v>
      </c>
      <c r="IK124">
        <v>1.3275862068965518</v>
      </c>
      <c r="IL124">
        <v>898.96153846153845</v>
      </c>
      <c r="IM124">
        <v>2.2586206896551726</v>
      </c>
      <c r="IN124">
        <v>1233.5</v>
      </c>
      <c r="IS124">
        <v>6</v>
      </c>
      <c r="IT124">
        <v>2306</v>
      </c>
      <c r="IU124">
        <v>6</v>
      </c>
      <c r="IV124">
        <v>2306</v>
      </c>
      <c r="IW124">
        <v>0</v>
      </c>
      <c r="JC124">
        <v>0</v>
      </c>
      <c r="JE124">
        <v>3</v>
      </c>
      <c r="JF124">
        <v>2306</v>
      </c>
      <c r="JK124">
        <v>0</v>
      </c>
      <c r="JM124">
        <v>0</v>
      </c>
      <c r="JO124">
        <v>6</v>
      </c>
      <c r="JP124">
        <v>2356</v>
      </c>
      <c r="JU124">
        <v>6</v>
      </c>
      <c r="JV124">
        <v>2356</v>
      </c>
      <c r="JW124">
        <v>3</v>
      </c>
      <c r="JX124">
        <v>2356</v>
      </c>
      <c r="JY124">
        <v>3</v>
      </c>
      <c r="JZ124">
        <v>2331</v>
      </c>
      <c r="KE124">
        <v>0</v>
      </c>
      <c r="KG124">
        <v>0</v>
      </c>
      <c r="KI124">
        <v>5</v>
      </c>
      <c r="KJ124">
        <v>1201</v>
      </c>
      <c r="KO124">
        <v>5</v>
      </c>
      <c r="KP124">
        <v>1201</v>
      </c>
      <c r="KQ124">
        <v>2.5</v>
      </c>
      <c r="KR124">
        <v>1201</v>
      </c>
      <c r="KS124">
        <v>2.5</v>
      </c>
      <c r="KT124">
        <v>1201</v>
      </c>
      <c r="KU124">
        <v>2.8333333333333335</v>
      </c>
      <c r="KV124">
        <v>1954.3333333333333</v>
      </c>
      <c r="KW124">
        <v>2.2777777777777777</v>
      </c>
      <c r="KX124">
        <v>1254.9108910891089</v>
      </c>
      <c r="KY124" s="15">
        <f>Tabla24[[#This Row],[ROS_NUM_COR_COD_ROS_TG_NEG]]-Tabla24[[#This Row],[PAS_NUM_COR_COD_ROS_TG_NEG]]</f>
        <v>0.55555555555555536</v>
      </c>
      <c r="KZ124" s="15">
        <f>Tabla24[[#This Row],[ROS_DUR_COR_COD_ROS_TG_NEG]]-Tabla24[[#This Row],[PAS_DUR_COR_COD_ROS_TG_NEG]]</f>
        <v>468.70000000000005</v>
      </c>
      <c r="LA124" s="15">
        <f>Tabla24[[#This Row],[ROS_NUM_COR_COD_ROS_TG_NEU]]-Tabla24[[#This Row],[PAS_NUM_COR_COD_ROS_TG_NEU]]</f>
        <v>1.2000000000000002</v>
      </c>
      <c r="LB124" s="15">
        <f>Tabla24[[#This Row],[ROS_DUR_COR_COD_ROS_TG_NEU]]-Tabla24[[#This Row],[PAS_DUR_COR_COD_ROS_TG_NEU]]</f>
        <v>399.09523809523796</v>
      </c>
      <c r="LC124" s="15">
        <f>Tabla24[[#This Row],[ROS_NUM_COR_COD_ROS_TG_POS]]-Tabla24[[#This Row],[PAS_NUM_COR_COD_ROS_TG_POS]]</f>
        <v>0.16842105263157903</v>
      </c>
      <c r="LD124" s="15">
        <f>Tabla24[[#This Row],[ROS_DUR_COR_COD_ROS_TG_POS]]-Tabla24[[#This Row],[PAS_DUR_COR_COD_ROS_TG_POS]]</f>
        <v>-20.5</v>
      </c>
      <c r="LE124" s="15">
        <f>Tabla24[[#This Row],[ROS_NUM_COR_COD_ROS_TG_TOT]]-Tabla24[[#This Row],[PAS_NUM_COR_COD_ROS_TG_TOT]]</f>
        <v>0.63793103448275845</v>
      </c>
      <c r="LF124" s="15">
        <f>Tabla24[[#This Row],[ROS_DUR_COR_COD_ROS_TG_TOT]]-Tabla24[[#This Row],[PAS_DUR_COR_COD_ROS_TG_TOT]]</f>
        <v>303.96732026143798</v>
      </c>
      <c r="LG124" s="15">
        <f>Tabla24[[#This Row],[ROS_NUM_COR_COD_ESC_TG_NEG]]-Tabla24[[#This Row],[PAS_NUM_COR_COD_ESC_TG_NEG]]</f>
        <v>2.4666666666666668</v>
      </c>
      <c r="LH124" s="15">
        <f>Tabla24[[#This Row],[ROS_DUR_COR_COD_ESC_TG_NEG]]-Tabla24[[#This Row],[PAS_DUR_COR_COD_ESC_TG_NEG]]</f>
        <v>1008.4523809523811</v>
      </c>
      <c r="LI124" s="15">
        <f>Tabla24[[#This Row],[ROS_NUM_COR_COD_ESC_TG_NEU]]-Tabla24[[#This Row],[PAS_NUM_COR_COD_ESC_TG_NEU]]</f>
        <v>1.2421052631578946</v>
      </c>
      <c r="LJ124" s="15">
        <f>Tabla24[[#This Row],[ROS_NUM_COR_COD_ESC_TG_NEG]]-Tabla24[[#This Row],[PAS_NUM_COR_COD_ESC_TG_NEG]]</f>
        <v>2.4666666666666668</v>
      </c>
      <c r="LK124" s="15">
        <f>Tabla24[[#This Row],[ROS_NUM_COR_COD_ESC_TG_POS]]-Tabla24[[#This Row],[PAS_NUM_COR_COD_ESC_TG_POS]]</f>
        <v>2.2999999999999998</v>
      </c>
      <c r="LL124" s="15">
        <f>Tabla24[[#This Row],[ROS_DUR_COR_COD_ESC_TG_POS]]-Tabla24[[#This Row],[PAS_DUR_COR_COD_ESC_TG_POS]]</f>
        <v>734.142857142857</v>
      </c>
      <c r="LM124" s="15">
        <f>Tabla24[[#This Row],[ROS_NUM_COR_COD_ESC_TG_TOT]]-Tabla24[[#This Row],[PAS_NUM_COR_COD_ESC_TG_TOT]]</f>
        <v>1.9827586206896552</v>
      </c>
      <c r="LN124" s="15">
        <f>Tabla24[[#This Row],[ROS_DUR_COR_COD_ESC_TG_TOT]]-Tabla24[[#This Row],[PAS_DUR_COR_COD_ESC_TG_TOT]]</f>
        <v>688.05263157894728</v>
      </c>
      <c r="LO124" s="15">
        <f>Tabla24[[#This Row],[PAS_NUM_COR_COD_ROS_TG_NEG]]-Tabla24[[#This Row],[ESC_NUM_COR_COD_ROS_TG_NEG]]</f>
        <v>-2.8</v>
      </c>
      <c r="LP124" s="15">
        <f>Tabla24[[#This Row],[PAS_DUR_COR_COD_ROS_TG_NEG]]-Tabla24[[#This Row],[ESC_DUR_COR_COD_ROS_TG_NEG]]</f>
        <v>-1030.55</v>
      </c>
      <c r="LQ124" s="15">
        <f>Tabla24[[#This Row],[PAS_NUM_COR_COD_ROS_TG_NEU]]-Tabla24[[#This Row],[ESC_NUM_COR_COD_ROS_TG_NEU]]</f>
        <v>-1.6</v>
      </c>
      <c r="LR124" s="15">
        <f>Tabla24[[#This Row],[PAS_DUR_COR_COD_ROS_TG_NEU]]-Tabla24[[#This Row],[ESC_DUR_COR_COD_ROS_TG_NEU]]</f>
        <v>-377.04166666666663</v>
      </c>
      <c r="LS124" s="15">
        <f>Tabla24[[#This Row],[PAS_NUM_COR_COD_ROS_TG_POS]]-Tabla24[[#This Row],[ESC_NUM_COR_COD_ROS_TG_POS]]</f>
        <v>-0.47953216374269014</v>
      </c>
      <c r="LT124" s="15">
        <f>Tabla24[[#This Row],[PAS_DUR_COR_COD_ROS_TG_POS]]-Tabla24[[#This Row],[ESC_DUR_COR_COD_ROS_TG_POS]]</f>
        <v>-460.75</v>
      </c>
      <c r="LU124" s="15">
        <f>Tabla24[[#This Row],[PAS_NUM_COR_COD_ROS_TG_TOT]]-Tabla24[[#This Row],[ESC_NUM_COR_COD_ROS_TG_TOT]]</f>
        <v>-1.6724137931034484</v>
      </c>
      <c r="LV124" s="15">
        <f>Tabla24[[#This Row],[PAS_DUR_COR_COD_ROS_TG_TOT]]-Tabla24[[#This Row],[ESC_DUR_COR_COD_ROS_TG_TOT]]</f>
        <v>-648.05555555555554</v>
      </c>
      <c r="LW124" s="15">
        <f>Tabla24[[#This Row],[PAS_NUM_COR_COD_ESC_TG_NEG]]-Tabla24[[#This Row],[ESC_NUM_COR_COD_ESC_TG_NEG]]</f>
        <v>-0.19999999999999996</v>
      </c>
      <c r="LX124" s="15">
        <f>Tabla24[[#This Row],[PAS_DUR_COR_COD_ESC_TG_NEG]]-Tabla24[[#This Row],[ESC_DUR_COR_COD_ESC_TG_NEG]]</f>
        <v>-369.78571428571433</v>
      </c>
      <c r="LY124" s="15">
        <f>Tabla24[[#This Row],[PAS_NUM_COR_COD_ESC_TG_NEU]]-Tabla24[[#This Row],[ESC_NUM_COR_COD_ESC_TG_NEU]]</f>
        <v>-1.7421052631578946</v>
      </c>
      <c r="LZ124" s="15">
        <f>Tabla24[[#This Row],[PAS_DUR_COR_COD_ESC_TG_NEU]]-Tabla24[[#This Row],[ESC_DUR_COR_COD_ESC_TG_NEU]]</f>
        <v>-223.57142857142867</v>
      </c>
      <c r="MA124" s="15">
        <f>Tabla24[[#This Row],[PAS_NUM_COR_COD_ESC_TG_POS]]-Tabla24[[#This Row],[ESC_NUM_COR_COD_ESC_TG_POS]]</f>
        <v>-3.1111111111111107</v>
      </c>
      <c r="MB124" s="15">
        <f>Tabla24[[#This Row],[PAS_DUR_COR_COD_ESC_TG_POS]]-Tabla24[[#This Row],[ESC_DUR_COR_COD_ESC_TG_POS]]</f>
        <v>-990.142857142857</v>
      </c>
      <c r="MC124" s="15">
        <f>Tabla24[[#This Row],[PAS_NUM_COR_COD_ESC_TG_TOT]]-Tabla24[[#This Row],[ESC_NUM_COR_COD_ESC_TG_TOT]]</f>
        <v>-1.6379310344827589</v>
      </c>
      <c r="MD124" s="15">
        <f>Tabla24[[#This Row],[PAS_DUR_COR_COD_ESC_TG_TOT]]-Tabla24[[#This Row],[ESC_DUR_COR_COD_ESC_TG_TOT]]</f>
        <v>-571.55555555555566</v>
      </c>
      <c r="ME124">
        <v>333.6</v>
      </c>
      <c r="MF124">
        <v>321.14285714285717</v>
      </c>
      <c r="MG124">
        <v>244.8</v>
      </c>
      <c r="MH124">
        <v>302.35294117647061</v>
      </c>
      <c r="MI124">
        <v>291.16666666666669</v>
      </c>
      <c r="MJ124">
        <v>244.5</v>
      </c>
      <c r="MK124">
        <v>319.14285714285717</v>
      </c>
      <c r="ML124">
        <v>286.73684210526318</v>
      </c>
      <c r="MM124">
        <v>325</v>
      </c>
      <c r="MN124">
        <v>301.875</v>
      </c>
      <c r="MO124">
        <v>311</v>
      </c>
      <c r="MP124">
        <v>312.95</v>
      </c>
      <c r="MQ124">
        <v>311.75</v>
      </c>
      <c r="MR124">
        <v>290.28571428571428</v>
      </c>
      <c r="MS124">
        <v>278.42857142857144</v>
      </c>
      <c r="MT124">
        <v>290.44444444444446</v>
      </c>
      <c r="MU124">
        <v>252.2</v>
      </c>
      <c r="MV124">
        <v>245.66666666666666</v>
      </c>
      <c r="MW124">
        <v>272</v>
      </c>
      <c r="MX124">
        <v>255.88888888888889</v>
      </c>
      <c r="MY124">
        <v>219</v>
      </c>
      <c r="MZ124">
        <v>180.83333333333334</v>
      </c>
      <c r="NA124">
        <v>199</v>
      </c>
      <c r="NB124">
        <v>200.55</v>
      </c>
      <c r="NC124" s="15">
        <f>Tabla1[[#This Row],[ROS_1DU_COR_COD_ROS_TG_NEG]]-Tabla1[[#This Row],[PAS_1DU_COR_COD_ROS_TG_NEG]]</f>
        <v>81.400000000000034</v>
      </c>
      <c r="ND124" s="15">
        <f>Tabla1[[#This Row],[ROS_1DU_COR_COD_ROS_TG_NEU]]-Tabla1[[#This Row],[PAS_1DU_COR_COD_ROS_TG_NEU]]</f>
        <v>75.47619047619051</v>
      </c>
      <c r="NE124" s="15">
        <f>Tabla1[[#This Row],[ROS_1DU_COR_COD_ROS_TG_POS]]-Tabla1[[#This Row],[PAS_1DU_COR_COD_ROS_TG_POS]]</f>
        <v>-27.199999999999989</v>
      </c>
      <c r="NF124" s="15">
        <f>Tabla1[[#This Row],[ROS_1DU_COR_COD_ROS_TG_TOT]]-Tabla1[[#This Row],[PAS_1DU_COR_COD_ROS_TG_TOT]]</f>
        <v>46.464052287581723</v>
      </c>
      <c r="NG124" s="15">
        <f>Tabla1[[#This Row],[ROS_1DU_COR_COD_ESC_TG_NEG]]-Tabla1[[#This Row],[PAS_1DU_COR_COD_ESC_TG_NEG]]</f>
        <v>72.166666666666686</v>
      </c>
      <c r="NH124" s="15">
        <f>Tabla1[[#This Row],[ROS_1DU_COR_COD_ESC_TG_NEU]]-Tabla1[[#This Row],[PAS_1DU_COR_COD_ESC_TG_NEU]]</f>
        <v>63.666666666666657</v>
      </c>
      <c r="NI124" s="15">
        <f>Tabla1[[#This Row],[ROS_1DU_COR_COD_ESC_TG_POS]]-Tabla1[[#This Row],[PAS_1DU_COR_COD_ESC_TG_POS]]</f>
        <v>120.14285714285717</v>
      </c>
      <c r="NJ124" s="15">
        <f>Tabla1[[#This Row],[ROS_1DU_COR_COD_ESC_TG_TOT]]-Tabla1[[#This Row],[PAS_1DU_COR_COD_ESC_TG_TOT]]</f>
        <v>86.186842105263167</v>
      </c>
      <c r="NK124" s="15">
        <f>Tabla1[[#This Row],[PAS_1DU_COR_COD_ROS_TG_NEG]]-Tabla1[[#This Row],[ESC_1DU_COR_COD_ROS_TG_NEG]]</f>
        <v>-72.800000000000011</v>
      </c>
      <c r="NL124" s="15">
        <f>Tabla1[[#This Row],[PAS_1DU_COR_COD_ROS_TG_NEU]]-Tabla1[[#This Row],[ESC_1DU_COR_COD_ROS_TG_NEU]]</f>
        <v>-56.208333333333343</v>
      </c>
      <c r="NM124" s="15">
        <f>Tabla1[[#This Row],[PAS_1DU_COR_COD_ROS_TG_POS]]-Tabla1[[#This Row],[ESC_1DU_COR_COD_ROS_TG_POS]]</f>
        <v>-39</v>
      </c>
      <c r="NN124" s="15">
        <f>Tabla1[[#This Row],[PAS_1DU_COR_COD_ROS_TG_TOT]]-Tabla1[[#This Row],[ESC_1DU_COR_COD_ROS_TG_TOT]]</f>
        <v>-57.061111111111103</v>
      </c>
      <c r="NO124" s="15">
        <f>Tabla1[[#This Row],[PAS_1DU_COR_COD_ESC_TG_NEG]]-Tabla1[[#This Row],[ESC_1DU_COR_COD_ESC_TG_NEG]]</f>
        <v>-92.75</v>
      </c>
      <c r="NP124" s="15">
        <f>Tabla1[[#This Row],[PAS_1DU_COR_COD_ESC_TG_NEU]]-Tabla1[[#This Row],[ESC_1DU_COR_COD_ESC_TG_NEU]]</f>
        <v>-109.45238095238093</v>
      </c>
      <c r="NQ124" s="15">
        <f>Tabla1[[#This Row],[PAS_1DU_COR_COD_ESC_TG_POS]]-Tabla1[[#This Row],[ESC_1DU_COR_COD_ESC_TG_POS]]</f>
        <v>-79.428571428571445</v>
      </c>
      <c r="NR124" s="15">
        <f>Tabla1[[#This Row],[PAS_1DU_COR_COD_ESC_TG_TOT]]-Tabla1[[#This Row],[ESC_1DU_COR_COD_ESC_TG_TOT]]</f>
        <v>-89.894444444444446</v>
      </c>
    </row>
    <row r="125" spans="1:382" x14ac:dyDescent="0.3">
      <c r="A125" s="2" t="s">
        <v>137</v>
      </c>
      <c r="B125" s="2">
        <v>40</v>
      </c>
      <c r="C125" s="2">
        <v>2</v>
      </c>
      <c r="D125" s="2">
        <v>46</v>
      </c>
      <c r="E125">
        <v>1.65</v>
      </c>
      <c r="F125">
        <v>569.9</v>
      </c>
      <c r="G125">
        <v>1.8</v>
      </c>
      <c r="H125">
        <v>729.7</v>
      </c>
      <c r="I125">
        <v>1.2</v>
      </c>
      <c r="J125">
        <v>507.11111111111109</v>
      </c>
      <c r="K125">
        <v>1.55</v>
      </c>
      <c r="L125">
        <v>605.51724137931035</v>
      </c>
      <c r="M125">
        <v>1.8</v>
      </c>
      <c r="N125">
        <v>715.9</v>
      </c>
      <c r="O125">
        <v>2.2000000000000002</v>
      </c>
      <c r="P125">
        <v>691.76923076923072</v>
      </c>
      <c r="Q125">
        <v>1.7</v>
      </c>
      <c r="R125">
        <v>703.9</v>
      </c>
      <c r="S125">
        <v>1.9</v>
      </c>
      <c r="T125">
        <v>702.75757575757575</v>
      </c>
      <c r="U125">
        <v>1.7250000000000001</v>
      </c>
      <c r="V125">
        <v>657.27419354838707</v>
      </c>
      <c r="W125">
        <v>0.6</v>
      </c>
      <c r="X125">
        <v>350</v>
      </c>
      <c r="Y125">
        <v>0.45</v>
      </c>
      <c r="Z125">
        <v>303.57142857142856</v>
      </c>
      <c r="AA125">
        <v>0.3</v>
      </c>
      <c r="AB125">
        <v>352</v>
      </c>
      <c r="AC125">
        <v>0.45</v>
      </c>
      <c r="AD125">
        <v>334.15</v>
      </c>
      <c r="AE125">
        <v>0.45</v>
      </c>
      <c r="AF125">
        <v>334.15</v>
      </c>
      <c r="AG125">
        <v>1.3</v>
      </c>
      <c r="AH125">
        <v>578.46341463414637</v>
      </c>
      <c r="BM125">
        <v>1.3</v>
      </c>
      <c r="BN125">
        <v>578.46341463414637</v>
      </c>
      <c r="BO125">
        <v>3.5</v>
      </c>
      <c r="BP125">
        <v>769.33333333333337</v>
      </c>
      <c r="BQ125">
        <v>1.5</v>
      </c>
      <c r="BR125">
        <v>331.33333333333331</v>
      </c>
      <c r="BS125">
        <v>2</v>
      </c>
      <c r="BT125">
        <v>451.25</v>
      </c>
      <c r="BU125">
        <v>2.3333333333333335</v>
      </c>
      <c r="BV125">
        <v>519.84615384615381</v>
      </c>
      <c r="BW125">
        <v>2.1</v>
      </c>
      <c r="BX125">
        <v>424.75</v>
      </c>
      <c r="BY125">
        <v>2.6666666666666665</v>
      </c>
      <c r="BZ125">
        <v>725.42857142857144</v>
      </c>
      <c r="CA125">
        <v>1.7</v>
      </c>
      <c r="CB125">
        <v>463.875</v>
      </c>
      <c r="CC125">
        <v>2.1379310344827585</v>
      </c>
      <c r="CD125">
        <v>529.86956521739125</v>
      </c>
      <c r="CE125">
        <v>2.2372881355932202</v>
      </c>
      <c r="CF125">
        <v>524.55102040816325</v>
      </c>
      <c r="CG125">
        <v>1.7</v>
      </c>
      <c r="CH125">
        <v>536.16666666666663</v>
      </c>
      <c r="CI125">
        <v>1.5</v>
      </c>
      <c r="CJ125">
        <v>489</v>
      </c>
      <c r="CK125">
        <v>1.9</v>
      </c>
      <c r="CL125">
        <v>563.57142857142856</v>
      </c>
      <c r="CM125">
        <v>1.7</v>
      </c>
      <c r="CN125">
        <v>531.36842105263156</v>
      </c>
      <c r="CO125">
        <v>1.6</v>
      </c>
      <c r="CP125">
        <v>651.20000000000005</v>
      </c>
      <c r="CQ125">
        <v>2</v>
      </c>
      <c r="CR125">
        <v>673</v>
      </c>
      <c r="CS125">
        <v>1.2</v>
      </c>
      <c r="CT125">
        <v>544.20000000000005</v>
      </c>
      <c r="CU125">
        <v>1.5862068965517242</v>
      </c>
      <c r="CV125">
        <v>625.9375</v>
      </c>
      <c r="CW125">
        <v>1.6440677966101696</v>
      </c>
      <c r="CX125">
        <v>574.6</v>
      </c>
      <c r="CY125">
        <v>1.9406779661016949</v>
      </c>
      <c r="CZ125">
        <v>545.40476190476193</v>
      </c>
      <c r="DA125">
        <v>1.2</v>
      </c>
      <c r="DB125">
        <v>281.42857142857144</v>
      </c>
      <c r="DC125">
        <v>1.1000000000000001</v>
      </c>
      <c r="DD125">
        <v>357.4</v>
      </c>
      <c r="DE125">
        <v>1.3</v>
      </c>
      <c r="DF125">
        <v>316.375</v>
      </c>
      <c r="DG125">
        <v>1.2</v>
      </c>
      <c r="DH125">
        <v>314.39999999999998</v>
      </c>
      <c r="DI125">
        <v>0.4</v>
      </c>
      <c r="DJ125">
        <v>203.75</v>
      </c>
      <c r="DK125">
        <v>1.1111111111111112</v>
      </c>
      <c r="DL125">
        <v>300.83333333333331</v>
      </c>
      <c r="DM125">
        <v>0.6</v>
      </c>
      <c r="DN125">
        <v>171</v>
      </c>
      <c r="DO125">
        <v>0.68965517241379315</v>
      </c>
      <c r="DP125">
        <v>231.66666666666666</v>
      </c>
      <c r="DQ125">
        <v>0.94915254237288138</v>
      </c>
      <c r="DR125">
        <v>278.94285714285712</v>
      </c>
      <c r="DS125">
        <v>0.94915254237288138</v>
      </c>
      <c r="DT125">
        <v>278.94285714285712</v>
      </c>
      <c r="DU125">
        <v>1.6101694915254237</v>
      </c>
      <c r="DV125">
        <v>467.03361344537814</v>
      </c>
      <c r="EG125">
        <v>1</v>
      </c>
      <c r="EH125">
        <v>236</v>
      </c>
      <c r="EK125">
        <v>1</v>
      </c>
      <c r="EL125">
        <v>236</v>
      </c>
      <c r="EM125">
        <v>1</v>
      </c>
      <c r="EN125">
        <v>236</v>
      </c>
      <c r="EY125">
        <v>4</v>
      </c>
      <c r="EZ125">
        <v>767</v>
      </c>
      <c r="FC125">
        <v>4</v>
      </c>
      <c r="FD125">
        <v>767</v>
      </c>
      <c r="FE125">
        <v>4</v>
      </c>
      <c r="FF125">
        <v>767</v>
      </c>
      <c r="FG125">
        <v>2.5</v>
      </c>
      <c r="FH125">
        <v>501.5</v>
      </c>
      <c r="FS125">
        <v>1</v>
      </c>
      <c r="FT125">
        <v>349</v>
      </c>
      <c r="FW125">
        <v>1</v>
      </c>
      <c r="FX125">
        <v>349</v>
      </c>
      <c r="FY125">
        <v>1</v>
      </c>
      <c r="FZ125">
        <v>349</v>
      </c>
      <c r="GA125">
        <v>1</v>
      </c>
      <c r="GB125">
        <v>349</v>
      </c>
      <c r="GC125">
        <v>2</v>
      </c>
      <c r="GD125">
        <v>450.66666666666669</v>
      </c>
      <c r="GE125">
        <v>1.6166666666666667</v>
      </c>
      <c r="GF125">
        <v>466.63114754098359</v>
      </c>
      <c r="GG125">
        <v>0.7</v>
      </c>
      <c r="GH125">
        <v>212.2</v>
      </c>
      <c r="GI125">
        <v>1.2</v>
      </c>
      <c r="GJ125">
        <v>413.6</v>
      </c>
      <c r="GK125">
        <v>0.77777777777777779</v>
      </c>
      <c r="GL125">
        <v>305.25</v>
      </c>
      <c r="GM125">
        <v>0.89655172413793105</v>
      </c>
      <c r="GN125">
        <v>310.71428571428572</v>
      </c>
      <c r="GO125">
        <v>1.125</v>
      </c>
      <c r="GP125">
        <v>882</v>
      </c>
      <c r="GQ125">
        <v>2.1</v>
      </c>
      <c r="GR125">
        <v>604.71428571428567</v>
      </c>
      <c r="GS125">
        <v>0.88888888888888884</v>
      </c>
      <c r="GT125">
        <v>554.33333333333337</v>
      </c>
      <c r="GU125">
        <v>1.4074074074074074</v>
      </c>
      <c r="GV125">
        <v>638.33333333333337</v>
      </c>
      <c r="GW125">
        <v>1.1428571428571428</v>
      </c>
      <c r="GX125">
        <v>461.92307692307691</v>
      </c>
      <c r="GY125">
        <v>1.4</v>
      </c>
      <c r="GZ125">
        <v>441.66666666666669</v>
      </c>
      <c r="HA125">
        <v>1.5</v>
      </c>
      <c r="HB125">
        <v>283</v>
      </c>
      <c r="HC125">
        <v>1.1111111111111112</v>
      </c>
      <c r="HD125">
        <v>318.8</v>
      </c>
      <c r="HE125">
        <v>1.3448275862068966</v>
      </c>
      <c r="HF125">
        <v>345.83333333333331</v>
      </c>
      <c r="HG125">
        <v>0.25</v>
      </c>
      <c r="HH125">
        <v>142</v>
      </c>
      <c r="HI125">
        <v>1.5</v>
      </c>
      <c r="HJ125">
        <v>599.6</v>
      </c>
      <c r="HK125">
        <v>1.1111111111111112</v>
      </c>
      <c r="HL125">
        <v>426</v>
      </c>
      <c r="HM125">
        <v>1</v>
      </c>
      <c r="HN125">
        <v>453.27272727272725</v>
      </c>
      <c r="HO125">
        <v>1.1785714285714286</v>
      </c>
      <c r="HP125">
        <v>386.58620689655174</v>
      </c>
      <c r="HQ125">
        <v>1.1607142857142858</v>
      </c>
      <c r="HR125">
        <v>422.2</v>
      </c>
      <c r="HS125">
        <v>0.1</v>
      </c>
      <c r="HT125">
        <v>135</v>
      </c>
      <c r="HU125">
        <v>0.2</v>
      </c>
      <c r="HV125">
        <v>121</v>
      </c>
      <c r="HW125">
        <v>0.44444444444444442</v>
      </c>
      <c r="HX125">
        <v>295.33333333333331</v>
      </c>
      <c r="HY125">
        <v>0.2413793103448276</v>
      </c>
      <c r="HZ125">
        <v>210.5</v>
      </c>
      <c r="IA125">
        <v>0.125</v>
      </c>
      <c r="IB125">
        <v>108</v>
      </c>
      <c r="IC125">
        <v>0.4</v>
      </c>
      <c r="ID125">
        <v>184</v>
      </c>
      <c r="IE125">
        <v>0.1111111111111111</v>
      </c>
      <c r="IF125">
        <v>335</v>
      </c>
      <c r="IG125">
        <v>0.22222222222222221</v>
      </c>
      <c r="IH125">
        <v>199</v>
      </c>
      <c r="II125">
        <v>0.23214285714285715</v>
      </c>
      <c r="IJ125">
        <v>205.27272727272728</v>
      </c>
      <c r="IK125">
        <v>0.23214285714285715</v>
      </c>
      <c r="IL125">
        <v>205.27272727272728</v>
      </c>
      <c r="IM125">
        <v>0.85119047619047616</v>
      </c>
      <c r="IN125">
        <v>386.04545454545456</v>
      </c>
      <c r="IS125">
        <v>0</v>
      </c>
      <c r="IU125">
        <v>0</v>
      </c>
      <c r="IW125">
        <v>0.5</v>
      </c>
      <c r="IX125">
        <v>157</v>
      </c>
      <c r="JA125">
        <v>0</v>
      </c>
      <c r="JC125">
        <v>0.33333333333333331</v>
      </c>
      <c r="JD125">
        <v>157</v>
      </c>
      <c r="JE125">
        <v>0.25</v>
      </c>
      <c r="JF125">
        <v>157</v>
      </c>
      <c r="JK125">
        <v>0</v>
      </c>
      <c r="JM125">
        <v>0</v>
      </c>
      <c r="JO125">
        <v>0.5</v>
      </c>
      <c r="JP125">
        <v>174</v>
      </c>
      <c r="JS125">
        <v>0</v>
      </c>
      <c r="JU125">
        <v>0.33333333333333331</v>
      </c>
      <c r="JV125">
        <v>174</v>
      </c>
      <c r="JW125">
        <v>0.25</v>
      </c>
      <c r="JX125">
        <v>174</v>
      </c>
      <c r="JY125">
        <v>0.25</v>
      </c>
      <c r="JZ125">
        <v>165.5</v>
      </c>
      <c r="KE125">
        <v>0</v>
      </c>
      <c r="KG125">
        <v>0</v>
      </c>
      <c r="KI125">
        <v>1.5</v>
      </c>
      <c r="KJ125">
        <v>856</v>
      </c>
      <c r="KM125">
        <v>0</v>
      </c>
      <c r="KO125">
        <v>1</v>
      </c>
      <c r="KP125">
        <v>856</v>
      </c>
      <c r="KQ125">
        <v>0.75</v>
      </c>
      <c r="KR125">
        <v>856</v>
      </c>
      <c r="KS125">
        <v>0.75</v>
      </c>
      <c r="KT125">
        <v>856</v>
      </c>
      <c r="KU125">
        <v>0.41666666666666669</v>
      </c>
      <c r="KV125">
        <v>395.66666666666669</v>
      </c>
      <c r="KW125">
        <v>0.82222222222222219</v>
      </c>
      <c r="KX125">
        <v>386.463768115942</v>
      </c>
      <c r="KY125" s="15">
        <f>Tabla24[[#This Row],[ROS_NUM_COR_COD_ROS_TG_NEG]]-Tabla24[[#This Row],[PAS_NUM_COR_COD_ROS_TG_NEG]]</f>
        <v>-1.55</v>
      </c>
      <c r="KZ125" s="15">
        <f>Tabla24[[#This Row],[ROS_DUR_COR_COD_ROS_TG_NEG]]-Tabla24[[#This Row],[PAS_DUR_COR_COD_ROS_TG_NEG]]</f>
        <v>-573.9</v>
      </c>
      <c r="LA125" s="15">
        <f>Tabla24[[#This Row],[ROS_NUM_COR_COD_ROS_TG_NEU]]-Tabla24[[#This Row],[PAS_NUM_COR_COD_ROS_TG_NEU]]</f>
        <v>-0.70000000000000018</v>
      </c>
      <c r="LB125" s="15">
        <f>Tabla24[[#This Row],[ROS_DUR_COR_COD_ROS_TG_NEU]]-Tabla24[[#This Row],[PAS_DUR_COR_COD_ROS_TG_NEU]]</f>
        <v>-92.169230769230694</v>
      </c>
      <c r="LC125" s="15">
        <f>Tabla24[[#This Row],[ROS_NUM_COR_COD_ROS_TG_POS]]-Tabla24[[#This Row],[PAS_NUM_COR_COD_ROS_TG_POS]]</f>
        <v>-0.5888888888888888</v>
      </c>
      <c r="LD125" s="15">
        <f>Tabla24[[#This Row],[ROS_DUR_COR_COD_ROS_TG_POS]]-Tabla24[[#This Row],[PAS_DUR_COR_COD_ROS_TG_POS]]</f>
        <v>-277.89999999999998</v>
      </c>
      <c r="LE125" s="15">
        <f>Tabla24[[#This Row],[ROS_NUM_COR_COD_ROS_TG_TOT]]-Tabla24[[#This Row],[PAS_NUM_COR_COD_ROS_TG_TOT]]</f>
        <v>-0.89999999999999991</v>
      </c>
      <c r="LF125" s="15">
        <f>Tabla24[[#This Row],[ROS_DUR_COR_COD_ROS_TG_TOT]]-Tabla24[[#This Row],[PAS_DUR_COR_COD_ROS_TG_TOT]]</f>
        <v>-249.4848484848485</v>
      </c>
      <c r="LG125" s="15">
        <f>Tabla24[[#This Row],[ROS_NUM_COR_COD_ESC_TG_NEG]]-Tabla24[[#This Row],[PAS_NUM_COR_COD_ESC_TG_NEG]]</f>
        <v>-0.52499999999999991</v>
      </c>
      <c r="LH125" s="15">
        <f>Tabla24[[#This Row],[ROS_DUR_COR_COD_ESC_TG_NEG]]-Tabla24[[#This Row],[PAS_DUR_COR_COD_ESC_TG_NEG]]</f>
        <v>312.10000000000002</v>
      </c>
      <c r="LI125" s="15">
        <f>Tabla24[[#This Row],[ROS_NUM_COR_COD_ESC_TG_NEU]]-Tabla24[[#This Row],[PAS_NUM_COR_COD_ESC_TG_NEU]]</f>
        <v>0.30000000000000004</v>
      </c>
      <c r="LJ125" s="15">
        <f>Tabla24[[#This Row],[ROS_NUM_COR_COD_ESC_TG_NEG]]-Tabla24[[#This Row],[PAS_NUM_COR_COD_ESC_TG_NEG]]</f>
        <v>-0.52499999999999991</v>
      </c>
      <c r="LK125" s="15">
        <f>Tabla24[[#This Row],[ROS_NUM_COR_COD_ESC_TG_POS]]-Tabla24[[#This Row],[PAS_NUM_COR_COD_ESC_TG_POS]]</f>
        <v>-0.31111111111111112</v>
      </c>
      <c r="LL125" s="15">
        <f>Tabla24[[#This Row],[ROS_DUR_COR_COD_ESC_TG_POS]]-Tabla24[[#This Row],[PAS_DUR_COR_COD_ESC_TG_POS]]</f>
        <v>47.222222222222285</v>
      </c>
      <c r="LM125" s="15">
        <f>Tabla24[[#This Row],[ROS_NUM_COR_COD_ESC_TG_TOT]]-Tabla24[[#This Row],[PAS_NUM_COR_COD_ESC_TG_TOT]]</f>
        <v>-0.1425925925925926</v>
      </c>
      <c r="LN125" s="15">
        <f>Tabla24[[#This Row],[ROS_DUR_COR_COD_ESC_TG_TOT]]-Tabla24[[#This Row],[PAS_DUR_COR_COD_ESC_TG_TOT]]</f>
        <v>32.816091954023022</v>
      </c>
      <c r="LO125" s="15">
        <f>Tabla24[[#This Row],[PAS_NUM_COR_COD_ROS_TG_NEG]]-Tabla24[[#This Row],[ESC_NUM_COR_COD_ROS_TG_NEG]]</f>
        <v>0.19999999999999996</v>
      </c>
      <c r="LP125" s="15">
        <f>Tabla24[[#This Row],[PAS_DUR_COR_COD_ROS_TG_NEG]]-Tabla24[[#This Row],[ESC_DUR_COR_COD_ROS_TG_NEG]]</f>
        <v>64.699999999999932</v>
      </c>
      <c r="LQ125" s="15">
        <f>Tabla24[[#This Row],[PAS_NUM_COR_COD_ROS_TG_NEU]]-Tabla24[[#This Row],[ESC_NUM_COR_COD_ROS_TG_NEU]]</f>
        <v>0.20000000000000018</v>
      </c>
      <c r="LR125" s="15">
        <f>Tabla24[[#This Row],[PAS_DUR_COR_COD_ROS_TG_NEU]]-Tabla24[[#This Row],[ESC_DUR_COR_COD_ROS_TG_NEU]]</f>
        <v>18.769230769230717</v>
      </c>
      <c r="LS125" s="15">
        <f>Tabla24[[#This Row],[PAS_NUM_COR_COD_ROS_TG_POS]]-Tabla24[[#This Row],[ESC_NUM_COR_COD_ROS_TG_POS]]</f>
        <v>0.5</v>
      </c>
      <c r="LT125" s="15">
        <f>Tabla24[[#This Row],[PAS_DUR_COR_COD_ROS_TG_POS]]-Tabla24[[#This Row],[ESC_DUR_COR_COD_ROS_TG_POS]]</f>
        <v>159.69999999999993</v>
      </c>
      <c r="LU125" s="15">
        <f>Tabla24[[#This Row],[PAS_NUM_COR_COD_ROS_TG_TOT]]-Tabla24[[#This Row],[ESC_NUM_COR_COD_ROS_TG_TOT]]</f>
        <v>0.31379310344827571</v>
      </c>
      <c r="LV125" s="15">
        <f>Tabla24[[#This Row],[PAS_DUR_COR_COD_ROS_TG_TOT]]-Tabla24[[#This Row],[ESC_DUR_COR_COD_ROS_TG_TOT]]</f>
        <v>76.820075757575751</v>
      </c>
      <c r="LW125" s="15">
        <f>Tabla24[[#This Row],[PAS_NUM_COR_COD_ESC_TG_NEG]]-Tabla24[[#This Row],[ESC_NUM_COR_COD_ESC_TG_NEG]]</f>
        <v>-0.45000000000000018</v>
      </c>
      <c r="LX125" s="15">
        <f>Tabla24[[#This Row],[PAS_DUR_COR_COD_ESC_TG_NEG]]-Tabla24[[#This Row],[ESC_DUR_COR_COD_ESC_TG_NEG]]</f>
        <v>145.14999999999998</v>
      </c>
      <c r="LY125" s="15">
        <f>Tabla24[[#This Row],[PAS_NUM_COR_COD_ESC_TG_NEU]]-Tabla24[[#This Row],[ESC_NUM_COR_COD_ESC_TG_NEU]]</f>
        <v>-0.86666666666666647</v>
      </c>
      <c r="LZ125" s="15">
        <f>Tabla24[[#This Row],[PAS_DUR_COR_COD_ESC_TG_NEU]]-Tabla24[[#This Row],[ESC_DUR_COR_COD_ESC_TG_NEU]]</f>
        <v>4.2714285714286007</v>
      </c>
      <c r="MA125" s="15">
        <f>Tabla24[[#This Row],[PAS_NUM_COR_COD_ESC_TG_POS]]-Tabla24[[#This Row],[ESC_NUM_COR_COD_ESC_TG_POS]]</f>
        <v>-0.5</v>
      </c>
      <c r="MB125" s="15">
        <f>Tabla24[[#This Row],[PAS_DUR_COR_COD_ESC_TG_POS]]-Tabla24[[#This Row],[ESC_DUR_COR_COD_ESC_TG_POS]]</f>
        <v>43.236111111111086</v>
      </c>
      <c r="MC125" s="15">
        <f>Tabla24[[#This Row],[PAS_NUM_COR_COD_ESC_TG_TOT]]-Tabla24[[#This Row],[ESC_NUM_COR_COD_ESC_TG_TOT]]</f>
        <v>-0.58793103448275841</v>
      </c>
      <c r="MD125" s="15">
        <f>Tabla24[[#This Row],[PAS_DUR_COR_COD_ESC_TG_TOT]]-Tabla24[[#This Row],[ESC_DUR_COR_COD_ESC_TG_TOT]]</f>
        <v>75.647676161919094</v>
      </c>
      <c r="ME125">
        <v>142</v>
      </c>
      <c r="MF125">
        <v>164.4</v>
      </c>
      <c r="MG125">
        <v>176.5</v>
      </c>
      <c r="MH125">
        <v>164.72727272727272</v>
      </c>
      <c r="MI125">
        <v>189.5</v>
      </c>
      <c r="MJ125">
        <v>179.14285714285714</v>
      </c>
      <c r="MK125">
        <v>117.33333333333333</v>
      </c>
      <c r="ML125">
        <v>165.41666666666666</v>
      </c>
      <c r="MM125">
        <v>219.8</v>
      </c>
      <c r="MN125">
        <v>225.66666666666666</v>
      </c>
      <c r="MO125">
        <v>246.4</v>
      </c>
      <c r="MP125">
        <v>230.3125</v>
      </c>
      <c r="MQ125">
        <v>171.5</v>
      </c>
      <c r="MR125">
        <v>138.85714285714286</v>
      </c>
      <c r="MS125">
        <v>197.75</v>
      </c>
      <c r="MT125">
        <v>170.69565217391303</v>
      </c>
      <c r="MU125">
        <v>105</v>
      </c>
      <c r="MV125">
        <v>180.92307692307693</v>
      </c>
      <c r="MW125">
        <v>169.7</v>
      </c>
      <c r="MX125">
        <v>154.5151515151515</v>
      </c>
      <c r="MY125">
        <v>162.19999999999999</v>
      </c>
      <c r="MZ125">
        <v>164.8</v>
      </c>
      <c r="NA125">
        <v>173.55555555555554</v>
      </c>
      <c r="NB125">
        <v>166.62068965517241</v>
      </c>
      <c r="NC125" s="15">
        <f>Tabla1[[#This Row],[ROS_1DU_COR_COD_ROS_TG_NEG]]-Tabla1[[#This Row],[PAS_1DU_COR_COD_ROS_TG_NEG]]</f>
        <v>37</v>
      </c>
      <c r="ND125" s="15">
        <f>Tabla1[[#This Row],[ROS_1DU_COR_COD_ROS_TG_NEU]]-Tabla1[[#This Row],[PAS_1DU_COR_COD_ROS_TG_NEU]]</f>
        <v>-16.523076923076928</v>
      </c>
      <c r="NE125" s="15">
        <f>Tabla1[[#This Row],[ROS_1DU_COR_COD_ROS_TG_POS]]-Tabla1[[#This Row],[PAS_1DU_COR_COD_ROS_TG_POS]]</f>
        <v>6.8000000000000114</v>
      </c>
      <c r="NF125" s="15">
        <f>Tabla1[[#This Row],[ROS_1DU_COR_COD_ROS_TG_TOT]]-Tabla1[[#This Row],[PAS_1DU_COR_COD_ROS_TG_TOT]]</f>
        <v>10.212121212121218</v>
      </c>
      <c r="NG125" s="15">
        <f>Tabla1[[#This Row],[ROS_1DU_COR_COD_ESC_TG_NEG]]-Tabla1[[#This Row],[PAS_1DU_COR_COD_ESC_TG_NEG]]</f>
        <v>27.300000000000011</v>
      </c>
      <c r="NH125" s="15">
        <f>Tabla1[[#This Row],[ROS_1DU_COR_COD_ESC_TG_NEU]]-Tabla1[[#This Row],[PAS_1DU_COR_COD_ESC_TG_NEU]]</f>
        <v>14.342857142857127</v>
      </c>
      <c r="NI125" s="15">
        <f>Tabla1[[#This Row],[ROS_1DU_COR_COD_ESC_TG_POS]]-Tabla1[[#This Row],[PAS_1DU_COR_COD_ESC_TG_POS]]</f>
        <v>-56.222222222222214</v>
      </c>
      <c r="NJ125" s="15">
        <f>Tabla1[[#This Row],[ROS_1DU_COR_COD_ESC_TG_TOT]]-Tabla1[[#This Row],[PAS_1DU_COR_COD_ESC_TG_TOT]]</f>
        <v>-1.2040229885057556</v>
      </c>
      <c r="NK125" s="15">
        <f>Tabla1[[#This Row],[PAS_1DU_COR_COD_ROS_TG_NEG]]-Tabla1[[#This Row],[ESC_1DU_COR_COD_ROS_TG_NEG]]</f>
        <v>-114.80000000000001</v>
      </c>
      <c r="NL125" s="15">
        <f>Tabla1[[#This Row],[PAS_1DU_COR_COD_ROS_TG_NEU]]-Tabla1[[#This Row],[ESC_1DU_COR_COD_ROS_TG_NEU]]</f>
        <v>-44.743589743589723</v>
      </c>
      <c r="NM125" s="15">
        <f>Tabla1[[#This Row],[PAS_1DU_COR_COD_ROS_TG_POS]]-Tabla1[[#This Row],[ESC_1DU_COR_COD_ROS_TG_POS]]</f>
        <v>-76.700000000000017</v>
      </c>
      <c r="NN125" s="15">
        <f>Tabla1[[#This Row],[PAS_1DU_COR_COD_ROS_TG_TOT]]-Tabla1[[#This Row],[ESC_1DU_COR_COD_ROS_TG_TOT]]</f>
        <v>-75.797348484848499</v>
      </c>
      <c r="NO125" s="15">
        <f>Tabla1[[#This Row],[PAS_1DU_COR_COD_ESC_TG_NEG]]-Tabla1[[#This Row],[ESC_1DU_COR_COD_ESC_TG_NEG]]</f>
        <v>-9.3000000000000114</v>
      </c>
      <c r="NP125" s="15">
        <f>Tabla1[[#This Row],[PAS_1DU_COR_COD_ESC_TG_NEU]]-Tabla1[[#This Row],[ESC_1DU_COR_COD_ESC_TG_NEU]]</f>
        <v>25.94285714285715</v>
      </c>
      <c r="NQ125" s="15">
        <f>Tabla1[[#This Row],[PAS_1DU_COR_COD_ESC_TG_POS]]-Tabla1[[#This Row],[ESC_1DU_COR_COD_ESC_TG_POS]]</f>
        <v>-24.194444444444457</v>
      </c>
      <c r="NR125" s="15">
        <f>Tabla1[[#This Row],[PAS_1DU_COR_COD_ESC_TG_TOT]]-Tabla1[[#This Row],[ESC_1DU_COR_COD_ESC_TG_TOT]]</f>
        <v>-4.0749625187406195</v>
      </c>
    </row>
    <row r="126" spans="1:382" x14ac:dyDescent="0.3">
      <c r="A126" s="2" t="s">
        <v>138</v>
      </c>
      <c r="B126" s="2">
        <v>40</v>
      </c>
      <c r="C126" s="2">
        <v>2</v>
      </c>
      <c r="D126" s="2">
        <v>48</v>
      </c>
      <c r="E126">
        <v>1.05</v>
      </c>
      <c r="F126">
        <v>435.7</v>
      </c>
      <c r="G126">
        <v>0.45</v>
      </c>
      <c r="H126">
        <v>475</v>
      </c>
      <c r="I126">
        <v>1.9</v>
      </c>
      <c r="J126">
        <v>927.36363636363637</v>
      </c>
      <c r="K126">
        <v>1.1333333333333333</v>
      </c>
      <c r="L126">
        <v>651.26923076923072</v>
      </c>
      <c r="M126">
        <v>0.9</v>
      </c>
      <c r="N126">
        <v>697.28571428571433</v>
      </c>
      <c r="O126">
        <v>1.1000000000000001</v>
      </c>
      <c r="P126">
        <v>532.09090909090912</v>
      </c>
      <c r="Q126">
        <v>1.4</v>
      </c>
      <c r="R126">
        <v>647.20000000000005</v>
      </c>
      <c r="S126">
        <v>1.1333333333333333</v>
      </c>
      <c r="T126">
        <v>614.5</v>
      </c>
      <c r="U126">
        <v>1.1333333333333333</v>
      </c>
      <c r="V126">
        <v>632.2037037037037</v>
      </c>
      <c r="W126">
        <v>0.45</v>
      </c>
      <c r="X126">
        <v>533.75</v>
      </c>
      <c r="Y126">
        <v>0.1</v>
      </c>
      <c r="Z126">
        <v>467</v>
      </c>
      <c r="AA126">
        <v>0.35</v>
      </c>
      <c r="AB126">
        <v>338.75</v>
      </c>
      <c r="AC126">
        <v>0.3</v>
      </c>
      <c r="AD126">
        <v>439.66666666666669</v>
      </c>
      <c r="AE126">
        <v>0.3</v>
      </c>
      <c r="AF126">
        <v>439.66666666666669</v>
      </c>
      <c r="AG126">
        <v>0.85555555555555551</v>
      </c>
      <c r="AH126">
        <v>604.69841269841265</v>
      </c>
      <c r="BM126">
        <v>0.85555555555555551</v>
      </c>
      <c r="BN126">
        <v>604.69841269841265</v>
      </c>
      <c r="BO126">
        <v>4.3</v>
      </c>
      <c r="BP126">
        <v>1464.9444444444443</v>
      </c>
      <c r="BQ126">
        <v>3.8125</v>
      </c>
      <c r="BR126">
        <v>1517.4615384615386</v>
      </c>
      <c r="BS126">
        <v>4.5555555555555554</v>
      </c>
      <c r="BT126">
        <v>1446.4444444444443</v>
      </c>
      <c r="BU126">
        <v>4.2407407407407405</v>
      </c>
      <c r="BV126">
        <v>1472.0816326530612</v>
      </c>
      <c r="BW126">
        <v>4.4444444444444446</v>
      </c>
      <c r="BX126">
        <v>1432.2352941176471</v>
      </c>
      <c r="BY126">
        <v>3.6111111111111112</v>
      </c>
      <c r="BZ126">
        <v>1386.6</v>
      </c>
      <c r="CA126">
        <v>3.8125</v>
      </c>
      <c r="CB126">
        <v>1355</v>
      </c>
      <c r="CC126">
        <v>3.9615384615384617</v>
      </c>
      <c r="CD126">
        <v>1393.8478260869565</v>
      </c>
      <c r="CE126">
        <v>4.1037735849056602</v>
      </c>
      <c r="CF126">
        <v>1434.2</v>
      </c>
      <c r="CG126">
        <v>2.2000000000000002</v>
      </c>
      <c r="CH126">
        <v>944.5</v>
      </c>
      <c r="CI126">
        <v>2.5625</v>
      </c>
      <c r="CJ126">
        <v>1024.2727272727273</v>
      </c>
      <c r="CK126">
        <v>1.6666666666666667</v>
      </c>
      <c r="CL126">
        <v>866.8</v>
      </c>
      <c r="CM126">
        <v>2.1296296296296298</v>
      </c>
      <c r="CN126">
        <v>947.37142857142862</v>
      </c>
      <c r="CO126">
        <v>2.0555555555555554</v>
      </c>
      <c r="CP126">
        <v>777.42857142857144</v>
      </c>
      <c r="CQ126">
        <v>3.2222222222222223</v>
      </c>
      <c r="CR126">
        <v>1239.3571428571429</v>
      </c>
      <c r="CS126">
        <v>2.3125</v>
      </c>
      <c r="CT126">
        <v>1050</v>
      </c>
      <c r="CU126">
        <v>2.5384615384615383</v>
      </c>
      <c r="CV126">
        <v>1019.3421052631579</v>
      </c>
      <c r="CW126">
        <v>2.3301886792452828</v>
      </c>
      <c r="CX126">
        <v>984.83561643835617</v>
      </c>
      <c r="CY126">
        <v>3.2169811320754715</v>
      </c>
      <c r="CZ126">
        <v>1238.9404761904761</v>
      </c>
      <c r="DA126">
        <v>1.85</v>
      </c>
      <c r="DB126">
        <v>819.21428571428567</v>
      </c>
      <c r="DC126">
        <v>2</v>
      </c>
      <c r="DD126">
        <v>862.66666666666663</v>
      </c>
      <c r="DE126">
        <v>2.3888888888888888</v>
      </c>
      <c r="DF126">
        <v>856.35714285714289</v>
      </c>
      <c r="DG126">
        <v>2.074074074074074</v>
      </c>
      <c r="DH126">
        <v>845.25</v>
      </c>
      <c r="DI126">
        <v>2.5555555555555554</v>
      </c>
      <c r="DJ126">
        <v>867.26666666666665</v>
      </c>
      <c r="DK126">
        <v>2.5</v>
      </c>
      <c r="DL126">
        <v>850.06666666666672</v>
      </c>
      <c r="DM126">
        <v>2.875</v>
      </c>
      <c r="DN126">
        <v>899.64285714285711</v>
      </c>
      <c r="DO126">
        <v>2.6346153846153846</v>
      </c>
      <c r="DP126">
        <v>871.7045454545455</v>
      </c>
      <c r="DQ126">
        <v>2.3490566037735849</v>
      </c>
      <c r="DR126">
        <v>859.10714285714289</v>
      </c>
      <c r="DS126">
        <v>2.3490566037735849</v>
      </c>
      <c r="DT126">
        <v>859.10714285714289</v>
      </c>
      <c r="DU126">
        <v>2.9276729559748427</v>
      </c>
      <c r="DV126">
        <v>1112.3293650793651</v>
      </c>
      <c r="DY126">
        <v>3.75</v>
      </c>
      <c r="DZ126">
        <v>1454.3333333333333</v>
      </c>
      <c r="EA126">
        <v>5.5</v>
      </c>
      <c r="EB126">
        <v>1743</v>
      </c>
      <c r="EC126">
        <v>4.333333333333333</v>
      </c>
      <c r="ED126">
        <v>1569.8</v>
      </c>
      <c r="EE126">
        <v>4.5</v>
      </c>
      <c r="EF126">
        <v>1465.5</v>
      </c>
      <c r="EG126">
        <v>3</v>
      </c>
      <c r="EH126">
        <v>773.5</v>
      </c>
      <c r="EI126">
        <v>4.5</v>
      </c>
      <c r="EJ126">
        <v>1434.6666666666667</v>
      </c>
      <c r="EK126">
        <v>4.125</v>
      </c>
      <c r="EL126">
        <v>1254.5714285714287</v>
      </c>
      <c r="EM126">
        <v>4.2142857142857144</v>
      </c>
      <c r="EN126">
        <v>1385.9166666666667</v>
      </c>
      <c r="EQ126">
        <v>1</v>
      </c>
      <c r="ER126">
        <v>287.33333333333331</v>
      </c>
      <c r="ES126">
        <v>1</v>
      </c>
      <c r="ET126">
        <v>283</v>
      </c>
      <c r="EU126">
        <v>1</v>
      </c>
      <c r="EV126">
        <v>286.25</v>
      </c>
      <c r="EW126">
        <v>3.5</v>
      </c>
      <c r="EX126">
        <v>1751</v>
      </c>
      <c r="EY126">
        <v>3.5</v>
      </c>
      <c r="EZ126">
        <v>1697</v>
      </c>
      <c r="FA126">
        <v>3.25</v>
      </c>
      <c r="FB126">
        <v>1431.3333333333333</v>
      </c>
      <c r="FC126">
        <v>3.375</v>
      </c>
      <c r="FD126">
        <v>1548.4</v>
      </c>
      <c r="FE126">
        <v>2.3571428571428572</v>
      </c>
      <c r="FF126">
        <v>987.44444444444446</v>
      </c>
      <c r="FG126">
        <v>3.2857142857142856</v>
      </c>
      <c r="FH126">
        <v>1215.1428571428571</v>
      </c>
      <c r="FK126">
        <v>3.75</v>
      </c>
      <c r="FL126">
        <v>940.25</v>
      </c>
      <c r="FM126">
        <v>4.5</v>
      </c>
      <c r="FN126">
        <v>1208</v>
      </c>
      <c r="FO126">
        <v>4</v>
      </c>
      <c r="FP126">
        <v>1029.5</v>
      </c>
      <c r="FQ126">
        <v>2</v>
      </c>
      <c r="FR126">
        <v>544</v>
      </c>
      <c r="FS126">
        <v>1</v>
      </c>
      <c r="FT126">
        <v>698</v>
      </c>
      <c r="FU126">
        <v>2.75</v>
      </c>
      <c r="FV126">
        <v>919.33333333333337</v>
      </c>
      <c r="FW126">
        <v>2.125</v>
      </c>
      <c r="FX126">
        <v>757.33333333333337</v>
      </c>
      <c r="FY126">
        <v>2.9285714285714284</v>
      </c>
      <c r="FZ126">
        <v>893.41666666666663</v>
      </c>
      <c r="GA126">
        <v>2.9285714285714284</v>
      </c>
      <c r="GB126">
        <v>893.41666666666663</v>
      </c>
      <c r="GC126">
        <v>3.1666666666666665</v>
      </c>
      <c r="GD126">
        <v>1098.1515151515152</v>
      </c>
      <c r="GE126">
        <v>2.9555555555555557</v>
      </c>
      <c r="GF126">
        <v>1110.6877192982456</v>
      </c>
      <c r="GG126">
        <v>2.9</v>
      </c>
      <c r="GH126">
        <v>1263</v>
      </c>
      <c r="GI126">
        <v>3.7</v>
      </c>
      <c r="GJ126">
        <v>1076.5</v>
      </c>
      <c r="GK126">
        <v>3.5555555555555554</v>
      </c>
      <c r="GL126">
        <v>758.25</v>
      </c>
      <c r="GM126">
        <v>3.3793103448275863</v>
      </c>
      <c r="GN126">
        <v>1011.6363636363636</v>
      </c>
      <c r="GO126">
        <v>2.3333333333333335</v>
      </c>
      <c r="GP126">
        <v>969.66666666666663</v>
      </c>
      <c r="GQ126">
        <v>2.6</v>
      </c>
      <c r="GR126">
        <v>858.25</v>
      </c>
      <c r="GS126">
        <v>2.9</v>
      </c>
      <c r="GT126">
        <v>922</v>
      </c>
      <c r="GU126">
        <v>2.6206896551724137</v>
      </c>
      <c r="GV126">
        <v>911.33333333333337</v>
      </c>
      <c r="GW126">
        <v>3</v>
      </c>
      <c r="GX126">
        <v>962.65116279069764</v>
      </c>
      <c r="GY126">
        <v>3.8</v>
      </c>
      <c r="GZ126">
        <v>1096.4444444444443</v>
      </c>
      <c r="HA126">
        <v>3.3</v>
      </c>
      <c r="HB126">
        <v>715.5</v>
      </c>
      <c r="HC126">
        <v>3.8888888888888888</v>
      </c>
      <c r="HD126">
        <v>907.77777777777783</v>
      </c>
      <c r="HE126">
        <v>3.6551724137931036</v>
      </c>
      <c r="HF126">
        <v>899.75</v>
      </c>
      <c r="HG126">
        <v>4.7777777777777777</v>
      </c>
      <c r="HH126">
        <v>1191.8888888888889</v>
      </c>
      <c r="HI126">
        <v>4.3</v>
      </c>
      <c r="HJ126">
        <v>1262.625</v>
      </c>
      <c r="HK126">
        <v>2.9</v>
      </c>
      <c r="HL126">
        <v>646</v>
      </c>
      <c r="HM126">
        <v>3.9655172413793105</v>
      </c>
      <c r="HN126">
        <v>1024.6923076923076</v>
      </c>
      <c r="HO126">
        <v>3.8103448275862069</v>
      </c>
      <c r="HP126">
        <v>959.90740740740739</v>
      </c>
      <c r="HQ126">
        <v>3.4051724137931036</v>
      </c>
      <c r="HR126">
        <v>961.12371134020623</v>
      </c>
      <c r="HS126">
        <v>1.9</v>
      </c>
      <c r="HT126">
        <v>836.83333333333337</v>
      </c>
      <c r="HU126">
        <v>1.2</v>
      </c>
      <c r="HV126">
        <v>336.85714285714283</v>
      </c>
      <c r="HW126">
        <v>2.3333333333333335</v>
      </c>
      <c r="HX126">
        <v>637.14285714285711</v>
      </c>
      <c r="HY126">
        <v>1.7931034482758621</v>
      </c>
      <c r="HZ126">
        <v>591.95000000000005</v>
      </c>
      <c r="IA126">
        <v>1.5555555555555556</v>
      </c>
      <c r="IB126">
        <v>497.16666666666669</v>
      </c>
      <c r="IC126">
        <v>2.6</v>
      </c>
      <c r="ID126">
        <v>596.29999999999995</v>
      </c>
      <c r="IE126">
        <v>2.4</v>
      </c>
      <c r="IF126">
        <v>551.11111111111109</v>
      </c>
      <c r="IG126">
        <v>2.2068965517241379</v>
      </c>
      <c r="IH126">
        <v>556.24</v>
      </c>
      <c r="II126">
        <v>2</v>
      </c>
      <c r="IJ126">
        <v>572.11111111111109</v>
      </c>
      <c r="IK126">
        <v>2</v>
      </c>
      <c r="IL126">
        <v>572.11111111111109</v>
      </c>
      <c r="IM126">
        <v>2.9367816091954024</v>
      </c>
      <c r="IN126">
        <v>837.84507042253517</v>
      </c>
      <c r="IS126">
        <v>0</v>
      </c>
      <c r="IU126">
        <v>0</v>
      </c>
      <c r="IW126">
        <v>1</v>
      </c>
      <c r="IX126">
        <v>98</v>
      </c>
      <c r="JC126">
        <v>1</v>
      </c>
      <c r="JD126">
        <v>98</v>
      </c>
      <c r="JE126">
        <v>0.5</v>
      </c>
      <c r="JF126">
        <v>98</v>
      </c>
      <c r="JK126">
        <v>7</v>
      </c>
      <c r="JL126">
        <v>1893</v>
      </c>
      <c r="JM126">
        <v>7</v>
      </c>
      <c r="JN126">
        <v>1893</v>
      </c>
      <c r="JO126">
        <v>6</v>
      </c>
      <c r="JP126">
        <v>1624</v>
      </c>
      <c r="JU126">
        <v>6</v>
      </c>
      <c r="JV126">
        <v>1624</v>
      </c>
      <c r="JW126">
        <v>6.5</v>
      </c>
      <c r="JX126">
        <v>1758.5</v>
      </c>
      <c r="JY126">
        <v>3.5</v>
      </c>
      <c r="JZ126">
        <v>1205</v>
      </c>
      <c r="KE126">
        <v>1</v>
      </c>
      <c r="KF126">
        <v>101</v>
      </c>
      <c r="KG126">
        <v>1</v>
      </c>
      <c r="KH126">
        <v>101</v>
      </c>
      <c r="KI126">
        <v>2</v>
      </c>
      <c r="KJ126">
        <v>510</v>
      </c>
      <c r="KO126">
        <v>2</v>
      </c>
      <c r="KP126">
        <v>510</v>
      </c>
      <c r="KQ126">
        <v>1.5</v>
      </c>
      <c r="KR126">
        <v>305.5</v>
      </c>
      <c r="KS126">
        <v>1.5</v>
      </c>
      <c r="KT126">
        <v>305.5</v>
      </c>
      <c r="KU126">
        <v>2.8333333333333335</v>
      </c>
      <c r="KV126">
        <v>845.2</v>
      </c>
      <c r="KW126">
        <v>2.9333333333333331</v>
      </c>
      <c r="KX126">
        <v>838.09523809523807</v>
      </c>
      <c r="KY126" s="15">
        <f>Tabla24[[#This Row],[ROS_NUM_COR_COD_ROS_TG_NEG]]-Tabla24[[#This Row],[PAS_NUM_COR_COD_ROS_TG_NEG]]</f>
        <v>3.8777777777777778</v>
      </c>
      <c r="KZ126" s="15">
        <f>Tabla24[[#This Row],[ROS_DUR_COR_COD_ROS_TG_NEG]]-Tabla24[[#This Row],[PAS_DUR_COR_COD_ROS_TG_NEG]]</f>
        <v>494.60317460317458</v>
      </c>
      <c r="LA126" s="15">
        <f>Tabla24[[#This Row],[ROS_NUM_COR_COD_ROS_TG_NEU]]-Tabla24[[#This Row],[PAS_NUM_COR_COD_ROS_TG_NEU]]</f>
        <v>3.1999999999999997</v>
      </c>
      <c r="LB126" s="15">
        <f>Tabla24[[#This Row],[ROS_DUR_COR_COD_ROS_TG_NEU]]-Tabla24[[#This Row],[PAS_DUR_COR_COD_ROS_TG_NEU]]</f>
        <v>730.53409090909088</v>
      </c>
      <c r="LC126" s="15">
        <f>Tabla24[[#This Row],[ROS_NUM_COR_COD_ROS_TG_POS]]-Tabla24[[#This Row],[PAS_NUM_COR_COD_ROS_TG_POS]]</f>
        <v>1.5</v>
      </c>
      <c r="LD126" s="15">
        <f>Tabla24[[#This Row],[ROS_DUR_COR_COD_ROS_TG_POS]]-Tabla24[[#This Row],[PAS_DUR_COR_COD_ROS_TG_POS]]</f>
        <v>-1.2000000000000455</v>
      </c>
      <c r="LE126" s="15">
        <f>Tabla24[[#This Row],[ROS_NUM_COR_COD_ROS_TG_TOT]]-Tabla24[[#This Row],[PAS_NUM_COR_COD_ROS_TG_TOT]]</f>
        <v>2.8321839080459772</v>
      </c>
      <c r="LF126" s="15">
        <f>Tabla24[[#This Row],[ROS_DUR_COR_COD_ROS_TG_TOT]]-Tabla24[[#This Row],[PAS_DUR_COR_COD_ROS_TG_TOT]]</f>
        <v>410.19230769230762</v>
      </c>
      <c r="LG126" s="15">
        <f>Tabla24[[#This Row],[ROS_NUM_COR_COD_ESC_TG_NEG]]-Tabla24[[#This Row],[PAS_NUM_COR_COD_ESC_TG_NEG]]</f>
        <v>1.2833333333333334</v>
      </c>
      <c r="LH126" s="15">
        <f>Tabla24[[#This Row],[ROS_DUR_COR_COD_ESC_TG_NEG]]-Tabla24[[#This Row],[PAS_DUR_COR_COD_ESC_TG_NEG]]</f>
        <v>533.9666666666667</v>
      </c>
      <c r="LI126" s="15">
        <f>Tabla24[[#This Row],[ROS_NUM_COR_COD_ESC_TG_NEU]]-Tabla24[[#This Row],[PAS_NUM_COR_COD_ESC_TG_NEU]]</f>
        <v>2.15</v>
      </c>
      <c r="LJ126" s="15">
        <f>Tabla24[[#This Row],[ROS_NUM_COR_COD_ESC_TG_NEG]]-Tabla24[[#This Row],[PAS_NUM_COR_COD_ESC_TG_NEG]]</f>
        <v>1.2833333333333334</v>
      </c>
      <c r="LK126" s="15">
        <f>Tabla24[[#This Row],[ROS_NUM_COR_COD_ESC_TG_POS]]-Tabla24[[#This Row],[PAS_NUM_COR_COD_ESC_TG_POS]]</f>
        <v>1</v>
      </c>
      <c r="LL126" s="15">
        <f>Tabla24[[#This Row],[ROS_DUR_COR_COD_ESC_TG_POS]]-Tabla24[[#This Row],[PAS_DUR_COR_COD_ESC_TG_POS]]</f>
        <v>-5.363636363636374</v>
      </c>
      <c r="LM126" s="15">
        <f>Tabla24[[#This Row],[ROS_NUM_COR_COD_ESC_TG_TOT]]-Tabla24[[#This Row],[PAS_NUM_COR_COD_ESC_TG_TOT]]</f>
        <v>1.4873563218390804</v>
      </c>
      <c r="LN126" s="15">
        <f>Tabla24[[#This Row],[ROS_DUR_COR_COD_ESC_TG_TOT]]-Tabla24[[#This Row],[PAS_DUR_COR_COD_ESC_TG_TOT]]</f>
        <v>260.06410256410265</v>
      </c>
      <c r="LO126" s="15">
        <f>Tabla24[[#This Row],[PAS_NUM_COR_COD_ROS_TG_NEG]]-Tabla24[[#This Row],[ESC_NUM_COR_COD_ROS_TG_NEG]]</f>
        <v>-1.1555555555555554</v>
      </c>
      <c r="LP126" s="15">
        <f>Tabla24[[#This Row],[PAS_DUR_COR_COD_ROS_TG_NEG]]-Tabla24[[#This Row],[ESC_DUR_COR_COD_ROS_TG_NEG]]</f>
        <v>-80.14285714285711</v>
      </c>
      <c r="LQ126" s="15">
        <f>Tabla24[[#This Row],[PAS_NUM_COR_COD_ROS_TG_NEU]]-Tabla24[[#This Row],[ESC_NUM_COR_COD_ROS_TG_NEU]]</f>
        <v>-2.1222222222222222</v>
      </c>
      <c r="LR126" s="15">
        <f>Tabla24[[#This Row],[PAS_DUR_COR_COD_ROS_TG_NEU]]-Tabla24[[#This Row],[ESC_DUR_COR_COD_ROS_TG_NEU]]</f>
        <v>-707.26623376623377</v>
      </c>
      <c r="LS126" s="15">
        <f>Tabla24[[#This Row],[PAS_NUM_COR_COD_ROS_TG_POS]]-Tabla24[[#This Row],[ESC_NUM_COR_COD_ROS_TG_POS]]</f>
        <v>-0.91250000000000009</v>
      </c>
      <c r="LT126" s="15">
        <f>Tabla24[[#This Row],[PAS_DUR_COR_COD_ROS_TG_POS]]-Tabla24[[#This Row],[ESC_DUR_COR_COD_ROS_TG_POS]]</f>
        <v>-402.79999999999995</v>
      </c>
      <c r="LU126" s="15">
        <f>Tabla24[[#This Row],[PAS_NUM_COR_COD_ROS_TG_TOT]]-Tabla24[[#This Row],[ESC_NUM_COR_COD_ROS_TG_TOT]]</f>
        <v>-1.405128205128205</v>
      </c>
      <c r="LV126" s="15">
        <f>Tabla24[[#This Row],[PAS_DUR_COR_COD_ROS_TG_TOT]]-Tabla24[[#This Row],[ESC_DUR_COR_COD_ROS_TG_TOT]]</f>
        <v>-404.84210526315792</v>
      </c>
      <c r="LW126" s="15">
        <f>Tabla24[[#This Row],[PAS_NUM_COR_COD_ESC_TG_NEG]]-Tabla24[[#This Row],[ESC_NUM_COR_COD_ESC_TG_NEG]]</f>
        <v>-3.3944444444444448</v>
      </c>
      <c r="LX126" s="15">
        <f>Tabla24[[#This Row],[PAS_DUR_COR_COD_ESC_TG_NEG]]-Tabla24[[#This Row],[ESC_DUR_COR_COD_ESC_TG_NEG]]</f>
        <v>-996.53529411764703</v>
      </c>
      <c r="LY126" s="15">
        <f>Tabla24[[#This Row],[PAS_NUM_COR_COD_ESC_TG_NEU]]-Tabla24[[#This Row],[ESC_NUM_COR_COD_ESC_TG_NEU]]</f>
        <v>-3.161111111111111</v>
      </c>
      <c r="LZ126" s="15">
        <f>Tabla24[[#This Row],[PAS_DUR_COR_COD_ESC_TG_NEU]]-Tabla24[[#This Row],[ESC_DUR_COR_COD_ESC_TG_NEU]]</f>
        <v>-911.59999999999991</v>
      </c>
      <c r="MA126" s="15">
        <f>Tabla24[[#This Row],[PAS_NUM_COR_COD_ESC_TG_POS]]-Tabla24[[#This Row],[ESC_NUM_COR_COD_ESC_TG_POS]]</f>
        <v>-1.9125000000000001</v>
      </c>
      <c r="MB126" s="15">
        <f>Tabla24[[#This Row],[PAS_DUR_COR_COD_ESC_TG_POS]]-Tabla24[[#This Row],[ESC_DUR_COR_COD_ESC_TG_POS]]</f>
        <v>-427.63636363636363</v>
      </c>
      <c r="MC126" s="15">
        <f>Tabla24[[#This Row],[PAS_NUM_COR_COD_ESC_TG_TOT]]-Tabla24[[#This Row],[ESC_NUM_COR_COD_ESC_TG_TOT]]</f>
        <v>-2.8282051282051284</v>
      </c>
      <c r="MD126" s="15">
        <f>Tabla24[[#This Row],[PAS_DUR_COR_COD_ESC_TG_TOT]]-Tabla24[[#This Row],[ESC_DUR_COR_COD_ESC_TG_TOT]]</f>
        <v>-742.57859531772579</v>
      </c>
      <c r="ME126">
        <v>235.55555555555554</v>
      </c>
      <c r="MF126">
        <v>205.75</v>
      </c>
      <c r="MG126">
        <v>160.55555555555554</v>
      </c>
      <c r="MH126">
        <v>200.42307692307693</v>
      </c>
      <c r="MI126">
        <v>253.5</v>
      </c>
      <c r="MJ126">
        <v>238.375</v>
      </c>
      <c r="MK126">
        <v>266.57142857142856</v>
      </c>
      <c r="ML126">
        <v>252.0952380952381</v>
      </c>
      <c r="MM126">
        <v>284.35714285714283</v>
      </c>
      <c r="MN126">
        <v>323</v>
      </c>
      <c r="MO126">
        <v>370</v>
      </c>
      <c r="MP126">
        <v>321.13157894736844</v>
      </c>
      <c r="MQ126">
        <v>271.76470588235293</v>
      </c>
      <c r="MR126">
        <v>348.4</v>
      </c>
      <c r="MS126">
        <v>358.21428571428572</v>
      </c>
      <c r="MT126">
        <v>323.06521739130437</v>
      </c>
      <c r="MU126">
        <v>251.57142857142858</v>
      </c>
      <c r="MV126">
        <v>268.81818181818181</v>
      </c>
      <c r="MW126">
        <v>270.7</v>
      </c>
      <c r="MX126">
        <v>265.17857142857144</v>
      </c>
      <c r="MY126">
        <v>186.4</v>
      </c>
      <c r="MZ126">
        <v>284.8</v>
      </c>
      <c r="NA126">
        <v>247.36363636363637</v>
      </c>
      <c r="NB126">
        <v>231.11538461538461</v>
      </c>
      <c r="NC126" s="15">
        <f>Tabla1[[#This Row],[ROS_1DU_COR_COD_ROS_TG_NEG]]-Tabla1[[#This Row],[PAS_1DU_COR_COD_ROS_TG_NEG]]</f>
        <v>-16.015873015873041</v>
      </c>
      <c r="ND126" s="15">
        <f>Tabla1[[#This Row],[ROS_1DU_COR_COD_ROS_TG_NEU]]-Tabla1[[#This Row],[PAS_1DU_COR_COD_ROS_TG_NEU]]</f>
        <v>-63.068181818181813</v>
      </c>
      <c r="NE126" s="15">
        <f>Tabla1[[#This Row],[ROS_1DU_COR_COD_ROS_TG_POS]]-Tabla1[[#This Row],[PAS_1DU_COR_COD_ROS_TG_POS]]</f>
        <v>-110.14444444444445</v>
      </c>
      <c r="NF126" s="15">
        <f>Tabla1[[#This Row],[ROS_1DU_COR_COD_ROS_TG_TOT]]-Tabla1[[#This Row],[PAS_1DU_COR_COD_ROS_TG_TOT]]</f>
        <v>-64.755494505494511</v>
      </c>
      <c r="NG126" s="15">
        <f>Tabla1[[#This Row],[ROS_1DU_COR_COD_ESC_TG_NEG]]-Tabla1[[#This Row],[PAS_1DU_COR_COD_ESC_TG_NEG]]</f>
        <v>67.099999999999994</v>
      </c>
      <c r="NH126" s="15">
        <f>Tabla1[[#This Row],[ROS_1DU_COR_COD_ESC_TG_NEU]]-Tabla1[[#This Row],[PAS_1DU_COR_COD_ESC_TG_NEU]]</f>
        <v>-46.425000000000011</v>
      </c>
      <c r="NI126" s="15">
        <f>Tabla1[[#This Row],[ROS_1DU_COR_COD_ESC_TG_POS]]-Tabla1[[#This Row],[PAS_1DU_COR_COD_ESC_TG_POS]]</f>
        <v>19.207792207792181</v>
      </c>
      <c r="NJ126" s="15">
        <f>Tabla1[[#This Row],[ROS_1DU_COR_COD_ESC_TG_TOT]]-Tabla1[[#This Row],[PAS_1DU_COR_COD_ESC_TG_TOT]]</f>
        <v>20.979853479853489</v>
      </c>
      <c r="NK126" s="15">
        <f>Tabla1[[#This Row],[PAS_1DU_COR_COD_ROS_TG_NEG]]-Tabla1[[#This Row],[ESC_1DU_COR_COD_ROS_TG_NEG]]</f>
        <v>-32.785714285714249</v>
      </c>
      <c r="NL126" s="15">
        <f>Tabla1[[#This Row],[PAS_1DU_COR_COD_ROS_TG_NEU]]-Tabla1[[#This Row],[ESC_1DU_COR_COD_ROS_TG_NEU]]</f>
        <v>-54.181818181818187</v>
      </c>
      <c r="NM126" s="15">
        <f>Tabla1[[#This Row],[PAS_1DU_COR_COD_ROS_TG_POS]]-Tabla1[[#This Row],[ESC_1DU_COR_COD_ROS_TG_POS]]</f>
        <v>-99.300000000000011</v>
      </c>
      <c r="NN126" s="15">
        <f>Tabla1[[#This Row],[PAS_1DU_COR_COD_ROS_TG_TOT]]-Tabla1[[#This Row],[ESC_1DU_COR_COD_ROS_TG_TOT]]</f>
        <v>-55.953007518796994</v>
      </c>
      <c r="NO126" s="15">
        <f>Tabla1[[#This Row],[PAS_1DU_COR_COD_ESC_TG_NEG]]-Tabla1[[#This Row],[ESC_1DU_COR_COD_ESC_TG_NEG]]</f>
        <v>-85.364705882352922</v>
      </c>
      <c r="NP126" s="15">
        <f>Tabla1[[#This Row],[PAS_1DU_COR_COD_ESC_TG_NEU]]-Tabla1[[#This Row],[ESC_1DU_COR_COD_ESC_TG_NEU]]</f>
        <v>-63.599999999999966</v>
      </c>
      <c r="NQ126" s="15">
        <f>Tabla1[[#This Row],[PAS_1DU_COR_COD_ESC_TG_POS]]-Tabla1[[#This Row],[ESC_1DU_COR_COD_ESC_TG_POS]]</f>
        <v>-110.85064935064935</v>
      </c>
      <c r="NR126" s="15">
        <f>Tabla1[[#This Row],[PAS_1DU_COR_COD_ESC_TG_TOT]]-Tabla1[[#This Row],[ESC_1DU_COR_COD_ESC_TG_TOT]]</f>
        <v>-91.949832775919759</v>
      </c>
    </row>
    <row r="127" spans="1:382" x14ac:dyDescent="0.3">
      <c r="A127" s="2" t="s">
        <v>140</v>
      </c>
      <c r="B127" s="2">
        <v>40</v>
      </c>
      <c r="C127" s="2">
        <v>2</v>
      </c>
      <c r="D127" s="2">
        <v>46</v>
      </c>
      <c r="E127">
        <v>2.6</v>
      </c>
      <c r="F127">
        <v>1053.7692307692307</v>
      </c>
      <c r="G127">
        <v>3.25</v>
      </c>
      <c r="H127">
        <v>1059.2941176470588</v>
      </c>
      <c r="I127">
        <v>2.7</v>
      </c>
      <c r="J127">
        <v>1322.5454545454545</v>
      </c>
      <c r="K127">
        <v>2.85</v>
      </c>
      <c r="L127">
        <v>1128.1707317073171</v>
      </c>
      <c r="M127">
        <v>3.05</v>
      </c>
      <c r="N127">
        <v>972.9375</v>
      </c>
      <c r="O127">
        <v>3.4</v>
      </c>
      <c r="P127">
        <v>1353.1428571428571</v>
      </c>
      <c r="Q127">
        <v>3.4</v>
      </c>
      <c r="R127">
        <v>1126.5263157894738</v>
      </c>
      <c r="S127">
        <v>3.2833333333333332</v>
      </c>
      <c r="T127">
        <v>1141.1224489795918</v>
      </c>
      <c r="U127">
        <v>3.0666666666666669</v>
      </c>
      <c r="V127">
        <v>1135.2222222222222</v>
      </c>
      <c r="W127">
        <v>1.35</v>
      </c>
      <c r="X127">
        <v>567.33333333333337</v>
      </c>
      <c r="Y127">
        <v>1.5</v>
      </c>
      <c r="Z127">
        <v>569.4666666666667</v>
      </c>
      <c r="AA127">
        <v>1.7</v>
      </c>
      <c r="AB127">
        <v>533.94117647058829</v>
      </c>
      <c r="AC127">
        <v>1.5166666666666666</v>
      </c>
      <c r="AD127">
        <v>555.15909090909088</v>
      </c>
      <c r="AE127">
        <v>1.5166666666666666</v>
      </c>
      <c r="AF127">
        <v>555.15909090909088</v>
      </c>
      <c r="AG127">
        <v>2.5499999999999998</v>
      </c>
      <c r="AH127">
        <v>944.75373134328356</v>
      </c>
      <c r="BM127">
        <v>2.5499999999999998</v>
      </c>
      <c r="BN127">
        <v>944.75373134328356</v>
      </c>
      <c r="BO127">
        <v>3.1</v>
      </c>
      <c r="BP127">
        <v>1010.375</v>
      </c>
      <c r="BQ127">
        <v>2.8</v>
      </c>
      <c r="BR127">
        <v>930.77777777777783</v>
      </c>
      <c r="BS127">
        <v>4.1111111111111107</v>
      </c>
      <c r="BT127">
        <v>1071.3333333333333</v>
      </c>
      <c r="BU127">
        <v>3.3103448275862069</v>
      </c>
      <c r="BV127">
        <v>1003.9230769230769</v>
      </c>
      <c r="BW127">
        <v>5</v>
      </c>
      <c r="BX127">
        <v>1455.5</v>
      </c>
      <c r="BY127">
        <v>2.7</v>
      </c>
      <c r="BZ127">
        <v>690.25</v>
      </c>
      <c r="CA127">
        <v>4.5</v>
      </c>
      <c r="CB127">
        <v>1370.6666666666667</v>
      </c>
      <c r="CC127">
        <v>3.9629629629629628</v>
      </c>
      <c r="CD127">
        <v>1156.1304347826087</v>
      </c>
      <c r="CE127">
        <v>3.625</v>
      </c>
      <c r="CF127">
        <v>1075.3673469387754</v>
      </c>
      <c r="CG127">
        <v>4.0999999999999996</v>
      </c>
      <c r="CH127">
        <v>1208</v>
      </c>
      <c r="CI127">
        <v>3.3</v>
      </c>
      <c r="CJ127">
        <v>1708.6666666666667</v>
      </c>
      <c r="CK127">
        <v>1.8888888888888888</v>
      </c>
      <c r="CL127">
        <v>596.125</v>
      </c>
      <c r="CM127">
        <v>3.1379310344827585</v>
      </c>
      <c r="CN127">
        <v>1125.7826086956522</v>
      </c>
      <c r="CO127">
        <v>2</v>
      </c>
      <c r="CP127">
        <v>980.66666666666663</v>
      </c>
      <c r="CQ127">
        <v>4.2</v>
      </c>
      <c r="CR127">
        <v>1188.5555555555557</v>
      </c>
      <c r="CS127">
        <v>1.9</v>
      </c>
      <c r="CT127">
        <v>760.83333333333337</v>
      </c>
      <c r="CU127">
        <v>2.7777777777777777</v>
      </c>
      <c r="CV127">
        <v>1011.3333333333334</v>
      </c>
      <c r="CW127">
        <v>2.9642857142857144</v>
      </c>
      <c r="CX127">
        <v>1075.5365853658536</v>
      </c>
      <c r="CY127">
        <v>3.2946428571428572</v>
      </c>
      <c r="CZ127">
        <v>1075.4444444444443</v>
      </c>
      <c r="DA127">
        <v>2.5</v>
      </c>
      <c r="DB127">
        <v>705.9</v>
      </c>
      <c r="DC127">
        <v>1.7</v>
      </c>
      <c r="DD127">
        <v>497.33333333333331</v>
      </c>
      <c r="DE127">
        <v>2.3333333333333335</v>
      </c>
      <c r="DF127">
        <v>683.5</v>
      </c>
      <c r="DG127">
        <v>2.1724137931034484</v>
      </c>
      <c r="DH127">
        <v>629.74074074074076</v>
      </c>
      <c r="DI127">
        <v>1.5714285714285714</v>
      </c>
      <c r="DJ127">
        <v>596</v>
      </c>
      <c r="DK127">
        <v>2.9</v>
      </c>
      <c r="DL127">
        <v>663.4</v>
      </c>
      <c r="DM127">
        <v>2</v>
      </c>
      <c r="DN127">
        <v>589</v>
      </c>
      <c r="DO127">
        <v>2.2222222222222223</v>
      </c>
      <c r="DP127">
        <v>619.23076923076928</v>
      </c>
      <c r="DQ127">
        <v>2.1964285714285716</v>
      </c>
      <c r="DR127">
        <v>624.58490566037733</v>
      </c>
      <c r="DS127">
        <v>2.1964285714285716</v>
      </c>
      <c r="DT127">
        <v>624.58490566037733</v>
      </c>
      <c r="DU127">
        <v>2.9285714285714284</v>
      </c>
      <c r="DV127">
        <v>908.34265734265739</v>
      </c>
      <c r="EA127">
        <v>2</v>
      </c>
      <c r="EB127">
        <v>382</v>
      </c>
      <c r="EC127">
        <v>2</v>
      </c>
      <c r="ED127">
        <v>382</v>
      </c>
      <c r="EE127">
        <v>1.3333333333333333</v>
      </c>
      <c r="EF127">
        <v>499</v>
      </c>
      <c r="EK127">
        <v>1.3333333333333333</v>
      </c>
      <c r="EL127">
        <v>499</v>
      </c>
      <c r="EM127">
        <v>1.5</v>
      </c>
      <c r="EN127">
        <v>460</v>
      </c>
      <c r="ES127">
        <v>6</v>
      </c>
      <c r="ET127">
        <v>1795</v>
      </c>
      <c r="EU127">
        <v>6</v>
      </c>
      <c r="EV127">
        <v>1795</v>
      </c>
      <c r="EW127">
        <v>4</v>
      </c>
      <c r="EX127">
        <v>1552</v>
      </c>
      <c r="FC127">
        <v>4</v>
      </c>
      <c r="FD127">
        <v>1552</v>
      </c>
      <c r="FE127">
        <v>4.5</v>
      </c>
      <c r="FF127">
        <v>1633</v>
      </c>
      <c r="FG127">
        <v>3</v>
      </c>
      <c r="FH127">
        <v>1046.5</v>
      </c>
      <c r="FM127">
        <v>7</v>
      </c>
      <c r="FN127">
        <v>2370</v>
      </c>
      <c r="FO127">
        <v>7</v>
      </c>
      <c r="FP127">
        <v>2370</v>
      </c>
      <c r="FQ127">
        <v>4.666666666666667</v>
      </c>
      <c r="FR127">
        <v>1367</v>
      </c>
      <c r="FW127">
        <v>4.666666666666667</v>
      </c>
      <c r="FX127">
        <v>1367</v>
      </c>
      <c r="FY127">
        <v>5.25</v>
      </c>
      <c r="FZ127">
        <v>1617.75</v>
      </c>
      <c r="GA127">
        <v>5.25</v>
      </c>
      <c r="GB127">
        <v>1617.75</v>
      </c>
      <c r="GC127">
        <v>3.75</v>
      </c>
      <c r="GD127">
        <v>1275</v>
      </c>
      <c r="GE127">
        <v>2.9833333333333334</v>
      </c>
      <c r="GF127">
        <v>932.30718954248368</v>
      </c>
      <c r="GG127">
        <v>2.6666666666666665</v>
      </c>
      <c r="GH127">
        <v>792.14285714285711</v>
      </c>
      <c r="GI127">
        <v>1.9</v>
      </c>
      <c r="GJ127">
        <v>856</v>
      </c>
      <c r="GK127">
        <v>2.7777777777777777</v>
      </c>
      <c r="GL127">
        <v>1146.8333333333333</v>
      </c>
      <c r="GM127">
        <v>2.4285714285714284</v>
      </c>
      <c r="GN127">
        <v>928.11111111111109</v>
      </c>
      <c r="GO127">
        <v>4.5555555555555554</v>
      </c>
      <c r="GP127">
        <v>1147.2222222222222</v>
      </c>
      <c r="GQ127">
        <v>3.4</v>
      </c>
      <c r="GR127">
        <v>864.3</v>
      </c>
      <c r="GS127">
        <v>2.6</v>
      </c>
      <c r="GT127">
        <v>564.20000000000005</v>
      </c>
      <c r="GU127">
        <v>3.4827586206896552</v>
      </c>
      <c r="GV127">
        <v>848.62068965517244</v>
      </c>
      <c r="GW127">
        <v>2.9649122807017543</v>
      </c>
      <c r="GX127">
        <v>879.063829787234</v>
      </c>
      <c r="GY127">
        <v>4.2222222222222223</v>
      </c>
      <c r="GZ127">
        <v>1334.875</v>
      </c>
      <c r="HA127">
        <v>4.8</v>
      </c>
      <c r="HB127">
        <v>1487</v>
      </c>
      <c r="HC127">
        <v>4.5555555555555554</v>
      </c>
      <c r="HD127">
        <v>1465.5714285714287</v>
      </c>
      <c r="HE127">
        <v>4.5357142857142856</v>
      </c>
      <c r="HF127">
        <v>1430.0416666666667</v>
      </c>
      <c r="HG127">
        <v>2.6666666666666665</v>
      </c>
      <c r="HH127">
        <v>702.25</v>
      </c>
      <c r="HI127">
        <v>4.3</v>
      </c>
      <c r="HJ127">
        <v>1174.4444444444443</v>
      </c>
      <c r="HK127">
        <v>4.5</v>
      </c>
      <c r="HL127">
        <v>1279.2</v>
      </c>
      <c r="HM127">
        <v>3.8620689655172415</v>
      </c>
      <c r="HN127">
        <v>1073.3333333333333</v>
      </c>
      <c r="HO127">
        <v>4.192982456140351</v>
      </c>
      <c r="HP127">
        <v>1241.1960784313726</v>
      </c>
      <c r="HQ127">
        <v>3.5789473684210527</v>
      </c>
      <c r="HR127">
        <v>1067.5204081632653</v>
      </c>
      <c r="HS127">
        <v>3</v>
      </c>
      <c r="HT127">
        <v>676.88888888888891</v>
      </c>
      <c r="HU127">
        <v>1.8</v>
      </c>
      <c r="HV127">
        <v>441.4</v>
      </c>
      <c r="HW127">
        <v>1.8888888888888888</v>
      </c>
      <c r="HX127">
        <v>581.14285714285711</v>
      </c>
      <c r="HY127">
        <v>2.2142857142857144</v>
      </c>
      <c r="HZ127">
        <v>560.53846153846155</v>
      </c>
      <c r="IA127">
        <v>1.1111111111111112</v>
      </c>
      <c r="IB127">
        <v>442.33333333333331</v>
      </c>
      <c r="IC127">
        <v>1.4</v>
      </c>
      <c r="ID127">
        <v>408.28571428571428</v>
      </c>
      <c r="IE127">
        <v>2.5</v>
      </c>
      <c r="IF127">
        <v>734.5</v>
      </c>
      <c r="IG127">
        <v>1.6896551724137931</v>
      </c>
      <c r="IH127">
        <v>559</v>
      </c>
      <c r="II127">
        <v>1.9473684210526316</v>
      </c>
      <c r="IJ127">
        <v>559.81632653061229</v>
      </c>
      <c r="IK127">
        <v>1.9473684210526316</v>
      </c>
      <c r="IL127">
        <v>559.81632653061229</v>
      </c>
      <c r="IM127">
        <v>3.0350877192982457</v>
      </c>
      <c r="IN127">
        <v>898.28571428571433</v>
      </c>
      <c r="IO127">
        <v>3</v>
      </c>
      <c r="IP127">
        <v>578</v>
      </c>
      <c r="IS127">
        <v>1</v>
      </c>
      <c r="IT127">
        <v>98</v>
      </c>
      <c r="IU127">
        <v>2</v>
      </c>
      <c r="IV127">
        <v>338</v>
      </c>
      <c r="IW127">
        <v>4</v>
      </c>
      <c r="IX127">
        <v>385</v>
      </c>
      <c r="JC127">
        <v>4</v>
      </c>
      <c r="JD127">
        <v>385</v>
      </c>
      <c r="JE127">
        <v>2.6666666666666665</v>
      </c>
      <c r="JF127">
        <v>353.66666666666669</v>
      </c>
      <c r="JG127">
        <v>4</v>
      </c>
      <c r="JH127">
        <v>1138</v>
      </c>
      <c r="JK127">
        <v>2</v>
      </c>
      <c r="JL127">
        <v>695</v>
      </c>
      <c r="JM127">
        <v>3</v>
      </c>
      <c r="JN127">
        <v>916.5</v>
      </c>
      <c r="JO127">
        <v>5</v>
      </c>
      <c r="JP127">
        <v>1222</v>
      </c>
      <c r="JU127">
        <v>5</v>
      </c>
      <c r="JV127">
        <v>1222</v>
      </c>
      <c r="JW127">
        <v>3.6666666666666665</v>
      </c>
      <c r="JX127">
        <v>1018.3333333333334</v>
      </c>
      <c r="JY127">
        <v>3.1666666666666665</v>
      </c>
      <c r="JZ127">
        <v>686</v>
      </c>
      <c r="KA127">
        <v>2</v>
      </c>
      <c r="KB127">
        <v>609</v>
      </c>
      <c r="KE127">
        <v>3</v>
      </c>
      <c r="KF127">
        <v>884</v>
      </c>
      <c r="KG127">
        <v>2.5</v>
      </c>
      <c r="KH127">
        <v>746.5</v>
      </c>
      <c r="KI127">
        <v>3</v>
      </c>
      <c r="KJ127">
        <v>1055</v>
      </c>
      <c r="KO127">
        <v>3</v>
      </c>
      <c r="KP127">
        <v>1055</v>
      </c>
      <c r="KQ127">
        <v>2.6666666666666665</v>
      </c>
      <c r="KR127">
        <v>849.33333333333337</v>
      </c>
      <c r="KS127">
        <v>2.6666666666666665</v>
      </c>
      <c r="KT127">
        <v>849.33333333333337</v>
      </c>
      <c r="KU127">
        <v>3</v>
      </c>
      <c r="KV127">
        <v>740.44444444444446</v>
      </c>
      <c r="KW127">
        <v>3.0333333333333332</v>
      </c>
      <c r="KX127">
        <v>889.17948717948718</v>
      </c>
      <c r="KY127" s="15">
        <f>Tabla24[[#This Row],[ROS_NUM_COR_COD_ROS_TG_NEG]]-Tabla24[[#This Row],[PAS_NUM_COR_COD_ROS_TG_NEG]]</f>
        <v>-0.3833333333333333</v>
      </c>
      <c r="KZ127" s="15">
        <f>Tabla24[[#This Row],[ROS_DUR_COR_COD_ROS_TG_NEG]]-Tabla24[[#This Row],[PAS_DUR_COR_COD_ROS_TG_NEG]]</f>
        <v>-270.6875</v>
      </c>
      <c r="LA127" s="15">
        <f>Tabla24[[#This Row],[ROS_NUM_COR_COD_ROS_TG_NEU]]-Tabla24[[#This Row],[PAS_NUM_COR_COD_ROS_TG_NEU]]</f>
        <v>0.89999999999999991</v>
      </c>
      <c r="LB127" s="15">
        <f>Tabla24[[#This Row],[ROS_DUR_COR_COD_ROS_TG_NEU]]-Tabla24[[#This Row],[PAS_DUR_COR_COD_ROS_TG_NEU]]</f>
        <v>-178.69841269841277</v>
      </c>
      <c r="LC127" s="15">
        <f>Tabla24[[#This Row],[ROS_NUM_COR_COD_ROS_TG_POS]]-Tabla24[[#This Row],[PAS_NUM_COR_COD_ROS_TG_POS]]</f>
        <v>1.1000000000000001</v>
      </c>
      <c r="LD127" s="15">
        <f>Tabla24[[#This Row],[ROS_DUR_COR_COD_ROS_TG_POS]]-Tabla24[[#This Row],[PAS_DUR_COR_COD_ROS_TG_POS]]</f>
        <v>152.67368421052629</v>
      </c>
      <c r="LE127" s="15">
        <f>Tabla24[[#This Row],[ROS_NUM_COR_COD_ROS_TG_TOT]]-Tabla24[[#This Row],[PAS_NUM_COR_COD_ROS_TG_TOT]]</f>
        <v>0.57873563218390833</v>
      </c>
      <c r="LF127" s="15">
        <f>Tabla24[[#This Row],[ROS_DUR_COR_COD_ROS_TG_TOT]]-Tabla24[[#This Row],[PAS_DUR_COR_COD_ROS_TG_TOT]]</f>
        <v>-67.789115646258551</v>
      </c>
      <c r="LG127" s="15">
        <f>Tabla24[[#This Row],[ROS_NUM_COR_COD_ESC_TG_NEG]]-Tabla24[[#This Row],[PAS_NUM_COR_COD_ESC_TG_NEG]]</f>
        <v>1.9555555555555553</v>
      </c>
      <c r="LH127" s="15">
        <f>Tabla24[[#This Row],[ROS_DUR_COR_COD_ESC_TG_NEG]]-Tabla24[[#This Row],[PAS_DUR_COR_COD_ESC_TG_NEG]]</f>
        <v>93.452991452991455</v>
      </c>
      <c r="LI127" s="15">
        <f>Tabla24[[#This Row],[ROS_NUM_COR_COD_ESC_TG_NEU]]-Tabla24[[#This Row],[PAS_NUM_COR_COD_ESC_TG_NEU]]</f>
        <v>0.14999999999999991</v>
      </c>
      <c r="LJ127" s="15">
        <f>Tabla24[[#This Row],[ROS_NUM_COR_COD_ESC_TG_NEG]]-Tabla24[[#This Row],[PAS_NUM_COR_COD_ESC_TG_NEG]]</f>
        <v>1.9555555555555553</v>
      </c>
      <c r="LK127" s="15">
        <f>Tabla24[[#This Row],[ROS_NUM_COR_COD_ESC_TG_POS]]-Tabla24[[#This Row],[PAS_NUM_COR_COD_ESC_TG_POS]]</f>
        <v>-0.10000000000000009</v>
      </c>
      <c r="LL127" s="15">
        <f>Tabla24[[#This Row],[ROS_DUR_COR_COD_ESC_TG_POS]]-Tabla24[[#This Row],[PAS_DUR_COR_COD_ESC_TG_POS]]</f>
        <v>-758.34545454545446</v>
      </c>
      <c r="LM127" s="15">
        <f>Tabla24[[#This Row],[ROS_NUM_COR_COD_ESC_TG_TOT]]-Tabla24[[#This Row],[PAS_NUM_COR_COD_ESC_TG_TOT]]</f>
        <v>0.63275862068965516</v>
      </c>
      <c r="LN127" s="15">
        <f>Tabla24[[#This Row],[ROS_DUR_COR_COD_ESC_TG_TOT]]-Tabla24[[#This Row],[PAS_DUR_COR_COD_ESC_TG_TOT]]</f>
        <v>-279.5500420521447</v>
      </c>
      <c r="LO127" s="15">
        <f>Tabla24[[#This Row],[PAS_NUM_COR_COD_ROS_TG_NEG]]-Tabla24[[#This Row],[ESC_NUM_COR_COD_ROS_TG_NEG]]</f>
        <v>1.0499999999999998</v>
      </c>
      <c r="LP127" s="15">
        <f>Tabla24[[#This Row],[PAS_DUR_COR_COD_ROS_TG_NEG]]-Tabla24[[#This Row],[ESC_DUR_COR_COD_ROS_TG_NEG]]</f>
        <v>-7.7291666666666288</v>
      </c>
      <c r="LQ127" s="15">
        <f>Tabla24[[#This Row],[PAS_NUM_COR_COD_ROS_TG_NEU]]-Tabla24[[#This Row],[ESC_NUM_COR_COD_ROS_TG_NEU]]</f>
        <v>-0.80000000000000027</v>
      </c>
      <c r="LR127" s="15">
        <f>Tabla24[[#This Row],[PAS_DUR_COR_COD_ROS_TG_NEU]]-Tabla24[[#This Row],[ESC_DUR_COR_COD_ROS_TG_NEU]]</f>
        <v>164.58730158730145</v>
      </c>
      <c r="LS127" s="15">
        <f>Tabla24[[#This Row],[PAS_NUM_COR_COD_ROS_TG_POS]]-Tabla24[[#This Row],[ESC_NUM_COR_COD_ROS_TG_POS]]</f>
        <v>1.5</v>
      </c>
      <c r="LT127" s="15">
        <f>Tabla24[[#This Row],[PAS_DUR_COR_COD_ROS_TG_POS]]-Tabla24[[#This Row],[ESC_DUR_COR_COD_ROS_TG_POS]]</f>
        <v>365.69298245614038</v>
      </c>
      <c r="LU127" s="15">
        <f>Tabla24[[#This Row],[PAS_NUM_COR_COD_ROS_TG_TOT]]-Tabla24[[#This Row],[ESC_NUM_COR_COD_ROS_TG_TOT]]</f>
        <v>0.50555555555555554</v>
      </c>
      <c r="LV127" s="15">
        <f>Tabla24[[#This Row],[PAS_DUR_COR_COD_ROS_TG_TOT]]-Tabla24[[#This Row],[ESC_DUR_COR_COD_ROS_TG_TOT]]</f>
        <v>129.78911564625844</v>
      </c>
      <c r="LW127" s="15">
        <f>Tabla24[[#This Row],[PAS_NUM_COR_COD_ESC_TG_NEG]]-Tabla24[[#This Row],[ESC_NUM_COR_COD_ESC_TG_NEG]]</f>
        <v>-2.4</v>
      </c>
      <c r="LX127" s="15">
        <f>Tabla24[[#This Row],[PAS_DUR_COR_COD_ESC_TG_NEG]]-Tabla24[[#This Row],[ESC_DUR_COR_COD_ESC_TG_NEG]]</f>
        <v>-401.73076923076928</v>
      </c>
      <c r="LY127" s="15">
        <f>Tabla24[[#This Row],[PAS_NUM_COR_COD_ESC_TG_NEU]]-Tabla24[[#This Row],[ESC_NUM_COR_COD_ESC_TG_NEU]]</f>
        <v>0.54999999999999982</v>
      </c>
      <c r="LZ127" s="15">
        <f>Tabla24[[#This Row],[PAS_DUR_COR_COD_ESC_TG_NEU]]-Tabla24[[#This Row],[ESC_DUR_COR_COD_ESC_TG_NEU]]</f>
        <v>369.04411764705878</v>
      </c>
      <c r="MA127" s="15">
        <f>Tabla24[[#This Row],[PAS_NUM_COR_COD_ESC_TG_POS]]-Tabla24[[#This Row],[ESC_NUM_COR_COD_ESC_TG_POS]]</f>
        <v>-1.7999999999999998</v>
      </c>
      <c r="MB127" s="15">
        <f>Tabla24[[#This Row],[PAS_DUR_COR_COD_ESC_TG_POS]]-Tabla24[[#This Row],[ESC_DUR_COR_COD_ESC_TG_POS]]</f>
        <v>-48.121212121212238</v>
      </c>
      <c r="MC127" s="15">
        <f>Tabla24[[#This Row],[PAS_NUM_COR_COD_ESC_TG_TOT]]-Tabla24[[#This Row],[ESC_NUM_COR_COD_ESC_TG_TOT]]</f>
        <v>-1.1129629629629627</v>
      </c>
      <c r="MD127" s="15">
        <f>Tabla24[[#This Row],[PAS_DUR_COR_COD_ESC_TG_TOT]]-Tabla24[[#This Row],[ESC_DUR_COR_COD_ESC_TG_TOT]]</f>
        <v>-27.9597030752916</v>
      </c>
      <c r="ME127">
        <v>269.375</v>
      </c>
      <c r="MF127">
        <v>257.55555555555554</v>
      </c>
      <c r="MG127">
        <v>323.89999999999998</v>
      </c>
      <c r="MH127">
        <v>285.62962962962962</v>
      </c>
      <c r="MI127">
        <v>245.11111111111111</v>
      </c>
      <c r="MJ127">
        <v>274.89999999999998</v>
      </c>
      <c r="MK127">
        <v>202.9</v>
      </c>
      <c r="ML127">
        <v>240.82758620689654</v>
      </c>
      <c r="MM127">
        <v>307</v>
      </c>
      <c r="MN127">
        <v>203.33333333333334</v>
      </c>
      <c r="MO127">
        <v>199.83333333333334</v>
      </c>
      <c r="MP127">
        <v>219.44444444444446</v>
      </c>
      <c r="MQ127">
        <v>286.5</v>
      </c>
      <c r="MR127">
        <v>202.625</v>
      </c>
      <c r="MS127">
        <v>282.44444444444446</v>
      </c>
      <c r="MT127">
        <v>255.7391304347826</v>
      </c>
      <c r="MU127">
        <v>274</v>
      </c>
      <c r="MV127">
        <v>298.5</v>
      </c>
      <c r="MW127">
        <v>294.31578947368422</v>
      </c>
      <c r="MX127">
        <v>288.87755102040819</v>
      </c>
      <c r="MY127">
        <v>276.84615384615387</v>
      </c>
      <c r="MZ127">
        <v>320.29411764705884</v>
      </c>
      <c r="NA127">
        <v>240.72727272727272</v>
      </c>
      <c r="NB127">
        <v>285.17073170731709</v>
      </c>
      <c r="NC127" s="15">
        <f>Tabla1[[#This Row],[ROS_1DU_COR_COD_ROS_TG_NEG]]-Tabla1[[#This Row],[PAS_1DU_COR_COD_ROS_TG_NEG]]</f>
        <v>-4.625</v>
      </c>
      <c r="ND127" s="15">
        <f>Tabla1[[#This Row],[ROS_1DU_COR_COD_ROS_TG_NEU]]-Tabla1[[#This Row],[PAS_1DU_COR_COD_ROS_TG_NEU]]</f>
        <v>-40.944444444444457</v>
      </c>
      <c r="NE127" s="15">
        <f>Tabla1[[#This Row],[ROS_1DU_COR_COD_ROS_TG_POS]]-Tabla1[[#This Row],[PAS_1DU_COR_COD_ROS_TG_POS]]</f>
        <v>29.584210526315758</v>
      </c>
      <c r="NF127" s="15">
        <f>Tabla1[[#This Row],[ROS_1DU_COR_COD_ROS_TG_TOT]]-Tabla1[[#This Row],[PAS_1DU_COR_COD_ROS_TG_TOT]]</f>
        <v>-3.247921390778572</v>
      </c>
      <c r="NG127" s="15">
        <f>Tabla1[[#This Row],[ROS_1DU_COR_COD_ESC_TG_NEG]]-Tabla1[[#This Row],[PAS_1DU_COR_COD_ESC_TG_NEG]]</f>
        <v>-31.735042735042754</v>
      </c>
      <c r="NH127" s="15">
        <f>Tabla1[[#This Row],[ROS_1DU_COR_COD_ESC_TG_NEU]]-Tabla1[[#This Row],[PAS_1DU_COR_COD_ESC_TG_NEU]]</f>
        <v>-45.394117647058863</v>
      </c>
      <c r="NI127" s="15">
        <f>Tabla1[[#This Row],[ROS_1DU_COR_COD_ESC_TG_POS]]-Tabla1[[#This Row],[PAS_1DU_COR_COD_ESC_TG_POS]]</f>
        <v>-37.827272727272714</v>
      </c>
      <c r="NJ127" s="15">
        <f>Tabla1[[#This Row],[ROS_1DU_COR_COD_ESC_TG_TOT]]-Tabla1[[#This Row],[PAS_1DU_COR_COD_ESC_TG_TOT]]</f>
        <v>-44.343145500420547</v>
      </c>
      <c r="NK127" s="15">
        <f>Tabla1[[#This Row],[PAS_1DU_COR_COD_ROS_TG_NEG]]-Tabla1[[#This Row],[ESC_1DU_COR_COD_ROS_TG_NEG]]</f>
        <v>-33</v>
      </c>
      <c r="NL127" s="15">
        <f>Tabla1[[#This Row],[PAS_1DU_COR_COD_ROS_TG_NEU]]-Tabla1[[#This Row],[ESC_1DU_COR_COD_ROS_TG_NEU]]</f>
        <v>95.166666666666657</v>
      </c>
      <c r="NM127" s="15">
        <f>Tabla1[[#This Row],[PAS_1DU_COR_COD_ROS_TG_POS]]-Tabla1[[#This Row],[ESC_1DU_COR_COD_ROS_TG_POS]]</f>
        <v>94.482456140350877</v>
      </c>
      <c r="NN127" s="15">
        <f>Tabla1[[#This Row],[PAS_1DU_COR_COD_ROS_TG_TOT]]-Tabla1[[#This Row],[ESC_1DU_COR_COD_ROS_TG_TOT]]</f>
        <v>69.433106575963734</v>
      </c>
      <c r="NO127" s="15">
        <f>Tabla1[[#This Row],[PAS_1DU_COR_COD_ESC_TG_NEG]]-Tabla1[[#This Row],[ESC_1DU_COR_COD_ESC_TG_NEG]]</f>
        <v>-9.653846153846132</v>
      </c>
      <c r="NP127" s="15">
        <f>Tabla1[[#This Row],[PAS_1DU_COR_COD_ESC_TG_NEU]]-Tabla1[[#This Row],[ESC_1DU_COR_COD_ESC_TG_NEU]]</f>
        <v>117.66911764705884</v>
      </c>
      <c r="NQ127" s="15">
        <f>Tabla1[[#This Row],[PAS_1DU_COR_COD_ESC_TG_POS]]-Tabla1[[#This Row],[ESC_1DU_COR_COD_ESC_TG_POS]]</f>
        <v>-41.717171717171738</v>
      </c>
      <c r="NR127" s="15">
        <f>Tabla1[[#This Row],[PAS_1DU_COR_COD_ESC_TG_TOT]]-Tabla1[[#This Row],[ESC_1DU_COR_COD_ESC_TG_TOT]]</f>
        <v>29.431601272534493</v>
      </c>
    </row>
    <row r="128" spans="1:382" x14ac:dyDescent="0.3">
      <c r="A128" s="2" t="s">
        <v>141</v>
      </c>
      <c r="B128" s="2">
        <v>40</v>
      </c>
      <c r="C128" s="2">
        <v>2</v>
      </c>
      <c r="D128" s="2">
        <v>48</v>
      </c>
      <c r="E128">
        <v>3.65</v>
      </c>
      <c r="F128">
        <v>1395.5333333333333</v>
      </c>
      <c r="G128">
        <v>3.05</v>
      </c>
      <c r="H128">
        <v>1216.0714285714287</v>
      </c>
      <c r="I128">
        <v>2.8</v>
      </c>
      <c r="J128">
        <v>1084.9375</v>
      </c>
      <c r="K128">
        <v>3.1666666666666665</v>
      </c>
      <c r="L128">
        <v>1229.2666666666667</v>
      </c>
      <c r="M128">
        <v>2.5</v>
      </c>
      <c r="N128">
        <v>949.33333333333337</v>
      </c>
      <c r="O128">
        <v>2.85</v>
      </c>
      <c r="P128">
        <v>1110.9285714285713</v>
      </c>
      <c r="Q128">
        <v>2.5</v>
      </c>
      <c r="R128">
        <v>950.06666666666672</v>
      </c>
      <c r="S128">
        <v>2.6166666666666667</v>
      </c>
      <c r="T128">
        <v>1001</v>
      </c>
      <c r="U128">
        <v>2.8916666666666666</v>
      </c>
      <c r="V128">
        <v>1116.4157303370787</v>
      </c>
      <c r="W128">
        <v>1.2</v>
      </c>
      <c r="X128">
        <v>356.42105263157896</v>
      </c>
      <c r="Y128">
        <v>1.25</v>
      </c>
      <c r="Z128">
        <v>383.26315789473682</v>
      </c>
      <c r="AA128">
        <v>1.3</v>
      </c>
      <c r="AB128">
        <v>368.11111111111109</v>
      </c>
      <c r="AC128">
        <v>1.25</v>
      </c>
      <c r="AD128">
        <v>369.28571428571428</v>
      </c>
      <c r="AE128">
        <v>1.25</v>
      </c>
      <c r="AF128">
        <v>369.28571428571428</v>
      </c>
      <c r="AG128">
        <v>2.3444444444444446</v>
      </c>
      <c r="AH128">
        <v>827.86896551724135</v>
      </c>
      <c r="BM128">
        <v>2.3444444444444446</v>
      </c>
      <c r="BN128">
        <v>827.86896551724135</v>
      </c>
      <c r="BO128">
        <v>1.2222222222222223</v>
      </c>
      <c r="BP128">
        <v>679.8</v>
      </c>
      <c r="BQ128">
        <v>0.5</v>
      </c>
      <c r="BR128">
        <v>798</v>
      </c>
      <c r="BS128">
        <v>0.4</v>
      </c>
      <c r="BT128">
        <v>426.66666666666669</v>
      </c>
      <c r="BU128">
        <v>0.68965517241379315</v>
      </c>
      <c r="BV128">
        <v>627.5</v>
      </c>
      <c r="BW128">
        <v>0.88888888888888884</v>
      </c>
      <c r="BX128">
        <v>1216.5</v>
      </c>
      <c r="BY128">
        <v>0.5</v>
      </c>
      <c r="BZ128">
        <v>692</v>
      </c>
      <c r="CA128">
        <v>0.4</v>
      </c>
      <c r="CB128">
        <v>263.5</v>
      </c>
      <c r="CC128">
        <v>0.58620689655172409</v>
      </c>
      <c r="CD128">
        <v>608.875</v>
      </c>
      <c r="CE128">
        <v>0.63793103448275867</v>
      </c>
      <c r="CF128">
        <v>619.22222222222217</v>
      </c>
      <c r="CG128">
        <v>1.3333333333333333</v>
      </c>
      <c r="CH128">
        <v>1388.6666666666667</v>
      </c>
      <c r="CI128">
        <v>2.2999999999999998</v>
      </c>
      <c r="CJ128">
        <v>1392.8</v>
      </c>
      <c r="CK128">
        <v>1.7</v>
      </c>
      <c r="CL128">
        <v>1544.6666666666667</v>
      </c>
      <c r="CM128">
        <v>1.7931034482758621</v>
      </c>
      <c r="CN128">
        <v>1433.090909090909</v>
      </c>
      <c r="CO128">
        <v>2.4444444444444446</v>
      </c>
      <c r="CP128">
        <v>1396.2</v>
      </c>
      <c r="CQ128">
        <v>2.2000000000000002</v>
      </c>
      <c r="CR128">
        <v>1222.2</v>
      </c>
      <c r="CS128">
        <v>1.6</v>
      </c>
      <c r="CT128">
        <v>1329</v>
      </c>
      <c r="CU128">
        <v>2.0689655172413794</v>
      </c>
      <c r="CV128">
        <v>1314.8571428571429</v>
      </c>
      <c r="CW128">
        <v>1.9310344827586208</v>
      </c>
      <c r="CX128">
        <v>1366.88</v>
      </c>
      <c r="CY128">
        <v>1.2844827586206897</v>
      </c>
      <c r="CZ128">
        <v>1053.9069767441861</v>
      </c>
      <c r="DA128">
        <v>0.55555555555555558</v>
      </c>
      <c r="DB128">
        <v>702.5</v>
      </c>
      <c r="DC128">
        <v>0.3</v>
      </c>
      <c r="DD128">
        <v>468</v>
      </c>
      <c r="DE128">
        <v>0</v>
      </c>
      <c r="DG128">
        <v>0.27586206896551724</v>
      </c>
      <c r="DH128">
        <v>585.25</v>
      </c>
      <c r="DI128">
        <v>0.44444444444444442</v>
      </c>
      <c r="DJ128">
        <v>538</v>
      </c>
      <c r="DK128">
        <v>0</v>
      </c>
      <c r="DM128">
        <v>0.2</v>
      </c>
      <c r="DN128">
        <v>561</v>
      </c>
      <c r="DO128">
        <v>0.20689655172413793</v>
      </c>
      <c r="DP128">
        <v>545.66666666666663</v>
      </c>
      <c r="DQ128">
        <v>0.2413793103448276</v>
      </c>
      <c r="DR128">
        <v>568.28571428571433</v>
      </c>
      <c r="DS128">
        <v>0.2413793103448276</v>
      </c>
      <c r="DT128">
        <v>568.28571428571433</v>
      </c>
      <c r="DU128">
        <v>0.93678160919540232</v>
      </c>
      <c r="DV128">
        <v>985.92</v>
      </c>
      <c r="DW128">
        <v>0</v>
      </c>
      <c r="EC128">
        <v>0</v>
      </c>
      <c r="EE128">
        <v>0</v>
      </c>
      <c r="EK128">
        <v>0</v>
      </c>
      <c r="EM128">
        <v>0</v>
      </c>
      <c r="EO128">
        <v>5</v>
      </c>
      <c r="EP128">
        <v>1618</v>
      </c>
      <c r="EU128">
        <v>5</v>
      </c>
      <c r="EV128">
        <v>1618</v>
      </c>
      <c r="EW128">
        <v>0</v>
      </c>
      <c r="FC128">
        <v>0</v>
      </c>
      <c r="FE128">
        <v>2.5</v>
      </c>
      <c r="FF128">
        <v>1618</v>
      </c>
      <c r="FG128">
        <v>1.25</v>
      </c>
      <c r="FH128">
        <v>1618</v>
      </c>
      <c r="FI128">
        <v>0</v>
      </c>
      <c r="FO128">
        <v>0</v>
      </c>
      <c r="FQ128">
        <v>0</v>
      </c>
      <c r="FW128">
        <v>0</v>
      </c>
      <c r="FY128">
        <v>0</v>
      </c>
      <c r="GA128">
        <v>0</v>
      </c>
      <c r="GC128">
        <v>0.83333333333333337</v>
      </c>
      <c r="GD128">
        <v>1618</v>
      </c>
      <c r="GE128">
        <v>0.93333333333333335</v>
      </c>
      <c r="GF128">
        <v>998.31372549019613</v>
      </c>
      <c r="GG128">
        <v>2.2999999999999998</v>
      </c>
      <c r="GH128">
        <v>674.125</v>
      </c>
      <c r="GI128">
        <v>1.2</v>
      </c>
      <c r="GJ128">
        <v>729</v>
      </c>
      <c r="GK128">
        <v>1.3</v>
      </c>
      <c r="GL128">
        <v>547.16666666666663</v>
      </c>
      <c r="GM128">
        <v>1.6</v>
      </c>
      <c r="GN128">
        <v>648.47368421052636</v>
      </c>
      <c r="GO128">
        <v>1</v>
      </c>
      <c r="GP128">
        <v>572</v>
      </c>
      <c r="GQ128">
        <v>1.2</v>
      </c>
      <c r="GR128">
        <v>931.66666666666663</v>
      </c>
      <c r="GS128">
        <v>1.6</v>
      </c>
      <c r="GT128">
        <v>1003.75</v>
      </c>
      <c r="GU128">
        <v>1.2857142857142858</v>
      </c>
      <c r="GV128">
        <v>827.09090909090912</v>
      </c>
      <c r="GW128">
        <v>1.4482758620689655</v>
      </c>
      <c r="GX128">
        <v>713.9666666666667</v>
      </c>
      <c r="GY128">
        <v>2.8</v>
      </c>
      <c r="GZ128">
        <v>877.44444444444446</v>
      </c>
      <c r="HA128">
        <v>2.6</v>
      </c>
      <c r="HB128">
        <v>872</v>
      </c>
      <c r="HC128">
        <v>2.6</v>
      </c>
      <c r="HD128">
        <v>807.25</v>
      </c>
      <c r="HE128">
        <v>2.6666666666666665</v>
      </c>
      <c r="HF128">
        <v>853.24</v>
      </c>
      <c r="HG128">
        <v>3</v>
      </c>
      <c r="HH128">
        <v>833.71428571428567</v>
      </c>
      <c r="HI128">
        <v>3.5</v>
      </c>
      <c r="HJ128">
        <v>1084.75</v>
      </c>
      <c r="HK128">
        <v>3.2</v>
      </c>
      <c r="HL128">
        <v>974.66666666666663</v>
      </c>
      <c r="HM128">
        <v>3.25</v>
      </c>
      <c r="HN128">
        <v>970.25</v>
      </c>
      <c r="HO128">
        <v>2.9482758620689653</v>
      </c>
      <c r="HP128">
        <v>910.55102040816325</v>
      </c>
      <c r="HQ128">
        <v>2.1982758620689653</v>
      </c>
      <c r="HR128">
        <v>835.89873417721515</v>
      </c>
      <c r="HS128">
        <v>0.7</v>
      </c>
      <c r="HT128">
        <v>367</v>
      </c>
      <c r="HU128">
        <v>0.9</v>
      </c>
      <c r="HV128">
        <v>393.16666666666669</v>
      </c>
      <c r="HW128">
        <v>0.9</v>
      </c>
      <c r="HX128">
        <v>375.5</v>
      </c>
      <c r="HY128">
        <v>0.83333333333333337</v>
      </c>
      <c r="HZ128">
        <v>378.55555555555554</v>
      </c>
      <c r="IA128">
        <v>0.875</v>
      </c>
      <c r="IB128">
        <v>395.8</v>
      </c>
      <c r="IC128">
        <v>1</v>
      </c>
      <c r="ID128">
        <v>378.57142857142856</v>
      </c>
      <c r="IE128">
        <v>0.6</v>
      </c>
      <c r="IF128">
        <v>317</v>
      </c>
      <c r="IG128">
        <v>0.8214285714285714</v>
      </c>
      <c r="IH128">
        <v>362.83333333333331</v>
      </c>
      <c r="II128">
        <v>0.82758620689655171</v>
      </c>
      <c r="IJ128">
        <v>370.69444444444446</v>
      </c>
      <c r="IK128">
        <v>0.82758620689655171</v>
      </c>
      <c r="IL128">
        <v>370.69444444444446</v>
      </c>
      <c r="IM128">
        <v>1.7413793103448276</v>
      </c>
      <c r="IN128">
        <v>690.26956521739135</v>
      </c>
      <c r="IW128">
        <v>2.5</v>
      </c>
      <c r="IX128">
        <v>1238</v>
      </c>
      <c r="JC128">
        <v>2.5</v>
      </c>
      <c r="JD128">
        <v>1238</v>
      </c>
      <c r="JE128">
        <v>2.5</v>
      </c>
      <c r="JF128">
        <v>1238</v>
      </c>
      <c r="JO128">
        <v>1.5</v>
      </c>
      <c r="JP128">
        <v>944</v>
      </c>
      <c r="JU128">
        <v>1.5</v>
      </c>
      <c r="JV128">
        <v>944</v>
      </c>
      <c r="JW128">
        <v>1.5</v>
      </c>
      <c r="JX128">
        <v>944</v>
      </c>
      <c r="JY128">
        <v>2</v>
      </c>
      <c r="JZ128">
        <v>1091</v>
      </c>
      <c r="KI128">
        <v>3.5</v>
      </c>
      <c r="KJ128">
        <v>1079.5</v>
      </c>
      <c r="KO128">
        <v>3.5</v>
      </c>
      <c r="KP128">
        <v>1079.5</v>
      </c>
      <c r="KQ128">
        <v>3.5</v>
      </c>
      <c r="KR128">
        <v>1079.5</v>
      </c>
      <c r="KS128">
        <v>3.5</v>
      </c>
      <c r="KT128">
        <v>1079.5</v>
      </c>
      <c r="KU128">
        <v>2.5</v>
      </c>
      <c r="KV128">
        <v>1085.25</v>
      </c>
      <c r="KW128">
        <v>1.7666666666666666</v>
      </c>
      <c r="KX128">
        <v>703.54621848739498</v>
      </c>
      <c r="KY128" s="15">
        <f>Tabla24[[#This Row],[ROS_NUM_COR_COD_ROS_TG_NEG]]-Tabla24[[#This Row],[PAS_NUM_COR_COD_ROS_TG_NEG]]</f>
        <v>0.5</v>
      </c>
      <c r="KZ128" s="15">
        <f>Tabla24[[#This Row],[ROS_DUR_COR_COD_ROS_TG_NEG]]-Tabla24[[#This Row],[PAS_DUR_COR_COD_ROS_TG_NEG]]</f>
        <v>-115.61904761904771</v>
      </c>
      <c r="LA128" s="15">
        <f>Tabla24[[#This Row],[ROS_NUM_COR_COD_ROS_TG_NEU]]-Tabla24[[#This Row],[PAS_NUM_COR_COD_ROS_TG_NEU]]</f>
        <v>0.64999999999999991</v>
      </c>
      <c r="LB128" s="15">
        <f>Tabla24[[#This Row],[ROS_DUR_COR_COD_ROS_TG_NEU]]-Tabla24[[#This Row],[PAS_DUR_COR_COD_ROS_TG_NEU]]</f>
        <v>-26.178571428571331</v>
      </c>
      <c r="LC128" s="15">
        <f>Tabla24[[#This Row],[ROS_NUM_COR_COD_ROS_TG_POS]]-Tabla24[[#This Row],[PAS_NUM_COR_COD_ROS_TG_POS]]</f>
        <v>0.70000000000000018</v>
      </c>
      <c r="LD128" s="15">
        <f>Tabla24[[#This Row],[ROS_DUR_COR_COD_ROS_TG_POS]]-Tabla24[[#This Row],[PAS_DUR_COR_COD_ROS_TG_POS]]</f>
        <v>24.599999999999909</v>
      </c>
      <c r="LE128" s="15">
        <f>Tabla24[[#This Row],[ROS_NUM_COR_COD_ROS_TG_TOT]]-Tabla24[[#This Row],[PAS_NUM_COR_COD_ROS_TG_TOT]]</f>
        <v>0.6333333333333333</v>
      </c>
      <c r="LF128" s="15">
        <f>Tabla24[[#This Row],[ROS_DUR_COR_COD_ROS_TG_TOT]]-Tabla24[[#This Row],[PAS_DUR_COR_COD_ROS_TG_TOT]]</f>
        <v>-30.75</v>
      </c>
      <c r="LG128" s="15">
        <f>Tabla24[[#This Row],[ROS_NUM_COR_COD_ESC_TG_NEG]]-Tabla24[[#This Row],[PAS_NUM_COR_COD_ESC_TG_NEG]]</f>
        <v>-2.65</v>
      </c>
      <c r="LH128" s="15">
        <f>Tabla24[[#This Row],[ROS_DUR_COR_COD_ESC_TG_NEG]]-Tabla24[[#This Row],[PAS_DUR_COR_COD_ESC_TG_NEG]]</f>
        <v>-823.5333333333333</v>
      </c>
      <c r="LI128" s="15">
        <f>Tabla24[[#This Row],[ROS_NUM_COR_COD_ESC_TG_NEU]]-Tabla24[[#This Row],[PAS_NUM_COR_COD_ESC_TG_NEU]]</f>
        <v>-1.8499999999999999</v>
      </c>
      <c r="LJ128" s="15">
        <f>Tabla24[[#This Row],[ROS_NUM_COR_COD_ESC_TG_NEG]]-Tabla24[[#This Row],[PAS_NUM_COR_COD_ESC_TG_NEG]]</f>
        <v>-2.65</v>
      </c>
      <c r="LK128" s="15">
        <f>Tabla24[[#This Row],[ROS_NUM_COR_COD_ESC_TG_POS]]-Tabla24[[#This Row],[PAS_NUM_COR_COD_ESC_TG_POS]]</f>
        <v>-1.1999999999999997</v>
      </c>
      <c r="LL128" s="15">
        <f>Tabla24[[#This Row],[ROS_DUR_COR_COD_ESC_TG_POS]]-Tabla24[[#This Row],[PAS_DUR_COR_COD_ESC_TG_POS]]</f>
        <v>-81.1875</v>
      </c>
      <c r="LM128" s="15">
        <f>Tabla24[[#This Row],[ROS_NUM_COR_COD_ESC_TG_TOT]]-Tabla24[[#This Row],[PAS_NUM_COR_COD_ESC_TG_TOT]]</f>
        <v>-1.8809523809523807</v>
      </c>
      <c r="LN128" s="15">
        <f>Tabla24[[#This Row],[ROS_DUR_COR_COD_ESC_TG_TOT]]-Tabla24[[#This Row],[PAS_DUR_COR_COD_ESC_TG_TOT]]</f>
        <v>-402.17575757575753</v>
      </c>
      <c r="LO128" s="15">
        <f>Tabla24[[#This Row],[PAS_NUM_COR_COD_ROS_TG_NEG]]-Tabla24[[#This Row],[ESC_NUM_COR_COD_ROS_TG_NEG]]</f>
        <v>5.5555555555555358E-2</v>
      </c>
      <c r="LP128" s="15">
        <f>Tabla24[[#This Row],[PAS_DUR_COR_COD_ROS_TG_NEG]]-Tabla24[[#This Row],[ESC_DUR_COR_COD_ROS_TG_NEG]]</f>
        <v>-446.86666666666667</v>
      </c>
      <c r="LQ128" s="15">
        <f>Tabla24[[#This Row],[PAS_NUM_COR_COD_ROS_TG_NEU]]-Tabla24[[#This Row],[ESC_NUM_COR_COD_ROS_TG_NEU]]</f>
        <v>0.64999999999999991</v>
      </c>
      <c r="LR128" s="15">
        <f>Tabla24[[#This Row],[PAS_DUR_COR_COD_ROS_TG_NEU]]-Tabla24[[#This Row],[ESC_DUR_COR_COD_ROS_TG_NEU]]</f>
        <v>-111.27142857142871</v>
      </c>
      <c r="LS128" s="15">
        <f>Tabla24[[#This Row],[PAS_NUM_COR_COD_ROS_TG_POS]]-Tabla24[[#This Row],[ESC_NUM_COR_COD_ROS_TG_POS]]</f>
        <v>0.89999999999999991</v>
      </c>
      <c r="LT128" s="15">
        <f>Tabla24[[#This Row],[PAS_DUR_COR_COD_ROS_TG_POS]]-Tabla24[[#This Row],[ESC_DUR_COR_COD_ROS_TG_POS]]</f>
        <v>-378.93333333333328</v>
      </c>
      <c r="LU128" s="15">
        <f>Tabla24[[#This Row],[PAS_NUM_COR_COD_ROS_TG_TOT]]-Tabla24[[#This Row],[ESC_NUM_COR_COD_ROS_TG_TOT]]</f>
        <v>0.54770114942528725</v>
      </c>
      <c r="LV128" s="15">
        <f>Tabla24[[#This Row],[PAS_DUR_COR_COD_ROS_TG_TOT]]-Tabla24[[#This Row],[ESC_DUR_COR_COD_ROS_TG_TOT]]</f>
        <v>-313.85714285714289</v>
      </c>
      <c r="LW128" s="15">
        <f>Tabla24[[#This Row],[PAS_NUM_COR_COD_ESC_TG_NEG]]-Tabla24[[#This Row],[ESC_NUM_COR_COD_ESC_TG_NEG]]</f>
        <v>2.7611111111111111</v>
      </c>
      <c r="LX128" s="15">
        <f>Tabla24[[#This Row],[PAS_DUR_COR_COD_ESC_TG_NEG]]-Tabla24[[#This Row],[ESC_DUR_COR_COD_ESC_TG_NEG]]</f>
        <v>179.0333333333333</v>
      </c>
      <c r="LY128" s="15">
        <f>Tabla24[[#This Row],[PAS_NUM_COR_COD_ESC_TG_NEU]]-Tabla24[[#This Row],[ESC_NUM_COR_COD_ESC_TG_NEU]]</f>
        <v>2.5499999999999998</v>
      </c>
      <c r="LZ128" s="15">
        <f>Tabla24[[#This Row],[PAS_DUR_COR_COD_ESC_TG_NEU]]-Tabla24[[#This Row],[ESC_DUR_COR_COD_ESC_TG_NEU]]</f>
        <v>524.07142857142867</v>
      </c>
      <c r="MA128" s="15">
        <f>Tabla24[[#This Row],[PAS_NUM_COR_COD_ESC_TG_POS]]-Tabla24[[#This Row],[ESC_NUM_COR_COD_ESC_TG_POS]]</f>
        <v>2.4</v>
      </c>
      <c r="MB128" s="15">
        <f>Tabla24[[#This Row],[PAS_DUR_COR_COD_ESC_TG_POS]]-Tabla24[[#This Row],[ESC_DUR_COR_COD_ESC_TG_POS]]</f>
        <v>821.4375</v>
      </c>
      <c r="MC128" s="15">
        <f>Tabla24[[#This Row],[PAS_NUM_COR_COD_ESC_TG_TOT]]-Tabla24[[#This Row],[ESC_NUM_COR_COD_ESC_TG_TOT]]</f>
        <v>2.5804597701149423</v>
      </c>
      <c r="MD128" s="15">
        <f>Tabla24[[#This Row],[PAS_DUR_COR_COD_ESC_TG_TOT]]-Tabla24[[#This Row],[ESC_DUR_COR_COD_ESC_TG_TOT]]</f>
        <v>620.39166666666665</v>
      </c>
      <c r="ME128">
        <v>259.85714285714283</v>
      </c>
      <c r="MF128">
        <v>274.375</v>
      </c>
      <c r="MG128">
        <v>270.88888888888891</v>
      </c>
      <c r="MH128">
        <v>268.83333333333331</v>
      </c>
      <c r="MI128">
        <v>302.75</v>
      </c>
      <c r="MJ128">
        <v>325</v>
      </c>
      <c r="MK128">
        <v>267.5</v>
      </c>
      <c r="ML128">
        <v>296</v>
      </c>
      <c r="MM128">
        <v>370.8</v>
      </c>
      <c r="MN128">
        <v>275.60000000000002</v>
      </c>
      <c r="MO128">
        <v>377.75</v>
      </c>
      <c r="MP128">
        <v>338.78571428571428</v>
      </c>
      <c r="MQ128">
        <v>343.5</v>
      </c>
      <c r="MR128">
        <v>248</v>
      </c>
      <c r="MS128">
        <v>263.5</v>
      </c>
      <c r="MT128">
        <v>279.625</v>
      </c>
      <c r="MU128">
        <v>322.39999999999998</v>
      </c>
      <c r="MV128">
        <v>237.57142857142858</v>
      </c>
      <c r="MW128">
        <v>313.2</v>
      </c>
      <c r="MX128">
        <v>292.27272727272725</v>
      </c>
      <c r="MY128">
        <v>319.06666666666666</v>
      </c>
      <c r="MZ128">
        <v>328.78571428571428</v>
      </c>
      <c r="NA128">
        <v>331.5625</v>
      </c>
      <c r="NB128">
        <v>326.53333333333336</v>
      </c>
      <c r="NC128" s="15">
        <f>Tabla1[[#This Row],[ROS_1DU_COR_COD_ROS_TG_NEG]]-Tabla1[[#This Row],[PAS_1DU_COR_COD_ROS_TG_NEG]]</f>
        <v>-62.542857142857144</v>
      </c>
      <c r="ND128" s="15">
        <f>Tabla1[[#This Row],[ROS_1DU_COR_COD_ROS_TG_NEU]]-Tabla1[[#This Row],[PAS_1DU_COR_COD_ROS_TG_NEU]]</f>
        <v>36.803571428571416</v>
      </c>
      <c r="NE128" s="15">
        <f>Tabla1[[#This Row],[ROS_1DU_COR_COD_ROS_TG_POS]]-Tabla1[[#This Row],[PAS_1DU_COR_COD_ROS_TG_POS]]</f>
        <v>-42.311111111111074</v>
      </c>
      <c r="NF128" s="15">
        <f>Tabla1[[#This Row],[ROS_1DU_COR_COD_ROS_TG_TOT]]-Tabla1[[#This Row],[PAS_1DU_COR_COD_ROS_TG_TOT]]</f>
        <v>-23.439393939393938</v>
      </c>
      <c r="NG128" s="15">
        <f>Tabla1[[#This Row],[ROS_1DU_COR_COD_ESC_TG_NEG]]-Tabla1[[#This Row],[PAS_1DU_COR_COD_ESC_TG_NEG]]</f>
        <v>-16.316666666666663</v>
      </c>
      <c r="NH128" s="15">
        <f>Tabla1[[#This Row],[ROS_1DU_COR_COD_ESC_TG_NEU]]-Tabla1[[#This Row],[PAS_1DU_COR_COD_ESC_TG_NEU]]</f>
        <v>-3.7857142857142776</v>
      </c>
      <c r="NI128" s="15">
        <f>Tabla1[[#This Row],[ROS_1DU_COR_COD_ESC_TG_POS]]-Tabla1[[#This Row],[PAS_1DU_COR_COD_ESC_TG_POS]]</f>
        <v>-64.0625</v>
      </c>
      <c r="NJ128" s="15">
        <f>Tabla1[[#This Row],[ROS_1DU_COR_COD_ESC_TG_TOT]]-Tabla1[[#This Row],[PAS_1DU_COR_COD_ESC_TG_TOT]]</f>
        <v>-30.53333333333336</v>
      </c>
      <c r="NK128" s="15">
        <f>Tabla1[[#This Row],[PAS_1DU_COR_COD_ROS_TG_NEG]]-Tabla1[[#This Row],[ESC_1DU_COR_COD_ROS_TG_NEG]]</f>
        <v>-48.400000000000034</v>
      </c>
      <c r="NL128" s="15">
        <f>Tabla1[[#This Row],[PAS_1DU_COR_COD_ROS_TG_NEU]]-Tabla1[[#This Row],[ESC_1DU_COR_COD_ROS_TG_NEU]]</f>
        <v>-38.028571428571439</v>
      </c>
      <c r="NM128" s="15">
        <f>Tabla1[[#This Row],[PAS_1DU_COR_COD_ROS_TG_POS]]-Tabla1[[#This Row],[ESC_1DU_COR_COD_ROS_TG_POS]]</f>
        <v>-64.550000000000011</v>
      </c>
      <c r="NN128" s="15">
        <f>Tabla1[[#This Row],[PAS_1DU_COR_COD_ROS_TG_TOT]]-Tabla1[[#This Row],[ESC_1DU_COR_COD_ROS_TG_TOT]]</f>
        <v>-46.512987012987026</v>
      </c>
      <c r="NO128" s="15">
        <f>Tabla1[[#This Row],[PAS_1DU_COR_COD_ESC_TG_NEG]]-Tabla1[[#This Row],[ESC_1DU_COR_COD_ESC_TG_NEG]]</f>
        <v>-24.433333333333337</v>
      </c>
      <c r="NP128" s="15">
        <f>Tabla1[[#This Row],[PAS_1DU_COR_COD_ESC_TG_NEU]]-Tabla1[[#This Row],[ESC_1DU_COR_COD_ESC_TG_NEU]]</f>
        <v>80.785714285714278</v>
      </c>
      <c r="NQ128" s="15">
        <f>Tabla1[[#This Row],[PAS_1DU_COR_COD_ESC_TG_POS]]-Tabla1[[#This Row],[ESC_1DU_COR_COD_ESC_TG_POS]]</f>
        <v>68.0625</v>
      </c>
      <c r="NR128" s="15">
        <f>Tabla1[[#This Row],[PAS_1DU_COR_COD_ESC_TG_TOT]]-Tabla1[[#This Row],[ESC_1DU_COR_COD_ESC_TG_TOT]]</f>
        <v>46.90833333333336</v>
      </c>
    </row>
    <row r="129" spans="1:382" x14ac:dyDescent="0.3">
      <c r="A129" s="2" t="s">
        <v>142</v>
      </c>
      <c r="B129" s="2">
        <v>40</v>
      </c>
      <c r="C129" s="2">
        <v>2</v>
      </c>
      <c r="D129" s="2">
        <v>47</v>
      </c>
      <c r="E129">
        <v>1.6</v>
      </c>
      <c r="F129">
        <v>826.7</v>
      </c>
      <c r="G129">
        <v>1.4</v>
      </c>
      <c r="H129">
        <v>516.41666666666663</v>
      </c>
      <c r="I129">
        <v>1.5789473684210527</v>
      </c>
      <c r="J129">
        <v>565.18181818181813</v>
      </c>
      <c r="K129">
        <v>1.5254237288135593</v>
      </c>
      <c r="L129">
        <v>626.69696969696975</v>
      </c>
      <c r="M129">
        <v>0.65</v>
      </c>
      <c r="N129">
        <v>364.71428571428572</v>
      </c>
      <c r="O129">
        <v>1.75</v>
      </c>
      <c r="P129">
        <v>743.72727272727275</v>
      </c>
      <c r="Q129">
        <v>0.73684210526315785</v>
      </c>
      <c r="R129">
        <v>271.25</v>
      </c>
      <c r="S129">
        <v>1.0508474576271187</v>
      </c>
      <c r="T129">
        <v>496.30769230769232</v>
      </c>
      <c r="U129">
        <v>1.2881355932203389</v>
      </c>
      <c r="V129">
        <v>569.23728813559319</v>
      </c>
      <c r="W129">
        <v>0.2</v>
      </c>
      <c r="X129">
        <v>278.5</v>
      </c>
      <c r="Y129">
        <v>0.95</v>
      </c>
      <c r="Z129">
        <v>423</v>
      </c>
      <c r="AA129">
        <v>0.42105263157894735</v>
      </c>
      <c r="AB129">
        <v>305.83333333333331</v>
      </c>
      <c r="AC129">
        <v>0.52542372881355937</v>
      </c>
      <c r="AD129">
        <v>358.95</v>
      </c>
      <c r="AE129">
        <v>0.52542372881355937</v>
      </c>
      <c r="AF129">
        <v>358.95</v>
      </c>
      <c r="AG129">
        <v>1.0338983050847457</v>
      </c>
      <c r="AH129">
        <v>516</v>
      </c>
      <c r="AM129">
        <v>0</v>
      </c>
      <c r="AO129">
        <v>0</v>
      </c>
      <c r="AU129">
        <v>0</v>
      </c>
      <c r="AW129">
        <v>0</v>
      </c>
      <c r="AY129">
        <v>0</v>
      </c>
      <c r="BE129">
        <v>0</v>
      </c>
      <c r="BG129">
        <v>0</v>
      </c>
      <c r="BI129">
        <v>0</v>
      </c>
      <c r="BK129">
        <v>0</v>
      </c>
      <c r="BM129">
        <v>1.0166666666666666</v>
      </c>
      <c r="BN129">
        <v>516</v>
      </c>
      <c r="BO129">
        <v>2.7777777777777777</v>
      </c>
      <c r="BP129">
        <v>1257.3333333333333</v>
      </c>
      <c r="BQ129">
        <v>2.7777777777777777</v>
      </c>
      <c r="BR129">
        <v>992</v>
      </c>
      <c r="BS129">
        <v>4.7</v>
      </c>
      <c r="BT129">
        <v>1500.375</v>
      </c>
      <c r="BU129">
        <v>3.4642857142857144</v>
      </c>
      <c r="BV129">
        <v>1261.4761904761904</v>
      </c>
      <c r="BW129">
        <v>3.1</v>
      </c>
      <c r="BX129">
        <v>875.25</v>
      </c>
      <c r="BY129">
        <v>3.75</v>
      </c>
      <c r="BZ129">
        <v>1280.6666666666667</v>
      </c>
      <c r="CA129">
        <v>3.5555555555555554</v>
      </c>
      <c r="CB129">
        <v>1236.5714285714287</v>
      </c>
      <c r="CC129">
        <v>3.4444444444444446</v>
      </c>
      <c r="CD129">
        <v>1111.5238095238096</v>
      </c>
      <c r="CE129">
        <v>3.4545454545454546</v>
      </c>
      <c r="CF129">
        <v>1186.5</v>
      </c>
      <c r="CG129">
        <v>3.3333333333333335</v>
      </c>
      <c r="CH129">
        <v>1152.8333333333333</v>
      </c>
      <c r="CI129">
        <v>3</v>
      </c>
      <c r="CJ129">
        <v>1352.2</v>
      </c>
      <c r="CK129">
        <v>3.1</v>
      </c>
      <c r="CL129">
        <v>881.125</v>
      </c>
      <c r="CM129">
        <v>3.1428571428571428</v>
      </c>
      <c r="CN129">
        <v>1090.8947368421052</v>
      </c>
      <c r="CO129">
        <v>3.4</v>
      </c>
      <c r="CP129">
        <v>1237</v>
      </c>
      <c r="CQ129">
        <v>3.5</v>
      </c>
      <c r="CR129">
        <v>1720.8</v>
      </c>
      <c r="CS129">
        <v>2.5555555555555554</v>
      </c>
      <c r="CT129">
        <v>1209.2</v>
      </c>
      <c r="CU129">
        <v>3.1481481481481484</v>
      </c>
      <c r="CV129">
        <v>1371.1176470588234</v>
      </c>
      <c r="CW129">
        <v>3.1454545454545455</v>
      </c>
      <c r="CX129">
        <v>1223.2222222222222</v>
      </c>
      <c r="CY129">
        <v>3.3</v>
      </c>
      <c r="CZ129">
        <v>1203.448717948718</v>
      </c>
      <c r="DA129">
        <v>1.5555555555555556</v>
      </c>
      <c r="DB129">
        <v>609.5</v>
      </c>
      <c r="DC129">
        <v>0.77777777777777779</v>
      </c>
      <c r="DD129">
        <v>389.2</v>
      </c>
      <c r="DE129">
        <v>2.2999999999999998</v>
      </c>
      <c r="DF129">
        <v>616.375</v>
      </c>
      <c r="DG129">
        <v>1.5714285714285714</v>
      </c>
      <c r="DH129">
        <v>554.42105263157896</v>
      </c>
      <c r="DI129">
        <v>2.1</v>
      </c>
      <c r="DJ129">
        <v>625.28571428571433</v>
      </c>
      <c r="DK129">
        <v>2.25</v>
      </c>
      <c r="DL129">
        <v>496</v>
      </c>
      <c r="DM129">
        <v>1.2222222222222223</v>
      </c>
      <c r="DN129">
        <v>594</v>
      </c>
      <c r="DO129">
        <v>1.8518518518518519</v>
      </c>
      <c r="DP129">
        <v>569.42105263157896</v>
      </c>
      <c r="DQ129">
        <v>1.709090909090909</v>
      </c>
      <c r="DR129">
        <v>561.92105263157896</v>
      </c>
      <c r="DS129">
        <v>1.709090909090909</v>
      </c>
      <c r="DT129">
        <v>561.92105263157896</v>
      </c>
      <c r="DU129">
        <v>2.7696969696969695</v>
      </c>
      <c r="DV129">
        <v>993.29310344827582</v>
      </c>
      <c r="DW129">
        <v>1</v>
      </c>
      <c r="DX129">
        <v>122</v>
      </c>
      <c r="DY129">
        <v>6</v>
      </c>
      <c r="DZ129">
        <v>1698</v>
      </c>
      <c r="EC129">
        <v>3.5</v>
      </c>
      <c r="ED129">
        <v>910</v>
      </c>
      <c r="EG129">
        <v>6</v>
      </c>
      <c r="EH129">
        <v>1474</v>
      </c>
      <c r="EI129">
        <v>0</v>
      </c>
      <c r="EK129">
        <v>4</v>
      </c>
      <c r="EL129">
        <v>1474</v>
      </c>
      <c r="EM129">
        <v>3.8</v>
      </c>
      <c r="EN129">
        <v>1192</v>
      </c>
      <c r="EO129">
        <v>1</v>
      </c>
      <c r="EP129">
        <v>184</v>
      </c>
      <c r="EQ129">
        <v>2</v>
      </c>
      <c r="ER129">
        <v>403</v>
      </c>
      <c r="EU129">
        <v>1.5</v>
      </c>
      <c r="EV129">
        <v>293.5</v>
      </c>
      <c r="EY129">
        <v>0.5</v>
      </c>
      <c r="EZ129">
        <v>361</v>
      </c>
      <c r="FA129">
        <v>0</v>
      </c>
      <c r="FC129">
        <v>0.33333333333333331</v>
      </c>
      <c r="FD129">
        <v>361</v>
      </c>
      <c r="FE129">
        <v>0.8</v>
      </c>
      <c r="FF129">
        <v>316</v>
      </c>
      <c r="FG129">
        <v>2.2999999999999998</v>
      </c>
      <c r="FH129">
        <v>816.57142857142856</v>
      </c>
      <c r="FI129">
        <v>2</v>
      </c>
      <c r="FJ129">
        <v>490</v>
      </c>
      <c r="FK129">
        <v>8</v>
      </c>
      <c r="FL129">
        <v>1665</v>
      </c>
      <c r="FO129">
        <v>5</v>
      </c>
      <c r="FP129">
        <v>1077.5</v>
      </c>
      <c r="FS129">
        <v>0.5</v>
      </c>
      <c r="FT129">
        <v>152</v>
      </c>
      <c r="FU129">
        <v>1</v>
      </c>
      <c r="FV129">
        <v>130</v>
      </c>
      <c r="FW129">
        <v>0.66666666666666663</v>
      </c>
      <c r="FX129">
        <v>141</v>
      </c>
      <c r="FY129">
        <v>2.4</v>
      </c>
      <c r="FZ129">
        <v>609.25</v>
      </c>
      <c r="GA129">
        <v>2.4</v>
      </c>
      <c r="GB129">
        <v>609.25</v>
      </c>
      <c r="GC129">
        <v>2.3333333333333335</v>
      </c>
      <c r="GD129">
        <v>741.18181818181813</v>
      </c>
      <c r="GE129">
        <v>2.7333333333333334</v>
      </c>
      <c r="GF129">
        <v>971.45669291338584</v>
      </c>
      <c r="GG129">
        <v>3.1</v>
      </c>
      <c r="GH129">
        <v>1168.8571428571429</v>
      </c>
      <c r="GI129">
        <v>1</v>
      </c>
      <c r="GJ129">
        <v>514.5</v>
      </c>
      <c r="GK129">
        <v>1.7777777777777777</v>
      </c>
      <c r="GL129">
        <v>816</v>
      </c>
      <c r="GM129">
        <v>2.0370370370370372</v>
      </c>
      <c r="GN129">
        <v>900.26666666666665</v>
      </c>
      <c r="GO129">
        <v>1.375</v>
      </c>
      <c r="GP129">
        <v>435.5</v>
      </c>
      <c r="GQ129">
        <v>0.77777777777777779</v>
      </c>
      <c r="GR129">
        <v>509.75</v>
      </c>
      <c r="GS129">
        <v>1.8</v>
      </c>
      <c r="GT129">
        <v>755</v>
      </c>
      <c r="GU129">
        <v>1.3333333333333333</v>
      </c>
      <c r="GV129">
        <v>581.23076923076928</v>
      </c>
      <c r="GW129">
        <v>1.6851851851851851</v>
      </c>
      <c r="GX129">
        <v>752.14285714285711</v>
      </c>
      <c r="GY129">
        <v>1</v>
      </c>
      <c r="GZ129">
        <v>422.6</v>
      </c>
      <c r="HA129">
        <v>2.75</v>
      </c>
      <c r="HB129">
        <v>748.28571428571433</v>
      </c>
      <c r="HC129">
        <v>1.4444444444444444</v>
      </c>
      <c r="HD129">
        <v>697</v>
      </c>
      <c r="HE129">
        <v>1.6666666666666667</v>
      </c>
      <c r="HF129">
        <v>637.41176470588232</v>
      </c>
      <c r="HG129">
        <v>2.125</v>
      </c>
      <c r="HH129">
        <v>890.4</v>
      </c>
      <c r="HI129">
        <v>3.1111111111111112</v>
      </c>
      <c r="HJ129">
        <v>1058.8571428571429</v>
      </c>
      <c r="HK129">
        <v>2.5</v>
      </c>
      <c r="HL129">
        <v>837.28571428571433</v>
      </c>
      <c r="HM129">
        <v>2.5925925925925926</v>
      </c>
      <c r="HN129">
        <v>932.89473684210532</v>
      </c>
      <c r="HO129">
        <v>2.1296296296296298</v>
      </c>
      <c r="HP129">
        <v>793.36111111111109</v>
      </c>
      <c r="HQ129">
        <v>1.9074074074074074</v>
      </c>
      <c r="HR129">
        <v>775.328125</v>
      </c>
      <c r="HS129">
        <v>0.5</v>
      </c>
      <c r="HT129">
        <v>375.66666666666669</v>
      </c>
      <c r="HU129">
        <v>0.5</v>
      </c>
      <c r="HV129">
        <v>364.33333333333331</v>
      </c>
      <c r="HW129">
        <v>0.77777777777777779</v>
      </c>
      <c r="HX129">
        <v>518</v>
      </c>
      <c r="HY129">
        <v>0.59259259259259256</v>
      </c>
      <c r="HZ129">
        <v>419.33333333333331</v>
      </c>
      <c r="IA129">
        <v>0.375</v>
      </c>
      <c r="IB129">
        <v>575.5</v>
      </c>
      <c r="IC129">
        <v>1</v>
      </c>
      <c r="ID129">
        <v>380.16666666666669</v>
      </c>
      <c r="IE129">
        <v>0.7</v>
      </c>
      <c r="IF129">
        <v>391.2</v>
      </c>
      <c r="IG129">
        <v>0.70370370370370372</v>
      </c>
      <c r="IH129">
        <v>414.46153846153845</v>
      </c>
      <c r="II129">
        <v>0.64814814814814814</v>
      </c>
      <c r="IJ129">
        <v>416.45454545454544</v>
      </c>
      <c r="IK129">
        <v>0.64814814814814814</v>
      </c>
      <c r="IL129">
        <v>416.45454545454544</v>
      </c>
      <c r="IM129">
        <v>1.4876543209876543</v>
      </c>
      <c r="IN129">
        <v>683.52325581395348</v>
      </c>
      <c r="IQ129">
        <v>2</v>
      </c>
      <c r="IR129">
        <v>432.5</v>
      </c>
      <c r="IS129">
        <v>0</v>
      </c>
      <c r="IU129">
        <v>1.3333333333333333</v>
      </c>
      <c r="IV129">
        <v>432.5</v>
      </c>
      <c r="IW129">
        <v>4</v>
      </c>
      <c r="IX129">
        <v>975.5</v>
      </c>
      <c r="IY129">
        <v>0</v>
      </c>
      <c r="JC129">
        <v>2.6666666666666665</v>
      </c>
      <c r="JD129">
        <v>975.5</v>
      </c>
      <c r="JE129">
        <v>2</v>
      </c>
      <c r="JF129">
        <v>704</v>
      </c>
      <c r="JI129">
        <v>2</v>
      </c>
      <c r="JJ129">
        <v>325.5</v>
      </c>
      <c r="JK129">
        <v>4</v>
      </c>
      <c r="JL129">
        <v>1121</v>
      </c>
      <c r="JM129">
        <v>2.6666666666666665</v>
      </c>
      <c r="JN129">
        <v>590.66666666666663</v>
      </c>
      <c r="JO129">
        <v>0.5</v>
      </c>
      <c r="JP129">
        <v>102</v>
      </c>
      <c r="JQ129">
        <v>0</v>
      </c>
      <c r="JU129">
        <v>0.33333333333333331</v>
      </c>
      <c r="JV129">
        <v>102</v>
      </c>
      <c r="JW129">
        <v>1.5</v>
      </c>
      <c r="JX129">
        <v>468.5</v>
      </c>
      <c r="JY129">
        <v>1.75</v>
      </c>
      <c r="JZ129">
        <v>586.25</v>
      </c>
      <c r="KC129">
        <v>3</v>
      </c>
      <c r="KD129">
        <v>857</v>
      </c>
      <c r="KE129">
        <v>0</v>
      </c>
      <c r="KG129">
        <v>2</v>
      </c>
      <c r="KH129">
        <v>857</v>
      </c>
      <c r="KI129">
        <v>1.5</v>
      </c>
      <c r="KJ129">
        <v>686</v>
      </c>
      <c r="KK129">
        <v>4</v>
      </c>
      <c r="KL129">
        <v>896</v>
      </c>
      <c r="KO129">
        <v>2.3333333333333335</v>
      </c>
      <c r="KP129">
        <v>791</v>
      </c>
      <c r="KQ129">
        <v>2.1666666666666665</v>
      </c>
      <c r="KR129">
        <v>824</v>
      </c>
      <c r="KS129">
        <v>2.1666666666666665</v>
      </c>
      <c r="KT129">
        <v>824</v>
      </c>
      <c r="KU129">
        <v>1.8888888888888888</v>
      </c>
      <c r="KV129">
        <v>665.5</v>
      </c>
      <c r="KW129">
        <v>1.5277777777777777</v>
      </c>
      <c r="KX129">
        <v>681.31632653061229</v>
      </c>
      <c r="KY129" s="15">
        <f>Tabla24[[#This Row],[ROS_NUM_COR_COD_ROS_TG_NEG]]-Tabla24[[#This Row],[PAS_NUM_COR_COD_ROS_TG_NEG]]</f>
        <v>1.4750000000000001</v>
      </c>
      <c r="KZ129" s="15">
        <f>Tabla24[[#This Row],[ROS_DUR_COR_COD_ROS_TG_NEG]]-Tabla24[[#This Row],[PAS_DUR_COR_COD_ROS_TG_NEG]]</f>
        <v>525.68571428571431</v>
      </c>
      <c r="LA129" s="15">
        <f>Tabla24[[#This Row],[ROS_NUM_COR_COD_ROS_TG_NEU]]-Tabla24[[#This Row],[PAS_NUM_COR_COD_ROS_TG_NEU]]</f>
        <v>1.3611111111111112</v>
      </c>
      <c r="LB129" s="15">
        <f>Tabla24[[#This Row],[ROS_DUR_COR_COD_ROS_TG_NEU]]-Tabla24[[#This Row],[PAS_DUR_COR_COD_ROS_TG_NEU]]</f>
        <v>315.12987012987014</v>
      </c>
      <c r="LC129" s="15">
        <f>Tabla24[[#This Row],[ROS_NUM_COR_COD_ROS_TG_POS]]-Tabla24[[#This Row],[PAS_NUM_COR_COD_ROS_TG_POS]]</f>
        <v>1.763157894736842</v>
      </c>
      <c r="LD129" s="15">
        <f>Tabla24[[#This Row],[ROS_DUR_COR_COD_ROS_TG_POS]]-Tabla24[[#This Row],[PAS_DUR_COR_COD_ROS_TG_POS]]</f>
        <v>566.03571428571433</v>
      </c>
      <c r="LE129" s="15">
        <f>Tabla24[[#This Row],[ROS_NUM_COR_COD_ROS_TG_TOT]]-Tabla24[[#This Row],[PAS_NUM_COR_COD_ROS_TG_TOT]]</f>
        <v>1.5417451349654738</v>
      </c>
      <c r="LF129" s="15">
        <f>Tabla24[[#This Row],[ROS_DUR_COR_COD_ROS_TG_TOT]]-Tabla24[[#This Row],[PAS_DUR_COR_COD_ROS_TG_TOT]]</f>
        <v>436.587044534413</v>
      </c>
      <c r="LG129" s="15">
        <f>Tabla24[[#This Row],[ROS_NUM_COR_COD_ESC_TG_NEG]]-Tabla24[[#This Row],[PAS_NUM_COR_COD_ESC_TG_NEG]]</f>
        <v>-0.22500000000000009</v>
      </c>
      <c r="LH129" s="15">
        <f>Tabla24[[#This Row],[ROS_DUR_COR_COD_ESC_TG_NEG]]-Tabla24[[#This Row],[PAS_DUR_COR_COD_ESC_TG_NEG]]</f>
        <v>-391.20000000000005</v>
      </c>
      <c r="LI129" s="15">
        <f>Tabla24[[#This Row],[ROS_NUM_COR_COD_ESC_TG_NEU]]-Tabla24[[#This Row],[PAS_NUM_COR_COD_ESC_TG_NEU]]</f>
        <v>-0.62222222222222212</v>
      </c>
      <c r="LJ129" s="15">
        <f>Tabla24[[#This Row],[ROS_NUM_COR_COD_ESC_TG_NEG]]-Tabla24[[#This Row],[PAS_NUM_COR_COD_ESC_TG_NEG]]</f>
        <v>-0.22500000000000009</v>
      </c>
      <c r="LK129" s="15">
        <f>Tabla24[[#This Row],[ROS_NUM_COR_COD_ESC_TG_POS]]-Tabla24[[#This Row],[PAS_NUM_COR_COD_ESC_TG_POS]]</f>
        <v>0.22105263157894739</v>
      </c>
      <c r="LL129" s="15">
        <f>Tabla24[[#This Row],[ROS_DUR_COR_COD_ESC_TG_POS]]-Tabla24[[#This Row],[PAS_DUR_COR_COD_ESC_TG_POS]]</f>
        <v>189.81818181818187</v>
      </c>
      <c r="LM129" s="15">
        <f>Tabla24[[#This Row],[ROS_NUM_COR_COD_ESC_TG_TOT]]-Tabla24[[#This Row],[PAS_NUM_COR_COD_ESC_TG_TOT]]</f>
        <v>-0.19209039548022599</v>
      </c>
      <c r="LN129" s="15">
        <f>Tabla24[[#This Row],[ROS_DUR_COR_COD_ESC_TG_TOT]]-Tabla24[[#This Row],[PAS_DUR_COR_COD_ESC_TG_TOT]]</f>
        <v>-45.466200466200462</v>
      </c>
      <c r="LO129" s="15">
        <f>Tabla24[[#This Row],[PAS_NUM_COR_COD_ROS_TG_NEG]]-Tabla24[[#This Row],[ESC_NUM_COR_COD_ROS_TG_NEG]]</f>
        <v>-2.75</v>
      </c>
      <c r="LP129" s="15">
        <f>Tabla24[[#This Row],[PAS_DUR_COR_COD_ROS_TG_NEG]]-Tabla24[[#This Row],[ESC_DUR_COR_COD_ROS_TG_NEG]]</f>
        <v>-872.28571428571422</v>
      </c>
      <c r="LQ129" s="15">
        <f>Tabla24[[#This Row],[PAS_NUM_COR_COD_ROS_TG_NEU]]-Tabla24[[#This Row],[ESC_NUM_COR_COD_ROS_TG_NEU]]</f>
        <v>-1.75</v>
      </c>
      <c r="LR129" s="15">
        <f>Tabla24[[#This Row],[PAS_DUR_COR_COD_ROS_TG_NEU]]-Tabla24[[#This Row],[ESC_DUR_COR_COD_ROS_TG_NEU]]</f>
        <v>-977.07272727272721</v>
      </c>
      <c r="LS129" s="15">
        <f>Tabla24[[#This Row],[PAS_NUM_COR_COD_ROS_TG_POS]]-Tabla24[[#This Row],[ESC_NUM_COR_COD_ROS_TG_POS]]</f>
        <v>-1.8187134502923974</v>
      </c>
      <c r="LT129" s="15">
        <f>Tabla24[[#This Row],[PAS_DUR_COR_COD_ROS_TG_POS]]-Tabla24[[#This Row],[ESC_DUR_COR_COD_ROS_TG_POS]]</f>
        <v>-937.95</v>
      </c>
      <c r="LU129" s="15">
        <f>Tabla24[[#This Row],[PAS_NUM_COR_COD_ROS_TG_TOT]]-Tabla24[[#This Row],[ESC_NUM_COR_COD_ROS_TG_TOT]]</f>
        <v>-2.0973006905210294</v>
      </c>
      <c r="LV129" s="15">
        <f>Tabla24[[#This Row],[PAS_DUR_COR_COD_ROS_TG_TOT]]-Tabla24[[#This Row],[ESC_DUR_COR_COD_ROS_TG_TOT]]</f>
        <v>-874.80995475113104</v>
      </c>
      <c r="LW129" s="15">
        <f>Tabla24[[#This Row],[PAS_NUM_COR_COD_ESC_TG_NEG]]-Tabla24[[#This Row],[ESC_NUM_COR_COD_ESC_TG_NEG]]</f>
        <v>-1.5</v>
      </c>
      <c r="LX129" s="15">
        <f>Tabla24[[#This Row],[PAS_DUR_COR_COD_ESC_TG_NEG]]-Tabla24[[#This Row],[ESC_DUR_COR_COD_ESC_TG_NEG]]</f>
        <v>-48.549999999999955</v>
      </c>
      <c r="LY129" s="15">
        <f>Tabla24[[#This Row],[PAS_NUM_COR_COD_ESC_TG_NEU]]-Tabla24[[#This Row],[ESC_NUM_COR_COD_ESC_TG_NEU]]</f>
        <v>-2.35</v>
      </c>
      <c r="LZ129" s="15">
        <f>Tabla24[[#This Row],[PAS_DUR_COR_COD_ESC_TG_NEU]]-Tabla24[[#This Row],[ESC_DUR_COR_COD_ESC_TG_NEU]]</f>
        <v>-764.25000000000011</v>
      </c>
      <c r="MA129" s="15">
        <f>Tabla24[[#This Row],[PAS_NUM_COR_COD_ESC_TG_POS]]-Tabla24[[#This Row],[ESC_NUM_COR_COD_ESC_TG_POS]]</f>
        <v>-1.9766081871345027</v>
      </c>
      <c r="MB129" s="15">
        <f>Tabla24[[#This Row],[PAS_DUR_COR_COD_ESC_TG_POS]]-Tabla24[[#This Row],[ESC_DUR_COR_COD_ESC_TG_POS]]</f>
        <v>-671.38961038961054</v>
      </c>
      <c r="MC129" s="15">
        <f>Tabla24[[#This Row],[PAS_NUM_COR_COD_ESC_TG_TOT]]-Tabla24[[#This Row],[ESC_NUM_COR_COD_ESC_TG_TOT]]</f>
        <v>-1.9190207156308854</v>
      </c>
      <c r="MD129" s="15">
        <f>Tabla24[[#This Row],[PAS_DUR_COR_COD_ESC_TG_TOT]]-Tabla24[[#This Row],[ESC_DUR_COR_COD_ESC_TG_TOT]]</f>
        <v>-484.82683982683989</v>
      </c>
      <c r="ME129">
        <v>246.2</v>
      </c>
      <c r="MF129">
        <v>233</v>
      </c>
      <c r="MG129">
        <v>228.28571428571428</v>
      </c>
      <c r="MH129">
        <v>234.73684210526315</v>
      </c>
      <c r="MI129">
        <v>138.75</v>
      </c>
      <c r="MJ129">
        <v>254</v>
      </c>
      <c r="MK129">
        <v>163.4</v>
      </c>
      <c r="ML129">
        <v>183.69230769230768</v>
      </c>
      <c r="MM129">
        <v>250.14285714285714</v>
      </c>
      <c r="MN129">
        <v>161.80000000000001</v>
      </c>
      <c r="MO129">
        <v>188.6</v>
      </c>
      <c r="MP129">
        <v>206.05882352941177</v>
      </c>
      <c r="MQ129">
        <v>236.5</v>
      </c>
      <c r="MR129">
        <v>187.33333333333334</v>
      </c>
      <c r="MS129">
        <v>249.28571428571428</v>
      </c>
      <c r="MT129">
        <v>226.71428571428572</v>
      </c>
      <c r="MU129">
        <v>182.28571428571428</v>
      </c>
      <c r="MV129">
        <v>234.27272727272728</v>
      </c>
      <c r="MW129">
        <v>147.125</v>
      </c>
      <c r="MX129">
        <v>193.46153846153845</v>
      </c>
      <c r="MY129">
        <v>207.9</v>
      </c>
      <c r="MZ129">
        <v>181.66666666666666</v>
      </c>
      <c r="NA129">
        <v>184.36363636363637</v>
      </c>
      <c r="NB129">
        <v>190.5151515151515</v>
      </c>
      <c r="NC129" s="15">
        <f>Tabla1[[#This Row],[ROS_1DU_COR_COD_ROS_TG_NEG]]-Tabla1[[#This Row],[PAS_1DU_COR_COD_ROS_TG_NEG]]</f>
        <v>63.914285714285711</v>
      </c>
      <c r="ND129" s="15">
        <f>Tabla1[[#This Row],[ROS_1DU_COR_COD_ROS_TG_NEU]]-Tabla1[[#This Row],[PAS_1DU_COR_COD_ROS_TG_NEU]]</f>
        <v>-1.2727272727272805</v>
      </c>
      <c r="NE129" s="15">
        <f>Tabla1[[#This Row],[ROS_1DU_COR_COD_ROS_TG_POS]]-Tabla1[[#This Row],[PAS_1DU_COR_COD_ROS_TG_POS]]</f>
        <v>81.160714285714278</v>
      </c>
      <c r="NF129" s="15">
        <f>Tabla1[[#This Row],[ROS_1DU_COR_COD_ROS_TG_TOT]]-Tabla1[[#This Row],[PAS_1DU_COR_COD_ROS_TG_TOT]]</f>
        <v>41.275303643724698</v>
      </c>
      <c r="NG129" s="15">
        <f>Tabla1[[#This Row],[ROS_1DU_COR_COD_ESC_TG_NEG]]-Tabla1[[#This Row],[PAS_1DU_COR_COD_ESC_TG_NEG]]</f>
        <v>-69.150000000000006</v>
      </c>
      <c r="NH129" s="15">
        <f>Tabla1[[#This Row],[ROS_1DU_COR_COD_ESC_TG_NEU]]-Tabla1[[#This Row],[PAS_1DU_COR_COD_ESC_TG_NEU]]</f>
        <v>72.333333333333343</v>
      </c>
      <c r="NI129" s="15">
        <f>Tabla1[[#This Row],[ROS_1DU_COR_COD_ESC_TG_POS]]-Tabla1[[#This Row],[PAS_1DU_COR_COD_ESC_TG_POS]]</f>
        <v>-20.963636363636368</v>
      </c>
      <c r="NJ129" s="15">
        <f>Tabla1[[#This Row],[ROS_1DU_COR_COD_ESC_TG_TOT]]-Tabla1[[#This Row],[PAS_1DU_COR_COD_ESC_TG_TOT]]</f>
        <v>-6.8228438228438222</v>
      </c>
      <c r="NK129" s="15">
        <f>Tabla1[[#This Row],[PAS_1DU_COR_COD_ROS_TG_NEG]]-Tabla1[[#This Row],[ESC_1DU_COR_COD_ROS_TG_NEG]]</f>
        <v>-67.857142857142861</v>
      </c>
      <c r="NL129" s="15">
        <f>Tabla1[[#This Row],[PAS_1DU_COR_COD_ROS_TG_NEU]]-Tabla1[[#This Row],[ESC_1DU_COR_COD_ROS_TG_NEU]]</f>
        <v>72.472727272727269</v>
      </c>
      <c r="NM129" s="15">
        <f>Tabla1[[#This Row],[PAS_1DU_COR_COD_ROS_TG_POS]]-Tabla1[[#This Row],[ESC_1DU_COR_COD_ROS_TG_POS]]</f>
        <v>-41.474999999999994</v>
      </c>
      <c r="NN129" s="15">
        <f>Tabla1[[#This Row],[PAS_1DU_COR_COD_ROS_TG_TOT]]-Tabla1[[#This Row],[ESC_1DU_COR_COD_ROS_TG_TOT]]</f>
        <v>-12.597285067873315</v>
      </c>
      <c r="NO129" s="15">
        <f>Tabla1[[#This Row],[PAS_1DU_COR_COD_ESC_TG_NEG]]-Tabla1[[#This Row],[ESC_1DU_COR_COD_ESC_TG_NEG]]</f>
        <v>-28.599999999999994</v>
      </c>
      <c r="NP129" s="15">
        <f>Tabla1[[#This Row],[PAS_1DU_COR_COD_ESC_TG_NEU]]-Tabla1[[#This Row],[ESC_1DU_COR_COD_ESC_TG_NEU]]</f>
        <v>-5.6666666666666856</v>
      </c>
      <c r="NQ129" s="15">
        <f>Tabla1[[#This Row],[PAS_1DU_COR_COD_ESC_TG_POS]]-Tabla1[[#This Row],[ESC_1DU_COR_COD_ESC_TG_POS]]</f>
        <v>-64.922077922077904</v>
      </c>
      <c r="NR129" s="15">
        <f>Tabla1[[#This Row],[PAS_1DU_COR_COD_ESC_TG_TOT]]-Tabla1[[#This Row],[ESC_1DU_COR_COD_ESC_TG_TOT]]</f>
        <v>-36.199134199134221</v>
      </c>
    </row>
    <row r="130" spans="1:382" x14ac:dyDescent="0.3">
      <c r="A130" s="2" t="s">
        <v>143</v>
      </c>
      <c r="B130" s="2">
        <v>40</v>
      </c>
      <c r="C130" s="2">
        <v>2</v>
      </c>
      <c r="D130" s="2">
        <v>46</v>
      </c>
      <c r="E130">
        <v>2.6</v>
      </c>
      <c r="F130">
        <v>1332.0769230769231</v>
      </c>
      <c r="G130">
        <v>3.05</v>
      </c>
      <c r="H130">
        <v>1679.8333333333333</v>
      </c>
      <c r="I130">
        <v>3.35</v>
      </c>
      <c r="J130">
        <v>1927.6666666666667</v>
      </c>
      <c r="K130">
        <v>3</v>
      </c>
      <c r="L130">
        <v>1638.0270270270271</v>
      </c>
      <c r="M130">
        <v>3.3</v>
      </c>
      <c r="N130">
        <v>1623.3076923076924</v>
      </c>
      <c r="O130">
        <v>3.5</v>
      </c>
      <c r="P130">
        <v>1976.090909090909</v>
      </c>
      <c r="Q130">
        <v>2.95</v>
      </c>
      <c r="R130">
        <v>1796.8181818181818</v>
      </c>
      <c r="S130">
        <v>3.25</v>
      </c>
      <c r="T130">
        <v>1788.7142857142858</v>
      </c>
      <c r="U130">
        <v>3.125</v>
      </c>
      <c r="V130">
        <v>1711.2777777777778</v>
      </c>
      <c r="W130">
        <v>1.3</v>
      </c>
      <c r="X130">
        <v>420</v>
      </c>
      <c r="Y130">
        <v>1.45</v>
      </c>
      <c r="Z130">
        <v>446.6875</v>
      </c>
      <c r="AA130">
        <v>1.35</v>
      </c>
      <c r="AB130">
        <v>355.8235294117647</v>
      </c>
      <c r="AC130">
        <v>1.3666666666666667</v>
      </c>
      <c r="AD130">
        <v>406.16666666666669</v>
      </c>
      <c r="AE130">
        <v>1.3666666666666667</v>
      </c>
      <c r="AF130">
        <v>406.16666666666669</v>
      </c>
      <c r="AG130">
        <v>2.5388888888888888</v>
      </c>
      <c r="AH130">
        <v>1189.2333333333333</v>
      </c>
      <c r="BM130">
        <v>2.5388888888888888</v>
      </c>
      <c r="BN130">
        <v>1189.2333333333333</v>
      </c>
      <c r="BO130">
        <v>3.3</v>
      </c>
      <c r="BP130">
        <v>1293.75</v>
      </c>
      <c r="BQ130">
        <v>2.2999999999999998</v>
      </c>
      <c r="BR130">
        <v>1358.6</v>
      </c>
      <c r="BS130">
        <v>2.4</v>
      </c>
      <c r="BT130">
        <v>1208</v>
      </c>
      <c r="BU130">
        <v>2.6666666666666665</v>
      </c>
      <c r="BV130">
        <v>1283.7368421052631</v>
      </c>
      <c r="BW130">
        <v>2.4</v>
      </c>
      <c r="BX130">
        <v>1475.4</v>
      </c>
      <c r="BY130">
        <v>2.6</v>
      </c>
      <c r="BZ130">
        <v>1150.4285714285713</v>
      </c>
      <c r="CA130">
        <v>3.1</v>
      </c>
      <c r="CB130">
        <v>1424.7142857142858</v>
      </c>
      <c r="CC130">
        <v>2.7</v>
      </c>
      <c r="CD130">
        <v>1337</v>
      </c>
      <c r="CE130">
        <v>2.6833333333333331</v>
      </c>
      <c r="CF130">
        <v>1310.3684210526317</v>
      </c>
      <c r="CG130">
        <v>2.6</v>
      </c>
      <c r="CH130">
        <v>1633.4</v>
      </c>
      <c r="CI130">
        <v>3.4</v>
      </c>
      <c r="CJ130">
        <v>2219.4</v>
      </c>
      <c r="CK130">
        <v>3.3</v>
      </c>
      <c r="CL130">
        <v>2177.4</v>
      </c>
      <c r="CM130">
        <v>3.1</v>
      </c>
      <c r="CN130">
        <v>2010.0666666666666</v>
      </c>
      <c r="CO130">
        <v>3.5</v>
      </c>
      <c r="CP130">
        <v>2264.8000000000002</v>
      </c>
      <c r="CQ130">
        <v>3.1</v>
      </c>
      <c r="CR130">
        <v>1844.8</v>
      </c>
      <c r="CS130">
        <v>3.2</v>
      </c>
      <c r="CT130">
        <v>2294.1999999999998</v>
      </c>
      <c r="CU130">
        <v>3.2666666666666666</v>
      </c>
      <c r="CV130">
        <v>2134.6</v>
      </c>
      <c r="CW130">
        <v>3.1833333333333331</v>
      </c>
      <c r="CX130">
        <v>2072.3333333333335</v>
      </c>
      <c r="CY130">
        <v>2.9333333333333331</v>
      </c>
      <c r="CZ130">
        <v>1646.5294117647059</v>
      </c>
      <c r="DA130">
        <v>1.6</v>
      </c>
      <c r="DB130">
        <v>561.75</v>
      </c>
      <c r="DC130">
        <v>1.3</v>
      </c>
      <c r="DD130">
        <v>506.14285714285717</v>
      </c>
      <c r="DE130">
        <v>1.7</v>
      </c>
      <c r="DF130">
        <v>846.33333333333337</v>
      </c>
      <c r="DG130">
        <v>1.5333333333333334</v>
      </c>
      <c r="DH130">
        <v>624.52380952380952</v>
      </c>
      <c r="DI130">
        <v>1.2</v>
      </c>
      <c r="DJ130">
        <v>512.14285714285711</v>
      </c>
      <c r="DK130">
        <v>1.6</v>
      </c>
      <c r="DL130">
        <v>512.55555555555554</v>
      </c>
      <c r="DM130">
        <v>1.8</v>
      </c>
      <c r="DN130">
        <v>713.125</v>
      </c>
      <c r="DO130">
        <v>1.5333333333333334</v>
      </c>
      <c r="DP130">
        <v>579.29166666666663</v>
      </c>
      <c r="DQ130">
        <v>1.5333333333333334</v>
      </c>
      <c r="DR130">
        <v>600.4</v>
      </c>
      <c r="DS130">
        <v>1.5333333333333334</v>
      </c>
      <c r="DT130">
        <v>600.4</v>
      </c>
      <c r="DU130">
        <v>2.4666666666666668</v>
      </c>
      <c r="DV130">
        <v>1229.929203539823</v>
      </c>
      <c r="GE130">
        <v>2.4666666666666668</v>
      </c>
      <c r="GF130">
        <v>1229.929203539823</v>
      </c>
      <c r="GG130">
        <v>1.1000000000000001</v>
      </c>
      <c r="GH130">
        <v>822.75</v>
      </c>
      <c r="GI130">
        <v>1.8</v>
      </c>
      <c r="GJ130">
        <v>816.83333333333337</v>
      </c>
      <c r="GK130">
        <v>2</v>
      </c>
      <c r="GL130">
        <v>1233.5</v>
      </c>
      <c r="GM130">
        <v>1.6206896551724137</v>
      </c>
      <c r="GN130">
        <v>937.57142857142856</v>
      </c>
      <c r="GO130">
        <v>1.4444444444444444</v>
      </c>
      <c r="GP130">
        <v>869</v>
      </c>
      <c r="GQ130">
        <v>1.6</v>
      </c>
      <c r="GR130">
        <v>970.8</v>
      </c>
      <c r="GS130">
        <v>1.2</v>
      </c>
      <c r="GT130">
        <v>673.6</v>
      </c>
      <c r="GU130">
        <v>1.4137931034482758</v>
      </c>
      <c r="GV130">
        <v>835.57142857142856</v>
      </c>
      <c r="GW130">
        <v>1.5172413793103448</v>
      </c>
      <c r="GX130">
        <v>886.57142857142856</v>
      </c>
      <c r="GY130">
        <v>5.2</v>
      </c>
      <c r="GZ130">
        <v>1729.8</v>
      </c>
      <c r="HA130">
        <v>4.8</v>
      </c>
      <c r="HB130">
        <v>1841.7777777777778</v>
      </c>
      <c r="HC130">
        <v>4.666666666666667</v>
      </c>
      <c r="HD130">
        <v>1849.625</v>
      </c>
      <c r="HE130">
        <v>4.8965517241379306</v>
      </c>
      <c r="HF130">
        <v>1802.6296296296296</v>
      </c>
      <c r="HG130">
        <v>4.666666666666667</v>
      </c>
      <c r="HH130">
        <v>2040.5714285714287</v>
      </c>
      <c r="HI130">
        <v>5.0999999999999996</v>
      </c>
      <c r="HJ130">
        <v>1742.3</v>
      </c>
      <c r="HK130">
        <v>4.9000000000000004</v>
      </c>
      <c r="HL130">
        <v>1592.7</v>
      </c>
      <c r="HM130">
        <v>4.8965517241379306</v>
      </c>
      <c r="HN130">
        <v>1764.2222222222222</v>
      </c>
      <c r="HO130">
        <v>4.8965517241379306</v>
      </c>
      <c r="HP130">
        <v>1783.4259259259259</v>
      </c>
      <c r="HQ130">
        <v>3.2068965517241379</v>
      </c>
      <c r="HR130">
        <v>1477.1829268292684</v>
      </c>
      <c r="HS130">
        <v>2.2000000000000002</v>
      </c>
      <c r="HT130">
        <v>640.77777777777783</v>
      </c>
      <c r="HU130">
        <v>2.6</v>
      </c>
      <c r="HV130">
        <v>735.88888888888891</v>
      </c>
      <c r="HW130">
        <v>2.6666666666666665</v>
      </c>
      <c r="HX130">
        <v>788.44444444444446</v>
      </c>
      <c r="HY130">
        <v>2.4827586206896552</v>
      </c>
      <c r="HZ130">
        <v>721.7037037037037</v>
      </c>
      <c r="IA130">
        <v>2.1111111111111112</v>
      </c>
      <c r="IB130">
        <v>650.14285714285711</v>
      </c>
      <c r="IC130">
        <v>2.5</v>
      </c>
      <c r="ID130">
        <v>697.2</v>
      </c>
      <c r="IE130">
        <v>2.5</v>
      </c>
      <c r="IF130">
        <v>643.88888888888891</v>
      </c>
      <c r="IG130">
        <v>2.3793103448275863</v>
      </c>
      <c r="IH130">
        <v>666.07692307692309</v>
      </c>
      <c r="II130">
        <v>2.4310344827586206</v>
      </c>
      <c r="IJ130">
        <v>694.41509433962267</v>
      </c>
      <c r="IK130">
        <v>2.4310344827586206</v>
      </c>
      <c r="IL130">
        <v>694.41509433962267</v>
      </c>
      <c r="IM130">
        <v>2.9482758620689653</v>
      </c>
      <c r="IN130">
        <v>1169.8740740740741</v>
      </c>
      <c r="IS130">
        <v>0</v>
      </c>
      <c r="IU130">
        <v>0</v>
      </c>
      <c r="IW130">
        <v>0</v>
      </c>
      <c r="JC130">
        <v>0</v>
      </c>
      <c r="JE130">
        <v>0</v>
      </c>
      <c r="JK130">
        <v>7</v>
      </c>
      <c r="JL130">
        <v>2256</v>
      </c>
      <c r="JM130">
        <v>7</v>
      </c>
      <c r="JN130">
        <v>2256</v>
      </c>
      <c r="JO130">
        <v>7</v>
      </c>
      <c r="JP130">
        <v>2164</v>
      </c>
      <c r="JU130">
        <v>7</v>
      </c>
      <c r="JV130">
        <v>2164</v>
      </c>
      <c r="JW130">
        <v>7</v>
      </c>
      <c r="JX130">
        <v>2210</v>
      </c>
      <c r="JY130">
        <v>3.5</v>
      </c>
      <c r="JZ130">
        <v>2210</v>
      </c>
      <c r="KE130">
        <v>3</v>
      </c>
      <c r="KF130">
        <v>808</v>
      </c>
      <c r="KG130">
        <v>3</v>
      </c>
      <c r="KH130">
        <v>808</v>
      </c>
      <c r="KI130">
        <v>4</v>
      </c>
      <c r="KJ130">
        <v>895</v>
      </c>
      <c r="KO130">
        <v>4</v>
      </c>
      <c r="KP130">
        <v>895</v>
      </c>
      <c r="KQ130">
        <v>3.5</v>
      </c>
      <c r="KR130">
        <v>851.5</v>
      </c>
      <c r="KS130">
        <v>3.5</v>
      </c>
      <c r="KT130">
        <v>851.5</v>
      </c>
      <c r="KU130">
        <v>3.5</v>
      </c>
      <c r="KV130">
        <v>1530.75</v>
      </c>
      <c r="KW130">
        <v>2.9666666666666668</v>
      </c>
      <c r="KX130">
        <v>1180.2589928057555</v>
      </c>
      <c r="KY130" s="15">
        <f>Tabla24[[#This Row],[ROS_NUM_COR_COD_ROS_TG_NEG]]-Tabla24[[#This Row],[PAS_NUM_COR_COD_ROS_TG_NEG]]</f>
        <v>1.3666666666666671</v>
      </c>
      <c r="KZ130" s="15">
        <f>Tabla24[[#This Row],[ROS_DUR_COR_COD_ROS_TG_NEG]]-Tabla24[[#This Row],[PAS_DUR_COR_COD_ROS_TG_NEG]]</f>
        <v>417.26373626373629</v>
      </c>
      <c r="LA130" s="15">
        <f>Tabla24[[#This Row],[ROS_NUM_COR_COD_ROS_TG_NEU]]-Tabla24[[#This Row],[PAS_NUM_COR_COD_ROS_TG_NEU]]</f>
        <v>1.5999999999999996</v>
      </c>
      <c r="LB130" s="15">
        <f>Tabla24[[#This Row],[ROS_DUR_COR_COD_ROS_TG_NEU]]-Tabla24[[#This Row],[PAS_DUR_COR_COD_ROS_TG_NEU]]</f>
        <v>-233.79090909090905</v>
      </c>
      <c r="LC130" s="15">
        <f>Tabla24[[#This Row],[ROS_NUM_COR_COD_ROS_TG_POS]]-Tabla24[[#This Row],[PAS_NUM_COR_COD_ROS_TG_POS]]</f>
        <v>1.9500000000000002</v>
      </c>
      <c r="LD130" s="15">
        <f>Tabla24[[#This Row],[ROS_DUR_COR_COD_ROS_TG_POS]]-Tabla24[[#This Row],[PAS_DUR_COR_COD_ROS_TG_POS]]</f>
        <v>-204.11818181818171</v>
      </c>
      <c r="LE130" s="15">
        <f>Tabla24[[#This Row],[ROS_NUM_COR_COD_ROS_TG_TOT]]-Tabla24[[#This Row],[PAS_NUM_COR_COD_ROS_TG_TOT]]</f>
        <v>1.6465517241379306</v>
      </c>
      <c r="LF130" s="15">
        <f>Tabla24[[#This Row],[ROS_DUR_COR_COD_ROS_TG_TOT]]-Tabla24[[#This Row],[PAS_DUR_COR_COD_ROS_TG_TOT]]</f>
        <v>-24.492063492063608</v>
      </c>
      <c r="LG130" s="15">
        <f>Tabla24[[#This Row],[ROS_NUM_COR_COD_ESC_TG_NEG]]-Tabla24[[#This Row],[PAS_NUM_COR_COD_ESC_TG_NEG]]</f>
        <v>-1.1555555555555557</v>
      </c>
      <c r="LH130" s="15">
        <f>Tabla24[[#This Row],[ROS_DUR_COR_COD_ESC_TG_NEG]]-Tabla24[[#This Row],[PAS_DUR_COR_COD_ESC_TG_NEG]]</f>
        <v>-463.07692307692309</v>
      </c>
      <c r="LI130" s="15">
        <f>Tabla24[[#This Row],[ROS_NUM_COR_COD_ESC_TG_NEU]]-Tabla24[[#This Row],[PAS_NUM_COR_COD_ESC_TG_NEU]]</f>
        <v>-1.4499999999999997</v>
      </c>
      <c r="LJ130" s="15">
        <f>Tabla24[[#This Row],[ROS_NUM_COR_COD_ESC_TG_NEG]]-Tabla24[[#This Row],[PAS_NUM_COR_COD_ESC_TG_NEG]]</f>
        <v>-1.1555555555555557</v>
      </c>
      <c r="LK130" s="15">
        <f>Tabla24[[#This Row],[ROS_NUM_COR_COD_ESC_TG_POS]]-Tabla24[[#This Row],[PAS_NUM_COR_COD_ESC_TG_POS]]</f>
        <v>-2.1500000000000004</v>
      </c>
      <c r="LL130" s="15">
        <f>Tabla24[[#This Row],[ROS_DUR_COR_COD_ESC_TG_POS]]-Tabla24[[#This Row],[PAS_DUR_COR_COD_ESC_TG_POS]]</f>
        <v>-1254.0666666666666</v>
      </c>
      <c r="LM130" s="15">
        <f>Tabla24[[#This Row],[ROS_NUM_COR_COD_ESC_TG_TOT]]-Tabla24[[#This Row],[PAS_NUM_COR_COD_ESC_TG_TOT]]</f>
        <v>-1.5862068965517242</v>
      </c>
      <c r="LN130" s="15">
        <f>Tabla24[[#This Row],[ROS_DUR_COR_COD_ESC_TG_TOT]]-Tabla24[[#This Row],[PAS_DUR_COR_COD_ESC_TG_TOT]]</f>
        <v>-802.45559845559853</v>
      </c>
      <c r="LO130" s="15">
        <f>Tabla24[[#This Row],[PAS_NUM_COR_COD_ROS_TG_NEG]]-Tabla24[[#This Row],[ESC_NUM_COR_COD_ROS_TG_NEG]]</f>
        <v>-0.20000000000000018</v>
      </c>
      <c r="LP130" s="15">
        <f>Tabla24[[#This Row],[PAS_DUR_COR_COD_ROS_TG_NEG]]-Tabla24[[#This Row],[ESC_DUR_COR_COD_ROS_TG_NEG]]</f>
        <v>-641.4923076923078</v>
      </c>
      <c r="LQ130" s="15">
        <f>Tabla24[[#This Row],[PAS_NUM_COR_COD_ROS_TG_NEU]]-Tabla24[[#This Row],[ESC_NUM_COR_COD_ROS_TG_NEU]]</f>
        <v>0.39999999999999991</v>
      </c>
      <c r="LR130" s="15">
        <f>Tabla24[[#This Row],[PAS_DUR_COR_COD_ROS_TG_NEU]]-Tabla24[[#This Row],[ESC_DUR_COR_COD_ROS_TG_NEU]]</f>
        <v>131.29090909090905</v>
      </c>
      <c r="LS130" s="15">
        <f>Tabla24[[#This Row],[PAS_NUM_COR_COD_ROS_TG_POS]]-Tabla24[[#This Row],[ESC_NUM_COR_COD_ROS_TG_POS]]</f>
        <v>-0.25</v>
      </c>
      <c r="LT130" s="15">
        <f>Tabla24[[#This Row],[PAS_DUR_COR_COD_ROS_TG_POS]]-Tabla24[[#This Row],[ESC_DUR_COR_COD_ROS_TG_POS]]</f>
        <v>-497.38181818181806</v>
      </c>
      <c r="LU130" s="15">
        <f>Tabla24[[#This Row],[PAS_NUM_COR_COD_ROS_TG_TOT]]-Tabla24[[#This Row],[ESC_NUM_COR_COD_ROS_TG_TOT]]</f>
        <v>-1.6666666666666607E-2</v>
      </c>
      <c r="LV130" s="15">
        <f>Tabla24[[#This Row],[PAS_DUR_COR_COD_ROS_TG_TOT]]-Tabla24[[#This Row],[ESC_DUR_COR_COD_ROS_TG_TOT]]</f>
        <v>-345.88571428571413</v>
      </c>
      <c r="LW130" s="15">
        <f>Tabla24[[#This Row],[PAS_NUM_COR_COD_ESC_TG_NEG]]-Tabla24[[#This Row],[ESC_NUM_COR_COD_ESC_TG_NEG]]</f>
        <v>0.20000000000000018</v>
      </c>
      <c r="LX130" s="15">
        <f>Tabla24[[#This Row],[PAS_DUR_COR_COD_ESC_TG_NEG]]-Tabla24[[#This Row],[ESC_DUR_COR_COD_ESC_TG_NEG]]</f>
        <v>-143.323076923077</v>
      </c>
      <c r="LY130" s="15">
        <f>Tabla24[[#This Row],[PAS_NUM_COR_COD_ESC_TG_NEU]]-Tabla24[[#This Row],[ESC_NUM_COR_COD_ESC_TG_NEU]]</f>
        <v>0.44999999999999973</v>
      </c>
      <c r="LZ130" s="15">
        <f>Tabla24[[#This Row],[PAS_DUR_COR_COD_ESC_TG_NEU]]-Tabla24[[#This Row],[ESC_DUR_COR_COD_ESC_TG_NEU]]</f>
        <v>529.40476190476193</v>
      </c>
      <c r="MA130" s="15">
        <f>Tabla24[[#This Row],[PAS_NUM_COR_COD_ESC_TG_POS]]-Tabla24[[#This Row],[ESC_NUM_COR_COD_ESC_TG_POS]]</f>
        <v>0.25</v>
      </c>
      <c r="MB130" s="15">
        <f>Tabla24[[#This Row],[PAS_DUR_COR_COD_ESC_TG_POS]]-Tabla24[[#This Row],[ESC_DUR_COR_COD_ESC_TG_POS]]</f>
        <v>502.95238095238096</v>
      </c>
      <c r="MC130" s="15">
        <f>Tabla24[[#This Row],[PAS_NUM_COR_COD_ESC_TG_TOT]]-Tabla24[[#This Row],[ESC_NUM_COR_COD_ESC_TG_TOT]]</f>
        <v>0.29999999999999982</v>
      </c>
      <c r="MD130" s="15">
        <f>Tabla24[[#This Row],[PAS_DUR_COR_COD_ESC_TG_TOT]]-Tabla24[[#This Row],[ESC_DUR_COR_COD_ESC_TG_TOT]]</f>
        <v>301.02702702702709</v>
      </c>
      <c r="ME130">
        <v>240</v>
      </c>
      <c r="MF130">
        <v>340.5</v>
      </c>
      <c r="MG130">
        <v>300.60000000000002</v>
      </c>
      <c r="MH130">
        <v>299.66666666666669</v>
      </c>
      <c r="MI130">
        <v>184.25</v>
      </c>
      <c r="MJ130">
        <v>206.2</v>
      </c>
      <c r="MK130">
        <v>220.2</v>
      </c>
      <c r="ML130">
        <v>204.92857142857142</v>
      </c>
      <c r="MM130">
        <v>280.39999999999998</v>
      </c>
      <c r="MN130">
        <v>228</v>
      </c>
      <c r="MO130">
        <v>394</v>
      </c>
      <c r="MP130">
        <v>300.8</v>
      </c>
      <c r="MQ130">
        <v>213.6</v>
      </c>
      <c r="MR130">
        <v>291.57142857142856</v>
      </c>
      <c r="MS130">
        <v>228.85714285714286</v>
      </c>
      <c r="MT130">
        <v>247.94736842105263</v>
      </c>
      <c r="MU130">
        <v>308.30769230769232</v>
      </c>
      <c r="MV130">
        <v>239.90909090909091</v>
      </c>
      <c r="MW130">
        <v>320.81818181818181</v>
      </c>
      <c r="MX130">
        <v>290.74285714285713</v>
      </c>
      <c r="MY130">
        <v>310.07692307692309</v>
      </c>
      <c r="MZ130">
        <v>226.08333333333334</v>
      </c>
      <c r="NA130">
        <v>334.83333333333331</v>
      </c>
      <c r="NB130">
        <v>290.86486486486484</v>
      </c>
      <c r="NC130" s="15">
        <f>Tabla1[[#This Row],[ROS_1DU_COR_COD_ROS_TG_NEG]]-Tabla1[[#This Row],[PAS_1DU_COR_COD_ROS_TG_NEG]]</f>
        <v>-68.307692307692321</v>
      </c>
      <c r="ND130" s="15">
        <f>Tabla1[[#This Row],[ROS_1DU_COR_COD_ROS_TG_NEU]]-Tabla1[[#This Row],[PAS_1DU_COR_COD_ROS_TG_NEU]]</f>
        <v>100.59090909090909</v>
      </c>
      <c r="NE130" s="15">
        <f>Tabla1[[#This Row],[ROS_1DU_COR_COD_ROS_TG_POS]]-Tabla1[[#This Row],[PAS_1DU_COR_COD_ROS_TG_POS]]</f>
        <v>-20.21818181818179</v>
      </c>
      <c r="NF130" s="15">
        <f>Tabla1[[#This Row],[ROS_1DU_COR_COD_ROS_TG_TOT]]-Tabla1[[#This Row],[PAS_1DU_COR_COD_ROS_TG_TOT]]</f>
        <v>8.9238095238095525</v>
      </c>
      <c r="NG130" s="15">
        <f>Tabla1[[#This Row],[ROS_1DU_COR_COD_ESC_TG_NEG]]-Tabla1[[#This Row],[PAS_1DU_COR_COD_ESC_TG_NEG]]</f>
        <v>-125.82692307692309</v>
      </c>
      <c r="NH130" s="15">
        <f>Tabla1[[#This Row],[ROS_1DU_COR_COD_ESC_TG_NEU]]-Tabla1[[#This Row],[PAS_1DU_COR_COD_ESC_TG_NEU]]</f>
        <v>-19.883333333333354</v>
      </c>
      <c r="NI130" s="15">
        <f>Tabla1[[#This Row],[ROS_1DU_COR_COD_ESC_TG_POS]]-Tabla1[[#This Row],[PAS_1DU_COR_COD_ESC_TG_POS]]</f>
        <v>-114.63333333333333</v>
      </c>
      <c r="NJ130" s="15">
        <f>Tabla1[[#This Row],[ROS_1DU_COR_COD_ESC_TG_TOT]]-Tabla1[[#This Row],[PAS_1DU_COR_COD_ESC_TG_TOT]]</f>
        <v>-85.936293436293425</v>
      </c>
      <c r="NK130" s="15">
        <f>Tabla1[[#This Row],[PAS_1DU_COR_COD_ROS_TG_NEG]]-Tabla1[[#This Row],[ESC_1DU_COR_COD_ROS_TG_NEG]]</f>
        <v>27.907692307692344</v>
      </c>
      <c r="NL130" s="15">
        <f>Tabla1[[#This Row],[PAS_1DU_COR_COD_ROS_TG_NEU]]-Tabla1[[#This Row],[ESC_1DU_COR_COD_ROS_TG_NEU]]</f>
        <v>11.909090909090907</v>
      </c>
      <c r="NM130" s="15">
        <f>Tabla1[[#This Row],[PAS_1DU_COR_COD_ROS_TG_POS]]-Tabla1[[#This Row],[ESC_1DU_COR_COD_ROS_TG_POS]]</f>
        <v>-73.181818181818187</v>
      </c>
      <c r="NN130" s="15">
        <f>Tabla1[[#This Row],[PAS_1DU_COR_COD_ROS_TG_TOT]]-Tabla1[[#This Row],[ESC_1DU_COR_COD_ROS_TG_TOT]]</f>
        <v>-10.057142857142878</v>
      </c>
      <c r="NO130" s="15">
        <f>Tabla1[[#This Row],[PAS_1DU_COR_COD_ESC_TG_NEG]]-Tabla1[[#This Row],[ESC_1DU_COR_COD_ESC_TG_NEG]]</f>
        <v>96.4769230769231</v>
      </c>
      <c r="NP130" s="15">
        <f>Tabla1[[#This Row],[PAS_1DU_COR_COD_ESC_TG_NEU]]-Tabla1[[#This Row],[ESC_1DU_COR_COD_ESC_TG_NEU]]</f>
        <v>-65.488095238095212</v>
      </c>
      <c r="NQ130" s="15">
        <f>Tabla1[[#This Row],[PAS_1DU_COR_COD_ESC_TG_POS]]-Tabla1[[#This Row],[ESC_1DU_COR_COD_ESC_TG_POS]]</f>
        <v>105.97619047619045</v>
      </c>
      <c r="NR130" s="15">
        <f>Tabla1[[#This Row],[PAS_1DU_COR_COD_ESC_TG_TOT]]-Tabla1[[#This Row],[ESC_1DU_COR_COD_ESC_TG_TOT]]</f>
        <v>42.917496443812212</v>
      </c>
    </row>
    <row r="131" spans="1:382" x14ac:dyDescent="0.3">
      <c r="A131" s="2" t="s">
        <v>144</v>
      </c>
      <c r="B131" s="2">
        <v>40</v>
      </c>
      <c r="C131" s="2">
        <v>2</v>
      </c>
      <c r="D131" s="2">
        <v>48</v>
      </c>
      <c r="E131">
        <v>2.0555555555555554</v>
      </c>
      <c r="F131">
        <v>488.23529411764707</v>
      </c>
      <c r="G131">
        <v>1.6842105263157894</v>
      </c>
      <c r="H131">
        <v>412.2</v>
      </c>
      <c r="I131">
        <v>2.5263157894736841</v>
      </c>
      <c r="J131">
        <v>573.35294117647061</v>
      </c>
      <c r="K131">
        <v>2.0892857142857144</v>
      </c>
      <c r="L131">
        <v>494.48979591836735</v>
      </c>
      <c r="M131">
        <v>2.2777777777777777</v>
      </c>
      <c r="N131">
        <v>546</v>
      </c>
      <c r="O131">
        <v>2.3157894736842106</v>
      </c>
      <c r="P131">
        <v>511.75</v>
      </c>
      <c r="Q131">
        <v>2.1052631578947367</v>
      </c>
      <c r="R131">
        <v>598.75</v>
      </c>
      <c r="S131">
        <v>2.2321428571428572</v>
      </c>
      <c r="T131">
        <v>552.0408163265306</v>
      </c>
      <c r="U131">
        <v>2.1607142857142856</v>
      </c>
      <c r="V131">
        <v>523.26530612244903</v>
      </c>
      <c r="W131">
        <v>1.1666666666666667</v>
      </c>
      <c r="X131">
        <v>337.25</v>
      </c>
      <c r="Y131">
        <v>1.368421052631579</v>
      </c>
      <c r="Z131">
        <v>389.28571428571428</v>
      </c>
      <c r="AA131">
        <v>1.6842105263157894</v>
      </c>
      <c r="AB131">
        <v>448.66666666666669</v>
      </c>
      <c r="AC131">
        <v>1.4107142857142858</v>
      </c>
      <c r="AD131">
        <v>395.78048780487802</v>
      </c>
      <c r="AE131">
        <v>1.4107142857142858</v>
      </c>
      <c r="AF131">
        <v>395.78048780487802</v>
      </c>
      <c r="AG131">
        <v>1.9107142857142858</v>
      </c>
      <c r="AH131">
        <v>485.66187050359713</v>
      </c>
      <c r="AI131">
        <v>4</v>
      </c>
      <c r="AJ131">
        <v>834</v>
      </c>
      <c r="AK131">
        <v>2</v>
      </c>
      <c r="AL131">
        <v>198</v>
      </c>
      <c r="AM131">
        <v>2</v>
      </c>
      <c r="AN131">
        <v>202</v>
      </c>
      <c r="AO131">
        <v>3</v>
      </c>
      <c r="AP131">
        <v>517</v>
      </c>
      <c r="AQ131">
        <v>1.5</v>
      </c>
      <c r="AR131">
        <v>612</v>
      </c>
      <c r="AS131">
        <v>2</v>
      </c>
      <c r="AT131">
        <v>236</v>
      </c>
      <c r="AU131">
        <v>1</v>
      </c>
      <c r="AV131">
        <v>103</v>
      </c>
      <c r="AW131">
        <v>1.5</v>
      </c>
      <c r="AX131">
        <v>317</v>
      </c>
      <c r="AY131">
        <v>2.25</v>
      </c>
      <c r="AZ131">
        <v>431.28571428571428</v>
      </c>
      <c r="BA131">
        <v>3.5</v>
      </c>
      <c r="BB131">
        <v>660</v>
      </c>
      <c r="BC131">
        <v>1</v>
      </c>
      <c r="BD131">
        <v>179</v>
      </c>
      <c r="BE131">
        <v>1</v>
      </c>
      <c r="BF131">
        <v>186</v>
      </c>
      <c r="BG131">
        <v>2.25</v>
      </c>
      <c r="BH131">
        <v>421.25</v>
      </c>
      <c r="BI131">
        <v>2.25</v>
      </c>
      <c r="BJ131">
        <v>421.25</v>
      </c>
      <c r="BK131">
        <v>2.25</v>
      </c>
      <c r="BL131">
        <v>427.63636363636363</v>
      </c>
      <c r="BM131">
        <v>1.9333333333333333</v>
      </c>
      <c r="BN131">
        <v>481.40666666666669</v>
      </c>
      <c r="BO131">
        <v>3.7</v>
      </c>
      <c r="BP131">
        <v>1086.5999999999999</v>
      </c>
      <c r="BQ131">
        <v>3.3</v>
      </c>
      <c r="BR131">
        <v>813.2</v>
      </c>
      <c r="BS131">
        <v>3.8</v>
      </c>
      <c r="BT131">
        <v>1244.5555555555557</v>
      </c>
      <c r="BU131">
        <v>3.6</v>
      </c>
      <c r="BV131">
        <v>1041.344827586207</v>
      </c>
      <c r="BW131">
        <v>3.2222222222222223</v>
      </c>
      <c r="BX131">
        <v>1018.625</v>
      </c>
      <c r="BY131">
        <v>4.0999999999999996</v>
      </c>
      <c r="BZ131">
        <v>1185</v>
      </c>
      <c r="CA131">
        <v>3.9</v>
      </c>
      <c r="CB131">
        <v>1129.2</v>
      </c>
      <c r="CC131">
        <v>3.7586206896551726</v>
      </c>
      <c r="CD131">
        <v>1117.5357142857142</v>
      </c>
      <c r="CE131">
        <v>3.6779661016949152</v>
      </c>
      <c r="CF131">
        <v>1078.7719298245613</v>
      </c>
      <c r="CG131">
        <v>1.9</v>
      </c>
      <c r="CH131">
        <v>683.71428571428567</v>
      </c>
      <c r="CI131">
        <v>3.1</v>
      </c>
      <c r="CJ131">
        <v>892.25</v>
      </c>
      <c r="CK131">
        <v>2</v>
      </c>
      <c r="CL131">
        <v>597.625</v>
      </c>
      <c r="CM131">
        <v>2.3333333333333335</v>
      </c>
      <c r="CN131">
        <v>726.304347826087</v>
      </c>
      <c r="CO131">
        <v>2.4444444444444446</v>
      </c>
      <c r="CP131">
        <v>773.5</v>
      </c>
      <c r="CQ131">
        <v>1.9</v>
      </c>
      <c r="CR131">
        <v>625.71428571428567</v>
      </c>
      <c r="CS131">
        <v>1.7</v>
      </c>
      <c r="CT131">
        <v>585.5</v>
      </c>
      <c r="CU131">
        <v>2</v>
      </c>
      <c r="CV131">
        <v>663.13043478260875</v>
      </c>
      <c r="CW131">
        <v>2.1694915254237288</v>
      </c>
      <c r="CX131">
        <v>694.71739130434787</v>
      </c>
      <c r="CY131">
        <v>2.9237288135593222</v>
      </c>
      <c r="CZ131">
        <v>907.252427184466</v>
      </c>
      <c r="DA131">
        <v>2.2000000000000002</v>
      </c>
      <c r="DB131">
        <v>560.1</v>
      </c>
      <c r="DC131">
        <v>2.5</v>
      </c>
      <c r="DD131">
        <v>840.88888888888891</v>
      </c>
      <c r="DE131">
        <v>2.2999999999999998</v>
      </c>
      <c r="DF131">
        <v>638.29999999999995</v>
      </c>
      <c r="DG131">
        <v>2.3333333333333335</v>
      </c>
      <c r="DH131">
        <v>674.20689655172418</v>
      </c>
      <c r="DI131">
        <v>2</v>
      </c>
      <c r="DJ131">
        <v>537</v>
      </c>
      <c r="DK131">
        <v>1.9</v>
      </c>
      <c r="DL131">
        <v>523.29999999999995</v>
      </c>
      <c r="DM131">
        <v>2</v>
      </c>
      <c r="DN131">
        <v>527.66666666666663</v>
      </c>
      <c r="DO131">
        <v>1.9655172413793103</v>
      </c>
      <c r="DP131">
        <v>529.10714285714289</v>
      </c>
      <c r="DQ131">
        <v>2.152542372881356</v>
      </c>
      <c r="DR131">
        <v>602.92982456140351</v>
      </c>
      <c r="DS131">
        <v>2.152542372881356</v>
      </c>
      <c r="DT131">
        <v>602.92982456140351</v>
      </c>
      <c r="DU131">
        <v>2.6666666666666665</v>
      </c>
      <c r="DV131">
        <v>798.83749999999998</v>
      </c>
      <c r="EE131">
        <v>3</v>
      </c>
      <c r="EF131">
        <v>609</v>
      </c>
      <c r="EK131">
        <v>3</v>
      </c>
      <c r="EL131">
        <v>609</v>
      </c>
      <c r="EM131">
        <v>3</v>
      </c>
      <c r="EN131">
        <v>609</v>
      </c>
      <c r="EW131">
        <v>3</v>
      </c>
      <c r="EX131">
        <v>901</v>
      </c>
      <c r="FC131">
        <v>3</v>
      </c>
      <c r="FD131">
        <v>901</v>
      </c>
      <c r="FE131">
        <v>3</v>
      </c>
      <c r="FF131">
        <v>901</v>
      </c>
      <c r="FG131">
        <v>3</v>
      </c>
      <c r="FH131">
        <v>755</v>
      </c>
      <c r="FQ131">
        <v>4</v>
      </c>
      <c r="FR131">
        <v>1091</v>
      </c>
      <c r="FW131">
        <v>4</v>
      </c>
      <c r="FX131">
        <v>1091</v>
      </c>
      <c r="FY131">
        <v>4</v>
      </c>
      <c r="FZ131">
        <v>1091</v>
      </c>
      <c r="GA131">
        <v>4</v>
      </c>
      <c r="GB131">
        <v>1091</v>
      </c>
      <c r="GC131">
        <v>3.3333333333333335</v>
      </c>
      <c r="GD131">
        <v>867</v>
      </c>
      <c r="GE131">
        <v>2.6777777777777776</v>
      </c>
      <c r="GF131">
        <v>800.09202453987734</v>
      </c>
      <c r="GG131">
        <v>1.6666666666666667</v>
      </c>
      <c r="GH131">
        <v>534.5</v>
      </c>
      <c r="GI131">
        <v>1.5</v>
      </c>
      <c r="GJ131">
        <v>444.14285714285717</v>
      </c>
      <c r="GK131">
        <v>1.125</v>
      </c>
      <c r="GL131">
        <v>534.75</v>
      </c>
      <c r="GM131">
        <v>1.4444444444444444</v>
      </c>
      <c r="GN131">
        <v>497.35294117647061</v>
      </c>
      <c r="GO131">
        <v>2.4444444444444446</v>
      </c>
      <c r="GP131">
        <v>519.625</v>
      </c>
      <c r="GQ131">
        <v>1.2</v>
      </c>
      <c r="GR131">
        <v>400.66666666666669</v>
      </c>
      <c r="GS131">
        <v>1.8</v>
      </c>
      <c r="GT131">
        <v>488.57142857142856</v>
      </c>
      <c r="GU131">
        <v>1.7931034482758621</v>
      </c>
      <c r="GV131">
        <v>475.28571428571428</v>
      </c>
      <c r="GW131">
        <v>1.625</v>
      </c>
      <c r="GX131">
        <v>485.15789473684208</v>
      </c>
      <c r="GY131">
        <v>1.7777777777777777</v>
      </c>
      <c r="GZ131">
        <v>504.83333333333331</v>
      </c>
      <c r="HA131">
        <v>1.6</v>
      </c>
      <c r="HB131">
        <v>437.5</v>
      </c>
      <c r="HC131">
        <v>1.75</v>
      </c>
      <c r="HD131">
        <v>524.66666666666663</v>
      </c>
      <c r="HE131">
        <v>1.7037037037037037</v>
      </c>
      <c r="HF131">
        <v>483.85</v>
      </c>
      <c r="HG131">
        <v>2.3333333333333335</v>
      </c>
      <c r="HH131">
        <v>485.55555555555554</v>
      </c>
      <c r="HI131">
        <v>1.8</v>
      </c>
      <c r="HJ131">
        <v>496.88888888888891</v>
      </c>
      <c r="HK131">
        <v>2.2000000000000002</v>
      </c>
      <c r="HL131">
        <v>448.77777777777777</v>
      </c>
      <c r="HM131">
        <v>2.103448275862069</v>
      </c>
      <c r="HN131">
        <v>477.07407407407408</v>
      </c>
      <c r="HO131">
        <v>1.9107142857142858</v>
      </c>
      <c r="HP131">
        <v>479.95744680851061</v>
      </c>
      <c r="HQ131">
        <v>1.7678571428571428</v>
      </c>
      <c r="HR131">
        <v>482.2823529411765</v>
      </c>
      <c r="HS131">
        <v>0.77777777777777779</v>
      </c>
      <c r="HT131">
        <v>236.75</v>
      </c>
      <c r="HU131">
        <v>1</v>
      </c>
      <c r="HV131">
        <v>249.125</v>
      </c>
      <c r="HW131">
        <v>1.125</v>
      </c>
      <c r="HX131">
        <v>276.5</v>
      </c>
      <c r="HY131">
        <v>0.96296296296296291</v>
      </c>
      <c r="HZ131">
        <v>255.5</v>
      </c>
      <c r="IA131">
        <v>1.3333333333333333</v>
      </c>
      <c r="IB131">
        <v>409.28571428571428</v>
      </c>
      <c r="IC131">
        <v>1</v>
      </c>
      <c r="ID131">
        <v>322.33333333333331</v>
      </c>
      <c r="IE131">
        <v>0.8</v>
      </c>
      <c r="IF131">
        <v>266.16666666666669</v>
      </c>
      <c r="IG131">
        <v>1.0344827586206897</v>
      </c>
      <c r="IH131">
        <v>336.63157894736844</v>
      </c>
      <c r="II131">
        <v>1</v>
      </c>
      <c r="IJ131">
        <v>297.16216216216219</v>
      </c>
      <c r="IK131">
        <v>1</v>
      </c>
      <c r="IL131">
        <v>297.16216216216219</v>
      </c>
      <c r="IM131">
        <v>1.5119047619047619</v>
      </c>
      <c r="IN131">
        <v>426.13934426229508</v>
      </c>
      <c r="IO131">
        <v>4</v>
      </c>
      <c r="IP131">
        <v>718</v>
      </c>
      <c r="IS131">
        <v>3.5</v>
      </c>
      <c r="IT131">
        <v>791.5</v>
      </c>
      <c r="IU131">
        <v>3.6666666666666665</v>
      </c>
      <c r="IV131">
        <v>767</v>
      </c>
      <c r="IW131">
        <v>0</v>
      </c>
      <c r="JC131">
        <v>0</v>
      </c>
      <c r="JE131">
        <v>2.75</v>
      </c>
      <c r="JF131">
        <v>767</v>
      </c>
      <c r="JG131">
        <v>2</v>
      </c>
      <c r="JH131">
        <v>459</v>
      </c>
      <c r="JK131">
        <v>0</v>
      </c>
      <c r="JM131">
        <v>0.66666666666666663</v>
      </c>
      <c r="JN131">
        <v>459</v>
      </c>
      <c r="JO131">
        <v>0</v>
      </c>
      <c r="JU131">
        <v>0</v>
      </c>
      <c r="JW131">
        <v>0.5</v>
      </c>
      <c r="JX131">
        <v>459</v>
      </c>
      <c r="JY131">
        <v>1.625</v>
      </c>
      <c r="JZ131">
        <v>690</v>
      </c>
      <c r="KA131">
        <v>4</v>
      </c>
      <c r="KB131">
        <v>498</v>
      </c>
      <c r="KE131">
        <v>1.5</v>
      </c>
      <c r="KF131">
        <v>359</v>
      </c>
      <c r="KG131">
        <v>2.3333333333333335</v>
      </c>
      <c r="KH131">
        <v>405.33333333333331</v>
      </c>
      <c r="KI131">
        <v>0</v>
      </c>
      <c r="KO131">
        <v>0</v>
      </c>
      <c r="KQ131">
        <v>1.75</v>
      </c>
      <c r="KR131">
        <v>405.33333333333331</v>
      </c>
      <c r="KS131">
        <v>1.75</v>
      </c>
      <c r="KT131">
        <v>405.33333333333331</v>
      </c>
      <c r="KU131">
        <v>1.6666666666666667</v>
      </c>
      <c r="KV131">
        <v>568</v>
      </c>
      <c r="KW131">
        <v>1.5222222222222221</v>
      </c>
      <c r="KX131">
        <v>433.83720930232556</v>
      </c>
      <c r="KY131" s="15">
        <f>Tabla24[[#This Row],[ROS_NUM_COR_COD_ROS_TG_NEG]]-Tabla24[[#This Row],[PAS_NUM_COR_COD_ROS_TG_NEG]]</f>
        <v>5.5555555555555802E-2</v>
      </c>
      <c r="KZ131" s="15">
        <f>Tabla24[[#This Row],[ROS_DUR_COR_COD_ROS_TG_NEG]]-Tabla24[[#This Row],[PAS_DUR_COR_COD_ROS_TG_NEG]]</f>
        <v>-60.444444444444457</v>
      </c>
      <c r="LA131" s="15">
        <f>Tabla24[[#This Row],[ROS_NUM_COR_COD_ROS_TG_NEU]]-Tabla24[[#This Row],[PAS_NUM_COR_COD_ROS_TG_NEU]]</f>
        <v>-0.51578947368421058</v>
      </c>
      <c r="LB131" s="15">
        <f>Tabla24[[#This Row],[ROS_DUR_COR_COD_ROS_TG_NEU]]-Tabla24[[#This Row],[PAS_DUR_COR_COD_ROS_TG_NEU]]</f>
        <v>-14.861111111111086</v>
      </c>
      <c r="LC131" s="15">
        <f>Tabla24[[#This Row],[ROS_NUM_COR_COD_ROS_TG_POS]]-Tabla24[[#This Row],[PAS_NUM_COR_COD_ROS_TG_POS]]</f>
        <v>9.4736842105263452E-2</v>
      </c>
      <c r="LD131" s="15">
        <f>Tabla24[[#This Row],[ROS_DUR_COR_COD_ROS_TG_POS]]-Tabla24[[#This Row],[PAS_DUR_COR_COD_ROS_TG_POS]]</f>
        <v>-149.97222222222223</v>
      </c>
      <c r="LE131" s="15">
        <f>Tabla24[[#This Row],[ROS_NUM_COR_COD_ROS_TG_TOT]]-Tabla24[[#This Row],[PAS_NUM_COR_COD_ROS_TG_TOT]]</f>
        <v>-0.12869458128078826</v>
      </c>
      <c r="LF131" s="15">
        <f>Tabla24[[#This Row],[ROS_DUR_COR_COD_ROS_TG_TOT]]-Tabla24[[#This Row],[PAS_DUR_COR_COD_ROS_TG_TOT]]</f>
        <v>-74.966742252456527</v>
      </c>
      <c r="LG131" s="15">
        <f>Tabla24[[#This Row],[ROS_NUM_COR_COD_ESC_TG_NEG]]-Tabla24[[#This Row],[PAS_NUM_COR_COD_ESC_TG_NEG]]</f>
        <v>0.38888888888888928</v>
      </c>
      <c r="LH131" s="15">
        <f>Tabla24[[#This Row],[ROS_DUR_COR_COD_ESC_TG_NEG]]-Tabla24[[#This Row],[PAS_DUR_COR_COD_ESC_TG_NEG]]</f>
        <v>31.389705882352928</v>
      </c>
      <c r="LI131" s="15">
        <f>Tabla24[[#This Row],[ROS_NUM_COR_COD_ESC_TG_NEU]]-Tabla24[[#This Row],[PAS_NUM_COR_COD_ESC_TG_NEU]]</f>
        <v>-0.48421052631578942</v>
      </c>
      <c r="LJ131" s="15">
        <f>Tabla24[[#This Row],[ROS_NUM_COR_COD_ESC_TG_NEG]]-Tabla24[[#This Row],[PAS_NUM_COR_COD_ESC_TG_NEG]]</f>
        <v>0.38888888888888928</v>
      </c>
      <c r="LK131" s="15">
        <f>Tabla24[[#This Row],[ROS_NUM_COR_COD_ESC_TG_POS]]-Tabla24[[#This Row],[PAS_NUM_COR_COD_ESC_TG_POS]]</f>
        <v>-0.72631578947368403</v>
      </c>
      <c r="LL131" s="15">
        <f>Tabla24[[#This Row],[ROS_DUR_COR_COD_ESC_TG_POS]]-Tabla24[[#This Row],[PAS_DUR_COR_COD_ESC_TG_POS]]</f>
        <v>-84.781512605042053</v>
      </c>
      <c r="LM131" s="15">
        <f>Tabla24[[#This Row],[ROS_NUM_COR_COD_ESC_TG_TOT]]-Tabla24[[#This Row],[PAS_NUM_COR_COD_ESC_TG_TOT]]</f>
        <v>-0.29618226600985231</v>
      </c>
      <c r="LN131" s="15">
        <f>Tabla24[[#This Row],[ROS_DUR_COR_COD_ESC_TG_TOT]]-Tabla24[[#This Row],[PAS_DUR_COR_COD_ESC_TG_TOT]]</f>
        <v>-19.204081632653072</v>
      </c>
      <c r="LO131" s="15">
        <f>Tabla24[[#This Row],[PAS_NUM_COR_COD_ROS_TG_NEG]]-Tabla24[[#This Row],[ESC_NUM_COR_COD_ROS_TG_NEG]]</f>
        <v>-0.16666666666666696</v>
      </c>
      <c r="LP131" s="15">
        <f>Tabla24[[#This Row],[PAS_DUR_COR_COD_ROS_TG_NEG]]-Tabla24[[#This Row],[ESC_DUR_COR_COD_ROS_TG_NEG]]</f>
        <v>-227.5</v>
      </c>
      <c r="LQ131" s="15">
        <f>Tabla24[[#This Row],[PAS_NUM_COR_COD_ROS_TG_NEU]]-Tabla24[[#This Row],[ESC_NUM_COR_COD_ROS_TG_NEU]]</f>
        <v>0.41578947368421071</v>
      </c>
      <c r="LR131" s="15">
        <f>Tabla24[[#This Row],[PAS_DUR_COR_COD_ROS_TG_NEU]]-Tabla24[[#This Row],[ESC_DUR_COR_COD_ROS_TG_NEU]]</f>
        <v>-113.96428571428567</v>
      </c>
      <c r="LS131" s="15">
        <f>Tabla24[[#This Row],[PAS_NUM_COR_COD_ROS_TG_POS]]-Tabla24[[#This Row],[ESC_NUM_COR_COD_ROS_TG_POS]]</f>
        <v>0.40526315789473677</v>
      </c>
      <c r="LT131" s="15">
        <f>Tabla24[[#This Row],[PAS_DUR_COR_COD_ROS_TG_POS]]-Tabla24[[#This Row],[ESC_DUR_COR_COD_ROS_TG_POS]]</f>
        <v>13.25</v>
      </c>
      <c r="LU131" s="15">
        <f>Tabla24[[#This Row],[PAS_NUM_COR_COD_ROS_TG_TOT]]-Tabla24[[#This Row],[ESC_NUM_COR_COD_ROS_TG_TOT]]</f>
        <v>0.23214285714285721</v>
      </c>
      <c r="LV131" s="15">
        <f>Tabla24[[#This Row],[PAS_DUR_COR_COD_ROS_TG_TOT]]-Tabla24[[#This Row],[ESC_DUR_COR_COD_ROS_TG_TOT]]</f>
        <v>-111.08961845607814</v>
      </c>
      <c r="LW131" s="15">
        <f>Tabla24[[#This Row],[PAS_NUM_COR_COD_ESC_TG_NEG]]-Tabla24[[#This Row],[ESC_NUM_COR_COD_ESC_TG_NEG]]</f>
        <v>-1.166666666666667</v>
      </c>
      <c r="LX131" s="15">
        <f>Tabla24[[#This Row],[PAS_DUR_COR_COD_ESC_TG_NEG]]-Tabla24[[#This Row],[ESC_DUR_COR_COD_ESC_TG_NEG]]</f>
        <v>-530.38970588235293</v>
      </c>
      <c r="LY131" s="15">
        <f>Tabla24[[#This Row],[PAS_NUM_COR_COD_ESC_TG_NEU]]-Tabla24[[#This Row],[ESC_NUM_COR_COD_ESC_TG_NEU]]</f>
        <v>-2.4157894736842103</v>
      </c>
      <c r="LZ131" s="15">
        <f>Tabla24[[#This Row],[PAS_DUR_COR_COD_ESC_TG_NEU]]-Tabla24[[#This Row],[ESC_DUR_COR_COD_ESC_TG_NEU]]</f>
        <v>-772.8</v>
      </c>
      <c r="MA131" s="15">
        <f>Tabla24[[#This Row],[PAS_NUM_COR_COD_ESC_TG_POS]]-Tabla24[[#This Row],[ESC_NUM_COR_COD_ESC_TG_POS]]</f>
        <v>-1.3736842105263158</v>
      </c>
      <c r="MB131" s="15">
        <f>Tabla24[[#This Row],[PAS_DUR_COR_COD_ESC_TG_POS]]-Tabla24[[#This Row],[ESC_DUR_COR_COD_ESC_TG_POS]]</f>
        <v>-555.84705882352944</v>
      </c>
      <c r="MC131" s="15">
        <f>Tabla24[[#This Row],[PAS_NUM_COR_COD_ESC_TG_TOT]]-Tabla24[[#This Row],[ESC_NUM_COR_COD_ESC_TG_TOT]]</f>
        <v>-1.6693349753694582</v>
      </c>
      <c r="MD131" s="15">
        <f>Tabla24[[#This Row],[PAS_DUR_COR_COD_ESC_TG_TOT]]-Tabla24[[#This Row],[ESC_DUR_COR_COD_ESC_TG_TOT]]</f>
        <v>-623.04591836734687</v>
      </c>
      <c r="ME131">
        <v>192.11111111111111</v>
      </c>
      <c r="MF131">
        <v>247.88888888888889</v>
      </c>
      <c r="MG131">
        <v>170.33333333333334</v>
      </c>
      <c r="MH131">
        <v>203.44444444444446</v>
      </c>
      <c r="MI131">
        <v>228</v>
      </c>
      <c r="MJ131">
        <v>209.66666666666666</v>
      </c>
      <c r="MK131">
        <v>177.85714285714286</v>
      </c>
      <c r="ML131">
        <v>206.04761904761904</v>
      </c>
      <c r="MM131">
        <v>256.75</v>
      </c>
      <c r="MN131">
        <v>176.42857142857142</v>
      </c>
      <c r="MO131">
        <v>250.875</v>
      </c>
      <c r="MP131">
        <v>230.2608695652174</v>
      </c>
      <c r="MQ131">
        <v>330.25</v>
      </c>
      <c r="MR131">
        <v>262.89999999999998</v>
      </c>
      <c r="MS131">
        <v>294.8</v>
      </c>
      <c r="MT131">
        <v>293.53571428571428</v>
      </c>
      <c r="MU131">
        <v>212.47058823529412</v>
      </c>
      <c r="MV131">
        <v>158.625</v>
      </c>
      <c r="MW131">
        <v>242.375</v>
      </c>
      <c r="MX131">
        <v>204.65306122448979</v>
      </c>
      <c r="MY131">
        <v>206.47058823529412</v>
      </c>
      <c r="MZ131">
        <v>215.06666666666666</v>
      </c>
      <c r="NA131">
        <v>232.41176470588235</v>
      </c>
      <c r="NB131">
        <v>218.10204081632654</v>
      </c>
      <c r="NC131" s="15">
        <f>Tabla1[[#This Row],[ROS_1DU_COR_COD_ROS_TG_NEG]]-Tabla1[[#This Row],[PAS_1DU_COR_COD_ROS_TG_NEG]]</f>
        <v>-20.359477124183002</v>
      </c>
      <c r="ND131" s="15">
        <f>Tabla1[[#This Row],[ROS_1DU_COR_COD_ROS_TG_NEU]]-Tabla1[[#This Row],[PAS_1DU_COR_COD_ROS_TG_NEU]]</f>
        <v>89.263888888888886</v>
      </c>
      <c r="NE131" s="15">
        <f>Tabla1[[#This Row],[ROS_1DU_COR_COD_ROS_TG_POS]]-Tabla1[[#This Row],[PAS_1DU_COR_COD_ROS_TG_POS]]</f>
        <v>-72.041666666666657</v>
      </c>
      <c r="NF131" s="15">
        <f>Tabla1[[#This Row],[ROS_1DU_COR_COD_ROS_TG_TOT]]-Tabla1[[#This Row],[PAS_1DU_COR_COD_ROS_TG_TOT]]</f>
        <v>-1.2086167800453325</v>
      </c>
      <c r="NG131" s="15">
        <f>Tabla1[[#This Row],[ROS_1DU_COR_COD_ESC_TG_NEG]]-Tabla1[[#This Row],[PAS_1DU_COR_COD_ESC_TG_NEG]]</f>
        <v>21.529411764705884</v>
      </c>
      <c r="NH131" s="15">
        <f>Tabla1[[#This Row],[ROS_1DU_COR_COD_ESC_TG_NEU]]-Tabla1[[#This Row],[PAS_1DU_COR_COD_ESC_TG_NEU]]</f>
        <v>-5.4000000000000057</v>
      </c>
      <c r="NI131" s="15">
        <f>Tabla1[[#This Row],[ROS_1DU_COR_COD_ESC_TG_POS]]-Tabla1[[#This Row],[PAS_1DU_COR_COD_ESC_TG_POS]]</f>
        <v>-54.554621848739487</v>
      </c>
      <c r="NJ131" s="15">
        <f>Tabla1[[#This Row],[ROS_1DU_COR_COD_ESC_TG_TOT]]-Tabla1[[#This Row],[PAS_1DU_COR_COD_ESC_TG_TOT]]</f>
        <v>-12.054421768707499</v>
      </c>
      <c r="NK131" s="15">
        <f>Tabla1[[#This Row],[PAS_1DU_COR_COD_ROS_TG_NEG]]-Tabla1[[#This Row],[ESC_1DU_COR_COD_ROS_TG_NEG]]</f>
        <v>-44.279411764705884</v>
      </c>
      <c r="NL131" s="15">
        <f>Tabla1[[#This Row],[PAS_1DU_COR_COD_ROS_TG_NEU]]-Tabla1[[#This Row],[ESC_1DU_COR_COD_ROS_TG_NEU]]</f>
        <v>-17.803571428571416</v>
      </c>
      <c r="NM131" s="15">
        <f>Tabla1[[#This Row],[PAS_1DU_COR_COD_ROS_TG_POS]]-Tabla1[[#This Row],[ESC_1DU_COR_COD_ROS_TG_POS]]</f>
        <v>-8.5</v>
      </c>
      <c r="NN131" s="15">
        <f>Tabla1[[#This Row],[PAS_1DU_COR_COD_ROS_TG_TOT]]-Tabla1[[#This Row],[ESC_1DU_COR_COD_ROS_TG_TOT]]</f>
        <v>-25.607808340727615</v>
      </c>
      <c r="NO131" s="15">
        <f>Tabla1[[#This Row],[PAS_1DU_COR_COD_ESC_TG_NEG]]-Tabla1[[#This Row],[ESC_1DU_COR_COD_ESC_TG_NEG]]</f>
        <v>-123.77941176470588</v>
      </c>
      <c r="NP131" s="15">
        <f>Tabla1[[#This Row],[PAS_1DU_COR_COD_ESC_TG_NEU]]-Tabla1[[#This Row],[ESC_1DU_COR_COD_ESC_TG_NEU]]</f>
        <v>-47.833333333333314</v>
      </c>
      <c r="NQ131" s="15">
        <f>Tabla1[[#This Row],[PAS_1DU_COR_COD_ESC_TG_POS]]-Tabla1[[#This Row],[ESC_1DU_COR_COD_ESC_TG_POS]]</f>
        <v>-62.388235294117663</v>
      </c>
      <c r="NR131" s="15">
        <f>Tabla1[[#This Row],[PAS_1DU_COR_COD_ESC_TG_TOT]]-Tabla1[[#This Row],[ESC_1DU_COR_COD_ESC_TG_TOT]]</f>
        <v>-75.433673469387742</v>
      </c>
    </row>
    <row r="132" spans="1:382" x14ac:dyDescent="0.3">
      <c r="A132" s="2" t="s">
        <v>145</v>
      </c>
      <c r="B132" s="2">
        <v>50</v>
      </c>
      <c r="C132" s="2">
        <v>1</v>
      </c>
      <c r="D132" s="2">
        <v>50</v>
      </c>
      <c r="E132">
        <v>0.2</v>
      </c>
      <c r="F132">
        <v>337.5</v>
      </c>
      <c r="G132">
        <v>0.3</v>
      </c>
      <c r="H132">
        <v>586.5</v>
      </c>
      <c r="I132">
        <v>0.25</v>
      </c>
      <c r="J132">
        <v>987</v>
      </c>
      <c r="K132">
        <v>0.25</v>
      </c>
      <c r="L132">
        <v>567</v>
      </c>
      <c r="M132">
        <v>0.1</v>
      </c>
      <c r="N132">
        <v>99.5</v>
      </c>
      <c r="O132">
        <v>0.05</v>
      </c>
      <c r="P132">
        <v>232</v>
      </c>
      <c r="Q132">
        <v>0.55000000000000004</v>
      </c>
      <c r="R132">
        <v>692</v>
      </c>
      <c r="S132">
        <v>0.23333333333333334</v>
      </c>
      <c r="T132">
        <v>417.83333333333331</v>
      </c>
      <c r="U132">
        <v>0.24166666666666667</v>
      </c>
      <c r="V132">
        <v>485.63636363636363</v>
      </c>
      <c r="W132">
        <v>0.1</v>
      </c>
      <c r="X132">
        <v>208</v>
      </c>
      <c r="Y132">
        <v>0.05</v>
      </c>
      <c r="Z132">
        <v>203</v>
      </c>
      <c r="AA132">
        <v>0.1</v>
      </c>
      <c r="AB132">
        <v>246.5</v>
      </c>
      <c r="AC132">
        <v>8.3333333333333329E-2</v>
      </c>
      <c r="AD132">
        <v>226</v>
      </c>
      <c r="AE132">
        <v>8.3333333333333329E-2</v>
      </c>
      <c r="AF132">
        <v>226</v>
      </c>
      <c r="AG132">
        <v>0.18888888888888888</v>
      </c>
      <c r="AH132">
        <v>416.4</v>
      </c>
      <c r="BM132">
        <v>0.18888888888888888</v>
      </c>
      <c r="BN132">
        <v>416.4</v>
      </c>
      <c r="BO132">
        <v>3.9</v>
      </c>
      <c r="BP132">
        <v>1298.25</v>
      </c>
      <c r="BQ132">
        <v>4</v>
      </c>
      <c r="BR132">
        <v>1831.2</v>
      </c>
      <c r="BS132">
        <v>3.7</v>
      </c>
      <c r="BT132">
        <v>1110.1111111111111</v>
      </c>
      <c r="BU132">
        <v>3.8571428571428572</v>
      </c>
      <c r="BV132">
        <v>1342.409090909091</v>
      </c>
      <c r="BW132">
        <v>2.8888888888888888</v>
      </c>
      <c r="BX132">
        <v>1258.1666666666667</v>
      </c>
      <c r="BY132">
        <v>2.5</v>
      </c>
      <c r="BZ132">
        <v>923.71428571428567</v>
      </c>
      <c r="CA132">
        <v>5.0999999999999996</v>
      </c>
      <c r="CB132">
        <v>1357.4</v>
      </c>
      <c r="CC132">
        <v>3.5925925925925926</v>
      </c>
      <c r="CD132">
        <v>1199.5217391304348</v>
      </c>
      <c r="CE132">
        <v>3.7272727272727271</v>
      </c>
      <c r="CF132">
        <v>1269.3777777777777</v>
      </c>
      <c r="CG132">
        <v>2.8</v>
      </c>
      <c r="CH132">
        <v>1085.875</v>
      </c>
      <c r="CI132">
        <v>2.125</v>
      </c>
      <c r="CJ132">
        <v>968.4</v>
      </c>
      <c r="CK132">
        <v>1.9</v>
      </c>
      <c r="CL132">
        <v>894.5</v>
      </c>
      <c r="CM132">
        <v>2.2857142857142856</v>
      </c>
      <c r="CN132">
        <v>994.52631578947364</v>
      </c>
      <c r="CO132">
        <v>3.2222222222222223</v>
      </c>
      <c r="CP132">
        <v>1484</v>
      </c>
      <c r="CQ132">
        <v>3.125</v>
      </c>
      <c r="CR132">
        <v>1291.8333333333333</v>
      </c>
      <c r="CS132">
        <v>1.3</v>
      </c>
      <c r="CT132">
        <v>490.6</v>
      </c>
      <c r="CU132">
        <v>2.4814814814814814</v>
      </c>
      <c r="CV132">
        <v>1124</v>
      </c>
      <c r="CW132">
        <v>2.3818181818181818</v>
      </c>
      <c r="CX132">
        <v>1055.6666666666667</v>
      </c>
      <c r="CY132">
        <v>3.0545454545454547</v>
      </c>
      <c r="CZ132">
        <v>1174.3950617283951</v>
      </c>
      <c r="DA132">
        <v>1.6</v>
      </c>
      <c r="DB132">
        <v>824.83333333333337</v>
      </c>
      <c r="DC132">
        <v>2.25</v>
      </c>
      <c r="DD132">
        <v>920.4</v>
      </c>
      <c r="DE132">
        <v>1.3</v>
      </c>
      <c r="DF132">
        <v>924</v>
      </c>
      <c r="DG132">
        <v>1.6785714285714286</v>
      </c>
      <c r="DH132">
        <v>883.13333333333333</v>
      </c>
      <c r="DI132">
        <v>1.6666666666666667</v>
      </c>
      <c r="DJ132">
        <v>791.2</v>
      </c>
      <c r="DK132">
        <v>0.875</v>
      </c>
      <c r="DL132">
        <v>564.66666666666663</v>
      </c>
      <c r="DM132">
        <v>3</v>
      </c>
      <c r="DN132">
        <v>1103.625</v>
      </c>
      <c r="DO132">
        <v>1.9259259259259258</v>
      </c>
      <c r="DP132">
        <v>904.9375</v>
      </c>
      <c r="DQ132">
        <v>1.8</v>
      </c>
      <c r="DR132">
        <v>894.38709677419354</v>
      </c>
      <c r="DS132">
        <v>1.8</v>
      </c>
      <c r="DT132">
        <v>894.38709677419354</v>
      </c>
      <c r="DU132">
        <v>2.6363636363636362</v>
      </c>
      <c r="DV132">
        <v>1096.8928571428571</v>
      </c>
      <c r="DY132">
        <v>5.5</v>
      </c>
      <c r="DZ132">
        <v>1578.5</v>
      </c>
      <c r="EC132">
        <v>5.5</v>
      </c>
      <c r="ED132">
        <v>1578.5</v>
      </c>
      <c r="EE132">
        <v>8</v>
      </c>
      <c r="EF132">
        <v>1959</v>
      </c>
      <c r="EG132">
        <v>6.5</v>
      </c>
      <c r="EH132">
        <v>2050.5</v>
      </c>
      <c r="EK132">
        <v>7</v>
      </c>
      <c r="EL132">
        <v>2020</v>
      </c>
      <c r="EM132">
        <v>6.4</v>
      </c>
      <c r="EN132">
        <v>1843.4</v>
      </c>
      <c r="EQ132">
        <v>2</v>
      </c>
      <c r="ER132">
        <v>509</v>
      </c>
      <c r="EU132">
        <v>2</v>
      </c>
      <c r="EV132">
        <v>509</v>
      </c>
      <c r="EW132">
        <v>0</v>
      </c>
      <c r="EY132">
        <v>0.5</v>
      </c>
      <c r="EZ132">
        <v>356</v>
      </c>
      <c r="FC132">
        <v>0.33333333333333331</v>
      </c>
      <c r="FD132">
        <v>356</v>
      </c>
      <c r="FE132">
        <v>1</v>
      </c>
      <c r="FF132">
        <v>432.5</v>
      </c>
      <c r="FG132">
        <v>3.7</v>
      </c>
      <c r="FH132">
        <v>1440.2857142857142</v>
      </c>
      <c r="FK132">
        <v>5.5</v>
      </c>
      <c r="FL132">
        <v>1955</v>
      </c>
      <c r="FO132">
        <v>5.5</v>
      </c>
      <c r="FP132">
        <v>1955</v>
      </c>
      <c r="FQ132">
        <v>2</v>
      </c>
      <c r="FR132">
        <v>492</v>
      </c>
      <c r="FS132">
        <v>6.5</v>
      </c>
      <c r="FT132">
        <v>1672.5</v>
      </c>
      <c r="FW132">
        <v>5</v>
      </c>
      <c r="FX132">
        <v>1279</v>
      </c>
      <c r="FY132">
        <v>5.2</v>
      </c>
      <c r="FZ132">
        <v>1549.4</v>
      </c>
      <c r="GA132">
        <v>5.2</v>
      </c>
      <c r="GB132">
        <v>1549.4</v>
      </c>
      <c r="GC132">
        <v>4.2</v>
      </c>
      <c r="GD132">
        <v>1485.75</v>
      </c>
      <c r="GE132">
        <v>2.7666666666666666</v>
      </c>
      <c r="GF132">
        <v>1134.5241935483871</v>
      </c>
      <c r="GG132">
        <v>3.2222222222222223</v>
      </c>
      <c r="GH132">
        <v>1472.3333333333333</v>
      </c>
      <c r="GI132">
        <v>1.5</v>
      </c>
      <c r="GJ132">
        <v>1460</v>
      </c>
      <c r="GK132">
        <v>3.375</v>
      </c>
      <c r="GL132">
        <v>1216.8333333333333</v>
      </c>
      <c r="GM132">
        <v>2.6296296296296298</v>
      </c>
      <c r="GN132">
        <v>1367.6666666666667</v>
      </c>
      <c r="GO132">
        <v>2.25</v>
      </c>
      <c r="GP132">
        <v>1272.5</v>
      </c>
      <c r="GQ132">
        <v>2.4444444444444446</v>
      </c>
      <c r="GR132">
        <v>1011.1666666666666</v>
      </c>
      <c r="GS132">
        <v>2.6</v>
      </c>
      <c r="GT132">
        <v>1225.8333333333333</v>
      </c>
      <c r="GU132">
        <v>2.4444444444444446</v>
      </c>
      <c r="GV132">
        <v>1157</v>
      </c>
      <c r="GW132">
        <v>2.5370370370370372</v>
      </c>
      <c r="GX132">
        <v>1258.9354838709678</v>
      </c>
      <c r="GY132">
        <v>3.2222222222222223</v>
      </c>
      <c r="GZ132">
        <v>1422.1666666666667</v>
      </c>
      <c r="HA132">
        <v>5.2</v>
      </c>
      <c r="HB132">
        <v>1592.4444444444443</v>
      </c>
      <c r="HC132">
        <v>4</v>
      </c>
      <c r="HD132">
        <v>1203.5714285714287</v>
      </c>
      <c r="HE132">
        <v>4.1851851851851851</v>
      </c>
      <c r="HF132">
        <v>1422.2727272727273</v>
      </c>
      <c r="HG132">
        <v>4.375</v>
      </c>
      <c r="HH132">
        <v>1610.6666666666667</v>
      </c>
      <c r="HI132">
        <v>4.8888888888888893</v>
      </c>
      <c r="HJ132">
        <v>1300.2222222222222</v>
      </c>
      <c r="HK132">
        <v>4.4000000000000004</v>
      </c>
      <c r="HL132">
        <v>1364.2222222222222</v>
      </c>
      <c r="HM132">
        <v>4.5555555555555554</v>
      </c>
      <c r="HN132">
        <v>1401.8333333333333</v>
      </c>
      <c r="HO132">
        <v>4.3703703703703702</v>
      </c>
      <c r="HP132">
        <v>1411.608695652174</v>
      </c>
      <c r="HQ132">
        <v>3.4537037037037037</v>
      </c>
      <c r="HR132">
        <v>1350.1428571428571</v>
      </c>
      <c r="HS132">
        <v>2.2222222222222223</v>
      </c>
      <c r="HT132">
        <v>794.28571428571433</v>
      </c>
      <c r="HU132">
        <v>2.7</v>
      </c>
      <c r="HV132">
        <v>1034.5</v>
      </c>
      <c r="HW132">
        <v>3.25</v>
      </c>
      <c r="HX132">
        <v>1091.5714285714287</v>
      </c>
      <c r="HY132">
        <v>2.7037037037037037</v>
      </c>
      <c r="HZ132">
        <v>976.22727272727275</v>
      </c>
      <c r="IA132">
        <v>2.75</v>
      </c>
      <c r="IB132">
        <v>848.42857142857144</v>
      </c>
      <c r="IC132">
        <v>2.3333333333333335</v>
      </c>
      <c r="ID132">
        <v>743.75</v>
      </c>
      <c r="IE132">
        <v>2.2000000000000002</v>
      </c>
      <c r="IF132">
        <v>1019.6666666666666</v>
      </c>
      <c r="IG132">
        <v>2.4074074074074074</v>
      </c>
      <c r="IH132">
        <v>857.47619047619048</v>
      </c>
      <c r="II132">
        <v>2.5555555555555554</v>
      </c>
      <c r="IJ132">
        <v>918.23255813953483</v>
      </c>
      <c r="IK132">
        <v>2.5555555555555554</v>
      </c>
      <c r="IL132">
        <v>918.23255813953483</v>
      </c>
      <c r="IM132">
        <v>3.1543209876543208</v>
      </c>
      <c r="IN132">
        <v>1195.375</v>
      </c>
      <c r="IO132">
        <v>1</v>
      </c>
      <c r="IP132">
        <v>159</v>
      </c>
      <c r="IS132">
        <v>0</v>
      </c>
      <c r="IU132">
        <v>0.33333333333333331</v>
      </c>
      <c r="IV132">
        <v>159</v>
      </c>
      <c r="IW132">
        <v>0</v>
      </c>
      <c r="IY132">
        <v>0</v>
      </c>
      <c r="JC132">
        <v>0</v>
      </c>
      <c r="JE132">
        <v>0.16666666666666666</v>
      </c>
      <c r="JF132">
        <v>159</v>
      </c>
      <c r="JG132">
        <v>6</v>
      </c>
      <c r="JH132">
        <v>1664</v>
      </c>
      <c r="JK132">
        <v>4.5</v>
      </c>
      <c r="JL132">
        <v>1119.5</v>
      </c>
      <c r="JM132">
        <v>5</v>
      </c>
      <c r="JN132">
        <v>1301</v>
      </c>
      <c r="JO132">
        <v>6</v>
      </c>
      <c r="JP132">
        <v>1706.5</v>
      </c>
      <c r="JQ132">
        <v>6</v>
      </c>
      <c r="JR132">
        <v>1974</v>
      </c>
      <c r="JU132">
        <v>6</v>
      </c>
      <c r="JV132">
        <v>1795.6666666666667</v>
      </c>
      <c r="JW132">
        <v>5.5</v>
      </c>
      <c r="JX132">
        <v>1548.3333333333333</v>
      </c>
      <c r="JY132">
        <v>2.8333333333333335</v>
      </c>
      <c r="JZ132">
        <v>1349.8571428571429</v>
      </c>
      <c r="KA132">
        <v>7</v>
      </c>
      <c r="KB132">
        <v>2252</v>
      </c>
      <c r="KE132">
        <v>1</v>
      </c>
      <c r="KF132">
        <v>265.5</v>
      </c>
      <c r="KG132">
        <v>3</v>
      </c>
      <c r="KH132">
        <v>927.66666666666663</v>
      </c>
      <c r="KI132">
        <v>3</v>
      </c>
      <c r="KJ132">
        <v>1948</v>
      </c>
      <c r="KK132">
        <v>7</v>
      </c>
      <c r="KL132">
        <v>2306</v>
      </c>
      <c r="KO132">
        <v>4.333333333333333</v>
      </c>
      <c r="KP132">
        <v>2127</v>
      </c>
      <c r="KQ132">
        <v>3.6666666666666665</v>
      </c>
      <c r="KR132">
        <v>1407.4</v>
      </c>
      <c r="KS132">
        <v>3.6666666666666665</v>
      </c>
      <c r="KT132">
        <v>1407.4</v>
      </c>
      <c r="KU132">
        <v>3.1111111111111112</v>
      </c>
      <c r="KV132">
        <v>1373.8333333333333</v>
      </c>
      <c r="KW132">
        <v>3.15</v>
      </c>
      <c r="KX132">
        <v>1211.5984848484848</v>
      </c>
      <c r="KY132" s="15">
        <f>Tabla24[[#This Row],[ROS_NUM_COR_COD_ROS_TG_NEG]]-Tabla24[[#This Row],[PAS_NUM_COR_COD_ROS_TG_NEG]]</f>
        <v>4.2750000000000004</v>
      </c>
      <c r="KZ132" s="15">
        <f>Tabla24[[#This Row],[ROS_DUR_COR_COD_ROS_TG_NEG]]-Tabla24[[#This Row],[PAS_DUR_COR_COD_ROS_TG_NEG]]</f>
        <v>1511.1666666666667</v>
      </c>
      <c r="LA132" s="15">
        <f>Tabla24[[#This Row],[ROS_NUM_COR_COD_ROS_TG_NEU]]-Tabla24[[#This Row],[PAS_NUM_COR_COD_ROS_TG_NEU]]</f>
        <v>4.8388888888888895</v>
      </c>
      <c r="LB132" s="15">
        <f>Tabla24[[#This Row],[ROS_DUR_COR_COD_ROS_TG_NEU]]-Tabla24[[#This Row],[PAS_DUR_COR_COD_ROS_TG_NEU]]</f>
        <v>1068.2222222222222</v>
      </c>
      <c r="LC132" s="15">
        <f>Tabla24[[#This Row],[ROS_NUM_COR_COD_ROS_TG_POS]]-Tabla24[[#This Row],[PAS_NUM_COR_COD_ROS_TG_POS]]</f>
        <v>3.8500000000000005</v>
      </c>
      <c r="LD132" s="15">
        <f>Tabla24[[#This Row],[ROS_DUR_COR_COD_ROS_TG_POS]]-Tabla24[[#This Row],[PAS_DUR_COR_COD_ROS_TG_POS]]</f>
        <v>672.22222222222217</v>
      </c>
      <c r="LE132" s="15">
        <f>Tabla24[[#This Row],[ROS_NUM_COR_COD_ROS_TG_TOT]]-Tabla24[[#This Row],[PAS_NUM_COR_COD_ROS_TG_TOT]]</f>
        <v>4.322222222222222</v>
      </c>
      <c r="LF132" s="15">
        <f>Tabla24[[#This Row],[ROS_DUR_COR_COD_ROS_TG_TOT]]-Tabla24[[#This Row],[PAS_DUR_COR_COD_ROS_TG_TOT]]</f>
        <v>984</v>
      </c>
      <c r="LG132" s="15">
        <f>Tabla24[[#This Row],[ROS_NUM_COR_COD_ESC_TG_NEG]]-Tabla24[[#This Row],[PAS_NUM_COR_COD_ESC_TG_NEG]]</f>
        <v>2.0499999999999998</v>
      </c>
      <c r="LH132" s="15">
        <f>Tabla24[[#This Row],[ROS_DUR_COR_COD_ESC_TG_NEG]]-Tabla24[[#This Row],[PAS_DUR_COR_COD_ESC_TG_NEG]]</f>
        <v>935</v>
      </c>
      <c r="LI132" s="15">
        <f>Tabla24[[#This Row],[ROS_NUM_COR_COD_ESC_TG_NEU]]-Tabla24[[#This Row],[PAS_NUM_COR_COD_ESC_TG_NEU]]</f>
        <v>2.1444444444444448</v>
      </c>
      <c r="LJ132" s="15">
        <f>Tabla24[[#This Row],[ROS_NUM_COR_COD_ESC_TG_NEG]]-Tabla24[[#This Row],[PAS_NUM_COR_COD_ESC_TG_NEG]]</f>
        <v>2.0499999999999998</v>
      </c>
      <c r="LK132" s="15">
        <f>Tabla24[[#This Row],[ROS_NUM_COR_COD_ESC_TG_POS]]-Tabla24[[#This Row],[PAS_NUM_COR_COD_ESC_TG_POS]]</f>
        <v>2.35</v>
      </c>
      <c r="LL132" s="15">
        <f>Tabla24[[#This Row],[ROS_DUR_COR_COD_ESC_TG_POS]]-Tabla24[[#This Row],[PAS_DUR_COR_COD_ESC_TG_POS]]</f>
        <v>238.83333333333326</v>
      </c>
      <c r="LM132" s="15">
        <f>Tabla24[[#This Row],[ROS_NUM_COR_COD_ESC_TG_TOT]]-Tabla24[[#This Row],[PAS_NUM_COR_COD_ESC_TG_TOT]]</f>
        <v>2.1944444444444446</v>
      </c>
      <c r="LN132" s="15">
        <f>Tabla24[[#This Row],[ROS_DUR_COR_COD_ESC_TG_TOT]]-Tabla24[[#This Row],[PAS_DUR_COR_COD_ESC_TG_TOT]]</f>
        <v>590</v>
      </c>
      <c r="LO132" s="15">
        <f>Tabla24[[#This Row],[PAS_NUM_COR_COD_ROS_TG_NEG]]-Tabla24[[#This Row],[ESC_NUM_COR_COD_ROS_TG_NEG]]</f>
        <v>-3.1222222222222222</v>
      </c>
      <c r="LP132" s="15">
        <f>Tabla24[[#This Row],[PAS_DUR_COR_COD_ROS_TG_NEG]]-Tabla24[[#This Row],[ESC_DUR_COR_COD_ROS_TG_NEG]]</f>
        <v>-1384.5</v>
      </c>
      <c r="LQ132" s="15">
        <f>Tabla24[[#This Row],[PAS_NUM_COR_COD_ROS_TG_NEU]]-Tabla24[[#This Row],[ESC_NUM_COR_COD_ROS_TG_NEU]]</f>
        <v>-3.0750000000000002</v>
      </c>
      <c r="LR132" s="15">
        <f>Tabla24[[#This Row],[PAS_DUR_COR_COD_ROS_TG_NEU]]-Tabla24[[#This Row],[ESC_DUR_COR_COD_ROS_TG_NEU]]</f>
        <v>-1059.8333333333333</v>
      </c>
      <c r="LS132" s="15">
        <f>Tabla24[[#This Row],[PAS_NUM_COR_COD_ROS_TG_POS]]-Tabla24[[#This Row],[ESC_NUM_COR_COD_ROS_TG_POS]]</f>
        <v>-0.75</v>
      </c>
      <c r="LT132" s="15">
        <f>Tabla24[[#This Row],[PAS_DUR_COR_COD_ROS_TG_POS]]-Tabla24[[#This Row],[ESC_DUR_COR_COD_ROS_TG_POS]]</f>
        <v>201.39999999999998</v>
      </c>
      <c r="LU132" s="15">
        <f>Tabla24[[#This Row],[PAS_NUM_COR_COD_ROS_TG_TOT]]-Tabla24[[#This Row],[ESC_NUM_COR_COD_ROS_TG_TOT]]</f>
        <v>-2.248148148148148</v>
      </c>
      <c r="LV132" s="15">
        <f>Tabla24[[#This Row],[PAS_DUR_COR_COD_ROS_TG_TOT]]-Tabla24[[#This Row],[ESC_DUR_COR_COD_ROS_TG_TOT]]</f>
        <v>-706.16666666666674</v>
      </c>
      <c r="LW132" s="15">
        <f>Tabla24[[#This Row],[PAS_NUM_COR_COD_ESC_TG_NEG]]-Tabla24[[#This Row],[ESC_NUM_COR_COD_ESC_TG_NEG]]</f>
        <v>-2.6888888888888887</v>
      </c>
      <c r="LX132" s="15">
        <f>Tabla24[[#This Row],[PAS_DUR_COR_COD_ESC_TG_NEG]]-Tabla24[[#This Row],[ESC_DUR_COR_COD_ESC_TG_NEG]]</f>
        <v>-920.66666666666674</v>
      </c>
      <c r="LY132" s="15">
        <f>Tabla24[[#This Row],[PAS_NUM_COR_COD_ESC_TG_NEU]]-Tabla24[[#This Row],[ESC_NUM_COR_COD_ESC_TG_NEU]]</f>
        <v>-2.2000000000000002</v>
      </c>
      <c r="LZ132" s="15">
        <f>Tabla24[[#This Row],[PAS_DUR_COR_COD_ESC_TG_NEU]]-Tabla24[[#This Row],[ESC_DUR_COR_COD_ESC_TG_NEU]]</f>
        <v>-337.21428571428567</v>
      </c>
      <c r="MA132" s="15">
        <f>Tabla24[[#This Row],[PAS_NUM_COR_COD_ESC_TG_POS]]-Tabla24[[#This Row],[ESC_NUM_COR_COD_ESC_TG_POS]]</f>
        <v>-4.8499999999999996</v>
      </c>
      <c r="MB132" s="15">
        <f>Tabla24[[#This Row],[PAS_DUR_COR_COD_ESC_TG_POS]]-Tabla24[[#This Row],[ESC_DUR_COR_COD_ESC_TG_POS]]</f>
        <v>-370.40000000000009</v>
      </c>
      <c r="MC132" s="15">
        <f>Tabla24[[#This Row],[PAS_NUM_COR_COD_ESC_TG_TOT]]-Tabla24[[#This Row],[ESC_NUM_COR_COD_ESC_TG_TOT]]</f>
        <v>-3.3425925925925926</v>
      </c>
      <c r="MD132" s="15">
        <f>Tabla24[[#This Row],[PAS_DUR_COR_COD_ESC_TG_TOT]]-Tabla24[[#This Row],[ESC_DUR_COR_COD_ESC_TG_TOT]]</f>
        <v>-632.52173913043475</v>
      </c>
      <c r="ME132">
        <v>290.83333333333331</v>
      </c>
      <c r="MF132">
        <v>277.22222222222223</v>
      </c>
      <c r="MG132">
        <v>222.22222222222223</v>
      </c>
      <c r="MH132">
        <v>260</v>
      </c>
      <c r="MI132">
        <v>304.75</v>
      </c>
      <c r="MJ132">
        <v>275.16666666666669</v>
      </c>
      <c r="MK132">
        <v>243.83333333333334</v>
      </c>
      <c r="ML132">
        <v>270.8125</v>
      </c>
      <c r="MM132">
        <v>312.83333333333331</v>
      </c>
      <c r="MN132">
        <v>347.5</v>
      </c>
      <c r="MO132">
        <v>237.2</v>
      </c>
      <c r="MP132">
        <v>302.8235294117647</v>
      </c>
      <c r="MQ132">
        <v>363.16666666666669</v>
      </c>
      <c r="MR132">
        <v>336.71428571428572</v>
      </c>
      <c r="MS132">
        <v>253.2</v>
      </c>
      <c r="MT132">
        <v>307.30434782608694</v>
      </c>
      <c r="MU132">
        <v>99.5</v>
      </c>
      <c r="MV132">
        <v>232</v>
      </c>
      <c r="MW132">
        <v>234.66666666666666</v>
      </c>
      <c r="MX132">
        <v>189.16666666666666</v>
      </c>
      <c r="MY132">
        <v>175.5</v>
      </c>
      <c r="MZ132">
        <v>180.5</v>
      </c>
      <c r="NA132">
        <v>103</v>
      </c>
      <c r="NB132">
        <v>163</v>
      </c>
      <c r="NC132" s="15">
        <f>Tabla1[[#This Row],[ROS_1DU_COR_COD_ROS_TG_NEG]]-Tabla1[[#This Row],[PAS_1DU_COR_COD_ROS_TG_NEG]]</f>
        <v>191.33333333333331</v>
      </c>
      <c r="ND132" s="15">
        <f>Tabla1[[#This Row],[ROS_1DU_COR_COD_ROS_TG_NEU]]-Tabla1[[#This Row],[PAS_1DU_COR_COD_ROS_TG_NEU]]</f>
        <v>45.222222222222229</v>
      </c>
      <c r="NE132" s="15">
        <f>Tabla1[[#This Row],[ROS_1DU_COR_COD_ROS_TG_POS]]-Tabla1[[#This Row],[PAS_1DU_COR_COD_ROS_TG_POS]]</f>
        <v>-12.444444444444429</v>
      </c>
      <c r="NF132" s="15">
        <f>Tabla1[[#This Row],[ROS_1DU_COR_COD_ROS_TG_TOT]]-Tabla1[[#This Row],[PAS_1DU_COR_COD_ROS_TG_TOT]]</f>
        <v>70.833333333333343</v>
      </c>
      <c r="NG132" s="15">
        <f>Tabla1[[#This Row],[ROS_1DU_COR_COD_ESC_TG_NEG]]-Tabla1[[#This Row],[PAS_1DU_COR_COD_ESC_TG_NEG]]</f>
        <v>129.25</v>
      </c>
      <c r="NH132" s="15">
        <f>Tabla1[[#This Row],[ROS_1DU_COR_COD_ESC_TG_NEU]]-Tabla1[[#This Row],[PAS_1DU_COR_COD_ESC_TG_NEU]]</f>
        <v>94.666666666666686</v>
      </c>
      <c r="NI132" s="15">
        <f>Tabla1[[#This Row],[ROS_1DU_COR_COD_ESC_TG_POS]]-Tabla1[[#This Row],[PAS_1DU_COR_COD_ESC_TG_POS]]</f>
        <v>140.83333333333334</v>
      </c>
      <c r="NJ132" s="15">
        <f>Tabla1[[#This Row],[ROS_1DU_COR_COD_ESC_TG_TOT]]-Tabla1[[#This Row],[PAS_1DU_COR_COD_ESC_TG_TOT]]</f>
        <v>107.8125</v>
      </c>
      <c r="NK132" s="15">
        <f>Tabla1[[#This Row],[PAS_1DU_COR_COD_ROS_TG_NEG]]-Tabla1[[#This Row],[ESC_1DU_COR_COD_ROS_TG_NEG]]</f>
        <v>-213.33333333333331</v>
      </c>
      <c r="NL132" s="15">
        <f>Tabla1[[#This Row],[PAS_1DU_COR_COD_ROS_TG_NEU]]-Tabla1[[#This Row],[ESC_1DU_COR_COD_ROS_TG_NEU]]</f>
        <v>-115.5</v>
      </c>
      <c r="NM132" s="15">
        <f>Tabla1[[#This Row],[PAS_1DU_COR_COD_ROS_TG_POS]]-Tabla1[[#This Row],[ESC_1DU_COR_COD_ROS_TG_POS]]</f>
        <v>-2.5333333333333314</v>
      </c>
      <c r="NN132" s="15">
        <f>Tabla1[[#This Row],[PAS_1DU_COR_COD_ROS_TG_TOT]]-Tabla1[[#This Row],[ESC_1DU_COR_COD_ROS_TG_TOT]]</f>
        <v>-113.65686274509804</v>
      </c>
      <c r="NO132" s="15">
        <f>Tabla1[[#This Row],[PAS_1DU_COR_COD_ESC_TG_NEG]]-Tabla1[[#This Row],[ESC_1DU_COR_COD_ESC_TG_NEG]]</f>
        <v>-187.66666666666669</v>
      </c>
      <c r="NP132" s="15">
        <f>Tabla1[[#This Row],[PAS_1DU_COR_COD_ESC_TG_NEU]]-Tabla1[[#This Row],[ESC_1DU_COR_COD_ESC_TG_NEU]]</f>
        <v>-156.21428571428572</v>
      </c>
      <c r="NQ132" s="15">
        <f>Tabla1[[#This Row],[PAS_1DU_COR_COD_ESC_TG_POS]]-Tabla1[[#This Row],[ESC_1DU_COR_COD_ESC_TG_POS]]</f>
        <v>-150.19999999999999</v>
      </c>
      <c r="NR132" s="15">
        <f>Tabla1[[#This Row],[PAS_1DU_COR_COD_ESC_TG_TOT]]-Tabla1[[#This Row],[ESC_1DU_COR_COD_ESC_TG_TOT]]</f>
        <v>-144.30434782608694</v>
      </c>
    </row>
    <row r="133" spans="1:382" x14ac:dyDescent="0.3">
      <c r="A133" s="2" t="s">
        <v>147</v>
      </c>
      <c r="B133" s="2">
        <v>50</v>
      </c>
      <c r="C133" s="2">
        <v>1</v>
      </c>
      <c r="D133" s="2">
        <v>57</v>
      </c>
      <c r="E133">
        <v>3.6842105263157894</v>
      </c>
      <c r="F133">
        <v>1029.9411764705883</v>
      </c>
      <c r="G133">
        <v>2.9</v>
      </c>
      <c r="H133">
        <v>809.89473684210532</v>
      </c>
      <c r="I133">
        <v>3.45</v>
      </c>
      <c r="J133">
        <v>954.11111111111109</v>
      </c>
      <c r="K133">
        <v>3.3389830508474576</v>
      </c>
      <c r="L133">
        <v>927.24074074074076</v>
      </c>
      <c r="M133">
        <v>3.5263157894736841</v>
      </c>
      <c r="N133">
        <v>921.38888888888891</v>
      </c>
      <c r="O133">
        <v>4.1500000000000004</v>
      </c>
      <c r="P133">
        <v>1138.6111111111111</v>
      </c>
      <c r="Q133">
        <v>3.75</v>
      </c>
      <c r="R133">
        <v>976.21052631578948</v>
      </c>
      <c r="S133">
        <v>3.8135593220338984</v>
      </c>
      <c r="T133">
        <v>1011.4181818181818</v>
      </c>
      <c r="U133">
        <v>3.5762711864406778</v>
      </c>
      <c r="V133">
        <v>969.71559633027528</v>
      </c>
      <c r="W133">
        <v>2.3157894736842106</v>
      </c>
      <c r="X133">
        <v>553.66666666666663</v>
      </c>
      <c r="Y133">
        <v>2.15</v>
      </c>
      <c r="Z133">
        <v>538.31578947368416</v>
      </c>
      <c r="AA133">
        <v>1.55</v>
      </c>
      <c r="AB133">
        <v>506.875</v>
      </c>
      <c r="AC133">
        <v>2</v>
      </c>
      <c r="AD133">
        <v>534.03773584905662</v>
      </c>
      <c r="AE133">
        <v>2</v>
      </c>
      <c r="AF133">
        <v>534.03773584905662</v>
      </c>
      <c r="AG133">
        <v>3.0508474576271185</v>
      </c>
      <c r="AH133">
        <v>827.17901234567898</v>
      </c>
      <c r="AI133">
        <v>4</v>
      </c>
      <c r="AJ133">
        <v>717</v>
      </c>
      <c r="AO133">
        <v>4</v>
      </c>
      <c r="AP133">
        <v>717</v>
      </c>
      <c r="AQ133">
        <v>6</v>
      </c>
      <c r="AR133">
        <v>1383</v>
      </c>
      <c r="AW133">
        <v>6</v>
      </c>
      <c r="AX133">
        <v>1383</v>
      </c>
      <c r="AY133">
        <v>5</v>
      </c>
      <c r="AZ133">
        <v>1050</v>
      </c>
      <c r="BA133">
        <v>5</v>
      </c>
      <c r="BB133">
        <v>1607</v>
      </c>
      <c r="BG133">
        <v>5</v>
      </c>
      <c r="BH133">
        <v>1607</v>
      </c>
      <c r="BI133">
        <v>5</v>
      </c>
      <c r="BJ133">
        <v>1607</v>
      </c>
      <c r="BK133">
        <v>5</v>
      </c>
      <c r="BL133">
        <v>1235.6666666666667</v>
      </c>
      <c r="BM133">
        <v>3.0833333333333335</v>
      </c>
      <c r="BN133">
        <v>834.60606060606062</v>
      </c>
      <c r="BO133">
        <v>4.7</v>
      </c>
      <c r="BP133">
        <v>1273.4000000000001</v>
      </c>
      <c r="BQ133">
        <v>3.875</v>
      </c>
      <c r="BR133">
        <v>1169.5714285714287</v>
      </c>
      <c r="BS133">
        <v>4.5</v>
      </c>
      <c r="BT133">
        <v>1370.125</v>
      </c>
      <c r="BU133">
        <v>4.384615384615385</v>
      </c>
      <c r="BV133">
        <v>1275.28</v>
      </c>
      <c r="BW133">
        <v>4.2</v>
      </c>
      <c r="BX133">
        <v>1083.9000000000001</v>
      </c>
      <c r="BY133">
        <v>5.625</v>
      </c>
      <c r="BZ133">
        <v>1687.625</v>
      </c>
      <c r="CA133">
        <v>4.9000000000000004</v>
      </c>
      <c r="CB133">
        <v>1217.7</v>
      </c>
      <c r="CC133">
        <v>4.8571428571428568</v>
      </c>
      <c r="CD133">
        <v>1304.1785714285713</v>
      </c>
      <c r="CE133">
        <v>4.6296296296296298</v>
      </c>
      <c r="CF133">
        <v>1290.5471698113208</v>
      </c>
      <c r="CG133">
        <v>3.2</v>
      </c>
      <c r="CH133">
        <v>784</v>
      </c>
      <c r="CI133">
        <v>3.75</v>
      </c>
      <c r="CJ133">
        <v>1098.25</v>
      </c>
      <c r="CK133">
        <v>2.625</v>
      </c>
      <c r="CL133">
        <v>639.625</v>
      </c>
      <c r="CM133">
        <v>3.1923076923076925</v>
      </c>
      <c r="CN133">
        <v>838.36</v>
      </c>
      <c r="CO133">
        <v>3.2</v>
      </c>
      <c r="CP133">
        <v>869.7</v>
      </c>
      <c r="CQ133">
        <v>1.875</v>
      </c>
      <c r="CR133">
        <v>468</v>
      </c>
      <c r="CS133">
        <v>2.6</v>
      </c>
      <c r="CT133">
        <v>885.75</v>
      </c>
      <c r="CU133">
        <v>2.6071428571428572</v>
      </c>
      <c r="CV133">
        <v>762.36</v>
      </c>
      <c r="CW133">
        <v>2.8888888888888888</v>
      </c>
      <c r="CX133">
        <v>800.36</v>
      </c>
      <c r="CY133">
        <v>3.7592592592592591</v>
      </c>
      <c r="CZ133">
        <v>1052.5922330097087</v>
      </c>
      <c r="DA133">
        <v>3.3</v>
      </c>
      <c r="DB133">
        <v>836.5</v>
      </c>
      <c r="DC133">
        <v>3.125</v>
      </c>
      <c r="DD133">
        <v>842.125</v>
      </c>
      <c r="DE133">
        <v>3.125</v>
      </c>
      <c r="DF133">
        <v>809.25</v>
      </c>
      <c r="DG133">
        <v>3.1923076923076925</v>
      </c>
      <c r="DH133">
        <v>829.84615384615381</v>
      </c>
      <c r="DI133">
        <v>3.4</v>
      </c>
      <c r="DJ133">
        <v>790.3</v>
      </c>
      <c r="DK133">
        <v>2.625</v>
      </c>
      <c r="DL133">
        <v>695.875</v>
      </c>
      <c r="DM133">
        <v>3.4</v>
      </c>
      <c r="DN133">
        <v>1015.5</v>
      </c>
      <c r="DO133">
        <v>3.1785714285714284</v>
      </c>
      <c r="DP133">
        <v>843.75</v>
      </c>
      <c r="DQ133">
        <v>3.1851851851851851</v>
      </c>
      <c r="DR133">
        <v>837.05555555555554</v>
      </c>
      <c r="DS133">
        <v>3.1851851851851851</v>
      </c>
      <c r="DT133">
        <v>837.05555555555554</v>
      </c>
      <c r="DU133">
        <v>3.5679012345679011</v>
      </c>
      <c r="DV133">
        <v>978.4585987261147</v>
      </c>
      <c r="DY133">
        <v>5.5</v>
      </c>
      <c r="DZ133">
        <v>1367</v>
      </c>
      <c r="EA133">
        <v>2</v>
      </c>
      <c r="EB133">
        <v>459.5</v>
      </c>
      <c r="EC133">
        <v>3.75</v>
      </c>
      <c r="ED133">
        <v>913.25</v>
      </c>
      <c r="EG133">
        <v>3.5</v>
      </c>
      <c r="EH133">
        <v>818.5</v>
      </c>
      <c r="EK133">
        <v>3.5</v>
      </c>
      <c r="EL133">
        <v>818.5</v>
      </c>
      <c r="EM133">
        <v>3.6666666666666665</v>
      </c>
      <c r="EN133">
        <v>881.66666666666663</v>
      </c>
      <c r="EQ133">
        <v>1.5</v>
      </c>
      <c r="ER133">
        <v>349.5</v>
      </c>
      <c r="ES133">
        <v>4</v>
      </c>
      <c r="ET133">
        <v>848</v>
      </c>
      <c r="EU133">
        <v>2.75</v>
      </c>
      <c r="EV133">
        <v>598.75</v>
      </c>
      <c r="EY133">
        <v>4.5</v>
      </c>
      <c r="EZ133">
        <v>1134</v>
      </c>
      <c r="FC133">
        <v>4.5</v>
      </c>
      <c r="FD133">
        <v>1134</v>
      </c>
      <c r="FE133">
        <v>3.3333333333333335</v>
      </c>
      <c r="FF133">
        <v>777.16666666666663</v>
      </c>
      <c r="FG133">
        <v>3.5</v>
      </c>
      <c r="FH133">
        <v>829.41666666666663</v>
      </c>
      <c r="FK133">
        <v>4</v>
      </c>
      <c r="FL133">
        <v>883.5</v>
      </c>
      <c r="FM133">
        <v>5</v>
      </c>
      <c r="FN133">
        <v>925</v>
      </c>
      <c r="FO133">
        <v>4.5</v>
      </c>
      <c r="FP133">
        <v>904.25</v>
      </c>
      <c r="FS133">
        <v>3</v>
      </c>
      <c r="FT133">
        <v>814.5</v>
      </c>
      <c r="FW133">
        <v>3</v>
      </c>
      <c r="FX133">
        <v>814.5</v>
      </c>
      <c r="FY133">
        <v>4</v>
      </c>
      <c r="FZ133">
        <v>874.33333333333337</v>
      </c>
      <c r="GA133">
        <v>4</v>
      </c>
      <c r="GB133">
        <v>874.33333333333337</v>
      </c>
      <c r="GC133">
        <v>3.6666666666666665</v>
      </c>
      <c r="GD133">
        <v>844.38888888888891</v>
      </c>
      <c r="GE133">
        <v>3.5777777777777779</v>
      </c>
      <c r="GF133">
        <v>964.66857142857145</v>
      </c>
      <c r="GG133">
        <v>2</v>
      </c>
      <c r="GH133">
        <v>832</v>
      </c>
      <c r="GI133">
        <v>2.9</v>
      </c>
      <c r="GJ133">
        <v>1217.6666666666667</v>
      </c>
      <c r="GK133">
        <v>2.2000000000000002</v>
      </c>
      <c r="GL133">
        <v>959</v>
      </c>
      <c r="GM133">
        <v>2.4347826086956523</v>
      </c>
      <c r="GN133">
        <v>1024.5</v>
      </c>
      <c r="GO133">
        <v>2.3333333333333335</v>
      </c>
      <c r="GP133">
        <v>567.20000000000005</v>
      </c>
      <c r="GQ133">
        <v>3.25</v>
      </c>
      <c r="GR133">
        <v>1143</v>
      </c>
      <c r="GS133">
        <v>3</v>
      </c>
      <c r="GT133">
        <v>903.28571428571433</v>
      </c>
      <c r="GU133">
        <v>2.9130434782608696</v>
      </c>
      <c r="GV133">
        <v>889.83333333333337</v>
      </c>
      <c r="GW133">
        <v>2.6739130434782608</v>
      </c>
      <c r="GX133">
        <v>948.75</v>
      </c>
      <c r="GY133">
        <v>1.5</v>
      </c>
      <c r="GZ133">
        <v>428</v>
      </c>
      <c r="HA133">
        <v>2.8</v>
      </c>
      <c r="HB133">
        <v>947.28571428571433</v>
      </c>
      <c r="HC133">
        <v>3.6</v>
      </c>
      <c r="HD133">
        <v>835.4</v>
      </c>
      <c r="HE133">
        <v>2.5217391304347827</v>
      </c>
      <c r="HF133">
        <v>743.11111111111109</v>
      </c>
      <c r="HG133">
        <v>3.5</v>
      </c>
      <c r="HH133">
        <v>886</v>
      </c>
      <c r="HI133">
        <v>1.75</v>
      </c>
      <c r="HJ133">
        <v>830.25</v>
      </c>
      <c r="HK133">
        <v>2.8888888888888888</v>
      </c>
      <c r="HL133">
        <v>975.85714285714289</v>
      </c>
      <c r="HM133">
        <v>2.652173913043478</v>
      </c>
      <c r="HN133">
        <v>911.375</v>
      </c>
      <c r="HO133">
        <v>2.5869565217391304</v>
      </c>
      <c r="HP133">
        <v>822.29411764705878</v>
      </c>
      <c r="HQ133">
        <v>2.6304347826086958</v>
      </c>
      <c r="HR133">
        <v>883.60606060606062</v>
      </c>
      <c r="HS133">
        <v>1</v>
      </c>
      <c r="HT133">
        <v>197.66666666666666</v>
      </c>
      <c r="HU133">
        <v>0.8</v>
      </c>
      <c r="HV133">
        <v>380.4</v>
      </c>
      <c r="HW133">
        <v>1.6</v>
      </c>
      <c r="HX133">
        <v>468.66666666666669</v>
      </c>
      <c r="HY133">
        <v>1.0434782608695652</v>
      </c>
      <c r="HZ133">
        <v>321</v>
      </c>
      <c r="IA133">
        <v>1.5</v>
      </c>
      <c r="IB133">
        <v>639.66666666666663</v>
      </c>
      <c r="IC133">
        <v>1.25</v>
      </c>
      <c r="ID133">
        <v>465.4</v>
      </c>
      <c r="IE133">
        <v>1.7777777777777777</v>
      </c>
      <c r="IF133">
        <v>831.8</v>
      </c>
      <c r="IG133">
        <v>1.5217391304347827</v>
      </c>
      <c r="IH133">
        <v>646.53846153846155</v>
      </c>
      <c r="II133">
        <v>1.2826086956521738</v>
      </c>
      <c r="IJ133">
        <v>477.74074074074076</v>
      </c>
      <c r="IK133">
        <v>1.2826086956521738</v>
      </c>
      <c r="IL133">
        <v>477.74074074074076</v>
      </c>
      <c r="IM133">
        <v>2.181159420289855</v>
      </c>
      <c r="IN133">
        <v>765.77419354838707</v>
      </c>
      <c r="IO133">
        <v>1</v>
      </c>
      <c r="IP133">
        <v>359</v>
      </c>
      <c r="IS133">
        <v>1.2</v>
      </c>
      <c r="IT133">
        <v>1706</v>
      </c>
      <c r="IU133">
        <v>1.1428571428571428</v>
      </c>
      <c r="IV133">
        <v>1032.5</v>
      </c>
      <c r="IW133">
        <v>0</v>
      </c>
      <c r="IY133">
        <v>3</v>
      </c>
      <c r="IZ133">
        <v>580.5</v>
      </c>
      <c r="JA133">
        <v>5</v>
      </c>
      <c r="JB133">
        <v>717</v>
      </c>
      <c r="JC133">
        <v>1.5714285714285714</v>
      </c>
      <c r="JD133">
        <v>626</v>
      </c>
      <c r="JE133">
        <v>1.3571428571428572</v>
      </c>
      <c r="JF133">
        <v>788.6</v>
      </c>
      <c r="JG133">
        <v>3.5</v>
      </c>
      <c r="JH133">
        <v>920</v>
      </c>
      <c r="JK133">
        <v>0.2</v>
      </c>
      <c r="JL133">
        <v>117</v>
      </c>
      <c r="JM133">
        <v>1.1428571428571428</v>
      </c>
      <c r="JN133">
        <v>652.33333333333337</v>
      </c>
      <c r="JO133">
        <v>1.25</v>
      </c>
      <c r="JP133">
        <v>1288</v>
      </c>
      <c r="JQ133">
        <v>2.5</v>
      </c>
      <c r="JR133">
        <v>878</v>
      </c>
      <c r="JS133">
        <v>5</v>
      </c>
      <c r="JT133">
        <v>854</v>
      </c>
      <c r="JU133">
        <v>2.1428571428571428</v>
      </c>
      <c r="JV133">
        <v>1006.6666666666666</v>
      </c>
      <c r="JW133">
        <v>1.6428571428571428</v>
      </c>
      <c r="JX133">
        <v>829.5</v>
      </c>
      <c r="JY133">
        <v>1.5</v>
      </c>
      <c r="JZ133">
        <v>810.90909090909088</v>
      </c>
      <c r="KA133">
        <v>1.5</v>
      </c>
      <c r="KB133">
        <v>315</v>
      </c>
      <c r="KE133">
        <v>1</v>
      </c>
      <c r="KF133">
        <v>303.66666666666669</v>
      </c>
      <c r="KG133">
        <v>1.1428571428571428</v>
      </c>
      <c r="KH133">
        <v>306.5</v>
      </c>
      <c r="KI133">
        <v>0.25</v>
      </c>
      <c r="KJ133">
        <v>184</v>
      </c>
      <c r="KK133">
        <v>0.5</v>
      </c>
      <c r="KL133">
        <v>91</v>
      </c>
      <c r="KM133">
        <v>2</v>
      </c>
      <c r="KN133">
        <v>499</v>
      </c>
      <c r="KO133">
        <v>0.5714285714285714</v>
      </c>
      <c r="KP133">
        <v>258</v>
      </c>
      <c r="KQ133">
        <v>0.8571428571428571</v>
      </c>
      <c r="KR133">
        <v>285.71428571428572</v>
      </c>
      <c r="KS133">
        <v>0.8571428571428571</v>
      </c>
      <c r="KT133">
        <v>285.71428571428572</v>
      </c>
      <c r="KU133">
        <v>1.2857142857142858</v>
      </c>
      <c r="KV133">
        <v>606.66666666666663</v>
      </c>
      <c r="KW133">
        <v>1.9722222222222223</v>
      </c>
      <c r="KX133">
        <v>739.97297297297303</v>
      </c>
      <c r="KY133" s="15">
        <f>Tabla24[[#This Row],[ROS_NUM_COR_COD_ROS_TG_NEG]]-Tabla24[[#This Row],[PAS_NUM_COR_COD_ROS_TG_NEG]]</f>
        <v>-2.631578947368407E-2</v>
      </c>
      <c r="KZ133" s="15">
        <f>Tabla24[[#This Row],[ROS_DUR_COR_COD_ROS_TG_NEG]]-Tabla24[[#This Row],[PAS_DUR_COR_COD_ROS_TG_NEG]]</f>
        <v>-35.388888888888914</v>
      </c>
      <c r="LA133" s="15">
        <f>Tabla24[[#This Row],[ROS_NUM_COR_COD_ROS_TG_NEU]]-Tabla24[[#This Row],[PAS_NUM_COR_COD_ROS_TG_NEU]]</f>
        <v>-2.4000000000000004</v>
      </c>
      <c r="LB133" s="15">
        <f>Tabla24[[#This Row],[ROS_DUR_COR_COD_ROS_TG_NEU]]-Tabla24[[#This Row],[PAS_DUR_COR_COD_ROS_TG_NEU]]</f>
        <v>-308.36111111111109</v>
      </c>
      <c r="LC133" s="15">
        <f>Tabla24[[#This Row],[ROS_NUM_COR_COD_ROS_TG_POS]]-Tabla24[[#This Row],[PAS_NUM_COR_COD_ROS_TG_POS]]</f>
        <v>-0.86111111111111116</v>
      </c>
      <c r="LD133" s="15">
        <f>Tabla24[[#This Row],[ROS_DUR_COR_COD_ROS_TG_POS]]-Tabla24[[#This Row],[PAS_DUR_COR_COD_ROS_TG_POS]]</f>
        <v>-0.35338345864659004</v>
      </c>
      <c r="LE133" s="15">
        <f>Tabla24[[#This Row],[ROS_NUM_COR_COD_ROS_TG_TOT]]-Tabla24[[#This Row],[PAS_NUM_COR_COD_ROS_TG_TOT]]</f>
        <v>-1.1613854089904203</v>
      </c>
      <c r="LF133" s="15">
        <f>Tabla24[[#This Row],[ROS_DUR_COR_COD_ROS_TG_TOT]]-Tabla24[[#This Row],[PAS_DUR_COR_COD_ROS_TG_TOT]]</f>
        <v>-100.04318181818178</v>
      </c>
      <c r="LG133" s="15">
        <f>Tabla24[[#This Row],[ROS_NUM_COR_COD_ESC_TG_NEG]]-Tabla24[[#This Row],[PAS_NUM_COR_COD_ESC_TG_NEG]]</f>
        <v>-1.3508771929824559</v>
      </c>
      <c r="LH133" s="15">
        <f>Tabla24[[#This Row],[ROS_DUR_COR_COD_ESC_TG_NEG]]-Tabla24[[#This Row],[PAS_DUR_COR_COD_ESC_TG_NEG]]</f>
        <v>-462.74117647058824</v>
      </c>
      <c r="LI133" s="15">
        <f>Tabla24[[#This Row],[ROS_NUM_COR_COD_ESC_TG_NEU]]-Tabla24[[#This Row],[PAS_NUM_COR_COD_ESC_TG_NEU]]</f>
        <v>0.35000000000000009</v>
      </c>
      <c r="LJ133" s="15">
        <f>Tabla24[[#This Row],[ROS_NUM_COR_COD_ESC_TG_NEG]]-Tabla24[[#This Row],[PAS_NUM_COR_COD_ESC_TG_NEG]]</f>
        <v>-1.3508771929824559</v>
      </c>
      <c r="LK133" s="15">
        <f>Tabla24[[#This Row],[ROS_NUM_COR_COD_ESC_TG_POS]]-Tabla24[[#This Row],[PAS_NUM_COR_COD_ESC_TG_POS]]</f>
        <v>-0.45000000000000018</v>
      </c>
      <c r="LL133" s="15">
        <f>Tabla24[[#This Row],[ROS_DUR_COR_COD_ESC_TG_POS]]-Tabla24[[#This Row],[PAS_DUR_COR_COD_ESC_TG_POS]]</f>
        <v>-50.825396825396751</v>
      </c>
      <c r="LM133" s="15">
        <f>Tabla24[[#This Row],[ROS_NUM_COR_COD_ESC_TG_TOT]]-Tabla24[[#This Row],[PAS_NUM_COR_COD_ESC_TG_TOT]]</f>
        <v>-0.42593957258658799</v>
      </c>
      <c r="LN133" s="15">
        <f>Tabla24[[#This Row],[ROS_DUR_COR_COD_ESC_TG_TOT]]-Tabla24[[#This Row],[PAS_DUR_COR_COD_ESC_TG_TOT]]</f>
        <v>-37.407407407407391</v>
      </c>
      <c r="LO133" s="15">
        <f>Tabla24[[#This Row],[PAS_NUM_COR_COD_ROS_TG_NEG]]-Tabla24[[#This Row],[ESC_NUM_COR_COD_ROS_TG_NEG]]</f>
        <v>0.32631578947368389</v>
      </c>
      <c r="LP133" s="15">
        <f>Tabla24[[#This Row],[PAS_DUR_COR_COD_ROS_TG_NEG]]-Tabla24[[#This Row],[ESC_DUR_COR_COD_ROS_TG_NEG]]</f>
        <v>51.688888888888869</v>
      </c>
      <c r="LQ133" s="15">
        <f>Tabla24[[#This Row],[PAS_NUM_COR_COD_ROS_TG_NEU]]-Tabla24[[#This Row],[ESC_NUM_COR_COD_ROS_TG_NEU]]</f>
        <v>2.2750000000000004</v>
      </c>
      <c r="LR133" s="15">
        <f>Tabla24[[#This Row],[PAS_DUR_COR_COD_ROS_TG_NEU]]-Tabla24[[#This Row],[ESC_DUR_COR_COD_ROS_TG_NEU]]</f>
        <v>670.61111111111109</v>
      </c>
      <c r="LS133" s="15">
        <f>Tabla24[[#This Row],[PAS_NUM_COR_COD_ROS_TG_POS]]-Tabla24[[#This Row],[ESC_NUM_COR_COD_ROS_TG_POS]]</f>
        <v>1.1499999999999999</v>
      </c>
      <c r="LT133" s="15">
        <f>Tabla24[[#This Row],[PAS_DUR_COR_COD_ROS_TG_POS]]-Tabla24[[#This Row],[ESC_DUR_COR_COD_ROS_TG_POS]]</f>
        <v>90.46052631578948</v>
      </c>
      <c r="LU133" s="15">
        <f>Tabla24[[#This Row],[PAS_NUM_COR_COD_ROS_TG_TOT]]-Tabla24[[#This Row],[ESC_NUM_COR_COD_ROS_TG_TOT]]</f>
        <v>1.2064164648910412</v>
      </c>
      <c r="LV133" s="15">
        <f>Tabla24[[#This Row],[PAS_DUR_COR_COD_ROS_TG_TOT]]-Tabla24[[#This Row],[ESC_DUR_COR_COD_ROS_TG_TOT]]</f>
        <v>249.05818181818177</v>
      </c>
      <c r="LW133" s="15">
        <f>Tabla24[[#This Row],[PAS_NUM_COR_COD_ESC_TG_NEG]]-Tabla24[[#This Row],[ESC_NUM_COR_COD_ESC_TG_NEG]]</f>
        <v>-0.5157894736842108</v>
      </c>
      <c r="LX133" s="15">
        <f>Tabla24[[#This Row],[PAS_DUR_COR_COD_ESC_TG_NEG]]-Tabla24[[#This Row],[ESC_DUR_COR_COD_ESC_TG_NEG]]</f>
        <v>-53.958823529411802</v>
      </c>
      <c r="LY133" s="15">
        <f>Tabla24[[#This Row],[PAS_NUM_COR_COD_ESC_TG_NEU]]-Tabla24[[#This Row],[ESC_NUM_COR_COD_ESC_TG_NEU]]</f>
        <v>-2.7250000000000001</v>
      </c>
      <c r="LZ133" s="15">
        <f>Tabla24[[#This Row],[PAS_DUR_COR_COD_ESC_TG_NEU]]-Tabla24[[#This Row],[ESC_DUR_COR_COD_ESC_TG_NEU]]</f>
        <v>-877.73026315789468</v>
      </c>
      <c r="MA133" s="15">
        <f>Tabla24[[#This Row],[PAS_NUM_COR_COD_ESC_TG_POS]]-Tabla24[[#This Row],[ESC_NUM_COR_COD_ESC_TG_POS]]</f>
        <v>-1.4500000000000002</v>
      </c>
      <c r="MB133" s="15">
        <f>Tabla24[[#This Row],[PAS_DUR_COR_COD_ESC_TG_POS]]-Tabla24[[#This Row],[ESC_DUR_COR_COD_ESC_TG_POS]]</f>
        <v>-263.58888888888896</v>
      </c>
      <c r="MC133" s="15">
        <f>Tabla24[[#This Row],[PAS_NUM_COR_COD_ESC_TG_TOT]]-Tabla24[[#This Row],[ESC_NUM_COR_COD_ESC_TG_TOT]]</f>
        <v>-1.5181598062953992</v>
      </c>
      <c r="MD133" s="15">
        <f>Tabla24[[#This Row],[PAS_DUR_COR_COD_ESC_TG_TOT]]-Tabla24[[#This Row],[ESC_DUR_COR_COD_ESC_TG_TOT]]</f>
        <v>-376.93783068783057</v>
      </c>
      <c r="ME133">
        <v>195.8</v>
      </c>
      <c r="MF133">
        <v>196.25</v>
      </c>
      <c r="MG133">
        <v>237.42857142857142</v>
      </c>
      <c r="MH133">
        <v>214.125</v>
      </c>
      <c r="MI133">
        <v>178.8</v>
      </c>
      <c r="MJ133">
        <v>294.66666666666669</v>
      </c>
      <c r="MK133">
        <v>248.42857142857142</v>
      </c>
      <c r="ML133">
        <v>244.5</v>
      </c>
      <c r="MM133">
        <v>256.89999999999998</v>
      </c>
      <c r="MN133">
        <v>258.14285714285717</v>
      </c>
      <c r="MO133">
        <v>248</v>
      </c>
      <c r="MP133">
        <v>254.4</v>
      </c>
      <c r="MQ133">
        <v>248</v>
      </c>
      <c r="MR133">
        <v>237.5</v>
      </c>
      <c r="MS133">
        <v>234.6</v>
      </c>
      <c r="MT133">
        <v>240.21428571428572</v>
      </c>
      <c r="MU133">
        <v>260.27777777777777</v>
      </c>
      <c r="MV133">
        <v>264.27777777777777</v>
      </c>
      <c r="MW133">
        <v>274.73684210526318</v>
      </c>
      <c r="MX133">
        <v>266.58181818181816</v>
      </c>
      <c r="MY133">
        <v>261.70588235294116</v>
      </c>
      <c r="MZ133">
        <v>256.84210526315792</v>
      </c>
      <c r="NA133">
        <v>269.27777777777777</v>
      </c>
      <c r="NB133">
        <v>262.51851851851853</v>
      </c>
      <c r="NC133" s="15">
        <f>Tabla1[[#This Row],[ROS_1DU_COR_COD_ROS_TG_NEG]]-Tabla1[[#This Row],[PAS_1DU_COR_COD_ROS_TG_NEG]]</f>
        <v>-64.47777777777776</v>
      </c>
      <c r="ND133" s="15">
        <f>Tabla1[[#This Row],[ROS_1DU_COR_COD_ROS_TG_NEU]]-Tabla1[[#This Row],[PAS_1DU_COR_COD_ROS_TG_NEU]]</f>
        <v>-68.027777777777771</v>
      </c>
      <c r="NE133" s="15">
        <f>Tabla1[[#This Row],[ROS_1DU_COR_COD_ROS_TG_POS]]-Tabla1[[#This Row],[PAS_1DU_COR_COD_ROS_TG_POS]]</f>
        <v>-37.308270676691762</v>
      </c>
      <c r="NF133" s="15">
        <f>Tabla1[[#This Row],[ROS_1DU_COR_COD_ROS_TG_TOT]]-Tabla1[[#This Row],[PAS_1DU_COR_COD_ROS_TG_TOT]]</f>
        <v>-52.456818181818164</v>
      </c>
      <c r="NG133" s="15">
        <f>Tabla1[[#This Row],[ROS_1DU_COR_COD_ESC_TG_NEG]]-Tabla1[[#This Row],[PAS_1DU_COR_COD_ESC_TG_NEG]]</f>
        <v>-82.905882352941148</v>
      </c>
      <c r="NH133" s="15">
        <f>Tabla1[[#This Row],[ROS_1DU_COR_COD_ESC_TG_NEU]]-Tabla1[[#This Row],[PAS_1DU_COR_COD_ESC_TG_NEU]]</f>
        <v>37.824561403508767</v>
      </c>
      <c r="NI133" s="15">
        <f>Tabla1[[#This Row],[ROS_1DU_COR_COD_ESC_TG_POS]]-Tabla1[[#This Row],[PAS_1DU_COR_COD_ESC_TG_POS]]</f>
        <v>-20.849206349206355</v>
      </c>
      <c r="NJ133" s="15">
        <f>Tabla1[[#This Row],[ROS_1DU_COR_COD_ESC_TG_TOT]]-Tabla1[[#This Row],[PAS_1DU_COR_COD_ESC_TG_TOT]]</f>
        <v>-18.018518518518533</v>
      </c>
      <c r="NK133" s="15">
        <f>Tabla1[[#This Row],[PAS_1DU_COR_COD_ROS_TG_NEG]]-Tabla1[[#This Row],[ESC_1DU_COR_COD_ROS_TG_NEG]]</f>
        <v>3.3777777777777942</v>
      </c>
      <c r="NL133" s="15">
        <f>Tabla1[[#This Row],[PAS_1DU_COR_COD_ROS_TG_NEU]]-Tabla1[[#This Row],[ESC_1DU_COR_COD_ROS_TG_NEU]]</f>
        <v>6.1349206349206042</v>
      </c>
      <c r="NM133" s="15">
        <f>Tabla1[[#This Row],[PAS_1DU_COR_COD_ROS_TG_POS]]-Tabla1[[#This Row],[ESC_1DU_COR_COD_ROS_TG_POS]]</f>
        <v>26.736842105263179</v>
      </c>
      <c r="NN133" s="15">
        <f>Tabla1[[#This Row],[PAS_1DU_COR_COD_ROS_TG_TOT]]-Tabla1[[#This Row],[ESC_1DU_COR_COD_ROS_TG_TOT]]</f>
        <v>12.181818181818159</v>
      </c>
      <c r="NO133" s="15">
        <f>Tabla1[[#This Row],[PAS_1DU_COR_COD_ESC_TG_NEG]]-Tabla1[[#This Row],[ESC_1DU_COR_COD_ESC_TG_NEG]]</f>
        <v>13.70588235294116</v>
      </c>
      <c r="NP133" s="15">
        <f>Tabla1[[#This Row],[PAS_1DU_COR_COD_ESC_TG_NEU]]-Tabla1[[#This Row],[ESC_1DU_COR_COD_ESC_TG_NEU]]</f>
        <v>19.342105263157919</v>
      </c>
      <c r="NQ133" s="15">
        <f>Tabla1[[#This Row],[PAS_1DU_COR_COD_ESC_TG_POS]]-Tabla1[[#This Row],[ESC_1DU_COR_COD_ESC_TG_POS]]</f>
        <v>34.677777777777777</v>
      </c>
      <c r="NR133" s="15">
        <f>Tabla1[[#This Row],[PAS_1DU_COR_COD_ESC_TG_TOT]]-Tabla1[[#This Row],[ESC_1DU_COR_COD_ESC_TG_TOT]]</f>
        <v>22.304232804232811</v>
      </c>
    </row>
    <row r="134" spans="1:382" x14ac:dyDescent="0.3">
      <c r="A134" s="2" t="s">
        <v>150</v>
      </c>
      <c r="B134" s="2">
        <v>50</v>
      </c>
      <c r="C134" s="2">
        <v>1</v>
      </c>
      <c r="D134" s="2">
        <v>51</v>
      </c>
      <c r="E134">
        <v>1.8</v>
      </c>
      <c r="F134">
        <v>922.53846153846155</v>
      </c>
      <c r="G134">
        <v>2.4500000000000002</v>
      </c>
      <c r="H134">
        <v>824.88235294117646</v>
      </c>
      <c r="I134">
        <v>2.95</v>
      </c>
      <c r="J134">
        <v>749.36842105263156</v>
      </c>
      <c r="K134">
        <v>2.4</v>
      </c>
      <c r="L134">
        <v>821.51020408163265</v>
      </c>
      <c r="M134">
        <v>3.85</v>
      </c>
      <c r="N134">
        <v>1341.8333333333333</v>
      </c>
      <c r="O134">
        <v>4</v>
      </c>
      <c r="P134">
        <v>1322.2631578947369</v>
      </c>
      <c r="Q134">
        <v>3.5</v>
      </c>
      <c r="R134">
        <v>1121.0555555555557</v>
      </c>
      <c r="S134">
        <v>3.7833333333333332</v>
      </c>
      <c r="T134">
        <v>1262.8181818181818</v>
      </c>
      <c r="U134">
        <v>3.0916666666666668</v>
      </c>
      <c r="V134">
        <v>1054.8942307692307</v>
      </c>
      <c r="W134">
        <v>1.35</v>
      </c>
      <c r="X134">
        <v>411.6</v>
      </c>
      <c r="Y134">
        <v>1.65</v>
      </c>
      <c r="Z134">
        <v>473.55</v>
      </c>
      <c r="AA134">
        <v>1.5</v>
      </c>
      <c r="AB134">
        <v>410.3</v>
      </c>
      <c r="AC134">
        <v>1.5</v>
      </c>
      <c r="AD134">
        <v>431.81666666666666</v>
      </c>
      <c r="AE134">
        <v>1.5</v>
      </c>
      <c r="AF134">
        <v>431.81666666666666</v>
      </c>
      <c r="AG134">
        <v>2.5611111111111109</v>
      </c>
      <c r="AH134">
        <v>826.93902439024396</v>
      </c>
      <c r="BM134">
        <v>2.5611111111111109</v>
      </c>
      <c r="BN134">
        <v>826.93902439024396</v>
      </c>
      <c r="BO134">
        <v>4.4444444444444446</v>
      </c>
      <c r="BP134">
        <v>1479</v>
      </c>
      <c r="BQ134">
        <v>4.5999999999999996</v>
      </c>
      <c r="BR134">
        <v>1781.4444444444443</v>
      </c>
      <c r="BS134">
        <v>5.7</v>
      </c>
      <c r="BT134">
        <v>1821.3</v>
      </c>
      <c r="BU134">
        <v>4.931034482758621</v>
      </c>
      <c r="BV134">
        <v>1698.4642857142858</v>
      </c>
      <c r="BW134">
        <v>5.1111111111111107</v>
      </c>
      <c r="BX134">
        <v>1443.3333333333333</v>
      </c>
      <c r="BY134">
        <v>4.7</v>
      </c>
      <c r="BZ134">
        <v>1657.3333333333333</v>
      </c>
      <c r="CA134">
        <v>5.5555555555555554</v>
      </c>
      <c r="CB134">
        <v>1748.8888888888889</v>
      </c>
      <c r="CC134">
        <v>5.1071428571428568</v>
      </c>
      <c r="CD134">
        <v>1616.5185185185185</v>
      </c>
      <c r="CE134">
        <v>5.0175438596491224</v>
      </c>
      <c r="CF134">
        <v>1658.2363636363636</v>
      </c>
      <c r="CG134">
        <v>2.3333333333333335</v>
      </c>
      <c r="CH134">
        <v>758.125</v>
      </c>
      <c r="CI134">
        <v>2</v>
      </c>
      <c r="CJ134">
        <v>951.5</v>
      </c>
      <c r="CK134">
        <v>1.3</v>
      </c>
      <c r="CL134">
        <v>505.28571428571428</v>
      </c>
      <c r="CM134">
        <v>1.8620689655172413</v>
      </c>
      <c r="CN134">
        <v>729.09523809523807</v>
      </c>
      <c r="CO134">
        <v>2.2222222222222223</v>
      </c>
      <c r="CP134">
        <v>950.5</v>
      </c>
      <c r="CQ134">
        <v>2</v>
      </c>
      <c r="CR134">
        <v>678.5</v>
      </c>
      <c r="CS134">
        <v>1.2222222222222223</v>
      </c>
      <c r="CT134">
        <v>458.33333333333331</v>
      </c>
      <c r="CU134">
        <v>1.8214285714285714</v>
      </c>
      <c r="CV134">
        <v>694.05</v>
      </c>
      <c r="CW134">
        <v>1.8421052631578947</v>
      </c>
      <c r="CX134">
        <v>712</v>
      </c>
      <c r="CY134">
        <v>3.4298245614035086</v>
      </c>
      <c r="CZ134">
        <v>1254.1145833333333</v>
      </c>
      <c r="DA134">
        <v>2.3333333333333335</v>
      </c>
      <c r="DB134">
        <v>667.77777777777783</v>
      </c>
      <c r="DC134">
        <v>2.2000000000000002</v>
      </c>
      <c r="DD134">
        <v>626</v>
      </c>
      <c r="DE134">
        <v>2.5</v>
      </c>
      <c r="DF134">
        <v>710.8</v>
      </c>
      <c r="DG134">
        <v>2.3448275862068964</v>
      </c>
      <c r="DH134">
        <v>668.20689655172418</v>
      </c>
      <c r="DI134">
        <v>2.1111111111111112</v>
      </c>
      <c r="DJ134">
        <v>634.44444444444446</v>
      </c>
      <c r="DK134">
        <v>2.2000000000000002</v>
      </c>
      <c r="DL134">
        <v>667</v>
      </c>
      <c r="DM134">
        <v>2.4444444444444446</v>
      </c>
      <c r="DN134">
        <v>677.55555555555554</v>
      </c>
      <c r="DO134">
        <v>2.25</v>
      </c>
      <c r="DP134">
        <v>659.92857142857144</v>
      </c>
      <c r="DQ134">
        <v>2.2982456140350878</v>
      </c>
      <c r="DR134">
        <v>664.14035087719299</v>
      </c>
      <c r="DS134">
        <v>2.2982456140350878</v>
      </c>
      <c r="DT134">
        <v>664.14035087719299</v>
      </c>
      <c r="DU134">
        <v>3.0526315789473686</v>
      </c>
      <c r="DV134">
        <v>1034.3202614379086</v>
      </c>
      <c r="DW134">
        <v>3</v>
      </c>
      <c r="DX134">
        <v>627</v>
      </c>
      <c r="EC134">
        <v>3</v>
      </c>
      <c r="ED134">
        <v>627</v>
      </c>
      <c r="EE134">
        <v>6</v>
      </c>
      <c r="EF134">
        <v>2379</v>
      </c>
      <c r="EI134">
        <v>4</v>
      </c>
      <c r="EJ134">
        <v>1520</v>
      </c>
      <c r="EK134">
        <v>5</v>
      </c>
      <c r="EL134">
        <v>1949.5</v>
      </c>
      <c r="EM134">
        <v>4.333333333333333</v>
      </c>
      <c r="EN134">
        <v>1508.6666666666667</v>
      </c>
      <c r="EO134">
        <v>1</v>
      </c>
      <c r="EP134">
        <v>158</v>
      </c>
      <c r="EU134">
        <v>1</v>
      </c>
      <c r="EV134">
        <v>158</v>
      </c>
      <c r="EW134">
        <v>0</v>
      </c>
      <c r="FA134">
        <v>1</v>
      </c>
      <c r="FB134">
        <v>389</v>
      </c>
      <c r="FC134">
        <v>0.5</v>
      </c>
      <c r="FD134">
        <v>389</v>
      </c>
      <c r="FE134">
        <v>0.66666666666666663</v>
      </c>
      <c r="FF134">
        <v>273.5</v>
      </c>
      <c r="FG134">
        <v>2.5</v>
      </c>
      <c r="FH134">
        <v>1014.6</v>
      </c>
      <c r="FI134">
        <v>6</v>
      </c>
      <c r="FJ134">
        <v>1176</v>
      </c>
      <c r="FO134">
        <v>6</v>
      </c>
      <c r="FP134">
        <v>1176</v>
      </c>
      <c r="FQ134">
        <v>3</v>
      </c>
      <c r="FR134">
        <v>1164</v>
      </c>
      <c r="FU134">
        <v>6</v>
      </c>
      <c r="FV134">
        <v>2231</v>
      </c>
      <c r="FW134">
        <v>4.5</v>
      </c>
      <c r="FX134">
        <v>1697.5</v>
      </c>
      <c r="FY134">
        <v>5</v>
      </c>
      <c r="FZ134">
        <v>1523.6666666666667</v>
      </c>
      <c r="GA134">
        <v>5</v>
      </c>
      <c r="GB134">
        <v>1523.6666666666667</v>
      </c>
      <c r="GC134">
        <v>3.3333333333333335</v>
      </c>
      <c r="GD134">
        <v>1205.5</v>
      </c>
      <c r="GE134">
        <v>3.0666666666666669</v>
      </c>
      <c r="GF134">
        <v>1042.8260869565217</v>
      </c>
      <c r="GG134">
        <v>2.2999999999999998</v>
      </c>
      <c r="GH134">
        <v>1419.1666666666667</v>
      </c>
      <c r="GI134">
        <v>1.1111111111111112</v>
      </c>
      <c r="GJ134">
        <v>658.6</v>
      </c>
      <c r="GK134">
        <v>1.7777777777777777</v>
      </c>
      <c r="GL134">
        <v>1138.5999999999999</v>
      </c>
      <c r="GM134">
        <v>1.75</v>
      </c>
      <c r="GN134">
        <v>1093.8125</v>
      </c>
      <c r="GO134">
        <v>1.5555555555555556</v>
      </c>
      <c r="GP134">
        <v>914.6</v>
      </c>
      <c r="GQ134">
        <v>1.4</v>
      </c>
      <c r="GR134">
        <v>723.57142857142856</v>
      </c>
      <c r="GS134">
        <v>1.4</v>
      </c>
      <c r="GT134">
        <v>938.6</v>
      </c>
      <c r="GU134">
        <v>1.4482758620689655</v>
      </c>
      <c r="GV134">
        <v>843</v>
      </c>
      <c r="GW134">
        <v>1.5964912280701755</v>
      </c>
      <c r="GX134">
        <v>964.60606060606062</v>
      </c>
      <c r="GY134">
        <v>3.5</v>
      </c>
      <c r="GZ134">
        <v>1508.75</v>
      </c>
      <c r="HA134">
        <v>5.2222222222222223</v>
      </c>
      <c r="HB134">
        <v>1676.5555555555557</v>
      </c>
      <c r="HC134">
        <v>4.4444444444444446</v>
      </c>
      <c r="HD134">
        <v>1782.25</v>
      </c>
      <c r="HE134">
        <v>4.3571428571428568</v>
      </c>
      <c r="HF134">
        <v>1656.68</v>
      </c>
      <c r="HG134">
        <v>4.5555555555555554</v>
      </c>
      <c r="HH134">
        <v>1549.4444444444443</v>
      </c>
      <c r="HI134">
        <v>5</v>
      </c>
      <c r="HJ134">
        <v>1950</v>
      </c>
      <c r="HK134">
        <v>4.7</v>
      </c>
      <c r="HL134">
        <v>1739.1111111111111</v>
      </c>
      <c r="HM134">
        <v>4.7586206896551726</v>
      </c>
      <c r="HN134">
        <v>1746.1851851851852</v>
      </c>
      <c r="HO134">
        <v>4.5614035087719298</v>
      </c>
      <c r="HP134">
        <v>1703.1538461538462</v>
      </c>
      <c r="HQ134">
        <v>3.0789473684210527</v>
      </c>
      <c r="HR134">
        <v>1416.4235294117648</v>
      </c>
      <c r="HS134">
        <v>1.6</v>
      </c>
      <c r="HT134">
        <v>500.66666666666669</v>
      </c>
      <c r="HU134">
        <v>1.6666666666666667</v>
      </c>
      <c r="HV134">
        <v>533.625</v>
      </c>
      <c r="HW134">
        <v>1.8888888888888888</v>
      </c>
      <c r="HX134">
        <v>517.44444444444446</v>
      </c>
      <c r="HY134">
        <v>1.7142857142857142</v>
      </c>
      <c r="HZ134">
        <v>516.61538461538464</v>
      </c>
      <c r="IA134">
        <v>1.3333333333333333</v>
      </c>
      <c r="IB134">
        <v>421.88888888888891</v>
      </c>
      <c r="IC134">
        <v>1.4</v>
      </c>
      <c r="ID134">
        <v>434.4</v>
      </c>
      <c r="IE134">
        <v>1.7</v>
      </c>
      <c r="IF134">
        <v>499.3</v>
      </c>
      <c r="IG134">
        <v>1.4827586206896552</v>
      </c>
      <c r="IH134">
        <v>452.89655172413791</v>
      </c>
      <c r="II134">
        <v>1.5964912280701755</v>
      </c>
      <c r="IJ134">
        <v>483.0181818181818</v>
      </c>
      <c r="IK134">
        <v>1.5964912280701755</v>
      </c>
      <c r="IL134">
        <v>483.0181818181818</v>
      </c>
      <c r="IM134">
        <v>2.5847953216374271</v>
      </c>
      <c r="IN134">
        <v>1049.7285714285715</v>
      </c>
      <c r="IQ134">
        <v>0</v>
      </c>
      <c r="IS134">
        <v>0</v>
      </c>
      <c r="IU134">
        <v>0</v>
      </c>
      <c r="IW134">
        <v>0</v>
      </c>
      <c r="JC134">
        <v>0</v>
      </c>
      <c r="JE134">
        <v>0</v>
      </c>
      <c r="JI134">
        <v>6</v>
      </c>
      <c r="JJ134">
        <v>2344</v>
      </c>
      <c r="JK134">
        <v>5</v>
      </c>
      <c r="JL134">
        <v>1474</v>
      </c>
      <c r="JM134">
        <v>5.5</v>
      </c>
      <c r="JN134">
        <v>1909</v>
      </c>
      <c r="JO134">
        <v>6</v>
      </c>
      <c r="JP134">
        <v>2061</v>
      </c>
      <c r="JU134">
        <v>6</v>
      </c>
      <c r="JV134">
        <v>2061</v>
      </c>
      <c r="JW134">
        <v>5.666666666666667</v>
      </c>
      <c r="JX134">
        <v>1959.6666666666667</v>
      </c>
      <c r="JY134">
        <v>2.8333333333333335</v>
      </c>
      <c r="JZ134">
        <v>1959.6666666666667</v>
      </c>
      <c r="KC134">
        <v>1</v>
      </c>
      <c r="KD134">
        <v>353</v>
      </c>
      <c r="KE134">
        <v>1</v>
      </c>
      <c r="KF134">
        <v>394</v>
      </c>
      <c r="KG134">
        <v>1</v>
      </c>
      <c r="KH134">
        <v>373.5</v>
      </c>
      <c r="KI134">
        <v>2</v>
      </c>
      <c r="KJ134">
        <v>380</v>
      </c>
      <c r="KO134">
        <v>2</v>
      </c>
      <c r="KP134">
        <v>380</v>
      </c>
      <c r="KQ134">
        <v>1.3333333333333333</v>
      </c>
      <c r="KR134">
        <v>375.66666666666669</v>
      </c>
      <c r="KS134">
        <v>1.3333333333333333</v>
      </c>
      <c r="KT134">
        <v>375.66666666666669</v>
      </c>
      <c r="KU134">
        <v>2.3333333333333335</v>
      </c>
      <c r="KV134">
        <v>1167.6666666666667</v>
      </c>
      <c r="KW134">
        <v>2.5722222222222224</v>
      </c>
      <c r="KX134">
        <v>1054.5753424657535</v>
      </c>
      <c r="KY134" s="15">
        <f>Tabla24[[#This Row],[ROS_NUM_COR_COD_ROS_TG_NEG]]-Tabla24[[#This Row],[PAS_NUM_COR_COD_ROS_TG_NEG]]</f>
        <v>0.70555555555555527</v>
      </c>
      <c r="KZ134" s="15">
        <f>Tabla24[[#This Row],[ROS_DUR_COR_COD_ROS_TG_NEG]]-Tabla24[[#This Row],[PAS_DUR_COR_COD_ROS_TG_NEG]]</f>
        <v>207.61111111111109</v>
      </c>
      <c r="LA134" s="15">
        <f>Tabla24[[#This Row],[ROS_NUM_COR_COD_ROS_TG_NEU]]-Tabla24[[#This Row],[PAS_NUM_COR_COD_ROS_TG_NEU]]</f>
        <v>1</v>
      </c>
      <c r="LB134" s="15">
        <f>Tabla24[[#This Row],[ROS_DUR_COR_COD_ROS_TG_NEU]]-Tabla24[[#This Row],[PAS_DUR_COR_COD_ROS_TG_NEU]]</f>
        <v>627.73684210526312</v>
      </c>
      <c r="LC134" s="15">
        <f>Tabla24[[#This Row],[ROS_NUM_COR_COD_ROS_TG_POS]]-Tabla24[[#This Row],[PAS_NUM_COR_COD_ROS_TG_POS]]</f>
        <v>1.2000000000000002</v>
      </c>
      <c r="LD134" s="15">
        <f>Tabla24[[#This Row],[ROS_DUR_COR_COD_ROS_TG_POS]]-Tabla24[[#This Row],[PAS_DUR_COR_COD_ROS_TG_POS]]</f>
        <v>618.05555555555543</v>
      </c>
      <c r="LE134" s="15">
        <f>Tabla24[[#This Row],[ROS_NUM_COR_COD_ROS_TG_TOT]]-Tabla24[[#This Row],[PAS_NUM_COR_COD_ROS_TG_TOT]]</f>
        <v>0.97528735632183938</v>
      </c>
      <c r="LF134" s="15">
        <f>Tabla24[[#This Row],[ROS_DUR_COR_COD_ROS_TG_TOT]]-Tabla24[[#This Row],[PAS_DUR_COR_COD_ROS_TG_TOT]]</f>
        <v>483.36700336700346</v>
      </c>
      <c r="LG134" s="15">
        <f>Tabla24[[#This Row],[ROS_NUM_COR_COD_ESC_TG_NEG]]-Tabla24[[#This Row],[PAS_NUM_COR_COD_ESC_TG_NEG]]</f>
        <v>-0.24444444444444446</v>
      </c>
      <c r="LH134" s="15">
        <f>Tabla24[[#This Row],[ROS_DUR_COR_COD_ESC_TG_NEG]]-Tabla24[[#This Row],[PAS_DUR_COR_COD_ESC_TG_NEG]]</f>
        <v>-7.9384615384615245</v>
      </c>
      <c r="LI134" s="15">
        <f>Tabla24[[#This Row],[ROS_NUM_COR_COD_ESC_TG_NEU]]-Tabla24[[#This Row],[PAS_NUM_COR_COD_ESC_TG_NEU]]</f>
        <v>-1.0500000000000003</v>
      </c>
      <c r="LJ134" s="15">
        <f>Tabla24[[#This Row],[ROS_NUM_COR_COD_ESC_TG_NEG]]-Tabla24[[#This Row],[PAS_NUM_COR_COD_ESC_TG_NEG]]</f>
        <v>-0.24444444444444446</v>
      </c>
      <c r="LK134" s="15">
        <f>Tabla24[[#This Row],[ROS_NUM_COR_COD_ESC_TG_POS]]-Tabla24[[#This Row],[PAS_NUM_COR_COD_ESC_TG_POS]]</f>
        <v>-1.5500000000000003</v>
      </c>
      <c r="LL134" s="15">
        <f>Tabla24[[#This Row],[ROS_DUR_COR_COD_ESC_TG_POS]]-Tabla24[[#This Row],[PAS_DUR_COR_COD_ESC_TG_POS]]</f>
        <v>189.23157894736846</v>
      </c>
      <c r="LM134" s="15">
        <f>Tabla24[[#This Row],[ROS_NUM_COR_COD_ESC_TG_TOT]]-Tabla24[[#This Row],[PAS_NUM_COR_COD_ESC_TG_TOT]]</f>
        <v>-0.95172413793103439</v>
      </c>
      <c r="LN134" s="15">
        <f>Tabla24[[#This Row],[ROS_DUR_COR_COD_ESC_TG_TOT]]-Tabla24[[#This Row],[PAS_DUR_COR_COD_ESC_TG_TOT]]</f>
        <v>21.489795918367349</v>
      </c>
      <c r="LO134" s="15">
        <f>Tabla24[[#This Row],[PAS_NUM_COR_COD_ROS_TG_NEG]]-Tabla24[[#This Row],[ESC_NUM_COR_COD_ROS_TG_NEG]]</f>
        <v>1.6277777777777778</v>
      </c>
      <c r="LP134" s="15">
        <f>Tabla24[[#This Row],[PAS_DUR_COR_COD_ROS_TG_NEG]]-Tabla24[[#This Row],[ESC_DUR_COR_COD_ROS_TG_NEG]]</f>
        <v>391.33333333333326</v>
      </c>
      <c r="LQ134" s="15">
        <f>Tabla24[[#This Row],[PAS_NUM_COR_COD_ROS_TG_NEU]]-Tabla24[[#This Row],[ESC_NUM_COR_COD_ROS_TG_NEU]]</f>
        <v>2</v>
      </c>
      <c r="LR134" s="15">
        <f>Tabla24[[#This Row],[PAS_DUR_COR_COD_ROS_TG_NEU]]-Tabla24[[#This Row],[ESC_DUR_COR_COD_ROS_TG_NEU]]</f>
        <v>643.76315789473688</v>
      </c>
      <c r="LS134" s="15">
        <f>Tabla24[[#This Row],[PAS_NUM_COR_COD_ROS_TG_POS]]-Tabla24[[#This Row],[ESC_NUM_COR_COD_ROS_TG_POS]]</f>
        <v>2.2777777777777777</v>
      </c>
      <c r="LT134" s="15">
        <f>Tabla24[[#This Row],[PAS_DUR_COR_COD_ROS_TG_POS]]-Tabla24[[#This Row],[ESC_DUR_COR_COD_ROS_TG_POS]]</f>
        <v>662.7222222222224</v>
      </c>
      <c r="LU134" s="15">
        <f>Tabla24[[#This Row],[PAS_NUM_COR_COD_ROS_TG_TOT]]-Tabla24[[#This Row],[ESC_NUM_COR_COD_ROS_TG_TOT]]</f>
        <v>1.9619047619047618</v>
      </c>
      <c r="LV134" s="15">
        <f>Tabla24[[#This Row],[PAS_DUR_COR_COD_ROS_TG_TOT]]-Tabla24[[#This Row],[ESC_DUR_COR_COD_ROS_TG_TOT]]</f>
        <v>568.7681818181818</v>
      </c>
      <c r="LW134" s="15">
        <f>Tabla24[[#This Row],[PAS_NUM_COR_COD_ESC_TG_NEG]]-Tabla24[[#This Row],[ESC_NUM_COR_COD_ESC_TG_NEG]]</f>
        <v>-3.3111111111111109</v>
      </c>
      <c r="LX134" s="15">
        <f>Tabla24[[#This Row],[PAS_DUR_COR_COD_ESC_TG_NEG]]-Tabla24[[#This Row],[ESC_DUR_COR_COD_ESC_TG_NEG]]</f>
        <v>-520.79487179487171</v>
      </c>
      <c r="LY134" s="15">
        <f>Tabla24[[#This Row],[PAS_NUM_COR_COD_ESC_TG_NEU]]-Tabla24[[#This Row],[ESC_NUM_COR_COD_ESC_TG_NEU]]</f>
        <v>-2.25</v>
      </c>
      <c r="LZ134" s="15">
        <f>Tabla24[[#This Row],[PAS_DUR_COR_COD_ESC_TG_NEU]]-Tabla24[[#This Row],[ESC_DUR_COR_COD_ESC_TG_NEU]]</f>
        <v>-832.45098039215679</v>
      </c>
      <c r="MA134" s="15">
        <f>Tabla24[[#This Row],[PAS_NUM_COR_COD_ESC_TG_POS]]-Tabla24[[#This Row],[ESC_NUM_COR_COD_ESC_TG_POS]]</f>
        <v>-2.6055555555555552</v>
      </c>
      <c r="MB134" s="15">
        <f>Tabla24[[#This Row],[PAS_DUR_COR_COD_ESC_TG_POS]]-Tabla24[[#This Row],[ESC_DUR_COR_COD_ESC_TG_POS]]</f>
        <v>-999.52046783625735</v>
      </c>
      <c r="MC134" s="15">
        <f>Tabla24[[#This Row],[PAS_NUM_COR_COD_ESC_TG_TOT]]-Tabla24[[#This Row],[ESC_NUM_COR_COD_ESC_TG_TOT]]</f>
        <v>-2.7071428571428569</v>
      </c>
      <c r="MD134" s="15">
        <f>Tabla24[[#This Row],[PAS_DUR_COR_COD_ESC_TG_TOT]]-Tabla24[[#This Row],[ESC_DUR_COR_COD_ESC_TG_TOT]]</f>
        <v>-795.00831443688583</v>
      </c>
      <c r="ME134">
        <v>352.22222222222223</v>
      </c>
      <c r="MF134">
        <v>356.44444444444446</v>
      </c>
      <c r="MG134">
        <v>310.22222222222223</v>
      </c>
      <c r="MH134">
        <v>339.62962962962962</v>
      </c>
      <c r="MI134">
        <v>346.8</v>
      </c>
      <c r="MJ134">
        <v>357.85714285714283</v>
      </c>
      <c r="MK134">
        <v>354</v>
      </c>
      <c r="ML134">
        <v>353.47058823529414</v>
      </c>
      <c r="MM134">
        <v>316.16666666666669</v>
      </c>
      <c r="MN134">
        <v>235.625</v>
      </c>
      <c r="MO134">
        <v>268.33333333333331</v>
      </c>
      <c r="MP134">
        <v>269.60000000000002</v>
      </c>
      <c r="MQ134">
        <v>334.66666666666669</v>
      </c>
      <c r="MR134">
        <v>367.44444444444446</v>
      </c>
      <c r="MS134">
        <v>346.55555555555554</v>
      </c>
      <c r="MT134">
        <v>349.55555555555554</v>
      </c>
      <c r="MU134">
        <v>323.61111111111109</v>
      </c>
      <c r="MV134">
        <v>305.78947368421052</v>
      </c>
      <c r="MW134">
        <v>307.77777777777777</v>
      </c>
      <c r="MX134">
        <v>312.27272727272725</v>
      </c>
      <c r="MY134">
        <v>367.61538461538464</v>
      </c>
      <c r="MZ134">
        <v>332.35294117647061</v>
      </c>
      <c r="NA134">
        <v>265.05263157894734</v>
      </c>
      <c r="NB134">
        <v>315.61224489795916</v>
      </c>
      <c r="NC134" s="15">
        <f>Tabla1[[#This Row],[ROS_1DU_COR_COD_ROS_TG_NEG]]-Tabla1[[#This Row],[PAS_1DU_COR_COD_ROS_TG_NEG]]</f>
        <v>28.611111111111143</v>
      </c>
      <c r="ND134" s="15">
        <f>Tabla1[[#This Row],[ROS_1DU_COR_COD_ROS_TG_NEU]]-Tabla1[[#This Row],[PAS_1DU_COR_COD_ROS_TG_NEU]]</f>
        <v>50.654970760233937</v>
      </c>
      <c r="NE134" s="15">
        <f>Tabla1[[#This Row],[ROS_1DU_COR_COD_ROS_TG_POS]]-Tabla1[[#This Row],[PAS_1DU_COR_COD_ROS_TG_POS]]</f>
        <v>2.4444444444444571</v>
      </c>
      <c r="NF134" s="15">
        <f>Tabla1[[#This Row],[ROS_1DU_COR_COD_ROS_TG_TOT]]-Tabla1[[#This Row],[PAS_1DU_COR_COD_ROS_TG_TOT]]</f>
        <v>27.356902356902367</v>
      </c>
      <c r="NG134" s="15">
        <f>Tabla1[[#This Row],[ROS_1DU_COR_COD_ESC_TG_NEG]]-Tabla1[[#This Row],[PAS_1DU_COR_COD_ESC_TG_NEG]]</f>
        <v>-20.81538461538463</v>
      </c>
      <c r="NH134" s="15">
        <f>Tabla1[[#This Row],[ROS_1DU_COR_COD_ESC_TG_NEU]]-Tabla1[[#This Row],[PAS_1DU_COR_COD_ESC_TG_NEU]]</f>
        <v>25.504201680672224</v>
      </c>
      <c r="NI134" s="15">
        <f>Tabla1[[#This Row],[ROS_1DU_COR_COD_ESC_TG_POS]]-Tabla1[[#This Row],[PAS_1DU_COR_COD_ESC_TG_POS]]</f>
        <v>88.947368421052659</v>
      </c>
      <c r="NJ134" s="15">
        <f>Tabla1[[#This Row],[ROS_1DU_COR_COD_ESC_TG_TOT]]-Tabla1[[#This Row],[PAS_1DU_COR_COD_ESC_TG_TOT]]</f>
        <v>37.858343337334986</v>
      </c>
      <c r="NK134" s="15">
        <f>Tabla1[[#This Row],[PAS_1DU_COR_COD_ROS_TG_NEG]]-Tabla1[[#This Row],[ESC_1DU_COR_COD_ROS_TG_NEG]]</f>
        <v>7.4444444444444002</v>
      </c>
      <c r="NL134" s="15">
        <f>Tabla1[[#This Row],[PAS_1DU_COR_COD_ROS_TG_NEU]]-Tabla1[[#This Row],[ESC_1DU_COR_COD_ROS_TG_NEU]]</f>
        <v>70.16447368421052</v>
      </c>
      <c r="NM134" s="15">
        <f>Tabla1[[#This Row],[PAS_1DU_COR_COD_ROS_TG_POS]]-Tabla1[[#This Row],[ESC_1DU_COR_COD_ROS_TG_POS]]</f>
        <v>39.444444444444457</v>
      </c>
      <c r="NN134" s="15">
        <f>Tabla1[[#This Row],[PAS_1DU_COR_COD_ROS_TG_TOT]]-Tabla1[[#This Row],[ESC_1DU_COR_COD_ROS_TG_TOT]]</f>
        <v>42.672727272727229</v>
      </c>
      <c r="NO134" s="15">
        <f>Tabla1[[#This Row],[PAS_1DU_COR_COD_ESC_TG_NEG]]-Tabla1[[#This Row],[ESC_1DU_COR_COD_ESC_TG_NEG]]</f>
        <v>32.948717948717956</v>
      </c>
      <c r="NP134" s="15">
        <f>Tabla1[[#This Row],[PAS_1DU_COR_COD_ESC_TG_NEU]]-Tabla1[[#This Row],[ESC_1DU_COR_COD_ESC_TG_NEU]]</f>
        <v>-35.091503267973849</v>
      </c>
      <c r="NQ134" s="15">
        <f>Tabla1[[#This Row],[PAS_1DU_COR_COD_ESC_TG_POS]]-Tabla1[[#This Row],[ESC_1DU_COR_COD_ESC_TG_POS]]</f>
        <v>-81.502923976608201</v>
      </c>
      <c r="NR134" s="15">
        <f>Tabla1[[#This Row],[PAS_1DU_COR_COD_ESC_TG_TOT]]-Tabla1[[#This Row],[ESC_1DU_COR_COD_ESC_TG_TOT]]</f>
        <v>-33.943310657596385</v>
      </c>
    </row>
    <row r="135" spans="1:382" x14ac:dyDescent="0.3">
      <c r="A135" s="2" t="s">
        <v>151</v>
      </c>
      <c r="B135" s="2">
        <v>50</v>
      </c>
      <c r="C135" s="2">
        <v>1</v>
      </c>
      <c r="D135" s="2">
        <v>57</v>
      </c>
      <c r="E135">
        <v>2.3684210526315788</v>
      </c>
      <c r="F135">
        <v>939.30769230769226</v>
      </c>
      <c r="G135">
        <v>2.8421052631578947</v>
      </c>
      <c r="H135">
        <v>1276.8461538461538</v>
      </c>
      <c r="I135">
        <v>2.35</v>
      </c>
      <c r="J135">
        <v>1360.3636363636363</v>
      </c>
      <c r="K135">
        <v>2.5172413793103448</v>
      </c>
      <c r="L135">
        <v>1183.081081081081</v>
      </c>
      <c r="M135">
        <v>3.1052631578947367</v>
      </c>
      <c r="N135">
        <v>1118.7058823529412</v>
      </c>
      <c r="O135">
        <v>2.736842105263158</v>
      </c>
      <c r="P135">
        <v>1175.3571428571429</v>
      </c>
      <c r="Q135">
        <v>2.75</v>
      </c>
      <c r="R135">
        <v>1110.3571428571429</v>
      </c>
      <c r="S135">
        <v>2.8620689655172415</v>
      </c>
      <c r="T135">
        <v>1133.7333333333333</v>
      </c>
      <c r="U135">
        <v>2.6896551724137931</v>
      </c>
      <c r="V135">
        <v>1156</v>
      </c>
      <c r="W135">
        <v>1.8421052631578947</v>
      </c>
      <c r="X135">
        <v>557.82352941176475</v>
      </c>
      <c r="Y135">
        <v>1.7894736842105263</v>
      </c>
      <c r="Z135">
        <v>491.11764705882354</v>
      </c>
      <c r="AA135">
        <v>1.45</v>
      </c>
      <c r="AB135">
        <v>541.26666666666665</v>
      </c>
      <c r="AC135">
        <v>1.6896551724137931</v>
      </c>
      <c r="AD135">
        <v>529.61224489795916</v>
      </c>
      <c r="AE135">
        <v>1.6896551724137931</v>
      </c>
      <c r="AF135">
        <v>529.61224489795916</v>
      </c>
      <c r="AG135">
        <v>2.3563218390804597</v>
      </c>
      <c r="AH135">
        <v>921.70229007633588</v>
      </c>
      <c r="AI135">
        <v>0</v>
      </c>
      <c r="AK135">
        <v>2</v>
      </c>
      <c r="AL135">
        <v>562</v>
      </c>
      <c r="AO135">
        <v>1</v>
      </c>
      <c r="AP135">
        <v>562</v>
      </c>
      <c r="AQ135">
        <v>7</v>
      </c>
      <c r="AR135">
        <v>1881</v>
      </c>
      <c r="AS135">
        <v>4</v>
      </c>
      <c r="AT135">
        <v>1049</v>
      </c>
      <c r="AW135">
        <v>5.5</v>
      </c>
      <c r="AX135">
        <v>1465</v>
      </c>
      <c r="AY135">
        <v>3.25</v>
      </c>
      <c r="AZ135">
        <v>1164</v>
      </c>
      <c r="BA135">
        <v>2</v>
      </c>
      <c r="BB135">
        <v>405</v>
      </c>
      <c r="BC135">
        <v>2</v>
      </c>
      <c r="BD135">
        <v>528</v>
      </c>
      <c r="BG135">
        <v>2</v>
      </c>
      <c r="BH135">
        <v>466.5</v>
      </c>
      <c r="BI135">
        <v>2</v>
      </c>
      <c r="BJ135">
        <v>466.5</v>
      </c>
      <c r="BK135">
        <v>2.8333333333333335</v>
      </c>
      <c r="BL135">
        <v>885</v>
      </c>
      <c r="BM135">
        <v>2.3722222222222222</v>
      </c>
      <c r="BN135">
        <v>920.35294117647061</v>
      </c>
      <c r="BO135">
        <v>2.7</v>
      </c>
      <c r="BP135">
        <v>1048</v>
      </c>
      <c r="BQ135">
        <v>4</v>
      </c>
      <c r="BR135">
        <v>1136.375</v>
      </c>
      <c r="BS135">
        <v>2.8</v>
      </c>
      <c r="BT135">
        <v>715.88888888888891</v>
      </c>
      <c r="BU135">
        <v>3.1071428571428572</v>
      </c>
      <c r="BV135">
        <v>952.91666666666663</v>
      </c>
      <c r="BW135">
        <v>2.5555555555555554</v>
      </c>
      <c r="BX135">
        <v>895.71428571428567</v>
      </c>
      <c r="BY135">
        <v>2.4444444444444446</v>
      </c>
      <c r="BZ135">
        <v>1091.5</v>
      </c>
      <c r="CA135">
        <v>3.5</v>
      </c>
      <c r="CB135">
        <v>1095.7</v>
      </c>
      <c r="CC135">
        <v>2.8571428571428572</v>
      </c>
      <c r="CD135">
        <v>1033.7391304347825</v>
      </c>
      <c r="CE135">
        <v>2.9821428571428572</v>
      </c>
      <c r="CF135">
        <v>992.468085106383</v>
      </c>
      <c r="CG135">
        <v>2.5</v>
      </c>
      <c r="CH135">
        <v>932.42857142857144</v>
      </c>
      <c r="CI135">
        <v>0.75</v>
      </c>
      <c r="CJ135">
        <v>280.5</v>
      </c>
      <c r="CK135">
        <v>1.9</v>
      </c>
      <c r="CL135">
        <v>669.85714285714289</v>
      </c>
      <c r="CM135">
        <v>1.7857142857142858</v>
      </c>
      <c r="CN135">
        <v>685.44444444444446</v>
      </c>
      <c r="CO135">
        <v>2.6666666666666665</v>
      </c>
      <c r="CP135">
        <v>1039.4285714285713</v>
      </c>
      <c r="CQ135">
        <v>2.3333333333333335</v>
      </c>
      <c r="CR135">
        <v>944.66666666666663</v>
      </c>
      <c r="CS135">
        <v>1.2</v>
      </c>
      <c r="CT135">
        <v>453.33333333333331</v>
      </c>
      <c r="CU135">
        <v>2.0357142857142856</v>
      </c>
      <c r="CV135">
        <v>824.42105263157896</v>
      </c>
      <c r="CW135">
        <v>1.9107142857142858</v>
      </c>
      <c r="CX135">
        <v>756.81081081081084</v>
      </c>
      <c r="CY135">
        <v>2.4464285714285716</v>
      </c>
      <c r="CZ135">
        <v>888.66666666666663</v>
      </c>
      <c r="DA135">
        <v>1.5</v>
      </c>
      <c r="DB135">
        <v>642.83333333333337</v>
      </c>
      <c r="DC135">
        <v>1.5</v>
      </c>
      <c r="DD135">
        <v>607.16666666666663</v>
      </c>
      <c r="DE135">
        <v>2.1</v>
      </c>
      <c r="DF135">
        <v>622.875</v>
      </c>
      <c r="DG135">
        <v>1.7142857142857142</v>
      </c>
      <c r="DH135">
        <v>624.15</v>
      </c>
      <c r="DI135">
        <v>1.5555555555555556</v>
      </c>
      <c r="DJ135">
        <v>453</v>
      </c>
      <c r="DK135">
        <v>1.4444444444444444</v>
      </c>
      <c r="DL135">
        <v>739.6</v>
      </c>
      <c r="DM135">
        <v>2</v>
      </c>
      <c r="DN135">
        <v>483.11111111111109</v>
      </c>
      <c r="DO135">
        <v>1.6785714285714286</v>
      </c>
      <c r="DP135">
        <v>534.14285714285711</v>
      </c>
      <c r="DQ135">
        <v>1.6964285714285714</v>
      </c>
      <c r="DR135">
        <v>578.04878048780483</v>
      </c>
      <c r="DS135">
        <v>1.6964285714285714</v>
      </c>
      <c r="DT135">
        <v>578.04878048780483</v>
      </c>
      <c r="DU135">
        <v>2.1964285714285716</v>
      </c>
      <c r="DV135">
        <v>786.78399999999999</v>
      </c>
      <c r="DY135">
        <v>0</v>
      </c>
      <c r="EC135">
        <v>0</v>
      </c>
      <c r="EE135">
        <v>2</v>
      </c>
      <c r="EF135">
        <v>483</v>
      </c>
      <c r="EG135">
        <v>4</v>
      </c>
      <c r="EH135">
        <v>853</v>
      </c>
      <c r="EK135">
        <v>3</v>
      </c>
      <c r="EL135">
        <v>668</v>
      </c>
      <c r="EM135">
        <v>1.5</v>
      </c>
      <c r="EN135">
        <v>668</v>
      </c>
      <c r="EQ135">
        <v>3</v>
      </c>
      <c r="ER135">
        <v>854.5</v>
      </c>
      <c r="EU135">
        <v>3</v>
      </c>
      <c r="EV135">
        <v>854.5</v>
      </c>
      <c r="EW135">
        <v>3</v>
      </c>
      <c r="EX135">
        <v>578</v>
      </c>
      <c r="EY135">
        <v>2</v>
      </c>
      <c r="EZ135">
        <v>481</v>
      </c>
      <c r="FC135">
        <v>2.5</v>
      </c>
      <c r="FD135">
        <v>529.5</v>
      </c>
      <c r="FE135">
        <v>2.75</v>
      </c>
      <c r="FF135">
        <v>692</v>
      </c>
      <c r="FG135">
        <v>2.125</v>
      </c>
      <c r="FH135">
        <v>684</v>
      </c>
      <c r="FK135">
        <v>1</v>
      </c>
      <c r="FL135">
        <v>311</v>
      </c>
      <c r="FO135">
        <v>1</v>
      </c>
      <c r="FP135">
        <v>311</v>
      </c>
      <c r="FQ135">
        <v>1</v>
      </c>
      <c r="FR135">
        <v>125</v>
      </c>
      <c r="FS135">
        <v>2</v>
      </c>
      <c r="FT135">
        <v>672</v>
      </c>
      <c r="FW135">
        <v>1.5</v>
      </c>
      <c r="FX135">
        <v>398.5</v>
      </c>
      <c r="FY135">
        <v>1.25</v>
      </c>
      <c r="FZ135">
        <v>369.33333333333331</v>
      </c>
      <c r="GA135">
        <v>1.25</v>
      </c>
      <c r="GB135">
        <v>369.33333333333331</v>
      </c>
      <c r="GC135">
        <v>1.8333333333333333</v>
      </c>
      <c r="GD135">
        <v>579.11111111111109</v>
      </c>
      <c r="GE135">
        <v>2.1722222222222221</v>
      </c>
      <c r="GF135">
        <v>772.83582089552237</v>
      </c>
      <c r="GG135">
        <v>1.9</v>
      </c>
      <c r="GH135">
        <v>678.125</v>
      </c>
      <c r="GI135">
        <v>0.88888888888888884</v>
      </c>
      <c r="GJ135">
        <v>493.25</v>
      </c>
      <c r="GK135">
        <v>1.2222222222222223</v>
      </c>
      <c r="GL135">
        <v>633.4</v>
      </c>
      <c r="GM135">
        <v>1.3571428571428572</v>
      </c>
      <c r="GN135">
        <v>621.47058823529414</v>
      </c>
      <c r="GO135">
        <v>1.5555555555555556</v>
      </c>
      <c r="GP135">
        <v>755.6</v>
      </c>
      <c r="GQ135">
        <v>0.8</v>
      </c>
      <c r="GR135">
        <v>416.8</v>
      </c>
      <c r="GS135">
        <v>0.88888888888888884</v>
      </c>
      <c r="GT135">
        <v>539</v>
      </c>
      <c r="GU135">
        <v>1.0714285714285714</v>
      </c>
      <c r="GV135">
        <v>572.71428571428567</v>
      </c>
      <c r="GW135">
        <v>1.2142857142857142</v>
      </c>
      <c r="GX135">
        <v>599.45161290322585</v>
      </c>
      <c r="GY135">
        <v>3.5</v>
      </c>
      <c r="GZ135">
        <v>932.5</v>
      </c>
      <c r="HA135">
        <v>4.1111111111111107</v>
      </c>
      <c r="HB135">
        <v>1320.875</v>
      </c>
      <c r="HC135">
        <v>3.7777777777777777</v>
      </c>
      <c r="HD135">
        <v>1374.125</v>
      </c>
      <c r="HE135">
        <v>3.7857142857142856</v>
      </c>
      <c r="HF135">
        <v>1187.8846153846155</v>
      </c>
      <c r="HG135">
        <v>3.8888888888888888</v>
      </c>
      <c r="HH135">
        <v>1573.1428571428571</v>
      </c>
      <c r="HI135">
        <v>3.9</v>
      </c>
      <c r="HJ135">
        <v>1111.3</v>
      </c>
      <c r="HK135">
        <v>4.333333333333333</v>
      </c>
      <c r="HL135">
        <v>1253.3333333333333</v>
      </c>
      <c r="HM135">
        <v>4.0357142857142856</v>
      </c>
      <c r="HN135">
        <v>1284.8076923076924</v>
      </c>
      <c r="HO135">
        <v>3.9107142857142856</v>
      </c>
      <c r="HP135">
        <v>1236.3461538461538</v>
      </c>
      <c r="HQ135">
        <v>2.5625</v>
      </c>
      <c r="HR135">
        <v>998.46987951807228</v>
      </c>
      <c r="HS135">
        <v>2.6</v>
      </c>
      <c r="HT135">
        <v>731.1</v>
      </c>
      <c r="HU135">
        <v>2</v>
      </c>
      <c r="HV135">
        <v>704</v>
      </c>
      <c r="HW135">
        <v>2.5555555555555554</v>
      </c>
      <c r="HX135">
        <v>800</v>
      </c>
      <c r="HY135">
        <v>2.3928571428571428</v>
      </c>
      <c r="HZ135">
        <v>745.56</v>
      </c>
      <c r="IA135">
        <v>2.1111111111111112</v>
      </c>
      <c r="IB135">
        <v>598.77777777777783</v>
      </c>
      <c r="IC135">
        <v>2.4</v>
      </c>
      <c r="ID135">
        <v>644.29999999999995</v>
      </c>
      <c r="IE135">
        <v>2.2222222222222223</v>
      </c>
      <c r="IF135">
        <v>625</v>
      </c>
      <c r="IG135">
        <v>2.25</v>
      </c>
      <c r="IH135">
        <v>623.46428571428567</v>
      </c>
      <c r="II135">
        <v>2.3214285714285716</v>
      </c>
      <c r="IJ135">
        <v>681.05660377358492</v>
      </c>
      <c r="IK135">
        <v>2.3214285714285716</v>
      </c>
      <c r="IL135">
        <v>681.05660377358492</v>
      </c>
      <c r="IM135">
        <v>2.4821428571428572</v>
      </c>
      <c r="IN135">
        <v>874.77205882352939</v>
      </c>
      <c r="IQ135">
        <v>0</v>
      </c>
      <c r="IS135">
        <v>2</v>
      </c>
      <c r="IT135">
        <v>745</v>
      </c>
      <c r="IU135">
        <v>1</v>
      </c>
      <c r="IV135">
        <v>745</v>
      </c>
      <c r="IW135">
        <v>0</v>
      </c>
      <c r="JA135">
        <v>5</v>
      </c>
      <c r="JB135">
        <v>1596</v>
      </c>
      <c r="JC135">
        <v>2.5</v>
      </c>
      <c r="JD135">
        <v>1596</v>
      </c>
      <c r="JE135">
        <v>1.75</v>
      </c>
      <c r="JF135">
        <v>1170.5</v>
      </c>
      <c r="JI135">
        <v>7</v>
      </c>
      <c r="JJ135">
        <v>1941</v>
      </c>
      <c r="JK135">
        <v>3</v>
      </c>
      <c r="JL135">
        <v>1088</v>
      </c>
      <c r="JM135">
        <v>5</v>
      </c>
      <c r="JN135">
        <v>1514.5</v>
      </c>
      <c r="JO135">
        <v>6</v>
      </c>
      <c r="JP135">
        <v>1435</v>
      </c>
      <c r="JS135">
        <v>0</v>
      </c>
      <c r="JU135">
        <v>3</v>
      </c>
      <c r="JV135">
        <v>1435</v>
      </c>
      <c r="JW135">
        <v>4</v>
      </c>
      <c r="JX135">
        <v>1488</v>
      </c>
      <c r="JY135">
        <v>2.875</v>
      </c>
      <c r="JZ135">
        <v>1361</v>
      </c>
      <c r="KC135">
        <v>2</v>
      </c>
      <c r="KD135">
        <v>664</v>
      </c>
      <c r="KE135">
        <v>2</v>
      </c>
      <c r="KF135">
        <v>633</v>
      </c>
      <c r="KG135">
        <v>2</v>
      </c>
      <c r="KH135">
        <v>648.5</v>
      </c>
      <c r="KI135">
        <v>2</v>
      </c>
      <c r="KJ135">
        <v>716</v>
      </c>
      <c r="KM135">
        <v>1</v>
      </c>
      <c r="KN135">
        <v>119</v>
      </c>
      <c r="KO135">
        <v>1.5</v>
      </c>
      <c r="KP135">
        <v>417.5</v>
      </c>
      <c r="KQ135">
        <v>1.75</v>
      </c>
      <c r="KR135">
        <v>533</v>
      </c>
      <c r="KS135">
        <v>1.75</v>
      </c>
      <c r="KT135">
        <v>533</v>
      </c>
      <c r="KU135">
        <v>2.5</v>
      </c>
      <c r="KV135">
        <v>993</v>
      </c>
      <c r="KW135">
        <v>2.4833333333333334</v>
      </c>
      <c r="KX135">
        <v>882.11034482758623</v>
      </c>
      <c r="KY135" s="15">
        <f>Tabla24[[#This Row],[ROS_NUM_COR_COD_ROS_TG_NEG]]-Tabla24[[#This Row],[PAS_NUM_COR_COD_ROS_TG_NEG]]</f>
        <v>0.78362573099415211</v>
      </c>
      <c r="KZ135" s="15">
        <f>Tabla24[[#This Row],[ROS_DUR_COR_COD_ROS_TG_NEG]]-Tabla24[[#This Row],[PAS_DUR_COR_COD_ROS_TG_NEG]]</f>
        <v>454.43697478991589</v>
      </c>
      <c r="LA135" s="15">
        <f>Tabla24[[#This Row],[ROS_NUM_COR_COD_ROS_TG_NEU]]-Tabla24[[#This Row],[PAS_NUM_COR_COD_ROS_TG_NEU]]</f>
        <v>1.1631578947368419</v>
      </c>
      <c r="LB135" s="15">
        <f>Tabla24[[#This Row],[ROS_DUR_COR_COD_ROS_TG_NEU]]-Tabla24[[#This Row],[PAS_DUR_COR_COD_ROS_TG_NEU]]</f>
        <v>-64.057142857142935</v>
      </c>
      <c r="LC135" s="15">
        <f>Tabla24[[#This Row],[ROS_NUM_COR_COD_ROS_TG_POS]]-Tabla24[[#This Row],[PAS_NUM_COR_COD_ROS_TG_POS]]</f>
        <v>1.583333333333333</v>
      </c>
      <c r="LD135" s="15">
        <f>Tabla24[[#This Row],[ROS_DUR_COR_COD_ROS_TG_POS]]-Tabla24[[#This Row],[PAS_DUR_COR_COD_ROS_TG_POS]]</f>
        <v>142.97619047619037</v>
      </c>
      <c r="LE135" s="15">
        <f>Tabla24[[#This Row],[ROS_NUM_COR_COD_ROS_TG_TOT]]-Tabla24[[#This Row],[PAS_NUM_COR_COD_ROS_TG_TOT]]</f>
        <v>1.173645320197044</v>
      </c>
      <c r="LF135" s="15">
        <f>Tabla24[[#This Row],[ROS_DUR_COR_COD_ROS_TG_TOT]]-Tabla24[[#This Row],[PAS_DUR_COR_COD_ROS_TG_TOT]]</f>
        <v>151.07435897435903</v>
      </c>
      <c r="LG135" s="15">
        <f>Tabla24[[#This Row],[ROS_NUM_COR_COD_ESC_TG_NEG]]-Tabla24[[#This Row],[PAS_NUM_COR_COD_ESC_TG_NEG]]</f>
        <v>-0.81286549707602318</v>
      </c>
      <c r="LH135" s="15">
        <f>Tabla24[[#This Row],[ROS_DUR_COR_COD_ESC_TG_NEG]]-Tabla24[[#This Row],[PAS_DUR_COR_COD_ESC_TG_NEG]]</f>
        <v>-183.70769230769224</v>
      </c>
      <c r="LI135" s="15">
        <f>Tabla24[[#This Row],[ROS_NUM_COR_COD_ESC_TG_NEU]]-Tabla24[[#This Row],[PAS_NUM_COR_COD_ESC_TG_NEU]]</f>
        <v>-2.0421052631578949</v>
      </c>
      <c r="LJ135" s="15">
        <f>Tabla24[[#This Row],[ROS_NUM_COR_COD_ESC_TG_NEG]]-Tabla24[[#This Row],[PAS_NUM_COR_COD_ESC_TG_NEG]]</f>
        <v>-0.81286549707602318</v>
      </c>
      <c r="LK135" s="15">
        <f>Tabla24[[#This Row],[ROS_NUM_COR_COD_ESC_TG_POS]]-Tabla24[[#This Row],[PAS_NUM_COR_COD_ESC_TG_POS]]</f>
        <v>-1.4611111111111112</v>
      </c>
      <c r="LL135" s="15">
        <f>Tabla24[[#This Row],[ROS_DUR_COR_COD_ESC_TG_POS]]-Tabla24[[#This Row],[PAS_DUR_COR_COD_ESC_TG_POS]]</f>
        <v>-821.36363636363626</v>
      </c>
      <c r="LM135" s="15">
        <f>Tabla24[[#This Row],[ROS_NUM_COR_COD_ESC_TG_TOT]]-Tabla24[[#This Row],[PAS_NUM_COR_COD_ESC_TG_TOT]]</f>
        <v>-1.4458128078817734</v>
      </c>
      <c r="LN135" s="15">
        <f>Tabla24[[#This Row],[ROS_DUR_COR_COD_ESC_TG_TOT]]-Tabla24[[#This Row],[PAS_DUR_COR_COD_ESC_TG_TOT]]</f>
        <v>-610.36679536679537</v>
      </c>
      <c r="LO135" s="15">
        <f>Tabla24[[#This Row],[PAS_NUM_COR_COD_ROS_TG_NEG]]-Tabla24[[#This Row],[ESC_NUM_COR_COD_ROS_TG_NEG]]</f>
        <v>0.43859649122807021</v>
      </c>
      <c r="LP135" s="15">
        <f>Tabla24[[#This Row],[PAS_DUR_COR_COD_ROS_TG_NEG]]-Tabla24[[#This Row],[ESC_DUR_COR_COD_ROS_TG_NEG]]</f>
        <v>79.277310924369885</v>
      </c>
      <c r="LQ135" s="15">
        <f>Tabla24[[#This Row],[PAS_NUM_COR_COD_ROS_TG_NEU]]-Tabla24[[#This Row],[ESC_NUM_COR_COD_ROS_TG_NEU]]</f>
        <v>0.40350877192982448</v>
      </c>
      <c r="LR135" s="15">
        <f>Tabla24[[#This Row],[PAS_DUR_COR_COD_ROS_TG_NEU]]-Tabla24[[#This Row],[ESC_DUR_COR_COD_ROS_TG_NEU]]</f>
        <v>230.69047619047626</v>
      </c>
      <c r="LS135" s="15">
        <f>Tabla24[[#This Row],[PAS_NUM_COR_COD_ROS_TG_POS]]-Tabla24[[#This Row],[ESC_NUM_COR_COD_ROS_TG_POS]]</f>
        <v>1.55</v>
      </c>
      <c r="LT135" s="15">
        <f>Tabla24[[#This Row],[PAS_DUR_COR_COD_ROS_TG_POS]]-Tabla24[[#This Row],[ESC_DUR_COR_COD_ROS_TG_POS]]</f>
        <v>657.02380952380963</v>
      </c>
      <c r="LU135" s="15">
        <f>Tabla24[[#This Row],[PAS_NUM_COR_COD_ROS_TG_TOT]]-Tabla24[[#This Row],[ESC_NUM_COR_COD_ROS_TG_TOT]]</f>
        <v>0.82635467980295596</v>
      </c>
      <c r="LV135" s="15">
        <f>Tabla24[[#This Row],[PAS_DUR_COR_COD_ROS_TG_TOT]]-Tabla24[[#This Row],[ESC_DUR_COR_COD_ROS_TG_TOT]]</f>
        <v>309.31228070175439</v>
      </c>
      <c r="LW135" s="15">
        <f>Tabla24[[#This Row],[PAS_NUM_COR_COD_ESC_TG_NEG]]-Tabla24[[#This Row],[ESC_NUM_COR_COD_ESC_TG_NEG]]</f>
        <v>-0.1871345029239766</v>
      </c>
      <c r="LX135" s="15">
        <f>Tabla24[[#This Row],[PAS_DUR_COR_COD_ESC_TG_NEG]]-Tabla24[[#This Row],[ESC_DUR_COR_COD_ESC_TG_NEG]]</f>
        <v>43.593406593406598</v>
      </c>
      <c r="LY135" s="15">
        <f>Tabla24[[#This Row],[PAS_NUM_COR_COD_ESC_TG_NEU]]-Tabla24[[#This Row],[ESC_NUM_COR_COD_ESC_TG_NEU]]</f>
        <v>0.39766081871345005</v>
      </c>
      <c r="LZ135" s="15">
        <f>Tabla24[[#This Row],[PAS_DUR_COR_COD_ESC_TG_NEU]]-Tabla24[[#This Row],[ESC_DUR_COR_COD_ESC_TG_NEU]]</f>
        <v>185.34615384615381</v>
      </c>
      <c r="MA135" s="15">
        <f>Tabla24[[#This Row],[PAS_NUM_COR_COD_ESC_TG_POS]]-Tabla24[[#This Row],[ESC_NUM_COR_COD_ESC_TG_POS]]</f>
        <v>-1.1499999999999999</v>
      </c>
      <c r="MB135" s="15">
        <f>Tabla24[[#This Row],[PAS_DUR_COR_COD_ESC_TG_POS]]-Tabla24[[#This Row],[ESC_DUR_COR_COD_ESC_TG_POS]]</f>
        <v>264.66363636363621</v>
      </c>
      <c r="MC135" s="15">
        <f>Tabla24[[#This Row],[PAS_NUM_COR_COD_ESC_TG_TOT]]-Tabla24[[#This Row],[ESC_NUM_COR_COD_ESC_TG_TOT]]</f>
        <v>-0.33990147783251246</v>
      </c>
      <c r="MD135" s="15">
        <f>Tabla24[[#This Row],[PAS_DUR_COR_COD_ESC_TG_TOT]]-Tabla24[[#This Row],[ESC_DUR_COR_COD_ESC_TG_TOT]]</f>
        <v>149.34195064629853</v>
      </c>
      <c r="ME135">
        <v>286.28571428571428</v>
      </c>
      <c r="MF135">
        <v>226.6</v>
      </c>
      <c r="MG135">
        <v>282.22222222222223</v>
      </c>
      <c r="MH135">
        <v>261.92307692307691</v>
      </c>
      <c r="MI135">
        <v>177.8</v>
      </c>
      <c r="MJ135">
        <v>195.8</v>
      </c>
      <c r="MK135">
        <v>335.75</v>
      </c>
      <c r="ML135">
        <v>229.35714285714286</v>
      </c>
      <c r="MM135">
        <v>316</v>
      </c>
      <c r="MN135">
        <v>267.33333333333331</v>
      </c>
      <c r="MO135">
        <v>201.16666666666666</v>
      </c>
      <c r="MP135">
        <v>264.36842105263156</v>
      </c>
      <c r="MQ135">
        <v>309.85714285714283</v>
      </c>
      <c r="MR135">
        <v>283.33333333333331</v>
      </c>
      <c r="MS135">
        <v>330</v>
      </c>
      <c r="MT135">
        <v>311.69565217391306</v>
      </c>
      <c r="MU135">
        <v>330</v>
      </c>
      <c r="MV135">
        <v>291.42857142857144</v>
      </c>
      <c r="MW135">
        <v>267</v>
      </c>
      <c r="MX135">
        <v>298.39999999999998</v>
      </c>
      <c r="MY135">
        <v>280.30769230769232</v>
      </c>
      <c r="MZ135">
        <v>332.92307692307691</v>
      </c>
      <c r="NA135">
        <v>307.27272727272725</v>
      </c>
      <c r="NB135">
        <v>306.81081081081084</v>
      </c>
      <c r="NC135" s="15">
        <f>Tabla1[[#This Row],[ROS_1DU_COR_COD_ROS_TG_NEG]]-Tabla1[[#This Row],[PAS_1DU_COR_COD_ROS_TG_NEG]]</f>
        <v>-43.714285714285722</v>
      </c>
      <c r="ND135" s="15">
        <f>Tabla1[[#This Row],[ROS_1DU_COR_COD_ROS_TG_NEU]]-Tabla1[[#This Row],[PAS_1DU_COR_COD_ROS_TG_NEU]]</f>
        <v>-64.82857142857145</v>
      </c>
      <c r="NE135" s="15">
        <f>Tabla1[[#This Row],[ROS_1DU_COR_COD_ROS_TG_POS]]-Tabla1[[#This Row],[PAS_1DU_COR_COD_ROS_TG_POS]]</f>
        <v>15.222222222222229</v>
      </c>
      <c r="NF135" s="15">
        <f>Tabla1[[#This Row],[ROS_1DU_COR_COD_ROS_TG_TOT]]-Tabla1[[#This Row],[PAS_1DU_COR_COD_ROS_TG_TOT]]</f>
        <v>-36.476923076923072</v>
      </c>
      <c r="NG135" s="15">
        <f>Tabla1[[#This Row],[ROS_1DU_COR_COD_ESC_TG_NEG]]-Tabla1[[#This Row],[PAS_1DU_COR_COD_ESC_TG_NEG]]</f>
        <v>-102.50769230769231</v>
      </c>
      <c r="NH135" s="15">
        <f>Tabla1[[#This Row],[ROS_1DU_COR_COD_ESC_TG_NEU]]-Tabla1[[#This Row],[PAS_1DU_COR_COD_ESC_TG_NEU]]</f>
        <v>-137.12307692307689</v>
      </c>
      <c r="NI135" s="15">
        <f>Tabla1[[#This Row],[ROS_1DU_COR_COD_ESC_TG_POS]]-Tabla1[[#This Row],[PAS_1DU_COR_COD_ESC_TG_POS]]</f>
        <v>28.477272727272748</v>
      </c>
      <c r="NJ135" s="15">
        <f>Tabla1[[#This Row],[ROS_1DU_COR_COD_ESC_TG_TOT]]-Tabla1[[#This Row],[PAS_1DU_COR_COD_ESC_TG_TOT]]</f>
        <v>-77.453667953667974</v>
      </c>
      <c r="NK135" s="15">
        <f>Tabla1[[#This Row],[PAS_1DU_COR_COD_ROS_TG_NEG]]-Tabla1[[#This Row],[ESC_1DU_COR_COD_ROS_TG_NEG]]</f>
        <v>14</v>
      </c>
      <c r="NL135" s="15">
        <f>Tabla1[[#This Row],[PAS_1DU_COR_COD_ROS_TG_NEU]]-Tabla1[[#This Row],[ESC_1DU_COR_COD_ROS_TG_NEU]]</f>
        <v>24.09523809523813</v>
      </c>
      <c r="NM135" s="15">
        <f>Tabla1[[#This Row],[PAS_1DU_COR_COD_ROS_TG_POS]]-Tabla1[[#This Row],[ESC_1DU_COR_COD_ROS_TG_POS]]</f>
        <v>65.833333333333343</v>
      </c>
      <c r="NN135" s="15">
        <f>Tabla1[[#This Row],[PAS_1DU_COR_COD_ROS_TG_TOT]]-Tabla1[[#This Row],[ESC_1DU_COR_COD_ROS_TG_TOT]]</f>
        <v>34.031578947368416</v>
      </c>
      <c r="NO135" s="15">
        <f>Tabla1[[#This Row],[PAS_1DU_COR_COD_ESC_TG_NEG]]-Tabla1[[#This Row],[ESC_1DU_COR_COD_ESC_TG_NEG]]</f>
        <v>-29.549450549450512</v>
      </c>
      <c r="NP135" s="15">
        <f>Tabla1[[#This Row],[PAS_1DU_COR_COD_ESC_TG_NEU]]-Tabla1[[#This Row],[ESC_1DU_COR_COD_ESC_TG_NEU]]</f>
        <v>49.589743589743591</v>
      </c>
      <c r="NQ135" s="15">
        <f>Tabla1[[#This Row],[PAS_1DU_COR_COD_ESC_TG_POS]]-Tabla1[[#This Row],[ESC_1DU_COR_COD_ESC_TG_POS]]</f>
        <v>-22.727272727272748</v>
      </c>
      <c r="NR135" s="15">
        <f>Tabla1[[#This Row],[PAS_1DU_COR_COD_ESC_TG_TOT]]-Tabla1[[#This Row],[ESC_1DU_COR_COD_ESC_TG_TOT]]</f>
        <v>-4.8848413631022254</v>
      </c>
    </row>
    <row r="136" spans="1:382" x14ac:dyDescent="0.3">
      <c r="A136" s="2" t="s">
        <v>152</v>
      </c>
      <c r="B136" s="2">
        <v>50</v>
      </c>
      <c r="C136" s="2">
        <v>1</v>
      </c>
      <c r="D136" s="2">
        <v>56</v>
      </c>
      <c r="E136">
        <v>1.1000000000000001</v>
      </c>
      <c r="F136">
        <v>756.25</v>
      </c>
      <c r="G136">
        <v>2.6</v>
      </c>
      <c r="H136">
        <v>757.5625</v>
      </c>
      <c r="I136">
        <v>1.9</v>
      </c>
      <c r="J136">
        <v>639.5</v>
      </c>
      <c r="K136">
        <v>1.8666666666666667</v>
      </c>
      <c r="L136">
        <v>713.78947368421052</v>
      </c>
      <c r="M136">
        <v>1.95</v>
      </c>
      <c r="N136">
        <v>736.71428571428567</v>
      </c>
      <c r="O136">
        <v>1.95</v>
      </c>
      <c r="P136">
        <v>657.76923076923072</v>
      </c>
      <c r="Q136">
        <v>2.5499999999999998</v>
      </c>
      <c r="R136">
        <v>794.86666666666667</v>
      </c>
      <c r="S136">
        <v>2.15</v>
      </c>
      <c r="T136">
        <v>733.04761904761904</v>
      </c>
      <c r="U136">
        <v>2.0083333333333333</v>
      </c>
      <c r="V136">
        <v>723.9</v>
      </c>
      <c r="W136">
        <v>0.65</v>
      </c>
      <c r="X136">
        <v>282.11111111111109</v>
      </c>
      <c r="Y136">
        <v>0.95</v>
      </c>
      <c r="Z136">
        <v>311.81818181818181</v>
      </c>
      <c r="AA136">
        <v>1.05</v>
      </c>
      <c r="AB136">
        <v>315.35714285714283</v>
      </c>
      <c r="AC136">
        <v>0.8833333333333333</v>
      </c>
      <c r="AD136">
        <v>305.41176470588238</v>
      </c>
      <c r="AE136">
        <v>0.8833333333333333</v>
      </c>
      <c r="AF136">
        <v>305.41176470588238</v>
      </c>
      <c r="AG136">
        <v>1.6333333333333333</v>
      </c>
      <c r="AH136">
        <v>599.08771929824559</v>
      </c>
      <c r="BM136">
        <v>1.6333333333333333</v>
      </c>
      <c r="BN136">
        <v>599.08771929824559</v>
      </c>
      <c r="BO136">
        <v>1.9</v>
      </c>
      <c r="BP136">
        <v>600</v>
      </c>
      <c r="BQ136">
        <v>1.7</v>
      </c>
      <c r="BR136">
        <v>814</v>
      </c>
      <c r="BS136">
        <v>3.4</v>
      </c>
      <c r="BT136">
        <v>1048.625</v>
      </c>
      <c r="BU136">
        <v>2.3333333333333335</v>
      </c>
      <c r="BV136">
        <v>832.04761904761904</v>
      </c>
      <c r="BW136">
        <v>2</v>
      </c>
      <c r="BX136">
        <v>548</v>
      </c>
      <c r="BY136">
        <v>1.7</v>
      </c>
      <c r="BZ136">
        <v>565.28571428571433</v>
      </c>
      <c r="CA136">
        <v>2</v>
      </c>
      <c r="CB136">
        <v>932.66666666666663</v>
      </c>
      <c r="CC136">
        <v>1.9</v>
      </c>
      <c r="CD136">
        <v>663.66666666666663</v>
      </c>
      <c r="CE136">
        <v>2.1166666666666667</v>
      </c>
      <c r="CF136">
        <v>747.85714285714289</v>
      </c>
      <c r="CG136">
        <v>2</v>
      </c>
      <c r="CH136">
        <v>603.125</v>
      </c>
      <c r="CI136">
        <v>1.8</v>
      </c>
      <c r="CJ136">
        <v>627.57142857142856</v>
      </c>
      <c r="CK136">
        <v>1.8</v>
      </c>
      <c r="CL136">
        <v>720</v>
      </c>
      <c r="CM136">
        <v>1.8666666666666667</v>
      </c>
      <c r="CN136">
        <v>648.09090909090912</v>
      </c>
      <c r="CO136">
        <v>1.4</v>
      </c>
      <c r="CP136">
        <v>416.85714285714283</v>
      </c>
      <c r="CQ136">
        <v>1.7</v>
      </c>
      <c r="CR136">
        <v>715.5</v>
      </c>
      <c r="CS136">
        <v>0.9</v>
      </c>
      <c r="CT136">
        <v>361.5</v>
      </c>
      <c r="CU136">
        <v>1.3333333333333333</v>
      </c>
      <c r="CV136">
        <v>493.68421052631578</v>
      </c>
      <c r="CW136">
        <v>1.6</v>
      </c>
      <c r="CX136">
        <v>576.53658536585363</v>
      </c>
      <c r="CY136">
        <v>1.8583333333333334</v>
      </c>
      <c r="CZ136">
        <v>663.22891566265059</v>
      </c>
      <c r="DA136">
        <v>0.2</v>
      </c>
      <c r="DB136">
        <v>376.5</v>
      </c>
      <c r="DC136">
        <v>1.4</v>
      </c>
      <c r="DD136">
        <v>496.66666666666669</v>
      </c>
      <c r="DE136">
        <v>1</v>
      </c>
      <c r="DF136">
        <v>431.2</v>
      </c>
      <c r="DG136">
        <v>0.8666666666666667</v>
      </c>
      <c r="DH136">
        <v>453</v>
      </c>
      <c r="DI136">
        <v>1</v>
      </c>
      <c r="DJ136">
        <v>551.4</v>
      </c>
      <c r="DK136">
        <v>0.4</v>
      </c>
      <c r="DL136">
        <v>303.66666666666669</v>
      </c>
      <c r="DM136">
        <v>0.8</v>
      </c>
      <c r="DN136">
        <v>328</v>
      </c>
      <c r="DO136">
        <v>0.73333333333333328</v>
      </c>
      <c r="DP136">
        <v>408.30769230769232</v>
      </c>
      <c r="DQ136">
        <v>0.8</v>
      </c>
      <c r="DR136">
        <v>430.65384615384613</v>
      </c>
      <c r="DS136">
        <v>0.8</v>
      </c>
      <c r="DT136">
        <v>430.65384615384613</v>
      </c>
      <c r="DU136">
        <v>1.5055555555555555</v>
      </c>
      <c r="DV136">
        <v>607.75229357798162</v>
      </c>
      <c r="GE136">
        <v>1.5055555555555555</v>
      </c>
      <c r="GF136">
        <v>607.75229357798162</v>
      </c>
      <c r="GG136">
        <v>2.1</v>
      </c>
      <c r="GH136">
        <v>756</v>
      </c>
      <c r="GI136">
        <v>0.7</v>
      </c>
      <c r="GJ136">
        <v>352.33333333333331</v>
      </c>
      <c r="GK136">
        <v>1.5555555555555556</v>
      </c>
      <c r="GL136">
        <v>577.20000000000005</v>
      </c>
      <c r="GM136">
        <v>1.4482758620689655</v>
      </c>
      <c r="GN136">
        <v>605.64285714285711</v>
      </c>
      <c r="GO136">
        <v>1.2222222222222223</v>
      </c>
      <c r="GP136">
        <v>593</v>
      </c>
      <c r="GQ136">
        <v>1.7</v>
      </c>
      <c r="GR136">
        <v>417.57142857142856</v>
      </c>
      <c r="GS136">
        <v>1.3</v>
      </c>
      <c r="GT136">
        <v>540.20000000000005</v>
      </c>
      <c r="GU136">
        <v>1.4137931034482758</v>
      </c>
      <c r="GV136">
        <v>499.75</v>
      </c>
      <c r="GW136">
        <v>1.4310344827586208</v>
      </c>
      <c r="GX136">
        <v>549.16666666666663</v>
      </c>
      <c r="GY136">
        <v>1.4</v>
      </c>
      <c r="GZ136">
        <v>576.83333333333337</v>
      </c>
      <c r="HA136">
        <v>1.2</v>
      </c>
      <c r="HB136">
        <v>540.79999999999995</v>
      </c>
      <c r="HC136">
        <v>1.6666666666666667</v>
      </c>
      <c r="HD136">
        <v>585.20000000000005</v>
      </c>
      <c r="HE136">
        <v>1.4137931034482758</v>
      </c>
      <c r="HF136">
        <v>568.1875</v>
      </c>
      <c r="HG136">
        <v>2.4444444444444446</v>
      </c>
      <c r="HH136">
        <v>593.5</v>
      </c>
      <c r="HI136">
        <v>3.1</v>
      </c>
      <c r="HJ136">
        <v>737.44444444444446</v>
      </c>
      <c r="HK136">
        <v>1</v>
      </c>
      <c r="HL136">
        <v>495</v>
      </c>
      <c r="HM136">
        <v>2.1724137931034484</v>
      </c>
      <c r="HN136">
        <v>630</v>
      </c>
      <c r="HO136">
        <v>1.7931034482758621</v>
      </c>
      <c r="HP136">
        <v>603.97368421052636</v>
      </c>
      <c r="HQ136">
        <v>1.6120689655172413</v>
      </c>
      <c r="HR136">
        <v>579.79411764705878</v>
      </c>
      <c r="HS136">
        <v>0.6</v>
      </c>
      <c r="HT136">
        <v>305.25</v>
      </c>
      <c r="HU136">
        <v>0.7</v>
      </c>
      <c r="HV136">
        <v>233.5</v>
      </c>
      <c r="HW136">
        <v>0.77777777777777779</v>
      </c>
      <c r="HX136">
        <v>394</v>
      </c>
      <c r="HY136">
        <v>0.68965517241379315</v>
      </c>
      <c r="HZ136">
        <v>310.91666666666669</v>
      </c>
      <c r="IA136">
        <v>1.3333333333333333</v>
      </c>
      <c r="IB136">
        <v>437.5</v>
      </c>
      <c r="IC136">
        <v>0.3</v>
      </c>
      <c r="ID136">
        <v>290.5</v>
      </c>
      <c r="IE136">
        <v>0.3</v>
      </c>
      <c r="IF136">
        <v>615</v>
      </c>
      <c r="IG136">
        <v>0.62068965517241381</v>
      </c>
      <c r="IH136">
        <v>424.55555555555554</v>
      </c>
      <c r="II136">
        <v>0.65517241379310343</v>
      </c>
      <c r="IJ136">
        <v>359.61904761904759</v>
      </c>
      <c r="IK136">
        <v>0.65517241379310343</v>
      </c>
      <c r="IL136">
        <v>359.61904761904759</v>
      </c>
      <c r="IM136">
        <v>1.2931034482758621</v>
      </c>
      <c r="IN136">
        <v>527.84269662921349</v>
      </c>
      <c r="IS136">
        <v>0</v>
      </c>
      <c r="IU136">
        <v>0</v>
      </c>
      <c r="IW136">
        <v>0</v>
      </c>
      <c r="JC136">
        <v>0</v>
      </c>
      <c r="JE136">
        <v>0</v>
      </c>
      <c r="JK136">
        <v>1</v>
      </c>
      <c r="JL136">
        <v>112</v>
      </c>
      <c r="JM136">
        <v>1</v>
      </c>
      <c r="JN136">
        <v>112</v>
      </c>
      <c r="JO136">
        <v>2</v>
      </c>
      <c r="JP136">
        <v>587</v>
      </c>
      <c r="JU136">
        <v>2</v>
      </c>
      <c r="JV136">
        <v>587</v>
      </c>
      <c r="JW136">
        <v>1.5</v>
      </c>
      <c r="JX136">
        <v>349.5</v>
      </c>
      <c r="JY136">
        <v>0.75</v>
      </c>
      <c r="JZ136">
        <v>349.5</v>
      </c>
      <c r="KE136">
        <v>1</v>
      </c>
      <c r="KF136">
        <v>104</v>
      </c>
      <c r="KG136">
        <v>1</v>
      </c>
      <c r="KH136">
        <v>104</v>
      </c>
      <c r="KI136">
        <v>0</v>
      </c>
      <c r="KO136">
        <v>0</v>
      </c>
      <c r="KQ136">
        <v>0.5</v>
      </c>
      <c r="KR136">
        <v>104</v>
      </c>
      <c r="KS136">
        <v>0.5</v>
      </c>
      <c r="KT136">
        <v>104</v>
      </c>
      <c r="KU136">
        <v>0.66666666666666663</v>
      </c>
      <c r="KV136">
        <v>267.66666666666669</v>
      </c>
      <c r="KW136">
        <v>1.2722222222222221</v>
      </c>
      <c r="KX136">
        <v>519.35869565217388</v>
      </c>
      <c r="KY136" s="15">
        <f>Tabla24[[#This Row],[ROS_NUM_COR_COD_ROS_TG_NEG]]-Tabla24[[#This Row],[PAS_NUM_COR_COD_ROS_TG_NEG]]</f>
        <v>0.49444444444444469</v>
      </c>
      <c r="KZ136" s="15">
        <f>Tabla24[[#This Row],[ROS_DUR_COR_COD_ROS_TG_NEG]]-Tabla24[[#This Row],[PAS_DUR_COR_COD_ROS_TG_NEG]]</f>
        <v>-143.21428571428567</v>
      </c>
      <c r="LA136" s="15">
        <f>Tabla24[[#This Row],[ROS_NUM_COR_COD_ROS_TG_NEU]]-Tabla24[[#This Row],[PAS_NUM_COR_COD_ROS_TG_NEU]]</f>
        <v>1.1500000000000001</v>
      </c>
      <c r="LB136" s="15">
        <f>Tabla24[[#This Row],[ROS_DUR_COR_COD_ROS_TG_NEU]]-Tabla24[[#This Row],[PAS_DUR_COR_COD_ROS_TG_NEU]]</f>
        <v>79.67521367521374</v>
      </c>
      <c r="LC136" s="15">
        <f>Tabla24[[#This Row],[ROS_NUM_COR_COD_ROS_TG_POS]]-Tabla24[[#This Row],[PAS_NUM_COR_COD_ROS_TG_POS]]</f>
        <v>-1.5499999999999998</v>
      </c>
      <c r="LD136" s="15">
        <f>Tabla24[[#This Row],[ROS_DUR_COR_COD_ROS_TG_POS]]-Tabla24[[#This Row],[PAS_DUR_COR_COD_ROS_TG_POS]]</f>
        <v>-299.86666666666667</v>
      </c>
      <c r="LE136" s="15">
        <f>Tabla24[[#This Row],[ROS_NUM_COR_COD_ROS_TG_TOT]]-Tabla24[[#This Row],[PAS_NUM_COR_COD_ROS_TG_TOT]]</f>
        <v>2.2413793103448487E-2</v>
      </c>
      <c r="LF136" s="15">
        <f>Tabla24[[#This Row],[ROS_DUR_COR_COD_ROS_TG_TOT]]-Tabla24[[#This Row],[PAS_DUR_COR_COD_ROS_TG_TOT]]</f>
        <v>-103.04761904761904</v>
      </c>
      <c r="LG136" s="15">
        <f>Tabla24[[#This Row],[ROS_NUM_COR_COD_ESC_TG_NEG]]-Tabla24[[#This Row],[PAS_NUM_COR_COD_ESC_TG_NEG]]</f>
        <v>0.12222222222222223</v>
      </c>
      <c r="LH136" s="15">
        <f>Tabla24[[#This Row],[ROS_DUR_COR_COD_ESC_TG_NEG]]-Tabla24[[#This Row],[PAS_DUR_COR_COD_ESC_TG_NEG]]</f>
        <v>-163.25</v>
      </c>
      <c r="LI136" s="15">
        <f>Tabla24[[#This Row],[ROS_NUM_COR_COD_ESC_TG_NEU]]-Tabla24[[#This Row],[PAS_NUM_COR_COD_ESC_TG_NEU]]</f>
        <v>-0.90000000000000013</v>
      </c>
      <c r="LJ136" s="15">
        <f>Tabla24[[#This Row],[ROS_NUM_COR_COD_ESC_TG_NEG]]-Tabla24[[#This Row],[PAS_NUM_COR_COD_ESC_TG_NEG]]</f>
        <v>0.12222222222222223</v>
      </c>
      <c r="LK136" s="15">
        <f>Tabla24[[#This Row],[ROS_NUM_COR_COD_ESC_TG_POS]]-Tabla24[[#This Row],[PAS_NUM_COR_COD_ESC_TG_POS]]</f>
        <v>-0.59999999999999987</v>
      </c>
      <c r="LL136" s="15">
        <f>Tabla24[[#This Row],[ROS_DUR_COR_COD_ESC_TG_POS]]-Tabla24[[#This Row],[PAS_DUR_COR_COD_ESC_TG_POS]]</f>
        <v>-99.299999999999955</v>
      </c>
      <c r="LM136" s="15">
        <f>Tabla24[[#This Row],[ROS_NUM_COR_COD_ESC_TG_TOT]]-Tabla24[[#This Row],[PAS_NUM_COR_COD_ESC_TG_TOT]]</f>
        <v>-0.4528735632183909</v>
      </c>
      <c r="LN136" s="15">
        <f>Tabla24[[#This Row],[ROS_DUR_COR_COD_ESC_TG_TOT]]-Tabla24[[#This Row],[PAS_DUR_COR_COD_ESC_TG_TOT]]</f>
        <v>-214.03947368421052</v>
      </c>
      <c r="LO136" s="15">
        <f>Tabla24[[#This Row],[PAS_NUM_COR_COD_ROS_TG_NEG]]-Tabla24[[#This Row],[ESC_NUM_COR_COD_ROS_TG_NEG]]</f>
        <v>0.55000000000000004</v>
      </c>
      <c r="LP136" s="15">
        <f>Tabla24[[#This Row],[PAS_DUR_COR_COD_ROS_TG_NEG]]-Tabla24[[#This Row],[ESC_DUR_COR_COD_ROS_TG_NEG]]</f>
        <v>319.85714285714283</v>
      </c>
      <c r="LQ136" s="15">
        <f>Tabla24[[#This Row],[PAS_NUM_COR_COD_ROS_TG_NEU]]-Tabla24[[#This Row],[ESC_NUM_COR_COD_ROS_TG_NEU]]</f>
        <v>0.25</v>
      </c>
      <c r="LR136" s="15">
        <f>Tabla24[[#This Row],[PAS_DUR_COR_COD_ROS_TG_NEU]]-Tabla24[[#This Row],[ESC_DUR_COR_COD_ROS_TG_NEU]]</f>
        <v>-57.730769230769283</v>
      </c>
      <c r="LS136" s="15">
        <f>Tabla24[[#This Row],[PAS_NUM_COR_COD_ROS_TG_POS]]-Tabla24[[#This Row],[ESC_NUM_COR_COD_ROS_TG_POS]]</f>
        <v>1.65</v>
      </c>
      <c r="LT136" s="15">
        <f>Tabla24[[#This Row],[PAS_DUR_COR_COD_ROS_TG_POS]]-Tabla24[[#This Row],[ESC_DUR_COR_COD_ROS_TG_POS]]</f>
        <v>433.36666666666667</v>
      </c>
      <c r="LU136" s="15">
        <f>Tabla24[[#This Row],[PAS_NUM_COR_COD_ROS_TG_TOT]]-Tabla24[[#This Row],[ESC_NUM_COR_COD_ROS_TG_TOT]]</f>
        <v>0.81666666666666665</v>
      </c>
      <c r="LV136" s="15">
        <f>Tabla24[[#This Row],[PAS_DUR_COR_COD_ROS_TG_TOT]]-Tabla24[[#This Row],[ESC_DUR_COR_COD_ROS_TG_TOT]]</f>
        <v>239.36340852130326</v>
      </c>
      <c r="LW136" s="15">
        <f>Tabla24[[#This Row],[PAS_NUM_COR_COD_ESC_TG_NEG]]-Tabla24[[#This Row],[ESC_NUM_COR_COD_ESC_TG_NEG]]</f>
        <v>-0.89999999999999991</v>
      </c>
      <c r="LX136" s="15">
        <f>Tabla24[[#This Row],[PAS_DUR_COR_COD_ESC_TG_NEG]]-Tabla24[[#This Row],[ESC_DUR_COR_COD_ESC_TG_NEG]]</f>
        <v>208.25</v>
      </c>
      <c r="LY136" s="15">
        <f>Tabla24[[#This Row],[PAS_NUM_COR_COD_ESC_TG_NEU]]-Tabla24[[#This Row],[ESC_NUM_COR_COD_ESC_TG_NEU]]</f>
        <v>0.90000000000000013</v>
      </c>
      <c r="LZ136" s="15">
        <f>Tabla24[[#This Row],[PAS_DUR_COR_COD_ESC_TG_NEU]]-Tabla24[[#This Row],[ESC_DUR_COR_COD_ESC_TG_NEU]]</f>
        <v>192.27678571428567</v>
      </c>
      <c r="MA136" s="15">
        <f>Tabla24[[#This Row],[PAS_NUM_COR_COD_ESC_TG_POS]]-Tabla24[[#This Row],[ESC_NUM_COR_COD_ESC_TG_POS]]</f>
        <v>-0.10000000000000009</v>
      </c>
      <c r="MB136" s="15">
        <f>Tabla24[[#This Row],[PAS_DUR_COR_COD_ESC_TG_POS]]-Tabla24[[#This Row],[ESC_DUR_COR_COD_ESC_TG_POS]]</f>
        <v>-293.16666666666663</v>
      </c>
      <c r="MC136" s="15">
        <f>Tabla24[[#This Row],[PAS_NUM_COR_COD_ESC_TG_TOT]]-Tabla24[[#This Row],[ESC_NUM_COR_COD_ESC_TG_TOT]]</f>
        <v>-3.3333333333333215E-2</v>
      </c>
      <c r="MD136" s="15">
        <f>Tabla24[[#This Row],[PAS_DUR_COR_COD_ESC_TG_TOT]]-Tabla24[[#This Row],[ESC_DUR_COR_COD_ESC_TG_TOT]]</f>
        <v>50.122807017543892</v>
      </c>
      <c r="ME136">
        <v>207.125</v>
      </c>
      <c r="MF136">
        <v>198.33333333333334</v>
      </c>
      <c r="MG136">
        <v>240.2</v>
      </c>
      <c r="MH136">
        <v>211.04545454545453</v>
      </c>
      <c r="MI136">
        <v>197.25</v>
      </c>
      <c r="MJ136">
        <v>170.14285714285714</v>
      </c>
      <c r="MK136">
        <v>161.80000000000001</v>
      </c>
      <c r="ML136">
        <v>174.3125</v>
      </c>
      <c r="MM136">
        <v>199.85714285714286</v>
      </c>
      <c r="MN136">
        <v>293</v>
      </c>
      <c r="MO136">
        <v>238.33333333333334</v>
      </c>
      <c r="MP136">
        <v>241.42105263157896</v>
      </c>
      <c r="MQ136">
        <v>185.625</v>
      </c>
      <c r="MR136">
        <v>257</v>
      </c>
      <c r="MS136">
        <v>254.83333333333334</v>
      </c>
      <c r="MT136">
        <v>229.1904761904762</v>
      </c>
      <c r="MU136">
        <v>249</v>
      </c>
      <c r="MV136">
        <v>178.92307692307693</v>
      </c>
      <c r="MW136">
        <v>233.86666666666667</v>
      </c>
      <c r="MX136">
        <v>221.9047619047619</v>
      </c>
      <c r="MY136">
        <v>236.125</v>
      </c>
      <c r="MZ136">
        <v>268.25</v>
      </c>
      <c r="NA136">
        <v>233.5</v>
      </c>
      <c r="NB136">
        <v>248.68421052631578</v>
      </c>
      <c r="NC136" s="15">
        <f>Tabla1[[#This Row],[ROS_1DU_COR_COD_ROS_TG_NEG]]-Tabla1[[#This Row],[PAS_1DU_COR_COD_ROS_TG_NEG]]</f>
        <v>-41.875</v>
      </c>
      <c r="ND136" s="15">
        <f>Tabla1[[#This Row],[ROS_1DU_COR_COD_ROS_TG_NEU]]-Tabla1[[#This Row],[PAS_1DU_COR_COD_ROS_TG_NEU]]</f>
        <v>19.410256410256409</v>
      </c>
      <c r="NE136" s="15">
        <f>Tabla1[[#This Row],[ROS_1DU_COR_COD_ROS_TG_POS]]-Tabla1[[#This Row],[PAS_1DU_COR_COD_ROS_TG_POS]]</f>
        <v>6.3333333333333144</v>
      </c>
      <c r="NF136" s="15">
        <f>Tabla1[[#This Row],[ROS_1DU_COR_COD_ROS_TG_TOT]]-Tabla1[[#This Row],[PAS_1DU_COR_COD_ROS_TG_TOT]]</f>
        <v>-10.859307359307365</v>
      </c>
      <c r="NG136" s="15">
        <f>Tabla1[[#This Row],[ROS_1DU_COR_COD_ESC_TG_NEG]]-Tabla1[[#This Row],[PAS_1DU_COR_COD_ESC_TG_NEG]]</f>
        <v>-38.875</v>
      </c>
      <c r="NH136" s="15">
        <f>Tabla1[[#This Row],[ROS_1DU_COR_COD_ESC_TG_NEU]]-Tabla1[[#This Row],[PAS_1DU_COR_COD_ESC_TG_NEU]]</f>
        <v>-98.107142857142861</v>
      </c>
      <c r="NI136" s="15">
        <f>Tabla1[[#This Row],[ROS_1DU_COR_COD_ESC_TG_POS]]-Tabla1[[#This Row],[PAS_1DU_COR_COD_ESC_TG_POS]]</f>
        <v>-71.699999999999989</v>
      </c>
      <c r="NJ136" s="15">
        <f>Tabla1[[#This Row],[ROS_1DU_COR_COD_ESC_TG_TOT]]-Tabla1[[#This Row],[PAS_1DU_COR_COD_ESC_TG_TOT]]</f>
        <v>-74.37171052631578</v>
      </c>
      <c r="NK136" s="15">
        <f>Tabla1[[#This Row],[PAS_1DU_COR_COD_ROS_TG_NEG]]-Tabla1[[#This Row],[ESC_1DU_COR_COD_ROS_TG_NEG]]</f>
        <v>49.142857142857139</v>
      </c>
      <c r="NL136" s="15">
        <f>Tabla1[[#This Row],[PAS_1DU_COR_COD_ROS_TG_NEU]]-Tabla1[[#This Row],[ESC_1DU_COR_COD_ROS_TG_NEU]]</f>
        <v>-114.07692307692307</v>
      </c>
      <c r="NM136" s="15">
        <f>Tabla1[[#This Row],[PAS_1DU_COR_COD_ROS_TG_POS]]-Tabla1[[#This Row],[ESC_1DU_COR_COD_ROS_TG_POS]]</f>
        <v>-4.4666666666666686</v>
      </c>
      <c r="NN136" s="15">
        <f>Tabla1[[#This Row],[PAS_1DU_COR_COD_ROS_TG_TOT]]-Tabla1[[#This Row],[ESC_1DU_COR_COD_ROS_TG_TOT]]</f>
        <v>-19.516290726817061</v>
      </c>
      <c r="NO136" s="15">
        <f>Tabla1[[#This Row],[PAS_1DU_COR_COD_ESC_TG_NEG]]-Tabla1[[#This Row],[ESC_1DU_COR_COD_ESC_TG_NEG]]</f>
        <v>50.5</v>
      </c>
      <c r="NP136" s="15">
        <f>Tabla1[[#This Row],[PAS_1DU_COR_COD_ESC_TG_NEU]]-Tabla1[[#This Row],[ESC_1DU_COR_COD_ESC_TG_NEU]]</f>
        <v>11.25</v>
      </c>
      <c r="NQ136" s="15">
        <f>Tabla1[[#This Row],[PAS_1DU_COR_COD_ESC_TG_POS]]-Tabla1[[#This Row],[ESC_1DU_COR_COD_ESC_TG_POS]]</f>
        <v>-21.333333333333343</v>
      </c>
      <c r="NR136" s="15">
        <f>Tabla1[[#This Row],[PAS_1DU_COR_COD_ESC_TG_TOT]]-Tabla1[[#This Row],[ESC_1DU_COR_COD_ESC_TG_TOT]]</f>
        <v>19.493734335839576</v>
      </c>
    </row>
    <row r="137" spans="1:382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BM137">
        <v>0</v>
      </c>
      <c r="BO137">
        <v>5</v>
      </c>
      <c r="BP137">
        <v>1167.8</v>
      </c>
      <c r="BQ137">
        <v>4</v>
      </c>
      <c r="BR137">
        <v>1002.6666666666666</v>
      </c>
      <c r="BS137">
        <v>4.2</v>
      </c>
      <c r="BT137">
        <v>1385.5</v>
      </c>
      <c r="BU137">
        <v>4.4000000000000004</v>
      </c>
      <c r="BV137">
        <v>1177.2592592592594</v>
      </c>
      <c r="BW137">
        <v>4.4000000000000004</v>
      </c>
      <c r="BX137">
        <v>1260.7777777777778</v>
      </c>
      <c r="BY137">
        <v>3</v>
      </c>
      <c r="BZ137">
        <v>871.875</v>
      </c>
      <c r="CA137">
        <v>4.2</v>
      </c>
      <c r="CB137">
        <v>1184.7777777777778</v>
      </c>
      <c r="CC137">
        <v>3.8666666666666667</v>
      </c>
      <c r="CD137">
        <v>1114.8076923076924</v>
      </c>
      <c r="CE137">
        <v>4.1333333333333337</v>
      </c>
      <c r="CF137">
        <v>1146.6226415094341</v>
      </c>
      <c r="CG137">
        <v>3</v>
      </c>
      <c r="CH137">
        <v>968.28571428571433</v>
      </c>
      <c r="CI137">
        <v>2.6</v>
      </c>
      <c r="CJ137">
        <v>971</v>
      </c>
      <c r="CK137">
        <v>2.9</v>
      </c>
      <c r="CL137">
        <v>852</v>
      </c>
      <c r="CM137">
        <v>2.8333333333333335</v>
      </c>
      <c r="CN137">
        <v>926.86363636363637</v>
      </c>
      <c r="CO137">
        <v>2.7</v>
      </c>
      <c r="CP137">
        <v>758.28571428571433</v>
      </c>
      <c r="CQ137">
        <v>4.3</v>
      </c>
      <c r="CR137">
        <v>1352.5</v>
      </c>
      <c r="CS137">
        <v>3.4</v>
      </c>
      <c r="CT137">
        <v>1065.125</v>
      </c>
      <c r="CU137">
        <v>3.4666666666666668</v>
      </c>
      <c r="CV137">
        <v>1071.695652173913</v>
      </c>
      <c r="CW137">
        <v>3.15</v>
      </c>
      <c r="CX137">
        <v>1000.8888888888889</v>
      </c>
      <c r="CY137">
        <v>3.6416666666666666</v>
      </c>
      <c r="CZ137">
        <v>1079.704081632653</v>
      </c>
      <c r="DA137">
        <v>2.8</v>
      </c>
      <c r="DB137">
        <v>651.55555555555554</v>
      </c>
      <c r="DC137">
        <v>1.5</v>
      </c>
      <c r="DD137">
        <v>614.16666666666663</v>
      </c>
      <c r="DE137">
        <v>1.8</v>
      </c>
      <c r="DF137">
        <v>597.22222222222217</v>
      </c>
      <c r="DG137">
        <v>2.0333333333333332</v>
      </c>
      <c r="DH137">
        <v>621.83333333333337</v>
      </c>
      <c r="DI137">
        <v>1.9</v>
      </c>
      <c r="DJ137">
        <v>564.28571428571433</v>
      </c>
      <c r="DK137">
        <v>1.6</v>
      </c>
      <c r="DL137">
        <v>447.22222222222223</v>
      </c>
      <c r="DM137">
        <v>1.4</v>
      </c>
      <c r="DN137">
        <v>500.75</v>
      </c>
      <c r="DO137">
        <v>1.6333333333333333</v>
      </c>
      <c r="DP137">
        <v>499.20833333333331</v>
      </c>
      <c r="DQ137">
        <v>1.8333333333333333</v>
      </c>
      <c r="DR137">
        <v>560.52083333333337</v>
      </c>
      <c r="DS137">
        <v>1.8333333333333333</v>
      </c>
      <c r="DT137">
        <v>560.52083333333337</v>
      </c>
      <c r="DU137">
        <v>3.0388888888888888</v>
      </c>
      <c r="DV137">
        <v>909.01369863013701</v>
      </c>
      <c r="GE137">
        <v>3.0388888888888888</v>
      </c>
      <c r="GF137">
        <v>909.01369863013701</v>
      </c>
      <c r="GG137">
        <v>0</v>
      </c>
      <c r="GI137">
        <v>0.1</v>
      </c>
      <c r="GJ137">
        <v>388</v>
      </c>
      <c r="GK137">
        <v>0.375</v>
      </c>
      <c r="GL137">
        <v>413</v>
      </c>
      <c r="GM137">
        <v>0.14285714285714285</v>
      </c>
      <c r="GN137">
        <v>400.5</v>
      </c>
      <c r="GO137">
        <v>0</v>
      </c>
      <c r="GQ137">
        <v>0</v>
      </c>
      <c r="GS137">
        <v>0</v>
      </c>
      <c r="GU137">
        <v>0</v>
      </c>
      <c r="GW137">
        <v>7.2727272727272724E-2</v>
      </c>
      <c r="GX137">
        <v>400.5</v>
      </c>
      <c r="GY137">
        <v>0</v>
      </c>
      <c r="HA137">
        <v>0</v>
      </c>
      <c r="HC137">
        <v>0</v>
      </c>
      <c r="HE137">
        <v>0</v>
      </c>
      <c r="HG137">
        <v>0</v>
      </c>
      <c r="HI137">
        <v>0</v>
      </c>
      <c r="HK137">
        <v>0</v>
      </c>
      <c r="HM137">
        <v>0</v>
      </c>
      <c r="HO137">
        <v>0</v>
      </c>
      <c r="HQ137">
        <v>3.6363636363636362E-2</v>
      </c>
      <c r="HR137">
        <v>400.5</v>
      </c>
      <c r="HS137">
        <v>0</v>
      </c>
      <c r="HU137">
        <v>0</v>
      </c>
      <c r="HW137">
        <v>0</v>
      </c>
      <c r="HY137">
        <v>0</v>
      </c>
      <c r="IA137">
        <v>0</v>
      </c>
      <c r="IC137">
        <v>0</v>
      </c>
      <c r="IE137">
        <v>0.1111111111111111</v>
      </c>
      <c r="IF137">
        <v>126</v>
      </c>
      <c r="IG137">
        <v>3.7037037037037035E-2</v>
      </c>
      <c r="IH137">
        <v>126</v>
      </c>
      <c r="II137">
        <v>1.8181818181818181E-2</v>
      </c>
      <c r="IJ137">
        <v>126</v>
      </c>
      <c r="IK137">
        <v>1.8181818181818181E-2</v>
      </c>
      <c r="IL137">
        <v>126</v>
      </c>
      <c r="IM137">
        <v>3.0303030303030304E-2</v>
      </c>
      <c r="IN137">
        <v>309</v>
      </c>
      <c r="IS137">
        <v>0</v>
      </c>
      <c r="IU137">
        <v>0</v>
      </c>
      <c r="IW137">
        <v>2</v>
      </c>
      <c r="IX137">
        <v>688</v>
      </c>
      <c r="IY137">
        <v>0</v>
      </c>
      <c r="JA137">
        <v>0</v>
      </c>
      <c r="JC137">
        <v>0.66666666666666663</v>
      </c>
      <c r="JD137">
        <v>688</v>
      </c>
      <c r="JE137">
        <v>0.4</v>
      </c>
      <c r="JF137">
        <v>688</v>
      </c>
      <c r="JK137">
        <v>0</v>
      </c>
      <c r="JM137">
        <v>0</v>
      </c>
      <c r="JO137">
        <v>0</v>
      </c>
      <c r="JQ137">
        <v>0</v>
      </c>
      <c r="JS137">
        <v>0</v>
      </c>
      <c r="JU137">
        <v>0</v>
      </c>
      <c r="JW137">
        <v>0</v>
      </c>
      <c r="JY137">
        <v>0.2</v>
      </c>
      <c r="JZ137">
        <v>688</v>
      </c>
      <c r="KE137">
        <v>0</v>
      </c>
      <c r="KG137">
        <v>0</v>
      </c>
      <c r="KI137">
        <v>0</v>
      </c>
      <c r="KK137">
        <v>0</v>
      </c>
      <c r="KM137">
        <v>0</v>
      </c>
      <c r="KO137">
        <v>0</v>
      </c>
      <c r="KQ137">
        <v>0</v>
      </c>
      <c r="KS137">
        <v>0</v>
      </c>
      <c r="KU137">
        <v>0.13333333333333333</v>
      </c>
      <c r="KV137">
        <v>688</v>
      </c>
      <c r="KW137">
        <v>3.888888888888889E-2</v>
      </c>
      <c r="KX137">
        <v>403.75</v>
      </c>
      <c r="KY137" s="15">
        <f>Tabla24[[#This Row],[ROS_NUM_COR_COD_ROS_TG_NEG]]-Tabla24[[#This Row],[PAS_NUM_COR_COD_ROS_TG_NEG]]</f>
        <v>0</v>
      </c>
      <c r="KZ137" s="15">
        <f>Tabla24[[#This Row],[ROS_DUR_COR_COD_ROS_TG_NEG]]-Tabla24[[#This Row],[PAS_DUR_COR_COD_ROS_TG_NEG]]</f>
        <v>0</v>
      </c>
      <c r="LA137" s="15">
        <f>Tabla24[[#This Row],[ROS_NUM_COR_COD_ROS_TG_NEU]]-Tabla24[[#This Row],[PAS_NUM_COR_COD_ROS_TG_NEU]]</f>
        <v>0</v>
      </c>
      <c r="LB137" s="15">
        <f>Tabla24[[#This Row],[ROS_DUR_COR_COD_ROS_TG_NEU]]-Tabla24[[#This Row],[PAS_DUR_COR_COD_ROS_TG_NEU]]</f>
        <v>0</v>
      </c>
      <c r="LC137" s="15">
        <f>Tabla24[[#This Row],[ROS_NUM_COR_COD_ROS_TG_POS]]-Tabla24[[#This Row],[PAS_NUM_COR_COD_ROS_TG_POS]]</f>
        <v>0</v>
      </c>
      <c r="LD137" s="15">
        <f>Tabla24[[#This Row],[ROS_DUR_COR_COD_ROS_TG_POS]]-Tabla24[[#This Row],[PAS_DUR_COR_COD_ROS_TG_POS]]</f>
        <v>0</v>
      </c>
      <c r="LE137" s="15">
        <f>Tabla24[[#This Row],[ROS_NUM_COR_COD_ROS_TG_TOT]]-Tabla24[[#This Row],[PAS_NUM_COR_COD_ROS_TG_TOT]]</f>
        <v>0</v>
      </c>
      <c r="LF137" s="15">
        <f>Tabla24[[#This Row],[ROS_DUR_COR_COD_ROS_TG_TOT]]-Tabla24[[#This Row],[PAS_DUR_COR_COD_ROS_TG_TOT]]</f>
        <v>0</v>
      </c>
      <c r="LG137" s="15">
        <f>Tabla24[[#This Row],[ROS_NUM_COR_COD_ESC_TG_NEG]]-Tabla24[[#This Row],[PAS_NUM_COR_COD_ESC_TG_NEG]]</f>
        <v>0</v>
      </c>
      <c r="LH137" s="15">
        <f>Tabla24[[#This Row],[ROS_DUR_COR_COD_ESC_TG_NEG]]-Tabla24[[#This Row],[PAS_DUR_COR_COD_ESC_TG_NEG]]</f>
        <v>0</v>
      </c>
      <c r="LI137" s="15">
        <f>Tabla24[[#This Row],[ROS_NUM_COR_COD_ESC_TG_NEU]]-Tabla24[[#This Row],[PAS_NUM_COR_COD_ESC_TG_NEU]]</f>
        <v>0</v>
      </c>
      <c r="LJ137" s="15">
        <f>Tabla24[[#This Row],[ROS_NUM_COR_COD_ESC_TG_NEG]]-Tabla24[[#This Row],[PAS_NUM_COR_COD_ESC_TG_NEG]]</f>
        <v>0</v>
      </c>
      <c r="LK137" s="15">
        <f>Tabla24[[#This Row],[ROS_NUM_COR_COD_ESC_TG_POS]]-Tabla24[[#This Row],[PAS_NUM_COR_COD_ESC_TG_POS]]</f>
        <v>0</v>
      </c>
      <c r="LL137" s="15">
        <f>Tabla24[[#This Row],[ROS_DUR_COR_COD_ESC_TG_POS]]-Tabla24[[#This Row],[PAS_DUR_COR_COD_ESC_TG_POS]]</f>
        <v>0</v>
      </c>
      <c r="LM137" s="15">
        <f>Tabla24[[#This Row],[ROS_NUM_COR_COD_ESC_TG_TOT]]-Tabla24[[#This Row],[PAS_NUM_COR_COD_ESC_TG_TOT]]</f>
        <v>0</v>
      </c>
      <c r="LN137" s="15">
        <f>Tabla24[[#This Row],[ROS_DUR_COR_COD_ESC_TG_TOT]]-Tabla24[[#This Row],[PAS_DUR_COR_COD_ESC_TG_TOT]]</f>
        <v>0</v>
      </c>
      <c r="LO137" s="15">
        <f>Tabla24[[#This Row],[PAS_NUM_COR_COD_ROS_TG_NEG]]-Tabla24[[#This Row],[ESC_NUM_COR_COD_ROS_TG_NEG]]</f>
        <v>-2.7</v>
      </c>
      <c r="LP137" s="15">
        <f>Tabla24[[#This Row],[PAS_DUR_COR_COD_ROS_TG_NEG]]-Tabla24[[#This Row],[ESC_DUR_COR_COD_ROS_TG_NEG]]</f>
        <v>-758.28571428571433</v>
      </c>
      <c r="LQ137" s="15">
        <f>Tabla24[[#This Row],[PAS_NUM_COR_COD_ROS_TG_NEU]]-Tabla24[[#This Row],[ESC_NUM_COR_COD_ROS_TG_NEU]]</f>
        <v>-4.3</v>
      </c>
      <c r="LR137" s="15">
        <f>Tabla24[[#This Row],[PAS_DUR_COR_COD_ROS_TG_NEU]]-Tabla24[[#This Row],[ESC_DUR_COR_COD_ROS_TG_NEU]]</f>
        <v>-1352.5</v>
      </c>
      <c r="LS137" s="15">
        <f>Tabla24[[#This Row],[PAS_NUM_COR_COD_ROS_TG_POS]]-Tabla24[[#This Row],[ESC_NUM_COR_COD_ROS_TG_POS]]</f>
        <v>-3.4</v>
      </c>
      <c r="LT137" s="15">
        <f>Tabla24[[#This Row],[PAS_DUR_COR_COD_ROS_TG_POS]]-Tabla24[[#This Row],[ESC_DUR_COR_COD_ROS_TG_POS]]</f>
        <v>-1065.125</v>
      </c>
      <c r="LU137" s="15">
        <f>Tabla24[[#This Row],[PAS_NUM_COR_COD_ROS_TG_TOT]]-Tabla24[[#This Row],[ESC_NUM_COR_COD_ROS_TG_TOT]]</f>
        <v>-3.4666666666666668</v>
      </c>
      <c r="LV137" s="15">
        <f>Tabla24[[#This Row],[PAS_DUR_COR_COD_ROS_TG_TOT]]-Tabla24[[#This Row],[ESC_DUR_COR_COD_ROS_TG_TOT]]</f>
        <v>-1071.695652173913</v>
      </c>
      <c r="LW137" s="15">
        <f>Tabla24[[#This Row],[PAS_NUM_COR_COD_ESC_TG_NEG]]-Tabla24[[#This Row],[ESC_NUM_COR_COD_ESC_TG_NEG]]</f>
        <v>-4.4000000000000004</v>
      </c>
      <c r="LX137" s="15">
        <f>Tabla24[[#This Row],[PAS_DUR_COR_COD_ESC_TG_NEG]]-Tabla24[[#This Row],[ESC_DUR_COR_COD_ESC_TG_NEG]]</f>
        <v>-1260.7777777777778</v>
      </c>
      <c r="LY137" s="15">
        <f>Tabla24[[#This Row],[PAS_NUM_COR_COD_ESC_TG_NEU]]-Tabla24[[#This Row],[ESC_NUM_COR_COD_ESC_TG_NEU]]</f>
        <v>-3</v>
      </c>
      <c r="LZ137" s="15">
        <f>Tabla24[[#This Row],[PAS_DUR_COR_COD_ESC_TG_NEU]]-Tabla24[[#This Row],[ESC_DUR_COR_COD_ESC_TG_NEU]]</f>
        <v>-871.875</v>
      </c>
      <c r="MA137" s="15">
        <f>Tabla24[[#This Row],[PAS_NUM_COR_COD_ESC_TG_POS]]-Tabla24[[#This Row],[ESC_NUM_COR_COD_ESC_TG_POS]]</f>
        <v>-4.2</v>
      </c>
      <c r="MB137" s="15">
        <f>Tabla24[[#This Row],[PAS_DUR_COR_COD_ESC_TG_POS]]-Tabla24[[#This Row],[ESC_DUR_COR_COD_ESC_TG_POS]]</f>
        <v>-1184.7777777777778</v>
      </c>
      <c r="MC137" s="15">
        <f>Tabla24[[#This Row],[PAS_NUM_COR_COD_ESC_TG_TOT]]-Tabla24[[#This Row],[ESC_NUM_COR_COD_ESC_TG_TOT]]</f>
        <v>-3.8666666666666667</v>
      </c>
      <c r="MD137" s="15">
        <f>Tabla24[[#This Row],[PAS_DUR_COR_COD_ESC_TG_TOT]]-Tabla24[[#This Row],[ESC_DUR_COR_COD_ESC_TG_TOT]]</f>
        <v>-1114.8076923076924</v>
      </c>
      <c r="MM137">
        <v>262.57142857142856</v>
      </c>
      <c r="MN137">
        <v>217.75</v>
      </c>
      <c r="MO137">
        <v>167.25</v>
      </c>
      <c r="MP137">
        <v>213.82608695652175</v>
      </c>
      <c r="MQ137">
        <v>246.22222222222223</v>
      </c>
      <c r="MR137">
        <v>247.25</v>
      </c>
      <c r="MS137">
        <v>253.77777777777777</v>
      </c>
      <c r="MT137">
        <v>249.15384615384616</v>
      </c>
      <c r="NC137" s="15">
        <f>Tabla1[[#This Row],[ROS_1DU_COR_COD_ROS_TG_NEG]]-Tabla1[[#This Row],[PAS_1DU_COR_COD_ROS_TG_NEG]]</f>
        <v>0</v>
      </c>
      <c r="ND137" s="15">
        <f>Tabla1[[#This Row],[ROS_1DU_COR_COD_ROS_TG_NEU]]-Tabla1[[#This Row],[PAS_1DU_COR_COD_ROS_TG_NEU]]</f>
        <v>0</v>
      </c>
      <c r="NE137" s="15">
        <f>Tabla1[[#This Row],[ROS_1DU_COR_COD_ROS_TG_POS]]-Tabla1[[#This Row],[PAS_1DU_COR_COD_ROS_TG_POS]]</f>
        <v>0</v>
      </c>
      <c r="NF137" s="15">
        <f>Tabla1[[#This Row],[ROS_1DU_COR_COD_ROS_TG_TOT]]-Tabla1[[#This Row],[PAS_1DU_COR_COD_ROS_TG_TOT]]</f>
        <v>0</v>
      </c>
      <c r="NG137" s="15">
        <f>Tabla1[[#This Row],[ROS_1DU_COR_COD_ESC_TG_NEG]]-Tabla1[[#This Row],[PAS_1DU_COR_COD_ESC_TG_NEG]]</f>
        <v>0</v>
      </c>
      <c r="NH137" s="15">
        <f>Tabla1[[#This Row],[ROS_1DU_COR_COD_ESC_TG_NEU]]-Tabla1[[#This Row],[PAS_1DU_COR_COD_ESC_TG_NEU]]</f>
        <v>0</v>
      </c>
      <c r="NI137" s="15">
        <f>Tabla1[[#This Row],[ROS_1DU_COR_COD_ESC_TG_POS]]-Tabla1[[#This Row],[PAS_1DU_COR_COD_ESC_TG_POS]]</f>
        <v>0</v>
      </c>
      <c r="NJ137" s="15">
        <f>Tabla1[[#This Row],[ROS_1DU_COR_COD_ESC_TG_TOT]]-Tabla1[[#This Row],[PAS_1DU_COR_COD_ESC_TG_TOT]]</f>
        <v>0</v>
      </c>
      <c r="NK137" s="15">
        <f>Tabla1[[#This Row],[PAS_1DU_COR_COD_ROS_TG_NEG]]-Tabla1[[#This Row],[ESC_1DU_COR_COD_ROS_TG_NEG]]</f>
        <v>-262.57142857142856</v>
      </c>
      <c r="NL137" s="15">
        <f>Tabla1[[#This Row],[PAS_1DU_COR_COD_ROS_TG_NEU]]-Tabla1[[#This Row],[ESC_1DU_COR_COD_ROS_TG_NEU]]</f>
        <v>-217.75</v>
      </c>
      <c r="NM137" s="15">
        <f>Tabla1[[#This Row],[PAS_1DU_COR_COD_ROS_TG_POS]]-Tabla1[[#This Row],[ESC_1DU_COR_COD_ROS_TG_POS]]</f>
        <v>-167.25</v>
      </c>
      <c r="NN137" s="15">
        <f>Tabla1[[#This Row],[PAS_1DU_COR_COD_ROS_TG_TOT]]-Tabla1[[#This Row],[ESC_1DU_COR_COD_ROS_TG_TOT]]</f>
        <v>-213.82608695652175</v>
      </c>
      <c r="NO137" s="15">
        <f>Tabla1[[#This Row],[PAS_1DU_COR_COD_ESC_TG_NEG]]-Tabla1[[#This Row],[ESC_1DU_COR_COD_ESC_TG_NEG]]</f>
        <v>-246.22222222222223</v>
      </c>
      <c r="NP137" s="15">
        <f>Tabla1[[#This Row],[PAS_1DU_COR_COD_ESC_TG_NEU]]-Tabla1[[#This Row],[ESC_1DU_COR_COD_ESC_TG_NEU]]</f>
        <v>-247.25</v>
      </c>
      <c r="NQ137" s="15">
        <f>Tabla1[[#This Row],[PAS_1DU_COR_COD_ESC_TG_POS]]-Tabla1[[#This Row],[ESC_1DU_COR_COD_ESC_TG_POS]]</f>
        <v>-253.77777777777777</v>
      </c>
      <c r="NR137" s="15">
        <f>Tabla1[[#This Row],[PAS_1DU_COR_COD_ESC_TG_TOT]]-Tabla1[[#This Row],[ESC_1DU_COR_COD_ESC_TG_TOT]]</f>
        <v>-249.15384615384616</v>
      </c>
    </row>
    <row r="138" spans="1:382" x14ac:dyDescent="0.3">
      <c r="A138" s="2" t="s">
        <v>154</v>
      </c>
      <c r="B138" s="2">
        <v>50</v>
      </c>
      <c r="C138" s="2">
        <v>1</v>
      </c>
      <c r="D138" s="2">
        <v>54</v>
      </c>
      <c r="E138">
        <v>2.2999999999999998</v>
      </c>
      <c r="F138">
        <v>604.78947368421052</v>
      </c>
      <c r="G138">
        <v>2.6</v>
      </c>
      <c r="H138">
        <v>834.94285714285718</v>
      </c>
      <c r="I138">
        <v>2.1749999999999998</v>
      </c>
      <c r="J138">
        <v>649.969696969697</v>
      </c>
      <c r="K138">
        <v>2.3583333333333334</v>
      </c>
      <c r="L138">
        <v>694.84905660377353</v>
      </c>
      <c r="M138">
        <v>3.625</v>
      </c>
      <c r="N138">
        <v>958.72500000000002</v>
      </c>
      <c r="O138">
        <v>3.15</v>
      </c>
      <c r="P138">
        <v>825.64102564102564</v>
      </c>
      <c r="Q138">
        <v>3.4750000000000001</v>
      </c>
      <c r="R138">
        <v>954.02564102564099</v>
      </c>
      <c r="S138">
        <v>3.4166666666666665</v>
      </c>
      <c r="T138">
        <v>913.18644067796606</v>
      </c>
      <c r="U138">
        <v>2.8875000000000002</v>
      </c>
      <c r="V138">
        <v>809.86607142857144</v>
      </c>
      <c r="W138">
        <v>3.35</v>
      </c>
      <c r="X138">
        <v>872.2</v>
      </c>
      <c r="Y138">
        <v>3.2</v>
      </c>
      <c r="Z138">
        <v>850.2</v>
      </c>
      <c r="AA138">
        <v>3.125</v>
      </c>
      <c r="AB138">
        <v>886.51351351351354</v>
      </c>
      <c r="AC138">
        <v>3.2250000000000001</v>
      </c>
      <c r="AD138">
        <v>869.20512820512818</v>
      </c>
      <c r="AE138">
        <v>3.2250000000000001</v>
      </c>
      <c r="AF138">
        <v>869.20512820512818</v>
      </c>
      <c r="AG138">
        <v>3</v>
      </c>
      <c r="AH138">
        <v>830.22580645161293</v>
      </c>
      <c r="BM138">
        <v>3</v>
      </c>
      <c r="BN138">
        <v>830.22580645161293</v>
      </c>
      <c r="BO138">
        <v>2.7</v>
      </c>
      <c r="BP138">
        <v>1033.875</v>
      </c>
      <c r="BQ138">
        <v>4.7777777777777777</v>
      </c>
      <c r="BR138">
        <v>1426.375</v>
      </c>
      <c r="BS138">
        <v>3.8</v>
      </c>
      <c r="BT138">
        <v>1290.375</v>
      </c>
      <c r="BU138">
        <v>3.7241379310344827</v>
      </c>
      <c r="BV138">
        <v>1250.2083333333333</v>
      </c>
      <c r="BW138">
        <v>5.9</v>
      </c>
      <c r="BX138">
        <v>1598.5</v>
      </c>
      <c r="BY138">
        <v>4.5999999999999996</v>
      </c>
      <c r="BZ138">
        <v>1618.875</v>
      </c>
      <c r="CA138">
        <v>3.1</v>
      </c>
      <c r="CB138">
        <v>1322.2857142857142</v>
      </c>
      <c r="CC138">
        <v>4.5333333333333332</v>
      </c>
      <c r="CD138">
        <v>1527.68</v>
      </c>
      <c r="CE138">
        <v>4.1355932203389827</v>
      </c>
      <c r="CF138">
        <v>1391.7755102040817</v>
      </c>
      <c r="CG138">
        <v>2.8</v>
      </c>
      <c r="CH138">
        <v>1137</v>
      </c>
      <c r="CI138">
        <v>2</v>
      </c>
      <c r="CJ138">
        <v>575.125</v>
      </c>
      <c r="CK138">
        <v>2.8</v>
      </c>
      <c r="CL138">
        <v>1122.8333333333333</v>
      </c>
      <c r="CM138">
        <v>2.5517241379310347</v>
      </c>
      <c r="CN138">
        <v>908</v>
      </c>
      <c r="CO138">
        <v>1.7</v>
      </c>
      <c r="CP138">
        <v>550.57142857142856</v>
      </c>
      <c r="CQ138">
        <v>1.6</v>
      </c>
      <c r="CR138">
        <v>1017.25</v>
      </c>
      <c r="CS138">
        <v>3.1</v>
      </c>
      <c r="CT138">
        <v>863.33333333333337</v>
      </c>
      <c r="CU138">
        <v>2.1333333333333333</v>
      </c>
      <c r="CV138">
        <v>784.65</v>
      </c>
      <c r="CW138">
        <v>2.3389830508474576</v>
      </c>
      <c r="CX138">
        <v>846.32500000000005</v>
      </c>
      <c r="CY138">
        <v>3.2372881355932202</v>
      </c>
      <c r="CZ138">
        <v>1146.629213483146</v>
      </c>
      <c r="DA138">
        <v>2.6</v>
      </c>
      <c r="DB138">
        <v>879.5</v>
      </c>
      <c r="DC138">
        <v>2.6666666666666665</v>
      </c>
      <c r="DD138">
        <v>886.125</v>
      </c>
      <c r="DE138">
        <v>1.9</v>
      </c>
      <c r="DF138">
        <v>728.14285714285711</v>
      </c>
      <c r="DG138">
        <v>2.3793103448275863</v>
      </c>
      <c r="DH138">
        <v>835.73913043478262</v>
      </c>
      <c r="DI138">
        <v>3</v>
      </c>
      <c r="DJ138">
        <v>911.8</v>
      </c>
      <c r="DK138">
        <v>2.8</v>
      </c>
      <c r="DL138">
        <v>893.77777777777783</v>
      </c>
      <c r="DM138">
        <v>2.6</v>
      </c>
      <c r="DN138">
        <v>852.5</v>
      </c>
      <c r="DO138">
        <v>2.8</v>
      </c>
      <c r="DP138">
        <v>888.22222222222217</v>
      </c>
      <c r="DQ138">
        <v>2.593220338983051</v>
      </c>
      <c r="DR138">
        <v>864.08</v>
      </c>
      <c r="DS138">
        <v>2.593220338983051</v>
      </c>
      <c r="DT138">
        <v>864.08</v>
      </c>
      <c r="DU138">
        <v>3.022598870056497</v>
      </c>
      <c r="DV138">
        <v>1044.9928057553957</v>
      </c>
      <c r="DY138">
        <v>5</v>
      </c>
      <c r="DZ138">
        <v>1443</v>
      </c>
      <c r="EC138">
        <v>5</v>
      </c>
      <c r="ED138">
        <v>1443</v>
      </c>
      <c r="EM138">
        <v>5</v>
      </c>
      <c r="EN138">
        <v>1443</v>
      </c>
      <c r="EQ138">
        <v>3</v>
      </c>
      <c r="ER138">
        <v>822</v>
      </c>
      <c r="EU138">
        <v>3</v>
      </c>
      <c r="EV138">
        <v>822</v>
      </c>
      <c r="FE138">
        <v>3</v>
      </c>
      <c r="FF138">
        <v>822</v>
      </c>
      <c r="FG138">
        <v>4</v>
      </c>
      <c r="FH138">
        <v>1132.5</v>
      </c>
      <c r="FK138">
        <v>2</v>
      </c>
      <c r="FL138">
        <v>692</v>
      </c>
      <c r="FO138">
        <v>2</v>
      </c>
      <c r="FP138">
        <v>692</v>
      </c>
      <c r="FY138">
        <v>2</v>
      </c>
      <c r="FZ138">
        <v>692</v>
      </c>
      <c r="GA138">
        <v>2</v>
      </c>
      <c r="GB138">
        <v>692</v>
      </c>
      <c r="GC138">
        <v>3.3333333333333335</v>
      </c>
      <c r="GD138">
        <v>985.66666666666663</v>
      </c>
      <c r="GE138">
        <v>3.0277777777777777</v>
      </c>
      <c r="GF138">
        <v>1043.7394366197184</v>
      </c>
      <c r="GG138">
        <v>2.2222222222222223</v>
      </c>
      <c r="GH138">
        <v>1119.6666666666667</v>
      </c>
      <c r="GI138">
        <v>2.2000000000000002</v>
      </c>
      <c r="GJ138">
        <v>1207.8333333333333</v>
      </c>
      <c r="GK138">
        <v>2.75</v>
      </c>
      <c r="GL138">
        <v>1023</v>
      </c>
      <c r="GM138">
        <v>2.3703703703703702</v>
      </c>
      <c r="GN138">
        <v>1116.8333333333333</v>
      </c>
      <c r="GO138">
        <v>1.5555555555555556</v>
      </c>
      <c r="GP138">
        <v>758.2</v>
      </c>
      <c r="GQ138">
        <v>1.2</v>
      </c>
      <c r="GR138">
        <v>678.8</v>
      </c>
      <c r="GS138">
        <v>2.9</v>
      </c>
      <c r="GT138">
        <v>1107.75</v>
      </c>
      <c r="GU138">
        <v>1.896551724137931</v>
      </c>
      <c r="GV138">
        <v>891.5</v>
      </c>
      <c r="GW138">
        <v>2.125</v>
      </c>
      <c r="GX138">
        <v>1004.1666666666666</v>
      </c>
      <c r="GY138">
        <v>3.8888888888888888</v>
      </c>
      <c r="GZ138">
        <v>1418.875</v>
      </c>
      <c r="HA138">
        <v>4.2</v>
      </c>
      <c r="HB138">
        <v>1708.625</v>
      </c>
      <c r="HC138">
        <v>4.125</v>
      </c>
      <c r="HD138">
        <v>1452.8571428571429</v>
      </c>
      <c r="HE138">
        <v>4.0740740740740744</v>
      </c>
      <c r="HF138">
        <v>1530</v>
      </c>
      <c r="HG138">
        <v>5.2222222222222223</v>
      </c>
      <c r="HH138">
        <v>1647.2222222222222</v>
      </c>
      <c r="HI138">
        <v>5.4</v>
      </c>
      <c r="HJ138">
        <v>1690.6</v>
      </c>
      <c r="HK138">
        <v>3.5</v>
      </c>
      <c r="HL138">
        <v>1644.8571428571429</v>
      </c>
      <c r="HM138">
        <v>4.6896551724137927</v>
      </c>
      <c r="HN138">
        <v>1663.2692307692307</v>
      </c>
      <c r="HO138">
        <v>4.3928571428571432</v>
      </c>
      <c r="HP138">
        <v>1600.7142857142858</v>
      </c>
      <c r="HQ138">
        <v>3.2589285714285716</v>
      </c>
      <c r="HR138">
        <v>1348.0588235294117</v>
      </c>
      <c r="HS138">
        <v>1.6666666666666667</v>
      </c>
      <c r="HT138">
        <v>811.33333333333337</v>
      </c>
      <c r="HU138">
        <v>2.2000000000000002</v>
      </c>
      <c r="HV138">
        <v>839.22222222222217</v>
      </c>
      <c r="HW138">
        <v>2.375</v>
      </c>
      <c r="HX138">
        <v>862.71428571428567</v>
      </c>
      <c r="HY138">
        <v>2.074074074074074</v>
      </c>
      <c r="HZ138">
        <v>839.09090909090912</v>
      </c>
      <c r="IA138">
        <v>2.3333333333333335</v>
      </c>
      <c r="IB138">
        <v>800.125</v>
      </c>
      <c r="IC138">
        <v>1.8</v>
      </c>
      <c r="ID138">
        <v>843.14285714285711</v>
      </c>
      <c r="IE138">
        <v>2</v>
      </c>
      <c r="IF138">
        <v>831.5</v>
      </c>
      <c r="IG138">
        <v>2.0344827586206895</v>
      </c>
      <c r="IH138">
        <v>824.13043478260875</v>
      </c>
      <c r="II138">
        <v>2.0535714285714284</v>
      </c>
      <c r="IJ138">
        <v>831.44444444444446</v>
      </c>
      <c r="IK138">
        <v>2.0535714285714284</v>
      </c>
      <c r="IL138">
        <v>831.44444444444446</v>
      </c>
      <c r="IM138">
        <v>2.8571428571428572</v>
      </c>
      <c r="IN138">
        <v>1169.2307692307693</v>
      </c>
      <c r="IO138">
        <v>0</v>
      </c>
      <c r="IS138">
        <v>1</v>
      </c>
      <c r="IT138">
        <v>571</v>
      </c>
      <c r="IU138">
        <v>0.66666666666666663</v>
      </c>
      <c r="IV138">
        <v>571</v>
      </c>
      <c r="IW138">
        <v>1</v>
      </c>
      <c r="IX138">
        <v>398</v>
      </c>
      <c r="JC138">
        <v>1</v>
      </c>
      <c r="JD138">
        <v>398</v>
      </c>
      <c r="JE138">
        <v>0.75</v>
      </c>
      <c r="JF138">
        <v>484.5</v>
      </c>
      <c r="JG138">
        <v>5</v>
      </c>
      <c r="JH138">
        <v>1818</v>
      </c>
      <c r="JK138">
        <v>6</v>
      </c>
      <c r="JL138">
        <v>1842</v>
      </c>
      <c r="JM138">
        <v>5.666666666666667</v>
      </c>
      <c r="JN138">
        <v>1834</v>
      </c>
      <c r="JO138">
        <v>7</v>
      </c>
      <c r="JP138">
        <v>1783</v>
      </c>
      <c r="JU138">
        <v>7</v>
      </c>
      <c r="JV138">
        <v>1783</v>
      </c>
      <c r="JW138">
        <v>6</v>
      </c>
      <c r="JX138">
        <v>1821.25</v>
      </c>
      <c r="JY138">
        <v>3.375</v>
      </c>
      <c r="JZ138">
        <v>1375.6666666666667</v>
      </c>
      <c r="KA138">
        <v>7</v>
      </c>
      <c r="KB138">
        <v>2353</v>
      </c>
      <c r="KE138">
        <v>1.5</v>
      </c>
      <c r="KF138">
        <v>532</v>
      </c>
      <c r="KG138">
        <v>3.3333333333333335</v>
      </c>
      <c r="KH138">
        <v>1139</v>
      </c>
      <c r="KI138">
        <v>3</v>
      </c>
      <c r="KJ138">
        <v>1185</v>
      </c>
      <c r="KO138">
        <v>3</v>
      </c>
      <c r="KP138">
        <v>1185</v>
      </c>
      <c r="KQ138">
        <v>3.25</v>
      </c>
      <c r="KR138">
        <v>1150.5</v>
      </c>
      <c r="KS138">
        <v>3.25</v>
      </c>
      <c r="KT138">
        <v>1150.5</v>
      </c>
      <c r="KU138">
        <v>3.3333333333333335</v>
      </c>
      <c r="KV138">
        <v>1285.5999999999999</v>
      </c>
      <c r="KW138">
        <v>2.8888888888888888</v>
      </c>
      <c r="KX138">
        <v>1177.5428571428572</v>
      </c>
      <c r="KY138" s="15">
        <f>Tabla24[[#This Row],[ROS_NUM_COR_COD_ROS_TG_NEG]]-Tabla24[[#This Row],[PAS_NUM_COR_COD_ROS_TG_NEG]]</f>
        <v>1.5972222222222223</v>
      </c>
      <c r="KZ138" s="15">
        <f>Tabla24[[#This Row],[ROS_DUR_COR_COD_ROS_TG_NEG]]-Tabla24[[#This Row],[PAS_DUR_COR_COD_ROS_TG_NEG]]</f>
        <v>688.49722222222215</v>
      </c>
      <c r="LA138" s="15">
        <f>Tabla24[[#This Row],[ROS_NUM_COR_COD_ROS_TG_NEU]]-Tabla24[[#This Row],[PAS_NUM_COR_COD_ROS_TG_NEU]]</f>
        <v>2.2500000000000004</v>
      </c>
      <c r="LB138" s="15">
        <f>Tabla24[[#This Row],[ROS_DUR_COR_COD_ROS_TG_NEU]]-Tabla24[[#This Row],[PAS_DUR_COR_COD_ROS_TG_NEU]]</f>
        <v>864.95897435897427</v>
      </c>
      <c r="LC138" s="15">
        <f>Tabla24[[#This Row],[ROS_NUM_COR_COD_ROS_TG_POS]]-Tabla24[[#This Row],[PAS_NUM_COR_COD_ROS_TG_POS]]</f>
        <v>2.4999999999999911E-2</v>
      </c>
      <c r="LD138" s="15">
        <f>Tabla24[[#This Row],[ROS_DUR_COR_COD_ROS_TG_POS]]-Tabla24[[#This Row],[PAS_DUR_COR_COD_ROS_TG_POS]]</f>
        <v>690.8315018315019</v>
      </c>
      <c r="LE138" s="15">
        <f>Tabla24[[#This Row],[ROS_NUM_COR_COD_ROS_TG_TOT]]-Tabla24[[#This Row],[PAS_NUM_COR_COD_ROS_TG_TOT]]</f>
        <v>1.2729885057471262</v>
      </c>
      <c r="LF138" s="15">
        <f>Tabla24[[#This Row],[ROS_DUR_COR_COD_ROS_TG_TOT]]-Tabla24[[#This Row],[PAS_DUR_COR_COD_ROS_TG_TOT]]</f>
        <v>750.08279009126466</v>
      </c>
      <c r="LG138" s="15">
        <f>Tabla24[[#This Row],[ROS_NUM_COR_COD_ESC_TG_NEG]]-Tabla24[[#This Row],[PAS_NUM_COR_COD_ESC_TG_NEG]]</f>
        <v>-0.74444444444444424</v>
      </c>
      <c r="LH138" s="15">
        <f>Tabla24[[#This Row],[ROS_DUR_COR_COD_ESC_TG_NEG]]-Tabla24[[#This Row],[PAS_DUR_COR_COD_ESC_TG_NEG]]</f>
        <v>153.41052631578953</v>
      </c>
      <c r="LI138" s="15">
        <f>Tabla24[[#This Row],[ROS_NUM_COR_COD_ESC_TG_NEU]]-Tabla24[[#This Row],[PAS_NUM_COR_COD_ESC_TG_NEU]]</f>
        <v>-1.4000000000000001</v>
      </c>
      <c r="LJ138" s="15">
        <f>Tabla24[[#This Row],[ROS_NUM_COR_COD_ESC_TG_NEG]]-Tabla24[[#This Row],[PAS_NUM_COR_COD_ESC_TG_NEG]]</f>
        <v>-0.74444444444444424</v>
      </c>
      <c r="LK138" s="15">
        <f>Tabla24[[#This Row],[ROS_NUM_COR_COD_ESC_TG_POS]]-Tabla24[[#This Row],[PAS_NUM_COR_COD_ESC_TG_POS]]</f>
        <v>0.72500000000000009</v>
      </c>
      <c r="LL138" s="15">
        <f>Tabla24[[#This Row],[ROS_DUR_COR_COD_ESC_TG_POS]]-Tabla24[[#This Row],[PAS_DUR_COR_COD_ESC_TG_POS]]</f>
        <v>457.780303030303</v>
      </c>
      <c r="LM138" s="15">
        <f>Tabla24[[#This Row],[ROS_NUM_COR_COD_ESC_TG_TOT]]-Tabla24[[#This Row],[PAS_NUM_COR_COD_ESC_TG_TOT]]</f>
        <v>-0.46178160919540234</v>
      </c>
      <c r="LN138" s="15">
        <f>Tabla24[[#This Row],[ROS_DUR_COR_COD_ESC_TG_TOT]]-Tabla24[[#This Row],[PAS_DUR_COR_COD_ESC_TG_TOT]]</f>
        <v>196.65094339622647</v>
      </c>
      <c r="LO138" s="15">
        <f>Tabla24[[#This Row],[PAS_NUM_COR_COD_ROS_TG_NEG]]-Tabla24[[#This Row],[ESC_NUM_COR_COD_ROS_TG_NEG]]</f>
        <v>1.925</v>
      </c>
      <c r="LP138" s="15">
        <f>Tabla24[[#This Row],[PAS_DUR_COR_COD_ROS_TG_NEG]]-Tabla24[[#This Row],[ESC_DUR_COR_COD_ROS_TG_NEG]]</f>
        <v>408.15357142857147</v>
      </c>
      <c r="LQ138" s="15">
        <f>Tabla24[[#This Row],[PAS_NUM_COR_COD_ROS_TG_NEU]]-Tabla24[[#This Row],[ESC_NUM_COR_COD_ROS_TG_NEU]]</f>
        <v>1.5499999999999998</v>
      </c>
      <c r="LR138" s="15">
        <f>Tabla24[[#This Row],[PAS_DUR_COR_COD_ROS_TG_NEU]]-Tabla24[[#This Row],[ESC_DUR_COR_COD_ROS_TG_NEU]]</f>
        <v>-191.60897435897436</v>
      </c>
      <c r="LS138" s="15">
        <f>Tabla24[[#This Row],[PAS_NUM_COR_COD_ROS_TG_POS]]-Tabla24[[#This Row],[ESC_NUM_COR_COD_ROS_TG_POS]]</f>
        <v>0.375</v>
      </c>
      <c r="LT138" s="15">
        <f>Tabla24[[#This Row],[PAS_DUR_COR_COD_ROS_TG_POS]]-Tabla24[[#This Row],[ESC_DUR_COR_COD_ROS_TG_POS]]</f>
        <v>90.692307692307622</v>
      </c>
      <c r="LU138" s="15">
        <f>Tabla24[[#This Row],[PAS_NUM_COR_COD_ROS_TG_TOT]]-Tabla24[[#This Row],[ESC_NUM_COR_COD_ROS_TG_TOT]]</f>
        <v>1.2833333333333332</v>
      </c>
      <c r="LV138" s="15">
        <f>Tabla24[[#This Row],[PAS_DUR_COR_COD_ROS_TG_TOT]]-Tabla24[[#This Row],[ESC_DUR_COR_COD_ROS_TG_TOT]]</f>
        <v>128.53644067796608</v>
      </c>
      <c r="LW138" s="15">
        <f>Tabla24[[#This Row],[PAS_NUM_COR_COD_ESC_TG_NEG]]-Tabla24[[#This Row],[ESC_NUM_COR_COD_ESC_TG_NEG]]</f>
        <v>-3.6000000000000005</v>
      </c>
      <c r="LX138" s="15">
        <f>Tabla24[[#This Row],[PAS_DUR_COR_COD_ESC_TG_NEG]]-Tabla24[[#This Row],[ESC_DUR_COR_COD_ESC_TG_NEG]]</f>
        <v>-993.71052631578948</v>
      </c>
      <c r="LY138" s="15">
        <f>Tabla24[[#This Row],[PAS_NUM_COR_COD_ESC_TG_NEU]]-Tabla24[[#This Row],[ESC_NUM_COR_COD_ESC_TG_NEU]]</f>
        <v>-1.9999999999999996</v>
      </c>
      <c r="LZ138" s="15">
        <f>Tabla24[[#This Row],[PAS_DUR_COR_COD_ESC_TG_NEU]]-Tabla24[[#This Row],[ESC_DUR_COR_COD_ESC_TG_NEU]]</f>
        <v>-783.93214285714282</v>
      </c>
      <c r="MA138" s="15">
        <f>Tabla24[[#This Row],[PAS_NUM_COR_COD_ESC_TG_POS]]-Tabla24[[#This Row],[ESC_NUM_COR_COD_ESC_TG_POS]]</f>
        <v>-0.92500000000000027</v>
      </c>
      <c r="MB138" s="15">
        <f>Tabla24[[#This Row],[PAS_DUR_COR_COD_ESC_TG_POS]]-Tabla24[[#This Row],[ESC_DUR_COR_COD_ESC_TG_POS]]</f>
        <v>-672.31601731601722</v>
      </c>
      <c r="MC138" s="15">
        <f>Tabla24[[#This Row],[PAS_NUM_COR_COD_ESC_TG_TOT]]-Tabla24[[#This Row],[ESC_NUM_COR_COD_ESC_TG_TOT]]</f>
        <v>-2.1749999999999998</v>
      </c>
      <c r="MD138" s="15">
        <f>Tabla24[[#This Row],[PAS_DUR_COR_COD_ESC_TG_TOT]]-Tabla24[[#This Row],[ESC_DUR_COR_COD_ESC_TG_TOT]]</f>
        <v>-832.83094339622653</v>
      </c>
      <c r="ME138">
        <v>349.33333333333331</v>
      </c>
      <c r="MF138">
        <v>356.7</v>
      </c>
      <c r="MG138">
        <v>388.71428571428572</v>
      </c>
      <c r="MH138">
        <v>362.76923076923077</v>
      </c>
      <c r="MI138">
        <v>273</v>
      </c>
      <c r="MJ138">
        <v>325.8</v>
      </c>
      <c r="MK138">
        <v>329.125</v>
      </c>
      <c r="ML138">
        <v>312.61111111111109</v>
      </c>
      <c r="MM138">
        <v>150.28571428571428</v>
      </c>
      <c r="MN138">
        <v>206.25</v>
      </c>
      <c r="MO138">
        <v>231.11111111111111</v>
      </c>
      <c r="MP138">
        <v>197.85</v>
      </c>
      <c r="MQ138">
        <v>302</v>
      </c>
      <c r="MR138">
        <v>316.75</v>
      </c>
      <c r="MS138">
        <v>305.28571428571428</v>
      </c>
      <c r="MT138">
        <v>307.64</v>
      </c>
      <c r="MU138">
        <v>273.92500000000001</v>
      </c>
      <c r="MV138">
        <v>236.61538461538461</v>
      </c>
      <c r="MW138">
        <v>298.25641025641028</v>
      </c>
      <c r="MX138">
        <v>269.63559322033899</v>
      </c>
      <c r="MY138">
        <v>237.65789473684211</v>
      </c>
      <c r="MZ138">
        <v>309.8</v>
      </c>
      <c r="NA138">
        <v>260.36363636363637</v>
      </c>
      <c r="NB138">
        <v>268.54716981132077</v>
      </c>
      <c r="NC138" s="15">
        <f>Tabla1[[#This Row],[ROS_1DU_COR_COD_ROS_TG_NEG]]-Tabla1[[#This Row],[PAS_1DU_COR_COD_ROS_TG_NEG]]</f>
        <v>75.408333333333303</v>
      </c>
      <c r="ND138" s="15">
        <f>Tabla1[[#This Row],[ROS_1DU_COR_COD_ROS_TG_NEU]]-Tabla1[[#This Row],[PAS_1DU_COR_COD_ROS_TG_NEU]]</f>
        <v>120.08461538461538</v>
      </c>
      <c r="NE138" s="15">
        <f>Tabla1[[#This Row],[ROS_1DU_COR_COD_ROS_TG_POS]]-Tabla1[[#This Row],[PAS_1DU_COR_COD_ROS_TG_POS]]</f>
        <v>90.457875457875446</v>
      </c>
      <c r="NF138" s="15">
        <f>Tabla1[[#This Row],[ROS_1DU_COR_COD_ROS_TG_TOT]]-Tabla1[[#This Row],[PAS_1DU_COR_COD_ROS_TG_TOT]]</f>
        <v>93.133637548891784</v>
      </c>
      <c r="NG138" s="15">
        <f>Tabla1[[#This Row],[ROS_1DU_COR_COD_ESC_TG_NEG]]-Tabla1[[#This Row],[PAS_1DU_COR_COD_ESC_TG_NEG]]</f>
        <v>35.34210526315789</v>
      </c>
      <c r="NH138" s="15">
        <f>Tabla1[[#This Row],[ROS_1DU_COR_COD_ESC_TG_NEU]]-Tabla1[[#This Row],[PAS_1DU_COR_COD_ESC_TG_NEU]]</f>
        <v>16</v>
      </c>
      <c r="NI138" s="15">
        <f>Tabla1[[#This Row],[ROS_1DU_COR_COD_ESC_TG_POS]]-Tabla1[[#This Row],[PAS_1DU_COR_COD_ESC_TG_POS]]</f>
        <v>68.761363636363626</v>
      </c>
      <c r="NJ138" s="15">
        <f>Tabla1[[#This Row],[ROS_1DU_COR_COD_ESC_TG_TOT]]-Tabla1[[#This Row],[PAS_1DU_COR_COD_ESC_TG_TOT]]</f>
        <v>44.063941299790315</v>
      </c>
      <c r="NK138" s="15">
        <f>Tabla1[[#This Row],[PAS_1DU_COR_COD_ROS_TG_NEG]]-Tabla1[[#This Row],[ESC_1DU_COR_COD_ROS_TG_NEG]]</f>
        <v>123.63928571428573</v>
      </c>
      <c r="NL138" s="15">
        <f>Tabla1[[#This Row],[PAS_1DU_COR_COD_ROS_TG_NEU]]-Tabla1[[#This Row],[ESC_1DU_COR_COD_ROS_TG_NEU]]</f>
        <v>30.365384615384613</v>
      </c>
      <c r="NM138" s="15">
        <f>Tabla1[[#This Row],[PAS_1DU_COR_COD_ROS_TG_POS]]-Tabla1[[#This Row],[ESC_1DU_COR_COD_ROS_TG_POS]]</f>
        <v>67.145299145299163</v>
      </c>
      <c r="NN138" s="15">
        <f>Tabla1[[#This Row],[PAS_1DU_COR_COD_ROS_TG_TOT]]-Tabla1[[#This Row],[ESC_1DU_COR_COD_ROS_TG_TOT]]</f>
        <v>71.785593220338995</v>
      </c>
      <c r="NO138" s="15">
        <f>Tabla1[[#This Row],[PAS_1DU_COR_COD_ESC_TG_NEG]]-Tabla1[[#This Row],[ESC_1DU_COR_COD_ESC_TG_NEG]]</f>
        <v>-64.34210526315789</v>
      </c>
      <c r="NP138" s="15">
        <f>Tabla1[[#This Row],[PAS_1DU_COR_COD_ESC_TG_NEU]]-Tabla1[[#This Row],[ESC_1DU_COR_COD_ESC_TG_NEU]]</f>
        <v>-6.9499999999999886</v>
      </c>
      <c r="NQ138" s="15">
        <f>Tabla1[[#This Row],[PAS_1DU_COR_COD_ESC_TG_POS]]-Tabla1[[#This Row],[ESC_1DU_COR_COD_ESC_TG_POS]]</f>
        <v>-44.922077922077904</v>
      </c>
      <c r="NR138" s="15">
        <f>Tabla1[[#This Row],[PAS_1DU_COR_COD_ESC_TG_TOT]]-Tabla1[[#This Row],[ESC_1DU_COR_COD_ESC_TG_TOT]]</f>
        <v>-39.092830188679216</v>
      </c>
    </row>
    <row r="139" spans="1:382" x14ac:dyDescent="0.3">
      <c r="A139" s="2" t="s">
        <v>155</v>
      </c>
      <c r="B139" s="2">
        <v>50</v>
      </c>
      <c r="C139" s="2">
        <v>1</v>
      </c>
      <c r="D139" s="2">
        <v>59</v>
      </c>
      <c r="E139">
        <v>1.45</v>
      </c>
      <c r="F139">
        <v>1079.375</v>
      </c>
      <c r="G139">
        <v>1.6666666666666667</v>
      </c>
      <c r="H139">
        <v>931.77777777777783</v>
      </c>
      <c r="I139">
        <v>2.0526315789473686</v>
      </c>
      <c r="J139">
        <v>948.9</v>
      </c>
      <c r="K139">
        <v>1.7192982456140351</v>
      </c>
      <c r="L139">
        <v>981.85185185185185</v>
      </c>
      <c r="M139">
        <v>2.0499999999999998</v>
      </c>
      <c r="N139">
        <v>1351.75</v>
      </c>
      <c r="O139">
        <v>1.9444444444444444</v>
      </c>
      <c r="P139">
        <v>1242.125</v>
      </c>
      <c r="Q139">
        <v>2.1052631578947367</v>
      </c>
      <c r="R139">
        <v>1112.7777777777778</v>
      </c>
      <c r="S139">
        <v>2.0350877192982457</v>
      </c>
      <c r="T139">
        <v>1230.6400000000001</v>
      </c>
      <c r="U139">
        <v>1.8771929824561404</v>
      </c>
      <c r="V139">
        <v>1101.4615384615386</v>
      </c>
      <c r="W139">
        <v>0.7</v>
      </c>
      <c r="X139">
        <v>483.14285714285717</v>
      </c>
      <c r="Y139">
        <v>0.66666666666666663</v>
      </c>
      <c r="Z139">
        <v>336</v>
      </c>
      <c r="AA139">
        <v>0.73684210526315785</v>
      </c>
      <c r="AB139">
        <v>545.42857142857144</v>
      </c>
      <c r="AC139">
        <v>0.70175438596491224</v>
      </c>
      <c r="AD139">
        <v>444.52173913043481</v>
      </c>
      <c r="AE139">
        <v>0.70175438596491224</v>
      </c>
      <c r="AF139">
        <v>444.52173913043481</v>
      </c>
      <c r="AG139">
        <v>1.4853801169590644</v>
      </c>
      <c r="AH139">
        <v>900</v>
      </c>
      <c r="AK139">
        <v>1.5</v>
      </c>
      <c r="AL139">
        <v>1159</v>
      </c>
      <c r="AM139">
        <v>0</v>
      </c>
      <c r="AO139">
        <v>1</v>
      </c>
      <c r="AP139">
        <v>1159</v>
      </c>
      <c r="AS139">
        <v>0</v>
      </c>
      <c r="AU139">
        <v>0</v>
      </c>
      <c r="AW139">
        <v>0</v>
      </c>
      <c r="AY139">
        <v>0.5</v>
      </c>
      <c r="AZ139">
        <v>1159</v>
      </c>
      <c r="BC139">
        <v>0</v>
      </c>
      <c r="BE139">
        <v>0</v>
      </c>
      <c r="BG139">
        <v>0</v>
      </c>
      <c r="BI139">
        <v>0</v>
      </c>
      <c r="BK139">
        <v>0.33333333333333331</v>
      </c>
      <c r="BL139">
        <v>1159</v>
      </c>
      <c r="BM139">
        <v>1.4277777777777778</v>
      </c>
      <c r="BN139">
        <v>903.40789473684208</v>
      </c>
      <c r="BO139">
        <v>0</v>
      </c>
      <c r="BQ139">
        <v>2</v>
      </c>
      <c r="BR139">
        <v>1429</v>
      </c>
      <c r="BS139">
        <v>0.5714285714285714</v>
      </c>
      <c r="BT139">
        <v>449</v>
      </c>
      <c r="BU139">
        <v>0.83333333333333337</v>
      </c>
      <c r="BV139">
        <v>939</v>
      </c>
      <c r="BW139">
        <v>1.125</v>
      </c>
      <c r="BX139">
        <v>1288.5</v>
      </c>
      <c r="BY139">
        <v>0.4</v>
      </c>
      <c r="BZ139">
        <v>264.66666666666669</v>
      </c>
      <c r="CA139">
        <v>1</v>
      </c>
      <c r="CB139">
        <v>826.33333333333337</v>
      </c>
      <c r="CC139">
        <v>0.80769230769230771</v>
      </c>
      <c r="CD139">
        <v>731.25</v>
      </c>
      <c r="CE139">
        <v>0.82</v>
      </c>
      <c r="CF139">
        <v>820.28571428571433</v>
      </c>
      <c r="CG139">
        <v>1</v>
      </c>
      <c r="CH139">
        <v>974</v>
      </c>
      <c r="CI139">
        <v>0.625</v>
      </c>
      <c r="CJ139">
        <v>349.33333333333331</v>
      </c>
      <c r="CK139">
        <v>0.14285714285714285</v>
      </c>
      <c r="CL139">
        <v>380</v>
      </c>
      <c r="CM139">
        <v>0.625</v>
      </c>
      <c r="CN139">
        <v>621.42857142857144</v>
      </c>
      <c r="CO139">
        <v>1.5</v>
      </c>
      <c r="CP139">
        <v>768.5</v>
      </c>
      <c r="CQ139">
        <v>1.5</v>
      </c>
      <c r="CR139">
        <v>1166</v>
      </c>
      <c r="CS139">
        <v>0.5</v>
      </c>
      <c r="CT139">
        <v>242</v>
      </c>
      <c r="CU139">
        <v>1.1923076923076923</v>
      </c>
      <c r="CV139">
        <v>729.8</v>
      </c>
      <c r="CW139">
        <v>0.92</v>
      </c>
      <c r="CX139">
        <v>685.17647058823525</v>
      </c>
      <c r="CY139">
        <v>0.87</v>
      </c>
      <c r="CZ139">
        <v>746.19354838709683</v>
      </c>
      <c r="DA139">
        <v>0.22222222222222221</v>
      </c>
      <c r="DB139">
        <v>265</v>
      </c>
      <c r="DC139">
        <v>0.25</v>
      </c>
      <c r="DD139">
        <v>713</v>
      </c>
      <c r="DE139">
        <v>0.2857142857142857</v>
      </c>
      <c r="DF139">
        <v>529</v>
      </c>
      <c r="DG139">
        <v>0.25</v>
      </c>
      <c r="DH139">
        <v>443</v>
      </c>
      <c r="DI139">
        <v>0</v>
      </c>
      <c r="DK139">
        <v>0.4</v>
      </c>
      <c r="DL139">
        <v>371.33333333333331</v>
      </c>
      <c r="DM139">
        <v>0.625</v>
      </c>
      <c r="DN139">
        <v>682.5</v>
      </c>
      <c r="DO139">
        <v>0.34615384615384615</v>
      </c>
      <c r="DP139">
        <v>495.8</v>
      </c>
      <c r="DQ139">
        <v>0.3</v>
      </c>
      <c r="DR139">
        <v>472.33333333333331</v>
      </c>
      <c r="DS139">
        <v>0.3</v>
      </c>
      <c r="DT139">
        <v>472.33333333333331</v>
      </c>
      <c r="DU139">
        <v>0.68</v>
      </c>
      <c r="DV139">
        <v>684.57500000000005</v>
      </c>
      <c r="DW139">
        <v>0</v>
      </c>
      <c r="DY139">
        <v>0.5</v>
      </c>
      <c r="DZ139">
        <v>189</v>
      </c>
      <c r="EA139">
        <v>0</v>
      </c>
      <c r="EC139">
        <v>0.16666666666666666</v>
      </c>
      <c r="ED139">
        <v>189</v>
      </c>
      <c r="EE139">
        <v>0</v>
      </c>
      <c r="EI139">
        <v>4.5</v>
      </c>
      <c r="EJ139">
        <v>1883</v>
      </c>
      <c r="EK139">
        <v>2.25</v>
      </c>
      <c r="EL139">
        <v>1883</v>
      </c>
      <c r="EM139">
        <v>1</v>
      </c>
      <c r="EN139">
        <v>1036</v>
      </c>
      <c r="EO139">
        <v>5</v>
      </c>
      <c r="EP139">
        <v>1640</v>
      </c>
      <c r="EQ139">
        <v>4.5</v>
      </c>
      <c r="ER139">
        <v>1941</v>
      </c>
      <c r="ES139">
        <v>1.3333333333333333</v>
      </c>
      <c r="ET139">
        <v>1557</v>
      </c>
      <c r="EU139">
        <v>3</v>
      </c>
      <c r="EV139">
        <v>1712.6666666666667</v>
      </c>
      <c r="EW139">
        <v>1</v>
      </c>
      <c r="EX139">
        <v>568</v>
      </c>
      <c r="FA139">
        <v>0</v>
      </c>
      <c r="FC139">
        <v>0.5</v>
      </c>
      <c r="FD139">
        <v>568</v>
      </c>
      <c r="FE139">
        <v>2</v>
      </c>
      <c r="FF139">
        <v>1426.5</v>
      </c>
      <c r="FG139">
        <v>1.5</v>
      </c>
      <c r="FH139">
        <v>1296.3333333333333</v>
      </c>
      <c r="FI139">
        <v>3</v>
      </c>
      <c r="FJ139">
        <v>874</v>
      </c>
      <c r="FK139">
        <v>4</v>
      </c>
      <c r="FL139">
        <v>2313</v>
      </c>
      <c r="FM139">
        <v>0</v>
      </c>
      <c r="FO139">
        <v>1.8333333333333333</v>
      </c>
      <c r="FP139">
        <v>1593.5</v>
      </c>
      <c r="FQ139">
        <v>0.5</v>
      </c>
      <c r="FR139">
        <v>373</v>
      </c>
      <c r="FU139">
        <v>1.5</v>
      </c>
      <c r="FV139">
        <v>638</v>
      </c>
      <c r="FW139">
        <v>1</v>
      </c>
      <c r="FX139">
        <v>505.5</v>
      </c>
      <c r="FY139">
        <v>1.5</v>
      </c>
      <c r="FZ139">
        <v>1049.5</v>
      </c>
      <c r="GA139">
        <v>1.5</v>
      </c>
      <c r="GB139">
        <v>1049.5</v>
      </c>
      <c r="GC139">
        <v>1.5</v>
      </c>
      <c r="GD139">
        <v>1197.5999999999999</v>
      </c>
      <c r="GE139">
        <v>0.81666666666666665</v>
      </c>
      <c r="GF139">
        <v>787.18</v>
      </c>
      <c r="GG139">
        <v>3.2222222222222223</v>
      </c>
      <c r="GH139">
        <v>1159.4000000000001</v>
      </c>
      <c r="GI139">
        <v>2.2857142857142856</v>
      </c>
      <c r="GJ139">
        <v>1600.3333333333333</v>
      </c>
      <c r="GK139">
        <v>2.4285714285714284</v>
      </c>
      <c r="GL139">
        <v>900</v>
      </c>
      <c r="GM139">
        <v>2.6956521739130435</v>
      </c>
      <c r="GN139">
        <v>1161.3846153846155</v>
      </c>
      <c r="GO139">
        <v>5.2857142857142856</v>
      </c>
      <c r="GP139">
        <v>1482.2</v>
      </c>
      <c r="GQ139">
        <v>1.6</v>
      </c>
      <c r="GR139">
        <v>1408.6666666666667</v>
      </c>
      <c r="GS139">
        <v>3.8</v>
      </c>
      <c r="GT139">
        <v>1108.5714285714287</v>
      </c>
      <c r="GU139">
        <v>3.3703703703703702</v>
      </c>
      <c r="GV139">
        <v>1293.1333333333334</v>
      </c>
      <c r="GW139">
        <v>3.06</v>
      </c>
      <c r="GX139">
        <v>1231.9642857142858</v>
      </c>
      <c r="GY139">
        <v>4.4444444444444446</v>
      </c>
      <c r="GZ139">
        <v>1204</v>
      </c>
      <c r="HA139">
        <v>3.8571428571428572</v>
      </c>
      <c r="HB139">
        <v>1016.5</v>
      </c>
      <c r="HC139">
        <v>3</v>
      </c>
      <c r="HD139">
        <v>695</v>
      </c>
      <c r="HE139">
        <v>3.8260869565217392</v>
      </c>
      <c r="HF139">
        <v>984.0526315789474</v>
      </c>
      <c r="HG139">
        <v>4</v>
      </c>
      <c r="HH139">
        <v>885.83333333333337</v>
      </c>
      <c r="HI139">
        <v>6</v>
      </c>
      <c r="HJ139">
        <v>1518.4444444444443</v>
      </c>
      <c r="HK139">
        <v>4</v>
      </c>
      <c r="HL139">
        <v>1037.5555555555557</v>
      </c>
      <c r="HM139">
        <v>4.7407407407407405</v>
      </c>
      <c r="HN139">
        <v>1179.9583333333333</v>
      </c>
      <c r="HO139">
        <v>4.32</v>
      </c>
      <c r="HP139">
        <v>1093.3953488372092</v>
      </c>
      <c r="HQ139">
        <v>3.69</v>
      </c>
      <c r="HR139">
        <v>1148.0422535211267</v>
      </c>
      <c r="HS139">
        <v>2.2222222222222223</v>
      </c>
      <c r="HT139">
        <v>478.88888888888891</v>
      </c>
      <c r="HU139">
        <v>2</v>
      </c>
      <c r="HV139">
        <v>593.20000000000005</v>
      </c>
      <c r="HW139">
        <v>3.2857142857142856</v>
      </c>
      <c r="HX139">
        <v>683.14285714285711</v>
      </c>
      <c r="HY139">
        <v>2.4782608695652173</v>
      </c>
      <c r="HZ139">
        <v>574.19047619047615</v>
      </c>
      <c r="IA139">
        <v>1.4285714285714286</v>
      </c>
      <c r="IB139">
        <v>338.83333333333331</v>
      </c>
      <c r="IC139">
        <v>1.7</v>
      </c>
      <c r="ID139">
        <v>383.9</v>
      </c>
      <c r="IE139">
        <v>1.4</v>
      </c>
      <c r="IF139">
        <v>330.44444444444446</v>
      </c>
      <c r="IG139">
        <v>1.5185185185185186</v>
      </c>
      <c r="IH139">
        <v>353.84</v>
      </c>
      <c r="II139">
        <v>1.96</v>
      </c>
      <c r="IJ139">
        <v>454.43478260869563</v>
      </c>
      <c r="IK139">
        <v>1.96</v>
      </c>
      <c r="IL139">
        <v>454.43478260869563</v>
      </c>
      <c r="IM139">
        <v>3.1133333333333333</v>
      </c>
      <c r="IN139">
        <v>875.34188034188037</v>
      </c>
      <c r="IO139">
        <v>9</v>
      </c>
      <c r="IP139">
        <v>1392</v>
      </c>
      <c r="IQ139">
        <v>5</v>
      </c>
      <c r="IR139">
        <v>1268.5</v>
      </c>
      <c r="IS139">
        <v>4.666666666666667</v>
      </c>
      <c r="IT139">
        <v>1257</v>
      </c>
      <c r="IU139">
        <v>5.4285714285714288</v>
      </c>
      <c r="IV139">
        <v>1288.5999999999999</v>
      </c>
      <c r="IW139">
        <v>6.333333333333333</v>
      </c>
      <c r="IX139">
        <v>1514.6666666666667</v>
      </c>
      <c r="JC139">
        <v>6.333333333333333</v>
      </c>
      <c r="JD139">
        <v>1514.6666666666667</v>
      </c>
      <c r="JE139">
        <v>5.7</v>
      </c>
      <c r="JF139">
        <v>1373.375</v>
      </c>
      <c r="JG139">
        <v>2</v>
      </c>
      <c r="JH139">
        <v>200</v>
      </c>
      <c r="JI139">
        <v>3.6666666666666665</v>
      </c>
      <c r="JJ139">
        <v>994</v>
      </c>
      <c r="JK139">
        <v>1.6666666666666667</v>
      </c>
      <c r="JL139">
        <v>669</v>
      </c>
      <c r="JM139">
        <v>2.5714285714285716</v>
      </c>
      <c r="JN139">
        <v>770.2</v>
      </c>
      <c r="JO139">
        <v>2.6666666666666665</v>
      </c>
      <c r="JP139">
        <v>555.66666666666663</v>
      </c>
      <c r="JU139">
        <v>2.6666666666666665</v>
      </c>
      <c r="JV139">
        <v>555.66666666666663</v>
      </c>
      <c r="JW139">
        <v>2.6</v>
      </c>
      <c r="JX139">
        <v>689.75</v>
      </c>
      <c r="JY139">
        <v>4.1500000000000004</v>
      </c>
      <c r="JZ139">
        <v>1031.5625</v>
      </c>
      <c r="KA139">
        <v>0</v>
      </c>
      <c r="KC139">
        <v>2.6666666666666665</v>
      </c>
      <c r="KD139">
        <v>534.33333333333337</v>
      </c>
      <c r="KE139">
        <v>0.66666666666666663</v>
      </c>
      <c r="KF139">
        <v>455</v>
      </c>
      <c r="KG139">
        <v>1.4285714285714286</v>
      </c>
      <c r="KH139">
        <v>514.5</v>
      </c>
      <c r="KI139">
        <v>3.6666666666666665</v>
      </c>
      <c r="KJ139">
        <v>863</v>
      </c>
      <c r="KO139">
        <v>3.6666666666666665</v>
      </c>
      <c r="KP139">
        <v>863</v>
      </c>
      <c r="KQ139">
        <v>2.1</v>
      </c>
      <c r="KR139">
        <v>663.85714285714289</v>
      </c>
      <c r="KS139">
        <v>2.1</v>
      </c>
      <c r="KT139">
        <v>663.85714285714289</v>
      </c>
      <c r="KU139">
        <v>3.4666666666666668</v>
      </c>
      <c r="KV139">
        <v>919.6521739130435</v>
      </c>
      <c r="KW139">
        <v>3.1722222222222221</v>
      </c>
      <c r="KX139">
        <v>882.62142857142862</v>
      </c>
      <c r="KY139" s="15">
        <f>Tabla24[[#This Row],[ROS_NUM_COR_COD_ROS_TG_NEG]]-Tabla24[[#This Row],[PAS_NUM_COR_COD_ROS_TG_NEG]]</f>
        <v>1.9500000000000002</v>
      </c>
      <c r="KZ139" s="15">
        <f>Tabla24[[#This Row],[ROS_DUR_COR_COD_ROS_TG_NEG]]-Tabla24[[#This Row],[PAS_DUR_COR_COD_ROS_TG_NEG]]</f>
        <v>-465.91666666666663</v>
      </c>
      <c r="LA139" s="15">
        <f>Tabla24[[#This Row],[ROS_NUM_COR_COD_ROS_TG_NEU]]-Tabla24[[#This Row],[PAS_NUM_COR_COD_ROS_TG_NEU]]</f>
        <v>4.0555555555555554</v>
      </c>
      <c r="LB139" s="15">
        <f>Tabla24[[#This Row],[ROS_DUR_COR_COD_ROS_TG_NEU]]-Tabla24[[#This Row],[PAS_DUR_COR_COD_ROS_TG_NEU]]</f>
        <v>276.31944444444434</v>
      </c>
      <c r="LC139" s="15">
        <f>Tabla24[[#This Row],[ROS_NUM_COR_COD_ROS_TG_POS]]-Tabla24[[#This Row],[PAS_NUM_COR_COD_ROS_TG_POS]]</f>
        <v>1.8947368421052633</v>
      </c>
      <c r="LD139" s="15">
        <f>Tabla24[[#This Row],[ROS_DUR_COR_COD_ROS_TG_POS]]-Tabla24[[#This Row],[PAS_DUR_COR_COD_ROS_TG_POS]]</f>
        <v>-75.222222222222172</v>
      </c>
      <c r="LE139" s="15">
        <f>Tabla24[[#This Row],[ROS_NUM_COR_COD_ROS_TG_TOT]]-Tabla24[[#This Row],[PAS_NUM_COR_COD_ROS_TG_TOT]]</f>
        <v>2.7056530214424948</v>
      </c>
      <c r="LF139" s="15">
        <f>Tabla24[[#This Row],[ROS_DUR_COR_COD_ROS_TG_TOT]]-Tabla24[[#This Row],[PAS_DUR_COR_COD_ROS_TG_TOT]]</f>
        <v>-50.681666666666843</v>
      </c>
      <c r="LG139" s="15">
        <f>Tabla24[[#This Row],[ROS_NUM_COR_COD_ESC_TG_NEG]]-Tabla24[[#This Row],[PAS_NUM_COR_COD_ESC_TG_NEG]]</f>
        <v>3.8357142857142854</v>
      </c>
      <c r="LH139" s="15">
        <f>Tabla24[[#This Row],[ROS_DUR_COR_COD_ESC_TG_NEG]]-Tabla24[[#This Row],[PAS_DUR_COR_COD_ESC_TG_NEG]]</f>
        <v>402.82500000000005</v>
      </c>
      <c r="LI139" s="15">
        <f>Tabla24[[#This Row],[ROS_NUM_COR_COD_ESC_TG_NEU]]-Tabla24[[#This Row],[PAS_NUM_COR_COD_ESC_TG_NEU]]</f>
        <v>-6.6666666666666652E-2</v>
      </c>
      <c r="LJ139" s="15">
        <f>Tabla24[[#This Row],[ROS_NUM_COR_COD_ESC_TG_NEG]]-Tabla24[[#This Row],[PAS_NUM_COR_COD_ESC_TG_NEG]]</f>
        <v>3.8357142857142854</v>
      </c>
      <c r="LK139" s="15">
        <f>Tabla24[[#This Row],[ROS_NUM_COR_COD_ESC_TG_POS]]-Tabla24[[#This Row],[PAS_NUM_COR_COD_ESC_TG_POS]]</f>
        <v>1.7473684210526312</v>
      </c>
      <c r="LL139" s="15">
        <f>Tabla24[[#This Row],[ROS_DUR_COR_COD_ESC_TG_POS]]-Tabla24[[#This Row],[PAS_DUR_COR_COD_ESC_TG_POS]]</f>
        <v>159.67142857142869</v>
      </c>
      <c r="LM139" s="15">
        <f>Tabla24[[#This Row],[ROS_NUM_COR_COD_ESC_TG_TOT]]-Tabla24[[#This Row],[PAS_NUM_COR_COD_ESC_TG_TOT]]</f>
        <v>1.6510721247563351</v>
      </c>
      <c r="LN139" s="15">
        <f>Tabla24[[#This Row],[ROS_DUR_COR_COD_ESC_TG_TOT]]-Tabla24[[#This Row],[PAS_DUR_COR_COD_ESC_TG_TOT]]</f>
        <v>311.28148148148159</v>
      </c>
      <c r="LO139" s="15">
        <f>Tabla24[[#This Row],[PAS_NUM_COR_COD_ROS_TG_NEG]]-Tabla24[[#This Row],[ESC_NUM_COR_COD_ROS_TG_NEG]]</f>
        <v>0.54999999999999982</v>
      </c>
      <c r="LP139" s="15">
        <f>Tabla24[[#This Row],[PAS_DUR_COR_COD_ROS_TG_NEG]]-Tabla24[[#This Row],[ESC_DUR_COR_COD_ROS_TG_NEG]]</f>
        <v>583.25</v>
      </c>
      <c r="LQ139" s="15">
        <f>Tabla24[[#This Row],[PAS_NUM_COR_COD_ROS_TG_NEU]]-Tabla24[[#This Row],[ESC_NUM_COR_COD_ROS_TG_NEU]]</f>
        <v>0.44444444444444442</v>
      </c>
      <c r="LR139" s="15">
        <f>Tabla24[[#This Row],[PAS_DUR_COR_COD_ROS_TG_NEU]]-Tabla24[[#This Row],[ESC_DUR_COR_COD_ROS_TG_NEU]]</f>
        <v>76.125</v>
      </c>
      <c r="LS139" s="15">
        <f>Tabla24[[#This Row],[PAS_NUM_COR_COD_ROS_TG_POS]]-Tabla24[[#This Row],[ESC_NUM_COR_COD_ROS_TG_POS]]</f>
        <v>1.6052631578947367</v>
      </c>
      <c r="LT139" s="15">
        <f>Tabla24[[#This Row],[PAS_DUR_COR_COD_ROS_TG_POS]]-Tabla24[[#This Row],[ESC_DUR_COR_COD_ROS_TG_POS]]</f>
        <v>870.77777777777783</v>
      </c>
      <c r="LU139" s="15">
        <f>Tabla24[[#This Row],[PAS_NUM_COR_COD_ROS_TG_TOT]]-Tabla24[[#This Row],[ESC_NUM_COR_COD_ROS_TG_TOT]]</f>
        <v>0.84278002699055343</v>
      </c>
      <c r="LV139" s="15">
        <f>Tabla24[[#This Row],[PAS_DUR_COR_COD_ROS_TG_TOT]]-Tabla24[[#This Row],[ESC_DUR_COR_COD_ROS_TG_TOT]]</f>
        <v>500.84000000000015</v>
      </c>
      <c r="LW139" s="15">
        <f>Tabla24[[#This Row],[PAS_NUM_COR_COD_ESC_TG_NEG]]-Tabla24[[#This Row],[ESC_NUM_COR_COD_ESC_TG_NEG]]</f>
        <v>0.32499999999999996</v>
      </c>
      <c r="LX139" s="15">
        <f>Tabla24[[#This Row],[PAS_DUR_COR_COD_ESC_TG_NEG]]-Tabla24[[#This Row],[ESC_DUR_COR_COD_ESC_TG_NEG]]</f>
        <v>-209.125</v>
      </c>
      <c r="LY139" s="15">
        <f>Tabla24[[#This Row],[PAS_NUM_COR_COD_ESC_TG_NEU]]-Tabla24[[#This Row],[ESC_NUM_COR_COD_ESC_TG_NEU]]</f>
        <v>1.2666666666666666</v>
      </c>
      <c r="LZ139" s="15">
        <f>Tabla24[[#This Row],[PAS_DUR_COR_COD_ESC_TG_NEU]]-Tabla24[[#This Row],[ESC_DUR_COR_COD_ESC_TG_NEU]]</f>
        <v>667.11111111111109</v>
      </c>
      <c r="MA139" s="15">
        <f>Tabla24[[#This Row],[PAS_NUM_COR_COD_ESC_TG_POS]]-Tabla24[[#This Row],[ESC_NUM_COR_COD_ESC_TG_POS]]</f>
        <v>1.0526315789473686</v>
      </c>
      <c r="MB139" s="15">
        <f>Tabla24[[#This Row],[PAS_DUR_COR_COD_ESC_TG_POS]]-Tabla24[[#This Row],[ESC_DUR_COR_COD_ESC_TG_POS]]</f>
        <v>122.56666666666661</v>
      </c>
      <c r="MC139" s="15">
        <f>Tabla24[[#This Row],[PAS_NUM_COR_COD_ESC_TG_TOT]]-Tabla24[[#This Row],[ESC_NUM_COR_COD_ESC_TG_TOT]]</f>
        <v>0.91160593792172739</v>
      </c>
      <c r="MD139" s="15">
        <f>Tabla24[[#This Row],[PAS_DUR_COR_COD_ESC_TG_TOT]]-Tabla24[[#This Row],[ESC_DUR_COR_COD_ESC_TG_TOT]]</f>
        <v>250.60185185185185</v>
      </c>
      <c r="ME139">
        <v>155.5</v>
      </c>
      <c r="MF139">
        <v>156.33333333333334</v>
      </c>
      <c r="MG139">
        <v>247.11111111111111</v>
      </c>
      <c r="MH139">
        <v>190.16666666666666</v>
      </c>
      <c r="MI139">
        <v>197.2</v>
      </c>
      <c r="MJ139">
        <v>303</v>
      </c>
      <c r="MK139">
        <v>295.14285714285717</v>
      </c>
      <c r="ML139">
        <v>264.06666666666666</v>
      </c>
      <c r="MM139">
        <v>235.75</v>
      </c>
      <c r="MN139">
        <v>265.33333333333331</v>
      </c>
      <c r="MO139">
        <v>172.66666666666666</v>
      </c>
      <c r="MP139">
        <v>225.7</v>
      </c>
      <c r="MQ139">
        <v>294.5</v>
      </c>
      <c r="MR139">
        <v>134.33333333333334</v>
      </c>
      <c r="MS139">
        <v>305.66666666666669</v>
      </c>
      <c r="MT139">
        <v>238.625</v>
      </c>
      <c r="MU139">
        <v>310</v>
      </c>
      <c r="MV139">
        <v>262</v>
      </c>
      <c r="MW139">
        <v>301.11111111111109</v>
      </c>
      <c r="MX139">
        <v>291.44</v>
      </c>
      <c r="MY139">
        <v>311.875</v>
      </c>
      <c r="MZ139">
        <v>243.22222222222223</v>
      </c>
      <c r="NA139">
        <v>251.7</v>
      </c>
      <c r="NB139">
        <v>266.7037037037037</v>
      </c>
      <c r="NC139" s="15">
        <f>Tabla1[[#This Row],[ROS_1DU_COR_COD_ROS_TG_NEG]]-Tabla1[[#This Row],[PAS_1DU_COR_COD_ROS_TG_NEG]]</f>
        <v>-154.5</v>
      </c>
      <c r="ND139" s="15">
        <f>Tabla1[[#This Row],[ROS_1DU_COR_COD_ROS_TG_NEU]]-Tabla1[[#This Row],[PAS_1DU_COR_COD_ROS_TG_NEU]]</f>
        <v>-105.66666666666666</v>
      </c>
      <c r="NE139" s="15">
        <f>Tabla1[[#This Row],[ROS_1DU_COR_COD_ROS_TG_POS]]-Tabla1[[#This Row],[PAS_1DU_COR_COD_ROS_TG_POS]]</f>
        <v>-53.999999999999972</v>
      </c>
      <c r="NF139" s="15">
        <f>Tabla1[[#This Row],[ROS_1DU_COR_COD_ROS_TG_TOT]]-Tabla1[[#This Row],[PAS_1DU_COR_COD_ROS_TG_TOT]]</f>
        <v>-101.27333333333334</v>
      </c>
      <c r="NG139" s="15">
        <f>Tabla1[[#This Row],[ROS_1DU_COR_COD_ESC_TG_NEG]]-Tabla1[[#This Row],[PAS_1DU_COR_COD_ESC_TG_NEG]]</f>
        <v>-114.67500000000001</v>
      </c>
      <c r="NH139" s="15">
        <f>Tabla1[[#This Row],[ROS_1DU_COR_COD_ESC_TG_NEU]]-Tabla1[[#This Row],[PAS_1DU_COR_COD_ESC_TG_NEU]]</f>
        <v>59.777777777777771</v>
      </c>
      <c r="NI139" s="15">
        <f>Tabla1[[#This Row],[ROS_1DU_COR_COD_ESC_TG_POS]]-Tabla1[[#This Row],[PAS_1DU_COR_COD_ESC_TG_POS]]</f>
        <v>43.442857142857179</v>
      </c>
      <c r="NJ139" s="15">
        <f>Tabla1[[#This Row],[ROS_1DU_COR_COD_ESC_TG_TOT]]-Tabla1[[#This Row],[PAS_1DU_COR_COD_ESC_TG_TOT]]</f>
        <v>-2.6370370370370324</v>
      </c>
      <c r="NK139" s="15">
        <f>Tabla1[[#This Row],[PAS_1DU_COR_COD_ROS_TG_NEG]]-Tabla1[[#This Row],[ESC_1DU_COR_COD_ROS_TG_NEG]]</f>
        <v>74.25</v>
      </c>
      <c r="NL139" s="15">
        <f>Tabla1[[#This Row],[PAS_1DU_COR_COD_ROS_TG_NEU]]-Tabla1[[#This Row],[ESC_1DU_COR_COD_ROS_TG_NEU]]</f>
        <v>-3.3333333333333144</v>
      </c>
      <c r="NM139" s="15">
        <f>Tabla1[[#This Row],[PAS_1DU_COR_COD_ROS_TG_POS]]-Tabla1[[#This Row],[ESC_1DU_COR_COD_ROS_TG_POS]]</f>
        <v>128.44444444444443</v>
      </c>
      <c r="NN139" s="15">
        <f>Tabla1[[#This Row],[PAS_1DU_COR_COD_ROS_TG_TOT]]-Tabla1[[#This Row],[ESC_1DU_COR_COD_ROS_TG_TOT]]</f>
        <v>65.740000000000009</v>
      </c>
      <c r="NO139" s="15">
        <f>Tabla1[[#This Row],[PAS_1DU_COR_COD_ESC_TG_NEG]]-Tabla1[[#This Row],[ESC_1DU_COR_COD_ESC_TG_NEG]]</f>
        <v>17.375</v>
      </c>
      <c r="NP139" s="15">
        <f>Tabla1[[#This Row],[PAS_1DU_COR_COD_ESC_TG_NEU]]-Tabla1[[#This Row],[ESC_1DU_COR_COD_ESC_TG_NEU]]</f>
        <v>108.88888888888889</v>
      </c>
      <c r="NQ139" s="15">
        <f>Tabla1[[#This Row],[PAS_1DU_COR_COD_ESC_TG_POS]]-Tabla1[[#This Row],[ESC_1DU_COR_COD_ESC_TG_POS]]</f>
        <v>-53.966666666666697</v>
      </c>
      <c r="NR139" s="15">
        <f>Tabla1[[#This Row],[PAS_1DU_COR_COD_ESC_TG_TOT]]-Tabla1[[#This Row],[ESC_1DU_COR_COD_ESC_TG_TOT]]</f>
        <v>28.078703703703695</v>
      </c>
    </row>
    <row r="140" spans="1:382" x14ac:dyDescent="0.3">
      <c r="A140" s="2" t="s">
        <v>156</v>
      </c>
      <c r="B140" s="2">
        <v>50</v>
      </c>
      <c r="C140" s="2">
        <v>1</v>
      </c>
      <c r="D140" s="2">
        <v>51</v>
      </c>
      <c r="E140">
        <v>3.5555555555555554</v>
      </c>
      <c r="F140">
        <v>598.875</v>
      </c>
      <c r="G140">
        <v>2.7</v>
      </c>
      <c r="H140">
        <v>426.05882352941177</v>
      </c>
      <c r="I140">
        <v>2.5</v>
      </c>
      <c r="J140">
        <v>518.78571428571433</v>
      </c>
      <c r="K140">
        <v>2.9107142857142856</v>
      </c>
      <c r="L140">
        <v>512.51063829787233</v>
      </c>
      <c r="M140">
        <v>2.9444444444444446</v>
      </c>
      <c r="N140">
        <v>522.875</v>
      </c>
      <c r="O140">
        <v>2.5499999999999998</v>
      </c>
      <c r="P140">
        <v>415.15789473684208</v>
      </c>
      <c r="Q140">
        <v>3.9444444444444446</v>
      </c>
      <c r="R140">
        <v>633.11111111111109</v>
      </c>
      <c r="S140">
        <v>3.125</v>
      </c>
      <c r="T140">
        <v>521.69811320754718</v>
      </c>
      <c r="U140">
        <v>3.0178571428571428</v>
      </c>
      <c r="V140">
        <v>517.38</v>
      </c>
      <c r="W140">
        <v>1.7777777777777777</v>
      </c>
      <c r="X140">
        <v>353.26666666666665</v>
      </c>
      <c r="Y140">
        <v>1.65</v>
      </c>
      <c r="Z140">
        <v>339</v>
      </c>
      <c r="AA140">
        <v>1.7222222222222223</v>
      </c>
      <c r="AB140">
        <v>370.71428571428572</v>
      </c>
      <c r="AC140">
        <v>1.7142857142857142</v>
      </c>
      <c r="AD140">
        <v>353</v>
      </c>
      <c r="AE140">
        <v>1.7142857142857142</v>
      </c>
      <c r="AF140">
        <v>353</v>
      </c>
      <c r="AG140">
        <v>2.5833333333333335</v>
      </c>
      <c r="AH140">
        <v>464.82312925170066</v>
      </c>
      <c r="AI140">
        <v>4</v>
      </c>
      <c r="AJ140">
        <v>748</v>
      </c>
      <c r="AM140">
        <v>2.5</v>
      </c>
      <c r="AN140">
        <v>332.5</v>
      </c>
      <c r="AO140">
        <v>3.25</v>
      </c>
      <c r="AP140">
        <v>540.25</v>
      </c>
      <c r="AQ140">
        <v>3.5</v>
      </c>
      <c r="AR140">
        <v>641</v>
      </c>
      <c r="AU140">
        <v>5</v>
      </c>
      <c r="AV140">
        <v>1011.5</v>
      </c>
      <c r="AW140">
        <v>4.25</v>
      </c>
      <c r="AX140">
        <v>826.25</v>
      </c>
      <c r="AY140">
        <v>3.75</v>
      </c>
      <c r="AZ140">
        <v>683.25</v>
      </c>
      <c r="BA140">
        <v>5.5</v>
      </c>
      <c r="BB140">
        <v>734</v>
      </c>
      <c r="BE140">
        <v>2.5</v>
      </c>
      <c r="BF140">
        <v>846</v>
      </c>
      <c r="BG140">
        <v>4</v>
      </c>
      <c r="BH140">
        <v>771.33333333333337</v>
      </c>
      <c r="BI140">
        <v>4</v>
      </c>
      <c r="BJ140">
        <v>771.33333333333337</v>
      </c>
      <c r="BK140">
        <v>3.8333333333333335</v>
      </c>
      <c r="BL140">
        <v>707.27272727272725</v>
      </c>
      <c r="BM140">
        <v>2.6666666666666665</v>
      </c>
      <c r="BN140">
        <v>481.70253164556959</v>
      </c>
      <c r="BO140">
        <v>3.2222222222222223</v>
      </c>
      <c r="BP140">
        <v>729.625</v>
      </c>
      <c r="BQ140">
        <v>2.75</v>
      </c>
      <c r="BR140">
        <v>626.5</v>
      </c>
      <c r="BS140">
        <v>5.5</v>
      </c>
      <c r="BT140">
        <v>1088.1111111111111</v>
      </c>
      <c r="BU140">
        <v>3.925925925925926</v>
      </c>
      <c r="BV140">
        <v>843</v>
      </c>
      <c r="BW140">
        <v>3.5555555555555554</v>
      </c>
      <c r="BX140">
        <v>867.5</v>
      </c>
      <c r="BY140">
        <v>3.2222222222222223</v>
      </c>
      <c r="BZ140">
        <v>671</v>
      </c>
      <c r="CA140">
        <v>5.4</v>
      </c>
      <c r="CB140">
        <v>932.5</v>
      </c>
      <c r="CC140">
        <v>4.1071428571428568</v>
      </c>
      <c r="CD140">
        <v>829.08333333333337</v>
      </c>
      <c r="CE140">
        <v>4.0181818181818185</v>
      </c>
      <c r="CF140">
        <v>835.89361702127655</v>
      </c>
      <c r="CG140">
        <v>3.8888888888888888</v>
      </c>
      <c r="CH140">
        <v>1044</v>
      </c>
      <c r="CI140">
        <v>3.125</v>
      </c>
      <c r="CJ140">
        <v>559.875</v>
      </c>
      <c r="CK140">
        <v>1.6</v>
      </c>
      <c r="CL140">
        <v>471.5</v>
      </c>
      <c r="CM140">
        <v>2.8148148148148149</v>
      </c>
      <c r="CN140">
        <v>678.6</v>
      </c>
      <c r="CO140">
        <v>3.3333333333333335</v>
      </c>
      <c r="CP140">
        <v>733.25</v>
      </c>
      <c r="CQ140">
        <v>1.8888888888888888</v>
      </c>
      <c r="CR140">
        <v>328</v>
      </c>
      <c r="CS140">
        <v>1.5</v>
      </c>
      <c r="CT140">
        <v>492.6</v>
      </c>
      <c r="CU140">
        <v>2.2142857142857144</v>
      </c>
      <c r="CV140">
        <v>521.57142857142856</v>
      </c>
      <c r="CW140">
        <v>2.5090909090909093</v>
      </c>
      <c r="CX140">
        <v>598.17073170731703</v>
      </c>
      <c r="CY140">
        <v>3.2636363636363637</v>
      </c>
      <c r="CZ140">
        <v>725.13636363636363</v>
      </c>
      <c r="DA140">
        <v>2.3333333333333335</v>
      </c>
      <c r="DB140">
        <v>450.5</v>
      </c>
      <c r="DC140">
        <v>3.5</v>
      </c>
      <c r="DD140">
        <v>611.14285714285711</v>
      </c>
      <c r="DE140">
        <v>1.6</v>
      </c>
      <c r="DF140">
        <v>436.875</v>
      </c>
      <c r="DG140">
        <v>2.4074074074074074</v>
      </c>
      <c r="DH140">
        <v>494.6521739130435</v>
      </c>
      <c r="DI140">
        <v>2.5555555555555554</v>
      </c>
      <c r="DJ140">
        <v>631.14285714285711</v>
      </c>
      <c r="DK140">
        <v>2.3333333333333335</v>
      </c>
      <c r="DL140">
        <v>540.28571428571433</v>
      </c>
      <c r="DM140">
        <v>3</v>
      </c>
      <c r="DN140">
        <v>670.875</v>
      </c>
      <c r="DO140">
        <v>2.6428571428571428</v>
      </c>
      <c r="DP140">
        <v>616.68181818181813</v>
      </c>
      <c r="DQ140">
        <v>2.5272727272727273</v>
      </c>
      <c r="DR140">
        <v>554.31111111111113</v>
      </c>
      <c r="DS140">
        <v>2.5272727272727273</v>
      </c>
      <c r="DT140">
        <v>554.31111111111113</v>
      </c>
      <c r="DU140">
        <v>3.0181818181818181</v>
      </c>
      <c r="DV140">
        <v>667.33834586466162</v>
      </c>
      <c r="DW140">
        <v>3</v>
      </c>
      <c r="DX140">
        <v>408</v>
      </c>
      <c r="DY140">
        <v>7.5</v>
      </c>
      <c r="DZ140">
        <v>1160.5</v>
      </c>
      <c r="EC140">
        <v>6</v>
      </c>
      <c r="ED140">
        <v>909.66666666666663</v>
      </c>
      <c r="EE140">
        <v>4</v>
      </c>
      <c r="EF140">
        <v>578</v>
      </c>
      <c r="EG140">
        <v>5</v>
      </c>
      <c r="EH140">
        <v>1645</v>
      </c>
      <c r="EK140">
        <v>4.5</v>
      </c>
      <c r="EL140">
        <v>1111.5</v>
      </c>
      <c r="EM140">
        <v>5.4</v>
      </c>
      <c r="EN140">
        <v>990.4</v>
      </c>
      <c r="EO140">
        <v>1</v>
      </c>
      <c r="EP140">
        <v>117</v>
      </c>
      <c r="EQ140">
        <v>1.5</v>
      </c>
      <c r="ER140">
        <v>286</v>
      </c>
      <c r="EU140">
        <v>1.3333333333333333</v>
      </c>
      <c r="EV140">
        <v>229.66666666666666</v>
      </c>
      <c r="EW140">
        <v>2</v>
      </c>
      <c r="EX140">
        <v>492</v>
      </c>
      <c r="EY140">
        <v>1</v>
      </c>
      <c r="EZ140">
        <v>92</v>
      </c>
      <c r="FC140">
        <v>1.5</v>
      </c>
      <c r="FD140">
        <v>292</v>
      </c>
      <c r="FE140">
        <v>1.4</v>
      </c>
      <c r="FF140">
        <v>254.6</v>
      </c>
      <c r="FG140">
        <v>3.4</v>
      </c>
      <c r="FH140">
        <v>622.5</v>
      </c>
      <c r="FI140">
        <v>5</v>
      </c>
      <c r="FJ140">
        <v>1186</v>
      </c>
      <c r="FK140">
        <v>2.5</v>
      </c>
      <c r="FL140">
        <v>336.5</v>
      </c>
      <c r="FO140">
        <v>3.3333333333333335</v>
      </c>
      <c r="FP140">
        <v>619.66666666666663</v>
      </c>
      <c r="FQ140">
        <v>2</v>
      </c>
      <c r="FR140">
        <v>410</v>
      </c>
      <c r="FS140">
        <v>4</v>
      </c>
      <c r="FT140">
        <v>602</v>
      </c>
      <c r="FW140">
        <v>3</v>
      </c>
      <c r="FX140">
        <v>506</v>
      </c>
      <c r="FY140">
        <v>3.2</v>
      </c>
      <c r="FZ140">
        <v>574.20000000000005</v>
      </c>
      <c r="GA140">
        <v>3.2</v>
      </c>
      <c r="GB140">
        <v>574.20000000000005</v>
      </c>
      <c r="GC140">
        <v>3.3333333333333335</v>
      </c>
      <c r="GD140">
        <v>606.4</v>
      </c>
      <c r="GE140">
        <v>3.0444444444444443</v>
      </c>
      <c r="GF140">
        <v>661.16216216216219</v>
      </c>
      <c r="GG140">
        <v>2.8888888888888888</v>
      </c>
      <c r="GH140">
        <v>848.16666666666663</v>
      </c>
      <c r="GI140">
        <v>2.1111111111111112</v>
      </c>
      <c r="GJ140">
        <v>468.71428571428572</v>
      </c>
      <c r="GK140">
        <v>2.125</v>
      </c>
      <c r="GL140">
        <v>591.25</v>
      </c>
      <c r="GM140">
        <v>2.3846153846153846</v>
      </c>
      <c r="GN140">
        <v>631.47058823529414</v>
      </c>
      <c r="GO140">
        <v>2.75</v>
      </c>
      <c r="GP140">
        <v>734.4</v>
      </c>
      <c r="GQ140">
        <v>1.9</v>
      </c>
      <c r="GR140">
        <v>715.6</v>
      </c>
      <c r="GS140">
        <v>4.0999999999999996</v>
      </c>
      <c r="GT140">
        <v>848.85714285714289</v>
      </c>
      <c r="GU140">
        <v>2.9285714285714284</v>
      </c>
      <c r="GV140">
        <v>776</v>
      </c>
      <c r="GW140">
        <v>2.6666666666666665</v>
      </c>
      <c r="GX140">
        <v>703.73529411764707</v>
      </c>
      <c r="GY140">
        <v>1.6666666666666667</v>
      </c>
      <c r="GZ140">
        <v>408.2</v>
      </c>
      <c r="HA140">
        <v>2.4444444444444446</v>
      </c>
      <c r="HB140">
        <v>683</v>
      </c>
      <c r="HC140">
        <v>2.375</v>
      </c>
      <c r="HD140">
        <v>935.75</v>
      </c>
      <c r="HE140">
        <v>2.1538461538461537</v>
      </c>
      <c r="HF140">
        <v>657.07142857142856</v>
      </c>
      <c r="HG140">
        <v>1.75</v>
      </c>
      <c r="HH140">
        <v>680.25</v>
      </c>
      <c r="HI140">
        <v>2.2999999999999998</v>
      </c>
      <c r="HJ140">
        <v>572.85714285714289</v>
      </c>
      <c r="HK140">
        <v>3</v>
      </c>
      <c r="HL140">
        <v>593.125</v>
      </c>
      <c r="HM140">
        <v>2.3928571428571428</v>
      </c>
      <c r="HN140">
        <v>604</v>
      </c>
      <c r="HO140">
        <v>2.2777777777777777</v>
      </c>
      <c r="HP140">
        <v>626.5151515151515</v>
      </c>
      <c r="HQ140">
        <v>2.4722222222222223</v>
      </c>
      <c r="HR140">
        <v>665.70149253731347</v>
      </c>
      <c r="HS140">
        <v>0.88888888888888884</v>
      </c>
      <c r="HT140">
        <v>335.75</v>
      </c>
      <c r="HU140">
        <v>1.1111111111111112</v>
      </c>
      <c r="HV140">
        <v>430.25</v>
      </c>
      <c r="HW140">
        <v>1.375</v>
      </c>
      <c r="HX140">
        <v>471.25</v>
      </c>
      <c r="HY140">
        <v>1.1153846153846154</v>
      </c>
      <c r="HZ140">
        <v>412.41666666666669</v>
      </c>
      <c r="IA140">
        <v>1</v>
      </c>
      <c r="IB140">
        <v>358</v>
      </c>
      <c r="IC140">
        <v>0.4</v>
      </c>
      <c r="ID140">
        <v>169.25</v>
      </c>
      <c r="IE140">
        <v>1.8</v>
      </c>
      <c r="IF140">
        <v>476</v>
      </c>
      <c r="IG140">
        <v>1.0714285714285714</v>
      </c>
      <c r="IH140">
        <v>369.8125</v>
      </c>
      <c r="II140">
        <v>1.0925925925925926</v>
      </c>
      <c r="IJ140">
        <v>388.07142857142856</v>
      </c>
      <c r="IK140">
        <v>1.0925925925925926</v>
      </c>
      <c r="IL140">
        <v>388.07142857142856</v>
      </c>
      <c r="IM140">
        <v>2.0123456790123457</v>
      </c>
      <c r="IN140">
        <v>583.87368421052633</v>
      </c>
      <c r="IO140">
        <v>4</v>
      </c>
      <c r="IP140">
        <v>764</v>
      </c>
      <c r="IQ140">
        <v>0</v>
      </c>
      <c r="IS140">
        <v>2.5</v>
      </c>
      <c r="IT140">
        <v>753</v>
      </c>
      <c r="IU140">
        <v>2.25</v>
      </c>
      <c r="IV140">
        <v>758.5</v>
      </c>
      <c r="IW140">
        <v>0</v>
      </c>
      <c r="JC140">
        <v>0</v>
      </c>
      <c r="JE140">
        <v>1.5</v>
      </c>
      <c r="JF140">
        <v>758.5</v>
      </c>
      <c r="JG140">
        <v>4</v>
      </c>
      <c r="JH140">
        <v>498</v>
      </c>
      <c r="JI140">
        <v>5</v>
      </c>
      <c r="JJ140">
        <v>854</v>
      </c>
      <c r="JK140">
        <v>0</v>
      </c>
      <c r="JM140">
        <v>2.25</v>
      </c>
      <c r="JN140">
        <v>676</v>
      </c>
      <c r="JO140">
        <v>0</v>
      </c>
      <c r="JU140">
        <v>0</v>
      </c>
      <c r="JW140">
        <v>1.5</v>
      </c>
      <c r="JX140">
        <v>676</v>
      </c>
      <c r="JY140">
        <v>1.5</v>
      </c>
      <c r="JZ140">
        <v>717.25</v>
      </c>
      <c r="KA140">
        <v>7</v>
      </c>
      <c r="KB140">
        <v>1220</v>
      </c>
      <c r="KC140">
        <v>3</v>
      </c>
      <c r="KD140">
        <v>519</v>
      </c>
      <c r="KE140">
        <v>0</v>
      </c>
      <c r="KG140">
        <v>2.5</v>
      </c>
      <c r="KH140">
        <v>869.5</v>
      </c>
      <c r="KI140">
        <v>0</v>
      </c>
      <c r="KO140">
        <v>0</v>
      </c>
      <c r="KQ140">
        <v>1.6666666666666667</v>
      </c>
      <c r="KR140">
        <v>869.5</v>
      </c>
      <c r="KS140">
        <v>1.6666666666666667</v>
      </c>
      <c r="KT140">
        <v>869.5</v>
      </c>
      <c r="KU140">
        <v>1.5555555555555556</v>
      </c>
      <c r="KV140">
        <v>768</v>
      </c>
      <c r="KW140">
        <v>1.9666666666666666</v>
      </c>
      <c r="KX140">
        <v>594.81188118811883</v>
      </c>
      <c r="KY140" s="15">
        <f>Tabla24[[#This Row],[ROS_NUM_COR_COD_ROS_TG_NEG]]-Tabla24[[#This Row],[PAS_NUM_COR_COD_ROS_TG_NEG]]</f>
        <v>-1.1944444444444446</v>
      </c>
      <c r="KZ140" s="15">
        <f>Tabla24[[#This Row],[ROS_DUR_COR_COD_ROS_TG_NEG]]-Tabla24[[#This Row],[PAS_DUR_COR_COD_ROS_TG_NEG]]</f>
        <v>157.375</v>
      </c>
      <c r="LA140" s="15">
        <f>Tabla24[[#This Row],[ROS_NUM_COR_COD_ROS_TG_NEU]]-Tabla24[[#This Row],[PAS_NUM_COR_COD_ROS_TG_NEU]]</f>
        <v>-0.25</v>
      </c>
      <c r="LB140" s="15">
        <f>Tabla24[[#This Row],[ROS_DUR_COR_COD_ROS_TG_NEU]]-Tabla24[[#This Row],[PAS_DUR_COR_COD_ROS_TG_NEU]]</f>
        <v>157.69924812030081</v>
      </c>
      <c r="LC140" s="15">
        <f>Tabla24[[#This Row],[ROS_NUM_COR_COD_ROS_TG_POS]]-Tabla24[[#This Row],[PAS_NUM_COR_COD_ROS_TG_POS]]</f>
        <v>-0.94444444444444464</v>
      </c>
      <c r="LD140" s="15">
        <f>Tabla24[[#This Row],[ROS_DUR_COR_COD_ROS_TG_POS]]-Tabla24[[#This Row],[PAS_DUR_COR_COD_ROS_TG_POS]]</f>
        <v>-39.986111111111086</v>
      </c>
      <c r="LE140" s="15">
        <f>Tabla24[[#This Row],[ROS_NUM_COR_COD_ROS_TG_TOT]]-Tabla24[[#This Row],[PAS_NUM_COR_COD_ROS_TG_TOT]]</f>
        <v>-0.73214285714285721</v>
      </c>
      <c r="LF140" s="15">
        <f>Tabla24[[#This Row],[ROS_DUR_COR_COD_ROS_TG_TOT]]-Tabla24[[#This Row],[PAS_DUR_COR_COD_ROS_TG_TOT]]</f>
        <v>82.301886792452819</v>
      </c>
      <c r="LG140" s="15">
        <f>Tabla24[[#This Row],[ROS_NUM_COR_COD_ESC_TG_NEG]]-Tabla24[[#This Row],[PAS_NUM_COR_COD_ESC_TG_NEG]]</f>
        <v>-0.80555555555555536</v>
      </c>
      <c r="LH140" s="15">
        <f>Tabla24[[#This Row],[ROS_DUR_COR_COD_ESC_TG_NEG]]-Tabla24[[#This Row],[PAS_DUR_COR_COD_ESC_TG_NEG]]</f>
        <v>135.52499999999998</v>
      </c>
      <c r="LI140" s="15">
        <f>Tabla24[[#This Row],[ROS_NUM_COR_COD_ESC_TG_NEU]]-Tabla24[[#This Row],[PAS_NUM_COR_COD_ESC_TG_NEU]]</f>
        <v>-0.80000000000000027</v>
      </c>
      <c r="LJ140" s="15">
        <f>Tabla24[[#This Row],[ROS_NUM_COR_COD_ESC_TG_NEG]]-Tabla24[[#This Row],[PAS_NUM_COR_COD_ESC_TG_NEG]]</f>
        <v>-0.80555555555555536</v>
      </c>
      <c r="LK140" s="15">
        <f>Tabla24[[#This Row],[ROS_NUM_COR_COD_ESC_TG_POS]]-Tabla24[[#This Row],[PAS_NUM_COR_COD_ESC_TG_POS]]</f>
        <v>1.5999999999999996</v>
      </c>
      <c r="LL140" s="15">
        <f>Tabla24[[#This Row],[ROS_DUR_COR_COD_ESC_TG_POS]]-Tabla24[[#This Row],[PAS_DUR_COR_COD_ESC_TG_POS]]</f>
        <v>330.07142857142856</v>
      </c>
      <c r="LM140" s="15">
        <f>Tabla24[[#This Row],[ROS_NUM_COR_COD_ESC_TG_TOT]]-Tabla24[[#This Row],[PAS_NUM_COR_COD_ESC_TG_TOT]]</f>
        <v>1.7857142857142794E-2</v>
      </c>
      <c r="LN140" s="15">
        <f>Tabla24[[#This Row],[ROS_DUR_COR_COD_ESC_TG_TOT]]-Tabla24[[#This Row],[PAS_DUR_COR_COD_ESC_TG_TOT]]</f>
        <v>263.48936170212767</v>
      </c>
      <c r="LO140" s="15">
        <f>Tabla24[[#This Row],[PAS_NUM_COR_COD_ROS_TG_NEG]]-Tabla24[[#This Row],[ESC_NUM_COR_COD_ROS_TG_NEG]]</f>
        <v>-0.38888888888888884</v>
      </c>
      <c r="LP140" s="15">
        <f>Tabla24[[#This Row],[PAS_DUR_COR_COD_ROS_TG_NEG]]-Tabla24[[#This Row],[ESC_DUR_COR_COD_ROS_TG_NEG]]</f>
        <v>-210.375</v>
      </c>
      <c r="LQ140" s="15">
        <f>Tabla24[[#This Row],[PAS_NUM_COR_COD_ROS_TG_NEU]]-Tabla24[[#This Row],[ESC_NUM_COR_COD_ROS_TG_NEU]]</f>
        <v>0.66111111111111098</v>
      </c>
      <c r="LR140" s="15">
        <f>Tabla24[[#This Row],[PAS_DUR_COR_COD_ROS_TG_NEU]]-Tabla24[[#This Row],[ESC_DUR_COR_COD_ROS_TG_NEU]]</f>
        <v>87.157894736842081</v>
      </c>
      <c r="LS140" s="15">
        <f>Tabla24[[#This Row],[PAS_NUM_COR_COD_ROS_TG_POS]]-Tabla24[[#This Row],[ESC_NUM_COR_COD_ROS_TG_POS]]</f>
        <v>2.4444444444444446</v>
      </c>
      <c r="LT140" s="15">
        <f>Tabla24[[#This Row],[PAS_DUR_COR_COD_ROS_TG_POS]]-Tabla24[[#This Row],[ESC_DUR_COR_COD_ROS_TG_POS]]</f>
        <v>140.51111111111106</v>
      </c>
      <c r="LU140" s="15">
        <f>Tabla24[[#This Row],[PAS_NUM_COR_COD_ROS_TG_TOT]]-Tabla24[[#This Row],[ESC_NUM_COR_COD_ROS_TG_TOT]]</f>
        <v>0.91071428571428559</v>
      </c>
      <c r="LV140" s="15">
        <f>Tabla24[[#This Row],[PAS_DUR_COR_COD_ROS_TG_TOT]]-Tabla24[[#This Row],[ESC_DUR_COR_COD_ROS_TG_TOT]]</f>
        <v>0.12668463611862535</v>
      </c>
      <c r="LW140" s="15">
        <f>Tabla24[[#This Row],[PAS_NUM_COR_COD_ESC_TG_NEG]]-Tabla24[[#This Row],[ESC_NUM_COR_COD_ESC_TG_NEG]]</f>
        <v>0</v>
      </c>
      <c r="LX140" s="15">
        <f>Tabla24[[#This Row],[PAS_DUR_COR_COD_ESC_TG_NEG]]-Tabla24[[#This Row],[ESC_DUR_COR_COD_ESC_TG_NEG]]</f>
        <v>-268.625</v>
      </c>
      <c r="LY140" s="15">
        <f>Tabla24[[#This Row],[PAS_NUM_COR_COD_ESC_TG_NEU]]-Tabla24[[#This Row],[ESC_NUM_COR_COD_ESC_TG_NEU]]</f>
        <v>-0.52222222222222214</v>
      </c>
      <c r="LZ140" s="15">
        <f>Tabla24[[#This Row],[PAS_DUR_COR_COD_ESC_TG_NEU]]-Tabla24[[#This Row],[ESC_DUR_COR_COD_ESC_TG_NEU]]</f>
        <v>-244.94117647058823</v>
      </c>
      <c r="MA140" s="15">
        <f>Tabla24[[#This Row],[PAS_NUM_COR_COD_ESC_TG_POS]]-Tabla24[[#This Row],[ESC_NUM_COR_COD_ESC_TG_POS]]</f>
        <v>-2.9000000000000004</v>
      </c>
      <c r="MB140" s="15">
        <f>Tabla24[[#This Row],[PAS_DUR_COR_COD_ESC_TG_POS]]-Tabla24[[#This Row],[ESC_DUR_COR_COD_ESC_TG_POS]]</f>
        <v>-413.71428571428567</v>
      </c>
      <c r="MC140" s="15">
        <f>Tabla24[[#This Row],[PAS_NUM_COR_COD_ESC_TG_TOT]]-Tabla24[[#This Row],[ESC_NUM_COR_COD_ESC_TG_TOT]]</f>
        <v>-1.1964285714285712</v>
      </c>
      <c r="MD140" s="15">
        <f>Tabla24[[#This Row],[PAS_DUR_COR_COD_ESC_TG_TOT]]-Tabla24[[#This Row],[ESC_DUR_COR_COD_ESC_TG_TOT]]</f>
        <v>-316.57269503546104</v>
      </c>
      <c r="ME140">
        <v>201</v>
      </c>
      <c r="MF140">
        <v>228</v>
      </c>
      <c r="MG140">
        <v>163.375</v>
      </c>
      <c r="MH140">
        <v>195.10526315789474</v>
      </c>
      <c r="MI140">
        <v>140.80000000000001</v>
      </c>
      <c r="MJ140">
        <v>160.19999999999999</v>
      </c>
      <c r="MK140">
        <v>99.571428571428569</v>
      </c>
      <c r="ML140">
        <v>129.52941176470588</v>
      </c>
      <c r="MM140">
        <v>208.25</v>
      </c>
      <c r="MN140">
        <v>122.5</v>
      </c>
      <c r="MO140">
        <v>167.6</v>
      </c>
      <c r="MP140">
        <v>165.9047619047619</v>
      </c>
      <c r="MQ140">
        <v>172.5</v>
      </c>
      <c r="MR140">
        <v>197.125</v>
      </c>
      <c r="MS140">
        <v>140</v>
      </c>
      <c r="MT140">
        <v>167.16666666666666</v>
      </c>
      <c r="MU140">
        <v>151</v>
      </c>
      <c r="MV140">
        <v>144.94736842105263</v>
      </c>
      <c r="MW140">
        <v>162.44444444444446</v>
      </c>
      <c r="MX140">
        <v>152.71698113207546</v>
      </c>
      <c r="MY140">
        <v>132.75</v>
      </c>
      <c r="MZ140">
        <v>137.70588235294119</v>
      </c>
      <c r="NA140">
        <v>165.42857142857142</v>
      </c>
      <c r="NB140">
        <v>144.27659574468086</v>
      </c>
      <c r="NC140" s="15">
        <f>Tabla1[[#This Row],[ROS_1DU_COR_COD_ROS_TG_NEG]]-Tabla1[[#This Row],[PAS_1DU_COR_COD_ROS_TG_NEG]]</f>
        <v>50</v>
      </c>
      <c r="ND140" s="15">
        <f>Tabla1[[#This Row],[ROS_1DU_COR_COD_ROS_TG_NEU]]-Tabla1[[#This Row],[PAS_1DU_COR_COD_ROS_TG_NEU]]</f>
        <v>83.05263157894737</v>
      </c>
      <c r="NE140" s="15">
        <f>Tabla1[[#This Row],[ROS_1DU_COR_COD_ROS_TG_POS]]-Tabla1[[#This Row],[PAS_1DU_COR_COD_ROS_TG_POS]]</f>
        <v>0.93055555555554292</v>
      </c>
      <c r="NF140" s="15">
        <f>Tabla1[[#This Row],[ROS_1DU_COR_COD_ROS_TG_TOT]]-Tabla1[[#This Row],[PAS_1DU_COR_COD_ROS_TG_TOT]]</f>
        <v>42.388282025819279</v>
      </c>
      <c r="NG140" s="15">
        <f>Tabla1[[#This Row],[ROS_1DU_COR_COD_ESC_TG_NEG]]-Tabla1[[#This Row],[PAS_1DU_COR_COD_ESC_TG_NEG]]</f>
        <v>8.0500000000000114</v>
      </c>
      <c r="NH140" s="15">
        <f>Tabla1[[#This Row],[ROS_1DU_COR_COD_ESC_TG_NEU]]-Tabla1[[#This Row],[PAS_1DU_COR_COD_ESC_TG_NEU]]</f>
        <v>22.4941176470588</v>
      </c>
      <c r="NI140" s="15">
        <f>Tabla1[[#This Row],[ROS_1DU_COR_COD_ESC_TG_POS]]-Tabla1[[#This Row],[PAS_1DU_COR_COD_ESC_TG_POS]]</f>
        <v>-65.857142857142847</v>
      </c>
      <c r="NJ140" s="15">
        <f>Tabla1[[#This Row],[ROS_1DU_COR_COD_ESC_TG_TOT]]-Tabla1[[#This Row],[PAS_1DU_COR_COD_ESC_TG_TOT]]</f>
        <v>-14.747183979974977</v>
      </c>
      <c r="NK140" s="15">
        <f>Tabla1[[#This Row],[PAS_1DU_COR_COD_ROS_TG_NEG]]-Tabla1[[#This Row],[ESC_1DU_COR_COD_ROS_TG_NEG]]</f>
        <v>-57.25</v>
      </c>
      <c r="NL140" s="15">
        <f>Tabla1[[#This Row],[PAS_1DU_COR_COD_ROS_TG_NEU]]-Tabla1[[#This Row],[ESC_1DU_COR_COD_ROS_TG_NEU]]</f>
        <v>22.44736842105263</v>
      </c>
      <c r="NM140" s="15">
        <f>Tabla1[[#This Row],[PAS_1DU_COR_COD_ROS_TG_POS]]-Tabla1[[#This Row],[ESC_1DU_COR_COD_ROS_TG_POS]]</f>
        <v>-5.1555555555555372</v>
      </c>
      <c r="NN140" s="15">
        <f>Tabla1[[#This Row],[PAS_1DU_COR_COD_ROS_TG_TOT]]-Tabla1[[#This Row],[ESC_1DU_COR_COD_ROS_TG_TOT]]</f>
        <v>-13.187780772686438</v>
      </c>
      <c r="NO140" s="15">
        <f>Tabla1[[#This Row],[PAS_1DU_COR_COD_ESC_TG_NEG]]-Tabla1[[#This Row],[ESC_1DU_COR_COD_ESC_TG_NEG]]</f>
        <v>-39.75</v>
      </c>
      <c r="NP140" s="15">
        <f>Tabla1[[#This Row],[PAS_1DU_COR_COD_ESC_TG_NEU]]-Tabla1[[#This Row],[ESC_1DU_COR_COD_ESC_TG_NEU]]</f>
        <v>-59.419117647058812</v>
      </c>
      <c r="NQ140" s="15">
        <f>Tabla1[[#This Row],[PAS_1DU_COR_COD_ESC_TG_POS]]-Tabla1[[#This Row],[ESC_1DU_COR_COD_ESC_TG_POS]]</f>
        <v>25.428571428571416</v>
      </c>
      <c r="NR140" s="15">
        <f>Tabla1[[#This Row],[PAS_1DU_COR_COD_ESC_TG_TOT]]-Tabla1[[#This Row],[ESC_1DU_COR_COD_ESC_TG_TOT]]</f>
        <v>-22.890070921985796</v>
      </c>
    </row>
    <row r="141" spans="1:382" x14ac:dyDescent="0.3">
      <c r="A141" s="2" t="s">
        <v>157</v>
      </c>
      <c r="B141" s="2">
        <v>50</v>
      </c>
      <c r="C141" s="2">
        <v>1</v>
      </c>
      <c r="D141" s="2">
        <v>52</v>
      </c>
      <c r="E141">
        <v>1.8</v>
      </c>
      <c r="F141">
        <v>530.5</v>
      </c>
      <c r="G141">
        <v>2.0499999999999998</v>
      </c>
      <c r="H141">
        <v>625.64285714285711</v>
      </c>
      <c r="I141">
        <v>1.8947368421052631</v>
      </c>
      <c r="J141">
        <v>513.57142857142856</v>
      </c>
      <c r="K141">
        <v>1.9152542372881356</v>
      </c>
      <c r="L141">
        <v>556.57142857142856</v>
      </c>
      <c r="M141">
        <v>2.15</v>
      </c>
      <c r="N141">
        <v>820.66666666666663</v>
      </c>
      <c r="O141">
        <v>1.55</v>
      </c>
      <c r="P141">
        <v>494.07692307692309</v>
      </c>
      <c r="Q141">
        <v>2.263157894736842</v>
      </c>
      <c r="R141">
        <v>616</v>
      </c>
      <c r="S141">
        <v>1.9830508474576272</v>
      </c>
      <c r="T141">
        <v>637.77499999999998</v>
      </c>
      <c r="U141">
        <v>1.9491525423728813</v>
      </c>
      <c r="V141">
        <v>596.18292682926824</v>
      </c>
      <c r="W141">
        <v>1</v>
      </c>
      <c r="X141">
        <v>322.2</v>
      </c>
      <c r="Y141">
        <v>0.8</v>
      </c>
      <c r="Z141">
        <v>347.44444444444446</v>
      </c>
      <c r="AA141">
        <v>1.263157894736842</v>
      </c>
      <c r="AB141">
        <v>434</v>
      </c>
      <c r="AC141">
        <v>1.0169491525423728</v>
      </c>
      <c r="AD141">
        <v>372.80645161290323</v>
      </c>
      <c r="AE141">
        <v>1.0169491525423728</v>
      </c>
      <c r="AF141">
        <v>372.80645161290323</v>
      </c>
      <c r="AG141">
        <v>1.6384180790960452</v>
      </c>
      <c r="AH141">
        <v>534.90265486725662</v>
      </c>
      <c r="AM141">
        <v>3</v>
      </c>
      <c r="AN141">
        <v>819</v>
      </c>
      <c r="AO141">
        <v>3</v>
      </c>
      <c r="AP141">
        <v>819</v>
      </c>
      <c r="AU141">
        <v>0</v>
      </c>
      <c r="AW141">
        <v>0</v>
      </c>
      <c r="AY141">
        <v>1.5</v>
      </c>
      <c r="AZ141">
        <v>819</v>
      </c>
      <c r="BE141">
        <v>2</v>
      </c>
      <c r="BF141">
        <v>261</v>
      </c>
      <c r="BG141">
        <v>2</v>
      </c>
      <c r="BH141">
        <v>261</v>
      </c>
      <c r="BI141">
        <v>2</v>
      </c>
      <c r="BJ141">
        <v>261</v>
      </c>
      <c r="BK141">
        <v>1.6666666666666667</v>
      </c>
      <c r="BL141">
        <v>540</v>
      </c>
      <c r="BM141">
        <v>1.6388888888888888</v>
      </c>
      <c r="BN141">
        <v>534.99130434782603</v>
      </c>
      <c r="BO141">
        <v>0</v>
      </c>
      <c r="BQ141">
        <v>0</v>
      </c>
      <c r="BS141">
        <v>0</v>
      </c>
      <c r="BU141">
        <v>0</v>
      </c>
      <c r="BW141">
        <v>0</v>
      </c>
      <c r="BY141">
        <v>0</v>
      </c>
      <c r="CA141">
        <v>0</v>
      </c>
      <c r="CC141">
        <v>0</v>
      </c>
      <c r="CE141">
        <v>0</v>
      </c>
      <c r="CG141">
        <v>0</v>
      </c>
      <c r="CI141">
        <v>0</v>
      </c>
      <c r="CK141">
        <v>0</v>
      </c>
      <c r="CM141">
        <v>0</v>
      </c>
      <c r="CO141">
        <v>0</v>
      </c>
      <c r="CQ141">
        <v>0</v>
      </c>
      <c r="CS141">
        <v>0</v>
      </c>
      <c r="CU141">
        <v>0</v>
      </c>
      <c r="CW141">
        <v>0</v>
      </c>
      <c r="CY141">
        <v>0</v>
      </c>
      <c r="DA141">
        <v>0</v>
      </c>
      <c r="DC141">
        <v>0</v>
      </c>
      <c r="DE141">
        <v>0</v>
      </c>
      <c r="DG141">
        <v>0</v>
      </c>
      <c r="DI141">
        <v>0</v>
      </c>
      <c r="DK141">
        <v>0</v>
      </c>
      <c r="DM141">
        <v>0</v>
      </c>
      <c r="DO141">
        <v>0</v>
      </c>
      <c r="DQ141">
        <v>0</v>
      </c>
      <c r="DS141">
        <v>0</v>
      </c>
      <c r="DU141">
        <v>0</v>
      </c>
      <c r="EA141">
        <v>0</v>
      </c>
      <c r="EC141">
        <v>0</v>
      </c>
      <c r="EE141">
        <v>0</v>
      </c>
      <c r="EK141">
        <v>0</v>
      </c>
      <c r="EM141">
        <v>0</v>
      </c>
      <c r="ES141">
        <v>0</v>
      </c>
      <c r="EU141">
        <v>0</v>
      </c>
      <c r="EW141">
        <v>0</v>
      </c>
      <c r="FC141">
        <v>0</v>
      </c>
      <c r="FE141">
        <v>0</v>
      </c>
      <c r="FG141">
        <v>0</v>
      </c>
      <c r="FM141">
        <v>0</v>
      </c>
      <c r="FO141">
        <v>0</v>
      </c>
      <c r="FQ141">
        <v>0</v>
      </c>
      <c r="FW141">
        <v>0</v>
      </c>
      <c r="FY141">
        <v>0</v>
      </c>
      <c r="GA141">
        <v>0</v>
      </c>
      <c r="GC141">
        <v>0</v>
      </c>
      <c r="GE141">
        <v>0</v>
      </c>
      <c r="GG141">
        <v>0</v>
      </c>
      <c r="GI141">
        <v>0</v>
      </c>
      <c r="GK141">
        <v>0</v>
      </c>
      <c r="GM141">
        <v>0</v>
      </c>
      <c r="GO141">
        <v>0</v>
      </c>
      <c r="GQ141">
        <v>0</v>
      </c>
      <c r="GS141">
        <v>0</v>
      </c>
      <c r="GU141">
        <v>0</v>
      </c>
      <c r="GW141">
        <v>0</v>
      </c>
      <c r="GY141">
        <v>0</v>
      </c>
      <c r="HA141">
        <v>0</v>
      </c>
      <c r="HC141">
        <v>0</v>
      </c>
      <c r="HE141">
        <v>0</v>
      </c>
      <c r="HG141">
        <v>0</v>
      </c>
      <c r="HI141">
        <v>0</v>
      </c>
      <c r="HK141">
        <v>0</v>
      </c>
      <c r="HM141">
        <v>0</v>
      </c>
      <c r="HO141">
        <v>0</v>
      </c>
      <c r="HQ141">
        <v>0</v>
      </c>
      <c r="HS141">
        <v>0</v>
      </c>
      <c r="HU141">
        <v>0</v>
      </c>
      <c r="HW141">
        <v>0</v>
      </c>
      <c r="HY141">
        <v>0</v>
      </c>
      <c r="IA141">
        <v>0</v>
      </c>
      <c r="IC141">
        <v>0</v>
      </c>
      <c r="IE141">
        <v>0</v>
      </c>
      <c r="IG141">
        <v>0</v>
      </c>
      <c r="II141">
        <v>0</v>
      </c>
      <c r="IK141">
        <v>0</v>
      </c>
      <c r="IM141">
        <v>0</v>
      </c>
      <c r="IS141">
        <v>0</v>
      </c>
      <c r="IU141">
        <v>0</v>
      </c>
      <c r="IW141">
        <v>0</v>
      </c>
      <c r="JC141">
        <v>0</v>
      </c>
      <c r="JE141">
        <v>0</v>
      </c>
      <c r="JK141">
        <v>0</v>
      </c>
      <c r="JM141">
        <v>0</v>
      </c>
      <c r="JO141">
        <v>0</v>
      </c>
      <c r="JU141">
        <v>0</v>
      </c>
      <c r="JW141">
        <v>0</v>
      </c>
      <c r="JY141">
        <v>0</v>
      </c>
      <c r="KE141">
        <v>0</v>
      </c>
      <c r="KG141">
        <v>0</v>
      </c>
      <c r="KI141">
        <v>0</v>
      </c>
      <c r="KO141">
        <v>0</v>
      </c>
      <c r="KQ141">
        <v>0</v>
      </c>
      <c r="KS141">
        <v>0</v>
      </c>
      <c r="KU141">
        <v>0</v>
      </c>
      <c r="KW141">
        <v>0</v>
      </c>
      <c r="KY141" s="15">
        <f>Tabla24[[#This Row],[ROS_NUM_COR_COD_ROS_TG_NEG]]-Tabla24[[#This Row],[PAS_NUM_COR_COD_ROS_TG_NEG]]</f>
        <v>-2.15</v>
      </c>
      <c r="KZ141" s="15">
        <f>Tabla24[[#This Row],[ROS_DUR_COR_COD_ROS_TG_NEG]]-Tabla24[[#This Row],[PAS_DUR_COR_COD_ROS_TG_NEG]]</f>
        <v>-820.66666666666663</v>
      </c>
      <c r="LA141" s="15">
        <f>Tabla24[[#This Row],[ROS_NUM_COR_COD_ROS_TG_NEU]]-Tabla24[[#This Row],[PAS_NUM_COR_COD_ROS_TG_NEU]]</f>
        <v>-1.55</v>
      </c>
      <c r="LB141" s="15">
        <f>Tabla24[[#This Row],[ROS_DUR_COR_COD_ROS_TG_NEU]]-Tabla24[[#This Row],[PAS_DUR_COR_COD_ROS_TG_NEU]]</f>
        <v>-494.07692307692309</v>
      </c>
      <c r="LC141" s="15">
        <f>Tabla24[[#This Row],[ROS_NUM_COR_COD_ROS_TG_POS]]-Tabla24[[#This Row],[PAS_NUM_COR_COD_ROS_TG_POS]]</f>
        <v>-2.263157894736842</v>
      </c>
      <c r="LD141" s="15">
        <f>Tabla24[[#This Row],[ROS_DUR_COR_COD_ROS_TG_POS]]-Tabla24[[#This Row],[PAS_DUR_COR_COD_ROS_TG_POS]]</f>
        <v>-616</v>
      </c>
      <c r="LE141" s="15">
        <f>Tabla24[[#This Row],[ROS_NUM_COR_COD_ROS_TG_TOT]]-Tabla24[[#This Row],[PAS_NUM_COR_COD_ROS_TG_TOT]]</f>
        <v>-1.9830508474576272</v>
      </c>
      <c r="LF141" s="15">
        <f>Tabla24[[#This Row],[ROS_DUR_COR_COD_ROS_TG_TOT]]-Tabla24[[#This Row],[PAS_DUR_COR_COD_ROS_TG_TOT]]</f>
        <v>-637.77499999999998</v>
      </c>
      <c r="LG141" s="15">
        <f>Tabla24[[#This Row],[ROS_NUM_COR_COD_ESC_TG_NEG]]-Tabla24[[#This Row],[PAS_NUM_COR_COD_ESC_TG_NEG]]</f>
        <v>-1.8</v>
      </c>
      <c r="LH141" s="15">
        <f>Tabla24[[#This Row],[ROS_DUR_COR_COD_ESC_TG_NEG]]-Tabla24[[#This Row],[PAS_DUR_COR_COD_ESC_TG_NEG]]</f>
        <v>-530.5</v>
      </c>
      <c r="LI141" s="15">
        <f>Tabla24[[#This Row],[ROS_NUM_COR_COD_ESC_TG_NEU]]-Tabla24[[#This Row],[PAS_NUM_COR_COD_ESC_TG_NEU]]</f>
        <v>-2.0499999999999998</v>
      </c>
      <c r="LJ141" s="15">
        <f>Tabla24[[#This Row],[ROS_NUM_COR_COD_ESC_TG_NEG]]-Tabla24[[#This Row],[PAS_NUM_COR_COD_ESC_TG_NEG]]</f>
        <v>-1.8</v>
      </c>
      <c r="LK141" s="15">
        <f>Tabla24[[#This Row],[ROS_NUM_COR_COD_ESC_TG_POS]]-Tabla24[[#This Row],[PAS_NUM_COR_COD_ESC_TG_POS]]</f>
        <v>-1.8947368421052631</v>
      </c>
      <c r="LL141" s="15">
        <f>Tabla24[[#This Row],[ROS_DUR_COR_COD_ESC_TG_POS]]-Tabla24[[#This Row],[PAS_DUR_COR_COD_ESC_TG_POS]]</f>
        <v>-513.57142857142856</v>
      </c>
      <c r="LM141" s="15">
        <f>Tabla24[[#This Row],[ROS_NUM_COR_COD_ESC_TG_TOT]]-Tabla24[[#This Row],[PAS_NUM_COR_COD_ESC_TG_TOT]]</f>
        <v>-1.9152542372881356</v>
      </c>
      <c r="LN141" s="15">
        <f>Tabla24[[#This Row],[ROS_DUR_COR_COD_ESC_TG_TOT]]-Tabla24[[#This Row],[PAS_DUR_COR_COD_ESC_TG_TOT]]</f>
        <v>-556.57142857142856</v>
      </c>
      <c r="LO141" s="15">
        <f>Tabla24[[#This Row],[PAS_NUM_COR_COD_ROS_TG_NEG]]-Tabla24[[#This Row],[ESC_NUM_COR_COD_ROS_TG_NEG]]</f>
        <v>2.15</v>
      </c>
      <c r="LP141" s="15">
        <f>Tabla24[[#This Row],[PAS_DUR_COR_COD_ROS_TG_NEG]]-Tabla24[[#This Row],[ESC_DUR_COR_COD_ROS_TG_NEG]]</f>
        <v>820.66666666666663</v>
      </c>
      <c r="LQ141" s="15">
        <f>Tabla24[[#This Row],[PAS_NUM_COR_COD_ROS_TG_NEU]]-Tabla24[[#This Row],[ESC_NUM_COR_COD_ROS_TG_NEU]]</f>
        <v>1.55</v>
      </c>
      <c r="LR141" s="15">
        <f>Tabla24[[#This Row],[PAS_DUR_COR_COD_ROS_TG_NEU]]-Tabla24[[#This Row],[ESC_DUR_COR_COD_ROS_TG_NEU]]</f>
        <v>494.07692307692309</v>
      </c>
      <c r="LS141" s="15">
        <f>Tabla24[[#This Row],[PAS_NUM_COR_COD_ROS_TG_POS]]-Tabla24[[#This Row],[ESC_NUM_COR_COD_ROS_TG_POS]]</f>
        <v>2.263157894736842</v>
      </c>
      <c r="LT141" s="15">
        <f>Tabla24[[#This Row],[PAS_DUR_COR_COD_ROS_TG_POS]]-Tabla24[[#This Row],[ESC_DUR_COR_COD_ROS_TG_POS]]</f>
        <v>616</v>
      </c>
      <c r="LU141" s="15">
        <f>Tabla24[[#This Row],[PAS_NUM_COR_COD_ROS_TG_TOT]]-Tabla24[[#This Row],[ESC_NUM_COR_COD_ROS_TG_TOT]]</f>
        <v>1.9830508474576272</v>
      </c>
      <c r="LV141" s="15">
        <f>Tabla24[[#This Row],[PAS_DUR_COR_COD_ROS_TG_TOT]]-Tabla24[[#This Row],[ESC_DUR_COR_COD_ROS_TG_TOT]]</f>
        <v>637.77499999999998</v>
      </c>
      <c r="LW141" s="15">
        <f>Tabla24[[#This Row],[PAS_NUM_COR_COD_ESC_TG_NEG]]-Tabla24[[#This Row],[ESC_NUM_COR_COD_ESC_TG_NEG]]</f>
        <v>1.8</v>
      </c>
      <c r="LX141" s="15">
        <f>Tabla24[[#This Row],[PAS_DUR_COR_COD_ESC_TG_NEG]]-Tabla24[[#This Row],[ESC_DUR_COR_COD_ESC_TG_NEG]]</f>
        <v>530.5</v>
      </c>
      <c r="LY141" s="15">
        <f>Tabla24[[#This Row],[PAS_NUM_COR_COD_ESC_TG_NEU]]-Tabla24[[#This Row],[ESC_NUM_COR_COD_ESC_TG_NEU]]</f>
        <v>2.0499999999999998</v>
      </c>
      <c r="LZ141" s="15">
        <f>Tabla24[[#This Row],[PAS_DUR_COR_COD_ESC_TG_NEU]]-Tabla24[[#This Row],[ESC_DUR_COR_COD_ESC_TG_NEU]]</f>
        <v>625.64285714285711</v>
      </c>
      <c r="MA141" s="15">
        <f>Tabla24[[#This Row],[PAS_NUM_COR_COD_ESC_TG_POS]]-Tabla24[[#This Row],[ESC_NUM_COR_COD_ESC_TG_POS]]</f>
        <v>1.8947368421052631</v>
      </c>
      <c r="MB141" s="15">
        <f>Tabla24[[#This Row],[PAS_DUR_COR_COD_ESC_TG_POS]]-Tabla24[[#This Row],[ESC_DUR_COR_COD_ESC_TG_POS]]</f>
        <v>513.57142857142856</v>
      </c>
      <c r="MC141" s="15">
        <f>Tabla24[[#This Row],[PAS_NUM_COR_COD_ESC_TG_TOT]]-Tabla24[[#This Row],[ESC_NUM_COR_COD_ESC_TG_TOT]]</f>
        <v>1.9152542372881356</v>
      </c>
      <c r="MD141" s="15">
        <f>Tabla24[[#This Row],[PAS_DUR_COR_COD_ESC_TG_TOT]]-Tabla24[[#This Row],[ESC_DUR_COR_COD_ESC_TG_TOT]]</f>
        <v>556.57142857142856</v>
      </c>
      <c r="MU141">
        <v>234.16666666666666</v>
      </c>
      <c r="MV141">
        <v>223.69230769230768</v>
      </c>
      <c r="MW141">
        <v>209.6</v>
      </c>
      <c r="MX141">
        <v>221.55</v>
      </c>
      <c r="MY141">
        <v>268.21428571428572</v>
      </c>
      <c r="MZ141">
        <v>212.07142857142858</v>
      </c>
      <c r="NA141">
        <v>193.85714285714286</v>
      </c>
      <c r="NB141">
        <v>224.71428571428572</v>
      </c>
      <c r="NC141" s="15">
        <f>Tabla1[[#This Row],[ROS_1DU_COR_COD_ROS_TG_NEG]]-Tabla1[[#This Row],[PAS_1DU_COR_COD_ROS_TG_NEG]]</f>
        <v>-234.16666666666666</v>
      </c>
      <c r="ND141" s="15">
        <f>Tabla1[[#This Row],[ROS_1DU_COR_COD_ROS_TG_NEU]]-Tabla1[[#This Row],[PAS_1DU_COR_COD_ROS_TG_NEU]]</f>
        <v>-223.69230769230768</v>
      </c>
      <c r="NE141" s="15">
        <f>Tabla1[[#This Row],[ROS_1DU_COR_COD_ROS_TG_POS]]-Tabla1[[#This Row],[PAS_1DU_COR_COD_ROS_TG_POS]]</f>
        <v>-209.6</v>
      </c>
      <c r="NF141" s="15">
        <f>Tabla1[[#This Row],[ROS_1DU_COR_COD_ROS_TG_TOT]]-Tabla1[[#This Row],[PAS_1DU_COR_COD_ROS_TG_TOT]]</f>
        <v>-221.55</v>
      </c>
      <c r="NG141" s="15">
        <f>Tabla1[[#This Row],[ROS_1DU_COR_COD_ESC_TG_NEG]]-Tabla1[[#This Row],[PAS_1DU_COR_COD_ESC_TG_NEG]]</f>
        <v>-268.21428571428572</v>
      </c>
      <c r="NH141" s="15">
        <f>Tabla1[[#This Row],[ROS_1DU_COR_COD_ESC_TG_NEU]]-Tabla1[[#This Row],[PAS_1DU_COR_COD_ESC_TG_NEU]]</f>
        <v>-212.07142857142858</v>
      </c>
      <c r="NI141" s="15">
        <f>Tabla1[[#This Row],[ROS_1DU_COR_COD_ESC_TG_POS]]-Tabla1[[#This Row],[PAS_1DU_COR_COD_ESC_TG_POS]]</f>
        <v>-193.85714285714286</v>
      </c>
      <c r="NJ141" s="15">
        <f>Tabla1[[#This Row],[ROS_1DU_COR_COD_ESC_TG_TOT]]-Tabla1[[#This Row],[PAS_1DU_COR_COD_ESC_TG_TOT]]</f>
        <v>-224.71428571428572</v>
      </c>
      <c r="NK141" s="15">
        <f>Tabla1[[#This Row],[PAS_1DU_COR_COD_ROS_TG_NEG]]-Tabla1[[#This Row],[ESC_1DU_COR_COD_ROS_TG_NEG]]</f>
        <v>234.16666666666666</v>
      </c>
      <c r="NL141" s="15">
        <f>Tabla1[[#This Row],[PAS_1DU_COR_COD_ROS_TG_NEU]]-Tabla1[[#This Row],[ESC_1DU_COR_COD_ROS_TG_NEU]]</f>
        <v>223.69230769230768</v>
      </c>
      <c r="NM141" s="15">
        <f>Tabla1[[#This Row],[PAS_1DU_COR_COD_ROS_TG_POS]]-Tabla1[[#This Row],[ESC_1DU_COR_COD_ROS_TG_POS]]</f>
        <v>209.6</v>
      </c>
      <c r="NN141" s="15">
        <f>Tabla1[[#This Row],[PAS_1DU_COR_COD_ROS_TG_TOT]]-Tabla1[[#This Row],[ESC_1DU_COR_COD_ROS_TG_TOT]]</f>
        <v>221.55</v>
      </c>
      <c r="NO141" s="15">
        <f>Tabla1[[#This Row],[PAS_1DU_COR_COD_ESC_TG_NEG]]-Tabla1[[#This Row],[ESC_1DU_COR_COD_ESC_TG_NEG]]</f>
        <v>268.21428571428572</v>
      </c>
      <c r="NP141" s="15">
        <f>Tabla1[[#This Row],[PAS_1DU_COR_COD_ESC_TG_NEU]]-Tabla1[[#This Row],[ESC_1DU_COR_COD_ESC_TG_NEU]]</f>
        <v>212.07142857142858</v>
      </c>
      <c r="NQ141" s="15">
        <f>Tabla1[[#This Row],[PAS_1DU_COR_COD_ESC_TG_POS]]-Tabla1[[#This Row],[ESC_1DU_COR_COD_ESC_TG_POS]]</f>
        <v>193.85714285714286</v>
      </c>
      <c r="NR141" s="15">
        <f>Tabla1[[#This Row],[PAS_1DU_COR_COD_ESC_TG_TOT]]-Tabla1[[#This Row],[ESC_1DU_COR_COD_ESC_TG_TOT]]</f>
        <v>224.71428571428572</v>
      </c>
    </row>
    <row r="142" spans="1:382" x14ac:dyDescent="0.3">
      <c r="A142" s="2" t="s">
        <v>158</v>
      </c>
      <c r="B142" s="2">
        <v>50</v>
      </c>
      <c r="C142" s="2">
        <v>1</v>
      </c>
      <c r="D142" s="2">
        <v>52</v>
      </c>
      <c r="E142">
        <v>3.6842105263157894</v>
      </c>
      <c r="F142">
        <v>1073</v>
      </c>
      <c r="G142">
        <v>3.9</v>
      </c>
      <c r="H142">
        <v>1119.6428571428571</v>
      </c>
      <c r="I142">
        <v>4</v>
      </c>
      <c r="J142">
        <v>1355.75</v>
      </c>
      <c r="K142">
        <v>3.8644067796610169</v>
      </c>
      <c r="L142">
        <v>1176.7435897435898</v>
      </c>
      <c r="M142">
        <v>4.1052631578947372</v>
      </c>
      <c r="N142">
        <v>1056.7333333333333</v>
      </c>
      <c r="O142">
        <v>4.2</v>
      </c>
      <c r="P142">
        <v>1074.4375</v>
      </c>
      <c r="Q142">
        <v>4.6500000000000004</v>
      </c>
      <c r="R142">
        <v>1186.2142857142858</v>
      </c>
      <c r="S142">
        <v>4.3220338983050848</v>
      </c>
      <c r="T142">
        <v>1103.3111111111111</v>
      </c>
      <c r="U142">
        <v>4.093220338983051</v>
      </c>
      <c r="V142">
        <v>1137.4047619047619</v>
      </c>
      <c r="W142">
        <v>1.736842105263158</v>
      </c>
      <c r="X142">
        <v>377.125</v>
      </c>
      <c r="Y142">
        <v>2.15</v>
      </c>
      <c r="Z142">
        <v>453.33333333333331</v>
      </c>
      <c r="AA142">
        <v>1.4</v>
      </c>
      <c r="AB142">
        <v>342.1875</v>
      </c>
      <c r="AC142">
        <v>1.7627118644067796</v>
      </c>
      <c r="AD142">
        <v>393.38</v>
      </c>
      <c r="AE142">
        <v>1.7627118644067796</v>
      </c>
      <c r="AF142">
        <v>393.38</v>
      </c>
      <c r="AG142">
        <v>3.3163841807909606</v>
      </c>
      <c r="AH142">
        <v>859.78358208955228</v>
      </c>
      <c r="AI142">
        <v>6</v>
      </c>
      <c r="AJ142">
        <v>1554</v>
      </c>
      <c r="AO142">
        <v>6</v>
      </c>
      <c r="AP142">
        <v>1554</v>
      </c>
      <c r="AQ142">
        <v>0</v>
      </c>
      <c r="AW142">
        <v>0</v>
      </c>
      <c r="AY142">
        <v>3</v>
      </c>
      <c r="AZ142">
        <v>1554</v>
      </c>
      <c r="BA142">
        <v>2</v>
      </c>
      <c r="BB142">
        <v>488</v>
      </c>
      <c r="BG142">
        <v>2</v>
      </c>
      <c r="BH142">
        <v>488</v>
      </c>
      <c r="BI142">
        <v>2</v>
      </c>
      <c r="BJ142">
        <v>488</v>
      </c>
      <c r="BK142">
        <v>2.6666666666666665</v>
      </c>
      <c r="BL142">
        <v>1021</v>
      </c>
      <c r="BM142">
        <v>3.3055555555555554</v>
      </c>
      <c r="BN142">
        <v>862.15441176470586</v>
      </c>
      <c r="BO142">
        <v>7</v>
      </c>
      <c r="BP142">
        <v>1732.4</v>
      </c>
      <c r="BQ142">
        <v>6</v>
      </c>
      <c r="BR142">
        <v>1447.1111111111111</v>
      </c>
      <c r="BS142">
        <v>5.7777777777777777</v>
      </c>
      <c r="BT142">
        <v>1533.6666666666667</v>
      </c>
      <c r="BU142">
        <v>6.2857142857142856</v>
      </c>
      <c r="BV142">
        <v>1576.8214285714287</v>
      </c>
      <c r="BW142">
        <v>5.5714285714285712</v>
      </c>
      <c r="BX142">
        <v>1494.8571428571429</v>
      </c>
      <c r="BY142">
        <v>5.5555555555555554</v>
      </c>
      <c r="BZ142">
        <v>1341.5555555555557</v>
      </c>
      <c r="CA142">
        <v>6.3</v>
      </c>
      <c r="CB142">
        <v>1629.4</v>
      </c>
      <c r="CC142">
        <v>5.8461538461538458</v>
      </c>
      <c r="CD142">
        <v>1493.5384615384614</v>
      </c>
      <c r="CE142">
        <v>6.0740740740740744</v>
      </c>
      <c r="CF142">
        <v>1536.7222222222222</v>
      </c>
      <c r="CG142">
        <v>1.7</v>
      </c>
      <c r="CH142">
        <v>479.66666666666669</v>
      </c>
      <c r="CI142">
        <v>1.8888888888888888</v>
      </c>
      <c r="CJ142">
        <v>711.2</v>
      </c>
      <c r="CK142">
        <v>1.7777777777777777</v>
      </c>
      <c r="CL142">
        <v>626.33333333333337</v>
      </c>
      <c r="CM142">
        <v>1.7857142857142858</v>
      </c>
      <c r="CN142">
        <v>599.52941176470586</v>
      </c>
      <c r="CO142">
        <v>2.4285714285714284</v>
      </c>
      <c r="CP142">
        <v>571</v>
      </c>
      <c r="CQ142">
        <v>1.6666666666666667</v>
      </c>
      <c r="CR142">
        <v>587.6</v>
      </c>
      <c r="CS142">
        <v>0.9</v>
      </c>
      <c r="CT142">
        <v>417.16666666666669</v>
      </c>
      <c r="CU142">
        <v>1.5769230769230769</v>
      </c>
      <c r="CV142">
        <v>524.33333333333337</v>
      </c>
      <c r="CW142">
        <v>1.6851851851851851</v>
      </c>
      <c r="CX142">
        <v>560.85714285714289</v>
      </c>
      <c r="CY142">
        <v>3.8796296296296298</v>
      </c>
      <c r="CZ142">
        <v>1152.9550561797753</v>
      </c>
      <c r="DA142">
        <v>2.8</v>
      </c>
      <c r="DB142">
        <v>780.9</v>
      </c>
      <c r="DC142">
        <v>2.8888888888888888</v>
      </c>
      <c r="DD142">
        <v>778</v>
      </c>
      <c r="DE142">
        <v>2.3333333333333335</v>
      </c>
      <c r="DF142">
        <v>587</v>
      </c>
      <c r="DG142">
        <v>2.6785714285714284</v>
      </c>
      <c r="DH142">
        <v>717.64285714285711</v>
      </c>
      <c r="DI142">
        <v>2.5714285714285716</v>
      </c>
      <c r="DJ142">
        <v>790.28571428571433</v>
      </c>
      <c r="DK142">
        <v>3.1111111111111112</v>
      </c>
      <c r="DL142">
        <v>774.66666666666663</v>
      </c>
      <c r="DM142">
        <v>3.2</v>
      </c>
      <c r="DN142">
        <v>737.3</v>
      </c>
      <c r="DO142">
        <v>3</v>
      </c>
      <c r="DP142">
        <v>764.5</v>
      </c>
      <c r="DQ142">
        <v>2.8333333333333335</v>
      </c>
      <c r="DR142">
        <v>740.2037037037037</v>
      </c>
      <c r="DS142">
        <v>2.8333333333333335</v>
      </c>
      <c r="DT142">
        <v>740.2037037037037</v>
      </c>
      <c r="DU142">
        <v>3.5308641975308643</v>
      </c>
      <c r="DV142">
        <v>997.09090909090912</v>
      </c>
      <c r="DY142">
        <v>6</v>
      </c>
      <c r="DZ142">
        <v>1832</v>
      </c>
      <c r="EA142">
        <v>7</v>
      </c>
      <c r="EB142">
        <v>2024</v>
      </c>
      <c r="EC142">
        <v>6.5</v>
      </c>
      <c r="ED142">
        <v>1928</v>
      </c>
      <c r="EE142">
        <v>7.333333333333333</v>
      </c>
      <c r="EF142">
        <v>1677</v>
      </c>
      <c r="EG142">
        <v>7</v>
      </c>
      <c r="EH142">
        <v>1672</v>
      </c>
      <c r="EK142">
        <v>7.25</v>
      </c>
      <c r="EL142">
        <v>1675.75</v>
      </c>
      <c r="EM142">
        <v>7</v>
      </c>
      <c r="EN142">
        <v>1759.8333333333333</v>
      </c>
      <c r="EQ142">
        <v>1</v>
      </c>
      <c r="ER142">
        <v>374</v>
      </c>
      <c r="ES142">
        <v>0</v>
      </c>
      <c r="EU142">
        <v>0.5</v>
      </c>
      <c r="EV142">
        <v>374</v>
      </c>
      <c r="EW142">
        <v>1.6666666666666667</v>
      </c>
      <c r="EX142">
        <v>395</v>
      </c>
      <c r="EY142">
        <v>3</v>
      </c>
      <c r="EZ142">
        <v>637</v>
      </c>
      <c r="FC142">
        <v>2</v>
      </c>
      <c r="FD142">
        <v>475.66666666666669</v>
      </c>
      <c r="FE142">
        <v>1.5</v>
      </c>
      <c r="FF142">
        <v>450.25</v>
      </c>
      <c r="FG142">
        <v>4.25</v>
      </c>
      <c r="FH142">
        <v>1236</v>
      </c>
      <c r="FK142">
        <v>3</v>
      </c>
      <c r="FL142">
        <v>1011</v>
      </c>
      <c r="FM142">
        <v>5</v>
      </c>
      <c r="FN142">
        <v>1285</v>
      </c>
      <c r="FO142">
        <v>4</v>
      </c>
      <c r="FP142">
        <v>1148</v>
      </c>
      <c r="FQ142">
        <v>5</v>
      </c>
      <c r="FR142">
        <v>1202.3333333333333</v>
      </c>
      <c r="FS142">
        <v>3</v>
      </c>
      <c r="FT142">
        <v>800</v>
      </c>
      <c r="FW142">
        <v>4.5</v>
      </c>
      <c r="FX142">
        <v>1101.75</v>
      </c>
      <c r="FY142">
        <v>4.333333333333333</v>
      </c>
      <c r="FZ142">
        <v>1117.1666666666667</v>
      </c>
      <c r="GA142">
        <v>4.333333333333333</v>
      </c>
      <c r="GB142">
        <v>1117.1666666666667</v>
      </c>
      <c r="GC142">
        <v>4.2777777777777777</v>
      </c>
      <c r="GD142">
        <v>1191.4375</v>
      </c>
      <c r="GE142">
        <v>3.6055555555555556</v>
      </c>
      <c r="GF142">
        <v>1016.6477987421383</v>
      </c>
      <c r="GG142">
        <v>1.8888888888888888</v>
      </c>
      <c r="GH142">
        <v>642.14285714285711</v>
      </c>
      <c r="GI142">
        <v>2.4</v>
      </c>
      <c r="GJ142">
        <v>683.11111111111109</v>
      </c>
      <c r="GK142">
        <v>2.125</v>
      </c>
      <c r="GL142">
        <v>621.71428571428567</v>
      </c>
      <c r="GM142">
        <v>2.1481481481481484</v>
      </c>
      <c r="GN142">
        <v>651.95652173913038</v>
      </c>
      <c r="GO142">
        <v>1.8571428571428572</v>
      </c>
      <c r="GP142">
        <v>612.5</v>
      </c>
      <c r="GQ142">
        <v>2.1428571428571428</v>
      </c>
      <c r="GR142">
        <v>721.4</v>
      </c>
      <c r="GS142">
        <v>2.8888888888888888</v>
      </c>
      <c r="GT142">
        <v>721.25</v>
      </c>
      <c r="GU142">
        <v>2.347826086956522</v>
      </c>
      <c r="GV142">
        <v>695.70588235294122</v>
      </c>
      <c r="GW142">
        <v>2.2400000000000002</v>
      </c>
      <c r="GX142">
        <v>670.55</v>
      </c>
      <c r="GY142">
        <v>6.333333333333333</v>
      </c>
      <c r="GZ142">
        <v>1514</v>
      </c>
      <c r="HA142">
        <v>5.5</v>
      </c>
      <c r="HB142">
        <v>1539.6</v>
      </c>
      <c r="HC142">
        <v>5.75</v>
      </c>
      <c r="HD142">
        <v>1556.125</v>
      </c>
      <c r="HE142">
        <v>5.8518518518518521</v>
      </c>
      <c r="HF142">
        <v>1535.962962962963</v>
      </c>
      <c r="HG142">
        <v>6.1428571428571432</v>
      </c>
      <c r="HH142">
        <v>1685.2857142857142</v>
      </c>
      <c r="HI142">
        <v>5.2857142857142856</v>
      </c>
      <c r="HJ142">
        <v>1470.5714285714287</v>
      </c>
      <c r="HK142">
        <v>5.7777777777777777</v>
      </c>
      <c r="HL142">
        <v>1366.6666666666667</v>
      </c>
      <c r="HM142">
        <v>5.7391304347826084</v>
      </c>
      <c r="HN142">
        <v>1495.2608695652175</v>
      </c>
      <c r="HO142">
        <v>5.8</v>
      </c>
      <c r="HP142">
        <v>1517.24</v>
      </c>
      <c r="HQ142">
        <v>4.0199999999999996</v>
      </c>
      <c r="HR142">
        <v>1140.9333333333334</v>
      </c>
      <c r="HS142">
        <v>2.4444444444444446</v>
      </c>
      <c r="HT142">
        <v>631.11111111111109</v>
      </c>
      <c r="HU142">
        <v>3.2</v>
      </c>
      <c r="HV142">
        <v>839.6</v>
      </c>
      <c r="HW142">
        <v>3</v>
      </c>
      <c r="HX142">
        <v>741</v>
      </c>
      <c r="HY142">
        <v>2.8888888888888888</v>
      </c>
      <c r="HZ142">
        <v>740.88888888888891</v>
      </c>
      <c r="IA142">
        <v>3</v>
      </c>
      <c r="IB142">
        <v>806.71428571428567</v>
      </c>
      <c r="IC142">
        <v>3.5714285714285716</v>
      </c>
      <c r="ID142">
        <v>950.71428571428567</v>
      </c>
      <c r="IE142">
        <v>2.7777777777777777</v>
      </c>
      <c r="IF142">
        <v>774</v>
      </c>
      <c r="IG142">
        <v>3.0869565217391304</v>
      </c>
      <c r="IH142">
        <v>837.73913043478262</v>
      </c>
      <c r="II142">
        <v>2.98</v>
      </c>
      <c r="IJ142">
        <v>785.44</v>
      </c>
      <c r="IK142">
        <v>2.98</v>
      </c>
      <c r="IL142">
        <v>785.44</v>
      </c>
      <c r="IM142">
        <v>3.6733333333333333</v>
      </c>
      <c r="IN142">
        <v>1013.9714285714285</v>
      </c>
      <c r="IO142">
        <v>3</v>
      </c>
      <c r="IP142">
        <v>1031</v>
      </c>
      <c r="IS142">
        <v>0.5</v>
      </c>
      <c r="IT142">
        <v>183</v>
      </c>
      <c r="IU142">
        <v>1.3333333333333333</v>
      </c>
      <c r="IV142">
        <v>607</v>
      </c>
      <c r="IW142">
        <v>2.3333333333333335</v>
      </c>
      <c r="IX142">
        <v>735.66666666666663</v>
      </c>
      <c r="IY142">
        <v>3</v>
      </c>
      <c r="IZ142">
        <v>733</v>
      </c>
      <c r="JA142">
        <v>6</v>
      </c>
      <c r="JB142">
        <v>1126</v>
      </c>
      <c r="JC142">
        <v>3.1428571428571428</v>
      </c>
      <c r="JD142">
        <v>790.28571428571433</v>
      </c>
      <c r="JE142">
        <v>2.6</v>
      </c>
      <c r="JF142">
        <v>749.55555555555554</v>
      </c>
      <c r="JG142">
        <v>6</v>
      </c>
      <c r="JH142">
        <v>1271</v>
      </c>
      <c r="JK142">
        <v>7</v>
      </c>
      <c r="JL142">
        <v>2211</v>
      </c>
      <c r="JM142">
        <v>6.666666666666667</v>
      </c>
      <c r="JN142">
        <v>1897.6666666666667</v>
      </c>
      <c r="JO142">
        <v>6</v>
      </c>
      <c r="JP142">
        <v>1374.3333333333333</v>
      </c>
      <c r="JQ142">
        <v>5.333333333333333</v>
      </c>
      <c r="JR142">
        <v>1390</v>
      </c>
      <c r="JS142">
        <v>4</v>
      </c>
      <c r="JT142">
        <v>1081</v>
      </c>
      <c r="JU142">
        <v>5.4285714285714288</v>
      </c>
      <c r="JV142">
        <v>1339.1428571428571</v>
      </c>
      <c r="JW142">
        <v>5.8</v>
      </c>
      <c r="JX142">
        <v>1506.7</v>
      </c>
      <c r="JY142">
        <v>4.2</v>
      </c>
      <c r="JZ142">
        <v>1148.0526315789473</v>
      </c>
      <c r="KA142">
        <v>6</v>
      </c>
      <c r="KB142">
        <v>1733</v>
      </c>
      <c r="KE142">
        <v>5</v>
      </c>
      <c r="KF142">
        <v>1382</v>
      </c>
      <c r="KG142">
        <v>5.333333333333333</v>
      </c>
      <c r="KH142">
        <v>1499</v>
      </c>
      <c r="KI142">
        <v>3</v>
      </c>
      <c r="KJ142">
        <v>1079</v>
      </c>
      <c r="KK142">
        <v>7.333333333333333</v>
      </c>
      <c r="KL142">
        <v>1868.3333333333333</v>
      </c>
      <c r="KM142">
        <v>7</v>
      </c>
      <c r="KN142">
        <v>1812</v>
      </c>
      <c r="KO142">
        <v>5.4285714285714288</v>
      </c>
      <c r="KP142">
        <v>1522</v>
      </c>
      <c r="KQ142">
        <v>5.4</v>
      </c>
      <c r="KR142">
        <v>1515.1</v>
      </c>
      <c r="KS142">
        <v>5.4</v>
      </c>
      <c r="KT142">
        <v>1515.1</v>
      </c>
      <c r="KU142">
        <v>4.5999999999999996</v>
      </c>
      <c r="KV142">
        <v>1274.6206896551723</v>
      </c>
      <c r="KW142">
        <v>3.8277777777777779</v>
      </c>
      <c r="KX142">
        <v>1058.698224852071</v>
      </c>
      <c r="KY142" s="15">
        <f>Tabla24[[#This Row],[ROS_NUM_COR_COD_ROS_TG_NEG]]-Tabla24[[#This Row],[PAS_NUM_COR_COD_ROS_TG_NEG]]</f>
        <v>2.0375939849624061</v>
      </c>
      <c r="KZ142" s="15">
        <f>Tabla24[[#This Row],[ROS_DUR_COR_COD_ROS_TG_NEG]]-Tabla24[[#This Row],[PAS_DUR_COR_COD_ROS_TG_NEG]]</f>
        <v>628.55238095238087</v>
      </c>
      <c r="LA142" s="15">
        <f>Tabla24[[#This Row],[ROS_NUM_COR_COD_ROS_TG_NEU]]-Tabla24[[#This Row],[PAS_NUM_COR_COD_ROS_TG_NEU]]</f>
        <v>1.0857142857142854</v>
      </c>
      <c r="LB142" s="15">
        <f>Tabla24[[#This Row],[ROS_DUR_COR_COD_ROS_TG_NEU]]-Tabla24[[#This Row],[PAS_DUR_COR_COD_ROS_TG_NEU]]</f>
        <v>396.13392857142867</v>
      </c>
      <c r="LC142" s="15">
        <f>Tabla24[[#This Row],[ROS_NUM_COR_COD_ROS_TG_POS]]-Tabla24[[#This Row],[PAS_NUM_COR_COD_ROS_TG_POS]]</f>
        <v>1.1277777777777773</v>
      </c>
      <c r="LD142" s="15">
        <f>Tabla24[[#This Row],[ROS_DUR_COR_COD_ROS_TG_POS]]-Tabla24[[#This Row],[PAS_DUR_COR_COD_ROS_TG_POS]]</f>
        <v>180.45238095238096</v>
      </c>
      <c r="LE142" s="15">
        <f>Tabla24[[#This Row],[ROS_NUM_COR_COD_ROS_TG_TOT]]-Tabla24[[#This Row],[PAS_NUM_COR_COD_ROS_TG_TOT]]</f>
        <v>1.4170965364775236</v>
      </c>
      <c r="LF142" s="15">
        <f>Tabla24[[#This Row],[ROS_DUR_COR_COD_ROS_TG_TOT]]-Tabla24[[#This Row],[PAS_DUR_COR_COD_ROS_TG_TOT]]</f>
        <v>391.94975845410636</v>
      </c>
      <c r="LG142" s="15">
        <f>Tabla24[[#This Row],[ROS_NUM_COR_COD_ESC_TG_NEG]]-Tabla24[[#This Row],[PAS_NUM_COR_COD_ESC_TG_NEG]]</f>
        <v>-1.8270676691729322</v>
      </c>
      <c r="LH142" s="15">
        <f>Tabla24[[#This Row],[ROS_DUR_COR_COD_ESC_TG_NEG]]-Tabla24[[#This Row],[PAS_DUR_COR_COD_ESC_TG_NEG]]</f>
        <v>-460.5</v>
      </c>
      <c r="LI142" s="15">
        <f>Tabla24[[#This Row],[ROS_NUM_COR_COD_ESC_TG_NEU]]-Tabla24[[#This Row],[PAS_NUM_COR_COD_ESC_TG_NEU]]</f>
        <v>-1.7571428571428571</v>
      </c>
      <c r="LJ142" s="15">
        <f>Tabla24[[#This Row],[ROS_NUM_COR_COD_ESC_TG_NEG]]-Tabla24[[#This Row],[PAS_NUM_COR_COD_ESC_TG_NEG]]</f>
        <v>-1.8270676691729322</v>
      </c>
      <c r="LK142" s="15">
        <f>Tabla24[[#This Row],[ROS_NUM_COR_COD_ESC_TG_POS]]-Tabla24[[#This Row],[PAS_NUM_COR_COD_ESC_TG_POS]]</f>
        <v>-1.1111111111111112</v>
      </c>
      <c r="LL142" s="15">
        <f>Tabla24[[#This Row],[ROS_DUR_COR_COD_ESC_TG_POS]]-Tabla24[[#This Row],[PAS_DUR_COR_COD_ESC_TG_POS]]</f>
        <v>-634.5</v>
      </c>
      <c r="LM142" s="15">
        <f>Tabla24[[#This Row],[ROS_NUM_COR_COD_ESC_TG_TOT]]-Tabla24[[#This Row],[PAS_NUM_COR_COD_ESC_TG_TOT]]</f>
        <v>-1.5165806927044949</v>
      </c>
      <c r="LN142" s="15">
        <f>Tabla24[[#This Row],[ROS_DUR_COR_COD_ESC_TG_TOT]]-Tabla24[[#This Row],[PAS_DUR_COR_COD_ESC_TG_TOT]]</f>
        <v>-481.03770739064862</v>
      </c>
      <c r="LO142" s="15">
        <f>Tabla24[[#This Row],[PAS_NUM_COR_COD_ROS_TG_NEG]]-Tabla24[[#This Row],[ESC_NUM_COR_COD_ROS_TG_NEG]]</f>
        <v>1.6766917293233088</v>
      </c>
      <c r="LP142" s="15">
        <f>Tabla24[[#This Row],[PAS_DUR_COR_COD_ROS_TG_NEG]]-Tabla24[[#This Row],[ESC_DUR_COR_COD_ROS_TG_NEG]]</f>
        <v>485.73333333333335</v>
      </c>
      <c r="LQ142" s="15">
        <f>Tabla24[[#This Row],[PAS_NUM_COR_COD_ROS_TG_NEU]]-Tabla24[[#This Row],[ESC_NUM_COR_COD_ROS_TG_NEU]]</f>
        <v>2.5333333333333332</v>
      </c>
      <c r="LR142" s="15">
        <f>Tabla24[[#This Row],[PAS_DUR_COR_COD_ROS_TG_NEU]]-Tabla24[[#This Row],[ESC_DUR_COR_COD_ROS_TG_NEU]]</f>
        <v>486.83749999999998</v>
      </c>
      <c r="LS142" s="15">
        <f>Tabla24[[#This Row],[PAS_NUM_COR_COD_ROS_TG_POS]]-Tabla24[[#This Row],[ESC_NUM_COR_COD_ROS_TG_POS]]</f>
        <v>3.7500000000000004</v>
      </c>
      <c r="LT142" s="15">
        <f>Tabla24[[#This Row],[PAS_DUR_COR_COD_ROS_TG_POS]]-Tabla24[[#This Row],[ESC_DUR_COR_COD_ROS_TG_POS]]</f>
        <v>769.04761904761904</v>
      </c>
      <c r="LU142" s="15">
        <f>Tabla24[[#This Row],[PAS_NUM_COR_COD_ROS_TG_TOT]]-Tabla24[[#This Row],[ESC_NUM_COR_COD_ROS_TG_TOT]]</f>
        <v>2.7451108213820081</v>
      </c>
      <c r="LV142" s="15">
        <f>Tabla24[[#This Row],[PAS_DUR_COR_COD_ROS_TG_TOT]]-Tabla24[[#This Row],[ESC_DUR_COR_COD_ROS_TG_TOT]]</f>
        <v>578.97777777777776</v>
      </c>
      <c r="LW142" s="15">
        <f>Tabla24[[#This Row],[PAS_NUM_COR_COD_ESC_TG_NEG]]-Tabla24[[#This Row],[ESC_NUM_COR_COD_ESC_TG_NEG]]</f>
        <v>-1.8872180451127818</v>
      </c>
      <c r="LX142" s="15">
        <f>Tabla24[[#This Row],[PAS_DUR_COR_COD_ESC_TG_NEG]]-Tabla24[[#This Row],[ESC_DUR_COR_COD_ESC_TG_NEG]]</f>
        <v>-421.85714285714289</v>
      </c>
      <c r="LY142" s="15">
        <f>Tabla24[[#This Row],[PAS_NUM_COR_COD_ESC_TG_NEU]]-Tabla24[[#This Row],[ESC_NUM_COR_COD_ESC_TG_NEU]]</f>
        <v>-1.6555555555555554</v>
      </c>
      <c r="LZ142" s="15">
        <f>Tabla24[[#This Row],[PAS_DUR_COR_COD_ESC_TG_NEU]]-Tabla24[[#This Row],[ESC_DUR_COR_COD_ESC_TG_NEU]]</f>
        <v>-221.91269841269855</v>
      </c>
      <c r="MA142" s="15">
        <f>Tabla24[[#This Row],[PAS_NUM_COR_COD_ESC_TG_POS]]-Tabla24[[#This Row],[ESC_NUM_COR_COD_ESC_TG_POS]]</f>
        <v>-2.2999999999999998</v>
      </c>
      <c r="MB142" s="15">
        <f>Tabla24[[#This Row],[PAS_DUR_COR_COD_ESC_TG_POS]]-Tabla24[[#This Row],[ESC_DUR_COR_COD_ESC_TG_POS]]</f>
        <v>-273.65000000000009</v>
      </c>
      <c r="MC142" s="15">
        <f>Tabla24[[#This Row],[PAS_NUM_COR_COD_ESC_TG_TOT]]-Tabla24[[#This Row],[ESC_NUM_COR_COD_ESC_TG_TOT]]</f>
        <v>-1.9817470664928289</v>
      </c>
      <c r="MD142" s="15">
        <f>Tabla24[[#This Row],[PAS_DUR_COR_COD_ESC_TG_TOT]]-Tabla24[[#This Row],[ESC_DUR_COR_COD_ESC_TG_TOT]]</f>
        <v>-316.7948717948716</v>
      </c>
      <c r="ME142">
        <v>258.42857142857144</v>
      </c>
      <c r="MF142">
        <v>261.71428571428572</v>
      </c>
      <c r="MG142">
        <v>251.55555555555554</v>
      </c>
      <c r="MH142">
        <v>256.73913043478262</v>
      </c>
      <c r="MI142">
        <v>126</v>
      </c>
      <c r="MJ142">
        <v>278</v>
      </c>
      <c r="MK142">
        <v>237.375</v>
      </c>
      <c r="ML142">
        <v>223.11764705882354</v>
      </c>
      <c r="MM142">
        <v>260.28571428571428</v>
      </c>
      <c r="MN142">
        <v>196.4</v>
      </c>
      <c r="MO142">
        <v>256.33333333333331</v>
      </c>
      <c r="MP142">
        <v>241.22222222222223</v>
      </c>
      <c r="MQ142">
        <v>261.71428571428572</v>
      </c>
      <c r="MR142">
        <v>237.44444444444446</v>
      </c>
      <c r="MS142">
        <v>286.10000000000002</v>
      </c>
      <c r="MT142">
        <v>262.69230769230768</v>
      </c>
      <c r="MU142">
        <v>197.13333333333333</v>
      </c>
      <c r="MV142">
        <v>219.625</v>
      </c>
      <c r="MW142">
        <v>246.14285714285714</v>
      </c>
      <c r="MX142">
        <v>220.37777777777777</v>
      </c>
      <c r="MY142">
        <v>212.53846153846155</v>
      </c>
      <c r="MZ142">
        <v>193.21428571428572</v>
      </c>
      <c r="NA142">
        <v>202.75</v>
      </c>
      <c r="NB142">
        <v>202.58974358974359</v>
      </c>
      <c r="NC142" s="15">
        <f>Tabla1[[#This Row],[ROS_1DU_COR_COD_ROS_TG_NEG]]-Tabla1[[#This Row],[PAS_1DU_COR_COD_ROS_TG_NEG]]</f>
        <v>61.295238095238119</v>
      </c>
      <c r="ND142" s="15">
        <f>Tabla1[[#This Row],[ROS_1DU_COR_COD_ROS_TG_NEU]]-Tabla1[[#This Row],[PAS_1DU_COR_COD_ROS_TG_NEU]]</f>
        <v>42.089285714285722</v>
      </c>
      <c r="NE142" s="15">
        <f>Tabla1[[#This Row],[ROS_1DU_COR_COD_ROS_TG_POS]]-Tabla1[[#This Row],[PAS_1DU_COR_COD_ROS_TG_POS]]</f>
        <v>5.4126984126984041</v>
      </c>
      <c r="NF142" s="15">
        <f>Tabla1[[#This Row],[ROS_1DU_COR_COD_ROS_TG_TOT]]-Tabla1[[#This Row],[PAS_1DU_COR_COD_ROS_TG_TOT]]</f>
        <v>36.361352657004858</v>
      </c>
      <c r="NG142" s="15">
        <f>Tabla1[[#This Row],[ROS_1DU_COR_COD_ESC_TG_NEG]]-Tabla1[[#This Row],[PAS_1DU_COR_COD_ESC_TG_NEG]]</f>
        <v>-86.538461538461547</v>
      </c>
      <c r="NH142" s="15">
        <f>Tabla1[[#This Row],[ROS_1DU_COR_COD_ESC_TG_NEU]]-Tabla1[[#This Row],[PAS_1DU_COR_COD_ESC_TG_NEU]]</f>
        <v>84.785714285714278</v>
      </c>
      <c r="NI142" s="15">
        <f>Tabla1[[#This Row],[ROS_1DU_COR_COD_ESC_TG_POS]]-Tabla1[[#This Row],[PAS_1DU_COR_COD_ESC_TG_POS]]</f>
        <v>34.625</v>
      </c>
      <c r="NJ142" s="15">
        <f>Tabla1[[#This Row],[ROS_1DU_COR_COD_ESC_TG_TOT]]-Tabla1[[#This Row],[PAS_1DU_COR_COD_ESC_TG_TOT]]</f>
        <v>20.527903469079945</v>
      </c>
      <c r="NK142" s="15">
        <f>Tabla1[[#This Row],[PAS_1DU_COR_COD_ROS_TG_NEG]]-Tabla1[[#This Row],[ESC_1DU_COR_COD_ROS_TG_NEG]]</f>
        <v>-63.152380952380952</v>
      </c>
      <c r="NL142" s="15">
        <f>Tabla1[[#This Row],[PAS_1DU_COR_COD_ROS_TG_NEU]]-Tabla1[[#This Row],[ESC_1DU_COR_COD_ROS_TG_NEU]]</f>
        <v>23.224999999999994</v>
      </c>
      <c r="NM142" s="15">
        <f>Tabla1[[#This Row],[PAS_1DU_COR_COD_ROS_TG_POS]]-Tabla1[[#This Row],[ESC_1DU_COR_COD_ROS_TG_POS]]</f>
        <v>-10.190476190476176</v>
      </c>
      <c r="NN142" s="15">
        <f>Tabla1[[#This Row],[PAS_1DU_COR_COD_ROS_TG_TOT]]-Tabla1[[#This Row],[ESC_1DU_COR_COD_ROS_TG_TOT]]</f>
        <v>-20.844444444444463</v>
      </c>
      <c r="NO142" s="15">
        <f>Tabla1[[#This Row],[PAS_1DU_COR_COD_ESC_TG_NEG]]-Tabla1[[#This Row],[ESC_1DU_COR_COD_ESC_TG_NEG]]</f>
        <v>-49.175824175824175</v>
      </c>
      <c r="NP142" s="15">
        <f>Tabla1[[#This Row],[PAS_1DU_COR_COD_ESC_TG_NEU]]-Tabla1[[#This Row],[ESC_1DU_COR_COD_ESC_TG_NEU]]</f>
        <v>-44.230158730158735</v>
      </c>
      <c r="NQ142" s="15">
        <f>Tabla1[[#This Row],[PAS_1DU_COR_COD_ESC_TG_POS]]-Tabla1[[#This Row],[ESC_1DU_COR_COD_ESC_TG_POS]]</f>
        <v>-83.350000000000023</v>
      </c>
      <c r="NR142" s="15">
        <f>Tabla1[[#This Row],[PAS_1DU_COR_COD_ESC_TG_TOT]]-Tabla1[[#This Row],[ESC_1DU_COR_COD_ESC_TG_TOT]]</f>
        <v>-60.102564102564088</v>
      </c>
    </row>
    <row r="143" spans="1:382" x14ac:dyDescent="0.3">
      <c r="A143" s="2" t="s">
        <v>159</v>
      </c>
      <c r="B143" s="2">
        <v>50</v>
      </c>
      <c r="C143" s="2">
        <v>1</v>
      </c>
      <c r="D143" s="2">
        <v>50</v>
      </c>
      <c r="E143">
        <v>2.7</v>
      </c>
      <c r="F143">
        <v>1318.909090909091</v>
      </c>
      <c r="G143">
        <v>2.75</v>
      </c>
      <c r="H143">
        <v>970.06666666666672</v>
      </c>
      <c r="I143">
        <v>2.5789473684210527</v>
      </c>
      <c r="J143">
        <v>1184.0833333333333</v>
      </c>
      <c r="K143">
        <v>2.6779661016949152</v>
      </c>
      <c r="L143">
        <v>1138.6315789473683</v>
      </c>
      <c r="M143">
        <v>2.5499999999999998</v>
      </c>
      <c r="N143">
        <v>958.78571428571433</v>
      </c>
      <c r="O143">
        <v>3.15</v>
      </c>
      <c r="P143">
        <v>1141.0625</v>
      </c>
      <c r="Q143">
        <v>3.6315789473684212</v>
      </c>
      <c r="R143">
        <v>1309.3333333333333</v>
      </c>
      <c r="S143">
        <v>3.1016949152542375</v>
      </c>
      <c r="T143">
        <v>1140.4444444444443</v>
      </c>
      <c r="U143">
        <v>2.8898305084745761</v>
      </c>
      <c r="V143">
        <v>1139.6144578313254</v>
      </c>
      <c r="W143">
        <v>1.05</v>
      </c>
      <c r="X143">
        <v>533.18181818181813</v>
      </c>
      <c r="Y143">
        <v>1.1499999999999999</v>
      </c>
      <c r="Z143">
        <v>508.84615384615387</v>
      </c>
      <c r="AA143">
        <v>1.631578947368421</v>
      </c>
      <c r="AB143">
        <v>546.70588235294122</v>
      </c>
      <c r="AC143">
        <v>1.271186440677966</v>
      </c>
      <c r="AD143">
        <v>531.07317073170736</v>
      </c>
      <c r="AE143">
        <v>1.271186440677966</v>
      </c>
      <c r="AF143">
        <v>531.07317073170736</v>
      </c>
      <c r="AG143">
        <v>2.3502824858757063</v>
      </c>
      <c r="AH143">
        <v>938.40322580645159</v>
      </c>
      <c r="AM143">
        <v>6</v>
      </c>
      <c r="AN143">
        <v>1779</v>
      </c>
      <c r="AO143">
        <v>6</v>
      </c>
      <c r="AP143">
        <v>1779</v>
      </c>
      <c r="AU143">
        <v>0</v>
      </c>
      <c r="AW143">
        <v>0</v>
      </c>
      <c r="AY143">
        <v>3</v>
      </c>
      <c r="AZ143">
        <v>1779</v>
      </c>
      <c r="BE143">
        <v>0</v>
      </c>
      <c r="BG143">
        <v>0</v>
      </c>
      <c r="BI143">
        <v>0</v>
      </c>
      <c r="BK143">
        <v>2</v>
      </c>
      <c r="BL143">
        <v>1779</v>
      </c>
      <c r="BM143">
        <v>2.3444444444444446</v>
      </c>
      <c r="BN143">
        <v>945.12800000000004</v>
      </c>
      <c r="BO143">
        <v>3.75</v>
      </c>
      <c r="BP143">
        <v>1053</v>
      </c>
      <c r="BQ143">
        <v>2</v>
      </c>
      <c r="BR143">
        <v>622.71428571428567</v>
      </c>
      <c r="BS143">
        <v>2.3333333333333335</v>
      </c>
      <c r="BT143">
        <v>833.5</v>
      </c>
      <c r="BU143">
        <v>2.6296296296296298</v>
      </c>
      <c r="BV143">
        <v>836.55</v>
      </c>
      <c r="BW143">
        <v>2</v>
      </c>
      <c r="BX143">
        <v>758.8</v>
      </c>
      <c r="BY143">
        <v>3.4444444444444446</v>
      </c>
      <c r="BZ143">
        <v>1430.1666666666667</v>
      </c>
      <c r="CA143">
        <v>1.1111111111111112</v>
      </c>
      <c r="CB143">
        <v>331.16666666666669</v>
      </c>
      <c r="CC143">
        <v>2.1923076923076925</v>
      </c>
      <c r="CD143">
        <v>844.82352941176475</v>
      </c>
      <c r="CE143">
        <v>2.4150943396226414</v>
      </c>
      <c r="CF143">
        <v>840.35135135135135</v>
      </c>
      <c r="CG143">
        <v>1</v>
      </c>
      <c r="CH143">
        <v>341.4</v>
      </c>
      <c r="CI143">
        <v>3.7</v>
      </c>
      <c r="CJ143">
        <v>1096.4285714285713</v>
      </c>
      <c r="CK143">
        <v>3.4444444444444446</v>
      </c>
      <c r="CL143">
        <v>1346.8333333333333</v>
      </c>
      <c r="CM143">
        <v>2.8148148148148149</v>
      </c>
      <c r="CN143">
        <v>970.16666666666663</v>
      </c>
      <c r="CO143">
        <v>3.25</v>
      </c>
      <c r="CP143">
        <v>1392.5</v>
      </c>
      <c r="CQ143">
        <v>3</v>
      </c>
      <c r="CR143">
        <v>1343.2</v>
      </c>
      <c r="CS143">
        <v>3.3333333333333335</v>
      </c>
      <c r="CT143">
        <v>1359.1666666666667</v>
      </c>
      <c r="CU143">
        <v>3.1923076923076925</v>
      </c>
      <c r="CV143">
        <v>1362.7333333333333</v>
      </c>
      <c r="CW143">
        <v>3</v>
      </c>
      <c r="CX143">
        <v>1148.6060606060605</v>
      </c>
      <c r="CY143">
        <v>2.7075471698113209</v>
      </c>
      <c r="CZ143">
        <v>985.67142857142858</v>
      </c>
      <c r="DA143">
        <v>1.125</v>
      </c>
      <c r="DB143">
        <v>670.33333333333337</v>
      </c>
      <c r="DC143">
        <v>2.6</v>
      </c>
      <c r="DD143">
        <v>970</v>
      </c>
      <c r="DE143">
        <v>1.6666666666666667</v>
      </c>
      <c r="DF143">
        <v>690</v>
      </c>
      <c r="DG143">
        <v>1.8518518518518519</v>
      </c>
      <c r="DH143">
        <v>816.73333333333335</v>
      </c>
      <c r="DI143">
        <v>1.5</v>
      </c>
      <c r="DJ143">
        <v>458.2</v>
      </c>
      <c r="DK143">
        <v>1.7777777777777777</v>
      </c>
      <c r="DL143">
        <v>601.57142857142856</v>
      </c>
      <c r="DM143">
        <v>0.88888888888888884</v>
      </c>
      <c r="DN143">
        <v>484</v>
      </c>
      <c r="DO143">
        <v>1.3846153846153846</v>
      </c>
      <c r="DP143">
        <v>527.375</v>
      </c>
      <c r="DQ143">
        <v>1.6226415094339623</v>
      </c>
      <c r="DR143">
        <v>667.38709677419354</v>
      </c>
      <c r="DS143">
        <v>1.6226415094339623</v>
      </c>
      <c r="DT143">
        <v>667.38709677419354</v>
      </c>
      <c r="DU143">
        <v>2.3459119496855347</v>
      </c>
      <c r="DV143">
        <v>887.98019801980195</v>
      </c>
      <c r="DW143">
        <v>5</v>
      </c>
      <c r="DX143">
        <v>1593.5</v>
      </c>
      <c r="EA143">
        <v>3</v>
      </c>
      <c r="EB143">
        <v>876</v>
      </c>
      <c r="EC143">
        <v>4.333333333333333</v>
      </c>
      <c r="ED143">
        <v>1354.3333333333333</v>
      </c>
      <c r="EE143">
        <v>1</v>
      </c>
      <c r="EF143">
        <v>499</v>
      </c>
      <c r="EG143">
        <v>3</v>
      </c>
      <c r="EH143">
        <v>421</v>
      </c>
      <c r="EI143">
        <v>1</v>
      </c>
      <c r="EJ143">
        <v>198</v>
      </c>
      <c r="EK143">
        <v>1.5</v>
      </c>
      <c r="EL143">
        <v>372.66666666666669</v>
      </c>
      <c r="EM143">
        <v>2.7142857142857144</v>
      </c>
      <c r="EN143">
        <v>863.5</v>
      </c>
      <c r="EO143">
        <v>1.5</v>
      </c>
      <c r="EP143">
        <v>199</v>
      </c>
      <c r="ES143">
        <v>5</v>
      </c>
      <c r="ET143">
        <v>1213</v>
      </c>
      <c r="EU143">
        <v>2.6666666666666665</v>
      </c>
      <c r="EV143">
        <v>537</v>
      </c>
      <c r="EW143">
        <v>6</v>
      </c>
      <c r="EX143">
        <v>1399</v>
      </c>
      <c r="EY143">
        <v>5</v>
      </c>
      <c r="EZ143">
        <v>1523</v>
      </c>
      <c r="FA143">
        <v>8</v>
      </c>
      <c r="FB143">
        <v>1778</v>
      </c>
      <c r="FC143">
        <v>6.25</v>
      </c>
      <c r="FD143">
        <v>1524.75</v>
      </c>
      <c r="FE143">
        <v>4.7142857142857144</v>
      </c>
      <c r="FF143">
        <v>1101.4285714285713</v>
      </c>
      <c r="FG143">
        <v>3.7142857142857144</v>
      </c>
      <c r="FH143">
        <v>991.61538461538464</v>
      </c>
      <c r="FI143">
        <v>6.5</v>
      </c>
      <c r="FJ143">
        <v>2151.5</v>
      </c>
      <c r="FM143">
        <v>3</v>
      </c>
      <c r="FN143">
        <v>704</v>
      </c>
      <c r="FO143">
        <v>5.333333333333333</v>
      </c>
      <c r="FP143">
        <v>1669</v>
      </c>
      <c r="FQ143">
        <v>4.5</v>
      </c>
      <c r="FR143">
        <v>1218.5</v>
      </c>
      <c r="FS143">
        <v>2</v>
      </c>
      <c r="FT143">
        <v>249</v>
      </c>
      <c r="FU143">
        <v>5</v>
      </c>
      <c r="FV143">
        <v>937</v>
      </c>
      <c r="FW143">
        <v>4</v>
      </c>
      <c r="FX143">
        <v>905.75</v>
      </c>
      <c r="FY143">
        <v>4.5714285714285712</v>
      </c>
      <c r="FZ143">
        <v>1232.8571428571429</v>
      </c>
      <c r="GA143">
        <v>4.5714285714285712</v>
      </c>
      <c r="GB143">
        <v>1232.8571428571429</v>
      </c>
      <c r="GC143">
        <v>4</v>
      </c>
      <c r="GD143">
        <v>1076.05</v>
      </c>
      <c r="GE143">
        <v>2.5388888888888888</v>
      </c>
      <c r="GF143">
        <v>919.06611570247935</v>
      </c>
      <c r="GG143">
        <v>3.1428571428571428</v>
      </c>
      <c r="GH143">
        <v>1678.5</v>
      </c>
      <c r="GI143">
        <v>3.1</v>
      </c>
      <c r="GJ143">
        <v>1680</v>
      </c>
      <c r="GK143">
        <v>1.875</v>
      </c>
      <c r="GL143">
        <v>1348.5</v>
      </c>
      <c r="GM143">
        <v>2.72</v>
      </c>
      <c r="GN143">
        <v>1584.8571428571429</v>
      </c>
      <c r="GO143">
        <v>3.3333333333333335</v>
      </c>
      <c r="GP143">
        <v>1536</v>
      </c>
      <c r="GQ143">
        <v>2.5</v>
      </c>
      <c r="GR143">
        <v>1639.75</v>
      </c>
      <c r="GS143">
        <v>3.3</v>
      </c>
      <c r="GT143">
        <v>1578.3333333333333</v>
      </c>
      <c r="GU143">
        <v>3.074074074074074</v>
      </c>
      <c r="GV143">
        <v>1577.8125</v>
      </c>
      <c r="GW143">
        <v>2.9038461538461537</v>
      </c>
      <c r="GX143">
        <v>1581.1</v>
      </c>
      <c r="GY143">
        <v>2</v>
      </c>
      <c r="GZ143">
        <v>1229</v>
      </c>
      <c r="HA143">
        <v>1.3</v>
      </c>
      <c r="HB143">
        <v>777.33333333333337</v>
      </c>
      <c r="HC143">
        <v>2.625</v>
      </c>
      <c r="HD143">
        <v>1303.2</v>
      </c>
      <c r="HE143">
        <v>1.92</v>
      </c>
      <c r="HF143">
        <v>1073.0666666666666</v>
      </c>
      <c r="HG143">
        <v>2</v>
      </c>
      <c r="HH143">
        <v>1300.25</v>
      </c>
      <c r="HI143">
        <v>2.75</v>
      </c>
      <c r="HJ143">
        <v>1130.3333333333333</v>
      </c>
      <c r="HK143">
        <v>1.3</v>
      </c>
      <c r="HL143">
        <v>779.4</v>
      </c>
      <c r="HM143">
        <v>1.962962962962963</v>
      </c>
      <c r="HN143">
        <v>1058.6666666666667</v>
      </c>
      <c r="HO143">
        <v>1.9423076923076923</v>
      </c>
      <c r="HP143">
        <v>1065.8666666666666</v>
      </c>
      <c r="HQ143">
        <v>2.4230769230769229</v>
      </c>
      <c r="HR143">
        <v>1323.4833333333333</v>
      </c>
      <c r="HS143">
        <v>1.7142857142857142</v>
      </c>
      <c r="HT143">
        <v>1207.3333333333333</v>
      </c>
      <c r="HU143">
        <v>0.9</v>
      </c>
      <c r="HV143">
        <v>520</v>
      </c>
      <c r="HW143">
        <v>0.75</v>
      </c>
      <c r="HX143">
        <v>539.66666666666663</v>
      </c>
      <c r="HY143">
        <v>1.08</v>
      </c>
      <c r="HZ143">
        <v>712.81818181818187</v>
      </c>
      <c r="IA143">
        <v>0.66666666666666663</v>
      </c>
      <c r="IB143">
        <v>584.66666666666663</v>
      </c>
      <c r="IC143">
        <v>1</v>
      </c>
      <c r="ID143">
        <v>937.66666666666663</v>
      </c>
      <c r="IE143">
        <v>0.5</v>
      </c>
      <c r="IF143">
        <v>469</v>
      </c>
      <c r="IG143">
        <v>0.70370370370370372</v>
      </c>
      <c r="IH143">
        <v>663.77777777777783</v>
      </c>
      <c r="II143">
        <v>0.88461538461538458</v>
      </c>
      <c r="IJ143">
        <v>690.75</v>
      </c>
      <c r="IK143">
        <v>0.88461538461538458</v>
      </c>
      <c r="IL143">
        <v>690.75</v>
      </c>
      <c r="IM143">
        <v>1.9102564102564104</v>
      </c>
      <c r="IN143">
        <v>1165.3</v>
      </c>
      <c r="IO143">
        <v>0</v>
      </c>
      <c r="IS143">
        <v>4</v>
      </c>
      <c r="IT143">
        <v>1131.5</v>
      </c>
      <c r="IU143">
        <v>1.6</v>
      </c>
      <c r="IV143">
        <v>1131.5</v>
      </c>
      <c r="IW143">
        <v>1</v>
      </c>
      <c r="IX143">
        <v>391</v>
      </c>
      <c r="IY143">
        <v>5.5</v>
      </c>
      <c r="IZ143">
        <v>1671</v>
      </c>
      <c r="JC143">
        <v>4</v>
      </c>
      <c r="JD143">
        <v>1244.3333333333333</v>
      </c>
      <c r="JE143">
        <v>2.5</v>
      </c>
      <c r="JF143">
        <v>1199.2</v>
      </c>
      <c r="JG143">
        <v>4.333333333333333</v>
      </c>
      <c r="JH143">
        <v>1069</v>
      </c>
      <c r="JK143">
        <v>2.5</v>
      </c>
      <c r="JL143">
        <v>722</v>
      </c>
      <c r="JM143">
        <v>3.6</v>
      </c>
      <c r="JN143">
        <v>930.2</v>
      </c>
      <c r="JO143">
        <v>6</v>
      </c>
      <c r="JP143">
        <v>1809</v>
      </c>
      <c r="JQ143">
        <v>1</v>
      </c>
      <c r="JR143">
        <v>778</v>
      </c>
      <c r="JU143">
        <v>2.6666666666666665</v>
      </c>
      <c r="JV143">
        <v>1293.5</v>
      </c>
      <c r="JW143">
        <v>3.25</v>
      </c>
      <c r="JX143">
        <v>1034</v>
      </c>
      <c r="JY143">
        <v>2.875</v>
      </c>
      <c r="JZ143">
        <v>1102.8333333333333</v>
      </c>
      <c r="KA143">
        <v>5</v>
      </c>
      <c r="KB143">
        <v>1522</v>
      </c>
      <c r="KE143">
        <v>3.5</v>
      </c>
      <c r="KF143">
        <v>1001</v>
      </c>
      <c r="KG143">
        <v>4.4000000000000004</v>
      </c>
      <c r="KH143">
        <v>1313.6</v>
      </c>
      <c r="KI143">
        <v>3</v>
      </c>
      <c r="KJ143">
        <v>998</v>
      </c>
      <c r="KK143">
        <v>3.5</v>
      </c>
      <c r="KL143">
        <v>1211</v>
      </c>
      <c r="KO143">
        <v>3.3333333333333335</v>
      </c>
      <c r="KP143">
        <v>1140</v>
      </c>
      <c r="KQ143">
        <v>4</v>
      </c>
      <c r="KR143">
        <v>1248.5</v>
      </c>
      <c r="KS143">
        <v>4</v>
      </c>
      <c r="KT143">
        <v>1248.5</v>
      </c>
      <c r="KU143">
        <v>3.25</v>
      </c>
      <c r="KV143">
        <v>1161.0999999999999</v>
      </c>
      <c r="KW143">
        <v>2.088888888888889</v>
      </c>
      <c r="KX143">
        <v>1164.46</v>
      </c>
      <c r="KY143" s="15">
        <f>Tabla24[[#This Row],[ROS_NUM_COR_COD_ROS_TG_NEG]]-Tabla24[[#This Row],[PAS_NUM_COR_COD_ROS_TG_NEG]]</f>
        <v>-0.54999999999999982</v>
      </c>
      <c r="KZ143" s="15">
        <f>Tabla24[[#This Row],[ROS_DUR_COR_COD_ROS_TG_NEG]]-Tabla24[[#This Row],[PAS_DUR_COR_COD_ROS_TG_NEG]]</f>
        <v>341.46428571428567</v>
      </c>
      <c r="LA143" s="15">
        <f>Tabla24[[#This Row],[ROS_NUM_COR_COD_ROS_TG_NEU]]-Tabla24[[#This Row],[PAS_NUM_COR_COD_ROS_TG_NEU]]</f>
        <v>-0.39999999999999991</v>
      </c>
      <c r="LB143" s="15">
        <f>Tabla24[[#This Row],[ROS_DUR_COR_COD_ROS_TG_NEU]]-Tabla24[[#This Row],[PAS_DUR_COR_COD_ROS_TG_NEU]]</f>
        <v>-10.729166666666742</v>
      </c>
      <c r="LC143" s="15">
        <f>Tabla24[[#This Row],[ROS_NUM_COR_COD_ROS_TG_POS]]-Tabla24[[#This Row],[PAS_NUM_COR_COD_ROS_TG_POS]]</f>
        <v>-2.3315789473684214</v>
      </c>
      <c r="LD143" s="15">
        <f>Tabla24[[#This Row],[ROS_DUR_COR_COD_ROS_TG_POS]]-Tabla24[[#This Row],[PAS_DUR_COR_COD_ROS_TG_POS]]</f>
        <v>-529.93333333333328</v>
      </c>
      <c r="LE143" s="15">
        <f>Tabla24[[#This Row],[ROS_NUM_COR_COD_ROS_TG_TOT]]-Tabla24[[#This Row],[PAS_NUM_COR_COD_ROS_TG_TOT]]</f>
        <v>-1.1387319522912744</v>
      </c>
      <c r="LF143" s="15">
        <f>Tabla24[[#This Row],[ROS_DUR_COR_COD_ROS_TG_TOT]]-Tabla24[[#This Row],[PAS_DUR_COR_COD_ROS_TG_TOT]]</f>
        <v>-81.777777777777601</v>
      </c>
      <c r="LG143" s="15">
        <f>Tabla24[[#This Row],[ROS_NUM_COR_COD_ESC_TG_NEG]]-Tabla24[[#This Row],[PAS_NUM_COR_COD_ESC_TG_NEG]]</f>
        <v>0.6333333333333333</v>
      </c>
      <c r="LH143" s="15">
        <f>Tabla24[[#This Row],[ROS_DUR_COR_COD_ESC_TG_NEG]]-Tabla24[[#This Row],[PAS_DUR_COR_COD_ESC_TG_NEG]]</f>
        <v>217.09090909090901</v>
      </c>
      <c r="LI143" s="15">
        <f>Tabla24[[#This Row],[ROS_NUM_COR_COD_ESC_TG_NEU]]-Tabla24[[#This Row],[PAS_NUM_COR_COD_ESC_TG_NEU]]</f>
        <v>-0.25</v>
      </c>
      <c r="LJ143" s="15">
        <f>Tabla24[[#This Row],[ROS_NUM_COR_COD_ESC_TG_NEG]]-Tabla24[[#This Row],[PAS_NUM_COR_COD_ESC_TG_NEG]]</f>
        <v>0.6333333333333333</v>
      </c>
      <c r="LK143" s="15">
        <f>Tabla24[[#This Row],[ROS_NUM_COR_COD_ESC_TG_POS]]-Tabla24[[#This Row],[PAS_NUM_COR_COD_ESC_TG_POS]]</f>
        <v>0.72105263157894717</v>
      </c>
      <c r="LL143" s="15">
        <f>Tabla24[[#This Row],[ROS_DUR_COR_COD_ESC_TG_POS]]-Tabla24[[#This Row],[PAS_DUR_COR_COD_ESC_TG_POS]]</f>
        <v>394.25</v>
      </c>
      <c r="LM143" s="15">
        <f>Tabla24[[#This Row],[ROS_NUM_COR_COD_ESC_TG_TOT]]-Tabla24[[#This Row],[PAS_NUM_COR_COD_ESC_TG_TOT]]</f>
        <v>0.39610797237915873</v>
      </c>
      <c r="LN143" s="15">
        <f>Tabla24[[#This Row],[ROS_DUR_COR_COD_ESC_TG_TOT]]-Tabla24[[#This Row],[PAS_DUR_COR_COD_ESC_TG_TOT]]</f>
        <v>439.18092105263167</v>
      </c>
      <c r="LO143" s="15">
        <f>Tabla24[[#This Row],[PAS_NUM_COR_COD_ROS_TG_NEG]]-Tabla24[[#This Row],[ESC_NUM_COR_COD_ROS_TG_NEG]]</f>
        <v>-0.70000000000000018</v>
      </c>
      <c r="LP143" s="15">
        <f>Tabla24[[#This Row],[PAS_DUR_COR_COD_ROS_TG_NEG]]-Tabla24[[#This Row],[ESC_DUR_COR_COD_ROS_TG_NEG]]</f>
        <v>-433.71428571428567</v>
      </c>
      <c r="LQ143" s="15">
        <f>Tabla24[[#This Row],[PAS_NUM_COR_COD_ROS_TG_NEU]]-Tabla24[[#This Row],[ESC_NUM_COR_COD_ROS_TG_NEU]]</f>
        <v>0.14999999999999991</v>
      </c>
      <c r="LR143" s="15">
        <f>Tabla24[[#This Row],[PAS_DUR_COR_COD_ROS_TG_NEU]]-Tabla24[[#This Row],[ESC_DUR_COR_COD_ROS_TG_NEU]]</f>
        <v>-202.13750000000005</v>
      </c>
      <c r="LS143" s="15">
        <f>Tabla24[[#This Row],[PAS_NUM_COR_COD_ROS_TG_POS]]-Tabla24[[#This Row],[ESC_NUM_COR_COD_ROS_TG_POS]]</f>
        <v>0.29824561403508776</v>
      </c>
      <c r="LT143" s="15">
        <f>Tabla24[[#This Row],[PAS_DUR_COR_COD_ROS_TG_POS]]-Tabla24[[#This Row],[ESC_DUR_COR_COD_ROS_TG_POS]]</f>
        <v>-49.833333333333485</v>
      </c>
      <c r="LU143" s="15">
        <f>Tabla24[[#This Row],[PAS_NUM_COR_COD_ROS_TG_TOT]]-Tabla24[[#This Row],[ESC_NUM_COR_COD_ROS_TG_TOT]]</f>
        <v>-9.0612777053455051E-2</v>
      </c>
      <c r="LV143" s="15">
        <f>Tabla24[[#This Row],[PAS_DUR_COR_COD_ROS_TG_TOT]]-Tabla24[[#This Row],[ESC_DUR_COR_COD_ROS_TG_TOT]]</f>
        <v>-222.28888888888901</v>
      </c>
      <c r="LW143" s="15">
        <f>Tabla24[[#This Row],[PAS_NUM_COR_COD_ESC_TG_NEG]]-Tabla24[[#This Row],[ESC_NUM_COR_COD_ESC_TG_NEG]]</f>
        <v>0.70000000000000018</v>
      </c>
      <c r="LX143" s="15">
        <f>Tabla24[[#This Row],[PAS_DUR_COR_COD_ESC_TG_NEG]]-Tabla24[[#This Row],[ESC_DUR_COR_COD_ESC_TG_NEG]]</f>
        <v>560.10909090909104</v>
      </c>
      <c r="LY143" s="15">
        <f>Tabla24[[#This Row],[PAS_NUM_COR_COD_ESC_TG_NEU]]-Tabla24[[#This Row],[ESC_NUM_COR_COD_ESC_TG_NEU]]</f>
        <v>-0.69444444444444464</v>
      </c>
      <c r="LZ143" s="15">
        <f>Tabla24[[#This Row],[PAS_DUR_COR_COD_ESC_TG_NEU]]-Tabla24[[#This Row],[ESC_DUR_COR_COD_ESC_TG_NEU]]</f>
        <v>-460.1</v>
      </c>
      <c r="MA143" s="15">
        <f>Tabla24[[#This Row],[PAS_NUM_COR_COD_ESC_TG_POS]]-Tabla24[[#This Row],[ESC_NUM_COR_COD_ESC_TG_POS]]</f>
        <v>1.4678362573099415</v>
      </c>
      <c r="MB143" s="15">
        <f>Tabla24[[#This Row],[PAS_DUR_COR_COD_ESC_TG_POS]]-Tabla24[[#This Row],[ESC_DUR_COR_COD_ESC_TG_POS]]</f>
        <v>852.91666666666652</v>
      </c>
      <c r="MC143" s="15">
        <f>Tabla24[[#This Row],[PAS_NUM_COR_COD_ESC_TG_TOT]]-Tabla24[[#This Row],[ESC_NUM_COR_COD_ESC_TG_TOT]]</f>
        <v>0.48565840938722271</v>
      </c>
      <c r="MD143" s="15">
        <f>Tabla24[[#This Row],[PAS_DUR_COR_COD_ESC_TG_TOT]]-Tabla24[[#This Row],[ESC_DUR_COR_COD_ESC_TG_TOT]]</f>
        <v>293.80804953560357</v>
      </c>
      <c r="ME143">
        <v>300.75</v>
      </c>
      <c r="MF143">
        <v>269</v>
      </c>
      <c r="MG143">
        <v>318.8</v>
      </c>
      <c r="MH143">
        <v>294.06666666666666</v>
      </c>
      <c r="MI143">
        <v>370.16666666666669</v>
      </c>
      <c r="MJ143">
        <v>265</v>
      </c>
      <c r="MK143">
        <v>280.83333333333331</v>
      </c>
      <c r="ML143">
        <v>310.375</v>
      </c>
      <c r="MM143">
        <v>319.25</v>
      </c>
      <c r="MN143">
        <v>311.8</v>
      </c>
      <c r="MO143">
        <v>318.33333333333331</v>
      </c>
      <c r="MP143">
        <v>316.39999999999998</v>
      </c>
      <c r="MQ143">
        <v>218.8</v>
      </c>
      <c r="MR143">
        <v>262.16666666666669</v>
      </c>
      <c r="MS143">
        <v>162.16666666666666</v>
      </c>
      <c r="MT143">
        <v>214.11764705882354</v>
      </c>
      <c r="MU143">
        <v>257.5</v>
      </c>
      <c r="MV143">
        <v>293.375</v>
      </c>
      <c r="MW143">
        <v>316.33333333333331</v>
      </c>
      <c r="MX143">
        <v>289.86666666666667</v>
      </c>
      <c r="MY143">
        <v>326</v>
      </c>
      <c r="MZ143">
        <v>267.13333333333333</v>
      </c>
      <c r="NA143">
        <v>348.66666666666669</v>
      </c>
      <c r="NB143">
        <v>309.92105263157896</v>
      </c>
      <c r="NC143" s="15">
        <f>Tabla1[[#This Row],[ROS_1DU_COR_COD_ROS_TG_NEG]]-Tabla1[[#This Row],[PAS_1DU_COR_COD_ROS_TG_NEG]]</f>
        <v>43.25</v>
      </c>
      <c r="ND143" s="15">
        <f>Tabla1[[#This Row],[ROS_1DU_COR_COD_ROS_TG_NEU]]-Tabla1[[#This Row],[PAS_1DU_COR_COD_ROS_TG_NEU]]</f>
        <v>-24.375</v>
      </c>
      <c r="NE143" s="15">
        <f>Tabla1[[#This Row],[ROS_1DU_COR_COD_ROS_TG_POS]]-Tabla1[[#This Row],[PAS_1DU_COR_COD_ROS_TG_POS]]</f>
        <v>2.466666666666697</v>
      </c>
      <c r="NF143" s="15">
        <f>Tabla1[[#This Row],[ROS_1DU_COR_COD_ROS_TG_TOT]]-Tabla1[[#This Row],[PAS_1DU_COR_COD_ROS_TG_TOT]]</f>
        <v>4.1999999999999886</v>
      </c>
      <c r="NG143" s="15">
        <f>Tabla1[[#This Row],[ROS_1DU_COR_COD_ESC_TG_NEG]]-Tabla1[[#This Row],[PAS_1DU_COR_COD_ESC_TG_NEG]]</f>
        <v>44.166666666666686</v>
      </c>
      <c r="NH143" s="15">
        <f>Tabla1[[#This Row],[ROS_1DU_COR_COD_ESC_TG_NEU]]-Tabla1[[#This Row],[PAS_1DU_COR_COD_ESC_TG_NEU]]</f>
        <v>-2.1333333333333258</v>
      </c>
      <c r="NI143" s="15">
        <f>Tabla1[[#This Row],[ROS_1DU_COR_COD_ESC_TG_POS]]-Tabla1[[#This Row],[PAS_1DU_COR_COD_ESC_TG_POS]]</f>
        <v>-67.833333333333371</v>
      </c>
      <c r="NJ143" s="15">
        <f>Tabla1[[#This Row],[ROS_1DU_COR_COD_ESC_TG_TOT]]-Tabla1[[#This Row],[PAS_1DU_COR_COD_ESC_TG_TOT]]</f>
        <v>0.45394736842104066</v>
      </c>
      <c r="NK143" s="15">
        <f>Tabla1[[#This Row],[PAS_1DU_COR_COD_ROS_TG_NEG]]-Tabla1[[#This Row],[ESC_1DU_COR_COD_ROS_TG_NEG]]</f>
        <v>-61.75</v>
      </c>
      <c r="NL143" s="15">
        <f>Tabla1[[#This Row],[PAS_1DU_COR_COD_ROS_TG_NEU]]-Tabla1[[#This Row],[ESC_1DU_COR_COD_ROS_TG_NEU]]</f>
        <v>-18.425000000000011</v>
      </c>
      <c r="NM143" s="15">
        <f>Tabla1[[#This Row],[PAS_1DU_COR_COD_ROS_TG_POS]]-Tabla1[[#This Row],[ESC_1DU_COR_COD_ROS_TG_POS]]</f>
        <v>-2</v>
      </c>
      <c r="NN143" s="15">
        <f>Tabla1[[#This Row],[PAS_1DU_COR_COD_ROS_TG_TOT]]-Tabla1[[#This Row],[ESC_1DU_COR_COD_ROS_TG_TOT]]</f>
        <v>-26.533333333333303</v>
      </c>
      <c r="NO143" s="15">
        <f>Tabla1[[#This Row],[PAS_1DU_COR_COD_ESC_TG_NEG]]-Tabla1[[#This Row],[ESC_1DU_COR_COD_ESC_TG_NEG]]</f>
        <v>107.19999999999999</v>
      </c>
      <c r="NP143" s="15">
        <f>Tabla1[[#This Row],[PAS_1DU_COR_COD_ESC_TG_NEU]]-Tabla1[[#This Row],[ESC_1DU_COR_COD_ESC_TG_NEU]]</f>
        <v>4.9666666666666401</v>
      </c>
      <c r="NQ143" s="15">
        <f>Tabla1[[#This Row],[PAS_1DU_COR_COD_ESC_TG_POS]]-Tabla1[[#This Row],[ESC_1DU_COR_COD_ESC_TG_POS]]</f>
        <v>186.50000000000003</v>
      </c>
      <c r="NR143" s="15">
        <f>Tabla1[[#This Row],[PAS_1DU_COR_COD_ESC_TG_TOT]]-Tabla1[[#This Row],[ESC_1DU_COR_COD_ESC_TG_TOT]]</f>
        <v>95.803405572755423</v>
      </c>
    </row>
    <row r="144" spans="1:382" x14ac:dyDescent="0.3">
      <c r="A144" s="2" t="s">
        <v>160</v>
      </c>
      <c r="B144" s="2">
        <v>50</v>
      </c>
      <c r="C144" s="2">
        <v>1</v>
      </c>
      <c r="D144" s="2">
        <v>56</v>
      </c>
      <c r="E144">
        <v>2.95</v>
      </c>
      <c r="F144">
        <v>619.05555555555554</v>
      </c>
      <c r="G144">
        <v>3.7</v>
      </c>
      <c r="H144">
        <v>733.47368421052636</v>
      </c>
      <c r="I144">
        <v>3.15</v>
      </c>
      <c r="J144">
        <v>696.70588235294122</v>
      </c>
      <c r="K144">
        <v>3.2666666666666666</v>
      </c>
      <c r="L144">
        <v>683.75925925925924</v>
      </c>
      <c r="M144">
        <v>2.85</v>
      </c>
      <c r="N144">
        <v>538</v>
      </c>
      <c r="O144">
        <v>2.9</v>
      </c>
      <c r="P144">
        <v>596.10526315789468</v>
      </c>
      <c r="Q144">
        <v>2.5499999999999998</v>
      </c>
      <c r="R144">
        <v>618.9375</v>
      </c>
      <c r="S144">
        <v>2.7666666666666666</v>
      </c>
      <c r="T144">
        <v>581.61818181818182</v>
      </c>
      <c r="U144">
        <v>3.0166666666666666</v>
      </c>
      <c r="V144">
        <v>632.22018348623851</v>
      </c>
      <c r="W144">
        <v>1.1000000000000001</v>
      </c>
      <c r="X144">
        <v>299</v>
      </c>
      <c r="Y144">
        <v>1</v>
      </c>
      <c r="Z144">
        <v>311.5</v>
      </c>
      <c r="AA144">
        <v>0.95</v>
      </c>
      <c r="AB144">
        <v>285</v>
      </c>
      <c r="AC144">
        <v>1.0166666666666666</v>
      </c>
      <c r="AD144">
        <v>298.82499999999999</v>
      </c>
      <c r="AE144">
        <v>1.0166666666666666</v>
      </c>
      <c r="AF144">
        <v>298.82499999999999</v>
      </c>
      <c r="AG144">
        <v>2.35</v>
      </c>
      <c r="AH144">
        <v>542.71812080536915</v>
      </c>
      <c r="BM144">
        <v>2.35</v>
      </c>
      <c r="BN144">
        <v>542.71812080536915</v>
      </c>
      <c r="BO144">
        <v>1.6</v>
      </c>
      <c r="BP144">
        <v>594.33333333333337</v>
      </c>
      <c r="BQ144">
        <v>0.7142857142857143</v>
      </c>
      <c r="BR144">
        <v>623</v>
      </c>
      <c r="BS144">
        <v>2</v>
      </c>
      <c r="BT144">
        <v>555.57142857142856</v>
      </c>
      <c r="BU144">
        <v>1.5185185185185186</v>
      </c>
      <c r="BV144">
        <v>580.06666666666672</v>
      </c>
      <c r="BW144">
        <v>1.9</v>
      </c>
      <c r="BX144">
        <v>644</v>
      </c>
      <c r="BY144">
        <v>1.1000000000000001</v>
      </c>
      <c r="BZ144">
        <v>444.4</v>
      </c>
      <c r="CA144">
        <v>1.625</v>
      </c>
      <c r="CB144">
        <v>748</v>
      </c>
      <c r="CC144">
        <v>1.5357142857142858</v>
      </c>
      <c r="CD144">
        <v>602.42857142857144</v>
      </c>
      <c r="CE144">
        <v>1.5272727272727273</v>
      </c>
      <c r="CF144">
        <v>590.86206896551721</v>
      </c>
      <c r="CG144">
        <v>1.4</v>
      </c>
      <c r="CH144">
        <v>473.8</v>
      </c>
      <c r="CI144">
        <v>1.2857142857142858</v>
      </c>
      <c r="CJ144">
        <v>806</v>
      </c>
      <c r="CK144">
        <v>2.7</v>
      </c>
      <c r="CL144">
        <v>695.16666666666663</v>
      </c>
      <c r="CM144">
        <v>1.8518518518518519</v>
      </c>
      <c r="CN144">
        <v>639.85714285714289</v>
      </c>
      <c r="CO144">
        <v>2</v>
      </c>
      <c r="CP144">
        <v>660.83333333333337</v>
      </c>
      <c r="CQ144">
        <v>1.6</v>
      </c>
      <c r="CR144">
        <v>618.20000000000005</v>
      </c>
      <c r="CS144">
        <v>0.875</v>
      </c>
      <c r="CT144">
        <v>449.33333333333331</v>
      </c>
      <c r="CU144">
        <v>1.5357142857142858</v>
      </c>
      <c r="CV144">
        <v>600.28571428571433</v>
      </c>
      <c r="CW144">
        <v>1.6909090909090909</v>
      </c>
      <c r="CX144">
        <v>620.07142857142856</v>
      </c>
      <c r="CY144">
        <v>1.6090909090909091</v>
      </c>
      <c r="CZ144">
        <v>605.21052631578948</v>
      </c>
      <c r="DA144">
        <v>0.4</v>
      </c>
      <c r="DB144">
        <v>162.66666666666666</v>
      </c>
      <c r="DC144">
        <v>0.42857142857142855</v>
      </c>
      <c r="DD144">
        <v>419</v>
      </c>
      <c r="DE144">
        <v>1.3</v>
      </c>
      <c r="DF144">
        <v>326.42857142857144</v>
      </c>
      <c r="DG144">
        <v>0.7407407407407407</v>
      </c>
      <c r="DH144">
        <v>300.91666666666669</v>
      </c>
      <c r="DI144">
        <v>0.8</v>
      </c>
      <c r="DJ144">
        <v>305.75</v>
      </c>
      <c r="DK144">
        <v>0.6</v>
      </c>
      <c r="DL144">
        <v>303</v>
      </c>
      <c r="DM144">
        <v>1</v>
      </c>
      <c r="DN144">
        <v>343.25</v>
      </c>
      <c r="DO144">
        <v>0.7857142857142857</v>
      </c>
      <c r="DP144">
        <v>318.63636363636363</v>
      </c>
      <c r="DQ144">
        <v>0.76363636363636367</v>
      </c>
      <c r="DR144">
        <v>309.39130434782606</v>
      </c>
      <c r="DS144">
        <v>0.76363636363636367</v>
      </c>
      <c r="DT144">
        <v>309.39130434782606</v>
      </c>
      <c r="DU144">
        <v>1.3272727272727274</v>
      </c>
      <c r="DV144">
        <v>520.16250000000002</v>
      </c>
      <c r="DY144">
        <v>5.333333333333333</v>
      </c>
      <c r="DZ144">
        <v>1096.3333333333333</v>
      </c>
      <c r="EC144">
        <v>5.333333333333333</v>
      </c>
      <c r="ED144">
        <v>1096.3333333333333</v>
      </c>
      <c r="EI144">
        <v>1</v>
      </c>
      <c r="EJ144">
        <v>256.5</v>
      </c>
      <c r="EK144">
        <v>1</v>
      </c>
      <c r="EL144">
        <v>256.5</v>
      </c>
      <c r="EM144">
        <v>3.6</v>
      </c>
      <c r="EN144">
        <v>760.4</v>
      </c>
      <c r="EQ144">
        <v>1.6666666666666667</v>
      </c>
      <c r="ER144">
        <v>376.5</v>
      </c>
      <c r="EU144">
        <v>1.6666666666666667</v>
      </c>
      <c r="EV144">
        <v>376.5</v>
      </c>
      <c r="FA144">
        <v>3.5</v>
      </c>
      <c r="FB144">
        <v>601</v>
      </c>
      <c r="FC144">
        <v>3.5</v>
      </c>
      <c r="FD144">
        <v>601</v>
      </c>
      <c r="FE144">
        <v>2.4</v>
      </c>
      <c r="FF144">
        <v>488.75</v>
      </c>
      <c r="FG144">
        <v>3</v>
      </c>
      <c r="FH144">
        <v>639.66666666666663</v>
      </c>
      <c r="FK144">
        <v>1.6666666666666667</v>
      </c>
      <c r="FL144">
        <v>399</v>
      </c>
      <c r="FO144">
        <v>1.6666666666666667</v>
      </c>
      <c r="FP144">
        <v>399</v>
      </c>
      <c r="FU144">
        <v>3.5</v>
      </c>
      <c r="FV144">
        <v>1081</v>
      </c>
      <c r="FW144">
        <v>3.5</v>
      </c>
      <c r="FX144">
        <v>1081</v>
      </c>
      <c r="FY144">
        <v>2.4</v>
      </c>
      <c r="FZ144">
        <v>626.33333333333337</v>
      </c>
      <c r="GA144">
        <v>2.4</v>
      </c>
      <c r="GB144">
        <v>626.33333333333337</v>
      </c>
      <c r="GC144">
        <v>2.8</v>
      </c>
      <c r="GD144">
        <v>636.33333333333337</v>
      </c>
      <c r="GE144">
        <v>1.45</v>
      </c>
      <c r="GF144">
        <v>535.31521739130437</v>
      </c>
      <c r="GG144">
        <v>3.5555555555555554</v>
      </c>
      <c r="GH144">
        <v>961.71428571428567</v>
      </c>
      <c r="GI144">
        <v>3.4</v>
      </c>
      <c r="GJ144">
        <v>799.22222222222217</v>
      </c>
      <c r="GK144">
        <v>3.6666666666666665</v>
      </c>
      <c r="GL144">
        <v>843.2</v>
      </c>
      <c r="GM144">
        <v>3.52</v>
      </c>
      <c r="GN144">
        <v>863.85714285714289</v>
      </c>
      <c r="GO144">
        <v>4</v>
      </c>
      <c r="GP144">
        <v>1022.3333333333334</v>
      </c>
      <c r="GQ144">
        <v>4.5999999999999996</v>
      </c>
      <c r="GR144">
        <v>1124</v>
      </c>
      <c r="GS144">
        <v>4.0999999999999996</v>
      </c>
      <c r="GT144">
        <v>909.7</v>
      </c>
      <c r="GU144">
        <v>4.2592592592592595</v>
      </c>
      <c r="GV144">
        <v>1009.2916666666666</v>
      </c>
      <c r="GW144">
        <v>3.9038461538461537</v>
      </c>
      <c r="GX144">
        <v>941.42222222222222</v>
      </c>
      <c r="GY144">
        <v>5.333333333333333</v>
      </c>
      <c r="GZ144">
        <v>1240.4444444444443</v>
      </c>
      <c r="HA144">
        <v>5.6</v>
      </c>
      <c r="HB144">
        <v>1358.8888888888889</v>
      </c>
      <c r="HC144">
        <v>5.333333333333333</v>
      </c>
      <c r="HD144">
        <v>1171.5</v>
      </c>
      <c r="HE144">
        <v>5.44</v>
      </c>
      <c r="HF144">
        <v>1267.625</v>
      </c>
      <c r="HG144">
        <v>4.4285714285714288</v>
      </c>
      <c r="HH144">
        <v>1401.4</v>
      </c>
      <c r="HI144">
        <v>4.3</v>
      </c>
      <c r="HJ144">
        <v>1010.2222222222222</v>
      </c>
      <c r="HK144">
        <v>4.4000000000000004</v>
      </c>
      <c r="HL144">
        <v>988.44444444444446</v>
      </c>
      <c r="HM144">
        <v>4.3703703703703702</v>
      </c>
      <c r="HN144">
        <v>1086.7391304347825</v>
      </c>
      <c r="HO144">
        <v>4.884615384615385</v>
      </c>
      <c r="HP144">
        <v>1179.1063829787233</v>
      </c>
      <c r="HQ144">
        <v>4.3942307692307692</v>
      </c>
      <c r="HR144">
        <v>1062.8478260869565</v>
      </c>
      <c r="HS144">
        <v>3</v>
      </c>
      <c r="HT144">
        <v>693.22222222222217</v>
      </c>
      <c r="HU144">
        <v>3.1</v>
      </c>
      <c r="HV144">
        <v>634.29999999999995</v>
      </c>
      <c r="HW144">
        <v>3.3333333333333335</v>
      </c>
      <c r="HX144">
        <v>754.66666666666663</v>
      </c>
      <c r="HY144">
        <v>3.12</v>
      </c>
      <c r="HZ144">
        <v>684.4</v>
      </c>
      <c r="IA144">
        <v>3.5714285714285716</v>
      </c>
      <c r="IB144">
        <v>793.83333333333337</v>
      </c>
      <c r="IC144">
        <v>2.6</v>
      </c>
      <c r="ID144">
        <v>586.1</v>
      </c>
      <c r="IE144">
        <v>3.4</v>
      </c>
      <c r="IF144">
        <v>739.4</v>
      </c>
      <c r="IG144">
        <v>3.1481481481481484</v>
      </c>
      <c r="IH144">
        <v>693</v>
      </c>
      <c r="II144">
        <v>3.1346153846153846</v>
      </c>
      <c r="IJ144">
        <v>688.78431372549016</v>
      </c>
      <c r="IK144">
        <v>3.1346153846153846</v>
      </c>
      <c r="IL144">
        <v>688.78431372549016</v>
      </c>
      <c r="IM144">
        <v>3.9743589743589745</v>
      </c>
      <c r="IN144">
        <v>929.44055944055947</v>
      </c>
      <c r="IO144">
        <v>7</v>
      </c>
      <c r="IP144">
        <v>1333</v>
      </c>
      <c r="IS144">
        <v>3.25</v>
      </c>
      <c r="IT144">
        <v>1554.5</v>
      </c>
      <c r="IU144">
        <v>4</v>
      </c>
      <c r="IV144">
        <v>1480.6666666666667</v>
      </c>
      <c r="IW144">
        <v>1.3333333333333333</v>
      </c>
      <c r="IX144">
        <v>248</v>
      </c>
      <c r="JC144">
        <v>1.3333333333333333</v>
      </c>
      <c r="JD144">
        <v>248</v>
      </c>
      <c r="JE144">
        <v>3</v>
      </c>
      <c r="JF144">
        <v>987.6</v>
      </c>
      <c r="JG144">
        <v>4</v>
      </c>
      <c r="JH144">
        <v>754</v>
      </c>
      <c r="JK144">
        <v>5.25</v>
      </c>
      <c r="JL144">
        <v>1570</v>
      </c>
      <c r="JM144">
        <v>5</v>
      </c>
      <c r="JN144">
        <v>1366</v>
      </c>
      <c r="JO144">
        <v>7.333333333333333</v>
      </c>
      <c r="JP144">
        <v>1756</v>
      </c>
      <c r="JU144">
        <v>7.333333333333333</v>
      </c>
      <c r="JV144">
        <v>1756</v>
      </c>
      <c r="JW144">
        <v>5.875</v>
      </c>
      <c r="JX144">
        <v>1533.1428571428571</v>
      </c>
      <c r="JY144">
        <v>4.4375</v>
      </c>
      <c r="JZ144">
        <v>1305.8333333333333</v>
      </c>
      <c r="KA144">
        <v>9</v>
      </c>
      <c r="KB144">
        <v>1967</v>
      </c>
      <c r="KE144">
        <v>5.25</v>
      </c>
      <c r="KF144">
        <v>1228.5</v>
      </c>
      <c r="KG144">
        <v>6</v>
      </c>
      <c r="KH144">
        <v>1376.2</v>
      </c>
      <c r="KI144">
        <v>6</v>
      </c>
      <c r="KJ144">
        <v>1343.6666666666667</v>
      </c>
      <c r="KO144">
        <v>6</v>
      </c>
      <c r="KP144">
        <v>1343.6666666666667</v>
      </c>
      <c r="KQ144">
        <v>6</v>
      </c>
      <c r="KR144">
        <v>1364</v>
      </c>
      <c r="KS144">
        <v>6</v>
      </c>
      <c r="KT144">
        <v>1364</v>
      </c>
      <c r="KU144">
        <v>4.958333333333333</v>
      </c>
      <c r="KV144">
        <v>1329.1</v>
      </c>
      <c r="KW144">
        <v>4.1055555555555552</v>
      </c>
      <c r="KX144">
        <v>978.47852760736191</v>
      </c>
      <c r="KY144" s="15">
        <f>Tabla24[[#This Row],[ROS_NUM_COR_COD_ROS_TG_NEG]]-Tabla24[[#This Row],[PAS_NUM_COR_COD_ROS_TG_NEG]]</f>
        <v>1.5785714285714287</v>
      </c>
      <c r="KZ144" s="15">
        <f>Tabla24[[#This Row],[ROS_DUR_COR_COD_ROS_TG_NEG]]-Tabla24[[#This Row],[PAS_DUR_COR_COD_ROS_TG_NEG]]</f>
        <v>863.40000000000009</v>
      </c>
      <c r="LA144" s="15">
        <f>Tabla24[[#This Row],[ROS_NUM_COR_COD_ROS_TG_NEU]]-Tabla24[[#This Row],[PAS_NUM_COR_COD_ROS_TG_NEU]]</f>
        <v>1.4</v>
      </c>
      <c r="LB144" s="15">
        <f>Tabla24[[#This Row],[ROS_DUR_COR_COD_ROS_TG_NEU]]-Tabla24[[#This Row],[PAS_DUR_COR_COD_ROS_TG_NEU]]</f>
        <v>414.11695906432749</v>
      </c>
      <c r="LC144" s="15">
        <f>Tabla24[[#This Row],[ROS_NUM_COR_COD_ROS_TG_POS]]-Tabla24[[#This Row],[PAS_NUM_COR_COD_ROS_TG_POS]]</f>
        <v>1.8500000000000005</v>
      </c>
      <c r="LD144" s="15">
        <f>Tabla24[[#This Row],[ROS_DUR_COR_COD_ROS_TG_POS]]-Tabla24[[#This Row],[PAS_DUR_COR_COD_ROS_TG_POS]]</f>
        <v>369.50694444444446</v>
      </c>
      <c r="LE144" s="15">
        <f>Tabla24[[#This Row],[ROS_NUM_COR_COD_ROS_TG_TOT]]-Tabla24[[#This Row],[PAS_NUM_COR_COD_ROS_TG_TOT]]</f>
        <v>1.6037037037037036</v>
      </c>
      <c r="LF144" s="15">
        <f>Tabla24[[#This Row],[ROS_DUR_COR_COD_ROS_TG_TOT]]-Tabla24[[#This Row],[PAS_DUR_COR_COD_ROS_TG_TOT]]</f>
        <v>505.12094861660069</v>
      </c>
      <c r="LG144" s="15">
        <f>Tabla24[[#This Row],[ROS_NUM_COR_COD_ESC_TG_NEG]]-Tabla24[[#This Row],[PAS_NUM_COR_COD_ESC_TG_NEG]]</f>
        <v>1.0499999999999998</v>
      </c>
      <c r="LH144" s="15">
        <f>Tabla24[[#This Row],[ROS_DUR_COR_COD_ESC_TG_NEG]]-Tabla24[[#This Row],[PAS_DUR_COR_COD_ESC_TG_NEG]]</f>
        <v>403.27777777777783</v>
      </c>
      <c r="LI144" s="15">
        <f>Tabla24[[#This Row],[ROS_NUM_COR_COD_ESC_TG_NEU]]-Tabla24[[#This Row],[PAS_NUM_COR_COD_ESC_TG_NEU]]</f>
        <v>0.89999999999999947</v>
      </c>
      <c r="LJ144" s="15">
        <f>Tabla24[[#This Row],[ROS_NUM_COR_COD_ESC_TG_NEG]]-Tabla24[[#This Row],[PAS_NUM_COR_COD_ESC_TG_NEG]]</f>
        <v>1.0499999999999998</v>
      </c>
      <c r="LK144" s="15">
        <f>Tabla24[[#This Row],[ROS_NUM_COR_COD_ESC_TG_POS]]-Tabla24[[#This Row],[PAS_NUM_COR_COD_ESC_TG_POS]]</f>
        <v>0.94999999999999973</v>
      </c>
      <c r="LL144" s="15">
        <f>Tabla24[[#This Row],[ROS_DUR_COR_COD_ESC_TG_POS]]-Tabla24[[#This Row],[PAS_DUR_COR_COD_ESC_TG_POS]]</f>
        <v>212.99411764705883</v>
      </c>
      <c r="LM144" s="15">
        <f>Tabla24[[#This Row],[ROS_NUM_COR_COD_ESC_TG_TOT]]-Tabla24[[#This Row],[PAS_NUM_COR_COD_ESC_TG_TOT]]</f>
        <v>0.99259259259259291</v>
      </c>
      <c r="LN144" s="15">
        <f>Tabla24[[#This Row],[ROS_DUR_COR_COD_ESC_TG_TOT]]-Tabla24[[#This Row],[PAS_DUR_COR_COD_ESC_TG_TOT]]</f>
        <v>325.53240740740739</v>
      </c>
      <c r="LO144" s="15">
        <f>Tabla24[[#This Row],[PAS_NUM_COR_COD_ROS_TG_NEG]]-Tabla24[[#This Row],[ESC_NUM_COR_COD_ROS_TG_NEG]]</f>
        <v>0.85000000000000009</v>
      </c>
      <c r="LP144" s="15">
        <f>Tabla24[[#This Row],[PAS_DUR_COR_COD_ROS_TG_NEG]]-Tabla24[[#This Row],[ESC_DUR_COR_COD_ROS_TG_NEG]]</f>
        <v>-122.83333333333337</v>
      </c>
      <c r="LQ144" s="15">
        <f>Tabla24[[#This Row],[PAS_NUM_COR_COD_ROS_TG_NEU]]-Tabla24[[#This Row],[ESC_NUM_COR_COD_ROS_TG_NEU]]</f>
        <v>1.2999999999999998</v>
      </c>
      <c r="LR144" s="15">
        <f>Tabla24[[#This Row],[PAS_DUR_COR_COD_ROS_TG_NEU]]-Tabla24[[#This Row],[ESC_DUR_COR_COD_ROS_TG_NEU]]</f>
        <v>-22.094736842105362</v>
      </c>
      <c r="LS144" s="15">
        <f>Tabla24[[#This Row],[PAS_NUM_COR_COD_ROS_TG_POS]]-Tabla24[[#This Row],[ESC_NUM_COR_COD_ROS_TG_POS]]</f>
        <v>1.6749999999999998</v>
      </c>
      <c r="LT144" s="15">
        <f>Tabla24[[#This Row],[PAS_DUR_COR_COD_ROS_TG_POS]]-Tabla24[[#This Row],[ESC_DUR_COR_COD_ROS_TG_POS]]</f>
        <v>169.60416666666669</v>
      </c>
      <c r="LU144" s="15">
        <f>Tabla24[[#This Row],[PAS_NUM_COR_COD_ROS_TG_TOT]]-Tabla24[[#This Row],[ESC_NUM_COR_COD_ROS_TG_TOT]]</f>
        <v>1.2309523809523808</v>
      </c>
      <c r="LV144" s="15">
        <f>Tabla24[[#This Row],[PAS_DUR_COR_COD_ROS_TG_TOT]]-Tabla24[[#This Row],[ESC_DUR_COR_COD_ROS_TG_TOT]]</f>
        <v>-18.66753246753251</v>
      </c>
      <c r="LW144" s="15">
        <f>Tabla24[[#This Row],[PAS_NUM_COR_COD_ESC_TG_NEG]]-Tabla24[[#This Row],[ESC_NUM_COR_COD_ESC_TG_NEG]]</f>
        <v>1.0500000000000003</v>
      </c>
      <c r="LX144" s="15">
        <f>Tabla24[[#This Row],[PAS_DUR_COR_COD_ESC_TG_NEG]]-Tabla24[[#This Row],[ESC_DUR_COR_COD_ESC_TG_NEG]]</f>
        <v>-24.944444444444457</v>
      </c>
      <c r="LY144" s="15">
        <f>Tabla24[[#This Row],[PAS_NUM_COR_COD_ESC_TG_NEU]]-Tabla24[[#This Row],[ESC_NUM_COR_COD_ESC_TG_NEU]]</f>
        <v>2.6</v>
      </c>
      <c r="LZ144" s="15">
        <f>Tabla24[[#This Row],[PAS_DUR_COR_COD_ESC_TG_NEU]]-Tabla24[[#This Row],[ESC_DUR_COR_COD_ESC_TG_NEU]]</f>
        <v>289.07368421052638</v>
      </c>
      <c r="MA144" s="15">
        <f>Tabla24[[#This Row],[PAS_NUM_COR_COD_ESC_TG_POS]]-Tabla24[[#This Row],[ESC_NUM_COR_COD_ESC_TG_POS]]</f>
        <v>1.5249999999999999</v>
      </c>
      <c r="MB144" s="15">
        <f>Tabla24[[#This Row],[PAS_DUR_COR_COD_ESC_TG_POS]]-Tabla24[[#This Row],[ESC_DUR_COR_COD_ESC_TG_POS]]</f>
        <v>-51.294117647058783</v>
      </c>
      <c r="MC144" s="15">
        <f>Tabla24[[#This Row],[PAS_NUM_COR_COD_ESC_TG_TOT]]-Tabla24[[#This Row],[ESC_NUM_COR_COD_ESC_TG_TOT]]</f>
        <v>1.7309523809523808</v>
      </c>
      <c r="MD144" s="15">
        <f>Tabla24[[#This Row],[PAS_DUR_COR_COD_ESC_TG_TOT]]-Tabla24[[#This Row],[ESC_DUR_COR_COD_ESC_TG_TOT]]</f>
        <v>81.330687830687793</v>
      </c>
      <c r="ME144">
        <v>302.39999999999998</v>
      </c>
      <c r="MF144">
        <v>211.11111111111111</v>
      </c>
      <c r="MG144">
        <v>218.77777777777777</v>
      </c>
      <c r="MH144">
        <v>233.95652173913044</v>
      </c>
      <c r="MI144">
        <v>272.83333333333331</v>
      </c>
      <c r="MJ144">
        <v>190.875</v>
      </c>
      <c r="MK144">
        <v>176.6</v>
      </c>
      <c r="ML144">
        <v>205.41666666666666</v>
      </c>
      <c r="MM144">
        <v>247.33333333333334</v>
      </c>
      <c r="MN144">
        <v>204</v>
      </c>
      <c r="MO144">
        <v>243.33333333333334</v>
      </c>
      <c r="MP144">
        <v>231</v>
      </c>
      <c r="MQ144">
        <v>159</v>
      </c>
      <c r="MR144">
        <v>191.6</v>
      </c>
      <c r="MS144">
        <v>170.75</v>
      </c>
      <c r="MT144">
        <v>174</v>
      </c>
      <c r="MU144">
        <v>173.8</v>
      </c>
      <c r="MV144">
        <v>169.15789473684211</v>
      </c>
      <c r="MW144">
        <v>206.9375</v>
      </c>
      <c r="MX144">
        <v>181.83636363636364</v>
      </c>
      <c r="MY144">
        <v>181.22222222222223</v>
      </c>
      <c r="MZ144">
        <v>207.94736842105263</v>
      </c>
      <c r="NA144">
        <v>157.41176470588235</v>
      </c>
      <c r="NB144">
        <v>183.12962962962962</v>
      </c>
      <c r="NC144" s="15">
        <f>Tabla1[[#This Row],[ROS_1DU_COR_COD_ROS_TG_NEG]]-Tabla1[[#This Row],[PAS_1DU_COR_COD_ROS_TG_NEG]]</f>
        <v>128.59999999999997</v>
      </c>
      <c r="ND144" s="15">
        <f>Tabla1[[#This Row],[ROS_1DU_COR_COD_ROS_TG_NEU]]-Tabla1[[#This Row],[PAS_1DU_COR_COD_ROS_TG_NEU]]</f>
        <v>41.953216374269005</v>
      </c>
      <c r="NE144" s="15">
        <f>Tabla1[[#This Row],[ROS_1DU_COR_COD_ROS_TG_POS]]-Tabla1[[#This Row],[PAS_1DU_COR_COD_ROS_TG_POS]]</f>
        <v>11.840277777777771</v>
      </c>
      <c r="NF144" s="15">
        <f>Tabla1[[#This Row],[ROS_1DU_COR_COD_ROS_TG_TOT]]-Tabla1[[#This Row],[PAS_1DU_COR_COD_ROS_TG_TOT]]</f>
        <v>52.120158102766794</v>
      </c>
      <c r="NG144" s="15">
        <f>Tabla1[[#This Row],[ROS_1DU_COR_COD_ESC_TG_NEG]]-Tabla1[[#This Row],[PAS_1DU_COR_COD_ESC_TG_NEG]]</f>
        <v>91.611111111111086</v>
      </c>
      <c r="NH144" s="15">
        <f>Tabla1[[#This Row],[ROS_1DU_COR_COD_ESC_TG_NEU]]-Tabla1[[#This Row],[PAS_1DU_COR_COD_ESC_TG_NEU]]</f>
        <v>-17.07236842105263</v>
      </c>
      <c r="NI144" s="15">
        <f>Tabla1[[#This Row],[ROS_1DU_COR_COD_ESC_TG_POS]]-Tabla1[[#This Row],[PAS_1DU_COR_COD_ESC_TG_POS]]</f>
        <v>19.188235294117646</v>
      </c>
      <c r="NJ144" s="15">
        <f>Tabla1[[#This Row],[ROS_1DU_COR_COD_ESC_TG_TOT]]-Tabla1[[#This Row],[PAS_1DU_COR_COD_ESC_TG_TOT]]</f>
        <v>22.287037037037038</v>
      </c>
      <c r="NK144" s="15">
        <f>Tabla1[[#This Row],[PAS_1DU_COR_COD_ROS_TG_NEG]]-Tabla1[[#This Row],[ESC_1DU_COR_COD_ROS_TG_NEG]]</f>
        <v>-73.533333333333331</v>
      </c>
      <c r="NL144" s="15">
        <f>Tabla1[[#This Row],[PAS_1DU_COR_COD_ROS_TG_NEU]]-Tabla1[[#This Row],[ESC_1DU_COR_COD_ROS_TG_NEU]]</f>
        <v>-34.84210526315789</v>
      </c>
      <c r="NM144" s="15">
        <f>Tabla1[[#This Row],[PAS_1DU_COR_COD_ROS_TG_POS]]-Tabla1[[#This Row],[ESC_1DU_COR_COD_ROS_TG_POS]]</f>
        <v>-36.395833333333343</v>
      </c>
      <c r="NN144" s="15">
        <f>Tabla1[[#This Row],[PAS_1DU_COR_COD_ROS_TG_TOT]]-Tabla1[[#This Row],[ESC_1DU_COR_COD_ROS_TG_TOT]]</f>
        <v>-49.163636363636357</v>
      </c>
      <c r="NO144" s="15">
        <f>Tabla1[[#This Row],[PAS_1DU_COR_COD_ESC_TG_NEG]]-Tabla1[[#This Row],[ESC_1DU_COR_COD_ESC_TG_NEG]]</f>
        <v>22.222222222222229</v>
      </c>
      <c r="NP144" s="15">
        <f>Tabla1[[#This Row],[PAS_1DU_COR_COD_ESC_TG_NEU]]-Tabla1[[#This Row],[ESC_1DU_COR_COD_ESC_TG_NEU]]</f>
        <v>16.347368421052636</v>
      </c>
      <c r="NQ144" s="15">
        <f>Tabla1[[#This Row],[PAS_1DU_COR_COD_ESC_TG_POS]]-Tabla1[[#This Row],[ESC_1DU_COR_COD_ESC_TG_POS]]</f>
        <v>-13.338235294117652</v>
      </c>
      <c r="NR144" s="15">
        <f>Tabla1[[#This Row],[PAS_1DU_COR_COD_ESC_TG_TOT]]-Tabla1[[#This Row],[ESC_1DU_COR_COD_ESC_TG_TOT]]</f>
        <v>9.1296296296296191</v>
      </c>
    </row>
    <row r="145" spans="1:382" x14ac:dyDescent="0.3">
      <c r="A145" s="2" t="s">
        <v>161</v>
      </c>
      <c r="B145" s="2">
        <v>50</v>
      </c>
      <c r="C145" s="2">
        <v>1</v>
      </c>
      <c r="D145" s="2">
        <v>56</v>
      </c>
      <c r="E145">
        <v>3.55</v>
      </c>
      <c r="F145">
        <v>1592.6153846153845</v>
      </c>
      <c r="G145">
        <v>2.95</v>
      </c>
      <c r="H145">
        <v>1729.6363636363637</v>
      </c>
      <c r="I145">
        <v>3.4</v>
      </c>
      <c r="J145">
        <v>1620.3846153846155</v>
      </c>
      <c r="K145">
        <v>3.3</v>
      </c>
      <c r="L145">
        <v>1643.1081081081081</v>
      </c>
      <c r="M145">
        <v>3.25</v>
      </c>
      <c r="N145">
        <v>1807.8333333333333</v>
      </c>
      <c r="O145">
        <v>3.45</v>
      </c>
      <c r="P145">
        <v>1684.6153846153845</v>
      </c>
      <c r="Q145">
        <v>3.15</v>
      </c>
      <c r="R145">
        <v>1592.8333333333333</v>
      </c>
      <c r="S145">
        <v>3.2833333333333332</v>
      </c>
      <c r="T145">
        <v>1694.8108108108108</v>
      </c>
      <c r="U145">
        <v>3.2916666666666665</v>
      </c>
      <c r="V145">
        <v>1668.9594594594594</v>
      </c>
      <c r="W145">
        <v>1.6</v>
      </c>
      <c r="X145">
        <v>574.8125</v>
      </c>
      <c r="Y145">
        <v>1.2</v>
      </c>
      <c r="Z145">
        <v>506.07692307692309</v>
      </c>
      <c r="AA145">
        <v>1.2</v>
      </c>
      <c r="AB145">
        <v>512.93333333333328</v>
      </c>
      <c r="AC145">
        <v>1.3333333333333333</v>
      </c>
      <c r="AD145">
        <v>533.40909090909088</v>
      </c>
      <c r="AE145">
        <v>1.3333333333333333</v>
      </c>
      <c r="AF145">
        <v>533.40909090909088</v>
      </c>
      <c r="AG145">
        <v>2.6388888888888888</v>
      </c>
      <c r="AH145">
        <v>1245.5338983050847</v>
      </c>
      <c r="BM145">
        <v>2.6388888888888888</v>
      </c>
      <c r="BN145">
        <v>1245.5338983050847</v>
      </c>
      <c r="BO145">
        <v>3.9</v>
      </c>
      <c r="BP145">
        <v>1315.9</v>
      </c>
      <c r="BQ145">
        <v>4.666666666666667</v>
      </c>
      <c r="BR145">
        <v>1473.375</v>
      </c>
      <c r="BS145">
        <v>5.1111111111111107</v>
      </c>
      <c r="BT145">
        <v>1640.8888888888889</v>
      </c>
      <c r="BU145">
        <v>4.5357142857142856</v>
      </c>
      <c r="BV145">
        <v>1470.8888888888889</v>
      </c>
      <c r="BW145">
        <v>3.8</v>
      </c>
      <c r="BX145">
        <v>1202.8</v>
      </c>
      <c r="BY145">
        <v>3.625</v>
      </c>
      <c r="BZ145">
        <v>1168.4285714285713</v>
      </c>
      <c r="CA145">
        <v>2.8888888888888888</v>
      </c>
      <c r="CB145">
        <v>836.77777777777783</v>
      </c>
      <c r="CC145">
        <v>3.4444444444444446</v>
      </c>
      <c r="CD145">
        <v>1066.8461538461538</v>
      </c>
      <c r="CE145">
        <v>4</v>
      </c>
      <c r="CF145">
        <v>1272.6792452830189</v>
      </c>
      <c r="CG145">
        <v>2.4</v>
      </c>
      <c r="CH145">
        <v>1269.3333333333333</v>
      </c>
      <c r="CI145">
        <v>2.8888888888888888</v>
      </c>
      <c r="CJ145">
        <v>953.125</v>
      </c>
      <c r="CK145">
        <v>2.1111111111111112</v>
      </c>
      <c r="CL145">
        <v>883</v>
      </c>
      <c r="CM145">
        <v>2.4642857142857144</v>
      </c>
      <c r="CN145">
        <v>1026.95</v>
      </c>
      <c r="CO145">
        <v>3</v>
      </c>
      <c r="CP145">
        <v>1252</v>
      </c>
      <c r="CQ145">
        <v>3.125</v>
      </c>
      <c r="CR145">
        <v>1051.5714285714287</v>
      </c>
      <c r="CS145">
        <v>3.5555555555555554</v>
      </c>
      <c r="CT145">
        <v>1147</v>
      </c>
      <c r="CU145">
        <v>3.2222222222222223</v>
      </c>
      <c r="CV145">
        <v>1150.0454545454545</v>
      </c>
      <c r="CW145">
        <v>2.8363636363636364</v>
      </c>
      <c r="CX145">
        <v>1091.4285714285713</v>
      </c>
      <c r="CY145">
        <v>3.418181818181818</v>
      </c>
      <c r="CZ145">
        <v>1192.5473684210526</v>
      </c>
      <c r="DA145">
        <v>2.1</v>
      </c>
      <c r="DB145">
        <v>873.5</v>
      </c>
      <c r="DC145">
        <v>1.4444444444444444</v>
      </c>
      <c r="DD145">
        <v>652</v>
      </c>
      <c r="DE145">
        <v>1.8888888888888888</v>
      </c>
      <c r="DF145">
        <v>811.66666666666663</v>
      </c>
      <c r="DG145">
        <v>1.8214285714285714</v>
      </c>
      <c r="DH145">
        <v>782</v>
      </c>
      <c r="DI145">
        <v>2.2000000000000002</v>
      </c>
      <c r="DJ145">
        <v>744.875</v>
      </c>
      <c r="DK145">
        <v>1.25</v>
      </c>
      <c r="DL145">
        <v>465.71428571428572</v>
      </c>
      <c r="DM145">
        <v>1.2222222222222223</v>
      </c>
      <c r="DN145">
        <v>577.33333333333337</v>
      </c>
      <c r="DO145">
        <v>1.5925925925925926</v>
      </c>
      <c r="DP145">
        <v>603.95238095238096</v>
      </c>
      <c r="DQ145">
        <v>1.709090909090909</v>
      </c>
      <c r="DR145">
        <v>692.97619047619048</v>
      </c>
      <c r="DS145">
        <v>1.709090909090909</v>
      </c>
      <c r="DT145">
        <v>692.97619047619048</v>
      </c>
      <c r="DU145">
        <v>2.8484848484848486</v>
      </c>
      <c r="DV145">
        <v>1039.3941605839416</v>
      </c>
      <c r="DY145">
        <v>6</v>
      </c>
      <c r="DZ145">
        <v>1768</v>
      </c>
      <c r="EA145">
        <v>7</v>
      </c>
      <c r="EB145">
        <v>1987</v>
      </c>
      <c r="EC145">
        <v>6.5</v>
      </c>
      <c r="ED145">
        <v>1877.5</v>
      </c>
      <c r="EG145">
        <v>0.5</v>
      </c>
      <c r="EH145">
        <v>107</v>
      </c>
      <c r="EI145">
        <v>3</v>
      </c>
      <c r="EJ145">
        <v>436</v>
      </c>
      <c r="EK145">
        <v>1.3333333333333333</v>
      </c>
      <c r="EL145">
        <v>271.5</v>
      </c>
      <c r="EM145">
        <v>3.4</v>
      </c>
      <c r="EN145">
        <v>1074.5</v>
      </c>
      <c r="EQ145">
        <v>1</v>
      </c>
      <c r="ER145">
        <v>159</v>
      </c>
      <c r="ES145">
        <v>1</v>
      </c>
      <c r="ET145">
        <v>122</v>
      </c>
      <c r="EU145">
        <v>1</v>
      </c>
      <c r="EV145">
        <v>140.5</v>
      </c>
      <c r="EY145">
        <v>6.5</v>
      </c>
      <c r="EZ145">
        <v>1997</v>
      </c>
      <c r="FA145">
        <v>4</v>
      </c>
      <c r="FB145">
        <v>635</v>
      </c>
      <c r="FC145">
        <v>5.666666666666667</v>
      </c>
      <c r="FD145">
        <v>1543</v>
      </c>
      <c r="FE145">
        <v>3.8</v>
      </c>
      <c r="FF145">
        <v>982</v>
      </c>
      <c r="FG145">
        <v>3.6</v>
      </c>
      <c r="FH145">
        <v>1023.1111111111111</v>
      </c>
      <c r="FK145">
        <v>5</v>
      </c>
      <c r="FL145">
        <v>1814</v>
      </c>
      <c r="FM145">
        <v>7</v>
      </c>
      <c r="FN145">
        <v>2093</v>
      </c>
      <c r="FO145">
        <v>6</v>
      </c>
      <c r="FP145">
        <v>1953.5</v>
      </c>
      <c r="FS145">
        <v>3</v>
      </c>
      <c r="FT145">
        <v>937</v>
      </c>
      <c r="FU145">
        <v>5</v>
      </c>
      <c r="FV145">
        <v>1696</v>
      </c>
      <c r="FW145">
        <v>3.6666666666666665</v>
      </c>
      <c r="FX145">
        <v>1190</v>
      </c>
      <c r="FY145">
        <v>4.5999999999999996</v>
      </c>
      <c r="FZ145">
        <v>1495.4</v>
      </c>
      <c r="GA145">
        <v>4.5999999999999996</v>
      </c>
      <c r="GB145">
        <v>1495.4</v>
      </c>
      <c r="GC145">
        <v>3.9333333333333331</v>
      </c>
      <c r="GD145">
        <v>1191.7857142857142</v>
      </c>
      <c r="GE145">
        <v>2.9388888888888891</v>
      </c>
      <c r="GF145">
        <v>1053.523178807947</v>
      </c>
      <c r="GG145">
        <v>2.5</v>
      </c>
      <c r="GH145">
        <v>990.625</v>
      </c>
      <c r="GI145">
        <v>3.2222222222222223</v>
      </c>
      <c r="GJ145">
        <v>1125.5</v>
      </c>
      <c r="GK145">
        <v>2.4444444444444446</v>
      </c>
      <c r="GL145">
        <v>1106.6666666666667</v>
      </c>
      <c r="GM145">
        <v>2.7142857142857144</v>
      </c>
      <c r="GN145">
        <v>1071.3181818181818</v>
      </c>
      <c r="GO145">
        <v>3</v>
      </c>
      <c r="GP145">
        <v>1672.2</v>
      </c>
      <c r="GQ145">
        <v>3.3</v>
      </c>
      <c r="GR145">
        <v>1446.2857142857142</v>
      </c>
      <c r="GS145">
        <v>3</v>
      </c>
      <c r="GT145">
        <v>1359.5714285714287</v>
      </c>
      <c r="GU145">
        <v>3.103448275862069</v>
      </c>
      <c r="GV145">
        <v>1473.7894736842106</v>
      </c>
      <c r="GW145">
        <v>2.9122807017543861</v>
      </c>
      <c r="GX145">
        <v>1257.8292682926829</v>
      </c>
      <c r="GY145">
        <v>4.4000000000000004</v>
      </c>
      <c r="GZ145">
        <v>1961.4285714285713</v>
      </c>
      <c r="HA145">
        <v>3.4444444444444446</v>
      </c>
      <c r="HB145">
        <v>1445.1428571428571</v>
      </c>
      <c r="HC145">
        <v>4.2222222222222223</v>
      </c>
      <c r="HD145">
        <v>1839.1428571428571</v>
      </c>
      <c r="HE145">
        <v>4.0357142857142856</v>
      </c>
      <c r="HF145">
        <v>1748.5714285714287</v>
      </c>
      <c r="HG145">
        <v>2.6666666666666665</v>
      </c>
      <c r="HH145">
        <v>1243.6666666666667</v>
      </c>
      <c r="HI145">
        <v>3.5</v>
      </c>
      <c r="HJ145">
        <v>1464.4285714285713</v>
      </c>
      <c r="HK145">
        <v>4.0999999999999996</v>
      </c>
      <c r="HL145">
        <v>1652.8571428571429</v>
      </c>
      <c r="HM145">
        <v>3.4482758620689653</v>
      </c>
      <c r="HN145">
        <v>1464.15</v>
      </c>
      <c r="HO145">
        <v>3.736842105263158</v>
      </c>
      <c r="HP145">
        <v>1609.8292682926829</v>
      </c>
      <c r="HQ145">
        <v>3.3245614035087718</v>
      </c>
      <c r="HR145">
        <v>1433.8292682926829</v>
      </c>
      <c r="HS145">
        <v>1.6</v>
      </c>
      <c r="HT145">
        <v>574.5</v>
      </c>
      <c r="HU145">
        <v>1.7777777777777777</v>
      </c>
      <c r="HV145">
        <v>775.375</v>
      </c>
      <c r="HW145">
        <v>1.8888888888888888</v>
      </c>
      <c r="HX145">
        <v>770.85714285714289</v>
      </c>
      <c r="HY145">
        <v>1.75</v>
      </c>
      <c r="HZ145">
        <v>704.13043478260875</v>
      </c>
      <c r="IA145">
        <v>1.7777777777777777</v>
      </c>
      <c r="IB145">
        <v>629.57142857142856</v>
      </c>
      <c r="IC145">
        <v>2</v>
      </c>
      <c r="ID145">
        <v>752.875</v>
      </c>
      <c r="IE145">
        <v>2</v>
      </c>
      <c r="IF145">
        <v>677.77777777777783</v>
      </c>
      <c r="IG145">
        <v>1.9310344827586208</v>
      </c>
      <c r="IH145">
        <v>688.75</v>
      </c>
      <c r="II145">
        <v>1.8421052631578947</v>
      </c>
      <c r="IJ145">
        <v>696.27659574468089</v>
      </c>
      <c r="IK145">
        <v>1.8421052631578947</v>
      </c>
      <c r="IL145">
        <v>696.27659574468089</v>
      </c>
      <c r="IM145">
        <v>2.8304093567251463</v>
      </c>
      <c r="IN145">
        <v>1165.1085271317829</v>
      </c>
      <c r="IQ145">
        <v>7</v>
      </c>
      <c r="IR145">
        <v>2077</v>
      </c>
      <c r="IS145">
        <v>0</v>
      </c>
      <c r="IU145">
        <v>3.5</v>
      </c>
      <c r="IV145">
        <v>2077</v>
      </c>
      <c r="IW145">
        <v>0</v>
      </c>
      <c r="JC145">
        <v>0</v>
      </c>
      <c r="JE145">
        <v>2.3333333333333335</v>
      </c>
      <c r="JF145">
        <v>2077</v>
      </c>
      <c r="JI145">
        <v>1</v>
      </c>
      <c r="JJ145">
        <v>183</v>
      </c>
      <c r="JK145">
        <v>7</v>
      </c>
      <c r="JL145">
        <v>2099</v>
      </c>
      <c r="JM145">
        <v>4</v>
      </c>
      <c r="JN145">
        <v>1141</v>
      </c>
      <c r="JO145">
        <v>6</v>
      </c>
      <c r="JP145">
        <v>1921</v>
      </c>
      <c r="JU145">
        <v>6</v>
      </c>
      <c r="JV145">
        <v>1921</v>
      </c>
      <c r="JW145">
        <v>4.666666666666667</v>
      </c>
      <c r="JX145">
        <v>1401</v>
      </c>
      <c r="JY145">
        <v>3.5</v>
      </c>
      <c r="JZ145">
        <v>1570</v>
      </c>
      <c r="KC145">
        <v>2</v>
      </c>
      <c r="KD145">
        <v>554</v>
      </c>
      <c r="KE145">
        <v>2</v>
      </c>
      <c r="KF145">
        <v>499</v>
      </c>
      <c r="KG145">
        <v>2</v>
      </c>
      <c r="KH145">
        <v>526.5</v>
      </c>
      <c r="KI145">
        <v>3</v>
      </c>
      <c r="KJ145">
        <v>991</v>
      </c>
      <c r="KO145">
        <v>3</v>
      </c>
      <c r="KP145">
        <v>991</v>
      </c>
      <c r="KQ145">
        <v>2.3333333333333335</v>
      </c>
      <c r="KR145">
        <v>681.33333333333337</v>
      </c>
      <c r="KS145">
        <v>2.3333333333333335</v>
      </c>
      <c r="KT145">
        <v>681.33333333333337</v>
      </c>
      <c r="KU145">
        <v>3.1111111111111112</v>
      </c>
      <c r="KV145">
        <v>1189.1428571428571</v>
      </c>
      <c r="KW145">
        <v>2.8444444444444446</v>
      </c>
      <c r="KX145">
        <v>1166.3455882352941</v>
      </c>
      <c r="KY145" s="15">
        <f>Tabla24[[#This Row],[ROS_NUM_COR_COD_ROS_TG_NEG]]-Tabla24[[#This Row],[PAS_NUM_COR_COD_ROS_TG_NEG]]</f>
        <v>-0.58333333333333348</v>
      </c>
      <c r="KZ145" s="15">
        <f>Tabla24[[#This Row],[ROS_DUR_COR_COD_ROS_TG_NEG]]-Tabla24[[#This Row],[PAS_DUR_COR_COD_ROS_TG_NEG]]</f>
        <v>-564.16666666666652</v>
      </c>
      <c r="LA145" s="15">
        <f>Tabla24[[#This Row],[ROS_NUM_COR_COD_ROS_TG_NEU]]-Tabla24[[#This Row],[PAS_NUM_COR_COD_ROS_TG_NEU]]</f>
        <v>4.9999999999999822E-2</v>
      </c>
      <c r="LB145" s="15">
        <f>Tabla24[[#This Row],[ROS_DUR_COR_COD_ROS_TG_NEU]]-Tabla24[[#This Row],[PAS_DUR_COR_COD_ROS_TG_NEU]]</f>
        <v>-220.1868131868132</v>
      </c>
      <c r="LC145" s="15">
        <f>Tabla24[[#This Row],[ROS_NUM_COR_COD_ROS_TG_POS]]-Tabla24[[#This Row],[PAS_NUM_COR_COD_ROS_TG_POS]]</f>
        <v>0.94999999999999973</v>
      </c>
      <c r="LD145" s="15">
        <f>Tabla24[[#This Row],[ROS_DUR_COR_COD_ROS_TG_POS]]-Tabla24[[#This Row],[PAS_DUR_COR_COD_ROS_TG_POS]]</f>
        <v>60.023809523809632</v>
      </c>
      <c r="LE145" s="15">
        <f>Tabla24[[#This Row],[ROS_NUM_COR_COD_ROS_TG_TOT]]-Tabla24[[#This Row],[PAS_NUM_COR_COD_ROS_TG_TOT]]</f>
        <v>0.16494252873563209</v>
      </c>
      <c r="LF145" s="15">
        <f>Tabla24[[#This Row],[ROS_DUR_COR_COD_ROS_TG_TOT]]-Tabla24[[#This Row],[PAS_DUR_COR_COD_ROS_TG_TOT]]</f>
        <v>-230.66081081081074</v>
      </c>
      <c r="LG145" s="15">
        <f>Tabla24[[#This Row],[ROS_NUM_COR_COD_ESC_TG_NEG]]-Tabla24[[#This Row],[PAS_NUM_COR_COD_ESC_TG_NEG]]</f>
        <v>-0.54999999999999982</v>
      </c>
      <c r="LH145" s="15">
        <f>Tabla24[[#This Row],[ROS_DUR_COR_COD_ESC_TG_NEG]]-Tabla24[[#This Row],[PAS_DUR_COR_COD_ESC_TG_NEG]]</f>
        <v>79.584615384615518</v>
      </c>
      <c r="LI145" s="15">
        <f>Tabla24[[#This Row],[ROS_NUM_COR_COD_ESC_TG_NEU]]-Tabla24[[#This Row],[PAS_NUM_COR_COD_ESC_TG_NEU]]</f>
        <v>0.34999999999999964</v>
      </c>
      <c r="LJ145" s="15">
        <f>Tabla24[[#This Row],[ROS_NUM_COR_COD_ESC_TG_NEG]]-Tabla24[[#This Row],[PAS_NUM_COR_COD_ESC_TG_NEG]]</f>
        <v>-0.54999999999999982</v>
      </c>
      <c r="LK145" s="15">
        <f>Tabla24[[#This Row],[ROS_NUM_COR_COD_ESC_TG_POS]]-Tabla24[[#This Row],[PAS_NUM_COR_COD_ESC_TG_POS]]</f>
        <v>-0.39999999999999991</v>
      </c>
      <c r="LL145" s="15">
        <f>Tabla24[[#This Row],[ROS_DUR_COR_COD_ESC_TG_POS]]-Tabla24[[#This Row],[PAS_DUR_COR_COD_ESC_TG_POS]]</f>
        <v>-260.8131868131868</v>
      </c>
      <c r="LM145" s="15">
        <f>Tabla24[[#This Row],[ROS_NUM_COR_COD_ESC_TG_TOT]]-Tabla24[[#This Row],[PAS_NUM_COR_COD_ESC_TG_TOT]]</f>
        <v>-0.19655172413793087</v>
      </c>
      <c r="LN145" s="15">
        <f>Tabla24[[#This Row],[ROS_DUR_COR_COD_ESC_TG_TOT]]-Tabla24[[#This Row],[PAS_DUR_COR_COD_ESC_TG_TOT]]</f>
        <v>-169.31863442389749</v>
      </c>
      <c r="LO145" s="15">
        <f>Tabla24[[#This Row],[PAS_NUM_COR_COD_ROS_TG_NEG]]-Tabla24[[#This Row],[ESC_NUM_COR_COD_ROS_TG_NEG]]</f>
        <v>0.25</v>
      </c>
      <c r="LP145" s="15">
        <f>Tabla24[[#This Row],[PAS_DUR_COR_COD_ROS_TG_NEG]]-Tabla24[[#This Row],[ESC_DUR_COR_COD_ROS_TG_NEG]]</f>
        <v>555.83333333333326</v>
      </c>
      <c r="LQ145" s="15">
        <f>Tabla24[[#This Row],[PAS_NUM_COR_COD_ROS_TG_NEU]]-Tabla24[[#This Row],[ESC_NUM_COR_COD_ROS_TG_NEU]]</f>
        <v>0.32500000000000018</v>
      </c>
      <c r="LR145" s="15">
        <f>Tabla24[[#This Row],[PAS_DUR_COR_COD_ROS_TG_NEU]]-Tabla24[[#This Row],[ESC_DUR_COR_COD_ROS_TG_NEU]]</f>
        <v>633.04395604395586</v>
      </c>
      <c r="LS145" s="15">
        <f>Tabla24[[#This Row],[PAS_NUM_COR_COD_ROS_TG_POS]]-Tabla24[[#This Row],[ESC_NUM_COR_COD_ROS_TG_POS]]</f>
        <v>-0.40555555555555545</v>
      </c>
      <c r="LT145" s="15">
        <f>Tabla24[[#This Row],[PAS_DUR_COR_COD_ROS_TG_POS]]-Tabla24[[#This Row],[ESC_DUR_COR_COD_ROS_TG_POS]]</f>
        <v>445.83333333333326</v>
      </c>
      <c r="LU145" s="15">
        <f>Tabla24[[#This Row],[PAS_NUM_COR_COD_ROS_TG_TOT]]-Tabla24[[#This Row],[ESC_NUM_COR_COD_ROS_TG_TOT]]</f>
        <v>6.1111111111110894E-2</v>
      </c>
      <c r="LV145" s="15">
        <f>Tabla24[[#This Row],[PAS_DUR_COR_COD_ROS_TG_TOT]]-Tabla24[[#This Row],[ESC_DUR_COR_COD_ROS_TG_TOT]]</f>
        <v>544.76535626535633</v>
      </c>
      <c r="LW145" s="15">
        <f>Tabla24[[#This Row],[PAS_NUM_COR_COD_ESC_TG_NEG]]-Tabla24[[#This Row],[ESC_NUM_COR_COD_ESC_TG_NEG]]</f>
        <v>-0.25</v>
      </c>
      <c r="LX145" s="15">
        <f>Tabla24[[#This Row],[PAS_DUR_COR_COD_ESC_TG_NEG]]-Tabla24[[#This Row],[ESC_DUR_COR_COD_ESC_TG_NEG]]</f>
        <v>389.81538461538457</v>
      </c>
      <c r="LY145" s="15">
        <f>Tabla24[[#This Row],[PAS_NUM_COR_COD_ESC_TG_NEU]]-Tabla24[[#This Row],[ESC_NUM_COR_COD_ESC_TG_NEU]]</f>
        <v>-0.67499999999999982</v>
      </c>
      <c r="LZ145" s="15">
        <f>Tabla24[[#This Row],[PAS_DUR_COR_COD_ESC_TG_NEU]]-Tabla24[[#This Row],[ESC_DUR_COR_COD_ESC_TG_NEU]]</f>
        <v>561.20779220779241</v>
      </c>
      <c r="MA145" s="15">
        <f>Tabla24[[#This Row],[PAS_NUM_COR_COD_ESC_TG_POS]]-Tabla24[[#This Row],[ESC_NUM_COR_COD_ESC_TG_POS]]</f>
        <v>0.51111111111111107</v>
      </c>
      <c r="MB145" s="15">
        <f>Tabla24[[#This Row],[PAS_DUR_COR_COD_ESC_TG_POS]]-Tabla24[[#This Row],[ESC_DUR_COR_COD_ESC_TG_POS]]</f>
        <v>783.60683760683764</v>
      </c>
      <c r="MC145" s="15">
        <f>Tabla24[[#This Row],[PAS_NUM_COR_COD_ESC_TG_TOT]]-Tabla24[[#This Row],[ESC_NUM_COR_COD_ESC_TG_TOT]]</f>
        <v>-0.14444444444444482</v>
      </c>
      <c r="MD145" s="15">
        <f>Tabla24[[#This Row],[PAS_DUR_COR_COD_ESC_TG_TOT]]-Tabla24[[#This Row],[ESC_DUR_COR_COD_ESC_TG_TOT]]</f>
        <v>576.26195426195432</v>
      </c>
      <c r="ME145">
        <v>287</v>
      </c>
      <c r="MF145">
        <v>350.28571428571428</v>
      </c>
      <c r="MG145">
        <v>322.42857142857144</v>
      </c>
      <c r="MH145">
        <v>321.55</v>
      </c>
      <c r="MI145">
        <v>332.6</v>
      </c>
      <c r="MJ145">
        <v>319.85714285714283</v>
      </c>
      <c r="MK145">
        <v>315</v>
      </c>
      <c r="ML145">
        <v>321.42105263157896</v>
      </c>
      <c r="MM145">
        <v>288</v>
      </c>
      <c r="MN145">
        <v>279.14285714285717</v>
      </c>
      <c r="MO145">
        <v>251.25</v>
      </c>
      <c r="MP145">
        <v>271.81818181818181</v>
      </c>
      <c r="MQ145">
        <v>276.3</v>
      </c>
      <c r="MR145">
        <v>246.85714285714286</v>
      </c>
      <c r="MS145">
        <v>306.44444444444446</v>
      </c>
      <c r="MT145">
        <v>278.80769230769232</v>
      </c>
      <c r="MU145">
        <v>314.08333333333331</v>
      </c>
      <c r="MV145">
        <v>355.38461538461536</v>
      </c>
      <c r="MW145">
        <v>319.41666666666669</v>
      </c>
      <c r="MX145">
        <v>330.32432432432432</v>
      </c>
      <c r="MY145">
        <v>276.07692307692309</v>
      </c>
      <c r="MZ145">
        <v>308.63636363636363</v>
      </c>
      <c r="NA145">
        <v>331.76923076923077</v>
      </c>
      <c r="NB145">
        <v>305.32432432432432</v>
      </c>
      <c r="NC145" s="15">
        <f>Tabla1[[#This Row],[ROS_1DU_COR_COD_ROS_TG_NEG]]-Tabla1[[#This Row],[PAS_1DU_COR_COD_ROS_TG_NEG]]</f>
        <v>-27.083333333333314</v>
      </c>
      <c r="ND145" s="15">
        <f>Tabla1[[#This Row],[ROS_1DU_COR_COD_ROS_TG_NEU]]-Tabla1[[#This Row],[PAS_1DU_COR_COD_ROS_TG_NEU]]</f>
        <v>-5.0989010989010808</v>
      </c>
      <c r="NE145" s="15">
        <f>Tabla1[[#This Row],[ROS_1DU_COR_COD_ROS_TG_POS]]-Tabla1[[#This Row],[PAS_1DU_COR_COD_ROS_TG_POS]]</f>
        <v>3.0119047619047592</v>
      </c>
      <c r="NF145" s="15">
        <f>Tabla1[[#This Row],[ROS_1DU_COR_COD_ROS_TG_TOT]]-Tabla1[[#This Row],[PAS_1DU_COR_COD_ROS_TG_TOT]]</f>
        <v>-8.7743243243243114</v>
      </c>
      <c r="NG145" s="15">
        <f>Tabla1[[#This Row],[ROS_1DU_COR_COD_ESC_TG_NEG]]-Tabla1[[#This Row],[PAS_1DU_COR_COD_ESC_TG_NEG]]</f>
        <v>56.523076923076928</v>
      </c>
      <c r="NH145" s="15">
        <f>Tabla1[[#This Row],[ROS_1DU_COR_COD_ESC_TG_NEU]]-Tabla1[[#This Row],[PAS_1DU_COR_COD_ESC_TG_NEU]]</f>
        <v>11.220779220779207</v>
      </c>
      <c r="NI145" s="15">
        <f>Tabla1[[#This Row],[ROS_1DU_COR_COD_ESC_TG_POS]]-Tabla1[[#This Row],[PAS_1DU_COR_COD_ESC_TG_POS]]</f>
        <v>-16.769230769230774</v>
      </c>
      <c r="NJ145" s="15">
        <f>Tabla1[[#This Row],[ROS_1DU_COR_COD_ESC_TG_TOT]]-Tabla1[[#This Row],[PAS_1DU_COR_COD_ESC_TG_TOT]]</f>
        <v>16.096728307254637</v>
      </c>
      <c r="NK145" s="15">
        <f>Tabla1[[#This Row],[PAS_1DU_COR_COD_ROS_TG_NEG]]-Tabla1[[#This Row],[ESC_1DU_COR_COD_ROS_TG_NEG]]</f>
        <v>26.083333333333314</v>
      </c>
      <c r="NL145" s="15">
        <f>Tabla1[[#This Row],[PAS_1DU_COR_COD_ROS_TG_NEU]]-Tabla1[[#This Row],[ESC_1DU_COR_COD_ROS_TG_NEU]]</f>
        <v>76.241758241758191</v>
      </c>
      <c r="NM145" s="15">
        <f>Tabla1[[#This Row],[PAS_1DU_COR_COD_ROS_TG_POS]]-Tabla1[[#This Row],[ESC_1DU_COR_COD_ROS_TG_POS]]</f>
        <v>68.166666666666686</v>
      </c>
      <c r="NN145" s="15">
        <f>Tabla1[[#This Row],[PAS_1DU_COR_COD_ROS_TG_TOT]]-Tabla1[[#This Row],[ESC_1DU_COR_COD_ROS_TG_TOT]]</f>
        <v>58.50614250614251</v>
      </c>
      <c r="NO145" s="15">
        <f>Tabla1[[#This Row],[PAS_1DU_COR_COD_ESC_TG_NEG]]-Tabla1[[#This Row],[ESC_1DU_COR_COD_ESC_TG_NEG]]</f>
        <v>-0.22307692307691696</v>
      </c>
      <c r="NP145" s="15">
        <f>Tabla1[[#This Row],[PAS_1DU_COR_COD_ESC_TG_NEU]]-Tabla1[[#This Row],[ESC_1DU_COR_COD_ESC_TG_NEU]]</f>
        <v>61.779220779220765</v>
      </c>
      <c r="NQ145" s="15">
        <f>Tabla1[[#This Row],[PAS_1DU_COR_COD_ESC_TG_POS]]-Tabla1[[#This Row],[ESC_1DU_COR_COD_ESC_TG_POS]]</f>
        <v>25.324786324786317</v>
      </c>
      <c r="NR145" s="15">
        <f>Tabla1[[#This Row],[PAS_1DU_COR_COD_ESC_TG_TOT]]-Tabla1[[#This Row],[ESC_1DU_COR_COD_ESC_TG_TOT]]</f>
        <v>26.516632016632002</v>
      </c>
    </row>
    <row r="146" spans="1:382" x14ac:dyDescent="0.3">
      <c r="A146" s="2" t="s">
        <v>162</v>
      </c>
      <c r="B146" s="2">
        <v>50</v>
      </c>
      <c r="C146" s="2">
        <v>1</v>
      </c>
      <c r="D146" s="2">
        <v>55</v>
      </c>
      <c r="E146">
        <v>3.65</v>
      </c>
      <c r="F146">
        <v>704.5</v>
      </c>
      <c r="G146">
        <v>3.35</v>
      </c>
      <c r="H146">
        <v>730.76470588235293</v>
      </c>
      <c r="I146">
        <v>3.75</v>
      </c>
      <c r="J146">
        <v>821.3125</v>
      </c>
      <c r="K146">
        <v>3.5833333333333335</v>
      </c>
      <c r="L146">
        <v>749.9019607843137</v>
      </c>
      <c r="M146">
        <v>2.95</v>
      </c>
      <c r="N146">
        <v>713.88888888888891</v>
      </c>
      <c r="O146">
        <v>3.8</v>
      </c>
      <c r="P146">
        <v>749.94444444444446</v>
      </c>
      <c r="Q146">
        <v>3.8</v>
      </c>
      <c r="R146">
        <v>774.57894736842104</v>
      </c>
      <c r="S146">
        <v>3.5166666666666666</v>
      </c>
      <c r="T146">
        <v>746.65454545454543</v>
      </c>
      <c r="U146">
        <v>3.55</v>
      </c>
      <c r="V146">
        <v>748.21698113207549</v>
      </c>
      <c r="W146">
        <v>1.85</v>
      </c>
      <c r="X146">
        <v>361.89473684210526</v>
      </c>
      <c r="Y146">
        <v>1.65</v>
      </c>
      <c r="Z146">
        <v>395.41176470588238</v>
      </c>
      <c r="AA146">
        <v>1.9</v>
      </c>
      <c r="AB146">
        <v>380.58823529411762</v>
      </c>
      <c r="AC146">
        <v>1.8</v>
      </c>
      <c r="AD146">
        <v>378.64150943396226</v>
      </c>
      <c r="AE146">
        <v>1.8</v>
      </c>
      <c r="AF146">
        <v>378.64150943396226</v>
      </c>
      <c r="AG146">
        <v>2.9666666666666668</v>
      </c>
      <c r="AH146">
        <v>625.02515723270437</v>
      </c>
      <c r="BM146">
        <v>2.9666666666666668</v>
      </c>
      <c r="BN146">
        <v>625.02515723270437</v>
      </c>
      <c r="BO146">
        <v>3.875</v>
      </c>
      <c r="BP146">
        <v>652.625</v>
      </c>
      <c r="BQ146">
        <v>3.3</v>
      </c>
      <c r="BR146">
        <v>474.1</v>
      </c>
      <c r="BS146">
        <v>3.3333333333333335</v>
      </c>
      <c r="BT146">
        <v>538.22222222222217</v>
      </c>
      <c r="BU146">
        <v>3.4814814814814814</v>
      </c>
      <c r="BV146">
        <v>548.37037037037032</v>
      </c>
      <c r="BW146">
        <v>3.8888888888888888</v>
      </c>
      <c r="BX146">
        <v>553.88888888888891</v>
      </c>
      <c r="BY146">
        <v>4</v>
      </c>
      <c r="BZ146">
        <v>512.25</v>
      </c>
      <c r="CA146">
        <v>3.2</v>
      </c>
      <c r="CB146">
        <v>543.125</v>
      </c>
      <c r="CC146">
        <v>3.6666666666666665</v>
      </c>
      <c r="CD146">
        <v>537.12</v>
      </c>
      <c r="CE146">
        <v>3.574074074074074</v>
      </c>
      <c r="CF146">
        <v>542.96153846153845</v>
      </c>
      <c r="CG146">
        <v>2.375</v>
      </c>
      <c r="CH146">
        <v>385.85714285714283</v>
      </c>
      <c r="CI146">
        <v>3.5</v>
      </c>
      <c r="CJ146">
        <v>567.6</v>
      </c>
      <c r="CK146">
        <v>2.8888888888888888</v>
      </c>
      <c r="CL146">
        <v>517.125</v>
      </c>
      <c r="CM146">
        <v>2.9629629629629628</v>
      </c>
      <c r="CN146">
        <v>500.56</v>
      </c>
      <c r="CO146">
        <v>2</v>
      </c>
      <c r="CP146">
        <v>391.375</v>
      </c>
      <c r="CQ146">
        <v>2.375</v>
      </c>
      <c r="CR146">
        <v>388</v>
      </c>
      <c r="CS146">
        <v>3.1</v>
      </c>
      <c r="CT146">
        <v>629.875</v>
      </c>
      <c r="CU146">
        <v>2.5185185185185186</v>
      </c>
      <c r="CV146">
        <v>473.30434782608694</v>
      </c>
      <c r="CW146">
        <v>2.7407407407407409</v>
      </c>
      <c r="CX146">
        <v>487.5</v>
      </c>
      <c r="CY146">
        <v>3.1574074074074074</v>
      </c>
      <c r="CZ146">
        <v>516.34</v>
      </c>
      <c r="DA146">
        <v>2.375</v>
      </c>
      <c r="DB146">
        <v>432.85714285714283</v>
      </c>
      <c r="DC146">
        <v>3</v>
      </c>
      <c r="DD146">
        <v>494.4</v>
      </c>
      <c r="DE146">
        <v>2.5555555555555554</v>
      </c>
      <c r="DF146">
        <v>367.55555555555554</v>
      </c>
      <c r="DG146">
        <v>2.6666666666666665</v>
      </c>
      <c r="DH146">
        <v>433.92307692307691</v>
      </c>
      <c r="DI146">
        <v>3.3333333333333335</v>
      </c>
      <c r="DJ146">
        <v>478.77777777777777</v>
      </c>
      <c r="DK146">
        <v>2.625</v>
      </c>
      <c r="DL146">
        <v>407.375</v>
      </c>
      <c r="DM146">
        <v>2.2999999999999998</v>
      </c>
      <c r="DN146">
        <v>308.39999999999998</v>
      </c>
      <c r="DO146">
        <v>2.7407407407407409</v>
      </c>
      <c r="DP146">
        <v>394.51851851851853</v>
      </c>
      <c r="DQ146">
        <v>2.7037037037037037</v>
      </c>
      <c r="DR146">
        <v>413.84905660377359</v>
      </c>
      <c r="DS146">
        <v>2.7037037037037037</v>
      </c>
      <c r="DT146">
        <v>413.84905660377359</v>
      </c>
      <c r="DU146">
        <v>3.0061728395061729</v>
      </c>
      <c r="DV146">
        <v>480.83660130718954</v>
      </c>
      <c r="DW146">
        <v>2</v>
      </c>
      <c r="DX146">
        <v>371</v>
      </c>
      <c r="EA146">
        <v>4</v>
      </c>
      <c r="EB146">
        <v>890</v>
      </c>
      <c r="EC146">
        <v>2.6666666666666665</v>
      </c>
      <c r="ED146">
        <v>544</v>
      </c>
      <c r="EE146">
        <v>3</v>
      </c>
      <c r="EF146">
        <v>457</v>
      </c>
      <c r="EG146">
        <v>2</v>
      </c>
      <c r="EH146">
        <v>293</v>
      </c>
      <c r="EK146">
        <v>2.3333333333333335</v>
      </c>
      <c r="EL146">
        <v>347.66666666666669</v>
      </c>
      <c r="EM146">
        <v>2.5</v>
      </c>
      <c r="EN146">
        <v>445.83333333333331</v>
      </c>
      <c r="EO146">
        <v>4</v>
      </c>
      <c r="EP146">
        <v>605.5</v>
      </c>
      <c r="ES146">
        <v>2</v>
      </c>
      <c r="ET146">
        <v>313</v>
      </c>
      <c r="EU146">
        <v>3.3333333333333335</v>
      </c>
      <c r="EV146">
        <v>508</v>
      </c>
      <c r="EW146">
        <v>3</v>
      </c>
      <c r="EX146">
        <v>639</v>
      </c>
      <c r="EY146">
        <v>6</v>
      </c>
      <c r="EZ146">
        <v>769.5</v>
      </c>
      <c r="FC146">
        <v>5</v>
      </c>
      <c r="FD146">
        <v>726</v>
      </c>
      <c r="FE146">
        <v>4.166666666666667</v>
      </c>
      <c r="FF146">
        <v>617</v>
      </c>
      <c r="FG146">
        <v>3.3333333333333335</v>
      </c>
      <c r="FH146">
        <v>531.41666666666663</v>
      </c>
      <c r="FI146">
        <v>4.5</v>
      </c>
      <c r="FJ146">
        <v>576</v>
      </c>
      <c r="FM146">
        <v>5</v>
      </c>
      <c r="FN146">
        <v>789</v>
      </c>
      <c r="FO146">
        <v>4.666666666666667</v>
      </c>
      <c r="FP146">
        <v>647</v>
      </c>
      <c r="FQ146">
        <v>7</v>
      </c>
      <c r="FR146">
        <v>1266</v>
      </c>
      <c r="FS146">
        <v>3</v>
      </c>
      <c r="FT146">
        <v>473.5</v>
      </c>
      <c r="FW146">
        <v>4.333333333333333</v>
      </c>
      <c r="FX146">
        <v>737.66666666666663</v>
      </c>
      <c r="FY146">
        <v>4.5</v>
      </c>
      <c r="FZ146">
        <v>692.33333333333337</v>
      </c>
      <c r="GA146">
        <v>4.5</v>
      </c>
      <c r="GB146">
        <v>692.33333333333337</v>
      </c>
      <c r="GC146">
        <v>3.7222222222222223</v>
      </c>
      <c r="GD146">
        <v>585.05555555555554</v>
      </c>
      <c r="GE146">
        <v>3.0777777777777779</v>
      </c>
      <c r="GF146">
        <v>491.80701754385967</v>
      </c>
      <c r="GG146">
        <v>3.9</v>
      </c>
      <c r="GH146">
        <v>783.33333333333337</v>
      </c>
      <c r="GI146">
        <v>3</v>
      </c>
      <c r="GJ146">
        <v>629.375</v>
      </c>
      <c r="GK146">
        <v>2.875</v>
      </c>
      <c r="GL146">
        <v>421.5</v>
      </c>
      <c r="GM146">
        <v>3.2857142857142856</v>
      </c>
      <c r="GN146">
        <v>618.28</v>
      </c>
      <c r="GO146">
        <v>2.7777777777777777</v>
      </c>
      <c r="GP146">
        <v>540.75</v>
      </c>
      <c r="GQ146">
        <v>3.7</v>
      </c>
      <c r="GR146">
        <v>689.88888888888891</v>
      </c>
      <c r="GS146">
        <v>4.3</v>
      </c>
      <c r="GT146">
        <v>711.6</v>
      </c>
      <c r="GU146">
        <v>3.6206896551724137</v>
      </c>
      <c r="GV146">
        <v>653.74074074074076</v>
      </c>
      <c r="GW146">
        <v>3.4561403508771931</v>
      </c>
      <c r="GX146">
        <v>636.69230769230774</v>
      </c>
      <c r="GY146">
        <v>3.7</v>
      </c>
      <c r="GZ146">
        <v>687.3</v>
      </c>
      <c r="HA146">
        <v>4.9000000000000004</v>
      </c>
      <c r="HB146">
        <v>847.1</v>
      </c>
      <c r="HC146">
        <v>4.875</v>
      </c>
      <c r="HD146">
        <v>801.25</v>
      </c>
      <c r="HE146">
        <v>4.4642857142857144</v>
      </c>
      <c r="HF146">
        <v>776.92857142857144</v>
      </c>
      <c r="HG146">
        <v>4.2222222222222223</v>
      </c>
      <c r="HH146">
        <v>691.66666666666663</v>
      </c>
      <c r="HI146">
        <v>4</v>
      </c>
      <c r="HJ146">
        <v>668.2</v>
      </c>
      <c r="HK146">
        <v>3.7</v>
      </c>
      <c r="HL146">
        <v>645.22222222222217</v>
      </c>
      <c r="HM146">
        <v>3.9655172413793105</v>
      </c>
      <c r="HN146">
        <v>668.35714285714289</v>
      </c>
      <c r="HO146">
        <v>4.2105263157894735</v>
      </c>
      <c r="HP146">
        <v>722.64285714285711</v>
      </c>
      <c r="HQ146">
        <v>3.8333333333333335</v>
      </c>
      <c r="HR146">
        <v>681.25925925925924</v>
      </c>
      <c r="HS146">
        <v>2.4</v>
      </c>
      <c r="HT146">
        <v>387.1</v>
      </c>
      <c r="HU146">
        <v>2.2000000000000002</v>
      </c>
      <c r="HV146">
        <v>313.7</v>
      </c>
      <c r="HW146">
        <v>2.625</v>
      </c>
      <c r="HX146">
        <v>392.875</v>
      </c>
      <c r="HY146">
        <v>2.3928571428571428</v>
      </c>
      <c r="HZ146">
        <v>362.53571428571428</v>
      </c>
      <c r="IA146">
        <v>1.8888888888888888</v>
      </c>
      <c r="IB146">
        <v>342.375</v>
      </c>
      <c r="IC146">
        <v>2.9</v>
      </c>
      <c r="ID146">
        <v>485.8</v>
      </c>
      <c r="IE146">
        <v>2.1</v>
      </c>
      <c r="IF146">
        <v>447</v>
      </c>
      <c r="IG146">
        <v>2.3103448275862069</v>
      </c>
      <c r="IH146">
        <v>430.37037037037038</v>
      </c>
      <c r="II146">
        <v>2.3508771929824563</v>
      </c>
      <c r="IJ146">
        <v>395.83636363636361</v>
      </c>
      <c r="IK146">
        <v>2.3508771929824563</v>
      </c>
      <c r="IL146">
        <v>395.83636363636361</v>
      </c>
      <c r="IM146">
        <v>3.3391812865497075</v>
      </c>
      <c r="IN146">
        <v>584.95092024539872</v>
      </c>
      <c r="IS146">
        <v>3</v>
      </c>
      <c r="IT146">
        <v>1241</v>
      </c>
      <c r="IU146">
        <v>3</v>
      </c>
      <c r="IV146">
        <v>1241</v>
      </c>
      <c r="IW146">
        <v>1</v>
      </c>
      <c r="IX146">
        <v>87</v>
      </c>
      <c r="JC146">
        <v>1</v>
      </c>
      <c r="JD146">
        <v>87</v>
      </c>
      <c r="JE146">
        <v>2.3333333333333335</v>
      </c>
      <c r="JF146">
        <v>664</v>
      </c>
      <c r="JK146">
        <v>4.5</v>
      </c>
      <c r="JL146">
        <v>1118</v>
      </c>
      <c r="JM146">
        <v>4.5</v>
      </c>
      <c r="JN146">
        <v>1118</v>
      </c>
      <c r="JO146">
        <v>7</v>
      </c>
      <c r="JP146">
        <v>1360</v>
      </c>
      <c r="JU146">
        <v>7</v>
      </c>
      <c r="JV146">
        <v>1360</v>
      </c>
      <c r="JW146">
        <v>5.333333333333333</v>
      </c>
      <c r="JX146">
        <v>1198.6666666666667</v>
      </c>
      <c r="JY146">
        <v>3.8333333333333335</v>
      </c>
      <c r="JZ146">
        <v>984.8</v>
      </c>
      <c r="KE146">
        <v>3</v>
      </c>
      <c r="KF146">
        <v>472.5</v>
      </c>
      <c r="KG146">
        <v>3</v>
      </c>
      <c r="KH146">
        <v>472.5</v>
      </c>
      <c r="KI146">
        <v>4</v>
      </c>
      <c r="KJ146">
        <v>450</v>
      </c>
      <c r="KO146">
        <v>4</v>
      </c>
      <c r="KP146">
        <v>450</v>
      </c>
      <c r="KQ146">
        <v>3.3333333333333335</v>
      </c>
      <c r="KR146">
        <v>465</v>
      </c>
      <c r="KS146">
        <v>3.3333333333333335</v>
      </c>
      <c r="KT146">
        <v>465</v>
      </c>
      <c r="KU146">
        <v>3.6666666666666665</v>
      </c>
      <c r="KV146">
        <v>789.875</v>
      </c>
      <c r="KW146">
        <v>3.3555555555555556</v>
      </c>
      <c r="KX146">
        <v>594.53801169590645</v>
      </c>
      <c r="KY146" s="15">
        <f>Tabla24[[#This Row],[ROS_NUM_COR_COD_ROS_TG_NEG]]-Tabla24[[#This Row],[PAS_NUM_COR_COD_ROS_TG_NEG]]</f>
        <v>1.2722222222222221</v>
      </c>
      <c r="KZ146" s="15">
        <f>Tabla24[[#This Row],[ROS_DUR_COR_COD_ROS_TG_NEG]]-Tabla24[[#This Row],[PAS_DUR_COR_COD_ROS_TG_NEG]]</f>
        <v>-22.222222222222285</v>
      </c>
      <c r="LA146" s="15">
        <f>Tabla24[[#This Row],[ROS_NUM_COR_COD_ROS_TG_NEU]]-Tabla24[[#This Row],[PAS_NUM_COR_COD_ROS_TG_NEU]]</f>
        <v>0.20000000000000018</v>
      </c>
      <c r="LB146" s="15">
        <f>Tabla24[[#This Row],[ROS_DUR_COR_COD_ROS_TG_NEU]]-Tabla24[[#This Row],[PAS_DUR_COR_COD_ROS_TG_NEU]]</f>
        <v>-81.744444444444412</v>
      </c>
      <c r="LC146" s="15">
        <f>Tabla24[[#This Row],[ROS_NUM_COR_COD_ROS_TG_POS]]-Tabla24[[#This Row],[PAS_NUM_COR_COD_ROS_TG_POS]]</f>
        <v>-9.9999999999999645E-2</v>
      </c>
      <c r="LD146" s="15">
        <f>Tabla24[[#This Row],[ROS_DUR_COR_COD_ROS_TG_POS]]-Tabla24[[#This Row],[PAS_DUR_COR_COD_ROS_TG_POS]]</f>
        <v>-129.35672514619887</v>
      </c>
      <c r="LE146" s="15">
        <f>Tabla24[[#This Row],[ROS_NUM_COR_COD_ROS_TG_TOT]]-Tabla24[[#This Row],[PAS_NUM_COR_COD_ROS_TG_TOT]]</f>
        <v>0.44885057471264389</v>
      </c>
      <c r="LF146" s="15">
        <f>Tabla24[[#This Row],[ROS_DUR_COR_COD_ROS_TG_TOT]]-Tabla24[[#This Row],[PAS_DUR_COR_COD_ROS_TG_TOT]]</f>
        <v>-78.297402597402538</v>
      </c>
      <c r="LG146" s="15">
        <f>Tabla24[[#This Row],[ROS_NUM_COR_COD_ESC_TG_NEG]]-Tabla24[[#This Row],[PAS_NUM_COR_COD_ESC_TG_NEG]]</f>
        <v>-0.87222222222222223</v>
      </c>
      <c r="LH146" s="15">
        <f>Tabla24[[#This Row],[ROS_DUR_COR_COD_ESC_TG_NEG]]-Tabla24[[#This Row],[PAS_DUR_COR_COD_ESC_TG_NEG]]</f>
        <v>-163.75</v>
      </c>
      <c r="LI146" s="15">
        <f>Tabla24[[#This Row],[ROS_NUM_COR_COD_ESC_TG_NEU]]-Tabla24[[#This Row],[PAS_NUM_COR_COD_ESC_TG_NEU]]</f>
        <v>0.35000000000000009</v>
      </c>
      <c r="LJ146" s="15">
        <f>Tabla24[[#This Row],[ROS_NUM_COR_COD_ESC_TG_NEG]]-Tabla24[[#This Row],[PAS_NUM_COR_COD_ESC_TG_NEG]]</f>
        <v>-0.87222222222222223</v>
      </c>
      <c r="LK146" s="15">
        <f>Tabla24[[#This Row],[ROS_NUM_COR_COD_ESC_TG_POS]]-Tabla24[[#This Row],[PAS_NUM_COR_COD_ESC_TG_POS]]</f>
        <v>0.54999999999999982</v>
      </c>
      <c r="LL146" s="15">
        <f>Tabla24[[#This Row],[ROS_DUR_COR_COD_ESC_TG_POS]]-Tabla24[[#This Row],[PAS_DUR_COR_COD_ESC_TG_POS]]</f>
        <v>-109.71249999999998</v>
      </c>
      <c r="LM146" s="15">
        <f>Tabla24[[#This Row],[ROS_NUM_COR_COD_ESC_TG_TOT]]-Tabla24[[#This Row],[PAS_NUM_COR_COD_ESC_TG_TOT]]</f>
        <v>3.735632183908022E-2</v>
      </c>
      <c r="LN146" s="15">
        <f>Tabla24[[#This Row],[ROS_DUR_COR_COD_ESC_TG_TOT]]-Tabla24[[#This Row],[PAS_DUR_COR_COD_ESC_TG_TOT]]</f>
        <v>-96.161220043572939</v>
      </c>
      <c r="LO146" s="15">
        <f>Tabla24[[#This Row],[PAS_NUM_COR_COD_ROS_TG_NEG]]-Tabla24[[#This Row],[ESC_NUM_COR_COD_ROS_TG_NEG]]</f>
        <v>0.95000000000000018</v>
      </c>
      <c r="LP146" s="15">
        <f>Tabla24[[#This Row],[PAS_DUR_COR_COD_ROS_TG_NEG]]-Tabla24[[#This Row],[ESC_DUR_COR_COD_ROS_TG_NEG]]</f>
        <v>322.51388888888891</v>
      </c>
      <c r="LQ146" s="15">
        <f>Tabla24[[#This Row],[PAS_NUM_COR_COD_ROS_TG_NEU]]-Tabla24[[#This Row],[ESC_NUM_COR_COD_ROS_TG_NEU]]</f>
        <v>1.4249999999999998</v>
      </c>
      <c r="LR146" s="15">
        <f>Tabla24[[#This Row],[PAS_DUR_COR_COD_ROS_TG_NEU]]-Tabla24[[#This Row],[ESC_DUR_COR_COD_ROS_TG_NEU]]</f>
        <v>361.94444444444446</v>
      </c>
      <c r="LS146" s="15">
        <f>Tabla24[[#This Row],[PAS_NUM_COR_COD_ROS_TG_POS]]-Tabla24[[#This Row],[ESC_NUM_COR_COD_ROS_TG_POS]]</f>
        <v>0.69999999999999973</v>
      </c>
      <c r="LT146" s="15">
        <f>Tabla24[[#This Row],[PAS_DUR_COR_COD_ROS_TG_POS]]-Tabla24[[#This Row],[ESC_DUR_COR_COD_ROS_TG_POS]]</f>
        <v>144.70394736842104</v>
      </c>
      <c r="LU146" s="15">
        <f>Tabla24[[#This Row],[PAS_NUM_COR_COD_ROS_TG_TOT]]-Tabla24[[#This Row],[ESC_NUM_COR_COD_ROS_TG_TOT]]</f>
        <v>0.99814814814814801</v>
      </c>
      <c r="LV146" s="15">
        <f>Tabla24[[#This Row],[PAS_DUR_COR_COD_ROS_TG_TOT]]-Tabla24[[#This Row],[ESC_DUR_COR_COD_ROS_TG_TOT]]</f>
        <v>273.35019762845849</v>
      </c>
      <c r="LW146" s="15">
        <f>Tabla24[[#This Row],[PAS_NUM_COR_COD_ESC_TG_NEG]]-Tabla24[[#This Row],[ESC_NUM_COR_COD_ESC_TG_NEG]]</f>
        <v>-0.23888888888888893</v>
      </c>
      <c r="LX146" s="15">
        <f>Tabla24[[#This Row],[PAS_DUR_COR_COD_ESC_TG_NEG]]-Tabla24[[#This Row],[ESC_DUR_COR_COD_ESC_TG_NEG]]</f>
        <v>150.61111111111109</v>
      </c>
      <c r="LY146" s="15">
        <f>Tabla24[[#This Row],[PAS_NUM_COR_COD_ESC_TG_NEU]]-Tabla24[[#This Row],[ESC_NUM_COR_COD_ESC_TG_NEU]]</f>
        <v>-0.64999999999999991</v>
      </c>
      <c r="LZ146" s="15">
        <f>Tabla24[[#This Row],[PAS_DUR_COR_COD_ESC_TG_NEU]]-Tabla24[[#This Row],[ESC_DUR_COR_COD_ESC_TG_NEU]]</f>
        <v>218.51470588235293</v>
      </c>
      <c r="MA146" s="15">
        <f>Tabla24[[#This Row],[PAS_NUM_COR_COD_ESC_TG_POS]]-Tabla24[[#This Row],[ESC_NUM_COR_COD_ESC_TG_POS]]</f>
        <v>0.54999999999999982</v>
      </c>
      <c r="MB146" s="15">
        <f>Tabla24[[#This Row],[PAS_DUR_COR_COD_ESC_TG_POS]]-Tabla24[[#This Row],[ESC_DUR_COR_COD_ESC_TG_POS]]</f>
        <v>278.1875</v>
      </c>
      <c r="MC146" s="15">
        <f>Tabla24[[#This Row],[PAS_NUM_COR_COD_ESC_TG_TOT]]-Tabla24[[#This Row],[ESC_NUM_COR_COD_ESC_TG_TOT]]</f>
        <v>-8.3333333333333037E-2</v>
      </c>
      <c r="MD146" s="15">
        <f>Tabla24[[#This Row],[PAS_DUR_COR_COD_ESC_TG_TOT]]-Tabla24[[#This Row],[ESC_DUR_COR_COD_ESC_TG_TOT]]</f>
        <v>212.7819607843137</v>
      </c>
      <c r="ME146">
        <v>131.11111111111111</v>
      </c>
      <c r="MF146">
        <v>188.7</v>
      </c>
      <c r="MG146">
        <v>136.66666666666666</v>
      </c>
      <c r="MH146">
        <v>153.46428571428572</v>
      </c>
      <c r="MI146">
        <v>175.75</v>
      </c>
      <c r="MJ146">
        <v>135.55555555555554</v>
      </c>
      <c r="MK146">
        <v>154</v>
      </c>
      <c r="ML146">
        <v>154.2962962962963</v>
      </c>
      <c r="MM146">
        <v>146.875</v>
      </c>
      <c r="MN146">
        <v>149.14285714285714</v>
      </c>
      <c r="MO146">
        <v>167.25</v>
      </c>
      <c r="MP146">
        <v>154.65217391304347</v>
      </c>
      <c r="MQ146">
        <v>131.88888888888889</v>
      </c>
      <c r="MR146">
        <v>116.875</v>
      </c>
      <c r="MS146">
        <v>176.625</v>
      </c>
      <c r="MT146">
        <v>141.4</v>
      </c>
      <c r="MU146">
        <v>239.66666666666666</v>
      </c>
      <c r="MV146">
        <v>202.61111111111111</v>
      </c>
      <c r="MW146">
        <v>196.31578947368422</v>
      </c>
      <c r="MX146">
        <v>212.56363636363636</v>
      </c>
      <c r="MY146">
        <v>180.94444444444446</v>
      </c>
      <c r="MZ146">
        <v>163.23529411764707</v>
      </c>
      <c r="NA146">
        <v>166.5625</v>
      </c>
      <c r="NB146">
        <v>170.52941176470588</v>
      </c>
      <c r="NC146" s="15">
        <f>Tabla1[[#This Row],[ROS_1DU_COR_COD_ROS_TG_NEG]]-Tabla1[[#This Row],[PAS_1DU_COR_COD_ROS_TG_NEG]]</f>
        <v>-108.55555555555554</v>
      </c>
      <c r="ND146" s="15">
        <f>Tabla1[[#This Row],[ROS_1DU_COR_COD_ROS_TG_NEU]]-Tabla1[[#This Row],[PAS_1DU_COR_COD_ROS_TG_NEU]]</f>
        <v>-13.911111111111126</v>
      </c>
      <c r="NE146" s="15">
        <f>Tabla1[[#This Row],[ROS_1DU_COR_COD_ROS_TG_POS]]-Tabla1[[#This Row],[PAS_1DU_COR_COD_ROS_TG_POS]]</f>
        <v>-59.649122807017562</v>
      </c>
      <c r="NF146" s="15">
        <f>Tabla1[[#This Row],[ROS_1DU_COR_COD_ROS_TG_TOT]]-Tabla1[[#This Row],[PAS_1DU_COR_COD_ROS_TG_TOT]]</f>
        <v>-59.09935064935064</v>
      </c>
      <c r="NG146" s="15">
        <f>Tabla1[[#This Row],[ROS_1DU_COR_COD_ESC_TG_NEG]]-Tabla1[[#This Row],[PAS_1DU_COR_COD_ESC_TG_NEG]]</f>
        <v>-5.1944444444444571</v>
      </c>
      <c r="NH146" s="15">
        <f>Tabla1[[#This Row],[ROS_1DU_COR_COD_ESC_TG_NEU]]-Tabla1[[#This Row],[PAS_1DU_COR_COD_ESC_TG_NEU]]</f>
        <v>-27.679738562091529</v>
      </c>
      <c r="NI146" s="15">
        <f>Tabla1[[#This Row],[ROS_1DU_COR_COD_ESC_TG_POS]]-Tabla1[[#This Row],[PAS_1DU_COR_COD_ESC_TG_POS]]</f>
        <v>-12.5625</v>
      </c>
      <c r="NJ146" s="15">
        <f>Tabla1[[#This Row],[ROS_1DU_COR_COD_ESC_TG_TOT]]-Tabla1[[#This Row],[PAS_1DU_COR_COD_ESC_TG_TOT]]</f>
        <v>-16.233115468409579</v>
      </c>
      <c r="NK146" s="15">
        <f>Tabla1[[#This Row],[PAS_1DU_COR_COD_ROS_TG_NEG]]-Tabla1[[#This Row],[ESC_1DU_COR_COD_ROS_TG_NEG]]</f>
        <v>92.791666666666657</v>
      </c>
      <c r="NL146" s="15">
        <f>Tabla1[[#This Row],[PAS_1DU_COR_COD_ROS_TG_NEU]]-Tabla1[[#This Row],[ESC_1DU_COR_COD_ROS_TG_NEU]]</f>
        <v>53.468253968253975</v>
      </c>
      <c r="NM146" s="15">
        <f>Tabla1[[#This Row],[PAS_1DU_COR_COD_ROS_TG_POS]]-Tabla1[[#This Row],[ESC_1DU_COR_COD_ROS_TG_POS]]</f>
        <v>29.06578947368422</v>
      </c>
      <c r="NN146" s="15">
        <f>Tabla1[[#This Row],[PAS_1DU_COR_COD_ROS_TG_TOT]]-Tabla1[[#This Row],[ESC_1DU_COR_COD_ROS_TG_TOT]]</f>
        <v>57.911462450592893</v>
      </c>
      <c r="NO146" s="15">
        <f>Tabla1[[#This Row],[PAS_1DU_COR_COD_ESC_TG_NEG]]-Tabla1[[#This Row],[ESC_1DU_COR_COD_ESC_TG_NEG]]</f>
        <v>49.055555555555571</v>
      </c>
      <c r="NP146" s="15">
        <f>Tabla1[[#This Row],[PAS_1DU_COR_COD_ESC_TG_NEU]]-Tabla1[[#This Row],[ESC_1DU_COR_COD_ESC_TG_NEU]]</f>
        <v>46.360294117647072</v>
      </c>
      <c r="NQ146" s="15">
        <f>Tabla1[[#This Row],[PAS_1DU_COR_COD_ESC_TG_POS]]-Tabla1[[#This Row],[ESC_1DU_COR_COD_ESC_TG_POS]]</f>
        <v>-10.0625</v>
      </c>
      <c r="NR146" s="15">
        <f>Tabla1[[#This Row],[PAS_1DU_COR_COD_ESC_TG_TOT]]-Tabla1[[#This Row],[ESC_1DU_COR_COD_ESC_TG_TOT]]</f>
        <v>29.129411764705878</v>
      </c>
    </row>
    <row r="147" spans="1:382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BM147">
        <v>0</v>
      </c>
      <c r="BO147">
        <v>1.5555555555555556</v>
      </c>
      <c r="BP147">
        <v>621.83333333333337</v>
      </c>
      <c r="BQ147">
        <v>2.9</v>
      </c>
      <c r="BR147">
        <v>1053.4285714285713</v>
      </c>
      <c r="BS147">
        <v>4.5</v>
      </c>
      <c r="BT147">
        <v>1355.25</v>
      </c>
      <c r="BU147">
        <v>3.0344827586206895</v>
      </c>
      <c r="BV147">
        <v>1045.0952380952381</v>
      </c>
      <c r="BW147">
        <v>3.2222222222222223</v>
      </c>
      <c r="BX147">
        <v>1477</v>
      </c>
      <c r="BY147">
        <v>2.5</v>
      </c>
      <c r="BZ147">
        <v>1066.5</v>
      </c>
      <c r="CA147">
        <v>3.2</v>
      </c>
      <c r="CB147">
        <v>1801.4</v>
      </c>
      <c r="CC147">
        <v>2.9655172413793105</v>
      </c>
      <c r="CD147">
        <v>1424.4375</v>
      </c>
      <c r="CE147">
        <v>3</v>
      </c>
      <c r="CF147">
        <v>1209.1351351351352</v>
      </c>
      <c r="CG147">
        <v>3.5555555555555554</v>
      </c>
      <c r="CH147">
        <v>1321</v>
      </c>
      <c r="CI147">
        <v>2.5</v>
      </c>
      <c r="CJ147">
        <v>1048.5714285714287</v>
      </c>
      <c r="CK147">
        <v>2.1</v>
      </c>
      <c r="CL147">
        <v>951.83333333333337</v>
      </c>
      <c r="CM147">
        <v>2.6896551724137931</v>
      </c>
      <c r="CN147">
        <v>1104.0526315789473</v>
      </c>
      <c r="CO147">
        <v>4.2222222222222223</v>
      </c>
      <c r="CP147">
        <v>1282.5</v>
      </c>
      <c r="CQ147">
        <v>3.3</v>
      </c>
      <c r="CR147">
        <v>1129.7142857142858</v>
      </c>
      <c r="CS147">
        <v>2.2999999999999998</v>
      </c>
      <c r="CT147">
        <v>1393.4</v>
      </c>
      <c r="CU147">
        <v>3.2413793103448274</v>
      </c>
      <c r="CV147">
        <v>1256.75</v>
      </c>
      <c r="CW147">
        <v>2.9655172413793105</v>
      </c>
      <c r="CX147">
        <v>1182.3589743589744</v>
      </c>
      <c r="CY147">
        <v>2.9827586206896552</v>
      </c>
      <c r="CZ147">
        <v>1195.3947368421052</v>
      </c>
      <c r="DA147">
        <v>1.5555555555555556</v>
      </c>
      <c r="DB147">
        <v>615.83333333333337</v>
      </c>
      <c r="DC147">
        <v>1.6</v>
      </c>
      <c r="DD147">
        <v>523.14285714285711</v>
      </c>
      <c r="DE147">
        <v>2</v>
      </c>
      <c r="DF147">
        <v>762</v>
      </c>
      <c r="DG147">
        <v>1.7241379310344827</v>
      </c>
      <c r="DH147">
        <v>634.54999999999995</v>
      </c>
      <c r="DI147">
        <v>2.4444444444444446</v>
      </c>
      <c r="DJ147">
        <v>672.85714285714289</v>
      </c>
      <c r="DK147">
        <v>1.7</v>
      </c>
      <c r="DL147">
        <v>600.42857142857144</v>
      </c>
      <c r="DM147">
        <v>2.1</v>
      </c>
      <c r="DN147">
        <v>849.28571428571433</v>
      </c>
      <c r="DO147">
        <v>2.0689655172413794</v>
      </c>
      <c r="DP147">
        <v>707.52380952380952</v>
      </c>
      <c r="DQ147">
        <v>1.896551724137931</v>
      </c>
      <c r="DR147">
        <v>671.92682926829264</v>
      </c>
      <c r="DS147">
        <v>1.896551724137931</v>
      </c>
      <c r="DT147">
        <v>671.92682926829264</v>
      </c>
      <c r="DU147">
        <v>2.6206896551724137</v>
      </c>
      <c r="DV147">
        <v>1011.957264957265</v>
      </c>
      <c r="DW147">
        <v>0</v>
      </c>
      <c r="EC147">
        <v>0</v>
      </c>
      <c r="EE147">
        <v>0</v>
      </c>
      <c r="EK147">
        <v>0</v>
      </c>
      <c r="EM147">
        <v>0</v>
      </c>
      <c r="EO147">
        <v>1</v>
      </c>
      <c r="EP147">
        <v>387</v>
      </c>
      <c r="EU147">
        <v>1</v>
      </c>
      <c r="EV147">
        <v>387</v>
      </c>
      <c r="EW147">
        <v>0</v>
      </c>
      <c r="FC147">
        <v>0</v>
      </c>
      <c r="FE147">
        <v>0.5</v>
      </c>
      <c r="FF147">
        <v>387</v>
      </c>
      <c r="FG147">
        <v>0.25</v>
      </c>
      <c r="FH147">
        <v>387</v>
      </c>
      <c r="FI147">
        <v>0</v>
      </c>
      <c r="FO147">
        <v>0</v>
      </c>
      <c r="FQ147">
        <v>5</v>
      </c>
      <c r="FR147">
        <v>958</v>
      </c>
      <c r="FW147">
        <v>5</v>
      </c>
      <c r="FX147">
        <v>958</v>
      </c>
      <c r="FY147">
        <v>2.5</v>
      </c>
      <c r="FZ147">
        <v>958</v>
      </c>
      <c r="GA147">
        <v>2.5</v>
      </c>
      <c r="GB147">
        <v>958</v>
      </c>
      <c r="GC147">
        <v>1</v>
      </c>
      <c r="GD147">
        <v>672.5</v>
      </c>
      <c r="GE147">
        <v>2.5666666666666669</v>
      </c>
      <c r="GF147">
        <v>1006.2521008403361</v>
      </c>
      <c r="GG147">
        <v>0</v>
      </c>
      <c r="GI147">
        <v>0</v>
      </c>
      <c r="GK147">
        <v>0</v>
      </c>
      <c r="GM147">
        <v>0</v>
      </c>
      <c r="GO147">
        <v>0</v>
      </c>
      <c r="GQ147">
        <v>0</v>
      </c>
      <c r="GS147">
        <v>0</v>
      </c>
      <c r="GU147">
        <v>0</v>
      </c>
      <c r="GW147">
        <v>0</v>
      </c>
      <c r="GY147">
        <v>0</v>
      </c>
      <c r="HA147">
        <v>0</v>
      </c>
      <c r="HC147">
        <v>0</v>
      </c>
      <c r="HE147">
        <v>0</v>
      </c>
      <c r="HG147">
        <v>0</v>
      </c>
      <c r="HI147">
        <v>0</v>
      </c>
      <c r="HK147">
        <v>0</v>
      </c>
      <c r="HM147">
        <v>0</v>
      </c>
      <c r="HO147">
        <v>0</v>
      </c>
      <c r="HQ147">
        <v>0</v>
      </c>
      <c r="HS147">
        <v>0</v>
      </c>
      <c r="HU147">
        <v>0</v>
      </c>
      <c r="HW147">
        <v>0</v>
      </c>
      <c r="HY147">
        <v>0</v>
      </c>
      <c r="IA147">
        <v>0</v>
      </c>
      <c r="IC147">
        <v>0</v>
      </c>
      <c r="IE147">
        <v>0</v>
      </c>
      <c r="IG147">
        <v>0</v>
      </c>
      <c r="II147">
        <v>0</v>
      </c>
      <c r="IK147">
        <v>0</v>
      </c>
      <c r="IM147">
        <v>0</v>
      </c>
      <c r="IS147">
        <v>0</v>
      </c>
      <c r="IU147">
        <v>0</v>
      </c>
      <c r="IW147">
        <v>0</v>
      </c>
      <c r="JC147">
        <v>0</v>
      </c>
      <c r="JE147">
        <v>0</v>
      </c>
      <c r="JK147">
        <v>0</v>
      </c>
      <c r="JM147">
        <v>0</v>
      </c>
      <c r="JO147">
        <v>0</v>
      </c>
      <c r="JU147">
        <v>0</v>
      </c>
      <c r="JW147">
        <v>0</v>
      </c>
      <c r="JY147">
        <v>0</v>
      </c>
      <c r="KE147">
        <v>0</v>
      </c>
      <c r="KG147">
        <v>0</v>
      </c>
      <c r="KI147">
        <v>0</v>
      </c>
      <c r="KO147">
        <v>0</v>
      </c>
      <c r="KQ147">
        <v>0</v>
      </c>
      <c r="KS147">
        <v>0</v>
      </c>
      <c r="KU147">
        <v>0</v>
      </c>
      <c r="KW147">
        <v>0</v>
      </c>
      <c r="KY147" s="15">
        <f>Tabla24[[#This Row],[ROS_NUM_COR_COD_ROS_TG_NEG]]-Tabla24[[#This Row],[PAS_NUM_COR_COD_ROS_TG_NEG]]</f>
        <v>0</v>
      </c>
      <c r="KZ147" s="15">
        <f>Tabla24[[#This Row],[ROS_DUR_COR_COD_ROS_TG_NEG]]-Tabla24[[#This Row],[PAS_DUR_COR_COD_ROS_TG_NEG]]</f>
        <v>0</v>
      </c>
      <c r="LA147" s="15">
        <f>Tabla24[[#This Row],[ROS_NUM_COR_COD_ROS_TG_NEU]]-Tabla24[[#This Row],[PAS_NUM_COR_COD_ROS_TG_NEU]]</f>
        <v>0</v>
      </c>
      <c r="LB147" s="15">
        <f>Tabla24[[#This Row],[ROS_DUR_COR_COD_ROS_TG_NEU]]-Tabla24[[#This Row],[PAS_DUR_COR_COD_ROS_TG_NEU]]</f>
        <v>0</v>
      </c>
      <c r="LC147" s="15">
        <f>Tabla24[[#This Row],[ROS_NUM_COR_COD_ROS_TG_POS]]-Tabla24[[#This Row],[PAS_NUM_COR_COD_ROS_TG_POS]]</f>
        <v>0</v>
      </c>
      <c r="LD147" s="15">
        <f>Tabla24[[#This Row],[ROS_DUR_COR_COD_ROS_TG_POS]]-Tabla24[[#This Row],[PAS_DUR_COR_COD_ROS_TG_POS]]</f>
        <v>0</v>
      </c>
      <c r="LE147" s="15">
        <f>Tabla24[[#This Row],[ROS_NUM_COR_COD_ROS_TG_TOT]]-Tabla24[[#This Row],[PAS_NUM_COR_COD_ROS_TG_TOT]]</f>
        <v>0</v>
      </c>
      <c r="LF147" s="15">
        <f>Tabla24[[#This Row],[ROS_DUR_COR_COD_ROS_TG_TOT]]-Tabla24[[#This Row],[PAS_DUR_COR_COD_ROS_TG_TOT]]</f>
        <v>0</v>
      </c>
      <c r="LG147" s="15">
        <f>Tabla24[[#This Row],[ROS_NUM_COR_COD_ESC_TG_NEG]]-Tabla24[[#This Row],[PAS_NUM_COR_COD_ESC_TG_NEG]]</f>
        <v>0</v>
      </c>
      <c r="LH147" s="15">
        <f>Tabla24[[#This Row],[ROS_DUR_COR_COD_ESC_TG_NEG]]-Tabla24[[#This Row],[PAS_DUR_COR_COD_ESC_TG_NEG]]</f>
        <v>0</v>
      </c>
      <c r="LI147" s="15">
        <f>Tabla24[[#This Row],[ROS_NUM_COR_COD_ESC_TG_NEU]]-Tabla24[[#This Row],[PAS_NUM_COR_COD_ESC_TG_NEU]]</f>
        <v>0</v>
      </c>
      <c r="LJ147" s="15">
        <f>Tabla24[[#This Row],[ROS_NUM_COR_COD_ESC_TG_NEG]]-Tabla24[[#This Row],[PAS_NUM_COR_COD_ESC_TG_NEG]]</f>
        <v>0</v>
      </c>
      <c r="LK147" s="15">
        <f>Tabla24[[#This Row],[ROS_NUM_COR_COD_ESC_TG_POS]]-Tabla24[[#This Row],[PAS_NUM_COR_COD_ESC_TG_POS]]</f>
        <v>0</v>
      </c>
      <c r="LL147" s="15">
        <f>Tabla24[[#This Row],[ROS_DUR_COR_COD_ESC_TG_POS]]-Tabla24[[#This Row],[PAS_DUR_COR_COD_ESC_TG_POS]]</f>
        <v>0</v>
      </c>
      <c r="LM147" s="15">
        <f>Tabla24[[#This Row],[ROS_NUM_COR_COD_ESC_TG_TOT]]-Tabla24[[#This Row],[PAS_NUM_COR_COD_ESC_TG_TOT]]</f>
        <v>0</v>
      </c>
      <c r="LN147" s="15">
        <f>Tabla24[[#This Row],[ROS_DUR_COR_COD_ESC_TG_TOT]]-Tabla24[[#This Row],[PAS_DUR_COR_COD_ESC_TG_TOT]]</f>
        <v>0</v>
      </c>
      <c r="LO147" s="15">
        <f>Tabla24[[#This Row],[PAS_NUM_COR_COD_ROS_TG_NEG]]-Tabla24[[#This Row],[ESC_NUM_COR_COD_ROS_TG_NEG]]</f>
        <v>-4.2222222222222223</v>
      </c>
      <c r="LP147" s="15">
        <f>Tabla24[[#This Row],[PAS_DUR_COR_COD_ROS_TG_NEG]]-Tabla24[[#This Row],[ESC_DUR_COR_COD_ROS_TG_NEG]]</f>
        <v>-1282.5</v>
      </c>
      <c r="LQ147" s="15">
        <f>Tabla24[[#This Row],[PAS_NUM_COR_COD_ROS_TG_NEU]]-Tabla24[[#This Row],[ESC_NUM_COR_COD_ROS_TG_NEU]]</f>
        <v>-3.3</v>
      </c>
      <c r="LR147" s="15">
        <f>Tabla24[[#This Row],[PAS_DUR_COR_COD_ROS_TG_NEU]]-Tabla24[[#This Row],[ESC_DUR_COR_COD_ROS_TG_NEU]]</f>
        <v>-1129.7142857142858</v>
      </c>
      <c r="LS147" s="15">
        <f>Tabla24[[#This Row],[PAS_NUM_COR_COD_ROS_TG_POS]]-Tabla24[[#This Row],[ESC_NUM_COR_COD_ROS_TG_POS]]</f>
        <v>-2.2999999999999998</v>
      </c>
      <c r="LT147" s="15">
        <f>Tabla24[[#This Row],[PAS_DUR_COR_COD_ROS_TG_POS]]-Tabla24[[#This Row],[ESC_DUR_COR_COD_ROS_TG_POS]]</f>
        <v>-1393.4</v>
      </c>
      <c r="LU147" s="15">
        <f>Tabla24[[#This Row],[PAS_NUM_COR_COD_ROS_TG_TOT]]-Tabla24[[#This Row],[ESC_NUM_COR_COD_ROS_TG_TOT]]</f>
        <v>-3.2413793103448274</v>
      </c>
      <c r="LV147" s="15">
        <f>Tabla24[[#This Row],[PAS_DUR_COR_COD_ROS_TG_TOT]]-Tabla24[[#This Row],[ESC_DUR_COR_COD_ROS_TG_TOT]]</f>
        <v>-1256.75</v>
      </c>
      <c r="LW147" s="15">
        <f>Tabla24[[#This Row],[PAS_NUM_COR_COD_ESC_TG_NEG]]-Tabla24[[#This Row],[ESC_NUM_COR_COD_ESC_TG_NEG]]</f>
        <v>-3.2222222222222223</v>
      </c>
      <c r="LX147" s="15">
        <f>Tabla24[[#This Row],[PAS_DUR_COR_COD_ESC_TG_NEG]]-Tabla24[[#This Row],[ESC_DUR_COR_COD_ESC_TG_NEG]]</f>
        <v>-1477</v>
      </c>
      <c r="LY147" s="15">
        <f>Tabla24[[#This Row],[PAS_NUM_COR_COD_ESC_TG_NEU]]-Tabla24[[#This Row],[ESC_NUM_COR_COD_ESC_TG_NEU]]</f>
        <v>-2.5</v>
      </c>
      <c r="LZ147" s="15">
        <f>Tabla24[[#This Row],[PAS_DUR_COR_COD_ESC_TG_NEU]]-Tabla24[[#This Row],[ESC_DUR_COR_COD_ESC_TG_NEU]]</f>
        <v>-1066.5</v>
      </c>
      <c r="MA147" s="15">
        <f>Tabla24[[#This Row],[PAS_NUM_COR_COD_ESC_TG_POS]]-Tabla24[[#This Row],[ESC_NUM_COR_COD_ESC_TG_POS]]</f>
        <v>-3.2</v>
      </c>
      <c r="MB147" s="15">
        <f>Tabla24[[#This Row],[PAS_DUR_COR_COD_ESC_TG_POS]]-Tabla24[[#This Row],[ESC_DUR_COR_COD_ESC_TG_POS]]</f>
        <v>-1801.4</v>
      </c>
      <c r="MC147" s="15">
        <f>Tabla24[[#This Row],[PAS_NUM_COR_COD_ESC_TG_TOT]]-Tabla24[[#This Row],[ESC_NUM_COR_COD_ESC_TG_TOT]]</f>
        <v>-2.9655172413793105</v>
      </c>
      <c r="MD147" s="15">
        <f>Tabla24[[#This Row],[PAS_DUR_COR_COD_ESC_TG_TOT]]-Tabla24[[#This Row],[ESC_DUR_COR_COD_ESC_TG_TOT]]</f>
        <v>-1424.4375</v>
      </c>
      <c r="MM147">
        <v>245.875</v>
      </c>
      <c r="MN147">
        <v>199.42857142857142</v>
      </c>
      <c r="MO147">
        <v>239</v>
      </c>
      <c r="MP147">
        <v>227.9</v>
      </c>
      <c r="MQ147">
        <v>209</v>
      </c>
      <c r="MR147">
        <v>231.5</v>
      </c>
      <c r="MS147">
        <v>315.2</v>
      </c>
      <c r="MT147">
        <v>250.625</v>
      </c>
      <c r="NC147" s="15">
        <f>Tabla1[[#This Row],[ROS_1DU_COR_COD_ROS_TG_NEG]]-Tabla1[[#This Row],[PAS_1DU_COR_COD_ROS_TG_NEG]]</f>
        <v>0</v>
      </c>
      <c r="ND147" s="15">
        <f>Tabla1[[#This Row],[ROS_1DU_COR_COD_ROS_TG_NEU]]-Tabla1[[#This Row],[PAS_1DU_COR_COD_ROS_TG_NEU]]</f>
        <v>0</v>
      </c>
      <c r="NE147" s="15">
        <f>Tabla1[[#This Row],[ROS_1DU_COR_COD_ROS_TG_POS]]-Tabla1[[#This Row],[PAS_1DU_COR_COD_ROS_TG_POS]]</f>
        <v>0</v>
      </c>
      <c r="NF147" s="15">
        <f>Tabla1[[#This Row],[ROS_1DU_COR_COD_ROS_TG_TOT]]-Tabla1[[#This Row],[PAS_1DU_COR_COD_ROS_TG_TOT]]</f>
        <v>0</v>
      </c>
      <c r="NG147" s="15">
        <f>Tabla1[[#This Row],[ROS_1DU_COR_COD_ESC_TG_NEG]]-Tabla1[[#This Row],[PAS_1DU_COR_COD_ESC_TG_NEG]]</f>
        <v>0</v>
      </c>
      <c r="NH147" s="15">
        <f>Tabla1[[#This Row],[ROS_1DU_COR_COD_ESC_TG_NEU]]-Tabla1[[#This Row],[PAS_1DU_COR_COD_ESC_TG_NEU]]</f>
        <v>0</v>
      </c>
      <c r="NI147" s="15">
        <f>Tabla1[[#This Row],[ROS_1DU_COR_COD_ESC_TG_POS]]-Tabla1[[#This Row],[PAS_1DU_COR_COD_ESC_TG_POS]]</f>
        <v>0</v>
      </c>
      <c r="NJ147" s="15">
        <f>Tabla1[[#This Row],[ROS_1DU_COR_COD_ESC_TG_TOT]]-Tabla1[[#This Row],[PAS_1DU_COR_COD_ESC_TG_TOT]]</f>
        <v>0</v>
      </c>
      <c r="NK147" s="15">
        <f>Tabla1[[#This Row],[PAS_1DU_COR_COD_ROS_TG_NEG]]-Tabla1[[#This Row],[ESC_1DU_COR_COD_ROS_TG_NEG]]</f>
        <v>-245.875</v>
      </c>
      <c r="NL147" s="15">
        <f>Tabla1[[#This Row],[PAS_1DU_COR_COD_ROS_TG_NEU]]-Tabla1[[#This Row],[ESC_1DU_COR_COD_ROS_TG_NEU]]</f>
        <v>-199.42857142857142</v>
      </c>
      <c r="NM147" s="15">
        <f>Tabla1[[#This Row],[PAS_1DU_COR_COD_ROS_TG_POS]]-Tabla1[[#This Row],[ESC_1DU_COR_COD_ROS_TG_POS]]</f>
        <v>-239</v>
      </c>
      <c r="NN147" s="15">
        <f>Tabla1[[#This Row],[PAS_1DU_COR_COD_ROS_TG_TOT]]-Tabla1[[#This Row],[ESC_1DU_COR_COD_ROS_TG_TOT]]</f>
        <v>-227.9</v>
      </c>
      <c r="NO147" s="15">
        <f>Tabla1[[#This Row],[PAS_1DU_COR_COD_ESC_TG_NEG]]-Tabla1[[#This Row],[ESC_1DU_COR_COD_ESC_TG_NEG]]</f>
        <v>-209</v>
      </c>
      <c r="NP147" s="15">
        <f>Tabla1[[#This Row],[PAS_1DU_COR_COD_ESC_TG_NEU]]-Tabla1[[#This Row],[ESC_1DU_COR_COD_ESC_TG_NEU]]</f>
        <v>-231.5</v>
      </c>
      <c r="NQ147" s="15">
        <f>Tabla1[[#This Row],[PAS_1DU_COR_COD_ESC_TG_POS]]-Tabla1[[#This Row],[ESC_1DU_COR_COD_ESC_TG_POS]]</f>
        <v>-315.2</v>
      </c>
      <c r="NR147" s="15">
        <f>Tabla1[[#This Row],[PAS_1DU_COR_COD_ESC_TG_TOT]]-Tabla1[[#This Row],[ESC_1DU_COR_COD_ESC_TG_TOT]]</f>
        <v>-250.625</v>
      </c>
    </row>
    <row r="148" spans="1:382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G148">
        <v>0.05</v>
      </c>
      <c r="H148">
        <v>93</v>
      </c>
      <c r="I148">
        <v>0</v>
      </c>
      <c r="K148">
        <v>1.6666666666666666E-2</v>
      </c>
      <c r="L148">
        <v>93</v>
      </c>
      <c r="M148">
        <v>0</v>
      </c>
      <c r="O148">
        <v>0.2</v>
      </c>
      <c r="P148">
        <v>131.66666666666666</v>
      </c>
      <c r="Q148">
        <v>0.05</v>
      </c>
      <c r="R148">
        <v>113</v>
      </c>
      <c r="S148">
        <v>8.3333333333333329E-2</v>
      </c>
      <c r="T148">
        <v>127</v>
      </c>
      <c r="U148">
        <v>0.05</v>
      </c>
      <c r="V148">
        <v>120.2</v>
      </c>
      <c r="W148">
        <v>0</v>
      </c>
      <c r="Y148">
        <v>0.1</v>
      </c>
      <c r="Z148">
        <v>206</v>
      </c>
      <c r="AA148">
        <v>0</v>
      </c>
      <c r="AC148">
        <v>3.3333333333333333E-2</v>
      </c>
      <c r="AD148">
        <v>206</v>
      </c>
      <c r="AE148">
        <v>3.3333333333333333E-2</v>
      </c>
      <c r="AF148">
        <v>206</v>
      </c>
      <c r="AG148">
        <v>4.4444444444444446E-2</v>
      </c>
      <c r="AH148">
        <v>134.5</v>
      </c>
      <c r="BM148">
        <v>4.4444444444444446E-2</v>
      </c>
      <c r="BN148">
        <v>134.5</v>
      </c>
      <c r="BO148">
        <v>0</v>
      </c>
      <c r="BQ148">
        <v>0</v>
      </c>
      <c r="BS148">
        <v>0</v>
      </c>
      <c r="BU148">
        <v>0</v>
      </c>
      <c r="BW148">
        <v>0</v>
      </c>
      <c r="BY148">
        <v>0</v>
      </c>
      <c r="CA148">
        <v>0</v>
      </c>
      <c r="CC148">
        <v>0</v>
      </c>
      <c r="CE148">
        <v>0</v>
      </c>
      <c r="CG148">
        <v>0</v>
      </c>
      <c r="CI148">
        <v>0</v>
      </c>
      <c r="CK148">
        <v>0</v>
      </c>
      <c r="CM148">
        <v>0</v>
      </c>
      <c r="CO148">
        <v>0</v>
      </c>
      <c r="CQ148">
        <v>0</v>
      </c>
      <c r="CS148">
        <v>0</v>
      </c>
      <c r="CU148">
        <v>0</v>
      </c>
      <c r="CW148">
        <v>0</v>
      </c>
      <c r="CY148">
        <v>0</v>
      </c>
      <c r="DA148">
        <v>0</v>
      </c>
      <c r="DC148">
        <v>0</v>
      </c>
      <c r="DE148">
        <v>0</v>
      </c>
      <c r="DG148">
        <v>0</v>
      </c>
      <c r="DI148">
        <v>0</v>
      </c>
      <c r="DK148">
        <v>0</v>
      </c>
      <c r="DM148">
        <v>0</v>
      </c>
      <c r="DO148">
        <v>0</v>
      </c>
      <c r="DQ148">
        <v>0</v>
      </c>
      <c r="DS148">
        <v>0</v>
      </c>
      <c r="DU148">
        <v>0</v>
      </c>
      <c r="EE148">
        <v>0</v>
      </c>
      <c r="EI148">
        <v>0</v>
      </c>
      <c r="EK148">
        <v>0</v>
      </c>
      <c r="EM148">
        <v>0</v>
      </c>
      <c r="EW148">
        <v>0</v>
      </c>
      <c r="FA148">
        <v>0</v>
      </c>
      <c r="FC148">
        <v>0</v>
      </c>
      <c r="FE148">
        <v>0</v>
      </c>
      <c r="FG148">
        <v>0</v>
      </c>
      <c r="FQ148">
        <v>0</v>
      </c>
      <c r="FU148">
        <v>0</v>
      </c>
      <c r="FW148">
        <v>0</v>
      </c>
      <c r="FY148">
        <v>0</v>
      </c>
      <c r="GA148">
        <v>0</v>
      </c>
      <c r="GC148">
        <v>0</v>
      </c>
      <c r="GE148">
        <v>0</v>
      </c>
      <c r="GG148">
        <v>0</v>
      </c>
      <c r="GI148">
        <v>0</v>
      </c>
      <c r="GK148">
        <v>0</v>
      </c>
      <c r="GM148">
        <v>0</v>
      </c>
      <c r="GO148">
        <v>0</v>
      </c>
      <c r="GQ148">
        <v>0</v>
      </c>
      <c r="GS148">
        <v>0</v>
      </c>
      <c r="GU148">
        <v>0</v>
      </c>
      <c r="GW148">
        <v>0</v>
      </c>
      <c r="GY148">
        <v>0</v>
      </c>
      <c r="HA148">
        <v>0</v>
      </c>
      <c r="HC148">
        <v>0</v>
      </c>
      <c r="HE148">
        <v>0</v>
      </c>
      <c r="HG148">
        <v>0</v>
      </c>
      <c r="HI148">
        <v>0</v>
      </c>
      <c r="HK148">
        <v>0</v>
      </c>
      <c r="HM148">
        <v>0</v>
      </c>
      <c r="HO148">
        <v>0</v>
      </c>
      <c r="HQ148">
        <v>0</v>
      </c>
      <c r="HS148">
        <v>0</v>
      </c>
      <c r="HU148">
        <v>0</v>
      </c>
      <c r="HW148">
        <v>0</v>
      </c>
      <c r="HY148">
        <v>0</v>
      </c>
      <c r="IA148">
        <v>0</v>
      </c>
      <c r="IC148">
        <v>0</v>
      </c>
      <c r="IE148">
        <v>0</v>
      </c>
      <c r="IG148">
        <v>0</v>
      </c>
      <c r="II148">
        <v>0</v>
      </c>
      <c r="IK148">
        <v>0</v>
      </c>
      <c r="IM148">
        <v>0</v>
      </c>
      <c r="IO148">
        <v>0</v>
      </c>
      <c r="IS148">
        <v>0</v>
      </c>
      <c r="IU148">
        <v>0</v>
      </c>
      <c r="IW148">
        <v>0</v>
      </c>
      <c r="IY148">
        <v>0</v>
      </c>
      <c r="JC148">
        <v>0</v>
      </c>
      <c r="JE148">
        <v>0</v>
      </c>
      <c r="JG148">
        <v>0</v>
      </c>
      <c r="JK148">
        <v>0</v>
      </c>
      <c r="JM148">
        <v>0</v>
      </c>
      <c r="JO148">
        <v>0</v>
      </c>
      <c r="JQ148">
        <v>0</v>
      </c>
      <c r="JU148">
        <v>0</v>
      </c>
      <c r="JW148">
        <v>0</v>
      </c>
      <c r="JY148">
        <v>0</v>
      </c>
      <c r="KA148">
        <v>0</v>
      </c>
      <c r="KE148">
        <v>0</v>
      </c>
      <c r="KG148">
        <v>0</v>
      </c>
      <c r="KI148">
        <v>0</v>
      </c>
      <c r="KK148">
        <v>0</v>
      </c>
      <c r="KO148">
        <v>0</v>
      </c>
      <c r="KQ148">
        <v>0</v>
      </c>
      <c r="KS148">
        <v>0</v>
      </c>
      <c r="KU148">
        <v>0</v>
      </c>
      <c r="KW148">
        <v>0</v>
      </c>
      <c r="KY148" s="15">
        <f>Tabla24[[#This Row],[ROS_NUM_COR_COD_ROS_TG_NEG]]-Tabla24[[#This Row],[PAS_NUM_COR_COD_ROS_TG_NEG]]</f>
        <v>0</v>
      </c>
      <c r="KZ148" s="15">
        <f>Tabla24[[#This Row],[ROS_DUR_COR_COD_ROS_TG_NEG]]-Tabla24[[#This Row],[PAS_DUR_COR_COD_ROS_TG_NEG]]</f>
        <v>0</v>
      </c>
      <c r="LA148" s="15">
        <f>Tabla24[[#This Row],[ROS_NUM_COR_COD_ROS_TG_NEU]]-Tabla24[[#This Row],[PAS_NUM_COR_COD_ROS_TG_NEU]]</f>
        <v>-0.2</v>
      </c>
      <c r="LB148" s="15">
        <f>Tabla24[[#This Row],[ROS_DUR_COR_COD_ROS_TG_NEU]]-Tabla24[[#This Row],[PAS_DUR_COR_COD_ROS_TG_NEU]]</f>
        <v>-131.66666666666666</v>
      </c>
      <c r="LC148" s="15">
        <f>Tabla24[[#This Row],[ROS_NUM_COR_COD_ROS_TG_POS]]-Tabla24[[#This Row],[PAS_NUM_COR_COD_ROS_TG_POS]]</f>
        <v>-0.05</v>
      </c>
      <c r="LD148" s="15">
        <f>Tabla24[[#This Row],[ROS_DUR_COR_COD_ROS_TG_POS]]-Tabla24[[#This Row],[PAS_DUR_COR_COD_ROS_TG_POS]]</f>
        <v>-113</v>
      </c>
      <c r="LE148" s="15">
        <f>Tabla24[[#This Row],[ROS_NUM_COR_COD_ROS_TG_TOT]]-Tabla24[[#This Row],[PAS_NUM_COR_COD_ROS_TG_TOT]]</f>
        <v>-8.3333333333333329E-2</v>
      </c>
      <c r="LF148" s="15">
        <f>Tabla24[[#This Row],[ROS_DUR_COR_COD_ROS_TG_TOT]]-Tabla24[[#This Row],[PAS_DUR_COR_COD_ROS_TG_TOT]]</f>
        <v>-127</v>
      </c>
      <c r="LG148" s="15">
        <f>Tabla24[[#This Row],[ROS_NUM_COR_COD_ESC_TG_NEG]]-Tabla24[[#This Row],[PAS_NUM_COR_COD_ESC_TG_NEG]]</f>
        <v>0</v>
      </c>
      <c r="LH148" s="15">
        <f>Tabla24[[#This Row],[ROS_DUR_COR_COD_ESC_TG_NEG]]-Tabla24[[#This Row],[PAS_DUR_COR_COD_ESC_TG_NEG]]</f>
        <v>0</v>
      </c>
      <c r="LI148" s="15">
        <f>Tabla24[[#This Row],[ROS_NUM_COR_COD_ESC_TG_NEU]]-Tabla24[[#This Row],[PAS_NUM_COR_COD_ESC_TG_NEU]]</f>
        <v>-0.05</v>
      </c>
      <c r="LJ148" s="15">
        <f>Tabla24[[#This Row],[ROS_NUM_COR_COD_ESC_TG_NEG]]-Tabla24[[#This Row],[PAS_NUM_COR_COD_ESC_TG_NEG]]</f>
        <v>0</v>
      </c>
      <c r="LK148" s="15">
        <f>Tabla24[[#This Row],[ROS_NUM_COR_COD_ESC_TG_POS]]-Tabla24[[#This Row],[PAS_NUM_COR_COD_ESC_TG_POS]]</f>
        <v>0</v>
      </c>
      <c r="LL148" s="15">
        <f>Tabla24[[#This Row],[ROS_DUR_COR_COD_ESC_TG_POS]]-Tabla24[[#This Row],[PAS_DUR_COR_COD_ESC_TG_POS]]</f>
        <v>0</v>
      </c>
      <c r="LM148" s="15">
        <f>Tabla24[[#This Row],[ROS_NUM_COR_COD_ESC_TG_TOT]]-Tabla24[[#This Row],[PAS_NUM_COR_COD_ESC_TG_TOT]]</f>
        <v>-1.6666666666666666E-2</v>
      </c>
      <c r="LN148" s="15">
        <f>Tabla24[[#This Row],[ROS_DUR_COR_COD_ESC_TG_TOT]]-Tabla24[[#This Row],[PAS_DUR_COR_COD_ESC_TG_TOT]]</f>
        <v>-93</v>
      </c>
      <c r="LO148" s="15">
        <f>Tabla24[[#This Row],[PAS_NUM_COR_COD_ROS_TG_NEG]]-Tabla24[[#This Row],[ESC_NUM_COR_COD_ROS_TG_NEG]]</f>
        <v>0</v>
      </c>
      <c r="LP148" s="15">
        <f>Tabla24[[#This Row],[PAS_DUR_COR_COD_ROS_TG_NEG]]-Tabla24[[#This Row],[ESC_DUR_COR_COD_ROS_TG_NEG]]</f>
        <v>0</v>
      </c>
      <c r="LQ148" s="15">
        <f>Tabla24[[#This Row],[PAS_NUM_COR_COD_ROS_TG_NEU]]-Tabla24[[#This Row],[ESC_NUM_COR_COD_ROS_TG_NEU]]</f>
        <v>0.2</v>
      </c>
      <c r="LR148" s="15">
        <f>Tabla24[[#This Row],[PAS_DUR_COR_COD_ROS_TG_NEU]]-Tabla24[[#This Row],[ESC_DUR_COR_COD_ROS_TG_NEU]]</f>
        <v>131.66666666666666</v>
      </c>
      <c r="LS148" s="15">
        <f>Tabla24[[#This Row],[PAS_NUM_COR_COD_ROS_TG_POS]]-Tabla24[[#This Row],[ESC_NUM_COR_COD_ROS_TG_POS]]</f>
        <v>0.05</v>
      </c>
      <c r="LT148" s="15">
        <f>Tabla24[[#This Row],[PAS_DUR_COR_COD_ROS_TG_POS]]-Tabla24[[#This Row],[ESC_DUR_COR_COD_ROS_TG_POS]]</f>
        <v>113</v>
      </c>
      <c r="LU148" s="15">
        <f>Tabla24[[#This Row],[PAS_NUM_COR_COD_ROS_TG_TOT]]-Tabla24[[#This Row],[ESC_NUM_COR_COD_ROS_TG_TOT]]</f>
        <v>8.3333333333333329E-2</v>
      </c>
      <c r="LV148" s="15">
        <f>Tabla24[[#This Row],[PAS_DUR_COR_COD_ROS_TG_TOT]]-Tabla24[[#This Row],[ESC_DUR_COR_COD_ROS_TG_TOT]]</f>
        <v>127</v>
      </c>
      <c r="LW148" s="15">
        <f>Tabla24[[#This Row],[PAS_NUM_COR_COD_ESC_TG_NEG]]-Tabla24[[#This Row],[ESC_NUM_COR_COD_ESC_TG_NEG]]</f>
        <v>0</v>
      </c>
      <c r="LX148" s="15">
        <f>Tabla24[[#This Row],[PAS_DUR_COR_COD_ESC_TG_NEG]]-Tabla24[[#This Row],[ESC_DUR_COR_COD_ESC_TG_NEG]]</f>
        <v>0</v>
      </c>
      <c r="LY148" s="15">
        <f>Tabla24[[#This Row],[PAS_NUM_COR_COD_ESC_TG_NEU]]-Tabla24[[#This Row],[ESC_NUM_COR_COD_ESC_TG_NEU]]</f>
        <v>0.05</v>
      </c>
      <c r="LZ148" s="15">
        <f>Tabla24[[#This Row],[PAS_DUR_COR_COD_ESC_TG_NEU]]-Tabla24[[#This Row],[ESC_DUR_COR_COD_ESC_TG_NEU]]</f>
        <v>93</v>
      </c>
      <c r="MA148" s="15">
        <f>Tabla24[[#This Row],[PAS_NUM_COR_COD_ESC_TG_POS]]-Tabla24[[#This Row],[ESC_NUM_COR_COD_ESC_TG_POS]]</f>
        <v>0</v>
      </c>
      <c r="MB148" s="15">
        <f>Tabla24[[#This Row],[PAS_DUR_COR_COD_ESC_TG_POS]]-Tabla24[[#This Row],[ESC_DUR_COR_COD_ESC_TG_POS]]</f>
        <v>0</v>
      </c>
      <c r="MC148" s="15">
        <f>Tabla24[[#This Row],[PAS_NUM_COR_COD_ESC_TG_TOT]]-Tabla24[[#This Row],[ESC_NUM_COR_COD_ESC_TG_TOT]]</f>
        <v>1.6666666666666666E-2</v>
      </c>
      <c r="MD148" s="15">
        <f>Tabla24[[#This Row],[PAS_DUR_COR_COD_ESC_TG_TOT]]-Tabla24[[#This Row],[ESC_DUR_COR_COD_ESC_TG_TOT]]</f>
        <v>93</v>
      </c>
      <c r="MV148">
        <v>98.333333333333329</v>
      </c>
      <c r="MW148">
        <v>113</v>
      </c>
      <c r="MX148">
        <v>102</v>
      </c>
      <c r="MZ148">
        <v>93</v>
      </c>
      <c r="NB148">
        <v>93</v>
      </c>
      <c r="NC148" s="15">
        <f>Tabla1[[#This Row],[ROS_1DU_COR_COD_ROS_TG_NEG]]-Tabla1[[#This Row],[PAS_1DU_COR_COD_ROS_TG_NEG]]</f>
        <v>0</v>
      </c>
      <c r="ND148" s="15">
        <f>Tabla1[[#This Row],[ROS_1DU_COR_COD_ROS_TG_NEU]]-Tabla1[[#This Row],[PAS_1DU_COR_COD_ROS_TG_NEU]]</f>
        <v>-98.333333333333329</v>
      </c>
      <c r="NE148" s="15">
        <f>Tabla1[[#This Row],[ROS_1DU_COR_COD_ROS_TG_POS]]-Tabla1[[#This Row],[PAS_1DU_COR_COD_ROS_TG_POS]]</f>
        <v>-113</v>
      </c>
      <c r="NF148" s="15">
        <f>Tabla1[[#This Row],[ROS_1DU_COR_COD_ROS_TG_TOT]]-Tabla1[[#This Row],[PAS_1DU_COR_COD_ROS_TG_TOT]]</f>
        <v>-102</v>
      </c>
      <c r="NG148" s="15">
        <f>Tabla1[[#This Row],[ROS_1DU_COR_COD_ESC_TG_NEG]]-Tabla1[[#This Row],[PAS_1DU_COR_COD_ESC_TG_NEG]]</f>
        <v>0</v>
      </c>
      <c r="NH148" s="15">
        <f>Tabla1[[#This Row],[ROS_1DU_COR_COD_ESC_TG_NEU]]-Tabla1[[#This Row],[PAS_1DU_COR_COD_ESC_TG_NEU]]</f>
        <v>-93</v>
      </c>
      <c r="NI148" s="15">
        <f>Tabla1[[#This Row],[ROS_1DU_COR_COD_ESC_TG_POS]]-Tabla1[[#This Row],[PAS_1DU_COR_COD_ESC_TG_POS]]</f>
        <v>0</v>
      </c>
      <c r="NJ148" s="15">
        <f>Tabla1[[#This Row],[ROS_1DU_COR_COD_ESC_TG_TOT]]-Tabla1[[#This Row],[PAS_1DU_COR_COD_ESC_TG_TOT]]</f>
        <v>-93</v>
      </c>
      <c r="NK148" s="15">
        <f>Tabla1[[#This Row],[PAS_1DU_COR_COD_ROS_TG_NEG]]-Tabla1[[#This Row],[ESC_1DU_COR_COD_ROS_TG_NEG]]</f>
        <v>0</v>
      </c>
      <c r="NL148" s="15">
        <f>Tabla1[[#This Row],[PAS_1DU_COR_COD_ROS_TG_NEU]]-Tabla1[[#This Row],[ESC_1DU_COR_COD_ROS_TG_NEU]]</f>
        <v>98.333333333333329</v>
      </c>
      <c r="NM148" s="15">
        <f>Tabla1[[#This Row],[PAS_1DU_COR_COD_ROS_TG_POS]]-Tabla1[[#This Row],[ESC_1DU_COR_COD_ROS_TG_POS]]</f>
        <v>113</v>
      </c>
      <c r="NN148" s="15">
        <f>Tabla1[[#This Row],[PAS_1DU_COR_COD_ROS_TG_TOT]]-Tabla1[[#This Row],[ESC_1DU_COR_COD_ROS_TG_TOT]]</f>
        <v>102</v>
      </c>
      <c r="NO148" s="15">
        <f>Tabla1[[#This Row],[PAS_1DU_COR_COD_ESC_TG_NEG]]-Tabla1[[#This Row],[ESC_1DU_COR_COD_ESC_TG_NEG]]</f>
        <v>0</v>
      </c>
      <c r="NP148" s="15">
        <f>Tabla1[[#This Row],[PAS_1DU_COR_COD_ESC_TG_NEU]]-Tabla1[[#This Row],[ESC_1DU_COR_COD_ESC_TG_NEU]]</f>
        <v>93</v>
      </c>
      <c r="NQ148" s="15">
        <f>Tabla1[[#This Row],[PAS_1DU_COR_COD_ESC_TG_POS]]-Tabla1[[#This Row],[ESC_1DU_COR_COD_ESC_TG_POS]]</f>
        <v>0</v>
      </c>
      <c r="NR148" s="15">
        <f>Tabla1[[#This Row],[PAS_1DU_COR_COD_ESC_TG_TOT]]-Tabla1[[#This Row],[ESC_1DU_COR_COD_ESC_TG_TOT]]</f>
        <v>93</v>
      </c>
    </row>
    <row r="149" spans="1:382" x14ac:dyDescent="0.3">
      <c r="A149" s="2" t="s">
        <v>165</v>
      </c>
      <c r="B149" s="2">
        <v>50</v>
      </c>
      <c r="C149" s="2">
        <v>1</v>
      </c>
      <c r="D149" s="2">
        <v>55</v>
      </c>
      <c r="E149">
        <v>2.2999999999999998</v>
      </c>
      <c r="F149">
        <v>1244.4000000000001</v>
      </c>
      <c r="G149">
        <v>1.5</v>
      </c>
      <c r="H149">
        <v>776.1</v>
      </c>
      <c r="I149">
        <v>1.85</v>
      </c>
      <c r="J149">
        <v>796.75</v>
      </c>
      <c r="K149">
        <v>1.8833333333333333</v>
      </c>
      <c r="L149">
        <v>930.1875</v>
      </c>
      <c r="M149">
        <v>1.3</v>
      </c>
      <c r="N149">
        <v>634.36363636363637</v>
      </c>
      <c r="O149">
        <v>2.0499999999999998</v>
      </c>
      <c r="P149">
        <v>655.05882352941171</v>
      </c>
      <c r="Q149">
        <v>1.65</v>
      </c>
      <c r="R149">
        <v>681.69230769230774</v>
      </c>
      <c r="S149">
        <v>1.6666666666666667</v>
      </c>
      <c r="T149">
        <v>657.95121951219517</v>
      </c>
      <c r="U149">
        <v>1.7749999999999999</v>
      </c>
      <c r="V149">
        <v>777.28767123287673</v>
      </c>
      <c r="W149">
        <v>0.4</v>
      </c>
      <c r="X149">
        <v>333.71428571428572</v>
      </c>
      <c r="Y149">
        <v>0.3</v>
      </c>
      <c r="Z149">
        <v>347.5</v>
      </c>
      <c r="AA149">
        <v>0.65</v>
      </c>
      <c r="AB149">
        <v>391.375</v>
      </c>
      <c r="AC149">
        <v>0.45</v>
      </c>
      <c r="AD149">
        <v>360.89473684210526</v>
      </c>
      <c r="AE149">
        <v>0.45</v>
      </c>
      <c r="AF149">
        <v>360.89473684210526</v>
      </c>
      <c r="AG149">
        <v>1.3333333333333333</v>
      </c>
      <c r="AH149">
        <v>691.29347826086962</v>
      </c>
      <c r="BM149">
        <v>1.3333333333333333</v>
      </c>
      <c r="BN149">
        <v>691.29347826086962</v>
      </c>
      <c r="BO149">
        <v>2</v>
      </c>
      <c r="BP149">
        <v>1481.5</v>
      </c>
      <c r="BQ149">
        <v>1.2222222222222223</v>
      </c>
      <c r="BR149">
        <v>776</v>
      </c>
      <c r="BS149">
        <v>2.2222222222222223</v>
      </c>
      <c r="BT149">
        <v>989.33333333333337</v>
      </c>
      <c r="BU149">
        <v>1.8214285714285714</v>
      </c>
      <c r="BV149">
        <v>1069</v>
      </c>
      <c r="BW149">
        <v>1.7777777777777777</v>
      </c>
      <c r="BX149">
        <v>926</v>
      </c>
      <c r="BY149">
        <v>2.8</v>
      </c>
      <c r="BZ149">
        <v>1184.2857142857142</v>
      </c>
      <c r="CA149">
        <v>2.2222222222222223</v>
      </c>
      <c r="CB149">
        <v>1141.4000000000001</v>
      </c>
      <c r="CC149">
        <v>2.2857142857142856</v>
      </c>
      <c r="CD149">
        <v>1095.7058823529412</v>
      </c>
      <c r="CE149">
        <v>2.0535714285714284</v>
      </c>
      <c r="CF149">
        <v>1083.6451612903227</v>
      </c>
      <c r="CG149">
        <v>2.4</v>
      </c>
      <c r="CH149">
        <v>1422.6</v>
      </c>
      <c r="CI149">
        <v>2.7777777777777777</v>
      </c>
      <c r="CJ149">
        <v>1296.3333333333333</v>
      </c>
      <c r="CK149">
        <v>2.6666666666666665</v>
      </c>
      <c r="CL149">
        <v>915.57142857142856</v>
      </c>
      <c r="CM149">
        <v>2.6071428571428572</v>
      </c>
      <c r="CN149">
        <v>1183.3333333333333</v>
      </c>
      <c r="CO149">
        <v>1.4444444444444444</v>
      </c>
      <c r="CP149">
        <v>575.83333333333337</v>
      </c>
      <c r="CQ149">
        <v>2.5</v>
      </c>
      <c r="CR149">
        <v>1392.6</v>
      </c>
      <c r="CS149">
        <v>2.5555555555555554</v>
      </c>
      <c r="CT149">
        <v>1170.8</v>
      </c>
      <c r="CU149">
        <v>2.1785714285714284</v>
      </c>
      <c r="CV149">
        <v>1017</v>
      </c>
      <c r="CW149">
        <v>2.3928571428571428</v>
      </c>
      <c r="CX149">
        <v>1105.0588235294117</v>
      </c>
      <c r="CY149">
        <v>2.2232142857142856</v>
      </c>
      <c r="CZ149">
        <v>1094.8461538461538</v>
      </c>
      <c r="DA149">
        <v>0.2</v>
      </c>
      <c r="DB149">
        <v>295.5</v>
      </c>
      <c r="DC149">
        <v>0.44444444444444442</v>
      </c>
      <c r="DD149">
        <v>335.66666666666669</v>
      </c>
      <c r="DE149">
        <v>1.1111111111111112</v>
      </c>
      <c r="DF149">
        <v>664.4</v>
      </c>
      <c r="DG149">
        <v>0.5714285714285714</v>
      </c>
      <c r="DH149">
        <v>492</v>
      </c>
      <c r="DI149">
        <v>0.77777777777777779</v>
      </c>
      <c r="DJ149">
        <v>720.33333333333337</v>
      </c>
      <c r="DK149">
        <v>0.6</v>
      </c>
      <c r="DL149">
        <v>553</v>
      </c>
      <c r="DM149">
        <v>0.33333333333333331</v>
      </c>
      <c r="DN149">
        <v>443</v>
      </c>
      <c r="DO149">
        <v>0.5714285714285714</v>
      </c>
      <c r="DP149">
        <v>588.25</v>
      </c>
      <c r="DQ149">
        <v>0.5714285714285714</v>
      </c>
      <c r="DR149">
        <v>534.77777777777783</v>
      </c>
      <c r="DS149">
        <v>0.5714285714285714</v>
      </c>
      <c r="DT149">
        <v>534.77777777777783</v>
      </c>
      <c r="DU149">
        <v>1.6726190476190477</v>
      </c>
      <c r="DV149">
        <v>973.38554216867465</v>
      </c>
      <c r="DY149">
        <v>3</v>
      </c>
      <c r="DZ149">
        <v>551</v>
      </c>
      <c r="EA149">
        <v>6</v>
      </c>
      <c r="EB149">
        <v>1543</v>
      </c>
      <c r="EC149">
        <v>4.5</v>
      </c>
      <c r="ED149">
        <v>1047</v>
      </c>
      <c r="EE149">
        <v>1</v>
      </c>
      <c r="EF149">
        <v>315</v>
      </c>
      <c r="EI149">
        <v>0</v>
      </c>
      <c r="EK149">
        <v>0.5</v>
      </c>
      <c r="EL149">
        <v>315</v>
      </c>
      <c r="EM149">
        <v>2.5</v>
      </c>
      <c r="EN149">
        <v>803</v>
      </c>
      <c r="EQ149">
        <v>1</v>
      </c>
      <c r="ER149">
        <v>154</v>
      </c>
      <c r="ES149">
        <v>0</v>
      </c>
      <c r="EU149">
        <v>0.5</v>
      </c>
      <c r="EV149">
        <v>154</v>
      </c>
      <c r="EW149">
        <v>3</v>
      </c>
      <c r="EX149">
        <v>869</v>
      </c>
      <c r="FA149">
        <v>0</v>
      </c>
      <c r="FC149">
        <v>1.5</v>
      </c>
      <c r="FD149">
        <v>869</v>
      </c>
      <c r="FE149">
        <v>1</v>
      </c>
      <c r="FF149">
        <v>511.5</v>
      </c>
      <c r="FG149">
        <v>1.75</v>
      </c>
      <c r="FH149">
        <v>686.4</v>
      </c>
      <c r="FK149">
        <v>0</v>
      </c>
      <c r="FM149">
        <v>1</v>
      </c>
      <c r="FN149">
        <v>138</v>
      </c>
      <c r="FO149">
        <v>0.5</v>
      </c>
      <c r="FP149">
        <v>138</v>
      </c>
      <c r="FQ149">
        <v>0</v>
      </c>
      <c r="FU149">
        <v>0</v>
      </c>
      <c r="FW149">
        <v>0</v>
      </c>
      <c r="FY149">
        <v>0.25</v>
      </c>
      <c r="FZ149">
        <v>138</v>
      </c>
      <c r="GA149">
        <v>0.25</v>
      </c>
      <c r="GB149">
        <v>138</v>
      </c>
      <c r="GC149">
        <v>1.25</v>
      </c>
      <c r="GD149">
        <v>595</v>
      </c>
      <c r="GE149">
        <v>1.6444444444444444</v>
      </c>
      <c r="GF149">
        <v>947.87640449438197</v>
      </c>
      <c r="GG149">
        <v>2.2999999999999998</v>
      </c>
      <c r="GH149">
        <v>932.16666666666663</v>
      </c>
      <c r="GI149">
        <v>1.6</v>
      </c>
      <c r="GJ149">
        <v>753.2</v>
      </c>
      <c r="GK149">
        <v>1.7777777777777777</v>
      </c>
      <c r="GL149">
        <v>776.5</v>
      </c>
      <c r="GM149">
        <v>1.896551724137931</v>
      </c>
      <c r="GN149">
        <v>831</v>
      </c>
      <c r="GO149">
        <v>1.6666666666666667</v>
      </c>
      <c r="GP149">
        <v>1070</v>
      </c>
      <c r="GQ149">
        <v>2.8</v>
      </c>
      <c r="GR149">
        <v>1302.6666666666667</v>
      </c>
      <c r="GS149">
        <v>1.6</v>
      </c>
      <c r="GT149">
        <v>1056</v>
      </c>
      <c r="GU149">
        <v>2.0344827586206895</v>
      </c>
      <c r="GV149">
        <v>1165.7142857142858</v>
      </c>
      <c r="GW149">
        <v>1.9655172413793103</v>
      </c>
      <c r="GX149">
        <v>992.58620689655174</v>
      </c>
      <c r="GY149">
        <v>2</v>
      </c>
      <c r="GZ149">
        <v>582.5</v>
      </c>
      <c r="HA149">
        <v>2.1</v>
      </c>
      <c r="HB149">
        <v>1154</v>
      </c>
      <c r="HC149">
        <v>2.3333333333333335</v>
      </c>
      <c r="HD149">
        <v>1073.4000000000001</v>
      </c>
      <c r="HE149">
        <v>2.1379310344827585</v>
      </c>
      <c r="HF149">
        <v>877.61111111111109</v>
      </c>
      <c r="HG149">
        <v>1.6666666666666667</v>
      </c>
      <c r="HH149">
        <v>596.42857142857144</v>
      </c>
      <c r="HI149">
        <v>1.1000000000000001</v>
      </c>
      <c r="HJ149">
        <v>614.75</v>
      </c>
      <c r="HK149">
        <v>1.3</v>
      </c>
      <c r="HL149">
        <v>540.33333333333337</v>
      </c>
      <c r="HM149">
        <v>1.3448275862068966</v>
      </c>
      <c r="HN149">
        <v>580.94117647058829</v>
      </c>
      <c r="HO149">
        <v>1.7413793103448276</v>
      </c>
      <c r="HP149">
        <v>733.51428571428573</v>
      </c>
      <c r="HQ149">
        <v>1.853448275862069</v>
      </c>
      <c r="HR149">
        <v>850.90625</v>
      </c>
      <c r="HS149">
        <v>0.7</v>
      </c>
      <c r="HT149">
        <v>608</v>
      </c>
      <c r="HU149">
        <v>0.3</v>
      </c>
      <c r="HV149">
        <v>769</v>
      </c>
      <c r="HW149">
        <v>0.44444444444444442</v>
      </c>
      <c r="HX149">
        <v>700</v>
      </c>
      <c r="HY149">
        <v>0.48275862068965519</v>
      </c>
      <c r="HZ149">
        <v>650.16666666666663</v>
      </c>
      <c r="IA149">
        <v>0.55555555555555558</v>
      </c>
      <c r="IB149">
        <v>943</v>
      </c>
      <c r="IC149">
        <v>0.2</v>
      </c>
      <c r="ID149">
        <v>373</v>
      </c>
      <c r="IE149">
        <v>0.3</v>
      </c>
      <c r="IF149">
        <v>792</v>
      </c>
      <c r="IG149">
        <v>0.34482758620689657</v>
      </c>
      <c r="IH149">
        <v>620.25</v>
      </c>
      <c r="II149">
        <v>0.41379310344827586</v>
      </c>
      <c r="IJ149">
        <v>638.20000000000005</v>
      </c>
      <c r="IK149">
        <v>0.41379310344827586</v>
      </c>
      <c r="IL149">
        <v>638.20000000000005</v>
      </c>
      <c r="IM149">
        <v>1.3735632183908046</v>
      </c>
      <c r="IN149">
        <v>822.16216216216219</v>
      </c>
      <c r="IS149">
        <v>1</v>
      </c>
      <c r="IT149">
        <v>159</v>
      </c>
      <c r="IU149">
        <v>1</v>
      </c>
      <c r="IV149">
        <v>159</v>
      </c>
      <c r="IW149">
        <v>0</v>
      </c>
      <c r="JC149">
        <v>0</v>
      </c>
      <c r="JE149">
        <v>0.5</v>
      </c>
      <c r="JF149">
        <v>159</v>
      </c>
      <c r="JK149">
        <v>5</v>
      </c>
      <c r="JL149">
        <v>1379</v>
      </c>
      <c r="JM149">
        <v>5</v>
      </c>
      <c r="JN149">
        <v>1379</v>
      </c>
      <c r="JO149">
        <v>9</v>
      </c>
      <c r="JP149">
        <v>2136</v>
      </c>
      <c r="JU149">
        <v>9</v>
      </c>
      <c r="JV149">
        <v>2136</v>
      </c>
      <c r="JW149">
        <v>7</v>
      </c>
      <c r="JX149">
        <v>1757.5</v>
      </c>
      <c r="JY149">
        <v>3.75</v>
      </c>
      <c r="JZ149">
        <v>1224.6666666666667</v>
      </c>
      <c r="KE149">
        <v>0</v>
      </c>
      <c r="KG149">
        <v>0</v>
      </c>
      <c r="KI149">
        <v>1</v>
      </c>
      <c r="KJ149">
        <v>385</v>
      </c>
      <c r="KO149">
        <v>1</v>
      </c>
      <c r="KP149">
        <v>385</v>
      </c>
      <c r="KQ149">
        <v>0.5</v>
      </c>
      <c r="KR149">
        <v>385</v>
      </c>
      <c r="KS149">
        <v>0.5</v>
      </c>
      <c r="KT149">
        <v>385</v>
      </c>
      <c r="KU149">
        <v>2.6666666666666665</v>
      </c>
      <c r="KV149">
        <v>1014.75</v>
      </c>
      <c r="KW149">
        <v>1.4166666666666667</v>
      </c>
      <c r="KX149">
        <v>832.03846153846155</v>
      </c>
      <c r="KY149" s="15">
        <f>Tabla24[[#This Row],[ROS_NUM_COR_COD_ROS_TG_NEG]]-Tabla24[[#This Row],[PAS_NUM_COR_COD_ROS_TG_NEG]]</f>
        <v>0.3666666666666667</v>
      </c>
      <c r="KZ149" s="15">
        <f>Tabla24[[#This Row],[ROS_DUR_COR_COD_ROS_TG_NEG]]-Tabla24[[#This Row],[PAS_DUR_COR_COD_ROS_TG_NEG]]</f>
        <v>-37.935064935064929</v>
      </c>
      <c r="LA149" s="15">
        <f>Tabla24[[#This Row],[ROS_NUM_COR_COD_ROS_TG_NEU]]-Tabla24[[#This Row],[PAS_NUM_COR_COD_ROS_TG_NEU]]</f>
        <v>-0.94999999999999973</v>
      </c>
      <c r="LB149" s="15">
        <f>Tabla24[[#This Row],[ROS_DUR_COR_COD_ROS_TG_NEU]]-Tabla24[[#This Row],[PAS_DUR_COR_COD_ROS_TG_NEU]]</f>
        <v>-40.308823529411711</v>
      </c>
      <c r="LC149" s="15">
        <f>Tabla24[[#This Row],[ROS_NUM_COR_COD_ROS_TG_POS]]-Tabla24[[#This Row],[PAS_NUM_COR_COD_ROS_TG_POS]]</f>
        <v>-0.34999999999999987</v>
      </c>
      <c r="LD149" s="15">
        <f>Tabla24[[#This Row],[ROS_DUR_COR_COD_ROS_TG_POS]]-Tabla24[[#This Row],[PAS_DUR_COR_COD_ROS_TG_POS]]</f>
        <v>-141.35897435897436</v>
      </c>
      <c r="LE149" s="15">
        <f>Tabla24[[#This Row],[ROS_NUM_COR_COD_ROS_TG_TOT]]-Tabla24[[#This Row],[PAS_NUM_COR_COD_ROS_TG_TOT]]</f>
        <v>-0.32183908045977017</v>
      </c>
      <c r="LF149" s="15">
        <f>Tabla24[[#This Row],[ROS_DUR_COR_COD_ROS_TG_TOT]]-Tabla24[[#This Row],[PAS_DUR_COR_COD_ROS_TG_TOT]]</f>
        <v>-77.010043041606878</v>
      </c>
      <c r="LG149" s="15">
        <f>Tabla24[[#This Row],[ROS_NUM_COR_COD_ESC_TG_NEG]]-Tabla24[[#This Row],[PAS_NUM_COR_COD_ESC_TG_NEG]]</f>
        <v>-0.63333333333333308</v>
      </c>
      <c r="LH149" s="15">
        <f>Tabla24[[#This Row],[ROS_DUR_COR_COD_ESC_TG_NEG]]-Tabla24[[#This Row],[PAS_DUR_COR_COD_ESC_TG_NEG]]</f>
        <v>-174.40000000000009</v>
      </c>
      <c r="LI149" s="15">
        <f>Tabla24[[#This Row],[ROS_NUM_COR_COD_ESC_TG_NEU]]-Tabla24[[#This Row],[PAS_NUM_COR_COD_ESC_TG_NEU]]</f>
        <v>1.2999999999999998</v>
      </c>
      <c r="LJ149" s="15">
        <f>Tabla24[[#This Row],[ROS_NUM_COR_COD_ESC_TG_NEG]]-Tabla24[[#This Row],[PAS_NUM_COR_COD_ESC_TG_NEG]]</f>
        <v>-0.63333333333333308</v>
      </c>
      <c r="LK149" s="15">
        <f>Tabla24[[#This Row],[ROS_NUM_COR_COD_ESC_TG_POS]]-Tabla24[[#This Row],[PAS_NUM_COR_COD_ESC_TG_POS]]</f>
        <v>-0.25</v>
      </c>
      <c r="LL149" s="15">
        <f>Tabla24[[#This Row],[ROS_DUR_COR_COD_ESC_TG_POS]]-Tabla24[[#This Row],[PAS_DUR_COR_COD_ESC_TG_POS]]</f>
        <v>259.25</v>
      </c>
      <c r="LM149" s="15">
        <f>Tabla24[[#This Row],[ROS_NUM_COR_COD_ESC_TG_TOT]]-Tabla24[[#This Row],[PAS_NUM_COR_COD_ESC_TG_TOT]]</f>
        <v>0.1511494252873562</v>
      </c>
      <c r="LN149" s="15">
        <f>Tabla24[[#This Row],[ROS_DUR_COR_COD_ESC_TG_TOT]]-Tabla24[[#This Row],[PAS_DUR_COR_COD_ESC_TG_TOT]]</f>
        <v>235.52678571428578</v>
      </c>
      <c r="LO149" s="15">
        <f>Tabla24[[#This Row],[PAS_NUM_COR_COD_ROS_TG_NEG]]-Tabla24[[#This Row],[ESC_NUM_COR_COD_ROS_TG_NEG]]</f>
        <v>-0.14444444444444438</v>
      </c>
      <c r="LP149" s="15">
        <f>Tabla24[[#This Row],[PAS_DUR_COR_COD_ROS_TG_NEG]]-Tabla24[[#This Row],[ESC_DUR_COR_COD_ROS_TG_NEG]]</f>
        <v>58.530303030303003</v>
      </c>
      <c r="LQ149" s="15">
        <f>Tabla24[[#This Row],[PAS_NUM_COR_COD_ROS_TG_NEU]]-Tabla24[[#This Row],[ESC_NUM_COR_COD_ROS_TG_NEU]]</f>
        <v>-0.45000000000000018</v>
      </c>
      <c r="LR149" s="15">
        <f>Tabla24[[#This Row],[PAS_DUR_COR_COD_ROS_TG_NEU]]-Tabla24[[#This Row],[ESC_DUR_COR_COD_ROS_TG_NEU]]</f>
        <v>-737.5411764705882</v>
      </c>
      <c r="LS149" s="15">
        <f>Tabla24[[#This Row],[PAS_NUM_COR_COD_ROS_TG_POS]]-Tabla24[[#This Row],[ESC_NUM_COR_COD_ROS_TG_POS]]</f>
        <v>-0.90555555555555545</v>
      </c>
      <c r="LT149" s="15">
        <f>Tabla24[[#This Row],[PAS_DUR_COR_COD_ROS_TG_POS]]-Tabla24[[#This Row],[ESC_DUR_COR_COD_ROS_TG_POS]]</f>
        <v>-489.10769230769222</v>
      </c>
      <c r="LU149" s="15">
        <f>Tabla24[[#This Row],[PAS_NUM_COR_COD_ROS_TG_TOT]]-Tabla24[[#This Row],[ESC_NUM_COR_COD_ROS_TG_TOT]]</f>
        <v>-0.51190476190476164</v>
      </c>
      <c r="LV149" s="15">
        <f>Tabla24[[#This Row],[PAS_DUR_COR_COD_ROS_TG_TOT]]-Tabla24[[#This Row],[ESC_DUR_COR_COD_ROS_TG_TOT]]</f>
        <v>-359.04878048780483</v>
      </c>
      <c r="LW149" s="15">
        <f>Tabla24[[#This Row],[PAS_NUM_COR_COD_ESC_TG_NEG]]-Tabla24[[#This Row],[ESC_NUM_COR_COD_ESC_TG_NEG]]</f>
        <v>0.52222222222222214</v>
      </c>
      <c r="LX149" s="15">
        <f>Tabla24[[#This Row],[PAS_DUR_COR_COD_ESC_TG_NEG]]-Tabla24[[#This Row],[ESC_DUR_COR_COD_ESC_TG_NEG]]</f>
        <v>318.40000000000009</v>
      </c>
      <c r="LY149" s="15">
        <f>Tabla24[[#This Row],[PAS_NUM_COR_COD_ESC_TG_NEU]]-Tabla24[[#This Row],[ESC_NUM_COR_COD_ESC_TG_NEU]]</f>
        <v>-1.2999999999999998</v>
      </c>
      <c r="LZ149" s="15">
        <f>Tabla24[[#This Row],[PAS_DUR_COR_COD_ESC_TG_NEU]]-Tabla24[[#This Row],[ESC_DUR_COR_COD_ESC_TG_NEU]]</f>
        <v>-408.1857142857142</v>
      </c>
      <c r="MA149" s="15">
        <f>Tabla24[[#This Row],[PAS_NUM_COR_COD_ESC_TG_POS]]-Tabla24[[#This Row],[ESC_NUM_COR_COD_ESC_TG_POS]]</f>
        <v>-0.37222222222222223</v>
      </c>
      <c r="MB149" s="15">
        <f>Tabla24[[#This Row],[PAS_DUR_COR_COD_ESC_TG_POS]]-Tabla24[[#This Row],[ESC_DUR_COR_COD_ESC_TG_POS]]</f>
        <v>-344.65000000000009</v>
      </c>
      <c r="MC149" s="15">
        <f>Tabla24[[#This Row],[PAS_NUM_COR_COD_ESC_TG_TOT]]-Tabla24[[#This Row],[ESC_NUM_COR_COD_ESC_TG_TOT]]</f>
        <v>-0.40238095238095228</v>
      </c>
      <c r="MD149" s="15">
        <f>Tabla24[[#This Row],[PAS_DUR_COR_COD_ESC_TG_TOT]]-Tabla24[[#This Row],[ESC_DUR_COR_COD_ESC_TG_TOT]]</f>
        <v>-165.51838235294122</v>
      </c>
      <c r="ME149">
        <v>244.28571428571428</v>
      </c>
      <c r="MF149">
        <v>145.5</v>
      </c>
      <c r="MG149">
        <v>223.5</v>
      </c>
      <c r="MH149">
        <v>213.70588235294119</v>
      </c>
      <c r="MI149">
        <v>204</v>
      </c>
      <c r="MJ149">
        <v>325.33333333333331</v>
      </c>
      <c r="MK149">
        <v>187.25</v>
      </c>
      <c r="ML149">
        <v>251.21428571428572</v>
      </c>
      <c r="MM149">
        <v>218.16666666666666</v>
      </c>
      <c r="MN149">
        <v>261.2</v>
      </c>
      <c r="MO149">
        <v>207.8</v>
      </c>
      <c r="MP149">
        <v>228.375</v>
      </c>
      <c r="MQ149">
        <v>238</v>
      </c>
      <c r="MR149">
        <v>329.57142857142856</v>
      </c>
      <c r="MS149">
        <v>248.8</v>
      </c>
      <c r="MT149">
        <v>278.88235294117646</v>
      </c>
      <c r="MU149">
        <v>249.36363636363637</v>
      </c>
      <c r="MV149">
        <v>287.64705882352939</v>
      </c>
      <c r="MW149">
        <v>298.53846153846155</v>
      </c>
      <c r="MX149">
        <v>280.82926829268291</v>
      </c>
      <c r="MY149">
        <v>257.10000000000002</v>
      </c>
      <c r="MZ149">
        <v>236.9</v>
      </c>
      <c r="NA149">
        <v>247.16666666666666</v>
      </c>
      <c r="NB149">
        <v>247.0625</v>
      </c>
      <c r="NC149" s="15">
        <f>Tabla1[[#This Row],[ROS_1DU_COR_COD_ROS_TG_NEG]]-Tabla1[[#This Row],[PAS_1DU_COR_COD_ROS_TG_NEG]]</f>
        <v>-5.0779220779220964</v>
      </c>
      <c r="ND149" s="15">
        <f>Tabla1[[#This Row],[ROS_1DU_COR_COD_ROS_TG_NEU]]-Tabla1[[#This Row],[PAS_1DU_COR_COD_ROS_TG_NEU]]</f>
        <v>-142.14705882352939</v>
      </c>
      <c r="NE149" s="15">
        <f>Tabla1[[#This Row],[ROS_1DU_COR_COD_ROS_TG_POS]]-Tabla1[[#This Row],[PAS_1DU_COR_COD_ROS_TG_POS]]</f>
        <v>-75.038461538461547</v>
      </c>
      <c r="NF149" s="15">
        <f>Tabla1[[#This Row],[ROS_1DU_COR_COD_ROS_TG_TOT]]-Tabla1[[#This Row],[PAS_1DU_COR_COD_ROS_TG_TOT]]</f>
        <v>-67.123385939741723</v>
      </c>
      <c r="NG149" s="15">
        <f>Tabla1[[#This Row],[ROS_1DU_COR_COD_ESC_TG_NEG]]-Tabla1[[#This Row],[PAS_1DU_COR_COD_ESC_TG_NEG]]</f>
        <v>-53.100000000000023</v>
      </c>
      <c r="NH149" s="15">
        <f>Tabla1[[#This Row],[ROS_1DU_COR_COD_ESC_TG_NEU]]-Tabla1[[#This Row],[PAS_1DU_COR_COD_ESC_TG_NEU]]</f>
        <v>88.433333333333309</v>
      </c>
      <c r="NI149" s="15">
        <f>Tabla1[[#This Row],[ROS_1DU_COR_COD_ESC_TG_POS]]-Tabla1[[#This Row],[PAS_1DU_COR_COD_ESC_TG_POS]]</f>
        <v>-59.916666666666657</v>
      </c>
      <c r="NJ149" s="15">
        <f>Tabla1[[#This Row],[ROS_1DU_COR_COD_ESC_TG_TOT]]-Tabla1[[#This Row],[PAS_1DU_COR_COD_ESC_TG_TOT]]</f>
        <v>4.1517857142857224</v>
      </c>
      <c r="NK149" s="15">
        <f>Tabla1[[#This Row],[PAS_1DU_COR_COD_ROS_TG_NEG]]-Tabla1[[#This Row],[ESC_1DU_COR_COD_ROS_TG_NEG]]</f>
        <v>31.196969696969717</v>
      </c>
      <c r="NL149" s="15">
        <f>Tabla1[[#This Row],[PAS_1DU_COR_COD_ROS_TG_NEU]]-Tabla1[[#This Row],[ESC_1DU_COR_COD_ROS_TG_NEU]]</f>
        <v>26.447058823529403</v>
      </c>
      <c r="NM149" s="15">
        <f>Tabla1[[#This Row],[PAS_1DU_COR_COD_ROS_TG_POS]]-Tabla1[[#This Row],[ESC_1DU_COR_COD_ROS_TG_POS]]</f>
        <v>90.738461538461536</v>
      </c>
      <c r="NN149" s="15">
        <f>Tabla1[[#This Row],[PAS_1DU_COR_COD_ROS_TG_TOT]]-Tabla1[[#This Row],[ESC_1DU_COR_COD_ROS_TG_TOT]]</f>
        <v>52.454268292682912</v>
      </c>
      <c r="NO149" s="15">
        <f>Tabla1[[#This Row],[PAS_1DU_COR_COD_ESC_TG_NEG]]-Tabla1[[#This Row],[ESC_1DU_COR_COD_ESC_TG_NEG]]</f>
        <v>19.100000000000023</v>
      </c>
      <c r="NP149" s="15">
        <f>Tabla1[[#This Row],[PAS_1DU_COR_COD_ESC_TG_NEU]]-Tabla1[[#This Row],[ESC_1DU_COR_COD_ESC_TG_NEU]]</f>
        <v>-92.67142857142855</v>
      </c>
      <c r="NQ149" s="15">
        <f>Tabla1[[#This Row],[PAS_1DU_COR_COD_ESC_TG_POS]]-Tabla1[[#This Row],[ESC_1DU_COR_COD_ESC_TG_POS]]</f>
        <v>-1.6333333333333542</v>
      </c>
      <c r="NR149" s="15">
        <f>Tabla1[[#This Row],[PAS_1DU_COR_COD_ESC_TG_TOT]]-Tabla1[[#This Row],[ESC_1DU_COR_COD_ESC_TG_TOT]]</f>
        <v>-31.819852941176464</v>
      </c>
    </row>
    <row r="150" spans="1:382" x14ac:dyDescent="0.3">
      <c r="A150" s="2" t="s">
        <v>166</v>
      </c>
      <c r="B150" s="2">
        <v>50</v>
      </c>
      <c r="C150" s="2">
        <v>1</v>
      </c>
      <c r="D150" s="2">
        <v>54</v>
      </c>
      <c r="E150">
        <v>1.85</v>
      </c>
      <c r="F150">
        <v>555.18181818181813</v>
      </c>
      <c r="G150">
        <v>1.75</v>
      </c>
      <c r="H150">
        <v>449.92857142857144</v>
      </c>
      <c r="I150">
        <v>1.5</v>
      </c>
      <c r="J150">
        <v>506.54545454545456</v>
      </c>
      <c r="K150">
        <v>1.7</v>
      </c>
      <c r="L150">
        <v>499.38888888888891</v>
      </c>
      <c r="M150">
        <v>2</v>
      </c>
      <c r="N150">
        <v>597.07692307692309</v>
      </c>
      <c r="O150">
        <v>2.15</v>
      </c>
      <c r="P150">
        <v>591.21428571428567</v>
      </c>
      <c r="Q150">
        <v>2.4500000000000002</v>
      </c>
      <c r="R150">
        <v>578.26666666666665</v>
      </c>
      <c r="S150">
        <v>2.2000000000000002</v>
      </c>
      <c r="T150">
        <v>588.40476190476193</v>
      </c>
      <c r="U150">
        <v>1.95</v>
      </c>
      <c r="V150">
        <v>547.32051282051282</v>
      </c>
      <c r="W150">
        <v>0.85</v>
      </c>
      <c r="X150">
        <v>284.54545454545456</v>
      </c>
      <c r="Y150">
        <v>0.9</v>
      </c>
      <c r="Z150">
        <v>286.33333333333331</v>
      </c>
      <c r="AA150">
        <v>1.3</v>
      </c>
      <c r="AB150">
        <v>269.23076923076923</v>
      </c>
      <c r="AC150">
        <v>1.0166666666666666</v>
      </c>
      <c r="AD150">
        <v>279.61111111111109</v>
      </c>
      <c r="AE150">
        <v>1.0166666666666666</v>
      </c>
      <c r="AF150">
        <v>279.61111111111109</v>
      </c>
      <c r="AG150">
        <v>1.6388888888888888</v>
      </c>
      <c r="AH150">
        <v>462.78070175438597</v>
      </c>
      <c r="BM150">
        <v>1.6388888888888888</v>
      </c>
      <c r="BN150">
        <v>462.78070175438597</v>
      </c>
      <c r="BO150">
        <v>1.75</v>
      </c>
      <c r="BP150">
        <v>683</v>
      </c>
      <c r="BQ150">
        <v>1.2222222222222223</v>
      </c>
      <c r="BR150">
        <v>525.20000000000005</v>
      </c>
      <c r="BS150">
        <v>2.625</v>
      </c>
      <c r="BT150">
        <v>1181.5999999999999</v>
      </c>
      <c r="BU150">
        <v>1.84</v>
      </c>
      <c r="BV150">
        <v>796.6</v>
      </c>
      <c r="BW150">
        <v>1.4444444444444444</v>
      </c>
      <c r="BX150">
        <v>911.25</v>
      </c>
      <c r="BY150">
        <v>1.6666666666666667</v>
      </c>
      <c r="BZ150">
        <v>784</v>
      </c>
      <c r="CA150">
        <v>2.25</v>
      </c>
      <c r="CB150">
        <v>1103.5</v>
      </c>
      <c r="CC150">
        <v>1.7692307692307692</v>
      </c>
      <c r="CD150">
        <v>921.46153846153845</v>
      </c>
      <c r="CE150">
        <v>1.803921568627451</v>
      </c>
      <c r="CF150">
        <v>854.57142857142856</v>
      </c>
      <c r="CG150">
        <v>1.375</v>
      </c>
      <c r="CH150">
        <v>946</v>
      </c>
      <c r="CI150">
        <v>2.1111111111111112</v>
      </c>
      <c r="CJ150">
        <v>912.4</v>
      </c>
      <c r="CK150">
        <v>0.75</v>
      </c>
      <c r="CL150">
        <v>876.5</v>
      </c>
      <c r="CM150">
        <v>1.44</v>
      </c>
      <c r="CN150">
        <v>915.3</v>
      </c>
      <c r="CO150">
        <v>3</v>
      </c>
      <c r="CP150">
        <v>1229.5999999999999</v>
      </c>
      <c r="CQ150">
        <v>2.6666666666666665</v>
      </c>
      <c r="CR150">
        <v>1171.5999999999999</v>
      </c>
      <c r="CS150">
        <v>1.75</v>
      </c>
      <c r="CT150">
        <v>827.75</v>
      </c>
      <c r="CU150">
        <v>2.5</v>
      </c>
      <c r="CV150">
        <v>1094.0714285714287</v>
      </c>
      <c r="CW150">
        <v>1.9803921568627452</v>
      </c>
      <c r="CX150">
        <v>1019.5833333333334</v>
      </c>
      <c r="CY150">
        <v>1.892156862745098</v>
      </c>
      <c r="CZ150">
        <v>930.73076923076928</v>
      </c>
      <c r="DA150">
        <v>1</v>
      </c>
      <c r="DB150">
        <v>687.33333333333337</v>
      </c>
      <c r="DC150">
        <v>1.1111111111111112</v>
      </c>
      <c r="DD150">
        <v>459</v>
      </c>
      <c r="DE150">
        <v>0.5</v>
      </c>
      <c r="DF150">
        <v>516</v>
      </c>
      <c r="DG150">
        <v>0.88</v>
      </c>
      <c r="DH150">
        <v>531.63636363636363</v>
      </c>
      <c r="DI150">
        <v>1</v>
      </c>
      <c r="DJ150">
        <v>425.4</v>
      </c>
      <c r="DK150">
        <v>1</v>
      </c>
      <c r="DL150">
        <v>403.4</v>
      </c>
      <c r="DM150">
        <v>0.5</v>
      </c>
      <c r="DN150">
        <v>564.5</v>
      </c>
      <c r="DO150">
        <v>0.84615384615384615</v>
      </c>
      <c r="DP150">
        <v>439.41666666666669</v>
      </c>
      <c r="DQ150">
        <v>0.86274509803921573</v>
      </c>
      <c r="DR150">
        <v>483.52173913043481</v>
      </c>
      <c r="DS150">
        <v>0.86274509803921573</v>
      </c>
      <c r="DT150">
        <v>483.52173913043481</v>
      </c>
      <c r="DU150">
        <v>1.5490196078431373</v>
      </c>
      <c r="DV150">
        <v>793.5866666666667</v>
      </c>
      <c r="DW150">
        <v>2</v>
      </c>
      <c r="DX150">
        <v>748</v>
      </c>
      <c r="DY150">
        <v>1</v>
      </c>
      <c r="DZ150">
        <v>96</v>
      </c>
      <c r="EA150">
        <v>0</v>
      </c>
      <c r="EC150">
        <v>1</v>
      </c>
      <c r="ED150">
        <v>422</v>
      </c>
      <c r="EE150">
        <v>1</v>
      </c>
      <c r="EF150">
        <v>165</v>
      </c>
      <c r="EG150">
        <v>0</v>
      </c>
      <c r="EI150">
        <v>0</v>
      </c>
      <c r="EK150">
        <v>0.25</v>
      </c>
      <c r="EL150">
        <v>165</v>
      </c>
      <c r="EM150">
        <v>0.66666666666666663</v>
      </c>
      <c r="EN150">
        <v>336.33333333333331</v>
      </c>
      <c r="EO150">
        <v>1.5</v>
      </c>
      <c r="EP150">
        <v>378.5</v>
      </c>
      <c r="EQ150">
        <v>5</v>
      </c>
      <c r="ER150">
        <v>1011</v>
      </c>
      <c r="ES150">
        <v>0.5</v>
      </c>
      <c r="ET150">
        <v>97</v>
      </c>
      <c r="EU150">
        <v>1.8</v>
      </c>
      <c r="EV150">
        <v>466.25</v>
      </c>
      <c r="EW150">
        <v>1</v>
      </c>
      <c r="EX150">
        <v>133</v>
      </c>
      <c r="EY150">
        <v>0</v>
      </c>
      <c r="FA150">
        <v>1</v>
      </c>
      <c r="FB150">
        <v>479</v>
      </c>
      <c r="FC150">
        <v>0.75</v>
      </c>
      <c r="FD150">
        <v>306</v>
      </c>
      <c r="FE150">
        <v>1.3333333333333333</v>
      </c>
      <c r="FF150">
        <v>412.83333333333331</v>
      </c>
      <c r="FG150">
        <v>1</v>
      </c>
      <c r="FH150">
        <v>387.33333333333331</v>
      </c>
      <c r="FI150">
        <v>2.5</v>
      </c>
      <c r="FJ150">
        <v>626</v>
      </c>
      <c r="FK150">
        <v>5</v>
      </c>
      <c r="FL150">
        <v>1002</v>
      </c>
      <c r="FM150">
        <v>0.5</v>
      </c>
      <c r="FN150">
        <v>97</v>
      </c>
      <c r="FO150">
        <v>2.2000000000000002</v>
      </c>
      <c r="FP150">
        <v>587.75</v>
      </c>
      <c r="FQ150">
        <v>1</v>
      </c>
      <c r="FR150">
        <v>321</v>
      </c>
      <c r="FS150">
        <v>0</v>
      </c>
      <c r="FU150">
        <v>5</v>
      </c>
      <c r="FV150">
        <v>1248.5</v>
      </c>
      <c r="FW150">
        <v>2.75</v>
      </c>
      <c r="FX150">
        <v>939.33333333333337</v>
      </c>
      <c r="FY150">
        <v>2.4444444444444446</v>
      </c>
      <c r="FZ150">
        <v>738.42857142857144</v>
      </c>
      <c r="GA150">
        <v>2.4444444444444446</v>
      </c>
      <c r="GB150">
        <v>738.42857142857144</v>
      </c>
      <c r="GC150">
        <v>1.4814814814814814</v>
      </c>
      <c r="GD150">
        <v>540.9375</v>
      </c>
      <c r="GE150">
        <v>1.538888888888889</v>
      </c>
      <c r="GF150">
        <v>749.16483516483515</v>
      </c>
      <c r="GG150">
        <v>2.2999999999999998</v>
      </c>
      <c r="GH150">
        <v>673.42857142857144</v>
      </c>
      <c r="GI150">
        <v>2.3333333333333335</v>
      </c>
      <c r="GJ150">
        <v>1115.5</v>
      </c>
      <c r="GK150">
        <v>1.4444444444444444</v>
      </c>
      <c r="GL150">
        <v>596</v>
      </c>
      <c r="GM150">
        <v>2.0357142857142856</v>
      </c>
      <c r="GN150">
        <v>759.75</v>
      </c>
      <c r="GO150">
        <v>3.6666666666666665</v>
      </c>
      <c r="GP150">
        <v>814.88888888888891</v>
      </c>
      <c r="GQ150">
        <v>3.3</v>
      </c>
      <c r="GR150">
        <v>712.7</v>
      </c>
      <c r="GS150">
        <v>2.5</v>
      </c>
      <c r="GT150">
        <v>827.57142857142856</v>
      </c>
      <c r="GU150">
        <v>3.1379310344827585</v>
      </c>
      <c r="GV150">
        <v>779</v>
      </c>
      <c r="GW150">
        <v>2.5964912280701755</v>
      </c>
      <c r="GX150">
        <v>771.66666666666663</v>
      </c>
      <c r="GY150">
        <v>2.9</v>
      </c>
      <c r="GZ150">
        <v>1111.5714285714287</v>
      </c>
      <c r="HA150">
        <v>4.7777777777777777</v>
      </c>
      <c r="HB150">
        <v>1301.875</v>
      </c>
      <c r="HC150">
        <v>4.666666666666667</v>
      </c>
      <c r="HD150">
        <v>1264.625</v>
      </c>
      <c r="HE150">
        <v>4.0714285714285712</v>
      </c>
      <c r="HF150">
        <v>1231</v>
      </c>
      <c r="HG150">
        <v>2.5555555555555554</v>
      </c>
      <c r="HH150">
        <v>769</v>
      </c>
      <c r="HI150">
        <v>3.4</v>
      </c>
      <c r="HJ150">
        <v>1060.375</v>
      </c>
      <c r="HK150">
        <v>3.1</v>
      </c>
      <c r="HL150">
        <v>806</v>
      </c>
      <c r="HM150">
        <v>3.0344827586206895</v>
      </c>
      <c r="HN150">
        <v>883.21739130434787</v>
      </c>
      <c r="HO150">
        <v>3.5438596491228069</v>
      </c>
      <c r="HP150">
        <v>1057.108695652174</v>
      </c>
      <c r="HQ150">
        <v>3.0701754385964914</v>
      </c>
      <c r="HR150">
        <v>920.875</v>
      </c>
      <c r="HS150">
        <v>1.2</v>
      </c>
      <c r="HT150">
        <v>460</v>
      </c>
      <c r="HU150">
        <v>1.1111111111111112</v>
      </c>
      <c r="HV150">
        <v>364</v>
      </c>
      <c r="HW150">
        <v>1.6666666666666667</v>
      </c>
      <c r="HX150">
        <v>809.16666666666663</v>
      </c>
      <c r="HY150">
        <v>1.3214285714285714</v>
      </c>
      <c r="HZ150">
        <v>544.38888888888891</v>
      </c>
      <c r="IA150">
        <v>1.3333333333333333</v>
      </c>
      <c r="IB150">
        <v>372.14285714285717</v>
      </c>
      <c r="IC150">
        <v>2.1</v>
      </c>
      <c r="ID150">
        <v>719.28571428571433</v>
      </c>
      <c r="IE150">
        <v>2.2999999999999998</v>
      </c>
      <c r="IF150">
        <v>602.77777777777783</v>
      </c>
      <c r="IG150">
        <v>1.9310344827586208</v>
      </c>
      <c r="IH150">
        <v>568.04347826086962</v>
      </c>
      <c r="II150">
        <v>1.631578947368421</v>
      </c>
      <c r="IJ150">
        <v>557.65853658536582</v>
      </c>
      <c r="IK150">
        <v>1.631578947368421</v>
      </c>
      <c r="IL150">
        <v>557.65853658536582</v>
      </c>
      <c r="IM150">
        <v>2.5906432748538011</v>
      </c>
      <c r="IN150">
        <v>805.4341085271318</v>
      </c>
      <c r="IQ150">
        <v>7</v>
      </c>
      <c r="IR150">
        <v>1327</v>
      </c>
      <c r="IS150">
        <v>2</v>
      </c>
      <c r="IT150">
        <v>688</v>
      </c>
      <c r="IU150">
        <v>4.5</v>
      </c>
      <c r="IV150">
        <v>1007.5</v>
      </c>
      <c r="IW150">
        <v>0</v>
      </c>
      <c r="JC150">
        <v>0</v>
      </c>
      <c r="JE150">
        <v>3</v>
      </c>
      <c r="JF150">
        <v>1007.5</v>
      </c>
      <c r="JI150">
        <v>3</v>
      </c>
      <c r="JJ150">
        <v>332</v>
      </c>
      <c r="JK150">
        <v>3</v>
      </c>
      <c r="JL150">
        <v>637</v>
      </c>
      <c r="JM150">
        <v>3</v>
      </c>
      <c r="JN150">
        <v>484.5</v>
      </c>
      <c r="JO150">
        <v>6</v>
      </c>
      <c r="JP150">
        <v>1300</v>
      </c>
      <c r="JU150">
        <v>6</v>
      </c>
      <c r="JV150">
        <v>1300</v>
      </c>
      <c r="JW150">
        <v>4</v>
      </c>
      <c r="JX150">
        <v>756.33333333333337</v>
      </c>
      <c r="JY150">
        <v>3.5</v>
      </c>
      <c r="JZ150">
        <v>856.8</v>
      </c>
      <c r="KC150">
        <v>2</v>
      </c>
      <c r="KD150">
        <v>550</v>
      </c>
      <c r="KE150">
        <v>2</v>
      </c>
      <c r="KF150">
        <v>451</v>
      </c>
      <c r="KG150">
        <v>2</v>
      </c>
      <c r="KH150">
        <v>500.5</v>
      </c>
      <c r="KI150">
        <v>4</v>
      </c>
      <c r="KJ150">
        <v>701</v>
      </c>
      <c r="KO150">
        <v>4</v>
      </c>
      <c r="KP150">
        <v>701</v>
      </c>
      <c r="KQ150">
        <v>2.6666666666666665</v>
      </c>
      <c r="KR150">
        <v>567.33333333333337</v>
      </c>
      <c r="KS150">
        <v>2.6666666666666665</v>
      </c>
      <c r="KT150">
        <v>567.33333333333337</v>
      </c>
      <c r="KU150">
        <v>3.2222222222222223</v>
      </c>
      <c r="KV150">
        <v>748.25</v>
      </c>
      <c r="KW150">
        <v>2.6222222222222222</v>
      </c>
      <c r="KX150">
        <v>802.09489051094886</v>
      </c>
      <c r="KY150" s="15">
        <f>Tabla24[[#This Row],[ROS_NUM_COR_COD_ROS_TG_NEG]]-Tabla24[[#This Row],[PAS_NUM_COR_COD_ROS_TG_NEG]]</f>
        <v>0.55555555555555536</v>
      </c>
      <c r="KZ150" s="15">
        <f>Tabla24[[#This Row],[ROS_DUR_COR_COD_ROS_TG_NEG]]-Tabla24[[#This Row],[PAS_DUR_COR_COD_ROS_TG_NEG]]</f>
        <v>171.92307692307691</v>
      </c>
      <c r="LA150" s="15">
        <f>Tabla24[[#This Row],[ROS_NUM_COR_COD_ROS_TG_NEU]]-Tabla24[[#This Row],[PAS_NUM_COR_COD_ROS_TG_NEU]]</f>
        <v>1.25</v>
      </c>
      <c r="LB150" s="15">
        <f>Tabla24[[#This Row],[ROS_DUR_COR_COD_ROS_TG_NEU]]-Tabla24[[#This Row],[PAS_DUR_COR_COD_ROS_TG_NEU]]</f>
        <v>469.16071428571433</v>
      </c>
      <c r="LC150" s="15">
        <f>Tabla24[[#This Row],[ROS_NUM_COR_COD_ROS_TG_POS]]-Tabla24[[#This Row],[PAS_NUM_COR_COD_ROS_TG_POS]]</f>
        <v>0.64999999999999991</v>
      </c>
      <c r="LD150" s="15">
        <f>Tabla24[[#This Row],[ROS_DUR_COR_COD_ROS_TG_POS]]-Tabla24[[#This Row],[PAS_DUR_COR_COD_ROS_TG_POS]]</f>
        <v>227.73333333333335</v>
      </c>
      <c r="LE150" s="15">
        <f>Tabla24[[#This Row],[ROS_NUM_COR_COD_ROS_TG_TOT]]-Tabla24[[#This Row],[PAS_NUM_COR_COD_ROS_TG_TOT]]</f>
        <v>0.83448275862068932</v>
      </c>
      <c r="LF150" s="15">
        <f>Tabla24[[#This Row],[ROS_DUR_COR_COD_ROS_TG_TOT]]-Tabla24[[#This Row],[PAS_DUR_COR_COD_ROS_TG_TOT]]</f>
        <v>294.81262939958594</v>
      </c>
      <c r="LG150" s="15">
        <f>Tabla24[[#This Row],[ROS_NUM_COR_COD_ESC_TG_NEG]]-Tabla24[[#This Row],[PAS_NUM_COR_COD_ESC_TG_NEG]]</f>
        <v>1.8166666666666664</v>
      </c>
      <c r="LH150" s="15">
        <f>Tabla24[[#This Row],[ROS_DUR_COR_COD_ESC_TG_NEG]]-Tabla24[[#This Row],[PAS_DUR_COR_COD_ESC_TG_NEG]]</f>
        <v>259.70707070707078</v>
      </c>
      <c r="LI150" s="15">
        <f>Tabla24[[#This Row],[ROS_NUM_COR_COD_ESC_TG_NEU]]-Tabla24[[#This Row],[PAS_NUM_COR_COD_ESC_TG_NEU]]</f>
        <v>1.5499999999999998</v>
      </c>
      <c r="LJ150" s="15">
        <f>Tabla24[[#This Row],[ROS_NUM_COR_COD_ESC_TG_NEG]]-Tabla24[[#This Row],[PAS_NUM_COR_COD_ESC_TG_NEG]]</f>
        <v>1.8166666666666664</v>
      </c>
      <c r="LK150" s="15">
        <f>Tabla24[[#This Row],[ROS_NUM_COR_COD_ESC_TG_POS]]-Tabla24[[#This Row],[PAS_NUM_COR_COD_ESC_TG_POS]]</f>
        <v>1</v>
      </c>
      <c r="LL150" s="15">
        <f>Tabla24[[#This Row],[ROS_DUR_COR_COD_ESC_TG_POS]]-Tabla24[[#This Row],[PAS_DUR_COR_COD_ESC_TG_POS]]</f>
        <v>321.02597402597399</v>
      </c>
      <c r="LM150" s="15">
        <f>Tabla24[[#This Row],[ROS_NUM_COR_COD_ESC_TG_TOT]]-Tabla24[[#This Row],[PAS_NUM_COR_COD_ESC_TG_TOT]]</f>
        <v>1.4379310344827585</v>
      </c>
      <c r="LN150" s="15">
        <f>Tabla24[[#This Row],[ROS_DUR_COR_COD_ESC_TG_TOT]]-Tabla24[[#This Row],[PAS_DUR_COR_COD_ESC_TG_TOT]]</f>
        <v>279.61111111111109</v>
      </c>
      <c r="LO150" s="15">
        <f>Tabla24[[#This Row],[PAS_NUM_COR_COD_ROS_TG_NEG]]-Tabla24[[#This Row],[ESC_NUM_COR_COD_ROS_TG_NEG]]</f>
        <v>-1</v>
      </c>
      <c r="LP150" s="15">
        <f>Tabla24[[#This Row],[PAS_DUR_COR_COD_ROS_TG_NEG]]-Tabla24[[#This Row],[ESC_DUR_COR_COD_ROS_TG_NEG]]</f>
        <v>-632.52307692307681</v>
      </c>
      <c r="LQ150" s="15">
        <f>Tabla24[[#This Row],[PAS_NUM_COR_COD_ROS_TG_NEU]]-Tabla24[[#This Row],[ESC_NUM_COR_COD_ROS_TG_NEU]]</f>
        <v>-0.51666666666666661</v>
      </c>
      <c r="LR150" s="15">
        <f>Tabla24[[#This Row],[PAS_DUR_COR_COD_ROS_TG_NEU]]-Tabla24[[#This Row],[ESC_DUR_COR_COD_ROS_TG_NEU]]</f>
        <v>-580.38571428571424</v>
      </c>
      <c r="LS150" s="15">
        <f>Tabla24[[#This Row],[PAS_NUM_COR_COD_ROS_TG_POS]]-Tabla24[[#This Row],[ESC_NUM_COR_COD_ROS_TG_POS]]</f>
        <v>0.70000000000000018</v>
      </c>
      <c r="LT150" s="15">
        <f>Tabla24[[#This Row],[PAS_DUR_COR_COD_ROS_TG_POS]]-Tabla24[[#This Row],[ESC_DUR_COR_COD_ROS_TG_POS]]</f>
        <v>-249.48333333333335</v>
      </c>
      <c r="LU150" s="15">
        <f>Tabla24[[#This Row],[PAS_NUM_COR_COD_ROS_TG_TOT]]-Tabla24[[#This Row],[ESC_NUM_COR_COD_ROS_TG_TOT]]</f>
        <v>-0.29999999999999982</v>
      </c>
      <c r="LV150" s="15">
        <f>Tabla24[[#This Row],[PAS_DUR_COR_COD_ROS_TG_TOT]]-Tabla24[[#This Row],[ESC_DUR_COR_COD_ROS_TG_TOT]]</f>
        <v>-505.66666666666674</v>
      </c>
      <c r="LW150" s="15">
        <f>Tabla24[[#This Row],[PAS_NUM_COR_COD_ESC_TG_NEG]]-Tabla24[[#This Row],[ESC_NUM_COR_COD_ESC_TG_NEG]]</f>
        <v>0.40555555555555567</v>
      </c>
      <c r="LX150" s="15">
        <f>Tabla24[[#This Row],[PAS_DUR_COR_COD_ESC_TG_NEG]]-Tabla24[[#This Row],[ESC_DUR_COR_COD_ESC_TG_NEG]]</f>
        <v>-356.06818181818187</v>
      </c>
      <c r="LY150" s="15">
        <f>Tabla24[[#This Row],[PAS_NUM_COR_COD_ESC_TG_NEU]]-Tabla24[[#This Row],[ESC_NUM_COR_COD_ESC_TG_NEU]]</f>
        <v>8.3333333333333259E-2</v>
      </c>
      <c r="LZ150" s="15">
        <f>Tabla24[[#This Row],[PAS_DUR_COR_COD_ESC_TG_NEU]]-Tabla24[[#This Row],[ESC_DUR_COR_COD_ESC_TG_NEU]]</f>
        <v>-334.07142857142856</v>
      </c>
      <c r="MA150" s="15">
        <f>Tabla24[[#This Row],[PAS_NUM_COR_COD_ESC_TG_POS]]-Tabla24[[#This Row],[ESC_NUM_COR_COD_ESC_TG_POS]]</f>
        <v>-0.75</v>
      </c>
      <c r="MB150" s="15">
        <f>Tabla24[[#This Row],[PAS_DUR_COR_COD_ESC_TG_POS]]-Tabla24[[#This Row],[ESC_DUR_COR_COD_ESC_TG_POS]]</f>
        <v>-596.9545454545455</v>
      </c>
      <c r="MC150" s="15">
        <f>Tabla24[[#This Row],[PAS_NUM_COR_COD_ESC_TG_TOT]]-Tabla24[[#This Row],[ESC_NUM_COR_COD_ESC_TG_TOT]]</f>
        <v>-6.9230769230769207E-2</v>
      </c>
      <c r="MD150" s="15">
        <f>Tabla24[[#This Row],[PAS_DUR_COR_COD_ESC_TG_TOT]]-Tabla24[[#This Row],[ESC_DUR_COR_COD_ESC_TG_TOT]]</f>
        <v>-422.07264957264954</v>
      </c>
      <c r="ME150">
        <v>217.14285714285714</v>
      </c>
      <c r="MF150">
        <v>203.375</v>
      </c>
      <c r="MG150">
        <v>175.5</v>
      </c>
      <c r="MH150">
        <v>197.86956521739131</v>
      </c>
      <c r="MI150">
        <v>196.11111111111111</v>
      </c>
      <c r="MJ150">
        <v>196.6</v>
      </c>
      <c r="MK150">
        <v>236.28571428571428</v>
      </c>
      <c r="ML150">
        <v>207.11538461538461</v>
      </c>
      <c r="MM150">
        <v>244.2</v>
      </c>
      <c r="MN150">
        <v>228</v>
      </c>
      <c r="MO150">
        <v>268.5</v>
      </c>
      <c r="MP150">
        <v>245.35714285714286</v>
      </c>
      <c r="MQ150">
        <v>308.5</v>
      </c>
      <c r="MR150">
        <v>155.19999999999999</v>
      </c>
      <c r="MS150">
        <v>244.25</v>
      </c>
      <c r="MT150">
        <v>229.76923076923077</v>
      </c>
      <c r="MU150">
        <v>183.23076923076923</v>
      </c>
      <c r="MV150">
        <v>190.85714285714286</v>
      </c>
      <c r="MW150">
        <v>136.6</v>
      </c>
      <c r="MX150">
        <v>169.11904761904762</v>
      </c>
      <c r="MY150">
        <v>169.54545454545453</v>
      </c>
      <c r="MZ150">
        <v>160.78571428571428</v>
      </c>
      <c r="NA150">
        <v>176.36363636363637</v>
      </c>
      <c r="NB150">
        <v>168.22222222222223</v>
      </c>
      <c r="NC150" s="15">
        <f>Tabla1[[#This Row],[ROS_1DU_COR_COD_ROS_TG_NEG]]-Tabla1[[#This Row],[PAS_1DU_COR_COD_ROS_TG_NEG]]</f>
        <v>33.912087912087912</v>
      </c>
      <c r="ND150" s="15">
        <f>Tabla1[[#This Row],[ROS_1DU_COR_COD_ROS_TG_NEU]]-Tabla1[[#This Row],[PAS_1DU_COR_COD_ROS_TG_NEU]]</f>
        <v>12.517857142857139</v>
      </c>
      <c r="NE150" s="15">
        <f>Tabla1[[#This Row],[ROS_1DU_COR_COD_ROS_TG_POS]]-Tabla1[[#This Row],[PAS_1DU_COR_COD_ROS_TG_POS]]</f>
        <v>38.900000000000006</v>
      </c>
      <c r="NF150" s="15">
        <f>Tabla1[[#This Row],[ROS_1DU_COR_COD_ROS_TG_TOT]]-Tabla1[[#This Row],[PAS_1DU_COR_COD_ROS_TG_TOT]]</f>
        <v>28.750517598343691</v>
      </c>
      <c r="NG150" s="15">
        <f>Tabla1[[#This Row],[ROS_1DU_COR_COD_ESC_TG_NEG]]-Tabla1[[#This Row],[PAS_1DU_COR_COD_ESC_TG_NEG]]</f>
        <v>26.565656565656582</v>
      </c>
      <c r="NH150" s="15">
        <f>Tabla1[[#This Row],[ROS_1DU_COR_COD_ESC_TG_NEU]]-Tabla1[[#This Row],[PAS_1DU_COR_COD_ESC_TG_NEU]]</f>
        <v>35.814285714285717</v>
      </c>
      <c r="NI150" s="15">
        <f>Tabla1[[#This Row],[ROS_1DU_COR_COD_ESC_TG_POS]]-Tabla1[[#This Row],[PAS_1DU_COR_COD_ESC_TG_POS]]</f>
        <v>59.922077922077904</v>
      </c>
      <c r="NJ150" s="15">
        <f>Tabla1[[#This Row],[ROS_1DU_COR_COD_ESC_TG_TOT]]-Tabla1[[#This Row],[PAS_1DU_COR_COD_ESC_TG_TOT]]</f>
        <v>38.893162393162385</v>
      </c>
      <c r="NK150" s="15">
        <f>Tabla1[[#This Row],[PAS_1DU_COR_COD_ROS_TG_NEG]]-Tabla1[[#This Row],[ESC_1DU_COR_COD_ROS_TG_NEG]]</f>
        <v>-60.969230769230762</v>
      </c>
      <c r="NL150" s="15">
        <f>Tabla1[[#This Row],[PAS_1DU_COR_COD_ROS_TG_NEU]]-Tabla1[[#This Row],[ESC_1DU_COR_COD_ROS_TG_NEU]]</f>
        <v>-37.142857142857139</v>
      </c>
      <c r="NM150" s="15">
        <f>Tabla1[[#This Row],[PAS_1DU_COR_COD_ROS_TG_POS]]-Tabla1[[#This Row],[ESC_1DU_COR_COD_ROS_TG_POS]]</f>
        <v>-131.9</v>
      </c>
      <c r="NN150" s="15">
        <f>Tabla1[[#This Row],[PAS_1DU_COR_COD_ROS_TG_TOT]]-Tabla1[[#This Row],[ESC_1DU_COR_COD_ROS_TG_TOT]]</f>
        <v>-76.238095238095241</v>
      </c>
      <c r="NO150" s="15">
        <f>Tabla1[[#This Row],[PAS_1DU_COR_COD_ESC_TG_NEG]]-Tabla1[[#This Row],[ESC_1DU_COR_COD_ESC_TG_NEG]]</f>
        <v>-138.95454545454547</v>
      </c>
      <c r="NP150" s="15">
        <f>Tabla1[[#This Row],[PAS_1DU_COR_COD_ESC_TG_NEU]]-Tabla1[[#This Row],[ESC_1DU_COR_COD_ESC_TG_NEU]]</f>
        <v>5.585714285714289</v>
      </c>
      <c r="NQ150" s="15">
        <f>Tabla1[[#This Row],[PAS_1DU_COR_COD_ESC_TG_POS]]-Tabla1[[#This Row],[ESC_1DU_COR_COD_ESC_TG_POS]]</f>
        <v>-67.886363636363626</v>
      </c>
      <c r="NR150" s="15">
        <f>Tabla1[[#This Row],[PAS_1DU_COR_COD_ESC_TG_TOT]]-Tabla1[[#This Row],[ESC_1DU_COR_COD_ESC_TG_TOT]]</f>
        <v>-61.547008547008545</v>
      </c>
    </row>
    <row r="151" spans="1:382" x14ac:dyDescent="0.3">
      <c r="A151" s="2" t="s">
        <v>167</v>
      </c>
      <c r="B151" s="2">
        <v>50</v>
      </c>
      <c r="C151" s="2">
        <v>2</v>
      </c>
      <c r="D151" s="2">
        <v>55</v>
      </c>
      <c r="E151">
        <v>4.5</v>
      </c>
      <c r="F151">
        <v>1303.0588235294117</v>
      </c>
      <c r="G151">
        <v>4.05</v>
      </c>
      <c r="H151">
        <v>1461.4375</v>
      </c>
      <c r="I151">
        <v>4.6500000000000004</v>
      </c>
      <c r="J151">
        <v>1335.578947368421</v>
      </c>
      <c r="K151">
        <v>4.4000000000000004</v>
      </c>
      <c r="L151">
        <v>1363.6730769230769</v>
      </c>
      <c r="M151">
        <v>3.85</v>
      </c>
      <c r="N151">
        <v>1294.4666666666667</v>
      </c>
      <c r="O151">
        <v>3.55</v>
      </c>
      <c r="P151">
        <v>1360.0714285714287</v>
      </c>
      <c r="Q151">
        <v>3.35</v>
      </c>
      <c r="R151">
        <v>1140.5294117647059</v>
      </c>
      <c r="S151">
        <v>3.5833333333333335</v>
      </c>
      <c r="T151">
        <v>1257.5434782608695</v>
      </c>
      <c r="U151">
        <v>3.9916666666666667</v>
      </c>
      <c r="V151">
        <v>1313.8571428571429</v>
      </c>
      <c r="W151">
        <v>2.0499999999999998</v>
      </c>
      <c r="X151">
        <v>595.76470588235293</v>
      </c>
      <c r="Y151">
        <v>1.9</v>
      </c>
      <c r="Z151">
        <v>564.22222222222217</v>
      </c>
      <c r="AA151">
        <v>1.5</v>
      </c>
      <c r="AB151">
        <v>527</v>
      </c>
      <c r="AC151">
        <v>1.8166666666666667</v>
      </c>
      <c r="AD151">
        <v>563.78</v>
      </c>
      <c r="AE151">
        <v>1.8166666666666667</v>
      </c>
      <c r="AF151">
        <v>563.78</v>
      </c>
      <c r="AG151">
        <v>3.2666666666666666</v>
      </c>
      <c r="AH151">
        <v>1060.4527027027027</v>
      </c>
      <c r="BM151">
        <v>3.2666666666666666</v>
      </c>
      <c r="BN151">
        <v>1060.4527027027027</v>
      </c>
      <c r="BO151">
        <v>4</v>
      </c>
      <c r="BP151">
        <v>1150.7777777777778</v>
      </c>
      <c r="BQ151">
        <v>2.5</v>
      </c>
      <c r="BR151">
        <v>1167.5714285714287</v>
      </c>
      <c r="BS151">
        <v>3.3</v>
      </c>
      <c r="BT151">
        <v>1759.3333333333333</v>
      </c>
      <c r="BU151">
        <v>3.2413793103448274</v>
      </c>
      <c r="BV151">
        <v>1322.090909090909</v>
      </c>
      <c r="BW151">
        <v>3.9</v>
      </c>
      <c r="BX151">
        <v>1328.25</v>
      </c>
      <c r="BY151">
        <v>4.3</v>
      </c>
      <c r="BZ151">
        <v>1523.2222222222222</v>
      </c>
      <c r="CA151">
        <v>3</v>
      </c>
      <c r="CB151">
        <v>1134.75</v>
      </c>
      <c r="CC151">
        <v>3.7333333333333334</v>
      </c>
      <c r="CD151">
        <v>1336.52</v>
      </c>
      <c r="CE151">
        <v>3.4915254237288136</v>
      </c>
      <c r="CF151">
        <v>1329.7659574468084</v>
      </c>
      <c r="CG151">
        <v>0.77777777777777779</v>
      </c>
      <c r="CH151">
        <v>377</v>
      </c>
      <c r="CI151">
        <v>2.5</v>
      </c>
      <c r="CJ151">
        <v>1059.8571428571429</v>
      </c>
      <c r="CK151">
        <v>2.1</v>
      </c>
      <c r="CL151">
        <v>850.42857142857144</v>
      </c>
      <c r="CM151">
        <v>1.8275862068965518</v>
      </c>
      <c r="CN151">
        <v>826.66666666666663</v>
      </c>
      <c r="CO151">
        <v>1.6</v>
      </c>
      <c r="CP151">
        <v>714.5</v>
      </c>
      <c r="CQ151">
        <v>0.7</v>
      </c>
      <c r="CR151">
        <v>1003.5</v>
      </c>
      <c r="CS151">
        <v>2.6</v>
      </c>
      <c r="CT151">
        <v>1139.1428571428571</v>
      </c>
      <c r="CU151">
        <v>1.6333333333333333</v>
      </c>
      <c r="CV151">
        <v>951.2</v>
      </c>
      <c r="CW151">
        <v>1.728813559322034</v>
      </c>
      <c r="CX151">
        <v>883.27272727272725</v>
      </c>
      <c r="CY151">
        <v>2.6101694915254239</v>
      </c>
      <c r="CZ151">
        <v>1145.5875000000001</v>
      </c>
      <c r="DA151">
        <v>1.4444444444444444</v>
      </c>
      <c r="DB151">
        <v>666.16666666666663</v>
      </c>
      <c r="DC151">
        <v>1.5</v>
      </c>
      <c r="DD151">
        <v>833</v>
      </c>
      <c r="DE151">
        <v>1.8</v>
      </c>
      <c r="DF151">
        <v>622.85714285714289</v>
      </c>
      <c r="DG151">
        <v>1.5862068965517242</v>
      </c>
      <c r="DH151">
        <v>702.89473684210532</v>
      </c>
      <c r="DI151">
        <v>1.6</v>
      </c>
      <c r="DJ151">
        <v>654.875</v>
      </c>
      <c r="DK151">
        <v>1.9</v>
      </c>
      <c r="DL151">
        <v>744.75</v>
      </c>
      <c r="DM151">
        <v>1.9</v>
      </c>
      <c r="DN151">
        <v>714</v>
      </c>
      <c r="DO151">
        <v>1.8</v>
      </c>
      <c r="DP151">
        <v>704.54166666666663</v>
      </c>
      <c r="DQ151">
        <v>1.6949152542372881</v>
      </c>
      <c r="DR151">
        <v>703.81395348837214</v>
      </c>
      <c r="DS151">
        <v>1.6949152542372881</v>
      </c>
      <c r="DT151">
        <v>703.81395348837214</v>
      </c>
      <c r="DU151">
        <v>2.3050847457627119</v>
      </c>
      <c r="DV151">
        <v>991.14634146341461</v>
      </c>
      <c r="DW151">
        <v>1</v>
      </c>
      <c r="DX151">
        <v>390</v>
      </c>
      <c r="EC151">
        <v>1</v>
      </c>
      <c r="ED151">
        <v>390</v>
      </c>
      <c r="EM151">
        <v>1</v>
      </c>
      <c r="EN151">
        <v>390</v>
      </c>
      <c r="EO151">
        <v>0</v>
      </c>
      <c r="EU151">
        <v>0</v>
      </c>
      <c r="FE151">
        <v>0</v>
      </c>
      <c r="FG151">
        <v>0.5</v>
      </c>
      <c r="FH151">
        <v>390</v>
      </c>
      <c r="FI151">
        <v>1</v>
      </c>
      <c r="FJ151">
        <v>367</v>
      </c>
      <c r="FO151">
        <v>1</v>
      </c>
      <c r="FP151">
        <v>367</v>
      </c>
      <c r="FY151">
        <v>1</v>
      </c>
      <c r="FZ151">
        <v>367</v>
      </c>
      <c r="GA151">
        <v>1</v>
      </c>
      <c r="GB151">
        <v>367</v>
      </c>
      <c r="GC151">
        <v>0.66666666666666663</v>
      </c>
      <c r="GD151">
        <v>378.5</v>
      </c>
      <c r="GE151">
        <v>2.2777777777777777</v>
      </c>
      <c r="GF151">
        <v>981.34400000000005</v>
      </c>
      <c r="GG151">
        <v>3.1</v>
      </c>
      <c r="GH151">
        <v>1230.5714285714287</v>
      </c>
      <c r="GI151">
        <v>2.1</v>
      </c>
      <c r="GJ151">
        <v>1327</v>
      </c>
      <c r="GK151">
        <v>1.4444444444444444</v>
      </c>
      <c r="GL151">
        <v>526</v>
      </c>
      <c r="GM151">
        <v>2.2413793103448274</v>
      </c>
      <c r="GN151">
        <v>1022.5</v>
      </c>
      <c r="GO151">
        <v>2.25</v>
      </c>
      <c r="GP151">
        <v>1023</v>
      </c>
      <c r="GQ151">
        <v>1.2</v>
      </c>
      <c r="GR151">
        <v>543</v>
      </c>
      <c r="GS151">
        <v>2.5</v>
      </c>
      <c r="GT151">
        <v>965.66666666666663</v>
      </c>
      <c r="GU151">
        <v>1.9230769230769231</v>
      </c>
      <c r="GV151">
        <v>833.35294117647061</v>
      </c>
      <c r="GW151">
        <v>2.0909090909090908</v>
      </c>
      <c r="GX151">
        <v>930.62857142857138</v>
      </c>
      <c r="GY151">
        <v>1.9</v>
      </c>
      <c r="GZ151">
        <v>971.16666666666663</v>
      </c>
      <c r="HA151">
        <v>3.1</v>
      </c>
      <c r="HB151">
        <v>1451.4285714285713</v>
      </c>
      <c r="HC151">
        <v>4.1111111111111107</v>
      </c>
      <c r="HD151">
        <v>1187.8888888888889</v>
      </c>
      <c r="HE151">
        <v>3</v>
      </c>
      <c r="HF151">
        <v>1212.6363636363637</v>
      </c>
      <c r="HG151">
        <v>2.625</v>
      </c>
      <c r="HH151">
        <v>1055.5</v>
      </c>
      <c r="HI151">
        <v>4.0999999999999996</v>
      </c>
      <c r="HJ151">
        <v>1367.2222222222222</v>
      </c>
      <c r="HK151">
        <v>2.75</v>
      </c>
      <c r="HL151">
        <v>813</v>
      </c>
      <c r="HM151">
        <v>3.2307692307692308</v>
      </c>
      <c r="HN151">
        <v>1105.8636363636363</v>
      </c>
      <c r="HO151">
        <v>3.1090909090909089</v>
      </c>
      <c r="HP151">
        <v>1159.25</v>
      </c>
      <c r="HQ151">
        <v>2.6</v>
      </c>
      <c r="HR151">
        <v>1057.9620253164558</v>
      </c>
      <c r="HS151">
        <v>1.7</v>
      </c>
      <c r="HT151">
        <v>505.22222222222223</v>
      </c>
      <c r="HU151">
        <v>1.8</v>
      </c>
      <c r="HV151">
        <v>569</v>
      </c>
      <c r="HW151">
        <v>1.7777777777777777</v>
      </c>
      <c r="HX151">
        <v>552.375</v>
      </c>
      <c r="HY151">
        <v>1.7586206896551724</v>
      </c>
      <c r="HZ151">
        <v>540.72</v>
      </c>
      <c r="IA151">
        <v>0.875</v>
      </c>
      <c r="IB151">
        <v>456.25</v>
      </c>
      <c r="IC151">
        <v>1.3</v>
      </c>
      <c r="ID151">
        <v>527.28571428571433</v>
      </c>
      <c r="IE151">
        <v>1.375</v>
      </c>
      <c r="IF151">
        <v>456.71428571428572</v>
      </c>
      <c r="IG151">
        <v>1.1923076923076923</v>
      </c>
      <c r="IH151">
        <v>484.05555555555554</v>
      </c>
      <c r="II151">
        <v>1.490909090909091</v>
      </c>
      <c r="IJ151">
        <v>517</v>
      </c>
      <c r="IK151">
        <v>1.490909090909091</v>
      </c>
      <c r="IL151">
        <v>517</v>
      </c>
      <c r="IM151">
        <v>2.2303030303030305</v>
      </c>
      <c r="IN151">
        <v>867.29508196721315</v>
      </c>
      <c r="IS151">
        <v>0</v>
      </c>
      <c r="IU151">
        <v>0</v>
      </c>
      <c r="IW151">
        <v>1.5</v>
      </c>
      <c r="IX151">
        <v>428</v>
      </c>
      <c r="JA151">
        <v>5.5</v>
      </c>
      <c r="JB151">
        <v>1719</v>
      </c>
      <c r="JC151">
        <v>3.5</v>
      </c>
      <c r="JD151">
        <v>1073.5</v>
      </c>
      <c r="JE151">
        <v>2.8</v>
      </c>
      <c r="JF151">
        <v>1073.5</v>
      </c>
      <c r="JK151">
        <v>2</v>
      </c>
      <c r="JL151">
        <v>723</v>
      </c>
      <c r="JM151">
        <v>2</v>
      </c>
      <c r="JN151">
        <v>723</v>
      </c>
      <c r="JO151">
        <v>5</v>
      </c>
      <c r="JP151">
        <v>1320.5</v>
      </c>
      <c r="JS151">
        <v>1</v>
      </c>
      <c r="JT151">
        <v>439</v>
      </c>
      <c r="JU151">
        <v>3</v>
      </c>
      <c r="JV151">
        <v>1026.6666666666667</v>
      </c>
      <c r="JW151">
        <v>2.8</v>
      </c>
      <c r="JX151">
        <v>950.75</v>
      </c>
      <c r="JY151">
        <v>2.8</v>
      </c>
      <c r="JZ151">
        <v>1012.125</v>
      </c>
      <c r="KE151">
        <v>3</v>
      </c>
      <c r="KF151">
        <v>653</v>
      </c>
      <c r="KG151">
        <v>3</v>
      </c>
      <c r="KH151">
        <v>653</v>
      </c>
      <c r="KI151">
        <v>4.5</v>
      </c>
      <c r="KJ151">
        <v>1064</v>
      </c>
      <c r="KM151">
        <v>0.5</v>
      </c>
      <c r="KN151">
        <v>161</v>
      </c>
      <c r="KO151">
        <v>2.5</v>
      </c>
      <c r="KP151">
        <v>763</v>
      </c>
      <c r="KQ151">
        <v>2.6</v>
      </c>
      <c r="KR151">
        <v>735.5</v>
      </c>
      <c r="KS151">
        <v>2.6</v>
      </c>
      <c r="KT151">
        <v>735.5</v>
      </c>
      <c r="KU151">
        <v>2.7333333333333334</v>
      </c>
      <c r="KV151">
        <v>919.91666666666663</v>
      </c>
      <c r="KW151">
        <v>2.2722222222222221</v>
      </c>
      <c r="KX151">
        <v>872.00746268656712</v>
      </c>
      <c r="KY151" s="15">
        <f>Tabla24[[#This Row],[ROS_NUM_COR_COD_ROS_TG_NEG]]-Tabla24[[#This Row],[PAS_NUM_COR_COD_ROS_TG_NEG]]</f>
        <v>-1.2250000000000001</v>
      </c>
      <c r="KZ151" s="15">
        <f>Tabla24[[#This Row],[ROS_DUR_COR_COD_ROS_TG_NEG]]-Tabla24[[#This Row],[PAS_DUR_COR_COD_ROS_TG_NEG]]</f>
        <v>-238.9666666666667</v>
      </c>
      <c r="LA151" s="15">
        <f>Tabla24[[#This Row],[ROS_NUM_COR_COD_ROS_TG_NEU]]-Tabla24[[#This Row],[PAS_NUM_COR_COD_ROS_TG_NEU]]</f>
        <v>0.54999999999999982</v>
      </c>
      <c r="LB151" s="15">
        <f>Tabla24[[#This Row],[ROS_DUR_COR_COD_ROS_TG_NEU]]-Tabla24[[#This Row],[PAS_DUR_COR_COD_ROS_TG_NEU]]</f>
        <v>7.1507936507935028</v>
      </c>
      <c r="LC151" s="15">
        <f>Tabla24[[#This Row],[ROS_NUM_COR_COD_ROS_TG_POS]]-Tabla24[[#This Row],[PAS_NUM_COR_COD_ROS_TG_POS]]</f>
        <v>-0.60000000000000009</v>
      </c>
      <c r="LD151" s="15">
        <f>Tabla24[[#This Row],[ROS_DUR_COR_COD_ROS_TG_POS]]-Tabla24[[#This Row],[PAS_DUR_COR_COD_ROS_TG_POS]]</f>
        <v>-327.52941176470586</v>
      </c>
      <c r="LE151" s="15">
        <f>Tabla24[[#This Row],[ROS_NUM_COR_COD_ROS_TG_TOT]]-Tabla24[[#This Row],[PAS_NUM_COR_COD_ROS_TG_TOT]]</f>
        <v>-0.35256410256410264</v>
      </c>
      <c r="LF151" s="15">
        <f>Tabla24[[#This Row],[ROS_DUR_COR_COD_ROS_TG_TOT]]-Tabla24[[#This Row],[PAS_DUR_COR_COD_ROS_TG_TOT]]</f>
        <v>-151.67984189723325</v>
      </c>
      <c r="LG151" s="15">
        <f>Tabla24[[#This Row],[ROS_NUM_COR_COD_ESC_TG_NEG]]-Tabla24[[#This Row],[PAS_NUM_COR_COD_ESC_TG_NEG]]</f>
        <v>-2.25</v>
      </c>
      <c r="LH151" s="15">
        <f>Tabla24[[#This Row],[ROS_DUR_COR_COD_ESC_TG_NEG]]-Tabla24[[#This Row],[PAS_DUR_COR_COD_ESC_TG_NEG]]</f>
        <v>-280.05882352941171</v>
      </c>
      <c r="LI151" s="15">
        <f>Tabla24[[#This Row],[ROS_NUM_COR_COD_ESC_TG_NEU]]-Tabla24[[#This Row],[PAS_NUM_COR_COD_ESC_TG_NEU]]</f>
        <v>-2.8499999999999996</v>
      </c>
      <c r="LJ151" s="15">
        <f>Tabla24[[#This Row],[ROS_NUM_COR_COD_ESC_TG_NEG]]-Tabla24[[#This Row],[PAS_NUM_COR_COD_ESC_TG_NEG]]</f>
        <v>-2.25</v>
      </c>
      <c r="LK151" s="15">
        <f>Tabla24[[#This Row],[ROS_NUM_COR_COD_ESC_TG_POS]]-Tabla24[[#This Row],[PAS_NUM_COR_COD_ESC_TG_POS]]</f>
        <v>-2.1500000000000004</v>
      </c>
      <c r="LL151" s="15">
        <f>Tabla24[[#This Row],[ROS_DUR_COR_COD_ESC_TG_POS]]-Tabla24[[#This Row],[PAS_DUR_COR_COD_ESC_TG_POS]]</f>
        <v>-369.91228070175441</v>
      </c>
      <c r="LM151" s="15">
        <f>Tabla24[[#This Row],[ROS_NUM_COR_COD_ESC_TG_TOT]]-Tabla24[[#This Row],[PAS_NUM_COR_COD_ESC_TG_TOT]]</f>
        <v>-2.476923076923077</v>
      </c>
      <c r="LN151" s="15">
        <f>Tabla24[[#This Row],[ROS_DUR_COR_COD_ESC_TG_TOT]]-Tabla24[[#This Row],[PAS_DUR_COR_COD_ESC_TG_TOT]]</f>
        <v>-530.3201357466063</v>
      </c>
      <c r="LO151" s="15">
        <f>Tabla24[[#This Row],[PAS_NUM_COR_COD_ROS_TG_NEG]]-Tabla24[[#This Row],[ESC_NUM_COR_COD_ROS_TG_NEG]]</f>
        <v>2.25</v>
      </c>
      <c r="LP151" s="15">
        <f>Tabla24[[#This Row],[PAS_DUR_COR_COD_ROS_TG_NEG]]-Tabla24[[#This Row],[ESC_DUR_COR_COD_ROS_TG_NEG]]</f>
        <v>579.9666666666667</v>
      </c>
      <c r="LQ151" s="15">
        <f>Tabla24[[#This Row],[PAS_NUM_COR_COD_ROS_TG_NEU]]-Tabla24[[#This Row],[ESC_NUM_COR_COD_ROS_TG_NEU]]</f>
        <v>2.8499999999999996</v>
      </c>
      <c r="LR151" s="15">
        <f>Tabla24[[#This Row],[PAS_DUR_COR_COD_ROS_TG_NEU]]-Tabla24[[#This Row],[ESC_DUR_COR_COD_ROS_TG_NEU]]</f>
        <v>356.57142857142867</v>
      </c>
      <c r="LS151" s="15">
        <f>Tabla24[[#This Row],[PAS_NUM_COR_COD_ROS_TG_POS]]-Tabla24[[#This Row],[ESC_NUM_COR_COD_ROS_TG_POS]]</f>
        <v>0.75</v>
      </c>
      <c r="LT151" s="15">
        <f>Tabla24[[#This Row],[PAS_DUR_COR_COD_ROS_TG_POS]]-Tabla24[[#This Row],[ESC_DUR_COR_COD_ROS_TG_POS]]</f>
        <v>1.3865546218487452</v>
      </c>
      <c r="LU151" s="15">
        <f>Tabla24[[#This Row],[PAS_NUM_COR_COD_ROS_TG_TOT]]-Tabla24[[#This Row],[ESC_NUM_COR_COD_ROS_TG_TOT]]</f>
        <v>1.9500000000000002</v>
      </c>
      <c r="LV151" s="15">
        <f>Tabla24[[#This Row],[PAS_DUR_COR_COD_ROS_TG_TOT]]-Tabla24[[#This Row],[ESC_DUR_COR_COD_ROS_TG_TOT]]</f>
        <v>306.34347826086946</v>
      </c>
      <c r="LW151" s="15">
        <f>Tabla24[[#This Row],[PAS_NUM_COR_COD_ESC_TG_NEG]]-Tabla24[[#This Row],[ESC_NUM_COR_COD_ESC_TG_NEG]]</f>
        <v>0.60000000000000009</v>
      </c>
      <c r="LX151" s="15">
        <f>Tabla24[[#This Row],[PAS_DUR_COR_COD_ESC_TG_NEG]]-Tabla24[[#This Row],[ESC_DUR_COR_COD_ESC_TG_NEG]]</f>
        <v>-25.191176470588289</v>
      </c>
      <c r="LY151" s="15">
        <f>Tabla24[[#This Row],[PAS_NUM_COR_COD_ESC_TG_NEU]]-Tabla24[[#This Row],[ESC_NUM_COR_COD_ESC_TG_NEU]]</f>
        <v>-0.25</v>
      </c>
      <c r="LZ151" s="15">
        <f>Tabla24[[#This Row],[PAS_DUR_COR_COD_ESC_TG_NEU]]-Tabla24[[#This Row],[ESC_DUR_COR_COD_ESC_TG_NEU]]</f>
        <v>-61.784722222222172</v>
      </c>
      <c r="MA151" s="15">
        <f>Tabla24[[#This Row],[PAS_NUM_COR_COD_ESC_TG_POS]]-Tabla24[[#This Row],[ESC_NUM_COR_COD_ESC_TG_POS]]</f>
        <v>1.6500000000000004</v>
      </c>
      <c r="MB151" s="15">
        <f>Tabla24[[#This Row],[PAS_DUR_COR_COD_ESC_TG_POS]]-Tabla24[[#This Row],[ESC_DUR_COR_COD_ESC_TG_POS]]</f>
        <v>200.82894736842104</v>
      </c>
      <c r="MC151" s="15">
        <f>Tabla24[[#This Row],[PAS_NUM_COR_COD_ESC_TG_TOT]]-Tabla24[[#This Row],[ESC_NUM_COR_COD_ESC_TG_TOT]]</f>
        <v>0.66666666666666696</v>
      </c>
      <c r="MD151" s="15">
        <f>Tabla24[[#This Row],[PAS_DUR_COR_COD_ESC_TG_TOT]]-Tabla24[[#This Row],[ESC_DUR_COR_COD_ESC_TG_TOT]]</f>
        <v>27.153076923076924</v>
      </c>
      <c r="ME151">
        <v>336</v>
      </c>
      <c r="MF151">
        <v>297.55555555555554</v>
      </c>
      <c r="MG151">
        <v>270.85714285714283</v>
      </c>
      <c r="MH151">
        <v>299.54545454545456</v>
      </c>
      <c r="MI151">
        <v>353.4</v>
      </c>
      <c r="MJ151">
        <v>272</v>
      </c>
      <c r="MK151">
        <v>266.83333333333331</v>
      </c>
      <c r="ML151">
        <v>294.11764705882354</v>
      </c>
      <c r="MM151">
        <v>218.16666666666666</v>
      </c>
      <c r="MN151">
        <v>272.5</v>
      </c>
      <c r="MO151">
        <v>279.42857142857144</v>
      </c>
      <c r="MP151">
        <v>254</v>
      </c>
      <c r="MQ151">
        <v>258.75</v>
      </c>
      <c r="MR151">
        <v>366</v>
      </c>
      <c r="MS151">
        <v>328.125</v>
      </c>
      <c r="MT151">
        <v>319.56</v>
      </c>
      <c r="MU151">
        <v>265.60000000000002</v>
      </c>
      <c r="MV151">
        <v>278.07142857142856</v>
      </c>
      <c r="MW151">
        <v>317.94117647058823</v>
      </c>
      <c r="MX151">
        <v>288.73913043478262</v>
      </c>
      <c r="MY151">
        <v>253.58823529411765</v>
      </c>
      <c r="MZ151">
        <v>315.625</v>
      </c>
      <c r="NA151">
        <v>270.26315789473682</v>
      </c>
      <c r="NB151">
        <v>278.76923076923077</v>
      </c>
      <c r="NC151" s="15">
        <f>Tabla1[[#This Row],[ROS_1DU_COR_COD_ROS_TG_NEG]]-Tabla1[[#This Row],[PAS_1DU_COR_COD_ROS_TG_NEG]]</f>
        <v>70.399999999999977</v>
      </c>
      <c r="ND151" s="15">
        <f>Tabla1[[#This Row],[ROS_1DU_COR_COD_ROS_TG_NEU]]-Tabla1[[#This Row],[PAS_1DU_COR_COD_ROS_TG_NEU]]</f>
        <v>19.484126984126988</v>
      </c>
      <c r="NE151" s="15">
        <f>Tabla1[[#This Row],[ROS_1DU_COR_COD_ROS_TG_POS]]-Tabla1[[#This Row],[PAS_1DU_COR_COD_ROS_TG_POS]]</f>
        <v>-47.084033613445399</v>
      </c>
      <c r="NF151" s="15">
        <f>Tabla1[[#This Row],[ROS_1DU_COR_COD_ROS_TG_TOT]]-Tabla1[[#This Row],[PAS_1DU_COR_COD_ROS_TG_TOT]]</f>
        <v>10.806324110671937</v>
      </c>
      <c r="NG151" s="15">
        <f>Tabla1[[#This Row],[ROS_1DU_COR_COD_ESC_TG_NEG]]-Tabla1[[#This Row],[PAS_1DU_COR_COD_ESC_TG_NEG]]</f>
        <v>99.811764705882325</v>
      </c>
      <c r="NH151" s="15">
        <f>Tabla1[[#This Row],[ROS_1DU_COR_COD_ESC_TG_NEU]]-Tabla1[[#This Row],[PAS_1DU_COR_COD_ESC_TG_NEU]]</f>
        <v>-43.625</v>
      </c>
      <c r="NI151" s="15">
        <f>Tabla1[[#This Row],[ROS_1DU_COR_COD_ESC_TG_POS]]-Tabla1[[#This Row],[PAS_1DU_COR_COD_ESC_TG_POS]]</f>
        <v>-3.4298245614035068</v>
      </c>
      <c r="NJ151" s="15">
        <f>Tabla1[[#This Row],[ROS_1DU_COR_COD_ESC_TG_TOT]]-Tabla1[[#This Row],[PAS_1DU_COR_COD_ESC_TG_TOT]]</f>
        <v>15.348416289592762</v>
      </c>
      <c r="NK151" s="15">
        <f>Tabla1[[#This Row],[PAS_1DU_COR_COD_ROS_TG_NEG]]-Tabla1[[#This Row],[ESC_1DU_COR_COD_ROS_TG_NEG]]</f>
        <v>47.433333333333366</v>
      </c>
      <c r="NL151" s="15">
        <f>Tabla1[[#This Row],[PAS_1DU_COR_COD_ROS_TG_NEU]]-Tabla1[[#This Row],[ESC_1DU_COR_COD_ROS_TG_NEU]]</f>
        <v>5.5714285714285552</v>
      </c>
      <c r="NM151" s="15">
        <f>Tabla1[[#This Row],[PAS_1DU_COR_COD_ROS_TG_POS]]-Tabla1[[#This Row],[ESC_1DU_COR_COD_ROS_TG_POS]]</f>
        <v>38.512605042016787</v>
      </c>
      <c r="NN151" s="15">
        <f>Tabla1[[#This Row],[PAS_1DU_COR_COD_ROS_TG_TOT]]-Tabla1[[#This Row],[ESC_1DU_COR_COD_ROS_TG_TOT]]</f>
        <v>34.739130434782624</v>
      </c>
      <c r="NO151" s="15">
        <f>Tabla1[[#This Row],[PAS_1DU_COR_COD_ESC_TG_NEG]]-Tabla1[[#This Row],[ESC_1DU_COR_COD_ESC_TG_NEG]]</f>
        <v>-5.1617647058823479</v>
      </c>
      <c r="NP151" s="15">
        <f>Tabla1[[#This Row],[PAS_1DU_COR_COD_ESC_TG_NEU]]-Tabla1[[#This Row],[ESC_1DU_COR_COD_ESC_TG_NEU]]</f>
        <v>-50.375</v>
      </c>
      <c r="NQ151" s="15">
        <f>Tabla1[[#This Row],[PAS_1DU_COR_COD_ESC_TG_POS]]-Tabla1[[#This Row],[ESC_1DU_COR_COD_ESC_TG_POS]]</f>
        <v>-57.861842105263179</v>
      </c>
      <c r="NR151" s="15">
        <f>Tabla1[[#This Row],[PAS_1DU_COR_COD_ESC_TG_TOT]]-Tabla1[[#This Row],[ESC_1DU_COR_COD_ESC_TG_TOT]]</f>
        <v>-40.790769230769229</v>
      </c>
    </row>
    <row r="152" spans="1:382" x14ac:dyDescent="0.3">
      <c r="A152" s="2" t="s">
        <v>168</v>
      </c>
      <c r="B152" s="2">
        <v>50</v>
      </c>
      <c r="C152" s="2">
        <v>2</v>
      </c>
      <c r="D152" s="2">
        <v>54</v>
      </c>
      <c r="AI152">
        <v>2.3250000000000002</v>
      </c>
      <c r="AJ152">
        <v>1024.1666666666667</v>
      </c>
      <c r="AK152">
        <v>2.1749999999999998</v>
      </c>
      <c r="AL152">
        <v>916.86956521739125</v>
      </c>
      <c r="AM152">
        <v>2</v>
      </c>
      <c r="AN152">
        <v>1130.55</v>
      </c>
      <c r="AO152">
        <v>2.1666666666666665</v>
      </c>
      <c r="AP152">
        <v>1019.0895522388059</v>
      </c>
      <c r="AQ152">
        <v>2.5</v>
      </c>
      <c r="AR152">
        <v>1078.5833333333333</v>
      </c>
      <c r="AS152">
        <v>2.5499999999999998</v>
      </c>
      <c r="AT152">
        <v>1260.8636363636363</v>
      </c>
      <c r="AU152">
        <v>2.0750000000000002</v>
      </c>
      <c r="AV152">
        <v>993.33333333333337</v>
      </c>
      <c r="AW152">
        <v>2.375</v>
      </c>
      <c r="AX152">
        <v>1106.6428571428571</v>
      </c>
      <c r="AY152">
        <v>2.2708333333333335</v>
      </c>
      <c r="AZ152">
        <v>1063.8248175182482</v>
      </c>
      <c r="BA152">
        <v>1.625</v>
      </c>
      <c r="BB152">
        <v>445.55172413793105</v>
      </c>
      <c r="BC152">
        <v>1.3</v>
      </c>
      <c r="BD152">
        <v>333.11764705882354</v>
      </c>
      <c r="BE152">
        <v>1.55</v>
      </c>
      <c r="BF152">
        <v>391.875</v>
      </c>
      <c r="BG152">
        <v>1.4916666666666667</v>
      </c>
      <c r="BH152">
        <v>387.2315789473684</v>
      </c>
      <c r="BI152">
        <v>1.4916666666666667</v>
      </c>
      <c r="BJ152">
        <v>387.2315789473684</v>
      </c>
      <c r="BK152">
        <v>2.0111111111111111</v>
      </c>
      <c r="BL152">
        <v>786.77155172413791</v>
      </c>
      <c r="BM152">
        <v>2.0111111111111111</v>
      </c>
      <c r="BN152">
        <v>786.77155172413791</v>
      </c>
      <c r="DW152">
        <v>3.35</v>
      </c>
      <c r="DX152">
        <v>1320.4666666666667</v>
      </c>
      <c r="DY152">
        <v>3.1</v>
      </c>
      <c r="DZ152">
        <v>1060.1875</v>
      </c>
      <c r="EA152">
        <v>3.85</v>
      </c>
      <c r="EB152">
        <v>1275.2941176470588</v>
      </c>
      <c r="EC152">
        <v>3.4333333333333331</v>
      </c>
      <c r="ED152">
        <v>1217.7083333333333</v>
      </c>
      <c r="EE152">
        <v>4.3499999999999996</v>
      </c>
      <c r="EF152">
        <v>1401.9444444444443</v>
      </c>
      <c r="EG152">
        <v>3.5</v>
      </c>
      <c r="EH152">
        <v>1091.3529411764705</v>
      </c>
      <c r="EI152">
        <v>3.05</v>
      </c>
      <c r="EJ152">
        <v>910.83333333333337</v>
      </c>
      <c r="EK152">
        <v>3.6333333333333333</v>
      </c>
      <c r="EL152">
        <v>1135.5283018867924</v>
      </c>
      <c r="EM152">
        <v>3.5333333333333332</v>
      </c>
      <c r="EN152">
        <v>1174.5841584158416</v>
      </c>
      <c r="EO152">
        <v>2.65</v>
      </c>
      <c r="EP152">
        <v>1205.9166666666667</v>
      </c>
      <c r="EQ152">
        <v>2.75</v>
      </c>
      <c r="ER152">
        <v>881.16666666666663</v>
      </c>
      <c r="ES152">
        <v>2.35</v>
      </c>
      <c r="ET152">
        <v>887.5333333333333</v>
      </c>
      <c r="EU152">
        <v>2.5833333333333335</v>
      </c>
      <c r="EV152">
        <v>969.88888888888891</v>
      </c>
      <c r="EW152">
        <v>2.2000000000000002</v>
      </c>
      <c r="EX152">
        <v>951.21428571428567</v>
      </c>
      <c r="EY152">
        <v>3.2</v>
      </c>
      <c r="EZ152">
        <v>1192.4000000000001</v>
      </c>
      <c r="FA152">
        <v>3.35</v>
      </c>
      <c r="FB152">
        <v>1296</v>
      </c>
      <c r="FC152">
        <v>2.9166666666666665</v>
      </c>
      <c r="FD152">
        <v>1150.9772727272727</v>
      </c>
      <c r="FE152">
        <v>2.75</v>
      </c>
      <c r="FF152">
        <v>1059.4157303370787</v>
      </c>
      <c r="FG152">
        <v>3.1416666666666666</v>
      </c>
      <c r="FH152">
        <v>1120.6368421052632</v>
      </c>
      <c r="FI152">
        <v>2.65</v>
      </c>
      <c r="FJ152">
        <v>767.38888888888891</v>
      </c>
      <c r="FK152">
        <v>2</v>
      </c>
      <c r="FL152">
        <v>552</v>
      </c>
      <c r="FM152">
        <v>2.75</v>
      </c>
      <c r="FN152">
        <v>728.16666666666663</v>
      </c>
      <c r="FO152">
        <v>2.4666666666666668</v>
      </c>
      <c r="FP152">
        <v>687.53846153846155</v>
      </c>
      <c r="FQ152">
        <v>2.75</v>
      </c>
      <c r="FR152">
        <v>776.22222222222217</v>
      </c>
      <c r="FS152">
        <v>1.8</v>
      </c>
      <c r="FT152">
        <v>552.125</v>
      </c>
      <c r="FU152">
        <v>2.6</v>
      </c>
      <c r="FV152">
        <v>746.77777777777783</v>
      </c>
      <c r="FW152">
        <v>2.3833333333333333</v>
      </c>
      <c r="FX152">
        <v>697.07692307692309</v>
      </c>
      <c r="FY152">
        <v>2.4249999999999998</v>
      </c>
      <c r="FZ152">
        <v>692.30769230769226</v>
      </c>
      <c r="GA152">
        <v>2.4249999999999998</v>
      </c>
      <c r="GB152">
        <v>692.30769230769226</v>
      </c>
      <c r="GC152">
        <v>2.9027777777777777</v>
      </c>
      <c r="GD152">
        <v>969.11904761904759</v>
      </c>
      <c r="GE152">
        <v>2.9027777777777777</v>
      </c>
      <c r="GF152">
        <v>969.11904761904759</v>
      </c>
      <c r="IO152">
        <v>3.1</v>
      </c>
      <c r="IP152">
        <v>1148.8571428571429</v>
      </c>
      <c r="IQ152">
        <v>2.4</v>
      </c>
      <c r="IR152">
        <v>971.61538461538464</v>
      </c>
      <c r="IS152">
        <v>2.8</v>
      </c>
      <c r="IT152">
        <v>1057</v>
      </c>
      <c r="IU152">
        <v>2.7666666666666666</v>
      </c>
      <c r="IV152">
        <v>1061.2926829268292</v>
      </c>
      <c r="IW152">
        <v>2.5499999999999998</v>
      </c>
      <c r="IX152">
        <v>882.5</v>
      </c>
      <c r="IY152">
        <v>2.65</v>
      </c>
      <c r="IZ152">
        <v>1020.1428571428571</v>
      </c>
      <c r="JA152">
        <v>2.95</v>
      </c>
      <c r="JB152">
        <v>1034.2</v>
      </c>
      <c r="JC152">
        <v>2.7166666666666668</v>
      </c>
      <c r="JD152">
        <v>980.23255813953483</v>
      </c>
      <c r="JE152">
        <v>2.7416666666666667</v>
      </c>
      <c r="JF152">
        <v>1019.797619047619</v>
      </c>
      <c r="JG152">
        <v>3.5</v>
      </c>
      <c r="JH152">
        <v>1200.2</v>
      </c>
      <c r="JI152">
        <v>2.4500000000000002</v>
      </c>
      <c r="JJ152">
        <v>808.86666666666667</v>
      </c>
      <c r="JK152">
        <v>3.1</v>
      </c>
      <c r="JL152">
        <v>967.375</v>
      </c>
      <c r="JM152">
        <v>3.0166666666666666</v>
      </c>
      <c r="JN152">
        <v>991.60869565217388</v>
      </c>
      <c r="JO152">
        <v>3.05</v>
      </c>
      <c r="JP152">
        <v>863.88235294117646</v>
      </c>
      <c r="JQ152">
        <v>2.5</v>
      </c>
      <c r="JR152">
        <v>779.5</v>
      </c>
      <c r="JS152">
        <v>2.95</v>
      </c>
      <c r="JT152">
        <v>857.5</v>
      </c>
      <c r="JU152">
        <v>2.8333333333333335</v>
      </c>
      <c r="JV152">
        <v>836.57446808510633</v>
      </c>
      <c r="JW152">
        <v>2.9249999999999998</v>
      </c>
      <c r="JX152">
        <v>913.25806451612902</v>
      </c>
      <c r="JY152">
        <v>2.8333333333333335</v>
      </c>
      <c r="JZ152">
        <v>963.81920903954801</v>
      </c>
      <c r="KA152">
        <v>1.55</v>
      </c>
      <c r="KB152">
        <v>472.53333333333336</v>
      </c>
      <c r="KC152">
        <v>1.65</v>
      </c>
      <c r="KD152">
        <v>452.6</v>
      </c>
      <c r="KE152">
        <v>0.85</v>
      </c>
      <c r="KF152">
        <v>240.38461538461539</v>
      </c>
      <c r="KG152">
        <v>1.35</v>
      </c>
      <c r="KH152">
        <v>395.39534883720933</v>
      </c>
      <c r="KI152">
        <v>1.4</v>
      </c>
      <c r="KJ152">
        <v>495.38461538461536</v>
      </c>
      <c r="KK152">
        <v>1.2</v>
      </c>
      <c r="KL152">
        <v>474.63636363636363</v>
      </c>
      <c r="KM152">
        <v>1.65</v>
      </c>
      <c r="KN152">
        <v>385.3125</v>
      </c>
      <c r="KO152">
        <v>1.4166666666666667</v>
      </c>
      <c r="KP152">
        <v>445.65</v>
      </c>
      <c r="KQ152">
        <v>1.3833333333333333</v>
      </c>
      <c r="KR152">
        <v>419.6144578313253</v>
      </c>
      <c r="KS152">
        <v>1.3833333333333333</v>
      </c>
      <c r="KT152">
        <v>419.6144578313253</v>
      </c>
      <c r="KU152">
        <v>2.35</v>
      </c>
      <c r="KV152">
        <v>790.09230769230771</v>
      </c>
      <c r="KW152">
        <v>2.35</v>
      </c>
      <c r="KX152">
        <v>790.09230769230771</v>
      </c>
      <c r="KY152" s="15">
        <f>Tabla24[[#This Row],[ROS_NUM_COR_COD_ROS_TG_NEG]]-Tabla24[[#This Row],[PAS_NUM_COR_COD_ROS_TG_NEG]]</f>
        <v>0</v>
      </c>
      <c r="KZ152" s="15">
        <f>Tabla24[[#This Row],[ROS_DUR_COR_COD_ROS_TG_NEG]]-Tabla24[[#This Row],[PAS_DUR_COR_COD_ROS_TG_NEG]]</f>
        <v>0</v>
      </c>
      <c r="LA152" s="15">
        <f>Tabla24[[#This Row],[ROS_NUM_COR_COD_ROS_TG_NEU]]-Tabla24[[#This Row],[PAS_NUM_COR_COD_ROS_TG_NEU]]</f>
        <v>0</v>
      </c>
      <c r="LB152" s="15">
        <f>Tabla24[[#This Row],[ROS_DUR_COR_COD_ROS_TG_NEU]]-Tabla24[[#This Row],[PAS_DUR_COR_COD_ROS_TG_NEU]]</f>
        <v>0</v>
      </c>
      <c r="LC152" s="15">
        <f>Tabla24[[#This Row],[ROS_NUM_COR_COD_ROS_TG_POS]]-Tabla24[[#This Row],[PAS_NUM_COR_COD_ROS_TG_POS]]</f>
        <v>0</v>
      </c>
      <c r="LD152" s="15">
        <f>Tabla24[[#This Row],[ROS_DUR_COR_COD_ROS_TG_POS]]-Tabla24[[#This Row],[PAS_DUR_COR_COD_ROS_TG_POS]]</f>
        <v>0</v>
      </c>
      <c r="LE152" s="15">
        <f>Tabla24[[#This Row],[ROS_NUM_COR_COD_ROS_TG_TOT]]-Tabla24[[#This Row],[PAS_NUM_COR_COD_ROS_TG_TOT]]</f>
        <v>0</v>
      </c>
      <c r="LF152" s="15">
        <f>Tabla24[[#This Row],[ROS_DUR_COR_COD_ROS_TG_TOT]]-Tabla24[[#This Row],[PAS_DUR_COR_COD_ROS_TG_TOT]]</f>
        <v>0</v>
      </c>
      <c r="LG152" s="15">
        <f>Tabla24[[#This Row],[ROS_NUM_COR_COD_ESC_TG_NEG]]-Tabla24[[#This Row],[PAS_NUM_COR_COD_ESC_TG_NEG]]</f>
        <v>0</v>
      </c>
      <c r="LH152" s="15">
        <f>Tabla24[[#This Row],[ROS_DUR_COR_COD_ESC_TG_NEG]]-Tabla24[[#This Row],[PAS_DUR_COR_COD_ESC_TG_NEG]]</f>
        <v>0</v>
      </c>
      <c r="LI152" s="15">
        <f>Tabla24[[#This Row],[ROS_NUM_COR_COD_ESC_TG_NEU]]-Tabla24[[#This Row],[PAS_NUM_COR_COD_ESC_TG_NEU]]</f>
        <v>0</v>
      </c>
      <c r="LJ152" s="15">
        <f>Tabla24[[#This Row],[ROS_NUM_COR_COD_ESC_TG_NEG]]-Tabla24[[#This Row],[PAS_NUM_COR_COD_ESC_TG_NEG]]</f>
        <v>0</v>
      </c>
      <c r="LK152" s="15">
        <f>Tabla24[[#This Row],[ROS_NUM_COR_COD_ESC_TG_POS]]-Tabla24[[#This Row],[PAS_NUM_COR_COD_ESC_TG_POS]]</f>
        <v>0</v>
      </c>
      <c r="LL152" s="15">
        <f>Tabla24[[#This Row],[ROS_DUR_COR_COD_ESC_TG_POS]]-Tabla24[[#This Row],[PAS_DUR_COR_COD_ESC_TG_POS]]</f>
        <v>0</v>
      </c>
      <c r="LM152" s="15">
        <f>Tabla24[[#This Row],[ROS_NUM_COR_COD_ESC_TG_TOT]]-Tabla24[[#This Row],[PAS_NUM_COR_COD_ESC_TG_TOT]]</f>
        <v>0</v>
      </c>
      <c r="LN152" s="15">
        <f>Tabla24[[#This Row],[ROS_DUR_COR_COD_ESC_TG_TOT]]-Tabla24[[#This Row],[PAS_DUR_COR_COD_ESC_TG_TOT]]</f>
        <v>0</v>
      </c>
      <c r="LO152" s="15">
        <f>Tabla24[[#This Row],[PAS_NUM_COR_COD_ROS_TG_NEG]]-Tabla24[[#This Row],[ESC_NUM_COR_COD_ROS_TG_NEG]]</f>
        <v>0</v>
      </c>
      <c r="LP152" s="15">
        <f>Tabla24[[#This Row],[PAS_DUR_COR_COD_ROS_TG_NEG]]-Tabla24[[#This Row],[ESC_DUR_COR_COD_ROS_TG_NEG]]</f>
        <v>0</v>
      </c>
      <c r="LQ152" s="15">
        <f>Tabla24[[#This Row],[PAS_NUM_COR_COD_ROS_TG_NEU]]-Tabla24[[#This Row],[ESC_NUM_COR_COD_ROS_TG_NEU]]</f>
        <v>0</v>
      </c>
      <c r="LR152" s="15">
        <f>Tabla24[[#This Row],[PAS_DUR_COR_COD_ROS_TG_NEU]]-Tabla24[[#This Row],[ESC_DUR_COR_COD_ROS_TG_NEU]]</f>
        <v>0</v>
      </c>
      <c r="LS152" s="15">
        <f>Tabla24[[#This Row],[PAS_NUM_COR_COD_ROS_TG_POS]]-Tabla24[[#This Row],[ESC_NUM_COR_COD_ROS_TG_POS]]</f>
        <v>0</v>
      </c>
      <c r="LT152" s="15">
        <f>Tabla24[[#This Row],[PAS_DUR_COR_COD_ROS_TG_POS]]-Tabla24[[#This Row],[ESC_DUR_COR_COD_ROS_TG_POS]]</f>
        <v>0</v>
      </c>
      <c r="LU152" s="15">
        <f>Tabla24[[#This Row],[PAS_NUM_COR_COD_ROS_TG_TOT]]-Tabla24[[#This Row],[ESC_NUM_COR_COD_ROS_TG_TOT]]</f>
        <v>0</v>
      </c>
      <c r="LV152" s="15">
        <f>Tabla24[[#This Row],[PAS_DUR_COR_COD_ROS_TG_TOT]]-Tabla24[[#This Row],[ESC_DUR_COR_COD_ROS_TG_TOT]]</f>
        <v>0</v>
      </c>
      <c r="LW152" s="15">
        <f>Tabla24[[#This Row],[PAS_NUM_COR_COD_ESC_TG_NEG]]-Tabla24[[#This Row],[ESC_NUM_COR_COD_ESC_TG_NEG]]</f>
        <v>0</v>
      </c>
      <c r="LX152" s="15">
        <f>Tabla24[[#This Row],[PAS_DUR_COR_COD_ESC_TG_NEG]]-Tabla24[[#This Row],[ESC_DUR_COR_COD_ESC_TG_NEG]]</f>
        <v>0</v>
      </c>
      <c r="LY152" s="15">
        <f>Tabla24[[#This Row],[PAS_NUM_COR_COD_ESC_TG_NEU]]-Tabla24[[#This Row],[ESC_NUM_COR_COD_ESC_TG_NEU]]</f>
        <v>0</v>
      </c>
      <c r="LZ152" s="15">
        <f>Tabla24[[#This Row],[PAS_DUR_COR_COD_ESC_TG_NEU]]-Tabla24[[#This Row],[ESC_DUR_COR_COD_ESC_TG_NEU]]</f>
        <v>0</v>
      </c>
      <c r="MA152" s="15">
        <f>Tabla24[[#This Row],[PAS_NUM_COR_COD_ESC_TG_POS]]-Tabla24[[#This Row],[ESC_NUM_COR_COD_ESC_TG_POS]]</f>
        <v>0</v>
      </c>
      <c r="MB152" s="15">
        <f>Tabla24[[#This Row],[PAS_DUR_COR_COD_ESC_TG_POS]]-Tabla24[[#This Row],[ESC_DUR_COR_COD_ESC_TG_POS]]</f>
        <v>0</v>
      </c>
      <c r="MC152" s="15">
        <f>Tabla24[[#This Row],[PAS_NUM_COR_COD_ESC_TG_TOT]]-Tabla24[[#This Row],[ESC_NUM_COR_COD_ESC_TG_TOT]]</f>
        <v>0</v>
      </c>
      <c r="MD152" s="15">
        <f>Tabla24[[#This Row],[PAS_DUR_COR_COD_ESC_TG_TOT]]-Tabla24[[#This Row],[ESC_DUR_COR_COD_ESC_TG_TOT]]</f>
        <v>0</v>
      </c>
      <c r="NC152" s="15">
        <f>Tabla1[[#This Row],[ROS_1DU_COR_COD_ROS_TG_NEG]]-Tabla1[[#This Row],[PAS_1DU_COR_COD_ROS_TG_NEG]]</f>
        <v>0</v>
      </c>
      <c r="ND152" s="15">
        <f>Tabla1[[#This Row],[ROS_1DU_COR_COD_ROS_TG_NEU]]-Tabla1[[#This Row],[PAS_1DU_COR_COD_ROS_TG_NEU]]</f>
        <v>0</v>
      </c>
      <c r="NE152" s="15">
        <f>Tabla1[[#This Row],[ROS_1DU_COR_COD_ROS_TG_POS]]-Tabla1[[#This Row],[PAS_1DU_COR_COD_ROS_TG_POS]]</f>
        <v>0</v>
      </c>
      <c r="NF152" s="15">
        <f>Tabla1[[#This Row],[ROS_1DU_COR_COD_ROS_TG_TOT]]-Tabla1[[#This Row],[PAS_1DU_COR_COD_ROS_TG_TOT]]</f>
        <v>0</v>
      </c>
      <c r="NG152" s="15">
        <f>Tabla1[[#This Row],[ROS_1DU_COR_COD_ESC_TG_NEG]]-Tabla1[[#This Row],[PAS_1DU_COR_COD_ESC_TG_NEG]]</f>
        <v>0</v>
      </c>
      <c r="NH152" s="15">
        <f>Tabla1[[#This Row],[ROS_1DU_COR_COD_ESC_TG_NEU]]-Tabla1[[#This Row],[PAS_1DU_COR_COD_ESC_TG_NEU]]</f>
        <v>0</v>
      </c>
      <c r="NI152" s="15">
        <f>Tabla1[[#This Row],[ROS_1DU_COR_COD_ESC_TG_POS]]-Tabla1[[#This Row],[PAS_1DU_COR_COD_ESC_TG_POS]]</f>
        <v>0</v>
      </c>
      <c r="NJ152" s="15">
        <f>Tabla1[[#This Row],[ROS_1DU_COR_COD_ESC_TG_TOT]]-Tabla1[[#This Row],[PAS_1DU_COR_COD_ESC_TG_TOT]]</f>
        <v>0</v>
      </c>
      <c r="NK152" s="15">
        <f>Tabla1[[#This Row],[PAS_1DU_COR_COD_ROS_TG_NEG]]-Tabla1[[#This Row],[ESC_1DU_COR_COD_ROS_TG_NEG]]</f>
        <v>0</v>
      </c>
      <c r="NL152" s="15">
        <f>Tabla1[[#This Row],[PAS_1DU_COR_COD_ROS_TG_NEU]]-Tabla1[[#This Row],[ESC_1DU_COR_COD_ROS_TG_NEU]]</f>
        <v>0</v>
      </c>
      <c r="NM152" s="15">
        <f>Tabla1[[#This Row],[PAS_1DU_COR_COD_ROS_TG_POS]]-Tabla1[[#This Row],[ESC_1DU_COR_COD_ROS_TG_POS]]</f>
        <v>0</v>
      </c>
      <c r="NN152" s="15">
        <f>Tabla1[[#This Row],[PAS_1DU_COR_COD_ROS_TG_TOT]]-Tabla1[[#This Row],[ESC_1DU_COR_COD_ROS_TG_TOT]]</f>
        <v>0</v>
      </c>
      <c r="NO152" s="15">
        <f>Tabla1[[#This Row],[PAS_1DU_COR_COD_ESC_TG_NEG]]-Tabla1[[#This Row],[ESC_1DU_COR_COD_ESC_TG_NEG]]</f>
        <v>0</v>
      </c>
      <c r="NP152" s="15">
        <f>Tabla1[[#This Row],[PAS_1DU_COR_COD_ESC_TG_NEU]]-Tabla1[[#This Row],[ESC_1DU_COR_COD_ESC_TG_NEU]]</f>
        <v>0</v>
      </c>
      <c r="NQ152" s="15">
        <f>Tabla1[[#This Row],[PAS_1DU_COR_COD_ESC_TG_POS]]-Tabla1[[#This Row],[ESC_1DU_COR_COD_ESC_TG_POS]]</f>
        <v>0</v>
      </c>
      <c r="NR152" s="15">
        <f>Tabla1[[#This Row],[PAS_1DU_COR_COD_ESC_TG_TOT]]-Tabla1[[#This Row],[ESC_1DU_COR_COD_ESC_TG_TOT]]</f>
        <v>0</v>
      </c>
    </row>
    <row r="153" spans="1:382" x14ac:dyDescent="0.3">
      <c r="A153" s="2" t="s">
        <v>169</v>
      </c>
      <c r="B153" s="2">
        <v>50</v>
      </c>
      <c r="C153" s="2">
        <v>2</v>
      </c>
      <c r="D153" s="2">
        <v>51</v>
      </c>
      <c r="E153">
        <v>2.95</v>
      </c>
      <c r="F153">
        <v>1082.6428571428571</v>
      </c>
      <c r="G153">
        <v>2.95</v>
      </c>
      <c r="H153">
        <v>962.375</v>
      </c>
      <c r="I153">
        <v>2.8947368421052633</v>
      </c>
      <c r="J153">
        <v>1037.7142857142858</v>
      </c>
      <c r="K153">
        <v>2.9322033898305087</v>
      </c>
      <c r="L153">
        <v>1024.6136363636363</v>
      </c>
      <c r="M153">
        <v>3.25</v>
      </c>
      <c r="N153">
        <v>1039.5999999999999</v>
      </c>
      <c r="O153">
        <v>3.55</v>
      </c>
      <c r="P153">
        <v>1202.5625</v>
      </c>
      <c r="Q153">
        <v>3.3684210526315788</v>
      </c>
      <c r="R153">
        <v>923.875</v>
      </c>
      <c r="S153">
        <v>3.3898305084745761</v>
      </c>
      <c r="T153">
        <v>1055.6808510638298</v>
      </c>
      <c r="U153">
        <v>3.1610169491525424</v>
      </c>
      <c r="V153">
        <v>1040.6593406593406</v>
      </c>
      <c r="W153">
        <v>1.5</v>
      </c>
      <c r="X153">
        <v>461.83333333333331</v>
      </c>
      <c r="Y153">
        <v>1.7</v>
      </c>
      <c r="Z153">
        <v>492.66666666666669</v>
      </c>
      <c r="AA153">
        <v>1.5789473684210527</v>
      </c>
      <c r="AB153">
        <v>485.125</v>
      </c>
      <c r="AC153">
        <v>1.5932203389830508</v>
      </c>
      <c r="AD153">
        <v>479.67307692307691</v>
      </c>
      <c r="AE153">
        <v>1.5932203389830508</v>
      </c>
      <c r="AF153">
        <v>479.67307692307691</v>
      </c>
      <c r="AG153">
        <v>2.638418079096045</v>
      </c>
      <c r="AH153">
        <v>836.66433566433568</v>
      </c>
      <c r="AM153">
        <v>5</v>
      </c>
      <c r="AN153">
        <v>1284</v>
      </c>
      <c r="AO153">
        <v>5</v>
      </c>
      <c r="AP153">
        <v>1284</v>
      </c>
      <c r="AU153">
        <v>2</v>
      </c>
      <c r="AV153">
        <v>458</v>
      </c>
      <c r="AW153">
        <v>2</v>
      </c>
      <c r="AX153">
        <v>458</v>
      </c>
      <c r="AY153">
        <v>3.5</v>
      </c>
      <c r="AZ153">
        <v>871</v>
      </c>
      <c r="BE153">
        <v>8</v>
      </c>
      <c r="BF153">
        <v>1880</v>
      </c>
      <c r="BG153">
        <v>8</v>
      </c>
      <c r="BH153">
        <v>1880</v>
      </c>
      <c r="BI153">
        <v>8</v>
      </c>
      <c r="BJ153">
        <v>1880</v>
      </c>
      <c r="BK153">
        <v>5</v>
      </c>
      <c r="BL153">
        <v>1207.3333333333333</v>
      </c>
      <c r="BM153">
        <v>2.6777777777777776</v>
      </c>
      <c r="BN153">
        <v>844.28082191780823</v>
      </c>
      <c r="BO153">
        <v>3.2222222222222223</v>
      </c>
      <c r="BP153">
        <v>889.66666666666663</v>
      </c>
      <c r="BQ153">
        <v>2.7777777777777777</v>
      </c>
      <c r="BR153">
        <v>841</v>
      </c>
      <c r="BS153">
        <v>2.8888888888888888</v>
      </c>
      <c r="BT153">
        <v>741.875</v>
      </c>
      <c r="BU153">
        <v>2.9629629629629628</v>
      </c>
      <c r="BV153">
        <v>826.8</v>
      </c>
      <c r="BW153">
        <v>2.625</v>
      </c>
      <c r="BX153">
        <v>695.875</v>
      </c>
      <c r="BY153">
        <v>2.625</v>
      </c>
      <c r="BZ153">
        <v>714.375</v>
      </c>
      <c r="CA153">
        <v>3.2222222222222223</v>
      </c>
      <c r="CB153">
        <v>853.22222222222217</v>
      </c>
      <c r="CC153">
        <v>2.84</v>
      </c>
      <c r="CD153">
        <v>758.44</v>
      </c>
      <c r="CE153">
        <v>2.9038461538461537</v>
      </c>
      <c r="CF153">
        <v>792.62</v>
      </c>
      <c r="CG153">
        <v>1.8888888888888888</v>
      </c>
      <c r="CH153">
        <v>651.75</v>
      </c>
      <c r="CI153">
        <v>2.3333333333333335</v>
      </c>
      <c r="CJ153">
        <v>882.42857142857144</v>
      </c>
      <c r="CK153">
        <v>2.8888888888888888</v>
      </c>
      <c r="CL153">
        <v>734.22222222222217</v>
      </c>
      <c r="CM153">
        <v>2.3703703703703702</v>
      </c>
      <c r="CN153">
        <v>749.95833333333337</v>
      </c>
      <c r="CO153">
        <v>3.375</v>
      </c>
      <c r="CP153">
        <v>1074.4285714285713</v>
      </c>
      <c r="CQ153">
        <v>2</v>
      </c>
      <c r="CR153">
        <v>615.71428571428567</v>
      </c>
      <c r="CS153">
        <v>1.7777777777777777</v>
      </c>
      <c r="CT153">
        <v>545.375</v>
      </c>
      <c r="CU153">
        <v>2.36</v>
      </c>
      <c r="CV153">
        <v>736.09090909090912</v>
      </c>
      <c r="CW153">
        <v>2.3653846153846154</v>
      </c>
      <c r="CX153">
        <v>743.32608695652175</v>
      </c>
      <c r="CY153">
        <v>2.6346153846153846</v>
      </c>
      <c r="CZ153">
        <v>769</v>
      </c>
      <c r="DA153">
        <v>3</v>
      </c>
      <c r="DB153">
        <v>719.88888888888891</v>
      </c>
      <c r="DC153">
        <v>2.8888888888888888</v>
      </c>
      <c r="DD153">
        <v>822.33333333333337</v>
      </c>
      <c r="DE153">
        <v>2.3333333333333335</v>
      </c>
      <c r="DF153">
        <v>643</v>
      </c>
      <c r="DG153">
        <v>2.7407407407407409</v>
      </c>
      <c r="DH153">
        <v>728.40740740740739</v>
      </c>
      <c r="DI153">
        <v>2.5</v>
      </c>
      <c r="DJ153">
        <v>658.25</v>
      </c>
      <c r="DK153">
        <v>3.5</v>
      </c>
      <c r="DL153">
        <v>881.75</v>
      </c>
      <c r="DM153">
        <v>2.6666666666666665</v>
      </c>
      <c r="DN153">
        <v>730.55555555555554</v>
      </c>
      <c r="DO153">
        <v>2.88</v>
      </c>
      <c r="DP153">
        <v>755.8</v>
      </c>
      <c r="DQ153">
        <v>2.8076923076923075</v>
      </c>
      <c r="DR153">
        <v>741.57692307692309</v>
      </c>
      <c r="DS153">
        <v>2.8076923076923075</v>
      </c>
      <c r="DT153">
        <v>741.57692307692309</v>
      </c>
      <c r="DU153">
        <v>2.6923076923076925</v>
      </c>
      <c r="DV153">
        <v>759.3648648648649</v>
      </c>
      <c r="DW153">
        <v>1</v>
      </c>
      <c r="DX153">
        <v>352</v>
      </c>
      <c r="DY153">
        <v>2</v>
      </c>
      <c r="DZ153">
        <v>436</v>
      </c>
      <c r="EA153">
        <v>5</v>
      </c>
      <c r="EB153">
        <v>1169</v>
      </c>
      <c r="EC153">
        <v>2.6666666666666665</v>
      </c>
      <c r="ED153">
        <v>652.33333333333337</v>
      </c>
      <c r="EE153">
        <v>1</v>
      </c>
      <c r="EF153">
        <v>682</v>
      </c>
      <c r="EG153">
        <v>4</v>
      </c>
      <c r="EH153">
        <v>1128</v>
      </c>
      <c r="EI153">
        <v>6</v>
      </c>
      <c r="EJ153">
        <v>1481</v>
      </c>
      <c r="EK153">
        <v>3.2</v>
      </c>
      <c r="EL153">
        <v>1104.75</v>
      </c>
      <c r="EM153">
        <v>3</v>
      </c>
      <c r="EN153">
        <v>910.85714285714289</v>
      </c>
      <c r="EO153">
        <v>5</v>
      </c>
      <c r="EP153">
        <v>1025</v>
      </c>
      <c r="EQ153">
        <v>3</v>
      </c>
      <c r="ER153">
        <v>1014</v>
      </c>
      <c r="ES153">
        <v>0</v>
      </c>
      <c r="EU153">
        <v>2.6666666666666665</v>
      </c>
      <c r="EV153">
        <v>1019.5</v>
      </c>
      <c r="EW153">
        <v>3.5</v>
      </c>
      <c r="EX153">
        <v>988</v>
      </c>
      <c r="EY153">
        <v>0</v>
      </c>
      <c r="FA153">
        <v>1</v>
      </c>
      <c r="FB153">
        <v>98</v>
      </c>
      <c r="FC153">
        <v>1.6</v>
      </c>
      <c r="FD153">
        <v>691.33333333333337</v>
      </c>
      <c r="FE153">
        <v>2</v>
      </c>
      <c r="FF153">
        <v>822.6</v>
      </c>
      <c r="FG153">
        <v>2.5</v>
      </c>
      <c r="FH153">
        <v>874.08333333333337</v>
      </c>
      <c r="FI153">
        <v>4</v>
      </c>
      <c r="FJ153">
        <v>1342</v>
      </c>
      <c r="FK153">
        <v>5</v>
      </c>
      <c r="FL153">
        <v>1652</v>
      </c>
      <c r="FM153">
        <v>5</v>
      </c>
      <c r="FN153">
        <v>1364</v>
      </c>
      <c r="FO153">
        <v>4.666666666666667</v>
      </c>
      <c r="FP153">
        <v>1452.6666666666667</v>
      </c>
      <c r="FQ153">
        <v>3.5</v>
      </c>
      <c r="FR153">
        <v>929.5</v>
      </c>
      <c r="FS153">
        <v>4.5</v>
      </c>
      <c r="FT153">
        <v>1211.5</v>
      </c>
      <c r="FU153">
        <v>2</v>
      </c>
      <c r="FV153">
        <v>374</v>
      </c>
      <c r="FW153">
        <v>3.6</v>
      </c>
      <c r="FX153">
        <v>931.2</v>
      </c>
      <c r="FY153">
        <v>4</v>
      </c>
      <c r="FZ153">
        <v>1126.75</v>
      </c>
      <c r="GA153">
        <v>4</v>
      </c>
      <c r="GB153">
        <v>1126.75</v>
      </c>
      <c r="GC153">
        <v>3</v>
      </c>
      <c r="GD153">
        <v>975.15</v>
      </c>
      <c r="GE153">
        <v>2.7333333333333334</v>
      </c>
      <c r="GF153">
        <v>785.05357142857144</v>
      </c>
      <c r="GG153">
        <v>3</v>
      </c>
      <c r="GH153">
        <v>1049.25</v>
      </c>
      <c r="GI153">
        <v>2.9</v>
      </c>
      <c r="GJ153">
        <v>1463.1666666666667</v>
      </c>
      <c r="GK153">
        <v>2.5714285714285716</v>
      </c>
      <c r="GL153">
        <v>822.83333333333337</v>
      </c>
      <c r="GM153">
        <v>2.8518518518518516</v>
      </c>
      <c r="GN153">
        <v>1105.5</v>
      </c>
      <c r="GO153">
        <v>2.7777777777777777</v>
      </c>
      <c r="GP153">
        <v>1144</v>
      </c>
      <c r="GQ153">
        <v>3.2857142857142856</v>
      </c>
      <c r="GR153">
        <v>1312.2</v>
      </c>
      <c r="GS153">
        <v>2.6666666666666665</v>
      </c>
      <c r="GT153">
        <v>1143.5714285714287</v>
      </c>
      <c r="GU153">
        <v>2.88</v>
      </c>
      <c r="GV153">
        <v>1190.5555555555557</v>
      </c>
      <c r="GW153">
        <v>2.8653846153846154</v>
      </c>
      <c r="GX153">
        <v>1145.7894736842106</v>
      </c>
      <c r="GY153">
        <v>4</v>
      </c>
      <c r="GZ153">
        <v>1511.625</v>
      </c>
      <c r="HA153">
        <v>4.0999999999999996</v>
      </c>
      <c r="HB153">
        <v>1581.5</v>
      </c>
      <c r="HC153">
        <v>4.2857142857142856</v>
      </c>
      <c r="HD153">
        <v>1996.4</v>
      </c>
      <c r="HE153">
        <v>4.1111111111111107</v>
      </c>
      <c r="HF153">
        <v>1653.6666666666667</v>
      </c>
      <c r="HG153">
        <v>4.5555555555555554</v>
      </c>
      <c r="HH153">
        <v>1450.75</v>
      </c>
      <c r="HI153">
        <v>3.1428571428571428</v>
      </c>
      <c r="HJ153">
        <v>1463.8</v>
      </c>
      <c r="HK153">
        <v>3.6666666666666665</v>
      </c>
      <c r="HL153">
        <v>1523.5714285714287</v>
      </c>
      <c r="HM153">
        <v>3.84</v>
      </c>
      <c r="HN153">
        <v>1479.5</v>
      </c>
      <c r="HO153">
        <v>3.9807692307692308</v>
      </c>
      <c r="HP153">
        <v>1568.7073170731708</v>
      </c>
      <c r="HQ153">
        <v>3.4230769230769229</v>
      </c>
      <c r="HR153">
        <v>1365.2784810126582</v>
      </c>
      <c r="HS153">
        <v>2.8</v>
      </c>
      <c r="HT153">
        <v>998.25</v>
      </c>
      <c r="HU153">
        <v>2.8</v>
      </c>
      <c r="HV153">
        <v>948.3</v>
      </c>
      <c r="HW153">
        <v>2.8571428571428572</v>
      </c>
      <c r="HX153">
        <v>1144.3333333333333</v>
      </c>
      <c r="HY153">
        <v>2.8148148148148149</v>
      </c>
      <c r="HZ153">
        <v>1013.9583333333334</v>
      </c>
      <c r="IA153">
        <v>3.4444444444444446</v>
      </c>
      <c r="IB153">
        <v>1131.5555555555557</v>
      </c>
      <c r="IC153">
        <v>1.8571428571428572</v>
      </c>
      <c r="ID153">
        <v>907</v>
      </c>
      <c r="IE153">
        <v>3.3333333333333335</v>
      </c>
      <c r="IF153">
        <v>1187.7777777777778</v>
      </c>
      <c r="IG153">
        <v>2.96</v>
      </c>
      <c r="IH153">
        <v>1104.7391304347825</v>
      </c>
      <c r="II153">
        <v>2.8846153846153846</v>
      </c>
      <c r="IJ153">
        <v>1058.3829787234042</v>
      </c>
      <c r="IK153">
        <v>2.8846153846153846</v>
      </c>
      <c r="IL153">
        <v>1058.3829787234042</v>
      </c>
      <c r="IM153">
        <v>3.2435897435897436</v>
      </c>
      <c r="IN153">
        <v>1250.8015873015872</v>
      </c>
      <c r="IS153">
        <v>3.3333333333333335</v>
      </c>
      <c r="IT153">
        <v>1162.6666666666667</v>
      </c>
      <c r="IU153">
        <v>3.3333333333333335</v>
      </c>
      <c r="IV153">
        <v>1162.6666666666667</v>
      </c>
      <c r="IW153">
        <v>1</v>
      </c>
      <c r="IX153">
        <v>312</v>
      </c>
      <c r="IY153">
        <v>6.333333333333333</v>
      </c>
      <c r="IZ153">
        <v>1819</v>
      </c>
      <c r="JA153">
        <v>0</v>
      </c>
      <c r="JC153">
        <v>4</v>
      </c>
      <c r="JD153">
        <v>1442.25</v>
      </c>
      <c r="JE153">
        <v>3.75</v>
      </c>
      <c r="JF153">
        <v>1322.4285714285713</v>
      </c>
      <c r="JK153">
        <v>3.3333333333333335</v>
      </c>
      <c r="JL153">
        <v>1545</v>
      </c>
      <c r="JM153">
        <v>3.3333333333333335</v>
      </c>
      <c r="JN153">
        <v>1545</v>
      </c>
      <c r="JO153">
        <v>4</v>
      </c>
      <c r="JP153">
        <v>1488</v>
      </c>
      <c r="JQ153">
        <v>1.3333333333333333</v>
      </c>
      <c r="JR153">
        <v>463</v>
      </c>
      <c r="JS153">
        <v>7</v>
      </c>
      <c r="JT153">
        <v>2009</v>
      </c>
      <c r="JU153">
        <v>3</v>
      </c>
      <c r="JV153">
        <v>1105.75</v>
      </c>
      <c r="JW153">
        <v>3.125</v>
      </c>
      <c r="JX153">
        <v>1252.1666666666667</v>
      </c>
      <c r="JY153">
        <v>3.4375</v>
      </c>
      <c r="JZ153">
        <v>1290</v>
      </c>
      <c r="KE153">
        <v>5.333333333333333</v>
      </c>
      <c r="KF153">
        <v>1900.6666666666667</v>
      </c>
      <c r="KG153">
        <v>5.333333333333333</v>
      </c>
      <c r="KH153">
        <v>1900.6666666666667</v>
      </c>
      <c r="KI153">
        <v>4</v>
      </c>
      <c r="KJ153">
        <v>1119</v>
      </c>
      <c r="KK153">
        <v>2.6666666666666665</v>
      </c>
      <c r="KL153">
        <v>996</v>
      </c>
      <c r="KM153">
        <v>2</v>
      </c>
      <c r="KN153">
        <v>733</v>
      </c>
      <c r="KO153">
        <v>2.8</v>
      </c>
      <c r="KP153">
        <v>961</v>
      </c>
      <c r="KQ153">
        <v>3.75</v>
      </c>
      <c r="KR153">
        <v>1363.7142857142858</v>
      </c>
      <c r="KS153">
        <v>3.75</v>
      </c>
      <c r="KT153">
        <v>1363.7142857142858</v>
      </c>
      <c r="KU153">
        <v>3.5416666666666665</v>
      </c>
      <c r="KV153">
        <v>1315.8</v>
      </c>
      <c r="KW153">
        <v>3.2833333333333332</v>
      </c>
      <c r="KX153">
        <v>1259.7054794520548</v>
      </c>
      <c r="KY153" s="15">
        <f>Tabla24[[#This Row],[ROS_NUM_COR_COD_ROS_TG_NEG]]-Tabla24[[#This Row],[PAS_NUM_COR_COD_ROS_TG_NEG]]</f>
        <v>1.3055555555555554</v>
      </c>
      <c r="KZ153" s="15">
        <f>Tabla24[[#This Row],[ROS_DUR_COR_COD_ROS_TG_NEG]]-Tabla24[[#This Row],[PAS_DUR_COR_COD_ROS_TG_NEG]]</f>
        <v>411.15000000000009</v>
      </c>
      <c r="LA153" s="15">
        <f>Tabla24[[#This Row],[ROS_NUM_COR_COD_ROS_TG_NEU]]-Tabla24[[#This Row],[PAS_NUM_COR_COD_ROS_TG_NEU]]</f>
        <v>-0.40714285714285703</v>
      </c>
      <c r="LB153" s="15">
        <f>Tabla24[[#This Row],[ROS_DUR_COR_COD_ROS_TG_NEU]]-Tabla24[[#This Row],[PAS_DUR_COR_COD_ROS_TG_NEU]]</f>
        <v>261.23749999999995</v>
      </c>
      <c r="LC153" s="15">
        <f>Tabla24[[#This Row],[ROS_NUM_COR_COD_ROS_TG_POS]]-Tabla24[[#This Row],[PAS_NUM_COR_COD_ROS_TG_POS]]</f>
        <v>0.29824561403508776</v>
      </c>
      <c r="LD153" s="15">
        <f>Tabla24[[#This Row],[ROS_DUR_COR_COD_ROS_TG_POS]]-Tabla24[[#This Row],[PAS_DUR_COR_COD_ROS_TG_POS]]</f>
        <v>599.69642857142867</v>
      </c>
      <c r="LE153" s="15">
        <f>Tabla24[[#This Row],[ROS_NUM_COR_COD_ROS_TG_TOT]]-Tabla24[[#This Row],[PAS_NUM_COR_COD_ROS_TG_TOT]]</f>
        <v>0.45016949152542374</v>
      </c>
      <c r="LF153" s="15">
        <f>Tabla24[[#This Row],[ROS_DUR_COR_COD_ROS_TG_TOT]]-Tabla24[[#This Row],[PAS_DUR_COR_COD_ROS_TG_TOT]]</f>
        <v>423.81914893617022</v>
      </c>
      <c r="LG153" s="15">
        <f>Tabla24[[#This Row],[ROS_NUM_COR_COD_ESC_TG_NEG]]-Tabla24[[#This Row],[PAS_NUM_COR_COD_ESC_TG_NEG]]</f>
        <v>-0.1722222222222225</v>
      </c>
      <c r="LH153" s="15">
        <f>Tabla24[[#This Row],[ROS_DUR_COR_COD_ESC_TG_NEG]]-Tabla24[[#This Row],[PAS_DUR_COR_COD_ESC_TG_NEG]]</f>
        <v>61.35714285714289</v>
      </c>
      <c r="LI153" s="15">
        <f>Tabla24[[#This Row],[ROS_NUM_COR_COD_ESC_TG_NEU]]-Tabla24[[#This Row],[PAS_NUM_COR_COD_ESC_TG_NEU]]</f>
        <v>0.33571428571428541</v>
      </c>
      <c r="LJ153" s="15">
        <f>Tabla24[[#This Row],[ROS_NUM_COR_COD_ESC_TG_NEG]]-Tabla24[[#This Row],[PAS_NUM_COR_COD_ESC_TG_NEG]]</f>
        <v>-0.1722222222222225</v>
      </c>
      <c r="LK153" s="15">
        <f>Tabla24[[#This Row],[ROS_NUM_COR_COD_ESC_TG_POS]]-Tabla24[[#This Row],[PAS_NUM_COR_COD_ESC_TG_POS]]</f>
        <v>-0.22807017543859676</v>
      </c>
      <c r="LL153" s="15">
        <f>Tabla24[[#This Row],[ROS_DUR_COR_COD_ESC_TG_POS]]-Tabla24[[#This Row],[PAS_DUR_COR_COD_ESC_TG_POS]]</f>
        <v>105.85714285714289</v>
      </c>
      <c r="LM153" s="15">
        <f>Tabla24[[#This Row],[ROS_NUM_COR_COD_ESC_TG_TOT]]-Tabla24[[#This Row],[PAS_NUM_COR_COD_ESC_TG_TOT]]</f>
        <v>-5.2203389830508762E-2</v>
      </c>
      <c r="LN153" s="15">
        <f>Tabla24[[#This Row],[ROS_DUR_COR_COD_ESC_TG_TOT]]-Tabla24[[#This Row],[PAS_DUR_COR_COD_ESC_TG_TOT]]</f>
        <v>165.9419191919194</v>
      </c>
      <c r="LO153" s="15">
        <f>Tabla24[[#This Row],[PAS_NUM_COR_COD_ROS_TG_NEG]]-Tabla24[[#This Row],[ESC_NUM_COR_COD_ROS_TG_NEG]]</f>
        <v>-0.125</v>
      </c>
      <c r="LP153" s="15">
        <f>Tabla24[[#This Row],[PAS_DUR_COR_COD_ROS_TG_NEG]]-Tabla24[[#This Row],[ESC_DUR_COR_COD_ROS_TG_NEG]]</f>
        <v>-34.828571428571422</v>
      </c>
      <c r="LQ153" s="15">
        <f>Tabla24[[#This Row],[PAS_NUM_COR_COD_ROS_TG_NEU]]-Tabla24[[#This Row],[ESC_NUM_COR_COD_ROS_TG_NEU]]</f>
        <v>1.5499999999999998</v>
      </c>
      <c r="LR153" s="15">
        <f>Tabla24[[#This Row],[PAS_DUR_COR_COD_ROS_TG_NEU]]-Tabla24[[#This Row],[ESC_DUR_COR_COD_ROS_TG_NEU]]</f>
        <v>586.84821428571433</v>
      </c>
      <c r="LS153" s="15">
        <f>Tabla24[[#This Row],[PAS_NUM_COR_COD_ROS_TG_POS]]-Tabla24[[#This Row],[ESC_NUM_COR_COD_ROS_TG_POS]]</f>
        <v>1.5906432748538011</v>
      </c>
      <c r="LT153" s="15">
        <f>Tabla24[[#This Row],[PAS_DUR_COR_COD_ROS_TG_POS]]-Tabla24[[#This Row],[ESC_DUR_COR_COD_ROS_TG_POS]]</f>
        <v>378.5</v>
      </c>
      <c r="LU153" s="15">
        <f>Tabla24[[#This Row],[PAS_NUM_COR_COD_ROS_TG_TOT]]-Tabla24[[#This Row],[ESC_NUM_COR_COD_ROS_TG_TOT]]</f>
        <v>1.0298305084745762</v>
      </c>
      <c r="LV153" s="15">
        <f>Tabla24[[#This Row],[PAS_DUR_COR_COD_ROS_TG_TOT]]-Tabla24[[#This Row],[ESC_DUR_COR_COD_ROS_TG_TOT]]</f>
        <v>319.58994197292066</v>
      </c>
      <c r="LW153" s="15">
        <f>Tabla24[[#This Row],[PAS_NUM_COR_COD_ESC_TG_NEG]]-Tabla24[[#This Row],[ESC_NUM_COR_COD_ESC_TG_NEG]]</f>
        <v>0.32500000000000018</v>
      </c>
      <c r="LX153" s="15">
        <f>Tabla24[[#This Row],[PAS_DUR_COR_COD_ESC_TG_NEG]]-Tabla24[[#This Row],[ESC_DUR_COR_COD_ESC_TG_NEG]]</f>
        <v>386.76785714285711</v>
      </c>
      <c r="LY153" s="15">
        <f>Tabla24[[#This Row],[PAS_NUM_COR_COD_ESC_TG_NEU]]-Tabla24[[#This Row],[ESC_NUM_COR_COD_ESC_TG_NEU]]</f>
        <v>0.32500000000000018</v>
      </c>
      <c r="LZ153" s="15">
        <f>Tabla24[[#This Row],[PAS_DUR_COR_COD_ESC_TG_NEU]]-Tabla24[[#This Row],[ESC_DUR_COR_COD_ESC_TG_NEU]]</f>
        <v>248</v>
      </c>
      <c r="MA153" s="15">
        <f>Tabla24[[#This Row],[PAS_NUM_COR_COD_ESC_TG_POS]]-Tabla24[[#This Row],[ESC_NUM_COR_COD_ESC_TG_POS]]</f>
        <v>-0.32748538011695905</v>
      </c>
      <c r="MB153" s="15">
        <f>Tabla24[[#This Row],[PAS_DUR_COR_COD_ESC_TG_POS]]-Tabla24[[#This Row],[ESC_DUR_COR_COD_ESC_TG_POS]]</f>
        <v>184.49206349206361</v>
      </c>
      <c r="MC153" s="15">
        <f>Tabla24[[#This Row],[PAS_NUM_COR_COD_ESC_TG_TOT]]-Tabla24[[#This Row],[ESC_NUM_COR_COD_ESC_TG_TOT]]</f>
        <v>9.2203389830508797E-2</v>
      </c>
      <c r="MD153" s="15">
        <f>Tabla24[[#This Row],[PAS_DUR_COR_COD_ESC_TG_TOT]]-Tabla24[[#This Row],[ESC_DUR_COR_COD_ESC_TG_TOT]]</f>
        <v>266.17363636363621</v>
      </c>
      <c r="ME153">
        <v>320.125</v>
      </c>
      <c r="MF153">
        <v>351.8</v>
      </c>
      <c r="MG153">
        <v>341</v>
      </c>
      <c r="MH153">
        <v>335.35</v>
      </c>
      <c r="MI153">
        <v>287.66666666666669</v>
      </c>
      <c r="MJ153">
        <v>252.4</v>
      </c>
      <c r="MK153">
        <v>283.85714285714283</v>
      </c>
      <c r="ML153">
        <v>276.38888888888891</v>
      </c>
      <c r="MM153">
        <v>297</v>
      </c>
      <c r="MN153">
        <v>266.28571428571428</v>
      </c>
      <c r="MO153">
        <v>283.375</v>
      </c>
      <c r="MP153">
        <v>282.27272727272725</v>
      </c>
      <c r="MQ153">
        <v>314.875</v>
      </c>
      <c r="MR153">
        <v>284.875</v>
      </c>
      <c r="MS153">
        <v>262.11111111111109</v>
      </c>
      <c r="MT153">
        <v>286.27999999999997</v>
      </c>
      <c r="MU153">
        <v>213.46666666666667</v>
      </c>
      <c r="MV153">
        <v>254.4375</v>
      </c>
      <c r="MW153">
        <v>257.75</v>
      </c>
      <c r="MX153">
        <v>242.48936170212767</v>
      </c>
      <c r="MY153">
        <v>255</v>
      </c>
      <c r="MZ153">
        <v>284.375</v>
      </c>
      <c r="NA153">
        <v>288.64285714285717</v>
      </c>
      <c r="NB153">
        <v>276.38636363636363</v>
      </c>
      <c r="NC153" s="15">
        <f>Tabla1[[#This Row],[ROS_1DU_COR_COD_ROS_TG_NEG]]-Tabla1[[#This Row],[PAS_1DU_COR_COD_ROS_TG_NEG]]</f>
        <v>106.65833333333333</v>
      </c>
      <c r="ND153" s="15">
        <f>Tabla1[[#This Row],[ROS_1DU_COR_COD_ROS_TG_NEU]]-Tabla1[[#This Row],[PAS_1DU_COR_COD_ROS_TG_NEU]]</f>
        <v>97.362500000000011</v>
      </c>
      <c r="NE153" s="15">
        <f>Tabla1[[#This Row],[ROS_1DU_COR_COD_ROS_TG_POS]]-Tabla1[[#This Row],[PAS_1DU_COR_COD_ROS_TG_POS]]</f>
        <v>83.25</v>
      </c>
      <c r="NF153" s="15">
        <f>Tabla1[[#This Row],[ROS_1DU_COR_COD_ROS_TG_TOT]]-Tabla1[[#This Row],[PAS_1DU_COR_COD_ROS_TG_TOT]]</f>
        <v>92.860638297872356</v>
      </c>
      <c r="NG153" s="15">
        <f>Tabla1[[#This Row],[ROS_1DU_COR_COD_ESC_TG_NEG]]-Tabla1[[#This Row],[PAS_1DU_COR_COD_ESC_TG_NEG]]</f>
        <v>32.666666666666686</v>
      </c>
      <c r="NH153" s="15">
        <f>Tabla1[[#This Row],[ROS_1DU_COR_COD_ESC_TG_NEU]]-Tabla1[[#This Row],[PAS_1DU_COR_COD_ESC_TG_NEU]]</f>
        <v>-31.974999999999994</v>
      </c>
      <c r="NI153" s="15">
        <f>Tabla1[[#This Row],[ROS_1DU_COR_COD_ESC_TG_POS]]-Tabla1[[#This Row],[PAS_1DU_COR_COD_ESC_TG_POS]]</f>
        <v>-4.7857142857143344</v>
      </c>
      <c r="NJ153" s="15">
        <f>Tabla1[[#This Row],[ROS_1DU_COR_COD_ESC_TG_TOT]]-Tabla1[[#This Row],[PAS_1DU_COR_COD_ESC_TG_TOT]]</f>
        <v>2.5252525252881242E-3</v>
      </c>
      <c r="NK153" s="15">
        <f>Tabla1[[#This Row],[PAS_1DU_COR_COD_ROS_TG_NEG]]-Tabla1[[#This Row],[ESC_1DU_COR_COD_ROS_TG_NEG]]</f>
        <v>-83.533333333333331</v>
      </c>
      <c r="NL153" s="15">
        <f>Tabla1[[#This Row],[PAS_1DU_COR_COD_ROS_TG_NEU]]-Tabla1[[#This Row],[ESC_1DU_COR_COD_ROS_TG_NEU]]</f>
        <v>-11.848214285714278</v>
      </c>
      <c r="NM153" s="15">
        <f>Tabla1[[#This Row],[PAS_1DU_COR_COD_ROS_TG_POS]]-Tabla1[[#This Row],[ESC_1DU_COR_COD_ROS_TG_POS]]</f>
        <v>-25.625</v>
      </c>
      <c r="NN153" s="15">
        <f>Tabla1[[#This Row],[PAS_1DU_COR_COD_ROS_TG_TOT]]-Tabla1[[#This Row],[ESC_1DU_COR_COD_ROS_TG_TOT]]</f>
        <v>-39.783365570599585</v>
      </c>
      <c r="NO153" s="15">
        <f>Tabla1[[#This Row],[PAS_1DU_COR_COD_ESC_TG_NEG]]-Tabla1[[#This Row],[ESC_1DU_COR_COD_ESC_TG_NEG]]</f>
        <v>-59.875</v>
      </c>
      <c r="NP153" s="15">
        <f>Tabla1[[#This Row],[PAS_1DU_COR_COD_ESC_TG_NEU]]-Tabla1[[#This Row],[ESC_1DU_COR_COD_ESC_TG_NEU]]</f>
        <v>-0.5</v>
      </c>
      <c r="NQ153" s="15">
        <f>Tabla1[[#This Row],[PAS_1DU_COR_COD_ESC_TG_POS]]-Tabla1[[#This Row],[ESC_1DU_COR_COD_ESC_TG_POS]]</f>
        <v>26.531746031746081</v>
      </c>
      <c r="NR153" s="15">
        <f>Tabla1[[#This Row],[PAS_1DU_COR_COD_ESC_TG_TOT]]-Tabla1[[#This Row],[ESC_1DU_COR_COD_ESC_TG_TOT]]</f>
        <v>-9.8936363636363467</v>
      </c>
    </row>
    <row r="154" spans="1:382" x14ac:dyDescent="0.3">
      <c r="A154" s="2" t="s">
        <v>171</v>
      </c>
      <c r="B154" s="2">
        <v>50</v>
      </c>
      <c r="C154" s="2">
        <v>2</v>
      </c>
      <c r="D154" s="2">
        <v>53</v>
      </c>
      <c r="E154">
        <v>3.85</v>
      </c>
      <c r="F154">
        <v>1061.5882352941176</v>
      </c>
      <c r="G154">
        <v>3</v>
      </c>
      <c r="H154">
        <v>1071.6428571428571</v>
      </c>
      <c r="I154">
        <v>3.45</v>
      </c>
      <c r="J154">
        <v>1159.8666666666666</v>
      </c>
      <c r="K154">
        <v>3.4333333333333331</v>
      </c>
      <c r="L154">
        <v>1096.695652173913</v>
      </c>
      <c r="M154">
        <v>3.1</v>
      </c>
      <c r="N154">
        <v>949.35294117647061</v>
      </c>
      <c r="O154">
        <v>3.9</v>
      </c>
      <c r="P154">
        <v>1150.1176470588234</v>
      </c>
      <c r="Q154">
        <v>2.7</v>
      </c>
      <c r="R154">
        <v>922</v>
      </c>
      <c r="S154">
        <v>3.2333333333333334</v>
      </c>
      <c r="T154">
        <v>1010.6326530612245</v>
      </c>
      <c r="U154">
        <v>3.3333333333333335</v>
      </c>
      <c r="V154">
        <v>1052.3052631578948</v>
      </c>
      <c r="W154">
        <v>1.5</v>
      </c>
      <c r="X154">
        <v>503.23076923076923</v>
      </c>
      <c r="Y154">
        <v>1.5</v>
      </c>
      <c r="Z154">
        <v>442.86666666666667</v>
      </c>
      <c r="AA154">
        <v>1.05</v>
      </c>
      <c r="AB154">
        <v>390.76923076923077</v>
      </c>
      <c r="AC154">
        <v>1.35</v>
      </c>
      <c r="AD154">
        <v>445.48780487804879</v>
      </c>
      <c r="AE154">
        <v>1.35</v>
      </c>
      <c r="AF154">
        <v>445.48780487804879</v>
      </c>
      <c r="AG154">
        <v>2.6722222222222221</v>
      </c>
      <c r="AH154">
        <v>869.36764705882354</v>
      </c>
      <c r="BM154">
        <v>2.6722222222222221</v>
      </c>
      <c r="BN154">
        <v>869.36764705882354</v>
      </c>
      <c r="BO154">
        <v>3.8888888888888888</v>
      </c>
      <c r="BP154">
        <v>1441.4285714285713</v>
      </c>
      <c r="BQ154">
        <v>4.9000000000000004</v>
      </c>
      <c r="BR154">
        <v>1525.8888888888889</v>
      </c>
      <c r="BS154">
        <v>3.4444444444444446</v>
      </c>
      <c r="BT154">
        <v>1216.2857142857142</v>
      </c>
      <c r="BU154">
        <v>4.1071428571428568</v>
      </c>
      <c r="BV154">
        <v>1405.9565217391305</v>
      </c>
      <c r="BW154">
        <v>3.7</v>
      </c>
      <c r="BX154">
        <v>1469.25</v>
      </c>
      <c r="BY154">
        <v>4.9000000000000004</v>
      </c>
      <c r="BZ154">
        <v>1557.25</v>
      </c>
      <c r="CA154">
        <v>4.8</v>
      </c>
      <c r="CB154">
        <v>1508.5555555555557</v>
      </c>
      <c r="CC154">
        <v>4.4666666666666668</v>
      </c>
      <c r="CD154">
        <v>1511.56</v>
      </c>
      <c r="CE154">
        <v>4.2931034482758621</v>
      </c>
      <c r="CF154">
        <v>1460.9583333333333</v>
      </c>
      <c r="CG154">
        <v>3.4444444444444446</v>
      </c>
      <c r="CH154">
        <v>989.625</v>
      </c>
      <c r="CI154">
        <v>3</v>
      </c>
      <c r="CJ154">
        <v>855.25</v>
      </c>
      <c r="CK154">
        <v>3.2222222222222223</v>
      </c>
      <c r="CL154">
        <v>1228.1666666666667</v>
      </c>
      <c r="CM154">
        <v>3.2142857142857144</v>
      </c>
      <c r="CN154">
        <v>1005.8181818181819</v>
      </c>
      <c r="CO154">
        <v>3.5</v>
      </c>
      <c r="CP154">
        <v>1265</v>
      </c>
      <c r="CQ154">
        <v>2.8</v>
      </c>
      <c r="CR154">
        <v>944.625</v>
      </c>
      <c r="CS154">
        <v>2.8</v>
      </c>
      <c r="CT154">
        <v>1069.6666666666667</v>
      </c>
      <c r="CU154">
        <v>3.0333333333333332</v>
      </c>
      <c r="CV154">
        <v>1087.1428571428571</v>
      </c>
      <c r="CW154">
        <v>3.1206896551724137</v>
      </c>
      <c r="CX154">
        <v>1045.5348837209303</v>
      </c>
      <c r="CY154">
        <v>3.7068965517241379</v>
      </c>
      <c r="CZ154">
        <v>1264.6593406593406</v>
      </c>
      <c r="DA154">
        <v>3.2222222222222223</v>
      </c>
      <c r="DB154">
        <v>971.5</v>
      </c>
      <c r="DC154">
        <v>3.1</v>
      </c>
      <c r="DD154">
        <v>876.9</v>
      </c>
      <c r="DE154">
        <v>1.6666666666666667</v>
      </c>
      <c r="DF154">
        <v>602.42857142857144</v>
      </c>
      <c r="DG154">
        <v>2.6785714285714284</v>
      </c>
      <c r="DH154">
        <v>830.32</v>
      </c>
      <c r="DI154">
        <v>2.5</v>
      </c>
      <c r="DJ154">
        <v>677.1</v>
      </c>
      <c r="DK154">
        <v>2.7</v>
      </c>
      <c r="DL154">
        <v>888.625</v>
      </c>
      <c r="DM154">
        <v>2.2000000000000002</v>
      </c>
      <c r="DN154">
        <v>498.88888888888891</v>
      </c>
      <c r="DO154">
        <v>2.4666666666666668</v>
      </c>
      <c r="DP154">
        <v>680.37037037037032</v>
      </c>
      <c r="DQ154">
        <v>2.5689655172413794</v>
      </c>
      <c r="DR154">
        <v>752.46153846153845</v>
      </c>
      <c r="DS154">
        <v>2.5689655172413794</v>
      </c>
      <c r="DT154">
        <v>752.46153846153845</v>
      </c>
      <c r="DU154">
        <v>3.3275862068965516</v>
      </c>
      <c r="DV154">
        <v>1078.4055944055945</v>
      </c>
      <c r="DW154">
        <v>3</v>
      </c>
      <c r="DX154">
        <v>780</v>
      </c>
      <c r="EA154">
        <v>1</v>
      </c>
      <c r="EB154">
        <v>339</v>
      </c>
      <c r="EC154">
        <v>2</v>
      </c>
      <c r="ED154">
        <v>559.5</v>
      </c>
      <c r="EM154">
        <v>2</v>
      </c>
      <c r="EN154">
        <v>559.5</v>
      </c>
      <c r="EO154">
        <v>4</v>
      </c>
      <c r="EP154">
        <v>1358</v>
      </c>
      <c r="ES154">
        <v>6</v>
      </c>
      <c r="ET154">
        <v>1365</v>
      </c>
      <c r="EU154">
        <v>5</v>
      </c>
      <c r="EV154">
        <v>1361.5</v>
      </c>
      <c r="FE154">
        <v>5</v>
      </c>
      <c r="FF154">
        <v>1361.5</v>
      </c>
      <c r="FG154">
        <v>3.5</v>
      </c>
      <c r="FH154">
        <v>960.5</v>
      </c>
      <c r="FI154">
        <v>1</v>
      </c>
      <c r="FJ154">
        <v>381</v>
      </c>
      <c r="FM154">
        <v>3</v>
      </c>
      <c r="FN154">
        <v>869</v>
      </c>
      <c r="FO154">
        <v>2</v>
      </c>
      <c r="FP154">
        <v>625</v>
      </c>
      <c r="FY154">
        <v>2</v>
      </c>
      <c r="FZ154">
        <v>625</v>
      </c>
      <c r="GA154">
        <v>2</v>
      </c>
      <c r="GB154">
        <v>625</v>
      </c>
      <c r="GC154">
        <v>3</v>
      </c>
      <c r="GD154">
        <v>848.66666666666663</v>
      </c>
      <c r="GE154">
        <v>3.3166666666666669</v>
      </c>
      <c r="GF154">
        <v>1069.1543624161075</v>
      </c>
      <c r="GG154">
        <v>2.7</v>
      </c>
      <c r="GH154">
        <v>1305.4000000000001</v>
      </c>
      <c r="GI154">
        <v>3.1</v>
      </c>
      <c r="GJ154">
        <v>1503.6</v>
      </c>
      <c r="GK154">
        <v>2.25</v>
      </c>
      <c r="GL154">
        <v>1034</v>
      </c>
      <c r="GM154">
        <v>2.7142857142857144</v>
      </c>
      <c r="GN154">
        <v>1281</v>
      </c>
      <c r="GO154">
        <v>2.8888888888888888</v>
      </c>
      <c r="GP154">
        <v>1315.4</v>
      </c>
      <c r="GQ154">
        <v>2.2000000000000002</v>
      </c>
      <c r="GR154">
        <v>1262.5</v>
      </c>
      <c r="GS154">
        <v>3.1</v>
      </c>
      <c r="GT154">
        <v>1004.375</v>
      </c>
      <c r="GU154">
        <v>2.7241379310344827</v>
      </c>
      <c r="GV154">
        <v>1156.5882352941176</v>
      </c>
      <c r="GW154">
        <v>2.7192982456140351</v>
      </c>
      <c r="GX154">
        <v>1214.90625</v>
      </c>
      <c r="GY154">
        <v>2.8</v>
      </c>
      <c r="GZ154">
        <v>649.5</v>
      </c>
      <c r="HA154">
        <v>2.9</v>
      </c>
      <c r="HB154">
        <v>865.22222222222217</v>
      </c>
      <c r="HC154">
        <v>3.25</v>
      </c>
      <c r="HD154">
        <v>1130</v>
      </c>
      <c r="HE154">
        <v>2.9642857142857144</v>
      </c>
      <c r="HF154">
        <v>842.48</v>
      </c>
      <c r="HG154">
        <v>3.2222222222222223</v>
      </c>
      <c r="HH154">
        <v>1003.3333333333334</v>
      </c>
      <c r="HI154">
        <v>3.8</v>
      </c>
      <c r="HJ154">
        <v>1103.5</v>
      </c>
      <c r="HK154">
        <v>3.7</v>
      </c>
      <c r="HL154">
        <v>918</v>
      </c>
      <c r="HM154">
        <v>3.5862068965517242</v>
      </c>
      <c r="HN154">
        <v>1004.7826086956521</v>
      </c>
      <c r="HO154">
        <v>3.2807017543859649</v>
      </c>
      <c r="HP154">
        <v>920.25</v>
      </c>
      <c r="HQ154">
        <v>3</v>
      </c>
      <c r="HR154">
        <v>1038.1125</v>
      </c>
      <c r="HS154">
        <v>1</v>
      </c>
      <c r="HT154">
        <v>425.83333333333331</v>
      </c>
      <c r="HU154">
        <v>1.1000000000000001</v>
      </c>
      <c r="HV154">
        <v>489.4</v>
      </c>
      <c r="HW154">
        <v>1.375</v>
      </c>
      <c r="HX154">
        <v>405.42857142857144</v>
      </c>
      <c r="HY154">
        <v>1.1428571428571428</v>
      </c>
      <c r="HZ154">
        <v>435.55555555555554</v>
      </c>
      <c r="IA154">
        <v>1.2222222222222223</v>
      </c>
      <c r="IB154">
        <v>417</v>
      </c>
      <c r="IC154">
        <v>2</v>
      </c>
      <c r="ID154">
        <v>665.28571428571433</v>
      </c>
      <c r="IE154">
        <v>0.9</v>
      </c>
      <c r="IF154">
        <v>690.25</v>
      </c>
      <c r="IG154">
        <v>1.3793103448275863</v>
      </c>
      <c r="IH154">
        <v>574.27777777777783</v>
      </c>
      <c r="II154">
        <v>1.263157894736842</v>
      </c>
      <c r="IJ154">
        <v>504.91666666666669</v>
      </c>
      <c r="IK154">
        <v>1.263157894736842</v>
      </c>
      <c r="IL154">
        <v>504.91666666666669</v>
      </c>
      <c r="IM154">
        <v>2.4210526315789473</v>
      </c>
      <c r="IN154">
        <v>872.63793103448279</v>
      </c>
      <c r="IS154">
        <v>4</v>
      </c>
      <c r="IT154">
        <v>734.5</v>
      </c>
      <c r="IU154">
        <v>4</v>
      </c>
      <c r="IV154">
        <v>734.5</v>
      </c>
      <c r="IW154">
        <v>5</v>
      </c>
      <c r="IX154">
        <v>1117</v>
      </c>
      <c r="JC154">
        <v>5</v>
      </c>
      <c r="JD154">
        <v>1117</v>
      </c>
      <c r="JE154">
        <v>4.333333333333333</v>
      </c>
      <c r="JF154">
        <v>862</v>
      </c>
      <c r="JK154">
        <v>3</v>
      </c>
      <c r="JL154">
        <v>765</v>
      </c>
      <c r="JM154">
        <v>3</v>
      </c>
      <c r="JN154">
        <v>765</v>
      </c>
      <c r="JO154">
        <v>1</v>
      </c>
      <c r="JP154">
        <v>135</v>
      </c>
      <c r="JU154">
        <v>1</v>
      </c>
      <c r="JV154">
        <v>135</v>
      </c>
      <c r="JW154">
        <v>2.3333333333333335</v>
      </c>
      <c r="JX154">
        <v>555</v>
      </c>
      <c r="JY154">
        <v>3.3333333333333335</v>
      </c>
      <c r="JZ154">
        <v>708.5</v>
      </c>
      <c r="KE154">
        <v>1</v>
      </c>
      <c r="KF154">
        <v>551</v>
      </c>
      <c r="KG154">
        <v>1</v>
      </c>
      <c r="KH154">
        <v>551</v>
      </c>
      <c r="KI154">
        <v>2</v>
      </c>
      <c r="KJ154">
        <v>349</v>
      </c>
      <c r="KO154">
        <v>2</v>
      </c>
      <c r="KP154">
        <v>349</v>
      </c>
      <c r="KQ154">
        <v>1.3333333333333333</v>
      </c>
      <c r="KR154">
        <v>450</v>
      </c>
      <c r="KS154">
        <v>1.3333333333333333</v>
      </c>
      <c r="KT154">
        <v>450</v>
      </c>
      <c r="KU154">
        <v>2.6666666666666665</v>
      </c>
      <c r="KV154">
        <v>643.875</v>
      </c>
      <c r="KW154">
        <v>2.4333333333333331</v>
      </c>
      <c r="KX154">
        <v>857.87903225806451</v>
      </c>
      <c r="KY154" s="15">
        <f>Tabla24[[#This Row],[ROS_NUM_COR_COD_ROS_TG_NEG]]-Tabla24[[#This Row],[PAS_NUM_COR_COD_ROS_TG_NEG]]</f>
        <v>0.12222222222222223</v>
      </c>
      <c r="KZ154" s="15">
        <f>Tabla24[[#This Row],[ROS_DUR_COR_COD_ROS_TG_NEG]]-Tabla24[[#This Row],[PAS_DUR_COR_COD_ROS_TG_NEG]]</f>
        <v>53.980392156862763</v>
      </c>
      <c r="LA154" s="15">
        <f>Tabla24[[#This Row],[ROS_NUM_COR_COD_ROS_TG_NEU]]-Tabla24[[#This Row],[PAS_NUM_COR_COD_ROS_TG_NEU]]</f>
        <v>-0.10000000000000009</v>
      </c>
      <c r="LB154" s="15">
        <f>Tabla24[[#This Row],[ROS_DUR_COR_COD_ROS_TG_NEU]]-Tabla24[[#This Row],[PAS_DUR_COR_COD_ROS_TG_NEU]]</f>
        <v>-46.617647058823422</v>
      </c>
      <c r="LC154" s="15">
        <f>Tabla24[[#This Row],[ROS_NUM_COR_COD_ROS_TG_POS]]-Tabla24[[#This Row],[PAS_NUM_COR_COD_ROS_TG_POS]]</f>
        <v>1</v>
      </c>
      <c r="LD154" s="15">
        <f>Tabla24[[#This Row],[ROS_DUR_COR_COD_ROS_TG_POS]]-Tabla24[[#This Row],[PAS_DUR_COR_COD_ROS_TG_POS]]</f>
        <v>-4</v>
      </c>
      <c r="LE154" s="15">
        <f>Tabla24[[#This Row],[ROS_NUM_COR_COD_ROS_TG_TOT]]-Tabla24[[#This Row],[PAS_NUM_COR_COD_ROS_TG_TOT]]</f>
        <v>0.35287356321839081</v>
      </c>
      <c r="LF154" s="15">
        <f>Tabla24[[#This Row],[ROS_DUR_COR_COD_ROS_TG_TOT]]-Tabla24[[#This Row],[PAS_DUR_COR_COD_ROS_TG_TOT]]</f>
        <v>-5.8500443655723302</v>
      </c>
      <c r="LG154" s="15">
        <f>Tabla24[[#This Row],[ROS_NUM_COR_COD_ESC_TG_NEG]]-Tabla24[[#This Row],[PAS_NUM_COR_COD_ESC_TG_NEG]]</f>
        <v>-0.96111111111111125</v>
      </c>
      <c r="LH154" s="15">
        <f>Tabla24[[#This Row],[ROS_DUR_COR_COD_ESC_TG_NEG]]-Tabla24[[#This Row],[PAS_DUR_COR_COD_ESC_TG_NEG]]</f>
        <v>253.81176470588252</v>
      </c>
      <c r="LI154" s="15">
        <f>Tabla24[[#This Row],[ROS_NUM_COR_COD_ESC_TG_NEU]]-Tabla24[[#This Row],[PAS_NUM_COR_COD_ESC_TG_NEU]]</f>
        <v>-0.79999999999999982</v>
      </c>
      <c r="LJ154" s="15">
        <f>Tabla24[[#This Row],[ROS_NUM_COR_COD_ESC_TG_NEG]]-Tabla24[[#This Row],[PAS_NUM_COR_COD_ESC_TG_NEG]]</f>
        <v>-0.96111111111111125</v>
      </c>
      <c r="LK154" s="15">
        <f>Tabla24[[#This Row],[ROS_NUM_COR_COD_ESC_TG_POS]]-Tabla24[[#This Row],[PAS_NUM_COR_COD_ESC_TG_POS]]</f>
        <v>-0.35000000000000009</v>
      </c>
      <c r="LL154" s="15">
        <f>Tabla24[[#This Row],[ROS_DUR_COR_COD_ESC_TG_POS]]-Tabla24[[#This Row],[PAS_DUR_COR_COD_ESC_TG_POS]]</f>
        <v>-155.49166666666656</v>
      </c>
      <c r="LM154" s="15">
        <f>Tabla24[[#This Row],[ROS_NUM_COR_COD_ESC_TG_TOT]]-Tabla24[[#This Row],[PAS_NUM_COR_COD_ESC_TG_TOT]]</f>
        <v>-0.70919540229885047</v>
      </c>
      <c r="LN154" s="15">
        <f>Tabla24[[#This Row],[ROS_DUR_COR_COD_ESC_TG_TOT]]-Tabla24[[#This Row],[PAS_DUR_COR_COD_ESC_TG_TOT]]</f>
        <v>59.892583120204563</v>
      </c>
      <c r="LO154" s="15">
        <f>Tabla24[[#This Row],[PAS_NUM_COR_COD_ROS_TG_NEG]]-Tabla24[[#This Row],[ESC_NUM_COR_COD_ROS_TG_NEG]]</f>
        <v>-0.39999999999999991</v>
      </c>
      <c r="LP154" s="15">
        <f>Tabla24[[#This Row],[PAS_DUR_COR_COD_ROS_TG_NEG]]-Tabla24[[#This Row],[ESC_DUR_COR_COD_ROS_TG_NEG]]</f>
        <v>-315.64705882352939</v>
      </c>
      <c r="LQ154" s="15">
        <f>Tabla24[[#This Row],[PAS_NUM_COR_COD_ROS_TG_NEU]]-Tabla24[[#This Row],[ESC_NUM_COR_COD_ROS_TG_NEU]]</f>
        <v>1.1000000000000001</v>
      </c>
      <c r="LR154" s="15">
        <f>Tabla24[[#This Row],[PAS_DUR_COR_COD_ROS_TG_NEU]]-Tabla24[[#This Row],[ESC_DUR_COR_COD_ROS_TG_NEU]]</f>
        <v>205.49264705882342</v>
      </c>
      <c r="LS154" s="15">
        <f>Tabla24[[#This Row],[PAS_NUM_COR_COD_ROS_TG_POS]]-Tabla24[[#This Row],[ESC_NUM_COR_COD_ROS_TG_POS]]</f>
        <v>-9.9999999999999645E-2</v>
      </c>
      <c r="LT154" s="15">
        <f>Tabla24[[#This Row],[PAS_DUR_COR_COD_ROS_TG_POS]]-Tabla24[[#This Row],[ESC_DUR_COR_COD_ROS_TG_POS]]</f>
        <v>-147.66666666666674</v>
      </c>
      <c r="LU154" s="15">
        <f>Tabla24[[#This Row],[PAS_NUM_COR_COD_ROS_TG_TOT]]-Tabla24[[#This Row],[ESC_NUM_COR_COD_ROS_TG_TOT]]</f>
        <v>0.20000000000000018</v>
      </c>
      <c r="LV154" s="15">
        <f>Tabla24[[#This Row],[PAS_DUR_COR_COD_ROS_TG_TOT]]-Tabla24[[#This Row],[ESC_DUR_COR_COD_ROS_TG_TOT]]</f>
        <v>-76.510204081632651</v>
      </c>
      <c r="LW154" s="15">
        <f>Tabla24[[#This Row],[PAS_NUM_COR_COD_ESC_TG_NEG]]-Tabla24[[#This Row],[ESC_NUM_COR_COD_ESC_TG_NEG]]</f>
        <v>0.14999999999999991</v>
      </c>
      <c r="LX154" s="15">
        <f>Tabla24[[#This Row],[PAS_DUR_COR_COD_ESC_TG_NEG]]-Tabla24[[#This Row],[ESC_DUR_COR_COD_ESC_TG_NEG]]</f>
        <v>-407.66176470588243</v>
      </c>
      <c r="LY154" s="15">
        <f>Tabla24[[#This Row],[PAS_NUM_COR_COD_ESC_TG_NEU]]-Tabla24[[#This Row],[ESC_NUM_COR_COD_ESC_TG_NEU]]</f>
        <v>-1.9000000000000004</v>
      </c>
      <c r="LZ154" s="15">
        <f>Tabla24[[#This Row],[PAS_DUR_COR_COD_ESC_TG_NEU]]-Tabla24[[#This Row],[ESC_DUR_COR_COD_ESC_TG_NEU]]</f>
        <v>-485.60714285714289</v>
      </c>
      <c r="MA154" s="15">
        <f>Tabla24[[#This Row],[PAS_NUM_COR_COD_ESC_TG_POS]]-Tabla24[[#This Row],[ESC_NUM_COR_COD_ESC_TG_POS]]</f>
        <v>-1.3499999999999996</v>
      </c>
      <c r="MB154" s="15">
        <f>Tabla24[[#This Row],[PAS_DUR_COR_COD_ESC_TG_POS]]-Tabla24[[#This Row],[ESC_DUR_COR_COD_ESC_TG_POS]]</f>
        <v>-348.6888888888891</v>
      </c>
      <c r="MC154" s="15">
        <f>Tabla24[[#This Row],[PAS_NUM_COR_COD_ESC_TG_TOT]]-Tabla24[[#This Row],[ESC_NUM_COR_COD_ESC_TG_TOT]]</f>
        <v>-1.0333333333333337</v>
      </c>
      <c r="MD154" s="15">
        <f>Tabla24[[#This Row],[PAS_DUR_COR_COD_ESC_TG_TOT]]-Tabla24[[#This Row],[ESC_DUR_COR_COD_ESC_TG_TOT]]</f>
        <v>-414.86434782608694</v>
      </c>
      <c r="ME154">
        <v>201.83333333333334</v>
      </c>
      <c r="MF154">
        <v>245.375</v>
      </c>
      <c r="MG154">
        <v>200.22222222222223</v>
      </c>
      <c r="MH154">
        <v>216.34782608695653</v>
      </c>
      <c r="MI154">
        <v>270.8</v>
      </c>
      <c r="MJ154">
        <v>275</v>
      </c>
      <c r="MK154">
        <v>226.625</v>
      </c>
      <c r="ML154">
        <v>251</v>
      </c>
      <c r="MM154">
        <v>144.14285714285714</v>
      </c>
      <c r="MN154">
        <v>193.75</v>
      </c>
      <c r="MO154">
        <v>264</v>
      </c>
      <c r="MP154">
        <v>197.28571428571428</v>
      </c>
      <c r="MQ154">
        <v>320.5</v>
      </c>
      <c r="MR154">
        <v>242</v>
      </c>
      <c r="MS154">
        <v>291.77777777777777</v>
      </c>
      <c r="MT154">
        <v>285.04000000000002</v>
      </c>
      <c r="MU154">
        <v>258.8235294117647</v>
      </c>
      <c r="MV154">
        <v>263.29411764705884</v>
      </c>
      <c r="MW154">
        <v>219.53333333333333</v>
      </c>
      <c r="MX154">
        <v>248.34693877551021</v>
      </c>
      <c r="MY154">
        <v>220.70588235294119</v>
      </c>
      <c r="MZ154">
        <v>258.92857142857144</v>
      </c>
      <c r="NA154">
        <v>239.86666666666667</v>
      </c>
      <c r="NB154">
        <v>238.58695652173913</v>
      </c>
      <c r="NC154" s="15">
        <f>Tabla1[[#This Row],[ROS_1DU_COR_COD_ROS_TG_NEG]]-Tabla1[[#This Row],[PAS_1DU_COR_COD_ROS_TG_NEG]]</f>
        <v>-56.990196078431353</v>
      </c>
      <c r="ND154" s="15">
        <f>Tabla1[[#This Row],[ROS_1DU_COR_COD_ROS_TG_NEU]]-Tabla1[[#This Row],[PAS_1DU_COR_COD_ROS_TG_NEU]]</f>
        <v>-17.91911764705884</v>
      </c>
      <c r="NE154" s="15">
        <f>Tabla1[[#This Row],[ROS_1DU_COR_COD_ROS_TG_POS]]-Tabla1[[#This Row],[PAS_1DU_COR_COD_ROS_TG_POS]]</f>
        <v>-19.311111111111103</v>
      </c>
      <c r="NF154" s="15">
        <f>Tabla1[[#This Row],[ROS_1DU_COR_COD_ROS_TG_TOT]]-Tabla1[[#This Row],[PAS_1DU_COR_COD_ROS_TG_TOT]]</f>
        <v>-31.99911268855368</v>
      </c>
      <c r="NG154" s="15">
        <f>Tabla1[[#This Row],[ROS_1DU_COR_COD_ESC_TG_NEG]]-Tabla1[[#This Row],[PAS_1DU_COR_COD_ESC_TG_NEG]]</f>
        <v>50.094117647058823</v>
      </c>
      <c r="NH154" s="15">
        <f>Tabla1[[#This Row],[ROS_1DU_COR_COD_ESC_TG_NEU]]-Tabla1[[#This Row],[PAS_1DU_COR_COD_ESC_TG_NEU]]</f>
        <v>16.071428571428555</v>
      </c>
      <c r="NI154" s="15">
        <f>Tabla1[[#This Row],[ROS_1DU_COR_COD_ESC_TG_POS]]-Tabla1[[#This Row],[PAS_1DU_COR_COD_ESC_TG_POS]]</f>
        <v>-13.241666666666674</v>
      </c>
      <c r="NJ154" s="15">
        <f>Tabla1[[#This Row],[ROS_1DU_COR_COD_ESC_TG_TOT]]-Tabla1[[#This Row],[PAS_1DU_COR_COD_ESC_TG_TOT]]</f>
        <v>12.413043478260875</v>
      </c>
      <c r="NK154" s="15">
        <f>Tabla1[[#This Row],[PAS_1DU_COR_COD_ROS_TG_NEG]]-Tabla1[[#This Row],[ESC_1DU_COR_COD_ROS_TG_NEG]]</f>
        <v>114.68067226890756</v>
      </c>
      <c r="NL154" s="15">
        <f>Tabla1[[#This Row],[PAS_1DU_COR_COD_ROS_TG_NEU]]-Tabla1[[#This Row],[ESC_1DU_COR_COD_ROS_TG_NEU]]</f>
        <v>69.54411764705884</v>
      </c>
      <c r="NM154" s="15">
        <f>Tabla1[[#This Row],[PAS_1DU_COR_COD_ROS_TG_POS]]-Tabla1[[#This Row],[ESC_1DU_COR_COD_ROS_TG_POS]]</f>
        <v>-44.466666666666669</v>
      </c>
      <c r="NN154" s="15">
        <f>Tabla1[[#This Row],[PAS_1DU_COR_COD_ROS_TG_TOT]]-Tabla1[[#This Row],[ESC_1DU_COR_COD_ROS_TG_TOT]]</f>
        <v>51.061224489795933</v>
      </c>
      <c r="NO154" s="15">
        <f>Tabla1[[#This Row],[PAS_1DU_COR_COD_ESC_TG_NEG]]-Tabla1[[#This Row],[ESC_1DU_COR_COD_ESC_TG_NEG]]</f>
        <v>-99.794117647058812</v>
      </c>
      <c r="NP154" s="15">
        <f>Tabla1[[#This Row],[PAS_1DU_COR_COD_ESC_TG_NEU]]-Tabla1[[#This Row],[ESC_1DU_COR_COD_ESC_TG_NEU]]</f>
        <v>16.928571428571445</v>
      </c>
      <c r="NQ154" s="15">
        <f>Tabla1[[#This Row],[PAS_1DU_COR_COD_ESC_TG_POS]]-Tabla1[[#This Row],[ESC_1DU_COR_COD_ESC_TG_POS]]</f>
        <v>-51.911111111111097</v>
      </c>
      <c r="NR154" s="15">
        <f>Tabla1[[#This Row],[PAS_1DU_COR_COD_ESC_TG_TOT]]-Tabla1[[#This Row],[ESC_1DU_COR_COD_ESC_TG_TOT]]</f>
        <v>-46.453043478260895</v>
      </c>
    </row>
    <row r="155" spans="1:382" x14ac:dyDescent="0.3">
      <c r="A155" s="2" t="s">
        <v>172</v>
      </c>
      <c r="B155" s="2">
        <v>50</v>
      </c>
      <c r="C155" s="2">
        <v>2</v>
      </c>
      <c r="D155" s="2">
        <v>58</v>
      </c>
      <c r="E155">
        <v>2.8</v>
      </c>
      <c r="F155">
        <v>1583.8181818181818</v>
      </c>
      <c r="G155">
        <v>3.15</v>
      </c>
      <c r="H155">
        <v>1739.4166666666667</v>
      </c>
      <c r="I155">
        <v>2.95</v>
      </c>
      <c r="J155">
        <v>1557.6666666666667</v>
      </c>
      <c r="K155">
        <v>2.9666666666666668</v>
      </c>
      <c r="L155">
        <v>1628.2</v>
      </c>
      <c r="M155">
        <v>3.35</v>
      </c>
      <c r="N155">
        <v>1798.3333333333333</v>
      </c>
      <c r="O155">
        <v>2.7</v>
      </c>
      <c r="P155">
        <v>1610.3636363636363</v>
      </c>
      <c r="Q155">
        <v>3.1</v>
      </c>
      <c r="R155">
        <v>1584.7692307692307</v>
      </c>
      <c r="S155">
        <v>3.05</v>
      </c>
      <c r="T155">
        <v>1663.7777777777778</v>
      </c>
      <c r="U155">
        <v>3.0083333333333333</v>
      </c>
      <c r="V155">
        <v>1646.2394366197184</v>
      </c>
      <c r="W155">
        <v>0.8</v>
      </c>
      <c r="X155">
        <v>546.66666666666663</v>
      </c>
      <c r="Y155">
        <v>1.25</v>
      </c>
      <c r="Z155">
        <v>614.07692307692309</v>
      </c>
      <c r="AA155">
        <v>0.8</v>
      </c>
      <c r="AB155">
        <v>583.77777777777783</v>
      </c>
      <c r="AC155">
        <v>0.95</v>
      </c>
      <c r="AD155">
        <v>585.70967741935488</v>
      </c>
      <c r="AE155">
        <v>0.95</v>
      </c>
      <c r="AF155">
        <v>585.70967741935488</v>
      </c>
      <c r="AG155">
        <v>2.3222222222222224</v>
      </c>
      <c r="AH155">
        <v>1323.9215686274511</v>
      </c>
      <c r="BM155">
        <v>2.3222222222222224</v>
      </c>
      <c r="BN155">
        <v>1323.9215686274511</v>
      </c>
      <c r="BO155">
        <v>4</v>
      </c>
      <c r="BP155">
        <v>1387.7368421052631</v>
      </c>
      <c r="BQ155">
        <v>4.5625</v>
      </c>
      <c r="BR155">
        <v>1519.6</v>
      </c>
      <c r="BS155">
        <v>4.8</v>
      </c>
      <c r="BT155">
        <v>1555.85</v>
      </c>
      <c r="BU155">
        <v>4.4464285714285712</v>
      </c>
      <c r="BV155">
        <v>1486.6296296296296</v>
      </c>
      <c r="BW155">
        <v>4.5555555555555554</v>
      </c>
      <c r="BX155">
        <v>1573</v>
      </c>
      <c r="BY155">
        <v>3.2857142857142856</v>
      </c>
      <c r="BZ155">
        <v>1344</v>
      </c>
      <c r="CA155">
        <v>3.875</v>
      </c>
      <c r="CB155">
        <v>1273.4000000000001</v>
      </c>
      <c r="CC155">
        <v>3.9583333333333335</v>
      </c>
      <c r="CD155">
        <v>1408.409090909091</v>
      </c>
      <c r="CE155">
        <v>4.2211538461538458</v>
      </c>
      <c r="CF155">
        <v>1451.5102040816328</v>
      </c>
      <c r="CG155">
        <v>2.1</v>
      </c>
      <c r="CH155">
        <v>771.70588235294122</v>
      </c>
      <c r="CI155">
        <v>1.5625</v>
      </c>
      <c r="CJ155">
        <v>576.33333333333337</v>
      </c>
      <c r="CK155">
        <v>1.65</v>
      </c>
      <c r="CL155">
        <v>678.35714285714289</v>
      </c>
      <c r="CM155">
        <v>1.7857142857142858</v>
      </c>
      <c r="CN155">
        <v>686.79069767441865</v>
      </c>
      <c r="CO155">
        <v>2</v>
      </c>
      <c r="CP155">
        <v>643.06666666666672</v>
      </c>
      <c r="CQ155">
        <v>2.7857142857142856</v>
      </c>
      <c r="CR155">
        <v>1115.8181818181818</v>
      </c>
      <c r="CS155">
        <v>2.0625</v>
      </c>
      <c r="CT155">
        <v>861.63636363636363</v>
      </c>
      <c r="CU155">
        <v>2.25</v>
      </c>
      <c r="CV155">
        <v>848.59459459459458</v>
      </c>
      <c r="CW155">
        <v>2</v>
      </c>
      <c r="CX155">
        <v>761.625</v>
      </c>
      <c r="CY155">
        <v>3.1105769230769229</v>
      </c>
      <c r="CZ155">
        <v>1141.4494382022472</v>
      </c>
      <c r="DA155">
        <v>3.05</v>
      </c>
      <c r="DB155">
        <v>1450.0666666666666</v>
      </c>
      <c r="DC155">
        <v>3.125</v>
      </c>
      <c r="DD155">
        <v>1334</v>
      </c>
      <c r="DE155">
        <v>3.8</v>
      </c>
      <c r="DF155">
        <v>1468.5</v>
      </c>
      <c r="DG155">
        <v>3.3392857142857144</v>
      </c>
      <c r="DH155">
        <v>1424.4782608695652</v>
      </c>
      <c r="DI155">
        <v>4.0555555555555554</v>
      </c>
      <c r="DJ155">
        <v>1392.1176470588234</v>
      </c>
      <c r="DK155">
        <v>3.4285714285714284</v>
      </c>
      <c r="DL155">
        <v>1214.8461538461538</v>
      </c>
      <c r="DM155">
        <v>3.5625</v>
      </c>
      <c r="DN155">
        <v>1230.8</v>
      </c>
      <c r="DO155">
        <v>3.7083333333333335</v>
      </c>
      <c r="DP155">
        <v>1287.1333333333334</v>
      </c>
      <c r="DQ155">
        <v>3.5096153846153846</v>
      </c>
      <c r="DR155">
        <v>1356.5604395604396</v>
      </c>
      <c r="DS155">
        <v>3.5096153846153846</v>
      </c>
      <c r="DT155">
        <v>1356.5604395604396</v>
      </c>
      <c r="DU155">
        <v>3.2435897435897436</v>
      </c>
      <c r="DV155">
        <v>1214.2193308550186</v>
      </c>
      <c r="DY155">
        <v>4.75</v>
      </c>
      <c r="DZ155">
        <v>1434.25</v>
      </c>
      <c r="EC155">
        <v>4.75</v>
      </c>
      <c r="ED155">
        <v>1434.25</v>
      </c>
      <c r="EE155">
        <v>5</v>
      </c>
      <c r="EF155">
        <v>1720.5</v>
      </c>
      <c r="EG155">
        <v>5.166666666666667</v>
      </c>
      <c r="EH155">
        <v>1518</v>
      </c>
      <c r="EI155">
        <v>3.75</v>
      </c>
      <c r="EJ155">
        <v>1563.6666666666667</v>
      </c>
      <c r="EK155">
        <v>4.666666666666667</v>
      </c>
      <c r="EL155">
        <v>1567.2727272727273</v>
      </c>
      <c r="EM155">
        <v>4.6875</v>
      </c>
      <c r="EN155">
        <v>1531.8</v>
      </c>
      <c r="EQ155">
        <v>2.25</v>
      </c>
      <c r="ER155">
        <v>950.33333333333337</v>
      </c>
      <c r="EU155">
        <v>2.25</v>
      </c>
      <c r="EV155">
        <v>950.33333333333337</v>
      </c>
      <c r="EW155">
        <v>1.5</v>
      </c>
      <c r="EX155">
        <v>439.5</v>
      </c>
      <c r="EY155">
        <v>2</v>
      </c>
      <c r="EZ155">
        <v>597.5</v>
      </c>
      <c r="FA155">
        <v>1.5</v>
      </c>
      <c r="FB155">
        <v>483.33333333333331</v>
      </c>
      <c r="FC155">
        <v>1.75</v>
      </c>
      <c r="FD155">
        <v>537.63636363636363</v>
      </c>
      <c r="FE155">
        <v>1.875</v>
      </c>
      <c r="FF155">
        <v>626.07142857142856</v>
      </c>
      <c r="FG155">
        <v>3.28125</v>
      </c>
      <c r="FH155">
        <v>1094.5517241379309</v>
      </c>
      <c r="FK155">
        <v>4.25</v>
      </c>
      <c r="FL155">
        <v>1498.75</v>
      </c>
      <c r="FO155">
        <v>4.25</v>
      </c>
      <c r="FP155">
        <v>1498.75</v>
      </c>
      <c r="FQ155">
        <v>5</v>
      </c>
      <c r="FR155">
        <v>1572</v>
      </c>
      <c r="FS155">
        <v>4.5</v>
      </c>
      <c r="FT155">
        <v>1748.6</v>
      </c>
      <c r="FU155">
        <v>3.75</v>
      </c>
      <c r="FV155">
        <v>1861.6666666666667</v>
      </c>
      <c r="FW155">
        <v>4.333333333333333</v>
      </c>
      <c r="FX155">
        <v>1747.2</v>
      </c>
      <c r="FY155">
        <v>4.3125</v>
      </c>
      <c r="FZ155">
        <v>1676.2142857142858</v>
      </c>
      <c r="GA155">
        <v>4.3125</v>
      </c>
      <c r="GB155">
        <v>1676.2142857142858</v>
      </c>
      <c r="GC155">
        <v>3.625</v>
      </c>
      <c r="GD155">
        <v>1283.9302325581396</v>
      </c>
      <c r="GE155">
        <v>3.2944444444444443</v>
      </c>
      <c r="GF155">
        <v>1223.8269230769231</v>
      </c>
      <c r="GG155">
        <v>1.3333333333333333</v>
      </c>
      <c r="GH155">
        <v>714.4</v>
      </c>
      <c r="GI155">
        <v>1.7</v>
      </c>
      <c r="GJ155">
        <v>578.6</v>
      </c>
      <c r="GK155">
        <v>2</v>
      </c>
      <c r="GL155">
        <v>569.11111111111109</v>
      </c>
      <c r="GM155">
        <v>1.6785714285714286</v>
      </c>
      <c r="GN155">
        <v>603.33333333333337</v>
      </c>
      <c r="GO155">
        <v>1</v>
      </c>
      <c r="GP155">
        <v>481.5</v>
      </c>
      <c r="GQ155">
        <v>1.4444444444444444</v>
      </c>
      <c r="GR155">
        <v>1092</v>
      </c>
      <c r="GS155">
        <v>2.5555555555555554</v>
      </c>
      <c r="GT155">
        <v>1015.5714285714286</v>
      </c>
      <c r="GU155">
        <v>1.72</v>
      </c>
      <c r="GV155">
        <v>893.5333333333333</v>
      </c>
      <c r="GW155">
        <v>1.6981132075471699</v>
      </c>
      <c r="GX155">
        <v>714.9487179487179</v>
      </c>
      <c r="GY155">
        <v>5.333333333333333</v>
      </c>
      <c r="GZ155">
        <v>1776.7777777777778</v>
      </c>
      <c r="HA155">
        <v>4.9000000000000004</v>
      </c>
      <c r="HB155">
        <v>1613.5</v>
      </c>
      <c r="HC155">
        <v>4.7777777777777777</v>
      </c>
      <c r="HD155">
        <v>1470.6666666666667</v>
      </c>
      <c r="HE155">
        <v>5</v>
      </c>
      <c r="HF155">
        <v>1620.0714285714287</v>
      </c>
      <c r="HG155">
        <v>5.7142857142857144</v>
      </c>
      <c r="HH155">
        <v>1877</v>
      </c>
      <c r="HI155">
        <v>5.1111111111111107</v>
      </c>
      <c r="HJ155">
        <v>1709.3333333333333</v>
      </c>
      <c r="HK155">
        <v>4.5555555555555554</v>
      </c>
      <c r="HL155">
        <v>1390.8888888888889</v>
      </c>
      <c r="HM155">
        <v>5.08</v>
      </c>
      <c r="HN155">
        <v>1641.64</v>
      </c>
      <c r="HO155">
        <v>5.0377358490566042</v>
      </c>
      <c r="HP155">
        <v>1630.2452830188679</v>
      </c>
      <c r="HQ155">
        <v>3.3679245283018866</v>
      </c>
      <c r="HR155">
        <v>1242.2391304347825</v>
      </c>
      <c r="HS155">
        <v>2.7777777777777777</v>
      </c>
      <c r="HT155">
        <v>744.44444444444446</v>
      </c>
      <c r="HU155">
        <v>2.7</v>
      </c>
      <c r="HV155">
        <v>733.3</v>
      </c>
      <c r="HW155">
        <v>3.1111111111111112</v>
      </c>
      <c r="HX155">
        <v>933.11111111111109</v>
      </c>
      <c r="HY155">
        <v>2.8571428571428572</v>
      </c>
      <c r="HZ155">
        <v>801.10714285714289</v>
      </c>
      <c r="IA155">
        <v>2.2857142857142856</v>
      </c>
      <c r="IB155">
        <v>787.28571428571433</v>
      </c>
      <c r="IC155">
        <v>3.1111111111111112</v>
      </c>
      <c r="ID155">
        <v>945.77777777777783</v>
      </c>
      <c r="IE155">
        <v>3</v>
      </c>
      <c r="IF155">
        <v>893.11111111111109</v>
      </c>
      <c r="IG155">
        <v>2.84</v>
      </c>
      <c r="IH155">
        <v>882.44</v>
      </c>
      <c r="II155">
        <v>2.8490566037735849</v>
      </c>
      <c r="IJ155">
        <v>839.47169811320759</v>
      </c>
      <c r="IK155">
        <v>2.8490566037735849</v>
      </c>
      <c r="IL155">
        <v>839.47169811320759</v>
      </c>
      <c r="IM155">
        <v>3.1949685534591197</v>
      </c>
      <c r="IN155">
        <v>1095.0206896551724</v>
      </c>
      <c r="IO155">
        <v>0</v>
      </c>
      <c r="IS155">
        <v>1</v>
      </c>
      <c r="IT155">
        <v>252</v>
      </c>
      <c r="IU155">
        <v>0.5</v>
      </c>
      <c r="IV155">
        <v>252</v>
      </c>
      <c r="IW155">
        <v>1</v>
      </c>
      <c r="IX155">
        <v>430.5</v>
      </c>
      <c r="IY155">
        <v>2</v>
      </c>
      <c r="IZ155">
        <v>733</v>
      </c>
      <c r="JA155">
        <v>0</v>
      </c>
      <c r="JC155">
        <v>1</v>
      </c>
      <c r="JD155">
        <v>531.33333333333337</v>
      </c>
      <c r="JE155">
        <v>0.8571428571428571</v>
      </c>
      <c r="JF155">
        <v>461.5</v>
      </c>
      <c r="JG155">
        <v>6</v>
      </c>
      <c r="JH155">
        <v>2000</v>
      </c>
      <c r="JK155">
        <v>6</v>
      </c>
      <c r="JL155">
        <v>1965</v>
      </c>
      <c r="JM155">
        <v>6</v>
      </c>
      <c r="JN155">
        <v>1982.5</v>
      </c>
      <c r="JO155">
        <v>6.333333333333333</v>
      </c>
      <c r="JP155">
        <v>2012.3333333333333</v>
      </c>
      <c r="JQ155">
        <v>5</v>
      </c>
      <c r="JR155">
        <v>1478</v>
      </c>
      <c r="JS155">
        <v>6</v>
      </c>
      <c r="JT155">
        <v>2347</v>
      </c>
      <c r="JU155">
        <v>6</v>
      </c>
      <c r="JV155">
        <v>1972.4</v>
      </c>
      <c r="JW155">
        <v>6</v>
      </c>
      <c r="JX155">
        <v>1975.2857142857142</v>
      </c>
      <c r="JY155">
        <v>3.4285714285714284</v>
      </c>
      <c r="JZ155">
        <v>1424.8181818181818</v>
      </c>
      <c r="KA155">
        <v>2</v>
      </c>
      <c r="KB155">
        <v>694</v>
      </c>
      <c r="KE155">
        <v>4</v>
      </c>
      <c r="KF155">
        <v>832</v>
      </c>
      <c r="KG155">
        <v>3</v>
      </c>
      <c r="KH155">
        <v>763</v>
      </c>
      <c r="KI155">
        <v>2.3333333333333335</v>
      </c>
      <c r="KJ155">
        <v>646.66666666666663</v>
      </c>
      <c r="KK155">
        <v>3</v>
      </c>
      <c r="KL155">
        <v>1087</v>
      </c>
      <c r="KM155">
        <v>6</v>
      </c>
      <c r="KN155">
        <v>1736</v>
      </c>
      <c r="KO155">
        <v>3.2</v>
      </c>
      <c r="KP155">
        <v>952.6</v>
      </c>
      <c r="KQ155">
        <v>3.1428571428571428</v>
      </c>
      <c r="KR155">
        <v>898.42857142857144</v>
      </c>
      <c r="KS155">
        <v>3.1428571428571428</v>
      </c>
      <c r="KT155">
        <v>898.42857142857144</v>
      </c>
      <c r="KU155">
        <v>3.3333333333333335</v>
      </c>
      <c r="KV155">
        <v>1220.1111111111111</v>
      </c>
      <c r="KW155">
        <v>3.2111111111111112</v>
      </c>
      <c r="KX155">
        <v>1108.8343558282209</v>
      </c>
      <c r="KY155" s="15">
        <f>Tabla24[[#This Row],[ROS_NUM_COR_COD_ROS_TG_NEG]]-Tabla24[[#This Row],[PAS_NUM_COR_COD_ROS_TG_NEG]]</f>
        <v>2.3642857142857143</v>
      </c>
      <c r="KZ155" s="15">
        <f>Tabla24[[#This Row],[ROS_DUR_COR_COD_ROS_TG_NEG]]-Tabla24[[#This Row],[PAS_DUR_COR_COD_ROS_TG_NEG]]</f>
        <v>78.666666666666742</v>
      </c>
      <c r="LA155" s="15">
        <f>Tabla24[[#This Row],[ROS_NUM_COR_COD_ROS_TG_NEU]]-Tabla24[[#This Row],[PAS_NUM_COR_COD_ROS_TG_NEU]]</f>
        <v>2.4111111111111105</v>
      </c>
      <c r="LB155" s="15">
        <f>Tabla24[[#This Row],[ROS_DUR_COR_COD_ROS_TG_NEU]]-Tabla24[[#This Row],[PAS_DUR_COR_COD_ROS_TG_NEU]]</f>
        <v>98.969696969696997</v>
      </c>
      <c r="LC155" s="15">
        <f>Tabla24[[#This Row],[ROS_NUM_COR_COD_ROS_TG_POS]]-Tabla24[[#This Row],[PAS_NUM_COR_COD_ROS_TG_POS]]</f>
        <v>1.4555555555555553</v>
      </c>
      <c r="LD155" s="15">
        <f>Tabla24[[#This Row],[ROS_DUR_COR_COD_ROS_TG_POS]]-Tabla24[[#This Row],[PAS_DUR_COR_COD_ROS_TG_POS]]</f>
        <v>-193.8803418803418</v>
      </c>
      <c r="LE155" s="15">
        <f>Tabla24[[#This Row],[ROS_NUM_COR_COD_ROS_TG_TOT]]-Tabla24[[#This Row],[PAS_NUM_COR_COD_ROS_TG_TOT]]</f>
        <v>2.0300000000000002</v>
      </c>
      <c r="LF155" s="15">
        <f>Tabla24[[#This Row],[ROS_DUR_COR_COD_ROS_TG_TOT]]-Tabla24[[#This Row],[PAS_DUR_COR_COD_ROS_TG_TOT]]</f>
        <v>-22.137777777777728</v>
      </c>
      <c r="LG155" s="15">
        <f>Tabla24[[#This Row],[ROS_NUM_COR_COD_ESC_TG_NEG]]-Tabla24[[#This Row],[PAS_NUM_COR_COD_ESC_TG_NEG]]</f>
        <v>-1.7999999999999998</v>
      </c>
      <c r="LH155" s="15">
        <f>Tabla24[[#This Row],[ROS_DUR_COR_COD_ESC_TG_NEG]]-Tabla24[[#This Row],[PAS_DUR_COR_COD_ESC_TG_NEG]]</f>
        <v>-1102.3181818181818</v>
      </c>
      <c r="LI155" s="15">
        <f>Tabla24[[#This Row],[ROS_NUM_COR_COD_ESC_TG_NEU]]-Tabla24[[#This Row],[PAS_NUM_COR_COD_ESC_TG_NEU]]</f>
        <v>-1.7055555555555555</v>
      </c>
      <c r="LJ155" s="15">
        <f>Tabla24[[#This Row],[ROS_NUM_COR_COD_ESC_TG_NEG]]-Tabla24[[#This Row],[PAS_NUM_COR_COD_ESC_TG_NEG]]</f>
        <v>-1.7999999999999998</v>
      </c>
      <c r="LK155" s="15">
        <f>Tabla24[[#This Row],[ROS_NUM_COR_COD_ESC_TG_POS]]-Tabla24[[#This Row],[PAS_NUM_COR_COD_ESC_TG_POS]]</f>
        <v>-0.39444444444444482</v>
      </c>
      <c r="LL155" s="15">
        <f>Tabla24[[#This Row],[ROS_DUR_COR_COD_ESC_TG_POS]]-Tabla24[[#This Row],[PAS_DUR_COR_COD_ESC_TG_POS]]</f>
        <v>-542.09523809523819</v>
      </c>
      <c r="LM155" s="15">
        <f>Tabla24[[#This Row],[ROS_NUM_COR_COD_ESC_TG_TOT]]-Tabla24[[#This Row],[PAS_NUM_COR_COD_ESC_TG_TOT]]</f>
        <v>-1.2466666666666668</v>
      </c>
      <c r="LN155" s="15">
        <f>Tabla24[[#This Row],[ROS_DUR_COR_COD_ESC_TG_TOT]]-Tabla24[[#This Row],[PAS_DUR_COR_COD_ESC_TG_TOT]]</f>
        <v>-734.66666666666674</v>
      </c>
      <c r="LO155" s="15">
        <f>Tabla24[[#This Row],[PAS_NUM_COR_COD_ROS_TG_NEG]]-Tabla24[[#This Row],[ESC_NUM_COR_COD_ROS_TG_NEG]]</f>
        <v>1.35</v>
      </c>
      <c r="LP155" s="15">
        <f>Tabla24[[#This Row],[PAS_DUR_COR_COD_ROS_TG_NEG]]-Tabla24[[#This Row],[ESC_DUR_COR_COD_ROS_TG_NEG]]</f>
        <v>1155.2666666666664</v>
      </c>
      <c r="LQ155" s="15">
        <f>Tabla24[[#This Row],[PAS_NUM_COR_COD_ROS_TG_NEU]]-Tabla24[[#This Row],[ESC_NUM_COR_COD_ROS_TG_NEU]]</f>
        <v>-8.571428571428541E-2</v>
      </c>
      <c r="LR155" s="15">
        <f>Tabla24[[#This Row],[PAS_DUR_COR_COD_ROS_TG_NEU]]-Tabla24[[#This Row],[ESC_DUR_COR_COD_ROS_TG_NEU]]</f>
        <v>494.5454545454545</v>
      </c>
      <c r="LS155" s="15">
        <f>Tabla24[[#This Row],[PAS_NUM_COR_COD_ROS_TG_POS]]-Tabla24[[#This Row],[ESC_NUM_COR_COD_ROS_TG_POS]]</f>
        <v>1.0375000000000001</v>
      </c>
      <c r="LT155" s="15">
        <f>Tabla24[[#This Row],[PAS_DUR_COR_COD_ROS_TG_POS]]-Tabla24[[#This Row],[ESC_DUR_COR_COD_ROS_TG_POS]]</f>
        <v>723.13286713286709</v>
      </c>
      <c r="LU155" s="15">
        <f>Tabla24[[#This Row],[PAS_NUM_COR_COD_ROS_TG_TOT]]-Tabla24[[#This Row],[ESC_NUM_COR_COD_ROS_TG_TOT]]</f>
        <v>0.79999999999999982</v>
      </c>
      <c r="LV155" s="15">
        <f>Tabla24[[#This Row],[PAS_DUR_COR_COD_ROS_TG_TOT]]-Tabla24[[#This Row],[ESC_DUR_COR_COD_ROS_TG_TOT]]</f>
        <v>815.18318318318325</v>
      </c>
      <c r="LW155" s="15">
        <f>Tabla24[[#This Row],[PAS_NUM_COR_COD_ESC_TG_NEG]]-Tabla24[[#This Row],[ESC_NUM_COR_COD_ESC_TG_NEG]]</f>
        <v>-1.7555555555555555</v>
      </c>
      <c r="LX155" s="15">
        <f>Tabla24[[#This Row],[PAS_DUR_COR_COD_ESC_TG_NEG]]-Tabla24[[#This Row],[ESC_DUR_COR_COD_ESC_TG_NEG]]</f>
        <v>10.818181818181756</v>
      </c>
      <c r="LY155" s="15">
        <f>Tabla24[[#This Row],[PAS_NUM_COR_COD_ESC_TG_NEU]]-Tabla24[[#This Row],[ESC_NUM_COR_COD_ESC_TG_NEU]]</f>
        <v>-0.13571428571428568</v>
      </c>
      <c r="LZ155" s="15">
        <f>Tabla24[[#This Row],[PAS_DUR_COR_COD_ESC_TG_NEU]]-Tabla24[[#This Row],[ESC_DUR_COR_COD_ESC_TG_NEU]]</f>
        <v>395.41666666666674</v>
      </c>
      <c r="MA155" s="15">
        <f>Tabla24[[#This Row],[PAS_NUM_COR_COD_ESC_TG_POS]]-Tabla24[[#This Row],[ESC_NUM_COR_COD_ESC_TG_POS]]</f>
        <v>-0.92499999999999982</v>
      </c>
      <c r="MB155" s="15">
        <f>Tabla24[[#This Row],[PAS_DUR_COR_COD_ESC_TG_POS]]-Tabla24[[#This Row],[ESC_DUR_COR_COD_ESC_TG_POS]]</f>
        <v>284.26666666666665</v>
      </c>
      <c r="MC155" s="15">
        <f>Tabla24[[#This Row],[PAS_NUM_COR_COD_ESC_TG_TOT]]-Tabla24[[#This Row],[ESC_NUM_COR_COD_ESC_TG_TOT]]</f>
        <v>-0.9916666666666667</v>
      </c>
      <c r="MD155" s="15">
        <f>Tabla24[[#This Row],[PAS_DUR_COR_COD_ESC_TG_TOT]]-Tabla24[[#This Row],[ESC_DUR_COR_COD_ESC_TG_TOT]]</f>
        <v>219.79090909090905</v>
      </c>
      <c r="ME155">
        <v>346.42857142857144</v>
      </c>
      <c r="MF155">
        <v>330</v>
      </c>
      <c r="MG155">
        <v>287.66666666666669</v>
      </c>
      <c r="MH155">
        <v>319.36</v>
      </c>
      <c r="MI155">
        <v>301</v>
      </c>
      <c r="MJ155">
        <v>324.5</v>
      </c>
      <c r="MK155">
        <v>336.71428571428572</v>
      </c>
      <c r="ML155">
        <v>323.93333333333334</v>
      </c>
      <c r="MM155">
        <v>268.2</v>
      </c>
      <c r="MN155">
        <v>365.63636363636363</v>
      </c>
      <c r="MO155">
        <v>320.45454545454544</v>
      </c>
      <c r="MP155">
        <v>312.70270270270271</v>
      </c>
      <c r="MQ155">
        <v>350.94117647058823</v>
      </c>
      <c r="MR155">
        <v>338.25</v>
      </c>
      <c r="MS155">
        <v>334.93333333333334</v>
      </c>
      <c r="MT155">
        <v>342.02272727272725</v>
      </c>
      <c r="MU155">
        <v>317.66666666666669</v>
      </c>
      <c r="MV155">
        <v>348.72727272727275</v>
      </c>
      <c r="MW155">
        <v>342.69230769230768</v>
      </c>
      <c r="MX155">
        <v>336.19444444444446</v>
      </c>
      <c r="MY155">
        <v>337.54545454545456</v>
      </c>
      <c r="MZ155">
        <v>354.33333333333331</v>
      </c>
      <c r="NA155">
        <v>321.91666666666669</v>
      </c>
      <c r="NB155">
        <v>337.94285714285712</v>
      </c>
      <c r="NC155" s="15">
        <f>Tabla1[[#This Row],[ROS_1DU_COR_COD_ROS_TG_NEG]]-Tabla1[[#This Row],[PAS_1DU_COR_COD_ROS_TG_NEG]]</f>
        <v>28.761904761904759</v>
      </c>
      <c r="ND155" s="15">
        <f>Tabla1[[#This Row],[ROS_1DU_COR_COD_ROS_TG_NEU]]-Tabla1[[#This Row],[PAS_1DU_COR_COD_ROS_TG_NEU]]</f>
        <v>-18.727272727272748</v>
      </c>
      <c r="NE155" s="15">
        <f>Tabla1[[#This Row],[ROS_1DU_COR_COD_ROS_TG_POS]]-Tabla1[[#This Row],[PAS_1DU_COR_COD_ROS_TG_POS]]</f>
        <v>-55.025641025640994</v>
      </c>
      <c r="NF155" s="15">
        <f>Tabla1[[#This Row],[ROS_1DU_COR_COD_ROS_TG_TOT]]-Tabla1[[#This Row],[PAS_1DU_COR_COD_ROS_TG_TOT]]</f>
        <v>-16.834444444444443</v>
      </c>
      <c r="NG155" s="15">
        <f>Tabla1[[#This Row],[ROS_1DU_COR_COD_ESC_TG_NEG]]-Tabla1[[#This Row],[PAS_1DU_COR_COD_ESC_TG_NEG]]</f>
        <v>-36.545454545454561</v>
      </c>
      <c r="NH155" s="15">
        <f>Tabla1[[#This Row],[ROS_1DU_COR_COD_ESC_TG_NEU]]-Tabla1[[#This Row],[PAS_1DU_COR_COD_ESC_TG_NEU]]</f>
        <v>-29.833333333333314</v>
      </c>
      <c r="NI155" s="15">
        <f>Tabla1[[#This Row],[ROS_1DU_COR_COD_ESC_TG_POS]]-Tabla1[[#This Row],[PAS_1DU_COR_COD_ESC_TG_POS]]</f>
        <v>14.797619047619037</v>
      </c>
      <c r="NJ155" s="15">
        <f>Tabla1[[#This Row],[ROS_1DU_COR_COD_ESC_TG_TOT]]-Tabla1[[#This Row],[PAS_1DU_COR_COD_ESC_TG_TOT]]</f>
        <v>-14.009523809523785</v>
      </c>
      <c r="NK155" s="15">
        <f>Tabla1[[#This Row],[PAS_1DU_COR_COD_ROS_TG_NEG]]-Tabla1[[#This Row],[ESC_1DU_COR_COD_ROS_TG_NEG]]</f>
        <v>49.466666666666697</v>
      </c>
      <c r="NL155" s="15">
        <f>Tabla1[[#This Row],[PAS_1DU_COR_COD_ROS_TG_NEU]]-Tabla1[[#This Row],[ESC_1DU_COR_COD_ROS_TG_NEU]]</f>
        <v>-16.909090909090878</v>
      </c>
      <c r="NM155" s="15">
        <f>Tabla1[[#This Row],[PAS_1DU_COR_COD_ROS_TG_POS]]-Tabla1[[#This Row],[ESC_1DU_COR_COD_ROS_TG_POS]]</f>
        <v>22.23776223776224</v>
      </c>
      <c r="NN155" s="15">
        <f>Tabla1[[#This Row],[PAS_1DU_COR_COD_ROS_TG_TOT]]-Tabla1[[#This Row],[ESC_1DU_COR_COD_ROS_TG_TOT]]</f>
        <v>23.491741741741748</v>
      </c>
      <c r="NO155" s="15">
        <f>Tabla1[[#This Row],[PAS_1DU_COR_COD_ESC_TG_NEG]]-Tabla1[[#This Row],[ESC_1DU_COR_COD_ESC_TG_NEG]]</f>
        <v>-13.395721925133671</v>
      </c>
      <c r="NP155" s="15">
        <f>Tabla1[[#This Row],[PAS_1DU_COR_COD_ESC_TG_NEU]]-Tabla1[[#This Row],[ESC_1DU_COR_COD_ESC_TG_NEU]]</f>
        <v>16.083333333333314</v>
      </c>
      <c r="NQ155" s="15">
        <f>Tabla1[[#This Row],[PAS_1DU_COR_COD_ESC_TG_POS]]-Tabla1[[#This Row],[ESC_1DU_COR_COD_ESC_TG_POS]]</f>
        <v>-13.016666666666652</v>
      </c>
      <c r="NR155" s="15">
        <f>Tabla1[[#This Row],[PAS_1DU_COR_COD_ESC_TG_TOT]]-Tabla1[[#This Row],[ESC_1DU_COR_COD_ESC_TG_TOT]]</f>
        <v>-4.0798701298701303</v>
      </c>
    </row>
    <row r="156" spans="1:382" x14ac:dyDescent="0.3">
      <c r="A156" s="2" t="s">
        <v>173</v>
      </c>
      <c r="B156" s="2">
        <v>50</v>
      </c>
      <c r="C156" s="2">
        <v>2</v>
      </c>
      <c r="D156" s="2">
        <v>54</v>
      </c>
      <c r="E156">
        <v>1.75</v>
      </c>
      <c r="F156">
        <v>934.58333333333337</v>
      </c>
      <c r="G156">
        <v>2.4</v>
      </c>
      <c r="H156">
        <v>955.29411764705878</v>
      </c>
      <c r="I156">
        <v>3.15</v>
      </c>
      <c r="J156">
        <v>1118.8333333333333</v>
      </c>
      <c r="K156">
        <v>2.4333333333333331</v>
      </c>
      <c r="L156">
        <v>1012.6382978723404</v>
      </c>
      <c r="M156">
        <v>4.55</v>
      </c>
      <c r="N156">
        <v>1682.1052631578948</v>
      </c>
      <c r="O156">
        <v>3.85</v>
      </c>
      <c r="P156">
        <v>1566</v>
      </c>
      <c r="Q156">
        <v>3.3</v>
      </c>
      <c r="R156">
        <v>1093.8</v>
      </c>
      <c r="S156">
        <v>3.9</v>
      </c>
      <c r="T156">
        <v>1436.75</v>
      </c>
      <c r="U156">
        <v>3.1666666666666665</v>
      </c>
      <c r="V156">
        <v>1243.2233009708739</v>
      </c>
      <c r="W156">
        <v>1.8</v>
      </c>
      <c r="X156">
        <v>465.35</v>
      </c>
      <c r="Y156">
        <v>1.55</v>
      </c>
      <c r="Z156">
        <v>460.4</v>
      </c>
      <c r="AA156">
        <v>1.8</v>
      </c>
      <c r="AB156">
        <v>463</v>
      </c>
      <c r="AC156">
        <v>1.7166666666666666</v>
      </c>
      <c r="AD156">
        <v>462.91666666666669</v>
      </c>
      <c r="AE156">
        <v>1.7166666666666666</v>
      </c>
      <c r="AF156">
        <v>462.91666666666669</v>
      </c>
      <c r="AG156">
        <v>2.6833333333333331</v>
      </c>
      <c r="AH156">
        <v>955.9938650306749</v>
      </c>
      <c r="BM156">
        <v>2.6833333333333331</v>
      </c>
      <c r="BN156">
        <v>955.9938650306749</v>
      </c>
      <c r="BO156">
        <v>3.8</v>
      </c>
      <c r="BP156">
        <v>1587.375</v>
      </c>
      <c r="BQ156">
        <v>3.4</v>
      </c>
      <c r="BR156">
        <v>1384</v>
      </c>
      <c r="BS156">
        <v>3</v>
      </c>
      <c r="BT156">
        <v>1332.8571428571429</v>
      </c>
      <c r="BU156">
        <v>3.4</v>
      </c>
      <c r="BV156">
        <v>1439.1739130434783</v>
      </c>
      <c r="BW156">
        <v>2.7777777777777777</v>
      </c>
      <c r="BX156">
        <v>1206</v>
      </c>
      <c r="BY156">
        <v>3.4</v>
      </c>
      <c r="BZ156">
        <v>1750.2857142857142</v>
      </c>
      <c r="CA156">
        <v>3.7777777777777777</v>
      </c>
      <c r="CB156">
        <v>1452.375</v>
      </c>
      <c r="CC156">
        <v>3.3214285714285716</v>
      </c>
      <c r="CD156">
        <v>1468.7727272727273</v>
      </c>
      <c r="CE156">
        <v>3.3620689655172415</v>
      </c>
      <c r="CF156">
        <v>1453.6444444444444</v>
      </c>
      <c r="CG156">
        <v>0.2</v>
      </c>
      <c r="CH156">
        <v>319.5</v>
      </c>
      <c r="CI156">
        <v>1.2</v>
      </c>
      <c r="CJ156">
        <v>826.5</v>
      </c>
      <c r="CK156">
        <v>2.2999999999999998</v>
      </c>
      <c r="CL156">
        <v>1220</v>
      </c>
      <c r="CM156">
        <v>1.2333333333333334</v>
      </c>
      <c r="CN156">
        <v>938.75</v>
      </c>
      <c r="CO156">
        <v>0.66666666666666663</v>
      </c>
      <c r="CP156">
        <v>448.5</v>
      </c>
      <c r="CQ156">
        <v>0.7</v>
      </c>
      <c r="CR156">
        <v>887.33333333333337</v>
      </c>
      <c r="CS156">
        <v>1.5555555555555556</v>
      </c>
      <c r="CT156">
        <v>910.2</v>
      </c>
      <c r="CU156">
        <v>0.9642857142857143</v>
      </c>
      <c r="CV156">
        <v>750.58333333333337</v>
      </c>
      <c r="CW156">
        <v>1.103448275862069</v>
      </c>
      <c r="CX156">
        <v>844.66666666666663</v>
      </c>
      <c r="CY156">
        <v>2.2327586206896552</v>
      </c>
      <c r="CZ156">
        <v>1241.8260869565217</v>
      </c>
      <c r="DA156">
        <v>1.7</v>
      </c>
      <c r="DB156">
        <v>656.375</v>
      </c>
      <c r="DC156">
        <v>2.4</v>
      </c>
      <c r="DD156">
        <v>840.66666666666663</v>
      </c>
      <c r="DE156">
        <v>2.2000000000000002</v>
      </c>
      <c r="DF156">
        <v>713.55555555555554</v>
      </c>
      <c r="DG156">
        <v>2.1</v>
      </c>
      <c r="DH156">
        <v>739.96153846153845</v>
      </c>
      <c r="DI156">
        <v>1.5555555555555556</v>
      </c>
      <c r="DJ156">
        <v>779.83333333333337</v>
      </c>
      <c r="DK156">
        <v>1.5</v>
      </c>
      <c r="DL156">
        <v>478.55555555555554</v>
      </c>
      <c r="DM156">
        <v>2.2222222222222223</v>
      </c>
      <c r="DN156">
        <v>741</v>
      </c>
      <c r="DO156">
        <v>1.75</v>
      </c>
      <c r="DP156">
        <v>648.43478260869563</v>
      </c>
      <c r="DQ156">
        <v>1.9310344827586208</v>
      </c>
      <c r="DR156">
        <v>697</v>
      </c>
      <c r="DS156">
        <v>1.9310344827586208</v>
      </c>
      <c r="DT156">
        <v>697</v>
      </c>
      <c r="DU156">
        <v>2.132183908045977</v>
      </c>
      <c r="DV156">
        <v>1015.5847457627119</v>
      </c>
      <c r="EE156">
        <v>2</v>
      </c>
      <c r="EF156">
        <v>304</v>
      </c>
      <c r="EI156">
        <v>0</v>
      </c>
      <c r="EK156">
        <v>1</v>
      </c>
      <c r="EL156">
        <v>304</v>
      </c>
      <c r="EM156">
        <v>1</v>
      </c>
      <c r="EN156">
        <v>304</v>
      </c>
      <c r="EW156">
        <v>5</v>
      </c>
      <c r="EX156">
        <v>1925</v>
      </c>
      <c r="FA156">
        <v>0</v>
      </c>
      <c r="FC156">
        <v>2.5</v>
      </c>
      <c r="FD156">
        <v>1925</v>
      </c>
      <c r="FE156">
        <v>2.5</v>
      </c>
      <c r="FF156">
        <v>1925</v>
      </c>
      <c r="FG156">
        <v>1.75</v>
      </c>
      <c r="FH156">
        <v>1114.5</v>
      </c>
      <c r="FQ156">
        <v>7</v>
      </c>
      <c r="FR156">
        <v>1992</v>
      </c>
      <c r="FU156">
        <v>1</v>
      </c>
      <c r="FV156">
        <v>376</v>
      </c>
      <c r="FW156">
        <v>4</v>
      </c>
      <c r="FX156">
        <v>1184</v>
      </c>
      <c r="FY156">
        <v>4</v>
      </c>
      <c r="FZ156">
        <v>1184</v>
      </c>
      <c r="GA156">
        <v>4</v>
      </c>
      <c r="GB156">
        <v>1184</v>
      </c>
      <c r="GC156">
        <v>2.5</v>
      </c>
      <c r="GD156">
        <v>1149.25</v>
      </c>
      <c r="GE156">
        <v>2.1444444444444444</v>
      </c>
      <c r="GF156">
        <v>1019.9672131147541</v>
      </c>
      <c r="GG156">
        <v>1.7777777777777777</v>
      </c>
      <c r="GH156">
        <v>1195.5999999999999</v>
      </c>
      <c r="GI156">
        <v>1.3333333333333333</v>
      </c>
      <c r="GJ156">
        <v>944.75</v>
      </c>
      <c r="GK156">
        <v>2.4444444444444446</v>
      </c>
      <c r="GL156">
        <v>1255.6666666666667</v>
      </c>
      <c r="GM156">
        <v>1.8518518518518519</v>
      </c>
      <c r="GN156">
        <v>1152.7333333333333</v>
      </c>
      <c r="GO156">
        <v>2.2222222222222223</v>
      </c>
      <c r="GP156">
        <v>1422.6</v>
      </c>
      <c r="GQ156">
        <v>1.8</v>
      </c>
      <c r="GR156">
        <v>1030.3333333333333</v>
      </c>
      <c r="GS156">
        <v>3.1111111111111112</v>
      </c>
      <c r="GT156">
        <v>1467.3333333333333</v>
      </c>
      <c r="GU156">
        <v>2.3571428571428572</v>
      </c>
      <c r="GV156">
        <v>1299.9411764705883</v>
      </c>
      <c r="GW156">
        <v>2.1090909090909089</v>
      </c>
      <c r="GX156">
        <v>1230.9375</v>
      </c>
      <c r="GY156">
        <v>3.5555555555555554</v>
      </c>
      <c r="GZ156">
        <v>1353.125</v>
      </c>
      <c r="HA156">
        <v>3.8888888888888888</v>
      </c>
      <c r="HB156">
        <v>1546.875</v>
      </c>
      <c r="HC156">
        <v>3.5555555555555554</v>
      </c>
      <c r="HD156">
        <v>1322.375</v>
      </c>
      <c r="HE156">
        <v>3.6666666666666665</v>
      </c>
      <c r="HF156">
        <v>1407.4583333333333</v>
      </c>
      <c r="HG156">
        <v>3.7777777777777777</v>
      </c>
      <c r="HH156">
        <v>1489.875</v>
      </c>
      <c r="HI156">
        <v>4.0999999999999996</v>
      </c>
      <c r="HJ156">
        <v>1746.875</v>
      </c>
      <c r="HK156">
        <v>2.8888888888888888</v>
      </c>
      <c r="HL156">
        <v>1240.2857142857142</v>
      </c>
      <c r="HM156">
        <v>3.6071428571428572</v>
      </c>
      <c r="HN156">
        <v>1503.304347826087</v>
      </c>
      <c r="HO156">
        <v>3.6363636363636362</v>
      </c>
      <c r="HP156">
        <v>1454.3617021276596</v>
      </c>
      <c r="HQ156">
        <v>2.8727272727272726</v>
      </c>
      <c r="HR156">
        <v>1363.8607594936709</v>
      </c>
      <c r="HS156">
        <v>2.8888888888888888</v>
      </c>
      <c r="HT156">
        <v>912.22222222222217</v>
      </c>
      <c r="HU156">
        <v>1.7777777777777777</v>
      </c>
      <c r="HV156">
        <v>778.16666666666663</v>
      </c>
      <c r="HW156">
        <v>2.8888888888888888</v>
      </c>
      <c r="HX156">
        <v>926.55555555555554</v>
      </c>
      <c r="HY156">
        <v>2.5185185185185186</v>
      </c>
      <c r="HZ156">
        <v>884.08333333333337</v>
      </c>
      <c r="IA156">
        <v>1.5555555555555556</v>
      </c>
      <c r="IB156">
        <v>587.5</v>
      </c>
      <c r="IC156">
        <v>1.7</v>
      </c>
      <c r="ID156">
        <v>692.625</v>
      </c>
      <c r="IE156">
        <v>1.1111111111111112</v>
      </c>
      <c r="IF156">
        <v>613.33333333333337</v>
      </c>
      <c r="IG156">
        <v>1.4642857142857142</v>
      </c>
      <c r="IH156">
        <v>632.77272727272725</v>
      </c>
      <c r="II156">
        <v>1.9818181818181819</v>
      </c>
      <c r="IJ156">
        <v>763.89130434782612</v>
      </c>
      <c r="IK156">
        <v>1.9818181818181819</v>
      </c>
      <c r="IL156">
        <v>763.89130434782612</v>
      </c>
      <c r="IM156">
        <v>2.5757575757575757</v>
      </c>
      <c r="IN156">
        <v>1143.0719999999999</v>
      </c>
      <c r="IO156">
        <v>3</v>
      </c>
      <c r="IP156">
        <v>615</v>
      </c>
      <c r="IQ156">
        <v>6</v>
      </c>
      <c r="IR156">
        <v>2342</v>
      </c>
      <c r="IS156">
        <v>0</v>
      </c>
      <c r="IU156">
        <v>3</v>
      </c>
      <c r="IV156">
        <v>1478.5</v>
      </c>
      <c r="IW156">
        <v>0</v>
      </c>
      <c r="JA156">
        <v>0</v>
      </c>
      <c r="JC156">
        <v>0</v>
      </c>
      <c r="JE156">
        <v>1.8</v>
      </c>
      <c r="JF156">
        <v>1478.5</v>
      </c>
      <c r="JG156">
        <v>4</v>
      </c>
      <c r="JH156">
        <v>798</v>
      </c>
      <c r="JI156">
        <v>0</v>
      </c>
      <c r="JK156">
        <v>6</v>
      </c>
      <c r="JL156">
        <v>2128</v>
      </c>
      <c r="JM156">
        <v>3.3333333333333335</v>
      </c>
      <c r="JN156">
        <v>1463</v>
      </c>
      <c r="JO156">
        <v>3</v>
      </c>
      <c r="JP156">
        <v>1169</v>
      </c>
      <c r="JS156">
        <v>7</v>
      </c>
      <c r="JT156">
        <v>2207</v>
      </c>
      <c r="JU156">
        <v>5</v>
      </c>
      <c r="JV156">
        <v>1688</v>
      </c>
      <c r="JW156">
        <v>4</v>
      </c>
      <c r="JX156">
        <v>1575.5</v>
      </c>
      <c r="JY156">
        <v>2.9</v>
      </c>
      <c r="JZ156">
        <v>1543.1666666666667</v>
      </c>
      <c r="KA156">
        <v>7</v>
      </c>
      <c r="KB156">
        <v>2237</v>
      </c>
      <c r="KC156">
        <v>2</v>
      </c>
      <c r="KD156">
        <v>796</v>
      </c>
      <c r="KE156">
        <v>1</v>
      </c>
      <c r="KF156">
        <v>392</v>
      </c>
      <c r="KG156">
        <v>3.3333333333333335</v>
      </c>
      <c r="KH156">
        <v>1141.6666666666667</v>
      </c>
      <c r="KI156">
        <v>0</v>
      </c>
      <c r="KM156">
        <v>2</v>
      </c>
      <c r="KN156">
        <v>499</v>
      </c>
      <c r="KO156">
        <v>1</v>
      </c>
      <c r="KP156">
        <v>499</v>
      </c>
      <c r="KQ156">
        <v>2.4</v>
      </c>
      <c r="KR156">
        <v>981</v>
      </c>
      <c r="KS156">
        <v>2.4</v>
      </c>
      <c r="KT156">
        <v>981</v>
      </c>
      <c r="KU156">
        <v>2.7333333333333334</v>
      </c>
      <c r="KV156">
        <v>1318.3</v>
      </c>
      <c r="KW156">
        <v>2.588888888888889</v>
      </c>
      <c r="KX156">
        <v>1156.0518518518518</v>
      </c>
      <c r="KY156" s="15">
        <f>Tabla24[[#This Row],[ROS_NUM_COR_COD_ROS_TG_NEG]]-Tabla24[[#This Row],[PAS_NUM_COR_COD_ROS_TG_NEG]]</f>
        <v>-0.77222222222222214</v>
      </c>
      <c r="KZ156" s="15">
        <f>Tabla24[[#This Row],[ROS_DUR_COR_COD_ROS_TG_NEG]]-Tabla24[[#This Row],[PAS_DUR_COR_COD_ROS_TG_NEG]]</f>
        <v>-192.2302631578948</v>
      </c>
      <c r="LA156" s="15">
        <f>Tabla24[[#This Row],[ROS_NUM_COR_COD_ROS_TG_NEU]]-Tabla24[[#This Row],[PAS_NUM_COR_COD_ROS_TG_NEU]]</f>
        <v>0.24999999999999956</v>
      </c>
      <c r="LB156" s="15">
        <f>Tabla24[[#This Row],[ROS_DUR_COR_COD_ROS_TG_NEU]]-Tabla24[[#This Row],[PAS_DUR_COR_COD_ROS_TG_NEU]]</f>
        <v>180.875</v>
      </c>
      <c r="LC156" s="15">
        <f>Tabla24[[#This Row],[ROS_NUM_COR_COD_ROS_TG_POS]]-Tabla24[[#This Row],[PAS_NUM_COR_COD_ROS_TG_POS]]</f>
        <v>-0.41111111111111098</v>
      </c>
      <c r="LD156" s="15">
        <f>Tabla24[[#This Row],[ROS_DUR_COR_COD_ROS_TG_POS]]-Tabla24[[#This Row],[PAS_DUR_COR_COD_ROS_TG_POS]]</f>
        <v>146.48571428571427</v>
      </c>
      <c r="LE156" s="15">
        <f>Tabla24[[#This Row],[ROS_NUM_COR_COD_ROS_TG_TOT]]-Tabla24[[#This Row],[PAS_NUM_COR_COD_ROS_TG_TOT]]</f>
        <v>-0.2928571428571427</v>
      </c>
      <c r="LF156" s="15">
        <f>Tabla24[[#This Row],[ROS_DUR_COR_COD_ROS_TG_TOT]]-Tabla24[[#This Row],[PAS_DUR_COR_COD_ROS_TG_TOT]]</f>
        <v>66.554347826086996</v>
      </c>
      <c r="LG156" s="15">
        <f>Tabla24[[#This Row],[ROS_NUM_COR_COD_ESC_TG_NEG]]-Tabla24[[#This Row],[PAS_NUM_COR_COD_ESC_TG_NEG]]</f>
        <v>0.47222222222222232</v>
      </c>
      <c r="LH156" s="15">
        <f>Tabla24[[#This Row],[ROS_DUR_COR_COD_ESC_TG_NEG]]-Tabla24[[#This Row],[PAS_DUR_COR_COD_ESC_TG_NEG]]</f>
        <v>488.01666666666654</v>
      </c>
      <c r="LI156" s="15">
        <f>Tabla24[[#This Row],[ROS_NUM_COR_COD_ESC_TG_NEU]]-Tabla24[[#This Row],[PAS_NUM_COR_COD_ESC_TG_NEU]]</f>
        <v>-0.59999999999999987</v>
      </c>
      <c r="LJ156" s="15">
        <f>Tabla24[[#This Row],[ROS_NUM_COR_COD_ESC_TG_NEG]]-Tabla24[[#This Row],[PAS_NUM_COR_COD_ESC_TG_NEG]]</f>
        <v>0.47222222222222232</v>
      </c>
      <c r="LK156" s="15">
        <f>Tabla24[[#This Row],[ROS_NUM_COR_COD_ESC_TG_POS]]-Tabla24[[#This Row],[PAS_NUM_COR_COD_ESC_TG_POS]]</f>
        <v>-3.8888888888888751E-2</v>
      </c>
      <c r="LL156" s="15">
        <f>Tabla24[[#This Row],[ROS_DUR_COR_COD_ESC_TG_POS]]-Tabla24[[#This Row],[PAS_DUR_COR_COD_ESC_TG_POS]]</f>
        <v>348.5</v>
      </c>
      <c r="LM156" s="15">
        <f>Tabla24[[#This Row],[ROS_NUM_COR_COD_ESC_TG_TOT]]-Tabla24[[#This Row],[PAS_NUM_COR_COD_ESC_TG_TOT]]</f>
        <v>-7.619047619047592E-2</v>
      </c>
      <c r="LN156" s="15">
        <f>Tabla24[[#This Row],[ROS_DUR_COR_COD_ESC_TG_TOT]]-Tabla24[[#This Row],[PAS_DUR_COR_COD_ESC_TG_TOT]]</f>
        <v>287.30287859824784</v>
      </c>
      <c r="LO156" s="15">
        <f>Tabla24[[#This Row],[PAS_NUM_COR_COD_ROS_TG_NEG]]-Tabla24[[#This Row],[ESC_NUM_COR_COD_ROS_TG_NEG]]</f>
        <v>3.8833333333333333</v>
      </c>
      <c r="LP156" s="15">
        <f>Tabla24[[#This Row],[PAS_DUR_COR_COD_ROS_TG_NEG]]-Tabla24[[#This Row],[ESC_DUR_COR_COD_ROS_TG_NEG]]</f>
        <v>1233.6052631578948</v>
      </c>
      <c r="LQ156" s="15">
        <f>Tabla24[[#This Row],[PAS_NUM_COR_COD_ROS_TG_NEU]]-Tabla24[[#This Row],[ESC_NUM_COR_COD_ROS_TG_NEU]]</f>
        <v>3.1500000000000004</v>
      </c>
      <c r="LR156" s="15">
        <f>Tabla24[[#This Row],[PAS_DUR_COR_COD_ROS_TG_NEU]]-Tabla24[[#This Row],[ESC_DUR_COR_COD_ROS_TG_NEU]]</f>
        <v>678.66666666666663</v>
      </c>
      <c r="LS156" s="15">
        <f>Tabla24[[#This Row],[PAS_NUM_COR_COD_ROS_TG_POS]]-Tabla24[[#This Row],[ESC_NUM_COR_COD_ROS_TG_POS]]</f>
        <v>1.7444444444444442</v>
      </c>
      <c r="LT156" s="15">
        <f>Tabla24[[#This Row],[PAS_DUR_COR_COD_ROS_TG_POS]]-Tabla24[[#This Row],[ESC_DUR_COR_COD_ROS_TG_POS]]</f>
        <v>183.59999999999991</v>
      </c>
      <c r="LU156" s="15">
        <f>Tabla24[[#This Row],[PAS_NUM_COR_COD_ROS_TG_TOT]]-Tabla24[[#This Row],[ESC_NUM_COR_COD_ROS_TG_TOT]]</f>
        <v>2.9357142857142855</v>
      </c>
      <c r="LV156" s="15">
        <f>Tabla24[[#This Row],[PAS_DUR_COR_COD_ROS_TG_TOT]]-Tabla24[[#This Row],[ESC_DUR_COR_COD_ROS_TG_TOT]]</f>
        <v>686.16666666666663</v>
      </c>
      <c r="LW156" s="15">
        <f>Tabla24[[#This Row],[PAS_NUM_COR_COD_ESC_TG_NEG]]-Tabla24[[#This Row],[ESC_NUM_COR_COD_ESC_TG_NEG]]</f>
        <v>-1.0277777777777777</v>
      </c>
      <c r="LX156" s="15">
        <f>Tabla24[[#This Row],[PAS_DUR_COR_COD_ESC_TG_NEG]]-Tabla24[[#This Row],[ESC_DUR_COR_COD_ESC_TG_NEG]]</f>
        <v>-271.41666666666663</v>
      </c>
      <c r="LY156" s="15">
        <f>Tabla24[[#This Row],[PAS_NUM_COR_COD_ESC_TG_NEU]]-Tabla24[[#This Row],[ESC_NUM_COR_COD_ESC_TG_NEU]]</f>
        <v>-1</v>
      </c>
      <c r="LZ156" s="15">
        <f>Tabla24[[#This Row],[PAS_DUR_COR_COD_ESC_TG_NEU]]-Tabla24[[#This Row],[ESC_DUR_COR_COD_ESC_TG_NEU]]</f>
        <v>-794.99159663865544</v>
      </c>
      <c r="MA156" s="15">
        <f>Tabla24[[#This Row],[PAS_NUM_COR_COD_ESC_TG_POS]]-Tabla24[[#This Row],[ESC_NUM_COR_COD_ESC_TG_POS]]</f>
        <v>-0.62777777777777777</v>
      </c>
      <c r="MB156" s="15">
        <f>Tabla24[[#This Row],[PAS_DUR_COR_COD_ESC_TG_POS]]-Tabla24[[#This Row],[ESC_DUR_COR_COD_ESC_TG_POS]]</f>
        <v>-333.54166666666674</v>
      </c>
      <c r="MC156" s="15">
        <f>Tabla24[[#This Row],[PAS_NUM_COR_COD_ESC_TG_TOT]]-Tabla24[[#This Row],[ESC_NUM_COR_COD_ESC_TG_TOT]]</f>
        <v>-0.88809523809523849</v>
      </c>
      <c r="MD156" s="15">
        <f>Tabla24[[#This Row],[PAS_DUR_COR_COD_ESC_TG_TOT]]-Tabla24[[#This Row],[ESC_DUR_COR_COD_ESC_TG_TOT]]</f>
        <v>-456.13442940038681</v>
      </c>
      <c r="ME156">
        <v>357.25</v>
      </c>
      <c r="MF156">
        <v>366.25</v>
      </c>
      <c r="MG156">
        <v>344.85714285714283</v>
      </c>
      <c r="MH156">
        <v>356.60869565217394</v>
      </c>
      <c r="MI156">
        <v>332</v>
      </c>
      <c r="MJ156">
        <v>336.16666666666669</v>
      </c>
      <c r="MK156">
        <v>282.16666666666669</v>
      </c>
      <c r="ML156">
        <v>315.88235294117646</v>
      </c>
      <c r="MM156">
        <v>255.25</v>
      </c>
      <c r="MN156">
        <v>384</v>
      </c>
      <c r="MO156">
        <v>300.2</v>
      </c>
      <c r="MP156">
        <v>306.16666666666669</v>
      </c>
      <c r="MQ156">
        <v>350.28571428571428</v>
      </c>
      <c r="MR156">
        <v>331.71428571428572</v>
      </c>
      <c r="MS156">
        <v>338.625</v>
      </c>
      <c r="MT156">
        <v>340.13636363636363</v>
      </c>
      <c r="MU156">
        <v>380.78947368421052</v>
      </c>
      <c r="MV156">
        <v>361.35294117647061</v>
      </c>
      <c r="MW156">
        <v>322.5</v>
      </c>
      <c r="MX156">
        <v>354.07142857142856</v>
      </c>
      <c r="MY156">
        <v>318.58333333333331</v>
      </c>
      <c r="MZ156">
        <v>321</v>
      </c>
      <c r="NA156">
        <v>332.72222222222223</v>
      </c>
      <c r="NB156">
        <v>324.87234042553189</v>
      </c>
      <c r="NC156" s="15">
        <f>Tabla1[[#This Row],[ROS_1DU_COR_COD_ROS_TG_NEG]]-Tabla1[[#This Row],[PAS_1DU_COR_COD_ROS_TG_NEG]]</f>
        <v>-23.53947368421052</v>
      </c>
      <c r="ND156" s="15">
        <f>Tabla1[[#This Row],[ROS_1DU_COR_COD_ROS_TG_NEU]]-Tabla1[[#This Row],[PAS_1DU_COR_COD_ROS_TG_NEU]]</f>
        <v>4.8970588235293917</v>
      </c>
      <c r="NE156" s="15">
        <f>Tabla1[[#This Row],[ROS_1DU_COR_COD_ROS_TG_POS]]-Tabla1[[#This Row],[PAS_1DU_COR_COD_ROS_TG_POS]]</f>
        <v>22.357142857142833</v>
      </c>
      <c r="NF156" s="15">
        <f>Tabla1[[#This Row],[ROS_1DU_COR_COD_ROS_TG_TOT]]-Tabla1[[#This Row],[PAS_1DU_COR_COD_ROS_TG_TOT]]</f>
        <v>2.5372670807453801</v>
      </c>
      <c r="NG156" s="15">
        <f>Tabla1[[#This Row],[ROS_1DU_COR_COD_ESC_TG_NEG]]-Tabla1[[#This Row],[PAS_1DU_COR_COD_ESC_TG_NEG]]</f>
        <v>13.416666666666686</v>
      </c>
      <c r="NH156" s="15">
        <f>Tabla1[[#This Row],[ROS_1DU_COR_COD_ESC_TG_NEU]]-Tabla1[[#This Row],[PAS_1DU_COR_COD_ESC_TG_NEU]]</f>
        <v>15.166666666666686</v>
      </c>
      <c r="NI156" s="15">
        <f>Tabla1[[#This Row],[ROS_1DU_COR_COD_ESC_TG_POS]]-Tabla1[[#This Row],[PAS_1DU_COR_COD_ESC_TG_POS]]</f>
        <v>-50.555555555555543</v>
      </c>
      <c r="NJ156" s="15">
        <f>Tabla1[[#This Row],[ROS_1DU_COR_COD_ESC_TG_TOT]]-Tabla1[[#This Row],[PAS_1DU_COR_COD_ESC_TG_TOT]]</f>
        <v>-8.9899874843554244</v>
      </c>
      <c r="NK156" s="15">
        <f>Tabla1[[#This Row],[PAS_1DU_COR_COD_ROS_TG_NEG]]-Tabla1[[#This Row],[ESC_1DU_COR_COD_ROS_TG_NEG]]</f>
        <v>125.53947368421052</v>
      </c>
      <c r="NL156" s="15">
        <f>Tabla1[[#This Row],[PAS_1DU_COR_COD_ROS_TG_NEU]]-Tabla1[[#This Row],[ESC_1DU_COR_COD_ROS_TG_NEU]]</f>
        <v>-22.647058823529392</v>
      </c>
      <c r="NM156" s="15">
        <f>Tabla1[[#This Row],[PAS_1DU_COR_COD_ROS_TG_POS]]-Tabla1[[#This Row],[ESC_1DU_COR_COD_ROS_TG_POS]]</f>
        <v>22.300000000000011</v>
      </c>
      <c r="NN156" s="15">
        <f>Tabla1[[#This Row],[PAS_1DU_COR_COD_ROS_TG_TOT]]-Tabla1[[#This Row],[ESC_1DU_COR_COD_ROS_TG_TOT]]</f>
        <v>47.90476190476187</v>
      </c>
      <c r="NO156" s="15">
        <f>Tabla1[[#This Row],[PAS_1DU_COR_COD_ESC_TG_NEG]]-Tabla1[[#This Row],[ESC_1DU_COR_COD_ESC_TG_NEG]]</f>
        <v>-31.702380952380963</v>
      </c>
      <c r="NP156" s="15">
        <f>Tabla1[[#This Row],[PAS_1DU_COR_COD_ESC_TG_NEU]]-Tabla1[[#This Row],[ESC_1DU_COR_COD_ESC_TG_NEU]]</f>
        <v>-10.714285714285722</v>
      </c>
      <c r="NQ156" s="15">
        <f>Tabla1[[#This Row],[PAS_1DU_COR_COD_ESC_TG_POS]]-Tabla1[[#This Row],[ESC_1DU_COR_COD_ESC_TG_POS]]</f>
        <v>-5.9027777777777715</v>
      </c>
      <c r="NR156" s="15">
        <f>Tabla1[[#This Row],[PAS_1DU_COR_COD_ESC_TG_TOT]]-Tabla1[[#This Row],[ESC_1DU_COR_COD_ESC_TG_TOT]]</f>
        <v>-15.264023210831738</v>
      </c>
    </row>
    <row r="157" spans="1:382" x14ac:dyDescent="0.3">
      <c r="A157" s="2" t="s">
        <v>174</v>
      </c>
      <c r="B157" s="2">
        <v>50</v>
      </c>
      <c r="C157" s="2">
        <v>2</v>
      </c>
      <c r="D157" s="2">
        <v>54</v>
      </c>
      <c r="E157">
        <v>2.8333333333333335</v>
      </c>
      <c r="F157">
        <v>809</v>
      </c>
      <c r="G157">
        <v>2.85</v>
      </c>
      <c r="H157">
        <v>740</v>
      </c>
      <c r="I157">
        <v>2.8</v>
      </c>
      <c r="J157">
        <v>785.35714285714289</v>
      </c>
      <c r="K157">
        <v>2.8275862068965516</v>
      </c>
      <c r="L157">
        <v>774.85</v>
      </c>
      <c r="M157">
        <v>2.8333333333333335</v>
      </c>
      <c r="N157">
        <v>450.1764705882353</v>
      </c>
      <c r="O157">
        <v>2.5</v>
      </c>
      <c r="P157">
        <v>797.58333333333337</v>
      </c>
      <c r="Q157">
        <v>2.85</v>
      </c>
      <c r="R157">
        <v>783.30769230769226</v>
      </c>
      <c r="S157">
        <v>2.7241379310344827</v>
      </c>
      <c r="T157">
        <v>652.54761904761904</v>
      </c>
      <c r="U157">
        <v>2.7758620689655173</v>
      </c>
      <c r="V157">
        <v>712.20731707317077</v>
      </c>
      <c r="W157">
        <v>1.2777777777777777</v>
      </c>
      <c r="X157">
        <v>389.54545454545456</v>
      </c>
      <c r="Y157">
        <v>0.75</v>
      </c>
      <c r="Z157">
        <v>391.28571428571428</v>
      </c>
      <c r="AA157">
        <v>1.1000000000000001</v>
      </c>
      <c r="AB157">
        <v>382.5</v>
      </c>
      <c r="AC157">
        <v>1.0344827586206897</v>
      </c>
      <c r="AD157">
        <v>387.46428571428572</v>
      </c>
      <c r="AE157">
        <v>1.0344827586206897</v>
      </c>
      <c r="AF157">
        <v>387.46428571428572</v>
      </c>
      <c r="AG157">
        <v>2.1954022988505746</v>
      </c>
      <c r="AH157">
        <v>629.5454545454545</v>
      </c>
      <c r="AI157">
        <v>1.5</v>
      </c>
      <c r="AJ157">
        <v>228.5</v>
      </c>
      <c r="AO157">
        <v>1.5</v>
      </c>
      <c r="AP157">
        <v>228.5</v>
      </c>
      <c r="AQ157">
        <v>3</v>
      </c>
      <c r="AR157">
        <v>480</v>
      </c>
      <c r="AW157">
        <v>3</v>
      </c>
      <c r="AX157">
        <v>480</v>
      </c>
      <c r="AY157">
        <v>2.25</v>
      </c>
      <c r="AZ157">
        <v>354.25</v>
      </c>
      <c r="BA157">
        <v>0</v>
      </c>
      <c r="BG157">
        <v>0</v>
      </c>
      <c r="BI157">
        <v>0</v>
      </c>
      <c r="BK157">
        <v>1.5</v>
      </c>
      <c r="BL157">
        <v>354.25</v>
      </c>
      <c r="BM157">
        <v>2.1722222222222221</v>
      </c>
      <c r="BN157">
        <v>619.88596491228066</v>
      </c>
      <c r="BO157">
        <v>4.7</v>
      </c>
      <c r="BP157">
        <v>1254.3</v>
      </c>
      <c r="BQ157">
        <v>4.0999999999999996</v>
      </c>
      <c r="BR157">
        <v>963.6</v>
      </c>
      <c r="BS157">
        <v>3.7</v>
      </c>
      <c r="BT157">
        <v>1020.5555555555555</v>
      </c>
      <c r="BU157">
        <v>4.166666666666667</v>
      </c>
      <c r="BV157">
        <v>1081.5172413793102</v>
      </c>
      <c r="BW157">
        <v>3.6666666666666665</v>
      </c>
      <c r="BX157">
        <v>919.5</v>
      </c>
      <c r="BY157">
        <v>4.25</v>
      </c>
      <c r="BZ157">
        <v>1039</v>
      </c>
      <c r="CA157">
        <v>3.3333333333333335</v>
      </c>
      <c r="CB157">
        <v>879.25</v>
      </c>
      <c r="CC157">
        <v>3.7307692307692308</v>
      </c>
      <c r="CD157">
        <v>945.91666666666663</v>
      </c>
      <c r="CE157">
        <v>3.9642857142857144</v>
      </c>
      <c r="CF157">
        <v>1020.1132075471698</v>
      </c>
      <c r="CG157">
        <v>2.1</v>
      </c>
      <c r="CH157">
        <v>634.75</v>
      </c>
      <c r="CI157">
        <v>2.5</v>
      </c>
      <c r="CJ157">
        <v>964.66666666666663</v>
      </c>
      <c r="CK157">
        <v>2.6</v>
      </c>
      <c r="CL157">
        <v>685.66666666666663</v>
      </c>
      <c r="CM157">
        <v>2.4</v>
      </c>
      <c r="CN157">
        <v>740.73913043478262</v>
      </c>
      <c r="CO157">
        <v>2.5555555555555554</v>
      </c>
      <c r="CP157">
        <v>1193.8</v>
      </c>
      <c r="CQ157">
        <v>1.875</v>
      </c>
      <c r="CR157">
        <v>524.85714285714289</v>
      </c>
      <c r="CS157">
        <v>2.3333333333333335</v>
      </c>
      <c r="CT157">
        <v>774.14285714285711</v>
      </c>
      <c r="CU157">
        <v>2.2692307692307692</v>
      </c>
      <c r="CV157">
        <v>792.73684210526312</v>
      </c>
      <c r="CW157">
        <v>2.3392857142857144</v>
      </c>
      <c r="CX157">
        <v>764.26190476190482</v>
      </c>
      <c r="CY157">
        <v>3.1517857142857144</v>
      </c>
      <c r="CZ157">
        <v>907</v>
      </c>
      <c r="DA157">
        <v>2.7</v>
      </c>
      <c r="DB157">
        <v>711.66666666666663</v>
      </c>
      <c r="DC157">
        <v>3.1</v>
      </c>
      <c r="DD157">
        <v>719.77777777777783</v>
      </c>
      <c r="DE157">
        <v>2.2999999999999998</v>
      </c>
      <c r="DF157">
        <v>844.71428571428567</v>
      </c>
      <c r="DG157">
        <v>2.7</v>
      </c>
      <c r="DH157">
        <v>751.84</v>
      </c>
      <c r="DI157">
        <v>3.8888888888888888</v>
      </c>
      <c r="DJ157">
        <v>996.22222222222217</v>
      </c>
      <c r="DK157">
        <v>3.625</v>
      </c>
      <c r="DL157">
        <v>961.75</v>
      </c>
      <c r="DM157">
        <v>3.6666666666666665</v>
      </c>
      <c r="DN157">
        <v>1023.125</v>
      </c>
      <c r="DO157">
        <v>3.7307692307692308</v>
      </c>
      <c r="DP157">
        <v>993.8</v>
      </c>
      <c r="DQ157">
        <v>3.1785714285714284</v>
      </c>
      <c r="DR157">
        <v>872.82</v>
      </c>
      <c r="DS157">
        <v>3.1785714285714284</v>
      </c>
      <c r="DT157">
        <v>872.82</v>
      </c>
      <c r="DU157">
        <v>3.1607142857142856</v>
      </c>
      <c r="DV157">
        <v>895.21379310344832</v>
      </c>
      <c r="EE157">
        <v>6</v>
      </c>
      <c r="EF157">
        <v>2060</v>
      </c>
      <c r="EG157">
        <v>4</v>
      </c>
      <c r="EH157">
        <v>1028.5</v>
      </c>
      <c r="EI157">
        <v>1</v>
      </c>
      <c r="EJ157">
        <v>297</v>
      </c>
      <c r="EK157">
        <v>3.75</v>
      </c>
      <c r="EL157">
        <v>1103.5</v>
      </c>
      <c r="EM157">
        <v>3.75</v>
      </c>
      <c r="EN157">
        <v>1103.5</v>
      </c>
      <c r="EW157">
        <v>0</v>
      </c>
      <c r="EY157">
        <v>2</v>
      </c>
      <c r="EZ157">
        <v>1231</v>
      </c>
      <c r="FA157">
        <v>2</v>
      </c>
      <c r="FB157">
        <v>545</v>
      </c>
      <c r="FC157">
        <v>1.5</v>
      </c>
      <c r="FD157">
        <v>888</v>
      </c>
      <c r="FE157">
        <v>1.5</v>
      </c>
      <c r="FF157">
        <v>888</v>
      </c>
      <c r="FG157">
        <v>2.625</v>
      </c>
      <c r="FH157">
        <v>1031.6666666666667</v>
      </c>
      <c r="FQ157">
        <v>5</v>
      </c>
      <c r="FR157">
        <v>1162</v>
      </c>
      <c r="FS157">
        <v>4.5</v>
      </c>
      <c r="FT157">
        <v>1322</v>
      </c>
      <c r="FU157">
        <v>5</v>
      </c>
      <c r="FV157">
        <v>1066</v>
      </c>
      <c r="FW157">
        <v>4.75</v>
      </c>
      <c r="FX157">
        <v>1218</v>
      </c>
      <c r="FY157">
        <v>4.75</v>
      </c>
      <c r="FZ157">
        <v>1218</v>
      </c>
      <c r="GA157">
        <v>4.75</v>
      </c>
      <c r="GB157">
        <v>1218</v>
      </c>
      <c r="GC157">
        <v>3.3333333333333335</v>
      </c>
      <c r="GD157">
        <v>1106.2</v>
      </c>
      <c r="GE157">
        <v>3.1722222222222221</v>
      </c>
      <c r="GF157">
        <v>908.82580645161295</v>
      </c>
      <c r="GG157">
        <v>0.44444444444444442</v>
      </c>
      <c r="GH157">
        <v>275.33333333333331</v>
      </c>
      <c r="GI157">
        <v>0.2</v>
      </c>
      <c r="GJ157">
        <v>135.5</v>
      </c>
      <c r="GK157">
        <v>0.625</v>
      </c>
      <c r="GL157">
        <v>176</v>
      </c>
      <c r="GM157">
        <v>0.40740740740740738</v>
      </c>
      <c r="GN157">
        <v>203.125</v>
      </c>
      <c r="GO157">
        <v>1.3333333333333333</v>
      </c>
      <c r="GP157">
        <v>397.2</v>
      </c>
      <c r="GQ157">
        <v>0.2</v>
      </c>
      <c r="GR157">
        <v>245</v>
      </c>
      <c r="GS157">
        <v>0.22222222222222221</v>
      </c>
      <c r="GT157">
        <v>392</v>
      </c>
      <c r="GU157">
        <v>0.5714285714285714</v>
      </c>
      <c r="GV157">
        <v>358.5</v>
      </c>
      <c r="GW157">
        <v>0.49090909090909091</v>
      </c>
      <c r="GX157">
        <v>280.8125</v>
      </c>
      <c r="GY157">
        <v>0.33333333333333331</v>
      </c>
      <c r="GZ157">
        <v>372.5</v>
      </c>
      <c r="HA157">
        <v>0.4</v>
      </c>
      <c r="HB157">
        <v>219.33333333333334</v>
      </c>
      <c r="HC157">
        <v>0</v>
      </c>
      <c r="HE157">
        <v>0.25925925925925924</v>
      </c>
      <c r="HF157">
        <v>280.60000000000002</v>
      </c>
      <c r="HG157">
        <v>0.22222222222222221</v>
      </c>
      <c r="HH157">
        <v>319</v>
      </c>
      <c r="HI157">
        <v>0</v>
      </c>
      <c r="HK157">
        <v>0.33333333333333331</v>
      </c>
      <c r="HL157">
        <v>385</v>
      </c>
      <c r="HM157">
        <v>0.17857142857142858</v>
      </c>
      <c r="HN157">
        <v>352</v>
      </c>
      <c r="HO157">
        <v>0.21818181818181817</v>
      </c>
      <c r="HP157">
        <v>312.33333333333331</v>
      </c>
      <c r="HQ157">
        <v>0.35454545454545455</v>
      </c>
      <c r="HR157">
        <v>292.16000000000003</v>
      </c>
      <c r="HS157">
        <v>0.1111111111111111</v>
      </c>
      <c r="HT157">
        <v>98</v>
      </c>
      <c r="HU157">
        <v>0</v>
      </c>
      <c r="HW157">
        <v>0.125</v>
      </c>
      <c r="HX157">
        <v>160</v>
      </c>
      <c r="HY157">
        <v>7.407407407407407E-2</v>
      </c>
      <c r="HZ157">
        <v>129</v>
      </c>
      <c r="IA157">
        <v>0</v>
      </c>
      <c r="IC157">
        <v>0.3</v>
      </c>
      <c r="ID157">
        <v>160.66666666666666</v>
      </c>
      <c r="IE157">
        <v>0.22222222222222221</v>
      </c>
      <c r="IF157">
        <v>249</v>
      </c>
      <c r="IG157">
        <v>0.17857142857142858</v>
      </c>
      <c r="IH157">
        <v>196</v>
      </c>
      <c r="II157">
        <v>0.12727272727272726</v>
      </c>
      <c r="IJ157">
        <v>176.85714285714286</v>
      </c>
      <c r="IK157">
        <v>0.12727272727272726</v>
      </c>
      <c r="IL157">
        <v>176.85714285714286</v>
      </c>
      <c r="IM157">
        <v>0.27878787878787881</v>
      </c>
      <c r="IN157">
        <v>266.9375</v>
      </c>
      <c r="IO157">
        <v>0</v>
      </c>
      <c r="IS157">
        <v>1.5</v>
      </c>
      <c r="IT157">
        <v>295.5</v>
      </c>
      <c r="IU157">
        <v>1</v>
      </c>
      <c r="IV157">
        <v>295.5</v>
      </c>
      <c r="IW157">
        <v>4</v>
      </c>
      <c r="IX157">
        <v>768</v>
      </c>
      <c r="JA157">
        <v>0</v>
      </c>
      <c r="JC157">
        <v>2</v>
      </c>
      <c r="JD157">
        <v>768</v>
      </c>
      <c r="JE157">
        <v>1.4</v>
      </c>
      <c r="JF157">
        <v>453</v>
      </c>
      <c r="JG157">
        <v>0</v>
      </c>
      <c r="JK157">
        <v>0.5</v>
      </c>
      <c r="JL157">
        <v>124</v>
      </c>
      <c r="JM157">
        <v>0.33333333333333331</v>
      </c>
      <c r="JN157">
        <v>124</v>
      </c>
      <c r="JO157">
        <v>1</v>
      </c>
      <c r="JP157">
        <v>256</v>
      </c>
      <c r="JS157">
        <v>0</v>
      </c>
      <c r="JU157">
        <v>0.5</v>
      </c>
      <c r="JV157">
        <v>256</v>
      </c>
      <c r="JW157">
        <v>0.4</v>
      </c>
      <c r="JX157">
        <v>190</v>
      </c>
      <c r="JY157">
        <v>0.9</v>
      </c>
      <c r="JZ157">
        <v>347.8</v>
      </c>
      <c r="KA157">
        <v>0</v>
      </c>
      <c r="KE157">
        <v>0</v>
      </c>
      <c r="KG157">
        <v>0</v>
      </c>
      <c r="KI157">
        <v>0</v>
      </c>
      <c r="KM157">
        <v>0</v>
      </c>
      <c r="KO157">
        <v>0</v>
      </c>
      <c r="KQ157">
        <v>0</v>
      </c>
      <c r="KS157">
        <v>0</v>
      </c>
      <c r="KU157">
        <v>0.6</v>
      </c>
      <c r="KV157">
        <v>347.8</v>
      </c>
      <c r="KW157">
        <v>0.30555555555555558</v>
      </c>
      <c r="KX157">
        <v>277.86486486486484</v>
      </c>
      <c r="KY157" s="15">
        <f>Tabla24[[#This Row],[ROS_NUM_COR_COD_ROS_TG_NEG]]-Tabla24[[#This Row],[PAS_NUM_COR_COD_ROS_TG_NEG]]</f>
        <v>-2.6111111111111112</v>
      </c>
      <c r="KZ157" s="15">
        <f>Tabla24[[#This Row],[ROS_DUR_COR_COD_ROS_TG_NEG]]-Tabla24[[#This Row],[PAS_DUR_COR_COD_ROS_TG_NEG]]</f>
        <v>-131.1764705882353</v>
      </c>
      <c r="LA157" s="15">
        <f>Tabla24[[#This Row],[ROS_NUM_COR_COD_ROS_TG_NEU]]-Tabla24[[#This Row],[PAS_NUM_COR_COD_ROS_TG_NEU]]</f>
        <v>-2.5</v>
      </c>
      <c r="LB157" s="15">
        <f>Tabla24[[#This Row],[ROS_DUR_COR_COD_ROS_TG_NEU]]-Tabla24[[#This Row],[PAS_DUR_COR_COD_ROS_TG_NEU]]</f>
        <v>-797.58333333333337</v>
      </c>
      <c r="LC157" s="15">
        <f>Tabla24[[#This Row],[ROS_NUM_COR_COD_ROS_TG_POS]]-Tabla24[[#This Row],[PAS_NUM_COR_COD_ROS_TG_POS]]</f>
        <v>-2.5166666666666666</v>
      </c>
      <c r="LD157" s="15">
        <f>Tabla24[[#This Row],[ROS_DUR_COR_COD_ROS_TG_POS]]-Tabla24[[#This Row],[PAS_DUR_COR_COD_ROS_TG_POS]]</f>
        <v>-398.30769230769226</v>
      </c>
      <c r="LE157" s="15">
        <f>Tabla24[[#This Row],[ROS_NUM_COR_COD_ROS_TG_TOT]]-Tabla24[[#This Row],[PAS_NUM_COR_COD_ROS_TG_TOT]]</f>
        <v>-2.5455665024630543</v>
      </c>
      <c r="LF157" s="15">
        <f>Tabla24[[#This Row],[ROS_DUR_COR_COD_ROS_TG_TOT]]-Tabla24[[#This Row],[PAS_DUR_COR_COD_ROS_TG_TOT]]</f>
        <v>-300.54761904761904</v>
      </c>
      <c r="LG157" s="15">
        <f>Tabla24[[#This Row],[ROS_NUM_COR_COD_ESC_TG_NEG]]-Tabla24[[#This Row],[PAS_NUM_COR_COD_ESC_TG_NEG]]</f>
        <v>-1.5000000000000002</v>
      </c>
      <c r="LH157" s="15">
        <f>Tabla24[[#This Row],[ROS_DUR_COR_COD_ESC_TG_NEG]]-Tabla24[[#This Row],[PAS_DUR_COR_COD_ESC_TG_NEG]]</f>
        <v>-411.8</v>
      </c>
      <c r="LI157" s="15">
        <f>Tabla24[[#This Row],[ROS_NUM_COR_COD_ESC_TG_NEU]]-Tabla24[[#This Row],[PAS_NUM_COR_COD_ESC_TG_NEU]]</f>
        <v>-2.65</v>
      </c>
      <c r="LJ157" s="15">
        <f>Tabla24[[#This Row],[ROS_NUM_COR_COD_ESC_TG_NEG]]-Tabla24[[#This Row],[PAS_NUM_COR_COD_ESC_TG_NEG]]</f>
        <v>-1.5000000000000002</v>
      </c>
      <c r="LK157" s="15">
        <f>Tabla24[[#This Row],[ROS_NUM_COR_COD_ESC_TG_POS]]-Tabla24[[#This Row],[PAS_NUM_COR_COD_ESC_TG_POS]]</f>
        <v>-2.5777777777777775</v>
      </c>
      <c r="LL157" s="15">
        <f>Tabla24[[#This Row],[ROS_DUR_COR_COD_ESC_TG_POS]]-Tabla24[[#This Row],[PAS_DUR_COR_COD_ESC_TG_POS]]</f>
        <v>-393.35714285714289</v>
      </c>
      <c r="LM157" s="15">
        <f>Tabla24[[#This Row],[ROS_NUM_COR_COD_ESC_TG_TOT]]-Tabla24[[#This Row],[PAS_NUM_COR_COD_ESC_TG_TOT]]</f>
        <v>-2.2561576354679804</v>
      </c>
      <c r="LN157" s="15">
        <f>Tabla24[[#This Row],[ROS_DUR_COR_COD_ESC_TG_TOT]]-Tabla24[[#This Row],[PAS_DUR_COR_COD_ESC_TG_TOT]]</f>
        <v>-416.35</v>
      </c>
      <c r="LO157" s="15">
        <f>Tabla24[[#This Row],[PAS_NUM_COR_COD_ROS_TG_NEG]]-Tabla24[[#This Row],[ESC_NUM_COR_COD_ROS_TG_NEG]]</f>
        <v>0.27777777777777812</v>
      </c>
      <c r="LP157" s="15">
        <f>Tabla24[[#This Row],[PAS_DUR_COR_COD_ROS_TG_NEG]]-Tabla24[[#This Row],[ESC_DUR_COR_COD_ROS_TG_NEG]]</f>
        <v>-743.62352941176459</v>
      </c>
      <c r="LQ157" s="15">
        <f>Tabla24[[#This Row],[PAS_NUM_COR_COD_ROS_TG_NEU]]-Tabla24[[#This Row],[ESC_NUM_COR_COD_ROS_TG_NEU]]</f>
        <v>0.625</v>
      </c>
      <c r="LR157" s="15">
        <f>Tabla24[[#This Row],[PAS_DUR_COR_COD_ROS_TG_NEU]]-Tabla24[[#This Row],[ESC_DUR_COR_COD_ROS_TG_NEU]]</f>
        <v>272.72619047619048</v>
      </c>
      <c r="LS157" s="15">
        <f>Tabla24[[#This Row],[PAS_NUM_COR_COD_ROS_TG_POS]]-Tabla24[[#This Row],[ESC_NUM_COR_COD_ROS_TG_POS]]</f>
        <v>0.51666666666666661</v>
      </c>
      <c r="LT157" s="15">
        <f>Tabla24[[#This Row],[PAS_DUR_COR_COD_ROS_TG_POS]]-Tabla24[[#This Row],[ESC_DUR_COR_COD_ROS_TG_POS]]</f>
        <v>9.1648351648351536</v>
      </c>
      <c r="LU157" s="15">
        <f>Tabla24[[#This Row],[PAS_NUM_COR_COD_ROS_TG_TOT]]-Tabla24[[#This Row],[ESC_NUM_COR_COD_ROS_TG_TOT]]</f>
        <v>0.45490716180371349</v>
      </c>
      <c r="LV157" s="15">
        <f>Tabla24[[#This Row],[PAS_DUR_COR_COD_ROS_TG_TOT]]-Tabla24[[#This Row],[ESC_DUR_COR_COD_ROS_TG_TOT]]</f>
        <v>-140.18922305764409</v>
      </c>
      <c r="LW157" s="15">
        <f>Tabla24[[#This Row],[PAS_NUM_COR_COD_ESC_TG_NEG]]-Tabla24[[#This Row],[ESC_NUM_COR_COD_ESC_TG_NEG]]</f>
        <v>-0.83333333333333304</v>
      </c>
      <c r="LX157" s="15">
        <f>Tabla24[[#This Row],[PAS_DUR_COR_COD_ESC_TG_NEG]]-Tabla24[[#This Row],[ESC_DUR_COR_COD_ESC_TG_NEG]]</f>
        <v>-110.5</v>
      </c>
      <c r="LY157" s="15">
        <f>Tabla24[[#This Row],[PAS_NUM_COR_COD_ESC_TG_NEU]]-Tabla24[[#This Row],[ESC_NUM_COR_COD_ESC_TG_NEU]]</f>
        <v>-1.4</v>
      </c>
      <c r="LZ157" s="15">
        <f>Tabla24[[#This Row],[PAS_DUR_COR_COD_ESC_TG_NEU]]-Tabla24[[#This Row],[ESC_DUR_COR_COD_ESC_TG_NEU]]</f>
        <v>-299</v>
      </c>
      <c r="MA157" s="15">
        <f>Tabla24[[#This Row],[PAS_NUM_COR_COD_ESC_TG_POS]]-Tabla24[[#This Row],[ESC_NUM_COR_COD_ESC_TG_POS]]</f>
        <v>-0.53333333333333366</v>
      </c>
      <c r="MB157" s="15">
        <f>Tabla24[[#This Row],[PAS_DUR_COR_COD_ESC_TG_POS]]-Tabla24[[#This Row],[ESC_DUR_COR_COD_ESC_TG_POS]]</f>
        <v>-93.89285714285711</v>
      </c>
      <c r="MC157" s="15">
        <f>Tabla24[[#This Row],[PAS_NUM_COR_COD_ESC_TG_TOT]]-Tabla24[[#This Row],[ESC_NUM_COR_COD_ESC_TG_TOT]]</f>
        <v>-0.90318302387267924</v>
      </c>
      <c r="MD157" s="15">
        <f>Tabla24[[#This Row],[PAS_DUR_COR_COD_ESC_TG_TOT]]-Tabla24[[#This Row],[ESC_DUR_COR_COD_ESC_TG_TOT]]</f>
        <v>-171.06666666666661</v>
      </c>
      <c r="ME157">
        <v>319</v>
      </c>
      <c r="MG157">
        <v>187.5</v>
      </c>
      <c r="MH157">
        <v>253.25</v>
      </c>
      <c r="MI157">
        <v>186.4</v>
      </c>
      <c r="MJ157">
        <v>245</v>
      </c>
      <c r="MK157">
        <v>300</v>
      </c>
      <c r="ML157">
        <v>215.25</v>
      </c>
      <c r="MM157">
        <v>196.2</v>
      </c>
      <c r="MN157">
        <v>185.14285714285714</v>
      </c>
      <c r="MO157">
        <v>277.85714285714283</v>
      </c>
      <c r="MP157">
        <v>222.21052631578948</v>
      </c>
      <c r="MQ157">
        <v>253.5</v>
      </c>
      <c r="MR157">
        <v>292.125</v>
      </c>
      <c r="MS157">
        <v>208.125</v>
      </c>
      <c r="MT157">
        <v>251.25</v>
      </c>
      <c r="MU157">
        <v>127.88235294117646</v>
      </c>
      <c r="MV157">
        <v>207.58333333333334</v>
      </c>
      <c r="MW157">
        <v>144.61538461538461</v>
      </c>
      <c r="MX157">
        <v>155.83333333333334</v>
      </c>
      <c r="MY157">
        <v>158.27272727272728</v>
      </c>
      <c r="MZ157">
        <v>176.4</v>
      </c>
      <c r="NA157">
        <v>208.92857142857142</v>
      </c>
      <c r="NB157">
        <v>182.8</v>
      </c>
      <c r="NC157" s="15">
        <f>Tabla1[[#This Row],[ROS_1DU_COR_COD_ROS_TG_NEG]]-Tabla1[[#This Row],[PAS_1DU_COR_COD_ROS_TG_NEG]]</f>
        <v>191.11764705882354</v>
      </c>
      <c r="ND157" s="15">
        <f>Tabla1[[#This Row],[ROS_1DU_COR_COD_ROS_TG_NEU]]-Tabla1[[#This Row],[PAS_1DU_COR_COD_ROS_TG_NEU]]</f>
        <v>-207.58333333333334</v>
      </c>
      <c r="NE157" s="15">
        <f>Tabla1[[#This Row],[ROS_1DU_COR_COD_ROS_TG_POS]]-Tabla1[[#This Row],[PAS_1DU_COR_COD_ROS_TG_POS]]</f>
        <v>42.884615384615387</v>
      </c>
      <c r="NF157" s="15">
        <f>Tabla1[[#This Row],[ROS_1DU_COR_COD_ROS_TG_TOT]]-Tabla1[[#This Row],[PAS_1DU_COR_COD_ROS_TG_TOT]]</f>
        <v>97.416666666666657</v>
      </c>
      <c r="NG157" s="15">
        <f>Tabla1[[#This Row],[ROS_1DU_COR_COD_ESC_TG_NEG]]-Tabla1[[#This Row],[PAS_1DU_COR_COD_ESC_TG_NEG]]</f>
        <v>28.127272727272725</v>
      </c>
      <c r="NH157" s="15">
        <f>Tabla1[[#This Row],[ROS_1DU_COR_COD_ESC_TG_NEU]]-Tabla1[[#This Row],[PAS_1DU_COR_COD_ESC_TG_NEU]]</f>
        <v>68.599999999999994</v>
      </c>
      <c r="NI157" s="15">
        <f>Tabla1[[#This Row],[ROS_1DU_COR_COD_ESC_TG_POS]]-Tabla1[[#This Row],[PAS_1DU_COR_COD_ESC_TG_POS]]</f>
        <v>91.071428571428584</v>
      </c>
      <c r="NJ157" s="15">
        <f>Tabla1[[#This Row],[ROS_1DU_COR_COD_ESC_TG_TOT]]-Tabla1[[#This Row],[PAS_1DU_COR_COD_ESC_TG_TOT]]</f>
        <v>32.449999999999989</v>
      </c>
      <c r="NK157" s="15">
        <f>Tabla1[[#This Row],[PAS_1DU_COR_COD_ROS_TG_NEG]]-Tabla1[[#This Row],[ESC_1DU_COR_COD_ROS_TG_NEG]]</f>
        <v>-68.317647058823525</v>
      </c>
      <c r="NL157" s="15">
        <f>Tabla1[[#This Row],[PAS_1DU_COR_COD_ROS_TG_NEU]]-Tabla1[[#This Row],[ESC_1DU_COR_COD_ROS_TG_NEU]]</f>
        <v>22.440476190476204</v>
      </c>
      <c r="NM157" s="15">
        <f>Tabla1[[#This Row],[PAS_1DU_COR_COD_ROS_TG_POS]]-Tabla1[[#This Row],[ESC_1DU_COR_COD_ROS_TG_POS]]</f>
        <v>-133.24175824175822</v>
      </c>
      <c r="NN157" s="15">
        <f>Tabla1[[#This Row],[PAS_1DU_COR_COD_ROS_TG_TOT]]-Tabla1[[#This Row],[ESC_1DU_COR_COD_ROS_TG_TOT]]</f>
        <v>-66.377192982456137</v>
      </c>
      <c r="NO157" s="15">
        <f>Tabla1[[#This Row],[PAS_1DU_COR_COD_ESC_TG_NEG]]-Tabla1[[#This Row],[ESC_1DU_COR_COD_ESC_TG_NEG]]</f>
        <v>-95.22727272727272</v>
      </c>
      <c r="NP157" s="15">
        <f>Tabla1[[#This Row],[PAS_1DU_COR_COD_ESC_TG_NEU]]-Tabla1[[#This Row],[ESC_1DU_COR_COD_ESC_TG_NEU]]</f>
        <v>-115.72499999999999</v>
      </c>
      <c r="NQ157" s="15">
        <f>Tabla1[[#This Row],[PAS_1DU_COR_COD_ESC_TG_POS]]-Tabla1[[#This Row],[ESC_1DU_COR_COD_ESC_TG_POS]]</f>
        <v>0.80357142857141639</v>
      </c>
      <c r="NR157" s="15">
        <f>Tabla1[[#This Row],[PAS_1DU_COR_COD_ESC_TG_TOT]]-Tabla1[[#This Row],[ESC_1DU_COR_COD_ESC_TG_TOT]]</f>
        <v>-68.449999999999989</v>
      </c>
    </row>
    <row r="158" spans="1:382" x14ac:dyDescent="0.3">
      <c r="A158" s="2" t="s">
        <v>175</v>
      </c>
      <c r="B158" s="2">
        <v>50</v>
      </c>
      <c r="C158" s="2">
        <v>2</v>
      </c>
      <c r="D158" s="2">
        <v>55</v>
      </c>
      <c r="E158">
        <v>3.4</v>
      </c>
      <c r="F158">
        <v>865.17647058823525</v>
      </c>
      <c r="G158">
        <v>3.5789473684210527</v>
      </c>
      <c r="H158">
        <v>1199.0769230769231</v>
      </c>
      <c r="I158">
        <v>4.3888888888888893</v>
      </c>
      <c r="J158">
        <v>1371.2307692307693</v>
      </c>
      <c r="K158">
        <v>3.7719298245614037</v>
      </c>
      <c r="L158">
        <v>1119.1162790697674</v>
      </c>
      <c r="M158">
        <v>4.0999999999999996</v>
      </c>
      <c r="N158">
        <v>1250.9333333333334</v>
      </c>
      <c r="O158">
        <v>3.7894736842105261</v>
      </c>
      <c r="P158">
        <v>1042.4375</v>
      </c>
      <c r="Q158">
        <v>2.7222222222222223</v>
      </c>
      <c r="R158">
        <v>928.5</v>
      </c>
      <c r="S158">
        <v>3.5614035087719298</v>
      </c>
      <c r="T158">
        <v>1076.4888888888888</v>
      </c>
      <c r="U158">
        <v>3.6666666666666665</v>
      </c>
      <c r="V158">
        <v>1097.3181818181818</v>
      </c>
      <c r="W158">
        <v>2.0499999999999998</v>
      </c>
      <c r="X158">
        <v>523.82352941176475</v>
      </c>
      <c r="Y158">
        <v>2.0526315789473686</v>
      </c>
      <c r="Z158">
        <v>559.71428571428567</v>
      </c>
      <c r="AA158">
        <v>1.6666666666666667</v>
      </c>
      <c r="AB158">
        <v>528.93333333333328</v>
      </c>
      <c r="AC158">
        <v>1.9298245614035088</v>
      </c>
      <c r="AD158">
        <v>536.41304347826087</v>
      </c>
      <c r="AE158">
        <v>1.9298245614035088</v>
      </c>
      <c r="AF158">
        <v>536.41304347826087</v>
      </c>
      <c r="AG158">
        <v>3.0877192982456139</v>
      </c>
      <c r="AH158">
        <v>904.76865671641792</v>
      </c>
      <c r="AK158">
        <v>5</v>
      </c>
      <c r="AL158">
        <v>1181</v>
      </c>
      <c r="AM158">
        <v>2.5</v>
      </c>
      <c r="AN158">
        <v>1449</v>
      </c>
      <c r="AO158">
        <v>3.3333333333333335</v>
      </c>
      <c r="AP158">
        <v>1315</v>
      </c>
      <c r="AS158">
        <v>3</v>
      </c>
      <c r="AT158">
        <v>409</v>
      </c>
      <c r="AU158">
        <v>1</v>
      </c>
      <c r="AV158">
        <v>108</v>
      </c>
      <c r="AW158">
        <v>1.6666666666666667</v>
      </c>
      <c r="AX158">
        <v>208.33333333333334</v>
      </c>
      <c r="AY158">
        <v>2.5</v>
      </c>
      <c r="AZ158">
        <v>651</v>
      </c>
      <c r="BC158">
        <v>3</v>
      </c>
      <c r="BD158">
        <v>616</v>
      </c>
      <c r="BE158">
        <v>3.5</v>
      </c>
      <c r="BF158">
        <v>656</v>
      </c>
      <c r="BG158">
        <v>3.3333333333333335</v>
      </c>
      <c r="BH158">
        <v>642.66666666666663</v>
      </c>
      <c r="BI158">
        <v>3.3333333333333335</v>
      </c>
      <c r="BJ158">
        <v>642.66666666666663</v>
      </c>
      <c r="BK158">
        <v>2.7777777777777777</v>
      </c>
      <c r="BL158">
        <v>647.875</v>
      </c>
      <c r="BM158">
        <v>3.0722222222222224</v>
      </c>
      <c r="BN158">
        <v>890.29577464788736</v>
      </c>
      <c r="BO158">
        <v>4.3</v>
      </c>
      <c r="BP158">
        <v>1625.2857142857142</v>
      </c>
      <c r="BQ158">
        <v>4.4000000000000004</v>
      </c>
      <c r="BR158">
        <v>1170.25</v>
      </c>
      <c r="BS158">
        <v>3</v>
      </c>
      <c r="BT158">
        <v>852.88888888888891</v>
      </c>
      <c r="BU158">
        <v>3.9</v>
      </c>
      <c r="BV158">
        <v>1183.9583333333333</v>
      </c>
      <c r="BW158">
        <v>3.625</v>
      </c>
      <c r="BX158">
        <v>1122.8</v>
      </c>
      <c r="BY158">
        <v>4.333333333333333</v>
      </c>
      <c r="BZ158">
        <v>1317.7142857142858</v>
      </c>
      <c r="CA158">
        <v>5</v>
      </c>
      <c r="CB158">
        <v>1462.4</v>
      </c>
      <c r="CC158">
        <v>4.291666666666667</v>
      </c>
      <c r="CD158">
        <v>1302.9411764705883</v>
      </c>
      <c r="CE158">
        <v>4.0740740740740744</v>
      </c>
      <c r="CF158">
        <v>1233.2926829268292</v>
      </c>
      <c r="CG158">
        <v>1.6</v>
      </c>
      <c r="CH158">
        <v>802.8</v>
      </c>
      <c r="CI158">
        <v>2.7</v>
      </c>
      <c r="CJ158">
        <v>973.66666666666663</v>
      </c>
      <c r="CK158">
        <v>4</v>
      </c>
      <c r="CL158">
        <v>1003.375</v>
      </c>
      <c r="CM158">
        <v>2.7666666666666666</v>
      </c>
      <c r="CN158">
        <v>941.21052631578948</v>
      </c>
      <c r="CO158">
        <v>3</v>
      </c>
      <c r="CP158">
        <v>1408.6</v>
      </c>
      <c r="CQ158">
        <v>2.1111111111111112</v>
      </c>
      <c r="CR158">
        <v>760.66666666666663</v>
      </c>
      <c r="CS158">
        <v>3.1428571428571428</v>
      </c>
      <c r="CT158">
        <v>1317.25</v>
      </c>
      <c r="CU158">
        <v>2.7083333333333335</v>
      </c>
      <c r="CV158">
        <v>1125.0666666666666</v>
      </c>
      <c r="CW158">
        <v>2.7407407407407409</v>
      </c>
      <c r="CX158">
        <v>1022.3235294117648</v>
      </c>
      <c r="CY158">
        <v>3.4074074074074074</v>
      </c>
      <c r="CZ158">
        <v>1137.6533333333334</v>
      </c>
      <c r="DA158">
        <v>2.4</v>
      </c>
      <c r="DB158">
        <v>943.66666666666663</v>
      </c>
      <c r="DC158">
        <v>2.1</v>
      </c>
      <c r="DD158">
        <v>815.33333333333337</v>
      </c>
      <c r="DE158">
        <v>3</v>
      </c>
      <c r="DF158">
        <v>800.11111111111109</v>
      </c>
      <c r="DG158">
        <v>2.5</v>
      </c>
      <c r="DH158">
        <v>845.47619047619048</v>
      </c>
      <c r="DI158">
        <v>2.125</v>
      </c>
      <c r="DJ158">
        <v>916</v>
      </c>
      <c r="DK158">
        <v>1.7777777777777777</v>
      </c>
      <c r="DL158">
        <v>745.66666666666663</v>
      </c>
      <c r="DM158">
        <v>1.8571428571428572</v>
      </c>
      <c r="DN158">
        <v>782.75</v>
      </c>
      <c r="DO158">
        <v>1.9166666666666667</v>
      </c>
      <c r="DP158">
        <v>812.33333333333337</v>
      </c>
      <c r="DQ158">
        <v>2.2407407407407409</v>
      </c>
      <c r="DR158">
        <v>831.66666666666663</v>
      </c>
      <c r="DS158">
        <v>2.2407407407407409</v>
      </c>
      <c r="DT158">
        <v>831.66666666666663</v>
      </c>
      <c r="DU158">
        <v>3.0185185185185186</v>
      </c>
      <c r="DV158">
        <v>1038.4144144144145</v>
      </c>
      <c r="EE158">
        <v>1</v>
      </c>
      <c r="EF158">
        <v>748</v>
      </c>
      <c r="EG158">
        <v>0</v>
      </c>
      <c r="EI158">
        <v>2.3333333333333335</v>
      </c>
      <c r="EJ158">
        <v>451.33333333333331</v>
      </c>
      <c r="EK158">
        <v>1.5</v>
      </c>
      <c r="EL158">
        <v>525.5</v>
      </c>
      <c r="EM158">
        <v>1.5</v>
      </c>
      <c r="EN158">
        <v>525.5</v>
      </c>
      <c r="EW158">
        <v>6.5</v>
      </c>
      <c r="EX158">
        <v>1434.5</v>
      </c>
      <c r="EY158">
        <v>0</v>
      </c>
      <c r="FA158">
        <v>4</v>
      </c>
      <c r="FB158">
        <v>1052</v>
      </c>
      <c r="FC158">
        <v>4.166666666666667</v>
      </c>
      <c r="FD158">
        <v>1243.25</v>
      </c>
      <c r="FE158">
        <v>4.166666666666667</v>
      </c>
      <c r="FF158">
        <v>1243.25</v>
      </c>
      <c r="FG158">
        <v>2.8333333333333335</v>
      </c>
      <c r="FH158">
        <v>884.375</v>
      </c>
      <c r="FQ158">
        <v>5</v>
      </c>
      <c r="FR158">
        <v>1047.5</v>
      </c>
      <c r="FS158">
        <v>0</v>
      </c>
      <c r="FU158">
        <v>3.3333333333333335</v>
      </c>
      <c r="FV158">
        <v>720.33333333333337</v>
      </c>
      <c r="FW158">
        <v>3.3333333333333335</v>
      </c>
      <c r="FX158">
        <v>851.2</v>
      </c>
      <c r="FY158">
        <v>3.3333333333333335</v>
      </c>
      <c r="FZ158">
        <v>851.2</v>
      </c>
      <c r="GA158">
        <v>3.3333333333333335</v>
      </c>
      <c r="GB158">
        <v>851.2</v>
      </c>
      <c r="GC158">
        <v>3</v>
      </c>
      <c r="GD158">
        <v>871.61538461538464</v>
      </c>
      <c r="GE158">
        <v>3.0166666666666666</v>
      </c>
      <c r="GF158">
        <v>1020.9274193548387</v>
      </c>
      <c r="GG158">
        <v>4.2222222222222223</v>
      </c>
      <c r="GH158">
        <v>946</v>
      </c>
      <c r="GI158">
        <v>4</v>
      </c>
      <c r="GJ158">
        <v>771.25</v>
      </c>
      <c r="GK158">
        <v>2.75</v>
      </c>
      <c r="GL158">
        <v>1107.5</v>
      </c>
      <c r="GM158">
        <v>3.8571428571428572</v>
      </c>
      <c r="GN158">
        <v>886.27777777777783</v>
      </c>
      <c r="GO158">
        <v>1.8571428571428572</v>
      </c>
      <c r="GP158">
        <v>537.79999999999995</v>
      </c>
      <c r="GQ158">
        <v>2.8333333333333335</v>
      </c>
      <c r="GR158">
        <v>621.79999999999995</v>
      </c>
      <c r="GS158">
        <v>3.3333333333333335</v>
      </c>
      <c r="GT158">
        <v>835.6</v>
      </c>
      <c r="GU158">
        <v>2.6315789473684212</v>
      </c>
      <c r="GV158">
        <v>665.06666666666672</v>
      </c>
      <c r="GW158">
        <v>3.2749999999999999</v>
      </c>
      <c r="GX158">
        <v>785.72727272727275</v>
      </c>
      <c r="GY158">
        <v>4.333333333333333</v>
      </c>
      <c r="GZ158">
        <v>871</v>
      </c>
      <c r="HA158">
        <v>4.625</v>
      </c>
      <c r="HB158">
        <v>686.375</v>
      </c>
      <c r="HC158">
        <v>5</v>
      </c>
      <c r="HD158">
        <v>1031.75</v>
      </c>
      <c r="HE158">
        <v>4.5714285714285712</v>
      </c>
      <c r="HF158">
        <v>831.28571428571433</v>
      </c>
      <c r="HG158">
        <v>5.7142857142857144</v>
      </c>
      <c r="HH158">
        <v>1121.1428571428571</v>
      </c>
      <c r="HI158">
        <v>4.833333333333333</v>
      </c>
      <c r="HJ158">
        <v>913.83333333333337</v>
      </c>
      <c r="HK158">
        <v>4.833333333333333</v>
      </c>
      <c r="HL158">
        <v>948.5</v>
      </c>
      <c r="HM158">
        <v>5.1578947368421053</v>
      </c>
      <c r="HN158">
        <v>1001.1578947368421</v>
      </c>
      <c r="HO158">
        <v>4.8499999999999996</v>
      </c>
      <c r="HP158">
        <v>911.97500000000002</v>
      </c>
      <c r="HQ158">
        <v>4.0625</v>
      </c>
      <c r="HR158">
        <v>854.90410958904113</v>
      </c>
      <c r="HS158">
        <v>2.8888888888888888</v>
      </c>
      <c r="HT158">
        <v>618.75</v>
      </c>
      <c r="HU158">
        <v>3.125</v>
      </c>
      <c r="HV158">
        <v>622.5</v>
      </c>
      <c r="HW158">
        <v>3.75</v>
      </c>
      <c r="HX158">
        <v>831.75</v>
      </c>
      <c r="HY158">
        <v>3.1428571428571428</v>
      </c>
      <c r="HZ158">
        <v>662.85</v>
      </c>
      <c r="IA158">
        <v>4</v>
      </c>
      <c r="IB158">
        <v>663.14285714285711</v>
      </c>
      <c r="IC158">
        <v>2.6666666666666665</v>
      </c>
      <c r="ID158">
        <v>639.20000000000005</v>
      </c>
      <c r="IE158">
        <v>2.1666666666666665</v>
      </c>
      <c r="IF158">
        <v>614.75</v>
      </c>
      <c r="IG158">
        <v>3</v>
      </c>
      <c r="IH158">
        <v>643.5625</v>
      </c>
      <c r="II158">
        <v>3.0750000000000002</v>
      </c>
      <c r="IJ158">
        <v>654.27777777777783</v>
      </c>
      <c r="IK158">
        <v>3.0750000000000002</v>
      </c>
      <c r="IL158">
        <v>654.27777777777783</v>
      </c>
      <c r="IM158">
        <v>3.7333333333333334</v>
      </c>
      <c r="IN158">
        <v>788.64220183486236</v>
      </c>
      <c r="IO158">
        <v>1</v>
      </c>
      <c r="IP158">
        <v>229</v>
      </c>
      <c r="IQ158">
        <v>0.5</v>
      </c>
      <c r="IR158">
        <v>82</v>
      </c>
      <c r="IS158">
        <v>3.1666666666666665</v>
      </c>
      <c r="IT158">
        <v>641.83333333333337</v>
      </c>
      <c r="IU158">
        <v>2.3333333333333335</v>
      </c>
      <c r="IV158">
        <v>520.25</v>
      </c>
      <c r="IW158">
        <v>3.6666666666666665</v>
      </c>
      <c r="IX158">
        <v>829</v>
      </c>
      <c r="IY158">
        <v>3.25</v>
      </c>
      <c r="IZ158">
        <v>505</v>
      </c>
      <c r="JA158">
        <v>2</v>
      </c>
      <c r="JB158">
        <v>416.25</v>
      </c>
      <c r="JC158">
        <v>2.9090909090909092</v>
      </c>
      <c r="JD158">
        <v>561.09090909090912</v>
      </c>
      <c r="JE158">
        <v>2.65</v>
      </c>
      <c r="JF158">
        <v>543.89473684210532</v>
      </c>
      <c r="JG158">
        <v>8</v>
      </c>
      <c r="JH158">
        <v>1722</v>
      </c>
      <c r="JI158">
        <v>5</v>
      </c>
      <c r="JJ158">
        <v>1068.5</v>
      </c>
      <c r="JK158">
        <v>3.6666666666666665</v>
      </c>
      <c r="JL158">
        <v>933</v>
      </c>
      <c r="JM158">
        <v>4.4444444444444446</v>
      </c>
      <c r="JN158">
        <v>1065.5</v>
      </c>
      <c r="JO158">
        <v>5</v>
      </c>
      <c r="JP158">
        <v>776.66666666666663</v>
      </c>
      <c r="JQ158">
        <v>5.75</v>
      </c>
      <c r="JR158">
        <v>1198</v>
      </c>
      <c r="JS158">
        <v>6</v>
      </c>
      <c r="JT158">
        <v>1081.25</v>
      </c>
      <c r="JU158">
        <v>5.6363636363636367</v>
      </c>
      <c r="JV158">
        <v>1040.6363636363637</v>
      </c>
      <c r="JW158">
        <v>5.0999999999999996</v>
      </c>
      <c r="JX158">
        <v>1051.1052631578948</v>
      </c>
      <c r="JY158">
        <v>3.875</v>
      </c>
      <c r="JZ158">
        <v>797.5</v>
      </c>
      <c r="KA158">
        <v>6</v>
      </c>
      <c r="KB158">
        <v>1758</v>
      </c>
      <c r="KC158">
        <v>5.5</v>
      </c>
      <c r="KD158">
        <v>1190.5</v>
      </c>
      <c r="KE158">
        <v>4.5</v>
      </c>
      <c r="KF158">
        <v>920.5</v>
      </c>
      <c r="KG158">
        <v>4.8888888888888893</v>
      </c>
      <c r="KH158">
        <v>1073.5555555555557</v>
      </c>
      <c r="KI158">
        <v>3.3333333333333335</v>
      </c>
      <c r="KJ158">
        <v>646.33333333333337</v>
      </c>
      <c r="KK158">
        <v>3.25</v>
      </c>
      <c r="KL158">
        <v>807.5</v>
      </c>
      <c r="KM158">
        <v>4</v>
      </c>
      <c r="KN158">
        <v>961.25</v>
      </c>
      <c r="KO158">
        <v>3.5454545454545454</v>
      </c>
      <c r="KP158">
        <v>819.4545454545455</v>
      </c>
      <c r="KQ158">
        <v>4.1500000000000004</v>
      </c>
      <c r="KR158">
        <v>933.8</v>
      </c>
      <c r="KS158">
        <v>4.1500000000000004</v>
      </c>
      <c r="KT158">
        <v>933.8</v>
      </c>
      <c r="KU158">
        <v>3.9666666666666668</v>
      </c>
      <c r="KV158">
        <v>844.5</v>
      </c>
      <c r="KW158">
        <v>3.8111111111111109</v>
      </c>
      <c r="KX158">
        <v>808.04191616766468</v>
      </c>
      <c r="KY158" s="15">
        <f>Tabla24[[#This Row],[ROS_NUM_COR_COD_ROS_TG_NEG]]-Tabla24[[#This Row],[PAS_NUM_COR_COD_ROS_TG_NEG]]</f>
        <v>1.6142857142857148</v>
      </c>
      <c r="KZ158" s="15">
        <f>Tabla24[[#This Row],[ROS_DUR_COR_COD_ROS_TG_NEG]]-Tabla24[[#This Row],[PAS_DUR_COR_COD_ROS_TG_NEG]]</f>
        <v>-129.79047619047628</v>
      </c>
      <c r="LA158" s="15">
        <f>Tabla24[[#This Row],[ROS_NUM_COR_COD_ROS_TG_NEU]]-Tabla24[[#This Row],[PAS_NUM_COR_COD_ROS_TG_NEU]]</f>
        <v>1.0438596491228069</v>
      </c>
      <c r="LB158" s="15">
        <f>Tabla24[[#This Row],[ROS_DUR_COR_COD_ROS_TG_NEU]]-Tabla24[[#This Row],[PAS_DUR_COR_COD_ROS_TG_NEU]]</f>
        <v>-128.60416666666663</v>
      </c>
      <c r="LC158" s="15">
        <f>Tabla24[[#This Row],[ROS_NUM_COR_COD_ROS_TG_POS]]-Tabla24[[#This Row],[PAS_NUM_COR_COD_ROS_TG_POS]]</f>
        <v>2.1111111111111107</v>
      </c>
      <c r="LD158" s="15">
        <f>Tabla24[[#This Row],[ROS_DUR_COR_COD_ROS_TG_POS]]-Tabla24[[#This Row],[PAS_DUR_COR_COD_ROS_TG_POS]]</f>
        <v>20</v>
      </c>
      <c r="LE158" s="15">
        <f>Tabla24[[#This Row],[ROS_NUM_COR_COD_ROS_TG_TOT]]-Tabla24[[#This Row],[PAS_NUM_COR_COD_ROS_TG_TOT]]</f>
        <v>1.5964912280701755</v>
      </c>
      <c r="LF158" s="15">
        <f>Tabla24[[#This Row],[ROS_DUR_COR_COD_ROS_TG_TOT]]-Tabla24[[#This Row],[PAS_DUR_COR_COD_ROS_TG_TOT]]</f>
        <v>-75.330994152046742</v>
      </c>
      <c r="LG158" s="15">
        <f>Tabla24[[#This Row],[ROS_NUM_COR_COD_ESC_TG_NEG]]-Tabla24[[#This Row],[PAS_NUM_COR_COD_ESC_TG_NEG]]</f>
        <v>-1.5428571428571427</v>
      </c>
      <c r="LH158" s="15">
        <f>Tabla24[[#This Row],[ROS_DUR_COR_COD_ESC_TG_NEG]]-Tabla24[[#This Row],[PAS_DUR_COR_COD_ESC_TG_NEG]]</f>
        <v>-327.37647058823529</v>
      </c>
      <c r="LI158" s="15">
        <f>Tabla24[[#This Row],[ROS_NUM_COR_COD_ESC_TG_NEU]]-Tabla24[[#This Row],[PAS_NUM_COR_COD_ESC_TG_NEU]]</f>
        <v>-0.74561403508771917</v>
      </c>
      <c r="LJ158" s="15">
        <f>Tabla24[[#This Row],[ROS_NUM_COR_COD_ESC_TG_NEG]]-Tabla24[[#This Row],[PAS_NUM_COR_COD_ESC_TG_NEG]]</f>
        <v>-1.5428571428571427</v>
      </c>
      <c r="LK158" s="15">
        <f>Tabla24[[#This Row],[ROS_NUM_COR_COD_ESC_TG_POS]]-Tabla24[[#This Row],[PAS_NUM_COR_COD_ESC_TG_POS]]</f>
        <v>-1.0555555555555558</v>
      </c>
      <c r="LL158" s="15">
        <f>Tabla24[[#This Row],[ROS_DUR_COR_COD_ESC_TG_POS]]-Tabla24[[#This Row],[PAS_DUR_COR_COD_ESC_TG_POS]]</f>
        <v>-535.63076923076926</v>
      </c>
      <c r="LM158" s="15">
        <f>Tabla24[[#This Row],[ROS_NUM_COR_COD_ESC_TG_TOT]]-Tabla24[[#This Row],[PAS_NUM_COR_COD_ESC_TG_TOT]]</f>
        <v>-1.1403508771929824</v>
      </c>
      <c r="LN158" s="15">
        <f>Tabla24[[#This Row],[ROS_DUR_COR_COD_ESC_TG_TOT]]-Tabla24[[#This Row],[PAS_DUR_COR_COD_ESC_TG_TOT]]</f>
        <v>-454.0496124031007</v>
      </c>
      <c r="LO158" s="15">
        <f>Tabla24[[#This Row],[PAS_NUM_COR_COD_ROS_TG_NEG]]-Tabla24[[#This Row],[ESC_NUM_COR_COD_ROS_TG_NEG]]</f>
        <v>1.0999999999999996</v>
      </c>
      <c r="LP158" s="15">
        <f>Tabla24[[#This Row],[PAS_DUR_COR_COD_ROS_TG_NEG]]-Tabla24[[#This Row],[ESC_DUR_COR_COD_ROS_TG_NEG]]</f>
        <v>-157.66666666666652</v>
      </c>
      <c r="LQ158" s="15">
        <f>Tabla24[[#This Row],[PAS_NUM_COR_COD_ROS_TG_NEU]]-Tabla24[[#This Row],[ESC_NUM_COR_COD_ROS_TG_NEU]]</f>
        <v>1.6783625730994149</v>
      </c>
      <c r="LR158" s="15">
        <f>Tabla24[[#This Row],[PAS_DUR_COR_COD_ROS_TG_NEU]]-Tabla24[[#This Row],[ESC_DUR_COR_COD_ROS_TG_NEU]]</f>
        <v>281.77083333333337</v>
      </c>
      <c r="LS158" s="15">
        <f>Tabla24[[#This Row],[PAS_NUM_COR_COD_ROS_TG_POS]]-Tabla24[[#This Row],[ESC_NUM_COR_COD_ROS_TG_POS]]</f>
        <v>-0.42063492063492047</v>
      </c>
      <c r="LT158" s="15">
        <f>Tabla24[[#This Row],[PAS_DUR_COR_COD_ROS_TG_POS]]-Tabla24[[#This Row],[ESC_DUR_COR_COD_ROS_TG_POS]]</f>
        <v>-388.75</v>
      </c>
      <c r="LU158" s="15">
        <f>Tabla24[[#This Row],[PAS_NUM_COR_COD_ROS_TG_TOT]]-Tabla24[[#This Row],[ESC_NUM_COR_COD_ROS_TG_TOT]]</f>
        <v>0.85307017543859631</v>
      </c>
      <c r="LV158" s="15">
        <f>Tabla24[[#This Row],[PAS_DUR_COR_COD_ROS_TG_TOT]]-Tabla24[[#This Row],[ESC_DUR_COR_COD_ROS_TG_TOT]]</f>
        <v>-48.577777777777783</v>
      </c>
      <c r="LW158" s="15">
        <f>Tabla24[[#This Row],[PAS_NUM_COR_COD_ESC_TG_NEG]]-Tabla24[[#This Row],[ESC_NUM_COR_COD_ESC_TG_NEG]]</f>
        <v>-0.22500000000000009</v>
      </c>
      <c r="LX158" s="15">
        <f>Tabla24[[#This Row],[PAS_DUR_COR_COD_ESC_TG_NEG]]-Tabla24[[#This Row],[ESC_DUR_COR_COD_ESC_TG_NEG]]</f>
        <v>-257.62352941176471</v>
      </c>
      <c r="LY158" s="15">
        <f>Tabla24[[#This Row],[PAS_NUM_COR_COD_ESC_TG_NEU]]-Tabla24[[#This Row],[ESC_NUM_COR_COD_ESC_TG_NEU]]</f>
        <v>-0.75438596491228038</v>
      </c>
      <c r="LZ158" s="15">
        <f>Tabla24[[#This Row],[PAS_DUR_COR_COD_ESC_TG_NEU]]-Tabla24[[#This Row],[ESC_DUR_COR_COD_ESC_TG_NEU]]</f>
        <v>-118.63736263736268</v>
      </c>
      <c r="MA158" s="15">
        <f>Tabla24[[#This Row],[PAS_NUM_COR_COD_ESC_TG_POS]]-Tabla24[[#This Row],[ESC_NUM_COR_COD_ESC_TG_POS]]</f>
        <v>-0.61111111111111072</v>
      </c>
      <c r="MB158" s="15">
        <f>Tabla24[[#This Row],[PAS_DUR_COR_COD_ESC_TG_POS]]-Tabla24[[#This Row],[ESC_DUR_COR_COD_ESC_TG_POS]]</f>
        <v>-91.169230769230808</v>
      </c>
      <c r="MC158" s="15">
        <f>Tabla24[[#This Row],[PAS_NUM_COR_COD_ESC_TG_TOT]]-Tabla24[[#This Row],[ESC_NUM_COR_COD_ESC_TG_TOT]]</f>
        <v>-0.51973684210526327</v>
      </c>
      <c r="MD158" s="15">
        <f>Tabla24[[#This Row],[PAS_DUR_COR_COD_ESC_TG_TOT]]-Tabla24[[#This Row],[ESC_DUR_COR_COD_ESC_TG_TOT]]</f>
        <v>-183.82489740082087</v>
      </c>
      <c r="ME158">
        <v>165</v>
      </c>
      <c r="MF158">
        <v>131</v>
      </c>
      <c r="MG158">
        <v>137.33333333333334</v>
      </c>
      <c r="MH158">
        <v>145.52631578947367</v>
      </c>
      <c r="MI158">
        <v>190.8</v>
      </c>
      <c r="MJ158">
        <v>148.80000000000001</v>
      </c>
      <c r="MK158">
        <v>199.4</v>
      </c>
      <c r="ML158">
        <v>179.66666666666666</v>
      </c>
      <c r="MM158">
        <v>301.8</v>
      </c>
      <c r="MN158">
        <v>190.83333333333334</v>
      </c>
      <c r="MO158">
        <v>208.75</v>
      </c>
      <c r="MP158">
        <v>232.6</v>
      </c>
      <c r="MQ158">
        <v>235</v>
      </c>
      <c r="MR158">
        <v>219.42857142857142</v>
      </c>
      <c r="MS158">
        <v>179</v>
      </c>
      <c r="MT158">
        <v>212.11764705882354</v>
      </c>
      <c r="MU158">
        <v>275</v>
      </c>
      <c r="MV158">
        <v>250.125</v>
      </c>
      <c r="MW158">
        <v>241.14285714285714</v>
      </c>
      <c r="MX158">
        <v>255.62222222222223</v>
      </c>
      <c r="MY158">
        <v>221.58823529411765</v>
      </c>
      <c r="MZ158">
        <v>218.30769230769232</v>
      </c>
      <c r="NA158">
        <v>273.23076923076923</v>
      </c>
      <c r="NB158">
        <v>236.2093023255814</v>
      </c>
      <c r="NC158" s="15">
        <f>Tabla1[[#This Row],[ROS_1DU_COR_COD_ROS_TG_NEG]]-Tabla1[[#This Row],[PAS_1DU_COR_COD_ROS_TG_NEG]]</f>
        <v>-110</v>
      </c>
      <c r="ND158" s="15">
        <f>Tabla1[[#This Row],[ROS_1DU_COR_COD_ROS_TG_NEU]]-Tabla1[[#This Row],[PAS_1DU_COR_COD_ROS_TG_NEU]]</f>
        <v>-119.125</v>
      </c>
      <c r="NE158" s="15">
        <f>Tabla1[[#This Row],[ROS_1DU_COR_COD_ROS_TG_POS]]-Tabla1[[#This Row],[PAS_1DU_COR_COD_ROS_TG_POS]]</f>
        <v>-103.8095238095238</v>
      </c>
      <c r="NF158" s="15">
        <f>Tabla1[[#This Row],[ROS_1DU_COR_COD_ROS_TG_TOT]]-Tabla1[[#This Row],[PAS_1DU_COR_COD_ROS_TG_TOT]]</f>
        <v>-110.09590643274856</v>
      </c>
      <c r="NG158" s="15">
        <f>Tabla1[[#This Row],[ROS_1DU_COR_COD_ESC_TG_NEG]]-Tabla1[[#This Row],[PAS_1DU_COR_COD_ESC_TG_NEG]]</f>
        <v>-30.788235294117641</v>
      </c>
      <c r="NH158" s="15">
        <f>Tabla1[[#This Row],[ROS_1DU_COR_COD_ESC_TG_NEU]]-Tabla1[[#This Row],[PAS_1DU_COR_COD_ESC_TG_NEU]]</f>
        <v>-69.507692307692309</v>
      </c>
      <c r="NI158" s="15">
        <f>Tabla1[[#This Row],[ROS_1DU_COR_COD_ESC_TG_POS]]-Tabla1[[#This Row],[PAS_1DU_COR_COD_ESC_TG_POS]]</f>
        <v>-73.830769230769221</v>
      </c>
      <c r="NJ158" s="15">
        <f>Tabla1[[#This Row],[ROS_1DU_COR_COD_ESC_TG_TOT]]-Tabla1[[#This Row],[PAS_1DU_COR_COD_ESC_TG_TOT]]</f>
        <v>-56.542635658914747</v>
      </c>
      <c r="NK158" s="15">
        <f>Tabla1[[#This Row],[PAS_1DU_COR_COD_ROS_TG_NEG]]-Tabla1[[#This Row],[ESC_1DU_COR_COD_ROS_TG_NEG]]</f>
        <v>-26.800000000000011</v>
      </c>
      <c r="NL158" s="15">
        <f>Tabla1[[#This Row],[PAS_1DU_COR_COD_ROS_TG_NEU]]-Tabla1[[#This Row],[ESC_1DU_COR_COD_ROS_TG_NEU]]</f>
        <v>59.291666666666657</v>
      </c>
      <c r="NM158" s="15">
        <f>Tabla1[[#This Row],[PAS_1DU_COR_COD_ROS_TG_POS]]-Tabla1[[#This Row],[ESC_1DU_COR_COD_ROS_TG_POS]]</f>
        <v>32.392857142857139</v>
      </c>
      <c r="NN158" s="15">
        <f>Tabla1[[#This Row],[PAS_1DU_COR_COD_ROS_TG_TOT]]-Tabla1[[#This Row],[ESC_1DU_COR_COD_ROS_TG_TOT]]</f>
        <v>23.02222222222224</v>
      </c>
      <c r="NO158" s="15">
        <f>Tabla1[[#This Row],[PAS_1DU_COR_COD_ESC_TG_NEG]]-Tabla1[[#This Row],[ESC_1DU_COR_COD_ESC_TG_NEG]]</f>
        <v>-13.411764705882348</v>
      </c>
      <c r="NP158" s="15">
        <f>Tabla1[[#This Row],[PAS_1DU_COR_COD_ESC_TG_NEU]]-Tabla1[[#This Row],[ESC_1DU_COR_COD_ESC_TG_NEU]]</f>
        <v>-1.1208791208790956</v>
      </c>
      <c r="NQ158" s="15">
        <f>Tabla1[[#This Row],[PAS_1DU_COR_COD_ESC_TG_POS]]-Tabla1[[#This Row],[ESC_1DU_COR_COD_ESC_TG_POS]]</f>
        <v>94.230769230769226</v>
      </c>
      <c r="NR158" s="15">
        <f>Tabla1[[#This Row],[PAS_1DU_COR_COD_ESC_TG_TOT]]-Tabla1[[#This Row],[ESC_1DU_COR_COD_ESC_TG_TOT]]</f>
        <v>24.091655266757869</v>
      </c>
    </row>
    <row r="159" spans="1:382" x14ac:dyDescent="0.3">
      <c r="A159" s="2" t="s">
        <v>176</v>
      </c>
      <c r="B159" s="2">
        <v>50</v>
      </c>
      <c r="C159" s="2">
        <v>2</v>
      </c>
      <c r="D159" s="2">
        <v>52</v>
      </c>
      <c r="E159">
        <v>1.65</v>
      </c>
      <c r="F159">
        <v>999.875</v>
      </c>
      <c r="G159">
        <v>1.65</v>
      </c>
      <c r="H159">
        <v>774.77777777777783</v>
      </c>
      <c r="I159">
        <v>1.95</v>
      </c>
      <c r="J159">
        <v>892.72727272727275</v>
      </c>
      <c r="K159">
        <v>1.75</v>
      </c>
      <c r="L159">
        <v>885.42857142857144</v>
      </c>
      <c r="M159">
        <v>1.2</v>
      </c>
      <c r="N159">
        <v>623.9</v>
      </c>
      <c r="O159">
        <v>1.75</v>
      </c>
      <c r="P159">
        <v>898.8</v>
      </c>
      <c r="Q159">
        <v>1.7</v>
      </c>
      <c r="R159">
        <v>761.5454545454545</v>
      </c>
      <c r="S159">
        <v>1.55</v>
      </c>
      <c r="T159">
        <v>761.41935483870964</v>
      </c>
      <c r="U159">
        <v>1.65</v>
      </c>
      <c r="V159">
        <v>820.27118644067798</v>
      </c>
      <c r="W159">
        <v>0.2</v>
      </c>
      <c r="X159">
        <v>268.33333333333331</v>
      </c>
      <c r="Y159">
        <v>0.55000000000000004</v>
      </c>
      <c r="Z159">
        <v>335.85714285714283</v>
      </c>
      <c r="AA159">
        <v>0.55000000000000004</v>
      </c>
      <c r="AB159">
        <v>455.66666666666669</v>
      </c>
      <c r="AC159">
        <v>0.43333333333333335</v>
      </c>
      <c r="AD159">
        <v>368.125</v>
      </c>
      <c r="AE159">
        <v>0.43333333333333335</v>
      </c>
      <c r="AF159">
        <v>368.125</v>
      </c>
      <c r="AG159">
        <v>1.2444444444444445</v>
      </c>
      <c r="AH159">
        <v>723.81333333333339</v>
      </c>
      <c r="BM159">
        <v>1.2444444444444445</v>
      </c>
      <c r="BN159">
        <v>723.81333333333339</v>
      </c>
      <c r="BO159">
        <v>5.2222222222222223</v>
      </c>
      <c r="BP159">
        <v>1204.75</v>
      </c>
      <c r="BQ159">
        <v>3.6</v>
      </c>
      <c r="BR159">
        <v>877.75</v>
      </c>
      <c r="BS159">
        <v>4.0999999999999996</v>
      </c>
      <c r="BT159">
        <v>1127.7777777777778</v>
      </c>
      <c r="BU159">
        <v>4.2758620689655169</v>
      </c>
      <c r="BV159">
        <v>1072.4000000000001</v>
      </c>
      <c r="BW159">
        <v>4.2222222222222223</v>
      </c>
      <c r="BX159">
        <v>1009.7142857142857</v>
      </c>
      <c r="BY159">
        <v>3.6</v>
      </c>
      <c r="BZ159">
        <v>1192.4285714285713</v>
      </c>
      <c r="CA159">
        <v>3.1111111111111112</v>
      </c>
      <c r="CB159">
        <v>854.14285714285711</v>
      </c>
      <c r="CC159">
        <v>3.6428571428571428</v>
      </c>
      <c r="CD159">
        <v>1018.7619047619048</v>
      </c>
      <c r="CE159">
        <v>3.9649122807017543</v>
      </c>
      <c r="CF159">
        <v>1047.9130434782608</v>
      </c>
      <c r="CG159">
        <v>2.3333333333333335</v>
      </c>
      <c r="CH159">
        <v>900.8</v>
      </c>
      <c r="CI159">
        <v>3.1</v>
      </c>
      <c r="CJ159">
        <v>1083.5</v>
      </c>
      <c r="CK159">
        <v>2.9</v>
      </c>
      <c r="CL159">
        <v>1138.2</v>
      </c>
      <c r="CM159">
        <v>2.7931034482758621</v>
      </c>
      <c r="CN159">
        <v>1043.5</v>
      </c>
      <c r="CO159">
        <v>3.5555555555555554</v>
      </c>
      <c r="CP159">
        <v>1376.2</v>
      </c>
      <c r="CQ159">
        <v>3.4</v>
      </c>
      <c r="CR159">
        <v>972</v>
      </c>
      <c r="CS159">
        <v>4.1111111111111107</v>
      </c>
      <c r="CT159">
        <v>911.375</v>
      </c>
      <c r="CU159">
        <v>3.6785714285714284</v>
      </c>
      <c r="CV159">
        <v>1048.8</v>
      </c>
      <c r="CW159">
        <v>3.2280701754385963</v>
      </c>
      <c r="CX159">
        <v>1046.4444444444443</v>
      </c>
      <c r="CY159">
        <v>3.5964912280701755</v>
      </c>
      <c r="CZ159">
        <v>1047.2682926829268</v>
      </c>
      <c r="DA159">
        <v>2.7777777777777777</v>
      </c>
      <c r="DB159">
        <v>651.25</v>
      </c>
      <c r="DC159">
        <v>1.6</v>
      </c>
      <c r="DD159">
        <v>650</v>
      </c>
      <c r="DE159">
        <v>2</v>
      </c>
      <c r="DF159">
        <v>550.375</v>
      </c>
      <c r="DG159">
        <v>2.103448275862069</v>
      </c>
      <c r="DH159">
        <v>614.22727272727275</v>
      </c>
      <c r="DI159">
        <v>2.7777777777777777</v>
      </c>
      <c r="DJ159">
        <v>495.375</v>
      </c>
      <c r="DK159">
        <v>1.6</v>
      </c>
      <c r="DL159">
        <v>588.66666666666663</v>
      </c>
      <c r="DM159">
        <v>1.7777777777777777</v>
      </c>
      <c r="DN159">
        <v>540.14285714285711</v>
      </c>
      <c r="DO159">
        <v>2.0357142857142856</v>
      </c>
      <c r="DP159">
        <v>536.95238095238096</v>
      </c>
      <c r="DQ159">
        <v>2.0701754385964914</v>
      </c>
      <c r="DR159">
        <v>576.48837209302326</v>
      </c>
      <c r="DS159">
        <v>2.0701754385964914</v>
      </c>
      <c r="DT159">
        <v>576.48837209302326</v>
      </c>
      <c r="DU159">
        <v>3.0877192982456139</v>
      </c>
      <c r="DV159">
        <v>885.32</v>
      </c>
      <c r="DW159">
        <v>1</v>
      </c>
      <c r="DX159">
        <v>366</v>
      </c>
      <c r="EC159">
        <v>1</v>
      </c>
      <c r="ED159">
        <v>366</v>
      </c>
      <c r="EE159">
        <v>8</v>
      </c>
      <c r="EF159">
        <v>1205</v>
      </c>
      <c r="EI159">
        <v>4</v>
      </c>
      <c r="EJ159">
        <v>826</v>
      </c>
      <c r="EK159">
        <v>6</v>
      </c>
      <c r="EL159">
        <v>1015.5</v>
      </c>
      <c r="EM159">
        <v>4.333333333333333</v>
      </c>
      <c r="EN159">
        <v>799</v>
      </c>
      <c r="EO159">
        <v>7</v>
      </c>
      <c r="EP159">
        <v>1118</v>
      </c>
      <c r="EU159">
        <v>7</v>
      </c>
      <c r="EV159">
        <v>1118</v>
      </c>
      <c r="EW159">
        <v>3</v>
      </c>
      <c r="EX159">
        <v>477</v>
      </c>
      <c r="FA159">
        <v>7</v>
      </c>
      <c r="FB159">
        <v>1127</v>
      </c>
      <c r="FC159">
        <v>5</v>
      </c>
      <c r="FD159">
        <v>802</v>
      </c>
      <c r="FE159">
        <v>5.666666666666667</v>
      </c>
      <c r="FF159">
        <v>907.33333333333337</v>
      </c>
      <c r="FG159">
        <v>5</v>
      </c>
      <c r="FH159">
        <v>853.16666666666663</v>
      </c>
      <c r="FI159">
        <v>1</v>
      </c>
      <c r="FJ159">
        <v>183</v>
      </c>
      <c r="FO159">
        <v>1</v>
      </c>
      <c r="FP159">
        <v>183</v>
      </c>
      <c r="FQ159">
        <v>1</v>
      </c>
      <c r="FR159">
        <v>154</v>
      </c>
      <c r="FU159">
        <v>0</v>
      </c>
      <c r="FW159">
        <v>0.5</v>
      </c>
      <c r="FX159">
        <v>154</v>
      </c>
      <c r="FY159">
        <v>0.66666666666666663</v>
      </c>
      <c r="FZ159">
        <v>168.5</v>
      </c>
      <c r="GA159">
        <v>0.66666666666666663</v>
      </c>
      <c r="GB159">
        <v>168.5</v>
      </c>
      <c r="GC159">
        <v>3.5555555555555554</v>
      </c>
      <c r="GD159">
        <v>682</v>
      </c>
      <c r="GE159">
        <v>3.1111111111111112</v>
      </c>
      <c r="GF159">
        <v>873.09022556390983</v>
      </c>
      <c r="GG159">
        <v>3.3</v>
      </c>
      <c r="GH159">
        <v>852</v>
      </c>
      <c r="GI159">
        <v>3</v>
      </c>
      <c r="GJ159">
        <v>989.625</v>
      </c>
      <c r="GK159">
        <v>3.25</v>
      </c>
      <c r="GL159">
        <v>821.75</v>
      </c>
      <c r="GM159">
        <v>3.1785714285714284</v>
      </c>
      <c r="GN159">
        <v>886.36</v>
      </c>
      <c r="GO159">
        <v>3.4444444444444446</v>
      </c>
      <c r="GP159">
        <v>962.875</v>
      </c>
      <c r="GQ159">
        <v>2.9</v>
      </c>
      <c r="GR159">
        <v>812.8</v>
      </c>
      <c r="GS159">
        <v>2.1</v>
      </c>
      <c r="GT159">
        <v>891.5</v>
      </c>
      <c r="GU159">
        <v>2.7931034482758621</v>
      </c>
      <c r="GV159">
        <v>882.5</v>
      </c>
      <c r="GW159">
        <v>2.9824561403508771</v>
      </c>
      <c r="GX159">
        <v>884.46938775510205</v>
      </c>
      <c r="GY159">
        <v>5.0999999999999996</v>
      </c>
      <c r="GZ159">
        <v>1392.4</v>
      </c>
      <c r="HA159">
        <v>4.8</v>
      </c>
      <c r="HB159">
        <v>1234.2</v>
      </c>
      <c r="HC159">
        <v>5</v>
      </c>
      <c r="HD159">
        <v>1248.125</v>
      </c>
      <c r="HE159">
        <v>4.9642857142857144</v>
      </c>
      <c r="HF159">
        <v>1294.6785714285713</v>
      </c>
      <c r="HG159">
        <v>4.5555555555555554</v>
      </c>
      <c r="HH159">
        <v>1113.2222222222222</v>
      </c>
      <c r="HI159">
        <v>4.7</v>
      </c>
      <c r="HJ159">
        <v>1298.5999999999999</v>
      </c>
      <c r="HK159">
        <v>5.8</v>
      </c>
      <c r="HL159">
        <v>1575.8</v>
      </c>
      <c r="HM159">
        <v>5.0344827586206895</v>
      </c>
      <c r="HN159">
        <v>1336.655172413793</v>
      </c>
      <c r="HO159">
        <v>5</v>
      </c>
      <c r="HP159">
        <v>1316.0350877192982</v>
      </c>
      <c r="HQ159">
        <v>3.9912280701754388</v>
      </c>
      <c r="HR159">
        <v>1116.5377358490566</v>
      </c>
      <c r="HS159">
        <v>3.1</v>
      </c>
      <c r="HT159">
        <v>891.9</v>
      </c>
      <c r="HU159">
        <v>3.3</v>
      </c>
      <c r="HV159">
        <v>842.1</v>
      </c>
      <c r="HW159">
        <v>3.125</v>
      </c>
      <c r="HX159">
        <v>771.625</v>
      </c>
      <c r="HY159">
        <v>3.1785714285714284</v>
      </c>
      <c r="HZ159">
        <v>839.75</v>
      </c>
      <c r="IA159">
        <v>2.6666666666666665</v>
      </c>
      <c r="IB159">
        <v>790.77777777777783</v>
      </c>
      <c r="IC159">
        <v>2.9</v>
      </c>
      <c r="ID159">
        <v>725.2</v>
      </c>
      <c r="IE159">
        <v>3.1</v>
      </c>
      <c r="IF159">
        <v>615.20000000000005</v>
      </c>
      <c r="IG159">
        <v>2.896551724137931</v>
      </c>
      <c r="IH159">
        <v>707.62068965517244</v>
      </c>
      <c r="II159">
        <v>3.0350877192982457</v>
      </c>
      <c r="IJ159">
        <v>772.52631578947364</v>
      </c>
      <c r="IK159">
        <v>3.0350877192982457</v>
      </c>
      <c r="IL159">
        <v>772.52631578947364</v>
      </c>
      <c r="IM159">
        <v>3.672514619883041</v>
      </c>
      <c r="IN159">
        <v>996.23926380368096</v>
      </c>
      <c r="IS159">
        <v>1.5</v>
      </c>
      <c r="IT159">
        <v>575</v>
      </c>
      <c r="IU159">
        <v>1.5</v>
      </c>
      <c r="IV159">
        <v>575</v>
      </c>
      <c r="IW159">
        <v>1</v>
      </c>
      <c r="IX159">
        <v>193</v>
      </c>
      <c r="JC159">
        <v>1</v>
      </c>
      <c r="JD159">
        <v>193</v>
      </c>
      <c r="JE159">
        <v>1.3333333333333333</v>
      </c>
      <c r="JF159">
        <v>447.66666666666669</v>
      </c>
      <c r="JK159">
        <v>6.5</v>
      </c>
      <c r="JL159">
        <v>1691.5</v>
      </c>
      <c r="JM159">
        <v>6.5</v>
      </c>
      <c r="JN159">
        <v>1691.5</v>
      </c>
      <c r="JO159">
        <v>7</v>
      </c>
      <c r="JP159">
        <v>1874</v>
      </c>
      <c r="JU159">
        <v>7</v>
      </c>
      <c r="JV159">
        <v>1874</v>
      </c>
      <c r="JW159">
        <v>6.666666666666667</v>
      </c>
      <c r="JX159">
        <v>1752.3333333333333</v>
      </c>
      <c r="JY159">
        <v>4</v>
      </c>
      <c r="JZ159">
        <v>1100</v>
      </c>
      <c r="KE159">
        <v>5.5</v>
      </c>
      <c r="KF159">
        <v>1371.5</v>
      </c>
      <c r="KG159">
        <v>5.5</v>
      </c>
      <c r="KH159">
        <v>1371.5</v>
      </c>
      <c r="KI159">
        <v>3</v>
      </c>
      <c r="KJ159">
        <v>895</v>
      </c>
      <c r="KO159">
        <v>3</v>
      </c>
      <c r="KP159">
        <v>895</v>
      </c>
      <c r="KQ159">
        <v>4.666666666666667</v>
      </c>
      <c r="KR159">
        <v>1212.6666666666667</v>
      </c>
      <c r="KS159">
        <v>4.666666666666667</v>
      </c>
      <c r="KT159">
        <v>1212.6666666666667</v>
      </c>
      <c r="KU159">
        <v>4.2222222222222223</v>
      </c>
      <c r="KV159">
        <v>1137.5555555555557</v>
      </c>
      <c r="KW159">
        <v>3.7</v>
      </c>
      <c r="KX159">
        <v>1003.6337209302326</v>
      </c>
      <c r="KY159" s="15">
        <f>Tabla24[[#This Row],[ROS_NUM_COR_COD_ROS_TG_NEG]]-Tabla24[[#This Row],[PAS_NUM_COR_COD_ROS_TG_NEG]]</f>
        <v>3.3555555555555552</v>
      </c>
      <c r="KZ159" s="15">
        <f>Tabla24[[#This Row],[ROS_DUR_COR_COD_ROS_TG_NEG]]-Tabla24[[#This Row],[PAS_DUR_COR_COD_ROS_TG_NEG]]</f>
        <v>489.32222222222219</v>
      </c>
      <c r="LA159" s="15">
        <f>Tabla24[[#This Row],[ROS_NUM_COR_COD_ROS_TG_NEU]]-Tabla24[[#This Row],[PAS_NUM_COR_COD_ROS_TG_NEU]]</f>
        <v>2.95</v>
      </c>
      <c r="LB159" s="15">
        <f>Tabla24[[#This Row],[ROS_DUR_COR_COD_ROS_TG_NEU]]-Tabla24[[#This Row],[PAS_DUR_COR_COD_ROS_TG_NEU]]</f>
        <v>399.79999999999995</v>
      </c>
      <c r="LC159" s="15">
        <f>Tabla24[[#This Row],[ROS_NUM_COR_COD_ROS_TG_POS]]-Tabla24[[#This Row],[PAS_NUM_COR_COD_ROS_TG_POS]]</f>
        <v>4.0999999999999996</v>
      </c>
      <c r="LD159" s="15">
        <f>Tabla24[[#This Row],[ROS_DUR_COR_COD_ROS_TG_POS]]-Tabla24[[#This Row],[PAS_DUR_COR_COD_ROS_TG_POS]]</f>
        <v>814.25454545454545</v>
      </c>
      <c r="LE159" s="15">
        <f>Tabla24[[#This Row],[ROS_NUM_COR_COD_ROS_TG_TOT]]-Tabla24[[#This Row],[PAS_NUM_COR_COD_ROS_TG_TOT]]</f>
        <v>3.4844827586206897</v>
      </c>
      <c r="LF159" s="15">
        <f>Tabla24[[#This Row],[ROS_DUR_COR_COD_ROS_TG_TOT]]-Tabla24[[#This Row],[PAS_DUR_COR_COD_ROS_TG_TOT]]</f>
        <v>575.23581757508339</v>
      </c>
      <c r="LG159" s="15">
        <f>Tabla24[[#This Row],[ROS_NUM_COR_COD_ESC_TG_NEG]]-Tabla24[[#This Row],[PAS_NUM_COR_COD_ESC_TG_NEG]]</f>
        <v>1.7944444444444447</v>
      </c>
      <c r="LH159" s="15">
        <f>Tabla24[[#This Row],[ROS_DUR_COR_COD_ESC_TG_NEG]]-Tabla24[[#This Row],[PAS_DUR_COR_COD_ESC_TG_NEG]]</f>
        <v>-37</v>
      </c>
      <c r="LI159" s="15">
        <f>Tabla24[[#This Row],[ROS_NUM_COR_COD_ESC_TG_NEU]]-Tabla24[[#This Row],[PAS_NUM_COR_COD_ESC_TG_NEU]]</f>
        <v>1.25</v>
      </c>
      <c r="LJ159" s="15">
        <f>Tabla24[[#This Row],[ROS_NUM_COR_COD_ESC_TG_NEG]]-Tabla24[[#This Row],[PAS_NUM_COR_COD_ESC_TG_NEG]]</f>
        <v>1.7944444444444447</v>
      </c>
      <c r="LK159" s="15">
        <f>Tabla24[[#This Row],[ROS_NUM_COR_COD_ESC_TG_POS]]-Tabla24[[#This Row],[PAS_NUM_COR_COD_ESC_TG_POS]]</f>
        <v>0.15000000000000013</v>
      </c>
      <c r="LL159" s="15">
        <f>Tabla24[[#This Row],[ROS_DUR_COR_COD_ESC_TG_POS]]-Tabla24[[#This Row],[PAS_DUR_COR_COD_ESC_TG_POS]]</f>
        <v>-1.2272727272727479</v>
      </c>
      <c r="LM159" s="15">
        <f>Tabla24[[#This Row],[ROS_NUM_COR_COD_ESC_TG_TOT]]-Tabla24[[#This Row],[PAS_NUM_COR_COD_ESC_TG_TOT]]</f>
        <v>1.0431034482758621</v>
      </c>
      <c r="LN159" s="15">
        <f>Tabla24[[#This Row],[ROS_DUR_COR_COD_ESC_TG_TOT]]-Tabla24[[#This Row],[PAS_DUR_COR_COD_ESC_TG_TOT]]</f>
        <v>-2.9285714285714448</v>
      </c>
      <c r="LO159" s="15">
        <f>Tabla24[[#This Row],[PAS_NUM_COR_COD_ROS_TG_NEG]]-Tabla24[[#This Row],[ESC_NUM_COR_COD_ROS_TG_NEG]]</f>
        <v>-2.3555555555555552</v>
      </c>
      <c r="LP159" s="15">
        <f>Tabla24[[#This Row],[PAS_DUR_COR_COD_ROS_TG_NEG]]-Tabla24[[#This Row],[ESC_DUR_COR_COD_ROS_TG_NEG]]</f>
        <v>-752.30000000000007</v>
      </c>
      <c r="LQ159" s="15">
        <f>Tabla24[[#This Row],[PAS_NUM_COR_COD_ROS_TG_NEU]]-Tabla24[[#This Row],[ESC_NUM_COR_COD_ROS_TG_NEU]]</f>
        <v>-1.65</v>
      </c>
      <c r="LR159" s="15">
        <f>Tabla24[[#This Row],[PAS_DUR_COR_COD_ROS_TG_NEU]]-Tabla24[[#This Row],[ESC_DUR_COR_COD_ROS_TG_NEU]]</f>
        <v>-73.200000000000045</v>
      </c>
      <c r="LS159" s="15">
        <f>Tabla24[[#This Row],[PAS_NUM_COR_COD_ROS_TG_POS]]-Tabla24[[#This Row],[ESC_NUM_COR_COD_ROS_TG_POS]]</f>
        <v>-2.4111111111111105</v>
      </c>
      <c r="LT159" s="15">
        <f>Tabla24[[#This Row],[PAS_DUR_COR_COD_ROS_TG_POS]]-Tabla24[[#This Row],[ESC_DUR_COR_COD_ROS_TG_POS]]</f>
        <v>-149.8295454545455</v>
      </c>
      <c r="LU159" s="15">
        <f>Tabla24[[#This Row],[PAS_NUM_COR_COD_ROS_TG_TOT]]-Tabla24[[#This Row],[ESC_NUM_COR_COD_ROS_TG_TOT]]</f>
        <v>-2.1285714285714281</v>
      </c>
      <c r="LV159" s="15">
        <f>Tabla24[[#This Row],[PAS_DUR_COR_COD_ROS_TG_TOT]]-Tabla24[[#This Row],[ESC_DUR_COR_COD_ROS_TG_TOT]]</f>
        <v>-287.38064516129032</v>
      </c>
      <c r="LW159" s="15">
        <f>Tabla24[[#This Row],[PAS_NUM_COR_COD_ESC_TG_NEG]]-Tabla24[[#This Row],[ESC_NUM_COR_COD_ESC_TG_NEG]]</f>
        <v>-2.5722222222222224</v>
      </c>
      <c r="LX159" s="15">
        <f>Tabla24[[#This Row],[PAS_DUR_COR_COD_ESC_TG_NEG]]-Tabla24[[#This Row],[ESC_DUR_COR_COD_ESC_TG_NEG]]</f>
        <v>-9.8392857142856656</v>
      </c>
      <c r="LY159" s="15">
        <f>Tabla24[[#This Row],[PAS_NUM_COR_COD_ESC_TG_NEU]]-Tabla24[[#This Row],[ESC_NUM_COR_COD_ESC_TG_NEU]]</f>
        <v>-1.9500000000000002</v>
      </c>
      <c r="LZ159" s="15">
        <f>Tabla24[[#This Row],[PAS_DUR_COR_COD_ESC_TG_NEU]]-Tabla24[[#This Row],[ESC_DUR_COR_COD_ESC_TG_NEU]]</f>
        <v>-417.6507936507935</v>
      </c>
      <c r="MA159" s="15">
        <f>Tabla24[[#This Row],[PAS_NUM_COR_COD_ESC_TG_POS]]-Tabla24[[#This Row],[ESC_NUM_COR_COD_ESC_TG_POS]]</f>
        <v>-1.1611111111111112</v>
      </c>
      <c r="MB159" s="15">
        <f>Tabla24[[#This Row],[PAS_DUR_COR_COD_ESC_TG_POS]]-Tabla24[[#This Row],[ESC_DUR_COR_COD_ESC_TG_POS]]</f>
        <v>38.584415584415638</v>
      </c>
      <c r="MC159" s="15">
        <f>Tabla24[[#This Row],[PAS_NUM_COR_COD_ESC_TG_TOT]]-Tabla24[[#This Row],[ESC_NUM_COR_COD_ESC_TG_TOT]]</f>
        <v>-1.8928571428571428</v>
      </c>
      <c r="MD159" s="15">
        <f>Tabla24[[#This Row],[PAS_DUR_COR_COD_ESC_TG_TOT]]-Tabla24[[#This Row],[ESC_DUR_COR_COD_ESC_TG_TOT]]</f>
        <v>-133.33333333333337</v>
      </c>
      <c r="ME159">
        <v>244.88888888888889</v>
      </c>
      <c r="MF159">
        <v>261.39999999999998</v>
      </c>
      <c r="MG159">
        <v>271.2</v>
      </c>
      <c r="MH159">
        <v>259.65517241379308</v>
      </c>
      <c r="MI159">
        <v>243</v>
      </c>
      <c r="MJ159">
        <v>303.39999999999998</v>
      </c>
      <c r="MK159">
        <v>280.66666666666669</v>
      </c>
      <c r="ML159">
        <v>277.58333333333331</v>
      </c>
      <c r="MM159">
        <v>187</v>
      </c>
      <c r="MN159">
        <v>177.71428571428572</v>
      </c>
      <c r="MO159">
        <v>235.125</v>
      </c>
      <c r="MP159">
        <v>203</v>
      </c>
      <c r="MQ159">
        <v>172.71428571428572</v>
      </c>
      <c r="MR159">
        <v>187.42857142857142</v>
      </c>
      <c r="MS159">
        <v>243.71428571428572</v>
      </c>
      <c r="MT159">
        <v>201.28571428571428</v>
      </c>
      <c r="MU159">
        <v>271.2</v>
      </c>
      <c r="MV159">
        <v>233.3</v>
      </c>
      <c r="MW159">
        <v>228.09090909090909</v>
      </c>
      <c r="MX159">
        <v>243.67741935483872</v>
      </c>
      <c r="MY159">
        <v>186.75</v>
      </c>
      <c r="MZ159">
        <v>164.88888888888889</v>
      </c>
      <c r="NA159">
        <v>214.54545454545453</v>
      </c>
      <c r="NB159">
        <v>190.64285714285714</v>
      </c>
      <c r="NC159" s="15">
        <f>Tabla1[[#This Row],[ROS_1DU_COR_COD_ROS_TG_NEG]]-Tabla1[[#This Row],[PAS_1DU_COR_COD_ROS_TG_NEG]]</f>
        <v>-26.311111111111103</v>
      </c>
      <c r="ND159" s="15">
        <f>Tabla1[[#This Row],[ROS_1DU_COR_COD_ROS_TG_NEU]]-Tabla1[[#This Row],[PAS_1DU_COR_COD_ROS_TG_NEU]]</f>
        <v>28.099999999999966</v>
      </c>
      <c r="NE159" s="15">
        <f>Tabla1[[#This Row],[ROS_1DU_COR_COD_ROS_TG_POS]]-Tabla1[[#This Row],[PAS_1DU_COR_COD_ROS_TG_POS]]</f>
        <v>43.109090909090895</v>
      </c>
      <c r="NF159" s="15">
        <f>Tabla1[[#This Row],[ROS_1DU_COR_COD_ROS_TG_TOT]]-Tabla1[[#This Row],[PAS_1DU_COR_COD_ROS_TG_TOT]]</f>
        <v>15.977753058954363</v>
      </c>
      <c r="NG159" s="15">
        <f>Tabla1[[#This Row],[ROS_1DU_COR_COD_ESC_TG_NEG]]-Tabla1[[#This Row],[PAS_1DU_COR_COD_ESC_TG_NEG]]</f>
        <v>56.25</v>
      </c>
      <c r="NH159" s="15">
        <f>Tabla1[[#This Row],[ROS_1DU_COR_COD_ESC_TG_NEU]]-Tabla1[[#This Row],[PAS_1DU_COR_COD_ESC_TG_NEU]]</f>
        <v>138.51111111111109</v>
      </c>
      <c r="NI159" s="15">
        <f>Tabla1[[#This Row],[ROS_1DU_COR_COD_ESC_TG_POS]]-Tabla1[[#This Row],[PAS_1DU_COR_COD_ESC_TG_POS]]</f>
        <v>66.121212121212153</v>
      </c>
      <c r="NJ159" s="15">
        <f>Tabla1[[#This Row],[ROS_1DU_COR_COD_ESC_TG_TOT]]-Tabla1[[#This Row],[PAS_1DU_COR_COD_ESC_TG_TOT]]</f>
        <v>86.940476190476176</v>
      </c>
      <c r="NK159" s="15">
        <f>Tabla1[[#This Row],[PAS_1DU_COR_COD_ROS_TG_NEG]]-Tabla1[[#This Row],[ESC_1DU_COR_COD_ROS_TG_NEG]]</f>
        <v>84.199999999999989</v>
      </c>
      <c r="NL159" s="15">
        <f>Tabla1[[#This Row],[PAS_1DU_COR_COD_ROS_TG_NEU]]-Tabla1[[#This Row],[ESC_1DU_COR_COD_ROS_TG_NEU]]</f>
        <v>55.585714285714289</v>
      </c>
      <c r="NM159" s="15">
        <f>Tabla1[[#This Row],[PAS_1DU_COR_COD_ROS_TG_POS]]-Tabla1[[#This Row],[ESC_1DU_COR_COD_ROS_TG_POS]]</f>
        <v>-7.0340909090909065</v>
      </c>
      <c r="NN159" s="15">
        <f>Tabla1[[#This Row],[PAS_1DU_COR_COD_ROS_TG_TOT]]-Tabla1[[#This Row],[ESC_1DU_COR_COD_ROS_TG_TOT]]</f>
        <v>40.677419354838719</v>
      </c>
      <c r="NO159" s="15">
        <f>Tabla1[[#This Row],[PAS_1DU_COR_COD_ESC_TG_NEG]]-Tabla1[[#This Row],[ESC_1DU_COR_COD_ESC_TG_NEG]]</f>
        <v>14.035714285714278</v>
      </c>
      <c r="NP159" s="15">
        <f>Tabla1[[#This Row],[PAS_1DU_COR_COD_ESC_TG_NEU]]-Tabla1[[#This Row],[ESC_1DU_COR_COD_ESC_TG_NEU]]</f>
        <v>-22.539682539682531</v>
      </c>
      <c r="NQ159" s="15">
        <f>Tabla1[[#This Row],[PAS_1DU_COR_COD_ESC_TG_POS]]-Tabla1[[#This Row],[ESC_1DU_COR_COD_ESC_TG_POS]]</f>
        <v>-29.16883116883119</v>
      </c>
      <c r="NR159" s="15">
        <f>Tabla1[[#This Row],[PAS_1DU_COR_COD_ESC_TG_TOT]]-Tabla1[[#This Row],[ESC_1DU_COR_COD_ESC_TG_TOT]]</f>
        <v>-10.642857142857139</v>
      </c>
    </row>
    <row r="160" spans="1:382" x14ac:dyDescent="0.3">
      <c r="A160" s="2" t="s">
        <v>177</v>
      </c>
      <c r="B160" s="2">
        <v>50</v>
      </c>
      <c r="C160" s="2">
        <v>2</v>
      </c>
      <c r="D160" s="2">
        <v>54</v>
      </c>
      <c r="E160">
        <v>1.85</v>
      </c>
      <c r="F160">
        <v>1285.5</v>
      </c>
      <c r="G160">
        <v>2.2999999999999998</v>
      </c>
      <c r="H160">
        <v>1464.875</v>
      </c>
      <c r="I160">
        <v>2.4500000000000002</v>
      </c>
      <c r="J160">
        <v>1144.4545454545455</v>
      </c>
      <c r="K160">
        <v>2.2000000000000002</v>
      </c>
      <c r="L160">
        <v>1281.1851851851852</v>
      </c>
      <c r="M160">
        <v>1.5</v>
      </c>
      <c r="N160">
        <v>1062.5714285714287</v>
      </c>
      <c r="O160">
        <v>1.95</v>
      </c>
      <c r="P160">
        <v>1149.2222222222222</v>
      </c>
      <c r="Q160">
        <v>1.25</v>
      </c>
      <c r="R160">
        <v>860.125</v>
      </c>
      <c r="S160">
        <v>1.5666666666666667</v>
      </c>
      <c r="T160">
        <v>1027.5833333333333</v>
      </c>
      <c r="U160">
        <v>1.8833333333333333</v>
      </c>
      <c r="V160">
        <v>1161.8431372549019</v>
      </c>
      <c r="W160">
        <v>0.3</v>
      </c>
      <c r="X160">
        <v>381.33333333333331</v>
      </c>
      <c r="Y160">
        <v>0.45</v>
      </c>
      <c r="Z160">
        <v>370.75</v>
      </c>
      <c r="AA160">
        <v>0.2</v>
      </c>
      <c r="AB160">
        <v>332.5</v>
      </c>
      <c r="AC160">
        <v>0.31666666666666665</v>
      </c>
      <c r="AD160">
        <v>365.77777777777777</v>
      </c>
      <c r="AE160">
        <v>0.31666666666666665</v>
      </c>
      <c r="AF160">
        <v>365.77777777777777</v>
      </c>
      <c r="AG160">
        <v>1.3611111111111112</v>
      </c>
      <c r="AH160">
        <v>1042.4333333333334</v>
      </c>
      <c r="BM160">
        <v>1.3611111111111112</v>
      </c>
      <c r="BN160">
        <v>1042.4333333333334</v>
      </c>
      <c r="BO160">
        <v>0.5714285714285714</v>
      </c>
      <c r="BP160">
        <v>315.66666666666669</v>
      </c>
      <c r="BQ160">
        <v>2</v>
      </c>
      <c r="BR160">
        <v>1252</v>
      </c>
      <c r="BS160">
        <v>1.5</v>
      </c>
      <c r="BT160">
        <v>565.75</v>
      </c>
      <c r="BU160">
        <v>1.3913043478260869</v>
      </c>
      <c r="BV160">
        <v>696.6</v>
      </c>
      <c r="BW160">
        <v>2</v>
      </c>
      <c r="BX160">
        <v>1174.75</v>
      </c>
      <c r="BY160">
        <v>0.44444444444444442</v>
      </c>
      <c r="BZ160">
        <v>657</v>
      </c>
      <c r="CA160">
        <v>0.44444444444444442</v>
      </c>
      <c r="CB160">
        <v>325</v>
      </c>
      <c r="CC160">
        <v>0.92307692307692313</v>
      </c>
      <c r="CD160">
        <v>858</v>
      </c>
      <c r="CE160">
        <v>1.1428571428571428</v>
      </c>
      <c r="CF160">
        <v>763.05882352941171</v>
      </c>
      <c r="CG160">
        <v>1.8571428571428572</v>
      </c>
      <c r="CH160">
        <v>1122.3333333333333</v>
      </c>
      <c r="CI160">
        <v>1.25</v>
      </c>
      <c r="CJ160">
        <v>781</v>
      </c>
      <c r="CK160">
        <v>1.625</v>
      </c>
      <c r="CL160">
        <v>599.25</v>
      </c>
      <c r="CM160">
        <v>1.5652173913043479</v>
      </c>
      <c r="CN160">
        <v>810.7</v>
      </c>
      <c r="CO160">
        <v>2.5</v>
      </c>
      <c r="CP160">
        <v>867</v>
      </c>
      <c r="CQ160">
        <v>0.77777777777777779</v>
      </c>
      <c r="CR160">
        <v>980.5</v>
      </c>
      <c r="CS160">
        <v>1.2222222222222223</v>
      </c>
      <c r="CT160">
        <v>1508</v>
      </c>
      <c r="CU160">
        <v>1.4615384615384615</v>
      </c>
      <c r="CV160">
        <v>1034.6666666666667</v>
      </c>
      <c r="CW160">
        <v>1.510204081632653</v>
      </c>
      <c r="CX160">
        <v>916.78947368421052</v>
      </c>
      <c r="CY160">
        <v>1.3265306122448979</v>
      </c>
      <c r="CZ160">
        <v>844.19444444444446</v>
      </c>
      <c r="DA160">
        <v>0.5714285714285714</v>
      </c>
      <c r="DB160">
        <v>329.33333333333331</v>
      </c>
      <c r="DC160">
        <v>1.25</v>
      </c>
      <c r="DD160">
        <v>895.33333333333337</v>
      </c>
      <c r="DE160">
        <v>0.875</v>
      </c>
      <c r="DF160">
        <v>468</v>
      </c>
      <c r="DG160">
        <v>0.91304347826086951</v>
      </c>
      <c r="DH160">
        <v>564.22222222222217</v>
      </c>
      <c r="DI160">
        <v>1.25</v>
      </c>
      <c r="DJ160">
        <v>980.33333333333337</v>
      </c>
      <c r="DK160">
        <v>0.22222222222222221</v>
      </c>
      <c r="DL160">
        <v>246</v>
      </c>
      <c r="DM160">
        <v>0.66666666666666663</v>
      </c>
      <c r="DN160">
        <v>620.5</v>
      </c>
      <c r="DO160">
        <v>0.69230769230769229</v>
      </c>
      <c r="DP160">
        <v>667.71428571428567</v>
      </c>
      <c r="DQ160">
        <v>0.79591836734693877</v>
      </c>
      <c r="DR160">
        <v>609.5</v>
      </c>
      <c r="DS160">
        <v>0.79591836734693877</v>
      </c>
      <c r="DT160">
        <v>609.5</v>
      </c>
      <c r="DU160">
        <v>1.1496598639455782</v>
      </c>
      <c r="DV160">
        <v>771.98076923076928</v>
      </c>
      <c r="DW160">
        <v>3.6666666666666665</v>
      </c>
      <c r="DX160">
        <v>1172.5</v>
      </c>
      <c r="DY160">
        <v>2</v>
      </c>
      <c r="DZ160">
        <v>862</v>
      </c>
      <c r="EA160">
        <v>1</v>
      </c>
      <c r="EB160">
        <v>548</v>
      </c>
      <c r="EC160">
        <v>2.4285714285714284</v>
      </c>
      <c r="ED160">
        <v>938.75</v>
      </c>
      <c r="EE160">
        <v>1.5</v>
      </c>
      <c r="EF160">
        <v>211</v>
      </c>
      <c r="EG160">
        <v>3</v>
      </c>
      <c r="EH160">
        <v>561</v>
      </c>
      <c r="EI160">
        <v>2</v>
      </c>
      <c r="EJ160">
        <v>588</v>
      </c>
      <c r="EK160">
        <v>2</v>
      </c>
      <c r="EL160">
        <v>392.75</v>
      </c>
      <c r="EM160">
        <v>2.2727272727272729</v>
      </c>
      <c r="EN160">
        <v>665.75</v>
      </c>
      <c r="EO160">
        <v>0.33333333333333331</v>
      </c>
      <c r="EP160">
        <v>117</v>
      </c>
      <c r="EQ160">
        <v>5.5</v>
      </c>
      <c r="ER160">
        <v>1092</v>
      </c>
      <c r="ES160">
        <v>5</v>
      </c>
      <c r="ET160">
        <v>1006</v>
      </c>
      <c r="EU160">
        <v>3.1428571428571428</v>
      </c>
      <c r="EV160">
        <v>862.6</v>
      </c>
      <c r="EW160">
        <v>1</v>
      </c>
      <c r="EX160">
        <v>212.5</v>
      </c>
      <c r="EY160">
        <v>4</v>
      </c>
      <c r="EZ160">
        <v>748</v>
      </c>
      <c r="FA160">
        <v>6</v>
      </c>
      <c r="FB160">
        <v>1156</v>
      </c>
      <c r="FC160">
        <v>3</v>
      </c>
      <c r="FD160">
        <v>582.25</v>
      </c>
      <c r="FE160">
        <v>3.0909090909090908</v>
      </c>
      <c r="FF160">
        <v>738</v>
      </c>
      <c r="FG160">
        <v>2.6818181818181817</v>
      </c>
      <c r="FH160">
        <v>704</v>
      </c>
      <c r="FI160">
        <v>3.6666666666666665</v>
      </c>
      <c r="FJ160">
        <v>1004</v>
      </c>
      <c r="FK160">
        <v>4</v>
      </c>
      <c r="FL160">
        <v>1009</v>
      </c>
      <c r="FM160">
        <v>3.5</v>
      </c>
      <c r="FN160">
        <v>506.5</v>
      </c>
      <c r="FO160">
        <v>3.7142857142857144</v>
      </c>
      <c r="FP160">
        <v>839.83333333333337</v>
      </c>
      <c r="FQ160">
        <v>2.5</v>
      </c>
      <c r="FR160">
        <v>493.5</v>
      </c>
      <c r="FS160">
        <v>2</v>
      </c>
      <c r="FT160">
        <v>459</v>
      </c>
      <c r="FU160">
        <v>2</v>
      </c>
      <c r="FV160">
        <v>226</v>
      </c>
      <c r="FW160">
        <v>2.25</v>
      </c>
      <c r="FX160">
        <v>418</v>
      </c>
      <c r="FY160">
        <v>3.1818181818181817</v>
      </c>
      <c r="FZ160">
        <v>671.1</v>
      </c>
      <c r="GA160">
        <v>3.1818181818181817</v>
      </c>
      <c r="GB160">
        <v>671.1</v>
      </c>
      <c r="GC160">
        <v>2.8484848484848486</v>
      </c>
      <c r="GD160">
        <v>691.81481481481478</v>
      </c>
      <c r="GE160">
        <v>1.461111111111111</v>
      </c>
      <c r="GF160">
        <v>744.58227848101262</v>
      </c>
      <c r="GG160">
        <v>1.8</v>
      </c>
      <c r="GH160">
        <v>1128</v>
      </c>
      <c r="GI160">
        <v>0.88888888888888884</v>
      </c>
      <c r="GJ160">
        <v>866.66666666666663</v>
      </c>
      <c r="GK160">
        <v>2.25</v>
      </c>
      <c r="GL160">
        <v>1664.3333333333333</v>
      </c>
      <c r="GM160">
        <v>1.6296296296296295</v>
      </c>
      <c r="GN160">
        <v>1210.5</v>
      </c>
      <c r="GO160">
        <v>0.88888888888888884</v>
      </c>
      <c r="GP160">
        <v>751</v>
      </c>
      <c r="GQ160">
        <v>1.4</v>
      </c>
      <c r="GR160">
        <v>925</v>
      </c>
      <c r="GS160">
        <v>2.2222222222222223</v>
      </c>
      <c r="GT160">
        <v>1359.25</v>
      </c>
      <c r="GU160">
        <v>1.5</v>
      </c>
      <c r="GV160">
        <v>1063.9000000000001</v>
      </c>
      <c r="GW160">
        <v>1.5636363636363637</v>
      </c>
      <c r="GX160">
        <v>1137.2</v>
      </c>
      <c r="GY160">
        <v>0.6</v>
      </c>
      <c r="GZ160">
        <v>467.33333333333331</v>
      </c>
      <c r="HA160">
        <v>0.33333333333333331</v>
      </c>
      <c r="HB160">
        <v>454.5</v>
      </c>
      <c r="HC160">
        <v>0.75</v>
      </c>
      <c r="HD160">
        <v>448.66666666666669</v>
      </c>
      <c r="HE160">
        <v>0.55555555555555558</v>
      </c>
      <c r="HF160">
        <v>457.125</v>
      </c>
      <c r="HG160">
        <v>0.77777777777777779</v>
      </c>
      <c r="HH160">
        <v>1118.5</v>
      </c>
      <c r="HI160">
        <v>1.3</v>
      </c>
      <c r="HJ160">
        <v>914.5</v>
      </c>
      <c r="HK160">
        <v>0.88888888888888884</v>
      </c>
      <c r="HL160">
        <v>581.33333333333337</v>
      </c>
      <c r="HM160">
        <v>1</v>
      </c>
      <c r="HN160">
        <v>848.77777777777783</v>
      </c>
      <c r="HO160">
        <v>0.78181818181818186</v>
      </c>
      <c r="HP160">
        <v>664.47058823529414</v>
      </c>
      <c r="HQ160">
        <v>1.1727272727272726</v>
      </c>
      <c r="HR160">
        <v>920</v>
      </c>
      <c r="HS160">
        <v>0.3</v>
      </c>
      <c r="HT160">
        <v>672</v>
      </c>
      <c r="HU160">
        <v>0.1111111111111111</v>
      </c>
      <c r="HV160">
        <v>111</v>
      </c>
      <c r="HW160">
        <v>0</v>
      </c>
      <c r="HY160">
        <v>0.14814814814814814</v>
      </c>
      <c r="HZ160">
        <v>391.5</v>
      </c>
      <c r="IA160">
        <v>0.44444444444444442</v>
      </c>
      <c r="IB160">
        <v>857</v>
      </c>
      <c r="IC160">
        <v>0.1</v>
      </c>
      <c r="ID160">
        <v>229</v>
      </c>
      <c r="IE160">
        <v>0.22222222222222221</v>
      </c>
      <c r="IF160">
        <v>440</v>
      </c>
      <c r="IG160">
        <v>0.25</v>
      </c>
      <c r="IH160">
        <v>508.66666666666669</v>
      </c>
      <c r="II160">
        <v>0.2</v>
      </c>
      <c r="IJ160">
        <v>461.8</v>
      </c>
      <c r="IK160">
        <v>0.2</v>
      </c>
      <c r="IL160">
        <v>461.8</v>
      </c>
      <c r="IM160">
        <v>0.84848484848484851</v>
      </c>
      <c r="IN160">
        <v>865.45238095238096</v>
      </c>
      <c r="IQ160">
        <v>5</v>
      </c>
      <c r="IR160">
        <v>1316</v>
      </c>
      <c r="IS160">
        <v>0</v>
      </c>
      <c r="IU160">
        <v>1.6666666666666667</v>
      </c>
      <c r="IV160">
        <v>1316</v>
      </c>
      <c r="IW160">
        <v>7</v>
      </c>
      <c r="IX160">
        <v>1817</v>
      </c>
      <c r="JA160">
        <v>1</v>
      </c>
      <c r="JB160">
        <v>397</v>
      </c>
      <c r="JC160">
        <v>4</v>
      </c>
      <c r="JD160">
        <v>1107</v>
      </c>
      <c r="JE160">
        <v>2.6</v>
      </c>
      <c r="JF160">
        <v>1176.6666666666667</v>
      </c>
      <c r="JI160">
        <v>0</v>
      </c>
      <c r="JK160">
        <v>0</v>
      </c>
      <c r="JM160">
        <v>0</v>
      </c>
      <c r="JO160">
        <v>0</v>
      </c>
      <c r="JS160">
        <v>6</v>
      </c>
      <c r="JT160">
        <v>1606</v>
      </c>
      <c r="JU160">
        <v>3</v>
      </c>
      <c r="JV160">
        <v>1606</v>
      </c>
      <c r="JW160">
        <v>1.2</v>
      </c>
      <c r="JX160">
        <v>1606</v>
      </c>
      <c r="JY160">
        <v>1.9</v>
      </c>
      <c r="JZ160">
        <v>1284</v>
      </c>
      <c r="KC160">
        <v>0</v>
      </c>
      <c r="KE160">
        <v>0</v>
      </c>
      <c r="KG160">
        <v>0</v>
      </c>
      <c r="KI160">
        <v>0</v>
      </c>
      <c r="KM160">
        <v>1</v>
      </c>
      <c r="KN160">
        <v>142</v>
      </c>
      <c r="KO160">
        <v>0.5</v>
      </c>
      <c r="KP160">
        <v>142</v>
      </c>
      <c r="KQ160">
        <v>0.2</v>
      </c>
      <c r="KR160">
        <v>142</v>
      </c>
      <c r="KS160">
        <v>0.2</v>
      </c>
      <c r="KT160">
        <v>142</v>
      </c>
      <c r="KU160">
        <v>1.3333333333333333</v>
      </c>
      <c r="KV160">
        <v>1055.5999999999999</v>
      </c>
      <c r="KW160">
        <v>0.88888888888888884</v>
      </c>
      <c r="KX160">
        <v>885.68085106382978</v>
      </c>
      <c r="KY160" s="15">
        <f>Tabla24[[#This Row],[ROS_NUM_COR_COD_ROS_TG_NEG]]-Tabla24[[#This Row],[PAS_NUM_COR_COD_ROS_TG_NEG]]</f>
        <v>-0.72222222222222221</v>
      </c>
      <c r="KZ160" s="15">
        <f>Tabla24[[#This Row],[ROS_DUR_COR_COD_ROS_TG_NEG]]-Tabla24[[#This Row],[PAS_DUR_COR_COD_ROS_TG_NEG]]</f>
        <v>55.928571428571331</v>
      </c>
      <c r="LA160" s="15">
        <f>Tabla24[[#This Row],[ROS_NUM_COR_COD_ROS_TG_NEU]]-Tabla24[[#This Row],[PAS_NUM_COR_COD_ROS_TG_NEU]]</f>
        <v>-0.64999999999999991</v>
      </c>
      <c r="LB160" s="15">
        <f>Tabla24[[#This Row],[ROS_DUR_COR_COD_ROS_TG_NEU]]-Tabla24[[#This Row],[PAS_DUR_COR_COD_ROS_TG_NEU]]</f>
        <v>-234.72222222222217</v>
      </c>
      <c r="LC160" s="15">
        <f>Tabla24[[#This Row],[ROS_NUM_COR_COD_ROS_TG_POS]]-Tabla24[[#This Row],[PAS_NUM_COR_COD_ROS_TG_POS]]</f>
        <v>-0.36111111111111116</v>
      </c>
      <c r="LD160" s="15">
        <f>Tabla24[[#This Row],[ROS_DUR_COR_COD_ROS_TG_POS]]-Tabla24[[#This Row],[PAS_DUR_COR_COD_ROS_TG_POS]]</f>
        <v>-278.79166666666663</v>
      </c>
      <c r="LE160" s="15">
        <f>Tabla24[[#This Row],[ROS_NUM_COR_COD_ROS_TG_TOT]]-Tabla24[[#This Row],[PAS_NUM_COR_COD_ROS_TG_TOT]]</f>
        <v>-0.56666666666666665</v>
      </c>
      <c r="LF160" s="15">
        <f>Tabla24[[#This Row],[ROS_DUR_COR_COD_ROS_TG_TOT]]-Tabla24[[#This Row],[PAS_DUR_COR_COD_ROS_TG_TOT]]</f>
        <v>-178.80555555555543</v>
      </c>
      <c r="LG160" s="15">
        <f>Tabla24[[#This Row],[ROS_NUM_COR_COD_ESC_TG_NEG]]-Tabla24[[#This Row],[PAS_NUM_COR_COD_ESC_TG_NEG]]</f>
        <v>-0.96111111111111125</v>
      </c>
      <c r="LH160" s="15">
        <f>Tabla24[[#This Row],[ROS_DUR_COR_COD_ESC_TG_NEG]]-Tabla24[[#This Row],[PAS_DUR_COR_COD_ESC_TG_NEG]]</f>
        <v>-534.5</v>
      </c>
      <c r="LI160" s="15">
        <f>Tabla24[[#This Row],[ROS_NUM_COR_COD_ESC_TG_NEU]]-Tabla24[[#This Row],[PAS_NUM_COR_COD_ESC_TG_NEU]]</f>
        <v>-0.89999999999999991</v>
      </c>
      <c r="LJ160" s="15">
        <f>Tabla24[[#This Row],[ROS_NUM_COR_COD_ESC_TG_NEG]]-Tabla24[[#This Row],[PAS_NUM_COR_COD_ESC_TG_NEG]]</f>
        <v>-0.96111111111111125</v>
      </c>
      <c r="LK160" s="15">
        <f>Tabla24[[#This Row],[ROS_NUM_COR_COD_ESC_TG_POS]]-Tabla24[[#This Row],[PAS_NUM_COR_COD_ESC_TG_POS]]</f>
        <v>-0.22777777777777786</v>
      </c>
      <c r="LL160" s="15">
        <f>Tabla24[[#This Row],[ROS_DUR_COR_COD_ESC_TG_POS]]-Tabla24[[#This Row],[PAS_DUR_COR_COD_ESC_TG_POS]]</f>
        <v>214.7954545454545</v>
      </c>
      <c r="LM160" s="15">
        <f>Tabla24[[#This Row],[ROS_NUM_COR_COD_ESC_TG_TOT]]-Tabla24[[#This Row],[PAS_NUM_COR_COD_ESC_TG_TOT]]</f>
        <v>-0.70000000000000018</v>
      </c>
      <c r="LN160" s="15">
        <f>Tabla24[[#This Row],[ROS_DUR_COR_COD_ESC_TG_TOT]]-Tabla24[[#This Row],[PAS_DUR_COR_COD_ESC_TG_TOT]]</f>
        <v>-217.28518518518513</v>
      </c>
      <c r="LO160" s="15">
        <f>Tabla24[[#This Row],[PAS_NUM_COR_COD_ROS_TG_NEG]]-Tabla24[[#This Row],[ESC_NUM_COR_COD_ROS_TG_NEG]]</f>
        <v>-1</v>
      </c>
      <c r="LP160" s="15">
        <f>Tabla24[[#This Row],[PAS_DUR_COR_COD_ROS_TG_NEG]]-Tabla24[[#This Row],[ESC_DUR_COR_COD_ROS_TG_NEG]]</f>
        <v>195.57142857142867</v>
      </c>
      <c r="LQ160" s="15">
        <f>Tabla24[[#This Row],[PAS_NUM_COR_COD_ROS_TG_NEU]]-Tabla24[[#This Row],[ESC_NUM_COR_COD_ROS_TG_NEU]]</f>
        <v>1.1722222222222221</v>
      </c>
      <c r="LR160" s="15">
        <f>Tabla24[[#This Row],[PAS_DUR_COR_COD_ROS_TG_NEU]]-Tabla24[[#This Row],[ESC_DUR_COR_COD_ROS_TG_NEU]]</f>
        <v>168.72222222222217</v>
      </c>
      <c r="LS160" s="15">
        <f>Tabla24[[#This Row],[PAS_NUM_COR_COD_ROS_TG_POS]]-Tabla24[[#This Row],[ESC_NUM_COR_COD_ROS_TG_POS]]</f>
        <v>2.7777777777777679E-2</v>
      </c>
      <c r="LT160" s="15">
        <f>Tabla24[[#This Row],[PAS_DUR_COR_COD_ROS_TG_POS]]-Tabla24[[#This Row],[ESC_DUR_COR_COD_ROS_TG_POS]]</f>
        <v>-647.875</v>
      </c>
      <c r="LU160" s="15">
        <f>Tabla24[[#This Row],[PAS_NUM_COR_COD_ROS_TG_TOT]]-Tabla24[[#This Row],[ESC_NUM_COR_COD_ROS_TG_TOT]]</f>
        <v>0.1051282051282052</v>
      </c>
      <c r="LV160" s="15">
        <f>Tabla24[[#This Row],[PAS_DUR_COR_COD_ROS_TG_TOT]]-Tabla24[[#This Row],[ESC_DUR_COR_COD_ROS_TG_TOT]]</f>
        <v>-7.0833333333334849</v>
      </c>
      <c r="LW160" s="15">
        <f>Tabla24[[#This Row],[PAS_NUM_COR_COD_ESC_TG_NEG]]-Tabla24[[#This Row],[ESC_NUM_COR_COD_ESC_TG_NEG]]</f>
        <v>-0.14999999999999991</v>
      </c>
      <c r="LX160" s="15">
        <f>Tabla24[[#This Row],[PAS_DUR_COR_COD_ESC_TG_NEG]]-Tabla24[[#This Row],[ESC_DUR_COR_COD_ESC_TG_NEG]]</f>
        <v>110.75</v>
      </c>
      <c r="LY160" s="15">
        <f>Tabla24[[#This Row],[PAS_NUM_COR_COD_ESC_TG_NEU]]-Tabla24[[#This Row],[ESC_NUM_COR_COD_ESC_TG_NEU]]</f>
        <v>1.8555555555555554</v>
      </c>
      <c r="LZ160" s="15">
        <f>Tabla24[[#This Row],[PAS_DUR_COR_COD_ESC_TG_NEU]]-Tabla24[[#This Row],[ESC_DUR_COR_COD_ESC_TG_NEU]]</f>
        <v>807.875</v>
      </c>
      <c r="MA160" s="15">
        <f>Tabla24[[#This Row],[PAS_NUM_COR_COD_ESC_TG_POS]]-Tabla24[[#This Row],[ESC_NUM_COR_COD_ESC_TG_POS]]</f>
        <v>2.0055555555555555</v>
      </c>
      <c r="MB160" s="15">
        <f>Tabla24[[#This Row],[PAS_DUR_COR_COD_ESC_TG_POS]]-Tabla24[[#This Row],[ESC_DUR_COR_COD_ESC_TG_POS]]</f>
        <v>819.4545454545455</v>
      </c>
      <c r="MC160" s="15">
        <f>Tabla24[[#This Row],[PAS_NUM_COR_COD_ESC_TG_TOT]]-Tabla24[[#This Row],[ESC_NUM_COR_COD_ESC_TG_TOT]]</f>
        <v>1.276923076923077</v>
      </c>
      <c r="MD160" s="15">
        <f>Tabla24[[#This Row],[PAS_DUR_COR_COD_ESC_TG_TOT]]-Tabla24[[#This Row],[ESC_DUR_COR_COD_ESC_TG_TOT]]</f>
        <v>423.18518518518522</v>
      </c>
      <c r="ME160">
        <v>382</v>
      </c>
      <c r="MF160">
        <v>254.5</v>
      </c>
      <c r="MG160">
        <v>308.33333333333331</v>
      </c>
      <c r="MH160">
        <v>300.77777777777777</v>
      </c>
      <c r="MI160">
        <v>204</v>
      </c>
      <c r="MJ160">
        <v>237</v>
      </c>
      <c r="MK160">
        <v>276</v>
      </c>
      <c r="ML160">
        <v>246</v>
      </c>
      <c r="MM160">
        <v>206.2</v>
      </c>
      <c r="MN160">
        <v>97</v>
      </c>
      <c r="MO160">
        <v>386</v>
      </c>
      <c r="MP160">
        <v>221.88888888888889</v>
      </c>
      <c r="MQ160">
        <v>212.75</v>
      </c>
      <c r="MR160">
        <v>295</v>
      </c>
      <c r="MS160">
        <v>166</v>
      </c>
      <c r="MT160">
        <v>211.14285714285714</v>
      </c>
      <c r="MU160">
        <v>294.71428571428572</v>
      </c>
      <c r="MV160">
        <v>317.55555555555554</v>
      </c>
      <c r="MW160">
        <v>243.5</v>
      </c>
      <c r="MX160">
        <v>286.20833333333331</v>
      </c>
      <c r="MY160">
        <v>312.375</v>
      </c>
      <c r="MZ160">
        <v>274.25</v>
      </c>
      <c r="NA160">
        <v>246.81818181818181</v>
      </c>
      <c r="NB160">
        <v>274.37037037037038</v>
      </c>
      <c r="NC160" s="15">
        <f>Tabla1[[#This Row],[ROS_1DU_COR_COD_ROS_TG_NEG]]-Tabla1[[#This Row],[PAS_1DU_COR_COD_ROS_TG_NEG]]</f>
        <v>87.285714285714278</v>
      </c>
      <c r="ND160" s="15">
        <f>Tabla1[[#This Row],[ROS_1DU_COR_COD_ROS_TG_NEU]]-Tabla1[[#This Row],[PAS_1DU_COR_COD_ROS_TG_NEU]]</f>
        <v>-63.055555555555543</v>
      </c>
      <c r="NE160" s="15">
        <f>Tabla1[[#This Row],[ROS_1DU_COR_COD_ROS_TG_POS]]-Tabla1[[#This Row],[PAS_1DU_COR_COD_ROS_TG_POS]]</f>
        <v>64.833333333333314</v>
      </c>
      <c r="NF160" s="15">
        <f>Tabla1[[#This Row],[ROS_1DU_COR_COD_ROS_TG_TOT]]-Tabla1[[#This Row],[PAS_1DU_COR_COD_ROS_TG_TOT]]</f>
        <v>14.569444444444457</v>
      </c>
      <c r="NG160" s="15">
        <f>Tabla1[[#This Row],[ROS_1DU_COR_COD_ESC_TG_NEG]]-Tabla1[[#This Row],[PAS_1DU_COR_COD_ESC_TG_NEG]]</f>
        <v>-108.375</v>
      </c>
      <c r="NH160" s="15">
        <f>Tabla1[[#This Row],[ROS_1DU_COR_COD_ESC_TG_NEU]]-Tabla1[[#This Row],[PAS_1DU_COR_COD_ESC_TG_NEU]]</f>
        <v>-37.25</v>
      </c>
      <c r="NI160" s="15">
        <f>Tabla1[[#This Row],[ROS_1DU_COR_COD_ESC_TG_POS]]-Tabla1[[#This Row],[PAS_1DU_COR_COD_ESC_TG_POS]]</f>
        <v>29.181818181818187</v>
      </c>
      <c r="NJ160" s="15">
        <f>Tabla1[[#This Row],[ROS_1DU_COR_COD_ESC_TG_TOT]]-Tabla1[[#This Row],[PAS_1DU_COR_COD_ESC_TG_TOT]]</f>
        <v>-28.370370370370381</v>
      </c>
      <c r="NK160" s="15">
        <f>Tabla1[[#This Row],[PAS_1DU_COR_COD_ROS_TG_NEG]]-Tabla1[[#This Row],[ESC_1DU_COR_COD_ROS_TG_NEG]]</f>
        <v>88.514285714285734</v>
      </c>
      <c r="NL160" s="15">
        <f>Tabla1[[#This Row],[PAS_1DU_COR_COD_ROS_TG_NEU]]-Tabla1[[#This Row],[ESC_1DU_COR_COD_ROS_TG_NEU]]</f>
        <v>220.55555555555554</v>
      </c>
      <c r="NM160" s="15">
        <f>Tabla1[[#This Row],[PAS_1DU_COR_COD_ROS_TG_POS]]-Tabla1[[#This Row],[ESC_1DU_COR_COD_ROS_TG_POS]]</f>
        <v>-142.5</v>
      </c>
      <c r="NN160" s="15">
        <f>Tabla1[[#This Row],[PAS_1DU_COR_COD_ROS_TG_TOT]]-Tabla1[[#This Row],[ESC_1DU_COR_COD_ROS_TG_TOT]]</f>
        <v>64.319444444444429</v>
      </c>
      <c r="NO160" s="15">
        <f>Tabla1[[#This Row],[PAS_1DU_COR_COD_ESC_TG_NEG]]-Tabla1[[#This Row],[ESC_1DU_COR_COD_ESC_TG_NEG]]</f>
        <v>99.625</v>
      </c>
      <c r="NP160" s="15">
        <f>Tabla1[[#This Row],[PAS_1DU_COR_COD_ESC_TG_NEU]]-Tabla1[[#This Row],[ESC_1DU_COR_COD_ESC_TG_NEU]]</f>
        <v>-20.75</v>
      </c>
      <c r="NQ160" s="15">
        <f>Tabla1[[#This Row],[PAS_1DU_COR_COD_ESC_TG_POS]]-Tabla1[[#This Row],[ESC_1DU_COR_COD_ESC_TG_POS]]</f>
        <v>80.818181818181813</v>
      </c>
      <c r="NR160" s="15">
        <f>Tabla1[[#This Row],[PAS_1DU_COR_COD_ESC_TG_TOT]]-Tabla1[[#This Row],[ESC_1DU_COR_COD_ESC_TG_TOT]]</f>
        <v>63.227513227513242</v>
      </c>
    </row>
    <row r="161" spans="1:382" x14ac:dyDescent="0.3">
      <c r="A161" s="2" t="s">
        <v>178</v>
      </c>
      <c r="B161" s="2">
        <v>50</v>
      </c>
      <c r="C161" s="2">
        <v>2</v>
      </c>
      <c r="D161" s="2">
        <v>57</v>
      </c>
      <c r="E161">
        <v>1.4411764705882353</v>
      </c>
      <c r="F161">
        <v>870.3125</v>
      </c>
      <c r="G161">
        <v>1.5263157894736843</v>
      </c>
      <c r="H161">
        <v>650.54166666666663</v>
      </c>
      <c r="I161">
        <v>1.3947368421052631</v>
      </c>
      <c r="J161">
        <v>630.72727272727275</v>
      </c>
      <c r="K161">
        <v>1.4545454545454546</v>
      </c>
      <c r="L161">
        <v>700.22580645161293</v>
      </c>
      <c r="M161">
        <v>1.7058823529411764</v>
      </c>
      <c r="N161">
        <v>765.35</v>
      </c>
      <c r="O161">
        <v>1.9736842105263157</v>
      </c>
      <c r="P161">
        <v>815.24</v>
      </c>
      <c r="Q161">
        <v>1.7105263157894737</v>
      </c>
      <c r="R161">
        <v>901.05</v>
      </c>
      <c r="S161">
        <v>1.8</v>
      </c>
      <c r="T161">
        <v>826.29230769230765</v>
      </c>
      <c r="U161">
        <v>1.6272727272727272</v>
      </c>
      <c r="V161">
        <v>764.74803149606294</v>
      </c>
      <c r="W161">
        <v>0.91176470588235292</v>
      </c>
      <c r="X161">
        <v>471.375</v>
      </c>
      <c r="Y161">
        <v>0.52631578947368418</v>
      </c>
      <c r="Z161">
        <v>601.66666666666663</v>
      </c>
      <c r="AA161">
        <v>0.78947368421052633</v>
      </c>
      <c r="AB161">
        <v>579.85714285714289</v>
      </c>
      <c r="AC161">
        <v>0.73636363636363633</v>
      </c>
      <c r="AD161">
        <v>540.38461538461536</v>
      </c>
      <c r="AE161">
        <v>0.73636363636363633</v>
      </c>
      <c r="AF161">
        <v>540.38461538461536</v>
      </c>
      <c r="AG161">
        <v>1.3303030303030303</v>
      </c>
      <c r="AH161">
        <v>712.03614457831327</v>
      </c>
      <c r="AI161">
        <v>0.5</v>
      </c>
      <c r="AJ161">
        <v>530.5</v>
      </c>
      <c r="AK161">
        <v>4</v>
      </c>
      <c r="AL161">
        <v>775.5</v>
      </c>
      <c r="AM161">
        <v>0.5</v>
      </c>
      <c r="AN161">
        <v>89</v>
      </c>
      <c r="AO161">
        <v>1.2</v>
      </c>
      <c r="AP161">
        <v>540.20000000000005</v>
      </c>
      <c r="AQ161">
        <v>2.6666666666666665</v>
      </c>
      <c r="AR161">
        <v>913</v>
      </c>
      <c r="AS161">
        <v>0</v>
      </c>
      <c r="AU161">
        <v>0.5</v>
      </c>
      <c r="AV161">
        <v>373</v>
      </c>
      <c r="AW161">
        <v>1.7</v>
      </c>
      <c r="AX161">
        <v>823</v>
      </c>
      <c r="AY161">
        <v>1.45</v>
      </c>
      <c r="AZ161">
        <v>694.4545454545455</v>
      </c>
      <c r="BA161">
        <v>2.6666666666666665</v>
      </c>
      <c r="BB161">
        <v>1219</v>
      </c>
      <c r="BC161">
        <v>1.5</v>
      </c>
      <c r="BD161">
        <v>1169</v>
      </c>
      <c r="BE161">
        <v>1</v>
      </c>
      <c r="BF161">
        <v>378</v>
      </c>
      <c r="BG161">
        <v>2.1</v>
      </c>
      <c r="BH161">
        <v>1070.5</v>
      </c>
      <c r="BI161">
        <v>2.1</v>
      </c>
      <c r="BJ161">
        <v>1070.5</v>
      </c>
      <c r="BK161">
        <v>1.6666666666666667</v>
      </c>
      <c r="BL161">
        <v>827.17647058823525</v>
      </c>
      <c r="BM161">
        <v>1.3583333333333334</v>
      </c>
      <c r="BN161">
        <v>722.73224043715845</v>
      </c>
      <c r="BO161">
        <v>1.7</v>
      </c>
      <c r="BP161">
        <v>970.8</v>
      </c>
      <c r="BQ161">
        <v>1.75</v>
      </c>
      <c r="BR161">
        <v>878.5</v>
      </c>
      <c r="BS161">
        <v>1.3</v>
      </c>
      <c r="BT161">
        <v>841.66666666666663</v>
      </c>
      <c r="BU161">
        <v>1.5833333333333333</v>
      </c>
      <c r="BV161">
        <v>897.58064516129036</v>
      </c>
      <c r="BW161">
        <v>2.0499999999999998</v>
      </c>
      <c r="BX161">
        <v>1113.3636363636363</v>
      </c>
      <c r="BY161">
        <v>1.65</v>
      </c>
      <c r="BZ161">
        <v>933.5</v>
      </c>
      <c r="CA161">
        <v>2.25</v>
      </c>
      <c r="CB161">
        <v>1170.4545454545455</v>
      </c>
      <c r="CC161">
        <v>1.9833333333333334</v>
      </c>
      <c r="CD161">
        <v>1076.78125</v>
      </c>
      <c r="CE161">
        <v>1.7833333333333334</v>
      </c>
      <c r="CF161">
        <v>988.60317460317458</v>
      </c>
      <c r="CG161">
        <v>1.45</v>
      </c>
      <c r="CH161">
        <v>623.18181818181813</v>
      </c>
      <c r="CI161">
        <v>1.6</v>
      </c>
      <c r="CJ161">
        <v>1110.7142857142858</v>
      </c>
      <c r="CK161">
        <v>1.1000000000000001</v>
      </c>
      <c r="CL161">
        <v>830.42857142857144</v>
      </c>
      <c r="CM161">
        <v>1.3833333333333333</v>
      </c>
      <c r="CN161">
        <v>817.72</v>
      </c>
      <c r="CO161">
        <v>1.8</v>
      </c>
      <c r="CP161">
        <v>903.5454545454545</v>
      </c>
      <c r="CQ161">
        <v>1.4</v>
      </c>
      <c r="CR161">
        <v>931</v>
      </c>
      <c r="CS161">
        <v>1.1499999999999999</v>
      </c>
      <c r="CT161">
        <v>654.66666666666663</v>
      </c>
      <c r="CU161">
        <v>1.45</v>
      </c>
      <c r="CV161">
        <v>831.39285714285711</v>
      </c>
      <c r="CW161">
        <v>1.4166666666666667</v>
      </c>
      <c r="CX161">
        <v>824.94339622641508</v>
      </c>
      <c r="CY161">
        <v>1.6</v>
      </c>
      <c r="CZ161">
        <v>913.82758620689651</v>
      </c>
      <c r="DA161">
        <v>0.95</v>
      </c>
      <c r="DB161">
        <v>707.5</v>
      </c>
      <c r="DC161">
        <v>1.45</v>
      </c>
      <c r="DD161">
        <v>712.5</v>
      </c>
      <c r="DE161">
        <v>0.75</v>
      </c>
      <c r="DF161">
        <v>582.42857142857144</v>
      </c>
      <c r="DG161">
        <v>1.05</v>
      </c>
      <c r="DH161">
        <v>674.48</v>
      </c>
      <c r="DI161">
        <v>1.25</v>
      </c>
      <c r="DJ161">
        <v>608</v>
      </c>
      <c r="DK161">
        <v>1.3</v>
      </c>
      <c r="DL161">
        <v>761.8</v>
      </c>
      <c r="DM161">
        <v>1.35</v>
      </c>
      <c r="DN161">
        <v>703.09090909090912</v>
      </c>
      <c r="DO161">
        <v>1.3</v>
      </c>
      <c r="DP161">
        <v>691.35483870967744</v>
      </c>
      <c r="DQ161">
        <v>1.175</v>
      </c>
      <c r="DR161">
        <v>683.82142857142856</v>
      </c>
      <c r="DS161">
        <v>1.175</v>
      </c>
      <c r="DT161">
        <v>683.82142857142856</v>
      </c>
      <c r="DU161">
        <v>1.4583333333333333</v>
      </c>
      <c r="DV161">
        <v>838.94186046511629</v>
      </c>
      <c r="GE161">
        <v>1.4583333333333333</v>
      </c>
      <c r="GF161">
        <v>838.94186046511629</v>
      </c>
      <c r="GG161">
        <v>0.9</v>
      </c>
      <c r="GH161">
        <v>319.5</v>
      </c>
      <c r="GI161">
        <v>1.3</v>
      </c>
      <c r="GJ161">
        <v>523.58333333333337</v>
      </c>
      <c r="GK161">
        <v>1.6666666666666667</v>
      </c>
      <c r="GL161">
        <v>917.875</v>
      </c>
      <c r="GM161">
        <v>1.2758620689655173</v>
      </c>
      <c r="GN161">
        <v>577.92857142857144</v>
      </c>
      <c r="GO161">
        <v>2.1111111111111112</v>
      </c>
      <c r="GP161">
        <v>1094.5</v>
      </c>
      <c r="GQ161">
        <v>1.4375</v>
      </c>
      <c r="GR161">
        <v>645.875</v>
      </c>
      <c r="GS161">
        <v>2.2999999999999998</v>
      </c>
      <c r="GT161">
        <v>781.4</v>
      </c>
      <c r="GU161">
        <v>1.9814814814814814</v>
      </c>
      <c r="GV161">
        <v>843.42424242424238</v>
      </c>
      <c r="GW161">
        <v>1.6160714285714286</v>
      </c>
      <c r="GX161">
        <v>721.55737704918033</v>
      </c>
      <c r="GY161">
        <v>2.15</v>
      </c>
      <c r="GZ161">
        <v>860.35714285714289</v>
      </c>
      <c r="HA161">
        <v>2.0499999999999998</v>
      </c>
      <c r="HB161">
        <v>799</v>
      </c>
      <c r="HC161">
        <v>1.1666666666666667</v>
      </c>
      <c r="HD161">
        <v>536</v>
      </c>
      <c r="HE161">
        <v>1.8103448275862069</v>
      </c>
      <c r="HF161">
        <v>751.1351351351351</v>
      </c>
      <c r="HG161">
        <v>1.3333333333333333</v>
      </c>
      <c r="HH161">
        <v>986.42857142857144</v>
      </c>
      <c r="HI161">
        <v>1.625</v>
      </c>
      <c r="HJ161">
        <v>525.36363636363637</v>
      </c>
      <c r="HK161">
        <v>1.55</v>
      </c>
      <c r="HL161">
        <v>581.58333333333337</v>
      </c>
      <c r="HM161">
        <v>1.5</v>
      </c>
      <c r="HN161">
        <v>655.43333333333328</v>
      </c>
      <c r="HO161">
        <v>1.6607142857142858</v>
      </c>
      <c r="HP161">
        <v>708.28358208955228</v>
      </c>
      <c r="HQ161">
        <v>1.6383928571428572</v>
      </c>
      <c r="HR161">
        <v>714.609375</v>
      </c>
      <c r="HS161">
        <v>1.05</v>
      </c>
      <c r="HT161">
        <v>497.25</v>
      </c>
      <c r="HU161">
        <v>1.3</v>
      </c>
      <c r="HV161">
        <v>550.30769230769226</v>
      </c>
      <c r="HW161">
        <v>1.2777777777777777</v>
      </c>
      <c r="HX161">
        <v>576.88888888888891</v>
      </c>
      <c r="HY161">
        <v>1.2068965517241379</v>
      </c>
      <c r="HZ161">
        <v>538.61764705882354</v>
      </c>
      <c r="IA161">
        <v>1.1111111111111112</v>
      </c>
      <c r="IB161">
        <v>593.375</v>
      </c>
      <c r="IC161">
        <v>0.8125</v>
      </c>
      <c r="ID161">
        <v>446</v>
      </c>
      <c r="IE161">
        <v>1.3</v>
      </c>
      <c r="IF161">
        <v>576.1</v>
      </c>
      <c r="IG161">
        <v>1.0925925925925926</v>
      </c>
      <c r="IH161">
        <v>549.33333333333337</v>
      </c>
      <c r="II161">
        <v>1.1517857142857142</v>
      </c>
      <c r="IJ161">
        <v>543.05172413793105</v>
      </c>
      <c r="IK161">
        <v>1.1517857142857142</v>
      </c>
      <c r="IL161">
        <v>543.05172413793105</v>
      </c>
      <c r="IM161">
        <v>1.4761904761904763</v>
      </c>
      <c r="IN161">
        <v>661.11290322580646</v>
      </c>
      <c r="IS161">
        <v>5.5</v>
      </c>
      <c r="IT161">
        <v>1105.5</v>
      </c>
      <c r="IU161">
        <v>5.5</v>
      </c>
      <c r="IV161">
        <v>1105.5</v>
      </c>
      <c r="IW161">
        <v>2.5</v>
      </c>
      <c r="IX161">
        <v>1777</v>
      </c>
      <c r="IY161">
        <v>2.5</v>
      </c>
      <c r="IZ161">
        <v>809.66666666666663</v>
      </c>
      <c r="JC161">
        <v>2.5</v>
      </c>
      <c r="JD161">
        <v>1051.5</v>
      </c>
      <c r="JE161">
        <v>3.25</v>
      </c>
      <c r="JF161">
        <v>1069.5</v>
      </c>
      <c r="JK161">
        <v>0</v>
      </c>
      <c r="JM161">
        <v>0</v>
      </c>
      <c r="JO161">
        <v>2</v>
      </c>
      <c r="JP161">
        <v>660.5</v>
      </c>
      <c r="JQ161">
        <v>2.25</v>
      </c>
      <c r="JR161">
        <v>933.33333333333337</v>
      </c>
      <c r="JU161">
        <v>2.1666666666666665</v>
      </c>
      <c r="JV161">
        <v>824.2</v>
      </c>
      <c r="JW161">
        <v>1.625</v>
      </c>
      <c r="JX161">
        <v>824.2</v>
      </c>
      <c r="JY161">
        <v>2.4375</v>
      </c>
      <c r="JZ161">
        <v>958</v>
      </c>
      <c r="KE161">
        <v>0.5</v>
      </c>
      <c r="KF161">
        <v>252</v>
      </c>
      <c r="KG161">
        <v>0.5</v>
      </c>
      <c r="KH161">
        <v>252</v>
      </c>
      <c r="KI161">
        <v>2.5</v>
      </c>
      <c r="KJ161">
        <v>532.5</v>
      </c>
      <c r="KK161">
        <v>0.75</v>
      </c>
      <c r="KL161">
        <v>758</v>
      </c>
      <c r="KO161">
        <v>1.3333333333333333</v>
      </c>
      <c r="KP161">
        <v>607.66666666666663</v>
      </c>
      <c r="KQ161">
        <v>1.125</v>
      </c>
      <c r="KR161">
        <v>518.75</v>
      </c>
      <c r="KS161">
        <v>1.125</v>
      </c>
      <c r="KT161">
        <v>518.75</v>
      </c>
      <c r="KU161">
        <v>2</v>
      </c>
      <c r="KV161">
        <v>840.86666666666667</v>
      </c>
      <c r="KW161">
        <v>1.5111111111111111</v>
      </c>
      <c r="KX161">
        <v>674.5273631840796</v>
      </c>
      <c r="KY161" s="15">
        <f>Tabla24[[#This Row],[ROS_NUM_COR_COD_ROS_TG_NEG]]-Tabla24[[#This Row],[PAS_NUM_COR_COD_ROS_TG_NEG]]</f>
        <v>-0.37254901960784315</v>
      </c>
      <c r="KZ161" s="15">
        <f>Tabla24[[#This Row],[ROS_DUR_COR_COD_ROS_TG_NEG]]-Tabla24[[#This Row],[PAS_DUR_COR_COD_ROS_TG_NEG]]</f>
        <v>221.07857142857142</v>
      </c>
      <c r="LA161" s="15">
        <f>Tabla24[[#This Row],[ROS_NUM_COR_COD_ROS_TG_NEU]]-Tabla24[[#This Row],[PAS_NUM_COR_COD_ROS_TG_NEU]]</f>
        <v>-0.34868421052631571</v>
      </c>
      <c r="LB161" s="15">
        <f>Tabla24[[#This Row],[ROS_DUR_COR_COD_ROS_TG_NEU]]-Tabla24[[#This Row],[PAS_DUR_COR_COD_ROS_TG_NEU]]</f>
        <v>-289.87636363636364</v>
      </c>
      <c r="LC161" s="15">
        <f>Tabla24[[#This Row],[ROS_NUM_COR_COD_ROS_TG_POS]]-Tabla24[[#This Row],[PAS_NUM_COR_COD_ROS_TG_POS]]</f>
        <v>-0.16052631578947363</v>
      </c>
      <c r="LD161" s="15">
        <f>Tabla24[[#This Row],[ROS_DUR_COR_COD_ROS_TG_POS]]-Tabla24[[#This Row],[PAS_DUR_COR_COD_ROS_TG_POS]]</f>
        <v>-319.46666666666658</v>
      </c>
      <c r="LE161" s="15">
        <f>Tabla24[[#This Row],[ROS_NUM_COR_COD_ROS_TG_TOT]]-Tabla24[[#This Row],[PAS_NUM_COR_COD_ROS_TG_TOT]]</f>
        <v>-0.30000000000000004</v>
      </c>
      <c r="LF161" s="15">
        <f>Tabla24[[#This Row],[ROS_DUR_COR_COD_ROS_TG_TOT]]-Tabla24[[#This Row],[PAS_DUR_COR_COD_ROS_TG_TOT]]</f>
        <v>-170.85897435897436</v>
      </c>
      <c r="LG161" s="15">
        <f>Tabla24[[#This Row],[ROS_NUM_COR_COD_ESC_TG_NEG]]-Tabla24[[#This Row],[PAS_NUM_COR_COD_ESC_TG_NEG]]</f>
        <v>0.66993464052287588</v>
      </c>
      <c r="LH161" s="15">
        <f>Tabla24[[#This Row],[ROS_DUR_COR_COD_ESC_TG_NEG]]-Tabla24[[#This Row],[PAS_DUR_COR_COD_ESC_TG_NEG]]</f>
        <v>224.1875</v>
      </c>
      <c r="LI161" s="15">
        <f>Tabla24[[#This Row],[ROS_NUM_COR_COD_ESC_TG_NEU]]-Tabla24[[#This Row],[PAS_NUM_COR_COD_ESC_TG_NEU]]</f>
        <v>-8.8815789473684292E-2</v>
      </c>
      <c r="LJ161" s="15">
        <f>Tabla24[[#This Row],[ROS_NUM_COR_COD_ESC_TG_NEG]]-Tabla24[[#This Row],[PAS_NUM_COR_COD_ESC_TG_NEG]]</f>
        <v>0.66993464052287588</v>
      </c>
      <c r="LK161" s="15">
        <f>Tabla24[[#This Row],[ROS_NUM_COR_COD_ESC_TG_POS]]-Tabla24[[#This Row],[PAS_NUM_COR_COD_ESC_TG_POS]]</f>
        <v>0.90526315789473677</v>
      </c>
      <c r="LL161" s="15">
        <f>Tabla24[[#This Row],[ROS_DUR_COR_COD_ESC_TG_POS]]-Tabla24[[#This Row],[PAS_DUR_COR_COD_ESC_TG_POS]]</f>
        <v>150.67272727272723</v>
      </c>
      <c r="LM161" s="15">
        <f>Tabla24[[#This Row],[ROS_NUM_COR_COD_ESC_TG_TOT]]-Tabla24[[#This Row],[PAS_NUM_COR_COD_ESC_TG_TOT]]</f>
        <v>0.52693602693602681</v>
      </c>
      <c r="LN161" s="15">
        <f>Tabla24[[#This Row],[ROS_DUR_COR_COD_ESC_TG_TOT]]-Tabla24[[#This Row],[PAS_DUR_COR_COD_ESC_TG_TOT]]</f>
        <v>143.19843597262945</v>
      </c>
      <c r="LO161" s="15">
        <f>Tabla24[[#This Row],[PAS_NUM_COR_COD_ROS_TG_NEG]]-Tabla24[[#This Row],[ESC_NUM_COR_COD_ROS_TG_NEG]]</f>
        <v>-9.4117647058823639E-2</v>
      </c>
      <c r="LP161" s="15">
        <f>Tabla24[[#This Row],[PAS_DUR_COR_COD_ROS_TG_NEG]]-Tabla24[[#This Row],[ESC_DUR_COR_COD_ROS_TG_NEG]]</f>
        <v>-138.19545454545448</v>
      </c>
      <c r="LQ161" s="15">
        <f>Tabla24[[#This Row],[PAS_NUM_COR_COD_ROS_TG_NEU]]-Tabla24[[#This Row],[ESC_NUM_COR_COD_ROS_TG_NEU]]</f>
        <v>0.5736842105263158</v>
      </c>
      <c r="LR161" s="15">
        <f>Tabla24[[#This Row],[PAS_DUR_COR_COD_ROS_TG_NEU]]-Tabla24[[#This Row],[ESC_DUR_COR_COD_ROS_TG_NEU]]</f>
        <v>-115.75999999999999</v>
      </c>
      <c r="LS161" s="15">
        <f>Tabla24[[#This Row],[PAS_NUM_COR_COD_ROS_TG_POS]]-Tabla24[[#This Row],[ESC_NUM_COR_COD_ROS_TG_POS]]</f>
        <v>0.56052631578947376</v>
      </c>
      <c r="LT161" s="15">
        <f>Tabla24[[#This Row],[PAS_DUR_COR_COD_ROS_TG_POS]]-Tabla24[[#This Row],[ESC_DUR_COR_COD_ROS_TG_POS]]</f>
        <v>246.38333333333333</v>
      </c>
      <c r="LU161" s="15">
        <f>Tabla24[[#This Row],[PAS_NUM_COR_COD_ROS_TG_TOT]]-Tabla24[[#This Row],[ESC_NUM_COR_COD_ROS_TG_TOT]]</f>
        <v>0.35000000000000009</v>
      </c>
      <c r="LV161" s="15">
        <f>Tabla24[[#This Row],[PAS_DUR_COR_COD_ROS_TG_TOT]]-Tabla24[[#This Row],[ESC_DUR_COR_COD_ROS_TG_TOT]]</f>
        <v>-5.1005494505494653</v>
      </c>
      <c r="LW161" s="15">
        <f>Tabla24[[#This Row],[PAS_NUM_COR_COD_ESC_TG_NEG]]-Tabla24[[#This Row],[ESC_NUM_COR_COD_ESC_TG_NEG]]</f>
        <v>-0.60882352941176454</v>
      </c>
      <c r="LX161" s="15">
        <f>Tabla24[[#This Row],[PAS_DUR_COR_COD_ESC_TG_NEG]]-Tabla24[[#This Row],[ESC_DUR_COR_COD_ESC_TG_NEG]]</f>
        <v>-243.05113636363626</v>
      </c>
      <c r="LY161" s="15">
        <f>Tabla24[[#This Row],[PAS_NUM_COR_COD_ESC_TG_NEU]]-Tabla24[[#This Row],[ESC_NUM_COR_COD_ESC_TG_NEU]]</f>
        <v>-0.12368421052631562</v>
      </c>
      <c r="LZ161" s="15">
        <f>Tabla24[[#This Row],[PAS_DUR_COR_COD_ESC_TG_NEU]]-Tabla24[[#This Row],[ESC_DUR_COR_COD_ESC_TG_NEU]]</f>
        <v>-282.95833333333337</v>
      </c>
      <c r="MA161" s="15">
        <f>Tabla24[[#This Row],[PAS_NUM_COR_COD_ESC_TG_POS]]-Tabla24[[#This Row],[ESC_NUM_COR_COD_ESC_TG_POS]]</f>
        <v>-0.85526315789473695</v>
      </c>
      <c r="MB161" s="15">
        <f>Tabla24[[#This Row],[PAS_DUR_COR_COD_ESC_TG_POS]]-Tabla24[[#This Row],[ESC_DUR_COR_COD_ESC_TG_POS]]</f>
        <v>-539.72727272727275</v>
      </c>
      <c r="MC161" s="15">
        <f>Tabla24[[#This Row],[PAS_NUM_COR_COD_ESC_TG_TOT]]-Tabla24[[#This Row],[ESC_NUM_COR_COD_ESC_TG_TOT]]</f>
        <v>-0.52878787878787881</v>
      </c>
      <c r="MD161" s="15">
        <f>Tabla24[[#This Row],[PAS_DUR_COR_COD_ESC_TG_TOT]]-Tabla24[[#This Row],[ESC_DUR_COR_COD_ESC_TG_TOT]]</f>
        <v>-376.55544354838707</v>
      </c>
      <c r="ME161">
        <v>243.85714285714286</v>
      </c>
      <c r="MF161">
        <v>202.81818181818181</v>
      </c>
      <c r="MG161">
        <v>206.5</v>
      </c>
      <c r="MH161">
        <v>213.86666666666667</v>
      </c>
      <c r="MI161">
        <v>279.39999999999998</v>
      </c>
      <c r="MJ161">
        <v>209.625</v>
      </c>
      <c r="MK161">
        <v>230.06666666666666</v>
      </c>
      <c r="ML161">
        <v>240.06060606060606</v>
      </c>
      <c r="MM161">
        <v>270.09090909090907</v>
      </c>
      <c r="MN161">
        <v>328.625</v>
      </c>
      <c r="MO161">
        <v>284.55555555555554</v>
      </c>
      <c r="MP161">
        <v>291.46428571428572</v>
      </c>
      <c r="MQ161">
        <v>282.54545454545456</v>
      </c>
      <c r="MR161">
        <v>302.3</v>
      </c>
      <c r="MS161">
        <v>247.63636363636363</v>
      </c>
      <c r="MT161">
        <v>276.71875</v>
      </c>
      <c r="MU161">
        <v>272.35000000000002</v>
      </c>
      <c r="MV161">
        <v>240.72</v>
      </c>
      <c r="MW161">
        <v>292</v>
      </c>
      <c r="MX161">
        <v>266.23076923076923</v>
      </c>
      <c r="MY161">
        <v>253.1875</v>
      </c>
      <c r="MZ161">
        <v>257.45833333333331</v>
      </c>
      <c r="NA161">
        <v>260.40909090909093</v>
      </c>
      <c r="NB161">
        <v>257.40322580645159</v>
      </c>
      <c r="NC161" s="15">
        <f>Tabla1[[#This Row],[ROS_1DU_COR_COD_ROS_TG_NEG]]-Tabla1[[#This Row],[PAS_1DU_COR_COD_ROS_TG_NEG]]</f>
        <v>-28.492857142857162</v>
      </c>
      <c r="ND161" s="15">
        <f>Tabla1[[#This Row],[ROS_1DU_COR_COD_ROS_TG_NEU]]-Tabla1[[#This Row],[PAS_1DU_COR_COD_ROS_TG_NEU]]</f>
        <v>-37.901818181818186</v>
      </c>
      <c r="NE161" s="15">
        <f>Tabla1[[#This Row],[ROS_1DU_COR_COD_ROS_TG_POS]]-Tabla1[[#This Row],[PAS_1DU_COR_COD_ROS_TG_POS]]</f>
        <v>-85.5</v>
      </c>
      <c r="NF161" s="15">
        <f>Tabla1[[#This Row],[ROS_1DU_COR_COD_ROS_TG_TOT]]-Tabla1[[#This Row],[PAS_1DU_COR_COD_ROS_TG_TOT]]</f>
        <v>-52.364102564102552</v>
      </c>
      <c r="NG161" s="15">
        <f>Tabla1[[#This Row],[ROS_1DU_COR_COD_ESC_TG_NEG]]-Tabla1[[#This Row],[PAS_1DU_COR_COD_ESC_TG_NEG]]</f>
        <v>26.212499999999977</v>
      </c>
      <c r="NH161" s="15">
        <f>Tabla1[[#This Row],[ROS_1DU_COR_COD_ESC_TG_NEU]]-Tabla1[[#This Row],[PAS_1DU_COR_COD_ESC_TG_NEU]]</f>
        <v>-47.833333333333314</v>
      </c>
      <c r="NI161" s="15">
        <f>Tabla1[[#This Row],[ROS_1DU_COR_COD_ESC_TG_POS]]-Tabla1[[#This Row],[PAS_1DU_COR_COD_ESC_TG_POS]]</f>
        <v>-30.342424242424272</v>
      </c>
      <c r="NJ161" s="15">
        <f>Tabla1[[#This Row],[ROS_1DU_COR_COD_ESC_TG_TOT]]-Tabla1[[#This Row],[PAS_1DU_COR_COD_ESC_TG_TOT]]</f>
        <v>-17.342619745845525</v>
      </c>
      <c r="NK161" s="15">
        <f>Tabla1[[#This Row],[PAS_1DU_COR_COD_ROS_TG_NEG]]-Tabla1[[#This Row],[ESC_1DU_COR_COD_ROS_TG_NEG]]</f>
        <v>2.2590909090909577</v>
      </c>
      <c r="NL161" s="15">
        <f>Tabla1[[#This Row],[PAS_1DU_COR_COD_ROS_TG_NEU]]-Tabla1[[#This Row],[ESC_1DU_COR_COD_ROS_TG_NEU]]</f>
        <v>-87.905000000000001</v>
      </c>
      <c r="NM161" s="15">
        <f>Tabla1[[#This Row],[PAS_1DU_COR_COD_ROS_TG_POS]]-Tabla1[[#This Row],[ESC_1DU_COR_COD_ROS_TG_POS]]</f>
        <v>7.4444444444444571</v>
      </c>
      <c r="NN161" s="15">
        <f>Tabla1[[#This Row],[PAS_1DU_COR_COD_ROS_TG_TOT]]-Tabla1[[#This Row],[ESC_1DU_COR_COD_ROS_TG_TOT]]</f>
        <v>-25.233516483516496</v>
      </c>
      <c r="NO161" s="15">
        <f>Tabla1[[#This Row],[PAS_1DU_COR_COD_ESC_TG_NEG]]-Tabla1[[#This Row],[ESC_1DU_COR_COD_ESC_TG_NEG]]</f>
        <v>-29.357954545454561</v>
      </c>
      <c r="NP161" s="15">
        <f>Tabla1[[#This Row],[PAS_1DU_COR_COD_ESC_TG_NEU]]-Tabla1[[#This Row],[ESC_1DU_COR_COD_ESC_TG_NEU]]</f>
        <v>-44.841666666666697</v>
      </c>
      <c r="NQ161" s="15">
        <f>Tabla1[[#This Row],[PAS_1DU_COR_COD_ESC_TG_POS]]-Tabla1[[#This Row],[ESC_1DU_COR_COD_ESC_TG_POS]]</f>
        <v>12.772727272727309</v>
      </c>
      <c r="NR161" s="15">
        <f>Tabla1[[#This Row],[PAS_1DU_COR_COD_ESC_TG_TOT]]-Tabla1[[#This Row],[ESC_1DU_COR_COD_ESC_TG_TOT]]</f>
        <v>-19.315524193548413</v>
      </c>
    </row>
    <row r="162" spans="1:382" x14ac:dyDescent="0.3">
      <c r="A162" s="2" t="s">
        <v>179</v>
      </c>
      <c r="B162" s="2">
        <v>50</v>
      </c>
      <c r="C162" s="2">
        <v>2</v>
      </c>
      <c r="D162" s="2">
        <v>58</v>
      </c>
      <c r="E162">
        <v>2.5263157894736841</v>
      </c>
      <c r="F162">
        <v>799.93333333333328</v>
      </c>
      <c r="G162">
        <v>2.6</v>
      </c>
      <c r="H162">
        <v>830.35294117647061</v>
      </c>
      <c r="I162">
        <v>2.65</v>
      </c>
      <c r="J162">
        <v>906.5</v>
      </c>
      <c r="K162">
        <v>2.593220338983051</v>
      </c>
      <c r="L162">
        <v>846.22916666666663</v>
      </c>
      <c r="M162">
        <v>2.736842105263158</v>
      </c>
      <c r="N162">
        <v>1002.5333333333333</v>
      </c>
      <c r="O162">
        <v>1.75</v>
      </c>
      <c r="P162">
        <v>873.63636363636363</v>
      </c>
      <c r="Q162">
        <v>2.1</v>
      </c>
      <c r="R162">
        <v>890.61538461538464</v>
      </c>
      <c r="S162">
        <v>2.1864406779661016</v>
      </c>
      <c r="T162">
        <v>928.87179487179492</v>
      </c>
      <c r="U162">
        <v>2.3898305084745761</v>
      </c>
      <c r="V162">
        <v>883.27586206896547</v>
      </c>
      <c r="W162">
        <v>1.4736842105263157</v>
      </c>
      <c r="X162">
        <v>520.42857142857144</v>
      </c>
      <c r="Y162">
        <v>1.3</v>
      </c>
      <c r="Z162">
        <v>383.3125</v>
      </c>
      <c r="AA162">
        <v>1.85</v>
      </c>
      <c r="AB162">
        <v>478.42105263157896</v>
      </c>
      <c r="AC162">
        <v>1.5423728813559323</v>
      </c>
      <c r="AD162">
        <v>459.36734693877548</v>
      </c>
      <c r="AE162">
        <v>1.5423728813559323</v>
      </c>
      <c r="AF162">
        <v>459.36734693877548</v>
      </c>
      <c r="AG162">
        <v>2.1073446327683616</v>
      </c>
      <c r="AH162">
        <v>730.54411764705878</v>
      </c>
      <c r="AI162">
        <v>0</v>
      </c>
      <c r="AO162">
        <v>0</v>
      </c>
      <c r="AQ162">
        <v>5</v>
      </c>
      <c r="AR162">
        <v>1521</v>
      </c>
      <c r="AW162">
        <v>5</v>
      </c>
      <c r="AX162">
        <v>1521</v>
      </c>
      <c r="AY162">
        <v>2.5</v>
      </c>
      <c r="AZ162">
        <v>1521</v>
      </c>
      <c r="BA162">
        <v>3</v>
      </c>
      <c r="BB162">
        <v>967</v>
      </c>
      <c r="BG162">
        <v>3</v>
      </c>
      <c r="BH162">
        <v>967</v>
      </c>
      <c r="BI162">
        <v>3</v>
      </c>
      <c r="BJ162">
        <v>967</v>
      </c>
      <c r="BK162">
        <v>2.6666666666666665</v>
      </c>
      <c r="BL162">
        <v>1244</v>
      </c>
      <c r="BM162">
        <v>2.1166666666666667</v>
      </c>
      <c r="BN162">
        <v>737.98550724637676</v>
      </c>
      <c r="BO162">
        <v>2.5555555555555554</v>
      </c>
      <c r="BP162">
        <v>672.5</v>
      </c>
      <c r="BQ162">
        <v>3</v>
      </c>
      <c r="BR162">
        <v>726.4</v>
      </c>
      <c r="BS162">
        <v>2.375</v>
      </c>
      <c r="BT162">
        <v>753.28571428571433</v>
      </c>
      <c r="BU162">
        <v>2.6666666666666665</v>
      </c>
      <c r="BV162">
        <v>716.68</v>
      </c>
      <c r="BW162">
        <v>2.7777777777777777</v>
      </c>
      <c r="BX162">
        <v>934</v>
      </c>
      <c r="BY162">
        <v>1.3333333333333333</v>
      </c>
      <c r="BZ162">
        <v>740</v>
      </c>
      <c r="CA162">
        <v>2.4</v>
      </c>
      <c r="CB162">
        <v>567.70000000000005</v>
      </c>
      <c r="CC162">
        <v>2.1785714285714284</v>
      </c>
      <c r="CD162">
        <v>723.40909090909088</v>
      </c>
      <c r="CE162">
        <v>2.418181818181818</v>
      </c>
      <c r="CF162">
        <v>719.82978723404256</v>
      </c>
      <c r="CG162">
        <v>1.1111111111111112</v>
      </c>
      <c r="CH162">
        <v>378.33333333333331</v>
      </c>
      <c r="CI162">
        <v>1.6</v>
      </c>
      <c r="CJ162">
        <v>476.375</v>
      </c>
      <c r="CK162">
        <v>1.5</v>
      </c>
      <c r="CL162">
        <v>500</v>
      </c>
      <c r="CM162">
        <v>1.4074074074074074</v>
      </c>
      <c r="CN162">
        <v>454.05</v>
      </c>
      <c r="CO162">
        <v>1.4444444444444444</v>
      </c>
      <c r="CP162">
        <v>509</v>
      </c>
      <c r="CQ162">
        <v>2.6666666666666665</v>
      </c>
      <c r="CR162">
        <v>848.57142857142856</v>
      </c>
      <c r="CS162">
        <v>2.4</v>
      </c>
      <c r="CT162">
        <v>685.44444444444446</v>
      </c>
      <c r="CU162">
        <v>2.1785714285714284</v>
      </c>
      <c r="CV162">
        <v>689.22727272727275</v>
      </c>
      <c r="CW162">
        <v>1.8</v>
      </c>
      <c r="CX162">
        <v>577.23809523809518</v>
      </c>
      <c r="CY162">
        <v>2.1090909090909089</v>
      </c>
      <c r="CZ162">
        <v>652.5393258426966</v>
      </c>
      <c r="DA162">
        <v>1.3333333333333333</v>
      </c>
      <c r="DB162">
        <v>589.6</v>
      </c>
      <c r="DC162">
        <v>2</v>
      </c>
      <c r="DD162">
        <v>681.375</v>
      </c>
      <c r="DE162">
        <v>1</v>
      </c>
      <c r="DF162">
        <v>535.25</v>
      </c>
      <c r="DG162">
        <v>1.4814814814814814</v>
      </c>
      <c r="DH162">
        <v>620</v>
      </c>
      <c r="DI162">
        <v>1.4444444444444444</v>
      </c>
      <c r="DJ162">
        <v>443.71428571428572</v>
      </c>
      <c r="DK162">
        <v>2</v>
      </c>
      <c r="DL162">
        <v>478.875</v>
      </c>
      <c r="DM162">
        <v>1</v>
      </c>
      <c r="DN162">
        <v>417.66666666666669</v>
      </c>
      <c r="DO162">
        <v>1.4642857142857142</v>
      </c>
      <c r="DP162">
        <v>449.66666666666669</v>
      </c>
      <c r="DQ162">
        <v>1.4727272727272727</v>
      </c>
      <c r="DR162">
        <v>525.86842105263156</v>
      </c>
      <c r="DS162">
        <v>1.4727272727272727</v>
      </c>
      <c r="DT162">
        <v>525.86842105263156</v>
      </c>
      <c r="DU162">
        <v>1.896969696969697</v>
      </c>
      <c r="DV162">
        <v>614.63779527559052</v>
      </c>
      <c r="DW162">
        <v>3</v>
      </c>
      <c r="DX162">
        <v>438</v>
      </c>
      <c r="EA162">
        <v>1.5</v>
      </c>
      <c r="EB162">
        <v>364.5</v>
      </c>
      <c r="EC162">
        <v>2</v>
      </c>
      <c r="ED162">
        <v>389</v>
      </c>
      <c r="EE162">
        <v>1</v>
      </c>
      <c r="EF162">
        <v>328</v>
      </c>
      <c r="EG162">
        <v>3</v>
      </c>
      <c r="EH162">
        <v>608</v>
      </c>
      <c r="EK162">
        <v>2</v>
      </c>
      <c r="EL162">
        <v>468</v>
      </c>
      <c r="EM162">
        <v>2</v>
      </c>
      <c r="EN162">
        <v>420.6</v>
      </c>
      <c r="EO162">
        <v>0</v>
      </c>
      <c r="ES162">
        <v>3</v>
      </c>
      <c r="ET162">
        <v>784.5</v>
      </c>
      <c r="EU162">
        <v>2</v>
      </c>
      <c r="EV162">
        <v>784.5</v>
      </c>
      <c r="EW162">
        <v>0</v>
      </c>
      <c r="EY162">
        <v>0</v>
      </c>
      <c r="FC162">
        <v>0</v>
      </c>
      <c r="FE162">
        <v>1.2</v>
      </c>
      <c r="FF162">
        <v>784.5</v>
      </c>
      <c r="FG162">
        <v>1.6</v>
      </c>
      <c r="FH162">
        <v>524.57142857142856</v>
      </c>
      <c r="FI162">
        <v>1</v>
      </c>
      <c r="FJ162">
        <v>129</v>
      </c>
      <c r="FM162">
        <v>4</v>
      </c>
      <c r="FN162">
        <v>890.5</v>
      </c>
      <c r="FO162">
        <v>3</v>
      </c>
      <c r="FP162">
        <v>636.66666666666663</v>
      </c>
      <c r="FQ162">
        <v>2</v>
      </c>
      <c r="FR162">
        <v>584</v>
      </c>
      <c r="FS162">
        <v>3</v>
      </c>
      <c r="FT162">
        <v>642</v>
      </c>
      <c r="FW162">
        <v>2.5</v>
      </c>
      <c r="FX162">
        <v>613</v>
      </c>
      <c r="FY162">
        <v>2.8</v>
      </c>
      <c r="FZ162">
        <v>627.20000000000005</v>
      </c>
      <c r="GA162">
        <v>2.8</v>
      </c>
      <c r="GB162">
        <v>627.20000000000005</v>
      </c>
      <c r="GC162">
        <v>2</v>
      </c>
      <c r="GD162">
        <v>567.33333333333337</v>
      </c>
      <c r="GE162">
        <v>1.9055555555555554</v>
      </c>
      <c r="GF162">
        <v>610.55395683453241</v>
      </c>
      <c r="GG162">
        <v>1.8</v>
      </c>
      <c r="GH162">
        <v>985.83333333333337</v>
      </c>
      <c r="GI162">
        <v>1.6</v>
      </c>
      <c r="GJ162">
        <v>655.5</v>
      </c>
      <c r="GK162">
        <v>0.66666666666666663</v>
      </c>
      <c r="GL162">
        <v>740.33333333333337</v>
      </c>
      <c r="GM162">
        <v>1.3793103448275863</v>
      </c>
      <c r="GN162">
        <v>804.6</v>
      </c>
      <c r="GO162">
        <v>1.6666666666666667</v>
      </c>
      <c r="GP162">
        <v>807</v>
      </c>
      <c r="GQ162">
        <v>1.3333333333333333</v>
      </c>
      <c r="GR162">
        <v>664.4</v>
      </c>
      <c r="GS162">
        <v>1.8888888888888888</v>
      </c>
      <c r="GT162">
        <v>794.66666666666663</v>
      </c>
      <c r="GU162">
        <v>1.6296296296296295</v>
      </c>
      <c r="GV162">
        <v>757.8125</v>
      </c>
      <c r="GW162">
        <v>1.5</v>
      </c>
      <c r="GX162">
        <v>780.45161290322585</v>
      </c>
      <c r="GY162">
        <v>1.7</v>
      </c>
      <c r="GZ162">
        <v>565.25</v>
      </c>
      <c r="HA162">
        <v>2.1</v>
      </c>
      <c r="HB162">
        <v>1073.6666666666667</v>
      </c>
      <c r="HC162">
        <v>2</v>
      </c>
      <c r="HD162">
        <v>817.66666666666663</v>
      </c>
      <c r="HE162">
        <v>1.9310344827586208</v>
      </c>
      <c r="HF162">
        <v>793.5</v>
      </c>
      <c r="HG162">
        <v>1.7777777777777777</v>
      </c>
      <c r="HH162">
        <v>712.85714285714289</v>
      </c>
      <c r="HI162">
        <v>2.8888888888888888</v>
      </c>
      <c r="HJ162">
        <v>874.42857142857144</v>
      </c>
      <c r="HK162">
        <v>1.7777777777777777</v>
      </c>
      <c r="HL162">
        <v>709</v>
      </c>
      <c r="HM162">
        <v>2.1481481481481484</v>
      </c>
      <c r="HN162">
        <v>768.25</v>
      </c>
      <c r="HO162">
        <v>2.0357142857142856</v>
      </c>
      <c r="HP162">
        <v>780.875</v>
      </c>
      <c r="HQ162">
        <v>1.7678571428571428</v>
      </c>
      <c r="HR162">
        <v>780.69014084507046</v>
      </c>
      <c r="HS162">
        <v>1.3</v>
      </c>
      <c r="HT162">
        <v>403.14285714285717</v>
      </c>
      <c r="HU162">
        <v>0.9</v>
      </c>
      <c r="HV162">
        <v>520.79999999999995</v>
      </c>
      <c r="HW162">
        <v>1.1111111111111112</v>
      </c>
      <c r="HX162">
        <v>355.83333333333331</v>
      </c>
      <c r="HY162">
        <v>1.103448275862069</v>
      </c>
      <c r="HZ162">
        <v>420.05555555555554</v>
      </c>
      <c r="IA162">
        <v>1.2222222222222223</v>
      </c>
      <c r="IB162">
        <v>536.66666666666663</v>
      </c>
      <c r="IC162">
        <v>0.66666666666666663</v>
      </c>
      <c r="ID162">
        <v>455</v>
      </c>
      <c r="IE162">
        <v>0.55555555555555558</v>
      </c>
      <c r="IF162">
        <v>445.33333333333331</v>
      </c>
      <c r="IG162">
        <v>0.81481481481481477</v>
      </c>
      <c r="IH162">
        <v>490.46153846153845</v>
      </c>
      <c r="II162">
        <v>0.9642857142857143</v>
      </c>
      <c r="IJ162">
        <v>449.58064516129031</v>
      </c>
      <c r="IK162">
        <v>0.9642857142857143</v>
      </c>
      <c r="IL162">
        <v>449.58064516129031</v>
      </c>
      <c r="IM162">
        <v>1.5</v>
      </c>
      <c r="IN162">
        <v>680.05882352941171</v>
      </c>
      <c r="IS162">
        <v>3</v>
      </c>
      <c r="IT162">
        <v>1076</v>
      </c>
      <c r="IU162">
        <v>3</v>
      </c>
      <c r="IV162">
        <v>1076</v>
      </c>
      <c r="IW162">
        <v>0</v>
      </c>
      <c r="IY162">
        <v>0</v>
      </c>
      <c r="JA162">
        <v>1</v>
      </c>
      <c r="JB162">
        <v>206</v>
      </c>
      <c r="JC162">
        <v>0.33333333333333331</v>
      </c>
      <c r="JD162">
        <v>206</v>
      </c>
      <c r="JE162">
        <v>1</v>
      </c>
      <c r="JF162">
        <v>641</v>
      </c>
      <c r="JK162">
        <v>2</v>
      </c>
      <c r="JL162">
        <v>232</v>
      </c>
      <c r="JM162">
        <v>2</v>
      </c>
      <c r="JN162">
        <v>232</v>
      </c>
      <c r="JO162">
        <v>4</v>
      </c>
      <c r="JP162">
        <v>1188</v>
      </c>
      <c r="JQ162">
        <v>0</v>
      </c>
      <c r="JS162">
        <v>4</v>
      </c>
      <c r="JT162">
        <v>1335</v>
      </c>
      <c r="JU162">
        <v>2.6666666666666665</v>
      </c>
      <c r="JV162">
        <v>1261.5</v>
      </c>
      <c r="JW162">
        <v>2.5</v>
      </c>
      <c r="JX162">
        <v>918.33333333333337</v>
      </c>
      <c r="JY162">
        <v>1.75</v>
      </c>
      <c r="JZ162">
        <v>807.4</v>
      </c>
      <c r="KE162">
        <v>1</v>
      </c>
      <c r="KF162">
        <v>360</v>
      </c>
      <c r="KG162">
        <v>1</v>
      </c>
      <c r="KH162">
        <v>360</v>
      </c>
      <c r="KI162">
        <v>1</v>
      </c>
      <c r="KJ162">
        <v>385</v>
      </c>
      <c r="KK162">
        <v>0</v>
      </c>
      <c r="KM162">
        <v>1</v>
      </c>
      <c r="KN162">
        <v>163</v>
      </c>
      <c r="KO162">
        <v>0.66666666666666663</v>
      </c>
      <c r="KP162">
        <v>274</v>
      </c>
      <c r="KQ162">
        <v>0.75</v>
      </c>
      <c r="KR162">
        <v>302.66666666666669</v>
      </c>
      <c r="KS162">
        <v>0.75</v>
      </c>
      <c r="KT162">
        <v>302.66666666666669</v>
      </c>
      <c r="KU162">
        <v>1.4166666666666667</v>
      </c>
      <c r="KV162">
        <v>618.125</v>
      </c>
      <c r="KW162">
        <v>1.4944444444444445</v>
      </c>
      <c r="KX162">
        <v>675.5545454545454</v>
      </c>
      <c r="KY162" s="15">
        <f>Tabla24[[#This Row],[ROS_NUM_COR_COD_ROS_TG_NEG]]-Tabla24[[#This Row],[PAS_NUM_COR_COD_ROS_TG_NEG]]</f>
        <v>-0.95906432748538029</v>
      </c>
      <c r="KZ162" s="15">
        <f>Tabla24[[#This Row],[ROS_DUR_COR_COD_ROS_TG_NEG]]-Tabla24[[#This Row],[PAS_DUR_COR_COD_ROS_TG_NEG]]</f>
        <v>-289.67619047619041</v>
      </c>
      <c r="LA162" s="15">
        <f>Tabla24[[#This Row],[ROS_NUM_COR_COD_ROS_TG_NEU]]-Tabla24[[#This Row],[PAS_NUM_COR_COD_ROS_TG_NEU]]</f>
        <v>1.1388888888888888</v>
      </c>
      <c r="LB162" s="15">
        <f>Tabla24[[#This Row],[ROS_DUR_COR_COD_ROS_TG_NEU]]-Tabla24[[#This Row],[PAS_DUR_COR_COD_ROS_TG_NEU]]</f>
        <v>0.79220779220781878</v>
      </c>
      <c r="LC162" s="15">
        <f>Tabla24[[#This Row],[ROS_NUM_COR_COD_ROS_TG_POS]]-Tabla24[[#This Row],[PAS_NUM_COR_COD_ROS_TG_POS]]</f>
        <v>-0.32222222222222241</v>
      </c>
      <c r="LD162" s="15">
        <f>Tabla24[[#This Row],[ROS_DUR_COR_COD_ROS_TG_POS]]-Tabla24[[#This Row],[PAS_DUR_COR_COD_ROS_TG_POS]]</f>
        <v>-181.61538461538464</v>
      </c>
      <c r="LE162" s="15">
        <f>Tabla24[[#This Row],[ROS_NUM_COR_COD_ROS_TG_TOT]]-Tabla24[[#This Row],[PAS_NUM_COR_COD_ROS_TG_TOT]]</f>
        <v>-3.829252981795328E-2</v>
      </c>
      <c r="LF162" s="15">
        <f>Tabla24[[#This Row],[ROS_DUR_COR_COD_ROS_TG_TOT]]-Tabla24[[#This Row],[PAS_DUR_COR_COD_ROS_TG_TOT]]</f>
        <v>-160.62179487179492</v>
      </c>
      <c r="LG162" s="15">
        <f>Tabla24[[#This Row],[ROS_NUM_COR_COD_ESC_TG_NEG]]-Tabla24[[#This Row],[PAS_NUM_COR_COD_ESC_TG_NEG]]</f>
        <v>-0.85964912280701733</v>
      </c>
      <c r="LH162" s="15">
        <f>Tabla24[[#This Row],[ROS_DUR_COR_COD_ESC_TG_NEG]]-Tabla24[[#This Row],[PAS_DUR_COR_COD_ESC_TG_NEG]]</f>
        <v>7.0666666666667197</v>
      </c>
      <c r="LI162" s="15">
        <f>Tabla24[[#This Row],[ROS_NUM_COR_COD_ESC_TG_NEU]]-Tabla24[[#This Row],[PAS_NUM_COR_COD_ESC_TG_NEU]]</f>
        <v>-1.2666666666666668</v>
      </c>
      <c r="LJ162" s="15">
        <f>Tabla24[[#This Row],[ROS_NUM_COR_COD_ESC_TG_NEG]]-Tabla24[[#This Row],[PAS_NUM_COR_COD_ESC_TG_NEG]]</f>
        <v>-0.85964912280701733</v>
      </c>
      <c r="LK162" s="15">
        <f>Tabla24[[#This Row],[ROS_NUM_COR_COD_ESC_TG_POS]]-Tabla24[[#This Row],[PAS_NUM_COR_COD_ESC_TG_POS]]</f>
        <v>-0.76111111111111107</v>
      </c>
      <c r="LL162" s="15">
        <f>Tabla24[[#This Row],[ROS_DUR_COR_COD_ESC_TG_POS]]-Tabla24[[#This Row],[PAS_DUR_COR_COD_ESC_TG_POS]]</f>
        <v>-111.83333333333337</v>
      </c>
      <c r="LM162" s="15">
        <f>Tabla24[[#This Row],[ROS_NUM_COR_COD_ESC_TG_TOT]]-Tabla24[[#This Row],[PAS_NUM_COR_COD_ESC_TG_TOT]]</f>
        <v>-0.9635907093534215</v>
      </c>
      <c r="LN162" s="15">
        <f>Tabla24[[#This Row],[ROS_DUR_COR_COD_ESC_TG_TOT]]-Tabla24[[#This Row],[PAS_DUR_COR_COD_ESC_TG_TOT]]</f>
        <v>-88.416666666666629</v>
      </c>
      <c r="LO162" s="15">
        <f>Tabla24[[#This Row],[PAS_NUM_COR_COD_ROS_TG_NEG]]-Tabla24[[#This Row],[ESC_NUM_COR_COD_ROS_TG_NEG]]</f>
        <v>1.2923976608187135</v>
      </c>
      <c r="LP162" s="15">
        <f>Tabla24[[#This Row],[PAS_DUR_COR_COD_ROS_TG_NEG]]-Tabla24[[#This Row],[ESC_DUR_COR_COD_ROS_TG_NEG]]</f>
        <v>493.5333333333333</v>
      </c>
      <c r="LQ162" s="15">
        <f>Tabla24[[#This Row],[PAS_NUM_COR_COD_ROS_TG_NEU]]-Tabla24[[#This Row],[ESC_NUM_COR_COD_ROS_TG_NEU]]</f>
        <v>-0.91666666666666652</v>
      </c>
      <c r="LR162" s="15">
        <f>Tabla24[[#This Row],[PAS_DUR_COR_COD_ROS_TG_NEU]]-Tabla24[[#This Row],[ESC_DUR_COR_COD_ROS_TG_NEU]]</f>
        <v>25.064935064935071</v>
      </c>
      <c r="LS162" s="15">
        <f>Tabla24[[#This Row],[PAS_NUM_COR_COD_ROS_TG_POS]]-Tabla24[[#This Row],[ESC_NUM_COR_COD_ROS_TG_POS]]</f>
        <v>-0.29999999999999982</v>
      </c>
      <c r="LT162" s="15">
        <f>Tabla24[[#This Row],[PAS_DUR_COR_COD_ROS_TG_POS]]-Tabla24[[#This Row],[ESC_DUR_COR_COD_ROS_TG_POS]]</f>
        <v>205.17094017094018</v>
      </c>
      <c r="LU162" s="15">
        <f>Tabla24[[#This Row],[PAS_NUM_COR_COD_ROS_TG_TOT]]-Tabla24[[#This Row],[ESC_NUM_COR_COD_ROS_TG_TOT]]</f>
        <v>7.8692493946732611E-3</v>
      </c>
      <c r="LV162" s="15">
        <f>Tabla24[[#This Row],[PAS_DUR_COR_COD_ROS_TG_TOT]]-Tabla24[[#This Row],[ESC_DUR_COR_COD_ROS_TG_TOT]]</f>
        <v>239.64452214452217</v>
      </c>
      <c r="LW162" s="15">
        <f>Tabla24[[#This Row],[PAS_NUM_COR_COD_ESC_TG_NEG]]-Tabla24[[#This Row],[ESC_NUM_COR_COD_ESC_TG_NEG]]</f>
        <v>-0.25146198830409361</v>
      </c>
      <c r="LX162" s="15">
        <f>Tabla24[[#This Row],[PAS_DUR_COR_COD_ESC_TG_NEG]]-Tabla24[[#This Row],[ESC_DUR_COR_COD_ESC_TG_NEG]]</f>
        <v>-134.06666666666672</v>
      </c>
      <c r="LY162" s="15">
        <f>Tabla24[[#This Row],[PAS_NUM_COR_COD_ESC_TG_NEU]]-Tabla24[[#This Row],[ESC_NUM_COR_COD_ESC_TG_NEU]]</f>
        <v>1.2666666666666668</v>
      </c>
      <c r="LZ162" s="15">
        <f>Tabla24[[#This Row],[PAS_DUR_COR_COD_ESC_TG_NEU]]-Tabla24[[#This Row],[ESC_DUR_COR_COD_ESC_TG_NEU]]</f>
        <v>90.352941176470608</v>
      </c>
      <c r="MA162" s="15">
        <f>Tabla24[[#This Row],[PAS_NUM_COR_COD_ESC_TG_POS]]-Tabla24[[#This Row],[ESC_NUM_COR_COD_ESC_TG_POS]]</f>
        <v>0.25</v>
      </c>
      <c r="MB162" s="15">
        <f>Tabla24[[#This Row],[PAS_DUR_COR_COD_ESC_TG_POS]]-Tabla24[[#This Row],[ESC_DUR_COR_COD_ESC_TG_POS]]</f>
        <v>338.79999999999995</v>
      </c>
      <c r="MC162" s="15">
        <f>Tabla24[[#This Row],[PAS_NUM_COR_COD_ESC_TG_TOT]]-Tabla24[[#This Row],[ESC_NUM_COR_COD_ESC_TG_TOT]]</f>
        <v>0.41464891041162266</v>
      </c>
      <c r="MD162" s="15">
        <f>Tabla24[[#This Row],[PAS_DUR_COR_COD_ESC_TG_TOT]]-Tabla24[[#This Row],[ESC_DUR_COR_COD_ESC_TG_TOT]]</f>
        <v>122.82007575757575</v>
      </c>
      <c r="ME162">
        <v>321.28571428571428</v>
      </c>
      <c r="MF162">
        <v>261.85714285714283</v>
      </c>
      <c r="MG162">
        <v>241.33333333333334</v>
      </c>
      <c r="MH162">
        <v>276.5</v>
      </c>
      <c r="MI162">
        <v>281.39999999999998</v>
      </c>
      <c r="MJ162">
        <v>283</v>
      </c>
      <c r="MK162">
        <v>281.83333333333331</v>
      </c>
      <c r="ML162">
        <v>282.0625</v>
      </c>
      <c r="MM162">
        <v>231.66666666666666</v>
      </c>
      <c r="MN162">
        <v>256.14285714285717</v>
      </c>
      <c r="MO162">
        <v>273.55555555555554</v>
      </c>
      <c r="MP162">
        <v>256.59090909090907</v>
      </c>
      <c r="MQ162">
        <v>245.57142857142858</v>
      </c>
      <c r="MR162">
        <v>337.8</v>
      </c>
      <c r="MS162">
        <v>249.7</v>
      </c>
      <c r="MT162">
        <v>268.40909090909093</v>
      </c>
      <c r="MU162">
        <v>306.60000000000002</v>
      </c>
      <c r="MV162">
        <v>338.63636363636363</v>
      </c>
      <c r="MW162">
        <v>298.84615384615387</v>
      </c>
      <c r="MX162">
        <v>313.05128205128204</v>
      </c>
      <c r="MY162">
        <v>260.53333333333336</v>
      </c>
      <c r="MZ162">
        <v>278.41176470588238</v>
      </c>
      <c r="NA162">
        <v>268.75</v>
      </c>
      <c r="NB162">
        <v>269.60416666666669</v>
      </c>
      <c r="NC162" s="15">
        <f>Tabla1[[#This Row],[ROS_1DU_COR_COD_ROS_TG_NEG]]-Tabla1[[#This Row],[PAS_1DU_COR_COD_ROS_TG_NEG]]</f>
        <v>14.685714285714255</v>
      </c>
      <c r="ND162" s="15">
        <f>Tabla1[[#This Row],[ROS_1DU_COR_COD_ROS_TG_NEU]]-Tabla1[[#This Row],[PAS_1DU_COR_COD_ROS_TG_NEU]]</f>
        <v>-76.779220779220793</v>
      </c>
      <c r="NE162" s="15">
        <f>Tabla1[[#This Row],[ROS_1DU_COR_COD_ROS_TG_POS]]-Tabla1[[#This Row],[PAS_1DU_COR_COD_ROS_TG_POS]]</f>
        <v>-57.512820512820525</v>
      </c>
      <c r="NF162" s="15">
        <f>Tabla1[[#This Row],[ROS_1DU_COR_COD_ROS_TG_TOT]]-Tabla1[[#This Row],[PAS_1DU_COR_COD_ROS_TG_TOT]]</f>
        <v>-36.551282051282044</v>
      </c>
      <c r="NG162" s="15">
        <f>Tabla1[[#This Row],[ROS_1DU_COR_COD_ESC_TG_NEG]]-Tabla1[[#This Row],[PAS_1DU_COR_COD_ESC_TG_NEG]]</f>
        <v>20.866666666666617</v>
      </c>
      <c r="NH162" s="15">
        <f>Tabla1[[#This Row],[ROS_1DU_COR_COD_ESC_TG_NEU]]-Tabla1[[#This Row],[PAS_1DU_COR_COD_ESC_TG_NEU]]</f>
        <v>4.5882352941176237</v>
      </c>
      <c r="NI162" s="15">
        <f>Tabla1[[#This Row],[ROS_1DU_COR_COD_ESC_TG_POS]]-Tabla1[[#This Row],[PAS_1DU_COR_COD_ESC_TG_POS]]</f>
        <v>13.083333333333314</v>
      </c>
      <c r="NJ162" s="15">
        <f>Tabla1[[#This Row],[ROS_1DU_COR_COD_ESC_TG_TOT]]-Tabla1[[#This Row],[PAS_1DU_COR_COD_ESC_TG_TOT]]</f>
        <v>12.458333333333314</v>
      </c>
      <c r="NK162" s="15">
        <f>Tabla1[[#This Row],[PAS_1DU_COR_COD_ROS_TG_NEG]]-Tabla1[[#This Row],[ESC_1DU_COR_COD_ROS_TG_NEG]]</f>
        <v>74.933333333333366</v>
      </c>
      <c r="NL162" s="15">
        <f>Tabla1[[#This Row],[PAS_1DU_COR_COD_ROS_TG_NEU]]-Tabla1[[#This Row],[ESC_1DU_COR_COD_ROS_TG_NEU]]</f>
        <v>82.493506493506459</v>
      </c>
      <c r="NM162" s="15">
        <f>Tabla1[[#This Row],[PAS_1DU_COR_COD_ROS_TG_POS]]-Tabla1[[#This Row],[ESC_1DU_COR_COD_ROS_TG_POS]]</f>
        <v>25.290598290598325</v>
      </c>
      <c r="NN162" s="15">
        <f>Tabla1[[#This Row],[PAS_1DU_COR_COD_ROS_TG_TOT]]-Tabla1[[#This Row],[ESC_1DU_COR_COD_ROS_TG_TOT]]</f>
        <v>56.460372960372979</v>
      </c>
      <c r="NO162" s="15">
        <f>Tabla1[[#This Row],[PAS_1DU_COR_COD_ESC_TG_NEG]]-Tabla1[[#This Row],[ESC_1DU_COR_COD_ESC_TG_NEG]]</f>
        <v>14.961904761904776</v>
      </c>
      <c r="NP162" s="15">
        <f>Tabla1[[#This Row],[PAS_1DU_COR_COD_ESC_TG_NEU]]-Tabla1[[#This Row],[ESC_1DU_COR_COD_ESC_TG_NEU]]</f>
        <v>-59.388235294117635</v>
      </c>
      <c r="NQ162" s="15">
        <f>Tabla1[[#This Row],[PAS_1DU_COR_COD_ESC_TG_POS]]-Tabla1[[#This Row],[ESC_1DU_COR_COD_ESC_TG_POS]]</f>
        <v>19.050000000000011</v>
      </c>
      <c r="NR162" s="15">
        <f>Tabla1[[#This Row],[PAS_1DU_COR_COD_ESC_TG_TOT]]-Tabla1[[#This Row],[ESC_1DU_COR_COD_ESC_TG_TOT]]</f>
        <v>1.1950757575757507</v>
      </c>
    </row>
    <row r="163" spans="1:382" x14ac:dyDescent="0.3">
      <c r="A163" s="2" t="s">
        <v>180</v>
      </c>
      <c r="B163" s="2">
        <v>50</v>
      </c>
      <c r="C163" s="2">
        <v>2</v>
      </c>
      <c r="D163" s="2">
        <v>52</v>
      </c>
      <c r="E163">
        <v>4.45</v>
      </c>
      <c r="F163">
        <v>1181.125</v>
      </c>
      <c r="G163">
        <v>3.1</v>
      </c>
      <c r="H163">
        <v>1064.9285714285713</v>
      </c>
      <c r="I163">
        <v>2.9</v>
      </c>
      <c r="J163">
        <v>718.25</v>
      </c>
      <c r="K163">
        <v>3.4833333333333334</v>
      </c>
      <c r="L163">
        <v>984.76086956521738</v>
      </c>
      <c r="M163">
        <v>3.55</v>
      </c>
      <c r="N163">
        <v>1071.8571428571429</v>
      </c>
      <c r="O163">
        <v>4.55</v>
      </c>
      <c r="P163">
        <v>1243.1764705882354</v>
      </c>
      <c r="Q163">
        <v>4.3</v>
      </c>
      <c r="R163">
        <v>1124.2666666666667</v>
      </c>
      <c r="S163">
        <v>4.1333333333333337</v>
      </c>
      <c r="T163">
        <v>1152.2608695652175</v>
      </c>
      <c r="U163">
        <v>3.8083333333333331</v>
      </c>
      <c r="V163">
        <v>1068.5108695652175</v>
      </c>
      <c r="W163">
        <v>1.7</v>
      </c>
      <c r="X163">
        <v>442.53333333333336</v>
      </c>
      <c r="Y163">
        <v>1.05</v>
      </c>
      <c r="Z163">
        <v>468.18181818181819</v>
      </c>
      <c r="AA163">
        <v>1.65</v>
      </c>
      <c r="AB163">
        <v>491</v>
      </c>
      <c r="AC163">
        <v>1.4666666666666666</v>
      </c>
      <c r="AD163">
        <v>466.55</v>
      </c>
      <c r="AE163">
        <v>1.4666666666666666</v>
      </c>
      <c r="AF163">
        <v>466.55</v>
      </c>
      <c r="AG163">
        <v>3.0277777777777777</v>
      </c>
      <c r="AH163">
        <v>886.09848484848487</v>
      </c>
      <c r="BM163">
        <v>3.0277777777777777</v>
      </c>
      <c r="BN163">
        <v>886.09848484848487</v>
      </c>
      <c r="BO163">
        <v>3.4</v>
      </c>
      <c r="BP163">
        <v>1137.5714285714287</v>
      </c>
      <c r="BQ163">
        <v>3.9</v>
      </c>
      <c r="BR163">
        <v>1223.2857142857142</v>
      </c>
      <c r="BS163">
        <v>4</v>
      </c>
      <c r="BT163">
        <v>1285.1428571428571</v>
      </c>
      <c r="BU163">
        <v>3.7586206896551726</v>
      </c>
      <c r="BV163">
        <v>1215.3333333333333</v>
      </c>
      <c r="BW163">
        <v>5.1111111111111107</v>
      </c>
      <c r="BX163">
        <v>1603.2857142857142</v>
      </c>
      <c r="BY163">
        <v>4.1111111111111107</v>
      </c>
      <c r="BZ163">
        <v>1472.1666666666667</v>
      </c>
      <c r="CA163">
        <v>4.9000000000000004</v>
      </c>
      <c r="CB163">
        <v>1415.625</v>
      </c>
      <c r="CC163">
        <v>4.7142857142857144</v>
      </c>
      <c r="CD163">
        <v>1494.3333333333333</v>
      </c>
      <c r="CE163">
        <v>4.2280701754385968</v>
      </c>
      <c r="CF163">
        <v>1354.8333333333333</v>
      </c>
      <c r="CG163">
        <v>3.2</v>
      </c>
      <c r="CH163">
        <v>1435.8333333333333</v>
      </c>
      <c r="CI163">
        <v>2</v>
      </c>
      <c r="CJ163">
        <v>843.6</v>
      </c>
      <c r="CK163">
        <v>2.7777777777777777</v>
      </c>
      <c r="CL163">
        <v>1089</v>
      </c>
      <c r="CM163">
        <v>2.6551724137931036</v>
      </c>
      <c r="CN163">
        <v>1139.2352941176471</v>
      </c>
      <c r="CO163">
        <v>2.7777777777777777</v>
      </c>
      <c r="CP163">
        <v>999.16666666666663</v>
      </c>
      <c r="CQ163">
        <v>3.7777777777777777</v>
      </c>
      <c r="CR163">
        <v>1488.6</v>
      </c>
      <c r="CS163">
        <v>1.6</v>
      </c>
      <c r="CT163">
        <v>643.83333333333337</v>
      </c>
      <c r="CU163">
        <v>2.6785714285714284</v>
      </c>
      <c r="CV163">
        <v>1017.7058823529412</v>
      </c>
      <c r="CW163">
        <v>2.6666666666666665</v>
      </c>
      <c r="CX163">
        <v>1078.4705882352941</v>
      </c>
      <c r="CY163">
        <v>3.4473684210526314</v>
      </c>
      <c r="CZ163">
        <v>1231.1973684210527</v>
      </c>
      <c r="DA163">
        <v>2.2000000000000002</v>
      </c>
      <c r="DB163">
        <v>590.5</v>
      </c>
      <c r="DC163">
        <v>1.6</v>
      </c>
      <c r="DD163">
        <v>596</v>
      </c>
      <c r="DE163">
        <v>2.4444444444444446</v>
      </c>
      <c r="DF163">
        <v>810.14285714285711</v>
      </c>
      <c r="DG163">
        <v>2.0689655172413794</v>
      </c>
      <c r="DH163">
        <v>662.13636363636363</v>
      </c>
      <c r="DI163">
        <v>3.3333333333333335</v>
      </c>
      <c r="DJ163">
        <v>864.66666666666663</v>
      </c>
      <c r="DK163">
        <v>2.4444444444444446</v>
      </c>
      <c r="DL163">
        <v>849.42857142857144</v>
      </c>
      <c r="DM163">
        <v>2.8</v>
      </c>
      <c r="DN163">
        <v>694.875</v>
      </c>
      <c r="DO163">
        <v>2.8571428571428572</v>
      </c>
      <c r="DP163">
        <v>803.625</v>
      </c>
      <c r="DQ163">
        <v>2.4561403508771931</v>
      </c>
      <c r="DR163">
        <v>735.95652173913038</v>
      </c>
      <c r="DS163">
        <v>2.4561403508771931</v>
      </c>
      <c r="DT163">
        <v>735.95652173913038</v>
      </c>
      <c r="DU163">
        <v>3.1169590643274856</v>
      </c>
      <c r="DV163">
        <v>1044.467213114754</v>
      </c>
      <c r="EA163">
        <v>1</v>
      </c>
      <c r="EB163">
        <v>110</v>
      </c>
      <c r="EC163">
        <v>1</v>
      </c>
      <c r="ED163">
        <v>110</v>
      </c>
      <c r="EE163">
        <v>5</v>
      </c>
      <c r="EF163">
        <v>1324</v>
      </c>
      <c r="EG163">
        <v>11</v>
      </c>
      <c r="EH163">
        <v>1788</v>
      </c>
      <c r="EK163">
        <v>8</v>
      </c>
      <c r="EL163">
        <v>1556</v>
      </c>
      <c r="EM163">
        <v>5.666666666666667</v>
      </c>
      <c r="EN163">
        <v>1074</v>
      </c>
      <c r="ES163">
        <v>5</v>
      </c>
      <c r="ET163">
        <v>740</v>
      </c>
      <c r="EU163">
        <v>5</v>
      </c>
      <c r="EV163">
        <v>740</v>
      </c>
      <c r="EW163">
        <v>3</v>
      </c>
      <c r="EX163">
        <v>688</v>
      </c>
      <c r="EY163">
        <v>1</v>
      </c>
      <c r="EZ163">
        <v>93</v>
      </c>
      <c r="FC163">
        <v>2</v>
      </c>
      <c r="FD163">
        <v>390.5</v>
      </c>
      <c r="FE163">
        <v>3</v>
      </c>
      <c r="FF163">
        <v>507</v>
      </c>
      <c r="FG163">
        <v>4.333333333333333</v>
      </c>
      <c r="FH163">
        <v>790.5</v>
      </c>
      <c r="FM163">
        <v>3</v>
      </c>
      <c r="FN163">
        <v>693</v>
      </c>
      <c r="FO163">
        <v>3</v>
      </c>
      <c r="FP163">
        <v>693</v>
      </c>
      <c r="FQ163">
        <v>5</v>
      </c>
      <c r="FR163">
        <v>927</v>
      </c>
      <c r="FS163">
        <v>0</v>
      </c>
      <c r="FW163">
        <v>2.5</v>
      </c>
      <c r="FX163">
        <v>927</v>
      </c>
      <c r="FY163">
        <v>2.6666666666666665</v>
      </c>
      <c r="FZ163">
        <v>810</v>
      </c>
      <c r="GA163">
        <v>2.6666666666666665</v>
      </c>
      <c r="GB163">
        <v>810</v>
      </c>
      <c r="GC163">
        <v>3.7777777777777777</v>
      </c>
      <c r="GD163">
        <v>795.375</v>
      </c>
      <c r="GE163">
        <v>3.15</v>
      </c>
      <c r="GF163">
        <v>1029.1384615384616</v>
      </c>
      <c r="GG163">
        <v>1.7</v>
      </c>
      <c r="GH163">
        <v>776.27272727272725</v>
      </c>
      <c r="GI163">
        <v>2.2000000000000002</v>
      </c>
      <c r="GJ163">
        <v>1008.6</v>
      </c>
      <c r="GK163">
        <v>1.9444444444444444</v>
      </c>
      <c r="GL163">
        <v>807.1</v>
      </c>
      <c r="GM163">
        <v>1.9482758620689655</v>
      </c>
      <c r="GN163">
        <v>861.16129032258061</v>
      </c>
      <c r="GO163">
        <v>2.1111111111111112</v>
      </c>
      <c r="GP163">
        <v>1053.7</v>
      </c>
      <c r="GQ163">
        <v>2.8333333333333335</v>
      </c>
      <c r="GR163">
        <v>970.63636363636363</v>
      </c>
      <c r="GS163">
        <v>3.8333333333333335</v>
      </c>
      <c r="GT163">
        <v>1081.1538461538462</v>
      </c>
      <c r="GU163">
        <v>2.925925925925926</v>
      </c>
      <c r="GV163">
        <v>1037.3235294117646</v>
      </c>
      <c r="GW163">
        <v>2.4196428571428572</v>
      </c>
      <c r="GX163">
        <v>953.30769230769226</v>
      </c>
      <c r="GY163">
        <v>5.45</v>
      </c>
      <c r="GZ163">
        <v>1426.8947368421052</v>
      </c>
      <c r="HA163">
        <v>4.45</v>
      </c>
      <c r="HB163">
        <v>1109.6315789473683</v>
      </c>
      <c r="HC163">
        <v>5.4444444444444446</v>
      </c>
      <c r="HD163">
        <v>1255.7222222222222</v>
      </c>
      <c r="HE163">
        <v>5.1034482758620694</v>
      </c>
      <c r="HF163">
        <v>1264.2321428571429</v>
      </c>
      <c r="HG163">
        <v>5.166666666666667</v>
      </c>
      <c r="HH163">
        <v>1288.6875</v>
      </c>
      <c r="HI163">
        <v>4.833333333333333</v>
      </c>
      <c r="HJ163">
        <v>1168.7058823529412</v>
      </c>
      <c r="HK163">
        <v>3.7222222222222223</v>
      </c>
      <c r="HL163">
        <v>1047.7142857142858</v>
      </c>
      <c r="HM163">
        <v>4.5740740740740744</v>
      </c>
      <c r="HN163">
        <v>1173.5106382978724</v>
      </c>
      <c r="HO163">
        <v>4.8482142857142856</v>
      </c>
      <c r="HP163">
        <v>1222.8349514563106</v>
      </c>
      <c r="HQ163">
        <v>3.6339285714285716</v>
      </c>
      <c r="HR163">
        <v>1118.5535714285713</v>
      </c>
      <c r="HS163">
        <v>2.15</v>
      </c>
      <c r="HT163">
        <v>626.25</v>
      </c>
      <c r="HU163">
        <v>2.25</v>
      </c>
      <c r="HV163">
        <v>575.23529411764707</v>
      </c>
      <c r="HW163">
        <v>2.6111111111111112</v>
      </c>
      <c r="HX163">
        <v>694.57142857142856</v>
      </c>
      <c r="HY163">
        <v>2.3275862068965516</v>
      </c>
      <c r="HZ163">
        <v>628.14893617021278</v>
      </c>
      <c r="IA163">
        <v>1.6666666666666667</v>
      </c>
      <c r="IB163">
        <v>560.42857142857144</v>
      </c>
      <c r="IC163">
        <v>1.7777777777777777</v>
      </c>
      <c r="ID163">
        <v>553.64285714285711</v>
      </c>
      <c r="IE163">
        <v>1.8888888888888888</v>
      </c>
      <c r="IF163">
        <v>622.63636363636363</v>
      </c>
      <c r="IG163">
        <v>1.7777777777777777</v>
      </c>
      <c r="IH163">
        <v>575.53846153846155</v>
      </c>
      <c r="II163">
        <v>2.0625</v>
      </c>
      <c r="IJ163">
        <v>604.29069767441865</v>
      </c>
      <c r="IK163">
        <v>2.0625</v>
      </c>
      <c r="IL163">
        <v>604.29069767441865</v>
      </c>
      <c r="IM163">
        <v>3.1101190476190474</v>
      </c>
      <c r="IN163">
        <v>944.43307086614175</v>
      </c>
      <c r="IS163">
        <v>5</v>
      </c>
      <c r="IT163">
        <v>1361.5</v>
      </c>
      <c r="IU163">
        <v>5</v>
      </c>
      <c r="IV163">
        <v>1361.5</v>
      </c>
      <c r="IW163">
        <v>0.5</v>
      </c>
      <c r="IX163">
        <v>211</v>
      </c>
      <c r="IY163">
        <v>1</v>
      </c>
      <c r="IZ163">
        <v>345</v>
      </c>
      <c r="JA163">
        <v>0.5</v>
      </c>
      <c r="JB163">
        <v>145</v>
      </c>
      <c r="JC163">
        <v>0.66666666666666663</v>
      </c>
      <c r="JD163">
        <v>233.66666666666666</v>
      </c>
      <c r="JE163">
        <v>1.75</v>
      </c>
      <c r="JF163">
        <v>684.8</v>
      </c>
      <c r="JK163">
        <v>1.5</v>
      </c>
      <c r="JL163">
        <v>871</v>
      </c>
      <c r="JM163">
        <v>1.5</v>
      </c>
      <c r="JN163">
        <v>871</v>
      </c>
      <c r="JO163">
        <v>6</v>
      </c>
      <c r="JP163">
        <v>1746.5</v>
      </c>
      <c r="JQ163">
        <v>4</v>
      </c>
      <c r="JR163">
        <v>1017</v>
      </c>
      <c r="JS163">
        <v>5.5</v>
      </c>
      <c r="JT163">
        <v>1152.5</v>
      </c>
      <c r="JU163">
        <v>5.166666666666667</v>
      </c>
      <c r="JV163">
        <v>1305.3333333333333</v>
      </c>
      <c r="JW163">
        <v>4.25</v>
      </c>
      <c r="JX163">
        <v>1243.2857142857142</v>
      </c>
      <c r="JY163">
        <v>3</v>
      </c>
      <c r="JZ163">
        <v>1010.5833333333334</v>
      </c>
      <c r="KE163">
        <v>1.5</v>
      </c>
      <c r="KF163">
        <v>380</v>
      </c>
      <c r="KG163">
        <v>1.5</v>
      </c>
      <c r="KH163">
        <v>380</v>
      </c>
      <c r="KI163">
        <v>3</v>
      </c>
      <c r="KJ163">
        <v>958.5</v>
      </c>
      <c r="KK163">
        <v>2.5</v>
      </c>
      <c r="KL163">
        <v>564</v>
      </c>
      <c r="KM163">
        <v>2.5</v>
      </c>
      <c r="KN163">
        <v>925</v>
      </c>
      <c r="KO163">
        <v>2.6666666666666665</v>
      </c>
      <c r="KP163">
        <v>794</v>
      </c>
      <c r="KQ163">
        <v>2.375</v>
      </c>
      <c r="KR163">
        <v>675.71428571428567</v>
      </c>
      <c r="KS163">
        <v>2.375</v>
      </c>
      <c r="KT163">
        <v>675.71428571428567</v>
      </c>
      <c r="KU163">
        <v>2.7916666666666665</v>
      </c>
      <c r="KV163">
        <v>887.21052631578948</v>
      </c>
      <c r="KW163">
        <v>3.088888888888889</v>
      </c>
      <c r="KX163">
        <v>940.45054945054949</v>
      </c>
      <c r="KY163" s="15">
        <f>Tabla24[[#This Row],[ROS_NUM_COR_COD_ROS_TG_NEG]]-Tabla24[[#This Row],[PAS_NUM_COR_COD_ROS_TG_NEG]]</f>
        <v>1.6166666666666671</v>
      </c>
      <c r="KZ163" s="15">
        <f>Tabla24[[#This Row],[ROS_DUR_COR_COD_ROS_TG_NEG]]-Tabla24[[#This Row],[PAS_DUR_COR_COD_ROS_TG_NEG]]</f>
        <v>216.83035714285711</v>
      </c>
      <c r="LA163" s="15">
        <f>Tabla24[[#This Row],[ROS_NUM_COR_COD_ROS_TG_NEU]]-Tabla24[[#This Row],[PAS_NUM_COR_COD_ROS_TG_NEU]]</f>
        <v>0.28333333333333321</v>
      </c>
      <c r="LB163" s="15">
        <f>Tabla24[[#This Row],[ROS_DUR_COR_COD_ROS_TG_NEU]]-Tabla24[[#This Row],[PAS_DUR_COR_COD_ROS_TG_NEU]]</f>
        <v>-74.470588235294144</v>
      </c>
      <c r="LC163" s="15">
        <f>Tabla24[[#This Row],[ROS_NUM_COR_COD_ROS_TG_POS]]-Tabla24[[#This Row],[PAS_NUM_COR_COD_ROS_TG_POS]]</f>
        <v>-0.5777777777777775</v>
      </c>
      <c r="LD163" s="15">
        <f>Tabla24[[#This Row],[ROS_DUR_COR_COD_ROS_TG_POS]]-Tabla24[[#This Row],[PAS_DUR_COR_COD_ROS_TG_POS]]</f>
        <v>-76.552380952380872</v>
      </c>
      <c r="LE163" s="15">
        <f>Tabla24[[#This Row],[ROS_NUM_COR_COD_ROS_TG_TOT]]-Tabla24[[#This Row],[PAS_NUM_COR_COD_ROS_TG_TOT]]</f>
        <v>0.44074074074074066</v>
      </c>
      <c r="LF163" s="15">
        <f>Tabla24[[#This Row],[ROS_DUR_COR_COD_ROS_TG_TOT]]-Tabla24[[#This Row],[PAS_DUR_COR_COD_ROS_TG_TOT]]</f>
        <v>21.249768732654957</v>
      </c>
      <c r="LG163" s="15">
        <f>Tabla24[[#This Row],[ROS_NUM_COR_COD_ESC_TG_NEG]]-Tabla24[[#This Row],[PAS_NUM_COR_COD_ESC_TG_NEG]]</f>
        <v>-2.338888888888889</v>
      </c>
      <c r="LH163" s="15">
        <f>Tabla24[[#This Row],[ROS_DUR_COR_COD_ESC_TG_NEG]]-Tabla24[[#This Row],[PAS_DUR_COR_COD_ESC_TG_NEG]]</f>
        <v>-127.42499999999995</v>
      </c>
      <c r="LI163" s="15">
        <f>Tabla24[[#This Row],[ROS_NUM_COR_COD_ESC_TG_NEU]]-Tabla24[[#This Row],[PAS_NUM_COR_COD_ESC_TG_NEU]]</f>
        <v>-0.26666666666666661</v>
      </c>
      <c r="LJ163" s="15">
        <f>Tabla24[[#This Row],[ROS_NUM_COR_COD_ESC_TG_NEG]]-Tabla24[[#This Row],[PAS_NUM_COR_COD_ESC_TG_NEG]]</f>
        <v>-2.338888888888889</v>
      </c>
      <c r="LK163" s="15">
        <f>Tabla24[[#This Row],[ROS_NUM_COR_COD_ESC_TG_POS]]-Tabla24[[#This Row],[PAS_NUM_COR_COD_ESC_TG_POS]]</f>
        <v>0.93333333333333357</v>
      </c>
      <c r="LL163" s="15">
        <f>Tabla24[[#This Row],[ROS_DUR_COR_COD_ESC_TG_POS]]-Tabla24[[#This Row],[PAS_DUR_COR_COD_ESC_TG_POS]]</f>
        <v>362.90384615384619</v>
      </c>
      <c r="LM163" s="15">
        <f>Tabla24[[#This Row],[ROS_NUM_COR_COD_ESC_TG_TOT]]-Tabla24[[#This Row],[PAS_NUM_COR_COD_ESC_TG_TOT]]</f>
        <v>-0.55740740740740735</v>
      </c>
      <c r="LN163" s="15">
        <f>Tabla24[[#This Row],[ROS_DUR_COR_COD_ESC_TG_TOT]]-Tabla24[[#This Row],[PAS_DUR_COR_COD_ESC_TG_TOT]]</f>
        <v>52.562659846547263</v>
      </c>
      <c r="LO163" s="15">
        <f>Tabla24[[#This Row],[PAS_NUM_COR_COD_ROS_TG_NEG]]-Tabla24[[#This Row],[ESC_NUM_COR_COD_ROS_TG_NEG]]</f>
        <v>0.77222222222222214</v>
      </c>
      <c r="LP163" s="15">
        <f>Tabla24[[#This Row],[PAS_DUR_COR_COD_ROS_TG_NEG]]-Tabla24[[#This Row],[ESC_DUR_COR_COD_ROS_TG_NEG]]</f>
        <v>72.690476190476261</v>
      </c>
      <c r="LQ163" s="15">
        <f>Tabla24[[#This Row],[PAS_NUM_COR_COD_ROS_TG_NEU]]-Tabla24[[#This Row],[ESC_NUM_COR_COD_ROS_TG_NEU]]</f>
        <v>0.77222222222222214</v>
      </c>
      <c r="LR163" s="15">
        <f>Tabla24[[#This Row],[PAS_DUR_COR_COD_ROS_TG_NEU]]-Tabla24[[#This Row],[ESC_DUR_COR_COD_ROS_TG_NEU]]</f>
        <v>-245.42352941176455</v>
      </c>
      <c r="LS163" s="15">
        <f>Tabla24[[#This Row],[PAS_NUM_COR_COD_ROS_TG_POS]]-Tabla24[[#This Row],[ESC_NUM_COR_COD_ROS_TG_POS]]</f>
        <v>2.6999999999999997</v>
      </c>
      <c r="LT163" s="15">
        <f>Tabla24[[#This Row],[PAS_DUR_COR_COD_ROS_TG_POS]]-Tabla24[[#This Row],[ESC_DUR_COR_COD_ROS_TG_POS]]</f>
        <v>480.43333333333328</v>
      </c>
      <c r="LU163" s="15">
        <f>Tabla24[[#This Row],[PAS_NUM_COR_COD_ROS_TG_TOT]]-Tabla24[[#This Row],[ESC_NUM_COR_COD_ROS_TG_TOT]]</f>
        <v>1.4547619047619054</v>
      </c>
      <c r="LV163" s="15">
        <f>Tabla24[[#This Row],[PAS_DUR_COR_COD_ROS_TG_TOT]]-Tabla24[[#This Row],[ESC_DUR_COR_COD_ROS_TG_TOT]]</f>
        <v>134.55498721227627</v>
      </c>
      <c r="LW163" s="15">
        <f>Tabla24[[#This Row],[PAS_NUM_COR_COD_ESC_TG_NEG]]-Tabla24[[#This Row],[ESC_NUM_COR_COD_ESC_TG_NEG]]</f>
        <v>-0.66111111111111054</v>
      </c>
      <c r="LX163" s="15">
        <f>Tabla24[[#This Row],[PAS_DUR_COR_COD_ESC_TG_NEG]]-Tabla24[[#This Row],[ESC_DUR_COR_COD_ESC_TG_NEG]]</f>
        <v>-422.16071428571422</v>
      </c>
      <c r="LY163" s="15">
        <f>Tabla24[[#This Row],[PAS_NUM_COR_COD_ESC_TG_NEU]]-Tabla24[[#This Row],[ESC_NUM_COR_COD_ESC_TG_NEU]]</f>
        <v>-1.0111111111111106</v>
      </c>
      <c r="LZ163" s="15">
        <f>Tabla24[[#This Row],[PAS_DUR_COR_COD_ESC_TG_NEU]]-Tabla24[[#This Row],[ESC_DUR_COR_COD_ESC_TG_NEU]]</f>
        <v>-407.23809523809541</v>
      </c>
      <c r="MA163" s="15">
        <f>Tabla24[[#This Row],[PAS_NUM_COR_COD_ESC_TG_POS]]-Tabla24[[#This Row],[ESC_NUM_COR_COD_ESC_TG_POS]]</f>
        <v>-2.0000000000000004</v>
      </c>
      <c r="MB163" s="15">
        <f>Tabla24[[#This Row],[PAS_DUR_COR_COD_ESC_TG_POS]]-Tabla24[[#This Row],[ESC_DUR_COR_COD_ESC_TG_POS]]</f>
        <v>-697.375</v>
      </c>
      <c r="MC163" s="15">
        <f>Tabla24[[#This Row],[PAS_NUM_COR_COD_ESC_TG_TOT]]-Tabla24[[#This Row],[ESC_NUM_COR_COD_ESC_TG_TOT]]</f>
        <v>-1.230952380952381</v>
      </c>
      <c r="MD163" s="15">
        <f>Tabla24[[#This Row],[PAS_DUR_COR_COD_ESC_TG_TOT]]-Tabla24[[#This Row],[ESC_DUR_COR_COD_ESC_TG_TOT]]</f>
        <v>-509.57246376811588</v>
      </c>
      <c r="ME163">
        <v>265.5625</v>
      </c>
      <c r="MF163">
        <v>235.47058823529412</v>
      </c>
      <c r="MG163">
        <v>256.07142857142856</v>
      </c>
      <c r="MH163">
        <v>251.85106382978722</v>
      </c>
      <c r="MI163">
        <v>274.5</v>
      </c>
      <c r="MJ163">
        <v>261</v>
      </c>
      <c r="MK163">
        <v>258.61538461538464</v>
      </c>
      <c r="ML163">
        <v>264.05882352941177</v>
      </c>
      <c r="MM163">
        <v>332.33333333333331</v>
      </c>
      <c r="MN163">
        <v>299.2</v>
      </c>
      <c r="MO163">
        <v>265.66666666666669</v>
      </c>
      <c r="MP163">
        <v>299.05882352941177</v>
      </c>
      <c r="MQ163">
        <v>249.28571428571428</v>
      </c>
      <c r="MR163">
        <v>290.33333333333331</v>
      </c>
      <c r="MS163">
        <v>228.5</v>
      </c>
      <c r="MT163">
        <v>253.0952380952381</v>
      </c>
      <c r="MU163">
        <v>227.57142857142858</v>
      </c>
      <c r="MV163">
        <v>221.41176470588235</v>
      </c>
      <c r="MW163">
        <v>225.4</v>
      </c>
      <c r="MX163">
        <v>224.58695652173913</v>
      </c>
      <c r="MY163">
        <v>265.8125</v>
      </c>
      <c r="MZ163">
        <v>299.64285714285717</v>
      </c>
      <c r="NA163">
        <v>218.125</v>
      </c>
      <c r="NB163">
        <v>259.52173913043481</v>
      </c>
      <c r="NC163" s="15">
        <f>Tabla1[[#This Row],[ROS_1DU_COR_COD_ROS_TG_NEG]]-Tabla1[[#This Row],[PAS_1DU_COR_COD_ROS_TG_NEG]]</f>
        <v>37.991071428571416</v>
      </c>
      <c r="ND163" s="15">
        <f>Tabla1[[#This Row],[ROS_1DU_COR_COD_ROS_TG_NEU]]-Tabla1[[#This Row],[PAS_1DU_COR_COD_ROS_TG_NEU]]</f>
        <v>14.058823529411768</v>
      </c>
      <c r="NE163" s="15">
        <f>Tabla1[[#This Row],[ROS_1DU_COR_COD_ROS_TG_POS]]-Tabla1[[#This Row],[PAS_1DU_COR_COD_ROS_TG_POS]]</f>
        <v>30.67142857142855</v>
      </c>
      <c r="NF163" s="15">
        <f>Tabla1[[#This Row],[ROS_1DU_COR_COD_ROS_TG_TOT]]-Tabla1[[#This Row],[PAS_1DU_COR_COD_ROS_TG_TOT]]</f>
        <v>27.264107308048096</v>
      </c>
      <c r="NG163" s="15">
        <f>Tabla1[[#This Row],[ROS_1DU_COR_COD_ESC_TG_NEG]]-Tabla1[[#This Row],[PAS_1DU_COR_COD_ESC_TG_NEG]]</f>
        <v>8.6875</v>
      </c>
      <c r="NH163" s="15">
        <f>Tabla1[[#This Row],[ROS_1DU_COR_COD_ESC_TG_NEU]]-Tabla1[[#This Row],[PAS_1DU_COR_COD_ESC_TG_NEU]]</f>
        <v>-38.642857142857167</v>
      </c>
      <c r="NI163" s="15">
        <f>Tabla1[[#This Row],[ROS_1DU_COR_COD_ESC_TG_POS]]-Tabla1[[#This Row],[PAS_1DU_COR_COD_ESC_TG_POS]]</f>
        <v>40.490384615384642</v>
      </c>
      <c r="NJ163" s="15">
        <f>Tabla1[[#This Row],[ROS_1DU_COR_COD_ESC_TG_TOT]]-Tabla1[[#This Row],[PAS_1DU_COR_COD_ESC_TG_TOT]]</f>
        <v>4.5370843989769583</v>
      </c>
      <c r="NK163" s="15">
        <f>Tabla1[[#This Row],[PAS_1DU_COR_COD_ROS_TG_NEG]]-Tabla1[[#This Row],[ESC_1DU_COR_COD_ROS_TG_NEG]]</f>
        <v>-104.76190476190473</v>
      </c>
      <c r="NL163" s="15">
        <f>Tabla1[[#This Row],[PAS_1DU_COR_COD_ROS_TG_NEU]]-Tabla1[[#This Row],[ESC_1DU_COR_COD_ROS_TG_NEU]]</f>
        <v>-77.788235294117641</v>
      </c>
      <c r="NM163" s="15">
        <f>Tabla1[[#This Row],[PAS_1DU_COR_COD_ROS_TG_POS]]-Tabla1[[#This Row],[ESC_1DU_COR_COD_ROS_TG_POS]]</f>
        <v>-40.26666666666668</v>
      </c>
      <c r="NN163" s="15">
        <f>Tabla1[[#This Row],[PAS_1DU_COR_COD_ROS_TG_TOT]]-Tabla1[[#This Row],[ESC_1DU_COR_COD_ROS_TG_TOT]]</f>
        <v>-74.471867007672643</v>
      </c>
      <c r="NO163" s="15">
        <f>Tabla1[[#This Row],[PAS_1DU_COR_COD_ESC_TG_NEG]]-Tabla1[[#This Row],[ESC_1DU_COR_COD_ESC_TG_NEG]]</f>
        <v>16.526785714285722</v>
      </c>
      <c r="NP163" s="15">
        <f>Tabla1[[#This Row],[PAS_1DU_COR_COD_ESC_TG_NEU]]-Tabla1[[#This Row],[ESC_1DU_COR_COD_ESC_TG_NEU]]</f>
        <v>9.3095238095238528</v>
      </c>
      <c r="NQ163" s="15">
        <f>Tabla1[[#This Row],[PAS_1DU_COR_COD_ESC_TG_POS]]-Tabla1[[#This Row],[ESC_1DU_COR_COD_ESC_TG_POS]]</f>
        <v>-10.375</v>
      </c>
      <c r="NR163" s="15">
        <f>Tabla1[[#This Row],[PAS_1DU_COR_COD_ESC_TG_TOT]]-Tabla1[[#This Row],[ESC_1DU_COR_COD_ESC_TG_TOT]]</f>
        <v>6.4265010351967078</v>
      </c>
    </row>
    <row r="164" spans="1:382" x14ac:dyDescent="0.3">
      <c r="A164" s="2" t="s">
        <v>181</v>
      </c>
      <c r="B164" s="2">
        <v>50</v>
      </c>
      <c r="C164" s="2">
        <v>2</v>
      </c>
      <c r="D164" s="2">
        <v>53</v>
      </c>
      <c r="E164">
        <v>0.57894736842105265</v>
      </c>
      <c r="F164">
        <v>133.30000000000001</v>
      </c>
      <c r="G164">
        <v>1</v>
      </c>
      <c r="H164">
        <v>298.42857142857144</v>
      </c>
      <c r="I164">
        <v>0.52941176470588236</v>
      </c>
      <c r="J164">
        <v>128.375</v>
      </c>
      <c r="K164">
        <v>0.69230769230769229</v>
      </c>
      <c r="L164">
        <v>177.96</v>
      </c>
      <c r="M164">
        <v>0.52631578947368418</v>
      </c>
      <c r="N164">
        <v>198.42857142857142</v>
      </c>
      <c r="O164">
        <v>1.0625</v>
      </c>
      <c r="P164">
        <v>177.63636363636363</v>
      </c>
      <c r="Q164">
        <v>0.29411764705882354</v>
      </c>
      <c r="R164">
        <v>125.75</v>
      </c>
      <c r="S164">
        <v>0.61538461538461542</v>
      </c>
      <c r="T164">
        <v>174.81818181818181</v>
      </c>
      <c r="U164">
        <v>0.65384615384615385</v>
      </c>
      <c r="V164">
        <v>176.48936170212767</v>
      </c>
      <c r="W164">
        <v>0.10526315789473684</v>
      </c>
      <c r="X164">
        <v>95.5</v>
      </c>
      <c r="Y164">
        <v>0.6875</v>
      </c>
      <c r="Z164">
        <v>226.75</v>
      </c>
      <c r="AA164">
        <v>0.29411764705882354</v>
      </c>
      <c r="AB164">
        <v>142.75</v>
      </c>
      <c r="AC164">
        <v>0.34615384615384615</v>
      </c>
      <c r="AD164">
        <v>184</v>
      </c>
      <c r="AE164">
        <v>0.34615384615384615</v>
      </c>
      <c r="AF164">
        <v>184</v>
      </c>
      <c r="AG164">
        <v>0.55128205128205132</v>
      </c>
      <c r="AH164">
        <v>178.21311475409837</v>
      </c>
      <c r="AI164">
        <v>1</v>
      </c>
      <c r="AJ164">
        <v>123</v>
      </c>
      <c r="AK164">
        <v>0.25</v>
      </c>
      <c r="AL164">
        <v>181</v>
      </c>
      <c r="AM164">
        <v>0</v>
      </c>
      <c r="AO164">
        <v>0.25</v>
      </c>
      <c r="AP164">
        <v>152</v>
      </c>
      <c r="AQ164">
        <v>0</v>
      </c>
      <c r="AS164">
        <v>0.75</v>
      </c>
      <c r="AT164">
        <v>101.33333333333333</v>
      </c>
      <c r="AU164">
        <v>0.66666666666666663</v>
      </c>
      <c r="AV164">
        <v>160</v>
      </c>
      <c r="AW164">
        <v>0.625</v>
      </c>
      <c r="AX164">
        <v>124.8</v>
      </c>
      <c r="AY164">
        <v>0.4375</v>
      </c>
      <c r="AZ164">
        <v>132.57142857142858</v>
      </c>
      <c r="BA164">
        <v>0</v>
      </c>
      <c r="BC164">
        <v>0</v>
      </c>
      <c r="BE164">
        <v>1.3333333333333333</v>
      </c>
      <c r="BF164">
        <v>213.5</v>
      </c>
      <c r="BG164">
        <v>0.5</v>
      </c>
      <c r="BH164">
        <v>213.5</v>
      </c>
      <c r="BI164">
        <v>0.5</v>
      </c>
      <c r="BJ164">
        <v>213.5</v>
      </c>
      <c r="BK164">
        <v>0.45833333333333331</v>
      </c>
      <c r="BL164">
        <v>150.55555555555554</v>
      </c>
      <c r="BM164">
        <v>0.53888888888888886</v>
      </c>
      <c r="BN164">
        <v>174.65714285714284</v>
      </c>
      <c r="BO164">
        <v>0.44444444444444442</v>
      </c>
      <c r="BP164">
        <v>127</v>
      </c>
      <c r="BQ164">
        <v>1.5</v>
      </c>
      <c r="BR164">
        <v>260.16666666666669</v>
      </c>
      <c r="BS164">
        <v>1.875</v>
      </c>
      <c r="BT164">
        <v>270.71428571428572</v>
      </c>
      <c r="BU164">
        <v>1.24</v>
      </c>
      <c r="BV164">
        <v>239.8125</v>
      </c>
      <c r="BW164">
        <v>1.2222222222222223</v>
      </c>
      <c r="BX164">
        <v>239.83333333333334</v>
      </c>
      <c r="BY164">
        <v>1.5555555555555556</v>
      </c>
      <c r="BZ164">
        <v>387</v>
      </c>
      <c r="CA164">
        <v>1</v>
      </c>
      <c r="CB164">
        <v>165</v>
      </c>
      <c r="CC164">
        <v>1.2592592592592593</v>
      </c>
      <c r="CD164">
        <v>251.61111111111111</v>
      </c>
      <c r="CE164">
        <v>1.25</v>
      </c>
      <c r="CF164">
        <v>246.05882352941177</v>
      </c>
      <c r="CG164">
        <v>2</v>
      </c>
      <c r="CH164">
        <v>359.28571428571428</v>
      </c>
      <c r="CI164">
        <v>0.75</v>
      </c>
      <c r="CJ164">
        <v>195.75</v>
      </c>
      <c r="CK164">
        <v>1.75</v>
      </c>
      <c r="CL164">
        <v>355.16666666666669</v>
      </c>
      <c r="CM164">
        <v>1.52</v>
      </c>
      <c r="CN164">
        <v>319.35294117647061</v>
      </c>
      <c r="CO164">
        <v>1.3333333333333333</v>
      </c>
      <c r="CP164">
        <v>222.14285714285714</v>
      </c>
      <c r="CQ164">
        <v>1.4444444444444444</v>
      </c>
      <c r="CR164">
        <v>358.6</v>
      </c>
      <c r="CS164">
        <v>1.5555555555555556</v>
      </c>
      <c r="CT164">
        <v>286</v>
      </c>
      <c r="CU164">
        <v>1.4444444444444444</v>
      </c>
      <c r="CV164">
        <v>281.33333333333331</v>
      </c>
      <c r="CW164">
        <v>1.4807692307692308</v>
      </c>
      <c r="CX164">
        <v>299.8</v>
      </c>
      <c r="CY164">
        <v>1.3653846153846154</v>
      </c>
      <c r="CZ164">
        <v>273.31884057971013</v>
      </c>
      <c r="DA164">
        <v>0.66666666666666663</v>
      </c>
      <c r="DB164">
        <v>233.75</v>
      </c>
      <c r="DC164">
        <v>1.375</v>
      </c>
      <c r="DD164">
        <v>189.57142857142858</v>
      </c>
      <c r="DE164">
        <v>1.25</v>
      </c>
      <c r="DF164">
        <v>166.14285714285714</v>
      </c>
      <c r="DG164">
        <v>1.08</v>
      </c>
      <c r="DH164">
        <v>190.27777777777777</v>
      </c>
      <c r="DI164">
        <v>1.4444444444444444</v>
      </c>
      <c r="DJ164">
        <v>225</v>
      </c>
      <c r="DK164">
        <v>1</v>
      </c>
      <c r="DL164">
        <v>252.33333333333334</v>
      </c>
      <c r="DM164">
        <v>0.33333333333333331</v>
      </c>
      <c r="DN164">
        <v>139.33333333333334</v>
      </c>
      <c r="DO164">
        <v>0.92592592592592593</v>
      </c>
      <c r="DP164">
        <v>219.1875</v>
      </c>
      <c r="DQ164">
        <v>1</v>
      </c>
      <c r="DR164">
        <v>203.88235294117646</v>
      </c>
      <c r="DS164">
        <v>1</v>
      </c>
      <c r="DT164">
        <v>203.88235294117646</v>
      </c>
      <c r="DU164">
        <v>1.2435897435897436</v>
      </c>
      <c r="DV164">
        <v>250.39805825242718</v>
      </c>
      <c r="DW164">
        <v>2</v>
      </c>
      <c r="DX164">
        <v>209</v>
      </c>
      <c r="DY164">
        <v>2.5</v>
      </c>
      <c r="DZ164">
        <v>437.5</v>
      </c>
      <c r="EA164">
        <v>1.5</v>
      </c>
      <c r="EB164">
        <v>342</v>
      </c>
      <c r="EC164">
        <v>2</v>
      </c>
      <c r="ED164">
        <v>356.5</v>
      </c>
      <c r="EE164">
        <v>0</v>
      </c>
      <c r="EG164">
        <v>1</v>
      </c>
      <c r="EH164">
        <v>95</v>
      </c>
      <c r="EI164">
        <v>0</v>
      </c>
      <c r="EK164">
        <v>0.33333333333333331</v>
      </c>
      <c r="EL164">
        <v>95</v>
      </c>
      <c r="EM164">
        <v>1.375</v>
      </c>
      <c r="EN164">
        <v>304.2</v>
      </c>
      <c r="EO164">
        <v>1</v>
      </c>
      <c r="EP164">
        <v>140</v>
      </c>
      <c r="EQ164">
        <v>0</v>
      </c>
      <c r="ES164">
        <v>2</v>
      </c>
      <c r="ET164">
        <v>502</v>
      </c>
      <c r="EU164">
        <v>1</v>
      </c>
      <c r="EV164">
        <v>321</v>
      </c>
      <c r="EW164">
        <v>5</v>
      </c>
      <c r="EX164">
        <v>975</v>
      </c>
      <c r="EY164">
        <v>1</v>
      </c>
      <c r="EZ164">
        <v>164</v>
      </c>
      <c r="FA164">
        <v>2</v>
      </c>
      <c r="FB164">
        <v>215</v>
      </c>
      <c r="FC164">
        <v>2.6666666666666665</v>
      </c>
      <c r="FD164">
        <v>451.33333333333331</v>
      </c>
      <c r="FE164">
        <v>1.625</v>
      </c>
      <c r="FF164">
        <v>399.2</v>
      </c>
      <c r="FG164">
        <v>1.5</v>
      </c>
      <c r="FH164">
        <v>351.7</v>
      </c>
      <c r="FI164">
        <v>1</v>
      </c>
      <c r="FJ164">
        <v>115</v>
      </c>
      <c r="FK164">
        <v>2.5</v>
      </c>
      <c r="FL164">
        <v>337</v>
      </c>
      <c r="FM164">
        <v>1</v>
      </c>
      <c r="FN164">
        <v>178</v>
      </c>
      <c r="FO164">
        <v>1.6</v>
      </c>
      <c r="FP164">
        <v>229</v>
      </c>
      <c r="FQ164">
        <v>1</v>
      </c>
      <c r="FR164">
        <v>389</v>
      </c>
      <c r="FS164">
        <v>1</v>
      </c>
      <c r="FT164">
        <v>215</v>
      </c>
      <c r="FU164">
        <v>0</v>
      </c>
      <c r="FW164">
        <v>0.66666666666666663</v>
      </c>
      <c r="FX164">
        <v>302</v>
      </c>
      <c r="FY164">
        <v>1.25</v>
      </c>
      <c r="FZ164">
        <v>249.85714285714286</v>
      </c>
      <c r="GA164">
        <v>1.25</v>
      </c>
      <c r="GB164">
        <v>249.85714285714286</v>
      </c>
      <c r="GC164">
        <v>1.4166666666666667</v>
      </c>
      <c r="GD164">
        <v>309.76470588235293</v>
      </c>
      <c r="GE164">
        <v>1.2666666666666666</v>
      </c>
      <c r="GF164">
        <v>258.80833333333334</v>
      </c>
      <c r="GG164">
        <v>1.25</v>
      </c>
      <c r="GH164">
        <v>242.2</v>
      </c>
      <c r="GI164">
        <v>1.5</v>
      </c>
      <c r="GJ164">
        <v>239.75</v>
      </c>
      <c r="GK164">
        <v>0.66666666666666663</v>
      </c>
      <c r="GL164">
        <v>173.5</v>
      </c>
      <c r="GM164">
        <v>1.1481481481481481</v>
      </c>
      <c r="GN164">
        <v>224.88235294117646</v>
      </c>
      <c r="GO164">
        <v>0.8571428571428571</v>
      </c>
      <c r="GP164">
        <v>342</v>
      </c>
      <c r="GQ164">
        <v>1</v>
      </c>
      <c r="GR164">
        <v>357.5</v>
      </c>
      <c r="GS164">
        <v>1.2222222222222223</v>
      </c>
      <c r="GT164">
        <v>227.83333333333334</v>
      </c>
      <c r="GU164">
        <v>1.04</v>
      </c>
      <c r="GV164">
        <v>290.08333333333331</v>
      </c>
      <c r="GW164">
        <v>1.0961538461538463</v>
      </c>
      <c r="GX164">
        <v>251.86206896551724</v>
      </c>
      <c r="GY164">
        <v>1.75</v>
      </c>
      <c r="GZ164">
        <v>224.25</v>
      </c>
      <c r="HA164">
        <v>1.1000000000000001</v>
      </c>
      <c r="HB164">
        <v>236.16666666666666</v>
      </c>
      <c r="HC164">
        <v>1.2222222222222223</v>
      </c>
      <c r="HD164">
        <v>255.83333333333334</v>
      </c>
      <c r="HE164">
        <v>1.3333333333333333</v>
      </c>
      <c r="HF164">
        <v>237.3</v>
      </c>
      <c r="HG164">
        <v>1.1428571428571428</v>
      </c>
      <c r="HH164">
        <v>332.33333333333331</v>
      </c>
      <c r="HI164">
        <v>1.3333333333333333</v>
      </c>
      <c r="HJ164">
        <v>196.57142857142858</v>
      </c>
      <c r="HK164">
        <v>0.77777777777777779</v>
      </c>
      <c r="HL164">
        <v>151</v>
      </c>
      <c r="HM164">
        <v>1.08</v>
      </c>
      <c r="HN164">
        <v>208.53333333333333</v>
      </c>
      <c r="HO164">
        <v>1.2115384615384615</v>
      </c>
      <c r="HP164">
        <v>224.97142857142856</v>
      </c>
      <c r="HQ164">
        <v>1.1538461538461537</v>
      </c>
      <c r="HR164">
        <v>237.15625</v>
      </c>
      <c r="HS164">
        <v>0.875</v>
      </c>
      <c r="HT164">
        <v>184.2</v>
      </c>
      <c r="HU164">
        <v>0.8</v>
      </c>
      <c r="HV164">
        <v>164.6</v>
      </c>
      <c r="HW164">
        <v>1.2222222222222223</v>
      </c>
      <c r="HX164">
        <v>327.83333333333331</v>
      </c>
      <c r="HY164">
        <v>0.96296296296296291</v>
      </c>
      <c r="HZ164">
        <v>231.9375</v>
      </c>
      <c r="IA164">
        <v>1.7142857142857142</v>
      </c>
      <c r="IB164">
        <v>266.66666666666669</v>
      </c>
      <c r="IC164">
        <v>1.5555555555555556</v>
      </c>
      <c r="ID164">
        <v>236.71428571428572</v>
      </c>
      <c r="IE164">
        <v>0.66666666666666663</v>
      </c>
      <c r="IF164">
        <v>148.6</v>
      </c>
      <c r="IG164">
        <v>1.28</v>
      </c>
      <c r="IH164">
        <v>222.22222222222223</v>
      </c>
      <c r="II164">
        <v>1.1153846153846154</v>
      </c>
      <c r="IJ164">
        <v>226.79411764705881</v>
      </c>
      <c r="IK164">
        <v>1.1153846153846154</v>
      </c>
      <c r="IL164">
        <v>226.79411764705881</v>
      </c>
      <c r="IM164">
        <v>1.141025641025641</v>
      </c>
      <c r="IN164">
        <v>233.5612244897959</v>
      </c>
      <c r="IO164">
        <v>1</v>
      </c>
      <c r="IP164">
        <v>108.5</v>
      </c>
      <c r="IS164">
        <v>3</v>
      </c>
      <c r="IT164">
        <v>396</v>
      </c>
      <c r="IU164">
        <v>1.6666666666666667</v>
      </c>
      <c r="IV164">
        <v>204.33333333333334</v>
      </c>
      <c r="IW164">
        <v>1.3333333333333333</v>
      </c>
      <c r="IX164">
        <v>257.5</v>
      </c>
      <c r="IY164">
        <v>0</v>
      </c>
      <c r="JA164">
        <v>5</v>
      </c>
      <c r="JB164">
        <v>565</v>
      </c>
      <c r="JC164">
        <v>1.8</v>
      </c>
      <c r="JD164">
        <v>360</v>
      </c>
      <c r="JE164">
        <v>1.75</v>
      </c>
      <c r="JF164">
        <v>282.16666666666669</v>
      </c>
      <c r="JG164">
        <v>1.5</v>
      </c>
      <c r="JH164">
        <v>150.5</v>
      </c>
      <c r="JK164">
        <v>2</v>
      </c>
      <c r="JL164">
        <v>313</v>
      </c>
      <c r="JM164">
        <v>1.6666666666666667</v>
      </c>
      <c r="JN164">
        <v>204.66666666666666</v>
      </c>
      <c r="JO164">
        <v>2</v>
      </c>
      <c r="JP164">
        <v>439</v>
      </c>
      <c r="JQ164">
        <v>3</v>
      </c>
      <c r="JR164">
        <v>335</v>
      </c>
      <c r="JS164">
        <v>0</v>
      </c>
      <c r="JU164">
        <v>1.8</v>
      </c>
      <c r="JV164">
        <v>404.33333333333331</v>
      </c>
      <c r="JW164">
        <v>1.75</v>
      </c>
      <c r="JX164">
        <v>304.5</v>
      </c>
      <c r="JY164">
        <v>1.75</v>
      </c>
      <c r="JZ164">
        <v>293.33333333333331</v>
      </c>
      <c r="KA164">
        <v>3.5</v>
      </c>
      <c r="KB164">
        <v>338.5</v>
      </c>
      <c r="KE164">
        <v>1</v>
      </c>
      <c r="KF164">
        <v>98</v>
      </c>
      <c r="KG164">
        <v>2.6666666666666665</v>
      </c>
      <c r="KH164">
        <v>258.33333333333331</v>
      </c>
      <c r="KI164">
        <v>0.33333333333333331</v>
      </c>
      <c r="KJ164">
        <v>128</v>
      </c>
      <c r="KK164">
        <v>1</v>
      </c>
      <c r="KL164">
        <v>108</v>
      </c>
      <c r="KM164">
        <v>1</v>
      </c>
      <c r="KN164">
        <v>127</v>
      </c>
      <c r="KO164">
        <v>0.6</v>
      </c>
      <c r="KP164">
        <v>121</v>
      </c>
      <c r="KQ164">
        <v>1.375</v>
      </c>
      <c r="KR164">
        <v>189.66666666666666</v>
      </c>
      <c r="KS164">
        <v>1.375</v>
      </c>
      <c r="KT164">
        <v>189.66666666666666</v>
      </c>
      <c r="KU164">
        <v>1.625</v>
      </c>
      <c r="KV164">
        <v>258.77777777777777</v>
      </c>
      <c r="KW164">
        <v>1.2055555555555555</v>
      </c>
      <c r="KX164">
        <v>237.47413793103448</v>
      </c>
      <c r="KY164" s="15">
        <f>Tabla24[[#This Row],[ROS_NUM_COR_COD_ROS_TG_NEG]]-Tabla24[[#This Row],[PAS_NUM_COR_COD_ROS_TG_NEG]]</f>
        <v>0.61654135338345861</v>
      </c>
      <c r="KZ164" s="15">
        <f>Tabla24[[#This Row],[ROS_DUR_COR_COD_ROS_TG_NEG]]-Tabla24[[#This Row],[PAS_DUR_COR_COD_ROS_TG_NEG]]</f>
        <v>133.9047619047619</v>
      </c>
      <c r="LA164" s="15">
        <f>Tabla24[[#This Row],[ROS_NUM_COR_COD_ROS_TG_NEU]]-Tabla24[[#This Row],[PAS_NUM_COR_COD_ROS_TG_NEU]]</f>
        <v>0.27083333333333326</v>
      </c>
      <c r="LB164" s="15">
        <f>Tabla24[[#This Row],[ROS_DUR_COR_COD_ROS_TG_NEU]]-Tabla24[[#This Row],[PAS_DUR_COR_COD_ROS_TG_NEU]]</f>
        <v>18.935064935064958</v>
      </c>
      <c r="LC164" s="15">
        <f>Tabla24[[#This Row],[ROS_NUM_COR_COD_ROS_TG_POS]]-Tabla24[[#This Row],[PAS_NUM_COR_COD_ROS_TG_POS]]</f>
        <v>0.48366013071895425</v>
      </c>
      <c r="LD164" s="15">
        <f>Tabla24[[#This Row],[ROS_DUR_COR_COD_ROS_TG_POS]]-Tabla24[[#This Row],[PAS_DUR_COR_COD_ROS_TG_POS]]</f>
        <v>25.25</v>
      </c>
      <c r="LE164" s="15">
        <f>Tabla24[[#This Row],[ROS_NUM_COR_COD_ROS_TG_TOT]]-Tabla24[[#This Row],[PAS_NUM_COR_COD_ROS_TG_TOT]]</f>
        <v>0.46461538461538465</v>
      </c>
      <c r="LF164" s="15">
        <f>Tabla24[[#This Row],[ROS_DUR_COR_COD_ROS_TG_TOT]]-Tabla24[[#This Row],[PAS_DUR_COR_COD_ROS_TG_TOT]]</f>
        <v>33.715151515151518</v>
      </c>
      <c r="LG164" s="15">
        <f>Tabla24[[#This Row],[ROS_NUM_COR_COD_ESC_TG_NEG]]-Tabla24[[#This Row],[PAS_NUM_COR_COD_ESC_TG_NEG]]</f>
        <v>0.27819548872180444</v>
      </c>
      <c r="LH164" s="15">
        <f>Tabla24[[#This Row],[ROS_DUR_COR_COD_ESC_TG_NEG]]-Tabla24[[#This Row],[PAS_DUR_COR_COD_ESC_TG_NEG]]</f>
        <v>208.7</v>
      </c>
      <c r="LI164" s="15">
        <f>Tabla24[[#This Row],[ROS_NUM_COR_COD_ESC_TG_NEU]]-Tabla24[[#This Row],[PAS_NUM_COR_COD_ESC_TG_NEU]]</f>
        <v>0</v>
      </c>
      <c r="LJ164" s="15">
        <f>Tabla24[[#This Row],[ROS_NUM_COR_COD_ESC_TG_NEG]]-Tabla24[[#This Row],[PAS_NUM_COR_COD_ESC_TG_NEG]]</f>
        <v>0.27819548872180444</v>
      </c>
      <c r="LK164" s="15">
        <f>Tabla24[[#This Row],[ROS_NUM_COR_COD_ESC_TG_POS]]-Tabla24[[#This Row],[PAS_NUM_COR_COD_ESC_TG_POS]]</f>
        <v>0.69281045751633996</v>
      </c>
      <c r="LL164" s="15">
        <f>Tabla24[[#This Row],[ROS_DUR_COR_COD_ESC_TG_POS]]-Tabla24[[#This Row],[PAS_DUR_COR_COD_ESC_TG_POS]]</f>
        <v>99.458333333333343</v>
      </c>
      <c r="LM164" s="15">
        <f>Tabla24[[#This Row],[ROS_NUM_COR_COD_ESC_TG_TOT]]-Tabla24[[#This Row],[PAS_NUM_COR_COD_ESC_TG_TOT]]</f>
        <v>0.34769230769230774</v>
      </c>
      <c r="LN164" s="15">
        <f>Tabla24[[#This Row],[ROS_DUR_COR_COD_ESC_TG_TOT]]-Tabla24[[#This Row],[PAS_DUR_COR_COD_ESC_TG_TOT]]</f>
        <v>112.12333333333331</v>
      </c>
      <c r="LO164" s="15">
        <f>Tabla24[[#This Row],[PAS_NUM_COR_COD_ROS_TG_NEG]]-Tabla24[[#This Row],[ESC_NUM_COR_COD_ROS_TG_NEG]]</f>
        <v>-0.80701754385964908</v>
      </c>
      <c r="LP164" s="15">
        <f>Tabla24[[#This Row],[PAS_DUR_COR_COD_ROS_TG_NEG]]-Tabla24[[#This Row],[ESC_DUR_COR_COD_ROS_TG_NEG]]</f>
        <v>-23.714285714285722</v>
      </c>
      <c r="LQ164" s="15">
        <f>Tabla24[[#This Row],[PAS_NUM_COR_COD_ROS_TG_NEU]]-Tabla24[[#This Row],[ESC_NUM_COR_COD_ROS_TG_NEU]]</f>
        <v>-0.38194444444444442</v>
      </c>
      <c r="LR164" s="15">
        <f>Tabla24[[#This Row],[PAS_DUR_COR_COD_ROS_TG_NEU]]-Tabla24[[#This Row],[ESC_DUR_COR_COD_ROS_TG_NEU]]</f>
        <v>-180.9636363636364</v>
      </c>
      <c r="LS164" s="15">
        <f>Tabla24[[#This Row],[PAS_NUM_COR_COD_ROS_TG_POS]]-Tabla24[[#This Row],[ESC_NUM_COR_COD_ROS_TG_POS]]</f>
        <v>-1.261437908496732</v>
      </c>
      <c r="LT164" s="15">
        <f>Tabla24[[#This Row],[PAS_DUR_COR_COD_ROS_TG_POS]]-Tabla24[[#This Row],[ESC_DUR_COR_COD_ROS_TG_POS]]</f>
        <v>-160.25</v>
      </c>
      <c r="LU164" s="15">
        <f>Tabla24[[#This Row],[PAS_NUM_COR_COD_ROS_TG_TOT]]-Tabla24[[#This Row],[ESC_NUM_COR_COD_ROS_TG_TOT]]</f>
        <v>-0.829059829059829</v>
      </c>
      <c r="LV164" s="15">
        <f>Tabla24[[#This Row],[PAS_DUR_COR_COD_ROS_TG_TOT]]-Tabla24[[#This Row],[ESC_DUR_COR_COD_ROS_TG_TOT]]</f>
        <v>-106.5151515151515</v>
      </c>
      <c r="LW164" s="15">
        <f>Tabla24[[#This Row],[PAS_NUM_COR_COD_ESC_TG_NEG]]-Tabla24[[#This Row],[ESC_NUM_COR_COD_ESC_TG_NEG]]</f>
        <v>-0.64327485380116967</v>
      </c>
      <c r="LX164" s="15">
        <f>Tabla24[[#This Row],[PAS_DUR_COR_COD_ESC_TG_NEG]]-Tabla24[[#This Row],[ESC_DUR_COR_COD_ESC_TG_NEG]]</f>
        <v>-106.53333333333333</v>
      </c>
      <c r="LY164" s="15">
        <f>Tabla24[[#This Row],[PAS_NUM_COR_COD_ESC_TG_NEU]]-Tabla24[[#This Row],[ESC_NUM_COR_COD_ESC_TG_NEU]]</f>
        <v>-0.55555555555555558</v>
      </c>
      <c r="LZ164" s="15">
        <f>Tabla24[[#This Row],[PAS_DUR_COR_COD_ESC_TG_NEU]]-Tabla24[[#This Row],[ESC_DUR_COR_COD_ESC_TG_NEU]]</f>
        <v>-88.571428571428555</v>
      </c>
      <c r="MA164" s="15">
        <f>Tabla24[[#This Row],[PAS_NUM_COR_COD_ESC_TG_POS]]-Tabla24[[#This Row],[ESC_NUM_COR_COD_ESC_TG_POS]]</f>
        <v>-0.47058823529411764</v>
      </c>
      <c r="MB164" s="15">
        <f>Tabla24[[#This Row],[PAS_DUR_COR_COD_ESC_TG_POS]]-Tabla24[[#This Row],[ESC_DUR_COR_COD_ESC_TG_POS]]</f>
        <v>-36.625</v>
      </c>
      <c r="MC164" s="15">
        <f>Tabla24[[#This Row],[PAS_NUM_COR_COD_ESC_TG_TOT]]-Tabla24[[#This Row],[ESC_NUM_COR_COD_ESC_TG_TOT]]</f>
        <v>-0.56695156695156701</v>
      </c>
      <c r="MD164" s="15">
        <f>Tabla24[[#This Row],[PAS_DUR_COR_COD_ESC_TG_TOT]]-Tabla24[[#This Row],[ESC_DUR_COR_COD_ESC_TG_TOT]]</f>
        <v>-73.651111111111106</v>
      </c>
      <c r="ME164">
        <v>137</v>
      </c>
      <c r="MF164">
        <v>119.14285714285714</v>
      </c>
      <c r="MG164">
        <v>104.2</v>
      </c>
      <c r="MH164">
        <v>117.73333333333333</v>
      </c>
      <c r="MI164">
        <v>115</v>
      </c>
      <c r="MJ164">
        <v>134.5</v>
      </c>
      <c r="MK164">
        <v>109</v>
      </c>
      <c r="ML164">
        <v>118.5</v>
      </c>
      <c r="MM164">
        <v>139.85714285714286</v>
      </c>
      <c r="MN164">
        <v>138.19999999999999</v>
      </c>
      <c r="MO164">
        <v>99.5</v>
      </c>
      <c r="MP164">
        <v>125.94444444444444</v>
      </c>
      <c r="MQ164">
        <v>118</v>
      </c>
      <c r="MR164">
        <v>123.4</v>
      </c>
      <c r="MS164">
        <v>127.71428571428571</v>
      </c>
      <c r="MT164">
        <v>123.27777777777777</v>
      </c>
      <c r="MU164">
        <v>139.28571428571428</v>
      </c>
      <c r="MV164">
        <v>107.63636363636364</v>
      </c>
      <c r="MW164">
        <v>101.5</v>
      </c>
      <c r="MX164">
        <v>116.59090909090909</v>
      </c>
      <c r="MY164">
        <v>114.2</v>
      </c>
      <c r="MZ164">
        <v>113.28571428571429</v>
      </c>
      <c r="NA164">
        <v>117.375</v>
      </c>
      <c r="NB164">
        <v>114.96</v>
      </c>
      <c r="NC164" s="15">
        <f>Tabla1[[#This Row],[ROS_1DU_COR_COD_ROS_TG_NEG]]-Tabla1[[#This Row],[PAS_1DU_COR_COD_ROS_TG_NEG]]</f>
        <v>-2.2857142857142776</v>
      </c>
      <c r="ND164" s="15">
        <f>Tabla1[[#This Row],[ROS_1DU_COR_COD_ROS_TG_NEU]]-Tabla1[[#This Row],[PAS_1DU_COR_COD_ROS_TG_NEU]]</f>
        <v>11.506493506493499</v>
      </c>
      <c r="NE164" s="15">
        <f>Tabla1[[#This Row],[ROS_1DU_COR_COD_ROS_TG_POS]]-Tabla1[[#This Row],[PAS_1DU_COR_COD_ROS_TG_POS]]</f>
        <v>2.7000000000000028</v>
      </c>
      <c r="NF164" s="15">
        <f>Tabla1[[#This Row],[ROS_1DU_COR_COD_ROS_TG_TOT]]-Tabla1[[#This Row],[PAS_1DU_COR_COD_ROS_TG_TOT]]</f>
        <v>1.1424242424242408</v>
      </c>
      <c r="NG164" s="15">
        <f>Tabla1[[#This Row],[ROS_1DU_COR_COD_ESC_TG_NEG]]-Tabla1[[#This Row],[PAS_1DU_COR_COD_ESC_TG_NEG]]</f>
        <v>0.79999999999999716</v>
      </c>
      <c r="NH164" s="15">
        <f>Tabla1[[#This Row],[ROS_1DU_COR_COD_ESC_TG_NEU]]-Tabla1[[#This Row],[PAS_1DU_COR_COD_ESC_TG_NEU]]</f>
        <v>21.214285714285708</v>
      </c>
      <c r="NI164" s="15">
        <f>Tabla1[[#This Row],[ROS_1DU_COR_COD_ESC_TG_POS]]-Tabla1[[#This Row],[PAS_1DU_COR_COD_ESC_TG_POS]]</f>
        <v>-8.375</v>
      </c>
      <c r="NJ164" s="15">
        <f>Tabla1[[#This Row],[ROS_1DU_COR_COD_ESC_TG_TOT]]-Tabla1[[#This Row],[PAS_1DU_COR_COD_ESC_TG_TOT]]</f>
        <v>3.5400000000000063</v>
      </c>
      <c r="NK164" s="15">
        <f>Tabla1[[#This Row],[PAS_1DU_COR_COD_ROS_TG_NEG]]-Tabla1[[#This Row],[ESC_1DU_COR_COD_ROS_TG_NEG]]</f>
        <v>-0.57142857142858361</v>
      </c>
      <c r="NL164" s="15">
        <f>Tabla1[[#This Row],[PAS_1DU_COR_COD_ROS_TG_NEU]]-Tabla1[[#This Row],[ESC_1DU_COR_COD_ROS_TG_NEU]]</f>
        <v>-30.563636363636348</v>
      </c>
      <c r="NM164" s="15">
        <f>Tabla1[[#This Row],[PAS_1DU_COR_COD_ROS_TG_POS]]-Tabla1[[#This Row],[ESC_1DU_COR_COD_ROS_TG_POS]]</f>
        <v>2</v>
      </c>
      <c r="NN164" s="15">
        <f>Tabla1[[#This Row],[PAS_1DU_COR_COD_ROS_TG_TOT]]-Tabla1[[#This Row],[ESC_1DU_COR_COD_ROS_TG_TOT]]</f>
        <v>-9.3535353535353494</v>
      </c>
      <c r="NO164" s="15">
        <f>Tabla1[[#This Row],[PAS_1DU_COR_COD_ESC_TG_NEG]]-Tabla1[[#This Row],[ESC_1DU_COR_COD_ESC_TG_NEG]]</f>
        <v>-3.7999999999999972</v>
      </c>
      <c r="NP164" s="15">
        <f>Tabla1[[#This Row],[PAS_1DU_COR_COD_ESC_TG_NEU]]-Tabla1[[#This Row],[ESC_1DU_COR_COD_ESC_TG_NEU]]</f>
        <v>-10.114285714285714</v>
      </c>
      <c r="NQ164" s="15">
        <f>Tabla1[[#This Row],[PAS_1DU_COR_COD_ESC_TG_POS]]-Tabla1[[#This Row],[ESC_1DU_COR_COD_ESC_TG_POS]]</f>
        <v>-10.339285714285708</v>
      </c>
      <c r="NR164" s="15">
        <f>Tabla1[[#This Row],[PAS_1DU_COR_COD_ESC_TG_TOT]]-Tabla1[[#This Row],[ESC_1DU_COR_COD_ESC_TG_TOT]]</f>
        <v>-8.3177777777777777</v>
      </c>
    </row>
    <row r="165" spans="1:382" x14ac:dyDescent="0.3">
      <c r="A165" s="2" t="s">
        <v>182</v>
      </c>
      <c r="B165" s="2">
        <v>50</v>
      </c>
      <c r="C165" s="2">
        <v>2</v>
      </c>
      <c r="D165" s="2">
        <v>52</v>
      </c>
      <c r="E165">
        <v>1.6470588235294117</v>
      </c>
      <c r="F165">
        <v>680.88888888888891</v>
      </c>
      <c r="G165">
        <v>1.25</v>
      </c>
      <c r="H165">
        <v>781.33333333333337</v>
      </c>
      <c r="I165">
        <v>0.94736842105263153</v>
      </c>
      <c r="J165">
        <v>926</v>
      </c>
      <c r="K165">
        <v>1.2692307692307692</v>
      </c>
      <c r="L165">
        <v>779.61904761904759</v>
      </c>
      <c r="M165">
        <v>1.588235294117647</v>
      </c>
      <c r="N165">
        <v>882.42857142857144</v>
      </c>
      <c r="O165">
        <v>1.6875</v>
      </c>
      <c r="P165">
        <v>948.28571428571433</v>
      </c>
      <c r="Q165">
        <v>0.68421052631578949</v>
      </c>
      <c r="R165">
        <v>458.42857142857144</v>
      </c>
      <c r="S165">
        <v>1.2884615384615385</v>
      </c>
      <c r="T165">
        <v>763.04761904761904</v>
      </c>
      <c r="U165">
        <v>1.2788461538461537</v>
      </c>
      <c r="V165">
        <v>771.33333333333337</v>
      </c>
      <c r="W165">
        <v>0.82352941176470584</v>
      </c>
      <c r="X165">
        <v>508.66666666666669</v>
      </c>
      <c r="Y165">
        <v>0.5</v>
      </c>
      <c r="Z165">
        <v>349</v>
      </c>
      <c r="AA165">
        <v>0.42105263157894735</v>
      </c>
      <c r="AB165">
        <v>454.4</v>
      </c>
      <c r="AC165">
        <v>0.57692307692307687</v>
      </c>
      <c r="AD165">
        <v>441.8125</v>
      </c>
      <c r="AE165">
        <v>0.57692307692307687</v>
      </c>
      <c r="AF165">
        <v>441.8125</v>
      </c>
      <c r="AG165">
        <v>1.0448717948717949</v>
      </c>
      <c r="AH165">
        <v>680.43103448275861</v>
      </c>
      <c r="AI165">
        <v>1.3333333333333333</v>
      </c>
      <c r="AJ165">
        <v>534</v>
      </c>
      <c r="AK165">
        <v>2.5</v>
      </c>
      <c r="AL165">
        <v>918.66666666666663</v>
      </c>
      <c r="AM165">
        <v>5</v>
      </c>
      <c r="AN165">
        <v>1392</v>
      </c>
      <c r="AO165">
        <v>2.375</v>
      </c>
      <c r="AP165">
        <v>936.4</v>
      </c>
      <c r="AQ165">
        <v>4.666666666666667</v>
      </c>
      <c r="AR165">
        <v>1033</v>
      </c>
      <c r="AS165">
        <v>1</v>
      </c>
      <c r="AT165">
        <v>514</v>
      </c>
      <c r="AU165">
        <v>2</v>
      </c>
      <c r="AV165">
        <v>474</v>
      </c>
      <c r="AW165">
        <v>2.5</v>
      </c>
      <c r="AX165">
        <v>766.83333333333337</v>
      </c>
      <c r="AY165">
        <v>2.4375</v>
      </c>
      <c r="AZ165">
        <v>843.90909090909088</v>
      </c>
      <c r="BA165">
        <v>3</v>
      </c>
      <c r="BB165">
        <v>708</v>
      </c>
      <c r="BC165">
        <v>0.75</v>
      </c>
      <c r="BD165">
        <v>268.5</v>
      </c>
      <c r="BE165">
        <v>6</v>
      </c>
      <c r="BF165">
        <v>2029</v>
      </c>
      <c r="BG165">
        <v>2.25</v>
      </c>
      <c r="BH165">
        <v>781.66666666666663</v>
      </c>
      <c r="BI165">
        <v>2.25</v>
      </c>
      <c r="BJ165">
        <v>781.66666666666663</v>
      </c>
      <c r="BK165">
        <v>2.375</v>
      </c>
      <c r="BL165">
        <v>821.94117647058829</v>
      </c>
      <c r="BM165">
        <v>1.2222222222222223</v>
      </c>
      <c r="BN165">
        <v>712.50666666666666</v>
      </c>
      <c r="BO165">
        <v>4.5</v>
      </c>
      <c r="BP165">
        <v>1385.4444444444443</v>
      </c>
      <c r="BQ165">
        <v>4.4444444444444446</v>
      </c>
      <c r="BR165">
        <v>1592</v>
      </c>
      <c r="BS165">
        <v>4.8</v>
      </c>
      <c r="BT165">
        <v>1467.2</v>
      </c>
      <c r="BU165">
        <v>4.5862068965517242</v>
      </c>
      <c r="BV165">
        <v>1476.9259259259259</v>
      </c>
      <c r="BW165">
        <v>4.4444444444444446</v>
      </c>
      <c r="BX165">
        <v>1587.5</v>
      </c>
      <c r="BY165">
        <v>3.2</v>
      </c>
      <c r="BZ165">
        <v>1287.8571428571429</v>
      </c>
      <c r="CA165">
        <v>5.3</v>
      </c>
      <c r="CB165">
        <v>1525.6</v>
      </c>
      <c r="CC165">
        <v>4.3103448275862073</v>
      </c>
      <c r="CD165">
        <v>1478.84</v>
      </c>
      <c r="CE165">
        <v>4.4482758620689653</v>
      </c>
      <c r="CF165">
        <v>1477.8461538461538</v>
      </c>
      <c r="CG165">
        <v>1.9</v>
      </c>
      <c r="CH165">
        <v>853</v>
      </c>
      <c r="CI165">
        <v>1.4444444444444444</v>
      </c>
      <c r="CJ165">
        <v>1058.25</v>
      </c>
      <c r="CK165">
        <v>0.6</v>
      </c>
      <c r="CL165">
        <v>452.5</v>
      </c>
      <c r="CM165">
        <v>1.3103448275862069</v>
      </c>
      <c r="CN165">
        <v>797.21428571428567</v>
      </c>
      <c r="CO165">
        <v>1.6666666666666667</v>
      </c>
      <c r="CP165">
        <v>943.4</v>
      </c>
      <c r="CQ165">
        <v>3.2</v>
      </c>
      <c r="CR165">
        <v>1843.2</v>
      </c>
      <c r="CS165">
        <v>1.4</v>
      </c>
      <c r="CT165">
        <v>770.5</v>
      </c>
      <c r="CU165">
        <v>2.103448275862069</v>
      </c>
      <c r="CV165">
        <v>1215.3571428571429</v>
      </c>
      <c r="CW165">
        <v>1.7068965517241379</v>
      </c>
      <c r="CX165">
        <v>1006.2857142857143</v>
      </c>
      <c r="CY165">
        <v>3.0775862068965516</v>
      </c>
      <c r="CZ165">
        <v>1312.8</v>
      </c>
      <c r="DA165">
        <v>2.7</v>
      </c>
      <c r="DB165">
        <v>828.8</v>
      </c>
      <c r="DC165">
        <v>2.4444444444444446</v>
      </c>
      <c r="DD165">
        <v>867</v>
      </c>
      <c r="DE165">
        <v>2.7</v>
      </c>
      <c r="DF165">
        <v>813.33333333333337</v>
      </c>
      <c r="DG165">
        <v>2.6206896551724137</v>
      </c>
      <c r="DH165">
        <v>833.73076923076928</v>
      </c>
      <c r="DI165">
        <v>2.5555555555555554</v>
      </c>
      <c r="DJ165">
        <v>683.625</v>
      </c>
      <c r="DK165">
        <v>2.2000000000000002</v>
      </c>
      <c r="DL165">
        <v>823.125</v>
      </c>
      <c r="DM165">
        <v>2.8</v>
      </c>
      <c r="DN165">
        <v>853.77777777777783</v>
      </c>
      <c r="DO165">
        <v>2.5172413793103448</v>
      </c>
      <c r="DP165">
        <v>789.52</v>
      </c>
      <c r="DQ165">
        <v>2.5689655172413794</v>
      </c>
      <c r="DR165">
        <v>812.05882352941171</v>
      </c>
      <c r="DS165">
        <v>2.5689655172413794</v>
      </c>
      <c r="DT165">
        <v>812.05882352941171</v>
      </c>
      <c r="DU165">
        <v>2.9080459770114944</v>
      </c>
      <c r="DV165">
        <v>1117.854961832061</v>
      </c>
      <c r="DY165">
        <v>2</v>
      </c>
      <c r="DZ165">
        <v>459</v>
      </c>
      <c r="EC165">
        <v>2</v>
      </c>
      <c r="ED165">
        <v>459</v>
      </c>
      <c r="EE165">
        <v>9</v>
      </c>
      <c r="EF165">
        <v>2097</v>
      </c>
      <c r="EK165">
        <v>9</v>
      </c>
      <c r="EL165">
        <v>2097</v>
      </c>
      <c r="EM165">
        <v>5.5</v>
      </c>
      <c r="EN165">
        <v>1278</v>
      </c>
      <c r="EQ165">
        <v>5</v>
      </c>
      <c r="ER165">
        <v>1797</v>
      </c>
      <c r="EU165">
        <v>5</v>
      </c>
      <c r="EV165">
        <v>1797</v>
      </c>
      <c r="EW165">
        <v>0</v>
      </c>
      <c r="FC165">
        <v>0</v>
      </c>
      <c r="FE165">
        <v>2.5</v>
      </c>
      <c r="FF165">
        <v>1797</v>
      </c>
      <c r="FG165">
        <v>4</v>
      </c>
      <c r="FH165">
        <v>1451</v>
      </c>
      <c r="FK165">
        <v>3</v>
      </c>
      <c r="FL165">
        <v>929</v>
      </c>
      <c r="FO165">
        <v>3</v>
      </c>
      <c r="FP165">
        <v>929</v>
      </c>
      <c r="FQ165">
        <v>4</v>
      </c>
      <c r="FR165">
        <v>1082</v>
      </c>
      <c r="FW165">
        <v>4</v>
      </c>
      <c r="FX165">
        <v>1082</v>
      </c>
      <c r="FY165">
        <v>3.5</v>
      </c>
      <c r="FZ165">
        <v>1005.5</v>
      </c>
      <c r="GA165">
        <v>3.5</v>
      </c>
      <c r="GB165">
        <v>1005.5</v>
      </c>
      <c r="GC165">
        <v>3.8333333333333335</v>
      </c>
      <c r="GD165">
        <v>1272.8</v>
      </c>
      <c r="GE165">
        <v>2.9388888888888891</v>
      </c>
      <c r="GF165">
        <v>1123.5514705882354</v>
      </c>
      <c r="GG165">
        <v>1.5</v>
      </c>
      <c r="GH165">
        <v>663</v>
      </c>
      <c r="GI165">
        <v>1.7777777777777777</v>
      </c>
      <c r="GJ165">
        <v>759.14285714285711</v>
      </c>
      <c r="GK165">
        <v>1.5</v>
      </c>
      <c r="GL165">
        <v>808.75</v>
      </c>
      <c r="GM165">
        <v>1.5925925925925926</v>
      </c>
      <c r="GN165">
        <v>732.77777777777783</v>
      </c>
      <c r="GO165">
        <v>2.4444444444444446</v>
      </c>
      <c r="GP165">
        <v>1721.25</v>
      </c>
      <c r="GQ165">
        <v>2.1111111111111112</v>
      </c>
      <c r="GR165">
        <v>1294.2</v>
      </c>
      <c r="GS165">
        <v>1.6666666666666667</v>
      </c>
      <c r="GT165">
        <v>1137.25</v>
      </c>
      <c r="GU165">
        <v>2.074074074074074</v>
      </c>
      <c r="GV165">
        <v>1377.3076923076924</v>
      </c>
      <c r="GW165">
        <v>1.8333333333333333</v>
      </c>
      <c r="GX165">
        <v>1003.0645161290323</v>
      </c>
      <c r="GY165">
        <v>5.4</v>
      </c>
      <c r="GZ165">
        <v>1625.2</v>
      </c>
      <c r="HA165">
        <v>4.666666666666667</v>
      </c>
      <c r="HB165">
        <v>1607.125</v>
      </c>
      <c r="HC165">
        <v>5.25</v>
      </c>
      <c r="HD165">
        <v>1919.2857142857142</v>
      </c>
      <c r="HE165">
        <v>5.1111111111111107</v>
      </c>
      <c r="HF165">
        <v>1701.76</v>
      </c>
      <c r="HG165">
        <v>4.666666666666667</v>
      </c>
      <c r="HH165">
        <v>2195.8333333333335</v>
      </c>
      <c r="HI165">
        <v>4.5555555555555554</v>
      </c>
      <c r="HJ165">
        <v>1573.375</v>
      </c>
      <c r="HK165">
        <v>5.333333333333333</v>
      </c>
      <c r="HL165">
        <v>1962</v>
      </c>
      <c r="HM165">
        <v>4.8518518518518521</v>
      </c>
      <c r="HN165">
        <v>1884.4545454545455</v>
      </c>
      <c r="HO165">
        <v>4.9814814814814818</v>
      </c>
      <c r="HP165">
        <v>1787.2765957446809</v>
      </c>
      <c r="HQ165">
        <v>3.4074074074074074</v>
      </c>
      <c r="HR165">
        <v>1475.6025641025642</v>
      </c>
      <c r="HS165">
        <v>3.2</v>
      </c>
      <c r="HT165">
        <v>968.4</v>
      </c>
      <c r="HU165">
        <v>4</v>
      </c>
      <c r="HV165">
        <v>1172.3333333333333</v>
      </c>
      <c r="HW165">
        <v>2.625</v>
      </c>
      <c r="HX165">
        <v>964</v>
      </c>
      <c r="HY165">
        <v>3.2962962962962963</v>
      </c>
      <c r="HZ165">
        <v>1037.8076923076924</v>
      </c>
      <c r="IA165">
        <v>2.8888888888888888</v>
      </c>
      <c r="IB165">
        <v>850.44444444444446</v>
      </c>
      <c r="IC165">
        <v>2.7777777777777777</v>
      </c>
      <c r="ID165">
        <v>891.44444444444446</v>
      </c>
      <c r="IE165">
        <v>3.1111111111111112</v>
      </c>
      <c r="IF165">
        <v>856.44444444444446</v>
      </c>
      <c r="IG165">
        <v>2.925925925925926</v>
      </c>
      <c r="IH165">
        <v>866.11111111111109</v>
      </c>
      <c r="II165">
        <v>3.1111111111111112</v>
      </c>
      <c r="IJ165">
        <v>950.33962264150944</v>
      </c>
      <c r="IK165">
        <v>3.1111111111111112</v>
      </c>
      <c r="IL165">
        <v>950.33962264150944</v>
      </c>
      <c r="IM165">
        <v>3.308641975308642</v>
      </c>
      <c r="IN165">
        <v>1263.0916030534352</v>
      </c>
      <c r="IQ165">
        <v>2</v>
      </c>
      <c r="IR165">
        <v>775</v>
      </c>
      <c r="IS165">
        <v>6</v>
      </c>
      <c r="IT165">
        <v>1981.5</v>
      </c>
      <c r="IU165">
        <v>4.666666666666667</v>
      </c>
      <c r="IV165">
        <v>1579.3333333333333</v>
      </c>
      <c r="IW165">
        <v>0</v>
      </c>
      <c r="IY165">
        <v>0</v>
      </c>
      <c r="JA165">
        <v>0</v>
      </c>
      <c r="JC165">
        <v>0</v>
      </c>
      <c r="JE165">
        <v>2.3333333333333335</v>
      </c>
      <c r="JF165">
        <v>1579.3333333333333</v>
      </c>
      <c r="JI165">
        <v>4</v>
      </c>
      <c r="JJ165">
        <v>933</v>
      </c>
      <c r="JK165">
        <v>1</v>
      </c>
      <c r="JL165">
        <v>451</v>
      </c>
      <c r="JM165">
        <v>2</v>
      </c>
      <c r="JN165">
        <v>692</v>
      </c>
      <c r="JO165">
        <v>7</v>
      </c>
      <c r="JP165">
        <v>2057</v>
      </c>
      <c r="JQ165">
        <v>6</v>
      </c>
      <c r="JR165">
        <v>2220</v>
      </c>
      <c r="JS165">
        <v>7</v>
      </c>
      <c r="JT165">
        <v>2226</v>
      </c>
      <c r="JU165">
        <v>6.666666666666667</v>
      </c>
      <c r="JV165">
        <v>2167.6666666666665</v>
      </c>
      <c r="JW165">
        <v>4.333333333333333</v>
      </c>
      <c r="JX165">
        <v>1577.4</v>
      </c>
      <c r="JY165">
        <v>3.3333333333333335</v>
      </c>
      <c r="JZ165">
        <v>1578.125</v>
      </c>
      <c r="KC165">
        <v>5</v>
      </c>
      <c r="KD165">
        <v>1801</v>
      </c>
      <c r="KE165">
        <v>4.5</v>
      </c>
      <c r="KF165">
        <v>1294</v>
      </c>
      <c r="KG165">
        <v>4.666666666666667</v>
      </c>
      <c r="KH165">
        <v>1463</v>
      </c>
      <c r="KI165">
        <v>5</v>
      </c>
      <c r="KJ165">
        <v>1488</v>
      </c>
      <c r="KK165">
        <v>6</v>
      </c>
      <c r="KL165">
        <v>2260</v>
      </c>
      <c r="KM165">
        <v>6</v>
      </c>
      <c r="KN165">
        <v>1720</v>
      </c>
      <c r="KO165">
        <v>5.666666666666667</v>
      </c>
      <c r="KP165">
        <v>1822.6666666666667</v>
      </c>
      <c r="KQ165">
        <v>5.166666666666667</v>
      </c>
      <c r="KR165">
        <v>1642.8333333333333</v>
      </c>
      <c r="KS165">
        <v>5.166666666666667</v>
      </c>
      <c r="KT165">
        <v>1642.8333333333333</v>
      </c>
      <c r="KU165">
        <v>3.9444444444444446</v>
      </c>
      <c r="KV165">
        <v>1605.8571428571429</v>
      </c>
      <c r="KW165">
        <v>3.3722222222222222</v>
      </c>
      <c r="KX165">
        <v>1296.1862068965518</v>
      </c>
      <c r="KY165" s="15">
        <f>Tabla24[[#This Row],[ROS_NUM_COR_COD_ROS_TG_NEG]]-Tabla24[[#This Row],[PAS_NUM_COR_COD_ROS_TG_NEG]]</f>
        <v>3.0784313725490202</v>
      </c>
      <c r="KZ165" s="15">
        <f>Tabla24[[#This Row],[ROS_DUR_COR_COD_ROS_TG_NEG]]-Tabla24[[#This Row],[PAS_DUR_COR_COD_ROS_TG_NEG]]</f>
        <v>1313.4047619047619</v>
      </c>
      <c r="LA165" s="15">
        <f>Tabla24[[#This Row],[ROS_NUM_COR_COD_ROS_TG_NEU]]-Tabla24[[#This Row],[PAS_NUM_COR_COD_ROS_TG_NEU]]</f>
        <v>2.8680555555555554</v>
      </c>
      <c r="LB165" s="15">
        <f>Tabla24[[#This Row],[ROS_DUR_COR_COD_ROS_TG_NEU]]-Tabla24[[#This Row],[PAS_DUR_COR_COD_ROS_TG_NEU]]</f>
        <v>625.08928571428567</v>
      </c>
      <c r="LC165" s="15">
        <f>Tabla24[[#This Row],[ROS_NUM_COR_COD_ROS_TG_POS]]-Tabla24[[#This Row],[PAS_NUM_COR_COD_ROS_TG_POS]]</f>
        <v>4.6491228070175437</v>
      </c>
      <c r="LD165" s="15">
        <f>Tabla24[[#This Row],[ROS_DUR_COR_COD_ROS_TG_POS]]-Tabla24[[#This Row],[PAS_DUR_COR_COD_ROS_TG_POS]]</f>
        <v>1503.5714285714284</v>
      </c>
      <c r="LE165" s="15">
        <f>Tabla24[[#This Row],[ROS_NUM_COR_COD_ROS_TG_TOT]]-Tabla24[[#This Row],[PAS_NUM_COR_COD_ROS_TG_TOT]]</f>
        <v>3.5633903133903138</v>
      </c>
      <c r="LF165" s="15">
        <f>Tabla24[[#This Row],[ROS_DUR_COR_COD_ROS_TG_TOT]]-Tabla24[[#This Row],[PAS_DUR_COR_COD_ROS_TG_TOT]]</f>
        <v>1121.4069264069265</v>
      </c>
      <c r="LG165" s="15">
        <f>Tabla24[[#This Row],[ROS_NUM_COR_COD_ESC_TG_NEG]]-Tabla24[[#This Row],[PAS_NUM_COR_COD_ESC_TG_NEG]]</f>
        <v>0.79738562091503296</v>
      </c>
      <c r="LH165" s="15">
        <f>Tabla24[[#This Row],[ROS_DUR_COR_COD_ESC_TG_NEG]]-Tabla24[[#This Row],[PAS_DUR_COR_COD_ESC_TG_NEG]]</f>
        <v>1040.3611111111111</v>
      </c>
      <c r="LI165" s="15">
        <f>Tabla24[[#This Row],[ROS_NUM_COR_COD_ESC_TG_NEU]]-Tabla24[[#This Row],[PAS_NUM_COR_COD_ESC_TG_NEU]]</f>
        <v>0.86111111111111116</v>
      </c>
      <c r="LJ165" s="15">
        <f>Tabla24[[#This Row],[ROS_NUM_COR_COD_ESC_TG_NEG]]-Tabla24[[#This Row],[PAS_NUM_COR_COD_ESC_TG_NEG]]</f>
        <v>0.79738562091503296</v>
      </c>
      <c r="LK165" s="15">
        <f>Tabla24[[#This Row],[ROS_NUM_COR_COD_ESC_TG_POS]]-Tabla24[[#This Row],[PAS_NUM_COR_COD_ESC_TG_POS]]</f>
        <v>0.71929824561403521</v>
      </c>
      <c r="LL165" s="15">
        <f>Tabla24[[#This Row],[ROS_DUR_COR_COD_ESC_TG_POS]]-Tabla24[[#This Row],[PAS_DUR_COR_COD_ESC_TG_POS]]</f>
        <v>211.25</v>
      </c>
      <c r="LM165" s="15">
        <f>Tabla24[[#This Row],[ROS_NUM_COR_COD_ESC_TG_TOT]]-Tabla24[[#This Row],[PAS_NUM_COR_COD_ESC_TG_TOT]]</f>
        <v>0.8048433048433048</v>
      </c>
      <c r="LN165" s="15">
        <f>Tabla24[[#This Row],[ROS_DUR_COR_COD_ESC_TG_TOT]]-Tabla24[[#This Row],[PAS_DUR_COR_COD_ESC_TG_TOT]]</f>
        <v>597.68864468864479</v>
      </c>
      <c r="LO165" s="15">
        <f>Tabla24[[#This Row],[PAS_NUM_COR_COD_ROS_TG_NEG]]-Tabla24[[#This Row],[ESC_NUM_COR_COD_ROS_TG_NEG]]</f>
        <v>-7.8431372549019773E-2</v>
      </c>
      <c r="LP165" s="15">
        <f>Tabla24[[#This Row],[PAS_DUR_COR_COD_ROS_TG_NEG]]-Tabla24[[#This Row],[ESC_DUR_COR_COD_ROS_TG_NEG]]</f>
        <v>-60.971428571428532</v>
      </c>
      <c r="LQ165" s="15">
        <f>Tabla24[[#This Row],[PAS_NUM_COR_COD_ROS_TG_NEU]]-Tabla24[[#This Row],[ESC_NUM_COR_COD_ROS_TG_NEU]]</f>
        <v>-1.5125000000000002</v>
      </c>
      <c r="LR165" s="15">
        <f>Tabla24[[#This Row],[PAS_DUR_COR_COD_ROS_TG_NEU]]-Tabla24[[#This Row],[ESC_DUR_COR_COD_ROS_TG_NEU]]</f>
        <v>-894.91428571428571</v>
      </c>
      <c r="LS165" s="15">
        <f>Tabla24[[#This Row],[PAS_NUM_COR_COD_ROS_TG_POS]]-Tabla24[[#This Row],[ESC_NUM_COR_COD_ROS_TG_POS]]</f>
        <v>-0.71578947368421042</v>
      </c>
      <c r="LT165" s="15">
        <f>Tabla24[[#This Row],[PAS_DUR_COR_COD_ROS_TG_POS]]-Tabla24[[#This Row],[ESC_DUR_COR_COD_ROS_TG_POS]]</f>
        <v>-312.07142857142856</v>
      </c>
      <c r="LU165" s="15">
        <f>Tabla24[[#This Row],[PAS_NUM_COR_COD_ROS_TG_TOT]]-Tabla24[[#This Row],[ESC_NUM_COR_COD_ROS_TG_TOT]]</f>
        <v>-0.8149867374005304</v>
      </c>
      <c r="LV165" s="15">
        <f>Tabla24[[#This Row],[PAS_DUR_COR_COD_ROS_TG_TOT]]-Tabla24[[#This Row],[ESC_DUR_COR_COD_ROS_TG_TOT]]</f>
        <v>-452.30952380952385</v>
      </c>
      <c r="LW165" s="15">
        <f>Tabla24[[#This Row],[PAS_NUM_COR_COD_ESC_TG_NEG]]-Tabla24[[#This Row],[ESC_NUM_COR_COD_ESC_TG_NEG]]</f>
        <v>-2.797385620915033</v>
      </c>
      <c r="LX165" s="15">
        <f>Tabla24[[#This Row],[PAS_DUR_COR_COD_ESC_TG_NEG]]-Tabla24[[#This Row],[ESC_DUR_COR_COD_ESC_TG_NEG]]</f>
        <v>-906.61111111111109</v>
      </c>
      <c r="LY165" s="15">
        <f>Tabla24[[#This Row],[PAS_NUM_COR_COD_ESC_TG_NEU]]-Tabla24[[#This Row],[ESC_NUM_COR_COD_ESC_TG_NEU]]</f>
        <v>-1.9500000000000002</v>
      </c>
      <c r="LZ165" s="15">
        <f>Tabla24[[#This Row],[PAS_DUR_COR_COD_ESC_TG_NEU]]-Tabla24[[#This Row],[ESC_DUR_COR_COD_ESC_TG_NEU]]</f>
        <v>-506.52380952380952</v>
      </c>
      <c r="MA165" s="15">
        <f>Tabla24[[#This Row],[PAS_NUM_COR_COD_ESC_TG_POS]]-Tabla24[[#This Row],[ESC_NUM_COR_COD_ESC_TG_POS]]</f>
        <v>-4.352631578947368</v>
      </c>
      <c r="MB165" s="15">
        <f>Tabla24[[#This Row],[PAS_DUR_COR_COD_ESC_TG_POS]]-Tabla24[[#This Row],[ESC_DUR_COR_COD_ESC_TG_POS]]</f>
        <v>-599.59999999999991</v>
      </c>
      <c r="MC165" s="15">
        <f>Tabla24[[#This Row],[PAS_NUM_COR_COD_ESC_TG_TOT]]-Tabla24[[#This Row],[ESC_NUM_COR_COD_ESC_TG_TOT]]</f>
        <v>-3.0411140583554381</v>
      </c>
      <c r="MD165" s="15">
        <f>Tabla24[[#This Row],[PAS_DUR_COR_COD_ESC_TG_TOT]]-Tabla24[[#This Row],[ESC_DUR_COR_COD_ESC_TG_TOT]]</f>
        <v>-699.22095238095233</v>
      </c>
      <c r="ME165">
        <v>246.33333333333334</v>
      </c>
      <c r="MF165">
        <v>318.375</v>
      </c>
      <c r="MG165">
        <v>328.375</v>
      </c>
      <c r="MH165">
        <v>302.36363636363637</v>
      </c>
      <c r="MI165">
        <v>189.5</v>
      </c>
      <c r="MJ165">
        <v>363</v>
      </c>
      <c r="MK165">
        <v>293.5</v>
      </c>
      <c r="ML165">
        <v>288.23076923076923</v>
      </c>
      <c r="MM165">
        <v>315.39999999999998</v>
      </c>
      <c r="MN165">
        <v>276.39999999999998</v>
      </c>
      <c r="MO165">
        <v>212</v>
      </c>
      <c r="MP165">
        <v>271.92857142857144</v>
      </c>
      <c r="MQ165">
        <v>327.125</v>
      </c>
      <c r="MR165">
        <v>320.71428571428572</v>
      </c>
      <c r="MS165">
        <v>319.3</v>
      </c>
      <c r="MT165">
        <v>322.2</v>
      </c>
      <c r="MU165">
        <v>246.42857142857142</v>
      </c>
      <c r="MV165">
        <v>256.28571428571428</v>
      </c>
      <c r="MW165">
        <v>249.28571428571428</v>
      </c>
      <c r="MX165">
        <v>250.66666666666666</v>
      </c>
      <c r="MY165">
        <v>187.88888888888889</v>
      </c>
      <c r="MZ165">
        <v>228.33333333333334</v>
      </c>
      <c r="NA165">
        <v>343</v>
      </c>
      <c r="NB165">
        <v>243.76190476190476</v>
      </c>
      <c r="NC165" s="15">
        <f>Tabla1[[#This Row],[ROS_1DU_COR_COD_ROS_TG_NEG]]-Tabla1[[#This Row],[PAS_1DU_COR_COD_ROS_TG_NEG]]</f>
        <v>-9.5238095238073583E-2</v>
      </c>
      <c r="ND165" s="15">
        <f>Tabla1[[#This Row],[ROS_1DU_COR_COD_ROS_TG_NEU]]-Tabla1[[#This Row],[PAS_1DU_COR_COD_ROS_TG_NEU]]</f>
        <v>62.089285714285722</v>
      </c>
      <c r="NE165" s="15">
        <f>Tabla1[[#This Row],[ROS_1DU_COR_COD_ROS_TG_POS]]-Tabla1[[#This Row],[PAS_1DU_COR_COD_ROS_TG_POS]]</f>
        <v>79.089285714285722</v>
      </c>
      <c r="NF165" s="15">
        <f>Tabla1[[#This Row],[ROS_1DU_COR_COD_ROS_TG_TOT]]-Tabla1[[#This Row],[PAS_1DU_COR_COD_ROS_TG_TOT]]</f>
        <v>51.696969696969717</v>
      </c>
      <c r="NG165" s="15">
        <f>Tabla1[[#This Row],[ROS_1DU_COR_COD_ESC_TG_NEG]]-Tabla1[[#This Row],[PAS_1DU_COR_COD_ESC_TG_NEG]]</f>
        <v>1.6111111111111143</v>
      </c>
      <c r="NH165" s="15">
        <f>Tabla1[[#This Row],[ROS_1DU_COR_COD_ESC_TG_NEU]]-Tabla1[[#This Row],[PAS_1DU_COR_COD_ESC_TG_NEU]]</f>
        <v>134.66666666666666</v>
      </c>
      <c r="NI165" s="15">
        <f>Tabla1[[#This Row],[ROS_1DU_COR_COD_ESC_TG_POS]]-Tabla1[[#This Row],[PAS_1DU_COR_COD_ESC_TG_POS]]</f>
        <v>-49.5</v>
      </c>
      <c r="NJ165" s="15">
        <f>Tabla1[[#This Row],[ROS_1DU_COR_COD_ESC_TG_TOT]]-Tabla1[[#This Row],[PAS_1DU_COR_COD_ESC_TG_TOT]]</f>
        <v>44.468864468864467</v>
      </c>
      <c r="NK165" s="15">
        <f>Tabla1[[#This Row],[PAS_1DU_COR_COD_ROS_TG_NEG]]-Tabla1[[#This Row],[ESC_1DU_COR_COD_ROS_TG_NEG]]</f>
        <v>-68.971428571428561</v>
      </c>
      <c r="NL165" s="15">
        <f>Tabla1[[#This Row],[PAS_1DU_COR_COD_ROS_TG_NEU]]-Tabla1[[#This Row],[ESC_1DU_COR_COD_ROS_TG_NEU]]</f>
        <v>-20.1142857142857</v>
      </c>
      <c r="NM165" s="15">
        <f>Tabla1[[#This Row],[PAS_1DU_COR_COD_ROS_TG_POS]]-Tabla1[[#This Row],[ESC_1DU_COR_COD_ROS_TG_POS]]</f>
        <v>37.285714285714278</v>
      </c>
      <c r="NN165" s="15">
        <f>Tabla1[[#This Row],[PAS_1DU_COR_COD_ROS_TG_TOT]]-Tabla1[[#This Row],[ESC_1DU_COR_COD_ROS_TG_TOT]]</f>
        <v>-21.261904761904788</v>
      </c>
      <c r="NO165" s="15">
        <f>Tabla1[[#This Row],[PAS_1DU_COR_COD_ESC_TG_NEG]]-Tabla1[[#This Row],[ESC_1DU_COR_COD_ESC_TG_NEG]]</f>
        <v>-139.23611111111111</v>
      </c>
      <c r="NP165" s="15">
        <f>Tabla1[[#This Row],[PAS_1DU_COR_COD_ESC_TG_NEU]]-Tabla1[[#This Row],[ESC_1DU_COR_COD_ESC_TG_NEU]]</f>
        <v>-92.38095238095238</v>
      </c>
      <c r="NQ165" s="15">
        <f>Tabla1[[#This Row],[PAS_1DU_COR_COD_ESC_TG_POS]]-Tabla1[[#This Row],[ESC_1DU_COR_COD_ESC_TG_POS]]</f>
        <v>23.699999999999989</v>
      </c>
      <c r="NR165" s="15">
        <f>Tabla1[[#This Row],[PAS_1DU_COR_COD_ESC_TG_TOT]]-Tabla1[[#This Row],[ESC_1DU_COR_COD_ESC_TG_TOT]]</f>
        <v>-78.438095238095229</v>
      </c>
    </row>
    <row r="166" spans="1:382" x14ac:dyDescent="0.3">
      <c r="A166" s="2" t="s">
        <v>183</v>
      </c>
      <c r="B166" s="2">
        <v>50</v>
      </c>
      <c r="C166" s="2">
        <v>2</v>
      </c>
      <c r="D166" s="2">
        <v>50</v>
      </c>
      <c r="E166">
        <v>1.5263157894736843</v>
      </c>
      <c r="F166">
        <v>944.28571428571433</v>
      </c>
      <c r="G166">
        <v>1.45</v>
      </c>
      <c r="H166">
        <v>760.57142857142856</v>
      </c>
      <c r="I166">
        <v>0.94736842105263153</v>
      </c>
      <c r="J166">
        <v>468.42857142857144</v>
      </c>
      <c r="K166">
        <v>1.3103448275862069</v>
      </c>
      <c r="L166">
        <v>724.42857142857144</v>
      </c>
      <c r="M166">
        <v>0.78947368421052633</v>
      </c>
      <c r="N166">
        <v>385.16666666666669</v>
      </c>
      <c r="O166">
        <v>1.1499999999999999</v>
      </c>
      <c r="P166">
        <v>335.63636363636363</v>
      </c>
      <c r="Q166">
        <v>1.1578947368421053</v>
      </c>
      <c r="R166">
        <v>442.375</v>
      </c>
      <c r="S166">
        <v>1.0344827586206897</v>
      </c>
      <c r="T166">
        <v>381.68</v>
      </c>
      <c r="U166">
        <v>1.1724137931034482</v>
      </c>
      <c r="V166">
        <v>538.1521739130435</v>
      </c>
      <c r="W166">
        <v>0.31578947368421051</v>
      </c>
      <c r="X166">
        <v>287.2</v>
      </c>
      <c r="Y166">
        <v>0.5</v>
      </c>
      <c r="Z166">
        <v>334.83333333333331</v>
      </c>
      <c r="AA166">
        <v>0.10526315789473684</v>
      </c>
      <c r="AB166">
        <v>307</v>
      </c>
      <c r="AC166">
        <v>0.31034482758620691</v>
      </c>
      <c r="AD166">
        <v>312.66666666666669</v>
      </c>
      <c r="AE166">
        <v>0.31034482758620691</v>
      </c>
      <c r="AF166">
        <v>312.66666666666669</v>
      </c>
      <c r="AG166">
        <v>0.88505747126436785</v>
      </c>
      <c r="AH166">
        <v>491.5</v>
      </c>
      <c r="AI166">
        <v>4</v>
      </c>
      <c r="AJ166">
        <v>592</v>
      </c>
      <c r="AM166">
        <v>0</v>
      </c>
      <c r="AO166">
        <v>2</v>
      </c>
      <c r="AP166">
        <v>592</v>
      </c>
      <c r="AQ166">
        <v>0</v>
      </c>
      <c r="AU166">
        <v>0</v>
      </c>
      <c r="AW166">
        <v>0</v>
      </c>
      <c r="AY166">
        <v>1</v>
      </c>
      <c r="AZ166">
        <v>592</v>
      </c>
      <c r="BA166">
        <v>1</v>
      </c>
      <c r="BB166">
        <v>281</v>
      </c>
      <c r="BE166">
        <v>1</v>
      </c>
      <c r="BF166">
        <v>110</v>
      </c>
      <c r="BG166">
        <v>1</v>
      </c>
      <c r="BH166">
        <v>195.5</v>
      </c>
      <c r="BI166">
        <v>1</v>
      </c>
      <c r="BJ166">
        <v>195.5</v>
      </c>
      <c r="BK166">
        <v>1</v>
      </c>
      <c r="BL166">
        <v>327.66666666666669</v>
      </c>
      <c r="BM166">
        <v>0.88888888888888884</v>
      </c>
      <c r="BN166">
        <v>483.44262295081967</v>
      </c>
      <c r="BO166">
        <v>4.2</v>
      </c>
      <c r="BP166">
        <v>1254.375</v>
      </c>
      <c r="BQ166">
        <v>4.5</v>
      </c>
      <c r="BR166">
        <v>1204</v>
      </c>
      <c r="BS166">
        <v>3.5555555555555554</v>
      </c>
      <c r="BT166">
        <v>868.77777777777783</v>
      </c>
      <c r="BU166">
        <v>4.04</v>
      </c>
      <c r="BV166">
        <v>1085.1818181818182</v>
      </c>
      <c r="BW166">
        <v>3.6666666666666665</v>
      </c>
      <c r="BX166">
        <v>1056.1428571428571</v>
      </c>
      <c r="BY166">
        <v>4.7777777777777777</v>
      </c>
      <c r="BZ166">
        <v>1391.75</v>
      </c>
      <c r="CA166">
        <v>2.8888888888888888</v>
      </c>
      <c r="CB166">
        <v>699.125</v>
      </c>
      <c r="CC166">
        <v>3.7777777777777777</v>
      </c>
      <c r="CD166">
        <v>1048.695652173913</v>
      </c>
      <c r="CE166">
        <v>3.9038461538461537</v>
      </c>
      <c r="CF166">
        <v>1066.5333333333333</v>
      </c>
      <c r="CG166">
        <v>2.6</v>
      </c>
      <c r="CH166">
        <v>1043</v>
      </c>
      <c r="CI166">
        <v>2</v>
      </c>
      <c r="CJ166">
        <v>755.5</v>
      </c>
      <c r="CK166">
        <v>3.4444444444444446</v>
      </c>
      <c r="CL166">
        <v>1022.1428571428571</v>
      </c>
      <c r="CM166">
        <v>2.76</v>
      </c>
      <c r="CN166">
        <v>966.76470588235293</v>
      </c>
      <c r="CO166">
        <v>4</v>
      </c>
      <c r="CP166">
        <v>1170.7142857142858</v>
      </c>
      <c r="CQ166">
        <v>1.7777777777777777</v>
      </c>
      <c r="CR166">
        <v>509.16666666666669</v>
      </c>
      <c r="CS166">
        <v>4.2222222222222223</v>
      </c>
      <c r="CT166">
        <v>1249.2857142857142</v>
      </c>
      <c r="CU166">
        <v>3.3333333333333335</v>
      </c>
      <c r="CV166">
        <v>999.75</v>
      </c>
      <c r="CW166">
        <v>3.0576923076923075</v>
      </c>
      <c r="CX166">
        <v>984.59459459459458</v>
      </c>
      <c r="CY166">
        <v>3.4807692307692308</v>
      </c>
      <c r="CZ166">
        <v>1029.560975609756</v>
      </c>
      <c r="DA166">
        <v>1</v>
      </c>
      <c r="DB166">
        <v>446.2</v>
      </c>
      <c r="DC166">
        <v>2.5</v>
      </c>
      <c r="DD166">
        <v>702.2</v>
      </c>
      <c r="DE166">
        <v>1.7777777777777777</v>
      </c>
      <c r="DF166">
        <v>587.66666666666663</v>
      </c>
      <c r="DG166">
        <v>1.64</v>
      </c>
      <c r="DH166">
        <v>579.25</v>
      </c>
      <c r="DI166">
        <v>1.5555555555555556</v>
      </c>
      <c r="DJ166">
        <v>446</v>
      </c>
      <c r="DK166">
        <v>1.3333333333333333</v>
      </c>
      <c r="DL166">
        <v>467.33333333333331</v>
      </c>
      <c r="DM166">
        <v>1.1111111111111112</v>
      </c>
      <c r="DN166">
        <v>313</v>
      </c>
      <c r="DO166">
        <v>1.3333333333333333</v>
      </c>
      <c r="DP166">
        <v>412.5</v>
      </c>
      <c r="DQ166">
        <v>1.4807692307692308</v>
      </c>
      <c r="DR166">
        <v>486.61111111111109</v>
      </c>
      <c r="DS166">
        <v>1.4807692307692308</v>
      </c>
      <c r="DT166">
        <v>486.61111111111109</v>
      </c>
      <c r="DU166">
        <v>2.8141025641025643</v>
      </c>
      <c r="DV166">
        <v>863.91525423728808</v>
      </c>
      <c r="DY166">
        <v>3.25</v>
      </c>
      <c r="DZ166">
        <v>1186.6666666666667</v>
      </c>
      <c r="EA166">
        <v>5</v>
      </c>
      <c r="EB166">
        <v>1530</v>
      </c>
      <c r="EC166">
        <v>3.6</v>
      </c>
      <c r="ED166">
        <v>1272.5</v>
      </c>
      <c r="EE166">
        <v>3</v>
      </c>
      <c r="EF166">
        <v>736</v>
      </c>
      <c r="EG166">
        <v>1</v>
      </c>
      <c r="EH166">
        <v>192</v>
      </c>
      <c r="EI166">
        <v>6</v>
      </c>
      <c r="EJ166">
        <v>997</v>
      </c>
      <c r="EK166">
        <v>3.3333333333333335</v>
      </c>
      <c r="EL166">
        <v>641.66666666666663</v>
      </c>
      <c r="EM166">
        <v>3.5</v>
      </c>
      <c r="EN166">
        <v>1002.1428571428571</v>
      </c>
      <c r="EQ166">
        <v>4.75</v>
      </c>
      <c r="ER166">
        <v>1499.3333333333333</v>
      </c>
      <c r="ES166">
        <v>0</v>
      </c>
      <c r="EU166">
        <v>3.8</v>
      </c>
      <c r="EV166">
        <v>1499.3333333333333</v>
      </c>
      <c r="EW166">
        <v>0</v>
      </c>
      <c r="EY166">
        <v>5</v>
      </c>
      <c r="EZ166">
        <v>712</v>
      </c>
      <c r="FA166">
        <v>0</v>
      </c>
      <c r="FC166">
        <v>1.6666666666666667</v>
      </c>
      <c r="FD166">
        <v>712</v>
      </c>
      <c r="FE166">
        <v>3</v>
      </c>
      <c r="FF166">
        <v>1302.5</v>
      </c>
      <c r="FG166">
        <v>3.25</v>
      </c>
      <c r="FH166">
        <v>1111.3636363636363</v>
      </c>
      <c r="FK166">
        <v>3.25</v>
      </c>
      <c r="FL166">
        <v>933.33333333333337</v>
      </c>
      <c r="FM166">
        <v>5</v>
      </c>
      <c r="FN166">
        <v>880</v>
      </c>
      <c r="FO166">
        <v>3.6</v>
      </c>
      <c r="FP166">
        <v>920</v>
      </c>
      <c r="FQ166">
        <v>5</v>
      </c>
      <c r="FR166">
        <v>1576</v>
      </c>
      <c r="FS166">
        <v>1</v>
      </c>
      <c r="FT166">
        <v>84</v>
      </c>
      <c r="FU166">
        <v>0</v>
      </c>
      <c r="FW166">
        <v>2</v>
      </c>
      <c r="FX166">
        <v>830</v>
      </c>
      <c r="FY166">
        <v>3</v>
      </c>
      <c r="FZ166">
        <v>890</v>
      </c>
      <c r="GA166">
        <v>3</v>
      </c>
      <c r="GB166">
        <v>890</v>
      </c>
      <c r="GC166">
        <v>3.1666666666666665</v>
      </c>
      <c r="GD166">
        <v>1033.2352941176471</v>
      </c>
      <c r="GE166">
        <v>2.8611111111111112</v>
      </c>
      <c r="GF166">
        <v>885.237037037037</v>
      </c>
      <c r="GG166">
        <v>1.4</v>
      </c>
      <c r="GH166">
        <v>432.66666666666669</v>
      </c>
      <c r="GI166">
        <v>1.3</v>
      </c>
      <c r="GJ166">
        <v>376.5</v>
      </c>
      <c r="GK166">
        <v>1.2222222222222223</v>
      </c>
      <c r="GL166">
        <v>317.2</v>
      </c>
      <c r="GM166">
        <v>1.3103448275862069</v>
      </c>
      <c r="GN166">
        <v>378.88235294117646</v>
      </c>
      <c r="GO166">
        <v>1.7777777777777777</v>
      </c>
      <c r="GP166">
        <v>1060.3333333333333</v>
      </c>
      <c r="GQ166">
        <v>0.9</v>
      </c>
      <c r="GR166">
        <v>369</v>
      </c>
      <c r="GS166">
        <v>3.2</v>
      </c>
      <c r="GT166">
        <v>649.77777777777783</v>
      </c>
      <c r="GU166">
        <v>1.9655172413793103</v>
      </c>
      <c r="GV166">
        <v>675.73333333333335</v>
      </c>
      <c r="GW166">
        <v>1.6379310344827587</v>
      </c>
      <c r="GX166">
        <v>518.03125</v>
      </c>
      <c r="GY166">
        <v>2.1</v>
      </c>
      <c r="GZ166">
        <v>703</v>
      </c>
      <c r="HA166">
        <v>2.2000000000000002</v>
      </c>
      <c r="HB166">
        <v>483.875</v>
      </c>
      <c r="HC166">
        <v>2.3333333333333335</v>
      </c>
      <c r="HD166">
        <v>855.6</v>
      </c>
      <c r="HE166">
        <v>2.2068965517241379</v>
      </c>
      <c r="HF166">
        <v>650.89473684210532</v>
      </c>
      <c r="HG166">
        <v>1.3333333333333333</v>
      </c>
      <c r="HH166">
        <v>421.2</v>
      </c>
      <c r="HI166">
        <v>1.8</v>
      </c>
      <c r="HJ166">
        <v>505.16666666666669</v>
      </c>
      <c r="HK166">
        <v>1.7</v>
      </c>
      <c r="HL166">
        <v>527.57142857142856</v>
      </c>
      <c r="HM166">
        <v>1.6206896551724137</v>
      </c>
      <c r="HN166">
        <v>490.55555555555554</v>
      </c>
      <c r="HO166">
        <v>1.9137931034482758</v>
      </c>
      <c r="HP166">
        <v>572.89189189189187</v>
      </c>
      <c r="HQ166">
        <v>1.7758620689655173</v>
      </c>
      <c r="HR166">
        <v>547.44927536231887</v>
      </c>
      <c r="HS166">
        <v>0.7</v>
      </c>
      <c r="HT166">
        <v>228.16666666666666</v>
      </c>
      <c r="HU166">
        <v>0.8</v>
      </c>
      <c r="HV166">
        <v>301.5</v>
      </c>
      <c r="HW166">
        <v>1</v>
      </c>
      <c r="HX166">
        <v>387.6</v>
      </c>
      <c r="HY166">
        <v>0.82758620689655171</v>
      </c>
      <c r="HZ166">
        <v>300.94117647058823</v>
      </c>
      <c r="IA166">
        <v>1.3333333333333333</v>
      </c>
      <c r="IB166">
        <v>285.16666666666669</v>
      </c>
      <c r="IC166">
        <v>0.7</v>
      </c>
      <c r="ID166">
        <v>254.66666666666666</v>
      </c>
      <c r="IE166">
        <v>0.9</v>
      </c>
      <c r="IF166">
        <v>266.28571428571428</v>
      </c>
      <c r="IG166">
        <v>0.96551724137931039</v>
      </c>
      <c r="IH166">
        <v>268.57894736842104</v>
      </c>
      <c r="II166">
        <v>0.89655172413793105</v>
      </c>
      <c r="IJ166">
        <v>283.86111111111109</v>
      </c>
      <c r="IK166">
        <v>0.89655172413793105</v>
      </c>
      <c r="IL166">
        <v>283.86111111111109</v>
      </c>
      <c r="IM166">
        <v>1.4827586206896552</v>
      </c>
      <c r="IN166">
        <v>457.0761904761905</v>
      </c>
      <c r="IS166">
        <v>1</v>
      </c>
      <c r="IT166">
        <v>115</v>
      </c>
      <c r="IU166">
        <v>1</v>
      </c>
      <c r="IV166">
        <v>115</v>
      </c>
      <c r="IW166">
        <v>1</v>
      </c>
      <c r="IX166">
        <v>158</v>
      </c>
      <c r="JC166">
        <v>1</v>
      </c>
      <c r="JD166">
        <v>158</v>
      </c>
      <c r="JE166">
        <v>1</v>
      </c>
      <c r="JF166">
        <v>136.5</v>
      </c>
      <c r="JK166">
        <v>0</v>
      </c>
      <c r="JM166">
        <v>0</v>
      </c>
      <c r="JO166">
        <v>0</v>
      </c>
      <c r="JU166">
        <v>0</v>
      </c>
      <c r="JW166">
        <v>0</v>
      </c>
      <c r="JY166">
        <v>0.5</v>
      </c>
      <c r="JZ166">
        <v>136.5</v>
      </c>
      <c r="KE166">
        <v>1</v>
      </c>
      <c r="KF166">
        <v>252</v>
      </c>
      <c r="KG166">
        <v>1</v>
      </c>
      <c r="KH166">
        <v>252</v>
      </c>
      <c r="KI166">
        <v>1</v>
      </c>
      <c r="KJ166">
        <v>228</v>
      </c>
      <c r="KO166">
        <v>1</v>
      </c>
      <c r="KP166">
        <v>228</v>
      </c>
      <c r="KQ166">
        <v>1</v>
      </c>
      <c r="KR166">
        <v>240</v>
      </c>
      <c r="KS166">
        <v>1</v>
      </c>
      <c r="KT166">
        <v>240</v>
      </c>
      <c r="KU166">
        <v>0.66666666666666663</v>
      </c>
      <c r="KV166">
        <v>188.25</v>
      </c>
      <c r="KW166">
        <v>1.4555555555555555</v>
      </c>
      <c r="KX166">
        <v>447.21100917431193</v>
      </c>
      <c r="KY166" s="15">
        <f>Tabla24[[#This Row],[ROS_NUM_COR_COD_ROS_TG_NEG]]-Tabla24[[#This Row],[PAS_NUM_COR_COD_ROS_TG_NEG]]</f>
        <v>0.54385964912280693</v>
      </c>
      <c r="KZ166" s="15">
        <f>Tabla24[[#This Row],[ROS_DUR_COR_COD_ROS_TG_NEG]]-Tabla24[[#This Row],[PAS_DUR_COR_COD_ROS_TG_NEG]]</f>
        <v>36.033333333333303</v>
      </c>
      <c r="LA166" s="15">
        <f>Tabla24[[#This Row],[ROS_NUM_COR_COD_ROS_TG_NEU]]-Tabla24[[#This Row],[PAS_NUM_COR_COD_ROS_TG_NEU]]</f>
        <v>0.65000000000000013</v>
      </c>
      <c r="LB166" s="15">
        <f>Tabla24[[#This Row],[ROS_DUR_COR_COD_ROS_TG_NEU]]-Tabla24[[#This Row],[PAS_DUR_COR_COD_ROS_TG_NEU]]</f>
        <v>169.53030303030306</v>
      </c>
      <c r="LC166" s="15">
        <f>Tabla24[[#This Row],[ROS_NUM_COR_COD_ROS_TG_POS]]-Tabla24[[#This Row],[PAS_NUM_COR_COD_ROS_TG_POS]]</f>
        <v>0.54210526315789465</v>
      </c>
      <c r="LD166" s="15">
        <f>Tabla24[[#This Row],[ROS_DUR_COR_COD_ROS_TG_POS]]-Tabla24[[#This Row],[PAS_DUR_COR_COD_ROS_TG_POS]]</f>
        <v>85.196428571428555</v>
      </c>
      <c r="LE166" s="15">
        <f>Tabla24[[#This Row],[ROS_NUM_COR_COD_ROS_TG_TOT]]-Tabla24[[#This Row],[PAS_NUM_COR_COD_ROS_TG_TOT]]</f>
        <v>0.58620689655172398</v>
      </c>
      <c r="LF166" s="15">
        <f>Tabla24[[#This Row],[ROS_DUR_COR_COD_ROS_TG_TOT]]-Tabla24[[#This Row],[PAS_DUR_COR_COD_ROS_TG_TOT]]</f>
        <v>108.87555555555554</v>
      </c>
      <c r="LG166" s="15">
        <f>Tabla24[[#This Row],[ROS_NUM_COR_COD_ESC_TG_NEG]]-Tabla24[[#This Row],[PAS_NUM_COR_COD_ESC_TG_NEG]]</f>
        <v>0.25146198830409339</v>
      </c>
      <c r="LH166" s="15">
        <f>Tabla24[[#This Row],[ROS_DUR_COR_COD_ESC_TG_NEG]]-Tabla24[[#This Row],[PAS_DUR_COR_COD_ESC_TG_NEG]]</f>
        <v>116.04761904761892</v>
      </c>
      <c r="LI166" s="15">
        <f>Tabla24[[#This Row],[ROS_NUM_COR_COD_ESC_TG_NEU]]-Tabla24[[#This Row],[PAS_NUM_COR_COD_ESC_TG_NEU]]</f>
        <v>-0.54999999999999993</v>
      </c>
      <c r="LJ166" s="15">
        <f>Tabla24[[#This Row],[ROS_NUM_COR_COD_ESC_TG_NEG]]-Tabla24[[#This Row],[PAS_NUM_COR_COD_ESC_TG_NEG]]</f>
        <v>0.25146198830409339</v>
      </c>
      <c r="LK166" s="15">
        <f>Tabla24[[#This Row],[ROS_NUM_COR_COD_ESC_TG_POS]]-Tabla24[[#This Row],[PAS_NUM_COR_COD_ESC_TG_POS]]</f>
        <v>2.2526315789473688</v>
      </c>
      <c r="LL166" s="15">
        <f>Tabla24[[#This Row],[ROS_DUR_COR_COD_ESC_TG_POS]]-Tabla24[[#This Row],[PAS_DUR_COR_COD_ESC_TG_POS]]</f>
        <v>181.34920634920638</v>
      </c>
      <c r="LM166" s="15">
        <f>Tabla24[[#This Row],[ROS_NUM_COR_COD_ESC_TG_TOT]]-Tabla24[[#This Row],[PAS_NUM_COR_COD_ESC_TG_TOT]]</f>
        <v>0.65517241379310343</v>
      </c>
      <c r="LN166" s="15">
        <f>Tabla24[[#This Row],[ROS_DUR_COR_COD_ESC_TG_TOT]]-Tabla24[[#This Row],[PAS_DUR_COR_COD_ESC_TG_TOT]]</f>
        <v>-48.695238095238096</v>
      </c>
      <c r="LO166" s="15">
        <f>Tabla24[[#This Row],[PAS_NUM_COR_COD_ROS_TG_NEG]]-Tabla24[[#This Row],[ESC_NUM_COR_COD_ROS_TG_NEG]]</f>
        <v>-3.2105263157894735</v>
      </c>
      <c r="LP166" s="15">
        <f>Tabla24[[#This Row],[PAS_DUR_COR_COD_ROS_TG_NEG]]-Tabla24[[#This Row],[ESC_DUR_COR_COD_ROS_TG_NEG]]</f>
        <v>-785.54761904761904</v>
      </c>
      <c r="LQ166" s="15">
        <f>Tabla24[[#This Row],[PAS_NUM_COR_COD_ROS_TG_NEU]]-Tabla24[[#This Row],[ESC_NUM_COR_COD_ROS_TG_NEU]]</f>
        <v>-0.62777777777777777</v>
      </c>
      <c r="LR166" s="15">
        <f>Tabla24[[#This Row],[PAS_DUR_COR_COD_ROS_TG_NEU]]-Tabla24[[#This Row],[ESC_DUR_COR_COD_ROS_TG_NEU]]</f>
        <v>-173.53030303030306</v>
      </c>
      <c r="LS166" s="15">
        <f>Tabla24[[#This Row],[PAS_NUM_COR_COD_ROS_TG_POS]]-Tabla24[[#This Row],[ESC_NUM_COR_COD_ROS_TG_POS]]</f>
        <v>-3.064327485380117</v>
      </c>
      <c r="LT166" s="15">
        <f>Tabla24[[#This Row],[PAS_DUR_COR_COD_ROS_TG_POS]]-Tabla24[[#This Row],[ESC_DUR_COR_COD_ROS_TG_POS]]</f>
        <v>-806.91071428571422</v>
      </c>
      <c r="LU166" s="15">
        <f>Tabla24[[#This Row],[PAS_NUM_COR_COD_ROS_TG_TOT]]-Tabla24[[#This Row],[ESC_NUM_COR_COD_ROS_TG_TOT]]</f>
        <v>-2.2988505747126435</v>
      </c>
      <c r="LV166" s="15">
        <f>Tabla24[[#This Row],[PAS_DUR_COR_COD_ROS_TG_TOT]]-Tabla24[[#This Row],[ESC_DUR_COR_COD_ROS_TG_TOT]]</f>
        <v>-618.06999999999994</v>
      </c>
      <c r="LW166" s="15">
        <f>Tabla24[[#This Row],[PAS_NUM_COR_COD_ESC_TG_NEG]]-Tabla24[[#This Row],[ESC_NUM_COR_COD_ESC_TG_NEG]]</f>
        <v>-2.140350877192982</v>
      </c>
      <c r="LX166" s="15">
        <f>Tabla24[[#This Row],[PAS_DUR_COR_COD_ESC_TG_NEG]]-Tabla24[[#This Row],[ESC_DUR_COR_COD_ESC_TG_NEG]]</f>
        <v>-111.85714285714278</v>
      </c>
      <c r="LY166" s="15">
        <f>Tabla24[[#This Row],[PAS_NUM_COR_COD_ESC_TG_NEU]]-Tabla24[[#This Row],[ESC_NUM_COR_COD_ESC_TG_NEU]]</f>
        <v>-3.3277777777777775</v>
      </c>
      <c r="LZ166" s="15">
        <f>Tabla24[[#This Row],[PAS_DUR_COR_COD_ESC_TG_NEU]]-Tabla24[[#This Row],[ESC_DUR_COR_COD_ESC_TG_NEU]]</f>
        <v>-631.17857142857144</v>
      </c>
      <c r="MA166" s="15">
        <f>Tabla24[[#This Row],[PAS_NUM_COR_COD_ESC_TG_POS]]-Tabla24[[#This Row],[ESC_NUM_COR_COD_ESC_TG_POS]]</f>
        <v>-1.9415204678362574</v>
      </c>
      <c r="MB166" s="15">
        <f>Tabla24[[#This Row],[PAS_DUR_COR_COD_ESC_TG_POS]]-Tabla24[[#This Row],[ESC_DUR_COR_COD_ESC_TG_POS]]</f>
        <v>-230.69642857142856</v>
      </c>
      <c r="MC166" s="15">
        <f>Tabla24[[#This Row],[PAS_NUM_COR_COD_ESC_TG_TOT]]-Tabla24[[#This Row],[ESC_NUM_COR_COD_ESC_TG_TOT]]</f>
        <v>-2.4674329501915708</v>
      </c>
      <c r="MD166" s="15">
        <f>Tabla24[[#This Row],[PAS_DUR_COR_COD_ESC_TG_TOT]]-Tabla24[[#This Row],[ESC_DUR_COR_COD_ESC_TG_TOT]]</f>
        <v>-324.26708074534156</v>
      </c>
      <c r="ME166">
        <v>164</v>
      </c>
      <c r="MF166">
        <v>202.66666666666666</v>
      </c>
      <c r="MG166">
        <v>198.28571428571428</v>
      </c>
      <c r="MH166">
        <v>190.22222222222223</v>
      </c>
      <c r="MI166">
        <v>254</v>
      </c>
      <c r="MJ166">
        <v>137.33333333333334</v>
      </c>
      <c r="MK166">
        <v>178.11111111111111</v>
      </c>
      <c r="ML166">
        <v>185.13333333333333</v>
      </c>
      <c r="MM166">
        <v>183.28571428571428</v>
      </c>
      <c r="MN166">
        <v>124.83333333333333</v>
      </c>
      <c r="MO166">
        <v>226.28571428571428</v>
      </c>
      <c r="MP166">
        <v>180.8</v>
      </c>
      <c r="MQ166">
        <v>236.85714285714286</v>
      </c>
      <c r="MR166">
        <v>235.625</v>
      </c>
      <c r="MS166">
        <v>263</v>
      </c>
      <c r="MT166">
        <v>245.52173913043478</v>
      </c>
      <c r="MU166">
        <v>170.66666666666666</v>
      </c>
      <c r="MV166">
        <v>143.36363636363637</v>
      </c>
      <c r="MW166">
        <v>175.625</v>
      </c>
      <c r="MX166">
        <v>160.24</v>
      </c>
      <c r="MY166">
        <v>274.28571428571428</v>
      </c>
      <c r="MZ166">
        <v>192.85714285714286</v>
      </c>
      <c r="NA166">
        <v>135.14285714285714</v>
      </c>
      <c r="NB166">
        <v>200.76190476190476</v>
      </c>
      <c r="NC166" s="15">
        <f>Tabla1[[#This Row],[ROS_1DU_COR_COD_ROS_TG_NEG]]-Tabla1[[#This Row],[PAS_1DU_COR_COD_ROS_TG_NEG]]</f>
        <v>-6.6666666666666572</v>
      </c>
      <c r="ND166" s="15">
        <f>Tabla1[[#This Row],[ROS_1DU_COR_COD_ROS_TG_NEU]]-Tabla1[[#This Row],[PAS_1DU_COR_COD_ROS_TG_NEU]]</f>
        <v>59.303030303030283</v>
      </c>
      <c r="NE166" s="15">
        <f>Tabla1[[#This Row],[ROS_1DU_COR_COD_ROS_TG_POS]]-Tabla1[[#This Row],[PAS_1DU_COR_COD_ROS_TG_POS]]</f>
        <v>22.660714285714278</v>
      </c>
      <c r="NF166" s="15">
        <f>Tabla1[[#This Row],[ROS_1DU_COR_COD_ROS_TG_TOT]]-Tabla1[[#This Row],[PAS_1DU_COR_COD_ROS_TG_TOT]]</f>
        <v>29.982222222222219</v>
      </c>
      <c r="NG166" s="15">
        <f>Tabla1[[#This Row],[ROS_1DU_COR_COD_ESC_TG_NEG]]-Tabla1[[#This Row],[PAS_1DU_COR_COD_ESC_TG_NEG]]</f>
        <v>-20.285714285714278</v>
      </c>
      <c r="NH166" s="15">
        <f>Tabla1[[#This Row],[ROS_1DU_COR_COD_ESC_TG_NEU]]-Tabla1[[#This Row],[PAS_1DU_COR_COD_ESC_TG_NEU]]</f>
        <v>-55.523809523809518</v>
      </c>
      <c r="NI166" s="15">
        <f>Tabla1[[#This Row],[ROS_1DU_COR_COD_ESC_TG_POS]]-Tabla1[[#This Row],[PAS_1DU_COR_COD_ESC_TG_POS]]</f>
        <v>42.968253968253975</v>
      </c>
      <c r="NJ166" s="15">
        <f>Tabla1[[#This Row],[ROS_1DU_COR_COD_ESC_TG_TOT]]-Tabla1[[#This Row],[PAS_1DU_COR_COD_ESC_TG_TOT]]</f>
        <v>-15.628571428571433</v>
      </c>
      <c r="NK166" s="15">
        <f>Tabla1[[#This Row],[PAS_1DU_COR_COD_ROS_TG_NEG]]-Tabla1[[#This Row],[ESC_1DU_COR_COD_ROS_TG_NEG]]</f>
        <v>-12.61904761904762</v>
      </c>
      <c r="NL166" s="15">
        <f>Tabla1[[#This Row],[PAS_1DU_COR_COD_ROS_TG_NEU]]-Tabla1[[#This Row],[ESC_1DU_COR_COD_ROS_TG_NEU]]</f>
        <v>18.530303030303045</v>
      </c>
      <c r="NM166" s="15">
        <f>Tabla1[[#This Row],[PAS_1DU_COR_COD_ROS_TG_POS]]-Tabla1[[#This Row],[ESC_1DU_COR_COD_ROS_TG_POS]]</f>
        <v>-50.660714285714278</v>
      </c>
      <c r="NN166" s="15">
        <f>Tabla1[[#This Row],[PAS_1DU_COR_COD_ROS_TG_TOT]]-Tabla1[[#This Row],[ESC_1DU_COR_COD_ROS_TG_TOT]]</f>
        <v>-20.560000000000002</v>
      </c>
      <c r="NO166" s="15">
        <f>Tabla1[[#This Row],[PAS_1DU_COR_COD_ESC_TG_NEG]]-Tabla1[[#This Row],[ESC_1DU_COR_COD_ESC_TG_NEG]]</f>
        <v>37.428571428571416</v>
      </c>
      <c r="NP166" s="15">
        <f>Tabla1[[#This Row],[PAS_1DU_COR_COD_ESC_TG_NEU]]-Tabla1[[#This Row],[ESC_1DU_COR_COD_ESC_TG_NEU]]</f>
        <v>-42.767857142857139</v>
      </c>
      <c r="NQ166" s="15">
        <f>Tabla1[[#This Row],[PAS_1DU_COR_COD_ESC_TG_POS]]-Tabla1[[#This Row],[ESC_1DU_COR_COD_ESC_TG_POS]]</f>
        <v>-127.85714285714286</v>
      </c>
      <c r="NR166" s="15">
        <f>Tabla1[[#This Row],[PAS_1DU_COR_COD_ESC_TG_TOT]]-Tabla1[[#This Row],[ESC_1DU_COR_COD_ESC_TG_TOT]]</f>
        <v>-44.759834368530022</v>
      </c>
    </row>
    <row r="167" spans="1:382" x14ac:dyDescent="0.3">
      <c r="A167" s="2" t="s">
        <v>184</v>
      </c>
      <c r="B167" s="2">
        <v>50</v>
      </c>
      <c r="C167" s="2">
        <v>2</v>
      </c>
      <c r="D167" s="2">
        <v>54</v>
      </c>
      <c r="E167">
        <v>2.1578947368421053</v>
      </c>
      <c r="F167">
        <v>1006</v>
      </c>
      <c r="G167">
        <v>2.2999999999999998</v>
      </c>
      <c r="H167">
        <v>1183.5833333333333</v>
      </c>
      <c r="I167">
        <v>2.4500000000000002</v>
      </c>
      <c r="J167">
        <v>1265.2</v>
      </c>
      <c r="K167">
        <v>2.3050847457627119</v>
      </c>
      <c r="L167">
        <v>1149.121212121212</v>
      </c>
      <c r="M167">
        <v>2.8421052631578947</v>
      </c>
      <c r="N167">
        <v>1248</v>
      </c>
      <c r="O167">
        <v>2.2000000000000002</v>
      </c>
      <c r="P167">
        <v>1116.7</v>
      </c>
      <c r="Q167">
        <v>2.15</v>
      </c>
      <c r="R167">
        <v>932.91666666666663</v>
      </c>
      <c r="S167">
        <v>2.3898305084745761</v>
      </c>
      <c r="T167">
        <v>1098.1764705882354</v>
      </c>
      <c r="U167">
        <v>2.347457627118644</v>
      </c>
      <c r="V167">
        <v>1123.2686567164178</v>
      </c>
      <c r="W167">
        <v>0.68421052631578949</v>
      </c>
      <c r="X167">
        <v>415.5</v>
      </c>
      <c r="Y167">
        <v>0.85</v>
      </c>
      <c r="Z167">
        <v>448.63636363636363</v>
      </c>
      <c r="AA167">
        <v>0.7</v>
      </c>
      <c r="AB167">
        <v>382.54545454545456</v>
      </c>
      <c r="AC167">
        <v>0.74576271186440679</v>
      </c>
      <c r="AD167">
        <v>415.56666666666666</v>
      </c>
      <c r="AE167">
        <v>0.74576271186440679</v>
      </c>
      <c r="AF167">
        <v>415.56666666666666</v>
      </c>
      <c r="AG167">
        <v>1.8135593220338984</v>
      </c>
      <c r="AH167">
        <v>904.39175257731961</v>
      </c>
      <c r="AI167">
        <v>5</v>
      </c>
      <c r="AJ167">
        <v>1466</v>
      </c>
      <c r="AO167">
        <v>5</v>
      </c>
      <c r="AP167">
        <v>1466</v>
      </c>
      <c r="AQ167">
        <v>0</v>
      </c>
      <c r="AW167">
        <v>0</v>
      </c>
      <c r="AY167">
        <v>2.5</v>
      </c>
      <c r="AZ167">
        <v>1466</v>
      </c>
      <c r="BA167">
        <v>3</v>
      </c>
      <c r="BB167">
        <v>481</v>
      </c>
      <c r="BG167">
        <v>3</v>
      </c>
      <c r="BH167">
        <v>481</v>
      </c>
      <c r="BI167">
        <v>3</v>
      </c>
      <c r="BJ167">
        <v>481</v>
      </c>
      <c r="BK167">
        <v>2.6666666666666665</v>
      </c>
      <c r="BL167">
        <v>973.5</v>
      </c>
      <c r="BM167">
        <v>1.8277777777777777</v>
      </c>
      <c r="BN167">
        <v>905.78787878787875</v>
      </c>
      <c r="BO167">
        <v>3.6666666666666665</v>
      </c>
      <c r="BP167">
        <v>1269.125</v>
      </c>
      <c r="BQ167">
        <v>3.8888888888888888</v>
      </c>
      <c r="BR167">
        <v>1432</v>
      </c>
      <c r="BS167">
        <v>4</v>
      </c>
      <c r="BT167">
        <v>1771.1428571428571</v>
      </c>
      <c r="BU167">
        <v>3.8571428571428572</v>
      </c>
      <c r="BV167">
        <v>1478.5652173913043</v>
      </c>
      <c r="BW167">
        <v>3.7</v>
      </c>
      <c r="BX167">
        <v>1786.5</v>
      </c>
      <c r="BY167">
        <v>3.2</v>
      </c>
      <c r="BZ167">
        <v>1408</v>
      </c>
      <c r="CA167">
        <v>4.125</v>
      </c>
      <c r="CB167">
        <v>1431</v>
      </c>
      <c r="CC167">
        <v>3.6428571428571428</v>
      </c>
      <c r="CD167">
        <v>1529.6</v>
      </c>
      <c r="CE167">
        <v>3.75</v>
      </c>
      <c r="CF167">
        <v>1502.3023255813953</v>
      </c>
      <c r="CG167">
        <v>2.5555555555555554</v>
      </c>
      <c r="CH167">
        <v>1144.8333333333333</v>
      </c>
      <c r="CI167">
        <v>2.1111111111111112</v>
      </c>
      <c r="CJ167">
        <v>1670</v>
      </c>
      <c r="CK167">
        <v>2.7</v>
      </c>
      <c r="CL167">
        <v>1415.8333333333333</v>
      </c>
      <c r="CM167">
        <v>2.4642857142857144</v>
      </c>
      <c r="CN167">
        <v>1377.75</v>
      </c>
      <c r="CO167">
        <v>2.7</v>
      </c>
      <c r="CP167">
        <v>1498.8333333333333</v>
      </c>
      <c r="CQ167">
        <v>3</v>
      </c>
      <c r="CR167">
        <v>1308.7142857142858</v>
      </c>
      <c r="CS167">
        <v>2.125</v>
      </c>
      <c r="CT167">
        <v>1178</v>
      </c>
      <c r="CU167">
        <v>2.6428571428571428</v>
      </c>
      <c r="CV167">
        <v>1345.0588235294117</v>
      </c>
      <c r="CW167">
        <v>2.5535714285714284</v>
      </c>
      <c r="CX167">
        <v>1360.909090909091</v>
      </c>
      <c r="CY167">
        <v>3.1517857142857144</v>
      </c>
      <c r="CZ167">
        <v>1440.9078947368421</v>
      </c>
      <c r="DA167">
        <v>1.5555555555555556</v>
      </c>
      <c r="DB167">
        <v>575.125</v>
      </c>
      <c r="DC167">
        <v>1.7777777777777777</v>
      </c>
      <c r="DD167">
        <v>674.375</v>
      </c>
      <c r="DE167">
        <v>1.7</v>
      </c>
      <c r="DF167">
        <v>704.25</v>
      </c>
      <c r="DG167">
        <v>1.6785714285714286</v>
      </c>
      <c r="DH167">
        <v>651.25</v>
      </c>
      <c r="DI167">
        <v>1.6</v>
      </c>
      <c r="DJ167">
        <v>549.77777777777783</v>
      </c>
      <c r="DK167">
        <v>1.5</v>
      </c>
      <c r="DL167">
        <v>591.125</v>
      </c>
      <c r="DM167">
        <v>1.625</v>
      </c>
      <c r="DN167">
        <v>798.4</v>
      </c>
      <c r="DO167">
        <v>1.5714285714285714</v>
      </c>
      <c r="DP167">
        <v>621.31818181818187</v>
      </c>
      <c r="DQ167">
        <v>1.625</v>
      </c>
      <c r="DR167">
        <v>636.93478260869563</v>
      </c>
      <c r="DS167">
        <v>1.625</v>
      </c>
      <c r="DT167">
        <v>636.93478260869563</v>
      </c>
      <c r="DU167">
        <v>2.6428571428571428</v>
      </c>
      <c r="DV167">
        <v>1137.7704918032787</v>
      </c>
      <c r="DW167">
        <v>0</v>
      </c>
      <c r="DY167">
        <v>1</v>
      </c>
      <c r="DZ167">
        <v>388</v>
      </c>
      <c r="EC167">
        <v>0.5</v>
      </c>
      <c r="ED167">
        <v>388</v>
      </c>
      <c r="EI167">
        <v>0.5</v>
      </c>
      <c r="EJ167">
        <v>108</v>
      </c>
      <c r="EK167">
        <v>0.5</v>
      </c>
      <c r="EL167">
        <v>108</v>
      </c>
      <c r="EM167">
        <v>0.5</v>
      </c>
      <c r="EN167">
        <v>248</v>
      </c>
      <c r="EO167">
        <v>6</v>
      </c>
      <c r="EP167">
        <v>1843</v>
      </c>
      <c r="EQ167">
        <v>5</v>
      </c>
      <c r="ER167">
        <v>1762</v>
      </c>
      <c r="EU167">
        <v>5.5</v>
      </c>
      <c r="EV167">
        <v>1802.5</v>
      </c>
      <c r="FA167">
        <v>6</v>
      </c>
      <c r="FB167">
        <v>2107.5</v>
      </c>
      <c r="FC167">
        <v>6</v>
      </c>
      <c r="FD167">
        <v>2107.5</v>
      </c>
      <c r="FE167">
        <v>5.75</v>
      </c>
      <c r="FF167">
        <v>1955</v>
      </c>
      <c r="FG167">
        <v>3.125</v>
      </c>
      <c r="FH167">
        <v>1386</v>
      </c>
      <c r="FI167">
        <v>3</v>
      </c>
      <c r="FJ167">
        <v>680</v>
      </c>
      <c r="FK167">
        <v>4</v>
      </c>
      <c r="FL167">
        <v>997</v>
      </c>
      <c r="FO167">
        <v>3.5</v>
      </c>
      <c r="FP167">
        <v>838.5</v>
      </c>
      <c r="FU167">
        <v>2.5</v>
      </c>
      <c r="FV167">
        <v>733</v>
      </c>
      <c r="FW167">
        <v>2.5</v>
      </c>
      <c r="FX167">
        <v>733</v>
      </c>
      <c r="FY167">
        <v>3</v>
      </c>
      <c r="FZ167">
        <v>785.75</v>
      </c>
      <c r="GA167">
        <v>3</v>
      </c>
      <c r="GB167">
        <v>785.75</v>
      </c>
      <c r="GC167">
        <v>3.0833333333333335</v>
      </c>
      <c r="GD167">
        <v>1145.9000000000001</v>
      </c>
      <c r="GE167">
        <v>2.6722222222222221</v>
      </c>
      <c r="GF167">
        <v>1138.3863636363637</v>
      </c>
      <c r="GG167">
        <v>1.4</v>
      </c>
      <c r="GH167">
        <v>948.75</v>
      </c>
      <c r="GI167">
        <v>3.9</v>
      </c>
      <c r="GJ167">
        <v>1103.875</v>
      </c>
      <c r="GK167">
        <v>2</v>
      </c>
      <c r="GL167">
        <v>937.25</v>
      </c>
      <c r="GM167">
        <v>2.4814814814814814</v>
      </c>
      <c r="GN167">
        <v>1023.4375</v>
      </c>
      <c r="GO167">
        <v>3.4</v>
      </c>
      <c r="GP167">
        <v>969.5</v>
      </c>
      <c r="GQ167">
        <v>2.6666666666666665</v>
      </c>
      <c r="GR167">
        <v>1441.5</v>
      </c>
      <c r="GS167">
        <v>2.875</v>
      </c>
      <c r="GT167">
        <v>1114</v>
      </c>
      <c r="GU167">
        <v>3</v>
      </c>
      <c r="GV167">
        <v>1122.5555555555557</v>
      </c>
      <c r="GW167">
        <v>2.7407407407407409</v>
      </c>
      <c r="GX167">
        <v>1075.9117647058824</v>
      </c>
      <c r="GY167">
        <v>5.6</v>
      </c>
      <c r="GZ167">
        <v>1787.6666666666667</v>
      </c>
      <c r="HA167">
        <v>4</v>
      </c>
      <c r="HB167">
        <v>1144.5555555555557</v>
      </c>
      <c r="HC167">
        <v>6.7142857142857144</v>
      </c>
      <c r="HD167">
        <v>1578.8571428571429</v>
      </c>
      <c r="HE167">
        <v>5.2962962962962967</v>
      </c>
      <c r="HF167">
        <v>1497.68</v>
      </c>
      <c r="HG167">
        <v>3.9</v>
      </c>
      <c r="HH167">
        <v>1154.6666666666667</v>
      </c>
      <c r="HI167">
        <v>5.4444444444444446</v>
      </c>
      <c r="HJ167">
        <v>1311.7777777777778</v>
      </c>
      <c r="HK167">
        <v>4</v>
      </c>
      <c r="HL167">
        <v>1277</v>
      </c>
      <c r="HM167">
        <v>4.4444444444444446</v>
      </c>
      <c r="HN167">
        <v>1245.48</v>
      </c>
      <c r="HO167">
        <v>4.8703703703703702</v>
      </c>
      <c r="HP167">
        <v>1371.58</v>
      </c>
      <c r="HQ167">
        <v>3.8055555555555554</v>
      </c>
      <c r="HR167">
        <v>1251.9047619047619</v>
      </c>
      <c r="HS167">
        <v>2.6</v>
      </c>
      <c r="HT167">
        <v>884.5</v>
      </c>
      <c r="HU167">
        <v>3.3</v>
      </c>
      <c r="HV167">
        <v>818.3</v>
      </c>
      <c r="HW167">
        <v>2.5714285714285716</v>
      </c>
      <c r="HX167">
        <v>820.16666666666663</v>
      </c>
      <c r="HY167">
        <v>2.8518518518518516</v>
      </c>
      <c r="HZ167">
        <v>840.83333333333337</v>
      </c>
      <c r="IA167">
        <v>2.8</v>
      </c>
      <c r="IB167">
        <v>862</v>
      </c>
      <c r="IC167">
        <v>2</v>
      </c>
      <c r="ID167">
        <v>650.875</v>
      </c>
      <c r="IE167">
        <v>2.125</v>
      </c>
      <c r="IF167">
        <v>629.14285714285711</v>
      </c>
      <c r="IG167">
        <v>2.3333333333333335</v>
      </c>
      <c r="IH167">
        <v>723.70833333333337</v>
      </c>
      <c r="II167">
        <v>2.5925925925925926</v>
      </c>
      <c r="IJ167">
        <v>782.27083333333337</v>
      </c>
      <c r="IK167">
        <v>2.5925925925925926</v>
      </c>
      <c r="IL167">
        <v>782.27083333333337</v>
      </c>
      <c r="IM167">
        <v>3.4012345679012346</v>
      </c>
      <c r="IN167">
        <v>1081.128787878788</v>
      </c>
      <c r="IS167">
        <v>3.3333333333333335</v>
      </c>
      <c r="IT167">
        <v>1372.5</v>
      </c>
      <c r="IU167">
        <v>3.3333333333333335</v>
      </c>
      <c r="IV167">
        <v>1372.5</v>
      </c>
      <c r="IY167">
        <v>1</v>
      </c>
      <c r="IZ167">
        <v>194</v>
      </c>
      <c r="JA167">
        <v>1.5</v>
      </c>
      <c r="JB167">
        <v>927</v>
      </c>
      <c r="JC167">
        <v>1.3333333333333333</v>
      </c>
      <c r="JD167">
        <v>560.5</v>
      </c>
      <c r="JE167">
        <v>2.3333333333333335</v>
      </c>
      <c r="JF167">
        <v>966.5</v>
      </c>
      <c r="JK167">
        <v>3.6666666666666665</v>
      </c>
      <c r="JL167">
        <v>997</v>
      </c>
      <c r="JM167">
        <v>3.6666666666666665</v>
      </c>
      <c r="JN167">
        <v>997</v>
      </c>
      <c r="JQ167">
        <v>6</v>
      </c>
      <c r="JR167">
        <v>1641</v>
      </c>
      <c r="JS167">
        <v>1.5</v>
      </c>
      <c r="JT167">
        <v>581</v>
      </c>
      <c r="JU167">
        <v>3</v>
      </c>
      <c r="JV167">
        <v>1111</v>
      </c>
      <c r="JW167">
        <v>3.3333333333333335</v>
      </c>
      <c r="JX167">
        <v>1042.5999999999999</v>
      </c>
      <c r="JY167">
        <v>2.8333333333333335</v>
      </c>
      <c r="JZ167">
        <v>1008.7777777777778</v>
      </c>
      <c r="KE167">
        <v>3.6666666666666665</v>
      </c>
      <c r="KF167">
        <v>889.33333333333337</v>
      </c>
      <c r="KG167">
        <v>3.6666666666666665</v>
      </c>
      <c r="KH167">
        <v>889.33333333333337</v>
      </c>
      <c r="KK167">
        <v>6</v>
      </c>
      <c r="KL167">
        <v>2346</v>
      </c>
      <c r="KM167">
        <v>5</v>
      </c>
      <c r="KN167">
        <v>1089.5</v>
      </c>
      <c r="KO167">
        <v>5.333333333333333</v>
      </c>
      <c r="KP167">
        <v>1508.3333333333333</v>
      </c>
      <c r="KQ167">
        <v>4.5</v>
      </c>
      <c r="KR167">
        <v>1198.8333333333333</v>
      </c>
      <c r="KS167">
        <v>4.5</v>
      </c>
      <c r="KT167">
        <v>1198.8333333333333</v>
      </c>
      <c r="KU167">
        <v>3.3888888888888888</v>
      </c>
      <c r="KV167">
        <v>1084.8</v>
      </c>
      <c r="KW167">
        <v>3.4</v>
      </c>
      <c r="KX167">
        <v>1081.5034013605443</v>
      </c>
      <c r="KY167" s="15">
        <f>Tabla24[[#This Row],[ROS_NUM_COR_COD_ROS_TG_NEG]]-Tabla24[[#This Row],[PAS_NUM_COR_COD_ROS_TG_NEG]]</f>
        <v>1.0578947368421052</v>
      </c>
      <c r="KZ167" s="15">
        <f>Tabla24[[#This Row],[ROS_DUR_COR_COD_ROS_TG_NEG]]-Tabla24[[#This Row],[PAS_DUR_COR_COD_ROS_TG_NEG]]</f>
        <v>-93.333333333333258</v>
      </c>
      <c r="LA167" s="15">
        <f>Tabla24[[#This Row],[ROS_NUM_COR_COD_ROS_TG_NEU]]-Tabla24[[#This Row],[PAS_NUM_COR_COD_ROS_TG_NEU]]</f>
        <v>3.2444444444444445</v>
      </c>
      <c r="LB167" s="15">
        <f>Tabla24[[#This Row],[ROS_DUR_COR_COD_ROS_TG_NEU]]-Tabla24[[#This Row],[PAS_DUR_COR_COD_ROS_TG_NEU]]</f>
        <v>195.07777777777778</v>
      </c>
      <c r="LC167" s="15">
        <f>Tabla24[[#This Row],[ROS_NUM_COR_COD_ROS_TG_POS]]-Tabla24[[#This Row],[PAS_NUM_COR_COD_ROS_TG_POS]]</f>
        <v>1.85</v>
      </c>
      <c r="LD167" s="15">
        <f>Tabla24[[#This Row],[ROS_DUR_COR_COD_ROS_TG_POS]]-Tabla24[[#This Row],[PAS_DUR_COR_COD_ROS_TG_POS]]</f>
        <v>344.08333333333337</v>
      </c>
      <c r="LE167" s="15">
        <f>Tabla24[[#This Row],[ROS_NUM_COR_COD_ROS_TG_TOT]]-Tabla24[[#This Row],[PAS_NUM_COR_COD_ROS_TG_TOT]]</f>
        <v>2.0546139359698685</v>
      </c>
      <c r="LF167" s="15">
        <f>Tabla24[[#This Row],[ROS_DUR_COR_COD_ROS_TG_TOT]]-Tabla24[[#This Row],[PAS_DUR_COR_COD_ROS_TG_TOT]]</f>
        <v>147.30352941176466</v>
      </c>
      <c r="LG167" s="15">
        <f>Tabla24[[#This Row],[ROS_NUM_COR_COD_ESC_TG_NEG]]-Tabla24[[#This Row],[PAS_NUM_COR_COD_ESC_TG_NEG]]</f>
        <v>1.2421052631578946</v>
      </c>
      <c r="LH167" s="15">
        <f>Tabla24[[#This Row],[ROS_DUR_COR_COD_ESC_TG_NEG]]-Tabla24[[#This Row],[PAS_DUR_COR_COD_ESC_TG_NEG]]</f>
        <v>-36.5</v>
      </c>
      <c r="LI167" s="15">
        <f>Tabla24[[#This Row],[ROS_NUM_COR_COD_ESC_TG_NEU]]-Tabla24[[#This Row],[PAS_NUM_COR_COD_ESC_TG_NEU]]</f>
        <v>0.3666666666666667</v>
      </c>
      <c r="LJ167" s="15">
        <f>Tabla24[[#This Row],[ROS_NUM_COR_COD_ESC_TG_NEG]]-Tabla24[[#This Row],[PAS_NUM_COR_COD_ESC_TG_NEG]]</f>
        <v>1.2421052631578946</v>
      </c>
      <c r="LK167" s="15">
        <f>Tabla24[[#This Row],[ROS_NUM_COR_COD_ESC_TG_POS]]-Tabla24[[#This Row],[PAS_NUM_COR_COD_ESC_TG_POS]]</f>
        <v>0.42499999999999982</v>
      </c>
      <c r="LL167" s="15">
        <f>Tabla24[[#This Row],[ROS_DUR_COR_COD_ESC_TG_POS]]-Tabla24[[#This Row],[PAS_DUR_COR_COD_ESC_TG_POS]]</f>
        <v>-151.20000000000005</v>
      </c>
      <c r="LM167" s="15">
        <f>Tabla24[[#This Row],[ROS_NUM_COR_COD_ESC_TG_TOT]]-Tabla24[[#This Row],[PAS_NUM_COR_COD_ESC_TG_TOT]]</f>
        <v>0.69491525423728806</v>
      </c>
      <c r="LN167" s="15">
        <f>Tabla24[[#This Row],[ROS_DUR_COR_COD_ESC_TG_TOT]]-Tabla24[[#This Row],[PAS_DUR_COR_COD_ESC_TG_TOT]]</f>
        <v>-26.565656565656354</v>
      </c>
      <c r="LO167" s="15">
        <f>Tabla24[[#This Row],[PAS_NUM_COR_COD_ROS_TG_NEG]]-Tabla24[[#This Row],[ESC_NUM_COR_COD_ROS_TG_NEG]]</f>
        <v>0.14210526315789451</v>
      </c>
      <c r="LP167" s="15">
        <f>Tabla24[[#This Row],[PAS_DUR_COR_COD_ROS_TG_NEG]]-Tabla24[[#This Row],[ESC_DUR_COR_COD_ROS_TG_NEG]]</f>
        <v>-250.83333333333326</v>
      </c>
      <c r="LQ167" s="15">
        <f>Tabla24[[#This Row],[PAS_NUM_COR_COD_ROS_TG_NEU]]-Tabla24[[#This Row],[ESC_NUM_COR_COD_ROS_TG_NEU]]</f>
        <v>-0.79999999999999982</v>
      </c>
      <c r="LR167" s="15">
        <f>Tabla24[[#This Row],[PAS_DUR_COR_COD_ROS_TG_NEU]]-Tabla24[[#This Row],[ESC_DUR_COR_COD_ROS_TG_NEU]]</f>
        <v>-192.01428571428573</v>
      </c>
      <c r="LS167" s="15">
        <f>Tabla24[[#This Row],[PAS_NUM_COR_COD_ROS_TG_POS]]-Tabla24[[#This Row],[ESC_NUM_COR_COD_ROS_TG_POS]]</f>
        <v>2.4999999999999911E-2</v>
      </c>
      <c r="LT167" s="15">
        <f>Tabla24[[#This Row],[PAS_DUR_COR_COD_ROS_TG_POS]]-Tabla24[[#This Row],[ESC_DUR_COR_COD_ROS_TG_POS]]</f>
        <v>-245.08333333333337</v>
      </c>
      <c r="LU167" s="15">
        <f>Tabla24[[#This Row],[PAS_NUM_COR_COD_ROS_TG_TOT]]-Tabla24[[#This Row],[ESC_NUM_COR_COD_ROS_TG_TOT]]</f>
        <v>-0.25302663438256667</v>
      </c>
      <c r="LV167" s="15">
        <f>Tabla24[[#This Row],[PAS_DUR_COR_COD_ROS_TG_TOT]]-Tabla24[[#This Row],[ESC_DUR_COR_COD_ROS_TG_TOT]]</f>
        <v>-246.88235294117635</v>
      </c>
      <c r="LW167" s="15">
        <f>Tabla24[[#This Row],[PAS_NUM_COR_COD_ESC_TG_NEG]]-Tabla24[[#This Row],[ESC_NUM_COR_COD_ESC_TG_NEG]]</f>
        <v>-1.5421052631578949</v>
      </c>
      <c r="LX167" s="15">
        <f>Tabla24[[#This Row],[PAS_DUR_COR_COD_ESC_TG_NEG]]-Tabla24[[#This Row],[ESC_DUR_COR_COD_ESC_TG_NEG]]</f>
        <v>-780.5</v>
      </c>
      <c r="LY167" s="15">
        <f>Tabla24[[#This Row],[PAS_NUM_COR_COD_ESC_TG_NEU]]-Tabla24[[#This Row],[ESC_NUM_COR_COD_ESC_TG_NEU]]</f>
        <v>-0.90000000000000036</v>
      </c>
      <c r="LZ167" s="15">
        <f>Tabla24[[#This Row],[PAS_DUR_COR_COD_ESC_TG_NEU]]-Tabla24[[#This Row],[ESC_DUR_COR_COD_ESC_TG_NEU]]</f>
        <v>-224.41666666666674</v>
      </c>
      <c r="MA167" s="15">
        <f>Tabla24[[#This Row],[PAS_NUM_COR_COD_ESC_TG_POS]]-Tabla24[[#This Row],[ESC_NUM_COR_COD_ESC_TG_POS]]</f>
        <v>-1.6749999999999998</v>
      </c>
      <c r="MB167" s="15">
        <f>Tabla24[[#This Row],[PAS_DUR_COR_COD_ESC_TG_POS]]-Tabla24[[#This Row],[ESC_DUR_COR_COD_ESC_TG_POS]]</f>
        <v>-165.79999999999995</v>
      </c>
      <c r="MC167" s="15">
        <f>Tabla24[[#This Row],[PAS_NUM_COR_COD_ESC_TG_TOT]]-Tabla24[[#This Row],[ESC_NUM_COR_COD_ESC_TG_TOT]]</f>
        <v>-1.3377723970944309</v>
      </c>
      <c r="MD167" s="15">
        <f>Tabla24[[#This Row],[PAS_DUR_COR_COD_ESC_TG_TOT]]-Tabla24[[#This Row],[ESC_DUR_COR_COD_ESC_TG_TOT]]</f>
        <v>-380.4787878787879</v>
      </c>
      <c r="ME167">
        <v>228.22222222222223</v>
      </c>
      <c r="MF167">
        <v>257.66666666666669</v>
      </c>
      <c r="MG167">
        <v>299.42857142857144</v>
      </c>
      <c r="MH167">
        <v>258.76</v>
      </c>
      <c r="MI167">
        <v>237.125</v>
      </c>
      <c r="MJ167">
        <v>295</v>
      </c>
      <c r="MK167">
        <v>311.83333333333331</v>
      </c>
      <c r="ML167">
        <v>274.88888888888891</v>
      </c>
      <c r="MM167">
        <v>326</v>
      </c>
      <c r="MN167">
        <v>289.57142857142856</v>
      </c>
      <c r="MO167">
        <v>292.25</v>
      </c>
      <c r="MP167">
        <v>303.05882352941177</v>
      </c>
      <c r="MQ167">
        <v>387.33333333333331</v>
      </c>
      <c r="MR167">
        <v>306.71428571428572</v>
      </c>
      <c r="MS167">
        <v>325.57142857142856</v>
      </c>
      <c r="MT167">
        <v>337.5</v>
      </c>
      <c r="MU167">
        <v>288.25</v>
      </c>
      <c r="MV167">
        <v>292.39999999999998</v>
      </c>
      <c r="MW167">
        <v>251.75</v>
      </c>
      <c r="MX167">
        <v>276.58823529411762</v>
      </c>
      <c r="MY167">
        <v>299.18181818181819</v>
      </c>
      <c r="MZ167">
        <v>256.91666666666669</v>
      </c>
      <c r="NA167">
        <v>291.89999999999998</v>
      </c>
      <c r="NB167">
        <v>281.60606060606062</v>
      </c>
      <c r="NC167" s="15">
        <f>Tabla1[[#This Row],[ROS_1DU_COR_COD_ROS_TG_NEG]]-Tabla1[[#This Row],[PAS_1DU_COR_COD_ROS_TG_NEG]]</f>
        <v>-60.027777777777771</v>
      </c>
      <c r="ND167" s="15">
        <f>Tabla1[[#This Row],[ROS_1DU_COR_COD_ROS_TG_NEU]]-Tabla1[[#This Row],[PAS_1DU_COR_COD_ROS_TG_NEU]]</f>
        <v>-34.733333333333292</v>
      </c>
      <c r="NE167" s="15">
        <f>Tabla1[[#This Row],[ROS_1DU_COR_COD_ROS_TG_POS]]-Tabla1[[#This Row],[PAS_1DU_COR_COD_ROS_TG_POS]]</f>
        <v>47.678571428571445</v>
      </c>
      <c r="NF167" s="15">
        <f>Tabla1[[#This Row],[ROS_1DU_COR_COD_ROS_TG_TOT]]-Tabla1[[#This Row],[PAS_1DU_COR_COD_ROS_TG_TOT]]</f>
        <v>-17.828235294117633</v>
      </c>
      <c r="NG167" s="15">
        <f>Tabla1[[#This Row],[ROS_1DU_COR_COD_ESC_TG_NEG]]-Tabla1[[#This Row],[PAS_1DU_COR_COD_ESC_TG_NEG]]</f>
        <v>-62.056818181818187</v>
      </c>
      <c r="NH167" s="15">
        <f>Tabla1[[#This Row],[ROS_1DU_COR_COD_ESC_TG_NEU]]-Tabla1[[#This Row],[PAS_1DU_COR_COD_ESC_TG_NEU]]</f>
        <v>38.083333333333314</v>
      </c>
      <c r="NI167" s="15">
        <f>Tabla1[[#This Row],[ROS_1DU_COR_COD_ESC_TG_POS]]-Tabla1[[#This Row],[PAS_1DU_COR_COD_ESC_TG_POS]]</f>
        <v>19.933333333333337</v>
      </c>
      <c r="NJ167" s="15">
        <f>Tabla1[[#This Row],[ROS_1DU_COR_COD_ESC_TG_TOT]]-Tabla1[[#This Row],[PAS_1DU_COR_COD_ESC_TG_TOT]]</f>
        <v>-6.7171717171717091</v>
      </c>
      <c r="NK167" s="15">
        <f>Tabla1[[#This Row],[PAS_1DU_COR_COD_ROS_TG_NEG]]-Tabla1[[#This Row],[ESC_1DU_COR_COD_ROS_TG_NEG]]</f>
        <v>-37.75</v>
      </c>
      <c r="NL167" s="15">
        <f>Tabla1[[#This Row],[PAS_1DU_COR_COD_ROS_TG_NEU]]-Tabla1[[#This Row],[ESC_1DU_COR_COD_ROS_TG_NEU]]</f>
        <v>2.8285714285714221</v>
      </c>
      <c r="NM167" s="15">
        <f>Tabla1[[#This Row],[PAS_1DU_COR_COD_ROS_TG_POS]]-Tabla1[[#This Row],[ESC_1DU_COR_COD_ROS_TG_POS]]</f>
        <v>-40.5</v>
      </c>
      <c r="NN167" s="15">
        <f>Tabla1[[#This Row],[PAS_1DU_COR_COD_ROS_TG_TOT]]-Tabla1[[#This Row],[ESC_1DU_COR_COD_ROS_TG_TOT]]</f>
        <v>-26.470588235294144</v>
      </c>
      <c r="NO167" s="15">
        <f>Tabla1[[#This Row],[PAS_1DU_COR_COD_ESC_TG_NEG]]-Tabla1[[#This Row],[ESC_1DU_COR_COD_ESC_TG_NEG]]</f>
        <v>-88.151515151515127</v>
      </c>
      <c r="NP167" s="15">
        <f>Tabla1[[#This Row],[PAS_1DU_COR_COD_ESC_TG_NEU]]-Tabla1[[#This Row],[ESC_1DU_COR_COD_ESC_TG_NEU]]</f>
        <v>-49.797619047619037</v>
      </c>
      <c r="NQ167" s="15">
        <f>Tabla1[[#This Row],[PAS_1DU_COR_COD_ESC_TG_POS]]-Tabla1[[#This Row],[ESC_1DU_COR_COD_ESC_TG_POS]]</f>
        <v>-33.671428571428578</v>
      </c>
      <c r="NR167" s="15">
        <f>Tabla1[[#This Row],[PAS_1DU_COR_COD_ESC_TG_TOT]]-Tabla1[[#This Row],[ESC_1DU_COR_COD_ESC_TG_TOT]]</f>
        <v>-55.893939393939377</v>
      </c>
    </row>
    <row r="168" spans="1:382" x14ac:dyDescent="0.3">
      <c r="A168" s="2" t="s">
        <v>185</v>
      </c>
      <c r="B168" s="2">
        <v>50</v>
      </c>
      <c r="C168" s="2">
        <v>2</v>
      </c>
      <c r="D168" s="2">
        <v>59</v>
      </c>
      <c r="E168">
        <v>3.65</v>
      </c>
      <c r="F168">
        <v>1087.2941176470588</v>
      </c>
      <c r="G168">
        <v>4.2</v>
      </c>
      <c r="H168">
        <v>1063.3684210526317</v>
      </c>
      <c r="I168">
        <v>4.1500000000000004</v>
      </c>
      <c r="J168">
        <v>1043.45</v>
      </c>
      <c r="K168">
        <v>4</v>
      </c>
      <c r="L168">
        <v>1063.5178571428571</v>
      </c>
      <c r="M168">
        <v>4.4000000000000004</v>
      </c>
      <c r="N168">
        <v>1163.5</v>
      </c>
      <c r="O168">
        <v>4.25</v>
      </c>
      <c r="P168">
        <v>923.05</v>
      </c>
      <c r="Q168">
        <v>4.2</v>
      </c>
      <c r="R168">
        <v>1076.0555555555557</v>
      </c>
      <c r="S168">
        <v>4.2833333333333332</v>
      </c>
      <c r="T168">
        <v>1049.5178571428571</v>
      </c>
      <c r="U168">
        <v>4.1416666666666666</v>
      </c>
      <c r="V168">
        <v>1056.5178571428571</v>
      </c>
      <c r="W168">
        <v>2.4500000000000002</v>
      </c>
      <c r="X168">
        <v>563.84210526315792</v>
      </c>
      <c r="Y168">
        <v>2.0499999999999998</v>
      </c>
      <c r="Z168">
        <v>565.77777777777783</v>
      </c>
      <c r="AA168">
        <v>2.2999999999999998</v>
      </c>
      <c r="AB168">
        <v>510.2</v>
      </c>
      <c r="AC168">
        <v>2.2666666666666666</v>
      </c>
      <c r="AD168">
        <v>545.63157894736844</v>
      </c>
      <c r="AE168">
        <v>2.2666666666666666</v>
      </c>
      <c r="AF168">
        <v>545.63157894736844</v>
      </c>
      <c r="AG168">
        <v>3.5166666666666666</v>
      </c>
      <c r="AH168">
        <v>884.20710059171597</v>
      </c>
      <c r="BM168">
        <v>3.5166666666666666</v>
      </c>
      <c r="BN168">
        <v>884.20710059171597</v>
      </c>
      <c r="BO168">
        <v>5.25</v>
      </c>
      <c r="BP168">
        <v>1285.5</v>
      </c>
      <c r="BQ168">
        <v>5</v>
      </c>
      <c r="BR168">
        <v>1266.375</v>
      </c>
      <c r="BS168">
        <v>6</v>
      </c>
      <c r="BT168">
        <v>1479</v>
      </c>
      <c r="BU168">
        <v>5.44</v>
      </c>
      <c r="BV168">
        <v>1349.04</v>
      </c>
      <c r="BW168">
        <v>6.9</v>
      </c>
      <c r="BX168">
        <v>1647.6</v>
      </c>
      <c r="BY168">
        <v>5.75</v>
      </c>
      <c r="BZ168">
        <v>1345.5</v>
      </c>
      <c r="CA168">
        <v>5.2</v>
      </c>
      <c r="CB168">
        <v>1311.7</v>
      </c>
      <c r="CC168">
        <v>5.9642857142857144</v>
      </c>
      <c r="CD168">
        <v>1441.3214285714287</v>
      </c>
      <c r="CE168">
        <v>5.716981132075472</v>
      </c>
      <c r="CF168">
        <v>1397.7924528301887</v>
      </c>
      <c r="CG168">
        <v>2.625</v>
      </c>
      <c r="CH168">
        <v>987.8</v>
      </c>
      <c r="CI168">
        <v>3</v>
      </c>
      <c r="CJ168">
        <v>829.5</v>
      </c>
      <c r="CK168">
        <v>1.8888888888888888</v>
      </c>
      <c r="CL168">
        <v>635.16666666666663</v>
      </c>
      <c r="CM168">
        <v>2.48</v>
      </c>
      <c r="CN168">
        <v>807.47058823529414</v>
      </c>
      <c r="CO168">
        <v>1.4</v>
      </c>
      <c r="CP168">
        <v>596.5</v>
      </c>
      <c r="CQ168">
        <v>2.875</v>
      </c>
      <c r="CR168">
        <v>704.85714285714289</v>
      </c>
      <c r="CS168">
        <v>2.8</v>
      </c>
      <c r="CT168">
        <v>931</v>
      </c>
      <c r="CU168">
        <v>2.3214285714285716</v>
      </c>
      <c r="CV168">
        <v>751.5</v>
      </c>
      <c r="CW168">
        <v>2.3962264150943398</v>
      </c>
      <c r="CX168">
        <v>777.21621621621625</v>
      </c>
      <c r="CY168">
        <v>4.0566037735849054</v>
      </c>
      <c r="CZ168">
        <v>1142.6666666666667</v>
      </c>
      <c r="DA168">
        <v>3.5</v>
      </c>
      <c r="DB168">
        <v>846.75</v>
      </c>
      <c r="DC168">
        <v>4</v>
      </c>
      <c r="DD168">
        <v>1049.25</v>
      </c>
      <c r="DE168">
        <v>3.7777777777777777</v>
      </c>
      <c r="DF168">
        <v>964</v>
      </c>
      <c r="DG168">
        <v>3.76</v>
      </c>
      <c r="DH168">
        <v>953.76</v>
      </c>
      <c r="DI168">
        <v>3.8</v>
      </c>
      <c r="DJ168">
        <v>944.6</v>
      </c>
      <c r="DK168">
        <v>3.75</v>
      </c>
      <c r="DL168">
        <v>990.25</v>
      </c>
      <c r="DM168">
        <v>3.9</v>
      </c>
      <c r="DN168">
        <v>1004.9</v>
      </c>
      <c r="DO168">
        <v>3.8214285714285716</v>
      </c>
      <c r="DP168">
        <v>979.17857142857144</v>
      </c>
      <c r="DQ168">
        <v>3.7924528301886791</v>
      </c>
      <c r="DR168">
        <v>967.18867924528297</v>
      </c>
      <c r="DS168">
        <v>3.7924528301886791</v>
      </c>
      <c r="DT168">
        <v>967.18867924528297</v>
      </c>
      <c r="DU168">
        <v>3.9685534591194966</v>
      </c>
      <c r="DV168">
        <v>1077.6293706293707</v>
      </c>
      <c r="DW168">
        <v>8.5</v>
      </c>
      <c r="DX168">
        <v>1880.5</v>
      </c>
      <c r="DY168">
        <v>5.5</v>
      </c>
      <c r="DZ168">
        <v>1145.5</v>
      </c>
      <c r="EA168">
        <v>5</v>
      </c>
      <c r="EB168">
        <v>556</v>
      </c>
      <c r="EC168">
        <v>6.6</v>
      </c>
      <c r="ED168">
        <v>1321.6</v>
      </c>
      <c r="EG168">
        <v>7.5</v>
      </c>
      <c r="EH168">
        <v>1678.5</v>
      </c>
      <c r="EK168">
        <v>7.5</v>
      </c>
      <c r="EL168">
        <v>1678.5</v>
      </c>
      <c r="EM168">
        <v>6.8571428571428568</v>
      </c>
      <c r="EN168">
        <v>1423.5714285714287</v>
      </c>
      <c r="EO168">
        <v>0.5</v>
      </c>
      <c r="EP168">
        <v>150</v>
      </c>
      <c r="EQ168">
        <v>3</v>
      </c>
      <c r="ER168">
        <v>1259</v>
      </c>
      <c r="ES168">
        <v>5</v>
      </c>
      <c r="ET168">
        <v>1145</v>
      </c>
      <c r="EU168">
        <v>2.4</v>
      </c>
      <c r="EV168">
        <v>851.33333333333337</v>
      </c>
      <c r="EY168">
        <v>1.5</v>
      </c>
      <c r="EZ168">
        <v>438</v>
      </c>
      <c r="FC168">
        <v>1.5</v>
      </c>
      <c r="FD168">
        <v>438</v>
      </c>
      <c r="FE168">
        <v>2.1428571428571428</v>
      </c>
      <c r="FF168">
        <v>748</v>
      </c>
      <c r="FG168">
        <v>4.5</v>
      </c>
      <c r="FH168">
        <v>1177.909090909091</v>
      </c>
      <c r="FI168">
        <v>2.5</v>
      </c>
      <c r="FJ168">
        <v>783.5</v>
      </c>
      <c r="FK168">
        <v>5</v>
      </c>
      <c r="FL168">
        <v>1068.5</v>
      </c>
      <c r="FM168">
        <v>7</v>
      </c>
      <c r="FN168">
        <v>1688</v>
      </c>
      <c r="FO168">
        <v>4.4000000000000004</v>
      </c>
      <c r="FP168">
        <v>1078.4000000000001</v>
      </c>
      <c r="FS168">
        <v>6</v>
      </c>
      <c r="FT168">
        <v>1453.5</v>
      </c>
      <c r="FW168">
        <v>6</v>
      </c>
      <c r="FX168">
        <v>1453.5</v>
      </c>
      <c r="FY168">
        <v>4.8571428571428568</v>
      </c>
      <c r="FZ168">
        <v>1185.5714285714287</v>
      </c>
      <c r="GA168">
        <v>4.8571428571428568</v>
      </c>
      <c r="GB168">
        <v>1185.5714285714287</v>
      </c>
      <c r="GC168">
        <v>4.6190476190476186</v>
      </c>
      <c r="GD168">
        <v>1180.8888888888889</v>
      </c>
      <c r="GE168">
        <v>4.0444444444444443</v>
      </c>
      <c r="GF168">
        <v>1089.1739130434783</v>
      </c>
      <c r="GG168">
        <v>4</v>
      </c>
      <c r="GH168">
        <v>1673.75</v>
      </c>
      <c r="GI168">
        <v>3.7</v>
      </c>
      <c r="GJ168">
        <v>1761.2</v>
      </c>
      <c r="GK168">
        <v>3.2222222222222223</v>
      </c>
      <c r="GL168">
        <v>1721.25</v>
      </c>
      <c r="GM168">
        <v>3.6296296296296298</v>
      </c>
      <c r="GN168">
        <v>1722</v>
      </c>
      <c r="GO168">
        <v>4.1111111111111107</v>
      </c>
      <c r="GP168">
        <v>1674</v>
      </c>
      <c r="GQ168">
        <v>2.8</v>
      </c>
      <c r="GR168">
        <v>1795</v>
      </c>
      <c r="GS168">
        <v>3.2</v>
      </c>
      <c r="GT168">
        <v>1485.4</v>
      </c>
      <c r="GU168">
        <v>3.3448275862068964</v>
      </c>
      <c r="GV168">
        <v>1641.2142857142858</v>
      </c>
      <c r="GW168">
        <v>3.4821428571428572</v>
      </c>
      <c r="GX168">
        <v>1680.1111111111111</v>
      </c>
      <c r="GY168">
        <v>0.75</v>
      </c>
      <c r="GZ168">
        <v>257.5</v>
      </c>
      <c r="HA168">
        <v>1</v>
      </c>
      <c r="HB168">
        <v>742.33333333333337</v>
      </c>
      <c r="HC168">
        <v>1.1111111111111112</v>
      </c>
      <c r="HD168">
        <v>426.2</v>
      </c>
      <c r="HE168">
        <v>0.96296296296296291</v>
      </c>
      <c r="HF168">
        <v>449</v>
      </c>
      <c r="HG168">
        <v>1.6666666666666667</v>
      </c>
      <c r="HH168">
        <v>726.5</v>
      </c>
      <c r="HI168">
        <v>0.9</v>
      </c>
      <c r="HJ168">
        <v>288.60000000000002</v>
      </c>
      <c r="HK168">
        <v>2.2000000000000002</v>
      </c>
      <c r="HL168">
        <v>695.71428571428567</v>
      </c>
      <c r="HM168">
        <v>1.5862068965517242</v>
      </c>
      <c r="HN168">
        <v>576.1875</v>
      </c>
      <c r="HO168">
        <v>1.2857142857142858</v>
      </c>
      <c r="HP168">
        <v>521.67857142857144</v>
      </c>
      <c r="HQ168">
        <v>2.3839285714285716</v>
      </c>
      <c r="HR168">
        <v>1090.3636363636363</v>
      </c>
      <c r="HS168">
        <v>0.125</v>
      </c>
      <c r="HT168">
        <v>115</v>
      </c>
      <c r="HU168">
        <v>0.1</v>
      </c>
      <c r="HV168">
        <v>194</v>
      </c>
      <c r="HW168">
        <v>0</v>
      </c>
      <c r="HY168">
        <v>7.407407407407407E-2</v>
      </c>
      <c r="HZ168">
        <v>154.5</v>
      </c>
      <c r="IA168">
        <v>0</v>
      </c>
      <c r="IC168">
        <v>0</v>
      </c>
      <c r="IE168">
        <v>0.1</v>
      </c>
      <c r="IF168">
        <v>133</v>
      </c>
      <c r="IG168">
        <v>3.4482758620689655E-2</v>
      </c>
      <c r="IH168">
        <v>133</v>
      </c>
      <c r="II168">
        <v>5.3571428571428568E-2</v>
      </c>
      <c r="IJ168">
        <v>147.33333333333334</v>
      </c>
      <c r="IK168">
        <v>5.3571428571428568E-2</v>
      </c>
      <c r="IL168">
        <v>147.33333333333334</v>
      </c>
      <c r="IM168">
        <v>1.6071428571428572</v>
      </c>
      <c r="IN168">
        <v>1041.5862068965516</v>
      </c>
      <c r="IO168">
        <v>3</v>
      </c>
      <c r="IP168">
        <v>1315</v>
      </c>
      <c r="IS168">
        <v>6</v>
      </c>
      <c r="IT168">
        <v>1296</v>
      </c>
      <c r="IU168">
        <v>4</v>
      </c>
      <c r="IV168">
        <v>1305.5</v>
      </c>
      <c r="IW168">
        <v>6</v>
      </c>
      <c r="IX168">
        <v>1328</v>
      </c>
      <c r="JC168">
        <v>6</v>
      </c>
      <c r="JD168">
        <v>1328</v>
      </c>
      <c r="JE168">
        <v>4.5</v>
      </c>
      <c r="JF168">
        <v>1313</v>
      </c>
      <c r="JG168">
        <v>1.5</v>
      </c>
      <c r="JH168">
        <v>238</v>
      </c>
      <c r="JK168">
        <v>0</v>
      </c>
      <c r="JM168">
        <v>1</v>
      </c>
      <c r="JN168">
        <v>238</v>
      </c>
      <c r="JO168">
        <v>0</v>
      </c>
      <c r="JU168">
        <v>0</v>
      </c>
      <c r="JW168">
        <v>0.75</v>
      </c>
      <c r="JX168">
        <v>238</v>
      </c>
      <c r="JY168">
        <v>2.625</v>
      </c>
      <c r="JZ168">
        <v>883</v>
      </c>
      <c r="KA168">
        <v>0</v>
      </c>
      <c r="KE168">
        <v>0</v>
      </c>
      <c r="KG168">
        <v>0</v>
      </c>
      <c r="KI168">
        <v>0</v>
      </c>
      <c r="KO168">
        <v>0</v>
      </c>
      <c r="KQ168">
        <v>0</v>
      </c>
      <c r="KS168">
        <v>0</v>
      </c>
      <c r="KU168">
        <v>1.75</v>
      </c>
      <c r="KV168">
        <v>883</v>
      </c>
      <c r="KW168">
        <v>1.6166666666666667</v>
      </c>
      <c r="KX168">
        <v>1029</v>
      </c>
      <c r="KY168" s="15">
        <f>Tabla24[[#This Row],[ROS_NUM_COR_COD_ROS_TG_NEG]]-Tabla24[[#This Row],[PAS_NUM_COR_COD_ROS_TG_NEG]]</f>
        <v>-2.7333333333333334</v>
      </c>
      <c r="KZ168" s="15">
        <f>Tabla24[[#This Row],[ROS_DUR_COR_COD_ROS_TG_NEG]]-Tabla24[[#This Row],[PAS_DUR_COR_COD_ROS_TG_NEG]]</f>
        <v>-437</v>
      </c>
      <c r="LA168" s="15">
        <f>Tabla24[[#This Row],[ROS_NUM_COR_COD_ROS_TG_NEU]]-Tabla24[[#This Row],[PAS_NUM_COR_COD_ROS_TG_NEU]]</f>
        <v>-3.35</v>
      </c>
      <c r="LB168" s="15">
        <f>Tabla24[[#This Row],[ROS_DUR_COR_COD_ROS_TG_NEU]]-Tabla24[[#This Row],[PAS_DUR_COR_COD_ROS_TG_NEU]]</f>
        <v>-634.44999999999993</v>
      </c>
      <c r="LC168" s="15">
        <f>Tabla24[[#This Row],[ROS_NUM_COR_COD_ROS_TG_POS]]-Tabla24[[#This Row],[PAS_NUM_COR_COD_ROS_TG_POS]]</f>
        <v>-2</v>
      </c>
      <c r="LD168" s="15">
        <f>Tabla24[[#This Row],[ROS_DUR_COR_COD_ROS_TG_POS]]-Tabla24[[#This Row],[PAS_DUR_COR_COD_ROS_TG_POS]]</f>
        <v>-380.34126984126999</v>
      </c>
      <c r="LE168" s="15">
        <f>Tabla24[[#This Row],[ROS_NUM_COR_COD_ROS_TG_TOT]]-Tabla24[[#This Row],[PAS_NUM_COR_COD_ROS_TG_TOT]]</f>
        <v>-2.697126436781609</v>
      </c>
      <c r="LF168" s="15">
        <f>Tabla24[[#This Row],[ROS_DUR_COR_COD_ROS_TG_TOT]]-Tabla24[[#This Row],[PAS_DUR_COR_COD_ROS_TG_TOT]]</f>
        <v>-473.33035714285711</v>
      </c>
      <c r="LG168" s="15">
        <f>Tabla24[[#This Row],[ROS_NUM_COR_COD_ESC_TG_NEG]]-Tabla24[[#This Row],[PAS_NUM_COR_COD_ESC_TG_NEG]]</f>
        <v>0.46111111111111081</v>
      </c>
      <c r="LH168" s="15">
        <f>Tabla24[[#This Row],[ROS_DUR_COR_COD_ESC_TG_NEG]]-Tabla24[[#This Row],[PAS_DUR_COR_COD_ESC_TG_NEG]]</f>
        <v>586.70588235294122</v>
      </c>
      <c r="LI168" s="15">
        <f>Tabla24[[#This Row],[ROS_NUM_COR_COD_ESC_TG_NEU]]-Tabla24[[#This Row],[PAS_NUM_COR_COD_ESC_TG_NEU]]</f>
        <v>-1.4000000000000004</v>
      </c>
      <c r="LJ168" s="15">
        <f>Tabla24[[#This Row],[ROS_NUM_COR_COD_ESC_TG_NEG]]-Tabla24[[#This Row],[PAS_NUM_COR_COD_ESC_TG_NEG]]</f>
        <v>0.46111111111111081</v>
      </c>
      <c r="LK168" s="15">
        <f>Tabla24[[#This Row],[ROS_NUM_COR_COD_ESC_TG_POS]]-Tabla24[[#This Row],[PAS_NUM_COR_COD_ESC_TG_POS]]</f>
        <v>-0.95000000000000018</v>
      </c>
      <c r="LL168" s="15">
        <f>Tabla24[[#This Row],[ROS_DUR_COR_COD_ESC_TG_POS]]-Tabla24[[#This Row],[PAS_DUR_COR_COD_ESC_TG_POS]]</f>
        <v>441.95000000000005</v>
      </c>
      <c r="LM168" s="15">
        <f>Tabla24[[#This Row],[ROS_NUM_COR_COD_ESC_TG_TOT]]-Tabla24[[#This Row],[PAS_NUM_COR_COD_ESC_TG_TOT]]</f>
        <v>-0.65517241379310365</v>
      </c>
      <c r="LN168" s="15">
        <f>Tabla24[[#This Row],[ROS_DUR_COR_COD_ESC_TG_TOT]]-Tabla24[[#This Row],[PAS_DUR_COR_COD_ESC_TG_TOT]]</f>
        <v>577.69642857142867</v>
      </c>
      <c r="LO168" s="15">
        <f>Tabla24[[#This Row],[PAS_NUM_COR_COD_ROS_TG_NEG]]-Tabla24[[#This Row],[ESC_NUM_COR_COD_ROS_TG_NEG]]</f>
        <v>3.0000000000000004</v>
      </c>
      <c r="LP168" s="15">
        <f>Tabla24[[#This Row],[PAS_DUR_COR_COD_ROS_TG_NEG]]-Tabla24[[#This Row],[ESC_DUR_COR_COD_ROS_TG_NEG]]</f>
        <v>567</v>
      </c>
      <c r="LQ168" s="15">
        <f>Tabla24[[#This Row],[PAS_NUM_COR_COD_ROS_TG_NEU]]-Tabla24[[#This Row],[ESC_NUM_COR_COD_ROS_TG_NEU]]</f>
        <v>1.375</v>
      </c>
      <c r="LR168" s="15">
        <f>Tabla24[[#This Row],[PAS_DUR_COR_COD_ROS_TG_NEU]]-Tabla24[[#This Row],[ESC_DUR_COR_COD_ROS_TG_NEU]]</f>
        <v>218.19285714285706</v>
      </c>
      <c r="LS168" s="15">
        <f>Tabla24[[#This Row],[PAS_NUM_COR_COD_ROS_TG_POS]]-Tabla24[[#This Row],[ESC_NUM_COR_COD_ROS_TG_POS]]</f>
        <v>1.4000000000000004</v>
      </c>
      <c r="LT168" s="15">
        <f>Tabla24[[#This Row],[PAS_DUR_COR_COD_ROS_TG_POS]]-Tabla24[[#This Row],[ESC_DUR_COR_COD_ROS_TG_POS]]</f>
        <v>145.05555555555566</v>
      </c>
      <c r="LU168" s="15">
        <f>Tabla24[[#This Row],[PAS_NUM_COR_COD_ROS_TG_TOT]]-Tabla24[[#This Row],[ESC_NUM_COR_COD_ROS_TG_TOT]]</f>
        <v>1.9619047619047616</v>
      </c>
      <c r="LV168" s="15">
        <f>Tabla24[[#This Row],[PAS_DUR_COR_COD_ROS_TG_TOT]]-Tabla24[[#This Row],[ESC_DUR_COR_COD_ROS_TG_TOT]]</f>
        <v>298.01785714285711</v>
      </c>
      <c r="LW168" s="15">
        <f>Tabla24[[#This Row],[PAS_NUM_COR_COD_ESC_TG_NEG]]-Tabla24[[#This Row],[ESC_NUM_COR_COD_ESC_TG_NEG]]</f>
        <v>-3.2500000000000004</v>
      </c>
      <c r="LX168" s="15">
        <f>Tabla24[[#This Row],[PAS_DUR_COR_COD_ESC_TG_NEG]]-Tabla24[[#This Row],[ESC_DUR_COR_COD_ESC_TG_NEG]]</f>
        <v>-560.30588235294113</v>
      </c>
      <c r="LY168" s="15">
        <f>Tabla24[[#This Row],[PAS_NUM_COR_COD_ESC_TG_NEU]]-Tabla24[[#This Row],[ESC_NUM_COR_COD_ESC_TG_NEU]]</f>
        <v>-1.5499999999999998</v>
      </c>
      <c r="LZ168" s="15">
        <f>Tabla24[[#This Row],[PAS_DUR_COR_COD_ESC_TG_NEU]]-Tabla24[[#This Row],[ESC_DUR_COR_COD_ESC_TG_NEU]]</f>
        <v>-282.13157894736833</v>
      </c>
      <c r="MA168" s="15">
        <f>Tabla24[[#This Row],[PAS_NUM_COR_COD_ESC_TG_POS]]-Tabla24[[#This Row],[ESC_NUM_COR_COD_ESC_TG_POS]]</f>
        <v>-1.0499999999999998</v>
      </c>
      <c r="MB168" s="15">
        <f>Tabla24[[#This Row],[PAS_DUR_COR_COD_ESC_TG_POS]]-Tabla24[[#This Row],[ESC_DUR_COR_COD_ESC_TG_POS]]</f>
        <v>-268.25</v>
      </c>
      <c r="MC168" s="15">
        <f>Tabla24[[#This Row],[PAS_NUM_COR_COD_ESC_TG_TOT]]-Tabla24[[#This Row],[ESC_NUM_COR_COD_ESC_TG_TOT]]</f>
        <v>-1.9642857142857144</v>
      </c>
      <c r="MD168" s="15">
        <f>Tabla24[[#This Row],[PAS_DUR_COR_COD_ESC_TG_TOT]]-Tabla24[[#This Row],[ESC_DUR_COR_COD_ESC_TG_TOT]]</f>
        <v>-377.80357142857156</v>
      </c>
      <c r="ME168">
        <v>222.25</v>
      </c>
      <c r="MF168">
        <v>186</v>
      </c>
      <c r="MG168">
        <v>182.42857142857142</v>
      </c>
      <c r="MH168">
        <v>193.5</v>
      </c>
      <c r="MI168">
        <v>219.8</v>
      </c>
      <c r="MJ168">
        <v>343.25</v>
      </c>
      <c r="MK168">
        <v>233.4</v>
      </c>
      <c r="ML168">
        <v>259.92857142857144</v>
      </c>
      <c r="MM168">
        <v>300.16666666666669</v>
      </c>
      <c r="MN168">
        <v>253.57142857142858</v>
      </c>
      <c r="MO168">
        <v>252.42857142857142</v>
      </c>
      <c r="MP168">
        <v>267.14999999999998</v>
      </c>
      <c r="MQ168">
        <v>261.7</v>
      </c>
      <c r="MR168">
        <v>300.125</v>
      </c>
      <c r="MS168">
        <v>273.60000000000002</v>
      </c>
      <c r="MT168">
        <v>276.92857142857144</v>
      </c>
      <c r="MU168">
        <v>242.66666666666666</v>
      </c>
      <c r="MV168">
        <v>196.45</v>
      </c>
      <c r="MW168">
        <v>210.61111111111111</v>
      </c>
      <c r="MX168">
        <v>215.85714285714286</v>
      </c>
      <c r="MY168">
        <v>266.64705882352939</v>
      </c>
      <c r="MZ168">
        <v>231.78947368421052</v>
      </c>
      <c r="NA168">
        <v>301.35000000000002</v>
      </c>
      <c r="NB168">
        <v>267.21428571428572</v>
      </c>
      <c r="NC168" s="15">
        <f>Tabla1[[#This Row],[ROS_1DU_COR_COD_ROS_TG_NEG]]-Tabla1[[#This Row],[PAS_1DU_COR_COD_ROS_TG_NEG]]</f>
        <v>-20.416666666666657</v>
      </c>
      <c r="ND168" s="15">
        <f>Tabla1[[#This Row],[ROS_1DU_COR_COD_ROS_TG_NEU]]-Tabla1[[#This Row],[PAS_1DU_COR_COD_ROS_TG_NEU]]</f>
        <v>-10.449999999999989</v>
      </c>
      <c r="NE168" s="15">
        <f>Tabla1[[#This Row],[ROS_1DU_COR_COD_ROS_TG_POS]]-Tabla1[[#This Row],[PAS_1DU_COR_COD_ROS_TG_POS]]</f>
        <v>-28.182539682539698</v>
      </c>
      <c r="NF168" s="15">
        <f>Tabla1[[#This Row],[ROS_1DU_COR_COD_ROS_TG_TOT]]-Tabla1[[#This Row],[PAS_1DU_COR_COD_ROS_TG_TOT]]</f>
        <v>-22.357142857142861</v>
      </c>
      <c r="NG168" s="15">
        <f>Tabla1[[#This Row],[ROS_1DU_COR_COD_ESC_TG_NEG]]-Tabla1[[#This Row],[PAS_1DU_COR_COD_ESC_TG_NEG]]</f>
        <v>-46.84705882352938</v>
      </c>
      <c r="NH168" s="15">
        <f>Tabla1[[#This Row],[ROS_1DU_COR_COD_ESC_TG_NEU]]-Tabla1[[#This Row],[PAS_1DU_COR_COD_ESC_TG_NEU]]</f>
        <v>111.46052631578948</v>
      </c>
      <c r="NI168" s="15">
        <f>Tabla1[[#This Row],[ROS_1DU_COR_COD_ESC_TG_POS]]-Tabla1[[#This Row],[PAS_1DU_COR_COD_ESC_TG_POS]]</f>
        <v>-67.950000000000017</v>
      </c>
      <c r="NJ168" s="15">
        <f>Tabla1[[#This Row],[ROS_1DU_COR_COD_ESC_TG_TOT]]-Tabla1[[#This Row],[PAS_1DU_COR_COD_ESC_TG_TOT]]</f>
        <v>-7.2857142857142776</v>
      </c>
      <c r="NK168" s="15">
        <f>Tabla1[[#This Row],[PAS_1DU_COR_COD_ROS_TG_NEG]]-Tabla1[[#This Row],[ESC_1DU_COR_COD_ROS_TG_NEG]]</f>
        <v>-57.500000000000028</v>
      </c>
      <c r="NL168" s="15">
        <f>Tabla1[[#This Row],[PAS_1DU_COR_COD_ROS_TG_NEU]]-Tabla1[[#This Row],[ESC_1DU_COR_COD_ROS_TG_NEU]]</f>
        <v>-57.121428571428595</v>
      </c>
      <c r="NM168" s="15">
        <f>Tabla1[[#This Row],[PAS_1DU_COR_COD_ROS_TG_POS]]-Tabla1[[#This Row],[ESC_1DU_COR_COD_ROS_TG_POS]]</f>
        <v>-41.817460317460302</v>
      </c>
      <c r="NN168" s="15">
        <f>Tabla1[[#This Row],[PAS_1DU_COR_COD_ROS_TG_TOT]]-Tabla1[[#This Row],[ESC_1DU_COR_COD_ROS_TG_TOT]]</f>
        <v>-51.292857142857116</v>
      </c>
      <c r="NO168" s="15">
        <f>Tabla1[[#This Row],[PAS_1DU_COR_COD_ESC_TG_NEG]]-Tabla1[[#This Row],[ESC_1DU_COR_COD_ESC_TG_NEG]]</f>
        <v>4.9470588235294031</v>
      </c>
      <c r="NP168" s="15">
        <f>Tabla1[[#This Row],[PAS_1DU_COR_COD_ESC_TG_NEU]]-Tabla1[[#This Row],[ESC_1DU_COR_COD_ESC_TG_NEU]]</f>
        <v>-68.33552631578948</v>
      </c>
      <c r="NQ168" s="15">
        <f>Tabla1[[#This Row],[PAS_1DU_COR_COD_ESC_TG_POS]]-Tabla1[[#This Row],[ESC_1DU_COR_COD_ESC_TG_POS]]</f>
        <v>27.75</v>
      </c>
      <c r="NR168" s="15">
        <f>Tabla1[[#This Row],[PAS_1DU_COR_COD_ESC_TG_TOT]]-Tabla1[[#This Row],[ESC_1DU_COR_COD_ESC_TG_TOT]]</f>
        <v>-9.7142857142857224</v>
      </c>
    </row>
    <row r="169" spans="1:382" x14ac:dyDescent="0.3">
      <c r="A169" s="2" t="s">
        <v>186</v>
      </c>
      <c r="B169" s="2">
        <v>50</v>
      </c>
      <c r="C169" s="2">
        <v>2</v>
      </c>
      <c r="D169" s="2">
        <v>55</v>
      </c>
      <c r="E169">
        <v>2.85</v>
      </c>
      <c r="F169">
        <v>1182</v>
      </c>
      <c r="G169">
        <v>3.2</v>
      </c>
      <c r="H169">
        <v>1025.5</v>
      </c>
      <c r="I169">
        <v>2.8</v>
      </c>
      <c r="J169">
        <v>982.78571428571433</v>
      </c>
      <c r="K169">
        <v>2.95</v>
      </c>
      <c r="L169">
        <v>1055.9761904761904</v>
      </c>
      <c r="M169">
        <v>3.4</v>
      </c>
      <c r="N169">
        <v>1229.2142857142858</v>
      </c>
      <c r="O169">
        <v>2.4</v>
      </c>
      <c r="P169">
        <v>1274.2</v>
      </c>
      <c r="Q169">
        <v>3.45</v>
      </c>
      <c r="R169">
        <v>1155.9285714285713</v>
      </c>
      <c r="S169">
        <v>3.0833333333333335</v>
      </c>
      <c r="T169">
        <v>1214.0526315789473</v>
      </c>
      <c r="U169">
        <v>3.0166666666666666</v>
      </c>
      <c r="V169">
        <v>1131.0625</v>
      </c>
      <c r="W169">
        <v>1.35</v>
      </c>
      <c r="X169">
        <v>555</v>
      </c>
      <c r="Y169">
        <v>0.9</v>
      </c>
      <c r="Z169">
        <v>378.45454545454544</v>
      </c>
      <c r="AA169">
        <v>1.35</v>
      </c>
      <c r="AB169">
        <v>553.92857142857144</v>
      </c>
      <c r="AC169">
        <v>1.2</v>
      </c>
      <c r="AD169">
        <v>502.10810810810813</v>
      </c>
      <c r="AE169">
        <v>1.2</v>
      </c>
      <c r="AF169">
        <v>502.10810810810813</v>
      </c>
      <c r="AG169">
        <v>2.411111111111111</v>
      </c>
      <c r="AH169">
        <v>932.16239316239319</v>
      </c>
      <c r="BM169">
        <v>2.411111111111111</v>
      </c>
      <c r="BN169">
        <v>932.16239316239319</v>
      </c>
      <c r="BO169">
        <v>3.5</v>
      </c>
      <c r="BP169">
        <v>1099.1111111111111</v>
      </c>
      <c r="BQ169">
        <v>4.0999999999999996</v>
      </c>
      <c r="BR169">
        <v>1248.4444444444443</v>
      </c>
      <c r="BS169">
        <v>3.3</v>
      </c>
      <c r="BT169">
        <v>831.3</v>
      </c>
      <c r="BU169">
        <v>3.6333333333333333</v>
      </c>
      <c r="BV169">
        <v>1051.4642857142858</v>
      </c>
      <c r="BW169">
        <v>3.8888888888888888</v>
      </c>
      <c r="BX169">
        <v>1039.5555555555557</v>
      </c>
      <c r="BY169">
        <v>3.5</v>
      </c>
      <c r="BZ169">
        <v>1180.875</v>
      </c>
      <c r="CA169">
        <v>3.4</v>
      </c>
      <c r="CB169">
        <v>1072.5</v>
      </c>
      <c r="CC169">
        <v>3.5862068965517242</v>
      </c>
      <c r="CD169">
        <v>1095.32</v>
      </c>
      <c r="CE169">
        <v>3.6101694915254239</v>
      </c>
      <c r="CF169">
        <v>1072.1509433962265</v>
      </c>
      <c r="CG169">
        <v>1.5</v>
      </c>
      <c r="CH169">
        <v>636.5</v>
      </c>
      <c r="CI169">
        <v>1.9</v>
      </c>
      <c r="CJ169">
        <v>1183.8</v>
      </c>
      <c r="CK169">
        <v>2.6</v>
      </c>
      <c r="CL169">
        <v>1324.4</v>
      </c>
      <c r="CM169">
        <v>2</v>
      </c>
      <c r="CN169">
        <v>1022.5</v>
      </c>
      <c r="CO169">
        <v>1.2222222222222223</v>
      </c>
      <c r="CP169">
        <v>671.75</v>
      </c>
      <c r="CQ169">
        <v>2.4</v>
      </c>
      <c r="CR169">
        <v>1530.75</v>
      </c>
      <c r="CS169">
        <v>2.5</v>
      </c>
      <c r="CT169">
        <v>1470</v>
      </c>
      <c r="CU169">
        <v>2.0689655172413794</v>
      </c>
      <c r="CV169">
        <v>1243.0769230769231</v>
      </c>
      <c r="CW169">
        <v>2.0338983050847457</v>
      </c>
      <c r="CX169">
        <v>1121.3793103448277</v>
      </c>
      <c r="CY169">
        <v>2.8220338983050848</v>
      </c>
      <c r="CZ169">
        <v>1089.560975609756</v>
      </c>
      <c r="DA169">
        <v>2.2999999999999998</v>
      </c>
      <c r="DB169">
        <v>613.1</v>
      </c>
      <c r="DC169">
        <v>2.5</v>
      </c>
      <c r="DD169">
        <v>789.66666666666663</v>
      </c>
      <c r="DE169">
        <v>2.4</v>
      </c>
      <c r="DF169">
        <v>606.79999999999995</v>
      </c>
      <c r="DG169">
        <v>2.4</v>
      </c>
      <c r="DH169">
        <v>665.72413793103453</v>
      </c>
      <c r="DI169">
        <v>2.5555555555555554</v>
      </c>
      <c r="DJ169">
        <v>658.33333333333337</v>
      </c>
      <c r="DK169">
        <v>2.5</v>
      </c>
      <c r="DL169">
        <v>553</v>
      </c>
      <c r="DM169">
        <v>3</v>
      </c>
      <c r="DN169">
        <v>763.4</v>
      </c>
      <c r="DO169">
        <v>2.6896551724137931</v>
      </c>
      <c r="DP169">
        <v>658.24137931034488</v>
      </c>
      <c r="DQ169">
        <v>2.5423728813559321</v>
      </c>
      <c r="DR169">
        <v>661.98275862068965</v>
      </c>
      <c r="DS169">
        <v>2.5423728813559321</v>
      </c>
      <c r="DT169">
        <v>661.98275862068965</v>
      </c>
      <c r="DU169">
        <v>2.7288135593220337</v>
      </c>
      <c r="DV169">
        <v>912.42142857142858</v>
      </c>
      <c r="EE169">
        <v>3</v>
      </c>
      <c r="EF169">
        <v>910</v>
      </c>
      <c r="EK169">
        <v>3</v>
      </c>
      <c r="EL169">
        <v>910</v>
      </c>
      <c r="EM169">
        <v>3</v>
      </c>
      <c r="EN169">
        <v>910</v>
      </c>
      <c r="EW169">
        <v>4</v>
      </c>
      <c r="EX169">
        <v>595</v>
      </c>
      <c r="FC169">
        <v>4</v>
      </c>
      <c r="FD169">
        <v>595</v>
      </c>
      <c r="FE169">
        <v>4</v>
      </c>
      <c r="FF169">
        <v>595</v>
      </c>
      <c r="FG169">
        <v>3.5</v>
      </c>
      <c r="FH169">
        <v>752.5</v>
      </c>
      <c r="FQ169">
        <v>4</v>
      </c>
      <c r="FR169">
        <v>933</v>
      </c>
      <c r="FW169">
        <v>4</v>
      </c>
      <c r="FX169">
        <v>933</v>
      </c>
      <c r="FY169">
        <v>4</v>
      </c>
      <c r="FZ169">
        <v>933</v>
      </c>
      <c r="GA169">
        <v>4</v>
      </c>
      <c r="GB169">
        <v>933</v>
      </c>
      <c r="GC169">
        <v>3.6666666666666665</v>
      </c>
      <c r="GD169">
        <v>812.66666666666663</v>
      </c>
      <c r="GE169">
        <v>2.7444444444444445</v>
      </c>
      <c r="GF169">
        <v>910.32867132867136</v>
      </c>
      <c r="GG169">
        <v>2.5</v>
      </c>
      <c r="GH169">
        <v>841.33333333333337</v>
      </c>
      <c r="GI169">
        <v>1.6666666666666667</v>
      </c>
      <c r="GJ169">
        <v>654.16666666666663</v>
      </c>
      <c r="GK169">
        <v>2.2857142857142856</v>
      </c>
      <c r="GL169">
        <v>603.66666666666663</v>
      </c>
      <c r="GM169">
        <v>2.125</v>
      </c>
      <c r="GN169">
        <v>699.72222222222217</v>
      </c>
      <c r="GO169">
        <v>1.8888888888888888</v>
      </c>
      <c r="GP169">
        <v>651.20000000000005</v>
      </c>
      <c r="GQ169">
        <v>2.9</v>
      </c>
      <c r="GR169">
        <v>887.28571428571433</v>
      </c>
      <c r="GS169">
        <v>1.3333333333333333</v>
      </c>
      <c r="GT169">
        <v>804</v>
      </c>
      <c r="GU169">
        <v>2.0714285714285716</v>
      </c>
      <c r="GV169">
        <v>792.6875</v>
      </c>
      <c r="GW169">
        <v>2.0961538461538463</v>
      </c>
      <c r="GX169">
        <v>743.47058823529414</v>
      </c>
      <c r="GY169">
        <v>4.125</v>
      </c>
      <c r="GZ169">
        <v>1356</v>
      </c>
      <c r="HA169">
        <v>4.666666666666667</v>
      </c>
      <c r="HB169">
        <v>1413</v>
      </c>
      <c r="HC169">
        <v>4.8571428571428568</v>
      </c>
      <c r="HD169">
        <v>1290.2857142857142</v>
      </c>
      <c r="HE169">
        <v>4.541666666666667</v>
      </c>
      <c r="HF169">
        <v>1358.304347826087</v>
      </c>
      <c r="HG169">
        <v>4.666666666666667</v>
      </c>
      <c r="HH169">
        <v>1328.8888888888889</v>
      </c>
      <c r="HI169">
        <v>3.6</v>
      </c>
      <c r="HJ169">
        <v>1325.5</v>
      </c>
      <c r="HK169">
        <v>4.1111111111111107</v>
      </c>
      <c r="HL169">
        <v>1225.3333333333333</v>
      </c>
      <c r="HM169">
        <v>4.1071428571428568</v>
      </c>
      <c r="HN169">
        <v>1292</v>
      </c>
      <c r="HO169">
        <v>4.3076923076923075</v>
      </c>
      <c r="HP169">
        <v>1323.1224489795918</v>
      </c>
      <c r="HQ169">
        <v>3.2019230769230771</v>
      </c>
      <c r="HR169">
        <v>1085.6746987951808</v>
      </c>
      <c r="HS169">
        <v>2.75</v>
      </c>
      <c r="HT169">
        <v>778.75</v>
      </c>
      <c r="HU169">
        <v>2.4444444444444446</v>
      </c>
      <c r="HV169">
        <v>751.66666666666663</v>
      </c>
      <c r="HW169">
        <v>1.5714285714285714</v>
      </c>
      <c r="HX169">
        <v>508.42857142857144</v>
      </c>
      <c r="HY169">
        <v>2.2916666666666665</v>
      </c>
      <c r="HZ169">
        <v>689.75</v>
      </c>
      <c r="IA169">
        <v>2.7777777777777777</v>
      </c>
      <c r="IB169">
        <v>731.875</v>
      </c>
      <c r="IC169">
        <v>1.9</v>
      </c>
      <c r="ID169">
        <v>537.66666666666663</v>
      </c>
      <c r="IE169">
        <v>2.5555555555555554</v>
      </c>
      <c r="IF169">
        <v>694</v>
      </c>
      <c r="IG169">
        <v>2.3928571428571428</v>
      </c>
      <c r="IH169">
        <v>651.53846153846155</v>
      </c>
      <c r="II169">
        <v>2.3461538461538463</v>
      </c>
      <c r="IJ169">
        <v>669.88</v>
      </c>
      <c r="IK169">
        <v>2.3461538461538463</v>
      </c>
      <c r="IL169">
        <v>669.88</v>
      </c>
      <c r="IM169">
        <v>2.9166666666666665</v>
      </c>
      <c r="IN169">
        <v>929.36090225563908</v>
      </c>
      <c r="IO169">
        <v>1.5</v>
      </c>
      <c r="IP169">
        <v>640</v>
      </c>
      <c r="IQ169">
        <v>2</v>
      </c>
      <c r="IR169">
        <v>689</v>
      </c>
      <c r="IS169">
        <v>1</v>
      </c>
      <c r="IT169">
        <v>729</v>
      </c>
      <c r="IU169">
        <v>1.3333333333333333</v>
      </c>
      <c r="IV169">
        <v>686</v>
      </c>
      <c r="IW169">
        <v>2</v>
      </c>
      <c r="IX169">
        <v>314</v>
      </c>
      <c r="JA169">
        <v>3</v>
      </c>
      <c r="JB169">
        <v>658</v>
      </c>
      <c r="JC169">
        <v>2.5</v>
      </c>
      <c r="JD169">
        <v>486</v>
      </c>
      <c r="JE169">
        <v>1.625</v>
      </c>
      <c r="JF169">
        <v>606</v>
      </c>
      <c r="JG169">
        <v>5</v>
      </c>
      <c r="JH169">
        <v>1386</v>
      </c>
      <c r="JI169">
        <v>0</v>
      </c>
      <c r="JK169">
        <v>5</v>
      </c>
      <c r="JL169">
        <v>1551.6666666666667</v>
      </c>
      <c r="JM169">
        <v>4.166666666666667</v>
      </c>
      <c r="JN169">
        <v>1485.4</v>
      </c>
      <c r="JO169">
        <v>7</v>
      </c>
      <c r="JP169">
        <v>1326</v>
      </c>
      <c r="JS169">
        <v>2</v>
      </c>
      <c r="JT169">
        <v>617</v>
      </c>
      <c r="JU169">
        <v>4.5</v>
      </c>
      <c r="JV169">
        <v>971.5</v>
      </c>
      <c r="JW169">
        <v>4.25</v>
      </c>
      <c r="JX169">
        <v>1338.5714285714287</v>
      </c>
      <c r="JY169">
        <v>2.9375</v>
      </c>
      <c r="JZ169">
        <v>1033.3333333333333</v>
      </c>
      <c r="KA169">
        <v>4</v>
      </c>
      <c r="KB169">
        <v>567.5</v>
      </c>
      <c r="KC169">
        <v>0</v>
      </c>
      <c r="KE169">
        <v>2.6666666666666665</v>
      </c>
      <c r="KF169">
        <v>867.33333333333337</v>
      </c>
      <c r="KG169">
        <v>2.6666666666666665</v>
      </c>
      <c r="KH169">
        <v>747.4</v>
      </c>
      <c r="KI169">
        <v>2</v>
      </c>
      <c r="KJ169">
        <v>542</v>
      </c>
      <c r="KM169">
        <v>1</v>
      </c>
      <c r="KN169">
        <v>391</v>
      </c>
      <c r="KO169">
        <v>1.5</v>
      </c>
      <c r="KP169">
        <v>466.5</v>
      </c>
      <c r="KQ169">
        <v>2.375</v>
      </c>
      <c r="KR169">
        <v>667.14285714285711</v>
      </c>
      <c r="KS169">
        <v>2.375</v>
      </c>
      <c r="KT169">
        <v>667.14285714285711</v>
      </c>
      <c r="KU169">
        <v>2.75</v>
      </c>
      <c r="KV169">
        <v>898.42105263157896</v>
      </c>
      <c r="KW169">
        <v>2.8944444444444444</v>
      </c>
      <c r="KX169">
        <v>925.49342105263156</v>
      </c>
      <c r="KY169" s="15">
        <f>Tabla24[[#This Row],[ROS_NUM_COR_COD_ROS_TG_NEG]]-Tabla24[[#This Row],[PAS_NUM_COR_COD_ROS_TG_NEG]]</f>
        <v>1.2666666666666671</v>
      </c>
      <c r="KZ169" s="15">
        <f>Tabla24[[#This Row],[ROS_DUR_COR_COD_ROS_TG_NEG]]-Tabla24[[#This Row],[PAS_DUR_COR_COD_ROS_TG_NEG]]</f>
        <v>99.674603174603135</v>
      </c>
      <c r="LA169" s="15">
        <f>Tabla24[[#This Row],[ROS_NUM_COR_COD_ROS_TG_NEU]]-Tabla24[[#This Row],[PAS_NUM_COR_COD_ROS_TG_NEU]]</f>
        <v>1.2000000000000002</v>
      </c>
      <c r="LB169" s="15">
        <f>Tabla24[[#This Row],[ROS_DUR_COR_COD_ROS_TG_NEU]]-Tabla24[[#This Row],[PAS_DUR_COR_COD_ROS_TG_NEU]]</f>
        <v>51.299999999999955</v>
      </c>
      <c r="LC169" s="15">
        <f>Tabla24[[#This Row],[ROS_NUM_COR_COD_ROS_TG_POS]]-Tabla24[[#This Row],[PAS_NUM_COR_COD_ROS_TG_POS]]</f>
        <v>0.66111111111111054</v>
      </c>
      <c r="LD169" s="15">
        <f>Tabla24[[#This Row],[ROS_DUR_COR_COD_ROS_TG_POS]]-Tabla24[[#This Row],[PAS_DUR_COR_COD_ROS_TG_POS]]</f>
        <v>69.404761904761926</v>
      </c>
      <c r="LE169" s="15">
        <f>Tabla24[[#This Row],[ROS_NUM_COR_COD_ROS_TG_TOT]]-Tabla24[[#This Row],[PAS_NUM_COR_COD_ROS_TG_TOT]]</f>
        <v>1.0238095238095233</v>
      </c>
      <c r="LF169" s="15">
        <f>Tabla24[[#This Row],[ROS_DUR_COR_COD_ROS_TG_TOT]]-Tabla24[[#This Row],[PAS_DUR_COR_COD_ROS_TG_TOT]]</f>
        <v>77.947368421052715</v>
      </c>
      <c r="LG169" s="15">
        <f>Tabla24[[#This Row],[ROS_NUM_COR_COD_ESC_TG_NEG]]-Tabla24[[#This Row],[PAS_NUM_COR_COD_ESC_TG_NEG]]</f>
        <v>-0.96111111111111125</v>
      </c>
      <c r="LH169" s="15">
        <f>Tabla24[[#This Row],[ROS_DUR_COR_COD_ESC_TG_NEG]]-Tabla24[[#This Row],[PAS_DUR_COR_COD_ESC_TG_NEG]]</f>
        <v>-530.79999999999995</v>
      </c>
      <c r="LI169" s="15">
        <f>Tabla24[[#This Row],[ROS_NUM_COR_COD_ESC_TG_NEU]]-Tabla24[[#This Row],[PAS_NUM_COR_COD_ESC_TG_NEU]]</f>
        <v>-0.30000000000000027</v>
      </c>
      <c r="LJ169" s="15">
        <f>Tabla24[[#This Row],[ROS_NUM_COR_COD_ESC_TG_NEG]]-Tabla24[[#This Row],[PAS_NUM_COR_COD_ESC_TG_NEG]]</f>
        <v>-0.96111111111111125</v>
      </c>
      <c r="LK169" s="15">
        <f>Tabla24[[#This Row],[ROS_NUM_COR_COD_ESC_TG_POS]]-Tabla24[[#This Row],[PAS_NUM_COR_COD_ESC_TG_POS]]</f>
        <v>-1.4666666666666666</v>
      </c>
      <c r="LL169" s="15">
        <f>Tabla24[[#This Row],[ROS_DUR_COR_COD_ESC_TG_POS]]-Tabla24[[#This Row],[PAS_DUR_COR_COD_ESC_TG_POS]]</f>
        <v>-178.78571428571433</v>
      </c>
      <c r="LM169" s="15">
        <f>Tabla24[[#This Row],[ROS_NUM_COR_COD_ESC_TG_TOT]]-Tabla24[[#This Row],[PAS_NUM_COR_COD_ESC_TG_TOT]]</f>
        <v>-0.87857142857142856</v>
      </c>
      <c r="LN169" s="15">
        <f>Tabla24[[#This Row],[ROS_DUR_COR_COD_ESC_TG_TOT]]-Tabla24[[#This Row],[PAS_DUR_COR_COD_ESC_TG_TOT]]</f>
        <v>-263.28869047619037</v>
      </c>
      <c r="LO169" s="15">
        <f>Tabla24[[#This Row],[PAS_NUM_COR_COD_ROS_TG_NEG]]-Tabla24[[#This Row],[ESC_NUM_COR_COD_ROS_TG_NEG]]</f>
        <v>2.1777777777777776</v>
      </c>
      <c r="LP169" s="15">
        <f>Tabla24[[#This Row],[PAS_DUR_COR_COD_ROS_TG_NEG]]-Tabla24[[#This Row],[ESC_DUR_COR_COD_ROS_TG_NEG]]</f>
        <v>557.46428571428578</v>
      </c>
      <c r="LQ169" s="15">
        <f>Tabla24[[#This Row],[PAS_NUM_COR_COD_ROS_TG_NEU]]-Tabla24[[#This Row],[ESC_NUM_COR_COD_ROS_TG_NEU]]</f>
        <v>0</v>
      </c>
      <c r="LR169" s="15">
        <f>Tabla24[[#This Row],[PAS_DUR_COR_COD_ROS_TG_NEU]]-Tabla24[[#This Row],[ESC_DUR_COR_COD_ROS_TG_NEU]]</f>
        <v>-256.54999999999995</v>
      </c>
      <c r="LS169" s="15">
        <f>Tabla24[[#This Row],[PAS_NUM_COR_COD_ROS_TG_POS]]-Tabla24[[#This Row],[ESC_NUM_COR_COD_ROS_TG_POS]]</f>
        <v>0.95000000000000018</v>
      </c>
      <c r="LT169" s="15">
        <f>Tabla24[[#This Row],[PAS_DUR_COR_COD_ROS_TG_POS]]-Tabla24[[#This Row],[ESC_DUR_COR_COD_ROS_TG_POS]]</f>
        <v>-314.07142857142867</v>
      </c>
      <c r="LU169" s="15">
        <f>Tabla24[[#This Row],[PAS_NUM_COR_COD_ROS_TG_TOT]]-Tabla24[[#This Row],[ESC_NUM_COR_COD_ROS_TG_TOT]]</f>
        <v>1.014367816091954</v>
      </c>
      <c r="LV169" s="15">
        <f>Tabla24[[#This Row],[PAS_DUR_COR_COD_ROS_TG_TOT]]-Tabla24[[#This Row],[ESC_DUR_COR_COD_ROS_TG_TOT]]</f>
        <v>-29.02429149797581</v>
      </c>
      <c r="LW169" s="15">
        <f>Tabla24[[#This Row],[PAS_NUM_COR_COD_ESC_TG_NEG]]-Tabla24[[#This Row],[ESC_NUM_COR_COD_ESC_TG_NEG]]</f>
        <v>-1.0388888888888888</v>
      </c>
      <c r="LX169" s="15">
        <f>Tabla24[[#This Row],[PAS_DUR_COR_COD_ESC_TG_NEG]]-Tabla24[[#This Row],[ESC_DUR_COR_COD_ESC_TG_NEG]]</f>
        <v>142.44444444444434</v>
      </c>
      <c r="LY169" s="15">
        <f>Tabla24[[#This Row],[PAS_NUM_COR_COD_ESC_TG_NEU]]-Tabla24[[#This Row],[ESC_NUM_COR_COD_ESC_TG_NEU]]</f>
        <v>-0.29999999999999982</v>
      </c>
      <c r="LZ169" s="15">
        <f>Tabla24[[#This Row],[PAS_DUR_COR_COD_ESC_TG_NEU]]-Tabla24[[#This Row],[ESC_DUR_COR_COD_ESC_TG_NEU]]</f>
        <v>-155.375</v>
      </c>
      <c r="MA169" s="15">
        <f>Tabla24[[#This Row],[PAS_NUM_COR_COD_ESC_TG_POS]]-Tabla24[[#This Row],[ESC_NUM_COR_COD_ESC_TG_POS]]</f>
        <v>-0.60000000000000009</v>
      </c>
      <c r="MB169" s="15">
        <f>Tabla24[[#This Row],[PAS_DUR_COR_COD_ESC_TG_POS]]-Tabla24[[#This Row],[ESC_DUR_COR_COD_ESC_TG_POS]]</f>
        <v>-89.714285714285666</v>
      </c>
      <c r="MC169" s="15">
        <f>Tabla24[[#This Row],[PAS_NUM_COR_COD_ESC_TG_TOT]]-Tabla24[[#This Row],[ESC_NUM_COR_COD_ESC_TG_TOT]]</f>
        <v>-0.63620689655172402</v>
      </c>
      <c r="MD169" s="15">
        <f>Tabla24[[#This Row],[PAS_DUR_COR_COD_ESC_TG_TOT]]-Tabla24[[#This Row],[ESC_DUR_COR_COD_ESC_TG_TOT]]</f>
        <v>-39.343809523809568</v>
      </c>
      <c r="ME169">
        <v>305.44444444444446</v>
      </c>
      <c r="MF169">
        <v>340.75</v>
      </c>
      <c r="MG169">
        <v>320.88888888888891</v>
      </c>
      <c r="MH169">
        <v>321.65384615384613</v>
      </c>
      <c r="MI169">
        <v>248</v>
      </c>
      <c r="MJ169">
        <v>249.14285714285714</v>
      </c>
      <c r="MK169">
        <v>217.25</v>
      </c>
      <c r="ML169">
        <v>240.8125</v>
      </c>
      <c r="MM169">
        <v>244.25</v>
      </c>
      <c r="MN169">
        <v>291.25</v>
      </c>
      <c r="MO169">
        <v>235.2</v>
      </c>
      <c r="MP169">
        <v>255.23076923076923</v>
      </c>
      <c r="MQ169">
        <v>282.55555555555554</v>
      </c>
      <c r="MR169">
        <v>285.375</v>
      </c>
      <c r="MS169">
        <v>294.625</v>
      </c>
      <c r="MT169">
        <v>287.32</v>
      </c>
      <c r="MU169">
        <v>311.78571428571428</v>
      </c>
      <c r="MV169">
        <v>295.60000000000002</v>
      </c>
      <c r="MW169">
        <v>189.92857142857142</v>
      </c>
      <c r="MX169">
        <v>262.63157894736844</v>
      </c>
      <c r="MY169">
        <v>272.16666666666669</v>
      </c>
      <c r="MZ169">
        <v>229.375</v>
      </c>
      <c r="NA169">
        <v>236.64285714285714</v>
      </c>
      <c r="NB169">
        <v>244.02380952380952</v>
      </c>
      <c r="NC169" s="15">
        <f>Tabla1[[#This Row],[ROS_1DU_COR_COD_ROS_TG_NEG]]-Tabla1[[#This Row],[PAS_1DU_COR_COD_ROS_TG_NEG]]</f>
        <v>-6.3412698412698205</v>
      </c>
      <c r="ND169" s="15">
        <f>Tabla1[[#This Row],[ROS_1DU_COR_COD_ROS_TG_NEU]]-Tabla1[[#This Row],[PAS_1DU_COR_COD_ROS_TG_NEU]]</f>
        <v>45.149999999999977</v>
      </c>
      <c r="NE169" s="15">
        <f>Tabla1[[#This Row],[ROS_1DU_COR_COD_ROS_TG_POS]]-Tabla1[[#This Row],[PAS_1DU_COR_COD_ROS_TG_POS]]</f>
        <v>130.9603174603175</v>
      </c>
      <c r="NF169" s="15">
        <f>Tabla1[[#This Row],[ROS_1DU_COR_COD_ROS_TG_TOT]]-Tabla1[[#This Row],[PAS_1DU_COR_COD_ROS_TG_TOT]]</f>
        <v>59.022267206477693</v>
      </c>
      <c r="NG169" s="15">
        <f>Tabla1[[#This Row],[ROS_1DU_COR_COD_ESC_TG_NEG]]-Tabla1[[#This Row],[PAS_1DU_COR_COD_ESC_TG_NEG]]</f>
        <v>-24.166666666666686</v>
      </c>
      <c r="NH169" s="15">
        <f>Tabla1[[#This Row],[ROS_1DU_COR_COD_ESC_TG_NEU]]-Tabla1[[#This Row],[PAS_1DU_COR_COD_ESC_TG_NEU]]</f>
        <v>19.767857142857139</v>
      </c>
      <c r="NI169" s="15">
        <f>Tabla1[[#This Row],[ROS_1DU_COR_COD_ESC_TG_POS]]-Tabla1[[#This Row],[PAS_1DU_COR_COD_ESC_TG_POS]]</f>
        <v>-19.392857142857139</v>
      </c>
      <c r="NJ169" s="15">
        <f>Tabla1[[#This Row],[ROS_1DU_COR_COD_ESC_TG_TOT]]-Tabla1[[#This Row],[PAS_1DU_COR_COD_ESC_TG_TOT]]</f>
        <v>-3.2113095238095184</v>
      </c>
      <c r="NK169" s="15">
        <f>Tabla1[[#This Row],[PAS_1DU_COR_COD_ROS_TG_NEG]]-Tabla1[[#This Row],[ESC_1DU_COR_COD_ROS_TG_NEG]]</f>
        <v>67.535714285714278</v>
      </c>
      <c r="NL169" s="15">
        <f>Tabla1[[#This Row],[PAS_1DU_COR_COD_ROS_TG_NEU]]-Tabla1[[#This Row],[ESC_1DU_COR_COD_ROS_TG_NEU]]</f>
        <v>4.3500000000000227</v>
      </c>
      <c r="NM169" s="15">
        <f>Tabla1[[#This Row],[PAS_1DU_COR_COD_ROS_TG_POS]]-Tabla1[[#This Row],[ESC_1DU_COR_COD_ROS_TG_POS]]</f>
        <v>-45.271428571428572</v>
      </c>
      <c r="NN169" s="15">
        <f>Tabla1[[#This Row],[PAS_1DU_COR_COD_ROS_TG_TOT]]-Tabla1[[#This Row],[ESC_1DU_COR_COD_ROS_TG_TOT]]</f>
        <v>7.4008097165992126</v>
      </c>
      <c r="NO169" s="15">
        <f>Tabla1[[#This Row],[PAS_1DU_COR_COD_ESC_TG_NEG]]-Tabla1[[#This Row],[ESC_1DU_COR_COD_ESC_TG_NEG]]</f>
        <v>-10.388888888888857</v>
      </c>
      <c r="NP169" s="15">
        <f>Tabla1[[#This Row],[PAS_1DU_COR_COD_ESC_TG_NEU]]-Tabla1[[#This Row],[ESC_1DU_COR_COD_ESC_TG_NEU]]</f>
        <v>-56</v>
      </c>
      <c r="NQ169" s="15">
        <f>Tabla1[[#This Row],[PAS_1DU_COR_COD_ESC_TG_POS]]-Tabla1[[#This Row],[ESC_1DU_COR_COD_ESC_TG_POS]]</f>
        <v>-57.982142857142861</v>
      </c>
      <c r="NR169" s="15">
        <f>Tabla1[[#This Row],[PAS_1DU_COR_COD_ESC_TG_TOT]]-Tabla1[[#This Row],[ESC_1DU_COR_COD_ESC_TG_TOT]]</f>
        <v>-43.296190476190475</v>
      </c>
    </row>
    <row r="170" spans="1:382" x14ac:dyDescent="0.3">
      <c r="A170" s="2" t="s">
        <v>187</v>
      </c>
      <c r="B170" s="2">
        <v>50</v>
      </c>
      <c r="C170" s="2">
        <v>2</v>
      </c>
      <c r="D170" s="2">
        <v>54</v>
      </c>
      <c r="E170">
        <v>1.6</v>
      </c>
      <c r="F170">
        <v>473.33333333333331</v>
      </c>
      <c r="G170">
        <v>1.368421052631579</v>
      </c>
      <c r="H170">
        <v>367.26666666666665</v>
      </c>
      <c r="I170">
        <v>2.263157894736842</v>
      </c>
      <c r="J170">
        <v>753.4666666666667</v>
      </c>
      <c r="K170">
        <v>1.7413793103448276</v>
      </c>
      <c r="L170">
        <v>531.35555555555561</v>
      </c>
      <c r="M170">
        <v>1.65</v>
      </c>
      <c r="N170">
        <v>387.13333333333333</v>
      </c>
      <c r="O170">
        <v>1.9473684210526316</v>
      </c>
      <c r="P170">
        <v>536.5</v>
      </c>
      <c r="Q170">
        <v>1.631578947368421</v>
      </c>
      <c r="R170">
        <v>656.16666666666663</v>
      </c>
      <c r="S170">
        <v>1.7413793103448276</v>
      </c>
      <c r="T170">
        <v>517.79069767441865</v>
      </c>
      <c r="U170">
        <v>1.7413793103448276</v>
      </c>
      <c r="V170">
        <v>524.72727272727275</v>
      </c>
      <c r="W170">
        <v>0.6</v>
      </c>
      <c r="X170">
        <v>339.33333333333331</v>
      </c>
      <c r="Y170">
        <v>0.68421052631578949</v>
      </c>
      <c r="Z170">
        <v>409</v>
      </c>
      <c r="AA170">
        <v>1.0526315789473684</v>
      </c>
      <c r="AB170">
        <v>714.75</v>
      </c>
      <c r="AC170">
        <v>0.77586206896551724</v>
      </c>
      <c r="AD170">
        <v>510.4</v>
      </c>
      <c r="AE170">
        <v>0.77586206896551724</v>
      </c>
      <c r="AF170">
        <v>510.4</v>
      </c>
      <c r="AG170">
        <v>1.4195402298850575</v>
      </c>
      <c r="AH170">
        <v>522.07407407407402</v>
      </c>
      <c r="AK170">
        <v>4</v>
      </c>
      <c r="AL170">
        <v>512</v>
      </c>
      <c r="AM170">
        <v>1</v>
      </c>
      <c r="AN170">
        <v>128</v>
      </c>
      <c r="AO170">
        <v>2.5</v>
      </c>
      <c r="AP170">
        <v>320</v>
      </c>
      <c r="AS170">
        <v>1</v>
      </c>
      <c r="AT170">
        <v>129</v>
      </c>
      <c r="AU170">
        <v>1</v>
      </c>
      <c r="AV170">
        <v>114</v>
      </c>
      <c r="AW170">
        <v>1</v>
      </c>
      <c r="AX170">
        <v>121.5</v>
      </c>
      <c r="AY170">
        <v>1.75</v>
      </c>
      <c r="AZ170">
        <v>220.75</v>
      </c>
      <c r="BC170">
        <v>2</v>
      </c>
      <c r="BD170">
        <v>221</v>
      </c>
      <c r="BE170">
        <v>2</v>
      </c>
      <c r="BF170">
        <v>188</v>
      </c>
      <c r="BG170">
        <v>2</v>
      </c>
      <c r="BH170">
        <v>204.5</v>
      </c>
      <c r="BI170">
        <v>2</v>
      </c>
      <c r="BJ170">
        <v>204.5</v>
      </c>
      <c r="BK170">
        <v>1.8333333333333333</v>
      </c>
      <c r="BL170">
        <v>215.33333333333334</v>
      </c>
      <c r="BM170">
        <v>1.4333333333333333</v>
      </c>
      <c r="BN170">
        <v>505.92982456140351</v>
      </c>
      <c r="BO170">
        <v>3.2857142857142856</v>
      </c>
      <c r="BP170">
        <v>839.42857142857144</v>
      </c>
      <c r="BQ170">
        <v>3.1428571428571428</v>
      </c>
      <c r="BR170">
        <v>794.14285714285711</v>
      </c>
      <c r="BS170">
        <v>1.8571428571428572</v>
      </c>
      <c r="BT170">
        <v>508.5</v>
      </c>
      <c r="BU170">
        <v>2.7619047619047619</v>
      </c>
      <c r="BV170">
        <v>724.3</v>
      </c>
      <c r="BW170">
        <v>2.4444444444444446</v>
      </c>
      <c r="BX170">
        <v>680.75</v>
      </c>
      <c r="BY170">
        <v>2.5555555555555554</v>
      </c>
      <c r="BZ170">
        <v>765.57142857142856</v>
      </c>
      <c r="CA170">
        <v>2.6666666666666665</v>
      </c>
      <c r="CB170">
        <v>904.57142857142856</v>
      </c>
      <c r="CC170">
        <v>2.5555555555555554</v>
      </c>
      <c r="CD170">
        <v>778.9545454545455</v>
      </c>
      <c r="CE170">
        <v>2.6458333333333335</v>
      </c>
      <c r="CF170">
        <v>752.92857142857144</v>
      </c>
      <c r="CG170">
        <v>1.7142857142857142</v>
      </c>
      <c r="CH170">
        <v>446.42857142857144</v>
      </c>
      <c r="CI170">
        <v>3.1428571428571428</v>
      </c>
      <c r="CJ170">
        <v>877.66666666666663</v>
      </c>
      <c r="CK170">
        <v>1</v>
      </c>
      <c r="CL170">
        <v>464.25</v>
      </c>
      <c r="CM170">
        <v>1.9523809523809523</v>
      </c>
      <c r="CN170">
        <v>602.82352941176475</v>
      </c>
      <c r="CO170">
        <v>2.1111111111111112</v>
      </c>
      <c r="CP170">
        <v>1072.5999999999999</v>
      </c>
      <c r="CQ170">
        <v>2.3333333333333335</v>
      </c>
      <c r="CR170">
        <v>588.375</v>
      </c>
      <c r="CS170">
        <v>2.2222222222222223</v>
      </c>
      <c r="CT170">
        <v>705.57142857142856</v>
      </c>
      <c r="CU170">
        <v>2.2222222222222223</v>
      </c>
      <c r="CV170">
        <v>750.45</v>
      </c>
      <c r="CW170">
        <v>2.1041666666666665</v>
      </c>
      <c r="CX170">
        <v>682.62162162162167</v>
      </c>
      <c r="CY170">
        <v>2.375</v>
      </c>
      <c r="CZ170">
        <v>720</v>
      </c>
      <c r="DA170">
        <v>0.7142857142857143</v>
      </c>
      <c r="DB170">
        <v>501.33333333333331</v>
      </c>
      <c r="DC170">
        <v>0.8571428571428571</v>
      </c>
      <c r="DD170">
        <v>428.75</v>
      </c>
      <c r="DE170">
        <v>0.8571428571428571</v>
      </c>
      <c r="DF170">
        <v>467.5</v>
      </c>
      <c r="DG170">
        <v>0.80952380952380953</v>
      </c>
      <c r="DH170">
        <v>462.63636363636363</v>
      </c>
      <c r="DI170">
        <v>1.4444444444444444</v>
      </c>
      <c r="DJ170">
        <v>645</v>
      </c>
      <c r="DK170">
        <v>0.55555555555555558</v>
      </c>
      <c r="DL170">
        <v>493</v>
      </c>
      <c r="DM170">
        <v>1</v>
      </c>
      <c r="DN170">
        <v>487.8</v>
      </c>
      <c r="DO170">
        <v>1</v>
      </c>
      <c r="DP170">
        <v>549.46153846153845</v>
      </c>
      <c r="DQ170">
        <v>0.91666666666666663</v>
      </c>
      <c r="DR170">
        <v>509.66666666666669</v>
      </c>
      <c r="DS170">
        <v>0.91666666666666663</v>
      </c>
      <c r="DT170">
        <v>509.66666666666669</v>
      </c>
      <c r="DU170">
        <v>1.8888888888888888</v>
      </c>
      <c r="DV170">
        <v>670.99029126213588</v>
      </c>
      <c r="DW170">
        <v>2.6666666666666665</v>
      </c>
      <c r="DX170">
        <v>850.33333333333337</v>
      </c>
      <c r="DY170">
        <v>2.3333333333333335</v>
      </c>
      <c r="DZ170">
        <v>571.66666666666663</v>
      </c>
      <c r="EA170">
        <v>1</v>
      </c>
      <c r="EB170">
        <v>321</v>
      </c>
      <c r="EC170">
        <v>2</v>
      </c>
      <c r="ED170">
        <v>613.5</v>
      </c>
      <c r="EE170">
        <v>4</v>
      </c>
      <c r="EF170">
        <v>653</v>
      </c>
      <c r="EG170">
        <v>1</v>
      </c>
      <c r="EH170">
        <v>219</v>
      </c>
      <c r="EI170">
        <v>2</v>
      </c>
      <c r="EJ170">
        <v>511</v>
      </c>
      <c r="EK170">
        <v>2.3333333333333335</v>
      </c>
      <c r="EL170">
        <v>461</v>
      </c>
      <c r="EM170">
        <v>2.0833333333333335</v>
      </c>
      <c r="EN170">
        <v>571.90909090909088</v>
      </c>
      <c r="EO170">
        <v>3.3333333333333335</v>
      </c>
      <c r="EP170">
        <v>905.33333333333337</v>
      </c>
      <c r="EQ170">
        <v>3.6666666666666665</v>
      </c>
      <c r="ER170">
        <v>913</v>
      </c>
      <c r="ES170">
        <v>2.3333333333333335</v>
      </c>
      <c r="ET170">
        <v>996.5</v>
      </c>
      <c r="EU170">
        <v>3.1111111111111112</v>
      </c>
      <c r="EV170">
        <v>931</v>
      </c>
      <c r="EW170">
        <v>1</v>
      </c>
      <c r="EX170">
        <v>329</v>
      </c>
      <c r="EY170">
        <v>2</v>
      </c>
      <c r="EZ170">
        <v>214</v>
      </c>
      <c r="FA170">
        <v>2</v>
      </c>
      <c r="FB170">
        <v>537</v>
      </c>
      <c r="FC170">
        <v>1.6666666666666667</v>
      </c>
      <c r="FD170">
        <v>360</v>
      </c>
      <c r="FE170">
        <v>2.75</v>
      </c>
      <c r="FF170">
        <v>775.27272727272725</v>
      </c>
      <c r="FG170">
        <v>2.4166666666666665</v>
      </c>
      <c r="FH170">
        <v>673.59090909090912</v>
      </c>
      <c r="FI170">
        <v>1.3333333333333333</v>
      </c>
      <c r="FJ170">
        <v>523.5</v>
      </c>
      <c r="FK170">
        <v>2.3333333333333335</v>
      </c>
      <c r="FL170">
        <v>614</v>
      </c>
      <c r="FM170">
        <v>2.3333333333333335</v>
      </c>
      <c r="FN170">
        <v>798</v>
      </c>
      <c r="FO170">
        <v>2</v>
      </c>
      <c r="FP170">
        <v>640.71428571428567</v>
      </c>
      <c r="FQ170">
        <v>2</v>
      </c>
      <c r="FR170">
        <v>282</v>
      </c>
      <c r="FS170">
        <v>2</v>
      </c>
      <c r="FT170">
        <v>633</v>
      </c>
      <c r="FU170">
        <v>0</v>
      </c>
      <c r="FW170">
        <v>1.3333333333333333</v>
      </c>
      <c r="FX170">
        <v>457.5</v>
      </c>
      <c r="FY170">
        <v>1.8333333333333333</v>
      </c>
      <c r="FZ170">
        <v>600</v>
      </c>
      <c r="GA170">
        <v>1.8333333333333333</v>
      </c>
      <c r="GB170">
        <v>600</v>
      </c>
      <c r="GC170">
        <v>2.2222222222222223</v>
      </c>
      <c r="GD170">
        <v>652.22580645161293</v>
      </c>
      <c r="GE170">
        <v>1.9555555555555555</v>
      </c>
      <c r="GF170">
        <v>666.64925373134326</v>
      </c>
      <c r="GG170">
        <v>2.2999999999999998</v>
      </c>
      <c r="GH170">
        <v>890.14285714285711</v>
      </c>
      <c r="GI170">
        <v>2</v>
      </c>
      <c r="GJ170">
        <v>740.71428571428567</v>
      </c>
      <c r="GK170">
        <v>2.25</v>
      </c>
      <c r="GL170">
        <v>1111.25</v>
      </c>
      <c r="GM170">
        <v>2.1785714285714284</v>
      </c>
      <c r="GN170">
        <v>881.16666666666663</v>
      </c>
      <c r="GO170">
        <v>2.5555555555555554</v>
      </c>
      <c r="GP170">
        <v>1142.3333333333333</v>
      </c>
      <c r="GQ170">
        <v>3</v>
      </c>
      <c r="GR170">
        <v>973.42857142857144</v>
      </c>
      <c r="GS170">
        <v>2.1111111111111112</v>
      </c>
      <c r="GT170">
        <v>827</v>
      </c>
      <c r="GU170">
        <v>2.5714285714285716</v>
      </c>
      <c r="GV170">
        <v>980.52631578947364</v>
      </c>
      <c r="GW170">
        <v>2.375</v>
      </c>
      <c r="GX170">
        <v>932.18918918918916</v>
      </c>
      <c r="GY170">
        <v>2.9</v>
      </c>
      <c r="GZ170">
        <v>899.25</v>
      </c>
      <c r="HA170">
        <v>2.4</v>
      </c>
      <c r="HB170">
        <v>937.85714285714289</v>
      </c>
      <c r="HC170">
        <v>2.25</v>
      </c>
      <c r="HD170">
        <v>904.16666666666663</v>
      </c>
      <c r="HE170">
        <v>2.5357142857142856</v>
      </c>
      <c r="HF170">
        <v>913.52380952380952</v>
      </c>
      <c r="HG170">
        <v>4.2222222222222223</v>
      </c>
      <c r="HH170">
        <v>1042.6666666666667</v>
      </c>
      <c r="HI170">
        <v>1.5</v>
      </c>
      <c r="HJ170">
        <v>669.66666666666663</v>
      </c>
      <c r="HK170">
        <v>3.8888888888888888</v>
      </c>
      <c r="HL170">
        <v>1186.75</v>
      </c>
      <c r="HM170">
        <v>3.1428571428571428</v>
      </c>
      <c r="HN170">
        <v>995.47826086956525</v>
      </c>
      <c r="HO170">
        <v>2.8392857142857144</v>
      </c>
      <c r="HP170">
        <v>956.36363636363637</v>
      </c>
      <c r="HQ170">
        <v>2.6071428571428572</v>
      </c>
      <c r="HR170">
        <v>945.32098765432102</v>
      </c>
      <c r="HS170">
        <v>2.1</v>
      </c>
      <c r="HT170">
        <v>853.14285714285711</v>
      </c>
      <c r="HU170">
        <v>1.5</v>
      </c>
      <c r="HV170">
        <v>781.16666666666663</v>
      </c>
      <c r="HW170">
        <v>2</v>
      </c>
      <c r="HX170">
        <v>914.6</v>
      </c>
      <c r="HY170">
        <v>1.8571428571428572</v>
      </c>
      <c r="HZ170">
        <v>846.22222222222217</v>
      </c>
      <c r="IA170">
        <v>2.7777777777777777</v>
      </c>
      <c r="IB170">
        <v>793</v>
      </c>
      <c r="IC170">
        <v>0.7</v>
      </c>
      <c r="ID170">
        <v>470.8</v>
      </c>
      <c r="IE170">
        <v>2.2222222222222223</v>
      </c>
      <c r="IF170">
        <v>916.85714285714289</v>
      </c>
      <c r="IG170">
        <v>1.8571428571428572</v>
      </c>
      <c r="IH170">
        <v>755.8</v>
      </c>
      <c r="II170">
        <v>1.8571428571428572</v>
      </c>
      <c r="IJ170">
        <v>798.63157894736844</v>
      </c>
      <c r="IK170">
        <v>1.8571428571428572</v>
      </c>
      <c r="IL170">
        <v>798.63157894736844</v>
      </c>
      <c r="IM170">
        <v>2.3571428571428572</v>
      </c>
      <c r="IN170">
        <v>898.47899159663871</v>
      </c>
      <c r="IS170">
        <v>6.5</v>
      </c>
      <c r="IT170">
        <v>1823.5</v>
      </c>
      <c r="IU170">
        <v>6.5</v>
      </c>
      <c r="IV170">
        <v>1823.5</v>
      </c>
      <c r="IW170">
        <v>0</v>
      </c>
      <c r="JA170">
        <v>3</v>
      </c>
      <c r="JB170">
        <v>304</v>
      </c>
      <c r="JC170">
        <v>1.5</v>
      </c>
      <c r="JD170">
        <v>304</v>
      </c>
      <c r="JE170">
        <v>4</v>
      </c>
      <c r="JF170">
        <v>1317</v>
      </c>
      <c r="JK170">
        <v>1.5</v>
      </c>
      <c r="JL170">
        <v>694</v>
      </c>
      <c r="JM170">
        <v>1.5</v>
      </c>
      <c r="JN170">
        <v>694</v>
      </c>
      <c r="JO170">
        <v>1</v>
      </c>
      <c r="JP170">
        <v>92</v>
      </c>
      <c r="JS170">
        <v>3</v>
      </c>
      <c r="JT170">
        <v>575</v>
      </c>
      <c r="JU170">
        <v>2</v>
      </c>
      <c r="JV170">
        <v>333.5</v>
      </c>
      <c r="JW170">
        <v>1.75</v>
      </c>
      <c r="JX170">
        <v>453.66666666666669</v>
      </c>
      <c r="JY170">
        <v>2.875</v>
      </c>
      <c r="JZ170">
        <v>885.33333333333337</v>
      </c>
      <c r="KE170">
        <v>2.5</v>
      </c>
      <c r="KF170">
        <v>760</v>
      </c>
      <c r="KG170">
        <v>2.5</v>
      </c>
      <c r="KH170">
        <v>760</v>
      </c>
      <c r="KI170">
        <v>3</v>
      </c>
      <c r="KJ170">
        <v>785</v>
      </c>
      <c r="KM170">
        <v>0</v>
      </c>
      <c r="KO170">
        <v>1.5</v>
      </c>
      <c r="KP170">
        <v>785</v>
      </c>
      <c r="KQ170">
        <v>2</v>
      </c>
      <c r="KR170">
        <v>768.33333333333337</v>
      </c>
      <c r="KS170">
        <v>2</v>
      </c>
      <c r="KT170">
        <v>768.33333333333337</v>
      </c>
      <c r="KU170">
        <v>2.5833333333333335</v>
      </c>
      <c r="KV170">
        <v>846.33333333333337</v>
      </c>
      <c r="KW170">
        <v>2.3722222222222222</v>
      </c>
      <c r="KX170">
        <v>894.8125</v>
      </c>
      <c r="KY170" s="15">
        <f>Tabla24[[#This Row],[ROS_NUM_COR_COD_ROS_TG_NEG]]-Tabla24[[#This Row],[PAS_NUM_COR_COD_ROS_TG_NEG]]</f>
        <v>2.5722222222222224</v>
      </c>
      <c r="KZ170" s="15">
        <f>Tabla24[[#This Row],[ROS_DUR_COR_COD_ROS_TG_NEG]]-Tabla24[[#This Row],[PAS_DUR_COR_COD_ROS_TG_NEG]]</f>
        <v>655.53333333333342</v>
      </c>
      <c r="LA170" s="15">
        <f>Tabla24[[#This Row],[ROS_NUM_COR_COD_ROS_TG_NEU]]-Tabla24[[#This Row],[PAS_NUM_COR_COD_ROS_TG_NEU]]</f>
        <v>-0.44736842105263164</v>
      </c>
      <c r="LB170" s="15">
        <f>Tabla24[[#This Row],[ROS_DUR_COR_COD_ROS_TG_NEU]]-Tabla24[[#This Row],[PAS_DUR_COR_COD_ROS_TG_NEU]]</f>
        <v>133.16666666666663</v>
      </c>
      <c r="LC170" s="15">
        <f>Tabla24[[#This Row],[ROS_NUM_COR_COD_ROS_TG_POS]]-Tabla24[[#This Row],[PAS_NUM_COR_COD_ROS_TG_POS]]</f>
        <v>2.257309941520468</v>
      </c>
      <c r="LD170" s="15">
        <f>Tabla24[[#This Row],[ROS_DUR_COR_COD_ROS_TG_POS]]-Tabla24[[#This Row],[PAS_DUR_COR_COD_ROS_TG_POS]]</f>
        <v>530.58333333333337</v>
      </c>
      <c r="LE170" s="15">
        <f>Tabla24[[#This Row],[ROS_NUM_COR_COD_ROS_TG_TOT]]-Tabla24[[#This Row],[PAS_NUM_COR_COD_ROS_TG_TOT]]</f>
        <v>1.4014778325123152</v>
      </c>
      <c r="LF170" s="15">
        <f>Tabla24[[#This Row],[ROS_DUR_COR_COD_ROS_TG_TOT]]-Tabla24[[#This Row],[PAS_DUR_COR_COD_ROS_TG_TOT]]</f>
        <v>477.68756319514659</v>
      </c>
      <c r="LG170" s="15">
        <f>Tabla24[[#This Row],[ROS_NUM_COR_COD_ESC_TG_NEG]]-Tabla24[[#This Row],[PAS_NUM_COR_COD_ESC_TG_NEG]]</f>
        <v>0.95555555555555527</v>
      </c>
      <c r="LH170" s="15">
        <f>Tabla24[[#This Row],[ROS_DUR_COR_COD_ESC_TG_NEG]]-Tabla24[[#This Row],[PAS_DUR_COR_COD_ESC_TG_NEG]]</f>
        <v>669</v>
      </c>
      <c r="LI170" s="15">
        <f>Tabla24[[#This Row],[ROS_NUM_COR_COD_ESC_TG_NEU]]-Tabla24[[#This Row],[PAS_NUM_COR_COD_ESC_TG_NEU]]</f>
        <v>1.631578947368421</v>
      </c>
      <c r="LJ170" s="15">
        <f>Tabla24[[#This Row],[ROS_NUM_COR_COD_ESC_TG_NEG]]-Tabla24[[#This Row],[PAS_NUM_COR_COD_ESC_TG_NEG]]</f>
        <v>0.95555555555555527</v>
      </c>
      <c r="LK170" s="15">
        <f>Tabla24[[#This Row],[ROS_NUM_COR_COD_ESC_TG_POS]]-Tabla24[[#This Row],[PAS_NUM_COR_COD_ESC_TG_POS]]</f>
        <v>-0.15204678362573087</v>
      </c>
      <c r="LL170" s="15">
        <f>Tabla24[[#This Row],[ROS_DUR_COR_COD_ESC_TG_POS]]-Tabla24[[#This Row],[PAS_DUR_COR_COD_ESC_TG_POS]]</f>
        <v>73.533333333333303</v>
      </c>
      <c r="LM170" s="15">
        <f>Tabla24[[#This Row],[ROS_NUM_COR_COD_ESC_TG_TOT]]-Tabla24[[#This Row],[PAS_NUM_COR_COD_ESC_TG_TOT]]</f>
        <v>0.83004926108374399</v>
      </c>
      <c r="LN170" s="15">
        <f>Tabla24[[#This Row],[ROS_DUR_COR_COD_ESC_TG_TOT]]-Tabla24[[#This Row],[PAS_DUR_COR_COD_ESC_TG_TOT]]</f>
        <v>449.17076023391803</v>
      </c>
      <c r="LO170" s="15">
        <f>Tabla24[[#This Row],[PAS_NUM_COR_COD_ROS_TG_NEG]]-Tabla24[[#This Row],[ESC_NUM_COR_COD_ROS_TG_NEG]]</f>
        <v>-0.46111111111111125</v>
      </c>
      <c r="LP170" s="15">
        <f>Tabla24[[#This Row],[PAS_DUR_COR_COD_ROS_TG_NEG]]-Tabla24[[#This Row],[ESC_DUR_COR_COD_ROS_TG_NEG]]</f>
        <v>-685.46666666666658</v>
      </c>
      <c r="LQ170" s="15">
        <f>Tabla24[[#This Row],[PAS_NUM_COR_COD_ROS_TG_NEU]]-Tabla24[[#This Row],[ESC_NUM_COR_COD_ROS_TG_NEU]]</f>
        <v>-0.38596491228070184</v>
      </c>
      <c r="LR170" s="15">
        <f>Tabla24[[#This Row],[PAS_DUR_COR_COD_ROS_TG_NEU]]-Tabla24[[#This Row],[ESC_DUR_COR_COD_ROS_TG_NEU]]</f>
        <v>-51.875</v>
      </c>
      <c r="LS170" s="15">
        <f>Tabla24[[#This Row],[PAS_NUM_COR_COD_ROS_TG_POS]]-Tabla24[[#This Row],[ESC_NUM_COR_COD_ROS_TG_POS]]</f>
        <v>-0.5906432748538013</v>
      </c>
      <c r="LT170" s="15">
        <f>Tabla24[[#This Row],[PAS_DUR_COR_COD_ROS_TG_POS]]-Tabla24[[#This Row],[ESC_DUR_COR_COD_ROS_TG_POS]]</f>
        <v>-49.404761904761926</v>
      </c>
      <c r="LU170" s="15">
        <f>Tabla24[[#This Row],[PAS_NUM_COR_COD_ROS_TG_TOT]]-Tabla24[[#This Row],[ESC_NUM_COR_COD_ROS_TG_TOT]]</f>
        <v>-0.4808429118773947</v>
      </c>
      <c r="LV170" s="15">
        <f>Tabla24[[#This Row],[PAS_DUR_COR_COD_ROS_TG_TOT]]-Tabla24[[#This Row],[ESC_DUR_COR_COD_ROS_TG_TOT]]</f>
        <v>-232.65930232558139</v>
      </c>
      <c r="LW170" s="15">
        <f>Tabla24[[#This Row],[PAS_NUM_COR_COD_ESC_TG_NEG]]-Tabla24[[#This Row],[ESC_NUM_COR_COD_ESC_TG_NEG]]</f>
        <v>-0.84444444444444455</v>
      </c>
      <c r="LX170" s="15">
        <f>Tabla24[[#This Row],[PAS_DUR_COR_COD_ESC_TG_NEG]]-Tabla24[[#This Row],[ESC_DUR_COR_COD_ESC_TG_NEG]]</f>
        <v>-207.41666666666669</v>
      </c>
      <c r="LY170" s="15">
        <f>Tabla24[[#This Row],[PAS_NUM_COR_COD_ESC_TG_NEU]]-Tabla24[[#This Row],[ESC_NUM_COR_COD_ESC_TG_NEU]]</f>
        <v>-1.1871345029239764</v>
      </c>
      <c r="LZ170" s="15">
        <f>Tabla24[[#This Row],[PAS_DUR_COR_COD_ESC_TG_NEU]]-Tabla24[[#This Row],[ESC_DUR_COR_COD_ESC_TG_NEU]]</f>
        <v>-398.3047619047619</v>
      </c>
      <c r="MA170" s="15">
        <f>Tabla24[[#This Row],[PAS_NUM_COR_COD_ESC_TG_POS]]-Tabla24[[#This Row],[ESC_NUM_COR_COD_ESC_TG_POS]]</f>
        <v>-0.40350877192982448</v>
      </c>
      <c r="MB170" s="15">
        <f>Tabla24[[#This Row],[PAS_DUR_COR_COD_ESC_TG_POS]]-Tabla24[[#This Row],[ESC_DUR_COR_COD_ESC_TG_POS]]</f>
        <v>-151.10476190476186</v>
      </c>
      <c r="MC170" s="15">
        <f>Tabla24[[#This Row],[PAS_NUM_COR_COD_ESC_TG_TOT]]-Tabla24[[#This Row],[ESC_NUM_COR_COD_ESC_TG_TOT]]</f>
        <v>-0.81417624521072773</v>
      </c>
      <c r="MD170" s="15">
        <f>Tabla24[[#This Row],[PAS_DUR_COR_COD_ESC_TG_TOT]]-Tabla24[[#This Row],[ESC_DUR_COR_COD_ESC_TG_TOT]]</f>
        <v>-247.59898989898988</v>
      </c>
      <c r="ME170">
        <v>258.55555555555554</v>
      </c>
      <c r="MF170">
        <v>306.66666666666669</v>
      </c>
      <c r="MG170">
        <v>277</v>
      </c>
      <c r="MH170">
        <v>277.52173913043481</v>
      </c>
      <c r="MI170">
        <v>311.5</v>
      </c>
      <c r="MJ170">
        <v>209.71428571428572</v>
      </c>
      <c r="MK170">
        <v>266.83333333333331</v>
      </c>
      <c r="ML170">
        <v>259.89473684210526</v>
      </c>
      <c r="MM170">
        <v>244</v>
      </c>
      <c r="MN170">
        <v>221</v>
      </c>
      <c r="MO170">
        <v>223.57142857142858</v>
      </c>
      <c r="MP170">
        <v>227.65</v>
      </c>
      <c r="MQ170">
        <v>266.5</v>
      </c>
      <c r="MR170">
        <v>230.14285714285714</v>
      </c>
      <c r="MS170">
        <v>289.14285714285717</v>
      </c>
      <c r="MT170">
        <v>262.13636363636363</v>
      </c>
      <c r="MU170">
        <v>175.33333333333334</v>
      </c>
      <c r="MV170">
        <v>241.375</v>
      </c>
      <c r="MW170">
        <v>228.33333333333334</v>
      </c>
      <c r="MX170">
        <v>214.69767441860466</v>
      </c>
      <c r="MY170">
        <v>209</v>
      </c>
      <c r="MZ170">
        <v>195.6</v>
      </c>
      <c r="NA170">
        <v>247.86666666666667</v>
      </c>
      <c r="NB170">
        <v>217.48888888888888</v>
      </c>
      <c r="NC170" s="15">
        <f>Tabla1[[#This Row],[ROS_1DU_COR_COD_ROS_TG_NEG]]-Tabla1[[#This Row],[PAS_1DU_COR_COD_ROS_TG_NEG]]</f>
        <v>83.2222222222222</v>
      </c>
      <c r="ND170" s="15">
        <f>Tabla1[[#This Row],[ROS_1DU_COR_COD_ROS_TG_NEU]]-Tabla1[[#This Row],[PAS_1DU_COR_COD_ROS_TG_NEU]]</f>
        <v>65.291666666666686</v>
      </c>
      <c r="NE170" s="15">
        <f>Tabla1[[#This Row],[ROS_1DU_COR_COD_ROS_TG_POS]]-Tabla1[[#This Row],[PAS_1DU_COR_COD_ROS_TG_POS]]</f>
        <v>48.666666666666657</v>
      </c>
      <c r="NF170" s="15">
        <f>Tabla1[[#This Row],[ROS_1DU_COR_COD_ROS_TG_TOT]]-Tabla1[[#This Row],[PAS_1DU_COR_COD_ROS_TG_TOT]]</f>
        <v>62.824064711830147</v>
      </c>
      <c r="NG170" s="15">
        <f>Tabla1[[#This Row],[ROS_1DU_COR_COD_ESC_TG_NEG]]-Tabla1[[#This Row],[PAS_1DU_COR_COD_ESC_TG_NEG]]</f>
        <v>102.5</v>
      </c>
      <c r="NH170" s="15">
        <f>Tabla1[[#This Row],[ROS_1DU_COR_COD_ESC_TG_NEU]]-Tabla1[[#This Row],[PAS_1DU_COR_COD_ESC_TG_NEU]]</f>
        <v>14.114285714285728</v>
      </c>
      <c r="NI170" s="15">
        <f>Tabla1[[#This Row],[ROS_1DU_COR_COD_ESC_TG_POS]]-Tabla1[[#This Row],[PAS_1DU_COR_COD_ESC_TG_POS]]</f>
        <v>18.96666666666664</v>
      </c>
      <c r="NJ170" s="15">
        <f>Tabla1[[#This Row],[ROS_1DU_COR_COD_ESC_TG_TOT]]-Tabla1[[#This Row],[PAS_1DU_COR_COD_ESC_TG_TOT]]</f>
        <v>42.40584795321638</v>
      </c>
      <c r="NK170" s="15">
        <f>Tabla1[[#This Row],[PAS_1DU_COR_COD_ROS_TG_NEG]]-Tabla1[[#This Row],[ESC_1DU_COR_COD_ROS_TG_NEG]]</f>
        <v>-68.666666666666657</v>
      </c>
      <c r="NL170" s="15">
        <f>Tabla1[[#This Row],[PAS_1DU_COR_COD_ROS_TG_NEU]]-Tabla1[[#This Row],[ESC_1DU_COR_COD_ROS_TG_NEU]]</f>
        <v>20.375</v>
      </c>
      <c r="NM170" s="15">
        <f>Tabla1[[#This Row],[PAS_1DU_COR_COD_ROS_TG_POS]]-Tabla1[[#This Row],[ESC_1DU_COR_COD_ROS_TG_POS]]</f>
        <v>4.7619047619047592</v>
      </c>
      <c r="NN170" s="15">
        <f>Tabla1[[#This Row],[PAS_1DU_COR_COD_ROS_TG_TOT]]-Tabla1[[#This Row],[ESC_1DU_COR_COD_ROS_TG_TOT]]</f>
        <v>-12.952325581395343</v>
      </c>
      <c r="NO170" s="15">
        <f>Tabla1[[#This Row],[PAS_1DU_COR_COD_ESC_TG_NEG]]-Tabla1[[#This Row],[ESC_1DU_COR_COD_ESC_TG_NEG]]</f>
        <v>-57.5</v>
      </c>
      <c r="NP170" s="15">
        <f>Tabla1[[#This Row],[PAS_1DU_COR_COD_ESC_TG_NEU]]-Tabla1[[#This Row],[ESC_1DU_COR_COD_ESC_TG_NEU]]</f>
        <v>-34.542857142857144</v>
      </c>
      <c r="NQ170" s="15">
        <f>Tabla1[[#This Row],[PAS_1DU_COR_COD_ESC_TG_POS]]-Tabla1[[#This Row],[ESC_1DU_COR_COD_ESC_TG_POS]]</f>
        <v>-41.276190476190493</v>
      </c>
      <c r="NR170" s="15">
        <f>Tabla1[[#This Row],[PAS_1DU_COR_COD_ESC_TG_TOT]]-Tabla1[[#This Row],[ESC_1DU_COR_COD_ESC_TG_TOT]]</f>
        <v>-44.647474747474746</v>
      </c>
    </row>
    <row r="171" spans="1:382" x14ac:dyDescent="0.3">
      <c r="A171" s="2" t="s">
        <v>188</v>
      </c>
      <c r="B171" s="2">
        <v>50</v>
      </c>
      <c r="C171" s="2">
        <v>2</v>
      </c>
      <c r="D171" s="2">
        <v>52</v>
      </c>
      <c r="E171">
        <v>2.1052631578947367</v>
      </c>
      <c r="F171">
        <v>938.5454545454545</v>
      </c>
      <c r="G171">
        <v>1.4</v>
      </c>
      <c r="H171">
        <v>704.36363636363637</v>
      </c>
      <c r="I171">
        <v>1.65</v>
      </c>
      <c r="J171">
        <v>490.23076923076923</v>
      </c>
      <c r="K171">
        <v>1.7118644067796611</v>
      </c>
      <c r="L171">
        <v>698.42857142857144</v>
      </c>
      <c r="M171">
        <v>1.263157894736842</v>
      </c>
      <c r="N171">
        <v>526.36363636363637</v>
      </c>
      <c r="O171">
        <v>1.9</v>
      </c>
      <c r="P171">
        <v>786.7</v>
      </c>
      <c r="Q171">
        <v>2.2999999999999998</v>
      </c>
      <c r="R171">
        <v>477.84210526315792</v>
      </c>
      <c r="S171">
        <v>1.8305084745762712</v>
      </c>
      <c r="T171">
        <v>568.4</v>
      </c>
      <c r="U171">
        <v>1.771186440677966</v>
      </c>
      <c r="V171">
        <v>629.08000000000004</v>
      </c>
      <c r="W171">
        <v>0.36842105263157893</v>
      </c>
      <c r="X171">
        <v>241.42857142857142</v>
      </c>
      <c r="Y171">
        <v>0.1</v>
      </c>
      <c r="Z171">
        <v>230</v>
      </c>
      <c r="AA171">
        <v>0.85</v>
      </c>
      <c r="AB171">
        <v>254.22222222222223</v>
      </c>
      <c r="AC171">
        <v>0.44067796610169491</v>
      </c>
      <c r="AD171">
        <v>246.55555555555554</v>
      </c>
      <c r="AE171">
        <v>0.44067796610169491</v>
      </c>
      <c r="AF171">
        <v>246.55555555555554</v>
      </c>
      <c r="AG171">
        <v>1.3276836158192091</v>
      </c>
      <c r="AH171">
        <v>555.04301075268813</v>
      </c>
      <c r="AI171">
        <v>1</v>
      </c>
      <c r="AJ171">
        <v>396</v>
      </c>
      <c r="AO171">
        <v>1</v>
      </c>
      <c r="AP171">
        <v>396</v>
      </c>
      <c r="AQ171">
        <v>5</v>
      </c>
      <c r="AR171">
        <v>1218</v>
      </c>
      <c r="AW171">
        <v>5</v>
      </c>
      <c r="AX171">
        <v>1218</v>
      </c>
      <c r="AY171">
        <v>3</v>
      </c>
      <c r="AZ171">
        <v>807</v>
      </c>
      <c r="BA171">
        <v>5</v>
      </c>
      <c r="BB171">
        <v>1505</v>
      </c>
      <c r="BG171">
        <v>5</v>
      </c>
      <c r="BH171">
        <v>1505</v>
      </c>
      <c r="BI171">
        <v>5</v>
      </c>
      <c r="BJ171">
        <v>1505</v>
      </c>
      <c r="BK171">
        <v>3.6666666666666665</v>
      </c>
      <c r="BL171">
        <v>1039.6666666666667</v>
      </c>
      <c r="BM171">
        <v>1.3666666666666667</v>
      </c>
      <c r="BN171">
        <v>570.1875</v>
      </c>
      <c r="BO171">
        <v>3.2222222222222223</v>
      </c>
      <c r="BP171">
        <v>1183</v>
      </c>
      <c r="BQ171">
        <v>1.7777777777777777</v>
      </c>
      <c r="BR171">
        <v>594</v>
      </c>
      <c r="BS171">
        <v>2.5</v>
      </c>
      <c r="BT171">
        <v>604.75</v>
      </c>
      <c r="BU171">
        <v>2.5</v>
      </c>
      <c r="BV171">
        <v>775</v>
      </c>
      <c r="BW171">
        <v>2.7777777777777777</v>
      </c>
      <c r="BX171">
        <v>784.5</v>
      </c>
      <c r="BY171">
        <v>2.5</v>
      </c>
      <c r="BZ171">
        <v>1166.8333333333333</v>
      </c>
      <c r="CA171">
        <v>1.7</v>
      </c>
      <c r="CB171">
        <v>729</v>
      </c>
      <c r="CC171">
        <v>2.3103448275862069</v>
      </c>
      <c r="CD171">
        <v>882.55</v>
      </c>
      <c r="CE171">
        <v>2.4035087719298245</v>
      </c>
      <c r="CF171">
        <v>828.77499999999998</v>
      </c>
      <c r="CG171">
        <v>2.2222222222222223</v>
      </c>
      <c r="CH171">
        <v>776.66666666666663</v>
      </c>
      <c r="CI171">
        <v>2.1111111111111112</v>
      </c>
      <c r="CJ171">
        <v>634.20000000000005</v>
      </c>
      <c r="CK171">
        <v>2.1</v>
      </c>
      <c r="CL171">
        <v>1258.5</v>
      </c>
      <c r="CM171">
        <v>2.1428571428571428</v>
      </c>
      <c r="CN171">
        <v>857.66666666666663</v>
      </c>
      <c r="CO171">
        <v>3.5555555555555554</v>
      </c>
      <c r="CP171">
        <v>1170</v>
      </c>
      <c r="CQ171">
        <v>2.9</v>
      </c>
      <c r="CR171">
        <v>1190.5</v>
      </c>
      <c r="CS171">
        <v>3.3</v>
      </c>
      <c r="CT171">
        <v>1744.8</v>
      </c>
      <c r="CU171">
        <v>3.2413793103448274</v>
      </c>
      <c r="CV171">
        <v>1346.2941176470588</v>
      </c>
      <c r="CW171">
        <v>2.7017543859649122</v>
      </c>
      <c r="CX171">
        <v>1117.25</v>
      </c>
      <c r="CY171">
        <v>2.5526315789473686</v>
      </c>
      <c r="CZ171">
        <v>956.98611111111109</v>
      </c>
      <c r="DA171">
        <v>0.77777777777777779</v>
      </c>
      <c r="DB171">
        <v>211</v>
      </c>
      <c r="DC171">
        <v>0.55555555555555558</v>
      </c>
      <c r="DD171">
        <v>412.33333333333331</v>
      </c>
      <c r="DE171">
        <v>1.1000000000000001</v>
      </c>
      <c r="DF171">
        <v>531.75</v>
      </c>
      <c r="DG171">
        <v>0.8214285714285714</v>
      </c>
      <c r="DH171">
        <v>368.25</v>
      </c>
      <c r="DI171">
        <v>1.8888888888888888</v>
      </c>
      <c r="DJ171">
        <v>504.83333333333331</v>
      </c>
      <c r="DK171">
        <v>1.1000000000000001</v>
      </c>
      <c r="DL171">
        <v>340.66666666666669</v>
      </c>
      <c r="DM171">
        <v>1.2</v>
      </c>
      <c r="DN171">
        <v>368.33333333333331</v>
      </c>
      <c r="DO171">
        <v>1.3793103448275863</v>
      </c>
      <c r="DP171">
        <v>404.61111111111109</v>
      </c>
      <c r="DQ171">
        <v>1.1052631578947369</v>
      </c>
      <c r="DR171">
        <v>390.06666666666666</v>
      </c>
      <c r="DS171">
        <v>1.1052631578947369</v>
      </c>
      <c r="DT171">
        <v>390.06666666666666</v>
      </c>
      <c r="DU171">
        <v>2.0701754385964914</v>
      </c>
      <c r="DV171">
        <v>790.24509803921569</v>
      </c>
      <c r="DW171">
        <v>5</v>
      </c>
      <c r="DX171">
        <v>918</v>
      </c>
      <c r="DY171">
        <v>1</v>
      </c>
      <c r="DZ171">
        <v>185</v>
      </c>
      <c r="EC171">
        <v>3</v>
      </c>
      <c r="ED171">
        <v>551.5</v>
      </c>
      <c r="EE171">
        <v>6</v>
      </c>
      <c r="EF171">
        <v>1271</v>
      </c>
      <c r="EK171">
        <v>6</v>
      </c>
      <c r="EL171">
        <v>1271</v>
      </c>
      <c r="EM171">
        <v>4</v>
      </c>
      <c r="EN171">
        <v>791.33333333333337</v>
      </c>
      <c r="EO171">
        <v>0</v>
      </c>
      <c r="EQ171">
        <v>7</v>
      </c>
      <c r="ER171">
        <v>1428</v>
      </c>
      <c r="EU171">
        <v>3.5</v>
      </c>
      <c r="EV171">
        <v>1428</v>
      </c>
      <c r="EW171">
        <v>0</v>
      </c>
      <c r="FC171">
        <v>0</v>
      </c>
      <c r="FE171">
        <v>2.3333333333333335</v>
      </c>
      <c r="FF171">
        <v>1428</v>
      </c>
      <c r="FG171">
        <v>3.1666666666666665</v>
      </c>
      <c r="FH171">
        <v>950.5</v>
      </c>
      <c r="FI171">
        <v>1</v>
      </c>
      <c r="FJ171">
        <v>152</v>
      </c>
      <c r="FK171">
        <v>3</v>
      </c>
      <c r="FL171">
        <v>452</v>
      </c>
      <c r="FO171">
        <v>2</v>
      </c>
      <c r="FP171">
        <v>302</v>
      </c>
      <c r="FQ171">
        <v>0</v>
      </c>
      <c r="FW171">
        <v>0</v>
      </c>
      <c r="FY171">
        <v>1.3333333333333333</v>
      </c>
      <c r="FZ171">
        <v>302</v>
      </c>
      <c r="GA171">
        <v>1.3333333333333333</v>
      </c>
      <c r="GB171">
        <v>302</v>
      </c>
      <c r="GC171">
        <v>2.5555555555555554</v>
      </c>
      <c r="GD171">
        <v>734.33333333333337</v>
      </c>
      <c r="GE171">
        <v>2.0944444444444446</v>
      </c>
      <c r="GF171">
        <v>787.13888888888891</v>
      </c>
      <c r="GG171">
        <v>2.2000000000000002</v>
      </c>
      <c r="GH171">
        <v>851.71428571428567</v>
      </c>
      <c r="GI171">
        <v>2.4</v>
      </c>
      <c r="GJ171">
        <v>899</v>
      </c>
      <c r="GK171">
        <v>2.4444444444444446</v>
      </c>
      <c r="GL171">
        <v>743.875</v>
      </c>
      <c r="GM171">
        <v>2.3448275862068964</v>
      </c>
      <c r="GN171">
        <v>827.5454545454545</v>
      </c>
      <c r="GO171">
        <v>1.8888888888888888</v>
      </c>
      <c r="GP171">
        <v>825.83333333333337</v>
      </c>
      <c r="GQ171">
        <v>2.2999999999999998</v>
      </c>
      <c r="GR171">
        <v>780.88888888888891</v>
      </c>
      <c r="GS171">
        <v>2.2000000000000002</v>
      </c>
      <c r="GT171">
        <v>678.57142857142856</v>
      </c>
      <c r="GU171">
        <v>2.1379310344827585</v>
      </c>
      <c r="GV171">
        <v>760.59090909090912</v>
      </c>
      <c r="GW171">
        <v>2.2413793103448274</v>
      </c>
      <c r="GX171">
        <v>794.06818181818187</v>
      </c>
      <c r="GY171">
        <v>5</v>
      </c>
      <c r="GZ171">
        <v>1484.2</v>
      </c>
      <c r="HA171">
        <v>4.4000000000000004</v>
      </c>
      <c r="HB171">
        <v>1316.3</v>
      </c>
      <c r="HC171">
        <v>4.1111111111111107</v>
      </c>
      <c r="HD171">
        <v>1233.1111111111111</v>
      </c>
      <c r="HE171">
        <v>4.5172413793103452</v>
      </c>
      <c r="HF171">
        <v>1348.3793103448277</v>
      </c>
      <c r="HG171">
        <v>4.8888888888888893</v>
      </c>
      <c r="HH171">
        <v>1431.2222222222222</v>
      </c>
      <c r="HI171">
        <v>4.7</v>
      </c>
      <c r="HJ171">
        <v>1472</v>
      </c>
      <c r="HK171">
        <v>5.4</v>
      </c>
      <c r="HL171">
        <v>1656.2</v>
      </c>
      <c r="HM171">
        <v>5</v>
      </c>
      <c r="HN171">
        <v>1524.6785714285713</v>
      </c>
      <c r="HO171">
        <v>4.7586206896551726</v>
      </c>
      <c r="HP171">
        <v>1434.9824561403509</v>
      </c>
      <c r="HQ171">
        <v>3.5</v>
      </c>
      <c r="HR171">
        <v>1155.7722772277227</v>
      </c>
      <c r="HS171">
        <v>2.8</v>
      </c>
      <c r="HT171">
        <v>763.1</v>
      </c>
      <c r="HU171">
        <v>2.7</v>
      </c>
      <c r="HV171">
        <v>838.7</v>
      </c>
      <c r="HW171">
        <v>2.7777777777777777</v>
      </c>
      <c r="HX171">
        <v>931.77777777777783</v>
      </c>
      <c r="HY171">
        <v>2.7586206896551726</v>
      </c>
      <c r="HZ171">
        <v>841.51724137931035</v>
      </c>
      <c r="IA171">
        <v>3.2222222222222223</v>
      </c>
      <c r="IB171">
        <v>923.77777777777783</v>
      </c>
      <c r="IC171">
        <v>2.7</v>
      </c>
      <c r="ID171">
        <v>888</v>
      </c>
      <c r="IE171">
        <v>3.3</v>
      </c>
      <c r="IF171">
        <v>892.9</v>
      </c>
      <c r="IG171">
        <v>3.0689655172413794</v>
      </c>
      <c r="IH171">
        <v>900.79310344827582</v>
      </c>
      <c r="II171">
        <v>2.9137931034482758</v>
      </c>
      <c r="IJ171">
        <v>871.15517241379314</v>
      </c>
      <c r="IK171">
        <v>2.9137931034482758</v>
      </c>
      <c r="IL171">
        <v>871.15517241379314</v>
      </c>
      <c r="IM171">
        <v>3.3045977011494254</v>
      </c>
      <c r="IN171">
        <v>1051.9496855345913</v>
      </c>
      <c r="IS171">
        <v>2</v>
      </c>
      <c r="IT171">
        <v>556</v>
      </c>
      <c r="IU171">
        <v>2</v>
      </c>
      <c r="IV171">
        <v>556</v>
      </c>
      <c r="IW171">
        <v>4</v>
      </c>
      <c r="IX171">
        <v>1060</v>
      </c>
      <c r="JC171">
        <v>4</v>
      </c>
      <c r="JD171">
        <v>1060</v>
      </c>
      <c r="JE171">
        <v>3</v>
      </c>
      <c r="JF171">
        <v>808</v>
      </c>
      <c r="JK171">
        <v>5</v>
      </c>
      <c r="JL171">
        <v>1414</v>
      </c>
      <c r="JM171">
        <v>5</v>
      </c>
      <c r="JN171">
        <v>1414</v>
      </c>
      <c r="JO171">
        <v>2</v>
      </c>
      <c r="JP171">
        <v>762</v>
      </c>
      <c r="JU171">
        <v>2</v>
      </c>
      <c r="JV171">
        <v>762</v>
      </c>
      <c r="JW171">
        <v>3.5</v>
      </c>
      <c r="JX171">
        <v>1088</v>
      </c>
      <c r="JY171">
        <v>3.25</v>
      </c>
      <c r="JZ171">
        <v>948</v>
      </c>
      <c r="KE171">
        <v>3</v>
      </c>
      <c r="KF171">
        <v>705</v>
      </c>
      <c r="KG171">
        <v>3</v>
      </c>
      <c r="KH171">
        <v>705</v>
      </c>
      <c r="KI171">
        <v>1</v>
      </c>
      <c r="KJ171">
        <v>156</v>
      </c>
      <c r="KO171">
        <v>1</v>
      </c>
      <c r="KP171">
        <v>156</v>
      </c>
      <c r="KQ171">
        <v>2</v>
      </c>
      <c r="KR171">
        <v>430.5</v>
      </c>
      <c r="KS171">
        <v>2</v>
      </c>
      <c r="KT171">
        <v>430.5</v>
      </c>
      <c r="KU171">
        <v>2.8333333333333335</v>
      </c>
      <c r="KV171">
        <v>775.5</v>
      </c>
      <c r="KW171">
        <v>3.2888888888888888</v>
      </c>
      <c r="KX171">
        <v>1041.8969696969698</v>
      </c>
      <c r="KY171" s="15">
        <f>Tabla24[[#This Row],[ROS_NUM_COR_COD_ROS_TG_NEG]]-Tabla24[[#This Row],[PAS_NUM_COR_COD_ROS_TG_NEG]]</f>
        <v>3.6257309941520472</v>
      </c>
      <c r="KZ171" s="15">
        <f>Tabla24[[#This Row],[ROS_DUR_COR_COD_ROS_TG_NEG]]-Tabla24[[#This Row],[PAS_DUR_COR_COD_ROS_TG_NEG]]</f>
        <v>904.8585858585858</v>
      </c>
      <c r="LA171" s="15">
        <f>Tabla24[[#This Row],[ROS_NUM_COR_COD_ROS_TG_NEU]]-Tabla24[[#This Row],[PAS_NUM_COR_COD_ROS_TG_NEU]]</f>
        <v>2.8000000000000003</v>
      </c>
      <c r="LB171" s="15">
        <f>Tabla24[[#This Row],[ROS_DUR_COR_COD_ROS_TG_NEU]]-Tabla24[[#This Row],[PAS_DUR_COR_COD_ROS_TG_NEU]]</f>
        <v>685.3</v>
      </c>
      <c r="LC171" s="15">
        <f>Tabla24[[#This Row],[ROS_NUM_COR_COD_ROS_TG_POS]]-Tabla24[[#This Row],[PAS_NUM_COR_COD_ROS_TG_POS]]</f>
        <v>3.1000000000000005</v>
      </c>
      <c r="LD171" s="15">
        <f>Tabla24[[#This Row],[ROS_DUR_COR_COD_ROS_TG_POS]]-Tabla24[[#This Row],[PAS_DUR_COR_COD_ROS_TG_POS]]</f>
        <v>1178.3578947368421</v>
      </c>
      <c r="LE171" s="15">
        <f>Tabla24[[#This Row],[ROS_NUM_COR_COD_ROS_TG_TOT]]-Tabla24[[#This Row],[PAS_NUM_COR_COD_ROS_TG_TOT]]</f>
        <v>3.1694915254237288</v>
      </c>
      <c r="LF171" s="15">
        <f>Tabla24[[#This Row],[ROS_DUR_COR_COD_ROS_TG_TOT]]-Tabla24[[#This Row],[PAS_DUR_COR_COD_ROS_TG_TOT]]</f>
        <v>956.27857142857135</v>
      </c>
      <c r="LG171" s="15">
        <f>Tabla24[[#This Row],[ROS_NUM_COR_COD_ESC_TG_NEG]]-Tabla24[[#This Row],[PAS_NUM_COR_COD_ESC_TG_NEG]]</f>
        <v>-0.21637426900584789</v>
      </c>
      <c r="LH171" s="15">
        <f>Tabla24[[#This Row],[ROS_DUR_COR_COD_ESC_TG_NEG]]-Tabla24[[#This Row],[PAS_DUR_COR_COD_ESC_TG_NEG]]</f>
        <v>-112.71212121212113</v>
      </c>
      <c r="LI171" s="15">
        <f>Tabla24[[#This Row],[ROS_NUM_COR_COD_ESC_TG_NEU]]-Tabla24[[#This Row],[PAS_NUM_COR_COD_ESC_TG_NEU]]</f>
        <v>0.89999999999999991</v>
      </c>
      <c r="LJ171" s="15">
        <f>Tabla24[[#This Row],[ROS_NUM_COR_COD_ESC_TG_NEG]]-Tabla24[[#This Row],[PAS_NUM_COR_COD_ESC_TG_NEG]]</f>
        <v>-0.21637426900584789</v>
      </c>
      <c r="LK171" s="15">
        <f>Tabla24[[#This Row],[ROS_NUM_COR_COD_ESC_TG_POS]]-Tabla24[[#This Row],[PAS_NUM_COR_COD_ESC_TG_POS]]</f>
        <v>0.55000000000000027</v>
      </c>
      <c r="LL171" s="15">
        <f>Tabla24[[#This Row],[ROS_DUR_COR_COD_ESC_TG_POS]]-Tabla24[[#This Row],[PAS_DUR_COR_COD_ESC_TG_POS]]</f>
        <v>188.34065934065933</v>
      </c>
      <c r="LM171" s="15">
        <f>Tabla24[[#This Row],[ROS_NUM_COR_COD_ESC_TG_TOT]]-Tabla24[[#This Row],[PAS_NUM_COR_COD_ESC_TG_TOT]]</f>
        <v>0.42606662770309733</v>
      </c>
      <c r="LN171" s="15">
        <f>Tabla24[[#This Row],[ROS_DUR_COR_COD_ESC_TG_TOT]]-Tabla24[[#This Row],[PAS_DUR_COR_COD_ESC_TG_TOT]]</f>
        <v>62.162337662337677</v>
      </c>
      <c r="LO171" s="15">
        <f>Tabla24[[#This Row],[PAS_NUM_COR_COD_ROS_TG_NEG]]-Tabla24[[#This Row],[ESC_NUM_COR_COD_ROS_TG_NEG]]</f>
        <v>-2.2923976608187133</v>
      </c>
      <c r="LP171" s="15">
        <f>Tabla24[[#This Row],[PAS_DUR_COR_COD_ROS_TG_NEG]]-Tabla24[[#This Row],[ESC_DUR_COR_COD_ROS_TG_NEG]]</f>
        <v>-643.63636363636363</v>
      </c>
      <c r="LQ171" s="15">
        <f>Tabla24[[#This Row],[PAS_NUM_COR_COD_ROS_TG_NEU]]-Tabla24[[#This Row],[ESC_NUM_COR_COD_ROS_TG_NEU]]</f>
        <v>-1</v>
      </c>
      <c r="LR171" s="15">
        <f>Tabla24[[#This Row],[PAS_DUR_COR_COD_ROS_TG_NEU]]-Tabla24[[#This Row],[ESC_DUR_COR_COD_ROS_TG_NEU]]</f>
        <v>-403.79999999999995</v>
      </c>
      <c r="LS171" s="15">
        <f>Tabla24[[#This Row],[PAS_NUM_COR_COD_ROS_TG_POS]]-Tabla24[[#This Row],[ESC_NUM_COR_COD_ROS_TG_POS]]</f>
        <v>-1</v>
      </c>
      <c r="LT171" s="15">
        <f>Tabla24[[#This Row],[PAS_DUR_COR_COD_ROS_TG_POS]]-Tabla24[[#This Row],[ESC_DUR_COR_COD_ROS_TG_POS]]</f>
        <v>-1266.957894736842</v>
      </c>
      <c r="LU171" s="15">
        <f>Tabla24[[#This Row],[PAS_NUM_COR_COD_ROS_TG_TOT]]-Tabla24[[#This Row],[ESC_NUM_COR_COD_ROS_TG_TOT]]</f>
        <v>-1.4108708357685562</v>
      </c>
      <c r="LV171" s="15">
        <f>Tabla24[[#This Row],[PAS_DUR_COR_COD_ROS_TG_TOT]]-Tabla24[[#This Row],[ESC_DUR_COR_COD_ROS_TG_TOT]]</f>
        <v>-777.89411764705881</v>
      </c>
      <c r="LW171" s="15">
        <f>Tabla24[[#This Row],[PAS_NUM_COR_COD_ESC_TG_NEG]]-Tabla24[[#This Row],[ESC_NUM_COR_COD_ESC_TG_NEG]]</f>
        <v>-0.67251461988304095</v>
      </c>
      <c r="LX171" s="15">
        <f>Tabla24[[#This Row],[PAS_DUR_COR_COD_ESC_TG_NEG]]-Tabla24[[#This Row],[ESC_DUR_COR_COD_ESC_TG_NEG]]</f>
        <v>154.0454545454545</v>
      </c>
      <c r="LY171" s="15">
        <f>Tabla24[[#This Row],[PAS_NUM_COR_COD_ESC_TG_NEU]]-Tabla24[[#This Row],[ESC_NUM_COR_COD_ESC_TG_NEU]]</f>
        <v>-1.1000000000000001</v>
      </c>
      <c r="LZ171" s="15">
        <f>Tabla24[[#This Row],[PAS_DUR_COR_COD_ESC_TG_NEU]]-Tabla24[[#This Row],[ESC_DUR_COR_COD_ESC_TG_NEU]]</f>
        <v>-462.46969696969688</v>
      </c>
      <c r="MA171" s="15">
        <f>Tabla24[[#This Row],[PAS_NUM_COR_COD_ESC_TG_POS]]-Tabla24[[#This Row],[ESC_NUM_COR_COD_ESC_TG_POS]]</f>
        <v>-5.0000000000000044E-2</v>
      </c>
      <c r="MB171" s="15">
        <f>Tabla24[[#This Row],[PAS_DUR_COR_COD_ESC_TG_POS]]-Tabla24[[#This Row],[ESC_DUR_COR_COD_ESC_TG_POS]]</f>
        <v>-238.76923076923077</v>
      </c>
      <c r="MC171" s="15">
        <f>Tabla24[[#This Row],[PAS_NUM_COR_COD_ESC_TG_TOT]]-Tabla24[[#This Row],[ESC_NUM_COR_COD_ESC_TG_TOT]]</f>
        <v>-0.59848042080654573</v>
      </c>
      <c r="MD171" s="15">
        <f>Tabla24[[#This Row],[PAS_DUR_COR_COD_ESC_TG_TOT]]-Tabla24[[#This Row],[ESC_DUR_COR_COD_ESC_TG_TOT]]</f>
        <v>-184.12142857142851</v>
      </c>
      <c r="ME171">
        <v>245.22222222222223</v>
      </c>
      <c r="MF171">
        <v>244.88888888888889</v>
      </c>
      <c r="MG171">
        <v>332.8</v>
      </c>
      <c r="MH171">
        <v>276.39285714285717</v>
      </c>
      <c r="MI171">
        <v>279.66666666666669</v>
      </c>
      <c r="MJ171">
        <v>312.33333333333331</v>
      </c>
      <c r="MK171">
        <v>208.71428571428572</v>
      </c>
      <c r="ML171">
        <v>270.45454545454544</v>
      </c>
      <c r="MM171">
        <v>202</v>
      </c>
      <c r="MN171">
        <v>268</v>
      </c>
      <c r="MO171">
        <v>150.19999999999999</v>
      </c>
      <c r="MP171">
        <v>210.05882352941177</v>
      </c>
      <c r="MQ171">
        <v>243.25</v>
      </c>
      <c r="MR171">
        <v>270</v>
      </c>
      <c r="MS171">
        <v>223.66666666666666</v>
      </c>
      <c r="MT171">
        <v>245.4</v>
      </c>
      <c r="MU171">
        <v>166.63636363636363</v>
      </c>
      <c r="MV171">
        <v>223.1</v>
      </c>
      <c r="MW171">
        <v>179.78947368421052</v>
      </c>
      <c r="MX171">
        <v>187</v>
      </c>
      <c r="MY171">
        <v>226.18181818181819</v>
      </c>
      <c r="MZ171">
        <v>239.54545454545453</v>
      </c>
      <c r="NA171">
        <v>193.23076923076923</v>
      </c>
      <c r="NB171">
        <v>218.14285714285714</v>
      </c>
      <c r="NC171" s="15">
        <f>Tabla1[[#This Row],[ROS_1DU_COR_COD_ROS_TG_NEG]]-Tabla1[[#This Row],[PAS_1DU_COR_COD_ROS_TG_NEG]]</f>
        <v>78.585858585858603</v>
      </c>
      <c r="ND171" s="15">
        <f>Tabla1[[#This Row],[ROS_1DU_COR_COD_ROS_TG_NEU]]-Tabla1[[#This Row],[PAS_1DU_COR_COD_ROS_TG_NEU]]</f>
        <v>21.788888888888891</v>
      </c>
      <c r="NE171" s="15">
        <f>Tabla1[[#This Row],[ROS_1DU_COR_COD_ROS_TG_POS]]-Tabla1[[#This Row],[PAS_1DU_COR_COD_ROS_TG_POS]]</f>
        <v>153.01052631578949</v>
      </c>
      <c r="NF171" s="15">
        <f>Tabla1[[#This Row],[ROS_1DU_COR_COD_ROS_TG_TOT]]-Tabla1[[#This Row],[PAS_1DU_COR_COD_ROS_TG_TOT]]</f>
        <v>89.392857142857167</v>
      </c>
      <c r="NG171" s="15">
        <f>Tabla1[[#This Row],[ROS_1DU_COR_COD_ESC_TG_NEG]]-Tabla1[[#This Row],[PAS_1DU_COR_COD_ESC_TG_NEG]]</f>
        <v>53.484848484848499</v>
      </c>
      <c r="NH171" s="15">
        <f>Tabla1[[#This Row],[ROS_1DU_COR_COD_ESC_TG_NEU]]-Tabla1[[#This Row],[PAS_1DU_COR_COD_ESC_TG_NEU]]</f>
        <v>72.787878787878782</v>
      </c>
      <c r="NI171" s="15">
        <f>Tabla1[[#This Row],[ROS_1DU_COR_COD_ESC_TG_POS]]-Tabla1[[#This Row],[PAS_1DU_COR_COD_ESC_TG_POS]]</f>
        <v>15.483516483516496</v>
      </c>
      <c r="NJ171" s="15">
        <f>Tabla1[[#This Row],[ROS_1DU_COR_COD_ESC_TG_TOT]]-Tabla1[[#This Row],[PAS_1DU_COR_COD_ESC_TG_TOT]]</f>
        <v>52.3116883116883</v>
      </c>
      <c r="NK171" s="15">
        <f>Tabla1[[#This Row],[PAS_1DU_COR_COD_ROS_TG_NEG]]-Tabla1[[#This Row],[ESC_1DU_COR_COD_ROS_TG_NEG]]</f>
        <v>-35.363636363636374</v>
      </c>
      <c r="NL171" s="15">
        <f>Tabla1[[#This Row],[PAS_1DU_COR_COD_ROS_TG_NEU]]-Tabla1[[#This Row],[ESC_1DU_COR_COD_ROS_TG_NEU]]</f>
        <v>-44.900000000000006</v>
      </c>
      <c r="NM171" s="15">
        <f>Tabla1[[#This Row],[PAS_1DU_COR_COD_ROS_TG_POS]]-Tabla1[[#This Row],[ESC_1DU_COR_COD_ROS_TG_POS]]</f>
        <v>29.589473684210532</v>
      </c>
      <c r="NN171" s="15">
        <f>Tabla1[[#This Row],[PAS_1DU_COR_COD_ROS_TG_TOT]]-Tabla1[[#This Row],[ESC_1DU_COR_COD_ROS_TG_TOT]]</f>
        <v>-23.058823529411768</v>
      </c>
      <c r="NO171" s="15">
        <f>Tabla1[[#This Row],[PAS_1DU_COR_COD_ESC_TG_NEG]]-Tabla1[[#This Row],[ESC_1DU_COR_COD_ESC_TG_NEG]]</f>
        <v>-17.068181818181813</v>
      </c>
      <c r="NP171" s="15">
        <f>Tabla1[[#This Row],[PAS_1DU_COR_COD_ESC_TG_NEU]]-Tabla1[[#This Row],[ESC_1DU_COR_COD_ESC_TG_NEU]]</f>
        <v>-30.454545454545467</v>
      </c>
      <c r="NQ171" s="15">
        <f>Tabla1[[#This Row],[PAS_1DU_COR_COD_ESC_TG_POS]]-Tabla1[[#This Row],[ESC_1DU_COR_COD_ESC_TG_POS]]</f>
        <v>-30.435897435897431</v>
      </c>
      <c r="NR171" s="15">
        <f>Tabla1[[#This Row],[PAS_1DU_COR_COD_ESC_TG_TOT]]-Tabla1[[#This Row],[ESC_1DU_COR_COD_ESC_TG_TOT]]</f>
        <v>-27.257142857142867</v>
      </c>
    </row>
    <row r="172" spans="1:382" x14ac:dyDescent="0.3">
      <c r="A172" s="2" t="s">
        <v>189</v>
      </c>
      <c r="B172" s="2">
        <v>50</v>
      </c>
      <c r="C172" s="2">
        <v>2</v>
      </c>
      <c r="D172" s="2">
        <v>56</v>
      </c>
      <c r="E172">
        <v>3.15</v>
      </c>
      <c r="F172">
        <v>869.72222222222217</v>
      </c>
      <c r="G172">
        <v>2.0526315789473686</v>
      </c>
      <c r="H172">
        <v>596.6875</v>
      </c>
      <c r="I172">
        <v>2.7058823529411766</v>
      </c>
      <c r="J172">
        <v>1190.7272727272727</v>
      </c>
      <c r="K172">
        <v>2.6428571428571428</v>
      </c>
      <c r="L172">
        <v>851.11111111111109</v>
      </c>
      <c r="M172">
        <v>3</v>
      </c>
      <c r="N172">
        <v>839.88888888888891</v>
      </c>
      <c r="O172">
        <v>4.3157894736842106</v>
      </c>
      <c r="P172">
        <v>1156.4444444444443</v>
      </c>
      <c r="Q172">
        <v>3.5882352941176472</v>
      </c>
      <c r="R172">
        <v>1084.6666666666667</v>
      </c>
      <c r="S172">
        <v>3.625</v>
      </c>
      <c r="T172">
        <v>1023.6078431372549</v>
      </c>
      <c r="U172">
        <v>3.1339285714285716</v>
      </c>
      <c r="V172">
        <v>942.75</v>
      </c>
      <c r="W172">
        <v>2</v>
      </c>
      <c r="X172">
        <v>411.78947368421052</v>
      </c>
      <c r="Y172">
        <v>1.3157894736842106</v>
      </c>
      <c r="Z172">
        <v>338.6875</v>
      </c>
      <c r="AA172">
        <v>1.3529411764705883</v>
      </c>
      <c r="AB172">
        <v>332.4375</v>
      </c>
      <c r="AC172">
        <v>1.5714285714285714</v>
      </c>
      <c r="AD172">
        <v>363.96078431372547</v>
      </c>
      <c r="AE172">
        <v>1.5714285714285714</v>
      </c>
      <c r="AF172">
        <v>363.96078431372547</v>
      </c>
      <c r="AG172">
        <v>2.6130952380952381</v>
      </c>
      <c r="AH172">
        <v>741.94557823129253</v>
      </c>
      <c r="AK172">
        <v>3</v>
      </c>
      <c r="AL172">
        <v>835</v>
      </c>
      <c r="AM172">
        <v>3</v>
      </c>
      <c r="AN172">
        <v>1196.5</v>
      </c>
      <c r="AO172">
        <v>3</v>
      </c>
      <c r="AP172">
        <v>1076</v>
      </c>
      <c r="AS172">
        <v>6</v>
      </c>
      <c r="AT172">
        <v>943</v>
      </c>
      <c r="AU172">
        <v>2.3333333333333335</v>
      </c>
      <c r="AV172">
        <v>834.5</v>
      </c>
      <c r="AW172">
        <v>3.25</v>
      </c>
      <c r="AX172">
        <v>870.66666666666663</v>
      </c>
      <c r="AY172">
        <v>3.125</v>
      </c>
      <c r="AZ172">
        <v>973.33333333333337</v>
      </c>
      <c r="BC172">
        <v>1</v>
      </c>
      <c r="BD172">
        <v>99</v>
      </c>
      <c r="BE172">
        <v>2.6666666666666665</v>
      </c>
      <c r="BF172">
        <v>468</v>
      </c>
      <c r="BG172">
        <v>2.25</v>
      </c>
      <c r="BH172">
        <v>375.75</v>
      </c>
      <c r="BI172">
        <v>2.25</v>
      </c>
      <c r="BJ172">
        <v>375.75</v>
      </c>
      <c r="BK172">
        <v>2.8333333333333335</v>
      </c>
      <c r="BL172">
        <v>734.3</v>
      </c>
      <c r="BM172">
        <v>2.6277777777777778</v>
      </c>
      <c r="BN172">
        <v>741.4585987261147</v>
      </c>
      <c r="BO172">
        <v>2.6666666666666665</v>
      </c>
      <c r="BP172">
        <v>725.22222222222217</v>
      </c>
      <c r="BQ172">
        <v>3.8571428571428572</v>
      </c>
      <c r="BR172">
        <v>921</v>
      </c>
      <c r="BS172">
        <v>2.5</v>
      </c>
      <c r="BT172">
        <v>892.5</v>
      </c>
      <c r="BU172">
        <v>2.9583333333333335</v>
      </c>
      <c r="BV172">
        <v>833.13636363636363</v>
      </c>
      <c r="BW172">
        <v>3.25</v>
      </c>
      <c r="BX172">
        <v>829.28571428571433</v>
      </c>
      <c r="BY172">
        <v>4.5714285714285712</v>
      </c>
      <c r="BZ172">
        <v>1019.4285714285714</v>
      </c>
      <c r="CA172">
        <v>3.3333333333333335</v>
      </c>
      <c r="CB172">
        <v>940.5</v>
      </c>
      <c r="CC172">
        <v>3.7142857142857144</v>
      </c>
      <c r="CD172">
        <v>929.2</v>
      </c>
      <c r="CE172">
        <v>3.3111111111111109</v>
      </c>
      <c r="CF172">
        <v>878.88095238095241</v>
      </c>
      <c r="CG172">
        <v>2.2222222222222223</v>
      </c>
      <c r="CH172">
        <v>697</v>
      </c>
      <c r="CI172">
        <v>2.4285714285714284</v>
      </c>
      <c r="CJ172">
        <v>678.8</v>
      </c>
      <c r="CK172">
        <v>2.625</v>
      </c>
      <c r="CL172">
        <v>1137.5999999999999</v>
      </c>
      <c r="CM172">
        <v>2.4166666666666665</v>
      </c>
      <c r="CN172">
        <v>821.23529411764707</v>
      </c>
      <c r="CO172">
        <v>3.875</v>
      </c>
      <c r="CP172">
        <v>847.85714285714289</v>
      </c>
      <c r="CQ172">
        <v>2</v>
      </c>
      <c r="CR172">
        <v>580.79999999999995</v>
      </c>
      <c r="CS172">
        <v>1</v>
      </c>
      <c r="CT172">
        <v>575.66666666666663</v>
      </c>
      <c r="CU172">
        <v>2.4285714285714284</v>
      </c>
      <c r="CV172">
        <v>704.4</v>
      </c>
      <c r="CW172">
        <v>2.4222222222222221</v>
      </c>
      <c r="CX172">
        <v>766.46875</v>
      </c>
      <c r="CY172">
        <v>2.8666666666666667</v>
      </c>
      <c r="CZ172">
        <v>830.27027027027032</v>
      </c>
      <c r="DA172">
        <v>2.1111111111111112</v>
      </c>
      <c r="DB172">
        <v>677.33333333333337</v>
      </c>
      <c r="DC172">
        <v>2.5714285714285716</v>
      </c>
      <c r="DD172">
        <v>565.16666666666663</v>
      </c>
      <c r="DE172">
        <v>1</v>
      </c>
      <c r="DF172">
        <v>363.2</v>
      </c>
      <c r="DG172">
        <v>1.875</v>
      </c>
      <c r="DH172">
        <v>545.35294117647061</v>
      </c>
      <c r="DI172">
        <v>1.875</v>
      </c>
      <c r="DJ172">
        <v>545</v>
      </c>
      <c r="DK172">
        <v>1.1428571428571428</v>
      </c>
      <c r="DL172">
        <v>381.75</v>
      </c>
      <c r="DM172">
        <v>1</v>
      </c>
      <c r="DN172">
        <v>456.5</v>
      </c>
      <c r="DO172">
        <v>1.3809523809523809</v>
      </c>
      <c r="DP172">
        <v>473.07142857142856</v>
      </c>
      <c r="DQ172">
        <v>1.6444444444444444</v>
      </c>
      <c r="DR172">
        <v>512.70967741935488</v>
      </c>
      <c r="DS172">
        <v>1.6444444444444444</v>
      </c>
      <c r="DT172">
        <v>512.70967741935488</v>
      </c>
      <c r="DU172">
        <v>2.4592592592592593</v>
      </c>
      <c r="DV172">
        <v>736.51428571428573</v>
      </c>
      <c r="DW172">
        <v>1</v>
      </c>
      <c r="DX172">
        <v>143</v>
      </c>
      <c r="DY172">
        <v>2.6666666666666665</v>
      </c>
      <c r="DZ172">
        <v>698.66666666666663</v>
      </c>
      <c r="EA172">
        <v>4.5</v>
      </c>
      <c r="EB172">
        <v>746.5</v>
      </c>
      <c r="EC172">
        <v>3</v>
      </c>
      <c r="ED172">
        <v>622</v>
      </c>
      <c r="EE172">
        <v>2</v>
      </c>
      <c r="EF172">
        <v>424.5</v>
      </c>
      <c r="EG172">
        <v>4</v>
      </c>
      <c r="EH172">
        <v>831.33333333333337</v>
      </c>
      <c r="EI172">
        <v>3.75</v>
      </c>
      <c r="EJ172">
        <v>833.5</v>
      </c>
      <c r="EK172">
        <v>3.4444444444444446</v>
      </c>
      <c r="EL172">
        <v>741.88888888888891</v>
      </c>
      <c r="EM172">
        <v>3.2666666666666666</v>
      </c>
      <c r="EN172">
        <v>693.93333333333328</v>
      </c>
      <c r="EO172">
        <v>7</v>
      </c>
      <c r="EP172">
        <v>1178</v>
      </c>
      <c r="EQ172">
        <v>4</v>
      </c>
      <c r="ER172">
        <v>674.66666666666663</v>
      </c>
      <c r="ES172">
        <v>2.5</v>
      </c>
      <c r="ET172">
        <v>308</v>
      </c>
      <c r="EU172">
        <v>4</v>
      </c>
      <c r="EV172">
        <v>636.33333333333337</v>
      </c>
      <c r="EW172">
        <v>4</v>
      </c>
      <c r="EX172">
        <v>1073</v>
      </c>
      <c r="EY172">
        <v>1.6666666666666667</v>
      </c>
      <c r="EZ172">
        <v>356</v>
      </c>
      <c r="FA172">
        <v>1.5</v>
      </c>
      <c r="FB172">
        <v>379</v>
      </c>
      <c r="FC172">
        <v>2.1111111111111112</v>
      </c>
      <c r="FD172">
        <v>525.55555555555554</v>
      </c>
      <c r="FE172">
        <v>2.8666666666666667</v>
      </c>
      <c r="FF172">
        <v>569.86666666666667</v>
      </c>
      <c r="FG172">
        <v>3.0666666666666669</v>
      </c>
      <c r="FH172">
        <v>631.9</v>
      </c>
      <c r="FI172">
        <v>4</v>
      </c>
      <c r="FJ172">
        <v>704</v>
      </c>
      <c r="FK172">
        <v>3.6666666666666665</v>
      </c>
      <c r="FL172">
        <v>727.33333333333337</v>
      </c>
      <c r="FM172">
        <v>1.5</v>
      </c>
      <c r="FN172">
        <v>431.5</v>
      </c>
      <c r="FO172">
        <v>3</v>
      </c>
      <c r="FP172">
        <v>624.83333333333337</v>
      </c>
      <c r="FQ172">
        <v>2</v>
      </c>
      <c r="FR172">
        <v>236</v>
      </c>
      <c r="FS172">
        <v>1.6666666666666667</v>
      </c>
      <c r="FT172">
        <v>661</v>
      </c>
      <c r="FU172">
        <v>2.75</v>
      </c>
      <c r="FV172">
        <v>595.25</v>
      </c>
      <c r="FW172">
        <v>2.2222222222222223</v>
      </c>
      <c r="FX172">
        <v>521.875</v>
      </c>
      <c r="FY172">
        <v>2.5333333333333332</v>
      </c>
      <c r="FZ172">
        <v>566</v>
      </c>
      <c r="GA172">
        <v>2.5333333333333332</v>
      </c>
      <c r="GB172">
        <v>566</v>
      </c>
      <c r="GC172">
        <v>2.8888888888888888</v>
      </c>
      <c r="GD172">
        <v>610.93181818181813</v>
      </c>
      <c r="GE172">
        <v>2.5666666666666669</v>
      </c>
      <c r="GF172">
        <v>699.42953020134223</v>
      </c>
      <c r="GG172">
        <v>2.4444444444444446</v>
      </c>
      <c r="GH172">
        <v>763.57142857142856</v>
      </c>
      <c r="GI172">
        <v>1.5</v>
      </c>
      <c r="GJ172">
        <v>557.5</v>
      </c>
      <c r="GK172">
        <v>2.1111111111111112</v>
      </c>
      <c r="GL172">
        <v>600.42857142857144</v>
      </c>
      <c r="GM172">
        <v>2.0384615384615383</v>
      </c>
      <c r="GN172">
        <v>644.65</v>
      </c>
      <c r="GO172">
        <v>2.2222222222222223</v>
      </c>
      <c r="GP172">
        <v>792.71428571428567</v>
      </c>
      <c r="GQ172">
        <v>2</v>
      </c>
      <c r="GR172">
        <v>494.33333333333331</v>
      </c>
      <c r="GS172">
        <v>1.8888888888888888</v>
      </c>
      <c r="GT172">
        <v>504.25</v>
      </c>
      <c r="GU172">
        <v>2.0357142857142856</v>
      </c>
      <c r="GV172">
        <v>584.66666666666663</v>
      </c>
      <c r="GW172">
        <v>2.0370370370370372</v>
      </c>
      <c r="GX172">
        <v>611.93181818181813</v>
      </c>
      <c r="GY172">
        <v>2.8888888888888888</v>
      </c>
      <c r="GZ172">
        <v>747.88888888888891</v>
      </c>
      <c r="HA172">
        <v>4.375</v>
      </c>
      <c r="HB172">
        <v>1187.25</v>
      </c>
      <c r="HC172">
        <v>4</v>
      </c>
      <c r="HD172">
        <v>1197.5</v>
      </c>
      <c r="HE172">
        <v>3.7307692307692308</v>
      </c>
      <c r="HF172">
        <v>1032.3599999999999</v>
      </c>
      <c r="HG172">
        <v>3.3333333333333335</v>
      </c>
      <c r="HH172">
        <v>929.44444444444446</v>
      </c>
      <c r="HI172">
        <v>3.9</v>
      </c>
      <c r="HJ172">
        <v>1076.0999999999999</v>
      </c>
      <c r="HK172">
        <v>3.7777777777777777</v>
      </c>
      <c r="HL172">
        <v>953.44444444444446</v>
      </c>
      <c r="HM172">
        <v>3.6785714285714284</v>
      </c>
      <c r="HN172">
        <v>989.53571428571433</v>
      </c>
      <c r="HO172">
        <v>3.7037037037037037</v>
      </c>
      <c r="HP172">
        <v>1009.7358490566038</v>
      </c>
      <c r="HQ172">
        <v>2.8703703703703702</v>
      </c>
      <c r="HR172">
        <v>829.28865979381442</v>
      </c>
      <c r="HS172">
        <v>1.5555555555555556</v>
      </c>
      <c r="HT172">
        <v>408.77777777777777</v>
      </c>
      <c r="HU172">
        <v>2</v>
      </c>
      <c r="HV172">
        <v>404.5</v>
      </c>
      <c r="HW172">
        <v>2.1111111111111112</v>
      </c>
      <c r="HX172">
        <v>556.77777777777783</v>
      </c>
      <c r="HY172">
        <v>1.8846153846153846</v>
      </c>
      <c r="HZ172">
        <v>458.69230769230768</v>
      </c>
      <c r="IA172">
        <v>1.8888888888888888</v>
      </c>
      <c r="IB172">
        <v>455.88888888888891</v>
      </c>
      <c r="IC172">
        <v>1.7</v>
      </c>
      <c r="ID172">
        <v>431.5</v>
      </c>
      <c r="IE172">
        <v>2.1111111111111112</v>
      </c>
      <c r="IF172">
        <v>459.66666666666669</v>
      </c>
      <c r="IG172">
        <v>1.8928571428571428</v>
      </c>
      <c r="IH172">
        <v>448.39285714285717</v>
      </c>
      <c r="II172">
        <v>1.8888888888888888</v>
      </c>
      <c r="IJ172">
        <v>453.35185185185185</v>
      </c>
      <c r="IK172">
        <v>1.8888888888888888</v>
      </c>
      <c r="IL172">
        <v>453.35185185185185</v>
      </c>
      <c r="IM172">
        <v>2.5432098765432101</v>
      </c>
      <c r="IN172">
        <v>694.84768211920527</v>
      </c>
      <c r="IO172">
        <v>0</v>
      </c>
      <c r="IQ172">
        <v>1</v>
      </c>
      <c r="IR172">
        <v>690</v>
      </c>
      <c r="IS172">
        <v>0</v>
      </c>
      <c r="IU172">
        <v>0.5</v>
      </c>
      <c r="IV172">
        <v>690</v>
      </c>
      <c r="IW172">
        <v>0</v>
      </c>
      <c r="JA172">
        <v>4</v>
      </c>
      <c r="JB172">
        <v>1229</v>
      </c>
      <c r="JC172">
        <v>2</v>
      </c>
      <c r="JD172">
        <v>1229</v>
      </c>
      <c r="JE172">
        <v>1</v>
      </c>
      <c r="JF172">
        <v>959.5</v>
      </c>
      <c r="JG172">
        <v>7</v>
      </c>
      <c r="JH172">
        <v>1422</v>
      </c>
      <c r="JI172">
        <v>5</v>
      </c>
      <c r="JJ172">
        <v>1143.5</v>
      </c>
      <c r="JK172">
        <v>5</v>
      </c>
      <c r="JL172">
        <v>1439</v>
      </c>
      <c r="JM172">
        <v>5.5</v>
      </c>
      <c r="JN172">
        <v>1287</v>
      </c>
      <c r="JO172">
        <v>6</v>
      </c>
      <c r="JP172">
        <v>1863</v>
      </c>
      <c r="JS172">
        <v>0</v>
      </c>
      <c r="JU172">
        <v>3</v>
      </c>
      <c r="JV172">
        <v>1863</v>
      </c>
      <c r="JW172">
        <v>4.666666666666667</v>
      </c>
      <c r="JX172">
        <v>1402.2</v>
      </c>
      <c r="JY172">
        <v>2.8333333333333335</v>
      </c>
      <c r="JZ172">
        <v>1275.7142857142858</v>
      </c>
      <c r="KA172">
        <v>4</v>
      </c>
      <c r="KB172">
        <v>765</v>
      </c>
      <c r="KC172">
        <v>3</v>
      </c>
      <c r="KD172">
        <v>874</v>
      </c>
      <c r="KE172">
        <v>0</v>
      </c>
      <c r="KG172">
        <v>2.5</v>
      </c>
      <c r="KH172">
        <v>837.66666666666663</v>
      </c>
      <c r="KI172">
        <v>2</v>
      </c>
      <c r="KJ172">
        <v>385</v>
      </c>
      <c r="KM172">
        <v>2</v>
      </c>
      <c r="KN172">
        <v>479</v>
      </c>
      <c r="KO172">
        <v>2</v>
      </c>
      <c r="KP172">
        <v>432</v>
      </c>
      <c r="KQ172">
        <v>2.3333333333333335</v>
      </c>
      <c r="KR172">
        <v>675.4</v>
      </c>
      <c r="KS172">
        <v>2.3333333333333335</v>
      </c>
      <c r="KT172">
        <v>675.4</v>
      </c>
      <c r="KU172">
        <v>2.6666666666666665</v>
      </c>
      <c r="KV172">
        <v>1025.5833333333333</v>
      </c>
      <c r="KW172">
        <v>2.5555555555555554</v>
      </c>
      <c r="KX172">
        <v>719.19631901840489</v>
      </c>
      <c r="KY172" s="15">
        <f>Tabla24[[#This Row],[ROS_NUM_COR_COD_ROS_TG_NEG]]-Tabla24[[#This Row],[PAS_NUM_COR_COD_ROS_TG_NEG]]</f>
        <v>0.33333333333333348</v>
      </c>
      <c r="KZ172" s="15">
        <f>Tabla24[[#This Row],[ROS_DUR_COR_COD_ROS_TG_NEG]]-Tabla24[[#This Row],[PAS_DUR_COR_COD_ROS_TG_NEG]]</f>
        <v>89.555555555555543</v>
      </c>
      <c r="LA172" s="15">
        <f>Tabla24[[#This Row],[ROS_NUM_COR_COD_ROS_TG_NEU]]-Tabla24[[#This Row],[PAS_NUM_COR_COD_ROS_TG_NEU]]</f>
        <v>-0.41578947368421071</v>
      </c>
      <c r="LB172" s="15">
        <f>Tabla24[[#This Row],[ROS_DUR_COR_COD_ROS_TG_NEU]]-Tabla24[[#This Row],[PAS_DUR_COR_COD_ROS_TG_NEU]]</f>
        <v>-80.344444444444434</v>
      </c>
      <c r="LC172" s="15">
        <f>Tabla24[[#This Row],[ROS_NUM_COR_COD_ROS_TG_POS]]-Tabla24[[#This Row],[PAS_NUM_COR_COD_ROS_TG_POS]]</f>
        <v>0.18954248366013049</v>
      </c>
      <c r="LD172" s="15">
        <f>Tabla24[[#This Row],[ROS_DUR_COR_COD_ROS_TG_POS]]-Tabla24[[#This Row],[PAS_DUR_COR_COD_ROS_TG_POS]]</f>
        <v>-131.22222222222229</v>
      </c>
      <c r="LE172" s="15">
        <f>Tabla24[[#This Row],[ROS_NUM_COR_COD_ROS_TG_TOT]]-Tabla24[[#This Row],[PAS_NUM_COR_COD_ROS_TG_TOT]]</f>
        <v>5.3571428571428381E-2</v>
      </c>
      <c r="LF172" s="15">
        <f>Tabla24[[#This Row],[ROS_DUR_COR_COD_ROS_TG_TOT]]-Tabla24[[#This Row],[PAS_DUR_COR_COD_ROS_TG_TOT]]</f>
        <v>-34.072128851540583</v>
      </c>
      <c r="LG172" s="15">
        <f>Tabla24[[#This Row],[ROS_NUM_COR_COD_ESC_TG_NEG]]-Tabla24[[#This Row],[PAS_NUM_COR_COD_ESC_TG_NEG]]</f>
        <v>-0.92777777777777759</v>
      </c>
      <c r="LH172" s="15">
        <f>Tabla24[[#This Row],[ROS_DUR_COR_COD_ESC_TG_NEG]]-Tabla24[[#This Row],[PAS_DUR_COR_COD_ESC_TG_NEG]]</f>
        <v>-77.007936507936506</v>
      </c>
      <c r="LI172" s="15">
        <f>Tabla24[[#This Row],[ROS_NUM_COR_COD_ESC_TG_NEU]]-Tabla24[[#This Row],[PAS_NUM_COR_COD_ESC_TG_NEU]]</f>
        <v>-5.2631578947368585E-2</v>
      </c>
      <c r="LJ172" s="15">
        <f>Tabla24[[#This Row],[ROS_NUM_COR_COD_ESC_TG_NEG]]-Tabla24[[#This Row],[PAS_NUM_COR_COD_ESC_TG_NEG]]</f>
        <v>-0.92777777777777759</v>
      </c>
      <c r="LK172" s="15">
        <f>Tabla24[[#This Row],[ROS_NUM_COR_COD_ESC_TG_POS]]-Tabla24[[#This Row],[PAS_NUM_COR_COD_ESC_TG_POS]]</f>
        <v>-0.81699346405228779</v>
      </c>
      <c r="LL172" s="15">
        <f>Tabla24[[#This Row],[ROS_DUR_COR_COD_ESC_TG_POS]]-Tabla24[[#This Row],[PAS_DUR_COR_COD_ESC_TG_POS]]</f>
        <v>-686.47727272727275</v>
      </c>
      <c r="LM172" s="15">
        <f>Tabla24[[#This Row],[ROS_NUM_COR_COD_ESC_TG_TOT]]-Tabla24[[#This Row],[PAS_NUM_COR_COD_ESC_TG_TOT]]</f>
        <v>-0.60714285714285721</v>
      </c>
      <c r="LN172" s="15">
        <f>Tabla24[[#This Row],[ROS_DUR_COR_COD_ESC_TG_TOT]]-Tabla24[[#This Row],[PAS_DUR_COR_COD_ESC_TG_TOT]]</f>
        <v>-266.44444444444446</v>
      </c>
      <c r="LO172" s="15">
        <f>Tabla24[[#This Row],[PAS_NUM_COR_COD_ROS_TG_NEG]]-Tabla24[[#This Row],[ESC_NUM_COR_COD_ROS_TG_NEG]]</f>
        <v>-0.875</v>
      </c>
      <c r="LP172" s="15">
        <f>Tabla24[[#This Row],[PAS_DUR_COR_COD_ROS_TG_NEG]]-Tabla24[[#This Row],[ESC_DUR_COR_COD_ROS_TG_NEG]]</f>
        <v>-7.9682539682539755</v>
      </c>
      <c r="LQ172" s="15">
        <f>Tabla24[[#This Row],[PAS_NUM_COR_COD_ROS_TG_NEU]]-Tabla24[[#This Row],[ESC_NUM_COR_COD_ROS_TG_NEU]]</f>
        <v>2.3157894736842106</v>
      </c>
      <c r="LR172" s="15">
        <f>Tabla24[[#This Row],[PAS_DUR_COR_COD_ROS_TG_NEU]]-Tabla24[[#This Row],[ESC_DUR_COR_COD_ROS_TG_NEU]]</f>
        <v>575.64444444444439</v>
      </c>
      <c r="LS172" s="15">
        <f>Tabla24[[#This Row],[PAS_NUM_COR_COD_ROS_TG_POS]]-Tabla24[[#This Row],[ESC_NUM_COR_COD_ROS_TG_POS]]</f>
        <v>2.5882352941176472</v>
      </c>
      <c r="LT172" s="15">
        <f>Tabla24[[#This Row],[PAS_DUR_COR_COD_ROS_TG_POS]]-Tabla24[[#This Row],[ESC_DUR_COR_COD_ROS_TG_POS]]</f>
        <v>509.00000000000011</v>
      </c>
      <c r="LU172" s="15">
        <f>Tabla24[[#This Row],[PAS_NUM_COR_COD_ROS_TG_TOT]]-Tabla24[[#This Row],[ESC_NUM_COR_COD_ROS_TG_TOT]]</f>
        <v>1.1964285714285716</v>
      </c>
      <c r="LV172" s="15">
        <f>Tabla24[[#This Row],[PAS_DUR_COR_COD_ROS_TG_TOT]]-Tabla24[[#This Row],[ESC_DUR_COR_COD_ROS_TG_TOT]]</f>
        <v>319.20784313725494</v>
      </c>
      <c r="LW172" s="15">
        <f>Tabla24[[#This Row],[PAS_NUM_COR_COD_ESC_TG_NEG]]-Tabla24[[#This Row],[ESC_NUM_COR_COD_ESC_TG_NEG]]</f>
        <v>-0.10000000000000009</v>
      </c>
      <c r="LX172" s="15">
        <f>Tabla24[[#This Row],[PAS_DUR_COR_COD_ESC_TG_NEG]]-Tabla24[[#This Row],[ESC_DUR_COR_COD_ESC_TG_NEG]]</f>
        <v>40.436507936507837</v>
      </c>
      <c r="LY172" s="15">
        <f>Tabla24[[#This Row],[PAS_NUM_COR_COD_ESC_TG_NEU]]-Tabla24[[#This Row],[ESC_NUM_COR_COD_ESC_TG_NEU]]</f>
        <v>-2.5187969924812026</v>
      </c>
      <c r="LZ172" s="15">
        <f>Tabla24[[#This Row],[PAS_DUR_COR_COD_ESC_TG_NEU]]-Tabla24[[#This Row],[ESC_DUR_COR_COD_ESC_TG_NEU]]</f>
        <v>-422.74107142857144</v>
      </c>
      <c r="MA172" s="15">
        <f>Tabla24[[#This Row],[PAS_NUM_COR_COD_ESC_TG_POS]]-Tabla24[[#This Row],[ESC_NUM_COR_COD_ESC_TG_POS]]</f>
        <v>-0.62745098039215685</v>
      </c>
      <c r="MB172" s="15">
        <f>Tabla24[[#This Row],[PAS_DUR_COR_COD_ESC_TG_POS]]-Tabla24[[#This Row],[ESC_DUR_COR_COD_ESC_TG_POS]]</f>
        <v>250.22727272727275</v>
      </c>
      <c r="MC172" s="15">
        <f>Tabla24[[#This Row],[PAS_NUM_COR_COD_ESC_TG_TOT]]-Tabla24[[#This Row],[ESC_NUM_COR_COD_ESC_TG_TOT]]</f>
        <v>-1.0714285714285716</v>
      </c>
      <c r="MD172" s="15">
        <f>Tabla24[[#This Row],[PAS_DUR_COR_COD_ESC_TG_TOT]]-Tabla24[[#This Row],[ESC_DUR_COR_COD_ESC_TG_TOT]]</f>
        <v>-78.08888888888896</v>
      </c>
      <c r="ME172">
        <v>249.88888888888889</v>
      </c>
      <c r="MF172">
        <v>281.8</v>
      </c>
      <c r="MG172">
        <v>230.77777777777777</v>
      </c>
      <c r="MH172">
        <v>255.14285714285714</v>
      </c>
      <c r="MI172">
        <v>308.57142857142856</v>
      </c>
      <c r="MJ172">
        <v>187</v>
      </c>
      <c r="MK172">
        <v>246.625</v>
      </c>
      <c r="ML172">
        <v>242.33333333333334</v>
      </c>
      <c r="MM172">
        <v>185.85714285714286</v>
      </c>
      <c r="MN172">
        <v>129.6</v>
      </c>
      <c r="MO172">
        <v>265.33333333333331</v>
      </c>
      <c r="MP172">
        <v>183</v>
      </c>
      <c r="MQ172">
        <v>226.28571428571428</v>
      </c>
      <c r="MR172">
        <v>160</v>
      </c>
      <c r="MS172">
        <v>235.83333333333334</v>
      </c>
      <c r="MT172">
        <v>205.95</v>
      </c>
      <c r="MU172">
        <v>270.33333333333331</v>
      </c>
      <c r="MV172">
        <v>217.66666666666666</v>
      </c>
      <c r="MW172">
        <v>283.86666666666667</v>
      </c>
      <c r="MX172">
        <v>255.72549019607843</v>
      </c>
      <c r="MY172">
        <v>241.94444444444446</v>
      </c>
      <c r="MZ172">
        <v>241.5</v>
      </c>
      <c r="NA172">
        <v>227.36363636363637</v>
      </c>
      <c r="NB172">
        <v>238.22222222222223</v>
      </c>
      <c r="NC172" s="15">
        <f>Tabla1[[#This Row],[ROS_1DU_COR_COD_ROS_TG_NEG]]-Tabla1[[#This Row],[PAS_1DU_COR_COD_ROS_TG_NEG]]</f>
        <v>-20.444444444444429</v>
      </c>
      <c r="ND172" s="15">
        <f>Tabla1[[#This Row],[ROS_1DU_COR_COD_ROS_TG_NEU]]-Tabla1[[#This Row],[PAS_1DU_COR_COD_ROS_TG_NEU]]</f>
        <v>64.133333333333354</v>
      </c>
      <c r="NE172" s="15">
        <f>Tabla1[[#This Row],[ROS_1DU_COR_COD_ROS_TG_POS]]-Tabla1[[#This Row],[PAS_1DU_COR_COD_ROS_TG_POS]]</f>
        <v>-53.088888888888903</v>
      </c>
      <c r="NF172" s="15">
        <f>Tabla1[[#This Row],[ROS_1DU_COR_COD_ROS_TG_TOT]]-Tabla1[[#This Row],[PAS_1DU_COR_COD_ROS_TG_TOT]]</f>
        <v>-0.58263305322128645</v>
      </c>
      <c r="NG172" s="15">
        <f>Tabla1[[#This Row],[ROS_1DU_COR_COD_ESC_TG_NEG]]-Tabla1[[#This Row],[PAS_1DU_COR_COD_ESC_TG_NEG]]</f>
        <v>66.626984126984098</v>
      </c>
      <c r="NH172" s="15">
        <f>Tabla1[[#This Row],[ROS_1DU_COR_COD_ESC_TG_NEU]]-Tabla1[[#This Row],[PAS_1DU_COR_COD_ESC_TG_NEU]]</f>
        <v>-54.5</v>
      </c>
      <c r="NI172" s="15">
        <f>Tabla1[[#This Row],[ROS_1DU_COR_COD_ESC_TG_POS]]-Tabla1[[#This Row],[PAS_1DU_COR_COD_ESC_TG_POS]]</f>
        <v>19.261363636363626</v>
      </c>
      <c r="NJ172" s="15">
        <f>Tabla1[[#This Row],[ROS_1DU_COR_COD_ESC_TG_TOT]]-Tabla1[[#This Row],[PAS_1DU_COR_COD_ESC_TG_TOT]]</f>
        <v>4.1111111111111143</v>
      </c>
      <c r="NK172" s="15">
        <f>Tabla1[[#This Row],[PAS_1DU_COR_COD_ROS_TG_NEG]]-Tabla1[[#This Row],[ESC_1DU_COR_COD_ROS_TG_NEG]]</f>
        <v>84.476190476190453</v>
      </c>
      <c r="NL172" s="15">
        <f>Tabla1[[#This Row],[PAS_1DU_COR_COD_ROS_TG_NEU]]-Tabla1[[#This Row],[ESC_1DU_COR_COD_ROS_TG_NEU]]</f>
        <v>88.066666666666663</v>
      </c>
      <c r="NM172" s="15">
        <f>Tabla1[[#This Row],[PAS_1DU_COR_COD_ROS_TG_POS]]-Tabla1[[#This Row],[ESC_1DU_COR_COD_ROS_TG_POS]]</f>
        <v>18.53333333333336</v>
      </c>
      <c r="NN172" s="15">
        <f>Tabla1[[#This Row],[PAS_1DU_COR_COD_ROS_TG_TOT]]-Tabla1[[#This Row],[ESC_1DU_COR_COD_ROS_TG_TOT]]</f>
        <v>72.725490196078425</v>
      </c>
      <c r="NO172" s="15">
        <f>Tabla1[[#This Row],[PAS_1DU_COR_COD_ESC_TG_NEG]]-Tabla1[[#This Row],[ESC_1DU_COR_COD_ESC_TG_NEG]]</f>
        <v>15.658730158730179</v>
      </c>
      <c r="NP172" s="15">
        <f>Tabla1[[#This Row],[PAS_1DU_COR_COD_ESC_TG_NEU]]-Tabla1[[#This Row],[ESC_1DU_COR_COD_ESC_TG_NEU]]</f>
        <v>81.5</v>
      </c>
      <c r="NQ172" s="15">
        <f>Tabla1[[#This Row],[PAS_1DU_COR_COD_ESC_TG_POS]]-Tabla1[[#This Row],[ESC_1DU_COR_COD_ESC_TG_POS]]</f>
        <v>-8.4696969696969688</v>
      </c>
      <c r="NR172" s="15">
        <f>Tabla1[[#This Row],[PAS_1DU_COR_COD_ESC_TG_TOT]]-Tabla1[[#This Row],[ESC_1DU_COR_COD_ESC_TG_TOT]]</f>
        <v>32.27222222222224</v>
      </c>
    </row>
    <row r="173" spans="1:382" x14ac:dyDescent="0.3">
      <c r="A173" s="2" t="s">
        <v>190</v>
      </c>
      <c r="B173" s="2">
        <v>50</v>
      </c>
      <c r="C173" s="2">
        <v>2</v>
      </c>
      <c r="D173" s="2">
        <v>51</v>
      </c>
      <c r="E173">
        <v>3.8</v>
      </c>
      <c r="F173">
        <v>1381.4285714285713</v>
      </c>
      <c r="G173">
        <v>3.05</v>
      </c>
      <c r="H173">
        <v>1239.6666666666667</v>
      </c>
      <c r="I173">
        <v>2.7</v>
      </c>
      <c r="J173">
        <v>911.07142857142856</v>
      </c>
      <c r="K173">
        <v>3.1833333333333331</v>
      </c>
      <c r="L173">
        <v>1174.2750000000001</v>
      </c>
      <c r="M173">
        <v>2.6</v>
      </c>
      <c r="N173">
        <v>781.73333333333335</v>
      </c>
      <c r="O173">
        <v>2.9</v>
      </c>
      <c r="P173">
        <v>962.35714285714289</v>
      </c>
      <c r="Q173">
        <v>2.1</v>
      </c>
      <c r="R173">
        <v>1021.9</v>
      </c>
      <c r="S173">
        <v>2.5333333333333332</v>
      </c>
      <c r="T173">
        <v>908.15384615384619</v>
      </c>
      <c r="U173">
        <v>2.8583333333333334</v>
      </c>
      <c r="V173">
        <v>1042.8987341772151</v>
      </c>
      <c r="W173">
        <v>0.9</v>
      </c>
      <c r="X173">
        <v>479.8</v>
      </c>
      <c r="Y173">
        <v>1.25</v>
      </c>
      <c r="Z173">
        <v>487.46153846153845</v>
      </c>
      <c r="AA173">
        <v>0.85</v>
      </c>
      <c r="AB173">
        <v>344.6</v>
      </c>
      <c r="AC173">
        <v>1</v>
      </c>
      <c r="AD173">
        <v>441.84848484848487</v>
      </c>
      <c r="AE173">
        <v>1</v>
      </c>
      <c r="AF173">
        <v>441.84848484848487</v>
      </c>
      <c r="AG173">
        <v>2.2388888888888889</v>
      </c>
      <c r="AH173">
        <v>865.80357142857144</v>
      </c>
      <c r="BM173">
        <v>2.2388888888888889</v>
      </c>
      <c r="BN173">
        <v>865.80357142857144</v>
      </c>
      <c r="BO173">
        <v>4.9000000000000004</v>
      </c>
      <c r="BP173">
        <v>1431.625</v>
      </c>
      <c r="BQ173">
        <v>2.9</v>
      </c>
      <c r="BR173">
        <v>917.75</v>
      </c>
      <c r="BS173">
        <v>3.7</v>
      </c>
      <c r="BT173">
        <v>1096</v>
      </c>
      <c r="BU173">
        <v>3.8333333333333335</v>
      </c>
      <c r="BV173">
        <v>1150.7391304347825</v>
      </c>
      <c r="BW173">
        <v>5.2222222222222223</v>
      </c>
      <c r="BX173">
        <v>1508.5714285714287</v>
      </c>
      <c r="BY173">
        <v>3.7</v>
      </c>
      <c r="BZ173">
        <v>1169.875</v>
      </c>
      <c r="CA173">
        <v>3.3333333333333335</v>
      </c>
      <c r="CB173">
        <v>1625.4</v>
      </c>
      <c r="CC173">
        <v>4.0714285714285712</v>
      </c>
      <c r="CD173">
        <v>1402.3</v>
      </c>
      <c r="CE173">
        <v>3.9482758620689653</v>
      </c>
      <c r="CF173">
        <v>1267.7441860465117</v>
      </c>
      <c r="CG173">
        <v>0.9</v>
      </c>
      <c r="CH173">
        <v>552.75</v>
      </c>
      <c r="CI173">
        <v>2.9</v>
      </c>
      <c r="CJ173">
        <v>1025.3333333333333</v>
      </c>
      <c r="CK173">
        <v>3.3</v>
      </c>
      <c r="CL173">
        <v>1121.8571428571429</v>
      </c>
      <c r="CM173">
        <v>2.3666666666666667</v>
      </c>
      <c r="CN173">
        <v>953.88235294117646</v>
      </c>
      <c r="CO173">
        <v>2.8888888888888888</v>
      </c>
      <c r="CP173">
        <v>1398.4</v>
      </c>
      <c r="CQ173">
        <v>2.5</v>
      </c>
      <c r="CR173">
        <v>942.33333333333337</v>
      </c>
      <c r="CS173">
        <v>2.3333333333333335</v>
      </c>
      <c r="CT173">
        <v>906.8</v>
      </c>
      <c r="CU173">
        <v>2.5714285714285716</v>
      </c>
      <c r="CV173">
        <v>1073.75</v>
      </c>
      <c r="CW173">
        <v>2.4655172413793105</v>
      </c>
      <c r="CX173">
        <v>1012</v>
      </c>
      <c r="CY173">
        <v>3.2068965517241379</v>
      </c>
      <c r="CZ173">
        <v>1156.6973684210527</v>
      </c>
      <c r="DA173">
        <v>1.6</v>
      </c>
      <c r="DB173">
        <v>563.71428571428567</v>
      </c>
      <c r="DC173">
        <v>1.5</v>
      </c>
      <c r="DD173">
        <v>596.16666666666663</v>
      </c>
      <c r="DE173">
        <v>1.9</v>
      </c>
      <c r="DF173">
        <v>778.14285714285711</v>
      </c>
      <c r="DG173">
        <v>1.6666666666666667</v>
      </c>
      <c r="DH173">
        <v>648.5</v>
      </c>
      <c r="DI173">
        <v>2</v>
      </c>
      <c r="DJ173">
        <v>610</v>
      </c>
      <c r="DK173">
        <v>1.3</v>
      </c>
      <c r="DL173">
        <v>514.5</v>
      </c>
      <c r="DM173">
        <v>1.5555555555555556</v>
      </c>
      <c r="DN173">
        <v>648</v>
      </c>
      <c r="DO173">
        <v>1.6071428571428572</v>
      </c>
      <c r="DP173">
        <v>592.75</v>
      </c>
      <c r="DQ173">
        <v>1.6379310344827587</v>
      </c>
      <c r="DR173">
        <v>620.625</v>
      </c>
      <c r="DS173">
        <v>1.6379310344827587</v>
      </c>
      <c r="DT173">
        <v>620.625</v>
      </c>
      <c r="DU173">
        <v>2.6839080459770117</v>
      </c>
      <c r="DV173">
        <v>971.84482758620686</v>
      </c>
      <c r="EE173">
        <v>4</v>
      </c>
      <c r="EF173">
        <v>792</v>
      </c>
      <c r="EI173">
        <v>0</v>
      </c>
      <c r="EK173">
        <v>2</v>
      </c>
      <c r="EL173">
        <v>792</v>
      </c>
      <c r="EM173">
        <v>2</v>
      </c>
      <c r="EN173">
        <v>792</v>
      </c>
      <c r="EW173">
        <v>0</v>
      </c>
      <c r="FA173">
        <v>0</v>
      </c>
      <c r="FC173">
        <v>0</v>
      </c>
      <c r="FE173">
        <v>0</v>
      </c>
      <c r="FG173">
        <v>1</v>
      </c>
      <c r="FH173">
        <v>792</v>
      </c>
      <c r="FQ173">
        <v>0</v>
      </c>
      <c r="FU173">
        <v>0</v>
      </c>
      <c r="FW173">
        <v>0</v>
      </c>
      <c r="FY173">
        <v>0</v>
      </c>
      <c r="GA173">
        <v>0</v>
      </c>
      <c r="GC173">
        <v>0.66666666666666663</v>
      </c>
      <c r="GD173">
        <v>792</v>
      </c>
      <c r="GE173">
        <v>2.6166666666666667</v>
      </c>
      <c r="GF173">
        <v>970.30769230769226</v>
      </c>
      <c r="GG173">
        <v>1.4</v>
      </c>
      <c r="GH173">
        <v>1004</v>
      </c>
      <c r="GI173">
        <v>1.1111111111111112</v>
      </c>
      <c r="GJ173">
        <v>888</v>
      </c>
      <c r="GK173">
        <v>0.22222222222222221</v>
      </c>
      <c r="GL173">
        <v>743</v>
      </c>
      <c r="GM173">
        <v>0.9285714285714286</v>
      </c>
      <c r="GN173">
        <v>927.875</v>
      </c>
      <c r="GO173">
        <v>0.875</v>
      </c>
      <c r="GP173">
        <v>1130.5</v>
      </c>
      <c r="GQ173">
        <v>0.1111111111111111</v>
      </c>
      <c r="GR173">
        <v>157</v>
      </c>
      <c r="GS173">
        <v>0.7</v>
      </c>
      <c r="GT173">
        <v>379.5</v>
      </c>
      <c r="GU173">
        <v>0.55555555555555558</v>
      </c>
      <c r="GV173">
        <v>562.28571428571433</v>
      </c>
      <c r="GW173">
        <v>0.74545454545454548</v>
      </c>
      <c r="GX173">
        <v>757.26666666666665</v>
      </c>
      <c r="GY173">
        <v>0.3</v>
      </c>
      <c r="GZ173">
        <v>384</v>
      </c>
      <c r="HA173">
        <v>0.22222222222222221</v>
      </c>
      <c r="HB173">
        <v>121</v>
      </c>
      <c r="HC173">
        <v>0.22222222222222221</v>
      </c>
      <c r="HD173">
        <v>271.5</v>
      </c>
      <c r="HE173">
        <v>0.25</v>
      </c>
      <c r="HF173">
        <v>258.83333333333331</v>
      </c>
      <c r="HG173">
        <v>0.625</v>
      </c>
      <c r="HH173">
        <v>622</v>
      </c>
      <c r="HI173">
        <v>0.55555555555555558</v>
      </c>
      <c r="HJ173">
        <v>795</v>
      </c>
      <c r="HK173">
        <v>0.7</v>
      </c>
      <c r="HL173">
        <v>600.66666666666663</v>
      </c>
      <c r="HM173">
        <v>0.62962962962962965</v>
      </c>
      <c r="HN173">
        <v>662.28571428571433</v>
      </c>
      <c r="HO173">
        <v>0.43636363636363634</v>
      </c>
      <c r="HP173">
        <v>476.07692307692309</v>
      </c>
      <c r="HQ173">
        <v>0.59090909090909094</v>
      </c>
      <c r="HR173">
        <v>626.71428571428567</v>
      </c>
      <c r="HS173">
        <v>0.2</v>
      </c>
      <c r="HT173">
        <v>290.5</v>
      </c>
      <c r="HU173">
        <v>0.22222222222222221</v>
      </c>
      <c r="HV173">
        <v>165</v>
      </c>
      <c r="HW173">
        <v>0.1111111111111111</v>
      </c>
      <c r="HX173">
        <v>107</v>
      </c>
      <c r="HY173">
        <v>0.17857142857142858</v>
      </c>
      <c r="HZ173">
        <v>203.6</v>
      </c>
      <c r="IA173">
        <v>0.125</v>
      </c>
      <c r="IB173">
        <v>335</v>
      </c>
      <c r="IC173">
        <v>0.1111111111111111</v>
      </c>
      <c r="ID173">
        <v>295</v>
      </c>
      <c r="IE173">
        <v>0.2</v>
      </c>
      <c r="IF173">
        <v>136.5</v>
      </c>
      <c r="IG173">
        <v>0.14814814814814814</v>
      </c>
      <c r="IH173">
        <v>225.75</v>
      </c>
      <c r="II173">
        <v>0.16363636363636364</v>
      </c>
      <c r="IJ173">
        <v>213.44444444444446</v>
      </c>
      <c r="IK173">
        <v>0.16363636363636364</v>
      </c>
      <c r="IL173">
        <v>213.44444444444446</v>
      </c>
      <c r="IM173">
        <v>0.44848484848484849</v>
      </c>
      <c r="IN173">
        <v>526.18918918918916</v>
      </c>
      <c r="IQ173">
        <v>0</v>
      </c>
      <c r="IS173">
        <v>1</v>
      </c>
      <c r="IT173">
        <v>226</v>
      </c>
      <c r="IU173">
        <v>0.5</v>
      </c>
      <c r="IV173">
        <v>226</v>
      </c>
      <c r="IW173">
        <v>0</v>
      </c>
      <c r="IY173">
        <v>0</v>
      </c>
      <c r="JC173">
        <v>0</v>
      </c>
      <c r="JE173">
        <v>0.2</v>
      </c>
      <c r="JF173">
        <v>226</v>
      </c>
      <c r="JI173">
        <v>0</v>
      </c>
      <c r="JK173">
        <v>0</v>
      </c>
      <c r="JM173">
        <v>0</v>
      </c>
      <c r="JO173">
        <v>0</v>
      </c>
      <c r="JQ173">
        <v>3</v>
      </c>
      <c r="JR173">
        <v>602</v>
      </c>
      <c r="JU173">
        <v>1</v>
      </c>
      <c r="JV173">
        <v>602</v>
      </c>
      <c r="JW173">
        <v>0.6</v>
      </c>
      <c r="JX173">
        <v>602</v>
      </c>
      <c r="JY173">
        <v>0.4</v>
      </c>
      <c r="JZ173">
        <v>414</v>
      </c>
      <c r="KC173">
        <v>0</v>
      </c>
      <c r="KE173">
        <v>0</v>
      </c>
      <c r="KG173">
        <v>0</v>
      </c>
      <c r="KI173">
        <v>0</v>
      </c>
      <c r="KK173">
        <v>0</v>
      </c>
      <c r="KO173">
        <v>0</v>
      </c>
      <c r="KQ173">
        <v>0</v>
      </c>
      <c r="KS173">
        <v>0</v>
      </c>
      <c r="KU173">
        <v>0.26666666666666666</v>
      </c>
      <c r="KV173">
        <v>414</v>
      </c>
      <c r="KW173">
        <v>0.43333333333333335</v>
      </c>
      <c r="KX173">
        <v>520.43589743589746</v>
      </c>
      <c r="KY173" s="15">
        <f>Tabla24[[#This Row],[ROS_NUM_COR_COD_ROS_TG_NEG]]-Tabla24[[#This Row],[PAS_NUM_COR_COD_ROS_TG_NEG]]</f>
        <v>-1.9750000000000001</v>
      </c>
      <c r="KZ173" s="15">
        <f>Tabla24[[#This Row],[ROS_DUR_COR_COD_ROS_TG_NEG]]-Tabla24[[#This Row],[PAS_DUR_COR_COD_ROS_TG_NEG]]</f>
        <v>-159.73333333333335</v>
      </c>
      <c r="LA173" s="15">
        <f>Tabla24[[#This Row],[ROS_NUM_COR_COD_ROS_TG_NEU]]-Tabla24[[#This Row],[PAS_NUM_COR_COD_ROS_TG_NEU]]</f>
        <v>-2.3444444444444441</v>
      </c>
      <c r="LB173" s="15">
        <f>Tabla24[[#This Row],[ROS_DUR_COR_COD_ROS_TG_NEU]]-Tabla24[[#This Row],[PAS_DUR_COR_COD_ROS_TG_NEU]]</f>
        <v>-167.35714285714289</v>
      </c>
      <c r="LC173" s="15">
        <f>Tabla24[[#This Row],[ROS_NUM_COR_COD_ROS_TG_POS]]-Tabla24[[#This Row],[PAS_NUM_COR_COD_ROS_TG_POS]]</f>
        <v>-1.4000000000000001</v>
      </c>
      <c r="LD173" s="15">
        <f>Tabla24[[#This Row],[ROS_DUR_COR_COD_ROS_TG_POS]]-Tabla24[[#This Row],[PAS_DUR_COR_COD_ROS_TG_POS]]</f>
        <v>-421.23333333333335</v>
      </c>
      <c r="LE173" s="15">
        <f>Tabla24[[#This Row],[ROS_NUM_COR_COD_ROS_TG_TOT]]-Tabla24[[#This Row],[PAS_NUM_COR_COD_ROS_TG_TOT]]</f>
        <v>-1.9037037037037035</v>
      </c>
      <c r="LF173" s="15">
        <f>Tabla24[[#This Row],[ROS_DUR_COR_COD_ROS_TG_TOT]]-Tabla24[[#This Row],[PAS_DUR_COR_COD_ROS_TG_TOT]]</f>
        <v>-245.86813186813185</v>
      </c>
      <c r="LG173" s="15">
        <f>Tabla24[[#This Row],[ROS_NUM_COR_COD_ESC_TG_NEG]]-Tabla24[[#This Row],[PAS_NUM_COR_COD_ESC_TG_NEG]]</f>
        <v>-2.9249999999999998</v>
      </c>
      <c r="LH173" s="15">
        <f>Tabla24[[#This Row],[ROS_DUR_COR_COD_ESC_TG_NEG]]-Tabla24[[#This Row],[PAS_DUR_COR_COD_ESC_TG_NEG]]</f>
        <v>-250.92857142857133</v>
      </c>
      <c r="LI173" s="15">
        <f>Tabla24[[#This Row],[ROS_NUM_COR_COD_ESC_TG_NEU]]-Tabla24[[#This Row],[PAS_NUM_COR_COD_ESC_TG_NEU]]</f>
        <v>-2.9388888888888887</v>
      </c>
      <c r="LJ173" s="15">
        <f>Tabla24[[#This Row],[ROS_NUM_COR_COD_ESC_TG_NEG]]-Tabla24[[#This Row],[PAS_NUM_COR_COD_ESC_TG_NEG]]</f>
        <v>-2.9249999999999998</v>
      </c>
      <c r="LK173" s="15">
        <f>Tabla24[[#This Row],[ROS_NUM_COR_COD_ESC_TG_POS]]-Tabla24[[#This Row],[PAS_NUM_COR_COD_ESC_TG_POS]]</f>
        <v>-2</v>
      </c>
      <c r="LL173" s="15">
        <f>Tabla24[[#This Row],[ROS_DUR_COR_COD_ESC_TG_POS]]-Tabla24[[#This Row],[PAS_DUR_COR_COD_ESC_TG_POS]]</f>
        <v>-531.57142857142856</v>
      </c>
      <c r="LM173" s="15">
        <f>Tabla24[[#This Row],[ROS_NUM_COR_COD_ESC_TG_TOT]]-Tabla24[[#This Row],[PAS_NUM_COR_COD_ESC_TG_TOT]]</f>
        <v>-2.6277777777777773</v>
      </c>
      <c r="LN173" s="15">
        <f>Tabla24[[#This Row],[ROS_DUR_COR_COD_ESC_TG_TOT]]-Tabla24[[#This Row],[PAS_DUR_COR_COD_ESC_TG_TOT]]</f>
        <v>-611.98928571428576</v>
      </c>
      <c r="LO173" s="15">
        <f>Tabla24[[#This Row],[PAS_NUM_COR_COD_ROS_TG_NEG]]-Tabla24[[#This Row],[ESC_NUM_COR_COD_ROS_TG_NEG]]</f>
        <v>-0.28888888888888875</v>
      </c>
      <c r="LP173" s="15">
        <f>Tabla24[[#This Row],[PAS_DUR_COR_COD_ROS_TG_NEG]]-Tabla24[[#This Row],[ESC_DUR_COR_COD_ROS_TG_NEG]]</f>
        <v>-616.66666666666674</v>
      </c>
      <c r="LQ173" s="15">
        <f>Tabla24[[#This Row],[PAS_NUM_COR_COD_ROS_TG_NEU]]-Tabla24[[#This Row],[ESC_NUM_COR_COD_ROS_TG_NEU]]</f>
        <v>0.39999999999999991</v>
      </c>
      <c r="LR173" s="15">
        <f>Tabla24[[#This Row],[PAS_DUR_COR_COD_ROS_TG_NEU]]-Tabla24[[#This Row],[ESC_DUR_COR_COD_ROS_TG_NEU]]</f>
        <v>20.023809523809518</v>
      </c>
      <c r="LS173" s="15">
        <f>Tabla24[[#This Row],[PAS_NUM_COR_COD_ROS_TG_POS]]-Tabla24[[#This Row],[ESC_NUM_COR_COD_ROS_TG_POS]]</f>
        <v>-0.23333333333333339</v>
      </c>
      <c r="LT173" s="15">
        <f>Tabla24[[#This Row],[PAS_DUR_COR_COD_ROS_TG_POS]]-Tabla24[[#This Row],[ESC_DUR_COR_COD_ROS_TG_POS]]</f>
        <v>115.10000000000002</v>
      </c>
      <c r="LU173" s="15">
        <f>Tabla24[[#This Row],[PAS_NUM_COR_COD_ROS_TG_TOT]]-Tabla24[[#This Row],[ESC_NUM_COR_COD_ROS_TG_TOT]]</f>
        <v>-3.8095238095238404E-2</v>
      </c>
      <c r="LV173" s="15">
        <f>Tabla24[[#This Row],[PAS_DUR_COR_COD_ROS_TG_TOT]]-Tabla24[[#This Row],[ESC_DUR_COR_COD_ROS_TG_TOT]]</f>
        <v>-165.59615384615381</v>
      </c>
      <c r="LW173" s="15">
        <f>Tabla24[[#This Row],[PAS_NUM_COR_COD_ESC_TG_NEG]]-Tabla24[[#This Row],[ESC_NUM_COR_COD_ESC_TG_NEG]]</f>
        <v>-1.4222222222222225</v>
      </c>
      <c r="LX173" s="15">
        <f>Tabla24[[#This Row],[PAS_DUR_COR_COD_ESC_TG_NEG]]-Tabla24[[#This Row],[ESC_DUR_COR_COD_ESC_TG_NEG]]</f>
        <v>-127.14285714285734</v>
      </c>
      <c r="LY173" s="15">
        <f>Tabla24[[#This Row],[PAS_NUM_COR_COD_ESC_TG_NEU]]-Tabla24[[#This Row],[ESC_NUM_COR_COD_ESC_TG_NEU]]</f>
        <v>-0.65000000000000036</v>
      </c>
      <c r="LZ173" s="15">
        <f>Tabla24[[#This Row],[PAS_DUR_COR_COD_ESC_TG_NEU]]-Tabla24[[#This Row],[ESC_DUR_COR_COD_ESC_TG_NEU]]</f>
        <v>69.791666666666742</v>
      </c>
      <c r="MA173" s="15">
        <f>Tabla24[[#This Row],[PAS_NUM_COR_COD_ESC_TG_POS]]-Tabla24[[#This Row],[ESC_NUM_COR_COD_ESC_TG_POS]]</f>
        <v>-0.6333333333333333</v>
      </c>
      <c r="MB173" s="15">
        <f>Tabla24[[#This Row],[PAS_DUR_COR_COD_ESC_TG_POS]]-Tabla24[[#This Row],[ESC_DUR_COR_COD_ESC_TG_POS]]</f>
        <v>-714.32857142857154</v>
      </c>
      <c r="MC173" s="15">
        <f>Tabla24[[#This Row],[PAS_NUM_COR_COD_ESC_TG_TOT]]-Tabla24[[#This Row],[ESC_NUM_COR_COD_ESC_TG_TOT]]</f>
        <v>-0.88809523809523805</v>
      </c>
      <c r="MD173" s="15">
        <f>Tabla24[[#This Row],[PAS_DUR_COR_COD_ESC_TG_TOT]]-Tabla24[[#This Row],[ESC_DUR_COR_COD_ESC_TG_TOT]]</f>
        <v>-228.02499999999986</v>
      </c>
      <c r="ME173">
        <v>264</v>
      </c>
      <c r="MF173">
        <v>304</v>
      </c>
      <c r="MG173">
        <v>273.33333333333331</v>
      </c>
      <c r="MH173">
        <v>279.42857142857144</v>
      </c>
      <c r="MI173">
        <v>390.5</v>
      </c>
      <c r="MJ173">
        <v>157</v>
      </c>
      <c r="MK173">
        <v>263.25</v>
      </c>
      <c r="ML173">
        <v>284.42857142857144</v>
      </c>
      <c r="MM173">
        <v>251.4</v>
      </c>
      <c r="MN173">
        <v>262.66666666666669</v>
      </c>
      <c r="MO173">
        <v>186.6</v>
      </c>
      <c r="MP173">
        <v>235.375</v>
      </c>
      <c r="MQ173">
        <v>232.57142857142858</v>
      </c>
      <c r="MR173">
        <v>275</v>
      </c>
      <c r="MS173">
        <v>333.2</v>
      </c>
      <c r="MT173">
        <v>274.7</v>
      </c>
      <c r="MU173">
        <v>236.73333333333332</v>
      </c>
      <c r="MV173">
        <v>245.92857142857142</v>
      </c>
      <c r="MW173">
        <v>271.2</v>
      </c>
      <c r="MX173">
        <v>248.87179487179486</v>
      </c>
      <c r="MY173">
        <v>269.71428571428572</v>
      </c>
      <c r="MZ173">
        <v>268.25</v>
      </c>
      <c r="NA173">
        <v>293.28571428571428</v>
      </c>
      <c r="NB173">
        <v>277.52499999999998</v>
      </c>
      <c r="NC173" s="15">
        <f>Tabla1[[#This Row],[ROS_1DU_COR_COD_ROS_TG_NEG]]-Tabla1[[#This Row],[PAS_1DU_COR_COD_ROS_TG_NEG]]</f>
        <v>27.26666666666668</v>
      </c>
      <c r="ND173" s="15">
        <f>Tabla1[[#This Row],[ROS_1DU_COR_COD_ROS_TG_NEU]]-Tabla1[[#This Row],[PAS_1DU_COR_COD_ROS_TG_NEU]]</f>
        <v>58.071428571428584</v>
      </c>
      <c r="NE173" s="15">
        <f>Tabla1[[#This Row],[ROS_1DU_COR_COD_ROS_TG_POS]]-Tabla1[[#This Row],[PAS_1DU_COR_COD_ROS_TG_POS]]</f>
        <v>2.1333333333333258</v>
      </c>
      <c r="NF173" s="15">
        <f>Tabla1[[#This Row],[ROS_1DU_COR_COD_ROS_TG_TOT]]-Tabla1[[#This Row],[PAS_1DU_COR_COD_ROS_TG_TOT]]</f>
        <v>30.556776556776583</v>
      </c>
      <c r="NG173" s="15">
        <f>Tabla1[[#This Row],[ROS_1DU_COR_COD_ESC_TG_NEG]]-Tabla1[[#This Row],[PAS_1DU_COR_COD_ESC_TG_NEG]]</f>
        <v>120.78571428571428</v>
      </c>
      <c r="NH173" s="15">
        <f>Tabla1[[#This Row],[ROS_1DU_COR_COD_ESC_TG_NEU]]-Tabla1[[#This Row],[PAS_1DU_COR_COD_ESC_TG_NEU]]</f>
        <v>-111.25</v>
      </c>
      <c r="NI173" s="15">
        <f>Tabla1[[#This Row],[ROS_1DU_COR_COD_ESC_TG_POS]]-Tabla1[[#This Row],[PAS_1DU_COR_COD_ESC_TG_POS]]</f>
        <v>-30.035714285714278</v>
      </c>
      <c r="NJ173" s="15">
        <f>Tabla1[[#This Row],[ROS_1DU_COR_COD_ESC_TG_TOT]]-Tabla1[[#This Row],[PAS_1DU_COR_COD_ESC_TG_TOT]]</f>
        <v>6.9035714285714675</v>
      </c>
      <c r="NK173" s="15">
        <f>Tabla1[[#This Row],[PAS_1DU_COR_COD_ROS_TG_NEG]]-Tabla1[[#This Row],[ESC_1DU_COR_COD_ROS_TG_NEG]]</f>
        <v>-14.666666666666686</v>
      </c>
      <c r="NL173" s="15">
        <f>Tabla1[[#This Row],[PAS_1DU_COR_COD_ROS_TG_NEU]]-Tabla1[[#This Row],[ESC_1DU_COR_COD_ROS_TG_NEU]]</f>
        <v>-16.738095238095269</v>
      </c>
      <c r="NM173" s="15">
        <f>Tabla1[[#This Row],[PAS_1DU_COR_COD_ROS_TG_POS]]-Tabla1[[#This Row],[ESC_1DU_COR_COD_ROS_TG_POS]]</f>
        <v>84.6</v>
      </c>
      <c r="NN173" s="15">
        <f>Tabla1[[#This Row],[PAS_1DU_COR_COD_ROS_TG_TOT]]-Tabla1[[#This Row],[ESC_1DU_COR_COD_ROS_TG_TOT]]</f>
        <v>13.496794871794862</v>
      </c>
      <c r="NO173" s="15">
        <f>Tabla1[[#This Row],[PAS_1DU_COR_COD_ESC_TG_NEG]]-Tabla1[[#This Row],[ESC_1DU_COR_COD_ESC_TG_NEG]]</f>
        <v>37.142857142857139</v>
      </c>
      <c r="NP173" s="15">
        <f>Tabla1[[#This Row],[PAS_1DU_COR_COD_ESC_TG_NEU]]-Tabla1[[#This Row],[ESC_1DU_COR_COD_ESC_TG_NEU]]</f>
        <v>-6.75</v>
      </c>
      <c r="NQ173" s="15">
        <f>Tabla1[[#This Row],[PAS_1DU_COR_COD_ESC_TG_POS]]-Tabla1[[#This Row],[ESC_1DU_COR_COD_ESC_TG_POS]]</f>
        <v>-39.914285714285711</v>
      </c>
      <c r="NR173" s="15">
        <f>Tabla1[[#This Row],[PAS_1DU_COR_COD_ESC_TG_TOT]]-Tabla1[[#This Row],[ESC_1DU_COR_COD_ESC_TG_TOT]]</f>
        <v>2.8249999999999886</v>
      </c>
    </row>
    <row r="174" spans="1:382" x14ac:dyDescent="0.3">
      <c r="A174" s="2" t="s">
        <v>191</v>
      </c>
      <c r="B174" s="2">
        <v>50</v>
      </c>
      <c r="C174" s="2">
        <v>2</v>
      </c>
      <c r="D174" s="2">
        <v>50</v>
      </c>
      <c r="E174">
        <v>4.2105263157894735</v>
      </c>
      <c r="F174">
        <v>1351.2307692307693</v>
      </c>
      <c r="G174">
        <v>2.95</v>
      </c>
      <c r="H174">
        <v>946.23076923076928</v>
      </c>
      <c r="I174">
        <v>3.7</v>
      </c>
      <c r="J174">
        <v>1482.4166666666667</v>
      </c>
      <c r="K174">
        <v>3.6101694915254239</v>
      </c>
      <c r="L174">
        <v>1254.1052631578948</v>
      </c>
      <c r="M174">
        <v>2.736842105263158</v>
      </c>
      <c r="N174">
        <v>916.16666666666663</v>
      </c>
      <c r="O174">
        <v>3.4</v>
      </c>
      <c r="P174">
        <v>1313</v>
      </c>
      <c r="Q174">
        <v>3.35</v>
      </c>
      <c r="R174">
        <v>1193.7142857142858</v>
      </c>
      <c r="S174">
        <v>3.1694915254237288</v>
      </c>
      <c r="T174">
        <v>1139.1621621621621</v>
      </c>
      <c r="U174">
        <v>3.3898305084745761</v>
      </c>
      <c r="V174">
        <v>1197.4000000000001</v>
      </c>
      <c r="W174">
        <v>1.3157894736842106</v>
      </c>
      <c r="X174">
        <v>381.69230769230768</v>
      </c>
      <c r="Y174">
        <v>1.2</v>
      </c>
      <c r="Z174">
        <v>462.75</v>
      </c>
      <c r="AA174">
        <v>1.65</v>
      </c>
      <c r="AB174">
        <v>513.93333333333328</v>
      </c>
      <c r="AC174">
        <v>1.3898305084745763</v>
      </c>
      <c r="AD174">
        <v>455.6</v>
      </c>
      <c r="AE174">
        <v>1.3898305084745763</v>
      </c>
      <c r="AF174">
        <v>455.6</v>
      </c>
      <c r="AG174">
        <v>2.7231638418079096</v>
      </c>
      <c r="AH174">
        <v>939.38260869565215</v>
      </c>
      <c r="AI174">
        <v>0</v>
      </c>
      <c r="AO174">
        <v>0</v>
      </c>
      <c r="AQ174">
        <v>9</v>
      </c>
      <c r="AR174">
        <v>1876</v>
      </c>
      <c r="AW174">
        <v>9</v>
      </c>
      <c r="AX174">
        <v>1876</v>
      </c>
      <c r="AY174">
        <v>4.5</v>
      </c>
      <c r="AZ174">
        <v>1876</v>
      </c>
      <c r="BA174">
        <v>2</v>
      </c>
      <c r="BB174">
        <v>216</v>
      </c>
      <c r="BG174">
        <v>2</v>
      </c>
      <c r="BH174">
        <v>216</v>
      </c>
      <c r="BI174">
        <v>2</v>
      </c>
      <c r="BJ174">
        <v>216</v>
      </c>
      <c r="BK174">
        <v>3.6666666666666665</v>
      </c>
      <c r="BL174">
        <v>1046</v>
      </c>
      <c r="BM174">
        <v>2.7388888888888889</v>
      </c>
      <c r="BN174">
        <v>941.20512820512818</v>
      </c>
      <c r="BO174">
        <v>2.8888888888888888</v>
      </c>
      <c r="BP174">
        <v>734.14285714285711</v>
      </c>
      <c r="BQ174">
        <v>2.7</v>
      </c>
      <c r="BR174">
        <v>788</v>
      </c>
      <c r="BS174">
        <v>2.7777777777777777</v>
      </c>
      <c r="BT174">
        <v>852.4</v>
      </c>
      <c r="BU174">
        <v>2.7857142857142856</v>
      </c>
      <c r="BV174">
        <v>784.94444444444446</v>
      </c>
      <c r="BW174">
        <v>1.6666666666666667</v>
      </c>
      <c r="BX174">
        <v>423.33333333333331</v>
      </c>
      <c r="BY174">
        <v>3.4444444444444446</v>
      </c>
      <c r="BZ174">
        <v>902.16666666666663</v>
      </c>
      <c r="CA174">
        <v>2.875</v>
      </c>
      <c r="CB174">
        <v>681.5</v>
      </c>
      <c r="CC174">
        <v>2.6538461538461537</v>
      </c>
      <c r="CD174">
        <v>669</v>
      </c>
      <c r="CE174">
        <v>2.7222222222222223</v>
      </c>
      <c r="CF174">
        <v>726.97222222222217</v>
      </c>
      <c r="CG174">
        <v>3.3333333333333335</v>
      </c>
      <c r="CH174">
        <v>909.5</v>
      </c>
      <c r="CI174">
        <v>2.2000000000000002</v>
      </c>
      <c r="CJ174">
        <v>744</v>
      </c>
      <c r="CK174">
        <v>3.2222222222222223</v>
      </c>
      <c r="CL174">
        <v>939.33333333333337</v>
      </c>
      <c r="CM174">
        <v>2.8928571428571428</v>
      </c>
      <c r="CN174">
        <v>864.27777777777783</v>
      </c>
      <c r="CO174">
        <v>2.8888888888888888</v>
      </c>
      <c r="CP174">
        <v>957.8</v>
      </c>
      <c r="CQ174">
        <v>3.1111111111111112</v>
      </c>
      <c r="CR174">
        <v>795</v>
      </c>
      <c r="CS174">
        <v>3.625</v>
      </c>
      <c r="CT174">
        <v>1027.2</v>
      </c>
      <c r="CU174">
        <v>3.1923076923076925</v>
      </c>
      <c r="CV174">
        <v>918.4375</v>
      </c>
      <c r="CW174">
        <v>3.0370370370370372</v>
      </c>
      <c r="CX174">
        <v>889.76470588235293</v>
      </c>
      <c r="CY174">
        <v>2.8796296296296298</v>
      </c>
      <c r="CZ174">
        <v>806.04285714285709</v>
      </c>
      <c r="DA174">
        <v>0.88888888888888884</v>
      </c>
      <c r="DB174">
        <v>339.25</v>
      </c>
      <c r="DC174">
        <v>1.2</v>
      </c>
      <c r="DD174">
        <v>507.5</v>
      </c>
      <c r="DE174">
        <v>0.44444444444444442</v>
      </c>
      <c r="DF174">
        <v>220</v>
      </c>
      <c r="DG174">
        <v>0.8571428571428571</v>
      </c>
      <c r="DH174">
        <v>367.90909090909093</v>
      </c>
      <c r="DI174">
        <v>1.6666666666666667</v>
      </c>
      <c r="DJ174">
        <v>629.4</v>
      </c>
      <c r="DK174">
        <v>1</v>
      </c>
      <c r="DL174">
        <v>451.5</v>
      </c>
      <c r="DM174">
        <v>1</v>
      </c>
      <c r="DN174">
        <v>388.5</v>
      </c>
      <c r="DO174">
        <v>1.2307692307692308</v>
      </c>
      <c r="DP174">
        <v>500.53846153846155</v>
      </c>
      <c r="DQ174">
        <v>1.037037037037037</v>
      </c>
      <c r="DR174">
        <v>439.75</v>
      </c>
      <c r="DS174">
        <v>1.037037037037037</v>
      </c>
      <c r="DT174">
        <v>439.75</v>
      </c>
      <c r="DU174">
        <v>2.2654320987654319</v>
      </c>
      <c r="DV174">
        <v>712.52127659574467</v>
      </c>
      <c r="DW174">
        <v>4</v>
      </c>
      <c r="DX174">
        <v>1150</v>
      </c>
      <c r="EA174">
        <v>0</v>
      </c>
      <c r="EC174">
        <v>2</v>
      </c>
      <c r="ED174">
        <v>1150</v>
      </c>
      <c r="EE174">
        <v>0</v>
      </c>
      <c r="EG174">
        <v>3</v>
      </c>
      <c r="EH174">
        <v>506</v>
      </c>
      <c r="EI174">
        <v>0</v>
      </c>
      <c r="EK174">
        <v>0.75</v>
      </c>
      <c r="EL174">
        <v>506</v>
      </c>
      <c r="EM174">
        <v>1.1666666666666667</v>
      </c>
      <c r="EN174">
        <v>828</v>
      </c>
      <c r="EO174">
        <v>4</v>
      </c>
      <c r="EP174">
        <v>712</v>
      </c>
      <c r="ES174">
        <v>0</v>
      </c>
      <c r="EU174">
        <v>2</v>
      </c>
      <c r="EV174">
        <v>712</v>
      </c>
      <c r="EW174">
        <v>8</v>
      </c>
      <c r="EX174">
        <v>2040</v>
      </c>
      <c r="EY174">
        <v>1</v>
      </c>
      <c r="EZ174">
        <v>383</v>
      </c>
      <c r="FA174">
        <v>0.5</v>
      </c>
      <c r="FB174">
        <v>306</v>
      </c>
      <c r="FC174">
        <v>2.5</v>
      </c>
      <c r="FD174">
        <v>909.66666666666663</v>
      </c>
      <c r="FE174">
        <v>2.3333333333333335</v>
      </c>
      <c r="FF174">
        <v>860.25</v>
      </c>
      <c r="FG174">
        <v>1.75</v>
      </c>
      <c r="FH174">
        <v>849.5</v>
      </c>
      <c r="FI174">
        <v>3</v>
      </c>
      <c r="FJ174">
        <v>718</v>
      </c>
      <c r="FM174">
        <v>3</v>
      </c>
      <c r="FN174">
        <v>369</v>
      </c>
      <c r="FO174">
        <v>3</v>
      </c>
      <c r="FP174">
        <v>543.5</v>
      </c>
      <c r="FQ174">
        <v>0</v>
      </c>
      <c r="FS174">
        <v>2</v>
      </c>
      <c r="FT174">
        <v>232</v>
      </c>
      <c r="FU174">
        <v>0</v>
      </c>
      <c r="FW174">
        <v>0.5</v>
      </c>
      <c r="FX174">
        <v>232</v>
      </c>
      <c r="FY174">
        <v>1.3333333333333333</v>
      </c>
      <c r="FZ174">
        <v>439.66666666666669</v>
      </c>
      <c r="GA174">
        <v>1.3333333333333333</v>
      </c>
      <c r="GB174">
        <v>439.66666666666669</v>
      </c>
      <c r="GC174">
        <v>1.6111111111111112</v>
      </c>
      <c r="GD174">
        <v>712.88888888888891</v>
      </c>
      <c r="GE174">
        <v>2.2000000000000002</v>
      </c>
      <c r="GF174">
        <v>712.55339805825247</v>
      </c>
      <c r="GG174">
        <v>4.25</v>
      </c>
      <c r="GH174">
        <v>1163.2857142857142</v>
      </c>
      <c r="GI174">
        <v>2.1111111111111112</v>
      </c>
      <c r="GJ174">
        <v>571.28571428571433</v>
      </c>
      <c r="GK174">
        <v>1.5555555555555556</v>
      </c>
      <c r="GL174">
        <v>719.4</v>
      </c>
      <c r="GM174">
        <v>2.5769230769230771</v>
      </c>
      <c r="GN174">
        <v>828.36842105263156</v>
      </c>
      <c r="GO174">
        <v>1.4444444444444444</v>
      </c>
      <c r="GP174">
        <v>448.14285714285717</v>
      </c>
      <c r="GQ174">
        <v>1.8571428571428572</v>
      </c>
      <c r="GR174">
        <v>624.5</v>
      </c>
      <c r="GS174">
        <v>1.1111111111111112</v>
      </c>
      <c r="GT174">
        <v>366.2</v>
      </c>
      <c r="GU174">
        <v>1.44</v>
      </c>
      <c r="GV174">
        <v>484.16666666666669</v>
      </c>
      <c r="GW174">
        <v>2.0196078431372548</v>
      </c>
      <c r="GX174">
        <v>660.91891891891896</v>
      </c>
      <c r="GY174">
        <v>3</v>
      </c>
      <c r="GZ174">
        <v>560.75</v>
      </c>
      <c r="HA174">
        <v>2.6666666666666665</v>
      </c>
      <c r="HB174">
        <v>751.71428571428567</v>
      </c>
      <c r="HC174">
        <v>4.1111111111111107</v>
      </c>
      <c r="HD174">
        <v>1232.2857142857142</v>
      </c>
      <c r="HE174">
        <v>3.2692307692307692</v>
      </c>
      <c r="HF174">
        <v>835.18181818181813</v>
      </c>
      <c r="HG174">
        <v>4.333333333333333</v>
      </c>
      <c r="HH174">
        <v>1061.2222222222222</v>
      </c>
      <c r="HI174">
        <v>3.1428571428571428</v>
      </c>
      <c r="HJ174">
        <v>1051.4000000000001</v>
      </c>
      <c r="HK174">
        <v>3.4444444444444446</v>
      </c>
      <c r="HL174">
        <v>887.125</v>
      </c>
      <c r="HM174">
        <v>3.68</v>
      </c>
      <c r="HN174">
        <v>995.68181818181813</v>
      </c>
      <c r="HO174">
        <v>3.4705882352941178</v>
      </c>
      <c r="HP174">
        <v>915.43181818181813</v>
      </c>
      <c r="HQ174">
        <v>2.7450980392156863</v>
      </c>
      <c r="HR174">
        <v>799.17283950617286</v>
      </c>
      <c r="HS174">
        <v>0.75</v>
      </c>
      <c r="HT174">
        <v>374.25</v>
      </c>
      <c r="HU174">
        <v>0.88888888888888884</v>
      </c>
      <c r="HV174">
        <v>347.66666666666669</v>
      </c>
      <c r="HW174">
        <v>0.88888888888888884</v>
      </c>
      <c r="HX174">
        <v>456.33333333333331</v>
      </c>
      <c r="HY174">
        <v>0.84615384615384615</v>
      </c>
      <c r="HZ174">
        <v>380.92307692307691</v>
      </c>
      <c r="IA174">
        <v>1.2222222222222223</v>
      </c>
      <c r="IB174">
        <v>427.5</v>
      </c>
      <c r="IC174">
        <v>2.1428571428571428</v>
      </c>
      <c r="ID174">
        <v>494.28571428571428</v>
      </c>
      <c r="IE174">
        <v>1.3333333333333333</v>
      </c>
      <c r="IF174">
        <v>424.71428571428572</v>
      </c>
      <c r="IG174">
        <v>1.52</v>
      </c>
      <c r="IH174">
        <v>449.9</v>
      </c>
      <c r="II174">
        <v>1.1764705882352942</v>
      </c>
      <c r="IJ174">
        <v>422.72727272727275</v>
      </c>
      <c r="IK174">
        <v>1.1764705882352942</v>
      </c>
      <c r="IL174">
        <v>422.72727272727275</v>
      </c>
      <c r="IM174">
        <v>2.2222222222222223</v>
      </c>
      <c r="IN174">
        <v>690.20175438596493</v>
      </c>
      <c r="IO174">
        <v>0</v>
      </c>
      <c r="IQ174">
        <v>5</v>
      </c>
      <c r="IR174">
        <v>936</v>
      </c>
      <c r="IS174">
        <v>6</v>
      </c>
      <c r="IT174">
        <v>1127</v>
      </c>
      <c r="IU174">
        <v>2.75</v>
      </c>
      <c r="IV174">
        <v>1031.5</v>
      </c>
      <c r="IW174">
        <v>2</v>
      </c>
      <c r="IX174">
        <v>353</v>
      </c>
      <c r="IY174">
        <v>1.3333333333333333</v>
      </c>
      <c r="IZ174">
        <v>1252</v>
      </c>
      <c r="JA174">
        <v>5</v>
      </c>
      <c r="JB174">
        <v>856</v>
      </c>
      <c r="JC174">
        <v>2.2000000000000002</v>
      </c>
      <c r="JD174">
        <v>820.33333333333337</v>
      </c>
      <c r="JE174">
        <v>2.4444444444444446</v>
      </c>
      <c r="JF174">
        <v>904.8</v>
      </c>
      <c r="JG174">
        <v>1</v>
      </c>
      <c r="JH174">
        <v>299</v>
      </c>
      <c r="JI174">
        <v>3</v>
      </c>
      <c r="JJ174">
        <v>411</v>
      </c>
      <c r="JK174">
        <v>4</v>
      </c>
      <c r="JL174">
        <v>632</v>
      </c>
      <c r="JM174">
        <v>2.25</v>
      </c>
      <c r="JN174">
        <v>447.33333333333331</v>
      </c>
      <c r="JO174">
        <v>6</v>
      </c>
      <c r="JP174">
        <v>1581</v>
      </c>
      <c r="JQ174">
        <v>2.3333333333333335</v>
      </c>
      <c r="JR174">
        <v>631.66666666666663</v>
      </c>
      <c r="JS174">
        <v>0</v>
      </c>
      <c r="JU174">
        <v>2.6</v>
      </c>
      <c r="JV174">
        <v>869</v>
      </c>
      <c r="JW174">
        <v>2.4444444444444446</v>
      </c>
      <c r="JX174">
        <v>688.28571428571433</v>
      </c>
      <c r="JY174">
        <v>2.4444444444444446</v>
      </c>
      <c r="JZ174">
        <v>778.5</v>
      </c>
      <c r="KA174">
        <v>0</v>
      </c>
      <c r="KC174">
        <v>4</v>
      </c>
      <c r="KD174">
        <v>1240</v>
      </c>
      <c r="KE174">
        <v>2</v>
      </c>
      <c r="KF174">
        <v>591</v>
      </c>
      <c r="KG174">
        <v>1.5</v>
      </c>
      <c r="KH174">
        <v>915.5</v>
      </c>
      <c r="KI174">
        <v>9</v>
      </c>
      <c r="KJ174">
        <v>1717</v>
      </c>
      <c r="KK174">
        <v>2</v>
      </c>
      <c r="KL174">
        <v>608.33333333333337</v>
      </c>
      <c r="KM174">
        <v>1</v>
      </c>
      <c r="KN174">
        <v>94</v>
      </c>
      <c r="KO174">
        <v>3.2</v>
      </c>
      <c r="KP174">
        <v>727.2</v>
      </c>
      <c r="KQ174">
        <v>2.4444444444444446</v>
      </c>
      <c r="KR174">
        <v>781</v>
      </c>
      <c r="KS174">
        <v>2.4444444444444446</v>
      </c>
      <c r="KT174">
        <v>781</v>
      </c>
      <c r="KU174">
        <v>2.4444444444444446</v>
      </c>
      <c r="KV174">
        <v>779.42105263157896</v>
      </c>
      <c r="KW174">
        <v>2.2555555555555555</v>
      </c>
      <c r="KX174">
        <v>702.9473684210526</v>
      </c>
      <c r="KY174" s="15">
        <f>Tabla24[[#This Row],[ROS_NUM_COR_COD_ROS_TG_NEG]]-Tabla24[[#This Row],[PAS_NUM_COR_COD_ROS_TG_NEG]]</f>
        <v>1.5964912280701751</v>
      </c>
      <c r="KZ174" s="15">
        <f>Tabla24[[#This Row],[ROS_DUR_COR_COD_ROS_TG_NEG]]-Tabla24[[#This Row],[PAS_DUR_COR_COD_ROS_TG_NEG]]</f>
        <v>145.05555555555554</v>
      </c>
      <c r="LA174" s="15">
        <f>Tabla24[[#This Row],[ROS_NUM_COR_COD_ROS_TG_NEU]]-Tabla24[[#This Row],[PAS_NUM_COR_COD_ROS_TG_NEU]]</f>
        <v>-0.25714285714285712</v>
      </c>
      <c r="LB174" s="15">
        <f>Tabla24[[#This Row],[ROS_DUR_COR_COD_ROS_TG_NEU]]-Tabla24[[#This Row],[PAS_DUR_COR_COD_ROS_TG_NEU]]</f>
        <v>-261.59999999999991</v>
      </c>
      <c r="LC174" s="15">
        <f>Tabla24[[#This Row],[ROS_NUM_COR_COD_ROS_TG_POS]]-Tabla24[[#This Row],[PAS_NUM_COR_COD_ROS_TG_POS]]</f>
        <v>9.4444444444444553E-2</v>
      </c>
      <c r="LD174" s="15">
        <f>Tabla24[[#This Row],[ROS_DUR_COR_COD_ROS_TG_POS]]-Tabla24[[#This Row],[PAS_DUR_COR_COD_ROS_TG_POS]]</f>
        <v>-306.58928571428578</v>
      </c>
      <c r="LE174" s="15">
        <f>Tabla24[[#This Row],[ROS_NUM_COR_COD_ROS_TG_TOT]]-Tabla24[[#This Row],[PAS_NUM_COR_COD_ROS_TG_TOT]]</f>
        <v>0.51050847457627135</v>
      </c>
      <c r="LF174" s="15">
        <f>Tabla24[[#This Row],[ROS_DUR_COR_COD_ROS_TG_TOT]]-Tabla24[[#This Row],[PAS_DUR_COR_COD_ROS_TG_TOT]]</f>
        <v>-143.48034398034395</v>
      </c>
      <c r="LG174" s="15">
        <f>Tabla24[[#This Row],[ROS_NUM_COR_COD_ESC_TG_NEG]]-Tabla24[[#This Row],[PAS_NUM_COR_COD_ESC_TG_NEG]]</f>
        <v>-2.7660818713450288</v>
      </c>
      <c r="LH174" s="15">
        <f>Tabla24[[#This Row],[ROS_DUR_COR_COD_ESC_TG_NEG]]-Tabla24[[#This Row],[PAS_DUR_COR_COD_ESC_TG_NEG]]</f>
        <v>-903.08791208791217</v>
      </c>
      <c r="LI174" s="15">
        <f>Tabla24[[#This Row],[ROS_NUM_COR_COD_ESC_TG_NEU]]-Tabla24[[#This Row],[PAS_NUM_COR_COD_ESC_TG_NEU]]</f>
        <v>-1.092857142857143</v>
      </c>
      <c r="LJ174" s="15">
        <f>Tabla24[[#This Row],[ROS_NUM_COR_COD_ESC_TG_NEG]]-Tabla24[[#This Row],[PAS_NUM_COR_COD_ESC_TG_NEG]]</f>
        <v>-2.7660818713450288</v>
      </c>
      <c r="LK174" s="15">
        <f>Tabla24[[#This Row],[ROS_NUM_COR_COD_ESC_TG_POS]]-Tabla24[[#This Row],[PAS_NUM_COR_COD_ESC_TG_POS]]</f>
        <v>-2.588888888888889</v>
      </c>
      <c r="LL174" s="15">
        <f>Tabla24[[#This Row],[ROS_DUR_COR_COD_ESC_TG_POS]]-Tabla24[[#This Row],[PAS_DUR_COR_COD_ESC_TG_POS]]</f>
        <v>-1116.2166666666667</v>
      </c>
      <c r="LM174" s="15">
        <f>Tabla24[[#This Row],[ROS_NUM_COR_COD_ESC_TG_TOT]]-Tabla24[[#This Row],[PAS_NUM_COR_COD_ESC_TG_TOT]]</f>
        <v>-2.1701694915254239</v>
      </c>
      <c r="LN174" s="15">
        <f>Tabla24[[#This Row],[ROS_DUR_COR_COD_ESC_TG_TOT]]-Tabla24[[#This Row],[PAS_DUR_COR_COD_ESC_TG_TOT]]</f>
        <v>-769.93859649122805</v>
      </c>
      <c r="LO174" s="15">
        <f>Tabla24[[#This Row],[PAS_NUM_COR_COD_ROS_TG_NEG]]-Tabla24[[#This Row],[ESC_NUM_COR_COD_ROS_TG_NEG]]</f>
        <v>-0.15204678362573087</v>
      </c>
      <c r="LP174" s="15">
        <f>Tabla24[[#This Row],[PAS_DUR_COR_COD_ROS_TG_NEG]]-Tabla24[[#This Row],[ESC_DUR_COR_COD_ROS_TG_NEG]]</f>
        <v>-41.633333333333326</v>
      </c>
      <c r="LQ174" s="15">
        <f>Tabla24[[#This Row],[PAS_NUM_COR_COD_ROS_TG_NEU]]-Tabla24[[#This Row],[ESC_NUM_COR_COD_ROS_TG_NEU]]</f>
        <v>0.28888888888888875</v>
      </c>
      <c r="LR174" s="15">
        <f>Tabla24[[#This Row],[PAS_DUR_COR_COD_ROS_TG_NEU]]-Tabla24[[#This Row],[ESC_DUR_COR_COD_ROS_TG_NEU]]</f>
        <v>518</v>
      </c>
      <c r="LS174" s="15">
        <f>Tabla24[[#This Row],[PAS_NUM_COR_COD_ROS_TG_POS]]-Tabla24[[#This Row],[ESC_NUM_COR_COD_ROS_TG_POS]]</f>
        <v>-0.27499999999999991</v>
      </c>
      <c r="LT174" s="15">
        <f>Tabla24[[#This Row],[PAS_DUR_COR_COD_ROS_TG_POS]]-Tabla24[[#This Row],[ESC_DUR_COR_COD_ROS_TG_POS]]</f>
        <v>166.51428571428573</v>
      </c>
      <c r="LU174" s="15">
        <f>Tabla24[[#This Row],[PAS_NUM_COR_COD_ROS_TG_TOT]]-Tabla24[[#This Row],[ESC_NUM_COR_COD_ROS_TG_TOT]]</f>
        <v>-2.2816166883963707E-2</v>
      </c>
      <c r="LV174" s="15">
        <f>Tabla24[[#This Row],[PAS_DUR_COR_COD_ROS_TG_TOT]]-Tabla24[[#This Row],[ESC_DUR_COR_COD_ROS_TG_TOT]]</f>
        <v>220.72466216216208</v>
      </c>
      <c r="LW174" s="15">
        <f>Tabla24[[#This Row],[PAS_NUM_COR_COD_ESC_TG_NEG]]-Tabla24[[#This Row],[ESC_NUM_COR_COD_ESC_TG_NEG]]</f>
        <v>2.5438596491228065</v>
      </c>
      <c r="LX174" s="15">
        <f>Tabla24[[#This Row],[PAS_DUR_COR_COD_ESC_TG_NEG]]-Tabla24[[#This Row],[ESC_DUR_COR_COD_ESC_TG_NEG]]</f>
        <v>927.89743589743603</v>
      </c>
      <c r="LY174" s="15">
        <f>Tabla24[[#This Row],[PAS_NUM_COR_COD_ESC_TG_NEU]]-Tabla24[[#This Row],[ESC_NUM_COR_COD_ESC_TG_NEU]]</f>
        <v>-0.49444444444444446</v>
      </c>
      <c r="LZ174" s="15">
        <f>Tabla24[[#This Row],[PAS_DUR_COR_COD_ESC_TG_NEU]]-Tabla24[[#This Row],[ESC_DUR_COR_COD_ESC_TG_NEU]]</f>
        <v>44.064102564102654</v>
      </c>
      <c r="MA174" s="15">
        <f>Tabla24[[#This Row],[PAS_NUM_COR_COD_ESC_TG_POS]]-Tabla24[[#This Row],[ESC_NUM_COR_COD_ESC_TG_POS]]</f>
        <v>0.82500000000000018</v>
      </c>
      <c r="MB174" s="15">
        <f>Tabla24[[#This Row],[PAS_DUR_COR_COD_ESC_TG_POS]]-Tabla24[[#This Row],[ESC_DUR_COR_COD_ESC_TG_POS]]</f>
        <v>800.91666666666674</v>
      </c>
      <c r="MC174" s="15">
        <f>Tabla24[[#This Row],[PAS_NUM_COR_COD_ESC_TG_TOT]]-Tabla24[[#This Row],[ESC_NUM_COR_COD_ESC_TG_TOT]]</f>
        <v>0.95632333767927014</v>
      </c>
      <c r="MD174" s="15">
        <f>Tabla24[[#This Row],[PAS_DUR_COR_COD_ESC_TG_TOT]]-Tabla24[[#This Row],[ESC_DUR_COR_COD_ESC_TG_TOT]]</f>
        <v>585.1052631578948</v>
      </c>
      <c r="ME174">
        <v>245</v>
      </c>
      <c r="MF174">
        <v>287.60000000000002</v>
      </c>
      <c r="MG174">
        <v>175.625</v>
      </c>
      <c r="MH174">
        <v>229.45454545454547</v>
      </c>
      <c r="MI174">
        <v>238.42857142857142</v>
      </c>
      <c r="MJ174">
        <v>254.33333333333334</v>
      </c>
      <c r="MK174">
        <v>183.2</v>
      </c>
      <c r="ML174">
        <v>228.38888888888889</v>
      </c>
      <c r="MM174">
        <v>217.8</v>
      </c>
      <c r="MN174">
        <v>107</v>
      </c>
      <c r="MO174">
        <v>284.60000000000002</v>
      </c>
      <c r="MP174">
        <v>197.125</v>
      </c>
      <c r="MQ174">
        <v>151.83333333333334</v>
      </c>
      <c r="MR174">
        <v>168.33333333333334</v>
      </c>
      <c r="MS174">
        <v>133</v>
      </c>
      <c r="MT174">
        <v>151.05555555555554</v>
      </c>
      <c r="MU174">
        <v>228.83333333333334</v>
      </c>
      <c r="MV174">
        <v>186.72727272727272</v>
      </c>
      <c r="MW174">
        <v>243.85714285714286</v>
      </c>
      <c r="MX174">
        <v>222</v>
      </c>
      <c r="MY174">
        <v>263.69230769230768</v>
      </c>
      <c r="MZ174">
        <v>225.84615384615384</v>
      </c>
      <c r="NA174">
        <v>229.83333333333334</v>
      </c>
      <c r="NB174">
        <v>240.05263157894737</v>
      </c>
      <c r="NC174" s="15">
        <f>Tabla1[[#This Row],[ROS_1DU_COR_COD_ROS_TG_NEG]]-Tabla1[[#This Row],[PAS_1DU_COR_COD_ROS_TG_NEG]]</f>
        <v>16.166666666666657</v>
      </c>
      <c r="ND174" s="15">
        <f>Tabla1[[#This Row],[ROS_1DU_COR_COD_ROS_TG_NEU]]-Tabla1[[#This Row],[PAS_1DU_COR_COD_ROS_TG_NEU]]</f>
        <v>100.8727272727273</v>
      </c>
      <c r="NE174" s="15">
        <f>Tabla1[[#This Row],[ROS_1DU_COR_COD_ROS_TG_POS]]-Tabla1[[#This Row],[PAS_1DU_COR_COD_ROS_TG_POS]]</f>
        <v>-68.232142857142861</v>
      </c>
      <c r="NF174" s="15">
        <f>Tabla1[[#This Row],[ROS_1DU_COR_COD_ROS_TG_TOT]]-Tabla1[[#This Row],[PAS_1DU_COR_COD_ROS_TG_TOT]]</f>
        <v>7.4545454545454675</v>
      </c>
      <c r="NG174" s="15">
        <f>Tabla1[[#This Row],[ROS_1DU_COR_COD_ESC_TG_NEG]]-Tabla1[[#This Row],[PAS_1DU_COR_COD_ESC_TG_NEG]]</f>
        <v>-25.263736263736263</v>
      </c>
      <c r="NH174" s="15">
        <f>Tabla1[[#This Row],[ROS_1DU_COR_COD_ESC_TG_NEU]]-Tabla1[[#This Row],[PAS_1DU_COR_COD_ESC_TG_NEU]]</f>
        <v>28.487179487179503</v>
      </c>
      <c r="NI174" s="15">
        <f>Tabla1[[#This Row],[ROS_1DU_COR_COD_ESC_TG_POS]]-Tabla1[[#This Row],[PAS_1DU_COR_COD_ESC_TG_POS]]</f>
        <v>-46.633333333333354</v>
      </c>
      <c r="NJ174" s="15">
        <f>Tabla1[[#This Row],[ROS_1DU_COR_COD_ESC_TG_TOT]]-Tabla1[[#This Row],[PAS_1DU_COR_COD_ESC_TG_TOT]]</f>
        <v>-11.663742690058484</v>
      </c>
      <c r="NK174" s="15">
        <f>Tabla1[[#This Row],[PAS_1DU_COR_COD_ROS_TG_NEG]]-Tabla1[[#This Row],[ESC_1DU_COR_COD_ROS_TG_NEG]]</f>
        <v>11.033333333333331</v>
      </c>
      <c r="NL174" s="15">
        <f>Tabla1[[#This Row],[PAS_1DU_COR_COD_ROS_TG_NEU]]-Tabla1[[#This Row],[ESC_1DU_COR_COD_ROS_TG_NEU]]</f>
        <v>79.72727272727272</v>
      </c>
      <c r="NM174" s="15">
        <f>Tabla1[[#This Row],[PAS_1DU_COR_COD_ROS_TG_POS]]-Tabla1[[#This Row],[ESC_1DU_COR_COD_ROS_TG_POS]]</f>
        <v>-40.742857142857162</v>
      </c>
      <c r="NN174" s="15">
        <f>Tabla1[[#This Row],[PAS_1DU_COR_COD_ROS_TG_TOT]]-Tabla1[[#This Row],[ESC_1DU_COR_COD_ROS_TG_TOT]]</f>
        <v>24.875</v>
      </c>
      <c r="NO174" s="15">
        <f>Tabla1[[#This Row],[PAS_1DU_COR_COD_ESC_TG_NEG]]-Tabla1[[#This Row],[ESC_1DU_COR_COD_ESC_TG_NEG]]</f>
        <v>111.85897435897434</v>
      </c>
      <c r="NP174" s="15">
        <f>Tabla1[[#This Row],[PAS_1DU_COR_COD_ESC_TG_NEU]]-Tabla1[[#This Row],[ESC_1DU_COR_COD_ESC_TG_NEU]]</f>
        <v>57.512820512820497</v>
      </c>
      <c r="NQ174" s="15">
        <f>Tabla1[[#This Row],[PAS_1DU_COR_COD_ESC_TG_POS]]-Tabla1[[#This Row],[ESC_1DU_COR_COD_ESC_TG_POS]]</f>
        <v>96.833333333333343</v>
      </c>
      <c r="NR174" s="15">
        <f>Tabla1[[#This Row],[PAS_1DU_COR_COD_ESC_TG_TOT]]-Tabla1[[#This Row],[ESC_1DU_COR_COD_ESC_TG_TOT]]</f>
        <v>88.997076023391827</v>
      </c>
    </row>
    <row r="175" spans="1:382" x14ac:dyDescent="0.3">
      <c r="A175" s="2" t="s">
        <v>192</v>
      </c>
      <c r="B175" s="2">
        <v>50</v>
      </c>
      <c r="C175" s="2">
        <v>2</v>
      </c>
      <c r="D175" s="2">
        <v>50</v>
      </c>
      <c r="E175">
        <v>0.7</v>
      </c>
      <c r="F175">
        <v>174.55555555555554</v>
      </c>
      <c r="G175">
        <v>0.35</v>
      </c>
      <c r="H175">
        <v>121</v>
      </c>
      <c r="I175">
        <v>0.7</v>
      </c>
      <c r="J175">
        <v>162.1</v>
      </c>
      <c r="K175">
        <v>0.58333333333333337</v>
      </c>
      <c r="L175">
        <v>156.72</v>
      </c>
      <c r="M175">
        <v>0.6</v>
      </c>
      <c r="N175">
        <v>144.22222222222223</v>
      </c>
      <c r="O175">
        <v>0.7</v>
      </c>
      <c r="P175">
        <v>135.08333333333334</v>
      </c>
      <c r="Q175">
        <v>0.6</v>
      </c>
      <c r="R175">
        <v>188.375</v>
      </c>
      <c r="S175">
        <v>0.6333333333333333</v>
      </c>
      <c r="T175">
        <v>152.62068965517241</v>
      </c>
      <c r="U175">
        <v>0.60833333333333328</v>
      </c>
      <c r="V175">
        <v>154.5185185185185</v>
      </c>
      <c r="W175">
        <v>0.25</v>
      </c>
      <c r="X175">
        <v>158</v>
      </c>
      <c r="Y175">
        <v>0.3</v>
      </c>
      <c r="Z175">
        <v>148</v>
      </c>
      <c r="AA175">
        <v>0.3</v>
      </c>
      <c r="AB175">
        <v>119.16666666666667</v>
      </c>
      <c r="AC175">
        <v>0.28333333333333333</v>
      </c>
      <c r="AD175">
        <v>139.6875</v>
      </c>
      <c r="AE175">
        <v>0.28333333333333333</v>
      </c>
      <c r="AF175">
        <v>139.6875</v>
      </c>
      <c r="AG175">
        <v>0.5</v>
      </c>
      <c r="AH175">
        <v>151.12857142857143</v>
      </c>
      <c r="BM175">
        <v>0.5</v>
      </c>
      <c r="BN175">
        <v>151.12857142857143</v>
      </c>
      <c r="BO175">
        <v>1.4444444444444444</v>
      </c>
      <c r="BP175">
        <v>423</v>
      </c>
      <c r="BQ175">
        <v>2.8571428571428572</v>
      </c>
      <c r="BR175">
        <v>1034.75</v>
      </c>
      <c r="BS175">
        <v>1.7777777777777777</v>
      </c>
      <c r="BT175">
        <v>545.6</v>
      </c>
      <c r="BU175">
        <v>1.96</v>
      </c>
      <c r="BV175">
        <v>627</v>
      </c>
      <c r="BW175">
        <v>1.75</v>
      </c>
      <c r="BX175">
        <v>654</v>
      </c>
      <c r="BY175">
        <v>1.2857142857142858</v>
      </c>
      <c r="BZ175">
        <v>397.6</v>
      </c>
      <c r="CA175">
        <v>2</v>
      </c>
      <c r="CB175">
        <v>462.125</v>
      </c>
      <c r="CC175">
        <v>1.72</v>
      </c>
      <c r="CD175">
        <v>497.5</v>
      </c>
      <c r="CE175">
        <v>1.84</v>
      </c>
      <c r="CF175">
        <v>556.36363636363637</v>
      </c>
      <c r="CG175">
        <v>2.4444444444444446</v>
      </c>
      <c r="CH175">
        <v>1361.5</v>
      </c>
      <c r="CI175">
        <v>2.7142857142857144</v>
      </c>
      <c r="CJ175">
        <v>1396</v>
      </c>
      <c r="CK175">
        <v>2.3333333333333335</v>
      </c>
      <c r="CL175">
        <v>765.5</v>
      </c>
      <c r="CM175">
        <v>2.48</v>
      </c>
      <c r="CN175">
        <v>1094.3846153846155</v>
      </c>
      <c r="CO175">
        <v>2.875</v>
      </c>
      <c r="CP175">
        <v>1336.25</v>
      </c>
      <c r="CQ175">
        <v>1.7142857142857142</v>
      </c>
      <c r="CR175">
        <v>1272.5</v>
      </c>
      <c r="CS175">
        <v>3.2</v>
      </c>
      <c r="CT175">
        <v>1093.3333333333333</v>
      </c>
      <c r="CU175">
        <v>2.68</v>
      </c>
      <c r="CV175">
        <v>1204.1666666666667</v>
      </c>
      <c r="CW175">
        <v>2.58</v>
      </c>
      <c r="CX175">
        <v>1147.08</v>
      </c>
      <c r="CY175">
        <v>2.21</v>
      </c>
      <c r="CZ175">
        <v>810.98275862068965</v>
      </c>
      <c r="DA175">
        <v>1</v>
      </c>
      <c r="DB175">
        <v>242.16666666666666</v>
      </c>
      <c r="DC175">
        <v>1.2857142857142858</v>
      </c>
      <c r="DD175">
        <v>289.2</v>
      </c>
      <c r="DE175">
        <v>0.55555555555555558</v>
      </c>
      <c r="DF175">
        <v>184.6</v>
      </c>
      <c r="DG175">
        <v>0.92</v>
      </c>
      <c r="DH175">
        <v>238.875</v>
      </c>
      <c r="DI175">
        <v>1.25</v>
      </c>
      <c r="DJ175">
        <v>283.16666666666669</v>
      </c>
      <c r="DK175">
        <v>0.2857142857142857</v>
      </c>
      <c r="DL175">
        <v>284.5</v>
      </c>
      <c r="DM175">
        <v>0.8</v>
      </c>
      <c r="DN175">
        <v>207</v>
      </c>
      <c r="DO175">
        <v>0.8</v>
      </c>
      <c r="DP175">
        <v>247.8</v>
      </c>
      <c r="DQ175">
        <v>0.86</v>
      </c>
      <c r="DR175">
        <v>243.19354838709677</v>
      </c>
      <c r="DS175">
        <v>0.86</v>
      </c>
      <c r="DT175">
        <v>243.19354838709677</v>
      </c>
      <c r="DU175">
        <v>1.76</v>
      </c>
      <c r="DV175">
        <v>613.21348314606746</v>
      </c>
      <c r="DW175">
        <v>0</v>
      </c>
      <c r="DY175">
        <v>2.6666666666666665</v>
      </c>
      <c r="DZ175">
        <v>1744</v>
      </c>
      <c r="EA175">
        <v>0</v>
      </c>
      <c r="EC175">
        <v>1.6</v>
      </c>
      <c r="ED175">
        <v>1744</v>
      </c>
      <c r="EE175">
        <v>2.5</v>
      </c>
      <c r="EF175">
        <v>1122</v>
      </c>
      <c r="EG175">
        <v>0</v>
      </c>
      <c r="EK175">
        <v>1</v>
      </c>
      <c r="EL175">
        <v>1122</v>
      </c>
      <c r="EM175">
        <v>1.3</v>
      </c>
      <c r="EN175">
        <v>1433</v>
      </c>
      <c r="EO175">
        <v>5</v>
      </c>
      <c r="EP175">
        <v>1340</v>
      </c>
      <c r="EQ175">
        <v>2.6666666666666665</v>
      </c>
      <c r="ER175">
        <v>749</v>
      </c>
      <c r="ES175">
        <v>1</v>
      </c>
      <c r="ET175">
        <v>323</v>
      </c>
      <c r="EU175">
        <v>2.8</v>
      </c>
      <c r="EV175">
        <v>790.25</v>
      </c>
      <c r="EW175">
        <v>3</v>
      </c>
      <c r="EX175">
        <v>1275</v>
      </c>
      <c r="EY175">
        <v>4.666666666666667</v>
      </c>
      <c r="EZ175">
        <v>1268.6666666666667</v>
      </c>
      <c r="FC175">
        <v>4</v>
      </c>
      <c r="FD175">
        <v>1270.25</v>
      </c>
      <c r="FE175">
        <v>3.4</v>
      </c>
      <c r="FF175">
        <v>1030.25</v>
      </c>
      <c r="FG175">
        <v>2.35</v>
      </c>
      <c r="FH175">
        <v>1110.8</v>
      </c>
      <c r="FI175">
        <v>1</v>
      </c>
      <c r="FJ175">
        <v>236</v>
      </c>
      <c r="FK175">
        <v>0.33333333333333331</v>
      </c>
      <c r="FL175">
        <v>115</v>
      </c>
      <c r="FM175">
        <v>1</v>
      </c>
      <c r="FN175">
        <v>99</v>
      </c>
      <c r="FO175">
        <v>0.6</v>
      </c>
      <c r="FP175">
        <v>150</v>
      </c>
      <c r="FQ175">
        <v>0.5</v>
      </c>
      <c r="FR175">
        <v>103</v>
      </c>
      <c r="FS175">
        <v>0.66666666666666663</v>
      </c>
      <c r="FT175">
        <v>118.5</v>
      </c>
      <c r="FW175">
        <v>0.6</v>
      </c>
      <c r="FX175">
        <v>113.33333333333333</v>
      </c>
      <c r="FY175">
        <v>0.6</v>
      </c>
      <c r="FZ175">
        <v>131.66666666666666</v>
      </c>
      <c r="GA175">
        <v>0.6</v>
      </c>
      <c r="GB175">
        <v>131.66666666666666</v>
      </c>
      <c r="GC175">
        <v>1.7666666666666666</v>
      </c>
      <c r="GD175">
        <v>743.625</v>
      </c>
      <c r="GE175">
        <v>1.7611111111111111</v>
      </c>
      <c r="GF175">
        <v>633.08571428571429</v>
      </c>
      <c r="GG175">
        <v>0.1</v>
      </c>
      <c r="GH175">
        <v>105</v>
      </c>
      <c r="GI175">
        <v>0</v>
      </c>
      <c r="GK175">
        <v>0.25</v>
      </c>
      <c r="GL175">
        <v>141</v>
      </c>
      <c r="GM175">
        <v>0.10714285714285714</v>
      </c>
      <c r="GN175">
        <v>129</v>
      </c>
      <c r="GO175">
        <v>0.33333333333333331</v>
      </c>
      <c r="GP175">
        <v>90.666666666666671</v>
      </c>
      <c r="GQ175">
        <v>0.4</v>
      </c>
      <c r="GR175">
        <v>140</v>
      </c>
      <c r="GS175">
        <v>0.3</v>
      </c>
      <c r="GT175">
        <v>106.66666666666667</v>
      </c>
      <c r="GU175">
        <v>0.34482758620689657</v>
      </c>
      <c r="GV175">
        <v>112.44444444444444</v>
      </c>
      <c r="GW175">
        <v>0.22807017543859648</v>
      </c>
      <c r="GX175">
        <v>116.58333333333333</v>
      </c>
      <c r="GY175">
        <v>0.1</v>
      </c>
      <c r="GZ175">
        <v>93</v>
      </c>
      <c r="HA175">
        <v>0.4</v>
      </c>
      <c r="HB175">
        <v>298.5</v>
      </c>
      <c r="HC175">
        <v>0.5</v>
      </c>
      <c r="HD175">
        <v>229.5</v>
      </c>
      <c r="HE175">
        <v>0.32142857142857145</v>
      </c>
      <c r="HF175">
        <v>229.8</v>
      </c>
      <c r="HG175">
        <v>0.33333333333333331</v>
      </c>
      <c r="HH175">
        <v>108</v>
      </c>
      <c r="HI175">
        <v>0.1</v>
      </c>
      <c r="HJ175">
        <v>93</v>
      </c>
      <c r="HK175">
        <v>0.2</v>
      </c>
      <c r="HL175">
        <v>205</v>
      </c>
      <c r="HM175">
        <v>0.20689655172413793</v>
      </c>
      <c r="HN175">
        <v>124.4</v>
      </c>
      <c r="HO175">
        <v>0.26315789473684209</v>
      </c>
      <c r="HP175">
        <v>177.1</v>
      </c>
      <c r="HQ175">
        <v>0.24561403508771928</v>
      </c>
      <c r="HR175">
        <v>144.09090909090909</v>
      </c>
      <c r="HS175">
        <v>0.1</v>
      </c>
      <c r="HT175">
        <v>80</v>
      </c>
      <c r="HU175">
        <v>0.2</v>
      </c>
      <c r="HV175">
        <v>105.5</v>
      </c>
      <c r="HW175">
        <v>0.125</v>
      </c>
      <c r="HX175">
        <v>90</v>
      </c>
      <c r="HY175">
        <v>0.14285714285714285</v>
      </c>
      <c r="HZ175">
        <v>95.25</v>
      </c>
      <c r="IA175">
        <v>0.22222222222222221</v>
      </c>
      <c r="IB175">
        <v>111.5</v>
      </c>
      <c r="IC175">
        <v>0.1</v>
      </c>
      <c r="ID175">
        <v>89</v>
      </c>
      <c r="IE175">
        <v>0</v>
      </c>
      <c r="IG175">
        <v>0.10344827586206896</v>
      </c>
      <c r="IH175">
        <v>104</v>
      </c>
      <c r="II175">
        <v>0.12280701754385964</v>
      </c>
      <c r="IJ175">
        <v>99</v>
      </c>
      <c r="IK175">
        <v>0.12280701754385964</v>
      </c>
      <c r="IL175">
        <v>99</v>
      </c>
      <c r="IM175">
        <v>0.2046783625730994</v>
      </c>
      <c r="IN175">
        <v>133.20689655172413</v>
      </c>
      <c r="IS175">
        <v>0</v>
      </c>
      <c r="IU175">
        <v>0</v>
      </c>
      <c r="IW175">
        <v>0</v>
      </c>
      <c r="JC175">
        <v>0</v>
      </c>
      <c r="JE175">
        <v>0</v>
      </c>
      <c r="JK175">
        <v>0</v>
      </c>
      <c r="JM175">
        <v>0</v>
      </c>
      <c r="JO175">
        <v>0</v>
      </c>
      <c r="JU175">
        <v>0</v>
      </c>
      <c r="JW175">
        <v>0</v>
      </c>
      <c r="JY175">
        <v>0</v>
      </c>
      <c r="KE175">
        <v>0</v>
      </c>
      <c r="KG175">
        <v>0</v>
      </c>
      <c r="KI175">
        <v>0</v>
      </c>
      <c r="KO175">
        <v>0</v>
      </c>
      <c r="KQ175">
        <v>0</v>
      </c>
      <c r="KS175">
        <v>0</v>
      </c>
      <c r="KU175">
        <v>0</v>
      </c>
      <c r="KW175">
        <v>0.19444444444444445</v>
      </c>
      <c r="KX175">
        <v>133.20689655172413</v>
      </c>
      <c r="KY175" s="15">
        <f>Tabla24[[#This Row],[ROS_NUM_COR_COD_ROS_TG_NEG]]-Tabla24[[#This Row],[PAS_NUM_COR_COD_ROS_TG_NEG]]</f>
        <v>-0.26666666666666666</v>
      </c>
      <c r="KZ175" s="15">
        <f>Tabla24[[#This Row],[ROS_DUR_COR_COD_ROS_TG_NEG]]-Tabla24[[#This Row],[PAS_DUR_COR_COD_ROS_TG_NEG]]</f>
        <v>-36.222222222222229</v>
      </c>
      <c r="LA175" s="15">
        <f>Tabla24[[#This Row],[ROS_NUM_COR_COD_ROS_TG_NEU]]-Tabla24[[#This Row],[PAS_NUM_COR_COD_ROS_TG_NEU]]</f>
        <v>-0.6</v>
      </c>
      <c r="LB175" s="15">
        <f>Tabla24[[#This Row],[ROS_DUR_COR_COD_ROS_TG_NEU]]-Tabla24[[#This Row],[PAS_DUR_COR_COD_ROS_TG_NEU]]</f>
        <v>-42.083333333333343</v>
      </c>
      <c r="LC175" s="15">
        <f>Tabla24[[#This Row],[ROS_NUM_COR_COD_ROS_TG_POS]]-Tabla24[[#This Row],[PAS_NUM_COR_COD_ROS_TG_POS]]</f>
        <v>-0.39999999999999997</v>
      </c>
      <c r="LD175" s="15">
        <f>Tabla24[[#This Row],[ROS_DUR_COR_COD_ROS_TG_POS]]-Tabla24[[#This Row],[PAS_DUR_COR_COD_ROS_TG_POS]]</f>
        <v>16.625</v>
      </c>
      <c r="LE175" s="15">
        <f>Tabla24[[#This Row],[ROS_NUM_COR_COD_ROS_TG_TOT]]-Tabla24[[#This Row],[PAS_NUM_COR_COD_ROS_TG_TOT]]</f>
        <v>-0.4264367816091954</v>
      </c>
      <c r="LF175" s="15">
        <f>Tabla24[[#This Row],[ROS_DUR_COR_COD_ROS_TG_TOT]]-Tabla24[[#This Row],[PAS_DUR_COR_COD_ROS_TG_TOT]]</f>
        <v>-28.220689655172407</v>
      </c>
      <c r="LG175" s="15">
        <f>Tabla24[[#This Row],[ROS_NUM_COR_COD_ESC_TG_NEG]]-Tabla24[[#This Row],[PAS_NUM_COR_COD_ESC_TG_NEG]]</f>
        <v>-0.36666666666666664</v>
      </c>
      <c r="LH175" s="15">
        <f>Tabla24[[#This Row],[ROS_DUR_COR_COD_ESC_TG_NEG]]-Tabla24[[#This Row],[PAS_DUR_COR_COD_ESC_TG_NEG]]</f>
        <v>-83.888888888888872</v>
      </c>
      <c r="LI175" s="15">
        <f>Tabla24[[#This Row],[ROS_NUM_COR_COD_ESC_TG_NEU]]-Tabla24[[#This Row],[PAS_NUM_COR_COD_ESC_TG_NEU]]</f>
        <v>5.0000000000000044E-2</v>
      </c>
      <c r="LJ175" s="15">
        <f>Tabla24[[#This Row],[ROS_NUM_COR_COD_ESC_TG_NEG]]-Tabla24[[#This Row],[PAS_NUM_COR_COD_ESC_TG_NEG]]</f>
        <v>-0.36666666666666664</v>
      </c>
      <c r="LK175" s="15">
        <f>Tabla24[[#This Row],[ROS_NUM_COR_COD_ESC_TG_POS]]-Tabla24[[#This Row],[PAS_NUM_COR_COD_ESC_TG_POS]]</f>
        <v>-0.39999999999999997</v>
      </c>
      <c r="LL175" s="15">
        <f>Tabla24[[#This Row],[ROS_DUR_COR_COD_ESC_TG_POS]]-Tabla24[[#This Row],[PAS_DUR_COR_COD_ESC_TG_POS]]</f>
        <v>-55.433333333333323</v>
      </c>
      <c r="LM175" s="15">
        <f>Tabla24[[#This Row],[ROS_NUM_COR_COD_ESC_TG_TOT]]-Tabla24[[#This Row],[PAS_NUM_COR_COD_ESC_TG_TOT]]</f>
        <v>-0.2385057471264368</v>
      </c>
      <c r="LN175" s="15">
        <f>Tabla24[[#This Row],[ROS_DUR_COR_COD_ESC_TG_TOT]]-Tabla24[[#This Row],[PAS_DUR_COR_COD_ESC_TG_TOT]]</f>
        <v>-44.275555555555556</v>
      </c>
      <c r="LO175" s="15">
        <f>Tabla24[[#This Row],[PAS_NUM_COR_COD_ROS_TG_NEG]]-Tabla24[[#This Row],[ESC_NUM_COR_COD_ROS_TG_NEG]]</f>
        <v>-2.2749999999999999</v>
      </c>
      <c r="LP175" s="15">
        <f>Tabla24[[#This Row],[PAS_DUR_COR_COD_ROS_TG_NEG]]-Tabla24[[#This Row],[ESC_DUR_COR_COD_ROS_TG_NEG]]</f>
        <v>-1192.0277777777778</v>
      </c>
      <c r="LQ175" s="15">
        <f>Tabla24[[#This Row],[PAS_NUM_COR_COD_ROS_TG_NEU]]-Tabla24[[#This Row],[ESC_NUM_COR_COD_ROS_TG_NEU]]</f>
        <v>-1.0142857142857142</v>
      </c>
      <c r="LR175" s="15">
        <f>Tabla24[[#This Row],[PAS_DUR_COR_COD_ROS_TG_NEU]]-Tabla24[[#This Row],[ESC_DUR_COR_COD_ROS_TG_NEU]]</f>
        <v>-1137.4166666666667</v>
      </c>
      <c r="LS175" s="15">
        <f>Tabla24[[#This Row],[PAS_NUM_COR_COD_ROS_TG_POS]]-Tabla24[[#This Row],[ESC_NUM_COR_COD_ROS_TG_POS]]</f>
        <v>-2.6</v>
      </c>
      <c r="LT175" s="15">
        <f>Tabla24[[#This Row],[PAS_DUR_COR_COD_ROS_TG_POS]]-Tabla24[[#This Row],[ESC_DUR_COR_COD_ROS_TG_POS]]</f>
        <v>-904.95833333333326</v>
      </c>
      <c r="LU175" s="15">
        <f>Tabla24[[#This Row],[PAS_NUM_COR_COD_ROS_TG_TOT]]-Tabla24[[#This Row],[ESC_NUM_COR_COD_ROS_TG_TOT]]</f>
        <v>-2.0466666666666669</v>
      </c>
      <c r="LV175" s="15">
        <f>Tabla24[[#This Row],[PAS_DUR_COR_COD_ROS_TG_TOT]]-Tabla24[[#This Row],[ESC_DUR_COR_COD_ROS_TG_TOT]]</f>
        <v>-1051.5459770114944</v>
      </c>
      <c r="LW175" s="15">
        <f>Tabla24[[#This Row],[PAS_NUM_COR_COD_ESC_TG_NEG]]-Tabla24[[#This Row],[ESC_NUM_COR_COD_ESC_TG_NEG]]</f>
        <v>-1.05</v>
      </c>
      <c r="LX175" s="15">
        <f>Tabla24[[#This Row],[PAS_DUR_COR_COD_ESC_TG_NEG]]-Tabla24[[#This Row],[ESC_DUR_COR_COD_ESC_TG_NEG]]</f>
        <v>-479.44444444444446</v>
      </c>
      <c r="LY175" s="15">
        <f>Tabla24[[#This Row],[PAS_NUM_COR_COD_ESC_TG_NEU]]-Tabla24[[#This Row],[ESC_NUM_COR_COD_ESC_TG_NEU]]</f>
        <v>-0.93571428571428583</v>
      </c>
      <c r="LZ175" s="15">
        <f>Tabla24[[#This Row],[PAS_DUR_COR_COD_ESC_TG_NEU]]-Tabla24[[#This Row],[ESC_DUR_COR_COD_ESC_TG_NEU]]</f>
        <v>-276.60000000000002</v>
      </c>
      <c r="MA175" s="15">
        <f>Tabla24[[#This Row],[PAS_NUM_COR_COD_ESC_TG_POS]]-Tabla24[[#This Row],[ESC_NUM_COR_COD_ESC_TG_POS]]</f>
        <v>-1.3</v>
      </c>
      <c r="MB175" s="15">
        <f>Tabla24[[#This Row],[PAS_DUR_COR_COD_ESC_TG_POS]]-Tabla24[[#This Row],[ESC_DUR_COR_COD_ESC_TG_POS]]</f>
        <v>-300.02499999999998</v>
      </c>
      <c r="MC175" s="15">
        <f>Tabla24[[#This Row],[PAS_NUM_COR_COD_ESC_TG_TOT]]-Tabla24[[#This Row],[ESC_NUM_COR_COD_ESC_TG_TOT]]</f>
        <v>-1.1366666666666667</v>
      </c>
      <c r="MD175" s="15">
        <f>Tabla24[[#This Row],[PAS_DUR_COR_COD_ESC_TG_TOT]]-Tabla24[[#This Row],[ESC_DUR_COR_COD_ESC_TG_TOT]]</f>
        <v>-340.78</v>
      </c>
      <c r="ME175">
        <v>108</v>
      </c>
      <c r="MF175">
        <v>93</v>
      </c>
      <c r="MG175">
        <v>111</v>
      </c>
      <c r="MH175">
        <v>105.6</v>
      </c>
      <c r="MI175">
        <v>90.666666666666671</v>
      </c>
      <c r="MJ175">
        <v>110.33333333333333</v>
      </c>
      <c r="MK175">
        <v>106.66666666666667</v>
      </c>
      <c r="ML175">
        <v>102.55555555555556</v>
      </c>
      <c r="MM175">
        <v>178.5</v>
      </c>
      <c r="MN175">
        <v>230</v>
      </c>
      <c r="MO175">
        <v>211.83333333333334</v>
      </c>
      <c r="MP175">
        <v>203.75</v>
      </c>
      <c r="MQ175">
        <v>225.8</v>
      </c>
      <c r="MR175">
        <v>158.4</v>
      </c>
      <c r="MS175">
        <v>174.125</v>
      </c>
      <c r="MT175">
        <v>184.11111111111111</v>
      </c>
      <c r="MU175">
        <v>104.44444444444444</v>
      </c>
      <c r="MV175">
        <v>113.58333333333333</v>
      </c>
      <c r="MW175">
        <v>116.25</v>
      </c>
      <c r="MX175">
        <v>111.48275862068965</v>
      </c>
      <c r="MY175">
        <v>112.77777777777777</v>
      </c>
      <c r="MZ175">
        <v>104.16666666666667</v>
      </c>
      <c r="NA175">
        <v>108.4</v>
      </c>
      <c r="NB175">
        <v>108.96</v>
      </c>
      <c r="NC175" s="15">
        <f>Tabla1[[#This Row],[ROS_1DU_COR_COD_ROS_TG_NEG]]-Tabla1[[#This Row],[PAS_1DU_COR_COD_ROS_TG_NEG]]</f>
        <v>3.5555555555555571</v>
      </c>
      <c r="ND175" s="15">
        <f>Tabla1[[#This Row],[ROS_1DU_COR_COD_ROS_TG_NEU]]-Tabla1[[#This Row],[PAS_1DU_COR_COD_ROS_TG_NEU]]</f>
        <v>-20.583333333333329</v>
      </c>
      <c r="NE175" s="15">
        <f>Tabla1[[#This Row],[ROS_1DU_COR_COD_ROS_TG_POS]]-Tabla1[[#This Row],[PAS_1DU_COR_COD_ROS_TG_POS]]</f>
        <v>-5.25</v>
      </c>
      <c r="NF175" s="15">
        <f>Tabla1[[#This Row],[ROS_1DU_COR_COD_ROS_TG_TOT]]-Tabla1[[#This Row],[PAS_1DU_COR_COD_ROS_TG_TOT]]</f>
        <v>-5.8827586206896569</v>
      </c>
      <c r="NG175" s="15">
        <f>Tabla1[[#This Row],[ROS_1DU_COR_COD_ESC_TG_NEG]]-Tabla1[[#This Row],[PAS_1DU_COR_COD_ESC_TG_NEG]]</f>
        <v>-22.1111111111111</v>
      </c>
      <c r="NH175" s="15">
        <f>Tabla1[[#This Row],[ROS_1DU_COR_COD_ESC_TG_NEU]]-Tabla1[[#This Row],[PAS_1DU_COR_COD_ESC_TG_NEU]]</f>
        <v>6.1666666666666572</v>
      </c>
      <c r="NI175" s="15">
        <f>Tabla1[[#This Row],[ROS_1DU_COR_COD_ESC_TG_POS]]-Tabla1[[#This Row],[PAS_1DU_COR_COD_ESC_TG_POS]]</f>
        <v>-1.7333333333333343</v>
      </c>
      <c r="NJ175" s="15">
        <f>Tabla1[[#This Row],[ROS_1DU_COR_COD_ESC_TG_TOT]]-Tabla1[[#This Row],[PAS_1DU_COR_COD_ESC_TG_TOT]]</f>
        <v>-6.4044444444444366</v>
      </c>
      <c r="NK175" s="15">
        <f>Tabla1[[#This Row],[PAS_1DU_COR_COD_ROS_TG_NEG]]-Tabla1[[#This Row],[ESC_1DU_COR_COD_ROS_TG_NEG]]</f>
        <v>-74.055555555555557</v>
      </c>
      <c r="NL175" s="15">
        <f>Tabla1[[#This Row],[PAS_1DU_COR_COD_ROS_TG_NEU]]-Tabla1[[#This Row],[ESC_1DU_COR_COD_ROS_TG_NEU]]</f>
        <v>-116.41666666666667</v>
      </c>
      <c r="NM175" s="15">
        <f>Tabla1[[#This Row],[PAS_1DU_COR_COD_ROS_TG_POS]]-Tabla1[[#This Row],[ESC_1DU_COR_COD_ROS_TG_POS]]</f>
        <v>-95.583333333333343</v>
      </c>
      <c r="NN175" s="15">
        <f>Tabla1[[#This Row],[PAS_1DU_COR_COD_ROS_TG_TOT]]-Tabla1[[#This Row],[ESC_1DU_COR_COD_ROS_TG_TOT]]</f>
        <v>-92.267241379310349</v>
      </c>
      <c r="NO175" s="15">
        <f>Tabla1[[#This Row],[PAS_1DU_COR_COD_ESC_TG_NEG]]-Tabla1[[#This Row],[ESC_1DU_COR_COD_ESC_TG_NEG]]</f>
        <v>-113.02222222222224</v>
      </c>
      <c r="NP175" s="15">
        <f>Tabla1[[#This Row],[PAS_1DU_COR_COD_ESC_TG_NEU]]-Tabla1[[#This Row],[ESC_1DU_COR_COD_ESC_TG_NEU]]</f>
        <v>-54.233333333333334</v>
      </c>
      <c r="NQ175" s="15">
        <f>Tabla1[[#This Row],[PAS_1DU_COR_COD_ESC_TG_POS]]-Tabla1[[#This Row],[ESC_1DU_COR_COD_ESC_TG_POS]]</f>
        <v>-65.724999999999994</v>
      </c>
      <c r="NR175" s="15">
        <f>Tabla1[[#This Row],[PAS_1DU_COR_COD_ESC_TG_TOT]]-Tabla1[[#This Row],[ESC_1DU_COR_COD_ESC_TG_TOT]]</f>
        <v>-75.151111111111121</v>
      </c>
    </row>
    <row r="176" spans="1:382" x14ac:dyDescent="0.3">
      <c r="A176" s="2" t="s">
        <v>194</v>
      </c>
      <c r="B176" s="2">
        <v>50</v>
      </c>
      <c r="C176" s="2">
        <v>2</v>
      </c>
      <c r="D176" s="2">
        <v>58</v>
      </c>
      <c r="E176">
        <v>0.63888888888888884</v>
      </c>
      <c r="F176">
        <v>242.15384615384616</v>
      </c>
      <c r="G176">
        <v>0.55000000000000004</v>
      </c>
      <c r="H176">
        <v>174</v>
      </c>
      <c r="I176">
        <v>0.7</v>
      </c>
      <c r="J176">
        <v>208.28571428571428</v>
      </c>
      <c r="K176">
        <v>0.62931034482758619</v>
      </c>
      <c r="L176">
        <v>207.3170731707317</v>
      </c>
      <c r="M176">
        <v>0.52777777777777779</v>
      </c>
      <c r="N176">
        <v>131.85714285714286</v>
      </c>
      <c r="O176">
        <v>0.47499999999999998</v>
      </c>
      <c r="P176">
        <v>115.25</v>
      </c>
      <c r="Q176">
        <v>0.55000000000000004</v>
      </c>
      <c r="R176">
        <v>156.5625</v>
      </c>
      <c r="S176">
        <v>0.51724137931034486</v>
      </c>
      <c r="T176">
        <v>134.67391304347825</v>
      </c>
      <c r="U176">
        <v>0.57327586206896552</v>
      </c>
      <c r="V176">
        <v>168.90804597701148</v>
      </c>
      <c r="W176">
        <v>0.3611111111111111</v>
      </c>
      <c r="X176">
        <v>166.18181818181819</v>
      </c>
      <c r="Y176">
        <v>0.32500000000000001</v>
      </c>
      <c r="Z176">
        <v>126.91666666666667</v>
      </c>
      <c r="AA176">
        <v>0.42499999999999999</v>
      </c>
      <c r="AB176">
        <v>183.25</v>
      </c>
      <c r="AC176">
        <v>0.37068965517241381</v>
      </c>
      <c r="AD176">
        <v>158.57142857142858</v>
      </c>
      <c r="AE176">
        <v>0.37068965517241381</v>
      </c>
      <c r="AF176">
        <v>158.57142857142858</v>
      </c>
      <c r="AG176">
        <v>0.50574712643678166</v>
      </c>
      <c r="AH176">
        <v>165.94262295081967</v>
      </c>
      <c r="AI176">
        <v>0</v>
      </c>
      <c r="AO176">
        <v>0</v>
      </c>
      <c r="AQ176">
        <v>0</v>
      </c>
      <c r="AW176">
        <v>0</v>
      </c>
      <c r="AY176">
        <v>0</v>
      </c>
      <c r="BA176">
        <v>0</v>
      </c>
      <c r="BG176">
        <v>0</v>
      </c>
      <c r="BI176">
        <v>0</v>
      </c>
      <c r="BK176">
        <v>0</v>
      </c>
      <c r="BM176">
        <v>0.48888888888888887</v>
      </c>
      <c r="BN176">
        <v>165.94262295081967</v>
      </c>
      <c r="BO176">
        <v>1</v>
      </c>
      <c r="BP176">
        <v>286</v>
      </c>
      <c r="BQ176">
        <v>0.42857142857142855</v>
      </c>
      <c r="BR176">
        <v>93.666666666666671</v>
      </c>
      <c r="BS176">
        <v>0.3</v>
      </c>
      <c r="BT176">
        <v>183.5</v>
      </c>
      <c r="BU176">
        <v>0.57692307692307687</v>
      </c>
      <c r="BV176">
        <v>207.8</v>
      </c>
      <c r="BW176">
        <v>0.9</v>
      </c>
      <c r="BX176">
        <v>235.16666666666666</v>
      </c>
      <c r="BY176">
        <v>1.3</v>
      </c>
      <c r="BZ176">
        <v>319.33333333333331</v>
      </c>
      <c r="CA176">
        <v>0.5</v>
      </c>
      <c r="CB176">
        <v>200</v>
      </c>
      <c r="CC176">
        <v>0.9</v>
      </c>
      <c r="CD176">
        <v>261.8</v>
      </c>
      <c r="CE176">
        <v>0.75</v>
      </c>
      <c r="CF176">
        <v>240.2</v>
      </c>
      <c r="CG176">
        <v>0.55555555555555558</v>
      </c>
      <c r="CH176">
        <v>159.5</v>
      </c>
      <c r="CI176">
        <v>0.42857142857142855</v>
      </c>
      <c r="CJ176">
        <v>172.66666666666666</v>
      </c>
      <c r="CK176">
        <v>0.9</v>
      </c>
      <c r="CL176">
        <v>163.66666666666666</v>
      </c>
      <c r="CM176">
        <v>0.65384615384615385</v>
      </c>
      <c r="CN176">
        <v>164.46153846153845</v>
      </c>
      <c r="CO176">
        <v>0.1</v>
      </c>
      <c r="CP176">
        <v>82</v>
      </c>
      <c r="CQ176">
        <v>0.2</v>
      </c>
      <c r="CR176">
        <v>126</v>
      </c>
      <c r="CS176">
        <v>0.7</v>
      </c>
      <c r="CT176">
        <v>251.75</v>
      </c>
      <c r="CU176">
        <v>0.33333333333333331</v>
      </c>
      <c r="CV176">
        <v>191.57142857142858</v>
      </c>
      <c r="CW176">
        <v>0.48214285714285715</v>
      </c>
      <c r="CX176">
        <v>173.95</v>
      </c>
      <c r="CY176">
        <v>0.6160714285714286</v>
      </c>
      <c r="CZ176">
        <v>210.75555555555556</v>
      </c>
      <c r="DA176">
        <v>0.66666666666666663</v>
      </c>
      <c r="DB176">
        <v>188.25</v>
      </c>
      <c r="DC176">
        <v>0.2857142857142857</v>
      </c>
      <c r="DD176">
        <v>89</v>
      </c>
      <c r="DE176">
        <v>0.5</v>
      </c>
      <c r="DF176">
        <v>198.66666666666666</v>
      </c>
      <c r="DG176">
        <v>0.5</v>
      </c>
      <c r="DH176">
        <v>169.66666666666666</v>
      </c>
      <c r="DI176">
        <v>0.5</v>
      </c>
      <c r="DJ176">
        <v>166.75</v>
      </c>
      <c r="DK176">
        <v>0.5</v>
      </c>
      <c r="DL176">
        <v>176.75</v>
      </c>
      <c r="DM176">
        <v>0.3</v>
      </c>
      <c r="DN176">
        <v>106.33333333333333</v>
      </c>
      <c r="DO176">
        <v>0.43333333333333335</v>
      </c>
      <c r="DP176">
        <v>153.90909090909091</v>
      </c>
      <c r="DQ176">
        <v>0.4642857142857143</v>
      </c>
      <c r="DR176">
        <v>161</v>
      </c>
      <c r="DS176">
        <v>0.4642857142857143</v>
      </c>
      <c r="DT176">
        <v>161</v>
      </c>
      <c r="DU176">
        <v>0.56547619047619047</v>
      </c>
      <c r="DV176">
        <v>195.44615384615383</v>
      </c>
      <c r="DW176">
        <v>2</v>
      </c>
      <c r="DX176">
        <v>270</v>
      </c>
      <c r="DY176">
        <v>0</v>
      </c>
      <c r="EC176">
        <v>0.5</v>
      </c>
      <c r="ED176">
        <v>270</v>
      </c>
      <c r="EM176">
        <v>0.5</v>
      </c>
      <c r="EN176">
        <v>270</v>
      </c>
      <c r="EO176">
        <v>0</v>
      </c>
      <c r="EQ176">
        <v>0</v>
      </c>
      <c r="EU176">
        <v>0</v>
      </c>
      <c r="FE176">
        <v>0</v>
      </c>
      <c r="FG176">
        <v>0.25</v>
      </c>
      <c r="FH176">
        <v>270</v>
      </c>
      <c r="FI176">
        <v>0</v>
      </c>
      <c r="FK176">
        <v>0</v>
      </c>
      <c r="FO176">
        <v>0</v>
      </c>
      <c r="FY176">
        <v>0</v>
      </c>
      <c r="GA176">
        <v>0</v>
      </c>
      <c r="GC176">
        <v>0.16666666666666666</v>
      </c>
      <c r="GD176">
        <v>270</v>
      </c>
      <c r="GE176">
        <v>0.53888888888888886</v>
      </c>
      <c r="GF176">
        <v>196.57575757575756</v>
      </c>
      <c r="GG176">
        <v>0.42857142857142855</v>
      </c>
      <c r="GH176">
        <v>183.5</v>
      </c>
      <c r="GI176">
        <v>0.44444444444444442</v>
      </c>
      <c r="GJ176">
        <v>131.25</v>
      </c>
      <c r="GK176">
        <v>0.5714285714285714</v>
      </c>
      <c r="GL176">
        <v>127.66666666666667</v>
      </c>
      <c r="GM176">
        <v>0.47826086956521741</v>
      </c>
      <c r="GN176">
        <v>141.66666666666666</v>
      </c>
      <c r="GO176">
        <v>0.22222222222222221</v>
      </c>
      <c r="GP176">
        <v>97</v>
      </c>
      <c r="GQ176">
        <v>0.66666666666666663</v>
      </c>
      <c r="GR176">
        <v>248</v>
      </c>
      <c r="GS176">
        <v>0.4</v>
      </c>
      <c r="GT176">
        <v>141.75</v>
      </c>
      <c r="GU176">
        <v>0.42857142857142855</v>
      </c>
      <c r="GV176">
        <v>175.3</v>
      </c>
      <c r="GW176">
        <v>0.45098039215686275</v>
      </c>
      <c r="GX176">
        <v>159.36842105263159</v>
      </c>
      <c r="GY176">
        <v>0.2857142857142857</v>
      </c>
      <c r="GZ176">
        <v>100.5</v>
      </c>
      <c r="HA176">
        <v>1.3333333333333333</v>
      </c>
      <c r="HB176">
        <v>245.28571428571428</v>
      </c>
      <c r="HC176">
        <v>0.42857142857142855</v>
      </c>
      <c r="HD176">
        <v>402</v>
      </c>
      <c r="HE176">
        <v>0.73913043478260865</v>
      </c>
      <c r="HF176">
        <v>232</v>
      </c>
      <c r="HG176">
        <v>0.88888888888888884</v>
      </c>
      <c r="HH176">
        <v>158.4</v>
      </c>
      <c r="HI176">
        <v>0.44444444444444442</v>
      </c>
      <c r="HJ176">
        <v>194</v>
      </c>
      <c r="HK176">
        <v>0.6</v>
      </c>
      <c r="HL176">
        <v>208</v>
      </c>
      <c r="HM176">
        <v>0.6428571428571429</v>
      </c>
      <c r="HN176">
        <v>184.61538461538461</v>
      </c>
      <c r="HO176">
        <v>0.68627450980392157</v>
      </c>
      <c r="HP176">
        <v>205.21739130434781</v>
      </c>
      <c r="HQ176">
        <v>0.56862745098039214</v>
      </c>
      <c r="HR176">
        <v>184.47619047619048</v>
      </c>
      <c r="HS176">
        <v>0.42857142857142855</v>
      </c>
      <c r="HT176">
        <v>141.33333333333334</v>
      </c>
      <c r="HU176">
        <v>0</v>
      </c>
      <c r="HW176">
        <v>0.2857142857142857</v>
      </c>
      <c r="HX176">
        <v>90.5</v>
      </c>
      <c r="HY176">
        <v>0.21739130434782608</v>
      </c>
      <c r="HZ176">
        <v>121</v>
      </c>
      <c r="IA176">
        <v>0.1111111111111111</v>
      </c>
      <c r="IB176">
        <v>91</v>
      </c>
      <c r="IC176">
        <v>0.1111111111111111</v>
      </c>
      <c r="ID176">
        <v>86</v>
      </c>
      <c r="IE176">
        <v>0.1</v>
      </c>
      <c r="IF176">
        <v>165</v>
      </c>
      <c r="IG176">
        <v>0.10714285714285714</v>
      </c>
      <c r="IH176">
        <v>114</v>
      </c>
      <c r="II176">
        <v>0.15686274509803921</v>
      </c>
      <c r="IJ176">
        <v>118.375</v>
      </c>
      <c r="IK176">
        <v>0.15686274509803921</v>
      </c>
      <c r="IL176">
        <v>118.375</v>
      </c>
      <c r="IM176">
        <v>0.43137254901960786</v>
      </c>
      <c r="IN176">
        <v>173.9</v>
      </c>
      <c r="IO176">
        <v>0</v>
      </c>
      <c r="IQ176">
        <v>0</v>
      </c>
      <c r="IS176">
        <v>0.33333333333333331</v>
      </c>
      <c r="IT176">
        <v>156</v>
      </c>
      <c r="IU176">
        <v>0.14285714285714285</v>
      </c>
      <c r="IV176">
        <v>156</v>
      </c>
      <c r="IW176">
        <v>1</v>
      </c>
      <c r="IX176">
        <v>91</v>
      </c>
      <c r="IY176">
        <v>2</v>
      </c>
      <c r="IZ176">
        <v>211</v>
      </c>
      <c r="JC176">
        <v>1.5</v>
      </c>
      <c r="JD176">
        <v>151</v>
      </c>
      <c r="JE176">
        <v>0.44444444444444442</v>
      </c>
      <c r="JF176">
        <v>152.66666666666666</v>
      </c>
      <c r="JG176">
        <v>0</v>
      </c>
      <c r="JI176">
        <v>3</v>
      </c>
      <c r="JJ176">
        <v>314</v>
      </c>
      <c r="JK176">
        <v>1.6666666666666667</v>
      </c>
      <c r="JL176">
        <v>451.5</v>
      </c>
      <c r="JM176">
        <v>1.1428571428571428</v>
      </c>
      <c r="JN176">
        <v>405.66666666666669</v>
      </c>
      <c r="JO176">
        <v>2</v>
      </c>
      <c r="JP176">
        <v>214</v>
      </c>
      <c r="JQ176">
        <v>0</v>
      </c>
      <c r="JU176">
        <v>1</v>
      </c>
      <c r="JV176">
        <v>214</v>
      </c>
      <c r="JW176">
        <v>1.1111111111111112</v>
      </c>
      <c r="JX176">
        <v>357.75</v>
      </c>
      <c r="JY176">
        <v>0.77777777777777779</v>
      </c>
      <c r="JZ176">
        <v>269.85714285714283</v>
      </c>
      <c r="KA176">
        <v>0</v>
      </c>
      <c r="KC176">
        <v>0</v>
      </c>
      <c r="KE176">
        <v>0.33333333333333331</v>
      </c>
      <c r="KF176">
        <v>93</v>
      </c>
      <c r="KG176">
        <v>0.14285714285714285</v>
      </c>
      <c r="KH176">
        <v>93</v>
      </c>
      <c r="KI176">
        <v>0</v>
      </c>
      <c r="KK176">
        <v>0</v>
      </c>
      <c r="KO176">
        <v>0</v>
      </c>
      <c r="KQ176">
        <v>0.1111111111111111</v>
      </c>
      <c r="KR176">
        <v>93</v>
      </c>
      <c r="KS176">
        <v>0.1111111111111111</v>
      </c>
      <c r="KT176">
        <v>93</v>
      </c>
      <c r="KU176">
        <v>0.55555555555555558</v>
      </c>
      <c r="KV176">
        <v>247.75</v>
      </c>
      <c r="KW176">
        <v>0.45</v>
      </c>
      <c r="KX176">
        <v>184.08620689655172</v>
      </c>
      <c r="KY176" s="15">
        <f>Tabla24[[#This Row],[ROS_NUM_COR_COD_ROS_TG_NEG]]-Tabla24[[#This Row],[PAS_NUM_COR_COD_ROS_TG_NEG]]</f>
        <v>0.36111111111111105</v>
      </c>
      <c r="KZ176" s="15">
        <f>Tabla24[[#This Row],[ROS_DUR_COR_COD_ROS_TG_NEG]]-Tabla24[[#This Row],[PAS_DUR_COR_COD_ROS_TG_NEG]]</f>
        <v>26.542857142857144</v>
      </c>
      <c r="LA176" s="15">
        <f>Tabla24[[#This Row],[ROS_NUM_COR_COD_ROS_TG_NEU]]-Tabla24[[#This Row],[PAS_NUM_COR_COD_ROS_TG_NEU]]</f>
        <v>-3.0555555555555558E-2</v>
      </c>
      <c r="LB176" s="15">
        <f>Tabla24[[#This Row],[ROS_DUR_COR_COD_ROS_TG_NEU]]-Tabla24[[#This Row],[PAS_DUR_COR_COD_ROS_TG_NEU]]</f>
        <v>78.75</v>
      </c>
      <c r="LC176" s="15">
        <f>Tabla24[[#This Row],[ROS_NUM_COR_COD_ROS_TG_POS]]-Tabla24[[#This Row],[PAS_NUM_COR_COD_ROS_TG_POS]]</f>
        <v>4.9999999999999933E-2</v>
      </c>
      <c r="LD176" s="15">
        <f>Tabla24[[#This Row],[ROS_DUR_COR_COD_ROS_TG_POS]]-Tabla24[[#This Row],[PAS_DUR_COR_COD_ROS_TG_POS]]</f>
        <v>51.4375</v>
      </c>
      <c r="LE176" s="15">
        <f>Tabla24[[#This Row],[ROS_NUM_COR_COD_ROS_TG_TOT]]-Tabla24[[#This Row],[PAS_NUM_COR_COD_ROS_TG_TOT]]</f>
        <v>0.12561576354679804</v>
      </c>
      <c r="LF176" s="15">
        <f>Tabla24[[#This Row],[ROS_DUR_COR_COD_ROS_TG_TOT]]-Tabla24[[#This Row],[PAS_DUR_COR_COD_ROS_TG_TOT]]</f>
        <v>49.941471571906362</v>
      </c>
      <c r="LG176" s="15">
        <f>Tabla24[[#This Row],[ROS_NUM_COR_COD_ESC_TG_NEG]]-Tabla24[[#This Row],[PAS_NUM_COR_COD_ESC_TG_NEG]]</f>
        <v>-0.41666666666666663</v>
      </c>
      <c r="LH176" s="15">
        <f>Tabla24[[#This Row],[ROS_DUR_COR_COD_ESC_TG_NEG]]-Tabla24[[#This Row],[PAS_DUR_COR_COD_ESC_TG_NEG]]</f>
        <v>-145.15384615384616</v>
      </c>
      <c r="LI176" s="15">
        <f>Tabla24[[#This Row],[ROS_NUM_COR_COD_ESC_TG_NEU]]-Tabla24[[#This Row],[PAS_NUM_COR_COD_ESC_TG_NEU]]</f>
        <v>0.11666666666666659</v>
      </c>
      <c r="LJ176" s="15">
        <f>Tabla24[[#This Row],[ROS_NUM_COR_COD_ESC_TG_NEG]]-Tabla24[[#This Row],[PAS_NUM_COR_COD_ESC_TG_NEG]]</f>
        <v>-0.41666666666666663</v>
      </c>
      <c r="LK176" s="15">
        <f>Tabla24[[#This Row],[ROS_NUM_COR_COD_ESC_TG_POS]]-Tabla24[[#This Row],[PAS_NUM_COR_COD_ESC_TG_POS]]</f>
        <v>-0.29999999999999993</v>
      </c>
      <c r="LL176" s="15">
        <f>Tabla24[[#This Row],[ROS_DUR_COR_COD_ESC_TG_POS]]-Tabla24[[#This Row],[PAS_DUR_COR_COD_ESC_TG_POS]]</f>
        <v>-66.535714285714278</v>
      </c>
      <c r="LM176" s="15">
        <f>Tabla24[[#This Row],[ROS_NUM_COR_COD_ESC_TG_TOT]]-Tabla24[[#This Row],[PAS_NUM_COR_COD_ESC_TG_TOT]]</f>
        <v>-0.20073891625615764</v>
      </c>
      <c r="LN176" s="15">
        <f>Tabla24[[#This Row],[ROS_DUR_COR_COD_ESC_TG_TOT]]-Tabla24[[#This Row],[PAS_DUR_COR_COD_ESC_TG_TOT]]</f>
        <v>-32.017073170731692</v>
      </c>
      <c r="LO176" s="15">
        <f>Tabla24[[#This Row],[PAS_NUM_COR_COD_ROS_TG_NEG]]-Tabla24[[#This Row],[ESC_NUM_COR_COD_ROS_TG_NEG]]</f>
        <v>0.42777777777777781</v>
      </c>
      <c r="LP176" s="15">
        <f>Tabla24[[#This Row],[PAS_DUR_COR_COD_ROS_TG_NEG]]-Tabla24[[#This Row],[ESC_DUR_COR_COD_ROS_TG_NEG]]</f>
        <v>49.857142857142861</v>
      </c>
      <c r="LQ176" s="15">
        <f>Tabla24[[#This Row],[PAS_NUM_COR_COD_ROS_TG_NEU]]-Tabla24[[#This Row],[ESC_NUM_COR_COD_ROS_TG_NEU]]</f>
        <v>0.27499999999999997</v>
      </c>
      <c r="LR176" s="15">
        <f>Tabla24[[#This Row],[PAS_DUR_COR_COD_ROS_TG_NEU]]-Tabla24[[#This Row],[ESC_DUR_COR_COD_ROS_TG_NEU]]</f>
        <v>-10.75</v>
      </c>
      <c r="LS176" s="15">
        <f>Tabla24[[#This Row],[PAS_NUM_COR_COD_ROS_TG_POS]]-Tabla24[[#This Row],[ESC_NUM_COR_COD_ROS_TG_POS]]</f>
        <v>-0.14999999999999991</v>
      </c>
      <c r="LT176" s="15">
        <f>Tabla24[[#This Row],[PAS_DUR_COR_COD_ROS_TG_POS]]-Tabla24[[#This Row],[ESC_DUR_COR_COD_ROS_TG_POS]]</f>
        <v>-95.1875</v>
      </c>
      <c r="LU176" s="15">
        <f>Tabla24[[#This Row],[PAS_NUM_COR_COD_ROS_TG_TOT]]-Tabla24[[#This Row],[ESC_NUM_COR_COD_ROS_TG_TOT]]</f>
        <v>0.18390804597701155</v>
      </c>
      <c r="LV176" s="15">
        <f>Tabla24[[#This Row],[PAS_DUR_COR_COD_ROS_TG_TOT]]-Tabla24[[#This Row],[ESC_DUR_COR_COD_ROS_TG_TOT]]</f>
        <v>-56.897515527950333</v>
      </c>
      <c r="LW176" s="15">
        <f>Tabla24[[#This Row],[PAS_NUM_COR_COD_ESC_TG_NEG]]-Tabla24[[#This Row],[ESC_NUM_COR_COD_ESC_TG_NEG]]</f>
        <v>-0.26111111111111118</v>
      </c>
      <c r="LX176" s="15">
        <f>Tabla24[[#This Row],[PAS_DUR_COR_COD_ESC_TG_NEG]]-Tabla24[[#This Row],[ESC_DUR_COR_COD_ESC_TG_NEG]]</f>
        <v>6.9871794871795032</v>
      </c>
      <c r="LY176" s="15">
        <f>Tabla24[[#This Row],[PAS_NUM_COR_COD_ESC_TG_NEU]]-Tabla24[[#This Row],[ESC_NUM_COR_COD_ESC_TG_NEU]]</f>
        <v>-0.75</v>
      </c>
      <c r="LZ176" s="15">
        <f>Tabla24[[#This Row],[PAS_DUR_COR_COD_ESC_TG_NEU]]-Tabla24[[#This Row],[ESC_DUR_COR_COD_ESC_TG_NEU]]</f>
        <v>-145.33333333333331</v>
      </c>
      <c r="MA176" s="15">
        <f>Tabla24[[#This Row],[PAS_NUM_COR_COD_ESC_TG_POS]]-Tabla24[[#This Row],[ESC_NUM_COR_COD_ESC_TG_POS]]</f>
        <v>0.19999999999999996</v>
      </c>
      <c r="MB176" s="15">
        <f>Tabla24[[#This Row],[PAS_DUR_COR_COD_ESC_TG_POS]]-Tabla24[[#This Row],[ESC_DUR_COR_COD_ESC_TG_POS]]</f>
        <v>8.2857142857142776</v>
      </c>
      <c r="MC176" s="15">
        <f>Tabla24[[#This Row],[PAS_NUM_COR_COD_ESC_TG_TOT]]-Tabla24[[#This Row],[ESC_NUM_COR_COD_ESC_TG_TOT]]</f>
        <v>-0.27068965517241383</v>
      </c>
      <c r="MD176" s="15">
        <f>Tabla24[[#This Row],[PAS_DUR_COR_COD_ESC_TG_TOT]]-Tabla24[[#This Row],[ESC_DUR_COR_COD_ESC_TG_TOT]]</f>
        <v>-54.482926829268308</v>
      </c>
      <c r="ME176">
        <v>100.4</v>
      </c>
      <c r="MF176">
        <v>194</v>
      </c>
      <c r="MG176">
        <v>142.25</v>
      </c>
      <c r="MH176">
        <v>142.07692307692307</v>
      </c>
      <c r="MI176">
        <v>97</v>
      </c>
      <c r="MJ176">
        <v>186.25</v>
      </c>
      <c r="MK176">
        <v>141.75</v>
      </c>
      <c r="ML176">
        <v>150.6</v>
      </c>
      <c r="MM176">
        <v>82</v>
      </c>
      <c r="MN176">
        <v>126</v>
      </c>
      <c r="MO176">
        <v>155.5</v>
      </c>
      <c r="MP176">
        <v>136.57142857142858</v>
      </c>
      <c r="MQ176">
        <v>152.83333333333334</v>
      </c>
      <c r="MR176">
        <v>165.83333333333334</v>
      </c>
      <c r="MS176">
        <v>120.66666666666667</v>
      </c>
      <c r="MT176">
        <v>151.6</v>
      </c>
      <c r="MU176">
        <v>97.714285714285708</v>
      </c>
      <c r="MV176">
        <v>97.125</v>
      </c>
      <c r="MW176">
        <v>108.125</v>
      </c>
      <c r="MX176">
        <v>101.1304347826087</v>
      </c>
      <c r="MY176">
        <v>131.38461538461539</v>
      </c>
      <c r="MZ176">
        <v>114.71428571428571</v>
      </c>
      <c r="NA176">
        <v>115.85714285714286</v>
      </c>
      <c r="NB176">
        <v>120.39024390243902</v>
      </c>
      <c r="NC176" s="15">
        <f>Tabla1[[#This Row],[ROS_1DU_COR_COD_ROS_TG_NEG]]-Tabla1[[#This Row],[PAS_1DU_COR_COD_ROS_TG_NEG]]</f>
        <v>2.6857142857142975</v>
      </c>
      <c r="ND176" s="15">
        <f>Tabla1[[#This Row],[ROS_1DU_COR_COD_ROS_TG_NEU]]-Tabla1[[#This Row],[PAS_1DU_COR_COD_ROS_TG_NEU]]</f>
        <v>96.875</v>
      </c>
      <c r="NE176" s="15">
        <f>Tabla1[[#This Row],[ROS_1DU_COR_COD_ROS_TG_POS]]-Tabla1[[#This Row],[PAS_1DU_COR_COD_ROS_TG_POS]]</f>
        <v>34.125</v>
      </c>
      <c r="NF176" s="15">
        <f>Tabla1[[#This Row],[ROS_1DU_COR_COD_ROS_TG_TOT]]-Tabla1[[#This Row],[PAS_1DU_COR_COD_ROS_TG_TOT]]</f>
        <v>40.946488294314364</v>
      </c>
      <c r="NG176" s="15">
        <f>Tabla1[[#This Row],[ROS_1DU_COR_COD_ESC_TG_NEG]]-Tabla1[[#This Row],[PAS_1DU_COR_COD_ESC_TG_NEG]]</f>
        <v>-34.384615384615387</v>
      </c>
      <c r="NH176" s="15">
        <f>Tabla1[[#This Row],[ROS_1DU_COR_COD_ESC_TG_NEU]]-Tabla1[[#This Row],[PAS_1DU_COR_COD_ESC_TG_NEU]]</f>
        <v>71.535714285714292</v>
      </c>
      <c r="NI176" s="15">
        <f>Tabla1[[#This Row],[ROS_1DU_COR_COD_ESC_TG_POS]]-Tabla1[[#This Row],[PAS_1DU_COR_COD_ESC_TG_POS]]</f>
        <v>25.892857142857139</v>
      </c>
      <c r="NJ176" s="15">
        <f>Tabla1[[#This Row],[ROS_1DU_COR_COD_ESC_TG_TOT]]-Tabla1[[#This Row],[PAS_1DU_COR_COD_ESC_TG_TOT]]</f>
        <v>30.20975609756097</v>
      </c>
      <c r="NK176" s="15">
        <f>Tabla1[[#This Row],[PAS_1DU_COR_COD_ROS_TG_NEG]]-Tabla1[[#This Row],[ESC_1DU_COR_COD_ROS_TG_NEG]]</f>
        <v>15.714285714285708</v>
      </c>
      <c r="NL176" s="15">
        <f>Tabla1[[#This Row],[PAS_1DU_COR_COD_ROS_TG_NEU]]-Tabla1[[#This Row],[ESC_1DU_COR_COD_ROS_TG_NEU]]</f>
        <v>-28.875</v>
      </c>
      <c r="NM176" s="15">
        <f>Tabla1[[#This Row],[PAS_1DU_COR_COD_ROS_TG_POS]]-Tabla1[[#This Row],[ESC_1DU_COR_COD_ROS_TG_POS]]</f>
        <v>-47.375</v>
      </c>
      <c r="NN176" s="15">
        <f>Tabla1[[#This Row],[PAS_1DU_COR_COD_ROS_TG_TOT]]-Tabla1[[#This Row],[ESC_1DU_COR_COD_ROS_TG_TOT]]</f>
        <v>-35.440993788819881</v>
      </c>
      <c r="NO176" s="15">
        <f>Tabla1[[#This Row],[PAS_1DU_COR_COD_ESC_TG_NEG]]-Tabla1[[#This Row],[ESC_1DU_COR_COD_ESC_TG_NEG]]</f>
        <v>-21.448717948717956</v>
      </c>
      <c r="NP176" s="15">
        <f>Tabla1[[#This Row],[PAS_1DU_COR_COD_ESC_TG_NEU]]-Tabla1[[#This Row],[ESC_1DU_COR_COD_ESC_TG_NEU]]</f>
        <v>-51.119047619047635</v>
      </c>
      <c r="NQ176" s="15">
        <f>Tabla1[[#This Row],[PAS_1DU_COR_COD_ESC_TG_POS]]-Tabla1[[#This Row],[ESC_1DU_COR_COD_ESC_TG_POS]]</f>
        <v>-4.8095238095238102</v>
      </c>
      <c r="NR176" s="15">
        <f>Tabla1[[#This Row],[PAS_1DU_COR_COD_ESC_TG_TOT]]-Tabla1[[#This Row],[ESC_1DU_COR_COD_ESC_TG_TOT]]</f>
        <v>-31.20975609756097</v>
      </c>
    </row>
    <row r="177" spans="1:382" x14ac:dyDescent="0.3">
      <c r="A177" s="2" t="s">
        <v>195</v>
      </c>
      <c r="B177" s="2">
        <v>60</v>
      </c>
      <c r="C177" s="2">
        <v>1</v>
      </c>
      <c r="D177" s="2">
        <v>64</v>
      </c>
      <c r="E177">
        <v>3.3</v>
      </c>
      <c r="F177">
        <v>1133.5999999999999</v>
      </c>
      <c r="G177">
        <v>3.3684210526315788</v>
      </c>
      <c r="H177">
        <v>1166.7333333333333</v>
      </c>
      <c r="I177">
        <v>3.736842105263158</v>
      </c>
      <c r="J177">
        <v>1234.9333333333334</v>
      </c>
      <c r="K177">
        <v>3.4655172413793105</v>
      </c>
      <c r="L177">
        <v>1178.4222222222222</v>
      </c>
      <c r="M177">
        <v>4.2</v>
      </c>
      <c r="N177">
        <v>1273.9444444444443</v>
      </c>
      <c r="O177">
        <v>3.8421052631578947</v>
      </c>
      <c r="P177">
        <v>1213.0588235294117</v>
      </c>
      <c r="Q177">
        <v>4</v>
      </c>
      <c r="R177">
        <v>1211.8235294117646</v>
      </c>
      <c r="S177">
        <v>4.0172413793103452</v>
      </c>
      <c r="T177">
        <v>1233.7307692307693</v>
      </c>
      <c r="U177">
        <v>3.7413793103448274</v>
      </c>
      <c r="V177">
        <v>1208.0721649484535</v>
      </c>
      <c r="W177">
        <v>2.75</v>
      </c>
      <c r="X177">
        <v>779.45</v>
      </c>
      <c r="Y177">
        <v>2.4210526315789473</v>
      </c>
      <c r="Z177">
        <v>785.47368421052636</v>
      </c>
      <c r="AA177">
        <v>3.4210526315789473</v>
      </c>
      <c r="AB177">
        <v>934.73684210526312</v>
      </c>
      <c r="AC177">
        <v>2.8620689655172415</v>
      </c>
      <c r="AD177">
        <v>832.29310344827582</v>
      </c>
      <c r="AE177">
        <v>2.8620689655172415</v>
      </c>
      <c r="AF177">
        <v>832.29310344827582</v>
      </c>
      <c r="AG177">
        <v>3.4482758620689653</v>
      </c>
      <c r="AH177">
        <v>1067.4580645161291</v>
      </c>
      <c r="AK177">
        <v>5</v>
      </c>
      <c r="AL177">
        <v>1215</v>
      </c>
      <c r="AM177">
        <v>7</v>
      </c>
      <c r="AN177">
        <v>1977</v>
      </c>
      <c r="AO177">
        <v>6</v>
      </c>
      <c r="AP177">
        <v>1596</v>
      </c>
      <c r="AS177">
        <v>4</v>
      </c>
      <c r="AT177">
        <v>822</v>
      </c>
      <c r="AU177">
        <v>0</v>
      </c>
      <c r="AW177">
        <v>2</v>
      </c>
      <c r="AX177">
        <v>822</v>
      </c>
      <c r="AY177">
        <v>4</v>
      </c>
      <c r="AZ177">
        <v>1338</v>
      </c>
      <c r="BC177">
        <v>4</v>
      </c>
      <c r="BD177">
        <v>1312</v>
      </c>
      <c r="BE177">
        <v>6</v>
      </c>
      <c r="BF177">
        <v>1287</v>
      </c>
      <c r="BG177">
        <v>5</v>
      </c>
      <c r="BH177">
        <v>1299.5</v>
      </c>
      <c r="BI177">
        <v>5</v>
      </c>
      <c r="BJ177">
        <v>1299.5</v>
      </c>
      <c r="BK177">
        <v>4.333333333333333</v>
      </c>
      <c r="BL177">
        <v>1322.6</v>
      </c>
      <c r="BM177">
        <v>3.4777777777777779</v>
      </c>
      <c r="BN177">
        <v>1075.4312500000001</v>
      </c>
      <c r="BO177">
        <v>6</v>
      </c>
      <c r="BP177">
        <v>1589.6666666666667</v>
      </c>
      <c r="BQ177">
        <v>5.3</v>
      </c>
      <c r="BR177">
        <v>1518.6</v>
      </c>
      <c r="BS177">
        <v>5.9</v>
      </c>
      <c r="BT177">
        <v>1654.6</v>
      </c>
      <c r="BU177">
        <v>5.7241379310344831</v>
      </c>
      <c r="BV177">
        <v>1587.5517241379309</v>
      </c>
      <c r="BW177">
        <v>4.5</v>
      </c>
      <c r="BX177">
        <v>1416.2222222222222</v>
      </c>
      <c r="BY177">
        <v>5.5</v>
      </c>
      <c r="BZ177">
        <v>1691.7</v>
      </c>
      <c r="CA177">
        <v>5.7</v>
      </c>
      <c r="CB177">
        <v>1746</v>
      </c>
      <c r="CC177">
        <v>5.2333333333333334</v>
      </c>
      <c r="CD177">
        <v>1624.9310344827586</v>
      </c>
      <c r="CE177">
        <v>5.4745762711864403</v>
      </c>
      <c r="CF177">
        <v>1606.2413793103449</v>
      </c>
      <c r="CG177">
        <v>1.6666666666666667</v>
      </c>
      <c r="CH177">
        <v>504</v>
      </c>
      <c r="CI177">
        <v>1.8</v>
      </c>
      <c r="CJ177">
        <v>620.125</v>
      </c>
      <c r="CK177">
        <v>1.7</v>
      </c>
      <c r="CL177">
        <v>483</v>
      </c>
      <c r="CM177">
        <v>1.7241379310344827</v>
      </c>
      <c r="CN177">
        <v>537.08695652173913</v>
      </c>
      <c r="CO177">
        <v>3.1</v>
      </c>
      <c r="CP177">
        <v>844.44444444444446</v>
      </c>
      <c r="CQ177">
        <v>2.1</v>
      </c>
      <c r="CR177">
        <v>584.25</v>
      </c>
      <c r="CS177">
        <v>2</v>
      </c>
      <c r="CT177">
        <v>687.85714285714289</v>
      </c>
      <c r="CU177">
        <v>2.4</v>
      </c>
      <c r="CV177">
        <v>712.04166666666663</v>
      </c>
      <c r="CW177">
        <v>2.0677966101694913</v>
      </c>
      <c r="CX177">
        <v>626.42553191489367</v>
      </c>
      <c r="CY177">
        <v>3.7711864406779663</v>
      </c>
      <c r="CZ177">
        <v>1167.6571428571428</v>
      </c>
      <c r="DA177">
        <v>2.3333333333333335</v>
      </c>
      <c r="DB177">
        <v>682.44444444444446</v>
      </c>
      <c r="DC177">
        <v>3</v>
      </c>
      <c r="DD177">
        <v>908.9</v>
      </c>
      <c r="DE177">
        <v>2.8</v>
      </c>
      <c r="DF177">
        <v>774</v>
      </c>
      <c r="DG177">
        <v>2.7241379310344827</v>
      </c>
      <c r="DH177">
        <v>792.10344827586209</v>
      </c>
      <c r="DI177">
        <v>3</v>
      </c>
      <c r="DJ177">
        <v>864.1</v>
      </c>
      <c r="DK177">
        <v>3.1</v>
      </c>
      <c r="DL177">
        <v>895.8</v>
      </c>
      <c r="DM177">
        <v>3.2</v>
      </c>
      <c r="DN177">
        <v>917.4</v>
      </c>
      <c r="DO177">
        <v>3.1</v>
      </c>
      <c r="DP177">
        <v>892.43333333333328</v>
      </c>
      <c r="DQ177">
        <v>2.9152542372881354</v>
      </c>
      <c r="DR177">
        <v>843.11864406779659</v>
      </c>
      <c r="DS177">
        <v>2.9152542372881354</v>
      </c>
      <c r="DT177">
        <v>843.11864406779659</v>
      </c>
      <c r="DU177">
        <v>3.4858757062146895</v>
      </c>
      <c r="DV177">
        <v>1050.9024390243903</v>
      </c>
      <c r="DW177">
        <v>6</v>
      </c>
      <c r="DX177">
        <v>1977</v>
      </c>
      <c r="EC177">
        <v>6</v>
      </c>
      <c r="ED177">
        <v>1977</v>
      </c>
      <c r="EM177">
        <v>6</v>
      </c>
      <c r="EN177">
        <v>1977</v>
      </c>
      <c r="EO177">
        <v>2</v>
      </c>
      <c r="EP177">
        <v>293</v>
      </c>
      <c r="EU177">
        <v>2</v>
      </c>
      <c r="EV177">
        <v>293</v>
      </c>
      <c r="FE177">
        <v>2</v>
      </c>
      <c r="FF177">
        <v>293</v>
      </c>
      <c r="FG177">
        <v>4</v>
      </c>
      <c r="FH177">
        <v>1135</v>
      </c>
      <c r="FI177">
        <v>8</v>
      </c>
      <c r="FJ177">
        <v>1934</v>
      </c>
      <c r="FO177">
        <v>8</v>
      </c>
      <c r="FP177">
        <v>1934</v>
      </c>
      <c r="FY177">
        <v>8</v>
      </c>
      <c r="FZ177">
        <v>1934</v>
      </c>
      <c r="GA177">
        <v>8</v>
      </c>
      <c r="GB177">
        <v>1934</v>
      </c>
      <c r="GC177">
        <v>5.333333333333333</v>
      </c>
      <c r="GD177">
        <v>1401.3333333333333</v>
      </c>
      <c r="GE177">
        <v>3.5166666666666666</v>
      </c>
      <c r="GF177">
        <v>1057.1976047904191</v>
      </c>
      <c r="GG177">
        <v>1.7</v>
      </c>
      <c r="GH177">
        <v>521.875</v>
      </c>
      <c r="GI177">
        <v>2.2999999999999998</v>
      </c>
      <c r="GJ177">
        <v>798.57142857142856</v>
      </c>
      <c r="GK177">
        <v>2.2000000000000002</v>
      </c>
      <c r="GL177">
        <v>560.11111111111109</v>
      </c>
      <c r="GM177">
        <v>2.0666666666666669</v>
      </c>
      <c r="GN177">
        <v>616.91666666666663</v>
      </c>
      <c r="GO177">
        <v>1.4444444444444444</v>
      </c>
      <c r="GP177">
        <v>361.42857142857144</v>
      </c>
      <c r="GQ177">
        <v>1.5555555555555556</v>
      </c>
      <c r="GR177">
        <v>447.14285714285717</v>
      </c>
      <c r="GS177">
        <v>1.8</v>
      </c>
      <c r="GT177">
        <v>405.6</v>
      </c>
      <c r="GU177">
        <v>1.6071428571428572</v>
      </c>
      <c r="GV177">
        <v>404.83333333333331</v>
      </c>
      <c r="GW177">
        <v>1.8448275862068966</v>
      </c>
      <c r="GX177">
        <v>510.875</v>
      </c>
      <c r="GY177">
        <v>5.0999999999999996</v>
      </c>
      <c r="GZ177">
        <v>1497.4</v>
      </c>
      <c r="HA177">
        <v>4.8</v>
      </c>
      <c r="HB177">
        <v>1285.5</v>
      </c>
      <c r="HC177">
        <v>5.8</v>
      </c>
      <c r="HD177">
        <v>1606.7</v>
      </c>
      <c r="HE177">
        <v>5.2333333333333334</v>
      </c>
      <c r="HF177">
        <v>1463.2</v>
      </c>
      <c r="HG177">
        <v>6.4444444444444446</v>
      </c>
      <c r="HH177">
        <v>1623.3333333333333</v>
      </c>
      <c r="HI177">
        <v>6.2222222222222223</v>
      </c>
      <c r="HJ177">
        <v>1648.4444444444443</v>
      </c>
      <c r="HK177">
        <v>6</v>
      </c>
      <c r="HL177">
        <v>1470.8</v>
      </c>
      <c r="HM177">
        <v>6.2142857142857144</v>
      </c>
      <c r="HN177">
        <v>1576.9285714285713</v>
      </c>
      <c r="HO177">
        <v>5.7068965517241379</v>
      </c>
      <c r="HP177">
        <v>1518.1034482758621</v>
      </c>
      <c r="HQ177">
        <v>3.7758620689655173</v>
      </c>
      <c r="HR177">
        <v>1062</v>
      </c>
      <c r="HS177">
        <v>2.8</v>
      </c>
      <c r="HT177">
        <v>879.3</v>
      </c>
      <c r="HU177">
        <v>3</v>
      </c>
      <c r="HV177">
        <v>915.4</v>
      </c>
      <c r="HW177">
        <v>3.1</v>
      </c>
      <c r="HX177">
        <v>936.9</v>
      </c>
      <c r="HY177">
        <v>2.9666666666666668</v>
      </c>
      <c r="HZ177">
        <v>910.5333333333333</v>
      </c>
      <c r="IA177">
        <v>3.3333333333333335</v>
      </c>
      <c r="IB177">
        <v>1031.8888888888889</v>
      </c>
      <c r="IC177">
        <v>3.4444444444444446</v>
      </c>
      <c r="ID177">
        <v>947.11111111111109</v>
      </c>
      <c r="IE177">
        <v>3</v>
      </c>
      <c r="IF177">
        <v>931.1</v>
      </c>
      <c r="IG177">
        <v>3.25</v>
      </c>
      <c r="IH177">
        <v>968.64285714285711</v>
      </c>
      <c r="II177">
        <v>3.103448275862069</v>
      </c>
      <c r="IJ177">
        <v>938.58620689655174</v>
      </c>
      <c r="IK177">
        <v>3.103448275862069</v>
      </c>
      <c r="IL177">
        <v>938.58620689655174</v>
      </c>
      <c r="IM177">
        <v>3.5517241379310347</v>
      </c>
      <c r="IN177">
        <v>1018.3536585365854</v>
      </c>
      <c r="IW177">
        <v>1</v>
      </c>
      <c r="IX177">
        <v>236</v>
      </c>
      <c r="IY177">
        <v>2</v>
      </c>
      <c r="IZ177">
        <v>488</v>
      </c>
      <c r="JC177">
        <v>1.5</v>
      </c>
      <c r="JD177">
        <v>362</v>
      </c>
      <c r="JE177">
        <v>1.5</v>
      </c>
      <c r="JF177">
        <v>362</v>
      </c>
      <c r="JO177">
        <v>6</v>
      </c>
      <c r="JP177">
        <v>1485</v>
      </c>
      <c r="JQ177">
        <v>5</v>
      </c>
      <c r="JR177">
        <v>1819</v>
      </c>
      <c r="JU177">
        <v>5.5</v>
      </c>
      <c r="JV177">
        <v>1652</v>
      </c>
      <c r="JW177">
        <v>5.5</v>
      </c>
      <c r="JX177">
        <v>1652</v>
      </c>
      <c r="JY177">
        <v>3.5</v>
      </c>
      <c r="JZ177">
        <v>1007</v>
      </c>
      <c r="KI177">
        <v>6</v>
      </c>
      <c r="KJ177">
        <v>2269</v>
      </c>
      <c r="KK177">
        <v>8</v>
      </c>
      <c r="KL177">
        <v>2237</v>
      </c>
      <c r="KO177">
        <v>7</v>
      </c>
      <c r="KP177">
        <v>2253</v>
      </c>
      <c r="KQ177">
        <v>7</v>
      </c>
      <c r="KR177">
        <v>2253</v>
      </c>
      <c r="KS177">
        <v>7</v>
      </c>
      <c r="KT177">
        <v>2253</v>
      </c>
      <c r="KU177">
        <v>4.666666666666667</v>
      </c>
      <c r="KV177">
        <v>1422.3333333333333</v>
      </c>
      <c r="KW177">
        <v>3.588888888888889</v>
      </c>
      <c r="KX177">
        <v>1032.6117647058823</v>
      </c>
      <c r="KY177" s="15">
        <f>Tabla24[[#This Row],[ROS_NUM_COR_COD_ROS_TG_NEG]]-Tabla24[[#This Row],[PAS_NUM_COR_COD_ROS_TG_NEG]]</f>
        <v>2.2444444444444445</v>
      </c>
      <c r="KZ177" s="15">
        <f>Tabla24[[#This Row],[ROS_DUR_COR_COD_ROS_TG_NEG]]-Tabla24[[#This Row],[PAS_DUR_COR_COD_ROS_TG_NEG]]</f>
        <v>349.38888888888891</v>
      </c>
      <c r="LA177" s="15">
        <f>Tabla24[[#This Row],[ROS_NUM_COR_COD_ROS_TG_NEU]]-Tabla24[[#This Row],[PAS_NUM_COR_COD_ROS_TG_NEU]]</f>
        <v>2.3801169590643276</v>
      </c>
      <c r="LB177" s="15">
        <f>Tabla24[[#This Row],[ROS_DUR_COR_COD_ROS_TG_NEU]]-Tabla24[[#This Row],[PAS_DUR_COR_COD_ROS_TG_NEU]]</f>
        <v>435.38562091503263</v>
      </c>
      <c r="LC177" s="15">
        <f>Tabla24[[#This Row],[ROS_NUM_COR_COD_ROS_TG_POS]]-Tabla24[[#This Row],[PAS_NUM_COR_COD_ROS_TG_POS]]</f>
        <v>2</v>
      </c>
      <c r="LD177" s="15">
        <f>Tabla24[[#This Row],[ROS_DUR_COR_COD_ROS_TG_POS]]-Tabla24[[#This Row],[PAS_DUR_COR_COD_ROS_TG_POS]]</f>
        <v>258.97647058823532</v>
      </c>
      <c r="LE177" s="15">
        <f>Tabla24[[#This Row],[ROS_NUM_COR_COD_ROS_TG_TOT]]-Tabla24[[#This Row],[PAS_NUM_COR_COD_ROS_TG_TOT]]</f>
        <v>2.1970443349753692</v>
      </c>
      <c r="LF177" s="15">
        <f>Tabla24[[#This Row],[ROS_DUR_COR_COD_ROS_TG_TOT]]-Tabla24[[#This Row],[PAS_DUR_COR_COD_ROS_TG_TOT]]</f>
        <v>343.19780219780205</v>
      </c>
      <c r="LG177" s="15">
        <f>Tabla24[[#This Row],[ROS_NUM_COR_COD_ESC_TG_NEG]]-Tabla24[[#This Row],[PAS_NUM_COR_COD_ESC_TG_NEG]]</f>
        <v>-1.8555555555555554</v>
      </c>
      <c r="LH177" s="15">
        <f>Tabla24[[#This Row],[ROS_DUR_COR_COD_ESC_TG_NEG]]-Tabla24[[#This Row],[PAS_DUR_COR_COD_ESC_TG_NEG]]</f>
        <v>-772.17142857142846</v>
      </c>
      <c r="LI177" s="15">
        <f>Tabla24[[#This Row],[ROS_NUM_COR_COD_ESC_TG_NEU]]-Tabla24[[#This Row],[PAS_NUM_COR_COD_ESC_TG_NEU]]</f>
        <v>-1.8128654970760232</v>
      </c>
      <c r="LJ177" s="15">
        <f>Tabla24[[#This Row],[ROS_NUM_COR_COD_ESC_TG_NEG]]-Tabla24[[#This Row],[PAS_NUM_COR_COD_ESC_TG_NEG]]</f>
        <v>-1.8555555555555554</v>
      </c>
      <c r="LK177" s="15">
        <f>Tabla24[[#This Row],[ROS_NUM_COR_COD_ESC_TG_POS]]-Tabla24[[#This Row],[PAS_NUM_COR_COD_ESC_TG_POS]]</f>
        <v>-1.9368421052631579</v>
      </c>
      <c r="LL177" s="15">
        <f>Tabla24[[#This Row],[ROS_DUR_COR_COD_ESC_TG_POS]]-Tabla24[[#This Row],[PAS_DUR_COR_COD_ESC_TG_POS]]</f>
        <v>-829.33333333333337</v>
      </c>
      <c r="LM177" s="15">
        <f>Tabla24[[#This Row],[ROS_NUM_COR_COD_ESC_TG_TOT]]-Tabla24[[#This Row],[PAS_NUM_COR_COD_ESC_TG_TOT]]</f>
        <v>-1.8583743842364533</v>
      </c>
      <c r="LN177" s="15">
        <f>Tabla24[[#This Row],[ROS_DUR_COR_COD_ESC_TG_TOT]]-Tabla24[[#This Row],[PAS_DUR_COR_COD_ESC_TG_TOT]]</f>
        <v>-773.58888888888896</v>
      </c>
      <c r="LO177" s="15">
        <f>Tabla24[[#This Row],[PAS_NUM_COR_COD_ROS_TG_NEG]]-Tabla24[[#This Row],[ESC_NUM_COR_COD_ROS_TG_NEG]]</f>
        <v>1.1000000000000001</v>
      </c>
      <c r="LP177" s="15">
        <f>Tabla24[[#This Row],[PAS_DUR_COR_COD_ROS_TG_NEG]]-Tabla24[[#This Row],[ESC_DUR_COR_COD_ROS_TG_NEG]]</f>
        <v>429.49999999999989</v>
      </c>
      <c r="LQ177" s="15">
        <f>Tabla24[[#This Row],[PAS_NUM_COR_COD_ROS_TG_NEU]]-Tabla24[[#This Row],[ESC_NUM_COR_COD_ROS_TG_NEU]]</f>
        <v>1.7421052631578946</v>
      </c>
      <c r="LR177" s="15">
        <f>Tabla24[[#This Row],[PAS_DUR_COR_COD_ROS_TG_NEU]]-Tabla24[[#This Row],[ESC_DUR_COR_COD_ROS_TG_NEU]]</f>
        <v>628.80882352941171</v>
      </c>
      <c r="LS177" s="15">
        <f>Tabla24[[#This Row],[PAS_NUM_COR_COD_ROS_TG_POS]]-Tabla24[[#This Row],[ESC_NUM_COR_COD_ROS_TG_POS]]</f>
        <v>2</v>
      </c>
      <c r="LT177" s="15">
        <f>Tabla24[[#This Row],[PAS_DUR_COR_COD_ROS_TG_POS]]-Tabla24[[#This Row],[ESC_DUR_COR_COD_ROS_TG_POS]]</f>
        <v>523.96638655462175</v>
      </c>
      <c r="LU177" s="15">
        <f>Tabla24[[#This Row],[PAS_NUM_COR_COD_ROS_TG_TOT]]-Tabla24[[#This Row],[ESC_NUM_COR_COD_ROS_TG_TOT]]</f>
        <v>1.6172413793103453</v>
      </c>
      <c r="LV177" s="15">
        <f>Tabla24[[#This Row],[PAS_DUR_COR_COD_ROS_TG_TOT]]-Tabla24[[#This Row],[ESC_DUR_COR_COD_ROS_TG_TOT]]</f>
        <v>521.68910256410265</v>
      </c>
      <c r="LW177" s="15">
        <f>Tabla24[[#This Row],[PAS_NUM_COR_COD_ESC_TG_NEG]]-Tabla24[[#This Row],[ESC_NUM_COR_COD_ESC_TG_NEG]]</f>
        <v>-1.2000000000000002</v>
      </c>
      <c r="LX177" s="15">
        <f>Tabla24[[#This Row],[PAS_DUR_COR_COD_ESC_TG_NEG]]-Tabla24[[#This Row],[ESC_DUR_COR_COD_ESC_TG_NEG]]</f>
        <v>-282.62222222222226</v>
      </c>
      <c r="LY177" s="15">
        <f>Tabla24[[#This Row],[PAS_NUM_COR_COD_ESC_TG_NEU]]-Tabla24[[#This Row],[ESC_NUM_COR_COD_ESC_TG_NEU]]</f>
        <v>-2.1315789473684212</v>
      </c>
      <c r="LZ177" s="15">
        <f>Tabla24[[#This Row],[PAS_DUR_COR_COD_ESC_TG_NEU]]-Tabla24[[#This Row],[ESC_DUR_COR_COD_ESC_TG_NEU]]</f>
        <v>-524.9666666666667</v>
      </c>
      <c r="MA177" s="15">
        <f>Tabla24[[#This Row],[PAS_NUM_COR_COD_ESC_TG_POS]]-Tabla24[[#This Row],[ESC_NUM_COR_COD_ESC_TG_POS]]</f>
        <v>-1.9631578947368422</v>
      </c>
      <c r="MB177" s="15">
        <f>Tabla24[[#This Row],[PAS_DUR_COR_COD_ESC_TG_POS]]-Tabla24[[#This Row],[ESC_DUR_COR_COD_ESC_TG_POS]]</f>
        <v>-511.06666666666661</v>
      </c>
      <c r="MC177" s="15">
        <f>Tabla24[[#This Row],[PAS_NUM_COR_COD_ESC_TG_TOT]]-Tabla24[[#This Row],[ESC_NUM_COR_COD_ESC_TG_TOT]]</f>
        <v>-1.7678160919540229</v>
      </c>
      <c r="MD177" s="15">
        <f>Tabla24[[#This Row],[PAS_DUR_COR_COD_ESC_TG_TOT]]-Tabla24[[#This Row],[ESC_DUR_COR_COD_ESC_TG_TOT]]</f>
        <v>-446.50881226053639</v>
      </c>
      <c r="ME177">
        <v>197.44444444444446</v>
      </c>
      <c r="MF177">
        <v>269.88888888888891</v>
      </c>
      <c r="MG177">
        <v>234.4</v>
      </c>
      <c r="MH177">
        <v>233.92857142857142</v>
      </c>
      <c r="MI177">
        <v>173.14285714285714</v>
      </c>
      <c r="MJ177">
        <v>281.85714285714283</v>
      </c>
      <c r="MK177">
        <v>219</v>
      </c>
      <c r="ML177">
        <v>223.95833333333334</v>
      </c>
      <c r="MM177">
        <v>251</v>
      </c>
      <c r="MN177">
        <v>257</v>
      </c>
      <c r="MO177">
        <v>253.14285714285714</v>
      </c>
      <c r="MP177">
        <v>253.625</v>
      </c>
      <c r="MQ177">
        <v>325.33333333333331</v>
      </c>
      <c r="MR177">
        <v>354.5</v>
      </c>
      <c r="MS177">
        <v>324</v>
      </c>
      <c r="MT177">
        <v>334.93103448275861</v>
      </c>
      <c r="MU177">
        <v>254.33333333333334</v>
      </c>
      <c r="MV177">
        <v>300.1764705882353</v>
      </c>
      <c r="MW177">
        <v>282.64705882352939</v>
      </c>
      <c r="MX177">
        <v>278.57692307692309</v>
      </c>
      <c r="MY177">
        <v>203.86666666666667</v>
      </c>
      <c r="MZ177">
        <v>316.93333333333334</v>
      </c>
      <c r="NA177">
        <v>277.93333333333334</v>
      </c>
      <c r="NB177">
        <v>266.24444444444447</v>
      </c>
      <c r="NC177" s="15">
        <f>Tabla1[[#This Row],[ROS_1DU_COR_COD_ROS_TG_NEG]]-Tabla1[[#This Row],[PAS_1DU_COR_COD_ROS_TG_NEG]]</f>
        <v>-56.888888888888886</v>
      </c>
      <c r="ND177" s="15">
        <f>Tabla1[[#This Row],[ROS_1DU_COR_COD_ROS_TG_NEU]]-Tabla1[[#This Row],[PAS_1DU_COR_COD_ROS_TG_NEU]]</f>
        <v>-30.28758169934639</v>
      </c>
      <c r="NE177" s="15">
        <f>Tabla1[[#This Row],[ROS_1DU_COR_COD_ROS_TG_POS]]-Tabla1[[#This Row],[PAS_1DU_COR_COD_ROS_TG_POS]]</f>
        <v>-48.247058823529386</v>
      </c>
      <c r="NF177" s="15">
        <f>Tabla1[[#This Row],[ROS_1DU_COR_COD_ROS_TG_TOT]]-Tabla1[[#This Row],[PAS_1DU_COR_COD_ROS_TG_TOT]]</f>
        <v>-44.648351648351678</v>
      </c>
      <c r="NG177" s="15">
        <f>Tabla1[[#This Row],[ROS_1DU_COR_COD_ESC_TG_NEG]]-Tabla1[[#This Row],[PAS_1DU_COR_COD_ESC_TG_NEG]]</f>
        <v>-30.723809523809535</v>
      </c>
      <c r="NH177" s="15">
        <f>Tabla1[[#This Row],[ROS_1DU_COR_COD_ESC_TG_NEU]]-Tabla1[[#This Row],[PAS_1DU_COR_COD_ESC_TG_NEU]]</f>
        <v>-35.076190476190504</v>
      </c>
      <c r="NI177" s="15">
        <f>Tabla1[[#This Row],[ROS_1DU_COR_COD_ESC_TG_POS]]-Tabla1[[#This Row],[PAS_1DU_COR_COD_ESC_TG_POS]]</f>
        <v>-58.933333333333337</v>
      </c>
      <c r="NJ177" s="15">
        <f>Tabla1[[#This Row],[ROS_1DU_COR_COD_ESC_TG_TOT]]-Tabla1[[#This Row],[PAS_1DU_COR_COD_ESC_TG_TOT]]</f>
        <v>-42.286111111111126</v>
      </c>
      <c r="NK177" s="15">
        <f>Tabla1[[#This Row],[PAS_1DU_COR_COD_ROS_TG_NEG]]-Tabla1[[#This Row],[ESC_1DU_COR_COD_ROS_TG_NEG]]</f>
        <v>3.3333333333333428</v>
      </c>
      <c r="NL177" s="15">
        <f>Tabla1[[#This Row],[PAS_1DU_COR_COD_ROS_TG_NEU]]-Tabla1[[#This Row],[ESC_1DU_COR_COD_ROS_TG_NEU]]</f>
        <v>43.176470588235304</v>
      </c>
      <c r="NM177" s="15">
        <f>Tabla1[[#This Row],[PAS_1DU_COR_COD_ROS_TG_POS]]-Tabla1[[#This Row],[ESC_1DU_COR_COD_ROS_TG_POS]]</f>
        <v>29.504201680672253</v>
      </c>
      <c r="NN177" s="15">
        <f>Tabla1[[#This Row],[PAS_1DU_COR_COD_ROS_TG_TOT]]-Tabla1[[#This Row],[ESC_1DU_COR_COD_ROS_TG_TOT]]</f>
        <v>24.951923076923094</v>
      </c>
      <c r="NO177" s="15">
        <f>Tabla1[[#This Row],[PAS_1DU_COR_COD_ESC_TG_NEG]]-Tabla1[[#This Row],[ESC_1DU_COR_COD_ESC_TG_NEG]]</f>
        <v>-121.46666666666664</v>
      </c>
      <c r="NP177" s="15">
        <f>Tabla1[[#This Row],[PAS_1DU_COR_COD_ESC_TG_NEU]]-Tabla1[[#This Row],[ESC_1DU_COR_COD_ESC_TG_NEU]]</f>
        <v>-37.566666666666663</v>
      </c>
      <c r="NQ177" s="15">
        <f>Tabla1[[#This Row],[PAS_1DU_COR_COD_ESC_TG_POS]]-Tabla1[[#This Row],[ESC_1DU_COR_COD_ESC_TG_POS]]</f>
        <v>-46.066666666666663</v>
      </c>
      <c r="NR177" s="15">
        <f>Tabla1[[#This Row],[PAS_1DU_COR_COD_ESC_TG_TOT]]-Tabla1[[#This Row],[ESC_1DU_COR_COD_ESC_TG_TOT]]</f>
        <v>-68.686590038314137</v>
      </c>
    </row>
    <row r="178" spans="1:382" x14ac:dyDescent="0.3">
      <c r="A178" s="2" t="s">
        <v>196</v>
      </c>
      <c r="B178" s="2">
        <v>60</v>
      </c>
      <c r="C178" s="2">
        <v>1</v>
      </c>
      <c r="D178" s="2">
        <v>63</v>
      </c>
      <c r="E178">
        <v>3.45</v>
      </c>
      <c r="F178">
        <v>871.83333333333337</v>
      </c>
      <c r="G178">
        <v>4.8</v>
      </c>
      <c r="H178">
        <v>1181.6842105263158</v>
      </c>
      <c r="I178">
        <v>4.4000000000000004</v>
      </c>
      <c r="J178">
        <v>1151.6470588235295</v>
      </c>
      <c r="K178">
        <v>4.2166666666666668</v>
      </c>
      <c r="L178">
        <v>1068.9444444444443</v>
      </c>
      <c r="M178">
        <v>4.0999999999999996</v>
      </c>
      <c r="N178">
        <v>1053</v>
      </c>
      <c r="O178">
        <v>3.9</v>
      </c>
      <c r="P178">
        <v>908.55555555555554</v>
      </c>
      <c r="Q178">
        <v>3.45</v>
      </c>
      <c r="R178">
        <v>971.64705882352939</v>
      </c>
      <c r="S178">
        <v>3.8166666666666669</v>
      </c>
      <c r="T178">
        <v>976.40384615384619</v>
      </c>
      <c r="U178">
        <v>4.0166666666666666</v>
      </c>
      <c r="V178">
        <v>1023.5471698113207</v>
      </c>
      <c r="W178">
        <v>2.1</v>
      </c>
      <c r="X178">
        <v>516.68421052631584</v>
      </c>
      <c r="Y178">
        <v>1.9</v>
      </c>
      <c r="Z178">
        <v>470.77777777777777</v>
      </c>
      <c r="AA178">
        <v>2.1</v>
      </c>
      <c r="AB178">
        <v>496.55</v>
      </c>
      <c r="AC178">
        <v>2.0333333333333332</v>
      </c>
      <c r="AD178">
        <v>495.12280701754383</v>
      </c>
      <c r="AE178">
        <v>2.0333333333333332</v>
      </c>
      <c r="AF178">
        <v>495.12280701754383</v>
      </c>
      <c r="AG178">
        <v>3.3555555555555556</v>
      </c>
      <c r="AH178">
        <v>838.76073619631904</v>
      </c>
      <c r="BM178">
        <v>3.3555555555555556</v>
      </c>
      <c r="BN178">
        <v>838.76073619631904</v>
      </c>
      <c r="BO178">
        <v>3.1</v>
      </c>
      <c r="BP178">
        <v>808.75</v>
      </c>
      <c r="BQ178">
        <v>4.333333333333333</v>
      </c>
      <c r="BR178">
        <v>1013.875</v>
      </c>
      <c r="BS178">
        <v>3.5</v>
      </c>
      <c r="BT178">
        <v>825.66666666666663</v>
      </c>
      <c r="BU178">
        <v>3.6296296296296298</v>
      </c>
      <c r="BV178">
        <v>887.9545454545455</v>
      </c>
      <c r="BW178">
        <v>1.875</v>
      </c>
      <c r="BX178">
        <v>626</v>
      </c>
      <c r="BY178">
        <v>3.125</v>
      </c>
      <c r="BZ178">
        <v>756.66666666666663</v>
      </c>
      <c r="CA178">
        <v>4.333333333333333</v>
      </c>
      <c r="CB178">
        <v>1122.1428571428571</v>
      </c>
      <c r="CC178">
        <v>3.16</v>
      </c>
      <c r="CD178">
        <v>862.5</v>
      </c>
      <c r="CE178">
        <v>3.4038461538461537</v>
      </c>
      <c r="CF178">
        <v>876.5</v>
      </c>
      <c r="CG178">
        <v>3</v>
      </c>
      <c r="CH178">
        <v>802</v>
      </c>
      <c r="CI178">
        <v>2.5555555555555554</v>
      </c>
      <c r="CJ178">
        <v>645.14285714285711</v>
      </c>
      <c r="CK178">
        <v>2.875</v>
      </c>
      <c r="CL178">
        <v>1125.5</v>
      </c>
      <c r="CM178">
        <v>2.8148148148148149</v>
      </c>
      <c r="CN178">
        <v>812.31578947368416</v>
      </c>
      <c r="CO178">
        <v>2.875</v>
      </c>
      <c r="CP178">
        <v>876.4</v>
      </c>
      <c r="CQ178">
        <v>3.375</v>
      </c>
      <c r="CR178">
        <v>849.14285714285711</v>
      </c>
      <c r="CS178">
        <v>2.8888888888888888</v>
      </c>
      <c r="CT178">
        <v>856</v>
      </c>
      <c r="CU178">
        <v>3.04</v>
      </c>
      <c r="CV178">
        <v>859</v>
      </c>
      <c r="CW178">
        <v>2.9230769230769229</v>
      </c>
      <c r="CX178">
        <v>835.02702702702697</v>
      </c>
      <c r="CY178">
        <v>3.1634615384615383</v>
      </c>
      <c r="CZ178">
        <v>856.57142857142856</v>
      </c>
      <c r="DA178">
        <v>1.9</v>
      </c>
      <c r="DB178">
        <v>606.625</v>
      </c>
      <c r="DC178">
        <v>3.4444444444444446</v>
      </c>
      <c r="DD178">
        <v>870.625</v>
      </c>
      <c r="DE178">
        <v>1.875</v>
      </c>
      <c r="DF178">
        <v>645.16666666666663</v>
      </c>
      <c r="DG178">
        <v>2.4074074074074074</v>
      </c>
      <c r="DH178">
        <v>713.13636363636363</v>
      </c>
      <c r="DI178">
        <v>0.875</v>
      </c>
      <c r="DJ178">
        <v>618</v>
      </c>
      <c r="DK178">
        <v>1.75</v>
      </c>
      <c r="DL178">
        <v>770.5</v>
      </c>
      <c r="DM178">
        <v>2.2222222222222223</v>
      </c>
      <c r="DN178">
        <v>588.28571428571433</v>
      </c>
      <c r="DO178">
        <v>1.64</v>
      </c>
      <c r="DP178">
        <v>646.71428571428567</v>
      </c>
      <c r="DQ178">
        <v>2.0384615384615383</v>
      </c>
      <c r="DR178">
        <v>687.30555555555554</v>
      </c>
      <c r="DS178">
        <v>2.0384615384615383</v>
      </c>
      <c r="DT178">
        <v>687.30555555555554</v>
      </c>
      <c r="DU178">
        <v>2.7884615384615383</v>
      </c>
      <c r="DV178">
        <v>802.64601769911508</v>
      </c>
      <c r="DY178">
        <v>4</v>
      </c>
      <c r="DZ178">
        <v>802</v>
      </c>
      <c r="EA178">
        <v>2</v>
      </c>
      <c r="EB178">
        <v>429.5</v>
      </c>
      <c r="EC178">
        <v>2.6666666666666665</v>
      </c>
      <c r="ED178">
        <v>553.66666666666663</v>
      </c>
      <c r="EE178">
        <v>6</v>
      </c>
      <c r="EF178">
        <v>900.5</v>
      </c>
      <c r="EG178">
        <v>5</v>
      </c>
      <c r="EH178">
        <v>999</v>
      </c>
      <c r="EI178">
        <v>5</v>
      </c>
      <c r="EJ178">
        <v>1411</v>
      </c>
      <c r="EK178">
        <v>5.4</v>
      </c>
      <c r="EL178">
        <v>1042</v>
      </c>
      <c r="EM178">
        <v>4.375</v>
      </c>
      <c r="EN178">
        <v>858.875</v>
      </c>
      <c r="EQ178">
        <v>2</v>
      </c>
      <c r="ER178">
        <v>608</v>
      </c>
      <c r="ES178">
        <v>1</v>
      </c>
      <c r="ET178">
        <v>373</v>
      </c>
      <c r="EU178">
        <v>1.3333333333333333</v>
      </c>
      <c r="EV178">
        <v>490.5</v>
      </c>
      <c r="EW178">
        <v>4.5</v>
      </c>
      <c r="EX178">
        <v>1579</v>
      </c>
      <c r="EY178">
        <v>5</v>
      </c>
      <c r="EZ178">
        <v>852</v>
      </c>
      <c r="FA178">
        <v>1</v>
      </c>
      <c r="FB178">
        <v>86</v>
      </c>
      <c r="FC178">
        <v>4</v>
      </c>
      <c r="FD178">
        <v>842.25</v>
      </c>
      <c r="FE178">
        <v>3</v>
      </c>
      <c r="FF178">
        <v>725</v>
      </c>
      <c r="FG178">
        <v>3.6875</v>
      </c>
      <c r="FH178">
        <v>801.5</v>
      </c>
      <c r="FK178">
        <v>3</v>
      </c>
      <c r="FL178">
        <v>375</v>
      </c>
      <c r="FM178">
        <v>6</v>
      </c>
      <c r="FN178">
        <v>1305.5</v>
      </c>
      <c r="FO178">
        <v>5</v>
      </c>
      <c r="FP178">
        <v>995.33333333333337</v>
      </c>
      <c r="FQ178">
        <v>3</v>
      </c>
      <c r="FR178">
        <v>714.5</v>
      </c>
      <c r="FS178">
        <v>3.5</v>
      </c>
      <c r="FT178">
        <v>864.5</v>
      </c>
      <c r="FU178">
        <v>2</v>
      </c>
      <c r="FV178">
        <v>543</v>
      </c>
      <c r="FW178">
        <v>3</v>
      </c>
      <c r="FX178">
        <v>740.2</v>
      </c>
      <c r="FY178">
        <v>3.75</v>
      </c>
      <c r="FZ178">
        <v>835.875</v>
      </c>
      <c r="GA178">
        <v>3.75</v>
      </c>
      <c r="GB178">
        <v>835.875</v>
      </c>
      <c r="GC178">
        <v>3.7083333333333335</v>
      </c>
      <c r="GD178">
        <v>814</v>
      </c>
      <c r="GE178">
        <v>2.911111111111111</v>
      </c>
      <c r="GF178">
        <v>804.49629629629635</v>
      </c>
      <c r="GG178">
        <v>1.8</v>
      </c>
      <c r="GH178">
        <v>549.71428571428567</v>
      </c>
      <c r="GI178">
        <v>3.6</v>
      </c>
      <c r="GJ178">
        <v>995.22222222222217</v>
      </c>
      <c r="GK178">
        <v>3.375</v>
      </c>
      <c r="GL178">
        <v>1175.8</v>
      </c>
      <c r="GM178">
        <v>2.8928571428571428</v>
      </c>
      <c r="GN178">
        <v>889.71428571428567</v>
      </c>
      <c r="GO178">
        <v>1.7777777777777777</v>
      </c>
      <c r="GP178">
        <v>754.2</v>
      </c>
      <c r="GQ178">
        <v>3.4</v>
      </c>
      <c r="GR178">
        <v>1227.5</v>
      </c>
      <c r="GS178">
        <v>2.1</v>
      </c>
      <c r="GT178">
        <v>567</v>
      </c>
      <c r="GU178">
        <v>2.4482758620689653</v>
      </c>
      <c r="GV178">
        <v>839.16666666666663</v>
      </c>
      <c r="GW178">
        <v>2.6666666666666665</v>
      </c>
      <c r="GX178">
        <v>866.38461538461536</v>
      </c>
      <c r="GY178">
        <v>4.5</v>
      </c>
      <c r="GZ178">
        <v>1185.4444444444443</v>
      </c>
      <c r="HA178">
        <v>2.8</v>
      </c>
      <c r="HB178">
        <v>849.85714285714289</v>
      </c>
      <c r="HC178">
        <v>4</v>
      </c>
      <c r="HD178">
        <v>849.25</v>
      </c>
      <c r="HE178">
        <v>3.75</v>
      </c>
      <c r="HF178">
        <v>975.5</v>
      </c>
      <c r="HG178">
        <v>3.8888888888888888</v>
      </c>
      <c r="HH178">
        <v>1011.625</v>
      </c>
      <c r="HI178">
        <v>2.6</v>
      </c>
      <c r="HJ178">
        <v>792.28571428571433</v>
      </c>
      <c r="HK178">
        <v>3.9</v>
      </c>
      <c r="HL178">
        <v>1019.4444444444445</v>
      </c>
      <c r="HM178">
        <v>3.4482758620689653</v>
      </c>
      <c r="HN178">
        <v>950.58333333333337</v>
      </c>
      <c r="HO178">
        <v>3.5964912280701755</v>
      </c>
      <c r="HP178">
        <v>963.04166666666663</v>
      </c>
      <c r="HQ178">
        <v>3.1315789473684212</v>
      </c>
      <c r="HR178">
        <v>919.71264367816093</v>
      </c>
      <c r="HS178">
        <v>2.1</v>
      </c>
      <c r="HT178">
        <v>625.28571428571433</v>
      </c>
      <c r="HU178">
        <v>2</v>
      </c>
      <c r="HV178">
        <v>605.28571428571433</v>
      </c>
      <c r="HW178">
        <v>1.625</v>
      </c>
      <c r="HX178">
        <v>475.33333333333331</v>
      </c>
      <c r="HY178">
        <v>1.9285714285714286</v>
      </c>
      <c r="HZ178">
        <v>573.29999999999995</v>
      </c>
      <c r="IA178">
        <v>2.3333333333333335</v>
      </c>
      <c r="IB178">
        <v>558.875</v>
      </c>
      <c r="IC178">
        <v>0.9</v>
      </c>
      <c r="ID178">
        <v>485.4</v>
      </c>
      <c r="IE178">
        <v>1.7</v>
      </c>
      <c r="IF178">
        <v>572.42857142857144</v>
      </c>
      <c r="IG178">
        <v>1.6206896551724137</v>
      </c>
      <c r="IH178">
        <v>545.25</v>
      </c>
      <c r="II178">
        <v>1.7719298245614035</v>
      </c>
      <c r="IJ178">
        <v>559.27499999999998</v>
      </c>
      <c r="IK178">
        <v>1.7719298245614035</v>
      </c>
      <c r="IL178">
        <v>559.27499999999998</v>
      </c>
      <c r="IM178">
        <v>2.6783625730994154</v>
      </c>
      <c r="IN178">
        <v>806.18897637795271</v>
      </c>
      <c r="IS178">
        <v>1.5</v>
      </c>
      <c r="IT178">
        <v>879</v>
      </c>
      <c r="IU178">
        <v>1.5</v>
      </c>
      <c r="IV178">
        <v>879</v>
      </c>
      <c r="IW178">
        <v>0</v>
      </c>
      <c r="JC178">
        <v>0</v>
      </c>
      <c r="JE178">
        <v>1</v>
      </c>
      <c r="JF178">
        <v>879</v>
      </c>
      <c r="JK178">
        <v>7</v>
      </c>
      <c r="JL178">
        <v>1286</v>
      </c>
      <c r="JM178">
        <v>7</v>
      </c>
      <c r="JN178">
        <v>1286</v>
      </c>
      <c r="JO178">
        <v>3</v>
      </c>
      <c r="JP178">
        <v>559</v>
      </c>
      <c r="JU178">
        <v>3</v>
      </c>
      <c r="JV178">
        <v>559</v>
      </c>
      <c r="JW178">
        <v>5.666666666666667</v>
      </c>
      <c r="JX178">
        <v>1043.6666666666667</v>
      </c>
      <c r="JY178">
        <v>3.3333333333333335</v>
      </c>
      <c r="JZ178">
        <v>1002.5</v>
      </c>
      <c r="KE178">
        <v>1</v>
      </c>
      <c r="KF178">
        <v>198.5</v>
      </c>
      <c r="KG178">
        <v>1</v>
      </c>
      <c r="KH178">
        <v>198.5</v>
      </c>
      <c r="KI178">
        <v>0</v>
      </c>
      <c r="KO178">
        <v>0</v>
      </c>
      <c r="KQ178">
        <v>0.66666666666666663</v>
      </c>
      <c r="KR178">
        <v>198.5</v>
      </c>
      <c r="KS178">
        <v>0.66666666666666663</v>
      </c>
      <c r="KT178">
        <v>198.5</v>
      </c>
      <c r="KU178">
        <v>2.4444444444444446</v>
      </c>
      <c r="KV178">
        <v>734.5</v>
      </c>
      <c r="KW178">
        <v>2.6666666666666665</v>
      </c>
      <c r="KX178">
        <v>802.95488721804509</v>
      </c>
      <c r="KY178" s="15">
        <f>Tabla24[[#This Row],[ROS_NUM_COR_COD_ROS_TG_NEG]]-Tabla24[[#This Row],[PAS_NUM_COR_COD_ROS_TG_NEG]]</f>
        <v>-0.21111111111111081</v>
      </c>
      <c r="KZ178" s="15">
        <f>Tabla24[[#This Row],[ROS_DUR_COR_COD_ROS_TG_NEG]]-Tabla24[[#This Row],[PAS_DUR_COR_COD_ROS_TG_NEG]]</f>
        <v>-41.375</v>
      </c>
      <c r="LA178" s="15">
        <f>Tabla24[[#This Row],[ROS_NUM_COR_COD_ROS_TG_NEU]]-Tabla24[[#This Row],[PAS_NUM_COR_COD_ROS_TG_NEU]]</f>
        <v>-1.2999999999999998</v>
      </c>
      <c r="LB178" s="15">
        <f>Tabla24[[#This Row],[ROS_DUR_COR_COD_ROS_TG_NEU]]-Tabla24[[#This Row],[PAS_DUR_COR_COD_ROS_TG_NEU]]</f>
        <v>-116.26984126984121</v>
      </c>
      <c r="LC178" s="15">
        <f>Tabla24[[#This Row],[ROS_NUM_COR_COD_ROS_TG_POS]]-Tabla24[[#This Row],[PAS_NUM_COR_COD_ROS_TG_POS]]</f>
        <v>0.44999999999999973</v>
      </c>
      <c r="LD178" s="15">
        <f>Tabla24[[#This Row],[ROS_DUR_COR_COD_ROS_TG_POS]]-Tabla24[[#This Row],[PAS_DUR_COR_COD_ROS_TG_POS]]</f>
        <v>47.797385620915065</v>
      </c>
      <c r="LE178" s="15">
        <f>Tabla24[[#This Row],[ROS_NUM_COR_COD_ROS_TG_TOT]]-Tabla24[[#This Row],[PAS_NUM_COR_COD_ROS_TG_TOT]]</f>
        <v>-0.36839080459770157</v>
      </c>
      <c r="LF178" s="15">
        <f>Tabla24[[#This Row],[ROS_DUR_COR_COD_ROS_TG_TOT]]-Tabla24[[#This Row],[PAS_DUR_COR_COD_ROS_TG_TOT]]</f>
        <v>-25.820512820512818</v>
      </c>
      <c r="LG178" s="15">
        <f>Tabla24[[#This Row],[ROS_NUM_COR_COD_ESC_TG_NEG]]-Tabla24[[#This Row],[PAS_NUM_COR_COD_ESC_TG_NEG]]</f>
        <v>-1.6722222222222225</v>
      </c>
      <c r="LH178" s="15">
        <f>Tabla24[[#This Row],[ROS_DUR_COR_COD_ESC_TG_NEG]]-Tabla24[[#This Row],[PAS_DUR_COR_COD_ESC_TG_NEG]]</f>
        <v>-117.63333333333333</v>
      </c>
      <c r="LI178" s="15">
        <f>Tabla24[[#This Row],[ROS_NUM_COR_COD_ESC_TG_NEU]]-Tabla24[[#This Row],[PAS_NUM_COR_COD_ESC_TG_NEU]]</f>
        <v>-1.4</v>
      </c>
      <c r="LJ178" s="15">
        <f>Tabla24[[#This Row],[ROS_NUM_COR_COD_ESC_TG_NEG]]-Tabla24[[#This Row],[PAS_NUM_COR_COD_ESC_TG_NEG]]</f>
        <v>-1.6722222222222225</v>
      </c>
      <c r="LK178" s="15">
        <f>Tabla24[[#This Row],[ROS_NUM_COR_COD_ESC_TG_POS]]-Tabla24[[#This Row],[PAS_NUM_COR_COD_ESC_TG_POS]]</f>
        <v>-2.3000000000000003</v>
      </c>
      <c r="LL178" s="15">
        <f>Tabla24[[#This Row],[ROS_DUR_COR_COD_ESC_TG_POS]]-Tabla24[[#This Row],[PAS_DUR_COR_COD_ESC_TG_POS]]</f>
        <v>-584.64705882352951</v>
      </c>
      <c r="LM178" s="15">
        <f>Tabla24[[#This Row],[ROS_NUM_COR_COD_ESC_TG_TOT]]-Tabla24[[#This Row],[PAS_NUM_COR_COD_ESC_TG_TOT]]</f>
        <v>-1.7683908045977015</v>
      </c>
      <c r="LN178" s="15">
        <f>Tabla24[[#This Row],[ROS_DUR_COR_COD_ESC_TG_TOT]]-Tabla24[[#This Row],[PAS_DUR_COR_COD_ESC_TG_TOT]]</f>
        <v>-229.77777777777771</v>
      </c>
      <c r="LO178" s="15">
        <f>Tabla24[[#This Row],[PAS_NUM_COR_COD_ROS_TG_NEG]]-Tabla24[[#This Row],[ESC_NUM_COR_COD_ROS_TG_NEG]]</f>
        <v>1.2249999999999996</v>
      </c>
      <c r="LP178" s="15">
        <f>Tabla24[[#This Row],[PAS_DUR_COR_COD_ROS_TG_NEG]]-Tabla24[[#This Row],[ESC_DUR_COR_COD_ROS_TG_NEG]]</f>
        <v>176.60000000000002</v>
      </c>
      <c r="LQ178" s="15">
        <f>Tabla24[[#This Row],[PAS_NUM_COR_COD_ROS_TG_NEU]]-Tabla24[[#This Row],[ESC_NUM_COR_COD_ROS_TG_NEU]]</f>
        <v>0.52499999999999991</v>
      </c>
      <c r="LR178" s="15">
        <f>Tabla24[[#This Row],[PAS_DUR_COR_COD_ROS_TG_NEU]]-Tabla24[[#This Row],[ESC_DUR_COR_COD_ROS_TG_NEU]]</f>
        <v>59.412698412698433</v>
      </c>
      <c r="LS178" s="15">
        <f>Tabla24[[#This Row],[PAS_NUM_COR_COD_ROS_TG_POS]]-Tabla24[[#This Row],[ESC_NUM_COR_COD_ROS_TG_POS]]</f>
        <v>0.56111111111111134</v>
      </c>
      <c r="LT178" s="15">
        <f>Tabla24[[#This Row],[PAS_DUR_COR_COD_ROS_TG_POS]]-Tabla24[[#This Row],[ESC_DUR_COR_COD_ROS_TG_POS]]</f>
        <v>115.64705882352939</v>
      </c>
      <c r="LU178" s="15">
        <f>Tabla24[[#This Row],[PAS_NUM_COR_COD_ROS_TG_TOT]]-Tabla24[[#This Row],[ESC_NUM_COR_COD_ROS_TG_TOT]]</f>
        <v>0.77666666666666684</v>
      </c>
      <c r="LV178" s="15">
        <f>Tabla24[[#This Row],[PAS_DUR_COR_COD_ROS_TG_TOT]]-Tabla24[[#This Row],[ESC_DUR_COR_COD_ROS_TG_TOT]]</f>
        <v>117.40384615384619</v>
      </c>
      <c r="LW178" s="15">
        <f>Tabla24[[#This Row],[PAS_NUM_COR_COD_ESC_TG_NEG]]-Tabla24[[#This Row],[ESC_NUM_COR_COD_ESC_TG_NEG]]</f>
        <v>1.5750000000000002</v>
      </c>
      <c r="LX178" s="15">
        <f>Tabla24[[#This Row],[PAS_DUR_COR_COD_ESC_TG_NEG]]-Tabla24[[#This Row],[ESC_DUR_COR_COD_ESC_TG_NEG]]</f>
        <v>245.83333333333337</v>
      </c>
      <c r="LY178" s="15">
        <f>Tabla24[[#This Row],[PAS_NUM_COR_COD_ESC_TG_NEU]]-Tabla24[[#This Row],[ESC_NUM_COR_COD_ESC_TG_NEU]]</f>
        <v>1.6749999999999998</v>
      </c>
      <c r="LZ178" s="15">
        <f>Tabla24[[#This Row],[PAS_DUR_COR_COD_ESC_TG_NEU]]-Tabla24[[#This Row],[ESC_DUR_COR_COD_ESC_TG_NEU]]</f>
        <v>425.01754385964921</v>
      </c>
      <c r="MA178" s="15">
        <f>Tabla24[[#This Row],[PAS_NUM_COR_COD_ESC_TG_POS]]-Tabla24[[#This Row],[ESC_NUM_COR_COD_ESC_TG_POS]]</f>
        <v>6.6666666666667318E-2</v>
      </c>
      <c r="MB178" s="15">
        <f>Tabla24[[#This Row],[PAS_DUR_COR_COD_ESC_TG_POS]]-Tabla24[[#This Row],[ESC_DUR_COR_COD_ESC_TG_POS]]</f>
        <v>29.504201680672395</v>
      </c>
      <c r="MC178" s="15">
        <f>Tabla24[[#This Row],[PAS_NUM_COR_COD_ESC_TG_TOT]]-Tabla24[[#This Row],[ESC_NUM_COR_COD_ESC_TG_TOT]]</f>
        <v>1.0566666666666666</v>
      </c>
      <c r="MD178" s="15">
        <f>Tabla24[[#This Row],[PAS_DUR_COR_COD_ESC_TG_TOT]]-Tabla24[[#This Row],[ESC_DUR_COR_COD_ESC_TG_TOT]]</f>
        <v>206.44444444444434</v>
      </c>
      <c r="ME178">
        <v>198.125</v>
      </c>
      <c r="MF178">
        <v>155.28571428571428</v>
      </c>
      <c r="MG178">
        <v>216.66666666666666</v>
      </c>
      <c r="MH178">
        <v>192.58333333333334</v>
      </c>
      <c r="MI178">
        <v>220</v>
      </c>
      <c r="MJ178">
        <v>223.66666666666666</v>
      </c>
      <c r="MK178">
        <v>166.57142857142858</v>
      </c>
      <c r="ML178">
        <v>200.44444444444446</v>
      </c>
      <c r="MM178">
        <v>240</v>
      </c>
      <c r="MN178">
        <v>234.57142857142858</v>
      </c>
      <c r="MO178">
        <v>147.5</v>
      </c>
      <c r="MP178">
        <v>207.05555555555554</v>
      </c>
      <c r="MQ178">
        <v>242.2</v>
      </c>
      <c r="MR178">
        <v>156.83333333333334</v>
      </c>
      <c r="MS178">
        <v>218.71428571428572</v>
      </c>
      <c r="MT178">
        <v>204.61111111111111</v>
      </c>
      <c r="MU178">
        <v>235.76470588235293</v>
      </c>
      <c r="MV178">
        <v>266</v>
      </c>
      <c r="MW178">
        <v>255.88235294117646</v>
      </c>
      <c r="MX178">
        <v>252.80769230769232</v>
      </c>
      <c r="MY178">
        <v>212.5</v>
      </c>
      <c r="MZ178">
        <v>265.21052631578948</v>
      </c>
      <c r="NA178">
        <v>214.70588235294119</v>
      </c>
      <c r="NB178">
        <v>231.74074074074073</v>
      </c>
      <c r="NC178" s="15">
        <f>Tabla1[[#This Row],[ROS_1DU_COR_COD_ROS_TG_NEG]]-Tabla1[[#This Row],[PAS_1DU_COR_COD_ROS_TG_NEG]]</f>
        <v>-37.639705882352928</v>
      </c>
      <c r="ND178" s="15">
        <f>Tabla1[[#This Row],[ROS_1DU_COR_COD_ROS_TG_NEU]]-Tabla1[[#This Row],[PAS_1DU_COR_COD_ROS_TG_NEU]]</f>
        <v>-110.71428571428572</v>
      </c>
      <c r="NE178" s="15">
        <f>Tabla1[[#This Row],[ROS_1DU_COR_COD_ROS_TG_POS]]-Tabla1[[#This Row],[PAS_1DU_COR_COD_ROS_TG_POS]]</f>
        <v>-39.215686274509807</v>
      </c>
      <c r="NF178" s="15">
        <f>Tabla1[[#This Row],[ROS_1DU_COR_COD_ROS_TG_TOT]]-Tabla1[[#This Row],[PAS_1DU_COR_COD_ROS_TG_TOT]]</f>
        <v>-60.224358974358978</v>
      </c>
      <c r="NG178" s="15">
        <f>Tabla1[[#This Row],[ROS_1DU_COR_COD_ESC_TG_NEG]]-Tabla1[[#This Row],[PAS_1DU_COR_COD_ESC_TG_NEG]]</f>
        <v>7.5</v>
      </c>
      <c r="NH178" s="15">
        <f>Tabla1[[#This Row],[ROS_1DU_COR_COD_ESC_TG_NEU]]-Tabla1[[#This Row],[PAS_1DU_COR_COD_ESC_TG_NEU]]</f>
        <v>-41.543859649122822</v>
      </c>
      <c r="NI178" s="15">
        <f>Tabla1[[#This Row],[ROS_1DU_COR_COD_ESC_TG_POS]]-Tabla1[[#This Row],[PAS_1DU_COR_COD_ESC_TG_POS]]</f>
        <v>-48.134453781512605</v>
      </c>
      <c r="NJ178" s="15">
        <f>Tabla1[[#This Row],[ROS_1DU_COR_COD_ESC_TG_TOT]]-Tabla1[[#This Row],[PAS_1DU_COR_COD_ESC_TG_TOT]]</f>
        <v>-31.296296296296276</v>
      </c>
      <c r="NK178" s="15">
        <f>Tabla1[[#This Row],[PAS_1DU_COR_COD_ROS_TG_NEG]]-Tabla1[[#This Row],[ESC_1DU_COR_COD_ROS_TG_NEG]]</f>
        <v>-4.2352941176470722</v>
      </c>
      <c r="NL178" s="15">
        <f>Tabla1[[#This Row],[PAS_1DU_COR_COD_ROS_TG_NEU]]-Tabla1[[#This Row],[ESC_1DU_COR_COD_ROS_TG_NEU]]</f>
        <v>31.428571428571416</v>
      </c>
      <c r="NM178" s="15">
        <f>Tabla1[[#This Row],[PAS_1DU_COR_COD_ROS_TG_POS]]-Tabla1[[#This Row],[ESC_1DU_COR_COD_ROS_TG_POS]]</f>
        <v>108.38235294117646</v>
      </c>
      <c r="NN178" s="15">
        <f>Tabla1[[#This Row],[PAS_1DU_COR_COD_ROS_TG_TOT]]-Tabla1[[#This Row],[ESC_1DU_COR_COD_ROS_TG_TOT]]</f>
        <v>45.752136752136778</v>
      </c>
      <c r="NO178" s="15">
        <f>Tabla1[[#This Row],[PAS_1DU_COR_COD_ESC_TG_NEG]]-Tabla1[[#This Row],[ESC_1DU_COR_COD_ESC_TG_NEG]]</f>
        <v>-29.699999999999989</v>
      </c>
      <c r="NP178" s="15">
        <f>Tabla1[[#This Row],[PAS_1DU_COR_COD_ESC_TG_NEU]]-Tabla1[[#This Row],[ESC_1DU_COR_COD_ESC_TG_NEU]]</f>
        <v>108.37719298245614</v>
      </c>
      <c r="NQ178" s="15">
        <f>Tabla1[[#This Row],[PAS_1DU_COR_COD_ESC_TG_POS]]-Tabla1[[#This Row],[ESC_1DU_COR_COD_ESC_TG_POS]]</f>
        <v>-4.0084033613445342</v>
      </c>
      <c r="NR178" s="15">
        <f>Tabla1[[#This Row],[PAS_1DU_COR_COD_ESC_TG_TOT]]-Tabla1[[#This Row],[ESC_1DU_COR_COD_ESC_TG_TOT]]</f>
        <v>27.129629629629619</v>
      </c>
    </row>
    <row r="179" spans="1:382" x14ac:dyDescent="0.3">
      <c r="A179" s="2" t="s">
        <v>197</v>
      </c>
      <c r="B179" s="2">
        <v>60</v>
      </c>
      <c r="C179" s="2">
        <v>1</v>
      </c>
      <c r="D179" s="2">
        <v>66</v>
      </c>
      <c r="E179">
        <v>3.45</v>
      </c>
      <c r="F179">
        <v>1084.7333333333333</v>
      </c>
      <c r="G179">
        <v>3.05</v>
      </c>
      <c r="H179">
        <v>1068.2857142857142</v>
      </c>
      <c r="I179">
        <v>3.1578947368421053</v>
      </c>
      <c r="J179">
        <v>1156.2727272727273</v>
      </c>
      <c r="K179">
        <v>3.2203389830508473</v>
      </c>
      <c r="L179">
        <v>1098.6500000000001</v>
      </c>
      <c r="M179">
        <v>3.8</v>
      </c>
      <c r="N179">
        <v>1001.8888888888889</v>
      </c>
      <c r="O179">
        <v>4.8499999999999996</v>
      </c>
      <c r="P179">
        <v>1311.4117647058824</v>
      </c>
      <c r="Q179">
        <v>4.7368421052631575</v>
      </c>
      <c r="R179">
        <v>1433.1875</v>
      </c>
      <c r="S179">
        <v>4.4576271186440675</v>
      </c>
      <c r="T179">
        <v>1240.3725490196077</v>
      </c>
      <c r="U179">
        <v>3.8389830508474576</v>
      </c>
      <c r="V179">
        <v>1178.0769230769231</v>
      </c>
      <c r="W179">
        <v>1.9</v>
      </c>
      <c r="X179">
        <v>465.05263157894734</v>
      </c>
      <c r="Y179">
        <v>1.95</v>
      </c>
      <c r="Z179">
        <v>536.26315789473688</v>
      </c>
      <c r="AA179">
        <v>2.0526315789473686</v>
      </c>
      <c r="AB179">
        <v>474.4736842105263</v>
      </c>
      <c r="AC179">
        <v>1.9661016949152543</v>
      </c>
      <c r="AD179">
        <v>491.92982456140351</v>
      </c>
      <c r="AE179">
        <v>1.9661016949152543</v>
      </c>
      <c r="AF179">
        <v>491.92982456140351</v>
      </c>
      <c r="AG179">
        <v>3.2146892655367232</v>
      </c>
      <c r="AH179">
        <v>913.81756756756761</v>
      </c>
      <c r="AM179">
        <v>5</v>
      </c>
      <c r="AN179">
        <v>1288</v>
      </c>
      <c r="AO179">
        <v>5</v>
      </c>
      <c r="AP179">
        <v>1288</v>
      </c>
      <c r="AU179">
        <v>3</v>
      </c>
      <c r="AV179">
        <v>591</v>
      </c>
      <c r="AW179">
        <v>3</v>
      </c>
      <c r="AX179">
        <v>591</v>
      </c>
      <c r="AY179">
        <v>4</v>
      </c>
      <c r="AZ179">
        <v>939.5</v>
      </c>
      <c r="BE179">
        <v>1</v>
      </c>
      <c r="BF179">
        <v>148</v>
      </c>
      <c r="BG179">
        <v>1</v>
      </c>
      <c r="BH179">
        <v>148</v>
      </c>
      <c r="BI179">
        <v>1</v>
      </c>
      <c r="BJ179">
        <v>148</v>
      </c>
      <c r="BK179">
        <v>3</v>
      </c>
      <c r="BL179">
        <v>675.66666666666663</v>
      </c>
      <c r="BM179">
        <v>3.2111111111111112</v>
      </c>
      <c r="BN179">
        <v>909.08609271523176</v>
      </c>
      <c r="BO179">
        <v>6.1111111111111107</v>
      </c>
      <c r="BP179">
        <v>1660.3333333333333</v>
      </c>
      <c r="BQ179">
        <v>5.7777777777777777</v>
      </c>
      <c r="BR179">
        <v>1632.4444444444443</v>
      </c>
      <c r="BS179">
        <v>5.4</v>
      </c>
      <c r="BT179">
        <v>1542</v>
      </c>
      <c r="BU179">
        <v>5.75</v>
      </c>
      <c r="BV179">
        <v>1609.1071428571429</v>
      </c>
      <c r="BW179">
        <v>6.8888888888888893</v>
      </c>
      <c r="BX179">
        <v>1807</v>
      </c>
      <c r="BY179">
        <v>6.1111111111111107</v>
      </c>
      <c r="BZ179">
        <v>1598.4444444444443</v>
      </c>
      <c r="CA179">
        <v>5.7</v>
      </c>
      <c r="CB179">
        <v>1543.7</v>
      </c>
      <c r="CC179">
        <v>6.2142857142857144</v>
      </c>
      <c r="CD179">
        <v>1645.9285714285713</v>
      </c>
      <c r="CE179">
        <v>5.9821428571428568</v>
      </c>
      <c r="CF179">
        <v>1627.5178571428571</v>
      </c>
      <c r="CG179">
        <v>1.4444444444444444</v>
      </c>
      <c r="CH179">
        <v>435.71428571428572</v>
      </c>
      <c r="CI179">
        <v>1.7777777777777777</v>
      </c>
      <c r="CJ179">
        <v>564</v>
      </c>
      <c r="CK179">
        <v>1.7</v>
      </c>
      <c r="CL179">
        <v>428.33333333333331</v>
      </c>
      <c r="CM179">
        <v>1.6428571428571428</v>
      </c>
      <c r="CN179">
        <v>471.86956521739131</v>
      </c>
      <c r="CO179">
        <v>1.2222222222222223</v>
      </c>
      <c r="CP179">
        <v>367.28571428571428</v>
      </c>
      <c r="CQ179">
        <v>1.8888888888888888</v>
      </c>
      <c r="CR179">
        <v>373.11111111111109</v>
      </c>
      <c r="CS179">
        <v>2</v>
      </c>
      <c r="CT179">
        <v>488.33333333333331</v>
      </c>
      <c r="CU179">
        <v>1.7142857142857142</v>
      </c>
      <c r="CV179">
        <v>412.96</v>
      </c>
      <c r="CW179">
        <v>1.6785714285714286</v>
      </c>
      <c r="CX179">
        <v>441.1875</v>
      </c>
      <c r="CY179">
        <v>3.8303571428571428</v>
      </c>
      <c r="CZ179">
        <v>1079.9807692307693</v>
      </c>
      <c r="DA179">
        <v>2.2222222222222223</v>
      </c>
      <c r="DB179">
        <v>567.11111111111109</v>
      </c>
      <c r="DC179">
        <v>2.6666666666666665</v>
      </c>
      <c r="DD179">
        <v>720</v>
      </c>
      <c r="DE179">
        <v>2.2999999999999998</v>
      </c>
      <c r="DF179">
        <v>650.4</v>
      </c>
      <c r="DG179">
        <v>2.3928571428571428</v>
      </c>
      <c r="DH179">
        <v>646</v>
      </c>
      <c r="DI179">
        <v>3.1111111111111112</v>
      </c>
      <c r="DJ179">
        <v>786.33333333333337</v>
      </c>
      <c r="DK179">
        <v>2.7777777777777777</v>
      </c>
      <c r="DL179">
        <v>737</v>
      </c>
      <c r="DM179">
        <v>3.7</v>
      </c>
      <c r="DN179">
        <v>854.1</v>
      </c>
      <c r="DO179">
        <v>3.2142857142857144</v>
      </c>
      <c r="DP179">
        <v>794.67857142857144</v>
      </c>
      <c r="DQ179">
        <v>2.8035714285714284</v>
      </c>
      <c r="DR179">
        <v>720.33928571428567</v>
      </c>
      <c r="DS179">
        <v>2.8035714285714284</v>
      </c>
      <c r="DT179">
        <v>720.33928571428567</v>
      </c>
      <c r="DU179">
        <v>3.4880952380952381</v>
      </c>
      <c r="DV179">
        <v>954.10625000000005</v>
      </c>
      <c r="DW179">
        <v>5</v>
      </c>
      <c r="DX179">
        <v>1464</v>
      </c>
      <c r="DY179">
        <v>8</v>
      </c>
      <c r="DZ179">
        <v>1945</v>
      </c>
      <c r="EC179">
        <v>6.5</v>
      </c>
      <c r="ED179">
        <v>1704.5</v>
      </c>
      <c r="EE179">
        <v>5</v>
      </c>
      <c r="EF179">
        <v>1493</v>
      </c>
      <c r="EG179">
        <v>8</v>
      </c>
      <c r="EH179">
        <v>2279</v>
      </c>
      <c r="EK179">
        <v>6.5</v>
      </c>
      <c r="EL179">
        <v>1886</v>
      </c>
      <c r="EM179">
        <v>6.5</v>
      </c>
      <c r="EN179">
        <v>1795.25</v>
      </c>
      <c r="EO179">
        <v>2</v>
      </c>
      <c r="EP179">
        <v>240</v>
      </c>
      <c r="EQ179">
        <v>1</v>
      </c>
      <c r="ER179">
        <v>148</v>
      </c>
      <c r="EU179">
        <v>1.5</v>
      </c>
      <c r="EV179">
        <v>194</v>
      </c>
      <c r="EW179">
        <v>2</v>
      </c>
      <c r="EX179">
        <v>484</v>
      </c>
      <c r="EY179">
        <v>0</v>
      </c>
      <c r="FC179">
        <v>1</v>
      </c>
      <c r="FD179">
        <v>484</v>
      </c>
      <c r="FE179">
        <v>1.25</v>
      </c>
      <c r="FF179">
        <v>290.66666666666669</v>
      </c>
      <c r="FG179">
        <v>3.875</v>
      </c>
      <c r="FH179">
        <v>1150.4285714285713</v>
      </c>
      <c r="FI179">
        <v>7</v>
      </c>
      <c r="FJ179">
        <v>2051</v>
      </c>
      <c r="FK179">
        <v>7</v>
      </c>
      <c r="FL179">
        <v>1866</v>
      </c>
      <c r="FO179">
        <v>7</v>
      </c>
      <c r="FP179">
        <v>1958.5</v>
      </c>
      <c r="FQ179">
        <v>5</v>
      </c>
      <c r="FR179">
        <v>1523</v>
      </c>
      <c r="FS179">
        <v>4</v>
      </c>
      <c r="FT179">
        <v>1218</v>
      </c>
      <c r="FW179">
        <v>4.5</v>
      </c>
      <c r="FX179">
        <v>1370.5</v>
      </c>
      <c r="FY179">
        <v>5.75</v>
      </c>
      <c r="FZ179">
        <v>1664.5</v>
      </c>
      <c r="GA179">
        <v>5.75</v>
      </c>
      <c r="GB179">
        <v>1664.5</v>
      </c>
      <c r="GC179">
        <v>4.5</v>
      </c>
      <c r="GD179">
        <v>1337.3636363636363</v>
      </c>
      <c r="GE179">
        <v>3.5555555555555554</v>
      </c>
      <c r="GF179">
        <v>978.76023391812862</v>
      </c>
      <c r="GG179">
        <v>2.3333333333333335</v>
      </c>
      <c r="GH179">
        <v>729</v>
      </c>
      <c r="GI179">
        <v>3.1111111111111112</v>
      </c>
      <c r="GJ179">
        <v>766.75</v>
      </c>
      <c r="GK179">
        <v>2.8888888888888888</v>
      </c>
      <c r="GL179">
        <v>1024</v>
      </c>
      <c r="GM179">
        <v>2.7777777777777777</v>
      </c>
      <c r="GN179">
        <v>832.6</v>
      </c>
      <c r="GO179">
        <v>2.5</v>
      </c>
      <c r="GP179">
        <v>724.33333333333337</v>
      </c>
      <c r="GQ179">
        <v>1.8</v>
      </c>
      <c r="GR179">
        <v>584.42857142857144</v>
      </c>
      <c r="GS179">
        <v>2.4</v>
      </c>
      <c r="GT179">
        <v>668.125</v>
      </c>
      <c r="GU179">
        <v>2.2142857142857144</v>
      </c>
      <c r="GV179">
        <v>656.28571428571433</v>
      </c>
      <c r="GW179">
        <v>2.4909090909090907</v>
      </c>
      <c r="GX179">
        <v>742.29268292682923</v>
      </c>
      <c r="GY179">
        <v>5.333333333333333</v>
      </c>
      <c r="GZ179">
        <v>1273.7777777777778</v>
      </c>
      <c r="HA179">
        <v>4.666666666666667</v>
      </c>
      <c r="HB179">
        <v>957.88888888888891</v>
      </c>
      <c r="HC179">
        <v>4.4444444444444446</v>
      </c>
      <c r="HD179">
        <v>1219</v>
      </c>
      <c r="HE179">
        <v>4.8148148148148149</v>
      </c>
      <c r="HF179">
        <v>1147.5769230769231</v>
      </c>
      <c r="HG179">
        <v>5.125</v>
      </c>
      <c r="HH179">
        <v>1065.375</v>
      </c>
      <c r="HI179">
        <v>4.3</v>
      </c>
      <c r="HJ179">
        <v>1007</v>
      </c>
      <c r="HK179">
        <v>4.8</v>
      </c>
      <c r="HL179">
        <v>1145.5</v>
      </c>
      <c r="HM179">
        <v>4.7142857142857144</v>
      </c>
      <c r="HN179">
        <v>1073.1428571428571</v>
      </c>
      <c r="HO179">
        <v>4.7636363636363637</v>
      </c>
      <c r="HP179">
        <v>1108.9814814814815</v>
      </c>
      <c r="HQ179">
        <v>3.6272727272727274</v>
      </c>
      <c r="HR179">
        <v>950.72631578947369</v>
      </c>
      <c r="HS179">
        <v>2.8888888888888888</v>
      </c>
      <c r="HT179">
        <v>716.11111111111109</v>
      </c>
      <c r="HU179">
        <v>2.7777777777777777</v>
      </c>
      <c r="HV179">
        <v>507.55555555555554</v>
      </c>
      <c r="HW179">
        <v>2.7777777777777777</v>
      </c>
      <c r="HX179">
        <v>643</v>
      </c>
      <c r="HY179">
        <v>2.8148148148148149</v>
      </c>
      <c r="HZ179">
        <v>622.22222222222217</v>
      </c>
      <c r="IA179">
        <v>1.75</v>
      </c>
      <c r="IB179">
        <v>744.66666666666663</v>
      </c>
      <c r="IC179">
        <v>2.7</v>
      </c>
      <c r="ID179">
        <v>765.125</v>
      </c>
      <c r="IE179">
        <v>3.8</v>
      </c>
      <c r="IF179">
        <v>722.9</v>
      </c>
      <c r="IG179">
        <v>2.8214285714285716</v>
      </c>
      <c r="IH179">
        <v>742.41666666666663</v>
      </c>
      <c r="II179">
        <v>2.8181818181818183</v>
      </c>
      <c r="IJ179">
        <v>678.78431372549016</v>
      </c>
      <c r="IK179">
        <v>2.8181818181818183</v>
      </c>
      <c r="IL179">
        <v>678.78431372549016</v>
      </c>
      <c r="IM179">
        <v>3.3575757575757574</v>
      </c>
      <c r="IN179">
        <v>855.73287671232879</v>
      </c>
      <c r="IO179">
        <v>2</v>
      </c>
      <c r="IP179">
        <v>578</v>
      </c>
      <c r="IQ179">
        <v>1</v>
      </c>
      <c r="IR179">
        <v>252</v>
      </c>
      <c r="IS179">
        <v>2</v>
      </c>
      <c r="IT179">
        <v>491</v>
      </c>
      <c r="IU179">
        <v>1.6666666666666667</v>
      </c>
      <c r="IV179">
        <v>440.33333333333331</v>
      </c>
      <c r="IW179">
        <v>7.5</v>
      </c>
      <c r="IX179">
        <v>1562.5</v>
      </c>
      <c r="JC179">
        <v>7.5</v>
      </c>
      <c r="JD179">
        <v>1562.5</v>
      </c>
      <c r="JE179">
        <v>4</v>
      </c>
      <c r="JF179">
        <v>889.2</v>
      </c>
      <c r="JG179">
        <v>5</v>
      </c>
      <c r="JH179">
        <v>1333</v>
      </c>
      <c r="JI179">
        <v>9</v>
      </c>
      <c r="JJ179">
        <v>1439</v>
      </c>
      <c r="JK179">
        <v>5</v>
      </c>
      <c r="JL179">
        <v>1586</v>
      </c>
      <c r="JM179">
        <v>6.333333333333333</v>
      </c>
      <c r="JN179">
        <v>1452.6666666666667</v>
      </c>
      <c r="JO179">
        <v>0.5</v>
      </c>
      <c r="JP179">
        <v>200</v>
      </c>
      <c r="JU179">
        <v>0.5</v>
      </c>
      <c r="JV179">
        <v>200</v>
      </c>
      <c r="JW179">
        <v>4</v>
      </c>
      <c r="JX179">
        <v>1139.5</v>
      </c>
      <c r="JY179">
        <v>4</v>
      </c>
      <c r="JZ179">
        <v>1000.4444444444445</v>
      </c>
      <c r="KA179">
        <v>5</v>
      </c>
      <c r="KB179">
        <v>838</v>
      </c>
      <c r="KC179">
        <v>5</v>
      </c>
      <c r="KD179">
        <v>1167</v>
      </c>
      <c r="KE179">
        <v>2</v>
      </c>
      <c r="KF179">
        <v>412</v>
      </c>
      <c r="KG179">
        <v>4</v>
      </c>
      <c r="KH179">
        <v>805.66666666666663</v>
      </c>
      <c r="KI179">
        <v>2.5</v>
      </c>
      <c r="KJ179">
        <v>1031</v>
      </c>
      <c r="KO179">
        <v>2.5</v>
      </c>
      <c r="KP179">
        <v>1031</v>
      </c>
      <c r="KQ179">
        <v>3.4</v>
      </c>
      <c r="KR179">
        <v>862</v>
      </c>
      <c r="KS179">
        <v>3.4</v>
      </c>
      <c r="KT179">
        <v>862</v>
      </c>
      <c r="KU179">
        <v>3.8</v>
      </c>
      <c r="KV179">
        <v>957.84615384615381</v>
      </c>
      <c r="KW179">
        <v>3.3944444444444444</v>
      </c>
      <c r="KX179">
        <v>864.0817610062893</v>
      </c>
      <c r="KY179" s="15">
        <f>Tabla24[[#This Row],[ROS_NUM_COR_COD_ROS_TG_NEG]]-Tabla24[[#This Row],[PAS_NUM_COR_COD_ROS_TG_NEG]]</f>
        <v>1.3250000000000002</v>
      </c>
      <c r="KZ179" s="15">
        <f>Tabla24[[#This Row],[ROS_DUR_COR_COD_ROS_TG_NEG]]-Tabla24[[#This Row],[PAS_DUR_COR_COD_ROS_TG_NEG]]</f>
        <v>63.486111111111086</v>
      </c>
      <c r="LA179" s="15">
        <f>Tabla24[[#This Row],[ROS_NUM_COR_COD_ROS_TG_NEU]]-Tabla24[[#This Row],[PAS_NUM_COR_COD_ROS_TG_NEU]]</f>
        <v>-0.54999999999999982</v>
      </c>
      <c r="LB179" s="15">
        <f>Tabla24[[#This Row],[ROS_DUR_COR_COD_ROS_TG_NEU]]-Tabla24[[#This Row],[PAS_DUR_COR_COD_ROS_TG_NEU]]</f>
        <v>-304.41176470588243</v>
      </c>
      <c r="LC179" s="15">
        <f>Tabla24[[#This Row],[ROS_NUM_COR_COD_ROS_TG_POS]]-Tabla24[[#This Row],[PAS_NUM_COR_COD_ROS_TG_POS]]</f>
        <v>6.3157894736842302E-2</v>
      </c>
      <c r="LD179" s="15">
        <f>Tabla24[[#This Row],[ROS_DUR_COR_COD_ROS_TG_POS]]-Tabla24[[#This Row],[PAS_DUR_COR_COD_ROS_TG_POS]]</f>
        <v>-287.6875</v>
      </c>
      <c r="LE179" s="15">
        <f>Tabla24[[#This Row],[ROS_NUM_COR_COD_ROS_TG_TOT]]-Tabla24[[#This Row],[PAS_NUM_COR_COD_ROS_TG_TOT]]</f>
        <v>0.25665859564164695</v>
      </c>
      <c r="LF179" s="15">
        <f>Tabla24[[#This Row],[ROS_DUR_COR_COD_ROS_TG_TOT]]-Tabla24[[#This Row],[PAS_DUR_COR_COD_ROS_TG_TOT]]</f>
        <v>-167.22969187675062</v>
      </c>
      <c r="LG179" s="15">
        <f>Tabla24[[#This Row],[ROS_NUM_COR_COD_ESC_TG_NEG]]-Tabla24[[#This Row],[PAS_NUM_COR_COD_ESC_TG_NEG]]</f>
        <v>-0.95000000000000018</v>
      </c>
      <c r="LH179" s="15">
        <f>Tabla24[[#This Row],[ROS_DUR_COR_COD_ESC_TG_NEG]]-Tabla24[[#This Row],[PAS_DUR_COR_COD_ESC_TG_NEG]]</f>
        <v>-360.4</v>
      </c>
      <c r="LI179" s="15">
        <f>Tabla24[[#This Row],[ROS_NUM_COR_COD_ESC_TG_NEU]]-Tabla24[[#This Row],[PAS_NUM_COR_COD_ESC_TG_NEU]]</f>
        <v>-1.2499999999999998</v>
      </c>
      <c r="LJ179" s="15">
        <f>Tabla24[[#This Row],[ROS_NUM_COR_COD_ESC_TG_NEG]]-Tabla24[[#This Row],[PAS_NUM_COR_COD_ESC_TG_NEG]]</f>
        <v>-0.95000000000000018</v>
      </c>
      <c r="LK179" s="15">
        <f>Tabla24[[#This Row],[ROS_NUM_COR_COD_ESC_TG_POS]]-Tabla24[[#This Row],[PAS_NUM_COR_COD_ESC_TG_POS]]</f>
        <v>-0.7578947368421054</v>
      </c>
      <c r="LL179" s="15">
        <f>Tabla24[[#This Row],[ROS_DUR_COR_COD_ESC_TG_POS]]-Tabla24[[#This Row],[PAS_DUR_COR_COD_ESC_TG_POS]]</f>
        <v>-488.14772727272725</v>
      </c>
      <c r="LM179" s="15">
        <f>Tabla24[[#This Row],[ROS_NUM_COR_COD_ESC_TG_TOT]]-Tabla24[[#This Row],[PAS_NUM_COR_COD_ESC_TG_TOT]]</f>
        <v>-1.0060532687651329</v>
      </c>
      <c r="LN179" s="15">
        <f>Tabla24[[#This Row],[ROS_DUR_COR_COD_ESC_TG_TOT]]-Tabla24[[#This Row],[PAS_DUR_COR_COD_ESC_TG_TOT]]</f>
        <v>-442.36428571428576</v>
      </c>
      <c r="LO179" s="15">
        <f>Tabla24[[#This Row],[PAS_NUM_COR_COD_ROS_TG_NEG]]-Tabla24[[#This Row],[ESC_NUM_COR_COD_ROS_TG_NEG]]</f>
        <v>2.5777777777777775</v>
      </c>
      <c r="LP179" s="15">
        <f>Tabla24[[#This Row],[PAS_DUR_COR_COD_ROS_TG_NEG]]-Tabla24[[#This Row],[ESC_DUR_COR_COD_ROS_TG_NEG]]</f>
        <v>634.60317460317469</v>
      </c>
      <c r="LQ179" s="15">
        <f>Tabla24[[#This Row],[PAS_NUM_COR_COD_ROS_TG_NEU]]-Tabla24[[#This Row],[ESC_NUM_COR_COD_ROS_TG_NEU]]</f>
        <v>2.9611111111111108</v>
      </c>
      <c r="LR179" s="15">
        <f>Tabla24[[#This Row],[PAS_DUR_COR_COD_ROS_TG_NEU]]-Tabla24[[#This Row],[ESC_DUR_COR_COD_ROS_TG_NEU]]</f>
        <v>938.30065359477135</v>
      </c>
      <c r="LS179" s="15">
        <f>Tabla24[[#This Row],[PAS_NUM_COR_COD_ROS_TG_POS]]-Tabla24[[#This Row],[ESC_NUM_COR_COD_ROS_TG_POS]]</f>
        <v>2.7368421052631575</v>
      </c>
      <c r="LT179" s="15">
        <f>Tabla24[[#This Row],[PAS_DUR_COR_COD_ROS_TG_POS]]-Tabla24[[#This Row],[ESC_DUR_COR_COD_ROS_TG_POS]]</f>
        <v>944.85416666666674</v>
      </c>
      <c r="LU179" s="15">
        <f>Tabla24[[#This Row],[PAS_NUM_COR_COD_ROS_TG_TOT]]-Tabla24[[#This Row],[ESC_NUM_COR_COD_ROS_TG_TOT]]</f>
        <v>2.7433414043583531</v>
      </c>
      <c r="LV179" s="15">
        <f>Tabla24[[#This Row],[PAS_DUR_COR_COD_ROS_TG_TOT]]-Tabla24[[#This Row],[ESC_DUR_COR_COD_ROS_TG_TOT]]</f>
        <v>827.4125490196077</v>
      </c>
      <c r="LW179" s="15">
        <f>Tabla24[[#This Row],[PAS_NUM_COR_COD_ESC_TG_NEG]]-Tabla24[[#This Row],[ESC_NUM_COR_COD_ESC_TG_NEG]]</f>
        <v>-3.4388888888888891</v>
      </c>
      <c r="LX179" s="15">
        <f>Tabla24[[#This Row],[PAS_DUR_COR_COD_ESC_TG_NEG]]-Tabla24[[#This Row],[ESC_DUR_COR_COD_ESC_TG_NEG]]</f>
        <v>-722.26666666666665</v>
      </c>
      <c r="LY179" s="15">
        <f>Tabla24[[#This Row],[PAS_NUM_COR_COD_ESC_TG_NEU]]-Tabla24[[#This Row],[ESC_NUM_COR_COD_ESC_TG_NEU]]</f>
        <v>-3.0611111111111109</v>
      </c>
      <c r="LZ179" s="15">
        <f>Tabla24[[#This Row],[PAS_DUR_COR_COD_ESC_TG_NEU]]-Tabla24[[#This Row],[ESC_DUR_COR_COD_ESC_TG_NEU]]</f>
        <v>-530.15873015873012</v>
      </c>
      <c r="MA179" s="15">
        <f>Tabla24[[#This Row],[PAS_NUM_COR_COD_ESC_TG_POS]]-Tabla24[[#This Row],[ESC_NUM_COR_COD_ESC_TG_POS]]</f>
        <v>-2.5421052631578949</v>
      </c>
      <c r="MB179" s="15">
        <f>Tabla24[[#This Row],[PAS_DUR_COR_COD_ESC_TG_POS]]-Tabla24[[#This Row],[ESC_DUR_COR_COD_ESC_TG_POS]]</f>
        <v>-387.42727272727279</v>
      </c>
      <c r="MC179" s="15">
        <f>Tabla24[[#This Row],[PAS_NUM_COR_COD_ESC_TG_TOT]]-Tabla24[[#This Row],[ESC_NUM_COR_COD_ESC_TG_TOT]]</f>
        <v>-2.9939467312348671</v>
      </c>
      <c r="MD179" s="15">
        <f>Tabla24[[#This Row],[PAS_DUR_COR_COD_ESC_TG_TOT]]-Tabla24[[#This Row],[ESC_DUR_COR_COD_ESC_TG_TOT]]</f>
        <v>-547.27857142857124</v>
      </c>
      <c r="ME179">
        <v>259</v>
      </c>
      <c r="MF179">
        <v>238.5</v>
      </c>
      <c r="MG179">
        <v>235</v>
      </c>
      <c r="MH179">
        <v>243.10714285714286</v>
      </c>
      <c r="MI179">
        <v>272.5</v>
      </c>
      <c r="MJ179">
        <v>197.71428571428572</v>
      </c>
      <c r="MK179">
        <v>233.375</v>
      </c>
      <c r="ML179">
        <v>232.66666666666666</v>
      </c>
      <c r="MM179">
        <v>279.42857142857144</v>
      </c>
      <c r="MN179">
        <v>237.22222222222223</v>
      </c>
      <c r="MO179">
        <v>251.11111111111111</v>
      </c>
      <c r="MP179">
        <v>254.04</v>
      </c>
      <c r="MQ179">
        <v>251</v>
      </c>
      <c r="MR179">
        <v>203.77777777777777</v>
      </c>
      <c r="MS179">
        <v>272.3</v>
      </c>
      <c r="MT179">
        <v>243.42857142857142</v>
      </c>
      <c r="MU179">
        <v>227.94444444444446</v>
      </c>
      <c r="MV179">
        <v>268.11764705882354</v>
      </c>
      <c r="MW179">
        <v>290</v>
      </c>
      <c r="MX179">
        <v>260.80392156862746</v>
      </c>
      <c r="MY179">
        <v>255.73333333333332</v>
      </c>
      <c r="MZ179">
        <v>195.92857142857142</v>
      </c>
      <c r="NA179">
        <v>184.27272727272728</v>
      </c>
      <c r="NB179">
        <v>215.15</v>
      </c>
      <c r="NC179" s="15">
        <f>Tabla1[[#This Row],[ROS_1DU_COR_COD_ROS_TG_NEG]]-Tabla1[[#This Row],[PAS_1DU_COR_COD_ROS_TG_NEG]]</f>
        <v>31.055555555555543</v>
      </c>
      <c r="ND179" s="15">
        <f>Tabla1[[#This Row],[ROS_1DU_COR_COD_ROS_TG_NEU]]-Tabla1[[#This Row],[PAS_1DU_COR_COD_ROS_TG_NEU]]</f>
        <v>-29.617647058823536</v>
      </c>
      <c r="NE179" s="15">
        <f>Tabla1[[#This Row],[ROS_1DU_COR_COD_ROS_TG_POS]]-Tabla1[[#This Row],[PAS_1DU_COR_COD_ROS_TG_POS]]</f>
        <v>-55</v>
      </c>
      <c r="NF179" s="15">
        <f>Tabla1[[#This Row],[ROS_1DU_COR_COD_ROS_TG_TOT]]-Tabla1[[#This Row],[PAS_1DU_COR_COD_ROS_TG_TOT]]</f>
        <v>-17.696778711484598</v>
      </c>
      <c r="NG179" s="15">
        <f>Tabla1[[#This Row],[ROS_1DU_COR_COD_ESC_TG_NEG]]-Tabla1[[#This Row],[PAS_1DU_COR_COD_ESC_TG_NEG]]</f>
        <v>16.76666666666668</v>
      </c>
      <c r="NH179" s="15">
        <f>Tabla1[[#This Row],[ROS_1DU_COR_COD_ESC_TG_NEU]]-Tabla1[[#This Row],[PAS_1DU_COR_COD_ESC_TG_NEU]]</f>
        <v>1.785714285714306</v>
      </c>
      <c r="NI179" s="15">
        <f>Tabla1[[#This Row],[ROS_1DU_COR_COD_ESC_TG_POS]]-Tabla1[[#This Row],[PAS_1DU_COR_COD_ESC_TG_POS]]</f>
        <v>49.10227272727272</v>
      </c>
      <c r="NJ179" s="15">
        <f>Tabla1[[#This Row],[ROS_1DU_COR_COD_ESC_TG_TOT]]-Tabla1[[#This Row],[PAS_1DU_COR_COD_ESC_TG_TOT]]</f>
        <v>17.516666666666652</v>
      </c>
      <c r="NK179" s="15">
        <f>Tabla1[[#This Row],[PAS_1DU_COR_COD_ROS_TG_NEG]]-Tabla1[[#This Row],[ESC_1DU_COR_COD_ROS_TG_NEG]]</f>
        <v>-51.484126984126988</v>
      </c>
      <c r="NL179" s="15">
        <f>Tabla1[[#This Row],[PAS_1DU_COR_COD_ROS_TG_NEU]]-Tabla1[[#This Row],[ESC_1DU_COR_COD_ROS_TG_NEU]]</f>
        <v>30.895424836601308</v>
      </c>
      <c r="NM179" s="15">
        <f>Tabla1[[#This Row],[PAS_1DU_COR_COD_ROS_TG_POS]]-Tabla1[[#This Row],[ESC_1DU_COR_COD_ROS_TG_POS]]</f>
        <v>38.888888888888886</v>
      </c>
      <c r="NN179" s="15">
        <f>Tabla1[[#This Row],[PAS_1DU_COR_COD_ROS_TG_TOT]]-Tabla1[[#This Row],[ESC_1DU_COR_COD_ROS_TG_TOT]]</f>
        <v>6.7639215686274667</v>
      </c>
      <c r="NO179" s="15">
        <f>Tabla1[[#This Row],[PAS_1DU_COR_COD_ESC_TG_NEG]]-Tabla1[[#This Row],[ESC_1DU_COR_COD_ESC_TG_NEG]]</f>
        <v>4.7333333333333201</v>
      </c>
      <c r="NP179" s="15">
        <f>Tabla1[[#This Row],[PAS_1DU_COR_COD_ESC_TG_NEU]]-Tabla1[[#This Row],[ESC_1DU_COR_COD_ESC_TG_NEU]]</f>
        <v>-7.8492063492063551</v>
      </c>
      <c r="NQ179" s="15">
        <f>Tabla1[[#This Row],[PAS_1DU_COR_COD_ESC_TG_POS]]-Tabla1[[#This Row],[ESC_1DU_COR_COD_ESC_TG_POS]]</f>
        <v>-88.027272727272731</v>
      </c>
      <c r="NR179" s="15">
        <f>Tabla1[[#This Row],[PAS_1DU_COR_COD_ESC_TG_TOT]]-Tabla1[[#This Row],[ESC_1DU_COR_COD_ESC_TG_TOT]]</f>
        <v>-28.278571428571411</v>
      </c>
    </row>
    <row r="180" spans="1:382" x14ac:dyDescent="0.3">
      <c r="A180" s="2" t="s">
        <v>198</v>
      </c>
      <c r="B180" s="2">
        <v>60</v>
      </c>
      <c r="C180" s="2">
        <v>1</v>
      </c>
      <c r="D180" s="2">
        <v>65</v>
      </c>
      <c r="E180">
        <v>2.6</v>
      </c>
      <c r="F180">
        <v>940.41176470588232</v>
      </c>
      <c r="G180">
        <v>2.65</v>
      </c>
      <c r="H180">
        <v>908.05882352941171</v>
      </c>
      <c r="I180">
        <v>2.7</v>
      </c>
      <c r="J180">
        <v>1147.1333333333334</v>
      </c>
      <c r="K180">
        <v>2.65</v>
      </c>
      <c r="L180">
        <v>992.46938775510205</v>
      </c>
      <c r="M180">
        <v>2.5</v>
      </c>
      <c r="N180">
        <v>990.5625</v>
      </c>
      <c r="O180">
        <v>2.95</v>
      </c>
      <c r="P180">
        <v>1046.2941176470588</v>
      </c>
      <c r="Q180">
        <v>2.2999999999999998</v>
      </c>
      <c r="R180">
        <v>841.47058823529414</v>
      </c>
      <c r="S180">
        <v>2.5833333333333335</v>
      </c>
      <c r="T180">
        <v>958.82</v>
      </c>
      <c r="U180">
        <v>2.6166666666666667</v>
      </c>
      <c r="V180">
        <v>975.47474747474746</v>
      </c>
      <c r="W180">
        <v>1.75</v>
      </c>
      <c r="X180">
        <v>625.58823529411768</v>
      </c>
      <c r="Y180">
        <v>1.7</v>
      </c>
      <c r="Z180">
        <v>622.125</v>
      </c>
      <c r="AA180">
        <v>1.7</v>
      </c>
      <c r="AB180">
        <v>620.11111111111109</v>
      </c>
      <c r="AC180">
        <v>1.7166666666666666</v>
      </c>
      <c r="AD180">
        <v>622.56862745098044</v>
      </c>
      <c r="AE180">
        <v>1.7166666666666666</v>
      </c>
      <c r="AF180">
        <v>622.56862745098044</v>
      </c>
      <c r="AG180">
        <v>2.3166666666666669</v>
      </c>
      <c r="AH180">
        <v>855.48666666666668</v>
      </c>
      <c r="BM180">
        <v>2.3166666666666669</v>
      </c>
      <c r="BN180">
        <v>855.48666666666668</v>
      </c>
      <c r="BO180">
        <v>5.2</v>
      </c>
      <c r="BP180">
        <v>1655.6</v>
      </c>
      <c r="BQ180">
        <v>5.4285714285714288</v>
      </c>
      <c r="BR180">
        <v>1799.2857142857142</v>
      </c>
      <c r="BS180">
        <v>4.9000000000000004</v>
      </c>
      <c r="BT180">
        <v>1539.5</v>
      </c>
      <c r="BU180">
        <v>5.1481481481481479</v>
      </c>
      <c r="BV180">
        <v>1649.851851851852</v>
      </c>
      <c r="BW180">
        <v>5.5</v>
      </c>
      <c r="BX180">
        <v>1740.7</v>
      </c>
      <c r="BY180">
        <v>6</v>
      </c>
      <c r="BZ180">
        <v>1861.4444444444443</v>
      </c>
      <c r="CA180">
        <v>5.4</v>
      </c>
      <c r="CB180">
        <v>1778.8</v>
      </c>
      <c r="CC180">
        <v>5.6206896551724137</v>
      </c>
      <c r="CD180">
        <v>1791.3103448275863</v>
      </c>
      <c r="CE180">
        <v>5.3928571428571432</v>
      </c>
      <c r="CF180">
        <v>1723.1071428571429</v>
      </c>
      <c r="CG180">
        <v>1.7</v>
      </c>
      <c r="CH180">
        <v>610.75</v>
      </c>
      <c r="CI180">
        <v>1.7142857142857142</v>
      </c>
      <c r="CJ180">
        <v>393.71428571428572</v>
      </c>
      <c r="CK180">
        <v>2.1</v>
      </c>
      <c r="CL180">
        <v>553.4</v>
      </c>
      <c r="CM180">
        <v>1.8518518518518519</v>
      </c>
      <c r="CN180">
        <v>527.04</v>
      </c>
      <c r="CO180">
        <v>1.2</v>
      </c>
      <c r="CP180">
        <v>630.66666666666663</v>
      </c>
      <c r="CQ180">
        <v>1.1111111111111112</v>
      </c>
      <c r="CR180">
        <v>362.71428571428572</v>
      </c>
      <c r="CS180">
        <v>1.3</v>
      </c>
      <c r="CT180">
        <v>490</v>
      </c>
      <c r="CU180">
        <v>1.2068965517241379</v>
      </c>
      <c r="CV180">
        <v>487.65</v>
      </c>
      <c r="CW180">
        <v>1.5178571428571428</v>
      </c>
      <c r="CX180">
        <v>509.53333333333336</v>
      </c>
      <c r="CY180">
        <v>3.4553571428571428</v>
      </c>
      <c r="CZ180">
        <v>1182.4059405940593</v>
      </c>
      <c r="DA180">
        <v>3.5</v>
      </c>
      <c r="DB180">
        <v>998.6</v>
      </c>
      <c r="DC180">
        <v>3.4285714285714284</v>
      </c>
      <c r="DD180">
        <v>950.71428571428567</v>
      </c>
      <c r="DE180">
        <v>3.3</v>
      </c>
      <c r="DF180">
        <v>964</v>
      </c>
      <c r="DG180">
        <v>3.4074074074074074</v>
      </c>
      <c r="DH180">
        <v>973.37037037037032</v>
      </c>
      <c r="DI180">
        <v>3.4</v>
      </c>
      <c r="DJ180">
        <v>1040.2</v>
      </c>
      <c r="DK180">
        <v>3.3333333333333335</v>
      </c>
      <c r="DL180">
        <v>1024.8888888888889</v>
      </c>
      <c r="DM180">
        <v>3.7</v>
      </c>
      <c r="DN180">
        <v>942.3</v>
      </c>
      <c r="DO180">
        <v>3.4827586206896552</v>
      </c>
      <c r="DP180">
        <v>1001.6896551724138</v>
      </c>
      <c r="DQ180">
        <v>3.4464285714285716</v>
      </c>
      <c r="DR180">
        <v>988.03571428571433</v>
      </c>
      <c r="DS180">
        <v>3.4464285714285716</v>
      </c>
      <c r="DT180">
        <v>988.03571428571433</v>
      </c>
      <c r="DU180">
        <v>3.4523809523809526</v>
      </c>
      <c r="DV180">
        <v>1113.0764331210191</v>
      </c>
      <c r="DY180">
        <v>5.333333333333333</v>
      </c>
      <c r="DZ180">
        <v>1771</v>
      </c>
      <c r="EC180">
        <v>5.333333333333333</v>
      </c>
      <c r="ED180">
        <v>1771</v>
      </c>
      <c r="EG180">
        <v>5</v>
      </c>
      <c r="EH180">
        <v>1079</v>
      </c>
      <c r="EK180">
        <v>5</v>
      </c>
      <c r="EL180">
        <v>1079</v>
      </c>
      <c r="EM180">
        <v>5.25</v>
      </c>
      <c r="EN180">
        <v>1598</v>
      </c>
      <c r="EQ180">
        <v>2.3333333333333335</v>
      </c>
      <c r="ER180">
        <v>466.33333333333331</v>
      </c>
      <c r="EU180">
        <v>2.3333333333333335</v>
      </c>
      <c r="EV180">
        <v>466.33333333333331</v>
      </c>
      <c r="EY180">
        <v>3</v>
      </c>
      <c r="EZ180">
        <v>332</v>
      </c>
      <c r="FC180">
        <v>3</v>
      </c>
      <c r="FD180">
        <v>332</v>
      </c>
      <c r="FE180">
        <v>2.5</v>
      </c>
      <c r="FF180">
        <v>432.75</v>
      </c>
      <c r="FG180">
        <v>3.875</v>
      </c>
      <c r="FH180">
        <v>1015.375</v>
      </c>
      <c r="FK180">
        <v>5.666666666666667</v>
      </c>
      <c r="FL180">
        <v>1812.3333333333333</v>
      </c>
      <c r="FO180">
        <v>5.666666666666667</v>
      </c>
      <c r="FP180">
        <v>1812.3333333333333</v>
      </c>
      <c r="FS180">
        <v>6</v>
      </c>
      <c r="FT180">
        <v>1652</v>
      </c>
      <c r="FW180">
        <v>6</v>
      </c>
      <c r="FX180">
        <v>1652</v>
      </c>
      <c r="FY180">
        <v>5.75</v>
      </c>
      <c r="FZ180">
        <v>1772.25</v>
      </c>
      <c r="GA180">
        <v>5.75</v>
      </c>
      <c r="GB180">
        <v>1772.25</v>
      </c>
      <c r="GC180">
        <v>4.5</v>
      </c>
      <c r="GD180">
        <v>1267.6666666666667</v>
      </c>
      <c r="GE180">
        <v>3.5222222222222221</v>
      </c>
      <c r="GF180">
        <v>1124.0532544378698</v>
      </c>
      <c r="GG180">
        <v>0.8</v>
      </c>
      <c r="GH180">
        <v>214.25</v>
      </c>
      <c r="GI180">
        <v>1.9</v>
      </c>
      <c r="GJ180">
        <v>580.33333333333337</v>
      </c>
      <c r="GK180">
        <v>2.7777777777777777</v>
      </c>
      <c r="GL180">
        <v>918.75</v>
      </c>
      <c r="GM180">
        <v>1.7931034482758621</v>
      </c>
      <c r="GN180">
        <v>571.48</v>
      </c>
      <c r="GO180">
        <v>1.3333333333333333</v>
      </c>
      <c r="GP180">
        <v>459</v>
      </c>
      <c r="GQ180">
        <v>2.9</v>
      </c>
      <c r="GR180">
        <v>942.33333333333337</v>
      </c>
      <c r="GS180">
        <v>2.2000000000000002</v>
      </c>
      <c r="GT180">
        <v>799.625</v>
      </c>
      <c r="GU180">
        <v>2.1724137931034484</v>
      </c>
      <c r="GV180">
        <v>753.79166666666663</v>
      </c>
      <c r="GW180">
        <v>1.9827586206896552</v>
      </c>
      <c r="GX180">
        <v>660.77551020408168</v>
      </c>
      <c r="GY180">
        <v>6.1</v>
      </c>
      <c r="GZ180">
        <v>1855.4</v>
      </c>
      <c r="HA180">
        <v>5.0999999999999996</v>
      </c>
      <c r="HB180">
        <v>1559.8</v>
      </c>
      <c r="HC180">
        <v>4.2222222222222223</v>
      </c>
      <c r="HD180">
        <v>1233.5555555555557</v>
      </c>
      <c r="HE180">
        <v>5.1724137931034484</v>
      </c>
      <c r="HF180">
        <v>1560.4827586206898</v>
      </c>
      <c r="HG180">
        <v>5.8888888888888893</v>
      </c>
      <c r="HH180">
        <v>1857.5555555555557</v>
      </c>
      <c r="HI180">
        <v>4.3</v>
      </c>
      <c r="HJ180">
        <v>1240.2</v>
      </c>
      <c r="HK180">
        <v>4.5999999999999996</v>
      </c>
      <c r="HL180">
        <v>1599.2222222222222</v>
      </c>
      <c r="HM180">
        <v>4.8965517241379306</v>
      </c>
      <c r="HN180">
        <v>1554.0357142857142</v>
      </c>
      <c r="HO180">
        <v>5.0344827586206895</v>
      </c>
      <c r="HP180">
        <v>1557.3157894736842</v>
      </c>
      <c r="HQ180">
        <v>3.5086206896551726</v>
      </c>
      <c r="HR180">
        <v>1142.8773584905659</v>
      </c>
      <c r="HS180">
        <v>2.1</v>
      </c>
      <c r="HT180">
        <v>763.55555555555554</v>
      </c>
      <c r="HU180">
        <v>2.2999999999999998</v>
      </c>
      <c r="HV180">
        <v>832.3</v>
      </c>
      <c r="HW180">
        <v>2.3333333333333335</v>
      </c>
      <c r="HX180">
        <v>788.11111111111109</v>
      </c>
      <c r="HY180">
        <v>2.2413793103448274</v>
      </c>
      <c r="HZ180">
        <v>796</v>
      </c>
      <c r="IA180">
        <v>2.2222222222222223</v>
      </c>
      <c r="IB180">
        <v>681.77777777777783</v>
      </c>
      <c r="IC180">
        <v>2.4</v>
      </c>
      <c r="ID180">
        <v>648.1</v>
      </c>
      <c r="IE180">
        <v>2.2000000000000002</v>
      </c>
      <c r="IF180">
        <v>778.4</v>
      </c>
      <c r="IG180">
        <v>2.2758620689655173</v>
      </c>
      <c r="IH180">
        <v>703.48275862068965</v>
      </c>
      <c r="II180">
        <v>2.2586206896551726</v>
      </c>
      <c r="IJ180">
        <v>748.92982456140351</v>
      </c>
      <c r="IK180">
        <v>2.2586206896551726</v>
      </c>
      <c r="IL180">
        <v>748.92982456140351</v>
      </c>
      <c r="IM180">
        <v>3.0919540229885056</v>
      </c>
      <c r="IN180">
        <v>1005.1165644171779</v>
      </c>
      <c r="IS180">
        <v>0</v>
      </c>
      <c r="IU180">
        <v>0</v>
      </c>
      <c r="IW180">
        <v>2</v>
      </c>
      <c r="IX180">
        <v>451</v>
      </c>
      <c r="JC180">
        <v>2</v>
      </c>
      <c r="JD180">
        <v>451</v>
      </c>
      <c r="JE180">
        <v>1</v>
      </c>
      <c r="JF180">
        <v>451</v>
      </c>
      <c r="JK180">
        <v>7</v>
      </c>
      <c r="JL180">
        <v>2288</v>
      </c>
      <c r="JM180">
        <v>7</v>
      </c>
      <c r="JN180">
        <v>2288</v>
      </c>
      <c r="JO180">
        <v>5</v>
      </c>
      <c r="JP180">
        <v>1465</v>
      </c>
      <c r="JU180">
        <v>5</v>
      </c>
      <c r="JV180">
        <v>1465</v>
      </c>
      <c r="JW180">
        <v>6</v>
      </c>
      <c r="JX180">
        <v>1876.5</v>
      </c>
      <c r="JY180">
        <v>3.5</v>
      </c>
      <c r="JZ180">
        <v>1401.3333333333333</v>
      </c>
      <c r="KE180">
        <v>2</v>
      </c>
      <c r="KF180">
        <v>738</v>
      </c>
      <c r="KG180">
        <v>2</v>
      </c>
      <c r="KH180">
        <v>738</v>
      </c>
      <c r="KI180">
        <v>2</v>
      </c>
      <c r="KJ180">
        <v>713</v>
      </c>
      <c r="KO180">
        <v>2</v>
      </c>
      <c r="KP180">
        <v>713</v>
      </c>
      <c r="KQ180">
        <v>2</v>
      </c>
      <c r="KR180">
        <v>725.5</v>
      </c>
      <c r="KS180">
        <v>2</v>
      </c>
      <c r="KT180">
        <v>725.5</v>
      </c>
      <c r="KU180">
        <v>3</v>
      </c>
      <c r="KV180">
        <v>1131</v>
      </c>
      <c r="KW180">
        <v>3.088888888888889</v>
      </c>
      <c r="KX180">
        <v>1008.8630952380952</v>
      </c>
      <c r="KY180" s="15">
        <f>Tabla24[[#This Row],[ROS_NUM_COR_COD_ROS_TG_NEG]]-Tabla24[[#This Row],[PAS_NUM_COR_COD_ROS_TG_NEG]]</f>
        <v>3.3888888888888893</v>
      </c>
      <c r="KZ180" s="15">
        <f>Tabla24[[#This Row],[ROS_DUR_COR_COD_ROS_TG_NEG]]-Tabla24[[#This Row],[PAS_DUR_COR_COD_ROS_TG_NEG]]</f>
        <v>866.99305555555566</v>
      </c>
      <c r="LA180" s="15">
        <f>Tabla24[[#This Row],[ROS_NUM_COR_COD_ROS_TG_NEU]]-Tabla24[[#This Row],[PAS_NUM_COR_COD_ROS_TG_NEU]]</f>
        <v>1.3499999999999996</v>
      </c>
      <c r="LB180" s="15">
        <f>Tabla24[[#This Row],[ROS_DUR_COR_COD_ROS_TG_NEU]]-Tabla24[[#This Row],[PAS_DUR_COR_COD_ROS_TG_NEU]]</f>
        <v>193.90588235294126</v>
      </c>
      <c r="LC180" s="15">
        <f>Tabla24[[#This Row],[ROS_NUM_COR_COD_ROS_TG_POS]]-Tabla24[[#This Row],[PAS_NUM_COR_COD_ROS_TG_POS]]</f>
        <v>2.2999999999999998</v>
      </c>
      <c r="LD180" s="15">
        <f>Tabla24[[#This Row],[ROS_DUR_COR_COD_ROS_TG_POS]]-Tabla24[[#This Row],[PAS_DUR_COR_COD_ROS_TG_POS]]</f>
        <v>757.75163398692803</v>
      </c>
      <c r="LE180" s="15">
        <f>Tabla24[[#This Row],[ROS_NUM_COR_COD_ROS_TG_TOT]]-Tabla24[[#This Row],[PAS_NUM_COR_COD_ROS_TG_TOT]]</f>
        <v>2.3132183908045971</v>
      </c>
      <c r="LF180" s="15">
        <f>Tabla24[[#This Row],[ROS_DUR_COR_COD_ROS_TG_TOT]]-Tabla24[[#This Row],[PAS_DUR_COR_COD_ROS_TG_TOT]]</f>
        <v>595.21571428571417</v>
      </c>
      <c r="LG180" s="15">
        <f>Tabla24[[#This Row],[ROS_NUM_COR_COD_ESC_TG_NEG]]-Tabla24[[#This Row],[PAS_NUM_COR_COD_ESC_TG_NEG]]</f>
        <v>-1.2666666666666668</v>
      </c>
      <c r="LH180" s="15">
        <f>Tabla24[[#This Row],[ROS_DUR_COR_COD_ESC_TG_NEG]]-Tabla24[[#This Row],[PAS_DUR_COR_COD_ESC_TG_NEG]]</f>
        <v>-481.41176470588232</v>
      </c>
      <c r="LI180" s="15">
        <f>Tabla24[[#This Row],[ROS_NUM_COR_COD_ESC_TG_NEU]]-Tabla24[[#This Row],[PAS_NUM_COR_COD_ESC_TG_NEU]]</f>
        <v>0.25</v>
      </c>
      <c r="LJ180" s="15">
        <f>Tabla24[[#This Row],[ROS_NUM_COR_COD_ESC_TG_NEG]]-Tabla24[[#This Row],[PAS_NUM_COR_COD_ESC_TG_NEG]]</f>
        <v>-1.2666666666666668</v>
      </c>
      <c r="LK180" s="15">
        <f>Tabla24[[#This Row],[ROS_NUM_COR_COD_ESC_TG_POS]]-Tabla24[[#This Row],[PAS_NUM_COR_COD_ESC_TG_POS]]</f>
        <v>-0.5</v>
      </c>
      <c r="LL180" s="15">
        <f>Tabla24[[#This Row],[ROS_DUR_COR_COD_ESC_TG_POS]]-Tabla24[[#This Row],[PAS_DUR_COR_COD_ESC_TG_POS]]</f>
        <v>-347.50833333333344</v>
      </c>
      <c r="LM180" s="15">
        <f>Tabla24[[#This Row],[ROS_NUM_COR_COD_ESC_TG_TOT]]-Tabla24[[#This Row],[PAS_NUM_COR_COD_ESC_TG_TOT]]</f>
        <v>-0.47758620689655151</v>
      </c>
      <c r="LN180" s="15">
        <f>Tabla24[[#This Row],[ROS_DUR_COR_COD_ESC_TG_TOT]]-Tabla24[[#This Row],[PAS_DUR_COR_COD_ESC_TG_TOT]]</f>
        <v>-238.67772108843542</v>
      </c>
      <c r="LO180" s="15">
        <f>Tabla24[[#This Row],[PAS_NUM_COR_COD_ROS_TG_NEG]]-Tabla24[[#This Row],[ESC_NUM_COR_COD_ROS_TG_NEG]]</f>
        <v>1.3</v>
      </c>
      <c r="LP180" s="15">
        <f>Tabla24[[#This Row],[PAS_DUR_COR_COD_ROS_TG_NEG]]-Tabla24[[#This Row],[ESC_DUR_COR_COD_ROS_TG_NEG]]</f>
        <v>359.89583333333337</v>
      </c>
      <c r="LQ180" s="15">
        <f>Tabla24[[#This Row],[PAS_NUM_COR_COD_ROS_TG_NEU]]-Tabla24[[#This Row],[ESC_NUM_COR_COD_ROS_TG_NEU]]</f>
        <v>1.838888888888889</v>
      </c>
      <c r="LR180" s="15">
        <f>Tabla24[[#This Row],[PAS_DUR_COR_COD_ROS_TG_NEU]]-Tabla24[[#This Row],[ESC_DUR_COR_COD_ROS_TG_NEU]]</f>
        <v>683.579831932773</v>
      </c>
      <c r="LS180" s="15">
        <f>Tabla24[[#This Row],[PAS_NUM_COR_COD_ROS_TG_POS]]-Tabla24[[#This Row],[ESC_NUM_COR_COD_ROS_TG_POS]]</f>
        <v>0.99999999999999978</v>
      </c>
      <c r="LT180" s="15">
        <f>Tabla24[[#This Row],[PAS_DUR_COR_COD_ROS_TG_POS]]-Tabla24[[#This Row],[ESC_DUR_COR_COD_ROS_TG_POS]]</f>
        <v>351.47058823529414</v>
      </c>
      <c r="LU180" s="15">
        <f>Tabla24[[#This Row],[PAS_NUM_COR_COD_ROS_TG_TOT]]-Tabla24[[#This Row],[ESC_NUM_COR_COD_ROS_TG_TOT]]</f>
        <v>1.3764367816091956</v>
      </c>
      <c r="LV180" s="15">
        <f>Tabla24[[#This Row],[PAS_DUR_COR_COD_ROS_TG_TOT]]-Tabla24[[#This Row],[ESC_DUR_COR_COD_ROS_TG_TOT]]</f>
        <v>471.17000000000007</v>
      </c>
      <c r="LW180" s="15">
        <f>Tabla24[[#This Row],[PAS_NUM_COR_COD_ESC_TG_NEG]]-Tabla24[[#This Row],[ESC_NUM_COR_COD_ESC_TG_NEG]]</f>
        <v>-2.9</v>
      </c>
      <c r="LX180" s="15">
        <f>Tabla24[[#This Row],[PAS_DUR_COR_COD_ESC_TG_NEG]]-Tabla24[[#This Row],[ESC_DUR_COR_COD_ESC_TG_NEG]]</f>
        <v>-800.28823529411773</v>
      </c>
      <c r="LY180" s="15">
        <f>Tabla24[[#This Row],[PAS_NUM_COR_COD_ESC_TG_NEU]]-Tabla24[[#This Row],[ESC_NUM_COR_COD_ESC_TG_NEU]]</f>
        <v>-3.35</v>
      </c>
      <c r="LZ180" s="15">
        <f>Tabla24[[#This Row],[PAS_DUR_COR_COD_ESC_TG_NEU]]-Tabla24[[#This Row],[ESC_DUR_COR_COD_ESC_TG_NEU]]</f>
        <v>-953.38562091503263</v>
      </c>
      <c r="MA180" s="15">
        <f>Tabla24[[#This Row],[PAS_NUM_COR_COD_ESC_TG_POS]]-Tabla24[[#This Row],[ESC_NUM_COR_COD_ESC_TG_POS]]</f>
        <v>-2.7</v>
      </c>
      <c r="MB180" s="15">
        <f>Tabla24[[#This Row],[PAS_DUR_COR_COD_ESC_TG_POS]]-Tabla24[[#This Row],[ESC_DUR_COR_COD_ESC_TG_POS]]</f>
        <v>-631.66666666666652</v>
      </c>
      <c r="MC180" s="15">
        <f>Tabla24[[#This Row],[PAS_NUM_COR_COD_ESC_TG_TOT]]-Tabla24[[#This Row],[ESC_NUM_COR_COD_ESC_TG_TOT]]</f>
        <v>-2.9706896551724138</v>
      </c>
      <c r="MD180" s="15">
        <f>Tabla24[[#This Row],[PAS_DUR_COR_COD_ESC_TG_TOT]]-Tabla24[[#This Row],[ESC_DUR_COR_COD_ESC_TG_TOT]]</f>
        <v>-798.84095707248423</v>
      </c>
      <c r="ME180">
        <v>356</v>
      </c>
      <c r="MF180">
        <v>294.7</v>
      </c>
      <c r="MG180">
        <v>252.44444444444446</v>
      </c>
      <c r="MH180">
        <v>300.82142857142856</v>
      </c>
      <c r="MI180">
        <v>296.42857142857144</v>
      </c>
      <c r="MJ180">
        <v>286.33333333333331</v>
      </c>
      <c r="MK180">
        <v>306</v>
      </c>
      <c r="ML180">
        <v>295.83333333333331</v>
      </c>
      <c r="MM180">
        <v>319</v>
      </c>
      <c r="MN180">
        <v>260.42857142857144</v>
      </c>
      <c r="MO180">
        <v>264.71428571428572</v>
      </c>
      <c r="MP180">
        <v>279.5</v>
      </c>
      <c r="MQ180">
        <v>355.8</v>
      </c>
      <c r="MR180">
        <v>301.77777777777777</v>
      </c>
      <c r="MS180">
        <v>346.8</v>
      </c>
      <c r="MT180">
        <v>335.93103448275861</v>
      </c>
      <c r="MU180">
        <v>344.0625</v>
      </c>
      <c r="MV180">
        <v>340.94117647058823</v>
      </c>
      <c r="MW180">
        <v>311.1764705882353</v>
      </c>
      <c r="MX180">
        <v>331.82</v>
      </c>
      <c r="MY180">
        <v>304.41176470588238</v>
      </c>
      <c r="MZ180">
        <v>271.41176470588238</v>
      </c>
      <c r="NA180">
        <v>340.26666666666665</v>
      </c>
      <c r="NB180">
        <v>303.9387755102041</v>
      </c>
      <c r="NC180" s="15">
        <f>Tabla1[[#This Row],[ROS_1DU_COR_COD_ROS_TG_NEG]]-Tabla1[[#This Row],[PAS_1DU_COR_COD_ROS_TG_NEG]]</f>
        <v>11.9375</v>
      </c>
      <c r="ND180" s="15">
        <f>Tabla1[[#This Row],[ROS_1DU_COR_COD_ROS_TG_NEU]]-Tabla1[[#This Row],[PAS_1DU_COR_COD_ROS_TG_NEU]]</f>
        <v>-46.241176470588243</v>
      </c>
      <c r="NE180" s="15">
        <f>Tabla1[[#This Row],[ROS_1DU_COR_COD_ROS_TG_POS]]-Tabla1[[#This Row],[PAS_1DU_COR_COD_ROS_TG_POS]]</f>
        <v>-58.732026143790847</v>
      </c>
      <c r="NF180" s="15">
        <f>Tabla1[[#This Row],[ROS_1DU_COR_COD_ROS_TG_TOT]]-Tabla1[[#This Row],[PAS_1DU_COR_COD_ROS_TG_TOT]]</f>
        <v>-30.998571428571438</v>
      </c>
      <c r="NG180" s="15">
        <f>Tabla1[[#This Row],[ROS_1DU_COR_COD_ESC_TG_NEG]]-Tabla1[[#This Row],[PAS_1DU_COR_COD_ESC_TG_NEG]]</f>
        <v>-7.9831932773109315</v>
      </c>
      <c r="NH180" s="15">
        <f>Tabla1[[#This Row],[ROS_1DU_COR_COD_ESC_TG_NEU]]-Tabla1[[#This Row],[PAS_1DU_COR_COD_ESC_TG_NEU]]</f>
        <v>14.921568627450938</v>
      </c>
      <c r="NI180" s="15">
        <f>Tabla1[[#This Row],[ROS_1DU_COR_COD_ESC_TG_POS]]-Tabla1[[#This Row],[PAS_1DU_COR_COD_ESC_TG_POS]]</f>
        <v>-34.266666666666652</v>
      </c>
      <c r="NJ180" s="15">
        <f>Tabla1[[#This Row],[ROS_1DU_COR_COD_ESC_TG_TOT]]-Tabla1[[#This Row],[PAS_1DU_COR_COD_ESC_TG_TOT]]</f>
        <v>-8.1054421768707812</v>
      </c>
      <c r="NK180" s="15">
        <f>Tabla1[[#This Row],[PAS_1DU_COR_COD_ROS_TG_NEG]]-Tabla1[[#This Row],[ESC_1DU_COR_COD_ROS_TG_NEG]]</f>
        <v>25.0625</v>
      </c>
      <c r="NL180" s="15">
        <f>Tabla1[[#This Row],[PAS_1DU_COR_COD_ROS_TG_NEU]]-Tabla1[[#This Row],[ESC_1DU_COR_COD_ROS_TG_NEU]]</f>
        <v>80.512605042016787</v>
      </c>
      <c r="NM180" s="15">
        <f>Tabla1[[#This Row],[PAS_1DU_COR_COD_ROS_TG_POS]]-Tabla1[[#This Row],[ESC_1DU_COR_COD_ROS_TG_POS]]</f>
        <v>46.462184873949582</v>
      </c>
      <c r="NN180" s="15">
        <f>Tabla1[[#This Row],[PAS_1DU_COR_COD_ROS_TG_TOT]]-Tabla1[[#This Row],[ESC_1DU_COR_COD_ROS_TG_TOT]]</f>
        <v>52.319999999999993</v>
      </c>
      <c r="NO180" s="15">
        <f>Tabla1[[#This Row],[PAS_1DU_COR_COD_ESC_TG_NEG]]-Tabla1[[#This Row],[ESC_1DU_COR_COD_ESC_TG_NEG]]</f>
        <v>-51.388235294117635</v>
      </c>
      <c r="NP180" s="15">
        <f>Tabla1[[#This Row],[PAS_1DU_COR_COD_ESC_TG_NEU]]-Tabla1[[#This Row],[ESC_1DU_COR_COD_ESC_TG_NEU]]</f>
        <v>-30.366013071895395</v>
      </c>
      <c r="NQ180" s="15">
        <f>Tabla1[[#This Row],[PAS_1DU_COR_COD_ESC_TG_POS]]-Tabla1[[#This Row],[ESC_1DU_COR_COD_ESC_TG_POS]]</f>
        <v>-6.5333333333333599</v>
      </c>
      <c r="NR180" s="15">
        <f>Tabla1[[#This Row],[PAS_1DU_COR_COD_ESC_TG_TOT]]-Tabla1[[#This Row],[ESC_1DU_COR_COD_ESC_TG_TOT]]</f>
        <v>-31.992258972554509</v>
      </c>
    </row>
    <row r="181" spans="1:382" x14ac:dyDescent="0.3">
      <c r="A181" s="2" t="s">
        <v>199</v>
      </c>
      <c r="B181" s="2">
        <v>60</v>
      </c>
      <c r="C181" s="2">
        <v>1</v>
      </c>
      <c r="D181" s="2">
        <v>69</v>
      </c>
      <c r="E181">
        <v>3.8421052631578947</v>
      </c>
      <c r="F181">
        <v>1151.6315789473683</v>
      </c>
      <c r="G181">
        <v>2.7</v>
      </c>
      <c r="H181">
        <v>1089.1428571428571</v>
      </c>
      <c r="I181">
        <v>4.3</v>
      </c>
      <c r="J181">
        <v>1540.125</v>
      </c>
      <c r="K181">
        <v>3.6101694915254239</v>
      </c>
      <c r="L181">
        <v>1260.6326530612246</v>
      </c>
      <c r="M181">
        <v>3.1578947368421053</v>
      </c>
      <c r="N181">
        <v>1202.5714285714287</v>
      </c>
      <c r="O181">
        <v>4.45</v>
      </c>
      <c r="P181">
        <v>1576.5294117647059</v>
      </c>
      <c r="Q181">
        <v>3.2</v>
      </c>
      <c r="R181">
        <v>1460.3333333333333</v>
      </c>
      <c r="S181">
        <v>3.6101694915254239</v>
      </c>
      <c r="T181">
        <v>1422.3488372093022</v>
      </c>
      <c r="U181">
        <v>3.6101694915254239</v>
      </c>
      <c r="V181">
        <v>1336.2173913043478</v>
      </c>
      <c r="W181">
        <v>1.6842105263157894</v>
      </c>
      <c r="X181">
        <v>736.61538461538464</v>
      </c>
      <c r="Y181">
        <v>1.3</v>
      </c>
      <c r="Z181">
        <v>535.78571428571433</v>
      </c>
      <c r="AA181">
        <v>1.85</v>
      </c>
      <c r="AB181">
        <v>651.5</v>
      </c>
      <c r="AC181">
        <v>1.6101694915254237</v>
      </c>
      <c r="AD181">
        <v>639.55813953488371</v>
      </c>
      <c r="AE181">
        <v>1.6101694915254237</v>
      </c>
      <c r="AF181">
        <v>639.55813953488371</v>
      </c>
      <c r="AG181">
        <v>2.9435028248587569</v>
      </c>
      <c r="AH181">
        <v>1114.3185185185184</v>
      </c>
      <c r="AI181">
        <v>2</v>
      </c>
      <c r="AJ181">
        <v>740</v>
      </c>
      <c r="AO181">
        <v>2</v>
      </c>
      <c r="AP181">
        <v>740</v>
      </c>
      <c r="AQ181">
        <v>5</v>
      </c>
      <c r="AR181">
        <v>1636</v>
      </c>
      <c r="AW181">
        <v>5</v>
      </c>
      <c r="AX181">
        <v>1636</v>
      </c>
      <c r="AY181">
        <v>3.5</v>
      </c>
      <c r="AZ181">
        <v>1188</v>
      </c>
      <c r="BA181">
        <v>6</v>
      </c>
      <c r="BB181">
        <v>1516</v>
      </c>
      <c r="BG181">
        <v>6</v>
      </c>
      <c r="BH181">
        <v>1516</v>
      </c>
      <c r="BI181">
        <v>6</v>
      </c>
      <c r="BJ181">
        <v>1516</v>
      </c>
      <c r="BK181">
        <v>4.333333333333333</v>
      </c>
      <c r="BL181">
        <v>1297.3333333333333</v>
      </c>
      <c r="BM181">
        <v>2.9666666666666668</v>
      </c>
      <c r="BN181">
        <v>1118.2971014492753</v>
      </c>
      <c r="BO181">
        <v>6.25</v>
      </c>
      <c r="BP181">
        <v>1930.875</v>
      </c>
      <c r="BQ181">
        <v>7</v>
      </c>
      <c r="BR181">
        <v>1941.6</v>
      </c>
      <c r="BS181">
        <v>5.2857142857142856</v>
      </c>
      <c r="BT181">
        <v>1686.5714285714287</v>
      </c>
      <c r="BU181">
        <v>6.1</v>
      </c>
      <c r="BV181">
        <v>1848.05</v>
      </c>
      <c r="BW181">
        <v>5</v>
      </c>
      <c r="BX181">
        <v>1689.6666666666667</v>
      </c>
      <c r="BY181">
        <v>6.25</v>
      </c>
      <c r="BZ181">
        <v>1920.125</v>
      </c>
      <c r="CA181">
        <v>6.1111111111111107</v>
      </c>
      <c r="CB181">
        <v>1684.6666666666667</v>
      </c>
      <c r="CC181">
        <v>6</v>
      </c>
      <c r="CD181">
        <v>1779.6</v>
      </c>
      <c r="CE181">
        <v>6.05</v>
      </c>
      <c r="CF181">
        <v>1813.825</v>
      </c>
      <c r="CG181">
        <v>1.375</v>
      </c>
      <c r="CH181">
        <v>731.5</v>
      </c>
      <c r="CI181">
        <v>1.2</v>
      </c>
      <c r="CJ181">
        <v>387.5</v>
      </c>
      <c r="CK181">
        <v>1.8571428571428572</v>
      </c>
      <c r="CL181">
        <v>651</v>
      </c>
      <c r="CM181">
        <v>1.5</v>
      </c>
      <c r="CN181">
        <v>598.71428571428567</v>
      </c>
      <c r="CO181">
        <v>1.3333333333333333</v>
      </c>
      <c r="CP181">
        <v>557.5</v>
      </c>
      <c r="CQ181">
        <v>1.375</v>
      </c>
      <c r="CR181">
        <v>571.20000000000005</v>
      </c>
      <c r="CS181">
        <v>2.2222222222222223</v>
      </c>
      <c r="CT181">
        <v>611.14285714285711</v>
      </c>
      <c r="CU181">
        <v>1.75</v>
      </c>
      <c r="CV181">
        <v>589.21428571428567</v>
      </c>
      <c r="CW181">
        <v>1.625</v>
      </c>
      <c r="CX181">
        <v>593.96428571428567</v>
      </c>
      <c r="CY181">
        <v>3.8374999999999999</v>
      </c>
      <c r="CZ181">
        <v>1311.5294117647059</v>
      </c>
      <c r="DA181">
        <v>3.625</v>
      </c>
      <c r="DB181">
        <v>1170.375</v>
      </c>
      <c r="DC181">
        <v>5.2</v>
      </c>
      <c r="DD181">
        <v>1336.8</v>
      </c>
      <c r="DE181">
        <v>3.5714285714285716</v>
      </c>
      <c r="DF181">
        <v>1171</v>
      </c>
      <c r="DG181">
        <v>4</v>
      </c>
      <c r="DH181">
        <v>1212.2</v>
      </c>
      <c r="DI181">
        <v>3.6666666666666665</v>
      </c>
      <c r="DJ181">
        <v>1175.3333333333333</v>
      </c>
      <c r="DK181">
        <v>4.125</v>
      </c>
      <c r="DL181">
        <v>1163.75</v>
      </c>
      <c r="DM181">
        <v>4.2222222222222223</v>
      </c>
      <c r="DN181">
        <v>1315.6666666666667</v>
      </c>
      <c r="DO181">
        <v>4.0999999999999996</v>
      </c>
      <c r="DP181">
        <v>1233.8499999999999</v>
      </c>
      <c r="DQ181">
        <v>4.05</v>
      </c>
      <c r="DR181">
        <v>1223.0250000000001</v>
      </c>
      <c r="DS181">
        <v>4.05</v>
      </c>
      <c r="DT181">
        <v>1223.0250000000001</v>
      </c>
      <c r="DU181">
        <v>3.9083333333333332</v>
      </c>
      <c r="DV181">
        <v>1278.75</v>
      </c>
      <c r="DW181">
        <v>5.5</v>
      </c>
      <c r="DX181">
        <v>1902.5</v>
      </c>
      <c r="DY181">
        <v>4.8</v>
      </c>
      <c r="DZ181">
        <v>1829.5</v>
      </c>
      <c r="EA181">
        <v>7</v>
      </c>
      <c r="EB181">
        <v>1877.6666666666667</v>
      </c>
      <c r="EC181">
        <v>5.6</v>
      </c>
      <c r="ED181">
        <v>1861.7777777777778</v>
      </c>
      <c r="EE181">
        <v>5.1428571428571432</v>
      </c>
      <c r="EF181">
        <v>1690.4285714285713</v>
      </c>
      <c r="EG181">
        <v>6</v>
      </c>
      <c r="EH181">
        <v>1962.5</v>
      </c>
      <c r="EI181">
        <v>6</v>
      </c>
      <c r="EJ181">
        <v>2200</v>
      </c>
      <c r="EK181">
        <v>5.4</v>
      </c>
      <c r="EL181">
        <v>1795.8</v>
      </c>
      <c r="EM181">
        <v>5.5</v>
      </c>
      <c r="EN181">
        <v>1827.0526315789473</v>
      </c>
      <c r="EO181">
        <v>1</v>
      </c>
      <c r="EP181">
        <v>229.5</v>
      </c>
      <c r="EQ181">
        <v>3.2</v>
      </c>
      <c r="ER181">
        <v>1249.6666666666667</v>
      </c>
      <c r="ES181">
        <v>1.3333333333333333</v>
      </c>
      <c r="ET181">
        <v>485</v>
      </c>
      <c r="EU181">
        <v>2.2000000000000002</v>
      </c>
      <c r="EV181">
        <v>739.71428571428567</v>
      </c>
      <c r="EW181">
        <v>1.7142857142857142</v>
      </c>
      <c r="EX181">
        <v>607.5</v>
      </c>
      <c r="EY181">
        <v>1</v>
      </c>
      <c r="EZ181">
        <v>138</v>
      </c>
      <c r="FA181">
        <v>0</v>
      </c>
      <c r="FC181">
        <v>1.4</v>
      </c>
      <c r="FD181">
        <v>490.125</v>
      </c>
      <c r="FE181">
        <v>1.8</v>
      </c>
      <c r="FF181">
        <v>606.6</v>
      </c>
      <c r="FG181">
        <v>3.65</v>
      </c>
      <c r="FH181">
        <v>1288.6176470588234</v>
      </c>
      <c r="FI181">
        <v>7.5</v>
      </c>
      <c r="FJ181">
        <v>2228.5</v>
      </c>
      <c r="FK181">
        <v>5.4</v>
      </c>
      <c r="FL181">
        <v>1879.2</v>
      </c>
      <c r="FM181">
        <v>7.333333333333333</v>
      </c>
      <c r="FN181">
        <v>2193.3333333333335</v>
      </c>
      <c r="FO181">
        <v>6.4</v>
      </c>
      <c r="FP181">
        <v>2043.3</v>
      </c>
      <c r="FQ181">
        <v>5.2857142857142856</v>
      </c>
      <c r="FR181">
        <v>1572</v>
      </c>
      <c r="FS181">
        <v>5</v>
      </c>
      <c r="FT181">
        <v>1581.5</v>
      </c>
      <c r="FU181">
        <v>7</v>
      </c>
      <c r="FV181">
        <v>2419</v>
      </c>
      <c r="FW181">
        <v>5.4</v>
      </c>
      <c r="FX181">
        <v>1658.6</v>
      </c>
      <c r="FY181">
        <v>5.9</v>
      </c>
      <c r="FZ181">
        <v>1850.95</v>
      </c>
      <c r="GA181">
        <v>5.9</v>
      </c>
      <c r="GB181">
        <v>1850.95</v>
      </c>
      <c r="GC181">
        <v>4.4000000000000004</v>
      </c>
      <c r="GD181">
        <v>1496.8888888888889</v>
      </c>
      <c r="GE181">
        <v>4.072222222222222</v>
      </c>
      <c r="GF181">
        <v>1351.462962962963</v>
      </c>
      <c r="GG181">
        <v>1.4444444444444444</v>
      </c>
      <c r="GH181">
        <v>566.71428571428567</v>
      </c>
      <c r="GI181">
        <v>0.44444444444444442</v>
      </c>
      <c r="GJ181">
        <v>676.5</v>
      </c>
      <c r="GK181">
        <v>0.625</v>
      </c>
      <c r="GL181">
        <v>372</v>
      </c>
      <c r="GM181">
        <v>0.84615384615384615</v>
      </c>
      <c r="GN181">
        <v>523.69230769230774</v>
      </c>
      <c r="GO181">
        <v>1.3333333333333333</v>
      </c>
      <c r="GP181">
        <v>664</v>
      </c>
      <c r="GQ181">
        <v>2.3333333333333335</v>
      </c>
      <c r="GR181">
        <v>844.57142857142856</v>
      </c>
      <c r="GS181">
        <v>1.8</v>
      </c>
      <c r="GT181">
        <v>754.375</v>
      </c>
      <c r="GU181">
        <v>1.8214285714285714</v>
      </c>
      <c r="GV181">
        <v>763.35</v>
      </c>
      <c r="GW181">
        <v>1.3518518518518519</v>
      </c>
      <c r="GX181">
        <v>668.93939393939399</v>
      </c>
      <c r="GY181">
        <v>5.5555555555555554</v>
      </c>
      <c r="GZ181">
        <v>1821</v>
      </c>
      <c r="HA181">
        <v>7.2222222222222223</v>
      </c>
      <c r="HB181">
        <v>2153.3333333333335</v>
      </c>
      <c r="HC181">
        <v>6</v>
      </c>
      <c r="HD181">
        <v>2126.75</v>
      </c>
      <c r="HE181">
        <v>6.2692307692307692</v>
      </c>
      <c r="HF181">
        <v>2030.1153846153845</v>
      </c>
      <c r="HG181">
        <v>5.5555555555555554</v>
      </c>
      <c r="HH181">
        <v>1807.1111111111111</v>
      </c>
      <c r="HI181">
        <v>5.2222222222222223</v>
      </c>
      <c r="HJ181">
        <v>1839.75</v>
      </c>
      <c r="HK181">
        <v>5</v>
      </c>
      <c r="HL181">
        <v>1650.7</v>
      </c>
      <c r="HM181">
        <v>5.25</v>
      </c>
      <c r="HN181">
        <v>1758.851851851852</v>
      </c>
      <c r="HO181">
        <v>5.7407407407407405</v>
      </c>
      <c r="HP181">
        <v>1891.9245283018868</v>
      </c>
      <c r="HQ181">
        <v>3.5462962962962963</v>
      </c>
      <c r="HR181">
        <v>1422.6395348837209</v>
      </c>
      <c r="HS181">
        <v>3.3333333333333335</v>
      </c>
      <c r="HT181">
        <v>1049.7777777777778</v>
      </c>
      <c r="HU181">
        <v>3.4444444444444446</v>
      </c>
      <c r="HV181">
        <v>1070.6666666666667</v>
      </c>
      <c r="HW181">
        <v>3.5</v>
      </c>
      <c r="HX181">
        <v>1089</v>
      </c>
      <c r="HY181">
        <v>3.4230769230769229</v>
      </c>
      <c r="HZ181">
        <v>1069.0769230769231</v>
      </c>
      <c r="IA181">
        <v>3.6666666666666665</v>
      </c>
      <c r="IB181">
        <v>1124.4444444444443</v>
      </c>
      <c r="IC181">
        <v>2.7777777777777777</v>
      </c>
      <c r="ID181">
        <v>946.625</v>
      </c>
      <c r="IE181">
        <v>2.8</v>
      </c>
      <c r="IF181">
        <v>891.1</v>
      </c>
      <c r="IG181">
        <v>3.0714285714285716</v>
      </c>
      <c r="IH181">
        <v>985.33333333333337</v>
      </c>
      <c r="II181">
        <v>3.2407407407407409</v>
      </c>
      <c r="IJ181">
        <v>1026.4150943396226</v>
      </c>
      <c r="IK181">
        <v>3.2407407407407409</v>
      </c>
      <c r="IL181">
        <v>1026.4150943396226</v>
      </c>
      <c r="IM181">
        <v>3.4444444444444446</v>
      </c>
      <c r="IN181">
        <v>1271.5611510791366</v>
      </c>
      <c r="IO181">
        <v>0</v>
      </c>
      <c r="IQ181">
        <v>5</v>
      </c>
      <c r="IR181">
        <v>1594</v>
      </c>
      <c r="IS181">
        <v>1.5</v>
      </c>
      <c r="IT181">
        <v>323</v>
      </c>
      <c r="IU181">
        <v>2</v>
      </c>
      <c r="IV181">
        <v>958.5</v>
      </c>
      <c r="IW181">
        <v>0</v>
      </c>
      <c r="IY181">
        <v>2</v>
      </c>
      <c r="IZ181">
        <v>605</v>
      </c>
      <c r="JC181">
        <v>1</v>
      </c>
      <c r="JD181">
        <v>605</v>
      </c>
      <c r="JE181">
        <v>1.6666666666666667</v>
      </c>
      <c r="JF181">
        <v>840.66666666666663</v>
      </c>
      <c r="JG181">
        <v>7</v>
      </c>
      <c r="JH181">
        <v>2129</v>
      </c>
      <c r="JI181">
        <v>2</v>
      </c>
      <c r="JJ181">
        <v>778</v>
      </c>
      <c r="JK181">
        <v>7.5</v>
      </c>
      <c r="JL181">
        <v>2055.5</v>
      </c>
      <c r="JM181">
        <v>6</v>
      </c>
      <c r="JN181">
        <v>1754.5</v>
      </c>
      <c r="JO181">
        <v>7</v>
      </c>
      <c r="JP181">
        <v>2370</v>
      </c>
      <c r="JQ181">
        <v>5</v>
      </c>
      <c r="JR181">
        <v>1502</v>
      </c>
      <c r="JU181">
        <v>6</v>
      </c>
      <c r="JV181">
        <v>1936</v>
      </c>
      <c r="JW181">
        <v>6</v>
      </c>
      <c r="JX181">
        <v>1815</v>
      </c>
      <c r="JY181">
        <v>3.8333333333333335</v>
      </c>
      <c r="JZ181">
        <v>1490.2222222222222</v>
      </c>
      <c r="KA181">
        <v>7</v>
      </c>
      <c r="KB181">
        <v>2295</v>
      </c>
      <c r="KC181">
        <v>0</v>
      </c>
      <c r="KE181">
        <v>5</v>
      </c>
      <c r="KF181">
        <v>1639.5</v>
      </c>
      <c r="KG181">
        <v>4.25</v>
      </c>
      <c r="KH181">
        <v>1858</v>
      </c>
      <c r="KI181">
        <v>3</v>
      </c>
      <c r="KJ181">
        <v>1003</v>
      </c>
      <c r="KK181">
        <v>7</v>
      </c>
      <c r="KL181">
        <v>2277</v>
      </c>
      <c r="KO181">
        <v>5</v>
      </c>
      <c r="KP181">
        <v>1640</v>
      </c>
      <c r="KQ181">
        <v>4.5</v>
      </c>
      <c r="KR181">
        <v>1770.8</v>
      </c>
      <c r="KS181">
        <v>4.5</v>
      </c>
      <c r="KT181">
        <v>1770.8</v>
      </c>
      <c r="KU181">
        <v>4.0555555555555554</v>
      </c>
      <c r="KV181">
        <v>1590.4285714285713</v>
      </c>
      <c r="KW181">
        <v>3.5055555555555555</v>
      </c>
      <c r="KX181">
        <v>1300.7385620915034</v>
      </c>
      <c r="KY181" s="15">
        <f>Tabla24[[#This Row],[ROS_NUM_COR_COD_ROS_TG_NEG]]-Tabla24[[#This Row],[PAS_NUM_COR_COD_ROS_TG_NEG]]</f>
        <v>2.39766081871345</v>
      </c>
      <c r="KZ181" s="15">
        <f>Tabla24[[#This Row],[ROS_DUR_COR_COD_ROS_TG_NEG]]-Tabla24[[#This Row],[PAS_DUR_COR_COD_ROS_TG_NEG]]</f>
        <v>604.53968253968242</v>
      </c>
      <c r="LA181" s="15">
        <f>Tabla24[[#This Row],[ROS_NUM_COR_COD_ROS_TG_NEU]]-Tabla24[[#This Row],[PAS_NUM_COR_COD_ROS_TG_NEU]]</f>
        <v>0.77222222222222214</v>
      </c>
      <c r="LB181" s="15">
        <f>Tabla24[[#This Row],[ROS_DUR_COR_COD_ROS_TG_NEU]]-Tabla24[[#This Row],[PAS_DUR_COR_COD_ROS_TG_NEU]]</f>
        <v>263.22058823529414</v>
      </c>
      <c r="LC181" s="15">
        <f>Tabla24[[#This Row],[ROS_NUM_COR_COD_ROS_TG_POS]]-Tabla24[[#This Row],[PAS_NUM_COR_COD_ROS_TG_POS]]</f>
        <v>1.7999999999999998</v>
      </c>
      <c r="LD181" s="15">
        <f>Tabla24[[#This Row],[ROS_DUR_COR_COD_ROS_TG_POS]]-Tabla24[[#This Row],[PAS_DUR_COR_COD_ROS_TG_POS]]</f>
        <v>190.36666666666679</v>
      </c>
      <c r="LE181" s="15">
        <f>Tabla24[[#This Row],[ROS_NUM_COR_COD_ROS_TG_TOT]]-Tabla24[[#This Row],[PAS_NUM_COR_COD_ROS_TG_TOT]]</f>
        <v>1.6398305084745761</v>
      </c>
      <c r="LF181" s="15">
        <f>Tabla24[[#This Row],[ROS_DUR_COR_COD_ROS_TG_TOT]]-Tabla24[[#This Row],[PAS_DUR_COR_COD_ROS_TG_TOT]]</f>
        <v>336.50301464254972</v>
      </c>
      <c r="LG181" s="15">
        <f>Tabla24[[#This Row],[ROS_NUM_COR_COD_ESC_TG_NEG]]-Tabla24[[#This Row],[PAS_NUM_COR_COD_ESC_TG_NEG]]</f>
        <v>-2.5087719298245617</v>
      </c>
      <c r="LH181" s="15">
        <f>Tabla24[[#This Row],[ROS_DUR_COR_COD_ESC_TG_NEG]]-Tabla24[[#This Row],[PAS_DUR_COR_COD_ESC_TG_NEG]]</f>
        <v>-487.63157894736833</v>
      </c>
      <c r="LI181" s="15">
        <f>Tabla24[[#This Row],[ROS_NUM_COR_COD_ESC_TG_NEU]]-Tabla24[[#This Row],[PAS_NUM_COR_COD_ESC_TG_NEU]]</f>
        <v>-0.3666666666666667</v>
      </c>
      <c r="LJ181" s="15">
        <f>Tabla24[[#This Row],[ROS_NUM_COR_COD_ESC_TG_NEG]]-Tabla24[[#This Row],[PAS_NUM_COR_COD_ESC_TG_NEG]]</f>
        <v>-2.5087719298245617</v>
      </c>
      <c r="LK181" s="15">
        <f>Tabla24[[#This Row],[ROS_NUM_COR_COD_ESC_TG_POS]]-Tabla24[[#This Row],[PAS_NUM_COR_COD_ESC_TG_POS]]</f>
        <v>-2.5</v>
      </c>
      <c r="LL181" s="15">
        <f>Tabla24[[#This Row],[ROS_DUR_COR_COD_ESC_TG_POS]]-Tabla24[[#This Row],[PAS_DUR_COR_COD_ESC_TG_POS]]</f>
        <v>-785.75</v>
      </c>
      <c r="LM181" s="15">
        <f>Tabla24[[#This Row],[ROS_NUM_COR_COD_ESC_TG_TOT]]-Tabla24[[#This Row],[PAS_NUM_COR_COD_ESC_TG_TOT]]</f>
        <v>-1.7887409200968525</v>
      </c>
      <c r="LN181" s="15">
        <f>Tabla24[[#This Row],[ROS_DUR_COR_COD_ESC_TG_TOT]]-Tabla24[[#This Row],[PAS_DUR_COR_COD_ESC_TG_TOT]]</f>
        <v>-497.28265306122455</v>
      </c>
      <c r="LO181" s="15">
        <f>Tabla24[[#This Row],[PAS_NUM_COR_COD_ROS_TG_NEG]]-Tabla24[[#This Row],[ESC_NUM_COR_COD_ROS_TG_NEG]]</f>
        <v>1.8245614035087721</v>
      </c>
      <c r="LP181" s="15">
        <f>Tabla24[[#This Row],[PAS_DUR_COR_COD_ROS_TG_NEG]]-Tabla24[[#This Row],[ESC_DUR_COR_COD_ROS_TG_NEG]]</f>
        <v>645.07142857142867</v>
      </c>
      <c r="LQ181" s="15">
        <f>Tabla24[[#This Row],[PAS_NUM_COR_COD_ROS_TG_NEU]]-Tabla24[[#This Row],[ESC_NUM_COR_COD_ROS_TG_NEU]]</f>
        <v>3.0750000000000002</v>
      </c>
      <c r="LR181" s="15">
        <f>Tabla24[[#This Row],[PAS_DUR_COR_COD_ROS_TG_NEU]]-Tabla24[[#This Row],[ESC_DUR_COR_COD_ROS_TG_NEU]]</f>
        <v>1005.3294117647058</v>
      </c>
      <c r="LS181" s="15">
        <f>Tabla24[[#This Row],[PAS_NUM_COR_COD_ROS_TG_POS]]-Tabla24[[#This Row],[ESC_NUM_COR_COD_ROS_TG_POS]]</f>
        <v>0.97777777777777786</v>
      </c>
      <c r="LT181" s="15">
        <f>Tabla24[[#This Row],[PAS_DUR_COR_COD_ROS_TG_POS]]-Tabla24[[#This Row],[ESC_DUR_COR_COD_ROS_TG_POS]]</f>
        <v>849.19047619047615</v>
      </c>
      <c r="LU181" s="15">
        <f>Tabla24[[#This Row],[PAS_NUM_COR_COD_ROS_TG_TOT]]-Tabla24[[#This Row],[ESC_NUM_COR_COD_ROS_TG_TOT]]</f>
        <v>1.8601694915254239</v>
      </c>
      <c r="LV181" s="15">
        <f>Tabla24[[#This Row],[PAS_DUR_COR_COD_ROS_TG_TOT]]-Tabla24[[#This Row],[ESC_DUR_COR_COD_ROS_TG_TOT]]</f>
        <v>833.13455149501658</v>
      </c>
      <c r="LW181" s="15">
        <f>Tabla24[[#This Row],[PAS_NUM_COR_COD_ESC_TG_NEG]]-Tabla24[[#This Row],[ESC_NUM_COR_COD_ESC_TG_NEG]]</f>
        <v>-1.1578947368421053</v>
      </c>
      <c r="LX181" s="15">
        <f>Tabla24[[#This Row],[PAS_DUR_COR_COD_ESC_TG_NEG]]-Tabla24[[#This Row],[ESC_DUR_COR_COD_ESC_TG_NEG]]</f>
        <v>-538.03508771929842</v>
      </c>
      <c r="LY181" s="15">
        <f>Tabla24[[#This Row],[PAS_NUM_COR_COD_ESC_TG_NEU]]-Tabla24[[#This Row],[ESC_NUM_COR_COD_ESC_TG_NEU]]</f>
        <v>-3.55</v>
      </c>
      <c r="LZ181" s="15">
        <f>Tabla24[[#This Row],[PAS_DUR_COR_COD_ESC_TG_NEU]]-Tabla24[[#This Row],[ESC_DUR_COR_COD_ESC_TG_NEU]]</f>
        <v>-830.98214285714289</v>
      </c>
      <c r="MA181" s="15">
        <f>Tabla24[[#This Row],[PAS_NUM_COR_COD_ESC_TG_POS]]-Tabla24[[#This Row],[ESC_NUM_COR_COD_ESC_TG_POS]]</f>
        <v>-1.8111111111111109</v>
      </c>
      <c r="MB181" s="15">
        <f>Tabla24[[#This Row],[PAS_DUR_COR_COD_ESC_TG_POS]]-Tabla24[[#This Row],[ESC_DUR_COR_COD_ESC_TG_POS]]</f>
        <v>-144.54166666666674</v>
      </c>
      <c r="MC181" s="15">
        <f>Tabla24[[#This Row],[PAS_NUM_COR_COD_ESC_TG_TOT]]-Tabla24[[#This Row],[ESC_NUM_COR_COD_ESC_TG_TOT]]</f>
        <v>-2.3898305084745761</v>
      </c>
      <c r="MD181" s="15">
        <f>Tabla24[[#This Row],[PAS_DUR_COR_COD_ESC_TG_TOT]]-Tabla24[[#This Row],[ESC_DUR_COR_COD_ESC_TG_TOT]]</f>
        <v>-518.96734693877534</v>
      </c>
      <c r="ME181">
        <v>324.66666666666669</v>
      </c>
      <c r="MF181">
        <v>318.375</v>
      </c>
      <c r="MG181">
        <v>331.8</v>
      </c>
      <c r="MH181">
        <v>325.44444444444446</v>
      </c>
      <c r="MI181">
        <v>360.6</v>
      </c>
      <c r="MJ181">
        <v>304.42857142857144</v>
      </c>
      <c r="MK181">
        <v>317.25</v>
      </c>
      <c r="ML181">
        <v>323.60000000000002</v>
      </c>
      <c r="MM181">
        <v>313.5</v>
      </c>
      <c r="MN181">
        <v>333.2</v>
      </c>
      <c r="MO181">
        <v>250.42857142857142</v>
      </c>
      <c r="MP181">
        <v>289</v>
      </c>
      <c r="MQ181">
        <v>381.33333333333331</v>
      </c>
      <c r="MR181">
        <v>316.625</v>
      </c>
      <c r="MS181">
        <v>257.77777777777777</v>
      </c>
      <c r="MT181">
        <v>299.85000000000002</v>
      </c>
      <c r="MU181">
        <v>295.21428571428572</v>
      </c>
      <c r="MV181">
        <v>326.8235294117647</v>
      </c>
      <c r="MW181">
        <v>322.33333333333331</v>
      </c>
      <c r="MX181">
        <v>315.27906976744185</v>
      </c>
      <c r="MY181">
        <v>285.73684210526318</v>
      </c>
      <c r="MZ181">
        <v>256.21428571428572</v>
      </c>
      <c r="NA181">
        <v>322.75</v>
      </c>
      <c r="NB181">
        <v>289.38775510204084</v>
      </c>
      <c r="NC181" s="15">
        <f>Tabla1[[#This Row],[ROS_1DU_COR_COD_ROS_TG_NEG]]-Tabla1[[#This Row],[PAS_1DU_COR_COD_ROS_TG_NEG]]</f>
        <v>29.452380952380963</v>
      </c>
      <c r="ND181" s="15">
        <f>Tabla1[[#This Row],[ROS_1DU_COR_COD_ROS_TG_NEU]]-Tabla1[[#This Row],[PAS_1DU_COR_COD_ROS_TG_NEU]]</f>
        <v>-8.4485294117646959</v>
      </c>
      <c r="NE181" s="15">
        <f>Tabla1[[#This Row],[ROS_1DU_COR_COD_ROS_TG_POS]]-Tabla1[[#This Row],[PAS_1DU_COR_COD_ROS_TG_POS]]</f>
        <v>9.466666666666697</v>
      </c>
      <c r="NF181" s="15">
        <f>Tabla1[[#This Row],[ROS_1DU_COR_COD_ROS_TG_TOT]]-Tabla1[[#This Row],[PAS_1DU_COR_COD_ROS_TG_TOT]]</f>
        <v>10.165374677002603</v>
      </c>
      <c r="NG181" s="15">
        <f>Tabla1[[#This Row],[ROS_1DU_COR_COD_ESC_TG_NEG]]-Tabla1[[#This Row],[PAS_1DU_COR_COD_ESC_TG_NEG]]</f>
        <v>74.863157894736844</v>
      </c>
      <c r="NH181" s="15">
        <f>Tabla1[[#This Row],[ROS_1DU_COR_COD_ESC_TG_NEU]]-Tabla1[[#This Row],[PAS_1DU_COR_COD_ESC_TG_NEU]]</f>
        <v>48.214285714285722</v>
      </c>
      <c r="NI181" s="15">
        <f>Tabla1[[#This Row],[ROS_1DU_COR_COD_ESC_TG_POS]]-Tabla1[[#This Row],[PAS_1DU_COR_COD_ESC_TG_POS]]</f>
        <v>-5.5</v>
      </c>
      <c r="NJ181" s="15">
        <f>Tabla1[[#This Row],[ROS_1DU_COR_COD_ESC_TG_TOT]]-Tabla1[[#This Row],[PAS_1DU_COR_COD_ESC_TG_TOT]]</f>
        <v>34.212244897959181</v>
      </c>
      <c r="NK181" s="15">
        <f>Tabla1[[#This Row],[PAS_1DU_COR_COD_ROS_TG_NEG]]-Tabla1[[#This Row],[ESC_1DU_COR_COD_ROS_TG_NEG]]</f>
        <v>-18.285714285714278</v>
      </c>
      <c r="NL181" s="15">
        <f>Tabla1[[#This Row],[PAS_1DU_COR_COD_ROS_TG_NEU]]-Tabla1[[#This Row],[ESC_1DU_COR_COD_ROS_TG_NEU]]</f>
        <v>-6.3764705882352928</v>
      </c>
      <c r="NM181" s="15">
        <f>Tabla1[[#This Row],[PAS_1DU_COR_COD_ROS_TG_POS]]-Tabla1[[#This Row],[ESC_1DU_COR_COD_ROS_TG_POS]]</f>
        <v>71.904761904761898</v>
      </c>
      <c r="NN181" s="15">
        <f>Tabla1[[#This Row],[PAS_1DU_COR_COD_ROS_TG_TOT]]-Tabla1[[#This Row],[ESC_1DU_COR_COD_ROS_TG_TOT]]</f>
        <v>26.279069767441854</v>
      </c>
      <c r="NO181" s="15">
        <f>Tabla1[[#This Row],[PAS_1DU_COR_COD_ESC_TG_NEG]]-Tabla1[[#This Row],[ESC_1DU_COR_COD_ESC_TG_NEG]]</f>
        <v>-95.596491228070136</v>
      </c>
      <c r="NP181" s="15">
        <f>Tabla1[[#This Row],[PAS_1DU_COR_COD_ESC_TG_NEU]]-Tabla1[[#This Row],[ESC_1DU_COR_COD_ESC_TG_NEU]]</f>
        <v>-60.410714285714278</v>
      </c>
      <c r="NQ181" s="15">
        <f>Tabla1[[#This Row],[PAS_1DU_COR_COD_ESC_TG_POS]]-Tabla1[[#This Row],[ESC_1DU_COR_COD_ESC_TG_POS]]</f>
        <v>64.972222222222229</v>
      </c>
      <c r="NR181" s="15">
        <f>Tabla1[[#This Row],[PAS_1DU_COR_COD_ESC_TG_TOT]]-Tabla1[[#This Row],[ESC_1DU_COR_COD_ESC_TG_TOT]]</f>
        <v>-10.462244897959181</v>
      </c>
    </row>
    <row r="182" spans="1:382" x14ac:dyDescent="0.3">
      <c r="A182" s="2" t="s">
        <v>200</v>
      </c>
      <c r="B182" s="2">
        <v>60</v>
      </c>
      <c r="C182" s="2">
        <v>1</v>
      </c>
      <c r="D182" s="2">
        <v>62</v>
      </c>
      <c r="E182">
        <v>2.2000000000000002</v>
      </c>
      <c r="F182">
        <v>1318.3</v>
      </c>
      <c r="G182">
        <v>1.45</v>
      </c>
      <c r="H182">
        <v>1066.25</v>
      </c>
      <c r="I182">
        <v>2.4210526315789473</v>
      </c>
      <c r="J182">
        <v>1413.3636363636363</v>
      </c>
      <c r="K182">
        <v>2.0169491525423728</v>
      </c>
      <c r="L182">
        <v>1284.8275862068965</v>
      </c>
      <c r="M182">
        <v>1.5</v>
      </c>
      <c r="N182">
        <v>1060.3333333333333</v>
      </c>
      <c r="O182">
        <v>2.65</v>
      </c>
      <c r="P182">
        <v>1441</v>
      </c>
      <c r="Q182">
        <v>1.1578947368421053</v>
      </c>
      <c r="R182">
        <v>911.25</v>
      </c>
      <c r="S182">
        <v>1.7796610169491525</v>
      </c>
      <c r="T182">
        <v>1167.2857142857142</v>
      </c>
      <c r="U182">
        <v>1.8983050847457628</v>
      </c>
      <c r="V182">
        <v>1227.0877192982457</v>
      </c>
      <c r="W182">
        <v>0.8</v>
      </c>
      <c r="X182">
        <v>969.2</v>
      </c>
      <c r="Y182">
        <v>0.95</v>
      </c>
      <c r="Z182">
        <v>611.5</v>
      </c>
      <c r="AA182">
        <v>0.94736842105263153</v>
      </c>
      <c r="AB182">
        <v>914.83333333333337</v>
      </c>
      <c r="AC182">
        <v>0.89830508474576276</v>
      </c>
      <c r="AD182">
        <v>801.42105263157896</v>
      </c>
      <c r="AE182">
        <v>0.89830508474576276</v>
      </c>
      <c r="AF182">
        <v>801.42105263157896</v>
      </c>
      <c r="AG182">
        <v>1.5649717514124293</v>
      </c>
      <c r="AH182">
        <v>1120.671052631579</v>
      </c>
      <c r="AM182">
        <v>0</v>
      </c>
      <c r="AO182">
        <v>0</v>
      </c>
      <c r="AU182">
        <v>9</v>
      </c>
      <c r="AV182">
        <v>2274</v>
      </c>
      <c r="AW182">
        <v>9</v>
      </c>
      <c r="AX182">
        <v>2274</v>
      </c>
      <c r="AY182">
        <v>4.5</v>
      </c>
      <c r="AZ182">
        <v>2274</v>
      </c>
      <c r="BE182">
        <v>0</v>
      </c>
      <c r="BG182">
        <v>0</v>
      </c>
      <c r="BI182">
        <v>0</v>
      </c>
      <c r="BK182">
        <v>3</v>
      </c>
      <c r="BL182">
        <v>2274</v>
      </c>
      <c r="BM182">
        <v>1.5888888888888888</v>
      </c>
      <c r="BN182">
        <v>1135.6493506493507</v>
      </c>
      <c r="BO182">
        <v>5.875</v>
      </c>
      <c r="BP182">
        <v>1818.875</v>
      </c>
      <c r="BQ182">
        <v>3.7</v>
      </c>
      <c r="BR182">
        <v>1620.2857142857142</v>
      </c>
      <c r="BS182">
        <v>3.6</v>
      </c>
      <c r="BT182">
        <v>1677.2857142857142</v>
      </c>
      <c r="BU182">
        <v>4.2857142857142856</v>
      </c>
      <c r="BV182">
        <v>1710.6363636363637</v>
      </c>
      <c r="BW182">
        <v>4.3</v>
      </c>
      <c r="BX182">
        <v>1765.375</v>
      </c>
      <c r="BY182">
        <v>3.7</v>
      </c>
      <c r="BZ182">
        <v>1938.6666666666667</v>
      </c>
      <c r="CA182">
        <v>4.7</v>
      </c>
      <c r="CB182">
        <v>1482.6</v>
      </c>
      <c r="CC182">
        <v>4.2333333333333334</v>
      </c>
      <c r="CD182">
        <v>1690.875</v>
      </c>
      <c r="CE182">
        <v>4.2586206896551726</v>
      </c>
      <c r="CF182">
        <v>1700.3260869565217</v>
      </c>
      <c r="CG182">
        <v>0.625</v>
      </c>
      <c r="CH182">
        <v>202</v>
      </c>
      <c r="CI182">
        <v>3</v>
      </c>
      <c r="CJ182">
        <v>1556.5</v>
      </c>
      <c r="CK182">
        <v>3.1</v>
      </c>
      <c r="CL182">
        <v>1502.8333333333333</v>
      </c>
      <c r="CM182">
        <v>2.3571428571428572</v>
      </c>
      <c r="CN182">
        <v>1197.75</v>
      </c>
      <c r="CO182">
        <v>1.9</v>
      </c>
      <c r="CP182">
        <v>1538.5</v>
      </c>
      <c r="CQ182">
        <v>3.1</v>
      </c>
      <c r="CR182">
        <v>1366.8571428571429</v>
      </c>
      <c r="CS182">
        <v>2.5</v>
      </c>
      <c r="CT182">
        <v>830.42857142857144</v>
      </c>
      <c r="CU182">
        <v>2.5</v>
      </c>
      <c r="CV182">
        <v>1196.3888888888889</v>
      </c>
      <c r="CW182">
        <v>2.4310344827586206</v>
      </c>
      <c r="CX182">
        <v>1197.0294117647059</v>
      </c>
      <c r="CY182">
        <v>3.3448275862068964</v>
      </c>
      <c r="CZ182">
        <v>1486.425</v>
      </c>
      <c r="DA182">
        <v>2.875</v>
      </c>
      <c r="DB182">
        <v>955.625</v>
      </c>
      <c r="DC182">
        <v>3.5</v>
      </c>
      <c r="DD182">
        <v>1122.3</v>
      </c>
      <c r="DE182">
        <v>3.1</v>
      </c>
      <c r="DF182">
        <v>948.8</v>
      </c>
      <c r="DG182">
        <v>3.1785714285714284</v>
      </c>
      <c r="DH182">
        <v>1012.7142857142857</v>
      </c>
      <c r="DI182">
        <v>2.2000000000000002</v>
      </c>
      <c r="DJ182">
        <v>837.77777777777783</v>
      </c>
      <c r="DK182">
        <v>2.8</v>
      </c>
      <c r="DL182">
        <v>902.4</v>
      </c>
      <c r="DM182">
        <v>3</v>
      </c>
      <c r="DN182">
        <v>1000.3333333333334</v>
      </c>
      <c r="DO182">
        <v>2.6666666666666665</v>
      </c>
      <c r="DP182">
        <v>913.10714285714289</v>
      </c>
      <c r="DQ182">
        <v>2.9137931034482758</v>
      </c>
      <c r="DR182">
        <v>962.91071428571433</v>
      </c>
      <c r="DS182">
        <v>2.9137931034482758</v>
      </c>
      <c r="DT182">
        <v>962.91071428571433</v>
      </c>
      <c r="DU182">
        <v>3.2011494252873565</v>
      </c>
      <c r="DV182">
        <v>1270.8602941176471</v>
      </c>
      <c r="DW182">
        <v>5.5</v>
      </c>
      <c r="DX182">
        <v>1683.5</v>
      </c>
      <c r="EC182">
        <v>5.5</v>
      </c>
      <c r="ED182">
        <v>1683.5</v>
      </c>
      <c r="EM182">
        <v>5.5</v>
      </c>
      <c r="EN182">
        <v>1683.5</v>
      </c>
      <c r="EO182">
        <v>0.5</v>
      </c>
      <c r="EP182">
        <v>125</v>
      </c>
      <c r="EU182">
        <v>0.5</v>
      </c>
      <c r="EV182">
        <v>125</v>
      </c>
      <c r="FE182">
        <v>0.5</v>
      </c>
      <c r="FF182">
        <v>125</v>
      </c>
      <c r="FG182">
        <v>3</v>
      </c>
      <c r="FH182">
        <v>1164</v>
      </c>
      <c r="FI182">
        <v>3</v>
      </c>
      <c r="FJ182">
        <v>886</v>
      </c>
      <c r="FO182">
        <v>3</v>
      </c>
      <c r="FP182">
        <v>886</v>
      </c>
      <c r="FY182">
        <v>3</v>
      </c>
      <c r="FZ182">
        <v>886</v>
      </c>
      <c r="GA182">
        <v>3</v>
      </c>
      <c r="GB182">
        <v>886</v>
      </c>
      <c r="GC182">
        <v>3</v>
      </c>
      <c r="GD182">
        <v>1052.8</v>
      </c>
      <c r="GE182">
        <v>3.1944444444444446</v>
      </c>
      <c r="GF182">
        <v>1263.127659574468</v>
      </c>
      <c r="GG182">
        <v>0.5714285714285714</v>
      </c>
      <c r="GH182">
        <v>391</v>
      </c>
      <c r="GI182">
        <v>0.88888888888888884</v>
      </c>
      <c r="GJ182">
        <v>576.33333333333337</v>
      </c>
      <c r="GK182">
        <v>0.125</v>
      </c>
      <c r="GL182">
        <v>155</v>
      </c>
      <c r="GM182">
        <v>0.54166666666666663</v>
      </c>
      <c r="GN182">
        <v>444.33333333333331</v>
      </c>
      <c r="GO182">
        <v>0.77777777777777779</v>
      </c>
      <c r="GP182">
        <v>637.33333333333337</v>
      </c>
      <c r="GQ182">
        <v>0.77777777777777779</v>
      </c>
      <c r="GR182">
        <v>639</v>
      </c>
      <c r="GS182">
        <v>0.66666666666666663</v>
      </c>
      <c r="GT182">
        <v>573.66666666666663</v>
      </c>
      <c r="GU182">
        <v>0.7407407407407407</v>
      </c>
      <c r="GV182">
        <v>616.66666666666663</v>
      </c>
      <c r="GW182">
        <v>0.6470588235294118</v>
      </c>
      <c r="GX182">
        <v>547.73333333333335</v>
      </c>
      <c r="GY182">
        <v>1.1428571428571428</v>
      </c>
      <c r="GZ182">
        <v>1076.5</v>
      </c>
      <c r="HA182">
        <v>1.6666666666666667</v>
      </c>
      <c r="HB182">
        <v>1480.6666666666667</v>
      </c>
      <c r="HC182">
        <v>0.5</v>
      </c>
      <c r="HD182">
        <v>1125</v>
      </c>
      <c r="HE182">
        <v>1.125</v>
      </c>
      <c r="HF182">
        <v>1286.6666666666667</v>
      </c>
      <c r="HG182">
        <v>1</v>
      </c>
      <c r="HH182">
        <v>1130.5</v>
      </c>
      <c r="HI182">
        <v>2.4444444444444446</v>
      </c>
      <c r="HJ182">
        <v>1311.4</v>
      </c>
      <c r="HK182">
        <v>0.77777777777777779</v>
      </c>
      <c r="HL182">
        <v>620.33333333333337</v>
      </c>
      <c r="HM182">
        <v>1.4074074074074074</v>
      </c>
      <c r="HN182">
        <v>1067.9000000000001</v>
      </c>
      <c r="HO182">
        <v>1.2745098039215685</v>
      </c>
      <c r="HP182">
        <v>1149.9375</v>
      </c>
      <c r="HQ182">
        <v>0.96078431372549022</v>
      </c>
      <c r="HR182">
        <v>858.54838709677415</v>
      </c>
      <c r="HS182">
        <v>0.42857142857142855</v>
      </c>
      <c r="HT182">
        <v>851</v>
      </c>
      <c r="HU182">
        <v>0.77777777777777779</v>
      </c>
      <c r="HV182">
        <v>476</v>
      </c>
      <c r="HW182">
        <v>0.625</v>
      </c>
      <c r="HX182">
        <v>830.5</v>
      </c>
      <c r="HY182">
        <v>0.625</v>
      </c>
      <c r="HZ182">
        <v>630.85714285714289</v>
      </c>
      <c r="IA182">
        <v>0.77777777777777779</v>
      </c>
      <c r="IB182">
        <v>868.5</v>
      </c>
      <c r="IC182">
        <v>1.6666666666666667</v>
      </c>
      <c r="ID182">
        <v>924.25</v>
      </c>
      <c r="IE182">
        <v>0.44444444444444442</v>
      </c>
      <c r="IF182">
        <v>529.5</v>
      </c>
      <c r="IG182">
        <v>0.96296296296296291</v>
      </c>
      <c r="IH182">
        <v>811.625</v>
      </c>
      <c r="II182">
        <v>0.80392156862745101</v>
      </c>
      <c r="IJ182">
        <v>727.26666666666665</v>
      </c>
      <c r="IK182">
        <v>0.80392156862745101</v>
      </c>
      <c r="IL182">
        <v>727.26666666666665</v>
      </c>
      <c r="IM182">
        <v>0.90849673202614378</v>
      </c>
      <c r="IN182">
        <v>815.73913043478262</v>
      </c>
      <c r="IO182">
        <v>1.3333333333333333</v>
      </c>
      <c r="IP182">
        <v>603</v>
      </c>
      <c r="IQ182">
        <v>0</v>
      </c>
      <c r="IS182">
        <v>0.5</v>
      </c>
      <c r="IT182">
        <v>83</v>
      </c>
      <c r="IU182">
        <v>0.83333333333333337</v>
      </c>
      <c r="IV182">
        <v>343</v>
      </c>
      <c r="IW182">
        <v>3</v>
      </c>
      <c r="IX182">
        <v>914</v>
      </c>
      <c r="IY182">
        <v>0</v>
      </c>
      <c r="JA182">
        <v>3</v>
      </c>
      <c r="JB182">
        <v>799</v>
      </c>
      <c r="JC182">
        <v>2</v>
      </c>
      <c r="JD182">
        <v>856.5</v>
      </c>
      <c r="JE182">
        <v>1.2222222222222223</v>
      </c>
      <c r="JF182">
        <v>599.75</v>
      </c>
      <c r="JG182">
        <v>1.6666666666666667</v>
      </c>
      <c r="JH182">
        <v>1161</v>
      </c>
      <c r="JI182">
        <v>0</v>
      </c>
      <c r="JK182">
        <v>4</v>
      </c>
      <c r="JL182">
        <v>2189</v>
      </c>
      <c r="JM182">
        <v>2.1666666666666665</v>
      </c>
      <c r="JN182">
        <v>1675</v>
      </c>
      <c r="JO182">
        <v>0</v>
      </c>
      <c r="JQ182">
        <v>5</v>
      </c>
      <c r="JR182">
        <v>1790</v>
      </c>
      <c r="JS182">
        <v>5</v>
      </c>
      <c r="JT182">
        <v>1250</v>
      </c>
      <c r="JU182">
        <v>3.3333333333333335</v>
      </c>
      <c r="JV182">
        <v>1520</v>
      </c>
      <c r="JW182">
        <v>2.5555555555555554</v>
      </c>
      <c r="JX182">
        <v>1597.5</v>
      </c>
      <c r="JY182">
        <v>1.8888888888888888</v>
      </c>
      <c r="JZ182">
        <v>1098.625</v>
      </c>
      <c r="KA182">
        <v>2.6666666666666665</v>
      </c>
      <c r="KB182">
        <v>505</v>
      </c>
      <c r="KC182">
        <v>0</v>
      </c>
      <c r="KE182">
        <v>1</v>
      </c>
      <c r="KF182">
        <v>505</v>
      </c>
      <c r="KG182">
        <v>1.6666666666666667</v>
      </c>
      <c r="KH182">
        <v>505</v>
      </c>
      <c r="KI182">
        <v>0</v>
      </c>
      <c r="KK182">
        <v>0</v>
      </c>
      <c r="KM182">
        <v>3</v>
      </c>
      <c r="KN182">
        <v>406</v>
      </c>
      <c r="KO182">
        <v>1</v>
      </c>
      <c r="KP182">
        <v>406</v>
      </c>
      <c r="KQ182">
        <v>1.4444444444444444</v>
      </c>
      <c r="KR182">
        <v>485.2</v>
      </c>
      <c r="KS182">
        <v>1.4444444444444444</v>
      </c>
      <c r="KT182">
        <v>485.2</v>
      </c>
      <c r="KU182">
        <v>1.7407407407407407</v>
      </c>
      <c r="KV182">
        <v>862.69230769230774</v>
      </c>
      <c r="KW182">
        <v>1.0333333333333334</v>
      </c>
      <c r="KX182">
        <v>826.08474576271192</v>
      </c>
      <c r="KY182" s="15">
        <f>Tabla24[[#This Row],[ROS_NUM_COR_COD_ROS_TG_NEG]]-Tabla24[[#This Row],[PAS_NUM_COR_COD_ROS_TG_NEG]]</f>
        <v>-0.5</v>
      </c>
      <c r="KZ182" s="15">
        <f>Tabla24[[#This Row],[ROS_DUR_COR_COD_ROS_TG_NEG]]-Tabla24[[#This Row],[PAS_DUR_COR_COD_ROS_TG_NEG]]</f>
        <v>70.166666666666742</v>
      </c>
      <c r="LA182" s="15">
        <f>Tabla24[[#This Row],[ROS_NUM_COR_COD_ROS_TG_NEU]]-Tabla24[[#This Row],[PAS_NUM_COR_COD_ROS_TG_NEU]]</f>
        <v>-0.20555555555555527</v>
      </c>
      <c r="LB182" s="15">
        <f>Tabla24[[#This Row],[ROS_DUR_COR_COD_ROS_TG_NEU]]-Tabla24[[#This Row],[PAS_DUR_COR_COD_ROS_TG_NEU]]</f>
        <v>-129.59999999999991</v>
      </c>
      <c r="LC182" s="15">
        <f>Tabla24[[#This Row],[ROS_NUM_COR_COD_ROS_TG_POS]]-Tabla24[[#This Row],[PAS_NUM_COR_COD_ROS_TG_POS]]</f>
        <v>-0.38011695906432752</v>
      </c>
      <c r="LD182" s="15">
        <f>Tabla24[[#This Row],[ROS_DUR_COR_COD_ROS_TG_POS]]-Tabla24[[#This Row],[PAS_DUR_COR_COD_ROS_TG_POS]]</f>
        <v>-290.91666666666663</v>
      </c>
      <c r="LE182" s="15">
        <f>Tabla24[[#This Row],[ROS_NUM_COR_COD_ROS_TG_TOT]]-Tabla24[[#This Row],[PAS_NUM_COR_COD_ROS_TG_TOT]]</f>
        <v>-0.37225360954174502</v>
      </c>
      <c r="LF182" s="15">
        <f>Tabla24[[#This Row],[ROS_DUR_COR_COD_ROS_TG_TOT]]-Tabla24[[#This Row],[PAS_DUR_COR_COD_ROS_TG_TOT]]</f>
        <v>-99.38571428571413</v>
      </c>
      <c r="LG182" s="15">
        <f>Tabla24[[#This Row],[ROS_NUM_COR_COD_ESC_TG_NEG]]-Tabla24[[#This Row],[PAS_NUM_COR_COD_ESC_TG_NEG]]</f>
        <v>-1.4222222222222225</v>
      </c>
      <c r="LH182" s="15">
        <f>Tabla24[[#This Row],[ROS_DUR_COR_COD_ESC_TG_NEG]]-Tabla24[[#This Row],[PAS_DUR_COR_COD_ESC_TG_NEG]]</f>
        <v>-680.96666666666658</v>
      </c>
      <c r="LI182" s="15">
        <f>Tabla24[[#This Row],[ROS_NUM_COR_COD_ESC_TG_NEU]]-Tabla24[[#This Row],[PAS_NUM_COR_COD_ESC_TG_NEU]]</f>
        <v>-0.67222222222222217</v>
      </c>
      <c r="LJ182" s="15">
        <f>Tabla24[[#This Row],[ROS_NUM_COR_COD_ESC_TG_NEG]]-Tabla24[[#This Row],[PAS_NUM_COR_COD_ESC_TG_NEG]]</f>
        <v>-1.4222222222222225</v>
      </c>
      <c r="LK182" s="15">
        <f>Tabla24[[#This Row],[ROS_NUM_COR_COD_ESC_TG_POS]]-Tabla24[[#This Row],[PAS_NUM_COR_COD_ESC_TG_POS]]</f>
        <v>-1.7543859649122808</v>
      </c>
      <c r="LL182" s="15">
        <f>Tabla24[[#This Row],[ROS_DUR_COR_COD_ESC_TG_POS]]-Tabla24[[#This Row],[PAS_DUR_COR_COD_ESC_TG_POS]]</f>
        <v>-839.69696969696963</v>
      </c>
      <c r="LM182" s="15">
        <f>Tabla24[[#This Row],[ROS_NUM_COR_COD_ESC_TG_TOT]]-Tabla24[[#This Row],[PAS_NUM_COR_COD_ESC_TG_TOT]]</f>
        <v>-1.2762084118016321</v>
      </c>
      <c r="LN182" s="15">
        <f>Tabla24[[#This Row],[ROS_DUR_COR_COD_ESC_TG_TOT]]-Tabla24[[#This Row],[PAS_DUR_COR_COD_ESC_TG_TOT]]</f>
        <v>-668.16091954022988</v>
      </c>
      <c r="LO182" s="15">
        <f>Tabla24[[#This Row],[PAS_NUM_COR_COD_ROS_TG_NEG]]-Tabla24[[#This Row],[ESC_NUM_COR_COD_ROS_TG_NEG]]</f>
        <v>-0.39999999999999991</v>
      </c>
      <c r="LP182" s="15">
        <f>Tabla24[[#This Row],[PAS_DUR_COR_COD_ROS_TG_NEG]]-Tabla24[[#This Row],[ESC_DUR_COR_COD_ROS_TG_NEG]]</f>
        <v>-478.16666666666674</v>
      </c>
      <c r="LQ182" s="15">
        <f>Tabla24[[#This Row],[PAS_NUM_COR_COD_ROS_TG_NEU]]-Tabla24[[#This Row],[ESC_NUM_COR_COD_ROS_TG_NEU]]</f>
        <v>-0.45000000000000018</v>
      </c>
      <c r="LR182" s="15">
        <f>Tabla24[[#This Row],[PAS_DUR_COR_COD_ROS_TG_NEU]]-Tabla24[[#This Row],[ESC_DUR_COR_COD_ROS_TG_NEU]]</f>
        <v>74.14285714285711</v>
      </c>
      <c r="LS182" s="15">
        <f>Tabla24[[#This Row],[PAS_NUM_COR_COD_ROS_TG_POS]]-Tabla24[[#This Row],[ESC_NUM_COR_COD_ROS_TG_POS]]</f>
        <v>-1.3421052631578947</v>
      </c>
      <c r="LT182" s="15">
        <f>Tabla24[[#This Row],[PAS_DUR_COR_COD_ROS_TG_POS]]-Tabla24[[#This Row],[ESC_DUR_COR_COD_ROS_TG_POS]]</f>
        <v>80.821428571428555</v>
      </c>
      <c r="LU182" s="15">
        <f>Tabla24[[#This Row],[PAS_NUM_COR_COD_ROS_TG_TOT]]-Tabla24[[#This Row],[ESC_NUM_COR_COD_ROS_TG_TOT]]</f>
        <v>-0.72033898305084754</v>
      </c>
      <c r="LV182" s="15">
        <f>Tabla24[[#This Row],[PAS_DUR_COR_COD_ROS_TG_TOT]]-Tabla24[[#This Row],[ESC_DUR_COR_COD_ROS_TG_TOT]]</f>
        <v>-29.103174603174693</v>
      </c>
      <c r="LW182" s="15">
        <f>Tabla24[[#This Row],[PAS_NUM_COR_COD_ESC_TG_NEG]]-Tabla24[[#This Row],[ESC_NUM_COR_COD_ESC_TG_NEG]]</f>
        <v>-2.0999999999999996</v>
      </c>
      <c r="LX182" s="15">
        <f>Tabla24[[#This Row],[PAS_DUR_COR_COD_ESC_TG_NEG]]-Tabla24[[#This Row],[ESC_DUR_COR_COD_ESC_TG_NEG]]</f>
        <v>-447.07500000000005</v>
      </c>
      <c r="LY182" s="15">
        <f>Tabla24[[#This Row],[PAS_NUM_COR_COD_ESC_TG_NEU]]-Tabla24[[#This Row],[ESC_NUM_COR_COD_ESC_TG_NEU]]</f>
        <v>-2.25</v>
      </c>
      <c r="LZ182" s="15">
        <f>Tabla24[[#This Row],[PAS_DUR_COR_COD_ESC_TG_NEU]]-Tabla24[[#This Row],[ESC_DUR_COR_COD_ESC_TG_NEU]]</f>
        <v>-872.41666666666674</v>
      </c>
      <c r="MA182" s="15">
        <f>Tabla24[[#This Row],[PAS_NUM_COR_COD_ESC_TG_POS]]-Tabla24[[#This Row],[ESC_NUM_COR_COD_ESC_TG_POS]]</f>
        <v>-2.2789473684210528</v>
      </c>
      <c r="MB182" s="15">
        <f>Tabla24[[#This Row],[PAS_DUR_COR_COD_ESC_TG_POS]]-Tabla24[[#This Row],[ESC_DUR_COR_COD_ESC_TG_POS]]</f>
        <v>-69.236363636363649</v>
      </c>
      <c r="MC182" s="15">
        <f>Tabla24[[#This Row],[PAS_NUM_COR_COD_ESC_TG_TOT]]-Tabla24[[#This Row],[ESC_NUM_COR_COD_ESC_TG_TOT]]</f>
        <v>-2.2163841807909606</v>
      </c>
      <c r="MD182" s="15">
        <f>Tabla24[[#This Row],[PAS_DUR_COR_COD_ESC_TG_TOT]]-Tabla24[[#This Row],[ESC_DUR_COR_COD_ESC_TG_TOT]]</f>
        <v>-406.04741379310349</v>
      </c>
      <c r="ME182">
        <v>122.5</v>
      </c>
      <c r="MF182">
        <v>219.8</v>
      </c>
      <c r="MG182">
        <v>266</v>
      </c>
      <c r="MH182">
        <v>214.2</v>
      </c>
      <c r="MI182">
        <v>266.66666666666669</v>
      </c>
      <c r="MJ182">
        <v>204</v>
      </c>
      <c r="MK182">
        <v>285</v>
      </c>
      <c r="ML182">
        <v>251.88888888888889</v>
      </c>
      <c r="MM182">
        <v>293.75</v>
      </c>
      <c r="MN182">
        <v>227.14285714285714</v>
      </c>
      <c r="MO182">
        <v>240.42857142857142</v>
      </c>
      <c r="MP182">
        <v>247.11111111111111</v>
      </c>
      <c r="MQ182">
        <v>372.625</v>
      </c>
      <c r="MR182">
        <v>317.5</v>
      </c>
      <c r="MS182">
        <v>322</v>
      </c>
      <c r="MT182">
        <v>337.75</v>
      </c>
      <c r="MU182">
        <v>317</v>
      </c>
      <c r="MV182">
        <v>328.90909090909093</v>
      </c>
      <c r="MW182">
        <v>367.625</v>
      </c>
      <c r="MX182">
        <v>336.14285714285717</v>
      </c>
      <c r="MY182">
        <v>318.3</v>
      </c>
      <c r="MZ182">
        <v>313.875</v>
      </c>
      <c r="NA182">
        <v>360.63636363636363</v>
      </c>
      <c r="NB182">
        <v>333.13793103448273</v>
      </c>
      <c r="NC182" s="15">
        <f>Tabla1[[#This Row],[ROS_1DU_COR_COD_ROS_TG_NEG]]-Tabla1[[#This Row],[PAS_1DU_COR_COD_ROS_TG_NEG]]</f>
        <v>-194.5</v>
      </c>
      <c r="ND182" s="15">
        <f>Tabla1[[#This Row],[ROS_1DU_COR_COD_ROS_TG_NEU]]-Tabla1[[#This Row],[PAS_1DU_COR_COD_ROS_TG_NEU]]</f>
        <v>-109.10909090909092</v>
      </c>
      <c r="NE182" s="15">
        <f>Tabla1[[#This Row],[ROS_1DU_COR_COD_ROS_TG_POS]]-Tabla1[[#This Row],[PAS_1DU_COR_COD_ROS_TG_POS]]</f>
        <v>-101.625</v>
      </c>
      <c r="NF182" s="15">
        <f>Tabla1[[#This Row],[ROS_1DU_COR_COD_ROS_TG_TOT]]-Tabla1[[#This Row],[PAS_1DU_COR_COD_ROS_TG_TOT]]</f>
        <v>-121.94285714285718</v>
      </c>
      <c r="NG182" s="15">
        <f>Tabla1[[#This Row],[ROS_1DU_COR_COD_ESC_TG_NEG]]-Tabla1[[#This Row],[PAS_1DU_COR_COD_ESC_TG_NEG]]</f>
        <v>-51.633333333333326</v>
      </c>
      <c r="NH182" s="15">
        <f>Tabla1[[#This Row],[ROS_1DU_COR_COD_ESC_TG_NEU]]-Tabla1[[#This Row],[PAS_1DU_COR_COD_ESC_TG_NEU]]</f>
        <v>-109.875</v>
      </c>
      <c r="NI182" s="15">
        <f>Tabla1[[#This Row],[ROS_1DU_COR_COD_ESC_TG_POS]]-Tabla1[[#This Row],[PAS_1DU_COR_COD_ESC_TG_POS]]</f>
        <v>-75.636363636363626</v>
      </c>
      <c r="NJ182" s="15">
        <f>Tabla1[[#This Row],[ROS_1DU_COR_COD_ESC_TG_TOT]]-Tabla1[[#This Row],[PAS_1DU_COR_COD_ESC_TG_TOT]]</f>
        <v>-81.249042145593847</v>
      </c>
      <c r="NK182" s="15">
        <f>Tabla1[[#This Row],[PAS_1DU_COR_COD_ROS_TG_NEG]]-Tabla1[[#This Row],[ESC_1DU_COR_COD_ROS_TG_NEG]]</f>
        <v>23.25</v>
      </c>
      <c r="NL182" s="15">
        <f>Tabla1[[#This Row],[PAS_1DU_COR_COD_ROS_TG_NEU]]-Tabla1[[#This Row],[ESC_1DU_COR_COD_ROS_TG_NEU]]</f>
        <v>101.7662337662338</v>
      </c>
      <c r="NM182" s="15">
        <f>Tabla1[[#This Row],[PAS_1DU_COR_COD_ROS_TG_POS]]-Tabla1[[#This Row],[ESC_1DU_COR_COD_ROS_TG_POS]]</f>
        <v>127.19642857142858</v>
      </c>
      <c r="NN182" s="15">
        <f>Tabla1[[#This Row],[PAS_1DU_COR_COD_ROS_TG_TOT]]-Tabla1[[#This Row],[ESC_1DU_COR_COD_ROS_TG_TOT]]</f>
        <v>89.031746031746053</v>
      </c>
      <c r="NO182" s="15">
        <f>Tabla1[[#This Row],[PAS_1DU_COR_COD_ESC_TG_NEG]]-Tabla1[[#This Row],[ESC_1DU_COR_COD_ESC_TG_NEG]]</f>
        <v>-54.324999999999989</v>
      </c>
      <c r="NP182" s="15">
        <f>Tabla1[[#This Row],[PAS_1DU_COR_COD_ESC_TG_NEU]]-Tabla1[[#This Row],[ESC_1DU_COR_COD_ESC_TG_NEU]]</f>
        <v>-3.625</v>
      </c>
      <c r="NQ182" s="15">
        <f>Tabla1[[#This Row],[PAS_1DU_COR_COD_ESC_TG_POS]]-Tabla1[[#This Row],[ESC_1DU_COR_COD_ESC_TG_POS]]</f>
        <v>38.636363636363626</v>
      </c>
      <c r="NR182" s="15">
        <f>Tabla1[[#This Row],[PAS_1DU_COR_COD_ESC_TG_TOT]]-Tabla1[[#This Row],[ESC_1DU_COR_COD_ESC_TG_TOT]]</f>
        <v>-4.6120689655172669</v>
      </c>
    </row>
    <row r="183" spans="1:382" x14ac:dyDescent="0.3">
      <c r="A183" s="2" t="s">
        <v>201</v>
      </c>
      <c r="B183" s="2">
        <v>60</v>
      </c>
      <c r="C183" s="2">
        <v>1</v>
      </c>
      <c r="D183" s="2">
        <v>62</v>
      </c>
      <c r="E183">
        <v>3.3</v>
      </c>
      <c r="F183">
        <v>981.88235294117646</v>
      </c>
      <c r="G183">
        <v>3.65</v>
      </c>
      <c r="H183">
        <v>952.22222222222217</v>
      </c>
      <c r="I183">
        <v>4.1500000000000004</v>
      </c>
      <c r="J183">
        <v>1096.9444444444443</v>
      </c>
      <c r="K183">
        <v>3.7</v>
      </c>
      <c r="L183">
        <v>1010.8867924528302</v>
      </c>
      <c r="M183">
        <v>3.9</v>
      </c>
      <c r="N183">
        <v>1144.625</v>
      </c>
      <c r="O183">
        <v>3.25</v>
      </c>
      <c r="P183">
        <v>1118.9285714285713</v>
      </c>
      <c r="Q183">
        <v>3.5</v>
      </c>
      <c r="R183">
        <v>975</v>
      </c>
      <c r="S183">
        <v>3.55</v>
      </c>
      <c r="T183">
        <v>1073.5208333333333</v>
      </c>
      <c r="U183">
        <v>3.625</v>
      </c>
      <c r="V183">
        <v>1040.6534653465346</v>
      </c>
      <c r="W183">
        <v>1.45</v>
      </c>
      <c r="X183">
        <v>475.6875</v>
      </c>
      <c r="Y183">
        <v>1.1499999999999999</v>
      </c>
      <c r="Z183">
        <v>458.5</v>
      </c>
      <c r="AA183">
        <v>1.75</v>
      </c>
      <c r="AB183">
        <v>495.38888888888891</v>
      </c>
      <c r="AC183">
        <v>1.45</v>
      </c>
      <c r="AD183">
        <v>478.0625</v>
      </c>
      <c r="AE183">
        <v>1.45</v>
      </c>
      <c r="AF183">
        <v>478.0625</v>
      </c>
      <c r="AG183">
        <v>2.9</v>
      </c>
      <c r="AH183">
        <v>859.41610738255031</v>
      </c>
      <c r="BM183">
        <v>2.9</v>
      </c>
      <c r="BN183">
        <v>859.41610738255031</v>
      </c>
      <c r="BO183">
        <v>5.7</v>
      </c>
      <c r="BP183">
        <v>1500.9</v>
      </c>
      <c r="BQ183">
        <v>4.7</v>
      </c>
      <c r="BR183">
        <v>1284.3333333333333</v>
      </c>
      <c r="BS183">
        <v>5.4444444444444446</v>
      </c>
      <c r="BT183">
        <v>1175.7777777777778</v>
      </c>
      <c r="BU183">
        <v>5.2758620689655169</v>
      </c>
      <c r="BV183">
        <v>1326.7857142857142</v>
      </c>
      <c r="BW183">
        <v>5</v>
      </c>
      <c r="BX183">
        <v>1288.6666666666667</v>
      </c>
      <c r="BY183">
        <v>5.0999999999999996</v>
      </c>
      <c r="BZ183">
        <v>1340.7</v>
      </c>
      <c r="CA183">
        <v>4.2</v>
      </c>
      <c r="CB183">
        <v>1331.8888888888889</v>
      </c>
      <c r="CC183">
        <v>4.7586206896551726</v>
      </c>
      <c r="CD183">
        <v>1321.1428571428571</v>
      </c>
      <c r="CE183">
        <v>5.0172413793103452</v>
      </c>
      <c r="CF183">
        <v>1323.9642857142858</v>
      </c>
      <c r="CG183">
        <v>1.3</v>
      </c>
      <c r="CH183">
        <v>496</v>
      </c>
      <c r="CI183">
        <v>3.5</v>
      </c>
      <c r="CJ183">
        <v>1015.4444444444445</v>
      </c>
      <c r="CK183">
        <v>2.7777777777777777</v>
      </c>
      <c r="CL183">
        <v>656.88888888888891</v>
      </c>
      <c r="CM183">
        <v>2.5172413793103448</v>
      </c>
      <c r="CN183">
        <v>740.92</v>
      </c>
      <c r="CO183">
        <v>3.3333333333333335</v>
      </c>
      <c r="CP183">
        <v>824.25</v>
      </c>
      <c r="CQ183">
        <v>2</v>
      </c>
      <c r="CR183">
        <v>688.57142857142856</v>
      </c>
      <c r="CS183">
        <v>3.9</v>
      </c>
      <c r="CT183">
        <v>853.1</v>
      </c>
      <c r="CU183">
        <v>3.0689655172413794</v>
      </c>
      <c r="CV183">
        <v>797.8</v>
      </c>
      <c r="CW183">
        <v>2.7931034482758621</v>
      </c>
      <c r="CX183">
        <v>769.36</v>
      </c>
      <c r="CY183">
        <v>3.9051724137931036</v>
      </c>
      <c r="CZ183">
        <v>1062.3584905660377</v>
      </c>
      <c r="DA183">
        <v>2.4</v>
      </c>
      <c r="DB183">
        <v>649.6</v>
      </c>
      <c r="DC183">
        <v>2.1</v>
      </c>
      <c r="DD183">
        <v>619.11111111111109</v>
      </c>
      <c r="DE183">
        <v>2.5555555555555554</v>
      </c>
      <c r="DF183">
        <v>770.875</v>
      </c>
      <c r="DG183">
        <v>2.3448275862068964</v>
      </c>
      <c r="DH183">
        <v>675.37037037037032</v>
      </c>
      <c r="DI183">
        <v>2.7777777777777777</v>
      </c>
      <c r="DJ183">
        <v>686.33333333333337</v>
      </c>
      <c r="DK183">
        <v>3.3</v>
      </c>
      <c r="DL183">
        <v>859.5</v>
      </c>
      <c r="DM183">
        <v>2.9</v>
      </c>
      <c r="DN183">
        <v>739.6</v>
      </c>
      <c r="DO183">
        <v>3</v>
      </c>
      <c r="DP183">
        <v>764.41379310344826</v>
      </c>
      <c r="DQ183">
        <v>2.6724137931034484</v>
      </c>
      <c r="DR183">
        <v>721.48214285714289</v>
      </c>
      <c r="DS183">
        <v>2.6724137931034484</v>
      </c>
      <c r="DT183">
        <v>721.48214285714289</v>
      </c>
      <c r="DU183">
        <v>3.4942528735632186</v>
      </c>
      <c r="DV183">
        <v>944.52469135802471</v>
      </c>
      <c r="EA183">
        <v>9</v>
      </c>
      <c r="EB183">
        <v>1460</v>
      </c>
      <c r="EC183">
        <v>9</v>
      </c>
      <c r="ED183">
        <v>1460</v>
      </c>
      <c r="EE183">
        <v>1</v>
      </c>
      <c r="EF183">
        <v>320</v>
      </c>
      <c r="EK183">
        <v>1</v>
      </c>
      <c r="EL183">
        <v>320</v>
      </c>
      <c r="EM183">
        <v>5</v>
      </c>
      <c r="EN183">
        <v>890</v>
      </c>
      <c r="ES183">
        <v>1</v>
      </c>
      <c r="ET183">
        <v>123</v>
      </c>
      <c r="EU183">
        <v>1</v>
      </c>
      <c r="EV183">
        <v>123</v>
      </c>
      <c r="EW183">
        <v>6</v>
      </c>
      <c r="EX183">
        <v>2058</v>
      </c>
      <c r="FC183">
        <v>6</v>
      </c>
      <c r="FD183">
        <v>2058</v>
      </c>
      <c r="FE183">
        <v>3.5</v>
      </c>
      <c r="FF183">
        <v>1090.5</v>
      </c>
      <c r="FG183">
        <v>4.25</v>
      </c>
      <c r="FH183">
        <v>990.25</v>
      </c>
      <c r="FM183">
        <v>5</v>
      </c>
      <c r="FN183">
        <v>1775</v>
      </c>
      <c r="FO183">
        <v>5</v>
      </c>
      <c r="FP183">
        <v>1775</v>
      </c>
      <c r="FQ183">
        <v>4</v>
      </c>
      <c r="FR183">
        <v>1040</v>
      </c>
      <c r="FW183">
        <v>4</v>
      </c>
      <c r="FX183">
        <v>1040</v>
      </c>
      <c r="FY183">
        <v>4.5</v>
      </c>
      <c r="FZ183">
        <v>1407.5</v>
      </c>
      <c r="GA183">
        <v>4.5</v>
      </c>
      <c r="GB183">
        <v>1407.5</v>
      </c>
      <c r="GC183">
        <v>4.333333333333333</v>
      </c>
      <c r="GD183">
        <v>1129.3333333333333</v>
      </c>
      <c r="GE183">
        <v>3.5222222222222221</v>
      </c>
      <c r="GF183">
        <v>951.125</v>
      </c>
      <c r="GG183">
        <v>1.6</v>
      </c>
      <c r="GH183">
        <v>956.8</v>
      </c>
      <c r="GI183">
        <v>1.3</v>
      </c>
      <c r="GJ183">
        <v>468.85714285714283</v>
      </c>
      <c r="GK183">
        <v>1.8888888888888888</v>
      </c>
      <c r="GL183">
        <v>915.2</v>
      </c>
      <c r="GM183">
        <v>1.5862068965517242</v>
      </c>
      <c r="GN183">
        <v>743.64705882352939</v>
      </c>
      <c r="GO183">
        <v>1.1111111111111112</v>
      </c>
      <c r="GP183">
        <v>425.16666666666669</v>
      </c>
      <c r="GQ183">
        <v>2.2000000000000002</v>
      </c>
      <c r="GR183">
        <v>690.33333333333337</v>
      </c>
      <c r="GS183">
        <v>1.5</v>
      </c>
      <c r="GT183">
        <v>1079</v>
      </c>
      <c r="GU183">
        <v>1.6296296296296295</v>
      </c>
      <c r="GV183">
        <v>666.72222222222217</v>
      </c>
      <c r="GW183">
        <v>1.6071428571428572</v>
      </c>
      <c r="GX183">
        <v>704.08571428571429</v>
      </c>
      <c r="GY183">
        <v>6</v>
      </c>
      <c r="GZ183">
        <v>1838.5555555555557</v>
      </c>
      <c r="HA183">
        <v>5.9</v>
      </c>
      <c r="HB183">
        <v>1793.8</v>
      </c>
      <c r="HC183">
        <v>6</v>
      </c>
      <c r="HD183">
        <v>1663.2222222222222</v>
      </c>
      <c r="HE183">
        <v>5.9655172413793105</v>
      </c>
      <c r="HF183">
        <v>1766.2142857142858</v>
      </c>
      <c r="HG183">
        <v>6.333333333333333</v>
      </c>
      <c r="HH183">
        <v>1888.2222222222222</v>
      </c>
      <c r="HI183">
        <v>4.9000000000000004</v>
      </c>
      <c r="HJ183">
        <v>1571.4</v>
      </c>
      <c r="HK183">
        <v>6.375</v>
      </c>
      <c r="HL183">
        <v>1658.375</v>
      </c>
      <c r="HM183">
        <v>5.8148148148148149</v>
      </c>
      <c r="HN183">
        <v>1702.7777777777778</v>
      </c>
      <c r="HO183">
        <v>5.8928571428571432</v>
      </c>
      <c r="HP183">
        <v>1735.0727272727272</v>
      </c>
      <c r="HQ183">
        <v>3.75</v>
      </c>
      <c r="HR183">
        <v>1334.1333333333334</v>
      </c>
      <c r="HS183">
        <v>2.6</v>
      </c>
      <c r="HT183">
        <v>729.4</v>
      </c>
      <c r="HU183">
        <v>2.5</v>
      </c>
      <c r="HV183">
        <v>792.44444444444446</v>
      </c>
      <c r="HW183">
        <v>2.7777777777777777</v>
      </c>
      <c r="HX183">
        <v>787.44444444444446</v>
      </c>
      <c r="HY183">
        <v>2.6206896551724137</v>
      </c>
      <c r="HZ183">
        <v>768.32142857142856</v>
      </c>
      <c r="IA183">
        <v>3.1111111111111112</v>
      </c>
      <c r="IB183">
        <v>782.55555555555554</v>
      </c>
      <c r="IC183">
        <v>2.9</v>
      </c>
      <c r="ID183">
        <v>876.6</v>
      </c>
      <c r="IE183">
        <v>3.25</v>
      </c>
      <c r="IF183">
        <v>819.625</v>
      </c>
      <c r="IG183">
        <v>3.074074074074074</v>
      </c>
      <c r="IH183">
        <v>828.37037037037032</v>
      </c>
      <c r="II183">
        <v>2.8392857142857144</v>
      </c>
      <c r="IJ183">
        <v>797.8</v>
      </c>
      <c r="IK183">
        <v>2.8392857142857144</v>
      </c>
      <c r="IL183">
        <v>797.8</v>
      </c>
      <c r="IM183">
        <v>3.4464285714285716</v>
      </c>
      <c r="IN183">
        <v>1130.6965517241379</v>
      </c>
      <c r="IS183">
        <v>0</v>
      </c>
      <c r="IU183">
        <v>0</v>
      </c>
      <c r="IW183">
        <v>0</v>
      </c>
      <c r="JA183">
        <v>3</v>
      </c>
      <c r="JB183">
        <v>892</v>
      </c>
      <c r="JC183">
        <v>2</v>
      </c>
      <c r="JD183">
        <v>892</v>
      </c>
      <c r="JE183">
        <v>1.5</v>
      </c>
      <c r="JF183">
        <v>892</v>
      </c>
      <c r="JK183">
        <v>7</v>
      </c>
      <c r="JL183">
        <v>2265</v>
      </c>
      <c r="JM183">
        <v>7</v>
      </c>
      <c r="JN183">
        <v>2265</v>
      </c>
      <c r="JO183">
        <v>7</v>
      </c>
      <c r="JP183">
        <v>2368</v>
      </c>
      <c r="JS183">
        <v>4.5</v>
      </c>
      <c r="JT183">
        <v>1316.5</v>
      </c>
      <c r="JU183">
        <v>5.333333333333333</v>
      </c>
      <c r="JV183">
        <v>1667</v>
      </c>
      <c r="JW183">
        <v>5.75</v>
      </c>
      <c r="JX183">
        <v>1816.5</v>
      </c>
      <c r="JY183">
        <v>3.625</v>
      </c>
      <c r="JZ183">
        <v>1508.3333333333333</v>
      </c>
      <c r="KE183">
        <v>3</v>
      </c>
      <c r="KF183">
        <v>852</v>
      </c>
      <c r="KG183">
        <v>3</v>
      </c>
      <c r="KH183">
        <v>852</v>
      </c>
      <c r="KI183">
        <v>1</v>
      </c>
      <c r="KJ183">
        <v>163</v>
      </c>
      <c r="KM183">
        <v>4</v>
      </c>
      <c r="KN183">
        <v>1135</v>
      </c>
      <c r="KO183">
        <v>3</v>
      </c>
      <c r="KP183">
        <v>811</v>
      </c>
      <c r="KQ183">
        <v>3</v>
      </c>
      <c r="KR183">
        <v>821.25</v>
      </c>
      <c r="KS183">
        <v>3</v>
      </c>
      <c r="KT183">
        <v>821.25</v>
      </c>
      <c r="KU183">
        <v>3.4166666666666665</v>
      </c>
      <c r="KV183">
        <v>1233.5</v>
      </c>
      <c r="KW183">
        <v>3.4444444444444446</v>
      </c>
      <c r="KX183">
        <v>1137.3290322580644</v>
      </c>
      <c r="KY183" s="15">
        <f>Tabla24[[#This Row],[ROS_NUM_COR_COD_ROS_TG_NEG]]-Tabla24[[#This Row],[PAS_NUM_COR_COD_ROS_TG_NEG]]</f>
        <v>2.4333333333333331</v>
      </c>
      <c r="KZ183" s="15">
        <f>Tabla24[[#This Row],[ROS_DUR_COR_COD_ROS_TG_NEG]]-Tabla24[[#This Row],[PAS_DUR_COR_COD_ROS_TG_NEG]]</f>
        <v>743.59722222222217</v>
      </c>
      <c r="LA183" s="15">
        <f>Tabla24[[#This Row],[ROS_NUM_COR_COD_ROS_TG_NEU]]-Tabla24[[#This Row],[PAS_NUM_COR_COD_ROS_TG_NEU]]</f>
        <v>1.6500000000000004</v>
      </c>
      <c r="LB183" s="15">
        <f>Tabla24[[#This Row],[ROS_DUR_COR_COD_ROS_TG_NEU]]-Tabla24[[#This Row],[PAS_DUR_COR_COD_ROS_TG_NEU]]</f>
        <v>452.47142857142876</v>
      </c>
      <c r="LC183" s="15">
        <f>Tabla24[[#This Row],[ROS_NUM_COR_COD_ROS_TG_POS]]-Tabla24[[#This Row],[PAS_NUM_COR_COD_ROS_TG_POS]]</f>
        <v>2.875</v>
      </c>
      <c r="LD183" s="15">
        <f>Tabla24[[#This Row],[ROS_DUR_COR_COD_ROS_TG_POS]]-Tabla24[[#This Row],[PAS_DUR_COR_COD_ROS_TG_POS]]</f>
        <v>683.375</v>
      </c>
      <c r="LE183" s="15">
        <f>Tabla24[[#This Row],[ROS_NUM_COR_COD_ROS_TG_TOT]]-Tabla24[[#This Row],[PAS_NUM_COR_COD_ROS_TG_TOT]]</f>
        <v>2.2648148148148151</v>
      </c>
      <c r="LF183" s="15">
        <f>Tabla24[[#This Row],[ROS_DUR_COR_COD_ROS_TG_TOT]]-Tabla24[[#This Row],[PAS_DUR_COR_COD_ROS_TG_TOT]]</f>
        <v>629.25694444444457</v>
      </c>
      <c r="LG183" s="15">
        <f>Tabla24[[#This Row],[ROS_NUM_COR_COD_ESC_TG_NEG]]-Tabla24[[#This Row],[PAS_NUM_COR_COD_ESC_TG_NEG]]</f>
        <v>-2.1888888888888887</v>
      </c>
      <c r="LH183" s="15">
        <f>Tabla24[[#This Row],[ROS_DUR_COR_COD_ESC_TG_NEG]]-Tabla24[[#This Row],[PAS_DUR_COR_COD_ESC_TG_NEG]]</f>
        <v>-556.71568627450984</v>
      </c>
      <c r="LI183" s="15">
        <f>Tabla24[[#This Row],[ROS_NUM_COR_COD_ESC_TG_NEU]]-Tabla24[[#This Row],[PAS_NUM_COR_COD_ESC_TG_NEU]]</f>
        <v>-1.4499999999999997</v>
      </c>
      <c r="LJ183" s="15">
        <f>Tabla24[[#This Row],[ROS_NUM_COR_COD_ESC_TG_NEG]]-Tabla24[[#This Row],[PAS_NUM_COR_COD_ESC_TG_NEG]]</f>
        <v>-2.1888888888888887</v>
      </c>
      <c r="LK183" s="15">
        <f>Tabla24[[#This Row],[ROS_NUM_COR_COD_ESC_TG_POS]]-Tabla24[[#This Row],[PAS_NUM_COR_COD_ESC_TG_POS]]</f>
        <v>-2.6500000000000004</v>
      </c>
      <c r="LL183" s="15">
        <f>Tabla24[[#This Row],[ROS_DUR_COR_COD_ESC_TG_POS]]-Tabla24[[#This Row],[PAS_DUR_COR_COD_ESC_TG_POS]]</f>
        <v>-17.944444444444343</v>
      </c>
      <c r="LM183" s="15">
        <f>Tabla24[[#This Row],[ROS_NUM_COR_COD_ESC_TG_TOT]]-Tabla24[[#This Row],[PAS_NUM_COR_COD_ESC_TG_TOT]]</f>
        <v>-2.0703703703703704</v>
      </c>
      <c r="LN183" s="15">
        <f>Tabla24[[#This Row],[ROS_DUR_COR_COD_ESC_TG_TOT]]-Tabla24[[#This Row],[PAS_DUR_COR_COD_ESC_TG_TOT]]</f>
        <v>-344.16457023060798</v>
      </c>
      <c r="LO183" s="15">
        <f>Tabla24[[#This Row],[PAS_NUM_COR_COD_ROS_TG_NEG]]-Tabla24[[#This Row],[ESC_NUM_COR_COD_ROS_TG_NEG]]</f>
        <v>0.56666666666666643</v>
      </c>
      <c r="LP183" s="15">
        <f>Tabla24[[#This Row],[PAS_DUR_COR_COD_ROS_TG_NEG]]-Tabla24[[#This Row],[ESC_DUR_COR_COD_ROS_TG_NEG]]</f>
        <v>320.375</v>
      </c>
      <c r="LQ183" s="15">
        <f>Tabla24[[#This Row],[PAS_NUM_COR_COD_ROS_TG_NEU]]-Tabla24[[#This Row],[ESC_NUM_COR_COD_ROS_TG_NEU]]</f>
        <v>1.25</v>
      </c>
      <c r="LR183" s="15">
        <f>Tabla24[[#This Row],[PAS_DUR_COR_COD_ROS_TG_NEU]]-Tabla24[[#This Row],[ESC_DUR_COR_COD_ROS_TG_NEU]]</f>
        <v>430.35714285714278</v>
      </c>
      <c r="LS183" s="15">
        <f>Tabla24[[#This Row],[PAS_NUM_COR_COD_ROS_TG_POS]]-Tabla24[[#This Row],[ESC_NUM_COR_COD_ROS_TG_POS]]</f>
        <v>-0.39999999999999991</v>
      </c>
      <c r="LT183" s="15">
        <f>Tabla24[[#This Row],[PAS_DUR_COR_COD_ROS_TG_POS]]-Tabla24[[#This Row],[ESC_DUR_COR_COD_ROS_TG_POS]]</f>
        <v>121.89999999999998</v>
      </c>
      <c r="LU183" s="15">
        <f>Tabla24[[#This Row],[PAS_NUM_COR_COD_ROS_TG_TOT]]-Tabla24[[#This Row],[ESC_NUM_COR_COD_ROS_TG_TOT]]</f>
        <v>0.48103448275862037</v>
      </c>
      <c r="LV183" s="15">
        <f>Tabla24[[#This Row],[PAS_DUR_COR_COD_ROS_TG_TOT]]-Tabla24[[#This Row],[ESC_DUR_COR_COD_ROS_TG_TOT]]</f>
        <v>275.7208333333333</v>
      </c>
      <c r="LW183" s="15">
        <f>Tabla24[[#This Row],[PAS_NUM_COR_COD_ESC_TG_NEG]]-Tabla24[[#This Row],[ESC_NUM_COR_COD_ESC_TG_NEG]]</f>
        <v>-1.7000000000000002</v>
      </c>
      <c r="LX183" s="15">
        <f>Tabla24[[#This Row],[PAS_DUR_COR_COD_ESC_TG_NEG]]-Tabla24[[#This Row],[ESC_DUR_COR_COD_ESC_TG_NEG]]</f>
        <v>-306.78431372549028</v>
      </c>
      <c r="LY183" s="15">
        <f>Tabla24[[#This Row],[PAS_NUM_COR_COD_ESC_TG_NEU]]-Tabla24[[#This Row],[ESC_NUM_COR_COD_ESC_TG_NEU]]</f>
        <v>-1.4499999999999997</v>
      </c>
      <c r="LZ183" s="15">
        <f>Tabla24[[#This Row],[PAS_DUR_COR_COD_ESC_TG_NEU]]-Tabla24[[#This Row],[ESC_DUR_COR_COD_ESC_TG_NEU]]</f>
        <v>-388.47777777777787</v>
      </c>
      <c r="MA183" s="15">
        <f>Tabla24[[#This Row],[PAS_NUM_COR_COD_ESC_TG_POS]]-Tabla24[[#This Row],[ESC_NUM_COR_COD_ESC_TG_POS]]</f>
        <v>-4.9999999999999822E-2</v>
      </c>
      <c r="MB183" s="15">
        <f>Tabla24[[#This Row],[PAS_DUR_COR_COD_ESC_TG_POS]]-Tabla24[[#This Row],[ESC_DUR_COR_COD_ESC_TG_POS]]</f>
        <v>-234.94444444444457</v>
      </c>
      <c r="MC183" s="15">
        <f>Tabla24[[#This Row],[PAS_NUM_COR_COD_ESC_TG_TOT]]-Tabla24[[#This Row],[ESC_NUM_COR_COD_ESC_TG_TOT]]</f>
        <v>-1.0586206896551724</v>
      </c>
      <c r="MD183" s="15">
        <f>Tabla24[[#This Row],[PAS_DUR_COR_COD_ESC_TG_TOT]]-Tabla24[[#This Row],[ESC_DUR_COR_COD_ESC_TG_TOT]]</f>
        <v>-310.25606469002696</v>
      </c>
      <c r="ME183">
        <v>321.55555555555554</v>
      </c>
      <c r="MF183">
        <v>354.5</v>
      </c>
      <c r="MG183">
        <v>234.625</v>
      </c>
      <c r="MH183">
        <v>308</v>
      </c>
      <c r="MI183">
        <v>257</v>
      </c>
      <c r="MJ183">
        <v>321.88888888888891</v>
      </c>
      <c r="MK183">
        <v>377.33333333333331</v>
      </c>
      <c r="ML183">
        <v>309.5</v>
      </c>
      <c r="MM183">
        <v>210.625</v>
      </c>
      <c r="MN183">
        <v>274.42857142857144</v>
      </c>
      <c r="MO183">
        <v>226.8</v>
      </c>
      <c r="MP183">
        <v>234.96</v>
      </c>
      <c r="MQ183">
        <v>274</v>
      </c>
      <c r="MR183">
        <v>273.3</v>
      </c>
      <c r="MS183">
        <v>282.22222222222223</v>
      </c>
      <c r="MT183">
        <v>276.39285714285717</v>
      </c>
      <c r="MU183">
        <v>216.5625</v>
      </c>
      <c r="MV183">
        <v>232.92857142857142</v>
      </c>
      <c r="MW183">
        <v>273.66666666666669</v>
      </c>
      <c r="MX183">
        <v>242.75</v>
      </c>
      <c r="MY183">
        <v>275.88235294117646</v>
      </c>
      <c r="MZ183">
        <v>239.55555555555554</v>
      </c>
      <c r="NA183">
        <v>231.72222222222223</v>
      </c>
      <c r="NB183">
        <v>248.54716981132074</v>
      </c>
      <c r="NC183" s="15">
        <f>Tabla1[[#This Row],[ROS_1DU_COR_COD_ROS_TG_NEG]]-Tabla1[[#This Row],[PAS_1DU_COR_COD_ROS_TG_NEG]]</f>
        <v>104.99305555555554</v>
      </c>
      <c r="ND183" s="15">
        <f>Tabla1[[#This Row],[ROS_1DU_COR_COD_ROS_TG_NEU]]-Tabla1[[#This Row],[PAS_1DU_COR_COD_ROS_TG_NEU]]</f>
        <v>121.57142857142858</v>
      </c>
      <c r="NE183" s="15">
        <f>Tabla1[[#This Row],[ROS_1DU_COR_COD_ROS_TG_POS]]-Tabla1[[#This Row],[PAS_1DU_COR_COD_ROS_TG_POS]]</f>
        <v>-39.041666666666686</v>
      </c>
      <c r="NF183" s="15">
        <f>Tabla1[[#This Row],[ROS_1DU_COR_COD_ROS_TG_TOT]]-Tabla1[[#This Row],[PAS_1DU_COR_COD_ROS_TG_TOT]]</f>
        <v>65.25</v>
      </c>
      <c r="NG183" s="15">
        <f>Tabla1[[#This Row],[ROS_1DU_COR_COD_ESC_TG_NEG]]-Tabla1[[#This Row],[PAS_1DU_COR_COD_ESC_TG_NEG]]</f>
        <v>-18.882352941176464</v>
      </c>
      <c r="NH183" s="15">
        <f>Tabla1[[#This Row],[ROS_1DU_COR_COD_ESC_TG_NEU]]-Tabla1[[#This Row],[PAS_1DU_COR_COD_ESC_TG_NEU]]</f>
        <v>82.333333333333371</v>
      </c>
      <c r="NI183" s="15">
        <f>Tabla1[[#This Row],[ROS_1DU_COR_COD_ESC_TG_POS]]-Tabla1[[#This Row],[PAS_1DU_COR_COD_ESC_TG_POS]]</f>
        <v>145.61111111111109</v>
      </c>
      <c r="NJ183" s="15">
        <f>Tabla1[[#This Row],[ROS_1DU_COR_COD_ESC_TG_TOT]]-Tabla1[[#This Row],[PAS_1DU_COR_COD_ESC_TG_TOT]]</f>
        <v>60.952830188679258</v>
      </c>
      <c r="NK183" s="15">
        <f>Tabla1[[#This Row],[PAS_1DU_COR_COD_ROS_TG_NEG]]-Tabla1[[#This Row],[ESC_1DU_COR_COD_ROS_TG_NEG]]</f>
        <v>5.9375</v>
      </c>
      <c r="NL183" s="15">
        <f>Tabla1[[#This Row],[PAS_1DU_COR_COD_ROS_TG_NEU]]-Tabla1[[#This Row],[ESC_1DU_COR_COD_ROS_TG_NEU]]</f>
        <v>-41.500000000000028</v>
      </c>
      <c r="NM183" s="15">
        <f>Tabla1[[#This Row],[PAS_1DU_COR_COD_ROS_TG_POS]]-Tabla1[[#This Row],[ESC_1DU_COR_COD_ROS_TG_POS]]</f>
        <v>46.866666666666674</v>
      </c>
      <c r="NN183" s="15">
        <f>Tabla1[[#This Row],[PAS_1DU_COR_COD_ROS_TG_TOT]]-Tabla1[[#This Row],[ESC_1DU_COR_COD_ROS_TG_TOT]]</f>
        <v>7.789999999999992</v>
      </c>
      <c r="NO183" s="15">
        <f>Tabla1[[#This Row],[PAS_1DU_COR_COD_ESC_TG_NEG]]-Tabla1[[#This Row],[ESC_1DU_COR_COD_ESC_TG_NEG]]</f>
        <v>1.8823529411764639</v>
      </c>
      <c r="NP183" s="15">
        <f>Tabla1[[#This Row],[PAS_1DU_COR_COD_ESC_TG_NEU]]-Tabla1[[#This Row],[ESC_1DU_COR_COD_ESC_TG_NEU]]</f>
        <v>-33.744444444444468</v>
      </c>
      <c r="NQ183" s="15">
        <f>Tabla1[[#This Row],[PAS_1DU_COR_COD_ESC_TG_POS]]-Tabla1[[#This Row],[ESC_1DU_COR_COD_ESC_TG_POS]]</f>
        <v>-50.5</v>
      </c>
      <c r="NR183" s="15">
        <f>Tabla1[[#This Row],[PAS_1DU_COR_COD_ESC_TG_TOT]]-Tabla1[[#This Row],[ESC_1DU_COR_COD_ESC_TG_TOT]]</f>
        <v>-27.845687331536425</v>
      </c>
    </row>
    <row r="184" spans="1:382" x14ac:dyDescent="0.3">
      <c r="A184" s="2" t="s">
        <v>203</v>
      </c>
      <c r="B184" s="2">
        <v>60</v>
      </c>
      <c r="C184" s="2">
        <v>1</v>
      </c>
      <c r="D184" s="2">
        <v>67</v>
      </c>
      <c r="E184">
        <v>3.7</v>
      </c>
      <c r="F184">
        <v>1145.1333333333334</v>
      </c>
      <c r="G184">
        <v>2.8888888888888888</v>
      </c>
      <c r="H184">
        <v>1052.6666666666667</v>
      </c>
      <c r="I184">
        <v>2.8235294117647061</v>
      </c>
      <c r="J184">
        <v>862.84615384615381</v>
      </c>
      <c r="K184">
        <v>3.1636363636363636</v>
      </c>
      <c r="L184">
        <v>1025.6500000000001</v>
      </c>
      <c r="M184">
        <v>3.35</v>
      </c>
      <c r="N184">
        <v>764.36842105263156</v>
      </c>
      <c r="O184">
        <v>3</v>
      </c>
      <c r="P184">
        <v>755</v>
      </c>
      <c r="Q184">
        <v>4.3529411764705879</v>
      </c>
      <c r="R184">
        <v>1053.1333333333334</v>
      </c>
      <c r="S184">
        <v>3.5454545454545454</v>
      </c>
      <c r="T184">
        <v>848</v>
      </c>
      <c r="U184">
        <v>3.3545454545454545</v>
      </c>
      <c r="V184">
        <v>926.95555555555552</v>
      </c>
      <c r="W184">
        <v>2.2000000000000002</v>
      </c>
      <c r="X184">
        <v>671.1875</v>
      </c>
      <c r="Y184">
        <v>2.6111111111111112</v>
      </c>
      <c r="Z184">
        <v>628.17647058823525</v>
      </c>
      <c r="AA184">
        <v>1.7647058823529411</v>
      </c>
      <c r="AB184">
        <v>573.75</v>
      </c>
      <c r="AC184">
        <v>2.2000000000000002</v>
      </c>
      <c r="AD184">
        <v>628.95555555555552</v>
      </c>
      <c r="AE184">
        <v>2.2000000000000002</v>
      </c>
      <c r="AF184">
        <v>628.95555555555552</v>
      </c>
      <c r="AG184">
        <v>2.9696969696969697</v>
      </c>
      <c r="AH184">
        <v>827.62222222222226</v>
      </c>
      <c r="AK184">
        <v>3.5</v>
      </c>
      <c r="AL184">
        <v>721.5</v>
      </c>
      <c r="AM184">
        <v>0.33333333333333331</v>
      </c>
      <c r="AN184">
        <v>129</v>
      </c>
      <c r="AO184">
        <v>1.6</v>
      </c>
      <c r="AP184">
        <v>524</v>
      </c>
      <c r="AS184">
        <v>5</v>
      </c>
      <c r="AT184">
        <v>1016</v>
      </c>
      <c r="AU184">
        <v>3.6666666666666665</v>
      </c>
      <c r="AV184">
        <v>820</v>
      </c>
      <c r="AW184">
        <v>4.2</v>
      </c>
      <c r="AX184">
        <v>898.4</v>
      </c>
      <c r="AY184">
        <v>2.9</v>
      </c>
      <c r="AZ184">
        <v>758</v>
      </c>
      <c r="BC184">
        <v>3.5</v>
      </c>
      <c r="BD184">
        <v>629</v>
      </c>
      <c r="BE184">
        <v>4.333333333333333</v>
      </c>
      <c r="BF184">
        <v>1480.5</v>
      </c>
      <c r="BG184">
        <v>4</v>
      </c>
      <c r="BH184">
        <v>1054.75</v>
      </c>
      <c r="BI184">
        <v>4</v>
      </c>
      <c r="BJ184">
        <v>1054.75</v>
      </c>
      <c r="BK184">
        <v>3.2666666666666666</v>
      </c>
      <c r="BL184">
        <v>856.91666666666663</v>
      </c>
      <c r="BM184">
        <v>2.9944444444444445</v>
      </c>
      <c r="BN184">
        <v>830.01360544217687</v>
      </c>
      <c r="BO184">
        <v>3.8</v>
      </c>
      <c r="BP184">
        <v>1099.625</v>
      </c>
      <c r="BQ184">
        <v>3.3333333333333335</v>
      </c>
      <c r="BR184">
        <v>989.125</v>
      </c>
      <c r="BS184">
        <v>1.7777777777777777</v>
      </c>
      <c r="BT184">
        <v>512.85714285714289</v>
      </c>
      <c r="BU184">
        <v>3</v>
      </c>
      <c r="BV184">
        <v>882.60869565217388</v>
      </c>
      <c r="BW184">
        <v>2.1428571428571428</v>
      </c>
      <c r="BX184">
        <v>1242.3333333333333</v>
      </c>
      <c r="BY184">
        <v>2.6666666666666665</v>
      </c>
      <c r="BZ184">
        <v>771.16666666666663</v>
      </c>
      <c r="CA184">
        <v>4.333333333333333</v>
      </c>
      <c r="CB184">
        <v>828</v>
      </c>
      <c r="CC184">
        <v>3.12</v>
      </c>
      <c r="CD184">
        <v>878.11111111111109</v>
      </c>
      <c r="CE184">
        <v>3.0566037735849059</v>
      </c>
      <c r="CF184">
        <v>880.63414634146341</v>
      </c>
      <c r="CG184">
        <v>2.4</v>
      </c>
      <c r="CH184">
        <v>760.28571428571433</v>
      </c>
      <c r="CI184">
        <v>3.1111111111111112</v>
      </c>
      <c r="CJ184">
        <v>1121.8333333333333</v>
      </c>
      <c r="CK184">
        <v>3.4444444444444446</v>
      </c>
      <c r="CL184">
        <v>1026.1428571428571</v>
      </c>
      <c r="CM184">
        <v>2.9642857142857144</v>
      </c>
      <c r="CN184">
        <v>961.8</v>
      </c>
      <c r="CO184">
        <v>3.7142857142857144</v>
      </c>
      <c r="CP184">
        <v>1043.1666666666667</v>
      </c>
      <c r="CQ184">
        <v>3.2222222222222223</v>
      </c>
      <c r="CR184">
        <v>1091.6666666666667</v>
      </c>
      <c r="CS184">
        <v>1.2222222222222223</v>
      </c>
      <c r="CT184">
        <v>464.5</v>
      </c>
      <c r="CU184">
        <v>2.64</v>
      </c>
      <c r="CV184">
        <v>916.6875</v>
      </c>
      <c r="CW184">
        <v>2.8113207547169812</v>
      </c>
      <c r="CX184">
        <v>941.75</v>
      </c>
      <c r="CY184">
        <v>2.9339622641509435</v>
      </c>
      <c r="CZ184">
        <v>909.20779220779218</v>
      </c>
      <c r="DA184">
        <v>1</v>
      </c>
      <c r="DB184">
        <v>537.5</v>
      </c>
      <c r="DC184">
        <v>1</v>
      </c>
      <c r="DD184">
        <v>302.60000000000002</v>
      </c>
      <c r="DE184">
        <v>0.88888888888888884</v>
      </c>
      <c r="DF184">
        <v>474</v>
      </c>
      <c r="DG184">
        <v>0.9642857142857143</v>
      </c>
      <c r="DH184">
        <v>430.92857142857144</v>
      </c>
      <c r="DI184">
        <v>1.2857142857142858</v>
      </c>
      <c r="DJ184">
        <v>333.33333333333331</v>
      </c>
      <c r="DK184">
        <v>0.55555555555555558</v>
      </c>
      <c r="DL184">
        <v>280.66666666666669</v>
      </c>
      <c r="DM184">
        <v>1.5555555555555556</v>
      </c>
      <c r="DN184">
        <v>455.66666666666669</v>
      </c>
      <c r="DO184">
        <v>1.1200000000000001</v>
      </c>
      <c r="DP184">
        <v>371.73333333333335</v>
      </c>
      <c r="DQ184">
        <v>1.0377358490566038</v>
      </c>
      <c r="DR184">
        <v>400.31034482758622</v>
      </c>
      <c r="DS184">
        <v>1.0377358490566038</v>
      </c>
      <c r="DT184">
        <v>400.31034482758622</v>
      </c>
      <c r="DU184">
        <v>2.3018867924528301</v>
      </c>
      <c r="DV184">
        <v>769.98113207547169</v>
      </c>
      <c r="DY184">
        <v>4</v>
      </c>
      <c r="DZ184">
        <v>519</v>
      </c>
      <c r="EA184">
        <v>7</v>
      </c>
      <c r="EB184">
        <v>1746</v>
      </c>
      <c r="EC184">
        <v>5.5</v>
      </c>
      <c r="ED184">
        <v>1132.5</v>
      </c>
      <c r="EE184">
        <v>1.3333333333333333</v>
      </c>
      <c r="EF184">
        <v>534</v>
      </c>
      <c r="EG184">
        <v>7</v>
      </c>
      <c r="EH184">
        <v>1082</v>
      </c>
      <c r="EI184">
        <v>2</v>
      </c>
      <c r="EJ184">
        <v>370</v>
      </c>
      <c r="EK184">
        <v>2.6</v>
      </c>
      <c r="EL184">
        <v>630</v>
      </c>
      <c r="EM184">
        <v>3.4285714285714284</v>
      </c>
      <c r="EN184">
        <v>797.5</v>
      </c>
      <c r="EQ184">
        <v>2</v>
      </c>
      <c r="ER184">
        <v>333</v>
      </c>
      <c r="ES184">
        <v>1</v>
      </c>
      <c r="ET184">
        <v>208</v>
      </c>
      <c r="EU184">
        <v>1.5</v>
      </c>
      <c r="EV184">
        <v>270.5</v>
      </c>
      <c r="EW184">
        <v>3.3333333333333335</v>
      </c>
      <c r="EX184">
        <v>1416.5</v>
      </c>
      <c r="EY184">
        <v>3</v>
      </c>
      <c r="EZ184">
        <v>681</v>
      </c>
      <c r="FA184">
        <v>4</v>
      </c>
      <c r="FB184">
        <v>680</v>
      </c>
      <c r="FC184">
        <v>3.4</v>
      </c>
      <c r="FD184">
        <v>1048.5</v>
      </c>
      <c r="FE184">
        <v>2.8571428571428572</v>
      </c>
      <c r="FF184">
        <v>789.16666666666663</v>
      </c>
      <c r="FG184">
        <v>3.1428571428571428</v>
      </c>
      <c r="FH184">
        <v>793.33333333333337</v>
      </c>
      <c r="FK184">
        <v>8</v>
      </c>
      <c r="FL184">
        <v>1862</v>
      </c>
      <c r="FM184">
        <v>6</v>
      </c>
      <c r="FN184">
        <v>1190</v>
      </c>
      <c r="FO184">
        <v>7</v>
      </c>
      <c r="FP184">
        <v>1526</v>
      </c>
      <c r="FQ184">
        <v>0.33333333333333331</v>
      </c>
      <c r="FR184">
        <v>83</v>
      </c>
      <c r="FS184">
        <v>9</v>
      </c>
      <c r="FT184">
        <v>2085</v>
      </c>
      <c r="FU184">
        <v>2</v>
      </c>
      <c r="FV184">
        <v>670</v>
      </c>
      <c r="FW184">
        <v>2.4</v>
      </c>
      <c r="FX184">
        <v>946</v>
      </c>
      <c r="FY184">
        <v>3.7142857142857144</v>
      </c>
      <c r="FZ184">
        <v>1178</v>
      </c>
      <c r="GA184">
        <v>3.7142857142857144</v>
      </c>
      <c r="GB184">
        <v>1178</v>
      </c>
      <c r="GC184">
        <v>3.3333333333333335</v>
      </c>
      <c r="GD184">
        <v>906.47058823529414</v>
      </c>
      <c r="GE184">
        <v>2.4222222222222221</v>
      </c>
      <c r="GF184">
        <v>788.84552845528458</v>
      </c>
      <c r="GG184">
        <v>2.125</v>
      </c>
      <c r="GH184">
        <v>747.6</v>
      </c>
      <c r="GI184">
        <v>3.875</v>
      </c>
      <c r="GJ184">
        <v>872</v>
      </c>
      <c r="GK184">
        <v>3.875</v>
      </c>
      <c r="GL184">
        <v>886.85714285714289</v>
      </c>
      <c r="GM184">
        <v>3.2916666666666665</v>
      </c>
      <c r="GN184">
        <v>844.73684210526312</v>
      </c>
      <c r="GO184">
        <v>2.3333333333333335</v>
      </c>
      <c r="GP184">
        <v>585.28571428571433</v>
      </c>
      <c r="GQ184">
        <v>1.7777777777777777</v>
      </c>
      <c r="GR184">
        <v>353.42857142857144</v>
      </c>
      <c r="GS184">
        <v>2.7</v>
      </c>
      <c r="GT184">
        <v>761.25</v>
      </c>
      <c r="GU184">
        <v>2.2857142857142856</v>
      </c>
      <c r="GV184">
        <v>575.5</v>
      </c>
      <c r="GW184">
        <v>2.75</v>
      </c>
      <c r="GX184">
        <v>700.26829268292681</v>
      </c>
      <c r="GY184">
        <v>4.625</v>
      </c>
      <c r="GZ184">
        <v>1012.8571428571429</v>
      </c>
      <c r="HA184">
        <v>3.125</v>
      </c>
      <c r="HB184">
        <v>819.16666666666663</v>
      </c>
      <c r="HC184">
        <v>2.75</v>
      </c>
      <c r="HD184">
        <v>640</v>
      </c>
      <c r="HE184">
        <v>3.5</v>
      </c>
      <c r="HF184">
        <v>824.25</v>
      </c>
      <c r="HG184">
        <v>3.6666666666666665</v>
      </c>
      <c r="HH184">
        <v>742.77777777777783</v>
      </c>
      <c r="HI184">
        <v>4.333333333333333</v>
      </c>
      <c r="HJ184">
        <v>1125</v>
      </c>
      <c r="HK184">
        <v>3</v>
      </c>
      <c r="HL184">
        <v>911.125</v>
      </c>
      <c r="HM184">
        <v>3.6428571428571428</v>
      </c>
      <c r="HN184">
        <v>910.375</v>
      </c>
      <c r="HO184">
        <v>3.5769230769230771</v>
      </c>
      <c r="HP184">
        <v>871.22727272727275</v>
      </c>
      <c r="HQ184">
        <v>3.1634615384615383</v>
      </c>
      <c r="HR184">
        <v>788.76470588235293</v>
      </c>
      <c r="HS184">
        <v>2.625</v>
      </c>
      <c r="HT184">
        <v>562.875</v>
      </c>
      <c r="HU184">
        <v>2.75</v>
      </c>
      <c r="HV184">
        <v>607.875</v>
      </c>
      <c r="HW184">
        <v>3.125</v>
      </c>
      <c r="HX184">
        <v>516.25</v>
      </c>
      <c r="HY184">
        <v>2.8333333333333335</v>
      </c>
      <c r="HZ184">
        <v>562.33333333333337</v>
      </c>
      <c r="IA184">
        <v>3.3333333333333335</v>
      </c>
      <c r="IB184">
        <v>722.88888888888891</v>
      </c>
      <c r="IC184">
        <v>2</v>
      </c>
      <c r="ID184">
        <v>530.625</v>
      </c>
      <c r="IE184">
        <v>1.4</v>
      </c>
      <c r="IF184">
        <v>401.71428571428572</v>
      </c>
      <c r="IG184">
        <v>2.2142857142857144</v>
      </c>
      <c r="IH184">
        <v>565.125</v>
      </c>
      <c r="II184">
        <v>2.5</v>
      </c>
      <c r="IJ184">
        <v>563.72916666666663</v>
      </c>
      <c r="IK184">
        <v>2.5</v>
      </c>
      <c r="IL184">
        <v>563.72916666666663</v>
      </c>
      <c r="IM184">
        <v>2.9423076923076925</v>
      </c>
      <c r="IN184">
        <v>707.5488721804511</v>
      </c>
      <c r="IO184">
        <v>2.5</v>
      </c>
      <c r="IP184">
        <v>901</v>
      </c>
      <c r="IQ184">
        <v>1.5</v>
      </c>
      <c r="IR184">
        <v>589</v>
      </c>
      <c r="IS184">
        <v>2</v>
      </c>
      <c r="IT184">
        <v>476</v>
      </c>
      <c r="IU184">
        <v>2</v>
      </c>
      <c r="IV184">
        <v>655.33333333333337</v>
      </c>
      <c r="IW184">
        <v>4</v>
      </c>
      <c r="IX184">
        <v>503</v>
      </c>
      <c r="IY184">
        <v>6</v>
      </c>
      <c r="IZ184">
        <v>1545</v>
      </c>
      <c r="JC184">
        <v>5</v>
      </c>
      <c r="JD184">
        <v>1024</v>
      </c>
      <c r="JE184">
        <v>2.75</v>
      </c>
      <c r="JF184">
        <v>802.8</v>
      </c>
      <c r="JG184">
        <v>2</v>
      </c>
      <c r="JH184">
        <v>337</v>
      </c>
      <c r="JI184">
        <v>1</v>
      </c>
      <c r="JJ184">
        <v>421</v>
      </c>
      <c r="JK184">
        <v>8</v>
      </c>
      <c r="JL184">
        <v>1585.5</v>
      </c>
      <c r="JM184">
        <v>3.6666666666666665</v>
      </c>
      <c r="JN184">
        <v>853.2</v>
      </c>
      <c r="JO184">
        <v>2</v>
      </c>
      <c r="JP184">
        <v>254</v>
      </c>
      <c r="JQ184">
        <v>2</v>
      </c>
      <c r="JR184">
        <v>345</v>
      </c>
      <c r="JU184">
        <v>2</v>
      </c>
      <c r="JV184">
        <v>299.5</v>
      </c>
      <c r="JW184">
        <v>3.25</v>
      </c>
      <c r="JX184">
        <v>695</v>
      </c>
      <c r="JY184">
        <v>3</v>
      </c>
      <c r="JZ184">
        <v>739.91666666666663</v>
      </c>
      <c r="KA184">
        <v>5.5</v>
      </c>
      <c r="KB184">
        <v>1085.5</v>
      </c>
      <c r="KC184">
        <v>3.5</v>
      </c>
      <c r="KD184">
        <v>625</v>
      </c>
      <c r="KE184">
        <v>2.5</v>
      </c>
      <c r="KF184">
        <v>347.5</v>
      </c>
      <c r="KG184">
        <v>3.8333333333333335</v>
      </c>
      <c r="KH184">
        <v>686</v>
      </c>
      <c r="KI184">
        <v>1</v>
      </c>
      <c r="KJ184">
        <v>160</v>
      </c>
      <c r="KK184">
        <v>6</v>
      </c>
      <c r="KL184">
        <v>1047</v>
      </c>
      <c r="KO184">
        <v>3.5</v>
      </c>
      <c r="KP184">
        <v>603.5</v>
      </c>
      <c r="KQ184">
        <v>3.75</v>
      </c>
      <c r="KR184">
        <v>665.375</v>
      </c>
      <c r="KS184">
        <v>3.75</v>
      </c>
      <c r="KT184">
        <v>665.375</v>
      </c>
      <c r="KU184">
        <v>3.25</v>
      </c>
      <c r="KV184">
        <v>710.1</v>
      </c>
      <c r="KW184">
        <v>2.9833333333333334</v>
      </c>
      <c r="KX184">
        <v>707.88235294117646</v>
      </c>
      <c r="KY184" s="15">
        <f>Tabla24[[#This Row],[ROS_NUM_COR_COD_ROS_TG_NEG]]-Tabla24[[#This Row],[PAS_NUM_COR_COD_ROS_TG_NEG]]</f>
        <v>0.31666666666666643</v>
      </c>
      <c r="KZ184" s="15">
        <f>Tabla24[[#This Row],[ROS_DUR_COR_COD_ROS_TG_NEG]]-Tabla24[[#This Row],[PAS_DUR_COR_COD_ROS_TG_NEG]]</f>
        <v>-21.590643274853733</v>
      </c>
      <c r="LA184" s="15">
        <f>Tabla24[[#This Row],[ROS_NUM_COR_COD_ROS_TG_NEU]]-Tabla24[[#This Row],[PAS_NUM_COR_COD_ROS_TG_NEU]]</f>
        <v>1.333333333333333</v>
      </c>
      <c r="LB184" s="15">
        <f>Tabla24[[#This Row],[ROS_DUR_COR_COD_ROS_TG_NEU]]-Tabla24[[#This Row],[PAS_DUR_COR_COD_ROS_TG_NEU]]</f>
        <v>370</v>
      </c>
      <c r="LC184" s="15">
        <f>Tabla24[[#This Row],[ROS_NUM_COR_COD_ROS_TG_POS]]-Tabla24[[#This Row],[PAS_NUM_COR_COD_ROS_TG_POS]]</f>
        <v>-1.3529411764705879</v>
      </c>
      <c r="LD184" s="15">
        <f>Tabla24[[#This Row],[ROS_DUR_COR_COD_ROS_TG_POS]]-Tabla24[[#This Row],[PAS_DUR_COR_COD_ROS_TG_POS]]</f>
        <v>-142.00833333333344</v>
      </c>
      <c r="LE184" s="15">
        <f>Tabla24[[#This Row],[ROS_NUM_COR_COD_ROS_TG_TOT]]-Tabla24[[#This Row],[PAS_NUM_COR_COD_ROS_TG_TOT]]</f>
        <v>9.740259740259738E-2</v>
      </c>
      <c r="LF184" s="15">
        <f>Tabla24[[#This Row],[ROS_DUR_COR_COD_ROS_TG_TOT]]-Tabla24[[#This Row],[PAS_DUR_COR_COD_ROS_TG_TOT]]</f>
        <v>62.375</v>
      </c>
      <c r="LG184" s="15">
        <f>Tabla24[[#This Row],[ROS_NUM_COR_COD_ESC_TG_NEG]]-Tabla24[[#This Row],[PAS_NUM_COR_COD_ESC_TG_NEG]]</f>
        <v>-1.3666666666666667</v>
      </c>
      <c r="LH184" s="15">
        <f>Tabla24[[#This Row],[ROS_DUR_COR_COD_ESC_TG_NEG]]-Tabla24[[#This Row],[PAS_DUR_COR_COD_ESC_TG_NEG]]</f>
        <v>-559.84761904761911</v>
      </c>
      <c r="LI184" s="15">
        <f>Tabla24[[#This Row],[ROS_NUM_COR_COD_ESC_TG_NEU]]-Tabla24[[#This Row],[PAS_NUM_COR_COD_ESC_TG_NEU]]</f>
        <v>-1.1111111111111112</v>
      </c>
      <c r="LJ184" s="15">
        <f>Tabla24[[#This Row],[ROS_NUM_COR_COD_ESC_TG_NEG]]-Tabla24[[#This Row],[PAS_NUM_COR_COD_ESC_TG_NEG]]</f>
        <v>-1.3666666666666667</v>
      </c>
      <c r="LK184" s="15">
        <f>Tabla24[[#This Row],[ROS_NUM_COR_COD_ESC_TG_POS]]-Tabla24[[#This Row],[PAS_NUM_COR_COD_ESC_TG_POS]]</f>
        <v>-0.12352941176470589</v>
      </c>
      <c r="LL184" s="15">
        <f>Tabla24[[#This Row],[ROS_DUR_COR_COD_ESC_TG_POS]]-Tabla24[[#This Row],[PAS_DUR_COR_COD_ESC_TG_POS]]</f>
        <v>-101.59615384615381</v>
      </c>
      <c r="LM184" s="15">
        <f>Tabla24[[#This Row],[ROS_NUM_COR_COD_ESC_TG_TOT]]-Tabla24[[#This Row],[PAS_NUM_COR_COD_ESC_TG_TOT]]</f>
        <v>-0.87792207792207799</v>
      </c>
      <c r="LN184" s="15">
        <f>Tabla24[[#This Row],[ROS_DUR_COR_COD_ESC_TG_TOT]]-Tabla24[[#This Row],[PAS_DUR_COR_COD_ESC_TG_TOT]]</f>
        <v>-450.15000000000009</v>
      </c>
      <c r="LO184" s="15">
        <f>Tabla24[[#This Row],[PAS_NUM_COR_COD_ROS_TG_NEG]]-Tabla24[[#This Row],[ESC_NUM_COR_COD_ROS_TG_NEG]]</f>
        <v>-0.36428571428571432</v>
      </c>
      <c r="LP184" s="15">
        <f>Tabla24[[#This Row],[PAS_DUR_COR_COD_ROS_TG_NEG]]-Tabla24[[#This Row],[ESC_DUR_COR_COD_ROS_TG_NEG]]</f>
        <v>-278.79824561403518</v>
      </c>
      <c r="LQ184" s="15">
        <f>Tabla24[[#This Row],[PAS_NUM_COR_COD_ROS_TG_NEU]]-Tabla24[[#This Row],[ESC_NUM_COR_COD_ROS_TG_NEU]]</f>
        <v>-0.22222222222222232</v>
      </c>
      <c r="LR184" s="15">
        <f>Tabla24[[#This Row],[PAS_DUR_COR_COD_ROS_TG_NEU]]-Tabla24[[#This Row],[ESC_DUR_COR_COD_ROS_TG_NEU]]</f>
        <v>-336.66666666666674</v>
      </c>
      <c r="LS184" s="15">
        <f>Tabla24[[#This Row],[PAS_NUM_COR_COD_ROS_TG_POS]]-Tabla24[[#This Row],[ESC_NUM_COR_COD_ROS_TG_POS]]</f>
        <v>3.1307189542483655</v>
      </c>
      <c r="LT184" s="15">
        <f>Tabla24[[#This Row],[PAS_DUR_COR_COD_ROS_TG_POS]]-Tabla24[[#This Row],[ESC_DUR_COR_COD_ROS_TG_POS]]</f>
        <v>588.63333333333344</v>
      </c>
      <c r="LU184" s="15">
        <f>Tabla24[[#This Row],[PAS_NUM_COR_COD_ROS_TG_TOT]]-Tabla24[[#This Row],[ESC_NUM_COR_COD_ROS_TG_TOT]]</f>
        <v>0.90545454545454529</v>
      </c>
      <c r="LV184" s="15">
        <f>Tabla24[[#This Row],[PAS_DUR_COR_COD_ROS_TG_TOT]]-Tabla24[[#This Row],[ESC_DUR_COR_COD_ROS_TG_TOT]]</f>
        <v>-68.6875</v>
      </c>
      <c r="LW184" s="15">
        <f>Tabla24[[#This Row],[PAS_NUM_COR_COD_ESC_TG_NEG]]-Tabla24[[#This Row],[ESC_NUM_COR_COD_ESC_TG_NEG]]</f>
        <v>1.5571428571428574</v>
      </c>
      <c r="LX184" s="15">
        <f>Tabla24[[#This Row],[PAS_DUR_COR_COD_ESC_TG_NEG]]-Tabla24[[#This Row],[ESC_DUR_COR_COD_ESC_TG_NEG]]</f>
        <v>-97.199999999999818</v>
      </c>
      <c r="LY184" s="15">
        <f>Tabla24[[#This Row],[PAS_NUM_COR_COD_ESC_TG_NEU]]-Tabla24[[#This Row],[ESC_NUM_COR_COD_ESC_TG_NEU]]</f>
        <v>0.22222222222222232</v>
      </c>
      <c r="LZ184" s="15">
        <f>Tabla24[[#This Row],[PAS_DUR_COR_COD_ESC_TG_NEU]]-Tabla24[[#This Row],[ESC_DUR_COR_COD_ESC_TG_NEU]]</f>
        <v>281.50000000000011</v>
      </c>
      <c r="MA184" s="15">
        <f>Tabla24[[#This Row],[PAS_NUM_COR_COD_ESC_TG_POS]]-Tabla24[[#This Row],[ESC_NUM_COR_COD_ESC_TG_POS]]</f>
        <v>-1.509803921568627</v>
      </c>
      <c r="MB184" s="15">
        <f>Tabla24[[#This Row],[PAS_DUR_COR_COD_ESC_TG_POS]]-Tabla24[[#This Row],[ESC_DUR_COR_COD_ESC_TG_POS]]</f>
        <v>34.846153846153811</v>
      </c>
      <c r="MC184" s="15">
        <f>Tabla24[[#This Row],[PAS_NUM_COR_COD_ESC_TG_TOT]]-Tabla24[[#This Row],[ESC_NUM_COR_COD_ESC_TG_TOT]]</f>
        <v>4.3636363636363473E-2</v>
      </c>
      <c r="MD184" s="15">
        <f>Tabla24[[#This Row],[PAS_DUR_COR_COD_ESC_TG_TOT]]-Tabla24[[#This Row],[ESC_DUR_COR_COD_ESC_TG_TOT]]</f>
        <v>147.53888888888901</v>
      </c>
      <c r="ME184">
        <v>204.77777777777777</v>
      </c>
      <c r="MF184">
        <v>248.14285714285714</v>
      </c>
      <c r="MG184">
        <v>256.625</v>
      </c>
      <c r="MH184">
        <v>234.70833333333334</v>
      </c>
      <c r="MI184">
        <v>197.28571428571428</v>
      </c>
      <c r="MJ184">
        <v>149.85714285714286</v>
      </c>
      <c r="MK184">
        <v>173.5</v>
      </c>
      <c r="ML184">
        <v>173.54545454545453</v>
      </c>
      <c r="MM184">
        <v>186</v>
      </c>
      <c r="MN184">
        <v>153.5</v>
      </c>
      <c r="MO184">
        <v>106.75</v>
      </c>
      <c r="MP184">
        <v>154</v>
      </c>
      <c r="MQ184">
        <v>217</v>
      </c>
      <c r="MR184">
        <v>223.66666666666666</v>
      </c>
      <c r="MS184">
        <v>238.44444444444446</v>
      </c>
      <c r="MT184">
        <v>229.94444444444446</v>
      </c>
      <c r="MU184">
        <v>196.36842105263159</v>
      </c>
      <c r="MV184">
        <v>186.3125</v>
      </c>
      <c r="MW184">
        <v>208.4</v>
      </c>
      <c r="MX184">
        <v>196.76</v>
      </c>
      <c r="MY184">
        <v>216.06666666666666</v>
      </c>
      <c r="MZ184">
        <v>196</v>
      </c>
      <c r="NA184">
        <v>240.38461538461539</v>
      </c>
      <c r="NB184">
        <v>217.95</v>
      </c>
      <c r="NC184" s="15">
        <f>Tabla1[[#This Row],[ROS_1DU_COR_COD_ROS_TG_NEG]]-Tabla1[[#This Row],[PAS_1DU_COR_COD_ROS_TG_NEG]]</f>
        <v>8.409356725146182</v>
      </c>
      <c r="ND184" s="15">
        <f>Tabla1[[#This Row],[ROS_1DU_COR_COD_ROS_TG_NEU]]-Tabla1[[#This Row],[PAS_1DU_COR_COD_ROS_TG_NEU]]</f>
        <v>61.830357142857139</v>
      </c>
      <c r="NE184" s="15">
        <f>Tabla1[[#This Row],[ROS_1DU_COR_COD_ROS_TG_POS]]-Tabla1[[#This Row],[PAS_1DU_COR_COD_ROS_TG_POS]]</f>
        <v>48.224999999999994</v>
      </c>
      <c r="NF184" s="15">
        <f>Tabla1[[#This Row],[ROS_1DU_COR_COD_ROS_TG_TOT]]-Tabla1[[#This Row],[PAS_1DU_COR_COD_ROS_TG_TOT]]</f>
        <v>37.948333333333352</v>
      </c>
      <c r="NG184" s="15">
        <f>Tabla1[[#This Row],[ROS_1DU_COR_COD_ESC_TG_NEG]]-Tabla1[[#This Row],[PAS_1DU_COR_COD_ESC_TG_NEG]]</f>
        <v>-18.780952380952385</v>
      </c>
      <c r="NH184" s="15">
        <f>Tabla1[[#This Row],[ROS_1DU_COR_COD_ESC_TG_NEU]]-Tabla1[[#This Row],[PAS_1DU_COR_COD_ESC_TG_NEU]]</f>
        <v>-46.142857142857139</v>
      </c>
      <c r="NI184" s="15">
        <f>Tabla1[[#This Row],[ROS_1DU_COR_COD_ESC_TG_POS]]-Tabla1[[#This Row],[PAS_1DU_COR_COD_ESC_TG_POS]]</f>
        <v>-66.884615384615387</v>
      </c>
      <c r="NJ184" s="15">
        <f>Tabla1[[#This Row],[ROS_1DU_COR_COD_ESC_TG_TOT]]-Tabla1[[#This Row],[PAS_1DU_COR_COD_ESC_TG_TOT]]</f>
        <v>-44.404545454545456</v>
      </c>
      <c r="NK184" s="15">
        <f>Tabla1[[#This Row],[PAS_1DU_COR_COD_ROS_TG_NEG]]-Tabla1[[#This Row],[ESC_1DU_COR_COD_ROS_TG_NEG]]</f>
        <v>10.368421052631589</v>
      </c>
      <c r="NL184" s="15">
        <f>Tabla1[[#This Row],[PAS_1DU_COR_COD_ROS_TG_NEU]]-Tabla1[[#This Row],[ESC_1DU_COR_COD_ROS_TG_NEU]]</f>
        <v>32.8125</v>
      </c>
      <c r="NM184" s="15">
        <f>Tabla1[[#This Row],[PAS_1DU_COR_COD_ROS_TG_POS]]-Tabla1[[#This Row],[ESC_1DU_COR_COD_ROS_TG_POS]]</f>
        <v>101.65</v>
      </c>
      <c r="NN184" s="15">
        <f>Tabla1[[#This Row],[PAS_1DU_COR_COD_ROS_TG_TOT]]-Tabla1[[#This Row],[ESC_1DU_COR_COD_ROS_TG_TOT]]</f>
        <v>42.759999999999991</v>
      </c>
      <c r="NO184" s="15">
        <f>Tabla1[[#This Row],[PAS_1DU_COR_COD_ESC_TG_NEG]]-Tabla1[[#This Row],[ESC_1DU_COR_COD_ESC_TG_NEG]]</f>
        <v>-0.93333333333333712</v>
      </c>
      <c r="NP184" s="15">
        <f>Tabla1[[#This Row],[PAS_1DU_COR_COD_ESC_TG_NEU]]-Tabla1[[#This Row],[ESC_1DU_COR_COD_ESC_TG_NEU]]</f>
        <v>-27.666666666666657</v>
      </c>
      <c r="NQ184" s="15">
        <f>Tabla1[[#This Row],[PAS_1DU_COR_COD_ESC_TG_POS]]-Tabla1[[#This Row],[ESC_1DU_COR_COD_ESC_TG_POS]]</f>
        <v>1.9401709401709297</v>
      </c>
      <c r="NR184" s="15">
        <f>Tabla1[[#This Row],[PAS_1DU_COR_COD_ESC_TG_TOT]]-Tabla1[[#This Row],[ESC_1DU_COR_COD_ESC_TG_TOT]]</f>
        <v>-11.994444444444468</v>
      </c>
    </row>
    <row r="185" spans="1:382" x14ac:dyDescent="0.3">
      <c r="A185" s="2" t="s">
        <v>204</v>
      </c>
      <c r="B185" s="2">
        <v>60</v>
      </c>
      <c r="C185" s="2">
        <v>2</v>
      </c>
      <c r="D185" s="2">
        <v>66</v>
      </c>
      <c r="E185">
        <v>2.9</v>
      </c>
      <c r="F185">
        <v>948.73333333333335</v>
      </c>
      <c r="G185">
        <v>2.9</v>
      </c>
      <c r="H185">
        <v>1120</v>
      </c>
      <c r="I185">
        <v>3.05</v>
      </c>
      <c r="J185">
        <v>1208.0769230769231</v>
      </c>
      <c r="K185">
        <v>2.95</v>
      </c>
      <c r="L185">
        <v>1086.0952380952381</v>
      </c>
      <c r="M185">
        <v>4.5</v>
      </c>
      <c r="N185">
        <v>1305.2</v>
      </c>
      <c r="O185">
        <v>4.5</v>
      </c>
      <c r="P185">
        <v>1374.8333333333333</v>
      </c>
      <c r="Q185">
        <v>4.4000000000000004</v>
      </c>
      <c r="R185">
        <v>1533.125</v>
      </c>
      <c r="S185">
        <v>4.4666666666666668</v>
      </c>
      <c r="T185">
        <v>1395.9444444444443</v>
      </c>
      <c r="U185">
        <v>3.7083333333333335</v>
      </c>
      <c r="V185">
        <v>1260.3854166666667</v>
      </c>
      <c r="W185">
        <v>2.75</v>
      </c>
      <c r="X185">
        <v>711.38888888888891</v>
      </c>
      <c r="Y185">
        <v>2.7</v>
      </c>
      <c r="Z185">
        <v>664</v>
      </c>
      <c r="AA185">
        <v>2.8</v>
      </c>
      <c r="AB185">
        <v>772.1</v>
      </c>
      <c r="AC185">
        <v>2.75</v>
      </c>
      <c r="AD185">
        <v>716.89473684210532</v>
      </c>
      <c r="AE185">
        <v>2.75</v>
      </c>
      <c r="AF185">
        <v>716.89473684210532</v>
      </c>
      <c r="AG185">
        <v>3.3888888888888888</v>
      </c>
      <c r="AH185">
        <v>1057.9084967320262</v>
      </c>
      <c r="BM185">
        <v>3.3888888888888888</v>
      </c>
      <c r="BN185">
        <v>1057.9084967320262</v>
      </c>
      <c r="BO185">
        <v>3</v>
      </c>
      <c r="BP185">
        <v>1117.6666666666667</v>
      </c>
      <c r="BQ185">
        <v>4.8888888888888893</v>
      </c>
      <c r="BR185">
        <v>1504</v>
      </c>
      <c r="BS185">
        <v>4.333333333333333</v>
      </c>
      <c r="BT185">
        <v>1427.625</v>
      </c>
      <c r="BU185">
        <v>4.115384615384615</v>
      </c>
      <c r="BV185">
        <v>1376.6521739130435</v>
      </c>
      <c r="BW185">
        <v>5.625</v>
      </c>
      <c r="BX185">
        <v>1771.875</v>
      </c>
      <c r="BY185">
        <v>3.3333333333333335</v>
      </c>
      <c r="BZ185">
        <v>1406.2857142857142</v>
      </c>
      <c r="CA185">
        <v>4.75</v>
      </c>
      <c r="CB185">
        <v>1685.5714285714287</v>
      </c>
      <c r="CC185">
        <v>4.5199999999999996</v>
      </c>
      <c r="CD185">
        <v>1628.090909090909</v>
      </c>
      <c r="CE185">
        <v>4.3137254901960782</v>
      </c>
      <c r="CF185">
        <v>1499.5777777777778</v>
      </c>
      <c r="CG185">
        <v>3.875</v>
      </c>
      <c r="CH185">
        <v>1400.4285714285713</v>
      </c>
      <c r="CI185">
        <v>1.8888888888888888</v>
      </c>
      <c r="CJ185">
        <v>815.66666666666663</v>
      </c>
      <c r="CK185">
        <v>2.3333333333333335</v>
      </c>
      <c r="CL185">
        <v>1042.1666666666667</v>
      </c>
      <c r="CM185">
        <v>2.6538461538461537</v>
      </c>
      <c r="CN185">
        <v>1102.6315789473683</v>
      </c>
      <c r="CO185">
        <v>1.5</v>
      </c>
      <c r="CP185">
        <v>704</v>
      </c>
      <c r="CQ185">
        <v>3.7777777777777777</v>
      </c>
      <c r="CR185">
        <v>1225.625</v>
      </c>
      <c r="CS185">
        <v>2.125</v>
      </c>
      <c r="CT185">
        <v>1160.25</v>
      </c>
      <c r="CU185">
        <v>2.52</v>
      </c>
      <c r="CV185">
        <v>1056.8235294117646</v>
      </c>
      <c r="CW185">
        <v>2.5882352941176472</v>
      </c>
      <c r="CX185">
        <v>1081</v>
      </c>
      <c r="CY185">
        <v>3.4509803921568629</v>
      </c>
      <c r="CZ185">
        <v>1313.5432098765432</v>
      </c>
      <c r="DA185">
        <v>2.25</v>
      </c>
      <c r="DB185">
        <v>646.25</v>
      </c>
      <c r="DC185">
        <v>2.6666666666666665</v>
      </c>
      <c r="DD185">
        <v>813.77777777777783</v>
      </c>
      <c r="DE185">
        <v>1.8888888888888888</v>
      </c>
      <c r="DF185">
        <v>728.71428571428567</v>
      </c>
      <c r="DG185">
        <v>2.2692307692307692</v>
      </c>
      <c r="DH185">
        <v>733.125</v>
      </c>
      <c r="DI185">
        <v>2.5</v>
      </c>
      <c r="DJ185">
        <v>714.125</v>
      </c>
      <c r="DK185">
        <v>2.6666666666666665</v>
      </c>
      <c r="DL185">
        <v>800.5</v>
      </c>
      <c r="DM185">
        <v>2.25</v>
      </c>
      <c r="DN185">
        <v>681.25</v>
      </c>
      <c r="DO185">
        <v>2.48</v>
      </c>
      <c r="DP185">
        <v>731.95833333333337</v>
      </c>
      <c r="DQ185">
        <v>2.3725490196078431</v>
      </c>
      <c r="DR185">
        <v>732.54166666666663</v>
      </c>
      <c r="DS185">
        <v>2.3725490196078431</v>
      </c>
      <c r="DT185">
        <v>732.54166666666663</v>
      </c>
      <c r="DU185">
        <v>3.0915032679738563</v>
      </c>
      <c r="DV185">
        <v>1097.3565891472867</v>
      </c>
      <c r="DW185">
        <v>6.5</v>
      </c>
      <c r="DX185">
        <v>1966.5</v>
      </c>
      <c r="DY185">
        <v>2</v>
      </c>
      <c r="DZ185">
        <v>262</v>
      </c>
      <c r="EA185">
        <v>4</v>
      </c>
      <c r="EB185">
        <v>1196</v>
      </c>
      <c r="EC185">
        <v>4.75</v>
      </c>
      <c r="ED185">
        <v>1347.75</v>
      </c>
      <c r="EE185">
        <v>6.5</v>
      </c>
      <c r="EF185">
        <v>1782</v>
      </c>
      <c r="EG185">
        <v>7</v>
      </c>
      <c r="EH185">
        <v>2273</v>
      </c>
      <c r="EI185">
        <v>5</v>
      </c>
      <c r="EJ185">
        <v>1536.5</v>
      </c>
      <c r="EK185">
        <v>6</v>
      </c>
      <c r="EL185">
        <v>1782</v>
      </c>
      <c r="EM185">
        <v>5.4444444444444446</v>
      </c>
      <c r="EN185">
        <v>1589</v>
      </c>
      <c r="EO185">
        <v>0.5</v>
      </c>
      <c r="EP185">
        <v>130</v>
      </c>
      <c r="EQ185">
        <v>5</v>
      </c>
      <c r="ER185">
        <v>884</v>
      </c>
      <c r="ES185">
        <v>3</v>
      </c>
      <c r="ET185">
        <v>968</v>
      </c>
      <c r="EU185">
        <v>2.25</v>
      </c>
      <c r="EV185">
        <v>660.66666666666663</v>
      </c>
      <c r="EW185">
        <v>1.5</v>
      </c>
      <c r="EX185">
        <v>220</v>
      </c>
      <c r="EY185">
        <v>0</v>
      </c>
      <c r="FA185">
        <v>2.5</v>
      </c>
      <c r="FB185">
        <v>614</v>
      </c>
      <c r="FC185">
        <v>1.6</v>
      </c>
      <c r="FD185">
        <v>417</v>
      </c>
      <c r="FE185">
        <v>1.8888888888888888</v>
      </c>
      <c r="FF185">
        <v>521.42857142857144</v>
      </c>
      <c r="FG185">
        <v>3.6666666666666665</v>
      </c>
      <c r="FH185">
        <v>1121.9375</v>
      </c>
      <c r="FI185">
        <v>6</v>
      </c>
      <c r="FJ185">
        <v>2085.5</v>
      </c>
      <c r="FK185">
        <v>8</v>
      </c>
      <c r="FL185">
        <v>2199</v>
      </c>
      <c r="FM185">
        <v>7</v>
      </c>
      <c r="FN185">
        <v>2334</v>
      </c>
      <c r="FO185">
        <v>6.75</v>
      </c>
      <c r="FP185">
        <v>2176</v>
      </c>
      <c r="FQ185">
        <v>5.5</v>
      </c>
      <c r="FR185">
        <v>1864.5</v>
      </c>
      <c r="FS185">
        <v>6</v>
      </c>
      <c r="FT185">
        <v>1832</v>
      </c>
      <c r="FU185">
        <v>6</v>
      </c>
      <c r="FV185">
        <v>1838</v>
      </c>
      <c r="FW185">
        <v>5.8</v>
      </c>
      <c r="FX185">
        <v>1847.4</v>
      </c>
      <c r="FY185">
        <v>6.2222222222222223</v>
      </c>
      <c r="FZ185">
        <v>1993.4444444444443</v>
      </c>
      <c r="GA185">
        <v>6.2222222222222223</v>
      </c>
      <c r="GB185">
        <v>1993.4444444444443</v>
      </c>
      <c r="GC185">
        <v>4.5185185185185182</v>
      </c>
      <c r="GD185">
        <v>1435.68</v>
      </c>
      <c r="GE185">
        <v>3.3055555555555554</v>
      </c>
      <c r="GF185">
        <v>1152.2792207792209</v>
      </c>
      <c r="GG185">
        <v>2.8888888888888888</v>
      </c>
      <c r="GH185">
        <v>1729.75</v>
      </c>
      <c r="GI185">
        <v>4.1111111111111107</v>
      </c>
      <c r="GJ185">
        <v>1490.6666666666667</v>
      </c>
      <c r="GK185">
        <v>3.1428571428571428</v>
      </c>
      <c r="GL185">
        <v>2115.6666666666665</v>
      </c>
      <c r="GM185">
        <v>3.4</v>
      </c>
      <c r="GN185">
        <v>1708.4615384615386</v>
      </c>
      <c r="GO185">
        <v>3.7777777777777777</v>
      </c>
      <c r="GP185">
        <v>1914.6</v>
      </c>
      <c r="GQ185">
        <v>2</v>
      </c>
      <c r="GR185">
        <v>1327.5</v>
      </c>
      <c r="GS185">
        <v>2.7777777777777777</v>
      </c>
      <c r="GT185">
        <v>1583.5</v>
      </c>
      <c r="GU185">
        <v>2.8214285714285716</v>
      </c>
      <c r="GV185">
        <v>1632.0769230769231</v>
      </c>
      <c r="GW185">
        <v>3.0943396226415096</v>
      </c>
      <c r="GX185">
        <v>1670.2692307692307</v>
      </c>
      <c r="GY185">
        <v>5</v>
      </c>
      <c r="GZ185">
        <v>1686.2857142857142</v>
      </c>
      <c r="HA185">
        <v>3.3333333333333335</v>
      </c>
      <c r="HB185">
        <v>1788.25</v>
      </c>
      <c r="HC185">
        <v>4</v>
      </c>
      <c r="HD185">
        <v>1783.75</v>
      </c>
      <c r="HE185">
        <v>4.12</v>
      </c>
      <c r="HF185">
        <v>1739.4666666666667</v>
      </c>
      <c r="HG185">
        <v>3.6666666666666665</v>
      </c>
      <c r="HH185">
        <v>1769</v>
      </c>
      <c r="HI185">
        <v>5.0999999999999996</v>
      </c>
      <c r="HJ185">
        <v>1761.25</v>
      </c>
      <c r="HK185">
        <v>4.5555555555555554</v>
      </c>
      <c r="HL185">
        <v>2032.6666666666667</v>
      </c>
      <c r="HM185">
        <v>4.4642857142857144</v>
      </c>
      <c r="HN185">
        <v>1849</v>
      </c>
      <c r="HO185">
        <v>4.3018867924528301</v>
      </c>
      <c r="HP185">
        <v>1800.6764705882354</v>
      </c>
      <c r="HQ185">
        <v>3.6981132075471699</v>
      </c>
      <c r="HR185">
        <v>1744.1666666666667</v>
      </c>
      <c r="HS185">
        <v>1.4444444444444444</v>
      </c>
      <c r="HT185">
        <v>552</v>
      </c>
      <c r="HU185">
        <v>1</v>
      </c>
      <c r="HV185">
        <v>654.5</v>
      </c>
      <c r="HW185">
        <v>1.1428571428571428</v>
      </c>
      <c r="HX185">
        <v>486.8</v>
      </c>
      <c r="HY185">
        <v>1.2</v>
      </c>
      <c r="HZ185">
        <v>557.6</v>
      </c>
      <c r="IA185">
        <v>1</v>
      </c>
      <c r="IB185">
        <v>586</v>
      </c>
      <c r="IC185">
        <v>2.1</v>
      </c>
      <c r="ID185">
        <v>600.9</v>
      </c>
      <c r="IE185">
        <v>0.88888888888888884</v>
      </c>
      <c r="IF185">
        <v>882.33333333333337</v>
      </c>
      <c r="IG185">
        <v>1.3571428571428572</v>
      </c>
      <c r="IH185">
        <v>647.05882352941171</v>
      </c>
      <c r="II185">
        <v>1.2830188679245282</v>
      </c>
      <c r="IJ185">
        <v>605.125</v>
      </c>
      <c r="IK185">
        <v>1.2830188679245282</v>
      </c>
      <c r="IL185">
        <v>605.125</v>
      </c>
      <c r="IM185">
        <v>2.8930817610062891</v>
      </c>
      <c r="IN185">
        <v>1347.9782608695652</v>
      </c>
      <c r="IO185">
        <v>7</v>
      </c>
      <c r="IP185">
        <v>2386</v>
      </c>
      <c r="IQ185">
        <v>0</v>
      </c>
      <c r="IS185">
        <v>6</v>
      </c>
      <c r="IT185">
        <v>2087.5</v>
      </c>
      <c r="IU185">
        <v>5</v>
      </c>
      <c r="IV185">
        <v>2187</v>
      </c>
      <c r="IW185">
        <v>7</v>
      </c>
      <c r="IX185">
        <v>1920</v>
      </c>
      <c r="JA185">
        <v>6</v>
      </c>
      <c r="JB185">
        <v>1100</v>
      </c>
      <c r="JC185">
        <v>6.5</v>
      </c>
      <c r="JD185">
        <v>1510</v>
      </c>
      <c r="JE185">
        <v>5.4285714285714288</v>
      </c>
      <c r="JF185">
        <v>1916.2</v>
      </c>
      <c r="JG185">
        <v>0</v>
      </c>
      <c r="JI185">
        <v>7</v>
      </c>
      <c r="JJ185">
        <v>1379</v>
      </c>
      <c r="JK185">
        <v>2.6666666666666665</v>
      </c>
      <c r="JL185">
        <v>1145.5</v>
      </c>
      <c r="JM185">
        <v>3</v>
      </c>
      <c r="JN185">
        <v>1223.3333333333333</v>
      </c>
      <c r="JO185">
        <v>0</v>
      </c>
      <c r="JS185">
        <v>2</v>
      </c>
      <c r="JT185">
        <v>500</v>
      </c>
      <c r="JU185">
        <v>1</v>
      </c>
      <c r="JV185">
        <v>500</v>
      </c>
      <c r="JW185">
        <v>2.4285714285714284</v>
      </c>
      <c r="JX185">
        <v>1042.5</v>
      </c>
      <c r="JY185">
        <v>3.9285714285714284</v>
      </c>
      <c r="JZ185">
        <v>1527.8888888888889</v>
      </c>
      <c r="KA185">
        <v>2</v>
      </c>
      <c r="KB185">
        <v>265</v>
      </c>
      <c r="KC185">
        <v>0</v>
      </c>
      <c r="KE185">
        <v>1</v>
      </c>
      <c r="KF185">
        <v>348</v>
      </c>
      <c r="KG185">
        <v>1</v>
      </c>
      <c r="KH185">
        <v>320.33333333333331</v>
      </c>
      <c r="KI185">
        <v>0</v>
      </c>
      <c r="KM185">
        <v>7</v>
      </c>
      <c r="KN185">
        <v>1762</v>
      </c>
      <c r="KO185">
        <v>3.5</v>
      </c>
      <c r="KP185">
        <v>1762</v>
      </c>
      <c r="KQ185">
        <v>1.7142857142857142</v>
      </c>
      <c r="KR185">
        <v>680.75</v>
      </c>
      <c r="KS185">
        <v>1.7142857142857142</v>
      </c>
      <c r="KT185">
        <v>680.75</v>
      </c>
      <c r="KU185">
        <v>3.1904761904761907</v>
      </c>
      <c r="KV185">
        <v>1267.2307692307693</v>
      </c>
      <c r="KW185">
        <v>2.9277777777777776</v>
      </c>
      <c r="KX185">
        <v>1337.9809523809524</v>
      </c>
      <c r="KY185" s="15">
        <f>Tabla24[[#This Row],[ROS_NUM_COR_COD_ROS_TG_NEG]]-Tabla24[[#This Row],[PAS_NUM_COR_COD_ROS_TG_NEG]]</f>
        <v>-0.83333333333333348</v>
      </c>
      <c r="KZ185" s="15">
        <f>Tabla24[[#This Row],[ROS_DUR_COR_COD_ROS_TG_NEG]]-Tabla24[[#This Row],[PAS_DUR_COR_COD_ROS_TG_NEG]]</f>
        <v>463.79999999999995</v>
      </c>
      <c r="LA185" s="15">
        <f>Tabla24[[#This Row],[ROS_NUM_COR_COD_ROS_TG_NEU]]-Tabla24[[#This Row],[PAS_NUM_COR_COD_ROS_TG_NEU]]</f>
        <v>0.59999999999999964</v>
      </c>
      <c r="LB185" s="15">
        <f>Tabla24[[#This Row],[ROS_DUR_COR_COD_ROS_TG_NEU]]-Tabla24[[#This Row],[PAS_DUR_COR_COD_ROS_TG_NEU]]</f>
        <v>386.41666666666674</v>
      </c>
      <c r="LC185" s="15">
        <f>Tabla24[[#This Row],[ROS_NUM_COR_COD_ROS_TG_POS]]-Tabla24[[#This Row],[PAS_NUM_COR_COD_ROS_TG_POS]]</f>
        <v>0.155555555555555</v>
      </c>
      <c r="LD185" s="15">
        <f>Tabla24[[#This Row],[ROS_DUR_COR_COD_ROS_TG_POS]]-Tabla24[[#This Row],[PAS_DUR_COR_COD_ROS_TG_POS]]</f>
        <v>499.54166666666674</v>
      </c>
      <c r="LE185" s="15">
        <f>Tabla24[[#This Row],[ROS_NUM_COR_COD_ROS_TG_TOT]]-Tabla24[[#This Row],[PAS_NUM_COR_COD_ROS_TG_TOT]]</f>
        <v>-2.3809523809523725E-3</v>
      </c>
      <c r="LF185" s="15">
        <f>Tabla24[[#This Row],[ROS_DUR_COR_COD_ROS_TG_TOT]]-Tabla24[[#This Row],[PAS_DUR_COR_COD_ROS_TG_TOT]]</f>
        <v>453.05555555555566</v>
      </c>
      <c r="LG185" s="15">
        <f>Tabla24[[#This Row],[ROS_NUM_COR_COD_ESC_TG_NEG]]-Tabla24[[#This Row],[PAS_NUM_COR_COD_ESC_TG_NEG]]</f>
        <v>0.87777777777777777</v>
      </c>
      <c r="LH185" s="15">
        <f>Tabla24[[#This Row],[ROS_DUR_COR_COD_ESC_TG_NEG]]-Tabla24[[#This Row],[PAS_DUR_COR_COD_ESC_TG_NEG]]</f>
        <v>965.86666666666656</v>
      </c>
      <c r="LI185" s="15">
        <f>Tabla24[[#This Row],[ROS_NUM_COR_COD_ESC_TG_NEU]]-Tabla24[[#This Row],[PAS_NUM_COR_COD_ESC_TG_NEU]]</f>
        <v>-0.89999999999999991</v>
      </c>
      <c r="LJ185" s="15">
        <f>Tabla24[[#This Row],[ROS_NUM_COR_COD_ESC_TG_NEG]]-Tabla24[[#This Row],[PAS_NUM_COR_COD_ESC_TG_NEG]]</f>
        <v>0.87777777777777777</v>
      </c>
      <c r="LK185" s="15">
        <f>Tabla24[[#This Row],[ROS_NUM_COR_COD_ESC_TG_POS]]-Tabla24[[#This Row],[PAS_NUM_COR_COD_ESC_TG_POS]]</f>
        <v>-0.27222222222222214</v>
      </c>
      <c r="LL185" s="15">
        <f>Tabla24[[#This Row],[ROS_DUR_COR_COD_ESC_TG_POS]]-Tabla24[[#This Row],[PAS_DUR_COR_COD_ESC_TG_POS]]</f>
        <v>375.42307692307691</v>
      </c>
      <c r="LM185" s="15">
        <f>Tabla24[[#This Row],[ROS_NUM_COR_COD_ESC_TG_TOT]]-Tabla24[[#This Row],[PAS_NUM_COR_COD_ESC_TG_TOT]]</f>
        <v>-0.12857142857142856</v>
      </c>
      <c r="LN185" s="15">
        <f>Tabla24[[#This Row],[ROS_DUR_COR_COD_ESC_TG_TOT]]-Tabla24[[#This Row],[PAS_DUR_COR_COD_ESC_TG_TOT]]</f>
        <v>545.98168498168502</v>
      </c>
      <c r="LO185" s="15">
        <f>Tabla24[[#This Row],[PAS_NUM_COR_COD_ROS_TG_NEG]]-Tabla24[[#This Row],[ESC_NUM_COR_COD_ROS_TG_NEG]]</f>
        <v>3</v>
      </c>
      <c r="LP185" s="15">
        <f>Tabla24[[#This Row],[PAS_DUR_COR_COD_ROS_TG_NEG]]-Tabla24[[#This Row],[ESC_DUR_COR_COD_ROS_TG_NEG]]</f>
        <v>601.20000000000005</v>
      </c>
      <c r="LQ185" s="15">
        <f>Tabla24[[#This Row],[PAS_NUM_COR_COD_ROS_TG_NEU]]-Tabla24[[#This Row],[ESC_NUM_COR_COD_ROS_TG_NEU]]</f>
        <v>0.72222222222222232</v>
      </c>
      <c r="LR185" s="15">
        <f>Tabla24[[#This Row],[PAS_DUR_COR_COD_ROS_TG_NEU]]-Tabla24[[#This Row],[ESC_DUR_COR_COD_ROS_TG_NEU]]</f>
        <v>149.20833333333326</v>
      </c>
      <c r="LS185" s="15">
        <f>Tabla24[[#This Row],[PAS_NUM_COR_COD_ROS_TG_POS]]-Tabla24[[#This Row],[ESC_NUM_COR_COD_ROS_TG_POS]]</f>
        <v>2.2750000000000004</v>
      </c>
      <c r="LT185" s="15">
        <f>Tabla24[[#This Row],[PAS_DUR_COR_COD_ROS_TG_POS]]-Tabla24[[#This Row],[ESC_DUR_COR_COD_ROS_TG_POS]]</f>
        <v>372.875</v>
      </c>
      <c r="LU185" s="15">
        <f>Tabla24[[#This Row],[PAS_NUM_COR_COD_ROS_TG_TOT]]-Tabla24[[#This Row],[ESC_NUM_COR_COD_ROS_TG_TOT]]</f>
        <v>1.9466666666666668</v>
      </c>
      <c r="LV185" s="15">
        <f>Tabla24[[#This Row],[PAS_DUR_COR_COD_ROS_TG_TOT]]-Tabla24[[#This Row],[ESC_DUR_COR_COD_ROS_TG_TOT]]</f>
        <v>339.1209150326797</v>
      </c>
      <c r="LW185" s="15">
        <f>Tabla24[[#This Row],[PAS_NUM_COR_COD_ESC_TG_NEG]]-Tabla24[[#This Row],[ESC_NUM_COR_COD_ESC_TG_NEG]]</f>
        <v>-2.7250000000000001</v>
      </c>
      <c r="LX185" s="15">
        <f>Tabla24[[#This Row],[PAS_DUR_COR_COD_ESC_TG_NEG]]-Tabla24[[#This Row],[ESC_DUR_COR_COD_ESC_TG_NEG]]</f>
        <v>-823.14166666666665</v>
      </c>
      <c r="LY185" s="15">
        <f>Tabla24[[#This Row],[PAS_NUM_COR_COD_ESC_TG_NEU]]-Tabla24[[#This Row],[ESC_NUM_COR_COD_ESC_TG_NEU]]</f>
        <v>-0.43333333333333357</v>
      </c>
      <c r="LZ185" s="15">
        <f>Tabla24[[#This Row],[PAS_DUR_COR_COD_ESC_TG_NEU]]-Tabla24[[#This Row],[ESC_DUR_COR_COD_ESC_TG_NEU]]</f>
        <v>-286.28571428571422</v>
      </c>
      <c r="MA185" s="15">
        <f>Tabla24[[#This Row],[PAS_NUM_COR_COD_ESC_TG_POS]]-Tabla24[[#This Row],[ESC_NUM_COR_COD_ESC_TG_POS]]</f>
        <v>-1.7000000000000002</v>
      </c>
      <c r="MB185" s="15">
        <f>Tabla24[[#This Row],[PAS_DUR_COR_COD_ESC_TG_POS]]-Tabla24[[#This Row],[ESC_DUR_COR_COD_ESC_TG_POS]]</f>
        <v>-477.49450549450557</v>
      </c>
      <c r="MC185" s="15">
        <f>Tabla24[[#This Row],[PAS_NUM_COR_COD_ESC_TG_TOT]]-Tabla24[[#This Row],[ESC_NUM_COR_COD_ESC_TG_TOT]]</f>
        <v>-1.5699999999999994</v>
      </c>
      <c r="MD185" s="15">
        <f>Tabla24[[#This Row],[PAS_DUR_COR_COD_ESC_TG_TOT]]-Tabla24[[#This Row],[ESC_DUR_COR_COD_ESC_TG_TOT]]</f>
        <v>-541.99567099567093</v>
      </c>
      <c r="ME185">
        <v>268.8</v>
      </c>
      <c r="MF185">
        <v>234.125</v>
      </c>
      <c r="MG185">
        <v>267.33333333333331</v>
      </c>
      <c r="MH185">
        <v>253.73684210526315</v>
      </c>
      <c r="MI185">
        <v>208.2</v>
      </c>
      <c r="MJ185">
        <v>201.75</v>
      </c>
      <c r="MK185">
        <v>156.75</v>
      </c>
      <c r="ML185">
        <v>190.38461538461539</v>
      </c>
      <c r="MM185">
        <v>273.2</v>
      </c>
      <c r="MN185">
        <v>303</v>
      </c>
      <c r="MO185">
        <v>262.25</v>
      </c>
      <c r="MP185">
        <v>284.64705882352939</v>
      </c>
      <c r="MQ185">
        <v>335.625</v>
      </c>
      <c r="MR185">
        <v>243.71428571428572</v>
      </c>
      <c r="MS185">
        <v>337.14285714285717</v>
      </c>
      <c r="MT185">
        <v>306.86363636363637</v>
      </c>
      <c r="MU185">
        <v>259.35000000000002</v>
      </c>
      <c r="MV185">
        <v>266.11111111111109</v>
      </c>
      <c r="MW185">
        <v>342.4375</v>
      </c>
      <c r="MX185">
        <v>286.22222222222223</v>
      </c>
      <c r="MY185">
        <v>220.86666666666667</v>
      </c>
      <c r="MZ185">
        <v>272</v>
      </c>
      <c r="NA185">
        <v>236.61538461538461</v>
      </c>
      <c r="NB185">
        <v>242.78571428571428</v>
      </c>
      <c r="NC185" s="15">
        <f>Tabla1[[#This Row],[ROS_1DU_COR_COD_ROS_TG_NEG]]-Tabla1[[#This Row],[PAS_1DU_COR_COD_ROS_TG_NEG]]</f>
        <v>9.4499999999999886</v>
      </c>
      <c r="ND185" s="15">
        <f>Tabla1[[#This Row],[ROS_1DU_COR_COD_ROS_TG_NEU]]-Tabla1[[#This Row],[PAS_1DU_COR_COD_ROS_TG_NEU]]</f>
        <v>-31.986111111111086</v>
      </c>
      <c r="NE185" s="15">
        <f>Tabla1[[#This Row],[ROS_1DU_COR_COD_ROS_TG_POS]]-Tabla1[[#This Row],[PAS_1DU_COR_COD_ROS_TG_POS]]</f>
        <v>-75.104166666666686</v>
      </c>
      <c r="NF185" s="15">
        <f>Tabla1[[#This Row],[ROS_1DU_COR_COD_ROS_TG_TOT]]-Tabla1[[#This Row],[PAS_1DU_COR_COD_ROS_TG_TOT]]</f>
        <v>-32.485380116959078</v>
      </c>
      <c r="NG185" s="15">
        <f>Tabla1[[#This Row],[ROS_1DU_COR_COD_ESC_TG_NEG]]-Tabla1[[#This Row],[PAS_1DU_COR_COD_ESC_TG_NEG]]</f>
        <v>-12.666666666666686</v>
      </c>
      <c r="NH185" s="15">
        <f>Tabla1[[#This Row],[ROS_1DU_COR_COD_ESC_TG_NEU]]-Tabla1[[#This Row],[PAS_1DU_COR_COD_ESC_TG_NEU]]</f>
        <v>-70.25</v>
      </c>
      <c r="NI185" s="15">
        <f>Tabla1[[#This Row],[ROS_1DU_COR_COD_ESC_TG_POS]]-Tabla1[[#This Row],[PAS_1DU_COR_COD_ESC_TG_POS]]</f>
        <v>-79.865384615384613</v>
      </c>
      <c r="NJ185" s="15">
        <f>Tabla1[[#This Row],[ROS_1DU_COR_COD_ESC_TG_TOT]]-Tabla1[[#This Row],[PAS_1DU_COR_COD_ESC_TG_TOT]]</f>
        <v>-52.401098901098891</v>
      </c>
      <c r="NK185" s="15">
        <f>Tabla1[[#This Row],[PAS_1DU_COR_COD_ROS_TG_NEG]]-Tabla1[[#This Row],[ESC_1DU_COR_COD_ROS_TG_NEG]]</f>
        <v>-13.849999999999966</v>
      </c>
      <c r="NL185" s="15">
        <f>Tabla1[[#This Row],[PAS_1DU_COR_COD_ROS_TG_NEU]]-Tabla1[[#This Row],[ESC_1DU_COR_COD_ROS_TG_NEU]]</f>
        <v>-36.888888888888914</v>
      </c>
      <c r="NM185" s="15">
        <f>Tabla1[[#This Row],[PAS_1DU_COR_COD_ROS_TG_POS]]-Tabla1[[#This Row],[ESC_1DU_COR_COD_ROS_TG_POS]]</f>
        <v>80.1875</v>
      </c>
      <c r="NN185" s="15">
        <f>Tabla1[[#This Row],[PAS_1DU_COR_COD_ROS_TG_TOT]]-Tabla1[[#This Row],[ESC_1DU_COR_COD_ROS_TG_TOT]]</f>
        <v>1.5751633986928368</v>
      </c>
      <c r="NO185" s="15">
        <f>Tabla1[[#This Row],[PAS_1DU_COR_COD_ESC_TG_NEG]]-Tabla1[[#This Row],[ESC_1DU_COR_COD_ESC_TG_NEG]]</f>
        <v>-114.75833333333333</v>
      </c>
      <c r="NP185" s="15">
        <f>Tabla1[[#This Row],[PAS_1DU_COR_COD_ESC_TG_NEU]]-Tabla1[[#This Row],[ESC_1DU_COR_COD_ESC_TG_NEU]]</f>
        <v>28.285714285714278</v>
      </c>
      <c r="NQ185" s="15">
        <f>Tabla1[[#This Row],[PAS_1DU_COR_COD_ESC_TG_POS]]-Tabla1[[#This Row],[ESC_1DU_COR_COD_ESC_TG_POS]]</f>
        <v>-100.52747252747255</v>
      </c>
      <c r="NR185" s="15">
        <f>Tabla1[[#This Row],[PAS_1DU_COR_COD_ESC_TG_TOT]]-Tabla1[[#This Row],[ESC_1DU_COR_COD_ESC_TG_TOT]]</f>
        <v>-64.077922077922096</v>
      </c>
    </row>
    <row r="186" spans="1:382" x14ac:dyDescent="0.3">
      <c r="A186" s="2" t="s">
        <v>205</v>
      </c>
      <c r="B186" s="2">
        <v>60</v>
      </c>
      <c r="C186" s="2">
        <v>2</v>
      </c>
      <c r="D186" s="2">
        <v>64</v>
      </c>
      <c r="AI186">
        <v>3.125</v>
      </c>
      <c r="AJ186">
        <v>1359.0384615384614</v>
      </c>
      <c r="AK186">
        <v>2.625</v>
      </c>
      <c r="AL186">
        <v>968.22580645161293</v>
      </c>
      <c r="AM186">
        <v>2.8250000000000002</v>
      </c>
      <c r="AN186">
        <v>1111.5862068965516</v>
      </c>
      <c r="AO186">
        <v>2.8583333333333334</v>
      </c>
      <c r="AP186">
        <v>1134.7209302325582</v>
      </c>
      <c r="AQ186">
        <v>3.7</v>
      </c>
      <c r="AR186">
        <v>1245.8285714285714</v>
      </c>
      <c r="AS186">
        <v>4.2249999999999996</v>
      </c>
      <c r="AT186">
        <v>1374.0857142857142</v>
      </c>
      <c r="AU186">
        <v>3.5750000000000002</v>
      </c>
      <c r="AV186">
        <v>1340.3125</v>
      </c>
      <c r="AW186">
        <v>3.8333333333333335</v>
      </c>
      <c r="AX186">
        <v>1319.4803921568628</v>
      </c>
      <c r="AY186">
        <v>3.3458333333333332</v>
      </c>
      <c r="AZ186">
        <v>1234.9627659574469</v>
      </c>
      <c r="BA186">
        <v>3.9249999999999998</v>
      </c>
      <c r="BB186">
        <v>1351.2903225806451</v>
      </c>
      <c r="BC186">
        <v>4.2750000000000004</v>
      </c>
      <c r="BD186">
        <v>1392.7837837837837</v>
      </c>
      <c r="BE186">
        <v>3.875</v>
      </c>
      <c r="BF186">
        <v>1341.878787878788</v>
      </c>
      <c r="BG186">
        <v>4.0250000000000004</v>
      </c>
      <c r="BH186">
        <v>1363.4158415841584</v>
      </c>
      <c r="BI186">
        <v>4.0250000000000004</v>
      </c>
      <c r="BJ186">
        <v>1363.4158415841584</v>
      </c>
      <c r="BK186">
        <v>3.5722222222222224</v>
      </c>
      <c r="BL186">
        <v>1279.8546712802768</v>
      </c>
      <c r="BM186">
        <v>3.5722222222222224</v>
      </c>
      <c r="BN186">
        <v>1279.8546712802768</v>
      </c>
      <c r="DW186">
        <v>3.5</v>
      </c>
      <c r="DX186">
        <v>1175.5294117647059</v>
      </c>
      <c r="DY186">
        <v>3.6</v>
      </c>
      <c r="DZ186">
        <v>1381.6666666666667</v>
      </c>
      <c r="EA186">
        <v>3.4</v>
      </c>
      <c r="EB186">
        <v>1254.1333333333334</v>
      </c>
      <c r="EC186">
        <v>3.5</v>
      </c>
      <c r="ED186">
        <v>1266.4042553191489</v>
      </c>
      <c r="EE186">
        <v>3.35</v>
      </c>
      <c r="EF186">
        <v>1412.6428571428571</v>
      </c>
      <c r="EG186">
        <v>3.3</v>
      </c>
      <c r="EH186">
        <v>1199.9375</v>
      </c>
      <c r="EI186">
        <v>4.05</v>
      </c>
      <c r="EJ186">
        <v>1611.1333333333334</v>
      </c>
      <c r="EK186">
        <v>3.5666666666666669</v>
      </c>
      <c r="EL186">
        <v>1403.1777777777777</v>
      </c>
      <c r="EM186">
        <v>3.5333333333333332</v>
      </c>
      <c r="EN186">
        <v>1333.304347826087</v>
      </c>
      <c r="EO186">
        <v>2.75</v>
      </c>
      <c r="EP186">
        <v>1052.8571428571429</v>
      </c>
      <c r="EQ186">
        <v>2.7</v>
      </c>
      <c r="ER186">
        <v>1123.8571428571429</v>
      </c>
      <c r="ES186">
        <v>2.75</v>
      </c>
      <c r="ET186">
        <v>1052.8571428571429</v>
      </c>
      <c r="EU186">
        <v>2.7333333333333334</v>
      </c>
      <c r="EV186">
        <v>1076.5238095238096</v>
      </c>
      <c r="EW186">
        <v>2.2999999999999998</v>
      </c>
      <c r="EX186">
        <v>1054.5833333333333</v>
      </c>
      <c r="EY186">
        <v>2.6</v>
      </c>
      <c r="EZ186">
        <v>1245.8461538461538</v>
      </c>
      <c r="FA186">
        <v>2.15</v>
      </c>
      <c r="FB186">
        <v>1062.8333333333333</v>
      </c>
      <c r="FC186">
        <v>2.35</v>
      </c>
      <c r="FD186">
        <v>1124.4594594594594</v>
      </c>
      <c r="FE186">
        <v>2.5416666666666665</v>
      </c>
      <c r="FF186">
        <v>1098.9746835443038</v>
      </c>
      <c r="FG186">
        <v>3.0375000000000001</v>
      </c>
      <c r="FH186">
        <v>1225.046783625731</v>
      </c>
      <c r="FI186">
        <v>2.4500000000000002</v>
      </c>
      <c r="FJ186">
        <v>1064.6428571428571</v>
      </c>
      <c r="FK186">
        <v>2.5</v>
      </c>
      <c r="FL186">
        <v>988.8</v>
      </c>
      <c r="FM186">
        <v>2.0499999999999998</v>
      </c>
      <c r="FN186">
        <v>951.58333333333337</v>
      </c>
      <c r="FO186">
        <v>2.3333333333333335</v>
      </c>
      <c r="FP186">
        <v>1003.8048780487804</v>
      </c>
      <c r="FQ186">
        <v>1.85</v>
      </c>
      <c r="FR186">
        <v>806.42857142857144</v>
      </c>
      <c r="FS186">
        <v>0.85</v>
      </c>
      <c r="FT186">
        <v>596.11111111111109</v>
      </c>
      <c r="FU186">
        <v>2.35</v>
      </c>
      <c r="FV186">
        <v>944.66666666666663</v>
      </c>
      <c r="FW186">
        <v>1.6833333333333333</v>
      </c>
      <c r="FX186">
        <v>811.18421052631584</v>
      </c>
      <c r="FY186">
        <v>2.0083333333333333</v>
      </c>
      <c r="FZ186">
        <v>911.15189873417717</v>
      </c>
      <c r="GA186">
        <v>2.0083333333333333</v>
      </c>
      <c r="GB186">
        <v>911.15189873417717</v>
      </c>
      <c r="GC186">
        <v>2.6944444444444446</v>
      </c>
      <c r="GD186">
        <v>1125.856</v>
      </c>
      <c r="GE186">
        <v>2.6944444444444446</v>
      </c>
      <c r="GF186">
        <v>1125.856</v>
      </c>
      <c r="IO186">
        <v>2.5</v>
      </c>
      <c r="IP186">
        <v>1283.5833333333333</v>
      </c>
      <c r="IQ186">
        <v>1.7</v>
      </c>
      <c r="IR186">
        <v>1034.0999999999999</v>
      </c>
      <c r="IS186">
        <v>2.25</v>
      </c>
      <c r="IT186">
        <v>1007.8461538461538</v>
      </c>
      <c r="IU186">
        <v>2.15</v>
      </c>
      <c r="IV186">
        <v>1109.8857142857144</v>
      </c>
      <c r="IW186">
        <v>2.5499999999999998</v>
      </c>
      <c r="IX186">
        <v>1417.3636363636363</v>
      </c>
      <c r="IY186">
        <v>2.5499999999999998</v>
      </c>
      <c r="IZ186">
        <v>1302.909090909091</v>
      </c>
      <c r="JA186">
        <v>2.6</v>
      </c>
      <c r="JB186">
        <v>1645.9</v>
      </c>
      <c r="JC186">
        <v>2.5666666666666669</v>
      </c>
      <c r="JD186">
        <v>1449.4375</v>
      </c>
      <c r="JE186">
        <v>2.3583333333333334</v>
      </c>
      <c r="JF186">
        <v>1272.0597014925372</v>
      </c>
      <c r="JG186">
        <v>3.15</v>
      </c>
      <c r="JH186">
        <v>1439.4285714285713</v>
      </c>
      <c r="JI186">
        <v>3.85</v>
      </c>
      <c r="JJ186">
        <v>1451</v>
      </c>
      <c r="JK186">
        <v>3.8</v>
      </c>
      <c r="JL186">
        <v>1229.3888888888889</v>
      </c>
      <c r="JM186">
        <v>3.6</v>
      </c>
      <c r="JN186">
        <v>1364.5208333333333</v>
      </c>
      <c r="JO186">
        <v>3.1</v>
      </c>
      <c r="JP186">
        <v>1132.0625</v>
      </c>
      <c r="JQ186">
        <v>3.7</v>
      </c>
      <c r="JR186">
        <v>1570.4666666666667</v>
      </c>
      <c r="JS186">
        <v>3.3</v>
      </c>
      <c r="JT186">
        <v>1375.0666666666666</v>
      </c>
      <c r="JU186">
        <v>3.3666666666666667</v>
      </c>
      <c r="JV186">
        <v>1354.2608695652175</v>
      </c>
      <c r="JW186">
        <v>3.4833333333333334</v>
      </c>
      <c r="JX186">
        <v>1359.5</v>
      </c>
      <c r="JY186">
        <v>2.9208333333333334</v>
      </c>
      <c r="JZ186">
        <v>1323.111801242236</v>
      </c>
      <c r="KA186">
        <v>2.25</v>
      </c>
      <c r="KB186">
        <v>919.6</v>
      </c>
      <c r="KC186">
        <v>2.1</v>
      </c>
      <c r="KD186">
        <v>809.93333333333328</v>
      </c>
      <c r="KE186">
        <v>2.6</v>
      </c>
      <c r="KF186">
        <v>1073.8571428571429</v>
      </c>
      <c r="KG186">
        <v>2.3166666666666669</v>
      </c>
      <c r="KH186">
        <v>931.2954545454545</v>
      </c>
      <c r="KI186">
        <v>2.15</v>
      </c>
      <c r="KJ186">
        <v>788.5</v>
      </c>
      <c r="KK186">
        <v>2.4500000000000002</v>
      </c>
      <c r="KL186">
        <v>842.2</v>
      </c>
      <c r="KM186">
        <v>2.65</v>
      </c>
      <c r="KN186">
        <v>1126.2857142857142</v>
      </c>
      <c r="KO186">
        <v>2.4166666666666665</v>
      </c>
      <c r="KP186">
        <v>917.20930232558135</v>
      </c>
      <c r="KQ186">
        <v>2.3666666666666667</v>
      </c>
      <c r="KR186">
        <v>924.33333333333337</v>
      </c>
      <c r="KS186">
        <v>2.3666666666666667</v>
      </c>
      <c r="KT186">
        <v>924.33333333333337</v>
      </c>
      <c r="KU186">
        <v>2.7361111111111112</v>
      </c>
      <c r="KV186">
        <v>1183.2177419354839</v>
      </c>
      <c r="KW186">
        <v>2.7361111111111112</v>
      </c>
      <c r="KX186">
        <v>1183.2177419354839</v>
      </c>
      <c r="KY186" s="15">
        <f>Tabla24[[#This Row],[ROS_NUM_COR_COD_ROS_TG_NEG]]-Tabla24[[#This Row],[PAS_NUM_COR_COD_ROS_TG_NEG]]</f>
        <v>0</v>
      </c>
      <c r="KZ186" s="15">
        <f>Tabla24[[#This Row],[ROS_DUR_COR_COD_ROS_TG_NEG]]-Tabla24[[#This Row],[PAS_DUR_COR_COD_ROS_TG_NEG]]</f>
        <v>0</v>
      </c>
      <c r="LA186" s="15">
        <f>Tabla24[[#This Row],[ROS_NUM_COR_COD_ROS_TG_NEU]]-Tabla24[[#This Row],[PAS_NUM_COR_COD_ROS_TG_NEU]]</f>
        <v>0</v>
      </c>
      <c r="LB186" s="15">
        <f>Tabla24[[#This Row],[ROS_DUR_COR_COD_ROS_TG_NEU]]-Tabla24[[#This Row],[PAS_DUR_COR_COD_ROS_TG_NEU]]</f>
        <v>0</v>
      </c>
      <c r="LC186" s="15">
        <f>Tabla24[[#This Row],[ROS_NUM_COR_COD_ROS_TG_POS]]-Tabla24[[#This Row],[PAS_NUM_COR_COD_ROS_TG_POS]]</f>
        <v>0</v>
      </c>
      <c r="LD186" s="15">
        <f>Tabla24[[#This Row],[ROS_DUR_COR_COD_ROS_TG_POS]]-Tabla24[[#This Row],[PAS_DUR_COR_COD_ROS_TG_POS]]</f>
        <v>0</v>
      </c>
      <c r="LE186" s="15">
        <f>Tabla24[[#This Row],[ROS_NUM_COR_COD_ROS_TG_TOT]]-Tabla24[[#This Row],[PAS_NUM_COR_COD_ROS_TG_TOT]]</f>
        <v>0</v>
      </c>
      <c r="LF186" s="15">
        <f>Tabla24[[#This Row],[ROS_DUR_COR_COD_ROS_TG_TOT]]-Tabla24[[#This Row],[PAS_DUR_COR_COD_ROS_TG_TOT]]</f>
        <v>0</v>
      </c>
      <c r="LG186" s="15">
        <f>Tabla24[[#This Row],[ROS_NUM_COR_COD_ESC_TG_NEG]]-Tabla24[[#This Row],[PAS_NUM_COR_COD_ESC_TG_NEG]]</f>
        <v>0</v>
      </c>
      <c r="LH186" s="15">
        <f>Tabla24[[#This Row],[ROS_DUR_COR_COD_ESC_TG_NEG]]-Tabla24[[#This Row],[PAS_DUR_COR_COD_ESC_TG_NEG]]</f>
        <v>0</v>
      </c>
      <c r="LI186" s="15">
        <f>Tabla24[[#This Row],[ROS_NUM_COR_COD_ESC_TG_NEU]]-Tabla24[[#This Row],[PAS_NUM_COR_COD_ESC_TG_NEU]]</f>
        <v>0</v>
      </c>
      <c r="LJ186" s="15">
        <f>Tabla24[[#This Row],[ROS_NUM_COR_COD_ESC_TG_NEG]]-Tabla24[[#This Row],[PAS_NUM_COR_COD_ESC_TG_NEG]]</f>
        <v>0</v>
      </c>
      <c r="LK186" s="15">
        <f>Tabla24[[#This Row],[ROS_NUM_COR_COD_ESC_TG_POS]]-Tabla24[[#This Row],[PAS_NUM_COR_COD_ESC_TG_POS]]</f>
        <v>0</v>
      </c>
      <c r="LL186" s="15">
        <f>Tabla24[[#This Row],[ROS_DUR_COR_COD_ESC_TG_POS]]-Tabla24[[#This Row],[PAS_DUR_COR_COD_ESC_TG_POS]]</f>
        <v>0</v>
      </c>
      <c r="LM186" s="15">
        <f>Tabla24[[#This Row],[ROS_NUM_COR_COD_ESC_TG_TOT]]-Tabla24[[#This Row],[PAS_NUM_COR_COD_ESC_TG_TOT]]</f>
        <v>0</v>
      </c>
      <c r="LN186" s="15">
        <f>Tabla24[[#This Row],[ROS_DUR_COR_COD_ESC_TG_TOT]]-Tabla24[[#This Row],[PAS_DUR_COR_COD_ESC_TG_TOT]]</f>
        <v>0</v>
      </c>
      <c r="LO186" s="15">
        <f>Tabla24[[#This Row],[PAS_NUM_COR_COD_ROS_TG_NEG]]-Tabla24[[#This Row],[ESC_NUM_COR_COD_ROS_TG_NEG]]</f>
        <v>0</v>
      </c>
      <c r="LP186" s="15">
        <f>Tabla24[[#This Row],[PAS_DUR_COR_COD_ROS_TG_NEG]]-Tabla24[[#This Row],[ESC_DUR_COR_COD_ROS_TG_NEG]]</f>
        <v>0</v>
      </c>
      <c r="LQ186" s="15">
        <f>Tabla24[[#This Row],[PAS_NUM_COR_COD_ROS_TG_NEU]]-Tabla24[[#This Row],[ESC_NUM_COR_COD_ROS_TG_NEU]]</f>
        <v>0</v>
      </c>
      <c r="LR186" s="15">
        <f>Tabla24[[#This Row],[PAS_DUR_COR_COD_ROS_TG_NEU]]-Tabla24[[#This Row],[ESC_DUR_COR_COD_ROS_TG_NEU]]</f>
        <v>0</v>
      </c>
      <c r="LS186" s="15">
        <f>Tabla24[[#This Row],[PAS_NUM_COR_COD_ROS_TG_POS]]-Tabla24[[#This Row],[ESC_NUM_COR_COD_ROS_TG_POS]]</f>
        <v>0</v>
      </c>
      <c r="LT186" s="15">
        <f>Tabla24[[#This Row],[PAS_DUR_COR_COD_ROS_TG_POS]]-Tabla24[[#This Row],[ESC_DUR_COR_COD_ROS_TG_POS]]</f>
        <v>0</v>
      </c>
      <c r="LU186" s="15">
        <f>Tabla24[[#This Row],[PAS_NUM_COR_COD_ROS_TG_TOT]]-Tabla24[[#This Row],[ESC_NUM_COR_COD_ROS_TG_TOT]]</f>
        <v>0</v>
      </c>
      <c r="LV186" s="15">
        <f>Tabla24[[#This Row],[PAS_DUR_COR_COD_ROS_TG_TOT]]-Tabla24[[#This Row],[ESC_DUR_COR_COD_ROS_TG_TOT]]</f>
        <v>0</v>
      </c>
      <c r="LW186" s="15">
        <f>Tabla24[[#This Row],[PAS_NUM_COR_COD_ESC_TG_NEG]]-Tabla24[[#This Row],[ESC_NUM_COR_COD_ESC_TG_NEG]]</f>
        <v>0</v>
      </c>
      <c r="LX186" s="15">
        <f>Tabla24[[#This Row],[PAS_DUR_COR_COD_ESC_TG_NEG]]-Tabla24[[#This Row],[ESC_DUR_COR_COD_ESC_TG_NEG]]</f>
        <v>0</v>
      </c>
      <c r="LY186" s="15">
        <f>Tabla24[[#This Row],[PAS_NUM_COR_COD_ESC_TG_NEU]]-Tabla24[[#This Row],[ESC_NUM_COR_COD_ESC_TG_NEU]]</f>
        <v>0</v>
      </c>
      <c r="LZ186" s="15">
        <f>Tabla24[[#This Row],[PAS_DUR_COR_COD_ESC_TG_NEU]]-Tabla24[[#This Row],[ESC_DUR_COR_COD_ESC_TG_NEU]]</f>
        <v>0</v>
      </c>
      <c r="MA186" s="15">
        <f>Tabla24[[#This Row],[PAS_NUM_COR_COD_ESC_TG_POS]]-Tabla24[[#This Row],[ESC_NUM_COR_COD_ESC_TG_POS]]</f>
        <v>0</v>
      </c>
      <c r="MB186" s="15">
        <f>Tabla24[[#This Row],[PAS_DUR_COR_COD_ESC_TG_POS]]-Tabla24[[#This Row],[ESC_DUR_COR_COD_ESC_TG_POS]]</f>
        <v>0</v>
      </c>
      <c r="MC186" s="15">
        <f>Tabla24[[#This Row],[PAS_NUM_COR_COD_ESC_TG_TOT]]-Tabla24[[#This Row],[ESC_NUM_COR_COD_ESC_TG_TOT]]</f>
        <v>0</v>
      </c>
      <c r="MD186" s="15">
        <f>Tabla24[[#This Row],[PAS_DUR_COR_COD_ESC_TG_TOT]]-Tabla24[[#This Row],[ESC_DUR_COR_COD_ESC_TG_TOT]]</f>
        <v>0</v>
      </c>
      <c r="NC186" s="15">
        <f>Tabla1[[#This Row],[ROS_1DU_COR_COD_ROS_TG_NEG]]-Tabla1[[#This Row],[PAS_1DU_COR_COD_ROS_TG_NEG]]</f>
        <v>0</v>
      </c>
      <c r="ND186" s="15">
        <f>Tabla1[[#This Row],[ROS_1DU_COR_COD_ROS_TG_NEU]]-Tabla1[[#This Row],[PAS_1DU_COR_COD_ROS_TG_NEU]]</f>
        <v>0</v>
      </c>
      <c r="NE186" s="15">
        <f>Tabla1[[#This Row],[ROS_1DU_COR_COD_ROS_TG_POS]]-Tabla1[[#This Row],[PAS_1DU_COR_COD_ROS_TG_POS]]</f>
        <v>0</v>
      </c>
      <c r="NF186" s="15">
        <f>Tabla1[[#This Row],[ROS_1DU_COR_COD_ROS_TG_TOT]]-Tabla1[[#This Row],[PAS_1DU_COR_COD_ROS_TG_TOT]]</f>
        <v>0</v>
      </c>
      <c r="NG186" s="15">
        <f>Tabla1[[#This Row],[ROS_1DU_COR_COD_ESC_TG_NEG]]-Tabla1[[#This Row],[PAS_1DU_COR_COD_ESC_TG_NEG]]</f>
        <v>0</v>
      </c>
      <c r="NH186" s="15">
        <f>Tabla1[[#This Row],[ROS_1DU_COR_COD_ESC_TG_NEU]]-Tabla1[[#This Row],[PAS_1DU_COR_COD_ESC_TG_NEU]]</f>
        <v>0</v>
      </c>
      <c r="NI186" s="15">
        <f>Tabla1[[#This Row],[ROS_1DU_COR_COD_ESC_TG_POS]]-Tabla1[[#This Row],[PAS_1DU_COR_COD_ESC_TG_POS]]</f>
        <v>0</v>
      </c>
      <c r="NJ186" s="15">
        <f>Tabla1[[#This Row],[ROS_1DU_COR_COD_ESC_TG_TOT]]-Tabla1[[#This Row],[PAS_1DU_COR_COD_ESC_TG_TOT]]</f>
        <v>0</v>
      </c>
      <c r="NK186" s="15">
        <f>Tabla1[[#This Row],[PAS_1DU_COR_COD_ROS_TG_NEG]]-Tabla1[[#This Row],[ESC_1DU_COR_COD_ROS_TG_NEG]]</f>
        <v>0</v>
      </c>
      <c r="NL186" s="15">
        <f>Tabla1[[#This Row],[PAS_1DU_COR_COD_ROS_TG_NEU]]-Tabla1[[#This Row],[ESC_1DU_COR_COD_ROS_TG_NEU]]</f>
        <v>0</v>
      </c>
      <c r="NM186" s="15">
        <f>Tabla1[[#This Row],[PAS_1DU_COR_COD_ROS_TG_POS]]-Tabla1[[#This Row],[ESC_1DU_COR_COD_ROS_TG_POS]]</f>
        <v>0</v>
      </c>
      <c r="NN186" s="15">
        <f>Tabla1[[#This Row],[PAS_1DU_COR_COD_ROS_TG_TOT]]-Tabla1[[#This Row],[ESC_1DU_COR_COD_ROS_TG_TOT]]</f>
        <v>0</v>
      </c>
      <c r="NO186" s="15">
        <f>Tabla1[[#This Row],[PAS_1DU_COR_COD_ESC_TG_NEG]]-Tabla1[[#This Row],[ESC_1DU_COR_COD_ESC_TG_NEG]]</f>
        <v>0</v>
      </c>
      <c r="NP186" s="15">
        <f>Tabla1[[#This Row],[PAS_1DU_COR_COD_ESC_TG_NEU]]-Tabla1[[#This Row],[ESC_1DU_COR_COD_ESC_TG_NEU]]</f>
        <v>0</v>
      </c>
      <c r="NQ186" s="15">
        <f>Tabla1[[#This Row],[PAS_1DU_COR_COD_ESC_TG_POS]]-Tabla1[[#This Row],[ESC_1DU_COR_COD_ESC_TG_POS]]</f>
        <v>0</v>
      </c>
      <c r="NR186" s="15">
        <f>Tabla1[[#This Row],[PAS_1DU_COR_COD_ESC_TG_TOT]]-Tabla1[[#This Row],[ESC_1DU_COR_COD_ESC_TG_TOT]]</f>
        <v>0</v>
      </c>
    </row>
    <row r="187" spans="1:382" x14ac:dyDescent="0.3">
      <c r="A187" s="2" t="s">
        <v>206</v>
      </c>
      <c r="B187" s="2">
        <v>60</v>
      </c>
      <c r="C187" s="2">
        <v>2</v>
      </c>
      <c r="D187" s="2">
        <v>68</v>
      </c>
      <c r="E187">
        <v>3.3157894736842106</v>
      </c>
      <c r="F187">
        <v>655.68421052631584</v>
      </c>
      <c r="G187">
        <v>3.3888888888888888</v>
      </c>
      <c r="H187">
        <v>723.82352941176475</v>
      </c>
      <c r="I187">
        <v>2.95</v>
      </c>
      <c r="J187">
        <v>751.5625</v>
      </c>
      <c r="K187">
        <v>3.2105263157894739</v>
      </c>
      <c r="L187">
        <v>707.46153846153845</v>
      </c>
      <c r="M187">
        <v>1.8947368421052631</v>
      </c>
      <c r="N187">
        <v>430.875</v>
      </c>
      <c r="O187">
        <v>2.3888888888888888</v>
      </c>
      <c r="P187">
        <v>763.91666666666663</v>
      </c>
      <c r="Q187">
        <v>2.4</v>
      </c>
      <c r="R187">
        <v>563.88235294117646</v>
      </c>
      <c r="S187">
        <v>2.2280701754385963</v>
      </c>
      <c r="T187">
        <v>569.93333333333328</v>
      </c>
      <c r="U187">
        <v>2.7192982456140351</v>
      </c>
      <c r="V187">
        <v>643.65979381443299</v>
      </c>
      <c r="W187">
        <v>1.7894736842105263</v>
      </c>
      <c r="X187">
        <v>395</v>
      </c>
      <c r="Y187">
        <v>1.8333333333333333</v>
      </c>
      <c r="Z187">
        <v>388.66666666666669</v>
      </c>
      <c r="AA187">
        <v>1.7</v>
      </c>
      <c r="AB187">
        <v>401.75</v>
      </c>
      <c r="AC187">
        <v>1.7719298245614035</v>
      </c>
      <c r="AD187">
        <v>395.27659574468083</v>
      </c>
      <c r="AE187">
        <v>1.7719298245614035</v>
      </c>
      <c r="AF187">
        <v>395.27659574468083</v>
      </c>
      <c r="AG187">
        <v>2.4035087719298245</v>
      </c>
      <c r="AH187">
        <v>562.59027777777783</v>
      </c>
      <c r="AI187">
        <v>2</v>
      </c>
      <c r="AJ187">
        <v>429</v>
      </c>
      <c r="AK187">
        <v>4.5</v>
      </c>
      <c r="AL187">
        <v>944</v>
      </c>
      <c r="AO187">
        <v>3.6666666666666665</v>
      </c>
      <c r="AP187">
        <v>772.33333333333337</v>
      </c>
      <c r="AQ187">
        <v>5</v>
      </c>
      <c r="AR187">
        <v>929</v>
      </c>
      <c r="AS187">
        <v>2</v>
      </c>
      <c r="AT187">
        <v>463</v>
      </c>
      <c r="AW187">
        <v>3</v>
      </c>
      <c r="AX187">
        <v>618.33333333333337</v>
      </c>
      <c r="AY187">
        <v>3.3333333333333335</v>
      </c>
      <c r="AZ187">
        <v>695.33333333333337</v>
      </c>
      <c r="BA187">
        <v>2</v>
      </c>
      <c r="BB187">
        <v>325</v>
      </c>
      <c r="BC187">
        <v>3</v>
      </c>
      <c r="BD187">
        <v>693</v>
      </c>
      <c r="BG187">
        <v>2.6666666666666665</v>
      </c>
      <c r="BH187">
        <v>570.33333333333337</v>
      </c>
      <c r="BI187">
        <v>2.6666666666666665</v>
      </c>
      <c r="BJ187">
        <v>570.33333333333337</v>
      </c>
      <c r="BK187">
        <v>3.1111111111111112</v>
      </c>
      <c r="BL187">
        <v>653.66666666666663</v>
      </c>
      <c r="BM187">
        <v>2.4388888888888891</v>
      </c>
      <c r="BN187">
        <v>567.94771241830063</v>
      </c>
      <c r="BO187">
        <v>1.125</v>
      </c>
      <c r="BP187">
        <v>527.5</v>
      </c>
      <c r="BQ187">
        <v>0.9</v>
      </c>
      <c r="BR187">
        <v>595.75</v>
      </c>
      <c r="BS187">
        <v>1</v>
      </c>
      <c r="BT187">
        <v>618</v>
      </c>
      <c r="BU187">
        <v>1</v>
      </c>
      <c r="BV187">
        <v>577</v>
      </c>
      <c r="BW187">
        <v>1.75</v>
      </c>
      <c r="BX187">
        <v>499.66666666666669</v>
      </c>
      <c r="BY187">
        <v>0.1111111111111111</v>
      </c>
      <c r="BZ187">
        <v>137</v>
      </c>
      <c r="CA187">
        <v>1.5</v>
      </c>
      <c r="CB187">
        <v>547</v>
      </c>
      <c r="CC187">
        <v>1.08</v>
      </c>
      <c r="CD187">
        <v>483.90909090909093</v>
      </c>
      <c r="CE187">
        <v>1.0384615384615385</v>
      </c>
      <c r="CF187">
        <v>530.4545454545455</v>
      </c>
      <c r="CG187">
        <v>1.25</v>
      </c>
      <c r="CH187">
        <v>616</v>
      </c>
      <c r="CI187">
        <v>1.8</v>
      </c>
      <c r="CJ187">
        <v>1077.75</v>
      </c>
      <c r="CK187">
        <v>0.55555555555555558</v>
      </c>
      <c r="CL187">
        <v>342.66666666666669</v>
      </c>
      <c r="CM187">
        <v>1.2222222222222223</v>
      </c>
      <c r="CN187">
        <v>709.36363636363637</v>
      </c>
      <c r="CO187">
        <v>0.75</v>
      </c>
      <c r="CP187">
        <v>650.5</v>
      </c>
      <c r="CQ187">
        <v>1.1111111111111112</v>
      </c>
      <c r="CR187">
        <v>613</v>
      </c>
      <c r="CS187">
        <v>1</v>
      </c>
      <c r="CT187">
        <v>578.33333333333337</v>
      </c>
      <c r="CU187">
        <v>0.96</v>
      </c>
      <c r="CV187">
        <v>609.77777777777783</v>
      </c>
      <c r="CW187">
        <v>1.0961538461538463</v>
      </c>
      <c r="CX187">
        <v>664.55</v>
      </c>
      <c r="CY187">
        <v>1.0673076923076923</v>
      </c>
      <c r="CZ187">
        <v>594.30952380952385</v>
      </c>
      <c r="DA187">
        <v>0.125</v>
      </c>
      <c r="DB187">
        <v>135</v>
      </c>
      <c r="DC187">
        <v>0.9</v>
      </c>
      <c r="DD187">
        <v>332.2</v>
      </c>
      <c r="DE187">
        <v>0.33333333333333331</v>
      </c>
      <c r="DF187">
        <v>324.66666666666669</v>
      </c>
      <c r="DG187">
        <v>0.48148148148148145</v>
      </c>
      <c r="DH187">
        <v>307.77777777777777</v>
      </c>
      <c r="DI187">
        <v>0.75</v>
      </c>
      <c r="DJ187">
        <v>289.5</v>
      </c>
      <c r="DK187">
        <v>0.22222222222222221</v>
      </c>
      <c r="DL187">
        <v>270</v>
      </c>
      <c r="DM187">
        <v>0.75</v>
      </c>
      <c r="DN187">
        <v>368</v>
      </c>
      <c r="DO187">
        <v>0.56000000000000005</v>
      </c>
      <c r="DP187">
        <v>322.22222222222223</v>
      </c>
      <c r="DQ187">
        <v>0.51923076923076927</v>
      </c>
      <c r="DR187">
        <v>315</v>
      </c>
      <c r="DS187">
        <v>0.51923076923076927</v>
      </c>
      <c r="DT187">
        <v>315</v>
      </c>
      <c r="DU187">
        <v>0.88461538461538458</v>
      </c>
      <c r="DV187">
        <v>510.51666666666665</v>
      </c>
      <c r="DW187">
        <v>0</v>
      </c>
      <c r="EA187">
        <v>0</v>
      </c>
      <c r="EC187">
        <v>0</v>
      </c>
      <c r="EE187">
        <v>0.5</v>
      </c>
      <c r="EF187">
        <v>137</v>
      </c>
      <c r="EG187">
        <v>0</v>
      </c>
      <c r="EI187">
        <v>3.5</v>
      </c>
      <c r="EJ187">
        <v>919</v>
      </c>
      <c r="EK187">
        <v>1.6</v>
      </c>
      <c r="EL187">
        <v>658.33333333333337</v>
      </c>
      <c r="EM187">
        <v>1</v>
      </c>
      <c r="EN187">
        <v>658.33333333333337</v>
      </c>
      <c r="EO187">
        <v>4.5</v>
      </c>
      <c r="EP187">
        <v>638</v>
      </c>
      <c r="ES187">
        <v>2</v>
      </c>
      <c r="ET187">
        <v>386</v>
      </c>
      <c r="EU187">
        <v>3.6666666666666665</v>
      </c>
      <c r="EV187">
        <v>554</v>
      </c>
      <c r="EW187">
        <v>2</v>
      </c>
      <c r="EX187">
        <v>487</v>
      </c>
      <c r="EY187">
        <v>0</v>
      </c>
      <c r="FA187">
        <v>1</v>
      </c>
      <c r="FB187">
        <v>105</v>
      </c>
      <c r="FC187">
        <v>1.2</v>
      </c>
      <c r="FD187">
        <v>232.33333333333334</v>
      </c>
      <c r="FE187">
        <v>2.125</v>
      </c>
      <c r="FF187">
        <v>393.16666666666669</v>
      </c>
      <c r="FG187">
        <v>1.5625</v>
      </c>
      <c r="FH187">
        <v>481.55555555555554</v>
      </c>
      <c r="FI187">
        <v>1.5</v>
      </c>
      <c r="FJ187">
        <v>145</v>
      </c>
      <c r="FM187">
        <v>0</v>
      </c>
      <c r="FO187">
        <v>1</v>
      </c>
      <c r="FP187">
        <v>145</v>
      </c>
      <c r="FQ187">
        <v>2</v>
      </c>
      <c r="FR187">
        <v>415</v>
      </c>
      <c r="FS187">
        <v>0</v>
      </c>
      <c r="FU187">
        <v>1</v>
      </c>
      <c r="FV187">
        <v>520</v>
      </c>
      <c r="FW187">
        <v>1.2</v>
      </c>
      <c r="FX187">
        <v>450</v>
      </c>
      <c r="FY187">
        <v>1.125</v>
      </c>
      <c r="FZ187">
        <v>328</v>
      </c>
      <c r="GA187">
        <v>1.125</v>
      </c>
      <c r="GB187">
        <v>328</v>
      </c>
      <c r="GC187">
        <v>1.4166666666666667</v>
      </c>
      <c r="GD187">
        <v>426.71428571428572</v>
      </c>
      <c r="GE187">
        <v>0.9555555555555556</v>
      </c>
      <c r="GF187">
        <v>494.66216216216219</v>
      </c>
      <c r="GG187">
        <v>1.7777777777777777</v>
      </c>
      <c r="GH187">
        <v>295.85714285714283</v>
      </c>
      <c r="GI187">
        <v>1.4</v>
      </c>
      <c r="GJ187">
        <v>221.9</v>
      </c>
      <c r="GK187">
        <v>2.1111111111111112</v>
      </c>
      <c r="GL187">
        <v>649</v>
      </c>
      <c r="GM187">
        <v>1.75</v>
      </c>
      <c r="GN187">
        <v>355.82608695652175</v>
      </c>
      <c r="GO187">
        <v>1.3333333333333333</v>
      </c>
      <c r="GP187">
        <v>286</v>
      </c>
      <c r="GQ187">
        <v>1.6666666666666667</v>
      </c>
      <c r="GR187">
        <v>394.85714285714283</v>
      </c>
      <c r="GS187">
        <v>1.8888888888888888</v>
      </c>
      <c r="GT187">
        <v>388</v>
      </c>
      <c r="GU187">
        <v>1.6296296296296295</v>
      </c>
      <c r="GV187">
        <v>357.72727272727275</v>
      </c>
      <c r="GW187">
        <v>1.6909090909090909</v>
      </c>
      <c r="GX187">
        <v>356.75555555555553</v>
      </c>
      <c r="GY187">
        <v>2.1111111111111112</v>
      </c>
      <c r="GZ187">
        <v>477.57142857142856</v>
      </c>
      <c r="HA187">
        <v>2.5</v>
      </c>
      <c r="HB187">
        <v>542.33333333333337</v>
      </c>
      <c r="HC187">
        <v>2.1111111111111112</v>
      </c>
      <c r="HD187">
        <v>603.5</v>
      </c>
      <c r="HE187">
        <v>2.25</v>
      </c>
      <c r="HF187">
        <v>538.40909090909088</v>
      </c>
      <c r="HG187">
        <v>1.7777777777777777</v>
      </c>
      <c r="HH187">
        <v>550.83333333333337</v>
      </c>
      <c r="HI187">
        <v>2.4444444444444446</v>
      </c>
      <c r="HJ187">
        <v>416.11111111111109</v>
      </c>
      <c r="HK187">
        <v>3.1111111111111112</v>
      </c>
      <c r="HL187">
        <v>561</v>
      </c>
      <c r="HM187">
        <v>2.4444444444444446</v>
      </c>
      <c r="HN187">
        <v>504.125</v>
      </c>
      <c r="HO187">
        <v>2.3454545454545452</v>
      </c>
      <c r="HP187">
        <v>520.52173913043475</v>
      </c>
      <c r="HQ187">
        <v>2.0181818181818181</v>
      </c>
      <c r="HR187">
        <v>439.53846153846155</v>
      </c>
      <c r="HS187">
        <v>1.1111111111111112</v>
      </c>
      <c r="HT187">
        <v>305.83333333333331</v>
      </c>
      <c r="HU187">
        <v>1.2</v>
      </c>
      <c r="HV187">
        <v>251.5</v>
      </c>
      <c r="HW187">
        <v>0.77777777777777779</v>
      </c>
      <c r="HX187">
        <v>245.2</v>
      </c>
      <c r="HY187">
        <v>1.0357142857142858</v>
      </c>
      <c r="HZ187">
        <v>267</v>
      </c>
      <c r="IA187">
        <v>0.88888888888888884</v>
      </c>
      <c r="IB187">
        <v>254.16666666666666</v>
      </c>
      <c r="IC187">
        <v>1.7777777777777777</v>
      </c>
      <c r="ID187">
        <v>278</v>
      </c>
      <c r="IE187">
        <v>0.88888888888888884</v>
      </c>
      <c r="IF187">
        <v>188.71428571428572</v>
      </c>
      <c r="IG187">
        <v>1.1851851851851851</v>
      </c>
      <c r="IH187">
        <v>241.42857142857142</v>
      </c>
      <c r="II187">
        <v>1.1090909090909091</v>
      </c>
      <c r="IJ187">
        <v>253.57499999999999</v>
      </c>
      <c r="IK187">
        <v>1.1090909090909091</v>
      </c>
      <c r="IL187">
        <v>253.57499999999999</v>
      </c>
      <c r="IM187">
        <v>1.7151515151515151</v>
      </c>
      <c r="IN187">
        <v>382.75572519083971</v>
      </c>
      <c r="IO187">
        <v>1</v>
      </c>
      <c r="IP187">
        <v>354</v>
      </c>
      <c r="IS187">
        <v>0</v>
      </c>
      <c r="IU187">
        <v>0.5</v>
      </c>
      <c r="IV187">
        <v>354</v>
      </c>
      <c r="IW187">
        <v>0</v>
      </c>
      <c r="IY187">
        <v>3</v>
      </c>
      <c r="IZ187">
        <v>408</v>
      </c>
      <c r="JA187">
        <v>0</v>
      </c>
      <c r="JC187">
        <v>1</v>
      </c>
      <c r="JD187">
        <v>408</v>
      </c>
      <c r="JE187">
        <v>0.8</v>
      </c>
      <c r="JF187">
        <v>381</v>
      </c>
      <c r="JG187">
        <v>4</v>
      </c>
      <c r="JH187">
        <v>792</v>
      </c>
      <c r="JK187">
        <v>3</v>
      </c>
      <c r="JL187">
        <v>617</v>
      </c>
      <c r="JM187">
        <v>3.5</v>
      </c>
      <c r="JN187">
        <v>704.5</v>
      </c>
      <c r="JO187">
        <v>4</v>
      </c>
      <c r="JP187">
        <v>1228</v>
      </c>
      <c r="JQ187">
        <v>3</v>
      </c>
      <c r="JR187">
        <v>512</v>
      </c>
      <c r="JS187">
        <v>2</v>
      </c>
      <c r="JT187">
        <v>273</v>
      </c>
      <c r="JU187">
        <v>3</v>
      </c>
      <c r="JV187">
        <v>671</v>
      </c>
      <c r="JW187">
        <v>3.2</v>
      </c>
      <c r="JX187">
        <v>684.4</v>
      </c>
      <c r="JY187">
        <v>2</v>
      </c>
      <c r="JZ187">
        <v>597.71428571428567</v>
      </c>
      <c r="KA187">
        <v>0</v>
      </c>
      <c r="KE187">
        <v>2</v>
      </c>
      <c r="KF187">
        <v>191</v>
      </c>
      <c r="KG187">
        <v>1</v>
      </c>
      <c r="KH187">
        <v>191</v>
      </c>
      <c r="KI187">
        <v>0</v>
      </c>
      <c r="KK187">
        <v>1</v>
      </c>
      <c r="KL187">
        <v>359</v>
      </c>
      <c r="KM187">
        <v>1</v>
      </c>
      <c r="KN187">
        <v>94</v>
      </c>
      <c r="KO187">
        <v>0.66666666666666663</v>
      </c>
      <c r="KP187">
        <v>226.5</v>
      </c>
      <c r="KQ187">
        <v>0.8</v>
      </c>
      <c r="KR187">
        <v>214.66666666666666</v>
      </c>
      <c r="KS187">
        <v>0.8</v>
      </c>
      <c r="KT187">
        <v>214.66666666666666</v>
      </c>
      <c r="KU187">
        <v>1.6</v>
      </c>
      <c r="KV187">
        <v>482.8</v>
      </c>
      <c r="KW187">
        <v>1.7055555555555555</v>
      </c>
      <c r="KX187">
        <v>389.85106382978722</v>
      </c>
      <c r="KY187" s="15">
        <f>Tabla24[[#This Row],[ROS_NUM_COR_COD_ROS_TG_NEG]]-Tabla24[[#This Row],[PAS_NUM_COR_COD_ROS_TG_NEG]]</f>
        <v>-0.11695906432748537</v>
      </c>
      <c r="KZ187" s="15">
        <f>Tabla24[[#This Row],[ROS_DUR_COR_COD_ROS_TG_NEG]]-Tabla24[[#This Row],[PAS_DUR_COR_COD_ROS_TG_NEG]]</f>
        <v>119.95833333333337</v>
      </c>
      <c r="LA187" s="15">
        <f>Tabla24[[#This Row],[ROS_NUM_COR_COD_ROS_TG_NEU]]-Tabla24[[#This Row],[PAS_NUM_COR_COD_ROS_TG_NEU]]</f>
        <v>5.5555555555555802E-2</v>
      </c>
      <c r="LB187" s="15">
        <f>Tabla24[[#This Row],[ROS_DUR_COR_COD_ROS_TG_NEU]]-Tabla24[[#This Row],[PAS_DUR_COR_COD_ROS_TG_NEU]]</f>
        <v>-347.80555555555554</v>
      </c>
      <c r="LC187" s="15">
        <f>Tabla24[[#This Row],[ROS_NUM_COR_COD_ROS_TG_POS]]-Tabla24[[#This Row],[PAS_NUM_COR_COD_ROS_TG_POS]]</f>
        <v>0.71111111111111125</v>
      </c>
      <c r="LD187" s="15">
        <f>Tabla24[[#This Row],[ROS_DUR_COR_COD_ROS_TG_POS]]-Tabla24[[#This Row],[PAS_DUR_COR_COD_ROS_TG_POS]]</f>
        <v>-2.8823529411764639</v>
      </c>
      <c r="LE187" s="15">
        <f>Tabla24[[#This Row],[ROS_NUM_COR_COD_ROS_TG_TOT]]-Tabla24[[#This Row],[PAS_NUM_COR_COD_ROS_TG_TOT]]</f>
        <v>0.21637426900584833</v>
      </c>
      <c r="LF187" s="15">
        <f>Tabla24[[#This Row],[ROS_DUR_COR_COD_ROS_TG_TOT]]-Tabla24[[#This Row],[PAS_DUR_COR_COD_ROS_TG_TOT]]</f>
        <v>-65.80833333333328</v>
      </c>
      <c r="LG187" s="15">
        <f>Tabla24[[#This Row],[ROS_NUM_COR_COD_ESC_TG_NEG]]-Tabla24[[#This Row],[PAS_NUM_COR_COD_ESC_TG_NEG]]</f>
        <v>-1.9824561403508774</v>
      </c>
      <c r="LH187" s="15">
        <f>Tabla24[[#This Row],[ROS_DUR_COR_COD_ESC_TG_NEG]]-Tabla24[[#This Row],[PAS_DUR_COR_COD_ESC_TG_NEG]]</f>
        <v>-369.68421052631584</v>
      </c>
      <c r="LI187" s="15">
        <f>Tabla24[[#This Row],[ROS_NUM_COR_COD_ESC_TG_NEU]]-Tabla24[[#This Row],[PAS_NUM_COR_COD_ESC_TG_NEU]]</f>
        <v>-1.7222222222222221</v>
      </c>
      <c r="LJ187" s="15">
        <f>Tabla24[[#This Row],[ROS_NUM_COR_COD_ESC_TG_NEG]]-Tabla24[[#This Row],[PAS_NUM_COR_COD_ESC_TG_NEG]]</f>
        <v>-1.9824561403508774</v>
      </c>
      <c r="LK187" s="15">
        <f>Tabla24[[#This Row],[ROS_NUM_COR_COD_ESC_TG_POS]]-Tabla24[[#This Row],[PAS_NUM_COR_COD_ESC_TG_POS]]</f>
        <v>-1.0611111111111113</v>
      </c>
      <c r="LL187" s="15">
        <f>Tabla24[[#This Row],[ROS_DUR_COR_COD_ESC_TG_POS]]-Tabla24[[#This Row],[PAS_DUR_COR_COD_ESC_TG_POS]]</f>
        <v>-363.5625</v>
      </c>
      <c r="LM187" s="15">
        <f>Tabla24[[#This Row],[ROS_NUM_COR_COD_ESC_TG_TOT]]-Tabla24[[#This Row],[PAS_NUM_COR_COD_ESC_TG_TOT]]</f>
        <v>-1.5808966861598444</v>
      </c>
      <c r="LN187" s="15">
        <f>Tabla24[[#This Row],[ROS_DUR_COR_COD_ESC_TG_TOT]]-Tabla24[[#This Row],[PAS_DUR_COR_COD_ESC_TG_TOT]]</f>
        <v>-349.7342657342657</v>
      </c>
      <c r="LO187" s="15">
        <f>Tabla24[[#This Row],[PAS_NUM_COR_COD_ROS_TG_NEG]]-Tabla24[[#This Row],[ESC_NUM_COR_COD_ROS_TG_NEG]]</f>
        <v>1.1447368421052631</v>
      </c>
      <c r="LP187" s="15">
        <f>Tabla24[[#This Row],[PAS_DUR_COR_COD_ROS_TG_NEG]]-Tabla24[[#This Row],[ESC_DUR_COR_COD_ROS_TG_NEG]]</f>
        <v>-219.625</v>
      </c>
      <c r="LQ187" s="15">
        <f>Tabla24[[#This Row],[PAS_NUM_COR_COD_ROS_TG_NEU]]-Tabla24[[#This Row],[ESC_NUM_COR_COD_ROS_TG_NEU]]</f>
        <v>1.2777777777777777</v>
      </c>
      <c r="LR187" s="15">
        <f>Tabla24[[#This Row],[PAS_DUR_COR_COD_ROS_TG_NEU]]-Tabla24[[#This Row],[ESC_DUR_COR_COD_ROS_TG_NEU]]</f>
        <v>150.91666666666663</v>
      </c>
      <c r="LS187" s="15">
        <f>Tabla24[[#This Row],[PAS_NUM_COR_COD_ROS_TG_POS]]-Tabla24[[#This Row],[ESC_NUM_COR_COD_ROS_TG_POS]]</f>
        <v>1.4</v>
      </c>
      <c r="LT187" s="15">
        <f>Tabla24[[#This Row],[PAS_DUR_COR_COD_ROS_TG_POS]]-Tabla24[[#This Row],[ESC_DUR_COR_COD_ROS_TG_POS]]</f>
        <v>-14.450980392156907</v>
      </c>
      <c r="LU187" s="15">
        <f>Tabla24[[#This Row],[PAS_NUM_COR_COD_ROS_TG_TOT]]-Tabla24[[#This Row],[ESC_NUM_COR_COD_ROS_TG_TOT]]</f>
        <v>1.2680701754385963</v>
      </c>
      <c r="LV187" s="15">
        <f>Tabla24[[#This Row],[PAS_DUR_COR_COD_ROS_TG_TOT]]-Tabla24[[#This Row],[ESC_DUR_COR_COD_ROS_TG_TOT]]</f>
        <v>-39.844444444444548</v>
      </c>
      <c r="LW187" s="15">
        <f>Tabla24[[#This Row],[PAS_NUM_COR_COD_ESC_TG_NEG]]-Tabla24[[#This Row],[ESC_NUM_COR_COD_ESC_TG_NEG]]</f>
        <v>1.5657894736842106</v>
      </c>
      <c r="LX187" s="15">
        <f>Tabla24[[#This Row],[PAS_DUR_COR_COD_ESC_TG_NEG]]-Tabla24[[#This Row],[ESC_DUR_COR_COD_ESC_TG_NEG]]</f>
        <v>156.01754385964915</v>
      </c>
      <c r="LY187" s="15">
        <f>Tabla24[[#This Row],[PAS_NUM_COR_COD_ESC_TG_NEU]]-Tabla24[[#This Row],[ESC_NUM_COR_COD_ESC_TG_NEU]]</f>
        <v>3.2777777777777777</v>
      </c>
      <c r="LZ187" s="15">
        <f>Tabla24[[#This Row],[PAS_DUR_COR_COD_ESC_TG_NEU]]-Tabla24[[#This Row],[ESC_DUR_COR_COD_ESC_TG_NEU]]</f>
        <v>586.82352941176475</v>
      </c>
      <c r="MA187" s="15">
        <f>Tabla24[[#This Row],[PAS_NUM_COR_COD_ESC_TG_POS]]-Tabla24[[#This Row],[ESC_NUM_COR_COD_ESC_TG_POS]]</f>
        <v>1.4500000000000002</v>
      </c>
      <c r="MB187" s="15">
        <f>Tabla24[[#This Row],[PAS_DUR_COR_COD_ESC_TG_POS]]-Tabla24[[#This Row],[ESC_DUR_COR_COD_ESC_TG_POS]]</f>
        <v>204.5625</v>
      </c>
      <c r="MC187" s="15">
        <f>Tabla24[[#This Row],[PAS_NUM_COR_COD_ESC_TG_TOT]]-Tabla24[[#This Row],[ESC_NUM_COR_COD_ESC_TG_TOT]]</f>
        <v>2.1305263157894738</v>
      </c>
      <c r="MD187" s="15">
        <f>Tabla24[[#This Row],[PAS_DUR_COR_COD_ESC_TG_TOT]]-Tabla24[[#This Row],[ESC_DUR_COR_COD_ESC_TG_TOT]]</f>
        <v>223.55244755244752</v>
      </c>
      <c r="ME187">
        <v>242.66666666666666</v>
      </c>
      <c r="MF187">
        <v>150.22222222222223</v>
      </c>
      <c r="MG187">
        <v>183.33333333333334</v>
      </c>
      <c r="MH187">
        <v>185.75</v>
      </c>
      <c r="MI187">
        <v>147.71428571428572</v>
      </c>
      <c r="MJ187">
        <v>146.42857142857142</v>
      </c>
      <c r="MK187">
        <v>150.75</v>
      </c>
      <c r="ML187">
        <v>148.40909090909091</v>
      </c>
      <c r="MM187">
        <v>142</v>
      </c>
      <c r="MN187">
        <v>186.5</v>
      </c>
      <c r="MO187">
        <v>195.33333333333334</v>
      </c>
      <c r="MP187">
        <v>179.55555555555554</v>
      </c>
      <c r="MQ187">
        <v>203.83333333333334</v>
      </c>
      <c r="MR187">
        <v>137</v>
      </c>
      <c r="MS187">
        <v>216.25</v>
      </c>
      <c r="MT187">
        <v>202.27272727272728</v>
      </c>
      <c r="MU187">
        <v>188.8125</v>
      </c>
      <c r="MV187">
        <v>227.5</v>
      </c>
      <c r="MW187">
        <v>213.76470588235293</v>
      </c>
      <c r="MX187">
        <v>208.55555555555554</v>
      </c>
      <c r="MY187">
        <v>224.94736842105263</v>
      </c>
      <c r="MZ187">
        <v>213.8235294117647</v>
      </c>
      <c r="NA187">
        <v>206.1875</v>
      </c>
      <c r="NB187">
        <v>215.53846153846155</v>
      </c>
      <c r="NC187" s="15">
        <f>Tabla1[[#This Row],[ROS_1DU_COR_COD_ROS_TG_NEG]]-Tabla1[[#This Row],[PAS_1DU_COR_COD_ROS_TG_NEG]]</f>
        <v>53.854166666666657</v>
      </c>
      <c r="ND187" s="15">
        <f>Tabla1[[#This Row],[ROS_1DU_COR_COD_ROS_TG_NEU]]-Tabla1[[#This Row],[PAS_1DU_COR_COD_ROS_TG_NEU]]</f>
        <v>-77.277777777777771</v>
      </c>
      <c r="NE187" s="15">
        <f>Tabla1[[#This Row],[ROS_1DU_COR_COD_ROS_TG_POS]]-Tabla1[[#This Row],[PAS_1DU_COR_COD_ROS_TG_POS]]</f>
        <v>-30.431372549019585</v>
      </c>
      <c r="NF187" s="15">
        <f>Tabla1[[#This Row],[ROS_1DU_COR_COD_ROS_TG_TOT]]-Tabla1[[#This Row],[PAS_1DU_COR_COD_ROS_TG_TOT]]</f>
        <v>-22.805555555555543</v>
      </c>
      <c r="NG187" s="15">
        <f>Tabla1[[#This Row],[ROS_1DU_COR_COD_ESC_TG_NEG]]-Tabla1[[#This Row],[PAS_1DU_COR_COD_ESC_TG_NEG]]</f>
        <v>-77.233082706766908</v>
      </c>
      <c r="NH187" s="15">
        <f>Tabla1[[#This Row],[ROS_1DU_COR_COD_ESC_TG_NEU]]-Tabla1[[#This Row],[PAS_1DU_COR_COD_ESC_TG_NEU]]</f>
        <v>-67.394957983193279</v>
      </c>
      <c r="NI187" s="15">
        <f>Tabla1[[#This Row],[ROS_1DU_COR_COD_ESC_TG_POS]]-Tabla1[[#This Row],[PAS_1DU_COR_COD_ESC_TG_POS]]</f>
        <v>-55.4375</v>
      </c>
      <c r="NJ187" s="15">
        <f>Tabla1[[#This Row],[ROS_1DU_COR_COD_ESC_TG_TOT]]-Tabla1[[#This Row],[PAS_1DU_COR_COD_ESC_TG_TOT]]</f>
        <v>-67.129370629370641</v>
      </c>
      <c r="NK187" s="15">
        <f>Tabla1[[#This Row],[PAS_1DU_COR_COD_ROS_TG_NEG]]-Tabla1[[#This Row],[ESC_1DU_COR_COD_ROS_TG_NEG]]</f>
        <v>46.8125</v>
      </c>
      <c r="NL187" s="15">
        <f>Tabla1[[#This Row],[PAS_1DU_COR_COD_ROS_TG_NEU]]-Tabla1[[#This Row],[ESC_1DU_COR_COD_ROS_TG_NEU]]</f>
        <v>41</v>
      </c>
      <c r="NM187" s="15">
        <f>Tabla1[[#This Row],[PAS_1DU_COR_COD_ROS_TG_POS]]-Tabla1[[#This Row],[ESC_1DU_COR_COD_ROS_TG_POS]]</f>
        <v>18.431372549019585</v>
      </c>
      <c r="NN187" s="15">
        <f>Tabla1[[#This Row],[PAS_1DU_COR_COD_ROS_TG_TOT]]-Tabla1[[#This Row],[ESC_1DU_COR_COD_ROS_TG_TOT]]</f>
        <v>29</v>
      </c>
      <c r="NO187" s="15">
        <f>Tabla1[[#This Row],[PAS_1DU_COR_COD_ESC_TG_NEG]]-Tabla1[[#This Row],[ESC_1DU_COR_COD_ESC_TG_NEG]]</f>
        <v>21.114035087719287</v>
      </c>
      <c r="NP187" s="15">
        <f>Tabla1[[#This Row],[PAS_1DU_COR_COD_ESC_TG_NEU]]-Tabla1[[#This Row],[ESC_1DU_COR_COD_ESC_TG_NEU]]</f>
        <v>76.823529411764696</v>
      </c>
      <c r="NQ187" s="15">
        <f>Tabla1[[#This Row],[PAS_1DU_COR_COD_ESC_TG_POS]]-Tabla1[[#This Row],[ESC_1DU_COR_COD_ESC_TG_POS]]</f>
        <v>-10.0625</v>
      </c>
      <c r="NR187" s="15">
        <f>Tabla1[[#This Row],[PAS_1DU_COR_COD_ESC_TG_TOT]]-Tabla1[[#This Row],[ESC_1DU_COR_COD_ESC_TG_TOT]]</f>
        <v>13.265734265734267</v>
      </c>
    </row>
    <row r="188" spans="1:382" x14ac:dyDescent="0.3">
      <c r="A188" s="2" t="s">
        <v>208</v>
      </c>
      <c r="B188" s="2">
        <v>60</v>
      </c>
      <c r="C188" s="2">
        <v>2</v>
      </c>
      <c r="D188" s="2">
        <v>66</v>
      </c>
      <c r="E188">
        <v>3.5</v>
      </c>
      <c r="F188">
        <v>1519.3333333333333</v>
      </c>
      <c r="G188">
        <v>3.2105263157894739</v>
      </c>
      <c r="H188">
        <v>1598.7272727272727</v>
      </c>
      <c r="I188">
        <v>3.3</v>
      </c>
      <c r="J188">
        <v>1458.3846153846155</v>
      </c>
      <c r="K188">
        <v>3.3389830508474576</v>
      </c>
      <c r="L188">
        <v>1521.5833333333333</v>
      </c>
      <c r="M188">
        <v>3.6</v>
      </c>
      <c r="N188">
        <v>1273.3571428571429</v>
      </c>
      <c r="O188">
        <v>3.6842105263157894</v>
      </c>
      <c r="P188">
        <v>1533.0769230769231</v>
      </c>
      <c r="Q188">
        <v>3.3</v>
      </c>
      <c r="R188">
        <v>1291.2</v>
      </c>
      <c r="S188">
        <v>3.5254237288135593</v>
      </c>
      <c r="T188">
        <v>1360.1190476190477</v>
      </c>
      <c r="U188">
        <v>3.4322033898305087</v>
      </c>
      <c r="V188">
        <v>1434.6410256410256</v>
      </c>
      <c r="W188">
        <v>1.75</v>
      </c>
      <c r="X188">
        <v>523</v>
      </c>
      <c r="Y188">
        <v>1.736842105263158</v>
      </c>
      <c r="Z188">
        <v>526.41176470588232</v>
      </c>
      <c r="AA188">
        <v>1.75</v>
      </c>
      <c r="AB188">
        <v>501.88888888888891</v>
      </c>
      <c r="AC188">
        <v>1.7457627118644068</v>
      </c>
      <c r="AD188">
        <v>516.92452830188677</v>
      </c>
      <c r="AE188">
        <v>1.7457627118644068</v>
      </c>
      <c r="AF188">
        <v>516.92452830188677</v>
      </c>
      <c r="AG188">
        <v>2.8700564971751414</v>
      </c>
      <c r="AH188">
        <v>1063.3511450381679</v>
      </c>
      <c r="AK188">
        <v>5</v>
      </c>
      <c r="AL188">
        <v>1590</v>
      </c>
      <c r="AO188">
        <v>5</v>
      </c>
      <c r="AP188">
        <v>1590</v>
      </c>
      <c r="AS188">
        <v>0</v>
      </c>
      <c r="AW188">
        <v>0</v>
      </c>
      <c r="AY188">
        <v>2.5</v>
      </c>
      <c r="AZ188">
        <v>1590</v>
      </c>
      <c r="BC188">
        <v>1</v>
      </c>
      <c r="BD188">
        <v>251</v>
      </c>
      <c r="BG188">
        <v>1</v>
      </c>
      <c r="BH188">
        <v>251</v>
      </c>
      <c r="BI188">
        <v>1</v>
      </c>
      <c r="BJ188">
        <v>251</v>
      </c>
      <c r="BK188">
        <v>2</v>
      </c>
      <c r="BL188">
        <v>920.5</v>
      </c>
      <c r="BM188">
        <v>2.8555555555555556</v>
      </c>
      <c r="BN188">
        <v>1061.203007518797</v>
      </c>
      <c r="BO188">
        <v>1.7777777777777777</v>
      </c>
      <c r="BP188">
        <v>745</v>
      </c>
      <c r="BQ188">
        <v>2.2999999999999998</v>
      </c>
      <c r="BR188">
        <v>1259.5999999999999</v>
      </c>
      <c r="BS188">
        <v>1.5</v>
      </c>
      <c r="BT188">
        <v>562</v>
      </c>
      <c r="BU188">
        <v>1.8888888888888888</v>
      </c>
      <c r="BV188">
        <v>867.73333333333335</v>
      </c>
      <c r="BW188">
        <v>2.1111111111111112</v>
      </c>
      <c r="BX188">
        <v>878.66666666666663</v>
      </c>
      <c r="BY188">
        <v>2.75</v>
      </c>
      <c r="BZ188">
        <v>1049.1666666666667</v>
      </c>
      <c r="CA188">
        <v>4.7142857142857144</v>
      </c>
      <c r="CB188">
        <v>1403.1428571428571</v>
      </c>
      <c r="CC188">
        <v>3.0833333333333335</v>
      </c>
      <c r="CD188">
        <v>1125.7368421052631</v>
      </c>
      <c r="CE188">
        <v>2.4509803921568629</v>
      </c>
      <c r="CF188">
        <v>1011.9117647058823</v>
      </c>
      <c r="CG188">
        <v>3.4444444444444446</v>
      </c>
      <c r="CH188">
        <v>1533.2</v>
      </c>
      <c r="CI188">
        <v>3.5</v>
      </c>
      <c r="CJ188">
        <v>1704</v>
      </c>
      <c r="CK188">
        <v>3.125</v>
      </c>
      <c r="CL188">
        <v>783.875</v>
      </c>
      <c r="CM188">
        <v>3.3703703703703702</v>
      </c>
      <c r="CN188">
        <v>1271.6315789473683</v>
      </c>
      <c r="CO188">
        <v>3.5555555555555554</v>
      </c>
      <c r="CP188">
        <v>1452.6666666666667</v>
      </c>
      <c r="CQ188">
        <v>1.875</v>
      </c>
      <c r="CR188">
        <v>775.2</v>
      </c>
      <c r="CS188">
        <v>1.2857142857142858</v>
      </c>
      <c r="CT188">
        <v>1170.5</v>
      </c>
      <c r="CU188">
        <v>2.3333333333333335</v>
      </c>
      <c r="CV188">
        <v>1148.6923076923076</v>
      </c>
      <c r="CW188">
        <v>2.8823529411764706</v>
      </c>
      <c r="CX188">
        <v>1221.6875</v>
      </c>
      <c r="CY188">
        <v>2.6666666666666665</v>
      </c>
      <c r="CZ188">
        <v>1113.621212121212</v>
      </c>
      <c r="DA188">
        <v>0.33333333333333331</v>
      </c>
      <c r="DB188">
        <v>297</v>
      </c>
      <c r="DC188">
        <v>1.5</v>
      </c>
      <c r="DD188">
        <v>475.875</v>
      </c>
      <c r="DE188">
        <v>0.875</v>
      </c>
      <c r="DF188">
        <v>394</v>
      </c>
      <c r="DG188">
        <v>0.92592592592592593</v>
      </c>
      <c r="DH188">
        <v>418.26666666666665</v>
      </c>
      <c r="DI188">
        <v>0.77777777777777779</v>
      </c>
      <c r="DJ188">
        <v>543.25</v>
      </c>
      <c r="DK188">
        <v>0.875</v>
      </c>
      <c r="DL188">
        <v>548.66666666666663</v>
      </c>
      <c r="DM188">
        <v>1.1428571428571428</v>
      </c>
      <c r="DN188">
        <v>380.4</v>
      </c>
      <c r="DO188">
        <v>0.91666666666666663</v>
      </c>
      <c r="DP188">
        <v>476.75</v>
      </c>
      <c r="DQ188">
        <v>0.92156862745098034</v>
      </c>
      <c r="DR188">
        <v>444.25925925925924</v>
      </c>
      <c r="DS188">
        <v>0.92156862745098034</v>
      </c>
      <c r="DT188">
        <v>444.25925925925924</v>
      </c>
      <c r="DU188">
        <v>2.0849673202614381</v>
      </c>
      <c r="DV188">
        <v>919.29032258064512</v>
      </c>
      <c r="DW188">
        <v>5</v>
      </c>
      <c r="DX188">
        <v>1756</v>
      </c>
      <c r="EA188">
        <v>5</v>
      </c>
      <c r="EB188">
        <v>1360.5</v>
      </c>
      <c r="EC188">
        <v>5</v>
      </c>
      <c r="ED188">
        <v>1492.3333333333333</v>
      </c>
      <c r="EE188">
        <v>0</v>
      </c>
      <c r="EG188">
        <v>2.5</v>
      </c>
      <c r="EH188">
        <v>1665</v>
      </c>
      <c r="EI188">
        <v>2</v>
      </c>
      <c r="EJ188">
        <v>628</v>
      </c>
      <c r="EK188">
        <v>1.8333333333333333</v>
      </c>
      <c r="EL188">
        <v>973.66666666666663</v>
      </c>
      <c r="EM188">
        <v>2.8888888888888888</v>
      </c>
      <c r="EN188">
        <v>1233</v>
      </c>
      <c r="EO188">
        <v>1</v>
      </c>
      <c r="EP188">
        <v>197</v>
      </c>
      <c r="ES188">
        <v>1</v>
      </c>
      <c r="ET188">
        <v>188.5</v>
      </c>
      <c r="EU188">
        <v>1</v>
      </c>
      <c r="EV188">
        <v>191.33333333333334</v>
      </c>
      <c r="EW188">
        <v>5</v>
      </c>
      <c r="EX188">
        <v>970</v>
      </c>
      <c r="EY188">
        <v>3.5</v>
      </c>
      <c r="EZ188">
        <v>2235</v>
      </c>
      <c r="FA188">
        <v>2.3333333333333335</v>
      </c>
      <c r="FB188">
        <v>823</v>
      </c>
      <c r="FC188">
        <v>3.1666666666666665</v>
      </c>
      <c r="FD188">
        <v>1212.75</v>
      </c>
      <c r="FE188">
        <v>2.4444444444444446</v>
      </c>
      <c r="FF188">
        <v>775</v>
      </c>
      <c r="FG188">
        <v>2.6666666666666665</v>
      </c>
      <c r="FH188">
        <v>986.38461538461536</v>
      </c>
      <c r="FI188">
        <v>1</v>
      </c>
      <c r="FJ188">
        <v>258</v>
      </c>
      <c r="FM188">
        <v>2.5</v>
      </c>
      <c r="FN188">
        <v>921</v>
      </c>
      <c r="FO188">
        <v>2</v>
      </c>
      <c r="FP188">
        <v>589.5</v>
      </c>
      <c r="FQ188">
        <v>0</v>
      </c>
      <c r="FS188">
        <v>1</v>
      </c>
      <c r="FT188">
        <v>439</v>
      </c>
      <c r="FU188">
        <v>2.3333333333333335</v>
      </c>
      <c r="FV188">
        <v>590.33333333333337</v>
      </c>
      <c r="FW188">
        <v>1.5</v>
      </c>
      <c r="FX188">
        <v>552.5</v>
      </c>
      <c r="FY188">
        <v>1.6666666666666667</v>
      </c>
      <c r="FZ188">
        <v>564.83333333333337</v>
      </c>
      <c r="GA188">
        <v>1.6666666666666667</v>
      </c>
      <c r="GB188">
        <v>564.83333333333337</v>
      </c>
      <c r="GC188">
        <v>2.3333333333333335</v>
      </c>
      <c r="GD188">
        <v>853.26315789473688</v>
      </c>
      <c r="GE188">
        <v>2.1222222222222222</v>
      </c>
      <c r="GF188">
        <v>908.08928571428567</v>
      </c>
      <c r="GG188">
        <v>3.7777777777777777</v>
      </c>
      <c r="GH188">
        <v>1433.2857142857142</v>
      </c>
      <c r="GI188">
        <v>1.625</v>
      </c>
      <c r="GJ188">
        <v>721.4</v>
      </c>
      <c r="GK188">
        <v>2</v>
      </c>
      <c r="GL188">
        <v>955</v>
      </c>
      <c r="GM188">
        <v>2.5416666666666665</v>
      </c>
      <c r="GN188">
        <v>1091.25</v>
      </c>
      <c r="GO188">
        <v>2.4444444444444446</v>
      </c>
      <c r="GP188">
        <v>703.28571428571433</v>
      </c>
      <c r="GQ188">
        <v>2.6666666666666665</v>
      </c>
      <c r="GR188">
        <v>1279.8333333333333</v>
      </c>
      <c r="GS188">
        <v>2.7777777777777777</v>
      </c>
      <c r="GT188">
        <v>1127</v>
      </c>
      <c r="GU188">
        <v>2.6296296296296298</v>
      </c>
      <c r="GV188">
        <v>1024.55</v>
      </c>
      <c r="GW188">
        <v>2.5882352941176472</v>
      </c>
      <c r="GX188">
        <v>1054.1944444444443</v>
      </c>
      <c r="GY188">
        <v>3</v>
      </c>
      <c r="GZ188">
        <v>868.44444444444446</v>
      </c>
      <c r="HA188">
        <v>4.125</v>
      </c>
      <c r="HB188">
        <v>1446.2857142857142</v>
      </c>
      <c r="HC188">
        <v>4.8571428571428568</v>
      </c>
      <c r="HD188">
        <v>1456.6666666666667</v>
      </c>
      <c r="HE188">
        <v>3.9166666666666665</v>
      </c>
      <c r="HF188">
        <v>1212.7272727272727</v>
      </c>
      <c r="HG188">
        <v>4.7777777777777777</v>
      </c>
      <c r="HH188">
        <v>972.55555555555554</v>
      </c>
      <c r="HI188">
        <v>4.1111111111111107</v>
      </c>
      <c r="HJ188">
        <v>1264.375</v>
      </c>
      <c r="HK188">
        <v>3.8888888888888888</v>
      </c>
      <c r="HL188">
        <v>1147.375</v>
      </c>
      <c r="HM188">
        <v>4.2592592592592595</v>
      </c>
      <c r="HN188">
        <v>1121.8800000000001</v>
      </c>
      <c r="HO188">
        <v>4.0980392156862742</v>
      </c>
      <c r="HP188">
        <v>1164.4042553191489</v>
      </c>
      <c r="HQ188">
        <v>3.3431372549019609</v>
      </c>
      <c r="HR188">
        <v>1116.6024096385543</v>
      </c>
      <c r="HS188">
        <v>1.8888888888888888</v>
      </c>
      <c r="HT188">
        <v>681.57142857142856</v>
      </c>
      <c r="HU188">
        <v>1.875</v>
      </c>
      <c r="HV188">
        <v>782</v>
      </c>
      <c r="HW188">
        <v>1.8571428571428572</v>
      </c>
      <c r="HX188">
        <v>719.5</v>
      </c>
      <c r="HY188">
        <v>1.875</v>
      </c>
      <c r="HZ188">
        <v>722.11111111111109</v>
      </c>
      <c r="IA188">
        <v>2.5555555555555554</v>
      </c>
      <c r="IB188">
        <v>688.11111111111109</v>
      </c>
      <c r="IC188">
        <v>1.4444444444444444</v>
      </c>
      <c r="ID188">
        <v>518</v>
      </c>
      <c r="IE188">
        <v>2</v>
      </c>
      <c r="IF188">
        <v>625.875</v>
      </c>
      <c r="IG188">
        <v>2</v>
      </c>
      <c r="IH188">
        <v>613.76</v>
      </c>
      <c r="II188">
        <v>1.9411764705882353</v>
      </c>
      <c r="IJ188">
        <v>659.11627906976742</v>
      </c>
      <c r="IK188">
        <v>1.9411764705882353</v>
      </c>
      <c r="IL188">
        <v>659.11627906976742</v>
      </c>
      <c r="IM188">
        <v>2.8758169934640523</v>
      </c>
      <c r="IN188">
        <v>960.47619047619048</v>
      </c>
      <c r="IO188">
        <v>0</v>
      </c>
      <c r="IQ188">
        <v>0.5</v>
      </c>
      <c r="IR188">
        <v>384</v>
      </c>
      <c r="IS188">
        <v>3.6666666666666665</v>
      </c>
      <c r="IT188">
        <v>1321</v>
      </c>
      <c r="IU188">
        <v>2</v>
      </c>
      <c r="IV188">
        <v>1008.6666666666666</v>
      </c>
      <c r="IW188">
        <v>0</v>
      </c>
      <c r="IY188">
        <v>6</v>
      </c>
      <c r="IZ188">
        <v>1903</v>
      </c>
      <c r="JA188">
        <v>1</v>
      </c>
      <c r="JB188">
        <v>342</v>
      </c>
      <c r="JC188">
        <v>2.3333333333333335</v>
      </c>
      <c r="JD188">
        <v>1122.5</v>
      </c>
      <c r="JE188">
        <v>2.1111111111111112</v>
      </c>
      <c r="JF188">
        <v>1054.2</v>
      </c>
      <c r="JG188">
        <v>7</v>
      </c>
      <c r="JH188">
        <v>2233</v>
      </c>
      <c r="JI188">
        <v>6</v>
      </c>
      <c r="JJ188">
        <v>2028.5</v>
      </c>
      <c r="JK188">
        <v>2.3333333333333335</v>
      </c>
      <c r="JL188">
        <v>1161.5</v>
      </c>
      <c r="JM188">
        <v>4.333333333333333</v>
      </c>
      <c r="JN188">
        <v>1722.6</v>
      </c>
      <c r="JO188">
        <v>7</v>
      </c>
      <c r="JP188">
        <v>1760</v>
      </c>
      <c r="JQ188">
        <v>1</v>
      </c>
      <c r="JR188">
        <v>377</v>
      </c>
      <c r="JS188">
        <v>8</v>
      </c>
      <c r="JT188">
        <v>1673</v>
      </c>
      <c r="JU188">
        <v>5.333333333333333</v>
      </c>
      <c r="JV188">
        <v>1270</v>
      </c>
      <c r="JW188">
        <v>4.666666666666667</v>
      </c>
      <c r="JX188">
        <v>1552.875</v>
      </c>
      <c r="JY188">
        <v>3.3888888888888888</v>
      </c>
      <c r="JZ188">
        <v>1361.0769230769231</v>
      </c>
      <c r="KA188">
        <v>1</v>
      </c>
      <c r="KB188">
        <v>389</v>
      </c>
      <c r="KC188">
        <v>5</v>
      </c>
      <c r="KD188">
        <v>1467</v>
      </c>
      <c r="KE188">
        <v>4.666666666666667</v>
      </c>
      <c r="KF188">
        <v>1414.3333333333333</v>
      </c>
      <c r="KG188">
        <v>4.166666666666667</v>
      </c>
      <c r="KH188">
        <v>1261</v>
      </c>
      <c r="KI188">
        <v>0</v>
      </c>
      <c r="KK188">
        <v>5</v>
      </c>
      <c r="KL188">
        <v>1646</v>
      </c>
      <c r="KM188">
        <v>0</v>
      </c>
      <c r="KO188">
        <v>1.6666666666666667</v>
      </c>
      <c r="KP188">
        <v>1646</v>
      </c>
      <c r="KQ188">
        <v>3.3333333333333335</v>
      </c>
      <c r="KR188">
        <v>1316</v>
      </c>
      <c r="KS188">
        <v>3.3333333333333335</v>
      </c>
      <c r="KT188">
        <v>1316</v>
      </c>
      <c r="KU188">
        <v>3.3703703703703702</v>
      </c>
      <c r="KV188">
        <v>1345.3</v>
      </c>
      <c r="KW188">
        <v>2.95</v>
      </c>
      <c r="KX188">
        <v>1013.1917808219179</v>
      </c>
      <c r="KY188" s="15">
        <f>Tabla24[[#This Row],[ROS_NUM_COR_COD_ROS_TG_NEG]]-Tabla24[[#This Row],[PAS_NUM_COR_COD_ROS_TG_NEG]]</f>
        <v>1.1777777777777776</v>
      </c>
      <c r="KZ188" s="15">
        <f>Tabla24[[#This Row],[ROS_DUR_COR_COD_ROS_TG_NEG]]-Tabla24[[#This Row],[PAS_DUR_COR_COD_ROS_TG_NEG]]</f>
        <v>-300.80158730158735</v>
      </c>
      <c r="LA188" s="15">
        <f>Tabla24[[#This Row],[ROS_NUM_COR_COD_ROS_TG_NEU]]-Tabla24[[#This Row],[PAS_NUM_COR_COD_ROS_TG_NEU]]</f>
        <v>0.42690058479532134</v>
      </c>
      <c r="LB188" s="15">
        <f>Tabla24[[#This Row],[ROS_DUR_COR_COD_ROS_TG_NEU]]-Tabla24[[#This Row],[PAS_DUR_COR_COD_ROS_TG_NEU]]</f>
        <v>-268.70192307692309</v>
      </c>
      <c r="LC188" s="15">
        <f>Tabla24[[#This Row],[ROS_NUM_COR_COD_ROS_TG_POS]]-Tabla24[[#This Row],[PAS_NUM_COR_COD_ROS_TG_POS]]</f>
        <v>0.58888888888888902</v>
      </c>
      <c r="LD188" s="15">
        <f>Tabla24[[#This Row],[ROS_DUR_COR_COD_ROS_TG_POS]]-Tabla24[[#This Row],[PAS_DUR_COR_COD_ROS_TG_POS]]</f>
        <v>-143.82500000000005</v>
      </c>
      <c r="LE188" s="15">
        <f>Tabla24[[#This Row],[ROS_NUM_COR_COD_ROS_TG_TOT]]-Tabla24[[#This Row],[PAS_NUM_COR_COD_ROS_TG_TOT]]</f>
        <v>0.73383553044570027</v>
      </c>
      <c r="LF188" s="15">
        <f>Tabla24[[#This Row],[ROS_DUR_COR_COD_ROS_TG_TOT]]-Tabla24[[#This Row],[PAS_DUR_COR_COD_ROS_TG_TOT]]</f>
        <v>-238.2390476190476</v>
      </c>
      <c r="LG188" s="15">
        <f>Tabla24[[#This Row],[ROS_NUM_COR_COD_ESC_TG_NEG]]-Tabla24[[#This Row],[PAS_NUM_COR_COD_ESC_TG_NEG]]</f>
        <v>-1.0555555555555554</v>
      </c>
      <c r="LH188" s="15">
        <f>Tabla24[[#This Row],[ROS_DUR_COR_COD_ESC_TG_NEG]]-Tabla24[[#This Row],[PAS_DUR_COR_COD_ESC_TG_NEG]]</f>
        <v>-816.04761904761892</v>
      </c>
      <c r="LI188" s="15">
        <f>Tabla24[[#This Row],[ROS_NUM_COR_COD_ESC_TG_NEU]]-Tabla24[[#This Row],[PAS_NUM_COR_COD_ESC_TG_NEU]]</f>
        <v>-0.54385964912280738</v>
      </c>
      <c r="LJ188" s="15">
        <f>Tabla24[[#This Row],[ROS_NUM_COR_COD_ESC_TG_NEG]]-Tabla24[[#This Row],[PAS_NUM_COR_COD_ESC_TG_NEG]]</f>
        <v>-1.0555555555555554</v>
      </c>
      <c r="LK188" s="15">
        <f>Tabla24[[#This Row],[ROS_NUM_COR_COD_ESC_TG_POS]]-Tabla24[[#This Row],[PAS_NUM_COR_COD_ESC_TG_POS]]</f>
        <v>-0.52222222222222214</v>
      </c>
      <c r="LL188" s="15">
        <f>Tabla24[[#This Row],[ROS_DUR_COR_COD_ESC_TG_POS]]-Tabla24[[#This Row],[PAS_DUR_COR_COD_ESC_TG_POS]]</f>
        <v>-331.38461538461547</v>
      </c>
      <c r="LM188" s="15">
        <f>Tabla24[[#This Row],[ROS_NUM_COR_COD_ESC_TG_TOT]]-Tabla24[[#This Row],[PAS_NUM_COR_COD_ESC_TG_TOT]]</f>
        <v>-0.70935342121782785</v>
      </c>
      <c r="LN188" s="15">
        <f>Tabla24[[#This Row],[ROS_DUR_COR_COD_ESC_TG_TOT]]-Tabla24[[#This Row],[PAS_DUR_COR_COD_ESC_TG_TOT]]</f>
        <v>-497.0333333333333</v>
      </c>
      <c r="LO188" s="15">
        <f>Tabla24[[#This Row],[PAS_NUM_COR_COD_ROS_TG_NEG]]-Tabla24[[#This Row],[ESC_NUM_COR_COD_ROS_TG_NEG]]</f>
        <v>4.4444444444444731E-2</v>
      </c>
      <c r="LP188" s="15">
        <f>Tabla24[[#This Row],[PAS_DUR_COR_COD_ROS_TG_NEG]]-Tabla24[[#This Row],[ESC_DUR_COR_COD_ROS_TG_NEG]]</f>
        <v>-179.30952380952385</v>
      </c>
      <c r="LQ188" s="15">
        <f>Tabla24[[#This Row],[PAS_NUM_COR_COD_ROS_TG_NEU]]-Tabla24[[#This Row],[ESC_NUM_COR_COD_ROS_TG_NEU]]</f>
        <v>1.8092105263157894</v>
      </c>
      <c r="LR188" s="15">
        <f>Tabla24[[#This Row],[PAS_DUR_COR_COD_ROS_TG_NEU]]-Tabla24[[#This Row],[ESC_DUR_COR_COD_ROS_TG_NEU]]</f>
        <v>757.87692307692305</v>
      </c>
      <c r="LS188" s="15">
        <f>Tabla24[[#This Row],[PAS_NUM_COR_COD_ROS_TG_POS]]-Tabla24[[#This Row],[ESC_NUM_COR_COD_ROS_TG_POS]]</f>
        <v>2.0142857142857142</v>
      </c>
      <c r="LT188" s="15">
        <f>Tabla24[[#This Row],[PAS_DUR_COR_COD_ROS_TG_POS]]-Tabla24[[#This Row],[ESC_DUR_COR_COD_ROS_TG_POS]]</f>
        <v>120.70000000000005</v>
      </c>
      <c r="LU188" s="15">
        <f>Tabla24[[#This Row],[PAS_NUM_COR_COD_ROS_TG_TOT]]-Tabla24[[#This Row],[ESC_NUM_COR_COD_ROS_TG_TOT]]</f>
        <v>1.1920903954802258</v>
      </c>
      <c r="LV188" s="15">
        <f>Tabla24[[#This Row],[PAS_DUR_COR_COD_ROS_TG_TOT]]-Tabla24[[#This Row],[ESC_DUR_COR_COD_ROS_TG_TOT]]</f>
        <v>211.42673992674008</v>
      </c>
      <c r="LW188" s="15">
        <f>Tabla24[[#This Row],[PAS_NUM_COR_COD_ESC_TG_NEG]]-Tabla24[[#This Row],[ESC_NUM_COR_COD_ESC_TG_NEG]]</f>
        <v>1.3888888888888888</v>
      </c>
      <c r="LX188" s="15">
        <f>Tabla24[[#This Row],[PAS_DUR_COR_COD_ESC_TG_NEG]]-Tabla24[[#This Row],[ESC_DUR_COR_COD_ESC_TG_NEG]]</f>
        <v>640.66666666666663</v>
      </c>
      <c r="LY188" s="15">
        <f>Tabla24[[#This Row],[PAS_NUM_COR_COD_ESC_TG_NEU]]-Tabla24[[#This Row],[ESC_NUM_COR_COD_ESC_TG_NEU]]</f>
        <v>0.46052631578947389</v>
      </c>
      <c r="LZ188" s="15">
        <f>Tabla24[[#This Row],[PAS_DUR_COR_COD_ESC_TG_NEU]]-Tabla24[[#This Row],[ESC_DUR_COR_COD_ESC_TG_NEU]]</f>
        <v>549.56060606060601</v>
      </c>
      <c r="MA188" s="15">
        <f>Tabla24[[#This Row],[PAS_NUM_COR_COD_ESC_TG_POS]]-Tabla24[[#This Row],[ESC_NUM_COR_COD_ESC_TG_POS]]</f>
        <v>-1.4142857142857146</v>
      </c>
      <c r="MB188" s="15">
        <f>Tabla24[[#This Row],[PAS_DUR_COR_COD_ESC_TG_POS]]-Tabla24[[#This Row],[ESC_DUR_COR_COD_ESC_TG_POS]]</f>
        <v>55.241758241758362</v>
      </c>
      <c r="MC188" s="15">
        <f>Tabla24[[#This Row],[PAS_NUM_COR_COD_ESC_TG_TOT]]-Tabla24[[#This Row],[ESC_NUM_COR_COD_ESC_TG_TOT]]</f>
        <v>0.25564971751412413</v>
      </c>
      <c r="MD188" s="15">
        <f>Tabla24[[#This Row],[PAS_DUR_COR_COD_ESC_TG_TOT]]-Tabla24[[#This Row],[ESC_DUR_COR_COD_ESC_TG_TOT]]</f>
        <v>395.84649122807014</v>
      </c>
      <c r="ME188">
        <v>189.11111111111111</v>
      </c>
      <c r="MF188">
        <v>257</v>
      </c>
      <c r="MG188">
        <v>217.75</v>
      </c>
      <c r="MH188">
        <v>220</v>
      </c>
      <c r="MI188">
        <v>214.71428571428572</v>
      </c>
      <c r="MJ188">
        <v>294</v>
      </c>
      <c r="MK188">
        <v>307.28571428571428</v>
      </c>
      <c r="ML188">
        <v>270.89999999999998</v>
      </c>
      <c r="MM188">
        <v>248.16666666666666</v>
      </c>
      <c r="MN188">
        <v>241</v>
      </c>
      <c r="MO188">
        <v>141</v>
      </c>
      <c r="MP188">
        <v>228.92307692307693</v>
      </c>
      <c r="MQ188">
        <v>261.33333333333331</v>
      </c>
      <c r="MR188">
        <v>259.33333333333331</v>
      </c>
      <c r="MS188">
        <v>304.85714285714283</v>
      </c>
      <c r="MT188">
        <v>276.73684210526318</v>
      </c>
      <c r="MU188">
        <v>249.57142857142858</v>
      </c>
      <c r="MV188">
        <v>310</v>
      </c>
      <c r="MW188">
        <v>289.33333333333331</v>
      </c>
      <c r="MX188">
        <v>282.47619047619048</v>
      </c>
      <c r="MY188">
        <v>275.91666666666669</v>
      </c>
      <c r="MZ188">
        <v>294.81818181818181</v>
      </c>
      <c r="NA188">
        <v>307.46153846153845</v>
      </c>
      <c r="NB188">
        <v>293.08333333333331</v>
      </c>
      <c r="NC188" s="15">
        <f>Tabla1[[#This Row],[ROS_1DU_COR_COD_ROS_TG_NEG]]-Tabla1[[#This Row],[PAS_1DU_COR_COD_ROS_TG_NEG]]</f>
        <v>-60.460317460317469</v>
      </c>
      <c r="ND188" s="15">
        <f>Tabla1[[#This Row],[ROS_1DU_COR_COD_ROS_TG_NEU]]-Tabla1[[#This Row],[PAS_1DU_COR_COD_ROS_TG_NEU]]</f>
        <v>-53</v>
      </c>
      <c r="NE188" s="15">
        <f>Tabla1[[#This Row],[ROS_1DU_COR_COD_ROS_TG_POS]]-Tabla1[[#This Row],[PAS_1DU_COR_COD_ROS_TG_POS]]</f>
        <v>-71.583333333333314</v>
      </c>
      <c r="NF188" s="15">
        <f>Tabla1[[#This Row],[ROS_1DU_COR_COD_ROS_TG_TOT]]-Tabla1[[#This Row],[PAS_1DU_COR_COD_ROS_TG_TOT]]</f>
        <v>-62.476190476190482</v>
      </c>
      <c r="NG188" s="15">
        <f>Tabla1[[#This Row],[ROS_1DU_COR_COD_ESC_TG_NEG]]-Tabla1[[#This Row],[PAS_1DU_COR_COD_ESC_TG_NEG]]</f>
        <v>-61.202380952380963</v>
      </c>
      <c r="NH188" s="15">
        <f>Tabla1[[#This Row],[ROS_1DU_COR_COD_ESC_TG_NEU]]-Tabla1[[#This Row],[PAS_1DU_COR_COD_ESC_TG_NEU]]</f>
        <v>-0.81818181818181301</v>
      </c>
      <c r="NI188" s="15">
        <f>Tabla1[[#This Row],[ROS_1DU_COR_COD_ESC_TG_POS]]-Tabla1[[#This Row],[PAS_1DU_COR_COD_ESC_TG_POS]]</f>
        <v>-0.1758241758241752</v>
      </c>
      <c r="NJ188" s="15">
        <f>Tabla1[[#This Row],[ROS_1DU_COR_COD_ESC_TG_TOT]]-Tabla1[[#This Row],[PAS_1DU_COR_COD_ESC_TG_TOT]]</f>
        <v>-22.183333333333337</v>
      </c>
      <c r="NK188" s="15">
        <f>Tabla1[[#This Row],[PAS_1DU_COR_COD_ROS_TG_NEG]]-Tabla1[[#This Row],[ESC_1DU_COR_COD_ROS_TG_NEG]]</f>
        <v>1.4047619047619264</v>
      </c>
      <c r="NL188" s="15">
        <f>Tabla1[[#This Row],[PAS_1DU_COR_COD_ROS_TG_NEU]]-Tabla1[[#This Row],[ESC_1DU_COR_COD_ROS_TG_NEU]]</f>
        <v>69</v>
      </c>
      <c r="NM188" s="15">
        <f>Tabla1[[#This Row],[PAS_1DU_COR_COD_ROS_TG_POS]]-Tabla1[[#This Row],[ESC_1DU_COR_COD_ROS_TG_POS]]</f>
        <v>148.33333333333331</v>
      </c>
      <c r="NN188" s="15">
        <f>Tabla1[[#This Row],[PAS_1DU_COR_COD_ROS_TG_TOT]]-Tabla1[[#This Row],[ESC_1DU_COR_COD_ROS_TG_TOT]]</f>
        <v>53.553113553113548</v>
      </c>
      <c r="NO188" s="15">
        <f>Tabla1[[#This Row],[PAS_1DU_COR_COD_ESC_TG_NEG]]-Tabla1[[#This Row],[ESC_1DU_COR_COD_ESC_TG_NEG]]</f>
        <v>14.583333333333371</v>
      </c>
      <c r="NP188" s="15">
        <f>Tabla1[[#This Row],[PAS_1DU_COR_COD_ESC_TG_NEU]]-Tabla1[[#This Row],[ESC_1DU_COR_COD_ESC_TG_NEU]]</f>
        <v>35.484848484848499</v>
      </c>
      <c r="NQ188" s="15">
        <f>Tabla1[[#This Row],[PAS_1DU_COR_COD_ESC_TG_POS]]-Tabla1[[#This Row],[ESC_1DU_COR_COD_ESC_TG_POS]]</f>
        <v>2.60439560439562</v>
      </c>
      <c r="NR188" s="15">
        <f>Tabla1[[#This Row],[PAS_1DU_COR_COD_ESC_TG_TOT]]-Tabla1[[#This Row],[ESC_1DU_COR_COD_ESC_TG_TOT]]</f>
        <v>16.346491228070136</v>
      </c>
    </row>
    <row r="189" spans="1:382" x14ac:dyDescent="0.3">
      <c r="A189" s="2" t="s">
        <v>209</v>
      </c>
      <c r="B189" s="2">
        <v>60</v>
      </c>
      <c r="C189" s="2">
        <v>2</v>
      </c>
      <c r="D189" s="2">
        <v>64</v>
      </c>
      <c r="E189">
        <v>3.15</v>
      </c>
      <c r="F189">
        <v>859.11764705882354</v>
      </c>
      <c r="G189">
        <v>2.6842105263157894</v>
      </c>
      <c r="H189">
        <v>793.26666666666665</v>
      </c>
      <c r="I189">
        <v>3.5</v>
      </c>
      <c r="J189">
        <v>1076.875</v>
      </c>
      <c r="K189">
        <v>3.1186440677966103</v>
      </c>
      <c r="L189">
        <v>911.125</v>
      </c>
      <c r="M189">
        <v>3.65</v>
      </c>
      <c r="N189">
        <v>856.85</v>
      </c>
      <c r="O189">
        <v>3.736842105263158</v>
      </c>
      <c r="P189">
        <v>1116.75</v>
      </c>
      <c r="Q189">
        <v>3.55</v>
      </c>
      <c r="R189">
        <v>860.33333333333337</v>
      </c>
      <c r="S189">
        <v>3.6440677966101696</v>
      </c>
      <c r="T189">
        <v>935.01851851851848</v>
      </c>
      <c r="U189">
        <v>3.3813559322033897</v>
      </c>
      <c r="V189">
        <v>923.77450980392155</v>
      </c>
      <c r="W189">
        <v>1.45</v>
      </c>
      <c r="X189">
        <v>534.93333333333328</v>
      </c>
      <c r="Y189">
        <v>1.1052631578947369</v>
      </c>
      <c r="Z189">
        <v>441.84615384615387</v>
      </c>
      <c r="AA189">
        <v>1.1499999999999999</v>
      </c>
      <c r="AB189">
        <v>458.25</v>
      </c>
      <c r="AC189">
        <v>1.2372881355932204</v>
      </c>
      <c r="AD189">
        <v>481.67500000000001</v>
      </c>
      <c r="AE189">
        <v>1.2372881355932204</v>
      </c>
      <c r="AF189">
        <v>481.67500000000001</v>
      </c>
      <c r="AG189">
        <v>2.6666666666666665</v>
      </c>
      <c r="AH189">
        <v>799.23943661971828</v>
      </c>
      <c r="AK189">
        <v>0</v>
      </c>
      <c r="AO189">
        <v>0</v>
      </c>
      <c r="AS189">
        <v>2</v>
      </c>
      <c r="AT189">
        <v>613</v>
      </c>
      <c r="AW189">
        <v>2</v>
      </c>
      <c r="AX189">
        <v>613</v>
      </c>
      <c r="AY189">
        <v>1</v>
      </c>
      <c r="AZ189">
        <v>613</v>
      </c>
      <c r="BC189">
        <v>0</v>
      </c>
      <c r="BG189">
        <v>0</v>
      </c>
      <c r="BI189">
        <v>0</v>
      </c>
      <c r="BK189">
        <v>0.66666666666666663</v>
      </c>
      <c r="BL189">
        <v>613</v>
      </c>
      <c r="BM189">
        <v>2.6333333333333333</v>
      </c>
      <c r="BN189">
        <v>797.93706293706293</v>
      </c>
      <c r="BO189">
        <v>4.5999999999999996</v>
      </c>
      <c r="BP189">
        <v>1313.8</v>
      </c>
      <c r="BQ189">
        <v>5.75</v>
      </c>
      <c r="BR189">
        <v>1657.875</v>
      </c>
      <c r="BS189">
        <v>5.3</v>
      </c>
      <c r="BT189">
        <v>1501.5</v>
      </c>
      <c r="BU189">
        <v>5.1785714285714288</v>
      </c>
      <c r="BV189">
        <v>1479.1428571428571</v>
      </c>
      <c r="BW189">
        <v>6.1</v>
      </c>
      <c r="BX189">
        <v>1558.1</v>
      </c>
      <c r="BY189">
        <v>5.5</v>
      </c>
      <c r="BZ189">
        <v>1467.625</v>
      </c>
      <c r="CA189">
        <v>4.7142857142857144</v>
      </c>
      <c r="CB189">
        <v>1360.2857142857142</v>
      </c>
      <c r="CC189">
        <v>5.52</v>
      </c>
      <c r="CD189">
        <v>1473.76</v>
      </c>
      <c r="CE189">
        <v>5.3396226415094343</v>
      </c>
      <c r="CF189">
        <v>1476.6037735849056</v>
      </c>
      <c r="CG189">
        <v>2.8</v>
      </c>
      <c r="CH189">
        <v>906</v>
      </c>
      <c r="CI189">
        <v>1.375</v>
      </c>
      <c r="CJ189">
        <v>350.5</v>
      </c>
      <c r="CK189">
        <v>1.7</v>
      </c>
      <c r="CL189">
        <v>632.25</v>
      </c>
      <c r="CM189">
        <v>2</v>
      </c>
      <c r="CN189">
        <v>654.9545454545455</v>
      </c>
      <c r="CO189">
        <v>1.7</v>
      </c>
      <c r="CP189">
        <v>472</v>
      </c>
      <c r="CQ189">
        <v>1.25</v>
      </c>
      <c r="CR189">
        <v>652</v>
      </c>
      <c r="CS189">
        <v>2</v>
      </c>
      <c r="CT189">
        <v>641.14285714285711</v>
      </c>
      <c r="CU189">
        <v>1.64</v>
      </c>
      <c r="CV189">
        <v>576.20000000000005</v>
      </c>
      <c r="CW189">
        <v>1.8301886792452831</v>
      </c>
      <c r="CX189">
        <v>617.45238095238096</v>
      </c>
      <c r="CY189">
        <v>3.5849056603773586</v>
      </c>
      <c r="CZ189">
        <v>1096.7684210526315</v>
      </c>
      <c r="DA189">
        <v>2.7</v>
      </c>
      <c r="DB189">
        <v>821.6</v>
      </c>
      <c r="DC189">
        <v>2.875</v>
      </c>
      <c r="DD189">
        <v>827.75</v>
      </c>
      <c r="DE189">
        <v>2.6</v>
      </c>
      <c r="DF189">
        <v>764.2</v>
      </c>
      <c r="DG189">
        <v>2.7142857142857144</v>
      </c>
      <c r="DH189">
        <v>802.85714285714289</v>
      </c>
      <c r="DI189">
        <v>2.9</v>
      </c>
      <c r="DJ189">
        <v>800.1</v>
      </c>
      <c r="DK189">
        <v>2.75</v>
      </c>
      <c r="DL189">
        <v>781.75</v>
      </c>
      <c r="DM189">
        <v>3.4285714285714284</v>
      </c>
      <c r="DN189">
        <v>879.14285714285711</v>
      </c>
      <c r="DO189">
        <v>3</v>
      </c>
      <c r="DP189">
        <v>816.36</v>
      </c>
      <c r="DQ189">
        <v>2.8490566037735849</v>
      </c>
      <c r="DR189">
        <v>809.22641509433959</v>
      </c>
      <c r="DS189">
        <v>2.8490566037735849</v>
      </c>
      <c r="DT189">
        <v>809.22641509433959</v>
      </c>
      <c r="DU189">
        <v>3.3396226415094339</v>
      </c>
      <c r="DV189">
        <v>993.79729729729729</v>
      </c>
      <c r="DY189">
        <v>3.5</v>
      </c>
      <c r="DZ189">
        <v>959</v>
      </c>
      <c r="EC189">
        <v>3.5</v>
      </c>
      <c r="ED189">
        <v>959</v>
      </c>
      <c r="EG189">
        <v>7.5</v>
      </c>
      <c r="EH189">
        <v>1887.5</v>
      </c>
      <c r="EI189">
        <v>6</v>
      </c>
      <c r="EJ189">
        <v>1794.3333333333333</v>
      </c>
      <c r="EK189">
        <v>6.6</v>
      </c>
      <c r="EL189">
        <v>1831.6</v>
      </c>
      <c r="EM189">
        <v>5.7142857142857144</v>
      </c>
      <c r="EN189">
        <v>1582.2857142857142</v>
      </c>
      <c r="EQ189">
        <v>3.5</v>
      </c>
      <c r="ER189">
        <v>816.5</v>
      </c>
      <c r="EU189">
        <v>3.5</v>
      </c>
      <c r="EV189">
        <v>816.5</v>
      </c>
      <c r="EY189">
        <v>0</v>
      </c>
      <c r="FA189">
        <v>1.3333333333333333</v>
      </c>
      <c r="FB189">
        <v>475</v>
      </c>
      <c r="FC189">
        <v>0.8</v>
      </c>
      <c r="FD189">
        <v>475</v>
      </c>
      <c r="FE189">
        <v>1.5714285714285714</v>
      </c>
      <c r="FF189">
        <v>645.75</v>
      </c>
      <c r="FG189">
        <v>3.6428571428571428</v>
      </c>
      <c r="FH189">
        <v>1241.7272727272727</v>
      </c>
      <c r="FK189">
        <v>3</v>
      </c>
      <c r="FL189">
        <v>679.5</v>
      </c>
      <c r="FO189">
        <v>3</v>
      </c>
      <c r="FP189">
        <v>679.5</v>
      </c>
      <c r="FS189">
        <v>3</v>
      </c>
      <c r="FT189">
        <v>1081.5</v>
      </c>
      <c r="FU189">
        <v>4.333333333333333</v>
      </c>
      <c r="FV189">
        <v>1393.3333333333333</v>
      </c>
      <c r="FW189">
        <v>3.8</v>
      </c>
      <c r="FX189">
        <v>1268.5999999999999</v>
      </c>
      <c r="FY189">
        <v>3.5714285714285716</v>
      </c>
      <c r="FZ189">
        <v>1100.2857142857142</v>
      </c>
      <c r="GA189">
        <v>3.5714285714285716</v>
      </c>
      <c r="GB189">
        <v>1100.2857142857142</v>
      </c>
      <c r="GC189">
        <v>3.6190476190476191</v>
      </c>
      <c r="GD189">
        <v>1186.7222222222222</v>
      </c>
      <c r="GE189">
        <v>3.3722222222222222</v>
      </c>
      <c r="GF189">
        <v>1014.7168674698795</v>
      </c>
      <c r="GG189">
        <v>2</v>
      </c>
      <c r="GH189">
        <v>553.42857142857144</v>
      </c>
      <c r="GI189">
        <v>2.4444444444444446</v>
      </c>
      <c r="GJ189">
        <v>627.57142857142856</v>
      </c>
      <c r="GK189">
        <v>2.5</v>
      </c>
      <c r="GL189">
        <v>653.5</v>
      </c>
      <c r="GM189">
        <v>2.3076923076923075</v>
      </c>
      <c r="GN189">
        <v>613.40909090909088</v>
      </c>
      <c r="GO189">
        <v>2.75</v>
      </c>
      <c r="GP189">
        <v>606.375</v>
      </c>
      <c r="GQ189">
        <v>1.25</v>
      </c>
      <c r="GR189">
        <v>439.16666666666669</v>
      </c>
      <c r="GS189">
        <v>2.7</v>
      </c>
      <c r="GT189">
        <v>777.88888888888891</v>
      </c>
      <c r="GU189">
        <v>2.2692307692307692</v>
      </c>
      <c r="GV189">
        <v>629.86956521739125</v>
      </c>
      <c r="GW189">
        <v>2.2884615384615383</v>
      </c>
      <c r="GX189">
        <v>621.82222222222219</v>
      </c>
      <c r="GY189">
        <v>6.1111111111111107</v>
      </c>
      <c r="GZ189">
        <v>1523.2222222222222</v>
      </c>
      <c r="HA189">
        <v>5.4444444444444446</v>
      </c>
      <c r="HB189">
        <v>1236.3333333333333</v>
      </c>
      <c r="HC189">
        <v>4.625</v>
      </c>
      <c r="HD189">
        <v>1222.25</v>
      </c>
      <c r="HE189">
        <v>5.4230769230769234</v>
      </c>
      <c r="HF189">
        <v>1331.3076923076924</v>
      </c>
      <c r="HG189">
        <v>5</v>
      </c>
      <c r="HH189">
        <v>1344.375</v>
      </c>
      <c r="HI189">
        <v>6.125</v>
      </c>
      <c r="HJ189">
        <v>1557.25</v>
      </c>
      <c r="HK189">
        <v>3.8</v>
      </c>
      <c r="HL189">
        <v>1009.8</v>
      </c>
      <c r="HM189">
        <v>4.884615384615385</v>
      </c>
      <c r="HN189">
        <v>1281.1923076923076</v>
      </c>
      <c r="HO189">
        <v>5.1538461538461542</v>
      </c>
      <c r="HP189">
        <v>1306.25</v>
      </c>
      <c r="HQ189">
        <v>3.7211538461538463</v>
      </c>
      <c r="HR189">
        <v>988.73195876288662</v>
      </c>
      <c r="HS189">
        <v>2.7777777777777777</v>
      </c>
      <c r="HT189">
        <v>684.77777777777783</v>
      </c>
      <c r="HU189">
        <v>3</v>
      </c>
      <c r="HV189">
        <v>616.77777777777783</v>
      </c>
      <c r="HW189">
        <v>2.5</v>
      </c>
      <c r="HX189">
        <v>728.85714285714289</v>
      </c>
      <c r="HY189">
        <v>2.7692307692307692</v>
      </c>
      <c r="HZ189">
        <v>672.64</v>
      </c>
      <c r="IA189">
        <v>2.375</v>
      </c>
      <c r="IB189">
        <v>600</v>
      </c>
      <c r="IC189">
        <v>2.875</v>
      </c>
      <c r="ID189">
        <v>690.625</v>
      </c>
      <c r="IE189">
        <v>2.5</v>
      </c>
      <c r="IF189">
        <v>609.29999999999995</v>
      </c>
      <c r="IG189">
        <v>2.5769230769230771</v>
      </c>
      <c r="IH189">
        <v>631.46153846153845</v>
      </c>
      <c r="II189">
        <v>2.6730769230769229</v>
      </c>
      <c r="IJ189">
        <v>651.64705882352939</v>
      </c>
      <c r="IK189">
        <v>2.6730769230769229</v>
      </c>
      <c r="IL189">
        <v>651.64705882352939</v>
      </c>
      <c r="IM189">
        <v>3.3717948717948718</v>
      </c>
      <c r="IN189">
        <v>872.57432432432438</v>
      </c>
      <c r="IO189">
        <v>2</v>
      </c>
      <c r="IP189">
        <v>726</v>
      </c>
      <c r="IQ189">
        <v>1</v>
      </c>
      <c r="IR189">
        <v>212</v>
      </c>
      <c r="IS189">
        <v>0.5</v>
      </c>
      <c r="IT189">
        <v>307</v>
      </c>
      <c r="IU189">
        <v>1</v>
      </c>
      <c r="IV189">
        <v>415</v>
      </c>
      <c r="IW189">
        <v>0.5</v>
      </c>
      <c r="IX189">
        <v>332</v>
      </c>
      <c r="IY189">
        <v>5</v>
      </c>
      <c r="IZ189">
        <v>1155.5</v>
      </c>
      <c r="JC189">
        <v>2.75</v>
      </c>
      <c r="JD189">
        <v>881</v>
      </c>
      <c r="JE189">
        <v>1.875</v>
      </c>
      <c r="JF189">
        <v>648</v>
      </c>
      <c r="JG189">
        <v>6</v>
      </c>
      <c r="JH189">
        <v>1308</v>
      </c>
      <c r="JI189">
        <v>5</v>
      </c>
      <c r="JJ189">
        <v>1308</v>
      </c>
      <c r="JK189">
        <v>6.5</v>
      </c>
      <c r="JL189">
        <v>1982</v>
      </c>
      <c r="JM189">
        <v>6</v>
      </c>
      <c r="JN189">
        <v>1645</v>
      </c>
      <c r="JO189">
        <v>7.5</v>
      </c>
      <c r="JP189">
        <v>1984.5</v>
      </c>
      <c r="JQ189">
        <v>3</v>
      </c>
      <c r="JR189">
        <v>754.5</v>
      </c>
      <c r="JU189">
        <v>5.25</v>
      </c>
      <c r="JV189">
        <v>1369.5</v>
      </c>
      <c r="JW189">
        <v>5.625</v>
      </c>
      <c r="JX189">
        <v>1507.25</v>
      </c>
      <c r="JY189">
        <v>3.75</v>
      </c>
      <c r="JZ189">
        <v>1139</v>
      </c>
      <c r="KA189">
        <v>1</v>
      </c>
      <c r="KB189">
        <v>261</v>
      </c>
      <c r="KC189">
        <v>6</v>
      </c>
      <c r="KD189">
        <v>1461</v>
      </c>
      <c r="KE189">
        <v>3</v>
      </c>
      <c r="KF189">
        <v>801</v>
      </c>
      <c r="KG189">
        <v>3.25</v>
      </c>
      <c r="KH189">
        <v>831</v>
      </c>
      <c r="KI189">
        <v>3</v>
      </c>
      <c r="KJ189">
        <v>848.5</v>
      </c>
      <c r="KK189">
        <v>3</v>
      </c>
      <c r="KL189">
        <v>1042.5</v>
      </c>
      <c r="KO189">
        <v>3</v>
      </c>
      <c r="KP189">
        <v>945.5</v>
      </c>
      <c r="KQ189">
        <v>3.125</v>
      </c>
      <c r="KR189">
        <v>888.25</v>
      </c>
      <c r="KS189">
        <v>3.125</v>
      </c>
      <c r="KT189">
        <v>888.25</v>
      </c>
      <c r="KU189">
        <v>3.5416666666666665</v>
      </c>
      <c r="KV189">
        <v>1047.8181818181818</v>
      </c>
      <c r="KW189">
        <v>3.3944444444444444</v>
      </c>
      <c r="KX189">
        <v>895.25294117647059</v>
      </c>
      <c r="KY189" s="15">
        <f>Tabla24[[#This Row],[ROS_NUM_COR_COD_ROS_TG_NEG]]-Tabla24[[#This Row],[PAS_NUM_COR_COD_ROS_TG_NEG]]</f>
        <v>1.35</v>
      </c>
      <c r="KZ189" s="15">
        <f>Tabla24[[#This Row],[ROS_DUR_COR_COD_ROS_TG_NEG]]-Tabla24[[#This Row],[PAS_DUR_COR_COD_ROS_TG_NEG]]</f>
        <v>487.52499999999998</v>
      </c>
      <c r="LA189" s="15">
        <f>Tabla24[[#This Row],[ROS_NUM_COR_COD_ROS_TG_NEU]]-Tabla24[[#This Row],[PAS_NUM_COR_COD_ROS_TG_NEU]]</f>
        <v>2.388157894736842</v>
      </c>
      <c r="LB189" s="15">
        <f>Tabla24[[#This Row],[ROS_DUR_COR_COD_ROS_TG_NEU]]-Tabla24[[#This Row],[PAS_DUR_COR_COD_ROS_TG_NEU]]</f>
        <v>440.5</v>
      </c>
      <c r="LC189" s="15">
        <f>Tabla24[[#This Row],[ROS_NUM_COR_COD_ROS_TG_POS]]-Tabla24[[#This Row],[PAS_NUM_COR_COD_ROS_TG_POS]]</f>
        <v>0.25</v>
      </c>
      <c r="LD189" s="15">
        <f>Tabla24[[#This Row],[ROS_DUR_COR_COD_ROS_TG_POS]]-Tabla24[[#This Row],[PAS_DUR_COR_COD_ROS_TG_POS]]</f>
        <v>149.46666666666658</v>
      </c>
      <c r="LE189" s="15">
        <f>Tabla24[[#This Row],[ROS_NUM_COR_COD_ROS_TG_TOT]]-Tabla24[[#This Row],[PAS_NUM_COR_COD_ROS_TG_TOT]]</f>
        <v>1.2405475880052155</v>
      </c>
      <c r="LF189" s="15">
        <f>Tabla24[[#This Row],[ROS_DUR_COR_COD_ROS_TG_TOT]]-Tabla24[[#This Row],[PAS_DUR_COR_COD_ROS_TG_TOT]]</f>
        <v>346.17378917378915</v>
      </c>
      <c r="LG189" s="15">
        <f>Tabla24[[#This Row],[ROS_NUM_COR_COD_ESC_TG_NEG]]-Tabla24[[#This Row],[PAS_NUM_COR_COD_ESC_TG_NEG]]</f>
        <v>-0.39999999999999991</v>
      </c>
      <c r="LH189" s="15">
        <f>Tabla24[[#This Row],[ROS_DUR_COR_COD_ESC_TG_NEG]]-Tabla24[[#This Row],[PAS_DUR_COR_COD_ESC_TG_NEG]]</f>
        <v>-252.74264705882354</v>
      </c>
      <c r="LI189" s="15">
        <f>Tabla24[[#This Row],[ROS_NUM_COR_COD_ESC_TG_NEU]]-Tabla24[[#This Row],[PAS_NUM_COR_COD_ESC_TG_NEU]]</f>
        <v>-1.4342105263157894</v>
      </c>
      <c r="LJ189" s="15">
        <f>Tabla24[[#This Row],[ROS_NUM_COR_COD_ESC_TG_NEG]]-Tabla24[[#This Row],[PAS_NUM_COR_COD_ESC_TG_NEG]]</f>
        <v>-0.39999999999999991</v>
      </c>
      <c r="LK189" s="15">
        <f>Tabla24[[#This Row],[ROS_NUM_COR_COD_ESC_TG_POS]]-Tabla24[[#This Row],[PAS_NUM_COR_COD_ESC_TG_POS]]</f>
        <v>-0.79999999999999982</v>
      </c>
      <c r="LL189" s="15">
        <f>Tabla24[[#This Row],[ROS_DUR_COR_COD_ESC_TG_POS]]-Tabla24[[#This Row],[PAS_DUR_COR_COD_ESC_TG_POS]]</f>
        <v>-298.98611111111109</v>
      </c>
      <c r="LM189" s="15">
        <f>Tabla24[[#This Row],[ROS_NUM_COR_COD_ESC_TG_TOT]]-Tabla24[[#This Row],[PAS_NUM_COR_COD_ESC_TG_TOT]]</f>
        <v>-0.84941329856584114</v>
      </c>
      <c r="LN189" s="15">
        <f>Tabla24[[#This Row],[ROS_DUR_COR_COD_ESC_TG_TOT]]-Tabla24[[#This Row],[PAS_DUR_COR_COD_ESC_TG_TOT]]</f>
        <v>-281.25543478260875</v>
      </c>
      <c r="LO189" s="15">
        <f>Tabla24[[#This Row],[PAS_NUM_COR_COD_ROS_TG_NEG]]-Tabla24[[#This Row],[ESC_NUM_COR_COD_ROS_TG_NEG]]</f>
        <v>1.95</v>
      </c>
      <c r="LP189" s="15">
        <f>Tabla24[[#This Row],[PAS_DUR_COR_COD_ROS_TG_NEG]]-Tabla24[[#This Row],[ESC_DUR_COR_COD_ROS_TG_NEG]]</f>
        <v>384.85</v>
      </c>
      <c r="LQ189" s="15">
        <f>Tabla24[[#This Row],[PAS_NUM_COR_COD_ROS_TG_NEU]]-Tabla24[[#This Row],[ESC_NUM_COR_COD_ROS_TG_NEU]]</f>
        <v>2.486842105263158</v>
      </c>
      <c r="LR189" s="15">
        <f>Tabla24[[#This Row],[PAS_DUR_COR_COD_ROS_TG_NEU]]-Tabla24[[#This Row],[ESC_DUR_COR_COD_ROS_TG_NEU]]</f>
        <v>464.75</v>
      </c>
      <c r="LS189" s="15">
        <f>Tabla24[[#This Row],[PAS_NUM_COR_COD_ROS_TG_POS]]-Tabla24[[#This Row],[ESC_NUM_COR_COD_ROS_TG_POS]]</f>
        <v>1.5499999999999998</v>
      </c>
      <c r="LT189" s="15">
        <f>Tabla24[[#This Row],[PAS_DUR_COR_COD_ROS_TG_POS]]-Tabla24[[#This Row],[ESC_DUR_COR_COD_ROS_TG_POS]]</f>
        <v>219.19047619047626</v>
      </c>
      <c r="LU189" s="15">
        <f>Tabla24[[#This Row],[PAS_NUM_COR_COD_ROS_TG_TOT]]-Tabla24[[#This Row],[ESC_NUM_COR_COD_ROS_TG_TOT]]</f>
        <v>2.0040677966101699</v>
      </c>
      <c r="LV189" s="15">
        <f>Tabla24[[#This Row],[PAS_DUR_COR_COD_ROS_TG_TOT]]-Tabla24[[#This Row],[ESC_DUR_COR_COD_ROS_TG_TOT]]</f>
        <v>358.81851851851843</v>
      </c>
      <c r="LW189" s="15">
        <f>Tabla24[[#This Row],[PAS_NUM_COR_COD_ESC_TG_NEG]]-Tabla24[[#This Row],[ESC_NUM_COR_COD_ESC_TG_NEG]]</f>
        <v>-2.9499999999999997</v>
      </c>
      <c r="LX189" s="15">
        <f>Tabla24[[#This Row],[PAS_DUR_COR_COD_ESC_TG_NEG]]-Tabla24[[#This Row],[ESC_DUR_COR_COD_ESC_TG_NEG]]</f>
        <v>-698.98235294117637</v>
      </c>
      <c r="LY189" s="15">
        <f>Tabla24[[#This Row],[PAS_NUM_COR_COD_ESC_TG_NEU]]-Tabla24[[#This Row],[ESC_NUM_COR_COD_ESC_TG_NEU]]</f>
        <v>-2.8157894736842106</v>
      </c>
      <c r="LZ189" s="15">
        <f>Tabla24[[#This Row],[PAS_DUR_COR_COD_ESC_TG_NEU]]-Tabla24[[#This Row],[ESC_DUR_COR_COD_ESC_TG_NEU]]</f>
        <v>-674.35833333333335</v>
      </c>
      <c r="MA189" s="15">
        <f>Tabla24[[#This Row],[PAS_NUM_COR_COD_ESC_TG_POS]]-Tabla24[[#This Row],[ESC_NUM_COR_COD_ESC_TG_POS]]</f>
        <v>-1.2142857142857144</v>
      </c>
      <c r="MB189" s="15">
        <f>Tabla24[[#This Row],[PAS_DUR_COR_COD_ESC_TG_POS]]-Tabla24[[#This Row],[ESC_DUR_COR_COD_ESC_TG_POS]]</f>
        <v>-283.41071428571422</v>
      </c>
      <c r="MC189" s="15">
        <f>Tabla24[[#This Row],[PAS_NUM_COR_COD_ESC_TG_TOT]]-Tabla24[[#This Row],[ESC_NUM_COR_COD_ESC_TG_TOT]]</f>
        <v>-2.4013559322033893</v>
      </c>
      <c r="MD189" s="15">
        <f>Tabla24[[#This Row],[PAS_DUR_COR_COD_ESC_TG_TOT]]-Tabla24[[#This Row],[ESC_DUR_COR_COD_ESC_TG_TOT]]</f>
        <v>-562.63499999999999</v>
      </c>
      <c r="ME189">
        <v>268</v>
      </c>
      <c r="MF189">
        <v>296</v>
      </c>
      <c r="MG189">
        <v>275.5</v>
      </c>
      <c r="MH189">
        <v>279.5</v>
      </c>
      <c r="MI189">
        <v>219.5</v>
      </c>
      <c r="MJ189">
        <v>187.66666666666666</v>
      </c>
      <c r="MK189">
        <v>301</v>
      </c>
      <c r="ML189">
        <v>243.08695652173913</v>
      </c>
      <c r="MM189">
        <v>256.875</v>
      </c>
      <c r="MN189">
        <v>375.6</v>
      </c>
      <c r="MO189">
        <v>337.42857142857144</v>
      </c>
      <c r="MP189">
        <v>314.75</v>
      </c>
      <c r="MQ189">
        <v>349.7</v>
      </c>
      <c r="MR189">
        <v>286.25</v>
      </c>
      <c r="MS189">
        <v>323.85714285714283</v>
      </c>
      <c r="MT189">
        <v>322.16000000000003</v>
      </c>
      <c r="MU189">
        <v>239.8</v>
      </c>
      <c r="MV189">
        <v>237.75</v>
      </c>
      <c r="MW189">
        <v>250.55555555555554</v>
      </c>
      <c r="MX189">
        <v>242.77777777777777</v>
      </c>
      <c r="MY189">
        <v>269.29411764705884</v>
      </c>
      <c r="MZ189">
        <v>232.66666666666666</v>
      </c>
      <c r="NA189">
        <v>281.3125</v>
      </c>
      <c r="NB189">
        <v>261.85416666666669</v>
      </c>
      <c r="NC189" s="15">
        <f>Tabla1[[#This Row],[ROS_1DU_COR_COD_ROS_TG_NEG]]-Tabla1[[#This Row],[PAS_1DU_COR_COD_ROS_TG_NEG]]</f>
        <v>28.199999999999989</v>
      </c>
      <c r="ND189" s="15">
        <f>Tabla1[[#This Row],[ROS_1DU_COR_COD_ROS_TG_NEU]]-Tabla1[[#This Row],[PAS_1DU_COR_COD_ROS_TG_NEU]]</f>
        <v>58.25</v>
      </c>
      <c r="NE189" s="15">
        <f>Tabla1[[#This Row],[ROS_1DU_COR_COD_ROS_TG_POS]]-Tabla1[[#This Row],[PAS_1DU_COR_COD_ROS_TG_POS]]</f>
        <v>24.944444444444457</v>
      </c>
      <c r="NF189" s="15">
        <f>Tabla1[[#This Row],[ROS_1DU_COR_COD_ROS_TG_TOT]]-Tabla1[[#This Row],[PAS_1DU_COR_COD_ROS_TG_TOT]]</f>
        <v>36.722222222222229</v>
      </c>
      <c r="NG189" s="15">
        <f>Tabla1[[#This Row],[ROS_1DU_COR_COD_ESC_TG_NEG]]-Tabla1[[#This Row],[PAS_1DU_COR_COD_ESC_TG_NEG]]</f>
        <v>-49.79411764705884</v>
      </c>
      <c r="NH189" s="15">
        <f>Tabla1[[#This Row],[ROS_1DU_COR_COD_ESC_TG_NEU]]-Tabla1[[#This Row],[PAS_1DU_COR_COD_ESC_TG_NEU]]</f>
        <v>-45</v>
      </c>
      <c r="NI189" s="15">
        <f>Tabla1[[#This Row],[ROS_1DU_COR_COD_ESC_TG_POS]]-Tabla1[[#This Row],[PAS_1DU_COR_COD_ESC_TG_POS]]</f>
        <v>19.6875</v>
      </c>
      <c r="NJ189" s="15">
        <f>Tabla1[[#This Row],[ROS_1DU_COR_COD_ESC_TG_TOT]]-Tabla1[[#This Row],[PAS_1DU_COR_COD_ESC_TG_TOT]]</f>
        <v>-18.76721014492756</v>
      </c>
      <c r="NK189" s="15">
        <f>Tabla1[[#This Row],[PAS_1DU_COR_COD_ROS_TG_NEG]]-Tabla1[[#This Row],[ESC_1DU_COR_COD_ROS_TG_NEG]]</f>
        <v>-17.074999999999989</v>
      </c>
      <c r="NL189" s="15">
        <f>Tabla1[[#This Row],[PAS_1DU_COR_COD_ROS_TG_NEU]]-Tabla1[[#This Row],[ESC_1DU_COR_COD_ROS_TG_NEU]]</f>
        <v>-137.85000000000002</v>
      </c>
      <c r="NM189" s="15">
        <f>Tabla1[[#This Row],[PAS_1DU_COR_COD_ROS_TG_POS]]-Tabla1[[#This Row],[ESC_1DU_COR_COD_ROS_TG_POS]]</f>
        <v>-86.873015873015902</v>
      </c>
      <c r="NN189" s="15">
        <f>Tabla1[[#This Row],[PAS_1DU_COR_COD_ROS_TG_TOT]]-Tabla1[[#This Row],[ESC_1DU_COR_COD_ROS_TG_TOT]]</f>
        <v>-71.972222222222229</v>
      </c>
      <c r="NO189" s="15">
        <f>Tabla1[[#This Row],[PAS_1DU_COR_COD_ESC_TG_NEG]]-Tabla1[[#This Row],[ESC_1DU_COR_COD_ESC_TG_NEG]]</f>
        <v>-80.405882352941148</v>
      </c>
      <c r="NP189" s="15">
        <f>Tabla1[[#This Row],[PAS_1DU_COR_COD_ESC_TG_NEU]]-Tabla1[[#This Row],[ESC_1DU_COR_COD_ESC_TG_NEU]]</f>
        <v>-53.583333333333343</v>
      </c>
      <c r="NQ189" s="15">
        <f>Tabla1[[#This Row],[PAS_1DU_COR_COD_ESC_TG_POS]]-Tabla1[[#This Row],[ESC_1DU_COR_COD_ESC_TG_POS]]</f>
        <v>-42.544642857142833</v>
      </c>
      <c r="NR189" s="15">
        <f>Tabla1[[#This Row],[PAS_1DU_COR_COD_ESC_TG_TOT]]-Tabla1[[#This Row],[ESC_1DU_COR_COD_ESC_TG_TOT]]</f>
        <v>-60.305833333333339</v>
      </c>
    </row>
    <row r="190" spans="1:382" x14ac:dyDescent="0.3">
      <c r="A190" s="2" t="s">
        <v>210</v>
      </c>
      <c r="B190" s="2">
        <v>60</v>
      </c>
      <c r="C190" s="2">
        <v>2</v>
      </c>
      <c r="D190" s="2">
        <v>63</v>
      </c>
      <c r="E190">
        <v>2.1666666666666665</v>
      </c>
      <c r="F190">
        <v>366.5</v>
      </c>
      <c r="G190">
        <v>2.1</v>
      </c>
      <c r="H190">
        <v>462.84615384615387</v>
      </c>
      <c r="I190">
        <v>2.0499999999999998</v>
      </c>
      <c r="J190">
        <v>338.8125</v>
      </c>
      <c r="K190">
        <v>2.103448275862069</v>
      </c>
      <c r="L190">
        <v>385.32558139534882</v>
      </c>
      <c r="M190">
        <v>2.6666666666666665</v>
      </c>
      <c r="N190">
        <v>451.33333333333331</v>
      </c>
      <c r="O190">
        <v>2.25</v>
      </c>
      <c r="P190">
        <v>439.28571428571428</v>
      </c>
      <c r="Q190">
        <v>2.15</v>
      </c>
      <c r="R190">
        <v>435.14285714285717</v>
      </c>
      <c r="S190">
        <v>2.3448275862068964</v>
      </c>
      <c r="T190">
        <v>442.13953488372096</v>
      </c>
      <c r="U190">
        <v>2.2241379310344827</v>
      </c>
      <c r="V190">
        <v>413.73255813953489</v>
      </c>
      <c r="W190">
        <v>1.5</v>
      </c>
      <c r="X190">
        <v>345.5</v>
      </c>
      <c r="Y190">
        <v>1.55</v>
      </c>
      <c r="Z190">
        <v>279.2</v>
      </c>
      <c r="AA190">
        <v>2.0499999999999998</v>
      </c>
      <c r="AB190">
        <v>347.47058823529414</v>
      </c>
      <c r="AC190">
        <v>1.7068965517241379</v>
      </c>
      <c r="AD190">
        <v>324.60869565217394</v>
      </c>
      <c r="AE190">
        <v>1.7068965517241379</v>
      </c>
      <c r="AF190">
        <v>324.60869565217394</v>
      </c>
      <c r="AG190">
        <v>2.0517241379310347</v>
      </c>
      <c r="AH190">
        <v>382.67424242424244</v>
      </c>
      <c r="AI190">
        <v>2</v>
      </c>
      <c r="AJ190">
        <v>215</v>
      </c>
      <c r="AO190">
        <v>2</v>
      </c>
      <c r="AP190">
        <v>215</v>
      </c>
      <c r="AQ190">
        <v>2.5</v>
      </c>
      <c r="AR190">
        <v>980</v>
      </c>
      <c r="AW190">
        <v>2.5</v>
      </c>
      <c r="AX190">
        <v>980</v>
      </c>
      <c r="AY190">
        <v>2.25</v>
      </c>
      <c r="AZ190">
        <v>470</v>
      </c>
      <c r="BA190">
        <v>2</v>
      </c>
      <c r="BB190">
        <v>371</v>
      </c>
      <c r="BG190">
        <v>2</v>
      </c>
      <c r="BH190">
        <v>371</v>
      </c>
      <c r="BI190">
        <v>2</v>
      </c>
      <c r="BJ190">
        <v>371</v>
      </c>
      <c r="BK190">
        <v>2.1666666666666665</v>
      </c>
      <c r="BL190">
        <v>430.4</v>
      </c>
      <c r="BM190">
        <v>2.0555555555555554</v>
      </c>
      <c r="BN190">
        <v>384.41605839416059</v>
      </c>
      <c r="BO190">
        <v>3.25</v>
      </c>
      <c r="BP190">
        <v>554.85714285714289</v>
      </c>
      <c r="BQ190">
        <v>2.25</v>
      </c>
      <c r="BR190">
        <v>404.57142857142856</v>
      </c>
      <c r="BS190">
        <v>2.9</v>
      </c>
      <c r="BT190">
        <v>469.9</v>
      </c>
      <c r="BU190">
        <v>2.8076923076923075</v>
      </c>
      <c r="BV190">
        <v>475.625</v>
      </c>
      <c r="BW190">
        <v>3.2</v>
      </c>
      <c r="BX190">
        <v>472.2</v>
      </c>
      <c r="BY190">
        <v>2.4444444444444446</v>
      </c>
      <c r="BZ190">
        <v>393</v>
      </c>
      <c r="CA190">
        <v>3</v>
      </c>
      <c r="CB190">
        <v>482.375</v>
      </c>
      <c r="CC190">
        <v>2.8888888888888888</v>
      </c>
      <c r="CD190">
        <v>448.81481481481484</v>
      </c>
      <c r="CE190">
        <v>2.8490566037735849</v>
      </c>
      <c r="CF190">
        <v>461.43137254901961</v>
      </c>
      <c r="CG190">
        <v>1</v>
      </c>
      <c r="CH190">
        <v>303</v>
      </c>
      <c r="CI190">
        <v>1.625</v>
      </c>
      <c r="CJ190">
        <v>379.83333333333331</v>
      </c>
      <c r="CK190">
        <v>2.2000000000000002</v>
      </c>
      <c r="CL190">
        <v>367.22222222222223</v>
      </c>
      <c r="CM190">
        <v>1.6538461538461537</v>
      </c>
      <c r="CN190">
        <v>357.68421052631578</v>
      </c>
      <c r="CO190">
        <v>1.1000000000000001</v>
      </c>
      <c r="CP190">
        <v>289</v>
      </c>
      <c r="CQ190">
        <v>1.8888888888888888</v>
      </c>
      <c r="CR190">
        <v>405.6</v>
      </c>
      <c r="CS190">
        <v>1.625</v>
      </c>
      <c r="CT190">
        <v>312.16666666666669</v>
      </c>
      <c r="CU190">
        <v>1.5185185185185186</v>
      </c>
      <c r="CV190">
        <v>331.47058823529414</v>
      </c>
      <c r="CW190">
        <v>1.5849056603773586</v>
      </c>
      <c r="CX190">
        <v>345.30555555555554</v>
      </c>
      <c r="CY190">
        <v>2.2169811320754715</v>
      </c>
      <c r="CZ190">
        <v>413.37931034482756</v>
      </c>
      <c r="DA190">
        <v>2.375</v>
      </c>
      <c r="DB190">
        <v>423.625</v>
      </c>
      <c r="DC190">
        <v>3.25</v>
      </c>
      <c r="DD190">
        <v>476.125</v>
      </c>
      <c r="DE190">
        <v>2.9</v>
      </c>
      <c r="DF190">
        <v>462</v>
      </c>
      <c r="DG190">
        <v>2.8461538461538463</v>
      </c>
      <c r="DH190">
        <v>454.53846153846155</v>
      </c>
      <c r="DI190">
        <v>3.1</v>
      </c>
      <c r="DJ190">
        <v>474.2</v>
      </c>
      <c r="DK190">
        <v>2.4444444444444446</v>
      </c>
      <c r="DL190">
        <v>410.55555555555554</v>
      </c>
      <c r="DM190">
        <v>2.875</v>
      </c>
      <c r="DN190">
        <v>436.125</v>
      </c>
      <c r="DO190">
        <v>2.8148148148148149</v>
      </c>
      <c r="DP190">
        <v>441.7037037037037</v>
      </c>
      <c r="DQ190">
        <v>2.8301886792452828</v>
      </c>
      <c r="DR190">
        <v>448</v>
      </c>
      <c r="DS190">
        <v>2.8301886792452828</v>
      </c>
      <c r="DT190">
        <v>448</v>
      </c>
      <c r="DU190">
        <v>2.4213836477987423</v>
      </c>
      <c r="DV190">
        <v>426.48571428571427</v>
      </c>
      <c r="DW190">
        <v>3.5</v>
      </c>
      <c r="DX190">
        <v>554</v>
      </c>
      <c r="DY190">
        <v>1.5</v>
      </c>
      <c r="DZ190">
        <v>208.5</v>
      </c>
      <c r="EC190">
        <v>2.5</v>
      </c>
      <c r="ED190">
        <v>381.25</v>
      </c>
      <c r="EG190">
        <v>0</v>
      </c>
      <c r="EI190">
        <v>2</v>
      </c>
      <c r="EJ190">
        <v>193</v>
      </c>
      <c r="EK190">
        <v>1.3333333333333333</v>
      </c>
      <c r="EL190">
        <v>193</v>
      </c>
      <c r="EM190">
        <v>2</v>
      </c>
      <c r="EN190">
        <v>318.5</v>
      </c>
      <c r="EO190">
        <v>1.5</v>
      </c>
      <c r="EP190">
        <v>388</v>
      </c>
      <c r="EQ190">
        <v>2</v>
      </c>
      <c r="ER190">
        <v>385.5</v>
      </c>
      <c r="EU190">
        <v>1.75</v>
      </c>
      <c r="EV190">
        <v>386.33333333333331</v>
      </c>
      <c r="EY190">
        <v>3</v>
      </c>
      <c r="EZ190">
        <v>562</v>
      </c>
      <c r="FA190">
        <v>1</v>
      </c>
      <c r="FB190">
        <v>293</v>
      </c>
      <c r="FC190">
        <v>1.6666666666666667</v>
      </c>
      <c r="FD190">
        <v>427.5</v>
      </c>
      <c r="FE190">
        <v>1.7142857142857142</v>
      </c>
      <c r="FF190">
        <v>402.8</v>
      </c>
      <c r="FG190">
        <v>1.8571428571428572</v>
      </c>
      <c r="FH190">
        <v>356.81818181818181</v>
      </c>
      <c r="FI190">
        <v>4</v>
      </c>
      <c r="FJ190">
        <v>715.5</v>
      </c>
      <c r="FK190">
        <v>2.5</v>
      </c>
      <c r="FL190">
        <v>440</v>
      </c>
      <c r="FO190">
        <v>3.25</v>
      </c>
      <c r="FP190">
        <v>577.75</v>
      </c>
      <c r="FS190">
        <v>5</v>
      </c>
      <c r="FT190">
        <v>842</v>
      </c>
      <c r="FU190">
        <v>3.5</v>
      </c>
      <c r="FV190">
        <v>646.5</v>
      </c>
      <c r="FW190">
        <v>4</v>
      </c>
      <c r="FX190">
        <v>711.66666666666663</v>
      </c>
      <c r="FY190">
        <v>3.5714285714285716</v>
      </c>
      <c r="FZ190">
        <v>635.14285714285711</v>
      </c>
      <c r="GA190">
        <v>3.5714285714285716</v>
      </c>
      <c r="GB190">
        <v>635.14285714285711</v>
      </c>
      <c r="GC190">
        <v>2.4285714285714284</v>
      </c>
      <c r="GD190">
        <v>465.05555555555554</v>
      </c>
      <c r="GE190">
        <v>2.4222222222222221</v>
      </c>
      <c r="GF190">
        <v>430.87974683544303</v>
      </c>
      <c r="GG190">
        <v>2.2000000000000002</v>
      </c>
      <c r="GH190">
        <v>499</v>
      </c>
      <c r="GI190">
        <v>1.375</v>
      </c>
      <c r="GJ190">
        <v>342.2</v>
      </c>
      <c r="GK190">
        <v>0.75</v>
      </c>
      <c r="GL190">
        <v>379.33333333333331</v>
      </c>
      <c r="GM190">
        <v>1.5</v>
      </c>
      <c r="GN190">
        <v>435.5</v>
      </c>
      <c r="GO190">
        <v>1.4285714285714286</v>
      </c>
      <c r="GP190">
        <v>366.25</v>
      </c>
      <c r="GQ190">
        <v>1.7</v>
      </c>
      <c r="GR190">
        <v>499.33333333333331</v>
      </c>
      <c r="GS190">
        <v>0.8</v>
      </c>
      <c r="GT190">
        <v>303.5</v>
      </c>
      <c r="GU190">
        <v>1.2962962962962963</v>
      </c>
      <c r="GV190">
        <v>405.35714285714283</v>
      </c>
      <c r="GW190">
        <v>1.3962264150943395</v>
      </c>
      <c r="GX190">
        <v>422.3125</v>
      </c>
      <c r="GY190">
        <v>3.2</v>
      </c>
      <c r="GZ190">
        <v>581.4</v>
      </c>
      <c r="HA190">
        <v>3.125</v>
      </c>
      <c r="HB190">
        <v>723.42857142857144</v>
      </c>
      <c r="HC190">
        <v>3</v>
      </c>
      <c r="HD190">
        <v>525.375</v>
      </c>
      <c r="HE190">
        <v>3.1153846153846154</v>
      </c>
      <c r="HF190">
        <v>603.24</v>
      </c>
      <c r="HG190">
        <v>2</v>
      </c>
      <c r="HH190">
        <v>453.8</v>
      </c>
      <c r="HI190">
        <v>2.4</v>
      </c>
      <c r="HJ190">
        <v>479.5</v>
      </c>
      <c r="HK190">
        <v>2.6</v>
      </c>
      <c r="HL190">
        <v>462.9</v>
      </c>
      <c r="HM190">
        <v>2.3703703703703702</v>
      </c>
      <c r="HN190">
        <v>467.72</v>
      </c>
      <c r="HO190">
        <v>2.7358490566037736</v>
      </c>
      <c r="HP190">
        <v>535.48</v>
      </c>
      <c r="HQ190">
        <v>2.0660377358490565</v>
      </c>
      <c r="HR190">
        <v>491.3170731707317</v>
      </c>
      <c r="HS190">
        <v>2.2000000000000002</v>
      </c>
      <c r="HT190">
        <v>409.5</v>
      </c>
      <c r="HU190">
        <v>1.5</v>
      </c>
      <c r="HV190">
        <v>455.8</v>
      </c>
      <c r="HW190">
        <v>1.625</v>
      </c>
      <c r="HX190">
        <v>475.66666666666669</v>
      </c>
      <c r="HY190">
        <v>1.8076923076923077</v>
      </c>
      <c r="HZ190">
        <v>442.57894736842104</v>
      </c>
      <c r="IA190">
        <v>1.2857142857142858</v>
      </c>
      <c r="IB190">
        <v>319.60000000000002</v>
      </c>
      <c r="IC190">
        <v>1.9</v>
      </c>
      <c r="ID190">
        <v>486.14285714285717</v>
      </c>
      <c r="IE190">
        <v>1.7</v>
      </c>
      <c r="IF190">
        <v>335.22222222222223</v>
      </c>
      <c r="IG190">
        <v>1.6666666666666667</v>
      </c>
      <c r="IH190">
        <v>381.8095238095238</v>
      </c>
      <c r="II190">
        <v>1.7358490566037736</v>
      </c>
      <c r="IJ190">
        <v>410.67500000000001</v>
      </c>
      <c r="IK190">
        <v>1.7358490566037736</v>
      </c>
      <c r="IL190">
        <v>410.67500000000001</v>
      </c>
      <c r="IM190">
        <v>1.9559748427672956</v>
      </c>
      <c r="IN190">
        <v>464.87704918032784</v>
      </c>
      <c r="IQ190">
        <v>1.5</v>
      </c>
      <c r="IR190">
        <v>206</v>
      </c>
      <c r="IS190">
        <v>1.5</v>
      </c>
      <c r="IT190">
        <v>206.5</v>
      </c>
      <c r="IU190">
        <v>1.5</v>
      </c>
      <c r="IV190">
        <v>206.25</v>
      </c>
      <c r="IW190">
        <v>1.3333333333333333</v>
      </c>
      <c r="IX190">
        <v>243</v>
      </c>
      <c r="JC190">
        <v>1.3333333333333333</v>
      </c>
      <c r="JD190">
        <v>243</v>
      </c>
      <c r="JE190">
        <v>1.4285714285714286</v>
      </c>
      <c r="JF190">
        <v>218.5</v>
      </c>
      <c r="JI190">
        <v>2.5</v>
      </c>
      <c r="JJ190">
        <v>569.5</v>
      </c>
      <c r="JK190">
        <v>4</v>
      </c>
      <c r="JL190">
        <v>781</v>
      </c>
      <c r="JM190">
        <v>3.25</v>
      </c>
      <c r="JN190">
        <v>675.25</v>
      </c>
      <c r="JO190">
        <v>1.3333333333333333</v>
      </c>
      <c r="JP190">
        <v>484</v>
      </c>
      <c r="JU190">
        <v>1.3333333333333333</v>
      </c>
      <c r="JV190">
        <v>484</v>
      </c>
      <c r="JW190">
        <v>2.4285714285714284</v>
      </c>
      <c r="JX190">
        <v>611.5</v>
      </c>
      <c r="JY190">
        <v>1.9285714285714286</v>
      </c>
      <c r="JZ190">
        <v>415</v>
      </c>
      <c r="KC190">
        <v>2.5</v>
      </c>
      <c r="KD190">
        <v>307</v>
      </c>
      <c r="KE190">
        <v>3</v>
      </c>
      <c r="KF190">
        <v>941</v>
      </c>
      <c r="KG190">
        <v>2.75</v>
      </c>
      <c r="KH190">
        <v>518.33333333333337</v>
      </c>
      <c r="KI190">
        <v>2.3333333333333335</v>
      </c>
      <c r="KJ190">
        <v>431.66666666666669</v>
      </c>
      <c r="KO190">
        <v>2.3333333333333335</v>
      </c>
      <c r="KP190">
        <v>431.66666666666669</v>
      </c>
      <c r="KQ190">
        <v>2.5714285714285716</v>
      </c>
      <c r="KR190">
        <v>475</v>
      </c>
      <c r="KS190">
        <v>2.5714285714285716</v>
      </c>
      <c r="KT190">
        <v>475</v>
      </c>
      <c r="KU190">
        <v>2.1428571428571428</v>
      </c>
      <c r="KV190">
        <v>435</v>
      </c>
      <c r="KW190">
        <v>1.9777777777777779</v>
      </c>
      <c r="KX190">
        <v>461.03571428571428</v>
      </c>
      <c r="KY190" s="15">
        <f>Tabla24[[#This Row],[ROS_NUM_COR_COD_ROS_TG_NEG]]-Tabla24[[#This Row],[PAS_NUM_COR_COD_ROS_TG_NEG]]</f>
        <v>-0.66666666666666652</v>
      </c>
      <c r="KZ190" s="15">
        <f>Tabla24[[#This Row],[ROS_DUR_COR_COD_ROS_TG_NEG]]-Tabla24[[#This Row],[PAS_DUR_COR_COD_ROS_TG_NEG]]</f>
        <v>2.466666666666697</v>
      </c>
      <c r="LA190" s="15">
        <f>Tabla24[[#This Row],[ROS_NUM_COR_COD_ROS_TG_NEU]]-Tabla24[[#This Row],[PAS_NUM_COR_COD_ROS_TG_NEU]]</f>
        <v>0.14999999999999991</v>
      </c>
      <c r="LB190" s="15">
        <f>Tabla24[[#This Row],[ROS_DUR_COR_COD_ROS_TG_NEU]]-Tabla24[[#This Row],[PAS_DUR_COR_COD_ROS_TG_NEU]]</f>
        <v>40.214285714285722</v>
      </c>
      <c r="LC190" s="15">
        <f>Tabla24[[#This Row],[ROS_NUM_COR_COD_ROS_TG_POS]]-Tabla24[[#This Row],[PAS_NUM_COR_COD_ROS_TG_POS]]</f>
        <v>0.45000000000000018</v>
      </c>
      <c r="LD190" s="15">
        <f>Tabla24[[#This Row],[ROS_DUR_COR_COD_ROS_TG_POS]]-Tabla24[[#This Row],[PAS_DUR_COR_COD_ROS_TG_POS]]</f>
        <v>27.75714285714281</v>
      </c>
      <c r="LE190" s="15">
        <f>Tabla24[[#This Row],[ROS_NUM_COR_COD_ROS_TG_TOT]]-Tabla24[[#This Row],[PAS_NUM_COR_COD_ROS_TG_TOT]]</f>
        <v>2.5542784163473886E-2</v>
      </c>
      <c r="LF190" s="15">
        <f>Tabla24[[#This Row],[ROS_DUR_COR_COD_ROS_TG_TOT]]-Tabla24[[#This Row],[PAS_DUR_COR_COD_ROS_TG_TOT]]</f>
        <v>25.580465116279072</v>
      </c>
      <c r="LG190" s="15">
        <f>Tabla24[[#This Row],[ROS_NUM_COR_COD_ESC_TG_NEG]]-Tabla24[[#This Row],[PAS_NUM_COR_COD_ESC_TG_NEG]]</f>
        <v>-0.73809523809523792</v>
      </c>
      <c r="LH190" s="15">
        <f>Tabla24[[#This Row],[ROS_DUR_COR_COD_ESC_TG_NEG]]-Tabla24[[#This Row],[PAS_DUR_COR_COD_ESC_TG_NEG]]</f>
        <v>-0.25</v>
      </c>
      <c r="LI190" s="15">
        <f>Tabla24[[#This Row],[ROS_NUM_COR_COD_ESC_TG_NEU]]-Tabla24[[#This Row],[PAS_NUM_COR_COD_ESC_TG_NEU]]</f>
        <v>-0.40000000000000013</v>
      </c>
      <c r="LJ190" s="15">
        <f>Tabla24[[#This Row],[ROS_NUM_COR_COD_ESC_TG_NEG]]-Tabla24[[#This Row],[PAS_NUM_COR_COD_ESC_TG_NEG]]</f>
        <v>-0.73809523809523792</v>
      </c>
      <c r="LK190" s="15">
        <f>Tabla24[[#This Row],[ROS_NUM_COR_COD_ESC_TG_POS]]-Tabla24[[#This Row],[PAS_NUM_COR_COD_ESC_TG_POS]]</f>
        <v>-1.2499999999999998</v>
      </c>
      <c r="LL190" s="15">
        <f>Tabla24[[#This Row],[ROS_DUR_COR_COD_ESC_TG_POS]]-Tabla24[[#This Row],[PAS_DUR_COR_COD_ESC_TG_POS]]</f>
        <v>-35.3125</v>
      </c>
      <c r="LM190" s="15">
        <f>Tabla24[[#This Row],[ROS_NUM_COR_COD_ESC_TG_TOT]]-Tabla24[[#This Row],[PAS_NUM_COR_COD_ESC_TG_TOT]]</f>
        <v>-0.80715197956577267</v>
      </c>
      <c r="LN190" s="15">
        <f>Tabla24[[#This Row],[ROS_DUR_COR_COD_ESC_TG_TOT]]-Tabla24[[#This Row],[PAS_DUR_COR_COD_ESC_TG_TOT]]</f>
        <v>20.031561461794013</v>
      </c>
      <c r="LO190" s="15">
        <f>Tabla24[[#This Row],[PAS_NUM_COR_COD_ROS_TG_NEG]]-Tabla24[[#This Row],[ESC_NUM_COR_COD_ROS_TG_NEG]]</f>
        <v>1.5666666666666664</v>
      </c>
      <c r="LP190" s="15">
        <f>Tabla24[[#This Row],[PAS_DUR_COR_COD_ROS_TG_NEG]]-Tabla24[[#This Row],[ESC_DUR_COR_COD_ROS_TG_NEG]]</f>
        <v>162.33333333333331</v>
      </c>
      <c r="LQ190" s="15">
        <f>Tabla24[[#This Row],[PAS_NUM_COR_COD_ROS_TG_NEU]]-Tabla24[[#This Row],[ESC_NUM_COR_COD_ROS_TG_NEU]]</f>
        <v>0.36111111111111116</v>
      </c>
      <c r="LR190" s="15">
        <f>Tabla24[[#This Row],[PAS_DUR_COR_COD_ROS_TG_NEU]]-Tabla24[[#This Row],[ESC_DUR_COR_COD_ROS_TG_NEU]]</f>
        <v>33.685714285714255</v>
      </c>
      <c r="LS190" s="15">
        <f>Tabla24[[#This Row],[PAS_NUM_COR_COD_ROS_TG_POS]]-Tabla24[[#This Row],[ESC_NUM_COR_COD_ROS_TG_POS]]</f>
        <v>0.52499999999999991</v>
      </c>
      <c r="LT190" s="15">
        <f>Tabla24[[#This Row],[PAS_DUR_COR_COD_ROS_TG_POS]]-Tabla24[[#This Row],[ESC_DUR_COR_COD_ROS_TG_POS]]</f>
        <v>122.97619047619048</v>
      </c>
      <c r="LU190" s="15">
        <f>Tabla24[[#This Row],[PAS_NUM_COR_COD_ROS_TG_TOT]]-Tabla24[[#This Row],[ESC_NUM_COR_COD_ROS_TG_TOT]]</f>
        <v>0.82630906768837775</v>
      </c>
      <c r="LV190" s="15">
        <f>Tabla24[[#This Row],[PAS_DUR_COR_COD_ROS_TG_TOT]]-Tabla24[[#This Row],[ESC_DUR_COR_COD_ROS_TG_TOT]]</f>
        <v>110.66894664842681</v>
      </c>
      <c r="LW190" s="15">
        <f>Tabla24[[#This Row],[PAS_NUM_COR_COD_ESC_TG_NEG]]-Tabla24[[#This Row],[ESC_NUM_COR_COD_ESC_TG_NEG]]</f>
        <v>-1.0333333333333337</v>
      </c>
      <c r="LX190" s="15">
        <f>Tabla24[[#This Row],[PAS_DUR_COR_COD_ESC_TG_NEG]]-Tabla24[[#This Row],[ESC_DUR_COR_COD_ESC_TG_NEG]]</f>
        <v>-105.69999999999999</v>
      </c>
      <c r="LY190" s="15">
        <f>Tabla24[[#This Row],[PAS_NUM_COR_COD_ESC_TG_NEU]]-Tabla24[[#This Row],[ESC_NUM_COR_COD_ESC_TG_NEU]]</f>
        <v>-0.34444444444444455</v>
      </c>
      <c r="LZ190" s="15">
        <f>Tabla24[[#This Row],[PAS_DUR_COR_COD_ESC_TG_NEU]]-Tabla24[[#This Row],[ESC_DUR_COR_COD_ESC_TG_NEU]]</f>
        <v>69.846153846153868</v>
      </c>
      <c r="MA190" s="15">
        <f>Tabla24[[#This Row],[PAS_NUM_COR_COD_ESC_TG_POS]]-Tabla24[[#This Row],[ESC_NUM_COR_COD_ESC_TG_POS]]</f>
        <v>-0.95000000000000018</v>
      </c>
      <c r="MB190" s="15">
        <f>Tabla24[[#This Row],[PAS_DUR_COR_COD_ESC_TG_POS]]-Tabla24[[#This Row],[ESC_DUR_COR_COD_ESC_TG_POS]]</f>
        <v>-143.5625</v>
      </c>
      <c r="MC190" s="15">
        <f>Tabla24[[#This Row],[PAS_NUM_COR_COD_ESC_TG_TOT]]-Tabla24[[#This Row],[ESC_NUM_COR_COD_ESC_TG_TOT]]</f>
        <v>-0.78544061302681989</v>
      </c>
      <c r="MD190" s="15">
        <f>Tabla24[[#This Row],[PAS_DUR_COR_COD_ESC_TG_TOT]]-Tabla24[[#This Row],[ESC_DUR_COR_COD_ESC_TG_TOT]]</f>
        <v>-63.489233419466018</v>
      </c>
      <c r="ME190">
        <v>186.2</v>
      </c>
      <c r="MF190">
        <v>214.8</v>
      </c>
      <c r="MG190">
        <v>156.69999999999999</v>
      </c>
      <c r="MH190">
        <v>185.84</v>
      </c>
      <c r="MI190">
        <v>154.5</v>
      </c>
      <c r="MJ190">
        <v>139.16666666666666</v>
      </c>
      <c r="MK190">
        <v>144.75</v>
      </c>
      <c r="ML190">
        <v>145.14285714285714</v>
      </c>
      <c r="MM190">
        <v>140.5</v>
      </c>
      <c r="MN190">
        <v>108.6</v>
      </c>
      <c r="MO190">
        <v>119.16666666666667</v>
      </c>
      <c r="MP190">
        <v>123.58823529411765</v>
      </c>
      <c r="MQ190">
        <v>151</v>
      </c>
      <c r="MR190">
        <v>142.77777777777777</v>
      </c>
      <c r="MS190">
        <v>153.125</v>
      </c>
      <c r="MT190">
        <v>148.88888888888889</v>
      </c>
      <c r="MU190">
        <v>140.13333333333333</v>
      </c>
      <c r="MV190">
        <v>117.92857142857143</v>
      </c>
      <c r="MW190">
        <v>153.64285714285714</v>
      </c>
      <c r="MX190">
        <v>137.30232558139534</v>
      </c>
      <c r="MY190">
        <v>113.21428571428571</v>
      </c>
      <c r="MZ190">
        <v>125.76923076923077</v>
      </c>
      <c r="NA190">
        <v>126.9375</v>
      </c>
      <c r="NB190">
        <v>122.11627906976744</v>
      </c>
      <c r="NC190" s="15">
        <f>Tabla1[[#This Row],[ROS_1DU_COR_COD_ROS_TG_NEG]]-Tabla1[[#This Row],[PAS_1DU_COR_COD_ROS_TG_NEG]]</f>
        <v>46.066666666666663</v>
      </c>
      <c r="ND190" s="15">
        <f>Tabla1[[#This Row],[ROS_1DU_COR_COD_ROS_TG_NEU]]-Tabla1[[#This Row],[PAS_1DU_COR_COD_ROS_TG_NEU]]</f>
        <v>96.871428571428581</v>
      </c>
      <c r="NE190" s="15">
        <f>Tabla1[[#This Row],[ROS_1DU_COR_COD_ROS_TG_POS]]-Tabla1[[#This Row],[PAS_1DU_COR_COD_ROS_TG_POS]]</f>
        <v>3.0571428571428498</v>
      </c>
      <c r="NF190" s="15">
        <f>Tabla1[[#This Row],[ROS_1DU_COR_COD_ROS_TG_TOT]]-Tabla1[[#This Row],[PAS_1DU_COR_COD_ROS_TG_TOT]]</f>
        <v>48.537674418604666</v>
      </c>
      <c r="NG190" s="15">
        <f>Tabla1[[#This Row],[ROS_1DU_COR_COD_ESC_TG_NEG]]-Tabla1[[#This Row],[PAS_1DU_COR_COD_ESC_TG_NEG]]</f>
        <v>41.285714285714292</v>
      </c>
      <c r="NH190" s="15">
        <f>Tabla1[[#This Row],[ROS_1DU_COR_COD_ESC_TG_NEU]]-Tabla1[[#This Row],[PAS_1DU_COR_COD_ESC_TG_NEU]]</f>
        <v>13.397435897435884</v>
      </c>
      <c r="NI190" s="15">
        <f>Tabla1[[#This Row],[ROS_1DU_COR_COD_ESC_TG_POS]]-Tabla1[[#This Row],[PAS_1DU_COR_COD_ESC_TG_POS]]</f>
        <v>17.8125</v>
      </c>
      <c r="NJ190" s="15">
        <f>Tabla1[[#This Row],[ROS_1DU_COR_COD_ESC_TG_TOT]]-Tabla1[[#This Row],[PAS_1DU_COR_COD_ESC_TG_TOT]]</f>
        <v>23.026578073089695</v>
      </c>
      <c r="NK190" s="15">
        <f>Tabla1[[#This Row],[PAS_1DU_COR_COD_ROS_TG_NEG]]-Tabla1[[#This Row],[ESC_1DU_COR_COD_ROS_TG_NEG]]</f>
        <v>-0.36666666666667425</v>
      </c>
      <c r="NL190" s="15">
        <f>Tabla1[[#This Row],[PAS_1DU_COR_COD_ROS_TG_NEU]]-Tabla1[[#This Row],[ESC_1DU_COR_COD_ROS_TG_NEU]]</f>
        <v>9.3285714285714363</v>
      </c>
      <c r="NM190" s="15">
        <f>Tabla1[[#This Row],[PAS_1DU_COR_COD_ROS_TG_POS]]-Tabla1[[#This Row],[ESC_1DU_COR_COD_ROS_TG_POS]]</f>
        <v>34.476190476190467</v>
      </c>
      <c r="NN190" s="15">
        <f>Tabla1[[#This Row],[PAS_1DU_COR_COD_ROS_TG_TOT]]-Tabla1[[#This Row],[ESC_1DU_COR_COD_ROS_TG_TOT]]</f>
        <v>13.714090287277685</v>
      </c>
      <c r="NO190" s="15">
        <f>Tabla1[[#This Row],[PAS_1DU_COR_COD_ESC_TG_NEG]]-Tabla1[[#This Row],[ESC_1DU_COR_COD_ESC_TG_NEG]]</f>
        <v>-37.785714285714292</v>
      </c>
      <c r="NP190" s="15">
        <f>Tabla1[[#This Row],[PAS_1DU_COR_COD_ESC_TG_NEU]]-Tabla1[[#This Row],[ESC_1DU_COR_COD_ESC_TG_NEU]]</f>
        <v>-17.008547008546998</v>
      </c>
      <c r="NQ190" s="15">
        <f>Tabla1[[#This Row],[PAS_1DU_COR_COD_ESC_TG_POS]]-Tabla1[[#This Row],[ESC_1DU_COR_COD_ESC_TG_POS]]</f>
        <v>-26.1875</v>
      </c>
      <c r="NR190" s="15">
        <f>Tabla1[[#This Row],[PAS_1DU_COR_COD_ESC_TG_TOT]]-Tabla1[[#This Row],[ESC_1DU_COR_COD_ESC_TG_TOT]]</f>
        <v>-26.772609819121442</v>
      </c>
    </row>
    <row r="191" spans="1:382" x14ac:dyDescent="0.3">
      <c r="A191" s="2" t="s">
        <v>213</v>
      </c>
      <c r="B191" s="2">
        <v>60</v>
      </c>
      <c r="C191" s="2">
        <v>2</v>
      </c>
      <c r="D191" s="2">
        <v>62</v>
      </c>
      <c r="E191">
        <v>3.05</v>
      </c>
      <c r="F191">
        <v>1083.5999999999999</v>
      </c>
      <c r="G191">
        <v>3.1</v>
      </c>
      <c r="H191">
        <v>1246.2857142857142</v>
      </c>
      <c r="I191">
        <v>3.55</v>
      </c>
      <c r="J191">
        <v>1353.8666666666666</v>
      </c>
      <c r="K191">
        <v>3.2333333333333334</v>
      </c>
      <c r="L191">
        <v>1227.5</v>
      </c>
      <c r="M191">
        <v>4.7</v>
      </c>
      <c r="N191">
        <v>1590.5625</v>
      </c>
      <c r="O191">
        <v>4.8</v>
      </c>
      <c r="P191">
        <v>1295.5999999999999</v>
      </c>
      <c r="Q191">
        <v>4.45</v>
      </c>
      <c r="R191">
        <v>1412.5625</v>
      </c>
      <c r="S191">
        <v>4.6500000000000004</v>
      </c>
      <c r="T191">
        <v>1422.3461538461538</v>
      </c>
      <c r="U191">
        <v>3.9416666666666669</v>
      </c>
      <c r="V191">
        <v>1333.0416666666667</v>
      </c>
      <c r="W191">
        <v>2.1</v>
      </c>
      <c r="X191">
        <v>720</v>
      </c>
      <c r="Y191">
        <v>2.15</v>
      </c>
      <c r="Z191">
        <v>626.45000000000005</v>
      </c>
      <c r="AA191">
        <v>2.2000000000000002</v>
      </c>
      <c r="AB191">
        <v>692.88235294117646</v>
      </c>
      <c r="AC191">
        <v>2.15</v>
      </c>
      <c r="AD191">
        <v>676</v>
      </c>
      <c r="AE191">
        <v>2.15</v>
      </c>
      <c r="AF191">
        <v>676</v>
      </c>
      <c r="AG191">
        <v>3.3444444444444446</v>
      </c>
      <c r="AH191">
        <v>1099.3288590604027</v>
      </c>
      <c r="BM191">
        <v>3.3444444444444446</v>
      </c>
      <c r="BN191">
        <v>1099.3288590604027</v>
      </c>
      <c r="BO191">
        <v>4.0999999999999996</v>
      </c>
      <c r="BP191">
        <v>1158.8888888888889</v>
      </c>
      <c r="BQ191">
        <v>4.1111111111111107</v>
      </c>
      <c r="BR191">
        <v>1323.8571428571429</v>
      </c>
      <c r="BS191">
        <v>5</v>
      </c>
      <c r="BT191">
        <v>1407.8888888888889</v>
      </c>
      <c r="BU191">
        <v>4.4137931034482758</v>
      </c>
      <c r="BV191">
        <v>1294.72</v>
      </c>
      <c r="BW191">
        <v>4.666666666666667</v>
      </c>
      <c r="BX191">
        <v>1134.3333333333333</v>
      </c>
      <c r="BY191">
        <v>2.7777777777777777</v>
      </c>
      <c r="BZ191">
        <v>801.14285714285711</v>
      </c>
      <c r="CA191">
        <v>2.875</v>
      </c>
      <c r="CB191">
        <v>1098</v>
      </c>
      <c r="CC191">
        <v>3.4615384615384617</v>
      </c>
      <c r="CD191">
        <v>1014.6190476190476</v>
      </c>
      <c r="CE191">
        <v>3.9636363636363638</v>
      </c>
      <c r="CF191">
        <v>1166.8478260869565</v>
      </c>
      <c r="CG191">
        <v>3</v>
      </c>
      <c r="CH191">
        <v>1060.8571428571429</v>
      </c>
      <c r="CI191">
        <v>2.6666666666666665</v>
      </c>
      <c r="CJ191">
        <v>1061.8333333333333</v>
      </c>
      <c r="CK191">
        <v>3</v>
      </c>
      <c r="CL191">
        <v>954.57142857142856</v>
      </c>
      <c r="CM191">
        <v>2.896551724137931</v>
      </c>
      <c r="CN191">
        <v>1023.95</v>
      </c>
      <c r="CO191">
        <v>3.1111111111111112</v>
      </c>
      <c r="CP191">
        <v>931.75</v>
      </c>
      <c r="CQ191">
        <v>4.2222222222222223</v>
      </c>
      <c r="CR191">
        <v>1070.5714285714287</v>
      </c>
      <c r="CS191">
        <v>3</v>
      </c>
      <c r="CT191">
        <v>944.66666666666663</v>
      </c>
      <c r="CU191">
        <v>3.4615384615384617</v>
      </c>
      <c r="CV191">
        <v>981.71428571428567</v>
      </c>
      <c r="CW191">
        <v>3.1636363636363636</v>
      </c>
      <c r="CX191">
        <v>1002.3170731707318</v>
      </c>
      <c r="CY191">
        <v>3.5636363636363635</v>
      </c>
      <c r="CZ191">
        <v>1089.3103448275863</v>
      </c>
      <c r="DA191">
        <v>2.2999999999999998</v>
      </c>
      <c r="DB191">
        <v>719.625</v>
      </c>
      <c r="DC191">
        <v>2.8888888888888888</v>
      </c>
      <c r="DD191">
        <v>888</v>
      </c>
      <c r="DE191">
        <v>3.4</v>
      </c>
      <c r="DF191">
        <v>760.1</v>
      </c>
      <c r="DG191">
        <v>2.8620689655172415</v>
      </c>
      <c r="DH191">
        <v>782.96</v>
      </c>
      <c r="DI191">
        <v>2.8888888888888888</v>
      </c>
      <c r="DJ191">
        <v>763.625</v>
      </c>
      <c r="DK191">
        <v>2.7777777777777777</v>
      </c>
      <c r="DL191">
        <v>977.83333333333337</v>
      </c>
      <c r="DM191">
        <v>1.75</v>
      </c>
      <c r="DN191">
        <v>620</v>
      </c>
      <c r="DO191">
        <v>2.5</v>
      </c>
      <c r="DP191">
        <v>793.47368421052636</v>
      </c>
      <c r="DQ191">
        <v>2.6909090909090909</v>
      </c>
      <c r="DR191">
        <v>787.5</v>
      </c>
      <c r="DS191">
        <v>2.6909090909090909</v>
      </c>
      <c r="DT191">
        <v>787.5</v>
      </c>
      <c r="DU191">
        <v>3.2727272727272729</v>
      </c>
      <c r="DV191">
        <v>987.93893129770993</v>
      </c>
      <c r="DY191">
        <v>7</v>
      </c>
      <c r="DZ191">
        <v>1074</v>
      </c>
      <c r="EC191">
        <v>7</v>
      </c>
      <c r="ED191">
        <v>1074</v>
      </c>
      <c r="EE191">
        <v>10</v>
      </c>
      <c r="EF191">
        <v>1866</v>
      </c>
      <c r="EG191">
        <v>0</v>
      </c>
      <c r="EI191">
        <v>4.5</v>
      </c>
      <c r="EJ191">
        <v>1140</v>
      </c>
      <c r="EK191">
        <v>4.75</v>
      </c>
      <c r="EL191">
        <v>1382</v>
      </c>
      <c r="EM191">
        <v>5.2</v>
      </c>
      <c r="EN191">
        <v>1305</v>
      </c>
      <c r="EQ191">
        <v>2</v>
      </c>
      <c r="ER191">
        <v>319</v>
      </c>
      <c r="EU191">
        <v>2</v>
      </c>
      <c r="EV191">
        <v>319</v>
      </c>
      <c r="EW191">
        <v>0</v>
      </c>
      <c r="EY191">
        <v>6</v>
      </c>
      <c r="EZ191">
        <v>1284</v>
      </c>
      <c r="FA191">
        <v>4.5</v>
      </c>
      <c r="FB191">
        <v>788</v>
      </c>
      <c r="FC191">
        <v>3.75</v>
      </c>
      <c r="FD191">
        <v>953.33333333333337</v>
      </c>
      <c r="FE191">
        <v>3.4</v>
      </c>
      <c r="FF191">
        <v>794.75</v>
      </c>
      <c r="FG191">
        <v>4.3</v>
      </c>
      <c r="FH191">
        <v>1049.875</v>
      </c>
      <c r="FK191">
        <v>3</v>
      </c>
      <c r="FL191">
        <v>661</v>
      </c>
      <c r="FO191">
        <v>3</v>
      </c>
      <c r="FP191">
        <v>661</v>
      </c>
      <c r="FQ191">
        <v>2</v>
      </c>
      <c r="FR191">
        <v>576</v>
      </c>
      <c r="FS191">
        <v>5</v>
      </c>
      <c r="FT191">
        <v>904</v>
      </c>
      <c r="FU191">
        <v>4</v>
      </c>
      <c r="FV191">
        <v>949.5</v>
      </c>
      <c r="FW191">
        <v>3.75</v>
      </c>
      <c r="FX191">
        <v>844.75</v>
      </c>
      <c r="FY191">
        <v>3.6</v>
      </c>
      <c r="FZ191">
        <v>808</v>
      </c>
      <c r="GA191">
        <v>3.6</v>
      </c>
      <c r="GB191">
        <v>808</v>
      </c>
      <c r="GC191">
        <v>4.0666666666666664</v>
      </c>
      <c r="GD191">
        <v>956.84615384615381</v>
      </c>
      <c r="GE191">
        <v>3.338888888888889</v>
      </c>
      <c r="GF191">
        <v>985.13194444444446</v>
      </c>
      <c r="GG191">
        <v>3.8</v>
      </c>
      <c r="GH191">
        <v>1237.2857142857142</v>
      </c>
      <c r="GI191">
        <v>2.7</v>
      </c>
      <c r="GJ191">
        <v>907.66666666666663</v>
      </c>
      <c r="GK191">
        <v>3.8888888888888888</v>
      </c>
      <c r="GL191">
        <v>1167.5714285714287</v>
      </c>
      <c r="GM191">
        <v>3.4482758620689653</v>
      </c>
      <c r="GN191">
        <v>1114</v>
      </c>
      <c r="GO191">
        <v>2</v>
      </c>
      <c r="GP191">
        <v>1176.75</v>
      </c>
      <c r="GQ191">
        <v>4.0999999999999996</v>
      </c>
      <c r="GR191">
        <v>1282.5714285714287</v>
      </c>
      <c r="GS191">
        <v>3</v>
      </c>
      <c r="GT191">
        <v>1077</v>
      </c>
      <c r="GU191">
        <v>3.0714285714285716</v>
      </c>
      <c r="GV191">
        <v>1191.875</v>
      </c>
      <c r="GW191">
        <v>3.263157894736842</v>
      </c>
      <c r="GX191">
        <v>1148.6111111111111</v>
      </c>
      <c r="GY191">
        <v>2.1</v>
      </c>
      <c r="GZ191">
        <v>1225.8</v>
      </c>
      <c r="HA191">
        <v>2.6</v>
      </c>
      <c r="HB191">
        <v>873.28571428571433</v>
      </c>
      <c r="HC191">
        <v>2.5555555555555554</v>
      </c>
      <c r="HD191">
        <v>1462.75</v>
      </c>
      <c r="HE191">
        <v>2.4137931034482758</v>
      </c>
      <c r="HF191">
        <v>1130.8125</v>
      </c>
      <c r="HG191">
        <v>2.8888888888888888</v>
      </c>
      <c r="HH191">
        <v>1031.5</v>
      </c>
      <c r="HI191">
        <v>1.9</v>
      </c>
      <c r="HJ191">
        <v>855.8</v>
      </c>
      <c r="HK191">
        <v>3.3333333333333335</v>
      </c>
      <c r="HL191">
        <v>981.125</v>
      </c>
      <c r="HM191">
        <v>2.6785714285714284</v>
      </c>
      <c r="HN191">
        <v>964.0526315789474</v>
      </c>
      <c r="HO191">
        <v>2.5438596491228069</v>
      </c>
      <c r="HP191">
        <v>1040.2857142857142</v>
      </c>
      <c r="HQ191">
        <v>2.9035087719298245</v>
      </c>
      <c r="HR191">
        <v>1095.2112676056338</v>
      </c>
      <c r="HS191">
        <v>1.4</v>
      </c>
      <c r="HT191">
        <v>1119.6666666666667</v>
      </c>
      <c r="HU191">
        <v>1.9</v>
      </c>
      <c r="HV191">
        <v>1031.4000000000001</v>
      </c>
      <c r="HW191">
        <v>1.6666666666666667</v>
      </c>
      <c r="HX191">
        <v>639.20000000000005</v>
      </c>
      <c r="HY191">
        <v>1.6551724137931034</v>
      </c>
      <c r="HZ191">
        <v>900.92307692307691</v>
      </c>
      <c r="IA191">
        <v>0.77777777777777779</v>
      </c>
      <c r="IB191">
        <v>930.5</v>
      </c>
      <c r="IC191">
        <v>1.1000000000000001</v>
      </c>
      <c r="ID191">
        <v>757</v>
      </c>
      <c r="IE191">
        <v>1.4444444444444444</v>
      </c>
      <c r="IF191">
        <v>532.66666666666663</v>
      </c>
      <c r="IG191">
        <v>1.1071428571428572</v>
      </c>
      <c r="IH191">
        <v>673.75</v>
      </c>
      <c r="II191">
        <v>1.3859649122807018</v>
      </c>
      <c r="IJ191">
        <v>791.88</v>
      </c>
      <c r="IK191">
        <v>1.3859649122807018</v>
      </c>
      <c r="IL191">
        <v>791.88</v>
      </c>
      <c r="IM191">
        <v>2.3976608187134505</v>
      </c>
      <c r="IN191">
        <v>1016.21875</v>
      </c>
      <c r="IS191">
        <v>0</v>
      </c>
      <c r="IU191">
        <v>0</v>
      </c>
      <c r="IW191">
        <v>0</v>
      </c>
      <c r="JA191">
        <v>6</v>
      </c>
      <c r="JB191">
        <v>1413</v>
      </c>
      <c r="JC191">
        <v>3</v>
      </c>
      <c r="JD191">
        <v>1413</v>
      </c>
      <c r="JE191">
        <v>2</v>
      </c>
      <c r="JF191">
        <v>1413</v>
      </c>
      <c r="JK191">
        <v>4</v>
      </c>
      <c r="JL191">
        <v>1056</v>
      </c>
      <c r="JM191">
        <v>4</v>
      </c>
      <c r="JN191">
        <v>1056</v>
      </c>
      <c r="JO191">
        <v>2</v>
      </c>
      <c r="JP191">
        <v>470</v>
      </c>
      <c r="JS191">
        <v>0</v>
      </c>
      <c r="JU191">
        <v>1</v>
      </c>
      <c r="JV191">
        <v>470</v>
      </c>
      <c r="JW191">
        <v>2</v>
      </c>
      <c r="JX191">
        <v>763</v>
      </c>
      <c r="JY191">
        <v>2</v>
      </c>
      <c r="JZ191">
        <v>979.66666666666663</v>
      </c>
      <c r="KE191">
        <v>1</v>
      </c>
      <c r="KF191">
        <v>392</v>
      </c>
      <c r="KG191">
        <v>1</v>
      </c>
      <c r="KH191">
        <v>392</v>
      </c>
      <c r="KI191">
        <v>0</v>
      </c>
      <c r="KM191">
        <v>0</v>
      </c>
      <c r="KO191">
        <v>0</v>
      </c>
      <c r="KQ191">
        <v>0.33333333333333331</v>
      </c>
      <c r="KR191">
        <v>392</v>
      </c>
      <c r="KS191">
        <v>0.33333333333333331</v>
      </c>
      <c r="KT191">
        <v>392</v>
      </c>
      <c r="KU191">
        <v>1.4444444444444444</v>
      </c>
      <c r="KV191">
        <v>832.75</v>
      </c>
      <c r="KW191">
        <v>2.35</v>
      </c>
      <c r="KX191">
        <v>1008.88</v>
      </c>
      <c r="KY191" s="15">
        <f>Tabla24[[#This Row],[ROS_NUM_COR_COD_ROS_TG_NEG]]-Tabla24[[#This Row],[PAS_NUM_COR_COD_ROS_TG_NEG]]</f>
        <v>-1.8111111111111113</v>
      </c>
      <c r="KZ191" s="15">
        <f>Tabla24[[#This Row],[ROS_DUR_COR_COD_ROS_TG_NEG]]-Tabla24[[#This Row],[PAS_DUR_COR_COD_ROS_TG_NEG]]</f>
        <v>-559.0625</v>
      </c>
      <c r="LA191" s="15">
        <f>Tabla24[[#This Row],[ROS_NUM_COR_COD_ROS_TG_NEU]]-Tabla24[[#This Row],[PAS_NUM_COR_COD_ROS_TG_NEU]]</f>
        <v>-2.9</v>
      </c>
      <c r="LB191" s="15">
        <f>Tabla24[[#This Row],[ROS_DUR_COR_COD_ROS_TG_NEU]]-Tabla24[[#This Row],[PAS_DUR_COR_COD_ROS_TG_NEU]]</f>
        <v>-439.79999999999995</v>
      </c>
      <c r="LC191" s="15">
        <f>Tabla24[[#This Row],[ROS_NUM_COR_COD_ROS_TG_POS]]-Tabla24[[#This Row],[PAS_NUM_COR_COD_ROS_TG_POS]]</f>
        <v>-1.1166666666666667</v>
      </c>
      <c r="LD191" s="15">
        <f>Tabla24[[#This Row],[ROS_DUR_COR_COD_ROS_TG_POS]]-Tabla24[[#This Row],[PAS_DUR_COR_COD_ROS_TG_POS]]</f>
        <v>-431.4375</v>
      </c>
      <c r="LE191" s="15">
        <f>Tabla24[[#This Row],[ROS_NUM_COR_COD_ROS_TG_TOT]]-Tabla24[[#This Row],[PAS_NUM_COR_COD_ROS_TG_TOT]]</f>
        <v>-1.971428571428572</v>
      </c>
      <c r="LF191" s="15">
        <f>Tabla24[[#This Row],[ROS_DUR_COR_COD_ROS_TG_TOT]]-Tabla24[[#This Row],[PAS_DUR_COR_COD_ROS_TG_TOT]]</f>
        <v>-458.29352226720641</v>
      </c>
      <c r="LG191" s="15">
        <f>Tabla24[[#This Row],[ROS_NUM_COR_COD_ESC_TG_NEG]]-Tabla24[[#This Row],[PAS_NUM_COR_COD_ESC_TG_NEG]]</f>
        <v>-1.0499999999999998</v>
      </c>
      <c r="LH191" s="15">
        <f>Tabla24[[#This Row],[ROS_DUR_COR_COD_ESC_TG_NEG]]-Tabla24[[#This Row],[PAS_DUR_COR_COD_ESC_TG_NEG]]</f>
        <v>93.150000000000091</v>
      </c>
      <c r="LI191" s="15">
        <f>Tabla24[[#This Row],[ROS_NUM_COR_COD_ESC_TG_NEU]]-Tabla24[[#This Row],[PAS_NUM_COR_COD_ESC_TG_NEU]]</f>
        <v>0.99999999999999956</v>
      </c>
      <c r="LJ191" s="15">
        <f>Tabla24[[#This Row],[ROS_NUM_COR_COD_ESC_TG_NEG]]-Tabla24[[#This Row],[PAS_NUM_COR_COD_ESC_TG_NEG]]</f>
        <v>-1.0499999999999998</v>
      </c>
      <c r="LK191" s="15">
        <f>Tabla24[[#This Row],[ROS_NUM_COR_COD_ESC_TG_POS]]-Tabla24[[#This Row],[PAS_NUM_COR_COD_ESC_TG_POS]]</f>
        <v>-0.54999999999999982</v>
      </c>
      <c r="LL191" s="15">
        <f>Tabla24[[#This Row],[ROS_DUR_COR_COD_ESC_TG_POS]]-Tabla24[[#This Row],[PAS_DUR_COR_COD_ESC_TG_POS]]</f>
        <v>-276.86666666666656</v>
      </c>
      <c r="LM191" s="15">
        <f>Tabla24[[#This Row],[ROS_NUM_COR_COD_ESC_TG_TOT]]-Tabla24[[#This Row],[PAS_NUM_COR_COD_ESC_TG_TOT]]</f>
        <v>-0.16190476190476177</v>
      </c>
      <c r="LN191" s="15">
        <f>Tabla24[[#This Row],[ROS_DUR_COR_COD_ESC_TG_TOT]]-Tabla24[[#This Row],[PAS_DUR_COR_COD_ESC_TG_TOT]]</f>
        <v>-35.625</v>
      </c>
      <c r="LO191" s="15">
        <f>Tabla24[[#This Row],[PAS_NUM_COR_COD_ROS_TG_NEG]]-Tabla24[[#This Row],[ESC_NUM_COR_COD_ROS_TG_NEG]]</f>
        <v>1.588888888888889</v>
      </c>
      <c r="LP191" s="15">
        <f>Tabla24[[#This Row],[PAS_DUR_COR_COD_ROS_TG_NEG]]-Tabla24[[#This Row],[ESC_DUR_COR_COD_ROS_TG_NEG]]</f>
        <v>658.8125</v>
      </c>
      <c r="LQ191" s="15">
        <f>Tabla24[[#This Row],[PAS_NUM_COR_COD_ROS_TG_NEU]]-Tabla24[[#This Row],[ESC_NUM_COR_COD_ROS_TG_NEU]]</f>
        <v>0.5777777777777775</v>
      </c>
      <c r="LR191" s="15">
        <f>Tabla24[[#This Row],[PAS_DUR_COR_COD_ROS_TG_NEU]]-Tabla24[[#This Row],[ESC_DUR_COR_COD_ROS_TG_NEU]]</f>
        <v>225.02857142857124</v>
      </c>
      <c r="LS191" s="15">
        <f>Tabla24[[#This Row],[PAS_NUM_COR_COD_ROS_TG_POS]]-Tabla24[[#This Row],[ESC_NUM_COR_COD_ROS_TG_POS]]</f>
        <v>1.4500000000000002</v>
      </c>
      <c r="LT191" s="15">
        <f>Tabla24[[#This Row],[PAS_DUR_COR_COD_ROS_TG_POS]]-Tabla24[[#This Row],[ESC_DUR_COR_COD_ROS_TG_POS]]</f>
        <v>467.89583333333337</v>
      </c>
      <c r="LU191" s="15">
        <f>Tabla24[[#This Row],[PAS_NUM_COR_COD_ROS_TG_TOT]]-Tabla24[[#This Row],[ESC_NUM_COR_COD_ROS_TG_TOT]]</f>
        <v>1.1884615384615387</v>
      </c>
      <c r="LV191" s="15">
        <f>Tabla24[[#This Row],[PAS_DUR_COR_COD_ROS_TG_TOT]]-Tabla24[[#This Row],[ESC_DUR_COR_COD_ROS_TG_TOT]]</f>
        <v>440.63186813186815</v>
      </c>
      <c r="LW191" s="15">
        <f>Tabla24[[#This Row],[PAS_NUM_COR_COD_ESC_TG_NEG]]-Tabla24[[#This Row],[ESC_NUM_COR_COD_ESC_TG_NEG]]</f>
        <v>-1.6166666666666671</v>
      </c>
      <c r="LX191" s="15">
        <f>Tabla24[[#This Row],[PAS_DUR_COR_COD_ESC_TG_NEG]]-Tabla24[[#This Row],[ESC_DUR_COR_COD_ESC_TG_NEG]]</f>
        <v>-50.733333333333348</v>
      </c>
      <c r="LY191" s="15">
        <f>Tabla24[[#This Row],[PAS_NUM_COR_COD_ESC_TG_NEU]]-Tabla24[[#This Row],[ESC_NUM_COR_COD_ESC_TG_NEU]]</f>
        <v>0.32222222222222241</v>
      </c>
      <c r="LZ191" s="15">
        <f>Tabla24[[#This Row],[PAS_DUR_COR_COD_ESC_TG_NEU]]-Tabla24[[#This Row],[ESC_DUR_COR_COD_ESC_TG_NEU]]</f>
        <v>445.14285714285711</v>
      </c>
      <c r="MA191" s="15">
        <f>Tabla24[[#This Row],[PAS_NUM_COR_COD_ESC_TG_POS]]-Tabla24[[#This Row],[ESC_NUM_COR_COD_ESC_TG_POS]]</f>
        <v>0.67499999999999982</v>
      </c>
      <c r="MB191" s="15">
        <f>Tabla24[[#This Row],[PAS_DUR_COR_COD_ESC_TG_POS]]-Tabla24[[#This Row],[ESC_DUR_COR_COD_ESC_TG_POS]]</f>
        <v>255.86666666666656</v>
      </c>
      <c r="MC191" s="15">
        <f>Tabla24[[#This Row],[PAS_NUM_COR_COD_ESC_TG_TOT]]-Tabla24[[#This Row],[ESC_NUM_COR_COD_ESC_TG_TOT]]</f>
        <v>-0.22820512820512828</v>
      </c>
      <c r="MD191" s="15">
        <f>Tabla24[[#This Row],[PAS_DUR_COR_COD_ESC_TG_TOT]]-Tabla24[[#This Row],[ESC_DUR_COR_COD_ESC_TG_TOT]]</f>
        <v>212.88095238095241</v>
      </c>
      <c r="ME191">
        <v>173.83333333333334</v>
      </c>
      <c r="MF191">
        <v>252</v>
      </c>
      <c r="MG191">
        <v>239.5</v>
      </c>
      <c r="MH191">
        <v>222.05263157894737</v>
      </c>
      <c r="MI191">
        <v>295.25</v>
      </c>
      <c r="MJ191">
        <v>228</v>
      </c>
      <c r="MK191">
        <v>190.4</v>
      </c>
      <c r="ML191">
        <v>233.0625</v>
      </c>
      <c r="MM191">
        <v>293.875</v>
      </c>
      <c r="MN191">
        <v>201.71428571428572</v>
      </c>
      <c r="MO191">
        <v>256.66666666666669</v>
      </c>
      <c r="MP191">
        <v>252.52380952380952</v>
      </c>
      <c r="MQ191">
        <v>237.77777777777777</v>
      </c>
      <c r="MR191">
        <v>260.85714285714283</v>
      </c>
      <c r="MS191">
        <v>297.2</v>
      </c>
      <c r="MT191">
        <v>259.61904761904759</v>
      </c>
      <c r="MU191">
        <v>333.75</v>
      </c>
      <c r="MV191">
        <v>336.2</v>
      </c>
      <c r="MW191">
        <v>253.3125</v>
      </c>
      <c r="MX191">
        <v>309.94230769230768</v>
      </c>
      <c r="MY191">
        <v>289.53333333333336</v>
      </c>
      <c r="MZ191">
        <v>325.14285714285717</v>
      </c>
      <c r="NA191">
        <v>286.26666666666665</v>
      </c>
      <c r="NB191">
        <v>299.75</v>
      </c>
      <c r="NC191" s="15">
        <f>Tabla1[[#This Row],[ROS_1DU_COR_COD_ROS_TG_NEG]]-Tabla1[[#This Row],[PAS_1DU_COR_COD_ROS_TG_NEG]]</f>
        <v>-159.91666666666666</v>
      </c>
      <c r="ND191" s="15">
        <f>Tabla1[[#This Row],[ROS_1DU_COR_COD_ROS_TG_NEU]]-Tabla1[[#This Row],[PAS_1DU_COR_COD_ROS_TG_NEU]]</f>
        <v>-84.199999999999989</v>
      </c>
      <c r="NE191" s="15">
        <f>Tabla1[[#This Row],[ROS_1DU_COR_COD_ROS_TG_POS]]-Tabla1[[#This Row],[PAS_1DU_COR_COD_ROS_TG_POS]]</f>
        <v>-13.8125</v>
      </c>
      <c r="NF191" s="15">
        <f>Tabla1[[#This Row],[ROS_1DU_COR_COD_ROS_TG_TOT]]-Tabla1[[#This Row],[PAS_1DU_COR_COD_ROS_TG_TOT]]</f>
        <v>-87.889676113360309</v>
      </c>
      <c r="NG191" s="15">
        <f>Tabla1[[#This Row],[ROS_1DU_COR_COD_ESC_TG_NEG]]-Tabla1[[#This Row],[PAS_1DU_COR_COD_ESC_TG_NEG]]</f>
        <v>5.7166666666666401</v>
      </c>
      <c r="NH191" s="15">
        <f>Tabla1[[#This Row],[ROS_1DU_COR_COD_ESC_TG_NEU]]-Tabla1[[#This Row],[PAS_1DU_COR_COD_ESC_TG_NEU]]</f>
        <v>-97.142857142857167</v>
      </c>
      <c r="NI191" s="15">
        <f>Tabla1[[#This Row],[ROS_1DU_COR_COD_ESC_TG_POS]]-Tabla1[[#This Row],[PAS_1DU_COR_COD_ESC_TG_POS]]</f>
        <v>-95.866666666666646</v>
      </c>
      <c r="NJ191" s="15">
        <f>Tabla1[[#This Row],[ROS_1DU_COR_COD_ESC_TG_TOT]]-Tabla1[[#This Row],[PAS_1DU_COR_COD_ESC_TG_TOT]]</f>
        <v>-66.6875</v>
      </c>
      <c r="NK191" s="15">
        <f>Tabla1[[#This Row],[PAS_1DU_COR_COD_ROS_TG_NEG]]-Tabla1[[#This Row],[ESC_1DU_COR_COD_ROS_TG_NEG]]</f>
        <v>39.875</v>
      </c>
      <c r="NL191" s="15">
        <f>Tabla1[[#This Row],[PAS_1DU_COR_COD_ROS_TG_NEU]]-Tabla1[[#This Row],[ESC_1DU_COR_COD_ROS_TG_NEU]]</f>
        <v>134.48571428571427</v>
      </c>
      <c r="NM191" s="15">
        <f>Tabla1[[#This Row],[PAS_1DU_COR_COD_ROS_TG_POS]]-Tabla1[[#This Row],[ESC_1DU_COR_COD_ROS_TG_POS]]</f>
        <v>-3.3541666666666856</v>
      </c>
      <c r="NN191" s="15">
        <f>Tabla1[[#This Row],[PAS_1DU_COR_COD_ROS_TG_TOT]]-Tabla1[[#This Row],[ESC_1DU_COR_COD_ROS_TG_TOT]]</f>
        <v>57.418498168498161</v>
      </c>
      <c r="NO191" s="15">
        <f>Tabla1[[#This Row],[PAS_1DU_COR_COD_ESC_TG_NEG]]-Tabla1[[#This Row],[ESC_1DU_COR_COD_ESC_TG_NEG]]</f>
        <v>51.755555555555588</v>
      </c>
      <c r="NP191" s="15">
        <f>Tabla1[[#This Row],[PAS_1DU_COR_COD_ESC_TG_NEU]]-Tabla1[[#This Row],[ESC_1DU_COR_COD_ESC_TG_NEU]]</f>
        <v>64.285714285714334</v>
      </c>
      <c r="NQ191" s="15">
        <f>Tabla1[[#This Row],[PAS_1DU_COR_COD_ESC_TG_POS]]-Tabla1[[#This Row],[ESC_1DU_COR_COD_ESC_TG_POS]]</f>
        <v>-10.933333333333337</v>
      </c>
      <c r="NR191" s="15">
        <f>Tabla1[[#This Row],[PAS_1DU_COR_COD_ESC_TG_TOT]]-Tabla1[[#This Row],[ESC_1DU_COR_COD_ESC_TG_TOT]]</f>
        <v>40.130952380952408</v>
      </c>
    </row>
    <row r="192" spans="1:382" x14ac:dyDescent="0.3">
      <c r="A192" s="2" t="s">
        <v>214</v>
      </c>
      <c r="B192" s="2">
        <v>60</v>
      </c>
      <c r="C192" s="2">
        <v>2</v>
      </c>
      <c r="D192" s="2">
        <v>67</v>
      </c>
      <c r="E192">
        <v>2.4</v>
      </c>
      <c r="F192">
        <v>1133.8461538461538</v>
      </c>
      <c r="G192">
        <v>3.15</v>
      </c>
      <c r="H192">
        <v>1475.3846153846155</v>
      </c>
      <c r="I192">
        <v>4.5999999999999996</v>
      </c>
      <c r="J192">
        <v>1767.6875</v>
      </c>
      <c r="K192">
        <v>3.3833333333333333</v>
      </c>
      <c r="L192">
        <v>1481.0238095238096</v>
      </c>
      <c r="M192">
        <v>4.25</v>
      </c>
      <c r="N192">
        <v>1644.4666666666667</v>
      </c>
      <c r="O192">
        <v>3.6</v>
      </c>
      <c r="P192">
        <v>1265.9411764705883</v>
      </c>
      <c r="Q192">
        <v>2.4</v>
      </c>
      <c r="R192">
        <v>1104.4166666666667</v>
      </c>
      <c r="S192">
        <v>3.4166666666666665</v>
      </c>
      <c r="T192">
        <v>1350.9318181818182</v>
      </c>
      <c r="U192">
        <v>3.4</v>
      </c>
      <c r="V192">
        <v>1414.4651162790697</v>
      </c>
      <c r="W192">
        <v>2.0499999999999998</v>
      </c>
      <c r="X192">
        <v>595.38888888888891</v>
      </c>
      <c r="Y192">
        <v>2</v>
      </c>
      <c r="Z192">
        <v>638.57894736842104</v>
      </c>
      <c r="AA192">
        <v>2.2000000000000002</v>
      </c>
      <c r="AB192">
        <v>597.25</v>
      </c>
      <c r="AC192">
        <v>2.0833333333333335</v>
      </c>
      <c r="AD192">
        <v>610.43859649122805</v>
      </c>
      <c r="AE192">
        <v>2.0833333333333335</v>
      </c>
      <c r="AF192">
        <v>610.43859649122805</v>
      </c>
      <c r="AG192">
        <v>2.9611111111111112</v>
      </c>
      <c r="AH192">
        <v>1093.979020979021</v>
      </c>
      <c r="BM192">
        <v>2.9611111111111112</v>
      </c>
      <c r="BN192">
        <v>1093.979020979021</v>
      </c>
      <c r="BO192">
        <v>3.7</v>
      </c>
      <c r="BP192">
        <v>1190.5</v>
      </c>
      <c r="BQ192">
        <v>2.6666666666666665</v>
      </c>
      <c r="BR192">
        <v>747.42857142857144</v>
      </c>
      <c r="BS192">
        <v>2.4444444444444446</v>
      </c>
      <c r="BT192">
        <v>1132.4000000000001</v>
      </c>
      <c r="BU192">
        <v>2.9642857142857144</v>
      </c>
      <c r="BV192">
        <v>1020.9</v>
      </c>
      <c r="BW192">
        <v>1.4444444444444444</v>
      </c>
      <c r="BX192">
        <v>1236.6666666666667</v>
      </c>
      <c r="BY192">
        <v>3.6666666666666665</v>
      </c>
      <c r="BZ192">
        <v>1266.1428571428571</v>
      </c>
      <c r="CA192">
        <v>3.6</v>
      </c>
      <c r="CB192">
        <v>1128.375</v>
      </c>
      <c r="CC192">
        <v>2.9285714285714284</v>
      </c>
      <c r="CD192">
        <v>1200</v>
      </c>
      <c r="CE192">
        <v>2.9464285714285716</v>
      </c>
      <c r="CF192">
        <v>1105.7368421052631</v>
      </c>
      <c r="CG192">
        <v>2</v>
      </c>
      <c r="CH192">
        <v>787</v>
      </c>
      <c r="CI192">
        <v>2.4444444444444446</v>
      </c>
      <c r="CJ192">
        <v>740.57142857142856</v>
      </c>
      <c r="CK192">
        <v>1.1111111111111112</v>
      </c>
      <c r="CL192">
        <v>574.5</v>
      </c>
      <c r="CM192">
        <v>1.8571428571428572</v>
      </c>
      <c r="CN192">
        <v>717.88235294117646</v>
      </c>
      <c r="CO192">
        <v>1.4444444444444444</v>
      </c>
      <c r="CP192">
        <v>654</v>
      </c>
      <c r="CQ192">
        <v>1.2222222222222223</v>
      </c>
      <c r="CR192">
        <v>479.33333333333331</v>
      </c>
      <c r="CS192">
        <v>1.6</v>
      </c>
      <c r="CT192">
        <v>498</v>
      </c>
      <c r="CU192">
        <v>1.4285714285714286</v>
      </c>
      <c r="CV192">
        <v>533.15789473684208</v>
      </c>
      <c r="CW192">
        <v>1.6428571428571428</v>
      </c>
      <c r="CX192">
        <v>620.38888888888891</v>
      </c>
      <c r="CY192">
        <v>2.2946428571428572</v>
      </c>
      <c r="CZ192">
        <v>869.62162162162167</v>
      </c>
      <c r="DA192">
        <v>1.6</v>
      </c>
      <c r="DB192">
        <v>731.16666666666663</v>
      </c>
      <c r="DC192">
        <v>1.8888888888888888</v>
      </c>
      <c r="DD192">
        <v>562.71428571428567</v>
      </c>
      <c r="DE192">
        <v>1.3333333333333333</v>
      </c>
      <c r="DF192">
        <v>723</v>
      </c>
      <c r="DG192">
        <v>1.6071428571428572</v>
      </c>
      <c r="DH192">
        <v>663.38888888888891</v>
      </c>
      <c r="DI192">
        <v>0.88888888888888884</v>
      </c>
      <c r="DJ192">
        <v>443.5</v>
      </c>
      <c r="DK192">
        <v>1.7777777777777777</v>
      </c>
      <c r="DL192">
        <v>746</v>
      </c>
      <c r="DM192">
        <v>1.9</v>
      </c>
      <c r="DN192">
        <v>634.14285714285711</v>
      </c>
      <c r="DO192">
        <v>1.5357142857142858</v>
      </c>
      <c r="DP192">
        <v>628.76470588235293</v>
      </c>
      <c r="DQ192">
        <v>1.5714285714285714</v>
      </c>
      <c r="DR192">
        <v>646.57142857142856</v>
      </c>
      <c r="DS192">
        <v>1.5714285714285714</v>
      </c>
      <c r="DT192">
        <v>646.57142857142856</v>
      </c>
      <c r="DU192">
        <v>2.0535714285714284</v>
      </c>
      <c r="DV192">
        <v>798</v>
      </c>
      <c r="DY192">
        <v>5</v>
      </c>
      <c r="DZ192">
        <v>1157</v>
      </c>
      <c r="EA192">
        <v>1</v>
      </c>
      <c r="EB192">
        <v>108</v>
      </c>
      <c r="EC192">
        <v>3</v>
      </c>
      <c r="ED192">
        <v>632.5</v>
      </c>
      <c r="EE192">
        <v>5</v>
      </c>
      <c r="EF192">
        <v>1667</v>
      </c>
      <c r="EG192">
        <v>4</v>
      </c>
      <c r="EH192">
        <v>962</v>
      </c>
      <c r="EK192">
        <v>4.5</v>
      </c>
      <c r="EL192">
        <v>1314.5</v>
      </c>
      <c r="EM192">
        <v>3.75</v>
      </c>
      <c r="EN192">
        <v>973.5</v>
      </c>
      <c r="EQ192">
        <v>1</v>
      </c>
      <c r="ER192">
        <v>224</v>
      </c>
      <c r="ES192">
        <v>0</v>
      </c>
      <c r="EU192">
        <v>0.5</v>
      </c>
      <c r="EV192">
        <v>224</v>
      </c>
      <c r="EW192">
        <v>2</v>
      </c>
      <c r="EX192">
        <v>550</v>
      </c>
      <c r="EY192">
        <v>2</v>
      </c>
      <c r="EZ192">
        <v>356</v>
      </c>
      <c r="FC192">
        <v>2</v>
      </c>
      <c r="FD192">
        <v>453</v>
      </c>
      <c r="FE192">
        <v>1.25</v>
      </c>
      <c r="FF192">
        <v>376.66666666666669</v>
      </c>
      <c r="FG192">
        <v>2.5</v>
      </c>
      <c r="FH192">
        <v>717.71428571428567</v>
      </c>
      <c r="FK192">
        <v>2</v>
      </c>
      <c r="FL192">
        <v>347</v>
      </c>
      <c r="FM192">
        <v>8</v>
      </c>
      <c r="FN192">
        <v>1460</v>
      </c>
      <c r="FO192">
        <v>5</v>
      </c>
      <c r="FP192">
        <v>903.5</v>
      </c>
      <c r="FQ192">
        <v>1</v>
      </c>
      <c r="FR192">
        <v>386</v>
      </c>
      <c r="FS192">
        <v>1</v>
      </c>
      <c r="FT192">
        <v>364</v>
      </c>
      <c r="FW192">
        <v>1</v>
      </c>
      <c r="FX192">
        <v>375</v>
      </c>
      <c r="FY192">
        <v>3</v>
      </c>
      <c r="FZ192">
        <v>639.25</v>
      </c>
      <c r="GA192">
        <v>3</v>
      </c>
      <c r="GB192">
        <v>639.25</v>
      </c>
      <c r="GC192">
        <v>2.6666666666666665</v>
      </c>
      <c r="GD192">
        <v>689.18181818181813</v>
      </c>
      <c r="GE192">
        <v>2.0944444444444446</v>
      </c>
      <c r="GF192">
        <v>788.02499999999998</v>
      </c>
      <c r="GG192">
        <v>0.66666666666666663</v>
      </c>
      <c r="GH192">
        <v>345</v>
      </c>
      <c r="GI192">
        <v>2</v>
      </c>
      <c r="GJ192">
        <v>1164.6666666666667</v>
      </c>
      <c r="GK192">
        <v>0.75</v>
      </c>
      <c r="GL192">
        <v>436.33333333333331</v>
      </c>
      <c r="GM192">
        <v>1.1538461538461537</v>
      </c>
      <c r="GN192">
        <v>618.29999999999995</v>
      </c>
      <c r="GO192">
        <v>0.625</v>
      </c>
      <c r="GP192">
        <v>1888</v>
      </c>
      <c r="GQ192">
        <v>1.25</v>
      </c>
      <c r="GR192">
        <v>1356</v>
      </c>
      <c r="GS192">
        <v>1</v>
      </c>
      <c r="GT192">
        <v>491.75</v>
      </c>
      <c r="GU192">
        <v>0.96</v>
      </c>
      <c r="GV192">
        <v>938.14285714285711</v>
      </c>
      <c r="GW192">
        <v>1.0588235294117647</v>
      </c>
      <c r="GX192">
        <v>750</v>
      </c>
      <c r="GY192">
        <v>0.22222222222222221</v>
      </c>
      <c r="GZ192">
        <v>129</v>
      </c>
      <c r="HA192">
        <v>0.44444444444444442</v>
      </c>
      <c r="HB192">
        <v>402</v>
      </c>
      <c r="HC192">
        <v>0.25</v>
      </c>
      <c r="HD192">
        <v>612</v>
      </c>
      <c r="HE192">
        <v>0.30769230769230771</v>
      </c>
      <c r="HF192">
        <v>346</v>
      </c>
      <c r="HG192">
        <v>0.75</v>
      </c>
      <c r="HH192">
        <v>439</v>
      </c>
      <c r="HI192">
        <v>0.75</v>
      </c>
      <c r="HJ192">
        <v>921</v>
      </c>
      <c r="HK192">
        <v>0.44444444444444442</v>
      </c>
      <c r="HL192">
        <v>358.33333333333331</v>
      </c>
      <c r="HM192">
        <v>0.64</v>
      </c>
      <c r="HN192">
        <v>529.25</v>
      </c>
      <c r="HO192">
        <v>0.47058823529411764</v>
      </c>
      <c r="HP192">
        <v>450.71428571428572</v>
      </c>
      <c r="HQ192">
        <v>0.76470588235294112</v>
      </c>
      <c r="HR192">
        <v>614.83870967741939</v>
      </c>
      <c r="HS192">
        <v>0</v>
      </c>
      <c r="HU192">
        <v>0.1111111111111111</v>
      </c>
      <c r="HV192">
        <v>142</v>
      </c>
      <c r="HW192">
        <v>0</v>
      </c>
      <c r="HY192">
        <v>3.8461538461538464E-2</v>
      </c>
      <c r="HZ192">
        <v>142</v>
      </c>
      <c r="IA192">
        <v>0</v>
      </c>
      <c r="IC192">
        <v>0.625</v>
      </c>
      <c r="ID192">
        <v>437.5</v>
      </c>
      <c r="IE192">
        <v>0</v>
      </c>
      <c r="IG192">
        <v>0.2</v>
      </c>
      <c r="IH192">
        <v>437.5</v>
      </c>
      <c r="II192">
        <v>0.11764705882352941</v>
      </c>
      <c r="IJ192">
        <v>339</v>
      </c>
      <c r="IK192">
        <v>0.11764705882352941</v>
      </c>
      <c r="IL192">
        <v>339</v>
      </c>
      <c r="IM192">
        <v>0.5490196078431373</v>
      </c>
      <c r="IN192">
        <v>590.5</v>
      </c>
      <c r="IO192">
        <v>0</v>
      </c>
      <c r="IQ192">
        <v>0</v>
      </c>
      <c r="IS192">
        <v>0</v>
      </c>
      <c r="IU192">
        <v>0</v>
      </c>
      <c r="IW192">
        <v>2.5</v>
      </c>
      <c r="IX192">
        <v>1303</v>
      </c>
      <c r="IY192">
        <v>0</v>
      </c>
      <c r="JA192">
        <v>5</v>
      </c>
      <c r="JB192">
        <v>1021</v>
      </c>
      <c r="JC192">
        <v>2</v>
      </c>
      <c r="JD192">
        <v>1162</v>
      </c>
      <c r="JE192">
        <v>1.1111111111111112</v>
      </c>
      <c r="JF192">
        <v>1162</v>
      </c>
      <c r="JG192">
        <v>2</v>
      </c>
      <c r="JH192">
        <v>730</v>
      </c>
      <c r="JI192">
        <v>0</v>
      </c>
      <c r="JK192">
        <v>0.5</v>
      </c>
      <c r="JL192">
        <v>122</v>
      </c>
      <c r="JM192">
        <v>0.75</v>
      </c>
      <c r="JN192">
        <v>426</v>
      </c>
      <c r="JO192">
        <v>1.5</v>
      </c>
      <c r="JP192">
        <v>298</v>
      </c>
      <c r="JQ192">
        <v>2</v>
      </c>
      <c r="JR192">
        <v>786</v>
      </c>
      <c r="JS192">
        <v>0</v>
      </c>
      <c r="JU192">
        <v>1.4</v>
      </c>
      <c r="JV192">
        <v>460.66666666666669</v>
      </c>
      <c r="JW192">
        <v>1.1111111111111112</v>
      </c>
      <c r="JX192">
        <v>446.8</v>
      </c>
      <c r="JY192">
        <v>1.1111111111111112</v>
      </c>
      <c r="JZ192">
        <v>651.14285714285711</v>
      </c>
      <c r="KA192">
        <v>4</v>
      </c>
      <c r="KB192">
        <v>630</v>
      </c>
      <c r="KC192">
        <v>0</v>
      </c>
      <c r="KE192">
        <v>0</v>
      </c>
      <c r="KG192">
        <v>1</v>
      </c>
      <c r="KH192">
        <v>630</v>
      </c>
      <c r="KI192">
        <v>0</v>
      </c>
      <c r="KK192">
        <v>0</v>
      </c>
      <c r="KM192">
        <v>1</v>
      </c>
      <c r="KN192">
        <v>182</v>
      </c>
      <c r="KO192">
        <v>0.2</v>
      </c>
      <c r="KP192">
        <v>182</v>
      </c>
      <c r="KQ192">
        <v>0.55555555555555558</v>
      </c>
      <c r="KR192">
        <v>406</v>
      </c>
      <c r="KS192">
        <v>0.55555555555555558</v>
      </c>
      <c r="KT192">
        <v>406</v>
      </c>
      <c r="KU192">
        <v>0.92592592592592593</v>
      </c>
      <c r="KV192">
        <v>596.66666666666663</v>
      </c>
      <c r="KW192">
        <v>0.60555555555555551</v>
      </c>
      <c r="KX192">
        <v>591.79069767441865</v>
      </c>
      <c r="KY192" s="15">
        <f>Tabla24[[#This Row],[ROS_NUM_COR_COD_ROS_TG_NEG]]-Tabla24[[#This Row],[PAS_NUM_COR_COD_ROS_TG_NEG]]</f>
        <v>-3.5</v>
      </c>
      <c r="KZ192" s="15">
        <f>Tabla24[[#This Row],[ROS_DUR_COR_COD_ROS_TG_NEG]]-Tabla24[[#This Row],[PAS_DUR_COR_COD_ROS_TG_NEG]]</f>
        <v>-1205.4666666666667</v>
      </c>
      <c r="LA192" s="15">
        <f>Tabla24[[#This Row],[ROS_NUM_COR_COD_ROS_TG_NEU]]-Tabla24[[#This Row],[PAS_NUM_COR_COD_ROS_TG_NEU]]</f>
        <v>-2.85</v>
      </c>
      <c r="LB192" s="15">
        <f>Tabla24[[#This Row],[ROS_DUR_COR_COD_ROS_TG_NEU]]-Tabla24[[#This Row],[PAS_DUR_COR_COD_ROS_TG_NEU]]</f>
        <v>-344.94117647058829</v>
      </c>
      <c r="LC192" s="15">
        <f>Tabla24[[#This Row],[ROS_NUM_COR_COD_ROS_TG_POS]]-Tabla24[[#This Row],[PAS_NUM_COR_COD_ROS_TG_POS]]</f>
        <v>-1.9555555555555555</v>
      </c>
      <c r="LD192" s="15">
        <f>Tabla24[[#This Row],[ROS_DUR_COR_COD_ROS_TG_POS]]-Tabla24[[#This Row],[PAS_DUR_COR_COD_ROS_TG_POS]]</f>
        <v>-746.08333333333348</v>
      </c>
      <c r="LE192" s="15">
        <f>Tabla24[[#This Row],[ROS_NUM_COR_COD_ROS_TG_TOT]]-Tabla24[[#This Row],[PAS_NUM_COR_COD_ROS_TG_TOT]]</f>
        <v>-2.7766666666666664</v>
      </c>
      <c r="LF192" s="15">
        <f>Tabla24[[#This Row],[ROS_DUR_COR_COD_ROS_TG_TOT]]-Tabla24[[#This Row],[PAS_DUR_COR_COD_ROS_TG_TOT]]</f>
        <v>-821.68181818181824</v>
      </c>
      <c r="LG192" s="15">
        <f>Tabla24[[#This Row],[ROS_NUM_COR_COD_ESC_TG_NEG]]-Tabla24[[#This Row],[PAS_NUM_COR_COD_ESC_TG_NEG]]</f>
        <v>-1.7749999999999999</v>
      </c>
      <c r="LH192" s="15">
        <f>Tabla24[[#This Row],[ROS_DUR_COR_COD_ESC_TG_NEG]]-Tabla24[[#This Row],[PAS_DUR_COR_COD_ESC_TG_NEG]]</f>
        <v>754.15384615384619</v>
      </c>
      <c r="LI192" s="15">
        <f>Tabla24[[#This Row],[ROS_NUM_COR_COD_ESC_TG_NEU]]-Tabla24[[#This Row],[PAS_NUM_COR_COD_ESC_TG_NEU]]</f>
        <v>-1.9</v>
      </c>
      <c r="LJ192" s="15">
        <f>Tabla24[[#This Row],[ROS_NUM_COR_COD_ESC_TG_NEG]]-Tabla24[[#This Row],[PAS_NUM_COR_COD_ESC_TG_NEG]]</f>
        <v>-1.7749999999999999</v>
      </c>
      <c r="LK192" s="15">
        <f>Tabla24[[#This Row],[ROS_NUM_COR_COD_ESC_TG_POS]]-Tabla24[[#This Row],[PAS_NUM_COR_COD_ESC_TG_POS]]</f>
        <v>-3.5999999999999996</v>
      </c>
      <c r="LL192" s="15">
        <f>Tabla24[[#This Row],[ROS_DUR_COR_COD_ESC_TG_POS]]-Tabla24[[#This Row],[PAS_DUR_COR_COD_ESC_TG_POS]]</f>
        <v>-1275.9375</v>
      </c>
      <c r="LM192" s="15">
        <f>Tabla24[[#This Row],[ROS_NUM_COR_COD_ESC_TG_TOT]]-Tabla24[[#This Row],[PAS_NUM_COR_COD_ESC_TG_TOT]]</f>
        <v>-2.4233333333333333</v>
      </c>
      <c r="LN192" s="15">
        <f>Tabla24[[#This Row],[ROS_DUR_COR_COD_ESC_TG_TOT]]-Tabla24[[#This Row],[PAS_DUR_COR_COD_ESC_TG_TOT]]</f>
        <v>-542.88095238095252</v>
      </c>
      <c r="LO192" s="15">
        <f>Tabla24[[#This Row],[PAS_NUM_COR_COD_ROS_TG_NEG]]-Tabla24[[#This Row],[ESC_NUM_COR_COD_ROS_TG_NEG]]</f>
        <v>2.8055555555555554</v>
      </c>
      <c r="LP192" s="15">
        <f>Tabla24[[#This Row],[PAS_DUR_COR_COD_ROS_TG_NEG]]-Tabla24[[#This Row],[ESC_DUR_COR_COD_ROS_TG_NEG]]</f>
        <v>990.4666666666667</v>
      </c>
      <c r="LQ192" s="15">
        <f>Tabla24[[#This Row],[PAS_NUM_COR_COD_ROS_TG_NEU]]-Tabla24[[#This Row],[ESC_NUM_COR_COD_ROS_TG_NEU]]</f>
        <v>2.3777777777777778</v>
      </c>
      <c r="LR192" s="15">
        <f>Tabla24[[#This Row],[PAS_DUR_COR_COD_ROS_TG_NEU]]-Tabla24[[#This Row],[ESC_DUR_COR_COD_ROS_TG_NEU]]</f>
        <v>786.60784313725503</v>
      </c>
      <c r="LS192" s="15">
        <f>Tabla24[[#This Row],[PAS_NUM_COR_COD_ROS_TG_POS]]-Tabla24[[#This Row],[ESC_NUM_COR_COD_ROS_TG_POS]]</f>
        <v>0.79999999999999982</v>
      </c>
      <c r="LT192" s="15">
        <f>Tabla24[[#This Row],[PAS_DUR_COR_COD_ROS_TG_POS]]-Tabla24[[#This Row],[ESC_DUR_COR_COD_ROS_TG_POS]]</f>
        <v>606.41666666666674</v>
      </c>
      <c r="LU192" s="15">
        <f>Tabla24[[#This Row],[PAS_NUM_COR_COD_ROS_TG_TOT]]-Tabla24[[#This Row],[ESC_NUM_COR_COD_ROS_TG_TOT]]</f>
        <v>1.9880952380952379</v>
      </c>
      <c r="LV192" s="15">
        <f>Tabla24[[#This Row],[PAS_DUR_COR_COD_ROS_TG_TOT]]-Tabla24[[#This Row],[ESC_DUR_COR_COD_ROS_TG_TOT]]</f>
        <v>817.77392344497616</v>
      </c>
      <c r="LW192" s="15">
        <f>Tabla24[[#This Row],[PAS_NUM_COR_COD_ESC_TG_NEG]]-Tabla24[[#This Row],[ESC_NUM_COR_COD_ESC_TG_NEG]]</f>
        <v>0.95555555555555549</v>
      </c>
      <c r="LX192" s="15">
        <f>Tabla24[[#This Row],[PAS_DUR_COR_COD_ESC_TG_NEG]]-Tabla24[[#This Row],[ESC_DUR_COR_COD_ESC_TG_NEG]]</f>
        <v>-102.82051282051293</v>
      </c>
      <c r="LY192" s="15">
        <f>Tabla24[[#This Row],[PAS_NUM_COR_COD_ESC_TG_NEU]]-Tabla24[[#This Row],[ESC_NUM_COR_COD_ESC_TG_NEU]]</f>
        <v>-0.51666666666666661</v>
      </c>
      <c r="LZ192" s="15">
        <f>Tabla24[[#This Row],[PAS_DUR_COR_COD_ESC_TG_NEU]]-Tabla24[[#This Row],[ESC_DUR_COR_COD_ESC_TG_NEU]]</f>
        <v>209.24175824175836</v>
      </c>
      <c r="MA192" s="15">
        <f>Tabla24[[#This Row],[PAS_NUM_COR_COD_ESC_TG_POS]]-Tabla24[[#This Row],[ESC_NUM_COR_COD_ESC_TG_POS]]</f>
        <v>0.99999999999999956</v>
      </c>
      <c r="MB192" s="15">
        <f>Tabla24[[#This Row],[PAS_DUR_COR_COD_ESC_TG_POS]]-Tabla24[[#This Row],[ESC_DUR_COR_COD_ESC_TG_POS]]</f>
        <v>639.3125</v>
      </c>
      <c r="MC192" s="15">
        <f>Tabla24[[#This Row],[PAS_NUM_COR_COD_ESC_TG_TOT]]-Tabla24[[#This Row],[ESC_NUM_COR_COD_ESC_TG_TOT]]</f>
        <v>0.45476190476190492</v>
      </c>
      <c r="MD192" s="15">
        <f>Tabla24[[#This Row],[PAS_DUR_COR_COD_ESC_TG_TOT]]-Tabla24[[#This Row],[ESC_DUR_COR_COD_ESC_TG_TOT]]</f>
        <v>281.02380952380963</v>
      </c>
      <c r="ME192">
        <v>135.33333333333334</v>
      </c>
      <c r="MF192">
        <v>292.5</v>
      </c>
      <c r="MG192">
        <v>265.66666666666669</v>
      </c>
      <c r="MH192">
        <v>223.5</v>
      </c>
      <c r="MI192">
        <v>356</v>
      </c>
      <c r="MJ192">
        <v>131</v>
      </c>
      <c r="MK192">
        <v>167</v>
      </c>
      <c r="ML192">
        <v>183.71428571428572</v>
      </c>
      <c r="MM192">
        <v>239</v>
      </c>
      <c r="MN192">
        <v>239.33333333333334</v>
      </c>
      <c r="MO192">
        <v>233</v>
      </c>
      <c r="MP192">
        <v>236.57894736842104</v>
      </c>
      <c r="MQ192">
        <v>306.66666666666669</v>
      </c>
      <c r="MR192">
        <v>266.85714285714283</v>
      </c>
      <c r="MS192">
        <v>242.25</v>
      </c>
      <c r="MT192">
        <v>262.55555555555554</v>
      </c>
      <c r="MU192">
        <v>260</v>
      </c>
      <c r="MV192">
        <v>292.76470588235293</v>
      </c>
      <c r="MW192">
        <v>230.91666666666666</v>
      </c>
      <c r="MX192">
        <v>264.72727272727275</v>
      </c>
      <c r="MY192">
        <v>339.69230769230768</v>
      </c>
      <c r="MZ192">
        <v>299.84615384615387</v>
      </c>
      <c r="NA192">
        <v>332.125</v>
      </c>
      <c r="NB192">
        <v>324.47619047619048</v>
      </c>
      <c r="NC192" s="15">
        <f>Tabla1[[#This Row],[ROS_1DU_COR_COD_ROS_TG_NEG]]-Tabla1[[#This Row],[PAS_1DU_COR_COD_ROS_TG_NEG]]</f>
        <v>-124.66666666666666</v>
      </c>
      <c r="ND192" s="15">
        <f>Tabla1[[#This Row],[ROS_1DU_COR_COD_ROS_TG_NEU]]-Tabla1[[#This Row],[PAS_1DU_COR_COD_ROS_TG_NEU]]</f>
        <v>-0.2647058823529278</v>
      </c>
      <c r="NE192" s="15">
        <f>Tabla1[[#This Row],[ROS_1DU_COR_COD_ROS_TG_POS]]-Tabla1[[#This Row],[PAS_1DU_COR_COD_ROS_TG_POS]]</f>
        <v>34.750000000000028</v>
      </c>
      <c r="NF192" s="15">
        <f>Tabla1[[#This Row],[ROS_1DU_COR_COD_ROS_TG_TOT]]-Tabla1[[#This Row],[PAS_1DU_COR_COD_ROS_TG_TOT]]</f>
        <v>-41.227272727272748</v>
      </c>
      <c r="NG192" s="15">
        <f>Tabla1[[#This Row],[ROS_1DU_COR_COD_ESC_TG_NEG]]-Tabla1[[#This Row],[PAS_1DU_COR_COD_ESC_TG_NEG]]</f>
        <v>16.307692307692321</v>
      </c>
      <c r="NH192" s="15">
        <f>Tabla1[[#This Row],[ROS_1DU_COR_COD_ESC_TG_NEU]]-Tabla1[[#This Row],[PAS_1DU_COR_COD_ESC_TG_NEU]]</f>
        <v>-168.84615384615387</v>
      </c>
      <c r="NI192" s="15">
        <f>Tabla1[[#This Row],[ROS_1DU_COR_COD_ESC_TG_POS]]-Tabla1[[#This Row],[PAS_1DU_COR_COD_ESC_TG_POS]]</f>
        <v>-165.125</v>
      </c>
      <c r="NJ192" s="15">
        <f>Tabla1[[#This Row],[ROS_1DU_COR_COD_ESC_TG_TOT]]-Tabla1[[#This Row],[PAS_1DU_COR_COD_ESC_TG_TOT]]</f>
        <v>-140.76190476190476</v>
      </c>
      <c r="NK192" s="15">
        <f>Tabla1[[#This Row],[PAS_1DU_COR_COD_ROS_TG_NEG]]-Tabla1[[#This Row],[ESC_1DU_COR_COD_ROS_TG_NEG]]</f>
        <v>21</v>
      </c>
      <c r="NL192" s="15">
        <f>Tabla1[[#This Row],[PAS_1DU_COR_COD_ROS_TG_NEU]]-Tabla1[[#This Row],[ESC_1DU_COR_COD_ROS_TG_NEU]]</f>
        <v>53.431372549019585</v>
      </c>
      <c r="NM192" s="15">
        <f>Tabla1[[#This Row],[PAS_1DU_COR_COD_ROS_TG_POS]]-Tabla1[[#This Row],[ESC_1DU_COR_COD_ROS_TG_POS]]</f>
        <v>-2.0833333333333428</v>
      </c>
      <c r="NN192" s="15">
        <f>Tabla1[[#This Row],[PAS_1DU_COR_COD_ROS_TG_TOT]]-Tabla1[[#This Row],[ESC_1DU_COR_COD_ROS_TG_TOT]]</f>
        <v>28.148325358851707</v>
      </c>
      <c r="NO192" s="15">
        <f>Tabla1[[#This Row],[PAS_1DU_COR_COD_ESC_TG_NEG]]-Tabla1[[#This Row],[ESC_1DU_COR_COD_ESC_TG_NEG]]</f>
        <v>33.025641025640994</v>
      </c>
      <c r="NP192" s="15">
        <f>Tabla1[[#This Row],[PAS_1DU_COR_COD_ESC_TG_NEU]]-Tabla1[[#This Row],[ESC_1DU_COR_COD_ESC_TG_NEU]]</f>
        <v>32.989010989011035</v>
      </c>
      <c r="NQ192" s="15">
        <f>Tabla1[[#This Row],[PAS_1DU_COR_COD_ESC_TG_POS]]-Tabla1[[#This Row],[ESC_1DU_COR_COD_ESC_TG_POS]]</f>
        <v>89.875</v>
      </c>
      <c r="NR192" s="15">
        <f>Tabla1[[#This Row],[PAS_1DU_COR_COD_ESC_TG_TOT]]-Tabla1[[#This Row],[ESC_1DU_COR_COD_ESC_TG_TOT]]</f>
        <v>61.920634920634939</v>
      </c>
    </row>
    <row r="193" spans="1:382" x14ac:dyDescent="0.3">
      <c r="A193" s="2" t="s">
        <v>215</v>
      </c>
      <c r="B193" s="2">
        <v>60</v>
      </c>
      <c r="C193" s="2">
        <v>2</v>
      </c>
      <c r="D193" s="2">
        <v>62</v>
      </c>
      <c r="E193">
        <v>1.65</v>
      </c>
      <c r="F193">
        <v>966.66666666666663</v>
      </c>
      <c r="G193">
        <v>1.25</v>
      </c>
      <c r="H193">
        <v>1064.1428571428571</v>
      </c>
      <c r="I193">
        <v>0.95</v>
      </c>
      <c r="J193">
        <v>1123.5999999999999</v>
      </c>
      <c r="K193">
        <v>1.2833333333333334</v>
      </c>
      <c r="L193">
        <v>1036.5238095238096</v>
      </c>
      <c r="M193">
        <v>1.5</v>
      </c>
      <c r="N193">
        <v>977.55555555555554</v>
      </c>
      <c r="O193">
        <v>1.2</v>
      </c>
      <c r="P193">
        <v>1085.4285714285713</v>
      </c>
      <c r="Q193">
        <v>0.5</v>
      </c>
      <c r="R193">
        <v>540.16666666666663</v>
      </c>
      <c r="S193">
        <v>1.0666666666666667</v>
      </c>
      <c r="T193">
        <v>892.59090909090912</v>
      </c>
      <c r="U193">
        <v>1.175</v>
      </c>
      <c r="V193">
        <v>962.88372093023258</v>
      </c>
      <c r="W193">
        <v>0.1</v>
      </c>
      <c r="X193">
        <v>771</v>
      </c>
      <c r="Y193">
        <v>0.15</v>
      </c>
      <c r="Z193">
        <v>465</v>
      </c>
      <c r="AA193">
        <v>0.05</v>
      </c>
      <c r="AB193">
        <v>398</v>
      </c>
      <c r="AC193">
        <v>0.1</v>
      </c>
      <c r="AD193">
        <v>524.75</v>
      </c>
      <c r="AE193">
        <v>0.1</v>
      </c>
      <c r="AF193">
        <v>524.75</v>
      </c>
      <c r="AG193">
        <v>0.81666666666666665</v>
      </c>
      <c r="AH193">
        <v>925.59574468085111</v>
      </c>
      <c r="BM193">
        <v>0.81666666666666665</v>
      </c>
      <c r="BN193">
        <v>925.59574468085111</v>
      </c>
      <c r="BO193">
        <v>3.1111111111111112</v>
      </c>
      <c r="BP193">
        <v>1239.7142857142858</v>
      </c>
      <c r="BQ193">
        <v>1.7</v>
      </c>
      <c r="BR193">
        <v>1014</v>
      </c>
      <c r="BS193">
        <v>1.5</v>
      </c>
      <c r="BT193">
        <v>813.4</v>
      </c>
      <c r="BU193">
        <v>2.0689655172413794</v>
      </c>
      <c r="BV193">
        <v>1047.9411764705883</v>
      </c>
      <c r="BW193">
        <v>3.8</v>
      </c>
      <c r="BX193">
        <v>1122.7</v>
      </c>
      <c r="BY193">
        <v>2.1</v>
      </c>
      <c r="BZ193">
        <v>1353</v>
      </c>
      <c r="CA193">
        <v>2.375</v>
      </c>
      <c r="CB193">
        <v>953.33333333333337</v>
      </c>
      <c r="CC193">
        <v>2.7857142857142856</v>
      </c>
      <c r="CD193">
        <v>1129.1428571428571</v>
      </c>
      <c r="CE193">
        <v>2.4210526315789473</v>
      </c>
      <c r="CF193">
        <v>1092.8157894736842</v>
      </c>
      <c r="CG193">
        <v>1.8888888888888888</v>
      </c>
      <c r="CH193">
        <v>809.14285714285711</v>
      </c>
      <c r="CI193">
        <v>1.7</v>
      </c>
      <c r="CJ193">
        <v>659.57142857142856</v>
      </c>
      <c r="CK193">
        <v>1.8</v>
      </c>
      <c r="CL193">
        <v>1282.25</v>
      </c>
      <c r="CM193">
        <v>1.7931034482758621</v>
      </c>
      <c r="CN193">
        <v>856.11111111111109</v>
      </c>
      <c r="CO193">
        <v>1.7</v>
      </c>
      <c r="CP193">
        <v>878.83333333333337</v>
      </c>
      <c r="CQ193">
        <v>2.2999999999999998</v>
      </c>
      <c r="CR193">
        <v>973.42857142857144</v>
      </c>
      <c r="CS193">
        <v>1.75</v>
      </c>
      <c r="CT193">
        <v>1115.75</v>
      </c>
      <c r="CU193">
        <v>1.9285714285714286</v>
      </c>
      <c r="CV193">
        <v>973.52941176470586</v>
      </c>
      <c r="CW193">
        <v>1.8596491228070176</v>
      </c>
      <c r="CX193">
        <v>913.14285714285711</v>
      </c>
      <c r="CY193">
        <v>2.1403508771929824</v>
      </c>
      <c r="CZ193">
        <v>1006.6712328767123</v>
      </c>
      <c r="DA193">
        <v>1.3333333333333333</v>
      </c>
      <c r="DB193">
        <v>634.4</v>
      </c>
      <c r="DC193">
        <v>1.5</v>
      </c>
      <c r="DD193">
        <v>837.8</v>
      </c>
      <c r="DE193">
        <v>1.2</v>
      </c>
      <c r="DF193">
        <v>746.6</v>
      </c>
      <c r="DG193">
        <v>1.3448275862068966</v>
      </c>
      <c r="DH193">
        <v>739.6</v>
      </c>
      <c r="DI193">
        <v>1.6</v>
      </c>
      <c r="DJ193">
        <v>532.5</v>
      </c>
      <c r="DK193">
        <v>1.2</v>
      </c>
      <c r="DL193">
        <v>504.28571428571428</v>
      </c>
      <c r="DM193">
        <v>1.5</v>
      </c>
      <c r="DN193">
        <v>637.79999999999995</v>
      </c>
      <c r="DO193">
        <v>1.4285714285714286</v>
      </c>
      <c r="DP193">
        <v>548.95000000000005</v>
      </c>
      <c r="DQ193">
        <v>1.3859649122807018</v>
      </c>
      <c r="DR193">
        <v>630.65714285714284</v>
      </c>
      <c r="DS193">
        <v>1.3859649122807018</v>
      </c>
      <c r="DT193">
        <v>630.65714285714284</v>
      </c>
      <c r="DU193">
        <v>1.8888888888888888</v>
      </c>
      <c r="DV193">
        <v>884.81481481481478</v>
      </c>
      <c r="DW193">
        <v>0</v>
      </c>
      <c r="EC193">
        <v>0</v>
      </c>
      <c r="EI193">
        <v>3.5</v>
      </c>
      <c r="EJ193">
        <v>2343</v>
      </c>
      <c r="EK193">
        <v>3.5</v>
      </c>
      <c r="EL193">
        <v>2343</v>
      </c>
      <c r="EM193">
        <v>2.3333333333333335</v>
      </c>
      <c r="EN193">
        <v>2343</v>
      </c>
      <c r="EO193">
        <v>0</v>
      </c>
      <c r="EU193">
        <v>0</v>
      </c>
      <c r="FA193">
        <v>2</v>
      </c>
      <c r="FB193">
        <v>915</v>
      </c>
      <c r="FC193">
        <v>2</v>
      </c>
      <c r="FD193">
        <v>915</v>
      </c>
      <c r="FE193">
        <v>1.3333333333333333</v>
      </c>
      <c r="FF193">
        <v>915</v>
      </c>
      <c r="FG193">
        <v>1.8333333333333333</v>
      </c>
      <c r="FH193">
        <v>1629</v>
      </c>
      <c r="FI193">
        <v>0</v>
      </c>
      <c r="FO193">
        <v>0</v>
      </c>
      <c r="FU193">
        <v>3</v>
      </c>
      <c r="FV193">
        <v>1834</v>
      </c>
      <c r="FW193">
        <v>3</v>
      </c>
      <c r="FX193">
        <v>1834</v>
      </c>
      <c r="FY193">
        <v>2</v>
      </c>
      <c r="FZ193">
        <v>1834</v>
      </c>
      <c r="GA193">
        <v>2</v>
      </c>
      <c r="GB193">
        <v>1834</v>
      </c>
      <c r="GC193">
        <v>1.8888888888888888</v>
      </c>
      <c r="GD193">
        <v>1697.3333333333333</v>
      </c>
      <c r="GE193">
        <v>1.8888888888888888</v>
      </c>
      <c r="GF193">
        <v>906.77477477477476</v>
      </c>
      <c r="GG193">
        <v>0.7</v>
      </c>
      <c r="GH193">
        <v>464.25</v>
      </c>
      <c r="GI193">
        <v>2</v>
      </c>
      <c r="GJ193">
        <v>719.5</v>
      </c>
      <c r="GK193">
        <v>2.5</v>
      </c>
      <c r="GL193">
        <v>1173.2</v>
      </c>
      <c r="GM193">
        <v>1.6785714285714286</v>
      </c>
      <c r="GN193">
        <v>792.88235294117646</v>
      </c>
      <c r="GO193">
        <v>0.77777777777777779</v>
      </c>
      <c r="GP193">
        <v>528.5</v>
      </c>
      <c r="GQ193">
        <v>2.2000000000000002</v>
      </c>
      <c r="GR193">
        <v>909.125</v>
      </c>
      <c r="GS193">
        <v>2.8</v>
      </c>
      <c r="GT193">
        <v>1589.3333333333333</v>
      </c>
      <c r="GU193">
        <v>1.9655172413793103</v>
      </c>
      <c r="GV193">
        <v>1051.2777777777778</v>
      </c>
      <c r="GW193">
        <v>1.8245614035087718</v>
      </c>
      <c r="GX193">
        <v>925.7714285714286</v>
      </c>
      <c r="GY193">
        <v>6.1</v>
      </c>
      <c r="GZ193">
        <v>1958.8</v>
      </c>
      <c r="HA193">
        <v>4.7</v>
      </c>
      <c r="HB193">
        <v>1437.7</v>
      </c>
      <c r="HC193">
        <v>4.25</v>
      </c>
      <c r="HD193">
        <v>1339.125</v>
      </c>
      <c r="HE193">
        <v>5.0714285714285712</v>
      </c>
      <c r="HF193">
        <v>1595.6428571428571</v>
      </c>
      <c r="HG193">
        <v>5.4444444444444446</v>
      </c>
      <c r="HH193">
        <v>1730.8888888888889</v>
      </c>
      <c r="HI193">
        <v>4.5</v>
      </c>
      <c r="HJ193">
        <v>1434.1</v>
      </c>
      <c r="HK193">
        <v>3.4</v>
      </c>
      <c r="HL193">
        <v>1605.5714285714287</v>
      </c>
      <c r="HM193">
        <v>4.4137931034482758</v>
      </c>
      <c r="HN193">
        <v>1583</v>
      </c>
      <c r="HO193">
        <v>4.7368421052631575</v>
      </c>
      <c r="HP193">
        <v>1589.5555555555557</v>
      </c>
      <c r="HQ193">
        <v>3.2807017543859649</v>
      </c>
      <c r="HR193">
        <v>1328.5168539325844</v>
      </c>
      <c r="HS193">
        <v>2.7</v>
      </c>
      <c r="HT193">
        <v>783.5</v>
      </c>
      <c r="HU193">
        <v>1.9</v>
      </c>
      <c r="HV193">
        <v>639.33333333333337</v>
      </c>
      <c r="HW193">
        <v>2.375</v>
      </c>
      <c r="HX193">
        <v>766.625</v>
      </c>
      <c r="HY193">
        <v>2.3214285714285716</v>
      </c>
      <c r="HZ193">
        <v>730.44444444444446</v>
      </c>
      <c r="IA193">
        <v>2</v>
      </c>
      <c r="IB193">
        <v>731.25</v>
      </c>
      <c r="IC193">
        <v>2.2000000000000002</v>
      </c>
      <c r="ID193">
        <v>698.6</v>
      </c>
      <c r="IE193">
        <v>1.7</v>
      </c>
      <c r="IF193">
        <v>752.14285714285711</v>
      </c>
      <c r="IG193">
        <v>1.9655172413793103</v>
      </c>
      <c r="IH193">
        <v>724.04</v>
      </c>
      <c r="II193">
        <v>2.1403508771929824</v>
      </c>
      <c r="IJ193">
        <v>727.36538461538464</v>
      </c>
      <c r="IK193">
        <v>2.1403508771929824</v>
      </c>
      <c r="IL193">
        <v>727.36538461538464</v>
      </c>
      <c r="IM193">
        <v>2.9005847953216373</v>
      </c>
      <c r="IN193">
        <v>1106.8156028368794</v>
      </c>
      <c r="IS193">
        <v>2</v>
      </c>
      <c r="IT193">
        <v>405</v>
      </c>
      <c r="IU193">
        <v>2</v>
      </c>
      <c r="IV193">
        <v>405</v>
      </c>
      <c r="IW193">
        <v>0</v>
      </c>
      <c r="JC193">
        <v>0</v>
      </c>
      <c r="JE193">
        <v>1.3333333333333333</v>
      </c>
      <c r="JF193">
        <v>405</v>
      </c>
      <c r="JK193">
        <v>5</v>
      </c>
      <c r="JL193">
        <v>1587.5</v>
      </c>
      <c r="JM193">
        <v>5</v>
      </c>
      <c r="JN193">
        <v>1587.5</v>
      </c>
      <c r="JO193">
        <v>7</v>
      </c>
      <c r="JP193">
        <v>2028</v>
      </c>
      <c r="JU193">
        <v>7</v>
      </c>
      <c r="JV193">
        <v>2028</v>
      </c>
      <c r="JW193">
        <v>5.666666666666667</v>
      </c>
      <c r="JX193">
        <v>1734.3333333333333</v>
      </c>
      <c r="JY193">
        <v>3.5</v>
      </c>
      <c r="JZ193">
        <v>1202.5999999999999</v>
      </c>
      <c r="KE193">
        <v>6</v>
      </c>
      <c r="KF193">
        <v>1831.5</v>
      </c>
      <c r="KG193">
        <v>6</v>
      </c>
      <c r="KH193">
        <v>1831.5</v>
      </c>
      <c r="KI193">
        <v>3</v>
      </c>
      <c r="KJ193">
        <v>602</v>
      </c>
      <c r="KO193">
        <v>3</v>
      </c>
      <c r="KP193">
        <v>602</v>
      </c>
      <c r="KQ193">
        <v>5</v>
      </c>
      <c r="KR193">
        <v>1421.6666666666667</v>
      </c>
      <c r="KS193">
        <v>5</v>
      </c>
      <c r="KT193">
        <v>1421.6666666666667</v>
      </c>
      <c r="KU193">
        <v>4</v>
      </c>
      <c r="KV193">
        <v>1284.75</v>
      </c>
      <c r="KW193">
        <v>2.9555555555555557</v>
      </c>
      <c r="KX193">
        <v>1116.3691275167785</v>
      </c>
      <c r="KY193" s="15">
        <f>Tabla24[[#This Row],[ROS_NUM_COR_COD_ROS_TG_NEG]]-Tabla24[[#This Row],[PAS_NUM_COR_COD_ROS_TG_NEG]]</f>
        <v>3.9444444444444446</v>
      </c>
      <c r="KZ193" s="15">
        <f>Tabla24[[#This Row],[ROS_DUR_COR_COD_ROS_TG_NEG]]-Tabla24[[#This Row],[PAS_DUR_COR_COD_ROS_TG_NEG]]</f>
        <v>753.33333333333337</v>
      </c>
      <c r="LA193" s="15">
        <f>Tabla24[[#This Row],[ROS_NUM_COR_COD_ROS_TG_NEU]]-Tabla24[[#This Row],[PAS_NUM_COR_COD_ROS_TG_NEU]]</f>
        <v>3.3</v>
      </c>
      <c r="LB193" s="15">
        <f>Tabla24[[#This Row],[ROS_DUR_COR_COD_ROS_TG_NEU]]-Tabla24[[#This Row],[PAS_DUR_COR_COD_ROS_TG_NEU]]</f>
        <v>348.67142857142858</v>
      </c>
      <c r="LC193" s="15">
        <f>Tabla24[[#This Row],[ROS_NUM_COR_COD_ROS_TG_POS]]-Tabla24[[#This Row],[PAS_NUM_COR_COD_ROS_TG_POS]]</f>
        <v>2.9</v>
      </c>
      <c r="LD193" s="15">
        <f>Tabla24[[#This Row],[ROS_DUR_COR_COD_ROS_TG_POS]]-Tabla24[[#This Row],[PAS_DUR_COR_COD_ROS_TG_POS]]</f>
        <v>1065.4047619047619</v>
      </c>
      <c r="LE193" s="15">
        <f>Tabla24[[#This Row],[ROS_NUM_COR_COD_ROS_TG_TOT]]-Tabla24[[#This Row],[PAS_NUM_COR_COD_ROS_TG_TOT]]</f>
        <v>3.3471264367816094</v>
      </c>
      <c r="LF193" s="15">
        <f>Tabla24[[#This Row],[ROS_DUR_COR_COD_ROS_TG_TOT]]-Tabla24[[#This Row],[PAS_DUR_COR_COD_ROS_TG_TOT]]</f>
        <v>690.40909090909088</v>
      </c>
      <c r="LG193" s="15">
        <f>Tabla24[[#This Row],[ROS_NUM_COR_COD_ESC_TG_NEG]]-Tabla24[[#This Row],[PAS_NUM_COR_COD_ESC_TG_NEG]]</f>
        <v>-0.87222222222222212</v>
      </c>
      <c r="LH193" s="15">
        <f>Tabla24[[#This Row],[ROS_DUR_COR_COD_ESC_TG_NEG]]-Tabla24[[#This Row],[PAS_DUR_COR_COD_ESC_TG_NEG]]</f>
        <v>-438.16666666666663</v>
      </c>
      <c r="LI193" s="15">
        <f>Tabla24[[#This Row],[ROS_NUM_COR_COD_ESC_TG_NEU]]-Tabla24[[#This Row],[PAS_NUM_COR_COD_ESC_TG_NEU]]</f>
        <v>0.95000000000000018</v>
      </c>
      <c r="LJ193" s="15">
        <f>Tabla24[[#This Row],[ROS_NUM_COR_COD_ESC_TG_NEG]]-Tabla24[[#This Row],[PAS_NUM_COR_COD_ESC_TG_NEG]]</f>
        <v>-0.87222222222222212</v>
      </c>
      <c r="LK193" s="15">
        <f>Tabla24[[#This Row],[ROS_NUM_COR_COD_ESC_TG_POS]]-Tabla24[[#This Row],[PAS_NUM_COR_COD_ESC_TG_POS]]</f>
        <v>1.8499999999999999</v>
      </c>
      <c r="LL193" s="15">
        <f>Tabla24[[#This Row],[ROS_DUR_COR_COD_ESC_TG_POS]]-Tabla24[[#This Row],[PAS_DUR_COR_COD_ESC_TG_POS]]</f>
        <v>465.73333333333335</v>
      </c>
      <c r="LM193" s="15">
        <f>Tabla24[[#This Row],[ROS_NUM_COR_COD_ESC_TG_TOT]]-Tabla24[[#This Row],[PAS_NUM_COR_COD_ESC_TG_TOT]]</f>
        <v>0.68218390804597684</v>
      </c>
      <c r="LN193" s="15">
        <f>Tabla24[[#This Row],[ROS_DUR_COR_COD_ESC_TG_TOT]]-Tabla24[[#This Row],[PAS_DUR_COR_COD_ESC_TG_TOT]]</f>
        <v>14.753968253968196</v>
      </c>
      <c r="LO193" s="15">
        <f>Tabla24[[#This Row],[PAS_NUM_COR_COD_ROS_TG_NEG]]-Tabla24[[#This Row],[ESC_NUM_COR_COD_ROS_TG_NEG]]</f>
        <v>-0.19999999999999996</v>
      </c>
      <c r="LP193" s="15">
        <f>Tabla24[[#This Row],[PAS_DUR_COR_COD_ROS_TG_NEG]]-Tabla24[[#This Row],[ESC_DUR_COR_COD_ROS_TG_NEG]]</f>
        <v>98.722222222222172</v>
      </c>
      <c r="LQ193" s="15">
        <f>Tabla24[[#This Row],[PAS_NUM_COR_COD_ROS_TG_NEU]]-Tabla24[[#This Row],[ESC_NUM_COR_COD_ROS_TG_NEU]]</f>
        <v>-1.0999999999999999</v>
      </c>
      <c r="LR193" s="15">
        <f>Tabla24[[#This Row],[PAS_DUR_COR_COD_ROS_TG_NEU]]-Tabla24[[#This Row],[ESC_DUR_COR_COD_ROS_TG_NEU]]</f>
        <v>111.99999999999989</v>
      </c>
      <c r="LS193" s="15">
        <f>Tabla24[[#This Row],[PAS_NUM_COR_COD_ROS_TG_POS]]-Tabla24[[#This Row],[ESC_NUM_COR_COD_ROS_TG_POS]]</f>
        <v>-1.25</v>
      </c>
      <c r="LT193" s="15">
        <f>Tabla24[[#This Row],[PAS_DUR_COR_COD_ROS_TG_POS]]-Tabla24[[#This Row],[ESC_DUR_COR_COD_ROS_TG_POS]]</f>
        <v>-575.58333333333337</v>
      </c>
      <c r="LU193" s="15">
        <f>Tabla24[[#This Row],[PAS_NUM_COR_COD_ROS_TG_TOT]]-Tabla24[[#This Row],[ESC_NUM_COR_COD_ROS_TG_TOT]]</f>
        <v>-0.86190476190476195</v>
      </c>
      <c r="LV193" s="15">
        <f>Tabla24[[#This Row],[PAS_DUR_COR_COD_ROS_TG_TOT]]-Tabla24[[#This Row],[ESC_DUR_COR_COD_ROS_TG_TOT]]</f>
        <v>-80.938502673796734</v>
      </c>
      <c r="LW193" s="15">
        <f>Tabla24[[#This Row],[PAS_NUM_COR_COD_ESC_TG_NEG]]-Tabla24[[#This Row],[ESC_NUM_COR_COD_ESC_TG_NEG]]</f>
        <v>-2.15</v>
      </c>
      <c r="LX193" s="15">
        <f>Tabla24[[#This Row],[PAS_DUR_COR_COD_ESC_TG_NEG]]-Tabla24[[#This Row],[ESC_DUR_COR_COD_ESC_TG_NEG]]</f>
        <v>-156.03333333333342</v>
      </c>
      <c r="LY193" s="15">
        <f>Tabla24[[#This Row],[PAS_NUM_COR_COD_ESC_TG_NEU]]-Tabla24[[#This Row],[ESC_NUM_COR_COD_ESC_TG_NEU]]</f>
        <v>-0.85000000000000009</v>
      </c>
      <c r="LZ193" s="15">
        <f>Tabla24[[#This Row],[PAS_DUR_COR_COD_ESC_TG_NEU]]-Tabla24[[#This Row],[ESC_DUR_COR_COD_ESC_TG_NEU]]</f>
        <v>-288.85714285714289</v>
      </c>
      <c r="MA193" s="15">
        <f>Tabla24[[#This Row],[PAS_NUM_COR_COD_ESC_TG_POS]]-Tabla24[[#This Row],[ESC_NUM_COR_COD_ESC_TG_POS]]</f>
        <v>-1.425</v>
      </c>
      <c r="MB193" s="15">
        <f>Tabla24[[#This Row],[PAS_DUR_COR_COD_ESC_TG_POS]]-Tabla24[[#This Row],[ESC_DUR_COR_COD_ESC_TG_POS]]</f>
        <v>170.26666666666654</v>
      </c>
      <c r="MC193" s="15">
        <f>Tabla24[[#This Row],[PAS_NUM_COR_COD_ESC_TG_TOT]]-Tabla24[[#This Row],[ESC_NUM_COR_COD_ESC_TG_TOT]]</f>
        <v>-1.5023809523809522</v>
      </c>
      <c r="MD193" s="15">
        <f>Tabla24[[#This Row],[PAS_DUR_COR_COD_ESC_TG_TOT]]-Tabla24[[#This Row],[ESC_DUR_COR_COD_ESC_TG_TOT]]</f>
        <v>-92.619047619047478</v>
      </c>
      <c r="ME193">
        <v>370.55555555555554</v>
      </c>
      <c r="MF193">
        <v>307.3</v>
      </c>
      <c r="MG193">
        <v>357.28571428571428</v>
      </c>
      <c r="MH193">
        <v>342.65384615384613</v>
      </c>
      <c r="MI193">
        <v>351</v>
      </c>
      <c r="MJ193">
        <v>362</v>
      </c>
      <c r="MK193">
        <v>385.83333333333331</v>
      </c>
      <c r="ML193">
        <v>367.5</v>
      </c>
      <c r="MM193">
        <v>335.66666666666669</v>
      </c>
      <c r="MN193">
        <v>287</v>
      </c>
      <c r="MO193">
        <v>377</v>
      </c>
      <c r="MP193">
        <v>325.35294117647061</v>
      </c>
      <c r="MQ193">
        <v>276.3</v>
      </c>
      <c r="MR193">
        <v>355.8</v>
      </c>
      <c r="MS193">
        <v>308.83333333333331</v>
      </c>
      <c r="MT193">
        <v>304.52380952380952</v>
      </c>
      <c r="MU193">
        <v>291.33333333333331</v>
      </c>
      <c r="MV193">
        <v>344.85714285714283</v>
      </c>
      <c r="MW193">
        <v>301.66666666666669</v>
      </c>
      <c r="MX193">
        <v>311.18181818181819</v>
      </c>
      <c r="MY193">
        <v>301.22222222222223</v>
      </c>
      <c r="MZ193">
        <v>244.57142857142858</v>
      </c>
      <c r="NA193">
        <v>247.8</v>
      </c>
      <c r="NB193">
        <v>269.61904761904759</v>
      </c>
      <c r="NC193" s="15">
        <f>Tabla1[[#This Row],[ROS_1DU_COR_COD_ROS_TG_NEG]]-Tabla1[[#This Row],[PAS_1DU_COR_COD_ROS_TG_NEG]]</f>
        <v>79.222222222222229</v>
      </c>
      <c r="ND193" s="15">
        <f>Tabla1[[#This Row],[ROS_1DU_COR_COD_ROS_TG_NEU]]-Tabla1[[#This Row],[PAS_1DU_COR_COD_ROS_TG_NEU]]</f>
        <v>-37.557142857142821</v>
      </c>
      <c r="NE193" s="15">
        <f>Tabla1[[#This Row],[ROS_1DU_COR_COD_ROS_TG_POS]]-Tabla1[[#This Row],[PAS_1DU_COR_COD_ROS_TG_POS]]</f>
        <v>55.619047619047592</v>
      </c>
      <c r="NF193" s="15">
        <f>Tabla1[[#This Row],[ROS_1DU_COR_COD_ROS_TG_TOT]]-Tabla1[[#This Row],[PAS_1DU_COR_COD_ROS_TG_TOT]]</f>
        <v>31.472027972027945</v>
      </c>
      <c r="NG193" s="15">
        <f>Tabla1[[#This Row],[ROS_1DU_COR_COD_ESC_TG_NEG]]-Tabla1[[#This Row],[PAS_1DU_COR_COD_ESC_TG_NEG]]</f>
        <v>49.777777777777771</v>
      </c>
      <c r="NH193" s="15">
        <f>Tabla1[[#This Row],[ROS_1DU_COR_COD_ESC_TG_NEU]]-Tabla1[[#This Row],[PAS_1DU_COR_COD_ESC_TG_NEU]]</f>
        <v>117.42857142857142</v>
      </c>
      <c r="NI193" s="15">
        <f>Tabla1[[#This Row],[ROS_1DU_COR_COD_ESC_TG_POS]]-Tabla1[[#This Row],[PAS_1DU_COR_COD_ESC_TG_POS]]</f>
        <v>138.0333333333333</v>
      </c>
      <c r="NJ193" s="15">
        <f>Tabla1[[#This Row],[ROS_1DU_COR_COD_ESC_TG_TOT]]-Tabla1[[#This Row],[PAS_1DU_COR_COD_ESC_TG_TOT]]</f>
        <v>97.880952380952408</v>
      </c>
      <c r="NK193" s="15">
        <f>Tabla1[[#This Row],[PAS_1DU_COR_COD_ROS_TG_NEG]]-Tabla1[[#This Row],[ESC_1DU_COR_COD_ROS_TG_NEG]]</f>
        <v>-44.333333333333371</v>
      </c>
      <c r="NL193" s="15">
        <f>Tabla1[[#This Row],[PAS_1DU_COR_COD_ROS_TG_NEU]]-Tabla1[[#This Row],[ESC_1DU_COR_COD_ROS_TG_NEU]]</f>
        <v>57.857142857142833</v>
      </c>
      <c r="NM193" s="15">
        <f>Tabla1[[#This Row],[PAS_1DU_COR_COD_ROS_TG_POS]]-Tabla1[[#This Row],[ESC_1DU_COR_COD_ROS_TG_POS]]</f>
        <v>-75.333333333333314</v>
      </c>
      <c r="NN193" s="15">
        <f>Tabla1[[#This Row],[PAS_1DU_COR_COD_ROS_TG_TOT]]-Tabla1[[#This Row],[ESC_1DU_COR_COD_ROS_TG_TOT]]</f>
        <v>-14.171122994652421</v>
      </c>
      <c r="NO193" s="15">
        <f>Tabla1[[#This Row],[PAS_1DU_COR_COD_ESC_TG_NEG]]-Tabla1[[#This Row],[ESC_1DU_COR_COD_ESC_TG_NEG]]</f>
        <v>24.922222222222217</v>
      </c>
      <c r="NP193" s="15">
        <f>Tabla1[[#This Row],[PAS_1DU_COR_COD_ESC_TG_NEU]]-Tabla1[[#This Row],[ESC_1DU_COR_COD_ESC_TG_NEU]]</f>
        <v>-111.22857142857143</v>
      </c>
      <c r="NQ193" s="15">
        <f>Tabla1[[#This Row],[PAS_1DU_COR_COD_ESC_TG_POS]]-Tabla1[[#This Row],[ESC_1DU_COR_COD_ESC_TG_POS]]</f>
        <v>-61.033333333333303</v>
      </c>
      <c r="NR193" s="15">
        <f>Tabla1[[#This Row],[PAS_1DU_COR_COD_ESC_TG_TOT]]-Tabla1[[#This Row],[ESC_1DU_COR_COD_ESC_TG_TOT]]</f>
        <v>-34.904761904761926</v>
      </c>
    </row>
    <row r="194" spans="1:382" x14ac:dyDescent="0.3">
      <c r="A194" s="2" t="s">
        <v>216</v>
      </c>
      <c r="B194" s="2">
        <v>60</v>
      </c>
      <c r="C194" s="2">
        <v>2</v>
      </c>
      <c r="D194" s="2">
        <v>66</v>
      </c>
      <c r="E194">
        <v>0.95</v>
      </c>
      <c r="F194">
        <v>733.5</v>
      </c>
      <c r="G194">
        <v>0.9</v>
      </c>
      <c r="H194">
        <v>644.75</v>
      </c>
      <c r="I194">
        <v>0.65</v>
      </c>
      <c r="J194">
        <v>791.5</v>
      </c>
      <c r="K194">
        <v>0.83333333333333337</v>
      </c>
      <c r="L194">
        <v>706.94444444444446</v>
      </c>
      <c r="M194">
        <v>1.05</v>
      </c>
      <c r="N194">
        <v>532.28571428571433</v>
      </c>
      <c r="O194">
        <v>1.85</v>
      </c>
      <c r="P194">
        <v>984.66666666666663</v>
      </c>
      <c r="Q194">
        <v>1</v>
      </c>
      <c r="R194">
        <v>709.16666666666663</v>
      </c>
      <c r="S194">
        <v>1.3</v>
      </c>
      <c r="T194">
        <v>765.59090909090912</v>
      </c>
      <c r="U194">
        <v>1.0666666666666667</v>
      </c>
      <c r="V194">
        <v>739.2</v>
      </c>
      <c r="W194">
        <v>0.35</v>
      </c>
      <c r="X194">
        <v>401</v>
      </c>
      <c r="Y194">
        <v>0.6</v>
      </c>
      <c r="Z194">
        <v>401</v>
      </c>
      <c r="AA194">
        <v>0.35</v>
      </c>
      <c r="AB194">
        <v>332</v>
      </c>
      <c r="AC194">
        <v>0.43333333333333335</v>
      </c>
      <c r="AD194">
        <v>382.6</v>
      </c>
      <c r="AE194">
        <v>0.43333333333333335</v>
      </c>
      <c r="AF194">
        <v>382.6</v>
      </c>
      <c r="AG194">
        <v>0.85555555555555551</v>
      </c>
      <c r="AH194">
        <v>641.9454545454546</v>
      </c>
      <c r="BM194">
        <v>0.85555555555555551</v>
      </c>
      <c r="BN194">
        <v>641.9454545454546</v>
      </c>
      <c r="BO194">
        <v>3.25</v>
      </c>
      <c r="BP194">
        <v>1016.4285714285714</v>
      </c>
      <c r="BQ194">
        <v>3.3333333333333335</v>
      </c>
      <c r="BR194">
        <v>1041</v>
      </c>
      <c r="BS194">
        <v>4.2</v>
      </c>
      <c r="BT194">
        <v>1159</v>
      </c>
      <c r="BU194">
        <v>3.6296296296296298</v>
      </c>
      <c r="BV194">
        <v>1083</v>
      </c>
      <c r="BW194">
        <v>3.4285714285714284</v>
      </c>
      <c r="BX194">
        <v>1178</v>
      </c>
      <c r="BY194">
        <v>2.2999999999999998</v>
      </c>
      <c r="BZ194">
        <v>786.25</v>
      </c>
      <c r="CA194">
        <v>3.625</v>
      </c>
      <c r="CB194">
        <v>1319.4285714285713</v>
      </c>
      <c r="CC194">
        <v>3.04</v>
      </c>
      <c r="CD194">
        <v>1075.9047619047619</v>
      </c>
      <c r="CE194">
        <v>3.3461538461538463</v>
      </c>
      <c r="CF194">
        <v>1079.6888888888889</v>
      </c>
      <c r="CG194">
        <v>2.625</v>
      </c>
      <c r="CH194">
        <v>964</v>
      </c>
      <c r="CI194">
        <v>1.8888888888888888</v>
      </c>
      <c r="CJ194">
        <v>826</v>
      </c>
      <c r="CK194">
        <v>2.8</v>
      </c>
      <c r="CL194">
        <v>860.375</v>
      </c>
      <c r="CM194">
        <v>2.4444444444444446</v>
      </c>
      <c r="CN194">
        <v>884.0526315789474</v>
      </c>
      <c r="CO194">
        <v>1</v>
      </c>
      <c r="CP194">
        <v>564.75</v>
      </c>
      <c r="CQ194">
        <v>3</v>
      </c>
      <c r="CR194">
        <v>1076.25</v>
      </c>
      <c r="CS194">
        <v>1.625</v>
      </c>
      <c r="CT194">
        <v>759.5</v>
      </c>
      <c r="CU194">
        <v>2</v>
      </c>
      <c r="CV194">
        <v>869.1875</v>
      </c>
      <c r="CW194">
        <v>2.2307692307692308</v>
      </c>
      <c r="CX194">
        <v>877.25714285714287</v>
      </c>
      <c r="CY194">
        <v>2.7884615384615383</v>
      </c>
      <c r="CZ194">
        <v>991.125</v>
      </c>
      <c r="DA194">
        <v>1.25</v>
      </c>
      <c r="DB194">
        <v>387.83333333333331</v>
      </c>
      <c r="DC194">
        <v>1.1111111111111112</v>
      </c>
      <c r="DD194">
        <v>382.71428571428572</v>
      </c>
      <c r="DE194">
        <v>2.1</v>
      </c>
      <c r="DF194">
        <v>614.875</v>
      </c>
      <c r="DG194">
        <v>1.5185185185185186</v>
      </c>
      <c r="DH194">
        <v>472.61904761904759</v>
      </c>
      <c r="DI194">
        <v>1.8571428571428572</v>
      </c>
      <c r="DJ194">
        <v>542</v>
      </c>
      <c r="DK194">
        <v>1.8</v>
      </c>
      <c r="DL194">
        <v>705.33333333333337</v>
      </c>
      <c r="DM194">
        <v>1</v>
      </c>
      <c r="DN194">
        <v>349.2</v>
      </c>
      <c r="DO194">
        <v>1.56</v>
      </c>
      <c r="DP194">
        <v>542.94117647058829</v>
      </c>
      <c r="DQ194">
        <v>1.5384615384615385</v>
      </c>
      <c r="DR194">
        <v>504.07894736842104</v>
      </c>
      <c r="DS194">
        <v>1.5384615384615385</v>
      </c>
      <c r="DT194">
        <v>504.07894736842104</v>
      </c>
      <c r="DU194">
        <v>2.3717948717948718</v>
      </c>
      <c r="DV194">
        <v>834.27966101694915</v>
      </c>
      <c r="DW194">
        <v>1</v>
      </c>
      <c r="DX194">
        <v>189.5</v>
      </c>
      <c r="DY194">
        <v>4</v>
      </c>
      <c r="DZ194">
        <v>744</v>
      </c>
      <c r="EC194">
        <v>2</v>
      </c>
      <c r="ED194">
        <v>374.33333333333331</v>
      </c>
      <c r="EE194">
        <v>1.6666666666666667</v>
      </c>
      <c r="EF194">
        <v>479.66666666666669</v>
      </c>
      <c r="EI194">
        <v>6</v>
      </c>
      <c r="EJ194">
        <v>1875.5</v>
      </c>
      <c r="EK194">
        <v>3.4</v>
      </c>
      <c r="EL194">
        <v>1038</v>
      </c>
      <c r="EM194">
        <v>2.875</v>
      </c>
      <c r="EN194">
        <v>789.125</v>
      </c>
      <c r="EO194">
        <v>1.5</v>
      </c>
      <c r="EP194">
        <v>919</v>
      </c>
      <c r="EQ194">
        <v>3</v>
      </c>
      <c r="ER194">
        <v>770</v>
      </c>
      <c r="EU194">
        <v>2</v>
      </c>
      <c r="EV194">
        <v>844.5</v>
      </c>
      <c r="EW194">
        <v>4</v>
      </c>
      <c r="EX194">
        <v>1211.3333333333333</v>
      </c>
      <c r="FA194">
        <v>1.5</v>
      </c>
      <c r="FB194">
        <v>474</v>
      </c>
      <c r="FC194">
        <v>3</v>
      </c>
      <c r="FD194">
        <v>1027</v>
      </c>
      <c r="FE194">
        <v>2.625</v>
      </c>
      <c r="FF194">
        <v>966.16666666666663</v>
      </c>
      <c r="FG194">
        <v>2.75</v>
      </c>
      <c r="FH194">
        <v>865</v>
      </c>
      <c r="FI194">
        <v>0.5</v>
      </c>
      <c r="FJ194">
        <v>398</v>
      </c>
      <c r="FK194">
        <v>1</v>
      </c>
      <c r="FL194">
        <v>400</v>
      </c>
      <c r="FO194">
        <v>0.66666666666666663</v>
      </c>
      <c r="FP194">
        <v>399</v>
      </c>
      <c r="FQ194">
        <v>3</v>
      </c>
      <c r="FR194">
        <v>589.33333333333337</v>
      </c>
      <c r="FU194">
        <v>3</v>
      </c>
      <c r="FV194">
        <v>899</v>
      </c>
      <c r="FW194">
        <v>3</v>
      </c>
      <c r="FX194">
        <v>713.2</v>
      </c>
      <c r="FY194">
        <v>2.125</v>
      </c>
      <c r="FZ194">
        <v>623.42857142857144</v>
      </c>
      <c r="GA194">
        <v>2.125</v>
      </c>
      <c r="GB194">
        <v>623.42857142857144</v>
      </c>
      <c r="GC194">
        <v>2.5416666666666665</v>
      </c>
      <c r="GD194">
        <v>784.47619047619048</v>
      </c>
      <c r="GE194">
        <v>2.3944444444444444</v>
      </c>
      <c r="GF194">
        <v>826.75539568345323</v>
      </c>
      <c r="GG194">
        <v>2</v>
      </c>
      <c r="GH194">
        <v>265.57142857142856</v>
      </c>
      <c r="GI194">
        <v>1.5</v>
      </c>
      <c r="GJ194">
        <v>280.75</v>
      </c>
      <c r="GK194">
        <v>0.83333333333333337</v>
      </c>
      <c r="GL194">
        <v>298</v>
      </c>
      <c r="GM194">
        <v>1.4736842105263157</v>
      </c>
      <c r="GN194">
        <v>275.23076923076923</v>
      </c>
      <c r="GO194">
        <v>0.8</v>
      </c>
      <c r="GP194">
        <v>193.33333333333334</v>
      </c>
      <c r="GQ194">
        <v>1.6666666666666667</v>
      </c>
      <c r="GR194">
        <v>252.4</v>
      </c>
      <c r="GS194">
        <v>2.2857142857142856</v>
      </c>
      <c r="GT194">
        <v>503</v>
      </c>
      <c r="GU194">
        <v>1.6666666666666667</v>
      </c>
      <c r="GV194">
        <v>347.14285714285717</v>
      </c>
      <c r="GW194">
        <v>1.5675675675675675</v>
      </c>
      <c r="GX194">
        <v>312.51851851851853</v>
      </c>
      <c r="GY194">
        <v>2</v>
      </c>
      <c r="GZ194">
        <v>370.83333333333331</v>
      </c>
      <c r="HA194">
        <v>2.5</v>
      </c>
      <c r="HB194">
        <v>434.2</v>
      </c>
      <c r="HC194">
        <v>2.3333333333333335</v>
      </c>
      <c r="HD194">
        <v>292.33333333333331</v>
      </c>
      <c r="HE194">
        <v>2.263157894736842</v>
      </c>
      <c r="HF194">
        <v>361.76470588235293</v>
      </c>
      <c r="HG194">
        <v>2</v>
      </c>
      <c r="HH194">
        <v>346.25</v>
      </c>
      <c r="HI194">
        <v>1.5</v>
      </c>
      <c r="HJ194">
        <v>300.25</v>
      </c>
      <c r="HK194">
        <v>2</v>
      </c>
      <c r="HL194">
        <v>252.83333333333334</v>
      </c>
      <c r="HM194">
        <v>1.8333333333333333</v>
      </c>
      <c r="HN194">
        <v>293.07142857142856</v>
      </c>
      <c r="HO194">
        <v>2.0540540540540539</v>
      </c>
      <c r="HP194">
        <v>330.74193548387098</v>
      </c>
      <c r="HQ194">
        <v>1.8108108108108107</v>
      </c>
      <c r="HR194">
        <v>322.25862068965517</v>
      </c>
      <c r="HS194">
        <v>0.7142857142857143</v>
      </c>
      <c r="HT194">
        <v>159.33333333333334</v>
      </c>
      <c r="HU194">
        <v>0.5</v>
      </c>
      <c r="HV194">
        <v>253</v>
      </c>
      <c r="HW194">
        <v>0.5</v>
      </c>
      <c r="HX194">
        <v>306</v>
      </c>
      <c r="HY194">
        <v>0.57894736842105265</v>
      </c>
      <c r="HZ194">
        <v>228</v>
      </c>
      <c r="IA194">
        <v>0.6</v>
      </c>
      <c r="IB194">
        <v>267</v>
      </c>
      <c r="IC194">
        <v>1.3333333333333333</v>
      </c>
      <c r="ID194">
        <v>226.6</v>
      </c>
      <c r="IE194">
        <v>0.7142857142857143</v>
      </c>
      <c r="IF194">
        <v>261</v>
      </c>
      <c r="IG194">
        <v>0.88888888888888884</v>
      </c>
      <c r="IH194">
        <v>245</v>
      </c>
      <c r="II194">
        <v>0.72972972972972971</v>
      </c>
      <c r="IJ194">
        <v>238</v>
      </c>
      <c r="IK194">
        <v>0.72972972972972971</v>
      </c>
      <c r="IL194">
        <v>238</v>
      </c>
      <c r="IM194">
        <v>1.4504504504504505</v>
      </c>
      <c r="IN194">
        <v>303.16000000000003</v>
      </c>
      <c r="IO194">
        <v>1.6666666666666667</v>
      </c>
      <c r="IP194">
        <v>240.66666666666666</v>
      </c>
      <c r="IQ194">
        <v>2.25</v>
      </c>
      <c r="IR194">
        <v>474</v>
      </c>
      <c r="IS194">
        <v>2.5</v>
      </c>
      <c r="IT194">
        <v>445</v>
      </c>
      <c r="IU194">
        <v>2.1818181818181817</v>
      </c>
      <c r="IV194">
        <v>392.4</v>
      </c>
      <c r="IW194">
        <v>1.4</v>
      </c>
      <c r="IX194">
        <v>399.66666666666669</v>
      </c>
      <c r="IY194">
        <v>1.25</v>
      </c>
      <c r="IZ194">
        <v>179</v>
      </c>
      <c r="JA194">
        <v>0</v>
      </c>
      <c r="JC194">
        <v>1</v>
      </c>
      <c r="JD194">
        <v>273.57142857142856</v>
      </c>
      <c r="JE194">
        <v>1.5652173913043479</v>
      </c>
      <c r="JF194">
        <v>343.47058823529414</v>
      </c>
      <c r="JG194">
        <v>1.6666666666666667</v>
      </c>
      <c r="JH194">
        <v>359</v>
      </c>
      <c r="JI194">
        <v>2.5</v>
      </c>
      <c r="JJ194">
        <v>517</v>
      </c>
      <c r="JK194">
        <v>1.5</v>
      </c>
      <c r="JL194">
        <v>381.5</v>
      </c>
      <c r="JM194">
        <v>1.9090909090909092</v>
      </c>
      <c r="JN194">
        <v>433.14285714285717</v>
      </c>
      <c r="JO194">
        <v>1.6</v>
      </c>
      <c r="JP194">
        <v>275.25</v>
      </c>
      <c r="JQ194">
        <v>1</v>
      </c>
      <c r="JR194">
        <v>187.5</v>
      </c>
      <c r="JS194">
        <v>2.3333333333333335</v>
      </c>
      <c r="JT194">
        <v>546</v>
      </c>
      <c r="JU194">
        <v>1.5833333333333333</v>
      </c>
      <c r="JV194">
        <v>321</v>
      </c>
      <c r="JW194">
        <v>1.7391304347826086</v>
      </c>
      <c r="JX194">
        <v>373.33333333333331</v>
      </c>
      <c r="JY194">
        <v>1.6521739130434783</v>
      </c>
      <c r="JZ194">
        <v>357.46875</v>
      </c>
      <c r="KA194">
        <v>1.6666666666666667</v>
      </c>
      <c r="KB194">
        <v>325</v>
      </c>
      <c r="KC194">
        <v>1</v>
      </c>
      <c r="KD194">
        <v>304</v>
      </c>
      <c r="KE194">
        <v>2</v>
      </c>
      <c r="KF194">
        <v>361</v>
      </c>
      <c r="KG194">
        <v>1.5454545454545454</v>
      </c>
      <c r="KH194">
        <v>334.42857142857144</v>
      </c>
      <c r="KI194">
        <v>1.4</v>
      </c>
      <c r="KJ194">
        <v>217.5</v>
      </c>
      <c r="KK194">
        <v>1.5</v>
      </c>
      <c r="KL194">
        <v>168</v>
      </c>
      <c r="KM194">
        <v>1</v>
      </c>
      <c r="KN194">
        <v>193</v>
      </c>
      <c r="KO194">
        <v>1.3333333333333333</v>
      </c>
      <c r="KP194">
        <v>192.8</v>
      </c>
      <c r="KQ194">
        <v>1.4347826086956521</v>
      </c>
      <c r="KR194">
        <v>251.11764705882354</v>
      </c>
      <c r="KS194">
        <v>1.4347826086956521</v>
      </c>
      <c r="KT194">
        <v>251.11764705882354</v>
      </c>
      <c r="KU194">
        <v>1.5797101449275361</v>
      </c>
      <c r="KV194">
        <v>320.57142857142856</v>
      </c>
      <c r="KW194">
        <v>1.5</v>
      </c>
      <c r="KX194">
        <v>310.04032258064518</v>
      </c>
      <c r="KY194" s="15">
        <f>Tabla24[[#This Row],[ROS_NUM_COR_COD_ROS_TG_NEG]]-Tabla24[[#This Row],[PAS_NUM_COR_COD_ROS_TG_NEG]]</f>
        <v>0.95</v>
      </c>
      <c r="KZ194" s="15">
        <f>Tabla24[[#This Row],[ROS_DUR_COR_COD_ROS_TG_NEG]]-Tabla24[[#This Row],[PAS_DUR_COR_COD_ROS_TG_NEG]]</f>
        <v>-186.03571428571433</v>
      </c>
      <c r="LA194" s="15">
        <f>Tabla24[[#This Row],[ROS_NUM_COR_COD_ROS_TG_NEU]]-Tabla24[[#This Row],[PAS_NUM_COR_COD_ROS_TG_NEU]]</f>
        <v>-0.35000000000000009</v>
      </c>
      <c r="LB194" s="15">
        <f>Tabla24[[#This Row],[ROS_DUR_COR_COD_ROS_TG_NEU]]-Tabla24[[#This Row],[PAS_DUR_COR_COD_ROS_TG_NEU]]</f>
        <v>-684.41666666666663</v>
      </c>
      <c r="LC194" s="15">
        <f>Tabla24[[#This Row],[ROS_NUM_COR_COD_ROS_TG_POS]]-Tabla24[[#This Row],[PAS_NUM_COR_COD_ROS_TG_POS]]</f>
        <v>1</v>
      </c>
      <c r="LD194" s="15">
        <f>Tabla24[[#This Row],[ROS_DUR_COR_COD_ROS_TG_POS]]-Tabla24[[#This Row],[PAS_DUR_COR_COD_ROS_TG_POS]]</f>
        <v>-456.33333333333326</v>
      </c>
      <c r="LE194" s="15">
        <f>Tabla24[[#This Row],[ROS_NUM_COR_COD_ROS_TG_TOT]]-Tabla24[[#This Row],[PAS_NUM_COR_COD_ROS_TG_TOT]]</f>
        <v>0.53333333333333321</v>
      </c>
      <c r="LF194" s="15">
        <f>Tabla24[[#This Row],[ROS_DUR_COR_COD_ROS_TG_TOT]]-Tabla24[[#This Row],[PAS_DUR_COR_COD_ROS_TG_TOT]]</f>
        <v>-472.51948051948057</v>
      </c>
      <c r="LG194" s="15">
        <f>Tabla24[[#This Row],[ROS_NUM_COR_COD_ESC_TG_NEG]]-Tabla24[[#This Row],[PAS_NUM_COR_COD_ESC_TG_NEG]]</f>
        <v>-0.14999999999999991</v>
      </c>
      <c r="LH194" s="15">
        <f>Tabla24[[#This Row],[ROS_DUR_COR_COD_ESC_TG_NEG]]-Tabla24[[#This Row],[PAS_DUR_COR_COD_ESC_TG_NEG]]</f>
        <v>-540.16666666666663</v>
      </c>
      <c r="LI194" s="15">
        <f>Tabla24[[#This Row],[ROS_NUM_COR_COD_ESC_TG_NEU]]-Tabla24[[#This Row],[PAS_NUM_COR_COD_ESC_TG_NEU]]</f>
        <v>0.76666666666666672</v>
      </c>
      <c r="LJ194" s="15">
        <f>Tabla24[[#This Row],[ROS_NUM_COR_COD_ESC_TG_NEG]]-Tabla24[[#This Row],[PAS_NUM_COR_COD_ESC_TG_NEG]]</f>
        <v>-0.14999999999999991</v>
      </c>
      <c r="LK194" s="15">
        <f>Tabla24[[#This Row],[ROS_NUM_COR_COD_ESC_TG_POS]]-Tabla24[[#This Row],[PAS_NUM_COR_COD_ESC_TG_POS]]</f>
        <v>1.6357142857142857</v>
      </c>
      <c r="LL194" s="15">
        <f>Tabla24[[#This Row],[ROS_DUR_COR_COD_ESC_TG_POS]]-Tabla24[[#This Row],[PAS_DUR_COR_COD_ESC_TG_POS]]</f>
        <v>-288.5</v>
      </c>
      <c r="LM194" s="15">
        <f>Tabla24[[#This Row],[ROS_NUM_COR_COD_ESC_TG_TOT]]-Tabla24[[#This Row],[PAS_NUM_COR_COD_ESC_TG_TOT]]</f>
        <v>0.83333333333333337</v>
      </c>
      <c r="LN194" s="15">
        <f>Tabla24[[#This Row],[ROS_DUR_COR_COD_ESC_TG_TOT]]-Tabla24[[#This Row],[PAS_DUR_COR_COD_ESC_TG_TOT]]</f>
        <v>-359.80158730158729</v>
      </c>
      <c r="LO194" s="15">
        <f>Tabla24[[#This Row],[PAS_NUM_COR_COD_ROS_TG_NEG]]-Tabla24[[#This Row],[ESC_NUM_COR_COD_ROS_TG_NEG]]</f>
        <v>5.0000000000000044E-2</v>
      </c>
      <c r="LP194" s="15">
        <f>Tabla24[[#This Row],[PAS_DUR_COR_COD_ROS_TG_NEG]]-Tabla24[[#This Row],[ESC_DUR_COR_COD_ROS_TG_NEG]]</f>
        <v>-32.464285714285666</v>
      </c>
      <c r="LQ194" s="15">
        <f>Tabla24[[#This Row],[PAS_NUM_COR_COD_ROS_TG_NEU]]-Tabla24[[#This Row],[ESC_NUM_COR_COD_ROS_TG_NEU]]</f>
        <v>-1.1499999999999999</v>
      </c>
      <c r="LR194" s="15">
        <f>Tabla24[[#This Row],[PAS_DUR_COR_COD_ROS_TG_NEU]]-Tabla24[[#This Row],[ESC_DUR_COR_COD_ROS_TG_NEU]]</f>
        <v>-91.583333333333371</v>
      </c>
      <c r="LS194" s="15">
        <f>Tabla24[[#This Row],[PAS_NUM_COR_COD_ROS_TG_POS]]-Tabla24[[#This Row],[ESC_NUM_COR_COD_ROS_TG_POS]]</f>
        <v>-0.625</v>
      </c>
      <c r="LT194" s="15">
        <f>Tabla24[[#This Row],[PAS_DUR_COR_COD_ROS_TG_POS]]-Tabla24[[#This Row],[ESC_DUR_COR_COD_ROS_TG_POS]]</f>
        <v>-50.333333333333371</v>
      </c>
      <c r="LU194" s="15">
        <f>Tabla24[[#This Row],[PAS_NUM_COR_COD_ROS_TG_TOT]]-Tabla24[[#This Row],[ESC_NUM_COR_COD_ROS_TG_TOT]]</f>
        <v>-0.7</v>
      </c>
      <c r="LV194" s="15">
        <f>Tabla24[[#This Row],[PAS_DUR_COR_COD_ROS_TG_TOT]]-Tabla24[[#This Row],[ESC_DUR_COR_COD_ROS_TG_TOT]]</f>
        <v>-103.59659090909088</v>
      </c>
      <c r="LW194" s="15">
        <f>Tabla24[[#This Row],[PAS_NUM_COR_COD_ESC_TG_NEG]]-Tabla24[[#This Row],[ESC_NUM_COR_COD_ESC_TG_NEG]]</f>
        <v>-2.4785714285714286</v>
      </c>
      <c r="LX194" s="15">
        <f>Tabla24[[#This Row],[PAS_DUR_COR_COD_ESC_TG_NEG]]-Tabla24[[#This Row],[ESC_DUR_COR_COD_ESC_TG_NEG]]</f>
        <v>-444.5</v>
      </c>
      <c r="LY194" s="15">
        <f>Tabla24[[#This Row],[PAS_NUM_COR_COD_ESC_TG_NEU]]-Tabla24[[#This Row],[ESC_NUM_COR_COD_ESC_TG_NEU]]</f>
        <v>-1.4</v>
      </c>
      <c r="LZ194" s="15">
        <f>Tabla24[[#This Row],[PAS_DUR_COR_COD_ESC_TG_NEU]]-Tabla24[[#This Row],[ESC_DUR_COR_COD_ESC_TG_NEU]]</f>
        <v>-141.5</v>
      </c>
      <c r="MA194" s="15">
        <f>Tabla24[[#This Row],[PAS_NUM_COR_COD_ESC_TG_POS]]-Tabla24[[#This Row],[ESC_NUM_COR_COD_ESC_TG_POS]]</f>
        <v>-2.9750000000000001</v>
      </c>
      <c r="MB194" s="15">
        <f>Tabla24[[#This Row],[PAS_DUR_COR_COD_ESC_TG_POS]]-Tabla24[[#This Row],[ESC_DUR_COR_COD_ESC_TG_POS]]</f>
        <v>-527.92857142857133</v>
      </c>
      <c r="MC194" s="15">
        <f>Tabla24[[#This Row],[PAS_NUM_COR_COD_ESC_TG_TOT]]-Tabla24[[#This Row],[ESC_NUM_COR_COD_ESC_TG_TOT]]</f>
        <v>-2.2066666666666666</v>
      </c>
      <c r="MD194" s="15">
        <f>Tabla24[[#This Row],[PAS_DUR_COR_COD_ESC_TG_TOT]]-Tabla24[[#This Row],[ESC_DUR_COR_COD_ESC_TG_TOT]]</f>
        <v>-368.96031746031747</v>
      </c>
      <c r="ME194">
        <v>144.25</v>
      </c>
      <c r="MF194">
        <v>99.5</v>
      </c>
      <c r="MG194">
        <v>96.166666666666671</v>
      </c>
      <c r="MH194">
        <v>110.85714285714286</v>
      </c>
      <c r="MI194">
        <v>120.33333333333333</v>
      </c>
      <c r="MJ194">
        <v>137.80000000000001</v>
      </c>
      <c r="MK194">
        <v>196</v>
      </c>
      <c r="ML194">
        <v>159</v>
      </c>
      <c r="MM194">
        <v>332.5</v>
      </c>
      <c r="MN194">
        <v>290.75</v>
      </c>
      <c r="MO194">
        <v>267.5</v>
      </c>
      <c r="MP194">
        <v>295.375</v>
      </c>
      <c r="MQ194">
        <v>282.5</v>
      </c>
      <c r="MR194">
        <v>310.375</v>
      </c>
      <c r="MS194">
        <v>301.14285714285717</v>
      </c>
      <c r="MT194">
        <v>299.33333333333331</v>
      </c>
      <c r="MU194">
        <v>214.57142857142858</v>
      </c>
      <c r="MV194">
        <v>230.55555555555554</v>
      </c>
      <c r="MW194">
        <v>145.33333333333334</v>
      </c>
      <c r="MX194">
        <v>202.22727272727272</v>
      </c>
      <c r="MY194">
        <v>226</v>
      </c>
      <c r="MZ194">
        <v>259.875</v>
      </c>
      <c r="NA194">
        <v>334.75</v>
      </c>
      <c r="NB194">
        <v>265.22222222222223</v>
      </c>
      <c r="NC194" s="15">
        <f>Tabla1[[#This Row],[ROS_1DU_COR_COD_ROS_TG_NEG]]-Tabla1[[#This Row],[PAS_1DU_COR_COD_ROS_TG_NEG]]</f>
        <v>-70.321428571428584</v>
      </c>
      <c r="ND194" s="15">
        <f>Tabla1[[#This Row],[ROS_1DU_COR_COD_ROS_TG_NEU]]-Tabla1[[#This Row],[PAS_1DU_COR_COD_ROS_TG_NEU]]</f>
        <v>-131.05555555555554</v>
      </c>
      <c r="NE194" s="15">
        <f>Tabla1[[#This Row],[ROS_1DU_COR_COD_ROS_TG_POS]]-Tabla1[[#This Row],[PAS_1DU_COR_COD_ROS_TG_POS]]</f>
        <v>-49.166666666666671</v>
      </c>
      <c r="NF194" s="15">
        <f>Tabla1[[#This Row],[ROS_1DU_COR_COD_ROS_TG_TOT]]-Tabla1[[#This Row],[PAS_1DU_COR_COD_ROS_TG_TOT]]</f>
        <v>-91.370129870129858</v>
      </c>
      <c r="NG194" s="15">
        <f>Tabla1[[#This Row],[ROS_1DU_COR_COD_ESC_TG_NEG]]-Tabla1[[#This Row],[PAS_1DU_COR_COD_ESC_TG_NEG]]</f>
        <v>-105.66666666666667</v>
      </c>
      <c r="NH194" s="15">
        <f>Tabla1[[#This Row],[ROS_1DU_COR_COD_ESC_TG_NEU]]-Tabla1[[#This Row],[PAS_1DU_COR_COD_ESC_TG_NEU]]</f>
        <v>-122.07499999999999</v>
      </c>
      <c r="NI194" s="15">
        <f>Tabla1[[#This Row],[ROS_1DU_COR_COD_ESC_TG_POS]]-Tabla1[[#This Row],[PAS_1DU_COR_COD_ESC_TG_POS]]</f>
        <v>-138.75</v>
      </c>
      <c r="NJ194" s="15">
        <f>Tabla1[[#This Row],[ROS_1DU_COR_COD_ESC_TG_TOT]]-Tabla1[[#This Row],[PAS_1DU_COR_COD_ESC_TG_TOT]]</f>
        <v>-106.22222222222223</v>
      </c>
      <c r="NK194" s="15">
        <f>Tabla1[[#This Row],[PAS_1DU_COR_COD_ROS_TG_NEG]]-Tabla1[[#This Row],[ESC_1DU_COR_COD_ROS_TG_NEG]]</f>
        <v>-117.92857142857142</v>
      </c>
      <c r="NL194" s="15">
        <f>Tabla1[[#This Row],[PAS_1DU_COR_COD_ROS_TG_NEU]]-Tabla1[[#This Row],[ESC_1DU_COR_COD_ROS_TG_NEU]]</f>
        <v>-60.194444444444457</v>
      </c>
      <c r="NM194" s="15">
        <f>Tabla1[[#This Row],[PAS_1DU_COR_COD_ROS_TG_POS]]-Tabla1[[#This Row],[ESC_1DU_COR_COD_ROS_TG_POS]]</f>
        <v>-122.16666666666666</v>
      </c>
      <c r="NN194" s="15">
        <f>Tabla1[[#This Row],[PAS_1DU_COR_COD_ROS_TG_TOT]]-Tabla1[[#This Row],[ESC_1DU_COR_COD_ROS_TG_TOT]]</f>
        <v>-93.14772727272728</v>
      </c>
      <c r="NO194" s="15">
        <f>Tabla1[[#This Row],[PAS_1DU_COR_COD_ESC_TG_NEG]]-Tabla1[[#This Row],[ESC_1DU_COR_COD_ESC_TG_NEG]]</f>
        <v>-56.5</v>
      </c>
      <c r="NP194" s="15">
        <f>Tabla1[[#This Row],[PAS_1DU_COR_COD_ESC_TG_NEU]]-Tabla1[[#This Row],[ESC_1DU_COR_COD_ESC_TG_NEU]]</f>
        <v>-50.5</v>
      </c>
      <c r="NQ194" s="15">
        <f>Tabla1[[#This Row],[PAS_1DU_COR_COD_ESC_TG_POS]]-Tabla1[[#This Row],[ESC_1DU_COR_COD_ESC_TG_POS]]</f>
        <v>33.607142857142833</v>
      </c>
      <c r="NR194" s="15">
        <f>Tabla1[[#This Row],[PAS_1DU_COR_COD_ESC_TG_TOT]]-Tabla1[[#This Row],[ESC_1DU_COR_COD_ESC_TG_TOT]]</f>
        <v>-34.111111111111086</v>
      </c>
    </row>
    <row r="195" spans="1:382" x14ac:dyDescent="0.3">
      <c r="A195" s="2" t="s">
        <v>217</v>
      </c>
      <c r="B195" s="2">
        <v>60</v>
      </c>
      <c r="C195" s="2">
        <v>2</v>
      </c>
      <c r="D195" s="2">
        <v>66</v>
      </c>
      <c r="E195">
        <v>2.2999999999999998</v>
      </c>
      <c r="F195">
        <v>1531.7777777777778</v>
      </c>
      <c r="G195">
        <v>2.263157894736842</v>
      </c>
      <c r="H195">
        <v>1771.375</v>
      </c>
      <c r="I195">
        <v>2.95</v>
      </c>
      <c r="J195">
        <v>1780.4</v>
      </c>
      <c r="K195">
        <v>2.5084745762711864</v>
      </c>
      <c r="L195">
        <v>1694.851851851852</v>
      </c>
      <c r="M195">
        <v>2.75</v>
      </c>
      <c r="N195">
        <v>1927.1111111111111</v>
      </c>
      <c r="O195">
        <v>3</v>
      </c>
      <c r="P195">
        <v>1572.4</v>
      </c>
      <c r="Q195">
        <v>3.15</v>
      </c>
      <c r="R195">
        <v>1861.9</v>
      </c>
      <c r="S195">
        <v>2.9661016949152543</v>
      </c>
      <c r="T195">
        <v>1782.3103448275863</v>
      </c>
      <c r="U195">
        <v>2.7372881355932202</v>
      </c>
      <c r="V195">
        <v>1740.1428571428571</v>
      </c>
      <c r="W195">
        <v>0.8</v>
      </c>
      <c r="X195">
        <v>463.2</v>
      </c>
      <c r="Y195">
        <v>0.63157894736842102</v>
      </c>
      <c r="Z195">
        <v>418.375</v>
      </c>
      <c r="AA195">
        <v>0.4</v>
      </c>
      <c r="AB195">
        <v>428.85714285714283</v>
      </c>
      <c r="AC195">
        <v>0.61016949152542377</v>
      </c>
      <c r="AD195">
        <v>439.24</v>
      </c>
      <c r="AE195">
        <v>0.61016949152542377</v>
      </c>
      <c r="AF195">
        <v>439.24</v>
      </c>
      <c r="AG195">
        <v>2.0282485875706215</v>
      </c>
      <c r="AH195">
        <v>1338.6296296296296</v>
      </c>
      <c r="AK195">
        <v>7</v>
      </c>
      <c r="AL195">
        <v>1936</v>
      </c>
      <c r="AO195">
        <v>7</v>
      </c>
      <c r="AP195">
        <v>1936</v>
      </c>
      <c r="AS195">
        <v>0</v>
      </c>
      <c r="AW195">
        <v>0</v>
      </c>
      <c r="AY195">
        <v>3.5</v>
      </c>
      <c r="AZ195">
        <v>1936</v>
      </c>
      <c r="BC195">
        <v>0</v>
      </c>
      <c r="BG195">
        <v>0</v>
      </c>
      <c r="BI195">
        <v>0</v>
      </c>
      <c r="BK195">
        <v>2.3333333333333335</v>
      </c>
      <c r="BL195">
        <v>1936</v>
      </c>
      <c r="BM195">
        <v>2.0333333333333332</v>
      </c>
      <c r="BN195">
        <v>1345.9146341463415</v>
      </c>
      <c r="BO195">
        <v>2.75</v>
      </c>
      <c r="BP195">
        <v>1149</v>
      </c>
      <c r="BQ195">
        <v>5.0999999999999996</v>
      </c>
      <c r="BR195">
        <v>1463.4</v>
      </c>
      <c r="BS195">
        <v>4.666666666666667</v>
      </c>
      <c r="BT195">
        <v>1917.4285714285713</v>
      </c>
      <c r="BU195">
        <v>4.2592592592592595</v>
      </c>
      <c r="BV195">
        <v>1536.409090909091</v>
      </c>
      <c r="BW195">
        <v>3.5555555555555554</v>
      </c>
      <c r="BX195">
        <v>1249</v>
      </c>
      <c r="BY195">
        <v>4.25</v>
      </c>
      <c r="BZ195">
        <v>1271.125</v>
      </c>
      <c r="CA195">
        <v>5.5</v>
      </c>
      <c r="CB195">
        <v>1678.5555555555557</v>
      </c>
      <c r="CC195">
        <v>4.4814814814814818</v>
      </c>
      <c r="CD195">
        <v>1417.4583333333333</v>
      </c>
      <c r="CE195">
        <v>4.3703703703703702</v>
      </c>
      <c r="CF195">
        <v>1474.3478260869565</v>
      </c>
      <c r="CG195">
        <v>3.5</v>
      </c>
      <c r="CH195">
        <v>1278.6666666666667</v>
      </c>
      <c r="CI195">
        <v>1.9</v>
      </c>
      <c r="CJ195">
        <v>1145.2</v>
      </c>
      <c r="CK195">
        <v>2.6666666666666665</v>
      </c>
      <c r="CL195">
        <v>1284</v>
      </c>
      <c r="CM195">
        <v>2.6296296296296298</v>
      </c>
      <c r="CN195">
        <v>1238.625</v>
      </c>
      <c r="CO195">
        <v>3.6666666666666665</v>
      </c>
      <c r="CP195">
        <v>1072.75</v>
      </c>
      <c r="CQ195">
        <v>2.625</v>
      </c>
      <c r="CR195">
        <v>846.16666666666663</v>
      </c>
      <c r="CS195">
        <v>1.1000000000000001</v>
      </c>
      <c r="CT195">
        <v>774.25</v>
      </c>
      <c r="CU195">
        <v>2.4074074074074074</v>
      </c>
      <c r="CV195">
        <v>930.88888888888891</v>
      </c>
      <c r="CW195">
        <v>2.5185185185185186</v>
      </c>
      <c r="CX195">
        <v>1075.7058823529412</v>
      </c>
      <c r="CY195">
        <v>3.4444444444444446</v>
      </c>
      <c r="CZ195">
        <v>1304.925</v>
      </c>
      <c r="DA195">
        <v>2.25</v>
      </c>
      <c r="DB195">
        <v>813.28571428571433</v>
      </c>
      <c r="DC195">
        <v>3.4</v>
      </c>
      <c r="DD195">
        <v>1180.125</v>
      </c>
      <c r="DE195">
        <v>2.3333333333333335</v>
      </c>
      <c r="DF195">
        <v>765.75</v>
      </c>
      <c r="DG195">
        <v>2.7037037037037037</v>
      </c>
      <c r="DH195">
        <v>924.3478260869565</v>
      </c>
      <c r="DI195">
        <v>2.8888888888888888</v>
      </c>
      <c r="DJ195">
        <v>877.375</v>
      </c>
      <c r="DK195">
        <v>2.75</v>
      </c>
      <c r="DL195">
        <v>917.75</v>
      </c>
      <c r="DM195">
        <v>1.9</v>
      </c>
      <c r="DN195">
        <v>676.88888888888891</v>
      </c>
      <c r="DO195">
        <v>2.4814814814814814</v>
      </c>
      <c r="DP195">
        <v>818.12</v>
      </c>
      <c r="DQ195">
        <v>2.5925925925925926</v>
      </c>
      <c r="DR195">
        <v>869.02083333333337</v>
      </c>
      <c r="DS195">
        <v>2.5925925925925926</v>
      </c>
      <c r="DT195">
        <v>869.02083333333337</v>
      </c>
      <c r="DU195">
        <v>3.1604938271604937</v>
      </c>
      <c r="DV195">
        <v>1141.4609375</v>
      </c>
      <c r="DW195">
        <v>3.5</v>
      </c>
      <c r="DX195">
        <v>916</v>
      </c>
      <c r="EA195">
        <v>2</v>
      </c>
      <c r="EB195">
        <v>471</v>
      </c>
      <c r="EC195">
        <v>3</v>
      </c>
      <c r="ED195">
        <v>767.66666666666663</v>
      </c>
      <c r="EE195">
        <v>6</v>
      </c>
      <c r="EF195">
        <v>1817</v>
      </c>
      <c r="EG195">
        <v>3.5</v>
      </c>
      <c r="EH195">
        <v>1078</v>
      </c>
      <c r="EK195">
        <v>4.333333333333333</v>
      </c>
      <c r="EL195">
        <v>1324.3333333333333</v>
      </c>
      <c r="EM195">
        <v>3.6666666666666665</v>
      </c>
      <c r="EN195">
        <v>1046</v>
      </c>
      <c r="EO195">
        <v>4.5</v>
      </c>
      <c r="EP195">
        <v>797.5</v>
      </c>
      <c r="ES195">
        <v>4</v>
      </c>
      <c r="ET195">
        <v>1060</v>
      </c>
      <c r="EU195">
        <v>4.333333333333333</v>
      </c>
      <c r="EV195">
        <v>885</v>
      </c>
      <c r="EW195">
        <v>1</v>
      </c>
      <c r="EX195">
        <v>377</v>
      </c>
      <c r="EY195">
        <v>3.5</v>
      </c>
      <c r="EZ195">
        <v>1451</v>
      </c>
      <c r="FC195">
        <v>2.6666666666666665</v>
      </c>
      <c r="FD195">
        <v>914</v>
      </c>
      <c r="FE195">
        <v>3.5</v>
      </c>
      <c r="FF195">
        <v>896.6</v>
      </c>
      <c r="FG195">
        <v>3.5833333333333335</v>
      </c>
      <c r="FH195">
        <v>978.09090909090912</v>
      </c>
      <c r="FI195">
        <v>4.5</v>
      </c>
      <c r="FJ195">
        <v>1234</v>
      </c>
      <c r="FM195">
        <v>3</v>
      </c>
      <c r="FN195">
        <v>1149</v>
      </c>
      <c r="FO195">
        <v>4</v>
      </c>
      <c r="FP195">
        <v>1205.6666666666667</v>
      </c>
      <c r="FQ195">
        <v>3</v>
      </c>
      <c r="FR195">
        <v>1019</v>
      </c>
      <c r="FS195">
        <v>2.5</v>
      </c>
      <c r="FT195">
        <v>516</v>
      </c>
      <c r="FW195">
        <v>2.6666666666666665</v>
      </c>
      <c r="FX195">
        <v>683.66666666666663</v>
      </c>
      <c r="FY195">
        <v>3.3333333333333335</v>
      </c>
      <c r="FZ195">
        <v>944.66666666666663</v>
      </c>
      <c r="GA195">
        <v>3.3333333333333335</v>
      </c>
      <c r="GB195">
        <v>944.66666666666663</v>
      </c>
      <c r="GC195">
        <v>3.5</v>
      </c>
      <c r="GD195">
        <v>966.29411764705878</v>
      </c>
      <c r="GE195">
        <v>3.1944444444444446</v>
      </c>
      <c r="GF195">
        <v>1120.9241379310345</v>
      </c>
      <c r="GG195">
        <v>2.375</v>
      </c>
      <c r="GH195">
        <v>960.2</v>
      </c>
      <c r="GI195">
        <v>2.8888888888888888</v>
      </c>
      <c r="GJ195">
        <v>811.5</v>
      </c>
      <c r="GK195">
        <v>4.25</v>
      </c>
      <c r="GL195">
        <v>989.5</v>
      </c>
      <c r="GM195">
        <v>2.9523809523809526</v>
      </c>
      <c r="GN195">
        <v>897.11764705882354</v>
      </c>
      <c r="GO195">
        <v>3.3333333333333335</v>
      </c>
      <c r="GP195">
        <v>1148.7142857142858</v>
      </c>
      <c r="GQ195">
        <v>2.8888888888888888</v>
      </c>
      <c r="GR195">
        <v>719</v>
      </c>
      <c r="GS195">
        <v>2.1428571428571428</v>
      </c>
      <c r="GT195">
        <v>697.2</v>
      </c>
      <c r="GU195">
        <v>2.84</v>
      </c>
      <c r="GV195">
        <v>857.04761904761904</v>
      </c>
      <c r="GW195">
        <v>2.8913043478260869</v>
      </c>
      <c r="GX195">
        <v>874.97368421052636</v>
      </c>
      <c r="GY195">
        <v>4</v>
      </c>
      <c r="GZ195">
        <v>1158.875</v>
      </c>
      <c r="HA195">
        <v>4.5555555555555554</v>
      </c>
      <c r="HB195">
        <v>1389</v>
      </c>
      <c r="HC195">
        <v>3.25</v>
      </c>
      <c r="HD195">
        <v>791.75</v>
      </c>
      <c r="HE195">
        <v>4.0952380952380949</v>
      </c>
      <c r="HF195">
        <v>1187.5714285714287</v>
      </c>
      <c r="HG195">
        <v>3.8888888888888888</v>
      </c>
      <c r="HH195">
        <v>954.66666666666663</v>
      </c>
      <c r="HI195">
        <v>3.8888888888888888</v>
      </c>
      <c r="HJ195">
        <v>1103.5</v>
      </c>
      <c r="HK195">
        <v>5.4285714285714288</v>
      </c>
      <c r="HL195">
        <v>1429.1428571428571</v>
      </c>
      <c r="HM195">
        <v>4.32</v>
      </c>
      <c r="HN195">
        <v>1142.6666666666667</v>
      </c>
      <c r="HO195">
        <v>4.2173913043478262</v>
      </c>
      <c r="HP195">
        <v>1163.6222222222223</v>
      </c>
      <c r="HQ195">
        <v>3.5543478260869565</v>
      </c>
      <c r="HR195">
        <v>1031.4698795180723</v>
      </c>
      <c r="HS195">
        <v>3.625</v>
      </c>
      <c r="HT195">
        <v>1083.4285714285713</v>
      </c>
      <c r="HU195">
        <v>3.8888888888888888</v>
      </c>
      <c r="HV195">
        <v>1033.2222222222222</v>
      </c>
      <c r="HW195">
        <v>3</v>
      </c>
      <c r="HX195">
        <v>873.5</v>
      </c>
      <c r="HY195">
        <v>3.6190476190476191</v>
      </c>
      <c r="HZ195">
        <v>1018.85</v>
      </c>
      <c r="IA195">
        <v>3.2222222222222223</v>
      </c>
      <c r="IB195">
        <v>709</v>
      </c>
      <c r="IC195">
        <v>2.4444444444444446</v>
      </c>
      <c r="ID195">
        <v>585.11111111111109</v>
      </c>
      <c r="IE195">
        <v>2.4285714285714284</v>
      </c>
      <c r="IF195">
        <v>906</v>
      </c>
      <c r="IG195">
        <v>2.72</v>
      </c>
      <c r="IH195">
        <v>703.3478260869565</v>
      </c>
      <c r="II195">
        <v>3.1304347826086958</v>
      </c>
      <c r="IJ195">
        <v>850.09302325581393</v>
      </c>
      <c r="IK195">
        <v>3.1304347826086958</v>
      </c>
      <c r="IL195">
        <v>850.09302325581393</v>
      </c>
      <c r="IM195">
        <v>3.4130434782608696</v>
      </c>
      <c r="IN195">
        <v>969.57142857142856</v>
      </c>
      <c r="IO195">
        <v>1</v>
      </c>
      <c r="IP195">
        <v>449</v>
      </c>
      <c r="IQ195">
        <v>1</v>
      </c>
      <c r="IR195">
        <v>309</v>
      </c>
      <c r="IS195">
        <v>1.8333333333333333</v>
      </c>
      <c r="IT195">
        <v>624</v>
      </c>
      <c r="IU195">
        <v>1.5555555555555556</v>
      </c>
      <c r="IV195">
        <v>542.33333333333337</v>
      </c>
      <c r="IW195">
        <v>5</v>
      </c>
      <c r="IX195">
        <v>1596</v>
      </c>
      <c r="IY195">
        <v>0</v>
      </c>
      <c r="JA195">
        <v>2.3333333333333335</v>
      </c>
      <c r="JB195">
        <v>636.66666666666663</v>
      </c>
      <c r="JC195">
        <v>2.4</v>
      </c>
      <c r="JD195">
        <v>876.5</v>
      </c>
      <c r="JE195">
        <v>1.8571428571428572</v>
      </c>
      <c r="JF195">
        <v>676</v>
      </c>
      <c r="JG195">
        <v>6</v>
      </c>
      <c r="JH195">
        <v>1776.5</v>
      </c>
      <c r="JI195">
        <v>6</v>
      </c>
      <c r="JJ195">
        <v>1019</v>
      </c>
      <c r="JK195">
        <v>4.5</v>
      </c>
      <c r="JL195">
        <v>1150</v>
      </c>
      <c r="JM195">
        <v>5</v>
      </c>
      <c r="JN195">
        <v>1274.6666666666667</v>
      </c>
      <c r="JO195">
        <v>1</v>
      </c>
      <c r="JP195">
        <v>168</v>
      </c>
      <c r="JQ195">
        <v>9</v>
      </c>
      <c r="JR195">
        <v>2264</v>
      </c>
      <c r="JS195">
        <v>5</v>
      </c>
      <c r="JT195">
        <v>1199.6666666666667</v>
      </c>
      <c r="JU195">
        <v>5</v>
      </c>
      <c r="JV195">
        <v>1206.2</v>
      </c>
      <c r="JW195">
        <v>5</v>
      </c>
      <c r="JX195">
        <v>1250.2142857142858</v>
      </c>
      <c r="JY195">
        <v>3.4285714285714284</v>
      </c>
      <c r="JZ195">
        <v>1010.9583333333334</v>
      </c>
      <c r="KA195">
        <v>6</v>
      </c>
      <c r="KB195">
        <v>1808.5</v>
      </c>
      <c r="KC195">
        <v>5</v>
      </c>
      <c r="KD195">
        <v>1395</v>
      </c>
      <c r="KE195">
        <v>5.333333333333333</v>
      </c>
      <c r="KF195">
        <v>1458.6666666666667</v>
      </c>
      <c r="KG195">
        <v>5.4444444444444446</v>
      </c>
      <c r="KH195">
        <v>1529.3333333333333</v>
      </c>
      <c r="KI195">
        <v>1</v>
      </c>
      <c r="KJ195">
        <v>399</v>
      </c>
      <c r="KK195">
        <v>3</v>
      </c>
      <c r="KL195">
        <v>1069</v>
      </c>
      <c r="KM195">
        <v>3</v>
      </c>
      <c r="KN195">
        <v>1042</v>
      </c>
      <c r="KO195">
        <v>2.6</v>
      </c>
      <c r="KP195">
        <v>918.8</v>
      </c>
      <c r="KQ195">
        <v>4.4285714285714288</v>
      </c>
      <c r="KR195">
        <v>1311.2857142857142</v>
      </c>
      <c r="KS195">
        <v>4.4285714285714288</v>
      </c>
      <c r="KT195">
        <v>1311.2857142857142</v>
      </c>
      <c r="KU195">
        <v>3.7619047619047619</v>
      </c>
      <c r="KV195">
        <v>1121.6052631578948</v>
      </c>
      <c r="KW195">
        <v>3.4944444444444445</v>
      </c>
      <c r="KX195">
        <v>1004.7987804878048</v>
      </c>
      <c r="KY195" s="15">
        <f>Tabla24[[#This Row],[ROS_NUM_COR_COD_ROS_TG_NEG]]-Tabla24[[#This Row],[PAS_NUM_COR_COD_ROS_TG_NEG]]</f>
        <v>1.1388888888888888</v>
      </c>
      <c r="KZ195" s="15">
        <f>Tabla24[[#This Row],[ROS_DUR_COR_COD_ROS_TG_NEG]]-Tabla24[[#This Row],[PAS_DUR_COR_COD_ROS_TG_NEG]]</f>
        <v>-972.44444444444446</v>
      </c>
      <c r="LA195" s="15">
        <f>Tabla24[[#This Row],[ROS_NUM_COR_COD_ROS_TG_NEU]]-Tabla24[[#This Row],[PAS_NUM_COR_COD_ROS_TG_NEU]]</f>
        <v>0.88888888888888884</v>
      </c>
      <c r="LB195" s="15">
        <f>Tabla24[[#This Row],[ROS_DUR_COR_COD_ROS_TG_NEU]]-Tabla24[[#This Row],[PAS_DUR_COR_COD_ROS_TG_NEU]]</f>
        <v>-468.90000000000009</v>
      </c>
      <c r="LC195" s="15">
        <f>Tabla24[[#This Row],[ROS_NUM_COR_COD_ROS_TG_POS]]-Tabla24[[#This Row],[PAS_NUM_COR_COD_ROS_TG_POS]]</f>
        <v>2.2785714285714289</v>
      </c>
      <c r="LD195" s="15">
        <f>Tabla24[[#This Row],[ROS_DUR_COR_COD_ROS_TG_POS]]-Tabla24[[#This Row],[PAS_DUR_COR_COD_ROS_TG_POS]]</f>
        <v>-432.75714285714298</v>
      </c>
      <c r="LE195" s="15">
        <f>Tabla24[[#This Row],[ROS_NUM_COR_COD_ROS_TG_TOT]]-Tabla24[[#This Row],[PAS_NUM_COR_COD_ROS_TG_TOT]]</f>
        <v>1.353898305084746</v>
      </c>
      <c r="LF195" s="15">
        <f>Tabla24[[#This Row],[ROS_DUR_COR_COD_ROS_TG_TOT]]-Tabla24[[#This Row],[PAS_DUR_COR_COD_ROS_TG_TOT]]</f>
        <v>-639.64367816091954</v>
      </c>
      <c r="LG195" s="15">
        <f>Tabla24[[#This Row],[ROS_NUM_COR_COD_ESC_TG_NEG]]-Tabla24[[#This Row],[PAS_NUM_COR_COD_ESC_TG_NEG]]</f>
        <v>1.0333333333333337</v>
      </c>
      <c r="LH195" s="15">
        <f>Tabla24[[#This Row],[ROS_DUR_COR_COD_ESC_TG_NEG]]-Tabla24[[#This Row],[PAS_DUR_COR_COD_ESC_TG_NEG]]</f>
        <v>-383.06349206349205</v>
      </c>
      <c r="LI195" s="15">
        <f>Tabla24[[#This Row],[ROS_NUM_COR_COD_ESC_TG_NEU]]-Tabla24[[#This Row],[PAS_NUM_COR_COD_ESC_TG_NEU]]</f>
        <v>0.6257309941520468</v>
      </c>
      <c r="LJ195" s="15">
        <f>Tabla24[[#This Row],[ROS_NUM_COR_COD_ESC_TG_NEG]]-Tabla24[[#This Row],[PAS_NUM_COR_COD_ESC_TG_NEG]]</f>
        <v>1.0333333333333337</v>
      </c>
      <c r="LK195" s="15">
        <f>Tabla24[[#This Row],[ROS_NUM_COR_COD_ESC_TG_POS]]-Tabla24[[#This Row],[PAS_NUM_COR_COD_ESC_TG_POS]]</f>
        <v>-0.80714285714285738</v>
      </c>
      <c r="LL195" s="15">
        <f>Tabla24[[#This Row],[ROS_DUR_COR_COD_ESC_TG_POS]]-Tabla24[[#This Row],[PAS_DUR_COR_COD_ESC_TG_POS]]</f>
        <v>-1083.2</v>
      </c>
      <c r="LM195" s="15">
        <f>Tabla24[[#This Row],[ROS_NUM_COR_COD_ESC_TG_TOT]]-Tabla24[[#This Row],[PAS_NUM_COR_COD_ESC_TG_TOT]]</f>
        <v>0.33152542372881344</v>
      </c>
      <c r="LN195" s="15">
        <f>Tabla24[[#This Row],[ROS_DUR_COR_COD_ESC_TG_TOT]]-Tabla24[[#This Row],[PAS_DUR_COR_COD_ESC_TG_TOT]]</f>
        <v>-837.80423280423292</v>
      </c>
      <c r="LO195" s="15">
        <f>Tabla24[[#This Row],[PAS_NUM_COR_COD_ROS_TG_NEG]]-Tabla24[[#This Row],[ESC_NUM_COR_COD_ROS_TG_NEG]]</f>
        <v>-0.91666666666666652</v>
      </c>
      <c r="LP195" s="15">
        <f>Tabla24[[#This Row],[PAS_DUR_COR_COD_ROS_TG_NEG]]-Tabla24[[#This Row],[ESC_DUR_COR_COD_ROS_TG_NEG]]</f>
        <v>854.36111111111109</v>
      </c>
      <c r="LQ195" s="15">
        <f>Tabla24[[#This Row],[PAS_NUM_COR_COD_ROS_TG_NEU]]-Tabla24[[#This Row],[ESC_NUM_COR_COD_ROS_TG_NEU]]</f>
        <v>0.375</v>
      </c>
      <c r="LR195" s="15">
        <f>Tabla24[[#This Row],[PAS_DUR_COR_COD_ROS_TG_NEU]]-Tabla24[[#This Row],[ESC_DUR_COR_COD_ROS_TG_NEU]]</f>
        <v>726.23333333333346</v>
      </c>
      <c r="LS195" s="15">
        <f>Tabla24[[#This Row],[PAS_NUM_COR_COD_ROS_TG_POS]]-Tabla24[[#This Row],[ESC_NUM_COR_COD_ROS_TG_POS]]</f>
        <v>2.0499999999999998</v>
      </c>
      <c r="LT195" s="15">
        <f>Tabla24[[#This Row],[PAS_DUR_COR_COD_ROS_TG_POS]]-Tabla24[[#This Row],[ESC_DUR_COR_COD_ROS_TG_POS]]</f>
        <v>1087.6500000000001</v>
      </c>
      <c r="LU195" s="15">
        <f>Tabla24[[#This Row],[PAS_NUM_COR_COD_ROS_TG_TOT]]-Tabla24[[#This Row],[ESC_NUM_COR_COD_ROS_TG_TOT]]</f>
        <v>0.55869428750784689</v>
      </c>
      <c r="LV195" s="15">
        <f>Tabla24[[#This Row],[PAS_DUR_COR_COD_ROS_TG_TOT]]-Tabla24[[#This Row],[ESC_DUR_COR_COD_ROS_TG_TOT]]</f>
        <v>851.42145593869736</v>
      </c>
      <c r="LW195" s="15">
        <f>Tabla24[[#This Row],[PAS_NUM_COR_COD_ESC_TG_NEG]]-Tabla24[[#This Row],[ESC_NUM_COR_COD_ESC_TG_NEG]]</f>
        <v>-1.2555555555555555</v>
      </c>
      <c r="LX195" s="15">
        <f>Tabla24[[#This Row],[PAS_DUR_COR_COD_ESC_TG_NEG]]-Tabla24[[#This Row],[ESC_DUR_COR_COD_ESC_TG_NEG]]</f>
        <v>282.77777777777783</v>
      </c>
      <c r="LY195" s="15">
        <f>Tabla24[[#This Row],[PAS_NUM_COR_COD_ESC_TG_NEU]]-Tabla24[[#This Row],[ESC_NUM_COR_COD_ESC_TG_NEU]]</f>
        <v>-1.986842105263158</v>
      </c>
      <c r="LZ195" s="15">
        <f>Tabla24[[#This Row],[PAS_DUR_COR_COD_ESC_TG_NEU]]-Tabla24[[#This Row],[ESC_DUR_COR_COD_ESC_TG_NEU]]</f>
        <v>500.25</v>
      </c>
      <c r="MA195" s="15">
        <f>Tabla24[[#This Row],[PAS_NUM_COR_COD_ESC_TG_POS]]-Tabla24[[#This Row],[ESC_NUM_COR_COD_ESC_TG_POS]]</f>
        <v>-2.5499999999999998</v>
      </c>
      <c r="MB195" s="15">
        <f>Tabla24[[#This Row],[PAS_DUR_COR_COD_ESC_TG_POS]]-Tabla24[[#This Row],[ESC_DUR_COR_COD_ESC_TG_POS]]</f>
        <v>101.84444444444443</v>
      </c>
      <c r="MC195" s="15">
        <f>Tabla24[[#This Row],[PAS_NUM_COR_COD_ESC_TG_TOT]]-Tabla24[[#This Row],[ESC_NUM_COR_COD_ESC_TG_TOT]]</f>
        <v>-1.9730069052102954</v>
      </c>
      <c r="MD195" s="15">
        <f>Tabla24[[#This Row],[PAS_DUR_COR_COD_ESC_TG_TOT]]-Tabla24[[#This Row],[ESC_DUR_COR_COD_ESC_TG_TOT]]</f>
        <v>277.3935185185187</v>
      </c>
      <c r="ME195">
        <v>235.77777777777777</v>
      </c>
      <c r="MF195">
        <v>275.125</v>
      </c>
      <c r="MG195">
        <v>287</v>
      </c>
      <c r="MH195">
        <v>263.83333333333331</v>
      </c>
      <c r="MI195">
        <v>320</v>
      </c>
      <c r="MJ195">
        <v>238.33333333333334</v>
      </c>
      <c r="MK195">
        <v>207.2</v>
      </c>
      <c r="ML195">
        <v>258.14285714285717</v>
      </c>
      <c r="MM195">
        <v>241.875</v>
      </c>
      <c r="MN195">
        <v>186.16666666666666</v>
      </c>
      <c r="MO195">
        <v>249</v>
      </c>
      <c r="MP195">
        <v>224.88888888888889</v>
      </c>
      <c r="MQ195">
        <v>243.71428571428572</v>
      </c>
      <c r="MR195">
        <v>295.625</v>
      </c>
      <c r="MS195">
        <v>264.11111111111109</v>
      </c>
      <c r="MT195">
        <v>268.66666666666669</v>
      </c>
      <c r="MU195">
        <v>349.44444444444446</v>
      </c>
      <c r="MV195">
        <v>304.7</v>
      </c>
      <c r="MW195">
        <v>279.2</v>
      </c>
      <c r="MX195">
        <v>309.79310344827587</v>
      </c>
      <c r="MY195">
        <v>299.55555555555554</v>
      </c>
      <c r="MZ195">
        <v>360.625</v>
      </c>
      <c r="NA195">
        <v>312.2</v>
      </c>
      <c r="NB195">
        <v>322.33333333333331</v>
      </c>
      <c r="NC195" s="15">
        <f>Tabla1[[#This Row],[ROS_1DU_COR_COD_ROS_TG_NEG]]-Tabla1[[#This Row],[PAS_1DU_COR_COD_ROS_TG_NEG]]</f>
        <v>-113.66666666666669</v>
      </c>
      <c r="ND195" s="15">
        <f>Tabla1[[#This Row],[ROS_1DU_COR_COD_ROS_TG_NEU]]-Tabla1[[#This Row],[PAS_1DU_COR_COD_ROS_TG_NEU]]</f>
        <v>-29.574999999999989</v>
      </c>
      <c r="NE195" s="15">
        <f>Tabla1[[#This Row],[ROS_1DU_COR_COD_ROS_TG_POS]]-Tabla1[[#This Row],[PAS_1DU_COR_COD_ROS_TG_POS]]</f>
        <v>7.8000000000000114</v>
      </c>
      <c r="NF195" s="15">
        <f>Tabla1[[#This Row],[ROS_1DU_COR_COD_ROS_TG_TOT]]-Tabla1[[#This Row],[PAS_1DU_COR_COD_ROS_TG_TOT]]</f>
        <v>-45.959770114942557</v>
      </c>
      <c r="NG195" s="15">
        <f>Tabla1[[#This Row],[ROS_1DU_COR_COD_ESC_TG_NEG]]-Tabla1[[#This Row],[PAS_1DU_COR_COD_ESC_TG_NEG]]</f>
        <v>20.444444444444457</v>
      </c>
      <c r="NH195" s="15">
        <f>Tabla1[[#This Row],[ROS_1DU_COR_COD_ESC_TG_NEU]]-Tabla1[[#This Row],[PAS_1DU_COR_COD_ESC_TG_NEU]]</f>
        <v>-122.29166666666666</v>
      </c>
      <c r="NI195" s="15">
        <f>Tabla1[[#This Row],[ROS_1DU_COR_COD_ESC_TG_POS]]-Tabla1[[#This Row],[PAS_1DU_COR_COD_ESC_TG_POS]]</f>
        <v>-105</v>
      </c>
      <c r="NJ195" s="15">
        <f>Tabla1[[#This Row],[ROS_1DU_COR_COD_ESC_TG_TOT]]-Tabla1[[#This Row],[PAS_1DU_COR_COD_ESC_TG_TOT]]</f>
        <v>-64.190476190476147</v>
      </c>
      <c r="NK195" s="15">
        <f>Tabla1[[#This Row],[PAS_1DU_COR_COD_ROS_TG_NEG]]-Tabla1[[#This Row],[ESC_1DU_COR_COD_ROS_TG_NEG]]</f>
        <v>107.56944444444446</v>
      </c>
      <c r="NL195" s="15">
        <f>Tabla1[[#This Row],[PAS_1DU_COR_COD_ROS_TG_NEU]]-Tabla1[[#This Row],[ESC_1DU_COR_COD_ROS_TG_NEU]]</f>
        <v>118.53333333333333</v>
      </c>
      <c r="NM195" s="15">
        <f>Tabla1[[#This Row],[PAS_1DU_COR_COD_ROS_TG_POS]]-Tabla1[[#This Row],[ESC_1DU_COR_COD_ROS_TG_POS]]</f>
        <v>30.199999999999989</v>
      </c>
      <c r="NN195" s="15">
        <f>Tabla1[[#This Row],[PAS_1DU_COR_COD_ROS_TG_TOT]]-Tabla1[[#This Row],[ESC_1DU_COR_COD_ROS_TG_TOT]]</f>
        <v>84.904214559386986</v>
      </c>
      <c r="NO195" s="15">
        <f>Tabla1[[#This Row],[PAS_1DU_COR_COD_ESC_TG_NEG]]-Tabla1[[#This Row],[ESC_1DU_COR_COD_ESC_TG_NEG]]</f>
        <v>55.841269841269821</v>
      </c>
      <c r="NP195" s="15">
        <f>Tabla1[[#This Row],[PAS_1DU_COR_COD_ESC_TG_NEU]]-Tabla1[[#This Row],[ESC_1DU_COR_COD_ESC_TG_NEU]]</f>
        <v>65</v>
      </c>
      <c r="NQ195" s="15">
        <f>Tabla1[[#This Row],[PAS_1DU_COR_COD_ESC_TG_POS]]-Tabla1[[#This Row],[ESC_1DU_COR_COD_ESC_TG_POS]]</f>
        <v>48.088888888888903</v>
      </c>
      <c r="NR195" s="15">
        <f>Tabla1[[#This Row],[PAS_1DU_COR_COD_ESC_TG_TOT]]-Tabla1[[#This Row],[ESC_1DU_COR_COD_ESC_TG_TOT]]</f>
        <v>53.666666666666629</v>
      </c>
    </row>
    <row r="196" spans="1:382" x14ac:dyDescent="0.3">
      <c r="A196" s="2" t="s">
        <v>218</v>
      </c>
      <c r="B196" s="2">
        <v>60</v>
      </c>
      <c r="C196" s="2">
        <v>2</v>
      </c>
      <c r="D196" s="2">
        <v>60</v>
      </c>
      <c r="E196">
        <v>3.05</v>
      </c>
      <c r="F196">
        <v>1173.5555555555557</v>
      </c>
      <c r="G196">
        <v>3.1</v>
      </c>
      <c r="H196">
        <v>1227.875</v>
      </c>
      <c r="I196">
        <v>3.8421052631578947</v>
      </c>
      <c r="J196">
        <v>1274.7368421052631</v>
      </c>
      <c r="K196">
        <v>3.3220338983050848</v>
      </c>
      <c r="L196">
        <v>1226.2264150943397</v>
      </c>
      <c r="M196">
        <v>3.7</v>
      </c>
      <c r="N196">
        <v>1386.1666666666667</v>
      </c>
      <c r="O196">
        <v>3.45</v>
      </c>
      <c r="P196">
        <v>1366.7222222222222</v>
      </c>
      <c r="Q196">
        <v>2.8947368421052633</v>
      </c>
      <c r="R196">
        <v>1184.5625</v>
      </c>
      <c r="S196">
        <v>3.3559322033898304</v>
      </c>
      <c r="T196">
        <v>1317.4038461538462</v>
      </c>
      <c r="U196">
        <v>3.3389830508474576</v>
      </c>
      <c r="V196">
        <v>1271.3809523809523</v>
      </c>
      <c r="W196">
        <v>2.0499999999999998</v>
      </c>
      <c r="X196">
        <v>665</v>
      </c>
      <c r="Y196">
        <v>2.2000000000000002</v>
      </c>
      <c r="Z196">
        <v>695.8</v>
      </c>
      <c r="AA196">
        <v>2.2105263157894739</v>
      </c>
      <c r="AB196">
        <v>691.78947368421052</v>
      </c>
      <c r="AC196">
        <v>2.152542372881356</v>
      </c>
      <c r="AD196">
        <v>684.06779661016947</v>
      </c>
      <c r="AE196">
        <v>2.152542372881356</v>
      </c>
      <c r="AF196">
        <v>684.06779661016947</v>
      </c>
      <c r="AG196">
        <v>2.9435028248587569</v>
      </c>
      <c r="AH196">
        <v>1060.0914634146341</v>
      </c>
      <c r="AM196">
        <v>6</v>
      </c>
      <c r="AN196">
        <v>2343</v>
      </c>
      <c r="AO196">
        <v>6</v>
      </c>
      <c r="AP196">
        <v>2343</v>
      </c>
      <c r="AU196">
        <v>0</v>
      </c>
      <c r="AW196">
        <v>0</v>
      </c>
      <c r="AY196">
        <v>3</v>
      </c>
      <c r="AZ196">
        <v>2343</v>
      </c>
      <c r="BE196">
        <v>2</v>
      </c>
      <c r="BF196">
        <v>548</v>
      </c>
      <c r="BG196">
        <v>2</v>
      </c>
      <c r="BH196">
        <v>548</v>
      </c>
      <c r="BI196">
        <v>2</v>
      </c>
      <c r="BJ196">
        <v>548</v>
      </c>
      <c r="BK196">
        <v>2.6666666666666665</v>
      </c>
      <c r="BL196">
        <v>1445.5</v>
      </c>
      <c r="BM196">
        <v>2.9388888888888891</v>
      </c>
      <c r="BN196">
        <v>1064.7349397590363</v>
      </c>
      <c r="BO196">
        <v>5.5</v>
      </c>
      <c r="BP196">
        <v>1893.4</v>
      </c>
      <c r="BQ196">
        <v>6</v>
      </c>
      <c r="BR196">
        <v>2107.5</v>
      </c>
      <c r="BS196">
        <v>5.4444444444444446</v>
      </c>
      <c r="BT196">
        <v>1851.1111111111111</v>
      </c>
      <c r="BU196">
        <v>5.6296296296296298</v>
      </c>
      <c r="BV196">
        <v>1942.7407407407406</v>
      </c>
      <c r="BW196">
        <v>5</v>
      </c>
      <c r="BX196">
        <v>1778.5</v>
      </c>
      <c r="BY196">
        <v>5.333333333333333</v>
      </c>
      <c r="BZ196">
        <v>1870.7777777777778</v>
      </c>
      <c r="CA196">
        <v>5.4444444444444446</v>
      </c>
      <c r="CB196">
        <v>1942</v>
      </c>
      <c r="CC196">
        <v>5.25</v>
      </c>
      <c r="CD196">
        <v>1860.7142857142858</v>
      </c>
      <c r="CE196">
        <v>5.4363636363636365</v>
      </c>
      <c r="CF196">
        <v>1900.9818181818182</v>
      </c>
      <c r="CG196">
        <v>0.8</v>
      </c>
      <c r="CH196">
        <v>429.16666666666669</v>
      </c>
      <c r="CI196">
        <v>0.5</v>
      </c>
      <c r="CJ196">
        <v>467.66666666666669</v>
      </c>
      <c r="CK196">
        <v>1</v>
      </c>
      <c r="CL196">
        <v>579</v>
      </c>
      <c r="CM196">
        <v>0.77777777777777779</v>
      </c>
      <c r="CN196">
        <v>496.8</v>
      </c>
      <c r="CO196">
        <v>1.2</v>
      </c>
      <c r="CP196">
        <v>548.875</v>
      </c>
      <c r="CQ196">
        <v>0.88888888888888884</v>
      </c>
      <c r="CR196">
        <v>564</v>
      </c>
      <c r="CS196">
        <v>0.88888888888888884</v>
      </c>
      <c r="CT196">
        <v>480.16666666666669</v>
      </c>
      <c r="CU196">
        <v>1</v>
      </c>
      <c r="CV196">
        <v>531.15789473684208</v>
      </c>
      <c r="CW196">
        <v>0.89090909090909087</v>
      </c>
      <c r="CX196">
        <v>516</v>
      </c>
      <c r="CY196">
        <v>3.1636363636363636</v>
      </c>
      <c r="CZ196">
        <v>1371.8876404494381</v>
      </c>
      <c r="DA196">
        <v>2.4</v>
      </c>
      <c r="DB196">
        <v>802.4</v>
      </c>
      <c r="DC196">
        <v>2.625</v>
      </c>
      <c r="DD196">
        <v>828.625</v>
      </c>
      <c r="DE196">
        <v>2.3333333333333335</v>
      </c>
      <c r="DF196">
        <v>705</v>
      </c>
      <c r="DG196">
        <v>2.4444444444444446</v>
      </c>
      <c r="DH196">
        <v>777.7037037037037</v>
      </c>
      <c r="DI196">
        <v>2.2000000000000002</v>
      </c>
      <c r="DJ196">
        <v>692.7</v>
      </c>
      <c r="DK196">
        <v>2.3333333333333335</v>
      </c>
      <c r="DL196">
        <v>726</v>
      </c>
      <c r="DM196">
        <v>2.2222222222222223</v>
      </c>
      <c r="DN196">
        <v>717.77777777777783</v>
      </c>
      <c r="DO196">
        <v>2.25</v>
      </c>
      <c r="DP196">
        <v>711.46428571428567</v>
      </c>
      <c r="DQ196">
        <v>2.3454545454545452</v>
      </c>
      <c r="DR196">
        <v>743.9818181818182</v>
      </c>
      <c r="DS196">
        <v>2.3454545454545452</v>
      </c>
      <c r="DT196">
        <v>743.9818181818182</v>
      </c>
      <c r="DU196">
        <v>2.8909090909090911</v>
      </c>
      <c r="DV196">
        <v>1132.0625</v>
      </c>
      <c r="DY196">
        <v>7</v>
      </c>
      <c r="DZ196">
        <v>2370</v>
      </c>
      <c r="EA196">
        <v>6</v>
      </c>
      <c r="EB196">
        <v>2155</v>
      </c>
      <c r="EC196">
        <v>6.666666666666667</v>
      </c>
      <c r="ED196">
        <v>2298.3333333333335</v>
      </c>
      <c r="EG196">
        <v>8</v>
      </c>
      <c r="EH196">
        <v>2348</v>
      </c>
      <c r="EI196">
        <v>6</v>
      </c>
      <c r="EJ196">
        <v>2137</v>
      </c>
      <c r="EK196">
        <v>7</v>
      </c>
      <c r="EL196">
        <v>2242.5</v>
      </c>
      <c r="EM196">
        <v>6.8</v>
      </c>
      <c r="EN196">
        <v>2276</v>
      </c>
      <c r="EQ196">
        <v>0</v>
      </c>
      <c r="ES196">
        <v>0</v>
      </c>
      <c r="EU196">
        <v>0</v>
      </c>
      <c r="EY196">
        <v>0</v>
      </c>
      <c r="FA196">
        <v>1</v>
      </c>
      <c r="FB196">
        <v>96</v>
      </c>
      <c r="FC196">
        <v>0.5</v>
      </c>
      <c r="FD196">
        <v>96</v>
      </c>
      <c r="FE196">
        <v>0.2</v>
      </c>
      <c r="FF196">
        <v>96</v>
      </c>
      <c r="FG196">
        <v>3.5</v>
      </c>
      <c r="FH196">
        <v>1912.6666666666667</v>
      </c>
      <c r="FK196">
        <v>2</v>
      </c>
      <c r="FL196">
        <v>697</v>
      </c>
      <c r="FM196">
        <v>3</v>
      </c>
      <c r="FN196">
        <v>782</v>
      </c>
      <c r="FO196">
        <v>2.3333333333333335</v>
      </c>
      <c r="FP196">
        <v>725.33333333333337</v>
      </c>
      <c r="FS196">
        <v>2</v>
      </c>
      <c r="FT196">
        <v>745</v>
      </c>
      <c r="FU196">
        <v>2</v>
      </c>
      <c r="FV196">
        <v>580</v>
      </c>
      <c r="FW196">
        <v>2</v>
      </c>
      <c r="FX196">
        <v>662.5</v>
      </c>
      <c r="FY196">
        <v>2.2000000000000002</v>
      </c>
      <c r="FZ196">
        <v>700.2</v>
      </c>
      <c r="GA196">
        <v>2.2000000000000002</v>
      </c>
      <c r="GB196">
        <v>700.2</v>
      </c>
      <c r="GC196">
        <v>3.0666666666666669</v>
      </c>
      <c r="GD196">
        <v>1361.5454545454545</v>
      </c>
      <c r="GE196">
        <v>2.9055555555555554</v>
      </c>
      <c r="GF196">
        <v>1148.3483870967741</v>
      </c>
      <c r="GG196">
        <v>0.625</v>
      </c>
      <c r="GH196">
        <v>328.6</v>
      </c>
      <c r="GI196">
        <v>1.1000000000000001</v>
      </c>
      <c r="GJ196">
        <v>608.66666666666663</v>
      </c>
      <c r="GK196">
        <v>0.55555555555555558</v>
      </c>
      <c r="GL196">
        <v>388.8</v>
      </c>
      <c r="GM196">
        <v>0.77777777777777779</v>
      </c>
      <c r="GN196">
        <v>452.4375</v>
      </c>
      <c r="GO196">
        <v>0.44444444444444442</v>
      </c>
      <c r="GP196">
        <v>313.75</v>
      </c>
      <c r="GQ196">
        <v>0.3</v>
      </c>
      <c r="GR196">
        <v>332</v>
      </c>
      <c r="GS196">
        <v>0.7</v>
      </c>
      <c r="GT196">
        <v>414</v>
      </c>
      <c r="GU196">
        <v>0.48275862068965519</v>
      </c>
      <c r="GV196">
        <v>364.23076923076923</v>
      </c>
      <c r="GW196">
        <v>0.625</v>
      </c>
      <c r="GX196">
        <v>412.89655172413791</v>
      </c>
      <c r="GY196">
        <v>5.5</v>
      </c>
      <c r="GZ196">
        <v>2016</v>
      </c>
      <c r="HA196">
        <v>5.2</v>
      </c>
      <c r="HB196">
        <v>1852.6</v>
      </c>
      <c r="HC196">
        <v>5.8888888888888893</v>
      </c>
      <c r="HD196">
        <v>2088.3333333333335</v>
      </c>
      <c r="HE196">
        <v>5.5185185185185182</v>
      </c>
      <c r="HF196">
        <v>1979.5925925925926</v>
      </c>
      <c r="HG196">
        <v>5.7777777777777777</v>
      </c>
      <c r="HH196">
        <v>2168.5555555555557</v>
      </c>
      <c r="HI196">
        <v>5.9</v>
      </c>
      <c r="HJ196">
        <v>2200.4</v>
      </c>
      <c r="HK196">
        <v>5.6</v>
      </c>
      <c r="HL196">
        <v>2065.1</v>
      </c>
      <c r="HM196">
        <v>5.7586206896551726</v>
      </c>
      <c r="HN196">
        <v>2143.8620689655172</v>
      </c>
      <c r="HO196">
        <v>5.6428571428571432</v>
      </c>
      <c r="HP196">
        <v>2064.6607142857142</v>
      </c>
      <c r="HQ196">
        <v>3.1339285714285716</v>
      </c>
      <c r="HR196">
        <v>1501.1176470588234</v>
      </c>
      <c r="HS196">
        <v>2.25</v>
      </c>
      <c r="HT196">
        <v>757.375</v>
      </c>
      <c r="HU196">
        <v>2.9</v>
      </c>
      <c r="HV196">
        <v>944.5</v>
      </c>
      <c r="HW196">
        <v>3</v>
      </c>
      <c r="HX196">
        <v>982.66666666666663</v>
      </c>
      <c r="HY196">
        <v>2.7407407407407409</v>
      </c>
      <c r="HZ196">
        <v>901.77777777777783</v>
      </c>
      <c r="IA196">
        <v>2.4444444444444446</v>
      </c>
      <c r="IB196">
        <v>767.22222222222217</v>
      </c>
      <c r="IC196">
        <v>2.6</v>
      </c>
      <c r="ID196">
        <v>866.6</v>
      </c>
      <c r="IE196">
        <v>2.4</v>
      </c>
      <c r="IF196">
        <v>806.4</v>
      </c>
      <c r="IG196">
        <v>2.4827586206896552</v>
      </c>
      <c r="IH196">
        <v>815</v>
      </c>
      <c r="II196">
        <v>2.6071428571428572</v>
      </c>
      <c r="IJ196">
        <v>856.83928571428567</v>
      </c>
      <c r="IK196">
        <v>2.6071428571428572</v>
      </c>
      <c r="IL196">
        <v>856.83928571428567</v>
      </c>
      <c r="IM196">
        <v>2.9583333333333335</v>
      </c>
      <c r="IN196">
        <v>1245.2340425531916</v>
      </c>
      <c r="IO196">
        <v>0.5</v>
      </c>
      <c r="IP196">
        <v>393</v>
      </c>
      <c r="IS196">
        <v>1</v>
      </c>
      <c r="IT196">
        <v>396</v>
      </c>
      <c r="IU196">
        <v>0.66666666666666663</v>
      </c>
      <c r="IV196">
        <v>394.5</v>
      </c>
      <c r="IW196">
        <v>0</v>
      </c>
      <c r="JC196">
        <v>0</v>
      </c>
      <c r="JE196">
        <v>0.5</v>
      </c>
      <c r="JF196">
        <v>394.5</v>
      </c>
      <c r="JG196">
        <v>5.5</v>
      </c>
      <c r="JH196">
        <v>2152.5</v>
      </c>
      <c r="JK196">
        <v>5</v>
      </c>
      <c r="JL196">
        <v>1974</v>
      </c>
      <c r="JM196">
        <v>5.333333333333333</v>
      </c>
      <c r="JN196">
        <v>2093</v>
      </c>
      <c r="JO196">
        <v>7</v>
      </c>
      <c r="JP196">
        <v>2304</v>
      </c>
      <c r="JU196">
        <v>7</v>
      </c>
      <c r="JV196">
        <v>2304</v>
      </c>
      <c r="JW196">
        <v>5.75</v>
      </c>
      <c r="JX196">
        <v>2145.75</v>
      </c>
      <c r="JY196">
        <v>3.125</v>
      </c>
      <c r="JZ196">
        <v>1562</v>
      </c>
      <c r="KA196">
        <v>2</v>
      </c>
      <c r="KB196">
        <v>760</v>
      </c>
      <c r="KE196">
        <v>2</v>
      </c>
      <c r="KF196">
        <v>691</v>
      </c>
      <c r="KG196">
        <v>2</v>
      </c>
      <c r="KH196">
        <v>737</v>
      </c>
      <c r="KI196">
        <v>4</v>
      </c>
      <c r="KJ196">
        <v>1126</v>
      </c>
      <c r="KO196">
        <v>4</v>
      </c>
      <c r="KP196">
        <v>1126</v>
      </c>
      <c r="KQ196">
        <v>2.5</v>
      </c>
      <c r="KR196">
        <v>834.25</v>
      </c>
      <c r="KS196">
        <v>2.5</v>
      </c>
      <c r="KT196">
        <v>834.25</v>
      </c>
      <c r="KU196">
        <v>2.9166666666666665</v>
      </c>
      <c r="KV196">
        <v>1270.9000000000001</v>
      </c>
      <c r="KW196">
        <v>2.9555555555555557</v>
      </c>
      <c r="KX196">
        <v>1246.9337748344371</v>
      </c>
      <c r="KY196" s="15">
        <f>Tabla24[[#This Row],[ROS_NUM_COR_COD_ROS_TG_NEG]]-Tabla24[[#This Row],[PAS_NUM_COR_COD_ROS_TG_NEG]]</f>
        <v>2.0777777777777775</v>
      </c>
      <c r="KZ196" s="15">
        <f>Tabla24[[#This Row],[ROS_DUR_COR_COD_ROS_TG_NEG]]-Tabla24[[#This Row],[PAS_DUR_COR_COD_ROS_TG_NEG]]</f>
        <v>782.38888888888891</v>
      </c>
      <c r="LA196" s="15">
        <f>Tabla24[[#This Row],[ROS_NUM_COR_COD_ROS_TG_NEU]]-Tabla24[[#This Row],[PAS_NUM_COR_COD_ROS_TG_NEU]]</f>
        <v>2.4500000000000002</v>
      </c>
      <c r="LB196" s="15">
        <f>Tabla24[[#This Row],[ROS_DUR_COR_COD_ROS_TG_NEU]]-Tabla24[[#This Row],[PAS_DUR_COR_COD_ROS_TG_NEU]]</f>
        <v>833.67777777777792</v>
      </c>
      <c r="LC196" s="15">
        <f>Tabla24[[#This Row],[ROS_NUM_COR_COD_ROS_TG_POS]]-Tabla24[[#This Row],[PAS_NUM_COR_COD_ROS_TG_POS]]</f>
        <v>2.7052631578947364</v>
      </c>
      <c r="LD196" s="15">
        <f>Tabla24[[#This Row],[ROS_DUR_COR_COD_ROS_TG_POS]]-Tabla24[[#This Row],[PAS_DUR_COR_COD_ROS_TG_POS]]</f>
        <v>880.53749999999991</v>
      </c>
      <c r="LE196" s="15">
        <f>Tabla24[[#This Row],[ROS_NUM_COR_COD_ROS_TG_TOT]]-Tabla24[[#This Row],[PAS_NUM_COR_COD_ROS_TG_TOT]]</f>
        <v>2.4026884862653421</v>
      </c>
      <c r="LF196" s="15">
        <f>Tabla24[[#This Row],[ROS_DUR_COR_COD_ROS_TG_TOT]]-Tabla24[[#This Row],[PAS_DUR_COR_COD_ROS_TG_TOT]]</f>
        <v>826.45822281167102</v>
      </c>
      <c r="LG196" s="15">
        <f>Tabla24[[#This Row],[ROS_NUM_COR_COD_ESC_TG_NEG]]-Tabla24[[#This Row],[PAS_NUM_COR_COD_ESC_TG_NEG]]</f>
        <v>-2.6055555555555552</v>
      </c>
      <c r="LH196" s="15">
        <f>Tabla24[[#This Row],[ROS_DUR_COR_COD_ESC_TG_NEG]]-Tabla24[[#This Row],[PAS_DUR_COR_COD_ESC_TG_NEG]]</f>
        <v>-859.80555555555566</v>
      </c>
      <c r="LI196" s="15">
        <f>Tabla24[[#This Row],[ROS_NUM_COR_COD_ESC_TG_NEU]]-Tabla24[[#This Row],[PAS_NUM_COR_COD_ESC_TG_NEU]]</f>
        <v>-2.8000000000000003</v>
      </c>
      <c r="LJ196" s="15">
        <f>Tabla24[[#This Row],[ROS_NUM_COR_COD_ESC_TG_NEG]]-Tabla24[[#This Row],[PAS_NUM_COR_COD_ESC_TG_NEG]]</f>
        <v>-2.6055555555555552</v>
      </c>
      <c r="LK196" s="15">
        <f>Tabla24[[#This Row],[ROS_NUM_COR_COD_ESC_TG_POS]]-Tabla24[[#This Row],[PAS_NUM_COR_COD_ESC_TG_POS]]</f>
        <v>-3.1421052631578945</v>
      </c>
      <c r="LL196" s="15">
        <f>Tabla24[[#This Row],[ROS_DUR_COR_COD_ESC_TG_POS]]-Tabla24[[#This Row],[PAS_DUR_COR_COD_ESC_TG_POS]]</f>
        <v>-860.73684210526312</v>
      </c>
      <c r="LM196" s="15">
        <f>Tabla24[[#This Row],[ROS_NUM_COR_COD_ESC_TG_TOT]]-Tabla24[[#This Row],[PAS_NUM_COR_COD_ESC_TG_TOT]]</f>
        <v>-2.8392752776154295</v>
      </c>
      <c r="LN196" s="15">
        <f>Tabla24[[#This Row],[ROS_DUR_COR_COD_ESC_TG_TOT]]-Tabla24[[#This Row],[PAS_DUR_COR_COD_ESC_TG_TOT]]</f>
        <v>-861.99564586357042</v>
      </c>
      <c r="LO196" s="15">
        <f>Tabla24[[#This Row],[PAS_NUM_COR_COD_ROS_TG_NEG]]-Tabla24[[#This Row],[ESC_NUM_COR_COD_ROS_TG_NEG]]</f>
        <v>2.5</v>
      </c>
      <c r="LP196" s="15">
        <f>Tabla24[[#This Row],[PAS_DUR_COR_COD_ROS_TG_NEG]]-Tabla24[[#This Row],[ESC_DUR_COR_COD_ROS_TG_NEG]]</f>
        <v>837.29166666666674</v>
      </c>
      <c r="LQ196" s="15">
        <f>Tabla24[[#This Row],[PAS_NUM_COR_COD_ROS_TG_NEU]]-Tabla24[[#This Row],[ESC_NUM_COR_COD_ROS_TG_NEU]]</f>
        <v>2.5611111111111113</v>
      </c>
      <c r="LR196" s="15">
        <f>Tabla24[[#This Row],[PAS_DUR_COR_COD_ROS_TG_NEU]]-Tabla24[[#This Row],[ESC_DUR_COR_COD_ROS_TG_NEU]]</f>
        <v>802.72222222222217</v>
      </c>
      <c r="LS196" s="15">
        <f>Tabla24[[#This Row],[PAS_NUM_COR_COD_ROS_TG_POS]]-Tabla24[[#This Row],[ESC_NUM_COR_COD_ROS_TG_POS]]</f>
        <v>2.0058479532163744</v>
      </c>
      <c r="LT196" s="15">
        <f>Tabla24[[#This Row],[PAS_DUR_COR_COD_ROS_TG_POS]]-Tabla24[[#This Row],[ESC_DUR_COR_COD_ROS_TG_POS]]</f>
        <v>704.39583333333326</v>
      </c>
      <c r="LU196" s="15">
        <f>Tabla24[[#This Row],[PAS_NUM_COR_COD_ROS_TG_TOT]]-Tabla24[[#This Row],[ESC_NUM_COR_COD_ROS_TG_TOT]]</f>
        <v>2.3559322033898304</v>
      </c>
      <c r="LV196" s="15">
        <f>Tabla24[[#This Row],[PAS_DUR_COR_COD_ROS_TG_TOT]]-Tabla24[[#This Row],[ESC_DUR_COR_COD_ROS_TG_TOT]]</f>
        <v>786.24595141700411</v>
      </c>
      <c r="LW196" s="15">
        <f>Tabla24[[#This Row],[PAS_NUM_COR_COD_ESC_TG_NEG]]-Tabla24[[#This Row],[ESC_NUM_COR_COD_ESC_TG_NEG]]</f>
        <v>-1.9500000000000002</v>
      </c>
      <c r="LX196" s="15">
        <f>Tabla24[[#This Row],[PAS_DUR_COR_COD_ESC_TG_NEG]]-Tabla24[[#This Row],[ESC_DUR_COR_COD_ESC_TG_NEG]]</f>
        <v>-604.94444444444434</v>
      </c>
      <c r="LY196" s="15">
        <f>Tabla24[[#This Row],[PAS_NUM_COR_COD_ESC_TG_NEU]]-Tabla24[[#This Row],[ESC_NUM_COR_COD_ESC_TG_NEU]]</f>
        <v>-2.2333333333333329</v>
      </c>
      <c r="LZ196" s="15">
        <f>Tabla24[[#This Row],[PAS_DUR_COR_COD_ESC_TG_NEU]]-Tabla24[[#This Row],[ESC_DUR_COR_COD_ESC_TG_NEU]]</f>
        <v>-642.90277777777783</v>
      </c>
      <c r="MA196" s="15">
        <f>Tabla24[[#This Row],[PAS_NUM_COR_COD_ESC_TG_POS]]-Tabla24[[#This Row],[ESC_NUM_COR_COD_ESC_TG_POS]]</f>
        <v>-1.60233918128655</v>
      </c>
      <c r="MB196" s="15">
        <f>Tabla24[[#This Row],[PAS_DUR_COR_COD_ESC_TG_POS]]-Tabla24[[#This Row],[ESC_DUR_COR_COD_ESC_TG_POS]]</f>
        <v>-667.26315789473688</v>
      </c>
      <c r="MC196" s="15">
        <f>Tabla24[[#This Row],[PAS_NUM_COR_COD_ESC_TG_TOT]]-Tabla24[[#This Row],[ESC_NUM_COR_COD_ESC_TG_TOT]]</f>
        <v>-1.9279661016949152</v>
      </c>
      <c r="MD196" s="15">
        <f>Tabla24[[#This Row],[PAS_DUR_COR_COD_ESC_TG_TOT]]-Tabla24[[#This Row],[ESC_DUR_COR_COD_ESC_TG_TOT]]</f>
        <v>-634.48787061994608</v>
      </c>
      <c r="ME196">
        <v>373</v>
      </c>
      <c r="MF196">
        <v>367.6</v>
      </c>
      <c r="MG196">
        <v>361.2</v>
      </c>
      <c r="MH196">
        <v>367.06896551724139</v>
      </c>
      <c r="MI196">
        <v>313.75</v>
      </c>
      <c r="MJ196">
        <v>332</v>
      </c>
      <c r="MK196">
        <v>393</v>
      </c>
      <c r="ML196">
        <v>354.53846153846155</v>
      </c>
      <c r="MM196">
        <v>356.375</v>
      </c>
      <c r="MN196">
        <v>335.6</v>
      </c>
      <c r="MO196">
        <v>384.66666666666669</v>
      </c>
      <c r="MP196">
        <v>359.84210526315792</v>
      </c>
      <c r="MQ196">
        <v>339.3</v>
      </c>
      <c r="MR196">
        <v>391.11111111111109</v>
      </c>
      <c r="MS196">
        <v>392.55555555555554</v>
      </c>
      <c r="MT196">
        <v>373.07142857142856</v>
      </c>
      <c r="MU196">
        <v>316.33333333333331</v>
      </c>
      <c r="MV196">
        <v>345.33333333333331</v>
      </c>
      <c r="MW196">
        <v>357</v>
      </c>
      <c r="MX196">
        <v>338.88461538461536</v>
      </c>
      <c r="MY196">
        <v>378.94444444444446</v>
      </c>
      <c r="MZ196">
        <v>321.125</v>
      </c>
      <c r="NA196">
        <v>316.94736842105266</v>
      </c>
      <c r="NB196">
        <v>339.2641509433962</v>
      </c>
      <c r="NC196" s="15">
        <f>Tabla1[[#This Row],[ROS_1DU_COR_COD_ROS_TG_NEG]]-Tabla1[[#This Row],[PAS_1DU_COR_COD_ROS_TG_NEG]]</f>
        <v>56.666666666666686</v>
      </c>
      <c r="ND196" s="15">
        <f>Tabla1[[#This Row],[ROS_1DU_COR_COD_ROS_TG_NEU]]-Tabla1[[#This Row],[PAS_1DU_COR_COD_ROS_TG_NEU]]</f>
        <v>22.266666666666708</v>
      </c>
      <c r="NE196" s="15">
        <f>Tabla1[[#This Row],[ROS_1DU_COR_COD_ROS_TG_POS]]-Tabla1[[#This Row],[PAS_1DU_COR_COD_ROS_TG_POS]]</f>
        <v>4.1999999999999886</v>
      </c>
      <c r="NF196" s="15">
        <f>Tabla1[[#This Row],[ROS_1DU_COR_COD_ROS_TG_TOT]]-Tabla1[[#This Row],[PAS_1DU_COR_COD_ROS_TG_TOT]]</f>
        <v>28.184350132626037</v>
      </c>
      <c r="NG196" s="15">
        <f>Tabla1[[#This Row],[ROS_1DU_COR_COD_ESC_TG_NEG]]-Tabla1[[#This Row],[PAS_1DU_COR_COD_ESC_TG_NEG]]</f>
        <v>-65.194444444444457</v>
      </c>
      <c r="NH196" s="15">
        <f>Tabla1[[#This Row],[ROS_1DU_COR_COD_ESC_TG_NEU]]-Tabla1[[#This Row],[PAS_1DU_COR_COD_ESC_TG_NEU]]</f>
        <v>10.875</v>
      </c>
      <c r="NI196" s="15">
        <f>Tabla1[[#This Row],[ROS_1DU_COR_COD_ESC_TG_POS]]-Tabla1[[#This Row],[PAS_1DU_COR_COD_ESC_TG_POS]]</f>
        <v>76.052631578947341</v>
      </c>
      <c r="NJ196" s="15">
        <f>Tabla1[[#This Row],[ROS_1DU_COR_COD_ESC_TG_TOT]]-Tabla1[[#This Row],[PAS_1DU_COR_COD_ESC_TG_TOT]]</f>
        <v>15.274310595065344</v>
      </c>
      <c r="NK196" s="15">
        <f>Tabla1[[#This Row],[PAS_1DU_COR_COD_ROS_TG_NEG]]-Tabla1[[#This Row],[ESC_1DU_COR_COD_ROS_TG_NEG]]</f>
        <v>-40.041666666666686</v>
      </c>
      <c r="NL196" s="15">
        <f>Tabla1[[#This Row],[PAS_1DU_COR_COD_ROS_TG_NEU]]-Tabla1[[#This Row],[ESC_1DU_COR_COD_ROS_TG_NEU]]</f>
        <v>9.7333333333332916</v>
      </c>
      <c r="NM196" s="15">
        <f>Tabla1[[#This Row],[PAS_1DU_COR_COD_ROS_TG_POS]]-Tabla1[[#This Row],[ESC_1DU_COR_COD_ROS_TG_POS]]</f>
        <v>-27.666666666666686</v>
      </c>
      <c r="NN196" s="15">
        <f>Tabla1[[#This Row],[PAS_1DU_COR_COD_ROS_TG_TOT]]-Tabla1[[#This Row],[ESC_1DU_COR_COD_ROS_TG_TOT]]</f>
        <v>-20.95748987854256</v>
      </c>
      <c r="NO196" s="15">
        <f>Tabla1[[#This Row],[PAS_1DU_COR_COD_ESC_TG_NEG]]-Tabla1[[#This Row],[ESC_1DU_COR_COD_ESC_TG_NEG]]</f>
        <v>39.644444444444446</v>
      </c>
      <c r="NP196" s="15">
        <f>Tabla1[[#This Row],[PAS_1DU_COR_COD_ESC_TG_NEU]]-Tabla1[[#This Row],[ESC_1DU_COR_COD_ESC_TG_NEU]]</f>
        <v>-69.986111111111086</v>
      </c>
      <c r="NQ196" s="15">
        <f>Tabla1[[#This Row],[PAS_1DU_COR_COD_ESC_TG_POS]]-Tabla1[[#This Row],[ESC_1DU_COR_COD_ESC_TG_POS]]</f>
        <v>-75.608187134502884</v>
      </c>
      <c r="NR196" s="15">
        <f>Tabla1[[#This Row],[PAS_1DU_COR_COD_ESC_TG_TOT]]-Tabla1[[#This Row],[ESC_1DU_COR_COD_ESC_TG_TOT]]</f>
        <v>-33.807277628032352</v>
      </c>
    </row>
    <row r="197" spans="1:382" x14ac:dyDescent="0.3">
      <c r="A197" s="2" t="s">
        <v>219</v>
      </c>
      <c r="B197" s="2">
        <v>60</v>
      </c>
      <c r="C197" s="2">
        <v>2</v>
      </c>
      <c r="D197" s="2">
        <v>61</v>
      </c>
      <c r="E197">
        <v>4</v>
      </c>
      <c r="F197">
        <v>1233.3333333333333</v>
      </c>
      <c r="G197">
        <v>4</v>
      </c>
      <c r="H197">
        <v>1446.4615384615386</v>
      </c>
      <c r="I197">
        <v>3.85</v>
      </c>
      <c r="J197">
        <v>1413.0714285714287</v>
      </c>
      <c r="K197">
        <v>3.9482758620689653</v>
      </c>
      <c r="L197">
        <v>1359.2142857142858</v>
      </c>
      <c r="M197">
        <v>3.8947368421052633</v>
      </c>
      <c r="N197">
        <v>1422</v>
      </c>
      <c r="O197">
        <v>3.8421052631578947</v>
      </c>
      <c r="P197">
        <v>1542.2307692307693</v>
      </c>
      <c r="Q197">
        <v>4</v>
      </c>
      <c r="R197">
        <v>1341.1428571428571</v>
      </c>
      <c r="S197">
        <v>3.9137931034482758</v>
      </c>
      <c r="T197">
        <v>1432.5121951219512</v>
      </c>
      <c r="U197">
        <v>3.9310344827586206</v>
      </c>
      <c r="V197">
        <v>1395.4216867469879</v>
      </c>
      <c r="W197">
        <v>0.89473684210526316</v>
      </c>
      <c r="X197">
        <v>270.2</v>
      </c>
      <c r="Y197">
        <v>1.0526315789473684</v>
      </c>
      <c r="Z197">
        <v>482.4</v>
      </c>
      <c r="AA197">
        <v>1</v>
      </c>
      <c r="AB197">
        <v>372.69230769230768</v>
      </c>
      <c r="AC197">
        <v>0.98275862068965514</v>
      </c>
      <c r="AD197">
        <v>374.87878787878788</v>
      </c>
      <c r="AE197">
        <v>0.98275862068965514</v>
      </c>
      <c r="AF197">
        <v>374.87878787878788</v>
      </c>
      <c r="AG197">
        <v>2.9482758620689653</v>
      </c>
      <c r="AH197">
        <v>1105.094827586207</v>
      </c>
      <c r="AI197">
        <v>6</v>
      </c>
      <c r="AJ197">
        <v>1560</v>
      </c>
      <c r="AK197">
        <v>9</v>
      </c>
      <c r="AL197">
        <v>1756</v>
      </c>
      <c r="AO197">
        <v>7.5</v>
      </c>
      <c r="AP197">
        <v>1658</v>
      </c>
      <c r="AQ197">
        <v>2</v>
      </c>
      <c r="AR197">
        <v>662</v>
      </c>
      <c r="AS197">
        <v>2</v>
      </c>
      <c r="AT197">
        <v>350</v>
      </c>
      <c r="AW197">
        <v>2</v>
      </c>
      <c r="AX197">
        <v>506</v>
      </c>
      <c r="AY197">
        <v>4.75</v>
      </c>
      <c r="AZ197">
        <v>1082</v>
      </c>
      <c r="BA197">
        <v>3</v>
      </c>
      <c r="BB197">
        <v>743</v>
      </c>
      <c r="BC197">
        <v>0</v>
      </c>
      <c r="BG197">
        <v>1.5</v>
      </c>
      <c r="BH197">
        <v>743</v>
      </c>
      <c r="BI197">
        <v>1.5</v>
      </c>
      <c r="BJ197">
        <v>743</v>
      </c>
      <c r="BK197">
        <v>3.6666666666666665</v>
      </c>
      <c r="BL197">
        <v>1014.2</v>
      </c>
      <c r="BM197">
        <v>2.9722222222222223</v>
      </c>
      <c r="BN197">
        <v>1101.3388429752067</v>
      </c>
      <c r="BO197">
        <v>6.3</v>
      </c>
      <c r="BP197">
        <v>1548.2</v>
      </c>
      <c r="BQ197">
        <v>6.7777777777777777</v>
      </c>
      <c r="BR197">
        <v>1472.1111111111111</v>
      </c>
      <c r="BS197">
        <v>7.2</v>
      </c>
      <c r="BT197">
        <v>1691.9</v>
      </c>
      <c r="BU197">
        <v>6.7586206896551726</v>
      </c>
      <c r="BV197">
        <v>1574.1379310344828</v>
      </c>
      <c r="BW197">
        <v>6.4444444444444446</v>
      </c>
      <c r="BX197">
        <v>1673.8888888888889</v>
      </c>
      <c r="BY197">
        <v>6.5</v>
      </c>
      <c r="BZ197">
        <v>1606.625</v>
      </c>
      <c r="CA197">
        <v>5.7777777777777777</v>
      </c>
      <c r="CB197">
        <v>1487.8888888888889</v>
      </c>
      <c r="CC197">
        <v>6.2307692307692308</v>
      </c>
      <c r="CD197">
        <v>1588.8076923076924</v>
      </c>
      <c r="CE197">
        <v>6.5090909090909088</v>
      </c>
      <c r="CF197">
        <v>1581.0727272727272</v>
      </c>
      <c r="CG197">
        <v>2</v>
      </c>
      <c r="CH197">
        <v>651.875</v>
      </c>
      <c r="CI197">
        <v>2.1111111111111112</v>
      </c>
      <c r="CJ197">
        <v>576.42857142857144</v>
      </c>
      <c r="CK197">
        <v>2</v>
      </c>
      <c r="CL197">
        <v>537</v>
      </c>
      <c r="CM197">
        <v>2.0344827586206895</v>
      </c>
      <c r="CN197">
        <v>591.31818181818187</v>
      </c>
      <c r="CO197">
        <v>2.1111111111111112</v>
      </c>
      <c r="CP197">
        <v>408.75</v>
      </c>
      <c r="CQ197">
        <v>2.125</v>
      </c>
      <c r="CR197">
        <v>400.75</v>
      </c>
      <c r="CS197">
        <v>3.1111111111111112</v>
      </c>
      <c r="CT197">
        <v>646.375</v>
      </c>
      <c r="CU197">
        <v>2.4615384615384617</v>
      </c>
      <c r="CV197">
        <v>485.29166666666669</v>
      </c>
      <c r="CW197">
        <v>2.2363636363636363</v>
      </c>
      <c r="CX197">
        <v>536</v>
      </c>
      <c r="CY197">
        <v>4.372727272727273</v>
      </c>
      <c r="CZ197">
        <v>1105.09900990099</v>
      </c>
      <c r="DA197">
        <v>3.3</v>
      </c>
      <c r="DB197">
        <v>838.88888888888891</v>
      </c>
      <c r="DC197">
        <v>3.8888888888888888</v>
      </c>
      <c r="DD197">
        <v>992.55555555555554</v>
      </c>
      <c r="DE197">
        <v>3.3</v>
      </c>
      <c r="DF197">
        <v>727.1</v>
      </c>
      <c r="DG197">
        <v>3.4827586206896552</v>
      </c>
      <c r="DH197">
        <v>848.35714285714289</v>
      </c>
      <c r="DI197">
        <v>2.8888888888888888</v>
      </c>
      <c r="DJ197">
        <v>733.11111111111109</v>
      </c>
      <c r="DK197">
        <v>3</v>
      </c>
      <c r="DL197">
        <v>684.375</v>
      </c>
      <c r="DM197">
        <v>4.4444444444444446</v>
      </c>
      <c r="DN197">
        <v>852.55555555555554</v>
      </c>
      <c r="DO197">
        <v>3.4615384615384617</v>
      </c>
      <c r="DP197">
        <v>759.46153846153845</v>
      </c>
      <c r="DQ197">
        <v>3.4727272727272727</v>
      </c>
      <c r="DR197">
        <v>805.55555555555554</v>
      </c>
      <c r="DS197">
        <v>3.4727272727272727</v>
      </c>
      <c r="DT197">
        <v>805.55555555555554</v>
      </c>
      <c r="DU197">
        <v>4.0727272727272723</v>
      </c>
      <c r="DV197">
        <v>1000.741935483871</v>
      </c>
      <c r="DY197">
        <v>3</v>
      </c>
      <c r="DZ197">
        <v>678</v>
      </c>
      <c r="EC197">
        <v>3</v>
      </c>
      <c r="ED197">
        <v>678</v>
      </c>
      <c r="EE197">
        <v>7</v>
      </c>
      <c r="EF197">
        <v>1589</v>
      </c>
      <c r="EG197">
        <v>6</v>
      </c>
      <c r="EH197">
        <v>1327</v>
      </c>
      <c r="EI197">
        <v>5</v>
      </c>
      <c r="EJ197">
        <v>1571</v>
      </c>
      <c r="EK197">
        <v>6</v>
      </c>
      <c r="EL197">
        <v>1453.5</v>
      </c>
      <c r="EM197">
        <v>5.4</v>
      </c>
      <c r="EN197">
        <v>1298.4000000000001</v>
      </c>
      <c r="EQ197">
        <v>2</v>
      </c>
      <c r="ER197">
        <v>393</v>
      </c>
      <c r="EU197">
        <v>2</v>
      </c>
      <c r="EV197">
        <v>393</v>
      </c>
      <c r="EW197">
        <v>2</v>
      </c>
      <c r="EX197">
        <v>686</v>
      </c>
      <c r="EY197">
        <v>2.5</v>
      </c>
      <c r="EZ197">
        <v>558</v>
      </c>
      <c r="FA197">
        <v>2</v>
      </c>
      <c r="FB197">
        <v>548</v>
      </c>
      <c r="FC197">
        <v>2.25</v>
      </c>
      <c r="FD197">
        <v>587.5</v>
      </c>
      <c r="FE197">
        <v>2.2000000000000002</v>
      </c>
      <c r="FF197">
        <v>548.6</v>
      </c>
      <c r="FG197">
        <v>3.8</v>
      </c>
      <c r="FH197">
        <v>923.5</v>
      </c>
      <c r="FK197">
        <v>5</v>
      </c>
      <c r="FL197">
        <v>1329</v>
      </c>
      <c r="FO197">
        <v>5</v>
      </c>
      <c r="FP197">
        <v>1329</v>
      </c>
      <c r="FQ197">
        <v>3</v>
      </c>
      <c r="FR197">
        <v>487</v>
      </c>
      <c r="FS197">
        <v>5</v>
      </c>
      <c r="FT197">
        <v>1196</v>
      </c>
      <c r="FU197">
        <v>10</v>
      </c>
      <c r="FV197">
        <v>2285</v>
      </c>
      <c r="FW197">
        <v>5.75</v>
      </c>
      <c r="FX197">
        <v>1291</v>
      </c>
      <c r="FY197">
        <v>5.6</v>
      </c>
      <c r="FZ197">
        <v>1298.5999999999999</v>
      </c>
      <c r="GA197">
        <v>5.6</v>
      </c>
      <c r="GB197">
        <v>1298.5999999999999</v>
      </c>
      <c r="GC197">
        <v>4.4000000000000004</v>
      </c>
      <c r="GD197">
        <v>1048.5333333333333</v>
      </c>
      <c r="GE197">
        <v>4.0999999999999996</v>
      </c>
      <c r="GF197">
        <v>1004.9588235294118</v>
      </c>
      <c r="GG197">
        <v>2.25</v>
      </c>
      <c r="GH197">
        <v>659.2</v>
      </c>
      <c r="GI197">
        <v>1.8333333333333333</v>
      </c>
      <c r="GJ197">
        <v>549.66666666666663</v>
      </c>
      <c r="GK197">
        <v>2.125</v>
      </c>
      <c r="GL197">
        <v>696.6</v>
      </c>
      <c r="GM197">
        <v>2.0909090909090908</v>
      </c>
      <c r="GN197">
        <v>648.30769230769226</v>
      </c>
      <c r="GO197">
        <v>2.5555555555555554</v>
      </c>
      <c r="GP197">
        <v>754.5</v>
      </c>
      <c r="GQ197">
        <v>1.7</v>
      </c>
      <c r="GR197">
        <v>833.2</v>
      </c>
      <c r="GS197">
        <v>2.25</v>
      </c>
      <c r="GT197">
        <v>415.25</v>
      </c>
      <c r="GU197">
        <v>2.1481481481481484</v>
      </c>
      <c r="GV197">
        <v>632.36842105263156</v>
      </c>
      <c r="GW197">
        <v>2.1224489795918369</v>
      </c>
      <c r="GX197">
        <v>638.84375</v>
      </c>
      <c r="GY197">
        <v>2</v>
      </c>
      <c r="GZ197">
        <v>874</v>
      </c>
      <c r="HA197">
        <v>2.5</v>
      </c>
      <c r="HB197">
        <v>1207.6666666666667</v>
      </c>
      <c r="HC197">
        <v>4.5</v>
      </c>
      <c r="HD197">
        <v>1531.2</v>
      </c>
      <c r="HE197">
        <v>3.0454545454545454</v>
      </c>
      <c r="HF197">
        <v>1203.7692307692307</v>
      </c>
      <c r="HG197">
        <v>3.2222222222222223</v>
      </c>
      <c r="HH197">
        <v>822.66666666666663</v>
      </c>
      <c r="HI197">
        <v>2.9</v>
      </c>
      <c r="HJ197">
        <v>1208.2</v>
      </c>
      <c r="HK197">
        <v>5.25</v>
      </c>
      <c r="HL197">
        <v>941.25</v>
      </c>
      <c r="HM197">
        <v>3.7037037037037037</v>
      </c>
      <c r="HN197">
        <v>974.0526315789474</v>
      </c>
      <c r="HO197">
        <v>3.4081632653061225</v>
      </c>
      <c r="HP197">
        <v>1067.375</v>
      </c>
      <c r="HQ197">
        <v>2.7653061224489797</v>
      </c>
      <c r="HR197">
        <v>853.109375</v>
      </c>
      <c r="HS197">
        <v>1.625</v>
      </c>
      <c r="HT197">
        <v>536.6</v>
      </c>
      <c r="HU197">
        <v>1.5</v>
      </c>
      <c r="HV197">
        <v>589.66666666666663</v>
      </c>
      <c r="HW197">
        <v>1.5</v>
      </c>
      <c r="HX197">
        <v>478.2</v>
      </c>
      <c r="HY197">
        <v>1.5454545454545454</v>
      </c>
      <c r="HZ197">
        <v>526.38461538461536</v>
      </c>
      <c r="IA197">
        <v>1</v>
      </c>
      <c r="IB197">
        <v>412</v>
      </c>
      <c r="IC197">
        <v>0.5</v>
      </c>
      <c r="ID197">
        <v>445.33333333333331</v>
      </c>
      <c r="IE197">
        <v>1.125</v>
      </c>
      <c r="IF197">
        <v>411.25</v>
      </c>
      <c r="IG197">
        <v>0.85185185185185186</v>
      </c>
      <c r="IH197">
        <v>420.08333333333331</v>
      </c>
      <c r="II197">
        <v>1.1632653061224489</v>
      </c>
      <c r="IJ197">
        <v>475.36</v>
      </c>
      <c r="IK197">
        <v>1.1632653061224489</v>
      </c>
      <c r="IL197">
        <v>475.36</v>
      </c>
      <c r="IM197">
        <v>2.2312925170068025</v>
      </c>
      <c r="IN197">
        <v>747</v>
      </c>
      <c r="IO197">
        <v>0</v>
      </c>
      <c r="IQ197">
        <v>3.75</v>
      </c>
      <c r="IR197">
        <v>1175</v>
      </c>
      <c r="IS197">
        <v>4</v>
      </c>
      <c r="IT197">
        <v>1718</v>
      </c>
      <c r="IU197">
        <v>2.875</v>
      </c>
      <c r="IV197">
        <v>1356</v>
      </c>
      <c r="IW197">
        <v>0</v>
      </c>
      <c r="JA197">
        <v>3</v>
      </c>
      <c r="JB197">
        <v>452.5</v>
      </c>
      <c r="JC197">
        <v>2</v>
      </c>
      <c r="JD197">
        <v>452.5</v>
      </c>
      <c r="JE197">
        <v>2.6363636363636362</v>
      </c>
      <c r="JF197">
        <v>994.6</v>
      </c>
      <c r="JG197">
        <v>1.5</v>
      </c>
      <c r="JH197">
        <v>682</v>
      </c>
      <c r="JI197">
        <v>1.75</v>
      </c>
      <c r="JJ197">
        <v>571.5</v>
      </c>
      <c r="JK197">
        <v>1.5</v>
      </c>
      <c r="JL197">
        <v>164.5</v>
      </c>
      <c r="JM197">
        <v>1.625</v>
      </c>
      <c r="JN197">
        <v>430.8</v>
      </c>
      <c r="JO197">
        <v>0</v>
      </c>
      <c r="JS197">
        <v>1</v>
      </c>
      <c r="JT197">
        <v>572</v>
      </c>
      <c r="JU197">
        <v>0.66666666666666663</v>
      </c>
      <c r="JV197">
        <v>572</v>
      </c>
      <c r="JW197">
        <v>1.3636363636363635</v>
      </c>
      <c r="JX197">
        <v>454.33333333333331</v>
      </c>
      <c r="JY197">
        <v>2</v>
      </c>
      <c r="JZ197">
        <v>699.90909090909088</v>
      </c>
      <c r="KA197">
        <v>0.5</v>
      </c>
      <c r="KB197">
        <v>109</v>
      </c>
      <c r="KC197">
        <v>2</v>
      </c>
      <c r="KD197">
        <v>482.66666666666669</v>
      </c>
      <c r="KE197">
        <v>2.5</v>
      </c>
      <c r="KF197">
        <v>259.5</v>
      </c>
      <c r="KG197">
        <v>1.75</v>
      </c>
      <c r="KH197">
        <v>346</v>
      </c>
      <c r="KI197">
        <v>0</v>
      </c>
      <c r="KM197">
        <v>1.5</v>
      </c>
      <c r="KN197">
        <v>953</v>
      </c>
      <c r="KO197">
        <v>1</v>
      </c>
      <c r="KP197">
        <v>953</v>
      </c>
      <c r="KQ197">
        <v>1.5454545454545454</v>
      </c>
      <c r="KR197">
        <v>432.71428571428572</v>
      </c>
      <c r="KS197">
        <v>1.5454545454545454</v>
      </c>
      <c r="KT197">
        <v>432.71428571428572</v>
      </c>
      <c r="KU197">
        <v>1.8484848484848484</v>
      </c>
      <c r="KV197">
        <v>596</v>
      </c>
      <c r="KW197">
        <v>2.161111111111111</v>
      </c>
      <c r="KX197">
        <v>721.59813084112147</v>
      </c>
      <c r="KY197" s="15">
        <f>Tabla24[[#This Row],[ROS_NUM_COR_COD_ROS_TG_NEG]]-Tabla24[[#This Row],[PAS_NUM_COR_COD_ROS_TG_NEG]]</f>
        <v>-0.67251461988304095</v>
      </c>
      <c r="KZ197" s="15">
        <f>Tabla24[[#This Row],[ROS_DUR_COR_COD_ROS_TG_NEG]]-Tabla24[[#This Row],[PAS_DUR_COR_COD_ROS_TG_NEG]]</f>
        <v>-599.33333333333337</v>
      </c>
      <c r="LA197" s="15">
        <f>Tabla24[[#This Row],[ROS_NUM_COR_COD_ROS_TG_NEU]]-Tabla24[[#This Row],[PAS_NUM_COR_COD_ROS_TG_NEU]]</f>
        <v>-0.94210526315789478</v>
      </c>
      <c r="LB197" s="15">
        <f>Tabla24[[#This Row],[ROS_DUR_COR_COD_ROS_TG_NEU]]-Tabla24[[#This Row],[PAS_DUR_COR_COD_ROS_TG_NEU]]</f>
        <v>-334.03076923076924</v>
      </c>
      <c r="LC197" s="15">
        <f>Tabla24[[#This Row],[ROS_NUM_COR_COD_ROS_TG_POS]]-Tabla24[[#This Row],[PAS_NUM_COR_COD_ROS_TG_POS]]</f>
        <v>1.25</v>
      </c>
      <c r="LD197" s="15">
        <f>Tabla24[[#This Row],[ROS_DUR_COR_COD_ROS_TG_POS]]-Tabla24[[#This Row],[PAS_DUR_COR_COD_ROS_TG_POS]]</f>
        <v>-399.89285714285711</v>
      </c>
      <c r="LE197" s="15">
        <f>Tabla24[[#This Row],[ROS_NUM_COR_COD_ROS_TG_TOT]]-Tabla24[[#This Row],[PAS_NUM_COR_COD_ROS_TG_TOT]]</f>
        <v>-0.21008939974457208</v>
      </c>
      <c r="LF197" s="15">
        <f>Tabla24[[#This Row],[ROS_DUR_COR_COD_ROS_TG_TOT]]-Tabla24[[#This Row],[PAS_DUR_COR_COD_ROS_TG_TOT]]</f>
        <v>-458.45956354300381</v>
      </c>
      <c r="LG197" s="15">
        <f>Tabla24[[#This Row],[ROS_NUM_COR_COD_ESC_TG_NEG]]-Tabla24[[#This Row],[PAS_NUM_COR_COD_ESC_TG_NEG]]</f>
        <v>-1.4444444444444446</v>
      </c>
      <c r="LH197" s="15">
        <f>Tabla24[[#This Row],[ROS_DUR_COR_COD_ESC_TG_NEG]]-Tabla24[[#This Row],[PAS_DUR_COR_COD_ESC_TG_NEG]]</f>
        <v>-478.83333333333326</v>
      </c>
      <c r="LI197" s="15">
        <f>Tabla24[[#This Row],[ROS_NUM_COR_COD_ESC_TG_NEU]]-Tabla24[[#This Row],[PAS_NUM_COR_COD_ESC_TG_NEU]]</f>
        <v>-2.2999999999999998</v>
      </c>
      <c r="LJ197" s="15">
        <f>Tabla24[[#This Row],[ROS_NUM_COR_COD_ESC_TG_NEG]]-Tabla24[[#This Row],[PAS_NUM_COR_COD_ESC_TG_NEG]]</f>
        <v>-1.4444444444444446</v>
      </c>
      <c r="LK197" s="15">
        <f>Tabla24[[#This Row],[ROS_NUM_COR_COD_ESC_TG_POS]]-Tabla24[[#This Row],[PAS_NUM_COR_COD_ESC_TG_POS]]</f>
        <v>-1.6</v>
      </c>
      <c r="LL197" s="15">
        <f>Tabla24[[#This Row],[ROS_DUR_COR_COD_ESC_TG_POS]]-Tabla24[[#This Row],[PAS_DUR_COR_COD_ESC_TG_POS]]</f>
        <v>-997.82142857142867</v>
      </c>
      <c r="LM197" s="15">
        <f>Tabla24[[#This Row],[ROS_NUM_COR_COD_ESC_TG_TOT]]-Tabla24[[#This Row],[PAS_NUM_COR_COD_ESC_TG_TOT]]</f>
        <v>-1.8001277139208169</v>
      </c>
      <c r="LN197" s="15">
        <f>Tabla24[[#This Row],[ROS_DUR_COR_COD_ESC_TG_TOT]]-Tabla24[[#This Row],[PAS_DUR_COR_COD_ESC_TG_TOT]]</f>
        <v>-726.84586466165422</v>
      </c>
      <c r="LO197" s="15">
        <f>Tabla24[[#This Row],[PAS_NUM_COR_COD_ROS_TG_NEG]]-Tabla24[[#This Row],[ESC_NUM_COR_COD_ROS_TG_NEG]]</f>
        <v>1.7836257309941521</v>
      </c>
      <c r="LP197" s="15">
        <f>Tabla24[[#This Row],[PAS_DUR_COR_COD_ROS_TG_NEG]]-Tabla24[[#This Row],[ESC_DUR_COR_COD_ROS_TG_NEG]]</f>
        <v>1013.25</v>
      </c>
      <c r="LQ197" s="15">
        <f>Tabla24[[#This Row],[PAS_NUM_COR_COD_ROS_TG_NEU]]-Tabla24[[#This Row],[ESC_NUM_COR_COD_ROS_TG_NEU]]</f>
        <v>1.7171052631578947</v>
      </c>
      <c r="LR197" s="15">
        <f>Tabla24[[#This Row],[PAS_DUR_COR_COD_ROS_TG_NEU]]-Tabla24[[#This Row],[ESC_DUR_COR_COD_ROS_TG_NEU]]</f>
        <v>1141.4807692307693</v>
      </c>
      <c r="LS197" s="15">
        <f>Tabla24[[#This Row],[PAS_NUM_COR_COD_ROS_TG_POS]]-Tabla24[[#This Row],[ESC_NUM_COR_COD_ROS_TG_POS]]</f>
        <v>0.88888888888888884</v>
      </c>
      <c r="LT197" s="15">
        <f>Tabla24[[#This Row],[PAS_DUR_COR_COD_ROS_TG_POS]]-Tabla24[[#This Row],[ESC_DUR_COR_COD_ROS_TG_POS]]</f>
        <v>694.76785714285711</v>
      </c>
      <c r="LU197" s="15">
        <f>Tabla24[[#This Row],[PAS_NUM_COR_COD_ROS_TG_TOT]]-Tabla24[[#This Row],[ESC_NUM_COR_COD_ROS_TG_TOT]]</f>
        <v>1.4522546419098141</v>
      </c>
      <c r="LV197" s="15">
        <f>Tabla24[[#This Row],[PAS_DUR_COR_COD_ROS_TG_TOT]]-Tabla24[[#This Row],[ESC_DUR_COR_COD_ROS_TG_TOT]]</f>
        <v>947.22052845528447</v>
      </c>
      <c r="LW197" s="15">
        <f>Tabla24[[#This Row],[PAS_NUM_COR_COD_ESC_TG_NEG]]-Tabla24[[#This Row],[ESC_NUM_COR_COD_ESC_TG_NEG]]</f>
        <v>-2.4444444444444446</v>
      </c>
      <c r="LX197" s="15">
        <f>Tabla24[[#This Row],[PAS_DUR_COR_COD_ESC_TG_NEG]]-Tabla24[[#This Row],[ESC_DUR_COR_COD_ESC_TG_NEG]]</f>
        <v>-440.55555555555566</v>
      </c>
      <c r="LY197" s="15">
        <f>Tabla24[[#This Row],[PAS_NUM_COR_COD_ESC_TG_NEU]]-Tabla24[[#This Row],[ESC_NUM_COR_COD_ESC_TG_NEU]]</f>
        <v>-2.5</v>
      </c>
      <c r="LZ197" s="15">
        <f>Tabla24[[#This Row],[PAS_DUR_COR_COD_ESC_TG_NEU]]-Tabla24[[#This Row],[ESC_DUR_COR_COD_ESC_TG_NEU]]</f>
        <v>-160.16346153846143</v>
      </c>
      <c r="MA197" s="15">
        <f>Tabla24[[#This Row],[PAS_NUM_COR_COD_ESC_TG_POS]]-Tabla24[[#This Row],[ESC_NUM_COR_COD_ESC_TG_POS]]</f>
        <v>-1.9277777777777776</v>
      </c>
      <c r="MB197" s="15">
        <f>Tabla24[[#This Row],[PAS_DUR_COR_COD_ESC_TG_POS]]-Tabla24[[#This Row],[ESC_DUR_COR_COD_ESC_TG_POS]]</f>
        <v>-74.817460317460245</v>
      </c>
      <c r="MC197" s="15">
        <f>Tabla24[[#This Row],[PAS_NUM_COR_COD_ESC_TG_TOT]]-Tabla24[[#This Row],[ESC_NUM_COR_COD_ESC_TG_TOT]]</f>
        <v>-2.2824933687002655</v>
      </c>
      <c r="MD197" s="15">
        <f>Tabla24[[#This Row],[PAS_DUR_COR_COD_ESC_TG_TOT]]-Tabla24[[#This Row],[ESC_DUR_COR_COD_ESC_TG_TOT]]</f>
        <v>-229.5934065934066</v>
      </c>
      <c r="ME197">
        <v>163</v>
      </c>
      <c r="MF197">
        <v>165.2</v>
      </c>
      <c r="MG197">
        <v>175.25</v>
      </c>
      <c r="MH197">
        <v>168.73684210526315</v>
      </c>
      <c r="MI197">
        <v>198.33333333333334</v>
      </c>
      <c r="MJ197">
        <v>203</v>
      </c>
      <c r="MK197">
        <v>192.625</v>
      </c>
      <c r="ML197">
        <v>197.15789473684211</v>
      </c>
      <c r="MM197">
        <v>191.375</v>
      </c>
      <c r="MN197">
        <v>189.25</v>
      </c>
      <c r="MO197">
        <v>147.875</v>
      </c>
      <c r="MP197">
        <v>176.16666666666666</v>
      </c>
      <c r="MQ197">
        <v>155.55555555555554</v>
      </c>
      <c r="MR197">
        <v>168.5</v>
      </c>
      <c r="MS197">
        <v>249.11111111111111</v>
      </c>
      <c r="MT197">
        <v>191.92307692307693</v>
      </c>
      <c r="MU197">
        <v>282.92857142857144</v>
      </c>
      <c r="MV197">
        <v>281.76923076923077</v>
      </c>
      <c r="MW197">
        <v>201.5</v>
      </c>
      <c r="MX197">
        <v>254.7560975609756</v>
      </c>
      <c r="MY197">
        <v>199.46666666666667</v>
      </c>
      <c r="MZ197">
        <v>264.46153846153845</v>
      </c>
      <c r="NA197">
        <v>238.07142857142858</v>
      </c>
      <c r="NB197">
        <v>232.45238095238096</v>
      </c>
      <c r="NC197" s="15">
        <f>Tabla1[[#This Row],[ROS_1DU_COR_COD_ROS_TG_NEG]]-Tabla1[[#This Row],[PAS_1DU_COR_COD_ROS_TG_NEG]]</f>
        <v>-119.92857142857144</v>
      </c>
      <c r="ND197" s="15">
        <f>Tabla1[[#This Row],[ROS_1DU_COR_COD_ROS_TG_NEU]]-Tabla1[[#This Row],[PAS_1DU_COR_COD_ROS_TG_NEU]]</f>
        <v>-116.56923076923078</v>
      </c>
      <c r="NE197" s="15">
        <f>Tabla1[[#This Row],[ROS_1DU_COR_COD_ROS_TG_POS]]-Tabla1[[#This Row],[PAS_1DU_COR_COD_ROS_TG_POS]]</f>
        <v>-26.25</v>
      </c>
      <c r="NF197" s="15">
        <f>Tabla1[[#This Row],[ROS_1DU_COR_COD_ROS_TG_TOT]]-Tabla1[[#This Row],[PAS_1DU_COR_COD_ROS_TG_TOT]]</f>
        <v>-86.019255455712454</v>
      </c>
      <c r="NG197" s="15">
        <f>Tabla1[[#This Row],[ROS_1DU_COR_COD_ESC_TG_NEG]]-Tabla1[[#This Row],[PAS_1DU_COR_COD_ESC_TG_NEG]]</f>
        <v>-1.1333333333333258</v>
      </c>
      <c r="NH197" s="15">
        <f>Tabla1[[#This Row],[ROS_1DU_COR_COD_ESC_TG_NEU]]-Tabla1[[#This Row],[PAS_1DU_COR_COD_ESC_TG_NEU]]</f>
        <v>-61.461538461538453</v>
      </c>
      <c r="NI197" s="15">
        <f>Tabla1[[#This Row],[ROS_1DU_COR_COD_ESC_TG_POS]]-Tabla1[[#This Row],[PAS_1DU_COR_COD_ESC_TG_POS]]</f>
        <v>-45.446428571428584</v>
      </c>
      <c r="NJ197" s="15">
        <f>Tabla1[[#This Row],[ROS_1DU_COR_COD_ESC_TG_TOT]]-Tabla1[[#This Row],[PAS_1DU_COR_COD_ESC_TG_TOT]]</f>
        <v>-35.294486215538853</v>
      </c>
      <c r="NK197" s="15">
        <f>Tabla1[[#This Row],[PAS_1DU_COR_COD_ROS_TG_NEG]]-Tabla1[[#This Row],[ESC_1DU_COR_COD_ROS_TG_NEG]]</f>
        <v>91.553571428571445</v>
      </c>
      <c r="NL197" s="15">
        <f>Tabla1[[#This Row],[PAS_1DU_COR_COD_ROS_TG_NEU]]-Tabla1[[#This Row],[ESC_1DU_COR_COD_ROS_TG_NEU]]</f>
        <v>92.519230769230774</v>
      </c>
      <c r="NM197" s="15">
        <f>Tabla1[[#This Row],[PAS_1DU_COR_COD_ROS_TG_POS]]-Tabla1[[#This Row],[ESC_1DU_COR_COD_ROS_TG_POS]]</f>
        <v>53.625</v>
      </c>
      <c r="NN197" s="15">
        <f>Tabla1[[#This Row],[PAS_1DU_COR_COD_ROS_TG_TOT]]-Tabla1[[#This Row],[ESC_1DU_COR_COD_ROS_TG_TOT]]</f>
        <v>78.589430894308947</v>
      </c>
      <c r="NO197" s="15">
        <f>Tabla1[[#This Row],[PAS_1DU_COR_COD_ESC_TG_NEG]]-Tabla1[[#This Row],[ESC_1DU_COR_COD_ESC_TG_NEG]]</f>
        <v>43.911111111111126</v>
      </c>
      <c r="NP197" s="15">
        <f>Tabla1[[#This Row],[PAS_1DU_COR_COD_ESC_TG_NEU]]-Tabla1[[#This Row],[ESC_1DU_COR_COD_ESC_TG_NEU]]</f>
        <v>95.961538461538453</v>
      </c>
      <c r="NQ197" s="15">
        <f>Tabla1[[#This Row],[PAS_1DU_COR_COD_ESC_TG_POS]]-Tabla1[[#This Row],[ESC_1DU_COR_COD_ESC_TG_POS]]</f>
        <v>-11.039682539682531</v>
      </c>
      <c r="NR197" s="15">
        <f>Tabla1[[#This Row],[PAS_1DU_COR_COD_ESC_TG_TOT]]-Tabla1[[#This Row],[ESC_1DU_COR_COD_ESC_TG_TOT]]</f>
        <v>40.529304029304029</v>
      </c>
    </row>
    <row r="198" spans="1:382" x14ac:dyDescent="0.3">
      <c r="A198" s="2" t="s">
        <v>221</v>
      </c>
      <c r="B198" s="2">
        <v>60</v>
      </c>
      <c r="C198" s="2">
        <v>2</v>
      </c>
      <c r="D198" s="2">
        <v>62</v>
      </c>
      <c r="E198">
        <v>4.0999999999999996</v>
      </c>
      <c r="F198">
        <v>784.2</v>
      </c>
      <c r="G198">
        <v>5</v>
      </c>
      <c r="H198">
        <v>1001.7222222222222</v>
      </c>
      <c r="I198">
        <v>4.75</v>
      </c>
      <c r="J198">
        <v>959.05</v>
      </c>
      <c r="K198">
        <v>4.6166666666666663</v>
      </c>
      <c r="L198">
        <v>912</v>
      </c>
      <c r="M198">
        <v>4.55</v>
      </c>
      <c r="N198">
        <v>934.52631578947364</v>
      </c>
      <c r="O198">
        <v>4.2</v>
      </c>
      <c r="P198">
        <v>803.35</v>
      </c>
      <c r="Q198">
        <v>4.0999999999999996</v>
      </c>
      <c r="R198">
        <v>788.6</v>
      </c>
      <c r="S198">
        <v>4.2833333333333332</v>
      </c>
      <c r="T198">
        <v>840.59322033898309</v>
      </c>
      <c r="U198">
        <v>4.45</v>
      </c>
      <c r="V198">
        <v>875.991452991453</v>
      </c>
      <c r="W198">
        <v>2.5499999999999998</v>
      </c>
      <c r="X198">
        <v>551.78947368421052</v>
      </c>
      <c r="Y198">
        <v>2.5</v>
      </c>
      <c r="Z198">
        <v>512.89473684210532</v>
      </c>
      <c r="AA198">
        <v>2.25</v>
      </c>
      <c r="AB198">
        <v>382.94736842105266</v>
      </c>
      <c r="AC198">
        <v>2.4333333333333331</v>
      </c>
      <c r="AD198">
        <v>482.54385964912279</v>
      </c>
      <c r="AE198">
        <v>2.4333333333333331</v>
      </c>
      <c r="AF198">
        <v>482.54385964912279</v>
      </c>
      <c r="AG198">
        <v>3.7777777777777777</v>
      </c>
      <c r="AH198">
        <v>747.10344827586209</v>
      </c>
      <c r="BM198">
        <v>3.7777777777777777</v>
      </c>
      <c r="BN198">
        <v>747.10344827586209</v>
      </c>
      <c r="BO198">
        <v>8.1</v>
      </c>
      <c r="BP198">
        <v>1668.8</v>
      </c>
      <c r="BQ198">
        <v>4.2</v>
      </c>
      <c r="BR198">
        <v>1043.2222222222222</v>
      </c>
      <c r="BS198">
        <v>5.4285714285714288</v>
      </c>
      <c r="BT198">
        <v>1145.5714285714287</v>
      </c>
      <c r="BU198">
        <v>5.9629629629629628</v>
      </c>
      <c r="BV198">
        <v>1311.3846153846155</v>
      </c>
      <c r="BW198">
        <v>6.1</v>
      </c>
      <c r="BX198">
        <v>1370.5555555555557</v>
      </c>
      <c r="BY198">
        <v>6.1111111111111107</v>
      </c>
      <c r="BZ198">
        <v>1262.3333333333333</v>
      </c>
      <c r="CA198">
        <v>6.125</v>
      </c>
      <c r="CB198">
        <v>1431</v>
      </c>
      <c r="CC198">
        <v>6.1111111111111107</v>
      </c>
      <c r="CD198">
        <v>1348.52</v>
      </c>
      <c r="CE198">
        <v>6.0370370370370372</v>
      </c>
      <c r="CF198">
        <v>1329.5882352941176</v>
      </c>
      <c r="CG198">
        <v>1.3</v>
      </c>
      <c r="CH198">
        <v>395.33333333333331</v>
      </c>
      <c r="CI198">
        <v>2.8</v>
      </c>
      <c r="CJ198">
        <v>614.875</v>
      </c>
      <c r="CK198">
        <v>2.4285714285714284</v>
      </c>
      <c r="CL198">
        <v>832</v>
      </c>
      <c r="CM198">
        <v>2.1481481481481484</v>
      </c>
      <c r="CN198">
        <v>589.94444444444446</v>
      </c>
      <c r="CO198">
        <v>1.2</v>
      </c>
      <c r="CP198">
        <v>1259</v>
      </c>
      <c r="CQ198">
        <v>2</v>
      </c>
      <c r="CR198">
        <v>661</v>
      </c>
      <c r="CS198">
        <v>2.875</v>
      </c>
      <c r="CT198">
        <v>531</v>
      </c>
      <c r="CU198">
        <v>1.962962962962963</v>
      </c>
      <c r="CV198">
        <v>670.75</v>
      </c>
      <c r="CW198">
        <v>2.0555555555555554</v>
      </c>
      <c r="CX198">
        <v>627.97058823529414</v>
      </c>
      <c r="CY198">
        <v>4.0462962962962967</v>
      </c>
      <c r="CZ198">
        <v>1048.9411764705883</v>
      </c>
      <c r="DA198">
        <v>3.6</v>
      </c>
      <c r="DB198">
        <v>765.66666666666663</v>
      </c>
      <c r="DC198">
        <v>3.1</v>
      </c>
      <c r="DD198">
        <v>887.85714285714289</v>
      </c>
      <c r="DE198">
        <v>3.5714285714285716</v>
      </c>
      <c r="DF198">
        <v>833.83333333333337</v>
      </c>
      <c r="DG198">
        <v>3.4074074074074074</v>
      </c>
      <c r="DH198">
        <v>823.13636363636363</v>
      </c>
      <c r="DI198">
        <v>2.5</v>
      </c>
      <c r="DJ198">
        <v>817.28571428571433</v>
      </c>
      <c r="DK198">
        <v>5.2222222222222223</v>
      </c>
      <c r="DL198">
        <v>991.11111111111109</v>
      </c>
      <c r="DM198">
        <v>3.125</v>
      </c>
      <c r="DN198">
        <v>715.28571428571433</v>
      </c>
      <c r="DO198">
        <v>3.5925925925925926</v>
      </c>
      <c r="DP198">
        <v>854.26086956521738</v>
      </c>
      <c r="DQ198">
        <v>3.5</v>
      </c>
      <c r="DR198">
        <v>839.04444444444448</v>
      </c>
      <c r="DS198">
        <v>3.5</v>
      </c>
      <c r="DT198">
        <v>839.04444444444448</v>
      </c>
      <c r="DU198">
        <v>3.8641975308641974</v>
      </c>
      <c r="DV198">
        <v>976.28461538461534</v>
      </c>
      <c r="EA198">
        <v>2.6666666666666665</v>
      </c>
      <c r="EB198">
        <v>778</v>
      </c>
      <c r="EC198">
        <v>2.6666666666666665</v>
      </c>
      <c r="ED198">
        <v>778</v>
      </c>
      <c r="EG198">
        <v>11</v>
      </c>
      <c r="EH198">
        <v>1855</v>
      </c>
      <c r="EI198">
        <v>5</v>
      </c>
      <c r="EJ198">
        <v>1977</v>
      </c>
      <c r="EK198">
        <v>7</v>
      </c>
      <c r="EL198">
        <v>1916</v>
      </c>
      <c r="EM198">
        <v>4.833333333333333</v>
      </c>
      <c r="EN198">
        <v>1233.2</v>
      </c>
      <c r="ES198">
        <v>3.6666666666666665</v>
      </c>
      <c r="ET198">
        <v>1365</v>
      </c>
      <c r="EU198">
        <v>3.6666666666666665</v>
      </c>
      <c r="EV198">
        <v>1365</v>
      </c>
      <c r="EY198">
        <v>1</v>
      </c>
      <c r="EZ198">
        <v>277</v>
      </c>
      <c r="FA198">
        <v>3</v>
      </c>
      <c r="FB198">
        <v>2058</v>
      </c>
      <c r="FC198">
        <v>2.3333333333333335</v>
      </c>
      <c r="FD198">
        <v>1167.5</v>
      </c>
      <c r="FE198">
        <v>3</v>
      </c>
      <c r="FF198">
        <v>1266.25</v>
      </c>
      <c r="FG198">
        <v>3.9166666666666665</v>
      </c>
      <c r="FH198">
        <v>1247.8888888888889</v>
      </c>
      <c r="FM198">
        <v>2.3333333333333335</v>
      </c>
      <c r="FN198">
        <v>2046</v>
      </c>
      <c r="FO198">
        <v>2.3333333333333335</v>
      </c>
      <c r="FP198">
        <v>2046</v>
      </c>
      <c r="FS198">
        <v>3</v>
      </c>
      <c r="FT198">
        <v>664</v>
      </c>
      <c r="FU198">
        <v>3</v>
      </c>
      <c r="FV198">
        <v>1363</v>
      </c>
      <c r="FW198">
        <v>3</v>
      </c>
      <c r="FX198">
        <v>1013.5</v>
      </c>
      <c r="FY198">
        <v>2.6666666666666665</v>
      </c>
      <c r="FZ198">
        <v>1357.6666666666667</v>
      </c>
      <c r="GA198">
        <v>2.6666666666666665</v>
      </c>
      <c r="GB198">
        <v>1357.6666666666667</v>
      </c>
      <c r="GC198">
        <v>3.5</v>
      </c>
      <c r="GD198">
        <v>1275.3333333333333</v>
      </c>
      <c r="GE198">
        <v>3.8277777777777779</v>
      </c>
      <c r="GF198">
        <v>1001.556338028169</v>
      </c>
      <c r="GG198">
        <v>1.3333333333333333</v>
      </c>
      <c r="GH198">
        <v>630.4</v>
      </c>
      <c r="GI198">
        <v>1.7</v>
      </c>
      <c r="GJ198">
        <v>1029.5</v>
      </c>
      <c r="GK198">
        <v>1.375</v>
      </c>
      <c r="GL198">
        <v>464.83333333333331</v>
      </c>
      <c r="GM198">
        <v>1.4814814814814814</v>
      </c>
      <c r="GN198">
        <v>670.6</v>
      </c>
      <c r="GO198">
        <v>1.625</v>
      </c>
      <c r="GP198">
        <v>1219.3333333333333</v>
      </c>
      <c r="GQ198">
        <v>3.3</v>
      </c>
      <c r="GR198">
        <v>785.44444444444446</v>
      </c>
      <c r="GS198">
        <v>2.1</v>
      </c>
      <c r="GT198">
        <v>736</v>
      </c>
      <c r="GU198">
        <v>2.3928571428571428</v>
      </c>
      <c r="GV198">
        <v>841.27777777777783</v>
      </c>
      <c r="GW198">
        <v>1.9454545454545455</v>
      </c>
      <c r="GX198">
        <v>763.69696969696975</v>
      </c>
      <c r="GY198">
        <v>4</v>
      </c>
      <c r="GZ198">
        <v>880.375</v>
      </c>
      <c r="HA198">
        <v>4.3</v>
      </c>
      <c r="HB198">
        <v>1316.2857142857142</v>
      </c>
      <c r="HC198">
        <v>4.375</v>
      </c>
      <c r="HD198">
        <v>1063.2857142857142</v>
      </c>
      <c r="HE198">
        <v>4.2222222222222223</v>
      </c>
      <c r="HF198">
        <v>1077.2727272727273</v>
      </c>
      <c r="HG198">
        <v>4.25</v>
      </c>
      <c r="HH198">
        <v>1045.7142857142858</v>
      </c>
      <c r="HI198">
        <v>3.8</v>
      </c>
      <c r="HJ198">
        <v>841.875</v>
      </c>
      <c r="HK198">
        <v>2.6</v>
      </c>
      <c r="HL198">
        <v>675.71428571428567</v>
      </c>
      <c r="HM198">
        <v>3.5</v>
      </c>
      <c r="HN198">
        <v>853.86363636363637</v>
      </c>
      <c r="HO198">
        <v>3.8545454545454545</v>
      </c>
      <c r="HP198">
        <v>965.56818181818187</v>
      </c>
      <c r="HQ198">
        <v>2.9</v>
      </c>
      <c r="HR198">
        <v>879.0519480519481</v>
      </c>
      <c r="HS198">
        <v>3.3333333333333335</v>
      </c>
      <c r="HT198">
        <v>913.85714285714289</v>
      </c>
      <c r="HU198">
        <v>3.1</v>
      </c>
      <c r="HV198">
        <v>800.75</v>
      </c>
      <c r="HW198">
        <v>2.75</v>
      </c>
      <c r="HX198">
        <v>666.57142857142856</v>
      </c>
      <c r="HY198">
        <v>3.074074074074074</v>
      </c>
      <c r="HZ198">
        <v>794.0454545454545</v>
      </c>
      <c r="IA198">
        <v>1.625</v>
      </c>
      <c r="IB198">
        <v>921.66666666666663</v>
      </c>
      <c r="IC198">
        <v>2.7</v>
      </c>
      <c r="ID198">
        <v>871.42857142857144</v>
      </c>
      <c r="IE198">
        <v>2.9</v>
      </c>
      <c r="IF198">
        <v>736.75</v>
      </c>
      <c r="IG198">
        <v>2.4642857142857144</v>
      </c>
      <c r="IH198">
        <v>819.94444444444446</v>
      </c>
      <c r="II198">
        <v>2.7636363636363637</v>
      </c>
      <c r="IJ198">
        <v>805.7</v>
      </c>
      <c r="IK198">
        <v>2.7636363636363637</v>
      </c>
      <c r="IL198">
        <v>805.7</v>
      </c>
      <c r="IM198">
        <v>2.8545454545454545</v>
      </c>
      <c r="IN198">
        <v>853.97435897435901</v>
      </c>
      <c r="IO198">
        <v>3</v>
      </c>
      <c r="IP198">
        <v>556</v>
      </c>
      <c r="IS198">
        <v>4</v>
      </c>
      <c r="IT198">
        <v>865.5</v>
      </c>
      <c r="IU198">
        <v>3.6666666666666665</v>
      </c>
      <c r="IV198">
        <v>762.33333333333337</v>
      </c>
      <c r="IW198">
        <v>2</v>
      </c>
      <c r="IX198">
        <v>1079</v>
      </c>
      <c r="JC198">
        <v>2</v>
      </c>
      <c r="JD198">
        <v>1079</v>
      </c>
      <c r="JE198">
        <v>3</v>
      </c>
      <c r="JF198">
        <v>841.5</v>
      </c>
      <c r="JG198">
        <v>3</v>
      </c>
      <c r="JH198">
        <v>546</v>
      </c>
      <c r="JK198">
        <v>4</v>
      </c>
      <c r="JL198">
        <v>1025</v>
      </c>
      <c r="JM198">
        <v>3.6666666666666665</v>
      </c>
      <c r="JN198">
        <v>865.33333333333337</v>
      </c>
      <c r="JO198">
        <v>0.5</v>
      </c>
      <c r="JP198">
        <v>143</v>
      </c>
      <c r="JU198">
        <v>0.5</v>
      </c>
      <c r="JV198">
        <v>143</v>
      </c>
      <c r="JW198">
        <v>2.4</v>
      </c>
      <c r="JX198">
        <v>684.75</v>
      </c>
      <c r="JY198">
        <v>2.7</v>
      </c>
      <c r="JZ198">
        <v>763.125</v>
      </c>
      <c r="KA198">
        <v>10</v>
      </c>
      <c r="KB198">
        <v>1838</v>
      </c>
      <c r="KE198">
        <v>6</v>
      </c>
      <c r="KF198">
        <v>1275.5</v>
      </c>
      <c r="KG198">
        <v>7.333333333333333</v>
      </c>
      <c r="KH198">
        <v>1463</v>
      </c>
      <c r="KI198">
        <v>2.5</v>
      </c>
      <c r="KJ198">
        <v>1086</v>
      </c>
      <c r="KO198">
        <v>2.5</v>
      </c>
      <c r="KP198">
        <v>1086</v>
      </c>
      <c r="KQ198">
        <v>5.4</v>
      </c>
      <c r="KR198">
        <v>1368.75</v>
      </c>
      <c r="KS198">
        <v>5.4</v>
      </c>
      <c r="KT198">
        <v>1368.75</v>
      </c>
      <c r="KU198">
        <v>3.6</v>
      </c>
      <c r="KV198">
        <v>965</v>
      </c>
      <c r="KW198">
        <v>2.9166666666666665</v>
      </c>
      <c r="KX198">
        <v>864.30232558139539</v>
      </c>
      <c r="KY198" s="15">
        <f>Tabla24[[#This Row],[ROS_NUM_COR_COD_ROS_TG_NEG]]-Tabla24[[#This Row],[PAS_NUM_COR_COD_ROS_TG_NEG]]</f>
        <v>-0.29999999999999982</v>
      </c>
      <c r="KZ198" s="15">
        <f>Tabla24[[#This Row],[ROS_DUR_COR_COD_ROS_TG_NEG]]-Tabla24[[#This Row],[PAS_DUR_COR_COD_ROS_TG_NEG]]</f>
        <v>111.18796992481214</v>
      </c>
      <c r="LA198" s="15">
        <f>Tabla24[[#This Row],[ROS_NUM_COR_COD_ROS_TG_NEU]]-Tabla24[[#This Row],[PAS_NUM_COR_COD_ROS_TG_NEU]]</f>
        <v>-0.40000000000000036</v>
      </c>
      <c r="LB198" s="15">
        <f>Tabla24[[#This Row],[ROS_DUR_COR_COD_ROS_TG_NEU]]-Tabla24[[#This Row],[PAS_DUR_COR_COD_ROS_TG_NEU]]</f>
        <v>38.524999999999977</v>
      </c>
      <c r="LC198" s="15">
        <f>Tabla24[[#This Row],[ROS_NUM_COR_COD_ROS_TG_POS]]-Tabla24[[#This Row],[PAS_NUM_COR_COD_ROS_TG_POS]]</f>
        <v>-1.4999999999999996</v>
      </c>
      <c r="LD198" s="15">
        <f>Tabla24[[#This Row],[ROS_DUR_COR_COD_ROS_TG_POS]]-Tabla24[[#This Row],[PAS_DUR_COR_COD_ROS_TG_POS]]</f>
        <v>-112.88571428571436</v>
      </c>
      <c r="LE198" s="15">
        <f>Tabla24[[#This Row],[ROS_NUM_COR_COD_ROS_TG_TOT]]-Tabla24[[#This Row],[PAS_NUM_COR_COD_ROS_TG_TOT]]</f>
        <v>-0.78333333333333321</v>
      </c>
      <c r="LF198" s="15">
        <f>Tabla24[[#This Row],[ROS_DUR_COR_COD_ROS_TG_TOT]]-Tabla24[[#This Row],[PAS_DUR_COR_COD_ROS_TG_TOT]]</f>
        <v>13.270416024653287</v>
      </c>
      <c r="LG198" s="15">
        <f>Tabla24[[#This Row],[ROS_NUM_COR_COD_ESC_TG_NEG]]-Tabla24[[#This Row],[PAS_NUM_COR_COD_ESC_TG_NEG]]</f>
        <v>-2.4749999999999996</v>
      </c>
      <c r="LH198" s="15">
        <f>Tabla24[[#This Row],[ROS_DUR_COR_COD_ESC_TG_NEG]]-Tabla24[[#This Row],[PAS_DUR_COR_COD_ESC_TG_NEG]]</f>
        <v>435.13333333333321</v>
      </c>
      <c r="LI198" s="15">
        <f>Tabla24[[#This Row],[ROS_NUM_COR_COD_ESC_TG_NEU]]-Tabla24[[#This Row],[PAS_NUM_COR_COD_ESC_TG_NEU]]</f>
        <v>-1.7000000000000002</v>
      </c>
      <c r="LJ198" s="15">
        <f>Tabla24[[#This Row],[ROS_NUM_COR_COD_ESC_TG_NEG]]-Tabla24[[#This Row],[PAS_NUM_COR_COD_ESC_TG_NEG]]</f>
        <v>-2.4749999999999996</v>
      </c>
      <c r="LK198" s="15">
        <f>Tabla24[[#This Row],[ROS_NUM_COR_COD_ESC_TG_POS]]-Tabla24[[#This Row],[PAS_NUM_COR_COD_ESC_TG_POS]]</f>
        <v>-2.65</v>
      </c>
      <c r="LL198" s="15">
        <f>Tabla24[[#This Row],[ROS_DUR_COR_COD_ESC_TG_POS]]-Tabla24[[#This Row],[PAS_DUR_COR_COD_ESC_TG_POS]]</f>
        <v>-223.04999999999995</v>
      </c>
      <c r="LM198" s="15">
        <f>Tabla24[[#This Row],[ROS_NUM_COR_COD_ESC_TG_TOT]]-Tabla24[[#This Row],[PAS_NUM_COR_COD_ESC_TG_TOT]]</f>
        <v>-2.2238095238095235</v>
      </c>
      <c r="LN198" s="15">
        <f>Tabla24[[#This Row],[ROS_DUR_COR_COD_ESC_TG_TOT]]-Tabla24[[#This Row],[PAS_DUR_COR_COD_ESC_TG_TOT]]</f>
        <v>-70.722222222222172</v>
      </c>
      <c r="LO198" s="15">
        <f>Tabla24[[#This Row],[PAS_NUM_COR_COD_ROS_TG_NEG]]-Tabla24[[#This Row],[ESC_NUM_COR_COD_ROS_TG_NEG]]</f>
        <v>3.3499999999999996</v>
      </c>
      <c r="LP198" s="15">
        <f>Tabla24[[#This Row],[PAS_DUR_COR_COD_ROS_TG_NEG]]-Tabla24[[#This Row],[ESC_DUR_COR_COD_ROS_TG_NEG]]</f>
        <v>-324.47368421052636</v>
      </c>
      <c r="LQ198" s="15">
        <f>Tabla24[[#This Row],[PAS_NUM_COR_COD_ROS_TG_NEU]]-Tabla24[[#This Row],[ESC_NUM_COR_COD_ROS_TG_NEU]]</f>
        <v>2.2000000000000002</v>
      </c>
      <c r="LR198" s="15">
        <f>Tabla24[[#This Row],[PAS_DUR_COR_COD_ROS_TG_NEU]]-Tabla24[[#This Row],[ESC_DUR_COR_COD_ROS_TG_NEU]]</f>
        <v>142.35000000000002</v>
      </c>
      <c r="LS198" s="15">
        <f>Tabla24[[#This Row],[PAS_NUM_COR_COD_ROS_TG_POS]]-Tabla24[[#This Row],[ESC_NUM_COR_COD_ROS_TG_POS]]</f>
        <v>1.2249999999999996</v>
      </c>
      <c r="LT198" s="15">
        <f>Tabla24[[#This Row],[PAS_DUR_COR_COD_ROS_TG_POS]]-Tabla24[[#This Row],[ESC_DUR_COR_COD_ROS_TG_POS]]</f>
        <v>257.60000000000002</v>
      </c>
      <c r="LU198" s="15">
        <f>Tabla24[[#This Row],[PAS_NUM_COR_COD_ROS_TG_TOT]]-Tabla24[[#This Row],[ESC_NUM_COR_COD_ROS_TG_TOT]]</f>
        <v>2.3203703703703704</v>
      </c>
      <c r="LV198" s="15">
        <f>Tabla24[[#This Row],[PAS_DUR_COR_COD_ROS_TG_TOT]]-Tabla24[[#This Row],[ESC_DUR_COR_COD_ROS_TG_TOT]]</f>
        <v>169.84322033898309</v>
      </c>
      <c r="LW198" s="15">
        <f>Tabla24[[#This Row],[PAS_NUM_COR_COD_ESC_TG_NEG]]-Tabla24[[#This Row],[ESC_NUM_COR_COD_ESC_TG_NEG]]</f>
        <v>-2</v>
      </c>
      <c r="LX198" s="15">
        <f>Tabla24[[#This Row],[PAS_DUR_COR_COD_ESC_TG_NEG]]-Tabla24[[#This Row],[ESC_DUR_COR_COD_ESC_TG_NEG]]</f>
        <v>-586.35555555555561</v>
      </c>
      <c r="LY198" s="15">
        <f>Tabla24[[#This Row],[PAS_NUM_COR_COD_ESC_TG_NEU]]-Tabla24[[#This Row],[ESC_NUM_COR_COD_ESC_TG_NEU]]</f>
        <v>-1.1111111111111107</v>
      </c>
      <c r="LZ198" s="15">
        <f>Tabla24[[#This Row],[PAS_DUR_COR_COD_ESC_TG_NEU]]-Tabla24[[#This Row],[ESC_DUR_COR_COD_ESC_TG_NEU]]</f>
        <v>-260.61111111111109</v>
      </c>
      <c r="MA198" s="15">
        <f>Tabla24[[#This Row],[PAS_NUM_COR_COD_ESC_TG_POS]]-Tabla24[[#This Row],[ESC_NUM_COR_COD_ESC_TG_POS]]</f>
        <v>-1.375</v>
      </c>
      <c r="MB198" s="15">
        <f>Tabla24[[#This Row],[PAS_DUR_COR_COD_ESC_TG_POS]]-Tabla24[[#This Row],[ESC_DUR_COR_COD_ESC_TG_POS]]</f>
        <v>-471.95000000000005</v>
      </c>
      <c r="MC198" s="15">
        <f>Tabla24[[#This Row],[PAS_NUM_COR_COD_ESC_TG_TOT]]-Tabla24[[#This Row],[ESC_NUM_COR_COD_ESC_TG_TOT]]</f>
        <v>-1.4944444444444445</v>
      </c>
      <c r="MD198" s="15">
        <f>Tabla24[[#This Row],[PAS_DUR_COR_COD_ESC_TG_TOT]]-Tabla24[[#This Row],[ESC_DUR_COR_COD_ESC_TG_TOT]]</f>
        <v>-436.52</v>
      </c>
      <c r="ME198">
        <v>220.57142857142858</v>
      </c>
      <c r="MF198">
        <v>213.125</v>
      </c>
      <c r="MG198">
        <v>179.42857142857142</v>
      </c>
      <c r="MH198">
        <v>204.77272727272728</v>
      </c>
      <c r="MI198">
        <v>246.66666666666666</v>
      </c>
      <c r="MJ198">
        <v>172.88888888888889</v>
      </c>
      <c r="MK198">
        <v>241.33333333333334</v>
      </c>
      <c r="ML198">
        <v>208</v>
      </c>
      <c r="MM198">
        <v>300</v>
      </c>
      <c r="MN198">
        <v>205.5</v>
      </c>
      <c r="MO198">
        <v>182.375</v>
      </c>
      <c r="MP198">
        <v>205.75</v>
      </c>
      <c r="MQ198">
        <v>191.11111111111111</v>
      </c>
      <c r="MR198">
        <v>242.66666666666666</v>
      </c>
      <c r="MS198">
        <v>240.42857142857142</v>
      </c>
      <c r="MT198">
        <v>223.48</v>
      </c>
      <c r="MU198">
        <v>205</v>
      </c>
      <c r="MV198">
        <v>199.4</v>
      </c>
      <c r="MW198">
        <v>227.3</v>
      </c>
      <c r="MX198">
        <v>210.66101694915255</v>
      </c>
      <c r="MY198">
        <v>216.55</v>
      </c>
      <c r="MZ198">
        <v>230.05555555555554</v>
      </c>
      <c r="NA198">
        <v>172.6</v>
      </c>
      <c r="NB198">
        <v>205.58620689655172</v>
      </c>
      <c r="NC198" s="15">
        <f>Tabla1[[#This Row],[ROS_1DU_COR_COD_ROS_TG_NEG]]-Tabla1[[#This Row],[PAS_1DU_COR_COD_ROS_TG_NEG]]</f>
        <v>15.571428571428584</v>
      </c>
      <c r="ND198" s="15">
        <f>Tabla1[[#This Row],[ROS_1DU_COR_COD_ROS_TG_NEU]]-Tabla1[[#This Row],[PAS_1DU_COR_COD_ROS_TG_NEU]]</f>
        <v>13.724999999999994</v>
      </c>
      <c r="NE198" s="15">
        <f>Tabla1[[#This Row],[ROS_1DU_COR_COD_ROS_TG_POS]]-Tabla1[[#This Row],[PAS_1DU_COR_COD_ROS_TG_POS]]</f>
        <v>-47.871428571428595</v>
      </c>
      <c r="NF198" s="15">
        <f>Tabla1[[#This Row],[ROS_1DU_COR_COD_ROS_TG_TOT]]-Tabla1[[#This Row],[PAS_1DU_COR_COD_ROS_TG_TOT]]</f>
        <v>-5.8882896764252735</v>
      </c>
      <c r="NG198" s="15">
        <f>Tabla1[[#This Row],[ROS_1DU_COR_COD_ESC_TG_NEG]]-Tabla1[[#This Row],[PAS_1DU_COR_COD_ESC_TG_NEG]]</f>
        <v>30.116666666666646</v>
      </c>
      <c r="NH198" s="15">
        <f>Tabla1[[#This Row],[ROS_1DU_COR_COD_ESC_TG_NEU]]-Tabla1[[#This Row],[PAS_1DU_COR_COD_ESC_TG_NEU]]</f>
        <v>-57.166666666666657</v>
      </c>
      <c r="NI198" s="15">
        <f>Tabla1[[#This Row],[ROS_1DU_COR_COD_ESC_TG_POS]]-Tabla1[[#This Row],[PAS_1DU_COR_COD_ESC_TG_POS]]</f>
        <v>68.733333333333348</v>
      </c>
      <c r="NJ198" s="15">
        <f>Tabla1[[#This Row],[ROS_1DU_COR_COD_ESC_TG_TOT]]-Tabla1[[#This Row],[PAS_1DU_COR_COD_ESC_TG_TOT]]</f>
        <v>2.4137931034482847</v>
      </c>
      <c r="NK198" s="15">
        <f>Tabla1[[#This Row],[PAS_1DU_COR_COD_ROS_TG_NEG]]-Tabla1[[#This Row],[ESC_1DU_COR_COD_ROS_TG_NEG]]</f>
        <v>-95</v>
      </c>
      <c r="NL198" s="15">
        <f>Tabla1[[#This Row],[PAS_1DU_COR_COD_ROS_TG_NEU]]-Tabla1[[#This Row],[ESC_1DU_COR_COD_ROS_TG_NEU]]</f>
        <v>-6.0999999999999943</v>
      </c>
      <c r="NM198" s="15">
        <f>Tabla1[[#This Row],[PAS_1DU_COR_COD_ROS_TG_POS]]-Tabla1[[#This Row],[ESC_1DU_COR_COD_ROS_TG_POS]]</f>
        <v>44.925000000000011</v>
      </c>
      <c r="NN198" s="15">
        <f>Tabla1[[#This Row],[PAS_1DU_COR_COD_ROS_TG_TOT]]-Tabla1[[#This Row],[ESC_1DU_COR_COD_ROS_TG_TOT]]</f>
        <v>4.9110169491525539</v>
      </c>
      <c r="NO198" s="15">
        <f>Tabla1[[#This Row],[PAS_1DU_COR_COD_ESC_TG_NEG]]-Tabla1[[#This Row],[ESC_1DU_COR_COD_ESC_TG_NEG]]</f>
        <v>25.438888888888897</v>
      </c>
      <c r="NP198" s="15">
        <f>Tabla1[[#This Row],[PAS_1DU_COR_COD_ESC_TG_NEU]]-Tabla1[[#This Row],[ESC_1DU_COR_COD_ESC_TG_NEU]]</f>
        <v>-12.611111111111114</v>
      </c>
      <c r="NQ198" s="15">
        <f>Tabla1[[#This Row],[PAS_1DU_COR_COD_ESC_TG_POS]]-Tabla1[[#This Row],[ESC_1DU_COR_COD_ESC_TG_POS]]</f>
        <v>-67.828571428571422</v>
      </c>
      <c r="NR198" s="15">
        <f>Tabla1[[#This Row],[PAS_1DU_COR_COD_ESC_TG_TOT]]-Tabla1[[#This Row],[ESC_1DU_COR_COD_ESC_TG_TOT]]</f>
        <v>-17.893793103448274</v>
      </c>
    </row>
    <row r="199" spans="1:382" x14ac:dyDescent="0.3">
      <c r="A199" s="2" t="s">
        <v>222</v>
      </c>
      <c r="B199" s="2">
        <v>60</v>
      </c>
      <c r="C199" s="2">
        <v>2</v>
      </c>
      <c r="D199" s="2">
        <v>64</v>
      </c>
      <c r="E199">
        <v>2.6111111111111112</v>
      </c>
      <c r="F199">
        <v>644.93333333333328</v>
      </c>
      <c r="G199">
        <v>2.6111111111111112</v>
      </c>
      <c r="H199">
        <v>683.84615384615381</v>
      </c>
      <c r="I199">
        <v>2.736842105263158</v>
      </c>
      <c r="J199">
        <v>677.5</v>
      </c>
      <c r="K199">
        <v>2.6545454545454548</v>
      </c>
      <c r="L199">
        <v>668.27272727272725</v>
      </c>
      <c r="M199">
        <v>2.5</v>
      </c>
      <c r="N199">
        <v>1078.5999999999999</v>
      </c>
      <c r="O199">
        <v>2.7777777777777777</v>
      </c>
      <c r="P199">
        <v>841.21428571428567</v>
      </c>
      <c r="Q199">
        <v>2.8421052631578947</v>
      </c>
      <c r="R199">
        <v>736.35294117647061</v>
      </c>
      <c r="S199">
        <v>2.709090909090909</v>
      </c>
      <c r="T199">
        <v>855.63414634146341</v>
      </c>
      <c r="U199">
        <v>2.6818181818181817</v>
      </c>
      <c r="V199">
        <v>758.64705882352939</v>
      </c>
      <c r="W199">
        <v>0.83333333333333337</v>
      </c>
      <c r="X199">
        <v>391.66666666666669</v>
      </c>
      <c r="Y199">
        <v>1.2777777777777777</v>
      </c>
      <c r="Z199">
        <v>574.79999999999995</v>
      </c>
      <c r="AA199">
        <v>1.6842105263157894</v>
      </c>
      <c r="AB199">
        <v>561.07142857142856</v>
      </c>
      <c r="AC199">
        <v>1.2727272727272727</v>
      </c>
      <c r="AD199">
        <v>519.030303030303</v>
      </c>
      <c r="AE199">
        <v>1.2727272727272727</v>
      </c>
      <c r="AF199">
        <v>519.030303030303</v>
      </c>
      <c r="AG199">
        <v>2.2121212121212119</v>
      </c>
      <c r="AH199">
        <v>691.63559322033893</v>
      </c>
      <c r="AI199">
        <v>2</v>
      </c>
      <c r="AJ199">
        <v>992</v>
      </c>
      <c r="AK199">
        <v>3</v>
      </c>
      <c r="AL199">
        <v>656.5</v>
      </c>
      <c r="AM199">
        <v>3</v>
      </c>
      <c r="AN199">
        <v>756</v>
      </c>
      <c r="AO199">
        <v>2.6</v>
      </c>
      <c r="AP199">
        <v>765.25</v>
      </c>
      <c r="AQ199">
        <v>5.5</v>
      </c>
      <c r="AR199">
        <v>1083.5</v>
      </c>
      <c r="AS199">
        <v>3</v>
      </c>
      <c r="AT199">
        <v>805.5</v>
      </c>
      <c r="AU199">
        <v>0</v>
      </c>
      <c r="AW199">
        <v>3.4</v>
      </c>
      <c r="AX199">
        <v>944.5</v>
      </c>
      <c r="AY199">
        <v>3</v>
      </c>
      <c r="AZ199">
        <v>854.875</v>
      </c>
      <c r="BA199">
        <v>3.5</v>
      </c>
      <c r="BB199">
        <v>702</v>
      </c>
      <c r="BC199">
        <v>3.5</v>
      </c>
      <c r="BD199">
        <v>591</v>
      </c>
      <c r="BE199">
        <v>0</v>
      </c>
      <c r="BG199">
        <v>2.8</v>
      </c>
      <c r="BH199">
        <v>646.5</v>
      </c>
      <c r="BI199">
        <v>2.8</v>
      </c>
      <c r="BJ199">
        <v>646.5</v>
      </c>
      <c r="BK199">
        <v>2.9333333333333331</v>
      </c>
      <c r="BL199">
        <v>785.41666666666663</v>
      </c>
      <c r="BM199">
        <v>2.2722222222222221</v>
      </c>
      <c r="BN199">
        <v>700.29230769230765</v>
      </c>
      <c r="BO199">
        <v>4.333333333333333</v>
      </c>
      <c r="BP199">
        <v>1247.2222222222222</v>
      </c>
      <c r="BQ199">
        <v>4.5</v>
      </c>
      <c r="BR199">
        <v>1300.1111111111111</v>
      </c>
      <c r="BS199">
        <v>6</v>
      </c>
      <c r="BT199">
        <v>1741.25</v>
      </c>
      <c r="BU199">
        <v>4.9285714285714288</v>
      </c>
      <c r="BV199">
        <v>1417.5384615384614</v>
      </c>
      <c r="BW199">
        <v>5.2222222222222223</v>
      </c>
      <c r="BX199">
        <v>1736.375</v>
      </c>
      <c r="BY199">
        <v>4.5999999999999996</v>
      </c>
      <c r="BZ199">
        <v>1199.4000000000001</v>
      </c>
      <c r="CA199">
        <v>4.5555555555555554</v>
      </c>
      <c r="CB199">
        <v>1399.1111111111111</v>
      </c>
      <c r="CC199">
        <v>4.7857142857142856</v>
      </c>
      <c r="CD199">
        <v>1425.0740740740741</v>
      </c>
      <c r="CE199">
        <v>4.8571428571428568</v>
      </c>
      <c r="CF199">
        <v>1421.3773584905659</v>
      </c>
      <c r="CG199">
        <v>2.5555555555555554</v>
      </c>
      <c r="CH199">
        <v>840.66666666666663</v>
      </c>
      <c r="CI199">
        <v>2.8</v>
      </c>
      <c r="CJ199">
        <v>1046.375</v>
      </c>
      <c r="CK199">
        <v>1.8888888888888888</v>
      </c>
      <c r="CL199">
        <v>853.8</v>
      </c>
      <c r="CM199">
        <v>2.4285714285714284</v>
      </c>
      <c r="CN199">
        <v>930.73684210526312</v>
      </c>
      <c r="CO199">
        <v>0.88888888888888884</v>
      </c>
      <c r="CP199">
        <v>488</v>
      </c>
      <c r="CQ199">
        <v>1.8</v>
      </c>
      <c r="CR199">
        <v>794.66666666666663</v>
      </c>
      <c r="CS199">
        <v>1.7777777777777777</v>
      </c>
      <c r="CT199">
        <v>747.66666666666663</v>
      </c>
      <c r="CU199">
        <v>1.5</v>
      </c>
      <c r="CV199">
        <v>700.375</v>
      </c>
      <c r="CW199">
        <v>1.9642857142857142</v>
      </c>
      <c r="CX199">
        <v>825.42857142857144</v>
      </c>
      <c r="CY199">
        <v>3.4107142857142856</v>
      </c>
      <c r="CZ199">
        <v>1184.3522727272727</v>
      </c>
      <c r="DA199">
        <v>2.7777777777777777</v>
      </c>
      <c r="DB199">
        <v>1070.1428571428571</v>
      </c>
      <c r="DC199">
        <v>3.1</v>
      </c>
      <c r="DD199">
        <v>907.1</v>
      </c>
      <c r="DE199">
        <v>3.3333333333333335</v>
      </c>
      <c r="DF199">
        <v>916.11111111111109</v>
      </c>
      <c r="DG199">
        <v>3.0714285714285716</v>
      </c>
      <c r="DH199">
        <v>954.11538461538464</v>
      </c>
      <c r="DI199">
        <v>2.5555555555555554</v>
      </c>
      <c r="DJ199">
        <v>812.75</v>
      </c>
      <c r="DK199">
        <v>2.9</v>
      </c>
      <c r="DL199">
        <v>773.22222222222217</v>
      </c>
      <c r="DM199">
        <v>2.7777777777777777</v>
      </c>
      <c r="DN199">
        <v>925.875</v>
      </c>
      <c r="DO199">
        <v>2.75</v>
      </c>
      <c r="DP199">
        <v>834.72</v>
      </c>
      <c r="DQ199">
        <v>2.9107142857142856</v>
      </c>
      <c r="DR199">
        <v>895.58823529411768</v>
      </c>
      <c r="DS199">
        <v>2.9107142857142856</v>
      </c>
      <c r="DT199">
        <v>895.58823529411768</v>
      </c>
      <c r="DU199">
        <v>3.2440476190476191</v>
      </c>
      <c r="DV199">
        <v>1078.4028776978416</v>
      </c>
      <c r="DW199">
        <v>2</v>
      </c>
      <c r="DX199">
        <v>354</v>
      </c>
      <c r="EA199">
        <v>0</v>
      </c>
      <c r="EC199">
        <v>1</v>
      </c>
      <c r="ED199">
        <v>354</v>
      </c>
      <c r="EE199">
        <v>8</v>
      </c>
      <c r="EF199">
        <v>1822</v>
      </c>
      <c r="EI199">
        <v>8</v>
      </c>
      <c r="EJ199">
        <v>1957</v>
      </c>
      <c r="EK199">
        <v>8</v>
      </c>
      <c r="EL199">
        <v>1889.5</v>
      </c>
      <c r="EM199">
        <v>4.5</v>
      </c>
      <c r="EN199">
        <v>1377.6666666666667</v>
      </c>
      <c r="EO199">
        <v>6</v>
      </c>
      <c r="EP199">
        <v>1449</v>
      </c>
      <c r="ES199">
        <v>4</v>
      </c>
      <c r="ET199">
        <v>770</v>
      </c>
      <c r="EU199">
        <v>5</v>
      </c>
      <c r="EV199">
        <v>1109.5</v>
      </c>
      <c r="EW199">
        <v>2</v>
      </c>
      <c r="EX199">
        <v>214</v>
      </c>
      <c r="FA199">
        <v>1</v>
      </c>
      <c r="FB199">
        <v>92</v>
      </c>
      <c r="FC199">
        <v>1.5</v>
      </c>
      <c r="FD199">
        <v>153</v>
      </c>
      <c r="FE199">
        <v>3.25</v>
      </c>
      <c r="FF199">
        <v>631.25</v>
      </c>
      <c r="FG199">
        <v>3.875</v>
      </c>
      <c r="FH199">
        <v>951.14285714285711</v>
      </c>
      <c r="FI199">
        <v>4</v>
      </c>
      <c r="FJ199">
        <v>1053</v>
      </c>
      <c r="FM199">
        <v>6</v>
      </c>
      <c r="FN199">
        <v>1572</v>
      </c>
      <c r="FO199">
        <v>5</v>
      </c>
      <c r="FP199">
        <v>1312.5</v>
      </c>
      <c r="FQ199">
        <v>3</v>
      </c>
      <c r="FR199">
        <v>1154</v>
      </c>
      <c r="FU199">
        <v>5</v>
      </c>
      <c r="FV199">
        <v>1303</v>
      </c>
      <c r="FW199">
        <v>4</v>
      </c>
      <c r="FX199">
        <v>1228.5</v>
      </c>
      <c r="FY199">
        <v>4.5</v>
      </c>
      <c r="FZ199">
        <v>1270.5</v>
      </c>
      <c r="GA199">
        <v>4.5</v>
      </c>
      <c r="GB199">
        <v>1270.5</v>
      </c>
      <c r="GC199">
        <v>4.083333333333333</v>
      </c>
      <c r="GD199">
        <v>1067.2727272727273</v>
      </c>
      <c r="GE199">
        <v>3.3</v>
      </c>
      <c r="GF199">
        <v>1077.5866666666666</v>
      </c>
      <c r="GG199">
        <v>3.5</v>
      </c>
      <c r="GH199">
        <v>1115</v>
      </c>
      <c r="GI199">
        <v>2.3333333333333335</v>
      </c>
      <c r="GJ199">
        <v>658.625</v>
      </c>
      <c r="GK199">
        <v>2.7777777777777777</v>
      </c>
      <c r="GL199">
        <v>845.125</v>
      </c>
      <c r="GM199">
        <v>2.8928571428571428</v>
      </c>
      <c r="GN199">
        <v>882.6</v>
      </c>
      <c r="GO199">
        <v>1.7777777777777777</v>
      </c>
      <c r="GP199">
        <v>619.14285714285711</v>
      </c>
      <c r="GQ199">
        <v>1.1000000000000001</v>
      </c>
      <c r="GR199">
        <v>413.2</v>
      </c>
      <c r="GS199">
        <v>3.2222222222222223</v>
      </c>
      <c r="GT199">
        <v>1030.2857142857142</v>
      </c>
      <c r="GU199">
        <v>2</v>
      </c>
      <c r="GV199">
        <v>716.42105263157896</v>
      </c>
      <c r="GW199">
        <v>2.4464285714285716</v>
      </c>
      <c r="GX199">
        <v>810.84090909090912</v>
      </c>
      <c r="GY199">
        <v>2.6</v>
      </c>
      <c r="GZ199">
        <v>820.25</v>
      </c>
      <c r="HA199">
        <v>3.4444444444444446</v>
      </c>
      <c r="HB199">
        <v>1074.5</v>
      </c>
      <c r="HC199">
        <v>4.5555555555555554</v>
      </c>
      <c r="HD199">
        <v>1524.875</v>
      </c>
      <c r="HE199">
        <v>3.5</v>
      </c>
      <c r="HF199">
        <v>1139.875</v>
      </c>
      <c r="HG199">
        <v>3.6666666666666665</v>
      </c>
      <c r="HH199">
        <v>1242</v>
      </c>
      <c r="HI199">
        <v>4.2</v>
      </c>
      <c r="HJ199">
        <v>1814.1428571428571</v>
      </c>
      <c r="HK199">
        <v>4</v>
      </c>
      <c r="HL199">
        <v>1079.5555555555557</v>
      </c>
      <c r="HM199">
        <v>3.9642857142857144</v>
      </c>
      <c r="HN199">
        <v>1347.9583333333333</v>
      </c>
      <c r="HO199">
        <v>3.7321428571428572</v>
      </c>
      <c r="HP199">
        <v>1243.9166666666667</v>
      </c>
      <c r="HQ199">
        <v>3.0892857142857144</v>
      </c>
      <c r="HR199">
        <v>1036.7934782608695</v>
      </c>
      <c r="HS199">
        <v>3.1</v>
      </c>
      <c r="HT199">
        <v>841</v>
      </c>
      <c r="HU199">
        <v>2.8888888888888888</v>
      </c>
      <c r="HV199">
        <v>836.625</v>
      </c>
      <c r="HW199">
        <v>3.8888888888888888</v>
      </c>
      <c r="HX199">
        <v>869.77777777777783</v>
      </c>
      <c r="HY199">
        <v>3.2857142857142856</v>
      </c>
      <c r="HZ199">
        <v>849.61538461538464</v>
      </c>
      <c r="IA199">
        <v>3.5555555555555554</v>
      </c>
      <c r="IB199">
        <v>890</v>
      </c>
      <c r="IC199">
        <v>3.5</v>
      </c>
      <c r="ID199">
        <v>762.7</v>
      </c>
      <c r="IE199">
        <v>3.3333333333333335</v>
      </c>
      <c r="IF199">
        <v>659.22222222222217</v>
      </c>
      <c r="IG199">
        <v>3.4642857142857144</v>
      </c>
      <c r="IH199">
        <v>765.92592592592598</v>
      </c>
      <c r="II199">
        <v>3.375</v>
      </c>
      <c r="IJ199">
        <v>806.98113207547169</v>
      </c>
      <c r="IK199">
        <v>3.375</v>
      </c>
      <c r="IL199">
        <v>806.98113207547169</v>
      </c>
      <c r="IM199">
        <v>3.1845238095238093</v>
      </c>
      <c r="IN199">
        <v>952.79310344827582</v>
      </c>
      <c r="IQ199">
        <v>0</v>
      </c>
      <c r="IS199">
        <v>3</v>
      </c>
      <c r="IT199">
        <v>479</v>
      </c>
      <c r="IU199">
        <v>1.5</v>
      </c>
      <c r="IV199">
        <v>479</v>
      </c>
      <c r="IW199">
        <v>5</v>
      </c>
      <c r="IX199">
        <v>1048</v>
      </c>
      <c r="JA199">
        <v>2</v>
      </c>
      <c r="JB199">
        <v>215</v>
      </c>
      <c r="JC199">
        <v>3.5</v>
      </c>
      <c r="JD199">
        <v>631.5</v>
      </c>
      <c r="JE199">
        <v>2.5</v>
      </c>
      <c r="JF199">
        <v>580.66666666666663</v>
      </c>
      <c r="JI199">
        <v>7</v>
      </c>
      <c r="JJ199">
        <v>1903</v>
      </c>
      <c r="JK199">
        <v>4</v>
      </c>
      <c r="JL199">
        <v>1537</v>
      </c>
      <c r="JM199">
        <v>5.5</v>
      </c>
      <c r="JN199">
        <v>1720</v>
      </c>
      <c r="JO199">
        <v>0</v>
      </c>
      <c r="JS199">
        <v>6</v>
      </c>
      <c r="JT199">
        <v>1796</v>
      </c>
      <c r="JU199">
        <v>3</v>
      </c>
      <c r="JV199">
        <v>1796</v>
      </c>
      <c r="JW199">
        <v>4.25</v>
      </c>
      <c r="JX199">
        <v>1745.3333333333333</v>
      </c>
      <c r="JY199">
        <v>3.375</v>
      </c>
      <c r="JZ199">
        <v>1163</v>
      </c>
      <c r="KC199">
        <v>8</v>
      </c>
      <c r="KD199">
        <v>1618</v>
      </c>
      <c r="KE199">
        <v>3</v>
      </c>
      <c r="KF199">
        <v>780</v>
      </c>
      <c r="KG199">
        <v>5.5</v>
      </c>
      <c r="KH199">
        <v>1199</v>
      </c>
      <c r="KI199">
        <v>1</v>
      </c>
      <c r="KJ199">
        <v>156</v>
      </c>
      <c r="KM199">
        <v>4</v>
      </c>
      <c r="KN199">
        <v>940</v>
      </c>
      <c r="KO199">
        <v>2.5</v>
      </c>
      <c r="KP199">
        <v>548</v>
      </c>
      <c r="KQ199">
        <v>4</v>
      </c>
      <c r="KR199">
        <v>873.5</v>
      </c>
      <c r="KS199">
        <v>4</v>
      </c>
      <c r="KT199">
        <v>873.5</v>
      </c>
      <c r="KU199">
        <v>3.5833333333333335</v>
      </c>
      <c r="KV199">
        <v>1047.2</v>
      </c>
      <c r="KW199">
        <v>3.2111111111111112</v>
      </c>
      <c r="KX199">
        <v>958.88387096774193</v>
      </c>
      <c r="KY199" s="15">
        <f>Tabla24[[#This Row],[ROS_NUM_COR_COD_ROS_TG_NEG]]-Tabla24[[#This Row],[PAS_NUM_COR_COD_ROS_TG_NEG]]</f>
        <v>1.1666666666666665</v>
      </c>
      <c r="KZ199" s="15">
        <f>Tabla24[[#This Row],[ROS_DUR_COR_COD_ROS_TG_NEG]]-Tabla24[[#This Row],[PAS_DUR_COR_COD_ROS_TG_NEG]]</f>
        <v>163.40000000000009</v>
      </c>
      <c r="LA199" s="15">
        <f>Tabla24[[#This Row],[ROS_NUM_COR_COD_ROS_TG_NEU]]-Tabla24[[#This Row],[PAS_NUM_COR_COD_ROS_TG_NEU]]</f>
        <v>1.4222222222222225</v>
      </c>
      <c r="LB199" s="15">
        <f>Tabla24[[#This Row],[ROS_DUR_COR_COD_ROS_TG_NEU]]-Tabla24[[#This Row],[PAS_DUR_COR_COD_ROS_TG_NEU]]</f>
        <v>972.92857142857144</v>
      </c>
      <c r="LC199" s="15">
        <f>Tabla24[[#This Row],[ROS_NUM_COR_COD_ROS_TG_POS]]-Tabla24[[#This Row],[PAS_NUM_COR_COD_ROS_TG_POS]]</f>
        <v>1.1578947368421053</v>
      </c>
      <c r="LD199" s="15">
        <f>Tabla24[[#This Row],[ROS_DUR_COR_COD_ROS_TG_POS]]-Tabla24[[#This Row],[PAS_DUR_COR_COD_ROS_TG_POS]]</f>
        <v>343.20261437908505</v>
      </c>
      <c r="LE199" s="15">
        <f>Tabla24[[#This Row],[ROS_NUM_COR_COD_ROS_TG_TOT]]-Tabla24[[#This Row],[PAS_NUM_COR_COD_ROS_TG_TOT]]</f>
        <v>1.2551948051948054</v>
      </c>
      <c r="LF199" s="15">
        <f>Tabla24[[#This Row],[ROS_DUR_COR_COD_ROS_TG_TOT]]-Tabla24[[#This Row],[PAS_DUR_COR_COD_ROS_TG_TOT]]</f>
        <v>492.32418699186985</v>
      </c>
      <c r="LG199" s="15">
        <f>Tabla24[[#This Row],[ROS_NUM_COR_COD_ESC_TG_NEG]]-Tabla24[[#This Row],[PAS_NUM_COR_COD_ESC_TG_NEG]]</f>
        <v>-0.83333333333333348</v>
      </c>
      <c r="LH199" s="15">
        <f>Tabla24[[#This Row],[ROS_DUR_COR_COD_ESC_TG_NEG]]-Tabla24[[#This Row],[PAS_DUR_COR_COD_ESC_TG_NEG]]</f>
        <v>-25.79047619047617</v>
      </c>
      <c r="LI199" s="15">
        <f>Tabla24[[#This Row],[ROS_NUM_COR_COD_ESC_TG_NEU]]-Tabla24[[#This Row],[PAS_NUM_COR_COD_ESC_TG_NEU]]</f>
        <v>-1.5111111111111111</v>
      </c>
      <c r="LJ199" s="15">
        <f>Tabla24[[#This Row],[ROS_NUM_COR_COD_ESC_TG_NEG]]-Tabla24[[#This Row],[PAS_NUM_COR_COD_ESC_TG_NEG]]</f>
        <v>-0.83333333333333348</v>
      </c>
      <c r="LK199" s="15">
        <f>Tabla24[[#This Row],[ROS_NUM_COR_COD_ESC_TG_POS]]-Tabla24[[#This Row],[PAS_NUM_COR_COD_ESC_TG_POS]]</f>
        <v>0.48538011695906436</v>
      </c>
      <c r="LL199" s="15">
        <f>Tabla24[[#This Row],[ROS_DUR_COR_COD_ESC_TG_POS]]-Tabla24[[#This Row],[PAS_DUR_COR_COD_ESC_TG_POS]]</f>
        <v>352.78571428571422</v>
      </c>
      <c r="LM199" s="15">
        <f>Tabla24[[#This Row],[ROS_NUM_COR_COD_ESC_TG_TOT]]-Tabla24[[#This Row],[PAS_NUM_COR_COD_ESC_TG_TOT]]</f>
        <v>-0.65454545454545476</v>
      </c>
      <c r="LN199" s="15">
        <f>Tabla24[[#This Row],[ROS_DUR_COR_COD_ESC_TG_TOT]]-Tabla24[[#This Row],[PAS_DUR_COR_COD_ESC_TG_TOT]]</f>
        <v>48.148325358851707</v>
      </c>
      <c r="LO199" s="15">
        <f>Tabla24[[#This Row],[PAS_NUM_COR_COD_ROS_TG_NEG]]-Tabla24[[#This Row],[ESC_NUM_COR_COD_ROS_TG_NEG]]</f>
        <v>1.6111111111111112</v>
      </c>
      <c r="LP199" s="15">
        <f>Tabla24[[#This Row],[PAS_DUR_COR_COD_ROS_TG_NEG]]-Tabla24[[#This Row],[ESC_DUR_COR_COD_ROS_TG_NEG]]</f>
        <v>590.59999999999991</v>
      </c>
      <c r="LQ199" s="15">
        <f>Tabla24[[#This Row],[PAS_NUM_COR_COD_ROS_TG_NEU]]-Tabla24[[#This Row],[ESC_NUM_COR_COD_ROS_TG_NEU]]</f>
        <v>0.97777777777777763</v>
      </c>
      <c r="LR199" s="15">
        <f>Tabla24[[#This Row],[PAS_DUR_COR_COD_ROS_TG_NEU]]-Tabla24[[#This Row],[ESC_DUR_COR_COD_ROS_TG_NEU]]</f>
        <v>46.547619047619037</v>
      </c>
      <c r="LS199" s="15">
        <f>Tabla24[[#This Row],[PAS_NUM_COR_COD_ROS_TG_POS]]-Tabla24[[#This Row],[ESC_NUM_COR_COD_ROS_TG_POS]]</f>
        <v>1.064327485380117</v>
      </c>
      <c r="LT199" s="15">
        <f>Tabla24[[#This Row],[PAS_DUR_COR_COD_ROS_TG_POS]]-Tabla24[[#This Row],[ESC_DUR_COR_COD_ROS_TG_POS]]</f>
        <v>-11.31372549019602</v>
      </c>
      <c r="LU199" s="15">
        <f>Tabla24[[#This Row],[PAS_NUM_COR_COD_ROS_TG_TOT]]-Tabla24[[#This Row],[ESC_NUM_COR_COD_ROS_TG_TOT]]</f>
        <v>1.209090909090909</v>
      </c>
      <c r="LV199" s="15">
        <f>Tabla24[[#This Row],[PAS_DUR_COR_COD_ROS_TG_TOT]]-Tabla24[[#This Row],[ESC_DUR_COR_COD_ROS_TG_TOT]]</f>
        <v>155.25914634146341</v>
      </c>
      <c r="LW199" s="15">
        <f>Tabla24[[#This Row],[PAS_NUM_COR_COD_ESC_TG_NEG]]-Tabla24[[#This Row],[ESC_NUM_COR_COD_ESC_TG_NEG]]</f>
        <v>-2.6111111111111112</v>
      </c>
      <c r="LX199" s="15">
        <f>Tabla24[[#This Row],[PAS_DUR_COR_COD_ESC_TG_NEG]]-Tabla24[[#This Row],[ESC_DUR_COR_COD_ESC_TG_NEG]]</f>
        <v>-1091.4416666666666</v>
      </c>
      <c r="LY199" s="15">
        <f>Tabla24[[#This Row],[PAS_NUM_COR_COD_ESC_TG_NEU]]-Tabla24[[#This Row],[ESC_NUM_COR_COD_ESC_TG_NEU]]</f>
        <v>-1.9888888888888885</v>
      </c>
      <c r="LZ199" s="15">
        <f>Tabla24[[#This Row],[PAS_DUR_COR_COD_ESC_TG_NEU]]-Tabla24[[#This Row],[ESC_DUR_COR_COD_ESC_TG_NEU]]</f>
        <v>-515.55384615384628</v>
      </c>
      <c r="MA199" s="15">
        <f>Tabla24[[#This Row],[PAS_NUM_COR_COD_ESC_TG_POS]]-Tabla24[[#This Row],[ESC_NUM_COR_COD_ESC_TG_POS]]</f>
        <v>-1.8187134502923974</v>
      </c>
      <c r="MB199" s="15">
        <f>Tabla24[[#This Row],[PAS_DUR_COR_COD_ESC_TG_POS]]-Tabla24[[#This Row],[ESC_DUR_COR_COD_ESC_TG_POS]]</f>
        <v>-721.61111111111109</v>
      </c>
      <c r="MC199" s="15">
        <f>Tabla24[[#This Row],[PAS_NUM_COR_COD_ESC_TG_TOT]]-Tabla24[[#This Row],[ESC_NUM_COR_COD_ESC_TG_TOT]]</f>
        <v>-2.1311688311688308</v>
      </c>
      <c r="MD199" s="15">
        <f>Tabla24[[#This Row],[PAS_DUR_COR_COD_ESC_TG_TOT]]-Tabla24[[#This Row],[ESC_DUR_COR_COD_ESC_TG_TOT]]</f>
        <v>-756.80134680134688</v>
      </c>
      <c r="ME199">
        <v>330</v>
      </c>
      <c r="MF199">
        <v>293.14285714285717</v>
      </c>
      <c r="MG199">
        <v>288.66666666666669</v>
      </c>
      <c r="MH199">
        <v>303.75</v>
      </c>
      <c r="MI199">
        <v>233.85714285714286</v>
      </c>
      <c r="MJ199">
        <v>209</v>
      </c>
      <c r="MK199">
        <v>267.85714285714283</v>
      </c>
      <c r="ML199">
        <v>239.84210526315789</v>
      </c>
      <c r="MM199">
        <v>202.25</v>
      </c>
      <c r="MN199">
        <v>299</v>
      </c>
      <c r="MO199">
        <v>235.16666666666666</v>
      </c>
      <c r="MP199">
        <v>250.875</v>
      </c>
      <c r="MQ199">
        <v>348.625</v>
      </c>
      <c r="MR199">
        <v>223</v>
      </c>
      <c r="MS199">
        <v>274.66666666666669</v>
      </c>
      <c r="MT199">
        <v>277.44444444444446</v>
      </c>
      <c r="MU199">
        <v>246.5</v>
      </c>
      <c r="MV199">
        <v>195.64285714285714</v>
      </c>
      <c r="MW199">
        <v>234.47058823529412</v>
      </c>
      <c r="MX199">
        <v>224.14634146341464</v>
      </c>
      <c r="MY199">
        <v>221.86666666666667</v>
      </c>
      <c r="MZ199">
        <v>193.15384615384616</v>
      </c>
      <c r="NA199">
        <v>185.6875</v>
      </c>
      <c r="NB199">
        <v>200.22727272727272</v>
      </c>
      <c r="NC199" s="15">
        <f>Tabla1[[#This Row],[ROS_1DU_COR_COD_ROS_TG_NEG]]-Tabla1[[#This Row],[PAS_1DU_COR_COD_ROS_TG_NEG]]</f>
        <v>83.5</v>
      </c>
      <c r="ND199" s="15">
        <f>Tabla1[[#This Row],[ROS_1DU_COR_COD_ROS_TG_NEU]]-Tabla1[[#This Row],[PAS_1DU_COR_COD_ROS_TG_NEU]]</f>
        <v>97.500000000000028</v>
      </c>
      <c r="NE199" s="15">
        <f>Tabla1[[#This Row],[ROS_1DU_COR_COD_ROS_TG_POS]]-Tabla1[[#This Row],[PAS_1DU_COR_COD_ROS_TG_POS]]</f>
        <v>54.19607843137257</v>
      </c>
      <c r="NF199" s="15">
        <f>Tabla1[[#This Row],[ROS_1DU_COR_COD_ROS_TG_TOT]]-Tabla1[[#This Row],[PAS_1DU_COR_COD_ROS_TG_TOT]]</f>
        <v>79.603658536585357</v>
      </c>
      <c r="NG199" s="15">
        <f>Tabla1[[#This Row],[ROS_1DU_COR_COD_ESC_TG_NEG]]-Tabla1[[#This Row],[PAS_1DU_COR_COD_ESC_TG_NEG]]</f>
        <v>11.990476190476187</v>
      </c>
      <c r="NH199" s="15">
        <f>Tabla1[[#This Row],[ROS_1DU_COR_COD_ESC_TG_NEU]]-Tabla1[[#This Row],[PAS_1DU_COR_COD_ESC_TG_NEU]]</f>
        <v>15.84615384615384</v>
      </c>
      <c r="NI199" s="15">
        <f>Tabla1[[#This Row],[ROS_1DU_COR_COD_ESC_TG_POS]]-Tabla1[[#This Row],[PAS_1DU_COR_COD_ESC_TG_POS]]</f>
        <v>82.169642857142833</v>
      </c>
      <c r="NJ199" s="15">
        <f>Tabla1[[#This Row],[ROS_1DU_COR_COD_ESC_TG_TOT]]-Tabla1[[#This Row],[PAS_1DU_COR_COD_ESC_TG_TOT]]</f>
        <v>39.614832535885171</v>
      </c>
      <c r="NK199" s="15">
        <f>Tabla1[[#This Row],[PAS_1DU_COR_COD_ROS_TG_NEG]]-Tabla1[[#This Row],[ESC_1DU_COR_COD_ROS_TG_NEG]]</f>
        <v>44.25</v>
      </c>
      <c r="NL199" s="15">
        <f>Tabla1[[#This Row],[PAS_1DU_COR_COD_ROS_TG_NEU]]-Tabla1[[#This Row],[ESC_1DU_COR_COD_ROS_TG_NEU]]</f>
        <v>-103.35714285714286</v>
      </c>
      <c r="NM199" s="15">
        <f>Tabla1[[#This Row],[PAS_1DU_COR_COD_ROS_TG_POS]]-Tabla1[[#This Row],[ESC_1DU_COR_COD_ROS_TG_POS]]</f>
        <v>-0.69607843137254122</v>
      </c>
      <c r="NN199" s="15">
        <f>Tabla1[[#This Row],[PAS_1DU_COR_COD_ROS_TG_TOT]]-Tabla1[[#This Row],[ESC_1DU_COR_COD_ROS_TG_TOT]]</f>
        <v>-26.728658536585357</v>
      </c>
      <c r="NO199" s="15">
        <f>Tabla1[[#This Row],[PAS_1DU_COR_COD_ESC_TG_NEG]]-Tabla1[[#This Row],[ESC_1DU_COR_COD_ESC_TG_NEG]]</f>
        <v>-126.75833333333333</v>
      </c>
      <c r="NP199" s="15">
        <f>Tabla1[[#This Row],[PAS_1DU_COR_COD_ESC_TG_NEU]]-Tabla1[[#This Row],[ESC_1DU_COR_COD_ESC_TG_NEU]]</f>
        <v>-29.84615384615384</v>
      </c>
      <c r="NQ199" s="15">
        <f>Tabla1[[#This Row],[PAS_1DU_COR_COD_ESC_TG_POS]]-Tabla1[[#This Row],[ESC_1DU_COR_COD_ESC_TG_POS]]</f>
        <v>-88.979166666666686</v>
      </c>
      <c r="NR199" s="15">
        <f>Tabla1[[#This Row],[PAS_1DU_COR_COD_ESC_TG_TOT]]-Tabla1[[#This Row],[ESC_1DU_COR_COD_ESC_TG_TOT]]</f>
        <v>-77.217171717171738</v>
      </c>
    </row>
    <row r="200" spans="1:382" x14ac:dyDescent="0.3">
      <c r="A200" s="2" t="s">
        <v>223</v>
      </c>
      <c r="B200" s="2">
        <v>60</v>
      </c>
      <c r="C200" s="2">
        <v>2</v>
      </c>
      <c r="D200" s="2">
        <v>60</v>
      </c>
      <c r="E200">
        <v>3.7</v>
      </c>
      <c r="F200">
        <v>1269.9411764705883</v>
      </c>
      <c r="G200">
        <v>4.0999999999999996</v>
      </c>
      <c r="H200">
        <v>1209.4444444444443</v>
      </c>
      <c r="I200">
        <v>4.2</v>
      </c>
      <c r="J200">
        <v>1440.6666666666667</v>
      </c>
      <c r="K200">
        <v>4</v>
      </c>
      <c r="L200">
        <v>1299.3800000000001</v>
      </c>
      <c r="M200">
        <v>3.8</v>
      </c>
      <c r="N200">
        <v>1362.5</v>
      </c>
      <c r="O200">
        <v>3.4</v>
      </c>
      <c r="P200">
        <v>1266.6875</v>
      </c>
      <c r="Q200">
        <v>3.45</v>
      </c>
      <c r="R200">
        <v>1183.5</v>
      </c>
      <c r="S200">
        <v>3.55</v>
      </c>
      <c r="T200">
        <v>1270.8958333333333</v>
      </c>
      <c r="U200">
        <v>3.7749999999999999</v>
      </c>
      <c r="V200">
        <v>1285.4285714285713</v>
      </c>
      <c r="W200">
        <v>1.95</v>
      </c>
      <c r="X200">
        <v>749.875</v>
      </c>
      <c r="Y200">
        <v>2.25</v>
      </c>
      <c r="Z200">
        <v>669.21052631578948</v>
      </c>
      <c r="AA200">
        <v>2.35</v>
      </c>
      <c r="AB200">
        <v>718.88235294117646</v>
      </c>
      <c r="AC200">
        <v>2.1833333333333331</v>
      </c>
      <c r="AD200">
        <v>710.26923076923072</v>
      </c>
      <c r="AE200">
        <v>2.1833333333333331</v>
      </c>
      <c r="AF200">
        <v>710.26923076923072</v>
      </c>
      <c r="AG200">
        <v>3.2444444444444445</v>
      </c>
      <c r="AH200">
        <v>1086.04</v>
      </c>
      <c r="BM200">
        <v>3.2444444444444445</v>
      </c>
      <c r="BN200">
        <v>1086.04</v>
      </c>
      <c r="BO200">
        <v>3.6</v>
      </c>
      <c r="BP200">
        <v>1204.2222222222222</v>
      </c>
      <c r="BQ200">
        <v>4.5555555555555554</v>
      </c>
      <c r="BR200">
        <v>1641.5</v>
      </c>
      <c r="BS200">
        <v>3.9</v>
      </c>
      <c r="BT200">
        <v>940.2</v>
      </c>
      <c r="BU200">
        <v>4</v>
      </c>
      <c r="BV200">
        <v>1236</v>
      </c>
      <c r="BW200">
        <v>5</v>
      </c>
      <c r="BX200">
        <v>1591</v>
      </c>
      <c r="BY200">
        <v>4.666666666666667</v>
      </c>
      <c r="BZ200">
        <v>1267.6666666666667</v>
      </c>
      <c r="CA200">
        <v>3.1</v>
      </c>
      <c r="CB200">
        <v>984</v>
      </c>
      <c r="CC200">
        <v>4.2413793103448274</v>
      </c>
      <c r="CD200">
        <v>1291.9642857142858</v>
      </c>
      <c r="CE200">
        <v>4.1206896551724137</v>
      </c>
      <c r="CF200">
        <v>1264.4909090909091</v>
      </c>
      <c r="CG200">
        <v>2.4</v>
      </c>
      <c r="CH200">
        <v>857.85714285714289</v>
      </c>
      <c r="CI200">
        <v>2</v>
      </c>
      <c r="CJ200">
        <v>920</v>
      </c>
      <c r="CK200">
        <v>1.7</v>
      </c>
      <c r="CL200">
        <v>760.14285714285711</v>
      </c>
      <c r="CM200">
        <v>2.0344827586206895</v>
      </c>
      <c r="CN200">
        <v>838.21052631578948</v>
      </c>
      <c r="CO200">
        <v>1.9</v>
      </c>
      <c r="CP200">
        <v>522.85714285714289</v>
      </c>
      <c r="CQ200">
        <v>1.4444444444444444</v>
      </c>
      <c r="CR200">
        <v>453.83333333333331</v>
      </c>
      <c r="CS200">
        <v>2</v>
      </c>
      <c r="CT200">
        <v>754.57142857142856</v>
      </c>
      <c r="CU200">
        <v>1.7931034482758621</v>
      </c>
      <c r="CV200">
        <v>583.25</v>
      </c>
      <c r="CW200">
        <v>1.9137931034482758</v>
      </c>
      <c r="CX200">
        <v>707.46153846153845</v>
      </c>
      <c r="CY200">
        <v>3.0172413793103448</v>
      </c>
      <c r="CZ200">
        <v>1033.3829787234042</v>
      </c>
      <c r="DA200">
        <v>2.1</v>
      </c>
      <c r="DB200">
        <v>906.71428571428567</v>
      </c>
      <c r="DC200">
        <v>2.1111111111111112</v>
      </c>
      <c r="DD200">
        <v>809.66666666666663</v>
      </c>
      <c r="DE200">
        <v>0.8</v>
      </c>
      <c r="DF200">
        <v>464.4</v>
      </c>
      <c r="DG200">
        <v>1.6551724137931034</v>
      </c>
      <c r="DH200">
        <v>751.5</v>
      </c>
      <c r="DI200">
        <v>1.7</v>
      </c>
      <c r="DJ200">
        <v>704.125</v>
      </c>
      <c r="DK200">
        <v>1.8888888888888888</v>
      </c>
      <c r="DL200">
        <v>933.83333333333337</v>
      </c>
      <c r="DM200">
        <v>1.4</v>
      </c>
      <c r="DN200">
        <v>742</v>
      </c>
      <c r="DO200">
        <v>1.6551724137931034</v>
      </c>
      <c r="DP200">
        <v>784.4</v>
      </c>
      <c r="DQ200">
        <v>1.6551724137931034</v>
      </c>
      <c r="DR200">
        <v>768.81578947368416</v>
      </c>
      <c r="DS200">
        <v>1.6551724137931034</v>
      </c>
      <c r="DT200">
        <v>768.81578947368416</v>
      </c>
      <c r="DU200">
        <v>2.5632183908045976</v>
      </c>
      <c r="DV200">
        <v>957.219696969697</v>
      </c>
      <c r="DY200">
        <v>4</v>
      </c>
      <c r="DZ200">
        <v>1441</v>
      </c>
      <c r="EC200">
        <v>4</v>
      </c>
      <c r="ED200">
        <v>1441</v>
      </c>
      <c r="EG200">
        <v>6</v>
      </c>
      <c r="EH200">
        <v>1569</v>
      </c>
      <c r="EK200">
        <v>6</v>
      </c>
      <c r="EL200">
        <v>1569</v>
      </c>
      <c r="EM200">
        <v>5</v>
      </c>
      <c r="EN200">
        <v>1505</v>
      </c>
      <c r="EQ200">
        <v>3</v>
      </c>
      <c r="ER200">
        <v>848</v>
      </c>
      <c r="EU200">
        <v>3</v>
      </c>
      <c r="EV200">
        <v>848</v>
      </c>
      <c r="EY200">
        <v>1</v>
      </c>
      <c r="EZ200">
        <v>251</v>
      </c>
      <c r="FC200">
        <v>1</v>
      </c>
      <c r="FD200">
        <v>251</v>
      </c>
      <c r="FE200">
        <v>2</v>
      </c>
      <c r="FF200">
        <v>549.5</v>
      </c>
      <c r="FG200">
        <v>3.5</v>
      </c>
      <c r="FH200">
        <v>1027.25</v>
      </c>
      <c r="FK200">
        <v>3</v>
      </c>
      <c r="FL200">
        <v>1083</v>
      </c>
      <c r="FO200">
        <v>3</v>
      </c>
      <c r="FP200">
        <v>1083</v>
      </c>
      <c r="FS200">
        <v>4</v>
      </c>
      <c r="FT200">
        <v>1184</v>
      </c>
      <c r="FW200">
        <v>4</v>
      </c>
      <c r="FX200">
        <v>1184</v>
      </c>
      <c r="FY200">
        <v>3.5</v>
      </c>
      <c r="FZ200">
        <v>1133.5</v>
      </c>
      <c r="GA200">
        <v>3.5</v>
      </c>
      <c r="GB200">
        <v>1133.5</v>
      </c>
      <c r="GC200">
        <v>3.5</v>
      </c>
      <c r="GD200">
        <v>1062.6666666666667</v>
      </c>
      <c r="GE200">
        <v>2.5944444444444446</v>
      </c>
      <c r="GF200">
        <v>961.804347826087</v>
      </c>
      <c r="GG200">
        <v>4.5</v>
      </c>
      <c r="GH200">
        <v>1584</v>
      </c>
      <c r="GI200">
        <v>1.1111111111111112</v>
      </c>
      <c r="GJ200">
        <v>461.5</v>
      </c>
      <c r="GK200">
        <v>2.6666666666666665</v>
      </c>
      <c r="GL200">
        <v>765</v>
      </c>
      <c r="GM200">
        <v>2.8214285714285716</v>
      </c>
      <c r="GN200">
        <v>1016.0555555555555</v>
      </c>
      <c r="GO200">
        <v>0.88888888888888884</v>
      </c>
      <c r="GP200">
        <v>427.4</v>
      </c>
      <c r="GQ200">
        <v>3.9</v>
      </c>
      <c r="GR200">
        <v>1169.75</v>
      </c>
      <c r="GS200">
        <v>1</v>
      </c>
      <c r="GT200">
        <v>627</v>
      </c>
      <c r="GU200">
        <v>2</v>
      </c>
      <c r="GV200">
        <v>849.93333333333328</v>
      </c>
      <c r="GW200">
        <v>2.4107142857142856</v>
      </c>
      <c r="GX200">
        <v>940.5454545454545</v>
      </c>
      <c r="GY200">
        <v>1.4</v>
      </c>
      <c r="GZ200">
        <v>548.25</v>
      </c>
      <c r="HA200">
        <v>3.1111111111111112</v>
      </c>
      <c r="HB200">
        <v>1435.8</v>
      </c>
      <c r="HC200">
        <v>3.2222222222222223</v>
      </c>
      <c r="HD200">
        <v>1171.5</v>
      </c>
      <c r="HE200">
        <v>2.5357142857142856</v>
      </c>
      <c r="HF200">
        <v>1093.4000000000001</v>
      </c>
      <c r="HG200">
        <v>2.4444444444444446</v>
      </c>
      <c r="HH200">
        <v>897.8</v>
      </c>
      <c r="HI200">
        <v>2.9</v>
      </c>
      <c r="HJ200">
        <v>820.25</v>
      </c>
      <c r="HK200">
        <v>4.2222222222222223</v>
      </c>
      <c r="HL200">
        <v>1380.4285714285713</v>
      </c>
      <c r="HM200">
        <v>3.1785714285714284</v>
      </c>
      <c r="HN200">
        <v>1035.7</v>
      </c>
      <c r="HO200">
        <v>2.8571428571428572</v>
      </c>
      <c r="HP200">
        <v>1060.4285714285713</v>
      </c>
      <c r="HQ200">
        <v>2.6339285714285716</v>
      </c>
      <c r="HR200">
        <v>1002.25</v>
      </c>
      <c r="HS200">
        <v>0.7</v>
      </c>
      <c r="HT200">
        <v>586.5</v>
      </c>
      <c r="HU200">
        <v>0.88888888888888884</v>
      </c>
      <c r="HV200">
        <v>361.8</v>
      </c>
      <c r="HW200">
        <v>1.6666666666666667</v>
      </c>
      <c r="HX200">
        <v>638</v>
      </c>
      <c r="HY200">
        <v>1.0714285714285714</v>
      </c>
      <c r="HZ200">
        <v>532.20000000000005</v>
      </c>
      <c r="IA200">
        <v>1.1111111111111112</v>
      </c>
      <c r="IB200">
        <v>467.75</v>
      </c>
      <c r="IC200">
        <v>2.8</v>
      </c>
      <c r="ID200">
        <v>713</v>
      </c>
      <c r="IE200">
        <v>1.4444444444444444</v>
      </c>
      <c r="IF200">
        <v>912.66666666666663</v>
      </c>
      <c r="IG200">
        <v>1.8214285714285714</v>
      </c>
      <c r="IH200">
        <v>689.125</v>
      </c>
      <c r="II200">
        <v>1.4464285714285714</v>
      </c>
      <c r="IJ200">
        <v>613.19354838709683</v>
      </c>
      <c r="IK200">
        <v>1.4464285714285714</v>
      </c>
      <c r="IL200">
        <v>613.19354838709683</v>
      </c>
      <c r="IM200">
        <v>2.2380952380952381</v>
      </c>
      <c r="IN200">
        <v>880.42424242424238</v>
      </c>
      <c r="IQ200">
        <v>4</v>
      </c>
      <c r="IR200">
        <v>984</v>
      </c>
      <c r="IS200">
        <v>1</v>
      </c>
      <c r="IT200">
        <v>247</v>
      </c>
      <c r="IU200">
        <v>2.5</v>
      </c>
      <c r="IV200">
        <v>615.5</v>
      </c>
      <c r="IW200">
        <v>6</v>
      </c>
      <c r="IX200">
        <v>1829</v>
      </c>
      <c r="JA200">
        <v>6</v>
      </c>
      <c r="JB200">
        <v>1385</v>
      </c>
      <c r="JC200">
        <v>6</v>
      </c>
      <c r="JD200">
        <v>1607</v>
      </c>
      <c r="JE200">
        <v>4.25</v>
      </c>
      <c r="JF200">
        <v>1111.25</v>
      </c>
      <c r="JI200">
        <v>4</v>
      </c>
      <c r="JJ200">
        <v>1263</v>
      </c>
      <c r="JK200">
        <v>0</v>
      </c>
      <c r="JM200">
        <v>2</v>
      </c>
      <c r="JN200">
        <v>1263</v>
      </c>
      <c r="JO200">
        <v>0</v>
      </c>
      <c r="JS200">
        <v>1</v>
      </c>
      <c r="JT200">
        <v>392</v>
      </c>
      <c r="JU200">
        <v>0.5</v>
      </c>
      <c r="JV200">
        <v>392</v>
      </c>
      <c r="JW200">
        <v>1.25</v>
      </c>
      <c r="JX200">
        <v>827.5</v>
      </c>
      <c r="JY200">
        <v>2.75</v>
      </c>
      <c r="JZ200">
        <v>1016.6666666666666</v>
      </c>
      <c r="KC200">
        <v>5</v>
      </c>
      <c r="KD200">
        <v>1382</v>
      </c>
      <c r="KE200">
        <v>0</v>
      </c>
      <c r="KG200">
        <v>2.5</v>
      </c>
      <c r="KH200">
        <v>1382</v>
      </c>
      <c r="KI200">
        <v>3</v>
      </c>
      <c r="KJ200">
        <v>498</v>
      </c>
      <c r="KM200">
        <v>1</v>
      </c>
      <c r="KN200">
        <v>92</v>
      </c>
      <c r="KO200">
        <v>2</v>
      </c>
      <c r="KP200">
        <v>295</v>
      </c>
      <c r="KQ200">
        <v>2.25</v>
      </c>
      <c r="KR200">
        <v>657.33333333333337</v>
      </c>
      <c r="KS200">
        <v>2.25</v>
      </c>
      <c r="KT200">
        <v>657.33333333333337</v>
      </c>
      <c r="KU200">
        <v>2.5833333333333335</v>
      </c>
      <c r="KV200">
        <v>896.88888888888891</v>
      </c>
      <c r="KW200">
        <v>2.2611111111111111</v>
      </c>
      <c r="KX200">
        <v>881.7962962962963</v>
      </c>
      <c r="KY200" s="15">
        <f>Tabla24[[#This Row],[ROS_NUM_COR_COD_ROS_TG_NEG]]-Tabla24[[#This Row],[PAS_NUM_COR_COD_ROS_TG_NEG]]</f>
        <v>-1.3555555555555552</v>
      </c>
      <c r="KZ200" s="15">
        <f>Tabla24[[#This Row],[ROS_DUR_COR_COD_ROS_TG_NEG]]-Tabla24[[#This Row],[PAS_DUR_COR_COD_ROS_TG_NEG]]</f>
        <v>-464.70000000000005</v>
      </c>
      <c r="LA200" s="15">
        <f>Tabla24[[#This Row],[ROS_NUM_COR_COD_ROS_TG_NEU]]-Tabla24[[#This Row],[PAS_NUM_COR_COD_ROS_TG_NEU]]</f>
        <v>-0.5</v>
      </c>
      <c r="LB200" s="15">
        <f>Tabla24[[#This Row],[ROS_DUR_COR_COD_ROS_TG_NEU]]-Tabla24[[#This Row],[PAS_DUR_COR_COD_ROS_TG_NEU]]</f>
        <v>-446.4375</v>
      </c>
      <c r="LC200" s="15">
        <f>Tabla24[[#This Row],[ROS_NUM_COR_COD_ROS_TG_POS]]-Tabla24[[#This Row],[PAS_NUM_COR_COD_ROS_TG_POS]]</f>
        <v>0.77222222222222214</v>
      </c>
      <c r="LD200" s="15">
        <f>Tabla24[[#This Row],[ROS_DUR_COR_COD_ROS_TG_POS]]-Tabla24[[#This Row],[PAS_DUR_COR_COD_ROS_TG_POS]]</f>
        <v>196.92857142857133</v>
      </c>
      <c r="LE200" s="15">
        <f>Tabla24[[#This Row],[ROS_NUM_COR_COD_ROS_TG_TOT]]-Tabla24[[#This Row],[PAS_NUM_COR_COD_ROS_TG_TOT]]</f>
        <v>-0.37142857142857144</v>
      </c>
      <c r="LF200" s="15">
        <f>Tabla24[[#This Row],[ROS_DUR_COR_COD_ROS_TG_TOT]]-Tabla24[[#This Row],[PAS_DUR_COR_COD_ROS_TG_TOT]]</f>
        <v>-235.19583333333321</v>
      </c>
      <c r="LG200" s="15">
        <f>Tabla24[[#This Row],[ROS_NUM_COR_COD_ESC_TG_NEG]]-Tabla24[[#This Row],[PAS_NUM_COR_COD_ESC_TG_NEG]]</f>
        <v>-2.8111111111111113</v>
      </c>
      <c r="LH200" s="15">
        <f>Tabla24[[#This Row],[ROS_DUR_COR_COD_ESC_TG_NEG]]-Tabla24[[#This Row],[PAS_DUR_COR_COD_ESC_TG_NEG]]</f>
        <v>-842.54117647058831</v>
      </c>
      <c r="LI200" s="15">
        <f>Tabla24[[#This Row],[ROS_NUM_COR_COD_ESC_TG_NEU]]-Tabla24[[#This Row],[PAS_NUM_COR_COD_ESC_TG_NEU]]</f>
        <v>-0.19999999999999973</v>
      </c>
      <c r="LJ200" s="15">
        <f>Tabla24[[#This Row],[ROS_NUM_COR_COD_ESC_TG_NEG]]-Tabla24[[#This Row],[PAS_NUM_COR_COD_ESC_TG_NEG]]</f>
        <v>-2.8111111111111113</v>
      </c>
      <c r="LK200" s="15">
        <f>Tabla24[[#This Row],[ROS_NUM_COR_COD_ESC_TG_POS]]-Tabla24[[#This Row],[PAS_NUM_COR_COD_ESC_TG_POS]]</f>
        <v>-3.2</v>
      </c>
      <c r="LL200" s="15">
        <f>Tabla24[[#This Row],[ROS_DUR_COR_COD_ESC_TG_POS]]-Tabla24[[#This Row],[PAS_DUR_COR_COD_ESC_TG_POS]]</f>
        <v>-813.66666666666674</v>
      </c>
      <c r="LM200" s="15">
        <f>Tabla24[[#This Row],[ROS_NUM_COR_COD_ESC_TG_TOT]]-Tabla24[[#This Row],[PAS_NUM_COR_COD_ESC_TG_TOT]]</f>
        <v>-2</v>
      </c>
      <c r="LN200" s="15">
        <f>Tabla24[[#This Row],[ROS_DUR_COR_COD_ESC_TG_TOT]]-Tabla24[[#This Row],[PAS_DUR_COR_COD_ESC_TG_TOT]]</f>
        <v>-449.44666666666683</v>
      </c>
      <c r="LO200" s="15">
        <f>Tabla24[[#This Row],[PAS_NUM_COR_COD_ROS_TG_NEG]]-Tabla24[[#This Row],[ESC_NUM_COR_COD_ROS_TG_NEG]]</f>
        <v>1.9</v>
      </c>
      <c r="LP200" s="15">
        <f>Tabla24[[#This Row],[PAS_DUR_COR_COD_ROS_TG_NEG]]-Tabla24[[#This Row],[ESC_DUR_COR_COD_ROS_TG_NEG]]</f>
        <v>839.64285714285711</v>
      </c>
      <c r="LQ200" s="15">
        <f>Tabla24[[#This Row],[PAS_NUM_COR_COD_ROS_TG_NEU]]-Tabla24[[#This Row],[ESC_NUM_COR_COD_ROS_TG_NEU]]</f>
        <v>1.9555555555555555</v>
      </c>
      <c r="LR200" s="15">
        <f>Tabla24[[#This Row],[PAS_DUR_COR_COD_ROS_TG_NEU]]-Tabla24[[#This Row],[ESC_DUR_COR_COD_ROS_TG_NEU]]</f>
        <v>812.85416666666674</v>
      </c>
      <c r="LS200" s="15">
        <f>Tabla24[[#This Row],[PAS_NUM_COR_COD_ROS_TG_POS]]-Tabla24[[#This Row],[ESC_NUM_COR_COD_ROS_TG_POS]]</f>
        <v>1.4500000000000002</v>
      </c>
      <c r="LT200" s="15">
        <f>Tabla24[[#This Row],[PAS_DUR_COR_COD_ROS_TG_POS]]-Tabla24[[#This Row],[ESC_DUR_COR_COD_ROS_TG_POS]]</f>
        <v>428.92857142857144</v>
      </c>
      <c r="LU200" s="15">
        <f>Tabla24[[#This Row],[PAS_NUM_COR_COD_ROS_TG_TOT]]-Tabla24[[#This Row],[ESC_NUM_COR_COD_ROS_TG_TOT]]</f>
        <v>1.7568965517241377</v>
      </c>
      <c r="LV200" s="15">
        <f>Tabla24[[#This Row],[PAS_DUR_COR_COD_ROS_TG_TOT]]-Tabla24[[#This Row],[ESC_DUR_COR_COD_ROS_TG_TOT]]</f>
        <v>687.64583333333326</v>
      </c>
      <c r="LW200" s="15">
        <f>Tabla24[[#This Row],[PAS_NUM_COR_COD_ESC_TG_NEG]]-Tabla24[[#This Row],[ESC_NUM_COR_COD_ESC_TG_NEG]]</f>
        <v>-1.2999999999999998</v>
      </c>
      <c r="LX200" s="15">
        <f>Tabla24[[#This Row],[PAS_DUR_COR_COD_ESC_TG_NEG]]-Tabla24[[#This Row],[ESC_DUR_COR_COD_ESC_TG_NEG]]</f>
        <v>-321.05882352941171</v>
      </c>
      <c r="LY200" s="15">
        <f>Tabla24[[#This Row],[PAS_NUM_COR_COD_ESC_TG_NEU]]-Tabla24[[#This Row],[ESC_NUM_COR_COD_ESC_TG_NEU]]</f>
        <v>-0.56666666666666732</v>
      </c>
      <c r="LZ200" s="15">
        <f>Tabla24[[#This Row],[PAS_DUR_COR_COD_ESC_TG_NEU]]-Tabla24[[#This Row],[ESC_DUR_COR_COD_ESC_TG_NEU]]</f>
        <v>-58.222222222222399</v>
      </c>
      <c r="MA200" s="15">
        <f>Tabla24[[#This Row],[PAS_NUM_COR_COD_ESC_TG_POS]]-Tabla24[[#This Row],[ESC_NUM_COR_COD_ESC_TG_POS]]</f>
        <v>1.1000000000000001</v>
      </c>
      <c r="MB200" s="15">
        <f>Tabla24[[#This Row],[PAS_DUR_COR_COD_ESC_TG_POS]]-Tabla24[[#This Row],[ESC_DUR_COR_COD_ESC_TG_POS]]</f>
        <v>456.66666666666674</v>
      </c>
      <c r="MC200" s="15">
        <f>Tabla24[[#This Row],[PAS_NUM_COR_COD_ESC_TG_TOT]]-Tabla24[[#This Row],[ESC_NUM_COR_COD_ESC_TG_TOT]]</f>
        <v>-0.2413793103448274</v>
      </c>
      <c r="MD200" s="15">
        <f>Tabla24[[#This Row],[PAS_DUR_COR_COD_ESC_TG_TOT]]-Tabla24[[#This Row],[ESC_DUR_COR_COD_ESC_TG_TOT]]</f>
        <v>7.4157142857143299</v>
      </c>
      <c r="ME200">
        <v>183.4</v>
      </c>
      <c r="MF200">
        <v>242.625</v>
      </c>
      <c r="MG200">
        <v>193.14285714285714</v>
      </c>
      <c r="MH200">
        <v>210.5</v>
      </c>
      <c r="MI200">
        <v>215.2</v>
      </c>
      <c r="MJ200">
        <v>204.5</v>
      </c>
      <c r="MK200">
        <v>167.5</v>
      </c>
      <c r="ML200">
        <v>203.13333333333333</v>
      </c>
      <c r="MM200">
        <v>225.42857142857142</v>
      </c>
      <c r="MN200">
        <v>226.66666666666666</v>
      </c>
      <c r="MO200">
        <v>236</v>
      </c>
      <c r="MP200">
        <v>229.5</v>
      </c>
      <c r="MQ200">
        <v>269.5</v>
      </c>
      <c r="MR200">
        <v>208.77777777777777</v>
      </c>
      <c r="MS200">
        <v>320</v>
      </c>
      <c r="MT200">
        <v>266.21428571428572</v>
      </c>
      <c r="MU200">
        <v>307.0625</v>
      </c>
      <c r="MV200">
        <v>260.125</v>
      </c>
      <c r="MW200">
        <v>286.5</v>
      </c>
      <c r="MX200">
        <v>284.5625</v>
      </c>
      <c r="MY200">
        <v>300.88235294117646</v>
      </c>
      <c r="MZ200">
        <v>265.38888888888891</v>
      </c>
      <c r="NA200">
        <v>297.53333333333336</v>
      </c>
      <c r="NB200">
        <v>287.10000000000002</v>
      </c>
      <c r="NC200" s="15">
        <f>Tabla1[[#This Row],[ROS_1DU_COR_COD_ROS_TG_NEG]]-Tabla1[[#This Row],[PAS_1DU_COR_COD_ROS_TG_NEG]]</f>
        <v>-123.66249999999999</v>
      </c>
      <c r="ND200" s="15">
        <f>Tabla1[[#This Row],[ROS_1DU_COR_COD_ROS_TG_NEU]]-Tabla1[[#This Row],[PAS_1DU_COR_COD_ROS_TG_NEU]]</f>
        <v>-17.5</v>
      </c>
      <c r="NE200" s="15">
        <f>Tabla1[[#This Row],[ROS_1DU_COR_COD_ROS_TG_POS]]-Tabla1[[#This Row],[PAS_1DU_COR_COD_ROS_TG_POS]]</f>
        <v>-93.357142857142861</v>
      </c>
      <c r="NF200" s="15">
        <f>Tabla1[[#This Row],[ROS_1DU_COR_COD_ROS_TG_TOT]]-Tabla1[[#This Row],[PAS_1DU_COR_COD_ROS_TG_TOT]]</f>
        <v>-74.0625</v>
      </c>
      <c r="NG200" s="15">
        <f>Tabla1[[#This Row],[ROS_1DU_COR_COD_ESC_TG_NEG]]-Tabla1[[#This Row],[PAS_1DU_COR_COD_ESC_TG_NEG]]</f>
        <v>-85.682352941176475</v>
      </c>
      <c r="NH200" s="15">
        <f>Tabla1[[#This Row],[ROS_1DU_COR_COD_ESC_TG_NEU]]-Tabla1[[#This Row],[PAS_1DU_COR_COD_ESC_TG_NEU]]</f>
        <v>-60.888888888888914</v>
      </c>
      <c r="NI200" s="15">
        <f>Tabla1[[#This Row],[ROS_1DU_COR_COD_ESC_TG_POS]]-Tabla1[[#This Row],[PAS_1DU_COR_COD_ESC_TG_POS]]</f>
        <v>-130.03333333333336</v>
      </c>
      <c r="NJ200" s="15">
        <f>Tabla1[[#This Row],[ROS_1DU_COR_COD_ESC_TG_TOT]]-Tabla1[[#This Row],[PAS_1DU_COR_COD_ESC_TG_TOT]]</f>
        <v>-83.966666666666697</v>
      </c>
      <c r="NK200" s="15">
        <f>Tabla1[[#This Row],[PAS_1DU_COR_COD_ROS_TG_NEG]]-Tabla1[[#This Row],[ESC_1DU_COR_COD_ROS_TG_NEG]]</f>
        <v>81.633928571428584</v>
      </c>
      <c r="NL200" s="15">
        <f>Tabla1[[#This Row],[PAS_1DU_COR_COD_ROS_TG_NEU]]-Tabla1[[#This Row],[ESC_1DU_COR_COD_ROS_TG_NEU]]</f>
        <v>33.458333333333343</v>
      </c>
      <c r="NM200" s="15">
        <f>Tabla1[[#This Row],[PAS_1DU_COR_COD_ROS_TG_POS]]-Tabla1[[#This Row],[ESC_1DU_COR_COD_ROS_TG_POS]]</f>
        <v>50.5</v>
      </c>
      <c r="NN200" s="15">
        <f>Tabla1[[#This Row],[PAS_1DU_COR_COD_ROS_TG_TOT]]-Tabla1[[#This Row],[ESC_1DU_COR_COD_ROS_TG_TOT]]</f>
        <v>55.0625</v>
      </c>
      <c r="NO200" s="15">
        <f>Tabla1[[#This Row],[PAS_1DU_COR_COD_ESC_TG_NEG]]-Tabla1[[#This Row],[ESC_1DU_COR_COD_ESC_TG_NEG]]</f>
        <v>31.382352941176464</v>
      </c>
      <c r="NP200" s="15">
        <f>Tabla1[[#This Row],[PAS_1DU_COR_COD_ESC_TG_NEU]]-Tabla1[[#This Row],[ESC_1DU_COR_COD_ESC_TG_NEU]]</f>
        <v>56.611111111111143</v>
      </c>
      <c r="NQ200" s="15">
        <f>Tabla1[[#This Row],[PAS_1DU_COR_COD_ESC_TG_POS]]-Tabla1[[#This Row],[ESC_1DU_COR_COD_ESC_TG_POS]]</f>
        <v>-22.46666666666664</v>
      </c>
      <c r="NR200" s="15">
        <f>Tabla1[[#This Row],[PAS_1DU_COR_COD_ESC_TG_TOT]]-Tabla1[[#This Row],[ESC_1DU_COR_COD_ESC_TG_TOT]]</f>
        <v>20.8857142857143</v>
      </c>
    </row>
    <row r="201" spans="1:382" x14ac:dyDescent="0.3">
      <c r="A201" s="2" t="s">
        <v>225</v>
      </c>
      <c r="B201" s="2">
        <v>60</v>
      </c>
      <c r="C201" s="2">
        <v>2</v>
      </c>
      <c r="D201" s="2">
        <v>67</v>
      </c>
      <c r="E201">
        <v>1.8</v>
      </c>
      <c r="F201">
        <v>1174.75</v>
      </c>
      <c r="G201">
        <v>2.5499999999999998</v>
      </c>
      <c r="H201">
        <v>1034.9166666666667</v>
      </c>
      <c r="I201">
        <v>2.5</v>
      </c>
      <c r="J201">
        <v>1168.7272727272727</v>
      </c>
      <c r="K201">
        <v>2.2833333333333332</v>
      </c>
      <c r="L201">
        <v>1118.483870967742</v>
      </c>
      <c r="M201">
        <v>1.7</v>
      </c>
      <c r="N201">
        <v>1219</v>
      </c>
      <c r="O201">
        <v>2.7</v>
      </c>
      <c r="P201">
        <v>866</v>
      </c>
      <c r="Q201">
        <v>3.15</v>
      </c>
      <c r="R201">
        <v>1252.6153846153845</v>
      </c>
      <c r="S201">
        <v>2.5166666666666666</v>
      </c>
      <c r="T201">
        <v>1096.8823529411766</v>
      </c>
      <c r="U201">
        <v>2.4</v>
      </c>
      <c r="V201">
        <v>1107.1846153846154</v>
      </c>
      <c r="W201">
        <v>0.8</v>
      </c>
      <c r="X201">
        <v>342.375</v>
      </c>
      <c r="Y201">
        <v>1.6</v>
      </c>
      <c r="Z201">
        <v>448.1875</v>
      </c>
      <c r="AA201">
        <v>1.45</v>
      </c>
      <c r="AB201">
        <v>480.93333333333334</v>
      </c>
      <c r="AC201">
        <v>1.2833333333333334</v>
      </c>
      <c r="AD201">
        <v>439.07692307692309</v>
      </c>
      <c r="AE201">
        <v>1.2833333333333334</v>
      </c>
      <c r="AF201">
        <v>439.07692307692309</v>
      </c>
      <c r="AG201">
        <v>2.0277777777777777</v>
      </c>
      <c r="AH201">
        <v>856.64423076923072</v>
      </c>
      <c r="BM201">
        <v>2.0277777777777777</v>
      </c>
      <c r="BN201">
        <v>856.64423076923072</v>
      </c>
      <c r="BO201">
        <v>3.7777777777777777</v>
      </c>
      <c r="BP201">
        <v>1034.125</v>
      </c>
      <c r="BQ201">
        <v>2.4</v>
      </c>
      <c r="BR201">
        <v>1057.8333333333333</v>
      </c>
      <c r="BS201">
        <v>3.1</v>
      </c>
      <c r="BT201">
        <v>768.125</v>
      </c>
      <c r="BU201">
        <v>3.0689655172413794</v>
      </c>
      <c r="BV201">
        <v>943.86363636363637</v>
      </c>
      <c r="BW201">
        <v>4.75</v>
      </c>
      <c r="BX201">
        <v>1771</v>
      </c>
      <c r="BY201">
        <v>3.4</v>
      </c>
      <c r="BZ201">
        <v>1116.4444444444443</v>
      </c>
      <c r="CA201">
        <v>2.2857142857142856</v>
      </c>
      <c r="CB201">
        <v>1487.3333333333333</v>
      </c>
      <c r="CC201">
        <v>3.52</v>
      </c>
      <c r="CD201">
        <v>1396.4444444444443</v>
      </c>
      <c r="CE201">
        <v>3.2777777777777777</v>
      </c>
      <c r="CF201">
        <v>1147.5250000000001</v>
      </c>
      <c r="CG201">
        <v>0.88888888888888884</v>
      </c>
      <c r="CH201">
        <v>529.66666666666663</v>
      </c>
      <c r="CI201">
        <v>3.1</v>
      </c>
      <c r="CJ201">
        <v>1097.5714285714287</v>
      </c>
      <c r="CK201">
        <v>3.2</v>
      </c>
      <c r="CL201">
        <v>1229.1666666666667</v>
      </c>
      <c r="CM201">
        <v>2.4482758620689653</v>
      </c>
      <c r="CN201">
        <v>1040.4375</v>
      </c>
      <c r="CO201">
        <v>1.75</v>
      </c>
      <c r="CP201">
        <v>1169.3333333333333</v>
      </c>
      <c r="CQ201">
        <v>1.9</v>
      </c>
      <c r="CR201">
        <v>855.4</v>
      </c>
      <c r="CS201">
        <v>3</v>
      </c>
      <c r="CT201">
        <v>909.83333333333337</v>
      </c>
      <c r="CU201">
        <v>2.16</v>
      </c>
      <c r="CV201">
        <v>946</v>
      </c>
      <c r="CW201">
        <v>2.3148148148148149</v>
      </c>
      <c r="CX201">
        <v>996.36666666666667</v>
      </c>
      <c r="CY201">
        <v>2.7962962962962963</v>
      </c>
      <c r="CZ201">
        <v>1082.7428571428572</v>
      </c>
      <c r="DA201">
        <v>0.44444444444444442</v>
      </c>
      <c r="DB201">
        <v>411.33333333333331</v>
      </c>
      <c r="DC201">
        <v>1.2</v>
      </c>
      <c r="DD201">
        <v>319.57142857142856</v>
      </c>
      <c r="DE201">
        <v>1.3</v>
      </c>
      <c r="DF201">
        <v>296.25</v>
      </c>
      <c r="DG201">
        <v>1</v>
      </c>
      <c r="DH201">
        <v>324.5</v>
      </c>
      <c r="DI201">
        <v>0.875</v>
      </c>
      <c r="DJ201">
        <v>298.39999999999998</v>
      </c>
      <c r="DK201">
        <v>1.4</v>
      </c>
      <c r="DL201">
        <v>323.28571428571428</v>
      </c>
      <c r="DM201">
        <v>1.2857142857142858</v>
      </c>
      <c r="DN201">
        <v>386.66666666666669</v>
      </c>
      <c r="DO201">
        <v>1.2</v>
      </c>
      <c r="DP201">
        <v>337.5</v>
      </c>
      <c r="DQ201">
        <v>1.0925925925925926</v>
      </c>
      <c r="DR201">
        <v>331</v>
      </c>
      <c r="DS201">
        <v>1.0925925925925926</v>
      </c>
      <c r="DT201">
        <v>331</v>
      </c>
      <c r="DU201">
        <v>2.2283950617283952</v>
      </c>
      <c r="DV201">
        <v>827.43396226415098</v>
      </c>
      <c r="DW201">
        <v>1</v>
      </c>
      <c r="DX201">
        <v>96</v>
      </c>
      <c r="EC201">
        <v>1</v>
      </c>
      <c r="ED201">
        <v>96</v>
      </c>
      <c r="EE201">
        <v>5</v>
      </c>
      <c r="EF201">
        <v>1568</v>
      </c>
      <c r="EI201">
        <v>3</v>
      </c>
      <c r="EJ201">
        <v>502</v>
      </c>
      <c r="EK201">
        <v>3.8</v>
      </c>
      <c r="EL201">
        <v>928.4</v>
      </c>
      <c r="EM201">
        <v>3.3333333333333335</v>
      </c>
      <c r="EN201">
        <v>789.66666666666663</v>
      </c>
      <c r="EO201">
        <v>7</v>
      </c>
      <c r="EP201">
        <v>1927</v>
      </c>
      <c r="EU201">
        <v>7</v>
      </c>
      <c r="EV201">
        <v>1927</v>
      </c>
      <c r="EW201">
        <v>0</v>
      </c>
      <c r="FA201">
        <v>2.3333333333333335</v>
      </c>
      <c r="FB201">
        <v>966.5</v>
      </c>
      <c r="FC201">
        <v>1.4</v>
      </c>
      <c r="FD201">
        <v>966.5</v>
      </c>
      <c r="FE201">
        <v>2.3333333333333335</v>
      </c>
      <c r="FF201">
        <v>1286.6666666666667</v>
      </c>
      <c r="FG201">
        <v>2.8333333333333335</v>
      </c>
      <c r="FH201">
        <v>955.33333333333337</v>
      </c>
      <c r="FI201">
        <v>1</v>
      </c>
      <c r="FJ201">
        <v>385</v>
      </c>
      <c r="FO201">
        <v>1</v>
      </c>
      <c r="FP201">
        <v>385</v>
      </c>
      <c r="FQ201">
        <v>0.5</v>
      </c>
      <c r="FR201">
        <v>107</v>
      </c>
      <c r="FU201">
        <v>0.66666666666666663</v>
      </c>
      <c r="FV201">
        <v>489</v>
      </c>
      <c r="FW201">
        <v>0.6</v>
      </c>
      <c r="FX201">
        <v>298</v>
      </c>
      <c r="FY201">
        <v>0.66666666666666663</v>
      </c>
      <c r="FZ201">
        <v>327</v>
      </c>
      <c r="GA201">
        <v>0.66666666666666663</v>
      </c>
      <c r="GB201">
        <v>327</v>
      </c>
      <c r="GC201">
        <v>2.1111111111111112</v>
      </c>
      <c r="GD201">
        <v>798.25</v>
      </c>
      <c r="GE201">
        <v>2.2166666666666668</v>
      </c>
      <c r="GF201">
        <v>824.46610169491521</v>
      </c>
      <c r="GG201">
        <v>0.5</v>
      </c>
      <c r="GH201">
        <v>433</v>
      </c>
      <c r="GI201">
        <v>0</v>
      </c>
      <c r="GK201">
        <v>1.5714285714285714</v>
      </c>
      <c r="GL201">
        <v>1372</v>
      </c>
      <c r="GM201">
        <v>0.65217391304347827</v>
      </c>
      <c r="GN201">
        <v>902.5</v>
      </c>
      <c r="GO201">
        <v>0</v>
      </c>
      <c r="GQ201">
        <v>0.8</v>
      </c>
      <c r="GR201">
        <v>291.5</v>
      </c>
      <c r="GS201">
        <v>1.375</v>
      </c>
      <c r="GT201">
        <v>563.25</v>
      </c>
      <c r="GU201">
        <v>0.78947368421052633</v>
      </c>
      <c r="GV201">
        <v>472.66666666666669</v>
      </c>
      <c r="GW201">
        <v>0.7142857142857143</v>
      </c>
      <c r="GX201">
        <v>644.6</v>
      </c>
      <c r="GY201">
        <v>0.875</v>
      </c>
      <c r="GZ201">
        <v>862</v>
      </c>
      <c r="HA201">
        <v>1.25</v>
      </c>
      <c r="HB201">
        <v>575</v>
      </c>
      <c r="HC201">
        <v>0.14285714285714285</v>
      </c>
      <c r="HD201">
        <v>165</v>
      </c>
      <c r="HE201">
        <v>0.78260869565217395</v>
      </c>
      <c r="HF201">
        <v>598.42857142857144</v>
      </c>
      <c r="HG201">
        <v>0.33333333333333331</v>
      </c>
      <c r="HH201">
        <v>102.5</v>
      </c>
      <c r="HI201">
        <v>0.8</v>
      </c>
      <c r="HJ201">
        <v>1306</v>
      </c>
      <c r="HK201">
        <v>0.875</v>
      </c>
      <c r="HL201">
        <v>1375</v>
      </c>
      <c r="HM201">
        <v>0.68421052631578949</v>
      </c>
      <c r="HN201">
        <v>721.5</v>
      </c>
      <c r="HO201">
        <v>0.73809523809523814</v>
      </c>
      <c r="HP201">
        <v>643.18181818181813</v>
      </c>
      <c r="HQ201">
        <v>0.72619047619047616</v>
      </c>
      <c r="HR201">
        <v>643.85714285714289</v>
      </c>
      <c r="HS201">
        <v>0.375</v>
      </c>
      <c r="HT201">
        <v>326</v>
      </c>
      <c r="HU201">
        <v>0.5</v>
      </c>
      <c r="HV201">
        <v>375</v>
      </c>
      <c r="HW201">
        <v>0.7142857142857143</v>
      </c>
      <c r="HX201">
        <v>774</v>
      </c>
      <c r="HY201">
        <v>0.52173913043478259</v>
      </c>
      <c r="HZ201">
        <v>491.66666666666669</v>
      </c>
      <c r="IA201">
        <v>0.5</v>
      </c>
      <c r="IB201">
        <v>271.5</v>
      </c>
      <c r="IC201">
        <v>0.6</v>
      </c>
      <c r="ID201">
        <v>407</v>
      </c>
      <c r="IE201">
        <v>0.25</v>
      </c>
      <c r="IF201">
        <v>416</v>
      </c>
      <c r="IG201">
        <v>0.42105263157894735</v>
      </c>
      <c r="IH201">
        <v>354.6</v>
      </c>
      <c r="II201">
        <v>0.47619047619047616</v>
      </c>
      <c r="IJ201">
        <v>429.36363636363637</v>
      </c>
      <c r="IK201">
        <v>0.47619047619047616</v>
      </c>
      <c r="IL201">
        <v>429.36363636363637</v>
      </c>
      <c r="IM201">
        <v>0.6428571428571429</v>
      </c>
      <c r="IN201">
        <v>570.125</v>
      </c>
      <c r="IO201">
        <v>0.5</v>
      </c>
      <c r="IP201">
        <v>91</v>
      </c>
      <c r="IQ201">
        <v>0</v>
      </c>
      <c r="IS201">
        <v>1</v>
      </c>
      <c r="IT201">
        <v>693</v>
      </c>
      <c r="IU201">
        <v>0.5714285714285714</v>
      </c>
      <c r="IV201">
        <v>392</v>
      </c>
      <c r="IW201">
        <v>0.5</v>
      </c>
      <c r="IX201">
        <v>223</v>
      </c>
      <c r="IY201">
        <v>2.4</v>
      </c>
      <c r="IZ201">
        <v>913</v>
      </c>
      <c r="JA201">
        <v>0</v>
      </c>
      <c r="JC201">
        <v>1.2727272727272727</v>
      </c>
      <c r="JD201">
        <v>740.5</v>
      </c>
      <c r="JE201">
        <v>1</v>
      </c>
      <c r="JF201">
        <v>624.33333333333337</v>
      </c>
      <c r="JG201">
        <v>2.5</v>
      </c>
      <c r="JH201">
        <v>1391</v>
      </c>
      <c r="JI201">
        <v>0</v>
      </c>
      <c r="JK201">
        <v>0</v>
      </c>
      <c r="JM201">
        <v>0.7142857142857143</v>
      </c>
      <c r="JN201">
        <v>1391</v>
      </c>
      <c r="JO201">
        <v>2</v>
      </c>
      <c r="JP201">
        <v>986</v>
      </c>
      <c r="JQ201">
        <v>1.4</v>
      </c>
      <c r="JR201">
        <v>322.33333333333331</v>
      </c>
      <c r="JS201">
        <v>0</v>
      </c>
      <c r="JU201">
        <v>1.3636363636363635</v>
      </c>
      <c r="JV201">
        <v>587.79999999999995</v>
      </c>
      <c r="JW201">
        <v>1.1111111111111112</v>
      </c>
      <c r="JX201">
        <v>721.66666666666663</v>
      </c>
      <c r="JY201">
        <v>1.0555555555555556</v>
      </c>
      <c r="JZ201">
        <v>673</v>
      </c>
      <c r="KA201">
        <v>0</v>
      </c>
      <c r="KC201">
        <v>0</v>
      </c>
      <c r="KE201">
        <v>1</v>
      </c>
      <c r="KF201">
        <v>343</v>
      </c>
      <c r="KG201">
        <v>0.42857142857142855</v>
      </c>
      <c r="KH201">
        <v>343</v>
      </c>
      <c r="KI201">
        <v>1</v>
      </c>
      <c r="KJ201">
        <v>155.33333333333334</v>
      </c>
      <c r="KK201">
        <v>0.4</v>
      </c>
      <c r="KL201">
        <v>252.5</v>
      </c>
      <c r="KM201">
        <v>0.5</v>
      </c>
      <c r="KN201">
        <v>262</v>
      </c>
      <c r="KO201">
        <v>0.63636363636363635</v>
      </c>
      <c r="KP201">
        <v>205.5</v>
      </c>
      <c r="KQ201">
        <v>0.55555555555555558</v>
      </c>
      <c r="KR201">
        <v>225.14285714285714</v>
      </c>
      <c r="KS201">
        <v>0.55555555555555558</v>
      </c>
      <c r="KT201">
        <v>225.14285714285714</v>
      </c>
      <c r="KU201">
        <v>0.88888888888888884</v>
      </c>
      <c r="KV201">
        <v>508</v>
      </c>
      <c r="KW201">
        <v>0.71666666666666667</v>
      </c>
      <c r="KX201">
        <v>546.98039215686276</v>
      </c>
      <c r="KY201" s="15">
        <f>Tabla24[[#This Row],[ROS_NUM_COR_COD_ROS_TG_NEG]]-Tabla24[[#This Row],[PAS_NUM_COR_COD_ROS_TG_NEG]]</f>
        <v>-1.3666666666666667</v>
      </c>
      <c r="KZ201" s="15">
        <f>Tabla24[[#This Row],[ROS_DUR_COR_COD_ROS_TG_NEG]]-Tabla24[[#This Row],[PAS_DUR_COR_COD_ROS_TG_NEG]]</f>
        <v>-1116.5</v>
      </c>
      <c r="LA201" s="15">
        <f>Tabla24[[#This Row],[ROS_NUM_COR_COD_ROS_TG_NEU]]-Tabla24[[#This Row],[PAS_NUM_COR_COD_ROS_TG_NEU]]</f>
        <v>-1.9000000000000001</v>
      </c>
      <c r="LB201" s="15">
        <f>Tabla24[[#This Row],[ROS_DUR_COR_COD_ROS_TG_NEU]]-Tabla24[[#This Row],[PAS_DUR_COR_COD_ROS_TG_NEU]]</f>
        <v>440</v>
      </c>
      <c r="LC201" s="15">
        <f>Tabla24[[#This Row],[ROS_NUM_COR_COD_ROS_TG_POS]]-Tabla24[[#This Row],[PAS_NUM_COR_COD_ROS_TG_POS]]</f>
        <v>-2.2749999999999999</v>
      </c>
      <c r="LD201" s="15">
        <f>Tabla24[[#This Row],[ROS_DUR_COR_COD_ROS_TG_POS]]-Tabla24[[#This Row],[PAS_DUR_COR_COD_ROS_TG_POS]]</f>
        <v>122.38461538461547</v>
      </c>
      <c r="LE201" s="15">
        <f>Tabla24[[#This Row],[ROS_NUM_COR_COD_ROS_TG_TOT]]-Tabla24[[#This Row],[PAS_NUM_COR_COD_ROS_TG_TOT]]</f>
        <v>-1.8324561403508772</v>
      </c>
      <c r="LF201" s="15">
        <f>Tabla24[[#This Row],[ROS_DUR_COR_COD_ROS_TG_TOT]]-Tabla24[[#This Row],[PAS_DUR_COR_COD_ROS_TG_TOT]]</f>
        <v>-375.38235294117658</v>
      </c>
      <c r="LG201" s="15">
        <f>Tabla24[[#This Row],[ROS_NUM_COR_COD_ESC_TG_NEG]]-Tabla24[[#This Row],[PAS_NUM_COR_COD_ESC_TG_NEG]]</f>
        <v>-1.8</v>
      </c>
      <c r="LH201" s="15">
        <f>Tabla24[[#This Row],[ROS_DUR_COR_COD_ESC_TG_NEG]]-Tabla24[[#This Row],[PAS_DUR_COR_COD_ESC_TG_NEG]]</f>
        <v>-1174.75</v>
      </c>
      <c r="LI201" s="15">
        <f>Tabla24[[#This Row],[ROS_NUM_COR_COD_ESC_TG_NEU]]-Tabla24[[#This Row],[PAS_NUM_COR_COD_ESC_TG_NEU]]</f>
        <v>-1.7499999999999998</v>
      </c>
      <c r="LJ201" s="15">
        <f>Tabla24[[#This Row],[ROS_NUM_COR_COD_ESC_TG_NEG]]-Tabla24[[#This Row],[PAS_NUM_COR_COD_ESC_TG_NEG]]</f>
        <v>-1.8</v>
      </c>
      <c r="LK201" s="15">
        <f>Tabla24[[#This Row],[ROS_NUM_COR_COD_ESC_TG_POS]]-Tabla24[[#This Row],[PAS_NUM_COR_COD_ESC_TG_POS]]</f>
        <v>-1.125</v>
      </c>
      <c r="LL201" s="15">
        <f>Tabla24[[#This Row],[ROS_DUR_COR_COD_ESC_TG_POS]]-Tabla24[[#This Row],[PAS_DUR_COR_COD_ESC_TG_POS]]</f>
        <v>-605.47727272727275</v>
      </c>
      <c r="LM201" s="15">
        <f>Tabla24[[#This Row],[ROS_NUM_COR_COD_ESC_TG_TOT]]-Tabla24[[#This Row],[PAS_NUM_COR_COD_ESC_TG_TOT]]</f>
        <v>-1.4938596491228069</v>
      </c>
      <c r="LN201" s="15">
        <f>Tabla24[[#This Row],[ROS_DUR_COR_COD_ESC_TG_TOT]]-Tabla24[[#This Row],[PAS_DUR_COR_COD_ESC_TG_TOT]]</f>
        <v>-645.81720430107521</v>
      </c>
      <c r="LO201" s="15">
        <f>Tabla24[[#This Row],[PAS_NUM_COR_COD_ROS_TG_NEG]]-Tabla24[[#This Row],[ESC_NUM_COR_COD_ROS_TG_NEG]]</f>
        <v>-5.0000000000000044E-2</v>
      </c>
      <c r="LP201" s="15">
        <f>Tabla24[[#This Row],[PAS_DUR_COR_COD_ROS_TG_NEG]]-Tabla24[[#This Row],[ESC_DUR_COR_COD_ROS_TG_NEG]]</f>
        <v>49.666666666666742</v>
      </c>
      <c r="LQ201" s="15">
        <f>Tabla24[[#This Row],[PAS_NUM_COR_COD_ROS_TG_NEU]]-Tabla24[[#This Row],[ESC_NUM_COR_COD_ROS_TG_NEU]]</f>
        <v>0.80000000000000027</v>
      </c>
      <c r="LR201" s="15">
        <f>Tabla24[[#This Row],[PAS_DUR_COR_COD_ROS_TG_NEU]]-Tabla24[[#This Row],[ESC_DUR_COR_COD_ROS_TG_NEU]]</f>
        <v>10.600000000000023</v>
      </c>
      <c r="LS201" s="15">
        <f>Tabla24[[#This Row],[PAS_NUM_COR_COD_ROS_TG_POS]]-Tabla24[[#This Row],[ESC_NUM_COR_COD_ROS_TG_POS]]</f>
        <v>0.14999999999999991</v>
      </c>
      <c r="LT201" s="15">
        <f>Tabla24[[#This Row],[PAS_DUR_COR_COD_ROS_TG_POS]]-Tabla24[[#This Row],[ESC_DUR_COR_COD_ROS_TG_POS]]</f>
        <v>342.78205128205116</v>
      </c>
      <c r="LU201" s="15">
        <f>Tabla24[[#This Row],[PAS_NUM_COR_COD_ROS_TG_TOT]]-Tabla24[[#This Row],[ESC_NUM_COR_COD_ROS_TG_TOT]]</f>
        <v>0.35666666666666647</v>
      </c>
      <c r="LV201" s="15">
        <f>Tabla24[[#This Row],[PAS_DUR_COR_COD_ROS_TG_TOT]]-Tabla24[[#This Row],[ESC_DUR_COR_COD_ROS_TG_TOT]]</f>
        <v>150.88235294117658</v>
      </c>
      <c r="LW201" s="15">
        <f>Tabla24[[#This Row],[PAS_NUM_COR_COD_ESC_TG_NEG]]-Tabla24[[#This Row],[ESC_NUM_COR_COD_ESC_TG_NEG]]</f>
        <v>-2.95</v>
      </c>
      <c r="LX201" s="15">
        <f>Tabla24[[#This Row],[PAS_DUR_COR_COD_ESC_TG_NEG]]-Tabla24[[#This Row],[ESC_DUR_COR_COD_ESC_TG_NEG]]</f>
        <v>-596.25</v>
      </c>
      <c r="LY201" s="15">
        <f>Tabla24[[#This Row],[PAS_NUM_COR_COD_ESC_TG_NEU]]-Tabla24[[#This Row],[ESC_NUM_COR_COD_ESC_TG_NEU]]</f>
        <v>-0.85000000000000009</v>
      </c>
      <c r="LZ201" s="15">
        <f>Tabla24[[#This Row],[PAS_DUR_COR_COD_ESC_TG_NEU]]-Tabla24[[#This Row],[ESC_DUR_COR_COD_ESC_TG_NEU]]</f>
        <v>-81.527777777777601</v>
      </c>
      <c r="MA201" s="15">
        <f>Tabla24[[#This Row],[PAS_NUM_COR_COD_ESC_TG_POS]]-Tabla24[[#This Row],[ESC_NUM_COR_COD_ESC_TG_POS]]</f>
        <v>0.21428571428571441</v>
      </c>
      <c r="MB201" s="15">
        <f>Tabla24[[#This Row],[PAS_DUR_COR_COD_ESC_TG_POS]]-Tabla24[[#This Row],[ESC_DUR_COR_COD_ESC_TG_POS]]</f>
        <v>-318.60606060606051</v>
      </c>
      <c r="MC201" s="15">
        <f>Tabla24[[#This Row],[PAS_NUM_COR_COD_ESC_TG_TOT]]-Tabla24[[#This Row],[ESC_NUM_COR_COD_ESC_TG_TOT]]</f>
        <v>-1.2366666666666668</v>
      </c>
      <c r="MD201" s="15">
        <f>Tabla24[[#This Row],[PAS_DUR_COR_COD_ESC_TG_TOT]]-Tabla24[[#This Row],[ESC_DUR_COR_COD_ESC_TG_TOT]]</f>
        <v>-277.96057347670239</v>
      </c>
      <c r="ME201">
        <v>102.5</v>
      </c>
      <c r="MF201">
        <v>378</v>
      </c>
      <c r="MG201">
        <v>153</v>
      </c>
      <c r="MH201">
        <v>184</v>
      </c>
      <c r="MJ201">
        <v>181</v>
      </c>
      <c r="MK201">
        <v>111.5</v>
      </c>
      <c r="ML201">
        <v>134.66666666666666</v>
      </c>
      <c r="MM201">
        <v>220</v>
      </c>
      <c r="MN201">
        <v>326.60000000000002</v>
      </c>
      <c r="MO201">
        <v>217.33333333333334</v>
      </c>
      <c r="MP201">
        <v>256.92857142857144</v>
      </c>
      <c r="MQ201">
        <v>250.33333333333334</v>
      </c>
      <c r="MR201">
        <v>283.44444444444446</v>
      </c>
      <c r="MS201">
        <v>266.66666666666669</v>
      </c>
      <c r="MT201">
        <v>269.61111111111109</v>
      </c>
      <c r="MU201">
        <v>289</v>
      </c>
      <c r="MV201">
        <v>206.76923076923077</v>
      </c>
      <c r="MW201">
        <v>254.92307692307693</v>
      </c>
      <c r="MX201">
        <v>244.52941176470588</v>
      </c>
      <c r="MY201">
        <v>265</v>
      </c>
      <c r="MZ201">
        <v>251</v>
      </c>
      <c r="NA201">
        <v>222.09090909090909</v>
      </c>
      <c r="NB201">
        <v>244.35483870967741</v>
      </c>
      <c r="NC201" s="15">
        <f>Tabla1[[#This Row],[ROS_1DU_COR_COD_ROS_TG_NEG]]-Tabla1[[#This Row],[PAS_1DU_COR_COD_ROS_TG_NEG]]</f>
        <v>-186.5</v>
      </c>
      <c r="ND201" s="15">
        <f>Tabla1[[#This Row],[ROS_1DU_COR_COD_ROS_TG_NEU]]-Tabla1[[#This Row],[PAS_1DU_COR_COD_ROS_TG_NEU]]</f>
        <v>171.23076923076923</v>
      </c>
      <c r="NE201" s="15">
        <f>Tabla1[[#This Row],[ROS_1DU_COR_COD_ROS_TG_POS]]-Tabla1[[#This Row],[PAS_1DU_COR_COD_ROS_TG_POS]]</f>
        <v>-101.92307692307693</v>
      </c>
      <c r="NF201" s="15">
        <f>Tabla1[[#This Row],[ROS_1DU_COR_COD_ROS_TG_TOT]]-Tabla1[[#This Row],[PAS_1DU_COR_COD_ROS_TG_TOT]]</f>
        <v>-60.529411764705884</v>
      </c>
      <c r="NG201" s="15">
        <f>Tabla1[[#This Row],[ROS_1DU_COR_COD_ESC_TG_NEG]]-Tabla1[[#This Row],[PAS_1DU_COR_COD_ESC_TG_NEG]]</f>
        <v>-265</v>
      </c>
      <c r="NH201" s="15">
        <f>Tabla1[[#This Row],[ROS_1DU_COR_COD_ESC_TG_NEU]]-Tabla1[[#This Row],[PAS_1DU_COR_COD_ESC_TG_NEU]]</f>
        <v>-70</v>
      </c>
      <c r="NI201" s="15">
        <f>Tabla1[[#This Row],[ROS_1DU_COR_COD_ESC_TG_POS]]-Tabla1[[#This Row],[PAS_1DU_COR_COD_ESC_TG_POS]]</f>
        <v>-110.59090909090909</v>
      </c>
      <c r="NJ201" s="15">
        <f>Tabla1[[#This Row],[ROS_1DU_COR_COD_ESC_TG_TOT]]-Tabla1[[#This Row],[PAS_1DU_COR_COD_ESC_TG_TOT]]</f>
        <v>-109.68817204301075</v>
      </c>
      <c r="NK201" s="15">
        <f>Tabla1[[#This Row],[PAS_1DU_COR_COD_ROS_TG_NEG]]-Tabla1[[#This Row],[ESC_1DU_COR_COD_ROS_TG_NEG]]</f>
        <v>69</v>
      </c>
      <c r="NL201" s="15">
        <f>Tabla1[[#This Row],[PAS_1DU_COR_COD_ROS_TG_NEU]]-Tabla1[[#This Row],[ESC_1DU_COR_COD_ROS_TG_NEU]]</f>
        <v>-119.83076923076925</v>
      </c>
      <c r="NM201" s="15">
        <f>Tabla1[[#This Row],[PAS_1DU_COR_COD_ROS_TG_POS]]-Tabla1[[#This Row],[ESC_1DU_COR_COD_ROS_TG_POS]]</f>
        <v>37.589743589743591</v>
      </c>
      <c r="NN201" s="15">
        <f>Tabla1[[#This Row],[PAS_1DU_COR_COD_ROS_TG_TOT]]-Tabla1[[#This Row],[ESC_1DU_COR_COD_ROS_TG_TOT]]</f>
        <v>-12.399159663865561</v>
      </c>
      <c r="NO201" s="15">
        <f>Tabla1[[#This Row],[PAS_1DU_COR_COD_ESC_TG_NEG]]-Tabla1[[#This Row],[ESC_1DU_COR_COD_ESC_TG_NEG]]</f>
        <v>14.666666666666657</v>
      </c>
      <c r="NP201" s="15">
        <f>Tabla1[[#This Row],[PAS_1DU_COR_COD_ESC_TG_NEU]]-Tabla1[[#This Row],[ESC_1DU_COR_COD_ESC_TG_NEU]]</f>
        <v>-32.444444444444457</v>
      </c>
      <c r="NQ201" s="15">
        <f>Tabla1[[#This Row],[PAS_1DU_COR_COD_ESC_TG_POS]]-Tabla1[[#This Row],[ESC_1DU_COR_COD_ESC_TG_POS]]</f>
        <v>-44.575757575757592</v>
      </c>
      <c r="NR201" s="15">
        <f>Tabla1[[#This Row],[PAS_1DU_COR_COD_ESC_TG_TOT]]-Tabla1[[#This Row],[ESC_1DU_COR_COD_ESC_TG_TOT]]</f>
        <v>-25.256272401433677</v>
      </c>
    </row>
    <row r="202" spans="1:382" x14ac:dyDescent="0.3">
      <c r="A202" s="2" t="s">
        <v>226</v>
      </c>
      <c r="B202" s="2">
        <v>70</v>
      </c>
      <c r="C202" s="2">
        <v>1</v>
      </c>
      <c r="D202" s="2">
        <v>72</v>
      </c>
      <c r="E202">
        <v>2.85</v>
      </c>
      <c r="F202">
        <v>896.5</v>
      </c>
      <c r="G202">
        <v>3.05</v>
      </c>
      <c r="H202">
        <v>694.6875</v>
      </c>
      <c r="I202">
        <v>2.9</v>
      </c>
      <c r="J202">
        <v>979.33333333333337</v>
      </c>
      <c r="K202">
        <v>2.9333333333333331</v>
      </c>
      <c r="L202">
        <v>840.625</v>
      </c>
      <c r="M202">
        <v>3.1</v>
      </c>
      <c r="N202">
        <v>957.73333333333335</v>
      </c>
      <c r="O202">
        <v>3.15</v>
      </c>
      <c r="P202">
        <v>793.86666666666667</v>
      </c>
      <c r="Q202">
        <v>3.8</v>
      </c>
      <c r="R202">
        <v>899</v>
      </c>
      <c r="S202">
        <v>3.35</v>
      </c>
      <c r="T202">
        <v>883.5333333333333</v>
      </c>
      <c r="U202">
        <v>3.1416666666666666</v>
      </c>
      <c r="V202">
        <v>863.34117647058827</v>
      </c>
      <c r="W202">
        <v>1.7</v>
      </c>
      <c r="X202">
        <v>461.41176470588238</v>
      </c>
      <c r="Y202">
        <v>2</v>
      </c>
      <c r="Z202">
        <v>510.05555555555554</v>
      </c>
      <c r="AA202">
        <v>2.2000000000000002</v>
      </c>
      <c r="AB202">
        <v>485.55555555555554</v>
      </c>
      <c r="AC202">
        <v>1.9666666666666666</v>
      </c>
      <c r="AD202">
        <v>486.1320754716981</v>
      </c>
      <c r="AE202">
        <v>1.9666666666666666</v>
      </c>
      <c r="AF202">
        <v>486.1320754716981</v>
      </c>
      <c r="AG202">
        <v>2.75</v>
      </c>
      <c r="AH202">
        <v>718.47101449275362</v>
      </c>
      <c r="BM202">
        <v>2.75</v>
      </c>
      <c r="BN202">
        <v>718.47101449275362</v>
      </c>
      <c r="BO202">
        <v>2.5</v>
      </c>
      <c r="BP202">
        <v>829.33333333333337</v>
      </c>
      <c r="BQ202">
        <v>2.5555555555555554</v>
      </c>
      <c r="BR202">
        <v>820.14285714285711</v>
      </c>
      <c r="BS202">
        <v>2</v>
      </c>
      <c r="BT202">
        <v>793.5</v>
      </c>
      <c r="BU202">
        <v>2.3448275862068964</v>
      </c>
      <c r="BV202">
        <v>814.63157894736844</v>
      </c>
      <c r="BW202">
        <v>2.1111111111111112</v>
      </c>
      <c r="BX202">
        <v>829</v>
      </c>
      <c r="BY202">
        <v>2</v>
      </c>
      <c r="BZ202">
        <v>917</v>
      </c>
      <c r="CA202">
        <v>1.4444444444444444</v>
      </c>
      <c r="CB202">
        <v>628</v>
      </c>
      <c r="CC202">
        <v>1.8571428571428572</v>
      </c>
      <c r="CD202">
        <v>791.33333333333337</v>
      </c>
      <c r="CE202">
        <v>2.1052631578947367</v>
      </c>
      <c r="CF202">
        <v>804.35294117647061</v>
      </c>
      <c r="CG202">
        <v>3</v>
      </c>
      <c r="CH202">
        <v>1363.5</v>
      </c>
      <c r="CI202">
        <v>2.5555555555555554</v>
      </c>
      <c r="CJ202">
        <v>1514.25</v>
      </c>
      <c r="CK202">
        <v>3.5</v>
      </c>
      <c r="CL202">
        <v>1668.4</v>
      </c>
      <c r="CM202">
        <v>3.0344827586206895</v>
      </c>
      <c r="CN202">
        <v>1505.3333333333333</v>
      </c>
      <c r="CO202">
        <v>3</v>
      </c>
      <c r="CP202">
        <v>1534</v>
      </c>
      <c r="CQ202">
        <v>3.3</v>
      </c>
      <c r="CR202">
        <v>1614.8</v>
      </c>
      <c r="CS202">
        <v>4</v>
      </c>
      <c r="CT202">
        <v>1736.2</v>
      </c>
      <c r="CU202">
        <v>3.4285714285714284</v>
      </c>
      <c r="CV202">
        <v>1628.3333333333333</v>
      </c>
      <c r="CW202">
        <v>3.2280701754385963</v>
      </c>
      <c r="CX202">
        <v>1566.8333333333333</v>
      </c>
      <c r="CY202">
        <v>2.6666666666666665</v>
      </c>
      <c r="CZ202">
        <v>1161.765625</v>
      </c>
      <c r="DA202">
        <v>0.9</v>
      </c>
      <c r="DB202">
        <v>538</v>
      </c>
      <c r="DC202">
        <v>1.2222222222222223</v>
      </c>
      <c r="DD202">
        <v>627.79999999999995</v>
      </c>
      <c r="DE202">
        <v>0.6</v>
      </c>
      <c r="DF202">
        <v>727</v>
      </c>
      <c r="DG202">
        <v>0.89655172413793105</v>
      </c>
      <c r="DH202">
        <v>622.66666666666663</v>
      </c>
      <c r="DI202">
        <v>0.33333333333333331</v>
      </c>
      <c r="DJ202">
        <v>215.66666666666666</v>
      </c>
      <c r="DK202">
        <v>0.3</v>
      </c>
      <c r="DL202">
        <v>302.5</v>
      </c>
      <c r="DM202">
        <v>0.44444444444444442</v>
      </c>
      <c r="DN202">
        <v>274</v>
      </c>
      <c r="DO202">
        <v>0.35714285714285715</v>
      </c>
      <c r="DP202">
        <v>260.88888888888891</v>
      </c>
      <c r="DQ202">
        <v>0.63157894736842102</v>
      </c>
      <c r="DR202">
        <v>467.61904761904759</v>
      </c>
      <c r="DS202">
        <v>0.63157894736842102</v>
      </c>
      <c r="DT202">
        <v>467.61904761904759</v>
      </c>
      <c r="DU202">
        <v>1.9883040935672514</v>
      </c>
      <c r="DV202">
        <v>990.2705882352941</v>
      </c>
      <c r="DY202">
        <v>1</v>
      </c>
      <c r="DZ202">
        <v>157</v>
      </c>
      <c r="EC202">
        <v>1</v>
      </c>
      <c r="ED202">
        <v>157</v>
      </c>
      <c r="EE202">
        <v>10</v>
      </c>
      <c r="EF202">
        <v>1666</v>
      </c>
      <c r="EI202">
        <v>7</v>
      </c>
      <c r="EJ202">
        <v>2295</v>
      </c>
      <c r="EK202">
        <v>8.5</v>
      </c>
      <c r="EL202">
        <v>1980.5</v>
      </c>
      <c r="EM202">
        <v>6</v>
      </c>
      <c r="EN202">
        <v>1372.6666666666667</v>
      </c>
      <c r="EQ202">
        <v>1</v>
      </c>
      <c r="ER202">
        <v>112</v>
      </c>
      <c r="EU202">
        <v>1</v>
      </c>
      <c r="EV202">
        <v>112</v>
      </c>
      <c r="EW202">
        <v>0</v>
      </c>
      <c r="FA202">
        <v>0</v>
      </c>
      <c r="FC202">
        <v>0</v>
      </c>
      <c r="FE202">
        <v>0.33333333333333331</v>
      </c>
      <c r="FF202">
        <v>112</v>
      </c>
      <c r="FG202">
        <v>3.1666666666666665</v>
      </c>
      <c r="FH202">
        <v>1057.5</v>
      </c>
      <c r="FK202">
        <v>1</v>
      </c>
      <c r="FL202">
        <v>117</v>
      </c>
      <c r="FO202">
        <v>1</v>
      </c>
      <c r="FP202">
        <v>117</v>
      </c>
      <c r="FQ202">
        <v>0</v>
      </c>
      <c r="FU202">
        <v>1</v>
      </c>
      <c r="FV202">
        <v>105</v>
      </c>
      <c r="FW202">
        <v>0.5</v>
      </c>
      <c r="FX202">
        <v>105</v>
      </c>
      <c r="FY202">
        <v>0.66666666666666663</v>
      </c>
      <c r="FZ202">
        <v>111</v>
      </c>
      <c r="GA202">
        <v>0.66666666666666663</v>
      </c>
      <c r="GB202">
        <v>111</v>
      </c>
      <c r="GC202">
        <v>2.3333333333333335</v>
      </c>
      <c r="GD202">
        <v>742</v>
      </c>
      <c r="GE202">
        <v>2.0055555555555555</v>
      </c>
      <c r="GF202">
        <v>973.90109890109886</v>
      </c>
      <c r="GG202">
        <v>2.625</v>
      </c>
      <c r="GH202">
        <v>858.4</v>
      </c>
      <c r="GI202">
        <v>3.8571428571428572</v>
      </c>
      <c r="GJ202">
        <v>1216.2</v>
      </c>
      <c r="GK202">
        <v>3</v>
      </c>
      <c r="GL202">
        <v>1060.5999999999999</v>
      </c>
      <c r="GM202">
        <v>3.125</v>
      </c>
      <c r="GN202">
        <v>1045.0666666666666</v>
      </c>
      <c r="GO202">
        <v>4.5</v>
      </c>
      <c r="GP202">
        <v>1391</v>
      </c>
      <c r="GQ202">
        <v>2.6</v>
      </c>
      <c r="GR202">
        <v>742.42857142857144</v>
      </c>
      <c r="GS202">
        <v>3.125</v>
      </c>
      <c r="GT202">
        <v>1177.8</v>
      </c>
      <c r="GU202">
        <v>3.3461538461538463</v>
      </c>
      <c r="GV202">
        <v>1079.5555555555557</v>
      </c>
      <c r="GW202">
        <v>3.24</v>
      </c>
      <c r="GX202">
        <v>1063.878787878788</v>
      </c>
      <c r="GY202">
        <v>5.75</v>
      </c>
      <c r="GZ202">
        <v>1160.125</v>
      </c>
      <c r="HA202">
        <v>3.8571428571428572</v>
      </c>
      <c r="HB202">
        <v>913</v>
      </c>
      <c r="HC202">
        <v>5.333333333333333</v>
      </c>
      <c r="HD202">
        <v>1528.2857142857142</v>
      </c>
      <c r="HE202">
        <v>5.041666666666667</v>
      </c>
      <c r="HF202">
        <v>1198.6363636363637</v>
      </c>
      <c r="HG202">
        <v>3.75</v>
      </c>
      <c r="HH202">
        <v>920.28571428571433</v>
      </c>
      <c r="HI202">
        <v>5.7</v>
      </c>
      <c r="HJ202">
        <v>1395</v>
      </c>
      <c r="HK202">
        <v>4.75</v>
      </c>
      <c r="HL202">
        <v>1229.1428571428571</v>
      </c>
      <c r="HM202">
        <v>4.8076923076923075</v>
      </c>
      <c r="HN202">
        <v>1208.1666666666667</v>
      </c>
      <c r="HO202">
        <v>4.92</v>
      </c>
      <c r="HP202">
        <v>1203.608695652174</v>
      </c>
      <c r="HQ202">
        <v>4.08</v>
      </c>
      <c r="HR202">
        <v>1145.2405063291139</v>
      </c>
      <c r="HS202">
        <v>2.5</v>
      </c>
      <c r="HT202">
        <v>702.66666666666663</v>
      </c>
      <c r="HU202">
        <v>2</v>
      </c>
      <c r="HV202">
        <v>597.79999999999995</v>
      </c>
      <c r="HW202">
        <v>2.4444444444444446</v>
      </c>
      <c r="HX202">
        <v>653.55555555555554</v>
      </c>
      <c r="HY202">
        <v>2.3333333333333335</v>
      </c>
      <c r="HZ202">
        <v>654.35</v>
      </c>
      <c r="IA202">
        <v>1.125</v>
      </c>
      <c r="IB202">
        <v>421</v>
      </c>
      <c r="IC202">
        <v>2.1</v>
      </c>
      <c r="ID202">
        <v>565.55555555555554</v>
      </c>
      <c r="IE202">
        <v>1.75</v>
      </c>
      <c r="IF202">
        <v>418.42857142857144</v>
      </c>
      <c r="IG202">
        <v>1.6923076923076923</v>
      </c>
      <c r="IH202">
        <v>482.09523809523807</v>
      </c>
      <c r="II202">
        <v>2</v>
      </c>
      <c r="IJ202">
        <v>566.1219512195122</v>
      </c>
      <c r="IK202">
        <v>2</v>
      </c>
      <c r="IL202">
        <v>566.1219512195122</v>
      </c>
      <c r="IM202">
        <v>3.3866666666666667</v>
      </c>
      <c r="IN202">
        <v>947.375</v>
      </c>
      <c r="IO202">
        <v>5.5</v>
      </c>
      <c r="IP202">
        <v>1313.5</v>
      </c>
      <c r="IQ202">
        <v>2</v>
      </c>
      <c r="IR202">
        <v>792</v>
      </c>
      <c r="IS202">
        <v>8</v>
      </c>
      <c r="IT202">
        <v>1967</v>
      </c>
      <c r="IU202">
        <v>4.166666666666667</v>
      </c>
      <c r="IV202">
        <v>1235.5999999999999</v>
      </c>
      <c r="IW202">
        <v>3</v>
      </c>
      <c r="IX202">
        <v>1100</v>
      </c>
      <c r="JA202">
        <v>2.5</v>
      </c>
      <c r="JB202">
        <v>762</v>
      </c>
      <c r="JC202">
        <v>2.75</v>
      </c>
      <c r="JD202">
        <v>931</v>
      </c>
      <c r="JE202">
        <v>3.6</v>
      </c>
      <c r="JF202">
        <v>1148.5714285714287</v>
      </c>
      <c r="JG202">
        <v>2.5</v>
      </c>
      <c r="JH202">
        <v>852</v>
      </c>
      <c r="JI202">
        <v>6.666666666666667</v>
      </c>
      <c r="JJ202">
        <v>1456.3333333333333</v>
      </c>
      <c r="JK202">
        <v>0</v>
      </c>
      <c r="JM202">
        <v>4.166666666666667</v>
      </c>
      <c r="JN202">
        <v>1305.25</v>
      </c>
      <c r="JO202">
        <v>6</v>
      </c>
      <c r="JP202">
        <v>1178.5</v>
      </c>
      <c r="JS202">
        <v>4.5</v>
      </c>
      <c r="JT202">
        <v>928</v>
      </c>
      <c r="JU202">
        <v>5.25</v>
      </c>
      <c r="JV202">
        <v>1053.25</v>
      </c>
      <c r="JW202">
        <v>4.5999999999999996</v>
      </c>
      <c r="JX202">
        <v>1179.25</v>
      </c>
      <c r="JY202">
        <v>4.0999999999999996</v>
      </c>
      <c r="JZ202">
        <v>1164.9333333333334</v>
      </c>
      <c r="KA202">
        <v>2</v>
      </c>
      <c r="KB202">
        <v>525.5</v>
      </c>
      <c r="KC202">
        <v>2.6666666666666665</v>
      </c>
      <c r="KD202">
        <v>365.66666666666669</v>
      </c>
      <c r="KE202">
        <v>0</v>
      </c>
      <c r="KG202">
        <v>2</v>
      </c>
      <c r="KH202">
        <v>429.6</v>
      </c>
      <c r="KI202">
        <v>3.5</v>
      </c>
      <c r="KJ202">
        <v>1574</v>
      </c>
      <c r="KM202">
        <v>0</v>
      </c>
      <c r="KO202">
        <v>1.75</v>
      </c>
      <c r="KP202">
        <v>1574</v>
      </c>
      <c r="KQ202">
        <v>1.9</v>
      </c>
      <c r="KR202">
        <v>620.33333333333337</v>
      </c>
      <c r="KS202">
        <v>1.9</v>
      </c>
      <c r="KT202">
        <v>620.33333333333337</v>
      </c>
      <c r="KU202">
        <v>3.3666666666666667</v>
      </c>
      <c r="KV202">
        <v>1009.3333333333334</v>
      </c>
      <c r="KW202">
        <v>3.3833333333333333</v>
      </c>
      <c r="KX202">
        <v>956.60283687943263</v>
      </c>
      <c r="KY202" s="15">
        <f>Tabla24[[#This Row],[ROS_NUM_COR_COD_ROS_TG_NEG]]-Tabla24[[#This Row],[PAS_NUM_COR_COD_ROS_TG_NEG]]</f>
        <v>0.64999999999999991</v>
      </c>
      <c r="KZ202" s="15">
        <f>Tabla24[[#This Row],[ROS_DUR_COR_COD_ROS_TG_NEG]]-Tabla24[[#This Row],[PAS_DUR_COR_COD_ROS_TG_NEG]]</f>
        <v>-37.447619047619014</v>
      </c>
      <c r="LA202" s="15">
        <f>Tabla24[[#This Row],[ROS_NUM_COR_COD_ROS_TG_NEU]]-Tabla24[[#This Row],[PAS_NUM_COR_COD_ROS_TG_NEU]]</f>
        <v>2.5500000000000003</v>
      </c>
      <c r="LB202" s="15">
        <f>Tabla24[[#This Row],[ROS_DUR_COR_COD_ROS_TG_NEU]]-Tabla24[[#This Row],[PAS_DUR_COR_COD_ROS_TG_NEU]]</f>
        <v>601.13333333333333</v>
      </c>
      <c r="LC202" s="15">
        <f>Tabla24[[#This Row],[ROS_NUM_COR_COD_ROS_TG_POS]]-Tabla24[[#This Row],[PAS_NUM_COR_COD_ROS_TG_POS]]</f>
        <v>0.95000000000000018</v>
      </c>
      <c r="LD202" s="15">
        <f>Tabla24[[#This Row],[ROS_DUR_COR_COD_ROS_TG_POS]]-Tabla24[[#This Row],[PAS_DUR_COR_COD_ROS_TG_POS]]</f>
        <v>330.14285714285711</v>
      </c>
      <c r="LE202" s="15">
        <f>Tabla24[[#This Row],[ROS_NUM_COR_COD_ROS_TG_TOT]]-Tabla24[[#This Row],[PAS_NUM_COR_COD_ROS_TG_TOT]]</f>
        <v>1.4576923076923074</v>
      </c>
      <c r="LF202" s="15">
        <f>Tabla24[[#This Row],[ROS_DUR_COR_COD_ROS_TG_TOT]]-Tabla24[[#This Row],[PAS_DUR_COR_COD_ROS_TG_TOT]]</f>
        <v>324.63333333333344</v>
      </c>
      <c r="LG202" s="15">
        <f>Tabla24[[#This Row],[ROS_NUM_COR_COD_ESC_TG_NEG]]-Tabla24[[#This Row],[PAS_NUM_COR_COD_ESC_TG_NEG]]</f>
        <v>1.65</v>
      </c>
      <c r="LH202" s="15">
        <f>Tabla24[[#This Row],[ROS_DUR_COR_COD_ESC_TG_NEG]]-Tabla24[[#This Row],[PAS_DUR_COR_COD_ESC_TG_NEG]]</f>
        <v>494.5</v>
      </c>
      <c r="LI202" s="15">
        <f>Tabla24[[#This Row],[ROS_NUM_COR_COD_ESC_TG_NEU]]-Tabla24[[#This Row],[PAS_NUM_COR_COD_ESC_TG_NEU]]</f>
        <v>-0.44999999999999973</v>
      </c>
      <c r="LJ202" s="15">
        <f>Tabla24[[#This Row],[ROS_NUM_COR_COD_ESC_TG_NEG]]-Tabla24[[#This Row],[PAS_NUM_COR_COD_ESC_TG_NEG]]</f>
        <v>1.65</v>
      </c>
      <c r="LK202" s="15">
        <f>Tabla24[[#This Row],[ROS_NUM_COR_COD_ESC_TG_POS]]-Tabla24[[#This Row],[PAS_NUM_COR_COD_ESC_TG_POS]]</f>
        <v>0.22500000000000009</v>
      </c>
      <c r="LL202" s="15">
        <f>Tabla24[[#This Row],[ROS_DUR_COR_COD_ESC_TG_POS]]-Tabla24[[#This Row],[PAS_DUR_COR_COD_ESC_TG_POS]]</f>
        <v>198.46666666666658</v>
      </c>
      <c r="LM202" s="15">
        <f>Tabla24[[#This Row],[ROS_NUM_COR_COD_ESC_TG_TOT]]-Tabla24[[#This Row],[PAS_NUM_COR_COD_ESC_TG_TOT]]</f>
        <v>0.41282051282051313</v>
      </c>
      <c r="LN202" s="15">
        <f>Tabla24[[#This Row],[ROS_DUR_COR_COD_ESC_TG_TOT]]-Tabla24[[#This Row],[PAS_DUR_COR_COD_ESC_TG_TOT]]</f>
        <v>238.93055555555566</v>
      </c>
      <c r="LO202" s="15">
        <f>Tabla24[[#This Row],[PAS_NUM_COR_COD_ROS_TG_NEG]]-Tabla24[[#This Row],[ESC_NUM_COR_COD_ROS_TG_NEG]]</f>
        <v>0.10000000000000009</v>
      </c>
      <c r="LP202" s="15">
        <f>Tabla24[[#This Row],[PAS_DUR_COR_COD_ROS_TG_NEG]]-Tabla24[[#This Row],[ESC_DUR_COR_COD_ROS_TG_NEG]]</f>
        <v>-576.26666666666665</v>
      </c>
      <c r="LQ202" s="15">
        <f>Tabla24[[#This Row],[PAS_NUM_COR_COD_ROS_TG_NEU]]-Tabla24[[#This Row],[ESC_NUM_COR_COD_ROS_TG_NEU]]</f>
        <v>-0.14999999999999991</v>
      </c>
      <c r="LR202" s="15">
        <f>Tabla24[[#This Row],[PAS_DUR_COR_COD_ROS_TG_NEU]]-Tabla24[[#This Row],[ESC_DUR_COR_COD_ROS_TG_NEU]]</f>
        <v>-820.93333333333328</v>
      </c>
      <c r="LS202" s="15">
        <f>Tabla24[[#This Row],[PAS_NUM_COR_COD_ROS_TG_POS]]-Tabla24[[#This Row],[ESC_NUM_COR_COD_ROS_TG_POS]]</f>
        <v>-0.20000000000000018</v>
      </c>
      <c r="LT202" s="15">
        <f>Tabla24[[#This Row],[PAS_DUR_COR_COD_ROS_TG_POS]]-Tabla24[[#This Row],[ESC_DUR_COR_COD_ROS_TG_POS]]</f>
        <v>-837.2</v>
      </c>
      <c r="LU202" s="15">
        <f>Tabla24[[#This Row],[PAS_NUM_COR_COD_ROS_TG_TOT]]-Tabla24[[#This Row],[ESC_NUM_COR_COD_ROS_TG_TOT]]</f>
        <v>-7.8571428571428292E-2</v>
      </c>
      <c r="LV202" s="15">
        <f>Tabla24[[#This Row],[PAS_DUR_COR_COD_ROS_TG_TOT]]-Tabla24[[#This Row],[ESC_DUR_COR_COD_ROS_TG_TOT]]</f>
        <v>-744.8</v>
      </c>
      <c r="LW202" s="15">
        <f>Tabla24[[#This Row],[PAS_NUM_COR_COD_ESC_TG_NEG]]-Tabla24[[#This Row],[ESC_NUM_COR_COD_ESC_TG_NEG]]</f>
        <v>0.73888888888888893</v>
      </c>
      <c r="LX202" s="15">
        <f>Tabla24[[#This Row],[PAS_DUR_COR_COD_ESC_TG_NEG]]-Tabla24[[#This Row],[ESC_DUR_COR_COD_ESC_TG_NEG]]</f>
        <v>67.5</v>
      </c>
      <c r="LY202" s="15">
        <f>Tabla24[[#This Row],[PAS_NUM_COR_COD_ESC_TG_NEU]]-Tabla24[[#This Row],[ESC_NUM_COR_COD_ESC_TG_NEU]]</f>
        <v>1.0499999999999998</v>
      </c>
      <c r="LZ202" s="15">
        <f>Tabla24[[#This Row],[PAS_DUR_COR_COD_ESC_TG_NEU]]-Tabla24[[#This Row],[ESC_DUR_COR_COD_ESC_TG_NEU]]</f>
        <v>-222.3125</v>
      </c>
      <c r="MA202" s="15">
        <f>Tabla24[[#This Row],[PAS_NUM_COR_COD_ESC_TG_POS]]-Tabla24[[#This Row],[ESC_NUM_COR_COD_ESC_TG_POS]]</f>
        <v>1.4555555555555555</v>
      </c>
      <c r="MB202" s="15">
        <f>Tabla24[[#This Row],[PAS_DUR_COR_COD_ESC_TG_POS]]-Tabla24[[#This Row],[ESC_DUR_COR_COD_ESC_TG_POS]]</f>
        <v>351.33333333333337</v>
      </c>
      <c r="MC202" s="15">
        <f>Tabla24[[#This Row],[PAS_NUM_COR_COD_ESC_TG_TOT]]-Tabla24[[#This Row],[ESC_NUM_COR_COD_ESC_TG_TOT]]</f>
        <v>1.0761904761904759</v>
      </c>
      <c r="MD202" s="15">
        <f>Tabla24[[#This Row],[PAS_DUR_COR_COD_ESC_TG_TOT]]-Tabla24[[#This Row],[ESC_DUR_COR_COD_ESC_TG_TOT]]</f>
        <v>49.291666666666629</v>
      </c>
      <c r="ME202">
        <v>191</v>
      </c>
      <c r="MF202">
        <v>247.6</v>
      </c>
      <c r="MG202">
        <v>219.28571428571428</v>
      </c>
      <c r="MH202">
        <v>222.83333333333334</v>
      </c>
      <c r="MI202">
        <v>218.33333333333334</v>
      </c>
      <c r="MJ202">
        <v>163.85714285714286</v>
      </c>
      <c r="MK202">
        <v>274</v>
      </c>
      <c r="ML202">
        <v>212.61111111111111</v>
      </c>
      <c r="MM202">
        <v>284.8</v>
      </c>
      <c r="MN202">
        <v>304.60000000000002</v>
      </c>
      <c r="MO202">
        <v>248.2</v>
      </c>
      <c r="MP202">
        <v>279.2</v>
      </c>
      <c r="MQ202">
        <v>175.6</v>
      </c>
      <c r="MR202">
        <v>209.6</v>
      </c>
      <c r="MS202">
        <v>295.39999999999998</v>
      </c>
      <c r="MT202">
        <v>226.86666666666667</v>
      </c>
      <c r="MU202">
        <v>226.66666666666666</v>
      </c>
      <c r="MV202">
        <v>217.73333333333332</v>
      </c>
      <c r="MW202">
        <v>166</v>
      </c>
      <c r="MX202">
        <v>203.46666666666667</v>
      </c>
      <c r="MY202">
        <v>182.91666666666666</v>
      </c>
      <c r="MZ202">
        <v>189.125</v>
      </c>
      <c r="NA202">
        <v>222.16666666666666</v>
      </c>
      <c r="NB202">
        <v>197.17500000000001</v>
      </c>
      <c r="NC202" s="15">
        <f>Tabla1[[#This Row],[ROS_1DU_COR_COD_ROS_TG_NEG]]-Tabla1[[#This Row],[PAS_1DU_COR_COD_ROS_TG_NEG]]</f>
        <v>-35.666666666666657</v>
      </c>
      <c r="ND202" s="15">
        <f>Tabla1[[#This Row],[ROS_1DU_COR_COD_ROS_TG_NEU]]-Tabla1[[#This Row],[PAS_1DU_COR_COD_ROS_TG_NEU]]</f>
        <v>29.866666666666674</v>
      </c>
      <c r="NE202" s="15">
        <f>Tabla1[[#This Row],[ROS_1DU_COR_COD_ROS_TG_POS]]-Tabla1[[#This Row],[PAS_1DU_COR_COD_ROS_TG_POS]]</f>
        <v>53.285714285714278</v>
      </c>
      <c r="NF202" s="15">
        <f>Tabla1[[#This Row],[ROS_1DU_COR_COD_ROS_TG_TOT]]-Tabla1[[#This Row],[PAS_1DU_COR_COD_ROS_TG_TOT]]</f>
        <v>19.366666666666674</v>
      </c>
      <c r="NG202" s="15">
        <f>Tabla1[[#This Row],[ROS_1DU_COR_COD_ESC_TG_NEG]]-Tabla1[[#This Row],[PAS_1DU_COR_COD_ESC_TG_NEG]]</f>
        <v>35.416666666666686</v>
      </c>
      <c r="NH202" s="15">
        <f>Tabla1[[#This Row],[ROS_1DU_COR_COD_ESC_TG_NEU]]-Tabla1[[#This Row],[PAS_1DU_COR_COD_ESC_TG_NEU]]</f>
        <v>-25.267857142857139</v>
      </c>
      <c r="NI202" s="15">
        <f>Tabla1[[#This Row],[ROS_1DU_COR_COD_ESC_TG_POS]]-Tabla1[[#This Row],[PAS_1DU_COR_COD_ESC_TG_POS]]</f>
        <v>51.833333333333343</v>
      </c>
      <c r="NJ202" s="15">
        <f>Tabla1[[#This Row],[ROS_1DU_COR_COD_ESC_TG_TOT]]-Tabla1[[#This Row],[PAS_1DU_COR_COD_ESC_TG_TOT]]</f>
        <v>15.436111111111103</v>
      </c>
      <c r="NK202" s="15">
        <f>Tabla1[[#This Row],[PAS_1DU_COR_COD_ROS_TG_NEG]]-Tabla1[[#This Row],[ESC_1DU_COR_COD_ROS_TG_NEG]]</f>
        <v>-58.133333333333354</v>
      </c>
      <c r="NL202" s="15">
        <f>Tabla1[[#This Row],[PAS_1DU_COR_COD_ROS_TG_NEU]]-Tabla1[[#This Row],[ESC_1DU_COR_COD_ROS_TG_NEU]]</f>
        <v>-86.866666666666703</v>
      </c>
      <c r="NM202" s="15">
        <f>Tabla1[[#This Row],[PAS_1DU_COR_COD_ROS_TG_POS]]-Tabla1[[#This Row],[ESC_1DU_COR_COD_ROS_TG_POS]]</f>
        <v>-82.199999999999989</v>
      </c>
      <c r="NN202" s="15">
        <f>Tabla1[[#This Row],[PAS_1DU_COR_COD_ROS_TG_TOT]]-Tabla1[[#This Row],[ESC_1DU_COR_COD_ROS_TG_TOT]]</f>
        <v>-75.73333333333332</v>
      </c>
      <c r="NO202" s="15">
        <f>Tabla1[[#This Row],[PAS_1DU_COR_COD_ESC_TG_NEG]]-Tabla1[[#This Row],[ESC_1DU_COR_COD_ESC_TG_NEG]]</f>
        <v>7.3166666666666629</v>
      </c>
      <c r="NP202" s="15">
        <f>Tabla1[[#This Row],[PAS_1DU_COR_COD_ESC_TG_NEU]]-Tabla1[[#This Row],[ESC_1DU_COR_COD_ESC_TG_NEU]]</f>
        <v>-20.474999999999994</v>
      </c>
      <c r="NQ202" s="15">
        <f>Tabla1[[#This Row],[PAS_1DU_COR_COD_ESC_TG_POS]]-Tabla1[[#This Row],[ESC_1DU_COR_COD_ESC_TG_POS]]</f>
        <v>-73.23333333333332</v>
      </c>
      <c r="NR202" s="15">
        <f>Tabla1[[#This Row],[PAS_1DU_COR_COD_ESC_TG_TOT]]-Tabla1[[#This Row],[ESC_1DU_COR_COD_ESC_TG_TOT]]</f>
        <v>-29.691666666666663</v>
      </c>
    </row>
    <row r="203" spans="1:382" x14ac:dyDescent="0.3">
      <c r="A203" s="2" t="s">
        <v>228</v>
      </c>
      <c r="B203" s="2">
        <v>70</v>
      </c>
      <c r="C203" s="2">
        <v>1</v>
      </c>
      <c r="D203" s="2">
        <v>72</v>
      </c>
      <c r="E203">
        <v>3.4</v>
      </c>
      <c r="F203">
        <v>1162.6842105263158</v>
      </c>
      <c r="G203">
        <v>3.75</v>
      </c>
      <c r="H203">
        <v>1332.2352941176471</v>
      </c>
      <c r="I203">
        <v>3.25</v>
      </c>
      <c r="J203">
        <v>1262.6875</v>
      </c>
      <c r="K203">
        <v>3.4666666666666668</v>
      </c>
      <c r="L203">
        <v>1248.8846153846155</v>
      </c>
      <c r="M203">
        <v>3.15</v>
      </c>
      <c r="N203">
        <v>1341.9375</v>
      </c>
      <c r="O203">
        <v>3.2</v>
      </c>
      <c r="P203">
        <v>1286.8125</v>
      </c>
      <c r="Q203">
        <v>3.5</v>
      </c>
      <c r="R203">
        <v>1450.4</v>
      </c>
      <c r="S203">
        <v>3.2833333333333332</v>
      </c>
      <c r="T203">
        <v>1357.7872340425531</v>
      </c>
      <c r="U203">
        <v>3.375</v>
      </c>
      <c r="V203">
        <v>1300.5858585858587</v>
      </c>
      <c r="W203">
        <v>2.1</v>
      </c>
      <c r="X203">
        <v>655.5</v>
      </c>
      <c r="Y203">
        <v>2.1</v>
      </c>
      <c r="Z203">
        <v>664.55</v>
      </c>
      <c r="AA203">
        <v>2.0499999999999998</v>
      </c>
      <c r="AB203">
        <v>662.05</v>
      </c>
      <c r="AC203">
        <v>2.0833333333333335</v>
      </c>
      <c r="AD203">
        <v>660.7</v>
      </c>
      <c r="AE203">
        <v>2.0833333333333335</v>
      </c>
      <c r="AF203">
        <v>660.7</v>
      </c>
      <c r="AG203">
        <v>2.9444444444444446</v>
      </c>
      <c r="AH203">
        <v>1059.1194968553459</v>
      </c>
      <c r="BM203">
        <v>2.9444444444444446</v>
      </c>
      <c r="BN203">
        <v>1059.1194968553459</v>
      </c>
      <c r="BO203">
        <v>6.5</v>
      </c>
      <c r="BP203">
        <v>1970.9</v>
      </c>
      <c r="BQ203">
        <v>4.5</v>
      </c>
      <c r="BR203">
        <v>1572.8888888888889</v>
      </c>
      <c r="BS203">
        <v>6</v>
      </c>
      <c r="BT203">
        <v>1876.8</v>
      </c>
      <c r="BU203">
        <v>5.666666666666667</v>
      </c>
      <c r="BV203">
        <v>1814.9310344827586</v>
      </c>
      <c r="BW203">
        <v>5.4444444444444446</v>
      </c>
      <c r="BX203">
        <v>1527.5555555555557</v>
      </c>
      <c r="BY203">
        <v>6.1</v>
      </c>
      <c r="BZ203">
        <v>1854.4</v>
      </c>
      <c r="CA203">
        <v>5.7</v>
      </c>
      <c r="CB203">
        <v>1874.8</v>
      </c>
      <c r="CC203">
        <v>5.7586206896551726</v>
      </c>
      <c r="CD203">
        <v>1760</v>
      </c>
      <c r="CE203">
        <v>5.7118644067796609</v>
      </c>
      <c r="CF203">
        <v>1787.4655172413793</v>
      </c>
      <c r="CG203">
        <v>0.8</v>
      </c>
      <c r="CH203">
        <v>363.4</v>
      </c>
      <c r="CI203">
        <v>2.4</v>
      </c>
      <c r="CJ203">
        <v>903.57142857142856</v>
      </c>
      <c r="CK203">
        <v>1.2</v>
      </c>
      <c r="CL203">
        <v>495</v>
      </c>
      <c r="CM203">
        <v>1.4666666666666666</v>
      </c>
      <c r="CN203">
        <v>617.33333333333337</v>
      </c>
      <c r="CO203">
        <v>2.3333333333333335</v>
      </c>
      <c r="CP203">
        <v>776.71428571428567</v>
      </c>
      <c r="CQ203">
        <v>1.4</v>
      </c>
      <c r="CR203">
        <v>532.5</v>
      </c>
      <c r="CS203">
        <v>1.4</v>
      </c>
      <c r="CT203">
        <v>617.33333333333337</v>
      </c>
      <c r="CU203">
        <v>1.6896551724137931</v>
      </c>
      <c r="CV203">
        <v>638.14285714285711</v>
      </c>
      <c r="CW203">
        <v>1.576271186440678</v>
      </c>
      <c r="CX203">
        <v>628.53846153846155</v>
      </c>
      <c r="CY203">
        <v>3.6440677966101696</v>
      </c>
      <c r="CZ203">
        <v>1321.5051546391753</v>
      </c>
      <c r="DA203">
        <v>3.3</v>
      </c>
      <c r="DB203">
        <v>1111.3</v>
      </c>
      <c r="DC203">
        <v>3.4</v>
      </c>
      <c r="DD203">
        <v>1151.9000000000001</v>
      </c>
      <c r="DE203">
        <v>3</v>
      </c>
      <c r="DF203">
        <v>995.9</v>
      </c>
      <c r="DG203">
        <v>3.2333333333333334</v>
      </c>
      <c r="DH203">
        <v>1086.3666666666666</v>
      </c>
      <c r="DI203">
        <v>3.4444444444444446</v>
      </c>
      <c r="DJ203">
        <v>1047.5555555555557</v>
      </c>
      <c r="DK203">
        <v>3.5</v>
      </c>
      <c r="DL203">
        <v>1150.5999999999999</v>
      </c>
      <c r="DM203">
        <v>3.4</v>
      </c>
      <c r="DN203">
        <v>1115.7</v>
      </c>
      <c r="DO203">
        <v>3.4482758620689653</v>
      </c>
      <c r="DP203">
        <v>1106.5862068965516</v>
      </c>
      <c r="DQ203">
        <v>3.3389830508474576</v>
      </c>
      <c r="DR203">
        <v>1096.3050847457628</v>
      </c>
      <c r="DS203">
        <v>3.3389830508474576</v>
      </c>
      <c r="DT203">
        <v>1096.3050847457628</v>
      </c>
      <c r="DU203">
        <v>3.5423728813559321</v>
      </c>
      <c r="DV203">
        <v>1236.3333333333333</v>
      </c>
      <c r="EE203">
        <v>4</v>
      </c>
      <c r="EF203">
        <v>1508</v>
      </c>
      <c r="EK203">
        <v>4</v>
      </c>
      <c r="EL203">
        <v>1508</v>
      </c>
      <c r="EM203">
        <v>4</v>
      </c>
      <c r="EN203">
        <v>1508</v>
      </c>
      <c r="EW203">
        <v>2</v>
      </c>
      <c r="EX203">
        <v>618</v>
      </c>
      <c r="FC203">
        <v>2</v>
      </c>
      <c r="FD203">
        <v>618</v>
      </c>
      <c r="FE203">
        <v>2</v>
      </c>
      <c r="FF203">
        <v>618</v>
      </c>
      <c r="FG203">
        <v>3</v>
      </c>
      <c r="FH203">
        <v>1063</v>
      </c>
      <c r="FQ203">
        <v>2</v>
      </c>
      <c r="FR203">
        <v>761</v>
      </c>
      <c r="FW203">
        <v>2</v>
      </c>
      <c r="FX203">
        <v>761</v>
      </c>
      <c r="FY203">
        <v>2</v>
      </c>
      <c r="FZ203">
        <v>761</v>
      </c>
      <c r="GA203">
        <v>2</v>
      </c>
      <c r="GB203">
        <v>761</v>
      </c>
      <c r="GC203">
        <v>2.6666666666666665</v>
      </c>
      <c r="GD203">
        <v>962.33333333333337</v>
      </c>
      <c r="GE203">
        <v>3.5277777777777777</v>
      </c>
      <c r="GF203">
        <v>1231.1635220125786</v>
      </c>
      <c r="GG203">
        <v>1.8</v>
      </c>
      <c r="GH203">
        <v>745.85714285714289</v>
      </c>
      <c r="GI203">
        <v>1.2</v>
      </c>
      <c r="GJ203">
        <v>638.33333333333337</v>
      </c>
      <c r="GK203">
        <v>1.2222222222222223</v>
      </c>
      <c r="GL203">
        <v>272.85714285714283</v>
      </c>
      <c r="GM203">
        <v>1.4137931034482758</v>
      </c>
      <c r="GN203">
        <v>548.04999999999995</v>
      </c>
      <c r="GO203">
        <v>1.3333333333333333</v>
      </c>
      <c r="GP203">
        <v>388</v>
      </c>
      <c r="GQ203">
        <v>1.75</v>
      </c>
      <c r="GR203">
        <v>622.71428571428567</v>
      </c>
      <c r="GS203">
        <v>1.25</v>
      </c>
      <c r="GT203">
        <v>392.6</v>
      </c>
      <c r="GU203">
        <v>1.4545454545454546</v>
      </c>
      <c r="GV203">
        <v>480.55555555555554</v>
      </c>
      <c r="GW203">
        <v>1.4313725490196079</v>
      </c>
      <c r="GX203">
        <v>516.07894736842104</v>
      </c>
      <c r="GY203">
        <v>5.5</v>
      </c>
      <c r="GZ203">
        <v>1676.4</v>
      </c>
      <c r="HA203">
        <v>5.2</v>
      </c>
      <c r="HB203">
        <v>1696.5</v>
      </c>
      <c r="HC203">
        <v>6.1111111111111107</v>
      </c>
      <c r="HD203">
        <v>1752.2222222222222</v>
      </c>
      <c r="HE203">
        <v>5.5862068965517242</v>
      </c>
      <c r="HF203">
        <v>1706.8620689655172</v>
      </c>
      <c r="HG203">
        <v>5</v>
      </c>
      <c r="HH203">
        <v>1777.3333333333333</v>
      </c>
      <c r="HI203">
        <v>5.5</v>
      </c>
      <c r="HJ203">
        <v>1642.375</v>
      </c>
      <c r="HK203">
        <v>5.5</v>
      </c>
      <c r="HL203">
        <v>1745.375</v>
      </c>
      <c r="HM203">
        <v>5.3636363636363633</v>
      </c>
      <c r="HN203">
        <v>1716.6363636363637</v>
      </c>
      <c r="HO203">
        <v>5.4901960784313726</v>
      </c>
      <c r="HP203">
        <v>1711.0784313725489</v>
      </c>
      <c r="HQ203">
        <v>3.4607843137254903</v>
      </c>
      <c r="HR203">
        <v>1200.8539325842696</v>
      </c>
      <c r="HS203">
        <v>3.2</v>
      </c>
      <c r="HT203">
        <v>1099.5</v>
      </c>
      <c r="HU203">
        <v>3.4</v>
      </c>
      <c r="HV203">
        <v>1236.3</v>
      </c>
      <c r="HW203">
        <v>3.4444444444444446</v>
      </c>
      <c r="HX203">
        <v>1105</v>
      </c>
      <c r="HY203">
        <v>3.3448275862068964</v>
      </c>
      <c r="HZ203">
        <v>1148.3793103448277</v>
      </c>
      <c r="IA203">
        <v>3.3333333333333335</v>
      </c>
      <c r="IB203">
        <v>1152.8333333333333</v>
      </c>
      <c r="IC203">
        <v>4.125</v>
      </c>
      <c r="ID203">
        <v>1441</v>
      </c>
      <c r="IE203">
        <v>3.625</v>
      </c>
      <c r="IF203">
        <v>1074.5</v>
      </c>
      <c r="IG203">
        <v>3.7272727272727271</v>
      </c>
      <c r="IH203">
        <v>1229.1363636363637</v>
      </c>
      <c r="II203">
        <v>3.5098039215686274</v>
      </c>
      <c r="IJ203">
        <v>1183.2156862745098</v>
      </c>
      <c r="IK203">
        <v>3.5098039215686274</v>
      </c>
      <c r="IL203">
        <v>1183.2156862745098</v>
      </c>
      <c r="IM203">
        <v>3.477124183006536</v>
      </c>
      <c r="IN203">
        <v>1194.4285714285713</v>
      </c>
      <c r="IS203">
        <v>6</v>
      </c>
      <c r="IT203">
        <v>1400</v>
      </c>
      <c r="IU203">
        <v>6</v>
      </c>
      <c r="IV203">
        <v>1400</v>
      </c>
      <c r="IW203">
        <v>1.75</v>
      </c>
      <c r="IX203">
        <v>1939</v>
      </c>
      <c r="IY203">
        <v>0.5</v>
      </c>
      <c r="IZ203">
        <v>391</v>
      </c>
      <c r="JA203">
        <v>3</v>
      </c>
      <c r="JB203">
        <v>873</v>
      </c>
      <c r="JC203">
        <v>1.75</v>
      </c>
      <c r="JD203">
        <v>1019</v>
      </c>
      <c r="JE203">
        <v>2.2222222222222223</v>
      </c>
      <c r="JF203">
        <v>1095.2</v>
      </c>
      <c r="JK203">
        <v>2</v>
      </c>
      <c r="JL203">
        <v>639</v>
      </c>
      <c r="JM203">
        <v>2</v>
      </c>
      <c r="JN203">
        <v>639</v>
      </c>
      <c r="JO203">
        <v>4.75</v>
      </c>
      <c r="JP203">
        <v>2254.6666666666665</v>
      </c>
      <c r="JQ203">
        <v>5.5</v>
      </c>
      <c r="JR203">
        <v>1984.5</v>
      </c>
      <c r="JS203">
        <v>2.5</v>
      </c>
      <c r="JT203">
        <v>599</v>
      </c>
      <c r="JU203">
        <v>4.375</v>
      </c>
      <c r="JV203">
        <v>1704.4285714285713</v>
      </c>
      <c r="JW203">
        <v>4.1111111111111107</v>
      </c>
      <c r="JX203">
        <v>1571.25</v>
      </c>
      <c r="JY203">
        <v>3.1666666666666665</v>
      </c>
      <c r="JZ203">
        <v>1388.1538461538462</v>
      </c>
      <c r="KE203">
        <v>5</v>
      </c>
      <c r="KF203">
        <v>1696</v>
      </c>
      <c r="KG203">
        <v>5</v>
      </c>
      <c r="KH203">
        <v>1696</v>
      </c>
      <c r="KI203">
        <v>3.75</v>
      </c>
      <c r="KJ203">
        <v>1412.75</v>
      </c>
      <c r="KK203">
        <v>6</v>
      </c>
      <c r="KL203">
        <v>1994</v>
      </c>
      <c r="KM203">
        <v>3.5</v>
      </c>
      <c r="KN203">
        <v>1132</v>
      </c>
      <c r="KO203">
        <v>4.25</v>
      </c>
      <c r="KP203">
        <v>1487.875</v>
      </c>
      <c r="KQ203">
        <v>4.333333333333333</v>
      </c>
      <c r="KR203">
        <v>1511</v>
      </c>
      <c r="KS203">
        <v>4.333333333333333</v>
      </c>
      <c r="KT203">
        <v>1511</v>
      </c>
      <c r="KU203">
        <v>3.5555555555555554</v>
      </c>
      <c r="KV203">
        <v>1438.409090909091</v>
      </c>
      <c r="KW203">
        <v>3.4888888888888889</v>
      </c>
      <c r="KX203">
        <v>1227.5617283950617</v>
      </c>
      <c r="KY203" s="15">
        <f>Tabla24[[#This Row],[ROS_NUM_COR_COD_ROS_TG_NEG]]-Tabla24[[#This Row],[PAS_NUM_COR_COD_ROS_TG_NEG]]</f>
        <v>1.85</v>
      </c>
      <c r="KZ203" s="15">
        <f>Tabla24[[#This Row],[ROS_DUR_COR_COD_ROS_TG_NEG]]-Tabla24[[#This Row],[PAS_DUR_COR_COD_ROS_TG_NEG]]</f>
        <v>435.39583333333326</v>
      </c>
      <c r="LA203" s="15">
        <f>Tabla24[[#This Row],[ROS_NUM_COR_COD_ROS_TG_NEU]]-Tabla24[[#This Row],[PAS_NUM_COR_COD_ROS_TG_NEU]]</f>
        <v>2.2999999999999998</v>
      </c>
      <c r="LB203" s="15">
        <f>Tabla24[[#This Row],[ROS_DUR_COR_COD_ROS_TG_NEU]]-Tabla24[[#This Row],[PAS_DUR_COR_COD_ROS_TG_NEU]]</f>
        <v>355.5625</v>
      </c>
      <c r="LC203" s="15">
        <f>Tabla24[[#This Row],[ROS_NUM_COR_COD_ROS_TG_POS]]-Tabla24[[#This Row],[PAS_NUM_COR_COD_ROS_TG_POS]]</f>
        <v>2</v>
      </c>
      <c r="LD203" s="15">
        <f>Tabla24[[#This Row],[ROS_DUR_COR_COD_ROS_TG_POS]]-Tabla24[[#This Row],[PAS_DUR_COR_COD_ROS_TG_POS]]</f>
        <v>294.97499999999991</v>
      </c>
      <c r="LE203" s="15">
        <f>Tabla24[[#This Row],[ROS_NUM_COR_COD_ROS_TG_TOT]]-Tabla24[[#This Row],[PAS_NUM_COR_COD_ROS_TG_TOT]]</f>
        <v>2.0803030303030301</v>
      </c>
      <c r="LF203" s="15">
        <f>Tabla24[[#This Row],[ROS_DUR_COR_COD_ROS_TG_TOT]]-Tabla24[[#This Row],[PAS_DUR_COR_COD_ROS_TG_TOT]]</f>
        <v>358.84912959381063</v>
      </c>
      <c r="LG203" s="15">
        <f>Tabla24[[#This Row],[ROS_NUM_COR_COD_ESC_TG_NEG]]-Tabla24[[#This Row],[PAS_NUM_COR_COD_ESC_TG_NEG]]</f>
        <v>-2.0666666666666664</v>
      </c>
      <c r="LH203" s="15">
        <f>Tabla24[[#This Row],[ROS_DUR_COR_COD_ESC_TG_NEG]]-Tabla24[[#This Row],[PAS_DUR_COR_COD_ESC_TG_NEG]]</f>
        <v>-774.68421052631584</v>
      </c>
      <c r="LI203" s="15">
        <f>Tabla24[[#This Row],[ROS_NUM_COR_COD_ESC_TG_NEU]]-Tabla24[[#This Row],[PAS_NUM_COR_COD_ESC_TG_NEU]]</f>
        <v>-2</v>
      </c>
      <c r="LJ203" s="15">
        <f>Tabla24[[#This Row],[ROS_NUM_COR_COD_ESC_TG_NEG]]-Tabla24[[#This Row],[PAS_NUM_COR_COD_ESC_TG_NEG]]</f>
        <v>-2.0666666666666664</v>
      </c>
      <c r="LK203" s="15">
        <f>Tabla24[[#This Row],[ROS_NUM_COR_COD_ESC_TG_POS]]-Tabla24[[#This Row],[PAS_NUM_COR_COD_ESC_TG_POS]]</f>
        <v>-2</v>
      </c>
      <c r="LL203" s="15">
        <f>Tabla24[[#This Row],[ROS_DUR_COR_COD_ESC_TG_POS]]-Tabla24[[#This Row],[PAS_DUR_COR_COD_ESC_TG_POS]]</f>
        <v>-870.08749999999998</v>
      </c>
      <c r="LM203" s="15">
        <f>Tabla24[[#This Row],[ROS_NUM_COR_COD_ESC_TG_TOT]]-Tabla24[[#This Row],[PAS_NUM_COR_COD_ESC_TG_TOT]]</f>
        <v>-2.0121212121212122</v>
      </c>
      <c r="LN203" s="15">
        <f>Tabla24[[#This Row],[ROS_DUR_COR_COD_ESC_TG_TOT]]-Tabla24[[#This Row],[PAS_DUR_COR_COD_ESC_TG_TOT]]</f>
        <v>-768.32905982905993</v>
      </c>
      <c r="LO203" s="15">
        <f>Tabla24[[#This Row],[PAS_NUM_COR_COD_ROS_TG_NEG]]-Tabla24[[#This Row],[ESC_NUM_COR_COD_ROS_TG_NEG]]</f>
        <v>0.81666666666666643</v>
      </c>
      <c r="LP203" s="15">
        <f>Tabla24[[#This Row],[PAS_DUR_COR_COD_ROS_TG_NEG]]-Tabla24[[#This Row],[ESC_DUR_COR_COD_ROS_TG_NEG]]</f>
        <v>565.22321428571433</v>
      </c>
      <c r="LQ203" s="15">
        <f>Tabla24[[#This Row],[PAS_NUM_COR_COD_ROS_TG_NEU]]-Tabla24[[#This Row],[ESC_NUM_COR_COD_ROS_TG_NEU]]</f>
        <v>1.8000000000000003</v>
      </c>
      <c r="LR203" s="15">
        <f>Tabla24[[#This Row],[PAS_DUR_COR_COD_ROS_TG_NEU]]-Tabla24[[#This Row],[ESC_DUR_COR_COD_ROS_TG_NEU]]</f>
        <v>754.3125</v>
      </c>
      <c r="LS203" s="15">
        <f>Tabla24[[#This Row],[PAS_NUM_COR_COD_ROS_TG_POS]]-Tabla24[[#This Row],[ESC_NUM_COR_COD_ROS_TG_POS]]</f>
        <v>2.1</v>
      </c>
      <c r="LT203" s="15">
        <f>Tabla24[[#This Row],[PAS_DUR_COR_COD_ROS_TG_POS]]-Tabla24[[#This Row],[ESC_DUR_COR_COD_ROS_TG_POS]]</f>
        <v>833.06666666666672</v>
      </c>
      <c r="LU203" s="15">
        <f>Tabla24[[#This Row],[PAS_NUM_COR_COD_ROS_TG_TOT]]-Tabla24[[#This Row],[ESC_NUM_COR_COD_ROS_TG_TOT]]</f>
        <v>1.5936781609195401</v>
      </c>
      <c r="LV203" s="15">
        <f>Tabla24[[#This Row],[PAS_DUR_COR_COD_ROS_TG_TOT]]-Tabla24[[#This Row],[ESC_DUR_COR_COD_ROS_TG_TOT]]</f>
        <v>719.644376899696</v>
      </c>
      <c r="LW203" s="15">
        <f>Tabla24[[#This Row],[PAS_NUM_COR_COD_ESC_TG_NEG]]-Tabla24[[#This Row],[ESC_NUM_COR_COD_ESC_TG_NEG]]</f>
        <v>-2.0444444444444447</v>
      </c>
      <c r="LX203" s="15">
        <f>Tabla24[[#This Row],[PAS_DUR_COR_COD_ESC_TG_NEG]]-Tabla24[[#This Row],[ESC_DUR_COR_COD_ESC_TG_NEG]]</f>
        <v>-364.87134502923982</v>
      </c>
      <c r="LY203" s="15">
        <f>Tabla24[[#This Row],[PAS_NUM_COR_COD_ESC_TG_NEU]]-Tabla24[[#This Row],[ESC_NUM_COR_COD_ESC_TG_NEU]]</f>
        <v>-2.3499999999999996</v>
      </c>
      <c r="LZ203" s="15">
        <f>Tabla24[[#This Row],[PAS_DUR_COR_COD_ESC_TG_NEU]]-Tabla24[[#This Row],[ESC_DUR_COR_COD_ESC_TG_NEU]]</f>
        <v>-522.16470588235302</v>
      </c>
      <c r="MA203" s="15">
        <f>Tabla24[[#This Row],[PAS_NUM_COR_COD_ESC_TG_POS]]-Tabla24[[#This Row],[ESC_NUM_COR_COD_ESC_TG_POS]]</f>
        <v>-2.4500000000000002</v>
      </c>
      <c r="MB203" s="15">
        <f>Tabla24[[#This Row],[PAS_DUR_COR_COD_ESC_TG_POS]]-Tabla24[[#This Row],[ESC_DUR_COR_COD_ESC_TG_POS]]</f>
        <v>-612.11249999999995</v>
      </c>
      <c r="MC203" s="15">
        <f>Tabla24[[#This Row],[PAS_NUM_COR_COD_ESC_TG_TOT]]-Tabla24[[#This Row],[ESC_NUM_COR_COD_ESC_TG_TOT]]</f>
        <v>-2.2919540229885058</v>
      </c>
      <c r="MD203" s="15">
        <f>Tabla24[[#This Row],[PAS_DUR_COR_COD_ESC_TG_TOT]]-Tabla24[[#This Row],[ESC_DUR_COR_COD_ESC_TG_TOT]]</f>
        <v>-511.11538461538453</v>
      </c>
      <c r="ME203">
        <v>331.16666666666669</v>
      </c>
      <c r="MF203">
        <v>282.25</v>
      </c>
      <c r="MG203">
        <v>283.75</v>
      </c>
      <c r="MH203">
        <v>296.13636363636363</v>
      </c>
      <c r="MI203">
        <v>257</v>
      </c>
      <c r="MJ203">
        <v>328.57142857142856</v>
      </c>
      <c r="MK203">
        <v>137</v>
      </c>
      <c r="ML203">
        <v>251.5</v>
      </c>
      <c r="MM203">
        <v>245.85714285714286</v>
      </c>
      <c r="MN203">
        <v>277.5</v>
      </c>
      <c r="MO203">
        <v>310.83333333333331</v>
      </c>
      <c r="MP203">
        <v>276.47619047619048</v>
      </c>
      <c r="MQ203">
        <v>306.44444444444446</v>
      </c>
      <c r="MR203">
        <v>307.3</v>
      </c>
      <c r="MS203">
        <v>364</v>
      </c>
      <c r="MT203">
        <v>326.58620689655174</v>
      </c>
      <c r="MU203">
        <v>312.5</v>
      </c>
      <c r="MV203">
        <v>323</v>
      </c>
      <c r="MW203">
        <v>306</v>
      </c>
      <c r="MX203">
        <v>314</v>
      </c>
      <c r="MY203">
        <v>316.4736842105263</v>
      </c>
      <c r="MZ203">
        <v>325</v>
      </c>
      <c r="NA203">
        <v>258.3125</v>
      </c>
      <c r="NB203">
        <v>301.36538461538464</v>
      </c>
      <c r="NC203" s="15">
        <f>Tabla1[[#This Row],[ROS_1DU_COR_COD_ROS_TG_NEG]]-Tabla1[[#This Row],[PAS_1DU_COR_COD_ROS_TG_NEG]]</f>
        <v>18.666666666666686</v>
      </c>
      <c r="ND203" s="15">
        <f>Tabla1[[#This Row],[ROS_1DU_COR_COD_ROS_TG_NEU]]-Tabla1[[#This Row],[PAS_1DU_COR_COD_ROS_TG_NEU]]</f>
        <v>-40.75</v>
      </c>
      <c r="NE203" s="15">
        <f>Tabla1[[#This Row],[ROS_1DU_COR_COD_ROS_TG_POS]]-Tabla1[[#This Row],[PAS_1DU_COR_COD_ROS_TG_POS]]</f>
        <v>-22.25</v>
      </c>
      <c r="NF203" s="15">
        <f>Tabla1[[#This Row],[ROS_1DU_COR_COD_ROS_TG_TOT]]-Tabla1[[#This Row],[PAS_1DU_COR_COD_ROS_TG_TOT]]</f>
        <v>-17.863636363636374</v>
      </c>
      <c r="NG203" s="15">
        <f>Tabla1[[#This Row],[ROS_1DU_COR_COD_ESC_TG_NEG]]-Tabla1[[#This Row],[PAS_1DU_COR_COD_ESC_TG_NEG]]</f>
        <v>-59.473684210526301</v>
      </c>
      <c r="NH203" s="15">
        <f>Tabla1[[#This Row],[ROS_1DU_COR_COD_ESC_TG_NEU]]-Tabla1[[#This Row],[PAS_1DU_COR_COD_ESC_TG_NEU]]</f>
        <v>3.5714285714285552</v>
      </c>
      <c r="NI203" s="15">
        <f>Tabla1[[#This Row],[ROS_1DU_COR_COD_ESC_TG_POS]]-Tabla1[[#This Row],[PAS_1DU_COR_COD_ESC_TG_POS]]</f>
        <v>-121.3125</v>
      </c>
      <c r="NJ203" s="15">
        <f>Tabla1[[#This Row],[ROS_1DU_COR_COD_ESC_TG_TOT]]-Tabla1[[#This Row],[PAS_1DU_COR_COD_ESC_TG_TOT]]</f>
        <v>-49.865384615384642</v>
      </c>
      <c r="NK203" s="15">
        <f>Tabla1[[#This Row],[PAS_1DU_COR_COD_ROS_TG_NEG]]-Tabla1[[#This Row],[ESC_1DU_COR_COD_ROS_TG_NEG]]</f>
        <v>66.642857142857139</v>
      </c>
      <c r="NL203" s="15">
        <f>Tabla1[[#This Row],[PAS_1DU_COR_COD_ROS_TG_NEU]]-Tabla1[[#This Row],[ESC_1DU_COR_COD_ROS_TG_NEU]]</f>
        <v>45.5</v>
      </c>
      <c r="NM203" s="15">
        <f>Tabla1[[#This Row],[PAS_1DU_COR_COD_ROS_TG_POS]]-Tabla1[[#This Row],[ESC_1DU_COR_COD_ROS_TG_POS]]</f>
        <v>-4.8333333333333144</v>
      </c>
      <c r="NN203" s="15">
        <f>Tabla1[[#This Row],[PAS_1DU_COR_COD_ROS_TG_TOT]]-Tabla1[[#This Row],[ESC_1DU_COR_COD_ROS_TG_TOT]]</f>
        <v>37.523809523809518</v>
      </c>
      <c r="NO203" s="15">
        <f>Tabla1[[#This Row],[PAS_1DU_COR_COD_ESC_TG_NEG]]-Tabla1[[#This Row],[ESC_1DU_COR_COD_ESC_TG_NEG]]</f>
        <v>10.029239766081844</v>
      </c>
      <c r="NP203" s="15">
        <f>Tabla1[[#This Row],[PAS_1DU_COR_COD_ESC_TG_NEU]]-Tabla1[[#This Row],[ESC_1DU_COR_COD_ESC_TG_NEU]]</f>
        <v>17.699999999999989</v>
      </c>
      <c r="NQ203" s="15">
        <f>Tabla1[[#This Row],[PAS_1DU_COR_COD_ESC_TG_POS]]-Tabla1[[#This Row],[ESC_1DU_COR_COD_ESC_TG_POS]]</f>
        <v>-105.6875</v>
      </c>
      <c r="NR203" s="15">
        <f>Tabla1[[#This Row],[PAS_1DU_COR_COD_ESC_TG_TOT]]-Tabla1[[#This Row],[ESC_1DU_COR_COD_ESC_TG_TOT]]</f>
        <v>-25.220822281167102</v>
      </c>
    </row>
    <row r="204" spans="1:382" x14ac:dyDescent="0.3">
      <c r="A204" s="2" t="s">
        <v>229</v>
      </c>
      <c r="B204" s="2">
        <v>70</v>
      </c>
      <c r="C204" s="2">
        <v>1</v>
      </c>
      <c r="D204" s="2">
        <v>74</v>
      </c>
      <c r="E204">
        <v>2.9</v>
      </c>
      <c r="F204">
        <v>1292.9166666666667</v>
      </c>
      <c r="G204">
        <v>2.25</v>
      </c>
      <c r="H204">
        <v>1283.4000000000001</v>
      </c>
      <c r="I204">
        <v>3</v>
      </c>
      <c r="J204">
        <v>1090.5999999999999</v>
      </c>
      <c r="K204">
        <v>2.7118644067796609</v>
      </c>
      <c r="L204">
        <v>1208.3243243243244</v>
      </c>
      <c r="M204">
        <v>2.9</v>
      </c>
      <c r="N204">
        <v>1313.4166666666667</v>
      </c>
      <c r="O204">
        <v>2.5499999999999998</v>
      </c>
      <c r="P204">
        <v>1048.5</v>
      </c>
      <c r="Q204">
        <v>2.6315789473684212</v>
      </c>
      <c r="R204">
        <v>1312.1818181818182</v>
      </c>
      <c r="S204">
        <v>2.6949152542372881</v>
      </c>
      <c r="T204">
        <v>1212.8108108108108</v>
      </c>
      <c r="U204">
        <v>2.7033898305084745</v>
      </c>
      <c r="V204">
        <v>1210.5675675675675</v>
      </c>
      <c r="W204">
        <v>0.65</v>
      </c>
      <c r="X204">
        <v>426.28571428571428</v>
      </c>
      <c r="Y204">
        <v>1.1499999999999999</v>
      </c>
      <c r="Z204">
        <v>615.29999999999995</v>
      </c>
      <c r="AA204">
        <v>1.368421052631579</v>
      </c>
      <c r="AB204">
        <v>559</v>
      </c>
      <c r="AC204">
        <v>1.0508474576271187</v>
      </c>
      <c r="AD204">
        <v>546.37931034482756</v>
      </c>
      <c r="AE204">
        <v>1.0508474576271187</v>
      </c>
      <c r="AF204">
        <v>546.37931034482756</v>
      </c>
      <c r="AG204">
        <v>2.152542372881356</v>
      </c>
      <c r="AH204">
        <v>1023.5631067961165</v>
      </c>
      <c r="AM204">
        <v>2</v>
      </c>
      <c r="AN204">
        <v>775</v>
      </c>
      <c r="AO204">
        <v>2</v>
      </c>
      <c r="AP204">
        <v>775</v>
      </c>
      <c r="AU204">
        <v>0</v>
      </c>
      <c r="AW204">
        <v>0</v>
      </c>
      <c r="AY204">
        <v>1</v>
      </c>
      <c r="AZ204">
        <v>775</v>
      </c>
      <c r="BE204">
        <v>5</v>
      </c>
      <c r="BF204">
        <v>1202</v>
      </c>
      <c r="BG204">
        <v>5</v>
      </c>
      <c r="BH204">
        <v>1202</v>
      </c>
      <c r="BI204">
        <v>5</v>
      </c>
      <c r="BJ204">
        <v>1202</v>
      </c>
      <c r="BK204">
        <v>2.3333333333333335</v>
      </c>
      <c r="BL204">
        <v>988.5</v>
      </c>
      <c r="BM204">
        <v>2.1555555555555554</v>
      </c>
      <c r="BN204">
        <v>1022.8952380952381</v>
      </c>
      <c r="BO204">
        <v>2.5</v>
      </c>
      <c r="BP204">
        <v>926.83333333333337</v>
      </c>
      <c r="BQ204">
        <v>2.9</v>
      </c>
      <c r="BR204">
        <v>1667.8</v>
      </c>
      <c r="BS204">
        <v>2.6666666666666665</v>
      </c>
      <c r="BT204">
        <v>1264.8</v>
      </c>
      <c r="BU204">
        <v>2.7037037037037037</v>
      </c>
      <c r="BV204">
        <v>1264</v>
      </c>
      <c r="BW204">
        <v>3</v>
      </c>
      <c r="BX204">
        <v>1777.2</v>
      </c>
      <c r="BY204">
        <v>2.5</v>
      </c>
      <c r="BZ204">
        <v>1416.4</v>
      </c>
      <c r="CA204">
        <v>1.8888888888888888</v>
      </c>
      <c r="CB204">
        <v>1666.6666666666667</v>
      </c>
      <c r="CC204">
        <v>2.4827586206896552</v>
      </c>
      <c r="CD204">
        <v>1612.9230769230769</v>
      </c>
      <c r="CE204">
        <v>2.5892857142857144</v>
      </c>
      <c r="CF204">
        <v>1420.4137931034484</v>
      </c>
      <c r="CG204">
        <v>1.875</v>
      </c>
      <c r="CH204">
        <v>1077.25</v>
      </c>
      <c r="CI204">
        <v>2.9</v>
      </c>
      <c r="CJ204">
        <v>1205</v>
      </c>
      <c r="CK204">
        <v>3.6666666666666665</v>
      </c>
      <c r="CL204">
        <v>1760.3333333333333</v>
      </c>
      <c r="CM204">
        <v>2.8518518518518516</v>
      </c>
      <c r="CN204">
        <v>1370.9411764705883</v>
      </c>
      <c r="CO204">
        <v>3.4</v>
      </c>
      <c r="CP204">
        <v>1110.125</v>
      </c>
      <c r="CQ204">
        <v>2.9</v>
      </c>
      <c r="CR204">
        <v>1348.1666666666667</v>
      </c>
      <c r="CS204">
        <v>2.7777777777777777</v>
      </c>
      <c r="CT204">
        <v>1718</v>
      </c>
      <c r="CU204">
        <v>3.0344827586206895</v>
      </c>
      <c r="CV204">
        <v>1324.5555555555557</v>
      </c>
      <c r="CW204">
        <v>2.9464285714285716</v>
      </c>
      <c r="CX204">
        <v>1347.0857142857142</v>
      </c>
      <c r="CY204">
        <v>2.7678571428571428</v>
      </c>
      <c r="CZ204">
        <v>1380.3125</v>
      </c>
      <c r="DA204">
        <v>0.625</v>
      </c>
      <c r="DB204">
        <v>434</v>
      </c>
      <c r="DC204">
        <v>2</v>
      </c>
      <c r="DD204">
        <v>1144.8</v>
      </c>
      <c r="DE204">
        <v>1.1111111111111112</v>
      </c>
      <c r="DF204">
        <v>852</v>
      </c>
      <c r="DG204">
        <v>1.2962962962962963</v>
      </c>
      <c r="DH204">
        <v>914.8</v>
      </c>
      <c r="DI204">
        <v>2.2000000000000002</v>
      </c>
      <c r="DJ204">
        <v>952</v>
      </c>
      <c r="DK204">
        <v>0.8</v>
      </c>
      <c r="DL204">
        <v>705.66666666666663</v>
      </c>
      <c r="DM204">
        <v>0.66666666666666663</v>
      </c>
      <c r="DN204">
        <v>455.5</v>
      </c>
      <c r="DO204">
        <v>1.2413793103448276</v>
      </c>
      <c r="DP204">
        <v>807.66666666666663</v>
      </c>
      <c r="DQ204">
        <v>1.2678571428571428</v>
      </c>
      <c r="DR204">
        <v>856.36363636363637</v>
      </c>
      <c r="DS204">
        <v>1.2678571428571428</v>
      </c>
      <c r="DT204">
        <v>856.36363636363637</v>
      </c>
      <c r="DU204">
        <v>2.2678571428571428</v>
      </c>
      <c r="DV204">
        <v>1246.2790697674418</v>
      </c>
      <c r="DW204">
        <v>2.5</v>
      </c>
      <c r="DX204">
        <v>944</v>
      </c>
      <c r="EA204">
        <v>2</v>
      </c>
      <c r="EB204">
        <v>789</v>
      </c>
      <c r="EC204">
        <v>2.3333333333333335</v>
      </c>
      <c r="ED204">
        <v>866.5</v>
      </c>
      <c r="EI204">
        <v>8</v>
      </c>
      <c r="EJ204">
        <v>1914</v>
      </c>
      <c r="EK204">
        <v>8</v>
      </c>
      <c r="EL204">
        <v>1914</v>
      </c>
      <c r="EM204">
        <v>3.75</v>
      </c>
      <c r="EN204">
        <v>1215.6666666666667</v>
      </c>
      <c r="EO204">
        <v>4</v>
      </c>
      <c r="EP204">
        <v>1180.5</v>
      </c>
      <c r="ES204">
        <v>4</v>
      </c>
      <c r="ET204">
        <v>1488</v>
      </c>
      <c r="EU204">
        <v>4</v>
      </c>
      <c r="EV204">
        <v>1283</v>
      </c>
      <c r="FA204">
        <v>0</v>
      </c>
      <c r="FC204">
        <v>0</v>
      </c>
      <c r="FE204">
        <v>3</v>
      </c>
      <c r="FF204">
        <v>1283</v>
      </c>
      <c r="FG204">
        <v>3.375</v>
      </c>
      <c r="FH204">
        <v>1249.3333333333333</v>
      </c>
      <c r="FI204">
        <v>3</v>
      </c>
      <c r="FJ204">
        <v>632.5</v>
      </c>
      <c r="FM204">
        <v>3</v>
      </c>
      <c r="FN204">
        <v>975</v>
      </c>
      <c r="FO204">
        <v>3</v>
      </c>
      <c r="FP204">
        <v>746.66666666666663</v>
      </c>
      <c r="FU204">
        <v>4</v>
      </c>
      <c r="FV204">
        <v>1178</v>
      </c>
      <c r="FW204">
        <v>4</v>
      </c>
      <c r="FX204">
        <v>1178</v>
      </c>
      <c r="FY204">
        <v>3.25</v>
      </c>
      <c r="FZ204">
        <v>854.5</v>
      </c>
      <c r="GA204">
        <v>3.25</v>
      </c>
      <c r="GB204">
        <v>854.5</v>
      </c>
      <c r="GC204">
        <v>3.3333333333333335</v>
      </c>
      <c r="GD204">
        <v>1091.4000000000001</v>
      </c>
      <c r="GE204">
        <v>2.338888888888889</v>
      </c>
      <c r="GF204">
        <v>1230.1458333333333</v>
      </c>
      <c r="GG204">
        <v>1.4</v>
      </c>
      <c r="GH204">
        <v>714</v>
      </c>
      <c r="GI204">
        <v>2.2000000000000002</v>
      </c>
      <c r="GJ204">
        <v>838.33333333333337</v>
      </c>
      <c r="GK204">
        <v>2.1111111111111112</v>
      </c>
      <c r="GL204">
        <v>816.6</v>
      </c>
      <c r="GM204">
        <v>1.896551724137931</v>
      </c>
      <c r="GN204">
        <v>792.6875</v>
      </c>
      <c r="GO204">
        <v>2.2222222222222223</v>
      </c>
      <c r="GP204">
        <v>1523.25</v>
      </c>
      <c r="GQ204">
        <v>1.6</v>
      </c>
      <c r="GR204">
        <v>882.4</v>
      </c>
      <c r="GS204">
        <v>2</v>
      </c>
      <c r="GT204">
        <v>991.6</v>
      </c>
      <c r="GU204">
        <v>1.9310344827586208</v>
      </c>
      <c r="GV204">
        <v>1104.5</v>
      </c>
      <c r="GW204">
        <v>1.9137931034482758</v>
      </c>
      <c r="GX204">
        <v>938.2</v>
      </c>
      <c r="GY204">
        <v>3.7</v>
      </c>
      <c r="GZ204">
        <v>1357</v>
      </c>
      <c r="HA204">
        <v>2.7</v>
      </c>
      <c r="HB204">
        <v>1446.6</v>
      </c>
      <c r="HC204">
        <v>3.4444444444444446</v>
      </c>
      <c r="HD204">
        <v>1050.25</v>
      </c>
      <c r="HE204">
        <v>3.2758620689655173</v>
      </c>
      <c r="HF204">
        <v>1261.4761904761904</v>
      </c>
      <c r="HG204">
        <v>2.1111111111111112</v>
      </c>
      <c r="HH204">
        <v>1770</v>
      </c>
      <c r="HI204">
        <v>3.4</v>
      </c>
      <c r="HJ204">
        <v>1216.1428571428571</v>
      </c>
      <c r="HK204">
        <v>3.7</v>
      </c>
      <c r="HL204">
        <v>1330.875</v>
      </c>
      <c r="HM204">
        <v>3.103448275862069</v>
      </c>
      <c r="HN204">
        <v>1359.4444444444443</v>
      </c>
      <c r="HO204">
        <v>3.1896551724137931</v>
      </c>
      <c r="HP204">
        <v>1306.6923076923076</v>
      </c>
      <c r="HQ204">
        <v>2.5517241379310347</v>
      </c>
      <c r="HR204">
        <v>1146.4782608695652</v>
      </c>
      <c r="HS204">
        <v>1.9</v>
      </c>
      <c r="HT204">
        <v>873.66666666666663</v>
      </c>
      <c r="HU204">
        <v>1.5</v>
      </c>
      <c r="HV204">
        <v>824.4</v>
      </c>
      <c r="HW204">
        <v>1.7777777777777777</v>
      </c>
      <c r="HX204">
        <v>692.5</v>
      </c>
      <c r="HY204">
        <v>1.7241379310344827</v>
      </c>
      <c r="HZ204">
        <v>795.23529411764707</v>
      </c>
      <c r="IA204">
        <v>0.88888888888888884</v>
      </c>
      <c r="IB204">
        <v>624.75</v>
      </c>
      <c r="IC204">
        <v>1.8</v>
      </c>
      <c r="ID204">
        <v>717</v>
      </c>
      <c r="IE204">
        <v>2.2000000000000002</v>
      </c>
      <c r="IF204">
        <v>813.71428571428567</v>
      </c>
      <c r="IG204">
        <v>1.6551724137931034</v>
      </c>
      <c r="IH204">
        <v>734.11111111111109</v>
      </c>
      <c r="II204">
        <v>1.6896551724137931</v>
      </c>
      <c r="IJ204">
        <v>763.8</v>
      </c>
      <c r="IK204">
        <v>1.6896551724137931</v>
      </c>
      <c r="IL204">
        <v>763.8</v>
      </c>
      <c r="IM204">
        <v>2.264367816091954</v>
      </c>
      <c r="IN204">
        <v>1017.6923076923077</v>
      </c>
      <c r="IS204">
        <v>3</v>
      </c>
      <c r="IT204">
        <v>822</v>
      </c>
      <c r="IU204">
        <v>3</v>
      </c>
      <c r="IV204">
        <v>822</v>
      </c>
      <c r="IW204">
        <v>1</v>
      </c>
      <c r="IX204">
        <v>368</v>
      </c>
      <c r="JC204">
        <v>1</v>
      </c>
      <c r="JD204">
        <v>368</v>
      </c>
      <c r="JE204">
        <v>2</v>
      </c>
      <c r="JF204">
        <v>595</v>
      </c>
      <c r="JK204">
        <v>0</v>
      </c>
      <c r="JM204">
        <v>0</v>
      </c>
      <c r="JO204">
        <v>0</v>
      </c>
      <c r="JU204">
        <v>0</v>
      </c>
      <c r="JW204">
        <v>0</v>
      </c>
      <c r="JY204">
        <v>1</v>
      </c>
      <c r="JZ204">
        <v>595</v>
      </c>
      <c r="KE204">
        <v>0</v>
      </c>
      <c r="KG204">
        <v>0</v>
      </c>
      <c r="KI204">
        <v>0</v>
      </c>
      <c r="KO204">
        <v>0</v>
      </c>
      <c r="KQ204">
        <v>0</v>
      </c>
      <c r="KS204">
        <v>0</v>
      </c>
      <c r="KU204">
        <v>0.66666666666666663</v>
      </c>
      <c r="KV204">
        <v>595</v>
      </c>
      <c r="KW204">
        <v>2.2111111111111112</v>
      </c>
      <c r="KX204">
        <v>1009.7169811320755</v>
      </c>
      <c r="KY204" s="15">
        <f>Tabla24[[#This Row],[ROS_NUM_COR_COD_ROS_TG_NEG]]-Tabla24[[#This Row],[PAS_NUM_COR_COD_ROS_TG_NEG]]</f>
        <v>-0.78888888888888875</v>
      </c>
      <c r="KZ204" s="15">
        <f>Tabla24[[#This Row],[ROS_DUR_COR_COD_ROS_TG_NEG]]-Tabla24[[#This Row],[PAS_DUR_COR_COD_ROS_TG_NEG]]</f>
        <v>456.58333333333326</v>
      </c>
      <c r="LA204" s="15">
        <f>Tabla24[[#This Row],[ROS_NUM_COR_COD_ROS_TG_NEU]]-Tabla24[[#This Row],[PAS_NUM_COR_COD_ROS_TG_NEU]]</f>
        <v>0.85000000000000009</v>
      </c>
      <c r="LB204" s="15">
        <f>Tabla24[[#This Row],[ROS_DUR_COR_COD_ROS_TG_NEU]]-Tabla24[[#This Row],[PAS_DUR_COR_COD_ROS_TG_NEU]]</f>
        <v>167.64285714285711</v>
      </c>
      <c r="LC204" s="15">
        <f>Tabla24[[#This Row],[ROS_NUM_COR_COD_ROS_TG_POS]]-Tabla24[[#This Row],[PAS_NUM_COR_COD_ROS_TG_POS]]</f>
        <v>1.0684210526315789</v>
      </c>
      <c r="LD204" s="15">
        <f>Tabla24[[#This Row],[ROS_DUR_COR_COD_ROS_TG_POS]]-Tabla24[[#This Row],[PAS_DUR_COR_COD_ROS_TG_POS]]</f>
        <v>18.693181818181756</v>
      </c>
      <c r="LE204" s="15">
        <f>Tabla24[[#This Row],[ROS_NUM_COR_COD_ROS_TG_TOT]]-Tabla24[[#This Row],[PAS_NUM_COR_COD_ROS_TG_TOT]]</f>
        <v>0.40853302162478089</v>
      </c>
      <c r="LF204" s="15">
        <f>Tabla24[[#This Row],[ROS_DUR_COR_COD_ROS_TG_TOT]]-Tabla24[[#This Row],[PAS_DUR_COR_COD_ROS_TG_TOT]]</f>
        <v>146.63363363363351</v>
      </c>
      <c r="LG204" s="15">
        <f>Tabla24[[#This Row],[ROS_NUM_COR_COD_ESC_TG_NEG]]-Tabla24[[#This Row],[PAS_NUM_COR_COD_ESC_TG_NEG]]</f>
        <v>-0.67777777777777759</v>
      </c>
      <c r="LH204" s="15">
        <f>Tabla24[[#This Row],[ROS_DUR_COR_COD_ESC_TG_NEG]]-Tabla24[[#This Row],[PAS_DUR_COR_COD_ESC_TG_NEG]]</f>
        <v>230.33333333333326</v>
      </c>
      <c r="LI204" s="15">
        <f>Tabla24[[#This Row],[ROS_NUM_COR_COD_ESC_TG_NEU]]-Tabla24[[#This Row],[PAS_NUM_COR_COD_ESC_TG_NEU]]</f>
        <v>-0.64999999999999991</v>
      </c>
      <c r="LJ204" s="15">
        <f>Tabla24[[#This Row],[ROS_NUM_COR_COD_ESC_TG_NEG]]-Tabla24[[#This Row],[PAS_NUM_COR_COD_ESC_TG_NEG]]</f>
        <v>-0.67777777777777759</v>
      </c>
      <c r="LK204" s="15">
        <f>Tabla24[[#This Row],[ROS_NUM_COR_COD_ESC_TG_POS]]-Tabla24[[#This Row],[PAS_NUM_COR_COD_ESC_TG_POS]]</f>
        <v>-1</v>
      </c>
      <c r="LL204" s="15">
        <f>Tabla24[[#This Row],[ROS_DUR_COR_COD_ESC_TG_POS]]-Tabla24[[#This Row],[PAS_DUR_COR_COD_ESC_TG_POS]]</f>
        <v>-98.999999999999886</v>
      </c>
      <c r="LM204" s="15">
        <f>Tabla24[[#This Row],[ROS_NUM_COR_COD_ESC_TG_TOT]]-Tabla24[[#This Row],[PAS_NUM_COR_COD_ESC_TG_TOT]]</f>
        <v>-0.78082992402104012</v>
      </c>
      <c r="LN204" s="15">
        <f>Tabla24[[#This Row],[ROS_DUR_COR_COD_ESC_TG_TOT]]-Tabla24[[#This Row],[PAS_DUR_COR_COD_ESC_TG_TOT]]</f>
        <v>-103.82432432432438</v>
      </c>
      <c r="LO204" s="15">
        <f>Tabla24[[#This Row],[PAS_NUM_COR_COD_ROS_TG_NEG]]-Tabla24[[#This Row],[ESC_NUM_COR_COD_ROS_TG_NEG]]</f>
        <v>-0.5</v>
      </c>
      <c r="LP204" s="15">
        <f>Tabla24[[#This Row],[PAS_DUR_COR_COD_ROS_TG_NEG]]-Tabla24[[#This Row],[ESC_DUR_COR_COD_ROS_TG_NEG]]</f>
        <v>203.29166666666674</v>
      </c>
      <c r="LQ204" s="15">
        <f>Tabla24[[#This Row],[PAS_NUM_COR_COD_ROS_TG_NEU]]-Tabla24[[#This Row],[ESC_NUM_COR_COD_ROS_TG_NEU]]</f>
        <v>-0.35000000000000009</v>
      </c>
      <c r="LR204" s="15">
        <f>Tabla24[[#This Row],[PAS_DUR_COR_COD_ROS_TG_NEU]]-Tabla24[[#This Row],[ESC_DUR_COR_COD_ROS_TG_NEU]]</f>
        <v>-299.66666666666674</v>
      </c>
      <c r="LS204" s="15">
        <f>Tabla24[[#This Row],[PAS_NUM_COR_COD_ROS_TG_POS]]-Tabla24[[#This Row],[ESC_NUM_COR_COD_ROS_TG_POS]]</f>
        <v>-0.14619883040935644</v>
      </c>
      <c r="LT204" s="15">
        <f>Tabla24[[#This Row],[PAS_DUR_COR_COD_ROS_TG_POS]]-Tabla24[[#This Row],[ESC_DUR_COR_COD_ROS_TG_POS]]</f>
        <v>-405.81818181818176</v>
      </c>
      <c r="LU204" s="15">
        <f>Tabla24[[#This Row],[PAS_NUM_COR_COD_ROS_TG_TOT]]-Tabla24[[#This Row],[ESC_NUM_COR_COD_ROS_TG_TOT]]</f>
        <v>-0.33956750438340144</v>
      </c>
      <c r="LV204" s="15">
        <f>Tabla24[[#This Row],[PAS_DUR_COR_COD_ROS_TG_TOT]]-Tabla24[[#This Row],[ESC_DUR_COR_COD_ROS_TG_TOT]]</f>
        <v>-111.74474474474482</v>
      </c>
      <c r="LW204" s="15">
        <f>Tabla24[[#This Row],[PAS_NUM_COR_COD_ESC_TG_NEG]]-Tabla24[[#This Row],[ESC_NUM_COR_COD_ESC_TG_NEG]]</f>
        <v>-0.10000000000000009</v>
      </c>
      <c r="LX204" s="15">
        <f>Tabla24[[#This Row],[PAS_DUR_COR_COD_ESC_TG_NEG]]-Tabla24[[#This Row],[ESC_DUR_COR_COD_ESC_TG_NEG]]</f>
        <v>-484.2833333333333</v>
      </c>
      <c r="LY204" s="15">
        <f>Tabla24[[#This Row],[PAS_NUM_COR_COD_ESC_TG_NEU]]-Tabla24[[#This Row],[ESC_NUM_COR_COD_ESC_TG_NEU]]</f>
        <v>-0.25</v>
      </c>
      <c r="LZ204" s="15">
        <f>Tabla24[[#This Row],[PAS_DUR_COR_COD_ESC_TG_NEU]]-Tabla24[[#This Row],[ESC_DUR_COR_COD_ESC_TG_NEU]]</f>
        <v>-133</v>
      </c>
      <c r="MA204" s="15">
        <f>Tabla24[[#This Row],[PAS_NUM_COR_COD_ESC_TG_POS]]-Tabla24[[#This Row],[ESC_NUM_COR_COD_ESC_TG_POS]]</f>
        <v>1.1111111111111112</v>
      </c>
      <c r="MB204" s="15">
        <f>Tabla24[[#This Row],[PAS_DUR_COR_COD_ESC_TG_POS]]-Tabla24[[#This Row],[ESC_DUR_COR_COD_ESC_TG_POS]]</f>
        <v>-576.06666666666683</v>
      </c>
      <c r="MC204" s="15">
        <f>Tabla24[[#This Row],[PAS_NUM_COR_COD_ESC_TG_TOT]]-Tabla24[[#This Row],[ESC_NUM_COR_COD_ESC_TG_TOT]]</f>
        <v>0.22910578609000565</v>
      </c>
      <c r="MD204" s="15">
        <f>Tabla24[[#This Row],[PAS_DUR_COR_COD_ESC_TG_TOT]]-Tabla24[[#This Row],[ESC_DUR_COR_COD_ESC_TG_TOT]]</f>
        <v>-404.59875259875253</v>
      </c>
      <c r="ME204">
        <v>265</v>
      </c>
      <c r="MF204">
        <v>233.28571428571428</v>
      </c>
      <c r="MG204">
        <v>263.75</v>
      </c>
      <c r="MH204">
        <v>252.11111111111111</v>
      </c>
      <c r="MI204">
        <v>335.25</v>
      </c>
      <c r="MJ204">
        <v>300</v>
      </c>
      <c r="MK204">
        <v>202.4</v>
      </c>
      <c r="ML204">
        <v>275.21428571428572</v>
      </c>
      <c r="MM204">
        <v>212.125</v>
      </c>
      <c r="MN204">
        <v>280.33333333333331</v>
      </c>
      <c r="MO204">
        <v>366.25</v>
      </c>
      <c r="MP204">
        <v>269.11111111111109</v>
      </c>
      <c r="MQ204">
        <v>285.2</v>
      </c>
      <c r="MR204">
        <v>260.8</v>
      </c>
      <c r="MS204">
        <v>186.33333333333334</v>
      </c>
      <c r="MT204">
        <v>253</v>
      </c>
      <c r="MU204">
        <v>306.33333333333331</v>
      </c>
      <c r="MV204">
        <v>284.07142857142856</v>
      </c>
      <c r="MW204">
        <v>258.90909090909093</v>
      </c>
      <c r="MX204">
        <v>283.81081081081084</v>
      </c>
      <c r="MY204">
        <v>249.25</v>
      </c>
      <c r="MZ204">
        <v>280.10000000000002</v>
      </c>
      <c r="NA204">
        <v>292.33333333333331</v>
      </c>
      <c r="NB204">
        <v>275.05405405405406</v>
      </c>
      <c r="NC204" s="15">
        <f>Tabla1[[#This Row],[ROS_1DU_COR_COD_ROS_TG_NEG]]-Tabla1[[#This Row],[PAS_1DU_COR_COD_ROS_TG_NEG]]</f>
        <v>-41.333333333333314</v>
      </c>
      <c r="ND204" s="15">
        <f>Tabla1[[#This Row],[ROS_1DU_COR_COD_ROS_TG_NEU]]-Tabla1[[#This Row],[PAS_1DU_COR_COD_ROS_TG_NEU]]</f>
        <v>-50.785714285714278</v>
      </c>
      <c r="NE204" s="15">
        <f>Tabla1[[#This Row],[ROS_1DU_COR_COD_ROS_TG_POS]]-Tabla1[[#This Row],[PAS_1DU_COR_COD_ROS_TG_POS]]</f>
        <v>4.8409090909090651</v>
      </c>
      <c r="NF204" s="15">
        <f>Tabla1[[#This Row],[ROS_1DU_COR_COD_ROS_TG_TOT]]-Tabla1[[#This Row],[PAS_1DU_COR_COD_ROS_TG_TOT]]</f>
        <v>-31.699699699699721</v>
      </c>
      <c r="NG204" s="15">
        <f>Tabla1[[#This Row],[ROS_1DU_COR_COD_ESC_TG_NEG]]-Tabla1[[#This Row],[PAS_1DU_COR_COD_ESC_TG_NEG]]</f>
        <v>86</v>
      </c>
      <c r="NH204" s="15">
        <f>Tabla1[[#This Row],[ROS_1DU_COR_COD_ESC_TG_NEU]]-Tabla1[[#This Row],[PAS_1DU_COR_COD_ESC_TG_NEU]]</f>
        <v>19.899999999999977</v>
      </c>
      <c r="NI204" s="15">
        <f>Tabla1[[#This Row],[ROS_1DU_COR_COD_ESC_TG_POS]]-Tabla1[[#This Row],[PAS_1DU_COR_COD_ESC_TG_POS]]</f>
        <v>-89.933333333333309</v>
      </c>
      <c r="NJ204" s="15">
        <f>Tabla1[[#This Row],[ROS_1DU_COR_COD_ESC_TG_TOT]]-Tabla1[[#This Row],[PAS_1DU_COR_COD_ESC_TG_TOT]]</f>
        <v>0.16023166023165913</v>
      </c>
      <c r="NK204" s="15">
        <f>Tabla1[[#This Row],[PAS_1DU_COR_COD_ROS_TG_NEG]]-Tabla1[[#This Row],[ESC_1DU_COR_COD_ROS_TG_NEG]]</f>
        <v>94.208333333333314</v>
      </c>
      <c r="NL204" s="15">
        <f>Tabla1[[#This Row],[PAS_1DU_COR_COD_ROS_TG_NEU]]-Tabla1[[#This Row],[ESC_1DU_COR_COD_ROS_TG_NEU]]</f>
        <v>3.7380952380952408</v>
      </c>
      <c r="NM204" s="15">
        <f>Tabla1[[#This Row],[PAS_1DU_COR_COD_ROS_TG_POS]]-Tabla1[[#This Row],[ESC_1DU_COR_COD_ROS_TG_POS]]</f>
        <v>-107.34090909090907</v>
      </c>
      <c r="NN204" s="15">
        <f>Tabla1[[#This Row],[PAS_1DU_COR_COD_ROS_TG_TOT]]-Tabla1[[#This Row],[ESC_1DU_COR_COD_ROS_TG_TOT]]</f>
        <v>14.69969969969975</v>
      </c>
      <c r="NO204" s="15">
        <f>Tabla1[[#This Row],[PAS_1DU_COR_COD_ESC_TG_NEG]]-Tabla1[[#This Row],[ESC_1DU_COR_COD_ESC_TG_NEG]]</f>
        <v>-35.949999999999989</v>
      </c>
      <c r="NP204" s="15">
        <f>Tabla1[[#This Row],[PAS_1DU_COR_COD_ESC_TG_NEU]]-Tabla1[[#This Row],[ESC_1DU_COR_COD_ESC_TG_NEU]]</f>
        <v>19.300000000000011</v>
      </c>
      <c r="NQ204" s="15">
        <f>Tabla1[[#This Row],[PAS_1DU_COR_COD_ESC_TG_POS]]-Tabla1[[#This Row],[ESC_1DU_COR_COD_ESC_TG_POS]]</f>
        <v>105.99999999999997</v>
      </c>
      <c r="NR204" s="15">
        <f>Tabla1[[#This Row],[PAS_1DU_COR_COD_ESC_TG_TOT]]-Tabla1[[#This Row],[ESC_1DU_COR_COD_ESC_TG_TOT]]</f>
        <v>22.054054054054063</v>
      </c>
    </row>
    <row r="205" spans="1:382" x14ac:dyDescent="0.3">
      <c r="A205" s="2" t="s">
        <v>231</v>
      </c>
      <c r="B205" s="2">
        <v>70</v>
      </c>
      <c r="C205" s="2">
        <v>2</v>
      </c>
      <c r="D205" s="2">
        <v>73</v>
      </c>
      <c r="E205">
        <v>1.95</v>
      </c>
      <c r="F205">
        <v>989.08333333333337</v>
      </c>
      <c r="G205">
        <v>1.7222222222222223</v>
      </c>
      <c r="H205">
        <v>855.77777777777783</v>
      </c>
      <c r="I205">
        <v>2.35</v>
      </c>
      <c r="J205">
        <v>1141.0833333333333</v>
      </c>
      <c r="K205">
        <v>2.0172413793103448</v>
      </c>
      <c r="L205">
        <v>1008</v>
      </c>
      <c r="M205">
        <v>2.8</v>
      </c>
      <c r="N205">
        <v>1227</v>
      </c>
      <c r="O205">
        <v>3</v>
      </c>
      <c r="P205">
        <v>1202.3846153846155</v>
      </c>
      <c r="Q205">
        <v>3</v>
      </c>
      <c r="R205">
        <v>1035.3125</v>
      </c>
      <c r="S205">
        <v>2.9310344827586206</v>
      </c>
      <c r="T205">
        <v>1148.2325581395348</v>
      </c>
      <c r="U205">
        <v>2.4741379310344827</v>
      </c>
      <c r="V205">
        <v>1087.3421052631579</v>
      </c>
      <c r="W205">
        <v>1.4</v>
      </c>
      <c r="X205">
        <v>602.53846153846155</v>
      </c>
      <c r="Y205">
        <v>1.5555555555555556</v>
      </c>
      <c r="Z205">
        <v>686.09090909090912</v>
      </c>
      <c r="AA205">
        <v>1.8</v>
      </c>
      <c r="AB205">
        <v>738.93333333333328</v>
      </c>
      <c r="AC205">
        <v>1.5862068965517242</v>
      </c>
      <c r="AD205">
        <v>678.56410256410254</v>
      </c>
      <c r="AE205">
        <v>1.5862068965517242</v>
      </c>
      <c r="AF205">
        <v>678.56410256410254</v>
      </c>
      <c r="AG205">
        <v>2.1781609195402298</v>
      </c>
      <c r="AH205">
        <v>948.71304347826083</v>
      </c>
      <c r="AK205">
        <v>1</v>
      </c>
      <c r="AL205">
        <v>310</v>
      </c>
      <c r="AO205">
        <v>1</v>
      </c>
      <c r="AP205">
        <v>310</v>
      </c>
      <c r="AS205">
        <v>3.5</v>
      </c>
      <c r="AT205">
        <v>996</v>
      </c>
      <c r="AW205">
        <v>3.5</v>
      </c>
      <c r="AX205">
        <v>996</v>
      </c>
      <c r="AY205">
        <v>2.25</v>
      </c>
      <c r="AZ205">
        <v>767.33333333333337</v>
      </c>
      <c r="BC205">
        <v>1.5</v>
      </c>
      <c r="BD205">
        <v>891</v>
      </c>
      <c r="BG205">
        <v>1.5</v>
      </c>
      <c r="BH205">
        <v>891</v>
      </c>
      <c r="BI205">
        <v>1.5</v>
      </c>
      <c r="BJ205">
        <v>891</v>
      </c>
      <c r="BK205">
        <v>2</v>
      </c>
      <c r="BL205">
        <v>798.25</v>
      </c>
      <c r="BM205">
        <v>2.1722222222222221</v>
      </c>
      <c r="BN205">
        <v>943.65546218487395</v>
      </c>
      <c r="BO205">
        <v>1.1000000000000001</v>
      </c>
      <c r="BP205">
        <v>1679</v>
      </c>
      <c r="BQ205">
        <v>3</v>
      </c>
      <c r="BR205">
        <v>1559.4</v>
      </c>
      <c r="BS205">
        <v>1.7</v>
      </c>
      <c r="BT205">
        <v>1047.4000000000001</v>
      </c>
      <c r="BU205">
        <v>1.9333333333333333</v>
      </c>
      <c r="BV205">
        <v>1366</v>
      </c>
      <c r="BW205">
        <v>2</v>
      </c>
      <c r="BX205">
        <v>1675.3333333333333</v>
      </c>
      <c r="BY205">
        <v>1.8</v>
      </c>
      <c r="BZ205">
        <v>984.66666666666663</v>
      </c>
      <c r="CA205">
        <v>1.5</v>
      </c>
      <c r="CB205">
        <v>1164</v>
      </c>
      <c r="CC205">
        <v>1.7619047619047619</v>
      </c>
      <c r="CD205">
        <v>1274.6666666666667</v>
      </c>
      <c r="CE205">
        <v>1.8627450980392157</v>
      </c>
      <c r="CF205">
        <v>1326.8571428571429</v>
      </c>
      <c r="CG205">
        <v>2.5</v>
      </c>
      <c r="CH205">
        <v>1225</v>
      </c>
      <c r="CI205">
        <v>1.4</v>
      </c>
      <c r="CJ205">
        <v>1033.5</v>
      </c>
      <c r="CK205">
        <v>0.8</v>
      </c>
      <c r="CL205">
        <v>957.66666666666663</v>
      </c>
      <c r="CM205">
        <v>1.5666666666666667</v>
      </c>
      <c r="CN205">
        <v>1104.3846153846155</v>
      </c>
      <c r="CO205">
        <v>1.75</v>
      </c>
      <c r="CP205">
        <v>1148.5</v>
      </c>
      <c r="CQ205">
        <v>1.2</v>
      </c>
      <c r="CR205">
        <v>898</v>
      </c>
      <c r="CS205">
        <v>2.125</v>
      </c>
      <c r="CT205">
        <v>1388.3333333333333</v>
      </c>
      <c r="CU205">
        <v>1.7619047619047619</v>
      </c>
      <c r="CV205">
        <v>1172.7777777777778</v>
      </c>
      <c r="CW205">
        <v>1.6470588235294117</v>
      </c>
      <c r="CX205">
        <v>1132.3636363636363</v>
      </c>
      <c r="CY205">
        <v>1.7549019607843137</v>
      </c>
      <c r="CZ205">
        <v>1227.3488372093022</v>
      </c>
      <c r="DA205">
        <v>0.3</v>
      </c>
      <c r="DB205">
        <v>462</v>
      </c>
      <c r="DC205">
        <v>0.6</v>
      </c>
      <c r="DD205">
        <v>568</v>
      </c>
      <c r="DE205">
        <v>0.4</v>
      </c>
      <c r="DF205">
        <v>449.33333333333331</v>
      </c>
      <c r="DG205">
        <v>0.43333333333333335</v>
      </c>
      <c r="DH205">
        <v>497</v>
      </c>
      <c r="DI205">
        <v>1.25</v>
      </c>
      <c r="DJ205">
        <v>822.66666666666663</v>
      </c>
      <c r="DK205">
        <v>1.2</v>
      </c>
      <c r="DL205">
        <v>994.5</v>
      </c>
      <c r="DM205">
        <v>0.875</v>
      </c>
      <c r="DN205">
        <v>707.33333333333337</v>
      </c>
      <c r="DO205">
        <v>1.0952380952380953</v>
      </c>
      <c r="DP205">
        <v>822.375</v>
      </c>
      <c r="DQ205">
        <v>0.70588235294117652</v>
      </c>
      <c r="DR205">
        <v>659.6875</v>
      </c>
      <c r="DS205">
        <v>0.70588235294117652</v>
      </c>
      <c r="DT205">
        <v>659.6875</v>
      </c>
      <c r="DU205">
        <v>1.4052287581699345</v>
      </c>
      <c r="DV205">
        <v>1073.406779661017</v>
      </c>
      <c r="EE205">
        <v>0</v>
      </c>
      <c r="EG205">
        <v>0.4</v>
      </c>
      <c r="EH205">
        <v>131</v>
      </c>
      <c r="EI205">
        <v>1</v>
      </c>
      <c r="EJ205">
        <v>496</v>
      </c>
      <c r="EK205">
        <v>0.44444444444444442</v>
      </c>
      <c r="EL205">
        <v>252.66666666666666</v>
      </c>
      <c r="EM205">
        <v>0.44444444444444442</v>
      </c>
      <c r="EN205">
        <v>252.66666666666666</v>
      </c>
      <c r="EW205">
        <v>1.5</v>
      </c>
      <c r="EX205">
        <v>1041</v>
      </c>
      <c r="EY205">
        <v>1.4</v>
      </c>
      <c r="EZ205">
        <v>1053</v>
      </c>
      <c r="FA205">
        <v>0</v>
      </c>
      <c r="FC205">
        <v>1.1111111111111112</v>
      </c>
      <c r="FD205">
        <v>1049</v>
      </c>
      <c r="FE205">
        <v>1.1111111111111112</v>
      </c>
      <c r="FF205">
        <v>1049</v>
      </c>
      <c r="FG205">
        <v>0.77777777777777779</v>
      </c>
      <c r="FH205">
        <v>650.83333333333337</v>
      </c>
      <c r="FQ205">
        <v>0</v>
      </c>
      <c r="FS205">
        <v>1</v>
      </c>
      <c r="FT205">
        <v>678</v>
      </c>
      <c r="FU205">
        <v>0.5</v>
      </c>
      <c r="FV205">
        <v>128</v>
      </c>
      <c r="FW205">
        <v>0.66666666666666663</v>
      </c>
      <c r="FX205">
        <v>494.66666666666669</v>
      </c>
      <c r="FY205">
        <v>0.66666666666666663</v>
      </c>
      <c r="FZ205">
        <v>494.66666666666669</v>
      </c>
      <c r="GA205">
        <v>0.66666666666666663</v>
      </c>
      <c r="GB205">
        <v>494.66666666666669</v>
      </c>
      <c r="GC205">
        <v>0.7407407407407407</v>
      </c>
      <c r="GD205">
        <v>598.77777777777783</v>
      </c>
      <c r="GE205">
        <v>1.3055555555555556</v>
      </c>
      <c r="GF205">
        <v>1010.5882352941177</v>
      </c>
      <c r="GG205">
        <v>2.5</v>
      </c>
      <c r="GH205">
        <v>1102.4000000000001</v>
      </c>
      <c r="GI205">
        <v>1.3</v>
      </c>
      <c r="GJ205">
        <v>714.6</v>
      </c>
      <c r="GK205">
        <v>2.1111111111111112</v>
      </c>
      <c r="GL205">
        <v>1134.75</v>
      </c>
      <c r="GM205">
        <v>1.9259259259259258</v>
      </c>
      <c r="GN205">
        <v>973.14285714285711</v>
      </c>
      <c r="GO205">
        <v>0.55555555555555558</v>
      </c>
      <c r="GP205">
        <v>489.33333333333331</v>
      </c>
      <c r="GQ205">
        <v>1.1111111111111112</v>
      </c>
      <c r="GR205">
        <v>482.6</v>
      </c>
      <c r="GS205">
        <v>1.2222222222222223</v>
      </c>
      <c r="GT205">
        <v>838.66666666666663</v>
      </c>
      <c r="GU205">
        <v>0.96296296296296291</v>
      </c>
      <c r="GV205">
        <v>581.5454545454545</v>
      </c>
      <c r="GW205">
        <v>1.4444444444444444</v>
      </c>
      <c r="GX205">
        <v>800.84</v>
      </c>
      <c r="GY205">
        <v>1.875</v>
      </c>
      <c r="GZ205">
        <v>751.8</v>
      </c>
      <c r="HA205">
        <v>3.5</v>
      </c>
      <c r="HB205">
        <v>1623.6666666666667</v>
      </c>
      <c r="HC205">
        <v>3.4444444444444446</v>
      </c>
      <c r="HD205">
        <v>1330.1666666666667</v>
      </c>
      <c r="HE205">
        <v>3</v>
      </c>
      <c r="HF205">
        <v>1263.6470588235295</v>
      </c>
      <c r="HG205">
        <v>2.6666666666666665</v>
      </c>
      <c r="HH205">
        <v>1069.5</v>
      </c>
      <c r="HI205">
        <v>2.6666666666666665</v>
      </c>
      <c r="HJ205">
        <v>788.71428571428567</v>
      </c>
      <c r="HK205">
        <v>3.2222222222222223</v>
      </c>
      <c r="HL205">
        <v>1226.8571428571429</v>
      </c>
      <c r="HM205">
        <v>2.8518518518518516</v>
      </c>
      <c r="HN205">
        <v>1026.3</v>
      </c>
      <c r="HO205">
        <v>2.925925925925926</v>
      </c>
      <c r="HP205">
        <v>1135.3513513513512</v>
      </c>
      <c r="HQ205">
        <v>2.1851851851851851</v>
      </c>
      <c r="HR205">
        <v>1000.4677419354839</v>
      </c>
      <c r="HS205">
        <v>2.125</v>
      </c>
      <c r="HT205">
        <v>592</v>
      </c>
      <c r="HU205">
        <v>1.7</v>
      </c>
      <c r="HV205">
        <v>1042.5999999999999</v>
      </c>
      <c r="HW205">
        <v>2.6666666666666665</v>
      </c>
      <c r="HX205">
        <v>1000.5</v>
      </c>
      <c r="HY205">
        <v>2.1481481481481484</v>
      </c>
      <c r="HZ205">
        <v>839.57894736842104</v>
      </c>
      <c r="IA205">
        <v>0.77777777777777779</v>
      </c>
      <c r="IB205">
        <v>350.66666666666669</v>
      </c>
      <c r="IC205">
        <v>1.7777777777777777</v>
      </c>
      <c r="ID205">
        <v>982.6</v>
      </c>
      <c r="IE205">
        <v>1.8888888888888888</v>
      </c>
      <c r="IF205">
        <v>671.71428571428567</v>
      </c>
      <c r="IG205">
        <v>1.4814814814814814</v>
      </c>
      <c r="IH205">
        <v>651.05555555555554</v>
      </c>
      <c r="II205">
        <v>1.8148148148148149</v>
      </c>
      <c r="IJ205">
        <v>747.8648648648649</v>
      </c>
      <c r="IK205">
        <v>1.8148148148148149</v>
      </c>
      <c r="IL205">
        <v>747.8648648648649</v>
      </c>
      <c r="IM205">
        <v>2.0617283950617282</v>
      </c>
      <c r="IN205">
        <v>906.06060606060601</v>
      </c>
      <c r="IO205">
        <v>2.5</v>
      </c>
      <c r="IP205">
        <v>1427</v>
      </c>
      <c r="IS205">
        <v>1</v>
      </c>
      <c r="IT205">
        <v>397</v>
      </c>
      <c r="IU205">
        <v>2</v>
      </c>
      <c r="IV205">
        <v>912</v>
      </c>
      <c r="IW205">
        <v>4</v>
      </c>
      <c r="IX205">
        <v>1199</v>
      </c>
      <c r="IY205">
        <v>0</v>
      </c>
      <c r="JA205">
        <v>3</v>
      </c>
      <c r="JB205">
        <v>731</v>
      </c>
      <c r="JC205">
        <v>2.3333333333333335</v>
      </c>
      <c r="JD205">
        <v>965</v>
      </c>
      <c r="JE205">
        <v>2.1666666666666665</v>
      </c>
      <c r="JF205">
        <v>938.5</v>
      </c>
      <c r="JG205">
        <v>2</v>
      </c>
      <c r="JH205">
        <v>457</v>
      </c>
      <c r="JK205">
        <v>2</v>
      </c>
      <c r="JL205">
        <v>513</v>
      </c>
      <c r="JM205">
        <v>2</v>
      </c>
      <c r="JN205">
        <v>475.66666666666669</v>
      </c>
      <c r="JO205">
        <v>0</v>
      </c>
      <c r="JQ205">
        <v>0</v>
      </c>
      <c r="JS205">
        <v>3</v>
      </c>
      <c r="JT205">
        <v>730</v>
      </c>
      <c r="JU205">
        <v>1</v>
      </c>
      <c r="JV205">
        <v>730</v>
      </c>
      <c r="JW205">
        <v>1.5</v>
      </c>
      <c r="JX205">
        <v>539.25</v>
      </c>
      <c r="JY205">
        <v>1.8333333333333333</v>
      </c>
      <c r="JZ205">
        <v>738.875</v>
      </c>
      <c r="KA205">
        <v>1.5</v>
      </c>
      <c r="KB205">
        <v>480.5</v>
      </c>
      <c r="KE205">
        <v>2</v>
      </c>
      <c r="KF205">
        <v>585</v>
      </c>
      <c r="KG205">
        <v>1.6666666666666667</v>
      </c>
      <c r="KH205">
        <v>515.33333333333337</v>
      </c>
      <c r="KI205">
        <v>3</v>
      </c>
      <c r="KJ205">
        <v>853</v>
      </c>
      <c r="KK205">
        <v>3</v>
      </c>
      <c r="KL205">
        <v>991</v>
      </c>
      <c r="KM205">
        <v>6</v>
      </c>
      <c r="KN205">
        <v>1747</v>
      </c>
      <c r="KO205">
        <v>4</v>
      </c>
      <c r="KP205">
        <v>1197</v>
      </c>
      <c r="KQ205">
        <v>2.8333333333333335</v>
      </c>
      <c r="KR205">
        <v>856.16666666666663</v>
      </c>
      <c r="KS205">
        <v>2.8333333333333335</v>
      </c>
      <c r="KT205">
        <v>856.16666666666663</v>
      </c>
      <c r="KU205">
        <v>2.1666666666666665</v>
      </c>
      <c r="KV205">
        <v>789.14285714285711</v>
      </c>
      <c r="KW205">
        <v>2.0722222222222224</v>
      </c>
      <c r="KX205">
        <v>891.57522123893807</v>
      </c>
      <c r="KY205" s="15">
        <f>Tabla24[[#This Row],[ROS_NUM_COR_COD_ROS_TG_NEG]]-Tabla24[[#This Row],[PAS_NUM_COR_COD_ROS_TG_NEG]]</f>
        <v>-0.1333333333333333</v>
      </c>
      <c r="KZ205" s="15">
        <f>Tabla24[[#This Row],[ROS_DUR_COR_COD_ROS_TG_NEG]]-Tabla24[[#This Row],[PAS_DUR_COR_COD_ROS_TG_NEG]]</f>
        <v>-157.5</v>
      </c>
      <c r="LA205" s="15">
        <f>Tabla24[[#This Row],[ROS_NUM_COR_COD_ROS_TG_NEU]]-Tabla24[[#This Row],[PAS_NUM_COR_COD_ROS_TG_NEU]]</f>
        <v>-0.33333333333333348</v>
      </c>
      <c r="LB205" s="15">
        <f>Tabla24[[#This Row],[ROS_DUR_COR_COD_ROS_TG_NEU]]-Tabla24[[#This Row],[PAS_DUR_COR_COD_ROS_TG_NEU]]</f>
        <v>-413.67032967032981</v>
      </c>
      <c r="LC205" s="15">
        <f>Tabla24[[#This Row],[ROS_NUM_COR_COD_ROS_TG_POS]]-Tabla24[[#This Row],[PAS_NUM_COR_COD_ROS_TG_POS]]</f>
        <v>0.22222222222222232</v>
      </c>
      <c r="LD205" s="15">
        <f>Tabla24[[#This Row],[ROS_DUR_COR_COD_ROS_TG_POS]]-Tabla24[[#This Row],[PAS_DUR_COR_COD_ROS_TG_POS]]</f>
        <v>191.54464285714289</v>
      </c>
      <c r="LE205" s="15">
        <f>Tabla24[[#This Row],[ROS_NUM_COR_COD_ROS_TG_TOT]]-Tabla24[[#This Row],[PAS_NUM_COR_COD_ROS_TG_TOT]]</f>
        <v>-7.9182630906768914E-2</v>
      </c>
      <c r="LF205" s="15">
        <f>Tabla24[[#This Row],[ROS_DUR_COR_COD_ROS_TG_TOT]]-Tabla24[[#This Row],[PAS_DUR_COR_COD_ROS_TG_TOT]]</f>
        <v>-121.93255813953488</v>
      </c>
      <c r="LG205" s="15">
        <f>Tabla24[[#This Row],[ROS_NUM_COR_COD_ESC_TG_NEG]]-Tabla24[[#This Row],[PAS_NUM_COR_COD_ESC_TG_NEG]]</f>
        <v>-1.3944444444444444</v>
      </c>
      <c r="LH205" s="15">
        <f>Tabla24[[#This Row],[ROS_DUR_COR_COD_ESC_TG_NEG]]-Tabla24[[#This Row],[PAS_DUR_COR_COD_ESC_TG_NEG]]</f>
        <v>-499.75000000000006</v>
      </c>
      <c r="LI205" s="15">
        <f>Tabla24[[#This Row],[ROS_NUM_COR_COD_ESC_TG_NEU]]-Tabla24[[#This Row],[PAS_NUM_COR_COD_ESC_TG_NEU]]</f>
        <v>-0.61111111111111116</v>
      </c>
      <c r="LJ205" s="15">
        <f>Tabla24[[#This Row],[ROS_NUM_COR_COD_ESC_TG_NEG]]-Tabla24[[#This Row],[PAS_NUM_COR_COD_ESC_TG_NEG]]</f>
        <v>-1.3944444444444444</v>
      </c>
      <c r="LK205" s="15">
        <f>Tabla24[[#This Row],[ROS_NUM_COR_COD_ESC_TG_POS]]-Tabla24[[#This Row],[PAS_NUM_COR_COD_ESC_TG_POS]]</f>
        <v>-1.1277777777777778</v>
      </c>
      <c r="LL205" s="15">
        <f>Tabla24[[#This Row],[ROS_DUR_COR_COD_ESC_TG_POS]]-Tabla24[[#This Row],[PAS_DUR_COR_COD_ESC_TG_POS]]</f>
        <v>-302.41666666666663</v>
      </c>
      <c r="LM205" s="15">
        <f>Tabla24[[#This Row],[ROS_NUM_COR_COD_ESC_TG_TOT]]-Tabla24[[#This Row],[PAS_NUM_COR_COD_ESC_TG_TOT]]</f>
        <v>-1.054278416347382</v>
      </c>
      <c r="LN205" s="15">
        <f>Tabla24[[#This Row],[ROS_DUR_COR_COD_ESC_TG_TOT]]-Tabla24[[#This Row],[PAS_DUR_COR_COD_ESC_TG_TOT]]</f>
        <v>-426.4545454545455</v>
      </c>
      <c r="LO205" s="15">
        <f>Tabla24[[#This Row],[PAS_NUM_COR_COD_ROS_TG_NEG]]-Tabla24[[#This Row],[ESC_NUM_COR_COD_ROS_TG_NEG]]</f>
        <v>1.0499999999999998</v>
      </c>
      <c r="LP205" s="15">
        <f>Tabla24[[#This Row],[PAS_DUR_COR_COD_ROS_TG_NEG]]-Tabla24[[#This Row],[ESC_DUR_COR_COD_ROS_TG_NEG]]</f>
        <v>78.5</v>
      </c>
      <c r="LQ205" s="15">
        <f>Tabla24[[#This Row],[PAS_NUM_COR_COD_ROS_TG_NEU]]-Tabla24[[#This Row],[ESC_NUM_COR_COD_ROS_TG_NEU]]</f>
        <v>1.8</v>
      </c>
      <c r="LR205" s="15">
        <f>Tabla24[[#This Row],[PAS_DUR_COR_COD_ROS_TG_NEU]]-Tabla24[[#This Row],[ESC_DUR_COR_COD_ROS_TG_NEU]]</f>
        <v>304.38461538461547</v>
      </c>
      <c r="LS205" s="15">
        <f>Tabla24[[#This Row],[PAS_NUM_COR_COD_ROS_TG_POS]]-Tabla24[[#This Row],[ESC_NUM_COR_COD_ROS_TG_POS]]</f>
        <v>0.875</v>
      </c>
      <c r="LT205" s="15">
        <f>Tabla24[[#This Row],[PAS_DUR_COR_COD_ROS_TG_POS]]-Tabla24[[#This Row],[ESC_DUR_COR_COD_ROS_TG_POS]]</f>
        <v>-353.02083333333326</v>
      </c>
      <c r="LU205" s="15">
        <f>Tabla24[[#This Row],[PAS_NUM_COR_COD_ROS_TG_TOT]]-Tabla24[[#This Row],[ESC_NUM_COR_COD_ROS_TG_TOT]]</f>
        <v>1.1691297208538587</v>
      </c>
      <c r="LV205" s="15">
        <f>Tabla24[[#This Row],[PAS_DUR_COR_COD_ROS_TG_TOT]]-Tabla24[[#This Row],[ESC_DUR_COR_COD_ROS_TG_TOT]]</f>
        <v>-24.545219638242997</v>
      </c>
      <c r="LW205" s="15">
        <f>Tabla24[[#This Row],[PAS_NUM_COR_COD_ESC_TG_NEG]]-Tabla24[[#This Row],[ESC_NUM_COR_COD_ESC_TG_NEG]]</f>
        <v>-5.0000000000000044E-2</v>
      </c>
      <c r="LX205" s="15">
        <f>Tabla24[[#This Row],[PAS_DUR_COR_COD_ESC_TG_NEG]]-Tabla24[[#This Row],[ESC_DUR_COR_COD_ESC_TG_NEG]]</f>
        <v>-686.24999999999989</v>
      </c>
      <c r="LY205" s="15">
        <f>Tabla24[[#This Row],[PAS_NUM_COR_COD_ESC_TG_NEU]]-Tabla24[[#This Row],[ESC_NUM_COR_COD_ESC_TG_NEU]]</f>
        <v>-7.7777777777777724E-2</v>
      </c>
      <c r="LZ205" s="15">
        <f>Tabla24[[#This Row],[PAS_DUR_COR_COD_ESC_TG_NEU]]-Tabla24[[#This Row],[ESC_DUR_COR_COD_ESC_TG_NEU]]</f>
        <v>-128.8888888888888</v>
      </c>
      <c r="MA205" s="15">
        <f>Tabla24[[#This Row],[PAS_NUM_COR_COD_ESC_TG_POS]]-Tabla24[[#This Row],[ESC_NUM_COR_COD_ESC_TG_POS]]</f>
        <v>0.85000000000000009</v>
      </c>
      <c r="MB205" s="15">
        <f>Tabla24[[#This Row],[PAS_DUR_COR_COD_ESC_TG_POS]]-Tabla24[[#This Row],[ESC_DUR_COR_COD_ESC_TG_POS]]</f>
        <v>-22.916666666666742</v>
      </c>
      <c r="MC205" s="15">
        <f>Tabla24[[#This Row],[PAS_NUM_COR_COD_ESC_TG_TOT]]-Tabla24[[#This Row],[ESC_NUM_COR_COD_ESC_TG_TOT]]</f>
        <v>0.25533661740558289</v>
      </c>
      <c r="MD205" s="15">
        <f>Tabla24[[#This Row],[PAS_DUR_COR_COD_ESC_TG_TOT]]-Tabla24[[#This Row],[ESC_DUR_COR_COD_ESC_TG_TOT]]</f>
        <v>-266.66666666666674</v>
      </c>
      <c r="ME205">
        <v>265.33333333333331</v>
      </c>
      <c r="MF205">
        <v>220.28571428571428</v>
      </c>
      <c r="MG205">
        <v>253.42857142857142</v>
      </c>
      <c r="MH205">
        <v>245.4</v>
      </c>
      <c r="MI205">
        <v>283</v>
      </c>
      <c r="MJ205">
        <v>271</v>
      </c>
      <c r="MK205">
        <v>230</v>
      </c>
      <c r="ML205">
        <v>263.09090909090907</v>
      </c>
      <c r="MM205">
        <v>385.75</v>
      </c>
      <c r="MN205">
        <v>266</v>
      </c>
      <c r="MO205">
        <v>296</v>
      </c>
      <c r="MP205">
        <v>329.22222222222223</v>
      </c>
      <c r="MQ205">
        <v>364.66666666666669</v>
      </c>
      <c r="MR205">
        <v>345.66666666666669</v>
      </c>
      <c r="MS205">
        <v>337.33333333333331</v>
      </c>
      <c r="MT205">
        <v>349.22222222222223</v>
      </c>
      <c r="MU205">
        <v>303.07142857142856</v>
      </c>
      <c r="MV205">
        <v>260.92307692307691</v>
      </c>
      <c r="MW205">
        <v>308.6875</v>
      </c>
      <c r="MX205">
        <v>292.41860465116281</v>
      </c>
      <c r="MY205">
        <v>291.91666666666669</v>
      </c>
      <c r="MZ205">
        <v>175.88888888888889</v>
      </c>
      <c r="NA205">
        <v>281.41666666666669</v>
      </c>
      <c r="NB205">
        <v>256.45454545454544</v>
      </c>
      <c r="NC205" s="15">
        <f>Tabla1[[#This Row],[ROS_1DU_COR_COD_ROS_TG_NEG]]-Tabla1[[#This Row],[PAS_1DU_COR_COD_ROS_TG_NEG]]</f>
        <v>-37.738095238095241</v>
      </c>
      <c r="ND205" s="15">
        <f>Tabla1[[#This Row],[ROS_1DU_COR_COD_ROS_TG_NEU]]-Tabla1[[#This Row],[PAS_1DU_COR_COD_ROS_TG_NEU]]</f>
        <v>-40.637362637362628</v>
      </c>
      <c r="NE205" s="15">
        <f>Tabla1[[#This Row],[ROS_1DU_COR_COD_ROS_TG_POS]]-Tabla1[[#This Row],[PAS_1DU_COR_COD_ROS_TG_POS]]</f>
        <v>-55.258928571428584</v>
      </c>
      <c r="NF205" s="15">
        <f>Tabla1[[#This Row],[ROS_1DU_COR_COD_ROS_TG_TOT]]-Tabla1[[#This Row],[PAS_1DU_COR_COD_ROS_TG_TOT]]</f>
        <v>-47.018604651162804</v>
      </c>
      <c r="NG205" s="15">
        <f>Tabla1[[#This Row],[ROS_1DU_COR_COD_ESC_TG_NEG]]-Tabla1[[#This Row],[PAS_1DU_COR_COD_ESC_TG_NEG]]</f>
        <v>-8.9166666666666856</v>
      </c>
      <c r="NH205" s="15">
        <f>Tabla1[[#This Row],[ROS_1DU_COR_COD_ESC_TG_NEU]]-Tabla1[[#This Row],[PAS_1DU_COR_COD_ESC_TG_NEU]]</f>
        <v>95.111111111111114</v>
      </c>
      <c r="NI205" s="15">
        <f>Tabla1[[#This Row],[ROS_1DU_COR_COD_ESC_TG_POS]]-Tabla1[[#This Row],[PAS_1DU_COR_COD_ESC_TG_POS]]</f>
        <v>-51.416666666666686</v>
      </c>
      <c r="NJ205" s="15">
        <f>Tabla1[[#This Row],[ROS_1DU_COR_COD_ESC_TG_TOT]]-Tabla1[[#This Row],[PAS_1DU_COR_COD_ESC_TG_TOT]]</f>
        <v>6.636363636363626</v>
      </c>
      <c r="NK205" s="15">
        <f>Tabla1[[#This Row],[PAS_1DU_COR_COD_ROS_TG_NEG]]-Tabla1[[#This Row],[ESC_1DU_COR_COD_ROS_TG_NEG]]</f>
        <v>-82.678571428571445</v>
      </c>
      <c r="NL205" s="15">
        <f>Tabla1[[#This Row],[PAS_1DU_COR_COD_ROS_TG_NEU]]-Tabla1[[#This Row],[ESC_1DU_COR_COD_ROS_TG_NEU]]</f>
        <v>-5.0769230769230944</v>
      </c>
      <c r="NM205" s="15">
        <f>Tabla1[[#This Row],[PAS_1DU_COR_COD_ROS_TG_POS]]-Tabla1[[#This Row],[ESC_1DU_COR_COD_ROS_TG_POS]]</f>
        <v>12.6875</v>
      </c>
      <c r="NN205" s="15">
        <f>Tabla1[[#This Row],[PAS_1DU_COR_COD_ROS_TG_TOT]]-Tabla1[[#This Row],[ESC_1DU_COR_COD_ROS_TG_TOT]]</f>
        <v>-36.803617571059419</v>
      </c>
      <c r="NO205" s="15">
        <f>Tabla1[[#This Row],[PAS_1DU_COR_COD_ESC_TG_NEG]]-Tabla1[[#This Row],[ESC_1DU_COR_COD_ESC_TG_NEG]]</f>
        <v>-72.75</v>
      </c>
      <c r="NP205" s="15">
        <f>Tabla1[[#This Row],[PAS_1DU_COR_COD_ESC_TG_NEU]]-Tabla1[[#This Row],[ESC_1DU_COR_COD_ESC_TG_NEU]]</f>
        <v>-169.7777777777778</v>
      </c>
      <c r="NQ205" s="15">
        <f>Tabla1[[#This Row],[PAS_1DU_COR_COD_ESC_TG_POS]]-Tabla1[[#This Row],[ESC_1DU_COR_COD_ESC_TG_POS]]</f>
        <v>-55.916666666666629</v>
      </c>
      <c r="NR205" s="15">
        <f>Tabla1[[#This Row],[PAS_1DU_COR_COD_ESC_TG_TOT]]-Tabla1[[#This Row],[ESC_1DU_COR_COD_ESC_TG_TOT]]</f>
        <v>-92.767676767676789</v>
      </c>
    </row>
    <row r="206" spans="1:382" x14ac:dyDescent="0.3">
      <c r="A206" s="2" t="s">
        <v>232</v>
      </c>
      <c r="B206" s="2">
        <v>70</v>
      </c>
      <c r="C206" s="2">
        <v>2</v>
      </c>
      <c r="D206" s="2">
        <v>70</v>
      </c>
      <c r="E206">
        <v>3.65</v>
      </c>
      <c r="F206">
        <v>1137.1666666666667</v>
      </c>
      <c r="G206">
        <v>3.05</v>
      </c>
      <c r="H206">
        <v>927.23529411764707</v>
      </c>
      <c r="I206">
        <v>3.45</v>
      </c>
      <c r="J206">
        <v>1105.0588235294117</v>
      </c>
      <c r="K206">
        <v>3.3833333333333333</v>
      </c>
      <c r="L206">
        <v>1058.0384615384614</v>
      </c>
      <c r="M206">
        <v>3.45</v>
      </c>
      <c r="N206">
        <v>1046.1052631578948</v>
      </c>
      <c r="O206">
        <v>4.8</v>
      </c>
      <c r="P206">
        <v>1271</v>
      </c>
      <c r="Q206">
        <v>3.7</v>
      </c>
      <c r="R206">
        <v>1031.6111111111111</v>
      </c>
      <c r="S206">
        <v>3.9833333333333334</v>
      </c>
      <c r="T206">
        <v>1120.4385964912281</v>
      </c>
      <c r="U206">
        <v>3.6833333333333331</v>
      </c>
      <c r="V206">
        <v>1090.6697247706422</v>
      </c>
      <c r="W206">
        <v>2.85</v>
      </c>
      <c r="X206">
        <v>837.22222222222217</v>
      </c>
      <c r="Y206">
        <v>3</v>
      </c>
      <c r="Z206">
        <v>816.65</v>
      </c>
      <c r="AA206">
        <v>2.95</v>
      </c>
      <c r="AB206">
        <v>791.2</v>
      </c>
      <c r="AC206">
        <v>2.9333333333333331</v>
      </c>
      <c r="AD206">
        <v>814.25862068965512</v>
      </c>
      <c r="AE206">
        <v>2.9333333333333331</v>
      </c>
      <c r="AF206">
        <v>814.25862068965512</v>
      </c>
      <c r="AG206">
        <v>3.4333333333333331</v>
      </c>
      <c r="AH206">
        <v>994.67065868263478</v>
      </c>
      <c r="BM206">
        <v>3.4333333333333331</v>
      </c>
      <c r="BN206">
        <v>994.67065868263478</v>
      </c>
      <c r="BO206">
        <v>6.1111111111111107</v>
      </c>
      <c r="BP206">
        <v>1950.25</v>
      </c>
      <c r="BQ206">
        <v>6.333333333333333</v>
      </c>
      <c r="BR206">
        <v>1803.5555555555557</v>
      </c>
      <c r="BS206">
        <v>6.7777777777777777</v>
      </c>
      <c r="BT206">
        <v>1833.5555555555557</v>
      </c>
      <c r="BU206">
        <v>6.4074074074074074</v>
      </c>
      <c r="BV206">
        <v>1859.0769230769231</v>
      </c>
      <c r="BW206">
        <v>6.1111111111111107</v>
      </c>
      <c r="BX206">
        <v>1966.1111111111111</v>
      </c>
      <c r="BY206">
        <v>6.2222222222222223</v>
      </c>
      <c r="BZ206">
        <v>1881.2222222222222</v>
      </c>
      <c r="CA206">
        <v>6.2</v>
      </c>
      <c r="CB206">
        <v>1817.6</v>
      </c>
      <c r="CC206">
        <v>6.1785714285714288</v>
      </c>
      <c r="CD206">
        <v>1885.7857142857142</v>
      </c>
      <c r="CE206">
        <v>6.290909090909091</v>
      </c>
      <c r="CF206">
        <v>1872.9259259259259</v>
      </c>
      <c r="CG206">
        <v>1.4444444444444444</v>
      </c>
      <c r="CH206">
        <v>972.75</v>
      </c>
      <c r="CI206">
        <v>1.3333333333333333</v>
      </c>
      <c r="CJ206">
        <v>858</v>
      </c>
      <c r="CK206">
        <v>1.2222222222222223</v>
      </c>
      <c r="CL206">
        <v>373.14285714285717</v>
      </c>
      <c r="CM206">
        <v>1.3333333333333333</v>
      </c>
      <c r="CN206">
        <v>662.33333333333337</v>
      </c>
      <c r="CO206">
        <v>1</v>
      </c>
      <c r="CP206">
        <v>523.4</v>
      </c>
      <c r="CQ206">
        <v>1.3333333333333333</v>
      </c>
      <c r="CR206">
        <v>464.5</v>
      </c>
      <c r="CS206">
        <v>1.3</v>
      </c>
      <c r="CT206">
        <v>408.25</v>
      </c>
      <c r="CU206">
        <v>1.2142857142857142</v>
      </c>
      <c r="CV206">
        <v>456.31578947368422</v>
      </c>
      <c r="CW206">
        <v>1.2727272727272727</v>
      </c>
      <c r="CX206">
        <v>547.20588235294122</v>
      </c>
      <c r="CY206">
        <v>3.7818181818181817</v>
      </c>
      <c r="CZ206">
        <v>1360.715909090909</v>
      </c>
      <c r="DA206">
        <v>4.1111111111111107</v>
      </c>
      <c r="DB206">
        <v>1140.4444444444443</v>
      </c>
      <c r="DC206">
        <v>4.666666666666667</v>
      </c>
      <c r="DD206">
        <v>1262.8888888888889</v>
      </c>
      <c r="DE206">
        <v>4.1111111111111107</v>
      </c>
      <c r="DF206">
        <v>1166.5555555555557</v>
      </c>
      <c r="DG206">
        <v>4.2962962962962967</v>
      </c>
      <c r="DH206">
        <v>1189.962962962963</v>
      </c>
      <c r="DI206">
        <v>4.7777777777777777</v>
      </c>
      <c r="DJ206">
        <v>1375.7777777777778</v>
      </c>
      <c r="DK206">
        <v>4.8888888888888893</v>
      </c>
      <c r="DL206">
        <v>1398.2222222222222</v>
      </c>
      <c r="DM206">
        <v>4.0999999999999996</v>
      </c>
      <c r="DN206">
        <v>1130.5999999999999</v>
      </c>
      <c r="DO206">
        <v>4.5714285714285712</v>
      </c>
      <c r="DP206">
        <v>1295.4285714285713</v>
      </c>
      <c r="DQ206">
        <v>4.4363636363636365</v>
      </c>
      <c r="DR206">
        <v>1243.6545454545455</v>
      </c>
      <c r="DS206">
        <v>4.4363636363636365</v>
      </c>
      <c r="DT206">
        <v>1243.6545454545455</v>
      </c>
      <c r="DU206">
        <v>4</v>
      </c>
      <c r="DV206">
        <v>1315.6923076923076</v>
      </c>
      <c r="DW206">
        <v>6</v>
      </c>
      <c r="DX206">
        <v>1299</v>
      </c>
      <c r="DY206">
        <v>5</v>
      </c>
      <c r="DZ206">
        <v>1120</v>
      </c>
      <c r="EA206">
        <v>5</v>
      </c>
      <c r="EB206">
        <v>1338</v>
      </c>
      <c r="EC206">
        <v>5.333333333333333</v>
      </c>
      <c r="ED206">
        <v>1252.3333333333333</v>
      </c>
      <c r="EE206">
        <v>5</v>
      </c>
      <c r="EF206">
        <v>1781</v>
      </c>
      <c r="EG206">
        <v>6</v>
      </c>
      <c r="EH206">
        <v>1136</v>
      </c>
      <c r="EK206">
        <v>5.5</v>
      </c>
      <c r="EL206">
        <v>1458.5</v>
      </c>
      <c r="EM206">
        <v>5.4</v>
      </c>
      <c r="EN206">
        <v>1334.8</v>
      </c>
      <c r="EO206">
        <v>3</v>
      </c>
      <c r="EP206">
        <v>623</v>
      </c>
      <c r="EQ206">
        <v>3</v>
      </c>
      <c r="ER206">
        <v>925</v>
      </c>
      <c r="ES206">
        <v>0</v>
      </c>
      <c r="EU206">
        <v>2</v>
      </c>
      <c r="EV206">
        <v>774</v>
      </c>
      <c r="EW206">
        <v>2</v>
      </c>
      <c r="EX206">
        <v>525</v>
      </c>
      <c r="EY206">
        <v>0</v>
      </c>
      <c r="FC206">
        <v>1</v>
      </c>
      <c r="FD206">
        <v>525</v>
      </c>
      <c r="FE206">
        <v>1.6</v>
      </c>
      <c r="FF206">
        <v>691</v>
      </c>
      <c r="FG206">
        <v>3.5</v>
      </c>
      <c r="FH206">
        <v>1093.375</v>
      </c>
      <c r="FI206">
        <v>7</v>
      </c>
      <c r="FJ206">
        <v>2117</v>
      </c>
      <c r="FK206">
        <v>0</v>
      </c>
      <c r="FM206">
        <v>0</v>
      </c>
      <c r="FO206">
        <v>2.3333333333333335</v>
      </c>
      <c r="FP206">
        <v>2117</v>
      </c>
      <c r="FQ206">
        <v>7</v>
      </c>
      <c r="FR206">
        <v>1376</v>
      </c>
      <c r="FS206">
        <v>6</v>
      </c>
      <c r="FT206">
        <v>1372</v>
      </c>
      <c r="FW206">
        <v>6.5</v>
      </c>
      <c r="FX206">
        <v>1374</v>
      </c>
      <c r="FY206">
        <v>4</v>
      </c>
      <c r="FZ206">
        <v>1621.6666666666667</v>
      </c>
      <c r="GA206">
        <v>4</v>
      </c>
      <c r="GB206">
        <v>1621.6666666666667</v>
      </c>
      <c r="GC206">
        <v>3.6666666666666665</v>
      </c>
      <c r="GD206">
        <v>1237.4545454545455</v>
      </c>
      <c r="GE206">
        <v>3.9722222222222223</v>
      </c>
      <c r="GF206">
        <v>1310.1038961038962</v>
      </c>
      <c r="GG206">
        <v>3</v>
      </c>
      <c r="GH206">
        <v>778.14285714285711</v>
      </c>
      <c r="GI206">
        <v>1.2857142857142858</v>
      </c>
      <c r="GJ206">
        <v>469</v>
      </c>
      <c r="GK206">
        <v>1.75</v>
      </c>
      <c r="GL206">
        <v>468.8</v>
      </c>
      <c r="GM206">
        <v>2.0833333333333335</v>
      </c>
      <c r="GN206">
        <v>604.1875</v>
      </c>
      <c r="GO206">
        <v>1.875</v>
      </c>
      <c r="GP206">
        <v>889</v>
      </c>
      <c r="GQ206">
        <v>2.8888888888888888</v>
      </c>
      <c r="GR206">
        <v>856.42857142857144</v>
      </c>
      <c r="GS206">
        <v>1.8571428571428572</v>
      </c>
      <c r="GT206">
        <v>598.79999999999995</v>
      </c>
      <c r="GU206">
        <v>2.25</v>
      </c>
      <c r="GV206">
        <v>784.0625</v>
      </c>
      <c r="GW206">
        <v>2.1666666666666665</v>
      </c>
      <c r="GX206">
        <v>694.125</v>
      </c>
      <c r="GY206">
        <v>3.6666666666666665</v>
      </c>
      <c r="GZ206">
        <v>845.22222222222217</v>
      </c>
      <c r="HA206">
        <v>5.1428571428571432</v>
      </c>
      <c r="HB206">
        <v>1151.1428571428571</v>
      </c>
      <c r="HC206">
        <v>3.75</v>
      </c>
      <c r="HD206">
        <v>811.14285714285711</v>
      </c>
      <c r="HE206">
        <v>4.125</v>
      </c>
      <c r="HF206">
        <v>927.95652173913038</v>
      </c>
      <c r="HG206">
        <v>4.125</v>
      </c>
      <c r="HH206">
        <v>1076.625</v>
      </c>
      <c r="HI206">
        <v>2.5555555555555554</v>
      </c>
      <c r="HJ206">
        <v>714.85714285714289</v>
      </c>
      <c r="HK206">
        <v>3.8571428571428572</v>
      </c>
      <c r="HL206">
        <v>901.14285714285711</v>
      </c>
      <c r="HM206">
        <v>3.4583333333333335</v>
      </c>
      <c r="HN206">
        <v>905.68181818181813</v>
      </c>
      <c r="HO206">
        <v>3.7916666666666665</v>
      </c>
      <c r="HP206">
        <v>917.06666666666672</v>
      </c>
      <c r="HQ206">
        <v>2.9791666666666665</v>
      </c>
      <c r="HR206">
        <v>824.41558441558436</v>
      </c>
      <c r="HS206">
        <v>1.6666666666666667</v>
      </c>
      <c r="HT206">
        <v>528</v>
      </c>
      <c r="HU206">
        <v>1.2857142857142858</v>
      </c>
      <c r="HV206">
        <v>409.66666666666669</v>
      </c>
      <c r="HW206">
        <v>1.875</v>
      </c>
      <c r="HX206">
        <v>488.71428571428572</v>
      </c>
      <c r="HY206">
        <v>1.625</v>
      </c>
      <c r="HZ206">
        <v>476.15789473684208</v>
      </c>
      <c r="IA206">
        <v>1.75</v>
      </c>
      <c r="IB206">
        <v>546.6</v>
      </c>
      <c r="IC206">
        <v>1.1111111111111112</v>
      </c>
      <c r="ID206">
        <v>684.25</v>
      </c>
      <c r="IE206">
        <v>2.1428571428571428</v>
      </c>
      <c r="IF206">
        <v>487.83333333333331</v>
      </c>
      <c r="IG206">
        <v>1.625</v>
      </c>
      <c r="IH206">
        <v>559.79999999999995</v>
      </c>
      <c r="II206">
        <v>1.625</v>
      </c>
      <c r="IJ206">
        <v>513.05882352941171</v>
      </c>
      <c r="IK206">
        <v>1.625</v>
      </c>
      <c r="IL206">
        <v>513.05882352941171</v>
      </c>
      <c r="IM206">
        <v>2.5277777777777777</v>
      </c>
      <c r="IN206">
        <v>729.04504504504507</v>
      </c>
      <c r="IO206">
        <v>7</v>
      </c>
      <c r="IP206">
        <v>2203</v>
      </c>
      <c r="IQ206">
        <v>1.6666666666666667</v>
      </c>
      <c r="IR206">
        <v>270</v>
      </c>
      <c r="IS206">
        <v>1</v>
      </c>
      <c r="IT206">
        <v>277</v>
      </c>
      <c r="IU206">
        <v>2.3333333333333335</v>
      </c>
      <c r="IV206">
        <v>755</v>
      </c>
      <c r="IW206">
        <v>3</v>
      </c>
      <c r="IX206">
        <v>689</v>
      </c>
      <c r="IY206">
        <v>1</v>
      </c>
      <c r="IZ206">
        <v>175</v>
      </c>
      <c r="JA206">
        <v>3</v>
      </c>
      <c r="JB206">
        <v>945.5</v>
      </c>
      <c r="JC206">
        <v>2.6666666666666665</v>
      </c>
      <c r="JD206">
        <v>688.8</v>
      </c>
      <c r="JE206">
        <v>2.5</v>
      </c>
      <c r="JF206">
        <v>718.22222222222217</v>
      </c>
      <c r="JG206">
        <v>0</v>
      </c>
      <c r="JI206">
        <v>6</v>
      </c>
      <c r="JJ206">
        <v>1315</v>
      </c>
      <c r="JK206">
        <v>5</v>
      </c>
      <c r="JL206">
        <v>1115.5</v>
      </c>
      <c r="JM206">
        <v>4.666666666666667</v>
      </c>
      <c r="JN206">
        <v>1235.2</v>
      </c>
      <c r="JO206">
        <v>0</v>
      </c>
      <c r="JQ206">
        <v>7</v>
      </c>
      <c r="JR206">
        <v>1538</v>
      </c>
      <c r="JS206">
        <v>4</v>
      </c>
      <c r="JT206">
        <v>761</v>
      </c>
      <c r="JU206">
        <v>3.1666666666666665</v>
      </c>
      <c r="JV206">
        <v>955.25</v>
      </c>
      <c r="JW206">
        <v>3.9166666666666665</v>
      </c>
      <c r="JX206">
        <v>1110.7777777777778</v>
      </c>
      <c r="JY206">
        <v>3.2083333333333335</v>
      </c>
      <c r="JZ206">
        <v>914.5</v>
      </c>
      <c r="KA206">
        <v>7</v>
      </c>
      <c r="KB206">
        <v>1875</v>
      </c>
      <c r="KC206">
        <v>5</v>
      </c>
      <c r="KD206">
        <v>805</v>
      </c>
      <c r="KE206">
        <v>4</v>
      </c>
      <c r="KF206">
        <v>1130.5</v>
      </c>
      <c r="KG206">
        <v>5</v>
      </c>
      <c r="KH206">
        <v>1091.8333333333333</v>
      </c>
      <c r="KI206">
        <v>4.5</v>
      </c>
      <c r="KJ206">
        <v>1258.5</v>
      </c>
      <c r="KK206">
        <v>0</v>
      </c>
      <c r="KM206">
        <v>3.6666666666666665</v>
      </c>
      <c r="KN206">
        <v>1242.5</v>
      </c>
      <c r="KO206">
        <v>3.3333333333333335</v>
      </c>
      <c r="KP206">
        <v>1250.5</v>
      </c>
      <c r="KQ206">
        <v>4.166666666666667</v>
      </c>
      <c r="KR206">
        <v>1155.3</v>
      </c>
      <c r="KS206">
        <v>4.166666666666667</v>
      </c>
      <c r="KT206">
        <v>1155.3</v>
      </c>
      <c r="KU206">
        <v>3.5277777777777777</v>
      </c>
      <c r="KV206">
        <v>1000.5</v>
      </c>
      <c r="KW206">
        <v>2.7277777777777779</v>
      </c>
      <c r="KX206">
        <v>783.726618705036</v>
      </c>
      <c r="KY206" s="15">
        <f>Tabla24[[#This Row],[ROS_NUM_COR_COD_ROS_TG_NEG]]-Tabla24[[#This Row],[PAS_NUM_COR_COD_ROS_TG_NEG]]</f>
        <v>0.67499999999999982</v>
      </c>
      <c r="KZ206" s="15">
        <f>Tabla24[[#This Row],[ROS_DUR_COR_COD_ROS_TG_NEG]]-Tabla24[[#This Row],[PAS_DUR_COR_COD_ROS_TG_NEG]]</f>
        <v>30.519736842105203</v>
      </c>
      <c r="LA206" s="15">
        <f>Tabla24[[#This Row],[ROS_NUM_COR_COD_ROS_TG_NEU]]-Tabla24[[#This Row],[PAS_NUM_COR_COD_ROS_TG_NEU]]</f>
        <v>-2.2444444444444445</v>
      </c>
      <c r="LB206" s="15">
        <f>Tabla24[[#This Row],[ROS_DUR_COR_COD_ROS_TG_NEU]]-Tabla24[[#This Row],[PAS_DUR_COR_COD_ROS_TG_NEU]]</f>
        <v>-556.14285714285711</v>
      </c>
      <c r="LC206" s="15">
        <f>Tabla24[[#This Row],[ROS_NUM_COR_COD_ROS_TG_POS]]-Tabla24[[#This Row],[PAS_NUM_COR_COD_ROS_TG_POS]]</f>
        <v>0.15714285714285703</v>
      </c>
      <c r="LD206" s="15">
        <f>Tabla24[[#This Row],[ROS_DUR_COR_COD_ROS_TG_POS]]-Tabla24[[#This Row],[PAS_DUR_COR_COD_ROS_TG_POS]]</f>
        <v>-130.46825396825398</v>
      </c>
      <c r="LE206" s="15">
        <f>Tabla24[[#This Row],[ROS_NUM_COR_COD_ROS_TG_TOT]]-Tabla24[[#This Row],[PAS_NUM_COR_COD_ROS_TG_TOT]]</f>
        <v>-0.52499999999999991</v>
      </c>
      <c r="LF206" s="15">
        <f>Tabla24[[#This Row],[ROS_DUR_COR_COD_ROS_TG_TOT]]-Tabla24[[#This Row],[PAS_DUR_COR_COD_ROS_TG_TOT]]</f>
        <v>-214.75677830940992</v>
      </c>
      <c r="LG206" s="15">
        <f>Tabla24[[#This Row],[ROS_NUM_COR_COD_ESC_TG_NEG]]-Tabla24[[#This Row],[PAS_NUM_COR_COD_ESC_TG_NEG]]</f>
        <v>-1.7749999999999999</v>
      </c>
      <c r="LH206" s="15">
        <f>Tabla24[[#This Row],[ROS_DUR_COR_COD_ESC_TG_NEG]]-Tabla24[[#This Row],[PAS_DUR_COR_COD_ESC_TG_NEG]]</f>
        <v>-248.16666666666674</v>
      </c>
      <c r="LI206" s="15">
        <f>Tabla24[[#This Row],[ROS_NUM_COR_COD_ESC_TG_NEU]]-Tabla24[[#This Row],[PAS_NUM_COR_COD_ESC_TG_NEU]]</f>
        <v>-0.16111111111111098</v>
      </c>
      <c r="LJ206" s="15">
        <f>Tabla24[[#This Row],[ROS_NUM_COR_COD_ESC_TG_NEG]]-Tabla24[[#This Row],[PAS_NUM_COR_COD_ESC_TG_NEG]]</f>
        <v>-1.7749999999999999</v>
      </c>
      <c r="LK206" s="15">
        <f>Tabla24[[#This Row],[ROS_NUM_COR_COD_ESC_TG_POS]]-Tabla24[[#This Row],[PAS_NUM_COR_COD_ESC_TG_POS]]</f>
        <v>-1.592857142857143</v>
      </c>
      <c r="LL206" s="15">
        <f>Tabla24[[#This Row],[ROS_DUR_COR_COD_ESC_TG_POS]]-Tabla24[[#This Row],[PAS_DUR_COR_COD_ESC_TG_POS]]</f>
        <v>-506.25882352941176</v>
      </c>
      <c r="LM206" s="15">
        <f>Tabla24[[#This Row],[ROS_NUM_COR_COD_ESC_TG_TOT]]-Tabla24[[#This Row],[PAS_NUM_COR_COD_ESC_TG_TOT]]</f>
        <v>-1.1333333333333333</v>
      </c>
      <c r="LN206" s="15">
        <f>Tabla24[[#This Row],[ROS_DUR_COR_COD_ESC_TG_TOT]]-Tabla24[[#This Row],[PAS_DUR_COR_COD_ESC_TG_TOT]]</f>
        <v>-273.97596153846143</v>
      </c>
      <c r="LO206" s="15">
        <f>Tabla24[[#This Row],[PAS_NUM_COR_COD_ROS_TG_NEG]]-Tabla24[[#This Row],[ESC_NUM_COR_COD_ROS_TG_NEG]]</f>
        <v>2.4500000000000002</v>
      </c>
      <c r="LP206" s="15">
        <f>Tabla24[[#This Row],[PAS_DUR_COR_COD_ROS_TG_NEG]]-Tabla24[[#This Row],[ESC_DUR_COR_COD_ROS_TG_NEG]]</f>
        <v>522.70526315789482</v>
      </c>
      <c r="LQ206" s="15">
        <f>Tabla24[[#This Row],[PAS_NUM_COR_COD_ROS_TG_NEU]]-Tabla24[[#This Row],[ESC_NUM_COR_COD_ROS_TG_NEU]]</f>
        <v>3.4666666666666668</v>
      </c>
      <c r="LR206" s="15">
        <f>Tabla24[[#This Row],[PAS_DUR_COR_COD_ROS_TG_NEU]]-Tabla24[[#This Row],[ESC_DUR_COR_COD_ROS_TG_NEU]]</f>
        <v>806.5</v>
      </c>
      <c r="LS206" s="15">
        <f>Tabla24[[#This Row],[PAS_NUM_COR_COD_ROS_TG_POS]]-Tabla24[[#This Row],[ESC_NUM_COR_COD_ROS_TG_POS]]</f>
        <v>2.4000000000000004</v>
      </c>
      <c r="LT206" s="15">
        <f>Tabla24[[#This Row],[PAS_DUR_COR_COD_ROS_TG_POS]]-Tabla24[[#This Row],[ESC_DUR_COR_COD_ROS_TG_POS]]</f>
        <v>623.36111111111109</v>
      </c>
      <c r="LU206" s="15">
        <f>Tabla24[[#This Row],[PAS_NUM_COR_COD_ROS_TG_TOT]]-Tabla24[[#This Row],[ESC_NUM_COR_COD_ROS_TG_TOT]]</f>
        <v>2.769047619047619</v>
      </c>
      <c r="LV206" s="15">
        <f>Tabla24[[#This Row],[PAS_DUR_COR_COD_ROS_TG_TOT]]-Tabla24[[#This Row],[ESC_DUR_COR_COD_ROS_TG_TOT]]</f>
        <v>664.12280701754389</v>
      </c>
      <c r="LW206" s="15">
        <f>Tabla24[[#This Row],[PAS_NUM_COR_COD_ESC_TG_NEG]]-Tabla24[[#This Row],[ESC_NUM_COR_COD_ESC_TG_NEG]]</f>
        <v>-2.4611111111111108</v>
      </c>
      <c r="LX206" s="15">
        <f>Tabla24[[#This Row],[PAS_DUR_COR_COD_ESC_TG_NEG]]-Tabla24[[#This Row],[ESC_DUR_COR_COD_ESC_TG_NEG]]</f>
        <v>-828.94444444444434</v>
      </c>
      <c r="LY206" s="15">
        <f>Tabla24[[#This Row],[PAS_NUM_COR_COD_ESC_TG_NEU]]-Tabla24[[#This Row],[ESC_NUM_COR_COD_ESC_TG_NEU]]</f>
        <v>-3.1722222222222225</v>
      </c>
      <c r="LZ206" s="15">
        <f>Tabla24[[#This Row],[PAS_DUR_COR_COD_ESC_TG_NEU]]-Tabla24[[#This Row],[ESC_DUR_COR_COD_ESC_TG_NEU]]</f>
        <v>-953.9869281045751</v>
      </c>
      <c r="MA206" s="15">
        <f>Tabla24[[#This Row],[PAS_NUM_COR_COD_ESC_TG_POS]]-Tabla24[[#This Row],[ESC_NUM_COR_COD_ESC_TG_POS]]</f>
        <v>-2.75</v>
      </c>
      <c r="MB206" s="15">
        <f>Tabla24[[#This Row],[PAS_DUR_COR_COD_ESC_TG_POS]]-Tabla24[[#This Row],[ESC_DUR_COR_COD_ESC_TG_POS]]</f>
        <v>-712.5411764705882</v>
      </c>
      <c r="MC206" s="15">
        <f>Tabla24[[#This Row],[PAS_NUM_COR_COD_ESC_TG_TOT]]-Tabla24[[#This Row],[ESC_NUM_COR_COD_ESC_TG_TOT]]</f>
        <v>-2.7952380952380955</v>
      </c>
      <c r="MD206" s="15">
        <f>Tabla24[[#This Row],[PAS_DUR_COR_COD_ESC_TG_TOT]]-Tabla24[[#This Row],[ESC_DUR_COR_COD_ESC_TG_TOT]]</f>
        <v>-827.74725274725279</v>
      </c>
      <c r="ME206">
        <v>237.25</v>
      </c>
      <c r="MF206">
        <v>162.28571428571428</v>
      </c>
      <c r="MG206">
        <v>227</v>
      </c>
      <c r="MH206">
        <v>210.13636363636363</v>
      </c>
      <c r="MI206">
        <v>152.25</v>
      </c>
      <c r="MJ206">
        <v>205.42857142857142</v>
      </c>
      <c r="MK206">
        <v>204.8</v>
      </c>
      <c r="ML206">
        <v>191.9375</v>
      </c>
      <c r="MM206">
        <v>376.6</v>
      </c>
      <c r="MN206">
        <v>271.66666666666669</v>
      </c>
      <c r="MO206">
        <v>276</v>
      </c>
      <c r="MP206">
        <v>301.10526315789474</v>
      </c>
      <c r="MQ206">
        <v>350.11111111111109</v>
      </c>
      <c r="MR206">
        <v>279.88888888888891</v>
      </c>
      <c r="MS206">
        <v>249.5</v>
      </c>
      <c r="MT206">
        <v>291.60714285714283</v>
      </c>
      <c r="MU206">
        <v>292.15789473684208</v>
      </c>
      <c r="MV206">
        <v>316.8</v>
      </c>
      <c r="MW206">
        <v>224.61111111111111</v>
      </c>
      <c r="MX206">
        <v>279.4736842105263</v>
      </c>
      <c r="MY206">
        <v>247</v>
      </c>
      <c r="MZ206">
        <v>256.88235294117646</v>
      </c>
      <c r="NA206">
        <v>258.94117647058823</v>
      </c>
      <c r="NB206">
        <v>254.13461538461539</v>
      </c>
      <c r="NC206" s="15">
        <f>Tabla1[[#This Row],[ROS_1DU_COR_COD_ROS_TG_NEG]]-Tabla1[[#This Row],[PAS_1DU_COR_COD_ROS_TG_NEG]]</f>
        <v>-54.907894736842081</v>
      </c>
      <c r="ND206" s="15">
        <f>Tabla1[[#This Row],[ROS_1DU_COR_COD_ROS_TG_NEU]]-Tabla1[[#This Row],[PAS_1DU_COR_COD_ROS_TG_NEU]]</f>
        <v>-154.51428571428573</v>
      </c>
      <c r="NE206" s="15">
        <f>Tabla1[[#This Row],[ROS_1DU_COR_COD_ROS_TG_POS]]-Tabla1[[#This Row],[PAS_1DU_COR_COD_ROS_TG_POS]]</f>
        <v>2.3888888888888857</v>
      </c>
      <c r="NF206" s="15">
        <f>Tabla1[[#This Row],[ROS_1DU_COR_COD_ROS_TG_TOT]]-Tabla1[[#This Row],[PAS_1DU_COR_COD_ROS_TG_TOT]]</f>
        <v>-69.337320574162675</v>
      </c>
      <c r="NG206" s="15">
        <f>Tabla1[[#This Row],[ROS_1DU_COR_COD_ESC_TG_NEG]]-Tabla1[[#This Row],[PAS_1DU_COR_COD_ESC_TG_NEG]]</f>
        <v>-94.75</v>
      </c>
      <c r="NH206" s="15">
        <f>Tabla1[[#This Row],[ROS_1DU_COR_COD_ESC_TG_NEU]]-Tabla1[[#This Row],[PAS_1DU_COR_COD_ESC_TG_NEU]]</f>
        <v>-51.453781512605048</v>
      </c>
      <c r="NI206" s="15">
        <f>Tabla1[[#This Row],[ROS_1DU_COR_COD_ESC_TG_POS]]-Tabla1[[#This Row],[PAS_1DU_COR_COD_ESC_TG_POS]]</f>
        <v>-54.141176470588221</v>
      </c>
      <c r="NJ206" s="15">
        <f>Tabla1[[#This Row],[ROS_1DU_COR_COD_ESC_TG_TOT]]-Tabla1[[#This Row],[PAS_1DU_COR_COD_ESC_TG_TOT]]</f>
        <v>-62.197115384615387</v>
      </c>
      <c r="NK206" s="15">
        <f>Tabla1[[#This Row],[PAS_1DU_COR_COD_ROS_TG_NEG]]-Tabla1[[#This Row],[ESC_1DU_COR_COD_ROS_TG_NEG]]</f>
        <v>-84.442105263157941</v>
      </c>
      <c r="NL206" s="15">
        <f>Tabla1[[#This Row],[PAS_1DU_COR_COD_ROS_TG_NEU]]-Tabla1[[#This Row],[ESC_1DU_COR_COD_ROS_TG_NEU]]</f>
        <v>45.133333333333326</v>
      </c>
      <c r="NM206" s="15">
        <f>Tabla1[[#This Row],[PAS_1DU_COR_COD_ROS_TG_POS]]-Tabla1[[#This Row],[ESC_1DU_COR_COD_ROS_TG_POS]]</f>
        <v>-51.388888888888886</v>
      </c>
      <c r="NN206" s="15">
        <f>Tabla1[[#This Row],[PAS_1DU_COR_COD_ROS_TG_TOT]]-Tabla1[[#This Row],[ESC_1DU_COR_COD_ROS_TG_TOT]]</f>
        <v>-21.631578947368439</v>
      </c>
      <c r="NO206" s="15">
        <f>Tabla1[[#This Row],[PAS_1DU_COR_COD_ESC_TG_NEG]]-Tabla1[[#This Row],[ESC_1DU_COR_COD_ESC_TG_NEG]]</f>
        <v>-103.11111111111109</v>
      </c>
      <c r="NP206" s="15">
        <f>Tabla1[[#This Row],[PAS_1DU_COR_COD_ESC_TG_NEU]]-Tabla1[[#This Row],[ESC_1DU_COR_COD_ESC_TG_NEU]]</f>
        <v>-23.00653594771245</v>
      </c>
      <c r="NQ206" s="15">
        <f>Tabla1[[#This Row],[PAS_1DU_COR_COD_ESC_TG_POS]]-Tabla1[[#This Row],[ESC_1DU_COR_COD_ESC_TG_POS]]</f>
        <v>9.441176470588232</v>
      </c>
      <c r="NR206" s="15">
        <f>Tabla1[[#This Row],[PAS_1DU_COR_COD_ESC_TG_TOT]]-Tabla1[[#This Row],[ESC_1DU_COR_COD_ESC_TG_TOT]]</f>
        <v>-37.472527472527446</v>
      </c>
    </row>
    <row r="207" spans="1:382" x14ac:dyDescent="0.3">
      <c r="A207" s="2" t="s">
        <v>233</v>
      </c>
      <c r="B207" s="2">
        <v>70</v>
      </c>
      <c r="C207" s="2">
        <v>2</v>
      </c>
      <c r="D207" s="2">
        <v>70</v>
      </c>
      <c r="E207">
        <v>2.35</v>
      </c>
      <c r="F207">
        <v>897</v>
      </c>
      <c r="G207">
        <v>3.15</v>
      </c>
      <c r="H207">
        <v>934.06666666666672</v>
      </c>
      <c r="I207">
        <v>2.65</v>
      </c>
      <c r="J207">
        <v>933.92307692307691</v>
      </c>
      <c r="K207">
        <v>2.7166666666666668</v>
      </c>
      <c r="L207">
        <v>922.26829268292681</v>
      </c>
      <c r="M207">
        <v>3.15</v>
      </c>
      <c r="N207">
        <v>975.28571428571433</v>
      </c>
      <c r="O207">
        <v>2.4500000000000002</v>
      </c>
      <c r="P207">
        <v>841</v>
      </c>
      <c r="Q207">
        <v>1.9</v>
      </c>
      <c r="R207">
        <v>740.16666666666663</v>
      </c>
      <c r="S207">
        <v>2.5</v>
      </c>
      <c r="T207">
        <v>858.17948717948718</v>
      </c>
      <c r="U207">
        <v>2.6083333333333334</v>
      </c>
      <c r="V207">
        <v>891.02499999999998</v>
      </c>
      <c r="W207">
        <v>0.7</v>
      </c>
      <c r="X207">
        <v>310.25</v>
      </c>
      <c r="Y207">
        <v>0.65</v>
      </c>
      <c r="Z207">
        <v>318.14285714285717</v>
      </c>
      <c r="AA207">
        <v>0.7</v>
      </c>
      <c r="AB207">
        <v>293.10000000000002</v>
      </c>
      <c r="AC207">
        <v>0.68333333333333335</v>
      </c>
      <c r="AD207">
        <v>305.60000000000002</v>
      </c>
      <c r="AE207">
        <v>0.68333333333333335</v>
      </c>
      <c r="AF207">
        <v>305.60000000000002</v>
      </c>
      <c r="AG207">
        <v>1.9666666666666666</v>
      </c>
      <c r="AH207">
        <v>751.63809523809527</v>
      </c>
      <c r="BM207">
        <v>1.9666666666666666</v>
      </c>
      <c r="BN207">
        <v>751.63809523809527</v>
      </c>
      <c r="BO207">
        <v>5</v>
      </c>
      <c r="BP207">
        <v>1285.3333333333333</v>
      </c>
      <c r="BQ207">
        <v>5.4</v>
      </c>
      <c r="BR207">
        <v>1487.8</v>
      </c>
      <c r="BS207">
        <v>6.1</v>
      </c>
      <c r="BT207">
        <v>1721.6</v>
      </c>
      <c r="BU207">
        <v>5.5172413793103452</v>
      </c>
      <c r="BV207">
        <v>1505.5862068965516</v>
      </c>
      <c r="BW207">
        <v>5.8</v>
      </c>
      <c r="BX207">
        <v>1854.3333333333333</v>
      </c>
      <c r="BY207">
        <v>4.5555555555555554</v>
      </c>
      <c r="BZ207">
        <v>1357.2222222222222</v>
      </c>
      <c r="CA207">
        <v>5</v>
      </c>
      <c r="CB207">
        <v>1744.875</v>
      </c>
      <c r="CC207">
        <v>5.1379310344827589</v>
      </c>
      <c r="CD207">
        <v>1648.5769230769231</v>
      </c>
      <c r="CE207">
        <v>5.3275862068965516</v>
      </c>
      <c r="CF207">
        <v>1573.1818181818182</v>
      </c>
      <c r="CG207">
        <v>3</v>
      </c>
      <c r="CH207">
        <v>1017.4285714285714</v>
      </c>
      <c r="CI207">
        <v>1.9</v>
      </c>
      <c r="CJ207">
        <v>598.71428571428567</v>
      </c>
      <c r="CK207">
        <v>1.8</v>
      </c>
      <c r="CL207">
        <v>914</v>
      </c>
      <c r="CM207">
        <v>2.2068965517241379</v>
      </c>
      <c r="CN207">
        <v>835.9473684210526</v>
      </c>
      <c r="CO207">
        <v>1.6</v>
      </c>
      <c r="CP207">
        <v>603</v>
      </c>
      <c r="CQ207">
        <v>3</v>
      </c>
      <c r="CR207">
        <v>1116.2</v>
      </c>
      <c r="CS207">
        <v>2.6</v>
      </c>
      <c r="CT207">
        <v>1001.5714285714286</v>
      </c>
      <c r="CU207">
        <v>2.3793103448275863</v>
      </c>
      <c r="CV207">
        <v>884.89473684210532</v>
      </c>
      <c r="CW207">
        <v>2.2931034482758621</v>
      </c>
      <c r="CX207">
        <v>860.42105263157896</v>
      </c>
      <c r="CY207">
        <v>3.8103448275862069</v>
      </c>
      <c r="CZ207">
        <v>1281.9462365591398</v>
      </c>
      <c r="DA207">
        <v>3.5555555555555554</v>
      </c>
      <c r="DB207">
        <v>906.77777777777783</v>
      </c>
      <c r="DC207">
        <v>3.8</v>
      </c>
      <c r="DD207">
        <v>1034.2</v>
      </c>
      <c r="DE207">
        <v>3.3</v>
      </c>
      <c r="DF207">
        <v>893.3</v>
      </c>
      <c r="DG207">
        <v>3.5517241379310347</v>
      </c>
      <c r="DH207">
        <v>946.06896551724139</v>
      </c>
      <c r="DI207">
        <v>4.4000000000000004</v>
      </c>
      <c r="DJ207">
        <v>1206.5999999999999</v>
      </c>
      <c r="DK207">
        <v>3.2222222222222223</v>
      </c>
      <c r="DL207">
        <v>914.22222222222217</v>
      </c>
      <c r="DM207">
        <v>3.4</v>
      </c>
      <c r="DN207">
        <v>938.3</v>
      </c>
      <c r="DO207">
        <v>3.6896551724137931</v>
      </c>
      <c r="DP207">
        <v>1023.3448275862069</v>
      </c>
      <c r="DQ207">
        <v>3.6206896551724137</v>
      </c>
      <c r="DR207">
        <v>984.70689655172418</v>
      </c>
      <c r="DS207">
        <v>3.6206896551724137</v>
      </c>
      <c r="DT207">
        <v>984.70689655172418</v>
      </c>
      <c r="DU207">
        <v>3.7471264367816093</v>
      </c>
      <c r="DV207">
        <v>1167.7748344370862</v>
      </c>
      <c r="DW207">
        <v>6</v>
      </c>
      <c r="DX207">
        <v>1773</v>
      </c>
      <c r="EC207">
        <v>6</v>
      </c>
      <c r="ED207">
        <v>1773</v>
      </c>
      <c r="EG207">
        <v>6</v>
      </c>
      <c r="EH207">
        <v>1671</v>
      </c>
      <c r="EK207">
        <v>6</v>
      </c>
      <c r="EL207">
        <v>1671</v>
      </c>
      <c r="EM207">
        <v>6</v>
      </c>
      <c r="EN207">
        <v>1722</v>
      </c>
      <c r="EO207">
        <v>1</v>
      </c>
      <c r="EP207">
        <v>386</v>
      </c>
      <c r="EU207">
        <v>1</v>
      </c>
      <c r="EV207">
        <v>386</v>
      </c>
      <c r="EY207">
        <v>2</v>
      </c>
      <c r="EZ207">
        <v>507</v>
      </c>
      <c r="FC207">
        <v>2</v>
      </c>
      <c r="FD207">
        <v>507</v>
      </c>
      <c r="FE207">
        <v>1.5</v>
      </c>
      <c r="FF207">
        <v>446.5</v>
      </c>
      <c r="FG207">
        <v>3.75</v>
      </c>
      <c r="FH207">
        <v>1084.25</v>
      </c>
      <c r="FI207">
        <v>8</v>
      </c>
      <c r="FJ207">
        <v>1848</v>
      </c>
      <c r="FO207">
        <v>8</v>
      </c>
      <c r="FP207">
        <v>1848</v>
      </c>
      <c r="FS207">
        <v>3</v>
      </c>
      <c r="FT207">
        <v>639</v>
      </c>
      <c r="FW207">
        <v>3</v>
      </c>
      <c r="FX207">
        <v>639</v>
      </c>
      <c r="FY207">
        <v>5.5</v>
      </c>
      <c r="FZ207">
        <v>1243.5</v>
      </c>
      <c r="GA207">
        <v>5.5</v>
      </c>
      <c r="GB207">
        <v>1243.5</v>
      </c>
      <c r="GC207">
        <v>4.333333333333333</v>
      </c>
      <c r="GD207">
        <v>1137.3333333333333</v>
      </c>
      <c r="GE207">
        <v>3.7666666666666666</v>
      </c>
      <c r="GF207">
        <v>1166.6114649681529</v>
      </c>
      <c r="GG207">
        <v>2.7142857142857144</v>
      </c>
      <c r="GH207">
        <v>803</v>
      </c>
      <c r="GI207">
        <v>1</v>
      </c>
      <c r="GJ207">
        <v>400</v>
      </c>
      <c r="GK207">
        <v>3</v>
      </c>
      <c r="GL207">
        <v>853</v>
      </c>
      <c r="GM207">
        <v>2.1818181818181817</v>
      </c>
      <c r="GN207">
        <v>685.33333333333337</v>
      </c>
      <c r="GO207">
        <v>3.3333333333333335</v>
      </c>
      <c r="GP207">
        <v>1065.8</v>
      </c>
      <c r="GQ207">
        <v>2.625</v>
      </c>
      <c r="GR207">
        <v>866</v>
      </c>
      <c r="GS207">
        <v>1.25</v>
      </c>
      <c r="GT207">
        <v>791.33333333333337</v>
      </c>
      <c r="GU207">
        <v>2.3181818181818183</v>
      </c>
      <c r="GV207">
        <v>921.35714285714289</v>
      </c>
      <c r="GW207">
        <v>2.25</v>
      </c>
      <c r="GX207">
        <v>799.27586206896547</v>
      </c>
      <c r="GY207">
        <v>4</v>
      </c>
      <c r="GZ207">
        <v>966</v>
      </c>
      <c r="HA207">
        <v>3.5</v>
      </c>
      <c r="HB207">
        <v>1223.3333333333333</v>
      </c>
      <c r="HC207">
        <v>4.5714285714285712</v>
      </c>
      <c r="HD207">
        <v>1153.8333333333333</v>
      </c>
      <c r="HE207">
        <v>4</v>
      </c>
      <c r="HF207">
        <v>1106.578947368421</v>
      </c>
      <c r="HG207">
        <v>3</v>
      </c>
      <c r="HH207">
        <v>1194.5</v>
      </c>
      <c r="HI207">
        <v>3</v>
      </c>
      <c r="HJ207">
        <v>1031</v>
      </c>
      <c r="HK207">
        <v>4.25</v>
      </c>
      <c r="HL207">
        <v>1246.7142857142858</v>
      </c>
      <c r="HM207">
        <v>3.4545454545454546</v>
      </c>
      <c r="HN207">
        <v>1158.2941176470588</v>
      </c>
      <c r="HO207">
        <v>3.7272727272727271</v>
      </c>
      <c r="HP207">
        <v>1131</v>
      </c>
      <c r="HQ207">
        <v>2.9886363636363638</v>
      </c>
      <c r="HR207">
        <v>983</v>
      </c>
      <c r="HS207">
        <v>1.4285714285714286</v>
      </c>
      <c r="HT207">
        <v>550</v>
      </c>
      <c r="HU207">
        <v>1.625</v>
      </c>
      <c r="HV207">
        <v>557.83333333333337</v>
      </c>
      <c r="HW207">
        <v>1.4285714285714286</v>
      </c>
      <c r="HX207">
        <v>481.6</v>
      </c>
      <c r="HY207">
        <v>1.5</v>
      </c>
      <c r="HZ207">
        <v>531.5625</v>
      </c>
      <c r="IA207">
        <v>1</v>
      </c>
      <c r="IB207">
        <v>393.5</v>
      </c>
      <c r="IC207">
        <v>0.875</v>
      </c>
      <c r="ID207">
        <v>565.25</v>
      </c>
      <c r="IE207">
        <v>1.75</v>
      </c>
      <c r="IF207">
        <v>588.33333333333337</v>
      </c>
      <c r="IG207">
        <v>1.2272727272727273</v>
      </c>
      <c r="IH207">
        <v>526.07142857142856</v>
      </c>
      <c r="II207">
        <v>1.3636363636363635</v>
      </c>
      <c r="IJ207">
        <v>529</v>
      </c>
      <c r="IK207">
        <v>1.3636363636363635</v>
      </c>
      <c r="IL207">
        <v>529</v>
      </c>
      <c r="IM207">
        <v>2.4469696969696968</v>
      </c>
      <c r="IN207">
        <v>839.63157894736844</v>
      </c>
      <c r="IO207">
        <v>1.6666666666666667</v>
      </c>
      <c r="IP207">
        <v>628</v>
      </c>
      <c r="IQ207">
        <v>2</v>
      </c>
      <c r="IR207">
        <v>397.5</v>
      </c>
      <c r="IS207">
        <v>1.3333333333333333</v>
      </c>
      <c r="IT207">
        <v>259</v>
      </c>
      <c r="IU207">
        <v>1.625</v>
      </c>
      <c r="IV207">
        <v>428.16666666666669</v>
      </c>
      <c r="IW207">
        <v>1</v>
      </c>
      <c r="IX207">
        <v>586.5</v>
      </c>
      <c r="IY207">
        <v>3</v>
      </c>
      <c r="IZ207">
        <v>2068</v>
      </c>
      <c r="JA207">
        <v>2.5</v>
      </c>
      <c r="JB207">
        <v>807</v>
      </c>
      <c r="JC207">
        <v>1.875</v>
      </c>
      <c r="JD207">
        <v>971</v>
      </c>
      <c r="JE207">
        <v>1.75</v>
      </c>
      <c r="JF207">
        <v>674.90909090909088</v>
      </c>
      <c r="JG207">
        <v>5</v>
      </c>
      <c r="JH207">
        <v>1523</v>
      </c>
      <c r="JI207">
        <v>4</v>
      </c>
      <c r="JJ207">
        <v>663</v>
      </c>
      <c r="JK207">
        <v>2.6666666666666665</v>
      </c>
      <c r="JL207">
        <v>573.33333333333337</v>
      </c>
      <c r="JM207">
        <v>3.875</v>
      </c>
      <c r="JN207">
        <v>951.875</v>
      </c>
      <c r="JO207">
        <v>2</v>
      </c>
      <c r="JP207">
        <v>1151</v>
      </c>
      <c r="JQ207">
        <v>0</v>
      </c>
      <c r="JS207">
        <v>4</v>
      </c>
      <c r="JT207">
        <v>1249.5</v>
      </c>
      <c r="JU207">
        <v>2</v>
      </c>
      <c r="JV207">
        <v>1200.25</v>
      </c>
      <c r="JW207">
        <v>2.9375</v>
      </c>
      <c r="JX207">
        <v>1034.6666666666667</v>
      </c>
      <c r="JY207">
        <v>2.34375</v>
      </c>
      <c r="JZ207">
        <v>862.60869565217388</v>
      </c>
      <c r="KA207">
        <v>2.6666666666666665</v>
      </c>
      <c r="KB207">
        <v>1013.5</v>
      </c>
      <c r="KC207">
        <v>0.5</v>
      </c>
      <c r="KD207">
        <v>122</v>
      </c>
      <c r="KE207">
        <v>2.3333333333333335</v>
      </c>
      <c r="KF207">
        <v>1074</v>
      </c>
      <c r="KG207">
        <v>2</v>
      </c>
      <c r="KH207">
        <v>859.4</v>
      </c>
      <c r="KI207">
        <v>1.5</v>
      </c>
      <c r="KJ207">
        <v>561.66666666666663</v>
      </c>
      <c r="KK207">
        <v>5.5</v>
      </c>
      <c r="KL207">
        <v>814.5</v>
      </c>
      <c r="KM207">
        <v>3.5</v>
      </c>
      <c r="KN207">
        <v>788</v>
      </c>
      <c r="KO207">
        <v>3</v>
      </c>
      <c r="KP207">
        <v>698.57142857142856</v>
      </c>
      <c r="KQ207">
        <v>2.5</v>
      </c>
      <c r="KR207">
        <v>765.58333333333337</v>
      </c>
      <c r="KS207">
        <v>2.5</v>
      </c>
      <c r="KT207">
        <v>765.58333333333337</v>
      </c>
      <c r="KU207">
        <v>2.3958333333333335</v>
      </c>
      <c r="KV207">
        <v>829.34285714285716</v>
      </c>
      <c r="KW207">
        <v>2.4333333333333331</v>
      </c>
      <c r="KX207">
        <v>836.86153846153843</v>
      </c>
      <c r="KY207" s="15">
        <f>Tabla24[[#This Row],[ROS_NUM_COR_COD_ROS_TG_NEG]]-Tabla24[[#This Row],[PAS_NUM_COR_COD_ROS_TG_NEG]]</f>
        <v>-0.14999999999999991</v>
      </c>
      <c r="KZ207" s="15">
        <f>Tabla24[[#This Row],[ROS_DUR_COR_COD_ROS_TG_NEG]]-Tabla24[[#This Row],[PAS_DUR_COR_COD_ROS_TG_NEG]]</f>
        <v>219.21428571428567</v>
      </c>
      <c r="LA207" s="15">
        <f>Tabla24[[#This Row],[ROS_NUM_COR_COD_ROS_TG_NEU]]-Tabla24[[#This Row],[PAS_NUM_COR_COD_ROS_TG_NEU]]</f>
        <v>0.54999999999999982</v>
      </c>
      <c r="LB207" s="15">
        <f>Tabla24[[#This Row],[ROS_DUR_COR_COD_ROS_TG_NEU]]-Tabla24[[#This Row],[PAS_DUR_COR_COD_ROS_TG_NEU]]</f>
        <v>190</v>
      </c>
      <c r="LC207" s="15">
        <f>Tabla24[[#This Row],[ROS_NUM_COR_COD_ROS_TG_POS]]-Tabla24[[#This Row],[PAS_NUM_COR_COD_ROS_TG_POS]]</f>
        <v>2.35</v>
      </c>
      <c r="LD207" s="15">
        <f>Tabla24[[#This Row],[ROS_DUR_COR_COD_ROS_TG_POS]]-Tabla24[[#This Row],[PAS_DUR_COR_COD_ROS_TG_POS]]</f>
        <v>506.54761904761915</v>
      </c>
      <c r="LE207" s="15">
        <f>Tabla24[[#This Row],[ROS_NUM_COR_COD_ROS_TG_TOT]]-Tabla24[[#This Row],[PAS_NUM_COR_COD_ROS_TG_TOT]]</f>
        <v>0.95454545454545459</v>
      </c>
      <c r="LF207" s="15">
        <f>Tabla24[[#This Row],[ROS_DUR_COR_COD_ROS_TG_TOT]]-Tabla24[[#This Row],[PAS_DUR_COR_COD_ROS_TG_TOT]]</f>
        <v>300.1146304675716</v>
      </c>
      <c r="LG207" s="15">
        <f>Tabla24[[#This Row],[ROS_NUM_COR_COD_ESC_TG_NEG]]-Tabla24[[#This Row],[PAS_NUM_COR_COD_ESC_TG_NEG]]</f>
        <v>0.98333333333333339</v>
      </c>
      <c r="LH207" s="15">
        <f>Tabla24[[#This Row],[ROS_DUR_COR_COD_ESC_TG_NEG]]-Tabla24[[#This Row],[PAS_DUR_COR_COD_ESC_TG_NEG]]</f>
        <v>168.79999999999995</v>
      </c>
      <c r="LI207" s="15">
        <f>Tabla24[[#This Row],[ROS_NUM_COR_COD_ESC_TG_NEU]]-Tabla24[[#This Row],[PAS_NUM_COR_COD_ESC_TG_NEU]]</f>
        <v>-0.52499999999999991</v>
      </c>
      <c r="LJ207" s="15">
        <f>Tabla24[[#This Row],[ROS_NUM_COR_COD_ESC_TG_NEG]]-Tabla24[[#This Row],[PAS_NUM_COR_COD_ESC_TG_NEG]]</f>
        <v>0.98333333333333339</v>
      </c>
      <c r="LK207" s="15">
        <f>Tabla24[[#This Row],[ROS_NUM_COR_COD_ESC_TG_POS]]-Tabla24[[#This Row],[PAS_NUM_COR_COD_ESC_TG_POS]]</f>
        <v>-1.4</v>
      </c>
      <c r="LL207" s="15">
        <f>Tabla24[[#This Row],[ROS_DUR_COR_COD_ESC_TG_POS]]-Tabla24[[#This Row],[PAS_DUR_COR_COD_ESC_TG_POS]]</f>
        <v>-142.58974358974353</v>
      </c>
      <c r="LM207" s="15">
        <f>Tabla24[[#This Row],[ROS_NUM_COR_COD_ESC_TG_TOT]]-Tabla24[[#This Row],[PAS_NUM_COR_COD_ESC_TG_TOT]]</f>
        <v>-0.39848484848484844</v>
      </c>
      <c r="LN207" s="15">
        <f>Tabla24[[#This Row],[ROS_DUR_COR_COD_ESC_TG_TOT]]-Tabla24[[#This Row],[PAS_DUR_COR_COD_ESC_TG_TOT]]</f>
        <v>-0.91114982578392301</v>
      </c>
      <c r="LO207" s="15">
        <f>Tabla24[[#This Row],[PAS_NUM_COR_COD_ROS_TG_NEG]]-Tabla24[[#This Row],[ESC_NUM_COR_COD_ROS_TG_NEG]]</f>
        <v>1.5499999999999998</v>
      </c>
      <c r="LP207" s="15">
        <f>Tabla24[[#This Row],[PAS_DUR_COR_COD_ROS_TG_NEG]]-Tabla24[[#This Row],[ESC_DUR_COR_COD_ROS_TG_NEG]]</f>
        <v>372.28571428571433</v>
      </c>
      <c r="LQ207" s="15">
        <f>Tabla24[[#This Row],[PAS_NUM_COR_COD_ROS_TG_NEU]]-Tabla24[[#This Row],[ESC_NUM_COR_COD_ROS_TG_NEU]]</f>
        <v>-0.54999999999999982</v>
      </c>
      <c r="LR207" s="15">
        <f>Tabla24[[#This Row],[PAS_DUR_COR_COD_ROS_TG_NEU]]-Tabla24[[#This Row],[ESC_DUR_COR_COD_ROS_TG_NEU]]</f>
        <v>-275.20000000000005</v>
      </c>
      <c r="LS207" s="15">
        <f>Tabla24[[#This Row],[PAS_NUM_COR_COD_ROS_TG_POS]]-Tabla24[[#This Row],[ESC_NUM_COR_COD_ROS_TG_POS]]</f>
        <v>-0.70000000000000018</v>
      </c>
      <c r="LT207" s="15">
        <f>Tabla24[[#This Row],[PAS_DUR_COR_COD_ROS_TG_POS]]-Tabla24[[#This Row],[ESC_DUR_COR_COD_ROS_TG_POS]]</f>
        <v>-261.40476190476193</v>
      </c>
      <c r="LU207" s="15">
        <f>Tabla24[[#This Row],[PAS_NUM_COR_COD_ROS_TG_TOT]]-Tabla24[[#This Row],[ESC_NUM_COR_COD_ROS_TG_TOT]]</f>
        <v>0.1206896551724137</v>
      </c>
      <c r="LV207" s="15">
        <f>Tabla24[[#This Row],[PAS_DUR_COR_COD_ROS_TG_TOT]]-Tabla24[[#This Row],[ESC_DUR_COR_COD_ROS_TG_TOT]]</f>
        <v>-26.715249662618135</v>
      </c>
      <c r="LW207" s="15">
        <f>Tabla24[[#This Row],[PAS_NUM_COR_COD_ESC_TG_NEG]]-Tabla24[[#This Row],[ESC_NUM_COR_COD_ESC_TG_NEG]]</f>
        <v>-3.4499999999999997</v>
      </c>
      <c r="LX207" s="15">
        <f>Tabla24[[#This Row],[PAS_DUR_COR_COD_ESC_TG_NEG]]-Tabla24[[#This Row],[ESC_DUR_COR_COD_ESC_TG_NEG]]</f>
        <v>-957.33333333333326</v>
      </c>
      <c r="LY207" s="15">
        <f>Tabla24[[#This Row],[PAS_NUM_COR_COD_ESC_TG_NEU]]-Tabla24[[#This Row],[ESC_NUM_COR_COD_ESC_TG_NEU]]</f>
        <v>-1.4055555555555554</v>
      </c>
      <c r="LZ207" s="15">
        <f>Tabla24[[#This Row],[PAS_DUR_COR_COD_ESC_TG_NEU]]-Tabla24[[#This Row],[ESC_DUR_COR_COD_ESC_TG_NEU]]</f>
        <v>-423.15555555555545</v>
      </c>
      <c r="MA207" s="15">
        <f>Tabla24[[#This Row],[PAS_NUM_COR_COD_ESC_TG_POS]]-Tabla24[[#This Row],[ESC_NUM_COR_COD_ESC_TG_POS]]</f>
        <v>-2.35</v>
      </c>
      <c r="MB207" s="15">
        <f>Tabla24[[#This Row],[PAS_DUR_COR_COD_ESC_TG_POS]]-Tabla24[[#This Row],[ESC_DUR_COR_COD_ESC_TG_POS]]</f>
        <v>-810.95192307692309</v>
      </c>
      <c r="MC207" s="15">
        <f>Tabla24[[#This Row],[PAS_NUM_COR_COD_ESC_TG_TOT]]-Tabla24[[#This Row],[ESC_NUM_COR_COD_ESC_TG_TOT]]</f>
        <v>-2.4212643678160921</v>
      </c>
      <c r="MD207" s="15">
        <f>Tabla24[[#This Row],[PAS_DUR_COR_COD_ESC_TG_TOT]]-Tabla24[[#This Row],[ESC_DUR_COR_COD_ESC_TG_TOT]]</f>
        <v>-726.30863039399628</v>
      </c>
      <c r="ME207">
        <v>267.5</v>
      </c>
      <c r="MF207">
        <v>309.66666666666669</v>
      </c>
      <c r="MG207">
        <v>273.28571428571428</v>
      </c>
      <c r="MH207">
        <v>284.76470588235293</v>
      </c>
      <c r="MI207">
        <v>235</v>
      </c>
      <c r="MJ207">
        <v>310.16666666666669</v>
      </c>
      <c r="MK207">
        <v>216.33333333333334</v>
      </c>
      <c r="ML207">
        <v>263.21428571428572</v>
      </c>
      <c r="MM207">
        <v>278.42857142857144</v>
      </c>
      <c r="MN207">
        <v>257.60000000000002</v>
      </c>
      <c r="MO207">
        <v>226.42857142857142</v>
      </c>
      <c r="MP207">
        <v>253.78947368421052</v>
      </c>
      <c r="MQ207">
        <v>292.11111111111109</v>
      </c>
      <c r="MR207">
        <v>245</v>
      </c>
      <c r="MS207">
        <v>258.75</v>
      </c>
      <c r="MT207">
        <v>265.53846153846155</v>
      </c>
      <c r="MU207">
        <v>146.07142857142858</v>
      </c>
      <c r="MV207">
        <v>233.46153846153845</v>
      </c>
      <c r="MW207">
        <v>241.16666666666666</v>
      </c>
      <c r="MX207">
        <v>204.46153846153845</v>
      </c>
      <c r="MY207">
        <v>187</v>
      </c>
      <c r="MZ207">
        <v>192.2</v>
      </c>
      <c r="NA207">
        <v>210.38461538461539</v>
      </c>
      <c r="NB207">
        <v>196.3170731707317</v>
      </c>
      <c r="NC207" s="15">
        <f>Tabla1[[#This Row],[ROS_1DU_COR_COD_ROS_TG_NEG]]-Tabla1[[#This Row],[PAS_1DU_COR_COD_ROS_TG_NEG]]</f>
        <v>121.42857142857142</v>
      </c>
      <c r="ND207" s="15">
        <f>Tabla1[[#This Row],[ROS_1DU_COR_COD_ROS_TG_NEU]]-Tabla1[[#This Row],[PAS_1DU_COR_COD_ROS_TG_NEU]]</f>
        <v>76.205128205128233</v>
      </c>
      <c r="NE207" s="15">
        <f>Tabla1[[#This Row],[ROS_1DU_COR_COD_ROS_TG_POS]]-Tabla1[[#This Row],[PAS_1DU_COR_COD_ROS_TG_POS]]</f>
        <v>32.11904761904762</v>
      </c>
      <c r="NF207" s="15">
        <f>Tabla1[[#This Row],[ROS_1DU_COR_COD_ROS_TG_TOT]]-Tabla1[[#This Row],[PAS_1DU_COR_COD_ROS_TG_TOT]]</f>
        <v>80.303167420814475</v>
      </c>
      <c r="NG207" s="15">
        <f>Tabla1[[#This Row],[ROS_1DU_COR_COD_ESC_TG_NEG]]-Tabla1[[#This Row],[PAS_1DU_COR_COD_ESC_TG_NEG]]</f>
        <v>48</v>
      </c>
      <c r="NH207" s="15">
        <f>Tabla1[[#This Row],[ROS_1DU_COR_COD_ESC_TG_NEU]]-Tabla1[[#This Row],[PAS_1DU_COR_COD_ESC_TG_NEU]]</f>
        <v>117.9666666666667</v>
      </c>
      <c r="NI207" s="15">
        <f>Tabla1[[#This Row],[ROS_1DU_COR_COD_ESC_TG_POS]]-Tabla1[[#This Row],[PAS_1DU_COR_COD_ESC_TG_POS]]</f>
        <v>5.948717948717956</v>
      </c>
      <c r="NJ207" s="15">
        <f>Tabla1[[#This Row],[ROS_1DU_COR_COD_ESC_TG_TOT]]-Tabla1[[#This Row],[PAS_1DU_COR_COD_ESC_TG_TOT]]</f>
        <v>66.897212543554019</v>
      </c>
      <c r="NK207" s="15">
        <f>Tabla1[[#This Row],[PAS_1DU_COR_COD_ROS_TG_NEG]]-Tabla1[[#This Row],[ESC_1DU_COR_COD_ROS_TG_NEG]]</f>
        <v>-132.35714285714286</v>
      </c>
      <c r="NL207" s="15">
        <f>Tabla1[[#This Row],[PAS_1DU_COR_COD_ROS_TG_NEU]]-Tabla1[[#This Row],[ESC_1DU_COR_COD_ROS_TG_NEU]]</f>
        <v>-24.13846153846157</v>
      </c>
      <c r="NM207" s="15">
        <f>Tabla1[[#This Row],[PAS_1DU_COR_COD_ROS_TG_POS]]-Tabla1[[#This Row],[ESC_1DU_COR_COD_ROS_TG_POS]]</f>
        <v>14.738095238095241</v>
      </c>
      <c r="NN207" s="15">
        <f>Tabla1[[#This Row],[PAS_1DU_COR_COD_ROS_TG_TOT]]-Tabla1[[#This Row],[ESC_1DU_COR_COD_ROS_TG_TOT]]</f>
        <v>-49.327935222672068</v>
      </c>
      <c r="NO207" s="15">
        <f>Tabla1[[#This Row],[PAS_1DU_COR_COD_ESC_TG_NEG]]-Tabla1[[#This Row],[ESC_1DU_COR_COD_ESC_TG_NEG]]</f>
        <v>-105.11111111111109</v>
      </c>
      <c r="NP207" s="15">
        <f>Tabla1[[#This Row],[PAS_1DU_COR_COD_ESC_TG_NEU]]-Tabla1[[#This Row],[ESC_1DU_COR_COD_ESC_TG_NEU]]</f>
        <v>-52.800000000000011</v>
      </c>
      <c r="NQ207" s="15">
        <f>Tabla1[[#This Row],[PAS_1DU_COR_COD_ESC_TG_POS]]-Tabla1[[#This Row],[ESC_1DU_COR_COD_ESC_TG_POS]]</f>
        <v>-48.365384615384613</v>
      </c>
      <c r="NR207" s="15">
        <f>Tabla1[[#This Row],[PAS_1DU_COR_COD_ESC_TG_TOT]]-Tabla1[[#This Row],[ESC_1DU_COR_COD_ESC_TG_TOT]]</f>
        <v>-69.221388367729844</v>
      </c>
    </row>
    <row r="208" spans="1:382" x14ac:dyDescent="0.3">
      <c r="A208" s="2" t="s">
        <v>234</v>
      </c>
      <c r="B208" s="2">
        <v>70</v>
      </c>
      <c r="C208" s="2">
        <v>2</v>
      </c>
      <c r="D208" s="2">
        <v>75</v>
      </c>
      <c r="E208">
        <v>1.8947368421052631</v>
      </c>
      <c r="F208">
        <v>459.35714285714283</v>
      </c>
      <c r="G208">
        <v>1.35</v>
      </c>
      <c r="H208">
        <v>374.25</v>
      </c>
      <c r="I208">
        <v>1.1499999999999999</v>
      </c>
      <c r="J208">
        <v>339.18181818181819</v>
      </c>
      <c r="K208">
        <v>1.4576271186440677</v>
      </c>
      <c r="L208">
        <v>396.02702702702703</v>
      </c>
      <c r="M208">
        <v>1.3157894736842106</v>
      </c>
      <c r="N208">
        <v>298</v>
      </c>
      <c r="O208">
        <v>1.1499999999999999</v>
      </c>
      <c r="P208">
        <v>209.9375</v>
      </c>
      <c r="Q208">
        <v>1.45</v>
      </c>
      <c r="R208">
        <v>283.8</v>
      </c>
      <c r="S208">
        <v>1.3050847457627119</v>
      </c>
      <c r="T208">
        <v>261.13636363636363</v>
      </c>
      <c r="U208">
        <v>1.3813559322033899</v>
      </c>
      <c r="V208">
        <v>322.75308641975306</v>
      </c>
      <c r="W208">
        <v>0.57894736842105265</v>
      </c>
      <c r="X208">
        <v>185.11111111111111</v>
      </c>
      <c r="Y208">
        <v>0.7</v>
      </c>
      <c r="Z208">
        <v>441.83333333333331</v>
      </c>
      <c r="AA208">
        <v>0.1</v>
      </c>
      <c r="AB208">
        <v>177.5</v>
      </c>
      <c r="AC208">
        <v>0.4576271186440678</v>
      </c>
      <c r="AD208">
        <v>274.8235294117647</v>
      </c>
      <c r="AE208">
        <v>0.4576271186440678</v>
      </c>
      <c r="AF208">
        <v>274.8235294117647</v>
      </c>
      <c r="AG208">
        <v>1.0734463276836159</v>
      </c>
      <c r="AH208">
        <v>314.4387755102041</v>
      </c>
      <c r="AI208">
        <v>1</v>
      </c>
      <c r="AJ208">
        <v>91</v>
      </c>
      <c r="AO208">
        <v>1</v>
      </c>
      <c r="AP208">
        <v>91</v>
      </c>
      <c r="AQ208">
        <v>3</v>
      </c>
      <c r="AR208">
        <v>290</v>
      </c>
      <c r="AW208">
        <v>3</v>
      </c>
      <c r="AX208">
        <v>290</v>
      </c>
      <c r="AY208">
        <v>2</v>
      </c>
      <c r="AZ208">
        <v>190.5</v>
      </c>
      <c r="BA208">
        <v>1</v>
      </c>
      <c r="BB208">
        <v>337</v>
      </c>
      <c r="BG208">
        <v>1</v>
      </c>
      <c r="BH208">
        <v>337</v>
      </c>
      <c r="BI208">
        <v>1</v>
      </c>
      <c r="BJ208">
        <v>337</v>
      </c>
      <c r="BK208">
        <v>1.6666666666666667</v>
      </c>
      <c r="BL208">
        <v>239.33333333333334</v>
      </c>
      <c r="BM208">
        <v>1.0833333333333333</v>
      </c>
      <c r="BN208">
        <v>312.20792079207922</v>
      </c>
      <c r="BO208">
        <v>2.1666666666666665</v>
      </c>
      <c r="BP208">
        <v>466.8</v>
      </c>
      <c r="BQ208">
        <v>1.5</v>
      </c>
      <c r="BR208">
        <v>482.5</v>
      </c>
      <c r="BS208">
        <v>3.125</v>
      </c>
      <c r="BT208">
        <v>466.625</v>
      </c>
      <c r="BU208">
        <v>2.4444444444444446</v>
      </c>
      <c r="BV208">
        <v>468.8</v>
      </c>
      <c r="BW208">
        <v>1</v>
      </c>
      <c r="BX208">
        <v>203.2</v>
      </c>
      <c r="BY208">
        <v>1.75</v>
      </c>
      <c r="BZ208">
        <v>447.5</v>
      </c>
      <c r="CA208">
        <v>1.4</v>
      </c>
      <c r="CB208">
        <v>597</v>
      </c>
      <c r="CC208">
        <v>1.4210526315789473</v>
      </c>
      <c r="CD208">
        <v>376.53846153846155</v>
      </c>
      <c r="CE208">
        <v>1.9189189189189189</v>
      </c>
      <c r="CF208">
        <v>425.96428571428572</v>
      </c>
      <c r="CG208">
        <v>1.6666666666666667</v>
      </c>
      <c r="CH208">
        <v>619.33333333333337</v>
      </c>
      <c r="CI208">
        <v>0.75</v>
      </c>
      <c r="CJ208">
        <v>297</v>
      </c>
      <c r="CK208">
        <v>1.625</v>
      </c>
      <c r="CL208">
        <v>554.20000000000005</v>
      </c>
      <c r="CM208">
        <v>1.4444444444444444</v>
      </c>
      <c r="CN208">
        <v>522.29999999999995</v>
      </c>
      <c r="CO208">
        <v>1.8333333333333333</v>
      </c>
      <c r="CP208">
        <v>751.66666666666663</v>
      </c>
      <c r="CQ208">
        <v>1.625</v>
      </c>
      <c r="CR208">
        <v>659.25</v>
      </c>
      <c r="CS208">
        <v>2.2000000000000002</v>
      </c>
      <c r="CT208">
        <v>443.33333333333331</v>
      </c>
      <c r="CU208">
        <v>1.8421052631578947</v>
      </c>
      <c r="CV208">
        <v>622.20000000000005</v>
      </c>
      <c r="CW208">
        <v>1.6486486486486487</v>
      </c>
      <c r="CX208">
        <v>572.25</v>
      </c>
      <c r="CY208">
        <v>1.7837837837837838</v>
      </c>
      <c r="CZ208">
        <v>486.91666666666669</v>
      </c>
      <c r="DA208">
        <v>0.66666666666666663</v>
      </c>
      <c r="DB208">
        <v>701</v>
      </c>
      <c r="DC208">
        <v>1</v>
      </c>
      <c r="DD208">
        <v>314.5</v>
      </c>
      <c r="DE208">
        <v>0.625</v>
      </c>
      <c r="DF208">
        <v>230</v>
      </c>
      <c r="DG208">
        <v>0.72222222222222221</v>
      </c>
      <c r="DH208">
        <v>368.875</v>
      </c>
      <c r="DI208">
        <v>2.1666666666666665</v>
      </c>
      <c r="DJ208">
        <v>459.4</v>
      </c>
      <c r="DK208">
        <v>0.5</v>
      </c>
      <c r="DL208">
        <v>211</v>
      </c>
      <c r="DM208">
        <v>0.2</v>
      </c>
      <c r="DN208">
        <v>87</v>
      </c>
      <c r="DO208">
        <v>0.94736842105263153</v>
      </c>
      <c r="DP208">
        <v>335.22222222222223</v>
      </c>
      <c r="DQ208">
        <v>0.83783783783783783</v>
      </c>
      <c r="DR208">
        <v>351.05882352941177</v>
      </c>
      <c r="DS208">
        <v>0.83783783783783783</v>
      </c>
      <c r="DT208">
        <v>351.05882352941177</v>
      </c>
      <c r="DU208">
        <v>1.4684684684684686</v>
      </c>
      <c r="DV208">
        <v>451.38461538461536</v>
      </c>
      <c r="DW208">
        <v>1.25</v>
      </c>
      <c r="DX208">
        <v>248</v>
      </c>
      <c r="DY208">
        <v>1.8333333333333333</v>
      </c>
      <c r="DZ208">
        <v>506.25</v>
      </c>
      <c r="EA208">
        <v>0</v>
      </c>
      <c r="EC208">
        <v>1.3333333333333333</v>
      </c>
      <c r="ED208">
        <v>395.57142857142856</v>
      </c>
      <c r="EE208">
        <v>1.75</v>
      </c>
      <c r="EF208">
        <v>334</v>
      </c>
      <c r="EG208">
        <v>1</v>
      </c>
      <c r="EH208">
        <v>204</v>
      </c>
      <c r="EI208">
        <v>2</v>
      </c>
      <c r="EJ208">
        <v>321.39999999999998</v>
      </c>
      <c r="EK208">
        <v>1.7272727272727273</v>
      </c>
      <c r="EL208">
        <v>312.55555555555554</v>
      </c>
      <c r="EM208">
        <v>1.5217391304347827</v>
      </c>
      <c r="EN208">
        <v>348.875</v>
      </c>
      <c r="EO208">
        <v>1.5</v>
      </c>
      <c r="EP208">
        <v>548.5</v>
      </c>
      <c r="EQ208">
        <v>1.3333333333333333</v>
      </c>
      <c r="ER208">
        <v>381.33333333333331</v>
      </c>
      <c r="ES208">
        <v>0.5</v>
      </c>
      <c r="ET208">
        <v>86</v>
      </c>
      <c r="EU208">
        <v>1.25</v>
      </c>
      <c r="EV208">
        <v>387.83333333333331</v>
      </c>
      <c r="EW208">
        <v>0.5</v>
      </c>
      <c r="EX208">
        <v>321</v>
      </c>
      <c r="EY208">
        <v>1</v>
      </c>
      <c r="EZ208">
        <v>134.5</v>
      </c>
      <c r="FA208">
        <v>1</v>
      </c>
      <c r="FB208">
        <v>467.5</v>
      </c>
      <c r="FC208">
        <v>0.81818181818181823</v>
      </c>
      <c r="FD208">
        <v>305</v>
      </c>
      <c r="FE208">
        <v>1.0434782608695652</v>
      </c>
      <c r="FF208">
        <v>350.18181818181819</v>
      </c>
      <c r="FG208">
        <v>1.2826086956521738</v>
      </c>
      <c r="FH208">
        <v>349.40740740740739</v>
      </c>
      <c r="FI208">
        <v>1</v>
      </c>
      <c r="FJ208">
        <v>306</v>
      </c>
      <c r="FK208">
        <v>0.5</v>
      </c>
      <c r="FL208">
        <v>115</v>
      </c>
      <c r="FM208">
        <v>2</v>
      </c>
      <c r="FN208">
        <v>179</v>
      </c>
      <c r="FO208">
        <v>0.91666666666666663</v>
      </c>
      <c r="FP208">
        <v>202.625</v>
      </c>
      <c r="FQ208">
        <v>1.25</v>
      </c>
      <c r="FR208">
        <v>202.25</v>
      </c>
      <c r="FS208">
        <v>1</v>
      </c>
      <c r="FT208">
        <v>408</v>
      </c>
      <c r="FU208">
        <v>2</v>
      </c>
      <c r="FV208">
        <v>555</v>
      </c>
      <c r="FW208">
        <v>1.5454545454545454</v>
      </c>
      <c r="FX208">
        <v>360.25</v>
      </c>
      <c r="FY208">
        <v>1.2173913043478262</v>
      </c>
      <c r="FZ208">
        <v>281.4375</v>
      </c>
      <c r="GA208">
        <v>1.2173913043478262</v>
      </c>
      <c r="GB208">
        <v>281.4375</v>
      </c>
      <c r="GC208">
        <v>1.2608695652173914</v>
      </c>
      <c r="GD208">
        <v>324.11627906976742</v>
      </c>
      <c r="GE208">
        <v>1.3888888888888888</v>
      </c>
      <c r="GF208">
        <v>400.71296296296299</v>
      </c>
      <c r="GG208">
        <v>1</v>
      </c>
      <c r="GH208">
        <v>202</v>
      </c>
      <c r="GI208">
        <v>3.3333333333333335</v>
      </c>
      <c r="GJ208">
        <v>713.125</v>
      </c>
      <c r="GK208">
        <v>2.5555555555555554</v>
      </c>
      <c r="GL208">
        <v>619.71428571428567</v>
      </c>
      <c r="GM208">
        <v>2.25</v>
      </c>
      <c r="GN208">
        <v>520.77272727272725</v>
      </c>
      <c r="GO208">
        <v>2.625</v>
      </c>
      <c r="GP208">
        <v>461</v>
      </c>
      <c r="GQ208">
        <v>2.8888888888888888</v>
      </c>
      <c r="GR208">
        <v>670</v>
      </c>
      <c r="GS208">
        <v>3.2</v>
      </c>
      <c r="GT208">
        <v>688.55555555555554</v>
      </c>
      <c r="GU208">
        <v>2.925925925925926</v>
      </c>
      <c r="GV208">
        <v>609.79999999999995</v>
      </c>
      <c r="GW208">
        <v>2.581818181818182</v>
      </c>
      <c r="GX208">
        <v>568.12765957446811</v>
      </c>
      <c r="GY208">
        <v>4.4000000000000004</v>
      </c>
      <c r="GZ208">
        <v>840.8</v>
      </c>
      <c r="HA208">
        <v>2.6666666666666665</v>
      </c>
      <c r="HB208">
        <v>450.88888888888891</v>
      </c>
      <c r="HC208">
        <v>4.4444444444444446</v>
      </c>
      <c r="HD208">
        <v>931</v>
      </c>
      <c r="HE208">
        <v>3.8571428571428572</v>
      </c>
      <c r="HF208">
        <v>737.55555555555554</v>
      </c>
      <c r="HG208">
        <v>3.875</v>
      </c>
      <c r="HH208">
        <v>724.25</v>
      </c>
      <c r="HI208">
        <v>4.7777777777777777</v>
      </c>
      <c r="HJ208">
        <v>839</v>
      </c>
      <c r="HK208">
        <v>3.5</v>
      </c>
      <c r="HL208">
        <v>649</v>
      </c>
      <c r="HM208">
        <v>4.0370370370370372</v>
      </c>
      <c r="HN208">
        <v>737.92307692307691</v>
      </c>
      <c r="HO208">
        <v>3.9454545454545453</v>
      </c>
      <c r="HP208">
        <v>737.7358490566038</v>
      </c>
      <c r="HQ208">
        <v>3.2636363636363637</v>
      </c>
      <c r="HR208">
        <v>658.02</v>
      </c>
      <c r="HS208">
        <v>1.5</v>
      </c>
      <c r="HT208">
        <v>376.42857142857144</v>
      </c>
      <c r="HU208">
        <v>1.6666666666666667</v>
      </c>
      <c r="HV208">
        <v>385.625</v>
      </c>
      <c r="HW208">
        <v>1.2222222222222223</v>
      </c>
      <c r="HX208">
        <v>319.85714285714283</v>
      </c>
      <c r="HY208">
        <v>1.4642857142857142</v>
      </c>
      <c r="HZ208">
        <v>361.77272727272725</v>
      </c>
      <c r="IA208">
        <v>1.25</v>
      </c>
      <c r="IB208">
        <v>389.83333333333331</v>
      </c>
      <c r="IC208">
        <v>1.6666666666666667</v>
      </c>
      <c r="ID208">
        <v>386</v>
      </c>
      <c r="IE208">
        <v>2.2999999999999998</v>
      </c>
      <c r="IF208">
        <v>417.5</v>
      </c>
      <c r="IG208">
        <v>1.7777777777777777</v>
      </c>
      <c r="IH208">
        <v>400.08333333333331</v>
      </c>
      <c r="II208">
        <v>1.6181818181818182</v>
      </c>
      <c r="IJ208">
        <v>381.76086956521738</v>
      </c>
      <c r="IK208">
        <v>1.6181818181818182</v>
      </c>
      <c r="IL208">
        <v>381.76086956521738</v>
      </c>
      <c r="IM208">
        <v>2.7151515151515153</v>
      </c>
      <c r="IN208">
        <v>570.97945205479448</v>
      </c>
      <c r="IQ208">
        <v>4</v>
      </c>
      <c r="IR208">
        <v>1167</v>
      </c>
      <c r="IS208">
        <v>0</v>
      </c>
      <c r="IU208">
        <v>2</v>
      </c>
      <c r="IV208">
        <v>1167</v>
      </c>
      <c r="IW208">
        <v>1.5</v>
      </c>
      <c r="IX208">
        <v>188.5</v>
      </c>
      <c r="IY208">
        <v>1</v>
      </c>
      <c r="IZ208">
        <v>121</v>
      </c>
      <c r="JC208">
        <v>1.3333333333333333</v>
      </c>
      <c r="JD208">
        <v>166</v>
      </c>
      <c r="JE208">
        <v>1.6</v>
      </c>
      <c r="JF208">
        <v>416.25</v>
      </c>
      <c r="JI208">
        <v>1</v>
      </c>
      <c r="JJ208">
        <v>141</v>
      </c>
      <c r="JK208">
        <v>5</v>
      </c>
      <c r="JL208">
        <v>1302</v>
      </c>
      <c r="JM208">
        <v>3</v>
      </c>
      <c r="JN208">
        <v>721.5</v>
      </c>
      <c r="JO208">
        <v>6</v>
      </c>
      <c r="JP208">
        <v>909.5</v>
      </c>
      <c r="JQ208">
        <v>2</v>
      </c>
      <c r="JR208">
        <v>232</v>
      </c>
      <c r="JU208">
        <v>4.666666666666667</v>
      </c>
      <c r="JV208">
        <v>683.66666666666663</v>
      </c>
      <c r="JW208">
        <v>4</v>
      </c>
      <c r="JX208">
        <v>698.8</v>
      </c>
      <c r="JY208">
        <v>2.8</v>
      </c>
      <c r="JZ208">
        <v>573.22222222222217</v>
      </c>
      <c r="KC208">
        <v>1</v>
      </c>
      <c r="KD208">
        <v>258</v>
      </c>
      <c r="KE208">
        <v>0</v>
      </c>
      <c r="KG208">
        <v>0.5</v>
      </c>
      <c r="KH208">
        <v>258</v>
      </c>
      <c r="KI208">
        <v>4.5</v>
      </c>
      <c r="KJ208">
        <v>838.5</v>
      </c>
      <c r="KK208">
        <v>2</v>
      </c>
      <c r="KL208">
        <v>300</v>
      </c>
      <c r="KO208">
        <v>3.6666666666666665</v>
      </c>
      <c r="KP208">
        <v>659</v>
      </c>
      <c r="KQ208">
        <v>2.4</v>
      </c>
      <c r="KR208">
        <v>558.75</v>
      </c>
      <c r="KS208">
        <v>2.4</v>
      </c>
      <c r="KT208">
        <v>558.75</v>
      </c>
      <c r="KU208">
        <v>2.6666666666666665</v>
      </c>
      <c r="KV208">
        <v>568.76923076923072</v>
      </c>
      <c r="KW208">
        <v>2.7111111111111112</v>
      </c>
      <c r="KX208">
        <v>570.79874213836479</v>
      </c>
      <c r="KY208" s="15">
        <f>Tabla24[[#This Row],[ROS_NUM_COR_COD_ROS_TG_NEG]]-Tabla24[[#This Row],[PAS_NUM_COR_COD_ROS_TG_NEG]]</f>
        <v>2.5592105263157894</v>
      </c>
      <c r="KZ208" s="15">
        <f>Tabla24[[#This Row],[ROS_DUR_COR_COD_ROS_TG_NEG]]-Tabla24[[#This Row],[PAS_DUR_COR_COD_ROS_TG_NEG]]</f>
        <v>426.25</v>
      </c>
      <c r="LA208" s="15">
        <f>Tabla24[[#This Row],[ROS_NUM_COR_COD_ROS_TG_NEU]]-Tabla24[[#This Row],[PAS_NUM_COR_COD_ROS_TG_NEU]]</f>
        <v>3.6277777777777778</v>
      </c>
      <c r="LB208" s="15">
        <f>Tabla24[[#This Row],[ROS_DUR_COR_COD_ROS_TG_NEU]]-Tabla24[[#This Row],[PAS_DUR_COR_COD_ROS_TG_NEU]]</f>
        <v>629.0625</v>
      </c>
      <c r="LC208" s="15">
        <f>Tabla24[[#This Row],[ROS_NUM_COR_COD_ROS_TG_POS]]-Tabla24[[#This Row],[PAS_NUM_COR_COD_ROS_TG_POS]]</f>
        <v>2.0499999999999998</v>
      </c>
      <c r="LD208" s="15">
        <f>Tabla24[[#This Row],[ROS_DUR_COR_COD_ROS_TG_POS]]-Tabla24[[#This Row],[PAS_DUR_COR_COD_ROS_TG_POS]]</f>
        <v>365.2</v>
      </c>
      <c r="LE208" s="15">
        <f>Tabla24[[#This Row],[ROS_NUM_COR_COD_ROS_TG_TOT]]-Tabla24[[#This Row],[PAS_NUM_COR_COD_ROS_TG_TOT]]</f>
        <v>2.7319522912743253</v>
      </c>
      <c r="LF208" s="15">
        <f>Tabla24[[#This Row],[ROS_DUR_COR_COD_ROS_TG_TOT]]-Tabla24[[#This Row],[PAS_DUR_COR_COD_ROS_TG_TOT]]</f>
        <v>476.78671328671328</v>
      </c>
      <c r="LG208" s="15">
        <f>Tabla24[[#This Row],[ROS_NUM_COR_COD_ESC_TG_NEG]]-Tabla24[[#This Row],[PAS_NUM_COR_COD_ESC_TG_NEG]]</f>
        <v>0.73026315789473695</v>
      </c>
      <c r="LH208" s="15">
        <f>Tabla24[[#This Row],[ROS_DUR_COR_COD_ESC_TG_NEG]]-Tabla24[[#This Row],[PAS_DUR_COR_COD_ESC_TG_NEG]]</f>
        <v>1.6428571428571672</v>
      </c>
      <c r="LI208" s="15">
        <f>Tabla24[[#This Row],[ROS_NUM_COR_COD_ESC_TG_NEU]]-Tabla24[[#This Row],[PAS_NUM_COR_COD_ESC_TG_NEU]]</f>
        <v>1.5388888888888888</v>
      </c>
      <c r="LJ208" s="15">
        <f>Tabla24[[#This Row],[ROS_NUM_COR_COD_ESC_TG_NEG]]-Tabla24[[#This Row],[PAS_NUM_COR_COD_ESC_TG_NEG]]</f>
        <v>0.73026315789473695</v>
      </c>
      <c r="LK208" s="15">
        <f>Tabla24[[#This Row],[ROS_NUM_COR_COD_ESC_TG_POS]]-Tabla24[[#This Row],[PAS_NUM_COR_COD_ESC_TG_POS]]</f>
        <v>2.0500000000000003</v>
      </c>
      <c r="LL208" s="15">
        <f>Tabla24[[#This Row],[ROS_DUR_COR_COD_ESC_TG_POS]]-Tabla24[[#This Row],[PAS_DUR_COR_COD_ESC_TG_POS]]</f>
        <v>349.37373737373736</v>
      </c>
      <c r="LM208" s="15">
        <f>Tabla24[[#This Row],[ROS_NUM_COR_COD_ESC_TG_TOT]]-Tabla24[[#This Row],[PAS_NUM_COR_COD_ESC_TG_TOT]]</f>
        <v>1.4682988072818584</v>
      </c>
      <c r="LN208" s="15">
        <f>Tabla24[[#This Row],[ROS_DUR_COR_COD_ESC_TG_TOT]]-Tabla24[[#This Row],[PAS_DUR_COR_COD_ESC_TG_TOT]]</f>
        <v>213.77297297297292</v>
      </c>
      <c r="LO208" s="15">
        <f>Tabla24[[#This Row],[PAS_NUM_COR_COD_ROS_TG_NEG]]-Tabla24[[#This Row],[ESC_NUM_COR_COD_ROS_TG_NEG]]</f>
        <v>-0.51754385964912264</v>
      </c>
      <c r="LP208" s="15">
        <f>Tabla24[[#This Row],[PAS_DUR_COR_COD_ROS_TG_NEG]]-Tabla24[[#This Row],[ESC_DUR_COR_COD_ROS_TG_NEG]]</f>
        <v>-453.66666666666663</v>
      </c>
      <c r="LQ208" s="15">
        <f>Tabla24[[#This Row],[PAS_NUM_COR_COD_ROS_TG_NEU]]-Tabla24[[#This Row],[ESC_NUM_COR_COD_ROS_TG_NEU]]</f>
        <v>-0.47500000000000009</v>
      </c>
      <c r="LR208" s="15">
        <f>Tabla24[[#This Row],[PAS_DUR_COR_COD_ROS_TG_NEU]]-Tabla24[[#This Row],[ESC_DUR_COR_COD_ROS_TG_NEU]]</f>
        <v>-449.3125</v>
      </c>
      <c r="LS208" s="15">
        <f>Tabla24[[#This Row],[PAS_NUM_COR_COD_ROS_TG_POS]]-Tabla24[[#This Row],[ESC_NUM_COR_COD_ROS_TG_POS]]</f>
        <v>-0.75000000000000022</v>
      </c>
      <c r="LT208" s="15">
        <f>Tabla24[[#This Row],[PAS_DUR_COR_COD_ROS_TG_POS]]-Tabla24[[#This Row],[ESC_DUR_COR_COD_ROS_TG_POS]]</f>
        <v>-159.5333333333333</v>
      </c>
      <c r="LU208" s="15">
        <f>Tabla24[[#This Row],[PAS_NUM_COR_COD_ROS_TG_TOT]]-Tabla24[[#This Row],[ESC_NUM_COR_COD_ROS_TG_TOT]]</f>
        <v>-0.53702051739518275</v>
      </c>
      <c r="LV208" s="15">
        <f>Tabla24[[#This Row],[PAS_DUR_COR_COD_ROS_TG_TOT]]-Tabla24[[#This Row],[ESC_DUR_COR_COD_ROS_TG_TOT]]</f>
        <v>-361.06363636363642</v>
      </c>
      <c r="LW208" s="15">
        <f>Tabla24[[#This Row],[PAS_NUM_COR_COD_ESC_TG_NEG]]-Tabla24[[#This Row],[ESC_NUM_COR_COD_ESC_TG_NEG]]</f>
        <v>0.89473684210526305</v>
      </c>
      <c r="LX208" s="15">
        <f>Tabla24[[#This Row],[PAS_DUR_COR_COD_ESC_TG_NEG]]-Tabla24[[#This Row],[ESC_DUR_COR_COD_ESC_TG_NEG]]</f>
        <v>256.15714285714284</v>
      </c>
      <c r="LY208" s="15">
        <f>Tabla24[[#This Row],[PAS_NUM_COR_COD_ESC_TG_NEU]]-Tabla24[[#This Row],[ESC_NUM_COR_COD_ESC_TG_NEU]]</f>
        <v>-0.39999999999999991</v>
      </c>
      <c r="LZ208" s="15">
        <f>Tabla24[[#This Row],[PAS_DUR_COR_COD_ESC_TG_NEU]]-Tabla24[[#This Row],[ESC_DUR_COR_COD_ESC_TG_NEU]]</f>
        <v>-73.25</v>
      </c>
      <c r="MA208" s="15">
        <f>Tabla24[[#This Row],[PAS_NUM_COR_COD_ESC_TG_POS]]-Tabla24[[#This Row],[ESC_NUM_COR_COD_ESC_TG_POS]]</f>
        <v>-0.25</v>
      </c>
      <c r="MB208" s="15">
        <f>Tabla24[[#This Row],[PAS_DUR_COR_COD_ESC_TG_POS]]-Tabla24[[#This Row],[ESC_DUR_COR_COD_ESC_TG_POS]]</f>
        <v>-257.81818181818181</v>
      </c>
      <c r="MC208" s="15">
        <f>Tabla24[[#This Row],[PAS_NUM_COR_COD_ESC_TG_TOT]]-Tabla24[[#This Row],[ESC_NUM_COR_COD_ESC_TG_TOT]]</f>
        <v>3.6574487065120342E-2</v>
      </c>
      <c r="MD208" s="15">
        <f>Tabla24[[#This Row],[PAS_DUR_COR_COD_ESC_TG_TOT]]-Tabla24[[#This Row],[ESC_DUR_COR_COD_ESC_TG_TOT]]</f>
        <v>19.488565488565484</v>
      </c>
      <c r="ME208">
        <v>198.875</v>
      </c>
      <c r="MF208">
        <v>135</v>
      </c>
      <c r="MG208">
        <v>136.66666666666666</v>
      </c>
      <c r="MH208">
        <v>155.23076923076923</v>
      </c>
      <c r="MI208">
        <v>156.375</v>
      </c>
      <c r="MJ208">
        <v>171.125</v>
      </c>
      <c r="MK208">
        <v>168</v>
      </c>
      <c r="ML208">
        <v>165.28</v>
      </c>
      <c r="MM208">
        <v>138.66666666666666</v>
      </c>
      <c r="MN208">
        <v>194.5</v>
      </c>
      <c r="MO208">
        <v>172.66666666666666</v>
      </c>
      <c r="MP208">
        <v>171.2</v>
      </c>
      <c r="MQ208">
        <v>181.4</v>
      </c>
      <c r="MR208">
        <v>153.16666666666666</v>
      </c>
      <c r="MS208">
        <v>117</v>
      </c>
      <c r="MT208">
        <v>158.46153846153845</v>
      </c>
      <c r="MU208">
        <v>172.76923076923077</v>
      </c>
      <c r="MV208">
        <v>128.8125</v>
      </c>
      <c r="MW208">
        <v>138</v>
      </c>
      <c r="MX208">
        <v>144.93181818181819</v>
      </c>
      <c r="MY208">
        <v>147.42857142857142</v>
      </c>
      <c r="MZ208">
        <v>174.16666666666666</v>
      </c>
      <c r="NA208">
        <v>148.09090909090909</v>
      </c>
      <c r="NB208">
        <v>156.29729729729729</v>
      </c>
      <c r="NC208" s="15">
        <f>Tabla1[[#This Row],[ROS_1DU_COR_COD_ROS_TG_NEG]]-Tabla1[[#This Row],[PAS_1DU_COR_COD_ROS_TG_NEG]]</f>
        <v>26.105769230769226</v>
      </c>
      <c r="ND208" s="15">
        <f>Tabla1[[#This Row],[ROS_1DU_COR_COD_ROS_TG_NEU]]-Tabla1[[#This Row],[PAS_1DU_COR_COD_ROS_TG_NEU]]</f>
        <v>6.1875</v>
      </c>
      <c r="NE208" s="15">
        <f>Tabla1[[#This Row],[ROS_1DU_COR_COD_ROS_TG_POS]]-Tabla1[[#This Row],[PAS_1DU_COR_COD_ROS_TG_POS]]</f>
        <v>-1.3333333333333428</v>
      </c>
      <c r="NF208" s="15">
        <f>Tabla1[[#This Row],[ROS_1DU_COR_COD_ROS_TG_TOT]]-Tabla1[[#This Row],[PAS_1DU_COR_COD_ROS_TG_TOT]]</f>
        <v>10.298951048951039</v>
      </c>
      <c r="NG208" s="15">
        <f>Tabla1[[#This Row],[ROS_1DU_COR_COD_ESC_TG_NEG]]-Tabla1[[#This Row],[PAS_1DU_COR_COD_ESC_TG_NEG]]</f>
        <v>8.9464285714285836</v>
      </c>
      <c r="NH208" s="15">
        <f>Tabla1[[#This Row],[ROS_1DU_COR_COD_ESC_TG_NEU]]-Tabla1[[#This Row],[PAS_1DU_COR_COD_ESC_TG_NEU]]</f>
        <v>-3.0416666666666572</v>
      </c>
      <c r="NI208" s="15">
        <f>Tabla1[[#This Row],[ROS_1DU_COR_COD_ESC_TG_POS]]-Tabla1[[#This Row],[PAS_1DU_COR_COD_ESC_TG_POS]]</f>
        <v>19.909090909090907</v>
      </c>
      <c r="NJ208" s="15">
        <f>Tabla1[[#This Row],[ROS_1DU_COR_COD_ESC_TG_TOT]]-Tabla1[[#This Row],[PAS_1DU_COR_COD_ESC_TG_TOT]]</f>
        <v>8.98270270270271</v>
      </c>
      <c r="NK208" s="15">
        <f>Tabla1[[#This Row],[PAS_1DU_COR_COD_ROS_TG_NEG]]-Tabla1[[#This Row],[ESC_1DU_COR_COD_ROS_TG_NEG]]</f>
        <v>34.102564102564116</v>
      </c>
      <c r="NL208" s="15">
        <f>Tabla1[[#This Row],[PAS_1DU_COR_COD_ROS_TG_NEU]]-Tabla1[[#This Row],[ESC_1DU_COR_COD_ROS_TG_NEU]]</f>
        <v>-65.6875</v>
      </c>
      <c r="NM208" s="15">
        <f>Tabla1[[#This Row],[PAS_1DU_COR_COD_ROS_TG_POS]]-Tabla1[[#This Row],[ESC_1DU_COR_COD_ROS_TG_POS]]</f>
        <v>-34.666666666666657</v>
      </c>
      <c r="NN208" s="15">
        <f>Tabla1[[#This Row],[PAS_1DU_COR_COD_ROS_TG_TOT]]-Tabla1[[#This Row],[ESC_1DU_COR_COD_ROS_TG_TOT]]</f>
        <v>-26.268181818181802</v>
      </c>
      <c r="NO208" s="15">
        <f>Tabla1[[#This Row],[PAS_1DU_COR_COD_ESC_TG_NEG]]-Tabla1[[#This Row],[ESC_1DU_COR_COD_ESC_TG_NEG]]</f>
        <v>-33.971428571428589</v>
      </c>
      <c r="NP208" s="15">
        <f>Tabla1[[#This Row],[PAS_1DU_COR_COD_ESC_TG_NEU]]-Tabla1[[#This Row],[ESC_1DU_COR_COD_ESC_TG_NEU]]</f>
        <v>21</v>
      </c>
      <c r="NQ208" s="15">
        <f>Tabla1[[#This Row],[PAS_1DU_COR_COD_ESC_TG_POS]]-Tabla1[[#This Row],[ESC_1DU_COR_COD_ESC_TG_POS]]</f>
        <v>31.090909090909093</v>
      </c>
      <c r="NR208" s="15">
        <f>Tabla1[[#This Row],[PAS_1DU_COR_COD_ESC_TG_TOT]]-Tabla1[[#This Row],[ESC_1DU_COR_COD_ESC_TG_TOT]]</f>
        <v>-2.1642411642411616</v>
      </c>
    </row>
    <row r="209" spans="1:382" x14ac:dyDescent="0.3">
      <c r="A209" s="2" t="s">
        <v>235</v>
      </c>
      <c r="B209" s="2">
        <v>70</v>
      </c>
      <c r="C209" s="2">
        <v>2</v>
      </c>
      <c r="D209" s="2">
        <v>72</v>
      </c>
      <c r="E209">
        <v>3.7</v>
      </c>
      <c r="F209">
        <v>1012.4736842105264</v>
      </c>
      <c r="G209">
        <v>3.85</v>
      </c>
      <c r="H209">
        <v>1119.4705882352941</v>
      </c>
      <c r="I209">
        <v>4</v>
      </c>
      <c r="J209">
        <v>959.85</v>
      </c>
      <c r="K209">
        <v>3.85</v>
      </c>
      <c r="L209">
        <v>1026.1607142857142</v>
      </c>
      <c r="M209">
        <v>3.5</v>
      </c>
      <c r="N209">
        <v>1050.9411764705883</v>
      </c>
      <c r="O209">
        <v>2.6</v>
      </c>
      <c r="P209">
        <v>737.29411764705878</v>
      </c>
      <c r="Q209">
        <v>2.5499999999999998</v>
      </c>
      <c r="R209">
        <v>626.78947368421052</v>
      </c>
      <c r="S209">
        <v>2.8833333333333333</v>
      </c>
      <c r="T209">
        <v>798.28301886792451</v>
      </c>
      <c r="U209">
        <v>3.3666666666666667</v>
      </c>
      <c r="V209">
        <v>915.35779816513764</v>
      </c>
      <c r="W209">
        <v>1.8</v>
      </c>
      <c r="X209">
        <v>526.61111111111109</v>
      </c>
      <c r="Y209">
        <v>1.35</v>
      </c>
      <c r="Z209">
        <v>503.35714285714283</v>
      </c>
      <c r="AA209">
        <v>1.4</v>
      </c>
      <c r="AB209">
        <v>386.125</v>
      </c>
      <c r="AC209">
        <v>1.5166666666666666</v>
      </c>
      <c r="AD209">
        <v>473</v>
      </c>
      <c r="AE209">
        <v>1.5166666666666666</v>
      </c>
      <c r="AF209">
        <v>473</v>
      </c>
      <c r="AG209">
        <v>2.75</v>
      </c>
      <c r="AH209">
        <v>780.1146496815287</v>
      </c>
      <c r="BM209">
        <v>2.75</v>
      </c>
      <c r="BN209">
        <v>780.1146496815287</v>
      </c>
      <c r="BO209">
        <v>3.1111111111111112</v>
      </c>
      <c r="BP209">
        <v>1086.2857142857142</v>
      </c>
      <c r="BQ209">
        <v>2.7777777777777777</v>
      </c>
      <c r="BR209">
        <v>734.77777777777783</v>
      </c>
      <c r="BS209">
        <v>1.625</v>
      </c>
      <c r="BT209">
        <v>532</v>
      </c>
      <c r="BU209">
        <v>2.5384615384615383</v>
      </c>
      <c r="BV209">
        <v>780.04347826086962</v>
      </c>
      <c r="BW209">
        <v>2.8888888888888888</v>
      </c>
      <c r="BX209">
        <v>1051.2857142857142</v>
      </c>
      <c r="BY209">
        <v>2.8571428571428572</v>
      </c>
      <c r="BZ209">
        <v>905.16666666666663</v>
      </c>
      <c r="CA209">
        <v>3.4</v>
      </c>
      <c r="CB209">
        <v>1390.7142857142858</v>
      </c>
      <c r="CC209">
        <v>3.0769230769230771</v>
      </c>
      <c r="CD209">
        <v>1126.25</v>
      </c>
      <c r="CE209">
        <v>2.8076923076923075</v>
      </c>
      <c r="CF209">
        <v>941.06976744186045</v>
      </c>
      <c r="CG209">
        <v>3.2222222222222223</v>
      </c>
      <c r="CH209">
        <v>1122.7142857142858</v>
      </c>
      <c r="CI209">
        <v>3.1111111111111112</v>
      </c>
      <c r="CJ209">
        <v>971.71428571428567</v>
      </c>
      <c r="CK209">
        <v>3.875</v>
      </c>
      <c r="CL209">
        <v>1359.4285714285713</v>
      </c>
      <c r="CM209">
        <v>3.3846153846153846</v>
      </c>
      <c r="CN209">
        <v>1151.2857142857142</v>
      </c>
      <c r="CO209">
        <v>2.7777777777777777</v>
      </c>
      <c r="CP209">
        <v>1160</v>
      </c>
      <c r="CQ209">
        <v>3.2857142857142856</v>
      </c>
      <c r="CR209">
        <v>1632.25</v>
      </c>
      <c r="CS209">
        <v>2.2999999999999998</v>
      </c>
      <c r="CT209">
        <v>817.85714285714289</v>
      </c>
      <c r="CU209">
        <v>2.7307692307692308</v>
      </c>
      <c r="CV209">
        <v>1130.2352941176471</v>
      </c>
      <c r="CW209">
        <v>3.0576923076923075</v>
      </c>
      <c r="CX209">
        <v>1141.8684210526317</v>
      </c>
      <c r="CY209">
        <v>2.9326923076923075</v>
      </c>
      <c r="CZ209">
        <v>1035.2716049382716</v>
      </c>
      <c r="DA209">
        <v>1.6666666666666667</v>
      </c>
      <c r="DB209">
        <v>561.28571428571433</v>
      </c>
      <c r="DC209">
        <v>1.7777777777777777</v>
      </c>
      <c r="DD209">
        <v>492.11111111111109</v>
      </c>
      <c r="DE209">
        <v>1.875</v>
      </c>
      <c r="DF209">
        <v>439.875</v>
      </c>
      <c r="DG209">
        <v>1.7692307692307692</v>
      </c>
      <c r="DH209">
        <v>494.875</v>
      </c>
      <c r="DI209">
        <v>1.8888888888888888</v>
      </c>
      <c r="DJ209">
        <v>467.44444444444446</v>
      </c>
      <c r="DK209">
        <v>1.5714285714285714</v>
      </c>
      <c r="DL209">
        <v>487.75</v>
      </c>
      <c r="DM209">
        <v>1.4</v>
      </c>
      <c r="DN209">
        <v>518.16666666666663</v>
      </c>
      <c r="DO209">
        <v>1.6153846153846154</v>
      </c>
      <c r="DP209">
        <v>487.73684210526318</v>
      </c>
      <c r="DQ209">
        <v>1.6923076923076923</v>
      </c>
      <c r="DR209">
        <v>491.72093023255815</v>
      </c>
      <c r="DS209">
        <v>1.6923076923076923</v>
      </c>
      <c r="DT209">
        <v>491.72093023255815</v>
      </c>
      <c r="DU209">
        <v>2.5192307692307692</v>
      </c>
      <c r="DV209">
        <v>846.7822580645161</v>
      </c>
      <c r="DW209">
        <v>4</v>
      </c>
      <c r="DX209">
        <v>769</v>
      </c>
      <c r="DY209">
        <v>3</v>
      </c>
      <c r="DZ209">
        <v>885</v>
      </c>
      <c r="EA209">
        <v>4.5</v>
      </c>
      <c r="EB209">
        <v>1558</v>
      </c>
      <c r="EC209">
        <v>4</v>
      </c>
      <c r="ED209">
        <v>1192.5</v>
      </c>
      <c r="EE209">
        <v>2</v>
      </c>
      <c r="EF209">
        <v>775</v>
      </c>
      <c r="EG209">
        <v>2</v>
      </c>
      <c r="EH209">
        <v>826.5</v>
      </c>
      <c r="EK209">
        <v>2</v>
      </c>
      <c r="EL209">
        <v>809.33333333333337</v>
      </c>
      <c r="EM209">
        <v>3</v>
      </c>
      <c r="EN209">
        <v>1028.2857142857142</v>
      </c>
      <c r="EO209">
        <v>1</v>
      </c>
      <c r="EP209">
        <v>146</v>
      </c>
      <c r="EQ209">
        <v>2</v>
      </c>
      <c r="ER209">
        <v>267</v>
      </c>
      <c r="ES209">
        <v>1</v>
      </c>
      <c r="ET209">
        <v>253</v>
      </c>
      <c r="EU209">
        <v>1.25</v>
      </c>
      <c r="EV209">
        <v>229.75</v>
      </c>
      <c r="EW209">
        <v>5</v>
      </c>
      <c r="EX209">
        <v>1415</v>
      </c>
      <c r="EY209">
        <v>3.3333333333333335</v>
      </c>
      <c r="EZ209">
        <v>1825.5</v>
      </c>
      <c r="FC209">
        <v>3.75</v>
      </c>
      <c r="FD209">
        <v>1688.6666666666667</v>
      </c>
      <c r="FE209">
        <v>2.5</v>
      </c>
      <c r="FF209">
        <v>855</v>
      </c>
      <c r="FG209">
        <v>2.75</v>
      </c>
      <c r="FH209">
        <v>941.64285714285711</v>
      </c>
      <c r="FI209">
        <v>6</v>
      </c>
      <c r="FJ209">
        <v>1327</v>
      </c>
      <c r="FK209">
        <v>1</v>
      </c>
      <c r="FL209">
        <v>374</v>
      </c>
      <c r="FM209">
        <v>3.5</v>
      </c>
      <c r="FN209">
        <v>894.5</v>
      </c>
      <c r="FO209">
        <v>3.5</v>
      </c>
      <c r="FP209">
        <v>872.5</v>
      </c>
      <c r="FQ209">
        <v>8</v>
      </c>
      <c r="FR209">
        <v>1633</v>
      </c>
      <c r="FS209">
        <v>2.6666666666666665</v>
      </c>
      <c r="FT209">
        <v>539</v>
      </c>
      <c r="FW209">
        <v>4</v>
      </c>
      <c r="FX209">
        <v>812.5</v>
      </c>
      <c r="FY209">
        <v>3.75</v>
      </c>
      <c r="FZ209">
        <v>842.5</v>
      </c>
      <c r="GA209">
        <v>3.75</v>
      </c>
      <c r="GB209">
        <v>842.5</v>
      </c>
      <c r="GC209">
        <v>3.0833333333333335</v>
      </c>
      <c r="GD209">
        <v>905.59090909090912</v>
      </c>
      <c r="GE209">
        <v>2.5944444444444446</v>
      </c>
      <c r="GF209">
        <v>855.64383561643831</v>
      </c>
      <c r="GG209">
        <v>2.4</v>
      </c>
      <c r="GH209">
        <v>987.66666666666663</v>
      </c>
      <c r="GI209">
        <v>2.2999999999999998</v>
      </c>
      <c r="GJ209">
        <v>1376.2</v>
      </c>
      <c r="GK209">
        <v>4.1428571428571432</v>
      </c>
      <c r="GL209">
        <v>1600</v>
      </c>
      <c r="GM209">
        <v>2.8148148148148149</v>
      </c>
      <c r="GN209">
        <v>1300.4375</v>
      </c>
      <c r="GO209">
        <v>2.3333333333333335</v>
      </c>
      <c r="GP209">
        <v>920.5</v>
      </c>
      <c r="GQ209">
        <v>3.1</v>
      </c>
      <c r="GR209">
        <v>1482.8333333333333</v>
      </c>
      <c r="GS209">
        <v>3</v>
      </c>
      <c r="GT209">
        <v>1346.6</v>
      </c>
      <c r="GU209">
        <v>2.8214285714285716</v>
      </c>
      <c r="GV209">
        <v>1244.2941176470588</v>
      </c>
      <c r="GW209">
        <v>2.8181818181818183</v>
      </c>
      <c r="GX209">
        <v>1271.5151515151515</v>
      </c>
      <c r="GY209">
        <v>2.7</v>
      </c>
      <c r="GZ209">
        <v>1566.2</v>
      </c>
      <c r="HA209">
        <v>1.7</v>
      </c>
      <c r="HB209">
        <v>683</v>
      </c>
      <c r="HC209">
        <v>1.4285714285714286</v>
      </c>
      <c r="HD209">
        <v>715.25</v>
      </c>
      <c r="HE209">
        <v>2</v>
      </c>
      <c r="HF209">
        <v>986</v>
      </c>
      <c r="HG209">
        <v>2.8888888888888888</v>
      </c>
      <c r="HH209">
        <v>832.85714285714289</v>
      </c>
      <c r="HI209">
        <v>2</v>
      </c>
      <c r="HJ209">
        <v>534.625</v>
      </c>
      <c r="HK209">
        <v>2.8888888888888888</v>
      </c>
      <c r="HL209">
        <v>705.875</v>
      </c>
      <c r="HM209">
        <v>2.5714285714285716</v>
      </c>
      <c r="HN209">
        <v>684.95652173913038</v>
      </c>
      <c r="HO209">
        <v>2.290909090909091</v>
      </c>
      <c r="HP209">
        <v>803.78947368421052</v>
      </c>
      <c r="HQ209">
        <v>2.5545454545454547</v>
      </c>
      <c r="HR209">
        <v>1021.1830985915493</v>
      </c>
      <c r="HS209">
        <v>1</v>
      </c>
      <c r="HT209">
        <v>523.4</v>
      </c>
      <c r="HU209">
        <v>1</v>
      </c>
      <c r="HV209">
        <v>328.16666666666669</v>
      </c>
      <c r="HW209">
        <v>1.2857142857142858</v>
      </c>
      <c r="HX209">
        <v>423.75</v>
      </c>
      <c r="HY209">
        <v>1.0740740740740742</v>
      </c>
      <c r="HZ209">
        <v>418.73333333333335</v>
      </c>
      <c r="IA209">
        <v>0.66666666666666663</v>
      </c>
      <c r="IB209">
        <v>317.75</v>
      </c>
      <c r="IC209">
        <v>0.6</v>
      </c>
      <c r="ID209">
        <v>569.66666666666663</v>
      </c>
      <c r="IE209">
        <v>1.6666666666666667</v>
      </c>
      <c r="IF209">
        <v>715</v>
      </c>
      <c r="IG209">
        <v>0.9642857142857143</v>
      </c>
      <c r="IH209">
        <v>559.23076923076928</v>
      </c>
      <c r="II209">
        <v>1.0181818181818181</v>
      </c>
      <c r="IJ209">
        <v>483.96428571428572</v>
      </c>
      <c r="IK209">
        <v>1.0181818181818181</v>
      </c>
      <c r="IL209">
        <v>483.96428571428572</v>
      </c>
      <c r="IM209">
        <v>2.0424242424242425</v>
      </c>
      <c r="IN209">
        <v>869.24242424242425</v>
      </c>
      <c r="IS209">
        <v>1.3333333333333333</v>
      </c>
      <c r="IT209">
        <v>998</v>
      </c>
      <c r="IU209">
        <v>1.3333333333333333</v>
      </c>
      <c r="IV209">
        <v>998</v>
      </c>
      <c r="IW209">
        <v>0</v>
      </c>
      <c r="JA209">
        <v>5</v>
      </c>
      <c r="JB209">
        <v>1337</v>
      </c>
      <c r="JC209">
        <v>2.5</v>
      </c>
      <c r="JD209">
        <v>1337</v>
      </c>
      <c r="JE209">
        <v>1.8</v>
      </c>
      <c r="JF209">
        <v>1167.5</v>
      </c>
      <c r="JK209">
        <v>6</v>
      </c>
      <c r="JL209">
        <v>1419.3333333333333</v>
      </c>
      <c r="JM209">
        <v>6</v>
      </c>
      <c r="JN209">
        <v>1419.3333333333333</v>
      </c>
      <c r="JO209">
        <v>3</v>
      </c>
      <c r="JP209">
        <v>864</v>
      </c>
      <c r="JS209">
        <v>0</v>
      </c>
      <c r="JU209">
        <v>1.5</v>
      </c>
      <c r="JV209">
        <v>864</v>
      </c>
      <c r="JW209">
        <v>4.2</v>
      </c>
      <c r="JX209">
        <v>1280.5</v>
      </c>
      <c r="JY209">
        <v>3</v>
      </c>
      <c r="JZ209">
        <v>1242.8333333333333</v>
      </c>
      <c r="KE209">
        <v>4</v>
      </c>
      <c r="KF209">
        <v>1784</v>
      </c>
      <c r="KG209">
        <v>4</v>
      </c>
      <c r="KH209">
        <v>1784</v>
      </c>
      <c r="KI209">
        <v>2</v>
      </c>
      <c r="KJ209">
        <v>788</v>
      </c>
      <c r="KM209">
        <v>0</v>
      </c>
      <c r="KO209">
        <v>1</v>
      </c>
      <c r="KP209">
        <v>788</v>
      </c>
      <c r="KQ209">
        <v>2.8</v>
      </c>
      <c r="KR209">
        <v>1452</v>
      </c>
      <c r="KS209">
        <v>2.8</v>
      </c>
      <c r="KT209">
        <v>1452</v>
      </c>
      <c r="KU209">
        <v>2.9333333333333331</v>
      </c>
      <c r="KV209">
        <v>1312.5555555555557</v>
      </c>
      <c r="KW209">
        <v>2.1166666666666667</v>
      </c>
      <c r="KX209">
        <v>906.18518518518522</v>
      </c>
      <c r="KY209" s="15">
        <f>Tabla24[[#This Row],[ROS_NUM_COR_COD_ROS_TG_NEG]]-Tabla24[[#This Row],[PAS_NUM_COR_COD_ROS_TG_NEG]]</f>
        <v>-0.61111111111111116</v>
      </c>
      <c r="KZ209" s="15">
        <f>Tabla24[[#This Row],[ROS_DUR_COR_COD_ROS_TG_NEG]]-Tabla24[[#This Row],[PAS_DUR_COR_COD_ROS_TG_NEG]]</f>
        <v>-218.0840336134454</v>
      </c>
      <c r="LA209" s="15">
        <f>Tabla24[[#This Row],[ROS_NUM_COR_COD_ROS_TG_NEU]]-Tabla24[[#This Row],[PAS_NUM_COR_COD_ROS_TG_NEU]]</f>
        <v>-0.60000000000000009</v>
      </c>
      <c r="LB209" s="15">
        <f>Tabla24[[#This Row],[ROS_DUR_COR_COD_ROS_TG_NEU]]-Tabla24[[#This Row],[PAS_DUR_COR_COD_ROS_TG_NEU]]</f>
        <v>-202.66911764705878</v>
      </c>
      <c r="LC209" s="15">
        <f>Tabla24[[#This Row],[ROS_NUM_COR_COD_ROS_TG_POS]]-Tabla24[[#This Row],[PAS_NUM_COR_COD_ROS_TG_POS]]</f>
        <v>0.33888888888888902</v>
      </c>
      <c r="LD209" s="15">
        <f>Tabla24[[#This Row],[ROS_DUR_COR_COD_ROS_TG_POS]]-Tabla24[[#This Row],[PAS_DUR_COR_COD_ROS_TG_POS]]</f>
        <v>79.08552631578948</v>
      </c>
      <c r="LE209" s="15">
        <f>Tabla24[[#This Row],[ROS_NUM_COR_COD_ROS_TG_TOT]]-Tabla24[[#This Row],[PAS_NUM_COR_COD_ROS_TG_TOT]]</f>
        <v>-0.31190476190476168</v>
      </c>
      <c r="LF209" s="15">
        <f>Tabla24[[#This Row],[ROS_DUR_COR_COD_ROS_TG_TOT]]-Tabla24[[#This Row],[PAS_DUR_COR_COD_ROS_TG_TOT]]</f>
        <v>-113.32649712879413</v>
      </c>
      <c r="LG209" s="15">
        <f>Tabla24[[#This Row],[ROS_NUM_COR_COD_ESC_TG_NEG]]-Tabla24[[#This Row],[PAS_NUM_COR_COD_ESC_TG_NEG]]</f>
        <v>-1.3666666666666667</v>
      </c>
      <c r="LH209" s="15">
        <f>Tabla24[[#This Row],[ROS_DUR_COR_COD_ESC_TG_NEG]]-Tabla24[[#This Row],[PAS_DUR_COR_COD_ESC_TG_NEG]]</f>
        <v>-91.973684210526358</v>
      </c>
      <c r="LI209" s="15">
        <f>Tabla24[[#This Row],[ROS_NUM_COR_COD_ESC_TG_NEU]]-Tabla24[[#This Row],[PAS_NUM_COR_COD_ESC_TG_NEU]]</f>
        <v>-0.75</v>
      </c>
      <c r="LJ209" s="15">
        <f>Tabla24[[#This Row],[ROS_NUM_COR_COD_ESC_TG_NEG]]-Tabla24[[#This Row],[PAS_NUM_COR_COD_ESC_TG_NEG]]</f>
        <v>-1.3666666666666667</v>
      </c>
      <c r="LK209" s="15">
        <f>Tabla24[[#This Row],[ROS_NUM_COR_COD_ESC_TG_POS]]-Tabla24[[#This Row],[PAS_NUM_COR_COD_ESC_TG_POS]]</f>
        <v>-1</v>
      </c>
      <c r="LL209" s="15">
        <f>Tabla24[[#This Row],[ROS_DUR_COR_COD_ESC_TG_POS]]-Tabla24[[#This Row],[PAS_DUR_COR_COD_ESC_TG_POS]]</f>
        <v>386.74999999999989</v>
      </c>
      <c r="LM209" s="15">
        <f>Tabla24[[#This Row],[ROS_NUM_COR_COD_ESC_TG_TOT]]-Tabla24[[#This Row],[PAS_NUM_COR_COD_ESC_TG_TOT]]</f>
        <v>-1.0285714285714285</v>
      </c>
      <c r="LN209" s="15">
        <f>Tabla24[[#This Row],[ROS_DUR_COR_COD_ESC_TG_TOT]]-Tabla24[[#This Row],[PAS_DUR_COR_COD_ESC_TG_TOT]]</f>
        <v>218.13340336134456</v>
      </c>
      <c r="LO209" s="15">
        <f>Tabla24[[#This Row],[PAS_NUM_COR_COD_ROS_TG_NEG]]-Tabla24[[#This Row],[ESC_NUM_COR_COD_ROS_TG_NEG]]</f>
        <v>0.72222222222222232</v>
      </c>
      <c r="LP209" s="15">
        <f>Tabla24[[#This Row],[PAS_DUR_COR_COD_ROS_TG_NEG]]-Tabla24[[#This Row],[ESC_DUR_COR_COD_ROS_TG_NEG]]</f>
        <v>-109.05882352941171</v>
      </c>
      <c r="LQ209" s="15">
        <f>Tabla24[[#This Row],[PAS_NUM_COR_COD_ROS_TG_NEU]]-Tabla24[[#This Row],[ESC_NUM_COR_COD_ROS_TG_NEU]]</f>
        <v>-0.6857142857142855</v>
      </c>
      <c r="LR209" s="15">
        <f>Tabla24[[#This Row],[PAS_DUR_COR_COD_ROS_TG_NEU]]-Tabla24[[#This Row],[ESC_DUR_COR_COD_ROS_TG_NEU]]</f>
        <v>-894.95588235294122</v>
      </c>
      <c r="LS209" s="15">
        <f>Tabla24[[#This Row],[PAS_NUM_COR_COD_ROS_TG_POS]]-Tabla24[[#This Row],[ESC_NUM_COR_COD_ROS_TG_POS]]</f>
        <v>0.25</v>
      </c>
      <c r="LT209" s="15">
        <f>Tabla24[[#This Row],[PAS_DUR_COR_COD_ROS_TG_POS]]-Tabla24[[#This Row],[ESC_DUR_COR_COD_ROS_TG_POS]]</f>
        <v>-191.06766917293237</v>
      </c>
      <c r="LU209" s="15">
        <f>Tabla24[[#This Row],[PAS_NUM_COR_COD_ROS_TG_TOT]]-Tabla24[[#This Row],[ESC_NUM_COR_COD_ROS_TG_TOT]]</f>
        <v>0.15256410256410247</v>
      </c>
      <c r="LV209" s="15">
        <f>Tabla24[[#This Row],[PAS_DUR_COR_COD_ROS_TG_TOT]]-Tabla24[[#This Row],[ESC_DUR_COR_COD_ROS_TG_TOT]]</f>
        <v>-331.95227524972256</v>
      </c>
      <c r="LW209" s="15">
        <f>Tabla24[[#This Row],[PAS_NUM_COR_COD_ESC_TG_NEG]]-Tabla24[[#This Row],[ESC_NUM_COR_COD_ESC_TG_NEG]]</f>
        <v>0.81111111111111134</v>
      </c>
      <c r="LX209" s="15">
        <f>Tabla24[[#This Row],[PAS_DUR_COR_COD_ESC_TG_NEG]]-Tabla24[[#This Row],[ESC_DUR_COR_COD_ESC_TG_NEG]]</f>
        <v>-38.812030075187863</v>
      </c>
      <c r="LY209" s="15">
        <f>Tabla24[[#This Row],[PAS_NUM_COR_COD_ESC_TG_NEU]]-Tabla24[[#This Row],[ESC_NUM_COR_COD_ESC_TG_NEU]]</f>
        <v>0.99285714285714288</v>
      </c>
      <c r="LZ209" s="15">
        <f>Tabla24[[#This Row],[PAS_DUR_COR_COD_ESC_TG_NEU]]-Tabla24[[#This Row],[ESC_DUR_COR_COD_ESC_TG_NEU]]</f>
        <v>214.30392156862752</v>
      </c>
      <c r="MA209" s="15">
        <f>Tabla24[[#This Row],[PAS_NUM_COR_COD_ESC_TG_POS]]-Tabla24[[#This Row],[ESC_NUM_COR_COD_ESC_TG_POS]]</f>
        <v>0.60000000000000009</v>
      </c>
      <c r="MB209" s="15">
        <f>Tabla24[[#This Row],[PAS_DUR_COR_COD_ESC_TG_POS]]-Tabla24[[#This Row],[ESC_DUR_COR_COD_ESC_TG_POS]]</f>
        <v>-430.86428571428576</v>
      </c>
      <c r="MC209" s="15">
        <f>Tabla24[[#This Row],[PAS_NUM_COR_COD_ESC_TG_TOT]]-Tabla24[[#This Row],[ESC_NUM_COR_COD_ESC_TG_TOT]]</f>
        <v>0.77307692307692299</v>
      </c>
      <c r="MD209" s="15">
        <f>Tabla24[[#This Row],[PAS_DUR_COR_COD_ESC_TG_TOT]]-Tabla24[[#This Row],[ESC_DUR_COR_COD_ESC_TG_TOT]]</f>
        <v>-100.08928571428578</v>
      </c>
      <c r="ME209">
        <v>207.28571428571428</v>
      </c>
      <c r="MF209">
        <v>217.875</v>
      </c>
      <c r="MG209">
        <v>133.75</v>
      </c>
      <c r="MH209">
        <v>185.39130434782609</v>
      </c>
      <c r="MI209">
        <v>251.83333333333334</v>
      </c>
      <c r="MJ209">
        <v>236</v>
      </c>
      <c r="MK209">
        <v>215.4</v>
      </c>
      <c r="ML209">
        <v>235.52941176470588</v>
      </c>
      <c r="MM209">
        <v>244.33333333333334</v>
      </c>
      <c r="MN209">
        <v>257.75</v>
      </c>
      <c r="MO209">
        <v>208.85714285714286</v>
      </c>
      <c r="MP209">
        <v>232.88235294117646</v>
      </c>
      <c r="MQ209">
        <v>279.71428571428572</v>
      </c>
      <c r="MR209">
        <v>236.16666666666666</v>
      </c>
      <c r="MS209">
        <v>277.42857142857144</v>
      </c>
      <c r="MT209">
        <v>265.85000000000002</v>
      </c>
      <c r="MU209">
        <v>255.41176470588235</v>
      </c>
      <c r="MV209">
        <v>213.05882352941177</v>
      </c>
      <c r="MW209">
        <v>196.42105263157896</v>
      </c>
      <c r="MX209">
        <v>220.67924528301887</v>
      </c>
      <c r="MY209">
        <v>239.26315789473685</v>
      </c>
      <c r="MZ209">
        <v>205.52941176470588</v>
      </c>
      <c r="NA209">
        <v>208.65</v>
      </c>
      <c r="NB209">
        <v>218.08928571428572</v>
      </c>
      <c r="NC209" s="15">
        <f>Tabla1[[#This Row],[ROS_1DU_COR_COD_ROS_TG_NEG]]-Tabla1[[#This Row],[PAS_1DU_COR_COD_ROS_TG_NEG]]</f>
        <v>-48.12605042016807</v>
      </c>
      <c r="ND209" s="15">
        <f>Tabla1[[#This Row],[ROS_1DU_COR_COD_ROS_TG_NEU]]-Tabla1[[#This Row],[PAS_1DU_COR_COD_ROS_TG_NEU]]</f>
        <v>4.816176470588232</v>
      </c>
      <c r="NE209" s="15">
        <f>Tabla1[[#This Row],[ROS_1DU_COR_COD_ROS_TG_POS]]-Tabla1[[#This Row],[PAS_1DU_COR_COD_ROS_TG_POS]]</f>
        <v>-62.671052631578959</v>
      </c>
      <c r="NF209" s="15">
        <f>Tabla1[[#This Row],[ROS_1DU_COR_COD_ROS_TG_TOT]]-Tabla1[[#This Row],[PAS_1DU_COR_COD_ROS_TG_TOT]]</f>
        <v>-35.287940935192779</v>
      </c>
      <c r="NG209" s="15">
        <f>Tabla1[[#This Row],[ROS_1DU_COR_COD_ESC_TG_NEG]]-Tabla1[[#This Row],[PAS_1DU_COR_COD_ESC_TG_NEG]]</f>
        <v>12.570175438596493</v>
      </c>
      <c r="NH209" s="15">
        <f>Tabla1[[#This Row],[ROS_1DU_COR_COD_ESC_TG_NEU]]-Tabla1[[#This Row],[PAS_1DU_COR_COD_ESC_TG_NEU]]</f>
        <v>30.470588235294116</v>
      </c>
      <c r="NI209" s="15">
        <f>Tabla1[[#This Row],[ROS_1DU_COR_COD_ESC_TG_POS]]-Tabla1[[#This Row],[PAS_1DU_COR_COD_ESC_TG_POS]]</f>
        <v>6.75</v>
      </c>
      <c r="NJ209" s="15">
        <f>Tabla1[[#This Row],[ROS_1DU_COR_COD_ESC_TG_TOT]]-Tabla1[[#This Row],[PAS_1DU_COR_COD_ESC_TG_TOT]]</f>
        <v>17.440126050420162</v>
      </c>
      <c r="NK209" s="15">
        <f>Tabla1[[#This Row],[PAS_1DU_COR_COD_ROS_TG_NEG]]-Tabla1[[#This Row],[ESC_1DU_COR_COD_ROS_TG_NEG]]</f>
        <v>11.078431372549005</v>
      </c>
      <c r="NL209" s="15">
        <f>Tabla1[[#This Row],[PAS_1DU_COR_COD_ROS_TG_NEU]]-Tabla1[[#This Row],[ESC_1DU_COR_COD_ROS_TG_NEU]]</f>
        <v>-44.691176470588232</v>
      </c>
      <c r="NM209" s="15">
        <f>Tabla1[[#This Row],[PAS_1DU_COR_COD_ROS_TG_POS]]-Tabla1[[#This Row],[ESC_1DU_COR_COD_ROS_TG_POS]]</f>
        <v>-12.436090225563902</v>
      </c>
      <c r="NN209" s="15">
        <f>Tabla1[[#This Row],[PAS_1DU_COR_COD_ROS_TG_TOT]]-Tabla1[[#This Row],[ESC_1DU_COR_COD_ROS_TG_TOT]]</f>
        <v>-12.203107658157592</v>
      </c>
      <c r="NO209" s="15">
        <f>Tabla1[[#This Row],[PAS_1DU_COR_COD_ESC_TG_NEG]]-Tabla1[[#This Row],[ESC_1DU_COR_COD_ESC_TG_NEG]]</f>
        <v>-40.451127819548873</v>
      </c>
      <c r="NP209" s="15">
        <f>Tabla1[[#This Row],[PAS_1DU_COR_COD_ESC_TG_NEU]]-Tabla1[[#This Row],[ESC_1DU_COR_COD_ESC_TG_NEU]]</f>
        <v>-30.637254901960773</v>
      </c>
      <c r="NQ209" s="15">
        <f>Tabla1[[#This Row],[PAS_1DU_COR_COD_ESC_TG_POS]]-Tabla1[[#This Row],[ESC_1DU_COR_COD_ESC_TG_POS]]</f>
        <v>-68.778571428571439</v>
      </c>
      <c r="NR209" s="15">
        <f>Tabla1[[#This Row],[PAS_1DU_COR_COD_ESC_TG_TOT]]-Tabla1[[#This Row],[ESC_1DU_COR_COD_ESC_TG_TOT]]</f>
        <v>-47.7607142857143</v>
      </c>
    </row>
    <row r="210" spans="1:382" x14ac:dyDescent="0.3">
      <c r="A210" s="2" t="s">
        <v>236</v>
      </c>
      <c r="B210" s="2">
        <v>70</v>
      </c>
      <c r="C210" s="2">
        <v>2</v>
      </c>
      <c r="D210" s="2">
        <v>73</v>
      </c>
      <c r="E210">
        <v>2.4210526315789473</v>
      </c>
      <c r="F210">
        <v>794.32258064516134</v>
      </c>
      <c r="G210">
        <v>2.0526315789473686</v>
      </c>
      <c r="H210">
        <v>837</v>
      </c>
      <c r="I210">
        <v>2</v>
      </c>
      <c r="J210">
        <v>939.9545454545455</v>
      </c>
      <c r="K210">
        <v>2.1551724137931036</v>
      </c>
      <c r="L210">
        <v>849.39473684210532</v>
      </c>
      <c r="M210">
        <v>2.763157894736842</v>
      </c>
      <c r="N210">
        <v>1057.3461538461538</v>
      </c>
      <c r="O210">
        <v>2.8421052631578947</v>
      </c>
      <c r="P210">
        <v>1172.4583333333333</v>
      </c>
      <c r="Q210">
        <v>2.9750000000000001</v>
      </c>
      <c r="R210">
        <v>1154.7407407407406</v>
      </c>
      <c r="S210">
        <v>2.8620689655172415</v>
      </c>
      <c r="T210">
        <v>1127.3766233766235</v>
      </c>
      <c r="U210">
        <v>2.5086206896551726</v>
      </c>
      <c r="V210">
        <v>989.29411764705878</v>
      </c>
      <c r="W210">
        <v>1.236842105263158</v>
      </c>
      <c r="X210">
        <v>574.4</v>
      </c>
      <c r="Y210">
        <v>1.5263157894736843</v>
      </c>
      <c r="Z210">
        <v>585.2962962962963</v>
      </c>
      <c r="AA210">
        <v>0.82499999999999996</v>
      </c>
      <c r="AB210">
        <v>439.75</v>
      </c>
      <c r="AC210">
        <v>1.1896551724137931</v>
      </c>
      <c r="AD210">
        <v>544.8730158730159</v>
      </c>
      <c r="AE210">
        <v>1.1896551724137931</v>
      </c>
      <c r="AF210">
        <v>544.8730158730159</v>
      </c>
      <c r="AG210">
        <v>2.0689655172413794</v>
      </c>
      <c r="AH210">
        <v>859.6712962962963</v>
      </c>
      <c r="AI210">
        <v>3</v>
      </c>
      <c r="AJ210">
        <v>1533</v>
      </c>
      <c r="AK210">
        <v>3.5</v>
      </c>
      <c r="AL210">
        <v>1826</v>
      </c>
      <c r="AO210">
        <v>3.25</v>
      </c>
      <c r="AP210">
        <v>1679.5</v>
      </c>
      <c r="AQ210">
        <v>1.5</v>
      </c>
      <c r="AR210">
        <v>651</v>
      </c>
      <c r="AS210">
        <v>3</v>
      </c>
      <c r="AT210">
        <v>1886</v>
      </c>
      <c r="AW210">
        <v>2.25</v>
      </c>
      <c r="AX210">
        <v>1268.5</v>
      </c>
      <c r="AY210">
        <v>2.75</v>
      </c>
      <c r="AZ210">
        <v>1474</v>
      </c>
      <c r="BA210">
        <v>2.5</v>
      </c>
      <c r="BB210">
        <v>1489</v>
      </c>
      <c r="BC210">
        <v>2</v>
      </c>
      <c r="BD210">
        <v>872</v>
      </c>
      <c r="BG210">
        <v>2.25</v>
      </c>
      <c r="BH210">
        <v>1180.5</v>
      </c>
      <c r="BI210">
        <v>2.25</v>
      </c>
      <c r="BJ210">
        <v>1180.5</v>
      </c>
      <c r="BK210">
        <v>2.5833333333333335</v>
      </c>
      <c r="BL210">
        <v>1376.1666666666667</v>
      </c>
      <c r="BM210">
        <v>2.0861111111111112</v>
      </c>
      <c r="BN210">
        <v>873.63063063063066</v>
      </c>
      <c r="BO210">
        <v>2.4</v>
      </c>
      <c r="BP210">
        <v>1299.2</v>
      </c>
      <c r="BQ210">
        <v>2.5</v>
      </c>
      <c r="BR210">
        <v>1064.2</v>
      </c>
      <c r="BS210">
        <v>1.3333333333333333</v>
      </c>
      <c r="BT210">
        <v>692.4</v>
      </c>
      <c r="BU210">
        <v>2.074074074074074</v>
      </c>
      <c r="BV210">
        <v>1018.6</v>
      </c>
      <c r="BW210">
        <v>1.5</v>
      </c>
      <c r="BX210">
        <v>698.16666666666663</v>
      </c>
      <c r="BY210">
        <v>2.1111111111111112</v>
      </c>
      <c r="BZ210">
        <v>1011</v>
      </c>
      <c r="CA210">
        <v>2.3333333333333335</v>
      </c>
      <c r="CB210">
        <v>978.5</v>
      </c>
      <c r="CC210">
        <v>1.9642857142857142</v>
      </c>
      <c r="CD210">
        <v>889.11764705882354</v>
      </c>
      <c r="CE210">
        <v>2.0181818181818181</v>
      </c>
      <c r="CF210">
        <v>949.8125</v>
      </c>
      <c r="CG210">
        <v>2.2000000000000002</v>
      </c>
      <c r="CH210">
        <v>1229</v>
      </c>
      <c r="CI210">
        <v>3</v>
      </c>
      <c r="CJ210">
        <v>1488.5</v>
      </c>
      <c r="CK210">
        <v>2.6666666666666665</v>
      </c>
      <c r="CL210">
        <v>1589.6</v>
      </c>
      <c r="CM210">
        <v>2.5925925925925926</v>
      </c>
      <c r="CN210">
        <v>1431.9285714285713</v>
      </c>
      <c r="CO210">
        <v>3.4</v>
      </c>
      <c r="CP210">
        <v>1219.7142857142858</v>
      </c>
      <c r="CQ210">
        <v>2.8888888888888888</v>
      </c>
      <c r="CR210">
        <v>1514.4</v>
      </c>
      <c r="CS210">
        <v>1.4444444444444444</v>
      </c>
      <c r="CT210">
        <v>1027</v>
      </c>
      <c r="CU210">
        <v>2.6071428571428572</v>
      </c>
      <c r="CV210">
        <v>1263.625</v>
      </c>
      <c r="CW210">
        <v>2.6</v>
      </c>
      <c r="CX210">
        <v>1342.1666666666667</v>
      </c>
      <c r="CY210">
        <v>2.3090909090909091</v>
      </c>
      <c r="CZ210">
        <v>1139.6612903225807</v>
      </c>
      <c r="DA210">
        <v>1</v>
      </c>
      <c r="DB210">
        <v>671.75</v>
      </c>
      <c r="DC210">
        <v>0.625</v>
      </c>
      <c r="DD210">
        <v>507.33333333333331</v>
      </c>
      <c r="DE210">
        <v>0.22222222222222221</v>
      </c>
      <c r="DF210">
        <v>139</v>
      </c>
      <c r="DG210">
        <v>0.62962962962962965</v>
      </c>
      <c r="DH210">
        <v>498.55555555555554</v>
      </c>
      <c r="DI210">
        <v>0.6</v>
      </c>
      <c r="DJ210">
        <v>475</v>
      </c>
      <c r="DK210">
        <v>1.2222222222222223</v>
      </c>
      <c r="DL210">
        <v>633.79999999999995</v>
      </c>
      <c r="DM210">
        <v>0.77777777777777779</v>
      </c>
      <c r="DN210">
        <v>1132</v>
      </c>
      <c r="DO210">
        <v>0.8571428571428571</v>
      </c>
      <c r="DP210">
        <v>685.8</v>
      </c>
      <c r="DQ210">
        <v>0.74545454545454548</v>
      </c>
      <c r="DR210">
        <v>597.10526315789468</v>
      </c>
      <c r="DS210">
        <v>0.74545454545454548</v>
      </c>
      <c r="DT210">
        <v>597.10526315789468</v>
      </c>
      <c r="DU210">
        <v>1.7878787878787878</v>
      </c>
      <c r="DV210">
        <v>1012.395061728395</v>
      </c>
      <c r="DY210">
        <v>2</v>
      </c>
      <c r="DZ210">
        <v>859</v>
      </c>
      <c r="EA210">
        <v>2</v>
      </c>
      <c r="EB210">
        <v>474</v>
      </c>
      <c r="EC210">
        <v>2</v>
      </c>
      <c r="ED210">
        <v>666.5</v>
      </c>
      <c r="EG210">
        <v>2</v>
      </c>
      <c r="EH210">
        <v>563</v>
      </c>
      <c r="EI210">
        <v>3</v>
      </c>
      <c r="EJ210">
        <v>1083</v>
      </c>
      <c r="EK210">
        <v>2.5</v>
      </c>
      <c r="EL210">
        <v>823</v>
      </c>
      <c r="EM210">
        <v>2.2000000000000002</v>
      </c>
      <c r="EN210">
        <v>744.75</v>
      </c>
      <c r="EQ210">
        <v>3</v>
      </c>
      <c r="ER210">
        <v>1478</v>
      </c>
      <c r="ES210">
        <v>0</v>
      </c>
      <c r="EU210">
        <v>2</v>
      </c>
      <c r="EV210">
        <v>1478</v>
      </c>
      <c r="EY210">
        <v>0</v>
      </c>
      <c r="FA210">
        <v>4</v>
      </c>
      <c r="FB210">
        <v>891</v>
      </c>
      <c r="FC210">
        <v>2</v>
      </c>
      <c r="FD210">
        <v>891</v>
      </c>
      <c r="FE210">
        <v>2</v>
      </c>
      <c r="FF210">
        <v>1184.5</v>
      </c>
      <c r="FG210">
        <v>2.1</v>
      </c>
      <c r="FH210">
        <v>891.33333333333337</v>
      </c>
      <c r="FK210">
        <v>0</v>
      </c>
      <c r="FM210">
        <v>3</v>
      </c>
      <c r="FN210">
        <v>949</v>
      </c>
      <c r="FO210">
        <v>1</v>
      </c>
      <c r="FP210">
        <v>949</v>
      </c>
      <c r="FS210">
        <v>1</v>
      </c>
      <c r="FT210">
        <v>121</v>
      </c>
      <c r="FU210">
        <v>4</v>
      </c>
      <c r="FV210">
        <v>710</v>
      </c>
      <c r="FW210">
        <v>2.5</v>
      </c>
      <c r="FX210">
        <v>415.5</v>
      </c>
      <c r="FY210">
        <v>1.6</v>
      </c>
      <c r="FZ210">
        <v>593.33333333333337</v>
      </c>
      <c r="GA210">
        <v>1.6</v>
      </c>
      <c r="GB210">
        <v>593.33333333333337</v>
      </c>
      <c r="GC210">
        <v>1.9333333333333333</v>
      </c>
      <c r="GD210">
        <v>792</v>
      </c>
      <c r="GE210">
        <v>1.8</v>
      </c>
      <c r="GF210">
        <v>990.35555555555561</v>
      </c>
      <c r="GG210">
        <v>4</v>
      </c>
      <c r="GH210">
        <v>1595.2857142857142</v>
      </c>
      <c r="GI210">
        <v>2.5</v>
      </c>
      <c r="GJ210">
        <v>826.28571428571433</v>
      </c>
      <c r="GK210">
        <v>3.6666666666666665</v>
      </c>
      <c r="GL210">
        <v>1942</v>
      </c>
      <c r="GM210">
        <v>3.3571428571428572</v>
      </c>
      <c r="GN210">
        <v>1403.2105263157894</v>
      </c>
      <c r="GO210">
        <v>3.6666666666666665</v>
      </c>
      <c r="GP210">
        <v>1594.75</v>
      </c>
      <c r="GQ210">
        <v>2.6666666666666665</v>
      </c>
      <c r="GR210">
        <v>1390.4</v>
      </c>
      <c r="GS210">
        <v>1.25</v>
      </c>
      <c r="GT210">
        <v>779.25</v>
      </c>
      <c r="GU210">
        <v>2.4347826086956523</v>
      </c>
      <c r="GV210">
        <v>1265.2307692307693</v>
      </c>
      <c r="GW210">
        <v>2.9411764705882355</v>
      </c>
      <c r="GX210">
        <v>1347.15625</v>
      </c>
      <c r="GY210">
        <v>2.6666666666666665</v>
      </c>
      <c r="GZ210">
        <v>1299.8</v>
      </c>
      <c r="HA210">
        <v>3.4</v>
      </c>
      <c r="HB210">
        <v>1199.875</v>
      </c>
      <c r="HC210">
        <v>2.7777777777777777</v>
      </c>
      <c r="HD210">
        <v>1595</v>
      </c>
      <c r="HE210">
        <v>2.9642857142857144</v>
      </c>
      <c r="HF210">
        <v>1337.3888888888889</v>
      </c>
      <c r="HG210">
        <v>2.8333333333333335</v>
      </c>
      <c r="HH210">
        <v>1333.25</v>
      </c>
      <c r="HI210">
        <v>3.8888888888888888</v>
      </c>
      <c r="HJ210">
        <v>1091.6666666666667</v>
      </c>
      <c r="HK210">
        <v>3.5</v>
      </c>
      <c r="HL210">
        <v>1662.4</v>
      </c>
      <c r="HM210">
        <v>3.4782608695652173</v>
      </c>
      <c r="HN210">
        <v>1303.8888888888889</v>
      </c>
      <c r="HO210">
        <v>3.1960784313725492</v>
      </c>
      <c r="HP210">
        <v>1320.6388888888889</v>
      </c>
      <c r="HQ210">
        <v>3.0686274509803924</v>
      </c>
      <c r="HR210">
        <v>1333.1176470588234</v>
      </c>
      <c r="HS210">
        <v>1.6666666666666667</v>
      </c>
      <c r="HT210">
        <v>1268.75</v>
      </c>
      <c r="HU210">
        <v>2.1</v>
      </c>
      <c r="HV210">
        <v>925.5</v>
      </c>
      <c r="HW210">
        <v>1.2222222222222223</v>
      </c>
      <c r="HX210">
        <v>795</v>
      </c>
      <c r="HY210">
        <v>1.6785714285714286</v>
      </c>
      <c r="HZ210">
        <v>986.28571428571433</v>
      </c>
      <c r="IA210">
        <v>3.5</v>
      </c>
      <c r="IB210">
        <v>997.66666666666663</v>
      </c>
      <c r="IC210">
        <v>2.2222222222222223</v>
      </c>
      <c r="ID210">
        <v>798.28571428571433</v>
      </c>
      <c r="IE210">
        <v>1.75</v>
      </c>
      <c r="IF210">
        <v>966.8</v>
      </c>
      <c r="IG210">
        <v>2.3913043478260869</v>
      </c>
      <c r="IH210">
        <v>911.55555555555554</v>
      </c>
      <c r="II210">
        <v>2</v>
      </c>
      <c r="IJ210">
        <v>944.25</v>
      </c>
      <c r="IK210">
        <v>2</v>
      </c>
      <c r="IL210">
        <v>944.25</v>
      </c>
      <c r="IM210">
        <v>2.7124183006535949</v>
      </c>
      <c r="IN210">
        <v>1208.68</v>
      </c>
      <c r="IO210">
        <v>0</v>
      </c>
      <c r="IS210">
        <v>7</v>
      </c>
      <c r="IT210">
        <v>2326</v>
      </c>
      <c r="IU210">
        <v>3.5</v>
      </c>
      <c r="IV210">
        <v>2326</v>
      </c>
      <c r="IW210">
        <v>0.5</v>
      </c>
      <c r="IX210">
        <v>183</v>
      </c>
      <c r="IY210">
        <v>1</v>
      </c>
      <c r="IZ210">
        <v>143</v>
      </c>
      <c r="JA210">
        <v>3.5</v>
      </c>
      <c r="JB210">
        <v>961.5</v>
      </c>
      <c r="JC210">
        <v>1.4285714285714286</v>
      </c>
      <c r="JD210">
        <v>562.25</v>
      </c>
      <c r="JE210">
        <v>1.8888888888888888</v>
      </c>
      <c r="JF210">
        <v>915</v>
      </c>
      <c r="JG210">
        <v>2</v>
      </c>
      <c r="JH210">
        <v>466</v>
      </c>
      <c r="JK210">
        <v>0</v>
      </c>
      <c r="JM210">
        <v>1</v>
      </c>
      <c r="JN210">
        <v>466</v>
      </c>
      <c r="JO210">
        <v>6.5</v>
      </c>
      <c r="JP210">
        <v>2102</v>
      </c>
      <c r="JQ210">
        <v>8</v>
      </c>
      <c r="JR210">
        <v>1781</v>
      </c>
      <c r="JS210">
        <v>4</v>
      </c>
      <c r="JT210">
        <v>897.5</v>
      </c>
      <c r="JU210">
        <v>6</v>
      </c>
      <c r="JV210">
        <v>1712</v>
      </c>
      <c r="JW210">
        <v>4.8888888888888893</v>
      </c>
      <c r="JX210">
        <v>1556.25</v>
      </c>
      <c r="JY210">
        <v>3.3888888888888888</v>
      </c>
      <c r="JZ210">
        <v>1309.6153846153845</v>
      </c>
      <c r="KA210">
        <v>7</v>
      </c>
      <c r="KB210">
        <v>2258</v>
      </c>
      <c r="KE210">
        <v>0</v>
      </c>
      <c r="KG210">
        <v>3.5</v>
      </c>
      <c r="KH210">
        <v>2258</v>
      </c>
      <c r="KI210">
        <v>3</v>
      </c>
      <c r="KJ210">
        <v>1854.5</v>
      </c>
      <c r="KK210">
        <v>0</v>
      </c>
      <c r="KM210">
        <v>3.5</v>
      </c>
      <c r="KN210">
        <v>1679</v>
      </c>
      <c r="KO210">
        <v>2.7142857142857144</v>
      </c>
      <c r="KP210">
        <v>1796</v>
      </c>
      <c r="KQ210">
        <v>2.8888888888888888</v>
      </c>
      <c r="KR210">
        <v>1911.5</v>
      </c>
      <c r="KS210">
        <v>2.8888888888888888</v>
      </c>
      <c r="KT210">
        <v>1911.5</v>
      </c>
      <c r="KU210">
        <v>3.2222222222222223</v>
      </c>
      <c r="KV210">
        <v>1451.2352941176471</v>
      </c>
      <c r="KW210">
        <v>2.7888888888888888</v>
      </c>
      <c r="KX210">
        <v>1243.9230769230769</v>
      </c>
      <c r="KY210" s="15">
        <f>Tabla24[[#This Row],[ROS_NUM_COR_COD_ROS_TG_NEG]]-Tabla24[[#This Row],[PAS_NUM_COR_COD_ROS_TG_NEG]]</f>
        <v>7.0175438596491446E-2</v>
      </c>
      <c r="KZ210" s="15">
        <f>Tabla24[[#This Row],[ROS_DUR_COR_COD_ROS_TG_NEG]]-Tabla24[[#This Row],[PAS_DUR_COR_COD_ROS_TG_NEG]]</f>
        <v>275.90384615384619</v>
      </c>
      <c r="LA210" s="15">
        <f>Tabla24[[#This Row],[ROS_NUM_COR_COD_ROS_TG_NEU]]-Tabla24[[#This Row],[PAS_NUM_COR_COD_ROS_TG_NEU]]</f>
        <v>1.0467836257309941</v>
      </c>
      <c r="LB210" s="15">
        <f>Tabla24[[#This Row],[ROS_DUR_COR_COD_ROS_TG_NEU]]-Tabla24[[#This Row],[PAS_DUR_COR_COD_ROS_TG_NEU]]</f>
        <v>-80.791666666666515</v>
      </c>
      <c r="LC210" s="15">
        <f>Tabla24[[#This Row],[ROS_NUM_COR_COD_ROS_TG_POS]]-Tabla24[[#This Row],[PAS_NUM_COR_COD_ROS_TG_POS]]</f>
        <v>0.52499999999999991</v>
      </c>
      <c r="LD210" s="15">
        <f>Tabla24[[#This Row],[ROS_DUR_COR_COD_ROS_TG_POS]]-Tabla24[[#This Row],[PAS_DUR_COR_COD_ROS_TG_POS]]</f>
        <v>507.65925925925944</v>
      </c>
      <c r="LE210" s="15">
        <f>Tabla24[[#This Row],[ROS_NUM_COR_COD_ROS_TG_TOT]]-Tabla24[[#This Row],[PAS_NUM_COR_COD_ROS_TG_TOT]]</f>
        <v>0.61619190404797575</v>
      </c>
      <c r="LF210" s="15">
        <f>Tabla24[[#This Row],[ROS_DUR_COR_COD_ROS_TG_TOT]]-Tabla24[[#This Row],[PAS_DUR_COR_COD_ROS_TG_TOT]]</f>
        <v>176.51226551226546</v>
      </c>
      <c r="LG210" s="15">
        <f>Tabla24[[#This Row],[ROS_NUM_COR_COD_ESC_TG_NEG]]-Tabla24[[#This Row],[PAS_NUM_COR_COD_ESC_TG_NEG]]</f>
        <v>1.2456140350877192</v>
      </c>
      <c r="LH210" s="15">
        <f>Tabla24[[#This Row],[ROS_DUR_COR_COD_ESC_TG_NEG]]-Tabla24[[#This Row],[PAS_DUR_COR_COD_ESC_TG_NEG]]</f>
        <v>800.42741935483866</v>
      </c>
      <c r="LI210" s="15">
        <f>Tabla24[[#This Row],[ROS_NUM_COR_COD_ESC_TG_NEU]]-Tabla24[[#This Row],[PAS_NUM_COR_COD_ESC_TG_NEU]]</f>
        <v>0.61403508771929793</v>
      </c>
      <c r="LJ210" s="15">
        <f>Tabla24[[#This Row],[ROS_NUM_COR_COD_ESC_TG_NEG]]-Tabla24[[#This Row],[PAS_NUM_COR_COD_ESC_TG_NEG]]</f>
        <v>1.2456140350877192</v>
      </c>
      <c r="LK210" s="15">
        <f>Tabla24[[#This Row],[ROS_NUM_COR_COD_ESC_TG_POS]]-Tabla24[[#This Row],[PAS_NUM_COR_COD_ESC_TG_POS]]</f>
        <v>-0.75</v>
      </c>
      <c r="LL210" s="15">
        <f>Tabla24[[#This Row],[ROS_DUR_COR_COD_ESC_TG_POS]]-Tabla24[[#This Row],[PAS_DUR_COR_COD_ESC_TG_POS]]</f>
        <v>-160.7045454545455</v>
      </c>
      <c r="LM210" s="15">
        <f>Tabla24[[#This Row],[ROS_NUM_COR_COD_ESC_TG_TOT]]-Tabla24[[#This Row],[PAS_NUM_COR_COD_ESC_TG_TOT]]</f>
        <v>0.27961019490254868</v>
      </c>
      <c r="LN210" s="15">
        <f>Tabla24[[#This Row],[ROS_DUR_COR_COD_ESC_TG_TOT]]-Tabla24[[#This Row],[PAS_DUR_COR_COD_ESC_TG_TOT]]</f>
        <v>415.83603238866397</v>
      </c>
      <c r="LO210" s="15">
        <f>Tabla24[[#This Row],[PAS_NUM_COR_COD_ROS_TG_NEG]]-Tabla24[[#This Row],[ESC_NUM_COR_COD_ROS_TG_NEG]]</f>
        <v>-0.63684210526315788</v>
      </c>
      <c r="LP210" s="15">
        <f>Tabla24[[#This Row],[PAS_DUR_COR_COD_ROS_TG_NEG]]-Tabla24[[#This Row],[ESC_DUR_COR_COD_ROS_TG_NEG]]</f>
        <v>-162.36813186813197</v>
      </c>
      <c r="LQ210" s="15">
        <f>Tabla24[[#This Row],[PAS_NUM_COR_COD_ROS_TG_NEU]]-Tabla24[[#This Row],[ESC_NUM_COR_COD_ROS_TG_NEU]]</f>
        <v>-4.6783625730994149E-2</v>
      </c>
      <c r="LR210" s="15">
        <f>Tabla24[[#This Row],[PAS_DUR_COR_COD_ROS_TG_NEU]]-Tabla24[[#This Row],[ESC_DUR_COR_COD_ROS_TG_NEU]]</f>
        <v>-341.94166666666683</v>
      </c>
      <c r="LS210" s="15">
        <f>Tabla24[[#This Row],[PAS_NUM_COR_COD_ROS_TG_POS]]-Tabla24[[#This Row],[ESC_NUM_COR_COD_ROS_TG_POS]]</f>
        <v>1.5305555555555557</v>
      </c>
      <c r="LT210" s="15">
        <f>Tabla24[[#This Row],[PAS_DUR_COR_COD_ROS_TG_POS]]-Tabla24[[#This Row],[ESC_DUR_COR_COD_ROS_TG_POS]]</f>
        <v>127.74074074074065</v>
      </c>
      <c r="LU210" s="15">
        <f>Tabla24[[#This Row],[PAS_NUM_COR_COD_ROS_TG_TOT]]-Tabla24[[#This Row],[ESC_NUM_COR_COD_ROS_TG_TOT]]</f>
        <v>0.25492610837438434</v>
      </c>
      <c r="LV210" s="15">
        <f>Tabla24[[#This Row],[PAS_DUR_COR_COD_ROS_TG_TOT]]-Tabla24[[#This Row],[ESC_DUR_COR_COD_ROS_TG_TOT]]</f>
        <v>-136.24837662337654</v>
      </c>
      <c r="LW210" s="15">
        <f>Tabla24[[#This Row],[PAS_NUM_COR_COD_ESC_TG_NEG]]-Tabla24[[#This Row],[ESC_NUM_COR_COD_ESC_TG_NEG]]</f>
        <v>0.92105263157894735</v>
      </c>
      <c r="LX210" s="15">
        <f>Tabla24[[#This Row],[PAS_DUR_COR_COD_ESC_TG_NEG]]-Tabla24[[#This Row],[ESC_DUR_COR_COD_ESC_TG_NEG]]</f>
        <v>96.155913978494709</v>
      </c>
      <c r="LY210" s="15">
        <f>Tabla24[[#This Row],[PAS_NUM_COR_COD_ESC_TG_NEU]]-Tabla24[[#This Row],[ESC_NUM_COR_COD_ESC_TG_NEU]]</f>
        <v>-5.8479532163742576E-2</v>
      </c>
      <c r="LZ210" s="15">
        <f>Tabla24[[#This Row],[PAS_DUR_COR_COD_ESC_TG_NEU]]-Tabla24[[#This Row],[ESC_DUR_COR_COD_ESC_TG_NEU]]</f>
        <v>-174</v>
      </c>
      <c r="MA210" s="15">
        <f>Tabla24[[#This Row],[PAS_NUM_COR_COD_ESC_TG_POS]]-Tabla24[[#This Row],[ESC_NUM_COR_COD_ESC_TG_POS]]</f>
        <v>-0.33333333333333348</v>
      </c>
      <c r="MB210" s="15">
        <f>Tabla24[[#This Row],[PAS_DUR_COR_COD_ESC_TG_POS]]-Tabla24[[#This Row],[ESC_DUR_COR_COD_ESC_TG_POS]]</f>
        <v>-38.545454545454504</v>
      </c>
      <c r="MC210" s="15">
        <f>Tabla24[[#This Row],[PAS_NUM_COR_COD_ESC_TG_TOT]]-Tabla24[[#This Row],[ESC_NUM_COR_COD_ESC_TG_TOT]]</f>
        <v>0.19088669950738946</v>
      </c>
      <c r="MD210" s="15">
        <f>Tabla24[[#This Row],[PAS_DUR_COR_COD_ESC_TG_TOT]]-Tabla24[[#This Row],[ESC_DUR_COR_COD_ESC_TG_TOT]]</f>
        <v>-39.722910216718219</v>
      </c>
      <c r="ME210">
        <v>313.5</v>
      </c>
      <c r="MF210">
        <v>238</v>
      </c>
      <c r="MG210">
        <v>336</v>
      </c>
      <c r="MH210">
        <v>282</v>
      </c>
      <c r="MI210">
        <v>276</v>
      </c>
      <c r="MJ210">
        <v>328.8</v>
      </c>
      <c r="MK210">
        <v>287.25</v>
      </c>
      <c r="ML210">
        <v>299.76923076923077</v>
      </c>
      <c r="MM210">
        <v>182.57142857142858</v>
      </c>
      <c r="MN210">
        <v>180.2</v>
      </c>
      <c r="MO210">
        <v>313.25</v>
      </c>
      <c r="MP210">
        <v>214.5</v>
      </c>
      <c r="MQ210">
        <v>289.5</v>
      </c>
      <c r="MR210">
        <v>186.2</v>
      </c>
      <c r="MS210">
        <v>224.83333333333334</v>
      </c>
      <c r="MT210">
        <v>236.29411764705881</v>
      </c>
      <c r="MU210">
        <v>289.42307692307691</v>
      </c>
      <c r="MV210">
        <v>237.04166666666666</v>
      </c>
      <c r="MW210">
        <v>257.03703703703701</v>
      </c>
      <c r="MX210">
        <v>261.74025974025972</v>
      </c>
      <c r="MY210">
        <v>256.70967741935482</v>
      </c>
      <c r="MZ210">
        <v>222.04347826086956</v>
      </c>
      <c r="NA210">
        <v>199.86363636363637</v>
      </c>
      <c r="NB210">
        <v>229.76315789473685</v>
      </c>
      <c r="NC210" s="15">
        <f>Tabla1[[#This Row],[ROS_1DU_COR_COD_ROS_TG_NEG]]-Tabla1[[#This Row],[PAS_1DU_COR_COD_ROS_TG_NEG]]</f>
        <v>24.076923076923094</v>
      </c>
      <c r="ND210" s="15">
        <f>Tabla1[[#This Row],[ROS_1DU_COR_COD_ROS_TG_NEU]]-Tabla1[[#This Row],[PAS_1DU_COR_COD_ROS_TG_NEU]]</f>
        <v>0.95833333333334281</v>
      </c>
      <c r="NE210" s="15">
        <f>Tabla1[[#This Row],[ROS_1DU_COR_COD_ROS_TG_POS]]-Tabla1[[#This Row],[PAS_1DU_COR_COD_ROS_TG_POS]]</f>
        <v>78.96296296296299</v>
      </c>
      <c r="NF210" s="15">
        <f>Tabla1[[#This Row],[ROS_1DU_COR_COD_ROS_TG_TOT]]-Tabla1[[#This Row],[PAS_1DU_COR_COD_ROS_TG_TOT]]</f>
        <v>20.259740259740283</v>
      </c>
      <c r="NG210" s="15">
        <f>Tabla1[[#This Row],[ROS_1DU_COR_COD_ESC_TG_NEG]]-Tabla1[[#This Row],[PAS_1DU_COR_COD_ESC_TG_NEG]]</f>
        <v>19.290322580645181</v>
      </c>
      <c r="NH210" s="15">
        <f>Tabla1[[#This Row],[ROS_1DU_COR_COD_ESC_TG_NEU]]-Tabla1[[#This Row],[PAS_1DU_COR_COD_ESC_TG_NEU]]</f>
        <v>106.75652173913045</v>
      </c>
      <c r="NI210" s="15">
        <f>Tabla1[[#This Row],[ROS_1DU_COR_COD_ESC_TG_POS]]-Tabla1[[#This Row],[PAS_1DU_COR_COD_ESC_TG_POS]]</f>
        <v>87.386363636363626</v>
      </c>
      <c r="NJ210" s="15">
        <f>Tabla1[[#This Row],[ROS_1DU_COR_COD_ESC_TG_TOT]]-Tabla1[[#This Row],[PAS_1DU_COR_COD_ESC_TG_TOT]]</f>
        <v>70.006072874493924</v>
      </c>
      <c r="NK210" s="15">
        <f>Tabla1[[#This Row],[PAS_1DU_COR_COD_ROS_TG_NEG]]-Tabla1[[#This Row],[ESC_1DU_COR_COD_ROS_TG_NEG]]</f>
        <v>106.85164835164832</v>
      </c>
      <c r="NL210" s="15">
        <f>Tabla1[[#This Row],[PAS_1DU_COR_COD_ROS_TG_NEU]]-Tabla1[[#This Row],[ESC_1DU_COR_COD_ROS_TG_NEU]]</f>
        <v>56.841666666666669</v>
      </c>
      <c r="NM210" s="15">
        <f>Tabla1[[#This Row],[PAS_1DU_COR_COD_ROS_TG_POS]]-Tabla1[[#This Row],[ESC_1DU_COR_COD_ROS_TG_POS]]</f>
        <v>-56.21296296296299</v>
      </c>
      <c r="NN210" s="15">
        <f>Tabla1[[#This Row],[PAS_1DU_COR_COD_ROS_TG_TOT]]-Tabla1[[#This Row],[ESC_1DU_COR_COD_ROS_TG_TOT]]</f>
        <v>47.240259740259717</v>
      </c>
      <c r="NO210" s="15">
        <f>Tabla1[[#This Row],[PAS_1DU_COR_COD_ESC_TG_NEG]]-Tabla1[[#This Row],[ESC_1DU_COR_COD_ESC_TG_NEG]]</f>
        <v>-32.790322580645181</v>
      </c>
      <c r="NP210" s="15">
        <f>Tabla1[[#This Row],[PAS_1DU_COR_COD_ESC_TG_NEU]]-Tabla1[[#This Row],[ESC_1DU_COR_COD_ESC_TG_NEU]]</f>
        <v>35.843478260869574</v>
      </c>
      <c r="NQ210" s="15">
        <f>Tabla1[[#This Row],[PAS_1DU_COR_COD_ESC_TG_POS]]-Tabla1[[#This Row],[ESC_1DU_COR_COD_ESC_TG_POS]]</f>
        <v>-24.969696969696969</v>
      </c>
      <c r="NR210" s="15">
        <f>Tabla1[[#This Row],[PAS_1DU_COR_COD_ESC_TG_TOT]]-Tabla1[[#This Row],[ESC_1DU_COR_COD_ESC_TG_TOT]]</f>
        <v>-6.5309597523219622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123CA-0656-4482-936A-63CB2C6AD807}">
  <dimension ref="A1:AZ210"/>
  <sheetViews>
    <sheetView workbookViewId="0">
      <selection sqref="A1:XFD1048576"/>
    </sheetView>
  </sheetViews>
  <sheetFormatPr baseColWidth="10" defaultRowHeight="14.4" x14ac:dyDescent="0.3"/>
  <cols>
    <col min="2" max="2" width="8" bestFit="1" customWidth="1"/>
    <col min="3" max="3" width="5.44140625" bestFit="1" customWidth="1"/>
    <col min="4" max="4" width="5.6640625" bestFit="1" customWidth="1"/>
    <col min="5" max="5" width="31.88671875" bestFit="1" customWidth="1"/>
    <col min="6" max="6" width="31.109375" bestFit="1" customWidth="1"/>
    <col min="7" max="7" width="32" bestFit="1" customWidth="1"/>
    <col min="8" max="8" width="31.21875" bestFit="1" customWidth="1"/>
    <col min="9" max="9" width="31.5546875" bestFit="1" customWidth="1"/>
    <col min="10" max="10" width="30.77734375" bestFit="1" customWidth="1"/>
    <col min="11" max="11" width="31.6640625" bestFit="1" customWidth="1"/>
    <col min="12" max="12" width="30.88671875" bestFit="1" customWidth="1"/>
    <col min="13" max="13" width="31.5546875" bestFit="1" customWidth="1"/>
    <col min="14" max="14" width="30.77734375" bestFit="1" customWidth="1"/>
    <col min="15" max="15" width="31.6640625" bestFit="1" customWidth="1"/>
    <col min="16" max="16" width="30.88671875" bestFit="1" customWidth="1"/>
    <col min="17" max="17" width="31.109375" bestFit="1" customWidth="1"/>
    <col min="18" max="18" width="30.44140625" bestFit="1" customWidth="1"/>
    <col min="19" max="19" width="31.21875" bestFit="1" customWidth="1"/>
    <col min="20" max="20" width="30.5546875" bestFit="1" customWidth="1"/>
    <col min="21" max="21" width="31.21875" bestFit="1" customWidth="1"/>
    <col min="22" max="22" width="30.5546875" bestFit="1" customWidth="1"/>
    <col min="23" max="23" width="31.44140625" bestFit="1" customWidth="1"/>
    <col min="24" max="24" width="30.6640625" bestFit="1" customWidth="1"/>
    <col min="25" max="25" width="30.88671875" bestFit="1" customWidth="1"/>
    <col min="26" max="26" width="30.21875" bestFit="1" customWidth="1"/>
    <col min="27" max="27" width="31" bestFit="1" customWidth="1"/>
    <col min="28" max="28" width="30.33203125" bestFit="1" customWidth="1"/>
    <col min="29" max="29" width="30.88671875" bestFit="1" customWidth="1"/>
    <col min="30" max="30" width="30.21875" bestFit="1" customWidth="1"/>
    <col min="31" max="31" width="31" bestFit="1" customWidth="1"/>
    <col min="32" max="32" width="30.33203125" bestFit="1" customWidth="1"/>
    <col min="33" max="33" width="30.5546875" bestFit="1" customWidth="1"/>
    <col min="34" max="34" width="29.88671875" bestFit="1" customWidth="1"/>
    <col min="35" max="35" width="30.6640625" bestFit="1" customWidth="1"/>
    <col min="36" max="36" width="30" bestFit="1" customWidth="1"/>
  </cols>
  <sheetData>
    <row r="1" spans="1:52" x14ac:dyDescent="0.3">
      <c r="A1" s="10" t="s">
        <v>238</v>
      </c>
      <c r="B1" s="5" t="s">
        <v>246</v>
      </c>
      <c r="C1" s="5" t="s">
        <v>247</v>
      </c>
      <c r="D1" s="5" t="s">
        <v>248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549</v>
      </c>
      <c r="L1" t="s">
        <v>550</v>
      </c>
      <c r="M1" t="s">
        <v>515</v>
      </c>
      <c r="N1" t="s">
        <v>516</v>
      </c>
      <c r="O1" t="s">
        <v>517</v>
      </c>
      <c r="P1" t="s">
        <v>518</v>
      </c>
      <c r="Q1" t="s">
        <v>519</v>
      </c>
      <c r="R1" t="s">
        <v>520</v>
      </c>
      <c r="S1" t="s">
        <v>551</v>
      </c>
      <c r="T1" t="s">
        <v>552</v>
      </c>
      <c r="U1" t="s">
        <v>521</v>
      </c>
      <c r="V1" t="s">
        <v>522</v>
      </c>
      <c r="W1" t="s">
        <v>523</v>
      </c>
      <c r="X1" t="s">
        <v>524</v>
      </c>
      <c r="Y1" t="s">
        <v>525</v>
      </c>
      <c r="Z1" t="s">
        <v>526</v>
      </c>
      <c r="AA1" t="s">
        <v>553</v>
      </c>
      <c r="AB1" t="s">
        <v>554</v>
      </c>
      <c r="AC1" t="s">
        <v>527</v>
      </c>
      <c r="AD1" t="s">
        <v>528</v>
      </c>
      <c r="AE1" t="s">
        <v>529</v>
      </c>
      <c r="AF1" t="s">
        <v>530</v>
      </c>
      <c r="AG1" t="s">
        <v>531</v>
      </c>
      <c r="AH1" t="s">
        <v>532</v>
      </c>
      <c r="AI1" t="s">
        <v>555</v>
      </c>
      <c r="AJ1" t="s">
        <v>556</v>
      </c>
      <c r="AK1" t="s">
        <v>651</v>
      </c>
      <c r="AL1" t="s">
        <v>652</v>
      </c>
      <c r="AM1" t="s">
        <v>653</v>
      </c>
      <c r="AN1" t="s">
        <v>654</v>
      </c>
      <c r="AO1" t="s">
        <v>655</v>
      </c>
      <c r="AP1" t="s">
        <v>656</v>
      </c>
      <c r="AQ1" t="s">
        <v>657</v>
      </c>
      <c r="AR1" t="s">
        <v>658</v>
      </c>
      <c r="AS1" t="s">
        <v>659</v>
      </c>
      <c r="AT1" t="s">
        <v>660</v>
      </c>
      <c r="AU1" t="s">
        <v>661</v>
      </c>
      <c r="AV1" t="s">
        <v>662</v>
      </c>
      <c r="AW1" t="s">
        <v>663</v>
      </c>
      <c r="AX1" t="s">
        <v>664</v>
      </c>
      <c r="AY1" t="s">
        <v>665</v>
      </c>
      <c r="AZ1" t="s">
        <v>666</v>
      </c>
    </row>
    <row r="2" spans="1:52" x14ac:dyDescent="0.3">
      <c r="A2" s="2" t="s">
        <v>0</v>
      </c>
      <c r="B2" s="2">
        <v>20</v>
      </c>
      <c r="C2" s="2">
        <v>1</v>
      </c>
      <c r="D2" s="2">
        <v>27</v>
      </c>
      <c r="E2">
        <v>0.17499999999999982</v>
      </c>
      <c r="F2">
        <v>-167.45833333333337</v>
      </c>
      <c r="G2">
        <v>-0.35555555555555518</v>
      </c>
      <c r="H2">
        <v>-303.82417582417577</v>
      </c>
      <c r="I2">
        <v>2.7499999999999996</v>
      </c>
      <c r="J2">
        <v>-97.811111111111131</v>
      </c>
      <c r="K2">
        <v>0.92037037037037051</v>
      </c>
      <c r="L2">
        <v>-133.19027027027016</v>
      </c>
      <c r="M2">
        <v>-1.9</v>
      </c>
      <c r="N2">
        <v>-732.16666666666674</v>
      </c>
      <c r="O2">
        <v>1.6666666666666607E-2</v>
      </c>
      <c r="P2">
        <v>-1.9</v>
      </c>
      <c r="Q2">
        <v>-1.2000000000000002</v>
      </c>
      <c r="R2">
        <v>-723.94017094017101</v>
      </c>
      <c r="S2">
        <v>-0.97222222222222188</v>
      </c>
      <c r="T2">
        <v>-475.8778467908902</v>
      </c>
      <c r="U2">
        <v>0.10000000000000009</v>
      </c>
      <c r="V2">
        <v>-55.041666666666629</v>
      </c>
      <c r="W2">
        <v>-0.20000000000000018</v>
      </c>
      <c r="X2">
        <v>-65.461538461538566</v>
      </c>
      <c r="Y2">
        <v>0.85000000000000009</v>
      </c>
      <c r="Z2">
        <v>477.91111111111104</v>
      </c>
      <c r="AA2">
        <v>0.26609195402298846</v>
      </c>
      <c r="AB2">
        <v>72.520270270270203</v>
      </c>
      <c r="AC2">
        <v>0.5</v>
      </c>
      <c r="AD2">
        <v>210.75</v>
      </c>
      <c r="AE2">
        <v>0.64999999999999991</v>
      </c>
      <c r="AF2">
        <v>214.66666666666674</v>
      </c>
      <c r="AG2">
        <v>0.70000000000000018</v>
      </c>
      <c r="AH2">
        <v>240.95604395604414</v>
      </c>
      <c r="AI2">
        <v>0.62356321839080442</v>
      </c>
      <c r="AJ2">
        <v>226.95238095238096</v>
      </c>
      <c r="AK2">
        <v>6.125</v>
      </c>
      <c r="AL2">
        <v>-16.483516483516496</v>
      </c>
      <c r="AM2">
        <v>-44.633333333333326</v>
      </c>
      <c r="AN2">
        <v>-15.443243243243245</v>
      </c>
      <c r="AO2">
        <v>-42.428571428571416</v>
      </c>
      <c r="AP2">
        <v>-33.741666666666674</v>
      </c>
      <c r="AQ2">
        <v>-43.700854700854705</v>
      </c>
      <c r="AR2">
        <v>-40.613871635610764</v>
      </c>
      <c r="AS2">
        <v>-89</v>
      </c>
      <c r="AT2">
        <v>-61.087912087912059</v>
      </c>
      <c r="AU2">
        <v>-78.066666666666663</v>
      </c>
      <c r="AV2">
        <v>-76.806756756756755</v>
      </c>
      <c r="AW2">
        <v>-41.571428571428584</v>
      </c>
      <c r="AX2">
        <v>35.366666666666674</v>
      </c>
      <c r="AY2">
        <v>-14.64835164835165</v>
      </c>
      <c r="AZ2">
        <v>-7.5952380952381304</v>
      </c>
    </row>
    <row r="3" spans="1:52" x14ac:dyDescent="0.3">
      <c r="A3" s="2" t="s">
        <v>1</v>
      </c>
      <c r="B3" s="2">
        <v>20</v>
      </c>
      <c r="C3" s="2">
        <v>1</v>
      </c>
      <c r="D3" s="2">
        <v>22</v>
      </c>
      <c r="E3">
        <v>0.87719298245614041</v>
      </c>
      <c r="F3">
        <v>165.07602339181267</v>
      </c>
      <c r="G3">
        <v>2.9777777777777779</v>
      </c>
      <c r="H3">
        <v>744.68333333333317</v>
      </c>
      <c r="I3">
        <v>1.5368421052631573</v>
      </c>
      <c r="J3">
        <v>399.43157894736839</v>
      </c>
      <c r="K3">
        <v>1.7721674876847295</v>
      </c>
      <c r="L3">
        <v>428.8460591133005</v>
      </c>
      <c r="M3">
        <v>-0.14035087719298245</v>
      </c>
      <c r="N3">
        <v>-14.430555555555543</v>
      </c>
      <c r="O3">
        <v>-2.15</v>
      </c>
      <c r="P3">
        <v>-0.14035087719298245</v>
      </c>
      <c r="Q3">
        <v>-1.1210526315789475</v>
      </c>
      <c r="R3">
        <v>-122.80952380952374</v>
      </c>
      <c r="S3">
        <v>-1.124384236453202</v>
      </c>
      <c r="T3">
        <v>-145.22200956937809</v>
      </c>
      <c r="U3">
        <v>2.3894736842105266</v>
      </c>
      <c r="V3">
        <v>620.61842105263167</v>
      </c>
      <c r="W3">
        <v>2.9</v>
      </c>
      <c r="X3">
        <v>314.81666666666672</v>
      </c>
      <c r="Y3">
        <v>1.1631578947368424</v>
      </c>
      <c r="Z3">
        <v>263.46842105263158</v>
      </c>
      <c r="AA3">
        <v>2.1540229885057469</v>
      </c>
      <c r="AB3">
        <v>414.77298850574709</v>
      </c>
      <c r="AC3">
        <v>-3.3263157894736839</v>
      </c>
      <c r="AD3">
        <v>-789.44444444444446</v>
      </c>
      <c r="AE3">
        <v>-2.9499999999999997</v>
      </c>
      <c r="AF3">
        <v>-553.66315789473697</v>
      </c>
      <c r="AG3">
        <v>-1.8789473684210525</v>
      </c>
      <c r="AH3">
        <v>-446.88888888888903</v>
      </c>
      <c r="AI3">
        <v>-2.7160919540229886</v>
      </c>
      <c r="AJ3">
        <v>-597.74169278996862</v>
      </c>
      <c r="AK3">
        <v>-73.228070175438603</v>
      </c>
      <c r="AL3">
        <v>-18.427777777777749</v>
      </c>
      <c r="AM3">
        <v>37.68421052631578</v>
      </c>
      <c r="AN3">
        <v>-17.363300492610847</v>
      </c>
      <c r="AO3">
        <v>-5.4444444444444571</v>
      </c>
      <c r="AP3">
        <v>-41.421052631578959</v>
      </c>
      <c r="AQ3">
        <v>34.341269841269821</v>
      </c>
      <c r="AR3">
        <v>5.6555023923445162</v>
      </c>
      <c r="AS3">
        <v>138.01973684210526</v>
      </c>
      <c r="AT3">
        <v>-10.516666666666708</v>
      </c>
      <c r="AU3">
        <v>-41.584210526315758</v>
      </c>
      <c r="AV3">
        <v>29.952586206896569</v>
      </c>
      <c r="AW3">
        <v>-8.1555555555555657</v>
      </c>
      <c r="AX3">
        <v>-24.478947368421046</v>
      </c>
      <c r="AY3">
        <v>-13.388888888888886</v>
      </c>
      <c r="AZ3">
        <v>-15.974921630094059</v>
      </c>
    </row>
    <row r="4" spans="1:52" x14ac:dyDescent="0.3">
      <c r="A4" s="2" t="s">
        <v>2</v>
      </c>
      <c r="B4" s="2">
        <v>20</v>
      </c>
      <c r="C4" s="2">
        <v>1</v>
      </c>
      <c r="D4" s="2">
        <v>26</v>
      </c>
      <c r="E4">
        <v>-0.15000000000000036</v>
      </c>
      <c r="F4">
        <v>334.85555555555561</v>
      </c>
      <c r="G4">
        <v>-1.3499999999999996</v>
      </c>
      <c r="H4">
        <v>515.49285714285702</v>
      </c>
      <c r="I4">
        <v>0.34999999999999964</v>
      </c>
      <c r="J4">
        <v>474.55555555555543</v>
      </c>
      <c r="K4">
        <v>-0.38333333333333375</v>
      </c>
      <c r="L4">
        <v>438.02413793103437</v>
      </c>
      <c r="M4">
        <v>-0.14999999999999991</v>
      </c>
      <c r="N4">
        <v>181.45833333333337</v>
      </c>
      <c r="O4">
        <v>-0.10000000000000009</v>
      </c>
      <c r="P4">
        <v>-0.14999999999999991</v>
      </c>
      <c r="Q4">
        <v>-0.69999999999999973</v>
      </c>
      <c r="R4">
        <v>225.76666666666677</v>
      </c>
      <c r="S4">
        <v>-0.31666666666666643</v>
      </c>
      <c r="T4">
        <v>365.20695970695965</v>
      </c>
      <c r="U4">
        <v>2.5500000000000003</v>
      </c>
      <c r="V4">
        <v>114.98571428571438</v>
      </c>
      <c r="W4">
        <v>2.25</v>
      </c>
      <c r="X4">
        <v>252.36428571428576</v>
      </c>
      <c r="Y4">
        <v>0.85000000000000053</v>
      </c>
      <c r="Z4">
        <v>189.66666666666674</v>
      </c>
      <c r="AA4">
        <v>1.8833333333333333</v>
      </c>
      <c r="AB4">
        <v>181.42803598200908</v>
      </c>
      <c r="AC4">
        <v>-2.4500000000000002</v>
      </c>
      <c r="AD4">
        <v>-581.43333333333328</v>
      </c>
      <c r="AE4">
        <v>-2.2000000000000002</v>
      </c>
      <c r="AF4">
        <v>-552.46315789473692</v>
      </c>
      <c r="AG4">
        <v>-2.1999999999999997</v>
      </c>
      <c r="AH4">
        <v>-389.26666666666677</v>
      </c>
      <c r="AI4">
        <v>-2.2833333333333332</v>
      </c>
      <c r="AJ4">
        <v>-513.5238726790451</v>
      </c>
      <c r="AK4">
        <v>64.588888888888903</v>
      </c>
      <c r="AL4">
        <v>69.371428571428567</v>
      </c>
      <c r="AM4">
        <v>102.72222222222223</v>
      </c>
      <c r="AN4">
        <v>76.937241379310365</v>
      </c>
      <c r="AO4">
        <v>40.583333333333343</v>
      </c>
      <c r="AP4">
        <v>61.21052631578948</v>
      </c>
      <c r="AQ4">
        <v>94.200000000000017</v>
      </c>
      <c r="AR4">
        <v>61.4239926739927</v>
      </c>
      <c r="AS4">
        <v>-73.557142857142821</v>
      </c>
      <c r="AT4">
        <v>-15.085714285714289</v>
      </c>
      <c r="AU4">
        <v>-15.166666666666657</v>
      </c>
      <c r="AV4">
        <v>-31.147676161919037</v>
      </c>
      <c r="AW4">
        <v>-51.433333333333366</v>
      </c>
      <c r="AX4">
        <v>72.389473684210515</v>
      </c>
      <c r="AY4">
        <v>-68.311111111111103</v>
      </c>
      <c r="AZ4">
        <v>-12.864058355437663</v>
      </c>
    </row>
    <row r="5" spans="1:52" x14ac:dyDescent="0.3">
      <c r="A5" s="2" t="s">
        <v>3</v>
      </c>
      <c r="B5" s="2">
        <v>20</v>
      </c>
      <c r="C5" s="2">
        <v>1</v>
      </c>
      <c r="D5" s="2">
        <v>20</v>
      </c>
      <c r="E5">
        <v>1.4111111111111105</v>
      </c>
      <c r="F5">
        <v>295.22058823529414</v>
      </c>
      <c r="G5">
        <v>2.1</v>
      </c>
      <c r="H5">
        <v>316.25730994152059</v>
      </c>
      <c r="I5">
        <v>4.9999999999999822E-2</v>
      </c>
      <c r="J5">
        <v>-148.41666666666674</v>
      </c>
      <c r="K5">
        <v>1.2141025641025642</v>
      </c>
      <c r="L5">
        <v>158.0503703703705</v>
      </c>
      <c r="M5">
        <v>-1.0277777777777777</v>
      </c>
      <c r="N5">
        <v>-149.76315789473688</v>
      </c>
      <c r="O5">
        <v>-0.63888888888888884</v>
      </c>
      <c r="P5">
        <v>-1.0277777777777777</v>
      </c>
      <c r="Q5">
        <v>0.10000000000000009</v>
      </c>
      <c r="R5">
        <v>-86.714285714285779</v>
      </c>
      <c r="S5">
        <v>-0.52435897435897427</v>
      </c>
      <c r="T5">
        <v>-220.22715173025733</v>
      </c>
      <c r="U5">
        <v>1.7000000000000002</v>
      </c>
      <c r="V5">
        <v>417.81512605042019</v>
      </c>
      <c r="W5">
        <v>1.6</v>
      </c>
      <c r="X5">
        <v>528.5315789473683</v>
      </c>
      <c r="Y5">
        <v>3.6500000000000004</v>
      </c>
      <c r="Z5">
        <v>1076.1666666666667</v>
      </c>
      <c r="AA5">
        <v>2.3270114942528735</v>
      </c>
      <c r="AB5">
        <v>667.79629629629619</v>
      </c>
      <c r="AC5">
        <v>-0.75</v>
      </c>
      <c r="AD5">
        <v>-523.95906432748529</v>
      </c>
      <c r="AE5">
        <v>-1.1499999999999999</v>
      </c>
      <c r="AF5">
        <v>-359.42499999999995</v>
      </c>
      <c r="AG5">
        <v>-3.5500000000000003</v>
      </c>
      <c r="AH5">
        <v>-1033.242857142857</v>
      </c>
      <c r="AI5">
        <v>-1.8350574712643679</v>
      </c>
      <c r="AJ5">
        <v>-639.02322308233647</v>
      </c>
      <c r="AK5">
        <v>-36.514705882352928</v>
      </c>
      <c r="AL5">
        <v>-87.157894736842081</v>
      </c>
      <c r="AM5">
        <v>33.819444444444457</v>
      </c>
      <c r="AN5">
        <v>-32.003703703703707</v>
      </c>
      <c r="AO5">
        <v>31.631578947368439</v>
      </c>
      <c r="AP5">
        <v>-1.5</v>
      </c>
      <c r="AQ5">
        <v>9.3571428571428328</v>
      </c>
      <c r="AR5">
        <v>13.054125998225345</v>
      </c>
      <c r="AS5">
        <v>46.621848739495761</v>
      </c>
      <c r="AT5">
        <v>-14.64210526315793</v>
      </c>
      <c r="AU5">
        <v>2.9841269841269877</v>
      </c>
      <c r="AV5">
        <v>8.2453703703703809</v>
      </c>
      <c r="AW5">
        <v>-46.40935672514621</v>
      </c>
      <c r="AX5">
        <v>-59.399999999999977</v>
      </c>
      <c r="AY5">
        <v>-8.5</v>
      </c>
      <c r="AZ5">
        <v>-38.319493314567183</v>
      </c>
    </row>
    <row r="6" spans="1:52" x14ac:dyDescent="0.3">
      <c r="A6" s="2" t="s">
        <v>4</v>
      </c>
      <c r="B6" s="2">
        <v>20</v>
      </c>
      <c r="C6" s="2">
        <v>1</v>
      </c>
      <c r="D6" s="2">
        <v>22</v>
      </c>
      <c r="E6">
        <v>2.1944444444444446</v>
      </c>
      <c r="F6">
        <v>-63.717171717171595</v>
      </c>
      <c r="G6">
        <v>2.5500000000000003</v>
      </c>
      <c r="H6">
        <v>144.58181818181833</v>
      </c>
      <c r="I6">
        <v>2.2999999999999998</v>
      </c>
      <c r="J6">
        <v>-152.89999999999986</v>
      </c>
      <c r="K6">
        <v>2.3540229885057471</v>
      </c>
      <c r="L6">
        <v>-18.776939655172328</v>
      </c>
      <c r="M6">
        <v>-2.5444444444444443</v>
      </c>
      <c r="N6">
        <v>-1685.9</v>
      </c>
      <c r="O6">
        <v>-2.9</v>
      </c>
      <c r="P6">
        <v>-2.5444444444444443</v>
      </c>
      <c r="Q6">
        <v>-2.65</v>
      </c>
      <c r="R6">
        <v>-1397.3636363636363</v>
      </c>
      <c r="S6">
        <v>-2.699425287356322</v>
      </c>
      <c r="T6">
        <v>-1621.8043010752688</v>
      </c>
      <c r="U6">
        <v>2.15</v>
      </c>
      <c r="V6">
        <v>1348.4727272727273</v>
      </c>
      <c r="W6">
        <v>2.75</v>
      </c>
      <c r="X6">
        <v>1422.0681818181818</v>
      </c>
      <c r="Y6">
        <v>1.6</v>
      </c>
      <c r="Z6">
        <v>1179.5999999999999</v>
      </c>
      <c r="AA6">
        <v>2.1666666666666665</v>
      </c>
      <c r="AB6">
        <v>1289.4895833333335</v>
      </c>
      <c r="AC6">
        <v>-2.1</v>
      </c>
      <c r="AD6">
        <v>461.90000000000009</v>
      </c>
      <c r="AE6">
        <v>-2.2999999999999998</v>
      </c>
      <c r="AF6">
        <v>218.69999999999982</v>
      </c>
      <c r="AG6">
        <v>-1.3499999999999996</v>
      </c>
      <c r="AH6">
        <v>257.06363636363631</v>
      </c>
      <c r="AI6">
        <v>-1.916666666666667</v>
      </c>
      <c r="AJ6">
        <v>305.73763440860193</v>
      </c>
      <c r="AK6">
        <v>-11.555555555555543</v>
      </c>
      <c r="AL6">
        <v>57.509090909090929</v>
      </c>
      <c r="AM6">
        <v>46.799999999999955</v>
      </c>
      <c r="AN6">
        <v>31.706896551724128</v>
      </c>
      <c r="AO6">
        <v>85.800000000000011</v>
      </c>
      <c r="AP6">
        <v>-34.800000000000011</v>
      </c>
      <c r="AQ6">
        <v>122.81818181818181</v>
      </c>
      <c r="AR6">
        <v>63.615053763440869</v>
      </c>
      <c r="AS6">
        <v>128</v>
      </c>
      <c r="AT6">
        <v>-70.409090909090907</v>
      </c>
      <c r="AU6">
        <v>63.433333333333337</v>
      </c>
      <c r="AV6">
        <v>41.5</v>
      </c>
      <c r="AW6">
        <v>-10.599999999999966</v>
      </c>
      <c r="AX6">
        <v>18.300000000000011</v>
      </c>
      <c r="AY6">
        <v>-66.818181818181813</v>
      </c>
      <c r="AZ6">
        <v>-21.015053763440847</v>
      </c>
    </row>
    <row r="7" spans="1:52" x14ac:dyDescent="0.3">
      <c r="A7" s="2" t="s">
        <v>5</v>
      </c>
      <c r="B7" s="2">
        <v>20</v>
      </c>
      <c r="C7" s="2">
        <v>1</v>
      </c>
      <c r="D7" s="2">
        <v>26</v>
      </c>
      <c r="E7">
        <v>-2.7277777777777779</v>
      </c>
      <c r="F7">
        <v>-445.71052631578948</v>
      </c>
      <c r="G7">
        <v>-2.6</v>
      </c>
      <c r="H7">
        <v>-479.35294117647061</v>
      </c>
      <c r="I7">
        <v>-3.65</v>
      </c>
      <c r="J7">
        <v>-758.83333333333337</v>
      </c>
      <c r="K7">
        <v>-2.9880952380952381</v>
      </c>
      <c r="L7">
        <v>-491.0462962962963</v>
      </c>
      <c r="M7">
        <v>-2.3555555555555552</v>
      </c>
      <c r="N7">
        <v>-453.12280701754389</v>
      </c>
      <c r="O7">
        <v>-3.5</v>
      </c>
      <c r="P7">
        <v>-2.3555555555555552</v>
      </c>
      <c r="Q7">
        <v>-1.8944444444444446</v>
      </c>
      <c r="R7">
        <v>-309.6875</v>
      </c>
      <c r="S7">
        <v>-2.5904761904761906</v>
      </c>
      <c r="T7">
        <v>-503.61725067385441</v>
      </c>
      <c r="U7">
        <v>1.9500000000000002</v>
      </c>
      <c r="V7">
        <v>193.21052631578948</v>
      </c>
      <c r="W7">
        <v>1.2999999999999998</v>
      </c>
      <c r="X7">
        <v>-71.447058823529346</v>
      </c>
      <c r="Y7">
        <v>2.3499999999999996</v>
      </c>
      <c r="Z7">
        <v>440.40476190476193</v>
      </c>
      <c r="AA7">
        <v>1.8563218390804597</v>
      </c>
      <c r="AB7">
        <v>209.00217864923746</v>
      </c>
      <c r="AC7">
        <v>-0.75555555555555554</v>
      </c>
      <c r="AD7">
        <v>-489.33552631578948</v>
      </c>
      <c r="AE7">
        <v>0.20000000000000018</v>
      </c>
      <c r="AF7">
        <v>-9.1777777777778056</v>
      </c>
      <c r="AG7">
        <v>-1.5499999999999998</v>
      </c>
      <c r="AH7">
        <v>-433.36805555555566</v>
      </c>
      <c r="AI7">
        <v>-0.70632183908045976</v>
      </c>
      <c r="AJ7">
        <v>-300.95946890286518</v>
      </c>
      <c r="AK7">
        <v>16.868421052631589</v>
      </c>
      <c r="AL7">
        <v>-45.764705882352928</v>
      </c>
      <c r="AM7">
        <v>-190.33333333333334</v>
      </c>
      <c r="AN7">
        <v>-9.6944444444444571</v>
      </c>
      <c r="AO7">
        <v>-80.771929824561411</v>
      </c>
      <c r="AP7">
        <v>-129.66666666666666</v>
      </c>
      <c r="AQ7">
        <v>-87</v>
      </c>
      <c r="AR7">
        <v>-99.770889487870605</v>
      </c>
      <c r="AS7">
        <v>-88.568421052631578</v>
      </c>
      <c r="AT7">
        <v>-49.035294117647084</v>
      </c>
      <c r="AU7">
        <v>14.904761904761926</v>
      </c>
      <c r="AV7">
        <v>-34.408496732026123</v>
      </c>
      <c r="AW7">
        <v>-108.01973684210526</v>
      </c>
      <c r="AX7">
        <v>-31.933333333333366</v>
      </c>
      <c r="AY7">
        <v>21.611111111111114</v>
      </c>
      <c r="AZ7">
        <v>-39.535988819007713</v>
      </c>
    </row>
    <row r="8" spans="1:52" x14ac:dyDescent="0.3">
      <c r="A8" s="2" t="s">
        <v>6</v>
      </c>
      <c r="B8" s="2">
        <v>20</v>
      </c>
      <c r="C8" s="2">
        <v>1</v>
      </c>
      <c r="D8" s="2">
        <v>22</v>
      </c>
      <c r="E8">
        <v>0.69444444444444464</v>
      </c>
      <c r="F8">
        <v>-140.51633986928096</v>
      </c>
      <c r="G8">
        <v>0.85000000000000009</v>
      </c>
      <c r="H8">
        <v>11.16339869281046</v>
      </c>
      <c r="I8">
        <v>-1.0499999999999998</v>
      </c>
      <c r="J8">
        <v>-455.72514619883054</v>
      </c>
      <c r="K8">
        <v>0.13620689655172402</v>
      </c>
      <c r="L8">
        <v>-195.57372466806441</v>
      </c>
      <c r="M8">
        <v>-0.49444444444444446</v>
      </c>
      <c r="N8">
        <v>-336.53676470588232</v>
      </c>
      <c r="O8">
        <v>-0.5</v>
      </c>
      <c r="P8">
        <v>-0.49444444444444446</v>
      </c>
      <c r="Q8">
        <v>0.34999999999999964</v>
      </c>
      <c r="R8">
        <v>399.45714285714291</v>
      </c>
      <c r="S8">
        <v>-0.20344827586206904</v>
      </c>
      <c r="T8">
        <v>-133.22916666666663</v>
      </c>
      <c r="U8">
        <v>1.5499999999999998</v>
      </c>
      <c r="V8">
        <v>626.12745098039215</v>
      </c>
      <c r="W8">
        <v>5.0000000000000266E-2</v>
      </c>
      <c r="X8">
        <v>267.1699346405228</v>
      </c>
      <c r="Y8">
        <v>3.35</v>
      </c>
      <c r="Z8">
        <v>952.94736842105272</v>
      </c>
      <c r="AA8">
        <v>1.6500000000000004</v>
      </c>
      <c r="AB8">
        <v>587.83827493261469</v>
      </c>
      <c r="AC8">
        <v>-1.9500000000000002</v>
      </c>
      <c r="AD8">
        <v>-178.18823529411759</v>
      </c>
      <c r="AE8">
        <v>-0.20000000000000018</v>
      </c>
      <c r="AF8">
        <v>259.35416666666663</v>
      </c>
      <c r="AG8">
        <v>-2.5499999999999998</v>
      </c>
      <c r="AH8">
        <v>-417.50000000000011</v>
      </c>
      <c r="AI8">
        <v>-1.5666666666666669</v>
      </c>
      <c r="AJ8">
        <v>-116.94468390804604</v>
      </c>
      <c r="AK8">
        <v>37.725490196078454</v>
      </c>
      <c r="AL8">
        <v>-16.013071895424844</v>
      </c>
      <c r="AM8">
        <v>7.3508771929824661</v>
      </c>
      <c r="AN8">
        <v>9.5436757512229065</v>
      </c>
      <c r="AO8">
        <v>-32.095588235294116</v>
      </c>
      <c r="AP8">
        <v>-66.895833333333314</v>
      </c>
      <c r="AQ8">
        <v>-11.790476190476198</v>
      </c>
      <c r="AR8">
        <v>-35.791666666666657</v>
      </c>
      <c r="AS8">
        <v>34.774509803921575</v>
      </c>
      <c r="AT8">
        <v>0.34640522875818647</v>
      </c>
      <c r="AU8">
        <v>13.149122807017534</v>
      </c>
      <c r="AV8">
        <v>17.022461814914635</v>
      </c>
      <c r="AW8">
        <v>63.07058823529411</v>
      </c>
      <c r="AX8">
        <v>76.451388888888886</v>
      </c>
      <c r="AY8">
        <v>-4.2666666666666515</v>
      </c>
      <c r="AZ8">
        <v>46.19971264367814</v>
      </c>
    </row>
    <row r="9" spans="1:52" x14ac:dyDescent="0.3">
      <c r="A9" s="2" t="s">
        <v>7</v>
      </c>
      <c r="B9" s="2">
        <v>20</v>
      </c>
      <c r="C9" s="2">
        <v>1</v>
      </c>
      <c r="D9" s="2">
        <v>25</v>
      </c>
      <c r="E9">
        <v>0.85000000000000009</v>
      </c>
      <c r="F9">
        <v>185.75</v>
      </c>
      <c r="G9">
        <v>1.3250000000000002</v>
      </c>
      <c r="H9">
        <v>361.34722222222217</v>
      </c>
      <c r="I9">
        <v>1.3472222222222223</v>
      </c>
      <c r="J9">
        <v>294.7833333333333</v>
      </c>
      <c r="K9">
        <v>1.1609195402298846</v>
      </c>
      <c r="L9">
        <v>278.71768707483011</v>
      </c>
      <c r="M9">
        <v>-0.89999999999999991</v>
      </c>
      <c r="N9">
        <v>-369.79166666666674</v>
      </c>
      <c r="O9">
        <v>-1.75</v>
      </c>
      <c r="P9">
        <v>-0.89999999999999991</v>
      </c>
      <c r="Q9">
        <v>-1.5833333333333335</v>
      </c>
      <c r="R9">
        <v>-596.87254901960785</v>
      </c>
      <c r="S9">
        <v>-1.4109195402298851</v>
      </c>
      <c r="T9">
        <v>-452.91037735849068</v>
      </c>
      <c r="U9">
        <v>2.4999999999999911E-2</v>
      </c>
      <c r="V9">
        <v>134.20833333333337</v>
      </c>
      <c r="W9">
        <v>1.157142857142857</v>
      </c>
      <c r="X9">
        <v>-232.38888888888891</v>
      </c>
      <c r="Y9">
        <v>-0.12222222222222223</v>
      </c>
      <c r="Z9">
        <v>336.91111111111115</v>
      </c>
      <c r="AA9">
        <v>0.33241379310344854</v>
      </c>
      <c r="AB9">
        <v>189.50453514739218</v>
      </c>
      <c r="AC9">
        <v>0.52499999999999991</v>
      </c>
      <c r="AD9">
        <v>312.38095238095241</v>
      </c>
      <c r="AE9">
        <v>-0.10714285714285721</v>
      </c>
      <c r="AF9">
        <v>22.444444444444343</v>
      </c>
      <c r="AG9">
        <v>0.73333333333333339</v>
      </c>
      <c r="AH9">
        <v>529.92810457516339</v>
      </c>
      <c r="AI9">
        <v>0.42758620689655169</v>
      </c>
      <c r="AJ9">
        <v>315.2512864493998</v>
      </c>
      <c r="AK9">
        <v>41</v>
      </c>
      <c r="AL9">
        <v>-28.597222222222229</v>
      </c>
      <c r="AM9">
        <v>15.183333333333337</v>
      </c>
      <c r="AN9">
        <v>8.2585034013605423</v>
      </c>
      <c r="AO9">
        <v>-29.055555555555543</v>
      </c>
      <c r="AP9">
        <v>23.666666666666686</v>
      </c>
      <c r="AQ9">
        <v>-94.735294117647072</v>
      </c>
      <c r="AR9">
        <v>-31.977358490566047</v>
      </c>
      <c r="AS9">
        <v>117.45833333333334</v>
      </c>
      <c r="AT9">
        <v>46.388888888888914</v>
      </c>
      <c r="AU9">
        <v>103.62222222222221</v>
      </c>
      <c r="AV9">
        <v>103.5748299319728</v>
      </c>
      <c r="AW9">
        <v>83.198412698412682</v>
      </c>
      <c r="AX9">
        <v>38.333333333333314</v>
      </c>
      <c r="AY9">
        <v>70.457516339869301</v>
      </c>
      <c r="AZ9">
        <v>65.33190394511152</v>
      </c>
    </row>
    <row r="10" spans="1:52" x14ac:dyDescent="0.3">
      <c r="A10" s="2" t="s">
        <v>8</v>
      </c>
      <c r="B10" s="2">
        <v>20</v>
      </c>
      <c r="C10" s="2">
        <v>1</v>
      </c>
      <c r="D10" s="2">
        <v>23</v>
      </c>
      <c r="E10">
        <v>-3.2555555555555555</v>
      </c>
      <c r="F10">
        <v>-688.38596491228077</v>
      </c>
      <c r="G10">
        <v>-3.1499999999999995</v>
      </c>
      <c r="H10">
        <v>-194.16666666666674</v>
      </c>
      <c r="I10">
        <v>-3.55</v>
      </c>
      <c r="J10">
        <v>-311.21666666666658</v>
      </c>
      <c r="K10">
        <v>-3.3068965517241375</v>
      </c>
      <c r="L10">
        <v>-396.24561403508767</v>
      </c>
      <c r="M10">
        <v>-0.655555555555555</v>
      </c>
      <c r="N10">
        <v>140.27777777777783</v>
      </c>
      <c r="O10">
        <v>-0.5</v>
      </c>
      <c r="P10">
        <v>-0.655555555555555</v>
      </c>
      <c r="Q10">
        <v>-0.35000000000000009</v>
      </c>
      <c r="R10">
        <v>566.66666666666674</v>
      </c>
      <c r="S10">
        <v>-0.50977011494252888</v>
      </c>
      <c r="T10">
        <v>478.54162042175358</v>
      </c>
      <c r="U10">
        <v>2.1</v>
      </c>
      <c r="V10">
        <v>122.71929824561403</v>
      </c>
      <c r="W10">
        <v>3.05</v>
      </c>
      <c r="X10">
        <v>495.83333333333337</v>
      </c>
      <c r="Y10">
        <v>3.25</v>
      </c>
      <c r="Z10">
        <v>255.54999999999995</v>
      </c>
      <c r="AA10">
        <v>2.8</v>
      </c>
      <c r="AB10">
        <v>297.31228070175439</v>
      </c>
      <c r="AC10">
        <v>0.79999999999999982</v>
      </c>
      <c r="AD10">
        <v>-248.11111111111109</v>
      </c>
      <c r="AE10">
        <v>-0.90000000000000036</v>
      </c>
      <c r="AF10">
        <v>-702.57236842105272</v>
      </c>
      <c r="AG10">
        <v>-0.84999999999999964</v>
      </c>
      <c r="AH10">
        <v>-248.70000000000005</v>
      </c>
      <c r="AI10">
        <v>-0.31666666666666643</v>
      </c>
      <c r="AJ10">
        <v>-393.22867924528305</v>
      </c>
      <c r="AK10">
        <v>-22.614035087719344</v>
      </c>
      <c r="AL10">
        <v>35.833333333333314</v>
      </c>
      <c r="AM10">
        <v>39.133333333333326</v>
      </c>
      <c r="AN10">
        <v>17.081871345029242</v>
      </c>
      <c r="AO10">
        <v>-0.27777777777777146</v>
      </c>
      <c r="AP10">
        <v>-25.136842105263156</v>
      </c>
      <c r="AQ10">
        <v>29.0625</v>
      </c>
      <c r="AR10">
        <v>-0.55826859045504307</v>
      </c>
      <c r="AS10">
        <v>-10.385964912280656</v>
      </c>
      <c r="AT10">
        <v>-68</v>
      </c>
      <c r="AU10">
        <v>83.866666666666646</v>
      </c>
      <c r="AV10">
        <v>-11.992982456140339</v>
      </c>
      <c r="AW10">
        <v>-35.793650793650784</v>
      </c>
      <c r="AX10">
        <v>-35.263157894736821</v>
      </c>
      <c r="AY10">
        <v>-49.762499999999989</v>
      </c>
      <c r="AZ10">
        <v>-37.375849056603784</v>
      </c>
    </row>
    <row r="11" spans="1:52" x14ac:dyDescent="0.3">
      <c r="A11" s="2" t="s">
        <v>9</v>
      </c>
      <c r="B11" s="2">
        <v>20</v>
      </c>
      <c r="C11" s="2">
        <v>1</v>
      </c>
      <c r="D11" s="2">
        <v>25</v>
      </c>
      <c r="E11">
        <v>6.1111111111110894E-2</v>
      </c>
      <c r="F11">
        <v>149.19047619047615</v>
      </c>
      <c r="G11">
        <v>1.85</v>
      </c>
      <c r="H11">
        <v>303.04444444444437</v>
      </c>
      <c r="I11">
        <v>3.0166666666666671</v>
      </c>
      <c r="J11">
        <v>402.1111111111112</v>
      </c>
      <c r="K11">
        <v>1.6425925925925924</v>
      </c>
      <c r="L11">
        <v>253.63384615384621</v>
      </c>
      <c r="M11">
        <v>-0.1333333333333333</v>
      </c>
      <c r="N11">
        <v>-180.87912087912093</v>
      </c>
      <c r="O11">
        <v>-0.76111111111111107</v>
      </c>
      <c r="P11">
        <v>-0.1333333333333333</v>
      </c>
      <c r="Q11">
        <v>-0.88333333333333308</v>
      </c>
      <c r="R11">
        <v>-109.85000000000002</v>
      </c>
      <c r="S11">
        <v>-0.59259259259259256</v>
      </c>
      <c r="T11">
        <v>-200.48412698412699</v>
      </c>
      <c r="U11">
        <v>1.4499999999999997</v>
      </c>
      <c r="V11">
        <v>400.52380952380963</v>
      </c>
      <c r="W11">
        <v>-0.75</v>
      </c>
      <c r="X11">
        <v>-320.36190476190461</v>
      </c>
      <c r="Y11">
        <v>-0.35000000000000009</v>
      </c>
      <c r="Z11">
        <v>469.31944444444446</v>
      </c>
      <c r="AA11">
        <v>8.793103448275863E-2</v>
      </c>
      <c r="AB11">
        <v>224.39160839160832</v>
      </c>
      <c r="AC11">
        <v>-0.10000000000000009</v>
      </c>
      <c r="AD11">
        <v>388.41880341880346</v>
      </c>
      <c r="AE11">
        <v>-0.95000000000000018</v>
      </c>
      <c r="AF11">
        <v>213.03418803418799</v>
      </c>
      <c r="AG11">
        <v>-1.8944444444444448</v>
      </c>
      <c r="AH11">
        <v>-414.75</v>
      </c>
      <c r="AI11">
        <v>-0.95402298850574718</v>
      </c>
      <c r="AJ11">
        <v>60.992673992674099</v>
      </c>
      <c r="AK11">
        <v>59.752380952380918</v>
      </c>
      <c r="AL11">
        <v>-40.26666666666668</v>
      </c>
      <c r="AM11">
        <v>73.333333333333314</v>
      </c>
      <c r="AN11">
        <v>27.333333333333343</v>
      </c>
      <c r="AO11">
        <v>35.835164835164846</v>
      </c>
      <c r="AP11">
        <v>54</v>
      </c>
      <c r="AQ11">
        <v>-61.925000000000011</v>
      </c>
      <c r="AR11">
        <v>15.333333333333314</v>
      </c>
      <c r="AS11">
        <v>36.390476190476221</v>
      </c>
      <c r="AT11">
        <v>69.64761904761906</v>
      </c>
      <c r="AU11">
        <v>63.319444444444457</v>
      </c>
      <c r="AV11">
        <v>57.666666666666657</v>
      </c>
      <c r="AW11">
        <v>62.196581196581207</v>
      </c>
      <c r="AX11">
        <v>-9.2222222222222285</v>
      </c>
      <c r="AY11">
        <v>-1.875</v>
      </c>
      <c r="AZ11">
        <v>17.794871794871796</v>
      </c>
    </row>
    <row r="12" spans="1:52" x14ac:dyDescent="0.3">
      <c r="A12" s="2" t="s">
        <v>10</v>
      </c>
      <c r="B12" s="2">
        <v>20</v>
      </c>
      <c r="C12" s="2">
        <v>1</v>
      </c>
      <c r="D12" s="2">
        <v>23</v>
      </c>
      <c r="E12">
        <v>0.12222222222222223</v>
      </c>
      <c r="F12">
        <v>59.316176470588232</v>
      </c>
      <c r="G12">
        <v>0</v>
      </c>
      <c r="H12">
        <v>-6.42483660130722</v>
      </c>
      <c r="I12">
        <v>0.58333333333333348</v>
      </c>
      <c r="J12">
        <v>24.461538461538453</v>
      </c>
      <c r="K12">
        <v>0.23571428571428577</v>
      </c>
      <c r="L12">
        <v>26.292765957446875</v>
      </c>
      <c r="M12">
        <v>-0.13888888888888884</v>
      </c>
      <c r="N12">
        <v>-2.5833333333333144</v>
      </c>
      <c r="O12">
        <v>0</v>
      </c>
      <c r="P12">
        <v>-0.13888888888888884</v>
      </c>
      <c r="Q12">
        <v>-0.18333333333333335</v>
      </c>
      <c r="R12">
        <v>-226.375</v>
      </c>
      <c r="S12">
        <v>-0.11190476190476195</v>
      </c>
      <c r="T12">
        <v>13.219219219219212</v>
      </c>
      <c r="U12">
        <v>0.76666666666666683</v>
      </c>
      <c r="V12">
        <v>242.91596638655463</v>
      </c>
      <c r="W12">
        <v>0.99999999999999978</v>
      </c>
      <c r="X12">
        <v>152.50420168067222</v>
      </c>
      <c r="Y12">
        <v>0.86111111111111116</v>
      </c>
      <c r="Z12">
        <v>281.33846153846156</v>
      </c>
      <c r="AA12">
        <v>0.87142857142857122</v>
      </c>
      <c r="AB12">
        <v>219.78723404255317</v>
      </c>
      <c r="AC12">
        <v>-2.4166666666666665</v>
      </c>
      <c r="AD12">
        <v>-484.36111111111114</v>
      </c>
      <c r="AE12">
        <v>-2.0999999999999996</v>
      </c>
      <c r="AF12">
        <v>-403.82307692307688</v>
      </c>
      <c r="AG12">
        <v>-1.7055555555555553</v>
      </c>
      <c r="AH12">
        <v>-131.83333333333337</v>
      </c>
      <c r="AI12">
        <v>-2.0666666666666664</v>
      </c>
      <c r="AJ12">
        <v>-341.64382239382246</v>
      </c>
      <c r="AK12">
        <v>-20.485294117647072</v>
      </c>
      <c r="AL12">
        <v>42.450980392156879</v>
      </c>
      <c r="AM12">
        <v>-5.1826923076923208</v>
      </c>
      <c r="AN12">
        <v>6.2919148936170188</v>
      </c>
      <c r="AO12">
        <v>16</v>
      </c>
      <c r="AP12">
        <v>77.442307692307679</v>
      </c>
      <c r="AQ12">
        <v>-34</v>
      </c>
      <c r="AR12">
        <v>9.6951951951951969</v>
      </c>
      <c r="AS12">
        <v>82.52100840336135</v>
      </c>
      <c r="AT12">
        <v>-74.689075630252091</v>
      </c>
      <c r="AU12">
        <v>49.307692307692321</v>
      </c>
      <c r="AV12">
        <v>15.783874580067192</v>
      </c>
      <c r="AW12">
        <v>-51.555555555555543</v>
      </c>
      <c r="AX12">
        <v>4.5076923076923094</v>
      </c>
      <c r="AY12">
        <v>43.555555555555543</v>
      </c>
      <c r="AZ12">
        <v>-0.93725868725869077</v>
      </c>
    </row>
    <row r="13" spans="1:52" x14ac:dyDescent="0.3">
      <c r="A13" s="2" t="s">
        <v>11</v>
      </c>
      <c r="B13" s="2">
        <v>20</v>
      </c>
      <c r="C13" s="2">
        <v>1</v>
      </c>
      <c r="D13" s="2">
        <v>23</v>
      </c>
      <c r="E13">
        <v>7.7777777777777835E-2</v>
      </c>
      <c r="F13">
        <v>-38.055555555555543</v>
      </c>
      <c r="G13">
        <v>0.3</v>
      </c>
      <c r="H13">
        <v>12</v>
      </c>
      <c r="I13">
        <v>4.9999999999999989E-2</v>
      </c>
      <c r="J13">
        <v>8.625</v>
      </c>
      <c r="K13">
        <v>0.13620689655172408</v>
      </c>
      <c r="L13">
        <v>-10.047619047619037</v>
      </c>
      <c r="M13">
        <v>-0.21666666666666673</v>
      </c>
      <c r="N13">
        <v>-74.416666666666671</v>
      </c>
      <c r="O13">
        <v>0.35</v>
      </c>
      <c r="P13">
        <v>-0.21666666666666673</v>
      </c>
      <c r="Q13">
        <v>0.15000000000000002</v>
      </c>
      <c r="R13">
        <v>40.833333333333329</v>
      </c>
      <c r="S13">
        <v>9.9425287356321834E-2</v>
      </c>
      <c r="T13">
        <v>-5.0043859649122879</v>
      </c>
      <c r="U13">
        <v>0.49999999999999994</v>
      </c>
      <c r="V13">
        <v>42.555555555555543</v>
      </c>
      <c r="W13">
        <v>-0.3</v>
      </c>
      <c r="X13">
        <v>3.3499999999999943</v>
      </c>
      <c r="Y13">
        <v>-0.14999999999999997</v>
      </c>
      <c r="Z13">
        <v>6.4749999999999943</v>
      </c>
      <c r="AA13">
        <v>1.6666666666666663E-2</v>
      </c>
      <c r="AB13">
        <v>22.797619047619037</v>
      </c>
      <c r="AC13">
        <v>0.35000000000000003</v>
      </c>
      <c r="AD13">
        <v>22.75</v>
      </c>
      <c r="AE13">
        <v>-0.55000000000000004</v>
      </c>
      <c r="AF13">
        <v>-29.533333333333346</v>
      </c>
      <c r="AG13">
        <v>-0.25</v>
      </c>
      <c r="AH13">
        <v>14.333333333333343</v>
      </c>
      <c r="AI13">
        <v>-0.14999999999999997</v>
      </c>
      <c r="AJ13">
        <v>12.421052631578959</v>
      </c>
      <c r="AK13">
        <v>5.5</v>
      </c>
      <c r="AL13">
        <v>-8.5</v>
      </c>
      <c r="AM13">
        <v>-2.25</v>
      </c>
      <c r="AN13">
        <v>0.6428571428571388</v>
      </c>
      <c r="AO13">
        <v>-26.541666666666671</v>
      </c>
      <c r="AP13">
        <v>3</v>
      </c>
      <c r="AQ13">
        <v>21.083333333333329</v>
      </c>
      <c r="AR13">
        <v>-0.30263157894736992</v>
      </c>
      <c r="AS13">
        <v>-17.666666666666671</v>
      </c>
      <c r="AT13">
        <v>3.3499999999999943</v>
      </c>
      <c r="AU13">
        <v>14.5</v>
      </c>
      <c r="AV13">
        <v>0.70238095238096321</v>
      </c>
      <c r="AW13">
        <v>-25.125</v>
      </c>
      <c r="AX13">
        <v>1.7999999999999972</v>
      </c>
      <c r="AY13">
        <v>-2.1666666666666572</v>
      </c>
      <c r="AZ13">
        <v>0.48120300751880052</v>
      </c>
    </row>
    <row r="14" spans="1:52" x14ac:dyDescent="0.3">
      <c r="A14" s="2" t="s">
        <v>12</v>
      </c>
      <c r="B14" s="2">
        <v>20</v>
      </c>
      <c r="C14" s="2">
        <v>1</v>
      </c>
      <c r="D14" s="2">
        <v>29</v>
      </c>
      <c r="E14">
        <v>-7.7777777777777501E-2</v>
      </c>
      <c r="F14">
        <v>-345.90000000000009</v>
      </c>
      <c r="G14">
        <v>-1.2999999999999998</v>
      </c>
      <c r="H14">
        <v>-737.84999999999991</v>
      </c>
      <c r="I14">
        <v>0.85000000000000009</v>
      </c>
      <c r="J14">
        <v>-196.6507936507935</v>
      </c>
      <c r="K14">
        <v>-0.19022988505747129</v>
      </c>
      <c r="L14">
        <v>-366.47629310344837</v>
      </c>
      <c r="M14">
        <v>0.8555555555555554</v>
      </c>
      <c r="N14">
        <v>161.17499999999995</v>
      </c>
      <c r="O14">
        <v>0.20000000000000018</v>
      </c>
      <c r="P14">
        <v>0.8555555555555554</v>
      </c>
      <c r="Q14">
        <v>-0.75</v>
      </c>
      <c r="R14">
        <v>-586.69230769230762</v>
      </c>
      <c r="S14">
        <v>9.0229885057471204E-2</v>
      </c>
      <c r="T14">
        <v>-302.33512544802852</v>
      </c>
      <c r="U14">
        <v>0.39999999999999991</v>
      </c>
      <c r="V14">
        <v>804.90000000000009</v>
      </c>
      <c r="W14">
        <v>0.59999999999999987</v>
      </c>
      <c r="X14">
        <v>750.59999999999991</v>
      </c>
      <c r="Y14">
        <v>0.35000000000000009</v>
      </c>
      <c r="Z14">
        <v>637.72222222222217</v>
      </c>
      <c r="AA14">
        <v>0.44999999999999996</v>
      </c>
      <c r="AB14">
        <v>742.00202839756594</v>
      </c>
      <c r="AC14">
        <v>0.79999999999999993</v>
      </c>
      <c r="AD14">
        <v>1029.625</v>
      </c>
      <c r="AE14">
        <v>1</v>
      </c>
      <c r="AF14">
        <v>880.75</v>
      </c>
      <c r="AG14">
        <v>1.65</v>
      </c>
      <c r="AH14">
        <v>692.94230769230762</v>
      </c>
      <c r="AI14">
        <v>1.1499999999999999</v>
      </c>
      <c r="AJ14">
        <v>852.27956989247309</v>
      </c>
      <c r="AK14">
        <v>-102.20000000000002</v>
      </c>
      <c r="AL14">
        <v>-48.149999999999977</v>
      </c>
      <c r="AM14">
        <v>-66.206349206349188</v>
      </c>
      <c r="AN14">
        <v>-70.474137931034477</v>
      </c>
      <c r="AO14">
        <v>-59.050000000000011</v>
      </c>
      <c r="AP14">
        <v>-124.43333333333337</v>
      </c>
      <c r="AQ14">
        <v>-59.956043956043942</v>
      </c>
      <c r="AR14">
        <v>-79.094982078853064</v>
      </c>
      <c r="AS14">
        <v>148.22857142857143</v>
      </c>
      <c r="AT14">
        <v>113.39999999999998</v>
      </c>
      <c r="AU14">
        <v>178.52777777777777</v>
      </c>
      <c r="AV14">
        <v>143.01825557809329</v>
      </c>
      <c r="AW14">
        <v>222.75</v>
      </c>
      <c r="AX14">
        <v>131.85000000000002</v>
      </c>
      <c r="AY14">
        <v>53.384615384615358</v>
      </c>
      <c r="AZ14">
        <v>129.90053763440861</v>
      </c>
    </row>
    <row r="15" spans="1:52" x14ac:dyDescent="0.3">
      <c r="A15" s="2" t="s">
        <v>13</v>
      </c>
      <c r="B15" s="2">
        <v>20</v>
      </c>
      <c r="C15" s="2">
        <v>1</v>
      </c>
      <c r="D15" s="2">
        <v>25</v>
      </c>
      <c r="E15">
        <v>1.7111111111111108</v>
      </c>
      <c r="F15">
        <v>-127.33333333333337</v>
      </c>
      <c r="G15">
        <v>1.0388888888888888</v>
      </c>
      <c r="H15">
        <v>-74.8125</v>
      </c>
      <c r="I15">
        <v>1.5000000000000004</v>
      </c>
      <c r="J15">
        <v>98.91111111111104</v>
      </c>
      <c r="K15">
        <v>1.4380952380952379</v>
      </c>
      <c r="L15">
        <v>-24.619385342789542</v>
      </c>
      <c r="M15">
        <v>-0.655555555555555</v>
      </c>
      <c r="N15">
        <v>-63.850000000000023</v>
      </c>
      <c r="O15">
        <v>-0.51111111111111107</v>
      </c>
      <c r="P15">
        <v>-0.655555555555555</v>
      </c>
      <c r="Q15">
        <v>-0.10000000000000009</v>
      </c>
      <c r="R15">
        <v>-105.76388888888891</v>
      </c>
      <c r="S15">
        <v>-0.42619047619047601</v>
      </c>
      <c r="T15">
        <v>-128.35714285714289</v>
      </c>
      <c r="U15">
        <v>1.0666666666666667</v>
      </c>
      <c r="V15">
        <v>428.33333333333331</v>
      </c>
      <c r="W15">
        <v>0.75</v>
      </c>
      <c r="X15">
        <v>115.9375</v>
      </c>
      <c r="Y15">
        <v>-4.4444444444444731E-2</v>
      </c>
      <c r="Z15">
        <v>-243.18253968253964</v>
      </c>
      <c r="AA15">
        <v>0.59761904761904772</v>
      </c>
      <c r="AB15">
        <v>83.813829787233999</v>
      </c>
      <c r="AC15">
        <v>-0.23333333333333339</v>
      </c>
      <c r="AD15">
        <v>-57.233333333333348</v>
      </c>
      <c r="AE15">
        <v>-1.3000000000000003</v>
      </c>
      <c r="AF15">
        <v>-179.28888888888889</v>
      </c>
      <c r="AG15">
        <v>0.43333333333333357</v>
      </c>
      <c r="AH15">
        <v>179.26388888888891</v>
      </c>
      <c r="AI15">
        <v>-0.39523809523809517</v>
      </c>
      <c r="AJ15">
        <v>-34.045634920634939</v>
      </c>
      <c r="AK15">
        <v>-66.384615384615387</v>
      </c>
      <c r="AL15">
        <v>-69.25</v>
      </c>
      <c r="AM15">
        <v>-50.411111111111126</v>
      </c>
      <c r="AN15">
        <v>-62.462568951930649</v>
      </c>
      <c r="AO15">
        <v>50.199999999999989</v>
      </c>
      <c r="AP15">
        <v>-61.555555555555543</v>
      </c>
      <c r="AQ15">
        <v>-61.555555555555543</v>
      </c>
      <c r="AR15">
        <v>-23.11904761904762</v>
      </c>
      <c r="AS15">
        <v>16.551282051282044</v>
      </c>
      <c r="AT15">
        <v>53.839285714285722</v>
      </c>
      <c r="AU15">
        <v>-9.8888888888888857</v>
      </c>
      <c r="AV15">
        <v>20.8755319148936</v>
      </c>
      <c r="AW15">
        <v>-42.366666666666646</v>
      </c>
      <c r="AX15">
        <v>24.955555555555549</v>
      </c>
      <c r="AY15">
        <v>35.805555555555543</v>
      </c>
      <c r="AZ15">
        <v>4.8783068783068586</v>
      </c>
    </row>
    <row r="16" spans="1:52" x14ac:dyDescent="0.3">
      <c r="A16" s="2" t="s">
        <v>14</v>
      </c>
      <c r="B16" s="2">
        <v>20</v>
      </c>
      <c r="C16" s="2">
        <v>1</v>
      </c>
      <c r="D16" s="2">
        <v>24</v>
      </c>
      <c r="E16">
        <v>2.0444444444444447</v>
      </c>
      <c r="F16">
        <v>290.0427350427351</v>
      </c>
      <c r="G16">
        <v>0.34999999999999964</v>
      </c>
      <c r="H16">
        <v>-45.275000000000091</v>
      </c>
      <c r="I16">
        <v>1.0999999999999996</v>
      </c>
      <c r="J16">
        <v>-248.0428571428572</v>
      </c>
      <c r="K16">
        <v>1.1419540229885059</v>
      </c>
      <c r="L16">
        <v>-4.6327185244585962</v>
      </c>
      <c r="M16">
        <v>-2.9722222222222223</v>
      </c>
      <c r="N16">
        <v>-1117.4000000000001</v>
      </c>
      <c r="O16">
        <v>-0.85000000000000009</v>
      </c>
      <c r="P16">
        <v>-2.9722222222222223</v>
      </c>
      <c r="Q16">
        <v>-0.64999999999999991</v>
      </c>
      <c r="R16">
        <v>-429.91666666666674</v>
      </c>
      <c r="S16">
        <v>-1.4545977011494255</v>
      </c>
      <c r="T16">
        <v>-524.16929698708759</v>
      </c>
      <c r="U16">
        <v>1.7999999999999998</v>
      </c>
      <c r="V16">
        <v>586.84615384615381</v>
      </c>
      <c r="W16">
        <v>2.35</v>
      </c>
      <c r="X16">
        <v>112.125</v>
      </c>
      <c r="Y16">
        <v>0.60000000000000009</v>
      </c>
      <c r="Z16">
        <v>71.976190476190368</v>
      </c>
      <c r="AA16">
        <v>1.5833333333333335</v>
      </c>
      <c r="AB16">
        <v>229.17984496124041</v>
      </c>
      <c r="AC16">
        <v>-1.4500000000000002</v>
      </c>
      <c r="AD16">
        <v>-245</v>
      </c>
      <c r="AE16">
        <v>-2.0500000000000003</v>
      </c>
      <c r="AF16">
        <v>-321.34285714285716</v>
      </c>
      <c r="AG16">
        <v>-0.65000000000000036</v>
      </c>
      <c r="AH16">
        <v>266.36111111111109</v>
      </c>
      <c r="AI16">
        <v>-1.3833333333333333</v>
      </c>
      <c r="AJ16">
        <v>-114.12279226240526</v>
      </c>
      <c r="AK16">
        <v>29.153846153846132</v>
      </c>
      <c r="AL16">
        <v>72.4375</v>
      </c>
      <c r="AM16">
        <v>2.2857142857142776</v>
      </c>
      <c r="AN16">
        <v>35.628708901363268</v>
      </c>
      <c r="AO16">
        <v>-22.666666666666686</v>
      </c>
      <c r="AP16">
        <v>97</v>
      </c>
      <c r="AQ16">
        <v>-65.249999999999972</v>
      </c>
      <c r="AR16">
        <v>4.1090387374462125</v>
      </c>
      <c r="AS16">
        <v>69.246153846153845</v>
      </c>
      <c r="AT16">
        <v>-118.9375</v>
      </c>
      <c r="AU16">
        <v>-35.619047619047592</v>
      </c>
      <c r="AV16">
        <v>-26.031007751937977</v>
      </c>
      <c r="AW16">
        <v>-0.93333333333333712</v>
      </c>
      <c r="AX16">
        <v>-76.399999999999977</v>
      </c>
      <c r="AY16">
        <v>-73.25</v>
      </c>
      <c r="AZ16">
        <v>-49.273338940285953</v>
      </c>
    </row>
    <row r="17" spans="1:52" x14ac:dyDescent="0.3">
      <c r="A17" s="2" t="s">
        <v>15</v>
      </c>
      <c r="B17" s="2">
        <v>20</v>
      </c>
      <c r="C17" s="2">
        <v>1</v>
      </c>
      <c r="D17" s="2">
        <v>25</v>
      </c>
      <c r="E17">
        <v>-0.48333333333333339</v>
      </c>
      <c r="F17">
        <v>137.39495798319331</v>
      </c>
      <c r="G17">
        <v>2.1500000000000004</v>
      </c>
      <c r="H17">
        <v>322.59999999999991</v>
      </c>
      <c r="I17">
        <v>0.28888888888888875</v>
      </c>
      <c r="J17">
        <v>-29.422222222222217</v>
      </c>
      <c r="K17">
        <v>0.69761904761904781</v>
      </c>
      <c r="L17">
        <v>159.32733224222579</v>
      </c>
      <c r="M17">
        <v>1.6444444444444448</v>
      </c>
      <c r="N17">
        <v>237.80555555555566</v>
      </c>
      <c r="O17">
        <v>-0.79999999999999982</v>
      </c>
      <c r="P17">
        <v>1.6444444444444448</v>
      </c>
      <c r="Q17">
        <v>1.35</v>
      </c>
      <c r="R17">
        <v>511.2380952380953</v>
      </c>
      <c r="S17">
        <v>0.6857142857142855</v>
      </c>
      <c r="T17">
        <v>139.79999999999995</v>
      </c>
      <c r="U17">
        <v>-0.40555555555555545</v>
      </c>
      <c r="V17">
        <v>-555.82352941176475</v>
      </c>
      <c r="W17">
        <v>0.34999999999999964</v>
      </c>
      <c r="X17">
        <v>-506.75</v>
      </c>
      <c r="Y17">
        <v>2.6</v>
      </c>
      <c r="Z17">
        <v>470.11666666666667</v>
      </c>
      <c r="AA17">
        <v>0.88735632183908031</v>
      </c>
      <c r="AB17">
        <v>-222.55810147299508</v>
      </c>
      <c r="AC17">
        <v>1.3555555555555552</v>
      </c>
      <c r="AD17">
        <v>-233.75</v>
      </c>
      <c r="AE17">
        <v>2.4999999999999996</v>
      </c>
      <c r="AF17">
        <v>533.83333333333337</v>
      </c>
      <c r="AG17">
        <v>-0.55000000000000027</v>
      </c>
      <c r="AH17">
        <v>-283.79166666666663</v>
      </c>
      <c r="AI17">
        <v>1.0913793103448275</v>
      </c>
      <c r="AJ17">
        <v>7.7444444444444116</v>
      </c>
      <c r="AK17">
        <v>99.092436974789905</v>
      </c>
      <c r="AL17">
        <v>16.833333333333343</v>
      </c>
      <c r="AM17">
        <v>2.1777777777777771</v>
      </c>
      <c r="AN17">
        <v>34.647299509001641</v>
      </c>
      <c r="AO17">
        <v>49.861111111111114</v>
      </c>
      <c r="AP17">
        <v>37.298611111111114</v>
      </c>
      <c r="AQ17">
        <v>52.928571428571445</v>
      </c>
      <c r="AR17">
        <v>44.960000000000008</v>
      </c>
      <c r="AS17">
        <v>-37.235294117647072</v>
      </c>
      <c r="AT17">
        <v>18.966666666666669</v>
      </c>
      <c r="AU17">
        <v>6.5999999999999943</v>
      </c>
      <c r="AV17">
        <v>-6.6088379705400939</v>
      </c>
      <c r="AW17">
        <v>-26.5</v>
      </c>
      <c r="AX17">
        <v>-75.6875</v>
      </c>
      <c r="AY17">
        <v>-17.125</v>
      </c>
      <c r="AZ17">
        <v>-39.455555555555549</v>
      </c>
    </row>
    <row r="18" spans="1:52" x14ac:dyDescent="0.3">
      <c r="A18" s="2" t="s">
        <v>16</v>
      </c>
      <c r="B18" s="2">
        <v>20</v>
      </c>
      <c r="C18" s="2">
        <v>1</v>
      </c>
      <c r="D18" s="2">
        <v>24</v>
      </c>
      <c r="E18">
        <v>0.90058479532163682</v>
      </c>
      <c r="F18">
        <v>275.94642857142867</v>
      </c>
      <c r="G18">
        <v>2.125</v>
      </c>
      <c r="H18">
        <v>83.875</v>
      </c>
      <c r="I18">
        <v>3.1</v>
      </c>
      <c r="J18">
        <v>667.97222222222217</v>
      </c>
      <c r="K18">
        <v>2.0408035153797868</v>
      </c>
      <c r="L18">
        <v>318.90000000000009</v>
      </c>
      <c r="M18">
        <v>0.24561403508771917</v>
      </c>
      <c r="N18">
        <v>1025.4038461538462</v>
      </c>
      <c r="O18">
        <v>0.45000000000000018</v>
      </c>
      <c r="P18">
        <v>0.24561403508771917</v>
      </c>
      <c r="Q18">
        <v>2.0499999999999998</v>
      </c>
      <c r="R18">
        <v>377.68253968253975</v>
      </c>
      <c r="S18">
        <v>0.95229127432517258</v>
      </c>
      <c r="T18">
        <v>537.84242424242427</v>
      </c>
      <c r="U18">
        <v>-1.0894736842105259</v>
      </c>
      <c r="V18">
        <v>-81.571428571428669</v>
      </c>
      <c r="W18">
        <v>-0.75</v>
      </c>
      <c r="X18">
        <v>41</v>
      </c>
      <c r="Y18">
        <v>-1.9333333333333336</v>
      </c>
      <c r="Z18">
        <v>-253.88888888888891</v>
      </c>
      <c r="AA18">
        <v>-1.2834599649327876</v>
      </c>
      <c r="AB18">
        <v>-81.066666666666833</v>
      </c>
      <c r="AC18">
        <v>0.22105263157894717</v>
      </c>
      <c r="AD18">
        <v>102.7032967032967</v>
      </c>
      <c r="AE18">
        <v>-1</v>
      </c>
      <c r="AF18">
        <v>40.467532467532465</v>
      </c>
      <c r="AG18">
        <v>-2.4500000000000002</v>
      </c>
      <c r="AH18">
        <v>-168.11111111111109</v>
      </c>
      <c r="AI18">
        <v>-1.0531852717708938</v>
      </c>
      <c r="AJ18">
        <v>-12.194805194805213</v>
      </c>
      <c r="AK18">
        <v>48.214285714285722</v>
      </c>
      <c r="AL18">
        <v>114.33333333333334</v>
      </c>
      <c r="AM18">
        <v>-17.722222222222229</v>
      </c>
      <c r="AN18">
        <v>48.419047619047603</v>
      </c>
      <c r="AO18">
        <v>145.23076923076923</v>
      </c>
      <c r="AP18">
        <v>-136.47727272727275</v>
      </c>
      <c r="AQ18">
        <v>-32.365079365079367</v>
      </c>
      <c r="AR18">
        <v>-10.266666666666652</v>
      </c>
      <c r="AS18">
        <v>21.535714285714278</v>
      </c>
      <c r="AT18">
        <v>53.666666666666657</v>
      </c>
      <c r="AU18">
        <v>61.722222222222229</v>
      </c>
      <c r="AV18">
        <v>43.390476190476193</v>
      </c>
      <c r="AW18">
        <v>56.19780219780219</v>
      </c>
      <c r="AX18">
        <v>90.44155844155847</v>
      </c>
      <c r="AY18">
        <v>77.650793650793645</v>
      </c>
      <c r="AZ18">
        <v>72.857142857142833</v>
      </c>
    </row>
    <row r="19" spans="1:52" x14ac:dyDescent="0.3">
      <c r="A19" s="2" t="s">
        <v>17</v>
      </c>
      <c r="B19" s="2">
        <v>20</v>
      </c>
      <c r="C19" s="2">
        <v>1</v>
      </c>
      <c r="D19" s="2">
        <v>28</v>
      </c>
      <c r="E19">
        <v>0.82222222222222241</v>
      </c>
      <c r="F19">
        <v>248.59999999999991</v>
      </c>
      <c r="G19">
        <v>-0.28947368421052611</v>
      </c>
      <c r="H19">
        <v>-248.2967032967033</v>
      </c>
      <c r="I19">
        <v>-0.39999999999999991</v>
      </c>
      <c r="J19">
        <v>-269.71428571428567</v>
      </c>
      <c r="K19">
        <v>2.8638223261250761E-2</v>
      </c>
      <c r="L19">
        <v>-108.44415917843389</v>
      </c>
      <c r="M19">
        <v>-0.33333333333333348</v>
      </c>
      <c r="N19">
        <v>400.97894736842113</v>
      </c>
      <c r="O19">
        <v>0.22631578947368425</v>
      </c>
      <c r="P19">
        <v>-0.33333333333333348</v>
      </c>
      <c r="Q19">
        <v>4.9999999999999822E-2</v>
      </c>
      <c r="R19">
        <v>370.71929824561403</v>
      </c>
      <c r="S19">
        <v>-2.1624780829923917E-2</v>
      </c>
      <c r="T19">
        <v>386.14428412874577</v>
      </c>
      <c r="U19">
        <v>0.7</v>
      </c>
      <c r="V19">
        <v>346.28571428571433</v>
      </c>
      <c r="W19">
        <v>0.67836257309941494</v>
      </c>
      <c r="X19">
        <v>508.2967032967033</v>
      </c>
      <c r="Y19">
        <v>1.4</v>
      </c>
      <c r="Z19">
        <v>664.28571428571422</v>
      </c>
      <c r="AA19">
        <v>0.93687901811805974</v>
      </c>
      <c r="AB19">
        <v>503.27874564459933</v>
      </c>
      <c r="AC19">
        <v>-1.2999999999999998</v>
      </c>
      <c r="AD19">
        <v>-320.97894736842113</v>
      </c>
      <c r="AE19">
        <v>-0.74853801169590639</v>
      </c>
      <c r="AF19">
        <v>-69.355555555555611</v>
      </c>
      <c r="AG19">
        <v>-1.75</v>
      </c>
      <c r="AH19">
        <v>-567.55263157894728</v>
      </c>
      <c r="AI19">
        <v>-1.2887200467562829</v>
      </c>
      <c r="AJ19">
        <v>-329.7000650618088</v>
      </c>
      <c r="AK19">
        <v>-70.971428571428561</v>
      </c>
      <c r="AL19">
        <v>-42.978021978021957</v>
      </c>
      <c r="AM19">
        <v>68.714285714285722</v>
      </c>
      <c r="AN19">
        <v>-11.48138639281126</v>
      </c>
      <c r="AO19">
        <v>-91.936842105263167</v>
      </c>
      <c r="AP19">
        <v>-76.566666666666663</v>
      </c>
      <c r="AQ19">
        <v>-97.938596491228083</v>
      </c>
      <c r="AR19">
        <v>-86.321864594894549</v>
      </c>
      <c r="AS19">
        <v>42</v>
      </c>
      <c r="AT19">
        <v>7.2637362637362344</v>
      </c>
      <c r="AU19">
        <v>-92</v>
      </c>
      <c r="AV19">
        <v>-15.192799070847855</v>
      </c>
      <c r="AW19">
        <v>-23.763157894736821</v>
      </c>
      <c r="AX19">
        <v>-33.155555555555566</v>
      </c>
      <c r="AY19">
        <v>-20.694736842105272</v>
      </c>
      <c r="AZ19">
        <v>-26.13858165256994</v>
      </c>
    </row>
    <row r="20" spans="1:52" x14ac:dyDescent="0.3">
      <c r="A20" s="2" t="s">
        <v>18</v>
      </c>
      <c r="B20" s="2">
        <v>20</v>
      </c>
      <c r="C20" s="2">
        <v>1</v>
      </c>
      <c r="D20" s="2">
        <v>24</v>
      </c>
      <c r="E20">
        <v>0.72500000000000009</v>
      </c>
      <c r="F20">
        <v>-231.44642857142856</v>
      </c>
      <c r="G20">
        <v>0.25</v>
      </c>
      <c r="H20">
        <v>-28.6875</v>
      </c>
      <c r="I20">
        <v>0.25</v>
      </c>
      <c r="J20">
        <v>143.00793650793651</v>
      </c>
      <c r="K20">
        <v>0.39761904761904754</v>
      </c>
      <c r="L20">
        <v>-42.467391304347871</v>
      </c>
      <c r="M20">
        <v>-0.22500000000000009</v>
      </c>
      <c r="N20">
        <v>459.88888888888891</v>
      </c>
      <c r="O20">
        <v>0.10000000000000009</v>
      </c>
      <c r="P20">
        <v>-0.22500000000000009</v>
      </c>
      <c r="Q20">
        <v>-0.35000000000000009</v>
      </c>
      <c r="R20">
        <v>440.35294117647061</v>
      </c>
      <c r="S20">
        <v>-0.12380952380952381</v>
      </c>
      <c r="T20">
        <v>235.05882352941171</v>
      </c>
      <c r="U20">
        <v>-0.95000000000000018</v>
      </c>
      <c r="V20">
        <v>-105.05357142857144</v>
      </c>
      <c r="W20">
        <v>1.5166666666666668</v>
      </c>
      <c r="X20">
        <v>412.3125</v>
      </c>
      <c r="Y20">
        <v>1.2500000000000002</v>
      </c>
      <c r="Z20">
        <v>461.0555555555556</v>
      </c>
      <c r="AA20">
        <v>0.57528735632183947</v>
      </c>
      <c r="AB20">
        <v>245.81521739130437</v>
      </c>
      <c r="AC20">
        <v>0.75</v>
      </c>
      <c r="AD20">
        <v>75.444444444444457</v>
      </c>
      <c r="AE20">
        <v>0.46666666666666634</v>
      </c>
      <c r="AF20">
        <v>321.4375</v>
      </c>
      <c r="AG20">
        <v>0.35000000000000009</v>
      </c>
      <c r="AH20">
        <v>155.64705882352939</v>
      </c>
      <c r="AI20">
        <v>0.52528735632183921</v>
      </c>
      <c r="AJ20">
        <v>170.25935828877016</v>
      </c>
      <c r="AK20">
        <v>-7.0178571428571388</v>
      </c>
      <c r="AL20">
        <v>-125.875</v>
      </c>
      <c r="AM20">
        <v>-31.992063492063494</v>
      </c>
      <c r="AN20">
        <v>-57.557065217391312</v>
      </c>
      <c r="AO20">
        <v>40.222222222222229</v>
      </c>
      <c r="AP20">
        <v>-72.080357142857139</v>
      </c>
      <c r="AQ20">
        <v>-26.57647058823531</v>
      </c>
      <c r="AR20">
        <v>-25.492647058823536</v>
      </c>
      <c r="AS20">
        <v>-15.982142857142861</v>
      </c>
      <c r="AT20">
        <v>32.083333333333343</v>
      </c>
      <c r="AU20">
        <v>24.055555555555543</v>
      </c>
      <c r="AV20">
        <v>13.383152173913032</v>
      </c>
      <c r="AW20">
        <v>20.277777777777771</v>
      </c>
      <c r="AX20">
        <v>64.8125</v>
      </c>
      <c r="AY20">
        <v>-38.448529411764696</v>
      </c>
      <c r="AZ20">
        <v>15.344919786096256</v>
      </c>
    </row>
    <row r="21" spans="1:52" x14ac:dyDescent="0.3">
      <c r="A21" s="2" t="s">
        <v>19</v>
      </c>
      <c r="B21" s="2">
        <v>20</v>
      </c>
      <c r="C21" s="2">
        <v>1</v>
      </c>
      <c r="D21" s="2">
        <v>21</v>
      </c>
      <c r="E21">
        <v>0.75555555555555554</v>
      </c>
      <c r="F21">
        <v>-429.44999999999982</v>
      </c>
      <c r="G21">
        <v>0.64444444444444482</v>
      </c>
      <c r="H21">
        <v>-130.98571428571427</v>
      </c>
      <c r="I21">
        <v>1.4499999999999997</v>
      </c>
      <c r="J21">
        <v>-223.42222222222222</v>
      </c>
      <c r="K21">
        <v>0.95714285714285685</v>
      </c>
      <c r="L21">
        <v>-264.36666666666656</v>
      </c>
      <c r="M21">
        <v>-1.7999999999999998</v>
      </c>
      <c r="N21">
        <v>-1240.6333333333337</v>
      </c>
      <c r="O21">
        <v>-1.6277777777777778</v>
      </c>
      <c r="P21">
        <v>-1.7999999999999998</v>
      </c>
      <c r="Q21">
        <v>-2.15</v>
      </c>
      <c r="R21">
        <v>-873.27272727272725</v>
      </c>
      <c r="S21">
        <v>-1.8714285714285712</v>
      </c>
      <c r="T21">
        <v>-1055.3508064516127</v>
      </c>
      <c r="U21">
        <v>1.7999999999999998</v>
      </c>
      <c r="V21">
        <v>1534.6999999999998</v>
      </c>
      <c r="W21">
        <v>0.89999999999999991</v>
      </c>
      <c r="X21">
        <v>1108.4777777777779</v>
      </c>
      <c r="Y21">
        <v>1.7944444444444445</v>
      </c>
      <c r="Z21">
        <v>1569.2</v>
      </c>
      <c r="AA21">
        <v>1.4714285714285715</v>
      </c>
      <c r="AB21">
        <v>1394.4681159420288</v>
      </c>
      <c r="AC21">
        <v>-1.8666666666666671</v>
      </c>
      <c r="AD21">
        <v>677.74444444444453</v>
      </c>
      <c r="AE21">
        <v>-1.35</v>
      </c>
      <c r="AF21">
        <v>885.50000000000023</v>
      </c>
      <c r="AG21">
        <v>-1.6944444444444446</v>
      </c>
      <c r="AH21">
        <v>336.93939393939399</v>
      </c>
      <c r="AI21">
        <v>-1.628571428571429</v>
      </c>
      <c r="AJ21">
        <v>634.65437788018403</v>
      </c>
      <c r="AK21">
        <v>44.300000000000011</v>
      </c>
      <c r="AL21">
        <v>-1.3999999999999773</v>
      </c>
      <c r="AM21">
        <v>5.6555555555555657</v>
      </c>
      <c r="AN21">
        <v>14.916666666666686</v>
      </c>
      <c r="AO21">
        <v>2.6999999999999886</v>
      </c>
      <c r="AP21">
        <v>-34.699999999999989</v>
      </c>
      <c r="AQ21">
        <v>30.454545454545439</v>
      </c>
      <c r="AR21">
        <v>-1.7741935483870748</v>
      </c>
      <c r="AS21">
        <v>102.19999999999999</v>
      </c>
      <c r="AT21">
        <v>86.622222222222206</v>
      </c>
      <c r="AU21">
        <v>26.649999999999977</v>
      </c>
      <c r="AV21">
        <v>67.565217391304373</v>
      </c>
      <c r="AW21">
        <v>64.633333333333354</v>
      </c>
      <c r="AX21">
        <v>-13.199999999999989</v>
      </c>
      <c r="AY21">
        <v>-23.565656565656525</v>
      </c>
      <c r="AZ21">
        <v>9.59562211981563</v>
      </c>
    </row>
    <row r="22" spans="1:52" x14ac:dyDescent="0.3">
      <c r="A22" s="2" t="s">
        <v>20</v>
      </c>
      <c r="B22" s="2">
        <v>20</v>
      </c>
      <c r="C22" s="2">
        <v>1</v>
      </c>
      <c r="D22" s="2">
        <v>22</v>
      </c>
      <c r="E22">
        <v>0.16111111111111098</v>
      </c>
      <c r="F22">
        <v>-19.233333333333348</v>
      </c>
      <c r="G22">
        <v>-0.40000000000000036</v>
      </c>
      <c r="H22">
        <v>-86.966666666666583</v>
      </c>
      <c r="I22">
        <v>-0.30000000000000027</v>
      </c>
      <c r="J22">
        <v>-242.02105263157898</v>
      </c>
      <c r="K22">
        <v>-0.18103448275862055</v>
      </c>
      <c r="L22">
        <v>-111.80084745762701</v>
      </c>
      <c r="M22">
        <v>-1.6666666666666665</v>
      </c>
      <c r="N22">
        <v>276.5</v>
      </c>
      <c r="O22">
        <v>-0.45000000000000018</v>
      </c>
      <c r="P22">
        <v>-1.6666666666666665</v>
      </c>
      <c r="Q22">
        <v>-0.64999999999999991</v>
      </c>
      <c r="R22">
        <v>311.38888888888891</v>
      </c>
      <c r="S22">
        <v>-0.91494252873563209</v>
      </c>
      <c r="T22">
        <v>301.20114942528744</v>
      </c>
      <c r="U22">
        <v>1.85</v>
      </c>
      <c r="V22">
        <v>198.10000000000002</v>
      </c>
      <c r="W22">
        <v>1.8000000000000003</v>
      </c>
      <c r="X22">
        <v>-91.450000000000045</v>
      </c>
      <c r="Y22">
        <v>2.0444444444444443</v>
      </c>
      <c r="Z22">
        <v>433.25438596491233</v>
      </c>
      <c r="AA22">
        <v>1.9051724137931034</v>
      </c>
      <c r="AB22">
        <v>198.65084745762704</v>
      </c>
      <c r="AC22">
        <v>-1.2999999999999998</v>
      </c>
      <c r="AD22">
        <v>-577.79999999999995</v>
      </c>
      <c r="AE22">
        <v>-1.85</v>
      </c>
      <c r="AF22">
        <v>-875.72222222222217</v>
      </c>
      <c r="AG22">
        <v>-1.8388888888888895</v>
      </c>
      <c r="AH22">
        <v>-504.94444444444457</v>
      </c>
      <c r="AI22">
        <v>-1.6712643678160921</v>
      </c>
      <c r="AJ22">
        <v>-652.21305418719203</v>
      </c>
      <c r="AK22">
        <v>-44.922222222222217</v>
      </c>
      <c r="AL22">
        <v>-74.311111111111074</v>
      </c>
      <c r="AM22">
        <v>-37.110526315789457</v>
      </c>
      <c r="AN22">
        <v>-50.990314769975839</v>
      </c>
      <c r="AO22">
        <v>16.600000000000023</v>
      </c>
      <c r="AP22">
        <v>-30.166666666666686</v>
      </c>
      <c r="AQ22">
        <v>-34.611111111111086</v>
      </c>
      <c r="AR22">
        <v>-17.539080459770105</v>
      </c>
      <c r="AS22">
        <v>14.699999999999989</v>
      </c>
      <c r="AT22">
        <v>8.1999999999999886</v>
      </c>
      <c r="AU22">
        <v>1.8771929824561653</v>
      </c>
      <c r="AV22">
        <v>6.5807909604520205</v>
      </c>
      <c r="AW22">
        <v>-4.3000000000000114</v>
      </c>
      <c r="AX22">
        <v>-20.611111111111086</v>
      </c>
      <c r="AY22">
        <v>22.166666666666629</v>
      </c>
      <c r="AZ22">
        <v>-0.97044334975373658</v>
      </c>
    </row>
    <row r="23" spans="1:52" x14ac:dyDescent="0.3">
      <c r="A23" s="2" t="s">
        <v>21</v>
      </c>
      <c r="B23" s="2">
        <v>20</v>
      </c>
      <c r="C23" s="2">
        <v>1</v>
      </c>
      <c r="D23" s="2">
        <v>23</v>
      </c>
      <c r="E23">
        <v>-0.38888888888888884</v>
      </c>
      <c r="F23">
        <v>-847.05555555555543</v>
      </c>
      <c r="G23">
        <v>-0.29999999999999982</v>
      </c>
      <c r="H23">
        <v>-867.58333333333337</v>
      </c>
      <c r="I23">
        <v>2.0499999999999998</v>
      </c>
      <c r="J23">
        <v>846.44444444444457</v>
      </c>
      <c r="K23">
        <v>0.47873563218390824</v>
      </c>
      <c r="L23">
        <v>-370.83333333333326</v>
      </c>
      <c r="M23">
        <v>0.78888888888888875</v>
      </c>
      <c r="N23">
        <v>-227.05555555555566</v>
      </c>
      <c r="O23">
        <v>2.15</v>
      </c>
      <c r="P23">
        <v>0.78888888888888875</v>
      </c>
      <c r="Q23">
        <v>0.25</v>
      </c>
      <c r="R23">
        <v>-32.545454545454504</v>
      </c>
      <c r="S23">
        <v>1.0678160919540229</v>
      </c>
      <c r="T23">
        <v>-98.049999999999955</v>
      </c>
      <c r="U23">
        <v>-0.70000000000000018</v>
      </c>
      <c r="V23">
        <v>455.72222222222217</v>
      </c>
      <c r="W23">
        <v>0.12222222222222223</v>
      </c>
      <c r="X23">
        <v>400.67857142857133</v>
      </c>
      <c r="Y23">
        <v>-2.5499999999999998</v>
      </c>
      <c r="Z23">
        <v>-238.81111111111113</v>
      </c>
      <c r="AA23">
        <v>-1.064942528735632</v>
      </c>
      <c r="AB23">
        <v>191.19333333333316</v>
      </c>
      <c r="AC23">
        <v>-0.89999999999999991</v>
      </c>
      <c r="AD23">
        <v>509.55555555555566</v>
      </c>
      <c r="AE23">
        <v>-1.3611111111111112</v>
      </c>
      <c r="AF23">
        <v>392.31944444444434</v>
      </c>
      <c r="AG23">
        <v>-5.0000000000000266E-2</v>
      </c>
      <c r="AH23">
        <v>258.83116883116872</v>
      </c>
      <c r="AI23">
        <v>-0.75747126436781609</v>
      </c>
      <c r="AJ23">
        <v>365.96000000000004</v>
      </c>
      <c r="AK23">
        <v>-14.388888888888914</v>
      </c>
      <c r="AL23">
        <v>-93.944444444444457</v>
      </c>
      <c r="AM23">
        <v>-5.8333333333333144</v>
      </c>
      <c r="AN23">
        <v>-46.009523809523841</v>
      </c>
      <c r="AO23">
        <v>-44.166666666666686</v>
      </c>
      <c r="AP23">
        <v>-19.25</v>
      </c>
      <c r="AQ23">
        <v>20.515151515151501</v>
      </c>
      <c r="AR23">
        <v>-12.24285714285719</v>
      </c>
      <c r="AS23">
        <v>-1.6111111111110858</v>
      </c>
      <c r="AT23">
        <v>-22.261904761904759</v>
      </c>
      <c r="AU23">
        <v>-3.6666666666666856</v>
      </c>
      <c r="AV23">
        <v>-8.3466666666666356</v>
      </c>
      <c r="AW23">
        <v>50.666666666666686</v>
      </c>
      <c r="AX23">
        <v>-24.888888888888914</v>
      </c>
      <c r="AY23">
        <v>-23.896103896103909</v>
      </c>
      <c r="AZ23">
        <v>-2.1071428571428328</v>
      </c>
    </row>
    <row r="24" spans="1:52" x14ac:dyDescent="0.3">
      <c r="A24" s="2" t="s">
        <v>22</v>
      </c>
      <c r="B24" s="2">
        <v>20</v>
      </c>
      <c r="C24" s="2">
        <v>1</v>
      </c>
      <c r="D24" s="2">
        <v>27</v>
      </c>
      <c r="E24">
        <v>1.5333333333333332</v>
      </c>
      <c r="F24">
        <v>910.0625</v>
      </c>
      <c r="G24">
        <v>1.5</v>
      </c>
      <c r="H24">
        <v>776.1960784313726</v>
      </c>
      <c r="I24">
        <v>2.3105263157894735</v>
      </c>
      <c r="J24">
        <v>646.73749999999995</v>
      </c>
      <c r="K24">
        <v>1.7925189947399183</v>
      </c>
      <c r="L24">
        <v>760.84693877551024</v>
      </c>
      <c r="M24">
        <v>-3.0222222222222221</v>
      </c>
      <c r="N24">
        <v>-146.59999999999991</v>
      </c>
      <c r="O24">
        <v>-2.3999999999999995</v>
      </c>
      <c r="P24">
        <v>-3.0222222222222221</v>
      </c>
      <c r="Q24">
        <v>-2.6736842105263161</v>
      </c>
      <c r="R24">
        <v>-117.47777777777787</v>
      </c>
      <c r="S24">
        <v>-2.6990064289888949</v>
      </c>
      <c r="T24">
        <v>-144.01785714285711</v>
      </c>
      <c r="U24">
        <v>1.5999999999999999</v>
      </c>
      <c r="V24">
        <v>214.33749999999998</v>
      </c>
      <c r="W24">
        <v>1.0999999999999996</v>
      </c>
      <c r="X24">
        <v>-262.7294117647059</v>
      </c>
      <c r="Y24">
        <v>0.98947368421052606</v>
      </c>
      <c r="Z24">
        <v>-140.9375</v>
      </c>
      <c r="AA24">
        <v>1.2327683615819209</v>
      </c>
      <c r="AB24">
        <v>-62.280272108843519</v>
      </c>
      <c r="AC24">
        <v>0.89999999999999991</v>
      </c>
      <c r="AD24">
        <v>189</v>
      </c>
      <c r="AE24">
        <v>1.4999999999999996</v>
      </c>
      <c r="AF24">
        <v>235.24561403508767</v>
      </c>
      <c r="AG24">
        <v>1.073684210526316</v>
      </c>
      <c r="AH24">
        <v>220.05555555555566</v>
      </c>
      <c r="AI24">
        <v>1.1576271186440676</v>
      </c>
      <c r="AJ24">
        <v>211.625</v>
      </c>
      <c r="AK24">
        <v>60.669642857142833</v>
      </c>
      <c r="AL24">
        <v>77.052287581699318</v>
      </c>
      <c r="AM24">
        <v>9.8125</v>
      </c>
      <c r="AN24">
        <v>49.243328100470933</v>
      </c>
      <c r="AO24">
        <v>86.600000000000023</v>
      </c>
      <c r="AP24">
        <v>10.377192982456165</v>
      </c>
      <c r="AQ24">
        <v>-44.922222222222217</v>
      </c>
      <c r="AR24">
        <v>17.223214285714278</v>
      </c>
      <c r="AS24">
        <v>-24.8125</v>
      </c>
      <c r="AT24">
        <v>14.258823529411757</v>
      </c>
      <c r="AU24">
        <v>-25.3125</v>
      </c>
      <c r="AV24">
        <v>-12.151020408163276</v>
      </c>
      <c r="AW24">
        <v>21.600000000000023</v>
      </c>
      <c r="AX24">
        <v>-66.21052631578948</v>
      </c>
      <c r="AY24">
        <v>2.1666666666666856</v>
      </c>
      <c r="AZ24">
        <v>-12.660714285714278</v>
      </c>
    </row>
    <row r="25" spans="1:52" x14ac:dyDescent="0.3">
      <c r="A25" s="2" t="s">
        <v>23</v>
      </c>
      <c r="B25" s="2">
        <v>20</v>
      </c>
      <c r="C25" s="2">
        <v>1</v>
      </c>
      <c r="D25" s="2">
        <v>25</v>
      </c>
      <c r="E25">
        <v>-6.5359477124182774E-2</v>
      </c>
      <c r="F25">
        <v>-196.08333333333337</v>
      </c>
      <c r="G25">
        <v>-1.0055555555555558</v>
      </c>
      <c r="H25">
        <v>155.54411764705878</v>
      </c>
      <c r="I25">
        <v>0.54999999999999982</v>
      </c>
      <c r="J25">
        <v>449.41964285714289</v>
      </c>
      <c r="K25">
        <v>-0.15538847117794496</v>
      </c>
      <c r="L25">
        <v>145.87777777777774</v>
      </c>
      <c r="M25">
        <v>-1.0457516339869284</v>
      </c>
      <c r="N25">
        <v>103.9375</v>
      </c>
      <c r="O25">
        <v>1.7611111111111106</v>
      </c>
      <c r="P25">
        <v>-1.0457516339869284</v>
      </c>
      <c r="Q25">
        <v>0.54999999999999982</v>
      </c>
      <c r="R25">
        <v>448.39743589743603</v>
      </c>
      <c r="S25">
        <v>0.43421052631578938</v>
      </c>
      <c r="T25">
        <v>417.89192886456908</v>
      </c>
      <c r="U25">
        <v>-2.3529411764706243E-2</v>
      </c>
      <c r="V25">
        <v>-326.51666666666654</v>
      </c>
      <c r="W25">
        <v>1.2500000000000002</v>
      </c>
      <c r="X25">
        <v>-106.79411764705878</v>
      </c>
      <c r="Y25">
        <v>0.25</v>
      </c>
      <c r="Z25">
        <v>17.008928571428555</v>
      </c>
      <c r="AA25">
        <v>0.50514216575922566</v>
      </c>
      <c r="AB25">
        <v>-121.07222222222219</v>
      </c>
      <c r="AC25">
        <v>0.82352941176470607</v>
      </c>
      <c r="AD25">
        <v>-65.270833333333371</v>
      </c>
      <c r="AE25">
        <v>0.25</v>
      </c>
      <c r="AF25">
        <v>55.571428571428555</v>
      </c>
      <c r="AG25">
        <v>-0.70555555555555527</v>
      </c>
      <c r="AH25">
        <v>33.519230769230717</v>
      </c>
      <c r="AI25">
        <v>0.10889292196007272</v>
      </c>
      <c r="AJ25">
        <v>7.8139534883721353</v>
      </c>
      <c r="AK25">
        <v>-44.952380952380935</v>
      </c>
      <c r="AL25">
        <v>17.794117647058812</v>
      </c>
      <c r="AM25">
        <v>51.160714285714278</v>
      </c>
      <c r="AN25">
        <v>15.133333333333326</v>
      </c>
      <c r="AO25">
        <v>24.462500000000006</v>
      </c>
      <c r="AP25">
        <v>10.166666666666657</v>
      </c>
      <c r="AQ25">
        <v>69.435897435897459</v>
      </c>
      <c r="AR25">
        <v>34.904240766073855</v>
      </c>
      <c r="AS25">
        <v>51.666666666666657</v>
      </c>
      <c r="AT25">
        <v>-142.04411764705881</v>
      </c>
      <c r="AU25">
        <v>19.553571428571416</v>
      </c>
      <c r="AV25">
        <v>-16.070833333333326</v>
      </c>
      <c r="AW25">
        <v>31.9375</v>
      </c>
      <c r="AX25">
        <v>-20.642857142857139</v>
      </c>
      <c r="AY25">
        <v>43.230769230769226</v>
      </c>
      <c r="AZ25">
        <v>18.289036544850489</v>
      </c>
    </row>
    <row r="26" spans="1:52" x14ac:dyDescent="0.3">
      <c r="A26" s="2" t="s">
        <v>24</v>
      </c>
      <c r="B26" s="2">
        <v>20</v>
      </c>
      <c r="C26" s="2">
        <v>2</v>
      </c>
      <c r="D26" s="2">
        <v>29</v>
      </c>
      <c r="E26">
        <v>2.2807017543859645</v>
      </c>
      <c r="F26">
        <v>441.19047619047615</v>
      </c>
      <c r="G26">
        <v>2.6999999999999997</v>
      </c>
      <c r="H26">
        <v>688</v>
      </c>
      <c r="I26">
        <v>3.1499999999999995</v>
      </c>
      <c r="J26">
        <v>779.36507936507928</v>
      </c>
      <c r="K26">
        <v>2.7218001168907073</v>
      </c>
      <c r="L26">
        <v>640.38461538461536</v>
      </c>
      <c r="M26">
        <v>1.6198830409356724</v>
      </c>
      <c r="N26">
        <v>139.85000000000002</v>
      </c>
      <c r="O26">
        <v>0.95000000000000018</v>
      </c>
      <c r="P26">
        <v>1.6198830409356724</v>
      </c>
      <c r="Q26">
        <v>1.65</v>
      </c>
      <c r="R26">
        <v>51.652777777777828</v>
      </c>
      <c r="S26">
        <v>1.396843950905903</v>
      </c>
      <c r="T26">
        <v>176.61851332398317</v>
      </c>
      <c r="U26">
        <v>-0.64736842105263159</v>
      </c>
      <c r="V26">
        <v>-581.4571428571428</v>
      </c>
      <c r="W26">
        <v>-1.1000000000000001</v>
      </c>
      <c r="X26">
        <v>-703.59999999999991</v>
      </c>
      <c r="Y26">
        <v>-2.0499999999999998</v>
      </c>
      <c r="Z26">
        <v>-1259.3428571428572</v>
      </c>
      <c r="AA26">
        <v>-1.2689265536723164</v>
      </c>
      <c r="AB26">
        <v>-860.5179487179488</v>
      </c>
      <c r="AC26">
        <v>-2.8421052631578947</v>
      </c>
      <c r="AD26">
        <v>-570.21111111111111</v>
      </c>
      <c r="AE26">
        <v>-2.5499999999999998</v>
      </c>
      <c r="AF26">
        <v>-705.2380952380953</v>
      </c>
      <c r="AG26">
        <v>-2.35</v>
      </c>
      <c r="AH26">
        <v>-510.3492063492065</v>
      </c>
      <c r="AI26">
        <v>-2.5830508474576268</v>
      </c>
      <c r="AJ26">
        <v>-601.40112201963541</v>
      </c>
      <c r="AK26">
        <v>-33.801587301587318</v>
      </c>
      <c r="AL26">
        <v>-41.136363636363626</v>
      </c>
      <c r="AM26">
        <v>47.269841269841265</v>
      </c>
      <c r="AN26">
        <v>-7.051282051282044</v>
      </c>
      <c r="AO26">
        <v>63.224999999999994</v>
      </c>
      <c r="AP26">
        <v>-37.547619047619037</v>
      </c>
      <c r="AQ26">
        <v>-47.111111111111114</v>
      </c>
      <c r="AR26">
        <v>-10.346423562412326</v>
      </c>
      <c r="AS26">
        <v>9.1571428571428726</v>
      </c>
      <c r="AT26">
        <v>-17.963636363636397</v>
      </c>
      <c r="AU26">
        <v>-84.914285714285711</v>
      </c>
      <c r="AV26">
        <v>-33.12820512820511</v>
      </c>
      <c r="AW26">
        <v>27.622222222222234</v>
      </c>
      <c r="AX26">
        <v>29.404761904761898</v>
      </c>
      <c r="AY26">
        <v>-77.460317460317441</v>
      </c>
      <c r="AZ26">
        <v>2.6942496493688566</v>
      </c>
    </row>
    <row r="27" spans="1:52" x14ac:dyDescent="0.3">
      <c r="A27" s="2" t="s">
        <v>25</v>
      </c>
      <c r="B27" s="2">
        <v>20</v>
      </c>
      <c r="C27" s="2">
        <v>2</v>
      </c>
      <c r="D27" s="2">
        <v>20</v>
      </c>
      <c r="E27">
        <v>2.0388888888888892</v>
      </c>
      <c r="F27">
        <v>242.22807017543857</v>
      </c>
      <c r="G27">
        <v>2.344444444444445</v>
      </c>
      <c r="H27">
        <v>142.41428571428571</v>
      </c>
      <c r="I27">
        <v>-0.61111111111111116</v>
      </c>
      <c r="J27">
        <v>-239.3125</v>
      </c>
      <c r="K27">
        <v>1.2678571428571432</v>
      </c>
      <c r="L27">
        <v>48.841836734693857</v>
      </c>
      <c r="M27">
        <v>-1.1222222222222222</v>
      </c>
      <c r="N27">
        <v>-289.02499999999998</v>
      </c>
      <c r="O27">
        <v>-1.1888888888888887</v>
      </c>
      <c r="P27">
        <v>-1.1222222222222222</v>
      </c>
      <c r="Q27">
        <v>0.4444444444444442</v>
      </c>
      <c r="R27">
        <v>70.977941176470608</v>
      </c>
      <c r="S27">
        <v>-0.64285714285714279</v>
      </c>
      <c r="T27">
        <v>-164.77424242424252</v>
      </c>
      <c r="U27">
        <v>0.72500000000000009</v>
      </c>
      <c r="V27">
        <v>93.438596491228054</v>
      </c>
      <c r="W27">
        <v>0.93055555555555536</v>
      </c>
      <c r="X27">
        <v>264.68571428571431</v>
      </c>
      <c r="Y27">
        <v>4.4444444444444731E-2</v>
      </c>
      <c r="Z27">
        <v>288.71249999999998</v>
      </c>
      <c r="AA27">
        <v>0.50961538461538458</v>
      </c>
      <c r="AB27">
        <v>221.9795918367347</v>
      </c>
      <c r="AC27">
        <v>-2.2250000000000001</v>
      </c>
      <c r="AD27">
        <v>-202.47500000000002</v>
      </c>
      <c r="AE27">
        <v>-1.1111111111111112</v>
      </c>
      <c r="AF27">
        <v>-90.680555555555543</v>
      </c>
      <c r="AG27">
        <v>-0.76666666666666616</v>
      </c>
      <c r="AH27">
        <v>-97.241830065359522</v>
      </c>
      <c r="AI27">
        <v>-1.2857142857142856</v>
      </c>
      <c r="AJ27">
        <v>-125.90909090909088</v>
      </c>
      <c r="AK27">
        <v>-19.339181286549717</v>
      </c>
      <c r="AL27">
        <v>1.5714285714285836</v>
      </c>
      <c r="AM27">
        <v>-48.888888888888886</v>
      </c>
      <c r="AN27">
        <v>-24.637755102040813</v>
      </c>
      <c r="AO27">
        <v>-18.925000000000011</v>
      </c>
      <c r="AP27">
        <v>-40.152777777777771</v>
      </c>
      <c r="AQ27">
        <v>38.338235294117652</v>
      </c>
      <c r="AR27">
        <v>-6.8060606060606119</v>
      </c>
      <c r="AS27">
        <v>30.39473684210526</v>
      </c>
      <c r="AT27">
        <v>22.128571428571405</v>
      </c>
      <c r="AU27">
        <v>66.199999999999989</v>
      </c>
      <c r="AV27">
        <v>49.863945578231295</v>
      </c>
      <c r="AW27">
        <v>31.425000000000011</v>
      </c>
      <c r="AX27">
        <v>27.027777777777771</v>
      </c>
      <c r="AY27">
        <v>38.633986928104576</v>
      </c>
      <c r="AZ27">
        <v>32.23272727272726</v>
      </c>
    </row>
    <row r="28" spans="1:52" x14ac:dyDescent="0.3">
      <c r="A28" s="2" t="s">
        <v>26</v>
      </c>
      <c r="B28" s="2">
        <v>20</v>
      </c>
      <c r="C28" s="2">
        <v>2</v>
      </c>
      <c r="D28" s="2">
        <v>22</v>
      </c>
      <c r="E28">
        <v>1.4750000000000001</v>
      </c>
      <c r="F28">
        <v>-81.839285714285779</v>
      </c>
      <c r="G28">
        <v>1.1000000000000001</v>
      </c>
      <c r="H28">
        <v>-316.7166666666667</v>
      </c>
      <c r="I28">
        <v>1.85</v>
      </c>
      <c r="J28">
        <v>-38.916666666666515</v>
      </c>
      <c r="K28">
        <v>1.4500000000000002</v>
      </c>
      <c r="L28">
        <v>-148.46101364522428</v>
      </c>
      <c r="M28">
        <v>-0.45000000000000018</v>
      </c>
      <c r="N28">
        <v>-342.35714285714278</v>
      </c>
      <c r="O28">
        <v>-1.3499999999999996</v>
      </c>
      <c r="P28">
        <v>-0.45000000000000018</v>
      </c>
      <c r="Q28">
        <v>-1.4500000000000002</v>
      </c>
      <c r="R28">
        <v>-750.98333333333323</v>
      </c>
      <c r="S28">
        <v>-1.085185185185185</v>
      </c>
      <c r="T28">
        <v>-603.35714285714289</v>
      </c>
      <c r="U28">
        <v>0.64999999999999991</v>
      </c>
      <c r="V28">
        <v>-299.53571428571422</v>
      </c>
      <c r="W28">
        <v>0.35000000000000009</v>
      </c>
      <c r="X28">
        <v>-485.08333333333326</v>
      </c>
      <c r="Y28">
        <v>0.25</v>
      </c>
      <c r="Z28">
        <v>-555.61666666666679</v>
      </c>
      <c r="AA28">
        <v>0.4089743589743593</v>
      </c>
      <c r="AB28">
        <v>-457.74696356275285</v>
      </c>
      <c r="AC28">
        <v>1.0750000000000002</v>
      </c>
      <c r="AD28">
        <v>231.64285714285711</v>
      </c>
      <c r="AE28">
        <v>0.54999999999999982</v>
      </c>
      <c r="AF28">
        <v>332.57142857142867</v>
      </c>
      <c r="AG28">
        <v>1.25</v>
      </c>
      <c r="AH28">
        <v>737.29761904761892</v>
      </c>
      <c r="AI28">
        <v>0.96410256410256423</v>
      </c>
      <c r="AJ28">
        <v>402.81578947368416</v>
      </c>
      <c r="AK28">
        <v>15.803571428571445</v>
      </c>
      <c r="AL28">
        <v>50.5</v>
      </c>
      <c r="AM28">
        <v>10.0555555555556</v>
      </c>
      <c r="AN28">
        <v>25.667641325536067</v>
      </c>
      <c r="AO28">
        <v>-43</v>
      </c>
      <c r="AP28">
        <v>-59.769841269841265</v>
      </c>
      <c r="AQ28">
        <v>-112.31666666666669</v>
      </c>
      <c r="AR28">
        <v>-63.404761904761898</v>
      </c>
      <c r="AS28">
        <v>-0.92857142857144481</v>
      </c>
      <c r="AT28">
        <v>-67.5</v>
      </c>
      <c r="AU28">
        <v>-58.366666666666674</v>
      </c>
      <c r="AV28">
        <v>-43.431174089068861</v>
      </c>
      <c r="AW28">
        <v>-27.714285714285722</v>
      </c>
      <c r="AX28">
        <v>46.35714285714289</v>
      </c>
      <c r="AY28">
        <v>-28.511904761904759</v>
      </c>
      <c r="AZ28">
        <v>-2.868421052631561</v>
      </c>
    </row>
    <row r="29" spans="1:52" x14ac:dyDescent="0.3">
      <c r="A29" s="2" t="s">
        <v>27</v>
      </c>
      <c r="B29" s="2">
        <v>20</v>
      </c>
      <c r="C29" s="2">
        <v>2</v>
      </c>
      <c r="D29" s="2">
        <v>24</v>
      </c>
      <c r="E29">
        <v>1.7999999999999998</v>
      </c>
      <c r="F29">
        <v>-52.784090909090992</v>
      </c>
      <c r="G29">
        <v>2.155555555555555</v>
      </c>
      <c r="H29">
        <v>148.9666666666667</v>
      </c>
      <c r="I29">
        <v>1.0666666666666669</v>
      </c>
      <c r="J29">
        <v>129.93055555555566</v>
      </c>
      <c r="K29">
        <v>1.7037037037037033</v>
      </c>
      <c r="L29">
        <v>77.595441595441571</v>
      </c>
      <c r="M29">
        <v>-1.0499999999999998</v>
      </c>
      <c r="N29">
        <v>-368.83333333333326</v>
      </c>
      <c r="O29">
        <v>-1.3777777777777778</v>
      </c>
      <c r="P29">
        <v>-1.0499999999999998</v>
      </c>
      <c r="Q29">
        <v>-1.7222222222222223</v>
      </c>
      <c r="R29">
        <v>-272.5625</v>
      </c>
      <c r="S29">
        <v>-1.4054916985951469</v>
      </c>
      <c r="T29">
        <v>-434.18085106382978</v>
      </c>
      <c r="U29">
        <v>0.35000000000000009</v>
      </c>
      <c r="V29">
        <v>-15.890909090908963</v>
      </c>
      <c r="W29">
        <v>-0.15555555555555545</v>
      </c>
      <c r="X29">
        <v>246.11111111111109</v>
      </c>
      <c r="Y29">
        <v>1.4</v>
      </c>
      <c r="Z29">
        <v>472.33928571428567</v>
      </c>
      <c r="AA29">
        <v>0.53333333333333321</v>
      </c>
      <c r="AB29">
        <v>263.7802197802198</v>
      </c>
      <c r="AC29">
        <v>-1.75</v>
      </c>
      <c r="AD29">
        <v>-417.36666666666679</v>
      </c>
      <c r="AE29">
        <v>-1.5222222222222221</v>
      </c>
      <c r="AF29">
        <v>-414.17307692307691</v>
      </c>
      <c r="AG29">
        <v>-2.2999999999999998</v>
      </c>
      <c r="AH29">
        <v>-608.53749999999991</v>
      </c>
      <c r="AI29">
        <v>-1.8574712643678164</v>
      </c>
      <c r="AJ29">
        <v>-481.67629179331311</v>
      </c>
      <c r="AK29">
        <v>2.318181818181813</v>
      </c>
      <c r="AL29">
        <v>10.649999999999977</v>
      </c>
      <c r="AM29">
        <v>42.270833333333314</v>
      </c>
      <c r="AN29">
        <v>18.310541310541282</v>
      </c>
      <c r="AO29">
        <v>-66.888888888888857</v>
      </c>
      <c r="AP29">
        <v>-30.451923076923094</v>
      </c>
      <c r="AQ29">
        <v>21.4375</v>
      </c>
      <c r="AR29">
        <v>-33.820330969267161</v>
      </c>
      <c r="AS29">
        <v>-47.618181818181824</v>
      </c>
      <c r="AT29">
        <v>-22.972222222222229</v>
      </c>
      <c r="AU29">
        <v>-15.9375</v>
      </c>
      <c r="AV29">
        <v>-27.194139194139154</v>
      </c>
      <c r="AW29">
        <v>56.355555555555554</v>
      </c>
      <c r="AX29">
        <v>-9.2980769230769056</v>
      </c>
      <c r="AY29">
        <v>-6.3374999999999773</v>
      </c>
      <c r="AZ29">
        <v>15.506838905775112</v>
      </c>
    </row>
    <row r="30" spans="1:52" x14ac:dyDescent="0.3">
      <c r="A30" s="2" t="s">
        <v>29</v>
      </c>
      <c r="B30" s="2">
        <v>20</v>
      </c>
      <c r="C30" s="2">
        <v>2</v>
      </c>
      <c r="D30" s="2">
        <v>24</v>
      </c>
      <c r="E30">
        <v>-1.1499999999999999</v>
      </c>
      <c r="F30">
        <v>24.183333333333394</v>
      </c>
      <c r="G30">
        <v>0.29999999999999982</v>
      </c>
      <c r="H30">
        <v>107.79999999999995</v>
      </c>
      <c r="I30">
        <v>-0.25</v>
      </c>
      <c r="J30">
        <v>214.64999999999998</v>
      </c>
      <c r="K30">
        <v>-0.33571428571428541</v>
      </c>
      <c r="L30">
        <v>113.72666666666669</v>
      </c>
      <c r="M30">
        <v>0.10000000000000009</v>
      </c>
      <c r="N30">
        <v>387.78750000000002</v>
      </c>
      <c r="O30">
        <v>-1.1499999999999999</v>
      </c>
      <c r="P30">
        <v>0.10000000000000009</v>
      </c>
      <c r="Q30">
        <v>-1.7499999999999998</v>
      </c>
      <c r="R30">
        <v>-324.54999999999995</v>
      </c>
      <c r="S30">
        <v>-0.96190476190476182</v>
      </c>
      <c r="T30">
        <v>3.0261363636363967</v>
      </c>
      <c r="U30">
        <v>2.4500000000000002</v>
      </c>
      <c r="V30">
        <v>435.65</v>
      </c>
      <c r="W30">
        <v>1.1000000000000001</v>
      </c>
      <c r="X30">
        <v>187.1444444444445</v>
      </c>
      <c r="Y30">
        <v>2.15</v>
      </c>
      <c r="Z30">
        <v>371.68333333333334</v>
      </c>
      <c r="AA30">
        <v>1.9</v>
      </c>
      <c r="AB30">
        <v>320.10289855072466</v>
      </c>
      <c r="AC30">
        <v>-3.3000000000000003</v>
      </c>
      <c r="AD30">
        <v>-880.58750000000009</v>
      </c>
      <c r="AE30">
        <v>-1.7500000000000004</v>
      </c>
      <c r="AF30">
        <v>-631.94152046783631</v>
      </c>
      <c r="AG30">
        <v>-2.0499999999999998</v>
      </c>
      <c r="AH30">
        <v>-721.05</v>
      </c>
      <c r="AI30">
        <v>-2.3666666666666671</v>
      </c>
      <c r="AJ30">
        <v>-739.20501567398128</v>
      </c>
      <c r="AK30">
        <v>-26.516666666666708</v>
      </c>
      <c r="AL30">
        <v>14.75</v>
      </c>
      <c r="AM30">
        <v>70.205555555555549</v>
      </c>
      <c r="AN30">
        <v>21.116666666666674</v>
      </c>
      <c r="AO30">
        <v>-10</v>
      </c>
      <c r="AP30">
        <v>-194.25263157894733</v>
      </c>
      <c r="AQ30">
        <v>-59.849999999999994</v>
      </c>
      <c r="AR30">
        <v>-87.873863636363637</v>
      </c>
      <c r="AS30">
        <v>-39.774999999999977</v>
      </c>
      <c r="AT30">
        <v>-23.883333333333326</v>
      </c>
      <c r="AU30">
        <v>31.849999999999994</v>
      </c>
      <c r="AV30">
        <v>-14.768840579710172</v>
      </c>
      <c r="AW30">
        <v>-21.600000000000023</v>
      </c>
      <c r="AX30">
        <v>32.719298245614027</v>
      </c>
      <c r="AY30">
        <v>-22.650000000000006</v>
      </c>
      <c r="AZ30">
        <v>-3.8050156739811882</v>
      </c>
    </row>
    <row r="31" spans="1:52" x14ac:dyDescent="0.3">
      <c r="A31" s="2" t="s">
        <v>30</v>
      </c>
      <c r="B31" s="2">
        <v>20</v>
      </c>
      <c r="C31" s="2">
        <v>2</v>
      </c>
      <c r="D31" s="2">
        <v>27</v>
      </c>
      <c r="E31">
        <v>-0.78333333333333366</v>
      </c>
      <c r="F31">
        <v>122.84962406015029</v>
      </c>
      <c r="G31">
        <v>-0.26315789473684204</v>
      </c>
      <c r="H31">
        <v>141.48611111111109</v>
      </c>
      <c r="I31">
        <v>0.35000000000000009</v>
      </c>
      <c r="J31">
        <v>158.85000000000002</v>
      </c>
      <c r="K31">
        <v>-0.21683226183518434</v>
      </c>
      <c r="L31">
        <v>141.23026315789468</v>
      </c>
      <c r="M31">
        <v>0.46111111111111125</v>
      </c>
      <c r="N31">
        <v>147.70588235294122</v>
      </c>
      <c r="O31">
        <v>-0.22631578947368425</v>
      </c>
      <c r="P31">
        <v>0.46111111111111125</v>
      </c>
      <c r="Q31">
        <v>-0.14999999999999991</v>
      </c>
      <c r="R31">
        <v>202.59663865546213</v>
      </c>
      <c r="S31">
        <v>8.1823495032145033E-3</v>
      </c>
      <c r="T31">
        <v>172.97408026755852</v>
      </c>
      <c r="U31">
        <v>-1.0499999999999998</v>
      </c>
      <c r="V31">
        <v>-191.97660818713462</v>
      </c>
      <c r="W31">
        <v>-0.29239766081871332</v>
      </c>
      <c r="X31">
        <v>-297.96825396825398</v>
      </c>
      <c r="Y31">
        <v>2.5499999999999998</v>
      </c>
      <c r="Z31">
        <v>348.9</v>
      </c>
      <c r="AA31">
        <v>0.35230024213075062</v>
      </c>
      <c r="AB31">
        <v>-116.60526315789468</v>
      </c>
      <c r="AC31">
        <v>2.25</v>
      </c>
      <c r="AD31">
        <v>138.79411764705878</v>
      </c>
      <c r="AE31">
        <v>0.74853801169590639</v>
      </c>
      <c r="AF31">
        <v>-290.01111111111106</v>
      </c>
      <c r="AG31">
        <v>-1.3055555555555554</v>
      </c>
      <c r="AH31">
        <v>-433.3109243697478</v>
      </c>
      <c r="AI31">
        <v>0.61743341404358354</v>
      </c>
      <c r="AJ31">
        <v>-265.22252747252753</v>
      </c>
      <c r="AK31">
        <v>17.721804511278208</v>
      </c>
      <c r="AL31">
        <v>-11.125</v>
      </c>
      <c r="AM31">
        <v>-43.449999999999989</v>
      </c>
      <c r="AN31">
        <v>-15.521929824561425</v>
      </c>
      <c r="AO31">
        <v>-33.647058823529392</v>
      </c>
      <c r="AP31">
        <v>-15.652777777777771</v>
      </c>
      <c r="AQ31">
        <v>-8.7899159663865589</v>
      </c>
      <c r="AR31">
        <v>-19.327759197324411</v>
      </c>
      <c r="AS31">
        <v>68.198830409356731</v>
      </c>
      <c r="AT31">
        <v>5.6428571428571388</v>
      </c>
      <c r="AU31">
        <v>69.699999999999989</v>
      </c>
      <c r="AV31">
        <v>46.171929824561431</v>
      </c>
      <c r="AW31">
        <v>-33.352941176470608</v>
      </c>
      <c r="AX31">
        <v>-119.42222222222222</v>
      </c>
      <c r="AY31">
        <v>61.075630252100837</v>
      </c>
      <c r="AZ31">
        <v>-11.774725274725284</v>
      </c>
    </row>
    <row r="32" spans="1:52" x14ac:dyDescent="0.3">
      <c r="A32" s="2" t="s">
        <v>31</v>
      </c>
      <c r="B32" s="2">
        <v>20</v>
      </c>
      <c r="C32" s="2">
        <v>2</v>
      </c>
      <c r="D32" s="2">
        <v>25</v>
      </c>
      <c r="E32">
        <v>1.5944444444444446</v>
      </c>
      <c r="F32">
        <v>65.093567251461991</v>
      </c>
      <c r="G32">
        <v>1.8499999999999996</v>
      </c>
      <c r="H32">
        <v>78</v>
      </c>
      <c r="I32">
        <v>2.3499999999999996</v>
      </c>
      <c r="J32">
        <v>378.15000000000009</v>
      </c>
      <c r="K32">
        <v>1.9201149425287363</v>
      </c>
      <c r="L32">
        <v>173.45448275862077</v>
      </c>
      <c r="M32">
        <v>-0.62777777777777777</v>
      </c>
      <c r="N32">
        <v>-630.28571428571422</v>
      </c>
      <c r="O32">
        <v>-2.0999999999999996</v>
      </c>
      <c r="P32">
        <v>-0.62777777777777777</v>
      </c>
      <c r="Q32">
        <v>-2</v>
      </c>
      <c r="R32">
        <v>-599.83333333333326</v>
      </c>
      <c r="S32">
        <v>-1.5844827586206895</v>
      </c>
      <c r="T32">
        <v>-707.80241187384047</v>
      </c>
      <c r="U32">
        <v>2.5166666666666666</v>
      </c>
      <c r="V32">
        <v>764.01754385964921</v>
      </c>
      <c r="W32">
        <v>-0.44999999999999973</v>
      </c>
      <c r="X32">
        <v>-61.299999999999955</v>
      </c>
      <c r="Y32">
        <v>1.25</v>
      </c>
      <c r="Z32">
        <v>361.75</v>
      </c>
      <c r="AA32">
        <v>1.0798850574712642</v>
      </c>
      <c r="AB32">
        <v>348.75647058823517</v>
      </c>
      <c r="AC32">
        <v>-2.7055555555555553</v>
      </c>
      <c r="AD32">
        <v>-345.10317460317469</v>
      </c>
      <c r="AE32">
        <v>-0.40000000000000036</v>
      </c>
      <c r="AF32">
        <v>187.42941176470595</v>
      </c>
      <c r="AG32">
        <v>-1.4000000000000004</v>
      </c>
      <c r="AH32">
        <v>-317.26666666666665</v>
      </c>
      <c r="AI32">
        <v>-1.4844827586206897</v>
      </c>
      <c r="AJ32">
        <v>-150.95777621393381</v>
      </c>
      <c r="AK32">
        <v>-60.415204678362613</v>
      </c>
      <c r="AL32">
        <v>-81.733333333333348</v>
      </c>
      <c r="AM32">
        <v>-25.1875</v>
      </c>
      <c r="AN32">
        <v>-54.577931034482731</v>
      </c>
      <c r="AO32">
        <v>-70.964285714285722</v>
      </c>
      <c r="AP32">
        <v>-67.77310924369749</v>
      </c>
      <c r="AQ32">
        <v>-29.150793650793673</v>
      </c>
      <c r="AR32">
        <v>-54.678107606679077</v>
      </c>
      <c r="AS32">
        <v>40.692982456140385</v>
      </c>
      <c r="AT32">
        <v>70.266666666666652</v>
      </c>
      <c r="AU32">
        <v>56.087499999999977</v>
      </c>
      <c r="AV32">
        <v>56.204705882352926</v>
      </c>
      <c r="AW32">
        <v>0.38095238095240802</v>
      </c>
      <c r="AX32">
        <v>69.458823529411774</v>
      </c>
      <c r="AY32">
        <v>7.0222222222222399</v>
      </c>
      <c r="AZ32">
        <v>25.874032371569342</v>
      </c>
    </row>
    <row r="33" spans="1:52" x14ac:dyDescent="0.3">
      <c r="A33" s="2" t="s">
        <v>32</v>
      </c>
      <c r="B33" s="2">
        <v>20</v>
      </c>
      <c r="C33" s="2">
        <v>2</v>
      </c>
      <c r="D33" s="2">
        <v>29</v>
      </c>
      <c r="E33">
        <v>0.86184210526315796</v>
      </c>
      <c r="F33">
        <v>251.65546218487407</v>
      </c>
      <c r="G33">
        <v>0.26900584795321647</v>
      </c>
      <c r="H33">
        <v>262.86274509803923</v>
      </c>
      <c r="I33">
        <v>1.2999999999999998</v>
      </c>
      <c r="J33">
        <v>554.52499999999998</v>
      </c>
      <c r="K33">
        <v>0.79973474801061029</v>
      </c>
      <c r="L33">
        <v>373.40476190476204</v>
      </c>
      <c r="M33">
        <v>9.868421052631593E-2</v>
      </c>
      <c r="N33">
        <v>128.70000000000005</v>
      </c>
      <c r="O33">
        <v>0.2573099415204676</v>
      </c>
      <c r="P33">
        <v>9.868421052631593E-2</v>
      </c>
      <c r="Q33">
        <v>-2.4722222222222223</v>
      </c>
      <c r="R33">
        <v>-428.60526315789468</v>
      </c>
      <c r="S33">
        <v>-0.73342175066312976</v>
      </c>
      <c r="T33">
        <v>-111.95351473922904</v>
      </c>
      <c r="U33">
        <v>0.70760233918128668</v>
      </c>
      <c r="V33">
        <v>211.18382352941171</v>
      </c>
      <c r="W33">
        <v>0.7421052631578946</v>
      </c>
      <c r="X33">
        <v>-241.32941176470581</v>
      </c>
      <c r="Y33">
        <v>1.4777777777777779</v>
      </c>
      <c r="Z33">
        <v>147.26666666666671</v>
      </c>
      <c r="AA33">
        <v>0.96674876847290636</v>
      </c>
      <c r="AB33">
        <v>45.166666666666629</v>
      </c>
      <c r="AC33">
        <v>-0.25146198830409361</v>
      </c>
      <c r="AD33">
        <v>-218.62857142857149</v>
      </c>
      <c r="AE33">
        <v>-0.96842105263157885</v>
      </c>
      <c r="AF33">
        <v>-93.43333333333328</v>
      </c>
      <c r="AG33">
        <v>2.7777777777777679E-2</v>
      </c>
      <c r="AH33">
        <v>-18.769736842105317</v>
      </c>
      <c r="AI33">
        <v>-0.40394088669950756</v>
      </c>
      <c r="AJ33">
        <v>-107.18899733806563</v>
      </c>
      <c r="AK33">
        <v>-10.268907563025209</v>
      </c>
      <c r="AL33">
        <v>-30.284313725490193</v>
      </c>
      <c r="AM33">
        <v>93.449999999999989</v>
      </c>
      <c r="AN33">
        <v>23.335978835978835</v>
      </c>
      <c r="AO33">
        <v>23</v>
      </c>
      <c r="AP33">
        <v>-42.574999999999989</v>
      </c>
      <c r="AQ33">
        <v>-59.59210526315789</v>
      </c>
      <c r="AR33">
        <v>-22.857142857142861</v>
      </c>
      <c r="AS33">
        <v>6.5367647058823479</v>
      </c>
      <c r="AT33">
        <v>2.1176470588235361</v>
      </c>
      <c r="AU33">
        <v>-26.533333333333331</v>
      </c>
      <c r="AV33">
        <v>-6.1003898635477469</v>
      </c>
      <c r="AW33">
        <v>0.8571428571428612</v>
      </c>
      <c r="AX33">
        <v>23.949999999999989</v>
      </c>
      <c r="AY33">
        <v>-22.40789473684211</v>
      </c>
      <c r="AZ33">
        <v>7.4534161490674933E-2</v>
      </c>
    </row>
    <row r="34" spans="1:52" x14ac:dyDescent="0.3">
      <c r="A34" s="2" t="s">
        <v>33</v>
      </c>
      <c r="B34" s="2">
        <v>20</v>
      </c>
      <c r="C34" s="2">
        <v>2</v>
      </c>
      <c r="D34" s="2">
        <v>28</v>
      </c>
      <c r="E34">
        <v>-0.1111111111111111</v>
      </c>
      <c r="F34">
        <v>-86.5</v>
      </c>
      <c r="G34">
        <v>0.05</v>
      </c>
      <c r="H34">
        <v>-6</v>
      </c>
      <c r="I34">
        <v>-5.2631578947368418E-2</v>
      </c>
      <c r="J34">
        <v>-110</v>
      </c>
      <c r="K34">
        <v>-3.5692679975801569E-2</v>
      </c>
      <c r="L34">
        <v>8</v>
      </c>
      <c r="M34">
        <v>0.1111111111111111</v>
      </c>
      <c r="N34">
        <v>108</v>
      </c>
      <c r="O34">
        <v>-0.05</v>
      </c>
      <c r="P34">
        <v>0.1111111111111111</v>
      </c>
      <c r="Q34">
        <v>0.1</v>
      </c>
      <c r="R34">
        <v>97</v>
      </c>
      <c r="S34">
        <v>5.1421657592256503E-2</v>
      </c>
      <c r="T34">
        <v>-9.5</v>
      </c>
      <c r="U34">
        <v>0</v>
      </c>
      <c r="V34">
        <v>-10.5</v>
      </c>
      <c r="W34">
        <v>-7.4999999999999997E-2</v>
      </c>
      <c r="X34">
        <v>21</v>
      </c>
      <c r="Y34">
        <v>5.2631578947368418E-2</v>
      </c>
      <c r="Z34">
        <v>110</v>
      </c>
      <c r="AA34">
        <v>-9.8245614035087775E-3</v>
      </c>
      <c r="AB34">
        <v>4.5</v>
      </c>
      <c r="AC34">
        <v>-0.1111111111111111</v>
      </c>
      <c r="AD34">
        <v>-112</v>
      </c>
      <c r="AE34">
        <v>0.05</v>
      </c>
      <c r="AF34">
        <v>112</v>
      </c>
      <c r="AG34">
        <v>-0.25</v>
      </c>
      <c r="AH34">
        <v>-96.5</v>
      </c>
      <c r="AI34">
        <v>-0.10245614035087719</v>
      </c>
      <c r="AJ34">
        <v>10.333333333333329</v>
      </c>
      <c r="AK34">
        <v>-86.5</v>
      </c>
      <c r="AL34">
        <v>-6</v>
      </c>
      <c r="AM34">
        <v>-110</v>
      </c>
      <c r="AN34">
        <v>8</v>
      </c>
      <c r="AO34">
        <v>108</v>
      </c>
      <c r="AP34">
        <v>-112</v>
      </c>
      <c r="AQ34">
        <v>97</v>
      </c>
      <c r="AR34">
        <v>-9.5</v>
      </c>
      <c r="AS34">
        <v>-10.5</v>
      </c>
      <c r="AT34">
        <v>21</v>
      </c>
      <c r="AU34">
        <v>110</v>
      </c>
      <c r="AV34">
        <v>4.5</v>
      </c>
      <c r="AW34">
        <v>-112</v>
      </c>
      <c r="AX34">
        <v>112</v>
      </c>
      <c r="AY34">
        <v>-96.5</v>
      </c>
      <c r="AZ34">
        <v>10.333333333333329</v>
      </c>
    </row>
    <row r="35" spans="1:52" x14ac:dyDescent="0.3">
      <c r="A35" s="2" t="s">
        <v>34</v>
      </c>
      <c r="B35" s="2">
        <v>20</v>
      </c>
      <c r="C35" s="2">
        <v>2</v>
      </c>
      <c r="D35" s="2">
        <v>29</v>
      </c>
      <c r="E35">
        <v>1.935672514619883</v>
      </c>
      <c r="F35">
        <v>414.25694444444434</v>
      </c>
      <c r="G35">
        <v>1.242105263157895</v>
      </c>
      <c r="H35">
        <v>320.01250000000005</v>
      </c>
      <c r="I35">
        <v>1.4421052631578943</v>
      </c>
      <c r="J35">
        <v>532.43790849673223</v>
      </c>
      <c r="K35">
        <v>1.5335753176043556</v>
      </c>
      <c r="L35">
        <v>419.69387755102048</v>
      </c>
      <c r="M35">
        <v>-1.9707602339181285</v>
      </c>
      <c r="N35">
        <v>-433.68888888888887</v>
      </c>
      <c r="O35">
        <v>-1.726315789473684</v>
      </c>
      <c r="P35">
        <v>-1.9707602339181285</v>
      </c>
      <c r="Q35">
        <v>-1.5631578947368421</v>
      </c>
      <c r="R35">
        <v>-488.05147058823536</v>
      </c>
      <c r="S35">
        <v>-1.7489413188142771</v>
      </c>
      <c r="T35">
        <v>-374.61635220125788</v>
      </c>
      <c r="U35">
        <v>1.064327485380117</v>
      </c>
      <c r="V35">
        <v>-374.0625</v>
      </c>
      <c r="W35">
        <v>0.49122807017543879</v>
      </c>
      <c r="X35">
        <v>59.616071428571331</v>
      </c>
      <c r="Y35">
        <v>2.0578947368421052</v>
      </c>
      <c r="Z35">
        <v>433.31764705882347</v>
      </c>
      <c r="AA35">
        <v>1.2312030075187972</v>
      </c>
      <c r="AB35">
        <v>59.377551020408191</v>
      </c>
      <c r="AC35">
        <v>-0.91812865497076057</v>
      </c>
      <c r="AD35">
        <v>-599.96825396825398</v>
      </c>
      <c r="AE35">
        <v>0.19298245614035059</v>
      </c>
      <c r="AF35">
        <v>-323.86507936507928</v>
      </c>
      <c r="AG35">
        <v>-1.736842105263158</v>
      </c>
      <c r="AH35">
        <v>-553.22352941176473</v>
      </c>
      <c r="AI35">
        <v>-0.84711779448621538</v>
      </c>
      <c r="AJ35">
        <v>-493.59198113207549</v>
      </c>
      <c r="AK35">
        <v>69.965277777777771</v>
      </c>
      <c r="AL35">
        <v>-22.662500000000023</v>
      </c>
      <c r="AM35">
        <v>-45.228758169934622</v>
      </c>
      <c r="AN35">
        <v>0.44387755102042092</v>
      </c>
      <c r="AO35">
        <v>-2.966666666666697</v>
      </c>
      <c r="AP35">
        <v>51.944444444444457</v>
      </c>
      <c r="AQ35">
        <v>-10.926470588235304</v>
      </c>
      <c r="AR35">
        <v>3.6855345911949939</v>
      </c>
      <c r="AS35">
        <v>-41.6875</v>
      </c>
      <c r="AT35">
        <v>51.0625</v>
      </c>
      <c r="AU35">
        <v>33.117647058823536</v>
      </c>
      <c r="AV35">
        <v>19.020408163265301</v>
      </c>
      <c r="AW35">
        <v>-40.690476190476147</v>
      </c>
      <c r="AX35">
        <v>-42.515873015873012</v>
      </c>
      <c r="AY35">
        <v>-14.023529411764684</v>
      </c>
      <c r="AZ35">
        <v>-26.185534591194994</v>
      </c>
    </row>
    <row r="36" spans="1:52" x14ac:dyDescent="0.3">
      <c r="A36" s="2" t="s">
        <v>35</v>
      </c>
      <c r="B36" s="2">
        <v>20</v>
      </c>
      <c r="C36" s="2">
        <v>2</v>
      </c>
      <c r="D36" s="2">
        <v>21</v>
      </c>
      <c r="E36">
        <v>-0.70000000000000018</v>
      </c>
      <c r="F36">
        <v>-1056.575</v>
      </c>
      <c r="G36">
        <v>-0.20000000000000018</v>
      </c>
      <c r="H36">
        <v>-496.03333333333342</v>
      </c>
      <c r="I36">
        <v>-0.22222222222222232</v>
      </c>
      <c r="J36">
        <v>-497.45833333333326</v>
      </c>
      <c r="K36">
        <v>-0.36428571428571432</v>
      </c>
      <c r="L36">
        <v>-657.3814968814969</v>
      </c>
      <c r="M36">
        <v>-0.22777777777777786</v>
      </c>
      <c r="N36">
        <v>-258.39423076923072</v>
      </c>
      <c r="O36">
        <v>-0.25</v>
      </c>
      <c r="P36">
        <v>-0.22777777777777786</v>
      </c>
      <c r="Q36">
        <v>-0.26111111111111107</v>
      </c>
      <c r="R36">
        <v>-64.494505494505574</v>
      </c>
      <c r="S36">
        <v>-0.24523809523809526</v>
      </c>
      <c r="T36">
        <v>-220.51842751842742</v>
      </c>
      <c r="U36">
        <v>0.60000000000000009</v>
      </c>
      <c r="V36">
        <v>318.5</v>
      </c>
      <c r="W36">
        <v>0.70000000000000018</v>
      </c>
      <c r="X36">
        <v>-61.266666666666652</v>
      </c>
      <c r="Y36">
        <v>0.60000000000000009</v>
      </c>
      <c r="Z36">
        <v>197.58333333333326</v>
      </c>
      <c r="AA36">
        <v>0.6333333333333333</v>
      </c>
      <c r="AB36">
        <v>116.18918918918916</v>
      </c>
      <c r="AC36">
        <v>-0.25</v>
      </c>
      <c r="AD36">
        <v>114.46923076923076</v>
      </c>
      <c r="AE36">
        <v>0.35000000000000009</v>
      </c>
      <c r="AF36">
        <v>453.15909090909099</v>
      </c>
      <c r="AG36">
        <v>-5.0000000000000266E-2</v>
      </c>
      <c r="AH36">
        <v>-137.93406593406598</v>
      </c>
      <c r="AI36">
        <v>1.6666666666667052E-2</v>
      </c>
      <c r="AJ36">
        <v>141.81297297297283</v>
      </c>
      <c r="AK36">
        <v>-39.875</v>
      </c>
      <c r="AL36">
        <v>-74.866666666666674</v>
      </c>
      <c r="AM36">
        <v>78.625</v>
      </c>
      <c r="AN36">
        <v>-15.972972972972968</v>
      </c>
      <c r="AO36">
        <v>-21.778846153846132</v>
      </c>
      <c r="AP36">
        <v>-10.454545454545439</v>
      </c>
      <c r="AQ36">
        <v>43.934065934065927</v>
      </c>
      <c r="AR36">
        <v>3.1646191646191255</v>
      </c>
      <c r="AS36">
        <v>26.300000000000011</v>
      </c>
      <c r="AT36">
        <v>9.2666666666667084</v>
      </c>
      <c r="AU36">
        <v>-90.5</v>
      </c>
      <c r="AV36">
        <v>-20.839527027027032</v>
      </c>
      <c r="AW36">
        <v>-33.246153846153845</v>
      </c>
      <c r="AX36">
        <v>-40.545454545454561</v>
      </c>
      <c r="AY36">
        <v>-77.219780219780262</v>
      </c>
      <c r="AZ36">
        <v>-48.371891891891892</v>
      </c>
    </row>
    <row r="37" spans="1:52" x14ac:dyDescent="0.3">
      <c r="A37" s="2" t="s">
        <v>36</v>
      </c>
      <c r="B37" s="2">
        <v>20</v>
      </c>
      <c r="C37" s="2">
        <v>2</v>
      </c>
      <c r="D37" s="2">
        <v>24</v>
      </c>
      <c r="E37">
        <v>-8.771929824561403E-2</v>
      </c>
      <c r="F37">
        <v>32.833333333333343</v>
      </c>
      <c r="G37">
        <v>-0.45000000000000007</v>
      </c>
      <c r="H37">
        <v>-9</v>
      </c>
      <c r="I37">
        <v>-9.9999999999999978E-2</v>
      </c>
      <c r="J37">
        <v>-40.900000000000006</v>
      </c>
      <c r="K37">
        <v>-0.21683226183518409</v>
      </c>
      <c r="L37">
        <v>9.9999999999994316E-2</v>
      </c>
      <c r="M37">
        <v>7.0175438596491224E-2</v>
      </c>
      <c r="N37">
        <v>-25.933333333333323</v>
      </c>
      <c r="O37">
        <v>0.15</v>
      </c>
      <c r="P37">
        <v>7.0175438596491224E-2</v>
      </c>
      <c r="Q37">
        <v>-0.2</v>
      </c>
      <c r="R37">
        <v>-31.875</v>
      </c>
      <c r="S37">
        <v>4.6756282875511368E-3</v>
      </c>
      <c r="T37">
        <v>-10.080357142857139</v>
      </c>
      <c r="U37">
        <v>2.1052631578947323E-2</v>
      </c>
      <c r="V37">
        <v>0.33333333333331439</v>
      </c>
      <c r="W37">
        <v>0.35000000000000003</v>
      </c>
      <c r="X37">
        <v>29</v>
      </c>
      <c r="Y37">
        <v>9.9999999999999978E-2</v>
      </c>
      <c r="Z37">
        <v>33.400000000000006</v>
      </c>
      <c r="AA37">
        <v>0.15706214689265535</v>
      </c>
      <c r="AB37">
        <v>13.328571428571436</v>
      </c>
      <c r="AC37">
        <v>-3.6842105263157898E-2</v>
      </c>
      <c r="AD37">
        <v>-20.900000000000006</v>
      </c>
      <c r="AE37">
        <v>-0.15</v>
      </c>
      <c r="AF37">
        <v>-24.666666666666671</v>
      </c>
      <c r="AG37">
        <v>-9.9999999999999978E-2</v>
      </c>
      <c r="AH37">
        <v>-81.625</v>
      </c>
      <c r="AI37">
        <v>-9.548022598870054E-2</v>
      </c>
      <c r="AJ37">
        <v>-48.348214285714278</v>
      </c>
      <c r="AK37">
        <v>13.166666666666671</v>
      </c>
      <c r="AL37">
        <v>14.333333333333329</v>
      </c>
      <c r="AM37">
        <v>-18.5</v>
      </c>
      <c r="AN37">
        <v>5.1999999999999886</v>
      </c>
      <c r="AO37">
        <v>-25.933333333333323</v>
      </c>
      <c r="AP37">
        <v>-22.333333333333329</v>
      </c>
      <c r="AQ37">
        <v>-31.875</v>
      </c>
      <c r="AR37">
        <v>-25.508928571428569</v>
      </c>
      <c r="AS37">
        <v>0.66666666666665719</v>
      </c>
      <c r="AT37">
        <v>5.6666666666666714</v>
      </c>
      <c r="AU37">
        <v>11</v>
      </c>
      <c r="AV37">
        <v>1.4000000000000057</v>
      </c>
      <c r="AW37">
        <v>21.599999999999994</v>
      </c>
      <c r="AX37">
        <v>17.833333333333329</v>
      </c>
      <c r="AY37">
        <v>-8.9583333333333286</v>
      </c>
      <c r="AZ37">
        <v>7.0803571428571388</v>
      </c>
    </row>
    <row r="38" spans="1:52" x14ac:dyDescent="0.3">
      <c r="A38" s="2" t="s">
        <v>37</v>
      </c>
      <c r="B38" s="2">
        <v>20</v>
      </c>
      <c r="C38" s="2">
        <v>2</v>
      </c>
      <c r="D38" s="2">
        <v>20</v>
      </c>
      <c r="E38">
        <v>0.19444444444444464</v>
      </c>
      <c r="F38">
        <v>-225.38392857142867</v>
      </c>
      <c r="G38">
        <v>-1.6666666666666607E-2</v>
      </c>
      <c r="H38">
        <v>-328.64285714285711</v>
      </c>
      <c r="I38">
        <v>0.30000000000000027</v>
      </c>
      <c r="J38">
        <v>-469.85714285714289</v>
      </c>
      <c r="K38">
        <v>0.14285714285714324</v>
      </c>
      <c r="L38">
        <v>-355.51581027667987</v>
      </c>
      <c r="M38">
        <v>-0.47777777777777786</v>
      </c>
      <c r="N38">
        <v>168.86666666666656</v>
      </c>
      <c r="O38">
        <v>0.31111111111111089</v>
      </c>
      <c r="P38">
        <v>-0.47777777777777786</v>
      </c>
      <c r="Q38">
        <v>0.89999999999999991</v>
      </c>
      <c r="R38">
        <v>10.205128205128176</v>
      </c>
      <c r="S38">
        <v>0.27142857142857135</v>
      </c>
      <c r="T38">
        <v>98.795454545454504</v>
      </c>
      <c r="U38">
        <v>2.25</v>
      </c>
      <c r="V38">
        <v>158.8125</v>
      </c>
      <c r="W38">
        <v>1.8499999999999996</v>
      </c>
      <c r="X38">
        <v>715.125</v>
      </c>
      <c r="Y38">
        <v>0.89999999999999991</v>
      </c>
      <c r="Z38">
        <v>357.85714285714289</v>
      </c>
      <c r="AA38">
        <v>1.6400000000000001</v>
      </c>
      <c r="AB38">
        <v>508.6521739130435</v>
      </c>
      <c r="AC38">
        <v>0.84285714285714297</v>
      </c>
      <c r="AD38">
        <v>587.30000000000007</v>
      </c>
      <c r="AE38">
        <v>1.5999999999999996</v>
      </c>
      <c r="AF38">
        <v>-64.9375</v>
      </c>
      <c r="AG38">
        <v>2.5249999999999999</v>
      </c>
      <c r="AH38">
        <v>1112.7115384615386</v>
      </c>
      <c r="AI38">
        <v>1.6799999999999997</v>
      </c>
      <c r="AJ38">
        <v>545.49025974025983</v>
      </c>
      <c r="AK38">
        <v>-67.839285714285722</v>
      </c>
      <c r="AL38">
        <v>-17.973214285714278</v>
      </c>
      <c r="AM38">
        <v>-69.410714285714278</v>
      </c>
      <c r="AN38">
        <v>-53.707509881422908</v>
      </c>
      <c r="AO38">
        <v>-32.183333333333337</v>
      </c>
      <c r="AP38">
        <v>-58.4375</v>
      </c>
      <c r="AQ38">
        <v>-63.448717948717984</v>
      </c>
      <c r="AR38">
        <v>-54.130681818181813</v>
      </c>
      <c r="AS38">
        <v>-10.875</v>
      </c>
      <c r="AT38">
        <v>34.0625</v>
      </c>
      <c r="AU38">
        <v>20.385714285714272</v>
      </c>
      <c r="AV38">
        <v>31.434782608695627</v>
      </c>
      <c r="AW38">
        <v>9.5999999999999943</v>
      </c>
      <c r="AX38">
        <v>-49.0625</v>
      </c>
      <c r="AY38">
        <v>82.865384615384642</v>
      </c>
      <c r="AZ38">
        <v>9.7467532467532294</v>
      </c>
    </row>
    <row r="39" spans="1:52" x14ac:dyDescent="0.3">
      <c r="A39" s="2" t="s">
        <v>38</v>
      </c>
      <c r="B39" s="2">
        <v>20</v>
      </c>
      <c r="C39" s="2">
        <v>2</v>
      </c>
      <c r="D39" s="2">
        <v>25</v>
      </c>
      <c r="E39">
        <v>0.72500000000000009</v>
      </c>
      <c r="F39">
        <v>124.22794117647061</v>
      </c>
      <c r="G39">
        <v>0.65000000000000036</v>
      </c>
      <c r="H39">
        <v>41.712499999999977</v>
      </c>
      <c r="I39">
        <v>2.5428571428571431</v>
      </c>
      <c r="J39">
        <v>185.32142857142856</v>
      </c>
      <c r="K39">
        <v>1.23</v>
      </c>
      <c r="L39">
        <v>111.98612244897953</v>
      </c>
      <c r="M39">
        <v>-1.1000000000000001</v>
      </c>
      <c r="N39">
        <v>-188.72222222222217</v>
      </c>
      <c r="O39">
        <v>-0.19999999999999973</v>
      </c>
      <c r="P39">
        <v>-1.1000000000000001</v>
      </c>
      <c r="Q39">
        <v>0.39285714285714279</v>
      </c>
      <c r="R39">
        <v>-72.151260504201673</v>
      </c>
      <c r="S39">
        <v>-0.31999999999999984</v>
      </c>
      <c r="T39">
        <v>-92.849876948318297</v>
      </c>
      <c r="U39">
        <v>-0.98888888888888893</v>
      </c>
      <c r="V39">
        <v>-189.60294117647061</v>
      </c>
      <c r="W39">
        <v>-1.0928571428571434</v>
      </c>
      <c r="X39">
        <v>-354.11249999999995</v>
      </c>
      <c r="Y39">
        <v>-0.39999999999999991</v>
      </c>
      <c r="Z39">
        <v>-256.91666666666663</v>
      </c>
      <c r="AA39">
        <v>-0.79</v>
      </c>
      <c r="AB39">
        <v>-251.77980665950594</v>
      </c>
      <c r="AC39">
        <v>0.12777777777777777</v>
      </c>
      <c r="AD39">
        <v>-221.84920634920638</v>
      </c>
      <c r="AE39">
        <v>-0.8142857142857145</v>
      </c>
      <c r="AF39">
        <v>-364.8555555555555</v>
      </c>
      <c r="AG39">
        <v>-1.3611111111111107</v>
      </c>
      <c r="AH39">
        <v>-450.56302521008405</v>
      </c>
      <c r="AI39">
        <v>-0.68000000000000016</v>
      </c>
      <c r="AJ39">
        <v>-344.79543197616681</v>
      </c>
      <c r="AK39">
        <v>24.970588235294116</v>
      </c>
      <c r="AL39">
        <v>19.525000000000006</v>
      </c>
      <c r="AM39">
        <v>-54.473214285714292</v>
      </c>
      <c r="AN39">
        <v>-1.3869387755102025</v>
      </c>
      <c r="AO39">
        <v>18.097222222222229</v>
      </c>
      <c r="AP39">
        <v>7.25</v>
      </c>
      <c r="AQ39">
        <v>-17.915966386554629</v>
      </c>
      <c r="AR39">
        <v>3.4101722723544015</v>
      </c>
      <c r="AS39">
        <v>-21.095588235294116</v>
      </c>
      <c r="AT39">
        <v>-71.025000000000006</v>
      </c>
      <c r="AU39">
        <v>-22.3125</v>
      </c>
      <c r="AV39">
        <v>-35.38990332975294</v>
      </c>
      <c r="AW39">
        <v>-22.365079365079367</v>
      </c>
      <c r="AX39">
        <v>3.1999999999999886</v>
      </c>
      <c r="AY39">
        <v>2.3445378151260456</v>
      </c>
      <c r="AZ39">
        <v>-7.3346573982125278</v>
      </c>
    </row>
    <row r="40" spans="1:52" x14ac:dyDescent="0.3">
      <c r="A40" s="2" t="s">
        <v>39</v>
      </c>
      <c r="B40" s="2">
        <v>20</v>
      </c>
      <c r="C40" s="2">
        <v>2</v>
      </c>
      <c r="D40" s="2">
        <v>22</v>
      </c>
      <c r="E40">
        <v>0.14999999999999991</v>
      </c>
      <c r="F40">
        <v>555.22352941176484</v>
      </c>
      <c r="G40">
        <v>-0.30526315789473668</v>
      </c>
      <c r="H40">
        <v>84.85714285714289</v>
      </c>
      <c r="I40">
        <v>0.30000000000000027</v>
      </c>
      <c r="J40">
        <v>501.04166666666674</v>
      </c>
      <c r="K40">
        <v>2.5131502045587339E-2</v>
      </c>
      <c r="L40">
        <v>367.6295369211515</v>
      </c>
      <c r="M40">
        <v>-5.5555555555555358E-2</v>
      </c>
      <c r="N40">
        <v>555.3125</v>
      </c>
      <c r="O40">
        <v>-0.78421052631578947</v>
      </c>
      <c r="P40">
        <v>-5.5555555555555358E-2</v>
      </c>
      <c r="Q40">
        <v>-0.14999999999999991</v>
      </c>
      <c r="R40">
        <v>497.41249999999991</v>
      </c>
      <c r="S40">
        <v>-0.33606078316773802</v>
      </c>
      <c r="T40">
        <v>436.66802721088436</v>
      </c>
      <c r="U40">
        <v>-0.2928571428571427</v>
      </c>
      <c r="V40">
        <v>-297.0235294117648</v>
      </c>
      <c r="W40">
        <v>-0.51973684210526327</v>
      </c>
      <c r="X40">
        <v>-158.45714285714291</v>
      </c>
      <c r="Y40">
        <v>-4.4444444444444731E-2</v>
      </c>
      <c r="Z40">
        <v>-362.57500000000005</v>
      </c>
      <c r="AA40">
        <v>-0.25070621468926557</v>
      </c>
      <c r="AB40">
        <v>-272.27659574468089</v>
      </c>
      <c r="AC40">
        <v>7.1428571428571619E-2</v>
      </c>
      <c r="AD40">
        <v>-392.0625</v>
      </c>
      <c r="AE40">
        <v>5.921052631578938E-2</v>
      </c>
      <c r="AF40">
        <v>-93.990196078431381</v>
      </c>
      <c r="AG40">
        <v>-9.4444444444444553E-2</v>
      </c>
      <c r="AH40">
        <v>-298.47916666666663</v>
      </c>
      <c r="AI40">
        <v>8.4745762711864181E-3</v>
      </c>
      <c r="AJ40">
        <v>-235.10969387755097</v>
      </c>
      <c r="AK40">
        <v>-67.552941176470569</v>
      </c>
      <c r="AL40">
        <v>14.404761904761926</v>
      </c>
      <c r="AM40">
        <v>73.979166666666686</v>
      </c>
      <c r="AN40">
        <v>9.6032540675844871</v>
      </c>
      <c r="AO40">
        <v>87.9375</v>
      </c>
      <c r="AP40">
        <v>61.35294117647058</v>
      </c>
      <c r="AQ40">
        <v>15.925000000000011</v>
      </c>
      <c r="AR40">
        <v>51.548299319727874</v>
      </c>
      <c r="AS40">
        <v>7.9529411764705742</v>
      </c>
      <c r="AT40">
        <v>-40.571428571428584</v>
      </c>
      <c r="AU40">
        <v>-87.412500000000023</v>
      </c>
      <c r="AV40">
        <v>-39.191489361702139</v>
      </c>
      <c r="AW40">
        <v>-72.1875</v>
      </c>
      <c r="AX40">
        <v>27.313725490196077</v>
      </c>
      <c r="AY40">
        <v>-52.125</v>
      </c>
      <c r="AZ40">
        <v>-25.956632653061234</v>
      </c>
    </row>
    <row r="41" spans="1:52" x14ac:dyDescent="0.3">
      <c r="A41" s="2" t="s">
        <v>40</v>
      </c>
      <c r="B41" s="2">
        <v>20</v>
      </c>
      <c r="C41" s="2">
        <v>2</v>
      </c>
      <c r="D41" s="2">
        <v>28</v>
      </c>
      <c r="E41">
        <v>1.9249999999999998</v>
      </c>
      <c r="F41">
        <v>626.51470588235293</v>
      </c>
      <c r="G41">
        <v>2.1055555555555552</v>
      </c>
      <c r="H41">
        <v>461.2222222222224</v>
      </c>
      <c r="I41">
        <v>2.1</v>
      </c>
      <c r="J41">
        <v>21.607692307692332</v>
      </c>
      <c r="K41">
        <v>2.0462962962962967</v>
      </c>
      <c r="L41">
        <v>385.30555555555566</v>
      </c>
      <c r="M41">
        <v>-2.5750000000000002</v>
      </c>
      <c r="N41">
        <v>-668.16176470588243</v>
      </c>
      <c r="O41">
        <v>-1.6388888888888888</v>
      </c>
      <c r="P41">
        <v>-2.5750000000000002</v>
      </c>
      <c r="Q41">
        <v>-1.9</v>
      </c>
      <c r="R41">
        <v>-733.97619047619048</v>
      </c>
      <c r="S41">
        <v>-2.0148148148148151</v>
      </c>
      <c r="T41">
        <v>-623.68405797101445</v>
      </c>
      <c r="U41">
        <v>2</v>
      </c>
      <c r="V41">
        <v>512.83529411764709</v>
      </c>
      <c r="W41">
        <v>1.6500000000000001</v>
      </c>
      <c r="X41">
        <v>673.19444444444434</v>
      </c>
      <c r="Y41">
        <v>1.8777777777777778</v>
      </c>
      <c r="Z41">
        <v>1205.5256410256409</v>
      </c>
      <c r="AA41">
        <v>1.8362068965517242</v>
      </c>
      <c r="AB41">
        <v>776.63596491228066</v>
      </c>
      <c r="AC41">
        <v>-1.75</v>
      </c>
      <c r="AD41">
        <v>-550.58823529411757</v>
      </c>
      <c r="AE41">
        <v>-2.5499999999999998</v>
      </c>
      <c r="AF41">
        <v>-424.36666666666656</v>
      </c>
      <c r="AG41">
        <v>-2.3777777777777778</v>
      </c>
      <c r="AH41">
        <v>-177.2460317460318</v>
      </c>
      <c r="AI41">
        <v>-2.2137931034482756</v>
      </c>
      <c r="AJ41">
        <v>-394.95502248875573</v>
      </c>
      <c r="AK41">
        <v>64.735294117647072</v>
      </c>
      <c r="AL41">
        <v>1.4444444444444571</v>
      </c>
      <c r="AM41">
        <v>-12.669230769230751</v>
      </c>
      <c r="AN41">
        <v>16.52546296296299</v>
      </c>
      <c r="AO41">
        <v>-21.779411764705856</v>
      </c>
      <c r="AP41">
        <v>11.466666666666697</v>
      </c>
      <c r="AQ41">
        <v>70.714285714285722</v>
      </c>
      <c r="AR41">
        <v>23.927536231884062</v>
      </c>
      <c r="AS41">
        <v>-56.835294117647095</v>
      </c>
      <c r="AT41">
        <v>105.20833333333331</v>
      </c>
      <c r="AU41">
        <v>59.769230769230774</v>
      </c>
      <c r="AV41">
        <v>45.595394736842081</v>
      </c>
      <c r="AW41">
        <v>-17.070588235294167</v>
      </c>
      <c r="AX41">
        <v>-1.0666666666666629</v>
      </c>
      <c r="AY41">
        <v>-27.769841269841265</v>
      </c>
      <c r="AZ41">
        <v>-15.433283358320807</v>
      </c>
    </row>
    <row r="42" spans="1:52" x14ac:dyDescent="0.3">
      <c r="A42" s="2" t="s">
        <v>41</v>
      </c>
      <c r="B42" s="2">
        <v>20</v>
      </c>
      <c r="C42" s="2">
        <v>2</v>
      </c>
      <c r="D42" s="2">
        <v>22</v>
      </c>
      <c r="E42">
        <v>2.583333333333333</v>
      </c>
      <c r="F42">
        <v>724.80116959064321</v>
      </c>
      <c r="G42">
        <v>1.8388888888888895</v>
      </c>
      <c r="H42">
        <v>429.72222222222217</v>
      </c>
      <c r="I42">
        <v>2.3499999999999996</v>
      </c>
      <c r="J42">
        <v>592.64999999999986</v>
      </c>
      <c r="K42">
        <v>2.2571428571428567</v>
      </c>
      <c r="L42">
        <v>582.88345864661653</v>
      </c>
      <c r="M42">
        <v>-2.3777777777777778</v>
      </c>
      <c r="N42">
        <v>-657.44999999999993</v>
      </c>
      <c r="O42">
        <v>-2.2666666666666666</v>
      </c>
      <c r="P42">
        <v>-2.3777777777777778</v>
      </c>
      <c r="Q42">
        <v>-2.4500000000000002</v>
      </c>
      <c r="R42">
        <v>-768.63333333333321</v>
      </c>
      <c r="S42">
        <v>-2.3595238095238096</v>
      </c>
      <c r="T42">
        <v>-700.57542372881358</v>
      </c>
      <c r="U42">
        <v>0.25</v>
      </c>
      <c r="V42">
        <v>-124.378947368421</v>
      </c>
      <c r="W42">
        <v>0.25</v>
      </c>
      <c r="X42">
        <v>122.59722222222217</v>
      </c>
      <c r="Y42">
        <v>0.54999999999999982</v>
      </c>
      <c r="Z42">
        <v>-299.2166666666667</v>
      </c>
      <c r="AA42">
        <v>0.35000000000000009</v>
      </c>
      <c r="AB42">
        <v>-90.263157894736764</v>
      </c>
      <c r="AC42">
        <v>-0.39999999999999991</v>
      </c>
      <c r="AD42">
        <v>-357.00714285714298</v>
      </c>
      <c r="AE42">
        <v>-0.39999999999999991</v>
      </c>
      <c r="AF42">
        <v>-209.40789473684208</v>
      </c>
      <c r="AG42">
        <v>-0.45000000000000018</v>
      </c>
      <c r="AH42">
        <v>-378.2555555555557</v>
      </c>
      <c r="AI42">
        <v>-0.42619047619047645</v>
      </c>
      <c r="AJ42">
        <v>-318.59957627118638</v>
      </c>
      <c r="AK42">
        <v>-10.432748538011708</v>
      </c>
      <c r="AL42">
        <v>54.111111111111114</v>
      </c>
      <c r="AM42">
        <v>-49.5</v>
      </c>
      <c r="AN42">
        <v>-4.0413533834586133</v>
      </c>
      <c r="AO42">
        <v>-102.70000000000002</v>
      </c>
      <c r="AP42">
        <v>-77.587719298245617</v>
      </c>
      <c r="AQ42">
        <v>-19.966666666666697</v>
      </c>
      <c r="AR42">
        <v>-61.486440677966129</v>
      </c>
      <c r="AS42">
        <v>153.81052631578947</v>
      </c>
      <c r="AT42">
        <v>-7.7638888888888857</v>
      </c>
      <c r="AU42">
        <v>96.833333333333314</v>
      </c>
      <c r="AV42">
        <v>78</v>
      </c>
      <c r="AW42">
        <v>-43.842857142857156</v>
      </c>
      <c r="AX42">
        <v>5.7960526315789593</v>
      </c>
      <c r="AY42">
        <v>-43.588888888888903</v>
      </c>
      <c r="AZ42">
        <v>-26.605225988700568</v>
      </c>
    </row>
    <row r="43" spans="1:52" x14ac:dyDescent="0.3">
      <c r="A43" s="2" t="s">
        <v>42</v>
      </c>
      <c r="B43" s="2">
        <v>20</v>
      </c>
      <c r="C43" s="2">
        <v>2</v>
      </c>
      <c r="D43" s="2">
        <v>25</v>
      </c>
      <c r="E43">
        <v>0.14999999999999991</v>
      </c>
      <c r="F43">
        <v>244.44615384615372</v>
      </c>
      <c r="G43">
        <v>0.38011695906432763</v>
      </c>
      <c r="H43">
        <v>238.66666666666652</v>
      </c>
      <c r="I43">
        <v>2.1907894736842106</v>
      </c>
      <c r="J43">
        <v>263.10714285714289</v>
      </c>
      <c r="K43">
        <v>0.88689655172413806</v>
      </c>
      <c r="L43">
        <v>250.28828828828841</v>
      </c>
      <c r="M43">
        <v>-1.5</v>
      </c>
      <c r="N43">
        <v>-507.75892857142856</v>
      </c>
      <c r="O43">
        <v>-2.0818713450292394</v>
      </c>
      <c r="P43">
        <v>-1.5</v>
      </c>
      <c r="Q43">
        <v>-2.2105263157894735</v>
      </c>
      <c r="R43">
        <v>-472.40000000000009</v>
      </c>
      <c r="S43">
        <v>-1.9537931034482758</v>
      </c>
      <c r="T43">
        <v>-483.04846335697403</v>
      </c>
      <c r="U43">
        <v>-0.98333333333333339</v>
      </c>
      <c r="V43">
        <v>425.65384615384619</v>
      </c>
      <c r="W43">
        <v>0.5563909774436091</v>
      </c>
      <c r="X43">
        <v>433.4666666666667</v>
      </c>
      <c r="Y43">
        <v>0.39849624060150379</v>
      </c>
      <c r="Z43">
        <v>702.75</v>
      </c>
      <c r="AA43">
        <v>4.31034482758621E-2</v>
      </c>
      <c r="AB43">
        <v>519.96661367249601</v>
      </c>
      <c r="AC43">
        <v>1.1666666666666665</v>
      </c>
      <c r="AD43">
        <v>621.6875</v>
      </c>
      <c r="AE43">
        <v>-0.61654135338345917</v>
      </c>
      <c r="AF43">
        <v>-183.17857142857133</v>
      </c>
      <c r="AG43">
        <v>-0.50375939849624096</v>
      </c>
      <c r="AH43">
        <v>-355.93333333333317</v>
      </c>
      <c r="AI43">
        <v>-3.6206896551724377E-2</v>
      </c>
      <c r="AJ43">
        <v>22.764837625979908</v>
      </c>
      <c r="AK43">
        <v>78.846153846153868</v>
      </c>
      <c r="AL43">
        <v>-58.416666666666629</v>
      </c>
      <c r="AM43">
        <v>-22.702380952380963</v>
      </c>
      <c r="AN43">
        <v>-4.5450450450450717</v>
      </c>
      <c r="AO43">
        <v>2.1875</v>
      </c>
      <c r="AP43">
        <v>70.541666666666686</v>
      </c>
      <c r="AQ43">
        <v>82.46666666666664</v>
      </c>
      <c r="AR43">
        <v>47.543735224586271</v>
      </c>
      <c r="AS43">
        <v>55.153846153846132</v>
      </c>
      <c r="AT43">
        <v>51.883333333333326</v>
      </c>
      <c r="AU43">
        <v>79.250000000000028</v>
      </c>
      <c r="AV43">
        <v>62.966613672496038</v>
      </c>
      <c r="AW43">
        <v>24.479166666666686</v>
      </c>
      <c r="AX43">
        <v>52.696428571428584</v>
      </c>
      <c r="AY43">
        <v>-76.96666666666664</v>
      </c>
      <c r="AZ43">
        <v>2.8656215005599392</v>
      </c>
    </row>
    <row r="44" spans="1:52" x14ac:dyDescent="0.3">
      <c r="A44" s="2" t="s">
        <v>43</v>
      </c>
      <c r="B44" s="2">
        <v>20</v>
      </c>
      <c r="C44" s="2">
        <v>2</v>
      </c>
      <c r="D44" s="2">
        <v>23</v>
      </c>
      <c r="E44">
        <v>-0.40789473684210531</v>
      </c>
      <c r="F44">
        <v>-214.63888888888891</v>
      </c>
      <c r="G44">
        <v>-0.85000000000000009</v>
      </c>
      <c r="H44">
        <v>-331.75</v>
      </c>
      <c r="I44">
        <v>0.39999999999999991</v>
      </c>
      <c r="J44">
        <v>-71.549999999999955</v>
      </c>
      <c r="K44">
        <v>-0.28107344632768338</v>
      </c>
      <c r="L44">
        <v>-202.58333333333337</v>
      </c>
      <c r="M44">
        <v>-1.486842105263158</v>
      </c>
      <c r="N44">
        <v>-373.55555555555554</v>
      </c>
      <c r="O44">
        <v>-0.60000000000000009</v>
      </c>
      <c r="P44">
        <v>-1.486842105263158</v>
      </c>
      <c r="Q44">
        <v>-0.70000000000000018</v>
      </c>
      <c r="R44">
        <v>-353.98529411764707</v>
      </c>
      <c r="S44">
        <v>-0.92796610169491522</v>
      </c>
      <c r="T44">
        <v>-275.77777777777783</v>
      </c>
      <c r="U44">
        <v>2.1578947368421053</v>
      </c>
      <c r="V44">
        <v>431.88888888888891</v>
      </c>
      <c r="W44">
        <v>0.85000000000000009</v>
      </c>
      <c r="X44">
        <v>72.600000000000023</v>
      </c>
      <c r="Y44">
        <v>0.82222222222222241</v>
      </c>
      <c r="Z44">
        <v>67.899999999999977</v>
      </c>
      <c r="AA44">
        <v>1.2644067796610168</v>
      </c>
      <c r="AB44">
        <v>178.33333333333337</v>
      </c>
      <c r="AC44">
        <v>-1.3157894736842035E-2</v>
      </c>
      <c r="AD44">
        <v>-302.04444444444448</v>
      </c>
      <c r="AE44">
        <v>0.10000000000000009</v>
      </c>
      <c r="AF44">
        <v>-76.293233082706706</v>
      </c>
      <c r="AG44">
        <v>-0.29999999999999982</v>
      </c>
      <c r="AH44">
        <v>-98.193277310924373</v>
      </c>
      <c r="AI44">
        <v>-8.2033898305084563E-2</v>
      </c>
      <c r="AJ44">
        <v>-145.74853801169581</v>
      </c>
      <c r="AK44">
        <v>65.861111111111114</v>
      </c>
      <c r="AL44">
        <v>-37.526315789473671</v>
      </c>
      <c r="AM44">
        <v>-68.5</v>
      </c>
      <c r="AN44">
        <v>-13.600877192982466</v>
      </c>
      <c r="AO44">
        <v>-90.611111111111114</v>
      </c>
      <c r="AP44">
        <v>7.9122807017543835</v>
      </c>
      <c r="AQ44">
        <v>-47.60294117647058</v>
      </c>
      <c r="AR44">
        <v>-45.581481481481489</v>
      </c>
      <c r="AS44">
        <v>44.138888888888886</v>
      </c>
      <c r="AT44">
        <v>27.726315789473659</v>
      </c>
      <c r="AU44">
        <v>83.4</v>
      </c>
      <c r="AV44">
        <v>53.279448621553883</v>
      </c>
      <c r="AW44">
        <v>47.144444444444446</v>
      </c>
      <c r="AX44">
        <v>7.8496240601503757</v>
      </c>
      <c r="AY44">
        <v>-16.075630252100837</v>
      </c>
      <c r="AZ44">
        <v>11.376218323586755</v>
      </c>
    </row>
    <row r="45" spans="1:52" x14ac:dyDescent="0.3">
      <c r="A45" s="2" t="s">
        <v>44</v>
      </c>
      <c r="B45" s="2">
        <v>20</v>
      </c>
      <c r="C45" s="2">
        <v>2</v>
      </c>
      <c r="D45" s="2">
        <v>22</v>
      </c>
      <c r="E45">
        <v>2.4055555555555554</v>
      </c>
      <c r="F45">
        <v>530.71111111111099</v>
      </c>
      <c r="G45">
        <v>2.0999999999999996</v>
      </c>
      <c r="H45">
        <v>776.01388888888891</v>
      </c>
      <c r="I45">
        <v>1.9500000000000002</v>
      </c>
      <c r="J45">
        <v>735.53157894736853</v>
      </c>
      <c r="K45">
        <v>2.1505747126436785</v>
      </c>
      <c r="L45">
        <v>686.41285714285709</v>
      </c>
      <c r="M45">
        <v>-1.7333333333333332</v>
      </c>
      <c r="N45">
        <v>-359.42222222222222</v>
      </c>
      <c r="O45">
        <v>-1.5500000000000003</v>
      </c>
      <c r="P45">
        <v>-1.7333333333333332</v>
      </c>
      <c r="Q45">
        <v>-1.1000000000000001</v>
      </c>
      <c r="R45">
        <v>-660.71428571428578</v>
      </c>
      <c r="S45">
        <v>-1.4557471264367814</v>
      </c>
      <c r="T45">
        <v>-454.43000000000006</v>
      </c>
      <c r="U45">
        <v>1.5499999999999998</v>
      </c>
      <c r="V45">
        <v>622.27500000000009</v>
      </c>
      <c r="W45">
        <v>0.80000000000000027</v>
      </c>
      <c r="X45">
        <v>345.5</v>
      </c>
      <c r="Y45">
        <v>1.25</v>
      </c>
      <c r="Z45">
        <v>328.16842105263152</v>
      </c>
      <c r="AA45">
        <v>1.2000000000000002</v>
      </c>
      <c r="AB45">
        <v>423.59538461538466</v>
      </c>
      <c r="AC45">
        <v>-2.6</v>
      </c>
      <c r="AD45">
        <v>-712.17777777777792</v>
      </c>
      <c r="AE45">
        <v>-1.4500000000000002</v>
      </c>
      <c r="AF45">
        <v>-412.99999999999989</v>
      </c>
      <c r="AG45">
        <v>-1.7000000000000002</v>
      </c>
      <c r="AH45">
        <v>-493.28571428571422</v>
      </c>
      <c r="AI45">
        <v>-1.916666666666667</v>
      </c>
      <c r="AJ45">
        <v>-549.80148148148146</v>
      </c>
      <c r="AK45">
        <v>-46.933333333333366</v>
      </c>
      <c r="AL45">
        <v>96.631944444444457</v>
      </c>
      <c r="AM45">
        <v>37.726315789473659</v>
      </c>
      <c r="AN45">
        <v>30.641428571428548</v>
      </c>
      <c r="AO45">
        <v>-28.699999999999989</v>
      </c>
      <c r="AP45">
        <v>-57.492063492063494</v>
      </c>
      <c r="AQ45">
        <v>-60.017857142857167</v>
      </c>
      <c r="AR45">
        <v>-49.419999999999987</v>
      </c>
      <c r="AS45">
        <v>69.600000000000023</v>
      </c>
      <c r="AT45">
        <v>-6.3125</v>
      </c>
      <c r="AU45">
        <v>8.6736842105263179</v>
      </c>
      <c r="AV45">
        <v>22.680000000000007</v>
      </c>
      <c r="AW45">
        <v>-93.300000000000011</v>
      </c>
      <c r="AX45">
        <v>47.444444444444429</v>
      </c>
      <c r="AY45">
        <v>60.517857142857167</v>
      </c>
      <c r="AZ45">
        <v>-0.47629629629631154</v>
      </c>
    </row>
    <row r="46" spans="1:52" x14ac:dyDescent="0.3">
      <c r="A46" s="2" t="s">
        <v>46</v>
      </c>
      <c r="B46" s="2">
        <v>20</v>
      </c>
      <c r="C46" s="2">
        <v>2</v>
      </c>
      <c r="D46" s="2">
        <v>21</v>
      </c>
      <c r="E46">
        <v>-3</v>
      </c>
      <c r="F46">
        <v>-871.55555555555554</v>
      </c>
      <c r="G46">
        <v>-3.1999999999999997</v>
      </c>
      <c r="H46">
        <v>-775.26470588235293</v>
      </c>
      <c r="I46">
        <v>-3.25</v>
      </c>
      <c r="J46">
        <v>-1039.125</v>
      </c>
      <c r="K46">
        <v>-3.146551724137931</v>
      </c>
      <c r="L46">
        <v>-790.07843137254906</v>
      </c>
      <c r="M46">
        <v>-3.5</v>
      </c>
      <c r="N46">
        <v>-995</v>
      </c>
      <c r="O46">
        <v>-2.8499999999999996</v>
      </c>
      <c r="P46">
        <v>-3.5</v>
      </c>
      <c r="Q46">
        <v>-2.2999999999999998</v>
      </c>
      <c r="R46">
        <v>429.42105263157896</v>
      </c>
      <c r="S46">
        <v>-2.8752873563218393</v>
      </c>
      <c r="T46">
        <v>98.75454545454545</v>
      </c>
      <c r="U46">
        <v>0.89999999999999991</v>
      </c>
      <c r="V46">
        <v>281.69841269841265</v>
      </c>
      <c r="W46">
        <v>0.89999999999999991</v>
      </c>
      <c r="X46">
        <v>422.05042016806726</v>
      </c>
      <c r="Y46">
        <v>0.85000000000000009</v>
      </c>
      <c r="Z46">
        <v>570.56944444444446</v>
      </c>
      <c r="AA46">
        <v>0.8833333333333333</v>
      </c>
      <c r="AB46">
        <v>417.91901108269394</v>
      </c>
      <c r="AC46">
        <v>0.89999999999999991</v>
      </c>
      <c r="AD46">
        <v>153.22222222222217</v>
      </c>
      <c r="AE46">
        <v>-0.75</v>
      </c>
      <c r="AF46">
        <v>-89.712418300653667</v>
      </c>
      <c r="AG46">
        <v>0.29999999999999982</v>
      </c>
      <c r="AH46">
        <v>251.13450292397658</v>
      </c>
      <c r="AI46">
        <v>0.14999999999999991</v>
      </c>
      <c r="AJ46">
        <v>104.37508417508423</v>
      </c>
      <c r="AK46">
        <v>-291.44444444444446</v>
      </c>
      <c r="AL46">
        <v>18.735294117647072</v>
      </c>
      <c r="AM46">
        <v>-131.1875</v>
      </c>
      <c r="AN46">
        <v>-35.823529411764724</v>
      </c>
      <c r="AO46">
        <v>-283</v>
      </c>
      <c r="AP46">
        <v>125.64705882352939</v>
      </c>
      <c r="AQ46">
        <v>-49.473684210526301</v>
      </c>
      <c r="AR46">
        <v>30.24545454545455</v>
      </c>
      <c r="AS46">
        <v>53.873015873015873</v>
      </c>
      <c r="AT46">
        <v>109.90756302521007</v>
      </c>
      <c r="AU46">
        <v>99.743055555555543</v>
      </c>
      <c r="AV46">
        <v>88.577152600170507</v>
      </c>
      <c r="AW46">
        <v>-5.5555555555555429</v>
      </c>
      <c r="AX46">
        <v>20.464052287581723</v>
      </c>
      <c r="AY46">
        <v>76.807017543859644</v>
      </c>
      <c r="AZ46">
        <v>30.88417508417507</v>
      </c>
    </row>
    <row r="47" spans="1:52" x14ac:dyDescent="0.3">
      <c r="A47" s="2" t="s">
        <v>47</v>
      </c>
      <c r="B47" s="2">
        <v>20</v>
      </c>
      <c r="C47" s="2">
        <v>2</v>
      </c>
      <c r="D47" s="2">
        <v>24</v>
      </c>
      <c r="E47">
        <v>-1.0833333333333333</v>
      </c>
      <c r="F47">
        <v>62.205882352941217</v>
      </c>
      <c r="G47">
        <v>-1.7999999999999998</v>
      </c>
      <c r="H47">
        <v>-728.3125</v>
      </c>
      <c r="I47">
        <v>-4.9999999999999822E-2</v>
      </c>
      <c r="J47">
        <v>-334.17307692307691</v>
      </c>
      <c r="K47">
        <v>-0.96896551724137914</v>
      </c>
      <c r="L47">
        <v>-385.71956521739128</v>
      </c>
      <c r="M47">
        <v>-1.8111111111111113</v>
      </c>
      <c r="N47">
        <v>-701.73333333333335</v>
      </c>
      <c r="O47">
        <v>-0.70000000000000018</v>
      </c>
      <c r="P47">
        <v>-1.8111111111111113</v>
      </c>
      <c r="Q47">
        <v>-0.45000000000000018</v>
      </c>
      <c r="R47">
        <v>15.791666666666629</v>
      </c>
      <c r="S47">
        <v>-0.9568965517241379</v>
      </c>
      <c r="T47">
        <v>-191.45999999999992</v>
      </c>
      <c r="U47">
        <v>1.25</v>
      </c>
      <c r="V47">
        <v>175.96078431372541</v>
      </c>
      <c r="W47">
        <v>1.1000000000000001</v>
      </c>
      <c r="X47">
        <v>161.10416666666663</v>
      </c>
      <c r="Y47">
        <v>0.34999999999999964</v>
      </c>
      <c r="Z47">
        <v>-177.24358974358984</v>
      </c>
      <c r="AA47">
        <v>0.86428571428571432</v>
      </c>
      <c r="AB47">
        <v>52.591787439613427</v>
      </c>
      <c r="AC47">
        <v>-0.17499999999999982</v>
      </c>
      <c r="AD47">
        <v>-158.76666666666677</v>
      </c>
      <c r="AE47">
        <v>0.70000000000000018</v>
      </c>
      <c r="AF47">
        <v>-145.79699248120301</v>
      </c>
      <c r="AG47">
        <v>0.25</v>
      </c>
      <c r="AH47">
        <v>-775.22499999999991</v>
      </c>
      <c r="AI47">
        <v>0.28571428571428559</v>
      </c>
      <c r="AJ47">
        <v>-332.78444444444438</v>
      </c>
      <c r="AK47">
        <v>20.235294117647072</v>
      </c>
      <c r="AL47">
        <v>-35.75</v>
      </c>
      <c r="AM47">
        <v>-117.96153846153845</v>
      </c>
      <c r="AN47">
        <v>-44.704347826086973</v>
      </c>
      <c r="AO47">
        <v>-57.066666666666663</v>
      </c>
      <c r="AP47">
        <v>74.618421052631589</v>
      </c>
      <c r="AQ47">
        <v>2.2916666666666572</v>
      </c>
      <c r="AR47">
        <v>14.180000000000007</v>
      </c>
      <c r="AS47">
        <v>-82.901960784313758</v>
      </c>
      <c r="AT47">
        <v>3.25</v>
      </c>
      <c r="AU47">
        <v>-22.871794871794862</v>
      </c>
      <c r="AV47">
        <v>-38.362318840579718</v>
      </c>
      <c r="AW47">
        <v>-47.433333333333337</v>
      </c>
      <c r="AX47">
        <v>-70.654135338345867</v>
      </c>
      <c r="AY47">
        <v>-162.42500000000001</v>
      </c>
      <c r="AZ47">
        <v>-90.335555555555544</v>
      </c>
    </row>
    <row r="48" spans="1:52" x14ac:dyDescent="0.3">
      <c r="A48" s="2" t="s">
        <v>48</v>
      </c>
      <c r="B48" s="2">
        <v>20</v>
      </c>
      <c r="C48" s="2">
        <v>2</v>
      </c>
      <c r="D48" s="2">
        <v>23</v>
      </c>
      <c r="E48">
        <v>1.5888888888888895</v>
      </c>
      <c r="F48">
        <v>381.2777777777776</v>
      </c>
      <c r="G48">
        <v>1.0584795321637426</v>
      </c>
      <c r="H48">
        <v>117.61437908496737</v>
      </c>
      <c r="I48">
        <v>2.1499999999999995</v>
      </c>
      <c r="J48">
        <v>416.32857142857142</v>
      </c>
      <c r="K48">
        <v>1.5944309927360769</v>
      </c>
      <c r="L48">
        <v>298.5408163265306</v>
      </c>
      <c r="M48">
        <v>-2.5277777777777777</v>
      </c>
      <c r="N48">
        <v>-249.04411764705878</v>
      </c>
      <c r="O48">
        <v>-1.2923976608187133</v>
      </c>
      <c r="P48">
        <v>-2.5277777777777777</v>
      </c>
      <c r="Q48">
        <v>-2.75</v>
      </c>
      <c r="R48">
        <v>-577.61403508771934</v>
      </c>
      <c r="S48">
        <v>-2.1918886198547214</v>
      </c>
      <c r="T48">
        <v>-384.31520532741399</v>
      </c>
      <c r="U48">
        <v>1.9666666666666663</v>
      </c>
      <c r="V48">
        <v>585.54166666666674</v>
      </c>
      <c r="W48">
        <v>1.852631578947368</v>
      </c>
      <c r="X48">
        <v>248.10784313725492</v>
      </c>
      <c r="Y48">
        <v>0.15000000000000036</v>
      </c>
      <c r="Z48">
        <v>189.44642857142867</v>
      </c>
      <c r="AA48">
        <v>1.3144360023378145</v>
      </c>
      <c r="AB48">
        <v>356.19944341372911</v>
      </c>
      <c r="AC48">
        <v>-1.25</v>
      </c>
      <c r="AD48">
        <v>-436.26143790849687</v>
      </c>
      <c r="AE48">
        <v>-1.6631578947368424</v>
      </c>
      <c r="AF48">
        <v>-347.69411764705887</v>
      </c>
      <c r="AG48">
        <v>0.34999999999999964</v>
      </c>
      <c r="AH48">
        <v>-158.42763157894728</v>
      </c>
      <c r="AI48">
        <v>-0.84628872004675681</v>
      </c>
      <c r="AJ48">
        <v>-308.92662473794553</v>
      </c>
      <c r="AK48">
        <v>71.111111111111086</v>
      </c>
      <c r="AL48">
        <v>22.830065359477146</v>
      </c>
      <c r="AM48">
        <v>29.671428571428578</v>
      </c>
      <c r="AN48">
        <v>44.270408163265358</v>
      </c>
      <c r="AO48">
        <v>-5.7352941176470722</v>
      </c>
      <c r="AP48">
        <v>27.403361344537814</v>
      </c>
      <c r="AQ48">
        <v>-126.32456140350874</v>
      </c>
      <c r="AR48">
        <v>-32.402885682574947</v>
      </c>
      <c r="AS48">
        <v>-28.555555555555543</v>
      </c>
      <c r="AT48">
        <v>-2.2745098039215463</v>
      </c>
      <c r="AU48">
        <v>36.928571428571445</v>
      </c>
      <c r="AV48">
        <v>-0.87755102040819111</v>
      </c>
      <c r="AW48">
        <v>-38.875816993464014</v>
      </c>
      <c r="AX48">
        <v>2.1823529411764753</v>
      </c>
      <c r="AY48">
        <v>33.782894736842081</v>
      </c>
      <c r="AZ48">
        <v>-1.4772886093640523</v>
      </c>
    </row>
    <row r="49" spans="1:52" x14ac:dyDescent="0.3">
      <c r="A49" s="2" t="s">
        <v>49</v>
      </c>
      <c r="B49" s="2">
        <v>20</v>
      </c>
      <c r="C49" s="2">
        <v>2</v>
      </c>
      <c r="D49" s="2">
        <v>23</v>
      </c>
      <c r="E49">
        <v>2</v>
      </c>
      <c r="F49">
        <v>1036.2330827067669</v>
      </c>
      <c r="G49">
        <v>2.1499999999999995</v>
      </c>
      <c r="H49">
        <v>661.54444444444437</v>
      </c>
      <c r="I49">
        <v>1.1000000000000001</v>
      </c>
      <c r="J49">
        <v>580.57894736842104</v>
      </c>
      <c r="K49">
        <v>1.7166666666666668</v>
      </c>
      <c r="L49">
        <v>719.2197802197802</v>
      </c>
      <c r="M49">
        <v>-2.2999999999999998</v>
      </c>
      <c r="N49">
        <v>257.84999999999991</v>
      </c>
      <c r="O49">
        <v>-1.5499999999999998</v>
      </c>
      <c r="P49">
        <v>-2.2999999999999998</v>
      </c>
      <c r="Q49">
        <v>-1.1000000000000001</v>
      </c>
      <c r="R49">
        <v>159.48333333333323</v>
      </c>
      <c r="S49">
        <v>-1.6</v>
      </c>
      <c r="T49">
        <v>-60.884533898305108</v>
      </c>
      <c r="U49">
        <v>1.25</v>
      </c>
      <c r="V49">
        <v>327.55263157894728</v>
      </c>
      <c r="W49">
        <v>0.55000000000000027</v>
      </c>
      <c r="X49">
        <v>99.305555555555543</v>
      </c>
      <c r="Y49">
        <v>1.4</v>
      </c>
      <c r="Z49">
        <v>496.04605263157896</v>
      </c>
      <c r="AA49">
        <v>1.069047619047619</v>
      </c>
      <c r="AB49">
        <v>315.08441558441564</v>
      </c>
      <c r="AC49">
        <v>-1.9500000000000002</v>
      </c>
      <c r="AD49">
        <v>-534.84999999999991</v>
      </c>
      <c r="AE49">
        <v>-1.5500000000000003</v>
      </c>
      <c r="AF49">
        <v>-361.52631578947376</v>
      </c>
      <c r="AG49">
        <v>-1.3000000000000003</v>
      </c>
      <c r="AH49">
        <v>-491.15</v>
      </c>
      <c r="AI49">
        <v>-1.5785714285714287</v>
      </c>
      <c r="AJ49">
        <v>-462.64225181598067</v>
      </c>
      <c r="AK49">
        <v>25.390977443609017</v>
      </c>
      <c r="AL49">
        <v>19.277777777777771</v>
      </c>
      <c r="AM49">
        <v>-16.935672514619853</v>
      </c>
      <c r="AN49">
        <v>8.9052197802197384</v>
      </c>
      <c r="AO49">
        <v>-0.44999999999998863</v>
      </c>
      <c r="AP49">
        <v>38.973684210526301</v>
      </c>
      <c r="AQ49">
        <v>-23.016666666666708</v>
      </c>
      <c r="AR49">
        <v>6.0402542372881385</v>
      </c>
      <c r="AS49">
        <v>11.728070175438575</v>
      </c>
      <c r="AT49">
        <v>41.972222222222229</v>
      </c>
      <c r="AU49">
        <v>38.157894736842081</v>
      </c>
      <c r="AV49">
        <v>31.472402597402606</v>
      </c>
      <c r="AW49">
        <v>34.699999999999989</v>
      </c>
      <c r="AX49">
        <v>-28.673684210526289</v>
      </c>
      <c r="AY49">
        <v>18.350000000000023</v>
      </c>
      <c r="AZ49">
        <v>7.1561743341404167</v>
      </c>
    </row>
    <row r="50" spans="1:52" x14ac:dyDescent="0.3">
      <c r="A50" s="2" t="s">
        <v>50</v>
      </c>
      <c r="B50" s="2">
        <v>20</v>
      </c>
      <c r="C50" s="2">
        <v>2</v>
      </c>
      <c r="D50" s="2">
        <v>25</v>
      </c>
      <c r="E50">
        <v>0.38333333333333286</v>
      </c>
      <c r="F50">
        <v>-319.06617647058829</v>
      </c>
      <c r="G50">
        <v>0.39999999999999991</v>
      </c>
      <c r="H50">
        <v>-376.96428571428578</v>
      </c>
      <c r="I50">
        <v>0.60000000000000009</v>
      </c>
      <c r="J50">
        <v>-193.22352941176462</v>
      </c>
      <c r="K50">
        <v>0.45804597701149419</v>
      </c>
      <c r="L50">
        <v>-290.2532051282052</v>
      </c>
      <c r="M50">
        <v>-0.3833333333333333</v>
      </c>
      <c r="N50">
        <v>-525.5</v>
      </c>
      <c r="O50">
        <v>-0.15000000000000036</v>
      </c>
      <c r="P50">
        <v>-0.3833333333333333</v>
      </c>
      <c r="Q50">
        <v>-0.65000000000000036</v>
      </c>
      <c r="R50">
        <v>-673.8142857142858</v>
      </c>
      <c r="S50">
        <v>-0.37988505747126444</v>
      </c>
      <c r="T50">
        <v>-637.71237458193968</v>
      </c>
      <c r="U50">
        <v>1.85</v>
      </c>
      <c r="V50">
        <v>420.94117647058829</v>
      </c>
      <c r="W50">
        <v>1.1666666666666665</v>
      </c>
      <c r="X50">
        <v>677.21428571428578</v>
      </c>
      <c r="Y50">
        <v>1.3444444444444446</v>
      </c>
      <c r="Z50">
        <v>89.966386554621749</v>
      </c>
      <c r="AA50">
        <v>1.4619047619047616</v>
      </c>
      <c r="AB50">
        <v>384.79166666666674</v>
      </c>
      <c r="AC50">
        <v>-2.25</v>
      </c>
      <c r="AD50">
        <v>-183.79999999999995</v>
      </c>
      <c r="AE50">
        <v>-1.0499999999999998</v>
      </c>
      <c r="AF50">
        <v>336.75</v>
      </c>
      <c r="AG50">
        <v>-1.3277777777777775</v>
      </c>
      <c r="AH50">
        <v>-201.53571428571422</v>
      </c>
      <c r="AI50">
        <v>-1.5523809523809522</v>
      </c>
      <c r="AJ50">
        <v>-30.831908831909004</v>
      </c>
      <c r="AK50">
        <v>24.088235294117652</v>
      </c>
      <c r="AL50">
        <v>-37.071428571428555</v>
      </c>
      <c r="AM50">
        <v>-34.117647058823536</v>
      </c>
      <c r="AN50">
        <v>-15.455128205128233</v>
      </c>
      <c r="AO50">
        <v>-109.43589743589743</v>
      </c>
      <c r="AP50">
        <v>-98.607142857142861</v>
      </c>
      <c r="AQ50">
        <v>-80.428571428571416</v>
      </c>
      <c r="AR50">
        <v>-95.726867335563014</v>
      </c>
      <c r="AS50">
        <v>-46.421568627450966</v>
      </c>
      <c r="AT50">
        <v>67.142857142857139</v>
      </c>
      <c r="AU50">
        <v>-58.596638655462186</v>
      </c>
      <c r="AV50">
        <v>-14.833333333333314</v>
      </c>
      <c r="AW50">
        <v>-37.030769230769238</v>
      </c>
      <c r="AX50">
        <v>51.305555555555543</v>
      </c>
      <c r="AY50">
        <v>-16.446428571428584</v>
      </c>
      <c r="AZ50">
        <v>-3.6467236467236148</v>
      </c>
    </row>
    <row r="51" spans="1:52" x14ac:dyDescent="0.3">
      <c r="A51" s="2" t="s">
        <v>51</v>
      </c>
      <c r="B51" s="2">
        <v>30</v>
      </c>
      <c r="C51" s="2">
        <v>1</v>
      </c>
      <c r="D51" s="2">
        <v>33</v>
      </c>
      <c r="E51">
        <v>2.0277777777777777</v>
      </c>
      <c r="F51">
        <v>906.98888888888882</v>
      </c>
      <c r="G51">
        <v>2.0500000000000003</v>
      </c>
      <c r="H51">
        <v>723.40000000000009</v>
      </c>
      <c r="I51">
        <v>1.6105263157894742</v>
      </c>
      <c r="J51">
        <v>638.37777777777774</v>
      </c>
      <c r="K51">
        <v>1.8930450029222672</v>
      </c>
      <c r="L51">
        <v>754.58620689655163</v>
      </c>
      <c r="M51">
        <v>-2.6777777777777776</v>
      </c>
      <c r="N51">
        <v>-691.81954887218058</v>
      </c>
      <c r="O51">
        <v>-2.8</v>
      </c>
      <c r="P51">
        <v>-2.6777777777777776</v>
      </c>
      <c r="Q51">
        <v>-2.689473684210526</v>
      </c>
      <c r="R51">
        <v>-522.52631578947376</v>
      </c>
      <c r="S51">
        <v>-2.7282291057860899</v>
      </c>
      <c r="T51">
        <v>-534.70235934664242</v>
      </c>
      <c r="U51">
        <v>2.15</v>
      </c>
      <c r="V51">
        <v>364.0428571428572</v>
      </c>
      <c r="W51">
        <v>2.25</v>
      </c>
      <c r="X51">
        <v>514.15714285714284</v>
      </c>
      <c r="Y51">
        <v>2.9005847953216373</v>
      </c>
      <c r="Z51">
        <v>880.38888888888891</v>
      </c>
      <c r="AA51">
        <v>2.4172998246639392</v>
      </c>
      <c r="AB51">
        <v>571.99482758620695</v>
      </c>
      <c r="AC51">
        <v>-1.4</v>
      </c>
      <c r="AD51">
        <v>-620.8947368421052</v>
      </c>
      <c r="AE51">
        <v>-1.9999999999999996</v>
      </c>
      <c r="AF51">
        <v>-781.45</v>
      </c>
      <c r="AG51">
        <v>-2.4327485380116962</v>
      </c>
      <c r="AH51">
        <v>-984.91812865497059</v>
      </c>
      <c r="AI51">
        <v>-1.9269433080070129</v>
      </c>
      <c r="AJ51">
        <v>-790.51724137931046</v>
      </c>
      <c r="AK51">
        <v>79.116666666666674</v>
      </c>
      <c r="AL51">
        <v>60.849999999999966</v>
      </c>
      <c r="AM51">
        <v>60.888888888888914</v>
      </c>
      <c r="AN51">
        <v>65.431034482758605</v>
      </c>
      <c r="AO51">
        <v>-10.962406015037573</v>
      </c>
      <c r="AP51">
        <v>126.40000000000003</v>
      </c>
      <c r="AQ51">
        <v>46.721804511278208</v>
      </c>
      <c r="AR51">
        <v>47.667876588021784</v>
      </c>
      <c r="AS51">
        <v>-27.592857142857156</v>
      </c>
      <c r="AT51">
        <v>28.264285714285734</v>
      </c>
      <c r="AU51">
        <v>70.777777777777743</v>
      </c>
      <c r="AV51">
        <v>21.215517241379303</v>
      </c>
      <c r="AW51">
        <v>11.405263157894751</v>
      </c>
      <c r="AX51">
        <v>-85.5</v>
      </c>
      <c r="AY51">
        <v>-94.467836257309955</v>
      </c>
      <c r="AZ51">
        <v>-54.793103448275872</v>
      </c>
    </row>
    <row r="52" spans="1:52" x14ac:dyDescent="0.3">
      <c r="A52" s="2" t="s">
        <v>52</v>
      </c>
      <c r="B52" s="2">
        <v>30</v>
      </c>
      <c r="C52" s="2">
        <v>1</v>
      </c>
      <c r="D52" s="2">
        <v>34</v>
      </c>
      <c r="E52">
        <v>2.3611111111111107</v>
      </c>
      <c r="F52">
        <v>661.0877192982457</v>
      </c>
      <c r="G52">
        <v>1.9</v>
      </c>
      <c r="H52">
        <v>315.66666666666674</v>
      </c>
      <c r="I52">
        <v>1.75</v>
      </c>
      <c r="J52">
        <v>290.45263157894738</v>
      </c>
      <c r="K52">
        <v>1.9942528735632181</v>
      </c>
      <c r="L52">
        <v>418.08682266009851</v>
      </c>
      <c r="M52">
        <v>-2.1555555555555559</v>
      </c>
      <c r="N52">
        <v>-459.88888888888891</v>
      </c>
      <c r="O52">
        <v>-1.7000000000000002</v>
      </c>
      <c r="P52">
        <v>-2.1555555555555559</v>
      </c>
      <c r="Q52">
        <v>-0.79999999999999982</v>
      </c>
      <c r="R52">
        <v>-98.944444444444457</v>
      </c>
      <c r="S52">
        <v>-1.5333333333333332</v>
      </c>
      <c r="T52">
        <v>-149.3397727272727</v>
      </c>
      <c r="U52">
        <v>2.85</v>
      </c>
      <c r="V52">
        <v>492.07894736842104</v>
      </c>
      <c r="W52">
        <v>1.3000000000000003</v>
      </c>
      <c r="X52">
        <v>209.83333333333326</v>
      </c>
      <c r="Y52">
        <v>3.2500000000000004</v>
      </c>
      <c r="Z52">
        <v>958.51879699248127</v>
      </c>
      <c r="AA52">
        <v>2.4666666666666668</v>
      </c>
      <c r="AB52">
        <v>550.78214285714284</v>
      </c>
      <c r="AC52">
        <v>-2.1999999999999997</v>
      </c>
      <c r="AD52">
        <v>-470.01111111111118</v>
      </c>
      <c r="AE52">
        <v>-1.4000000000000004</v>
      </c>
      <c r="AF52">
        <v>-282.04736842105262</v>
      </c>
      <c r="AG52">
        <v>-3.3</v>
      </c>
      <c r="AH52">
        <v>-856.8555555555555</v>
      </c>
      <c r="AI52">
        <v>-2.2999999999999998</v>
      </c>
      <c r="AJ52">
        <v>-535.73939393939395</v>
      </c>
      <c r="AK52">
        <v>-28.070175438596493</v>
      </c>
      <c r="AL52">
        <v>-36.73333333333332</v>
      </c>
      <c r="AM52">
        <v>-97.242105263157924</v>
      </c>
      <c r="AN52">
        <v>-54.948275862068954</v>
      </c>
      <c r="AO52">
        <v>-65.194444444444457</v>
      </c>
      <c r="AP52">
        <v>20.736842105263179</v>
      </c>
      <c r="AQ52">
        <v>-37.888888888888914</v>
      </c>
      <c r="AR52">
        <v>-23.517045454545439</v>
      </c>
      <c r="AS52">
        <v>-73.263157894736821</v>
      </c>
      <c r="AT52">
        <v>-32.09523809523813</v>
      </c>
      <c r="AU52">
        <v>74.984962406015086</v>
      </c>
      <c r="AV52">
        <v>-7.1499999999999773</v>
      </c>
      <c r="AW52">
        <v>-29.45555555555552</v>
      </c>
      <c r="AX52">
        <v>-18.53684210526319</v>
      </c>
      <c r="AY52">
        <v>-15.211111111111109</v>
      </c>
      <c r="AZ52">
        <v>-20.812121212121212</v>
      </c>
    </row>
    <row r="53" spans="1:52" x14ac:dyDescent="0.3">
      <c r="A53" s="2" t="s">
        <v>53</v>
      </c>
      <c r="B53" s="2">
        <v>30</v>
      </c>
      <c r="C53" s="2">
        <v>1</v>
      </c>
      <c r="D53" s="2">
        <v>38</v>
      </c>
      <c r="E53">
        <v>0.91111111111111054</v>
      </c>
      <c r="F53">
        <v>59.261904761904589</v>
      </c>
      <c r="G53">
        <v>0.21666666666666634</v>
      </c>
      <c r="H53">
        <v>-257.19230769230762</v>
      </c>
      <c r="I53">
        <v>1.8888888888888893</v>
      </c>
      <c r="J53">
        <v>-80.840909090909008</v>
      </c>
      <c r="K53">
        <v>1.0055555555555555</v>
      </c>
      <c r="L53">
        <v>-92.187198067632835</v>
      </c>
      <c r="M53">
        <v>-0.83888888888888902</v>
      </c>
      <c r="N53">
        <v>-755.2</v>
      </c>
      <c r="O53">
        <v>-0.75</v>
      </c>
      <c r="P53">
        <v>-0.83888888888888902</v>
      </c>
      <c r="Q53">
        <v>-1.7555555555555558</v>
      </c>
      <c r="R53">
        <v>-605.41666666666674</v>
      </c>
      <c r="S53">
        <v>-1.1148148148148149</v>
      </c>
      <c r="T53">
        <v>-708.44791666666674</v>
      </c>
      <c r="U53">
        <v>1.7000000000000002</v>
      </c>
      <c r="V53">
        <v>1005.3095238095239</v>
      </c>
      <c r="W53">
        <v>1.6722222222222225</v>
      </c>
      <c r="X53">
        <v>778.69230769230762</v>
      </c>
      <c r="Y53">
        <v>1.5555555555555556</v>
      </c>
      <c r="Z53">
        <v>1344.090909090909</v>
      </c>
      <c r="AA53">
        <v>1.6452380952380954</v>
      </c>
      <c r="AB53">
        <v>1047.8611111111111</v>
      </c>
      <c r="AC53">
        <v>-1.5499999999999998</v>
      </c>
      <c r="AD53">
        <v>507.59999999999991</v>
      </c>
      <c r="AE53">
        <v>-1.4722222222222223</v>
      </c>
      <c r="AF53">
        <v>346.7444444444443</v>
      </c>
      <c r="AG53">
        <v>-1.4666666666666668</v>
      </c>
      <c r="AH53">
        <v>244.27777777777783</v>
      </c>
      <c r="AI53">
        <v>-1.4976190476190476</v>
      </c>
      <c r="AJ53">
        <v>362.06696428571422</v>
      </c>
      <c r="AK53">
        <v>41.142857142857167</v>
      </c>
      <c r="AL53">
        <v>83.855769230769226</v>
      </c>
      <c r="AM53">
        <v>-5.670454545454561</v>
      </c>
      <c r="AN53">
        <v>41.917874396135289</v>
      </c>
      <c r="AO53">
        <v>-7</v>
      </c>
      <c r="AP53">
        <v>18.166666666666686</v>
      </c>
      <c r="AQ53">
        <v>-6</v>
      </c>
      <c r="AR53">
        <v>1.2479166666666401</v>
      </c>
      <c r="AS53">
        <v>-36.142857142857167</v>
      </c>
      <c r="AT53">
        <v>-67.564102564102541</v>
      </c>
      <c r="AU53">
        <v>20.259740259740283</v>
      </c>
      <c r="AV53">
        <v>-28.672222222222217</v>
      </c>
      <c r="AW53">
        <v>11</v>
      </c>
      <c r="AX53">
        <v>7.5</v>
      </c>
      <c r="AY53">
        <v>38</v>
      </c>
      <c r="AZ53">
        <v>17.754464285714278</v>
      </c>
    </row>
    <row r="54" spans="1:52" x14ac:dyDescent="0.3">
      <c r="A54" s="2" t="s">
        <v>54</v>
      </c>
      <c r="B54" s="2">
        <v>30</v>
      </c>
      <c r="C54" s="2">
        <v>1</v>
      </c>
      <c r="D54" s="2">
        <v>33</v>
      </c>
      <c r="E54">
        <v>1.3722222222222222</v>
      </c>
      <c r="F54">
        <v>300.1111111111112</v>
      </c>
      <c r="G54">
        <v>2.2000000000000002</v>
      </c>
      <c r="H54">
        <v>352.07189542483661</v>
      </c>
      <c r="I54">
        <v>1.3222222222222224</v>
      </c>
      <c r="J54">
        <v>167.17777777777792</v>
      </c>
      <c r="K54">
        <v>1.6314814814814818</v>
      </c>
      <c r="L54">
        <v>263.55286195286192</v>
      </c>
      <c r="M54">
        <v>-1.0111111111111111</v>
      </c>
      <c r="N54">
        <v>-368.38888888888891</v>
      </c>
      <c r="O54">
        <v>-1.161111111111111</v>
      </c>
      <c r="P54">
        <v>-1.0111111111111111</v>
      </c>
      <c r="Q54">
        <v>-0.79999999999999982</v>
      </c>
      <c r="R54">
        <v>-191.27067669172936</v>
      </c>
      <c r="S54">
        <v>-0.99074074074074092</v>
      </c>
      <c r="T54">
        <v>-275.89942528735639</v>
      </c>
      <c r="U54">
        <v>0.40555555555555545</v>
      </c>
      <c r="V54">
        <v>-730.94444444444446</v>
      </c>
      <c r="W54">
        <v>1.0222222222222221</v>
      </c>
      <c r="X54">
        <v>218.53921568627459</v>
      </c>
      <c r="Y54">
        <v>1.3444444444444446</v>
      </c>
      <c r="Z54">
        <v>277.26666666666654</v>
      </c>
      <c r="AA54">
        <v>0.92407407407407405</v>
      </c>
      <c r="AB54">
        <v>-1.4579545454545269</v>
      </c>
      <c r="AC54">
        <v>-0.98888888888888937</v>
      </c>
      <c r="AD54">
        <v>-515.5</v>
      </c>
      <c r="AE54">
        <v>-1.7277777777777779</v>
      </c>
      <c r="AF54">
        <v>-497.63815789473688</v>
      </c>
      <c r="AG54">
        <v>-1.8666666666666671</v>
      </c>
      <c r="AH54">
        <v>-722.15789473684208</v>
      </c>
      <c r="AI54">
        <v>-1.5277777777777772</v>
      </c>
      <c r="AJ54">
        <v>-574.86506746626674</v>
      </c>
      <c r="AK54">
        <v>62.333333333333314</v>
      </c>
      <c r="AL54">
        <v>-7.6339869281046049</v>
      </c>
      <c r="AM54">
        <v>12.938888888888926</v>
      </c>
      <c r="AN54">
        <v>21.790572390572379</v>
      </c>
      <c r="AO54">
        <v>-15.966666666666697</v>
      </c>
      <c r="AP54">
        <v>18.26973684210526</v>
      </c>
      <c r="AQ54">
        <v>9.4661654135338154</v>
      </c>
      <c r="AR54">
        <v>3.5028735632184294</v>
      </c>
      <c r="AS54">
        <v>-122.05555555555554</v>
      </c>
      <c r="AT54">
        <v>17.411764705882376</v>
      </c>
      <c r="AU54">
        <v>24.283333333333303</v>
      </c>
      <c r="AV54">
        <v>-16.059090909090912</v>
      </c>
      <c r="AW54">
        <v>6.3000000000000114</v>
      </c>
      <c r="AX54">
        <v>12.48026315789474</v>
      </c>
      <c r="AY54">
        <v>-66.89473684210526</v>
      </c>
      <c r="AZ54">
        <v>-16.738380809595242</v>
      </c>
    </row>
    <row r="55" spans="1:52" x14ac:dyDescent="0.3">
      <c r="A55" s="2" t="s">
        <v>55</v>
      </c>
      <c r="B55" s="2">
        <v>30</v>
      </c>
      <c r="C55" s="2">
        <v>1</v>
      </c>
      <c r="D55" s="2">
        <v>36</v>
      </c>
      <c r="E55">
        <v>3.6055555555555552</v>
      </c>
      <c r="F55">
        <v>126.08888888888896</v>
      </c>
      <c r="G55">
        <v>4.6500000000000004</v>
      </c>
      <c r="H55">
        <v>567.79999999999995</v>
      </c>
      <c r="I55">
        <v>4.9499999999999993</v>
      </c>
      <c r="J55">
        <v>469.90000000000009</v>
      </c>
      <c r="K55">
        <v>4.4224137931034484</v>
      </c>
      <c r="L55">
        <v>392.20459770114951</v>
      </c>
      <c r="M55">
        <v>-7.7777777777777501E-2</v>
      </c>
      <c r="N55">
        <v>-656.41428571428571</v>
      </c>
      <c r="O55">
        <v>-0.5</v>
      </c>
      <c r="P55">
        <v>-7.7777777777777501E-2</v>
      </c>
      <c r="Q55">
        <v>-0.55000000000000004</v>
      </c>
      <c r="R55">
        <v>-536.125</v>
      </c>
      <c r="S55">
        <v>-0.38218390804597702</v>
      </c>
      <c r="T55">
        <v>-509.69117647058829</v>
      </c>
      <c r="U55">
        <v>-0.34999999999999987</v>
      </c>
      <c r="V55">
        <v>381.79999999999995</v>
      </c>
      <c r="W55">
        <v>-1.0500000000000003</v>
      </c>
      <c r="X55">
        <v>53.366666666666674</v>
      </c>
      <c r="Y55">
        <v>-0.55000000000000027</v>
      </c>
      <c r="Z55">
        <v>192.79999999999995</v>
      </c>
      <c r="AA55">
        <v>-0.64999999999999991</v>
      </c>
      <c r="AB55">
        <v>211.14385964912276</v>
      </c>
      <c r="AC55">
        <v>-3.3</v>
      </c>
      <c r="AD55">
        <v>-93.5</v>
      </c>
      <c r="AE55">
        <v>-2.9</v>
      </c>
      <c r="AF55">
        <v>-126.96923076923076</v>
      </c>
      <c r="AG55">
        <v>-3.35</v>
      </c>
      <c r="AH55">
        <v>-169.29999999999995</v>
      </c>
      <c r="AI55">
        <v>-3.1833333333333331</v>
      </c>
      <c r="AJ55">
        <v>-136.12549019607832</v>
      </c>
      <c r="AK55">
        <v>-55.388888888888886</v>
      </c>
      <c r="AL55">
        <v>-86.5</v>
      </c>
      <c r="AM55">
        <v>-126</v>
      </c>
      <c r="AN55">
        <v>-89.27011494252875</v>
      </c>
      <c r="AO55">
        <v>-59.228571428571456</v>
      </c>
      <c r="AP55">
        <v>-31.800000000000011</v>
      </c>
      <c r="AQ55">
        <v>-15.238636363636374</v>
      </c>
      <c r="AR55">
        <v>-32.40294117647062</v>
      </c>
      <c r="AS55">
        <v>99.928571428571416</v>
      </c>
      <c r="AT55">
        <v>113.86666666666665</v>
      </c>
      <c r="AU55">
        <v>90.800000000000011</v>
      </c>
      <c r="AV55">
        <v>103.27192982456143</v>
      </c>
      <c r="AW55">
        <v>104.30000000000001</v>
      </c>
      <c r="AX55">
        <v>16</v>
      </c>
      <c r="AY55">
        <v>48.363636363636374</v>
      </c>
      <c r="AZ55">
        <v>54.352941176470608</v>
      </c>
    </row>
    <row r="56" spans="1:52" x14ac:dyDescent="0.3">
      <c r="A56" s="2" t="s">
        <v>58</v>
      </c>
      <c r="B56" s="2">
        <v>30</v>
      </c>
      <c r="C56" s="2">
        <v>1</v>
      </c>
      <c r="D56" s="2">
        <v>37</v>
      </c>
      <c r="E56">
        <v>1.6</v>
      </c>
      <c r="F56">
        <v>485.79999999999995</v>
      </c>
      <c r="G56">
        <v>-0.10000000000000009</v>
      </c>
      <c r="H56">
        <v>132.875</v>
      </c>
      <c r="I56">
        <v>-0.25</v>
      </c>
      <c r="J56">
        <v>287.95098039215668</v>
      </c>
      <c r="K56">
        <v>0.41666666666666652</v>
      </c>
      <c r="L56">
        <v>320.25416666666683</v>
      </c>
      <c r="M56">
        <v>-0.39999999999999991</v>
      </c>
      <c r="N56">
        <v>10.4375</v>
      </c>
      <c r="O56">
        <v>1.1499999999999999</v>
      </c>
      <c r="P56">
        <v>-0.39999999999999991</v>
      </c>
      <c r="Q56">
        <v>0.69999999999999973</v>
      </c>
      <c r="R56">
        <v>423.53676470588243</v>
      </c>
      <c r="S56">
        <v>0.48333333333333339</v>
      </c>
      <c r="T56">
        <v>189.49365942028976</v>
      </c>
      <c r="U56">
        <v>2.1</v>
      </c>
      <c r="V56">
        <v>644.95000000000005</v>
      </c>
      <c r="W56">
        <v>2.5333333333333337</v>
      </c>
      <c r="X56">
        <v>881.02499999999998</v>
      </c>
      <c r="Y56">
        <v>0.65000000000000036</v>
      </c>
      <c r="Z56">
        <v>438.77124183006549</v>
      </c>
      <c r="AA56">
        <v>1.7327586206896552</v>
      </c>
      <c r="AB56">
        <v>610.86805555555543</v>
      </c>
      <c r="AC56">
        <v>-3.4000000000000004</v>
      </c>
      <c r="AD56">
        <v>-634.23749999999995</v>
      </c>
      <c r="AE56">
        <v>-3.3722222222222222</v>
      </c>
      <c r="AF56">
        <v>-660.17777777777769</v>
      </c>
      <c r="AG56">
        <v>-1.0999999999999996</v>
      </c>
      <c r="AH56">
        <v>-342.74509803921569</v>
      </c>
      <c r="AI56">
        <v>-2.6074712643678164</v>
      </c>
      <c r="AJ56">
        <v>-555.61011904761904</v>
      </c>
      <c r="AK56">
        <v>8.7583333333333258</v>
      </c>
      <c r="AL56">
        <v>-39.979166666666686</v>
      </c>
      <c r="AM56">
        <v>12.764705882352928</v>
      </c>
      <c r="AN56">
        <v>-0.92500000000001137</v>
      </c>
      <c r="AO56">
        <v>-75.645833333333343</v>
      </c>
      <c r="AP56">
        <v>-13.666666666666686</v>
      </c>
      <c r="AQ56">
        <v>27.242647058823536</v>
      </c>
      <c r="AR56">
        <v>-12.621376811594189</v>
      </c>
      <c r="AS56">
        <v>141.11666666666667</v>
      </c>
      <c r="AT56">
        <v>26.112500000000011</v>
      </c>
      <c r="AU56">
        <v>47.568627450980415</v>
      </c>
      <c r="AV56">
        <v>68.597222222222229</v>
      </c>
      <c r="AW56">
        <v>-12.487500000000011</v>
      </c>
      <c r="AX56">
        <v>-3.4444444444444002</v>
      </c>
      <c r="AY56">
        <v>28.660130718954235</v>
      </c>
      <c r="AZ56">
        <v>3.1011904761904816</v>
      </c>
    </row>
    <row r="57" spans="1:52" x14ac:dyDescent="0.3">
      <c r="A57" s="2" t="s">
        <v>59</v>
      </c>
      <c r="B57" s="2">
        <v>30</v>
      </c>
      <c r="C57" s="2">
        <v>1</v>
      </c>
      <c r="D57" s="2">
        <v>38</v>
      </c>
      <c r="E57">
        <v>1.2749999999999999</v>
      </c>
      <c r="F57">
        <v>291.27631578947364</v>
      </c>
      <c r="G57">
        <v>2.85</v>
      </c>
      <c r="H57">
        <v>775.45</v>
      </c>
      <c r="I57">
        <v>0.85263157894736841</v>
      </c>
      <c r="J57">
        <v>280.90000000000009</v>
      </c>
      <c r="K57">
        <v>1.6329856584093876</v>
      </c>
      <c r="L57">
        <v>446.34615384615381</v>
      </c>
      <c r="M57">
        <v>-1.7250000000000001</v>
      </c>
      <c r="N57">
        <v>-459.33834586466162</v>
      </c>
      <c r="O57">
        <v>-2.7749999999999999</v>
      </c>
      <c r="P57">
        <v>-1.7250000000000001</v>
      </c>
      <c r="Q57">
        <v>-1.8578947368421053</v>
      </c>
      <c r="R57">
        <v>-283.29323308270671</v>
      </c>
      <c r="S57">
        <v>-2.1284224250325945</v>
      </c>
      <c r="T57">
        <v>-486.88505747126436</v>
      </c>
      <c r="U57">
        <v>2.0166666666666666</v>
      </c>
      <c r="V57">
        <v>608.9022556390978</v>
      </c>
      <c r="W57">
        <v>0.62222222222222223</v>
      </c>
      <c r="X57">
        <v>171.4785714285714</v>
      </c>
      <c r="Y57">
        <v>1.8362573099415203</v>
      </c>
      <c r="Z57">
        <v>442.33333333333337</v>
      </c>
      <c r="AA57">
        <v>1.485247959824231</v>
      </c>
      <c r="AB57">
        <v>411</v>
      </c>
      <c r="AC57">
        <v>-2.4</v>
      </c>
      <c r="AD57">
        <v>-721.0584795321638</v>
      </c>
      <c r="AE57">
        <v>-0.23888888888888893</v>
      </c>
      <c r="AF57">
        <v>-69.974999999999909</v>
      </c>
      <c r="AG57">
        <v>-2.1754385964912277</v>
      </c>
      <c r="AH57">
        <v>-708.19883040935679</v>
      </c>
      <c r="AI57">
        <v>-1.5994978028876337</v>
      </c>
      <c r="AJ57">
        <v>-513.17904509283824</v>
      </c>
      <c r="AK57">
        <v>78.842105263157919</v>
      </c>
      <c r="AL57">
        <v>-33.975000000000023</v>
      </c>
      <c r="AM57">
        <v>23.10526315789474</v>
      </c>
      <c r="AN57">
        <v>22.82493368700267</v>
      </c>
      <c r="AO57">
        <v>10.781954887218035</v>
      </c>
      <c r="AP57">
        <v>-189.25</v>
      </c>
      <c r="AQ57">
        <v>47.270676691729335</v>
      </c>
      <c r="AR57">
        <v>-24.540229885057443</v>
      </c>
      <c r="AS57">
        <v>-3.4135338345864739</v>
      </c>
      <c r="AT57">
        <v>41.350000000000023</v>
      </c>
      <c r="AU57">
        <v>14.89473684210526</v>
      </c>
      <c r="AV57">
        <v>18.68275862068964</v>
      </c>
      <c r="AW57">
        <v>-39.766081871345023</v>
      </c>
      <c r="AX57">
        <v>82.5</v>
      </c>
      <c r="AY57">
        <v>-60.953216374268976</v>
      </c>
      <c r="AZ57">
        <v>-7.9469496021220039</v>
      </c>
    </row>
    <row r="58" spans="1:52" x14ac:dyDescent="0.3">
      <c r="A58" s="2" t="s">
        <v>60</v>
      </c>
      <c r="B58" s="2">
        <v>30</v>
      </c>
      <c r="C58" s="2">
        <v>1</v>
      </c>
      <c r="D58" s="2">
        <v>34</v>
      </c>
      <c r="E58">
        <v>-1.4555555555555553</v>
      </c>
      <c r="F58">
        <v>-271.88095238095241</v>
      </c>
      <c r="G58">
        <v>-0.45555555555555527</v>
      </c>
      <c r="H58">
        <v>255.8045112781956</v>
      </c>
      <c r="I58">
        <v>-9.9999999999999645E-2</v>
      </c>
      <c r="J58">
        <v>219.86842105263167</v>
      </c>
      <c r="K58">
        <v>-0.64523809523809517</v>
      </c>
      <c r="L58">
        <v>77.246753246753087</v>
      </c>
      <c r="M58">
        <v>-2.1555555555555559</v>
      </c>
      <c r="N58">
        <v>-398.03157894736842</v>
      </c>
      <c r="O58">
        <v>-0.46666666666666634</v>
      </c>
      <c r="P58">
        <v>-2.1555555555555559</v>
      </c>
      <c r="Q58">
        <v>-2.5</v>
      </c>
      <c r="R58">
        <v>76.566666666666606</v>
      </c>
      <c r="S58">
        <v>-1.7452380952380955</v>
      </c>
      <c r="T58">
        <v>-194.91876750700283</v>
      </c>
      <c r="U58">
        <v>0.67777777777777759</v>
      </c>
      <c r="V58">
        <v>-186.11904761904748</v>
      </c>
      <c r="W58">
        <v>0.29999999999999982</v>
      </c>
      <c r="X58">
        <v>-322.19736842105272</v>
      </c>
      <c r="Y58">
        <v>1.1999999999999997</v>
      </c>
      <c r="Z58">
        <v>-211.03508771929842</v>
      </c>
      <c r="AA58">
        <v>0.72528735632183938</v>
      </c>
      <c r="AB58">
        <v>-240.11904761904748</v>
      </c>
      <c r="AC58">
        <v>0.15555555555555545</v>
      </c>
      <c r="AD58">
        <v>-371.70175438596482</v>
      </c>
      <c r="AE58">
        <v>0.19999999999999973</v>
      </c>
      <c r="AF58">
        <v>-556.45098039215668</v>
      </c>
      <c r="AG58">
        <v>-0.90000000000000036</v>
      </c>
      <c r="AH58">
        <v>-350.19166666666661</v>
      </c>
      <c r="AI58">
        <v>-0.19195402298850572</v>
      </c>
      <c r="AJ58">
        <v>-437.85980392156853</v>
      </c>
      <c r="AK58">
        <v>-27.730158730158735</v>
      </c>
      <c r="AL58">
        <v>-14.624060150375897</v>
      </c>
      <c r="AM58">
        <v>39.072368421052659</v>
      </c>
      <c r="AN58">
        <v>0.91396103896101977</v>
      </c>
      <c r="AO58">
        <v>-150.27368421052631</v>
      </c>
      <c r="AP58">
        <v>-135.58823529411762</v>
      </c>
      <c r="AQ58">
        <v>-101.86666666666667</v>
      </c>
      <c r="AR58">
        <v>-141.14705882352939</v>
      </c>
      <c r="AS58">
        <v>-75.555555555555543</v>
      </c>
      <c r="AT58">
        <v>-0.8223684210526585</v>
      </c>
      <c r="AU58">
        <v>62.719298245613999</v>
      </c>
      <c r="AV58">
        <v>-7.1607142857142776</v>
      </c>
      <c r="AW58">
        <v>22.473684210526301</v>
      </c>
      <c r="AX58">
        <v>-19.078431372549062</v>
      </c>
      <c r="AY58">
        <v>102.36666666666667</v>
      </c>
      <c r="AZ58">
        <v>36.447058823529403</v>
      </c>
    </row>
    <row r="59" spans="1:52" x14ac:dyDescent="0.3">
      <c r="A59" s="2" t="s">
        <v>61</v>
      </c>
      <c r="B59" s="2">
        <v>30</v>
      </c>
      <c r="C59" s="2">
        <v>1</v>
      </c>
      <c r="D59" s="2">
        <v>30</v>
      </c>
      <c r="E59">
        <v>2.3611111111111107</v>
      </c>
      <c r="F59">
        <v>714.9375</v>
      </c>
      <c r="G59">
        <v>3.15</v>
      </c>
      <c r="H59">
        <v>787.32222222222208</v>
      </c>
      <c r="I59">
        <v>2.4500000000000002</v>
      </c>
      <c r="J59">
        <v>729.44444444444446</v>
      </c>
      <c r="K59">
        <v>2.6764367816091954</v>
      </c>
      <c r="L59">
        <v>745.2802197802198</v>
      </c>
      <c r="M59">
        <v>-1.9388888888888887</v>
      </c>
      <c r="N59">
        <v>-248.79999999999995</v>
      </c>
      <c r="O59">
        <v>-3</v>
      </c>
      <c r="P59">
        <v>-1.9388888888888887</v>
      </c>
      <c r="Q59">
        <v>-2.9999999999999996</v>
      </c>
      <c r="R59">
        <v>-530.49473684210523</v>
      </c>
      <c r="S59">
        <v>-2.6591954022988511</v>
      </c>
      <c r="T59">
        <v>-399.8554336989032</v>
      </c>
      <c r="U59">
        <v>0.30555555555555536</v>
      </c>
      <c r="V59">
        <v>231.63392857142856</v>
      </c>
      <c r="W59">
        <v>0.64999999999999991</v>
      </c>
      <c r="X59">
        <v>67.1111111111112</v>
      </c>
      <c r="Y59">
        <v>-1.9944444444444445</v>
      </c>
      <c r="Z59">
        <v>-137.55555555555554</v>
      </c>
      <c r="AA59">
        <v>-0.31190476190476168</v>
      </c>
      <c r="AB59">
        <v>40.366923076923058</v>
      </c>
      <c r="AC59">
        <v>-2.0611111111111109</v>
      </c>
      <c r="AD59">
        <v>-297.86666666666679</v>
      </c>
      <c r="AE59">
        <v>-0.79999999999999982</v>
      </c>
      <c r="AF59">
        <v>-83.900000000000091</v>
      </c>
      <c r="AG59">
        <v>1.0444444444444443</v>
      </c>
      <c r="AH59">
        <v>296.8947368421052</v>
      </c>
      <c r="AI59">
        <v>-0.61666666666666625</v>
      </c>
      <c r="AJ59">
        <v>-50.703389830508513</v>
      </c>
      <c r="AK59">
        <v>-9.4375</v>
      </c>
      <c r="AL59">
        <v>78.655555555555566</v>
      </c>
      <c r="AM59">
        <v>85.899999999999977</v>
      </c>
      <c r="AN59">
        <v>55.337912087912059</v>
      </c>
      <c r="AO59">
        <v>-22.25</v>
      </c>
      <c r="AP59">
        <v>-9.0500000000000114</v>
      </c>
      <c r="AQ59">
        <v>-26.26315789473685</v>
      </c>
      <c r="AR59">
        <v>-18.167497507477577</v>
      </c>
      <c r="AS59">
        <v>108.40178571428572</v>
      </c>
      <c r="AT59">
        <v>-14</v>
      </c>
      <c r="AU59">
        <v>62.777777777777771</v>
      </c>
      <c r="AV59">
        <v>48.839230769230767</v>
      </c>
      <c r="AW59">
        <v>-24.916666666666657</v>
      </c>
      <c r="AX59">
        <v>25.450000000000017</v>
      </c>
      <c r="AY59">
        <v>30.834586466165433</v>
      </c>
      <c r="AZ59">
        <v>8.2014341590612787</v>
      </c>
    </row>
    <row r="60" spans="1:52" x14ac:dyDescent="0.3">
      <c r="A60" s="2" t="s">
        <v>62</v>
      </c>
      <c r="B60" s="2">
        <v>30</v>
      </c>
      <c r="C60" s="2">
        <v>1</v>
      </c>
      <c r="D60" s="2">
        <v>31</v>
      </c>
      <c r="E60">
        <v>1.1749999999999998</v>
      </c>
      <c r="F60">
        <v>-71.25</v>
      </c>
      <c r="G60">
        <v>2.25</v>
      </c>
      <c r="H60">
        <v>202.6875</v>
      </c>
      <c r="I60">
        <v>1.8000000000000003</v>
      </c>
      <c r="J60">
        <v>-43.722222222222172</v>
      </c>
      <c r="K60">
        <v>1.7761904761904765</v>
      </c>
      <c r="L60">
        <v>46.634920634920718</v>
      </c>
      <c r="M60">
        <v>-0.77499999999999991</v>
      </c>
      <c r="N60">
        <v>-95.266666666666652</v>
      </c>
      <c r="O60">
        <v>-0.5</v>
      </c>
      <c r="P60">
        <v>-0.77499999999999991</v>
      </c>
      <c r="Q60">
        <v>-0.70000000000000018</v>
      </c>
      <c r="R60">
        <v>-300.50833333333333</v>
      </c>
      <c r="S60">
        <v>-0.67619047619047601</v>
      </c>
      <c r="T60">
        <v>-316.86956521739131</v>
      </c>
      <c r="U60">
        <v>0.78333333333333366</v>
      </c>
      <c r="V60">
        <v>382.16666666666669</v>
      </c>
      <c r="W60">
        <v>0.66111111111111098</v>
      </c>
      <c r="X60">
        <v>62.9375</v>
      </c>
      <c r="Y60">
        <v>0.72500000000000009</v>
      </c>
      <c r="Z60">
        <v>570</v>
      </c>
      <c r="AA60">
        <v>0.73623188405797091</v>
      </c>
      <c r="AB60">
        <v>317.96103896103892</v>
      </c>
      <c r="AC60">
        <v>-2.35</v>
      </c>
      <c r="AD60">
        <v>-333.56666666666661</v>
      </c>
      <c r="AE60">
        <v>-1.3444444444444446</v>
      </c>
      <c r="AF60">
        <v>-151.26388888888891</v>
      </c>
      <c r="AG60">
        <v>-2.5249999999999999</v>
      </c>
      <c r="AH60">
        <v>-407.61666666666667</v>
      </c>
      <c r="AI60">
        <v>-1.9992753623188406</v>
      </c>
      <c r="AJ60">
        <v>-287.34782608695662</v>
      </c>
      <c r="AK60">
        <v>-54.76973684210526</v>
      </c>
      <c r="AL60">
        <v>-21.650000000000006</v>
      </c>
      <c r="AM60">
        <v>-84.285714285714278</v>
      </c>
      <c r="AN60">
        <v>-48.263038548752832</v>
      </c>
      <c r="AO60">
        <v>95.066666666666663</v>
      </c>
      <c r="AP60">
        <v>-41.9375</v>
      </c>
      <c r="AQ60">
        <v>-15.508333333333326</v>
      </c>
      <c r="AR60">
        <v>4.5869565217391255</v>
      </c>
      <c r="AS60">
        <v>-14.771929824561397</v>
      </c>
      <c r="AT60">
        <v>-12.375</v>
      </c>
      <c r="AU60">
        <v>36.660714285714278</v>
      </c>
      <c r="AV60">
        <v>-0.95918367346939704</v>
      </c>
      <c r="AW60">
        <v>-34.333333333333314</v>
      </c>
      <c r="AX60">
        <v>-33.173611111111086</v>
      </c>
      <c r="AY60">
        <v>-5.4916666666666742</v>
      </c>
      <c r="AZ60">
        <v>-28.5</v>
      </c>
    </row>
    <row r="61" spans="1:52" x14ac:dyDescent="0.3">
      <c r="A61" s="2" t="s">
        <v>63</v>
      </c>
      <c r="B61" s="2">
        <v>30</v>
      </c>
      <c r="C61" s="2">
        <v>1</v>
      </c>
      <c r="D61" s="2">
        <v>37</v>
      </c>
      <c r="E61">
        <v>2.6</v>
      </c>
      <c r="F61">
        <v>869.72222222222194</v>
      </c>
      <c r="G61">
        <v>1.4500000000000002</v>
      </c>
      <c r="H61">
        <v>573.31578947368416</v>
      </c>
      <c r="I61">
        <v>2.2999999999999998</v>
      </c>
      <c r="J61">
        <v>988.20000000000027</v>
      </c>
      <c r="K61">
        <v>2.1017241379310345</v>
      </c>
      <c r="L61">
        <v>808.59225650332723</v>
      </c>
      <c r="M61">
        <v>-2.9444444444444446</v>
      </c>
      <c r="N61">
        <v>-829.91666666666674</v>
      </c>
      <c r="O61">
        <v>-2.1500000000000004</v>
      </c>
      <c r="P61">
        <v>-2.9444444444444446</v>
      </c>
      <c r="Q61">
        <v>-2.4</v>
      </c>
      <c r="R61">
        <v>-750.93571428571431</v>
      </c>
      <c r="S61">
        <v>-2.4844827586206897</v>
      </c>
      <c r="T61">
        <v>-741.74646464646469</v>
      </c>
      <c r="U61">
        <v>2.5</v>
      </c>
      <c r="V61">
        <v>772.33333333333348</v>
      </c>
      <c r="W61">
        <v>2.5611111111111113</v>
      </c>
      <c r="X61">
        <v>567.68421052631584</v>
      </c>
      <c r="Y61">
        <v>2.5</v>
      </c>
      <c r="Z61">
        <v>479.84999999999991</v>
      </c>
      <c r="AA61">
        <v>2.5214285714285714</v>
      </c>
      <c r="AB61">
        <v>611.71578947368437</v>
      </c>
      <c r="AC61">
        <v>-1.7999999999999998</v>
      </c>
      <c r="AD61">
        <v>-668.5333333333333</v>
      </c>
      <c r="AE61">
        <v>-1.6611111111111105</v>
      </c>
      <c r="AF61">
        <v>-583.9738562091502</v>
      </c>
      <c r="AG61">
        <v>-2.0444444444444447</v>
      </c>
      <c r="AH61">
        <v>-778.23888888888882</v>
      </c>
      <c r="AI61">
        <v>-1.8357142857142854</v>
      </c>
      <c r="AJ61">
        <v>-682.05909090909086</v>
      </c>
      <c r="AK61">
        <v>10.722222222222229</v>
      </c>
      <c r="AL61">
        <v>16.242105263157896</v>
      </c>
      <c r="AM61">
        <v>33.899999999999977</v>
      </c>
      <c r="AN61">
        <v>20.57955232909859</v>
      </c>
      <c r="AO61">
        <v>-33.25</v>
      </c>
      <c r="AP61">
        <v>-54.193277310924373</v>
      </c>
      <c r="AQ61">
        <v>-83.128571428571433</v>
      </c>
      <c r="AR61">
        <v>-62.136363636363626</v>
      </c>
      <c r="AS61">
        <v>39.833333333333371</v>
      </c>
      <c r="AT61">
        <v>-35.242105263157896</v>
      </c>
      <c r="AU61">
        <v>83.800000000000011</v>
      </c>
      <c r="AV61">
        <v>26.585964912280701</v>
      </c>
      <c r="AW61">
        <v>-11.100000000000023</v>
      </c>
      <c r="AX61">
        <v>-36.235294117647072</v>
      </c>
      <c r="AY61">
        <v>24.47777777777776</v>
      </c>
      <c r="AZ61">
        <v>-7.0422077922078188</v>
      </c>
    </row>
    <row r="62" spans="1:52" x14ac:dyDescent="0.3">
      <c r="A62" s="2" t="s">
        <v>65</v>
      </c>
      <c r="B62" s="2">
        <v>30</v>
      </c>
      <c r="C62" s="2">
        <v>1</v>
      </c>
      <c r="D62" s="2">
        <v>34</v>
      </c>
      <c r="E62">
        <v>-1.0722222222222224</v>
      </c>
      <c r="F62">
        <v>-792.83333333333326</v>
      </c>
      <c r="G62">
        <v>-0.65</v>
      </c>
      <c r="H62">
        <v>-169</v>
      </c>
      <c r="I62">
        <v>0.5</v>
      </c>
      <c r="J62">
        <v>112.75</v>
      </c>
      <c r="K62">
        <v>-0.40689655172413786</v>
      </c>
      <c r="L62">
        <v>-358.09356725146199</v>
      </c>
      <c r="M62">
        <v>0.28333333333333321</v>
      </c>
      <c r="N62">
        <v>-432.04999999999995</v>
      </c>
      <c r="O62">
        <v>-0.14999999999999991</v>
      </c>
      <c r="P62">
        <v>0.28333333333333321</v>
      </c>
      <c r="Q62">
        <v>0.5</v>
      </c>
      <c r="R62">
        <v>-193.39999999999998</v>
      </c>
      <c r="S62">
        <v>0.2091954022988507</v>
      </c>
      <c r="T62">
        <v>-360.96153846153845</v>
      </c>
      <c r="U62">
        <v>-0.14999999999999991</v>
      </c>
      <c r="V62">
        <v>461.9</v>
      </c>
      <c r="W62">
        <v>-1.5277777777777777</v>
      </c>
      <c r="X62">
        <v>-56.5</v>
      </c>
      <c r="Y62">
        <v>-1.125</v>
      </c>
      <c r="Z62">
        <v>-230.5</v>
      </c>
      <c r="AA62">
        <v>-0.94814814814814841</v>
      </c>
      <c r="AB62">
        <v>111.03007518796983</v>
      </c>
      <c r="AC62">
        <v>5.0000000000000044E-2</v>
      </c>
      <c r="AD62">
        <v>467.79999999999995</v>
      </c>
      <c r="AE62">
        <v>0.37222222222222212</v>
      </c>
      <c r="AF62">
        <v>751.2</v>
      </c>
      <c r="AG62">
        <v>-0.5</v>
      </c>
      <c r="AH62">
        <v>534.4</v>
      </c>
      <c r="AI62">
        <v>-7.4074074074075291E-3</v>
      </c>
      <c r="AJ62">
        <v>596.88461538461536</v>
      </c>
      <c r="AK62">
        <v>-59.125</v>
      </c>
      <c r="AL62">
        <v>-81.5</v>
      </c>
      <c r="AM62">
        <v>-56.150000000000006</v>
      </c>
      <c r="AN62">
        <v>-58.625730994152036</v>
      </c>
      <c r="AO62">
        <v>-88.75</v>
      </c>
      <c r="AP62">
        <v>-75.833333333333343</v>
      </c>
      <c r="AQ62">
        <v>22.200000000000017</v>
      </c>
      <c r="AR62">
        <v>-45.817307692307679</v>
      </c>
      <c r="AS62">
        <v>68.925000000000011</v>
      </c>
      <c r="AT62">
        <v>16.5</v>
      </c>
      <c r="AU62">
        <v>20.150000000000006</v>
      </c>
      <c r="AV62">
        <v>38.379699248120289</v>
      </c>
      <c r="AW62">
        <v>35.75</v>
      </c>
      <c r="AX62">
        <v>125.63333333333334</v>
      </c>
      <c r="AY62">
        <v>64.599999999999994</v>
      </c>
      <c r="AZ62">
        <v>78.894230769230774</v>
      </c>
    </row>
    <row r="63" spans="1:52" x14ac:dyDescent="0.3">
      <c r="A63" s="2" t="s">
        <v>66</v>
      </c>
      <c r="B63" s="2">
        <v>30</v>
      </c>
      <c r="C63" s="2">
        <v>1</v>
      </c>
      <c r="D63" s="2">
        <v>34</v>
      </c>
      <c r="E63">
        <v>0.76428571428571423</v>
      </c>
      <c r="F63">
        <v>44.549999999999955</v>
      </c>
      <c r="G63">
        <v>0.54999999999999982</v>
      </c>
      <c r="H63">
        <v>2.6333333333333258</v>
      </c>
      <c r="I63">
        <v>1.1999999999999997</v>
      </c>
      <c r="J63">
        <v>423.23333333333335</v>
      </c>
      <c r="K63">
        <v>0.82592592592592595</v>
      </c>
      <c r="L63">
        <v>176.97097242380255</v>
      </c>
      <c r="M63">
        <v>1.2785714285714285</v>
      </c>
      <c r="N63">
        <v>130.51260504201684</v>
      </c>
      <c r="O63">
        <v>0.35000000000000009</v>
      </c>
      <c r="P63">
        <v>1.2785714285714285</v>
      </c>
      <c r="Q63">
        <v>0.25</v>
      </c>
      <c r="R63">
        <v>92.166666666666742</v>
      </c>
      <c r="S63">
        <v>0.57222222222222197</v>
      </c>
      <c r="T63">
        <v>86.043921568627411</v>
      </c>
      <c r="U63">
        <v>-4.9999999999999822E-2</v>
      </c>
      <c r="V63">
        <v>-50.174999999999955</v>
      </c>
      <c r="W63">
        <v>-0.13888888888888884</v>
      </c>
      <c r="X63">
        <v>150.68888888888887</v>
      </c>
      <c r="Y63">
        <v>0.82222222222222241</v>
      </c>
      <c r="Z63">
        <v>57.291666666666629</v>
      </c>
      <c r="AA63">
        <v>0.21111111111111125</v>
      </c>
      <c r="AB63">
        <v>46.930566037735957</v>
      </c>
      <c r="AC63">
        <v>-0.40555555555555545</v>
      </c>
      <c r="AD63">
        <v>-179.79831932773118</v>
      </c>
      <c r="AE63">
        <v>-1.5277777777777777</v>
      </c>
      <c r="AF63">
        <v>-263.9375</v>
      </c>
      <c r="AG63">
        <v>-0.89444444444444482</v>
      </c>
      <c r="AH63">
        <v>-511.42063492063494</v>
      </c>
      <c r="AI63">
        <v>-0.9425925925925922</v>
      </c>
      <c r="AJ63">
        <v>-315.98573975044553</v>
      </c>
      <c r="AK63">
        <v>-48.449999999999989</v>
      </c>
      <c r="AL63">
        <v>7.1000000000000227</v>
      </c>
      <c r="AM63">
        <v>110.56666666666663</v>
      </c>
      <c r="AN63">
        <v>33.859216255442675</v>
      </c>
      <c r="AO63">
        <v>-52.142857142857139</v>
      </c>
      <c r="AP63">
        <v>-12.868055555555543</v>
      </c>
      <c r="AQ63">
        <v>4.8888888888888857</v>
      </c>
      <c r="AR63">
        <v>-18.786666666666662</v>
      </c>
      <c r="AS63">
        <v>30.449999999999989</v>
      </c>
      <c r="AT63">
        <v>33.97777777777776</v>
      </c>
      <c r="AU63">
        <v>-67.416666666666657</v>
      </c>
      <c r="AV63">
        <v>-1.4807547169811244</v>
      </c>
      <c r="AW63">
        <v>-29.857142857142861</v>
      </c>
      <c r="AX63">
        <v>-4.1875</v>
      </c>
      <c r="AY63">
        <v>-1.9523809523809348</v>
      </c>
      <c r="AZ63">
        <v>-10.424242424242436</v>
      </c>
    </row>
    <row r="64" spans="1:52" x14ac:dyDescent="0.3">
      <c r="A64" s="2" t="s">
        <v>67</v>
      </c>
      <c r="B64" s="2">
        <v>30</v>
      </c>
      <c r="C64" s="2">
        <v>1</v>
      </c>
      <c r="D64" s="2">
        <v>36</v>
      </c>
      <c r="E64">
        <v>1.1071428571428572</v>
      </c>
      <c r="F64">
        <v>117</v>
      </c>
      <c r="G64">
        <v>1.4</v>
      </c>
      <c r="H64">
        <v>481.73949579831935</v>
      </c>
      <c r="I64">
        <v>0.84999999999999987</v>
      </c>
      <c r="J64">
        <v>83.416666666666629</v>
      </c>
      <c r="K64">
        <v>1.0333333333333334</v>
      </c>
      <c r="L64">
        <v>220.88528138528136</v>
      </c>
      <c r="M64">
        <v>-0.72142857142857131</v>
      </c>
      <c r="N64">
        <v>-213.99999999999994</v>
      </c>
      <c r="O64">
        <v>-0.75714285714285712</v>
      </c>
      <c r="P64">
        <v>-0.72142857142857131</v>
      </c>
      <c r="Q64">
        <v>-1.45</v>
      </c>
      <c r="R64">
        <v>-130.2745098039216</v>
      </c>
      <c r="S64">
        <v>-0.97499999999999987</v>
      </c>
      <c r="T64">
        <v>-214.34640522875816</v>
      </c>
      <c r="U64">
        <v>-0.375</v>
      </c>
      <c r="V64">
        <v>15.833333333333371</v>
      </c>
      <c r="W64">
        <v>1.1714285714285715</v>
      </c>
      <c r="X64">
        <v>293.61764705882354</v>
      </c>
      <c r="Y64">
        <v>0.21666666666666679</v>
      </c>
      <c r="Z64">
        <v>157.78333333333336</v>
      </c>
      <c r="AA64">
        <v>0.34166666666666656</v>
      </c>
      <c r="AB64">
        <v>156.72969187675068</v>
      </c>
      <c r="AC64">
        <v>0.89999999999999991</v>
      </c>
      <c r="AD64">
        <v>260.59999999999997</v>
      </c>
      <c r="AE64">
        <v>-0.24285714285714288</v>
      </c>
      <c r="AF64">
        <v>80</v>
      </c>
      <c r="AG64">
        <v>-0.13888888888888884</v>
      </c>
      <c r="AH64">
        <v>-5.8088235294117112</v>
      </c>
      <c r="AI64">
        <v>0.14166666666666661</v>
      </c>
      <c r="AJ64">
        <v>91.742690058479525</v>
      </c>
      <c r="AK64">
        <v>-27.582417582417577</v>
      </c>
      <c r="AL64">
        <v>24.12605042016807</v>
      </c>
      <c r="AM64">
        <v>-51.416666666666657</v>
      </c>
      <c r="AN64">
        <v>-19.242424242424249</v>
      </c>
      <c r="AO64">
        <v>-68.533333333333331</v>
      </c>
      <c r="AP64">
        <v>33.987179487179503</v>
      </c>
      <c r="AQ64">
        <v>-14.35294117647058</v>
      </c>
      <c r="AR64">
        <v>-15.075816993464031</v>
      </c>
      <c r="AS64">
        <v>8.1538461538461604</v>
      </c>
      <c r="AT64">
        <v>67.754901960784309</v>
      </c>
      <c r="AU64">
        <v>8.8166666666666629</v>
      </c>
      <c r="AV64">
        <v>28.450980392156879</v>
      </c>
      <c r="AW64">
        <v>60.73333333333332</v>
      </c>
      <c r="AX64">
        <v>-20.320512820512818</v>
      </c>
      <c r="AY64">
        <v>-76.02205882352942</v>
      </c>
      <c r="AZ64">
        <v>-19.530994152046787</v>
      </c>
    </row>
    <row r="65" spans="1:52" x14ac:dyDescent="0.3">
      <c r="A65" s="2" t="s">
        <v>68</v>
      </c>
      <c r="B65" s="2">
        <v>30</v>
      </c>
      <c r="C65" s="2">
        <v>1</v>
      </c>
      <c r="D65" s="2">
        <v>34</v>
      </c>
      <c r="E65">
        <v>-0.31666666666666643</v>
      </c>
      <c r="F65">
        <v>221.75714285714298</v>
      </c>
      <c r="G65">
        <v>0.79999999999999982</v>
      </c>
      <c r="H65">
        <v>-72.5</v>
      </c>
      <c r="I65">
        <v>-1.1999999999999997</v>
      </c>
      <c r="J65">
        <v>-234.39583333333337</v>
      </c>
      <c r="K65">
        <v>-0.22931034482758639</v>
      </c>
      <c r="L65">
        <v>-34.996240601503814</v>
      </c>
      <c r="M65">
        <v>-0.57222222222222197</v>
      </c>
      <c r="N65">
        <v>-44.980392156862763</v>
      </c>
      <c r="O65">
        <v>-5.0000000000000711E-2</v>
      </c>
      <c r="P65">
        <v>-0.57222222222222197</v>
      </c>
      <c r="Q65">
        <v>0.40000000000000036</v>
      </c>
      <c r="R65">
        <v>552.03361344537814</v>
      </c>
      <c r="S65">
        <v>-6.3218390804597568E-2</v>
      </c>
      <c r="T65">
        <v>105.10296846011147</v>
      </c>
      <c r="U65">
        <v>1.4</v>
      </c>
      <c r="V65">
        <v>260.14285714285711</v>
      </c>
      <c r="W65">
        <v>0.89999999999999991</v>
      </c>
      <c r="X65">
        <v>427.5</v>
      </c>
      <c r="Y65">
        <v>1.2999999999999998</v>
      </c>
      <c r="Z65">
        <v>385.41964285714289</v>
      </c>
      <c r="AA65">
        <v>1.1714285714285715</v>
      </c>
      <c r="AB65">
        <v>352.62781954887225</v>
      </c>
      <c r="AC65">
        <v>0.47499999999999964</v>
      </c>
      <c r="AD65">
        <v>229.14705882352951</v>
      </c>
      <c r="AE65">
        <v>1.4500000000000002</v>
      </c>
      <c r="AF65">
        <v>585.64444444444439</v>
      </c>
      <c r="AG65">
        <v>1.4</v>
      </c>
      <c r="AH65">
        <v>83.948529411764753</v>
      </c>
      <c r="AI65">
        <v>1.166666666666667</v>
      </c>
      <c r="AJ65">
        <v>300.18612244897952</v>
      </c>
      <c r="AK65">
        <v>-18.900000000000006</v>
      </c>
      <c r="AL65">
        <v>-45.25</v>
      </c>
      <c r="AM65">
        <v>-29.5</v>
      </c>
      <c r="AN65">
        <v>-32.631578947368411</v>
      </c>
      <c r="AO65">
        <v>-19.558823529411768</v>
      </c>
      <c r="AP65">
        <v>-69.711111111111137</v>
      </c>
      <c r="AQ65">
        <v>-50.058823529411768</v>
      </c>
      <c r="AR65">
        <v>-45.723562152133582</v>
      </c>
      <c r="AS65">
        <v>-28.75</v>
      </c>
      <c r="AT65">
        <v>-89.875</v>
      </c>
      <c r="AU65">
        <v>10.714285714285722</v>
      </c>
      <c r="AV65">
        <v>-41.368421052631561</v>
      </c>
      <c r="AW65">
        <v>-12.191176470588232</v>
      </c>
      <c r="AX65">
        <v>56.488888888888908</v>
      </c>
      <c r="AY65">
        <v>-28.191176470588232</v>
      </c>
      <c r="AZ65">
        <v>5.5526530612244756</v>
      </c>
    </row>
    <row r="66" spans="1:52" x14ac:dyDescent="0.3">
      <c r="A66" s="2" t="s">
        <v>69</v>
      </c>
      <c r="B66" s="2">
        <v>30</v>
      </c>
      <c r="C66" s="2">
        <v>1</v>
      </c>
      <c r="D66" s="2">
        <v>39</v>
      </c>
      <c r="E66">
        <v>-2.5249999999999999</v>
      </c>
      <c r="F66">
        <v>-631</v>
      </c>
      <c r="G66">
        <v>-1.1000000000000001</v>
      </c>
      <c r="H66">
        <v>-323.5214285714286</v>
      </c>
      <c r="I66">
        <v>1.05</v>
      </c>
      <c r="J66">
        <v>-40.583333333333371</v>
      </c>
      <c r="K66">
        <v>-0.79743589743589771</v>
      </c>
      <c r="L66">
        <v>-311.45833333333326</v>
      </c>
      <c r="M66">
        <v>-1.5499999999999998</v>
      </c>
      <c r="N66">
        <v>-354.92156862745099</v>
      </c>
      <c r="O66">
        <v>-1.3250000000000002</v>
      </c>
      <c r="P66">
        <v>-1.5499999999999998</v>
      </c>
      <c r="Q66">
        <v>-2.8</v>
      </c>
      <c r="R66">
        <v>-592.01754385964921</v>
      </c>
      <c r="S66">
        <v>-1.8589743589743588</v>
      </c>
      <c r="T66">
        <v>-381.15954415954411</v>
      </c>
      <c r="U66">
        <v>0.39999999999999991</v>
      </c>
      <c r="V66">
        <v>142.07142857142867</v>
      </c>
      <c r="W66">
        <v>1.5</v>
      </c>
      <c r="X66">
        <v>152.5214285714286</v>
      </c>
      <c r="Y66">
        <v>-5.0000000000000044E-2</v>
      </c>
      <c r="Z66">
        <v>264.70833333333337</v>
      </c>
      <c r="AA66">
        <v>0.67380952380952408</v>
      </c>
      <c r="AB66">
        <v>199.27651515151513</v>
      </c>
      <c r="AC66">
        <v>-1.9500000000000002</v>
      </c>
      <c r="AD66">
        <v>-575.84033613445365</v>
      </c>
      <c r="AE66">
        <v>-2.8999999999999995</v>
      </c>
      <c r="AF66">
        <v>-482.05555555555554</v>
      </c>
      <c r="AG66">
        <v>-0.90000000000000036</v>
      </c>
      <c r="AH66">
        <v>-215.21578947368425</v>
      </c>
      <c r="AI66">
        <v>-1.9761904761904767</v>
      </c>
      <c r="AJ66">
        <v>-417.51851851851859</v>
      </c>
      <c r="AK66">
        <v>23.875</v>
      </c>
      <c r="AL66">
        <v>-82.142857142857139</v>
      </c>
      <c r="AM66">
        <v>-103.11904761904759</v>
      </c>
      <c r="AN66">
        <v>-54.861111111111143</v>
      </c>
      <c r="AO66">
        <v>-113.74509803921572</v>
      </c>
      <c r="AP66">
        <v>-61.416666666666686</v>
      </c>
      <c r="AQ66">
        <v>-36.245614035087698</v>
      </c>
      <c r="AR66">
        <v>-61.247863247863222</v>
      </c>
      <c r="AS66">
        <v>-49.339285714285722</v>
      </c>
      <c r="AT66">
        <v>-43</v>
      </c>
      <c r="AU66">
        <v>58.083333333333314</v>
      </c>
      <c r="AV66">
        <v>-17.628787878787875</v>
      </c>
      <c r="AW66">
        <v>-90.302521008403346</v>
      </c>
      <c r="AX66">
        <v>33.666666666666686</v>
      </c>
      <c r="AY66">
        <v>-28.921052631578959</v>
      </c>
      <c r="AZ66">
        <v>-22.370370370370381</v>
      </c>
    </row>
    <row r="67" spans="1:52" x14ac:dyDescent="0.3">
      <c r="A67" s="2" t="s">
        <v>71</v>
      </c>
      <c r="B67" s="2">
        <v>30</v>
      </c>
      <c r="C67" s="2">
        <v>1</v>
      </c>
      <c r="D67" s="2">
        <v>35</v>
      </c>
      <c r="E67">
        <v>-1.2894736842105265</v>
      </c>
      <c r="F67">
        <v>270.57142857142867</v>
      </c>
      <c r="G67">
        <v>-0.94999999999999973</v>
      </c>
      <c r="H67">
        <v>50.344444444444434</v>
      </c>
      <c r="I67">
        <v>0.70000000000000018</v>
      </c>
      <c r="J67">
        <v>313.36315789473679</v>
      </c>
      <c r="K67">
        <v>-0.49818401937046008</v>
      </c>
      <c r="L67">
        <v>200.85145888594161</v>
      </c>
      <c r="M67">
        <v>0.61184210526315796</v>
      </c>
      <c r="N67">
        <v>459.88095238095235</v>
      </c>
      <c r="O67">
        <v>-0.20000000000000018</v>
      </c>
      <c r="P67">
        <v>0.61184210526315796</v>
      </c>
      <c r="Q67">
        <v>-0.64999999999999991</v>
      </c>
      <c r="R67">
        <v>-155.88888888888891</v>
      </c>
      <c r="S67">
        <v>-0.10835351089588396</v>
      </c>
      <c r="T67">
        <v>102.73039215686276</v>
      </c>
      <c r="U67">
        <v>3.3894736842105266</v>
      </c>
      <c r="V67">
        <v>765.375</v>
      </c>
      <c r="W67">
        <v>3.2785714285714285</v>
      </c>
      <c r="X67">
        <v>569.84999999999991</v>
      </c>
      <c r="Y67">
        <v>2.6111111111111112</v>
      </c>
      <c r="Z67">
        <v>602.07017543859638</v>
      </c>
      <c r="AA67">
        <v>3.0338983050847457</v>
      </c>
      <c r="AB67">
        <v>651.93486590038322</v>
      </c>
      <c r="AC67">
        <v>0.56315789473684208</v>
      </c>
      <c r="AD67">
        <v>45.119047619047592</v>
      </c>
      <c r="AE67">
        <v>-7.1428571428571619E-2</v>
      </c>
      <c r="AF67">
        <v>-204.48421052631574</v>
      </c>
      <c r="AG67">
        <v>0.14999999999999991</v>
      </c>
      <c r="AH67">
        <v>114.58333333333337</v>
      </c>
      <c r="AI67">
        <v>0.25945241199478497</v>
      </c>
      <c r="AJ67">
        <v>-3.1382868937048443</v>
      </c>
      <c r="AK67">
        <v>97.067669172932312</v>
      </c>
      <c r="AL67">
        <v>33.688888888888926</v>
      </c>
      <c r="AM67">
        <v>-30.121052631578948</v>
      </c>
      <c r="AN67">
        <v>27.32228116710877</v>
      </c>
      <c r="AO67">
        <v>164.69047619047618</v>
      </c>
      <c r="AP67">
        <v>35.929824561403507</v>
      </c>
      <c r="AQ67">
        <v>-25.444444444444457</v>
      </c>
      <c r="AR67">
        <v>47.247549019607845</v>
      </c>
      <c r="AS67">
        <v>74.78947368421052</v>
      </c>
      <c r="AT67">
        <v>48.949999999999989</v>
      </c>
      <c r="AU67">
        <v>51.087719298245617</v>
      </c>
      <c r="AV67">
        <v>65.626436781609215</v>
      </c>
      <c r="AW67">
        <v>10.976190476190467</v>
      </c>
      <c r="AX67">
        <v>-60.063157894736861</v>
      </c>
      <c r="AY67">
        <v>39.569444444444457</v>
      </c>
      <c r="AZ67">
        <v>3.8555211558307576</v>
      </c>
    </row>
    <row r="68" spans="1:52" x14ac:dyDescent="0.3">
      <c r="A68" s="2" t="s">
        <v>72</v>
      </c>
      <c r="B68" s="2">
        <v>30</v>
      </c>
      <c r="C68" s="2">
        <v>2</v>
      </c>
      <c r="D68" s="2">
        <v>34</v>
      </c>
      <c r="E68">
        <v>1.2611111111111106</v>
      </c>
      <c r="F68">
        <v>483.11111111111109</v>
      </c>
      <c r="G68">
        <v>0.69999999999999973</v>
      </c>
      <c r="H68">
        <v>99.535294117647027</v>
      </c>
      <c r="I68">
        <v>1.1499999999999999</v>
      </c>
      <c r="J68">
        <v>453.97777777777787</v>
      </c>
      <c r="K68">
        <v>1.0183908045977015</v>
      </c>
      <c r="L68">
        <v>336.34025974025963</v>
      </c>
      <c r="M68">
        <v>-1.3888888888888888</v>
      </c>
      <c r="N68">
        <v>146.05000000000007</v>
      </c>
      <c r="O68">
        <v>-0.79999999999999982</v>
      </c>
      <c r="P68">
        <v>-1.3888888888888888</v>
      </c>
      <c r="Q68">
        <v>-0.65000000000000036</v>
      </c>
      <c r="R68">
        <v>151.38888888888891</v>
      </c>
      <c r="S68">
        <v>-0.9224137931034484</v>
      </c>
      <c r="T68">
        <v>314.78844169246645</v>
      </c>
      <c r="U68">
        <v>1.85</v>
      </c>
      <c r="V68">
        <v>69.888888888888914</v>
      </c>
      <c r="W68">
        <v>1.4000000000000001</v>
      </c>
      <c r="X68">
        <v>109.0980392156863</v>
      </c>
      <c r="Y68">
        <v>0.94999999999999973</v>
      </c>
      <c r="Z68">
        <v>-183.48571428571427</v>
      </c>
      <c r="AA68">
        <v>1.4</v>
      </c>
      <c r="AB68">
        <v>-10.00191387559812</v>
      </c>
      <c r="AC68">
        <v>-1.4000000000000004</v>
      </c>
      <c r="AD68">
        <v>-700.42777777777781</v>
      </c>
      <c r="AE68">
        <v>-0.90000000000000036</v>
      </c>
      <c r="AF68">
        <v>-316.74736842105267</v>
      </c>
      <c r="AG68">
        <v>-1.1499999999999995</v>
      </c>
      <c r="AH68">
        <v>-465.59722222222217</v>
      </c>
      <c r="AI68">
        <v>-1.1500000000000004</v>
      </c>
      <c r="AJ68">
        <v>-494.89083820662768</v>
      </c>
      <c r="AK68">
        <v>73.388888888888914</v>
      </c>
      <c r="AL68">
        <v>-66.20588235294116</v>
      </c>
      <c r="AM68">
        <v>-37.177777777777749</v>
      </c>
      <c r="AN68">
        <v>-11.416233766233745</v>
      </c>
      <c r="AO68">
        <v>14.350000000000023</v>
      </c>
      <c r="AP68">
        <v>104.31578947368422</v>
      </c>
      <c r="AQ68">
        <v>-3.3888888888888573</v>
      </c>
      <c r="AR68">
        <v>41.501547987616107</v>
      </c>
      <c r="AS68">
        <v>-45.111111111111143</v>
      </c>
      <c r="AT68">
        <v>-46.79411764705884</v>
      </c>
      <c r="AU68">
        <v>-9.6000000000000227</v>
      </c>
      <c r="AV68">
        <v>-32.901435406698567</v>
      </c>
      <c r="AW68">
        <v>-44.083333333333314</v>
      </c>
      <c r="AX68">
        <v>11.884210526315769</v>
      </c>
      <c r="AY68">
        <v>-13.444444444444457</v>
      </c>
      <c r="AZ68">
        <v>-14.51461988304095</v>
      </c>
    </row>
    <row r="69" spans="1:52" x14ac:dyDescent="0.3">
      <c r="A69" s="2" t="s">
        <v>73</v>
      </c>
      <c r="B69" s="2">
        <v>30</v>
      </c>
      <c r="C69" s="2">
        <v>2</v>
      </c>
      <c r="D69" s="2">
        <v>38</v>
      </c>
      <c r="E69">
        <v>1.7333333333333329</v>
      </c>
      <c r="F69">
        <v>733.42690058479525</v>
      </c>
      <c r="G69">
        <v>3.4000000000000004</v>
      </c>
      <c r="H69">
        <v>1049.5666666666666</v>
      </c>
      <c r="I69">
        <v>2.6277777777777778</v>
      </c>
      <c r="J69">
        <v>817.33333333333326</v>
      </c>
      <c r="K69">
        <v>2.6190476190476191</v>
      </c>
      <c r="L69">
        <v>876.05</v>
      </c>
      <c r="M69">
        <v>-1.6277777777777778</v>
      </c>
      <c r="N69">
        <v>-326.52499999999998</v>
      </c>
      <c r="O69">
        <v>-2.8000000000000003</v>
      </c>
      <c r="P69">
        <v>-1.6277777777777778</v>
      </c>
      <c r="Q69">
        <v>-1.3888888888888888</v>
      </c>
      <c r="R69">
        <v>-369.33333333333337</v>
      </c>
      <c r="S69">
        <v>-1.9690476190476189</v>
      </c>
      <c r="T69">
        <v>-382.4655172413793</v>
      </c>
      <c r="U69">
        <v>0.93333333333333335</v>
      </c>
      <c r="V69">
        <v>-34.065789473684163</v>
      </c>
      <c r="W69">
        <v>0.79999999999999982</v>
      </c>
      <c r="X69">
        <v>105.44444444444446</v>
      </c>
      <c r="Y69">
        <v>1.9277777777777776</v>
      </c>
      <c r="Z69">
        <v>410.38888888888891</v>
      </c>
      <c r="AA69">
        <v>1.1966666666666665</v>
      </c>
      <c r="AB69">
        <v>156.83157894736848</v>
      </c>
      <c r="AC69">
        <v>-0.81666666666666687</v>
      </c>
      <c r="AD69">
        <v>-463.01666666666677</v>
      </c>
      <c r="AE69">
        <v>-0.39999999999999947</v>
      </c>
      <c r="AF69">
        <v>-202.39999999999998</v>
      </c>
      <c r="AG69">
        <v>-1.6111111111111107</v>
      </c>
      <c r="AH69">
        <v>-548.66666666666663</v>
      </c>
      <c r="AI69">
        <v>-0.91666666666666652</v>
      </c>
      <c r="AJ69">
        <v>-386.61448275862062</v>
      </c>
      <c r="AK69">
        <v>38.970760233918156</v>
      </c>
      <c r="AL69">
        <v>42.255555555555532</v>
      </c>
      <c r="AM69">
        <v>135.44444444444446</v>
      </c>
      <c r="AN69">
        <v>70.574025974026</v>
      </c>
      <c r="AO69">
        <v>-41.5</v>
      </c>
      <c r="AP69">
        <v>31.299999999999955</v>
      </c>
      <c r="AQ69">
        <v>-23.642857142857139</v>
      </c>
      <c r="AR69">
        <v>-15.350000000000023</v>
      </c>
      <c r="AS69">
        <v>-22.276315789473699</v>
      </c>
      <c r="AT69">
        <v>-4.0555555555555429</v>
      </c>
      <c r="AU69">
        <v>-28.333333333333343</v>
      </c>
      <c r="AV69">
        <v>-11.303349282296637</v>
      </c>
      <c r="AW69">
        <v>1.5</v>
      </c>
      <c r="AX69">
        <v>-27</v>
      </c>
      <c r="AY69">
        <v>-62.166666666666686</v>
      </c>
      <c r="AZ69">
        <v>-27.139999999999986</v>
      </c>
    </row>
    <row r="70" spans="1:52" x14ac:dyDescent="0.3">
      <c r="A70" s="2" t="s">
        <v>74</v>
      </c>
      <c r="B70" s="2">
        <v>30</v>
      </c>
      <c r="C70" s="2">
        <v>2</v>
      </c>
      <c r="D70" s="2">
        <v>33</v>
      </c>
      <c r="E70">
        <v>5.5555555555555358E-3</v>
      </c>
      <c r="F70">
        <v>95.549999999999955</v>
      </c>
      <c r="G70">
        <v>-0.10000000000000009</v>
      </c>
      <c r="H70">
        <v>268.09210526315792</v>
      </c>
      <c r="I70">
        <v>0.20000000000000018</v>
      </c>
      <c r="J70">
        <v>108.92631578947362</v>
      </c>
      <c r="K70">
        <v>2.931034482758621E-2</v>
      </c>
      <c r="L70">
        <v>142.75415070242661</v>
      </c>
      <c r="M70">
        <v>-1.2055555555555553</v>
      </c>
      <c r="N70">
        <v>-404.38596491228077</v>
      </c>
      <c r="O70">
        <v>-1.85</v>
      </c>
      <c r="P70">
        <v>-1.2055555555555553</v>
      </c>
      <c r="Q70">
        <v>-1.5999999999999996</v>
      </c>
      <c r="R70">
        <v>-348.07500000000005</v>
      </c>
      <c r="S70">
        <v>-1.5655172413793106</v>
      </c>
      <c r="T70">
        <v>-375.51517241379315</v>
      </c>
      <c r="U70">
        <v>1.7722222222222221</v>
      </c>
      <c r="V70">
        <v>-141.94999999999993</v>
      </c>
      <c r="W70">
        <v>1.9</v>
      </c>
      <c r="X70">
        <v>387.72932330827064</v>
      </c>
      <c r="Y70">
        <v>2</v>
      </c>
      <c r="Z70">
        <v>172.22368421052636</v>
      </c>
      <c r="AA70">
        <v>1.8857142857142859</v>
      </c>
      <c r="AB70">
        <v>142.68103448275861</v>
      </c>
      <c r="AC70">
        <v>-0.35000000000000009</v>
      </c>
      <c r="AD70">
        <v>-239.72514619883043</v>
      </c>
      <c r="AE70">
        <v>-1.0500000000000003</v>
      </c>
      <c r="AF70">
        <v>-252.78947368421052</v>
      </c>
      <c r="AG70">
        <v>-0.86666666666666714</v>
      </c>
      <c r="AH70">
        <v>-430.29999999999995</v>
      </c>
      <c r="AI70">
        <v>-0.75714285714285667</v>
      </c>
      <c r="AJ70">
        <v>-301.23768472906397</v>
      </c>
      <c r="AK70">
        <v>38.527777777777771</v>
      </c>
      <c r="AL70">
        <v>-12.532894736842081</v>
      </c>
      <c r="AM70">
        <v>46.757894736842132</v>
      </c>
      <c r="AN70">
        <v>23.844189016602826</v>
      </c>
      <c r="AO70">
        <v>-29.766081871345023</v>
      </c>
      <c r="AP70">
        <v>48.78289473684211</v>
      </c>
      <c r="AQ70">
        <v>9.4499999999999886</v>
      </c>
      <c r="AR70">
        <v>7.6875862068965546</v>
      </c>
      <c r="AS70">
        <v>-11.349999999999994</v>
      </c>
      <c r="AT70">
        <v>5.0150375939849141</v>
      </c>
      <c r="AU70">
        <v>-17.90789473684211</v>
      </c>
      <c r="AV70">
        <v>-13.415948275862064</v>
      </c>
      <c r="AW70">
        <v>-128.12280701754383</v>
      </c>
      <c r="AX70">
        <v>-43.957894736842121</v>
      </c>
      <c r="AY70">
        <v>-58.755555555555532</v>
      </c>
      <c r="AZ70">
        <v>-75.756157635467986</v>
      </c>
    </row>
    <row r="71" spans="1:52" x14ac:dyDescent="0.3">
      <c r="A71" s="2" t="s">
        <v>75</v>
      </c>
      <c r="B71" s="2">
        <v>30</v>
      </c>
      <c r="C71" s="2">
        <v>2</v>
      </c>
      <c r="D71" s="2">
        <v>39</v>
      </c>
      <c r="E71">
        <v>1.121428571428571</v>
      </c>
      <c r="F71">
        <v>117.83333333333326</v>
      </c>
      <c r="G71">
        <v>-0.35000000000000009</v>
      </c>
      <c r="H71">
        <v>-194.13333333333344</v>
      </c>
      <c r="I71">
        <v>0.79999999999999982</v>
      </c>
      <c r="J71">
        <v>104.875</v>
      </c>
      <c r="K71">
        <v>0.40666666666666673</v>
      </c>
      <c r="L71">
        <v>3.0537056928035327</v>
      </c>
      <c r="M71">
        <v>-0.62857142857142856</v>
      </c>
      <c r="N71">
        <v>-333.33333333333348</v>
      </c>
      <c r="O71">
        <v>-5.0000000000000266E-2</v>
      </c>
      <c r="P71">
        <v>-0.62857142857142856</v>
      </c>
      <c r="Q71">
        <v>-0.27499999999999991</v>
      </c>
      <c r="R71">
        <v>-209.39495798319319</v>
      </c>
      <c r="S71">
        <v>-0.26666666666666661</v>
      </c>
      <c r="T71">
        <v>-162.54897959183654</v>
      </c>
      <c r="U71">
        <v>1.6722222222222225</v>
      </c>
      <c r="V71">
        <v>-131.75</v>
      </c>
      <c r="W71">
        <v>1.0499999999999998</v>
      </c>
      <c r="X71">
        <v>-123.26666666666665</v>
      </c>
      <c r="Y71">
        <v>1.7000000000000002</v>
      </c>
      <c r="Z71">
        <v>164.72499999999991</v>
      </c>
      <c r="AA71">
        <v>1.4678160919540229</v>
      </c>
      <c r="AB71">
        <v>-36.132653061224573</v>
      </c>
      <c r="AC71">
        <v>0.31111111111111134</v>
      </c>
      <c r="AD71">
        <v>19.466666666666697</v>
      </c>
      <c r="AE71">
        <v>1.0500000000000003</v>
      </c>
      <c r="AF71">
        <v>-303.5411764705882</v>
      </c>
      <c r="AG71">
        <v>0.25</v>
      </c>
      <c r="AH71">
        <v>-883.97647058823554</v>
      </c>
      <c r="AI71">
        <v>0.54252873563218396</v>
      </c>
      <c r="AJ71">
        <v>-376.17602040816337</v>
      </c>
      <c r="AK71">
        <v>-92.666666666666686</v>
      </c>
      <c r="AL71">
        <v>-38.399999999999977</v>
      </c>
      <c r="AM71">
        <v>-68.958333333333343</v>
      </c>
      <c r="AN71">
        <v>-65.297529538131016</v>
      </c>
      <c r="AO71">
        <v>-78.066666666666663</v>
      </c>
      <c r="AP71">
        <v>9.1323529411764639</v>
      </c>
      <c r="AQ71">
        <v>-52.873949579831901</v>
      </c>
      <c r="AR71">
        <v>-36.717346938775506</v>
      </c>
      <c r="AS71">
        <v>-17.25</v>
      </c>
      <c r="AT71">
        <v>-32</v>
      </c>
      <c r="AU71">
        <v>-7.7749999999999773</v>
      </c>
      <c r="AV71">
        <v>-17.255102040816325</v>
      </c>
      <c r="AW71">
        <v>-7.8000000000000114</v>
      </c>
      <c r="AX71">
        <v>8.7176470588235588</v>
      </c>
      <c r="AY71">
        <v>-32.811764705882354</v>
      </c>
      <c r="AZ71">
        <v>-15.070153061224516</v>
      </c>
    </row>
    <row r="72" spans="1:52" x14ac:dyDescent="0.3">
      <c r="A72" s="2" t="s">
        <v>77</v>
      </c>
      <c r="B72" s="2">
        <v>30</v>
      </c>
      <c r="C72" s="2">
        <v>2</v>
      </c>
      <c r="D72" s="2">
        <v>33</v>
      </c>
      <c r="E72">
        <v>-0.7</v>
      </c>
      <c r="F72">
        <v>-224.33333333333334</v>
      </c>
      <c r="G72">
        <v>-0.85</v>
      </c>
      <c r="H72">
        <v>-194.66666666666666</v>
      </c>
      <c r="I72">
        <v>-0.5</v>
      </c>
      <c r="J72">
        <v>-178.57142857142858</v>
      </c>
      <c r="K72">
        <v>-0.68333333333333335</v>
      </c>
      <c r="L72">
        <v>-200.17857142857142</v>
      </c>
      <c r="M72">
        <v>-0.85</v>
      </c>
      <c r="N72">
        <v>-193.92307692307693</v>
      </c>
      <c r="O72">
        <v>-0.6</v>
      </c>
      <c r="P72">
        <v>-0.85</v>
      </c>
      <c r="Q72">
        <v>-0.75</v>
      </c>
      <c r="R72">
        <v>-161.25</v>
      </c>
      <c r="S72">
        <v>-0.73333333333333328</v>
      </c>
      <c r="T72">
        <v>-187.20588235294119</v>
      </c>
      <c r="U72">
        <v>0.6</v>
      </c>
      <c r="V72">
        <v>42.333333333333343</v>
      </c>
      <c r="W72">
        <v>0.73888888888888893</v>
      </c>
      <c r="X72">
        <v>87.666666666666657</v>
      </c>
      <c r="Y72">
        <v>0.35714285714285715</v>
      </c>
      <c r="Z72">
        <v>71.571428571428584</v>
      </c>
      <c r="AA72">
        <v>0.56794871794871793</v>
      </c>
      <c r="AB72">
        <v>68.178571428571416</v>
      </c>
      <c r="AC72">
        <v>0.55000000000000004</v>
      </c>
      <c r="AD72">
        <v>94.589743589743605</v>
      </c>
      <c r="AE72">
        <v>0.15555555555555556</v>
      </c>
      <c r="AF72">
        <v>43.777777777777771</v>
      </c>
      <c r="AG72">
        <v>0.75</v>
      </c>
      <c r="AH72">
        <v>161.25</v>
      </c>
      <c r="AI72">
        <v>0.46410256410256406</v>
      </c>
      <c r="AJ72">
        <v>53.372549019607845</v>
      </c>
      <c r="AK72">
        <v>-147.88888888888889</v>
      </c>
      <c r="AL72">
        <v>-125.91666666666667</v>
      </c>
      <c r="AM72">
        <v>-134.14285714285714</v>
      </c>
      <c r="AN72">
        <v>-135.03571428571428</v>
      </c>
      <c r="AO72">
        <v>-138.07692307692307</v>
      </c>
      <c r="AP72">
        <v>-148.33333333333334</v>
      </c>
      <c r="AQ72">
        <v>-132.33333333333334</v>
      </c>
      <c r="AR72">
        <v>-138.76470588235293</v>
      </c>
      <c r="AS72">
        <v>-34.111111111111114</v>
      </c>
      <c r="AT72">
        <v>18.916666666666671</v>
      </c>
      <c r="AU72">
        <v>27.142857142857139</v>
      </c>
      <c r="AV72">
        <v>3.0357142857142776</v>
      </c>
      <c r="AW72">
        <v>38.743589743589737</v>
      </c>
      <c r="AX72">
        <v>15.666666666666686</v>
      </c>
      <c r="AY72">
        <v>132.33333333333334</v>
      </c>
      <c r="AZ72">
        <v>22.764705882352928</v>
      </c>
    </row>
    <row r="73" spans="1:52" x14ac:dyDescent="0.3">
      <c r="A73" s="2" t="s">
        <v>78</v>
      </c>
      <c r="B73" s="2">
        <v>30</v>
      </c>
      <c r="C73" s="2">
        <v>2</v>
      </c>
      <c r="D73" s="2">
        <v>34</v>
      </c>
      <c r="E73">
        <v>-0.14999999999999991</v>
      </c>
      <c r="F73">
        <v>-11.625</v>
      </c>
      <c r="G73">
        <v>0.80000000000000027</v>
      </c>
      <c r="H73">
        <v>44.733333333333348</v>
      </c>
      <c r="I73">
        <v>1.4499999999999997</v>
      </c>
      <c r="J73">
        <v>-22.994117647058829</v>
      </c>
      <c r="K73">
        <v>0.73218390804597711</v>
      </c>
      <c r="L73">
        <v>6.773148148148266</v>
      </c>
      <c r="M73">
        <v>-0.31111111111111134</v>
      </c>
      <c r="N73">
        <v>-211.55555555555554</v>
      </c>
      <c r="O73">
        <v>-0.90000000000000013</v>
      </c>
      <c r="P73">
        <v>-0.31111111111111134</v>
      </c>
      <c r="Q73">
        <v>-0.64999999999999991</v>
      </c>
      <c r="R73">
        <v>-175.40000000000009</v>
      </c>
      <c r="S73">
        <v>-0.6419540229885059</v>
      </c>
      <c r="T73">
        <v>-145.4021739130435</v>
      </c>
      <c r="U73">
        <v>1.3499999999999999</v>
      </c>
      <c r="V73">
        <v>348.23214285714289</v>
      </c>
      <c r="W73">
        <v>1</v>
      </c>
      <c r="X73">
        <v>168.26666666666665</v>
      </c>
      <c r="Y73">
        <v>1.7055555555555555</v>
      </c>
      <c r="Z73">
        <v>30.044117647058783</v>
      </c>
      <c r="AA73">
        <v>1.3367816091954023</v>
      </c>
      <c r="AB73">
        <v>209.1789215686274</v>
      </c>
      <c r="AC73">
        <v>-1</v>
      </c>
      <c r="AD73">
        <v>-404.33333333333326</v>
      </c>
      <c r="AE73">
        <v>-1.6</v>
      </c>
      <c r="AF73">
        <v>-347.80158730158723</v>
      </c>
      <c r="AG73">
        <v>-1.5944444444444446</v>
      </c>
      <c r="AH73">
        <v>-430.09999999999991</v>
      </c>
      <c r="AI73">
        <v>-1.3925287356321836</v>
      </c>
      <c r="AJ73">
        <v>-395.00167224080269</v>
      </c>
      <c r="AK73">
        <v>23.25</v>
      </c>
      <c r="AL73">
        <v>-27.911111111111097</v>
      </c>
      <c r="AM73">
        <v>-4.3529411764706083</v>
      </c>
      <c r="AN73">
        <v>-3.1388888888888573</v>
      </c>
      <c r="AO73">
        <v>18.078431372549062</v>
      </c>
      <c r="AP73">
        <v>-55.892857142857167</v>
      </c>
      <c r="AQ73">
        <v>-53.552380952380929</v>
      </c>
      <c r="AR73">
        <v>-21.810869565217388</v>
      </c>
      <c r="AS73">
        <v>30.607142857142861</v>
      </c>
      <c r="AT73">
        <v>23.800000000000011</v>
      </c>
      <c r="AU73">
        <v>-23.147058823529392</v>
      </c>
      <c r="AV73">
        <v>17.230392156862706</v>
      </c>
      <c r="AW73">
        <v>-62.522875816993462</v>
      </c>
      <c r="AX73">
        <v>-30.246031746031747</v>
      </c>
      <c r="AY73">
        <v>-4.3583333333333485</v>
      </c>
      <c r="AZ73">
        <v>-33.316053511705718</v>
      </c>
    </row>
    <row r="74" spans="1:52" x14ac:dyDescent="0.3">
      <c r="A74" s="2" t="s">
        <v>79</v>
      </c>
      <c r="B74" s="2">
        <v>30</v>
      </c>
      <c r="C74" s="2">
        <v>2</v>
      </c>
      <c r="D74" s="2">
        <v>38</v>
      </c>
      <c r="E74">
        <v>-3.322222222222222</v>
      </c>
      <c r="F74">
        <v>-688.85263157894724</v>
      </c>
      <c r="G74">
        <v>-4.0999999999999996</v>
      </c>
      <c r="H74">
        <v>-313.5</v>
      </c>
      <c r="I74">
        <v>-1.9000000000000001</v>
      </c>
      <c r="J74">
        <v>181.66666666666674</v>
      </c>
      <c r="K74">
        <v>-3.1206896551724137</v>
      </c>
      <c r="L74">
        <v>-325.68181818181824</v>
      </c>
      <c r="M74">
        <v>1.8333333333333335</v>
      </c>
      <c r="N74">
        <v>593.61818181818182</v>
      </c>
      <c r="O74">
        <v>-1.3499999999999999</v>
      </c>
      <c r="P74">
        <v>1.8333333333333335</v>
      </c>
      <c r="Q74">
        <v>-1</v>
      </c>
      <c r="R74">
        <v>141.10588235294131</v>
      </c>
      <c r="S74">
        <v>-0.21436781609195377</v>
      </c>
      <c r="T74">
        <v>507.82875264270592</v>
      </c>
      <c r="U74">
        <v>1.6999999999999997</v>
      </c>
      <c r="V74">
        <v>85.719298245614027</v>
      </c>
      <c r="W74">
        <v>2.0222222222222221</v>
      </c>
      <c r="X74">
        <v>-493.5</v>
      </c>
      <c r="Y74">
        <v>0.93333333333333357</v>
      </c>
      <c r="Z74">
        <v>-389.25</v>
      </c>
      <c r="AA74">
        <v>1.5357142857142856</v>
      </c>
      <c r="AB74">
        <v>-231.28961038961052</v>
      </c>
      <c r="AC74">
        <v>-0.10000000000000009</v>
      </c>
      <c r="AD74">
        <v>69.18181818181813</v>
      </c>
      <c r="AE74">
        <v>1.0499999999999998</v>
      </c>
      <c r="AF74">
        <v>-442.26666666666665</v>
      </c>
      <c r="AG74">
        <v>1.8555555555555554</v>
      </c>
      <c r="AH74">
        <v>551.29411764705878</v>
      </c>
      <c r="AI74">
        <v>0.92619047619047601</v>
      </c>
      <c r="AJ74">
        <v>162.78488372093034</v>
      </c>
      <c r="AK74">
        <v>-57.578947368421041</v>
      </c>
      <c r="AL74">
        <v>36.100000000000023</v>
      </c>
      <c r="AM74">
        <v>49.291666666666686</v>
      </c>
      <c r="AN74">
        <v>-4.9545454545454959</v>
      </c>
      <c r="AO74">
        <v>-39.163636363636385</v>
      </c>
      <c r="AP74">
        <v>-220.13333333333333</v>
      </c>
      <c r="AQ74">
        <v>-24.247058823529414</v>
      </c>
      <c r="AR74">
        <v>-45.972515856236782</v>
      </c>
      <c r="AS74">
        <v>127.91228070175438</v>
      </c>
      <c r="AT74">
        <v>18.399999999999977</v>
      </c>
      <c r="AU74">
        <v>-28.125</v>
      </c>
      <c r="AV74">
        <v>50.99740259740264</v>
      </c>
      <c r="AW74">
        <v>88.363636363636374</v>
      </c>
      <c r="AX74">
        <v>-10.866666666666674</v>
      </c>
      <c r="AY74">
        <v>16.247058823529414</v>
      </c>
      <c r="AZ74">
        <v>39.207364341085281</v>
      </c>
    </row>
    <row r="75" spans="1:52" x14ac:dyDescent="0.3">
      <c r="A75" s="2" t="s">
        <v>80</v>
      </c>
      <c r="B75" s="2">
        <v>30</v>
      </c>
      <c r="C75" s="2">
        <v>2</v>
      </c>
      <c r="D75" s="2">
        <v>32</v>
      </c>
      <c r="E75">
        <v>0.25</v>
      </c>
      <c r="F75">
        <v>524.875</v>
      </c>
      <c r="G75">
        <v>4.9999999999999822E-2</v>
      </c>
      <c r="H75">
        <v>-105.00694444444434</v>
      </c>
      <c r="I75">
        <v>1.8500000000000005</v>
      </c>
      <c r="J75">
        <v>459.56666666666672</v>
      </c>
      <c r="K75">
        <v>0.71666666666666634</v>
      </c>
      <c r="L75">
        <v>298.29559748427664</v>
      </c>
      <c r="M75">
        <v>-1.8</v>
      </c>
      <c r="N75">
        <v>-331.52083333333337</v>
      </c>
      <c r="O75">
        <v>0.14999999999999991</v>
      </c>
      <c r="P75">
        <v>-1.8</v>
      </c>
      <c r="Q75">
        <v>-2.2999999999999998</v>
      </c>
      <c r="R75">
        <v>-774.2</v>
      </c>
      <c r="S75">
        <v>-1.3166666666666669</v>
      </c>
      <c r="T75">
        <v>-198.9041666666667</v>
      </c>
      <c r="U75">
        <v>-0.84999999999999964</v>
      </c>
      <c r="V75">
        <v>-272.75</v>
      </c>
      <c r="W75">
        <v>0.95000000000000018</v>
      </c>
      <c r="X75">
        <v>397.99107142857144</v>
      </c>
      <c r="Y75">
        <v>0.43888888888888866</v>
      </c>
      <c r="Z75">
        <v>-74.999999999999886</v>
      </c>
      <c r="AA75">
        <v>0.17962962962962958</v>
      </c>
      <c r="AB75">
        <v>4.2758310871518006</v>
      </c>
      <c r="AC75">
        <v>1.2666666666666666</v>
      </c>
      <c r="AD75">
        <v>292.33035714285711</v>
      </c>
      <c r="AE75">
        <v>-1.1277777777777778</v>
      </c>
      <c r="AF75">
        <v>-305.59558823529414</v>
      </c>
      <c r="AG75">
        <v>-0.44444444444444464</v>
      </c>
      <c r="AH75">
        <v>415.86666666666667</v>
      </c>
      <c r="AI75">
        <v>-0.10185185185185164</v>
      </c>
      <c r="AJ75">
        <v>120.06250000000011</v>
      </c>
      <c r="AK75">
        <v>-43.71052631578948</v>
      </c>
      <c r="AL75">
        <v>-74.104166666666657</v>
      </c>
      <c r="AM75">
        <v>-24.133333333333326</v>
      </c>
      <c r="AN75">
        <v>-45.064290705800119</v>
      </c>
      <c r="AO75">
        <v>-44.5</v>
      </c>
      <c r="AP75">
        <v>88.722689075630257</v>
      </c>
      <c r="AQ75">
        <v>-51.771428571428572</v>
      </c>
      <c r="AR75">
        <v>0.21250000000000568</v>
      </c>
      <c r="AS75">
        <v>17.46052631578948</v>
      </c>
      <c r="AT75">
        <v>87.294642857142861</v>
      </c>
      <c r="AU75">
        <v>48.999999999999972</v>
      </c>
      <c r="AV75">
        <v>51.281221922731334</v>
      </c>
      <c r="AW75">
        <v>7.6428571428571672</v>
      </c>
      <c r="AX75">
        <v>6.8308823529411882</v>
      </c>
      <c r="AY75">
        <v>136.64444444444445</v>
      </c>
      <c r="AZ75">
        <v>53.8125</v>
      </c>
    </row>
    <row r="76" spans="1:52" x14ac:dyDescent="0.3">
      <c r="A76" s="2" t="s">
        <v>81</v>
      </c>
      <c r="B76" s="2">
        <v>30</v>
      </c>
      <c r="C76" s="2">
        <v>2</v>
      </c>
      <c r="D76" s="2">
        <v>30</v>
      </c>
      <c r="E76">
        <v>-2.4</v>
      </c>
      <c r="F76">
        <v>-838.91666666666663</v>
      </c>
      <c r="G76">
        <v>0.67499999999999982</v>
      </c>
      <c r="H76">
        <v>-108.52499999999998</v>
      </c>
      <c r="I76">
        <v>0.125</v>
      </c>
      <c r="J76">
        <v>-173.61111111111114</v>
      </c>
      <c r="K76">
        <v>-3.3333333333333215E-2</v>
      </c>
      <c r="L76">
        <v>-165.09717868338555</v>
      </c>
      <c r="M76">
        <v>-0.44999999999999996</v>
      </c>
      <c r="N76">
        <v>-84.555555555555543</v>
      </c>
      <c r="O76">
        <v>1.85</v>
      </c>
      <c r="P76">
        <v>-0.44999999999999996</v>
      </c>
      <c r="Q76">
        <v>-0.42500000000000004</v>
      </c>
      <c r="R76">
        <v>152.06060606060612</v>
      </c>
      <c r="S76">
        <v>0.67222222222222228</v>
      </c>
      <c r="T76">
        <v>195.59677419354841</v>
      </c>
      <c r="U76">
        <v>0.89999999999999991</v>
      </c>
      <c r="V76">
        <v>159.16666666666663</v>
      </c>
      <c r="W76">
        <v>5.7142857142857384E-2</v>
      </c>
      <c r="X76">
        <v>101.79166666666663</v>
      </c>
      <c r="Y76">
        <v>-2</v>
      </c>
      <c r="Z76">
        <v>-334.8888888888888</v>
      </c>
      <c r="AA76">
        <v>-0.3579710144927537</v>
      </c>
      <c r="AB76">
        <v>-34.755968169761218</v>
      </c>
      <c r="AC76">
        <v>-5.0000000000000044E-2</v>
      </c>
      <c r="AD76">
        <v>40.055555555555543</v>
      </c>
      <c r="AE76">
        <v>-0.24285714285714288</v>
      </c>
      <c r="AF76">
        <v>-232.9545454545455</v>
      </c>
      <c r="AG76">
        <v>0.17500000000000004</v>
      </c>
      <c r="AH76">
        <v>120.87272727272727</v>
      </c>
      <c r="AI76">
        <v>-2.2463768115942084E-2</v>
      </c>
      <c r="AJ76">
        <v>-14.63523573200996</v>
      </c>
      <c r="AK76">
        <v>-167</v>
      </c>
      <c r="AL76">
        <v>-49.550000000000011</v>
      </c>
      <c r="AM76">
        <v>55.388888888888886</v>
      </c>
      <c r="AN76">
        <v>9.1849529780564296</v>
      </c>
      <c r="AO76">
        <v>3</v>
      </c>
      <c r="AP76">
        <v>46.818181818181813</v>
      </c>
      <c r="AQ76">
        <v>88.515151515151501</v>
      </c>
      <c r="AR76">
        <v>41.567741935483866</v>
      </c>
      <c r="AS76">
        <v>-63.75</v>
      </c>
      <c r="AT76">
        <v>90.75</v>
      </c>
      <c r="AU76">
        <v>-44.388888888888886</v>
      </c>
      <c r="AV76">
        <v>-13.122015915119363</v>
      </c>
      <c r="AW76">
        <v>56.75</v>
      </c>
      <c r="AX76">
        <v>14.681818181818187</v>
      </c>
      <c r="AY76">
        <v>-35.981818181818198</v>
      </c>
      <c r="AZ76">
        <v>6.8784119106699677</v>
      </c>
    </row>
    <row r="77" spans="1:52" x14ac:dyDescent="0.3">
      <c r="A77" s="2" t="s">
        <v>82</v>
      </c>
      <c r="B77" s="2">
        <v>30</v>
      </c>
      <c r="C77" s="2">
        <v>2</v>
      </c>
      <c r="D77" s="2">
        <v>36</v>
      </c>
      <c r="E77">
        <v>1.9415204678362579</v>
      </c>
      <c r="F77">
        <v>325.77777777777771</v>
      </c>
      <c r="G77">
        <v>0.16111111111111098</v>
      </c>
      <c r="H77">
        <v>152.40277777777783</v>
      </c>
      <c r="I77">
        <v>0.75</v>
      </c>
      <c r="J77">
        <v>91.182352941176418</v>
      </c>
      <c r="K77">
        <v>0.94733656174334158</v>
      </c>
      <c r="L77">
        <v>188.47309573724669</v>
      </c>
      <c r="M77">
        <v>-2.064327485380117</v>
      </c>
      <c r="N77">
        <v>-294.04411764705878</v>
      </c>
      <c r="O77">
        <v>-0.63333333333333308</v>
      </c>
      <c r="P77">
        <v>-2.064327485380117</v>
      </c>
      <c r="Q77">
        <v>-1.8499999999999999</v>
      </c>
      <c r="R77">
        <v>-305.83333333333331</v>
      </c>
      <c r="S77">
        <v>-1.5145278450363195</v>
      </c>
      <c r="T77">
        <v>-281.76470588235287</v>
      </c>
      <c r="U77">
        <v>4.7368421052631504E-2</v>
      </c>
      <c r="V77">
        <v>-87.111111111111086</v>
      </c>
      <c r="W77">
        <v>1.4500000000000002</v>
      </c>
      <c r="X77">
        <v>293.88888888888886</v>
      </c>
      <c r="Y77">
        <v>1.65</v>
      </c>
      <c r="Z77">
        <v>342.83193277310926</v>
      </c>
      <c r="AA77">
        <v>0.97848761408083451</v>
      </c>
      <c r="AB77">
        <v>157.08919382504291</v>
      </c>
      <c r="AC77">
        <v>0.2421052631578946</v>
      </c>
      <c r="AD77">
        <v>-78.563025210084106</v>
      </c>
      <c r="AE77">
        <v>-1.4500000000000002</v>
      </c>
      <c r="AF77">
        <v>-273.5625</v>
      </c>
      <c r="AG77">
        <v>-0.45000000000000018</v>
      </c>
      <c r="AH77">
        <v>-255.85714285714289</v>
      </c>
      <c r="AI77">
        <v>-0.5019556714471971</v>
      </c>
      <c r="AJ77">
        <v>-202.80481283422466</v>
      </c>
      <c r="AK77">
        <v>-8.1111111111111143</v>
      </c>
      <c r="AL77">
        <v>25.805555555555543</v>
      </c>
      <c r="AM77">
        <v>10.617647058823536</v>
      </c>
      <c r="AN77">
        <v>6.3396226415094361</v>
      </c>
      <c r="AO77">
        <v>45.073529411764696</v>
      </c>
      <c r="AP77">
        <v>-55.258928571428584</v>
      </c>
      <c r="AQ77">
        <v>-22.055555555555543</v>
      </c>
      <c r="AR77">
        <v>-17.333333333333314</v>
      </c>
      <c r="AS77">
        <v>-71.555555555555571</v>
      </c>
      <c r="AT77">
        <v>67.2777777777778</v>
      </c>
      <c r="AU77">
        <v>-47.403361344537814</v>
      </c>
      <c r="AV77">
        <v>-24.248713550600343</v>
      </c>
      <c r="AW77">
        <v>-2.1092436974789734</v>
      </c>
      <c r="AX77">
        <v>-28.3125</v>
      </c>
      <c r="AY77">
        <v>-56.039682539682531</v>
      </c>
      <c r="AZ77">
        <v>-30.32174688057043</v>
      </c>
    </row>
    <row r="78" spans="1:52" x14ac:dyDescent="0.3">
      <c r="A78" s="2" t="s">
        <v>83</v>
      </c>
      <c r="B78" s="2">
        <v>30</v>
      </c>
      <c r="C78" s="2">
        <v>2</v>
      </c>
      <c r="D78" s="2">
        <v>31</v>
      </c>
      <c r="E78">
        <v>-0.27777777777777768</v>
      </c>
      <c r="F78">
        <v>-9.4166666666667425</v>
      </c>
      <c r="G78">
        <v>0.60000000000000009</v>
      </c>
      <c r="H78">
        <v>447.28571428571445</v>
      </c>
      <c r="I78">
        <v>-1.0777777777777775</v>
      </c>
      <c r="J78">
        <v>220.13461538461547</v>
      </c>
      <c r="K78">
        <v>-0.2238095238095239</v>
      </c>
      <c r="L78">
        <v>226.41185897435889</v>
      </c>
      <c r="M78">
        <v>-0.33888888888888902</v>
      </c>
      <c r="N78">
        <v>348.4666666666667</v>
      </c>
      <c r="O78">
        <v>-1.1000000000000001</v>
      </c>
      <c r="P78">
        <v>-0.33888888888888902</v>
      </c>
      <c r="Q78">
        <v>0.33333333333333348</v>
      </c>
      <c r="R78">
        <v>232.64285714285711</v>
      </c>
      <c r="S78">
        <v>-0.39761904761904754</v>
      </c>
      <c r="T78">
        <v>88.276333789329783</v>
      </c>
      <c r="U78">
        <v>0.75</v>
      </c>
      <c r="V78">
        <v>-146.58333333333326</v>
      </c>
      <c r="W78">
        <v>2.0857142857142854</v>
      </c>
      <c r="X78">
        <v>207.28571428571422</v>
      </c>
      <c r="Y78">
        <v>-2.0333333333333332</v>
      </c>
      <c r="Z78">
        <v>-398.49572649572656</v>
      </c>
      <c r="AA78">
        <v>7.5000000000000178E-2</v>
      </c>
      <c r="AB78">
        <v>-317.17435897435894</v>
      </c>
      <c r="AC78">
        <v>-0.29999999999999982</v>
      </c>
      <c r="AD78">
        <v>-83.552380952380872</v>
      </c>
      <c r="AE78">
        <v>-2.4714285714285711</v>
      </c>
      <c r="AF78">
        <v>-776.14285714285711</v>
      </c>
      <c r="AG78">
        <v>1.8888888888888888</v>
      </c>
      <c r="AH78">
        <v>107.85714285714289</v>
      </c>
      <c r="AI78">
        <v>-0.10833333333333339</v>
      </c>
      <c r="AJ78">
        <v>-346.92339261285929</v>
      </c>
      <c r="AK78">
        <v>73.75</v>
      </c>
      <c r="AL78">
        <v>-37.571428571428612</v>
      </c>
      <c r="AM78">
        <v>63.192307692307679</v>
      </c>
      <c r="AN78">
        <v>27.450320512820497</v>
      </c>
      <c r="AO78">
        <v>88.53333333333336</v>
      </c>
      <c r="AP78">
        <v>37.738095238095241</v>
      </c>
      <c r="AQ78">
        <v>-51.761904761904788</v>
      </c>
      <c r="AR78">
        <v>22.819425444596448</v>
      </c>
      <c r="AS78">
        <v>-89.25</v>
      </c>
      <c r="AT78">
        <v>-67.857142857142833</v>
      </c>
      <c r="AU78">
        <v>-7.3589743589743648</v>
      </c>
      <c r="AV78">
        <v>-23.046153846153857</v>
      </c>
      <c r="AW78">
        <v>-46.361904761904782</v>
      </c>
      <c r="AX78">
        <v>-53.571428571428555</v>
      </c>
      <c r="AY78">
        <v>-15.40476190476187</v>
      </c>
      <c r="AZ78">
        <v>-41.819425444596448</v>
      </c>
    </row>
    <row r="79" spans="1:52" x14ac:dyDescent="0.3">
      <c r="A79" s="2" t="s">
        <v>84</v>
      </c>
      <c r="B79" s="2">
        <v>30</v>
      </c>
      <c r="C79" s="2">
        <v>2</v>
      </c>
      <c r="D79" s="2">
        <v>33</v>
      </c>
      <c r="E79">
        <v>1.3888888888888888</v>
      </c>
      <c r="F79">
        <v>205.83333333333331</v>
      </c>
      <c r="G79">
        <v>1.1000000000000001</v>
      </c>
      <c r="H79">
        <v>225.85714285714286</v>
      </c>
      <c r="I79">
        <v>0.61111111111111105</v>
      </c>
      <c r="J79">
        <v>99</v>
      </c>
      <c r="K79">
        <v>1.0343915343915344</v>
      </c>
      <c r="L79">
        <v>150.8235294117647</v>
      </c>
      <c r="M79">
        <v>0.55555555555555558</v>
      </c>
      <c r="N79">
        <v>113</v>
      </c>
      <c r="O79">
        <v>0.84444444444444444</v>
      </c>
      <c r="P79">
        <v>0.55555555555555558</v>
      </c>
      <c r="Q79">
        <v>1</v>
      </c>
      <c r="R79">
        <v>215.4</v>
      </c>
      <c r="S79">
        <v>0.80291005291005291</v>
      </c>
      <c r="T79">
        <v>106</v>
      </c>
      <c r="U79">
        <v>-0.61111111111111105</v>
      </c>
      <c r="V79">
        <v>-96.25</v>
      </c>
      <c r="W79">
        <v>-1.1000000000000001</v>
      </c>
      <c r="X79">
        <v>-262.16666666666669</v>
      </c>
      <c r="Y79">
        <v>-0.44444444444444442</v>
      </c>
      <c r="Z79">
        <v>-35.75</v>
      </c>
      <c r="AA79">
        <v>-0.7215836526181354</v>
      </c>
      <c r="AB79">
        <v>-109.78571428571428</v>
      </c>
      <c r="AC79">
        <v>-1.3333333333333333</v>
      </c>
      <c r="AD79">
        <v>-284.57142857142856</v>
      </c>
      <c r="AE79">
        <v>-1.1444444444444444</v>
      </c>
      <c r="AF79">
        <v>-169.83333333333331</v>
      </c>
      <c r="AG79">
        <v>-1</v>
      </c>
      <c r="AH79">
        <v>-187.57142857142858</v>
      </c>
      <c r="AI79">
        <v>-1.1538952745849296</v>
      </c>
      <c r="AJ79">
        <v>-141.30000000000001</v>
      </c>
      <c r="AK79">
        <v>61.5</v>
      </c>
      <c r="AL79">
        <v>136.28571428571428</v>
      </c>
      <c r="AM79">
        <v>26.75</v>
      </c>
      <c r="AN79">
        <v>46</v>
      </c>
      <c r="AO79">
        <v>89.25</v>
      </c>
      <c r="AP79">
        <v>-0.5</v>
      </c>
      <c r="AQ79">
        <v>119.2</v>
      </c>
      <c r="AR79">
        <v>-0.9230769230769198</v>
      </c>
      <c r="AS79">
        <v>-23</v>
      </c>
      <c r="AT79">
        <v>-159</v>
      </c>
      <c r="AU79">
        <v>-14.25</v>
      </c>
      <c r="AV79">
        <v>-38.5</v>
      </c>
      <c r="AW79">
        <v>-200.42857142857142</v>
      </c>
      <c r="AX79">
        <v>-59.666666666666657</v>
      </c>
      <c r="AY79">
        <v>-144.28571428571428</v>
      </c>
      <c r="AZ79">
        <v>-63.650000000000006</v>
      </c>
    </row>
    <row r="80" spans="1:52" x14ac:dyDescent="0.3">
      <c r="A80" s="2" t="s">
        <v>85</v>
      </c>
      <c r="B80" s="2">
        <v>30</v>
      </c>
      <c r="C80" s="2">
        <v>2</v>
      </c>
      <c r="D80" s="2">
        <v>33</v>
      </c>
      <c r="E80">
        <v>1.2944444444444447</v>
      </c>
      <c r="F80">
        <v>188.88235294117658</v>
      </c>
      <c r="G80">
        <v>2.1500000000000004</v>
      </c>
      <c r="H80">
        <v>461.14705882352951</v>
      </c>
      <c r="I80">
        <v>1.25</v>
      </c>
      <c r="J80">
        <v>287.66249999999991</v>
      </c>
      <c r="K80">
        <v>1.5798850574712637</v>
      </c>
      <c r="L80">
        <v>320.62827586206913</v>
      </c>
      <c r="M80">
        <v>-1.1555555555555554</v>
      </c>
      <c r="N80">
        <v>-331.95833333333337</v>
      </c>
      <c r="O80">
        <v>-2.25</v>
      </c>
      <c r="P80">
        <v>-1.1555555555555554</v>
      </c>
      <c r="Q80">
        <v>-1.7999999999999998</v>
      </c>
      <c r="R80">
        <v>-588.33613445378148</v>
      </c>
      <c r="S80">
        <v>-1.7580459770114942</v>
      </c>
      <c r="T80">
        <v>-552.3880288957688</v>
      </c>
      <c r="U80">
        <v>2.25</v>
      </c>
      <c r="V80">
        <v>84.117647058823422</v>
      </c>
      <c r="W80">
        <v>0.85000000000000009</v>
      </c>
      <c r="X80">
        <v>-578.84705882352955</v>
      </c>
      <c r="Y80">
        <v>-5.5555555555555358E-3</v>
      </c>
      <c r="Z80">
        <v>-26.348214285714221</v>
      </c>
      <c r="AA80">
        <v>1.0752873563218395</v>
      </c>
      <c r="AB80">
        <v>-211.91333333333341</v>
      </c>
      <c r="AC80">
        <v>-1.9</v>
      </c>
      <c r="AD80">
        <v>-435.77500000000009</v>
      </c>
      <c r="AE80">
        <v>-0.94999999999999973</v>
      </c>
      <c r="AF80">
        <v>-243.5</v>
      </c>
      <c r="AG80">
        <v>0.41111111111111098</v>
      </c>
      <c r="AH80">
        <v>-29.663865546218403</v>
      </c>
      <c r="AI80">
        <v>-0.86264367816091969</v>
      </c>
      <c r="AJ80">
        <v>-269.86500754147823</v>
      </c>
      <c r="AK80">
        <v>-10.849673202614383</v>
      </c>
      <c r="AL80">
        <v>13.20588235294116</v>
      </c>
      <c r="AM80">
        <v>38.899999999999977</v>
      </c>
      <c r="AN80">
        <v>14.54344827586209</v>
      </c>
      <c r="AO80">
        <v>-91.208333333333343</v>
      </c>
      <c r="AP80">
        <v>-133.05555555555557</v>
      </c>
      <c r="AQ80">
        <v>4.7478991596638593</v>
      </c>
      <c r="AR80">
        <v>-70.243550051599613</v>
      </c>
      <c r="AS80">
        <v>-74.70588235294116</v>
      </c>
      <c r="AT80">
        <v>-55.905882352941148</v>
      </c>
      <c r="AU80">
        <v>39.714285714285722</v>
      </c>
      <c r="AV80">
        <v>-14.706666666666649</v>
      </c>
      <c r="AW80">
        <v>-2.4250000000000114</v>
      </c>
      <c r="AX80">
        <v>8.2222222222222285</v>
      </c>
      <c r="AY80">
        <v>8.9663865546218631</v>
      </c>
      <c r="AZ80">
        <v>2.6342383107088949</v>
      </c>
    </row>
    <row r="81" spans="1:52" x14ac:dyDescent="0.3">
      <c r="A81" s="2" t="s">
        <v>86</v>
      </c>
      <c r="B81" s="2">
        <v>30</v>
      </c>
      <c r="C81" s="2">
        <v>2</v>
      </c>
      <c r="D81" s="2">
        <v>37</v>
      </c>
      <c r="E81">
        <v>2.3388888888888895</v>
      </c>
      <c r="F81">
        <v>-233.91452991452979</v>
      </c>
      <c r="G81">
        <v>2.7499999999999996</v>
      </c>
      <c r="H81">
        <v>10.657142857142844</v>
      </c>
      <c r="I81">
        <v>2.4499999999999997</v>
      </c>
      <c r="J81">
        <v>-61.587499999999977</v>
      </c>
      <c r="K81">
        <v>2.5235632183908048</v>
      </c>
      <c r="L81">
        <v>-86.83319967923012</v>
      </c>
      <c r="M81">
        <v>-0.88888888888888884</v>
      </c>
      <c r="N81">
        <v>-619.98290598290589</v>
      </c>
      <c r="O81">
        <v>-0.89999999999999947</v>
      </c>
      <c r="P81">
        <v>-0.88888888888888884</v>
      </c>
      <c r="Q81">
        <v>-1.5500000000000003</v>
      </c>
      <c r="R81">
        <v>-555.23333333333335</v>
      </c>
      <c r="S81">
        <v>-1.1143678160919541</v>
      </c>
      <c r="T81">
        <v>-579.41297208538595</v>
      </c>
      <c r="U81">
        <v>0.43888888888888866</v>
      </c>
      <c r="V81">
        <v>376.85897435897425</v>
      </c>
      <c r="W81">
        <v>1.35</v>
      </c>
      <c r="X81">
        <v>584</v>
      </c>
      <c r="Y81">
        <v>1.5249999999999999</v>
      </c>
      <c r="Z81">
        <v>578.85416666666674</v>
      </c>
      <c r="AA81">
        <v>1.083333333333333</v>
      </c>
      <c r="AB81">
        <v>510.43574051407575</v>
      </c>
      <c r="AC81">
        <v>-1.666666666666667</v>
      </c>
      <c r="AD81">
        <v>80.427350427350348</v>
      </c>
      <c r="AE81">
        <v>-0.90000000000000036</v>
      </c>
      <c r="AF81">
        <v>-99.785714285714221</v>
      </c>
      <c r="AG81">
        <v>-2.5499999999999998</v>
      </c>
      <c r="AH81">
        <v>-309.14166666666665</v>
      </c>
      <c r="AI81">
        <v>-1.6966666666666663</v>
      </c>
      <c r="AJ81">
        <v>-107.94047619047615</v>
      </c>
      <c r="AK81">
        <v>-41.589743589743591</v>
      </c>
      <c r="AL81">
        <v>-97.242857142857133</v>
      </c>
      <c r="AM81">
        <v>-103.67500000000001</v>
      </c>
      <c r="AN81">
        <v>-82.392943063352021</v>
      </c>
      <c r="AO81">
        <v>-19.256410256410277</v>
      </c>
      <c r="AP81">
        <v>-25.471428571428589</v>
      </c>
      <c r="AQ81">
        <v>8.9666666666666686</v>
      </c>
      <c r="AR81">
        <v>-11.722495894909684</v>
      </c>
      <c r="AS81">
        <v>59.923076923076934</v>
      </c>
      <c r="AT81">
        <v>84.714285714285722</v>
      </c>
      <c r="AU81">
        <v>59.208333333333343</v>
      </c>
      <c r="AV81">
        <v>69.133414932680523</v>
      </c>
      <c r="AW81">
        <v>-29.743589743589723</v>
      </c>
      <c r="AX81">
        <v>11.571428571428584</v>
      </c>
      <c r="AY81">
        <v>-32.441666666666663</v>
      </c>
      <c r="AZ81">
        <v>-19.339285714285722</v>
      </c>
    </row>
    <row r="82" spans="1:52" x14ac:dyDescent="0.3">
      <c r="A82" s="2" t="s">
        <v>87</v>
      </c>
      <c r="B82" s="2">
        <v>30</v>
      </c>
      <c r="C82" s="2">
        <v>2</v>
      </c>
      <c r="D82" s="2">
        <v>35</v>
      </c>
      <c r="E82">
        <v>1.3801169590643276</v>
      </c>
      <c r="F82">
        <v>47.77922077922085</v>
      </c>
      <c r="G82">
        <v>0.3508771929824559</v>
      </c>
      <c r="H82">
        <v>-117.45054945054949</v>
      </c>
      <c r="I82">
        <v>0.59999999999999964</v>
      </c>
      <c r="J82">
        <v>243.625</v>
      </c>
      <c r="K82">
        <v>0.78201970443349778</v>
      </c>
      <c r="L82">
        <v>65.184090909091083</v>
      </c>
      <c r="M82">
        <v>-1.9824561403508771</v>
      </c>
      <c r="N82">
        <v>-273.13333333333321</v>
      </c>
      <c r="O82">
        <v>-2.9239766081871288E-2</v>
      </c>
      <c r="P82">
        <v>-1.9824561403508771</v>
      </c>
      <c r="Q82">
        <v>-0.85000000000000009</v>
      </c>
      <c r="R82">
        <v>-182.48333333333335</v>
      </c>
      <c r="S82">
        <v>-0.96305418719211788</v>
      </c>
      <c r="T82">
        <v>-204.58249641319958</v>
      </c>
      <c r="U82">
        <v>1.8421052631578947</v>
      </c>
      <c r="V82">
        <v>768.36363636363626</v>
      </c>
      <c r="W82">
        <v>0.5157894736842108</v>
      </c>
      <c r="X82">
        <v>322.16483516483527</v>
      </c>
      <c r="Y82">
        <v>2.1111111111111112</v>
      </c>
      <c r="Z82">
        <v>30.791666666666742</v>
      </c>
      <c r="AA82">
        <v>1.5</v>
      </c>
      <c r="AB82">
        <v>361.95576923076919</v>
      </c>
      <c r="AC82">
        <v>-1.5842105263157897</v>
      </c>
      <c r="AD82">
        <v>-115.4666666666667</v>
      </c>
      <c r="AE82">
        <v>-0.42631578947368398</v>
      </c>
      <c r="AF82">
        <v>263.5</v>
      </c>
      <c r="AG82">
        <v>-1.9277777777777776</v>
      </c>
      <c r="AH82">
        <v>153.41666666666652</v>
      </c>
      <c r="AI82">
        <v>-1.3275862068965516</v>
      </c>
      <c r="AJ82">
        <v>93.742160278745814</v>
      </c>
      <c r="AK82">
        <v>12.649350649350652</v>
      </c>
      <c r="AL82">
        <v>-46.945054945054949</v>
      </c>
      <c r="AM82">
        <v>3.875</v>
      </c>
      <c r="AN82">
        <v>-8.7068181818181642</v>
      </c>
      <c r="AO82">
        <v>8.8000000000000114</v>
      </c>
      <c r="AP82">
        <v>-70.714285714285722</v>
      </c>
      <c r="AQ82">
        <v>-11.416666666666686</v>
      </c>
      <c r="AR82">
        <v>-26.796269727403171</v>
      </c>
      <c r="AS82">
        <v>117.96969696969697</v>
      </c>
      <c r="AT82">
        <v>46.945054945054949</v>
      </c>
      <c r="AU82">
        <v>30.25</v>
      </c>
      <c r="AV82">
        <v>55.140384615384619</v>
      </c>
      <c r="AW82">
        <v>-11.300000000000011</v>
      </c>
      <c r="AX82">
        <v>36.809523809523853</v>
      </c>
      <c r="AY82">
        <v>29.75</v>
      </c>
      <c r="AZ82">
        <v>17.346689895470377</v>
      </c>
    </row>
    <row r="83" spans="1:52" x14ac:dyDescent="0.3">
      <c r="A83" s="2" t="s">
        <v>88</v>
      </c>
      <c r="B83" s="2">
        <v>30</v>
      </c>
      <c r="C83" s="2">
        <v>2</v>
      </c>
      <c r="D83" s="2">
        <v>30</v>
      </c>
      <c r="E83">
        <v>0.64999999999999991</v>
      </c>
      <c r="F83">
        <v>227.70535714285711</v>
      </c>
      <c r="G83">
        <v>0.25</v>
      </c>
      <c r="H83">
        <v>-236.32500000000005</v>
      </c>
      <c r="I83">
        <v>0.16666666666666652</v>
      </c>
      <c r="J83">
        <v>-212.63095238095252</v>
      </c>
      <c r="K83">
        <v>0.34975369458128069</v>
      </c>
      <c r="L83">
        <v>-74.797040169133197</v>
      </c>
      <c r="M83">
        <v>-0.29999999999999982</v>
      </c>
      <c r="N83">
        <v>381.48749999999995</v>
      </c>
      <c r="O83">
        <v>-5.0000000000000266E-2</v>
      </c>
      <c r="P83">
        <v>-0.29999999999999982</v>
      </c>
      <c r="Q83">
        <v>-1.6666666666666665</v>
      </c>
      <c r="R83">
        <v>175.4375</v>
      </c>
      <c r="S83">
        <v>-0.64901477832512322</v>
      </c>
      <c r="T83">
        <v>213.29855072463761</v>
      </c>
      <c r="U83">
        <v>0.75</v>
      </c>
      <c r="V83">
        <v>108.00892857142867</v>
      </c>
      <c r="W83">
        <v>1.85</v>
      </c>
      <c r="X83">
        <v>622.86666666666679</v>
      </c>
      <c r="Y83">
        <v>0.82222222222222241</v>
      </c>
      <c r="Z83">
        <v>562.91666666666674</v>
      </c>
      <c r="AA83">
        <v>1.1597701149425288</v>
      </c>
      <c r="AB83">
        <v>441.71976744186043</v>
      </c>
      <c r="AC83">
        <v>-0.79999999999999982</v>
      </c>
      <c r="AD83">
        <v>-163.90972222222217</v>
      </c>
      <c r="AE83">
        <v>-1.65</v>
      </c>
      <c r="AF83">
        <v>-416.19642857142867</v>
      </c>
      <c r="AG83">
        <v>-0.91111111111111098</v>
      </c>
      <c r="AH83">
        <v>-68.6875</v>
      </c>
      <c r="AI83">
        <v>-1.1390804597701152</v>
      </c>
      <c r="AJ83">
        <v>-206.60225442834121</v>
      </c>
      <c r="AK83">
        <v>21.508928571428555</v>
      </c>
      <c r="AL83">
        <v>3.333333333335986E-2</v>
      </c>
      <c r="AM83">
        <v>-83.357142857142833</v>
      </c>
      <c r="AN83">
        <v>-16.742071881606762</v>
      </c>
      <c r="AO83">
        <v>-15.362500000000011</v>
      </c>
      <c r="AP83">
        <v>10.071428571428555</v>
      </c>
      <c r="AQ83">
        <v>-95</v>
      </c>
      <c r="AR83">
        <v>-23.979710144927537</v>
      </c>
      <c r="AS83">
        <v>-28.9375</v>
      </c>
      <c r="AT83">
        <v>48.46666666666664</v>
      </c>
      <c r="AU83">
        <v>76.214285714285722</v>
      </c>
      <c r="AV83">
        <v>30.051162790697674</v>
      </c>
      <c r="AW83">
        <v>-14.326388888888914</v>
      </c>
      <c r="AX83">
        <v>-7.1428571428555188E-2</v>
      </c>
      <c r="AY83">
        <v>43.699999999999989</v>
      </c>
      <c r="AZ83">
        <v>11.061191626409027</v>
      </c>
    </row>
    <row r="84" spans="1:52" x14ac:dyDescent="0.3">
      <c r="A84" s="2" t="s">
        <v>89</v>
      </c>
      <c r="B84" s="2">
        <v>30</v>
      </c>
      <c r="C84" s="2">
        <v>2</v>
      </c>
      <c r="D84" s="2">
        <v>39</v>
      </c>
      <c r="E84">
        <v>2.0166666666666671</v>
      </c>
      <c r="F84">
        <v>61.010101010101152</v>
      </c>
      <c r="G84">
        <v>2.4</v>
      </c>
      <c r="H84">
        <v>413.96923076923076</v>
      </c>
      <c r="I84">
        <v>2.4</v>
      </c>
      <c r="J84">
        <v>-19.544444444444252</v>
      </c>
      <c r="K84">
        <v>2.2833333333333332</v>
      </c>
      <c r="L84">
        <v>168.9957983193276</v>
      </c>
      <c r="M84">
        <v>-1.7777777777777777</v>
      </c>
      <c r="N84">
        <v>-1110.5681818181818</v>
      </c>
      <c r="O84">
        <v>-1.8</v>
      </c>
      <c r="P84">
        <v>-1.7777777777777777</v>
      </c>
      <c r="Q84">
        <v>-1.2277777777777779</v>
      </c>
      <c r="R84">
        <v>-788.32727272727277</v>
      </c>
      <c r="S84">
        <v>-1.6119047619047617</v>
      </c>
      <c r="T84">
        <v>-910.20168067226882</v>
      </c>
      <c r="U84">
        <v>0.98333333333333317</v>
      </c>
      <c r="V84">
        <v>935.71212121212113</v>
      </c>
      <c r="W84">
        <v>1.1111111111111072E-2</v>
      </c>
      <c r="X84">
        <v>461.60576923076928</v>
      </c>
      <c r="Y84">
        <v>0.97500000000000009</v>
      </c>
      <c r="Z84">
        <v>1000.6999999999999</v>
      </c>
      <c r="AA84">
        <v>0.63974358974358969</v>
      </c>
      <c r="AB84">
        <v>763.43653250774003</v>
      </c>
      <c r="AC84">
        <v>-2.7777777777777777</v>
      </c>
      <c r="AD84">
        <v>73.595959595959584</v>
      </c>
      <c r="AE84">
        <v>-1.9555555555555553</v>
      </c>
      <c r="AF84">
        <v>-203.94047619047615</v>
      </c>
      <c r="AG84">
        <v>-2.5499999999999998</v>
      </c>
      <c r="AH84">
        <v>-370.02272727272725</v>
      </c>
      <c r="AI84">
        <v>-2.4320512820512818</v>
      </c>
      <c r="AJ84">
        <v>-179.39950980392155</v>
      </c>
      <c r="AK84">
        <v>-1.0707070707071011</v>
      </c>
      <c r="AL84">
        <v>35.061538461538476</v>
      </c>
      <c r="AM84">
        <v>4.3777777777777942</v>
      </c>
      <c r="AN84">
        <v>13.638655462184886</v>
      </c>
      <c r="AO84">
        <v>-28.636363636363626</v>
      </c>
      <c r="AP84">
        <v>15.399999999999977</v>
      </c>
      <c r="AQ84">
        <v>-119.56363636363636</v>
      </c>
      <c r="AR84">
        <v>-44.130252100840323</v>
      </c>
      <c r="AS84">
        <v>87.348484848484844</v>
      </c>
      <c r="AT84">
        <v>28.538461538461547</v>
      </c>
      <c r="AU84">
        <v>67.799999999999983</v>
      </c>
      <c r="AV84">
        <v>57.883900928792542</v>
      </c>
      <c r="AW84">
        <v>72.74747474747474</v>
      </c>
      <c r="AX84">
        <v>121.57142857142858</v>
      </c>
      <c r="AY84">
        <v>25.363636363636374</v>
      </c>
      <c r="AZ84">
        <v>71.600490196078454</v>
      </c>
    </row>
    <row r="85" spans="1:52" x14ac:dyDescent="0.3">
      <c r="A85" s="2" t="s">
        <v>90</v>
      </c>
      <c r="B85" s="2">
        <v>30</v>
      </c>
      <c r="C85" s="2">
        <v>2</v>
      </c>
      <c r="D85" s="2">
        <v>31</v>
      </c>
      <c r="E85">
        <v>-1.5500000000000003</v>
      </c>
      <c r="F85">
        <v>-650.01754385964921</v>
      </c>
      <c r="G85">
        <v>-1.4500000000000002</v>
      </c>
      <c r="H85">
        <v>-502.34999999999991</v>
      </c>
      <c r="I85">
        <v>-0.65000000000000036</v>
      </c>
      <c r="J85">
        <v>-43.564285714285688</v>
      </c>
      <c r="K85">
        <v>-1.2166666666666672</v>
      </c>
      <c r="L85">
        <v>-411.63841807909614</v>
      </c>
      <c r="M85">
        <v>-0.10000000000000009</v>
      </c>
      <c r="N85">
        <v>293.09473684210536</v>
      </c>
      <c r="O85">
        <v>-0.35000000000000009</v>
      </c>
      <c r="P85">
        <v>-0.10000000000000009</v>
      </c>
      <c r="Q85">
        <v>-1.25</v>
      </c>
      <c r="R85">
        <v>-259.83333333333326</v>
      </c>
      <c r="S85">
        <v>-0.56666666666666687</v>
      </c>
      <c r="T85">
        <v>49.026737967914414</v>
      </c>
      <c r="U85">
        <v>1.1642857142857146</v>
      </c>
      <c r="V85">
        <v>247.88421052631588</v>
      </c>
      <c r="W85">
        <v>7.222222222222241E-2</v>
      </c>
      <c r="X85">
        <v>49.072222222222081</v>
      </c>
      <c r="Y85">
        <v>1.2750000000000004</v>
      </c>
      <c r="Z85">
        <v>135.56428571428569</v>
      </c>
      <c r="AA85">
        <v>0.81666666666666687</v>
      </c>
      <c r="AB85">
        <v>148.40032284100084</v>
      </c>
      <c r="AC85">
        <v>-1.5857142857142854</v>
      </c>
      <c r="AD85">
        <v>-790.89473684210532</v>
      </c>
      <c r="AE85">
        <v>0.69444444444444464</v>
      </c>
      <c r="AF85">
        <v>126.91269841269855</v>
      </c>
      <c r="AG85">
        <v>0</v>
      </c>
      <c r="AH85">
        <v>-36.380952380952522</v>
      </c>
      <c r="AI85">
        <v>-0.22499999999999964</v>
      </c>
      <c r="AJ85">
        <v>-218.35909090909092</v>
      </c>
      <c r="AK85">
        <v>-151.04093567251459</v>
      </c>
      <c r="AL85">
        <v>-57.100000000000023</v>
      </c>
      <c r="AM85">
        <v>-55.707142857142884</v>
      </c>
      <c r="AN85">
        <v>-89.67443502824861</v>
      </c>
      <c r="AO85">
        <v>-9.0421052631579073</v>
      </c>
      <c r="AP85">
        <v>-132.33333333333334</v>
      </c>
      <c r="AQ85">
        <v>-18.5</v>
      </c>
      <c r="AR85">
        <v>-54.312299465240613</v>
      </c>
      <c r="AS85">
        <v>79.663157894736827</v>
      </c>
      <c r="AT85">
        <v>-27.899999999999977</v>
      </c>
      <c r="AU85">
        <v>-55.00714285714281</v>
      </c>
      <c r="AV85">
        <v>-8.5100887812752148</v>
      </c>
      <c r="AW85">
        <v>-28.824561403508767</v>
      </c>
      <c r="AX85">
        <v>62.880952380952408</v>
      </c>
      <c r="AY85">
        <v>-70.833333333333314</v>
      </c>
      <c r="AZ85">
        <v>-12.831818181818221</v>
      </c>
    </row>
    <row r="86" spans="1:52" x14ac:dyDescent="0.3">
      <c r="A86" s="2" t="s">
        <v>92</v>
      </c>
      <c r="B86" s="2">
        <v>30</v>
      </c>
      <c r="C86" s="2">
        <v>2</v>
      </c>
      <c r="D86" s="2">
        <v>35</v>
      </c>
      <c r="E86">
        <v>0.3277777777777775</v>
      </c>
      <c r="F86">
        <v>450.67226890756297</v>
      </c>
      <c r="G86">
        <v>0.64210526315789451</v>
      </c>
      <c r="H86">
        <v>418.375</v>
      </c>
      <c r="I86">
        <v>0.95000000000000018</v>
      </c>
      <c r="J86">
        <v>654.1875</v>
      </c>
      <c r="K86">
        <v>0.6674459380479254</v>
      </c>
      <c r="L86">
        <v>514.68500443655716</v>
      </c>
      <c r="M86">
        <v>0.66111111111111098</v>
      </c>
      <c r="N86">
        <v>872.19999999999993</v>
      </c>
      <c r="O86">
        <v>-0.4526315789473685</v>
      </c>
      <c r="P86">
        <v>0.66111111111111098</v>
      </c>
      <c r="Q86">
        <v>-0.75</v>
      </c>
      <c r="R86">
        <v>440.60000000000014</v>
      </c>
      <c r="S86">
        <v>-0.21683226183518434</v>
      </c>
      <c r="T86">
        <v>543.72159090909088</v>
      </c>
      <c r="U86">
        <v>1.338888888888889</v>
      </c>
      <c r="V86">
        <v>293.47058823529414</v>
      </c>
      <c r="W86">
        <v>1.2578947368421054</v>
      </c>
      <c r="X86">
        <v>142.57500000000005</v>
      </c>
      <c r="Y86">
        <v>0.64999999999999991</v>
      </c>
      <c r="Z86">
        <v>98.08035714285711</v>
      </c>
      <c r="AA86">
        <v>1.0566919929865575</v>
      </c>
      <c r="AB86">
        <v>156.96173469387759</v>
      </c>
      <c r="AC86">
        <v>-1.7722222222222221</v>
      </c>
      <c r="AD86">
        <v>-595.36666666666667</v>
      </c>
      <c r="AE86">
        <v>-1.8473684210526313</v>
      </c>
      <c r="AF86">
        <v>-221.07142857142856</v>
      </c>
      <c r="AG86">
        <v>-4.9999999999999822E-2</v>
      </c>
      <c r="AH86">
        <v>-479.20000000000005</v>
      </c>
      <c r="AI86">
        <v>-1.1969608416130915</v>
      </c>
      <c r="AJ86">
        <v>-416.56126482213438</v>
      </c>
      <c r="AK86">
        <v>77.87394957983193</v>
      </c>
      <c r="AL86">
        <v>4.875</v>
      </c>
      <c r="AM86">
        <v>43.8125</v>
      </c>
      <c r="AN86">
        <v>41.556344276841173</v>
      </c>
      <c r="AO86">
        <v>140.73333333333332</v>
      </c>
      <c r="AP86">
        <v>10.628571428571433</v>
      </c>
      <c r="AQ86">
        <v>63.46666666666664</v>
      </c>
      <c r="AR86">
        <v>74.107954545454533</v>
      </c>
      <c r="AS86">
        <v>69.911764705882348</v>
      </c>
      <c r="AT86">
        <v>67.375</v>
      </c>
      <c r="AU86">
        <v>6.5446428571428612</v>
      </c>
      <c r="AV86">
        <v>38.343112244897952</v>
      </c>
      <c r="AW86">
        <v>-134.27500000000001</v>
      </c>
      <c r="AX86">
        <v>85.571428571428555</v>
      </c>
      <c r="AY86">
        <v>-91.733333333333348</v>
      </c>
      <c r="AZ86">
        <v>-42.621541501976282</v>
      </c>
    </row>
    <row r="87" spans="1:52" x14ac:dyDescent="0.3">
      <c r="A87" s="2" t="s">
        <v>93</v>
      </c>
      <c r="B87" s="2">
        <v>30</v>
      </c>
      <c r="C87" s="2">
        <v>2</v>
      </c>
      <c r="D87" s="2">
        <v>36</v>
      </c>
      <c r="E87">
        <v>3.1166666666666671</v>
      </c>
      <c r="F87">
        <v>642.41880341880346</v>
      </c>
      <c r="G87">
        <v>0.95000000000000018</v>
      </c>
      <c r="H87">
        <v>354.51633986928096</v>
      </c>
      <c r="I87">
        <v>2.4000000000000004</v>
      </c>
      <c r="J87">
        <v>843.37368421052633</v>
      </c>
      <c r="K87">
        <v>2.1413793103448273</v>
      </c>
      <c r="L87">
        <v>622.09183673469374</v>
      </c>
      <c r="M87">
        <v>-3.3111111111111113</v>
      </c>
      <c r="N87">
        <v>-1011.1333333333332</v>
      </c>
      <c r="O87">
        <v>-1.3000000000000003</v>
      </c>
      <c r="P87">
        <v>-3.3111111111111113</v>
      </c>
      <c r="Q87">
        <v>-3.05</v>
      </c>
      <c r="R87">
        <v>-770.07352941176464</v>
      </c>
      <c r="S87">
        <v>-2.5419540229885058</v>
      </c>
      <c r="T87">
        <v>-680.95533769063172</v>
      </c>
      <c r="U87">
        <v>1.8499999999999999</v>
      </c>
      <c r="V87">
        <v>773.35897435897436</v>
      </c>
      <c r="W87">
        <v>2.4500000000000002</v>
      </c>
      <c r="X87">
        <v>838.70588235294122</v>
      </c>
      <c r="Y87">
        <v>3</v>
      </c>
      <c r="Z87">
        <v>756.77631578947376</v>
      </c>
      <c r="AA87">
        <v>2.4333333333333336</v>
      </c>
      <c r="AB87">
        <v>788.86352040816337</v>
      </c>
      <c r="AC87">
        <v>-1.7999999999999998</v>
      </c>
      <c r="AD87">
        <v>-355.86666666666679</v>
      </c>
      <c r="AE87">
        <v>-2.4999999999999996</v>
      </c>
      <c r="AF87">
        <v>-813.50526315789489</v>
      </c>
      <c r="AG87">
        <v>-2.3500000000000005</v>
      </c>
      <c r="AH87">
        <v>-703.07647058823545</v>
      </c>
      <c r="AI87">
        <v>-2.2166666666666668</v>
      </c>
      <c r="AJ87">
        <v>-625.07407407407413</v>
      </c>
      <c r="AK87">
        <v>32.179487179487182</v>
      </c>
      <c r="AL87">
        <v>49.320261437908471</v>
      </c>
      <c r="AM87">
        <v>5.4473684210526585</v>
      </c>
      <c r="AN87">
        <v>28.892857142857167</v>
      </c>
      <c r="AO87">
        <v>48.677777777777749</v>
      </c>
      <c r="AP87">
        <v>13.91447368421052</v>
      </c>
      <c r="AQ87">
        <v>44.764705882352928</v>
      </c>
      <c r="AR87">
        <v>30.38671023965145</v>
      </c>
      <c r="AS87">
        <v>-28.179487179487182</v>
      </c>
      <c r="AT87">
        <v>77.401960784313729</v>
      </c>
      <c r="AU87">
        <v>-41.447368421052659</v>
      </c>
      <c r="AV87">
        <v>6.8482142857142776</v>
      </c>
      <c r="AW87">
        <v>-30.577777777777783</v>
      </c>
      <c r="AX87">
        <v>-13.28947368421052</v>
      </c>
      <c r="AY87">
        <v>-27.564705882352939</v>
      </c>
      <c r="AZ87">
        <v>-23.959259259259284</v>
      </c>
    </row>
    <row r="88" spans="1:52" x14ac:dyDescent="0.3">
      <c r="A88" s="2" t="s">
        <v>94</v>
      </c>
      <c r="B88" s="2">
        <v>30</v>
      </c>
      <c r="C88" s="2">
        <v>2</v>
      </c>
      <c r="D88" s="2">
        <v>32</v>
      </c>
      <c r="E88">
        <v>-0.37777777777777777</v>
      </c>
      <c r="F88">
        <v>4.7619047619036792E-2</v>
      </c>
      <c r="G88">
        <v>-0.91666666666666652</v>
      </c>
      <c r="H88">
        <v>-177.33928571428567</v>
      </c>
      <c r="I88">
        <v>-0.84999999999999964</v>
      </c>
      <c r="J88">
        <v>69.277310924369772</v>
      </c>
      <c r="K88">
        <v>-0.70476190476190492</v>
      </c>
      <c r="L88">
        <v>-36.205357142857224</v>
      </c>
      <c r="M88">
        <v>1.3444444444444446</v>
      </c>
      <c r="N88">
        <v>281.67307692307691</v>
      </c>
      <c r="O88">
        <v>1.6111111111111107</v>
      </c>
      <c r="P88">
        <v>1.3444444444444446</v>
      </c>
      <c r="Q88">
        <v>0.85000000000000009</v>
      </c>
      <c r="R88">
        <v>234.91176470588232</v>
      </c>
      <c r="S88">
        <v>1.2714285714285718</v>
      </c>
      <c r="T88">
        <v>368.52272727272725</v>
      </c>
      <c r="U88">
        <v>2.8</v>
      </c>
      <c r="V88">
        <v>423.91666666666663</v>
      </c>
      <c r="W88">
        <v>1.75</v>
      </c>
      <c r="X88">
        <v>410.82499999999999</v>
      </c>
      <c r="Y88">
        <v>1.9249999999999998</v>
      </c>
      <c r="Z88">
        <v>-294.03921568627447</v>
      </c>
      <c r="AA88">
        <v>2.2047619047619049</v>
      </c>
      <c r="AB88">
        <v>242.39583333333337</v>
      </c>
      <c r="AC88">
        <v>0.5</v>
      </c>
      <c r="AD88">
        <v>-351.17307692307691</v>
      </c>
      <c r="AE88">
        <v>-0.20000000000000018</v>
      </c>
      <c r="AF88">
        <v>-306.97619047619048</v>
      </c>
      <c r="AG88">
        <v>1.0499999999999998</v>
      </c>
      <c r="AH88">
        <v>-95.66176470588232</v>
      </c>
      <c r="AI88">
        <v>0.44285714285714262</v>
      </c>
      <c r="AJ88">
        <v>-250.37987012987014</v>
      </c>
      <c r="AK88">
        <v>-18.704761904761909</v>
      </c>
      <c r="AL88">
        <v>58.642857142857139</v>
      </c>
      <c r="AM88">
        <v>-56.100840336134468</v>
      </c>
      <c r="AN88">
        <v>-6.2291666666666572</v>
      </c>
      <c r="AO88">
        <v>-12.836538461538453</v>
      </c>
      <c r="AP88">
        <v>96.642857142857167</v>
      </c>
      <c r="AQ88">
        <v>-18.25</v>
      </c>
      <c r="AR88">
        <v>19.564229249011845</v>
      </c>
      <c r="AS88">
        <v>-33.116666666666674</v>
      </c>
      <c r="AT88">
        <v>48.5</v>
      </c>
      <c r="AU88">
        <v>-22.803921568627459</v>
      </c>
      <c r="AV88">
        <v>7.1458333333333428</v>
      </c>
      <c r="AW88">
        <v>36.461538461538453</v>
      </c>
      <c r="AX88">
        <v>-15.904761904761926</v>
      </c>
      <c r="AY88">
        <v>-3</v>
      </c>
      <c r="AZ88">
        <v>6.1655844155844193</v>
      </c>
    </row>
    <row r="89" spans="1:52" x14ac:dyDescent="0.3">
      <c r="A89" s="2" t="s">
        <v>95</v>
      </c>
      <c r="B89" s="2">
        <v>30</v>
      </c>
      <c r="C89" s="2">
        <v>2</v>
      </c>
      <c r="D89" s="2">
        <v>39</v>
      </c>
      <c r="E89">
        <v>0.28333333333333321</v>
      </c>
      <c r="F89">
        <v>-85.483333333333348</v>
      </c>
      <c r="G89">
        <v>2.7</v>
      </c>
      <c r="H89">
        <v>726.68421052631584</v>
      </c>
      <c r="I89">
        <v>1.85</v>
      </c>
      <c r="J89">
        <v>372.9122807017543</v>
      </c>
      <c r="K89">
        <v>1.6357142857142857</v>
      </c>
      <c r="L89">
        <v>335.080459770115</v>
      </c>
      <c r="M89">
        <v>-0.32222222222222241</v>
      </c>
      <c r="N89">
        <v>135.80451127819549</v>
      </c>
      <c r="O89">
        <v>-2.2999999999999998</v>
      </c>
      <c r="P89">
        <v>-0.32222222222222241</v>
      </c>
      <c r="Q89">
        <v>-1.7222222222222223</v>
      </c>
      <c r="R89">
        <v>-358.00000000000011</v>
      </c>
      <c r="S89">
        <v>-1.4619047619047616</v>
      </c>
      <c r="T89">
        <v>-308.82738095238096</v>
      </c>
      <c r="U89">
        <v>3.15</v>
      </c>
      <c r="V89">
        <v>776.65000000000009</v>
      </c>
      <c r="W89">
        <v>0.60000000000000009</v>
      </c>
      <c r="X89">
        <v>329.21578947368414</v>
      </c>
      <c r="Y89">
        <v>1.95</v>
      </c>
      <c r="Z89">
        <v>502.27819548872179</v>
      </c>
      <c r="AA89">
        <v>1.9</v>
      </c>
      <c r="AB89">
        <v>522.62968515742136</v>
      </c>
      <c r="AC89">
        <v>-1.9999999999999996</v>
      </c>
      <c r="AD89">
        <v>-526.74736842105256</v>
      </c>
      <c r="AE89">
        <v>-0.29999999999999982</v>
      </c>
      <c r="AF89">
        <v>39.221052631578914</v>
      </c>
      <c r="AG89">
        <v>-1.7999999999999998</v>
      </c>
      <c r="AH89">
        <v>-230.43333333333317</v>
      </c>
      <c r="AI89">
        <v>-1.3666666666666671</v>
      </c>
      <c r="AJ89">
        <v>-240.01547619047619</v>
      </c>
      <c r="AK89">
        <v>-116.78888888888886</v>
      </c>
      <c r="AL89">
        <v>-22.836257309941573</v>
      </c>
      <c r="AM89">
        <v>-136.42105263157896</v>
      </c>
      <c r="AN89">
        <v>-91.989144316730489</v>
      </c>
      <c r="AO89">
        <v>-11.556390977443641</v>
      </c>
      <c r="AP89">
        <v>-85.631578947368439</v>
      </c>
      <c r="AQ89">
        <v>-55.388888888888914</v>
      </c>
      <c r="AR89">
        <v>-53.273809523809518</v>
      </c>
      <c r="AS89">
        <v>45.566666666666663</v>
      </c>
      <c r="AT89">
        <v>74.847368421052636</v>
      </c>
      <c r="AU89">
        <v>81.421052631578959</v>
      </c>
      <c r="AV89">
        <v>68.787856071963972</v>
      </c>
      <c r="AW89">
        <v>-14.257894736842104</v>
      </c>
      <c r="AX89">
        <v>-2.1684210526315724</v>
      </c>
      <c r="AY89">
        <v>75.088888888888903</v>
      </c>
      <c r="AZ89">
        <v>19.469047619047615</v>
      </c>
    </row>
    <row r="90" spans="1:52" x14ac:dyDescent="0.3">
      <c r="A90" s="2" t="s">
        <v>96</v>
      </c>
      <c r="B90" s="2">
        <v>30</v>
      </c>
      <c r="C90" s="2">
        <v>2</v>
      </c>
      <c r="D90" s="2">
        <v>33</v>
      </c>
      <c r="E90">
        <v>3.2222222222222223</v>
      </c>
      <c r="F90">
        <v>819.61111111111109</v>
      </c>
      <c r="G90">
        <v>2.6499999999999995</v>
      </c>
      <c r="H90">
        <v>684.23333333333335</v>
      </c>
      <c r="I90">
        <v>2.5499999999999998</v>
      </c>
      <c r="J90">
        <v>627.14444444444439</v>
      </c>
      <c r="K90">
        <v>2.806896551724138</v>
      </c>
      <c r="L90">
        <v>710.58173690932313</v>
      </c>
      <c r="M90">
        <v>-2.0166666666666666</v>
      </c>
      <c r="N90">
        <v>-792.88235294117658</v>
      </c>
      <c r="O90">
        <v>-2.1500000000000004</v>
      </c>
      <c r="P90">
        <v>-2.0166666666666666</v>
      </c>
      <c r="Q90">
        <v>-1.9</v>
      </c>
      <c r="R90">
        <v>-573.38888888888891</v>
      </c>
      <c r="S90">
        <v>-2.0333333333333332</v>
      </c>
      <c r="T90">
        <v>-601.23303167420818</v>
      </c>
      <c r="U90">
        <v>0.66666666666666652</v>
      </c>
      <c r="V90">
        <v>18.722222222222172</v>
      </c>
      <c r="W90">
        <v>-0.14999999999999991</v>
      </c>
      <c r="X90">
        <v>-48.619047619047478</v>
      </c>
      <c r="Y90">
        <v>1.4500000000000002</v>
      </c>
      <c r="Z90">
        <v>-3.0444444444442524</v>
      </c>
      <c r="AA90">
        <v>0.64137931034482731</v>
      </c>
      <c r="AB90">
        <v>-8.8518518518519613</v>
      </c>
      <c r="AC90">
        <v>-0.64999999999999991</v>
      </c>
      <c r="AD90">
        <v>131.88235294117658</v>
      </c>
      <c r="AE90">
        <v>-0.34999999999999964</v>
      </c>
      <c r="AF90">
        <v>-0.4705882352941444</v>
      </c>
      <c r="AG90">
        <v>-1.2000000000000002</v>
      </c>
      <c r="AH90">
        <v>-181.88888888888891</v>
      </c>
      <c r="AI90">
        <v>-0.72528735632183938</v>
      </c>
      <c r="AJ90">
        <v>-19.254985754985682</v>
      </c>
      <c r="AK90">
        <v>-56.277777777777771</v>
      </c>
      <c r="AL90">
        <v>17.02222222222224</v>
      </c>
      <c r="AM90">
        <v>-33.588888888888903</v>
      </c>
      <c r="AN90">
        <v>-23.07471264367814</v>
      </c>
      <c r="AO90">
        <v>-114.81372549019605</v>
      </c>
      <c r="AP90">
        <v>21.894117647058863</v>
      </c>
      <c r="AQ90">
        <v>-109.66666666666666</v>
      </c>
      <c r="AR90">
        <v>-72.208144796380054</v>
      </c>
      <c r="AS90">
        <v>43.333333333333314</v>
      </c>
      <c r="AT90">
        <v>67.206349206349188</v>
      </c>
      <c r="AU90">
        <v>89.888888888888914</v>
      </c>
      <c r="AV90">
        <v>65.7222222222222</v>
      </c>
      <c r="AW90">
        <v>70.535947712418277</v>
      </c>
      <c r="AX90">
        <v>58.594771241830045</v>
      </c>
      <c r="AY90">
        <v>105</v>
      </c>
      <c r="AZ90">
        <v>77.977207977207939</v>
      </c>
    </row>
    <row r="91" spans="1:52" x14ac:dyDescent="0.3">
      <c r="A91" s="2" t="s">
        <v>97</v>
      </c>
      <c r="B91" s="2">
        <v>30</v>
      </c>
      <c r="C91" s="2">
        <v>2</v>
      </c>
      <c r="D91" s="2">
        <v>38</v>
      </c>
      <c r="E91">
        <v>3.8888888888888751E-2</v>
      </c>
      <c r="F91">
        <v>207.33333333333337</v>
      </c>
      <c r="G91">
        <v>-0.30000000000000004</v>
      </c>
      <c r="H91">
        <v>-221.73333333333335</v>
      </c>
      <c r="I91">
        <v>2</v>
      </c>
      <c r="J91">
        <v>467.33928571428572</v>
      </c>
      <c r="K91">
        <v>0.65925925925925899</v>
      </c>
      <c r="L91">
        <v>179.14860681114544</v>
      </c>
      <c r="M91">
        <v>6.1111111111111338E-2</v>
      </c>
      <c r="N91">
        <v>-447.46428571428572</v>
      </c>
      <c r="O91">
        <v>-1.2999999999999998</v>
      </c>
      <c r="P91">
        <v>6.1111111111111338E-2</v>
      </c>
      <c r="Q91">
        <v>0.35000000000000009</v>
      </c>
      <c r="R91">
        <v>135.0151515151515</v>
      </c>
      <c r="S91">
        <v>-0.24629629629629624</v>
      </c>
      <c r="T91">
        <v>-115.88571428571436</v>
      </c>
      <c r="U91">
        <v>1.55</v>
      </c>
      <c r="V91">
        <v>517.66666666666663</v>
      </c>
      <c r="W91">
        <v>-0.22777777777777763</v>
      </c>
      <c r="X91">
        <v>-699.99999999999989</v>
      </c>
      <c r="Y91">
        <v>-0.37777777777777777</v>
      </c>
      <c r="Z91">
        <v>-681.46428571428578</v>
      </c>
      <c r="AA91">
        <v>0.35000000000000009</v>
      </c>
      <c r="AB91">
        <v>-400.73684210526312</v>
      </c>
      <c r="AC91">
        <v>4.9999999999999822E-2</v>
      </c>
      <c r="AD91">
        <v>-462.5</v>
      </c>
      <c r="AE91">
        <v>1.161111111111111</v>
      </c>
      <c r="AF91">
        <v>331.68333333333339</v>
      </c>
      <c r="AG91">
        <v>-2.7777777777777679E-2</v>
      </c>
      <c r="AH91">
        <v>-505.43181818181813</v>
      </c>
      <c r="AI91">
        <v>0.37857142857142856</v>
      </c>
      <c r="AJ91">
        <v>-162.31428571428569</v>
      </c>
      <c r="AK91">
        <v>-40.5</v>
      </c>
      <c r="AL91">
        <v>17.983333333333348</v>
      </c>
      <c r="AM91">
        <v>30.982142857142861</v>
      </c>
      <c r="AN91">
        <v>11.224458204334354</v>
      </c>
      <c r="AO91">
        <v>-152.58333333333331</v>
      </c>
      <c r="AP91">
        <v>23.5</v>
      </c>
      <c r="AQ91">
        <v>84.77272727272728</v>
      </c>
      <c r="AR91">
        <v>-24.085714285714261</v>
      </c>
      <c r="AS91">
        <v>114.5</v>
      </c>
      <c r="AT91">
        <v>45.75</v>
      </c>
      <c r="AU91">
        <v>-53.357142857142861</v>
      </c>
      <c r="AV91">
        <v>16.880116959064338</v>
      </c>
      <c r="AW91">
        <v>83.833333333333314</v>
      </c>
      <c r="AX91">
        <v>-80.600000000000023</v>
      </c>
      <c r="AY91">
        <v>-29.52272727272728</v>
      </c>
      <c r="AZ91">
        <v>-10.960439560439568</v>
      </c>
    </row>
    <row r="92" spans="1:52" x14ac:dyDescent="0.3">
      <c r="A92" s="2" t="s">
        <v>98</v>
      </c>
      <c r="B92" s="2">
        <v>40</v>
      </c>
      <c r="C92" s="2">
        <v>1</v>
      </c>
      <c r="D92" s="2">
        <v>43</v>
      </c>
      <c r="E92">
        <v>1.361842105263158</v>
      </c>
      <c r="F92">
        <v>949.90000000000009</v>
      </c>
      <c r="G92">
        <v>-0.20000000000000018</v>
      </c>
      <c r="H92">
        <v>644.87301587301567</v>
      </c>
      <c r="I92">
        <v>1.7277777777777779</v>
      </c>
      <c r="J92">
        <v>738.58241758241775</v>
      </c>
      <c r="K92">
        <v>0.93596986817325822</v>
      </c>
      <c r="L92">
        <v>775.61304347826081</v>
      </c>
      <c r="M92">
        <v>-1.9473684210526314</v>
      </c>
      <c r="N92">
        <v>-37.647058823529505</v>
      </c>
      <c r="O92">
        <v>-0.30000000000000027</v>
      </c>
      <c r="P92">
        <v>-1.9473684210526314</v>
      </c>
      <c r="Q92">
        <v>-2.0277777777777777</v>
      </c>
      <c r="R92">
        <v>-389.33333333333348</v>
      </c>
      <c r="S92">
        <v>-1.4048964218455744</v>
      </c>
      <c r="T92">
        <v>-1.0516717325226637</v>
      </c>
      <c r="U92">
        <v>0.36315789473684212</v>
      </c>
      <c r="V92">
        <v>-637.80000000000018</v>
      </c>
      <c r="W92">
        <v>1.4000000000000004</v>
      </c>
      <c r="X92">
        <v>-502.44444444444434</v>
      </c>
      <c r="Y92">
        <v>-0.75</v>
      </c>
      <c r="Z92">
        <v>-161.15384615384619</v>
      </c>
      <c r="AA92">
        <v>0.3418079096045199</v>
      </c>
      <c r="AB92">
        <v>-411.53069053708418</v>
      </c>
      <c r="AC92">
        <v>-0.15263157894736823</v>
      </c>
      <c r="AD92">
        <v>-186.01960784313724</v>
      </c>
      <c r="AE92">
        <v>-1.2999999999999998</v>
      </c>
      <c r="AF92">
        <v>-339.60833333333335</v>
      </c>
      <c r="AG92">
        <v>0.95000000000000018</v>
      </c>
      <c r="AH92">
        <v>224.13333333333344</v>
      </c>
      <c r="AI92">
        <v>-0.17288135593220311</v>
      </c>
      <c r="AJ92">
        <v>-103.99404255319155</v>
      </c>
      <c r="AK92">
        <v>95.200000000000045</v>
      </c>
      <c r="AL92">
        <v>34.682539682539641</v>
      </c>
      <c r="AM92">
        <v>107.78021978021974</v>
      </c>
      <c r="AN92">
        <v>77.845652173913038</v>
      </c>
      <c r="AO92">
        <v>-12.411764705882376</v>
      </c>
      <c r="AP92">
        <v>28.400000000000034</v>
      </c>
      <c r="AQ92">
        <v>-41.333333333333371</v>
      </c>
      <c r="AR92">
        <v>-4.088145896656556</v>
      </c>
      <c r="AS92">
        <v>-36.333333333333371</v>
      </c>
      <c r="AT92">
        <v>-74.511111111111063</v>
      </c>
      <c r="AU92">
        <v>60.076923076923094</v>
      </c>
      <c r="AV92">
        <v>-6.6074168797954371</v>
      </c>
      <c r="AW92">
        <v>-72.254901960784309</v>
      </c>
      <c r="AX92">
        <v>-9.9750000000000227</v>
      </c>
      <c r="AY92">
        <v>43.858333333333348</v>
      </c>
      <c r="AZ92">
        <v>-15.260425531914905</v>
      </c>
    </row>
    <row r="93" spans="1:52" x14ac:dyDescent="0.3">
      <c r="A93" s="2" t="s">
        <v>99</v>
      </c>
      <c r="B93" s="2">
        <v>40</v>
      </c>
      <c r="C93" s="2">
        <v>1</v>
      </c>
      <c r="D93" s="2">
        <v>41</v>
      </c>
      <c r="E93">
        <v>-0.875</v>
      </c>
      <c r="F93">
        <v>78.799999999999955</v>
      </c>
      <c r="G93">
        <v>-0.39999999999999991</v>
      </c>
      <c r="H93">
        <v>215.67669172932347</v>
      </c>
      <c r="I93">
        <v>1.7333333333333329</v>
      </c>
      <c r="J93">
        <v>750.125</v>
      </c>
      <c r="K93">
        <v>0.17307692307692291</v>
      </c>
      <c r="L93">
        <v>359.99220779220764</v>
      </c>
      <c r="M93">
        <v>-2.375</v>
      </c>
      <c r="N93">
        <v>-452.97368421052636</v>
      </c>
      <c r="O93">
        <v>-1.8111111111111113</v>
      </c>
      <c r="P93">
        <v>-2.375</v>
      </c>
      <c r="Q93">
        <v>-2.0944444444444441</v>
      </c>
      <c r="R93">
        <v>-374.27450980392166</v>
      </c>
      <c r="S93">
        <v>-2.0846153846153848</v>
      </c>
      <c r="T93">
        <v>-262.55753968253964</v>
      </c>
      <c r="U93">
        <v>2.5277777777777777</v>
      </c>
      <c r="V93">
        <v>-35.633333333333212</v>
      </c>
      <c r="W93">
        <v>1.8444444444444443</v>
      </c>
      <c r="X93">
        <v>306.49473684210523</v>
      </c>
      <c r="Y93">
        <v>1.7000000000000002</v>
      </c>
      <c r="Z93">
        <v>486.25</v>
      </c>
      <c r="AA93">
        <v>2.0357142857142856</v>
      </c>
      <c r="AB93">
        <v>292.60303030303032</v>
      </c>
      <c r="AC93">
        <v>-0.36111111111111116</v>
      </c>
      <c r="AD93">
        <v>-416.09774436090231</v>
      </c>
      <c r="AE93">
        <v>-7.7777777777777501E-2</v>
      </c>
      <c r="AF93">
        <v>-392.87142857142862</v>
      </c>
      <c r="AG93">
        <v>-1.4499999999999997</v>
      </c>
      <c r="AH93">
        <v>-551.55882352941171</v>
      </c>
      <c r="AI93">
        <v>-0.65714285714285703</v>
      </c>
      <c r="AJ93">
        <v>-466.00811688311694</v>
      </c>
      <c r="AK93">
        <v>-24.416666666666686</v>
      </c>
      <c r="AL93">
        <v>28.458646616541387</v>
      </c>
      <c r="AM93">
        <v>6.4375</v>
      </c>
      <c r="AN93">
        <v>2.2008658008657562</v>
      </c>
      <c r="AO93">
        <v>4.9736842105263008</v>
      </c>
      <c r="AP93">
        <v>82.199999999999989</v>
      </c>
      <c r="AQ93">
        <v>16.823529411764696</v>
      </c>
      <c r="AR93">
        <v>41.007936507936506</v>
      </c>
      <c r="AS93">
        <v>-9.25</v>
      </c>
      <c r="AT93">
        <v>-18.715789473684197</v>
      </c>
      <c r="AU93">
        <v>167.9375</v>
      </c>
      <c r="AV93">
        <v>48.25151515151515</v>
      </c>
      <c r="AW93">
        <v>-17.902255639097746</v>
      </c>
      <c r="AX93">
        <v>-44.771428571428544</v>
      </c>
      <c r="AY93">
        <v>68.301470588235304</v>
      </c>
      <c r="AZ93">
        <v>1.9415584415584703</v>
      </c>
    </row>
    <row r="94" spans="1:52" x14ac:dyDescent="0.3">
      <c r="A94" s="2" t="s">
        <v>101</v>
      </c>
      <c r="B94" s="2">
        <v>40</v>
      </c>
      <c r="C94" s="2">
        <v>1</v>
      </c>
      <c r="D94" s="2">
        <v>40</v>
      </c>
      <c r="E94">
        <v>1.9249999999999998</v>
      </c>
      <c r="F94">
        <v>717.95833333333337</v>
      </c>
      <c r="G94">
        <v>0.89999999999999991</v>
      </c>
      <c r="H94">
        <v>529.40522875816987</v>
      </c>
      <c r="I94">
        <v>-0.10000000000000009</v>
      </c>
      <c r="J94">
        <v>515.61428571428576</v>
      </c>
      <c r="K94">
        <v>0.89230769230769269</v>
      </c>
      <c r="L94">
        <v>587.48106060606051</v>
      </c>
      <c r="M94">
        <v>-1.2250000000000001</v>
      </c>
      <c r="N94">
        <v>-93.941176470588289</v>
      </c>
      <c r="O94">
        <v>0</v>
      </c>
      <c r="P94">
        <v>-1.2250000000000001</v>
      </c>
      <c r="Q94">
        <v>0.27499999999999991</v>
      </c>
      <c r="R94">
        <v>759.81111111111113</v>
      </c>
      <c r="S94">
        <v>-0.32564102564102582</v>
      </c>
      <c r="T94">
        <v>173.79931972789109</v>
      </c>
      <c r="U94">
        <v>1.7500000000000002</v>
      </c>
      <c r="V94">
        <v>195.09523809523807</v>
      </c>
      <c r="W94">
        <v>1.9888888888888889</v>
      </c>
      <c r="X94">
        <v>363.8725490196079</v>
      </c>
      <c r="Y94">
        <v>1.75</v>
      </c>
      <c r="Z94">
        <v>206.10000000000002</v>
      </c>
      <c r="AA94">
        <v>1.8172413793103446</v>
      </c>
      <c r="AB94">
        <v>247.87012987012992</v>
      </c>
      <c r="AC94">
        <v>-1.5500000000000003</v>
      </c>
      <c r="AD94">
        <v>-564.85882352941167</v>
      </c>
      <c r="AE94">
        <v>-2.8</v>
      </c>
      <c r="AF94">
        <v>-578.96825396825398</v>
      </c>
      <c r="AG94">
        <v>-0.94999999999999973</v>
      </c>
      <c r="AH94">
        <v>-391.11111111111109</v>
      </c>
      <c r="AI94">
        <v>-1.745977011494253</v>
      </c>
      <c r="AJ94">
        <v>-510.32230823363818</v>
      </c>
      <c r="AK94">
        <v>36.666666666666657</v>
      </c>
      <c r="AL94">
        <v>48.117647058823536</v>
      </c>
      <c r="AM94">
        <v>172.28571428571428</v>
      </c>
      <c r="AN94">
        <v>82.648484848484856</v>
      </c>
      <c r="AO94">
        <v>69.223529411764673</v>
      </c>
      <c r="AP94">
        <v>65.571428571428584</v>
      </c>
      <c r="AQ94">
        <v>60.400000000000006</v>
      </c>
      <c r="AR94">
        <v>59.231292517006807</v>
      </c>
      <c r="AS94">
        <v>-95.88095238095238</v>
      </c>
      <c r="AT94">
        <v>-32.117647058823536</v>
      </c>
      <c r="AU94">
        <v>-25.375</v>
      </c>
      <c r="AV94">
        <v>-50.267532467532448</v>
      </c>
      <c r="AW94">
        <v>-111.92352941176472</v>
      </c>
      <c r="AX94">
        <v>-96.015873015873041</v>
      </c>
      <c r="AY94">
        <v>-118.30000000000001</v>
      </c>
      <c r="AZ94">
        <v>-108.51864883884591</v>
      </c>
    </row>
    <row r="95" spans="1:52" x14ac:dyDescent="0.3">
      <c r="A95" s="2" t="s">
        <v>102</v>
      </c>
      <c r="B95" s="2">
        <v>40</v>
      </c>
      <c r="C95" s="2">
        <v>1</v>
      </c>
      <c r="D95" s="2">
        <v>49</v>
      </c>
      <c r="E95">
        <v>1.7111111111111108</v>
      </c>
      <c r="F95">
        <v>437.51111111111106</v>
      </c>
      <c r="G95">
        <v>1</v>
      </c>
      <c r="H95">
        <v>256.99473684210523</v>
      </c>
      <c r="I95">
        <v>0.5</v>
      </c>
      <c r="J95">
        <v>256.57368421052615</v>
      </c>
      <c r="K95">
        <v>1.0701149425287362</v>
      </c>
      <c r="L95">
        <v>320.87931034482745</v>
      </c>
      <c r="M95">
        <v>-2.9888888888888885</v>
      </c>
      <c r="N95">
        <v>-557.69999999999993</v>
      </c>
      <c r="O95">
        <v>-1.8000000000000003</v>
      </c>
      <c r="P95">
        <v>-2.9888888888888885</v>
      </c>
      <c r="Q95">
        <v>-1.25</v>
      </c>
      <c r="R95">
        <v>-325.62631578947367</v>
      </c>
      <c r="S95">
        <v>-1.9867816091954023</v>
      </c>
      <c r="T95">
        <v>-374.27118644067798</v>
      </c>
      <c r="U95">
        <v>1.1777777777777776</v>
      </c>
      <c r="V95">
        <v>163.60000000000002</v>
      </c>
      <c r="W95">
        <v>1.3555555555555552</v>
      </c>
      <c r="X95">
        <v>97.962406015037573</v>
      </c>
      <c r="Y95">
        <v>1.7000000000000002</v>
      </c>
      <c r="Z95">
        <v>308.02631578947376</v>
      </c>
      <c r="AA95">
        <v>1.3904761904761904</v>
      </c>
      <c r="AB95">
        <v>189.08920539730138</v>
      </c>
      <c r="AC95">
        <v>-0.45555555555555571</v>
      </c>
      <c r="AD95">
        <v>-73.677777777777919</v>
      </c>
      <c r="AE95">
        <v>-0.46666666666666679</v>
      </c>
      <c r="AF95">
        <v>-33.922222222222217</v>
      </c>
      <c r="AG95">
        <v>-0.74999999999999956</v>
      </c>
      <c r="AH95">
        <v>-389.80701754385962</v>
      </c>
      <c r="AI95">
        <v>-0.54523809523809552</v>
      </c>
      <c r="AJ95">
        <v>-163.17325800376636</v>
      </c>
      <c r="AK95">
        <v>8.8444444444444343</v>
      </c>
      <c r="AL95">
        <v>70.53684210526319</v>
      </c>
      <c r="AM95">
        <v>64.294736842105237</v>
      </c>
      <c r="AN95">
        <v>49.155172413793082</v>
      </c>
      <c r="AO95">
        <v>43.349999999999966</v>
      </c>
      <c r="AP95">
        <v>10.885714285714272</v>
      </c>
      <c r="AQ95">
        <v>-8.6999999999999886</v>
      </c>
      <c r="AR95">
        <v>11.410631741140207</v>
      </c>
      <c r="AS95">
        <v>-66.899999999999977</v>
      </c>
      <c r="AT95">
        <v>-10.022556390977456</v>
      </c>
      <c r="AU95">
        <v>2.9802631578947398</v>
      </c>
      <c r="AV95">
        <v>-24.678410794602712</v>
      </c>
      <c r="AW95">
        <v>1.0500000000000114</v>
      </c>
      <c r="AX95">
        <v>17.51111111111112</v>
      </c>
      <c r="AY95">
        <v>29.111111111111114</v>
      </c>
      <c r="AZ95">
        <v>15.678593848085399</v>
      </c>
    </row>
    <row r="96" spans="1:52" x14ac:dyDescent="0.3">
      <c r="A96" s="2" t="s">
        <v>103</v>
      </c>
      <c r="B96" s="2">
        <v>40</v>
      </c>
      <c r="C96" s="2">
        <v>1</v>
      </c>
      <c r="D96" s="2">
        <v>45</v>
      </c>
      <c r="E96">
        <v>1.875</v>
      </c>
      <c r="F96">
        <v>-129.91666666666674</v>
      </c>
      <c r="G96">
        <v>2.1499999999999995</v>
      </c>
      <c r="H96">
        <v>-67.5</v>
      </c>
      <c r="I96">
        <v>1.8499999999999996</v>
      </c>
      <c r="J96">
        <v>-107.90909090909099</v>
      </c>
      <c r="K96">
        <v>1.9690476190476187</v>
      </c>
      <c r="L96">
        <v>-93.549999999999955</v>
      </c>
      <c r="M96">
        <v>-2.5249999999999999</v>
      </c>
      <c r="N96">
        <v>-1294.75</v>
      </c>
      <c r="O96">
        <v>-2.6999999999999997</v>
      </c>
      <c r="P96">
        <v>-2.5249999999999999</v>
      </c>
      <c r="Q96">
        <v>-2.9000000000000004</v>
      </c>
      <c r="R96">
        <v>-1327.35</v>
      </c>
      <c r="S96">
        <v>-2.730952380952381</v>
      </c>
      <c r="T96">
        <v>-1357.8789915966386</v>
      </c>
      <c r="U96">
        <v>0.5</v>
      </c>
      <c r="V96">
        <v>806.13095238095241</v>
      </c>
      <c r="W96">
        <v>1.0500000000000003</v>
      </c>
      <c r="X96">
        <v>720.57142857142856</v>
      </c>
      <c r="Y96">
        <v>0.625</v>
      </c>
      <c r="Z96">
        <v>797.07575757575762</v>
      </c>
      <c r="AA96">
        <v>0.75897435897435939</v>
      </c>
      <c r="AB96">
        <v>775.23571428571415</v>
      </c>
      <c r="AC96">
        <v>0.39999999999999991</v>
      </c>
      <c r="AD96">
        <v>791.95833333333326</v>
      </c>
      <c r="AE96">
        <v>-1.1000000000000005</v>
      </c>
      <c r="AF96">
        <v>555.4454545454546</v>
      </c>
      <c r="AG96">
        <v>-1.0249999999999999</v>
      </c>
      <c r="AH96">
        <v>519.125</v>
      </c>
      <c r="AI96">
        <v>-0.59871794871794837</v>
      </c>
      <c r="AJ96">
        <v>610.84505494505493</v>
      </c>
      <c r="AK96">
        <v>26.666666666666686</v>
      </c>
      <c r="AL96">
        <v>24.266666666666708</v>
      </c>
      <c r="AM96">
        <v>88.209090909090918</v>
      </c>
      <c r="AN96">
        <v>48.371428571428567</v>
      </c>
      <c r="AO96">
        <v>-65.833333333333314</v>
      </c>
      <c r="AP96">
        <v>-23.621212121212096</v>
      </c>
      <c r="AQ96">
        <v>10.5</v>
      </c>
      <c r="AR96">
        <v>-27.894117647058806</v>
      </c>
      <c r="AS96">
        <v>-25.130952380952408</v>
      </c>
      <c r="AT96">
        <v>69.547619047619037</v>
      </c>
      <c r="AU96">
        <v>41.590909090909093</v>
      </c>
      <c r="AV96">
        <v>27.535714285714278</v>
      </c>
      <c r="AW96">
        <v>-5.0833333333333428</v>
      </c>
      <c r="AX96">
        <v>58.654545454545428</v>
      </c>
      <c r="AY96">
        <v>-30.125</v>
      </c>
      <c r="AZ96">
        <v>10.099999999999994</v>
      </c>
    </row>
    <row r="97" spans="1:52" x14ac:dyDescent="0.3">
      <c r="A97" s="2" t="s">
        <v>104</v>
      </c>
      <c r="B97" s="2">
        <v>40</v>
      </c>
      <c r="C97" s="2">
        <v>1</v>
      </c>
      <c r="D97" s="2">
        <v>40</v>
      </c>
      <c r="E97">
        <v>1.7222222222222219</v>
      </c>
      <c r="F97">
        <v>117.625</v>
      </c>
      <c r="G97">
        <v>1.5947368421052635</v>
      </c>
      <c r="H97">
        <v>110.92929292929284</v>
      </c>
      <c r="I97">
        <v>0.5</v>
      </c>
      <c r="J97">
        <v>-526.88888888888891</v>
      </c>
      <c r="K97">
        <v>1.258934169278997</v>
      </c>
      <c r="L97">
        <v>-100.85096153846143</v>
      </c>
      <c r="M97">
        <v>-1.1111111111111112</v>
      </c>
      <c r="N97">
        <v>-217.29999999999995</v>
      </c>
      <c r="O97">
        <v>-0.85263157894736841</v>
      </c>
      <c r="P97">
        <v>-1.1111111111111112</v>
      </c>
      <c r="Q97">
        <v>-0.39999999999999991</v>
      </c>
      <c r="R97">
        <v>-394.77922077922085</v>
      </c>
      <c r="S97">
        <v>-0.78056426332288398</v>
      </c>
      <c r="T97">
        <v>-583.68007662835248</v>
      </c>
      <c r="U97">
        <v>2.3888888888888888</v>
      </c>
      <c r="V97">
        <v>757</v>
      </c>
      <c r="W97">
        <v>-9.4736842105263452E-2</v>
      </c>
      <c r="X97">
        <v>285.0151515151515</v>
      </c>
      <c r="Y97">
        <v>1.1666666666666665</v>
      </c>
      <c r="Z97">
        <v>964</v>
      </c>
      <c r="AA97">
        <v>1.1548589341692788</v>
      </c>
      <c r="AB97">
        <v>655.28308823529414</v>
      </c>
      <c r="AC97">
        <v>-1.7777777777777777</v>
      </c>
      <c r="AD97">
        <v>239.5</v>
      </c>
      <c r="AE97">
        <v>5.2631578947368585E-2</v>
      </c>
      <c r="AF97">
        <v>1136.3611111111111</v>
      </c>
      <c r="AG97">
        <v>-0.55555555555555536</v>
      </c>
      <c r="AH97">
        <v>377.13636363636374</v>
      </c>
      <c r="AI97">
        <v>-0.77115987460815072</v>
      </c>
      <c r="AJ97">
        <v>546.88378033205618</v>
      </c>
      <c r="AK97">
        <v>26.5</v>
      </c>
      <c r="AL97">
        <v>137.86868686868686</v>
      </c>
      <c r="AM97">
        <v>-56.422222222222217</v>
      </c>
      <c r="AN97">
        <v>36.612980769230774</v>
      </c>
      <c r="AO97">
        <v>-75.5</v>
      </c>
      <c r="AP97">
        <v>70.75</v>
      </c>
      <c r="AQ97">
        <v>-75.974025974025977</v>
      </c>
      <c r="AR97">
        <v>-10.107279693486589</v>
      </c>
      <c r="AS97">
        <v>-32.5</v>
      </c>
      <c r="AT97">
        <v>-23.924242424242436</v>
      </c>
      <c r="AU97">
        <v>14.914285714285711</v>
      </c>
      <c r="AV97">
        <v>-10.608455882352928</v>
      </c>
      <c r="AW97">
        <v>-44.800000000000011</v>
      </c>
      <c r="AX97">
        <v>30.958333333333343</v>
      </c>
      <c r="AY97">
        <v>2.795454545454561</v>
      </c>
      <c r="AZ97">
        <v>-0.63346104725411578</v>
      </c>
    </row>
    <row r="98" spans="1:52" x14ac:dyDescent="0.3">
      <c r="A98" s="2" t="s">
        <v>105</v>
      </c>
      <c r="B98" s="2">
        <v>40</v>
      </c>
      <c r="C98" s="2">
        <v>1</v>
      </c>
      <c r="D98" s="2">
        <v>46</v>
      </c>
      <c r="E98">
        <v>2.4111111111111105</v>
      </c>
      <c r="F98">
        <v>827.07602339181267</v>
      </c>
      <c r="G98">
        <v>3</v>
      </c>
      <c r="H98">
        <v>1030.5111111111112</v>
      </c>
      <c r="I98">
        <v>2.4500000000000002</v>
      </c>
      <c r="J98">
        <v>924.82222222222208</v>
      </c>
      <c r="K98">
        <v>2.6224137931034486</v>
      </c>
      <c r="L98">
        <v>927.23510971786845</v>
      </c>
      <c r="M98">
        <v>-2.7444444444444445</v>
      </c>
      <c r="N98">
        <v>-634.18421052631584</v>
      </c>
      <c r="O98">
        <v>-3.2</v>
      </c>
      <c r="P98">
        <v>-2.7444444444444445</v>
      </c>
      <c r="Q98">
        <v>-3.0999999999999996</v>
      </c>
      <c r="R98">
        <v>-557.77631578947376</v>
      </c>
      <c r="S98">
        <v>-3.0137931034482759</v>
      </c>
      <c r="T98">
        <v>-642.81896551724139</v>
      </c>
      <c r="U98">
        <v>2.2555555555555555</v>
      </c>
      <c r="V98">
        <v>455.16842105263163</v>
      </c>
      <c r="W98">
        <v>1.8333333333333333</v>
      </c>
      <c r="X98">
        <v>378.05555555555554</v>
      </c>
      <c r="Y98">
        <v>0.56111111111111134</v>
      </c>
      <c r="Z98">
        <v>252.6111111111112</v>
      </c>
      <c r="AA98">
        <v>1.5499999999999998</v>
      </c>
      <c r="AB98">
        <v>348.65454545454554</v>
      </c>
      <c r="AC98">
        <v>-2.8111111111111109</v>
      </c>
      <c r="AD98">
        <v>-625.09356725146199</v>
      </c>
      <c r="AE98">
        <v>-2.1888888888888891</v>
      </c>
      <c r="AF98">
        <v>-570.45555555555575</v>
      </c>
      <c r="AG98">
        <v>-0.20000000000000018</v>
      </c>
      <c r="AH98">
        <v>-8.2514619883040723</v>
      </c>
      <c r="AI98">
        <v>-1.7333333333333329</v>
      </c>
      <c r="AJ98">
        <v>-400.6347381864623</v>
      </c>
      <c r="AK98">
        <v>42.578947368421041</v>
      </c>
      <c r="AL98">
        <v>12.388888888888914</v>
      </c>
      <c r="AM98">
        <v>21.377777777777794</v>
      </c>
      <c r="AN98">
        <v>24.919122257053289</v>
      </c>
      <c r="AO98">
        <v>22.973684210526301</v>
      </c>
      <c r="AP98">
        <v>-35.850000000000023</v>
      </c>
      <c r="AQ98">
        <v>46.763157894736821</v>
      </c>
      <c r="AR98">
        <v>11.172413793103431</v>
      </c>
      <c r="AS98">
        <v>-3.378947368421052</v>
      </c>
      <c r="AT98">
        <v>9.9444444444444002</v>
      </c>
      <c r="AU98">
        <v>32.777777777777771</v>
      </c>
      <c r="AV98">
        <v>14.163636363636385</v>
      </c>
      <c r="AW98">
        <v>-22.807017543859615</v>
      </c>
      <c r="AX98">
        <v>46.850000000000023</v>
      </c>
      <c r="AY98">
        <v>17.847953216374265</v>
      </c>
      <c r="AZ98">
        <v>14.086845466155808</v>
      </c>
    </row>
    <row r="99" spans="1:52" x14ac:dyDescent="0.3">
      <c r="A99" s="2" t="s">
        <v>106</v>
      </c>
      <c r="B99" s="2">
        <v>40</v>
      </c>
      <c r="C99" s="2">
        <v>1</v>
      </c>
      <c r="D99" s="2">
        <v>40</v>
      </c>
      <c r="E99">
        <v>3.1695906432748537</v>
      </c>
      <c r="F99">
        <v>583.28571428571433</v>
      </c>
      <c r="G99">
        <v>2.7777777777777777</v>
      </c>
      <c r="H99">
        <v>1447</v>
      </c>
      <c r="I99">
        <v>2.6166666666666667</v>
      </c>
      <c r="J99">
        <v>904.33333333333326</v>
      </c>
      <c r="K99">
        <v>2.8549905838041432</v>
      </c>
      <c r="L99">
        <v>882.66666666666674</v>
      </c>
      <c r="M99">
        <v>2.0760233918128659</v>
      </c>
      <c r="N99">
        <v>-116.83333333333337</v>
      </c>
      <c r="O99">
        <v>1.6666666666666667</v>
      </c>
      <c r="P99">
        <v>2.0760233918128659</v>
      </c>
      <c r="Q99">
        <v>1.7111111111111112</v>
      </c>
      <c r="R99">
        <v>-554.42857142857144</v>
      </c>
      <c r="S99">
        <v>1.8198367859384807</v>
      </c>
      <c r="T99">
        <v>-386.33333333333337</v>
      </c>
      <c r="U99">
        <v>-3.0473684210526315</v>
      </c>
      <c r="V99">
        <v>-1084.2</v>
      </c>
      <c r="W99">
        <v>-3.2222222222222223</v>
      </c>
      <c r="X99">
        <v>-768.14285714285711</v>
      </c>
      <c r="Y99">
        <v>-1.3499999999999999</v>
      </c>
      <c r="Z99">
        <v>-209.66666666666669</v>
      </c>
      <c r="AA99">
        <v>-2.517825832846289</v>
      </c>
      <c r="AB99">
        <v>-597</v>
      </c>
      <c r="AC99">
        <v>-2.0315789473684212</v>
      </c>
      <c r="AD99">
        <v>347</v>
      </c>
      <c r="AE99">
        <v>-4</v>
      </c>
      <c r="AF99">
        <v>-1098.8333333333333</v>
      </c>
      <c r="AG99">
        <v>-4</v>
      </c>
      <c r="AH99">
        <v>147.875</v>
      </c>
      <c r="AI99">
        <v>-3.3319696084161308</v>
      </c>
      <c r="AJ99">
        <v>151.70000000000005</v>
      </c>
      <c r="AK99">
        <v>-34.857142857142861</v>
      </c>
      <c r="AL99">
        <v>277</v>
      </c>
      <c r="AM99">
        <v>134.5</v>
      </c>
      <c r="AN99">
        <v>60.666666666666657</v>
      </c>
      <c r="AO99">
        <v>58.333333333333343</v>
      </c>
      <c r="AP99">
        <v>156.80000000000001</v>
      </c>
      <c r="AQ99">
        <v>41.428571428571416</v>
      </c>
      <c r="AR99">
        <v>30.277777777777771</v>
      </c>
      <c r="AS99">
        <v>73.199999999999989</v>
      </c>
      <c r="AT99">
        <v>-199.42857142857142</v>
      </c>
      <c r="AU99">
        <v>20.666666666666671</v>
      </c>
      <c r="AV99">
        <v>22.444444444444457</v>
      </c>
      <c r="AW99">
        <v>18.833333333333343</v>
      </c>
      <c r="AX99">
        <v>-170.33333333333334</v>
      </c>
      <c r="AY99">
        <v>-15.5</v>
      </c>
      <c r="AZ99">
        <v>0.55000000000001137</v>
      </c>
    </row>
    <row r="100" spans="1:52" x14ac:dyDescent="0.3">
      <c r="A100" s="2" t="s">
        <v>107</v>
      </c>
      <c r="B100" s="2">
        <v>40</v>
      </c>
      <c r="C100" s="2">
        <v>1</v>
      </c>
      <c r="D100" s="2">
        <v>46</v>
      </c>
      <c r="E100">
        <v>5</v>
      </c>
      <c r="F100">
        <v>916.75</v>
      </c>
      <c r="G100">
        <v>4.9000000000000004</v>
      </c>
      <c r="H100">
        <v>1043.0999999999999</v>
      </c>
      <c r="I100">
        <v>4.4000000000000004</v>
      </c>
      <c r="J100">
        <v>942.4</v>
      </c>
      <c r="K100">
        <v>4.75</v>
      </c>
      <c r="L100">
        <v>971.03571428571433</v>
      </c>
      <c r="M100">
        <v>2.25</v>
      </c>
      <c r="N100">
        <v>623.42857142857144</v>
      </c>
      <c r="O100">
        <v>2.7</v>
      </c>
      <c r="P100">
        <v>2.25</v>
      </c>
      <c r="Q100">
        <v>2.5</v>
      </c>
      <c r="R100">
        <v>630.625</v>
      </c>
      <c r="S100">
        <v>2.5</v>
      </c>
      <c r="T100">
        <v>612.33333333333337</v>
      </c>
      <c r="U100">
        <v>-1.9</v>
      </c>
      <c r="V100">
        <v>-632.33333333333337</v>
      </c>
      <c r="W100">
        <v>-1.5</v>
      </c>
      <c r="X100">
        <v>-552</v>
      </c>
      <c r="Y100">
        <v>-2.2999999999999998</v>
      </c>
      <c r="Z100">
        <v>-831.5</v>
      </c>
      <c r="AA100">
        <v>-1.9</v>
      </c>
      <c r="AB100">
        <v>-671.94444444444446</v>
      </c>
      <c r="AC100">
        <v>-3.4</v>
      </c>
      <c r="AD100">
        <v>-927.125</v>
      </c>
      <c r="AE100">
        <v>-2.1</v>
      </c>
      <c r="AF100">
        <v>-788</v>
      </c>
      <c r="AG100">
        <v>-2.6</v>
      </c>
      <c r="AH100">
        <v>-689.5</v>
      </c>
      <c r="AI100">
        <v>-2.7</v>
      </c>
      <c r="AJ100">
        <v>-802.77272727272725</v>
      </c>
      <c r="AK100">
        <v>173.375</v>
      </c>
      <c r="AL100">
        <v>199</v>
      </c>
      <c r="AM100">
        <v>194.1</v>
      </c>
      <c r="AN100">
        <v>189.92857142857142</v>
      </c>
      <c r="AO100">
        <v>238.28571428571428</v>
      </c>
      <c r="AP100">
        <v>197.88888888888889</v>
      </c>
      <c r="AQ100">
        <v>198.25</v>
      </c>
      <c r="AR100">
        <v>209.79166666666666</v>
      </c>
      <c r="AS100">
        <v>-205.33333333333334</v>
      </c>
      <c r="AT100">
        <v>-173.5</v>
      </c>
      <c r="AU100">
        <v>-217.33333333333334</v>
      </c>
      <c r="AV100">
        <v>-198.72222222222223</v>
      </c>
      <c r="AW100">
        <v>-205.375</v>
      </c>
      <c r="AX100">
        <v>-162.83333333333334</v>
      </c>
      <c r="AY100">
        <v>-220.5</v>
      </c>
      <c r="AZ100">
        <v>-199.27272727272728</v>
      </c>
    </row>
    <row r="101" spans="1:52" x14ac:dyDescent="0.3">
      <c r="A101" s="2" t="s">
        <v>108</v>
      </c>
      <c r="B101" s="2">
        <v>40</v>
      </c>
      <c r="C101" s="2">
        <v>1</v>
      </c>
      <c r="D101" s="2">
        <v>40</v>
      </c>
      <c r="E101">
        <v>1.5499999999999998</v>
      </c>
      <c r="F101">
        <v>-100.51136363636363</v>
      </c>
      <c r="G101">
        <v>0.85000000000000009</v>
      </c>
      <c r="H101">
        <v>108.03571428571433</v>
      </c>
      <c r="I101">
        <v>-0.64444444444444482</v>
      </c>
      <c r="J101">
        <v>-366.01098901098908</v>
      </c>
      <c r="K101">
        <v>0.56296296296296289</v>
      </c>
      <c r="L101">
        <v>-111.34210526315792</v>
      </c>
      <c r="M101">
        <v>-1.3250000000000002</v>
      </c>
      <c r="N101">
        <v>-645.61538461538453</v>
      </c>
      <c r="O101">
        <v>-0.19999999999999973</v>
      </c>
      <c r="P101">
        <v>-1.3250000000000002</v>
      </c>
      <c r="Q101">
        <v>-0.48333333333333339</v>
      </c>
      <c r="R101">
        <v>-305.89743589743591</v>
      </c>
      <c r="S101">
        <v>-0.64259259259259238</v>
      </c>
      <c r="T101">
        <v>-301.98830409356719</v>
      </c>
      <c r="U101">
        <v>5.5555555555555358E-3</v>
      </c>
      <c r="V101">
        <v>75.053030303030255</v>
      </c>
      <c r="W101">
        <v>0.86249999999999982</v>
      </c>
      <c r="X101">
        <v>54.414285714285711</v>
      </c>
      <c r="Y101">
        <v>0.76250000000000018</v>
      </c>
      <c r="Z101">
        <v>178.60839160839168</v>
      </c>
      <c r="AA101">
        <v>0.53333333333333321</v>
      </c>
      <c r="AB101">
        <v>96.069377990430667</v>
      </c>
      <c r="AC101">
        <v>1.0333333333333337</v>
      </c>
      <c r="AD101">
        <v>333.23076923076917</v>
      </c>
      <c r="AE101">
        <v>0.86249999999999982</v>
      </c>
      <c r="AF101">
        <v>233.58333333333337</v>
      </c>
      <c r="AG101">
        <v>0.52499999999999991</v>
      </c>
      <c r="AH101">
        <v>289.31410256410265</v>
      </c>
      <c r="AI101">
        <v>0.80333333333333323</v>
      </c>
      <c r="AJ101">
        <v>285.68349928876239</v>
      </c>
      <c r="AK101">
        <v>35.693181818181813</v>
      </c>
      <c r="AL101">
        <v>22.75</v>
      </c>
      <c r="AM101">
        <v>-4.7362637362637372</v>
      </c>
      <c r="AN101">
        <v>18.202517162471395</v>
      </c>
      <c r="AO101">
        <v>6.37179487179489</v>
      </c>
      <c r="AP101">
        <v>-1.5</v>
      </c>
      <c r="AQ101">
        <v>-75.833333333333343</v>
      </c>
      <c r="AR101">
        <v>-23.988304093567251</v>
      </c>
      <c r="AS101">
        <v>-84.73484848484847</v>
      </c>
      <c r="AT101">
        <v>-64</v>
      </c>
      <c r="AU101">
        <v>-78.419580419580399</v>
      </c>
      <c r="AV101">
        <v>-75.077352472089302</v>
      </c>
      <c r="AW101">
        <v>-70.846153846153868</v>
      </c>
      <c r="AX101">
        <v>-20.166666666666686</v>
      </c>
      <c r="AY101">
        <v>36.5</v>
      </c>
      <c r="AZ101">
        <v>-19.140825035561875</v>
      </c>
    </row>
    <row r="102" spans="1:52" x14ac:dyDescent="0.3">
      <c r="A102" s="2" t="s">
        <v>109</v>
      </c>
      <c r="B102" s="2">
        <v>40</v>
      </c>
      <c r="C102" s="2">
        <v>1</v>
      </c>
      <c r="D102" s="2">
        <v>46</v>
      </c>
      <c r="E102">
        <v>3.1277777777777778</v>
      </c>
      <c r="F102">
        <v>250.33333333333348</v>
      </c>
      <c r="G102">
        <v>1.4000000000000004</v>
      </c>
      <c r="H102">
        <v>-218.30588235294113</v>
      </c>
      <c r="I102">
        <v>4.5</v>
      </c>
      <c r="J102">
        <v>681.59999999999991</v>
      </c>
      <c r="K102">
        <v>3.0074712643678163</v>
      </c>
      <c r="L102">
        <v>227.04108584005849</v>
      </c>
      <c r="M102">
        <v>-1.7833333333333334</v>
      </c>
      <c r="N102">
        <v>-878.60256410256409</v>
      </c>
      <c r="O102">
        <v>-0.39999999999999991</v>
      </c>
      <c r="P102">
        <v>-1.7833333333333334</v>
      </c>
      <c r="Q102">
        <v>-3.1000000000000005</v>
      </c>
      <c r="R102">
        <v>-1065.0873015873015</v>
      </c>
      <c r="S102">
        <v>-1.7557471264367817</v>
      </c>
      <c r="T102">
        <v>-762.04940711462439</v>
      </c>
      <c r="U102">
        <v>0.89999999999999991</v>
      </c>
      <c r="V102">
        <v>230.5333333333333</v>
      </c>
      <c r="W102">
        <v>2.3888888888888888</v>
      </c>
      <c r="X102">
        <v>-281.96078431372553</v>
      </c>
      <c r="Y102">
        <v>1.4</v>
      </c>
      <c r="Z102">
        <v>-506.59999999999991</v>
      </c>
      <c r="AA102">
        <v>1.6055555555555556</v>
      </c>
      <c r="AB102">
        <v>-112.6711798839458</v>
      </c>
      <c r="AC102">
        <v>0.82500000000000018</v>
      </c>
      <c r="AD102">
        <v>1.2692307692307168</v>
      </c>
      <c r="AE102">
        <v>1.0111111111111111</v>
      </c>
      <c r="AF102">
        <v>-24.133333333333439</v>
      </c>
      <c r="AG102">
        <v>1.3000000000000003</v>
      </c>
      <c r="AH102">
        <v>-263.85555555555561</v>
      </c>
      <c r="AI102">
        <v>1.0277777777777781</v>
      </c>
      <c r="AJ102">
        <v>-115.66387959866233</v>
      </c>
      <c r="AK102">
        <v>-64.711111111111109</v>
      </c>
      <c r="AL102">
        <v>-93.947058823529403</v>
      </c>
      <c r="AM102">
        <v>-21.600000000000023</v>
      </c>
      <c r="AN102">
        <v>-60.07630227439472</v>
      </c>
      <c r="AO102">
        <v>22.948717948717956</v>
      </c>
      <c r="AP102">
        <v>-75.066666666666663</v>
      </c>
      <c r="AQ102">
        <v>-107.82539682539681</v>
      </c>
      <c r="AR102">
        <v>-54.584980237154156</v>
      </c>
      <c r="AS102">
        <v>-54.666666666666686</v>
      </c>
      <c r="AT102">
        <v>50.647058823529392</v>
      </c>
      <c r="AU102">
        <v>-40</v>
      </c>
      <c r="AV102">
        <v>-14.961315280464248</v>
      </c>
      <c r="AW102">
        <v>-0.61538461538464162</v>
      </c>
      <c r="AX102">
        <v>102.64999999999998</v>
      </c>
      <c r="AY102">
        <v>-82.488888888888937</v>
      </c>
      <c r="AZ102">
        <v>0.97658862876255625</v>
      </c>
    </row>
    <row r="103" spans="1:52" x14ac:dyDescent="0.3">
      <c r="A103" s="2" t="s">
        <v>110</v>
      </c>
      <c r="B103" s="2">
        <v>40</v>
      </c>
      <c r="C103" s="2">
        <v>1</v>
      </c>
      <c r="D103" s="2">
        <v>46</v>
      </c>
      <c r="E103">
        <v>1.7055555555555553</v>
      </c>
      <c r="F103">
        <v>408.67320261437908</v>
      </c>
      <c r="G103">
        <v>1.2500000000000004</v>
      </c>
      <c r="H103">
        <v>232.75882352941176</v>
      </c>
      <c r="I103">
        <v>1.5000000000000004</v>
      </c>
      <c r="J103">
        <v>22.376923076923049</v>
      </c>
      <c r="K103">
        <v>1.4701149425287361</v>
      </c>
      <c r="L103">
        <v>221.81144534115924</v>
      </c>
      <c r="M103">
        <v>-1.7444444444444442</v>
      </c>
      <c r="N103">
        <v>-445.82500000000005</v>
      </c>
      <c r="O103">
        <v>-1.25</v>
      </c>
      <c r="P103">
        <v>-1.7444444444444442</v>
      </c>
      <c r="Q103">
        <v>-1.1000000000000001</v>
      </c>
      <c r="R103">
        <v>-488.72916666666663</v>
      </c>
      <c r="S103">
        <v>-1.3477011494252871</v>
      </c>
      <c r="T103">
        <v>-531.21739130434787</v>
      </c>
      <c r="U103">
        <v>0.75</v>
      </c>
      <c r="V103">
        <v>-280.78431372549016</v>
      </c>
      <c r="W103">
        <v>1.1499999999999999</v>
      </c>
      <c r="X103">
        <v>-244.85882352941167</v>
      </c>
      <c r="Y103">
        <v>1.1000000000000001</v>
      </c>
      <c r="Z103">
        <v>413.06593406593402</v>
      </c>
      <c r="AA103">
        <v>1</v>
      </c>
      <c r="AB103">
        <v>-9.9148936170213346</v>
      </c>
      <c r="AC103">
        <v>-0.40000000000000036</v>
      </c>
      <c r="AD103">
        <v>-643.20833333333326</v>
      </c>
      <c r="AE103">
        <v>-0.75</v>
      </c>
      <c r="AF103">
        <v>-239.01785714285711</v>
      </c>
      <c r="AG103">
        <v>-0.5</v>
      </c>
      <c r="AH103">
        <v>-15.715277777777828</v>
      </c>
      <c r="AI103">
        <v>-0.55000000000000027</v>
      </c>
      <c r="AJ103">
        <v>-268.43478260869574</v>
      </c>
      <c r="AK103">
        <v>57.738562091503297</v>
      </c>
      <c r="AL103">
        <v>49.988235294117601</v>
      </c>
      <c r="AM103">
        <v>6.1230769230768942</v>
      </c>
      <c r="AN103">
        <v>34.264856933235478</v>
      </c>
      <c r="AO103">
        <v>34.6875</v>
      </c>
      <c r="AP103">
        <v>120.09523809523813</v>
      </c>
      <c r="AQ103">
        <v>-27.694444444444457</v>
      </c>
      <c r="AR103">
        <v>43.630434782608688</v>
      </c>
      <c r="AS103">
        <v>-11.29411764705884</v>
      </c>
      <c r="AT103">
        <v>-7.1882352941176464</v>
      </c>
      <c r="AU103">
        <v>-92.923076923076906</v>
      </c>
      <c r="AV103">
        <v>-35.962174940898308</v>
      </c>
      <c r="AW103">
        <v>-79.520833333333314</v>
      </c>
      <c r="AX103">
        <v>-74.428571428571445</v>
      </c>
      <c r="AY103">
        <v>-19.194444444444457</v>
      </c>
      <c r="AZ103">
        <v>-54.717391304347814</v>
      </c>
    </row>
    <row r="104" spans="1:52" x14ac:dyDescent="0.3">
      <c r="A104" s="2" t="s">
        <v>111</v>
      </c>
      <c r="B104" s="2">
        <v>40</v>
      </c>
      <c r="C104" s="2">
        <v>1</v>
      </c>
      <c r="D104" s="2">
        <v>46</v>
      </c>
      <c r="E104">
        <v>3.2302631578947367</v>
      </c>
      <c r="F104">
        <v>445.25</v>
      </c>
      <c r="G104">
        <v>1.8333333333333335</v>
      </c>
      <c r="H104">
        <v>-75.75</v>
      </c>
      <c r="I104">
        <v>3.2166666666666663</v>
      </c>
      <c r="J104">
        <v>454.08333333333337</v>
      </c>
      <c r="K104">
        <v>2.743155149934811</v>
      </c>
      <c r="L104">
        <v>236.18999999999994</v>
      </c>
      <c r="M104">
        <v>0.55921052631578938</v>
      </c>
      <c r="N104">
        <v>-64</v>
      </c>
      <c r="O104">
        <v>1.2333333333333334</v>
      </c>
      <c r="P104">
        <v>0.55921052631578938</v>
      </c>
      <c r="Q104">
        <v>0.84444444444444444</v>
      </c>
      <c r="R104">
        <v>-97.800000000000011</v>
      </c>
      <c r="S104">
        <v>0.88461538461538458</v>
      </c>
      <c r="T104">
        <v>-98.947368421052602</v>
      </c>
      <c r="U104">
        <v>-0.77192982456140358</v>
      </c>
      <c r="V104">
        <v>-125.08928571428567</v>
      </c>
      <c r="W104">
        <v>0.16666666666666674</v>
      </c>
      <c r="X104">
        <v>229.875</v>
      </c>
      <c r="Y104">
        <v>-0.99444444444444446</v>
      </c>
      <c r="Z104">
        <v>-102.41666666666663</v>
      </c>
      <c r="AA104">
        <v>-0.53232893910860002</v>
      </c>
      <c r="AB104">
        <v>48.438235294117703</v>
      </c>
      <c r="AC104">
        <v>9.3567251461988299E-2</v>
      </c>
      <c r="AD104">
        <v>232.60000000000002</v>
      </c>
      <c r="AE104">
        <v>0.43333333333333346</v>
      </c>
      <c r="AF104">
        <v>611.10714285714289</v>
      </c>
      <c r="AG104">
        <v>-0.84444444444444444</v>
      </c>
      <c r="AH104">
        <v>-379.33333333333337</v>
      </c>
      <c r="AI104">
        <v>-0.11111111111111116</v>
      </c>
      <c r="AJ104">
        <v>215.89912280701748</v>
      </c>
      <c r="AK104">
        <v>28</v>
      </c>
      <c r="AL104">
        <v>27</v>
      </c>
      <c r="AM104">
        <v>33.194444444444457</v>
      </c>
      <c r="AN104">
        <v>27.03</v>
      </c>
      <c r="AO104">
        <v>-62.916666666666657</v>
      </c>
      <c r="AP104">
        <v>-108.01785714285717</v>
      </c>
      <c r="AQ104">
        <v>102.05000000000001</v>
      </c>
      <c r="AR104">
        <v>-41.789473684210549</v>
      </c>
      <c r="AS104">
        <v>-74.410714285714278</v>
      </c>
      <c r="AT104">
        <v>-6.375</v>
      </c>
      <c r="AU104">
        <v>-42.583333333333343</v>
      </c>
      <c r="AV104">
        <v>-45.62058823529415</v>
      </c>
      <c r="AW104">
        <v>57.050000000000011</v>
      </c>
      <c r="AX104">
        <v>145.39285714285717</v>
      </c>
      <c r="AY104">
        <v>-86.583333333333343</v>
      </c>
      <c r="AZ104">
        <v>57.004385964912302</v>
      </c>
    </row>
    <row r="105" spans="1:52" x14ac:dyDescent="0.3">
      <c r="A105" s="2" t="s">
        <v>112</v>
      </c>
      <c r="B105" s="2">
        <v>40</v>
      </c>
      <c r="C105" s="2">
        <v>1</v>
      </c>
      <c r="D105" s="2">
        <v>46</v>
      </c>
      <c r="E105">
        <v>1.2555555555555555</v>
      </c>
      <c r="F105">
        <v>211.83333333333326</v>
      </c>
      <c r="G105">
        <v>1.1999999999999997</v>
      </c>
      <c r="H105">
        <v>797.7619047619047</v>
      </c>
      <c r="I105">
        <v>1.75</v>
      </c>
      <c r="J105">
        <v>481.41666666666663</v>
      </c>
      <c r="K105">
        <v>1.4109195402298851</v>
      </c>
      <c r="L105">
        <v>483.56038647343007</v>
      </c>
      <c r="M105">
        <v>1.2555555555555555</v>
      </c>
      <c r="N105">
        <v>7.4166666666666288</v>
      </c>
      <c r="O105">
        <v>0.75</v>
      </c>
      <c r="P105">
        <v>1.2555555555555555</v>
      </c>
      <c r="Q105">
        <v>0.14999999999999991</v>
      </c>
      <c r="R105">
        <v>345.56862745098033</v>
      </c>
      <c r="S105">
        <v>0.70574712643678161</v>
      </c>
      <c r="T105">
        <v>333.01302325581401</v>
      </c>
      <c r="U105">
        <v>0.69999999999999973</v>
      </c>
      <c r="V105">
        <v>-381.08333333333326</v>
      </c>
      <c r="W105">
        <v>1.4000000000000001</v>
      </c>
      <c r="X105">
        <v>189.26666666666665</v>
      </c>
      <c r="Y105">
        <v>0.80555555555555558</v>
      </c>
      <c r="Z105">
        <v>192.93333333333339</v>
      </c>
      <c r="AA105">
        <v>0.96839080459770099</v>
      </c>
      <c r="AB105">
        <v>30.222222222222172</v>
      </c>
      <c r="AC105">
        <v>-1.2000000000000002</v>
      </c>
      <c r="AD105">
        <v>-362.29166666666663</v>
      </c>
      <c r="AE105">
        <v>-2.1500000000000004</v>
      </c>
      <c r="AF105">
        <v>-652.58571428571429</v>
      </c>
      <c r="AG105">
        <v>-0.92777777777777759</v>
      </c>
      <c r="AH105">
        <v>-639.36029411764707</v>
      </c>
      <c r="AI105">
        <v>-1.4298850574712643</v>
      </c>
      <c r="AJ105">
        <v>-563.59302325581393</v>
      </c>
      <c r="AK105">
        <v>12.333333333333314</v>
      </c>
      <c r="AL105">
        <v>149.45238095238093</v>
      </c>
      <c r="AM105">
        <v>30.166666666666686</v>
      </c>
      <c r="AN105">
        <v>61.986714975845416</v>
      </c>
      <c r="AO105">
        <v>-0.55555555555557135</v>
      </c>
      <c r="AP105">
        <v>125.64285714285711</v>
      </c>
      <c r="AQ105">
        <v>64.588235294117652</v>
      </c>
      <c r="AR105">
        <v>57.9106976744186</v>
      </c>
      <c r="AS105">
        <v>-108.83333333333331</v>
      </c>
      <c r="AT105">
        <v>-91.566666666666634</v>
      </c>
      <c r="AU105">
        <v>29.783333333333303</v>
      </c>
      <c r="AV105">
        <v>-51.567460317460359</v>
      </c>
      <c r="AW105">
        <v>-26.666666666666657</v>
      </c>
      <c r="AX105">
        <v>-71.357142857142833</v>
      </c>
      <c r="AY105">
        <v>-30.088235294117652</v>
      </c>
      <c r="AZ105">
        <v>-45.713774597495501</v>
      </c>
    </row>
    <row r="106" spans="1:52" x14ac:dyDescent="0.3">
      <c r="A106" s="2" t="s">
        <v>113</v>
      </c>
      <c r="B106" s="2">
        <v>40</v>
      </c>
      <c r="C106" s="2">
        <v>1</v>
      </c>
      <c r="D106" s="2">
        <v>40</v>
      </c>
      <c r="E106">
        <v>-0.15789473684210531</v>
      </c>
      <c r="F106">
        <v>314.25</v>
      </c>
      <c r="G106">
        <v>1.1499999999999999</v>
      </c>
      <c r="H106">
        <v>407.52500000000009</v>
      </c>
      <c r="I106">
        <v>1.0166666666666666</v>
      </c>
      <c r="J106">
        <v>136.43137254901967</v>
      </c>
      <c r="K106">
        <v>0.68825665859564156</v>
      </c>
      <c r="L106">
        <v>272.44384057971024</v>
      </c>
      <c r="M106">
        <v>0.42690058479532178</v>
      </c>
      <c r="N106">
        <v>-194.13095238095252</v>
      </c>
      <c r="O106">
        <v>-1.5000000000000002</v>
      </c>
      <c r="P106">
        <v>0.42690058479532178</v>
      </c>
      <c r="Q106">
        <v>-1.7944444444444445</v>
      </c>
      <c r="R106">
        <v>-231.10000000000002</v>
      </c>
      <c r="S106">
        <v>-0.97760290556900742</v>
      </c>
      <c r="T106">
        <v>-223.44897959183663</v>
      </c>
      <c r="U106">
        <v>1.0578947368421052</v>
      </c>
      <c r="V106">
        <v>-127.15000000000009</v>
      </c>
      <c r="W106">
        <v>0.54999999999999982</v>
      </c>
      <c r="X106">
        <v>-152.40000000000009</v>
      </c>
      <c r="Y106">
        <v>4.9999999999999822E-2</v>
      </c>
      <c r="Z106">
        <v>-432.76470588235293</v>
      </c>
      <c r="AA106">
        <v>0.54745762711864421</v>
      </c>
      <c r="AB106">
        <v>-239.25833333333344</v>
      </c>
      <c r="AC106">
        <v>0.78421052631578947</v>
      </c>
      <c r="AD106">
        <v>490.25000000000011</v>
      </c>
      <c r="AE106">
        <v>2.3000000000000003</v>
      </c>
      <c r="AF106">
        <v>724.63529411764705</v>
      </c>
      <c r="AG106">
        <v>2.0499999999999998</v>
      </c>
      <c r="AH106">
        <v>183.29999999999995</v>
      </c>
      <c r="AI106">
        <v>1.7180790960451979</v>
      </c>
      <c r="AJ106">
        <v>429.57397959183663</v>
      </c>
      <c r="AK106">
        <v>-10.9375</v>
      </c>
      <c r="AL106">
        <v>19.983333333333348</v>
      </c>
      <c r="AM106">
        <v>16.320261437908471</v>
      </c>
      <c r="AN106">
        <v>13.059782608695627</v>
      </c>
      <c r="AO106">
        <v>-103.36904761904759</v>
      </c>
      <c r="AP106">
        <v>25.445378151260456</v>
      </c>
      <c r="AQ106">
        <v>-79.899999999999977</v>
      </c>
      <c r="AR106">
        <v>-46.28893662728251</v>
      </c>
      <c r="AS106">
        <v>-44.962499999999977</v>
      </c>
      <c r="AT106">
        <v>34.866666666666646</v>
      </c>
      <c r="AU106">
        <v>35.235294117647072</v>
      </c>
      <c r="AV106">
        <v>8.7749999999999773</v>
      </c>
      <c r="AW106">
        <v>82.749999999999972</v>
      </c>
      <c r="AX106">
        <v>54.011764705882371</v>
      </c>
      <c r="AY106">
        <v>-36.699999999999989</v>
      </c>
      <c r="AZ106">
        <v>31.99617346938777</v>
      </c>
    </row>
    <row r="107" spans="1:52" x14ac:dyDescent="0.3">
      <c r="A107" s="2" t="s">
        <v>114</v>
      </c>
      <c r="B107" s="2">
        <v>40</v>
      </c>
      <c r="C107" s="2">
        <v>1</v>
      </c>
      <c r="D107" s="2">
        <v>42</v>
      </c>
      <c r="E107">
        <v>2.2277777777777779</v>
      </c>
      <c r="F107">
        <v>-85.583333333333485</v>
      </c>
      <c r="G107">
        <v>1.25</v>
      </c>
      <c r="H107">
        <v>-108.03846153846143</v>
      </c>
      <c r="I107">
        <v>1.8499999999999996</v>
      </c>
      <c r="J107">
        <v>-242.79797979797991</v>
      </c>
      <c r="K107">
        <v>1.7729885057471262</v>
      </c>
      <c r="L107">
        <v>-139.70238095238096</v>
      </c>
      <c r="M107">
        <v>-1.1444444444444448</v>
      </c>
      <c r="N107">
        <v>-1136.4583333333333</v>
      </c>
      <c r="O107">
        <v>-1.65</v>
      </c>
      <c r="P107">
        <v>-1.1444444444444448</v>
      </c>
      <c r="Q107">
        <v>-1.4</v>
      </c>
      <c r="R107">
        <v>-1486.8999999999999</v>
      </c>
      <c r="S107">
        <v>-1.4097701149425288</v>
      </c>
      <c r="T107">
        <v>-1243.8519813519813</v>
      </c>
      <c r="U107">
        <v>1.2374999999999998</v>
      </c>
      <c r="V107">
        <v>1039.4166666666667</v>
      </c>
      <c r="W107">
        <v>1.9874999999999998</v>
      </c>
      <c r="X107">
        <v>1089.1813186813185</v>
      </c>
      <c r="Y107">
        <v>2.8375000000000004</v>
      </c>
      <c r="Z107">
        <v>1459.8090909090911</v>
      </c>
      <c r="AA107">
        <v>2.020833333333333</v>
      </c>
      <c r="AB107">
        <v>1180.2982456140353</v>
      </c>
      <c r="AC107">
        <v>-0.79999999999999982</v>
      </c>
      <c r="AD107">
        <v>482.02083333333326</v>
      </c>
      <c r="AE107">
        <v>-0.88750000000000018</v>
      </c>
      <c r="AF107">
        <v>401.58522727272725</v>
      </c>
      <c r="AG107">
        <v>-1.4</v>
      </c>
      <c r="AH107">
        <v>759.09999999999991</v>
      </c>
      <c r="AI107">
        <v>-1.0291666666666663</v>
      </c>
      <c r="AJ107">
        <v>537.53787878787875</v>
      </c>
      <c r="AK107">
        <v>-52.638888888888914</v>
      </c>
      <c r="AL107">
        <v>49.223076923076917</v>
      </c>
      <c r="AM107">
        <v>-24.363636363636374</v>
      </c>
      <c r="AN107">
        <v>-7.6587301587301795</v>
      </c>
      <c r="AO107">
        <v>-117.66666666666669</v>
      </c>
      <c r="AP107">
        <v>-114.78409090909093</v>
      </c>
      <c r="AQ107">
        <v>-54.199999999999989</v>
      </c>
      <c r="AR107">
        <v>-94.406759906759902</v>
      </c>
      <c r="AS107">
        <v>42.702380952380963</v>
      </c>
      <c r="AT107">
        <v>43.362637362637372</v>
      </c>
      <c r="AU107">
        <v>50.26363636363638</v>
      </c>
      <c r="AV107">
        <v>43.615497076023416</v>
      </c>
      <c r="AW107">
        <v>56.166666666666686</v>
      </c>
      <c r="AX107">
        <v>-19.590909090909065</v>
      </c>
      <c r="AY107">
        <v>4.5249999999999773</v>
      </c>
      <c r="AZ107">
        <v>14.852272727272748</v>
      </c>
    </row>
    <row r="108" spans="1:52" x14ac:dyDescent="0.3">
      <c r="A108" s="2" t="s">
        <v>115</v>
      </c>
      <c r="B108" s="2">
        <v>40</v>
      </c>
      <c r="C108" s="2">
        <v>1</v>
      </c>
      <c r="D108" s="2">
        <v>48</v>
      </c>
      <c r="E108">
        <v>0.40935672514619892</v>
      </c>
      <c r="F108">
        <v>-63.022727272727252</v>
      </c>
      <c r="G108">
        <v>0.94736842105263142</v>
      </c>
      <c r="H108">
        <v>37.900000000000091</v>
      </c>
      <c r="I108">
        <v>1.6166666666666667</v>
      </c>
      <c r="J108">
        <v>387.01428571428573</v>
      </c>
      <c r="K108">
        <v>0.99872286079182615</v>
      </c>
      <c r="L108">
        <v>96.219662058371568</v>
      </c>
      <c r="M108">
        <v>0.33333333333333348</v>
      </c>
      <c r="N108">
        <v>126.16666666666674</v>
      </c>
      <c r="O108">
        <v>-2.9239766081871288E-2</v>
      </c>
      <c r="P108">
        <v>0.33333333333333348</v>
      </c>
      <c r="Q108">
        <v>0.27222222222222214</v>
      </c>
      <c r="R108">
        <v>194.72727272727275</v>
      </c>
      <c r="S108">
        <v>0.18965517241379315</v>
      </c>
      <c r="T108">
        <v>177.90537634408588</v>
      </c>
      <c r="U108">
        <v>0.76842105263157867</v>
      </c>
      <c r="V108">
        <v>441.12987012987014</v>
      </c>
      <c r="W108">
        <v>0.60818713450292394</v>
      </c>
      <c r="X108">
        <v>713.59999999999991</v>
      </c>
      <c r="Y108">
        <v>0.76428571428571401</v>
      </c>
      <c r="Z108">
        <v>380.45000000000005</v>
      </c>
      <c r="AA108">
        <v>0.67506631299734754</v>
      </c>
      <c r="AB108">
        <v>506.74952561669841</v>
      </c>
      <c r="AC108">
        <v>-2.5999999999999996</v>
      </c>
      <c r="AD108">
        <v>-339.20000000000005</v>
      </c>
      <c r="AE108">
        <v>-2.8596491228070171</v>
      </c>
      <c r="AF108">
        <v>-41.922222222222217</v>
      </c>
      <c r="AG108">
        <v>-2.9071428571428566</v>
      </c>
      <c r="AH108">
        <v>-211.58441558441564</v>
      </c>
      <c r="AI108">
        <v>-2.7665782493368698</v>
      </c>
      <c r="AJ108">
        <v>-189.22332506203475</v>
      </c>
      <c r="AK108">
        <v>24.556818181818187</v>
      </c>
      <c r="AL108">
        <v>-37.366666666666646</v>
      </c>
      <c r="AM108">
        <v>37.128571428571433</v>
      </c>
      <c r="AN108">
        <v>9.7419354838709751</v>
      </c>
      <c r="AO108">
        <v>50.76666666666668</v>
      </c>
      <c r="AP108">
        <v>57.900000000000006</v>
      </c>
      <c r="AQ108">
        <v>61.363636363636374</v>
      </c>
      <c r="AR108">
        <v>55.948387096774184</v>
      </c>
      <c r="AS108">
        <v>6.5324675324675354</v>
      </c>
      <c r="AT108">
        <v>47.533333333333331</v>
      </c>
      <c r="AU108">
        <v>-53.199999999999989</v>
      </c>
      <c r="AV108">
        <v>6.6110056925996048</v>
      </c>
      <c r="AW108">
        <v>-46.299999999999983</v>
      </c>
      <c r="AX108">
        <v>-65.622222222222234</v>
      </c>
      <c r="AY108">
        <v>-60.649350649350652</v>
      </c>
      <c r="AZ108">
        <v>-57.125310173697301</v>
      </c>
    </row>
    <row r="109" spans="1:52" x14ac:dyDescent="0.3">
      <c r="A109" s="2" t="s">
        <v>116</v>
      </c>
      <c r="B109" s="2">
        <v>40</v>
      </c>
      <c r="C109" s="2">
        <v>1</v>
      </c>
      <c r="D109" s="2">
        <v>43</v>
      </c>
      <c r="E109">
        <v>-0.14999999999999991</v>
      </c>
      <c r="F109">
        <v>24.095238095238074</v>
      </c>
      <c r="G109">
        <v>-0.79473684210526319</v>
      </c>
      <c r="H109">
        <v>-233.04411764705878</v>
      </c>
      <c r="I109">
        <v>-0.60000000000000009</v>
      </c>
      <c r="J109">
        <v>-172.07894736842104</v>
      </c>
      <c r="K109">
        <v>-0.53477498538866186</v>
      </c>
      <c r="L109">
        <v>-135.0772946859903</v>
      </c>
      <c r="M109">
        <v>-0.3277777777777775</v>
      </c>
      <c r="N109">
        <v>396.44444444444446</v>
      </c>
      <c r="O109">
        <v>-1.1368421052631579</v>
      </c>
      <c r="P109">
        <v>-0.3277777777777775</v>
      </c>
      <c r="Q109">
        <v>-1.4500000000000002</v>
      </c>
      <c r="R109">
        <v>-39.944444444444457</v>
      </c>
      <c r="S109">
        <v>-0.98772647574517825</v>
      </c>
      <c r="T109">
        <v>132.89083557951483</v>
      </c>
      <c r="U109">
        <v>2.3722222222222222</v>
      </c>
      <c r="V109">
        <v>574.66666666666674</v>
      </c>
      <c r="W109">
        <v>1.8947368421052633</v>
      </c>
      <c r="X109">
        <v>565.43697478991589</v>
      </c>
      <c r="Y109">
        <v>0.78888888888888875</v>
      </c>
      <c r="Z109">
        <v>174.72180451127815</v>
      </c>
      <c r="AA109">
        <v>1.6973365617433414</v>
      </c>
      <c r="AB109">
        <v>433.30555555555554</v>
      </c>
      <c r="AC109">
        <v>-2.0055555555555555</v>
      </c>
      <c r="AD109">
        <v>-351.88888888888891</v>
      </c>
      <c r="AE109">
        <v>-1.6631578947368424</v>
      </c>
      <c r="AF109">
        <v>-263.91764705882349</v>
      </c>
      <c r="AG109">
        <v>-0.59444444444444455</v>
      </c>
      <c r="AH109">
        <v>-61</v>
      </c>
      <c r="AI109">
        <v>-1.4309927360774823</v>
      </c>
      <c r="AJ109">
        <v>-229.64083557951483</v>
      </c>
      <c r="AK109">
        <v>-82.317460317460331</v>
      </c>
      <c r="AL109">
        <v>3.8382352941176521</v>
      </c>
      <c r="AM109">
        <v>-35.71710526315789</v>
      </c>
      <c r="AN109">
        <v>-38.912238325281805</v>
      </c>
      <c r="AO109">
        <v>6.7666666666666515</v>
      </c>
      <c r="AP109">
        <v>-22.905882352941148</v>
      </c>
      <c r="AQ109">
        <v>-37.916666666666657</v>
      </c>
      <c r="AR109">
        <v>-14.237196765498652</v>
      </c>
      <c r="AS109">
        <v>47.388888888888914</v>
      </c>
      <c r="AT109">
        <v>44.554621848739487</v>
      </c>
      <c r="AU109">
        <v>23.413533834586474</v>
      </c>
      <c r="AV109">
        <v>41.029629629629625</v>
      </c>
      <c r="AW109">
        <v>-23.944444444444429</v>
      </c>
      <c r="AX109">
        <v>51.605882352941165</v>
      </c>
      <c r="AY109">
        <v>-7.2222222222222285</v>
      </c>
      <c r="AZ109">
        <v>6.5586253369272356</v>
      </c>
    </row>
    <row r="110" spans="1:52" x14ac:dyDescent="0.3">
      <c r="A110" s="2" t="s">
        <v>117</v>
      </c>
      <c r="B110" s="2">
        <v>40</v>
      </c>
      <c r="C110" s="2">
        <v>1</v>
      </c>
      <c r="D110" s="2">
        <v>47</v>
      </c>
      <c r="E110">
        <v>0.73333333333333295</v>
      </c>
      <c r="F110">
        <v>-245</v>
      </c>
      <c r="G110">
        <v>0.69999999999999973</v>
      </c>
      <c r="H110">
        <v>395.1875</v>
      </c>
      <c r="I110">
        <v>2.416666666666667</v>
      </c>
      <c r="J110">
        <v>584.08888888888873</v>
      </c>
      <c r="K110">
        <v>1.2666666666666666</v>
      </c>
      <c r="L110">
        <v>274.10790697674429</v>
      </c>
      <c r="M110">
        <v>-0.60555555555555518</v>
      </c>
      <c r="N110">
        <v>-6.5875000000000909</v>
      </c>
      <c r="O110">
        <v>-1.35</v>
      </c>
      <c r="P110">
        <v>-0.60555555555555518</v>
      </c>
      <c r="Q110">
        <v>-2.338888888888889</v>
      </c>
      <c r="R110">
        <v>-1005</v>
      </c>
      <c r="S110">
        <v>-1.4190476190476191</v>
      </c>
      <c r="T110">
        <v>-393.2013888888888</v>
      </c>
      <c r="U110">
        <v>-0.39999999999999991</v>
      </c>
      <c r="V110">
        <v>-264.58333333333326</v>
      </c>
      <c r="W110">
        <v>0</v>
      </c>
      <c r="X110">
        <v>-312.4375</v>
      </c>
      <c r="Y110">
        <v>1.65</v>
      </c>
      <c r="Z110">
        <v>61.883333333333439</v>
      </c>
      <c r="AA110">
        <v>0.41666666666666652</v>
      </c>
      <c r="AB110">
        <v>-245.62790697674427</v>
      </c>
      <c r="AC110">
        <v>0.14999999999999991</v>
      </c>
      <c r="AD110">
        <v>-706.01250000000005</v>
      </c>
      <c r="AE110">
        <v>1.0499999999999998</v>
      </c>
      <c r="AF110">
        <v>-309.73529411764707</v>
      </c>
      <c r="AG110">
        <v>-0.95000000000000018</v>
      </c>
      <c r="AH110">
        <v>-482.70000000000005</v>
      </c>
      <c r="AI110">
        <v>8.3333333333333481E-2</v>
      </c>
      <c r="AJ110">
        <v>-512.61732456140362</v>
      </c>
      <c r="AK110">
        <v>56.375</v>
      </c>
      <c r="AL110">
        <v>3</v>
      </c>
      <c r="AM110">
        <v>100.64444444444445</v>
      </c>
      <c r="AN110">
        <v>52.688372093023247</v>
      </c>
      <c r="AO110">
        <v>8.0500000000000114</v>
      </c>
      <c r="AP110">
        <v>-7.6617647058823763</v>
      </c>
      <c r="AQ110">
        <v>-41.200000000000045</v>
      </c>
      <c r="AR110">
        <v>-11.25</v>
      </c>
      <c r="AS110">
        <v>-30.083333333333314</v>
      </c>
      <c r="AT110">
        <v>13.125</v>
      </c>
      <c r="AU110">
        <v>-34.866666666666674</v>
      </c>
      <c r="AV110">
        <v>-19.253077975376186</v>
      </c>
      <c r="AW110">
        <v>-68.850000000000023</v>
      </c>
      <c r="AX110">
        <v>-54.754901960784309</v>
      </c>
      <c r="AY110">
        <v>-40.274999999999977</v>
      </c>
      <c r="AZ110">
        <v>-54.118421052631561</v>
      </c>
    </row>
    <row r="111" spans="1:52" x14ac:dyDescent="0.3">
      <c r="A111" s="2" t="s">
        <v>118</v>
      </c>
      <c r="B111" s="2">
        <v>40</v>
      </c>
      <c r="C111" s="2">
        <v>1</v>
      </c>
      <c r="D111" s="2">
        <v>40</v>
      </c>
      <c r="E111">
        <v>3.3055555555555554</v>
      </c>
      <c r="F111">
        <v>653.49305555555566</v>
      </c>
      <c r="G111">
        <v>2.0473684210526311</v>
      </c>
      <c r="H111">
        <v>456.4375</v>
      </c>
      <c r="I111">
        <v>2</v>
      </c>
      <c r="J111">
        <v>487.30588235294113</v>
      </c>
      <c r="K111">
        <v>2.4143775569842196</v>
      </c>
      <c r="L111">
        <v>526.36030964109796</v>
      </c>
      <c r="M111">
        <v>-1.6333333333333333</v>
      </c>
      <c r="N111">
        <v>-127.8125</v>
      </c>
      <c r="O111">
        <v>-1.3684210526315788</v>
      </c>
      <c r="P111">
        <v>-1.6333333333333333</v>
      </c>
      <c r="Q111">
        <v>-1.35</v>
      </c>
      <c r="R111">
        <v>-362.45238095238102</v>
      </c>
      <c r="S111">
        <v>-1.4424313267095266</v>
      </c>
      <c r="T111">
        <v>-181.27659574468089</v>
      </c>
      <c r="U111">
        <v>1.35</v>
      </c>
      <c r="V111">
        <v>270.22916666666663</v>
      </c>
      <c r="W111">
        <v>0.83040935672514626</v>
      </c>
      <c r="X111">
        <v>455.1875</v>
      </c>
      <c r="Y111">
        <v>1.4666666666666666</v>
      </c>
      <c r="Z111">
        <v>171.69411764705876</v>
      </c>
      <c r="AA111">
        <v>1.2124697336561743</v>
      </c>
      <c r="AB111">
        <v>312.64876476906545</v>
      </c>
      <c r="AC111">
        <v>-2.2999999999999998</v>
      </c>
      <c r="AD111">
        <v>-555.73749999999995</v>
      </c>
      <c r="AE111">
        <v>-1.1871345029239766</v>
      </c>
      <c r="AF111">
        <v>-363.1699346405228</v>
      </c>
      <c r="AG111">
        <v>-1.0944444444444446</v>
      </c>
      <c r="AH111">
        <v>-296.10317460317458</v>
      </c>
      <c r="AI111">
        <v>-1.5538740920096852</v>
      </c>
      <c r="AJ111">
        <v>-414.65197568389044</v>
      </c>
      <c r="AK111">
        <v>48.451388888888914</v>
      </c>
      <c r="AL111">
        <v>-32.712500000000006</v>
      </c>
      <c r="AM111">
        <v>50.794117647058812</v>
      </c>
      <c r="AN111">
        <v>22.076002814919093</v>
      </c>
      <c r="AO111">
        <v>163.3125</v>
      </c>
      <c r="AP111">
        <v>70.137254901960802</v>
      </c>
      <c r="AQ111">
        <v>52.261904761904759</v>
      </c>
      <c r="AR111">
        <v>87.207446808510639</v>
      </c>
      <c r="AS111">
        <v>-54.395833333333314</v>
      </c>
      <c r="AT111">
        <v>91.0625</v>
      </c>
      <c r="AU111">
        <v>-0.69411764705881751</v>
      </c>
      <c r="AV111">
        <v>16.7733619763695</v>
      </c>
      <c r="AW111">
        <v>-90.212499999999977</v>
      </c>
      <c r="AX111">
        <v>-12.026143790849659</v>
      </c>
      <c r="AY111">
        <v>-133.81746031746033</v>
      </c>
      <c r="AZ111">
        <v>-77.100303951367806</v>
      </c>
    </row>
    <row r="112" spans="1:52" x14ac:dyDescent="0.3">
      <c r="A112" s="2" t="s">
        <v>119</v>
      </c>
      <c r="B112" s="2">
        <v>40</v>
      </c>
      <c r="C112" s="2">
        <v>1</v>
      </c>
      <c r="D112" s="2">
        <v>49</v>
      </c>
      <c r="E112">
        <v>0</v>
      </c>
      <c r="F112">
        <v>431.45000000000005</v>
      </c>
      <c r="G112">
        <v>-1.4500000000000002</v>
      </c>
      <c r="H112">
        <v>238.22222222222229</v>
      </c>
      <c r="I112">
        <v>-0.69999999999999973</v>
      </c>
      <c r="J112">
        <v>-93.5625</v>
      </c>
      <c r="K112">
        <v>-0.73275862068965525</v>
      </c>
      <c r="L112">
        <v>201.52020202020208</v>
      </c>
      <c r="M112">
        <v>-1.2777777777777777</v>
      </c>
      <c r="N112">
        <v>543.63888888888891</v>
      </c>
      <c r="O112">
        <v>-0.10000000000000009</v>
      </c>
      <c r="P112">
        <v>-1.2777777777777777</v>
      </c>
      <c r="Q112">
        <v>-0.35000000000000009</v>
      </c>
      <c r="R112">
        <v>723.91176470588232</v>
      </c>
      <c r="S112">
        <v>-0.56149425287356314</v>
      </c>
      <c r="T112">
        <v>723.9537037037037</v>
      </c>
      <c r="U112">
        <v>1.5555555555555556</v>
      </c>
      <c r="V112">
        <v>152.89999999999998</v>
      </c>
      <c r="W112">
        <v>-0.10555555555555518</v>
      </c>
      <c r="X112">
        <v>58.819444444444457</v>
      </c>
      <c r="Y112">
        <v>0.29999999999999982</v>
      </c>
      <c r="Z112">
        <v>381.34027777777783</v>
      </c>
      <c r="AA112">
        <v>0.58333333333333348</v>
      </c>
      <c r="AB112">
        <v>158.16161616161617</v>
      </c>
      <c r="AC112">
        <v>-2.6111111111111107</v>
      </c>
      <c r="AD112">
        <v>-564.33333333333326</v>
      </c>
      <c r="AE112">
        <v>-1.7777777777777777</v>
      </c>
      <c r="AF112">
        <v>-423.98245614035091</v>
      </c>
      <c r="AG112">
        <v>-1.6277777777777778</v>
      </c>
      <c r="AH112">
        <v>-327.07843137254906</v>
      </c>
      <c r="AI112">
        <v>-2.0055555555555555</v>
      </c>
      <c r="AJ112">
        <v>-440.62962962962956</v>
      </c>
      <c r="AK112">
        <v>100.875</v>
      </c>
      <c r="AL112">
        <v>117.77777777777777</v>
      </c>
      <c r="AM112">
        <v>88.3125</v>
      </c>
      <c r="AN112">
        <v>100.77609427609426</v>
      </c>
      <c r="AO112">
        <v>28.805555555555543</v>
      </c>
      <c r="AP112">
        <v>132.30701754385964</v>
      </c>
      <c r="AQ112">
        <v>92.186274509803894</v>
      </c>
      <c r="AR112">
        <v>85.655092592592581</v>
      </c>
      <c r="AS112">
        <v>70.050000000000011</v>
      </c>
      <c r="AT112">
        <v>54.972222222222229</v>
      </c>
      <c r="AU112">
        <v>-23.284722222222229</v>
      </c>
      <c r="AV112">
        <v>25.042087542087529</v>
      </c>
      <c r="AW112">
        <v>-22.611111111111086</v>
      </c>
      <c r="AX112">
        <v>-47.807017543859644</v>
      </c>
      <c r="AY112">
        <v>-13.686274509803894</v>
      </c>
      <c r="AZ112">
        <v>-28.666666666666657</v>
      </c>
    </row>
    <row r="113" spans="1:52" x14ac:dyDescent="0.3">
      <c r="A113" s="2" t="s">
        <v>120</v>
      </c>
      <c r="B113" s="2">
        <v>40</v>
      </c>
      <c r="C113" s="2">
        <v>2</v>
      </c>
      <c r="D113" s="2">
        <v>46</v>
      </c>
      <c r="E113">
        <v>1.2055555555555553</v>
      </c>
      <c r="F113">
        <v>551.80555555555566</v>
      </c>
      <c r="G113">
        <v>1.0999999999999996</v>
      </c>
      <c r="H113">
        <v>709.15</v>
      </c>
      <c r="I113">
        <v>0.80000000000000027</v>
      </c>
      <c r="J113">
        <v>96.08888888888896</v>
      </c>
      <c r="K113">
        <v>1.0189655172413792</v>
      </c>
      <c r="L113">
        <v>424.77609890109875</v>
      </c>
      <c r="M113">
        <v>-1.0777777777777775</v>
      </c>
      <c r="N113">
        <v>-336.52380952380963</v>
      </c>
      <c r="O113">
        <v>-1.5499999999999998</v>
      </c>
      <c r="P113">
        <v>-1.0777777777777775</v>
      </c>
      <c r="Q113">
        <v>-1.1500000000000004</v>
      </c>
      <c r="R113">
        <v>-163.1960784313726</v>
      </c>
      <c r="S113">
        <v>-1.2586206896551726</v>
      </c>
      <c r="T113">
        <v>-198.58071278825992</v>
      </c>
      <c r="U113">
        <v>2.9611111111111112</v>
      </c>
      <c r="V113">
        <v>699.04444444444437</v>
      </c>
      <c r="W113">
        <v>1.7</v>
      </c>
      <c r="X113">
        <v>173.80454545454552</v>
      </c>
      <c r="Y113">
        <v>1.5499999999999998</v>
      </c>
      <c r="Z113">
        <v>397.21111111111111</v>
      </c>
      <c r="AA113">
        <v>2.0685185185185184</v>
      </c>
      <c r="AB113">
        <v>383.41620879120887</v>
      </c>
      <c r="AC113">
        <v>-2.1444444444444448</v>
      </c>
      <c r="AD113">
        <v>-979.89583333333326</v>
      </c>
      <c r="AE113">
        <v>-0.29999999999999982</v>
      </c>
      <c r="AF113">
        <v>-130.2222222222224</v>
      </c>
      <c r="AG113">
        <v>-1.4874999999999998</v>
      </c>
      <c r="AH113">
        <v>-443.40808823529414</v>
      </c>
      <c r="AI113">
        <v>-1.2777777777777777</v>
      </c>
      <c r="AJ113">
        <v>-505.68150943396222</v>
      </c>
      <c r="AK113">
        <v>-44.652777777777771</v>
      </c>
      <c r="AL113">
        <v>-8.3249999999999886</v>
      </c>
      <c r="AM113">
        <v>-29.166666666666686</v>
      </c>
      <c r="AN113">
        <v>-27.869505494505461</v>
      </c>
      <c r="AO113">
        <v>-17.261904761904759</v>
      </c>
      <c r="AP113">
        <v>-96.655555555555537</v>
      </c>
      <c r="AQ113">
        <v>-55.480392156862706</v>
      </c>
      <c r="AR113">
        <v>-50.460167714884676</v>
      </c>
      <c r="AS113">
        <v>32.177777777777749</v>
      </c>
      <c r="AT113">
        <v>4.9272727272727366</v>
      </c>
      <c r="AU113">
        <v>50.166666666666686</v>
      </c>
      <c r="AV113">
        <v>29.254120879120876</v>
      </c>
      <c r="AW113">
        <v>1.9583333333333144</v>
      </c>
      <c r="AX113">
        <v>-7.9444444444444571</v>
      </c>
      <c r="AY113">
        <v>-41.290441176470608</v>
      </c>
      <c r="AZ113">
        <v>-14.770943396226414</v>
      </c>
    </row>
    <row r="114" spans="1:52" x14ac:dyDescent="0.3">
      <c r="A114" s="2" t="s">
        <v>121</v>
      </c>
      <c r="B114" s="2">
        <v>40</v>
      </c>
      <c r="C114" s="2">
        <v>2</v>
      </c>
      <c r="D114" s="2">
        <v>46</v>
      </c>
      <c r="E114">
        <v>-2.65</v>
      </c>
      <c r="F114">
        <v>-1591.6666666666667</v>
      </c>
      <c r="G114">
        <v>-3.8830409356725148</v>
      </c>
      <c r="H114">
        <v>-1603.7857142857142</v>
      </c>
      <c r="I114">
        <v>-2.5315789473684212</v>
      </c>
      <c r="J114">
        <v>-1535.5</v>
      </c>
      <c r="K114">
        <v>-3.033844189016603</v>
      </c>
      <c r="L114">
        <v>-1566.1111111111111</v>
      </c>
      <c r="M114">
        <v>-1.6749999999999998</v>
      </c>
      <c r="N114">
        <v>-618.88888888888869</v>
      </c>
      <c r="O114">
        <v>-0.14035087719298245</v>
      </c>
      <c r="P114">
        <v>-1.6749999999999998</v>
      </c>
      <c r="Q114">
        <v>-2.3421052631578947</v>
      </c>
      <c r="R114">
        <v>-560.55769230769238</v>
      </c>
      <c r="S114">
        <v>-1.3678160919540228</v>
      </c>
      <c r="T114">
        <v>-607.23387096774195</v>
      </c>
      <c r="U114">
        <v>-0.35000000000000009</v>
      </c>
      <c r="V114">
        <v>427.16666666666674</v>
      </c>
      <c r="W114">
        <v>2.3274853801169595</v>
      </c>
      <c r="X114">
        <v>1037.1190476190477</v>
      </c>
      <c r="Y114">
        <v>0.13157894736842124</v>
      </c>
      <c r="Z114">
        <v>523.5</v>
      </c>
      <c r="AA114">
        <v>0.73310344827586205</v>
      </c>
      <c r="AB114">
        <v>670.11111111111109</v>
      </c>
      <c r="AC114">
        <v>-0.45000000000000018</v>
      </c>
      <c r="AD114">
        <v>983.31746031746002</v>
      </c>
      <c r="AE114">
        <v>-2.6374269005847948</v>
      </c>
      <c r="AF114">
        <v>-143.90277777777783</v>
      </c>
      <c r="AG114">
        <v>-0.40789473684210531</v>
      </c>
      <c r="AH114">
        <v>464.5934065934066</v>
      </c>
      <c r="AI114">
        <v>-1.2055172413793107</v>
      </c>
      <c r="AJ114">
        <v>407.84750733137821</v>
      </c>
      <c r="AK114">
        <v>-134</v>
      </c>
      <c r="AL114">
        <v>-96.642857142857167</v>
      </c>
      <c r="AM114">
        <v>-209.7</v>
      </c>
      <c r="AN114">
        <v>-131.38888888888889</v>
      </c>
      <c r="AO114">
        <v>-66.833333333333314</v>
      </c>
      <c r="AP114">
        <v>-5.3333333333333712</v>
      </c>
      <c r="AQ114">
        <v>57.730769230769226</v>
      </c>
      <c r="AR114">
        <v>4.7338709677419502</v>
      </c>
      <c r="AS114">
        <v>73.333333333333314</v>
      </c>
      <c r="AT114">
        <v>48.476190476190482</v>
      </c>
      <c r="AU114">
        <v>-36.466666666666697</v>
      </c>
      <c r="AV114">
        <v>25.888888888888914</v>
      </c>
      <c r="AW114">
        <v>60.90476190476187</v>
      </c>
      <c r="AX114">
        <v>6.9166666666666856</v>
      </c>
      <c r="AY114">
        <v>13.769230769230774</v>
      </c>
      <c r="AZ114">
        <v>21.788856304985302</v>
      </c>
    </row>
    <row r="115" spans="1:52" x14ac:dyDescent="0.3">
      <c r="A115" s="2" t="s">
        <v>122</v>
      </c>
      <c r="B115" s="2">
        <v>40</v>
      </c>
      <c r="C115" s="2">
        <v>2</v>
      </c>
      <c r="D115" s="2">
        <v>46</v>
      </c>
      <c r="E115">
        <v>0.15789473684210531</v>
      </c>
      <c r="F115">
        <v>38.083333333333258</v>
      </c>
      <c r="G115">
        <v>-2</v>
      </c>
      <c r="H115">
        <v>230.875</v>
      </c>
      <c r="I115">
        <v>8.8888888888889017E-2</v>
      </c>
      <c r="J115">
        <v>443.83333333333326</v>
      </c>
      <c r="K115">
        <v>-0.55661016949152531</v>
      </c>
      <c r="L115">
        <v>293.66190476190468</v>
      </c>
      <c r="M115">
        <v>-1.3947368421052633</v>
      </c>
      <c r="N115">
        <v>182.28571428571422</v>
      </c>
      <c r="O115">
        <v>-1.375</v>
      </c>
      <c r="P115">
        <v>-1.3947368421052633</v>
      </c>
      <c r="Q115">
        <v>-0.14999999999999991</v>
      </c>
      <c r="R115">
        <v>491.40000000000009</v>
      </c>
      <c r="S115">
        <v>-0.95322033898305092</v>
      </c>
      <c r="T115">
        <v>170.55980066445181</v>
      </c>
      <c r="U115">
        <v>2.0421052631578949</v>
      </c>
      <c r="V115">
        <v>729.31666666666672</v>
      </c>
      <c r="W115">
        <v>1.4500000000000002</v>
      </c>
      <c r="X115">
        <v>-60.875</v>
      </c>
      <c r="Y115">
        <v>1.0999999999999996</v>
      </c>
      <c r="Z115">
        <v>376.375</v>
      </c>
      <c r="AA115">
        <v>1.5299435028248589</v>
      </c>
      <c r="AB115">
        <v>336.51587301587313</v>
      </c>
      <c r="AC115">
        <v>-0.50526315789473708</v>
      </c>
      <c r="AD115">
        <v>116.26984126984144</v>
      </c>
      <c r="AE115">
        <v>0.75</v>
      </c>
      <c r="AF115">
        <v>200.86666666666656</v>
      </c>
      <c r="AG115">
        <v>-0.14999999999999991</v>
      </c>
      <c r="AH115">
        <v>108.5</v>
      </c>
      <c r="AI115">
        <v>2.6553672316384169E-2</v>
      </c>
      <c r="AJ115">
        <v>138.27162790697685</v>
      </c>
      <c r="AK115">
        <v>-5.3333333333333712</v>
      </c>
      <c r="AL115">
        <v>18.25</v>
      </c>
      <c r="AM115">
        <v>89</v>
      </c>
      <c r="AN115">
        <v>49.714285714285694</v>
      </c>
      <c r="AO115">
        <v>20.821428571428555</v>
      </c>
      <c r="AP115">
        <v>55.800000000000011</v>
      </c>
      <c r="AQ115">
        <v>42.942857142857179</v>
      </c>
      <c r="AR115">
        <v>40.696013289036557</v>
      </c>
      <c r="AS115">
        <v>100.06666666666669</v>
      </c>
      <c r="AT115">
        <v>15.550000000000011</v>
      </c>
      <c r="AU115">
        <v>-35.25</v>
      </c>
      <c r="AV115">
        <v>17.063492063492077</v>
      </c>
      <c r="AW115">
        <v>-6.2380952380952408</v>
      </c>
      <c r="AX115">
        <v>-59.625</v>
      </c>
      <c r="AY115">
        <v>3.2321428571428328</v>
      </c>
      <c r="AZ115">
        <v>-21.407441860465099</v>
      </c>
    </row>
    <row r="116" spans="1:52" x14ac:dyDescent="0.3">
      <c r="A116" s="2" t="s">
        <v>123</v>
      </c>
      <c r="B116" s="2">
        <v>40</v>
      </c>
      <c r="C116" s="2">
        <v>2</v>
      </c>
      <c r="D116" s="2">
        <v>46</v>
      </c>
      <c r="E116">
        <v>0.2</v>
      </c>
      <c r="F116">
        <v>185</v>
      </c>
      <c r="G116">
        <v>-7.7777777777777779E-2</v>
      </c>
      <c r="H116">
        <v>-57.666666666666629</v>
      </c>
      <c r="I116">
        <v>-0.26315789473684209</v>
      </c>
      <c r="J116">
        <v>-412.66666666666669</v>
      </c>
      <c r="K116">
        <v>-5.524168236032645E-2</v>
      </c>
      <c r="L116">
        <v>63.642857142857167</v>
      </c>
      <c r="M116">
        <v>0.25</v>
      </c>
      <c r="N116">
        <v>783</v>
      </c>
      <c r="O116">
        <v>-0.3</v>
      </c>
      <c r="P116">
        <v>0.25</v>
      </c>
      <c r="Q116">
        <v>-0.4263157894736842</v>
      </c>
      <c r="R116">
        <v>-476</v>
      </c>
      <c r="S116">
        <v>-0.160075329566855</v>
      </c>
      <c r="T116">
        <v>-36.166666666666629</v>
      </c>
      <c r="U116">
        <v>-2.85</v>
      </c>
      <c r="V116">
        <v>-1050.1666666666667</v>
      </c>
      <c r="W116">
        <v>-2.8111111111111113</v>
      </c>
      <c r="X116">
        <v>-618.19047619047626</v>
      </c>
      <c r="Y116">
        <v>-3.9368421052631581</v>
      </c>
      <c r="Z116">
        <v>-797.5333333333333</v>
      </c>
      <c r="AA116">
        <v>-3.2104032729398013</v>
      </c>
      <c r="AB116">
        <v>-785.49068322981361</v>
      </c>
      <c r="AC116">
        <v>-3.6</v>
      </c>
      <c r="AD116">
        <v>-1342.5</v>
      </c>
      <c r="AE116">
        <v>-3.1444444444444448</v>
      </c>
      <c r="AF116">
        <v>-734.41666666666674</v>
      </c>
      <c r="AG116">
        <v>-2.4736842105263159</v>
      </c>
      <c r="AH116">
        <v>-106.88888888888891</v>
      </c>
      <c r="AI116">
        <v>-3.0736411455289301</v>
      </c>
      <c r="AJ116">
        <v>-519.73333333333346</v>
      </c>
      <c r="AK116">
        <v>-197</v>
      </c>
      <c r="AL116">
        <v>99.333333333333314</v>
      </c>
      <c r="AM116">
        <v>-227</v>
      </c>
      <c r="AN116">
        <v>10.357142857142833</v>
      </c>
      <c r="AO116">
        <v>385</v>
      </c>
      <c r="AP116">
        <v>-220</v>
      </c>
      <c r="AQ116">
        <v>168.33333333333334</v>
      </c>
      <c r="AR116">
        <v>166.66666666666666</v>
      </c>
      <c r="AS116">
        <v>113.83333333333331</v>
      </c>
      <c r="AT116">
        <v>-12.761904761904759</v>
      </c>
      <c r="AU116">
        <v>-86.699999999999989</v>
      </c>
      <c r="AV116">
        <v>-22.770186335403707</v>
      </c>
      <c r="AW116">
        <v>-211</v>
      </c>
      <c r="AX116">
        <v>-50.875</v>
      </c>
      <c r="AY116">
        <v>-103.44444444444443</v>
      </c>
      <c r="AZ116">
        <v>-56.566666666666663</v>
      </c>
    </row>
    <row r="117" spans="1:52" x14ac:dyDescent="0.3">
      <c r="A117" s="2" t="s">
        <v>124</v>
      </c>
      <c r="B117" s="2">
        <v>40</v>
      </c>
      <c r="C117" s="2">
        <v>2</v>
      </c>
      <c r="D117" s="2">
        <v>48</v>
      </c>
      <c r="E117">
        <v>-7.8571428571428292E-2</v>
      </c>
      <c r="F117">
        <v>-20.555555555555543</v>
      </c>
      <c r="G117">
        <v>0.94444444444444464</v>
      </c>
      <c r="H117">
        <v>-16.5</v>
      </c>
      <c r="I117">
        <v>0.47953216374268992</v>
      </c>
      <c r="J117">
        <v>-71.701388888888914</v>
      </c>
      <c r="K117">
        <v>0.47368421052631593</v>
      </c>
      <c r="L117">
        <v>-36.358695652173878</v>
      </c>
      <c r="M117">
        <v>-0.30714285714285738</v>
      </c>
      <c r="N117">
        <v>-356.70000000000005</v>
      </c>
      <c r="O117">
        <v>-1.6666666666666665</v>
      </c>
      <c r="P117">
        <v>-0.30714285714285738</v>
      </c>
      <c r="Q117">
        <v>-1.0409356725146197</v>
      </c>
      <c r="R117">
        <v>-276.99159663865555</v>
      </c>
      <c r="S117">
        <v>-1.0196491228070175</v>
      </c>
      <c r="T117">
        <v>-279.6549019607844</v>
      </c>
      <c r="U117">
        <v>-0.64999999999999991</v>
      </c>
      <c r="V117">
        <v>-324.86111111111109</v>
      </c>
      <c r="W117">
        <v>-0.4222222222222225</v>
      </c>
      <c r="X117">
        <v>-68.625</v>
      </c>
      <c r="Y117">
        <v>1.4093567251461989</v>
      </c>
      <c r="Z117">
        <v>45.8125</v>
      </c>
      <c r="AA117">
        <v>7.8039927404718767E-2</v>
      </c>
      <c r="AB117">
        <v>-143.5413043478261</v>
      </c>
      <c r="AC117">
        <v>5.0000000000000266E-2</v>
      </c>
      <c r="AD117">
        <v>38.450000000000045</v>
      </c>
      <c r="AE117">
        <v>-0.31111111111111134</v>
      </c>
      <c r="AF117">
        <v>83.946153846153834</v>
      </c>
      <c r="AG117">
        <v>-0.95906432748538029</v>
      </c>
      <c r="AH117">
        <v>-388.66911764705878</v>
      </c>
      <c r="AI117">
        <v>-0.38173018753780985</v>
      </c>
      <c r="AJ117">
        <v>-76.010256410256375</v>
      </c>
      <c r="AK117">
        <v>40.833333333333343</v>
      </c>
      <c r="AL117">
        <v>-8.8055555555555713</v>
      </c>
      <c r="AM117">
        <v>2.6666666666666572</v>
      </c>
      <c r="AN117">
        <v>8.3134057971014386</v>
      </c>
      <c r="AO117">
        <v>-28.433333333333337</v>
      </c>
      <c r="AP117">
        <v>56.75</v>
      </c>
      <c r="AQ117">
        <v>14.487394957983213</v>
      </c>
      <c r="AR117">
        <v>10.479738562091512</v>
      </c>
      <c r="AS117">
        <v>-37.958333333333343</v>
      </c>
      <c r="AT117">
        <v>-32.166666666666657</v>
      </c>
      <c r="AU117">
        <v>-89.25</v>
      </c>
      <c r="AV117">
        <v>-39.821739130434793</v>
      </c>
      <c r="AW117">
        <v>-77.48333333333332</v>
      </c>
      <c r="AX117">
        <v>-41.199999999999989</v>
      </c>
      <c r="AY117">
        <v>49.941176470588232</v>
      </c>
      <c r="AZ117">
        <v>-21.782905982905987</v>
      </c>
    </row>
    <row r="118" spans="1:52" x14ac:dyDescent="0.3">
      <c r="A118" s="2" t="s">
        <v>126</v>
      </c>
      <c r="B118" s="2">
        <v>40</v>
      </c>
      <c r="C118" s="2">
        <v>2</v>
      </c>
      <c r="D118" s="2">
        <v>40</v>
      </c>
      <c r="E118">
        <v>2.6888888888888891</v>
      </c>
      <c r="F118">
        <v>842.04444444444437</v>
      </c>
      <c r="G118">
        <v>1.2999999999999998</v>
      </c>
      <c r="H118">
        <v>522.75</v>
      </c>
      <c r="I118">
        <v>1.6</v>
      </c>
      <c r="J118">
        <v>273.88235294117658</v>
      </c>
      <c r="K118">
        <v>1.8367816091954028</v>
      </c>
      <c r="L118">
        <v>541.87719298245611</v>
      </c>
      <c r="M118">
        <v>-2.9333333333333336</v>
      </c>
      <c r="N118">
        <v>-791.61842105263167</v>
      </c>
      <c r="O118">
        <v>-2.1999999999999997</v>
      </c>
      <c r="P118">
        <v>-2.9333333333333336</v>
      </c>
      <c r="Q118">
        <v>-2.35</v>
      </c>
      <c r="R118">
        <v>-686.06578947368416</v>
      </c>
      <c r="S118">
        <v>-2.4810344827586208</v>
      </c>
      <c r="T118">
        <v>-639.50191570881225</v>
      </c>
      <c r="U118">
        <v>2.3000000000000003</v>
      </c>
      <c r="V118">
        <v>-81.600000000000023</v>
      </c>
      <c r="W118">
        <v>2</v>
      </c>
      <c r="X118">
        <v>311.38333333333333</v>
      </c>
      <c r="Y118">
        <v>1.5</v>
      </c>
      <c r="Z118">
        <v>624.36764705882342</v>
      </c>
      <c r="AA118">
        <v>1.9333333333333333</v>
      </c>
      <c r="AB118">
        <v>365.76986584107328</v>
      </c>
      <c r="AC118">
        <v>-1.6999999999999997</v>
      </c>
      <c r="AD118">
        <v>-745.29824561403507</v>
      </c>
      <c r="AE118">
        <v>-2.2000000000000002</v>
      </c>
      <c r="AF118">
        <v>-502.59999999999991</v>
      </c>
      <c r="AG118">
        <v>-0.84999999999999964</v>
      </c>
      <c r="AH118">
        <v>-309.48421052631579</v>
      </c>
      <c r="AI118">
        <v>-1.5833333333333339</v>
      </c>
      <c r="AJ118">
        <v>-510.62068965517255</v>
      </c>
      <c r="AK118">
        <v>31.655555555555566</v>
      </c>
      <c r="AL118">
        <v>21</v>
      </c>
      <c r="AM118">
        <v>-37.411764705882376</v>
      </c>
      <c r="AN118">
        <v>5.5650332728372973</v>
      </c>
      <c r="AO118">
        <v>-85.28947368421052</v>
      </c>
      <c r="AP118">
        <v>-13.666666666666686</v>
      </c>
      <c r="AQ118">
        <v>-55.657894736842081</v>
      </c>
      <c r="AR118">
        <v>-53.614942528735639</v>
      </c>
      <c r="AS118">
        <v>-11.100000000000023</v>
      </c>
      <c r="AT118">
        <v>5.8999999999999773</v>
      </c>
      <c r="AU118">
        <v>49.661764705882376</v>
      </c>
      <c r="AV118">
        <v>18.228070175438575</v>
      </c>
      <c r="AW118">
        <v>-32.099415204678394</v>
      </c>
      <c r="AX118">
        <v>65.300000000000011</v>
      </c>
      <c r="AY118">
        <v>-69.542105263157907</v>
      </c>
      <c r="AZ118">
        <v>-10.63793103448279</v>
      </c>
    </row>
    <row r="119" spans="1:52" x14ac:dyDescent="0.3">
      <c r="A119" s="2" t="s">
        <v>127</v>
      </c>
      <c r="B119" s="2">
        <v>40</v>
      </c>
      <c r="C119" s="2">
        <v>2</v>
      </c>
      <c r="D119" s="2">
        <v>49</v>
      </c>
      <c r="E119">
        <v>1.3888888888888888</v>
      </c>
      <c r="F119">
        <v>114.35042735042737</v>
      </c>
      <c r="G119">
        <v>1.2999999999999998</v>
      </c>
      <c r="H119">
        <v>53.383333333333269</v>
      </c>
      <c r="I119">
        <v>0.8944444444444446</v>
      </c>
      <c r="J119">
        <v>153.25892857142856</v>
      </c>
      <c r="K119">
        <v>1.1970443349753697</v>
      </c>
      <c r="L119">
        <v>116.05159474671672</v>
      </c>
      <c r="M119">
        <v>-1</v>
      </c>
      <c r="N119">
        <v>-160.76666666666665</v>
      </c>
      <c r="O119">
        <v>-1.1000000000000001</v>
      </c>
      <c r="P119">
        <v>-1</v>
      </c>
      <c r="Q119">
        <v>-1.0388888888888888</v>
      </c>
      <c r="R119">
        <v>-146.42500000000001</v>
      </c>
      <c r="S119">
        <v>-1.0615763546798029</v>
      </c>
      <c r="T119">
        <v>-176.11449016100181</v>
      </c>
      <c r="U119">
        <v>-0.61111111111111116</v>
      </c>
      <c r="V119">
        <v>-176.8901098901099</v>
      </c>
      <c r="W119">
        <v>-0.39999999999999991</v>
      </c>
      <c r="X119">
        <v>-35.369047619047649</v>
      </c>
      <c r="Y119">
        <v>0.75</v>
      </c>
      <c r="Z119">
        <v>115.97916666666666</v>
      </c>
      <c r="AA119">
        <v>-6.8965517241379448E-2</v>
      </c>
      <c r="AB119">
        <v>-48.693902439024384</v>
      </c>
      <c r="AC119">
        <v>-0.44444444444444442</v>
      </c>
      <c r="AD119">
        <v>-122.16190476190479</v>
      </c>
      <c r="AE119">
        <v>-1.2999999999999998</v>
      </c>
      <c r="AF119">
        <v>-117.41666666666669</v>
      </c>
      <c r="AG119">
        <v>-0.64999999999999991</v>
      </c>
      <c r="AH119">
        <v>-97.475000000000023</v>
      </c>
      <c r="AI119">
        <v>-0.81034482758620685</v>
      </c>
      <c r="AJ119">
        <v>-114.39627906976739</v>
      </c>
      <c r="AK119">
        <v>-7.0683760683760681</v>
      </c>
      <c r="AL119">
        <v>20</v>
      </c>
      <c r="AM119">
        <v>44.857142857142861</v>
      </c>
      <c r="AN119">
        <v>18.450281425891177</v>
      </c>
      <c r="AO119">
        <v>-18.866666666666674</v>
      </c>
      <c r="AP119">
        <v>22.25</v>
      </c>
      <c r="AQ119">
        <v>-27.087500000000006</v>
      </c>
      <c r="AR119">
        <v>-9.4364937388193084</v>
      </c>
      <c r="AS119">
        <v>-0.15384615384616041</v>
      </c>
      <c r="AT119">
        <v>-20.571428571428584</v>
      </c>
      <c r="AU119">
        <v>-22.833333333333343</v>
      </c>
      <c r="AV119">
        <v>-14.819512195121945</v>
      </c>
      <c r="AW119">
        <v>23.152380952380952</v>
      </c>
      <c r="AX119">
        <v>39.125</v>
      </c>
      <c r="AY119">
        <v>-76.212500000000006</v>
      </c>
      <c r="AZ119">
        <v>-11.215813953488379</v>
      </c>
    </row>
    <row r="120" spans="1:52" x14ac:dyDescent="0.3">
      <c r="A120" s="2" t="s">
        <v>128</v>
      </c>
      <c r="B120" s="2">
        <v>40</v>
      </c>
      <c r="C120" s="2">
        <v>2</v>
      </c>
      <c r="D120" s="2">
        <v>43</v>
      </c>
      <c r="E120">
        <v>8.8888888888889017E-2</v>
      </c>
      <c r="F120">
        <v>-40.991071428571331</v>
      </c>
      <c r="G120">
        <v>0.39999999999999991</v>
      </c>
      <c r="H120">
        <v>532.02380952380963</v>
      </c>
      <c r="I120">
        <v>1.5611111111111109</v>
      </c>
      <c r="J120">
        <v>331.99264705882342</v>
      </c>
      <c r="K120">
        <v>0.66904761904761889</v>
      </c>
      <c r="L120">
        <v>283.96613190730841</v>
      </c>
      <c r="M120">
        <v>-0.1333333333333333</v>
      </c>
      <c r="N120">
        <v>-100.85416666666663</v>
      </c>
      <c r="O120">
        <v>0.20000000000000018</v>
      </c>
      <c r="P120">
        <v>-0.1333333333333333</v>
      </c>
      <c r="Q120">
        <v>-0.29444444444444473</v>
      </c>
      <c r="R120">
        <v>713.91176470588232</v>
      </c>
      <c r="S120">
        <v>-6.6666666666666874E-2</v>
      </c>
      <c r="T120">
        <v>270.89750000000004</v>
      </c>
      <c r="U120">
        <v>1.5499999999999998</v>
      </c>
      <c r="V120">
        <v>508.5625</v>
      </c>
      <c r="W120">
        <v>1.2000000000000002</v>
      </c>
      <c r="X120">
        <v>145.58333333333326</v>
      </c>
      <c r="Y120">
        <v>0.75</v>
      </c>
      <c r="Z120">
        <v>161.59663865546236</v>
      </c>
      <c r="AA120">
        <v>1.1523809523809523</v>
      </c>
      <c r="AB120">
        <v>260.16568627450988</v>
      </c>
      <c r="AC120">
        <v>-1.8250000000000002</v>
      </c>
      <c r="AD120">
        <v>-13.9375</v>
      </c>
      <c r="AE120">
        <v>-0.30000000000000027</v>
      </c>
      <c r="AF120">
        <v>-33.562091503267879</v>
      </c>
      <c r="AG120">
        <v>-0.75</v>
      </c>
      <c r="AH120">
        <v>-125.41176470588232</v>
      </c>
      <c r="AI120">
        <v>-0.89761904761904754</v>
      </c>
      <c r="AJ120">
        <v>-56.700000000000045</v>
      </c>
      <c r="AK120">
        <v>12.446428571428555</v>
      </c>
      <c r="AL120">
        <v>25.222222222222229</v>
      </c>
      <c r="AM120">
        <v>-105.98529411764707</v>
      </c>
      <c r="AN120">
        <v>-23.842245989304786</v>
      </c>
      <c r="AO120">
        <v>-82.270833333333343</v>
      </c>
      <c r="AP120">
        <v>-110.95098039215688</v>
      </c>
      <c r="AQ120">
        <v>18.279411764705856</v>
      </c>
      <c r="AR120">
        <v>-65.547500000000014</v>
      </c>
      <c r="AS120">
        <v>30.724999999999994</v>
      </c>
      <c r="AT120">
        <v>-20.847222222222229</v>
      </c>
      <c r="AU120">
        <v>101.23529411764707</v>
      </c>
      <c r="AV120">
        <v>33.305882352941182</v>
      </c>
      <c r="AW120">
        <v>161.5625</v>
      </c>
      <c r="AX120">
        <v>17.673202614379079</v>
      </c>
      <c r="AY120">
        <v>-12.654411764705856</v>
      </c>
      <c r="AZ120">
        <v>53.900000000000006</v>
      </c>
    </row>
    <row r="121" spans="1:52" x14ac:dyDescent="0.3">
      <c r="A121" s="2" t="s">
        <v>129</v>
      </c>
      <c r="B121" s="2">
        <v>40</v>
      </c>
      <c r="C121" s="2">
        <v>2</v>
      </c>
      <c r="D121" s="2">
        <v>46</v>
      </c>
      <c r="E121">
        <v>3.6611111111111105</v>
      </c>
      <c r="F121">
        <v>1113.3809523809523</v>
      </c>
      <c r="G121">
        <v>2</v>
      </c>
      <c r="H121">
        <v>2243.6666666666665</v>
      </c>
      <c r="I121">
        <v>2.9611111111111112</v>
      </c>
      <c r="J121">
        <v>1066</v>
      </c>
      <c r="K121">
        <v>2.8357142857142854</v>
      </c>
      <c r="L121">
        <v>1192.125</v>
      </c>
      <c r="M121">
        <v>1.8388888888888888</v>
      </c>
      <c r="N121">
        <v>1637.6666666666667</v>
      </c>
      <c r="O121">
        <v>1.7</v>
      </c>
      <c r="P121">
        <v>1.8388888888888888</v>
      </c>
      <c r="Q121">
        <v>2.7277777777777779</v>
      </c>
      <c r="R121">
        <v>1329.4</v>
      </c>
      <c r="S121">
        <v>2.0761904761904759</v>
      </c>
      <c r="T121">
        <v>1574.340909090909</v>
      </c>
      <c r="U121">
        <v>-4.9999999999999989E-2</v>
      </c>
      <c r="V121">
        <v>77.333333333333371</v>
      </c>
      <c r="W121">
        <v>-0.7</v>
      </c>
      <c r="X121">
        <v>-666.33333333333337</v>
      </c>
      <c r="Y121">
        <v>-2.95</v>
      </c>
      <c r="Z121">
        <v>-1218.7</v>
      </c>
      <c r="AA121">
        <v>-1.2333333333333334</v>
      </c>
      <c r="AB121">
        <v>-574.70000000000005</v>
      </c>
      <c r="AC121">
        <v>-1.95</v>
      </c>
      <c r="AD121">
        <v>-1302.25</v>
      </c>
      <c r="AE121">
        <v>-2.1999999999999997</v>
      </c>
      <c r="AF121">
        <v>-1265</v>
      </c>
      <c r="AG121">
        <v>-1.1499999999999999</v>
      </c>
      <c r="AH121">
        <v>-618</v>
      </c>
      <c r="AI121">
        <v>-1.7666666666666666</v>
      </c>
      <c r="AJ121">
        <v>-1055</v>
      </c>
      <c r="AK121">
        <v>66.904761904761898</v>
      </c>
      <c r="AL121">
        <v>190.66666666666666</v>
      </c>
      <c r="AM121">
        <v>69.5</v>
      </c>
      <c r="AN121">
        <v>45.274999999999977</v>
      </c>
      <c r="AO121">
        <v>141.33333333333331</v>
      </c>
      <c r="AP121">
        <v>135</v>
      </c>
      <c r="AQ121">
        <v>104.60000000000002</v>
      </c>
      <c r="AR121">
        <v>105.06818181818181</v>
      </c>
      <c r="AS121">
        <v>-41.333333333333343</v>
      </c>
      <c r="AT121">
        <v>-244</v>
      </c>
      <c r="AU121">
        <v>76.400000000000006</v>
      </c>
      <c r="AV121">
        <v>19.900000000000034</v>
      </c>
      <c r="AW121">
        <v>-14</v>
      </c>
      <c r="AX121">
        <v>42</v>
      </c>
      <c r="AY121">
        <v>-47.75</v>
      </c>
      <c r="AZ121">
        <v>0.16666666666665719</v>
      </c>
    </row>
    <row r="122" spans="1:52" x14ac:dyDescent="0.3">
      <c r="A122" s="2" t="s">
        <v>131</v>
      </c>
      <c r="B122" s="2">
        <v>40</v>
      </c>
      <c r="C122" s="2">
        <v>2</v>
      </c>
      <c r="D122" s="2">
        <v>43</v>
      </c>
      <c r="E122">
        <v>-0.95555555555555527</v>
      </c>
      <c r="F122">
        <v>-165.85714285714289</v>
      </c>
      <c r="G122">
        <v>-3.3421052631578947</v>
      </c>
      <c r="H122">
        <v>-860.97619047619037</v>
      </c>
      <c r="I122">
        <v>-1.5</v>
      </c>
      <c r="J122">
        <v>-306.52307692307681</v>
      </c>
      <c r="K122">
        <v>-1.9538281706604326</v>
      </c>
      <c r="L122">
        <v>-358.8693379790941</v>
      </c>
      <c r="M122">
        <v>-1.2999999999999998</v>
      </c>
      <c r="N122">
        <v>29.916666666666742</v>
      </c>
      <c r="O122">
        <v>-1.0684210526315789</v>
      </c>
      <c r="P122">
        <v>-1.2999999999999998</v>
      </c>
      <c r="Q122">
        <v>-1.1000000000000001</v>
      </c>
      <c r="R122">
        <v>-171.64285714285711</v>
      </c>
      <c r="S122">
        <v>-1.1502045587375807</v>
      </c>
      <c r="T122">
        <v>-65.921511627906966</v>
      </c>
      <c r="U122">
        <v>0.95555555555555527</v>
      </c>
      <c r="V122">
        <v>12.657142857142844</v>
      </c>
      <c r="W122">
        <v>1.8421052631578947</v>
      </c>
      <c r="X122">
        <v>-265.60714285714289</v>
      </c>
      <c r="Y122">
        <v>0.29999999999999982</v>
      </c>
      <c r="Z122">
        <v>-41.410256410256352</v>
      </c>
      <c r="AA122">
        <v>1.0227936879018116</v>
      </c>
      <c r="AB122">
        <v>-100.82113821138205</v>
      </c>
      <c r="AC122">
        <v>-1.5888888888888895</v>
      </c>
      <c r="AD122">
        <v>-589.52380952380963</v>
      </c>
      <c r="AE122">
        <v>-2.1315789473684212</v>
      </c>
      <c r="AF122">
        <v>-432.11111111111109</v>
      </c>
      <c r="AG122">
        <v>-0.79999999999999982</v>
      </c>
      <c r="AH122">
        <v>-467.21428571428578</v>
      </c>
      <c r="AI122">
        <v>-1.504967855055523</v>
      </c>
      <c r="AJ122">
        <v>-491.60566228513653</v>
      </c>
      <c r="AK122">
        <v>59.952380952380963</v>
      </c>
      <c r="AL122">
        <v>-95.88095238095238</v>
      </c>
      <c r="AM122">
        <v>89.892307692307668</v>
      </c>
      <c r="AN122">
        <v>36.637630662020882</v>
      </c>
      <c r="AO122">
        <v>-7.0166666666666515</v>
      </c>
      <c r="AP122">
        <v>-23.485714285714266</v>
      </c>
      <c r="AQ122">
        <v>57.142857142857167</v>
      </c>
      <c r="AR122">
        <v>17.196220930232585</v>
      </c>
      <c r="AS122">
        <v>-12.085714285714289</v>
      </c>
      <c r="AT122">
        <v>-95.785714285714278</v>
      </c>
      <c r="AU122">
        <v>-93.192307692307679</v>
      </c>
      <c r="AV122">
        <v>-66.047154471544701</v>
      </c>
      <c r="AW122">
        <v>-49.019047619047626</v>
      </c>
      <c r="AX122">
        <v>-87.825396825396808</v>
      </c>
      <c r="AY122">
        <v>21.571428571428555</v>
      </c>
      <c r="AZ122">
        <v>-41.275025278058649</v>
      </c>
    </row>
    <row r="123" spans="1:52" x14ac:dyDescent="0.3">
      <c r="A123" s="2" t="s">
        <v>133</v>
      </c>
      <c r="B123" s="2">
        <v>40</v>
      </c>
      <c r="C123" s="2">
        <v>2</v>
      </c>
      <c r="D123" s="2">
        <v>48</v>
      </c>
      <c r="E123">
        <v>3.2222222222222223</v>
      </c>
      <c r="F123">
        <v>689.33333333333337</v>
      </c>
      <c r="G123">
        <v>3.2222222222222223</v>
      </c>
      <c r="H123">
        <v>610</v>
      </c>
      <c r="I123">
        <v>4</v>
      </c>
      <c r="J123">
        <v>865</v>
      </c>
      <c r="K123">
        <v>3.5</v>
      </c>
      <c r="L123">
        <v>726.57142857142856</v>
      </c>
      <c r="M123">
        <v>1.7777777777777777</v>
      </c>
      <c r="N123">
        <v>399.5</v>
      </c>
      <c r="O123">
        <v>1.8888888888888888</v>
      </c>
      <c r="P123">
        <v>1.7777777777777777</v>
      </c>
      <c r="Q123">
        <v>1.6</v>
      </c>
      <c r="R123">
        <v>509.33333333333331</v>
      </c>
      <c r="S123">
        <v>1.75</v>
      </c>
      <c r="T123">
        <v>488.2</v>
      </c>
      <c r="U123">
        <v>-1.9</v>
      </c>
      <c r="V123">
        <v>-770.66666666666663</v>
      </c>
      <c r="W123">
        <v>-2</v>
      </c>
      <c r="X123">
        <v>-592.66666666666663</v>
      </c>
      <c r="Y123">
        <v>-1.1111111111111112</v>
      </c>
      <c r="Z123">
        <v>-359.66666666666669</v>
      </c>
      <c r="AA123">
        <v>-1.6666666666666667</v>
      </c>
      <c r="AB123">
        <v>-574.33333333333337</v>
      </c>
      <c r="AC123">
        <v>-1.9</v>
      </c>
      <c r="AD123">
        <v>-824</v>
      </c>
      <c r="AE123">
        <v>-2.625</v>
      </c>
      <c r="AF123">
        <v>-676.83333333333337</v>
      </c>
      <c r="AG123">
        <v>-2.6666666666666665</v>
      </c>
      <c r="AH123">
        <v>-653.5</v>
      </c>
      <c r="AI123">
        <v>-2.3703703703703702</v>
      </c>
      <c r="AJ123">
        <v>-711.65</v>
      </c>
      <c r="AK123">
        <v>251.22222222222223</v>
      </c>
      <c r="AL123">
        <v>200.22222222222223</v>
      </c>
      <c r="AM123">
        <v>222.1</v>
      </c>
      <c r="AN123">
        <v>224.42857142857142</v>
      </c>
      <c r="AO123">
        <v>220.375</v>
      </c>
      <c r="AP123">
        <v>240.66666666666666</v>
      </c>
      <c r="AQ123">
        <v>253.66666666666666</v>
      </c>
      <c r="AR123">
        <v>236.45</v>
      </c>
      <c r="AS123">
        <v>-278.66666666666669</v>
      </c>
      <c r="AT123">
        <v>-251.33333333333334</v>
      </c>
      <c r="AU123">
        <v>-158.83333333333334</v>
      </c>
      <c r="AV123">
        <v>-229.61111111111111</v>
      </c>
      <c r="AW123">
        <v>-249</v>
      </c>
      <c r="AX123">
        <v>-217.66666666666666</v>
      </c>
      <c r="AY123">
        <v>-266.375</v>
      </c>
      <c r="AZ123">
        <v>-246.55</v>
      </c>
    </row>
    <row r="124" spans="1:52" x14ac:dyDescent="0.3">
      <c r="A124" s="2" t="s">
        <v>135</v>
      </c>
      <c r="B124" s="2">
        <v>40</v>
      </c>
      <c r="C124" s="2">
        <v>2</v>
      </c>
      <c r="D124" s="2">
        <v>42</v>
      </c>
      <c r="E124">
        <v>0.55555555555555536</v>
      </c>
      <c r="F124">
        <v>468.70000000000005</v>
      </c>
      <c r="G124">
        <v>1.2000000000000002</v>
      </c>
      <c r="H124">
        <v>399.09523809523796</v>
      </c>
      <c r="I124">
        <v>0.16842105263157903</v>
      </c>
      <c r="J124">
        <v>-20.5</v>
      </c>
      <c r="K124">
        <v>0.63793103448275845</v>
      </c>
      <c r="L124">
        <v>303.96732026143798</v>
      </c>
      <c r="M124">
        <v>2.4666666666666668</v>
      </c>
      <c r="N124">
        <v>1008.4523809523811</v>
      </c>
      <c r="O124">
        <v>1.2421052631578946</v>
      </c>
      <c r="P124">
        <v>2.4666666666666668</v>
      </c>
      <c r="Q124">
        <v>2.2999999999999998</v>
      </c>
      <c r="R124">
        <v>734.142857142857</v>
      </c>
      <c r="S124">
        <v>1.9827586206896552</v>
      </c>
      <c r="T124">
        <v>688.05263157894728</v>
      </c>
      <c r="U124">
        <v>-2.8</v>
      </c>
      <c r="V124">
        <v>-1030.55</v>
      </c>
      <c r="W124">
        <v>-1.6</v>
      </c>
      <c r="X124">
        <v>-377.04166666666663</v>
      </c>
      <c r="Y124">
        <v>-0.47953216374269014</v>
      </c>
      <c r="Z124">
        <v>-460.75</v>
      </c>
      <c r="AA124">
        <v>-1.6724137931034484</v>
      </c>
      <c r="AB124">
        <v>-648.05555555555554</v>
      </c>
      <c r="AC124">
        <v>-0.19999999999999996</v>
      </c>
      <c r="AD124">
        <v>-369.78571428571433</v>
      </c>
      <c r="AE124">
        <v>-1.7421052631578946</v>
      </c>
      <c r="AF124">
        <v>-223.57142857142867</v>
      </c>
      <c r="AG124">
        <v>-3.1111111111111107</v>
      </c>
      <c r="AH124">
        <v>-990.142857142857</v>
      </c>
      <c r="AI124">
        <v>-1.6379310344827589</v>
      </c>
      <c r="AJ124">
        <v>-571.55555555555566</v>
      </c>
      <c r="AK124">
        <v>81.400000000000034</v>
      </c>
      <c r="AL124">
        <v>75.47619047619051</v>
      </c>
      <c r="AM124">
        <v>-27.199999999999989</v>
      </c>
      <c r="AN124">
        <v>46.464052287581723</v>
      </c>
      <c r="AO124">
        <v>72.166666666666686</v>
      </c>
      <c r="AP124">
        <v>63.666666666666657</v>
      </c>
      <c r="AQ124">
        <v>120.14285714285717</v>
      </c>
      <c r="AR124">
        <v>86.186842105263167</v>
      </c>
      <c r="AS124">
        <v>-72.800000000000011</v>
      </c>
      <c r="AT124">
        <v>-56.208333333333343</v>
      </c>
      <c r="AU124">
        <v>-39</v>
      </c>
      <c r="AV124">
        <v>-57.061111111111103</v>
      </c>
      <c r="AW124">
        <v>-92.75</v>
      </c>
      <c r="AX124">
        <v>-109.45238095238093</v>
      </c>
      <c r="AY124">
        <v>-79.428571428571445</v>
      </c>
      <c r="AZ124">
        <v>-89.894444444444446</v>
      </c>
    </row>
    <row r="125" spans="1:52" x14ac:dyDescent="0.3">
      <c r="A125" s="2" t="s">
        <v>137</v>
      </c>
      <c r="B125" s="2">
        <v>40</v>
      </c>
      <c r="C125" s="2">
        <v>2</v>
      </c>
      <c r="D125" s="2">
        <v>46</v>
      </c>
      <c r="E125">
        <v>-1.55</v>
      </c>
      <c r="F125">
        <v>-573.9</v>
      </c>
      <c r="G125">
        <v>-0.70000000000000018</v>
      </c>
      <c r="H125">
        <v>-92.169230769230694</v>
      </c>
      <c r="I125">
        <v>-0.5888888888888888</v>
      </c>
      <c r="J125">
        <v>-277.89999999999998</v>
      </c>
      <c r="K125">
        <v>-0.89999999999999991</v>
      </c>
      <c r="L125">
        <v>-249.4848484848485</v>
      </c>
      <c r="M125">
        <v>-0.52499999999999991</v>
      </c>
      <c r="N125">
        <v>312.10000000000002</v>
      </c>
      <c r="O125">
        <v>0.30000000000000004</v>
      </c>
      <c r="P125">
        <v>-0.52499999999999991</v>
      </c>
      <c r="Q125">
        <v>-0.31111111111111112</v>
      </c>
      <c r="R125">
        <v>47.222222222222285</v>
      </c>
      <c r="S125">
        <v>-0.1425925925925926</v>
      </c>
      <c r="T125">
        <v>32.816091954023022</v>
      </c>
      <c r="U125">
        <v>0.19999999999999996</v>
      </c>
      <c r="V125">
        <v>64.699999999999932</v>
      </c>
      <c r="W125">
        <v>0.20000000000000018</v>
      </c>
      <c r="X125">
        <v>18.769230769230717</v>
      </c>
      <c r="Y125">
        <v>0.5</v>
      </c>
      <c r="Z125">
        <v>159.69999999999993</v>
      </c>
      <c r="AA125">
        <v>0.31379310344827571</v>
      </c>
      <c r="AB125">
        <v>76.820075757575751</v>
      </c>
      <c r="AC125">
        <v>-0.45000000000000018</v>
      </c>
      <c r="AD125">
        <v>145.14999999999998</v>
      </c>
      <c r="AE125">
        <v>-0.86666666666666647</v>
      </c>
      <c r="AF125">
        <v>4.2714285714286007</v>
      </c>
      <c r="AG125">
        <v>-0.5</v>
      </c>
      <c r="AH125">
        <v>43.236111111111086</v>
      </c>
      <c r="AI125">
        <v>-0.58793103448275841</v>
      </c>
      <c r="AJ125">
        <v>75.647676161919094</v>
      </c>
      <c r="AK125">
        <v>37</v>
      </c>
      <c r="AL125">
        <v>-16.523076923076928</v>
      </c>
      <c r="AM125">
        <v>6.8000000000000114</v>
      </c>
      <c r="AN125">
        <v>10.212121212121218</v>
      </c>
      <c r="AO125">
        <v>27.300000000000011</v>
      </c>
      <c r="AP125">
        <v>14.342857142857127</v>
      </c>
      <c r="AQ125">
        <v>-56.222222222222214</v>
      </c>
      <c r="AR125">
        <v>-1.2040229885057556</v>
      </c>
      <c r="AS125">
        <v>-114.80000000000001</v>
      </c>
      <c r="AT125">
        <v>-44.743589743589723</v>
      </c>
      <c r="AU125">
        <v>-76.700000000000017</v>
      </c>
      <c r="AV125">
        <v>-75.797348484848499</v>
      </c>
      <c r="AW125">
        <v>-9.3000000000000114</v>
      </c>
      <c r="AX125">
        <v>25.94285714285715</v>
      </c>
      <c r="AY125">
        <v>-24.194444444444457</v>
      </c>
      <c r="AZ125">
        <v>-4.0749625187406195</v>
      </c>
    </row>
    <row r="126" spans="1:52" x14ac:dyDescent="0.3">
      <c r="A126" s="2" t="s">
        <v>138</v>
      </c>
      <c r="B126" s="2">
        <v>40</v>
      </c>
      <c r="C126" s="2">
        <v>2</v>
      </c>
      <c r="D126" s="2">
        <v>48</v>
      </c>
      <c r="E126">
        <v>3.8777777777777778</v>
      </c>
      <c r="F126">
        <v>494.60317460317458</v>
      </c>
      <c r="G126">
        <v>3.1999999999999997</v>
      </c>
      <c r="H126">
        <v>730.53409090909088</v>
      </c>
      <c r="I126">
        <v>1.5</v>
      </c>
      <c r="J126">
        <v>-1.2000000000000455</v>
      </c>
      <c r="K126">
        <v>2.8321839080459772</v>
      </c>
      <c r="L126">
        <v>410.19230769230762</v>
      </c>
      <c r="M126">
        <v>1.2833333333333334</v>
      </c>
      <c r="N126">
        <v>533.9666666666667</v>
      </c>
      <c r="O126">
        <v>2.15</v>
      </c>
      <c r="P126">
        <v>1.2833333333333334</v>
      </c>
      <c r="Q126">
        <v>1</v>
      </c>
      <c r="R126">
        <v>-5.363636363636374</v>
      </c>
      <c r="S126">
        <v>1.4873563218390804</v>
      </c>
      <c r="T126">
        <v>260.06410256410265</v>
      </c>
      <c r="U126">
        <v>-1.1555555555555554</v>
      </c>
      <c r="V126">
        <v>-80.14285714285711</v>
      </c>
      <c r="W126">
        <v>-2.1222222222222222</v>
      </c>
      <c r="X126">
        <v>-707.26623376623377</v>
      </c>
      <c r="Y126">
        <v>-0.91250000000000009</v>
      </c>
      <c r="Z126">
        <v>-402.79999999999995</v>
      </c>
      <c r="AA126">
        <v>-1.405128205128205</v>
      </c>
      <c r="AB126">
        <v>-404.84210526315792</v>
      </c>
      <c r="AC126">
        <v>-3.3944444444444448</v>
      </c>
      <c r="AD126">
        <v>-996.53529411764703</v>
      </c>
      <c r="AE126">
        <v>-3.161111111111111</v>
      </c>
      <c r="AF126">
        <v>-911.59999999999991</v>
      </c>
      <c r="AG126">
        <v>-1.9125000000000001</v>
      </c>
      <c r="AH126">
        <v>-427.63636363636363</v>
      </c>
      <c r="AI126">
        <v>-2.8282051282051284</v>
      </c>
      <c r="AJ126">
        <v>-742.57859531772579</v>
      </c>
      <c r="AK126">
        <v>-16.015873015873041</v>
      </c>
      <c r="AL126">
        <v>-63.068181818181813</v>
      </c>
      <c r="AM126">
        <v>-110.14444444444445</v>
      </c>
      <c r="AN126">
        <v>-64.755494505494511</v>
      </c>
      <c r="AO126">
        <v>67.099999999999994</v>
      </c>
      <c r="AP126">
        <v>-46.425000000000011</v>
      </c>
      <c r="AQ126">
        <v>19.207792207792181</v>
      </c>
      <c r="AR126">
        <v>20.979853479853489</v>
      </c>
      <c r="AS126">
        <v>-32.785714285714249</v>
      </c>
      <c r="AT126">
        <v>-54.181818181818187</v>
      </c>
      <c r="AU126">
        <v>-99.300000000000011</v>
      </c>
      <c r="AV126">
        <v>-55.953007518796994</v>
      </c>
      <c r="AW126">
        <v>-85.364705882352922</v>
      </c>
      <c r="AX126">
        <v>-63.599999999999966</v>
      </c>
      <c r="AY126">
        <v>-110.85064935064935</v>
      </c>
      <c r="AZ126">
        <v>-91.949832775919759</v>
      </c>
    </row>
    <row r="127" spans="1:52" x14ac:dyDescent="0.3">
      <c r="A127" s="2" t="s">
        <v>140</v>
      </c>
      <c r="B127" s="2">
        <v>40</v>
      </c>
      <c r="C127" s="2">
        <v>2</v>
      </c>
      <c r="D127" s="2">
        <v>46</v>
      </c>
      <c r="E127">
        <v>-0.3833333333333333</v>
      </c>
      <c r="F127">
        <v>-270.6875</v>
      </c>
      <c r="G127">
        <v>0.89999999999999991</v>
      </c>
      <c r="H127">
        <v>-178.69841269841277</v>
      </c>
      <c r="I127">
        <v>1.1000000000000001</v>
      </c>
      <c r="J127">
        <v>152.67368421052629</v>
      </c>
      <c r="K127">
        <v>0.57873563218390833</v>
      </c>
      <c r="L127">
        <v>-67.789115646258551</v>
      </c>
      <c r="M127">
        <v>1.9555555555555553</v>
      </c>
      <c r="N127">
        <v>93.452991452991455</v>
      </c>
      <c r="O127">
        <v>0.14999999999999991</v>
      </c>
      <c r="P127">
        <v>1.9555555555555553</v>
      </c>
      <c r="Q127">
        <v>-0.10000000000000009</v>
      </c>
      <c r="R127">
        <v>-758.34545454545446</v>
      </c>
      <c r="S127">
        <v>0.63275862068965516</v>
      </c>
      <c r="T127">
        <v>-279.5500420521447</v>
      </c>
      <c r="U127">
        <v>1.0499999999999998</v>
      </c>
      <c r="V127">
        <v>-7.7291666666666288</v>
      </c>
      <c r="W127">
        <v>-0.80000000000000027</v>
      </c>
      <c r="X127">
        <v>164.58730158730145</v>
      </c>
      <c r="Y127">
        <v>1.5</v>
      </c>
      <c r="Z127">
        <v>365.69298245614038</v>
      </c>
      <c r="AA127">
        <v>0.50555555555555554</v>
      </c>
      <c r="AB127">
        <v>129.78911564625844</v>
      </c>
      <c r="AC127">
        <v>-2.4</v>
      </c>
      <c r="AD127">
        <v>-401.73076923076928</v>
      </c>
      <c r="AE127">
        <v>0.54999999999999982</v>
      </c>
      <c r="AF127">
        <v>369.04411764705878</v>
      </c>
      <c r="AG127">
        <v>-1.7999999999999998</v>
      </c>
      <c r="AH127">
        <v>-48.121212121212238</v>
      </c>
      <c r="AI127">
        <v>-1.1129629629629627</v>
      </c>
      <c r="AJ127">
        <v>-27.9597030752916</v>
      </c>
      <c r="AK127">
        <v>-4.625</v>
      </c>
      <c r="AL127">
        <v>-40.944444444444457</v>
      </c>
      <c r="AM127">
        <v>29.584210526315758</v>
      </c>
      <c r="AN127">
        <v>-3.247921390778572</v>
      </c>
      <c r="AO127">
        <v>-31.735042735042754</v>
      </c>
      <c r="AP127">
        <v>-45.394117647058863</v>
      </c>
      <c r="AQ127">
        <v>-37.827272727272714</v>
      </c>
      <c r="AR127">
        <v>-44.343145500420547</v>
      </c>
      <c r="AS127">
        <v>-33</v>
      </c>
      <c r="AT127">
        <v>95.166666666666657</v>
      </c>
      <c r="AU127">
        <v>94.482456140350877</v>
      </c>
      <c r="AV127">
        <v>69.433106575963734</v>
      </c>
      <c r="AW127">
        <v>-9.653846153846132</v>
      </c>
      <c r="AX127">
        <v>117.66911764705884</v>
      </c>
      <c r="AY127">
        <v>-41.717171717171738</v>
      </c>
      <c r="AZ127">
        <v>29.431601272534493</v>
      </c>
    </row>
    <row r="128" spans="1:52" x14ac:dyDescent="0.3">
      <c r="A128" s="2" t="s">
        <v>141</v>
      </c>
      <c r="B128" s="2">
        <v>40</v>
      </c>
      <c r="C128" s="2">
        <v>2</v>
      </c>
      <c r="D128" s="2">
        <v>48</v>
      </c>
      <c r="E128">
        <v>0.5</v>
      </c>
      <c r="F128">
        <v>-115.61904761904771</v>
      </c>
      <c r="G128">
        <v>0.64999999999999991</v>
      </c>
      <c r="H128">
        <v>-26.178571428571331</v>
      </c>
      <c r="I128">
        <v>0.70000000000000018</v>
      </c>
      <c r="J128">
        <v>24.599999999999909</v>
      </c>
      <c r="K128">
        <v>0.6333333333333333</v>
      </c>
      <c r="L128">
        <v>-30.75</v>
      </c>
      <c r="M128">
        <v>-2.65</v>
      </c>
      <c r="N128">
        <v>-823.5333333333333</v>
      </c>
      <c r="O128">
        <v>-1.8499999999999999</v>
      </c>
      <c r="P128">
        <v>-2.65</v>
      </c>
      <c r="Q128">
        <v>-1.1999999999999997</v>
      </c>
      <c r="R128">
        <v>-81.1875</v>
      </c>
      <c r="S128">
        <v>-1.8809523809523807</v>
      </c>
      <c r="T128">
        <v>-402.17575757575753</v>
      </c>
      <c r="U128">
        <v>5.5555555555555358E-2</v>
      </c>
      <c r="V128">
        <v>-446.86666666666667</v>
      </c>
      <c r="W128">
        <v>0.64999999999999991</v>
      </c>
      <c r="X128">
        <v>-111.27142857142871</v>
      </c>
      <c r="Y128">
        <v>0.89999999999999991</v>
      </c>
      <c r="Z128">
        <v>-378.93333333333328</v>
      </c>
      <c r="AA128">
        <v>0.54770114942528725</v>
      </c>
      <c r="AB128">
        <v>-313.85714285714289</v>
      </c>
      <c r="AC128">
        <v>2.7611111111111111</v>
      </c>
      <c r="AD128">
        <v>179.0333333333333</v>
      </c>
      <c r="AE128">
        <v>2.5499999999999998</v>
      </c>
      <c r="AF128">
        <v>524.07142857142867</v>
      </c>
      <c r="AG128">
        <v>2.4</v>
      </c>
      <c r="AH128">
        <v>821.4375</v>
      </c>
      <c r="AI128">
        <v>2.5804597701149423</v>
      </c>
      <c r="AJ128">
        <v>620.39166666666665</v>
      </c>
      <c r="AK128">
        <v>-62.542857142857144</v>
      </c>
      <c r="AL128">
        <v>36.803571428571416</v>
      </c>
      <c r="AM128">
        <v>-42.311111111111074</v>
      </c>
      <c r="AN128">
        <v>-23.439393939393938</v>
      </c>
      <c r="AO128">
        <v>-16.316666666666663</v>
      </c>
      <c r="AP128">
        <v>-3.7857142857142776</v>
      </c>
      <c r="AQ128">
        <v>-64.0625</v>
      </c>
      <c r="AR128">
        <v>-30.53333333333336</v>
      </c>
      <c r="AS128">
        <v>-48.400000000000034</v>
      </c>
      <c r="AT128">
        <v>-38.028571428571439</v>
      </c>
      <c r="AU128">
        <v>-64.550000000000011</v>
      </c>
      <c r="AV128">
        <v>-46.512987012987026</v>
      </c>
      <c r="AW128">
        <v>-24.433333333333337</v>
      </c>
      <c r="AX128">
        <v>80.785714285714278</v>
      </c>
      <c r="AY128">
        <v>68.0625</v>
      </c>
      <c r="AZ128">
        <v>46.90833333333336</v>
      </c>
    </row>
    <row r="129" spans="1:52" x14ac:dyDescent="0.3">
      <c r="A129" s="2" t="s">
        <v>142</v>
      </c>
      <c r="B129" s="2">
        <v>40</v>
      </c>
      <c r="C129" s="2">
        <v>2</v>
      </c>
      <c r="D129" s="2">
        <v>47</v>
      </c>
      <c r="E129">
        <v>1.4750000000000001</v>
      </c>
      <c r="F129">
        <v>525.68571428571431</v>
      </c>
      <c r="G129">
        <v>1.3611111111111112</v>
      </c>
      <c r="H129">
        <v>315.12987012987014</v>
      </c>
      <c r="I129">
        <v>1.763157894736842</v>
      </c>
      <c r="J129">
        <v>566.03571428571433</v>
      </c>
      <c r="K129">
        <v>1.5417451349654738</v>
      </c>
      <c r="L129">
        <v>436.587044534413</v>
      </c>
      <c r="M129">
        <v>-0.22500000000000009</v>
      </c>
      <c r="N129">
        <v>-391.20000000000005</v>
      </c>
      <c r="O129">
        <v>-0.62222222222222212</v>
      </c>
      <c r="P129">
        <v>-0.22500000000000009</v>
      </c>
      <c r="Q129">
        <v>0.22105263157894739</v>
      </c>
      <c r="R129">
        <v>189.81818181818187</v>
      </c>
      <c r="S129">
        <v>-0.19209039548022599</v>
      </c>
      <c r="T129">
        <v>-45.466200466200462</v>
      </c>
      <c r="U129">
        <v>-2.75</v>
      </c>
      <c r="V129">
        <v>-872.28571428571422</v>
      </c>
      <c r="W129">
        <v>-1.75</v>
      </c>
      <c r="X129">
        <v>-977.07272727272721</v>
      </c>
      <c r="Y129">
        <v>-1.8187134502923974</v>
      </c>
      <c r="Z129">
        <v>-937.95</v>
      </c>
      <c r="AA129">
        <v>-2.0973006905210294</v>
      </c>
      <c r="AB129">
        <v>-874.80995475113104</v>
      </c>
      <c r="AC129">
        <v>-1.5</v>
      </c>
      <c r="AD129">
        <v>-48.549999999999955</v>
      </c>
      <c r="AE129">
        <v>-2.35</v>
      </c>
      <c r="AF129">
        <v>-764.25000000000011</v>
      </c>
      <c r="AG129">
        <v>-1.9766081871345027</v>
      </c>
      <c r="AH129">
        <v>-671.38961038961054</v>
      </c>
      <c r="AI129">
        <v>-1.9190207156308854</v>
      </c>
      <c r="AJ129">
        <v>-484.82683982683989</v>
      </c>
      <c r="AK129">
        <v>63.914285714285711</v>
      </c>
      <c r="AL129">
        <v>-1.2727272727272805</v>
      </c>
      <c r="AM129">
        <v>81.160714285714278</v>
      </c>
      <c r="AN129">
        <v>41.275303643724698</v>
      </c>
      <c r="AO129">
        <v>-69.150000000000006</v>
      </c>
      <c r="AP129">
        <v>72.333333333333343</v>
      </c>
      <c r="AQ129">
        <v>-20.963636363636368</v>
      </c>
      <c r="AR129">
        <v>-6.8228438228438222</v>
      </c>
      <c r="AS129">
        <v>-67.857142857142861</v>
      </c>
      <c r="AT129">
        <v>72.472727272727269</v>
      </c>
      <c r="AU129">
        <v>-41.474999999999994</v>
      </c>
      <c r="AV129">
        <v>-12.597285067873315</v>
      </c>
      <c r="AW129">
        <v>-28.599999999999994</v>
      </c>
      <c r="AX129">
        <v>-5.6666666666666856</v>
      </c>
      <c r="AY129">
        <v>-64.922077922077904</v>
      </c>
      <c r="AZ129">
        <v>-36.199134199134221</v>
      </c>
    </row>
    <row r="130" spans="1:52" x14ac:dyDescent="0.3">
      <c r="A130" s="2" t="s">
        <v>143</v>
      </c>
      <c r="B130" s="2">
        <v>40</v>
      </c>
      <c r="C130" s="2">
        <v>2</v>
      </c>
      <c r="D130" s="2">
        <v>46</v>
      </c>
      <c r="E130">
        <v>1.3666666666666671</v>
      </c>
      <c r="F130">
        <v>417.26373626373629</v>
      </c>
      <c r="G130">
        <v>1.5999999999999996</v>
      </c>
      <c r="H130">
        <v>-233.79090909090905</v>
      </c>
      <c r="I130">
        <v>1.9500000000000002</v>
      </c>
      <c r="J130">
        <v>-204.11818181818171</v>
      </c>
      <c r="K130">
        <v>1.6465517241379306</v>
      </c>
      <c r="L130">
        <v>-24.492063492063608</v>
      </c>
      <c r="M130">
        <v>-1.1555555555555557</v>
      </c>
      <c r="N130">
        <v>-463.07692307692309</v>
      </c>
      <c r="O130">
        <v>-1.4499999999999997</v>
      </c>
      <c r="P130">
        <v>-1.1555555555555557</v>
      </c>
      <c r="Q130">
        <v>-2.1500000000000004</v>
      </c>
      <c r="R130">
        <v>-1254.0666666666666</v>
      </c>
      <c r="S130">
        <v>-1.5862068965517242</v>
      </c>
      <c r="T130">
        <v>-802.45559845559853</v>
      </c>
      <c r="U130">
        <v>-0.20000000000000018</v>
      </c>
      <c r="V130">
        <v>-641.4923076923078</v>
      </c>
      <c r="W130">
        <v>0.39999999999999991</v>
      </c>
      <c r="X130">
        <v>131.29090909090905</v>
      </c>
      <c r="Y130">
        <v>-0.25</v>
      </c>
      <c r="Z130">
        <v>-497.38181818181806</v>
      </c>
      <c r="AA130">
        <v>-1.6666666666666607E-2</v>
      </c>
      <c r="AB130">
        <v>-345.88571428571413</v>
      </c>
      <c r="AC130">
        <v>0.20000000000000018</v>
      </c>
      <c r="AD130">
        <v>-143.323076923077</v>
      </c>
      <c r="AE130">
        <v>0.44999999999999973</v>
      </c>
      <c r="AF130">
        <v>529.40476190476193</v>
      </c>
      <c r="AG130">
        <v>0.25</v>
      </c>
      <c r="AH130">
        <v>502.95238095238096</v>
      </c>
      <c r="AI130">
        <v>0.29999999999999982</v>
      </c>
      <c r="AJ130">
        <v>301.02702702702709</v>
      </c>
      <c r="AK130">
        <v>-68.307692307692321</v>
      </c>
      <c r="AL130">
        <v>100.59090909090909</v>
      </c>
      <c r="AM130">
        <v>-20.21818181818179</v>
      </c>
      <c r="AN130">
        <v>8.9238095238095525</v>
      </c>
      <c r="AO130">
        <v>-125.82692307692309</v>
      </c>
      <c r="AP130">
        <v>-19.883333333333354</v>
      </c>
      <c r="AQ130">
        <v>-114.63333333333333</v>
      </c>
      <c r="AR130">
        <v>-85.936293436293425</v>
      </c>
      <c r="AS130">
        <v>27.907692307692344</v>
      </c>
      <c r="AT130">
        <v>11.909090909090907</v>
      </c>
      <c r="AU130">
        <v>-73.181818181818187</v>
      </c>
      <c r="AV130">
        <v>-10.057142857142878</v>
      </c>
      <c r="AW130">
        <v>96.4769230769231</v>
      </c>
      <c r="AX130">
        <v>-65.488095238095212</v>
      </c>
      <c r="AY130">
        <v>105.97619047619045</v>
      </c>
      <c r="AZ130">
        <v>42.917496443812212</v>
      </c>
    </row>
    <row r="131" spans="1:52" x14ac:dyDescent="0.3">
      <c r="A131" s="2" t="s">
        <v>144</v>
      </c>
      <c r="B131" s="2">
        <v>40</v>
      </c>
      <c r="C131" s="2">
        <v>2</v>
      </c>
      <c r="D131" s="2">
        <v>48</v>
      </c>
      <c r="E131">
        <v>5.5555555555555802E-2</v>
      </c>
      <c r="F131">
        <v>-60.444444444444457</v>
      </c>
      <c r="G131">
        <v>-0.51578947368421058</v>
      </c>
      <c r="H131">
        <v>-14.861111111111086</v>
      </c>
      <c r="I131">
        <v>9.4736842105263452E-2</v>
      </c>
      <c r="J131">
        <v>-149.97222222222223</v>
      </c>
      <c r="K131">
        <v>-0.12869458128078826</v>
      </c>
      <c r="L131">
        <v>-74.966742252456527</v>
      </c>
      <c r="M131">
        <v>0.38888888888888928</v>
      </c>
      <c r="N131">
        <v>31.389705882352928</v>
      </c>
      <c r="O131">
        <v>-0.48421052631578942</v>
      </c>
      <c r="P131">
        <v>0.38888888888888928</v>
      </c>
      <c r="Q131">
        <v>-0.72631578947368403</v>
      </c>
      <c r="R131">
        <v>-84.781512605042053</v>
      </c>
      <c r="S131">
        <v>-0.29618226600985231</v>
      </c>
      <c r="T131">
        <v>-19.204081632653072</v>
      </c>
      <c r="U131">
        <v>-0.16666666666666696</v>
      </c>
      <c r="V131">
        <v>-227.5</v>
      </c>
      <c r="W131">
        <v>0.41578947368421071</v>
      </c>
      <c r="X131">
        <v>-113.96428571428567</v>
      </c>
      <c r="Y131">
        <v>0.40526315789473677</v>
      </c>
      <c r="Z131">
        <v>13.25</v>
      </c>
      <c r="AA131">
        <v>0.23214285714285721</v>
      </c>
      <c r="AB131">
        <v>-111.08961845607814</v>
      </c>
      <c r="AC131">
        <v>-1.166666666666667</v>
      </c>
      <c r="AD131">
        <v>-530.38970588235293</v>
      </c>
      <c r="AE131">
        <v>-2.4157894736842103</v>
      </c>
      <c r="AF131">
        <v>-772.8</v>
      </c>
      <c r="AG131">
        <v>-1.3736842105263158</v>
      </c>
      <c r="AH131">
        <v>-555.84705882352944</v>
      </c>
      <c r="AI131">
        <v>-1.6693349753694582</v>
      </c>
      <c r="AJ131">
        <v>-623.04591836734687</v>
      </c>
      <c r="AK131">
        <v>-20.359477124183002</v>
      </c>
      <c r="AL131">
        <v>89.263888888888886</v>
      </c>
      <c r="AM131">
        <v>-72.041666666666657</v>
      </c>
      <c r="AN131">
        <v>-1.2086167800453325</v>
      </c>
      <c r="AO131">
        <v>21.529411764705884</v>
      </c>
      <c r="AP131">
        <v>-5.4000000000000057</v>
      </c>
      <c r="AQ131">
        <v>-54.554621848739487</v>
      </c>
      <c r="AR131">
        <v>-12.054421768707499</v>
      </c>
      <c r="AS131">
        <v>-44.279411764705884</v>
      </c>
      <c r="AT131">
        <v>-17.803571428571416</v>
      </c>
      <c r="AU131">
        <v>-8.5</v>
      </c>
      <c r="AV131">
        <v>-25.607808340727615</v>
      </c>
      <c r="AW131">
        <v>-123.77941176470588</v>
      </c>
      <c r="AX131">
        <v>-47.833333333333314</v>
      </c>
      <c r="AY131">
        <v>-62.388235294117663</v>
      </c>
      <c r="AZ131">
        <v>-75.433673469387742</v>
      </c>
    </row>
    <row r="132" spans="1:52" x14ac:dyDescent="0.3">
      <c r="A132" s="2" t="s">
        <v>145</v>
      </c>
      <c r="B132" s="2">
        <v>50</v>
      </c>
      <c r="C132" s="2">
        <v>1</v>
      </c>
      <c r="D132" s="2">
        <v>50</v>
      </c>
      <c r="E132">
        <v>4.2750000000000004</v>
      </c>
      <c r="F132">
        <v>1511.1666666666667</v>
      </c>
      <c r="G132">
        <v>4.8388888888888895</v>
      </c>
      <c r="H132">
        <v>1068.2222222222222</v>
      </c>
      <c r="I132">
        <v>3.8500000000000005</v>
      </c>
      <c r="J132">
        <v>672.22222222222217</v>
      </c>
      <c r="K132">
        <v>4.322222222222222</v>
      </c>
      <c r="L132">
        <v>984</v>
      </c>
      <c r="M132">
        <v>2.0499999999999998</v>
      </c>
      <c r="N132">
        <v>935</v>
      </c>
      <c r="O132">
        <v>2.1444444444444448</v>
      </c>
      <c r="P132">
        <v>2.0499999999999998</v>
      </c>
      <c r="Q132">
        <v>2.35</v>
      </c>
      <c r="R132">
        <v>238.83333333333326</v>
      </c>
      <c r="S132">
        <v>2.1944444444444446</v>
      </c>
      <c r="T132">
        <v>590</v>
      </c>
      <c r="U132">
        <v>-3.1222222222222222</v>
      </c>
      <c r="V132">
        <v>-1384.5</v>
      </c>
      <c r="W132">
        <v>-3.0750000000000002</v>
      </c>
      <c r="X132">
        <v>-1059.8333333333333</v>
      </c>
      <c r="Y132">
        <v>-0.75</v>
      </c>
      <c r="Z132">
        <v>201.39999999999998</v>
      </c>
      <c r="AA132">
        <v>-2.248148148148148</v>
      </c>
      <c r="AB132">
        <v>-706.16666666666674</v>
      </c>
      <c r="AC132">
        <v>-2.6888888888888887</v>
      </c>
      <c r="AD132">
        <v>-920.66666666666674</v>
      </c>
      <c r="AE132">
        <v>-2.2000000000000002</v>
      </c>
      <c r="AF132">
        <v>-337.21428571428567</v>
      </c>
      <c r="AG132">
        <v>-4.8499999999999996</v>
      </c>
      <c r="AH132">
        <v>-370.40000000000009</v>
      </c>
      <c r="AI132">
        <v>-3.3425925925925926</v>
      </c>
      <c r="AJ132">
        <v>-632.52173913043475</v>
      </c>
      <c r="AK132">
        <v>191.33333333333331</v>
      </c>
      <c r="AL132">
        <v>45.222222222222229</v>
      </c>
      <c r="AM132">
        <v>-12.444444444444429</v>
      </c>
      <c r="AN132">
        <v>70.833333333333343</v>
      </c>
      <c r="AO132">
        <v>129.25</v>
      </c>
      <c r="AP132">
        <v>94.666666666666686</v>
      </c>
      <c r="AQ132">
        <v>140.83333333333334</v>
      </c>
      <c r="AR132">
        <v>107.8125</v>
      </c>
      <c r="AS132">
        <v>-213.33333333333331</v>
      </c>
      <c r="AT132">
        <v>-115.5</v>
      </c>
      <c r="AU132">
        <v>-2.5333333333333314</v>
      </c>
      <c r="AV132">
        <v>-113.65686274509804</v>
      </c>
      <c r="AW132">
        <v>-187.66666666666669</v>
      </c>
      <c r="AX132">
        <v>-156.21428571428572</v>
      </c>
      <c r="AY132">
        <v>-150.19999999999999</v>
      </c>
      <c r="AZ132">
        <v>-144.30434782608694</v>
      </c>
    </row>
    <row r="133" spans="1:52" x14ac:dyDescent="0.3">
      <c r="A133" s="2" t="s">
        <v>147</v>
      </c>
      <c r="B133" s="2">
        <v>50</v>
      </c>
      <c r="C133" s="2">
        <v>1</v>
      </c>
      <c r="D133" s="2">
        <v>57</v>
      </c>
      <c r="E133">
        <v>-2.631578947368407E-2</v>
      </c>
      <c r="F133">
        <v>-35.388888888888914</v>
      </c>
      <c r="G133">
        <v>-2.4000000000000004</v>
      </c>
      <c r="H133">
        <v>-308.36111111111109</v>
      </c>
      <c r="I133">
        <v>-0.86111111111111116</v>
      </c>
      <c r="J133">
        <v>-0.35338345864659004</v>
      </c>
      <c r="K133">
        <v>-1.1613854089904203</v>
      </c>
      <c r="L133">
        <v>-100.04318181818178</v>
      </c>
      <c r="M133">
        <v>-1.3508771929824559</v>
      </c>
      <c r="N133">
        <v>-462.74117647058824</v>
      </c>
      <c r="O133">
        <v>0.35000000000000009</v>
      </c>
      <c r="P133">
        <v>-1.3508771929824559</v>
      </c>
      <c r="Q133">
        <v>-0.45000000000000018</v>
      </c>
      <c r="R133">
        <v>-50.825396825396751</v>
      </c>
      <c r="S133">
        <v>-0.42593957258658799</v>
      </c>
      <c r="T133">
        <v>-37.407407407407391</v>
      </c>
      <c r="U133">
        <v>0.32631578947368389</v>
      </c>
      <c r="V133">
        <v>51.688888888888869</v>
      </c>
      <c r="W133">
        <v>2.2750000000000004</v>
      </c>
      <c r="X133">
        <v>670.61111111111109</v>
      </c>
      <c r="Y133">
        <v>1.1499999999999999</v>
      </c>
      <c r="Z133">
        <v>90.46052631578948</v>
      </c>
      <c r="AA133">
        <v>1.2064164648910412</v>
      </c>
      <c r="AB133">
        <v>249.05818181818177</v>
      </c>
      <c r="AC133">
        <v>-0.5157894736842108</v>
      </c>
      <c r="AD133">
        <v>-53.958823529411802</v>
      </c>
      <c r="AE133">
        <v>-2.7250000000000001</v>
      </c>
      <c r="AF133">
        <v>-877.73026315789468</v>
      </c>
      <c r="AG133">
        <v>-1.4500000000000002</v>
      </c>
      <c r="AH133">
        <v>-263.58888888888896</v>
      </c>
      <c r="AI133">
        <v>-1.5181598062953992</v>
      </c>
      <c r="AJ133">
        <v>-376.93783068783057</v>
      </c>
      <c r="AK133">
        <v>-64.47777777777776</v>
      </c>
      <c r="AL133">
        <v>-68.027777777777771</v>
      </c>
      <c r="AM133">
        <v>-37.308270676691762</v>
      </c>
      <c r="AN133">
        <v>-52.456818181818164</v>
      </c>
      <c r="AO133">
        <v>-82.905882352941148</v>
      </c>
      <c r="AP133">
        <v>37.824561403508767</v>
      </c>
      <c r="AQ133">
        <v>-20.849206349206355</v>
      </c>
      <c r="AR133">
        <v>-18.018518518518533</v>
      </c>
      <c r="AS133">
        <v>3.3777777777777942</v>
      </c>
      <c r="AT133">
        <v>6.1349206349206042</v>
      </c>
      <c r="AU133">
        <v>26.736842105263179</v>
      </c>
      <c r="AV133">
        <v>12.181818181818159</v>
      </c>
      <c r="AW133">
        <v>13.70588235294116</v>
      </c>
      <c r="AX133">
        <v>19.342105263157919</v>
      </c>
      <c r="AY133">
        <v>34.677777777777777</v>
      </c>
      <c r="AZ133">
        <v>22.304232804232811</v>
      </c>
    </row>
    <row r="134" spans="1:52" x14ac:dyDescent="0.3">
      <c r="A134" s="2" t="s">
        <v>150</v>
      </c>
      <c r="B134" s="2">
        <v>50</v>
      </c>
      <c r="C134" s="2">
        <v>1</v>
      </c>
      <c r="D134" s="2">
        <v>51</v>
      </c>
      <c r="E134">
        <v>0.70555555555555527</v>
      </c>
      <c r="F134">
        <v>207.61111111111109</v>
      </c>
      <c r="G134">
        <v>1</v>
      </c>
      <c r="H134">
        <v>627.73684210526312</v>
      </c>
      <c r="I134">
        <v>1.2000000000000002</v>
      </c>
      <c r="J134">
        <v>618.05555555555543</v>
      </c>
      <c r="K134">
        <v>0.97528735632183938</v>
      </c>
      <c r="L134">
        <v>483.36700336700346</v>
      </c>
      <c r="M134">
        <v>-0.24444444444444446</v>
      </c>
      <c r="N134">
        <v>-7.9384615384615245</v>
      </c>
      <c r="O134">
        <v>-1.0500000000000003</v>
      </c>
      <c r="P134">
        <v>-0.24444444444444446</v>
      </c>
      <c r="Q134">
        <v>-1.5500000000000003</v>
      </c>
      <c r="R134">
        <v>189.23157894736846</v>
      </c>
      <c r="S134">
        <v>-0.95172413793103439</v>
      </c>
      <c r="T134">
        <v>21.489795918367349</v>
      </c>
      <c r="U134">
        <v>1.6277777777777778</v>
      </c>
      <c r="V134">
        <v>391.33333333333326</v>
      </c>
      <c r="W134">
        <v>2</v>
      </c>
      <c r="X134">
        <v>643.76315789473688</v>
      </c>
      <c r="Y134">
        <v>2.2777777777777777</v>
      </c>
      <c r="Z134">
        <v>662.7222222222224</v>
      </c>
      <c r="AA134">
        <v>1.9619047619047618</v>
      </c>
      <c r="AB134">
        <v>568.7681818181818</v>
      </c>
      <c r="AC134">
        <v>-3.3111111111111109</v>
      </c>
      <c r="AD134">
        <v>-520.79487179487171</v>
      </c>
      <c r="AE134">
        <v>-2.25</v>
      </c>
      <c r="AF134">
        <v>-832.45098039215679</v>
      </c>
      <c r="AG134">
        <v>-2.6055555555555552</v>
      </c>
      <c r="AH134">
        <v>-999.52046783625735</v>
      </c>
      <c r="AI134">
        <v>-2.7071428571428569</v>
      </c>
      <c r="AJ134">
        <v>-795.00831443688583</v>
      </c>
      <c r="AK134">
        <v>28.611111111111143</v>
      </c>
      <c r="AL134">
        <v>50.654970760233937</v>
      </c>
      <c r="AM134">
        <v>2.4444444444444571</v>
      </c>
      <c r="AN134">
        <v>27.356902356902367</v>
      </c>
      <c r="AO134">
        <v>-20.81538461538463</v>
      </c>
      <c r="AP134">
        <v>25.504201680672224</v>
      </c>
      <c r="AQ134">
        <v>88.947368421052659</v>
      </c>
      <c r="AR134">
        <v>37.858343337334986</v>
      </c>
      <c r="AS134">
        <v>7.4444444444444002</v>
      </c>
      <c r="AT134">
        <v>70.16447368421052</v>
      </c>
      <c r="AU134">
        <v>39.444444444444457</v>
      </c>
      <c r="AV134">
        <v>42.672727272727229</v>
      </c>
      <c r="AW134">
        <v>32.948717948717956</v>
      </c>
      <c r="AX134">
        <v>-35.091503267973849</v>
      </c>
      <c r="AY134">
        <v>-81.502923976608201</v>
      </c>
      <c r="AZ134">
        <v>-33.943310657596385</v>
      </c>
    </row>
    <row r="135" spans="1:52" x14ac:dyDescent="0.3">
      <c r="A135" s="2" t="s">
        <v>151</v>
      </c>
      <c r="B135" s="2">
        <v>50</v>
      </c>
      <c r="C135" s="2">
        <v>1</v>
      </c>
      <c r="D135" s="2">
        <v>57</v>
      </c>
      <c r="E135">
        <v>0.78362573099415211</v>
      </c>
      <c r="F135">
        <v>454.43697478991589</v>
      </c>
      <c r="G135">
        <v>1.1631578947368419</v>
      </c>
      <c r="H135">
        <v>-64.057142857142935</v>
      </c>
      <c r="I135">
        <v>1.583333333333333</v>
      </c>
      <c r="J135">
        <v>142.97619047619037</v>
      </c>
      <c r="K135">
        <v>1.173645320197044</v>
      </c>
      <c r="L135">
        <v>151.07435897435903</v>
      </c>
      <c r="M135">
        <v>-0.81286549707602318</v>
      </c>
      <c r="N135">
        <v>-183.70769230769224</v>
      </c>
      <c r="O135">
        <v>-2.0421052631578949</v>
      </c>
      <c r="P135">
        <v>-0.81286549707602318</v>
      </c>
      <c r="Q135">
        <v>-1.4611111111111112</v>
      </c>
      <c r="R135">
        <v>-821.36363636363626</v>
      </c>
      <c r="S135">
        <v>-1.4458128078817734</v>
      </c>
      <c r="T135">
        <v>-610.36679536679537</v>
      </c>
      <c r="U135">
        <v>0.43859649122807021</v>
      </c>
      <c r="V135">
        <v>79.277310924369885</v>
      </c>
      <c r="W135">
        <v>0.40350877192982448</v>
      </c>
      <c r="X135">
        <v>230.69047619047626</v>
      </c>
      <c r="Y135">
        <v>1.55</v>
      </c>
      <c r="Z135">
        <v>657.02380952380963</v>
      </c>
      <c r="AA135">
        <v>0.82635467980295596</v>
      </c>
      <c r="AB135">
        <v>309.31228070175439</v>
      </c>
      <c r="AC135">
        <v>-0.1871345029239766</v>
      </c>
      <c r="AD135">
        <v>43.593406593406598</v>
      </c>
      <c r="AE135">
        <v>0.39766081871345005</v>
      </c>
      <c r="AF135">
        <v>185.34615384615381</v>
      </c>
      <c r="AG135">
        <v>-1.1499999999999999</v>
      </c>
      <c r="AH135">
        <v>264.66363636363621</v>
      </c>
      <c r="AI135">
        <v>-0.33990147783251246</v>
      </c>
      <c r="AJ135">
        <v>149.34195064629853</v>
      </c>
      <c r="AK135">
        <v>-43.714285714285722</v>
      </c>
      <c r="AL135">
        <v>-64.82857142857145</v>
      </c>
      <c r="AM135">
        <v>15.222222222222229</v>
      </c>
      <c r="AN135">
        <v>-36.476923076923072</v>
      </c>
      <c r="AO135">
        <v>-102.50769230769231</v>
      </c>
      <c r="AP135">
        <v>-137.12307692307689</v>
      </c>
      <c r="AQ135">
        <v>28.477272727272748</v>
      </c>
      <c r="AR135">
        <v>-77.453667953667974</v>
      </c>
      <c r="AS135">
        <v>14</v>
      </c>
      <c r="AT135">
        <v>24.09523809523813</v>
      </c>
      <c r="AU135">
        <v>65.833333333333343</v>
      </c>
      <c r="AV135">
        <v>34.031578947368416</v>
      </c>
      <c r="AW135">
        <v>-29.549450549450512</v>
      </c>
      <c r="AX135">
        <v>49.589743589743591</v>
      </c>
      <c r="AY135">
        <v>-22.727272727272748</v>
      </c>
      <c r="AZ135">
        <v>-4.8848413631022254</v>
      </c>
    </row>
    <row r="136" spans="1:52" x14ac:dyDescent="0.3">
      <c r="A136" s="2" t="s">
        <v>152</v>
      </c>
      <c r="B136" s="2">
        <v>50</v>
      </c>
      <c r="C136" s="2">
        <v>1</v>
      </c>
      <c r="D136" s="2">
        <v>56</v>
      </c>
      <c r="E136">
        <v>0.49444444444444469</v>
      </c>
      <c r="F136">
        <v>-143.21428571428567</v>
      </c>
      <c r="G136">
        <v>1.1500000000000001</v>
      </c>
      <c r="H136">
        <v>79.67521367521374</v>
      </c>
      <c r="I136">
        <v>-1.5499999999999998</v>
      </c>
      <c r="J136">
        <v>-299.86666666666667</v>
      </c>
      <c r="K136">
        <v>2.2413793103448487E-2</v>
      </c>
      <c r="L136">
        <v>-103.04761904761904</v>
      </c>
      <c r="M136">
        <v>0.12222222222222223</v>
      </c>
      <c r="N136">
        <v>-163.25</v>
      </c>
      <c r="O136">
        <v>-0.90000000000000013</v>
      </c>
      <c r="P136">
        <v>0.12222222222222223</v>
      </c>
      <c r="Q136">
        <v>-0.59999999999999987</v>
      </c>
      <c r="R136">
        <v>-99.299999999999955</v>
      </c>
      <c r="S136">
        <v>-0.4528735632183909</v>
      </c>
      <c r="T136">
        <v>-214.03947368421052</v>
      </c>
      <c r="U136">
        <v>0.55000000000000004</v>
      </c>
      <c r="V136">
        <v>319.85714285714283</v>
      </c>
      <c r="W136">
        <v>0.25</v>
      </c>
      <c r="X136">
        <v>-57.730769230769283</v>
      </c>
      <c r="Y136">
        <v>1.65</v>
      </c>
      <c r="Z136">
        <v>433.36666666666667</v>
      </c>
      <c r="AA136">
        <v>0.81666666666666665</v>
      </c>
      <c r="AB136">
        <v>239.36340852130326</v>
      </c>
      <c r="AC136">
        <v>-0.89999999999999991</v>
      </c>
      <c r="AD136">
        <v>208.25</v>
      </c>
      <c r="AE136">
        <v>0.90000000000000013</v>
      </c>
      <c r="AF136">
        <v>192.27678571428567</v>
      </c>
      <c r="AG136">
        <v>-0.10000000000000009</v>
      </c>
      <c r="AH136">
        <v>-293.16666666666663</v>
      </c>
      <c r="AI136">
        <v>-3.3333333333333215E-2</v>
      </c>
      <c r="AJ136">
        <v>50.122807017543892</v>
      </c>
      <c r="AK136">
        <v>-41.875</v>
      </c>
      <c r="AL136">
        <v>19.410256410256409</v>
      </c>
      <c r="AM136">
        <v>6.3333333333333144</v>
      </c>
      <c r="AN136">
        <v>-10.859307359307365</v>
      </c>
      <c r="AO136">
        <v>-38.875</v>
      </c>
      <c r="AP136">
        <v>-98.107142857142861</v>
      </c>
      <c r="AQ136">
        <v>-71.699999999999989</v>
      </c>
      <c r="AR136">
        <v>-74.37171052631578</v>
      </c>
      <c r="AS136">
        <v>49.142857142857139</v>
      </c>
      <c r="AT136">
        <v>-114.07692307692307</v>
      </c>
      <c r="AU136">
        <v>-4.4666666666666686</v>
      </c>
      <c r="AV136">
        <v>-19.516290726817061</v>
      </c>
      <c r="AW136">
        <v>50.5</v>
      </c>
      <c r="AX136">
        <v>11.25</v>
      </c>
      <c r="AY136">
        <v>-21.333333333333343</v>
      </c>
      <c r="AZ136">
        <v>19.493734335839576</v>
      </c>
    </row>
    <row r="137" spans="1:52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-2.7</v>
      </c>
      <c r="V137">
        <v>-758.28571428571433</v>
      </c>
      <c r="W137">
        <v>-4.3</v>
      </c>
      <c r="X137">
        <v>-1352.5</v>
      </c>
      <c r="Y137">
        <v>-3.4</v>
      </c>
      <c r="Z137">
        <v>-1065.125</v>
      </c>
      <c r="AA137">
        <v>-3.4666666666666668</v>
      </c>
      <c r="AB137">
        <v>-1071.695652173913</v>
      </c>
      <c r="AC137">
        <v>-4.4000000000000004</v>
      </c>
      <c r="AD137">
        <v>-1260.7777777777778</v>
      </c>
      <c r="AE137">
        <v>-3</v>
      </c>
      <c r="AF137">
        <v>-871.875</v>
      </c>
      <c r="AG137">
        <v>-4.2</v>
      </c>
      <c r="AH137">
        <v>-1184.7777777777778</v>
      </c>
      <c r="AI137">
        <v>-3.8666666666666667</v>
      </c>
      <c r="AJ137">
        <v>-1114.8076923076924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-262.57142857142856</v>
      </c>
      <c r="AT137">
        <v>-217.75</v>
      </c>
      <c r="AU137">
        <v>-167.25</v>
      </c>
      <c r="AV137">
        <v>-213.82608695652175</v>
      </c>
      <c r="AW137">
        <v>-246.22222222222223</v>
      </c>
      <c r="AX137">
        <v>-247.25</v>
      </c>
      <c r="AY137">
        <v>-253.77777777777777</v>
      </c>
      <c r="AZ137">
        <v>-249.15384615384616</v>
      </c>
    </row>
    <row r="138" spans="1:52" x14ac:dyDescent="0.3">
      <c r="A138" s="2" t="s">
        <v>154</v>
      </c>
      <c r="B138" s="2">
        <v>50</v>
      </c>
      <c r="C138" s="2">
        <v>1</v>
      </c>
      <c r="D138" s="2">
        <v>54</v>
      </c>
      <c r="E138">
        <v>1.5972222222222223</v>
      </c>
      <c r="F138">
        <v>688.49722222222215</v>
      </c>
      <c r="G138">
        <v>2.2500000000000004</v>
      </c>
      <c r="H138">
        <v>864.95897435897427</v>
      </c>
      <c r="I138">
        <v>2.4999999999999911E-2</v>
      </c>
      <c r="J138">
        <v>690.8315018315019</v>
      </c>
      <c r="K138">
        <v>1.2729885057471262</v>
      </c>
      <c r="L138">
        <v>750.08279009126466</v>
      </c>
      <c r="M138">
        <v>-0.74444444444444424</v>
      </c>
      <c r="N138">
        <v>153.41052631578953</v>
      </c>
      <c r="O138">
        <v>-1.4000000000000001</v>
      </c>
      <c r="P138">
        <v>-0.74444444444444424</v>
      </c>
      <c r="Q138">
        <v>0.72500000000000009</v>
      </c>
      <c r="R138">
        <v>457.780303030303</v>
      </c>
      <c r="S138">
        <v>-0.46178160919540234</v>
      </c>
      <c r="T138">
        <v>196.65094339622647</v>
      </c>
      <c r="U138">
        <v>1.925</v>
      </c>
      <c r="V138">
        <v>408.15357142857147</v>
      </c>
      <c r="W138">
        <v>1.5499999999999998</v>
      </c>
      <c r="X138">
        <v>-191.60897435897436</v>
      </c>
      <c r="Y138">
        <v>0.375</v>
      </c>
      <c r="Z138">
        <v>90.692307692307622</v>
      </c>
      <c r="AA138">
        <v>1.2833333333333332</v>
      </c>
      <c r="AB138">
        <v>128.53644067796608</v>
      </c>
      <c r="AC138">
        <v>-3.6000000000000005</v>
      </c>
      <c r="AD138">
        <v>-993.71052631578948</v>
      </c>
      <c r="AE138">
        <v>-1.9999999999999996</v>
      </c>
      <c r="AF138">
        <v>-783.93214285714282</v>
      </c>
      <c r="AG138">
        <v>-0.92500000000000027</v>
      </c>
      <c r="AH138">
        <v>-672.31601731601722</v>
      </c>
      <c r="AI138">
        <v>-2.1749999999999998</v>
      </c>
      <c r="AJ138">
        <v>-832.83094339622653</v>
      </c>
      <c r="AK138">
        <v>75.408333333333303</v>
      </c>
      <c r="AL138">
        <v>120.08461538461538</v>
      </c>
      <c r="AM138">
        <v>90.457875457875446</v>
      </c>
      <c r="AN138">
        <v>93.133637548891784</v>
      </c>
      <c r="AO138">
        <v>35.34210526315789</v>
      </c>
      <c r="AP138">
        <v>16</v>
      </c>
      <c r="AQ138">
        <v>68.761363636363626</v>
      </c>
      <c r="AR138">
        <v>44.063941299790315</v>
      </c>
      <c r="AS138">
        <v>123.63928571428573</v>
      </c>
      <c r="AT138">
        <v>30.365384615384613</v>
      </c>
      <c r="AU138">
        <v>67.145299145299163</v>
      </c>
      <c r="AV138">
        <v>71.785593220338995</v>
      </c>
      <c r="AW138">
        <v>-64.34210526315789</v>
      </c>
      <c r="AX138">
        <v>-6.9499999999999886</v>
      </c>
      <c r="AY138">
        <v>-44.922077922077904</v>
      </c>
      <c r="AZ138">
        <v>-39.092830188679216</v>
      </c>
    </row>
    <row r="139" spans="1:52" x14ac:dyDescent="0.3">
      <c r="A139" s="2" t="s">
        <v>155</v>
      </c>
      <c r="B139" s="2">
        <v>50</v>
      </c>
      <c r="C139" s="2">
        <v>1</v>
      </c>
      <c r="D139" s="2">
        <v>59</v>
      </c>
      <c r="E139">
        <v>1.9500000000000002</v>
      </c>
      <c r="F139">
        <v>-465.91666666666663</v>
      </c>
      <c r="G139">
        <v>4.0555555555555554</v>
      </c>
      <c r="H139">
        <v>276.31944444444434</v>
      </c>
      <c r="I139">
        <v>1.8947368421052633</v>
      </c>
      <c r="J139">
        <v>-75.222222222222172</v>
      </c>
      <c r="K139">
        <v>2.7056530214424948</v>
      </c>
      <c r="L139">
        <v>-50.681666666666843</v>
      </c>
      <c r="M139">
        <v>3.8357142857142854</v>
      </c>
      <c r="N139">
        <v>402.82500000000005</v>
      </c>
      <c r="O139">
        <v>-6.6666666666666652E-2</v>
      </c>
      <c r="P139">
        <v>3.8357142857142854</v>
      </c>
      <c r="Q139">
        <v>1.7473684210526312</v>
      </c>
      <c r="R139">
        <v>159.67142857142869</v>
      </c>
      <c r="S139">
        <v>1.6510721247563351</v>
      </c>
      <c r="T139">
        <v>311.28148148148159</v>
      </c>
      <c r="U139">
        <v>0.54999999999999982</v>
      </c>
      <c r="V139">
        <v>583.25</v>
      </c>
      <c r="W139">
        <v>0.44444444444444442</v>
      </c>
      <c r="X139">
        <v>76.125</v>
      </c>
      <c r="Y139">
        <v>1.6052631578947367</v>
      </c>
      <c r="Z139">
        <v>870.77777777777783</v>
      </c>
      <c r="AA139">
        <v>0.84278002699055343</v>
      </c>
      <c r="AB139">
        <v>500.84000000000015</v>
      </c>
      <c r="AC139">
        <v>0.32499999999999996</v>
      </c>
      <c r="AD139">
        <v>-209.125</v>
      </c>
      <c r="AE139">
        <v>1.2666666666666666</v>
      </c>
      <c r="AF139">
        <v>667.11111111111109</v>
      </c>
      <c r="AG139">
        <v>1.0526315789473686</v>
      </c>
      <c r="AH139">
        <v>122.56666666666661</v>
      </c>
      <c r="AI139">
        <v>0.91160593792172739</v>
      </c>
      <c r="AJ139">
        <v>250.60185185185185</v>
      </c>
      <c r="AK139">
        <v>-154.5</v>
      </c>
      <c r="AL139">
        <v>-105.66666666666666</v>
      </c>
      <c r="AM139">
        <v>-53.999999999999972</v>
      </c>
      <c r="AN139">
        <v>-101.27333333333334</v>
      </c>
      <c r="AO139">
        <v>-114.67500000000001</v>
      </c>
      <c r="AP139">
        <v>59.777777777777771</v>
      </c>
      <c r="AQ139">
        <v>43.442857142857179</v>
      </c>
      <c r="AR139">
        <v>-2.6370370370370324</v>
      </c>
      <c r="AS139">
        <v>74.25</v>
      </c>
      <c r="AT139">
        <v>-3.3333333333333144</v>
      </c>
      <c r="AU139">
        <v>128.44444444444443</v>
      </c>
      <c r="AV139">
        <v>65.740000000000009</v>
      </c>
      <c r="AW139">
        <v>17.375</v>
      </c>
      <c r="AX139">
        <v>108.88888888888889</v>
      </c>
      <c r="AY139">
        <v>-53.966666666666697</v>
      </c>
      <c r="AZ139">
        <v>28.078703703703695</v>
      </c>
    </row>
    <row r="140" spans="1:52" x14ac:dyDescent="0.3">
      <c r="A140" s="2" t="s">
        <v>156</v>
      </c>
      <c r="B140" s="2">
        <v>50</v>
      </c>
      <c r="C140" s="2">
        <v>1</v>
      </c>
      <c r="D140" s="2">
        <v>51</v>
      </c>
      <c r="E140">
        <v>-1.1944444444444446</v>
      </c>
      <c r="F140">
        <v>157.375</v>
      </c>
      <c r="G140">
        <v>-0.25</v>
      </c>
      <c r="H140">
        <v>157.69924812030081</v>
      </c>
      <c r="I140">
        <v>-0.94444444444444464</v>
      </c>
      <c r="J140">
        <v>-39.986111111111086</v>
      </c>
      <c r="K140">
        <v>-0.73214285714285721</v>
      </c>
      <c r="L140">
        <v>82.301886792452819</v>
      </c>
      <c r="M140">
        <v>-0.80555555555555536</v>
      </c>
      <c r="N140">
        <v>135.52499999999998</v>
      </c>
      <c r="O140">
        <v>-0.80000000000000027</v>
      </c>
      <c r="P140">
        <v>-0.80555555555555536</v>
      </c>
      <c r="Q140">
        <v>1.5999999999999996</v>
      </c>
      <c r="R140">
        <v>330.07142857142856</v>
      </c>
      <c r="S140">
        <v>1.7857142857142794E-2</v>
      </c>
      <c r="T140">
        <v>263.48936170212767</v>
      </c>
      <c r="U140">
        <v>-0.38888888888888884</v>
      </c>
      <c r="V140">
        <v>-210.375</v>
      </c>
      <c r="W140">
        <v>0.66111111111111098</v>
      </c>
      <c r="X140">
        <v>87.157894736842081</v>
      </c>
      <c r="Y140">
        <v>2.4444444444444446</v>
      </c>
      <c r="Z140">
        <v>140.51111111111106</v>
      </c>
      <c r="AA140">
        <v>0.91071428571428559</v>
      </c>
      <c r="AB140">
        <v>0.12668463611862535</v>
      </c>
      <c r="AC140">
        <v>0</v>
      </c>
      <c r="AD140">
        <v>-268.625</v>
      </c>
      <c r="AE140">
        <v>-0.52222222222222214</v>
      </c>
      <c r="AF140">
        <v>-244.94117647058823</v>
      </c>
      <c r="AG140">
        <v>-2.9000000000000004</v>
      </c>
      <c r="AH140">
        <v>-413.71428571428567</v>
      </c>
      <c r="AI140">
        <v>-1.1964285714285712</v>
      </c>
      <c r="AJ140">
        <v>-316.57269503546104</v>
      </c>
      <c r="AK140">
        <v>50</v>
      </c>
      <c r="AL140">
        <v>83.05263157894737</v>
      </c>
      <c r="AM140">
        <v>0.93055555555554292</v>
      </c>
      <c r="AN140">
        <v>42.388282025819279</v>
      </c>
      <c r="AO140">
        <v>8.0500000000000114</v>
      </c>
      <c r="AP140">
        <v>22.4941176470588</v>
      </c>
      <c r="AQ140">
        <v>-65.857142857142847</v>
      </c>
      <c r="AR140">
        <v>-14.747183979974977</v>
      </c>
      <c r="AS140">
        <v>-57.25</v>
      </c>
      <c r="AT140">
        <v>22.44736842105263</v>
      </c>
      <c r="AU140">
        <v>-5.1555555555555372</v>
      </c>
      <c r="AV140">
        <v>-13.187780772686438</v>
      </c>
      <c r="AW140">
        <v>-39.75</v>
      </c>
      <c r="AX140">
        <v>-59.419117647058812</v>
      </c>
      <c r="AY140">
        <v>25.428571428571416</v>
      </c>
      <c r="AZ140">
        <v>-22.890070921985796</v>
      </c>
    </row>
    <row r="141" spans="1:52" x14ac:dyDescent="0.3">
      <c r="A141" s="2" t="s">
        <v>157</v>
      </c>
      <c r="B141" s="2">
        <v>50</v>
      </c>
      <c r="C141" s="2">
        <v>1</v>
      </c>
      <c r="D141" s="2">
        <v>52</v>
      </c>
      <c r="E141">
        <v>-2.15</v>
      </c>
      <c r="F141">
        <v>-820.66666666666663</v>
      </c>
      <c r="G141">
        <v>-1.55</v>
      </c>
      <c r="H141">
        <v>-494.07692307692309</v>
      </c>
      <c r="I141">
        <v>-2.263157894736842</v>
      </c>
      <c r="J141">
        <v>-616</v>
      </c>
      <c r="K141">
        <v>-1.9830508474576272</v>
      </c>
      <c r="L141">
        <v>-637.77499999999998</v>
      </c>
      <c r="M141">
        <v>-1.8</v>
      </c>
      <c r="N141">
        <v>-530.5</v>
      </c>
      <c r="O141">
        <v>-2.0499999999999998</v>
      </c>
      <c r="P141">
        <v>-1.8</v>
      </c>
      <c r="Q141">
        <v>-1.8947368421052631</v>
      </c>
      <c r="R141">
        <v>-513.57142857142856</v>
      </c>
      <c r="S141">
        <v>-1.9152542372881356</v>
      </c>
      <c r="T141">
        <v>-556.57142857142856</v>
      </c>
      <c r="U141">
        <v>2.15</v>
      </c>
      <c r="V141">
        <v>820.66666666666663</v>
      </c>
      <c r="W141">
        <v>1.55</v>
      </c>
      <c r="X141">
        <v>494.07692307692309</v>
      </c>
      <c r="Y141">
        <v>2.263157894736842</v>
      </c>
      <c r="Z141">
        <v>616</v>
      </c>
      <c r="AA141">
        <v>1.9830508474576272</v>
      </c>
      <c r="AB141">
        <v>637.77499999999998</v>
      </c>
      <c r="AC141">
        <v>1.8</v>
      </c>
      <c r="AD141">
        <v>530.5</v>
      </c>
      <c r="AE141">
        <v>2.0499999999999998</v>
      </c>
      <c r="AF141">
        <v>625.64285714285711</v>
      </c>
      <c r="AG141">
        <v>1.8947368421052631</v>
      </c>
      <c r="AH141">
        <v>513.57142857142856</v>
      </c>
      <c r="AI141">
        <v>1.9152542372881356</v>
      </c>
      <c r="AJ141">
        <v>556.57142857142856</v>
      </c>
      <c r="AK141">
        <v>-234.16666666666666</v>
      </c>
      <c r="AL141">
        <v>-223.69230769230768</v>
      </c>
      <c r="AM141">
        <v>-209.6</v>
      </c>
      <c r="AN141">
        <v>-221.55</v>
      </c>
      <c r="AO141">
        <v>-268.21428571428572</v>
      </c>
      <c r="AP141">
        <v>-212.07142857142858</v>
      </c>
      <c r="AQ141">
        <v>-193.85714285714286</v>
      </c>
      <c r="AR141">
        <v>-224.71428571428572</v>
      </c>
      <c r="AS141">
        <v>234.16666666666666</v>
      </c>
      <c r="AT141">
        <v>223.69230769230768</v>
      </c>
      <c r="AU141">
        <v>209.6</v>
      </c>
      <c r="AV141">
        <v>221.55</v>
      </c>
      <c r="AW141">
        <v>268.21428571428572</v>
      </c>
      <c r="AX141">
        <v>212.07142857142858</v>
      </c>
      <c r="AY141">
        <v>193.85714285714286</v>
      </c>
      <c r="AZ141">
        <v>224.71428571428572</v>
      </c>
    </row>
    <row r="142" spans="1:52" x14ac:dyDescent="0.3">
      <c r="A142" s="2" t="s">
        <v>158</v>
      </c>
      <c r="B142" s="2">
        <v>50</v>
      </c>
      <c r="C142" s="2">
        <v>1</v>
      </c>
      <c r="D142" s="2">
        <v>52</v>
      </c>
      <c r="E142">
        <v>2.0375939849624061</v>
      </c>
      <c r="F142">
        <v>628.55238095238087</v>
      </c>
      <c r="G142">
        <v>1.0857142857142854</v>
      </c>
      <c r="H142">
        <v>396.13392857142867</v>
      </c>
      <c r="I142">
        <v>1.1277777777777773</v>
      </c>
      <c r="J142">
        <v>180.45238095238096</v>
      </c>
      <c r="K142">
        <v>1.4170965364775236</v>
      </c>
      <c r="L142">
        <v>391.94975845410636</v>
      </c>
      <c r="M142">
        <v>-1.8270676691729322</v>
      </c>
      <c r="N142">
        <v>-460.5</v>
      </c>
      <c r="O142">
        <v>-1.7571428571428571</v>
      </c>
      <c r="P142">
        <v>-1.8270676691729322</v>
      </c>
      <c r="Q142">
        <v>-1.1111111111111112</v>
      </c>
      <c r="R142">
        <v>-634.5</v>
      </c>
      <c r="S142">
        <v>-1.5165806927044949</v>
      </c>
      <c r="T142">
        <v>-481.03770739064862</v>
      </c>
      <c r="U142">
        <v>1.6766917293233088</v>
      </c>
      <c r="V142">
        <v>485.73333333333335</v>
      </c>
      <c r="W142">
        <v>2.5333333333333332</v>
      </c>
      <c r="X142">
        <v>486.83749999999998</v>
      </c>
      <c r="Y142">
        <v>3.7500000000000004</v>
      </c>
      <c r="Z142">
        <v>769.04761904761904</v>
      </c>
      <c r="AA142">
        <v>2.7451108213820081</v>
      </c>
      <c r="AB142">
        <v>578.97777777777776</v>
      </c>
      <c r="AC142">
        <v>-1.8872180451127818</v>
      </c>
      <c r="AD142">
        <v>-421.85714285714289</v>
      </c>
      <c r="AE142">
        <v>-1.6555555555555554</v>
      </c>
      <c r="AF142">
        <v>-221.91269841269855</v>
      </c>
      <c r="AG142">
        <v>-2.2999999999999998</v>
      </c>
      <c r="AH142">
        <v>-273.65000000000009</v>
      </c>
      <c r="AI142">
        <v>-1.9817470664928289</v>
      </c>
      <c r="AJ142">
        <v>-316.7948717948716</v>
      </c>
      <c r="AK142">
        <v>61.295238095238119</v>
      </c>
      <c r="AL142">
        <v>42.089285714285722</v>
      </c>
      <c r="AM142">
        <v>5.4126984126984041</v>
      </c>
      <c r="AN142">
        <v>36.361352657004858</v>
      </c>
      <c r="AO142">
        <v>-86.538461538461547</v>
      </c>
      <c r="AP142">
        <v>84.785714285714278</v>
      </c>
      <c r="AQ142">
        <v>34.625</v>
      </c>
      <c r="AR142">
        <v>20.527903469079945</v>
      </c>
      <c r="AS142">
        <v>-63.152380952380952</v>
      </c>
      <c r="AT142">
        <v>23.224999999999994</v>
      </c>
      <c r="AU142">
        <v>-10.190476190476176</v>
      </c>
      <c r="AV142">
        <v>-20.844444444444463</v>
      </c>
      <c r="AW142">
        <v>-49.175824175824175</v>
      </c>
      <c r="AX142">
        <v>-44.230158730158735</v>
      </c>
      <c r="AY142">
        <v>-83.350000000000023</v>
      </c>
      <c r="AZ142">
        <v>-60.102564102564088</v>
      </c>
    </row>
    <row r="143" spans="1:52" x14ac:dyDescent="0.3">
      <c r="A143" s="2" t="s">
        <v>159</v>
      </c>
      <c r="B143" s="2">
        <v>50</v>
      </c>
      <c r="C143" s="2">
        <v>1</v>
      </c>
      <c r="D143" s="2">
        <v>50</v>
      </c>
      <c r="E143">
        <v>-0.54999999999999982</v>
      </c>
      <c r="F143">
        <v>341.46428571428567</v>
      </c>
      <c r="G143">
        <v>-0.39999999999999991</v>
      </c>
      <c r="H143">
        <v>-10.729166666666742</v>
      </c>
      <c r="I143">
        <v>-2.3315789473684214</v>
      </c>
      <c r="J143">
        <v>-529.93333333333328</v>
      </c>
      <c r="K143">
        <v>-1.1387319522912744</v>
      </c>
      <c r="L143">
        <v>-81.777777777777601</v>
      </c>
      <c r="M143">
        <v>0.6333333333333333</v>
      </c>
      <c r="N143">
        <v>217.09090909090901</v>
      </c>
      <c r="O143">
        <v>-0.25</v>
      </c>
      <c r="P143">
        <v>0.6333333333333333</v>
      </c>
      <c r="Q143">
        <v>0.72105263157894717</v>
      </c>
      <c r="R143">
        <v>394.25</v>
      </c>
      <c r="S143">
        <v>0.39610797237915873</v>
      </c>
      <c r="T143">
        <v>439.18092105263167</v>
      </c>
      <c r="U143">
        <v>-0.70000000000000018</v>
      </c>
      <c r="V143">
        <v>-433.71428571428567</v>
      </c>
      <c r="W143">
        <v>0.14999999999999991</v>
      </c>
      <c r="X143">
        <v>-202.13750000000005</v>
      </c>
      <c r="Y143">
        <v>0.29824561403508776</v>
      </c>
      <c r="Z143">
        <v>-49.833333333333485</v>
      </c>
      <c r="AA143">
        <v>-9.0612777053455051E-2</v>
      </c>
      <c r="AB143">
        <v>-222.28888888888901</v>
      </c>
      <c r="AC143">
        <v>0.70000000000000018</v>
      </c>
      <c r="AD143">
        <v>560.10909090909104</v>
      </c>
      <c r="AE143">
        <v>-0.69444444444444464</v>
      </c>
      <c r="AF143">
        <v>-460.1</v>
      </c>
      <c r="AG143">
        <v>1.4678362573099415</v>
      </c>
      <c r="AH143">
        <v>852.91666666666652</v>
      </c>
      <c r="AI143">
        <v>0.48565840938722271</v>
      </c>
      <c r="AJ143">
        <v>293.80804953560357</v>
      </c>
      <c r="AK143">
        <v>43.25</v>
      </c>
      <c r="AL143">
        <v>-24.375</v>
      </c>
      <c r="AM143">
        <v>2.466666666666697</v>
      </c>
      <c r="AN143">
        <v>4.1999999999999886</v>
      </c>
      <c r="AO143">
        <v>44.166666666666686</v>
      </c>
      <c r="AP143">
        <v>-2.1333333333333258</v>
      </c>
      <c r="AQ143">
        <v>-67.833333333333371</v>
      </c>
      <c r="AR143">
        <v>0.45394736842104066</v>
      </c>
      <c r="AS143">
        <v>-61.75</v>
      </c>
      <c r="AT143">
        <v>-18.425000000000011</v>
      </c>
      <c r="AU143">
        <v>-2</v>
      </c>
      <c r="AV143">
        <v>-26.533333333333303</v>
      </c>
      <c r="AW143">
        <v>107.19999999999999</v>
      </c>
      <c r="AX143">
        <v>4.9666666666666401</v>
      </c>
      <c r="AY143">
        <v>186.50000000000003</v>
      </c>
      <c r="AZ143">
        <v>95.803405572755423</v>
      </c>
    </row>
    <row r="144" spans="1:52" x14ac:dyDescent="0.3">
      <c r="A144" s="2" t="s">
        <v>160</v>
      </c>
      <c r="B144" s="2">
        <v>50</v>
      </c>
      <c r="C144" s="2">
        <v>1</v>
      </c>
      <c r="D144" s="2">
        <v>56</v>
      </c>
      <c r="E144">
        <v>1.5785714285714287</v>
      </c>
      <c r="F144">
        <v>863.40000000000009</v>
      </c>
      <c r="G144">
        <v>1.4</v>
      </c>
      <c r="H144">
        <v>414.11695906432749</v>
      </c>
      <c r="I144">
        <v>1.8500000000000005</v>
      </c>
      <c r="J144">
        <v>369.50694444444446</v>
      </c>
      <c r="K144">
        <v>1.6037037037037036</v>
      </c>
      <c r="L144">
        <v>505.12094861660069</v>
      </c>
      <c r="M144">
        <v>1.0499999999999998</v>
      </c>
      <c r="N144">
        <v>403.27777777777783</v>
      </c>
      <c r="O144">
        <v>0.89999999999999947</v>
      </c>
      <c r="P144">
        <v>1.0499999999999998</v>
      </c>
      <c r="Q144">
        <v>0.94999999999999973</v>
      </c>
      <c r="R144">
        <v>212.99411764705883</v>
      </c>
      <c r="S144">
        <v>0.99259259259259291</v>
      </c>
      <c r="T144">
        <v>325.53240740740739</v>
      </c>
      <c r="U144">
        <v>0.85000000000000009</v>
      </c>
      <c r="V144">
        <v>-122.83333333333337</v>
      </c>
      <c r="W144">
        <v>1.2999999999999998</v>
      </c>
      <c r="X144">
        <v>-22.094736842105362</v>
      </c>
      <c r="Y144">
        <v>1.6749999999999998</v>
      </c>
      <c r="Z144">
        <v>169.60416666666669</v>
      </c>
      <c r="AA144">
        <v>1.2309523809523808</v>
      </c>
      <c r="AB144">
        <v>-18.66753246753251</v>
      </c>
      <c r="AC144">
        <v>1.0500000000000003</v>
      </c>
      <c r="AD144">
        <v>-24.944444444444457</v>
      </c>
      <c r="AE144">
        <v>2.6</v>
      </c>
      <c r="AF144">
        <v>289.07368421052638</v>
      </c>
      <c r="AG144">
        <v>1.5249999999999999</v>
      </c>
      <c r="AH144">
        <v>-51.294117647058783</v>
      </c>
      <c r="AI144">
        <v>1.7309523809523808</v>
      </c>
      <c r="AJ144">
        <v>81.330687830687793</v>
      </c>
      <c r="AK144">
        <v>128.59999999999997</v>
      </c>
      <c r="AL144">
        <v>41.953216374269005</v>
      </c>
      <c r="AM144">
        <v>11.840277777777771</v>
      </c>
      <c r="AN144">
        <v>52.120158102766794</v>
      </c>
      <c r="AO144">
        <v>91.611111111111086</v>
      </c>
      <c r="AP144">
        <v>-17.07236842105263</v>
      </c>
      <c r="AQ144">
        <v>19.188235294117646</v>
      </c>
      <c r="AR144">
        <v>22.287037037037038</v>
      </c>
      <c r="AS144">
        <v>-73.533333333333331</v>
      </c>
      <c r="AT144">
        <v>-34.84210526315789</v>
      </c>
      <c r="AU144">
        <v>-36.395833333333343</v>
      </c>
      <c r="AV144">
        <v>-49.163636363636357</v>
      </c>
      <c r="AW144">
        <v>22.222222222222229</v>
      </c>
      <c r="AX144">
        <v>16.347368421052636</v>
      </c>
      <c r="AY144">
        <v>-13.338235294117652</v>
      </c>
      <c r="AZ144">
        <v>9.1296296296296191</v>
      </c>
    </row>
    <row r="145" spans="1:52" x14ac:dyDescent="0.3">
      <c r="A145" s="2" t="s">
        <v>161</v>
      </c>
      <c r="B145" s="2">
        <v>50</v>
      </c>
      <c r="C145" s="2">
        <v>1</v>
      </c>
      <c r="D145" s="2">
        <v>56</v>
      </c>
      <c r="E145">
        <v>-0.58333333333333348</v>
      </c>
      <c r="F145">
        <v>-564.16666666666652</v>
      </c>
      <c r="G145">
        <v>4.9999999999999822E-2</v>
      </c>
      <c r="H145">
        <v>-220.1868131868132</v>
      </c>
      <c r="I145">
        <v>0.94999999999999973</v>
      </c>
      <c r="J145">
        <v>60.023809523809632</v>
      </c>
      <c r="K145">
        <v>0.16494252873563209</v>
      </c>
      <c r="L145">
        <v>-230.66081081081074</v>
      </c>
      <c r="M145">
        <v>-0.54999999999999982</v>
      </c>
      <c r="N145">
        <v>79.584615384615518</v>
      </c>
      <c r="O145">
        <v>0.34999999999999964</v>
      </c>
      <c r="P145">
        <v>-0.54999999999999982</v>
      </c>
      <c r="Q145">
        <v>-0.39999999999999991</v>
      </c>
      <c r="R145">
        <v>-260.8131868131868</v>
      </c>
      <c r="S145">
        <v>-0.19655172413793087</v>
      </c>
      <c r="T145">
        <v>-169.31863442389749</v>
      </c>
      <c r="U145">
        <v>0.25</v>
      </c>
      <c r="V145">
        <v>555.83333333333326</v>
      </c>
      <c r="W145">
        <v>0.32500000000000018</v>
      </c>
      <c r="X145">
        <v>633.04395604395586</v>
      </c>
      <c r="Y145">
        <v>-0.40555555555555545</v>
      </c>
      <c r="Z145">
        <v>445.83333333333326</v>
      </c>
      <c r="AA145">
        <v>6.1111111111110894E-2</v>
      </c>
      <c r="AB145">
        <v>544.76535626535633</v>
      </c>
      <c r="AC145">
        <v>-0.25</v>
      </c>
      <c r="AD145">
        <v>389.81538461538457</v>
      </c>
      <c r="AE145">
        <v>-0.67499999999999982</v>
      </c>
      <c r="AF145">
        <v>561.20779220779241</v>
      </c>
      <c r="AG145">
        <v>0.51111111111111107</v>
      </c>
      <c r="AH145">
        <v>783.60683760683764</v>
      </c>
      <c r="AI145">
        <v>-0.14444444444444482</v>
      </c>
      <c r="AJ145">
        <v>576.26195426195432</v>
      </c>
      <c r="AK145">
        <v>-27.083333333333314</v>
      </c>
      <c r="AL145">
        <v>-5.0989010989010808</v>
      </c>
      <c r="AM145">
        <v>3.0119047619047592</v>
      </c>
      <c r="AN145">
        <v>-8.7743243243243114</v>
      </c>
      <c r="AO145">
        <v>56.523076923076928</v>
      </c>
      <c r="AP145">
        <v>11.220779220779207</v>
      </c>
      <c r="AQ145">
        <v>-16.769230769230774</v>
      </c>
      <c r="AR145">
        <v>16.096728307254637</v>
      </c>
      <c r="AS145">
        <v>26.083333333333314</v>
      </c>
      <c r="AT145">
        <v>76.241758241758191</v>
      </c>
      <c r="AU145">
        <v>68.166666666666686</v>
      </c>
      <c r="AV145">
        <v>58.50614250614251</v>
      </c>
      <c r="AW145">
        <v>-0.22307692307691696</v>
      </c>
      <c r="AX145">
        <v>61.779220779220765</v>
      </c>
      <c r="AY145">
        <v>25.324786324786317</v>
      </c>
      <c r="AZ145">
        <v>26.516632016632002</v>
      </c>
    </row>
    <row r="146" spans="1:52" x14ac:dyDescent="0.3">
      <c r="A146" s="2" t="s">
        <v>162</v>
      </c>
      <c r="B146" s="2">
        <v>50</v>
      </c>
      <c r="C146" s="2">
        <v>1</v>
      </c>
      <c r="D146" s="2">
        <v>55</v>
      </c>
      <c r="E146">
        <v>1.2722222222222221</v>
      </c>
      <c r="F146">
        <v>-22.222222222222285</v>
      </c>
      <c r="G146">
        <v>0.20000000000000018</v>
      </c>
      <c r="H146">
        <v>-81.744444444444412</v>
      </c>
      <c r="I146">
        <v>-9.9999999999999645E-2</v>
      </c>
      <c r="J146">
        <v>-129.35672514619887</v>
      </c>
      <c r="K146">
        <v>0.44885057471264389</v>
      </c>
      <c r="L146">
        <v>-78.297402597402538</v>
      </c>
      <c r="M146">
        <v>-0.87222222222222223</v>
      </c>
      <c r="N146">
        <v>-163.75</v>
      </c>
      <c r="O146">
        <v>0.35000000000000009</v>
      </c>
      <c r="P146">
        <v>-0.87222222222222223</v>
      </c>
      <c r="Q146">
        <v>0.54999999999999982</v>
      </c>
      <c r="R146">
        <v>-109.71249999999998</v>
      </c>
      <c r="S146">
        <v>3.735632183908022E-2</v>
      </c>
      <c r="T146">
        <v>-96.161220043572939</v>
      </c>
      <c r="U146">
        <v>0.95000000000000018</v>
      </c>
      <c r="V146">
        <v>322.51388888888891</v>
      </c>
      <c r="W146">
        <v>1.4249999999999998</v>
      </c>
      <c r="X146">
        <v>361.94444444444446</v>
      </c>
      <c r="Y146">
        <v>0.69999999999999973</v>
      </c>
      <c r="Z146">
        <v>144.70394736842104</v>
      </c>
      <c r="AA146">
        <v>0.99814814814814801</v>
      </c>
      <c r="AB146">
        <v>273.35019762845849</v>
      </c>
      <c r="AC146">
        <v>-0.23888888888888893</v>
      </c>
      <c r="AD146">
        <v>150.61111111111109</v>
      </c>
      <c r="AE146">
        <v>-0.64999999999999991</v>
      </c>
      <c r="AF146">
        <v>218.51470588235293</v>
      </c>
      <c r="AG146">
        <v>0.54999999999999982</v>
      </c>
      <c r="AH146">
        <v>278.1875</v>
      </c>
      <c r="AI146">
        <v>-8.3333333333333037E-2</v>
      </c>
      <c r="AJ146">
        <v>212.7819607843137</v>
      </c>
      <c r="AK146">
        <v>-108.55555555555554</v>
      </c>
      <c r="AL146">
        <v>-13.911111111111126</v>
      </c>
      <c r="AM146">
        <v>-59.649122807017562</v>
      </c>
      <c r="AN146">
        <v>-59.09935064935064</v>
      </c>
      <c r="AO146">
        <v>-5.1944444444444571</v>
      </c>
      <c r="AP146">
        <v>-27.679738562091529</v>
      </c>
      <c r="AQ146">
        <v>-12.5625</v>
      </c>
      <c r="AR146">
        <v>-16.233115468409579</v>
      </c>
      <c r="AS146">
        <v>92.791666666666657</v>
      </c>
      <c r="AT146">
        <v>53.468253968253975</v>
      </c>
      <c r="AU146">
        <v>29.06578947368422</v>
      </c>
      <c r="AV146">
        <v>57.911462450592893</v>
      </c>
      <c r="AW146">
        <v>49.055555555555571</v>
      </c>
      <c r="AX146">
        <v>46.360294117647072</v>
      </c>
      <c r="AY146">
        <v>-10.0625</v>
      </c>
      <c r="AZ146">
        <v>29.129411764705878</v>
      </c>
    </row>
    <row r="147" spans="1:52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-4.2222222222222223</v>
      </c>
      <c r="V147">
        <v>-1282.5</v>
      </c>
      <c r="W147">
        <v>-3.3</v>
      </c>
      <c r="X147">
        <v>-1129.7142857142858</v>
      </c>
      <c r="Y147">
        <v>-2.2999999999999998</v>
      </c>
      <c r="Z147">
        <v>-1393.4</v>
      </c>
      <c r="AA147">
        <v>-3.2413793103448274</v>
      </c>
      <c r="AB147">
        <v>-1256.75</v>
      </c>
      <c r="AC147">
        <v>-3.2222222222222223</v>
      </c>
      <c r="AD147">
        <v>-1477</v>
      </c>
      <c r="AE147">
        <v>-2.5</v>
      </c>
      <c r="AF147">
        <v>-1066.5</v>
      </c>
      <c r="AG147">
        <v>-3.2</v>
      </c>
      <c r="AH147">
        <v>-1801.4</v>
      </c>
      <c r="AI147">
        <v>-2.9655172413793105</v>
      </c>
      <c r="AJ147">
        <v>-1424.4375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-245.875</v>
      </c>
      <c r="AT147">
        <v>-199.42857142857142</v>
      </c>
      <c r="AU147">
        <v>-239</v>
      </c>
      <c r="AV147">
        <v>-227.9</v>
      </c>
      <c r="AW147">
        <v>-209</v>
      </c>
      <c r="AX147">
        <v>-231.5</v>
      </c>
      <c r="AY147">
        <v>-315.2</v>
      </c>
      <c r="AZ147">
        <v>-250.625</v>
      </c>
    </row>
    <row r="148" spans="1:52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F148">
        <v>0</v>
      </c>
      <c r="G148">
        <v>-0.2</v>
      </c>
      <c r="H148">
        <v>-131.66666666666666</v>
      </c>
      <c r="I148">
        <v>-0.05</v>
      </c>
      <c r="J148">
        <v>-113</v>
      </c>
      <c r="K148">
        <v>-8.3333333333333329E-2</v>
      </c>
      <c r="L148">
        <v>-127</v>
      </c>
      <c r="M148">
        <v>0</v>
      </c>
      <c r="N148">
        <v>0</v>
      </c>
      <c r="O148">
        <v>-0.05</v>
      </c>
      <c r="P148">
        <v>0</v>
      </c>
      <c r="Q148">
        <v>0</v>
      </c>
      <c r="R148">
        <v>0</v>
      </c>
      <c r="S148">
        <v>-1.6666666666666666E-2</v>
      </c>
      <c r="T148">
        <v>-93</v>
      </c>
      <c r="U148">
        <v>0</v>
      </c>
      <c r="V148">
        <v>0</v>
      </c>
      <c r="W148">
        <v>0.2</v>
      </c>
      <c r="X148">
        <v>131.66666666666666</v>
      </c>
      <c r="Y148">
        <v>0.05</v>
      </c>
      <c r="Z148">
        <v>113</v>
      </c>
      <c r="AA148">
        <v>8.3333333333333329E-2</v>
      </c>
      <c r="AB148">
        <v>127</v>
      </c>
      <c r="AC148">
        <v>0</v>
      </c>
      <c r="AD148">
        <v>0</v>
      </c>
      <c r="AE148">
        <v>0.05</v>
      </c>
      <c r="AF148">
        <v>93</v>
      </c>
      <c r="AG148">
        <v>0</v>
      </c>
      <c r="AH148">
        <v>0</v>
      </c>
      <c r="AI148">
        <v>1.6666666666666666E-2</v>
      </c>
      <c r="AJ148">
        <v>93</v>
      </c>
      <c r="AK148">
        <v>0</v>
      </c>
      <c r="AL148">
        <v>-98.333333333333329</v>
      </c>
      <c r="AM148">
        <v>-113</v>
      </c>
      <c r="AN148">
        <v>-102</v>
      </c>
      <c r="AO148">
        <v>0</v>
      </c>
      <c r="AP148">
        <v>-93</v>
      </c>
      <c r="AQ148">
        <v>0</v>
      </c>
      <c r="AR148">
        <v>-93</v>
      </c>
      <c r="AS148">
        <v>0</v>
      </c>
      <c r="AT148">
        <v>98.333333333333329</v>
      </c>
      <c r="AU148">
        <v>113</v>
      </c>
      <c r="AV148">
        <v>102</v>
      </c>
      <c r="AW148">
        <v>0</v>
      </c>
      <c r="AX148">
        <v>93</v>
      </c>
      <c r="AY148">
        <v>0</v>
      </c>
      <c r="AZ148">
        <v>93</v>
      </c>
    </row>
    <row r="149" spans="1:52" x14ac:dyDescent="0.3">
      <c r="A149" s="2" t="s">
        <v>165</v>
      </c>
      <c r="B149" s="2">
        <v>50</v>
      </c>
      <c r="C149" s="2">
        <v>1</v>
      </c>
      <c r="D149" s="2">
        <v>55</v>
      </c>
      <c r="E149">
        <v>0.3666666666666667</v>
      </c>
      <c r="F149">
        <v>-37.935064935064929</v>
      </c>
      <c r="G149">
        <v>-0.94999999999999973</v>
      </c>
      <c r="H149">
        <v>-40.308823529411711</v>
      </c>
      <c r="I149">
        <v>-0.34999999999999987</v>
      </c>
      <c r="J149">
        <v>-141.35897435897436</v>
      </c>
      <c r="K149">
        <v>-0.32183908045977017</v>
      </c>
      <c r="L149">
        <v>-77.010043041606878</v>
      </c>
      <c r="M149">
        <v>-0.63333333333333308</v>
      </c>
      <c r="N149">
        <v>-174.40000000000009</v>
      </c>
      <c r="O149">
        <v>1.2999999999999998</v>
      </c>
      <c r="P149">
        <v>-0.63333333333333308</v>
      </c>
      <c r="Q149">
        <v>-0.25</v>
      </c>
      <c r="R149">
        <v>259.25</v>
      </c>
      <c r="S149">
        <v>0.1511494252873562</v>
      </c>
      <c r="T149">
        <v>235.52678571428578</v>
      </c>
      <c r="U149">
        <v>-0.14444444444444438</v>
      </c>
      <c r="V149">
        <v>58.530303030303003</v>
      </c>
      <c r="W149">
        <v>-0.45000000000000018</v>
      </c>
      <c r="X149">
        <v>-737.5411764705882</v>
      </c>
      <c r="Y149">
        <v>-0.90555555555555545</v>
      </c>
      <c r="Z149">
        <v>-489.10769230769222</v>
      </c>
      <c r="AA149">
        <v>-0.51190476190476164</v>
      </c>
      <c r="AB149">
        <v>-359.04878048780483</v>
      </c>
      <c r="AC149">
        <v>0.52222222222222214</v>
      </c>
      <c r="AD149">
        <v>318.40000000000009</v>
      </c>
      <c r="AE149">
        <v>-1.2999999999999998</v>
      </c>
      <c r="AF149">
        <v>-408.1857142857142</v>
      </c>
      <c r="AG149">
        <v>-0.37222222222222223</v>
      </c>
      <c r="AH149">
        <v>-344.65000000000009</v>
      </c>
      <c r="AI149">
        <v>-0.40238095238095228</v>
      </c>
      <c r="AJ149">
        <v>-165.51838235294122</v>
      </c>
      <c r="AK149">
        <v>-5.0779220779220964</v>
      </c>
      <c r="AL149">
        <v>-142.14705882352939</v>
      </c>
      <c r="AM149">
        <v>-75.038461538461547</v>
      </c>
      <c r="AN149">
        <v>-67.123385939741723</v>
      </c>
      <c r="AO149">
        <v>-53.100000000000023</v>
      </c>
      <c r="AP149">
        <v>88.433333333333309</v>
      </c>
      <c r="AQ149">
        <v>-59.916666666666657</v>
      </c>
      <c r="AR149">
        <v>4.1517857142857224</v>
      </c>
      <c r="AS149">
        <v>31.196969696969717</v>
      </c>
      <c r="AT149">
        <v>26.447058823529403</v>
      </c>
      <c r="AU149">
        <v>90.738461538461536</v>
      </c>
      <c r="AV149">
        <v>52.454268292682912</v>
      </c>
      <c r="AW149">
        <v>19.100000000000023</v>
      </c>
      <c r="AX149">
        <v>-92.67142857142855</v>
      </c>
      <c r="AY149">
        <v>-1.6333333333333542</v>
      </c>
      <c r="AZ149">
        <v>-31.819852941176464</v>
      </c>
    </row>
    <row r="150" spans="1:52" x14ac:dyDescent="0.3">
      <c r="A150" s="2" t="s">
        <v>166</v>
      </c>
      <c r="B150" s="2">
        <v>50</v>
      </c>
      <c r="C150" s="2">
        <v>1</v>
      </c>
      <c r="D150" s="2">
        <v>54</v>
      </c>
      <c r="E150">
        <v>0.55555555555555536</v>
      </c>
      <c r="F150">
        <v>171.92307692307691</v>
      </c>
      <c r="G150">
        <v>1.25</v>
      </c>
      <c r="H150">
        <v>469.16071428571433</v>
      </c>
      <c r="I150">
        <v>0.64999999999999991</v>
      </c>
      <c r="J150">
        <v>227.73333333333335</v>
      </c>
      <c r="K150">
        <v>0.83448275862068932</v>
      </c>
      <c r="L150">
        <v>294.81262939958594</v>
      </c>
      <c r="M150">
        <v>1.8166666666666664</v>
      </c>
      <c r="N150">
        <v>259.70707070707078</v>
      </c>
      <c r="O150">
        <v>1.5499999999999998</v>
      </c>
      <c r="P150">
        <v>1.8166666666666664</v>
      </c>
      <c r="Q150">
        <v>1</v>
      </c>
      <c r="R150">
        <v>321.02597402597399</v>
      </c>
      <c r="S150">
        <v>1.4379310344827585</v>
      </c>
      <c r="T150">
        <v>279.61111111111109</v>
      </c>
      <c r="U150">
        <v>-1</v>
      </c>
      <c r="V150">
        <v>-632.52307692307681</v>
      </c>
      <c r="W150">
        <v>-0.51666666666666661</v>
      </c>
      <c r="X150">
        <v>-580.38571428571424</v>
      </c>
      <c r="Y150">
        <v>0.70000000000000018</v>
      </c>
      <c r="Z150">
        <v>-249.48333333333335</v>
      </c>
      <c r="AA150">
        <v>-0.29999999999999982</v>
      </c>
      <c r="AB150">
        <v>-505.66666666666674</v>
      </c>
      <c r="AC150">
        <v>0.40555555555555567</v>
      </c>
      <c r="AD150">
        <v>-356.06818181818187</v>
      </c>
      <c r="AE150">
        <v>8.3333333333333259E-2</v>
      </c>
      <c r="AF150">
        <v>-334.07142857142856</v>
      </c>
      <c r="AG150">
        <v>-0.75</v>
      </c>
      <c r="AH150">
        <v>-596.9545454545455</v>
      </c>
      <c r="AI150">
        <v>-6.9230769230769207E-2</v>
      </c>
      <c r="AJ150">
        <v>-422.07264957264954</v>
      </c>
      <c r="AK150">
        <v>33.912087912087912</v>
      </c>
      <c r="AL150">
        <v>12.517857142857139</v>
      </c>
      <c r="AM150">
        <v>38.900000000000006</v>
      </c>
      <c r="AN150">
        <v>28.750517598343691</v>
      </c>
      <c r="AO150">
        <v>26.565656565656582</v>
      </c>
      <c r="AP150">
        <v>35.814285714285717</v>
      </c>
      <c r="AQ150">
        <v>59.922077922077904</v>
      </c>
      <c r="AR150">
        <v>38.893162393162385</v>
      </c>
      <c r="AS150">
        <v>-60.969230769230762</v>
      </c>
      <c r="AT150">
        <v>-37.142857142857139</v>
      </c>
      <c r="AU150">
        <v>-131.9</v>
      </c>
      <c r="AV150">
        <v>-76.238095238095241</v>
      </c>
      <c r="AW150">
        <v>-138.95454545454547</v>
      </c>
      <c r="AX150">
        <v>5.585714285714289</v>
      </c>
      <c r="AY150">
        <v>-67.886363636363626</v>
      </c>
      <c r="AZ150">
        <v>-61.547008547008545</v>
      </c>
    </row>
    <row r="151" spans="1:52" x14ac:dyDescent="0.3">
      <c r="A151" s="2" t="s">
        <v>167</v>
      </c>
      <c r="B151" s="2">
        <v>50</v>
      </c>
      <c r="C151" s="2">
        <v>2</v>
      </c>
      <c r="D151" s="2">
        <v>55</v>
      </c>
      <c r="E151">
        <v>-1.2250000000000001</v>
      </c>
      <c r="F151">
        <v>-238.9666666666667</v>
      </c>
      <c r="G151">
        <v>0.54999999999999982</v>
      </c>
      <c r="H151">
        <v>7.1507936507935028</v>
      </c>
      <c r="I151">
        <v>-0.60000000000000009</v>
      </c>
      <c r="J151">
        <v>-327.52941176470586</v>
      </c>
      <c r="K151">
        <v>-0.35256410256410264</v>
      </c>
      <c r="L151">
        <v>-151.67984189723325</v>
      </c>
      <c r="M151">
        <v>-2.25</v>
      </c>
      <c r="N151">
        <v>-280.05882352941171</v>
      </c>
      <c r="O151">
        <v>-2.8499999999999996</v>
      </c>
      <c r="P151">
        <v>-2.25</v>
      </c>
      <c r="Q151">
        <v>-2.1500000000000004</v>
      </c>
      <c r="R151">
        <v>-369.91228070175441</v>
      </c>
      <c r="S151">
        <v>-2.476923076923077</v>
      </c>
      <c r="T151">
        <v>-530.3201357466063</v>
      </c>
      <c r="U151">
        <v>2.25</v>
      </c>
      <c r="V151">
        <v>579.9666666666667</v>
      </c>
      <c r="W151">
        <v>2.8499999999999996</v>
      </c>
      <c r="X151">
        <v>356.57142857142867</v>
      </c>
      <c r="Y151">
        <v>0.75</v>
      </c>
      <c r="Z151">
        <v>1.3865546218487452</v>
      </c>
      <c r="AA151">
        <v>1.9500000000000002</v>
      </c>
      <c r="AB151">
        <v>306.34347826086946</v>
      </c>
      <c r="AC151">
        <v>0.60000000000000009</v>
      </c>
      <c r="AD151">
        <v>-25.191176470588289</v>
      </c>
      <c r="AE151">
        <v>-0.25</v>
      </c>
      <c r="AF151">
        <v>-61.784722222222172</v>
      </c>
      <c r="AG151">
        <v>1.6500000000000004</v>
      </c>
      <c r="AH151">
        <v>200.82894736842104</v>
      </c>
      <c r="AI151">
        <v>0.66666666666666696</v>
      </c>
      <c r="AJ151">
        <v>27.153076923076924</v>
      </c>
      <c r="AK151">
        <v>70.399999999999977</v>
      </c>
      <c r="AL151">
        <v>19.484126984126988</v>
      </c>
      <c r="AM151">
        <v>-47.084033613445399</v>
      </c>
      <c r="AN151">
        <v>10.806324110671937</v>
      </c>
      <c r="AO151">
        <v>99.811764705882325</v>
      </c>
      <c r="AP151">
        <v>-43.625</v>
      </c>
      <c r="AQ151">
        <v>-3.4298245614035068</v>
      </c>
      <c r="AR151">
        <v>15.348416289592762</v>
      </c>
      <c r="AS151">
        <v>47.433333333333366</v>
      </c>
      <c r="AT151">
        <v>5.5714285714285552</v>
      </c>
      <c r="AU151">
        <v>38.512605042016787</v>
      </c>
      <c r="AV151">
        <v>34.739130434782624</v>
      </c>
      <c r="AW151">
        <v>-5.1617647058823479</v>
      </c>
      <c r="AX151">
        <v>-50.375</v>
      </c>
      <c r="AY151">
        <v>-57.861842105263179</v>
      </c>
      <c r="AZ151">
        <v>-40.790769230769229</v>
      </c>
    </row>
    <row r="152" spans="1:52" x14ac:dyDescent="0.3">
      <c r="A152" s="2" t="s">
        <v>168</v>
      </c>
      <c r="B152" s="2">
        <v>50</v>
      </c>
      <c r="C152" s="2">
        <v>2</v>
      </c>
      <c r="D152" s="2">
        <v>54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s="2" t="s">
        <v>169</v>
      </c>
      <c r="B153" s="2">
        <v>50</v>
      </c>
      <c r="C153" s="2">
        <v>2</v>
      </c>
      <c r="D153" s="2">
        <v>51</v>
      </c>
      <c r="E153">
        <v>1.3055555555555554</v>
      </c>
      <c r="F153">
        <v>411.15000000000009</v>
      </c>
      <c r="G153">
        <v>-0.40714285714285703</v>
      </c>
      <c r="H153">
        <v>261.23749999999995</v>
      </c>
      <c r="I153">
        <v>0.29824561403508776</v>
      </c>
      <c r="J153">
        <v>599.69642857142867</v>
      </c>
      <c r="K153">
        <v>0.45016949152542374</v>
      </c>
      <c r="L153">
        <v>423.81914893617022</v>
      </c>
      <c r="M153">
        <v>-0.1722222222222225</v>
      </c>
      <c r="N153">
        <v>61.35714285714289</v>
      </c>
      <c r="O153">
        <v>0.33571428571428541</v>
      </c>
      <c r="P153">
        <v>-0.1722222222222225</v>
      </c>
      <c r="Q153">
        <v>-0.22807017543859676</v>
      </c>
      <c r="R153">
        <v>105.85714285714289</v>
      </c>
      <c r="S153">
        <v>-5.2203389830508762E-2</v>
      </c>
      <c r="T153">
        <v>165.9419191919194</v>
      </c>
      <c r="U153">
        <v>-0.125</v>
      </c>
      <c r="V153">
        <v>-34.828571428571422</v>
      </c>
      <c r="W153">
        <v>1.5499999999999998</v>
      </c>
      <c r="X153">
        <v>586.84821428571433</v>
      </c>
      <c r="Y153">
        <v>1.5906432748538011</v>
      </c>
      <c r="Z153">
        <v>378.5</v>
      </c>
      <c r="AA153">
        <v>1.0298305084745762</v>
      </c>
      <c r="AB153">
        <v>319.58994197292066</v>
      </c>
      <c r="AC153">
        <v>0.32500000000000018</v>
      </c>
      <c r="AD153">
        <v>386.76785714285711</v>
      </c>
      <c r="AE153">
        <v>0.32500000000000018</v>
      </c>
      <c r="AF153">
        <v>248</v>
      </c>
      <c r="AG153">
        <v>-0.32748538011695905</v>
      </c>
      <c r="AH153">
        <v>184.49206349206361</v>
      </c>
      <c r="AI153">
        <v>9.2203389830508797E-2</v>
      </c>
      <c r="AJ153">
        <v>266.17363636363621</v>
      </c>
      <c r="AK153">
        <v>106.65833333333333</v>
      </c>
      <c r="AL153">
        <v>97.362500000000011</v>
      </c>
      <c r="AM153">
        <v>83.25</v>
      </c>
      <c r="AN153">
        <v>92.860638297872356</v>
      </c>
      <c r="AO153">
        <v>32.666666666666686</v>
      </c>
      <c r="AP153">
        <v>-31.974999999999994</v>
      </c>
      <c r="AQ153">
        <v>-4.7857142857143344</v>
      </c>
      <c r="AR153">
        <v>2.5252525252881242E-3</v>
      </c>
      <c r="AS153">
        <v>-83.533333333333331</v>
      </c>
      <c r="AT153">
        <v>-11.848214285714278</v>
      </c>
      <c r="AU153">
        <v>-25.625</v>
      </c>
      <c r="AV153">
        <v>-39.783365570599585</v>
      </c>
      <c r="AW153">
        <v>-59.875</v>
      </c>
      <c r="AX153">
        <v>-0.5</v>
      </c>
      <c r="AY153">
        <v>26.531746031746081</v>
      </c>
      <c r="AZ153">
        <v>-9.8936363636363467</v>
      </c>
    </row>
    <row r="154" spans="1:52" x14ac:dyDescent="0.3">
      <c r="A154" s="2" t="s">
        <v>171</v>
      </c>
      <c r="B154" s="2">
        <v>50</v>
      </c>
      <c r="C154" s="2">
        <v>2</v>
      </c>
      <c r="D154" s="2">
        <v>53</v>
      </c>
      <c r="E154">
        <v>0.12222222222222223</v>
      </c>
      <c r="F154">
        <v>53.980392156862763</v>
      </c>
      <c r="G154">
        <v>-0.10000000000000009</v>
      </c>
      <c r="H154">
        <v>-46.617647058823422</v>
      </c>
      <c r="I154">
        <v>1</v>
      </c>
      <c r="J154">
        <v>-4</v>
      </c>
      <c r="K154">
        <v>0.35287356321839081</v>
      </c>
      <c r="L154">
        <v>-5.8500443655723302</v>
      </c>
      <c r="M154">
        <v>-0.96111111111111125</v>
      </c>
      <c r="N154">
        <v>253.81176470588252</v>
      </c>
      <c r="O154">
        <v>-0.79999999999999982</v>
      </c>
      <c r="P154">
        <v>-0.96111111111111125</v>
      </c>
      <c r="Q154">
        <v>-0.35000000000000009</v>
      </c>
      <c r="R154">
        <v>-155.49166666666656</v>
      </c>
      <c r="S154">
        <v>-0.70919540229885047</v>
      </c>
      <c r="T154">
        <v>59.892583120204563</v>
      </c>
      <c r="U154">
        <v>-0.39999999999999991</v>
      </c>
      <c r="V154">
        <v>-315.64705882352939</v>
      </c>
      <c r="W154">
        <v>1.1000000000000001</v>
      </c>
      <c r="X154">
        <v>205.49264705882342</v>
      </c>
      <c r="Y154">
        <v>-9.9999999999999645E-2</v>
      </c>
      <c r="Z154">
        <v>-147.66666666666674</v>
      </c>
      <c r="AA154">
        <v>0.20000000000000018</v>
      </c>
      <c r="AB154">
        <v>-76.510204081632651</v>
      </c>
      <c r="AC154">
        <v>0.14999999999999991</v>
      </c>
      <c r="AD154">
        <v>-407.66176470588243</v>
      </c>
      <c r="AE154">
        <v>-1.9000000000000004</v>
      </c>
      <c r="AF154">
        <v>-485.60714285714289</v>
      </c>
      <c r="AG154">
        <v>-1.3499999999999996</v>
      </c>
      <c r="AH154">
        <v>-348.6888888888891</v>
      </c>
      <c r="AI154">
        <v>-1.0333333333333337</v>
      </c>
      <c r="AJ154">
        <v>-414.86434782608694</v>
      </c>
      <c r="AK154">
        <v>-56.990196078431353</v>
      </c>
      <c r="AL154">
        <v>-17.91911764705884</v>
      </c>
      <c r="AM154">
        <v>-19.311111111111103</v>
      </c>
      <c r="AN154">
        <v>-31.99911268855368</v>
      </c>
      <c r="AO154">
        <v>50.094117647058823</v>
      </c>
      <c r="AP154">
        <v>16.071428571428555</v>
      </c>
      <c r="AQ154">
        <v>-13.241666666666674</v>
      </c>
      <c r="AR154">
        <v>12.413043478260875</v>
      </c>
      <c r="AS154">
        <v>114.68067226890756</v>
      </c>
      <c r="AT154">
        <v>69.54411764705884</v>
      </c>
      <c r="AU154">
        <v>-44.466666666666669</v>
      </c>
      <c r="AV154">
        <v>51.061224489795933</v>
      </c>
      <c r="AW154">
        <v>-99.794117647058812</v>
      </c>
      <c r="AX154">
        <v>16.928571428571445</v>
      </c>
      <c r="AY154">
        <v>-51.911111111111097</v>
      </c>
      <c r="AZ154">
        <v>-46.453043478260895</v>
      </c>
    </row>
    <row r="155" spans="1:52" x14ac:dyDescent="0.3">
      <c r="A155" s="2" t="s">
        <v>172</v>
      </c>
      <c r="B155" s="2">
        <v>50</v>
      </c>
      <c r="C155" s="2">
        <v>2</v>
      </c>
      <c r="D155" s="2">
        <v>58</v>
      </c>
      <c r="E155">
        <v>2.3642857142857143</v>
      </c>
      <c r="F155">
        <v>78.666666666666742</v>
      </c>
      <c r="G155">
        <v>2.4111111111111105</v>
      </c>
      <c r="H155">
        <v>98.969696969696997</v>
      </c>
      <c r="I155">
        <v>1.4555555555555553</v>
      </c>
      <c r="J155">
        <v>-193.8803418803418</v>
      </c>
      <c r="K155">
        <v>2.0300000000000002</v>
      </c>
      <c r="L155">
        <v>-22.137777777777728</v>
      </c>
      <c r="M155">
        <v>-1.7999999999999998</v>
      </c>
      <c r="N155">
        <v>-1102.3181818181818</v>
      </c>
      <c r="O155">
        <v>-1.7055555555555555</v>
      </c>
      <c r="P155">
        <v>-1.7999999999999998</v>
      </c>
      <c r="Q155">
        <v>-0.39444444444444482</v>
      </c>
      <c r="R155">
        <v>-542.09523809523819</v>
      </c>
      <c r="S155">
        <v>-1.2466666666666668</v>
      </c>
      <c r="T155">
        <v>-734.66666666666674</v>
      </c>
      <c r="U155">
        <v>1.35</v>
      </c>
      <c r="V155">
        <v>1155.2666666666664</v>
      </c>
      <c r="W155">
        <v>-8.571428571428541E-2</v>
      </c>
      <c r="X155">
        <v>494.5454545454545</v>
      </c>
      <c r="Y155">
        <v>1.0375000000000001</v>
      </c>
      <c r="Z155">
        <v>723.13286713286709</v>
      </c>
      <c r="AA155">
        <v>0.79999999999999982</v>
      </c>
      <c r="AB155">
        <v>815.18318318318325</v>
      </c>
      <c r="AC155">
        <v>-1.7555555555555555</v>
      </c>
      <c r="AD155">
        <v>10.818181818181756</v>
      </c>
      <c r="AE155">
        <v>-0.13571428571428568</v>
      </c>
      <c r="AF155">
        <v>395.41666666666674</v>
      </c>
      <c r="AG155">
        <v>-0.92499999999999982</v>
      </c>
      <c r="AH155">
        <v>284.26666666666665</v>
      </c>
      <c r="AI155">
        <v>-0.9916666666666667</v>
      </c>
      <c r="AJ155">
        <v>219.79090909090905</v>
      </c>
      <c r="AK155">
        <v>28.761904761904759</v>
      </c>
      <c r="AL155">
        <v>-18.727272727272748</v>
      </c>
      <c r="AM155">
        <v>-55.025641025640994</v>
      </c>
      <c r="AN155">
        <v>-16.834444444444443</v>
      </c>
      <c r="AO155">
        <v>-36.545454545454561</v>
      </c>
      <c r="AP155">
        <v>-29.833333333333314</v>
      </c>
      <c r="AQ155">
        <v>14.797619047619037</v>
      </c>
      <c r="AR155">
        <v>-14.009523809523785</v>
      </c>
      <c r="AS155">
        <v>49.466666666666697</v>
      </c>
      <c r="AT155">
        <v>-16.909090909090878</v>
      </c>
      <c r="AU155">
        <v>22.23776223776224</v>
      </c>
      <c r="AV155">
        <v>23.491741741741748</v>
      </c>
      <c r="AW155">
        <v>-13.395721925133671</v>
      </c>
      <c r="AX155">
        <v>16.083333333333314</v>
      </c>
      <c r="AY155">
        <v>-13.016666666666652</v>
      </c>
      <c r="AZ155">
        <v>-4.0798701298701303</v>
      </c>
    </row>
    <row r="156" spans="1:52" x14ac:dyDescent="0.3">
      <c r="A156" s="2" t="s">
        <v>173</v>
      </c>
      <c r="B156" s="2">
        <v>50</v>
      </c>
      <c r="C156" s="2">
        <v>2</v>
      </c>
      <c r="D156" s="2">
        <v>54</v>
      </c>
      <c r="E156">
        <v>-0.77222222222222214</v>
      </c>
      <c r="F156">
        <v>-192.2302631578948</v>
      </c>
      <c r="G156">
        <v>0.24999999999999956</v>
      </c>
      <c r="H156">
        <v>180.875</v>
      </c>
      <c r="I156">
        <v>-0.41111111111111098</v>
      </c>
      <c r="J156">
        <v>146.48571428571427</v>
      </c>
      <c r="K156">
        <v>-0.2928571428571427</v>
      </c>
      <c r="L156">
        <v>66.554347826086996</v>
      </c>
      <c r="M156">
        <v>0.47222222222222232</v>
      </c>
      <c r="N156">
        <v>488.01666666666654</v>
      </c>
      <c r="O156">
        <v>-0.59999999999999987</v>
      </c>
      <c r="P156">
        <v>0.47222222222222232</v>
      </c>
      <c r="Q156">
        <v>-3.8888888888888751E-2</v>
      </c>
      <c r="R156">
        <v>348.5</v>
      </c>
      <c r="S156">
        <v>-7.619047619047592E-2</v>
      </c>
      <c r="T156">
        <v>287.30287859824784</v>
      </c>
      <c r="U156">
        <v>3.8833333333333333</v>
      </c>
      <c r="V156">
        <v>1233.6052631578948</v>
      </c>
      <c r="W156">
        <v>3.1500000000000004</v>
      </c>
      <c r="X156">
        <v>678.66666666666663</v>
      </c>
      <c r="Y156">
        <v>1.7444444444444442</v>
      </c>
      <c r="Z156">
        <v>183.59999999999991</v>
      </c>
      <c r="AA156">
        <v>2.9357142857142855</v>
      </c>
      <c r="AB156">
        <v>686.16666666666663</v>
      </c>
      <c r="AC156">
        <v>-1.0277777777777777</v>
      </c>
      <c r="AD156">
        <v>-271.41666666666663</v>
      </c>
      <c r="AE156">
        <v>-1</v>
      </c>
      <c r="AF156">
        <v>-794.99159663865544</v>
      </c>
      <c r="AG156">
        <v>-0.62777777777777777</v>
      </c>
      <c r="AH156">
        <v>-333.54166666666674</v>
      </c>
      <c r="AI156">
        <v>-0.88809523809523849</v>
      </c>
      <c r="AJ156">
        <v>-456.13442940038681</v>
      </c>
      <c r="AK156">
        <v>-23.53947368421052</v>
      </c>
      <c r="AL156">
        <v>4.8970588235293917</v>
      </c>
      <c r="AM156">
        <v>22.357142857142833</v>
      </c>
      <c r="AN156">
        <v>2.5372670807453801</v>
      </c>
      <c r="AO156">
        <v>13.416666666666686</v>
      </c>
      <c r="AP156">
        <v>15.166666666666686</v>
      </c>
      <c r="AQ156">
        <v>-50.555555555555543</v>
      </c>
      <c r="AR156">
        <v>-8.9899874843554244</v>
      </c>
      <c r="AS156">
        <v>125.53947368421052</v>
      </c>
      <c r="AT156">
        <v>-22.647058823529392</v>
      </c>
      <c r="AU156">
        <v>22.300000000000011</v>
      </c>
      <c r="AV156">
        <v>47.90476190476187</v>
      </c>
      <c r="AW156">
        <v>-31.702380952380963</v>
      </c>
      <c r="AX156">
        <v>-10.714285714285722</v>
      </c>
      <c r="AY156">
        <v>-5.9027777777777715</v>
      </c>
      <c r="AZ156">
        <v>-15.264023210831738</v>
      </c>
    </row>
    <row r="157" spans="1:52" x14ac:dyDescent="0.3">
      <c r="A157" s="2" t="s">
        <v>174</v>
      </c>
      <c r="B157" s="2">
        <v>50</v>
      </c>
      <c r="C157" s="2">
        <v>2</v>
      </c>
      <c r="D157" s="2">
        <v>54</v>
      </c>
      <c r="E157">
        <v>-2.6111111111111112</v>
      </c>
      <c r="F157">
        <v>-131.1764705882353</v>
      </c>
      <c r="G157">
        <v>-2.5</v>
      </c>
      <c r="H157">
        <v>-797.58333333333337</v>
      </c>
      <c r="I157">
        <v>-2.5166666666666666</v>
      </c>
      <c r="J157">
        <v>-398.30769230769226</v>
      </c>
      <c r="K157">
        <v>-2.5455665024630543</v>
      </c>
      <c r="L157">
        <v>-300.54761904761904</v>
      </c>
      <c r="M157">
        <v>-1.5000000000000002</v>
      </c>
      <c r="N157">
        <v>-411.8</v>
      </c>
      <c r="O157">
        <v>-2.65</v>
      </c>
      <c r="P157">
        <v>-1.5000000000000002</v>
      </c>
      <c r="Q157">
        <v>-2.5777777777777775</v>
      </c>
      <c r="R157">
        <v>-393.35714285714289</v>
      </c>
      <c r="S157">
        <v>-2.2561576354679804</v>
      </c>
      <c r="T157">
        <v>-416.35</v>
      </c>
      <c r="U157">
        <v>0.27777777777777812</v>
      </c>
      <c r="V157">
        <v>-743.62352941176459</v>
      </c>
      <c r="W157">
        <v>0.625</v>
      </c>
      <c r="X157">
        <v>272.72619047619048</v>
      </c>
      <c r="Y157">
        <v>0.51666666666666661</v>
      </c>
      <c r="Z157">
        <v>9.1648351648351536</v>
      </c>
      <c r="AA157">
        <v>0.45490716180371349</v>
      </c>
      <c r="AB157">
        <v>-140.18922305764409</v>
      </c>
      <c r="AC157">
        <v>-0.83333333333333304</v>
      </c>
      <c r="AD157">
        <v>-110.5</v>
      </c>
      <c r="AE157">
        <v>-1.4</v>
      </c>
      <c r="AF157">
        <v>-299</v>
      </c>
      <c r="AG157">
        <v>-0.53333333333333366</v>
      </c>
      <c r="AH157">
        <v>-93.89285714285711</v>
      </c>
      <c r="AI157">
        <v>-0.90318302387267924</v>
      </c>
      <c r="AJ157">
        <v>-171.06666666666661</v>
      </c>
      <c r="AK157">
        <v>191.11764705882354</v>
      </c>
      <c r="AL157">
        <v>-207.58333333333334</v>
      </c>
      <c r="AM157">
        <v>42.884615384615387</v>
      </c>
      <c r="AN157">
        <v>97.416666666666657</v>
      </c>
      <c r="AO157">
        <v>28.127272727272725</v>
      </c>
      <c r="AP157">
        <v>68.599999999999994</v>
      </c>
      <c r="AQ157">
        <v>91.071428571428584</v>
      </c>
      <c r="AR157">
        <v>32.449999999999989</v>
      </c>
      <c r="AS157">
        <v>-68.317647058823525</v>
      </c>
      <c r="AT157">
        <v>22.440476190476204</v>
      </c>
      <c r="AU157">
        <v>-133.24175824175822</v>
      </c>
      <c r="AV157">
        <v>-66.377192982456137</v>
      </c>
      <c r="AW157">
        <v>-95.22727272727272</v>
      </c>
      <c r="AX157">
        <v>-115.72499999999999</v>
      </c>
      <c r="AY157">
        <v>0.80357142857141639</v>
      </c>
      <c r="AZ157">
        <v>-68.449999999999989</v>
      </c>
    </row>
    <row r="158" spans="1:52" x14ac:dyDescent="0.3">
      <c r="A158" s="2" t="s">
        <v>175</v>
      </c>
      <c r="B158" s="2">
        <v>50</v>
      </c>
      <c r="C158" s="2">
        <v>2</v>
      </c>
      <c r="D158" s="2">
        <v>55</v>
      </c>
      <c r="E158">
        <v>1.6142857142857148</v>
      </c>
      <c r="F158">
        <v>-129.79047619047628</v>
      </c>
      <c r="G158">
        <v>1.0438596491228069</v>
      </c>
      <c r="H158">
        <v>-128.60416666666663</v>
      </c>
      <c r="I158">
        <v>2.1111111111111107</v>
      </c>
      <c r="J158">
        <v>20</v>
      </c>
      <c r="K158">
        <v>1.5964912280701755</v>
      </c>
      <c r="L158">
        <v>-75.330994152046742</v>
      </c>
      <c r="M158">
        <v>-1.5428571428571427</v>
      </c>
      <c r="N158">
        <v>-327.37647058823529</v>
      </c>
      <c r="O158">
        <v>-0.74561403508771917</v>
      </c>
      <c r="P158">
        <v>-1.5428571428571427</v>
      </c>
      <c r="Q158">
        <v>-1.0555555555555558</v>
      </c>
      <c r="R158">
        <v>-535.63076923076926</v>
      </c>
      <c r="S158">
        <v>-1.1403508771929824</v>
      </c>
      <c r="T158">
        <v>-454.0496124031007</v>
      </c>
      <c r="U158">
        <v>1.0999999999999996</v>
      </c>
      <c r="V158">
        <v>-157.66666666666652</v>
      </c>
      <c r="W158">
        <v>1.6783625730994149</v>
      </c>
      <c r="X158">
        <v>281.77083333333337</v>
      </c>
      <c r="Y158">
        <v>-0.42063492063492047</v>
      </c>
      <c r="Z158">
        <v>-388.75</v>
      </c>
      <c r="AA158">
        <v>0.85307017543859631</v>
      </c>
      <c r="AB158">
        <v>-48.577777777777783</v>
      </c>
      <c r="AC158">
        <v>-0.22500000000000009</v>
      </c>
      <c r="AD158">
        <v>-257.62352941176471</v>
      </c>
      <c r="AE158">
        <v>-0.75438596491228038</v>
      </c>
      <c r="AF158">
        <v>-118.63736263736268</v>
      </c>
      <c r="AG158">
        <v>-0.61111111111111072</v>
      </c>
      <c r="AH158">
        <v>-91.169230769230808</v>
      </c>
      <c r="AI158">
        <v>-0.51973684210526327</v>
      </c>
      <c r="AJ158">
        <v>-183.82489740082087</v>
      </c>
      <c r="AK158">
        <v>-110</v>
      </c>
      <c r="AL158">
        <v>-119.125</v>
      </c>
      <c r="AM158">
        <v>-103.8095238095238</v>
      </c>
      <c r="AN158">
        <v>-110.09590643274856</v>
      </c>
      <c r="AO158">
        <v>-30.788235294117641</v>
      </c>
      <c r="AP158">
        <v>-69.507692307692309</v>
      </c>
      <c r="AQ158">
        <v>-73.830769230769221</v>
      </c>
      <c r="AR158">
        <v>-56.542635658914747</v>
      </c>
      <c r="AS158">
        <v>-26.800000000000011</v>
      </c>
      <c r="AT158">
        <v>59.291666666666657</v>
      </c>
      <c r="AU158">
        <v>32.392857142857139</v>
      </c>
      <c r="AV158">
        <v>23.02222222222224</v>
      </c>
      <c r="AW158">
        <v>-13.411764705882348</v>
      </c>
      <c r="AX158">
        <v>-1.1208791208790956</v>
      </c>
      <c r="AY158">
        <v>94.230769230769226</v>
      </c>
      <c r="AZ158">
        <v>24.091655266757869</v>
      </c>
    </row>
    <row r="159" spans="1:52" x14ac:dyDescent="0.3">
      <c r="A159" s="2" t="s">
        <v>176</v>
      </c>
      <c r="B159" s="2">
        <v>50</v>
      </c>
      <c r="C159" s="2">
        <v>2</v>
      </c>
      <c r="D159" s="2">
        <v>52</v>
      </c>
      <c r="E159">
        <v>3.3555555555555552</v>
      </c>
      <c r="F159">
        <v>489.32222222222219</v>
      </c>
      <c r="G159">
        <v>2.95</v>
      </c>
      <c r="H159">
        <v>399.79999999999995</v>
      </c>
      <c r="I159">
        <v>4.0999999999999996</v>
      </c>
      <c r="J159">
        <v>814.25454545454545</v>
      </c>
      <c r="K159">
        <v>3.4844827586206897</v>
      </c>
      <c r="L159">
        <v>575.23581757508339</v>
      </c>
      <c r="M159">
        <v>1.7944444444444447</v>
      </c>
      <c r="N159">
        <v>-37</v>
      </c>
      <c r="O159">
        <v>1.25</v>
      </c>
      <c r="P159">
        <v>1.7944444444444447</v>
      </c>
      <c r="Q159">
        <v>0.15000000000000013</v>
      </c>
      <c r="R159">
        <v>-1.2272727272727479</v>
      </c>
      <c r="S159">
        <v>1.0431034482758621</v>
      </c>
      <c r="T159">
        <v>-2.9285714285714448</v>
      </c>
      <c r="U159">
        <v>-2.3555555555555552</v>
      </c>
      <c r="V159">
        <v>-752.30000000000007</v>
      </c>
      <c r="W159">
        <v>-1.65</v>
      </c>
      <c r="X159">
        <v>-73.200000000000045</v>
      </c>
      <c r="Y159">
        <v>-2.4111111111111105</v>
      </c>
      <c r="Z159">
        <v>-149.8295454545455</v>
      </c>
      <c r="AA159">
        <v>-2.1285714285714281</v>
      </c>
      <c r="AB159">
        <v>-287.38064516129032</v>
      </c>
      <c r="AC159">
        <v>-2.5722222222222224</v>
      </c>
      <c r="AD159">
        <v>-9.8392857142856656</v>
      </c>
      <c r="AE159">
        <v>-1.9500000000000002</v>
      </c>
      <c r="AF159">
        <v>-417.6507936507935</v>
      </c>
      <c r="AG159">
        <v>-1.1611111111111112</v>
      </c>
      <c r="AH159">
        <v>38.584415584415638</v>
      </c>
      <c r="AI159">
        <v>-1.8928571428571428</v>
      </c>
      <c r="AJ159">
        <v>-133.33333333333337</v>
      </c>
      <c r="AK159">
        <v>-26.311111111111103</v>
      </c>
      <c r="AL159">
        <v>28.099999999999966</v>
      </c>
      <c r="AM159">
        <v>43.109090909090895</v>
      </c>
      <c r="AN159">
        <v>15.977753058954363</v>
      </c>
      <c r="AO159">
        <v>56.25</v>
      </c>
      <c r="AP159">
        <v>138.51111111111109</v>
      </c>
      <c r="AQ159">
        <v>66.121212121212153</v>
      </c>
      <c r="AR159">
        <v>86.940476190476176</v>
      </c>
      <c r="AS159">
        <v>84.199999999999989</v>
      </c>
      <c r="AT159">
        <v>55.585714285714289</v>
      </c>
      <c r="AU159">
        <v>-7.0340909090909065</v>
      </c>
      <c r="AV159">
        <v>40.677419354838719</v>
      </c>
      <c r="AW159">
        <v>14.035714285714278</v>
      </c>
      <c r="AX159">
        <v>-22.539682539682531</v>
      </c>
      <c r="AY159">
        <v>-29.16883116883119</v>
      </c>
      <c r="AZ159">
        <v>-10.642857142857139</v>
      </c>
    </row>
    <row r="160" spans="1:52" x14ac:dyDescent="0.3">
      <c r="A160" s="2" t="s">
        <v>177</v>
      </c>
      <c r="B160" s="2">
        <v>50</v>
      </c>
      <c r="C160" s="2">
        <v>2</v>
      </c>
      <c r="D160" s="2">
        <v>54</v>
      </c>
      <c r="E160">
        <v>-0.72222222222222221</v>
      </c>
      <c r="F160">
        <v>55.928571428571331</v>
      </c>
      <c r="G160">
        <v>-0.64999999999999991</v>
      </c>
      <c r="H160">
        <v>-234.72222222222217</v>
      </c>
      <c r="I160">
        <v>-0.36111111111111116</v>
      </c>
      <c r="J160">
        <v>-278.79166666666663</v>
      </c>
      <c r="K160">
        <v>-0.56666666666666665</v>
      </c>
      <c r="L160">
        <v>-178.80555555555543</v>
      </c>
      <c r="M160">
        <v>-0.96111111111111125</v>
      </c>
      <c r="N160">
        <v>-534.5</v>
      </c>
      <c r="O160">
        <v>-0.89999999999999991</v>
      </c>
      <c r="P160">
        <v>-0.96111111111111125</v>
      </c>
      <c r="Q160">
        <v>-0.22777777777777786</v>
      </c>
      <c r="R160">
        <v>214.7954545454545</v>
      </c>
      <c r="S160">
        <v>-0.70000000000000018</v>
      </c>
      <c r="T160">
        <v>-217.28518518518513</v>
      </c>
      <c r="U160">
        <v>-1</v>
      </c>
      <c r="V160">
        <v>195.57142857142867</v>
      </c>
      <c r="W160">
        <v>1.1722222222222221</v>
      </c>
      <c r="X160">
        <v>168.72222222222217</v>
      </c>
      <c r="Y160">
        <v>2.7777777777777679E-2</v>
      </c>
      <c r="Z160">
        <v>-647.875</v>
      </c>
      <c r="AA160">
        <v>0.1051282051282052</v>
      </c>
      <c r="AB160">
        <v>-7.0833333333334849</v>
      </c>
      <c r="AC160">
        <v>-0.14999999999999991</v>
      </c>
      <c r="AD160">
        <v>110.75</v>
      </c>
      <c r="AE160">
        <v>1.8555555555555554</v>
      </c>
      <c r="AF160">
        <v>807.875</v>
      </c>
      <c r="AG160">
        <v>2.0055555555555555</v>
      </c>
      <c r="AH160">
        <v>819.4545454545455</v>
      </c>
      <c r="AI160">
        <v>1.276923076923077</v>
      </c>
      <c r="AJ160">
        <v>423.18518518518522</v>
      </c>
      <c r="AK160">
        <v>87.285714285714278</v>
      </c>
      <c r="AL160">
        <v>-63.055555555555543</v>
      </c>
      <c r="AM160">
        <v>64.833333333333314</v>
      </c>
      <c r="AN160">
        <v>14.569444444444457</v>
      </c>
      <c r="AO160">
        <v>-108.375</v>
      </c>
      <c r="AP160">
        <v>-37.25</v>
      </c>
      <c r="AQ160">
        <v>29.181818181818187</v>
      </c>
      <c r="AR160">
        <v>-28.370370370370381</v>
      </c>
      <c r="AS160">
        <v>88.514285714285734</v>
      </c>
      <c r="AT160">
        <v>220.55555555555554</v>
      </c>
      <c r="AU160">
        <v>-142.5</v>
      </c>
      <c r="AV160">
        <v>64.319444444444429</v>
      </c>
      <c r="AW160">
        <v>99.625</v>
      </c>
      <c r="AX160">
        <v>-20.75</v>
      </c>
      <c r="AY160">
        <v>80.818181818181813</v>
      </c>
      <c r="AZ160">
        <v>63.227513227513242</v>
      </c>
    </row>
    <row r="161" spans="1:52" x14ac:dyDescent="0.3">
      <c r="A161" s="2" t="s">
        <v>178</v>
      </c>
      <c r="B161" s="2">
        <v>50</v>
      </c>
      <c r="C161" s="2">
        <v>2</v>
      </c>
      <c r="D161" s="2">
        <v>57</v>
      </c>
      <c r="E161">
        <v>-0.37254901960784315</v>
      </c>
      <c r="F161">
        <v>221.07857142857142</v>
      </c>
      <c r="G161">
        <v>-0.34868421052631571</v>
      </c>
      <c r="H161">
        <v>-289.87636363636364</v>
      </c>
      <c r="I161">
        <v>-0.16052631578947363</v>
      </c>
      <c r="J161">
        <v>-319.46666666666658</v>
      </c>
      <c r="K161">
        <v>-0.30000000000000004</v>
      </c>
      <c r="L161">
        <v>-170.85897435897436</v>
      </c>
      <c r="M161">
        <v>0.66993464052287588</v>
      </c>
      <c r="N161">
        <v>224.1875</v>
      </c>
      <c r="O161">
        <v>-8.8815789473684292E-2</v>
      </c>
      <c r="P161">
        <v>0.66993464052287588</v>
      </c>
      <c r="Q161">
        <v>0.90526315789473677</v>
      </c>
      <c r="R161">
        <v>150.67272727272723</v>
      </c>
      <c r="S161">
        <v>0.52693602693602681</v>
      </c>
      <c r="T161">
        <v>143.19843597262945</v>
      </c>
      <c r="U161">
        <v>-9.4117647058823639E-2</v>
      </c>
      <c r="V161">
        <v>-138.19545454545448</v>
      </c>
      <c r="W161">
        <v>0.5736842105263158</v>
      </c>
      <c r="X161">
        <v>-115.75999999999999</v>
      </c>
      <c r="Y161">
        <v>0.56052631578947376</v>
      </c>
      <c r="Z161">
        <v>246.38333333333333</v>
      </c>
      <c r="AA161">
        <v>0.35000000000000009</v>
      </c>
      <c r="AB161">
        <v>-5.1005494505494653</v>
      </c>
      <c r="AC161">
        <v>-0.60882352941176454</v>
      </c>
      <c r="AD161">
        <v>-243.05113636363626</v>
      </c>
      <c r="AE161">
        <v>-0.12368421052631562</v>
      </c>
      <c r="AF161">
        <v>-282.95833333333337</v>
      </c>
      <c r="AG161">
        <v>-0.85526315789473695</v>
      </c>
      <c r="AH161">
        <v>-539.72727272727275</v>
      </c>
      <c r="AI161">
        <v>-0.52878787878787881</v>
      </c>
      <c r="AJ161">
        <v>-376.55544354838707</v>
      </c>
      <c r="AK161">
        <v>-28.492857142857162</v>
      </c>
      <c r="AL161">
        <v>-37.901818181818186</v>
      </c>
      <c r="AM161">
        <v>-85.5</v>
      </c>
      <c r="AN161">
        <v>-52.364102564102552</v>
      </c>
      <c r="AO161">
        <v>26.212499999999977</v>
      </c>
      <c r="AP161">
        <v>-47.833333333333314</v>
      </c>
      <c r="AQ161">
        <v>-30.342424242424272</v>
      </c>
      <c r="AR161">
        <v>-17.342619745845525</v>
      </c>
      <c r="AS161">
        <v>2.2590909090909577</v>
      </c>
      <c r="AT161">
        <v>-87.905000000000001</v>
      </c>
      <c r="AU161">
        <v>7.4444444444444571</v>
      </c>
      <c r="AV161">
        <v>-25.233516483516496</v>
      </c>
      <c r="AW161">
        <v>-29.357954545454561</v>
      </c>
      <c r="AX161">
        <v>-44.841666666666697</v>
      </c>
      <c r="AY161">
        <v>12.772727272727309</v>
      </c>
      <c r="AZ161">
        <v>-19.315524193548413</v>
      </c>
    </row>
    <row r="162" spans="1:52" x14ac:dyDescent="0.3">
      <c r="A162" s="2" t="s">
        <v>179</v>
      </c>
      <c r="B162" s="2">
        <v>50</v>
      </c>
      <c r="C162" s="2">
        <v>2</v>
      </c>
      <c r="D162" s="2">
        <v>58</v>
      </c>
      <c r="E162">
        <v>-0.95906432748538029</v>
      </c>
      <c r="F162">
        <v>-289.67619047619041</v>
      </c>
      <c r="G162">
        <v>1.1388888888888888</v>
      </c>
      <c r="H162">
        <v>0.79220779220781878</v>
      </c>
      <c r="I162">
        <v>-0.32222222222222241</v>
      </c>
      <c r="J162">
        <v>-181.61538461538464</v>
      </c>
      <c r="K162">
        <v>-3.829252981795328E-2</v>
      </c>
      <c r="L162">
        <v>-160.62179487179492</v>
      </c>
      <c r="M162">
        <v>-0.85964912280701733</v>
      </c>
      <c r="N162">
        <v>7.0666666666667197</v>
      </c>
      <c r="O162">
        <v>-1.2666666666666668</v>
      </c>
      <c r="P162">
        <v>-0.85964912280701733</v>
      </c>
      <c r="Q162">
        <v>-0.76111111111111107</v>
      </c>
      <c r="R162">
        <v>-111.83333333333337</v>
      </c>
      <c r="S162">
        <v>-0.9635907093534215</v>
      </c>
      <c r="T162">
        <v>-88.416666666666629</v>
      </c>
      <c r="U162">
        <v>1.2923976608187135</v>
      </c>
      <c r="V162">
        <v>493.5333333333333</v>
      </c>
      <c r="W162">
        <v>-0.91666666666666652</v>
      </c>
      <c r="X162">
        <v>25.064935064935071</v>
      </c>
      <c r="Y162">
        <v>-0.29999999999999982</v>
      </c>
      <c r="Z162">
        <v>205.17094017094018</v>
      </c>
      <c r="AA162">
        <v>7.8692493946732611E-3</v>
      </c>
      <c r="AB162">
        <v>239.64452214452217</v>
      </c>
      <c r="AC162">
        <v>-0.25146198830409361</v>
      </c>
      <c r="AD162">
        <v>-134.06666666666672</v>
      </c>
      <c r="AE162">
        <v>1.2666666666666668</v>
      </c>
      <c r="AF162">
        <v>90.352941176470608</v>
      </c>
      <c r="AG162">
        <v>0.25</v>
      </c>
      <c r="AH162">
        <v>338.79999999999995</v>
      </c>
      <c r="AI162">
        <v>0.41464891041162266</v>
      </c>
      <c r="AJ162">
        <v>122.82007575757575</v>
      </c>
      <c r="AK162">
        <v>14.685714285714255</v>
      </c>
      <c r="AL162">
        <v>-76.779220779220793</v>
      </c>
      <c r="AM162">
        <v>-57.512820512820525</v>
      </c>
      <c r="AN162">
        <v>-36.551282051282044</v>
      </c>
      <c r="AO162">
        <v>20.866666666666617</v>
      </c>
      <c r="AP162">
        <v>4.5882352941176237</v>
      </c>
      <c r="AQ162">
        <v>13.083333333333314</v>
      </c>
      <c r="AR162">
        <v>12.458333333333314</v>
      </c>
      <c r="AS162">
        <v>74.933333333333366</v>
      </c>
      <c r="AT162">
        <v>82.493506493506459</v>
      </c>
      <c r="AU162">
        <v>25.290598290598325</v>
      </c>
      <c r="AV162">
        <v>56.460372960372979</v>
      </c>
      <c r="AW162">
        <v>14.961904761904776</v>
      </c>
      <c r="AX162">
        <v>-59.388235294117635</v>
      </c>
      <c r="AY162">
        <v>19.050000000000011</v>
      </c>
      <c r="AZ162">
        <v>1.1950757575757507</v>
      </c>
    </row>
    <row r="163" spans="1:52" x14ac:dyDescent="0.3">
      <c r="A163" s="2" t="s">
        <v>180</v>
      </c>
      <c r="B163" s="2">
        <v>50</v>
      </c>
      <c r="C163" s="2">
        <v>2</v>
      </c>
      <c r="D163" s="2">
        <v>52</v>
      </c>
      <c r="E163">
        <v>1.6166666666666671</v>
      </c>
      <c r="F163">
        <v>216.83035714285711</v>
      </c>
      <c r="G163">
        <v>0.28333333333333321</v>
      </c>
      <c r="H163">
        <v>-74.470588235294144</v>
      </c>
      <c r="I163">
        <v>-0.5777777777777775</v>
      </c>
      <c r="J163">
        <v>-76.552380952380872</v>
      </c>
      <c r="K163">
        <v>0.44074074074074066</v>
      </c>
      <c r="L163">
        <v>21.249768732654957</v>
      </c>
      <c r="M163">
        <v>-2.338888888888889</v>
      </c>
      <c r="N163">
        <v>-127.42499999999995</v>
      </c>
      <c r="O163">
        <v>-0.26666666666666661</v>
      </c>
      <c r="P163">
        <v>-2.338888888888889</v>
      </c>
      <c r="Q163">
        <v>0.93333333333333357</v>
      </c>
      <c r="R163">
        <v>362.90384615384619</v>
      </c>
      <c r="S163">
        <v>-0.55740740740740735</v>
      </c>
      <c r="T163">
        <v>52.562659846547263</v>
      </c>
      <c r="U163">
        <v>0.77222222222222214</v>
      </c>
      <c r="V163">
        <v>72.690476190476261</v>
      </c>
      <c r="W163">
        <v>0.77222222222222214</v>
      </c>
      <c r="X163">
        <v>-245.42352941176455</v>
      </c>
      <c r="Y163">
        <v>2.6999999999999997</v>
      </c>
      <c r="Z163">
        <v>480.43333333333328</v>
      </c>
      <c r="AA163">
        <v>1.4547619047619054</v>
      </c>
      <c r="AB163">
        <v>134.55498721227627</v>
      </c>
      <c r="AC163">
        <v>-0.66111111111111054</v>
      </c>
      <c r="AD163">
        <v>-422.16071428571422</v>
      </c>
      <c r="AE163">
        <v>-1.0111111111111106</v>
      </c>
      <c r="AF163">
        <v>-407.23809523809541</v>
      </c>
      <c r="AG163">
        <v>-2.0000000000000004</v>
      </c>
      <c r="AH163">
        <v>-697.375</v>
      </c>
      <c r="AI163">
        <v>-1.230952380952381</v>
      </c>
      <c r="AJ163">
        <v>-509.57246376811588</v>
      </c>
      <c r="AK163">
        <v>37.991071428571416</v>
      </c>
      <c r="AL163">
        <v>14.058823529411768</v>
      </c>
      <c r="AM163">
        <v>30.67142857142855</v>
      </c>
      <c r="AN163">
        <v>27.264107308048096</v>
      </c>
      <c r="AO163">
        <v>8.6875</v>
      </c>
      <c r="AP163">
        <v>-38.642857142857167</v>
      </c>
      <c r="AQ163">
        <v>40.490384615384642</v>
      </c>
      <c r="AR163">
        <v>4.5370843989769583</v>
      </c>
      <c r="AS163">
        <v>-104.76190476190473</v>
      </c>
      <c r="AT163">
        <v>-77.788235294117641</v>
      </c>
      <c r="AU163">
        <v>-40.26666666666668</v>
      </c>
      <c r="AV163">
        <v>-74.471867007672643</v>
      </c>
      <c r="AW163">
        <v>16.526785714285722</v>
      </c>
      <c r="AX163">
        <v>9.3095238095238528</v>
      </c>
      <c r="AY163">
        <v>-10.375</v>
      </c>
      <c r="AZ163">
        <v>6.4265010351967078</v>
      </c>
    </row>
    <row r="164" spans="1:52" x14ac:dyDescent="0.3">
      <c r="A164" s="2" t="s">
        <v>181</v>
      </c>
      <c r="B164" s="2">
        <v>50</v>
      </c>
      <c r="C164" s="2">
        <v>2</v>
      </c>
      <c r="D164" s="2">
        <v>53</v>
      </c>
      <c r="E164">
        <v>0.61654135338345861</v>
      </c>
      <c r="F164">
        <v>133.9047619047619</v>
      </c>
      <c r="G164">
        <v>0.27083333333333326</v>
      </c>
      <c r="H164">
        <v>18.935064935064958</v>
      </c>
      <c r="I164">
        <v>0.48366013071895425</v>
      </c>
      <c r="J164">
        <v>25.25</v>
      </c>
      <c r="K164">
        <v>0.46461538461538465</v>
      </c>
      <c r="L164">
        <v>33.715151515151518</v>
      </c>
      <c r="M164">
        <v>0.27819548872180444</v>
      </c>
      <c r="N164">
        <v>208.7</v>
      </c>
      <c r="O164">
        <v>0</v>
      </c>
      <c r="P164">
        <v>0.27819548872180444</v>
      </c>
      <c r="Q164">
        <v>0.69281045751633996</v>
      </c>
      <c r="R164">
        <v>99.458333333333343</v>
      </c>
      <c r="S164">
        <v>0.34769230769230774</v>
      </c>
      <c r="T164">
        <v>112.12333333333331</v>
      </c>
      <c r="U164">
        <v>-0.80701754385964908</v>
      </c>
      <c r="V164">
        <v>-23.714285714285722</v>
      </c>
      <c r="W164">
        <v>-0.38194444444444442</v>
      </c>
      <c r="X164">
        <v>-180.9636363636364</v>
      </c>
      <c r="Y164">
        <v>-1.261437908496732</v>
      </c>
      <c r="Z164">
        <v>-160.25</v>
      </c>
      <c r="AA164">
        <v>-0.829059829059829</v>
      </c>
      <c r="AB164">
        <v>-106.5151515151515</v>
      </c>
      <c r="AC164">
        <v>-0.64327485380116967</v>
      </c>
      <c r="AD164">
        <v>-106.53333333333333</v>
      </c>
      <c r="AE164">
        <v>-0.55555555555555558</v>
      </c>
      <c r="AF164">
        <v>-88.571428571428555</v>
      </c>
      <c r="AG164">
        <v>-0.47058823529411764</v>
      </c>
      <c r="AH164">
        <v>-36.625</v>
      </c>
      <c r="AI164">
        <v>-0.56695156695156701</v>
      </c>
      <c r="AJ164">
        <v>-73.651111111111106</v>
      </c>
      <c r="AK164">
        <v>-2.2857142857142776</v>
      </c>
      <c r="AL164">
        <v>11.506493506493499</v>
      </c>
      <c r="AM164">
        <v>2.7000000000000028</v>
      </c>
      <c r="AN164">
        <v>1.1424242424242408</v>
      </c>
      <c r="AO164">
        <v>0.79999999999999716</v>
      </c>
      <c r="AP164">
        <v>21.214285714285708</v>
      </c>
      <c r="AQ164">
        <v>-8.375</v>
      </c>
      <c r="AR164">
        <v>3.5400000000000063</v>
      </c>
      <c r="AS164">
        <v>-0.57142857142858361</v>
      </c>
      <c r="AT164">
        <v>-30.563636363636348</v>
      </c>
      <c r="AU164">
        <v>2</v>
      </c>
      <c r="AV164">
        <v>-9.3535353535353494</v>
      </c>
      <c r="AW164">
        <v>-3.7999999999999972</v>
      </c>
      <c r="AX164">
        <v>-10.114285714285714</v>
      </c>
      <c r="AY164">
        <v>-10.339285714285708</v>
      </c>
      <c r="AZ164">
        <v>-8.3177777777777777</v>
      </c>
    </row>
    <row r="165" spans="1:52" x14ac:dyDescent="0.3">
      <c r="A165" s="2" t="s">
        <v>182</v>
      </c>
      <c r="B165" s="2">
        <v>50</v>
      </c>
      <c r="C165" s="2">
        <v>2</v>
      </c>
      <c r="D165" s="2">
        <v>52</v>
      </c>
      <c r="E165">
        <v>3.0784313725490202</v>
      </c>
      <c r="F165">
        <v>1313.4047619047619</v>
      </c>
      <c r="G165">
        <v>2.8680555555555554</v>
      </c>
      <c r="H165">
        <v>625.08928571428567</v>
      </c>
      <c r="I165">
        <v>4.6491228070175437</v>
      </c>
      <c r="J165">
        <v>1503.5714285714284</v>
      </c>
      <c r="K165">
        <v>3.5633903133903138</v>
      </c>
      <c r="L165">
        <v>1121.4069264069265</v>
      </c>
      <c r="M165">
        <v>0.79738562091503296</v>
      </c>
      <c r="N165">
        <v>1040.3611111111111</v>
      </c>
      <c r="O165">
        <v>0.86111111111111116</v>
      </c>
      <c r="P165">
        <v>0.79738562091503296</v>
      </c>
      <c r="Q165">
        <v>0.71929824561403521</v>
      </c>
      <c r="R165">
        <v>211.25</v>
      </c>
      <c r="S165">
        <v>0.8048433048433048</v>
      </c>
      <c r="T165">
        <v>597.68864468864479</v>
      </c>
      <c r="U165">
        <v>-7.8431372549019773E-2</v>
      </c>
      <c r="V165">
        <v>-60.971428571428532</v>
      </c>
      <c r="W165">
        <v>-1.5125000000000002</v>
      </c>
      <c r="X165">
        <v>-894.91428571428571</v>
      </c>
      <c r="Y165">
        <v>-0.71578947368421042</v>
      </c>
      <c r="Z165">
        <v>-312.07142857142856</v>
      </c>
      <c r="AA165">
        <v>-0.8149867374005304</v>
      </c>
      <c r="AB165">
        <v>-452.30952380952385</v>
      </c>
      <c r="AC165">
        <v>-2.797385620915033</v>
      </c>
      <c r="AD165">
        <v>-906.61111111111109</v>
      </c>
      <c r="AE165">
        <v>-1.9500000000000002</v>
      </c>
      <c r="AF165">
        <v>-506.52380952380952</v>
      </c>
      <c r="AG165">
        <v>-4.352631578947368</v>
      </c>
      <c r="AH165">
        <v>-599.59999999999991</v>
      </c>
      <c r="AI165">
        <v>-3.0411140583554381</v>
      </c>
      <c r="AJ165">
        <v>-699.22095238095233</v>
      </c>
      <c r="AK165">
        <v>-9.5238095238073583E-2</v>
      </c>
      <c r="AL165">
        <v>62.089285714285722</v>
      </c>
      <c r="AM165">
        <v>79.089285714285722</v>
      </c>
      <c r="AN165">
        <v>51.696969696969717</v>
      </c>
      <c r="AO165">
        <v>1.6111111111111143</v>
      </c>
      <c r="AP165">
        <v>134.66666666666666</v>
      </c>
      <c r="AQ165">
        <v>-49.5</v>
      </c>
      <c r="AR165">
        <v>44.468864468864467</v>
      </c>
      <c r="AS165">
        <v>-68.971428571428561</v>
      </c>
      <c r="AT165">
        <v>-20.1142857142857</v>
      </c>
      <c r="AU165">
        <v>37.285714285714278</v>
      </c>
      <c r="AV165">
        <v>-21.261904761904788</v>
      </c>
      <c r="AW165">
        <v>-139.23611111111111</v>
      </c>
      <c r="AX165">
        <v>-92.38095238095238</v>
      </c>
      <c r="AY165">
        <v>23.699999999999989</v>
      </c>
      <c r="AZ165">
        <v>-78.438095238095229</v>
      </c>
    </row>
    <row r="166" spans="1:52" x14ac:dyDescent="0.3">
      <c r="A166" s="2" t="s">
        <v>183</v>
      </c>
      <c r="B166" s="2">
        <v>50</v>
      </c>
      <c r="C166" s="2">
        <v>2</v>
      </c>
      <c r="D166" s="2">
        <v>50</v>
      </c>
      <c r="E166">
        <v>0.54385964912280693</v>
      </c>
      <c r="F166">
        <v>36.033333333333303</v>
      </c>
      <c r="G166">
        <v>0.65000000000000013</v>
      </c>
      <c r="H166">
        <v>169.53030303030306</v>
      </c>
      <c r="I166">
        <v>0.54210526315789465</v>
      </c>
      <c r="J166">
        <v>85.196428571428555</v>
      </c>
      <c r="K166">
        <v>0.58620689655172398</v>
      </c>
      <c r="L166">
        <v>108.87555555555554</v>
      </c>
      <c r="M166">
        <v>0.25146198830409339</v>
      </c>
      <c r="N166">
        <v>116.04761904761892</v>
      </c>
      <c r="O166">
        <v>-0.54999999999999993</v>
      </c>
      <c r="P166">
        <v>0.25146198830409339</v>
      </c>
      <c r="Q166">
        <v>2.2526315789473688</v>
      </c>
      <c r="R166">
        <v>181.34920634920638</v>
      </c>
      <c r="S166">
        <v>0.65517241379310343</v>
      </c>
      <c r="T166">
        <v>-48.695238095238096</v>
      </c>
      <c r="U166">
        <v>-3.2105263157894735</v>
      </c>
      <c r="V166">
        <v>-785.54761904761904</v>
      </c>
      <c r="W166">
        <v>-0.62777777777777777</v>
      </c>
      <c r="X166">
        <v>-173.53030303030306</v>
      </c>
      <c r="Y166">
        <v>-3.064327485380117</v>
      </c>
      <c r="Z166">
        <v>-806.91071428571422</v>
      </c>
      <c r="AA166">
        <v>-2.2988505747126435</v>
      </c>
      <c r="AB166">
        <v>-618.06999999999994</v>
      </c>
      <c r="AC166">
        <v>-2.140350877192982</v>
      </c>
      <c r="AD166">
        <v>-111.85714285714278</v>
      </c>
      <c r="AE166">
        <v>-3.3277777777777775</v>
      </c>
      <c r="AF166">
        <v>-631.17857142857144</v>
      </c>
      <c r="AG166">
        <v>-1.9415204678362574</v>
      </c>
      <c r="AH166">
        <v>-230.69642857142856</v>
      </c>
      <c r="AI166">
        <v>-2.4674329501915708</v>
      </c>
      <c r="AJ166">
        <v>-324.26708074534156</v>
      </c>
      <c r="AK166">
        <v>-6.6666666666666572</v>
      </c>
      <c r="AL166">
        <v>59.303030303030283</v>
      </c>
      <c r="AM166">
        <v>22.660714285714278</v>
      </c>
      <c r="AN166">
        <v>29.982222222222219</v>
      </c>
      <c r="AO166">
        <v>-20.285714285714278</v>
      </c>
      <c r="AP166">
        <v>-55.523809523809518</v>
      </c>
      <c r="AQ166">
        <v>42.968253968253975</v>
      </c>
      <c r="AR166">
        <v>-15.628571428571433</v>
      </c>
      <c r="AS166">
        <v>-12.61904761904762</v>
      </c>
      <c r="AT166">
        <v>18.530303030303045</v>
      </c>
      <c r="AU166">
        <v>-50.660714285714278</v>
      </c>
      <c r="AV166">
        <v>-20.560000000000002</v>
      </c>
      <c r="AW166">
        <v>37.428571428571416</v>
      </c>
      <c r="AX166">
        <v>-42.767857142857139</v>
      </c>
      <c r="AY166">
        <v>-127.85714285714286</v>
      </c>
      <c r="AZ166">
        <v>-44.759834368530022</v>
      </c>
    </row>
    <row r="167" spans="1:52" x14ac:dyDescent="0.3">
      <c r="A167" s="2" t="s">
        <v>184</v>
      </c>
      <c r="B167" s="2">
        <v>50</v>
      </c>
      <c r="C167" s="2">
        <v>2</v>
      </c>
      <c r="D167" s="2">
        <v>54</v>
      </c>
      <c r="E167">
        <v>1.0578947368421052</v>
      </c>
      <c r="F167">
        <v>-93.333333333333258</v>
      </c>
      <c r="G167">
        <v>3.2444444444444445</v>
      </c>
      <c r="H167">
        <v>195.07777777777778</v>
      </c>
      <c r="I167">
        <v>1.85</v>
      </c>
      <c r="J167">
        <v>344.08333333333337</v>
      </c>
      <c r="K167">
        <v>2.0546139359698685</v>
      </c>
      <c r="L167">
        <v>147.30352941176466</v>
      </c>
      <c r="M167">
        <v>1.2421052631578946</v>
      </c>
      <c r="N167">
        <v>-36.5</v>
      </c>
      <c r="O167">
        <v>0.3666666666666667</v>
      </c>
      <c r="P167">
        <v>1.2421052631578946</v>
      </c>
      <c r="Q167">
        <v>0.42499999999999982</v>
      </c>
      <c r="R167">
        <v>-151.20000000000005</v>
      </c>
      <c r="S167">
        <v>0.69491525423728806</v>
      </c>
      <c r="T167">
        <v>-26.565656565656354</v>
      </c>
      <c r="U167">
        <v>0.14210526315789451</v>
      </c>
      <c r="V167">
        <v>-250.83333333333326</v>
      </c>
      <c r="W167">
        <v>-0.79999999999999982</v>
      </c>
      <c r="X167">
        <v>-192.01428571428573</v>
      </c>
      <c r="Y167">
        <v>2.4999999999999911E-2</v>
      </c>
      <c r="Z167">
        <v>-245.08333333333337</v>
      </c>
      <c r="AA167">
        <v>-0.25302663438256667</v>
      </c>
      <c r="AB167">
        <v>-246.88235294117635</v>
      </c>
      <c r="AC167">
        <v>-1.5421052631578949</v>
      </c>
      <c r="AD167">
        <v>-780.5</v>
      </c>
      <c r="AE167">
        <v>-0.90000000000000036</v>
      </c>
      <c r="AF167">
        <v>-224.41666666666674</v>
      </c>
      <c r="AG167">
        <v>-1.6749999999999998</v>
      </c>
      <c r="AH167">
        <v>-165.79999999999995</v>
      </c>
      <c r="AI167">
        <v>-1.3377723970944309</v>
      </c>
      <c r="AJ167">
        <v>-380.4787878787879</v>
      </c>
      <c r="AK167">
        <v>-60.027777777777771</v>
      </c>
      <c r="AL167">
        <v>-34.733333333333292</v>
      </c>
      <c r="AM167">
        <v>47.678571428571445</v>
      </c>
      <c r="AN167">
        <v>-17.828235294117633</v>
      </c>
      <c r="AO167">
        <v>-62.056818181818187</v>
      </c>
      <c r="AP167">
        <v>38.083333333333314</v>
      </c>
      <c r="AQ167">
        <v>19.933333333333337</v>
      </c>
      <c r="AR167">
        <v>-6.7171717171717091</v>
      </c>
      <c r="AS167">
        <v>-37.75</v>
      </c>
      <c r="AT167">
        <v>2.8285714285714221</v>
      </c>
      <c r="AU167">
        <v>-40.5</v>
      </c>
      <c r="AV167">
        <v>-26.470588235294144</v>
      </c>
      <c r="AW167">
        <v>-88.151515151515127</v>
      </c>
      <c r="AX167">
        <v>-49.797619047619037</v>
      </c>
      <c r="AY167">
        <v>-33.671428571428578</v>
      </c>
      <c r="AZ167">
        <v>-55.893939393939377</v>
      </c>
    </row>
    <row r="168" spans="1:52" x14ac:dyDescent="0.3">
      <c r="A168" s="2" t="s">
        <v>185</v>
      </c>
      <c r="B168" s="2">
        <v>50</v>
      </c>
      <c r="C168" s="2">
        <v>2</v>
      </c>
      <c r="D168" s="2">
        <v>59</v>
      </c>
      <c r="E168">
        <v>-2.7333333333333334</v>
      </c>
      <c r="F168">
        <v>-437</v>
      </c>
      <c r="G168">
        <v>-3.35</v>
      </c>
      <c r="H168">
        <v>-634.44999999999993</v>
      </c>
      <c r="I168">
        <v>-2</v>
      </c>
      <c r="J168">
        <v>-380.34126984126999</v>
      </c>
      <c r="K168">
        <v>-2.697126436781609</v>
      </c>
      <c r="L168">
        <v>-473.33035714285711</v>
      </c>
      <c r="M168">
        <v>0.46111111111111081</v>
      </c>
      <c r="N168">
        <v>586.70588235294122</v>
      </c>
      <c r="O168">
        <v>-1.4000000000000004</v>
      </c>
      <c r="P168">
        <v>0.46111111111111081</v>
      </c>
      <c r="Q168">
        <v>-0.95000000000000018</v>
      </c>
      <c r="R168">
        <v>441.95000000000005</v>
      </c>
      <c r="S168">
        <v>-0.65517241379310365</v>
      </c>
      <c r="T168">
        <v>577.69642857142867</v>
      </c>
      <c r="U168">
        <v>3.0000000000000004</v>
      </c>
      <c r="V168">
        <v>567</v>
      </c>
      <c r="W168">
        <v>1.375</v>
      </c>
      <c r="X168">
        <v>218.19285714285706</v>
      </c>
      <c r="Y168">
        <v>1.4000000000000004</v>
      </c>
      <c r="Z168">
        <v>145.05555555555566</v>
      </c>
      <c r="AA168">
        <v>1.9619047619047616</v>
      </c>
      <c r="AB168">
        <v>298.01785714285711</v>
      </c>
      <c r="AC168">
        <v>-3.2500000000000004</v>
      </c>
      <c r="AD168">
        <v>-560.30588235294113</v>
      </c>
      <c r="AE168">
        <v>-1.5499999999999998</v>
      </c>
      <c r="AF168">
        <v>-282.13157894736833</v>
      </c>
      <c r="AG168">
        <v>-1.0499999999999998</v>
      </c>
      <c r="AH168">
        <v>-268.25</v>
      </c>
      <c r="AI168">
        <v>-1.9642857142857144</v>
      </c>
      <c r="AJ168">
        <v>-377.80357142857156</v>
      </c>
      <c r="AK168">
        <v>-20.416666666666657</v>
      </c>
      <c r="AL168">
        <v>-10.449999999999989</v>
      </c>
      <c r="AM168">
        <v>-28.182539682539698</v>
      </c>
      <c r="AN168">
        <v>-22.357142857142861</v>
      </c>
      <c r="AO168">
        <v>-46.84705882352938</v>
      </c>
      <c r="AP168">
        <v>111.46052631578948</v>
      </c>
      <c r="AQ168">
        <v>-67.950000000000017</v>
      </c>
      <c r="AR168">
        <v>-7.2857142857142776</v>
      </c>
      <c r="AS168">
        <v>-57.500000000000028</v>
      </c>
      <c r="AT168">
        <v>-57.121428571428595</v>
      </c>
      <c r="AU168">
        <v>-41.817460317460302</v>
      </c>
      <c r="AV168">
        <v>-51.292857142857116</v>
      </c>
      <c r="AW168">
        <v>4.9470588235294031</v>
      </c>
      <c r="AX168">
        <v>-68.33552631578948</v>
      </c>
      <c r="AY168">
        <v>27.75</v>
      </c>
      <c r="AZ168">
        <v>-9.7142857142857224</v>
      </c>
    </row>
    <row r="169" spans="1:52" x14ac:dyDescent="0.3">
      <c r="A169" s="2" t="s">
        <v>186</v>
      </c>
      <c r="B169" s="2">
        <v>50</v>
      </c>
      <c r="C169" s="2">
        <v>2</v>
      </c>
      <c r="D169" s="2">
        <v>55</v>
      </c>
      <c r="E169">
        <v>1.2666666666666671</v>
      </c>
      <c r="F169">
        <v>99.674603174603135</v>
      </c>
      <c r="G169">
        <v>1.2000000000000002</v>
      </c>
      <c r="H169">
        <v>51.299999999999955</v>
      </c>
      <c r="I169">
        <v>0.66111111111111054</v>
      </c>
      <c r="J169">
        <v>69.404761904761926</v>
      </c>
      <c r="K169">
        <v>1.0238095238095233</v>
      </c>
      <c r="L169">
        <v>77.947368421052715</v>
      </c>
      <c r="M169">
        <v>-0.96111111111111125</v>
      </c>
      <c r="N169">
        <v>-530.79999999999995</v>
      </c>
      <c r="O169">
        <v>-0.30000000000000027</v>
      </c>
      <c r="P169">
        <v>-0.96111111111111125</v>
      </c>
      <c r="Q169">
        <v>-1.4666666666666666</v>
      </c>
      <c r="R169">
        <v>-178.78571428571433</v>
      </c>
      <c r="S169">
        <v>-0.87857142857142856</v>
      </c>
      <c r="T169">
        <v>-263.28869047619037</v>
      </c>
      <c r="U169">
        <v>2.1777777777777776</v>
      </c>
      <c r="V169">
        <v>557.46428571428578</v>
      </c>
      <c r="W169">
        <v>0</v>
      </c>
      <c r="X169">
        <v>-256.54999999999995</v>
      </c>
      <c r="Y169">
        <v>0.95000000000000018</v>
      </c>
      <c r="Z169">
        <v>-314.07142857142867</v>
      </c>
      <c r="AA169">
        <v>1.014367816091954</v>
      </c>
      <c r="AB169">
        <v>-29.02429149797581</v>
      </c>
      <c r="AC169">
        <v>-1.0388888888888888</v>
      </c>
      <c r="AD169">
        <v>142.44444444444434</v>
      </c>
      <c r="AE169">
        <v>-0.29999999999999982</v>
      </c>
      <c r="AF169">
        <v>-155.375</v>
      </c>
      <c r="AG169">
        <v>-0.60000000000000009</v>
      </c>
      <c r="AH169">
        <v>-89.714285714285666</v>
      </c>
      <c r="AI169">
        <v>-0.63620689655172402</v>
      </c>
      <c r="AJ169">
        <v>-39.343809523809568</v>
      </c>
      <c r="AK169">
        <v>-6.3412698412698205</v>
      </c>
      <c r="AL169">
        <v>45.149999999999977</v>
      </c>
      <c r="AM169">
        <v>130.9603174603175</v>
      </c>
      <c r="AN169">
        <v>59.022267206477693</v>
      </c>
      <c r="AO169">
        <v>-24.166666666666686</v>
      </c>
      <c r="AP169">
        <v>19.767857142857139</v>
      </c>
      <c r="AQ169">
        <v>-19.392857142857139</v>
      </c>
      <c r="AR169">
        <v>-3.2113095238095184</v>
      </c>
      <c r="AS169">
        <v>67.535714285714278</v>
      </c>
      <c r="AT169">
        <v>4.3500000000000227</v>
      </c>
      <c r="AU169">
        <v>-45.271428571428572</v>
      </c>
      <c r="AV169">
        <v>7.4008097165992126</v>
      </c>
      <c r="AW169">
        <v>-10.388888888888857</v>
      </c>
      <c r="AX169">
        <v>-56</v>
      </c>
      <c r="AY169">
        <v>-57.982142857142861</v>
      </c>
      <c r="AZ169">
        <v>-43.296190476190475</v>
      </c>
    </row>
    <row r="170" spans="1:52" x14ac:dyDescent="0.3">
      <c r="A170" s="2" t="s">
        <v>187</v>
      </c>
      <c r="B170" s="2">
        <v>50</v>
      </c>
      <c r="C170" s="2">
        <v>2</v>
      </c>
      <c r="D170" s="2">
        <v>54</v>
      </c>
      <c r="E170">
        <v>2.5722222222222224</v>
      </c>
      <c r="F170">
        <v>655.53333333333342</v>
      </c>
      <c r="G170">
        <v>-0.44736842105263164</v>
      </c>
      <c r="H170">
        <v>133.16666666666663</v>
      </c>
      <c r="I170">
        <v>2.257309941520468</v>
      </c>
      <c r="J170">
        <v>530.58333333333337</v>
      </c>
      <c r="K170">
        <v>1.4014778325123152</v>
      </c>
      <c r="L170">
        <v>477.68756319514659</v>
      </c>
      <c r="M170">
        <v>0.95555555555555527</v>
      </c>
      <c r="N170">
        <v>669</v>
      </c>
      <c r="O170">
        <v>1.631578947368421</v>
      </c>
      <c r="P170">
        <v>0.95555555555555527</v>
      </c>
      <c r="Q170">
        <v>-0.15204678362573087</v>
      </c>
      <c r="R170">
        <v>73.533333333333303</v>
      </c>
      <c r="S170">
        <v>0.83004926108374399</v>
      </c>
      <c r="T170">
        <v>449.17076023391803</v>
      </c>
      <c r="U170">
        <v>-0.46111111111111125</v>
      </c>
      <c r="V170">
        <v>-685.46666666666658</v>
      </c>
      <c r="W170">
        <v>-0.38596491228070184</v>
      </c>
      <c r="X170">
        <v>-51.875</v>
      </c>
      <c r="Y170">
        <v>-0.5906432748538013</v>
      </c>
      <c r="Z170">
        <v>-49.404761904761926</v>
      </c>
      <c r="AA170">
        <v>-0.4808429118773947</v>
      </c>
      <c r="AB170">
        <v>-232.65930232558139</v>
      </c>
      <c r="AC170">
        <v>-0.84444444444444455</v>
      </c>
      <c r="AD170">
        <v>-207.41666666666669</v>
      </c>
      <c r="AE170">
        <v>-1.1871345029239764</v>
      </c>
      <c r="AF170">
        <v>-398.3047619047619</v>
      </c>
      <c r="AG170">
        <v>-0.40350877192982448</v>
      </c>
      <c r="AH170">
        <v>-151.10476190476186</v>
      </c>
      <c r="AI170">
        <v>-0.81417624521072773</v>
      </c>
      <c r="AJ170">
        <v>-247.59898989898988</v>
      </c>
      <c r="AK170">
        <v>83.2222222222222</v>
      </c>
      <c r="AL170">
        <v>65.291666666666686</v>
      </c>
      <c r="AM170">
        <v>48.666666666666657</v>
      </c>
      <c r="AN170">
        <v>62.824064711830147</v>
      </c>
      <c r="AO170">
        <v>102.5</v>
      </c>
      <c r="AP170">
        <v>14.114285714285728</v>
      </c>
      <c r="AQ170">
        <v>18.96666666666664</v>
      </c>
      <c r="AR170">
        <v>42.40584795321638</v>
      </c>
      <c r="AS170">
        <v>-68.666666666666657</v>
      </c>
      <c r="AT170">
        <v>20.375</v>
      </c>
      <c r="AU170">
        <v>4.7619047619047592</v>
      </c>
      <c r="AV170">
        <v>-12.952325581395343</v>
      </c>
      <c r="AW170">
        <v>-57.5</v>
      </c>
      <c r="AX170">
        <v>-34.542857142857144</v>
      </c>
      <c r="AY170">
        <v>-41.276190476190493</v>
      </c>
      <c r="AZ170">
        <v>-44.647474747474746</v>
      </c>
    </row>
    <row r="171" spans="1:52" x14ac:dyDescent="0.3">
      <c r="A171" s="2" t="s">
        <v>188</v>
      </c>
      <c r="B171" s="2">
        <v>50</v>
      </c>
      <c r="C171" s="2">
        <v>2</v>
      </c>
      <c r="D171" s="2">
        <v>52</v>
      </c>
      <c r="E171">
        <v>3.6257309941520472</v>
      </c>
      <c r="F171">
        <v>904.8585858585858</v>
      </c>
      <c r="G171">
        <v>2.8000000000000003</v>
      </c>
      <c r="H171">
        <v>685.3</v>
      </c>
      <c r="I171">
        <v>3.1000000000000005</v>
      </c>
      <c r="J171">
        <v>1178.3578947368421</v>
      </c>
      <c r="K171">
        <v>3.1694915254237288</v>
      </c>
      <c r="L171">
        <v>956.27857142857135</v>
      </c>
      <c r="M171">
        <v>-0.21637426900584789</v>
      </c>
      <c r="N171">
        <v>-112.71212121212113</v>
      </c>
      <c r="O171">
        <v>0.89999999999999991</v>
      </c>
      <c r="P171">
        <v>-0.21637426900584789</v>
      </c>
      <c r="Q171">
        <v>0.55000000000000027</v>
      </c>
      <c r="R171">
        <v>188.34065934065933</v>
      </c>
      <c r="S171">
        <v>0.42606662770309733</v>
      </c>
      <c r="T171">
        <v>62.162337662337677</v>
      </c>
      <c r="U171">
        <v>-2.2923976608187133</v>
      </c>
      <c r="V171">
        <v>-643.63636363636363</v>
      </c>
      <c r="W171">
        <v>-1</v>
      </c>
      <c r="X171">
        <v>-403.79999999999995</v>
      </c>
      <c r="Y171">
        <v>-1</v>
      </c>
      <c r="Z171">
        <v>-1266.957894736842</v>
      </c>
      <c r="AA171">
        <v>-1.4108708357685562</v>
      </c>
      <c r="AB171">
        <v>-777.89411764705881</v>
      </c>
      <c r="AC171">
        <v>-0.67251461988304095</v>
      </c>
      <c r="AD171">
        <v>154.0454545454545</v>
      </c>
      <c r="AE171">
        <v>-1.1000000000000001</v>
      </c>
      <c r="AF171">
        <v>-462.46969696969688</v>
      </c>
      <c r="AG171">
        <v>-5.0000000000000044E-2</v>
      </c>
      <c r="AH171">
        <v>-238.76923076923077</v>
      </c>
      <c r="AI171">
        <v>-0.59848042080654573</v>
      </c>
      <c r="AJ171">
        <v>-184.12142857142851</v>
      </c>
      <c r="AK171">
        <v>78.585858585858603</v>
      </c>
      <c r="AL171">
        <v>21.788888888888891</v>
      </c>
      <c r="AM171">
        <v>153.01052631578949</v>
      </c>
      <c r="AN171">
        <v>89.392857142857167</v>
      </c>
      <c r="AO171">
        <v>53.484848484848499</v>
      </c>
      <c r="AP171">
        <v>72.787878787878782</v>
      </c>
      <c r="AQ171">
        <v>15.483516483516496</v>
      </c>
      <c r="AR171">
        <v>52.3116883116883</v>
      </c>
      <c r="AS171">
        <v>-35.363636363636374</v>
      </c>
      <c r="AT171">
        <v>-44.900000000000006</v>
      </c>
      <c r="AU171">
        <v>29.589473684210532</v>
      </c>
      <c r="AV171">
        <v>-23.058823529411768</v>
      </c>
      <c r="AW171">
        <v>-17.068181818181813</v>
      </c>
      <c r="AX171">
        <v>-30.454545454545467</v>
      </c>
      <c r="AY171">
        <v>-30.435897435897431</v>
      </c>
      <c r="AZ171">
        <v>-27.257142857142867</v>
      </c>
    </row>
    <row r="172" spans="1:52" x14ac:dyDescent="0.3">
      <c r="A172" s="2" t="s">
        <v>189</v>
      </c>
      <c r="B172" s="2">
        <v>50</v>
      </c>
      <c r="C172" s="2">
        <v>2</v>
      </c>
      <c r="D172" s="2">
        <v>56</v>
      </c>
      <c r="E172">
        <v>0.33333333333333348</v>
      </c>
      <c r="F172">
        <v>89.555555555555543</v>
      </c>
      <c r="G172">
        <v>-0.41578947368421071</v>
      </c>
      <c r="H172">
        <v>-80.344444444444434</v>
      </c>
      <c r="I172">
        <v>0.18954248366013049</v>
      </c>
      <c r="J172">
        <v>-131.22222222222229</v>
      </c>
      <c r="K172">
        <v>5.3571428571428381E-2</v>
      </c>
      <c r="L172">
        <v>-34.072128851540583</v>
      </c>
      <c r="M172">
        <v>-0.92777777777777759</v>
      </c>
      <c r="N172">
        <v>-77.007936507936506</v>
      </c>
      <c r="O172">
        <v>-5.2631578947368585E-2</v>
      </c>
      <c r="P172">
        <v>-0.92777777777777759</v>
      </c>
      <c r="Q172">
        <v>-0.81699346405228779</v>
      </c>
      <c r="R172">
        <v>-686.47727272727275</v>
      </c>
      <c r="S172">
        <v>-0.60714285714285721</v>
      </c>
      <c r="T172">
        <v>-266.44444444444446</v>
      </c>
      <c r="U172">
        <v>-0.875</v>
      </c>
      <c r="V172">
        <v>-7.9682539682539755</v>
      </c>
      <c r="W172">
        <v>2.3157894736842106</v>
      </c>
      <c r="X172">
        <v>575.64444444444439</v>
      </c>
      <c r="Y172">
        <v>2.5882352941176472</v>
      </c>
      <c r="Z172">
        <v>509.00000000000011</v>
      </c>
      <c r="AA172">
        <v>1.1964285714285716</v>
      </c>
      <c r="AB172">
        <v>319.20784313725494</v>
      </c>
      <c r="AC172">
        <v>-0.10000000000000009</v>
      </c>
      <c r="AD172">
        <v>40.436507936507837</v>
      </c>
      <c r="AE172">
        <v>-2.5187969924812026</v>
      </c>
      <c r="AF172">
        <v>-422.74107142857144</v>
      </c>
      <c r="AG172">
        <v>-0.62745098039215685</v>
      </c>
      <c r="AH172">
        <v>250.22727272727275</v>
      </c>
      <c r="AI172">
        <v>-1.0714285714285716</v>
      </c>
      <c r="AJ172">
        <v>-78.08888888888896</v>
      </c>
      <c r="AK172">
        <v>-20.444444444444429</v>
      </c>
      <c r="AL172">
        <v>64.133333333333354</v>
      </c>
      <c r="AM172">
        <v>-53.088888888888903</v>
      </c>
      <c r="AN172">
        <v>-0.58263305322128645</v>
      </c>
      <c r="AO172">
        <v>66.626984126984098</v>
      </c>
      <c r="AP172">
        <v>-54.5</v>
      </c>
      <c r="AQ172">
        <v>19.261363636363626</v>
      </c>
      <c r="AR172">
        <v>4.1111111111111143</v>
      </c>
      <c r="AS172">
        <v>84.476190476190453</v>
      </c>
      <c r="AT172">
        <v>88.066666666666663</v>
      </c>
      <c r="AU172">
        <v>18.53333333333336</v>
      </c>
      <c r="AV172">
        <v>72.725490196078425</v>
      </c>
      <c r="AW172">
        <v>15.658730158730179</v>
      </c>
      <c r="AX172">
        <v>81.5</v>
      </c>
      <c r="AY172">
        <v>-8.4696969696969688</v>
      </c>
      <c r="AZ172">
        <v>32.27222222222224</v>
      </c>
    </row>
    <row r="173" spans="1:52" x14ac:dyDescent="0.3">
      <c r="A173" s="2" t="s">
        <v>190</v>
      </c>
      <c r="B173" s="2">
        <v>50</v>
      </c>
      <c r="C173" s="2">
        <v>2</v>
      </c>
      <c r="D173" s="2">
        <v>51</v>
      </c>
      <c r="E173">
        <v>-1.9750000000000001</v>
      </c>
      <c r="F173">
        <v>-159.73333333333335</v>
      </c>
      <c r="G173">
        <v>-2.3444444444444441</v>
      </c>
      <c r="H173">
        <v>-167.35714285714289</v>
      </c>
      <c r="I173">
        <v>-1.4000000000000001</v>
      </c>
      <c r="J173">
        <v>-421.23333333333335</v>
      </c>
      <c r="K173">
        <v>-1.9037037037037035</v>
      </c>
      <c r="L173">
        <v>-245.86813186813185</v>
      </c>
      <c r="M173">
        <v>-2.9249999999999998</v>
      </c>
      <c r="N173">
        <v>-250.92857142857133</v>
      </c>
      <c r="O173">
        <v>-2.9388888888888887</v>
      </c>
      <c r="P173">
        <v>-2.9249999999999998</v>
      </c>
      <c r="Q173">
        <v>-2</v>
      </c>
      <c r="R173">
        <v>-531.57142857142856</v>
      </c>
      <c r="S173">
        <v>-2.6277777777777773</v>
      </c>
      <c r="T173">
        <v>-611.98928571428576</v>
      </c>
      <c r="U173">
        <v>-0.28888888888888875</v>
      </c>
      <c r="V173">
        <v>-616.66666666666674</v>
      </c>
      <c r="W173">
        <v>0.39999999999999991</v>
      </c>
      <c r="X173">
        <v>20.023809523809518</v>
      </c>
      <c r="Y173">
        <v>-0.23333333333333339</v>
      </c>
      <c r="Z173">
        <v>115.10000000000002</v>
      </c>
      <c r="AA173">
        <v>-3.8095238095238404E-2</v>
      </c>
      <c r="AB173">
        <v>-165.59615384615381</v>
      </c>
      <c r="AC173">
        <v>-1.4222222222222225</v>
      </c>
      <c r="AD173">
        <v>-127.14285714285734</v>
      </c>
      <c r="AE173">
        <v>-0.65000000000000036</v>
      </c>
      <c r="AF173">
        <v>69.791666666666742</v>
      </c>
      <c r="AG173">
        <v>-0.6333333333333333</v>
      </c>
      <c r="AH173">
        <v>-714.32857142857154</v>
      </c>
      <c r="AI173">
        <v>-0.88809523809523805</v>
      </c>
      <c r="AJ173">
        <v>-228.02499999999986</v>
      </c>
      <c r="AK173">
        <v>27.26666666666668</v>
      </c>
      <c r="AL173">
        <v>58.071428571428584</v>
      </c>
      <c r="AM173">
        <v>2.1333333333333258</v>
      </c>
      <c r="AN173">
        <v>30.556776556776583</v>
      </c>
      <c r="AO173">
        <v>120.78571428571428</v>
      </c>
      <c r="AP173">
        <v>-111.25</v>
      </c>
      <c r="AQ173">
        <v>-30.035714285714278</v>
      </c>
      <c r="AR173">
        <v>6.9035714285714675</v>
      </c>
      <c r="AS173">
        <v>-14.666666666666686</v>
      </c>
      <c r="AT173">
        <v>-16.738095238095269</v>
      </c>
      <c r="AU173">
        <v>84.6</v>
      </c>
      <c r="AV173">
        <v>13.496794871794862</v>
      </c>
      <c r="AW173">
        <v>37.142857142857139</v>
      </c>
      <c r="AX173">
        <v>-6.75</v>
      </c>
      <c r="AY173">
        <v>-39.914285714285711</v>
      </c>
      <c r="AZ173">
        <v>2.8249999999999886</v>
      </c>
    </row>
    <row r="174" spans="1:52" x14ac:dyDescent="0.3">
      <c r="A174" s="2" t="s">
        <v>191</v>
      </c>
      <c r="B174" s="2">
        <v>50</v>
      </c>
      <c r="C174" s="2">
        <v>2</v>
      </c>
      <c r="D174" s="2">
        <v>50</v>
      </c>
      <c r="E174">
        <v>1.5964912280701751</v>
      </c>
      <c r="F174">
        <v>145.05555555555554</v>
      </c>
      <c r="G174">
        <v>-0.25714285714285712</v>
      </c>
      <c r="H174">
        <v>-261.59999999999991</v>
      </c>
      <c r="I174">
        <v>9.4444444444444553E-2</v>
      </c>
      <c r="J174">
        <v>-306.58928571428578</v>
      </c>
      <c r="K174">
        <v>0.51050847457627135</v>
      </c>
      <c r="L174">
        <v>-143.48034398034395</v>
      </c>
      <c r="M174">
        <v>-2.7660818713450288</v>
      </c>
      <c r="N174">
        <v>-903.08791208791217</v>
      </c>
      <c r="O174">
        <v>-1.092857142857143</v>
      </c>
      <c r="P174">
        <v>-2.7660818713450288</v>
      </c>
      <c r="Q174">
        <v>-2.588888888888889</v>
      </c>
      <c r="R174">
        <v>-1116.2166666666667</v>
      </c>
      <c r="S174">
        <v>-2.1701694915254239</v>
      </c>
      <c r="T174">
        <v>-769.93859649122805</v>
      </c>
      <c r="U174">
        <v>-0.15204678362573087</v>
      </c>
      <c r="V174">
        <v>-41.633333333333326</v>
      </c>
      <c r="W174">
        <v>0.28888888888888875</v>
      </c>
      <c r="X174">
        <v>518</v>
      </c>
      <c r="Y174">
        <v>-0.27499999999999991</v>
      </c>
      <c r="Z174">
        <v>166.51428571428573</v>
      </c>
      <c r="AA174">
        <v>-2.2816166883963707E-2</v>
      </c>
      <c r="AB174">
        <v>220.72466216216208</v>
      </c>
      <c r="AC174">
        <v>2.5438596491228065</v>
      </c>
      <c r="AD174">
        <v>927.89743589743603</v>
      </c>
      <c r="AE174">
        <v>-0.49444444444444446</v>
      </c>
      <c r="AF174">
        <v>44.064102564102654</v>
      </c>
      <c r="AG174">
        <v>0.82500000000000018</v>
      </c>
      <c r="AH174">
        <v>800.91666666666674</v>
      </c>
      <c r="AI174">
        <v>0.95632333767927014</v>
      </c>
      <c r="AJ174">
        <v>585.1052631578948</v>
      </c>
      <c r="AK174">
        <v>16.166666666666657</v>
      </c>
      <c r="AL174">
        <v>100.8727272727273</v>
      </c>
      <c r="AM174">
        <v>-68.232142857142861</v>
      </c>
      <c r="AN174">
        <v>7.4545454545454675</v>
      </c>
      <c r="AO174">
        <v>-25.263736263736263</v>
      </c>
      <c r="AP174">
        <v>28.487179487179503</v>
      </c>
      <c r="AQ174">
        <v>-46.633333333333354</v>
      </c>
      <c r="AR174">
        <v>-11.663742690058484</v>
      </c>
      <c r="AS174">
        <v>11.033333333333331</v>
      </c>
      <c r="AT174">
        <v>79.72727272727272</v>
      </c>
      <c r="AU174">
        <v>-40.742857142857162</v>
      </c>
      <c r="AV174">
        <v>24.875</v>
      </c>
      <c r="AW174">
        <v>111.85897435897434</v>
      </c>
      <c r="AX174">
        <v>57.512820512820497</v>
      </c>
      <c r="AY174">
        <v>96.833333333333343</v>
      </c>
      <c r="AZ174">
        <v>88.997076023391827</v>
      </c>
    </row>
    <row r="175" spans="1:52" x14ac:dyDescent="0.3">
      <c r="A175" s="2" t="s">
        <v>192</v>
      </c>
      <c r="B175" s="2">
        <v>50</v>
      </c>
      <c r="C175" s="2">
        <v>2</v>
      </c>
      <c r="D175" s="2">
        <v>50</v>
      </c>
      <c r="E175">
        <v>-0.26666666666666666</v>
      </c>
      <c r="F175">
        <v>-36.222222222222229</v>
      </c>
      <c r="G175">
        <v>-0.6</v>
      </c>
      <c r="H175">
        <v>-42.083333333333343</v>
      </c>
      <c r="I175">
        <v>-0.39999999999999997</v>
      </c>
      <c r="J175">
        <v>16.625</v>
      </c>
      <c r="K175">
        <v>-0.4264367816091954</v>
      </c>
      <c r="L175">
        <v>-28.220689655172407</v>
      </c>
      <c r="M175">
        <v>-0.36666666666666664</v>
      </c>
      <c r="N175">
        <v>-83.888888888888872</v>
      </c>
      <c r="O175">
        <v>5.0000000000000044E-2</v>
      </c>
      <c r="P175">
        <v>-0.36666666666666664</v>
      </c>
      <c r="Q175">
        <v>-0.39999999999999997</v>
      </c>
      <c r="R175">
        <v>-55.433333333333323</v>
      </c>
      <c r="S175">
        <v>-0.2385057471264368</v>
      </c>
      <c r="T175">
        <v>-44.275555555555556</v>
      </c>
      <c r="U175">
        <v>-2.2749999999999999</v>
      </c>
      <c r="V175">
        <v>-1192.0277777777778</v>
      </c>
      <c r="W175">
        <v>-1.0142857142857142</v>
      </c>
      <c r="X175">
        <v>-1137.4166666666667</v>
      </c>
      <c r="Y175">
        <v>-2.6</v>
      </c>
      <c r="Z175">
        <v>-904.95833333333326</v>
      </c>
      <c r="AA175">
        <v>-2.0466666666666669</v>
      </c>
      <c r="AB175">
        <v>-1051.5459770114944</v>
      </c>
      <c r="AC175">
        <v>-1.05</v>
      </c>
      <c r="AD175">
        <v>-479.44444444444446</v>
      </c>
      <c r="AE175">
        <v>-0.93571428571428583</v>
      </c>
      <c r="AF175">
        <v>-276.60000000000002</v>
      </c>
      <c r="AG175">
        <v>-1.3</v>
      </c>
      <c r="AH175">
        <v>-300.02499999999998</v>
      </c>
      <c r="AI175">
        <v>-1.1366666666666667</v>
      </c>
      <c r="AJ175">
        <v>-340.78</v>
      </c>
      <c r="AK175">
        <v>3.5555555555555571</v>
      </c>
      <c r="AL175">
        <v>-20.583333333333329</v>
      </c>
      <c r="AM175">
        <v>-5.25</v>
      </c>
      <c r="AN175">
        <v>-5.8827586206896569</v>
      </c>
      <c r="AO175">
        <v>-22.1111111111111</v>
      </c>
      <c r="AP175">
        <v>6.1666666666666572</v>
      </c>
      <c r="AQ175">
        <v>-1.7333333333333343</v>
      </c>
      <c r="AR175">
        <v>-6.4044444444444366</v>
      </c>
      <c r="AS175">
        <v>-74.055555555555557</v>
      </c>
      <c r="AT175">
        <v>-116.41666666666667</v>
      </c>
      <c r="AU175">
        <v>-95.583333333333343</v>
      </c>
      <c r="AV175">
        <v>-92.267241379310349</v>
      </c>
      <c r="AW175">
        <v>-113.02222222222224</v>
      </c>
      <c r="AX175">
        <v>-54.233333333333334</v>
      </c>
      <c r="AY175">
        <v>-65.724999999999994</v>
      </c>
      <c r="AZ175">
        <v>-75.151111111111121</v>
      </c>
    </row>
    <row r="176" spans="1:52" x14ac:dyDescent="0.3">
      <c r="A176" s="2" t="s">
        <v>194</v>
      </c>
      <c r="B176" s="2">
        <v>50</v>
      </c>
      <c r="C176" s="2">
        <v>2</v>
      </c>
      <c r="D176" s="2">
        <v>58</v>
      </c>
      <c r="E176">
        <v>0.36111111111111105</v>
      </c>
      <c r="F176">
        <v>26.542857142857144</v>
      </c>
      <c r="G176">
        <v>-3.0555555555555558E-2</v>
      </c>
      <c r="H176">
        <v>78.75</v>
      </c>
      <c r="I176">
        <v>4.9999999999999933E-2</v>
      </c>
      <c r="J176">
        <v>51.4375</v>
      </c>
      <c r="K176">
        <v>0.12561576354679804</v>
      </c>
      <c r="L176">
        <v>49.941471571906362</v>
      </c>
      <c r="M176">
        <v>-0.41666666666666663</v>
      </c>
      <c r="N176">
        <v>-145.15384615384616</v>
      </c>
      <c r="O176">
        <v>0.11666666666666659</v>
      </c>
      <c r="P176">
        <v>-0.41666666666666663</v>
      </c>
      <c r="Q176">
        <v>-0.29999999999999993</v>
      </c>
      <c r="R176">
        <v>-66.535714285714278</v>
      </c>
      <c r="S176">
        <v>-0.20073891625615764</v>
      </c>
      <c r="T176">
        <v>-32.017073170731692</v>
      </c>
      <c r="U176">
        <v>0.42777777777777781</v>
      </c>
      <c r="V176">
        <v>49.857142857142861</v>
      </c>
      <c r="W176">
        <v>0.27499999999999997</v>
      </c>
      <c r="X176">
        <v>-10.75</v>
      </c>
      <c r="Y176">
        <v>-0.14999999999999991</v>
      </c>
      <c r="Z176">
        <v>-95.1875</v>
      </c>
      <c r="AA176">
        <v>0.18390804597701155</v>
      </c>
      <c r="AB176">
        <v>-56.897515527950333</v>
      </c>
      <c r="AC176">
        <v>-0.26111111111111118</v>
      </c>
      <c r="AD176">
        <v>6.9871794871795032</v>
      </c>
      <c r="AE176">
        <v>-0.75</v>
      </c>
      <c r="AF176">
        <v>-145.33333333333331</v>
      </c>
      <c r="AG176">
        <v>0.19999999999999996</v>
      </c>
      <c r="AH176">
        <v>8.2857142857142776</v>
      </c>
      <c r="AI176">
        <v>-0.27068965517241383</v>
      </c>
      <c r="AJ176">
        <v>-54.482926829268308</v>
      </c>
      <c r="AK176">
        <v>2.6857142857142975</v>
      </c>
      <c r="AL176">
        <v>96.875</v>
      </c>
      <c r="AM176">
        <v>34.125</v>
      </c>
      <c r="AN176">
        <v>40.946488294314364</v>
      </c>
      <c r="AO176">
        <v>-34.384615384615387</v>
      </c>
      <c r="AP176">
        <v>71.535714285714292</v>
      </c>
      <c r="AQ176">
        <v>25.892857142857139</v>
      </c>
      <c r="AR176">
        <v>30.20975609756097</v>
      </c>
      <c r="AS176">
        <v>15.714285714285708</v>
      </c>
      <c r="AT176">
        <v>-28.875</v>
      </c>
      <c r="AU176">
        <v>-47.375</v>
      </c>
      <c r="AV176">
        <v>-35.440993788819881</v>
      </c>
      <c r="AW176">
        <v>-21.448717948717956</v>
      </c>
      <c r="AX176">
        <v>-51.119047619047635</v>
      </c>
      <c r="AY176">
        <v>-4.8095238095238102</v>
      </c>
      <c r="AZ176">
        <v>-31.20975609756097</v>
      </c>
    </row>
    <row r="177" spans="1:52" x14ac:dyDescent="0.3">
      <c r="A177" s="2" t="s">
        <v>195</v>
      </c>
      <c r="B177" s="2">
        <v>60</v>
      </c>
      <c r="C177" s="2">
        <v>1</v>
      </c>
      <c r="D177" s="2">
        <v>64</v>
      </c>
      <c r="E177">
        <v>2.2444444444444445</v>
      </c>
      <c r="F177">
        <v>349.38888888888891</v>
      </c>
      <c r="G177">
        <v>2.3801169590643276</v>
      </c>
      <c r="H177">
        <v>435.38562091503263</v>
      </c>
      <c r="I177">
        <v>2</v>
      </c>
      <c r="J177">
        <v>258.97647058823532</v>
      </c>
      <c r="K177">
        <v>2.1970443349753692</v>
      </c>
      <c r="L177">
        <v>343.19780219780205</v>
      </c>
      <c r="M177">
        <v>-1.8555555555555554</v>
      </c>
      <c r="N177">
        <v>-772.17142857142846</v>
      </c>
      <c r="O177">
        <v>-1.8128654970760232</v>
      </c>
      <c r="P177">
        <v>-1.8555555555555554</v>
      </c>
      <c r="Q177">
        <v>-1.9368421052631579</v>
      </c>
      <c r="R177">
        <v>-829.33333333333337</v>
      </c>
      <c r="S177">
        <v>-1.8583743842364533</v>
      </c>
      <c r="T177">
        <v>-773.58888888888896</v>
      </c>
      <c r="U177">
        <v>1.1000000000000001</v>
      </c>
      <c r="V177">
        <v>429.49999999999989</v>
      </c>
      <c r="W177">
        <v>1.7421052631578946</v>
      </c>
      <c r="X177">
        <v>628.80882352941171</v>
      </c>
      <c r="Y177">
        <v>2</v>
      </c>
      <c r="Z177">
        <v>523.96638655462175</v>
      </c>
      <c r="AA177">
        <v>1.6172413793103453</v>
      </c>
      <c r="AB177">
        <v>521.68910256410265</v>
      </c>
      <c r="AC177">
        <v>-1.2000000000000002</v>
      </c>
      <c r="AD177">
        <v>-282.62222222222226</v>
      </c>
      <c r="AE177">
        <v>-2.1315789473684212</v>
      </c>
      <c r="AF177">
        <v>-524.9666666666667</v>
      </c>
      <c r="AG177">
        <v>-1.9631578947368422</v>
      </c>
      <c r="AH177">
        <v>-511.06666666666661</v>
      </c>
      <c r="AI177">
        <v>-1.7678160919540229</v>
      </c>
      <c r="AJ177">
        <v>-446.50881226053639</v>
      </c>
      <c r="AK177">
        <v>-56.888888888888886</v>
      </c>
      <c r="AL177">
        <v>-30.28758169934639</v>
      </c>
      <c r="AM177">
        <v>-48.247058823529386</v>
      </c>
      <c r="AN177">
        <v>-44.648351648351678</v>
      </c>
      <c r="AO177">
        <v>-30.723809523809535</v>
      </c>
      <c r="AP177">
        <v>-35.076190476190504</v>
      </c>
      <c r="AQ177">
        <v>-58.933333333333337</v>
      </c>
      <c r="AR177">
        <v>-42.286111111111126</v>
      </c>
      <c r="AS177">
        <v>3.3333333333333428</v>
      </c>
      <c r="AT177">
        <v>43.176470588235304</v>
      </c>
      <c r="AU177">
        <v>29.504201680672253</v>
      </c>
      <c r="AV177">
        <v>24.951923076923094</v>
      </c>
      <c r="AW177">
        <v>-121.46666666666664</v>
      </c>
      <c r="AX177">
        <v>-37.566666666666663</v>
      </c>
      <c r="AY177">
        <v>-46.066666666666663</v>
      </c>
      <c r="AZ177">
        <v>-68.686590038314137</v>
      </c>
    </row>
    <row r="178" spans="1:52" x14ac:dyDescent="0.3">
      <c r="A178" s="2" t="s">
        <v>196</v>
      </c>
      <c r="B178" s="2">
        <v>60</v>
      </c>
      <c r="C178" s="2">
        <v>1</v>
      </c>
      <c r="D178" s="2">
        <v>63</v>
      </c>
      <c r="E178">
        <v>-0.21111111111111081</v>
      </c>
      <c r="F178">
        <v>-41.375</v>
      </c>
      <c r="G178">
        <v>-1.2999999999999998</v>
      </c>
      <c r="H178">
        <v>-116.26984126984121</v>
      </c>
      <c r="I178">
        <v>0.44999999999999973</v>
      </c>
      <c r="J178">
        <v>47.797385620915065</v>
      </c>
      <c r="K178">
        <v>-0.36839080459770157</v>
      </c>
      <c r="L178">
        <v>-25.820512820512818</v>
      </c>
      <c r="M178">
        <v>-1.6722222222222225</v>
      </c>
      <c r="N178">
        <v>-117.63333333333333</v>
      </c>
      <c r="O178">
        <v>-1.4</v>
      </c>
      <c r="P178">
        <v>-1.6722222222222225</v>
      </c>
      <c r="Q178">
        <v>-2.3000000000000003</v>
      </c>
      <c r="R178">
        <v>-584.64705882352951</v>
      </c>
      <c r="S178">
        <v>-1.7683908045977015</v>
      </c>
      <c r="T178">
        <v>-229.77777777777771</v>
      </c>
      <c r="U178">
        <v>1.2249999999999996</v>
      </c>
      <c r="V178">
        <v>176.60000000000002</v>
      </c>
      <c r="W178">
        <v>0.52499999999999991</v>
      </c>
      <c r="X178">
        <v>59.412698412698433</v>
      </c>
      <c r="Y178">
        <v>0.56111111111111134</v>
      </c>
      <c r="Z178">
        <v>115.64705882352939</v>
      </c>
      <c r="AA178">
        <v>0.77666666666666684</v>
      </c>
      <c r="AB178">
        <v>117.40384615384619</v>
      </c>
      <c r="AC178">
        <v>1.5750000000000002</v>
      </c>
      <c r="AD178">
        <v>245.83333333333337</v>
      </c>
      <c r="AE178">
        <v>1.6749999999999998</v>
      </c>
      <c r="AF178">
        <v>425.01754385964921</v>
      </c>
      <c r="AG178">
        <v>6.6666666666667318E-2</v>
      </c>
      <c r="AH178">
        <v>29.504201680672395</v>
      </c>
      <c r="AI178">
        <v>1.0566666666666666</v>
      </c>
      <c r="AJ178">
        <v>206.44444444444434</v>
      </c>
      <c r="AK178">
        <v>-37.639705882352928</v>
      </c>
      <c r="AL178">
        <v>-110.71428571428572</v>
      </c>
      <c r="AM178">
        <v>-39.215686274509807</v>
      </c>
      <c r="AN178">
        <v>-60.224358974358978</v>
      </c>
      <c r="AO178">
        <v>7.5</v>
      </c>
      <c r="AP178">
        <v>-41.543859649122822</v>
      </c>
      <c r="AQ178">
        <v>-48.134453781512605</v>
      </c>
      <c r="AR178">
        <v>-31.296296296296276</v>
      </c>
      <c r="AS178">
        <v>-4.2352941176470722</v>
      </c>
      <c r="AT178">
        <v>31.428571428571416</v>
      </c>
      <c r="AU178">
        <v>108.38235294117646</v>
      </c>
      <c r="AV178">
        <v>45.752136752136778</v>
      </c>
      <c r="AW178">
        <v>-29.699999999999989</v>
      </c>
      <c r="AX178">
        <v>108.37719298245614</v>
      </c>
      <c r="AY178">
        <v>-4.0084033613445342</v>
      </c>
      <c r="AZ178">
        <v>27.129629629629619</v>
      </c>
    </row>
    <row r="179" spans="1:52" x14ac:dyDescent="0.3">
      <c r="A179" s="2" t="s">
        <v>197</v>
      </c>
      <c r="B179" s="2">
        <v>60</v>
      </c>
      <c r="C179" s="2">
        <v>1</v>
      </c>
      <c r="D179" s="2">
        <v>66</v>
      </c>
      <c r="E179">
        <v>1.3250000000000002</v>
      </c>
      <c r="F179">
        <v>63.486111111111086</v>
      </c>
      <c r="G179">
        <v>-0.54999999999999982</v>
      </c>
      <c r="H179">
        <v>-304.41176470588243</v>
      </c>
      <c r="I179">
        <v>6.3157894736842302E-2</v>
      </c>
      <c r="J179">
        <v>-287.6875</v>
      </c>
      <c r="K179">
        <v>0.25665859564164695</v>
      </c>
      <c r="L179">
        <v>-167.22969187675062</v>
      </c>
      <c r="M179">
        <v>-0.95000000000000018</v>
      </c>
      <c r="N179">
        <v>-360.4</v>
      </c>
      <c r="O179">
        <v>-1.2499999999999998</v>
      </c>
      <c r="P179">
        <v>-0.95000000000000018</v>
      </c>
      <c r="Q179">
        <v>-0.7578947368421054</v>
      </c>
      <c r="R179">
        <v>-488.14772727272725</v>
      </c>
      <c r="S179">
        <v>-1.0060532687651329</v>
      </c>
      <c r="T179">
        <v>-442.36428571428576</v>
      </c>
      <c r="U179">
        <v>2.5777777777777775</v>
      </c>
      <c r="V179">
        <v>634.60317460317469</v>
      </c>
      <c r="W179">
        <v>2.9611111111111108</v>
      </c>
      <c r="X179">
        <v>938.30065359477135</v>
      </c>
      <c r="Y179">
        <v>2.7368421052631575</v>
      </c>
      <c r="Z179">
        <v>944.85416666666674</v>
      </c>
      <c r="AA179">
        <v>2.7433414043583531</v>
      </c>
      <c r="AB179">
        <v>827.4125490196077</v>
      </c>
      <c r="AC179">
        <v>-3.4388888888888891</v>
      </c>
      <c r="AD179">
        <v>-722.26666666666665</v>
      </c>
      <c r="AE179">
        <v>-3.0611111111111109</v>
      </c>
      <c r="AF179">
        <v>-530.15873015873012</v>
      </c>
      <c r="AG179">
        <v>-2.5421052631578949</v>
      </c>
      <c r="AH179">
        <v>-387.42727272727279</v>
      </c>
      <c r="AI179">
        <v>-2.9939467312348671</v>
      </c>
      <c r="AJ179">
        <v>-547.27857142857124</v>
      </c>
      <c r="AK179">
        <v>31.055555555555543</v>
      </c>
      <c r="AL179">
        <v>-29.617647058823536</v>
      </c>
      <c r="AM179">
        <v>-55</v>
      </c>
      <c r="AN179">
        <v>-17.696778711484598</v>
      </c>
      <c r="AO179">
        <v>16.76666666666668</v>
      </c>
      <c r="AP179">
        <v>1.785714285714306</v>
      </c>
      <c r="AQ179">
        <v>49.10227272727272</v>
      </c>
      <c r="AR179">
        <v>17.516666666666652</v>
      </c>
      <c r="AS179">
        <v>-51.484126984126988</v>
      </c>
      <c r="AT179">
        <v>30.895424836601308</v>
      </c>
      <c r="AU179">
        <v>38.888888888888886</v>
      </c>
      <c r="AV179">
        <v>6.7639215686274667</v>
      </c>
      <c r="AW179">
        <v>4.7333333333333201</v>
      </c>
      <c r="AX179">
        <v>-7.8492063492063551</v>
      </c>
      <c r="AY179">
        <v>-88.027272727272731</v>
      </c>
      <c r="AZ179">
        <v>-28.278571428571411</v>
      </c>
    </row>
    <row r="180" spans="1:52" x14ac:dyDescent="0.3">
      <c r="A180" s="2" t="s">
        <v>198</v>
      </c>
      <c r="B180" s="2">
        <v>60</v>
      </c>
      <c r="C180" s="2">
        <v>1</v>
      </c>
      <c r="D180" s="2">
        <v>65</v>
      </c>
      <c r="E180">
        <v>3.3888888888888893</v>
      </c>
      <c r="F180">
        <v>866.99305555555566</v>
      </c>
      <c r="G180">
        <v>1.3499999999999996</v>
      </c>
      <c r="H180">
        <v>193.90588235294126</v>
      </c>
      <c r="I180">
        <v>2.2999999999999998</v>
      </c>
      <c r="J180">
        <v>757.75163398692803</v>
      </c>
      <c r="K180">
        <v>2.3132183908045971</v>
      </c>
      <c r="L180">
        <v>595.21571428571417</v>
      </c>
      <c r="M180">
        <v>-1.2666666666666668</v>
      </c>
      <c r="N180">
        <v>-481.41176470588232</v>
      </c>
      <c r="O180">
        <v>0.25</v>
      </c>
      <c r="P180">
        <v>-1.2666666666666668</v>
      </c>
      <c r="Q180">
        <v>-0.5</v>
      </c>
      <c r="R180">
        <v>-347.50833333333344</v>
      </c>
      <c r="S180">
        <v>-0.47758620689655151</v>
      </c>
      <c r="T180">
        <v>-238.67772108843542</v>
      </c>
      <c r="U180">
        <v>1.3</v>
      </c>
      <c r="V180">
        <v>359.89583333333337</v>
      </c>
      <c r="W180">
        <v>1.838888888888889</v>
      </c>
      <c r="X180">
        <v>683.579831932773</v>
      </c>
      <c r="Y180">
        <v>0.99999999999999978</v>
      </c>
      <c r="Z180">
        <v>351.47058823529414</v>
      </c>
      <c r="AA180">
        <v>1.3764367816091956</v>
      </c>
      <c r="AB180">
        <v>471.17000000000007</v>
      </c>
      <c r="AC180">
        <v>-2.9</v>
      </c>
      <c r="AD180">
        <v>-800.28823529411773</v>
      </c>
      <c r="AE180">
        <v>-3.35</v>
      </c>
      <c r="AF180">
        <v>-953.38562091503263</v>
      </c>
      <c r="AG180">
        <v>-2.7</v>
      </c>
      <c r="AH180">
        <v>-631.66666666666652</v>
      </c>
      <c r="AI180">
        <v>-2.9706896551724138</v>
      </c>
      <c r="AJ180">
        <v>-798.84095707248423</v>
      </c>
      <c r="AK180">
        <v>11.9375</v>
      </c>
      <c r="AL180">
        <v>-46.241176470588243</v>
      </c>
      <c r="AM180">
        <v>-58.732026143790847</v>
      </c>
      <c r="AN180">
        <v>-30.998571428571438</v>
      </c>
      <c r="AO180">
        <v>-7.9831932773109315</v>
      </c>
      <c r="AP180">
        <v>14.921568627450938</v>
      </c>
      <c r="AQ180">
        <v>-34.266666666666652</v>
      </c>
      <c r="AR180">
        <v>-8.1054421768707812</v>
      </c>
      <c r="AS180">
        <v>25.0625</v>
      </c>
      <c r="AT180">
        <v>80.512605042016787</v>
      </c>
      <c r="AU180">
        <v>46.462184873949582</v>
      </c>
      <c r="AV180">
        <v>52.319999999999993</v>
      </c>
      <c r="AW180">
        <v>-51.388235294117635</v>
      </c>
      <c r="AX180">
        <v>-30.366013071895395</v>
      </c>
      <c r="AY180">
        <v>-6.5333333333333599</v>
      </c>
      <c r="AZ180">
        <v>-31.992258972554509</v>
      </c>
    </row>
    <row r="181" spans="1:52" x14ac:dyDescent="0.3">
      <c r="A181" s="2" t="s">
        <v>199</v>
      </c>
      <c r="B181" s="2">
        <v>60</v>
      </c>
      <c r="C181" s="2">
        <v>1</v>
      </c>
      <c r="D181" s="2">
        <v>69</v>
      </c>
      <c r="E181">
        <v>2.39766081871345</v>
      </c>
      <c r="F181">
        <v>604.53968253968242</v>
      </c>
      <c r="G181">
        <v>0.77222222222222214</v>
      </c>
      <c r="H181">
        <v>263.22058823529414</v>
      </c>
      <c r="I181">
        <v>1.7999999999999998</v>
      </c>
      <c r="J181">
        <v>190.36666666666679</v>
      </c>
      <c r="K181">
        <v>1.6398305084745761</v>
      </c>
      <c r="L181">
        <v>336.50301464254972</v>
      </c>
      <c r="M181">
        <v>-2.5087719298245617</v>
      </c>
      <c r="N181">
        <v>-487.63157894736833</v>
      </c>
      <c r="O181">
        <v>-0.3666666666666667</v>
      </c>
      <c r="P181">
        <v>-2.5087719298245617</v>
      </c>
      <c r="Q181">
        <v>-2.5</v>
      </c>
      <c r="R181">
        <v>-785.75</v>
      </c>
      <c r="S181">
        <v>-1.7887409200968525</v>
      </c>
      <c r="T181">
        <v>-497.28265306122455</v>
      </c>
      <c r="U181">
        <v>1.8245614035087721</v>
      </c>
      <c r="V181">
        <v>645.07142857142867</v>
      </c>
      <c r="W181">
        <v>3.0750000000000002</v>
      </c>
      <c r="X181">
        <v>1005.3294117647058</v>
      </c>
      <c r="Y181">
        <v>0.97777777777777786</v>
      </c>
      <c r="Z181">
        <v>849.19047619047615</v>
      </c>
      <c r="AA181">
        <v>1.8601694915254239</v>
      </c>
      <c r="AB181">
        <v>833.13455149501658</v>
      </c>
      <c r="AC181">
        <v>-1.1578947368421053</v>
      </c>
      <c r="AD181">
        <v>-538.03508771929842</v>
      </c>
      <c r="AE181">
        <v>-3.55</v>
      </c>
      <c r="AF181">
        <v>-830.98214285714289</v>
      </c>
      <c r="AG181">
        <v>-1.8111111111111109</v>
      </c>
      <c r="AH181">
        <v>-144.54166666666674</v>
      </c>
      <c r="AI181">
        <v>-2.3898305084745761</v>
      </c>
      <c r="AJ181">
        <v>-518.96734693877534</v>
      </c>
      <c r="AK181">
        <v>29.452380952380963</v>
      </c>
      <c r="AL181">
        <v>-8.4485294117646959</v>
      </c>
      <c r="AM181">
        <v>9.466666666666697</v>
      </c>
      <c r="AN181">
        <v>10.165374677002603</v>
      </c>
      <c r="AO181">
        <v>74.863157894736844</v>
      </c>
      <c r="AP181">
        <v>48.214285714285722</v>
      </c>
      <c r="AQ181">
        <v>-5.5</v>
      </c>
      <c r="AR181">
        <v>34.212244897959181</v>
      </c>
      <c r="AS181">
        <v>-18.285714285714278</v>
      </c>
      <c r="AT181">
        <v>-6.3764705882352928</v>
      </c>
      <c r="AU181">
        <v>71.904761904761898</v>
      </c>
      <c r="AV181">
        <v>26.279069767441854</v>
      </c>
      <c r="AW181">
        <v>-95.596491228070136</v>
      </c>
      <c r="AX181">
        <v>-60.410714285714278</v>
      </c>
      <c r="AY181">
        <v>64.972222222222229</v>
      </c>
      <c r="AZ181">
        <v>-10.462244897959181</v>
      </c>
    </row>
    <row r="182" spans="1:52" x14ac:dyDescent="0.3">
      <c r="A182" s="2" t="s">
        <v>200</v>
      </c>
      <c r="B182" s="2">
        <v>60</v>
      </c>
      <c r="C182" s="2">
        <v>1</v>
      </c>
      <c r="D182" s="2">
        <v>62</v>
      </c>
      <c r="E182">
        <v>-0.5</v>
      </c>
      <c r="F182">
        <v>70.166666666666742</v>
      </c>
      <c r="G182">
        <v>-0.20555555555555527</v>
      </c>
      <c r="H182">
        <v>-129.59999999999991</v>
      </c>
      <c r="I182">
        <v>-0.38011695906432752</v>
      </c>
      <c r="J182">
        <v>-290.91666666666663</v>
      </c>
      <c r="K182">
        <v>-0.37225360954174502</v>
      </c>
      <c r="L182">
        <v>-99.38571428571413</v>
      </c>
      <c r="M182">
        <v>-1.4222222222222225</v>
      </c>
      <c r="N182">
        <v>-680.96666666666658</v>
      </c>
      <c r="O182">
        <v>-0.67222222222222217</v>
      </c>
      <c r="P182">
        <v>-1.4222222222222225</v>
      </c>
      <c r="Q182">
        <v>-1.7543859649122808</v>
      </c>
      <c r="R182">
        <v>-839.69696969696963</v>
      </c>
      <c r="S182">
        <v>-1.2762084118016321</v>
      </c>
      <c r="T182">
        <v>-668.16091954022988</v>
      </c>
      <c r="U182">
        <v>-0.39999999999999991</v>
      </c>
      <c r="V182">
        <v>-478.16666666666674</v>
      </c>
      <c r="W182">
        <v>-0.45000000000000018</v>
      </c>
      <c r="X182">
        <v>74.14285714285711</v>
      </c>
      <c r="Y182">
        <v>-1.3421052631578947</v>
      </c>
      <c r="Z182">
        <v>80.821428571428555</v>
      </c>
      <c r="AA182">
        <v>-0.72033898305084754</v>
      </c>
      <c r="AB182">
        <v>-29.103174603174693</v>
      </c>
      <c r="AC182">
        <v>-2.0999999999999996</v>
      </c>
      <c r="AD182">
        <v>-447.07500000000005</v>
      </c>
      <c r="AE182">
        <v>-2.25</v>
      </c>
      <c r="AF182">
        <v>-872.41666666666674</v>
      </c>
      <c r="AG182">
        <v>-2.2789473684210528</v>
      </c>
      <c r="AH182">
        <v>-69.236363636363649</v>
      </c>
      <c r="AI182">
        <v>-2.2163841807909606</v>
      </c>
      <c r="AJ182">
        <v>-406.04741379310349</v>
      </c>
      <c r="AK182">
        <v>-194.5</v>
      </c>
      <c r="AL182">
        <v>-109.10909090909092</v>
      </c>
      <c r="AM182">
        <v>-101.625</v>
      </c>
      <c r="AN182">
        <v>-121.94285714285718</v>
      </c>
      <c r="AO182">
        <v>-51.633333333333326</v>
      </c>
      <c r="AP182">
        <v>-109.875</v>
      </c>
      <c r="AQ182">
        <v>-75.636363636363626</v>
      </c>
      <c r="AR182">
        <v>-81.249042145593847</v>
      </c>
      <c r="AS182">
        <v>23.25</v>
      </c>
      <c r="AT182">
        <v>101.7662337662338</v>
      </c>
      <c r="AU182">
        <v>127.19642857142858</v>
      </c>
      <c r="AV182">
        <v>89.031746031746053</v>
      </c>
      <c r="AW182">
        <v>-54.324999999999989</v>
      </c>
      <c r="AX182">
        <v>-3.625</v>
      </c>
      <c r="AY182">
        <v>38.636363636363626</v>
      </c>
      <c r="AZ182">
        <v>-4.6120689655172669</v>
      </c>
    </row>
    <row r="183" spans="1:52" x14ac:dyDescent="0.3">
      <c r="A183" s="2" t="s">
        <v>201</v>
      </c>
      <c r="B183" s="2">
        <v>60</v>
      </c>
      <c r="C183" s="2">
        <v>1</v>
      </c>
      <c r="D183" s="2">
        <v>62</v>
      </c>
      <c r="E183">
        <v>2.4333333333333331</v>
      </c>
      <c r="F183">
        <v>743.59722222222217</v>
      </c>
      <c r="G183">
        <v>1.6500000000000004</v>
      </c>
      <c r="H183">
        <v>452.47142857142876</v>
      </c>
      <c r="I183">
        <v>2.875</v>
      </c>
      <c r="J183">
        <v>683.375</v>
      </c>
      <c r="K183">
        <v>2.2648148148148151</v>
      </c>
      <c r="L183">
        <v>629.25694444444457</v>
      </c>
      <c r="M183">
        <v>-2.1888888888888887</v>
      </c>
      <c r="N183">
        <v>-556.71568627450984</v>
      </c>
      <c r="O183">
        <v>-1.4499999999999997</v>
      </c>
      <c r="P183">
        <v>-2.1888888888888887</v>
      </c>
      <c r="Q183">
        <v>-2.6500000000000004</v>
      </c>
      <c r="R183">
        <v>-17.944444444444343</v>
      </c>
      <c r="S183">
        <v>-2.0703703703703704</v>
      </c>
      <c r="T183">
        <v>-344.16457023060798</v>
      </c>
      <c r="U183">
        <v>0.56666666666666643</v>
      </c>
      <c r="V183">
        <v>320.375</v>
      </c>
      <c r="W183">
        <v>1.25</v>
      </c>
      <c r="X183">
        <v>430.35714285714278</v>
      </c>
      <c r="Y183">
        <v>-0.39999999999999991</v>
      </c>
      <c r="Z183">
        <v>121.89999999999998</v>
      </c>
      <c r="AA183">
        <v>0.48103448275862037</v>
      </c>
      <c r="AB183">
        <v>275.7208333333333</v>
      </c>
      <c r="AC183">
        <v>-1.7000000000000002</v>
      </c>
      <c r="AD183">
        <v>-306.78431372549028</v>
      </c>
      <c r="AE183">
        <v>-1.4499999999999997</v>
      </c>
      <c r="AF183">
        <v>-388.47777777777787</v>
      </c>
      <c r="AG183">
        <v>-4.9999999999999822E-2</v>
      </c>
      <c r="AH183">
        <v>-234.94444444444457</v>
      </c>
      <c r="AI183">
        <v>-1.0586206896551724</v>
      </c>
      <c r="AJ183">
        <v>-310.25606469002696</v>
      </c>
      <c r="AK183">
        <v>104.99305555555554</v>
      </c>
      <c r="AL183">
        <v>121.57142857142858</v>
      </c>
      <c r="AM183">
        <v>-39.041666666666686</v>
      </c>
      <c r="AN183">
        <v>65.25</v>
      </c>
      <c r="AO183">
        <v>-18.882352941176464</v>
      </c>
      <c r="AP183">
        <v>82.333333333333371</v>
      </c>
      <c r="AQ183">
        <v>145.61111111111109</v>
      </c>
      <c r="AR183">
        <v>60.952830188679258</v>
      </c>
      <c r="AS183">
        <v>5.9375</v>
      </c>
      <c r="AT183">
        <v>-41.500000000000028</v>
      </c>
      <c r="AU183">
        <v>46.866666666666674</v>
      </c>
      <c r="AV183">
        <v>7.789999999999992</v>
      </c>
      <c r="AW183">
        <v>1.8823529411764639</v>
      </c>
      <c r="AX183">
        <v>-33.744444444444468</v>
      </c>
      <c r="AY183">
        <v>-50.5</v>
      </c>
      <c r="AZ183">
        <v>-27.845687331536425</v>
      </c>
    </row>
    <row r="184" spans="1:52" x14ac:dyDescent="0.3">
      <c r="A184" s="2" t="s">
        <v>203</v>
      </c>
      <c r="B184" s="2">
        <v>60</v>
      </c>
      <c r="C184" s="2">
        <v>1</v>
      </c>
      <c r="D184" s="2">
        <v>67</v>
      </c>
      <c r="E184">
        <v>0.31666666666666643</v>
      </c>
      <c r="F184">
        <v>-21.590643274853733</v>
      </c>
      <c r="G184">
        <v>1.333333333333333</v>
      </c>
      <c r="H184">
        <v>370</v>
      </c>
      <c r="I184">
        <v>-1.3529411764705879</v>
      </c>
      <c r="J184">
        <v>-142.00833333333344</v>
      </c>
      <c r="K184">
        <v>9.740259740259738E-2</v>
      </c>
      <c r="L184">
        <v>62.375</v>
      </c>
      <c r="M184">
        <v>-1.3666666666666667</v>
      </c>
      <c r="N184">
        <v>-559.84761904761911</v>
      </c>
      <c r="O184">
        <v>-1.1111111111111112</v>
      </c>
      <c r="P184">
        <v>-1.3666666666666667</v>
      </c>
      <c r="Q184">
        <v>-0.12352941176470589</v>
      </c>
      <c r="R184">
        <v>-101.59615384615381</v>
      </c>
      <c r="S184">
        <v>-0.87792207792207799</v>
      </c>
      <c r="T184">
        <v>-450.15000000000009</v>
      </c>
      <c r="U184">
        <v>-0.36428571428571432</v>
      </c>
      <c r="V184">
        <v>-278.79824561403518</v>
      </c>
      <c r="W184">
        <v>-0.22222222222222232</v>
      </c>
      <c r="X184">
        <v>-336.66666666666674</v>
      </c>
      <c r="Y184">
        <v>3.1307189542483655</v>
      </c>
      <c r="Z184">
        <v>588.63333333333344</v>
      </c>
      <c r="AA184">
        <v>0.90545454545454529</v>
      </c>
      <c r="AB184">
        <v>-68.6875</v>
      </c>
      <c r="AC184">
        <v>1.5571428571428574</v>
      </c>
      <c r="AD184">
        <v>-97.199999999999818</v>
      </c>
      <c r="AE184">
        <v>0.22222222222222232</v>
      </c>
      <c r="AF184">
        <v>281.50000000000011</v>
      </c>
      <c r="AG184">
        <v>-1.509803921568627</v>
      </c>
      <c r="AH184">
        <v>34.846153846153811</v>
      </c>
      <c r="AI184">
        <v>4.3636363636363473E-2</v>
      </c>
      <c r="AJ184">
        <v>147.53888888888901</v>
      </c>
      <c r="AK184">
        <v>8.409356725146182</v>
      </c>
      <c r="AL184">
        <v>61.830357142857139</v>
      </c>
      <c r="AM184">
        <v>48.224999999999994</v>
      </c>
      <c r="AN184">
        <v>37.948333333333352</v>
      </c>
      <c r="AO184">
        <v>-18.780952380952385</v>
      </c>
      <c r="AP184">
        <v>-46.142857142857139</v>
      </c>
      <c r="AQ184">
        <v>-66.884615384615387</v>
      </c>
      <c r="AR184">
        <v>-44.404545454545456</v>
      </c>
      <c r="AS184">
        <v>10.368421052631589</v>
      </c>
      <c r="AT184">
        <v>32.8125</v>
      </c>
      <c r="AU184">
        <v>101.65</v>
      </c>
      <c r="AV184">
        <v>42.759999999999991</v>
      </c>
      <c r="AW184">
        <v>-0.93333333333333712</v>
      </c>
      <c r="AX184">
        <v>-27.666666666666657</v>
      </c>
      <c r="AY184">
        <v>1.9401709401709297</v>
      </c>
      <c r="AZ184">
        <v>-11.994444444444468</v>
      </c>
    </row>
    <row r="185" spans="1:52" x14ac:dyDescent="0.3">
      <c r="A185" s="2" t="s">
        <v>204</v>
      </c>
      <c r="B185" s="2">
        <v>60</v>
      </c>
      <c r="C185" s="2">
        <v>2</v>
      </c>
      <c r="D185" s="2">
        <v>66</v>
      </c>
      <c r="E185">
        <v>-0.83333333333333348</v>
      </c>
      <c r="F185">
        <v>463.79999999999995</v>
      </c>
      <c r="G185">
        <v>0.59999999999999964</v>
      </c>
      <c r="H185">
        <v>386.41666666666674</v>
      </c>
      <c r="I185">
        <v>0.155555555555555</v>
      </c>
      <c r="J185">
        <v>499.54166666666674</v>
      </c>
      <c r="K185">
        <v>-2.3809523809523725E-3</v>
      </c>
      <c r="L185">
        <v>453.05555555555566</v>
      </c>
      <c r="M185">
        <v>0.87777777777777777</v>
      </c>
      <c r="N185">
        <v>965.86666666666656</v>
      </c>
      <c r="O185">
        <v>-0.89999999999999991</v>
      </c>
      <c r="P185">
        <v>0.87777777777777777</v>
      </c>
      <c r="Q185">
        <v>-0.27222222222222214</v>
      </c>
      <c r="R185">
        <v>375.42307692307691</v>
      </c>
      <c r="S185">
        <v>-0.12857142857142856</v>
      </c>
      <c r="T185">
        <v>545.98168498168502</v>
      </c>
      <c r="U185">
        <v>3</v>
      </c>
      <c r="V185">
        <v>601.20000000000005</v>
      </c>
      <c r="W185">
        <v>0.72222222222222232</v>
      </c>
      <c r="X185">
        <v>149.20833333333326</v>
      </c>
      <c r="Y185">
        <v>2.2750000000000004</v>
      </c>
      <c r="Z185">
        <v>372.875</v>
      </c>
      <c r="AA185">
        <v>1.9466666666666668</v>
      </c>
      <c r="AB185">
        <v>339.1209150326797</v>
      </c>
      <c r="AC185">
        <v>-2.7250000000000001</v>
      </c>
      <c r="AD185">
        <v>-823.14166666666665</v>
      </c>
      <c r="AE185">
        <v>-0.43333333333333357</v>
      </c>
      <c r="AF185">
        <v>-286.28571428571422</v>
      </c>
      <c r="AG185">
        <v>-1.7000000000000002</v>
      </c>
      <c r="AH185">
        <v>-477.49450549450557</v>
      </c>
      <c r="AI185">
        <v>-1.5699999999999994</v>
      </c>
      <c r="AJ185">
        <v>-541.99567099567093</v>
      </c>
      <c r="AK185">
        <v>9.4499999999999886</v>
      </c>
      <c r="AL185">
        <v>-31.986111111111086</v>
      </c>
      <c r="AM185">
        <v>-75.104166666666686</v>
      </c>
      <c r="AN185">
        <v>-32.485380116959078</v>
      </c>
      <c r="AO185">
        <v>-12.666666666666686</v>
      </c>
      <c r="AP185">
        <v>-70.25</v>
      </c>
      <c r="AQ185">
        <v>-79.865384615384613</v>
      </c>
      <c r="AR185">
        <v>-52.401098901098891</v>
      </c>
      <c r="AS185">
        <v>-13.849999999999966</v>
      </c>
      <c r="AT185">
        <v>-36.888888888888914</v>
      </c>
      <c r="AU185">
        <v>80.1875</v>
      </c>
      <c r="AV185">
        <v>1.5751633986928368</v>
      </c>
      <c r="AW185">
        <v>-114.75833333333333</v>
      </c>
      <c r="AX185">
        <v>28.285714285714278</v>
      </c>
      <c r="AY185">
        <v>-100.52747252747255</v>
      </c>
      <c r="AZ185">
        <v>-64.077922077922096</v>
      </c>
    </row>
    <row r="186" spans="1:52" x14ac:dyDescent="0.3">
      <c r="A186" s="2" t="s">
        <v>205</v>
      </c>
      <c r="B186" s="2">
        <v>60</v>
      </c>
      <c r="C186" s="2">
        <v>2</v>
      </c>
      <c r="D186" s="2">
        <v>64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s="2" t="s">
        <v>206</v>
      </c>
      <c r="B187" s="2">
        <v>60</v>
      </c>
      <c r="C187" s="2">
        <v>2</v>
      </c>
      <c r="D187" s="2">
        <v>68</v>
      </c>
      <c r="E187">
        <v>-0.11695906432748537</v>
      </c>
      <c r="F187">
        <v>119.95833333333337</v>
      </c>
      <c r="G187">
        <v>5.5555555555555802E-2</v>
      </c>
      <c r="H187">
        <v>-347.80555555555554</v>
      </c>
      <c r="I187">
        <v>0.71111111111111125</v>
      </c>
      <c r="J187">
        <v>-2.8823529411764639</v>
      </c>
      <c r="K187">
        <v>0.21637426900584833</v>
      </c>
      <c r="L187">
        <v>-65.80833333333328</v>
      </c>
      <c r="M187">
        <v>-1.9824561403508774</v>
      </c>
      <c r="N187">
        <v>-369.68421052631584</v>
      </c>
      <c r="O187">
        <v>-1.7222222222222221</v>
      </c>
      <c r="P187">
        <v>-1.9824561403508774</v>
      </c>
      <c r="Q187">
        <v>-1.0611111111111113</v>
      </c>
      <c r="R187">
        <v>-363.5625</v>
      </c>
      <c r="S187">
        <v>-1.5808966861598444</v>
      </c>
      <c r="T187">
        <v>-349.7342657342657</v>
      </c>
      <c r="U187">
        <v>1.1447368421052631</v>
      </c>
      <c r="V187">
        <v>-219.625</v>
      </c>
      <c r="W187">
        <v>1.2777777777777777</v>
      </c>
      <c r="X187">
        <v>150.91666666666663</v>
      </c>
      <c r="Y187">
        <v>1.4</v>
      </c>
      <c r="Z187">
        <v>-14.450980392156907</v>
      </c>
      <c r="AA187">
        <v>1.2680701754385963</v>
      </c>
      <c r="AB187">
        <v>-39.844444444444548</v>
      </c>
      <c r="AC187">
        <v>1.5657894736842106</v>
      </c>
      <c r="AD187">
        <v>156.01754385964915</v>
      </c>
      <c r="AE187">
        <v>3.2777777777777777</v>
      </c>
      <c r="AF187">
        <v>586.82352941176475</v>
      </c>
      <c r="AG187">
        <v>1.4500000000000002</v>
      </c>
      <c r="AH187">
        <v>204.5625</v>
      </c>
      <c r="AI187">
        <v>2.1305263157894738</v>
      </c>
      <c r="AJ187">
        <v>223.55244755244752</v>
      </c>
      <c r="AK187">
        <v>53.854166666666657</v>
      </c>
      <c r="AL187">
        <v>-77.277777777777771</v>
      </c>
      <c r="AM187">
        <v>-30.431372549019585</v>
      </c>
      <c r="AN187">
        <v>-22.805555555555543</v>
      </c>
      <c r="AO187">
        <v>-77.233082706766908</v>
      </c>
      <c r="AP187">
        <v>-67.394957983193279</v>
      </c>
      <c r="AQ187">
        <v>-55.4375</v>
      </c>
      <c r="AR187">
        <v>-67.129370629370641</v>
      </c>
      <c r="AS187">
        <v>46.8125</v>
      </c>
      <c r="AT187">
        <v>41</v>
      </c>
      <c r="AU187">
        <v>18.431372549019585</v>
      </c>
      <c r="AV187">
        <v>29</v>
      </c>
      <c r="AW187">
        <v>21.114035087719287</v>
      </c>
      <c r="AX187">
        <v>76.823529411764696</v>
      </c>
      <c r="AY187">
        <v>-10.0625</v>
      </c>
      <c r="AZ187">
        <v>13.265734265734267</v>
      </c>
    </row>
    <row r="188" spans="1:52" x14ac:dyDescent="0.3">
      <c r="A188" s="2" t="s">
        <v>208</v>
      </c>
      <c r="B188">
        <v>60</v>
      </c>
      <c r="C188">
        <v>2</v>
      </c>
      <c r="D188">
        <v>66</v>
      </c>
      <c r="E188">
        <v>1.1777777777777776</v>
      </c>
      <c r="F188">
        <v>-300.80158730158735</v>
      </c>
      <c r="G188">
        <v>0.42690058479532134</v>
      </c>
      <c r="H188">
        <v>-268.70192307692309</v>
      </c>
      <c r="I188">
        <v>0.58888888888888902</v>
      </c>
      <c r="J188">
        <v>-143.82500000000005</v>
      </c>
      <c r="K188">
        <v>0.73383553044570027</v>
      </c>
      <c r="L188">
        <v>-238.2390476190476</v>
      </c>
      <c r="M188">
        <v>-1.0555555555555554</v>
      </c>
      <c r="N188">
        <v>-816.04761904761892</v>
      </c>
      <c r="O188">
        <v>-0.54385964912280738</v>
      </c>
      <c r="P188">
        <v>-1.0555555555555554</v>
      </c>
      <c r="Q188">
        <v>-0.52222222222222214</v>
      </c>
      <c r="R188">
        <v>-331.38461538461547</v>
      </c>
      <c r="S188">
        <v>-0.70935342121782785</v>
      </c>
      <c r="T188">
        <v>-497.0333333333333</v>
      </c>
      <c r="U188">
        <v>4.4444444444444731E-2</v>
      </c>
      <c r="V188">
        <v>-179.30952380952385</v>
      </c>
      <c r="W188">
        <v>1.8092105263157894</v>
      </c>
      <c r="X188">
        <v>757.87692307692305</v>
      </c>
      <c r="Y188">
        <v>2.0142857142857142</v>
      </c>
      <c r="Z188">
        <v>120.70000000000005</v>
      </c>
      <c r="AA188">
        <v>1.1920903954802258</v>
      </c>
      <c r="AB188">
        <v>211.42673992674008</v>
      </c>
      <c r="AC188">
        <v>1.3888888888888888</v>
      </c>
      <c r="AD188">
        <v>640.66666666666663</v>
      </c>
      <c r="AE188">
        <v>0.46052631578947389</v>
      </c>
      <c r="AF188">
        <v>549.56060606060601</v>
      </c>
      <c r="AG188">
        <v>-1.4142857142857146</v>
      </c>
      <c r="AH188">
        <v>55.241758241758362</v>
      </c>
      <c r="AI188">
        <v>0.25564971751412413</v>
      </c>
      <c r="AJ188">
        <v>395.84649122807014</v>
      </c>
      <c r="AK188">
        <v>-60.460317460317469</v>
      </c>
      <c r="AL188">
        <v>-53</v>
      </c>
      <c r="AM188">
        <v>-71.583333333333314</v>
      </c>
      <c r="AN188">
        <v>-62.476190476190482</v>
      </c>
      <c r="AO188">
        <v>-61.202380952380963</v>
      </c>
      <c r="AP188">
        <v>-0.81818181818181301</v>
      </c>
      <c r="AQ188">
        <v>-0.1758241758241752</v>
      </c>
      <c r="AR188">
        <v>-22.183333333333337</v>
      </c>
      <c r="AS188">
        <v>1.4047619047619264</v>
      </c>
      <c r="AT188">
        <v>69</v>
      </c>
      <c r="AU188">
        <v>148.33333333333331</v>
      </c>
      <c r="AV188">
        <v>53.553113553113548</v>
      </c>
      <c r="AW188">
        <v>14.583333333333371</v>
      </c>
      <c r="AX188">
        <v>35.484848484848499</v>
      </c>
      <c r="AY188">
        <v>2.60439560439562</v>
      </c>
      <c r="AZ188">
        <v>16.346491228070136</v>
      </c>
    </row>
    <row r="189" spans="1:52" x14ac:dyDescent="0.3">
      <c r="A189" s="2" t="s">
        <v>209</v>
      </c>
      <c r="B189">
        <v>60</v>
      </c>
      <c r="C189">
        <v>2</v>
      </c>
      <c r="D189">
        <v>64</v>
      </c>
      <c r="E189">
        <v>1.35</v>
      </c>
      <c r="F189">
        <v>487.52499999999998</v>
      </c>
      <c r="G189">
        <v>2.388157894736842</v>
      </c>
      <c r="H189">
        <v>440.5</v>
      </c>
      <c r="I189">
        <v>0.25</v>
      </c>
      <c r="J189">
        <v>149.46666666666658</v>
      </c>
      <c r="K189">
        <v>1.2405475880052155</v>
      </c>
      <c r="L189">
        <v>346.17378917378915</v>
      </c>
      <c r="M189">
        <v>-0.39999999999999991</v>
      </c>
      <c r="N189">
        <v>-252.74264705882354</v>
      </c>
      <c r="O189">
        <v>-1.4342105263157894</v>
      </c>
      <c r="P189">
        <v>-0.39999999999999991</v>
      </c>
      <c r="Q189">
        <v>-0.79999999999999982</v>
      </c>
      <c r="R189">
        <v>-298.98611111111109</v>
      </c>
      <c r="S189">
        <v>-0.84941329856584114</v>
      </c>
      <c r="T189">
        <v>-281.25543478260875</v>
      </c>
      <c r="U189">
        <v>1.95</v>
      </c>
      <c r="V189">
        <v>384.85</v>
      </c>
      <c r="W189">
        <v>2.486842105263158</v>
      </c>
      <c r="X189">
        <v>464.75</v>
      </c>
      <c r="Y189">
        <v>1.5499999999999998</v>
      </c>
      <c r="Z189">
        <v>219.19047619047626</v>
      </c>
      <c r="AA189">
        <v>2.0040677966101699</v>
      </c>
      <c r="AB189">
        <v>358.81851851851843</v>
      </c>
      <c r="AC189">
        <v>-2.9499999999999997</v>
      </c>
      <c r="AD189">
        <v>-698.98235294117637</v>
      </c>
      <c r="AE189">
        <v>-2.8157894736842106</v>
      </c>
      <c r="AF189">
        <v>-674.35833333333335</v>
      </c>
      <c r="AG189">
        <v>-1.2142857142857144</v>
      </c>
      <c r="AH189">
        <v>-283.41071428571422</v>
      </c>
      <c r="AI189">
        <v>-2.4013559322033893</v>
      </c>
      <c r="AJ189">
        <v>-562.63499999999999</v>
      </c>
      <c r="AK189">
        <v>28.199999999999989</v>
      </c>
      <c r="AL189">
        <v>58.25</v>
      </c>
      <c r="AM189">
        <v>24.944444444444457</v>
      </c>
      <c r="AN189">
        <v>36.722222222222229</v>
      </c>
      <c r="AO189">
        <v>-49.79411764705884</v>
      </c>
      <c r="AP189">
        <v>-45</v>
      </c>
      <c r="AQ189">
        <v>19.6875</v>
      </c>
      <c r="AR189">
        <v>-18.76721014492756</v>
      </c>
      <c r="AS189">
        <v>-17.074999999999989</v>
      </c>
      <c r="AT189">
        <v>-137.85000000000002</v>
      </c>
      <c r="AU189">
        <v>-86.873015873015902</v>
      </c>
      <c r="AV189">
        <v>-71.972222222222229</v>
      </c>
      <c r="AW189">
        <v>-80.405882352941148</v>
      </c>
      <c r="AX189">
        <v>-53.583333333333343</v>
      </c>
      <c r="AY189">
        <v>-42.544642857142833</v>
      </c>
      <c r="AZ189">
        <v>-60.305833333333339</v>
      </c>
    </row>
    <row r="190" spans="1:52" x14ac:dyDescent="0.3">
      <c r="A190" s="2" t="s">
        <v>210</v>
      </c>
      <c r="B190">
        <v>60</v>
      </c>
      <c r="C190">
        <v>2</v>
      </c>
      <c r="D190">
        <v>63</v>
      </c>
      <c r="E190">
        <v>-0.66666666666666652</v>
      </c>
      <c r="F190">
        <v>2.466666666666697</v>
      </c>
      <c r="G190">
        <v>0.14999999999999991</v>
      </c>
      <c r="H190">
        <v>40.214285714285722</v>
      </c>
      <c r="I190">
        <v>0.45000000000000018</v>
      </c>
      <c r="J190">
        <v>27.75714285714281</v>
      </c>
      <c r="K190">
        <v>2.5542784163473886E-2</v>
      </c>
      <c r="L190">
        <v>25.580465116279072</v>
      </c>
      <c r="M190">
        <v>-0.73809523809523792</v>
      </c>
      <c r="N190">
        <v>-0.25</v>
      </c>
      <c r="O190">
        <v>-0.40000000000000013</v>
      </c>
      <c r="P190">
        <v>-0.73809523809523792</v>
      </c>
      <c r="Q190">
        <v>-1.2499999999999998</v>
      </c>
      <c r="R190">
        <v>-35.3125</v>
      </c>
      <c r="S190">
        <v>-0.80715197956577267</v>
      </c>
      <c r="T190">
        <v>20.031561461794013</v>
      </c>
      <c r="U190">
        <v>1.5666666666666664</v>
      </c>
      <c r="V190">
        <v>162.33333333333331</v>
      </c>
      <c r="W190">
        <v>0.36111111111111116</v>
      </c>
      <c r="X190">
        <v>33.685714285714255</v>
      </c>
      <c r="Y190">
        <v>0.52499999999999991</v>
      </c>
      <c r="Z190">
        <v>122.97619047619048</v>
      </c>
      <c r="AA190">
        <v>0.82630906768837775</v>
      </c>
      <c r="AB190">
        <v>110.66894664842681</v>
      </c>
      <c r="AC190">
        <v>-1.0333333333333337</v>
      </c>
      <c r="AD190">
        <v>-105.69999999999999</v>
      </c>
      <c r="AE190">
        <v>-0.34444444444444455</v>
      </c>
      <c r="AF190">
        <v>69.846153846153868</v>
      </c>
      <c r="AG190">
        <v>-0.95000000000000018</v>
      </c>
      <c r="AH190">
        <v>-143.5625</v>
      </c>
      <c r="AI190">
        <v>-0.78544061302681989</v>
      </c>
      <c r="AJ190">
        <v>-63.489233419466018</v>
      </c>
      <c r="AK190">
        <v>46.066666666666663</v>
      </c>
      <c r="AL190">
        <v>96.871428571428581</v>
      </c>
      <c r="AM190">
        <v>3.0571428571428498</v>
      </c>
      <c r="AN190">
        <v>48.537674418604666</v>
      </c>
      <c r="AO190">
        <v>41.285714285714292</v>
      </c>
      <c r="AP190">
        <v>13.397435897435884</v>
      </c>
      <c r="AQ190">
        <v>17.8125</v>
      </c>
      <c r="AR190">
        <v>23.026578073089695</v>
      </c>
      <c r="AS190">
        <v>-0.36666666666667425</v>
      </c>
      <c r="AT190">
        <v>9.3285714285714363</v>
      </c>
      <c r="AU190">
        <v>34.476190476190467</v>
      </c>
      <c r="AV190">
        <v>13.714090287277685</v>
      </c>
      <c r="AW190">
        <v>-37.785714285714292</v>
      </c>
      <c r="AX190">
        <v>-17.008547008546998</v>
      </c>
      <c r="AY190">
        <v>-26.1875</v>
      </c>
      <c r="AZ190">
        <v>-26.772609819121442</v>
      </c>
    </row>
    <row r="191" spans="1:52" x14ac:dyDescent="0.3">
      <c r="A191" s="2" t="s">
        <v>213</v>
      </c>
      <c r="B191">
        <v>60</v>
      </c>
      <c r="C191">
        <v>2</v>
      </c>
      <c r="D191">
        <v>62</v>
      </c>
      <c r="E191">
        <v>-1.8111111111111113</v>
      </c>
      <c r="F191">
        <v>-559.0625</v>
      </c>
      <c r="G191">
        <v>-2.9</v>
      </c>
      <c r="H191">
        <v>-439.79999999999995</v>
      </c>
      <c r="I191">
        <v>-1.1166666666666667</v>
      </c>
      <c r="J191">
        <v>-431.4375</v>
      </c>
      <c r="K191">
        <v>-1.971428571428572</v>
      </c>
      <c r="L191">
        <v>-458.29352226720641</v>
      </c>
      <c r="M191">
        <v>-1.0499999999999998</v>
      </c>
      <c r="N191">
        <v>93.150000000000091</v>
      </c>
      <c r="O191">
        <v>0.99999999999999956</v>
      </c>
      <c r="P191">
        <v>-1.0499999999999998</v>
      </c>
      <c r="Q191">
        <v>-0.54999999999999982</v>
      </c>
      <c r="R191">
        <v>-276.86666666666656</v>
      </c>
      <c r="S191">
        <v>-0.16190476190476177</v>
      </c>
      <c r="T191">
        <v>-35.625</v>
      </c>
      <c r="U191">
        <v>1.588888888888889</v>
      </c>
      <c r="V191">
        <v>658.8125</v>
      </c>
      <c r="W191">
        <v>0.5777777777777775</v>
      </c>
      <c r="X191">
        <v>225.02857142857124</v>
      </c>
      <c r="Y191">
        <v>1.4500000000000002</v>
      </c>
      <c r="Z191">
        <v>467.89583333333337</v>
      </c>
      <c r="AA191">
        <v>1.1884615384615387</v>
      </c>
      <c r="AB191">
        <v>440.63186813186815</v>
      </c>
      <c r="AC191">
        <v>-1.6166666666666671</v>
      </c>
      <c r="AD191">
        <v>-50.733333333333348</v>
      </c>
      <c r="AE191">
        <v>0.32222222222222241</v>
      </c>
      <c r="AF191">
        <v>445.14285714285711</v>
      </c>
      <c r="AG191">
        <v>0.67499999999999982</v>
      </c>
      <c r="AH191">
        <v>255.86666666666656</v>
      </c>
      <c r="AI191">
        <v>-0.22820512820512828</v>
      </c>
      <c r="AJ191">
        <v>212.88095238095241</v>
      </c>
      <c r="AK191">
        <v>-159.91666666666666</v>
      </c>
      <c r="AL191">
        <v>-84.199999999999989</v>
      </c>
      <c r="AM191">
        <v>-13.8125</v>
      </c>
      <c r="AN191">
        <v>-87.889676113360309</v>
      </c>
      <c r="AO191">
        <v>5.7166666666666401</v>
      </c>
      <c r="AP191">
        <v>-97.142857142857167</v>
      </c>
      <c r="AQ191">
        <v>-95.866666666666646</v>
      </c>
      <c r="AR191">
        <v>-66.6875</v>
      </c>
      <c r="AS191">
        <v>39.875</v>
      </c>
      <c r="AT191">
        <v>134.48571428571427</v>
      </c>
      <c r="AU191">
        <v>-3.3541666666666856</v>
      </c>
      <c r="AV191">
        <v>57.418498168498161</v>
      </c>
      <c r="AW191">
        <v>51.755555555555588</v>
      </c>
      <c r="AX191">
        <v>64.285714285714334</v>
      </c>
      <c r="AY191">
        <v>-10.933333333333337</v>
      </c>
      <c r="AZ191">
        <v>40.130952380952408</v>
      </c>
    </row>
    <row r="192" spans="1:52" x14ac:dyDescent="0.3">
      <c r="A192" s="2" t="s">
        <v>214</v>
      </c>
      <c r="B192">
        <v>60</v>
      </c>
      <c r="C192">
        <v>2</v>
      </c>
      <c r="D192">
        <v>67</v>
      </c>
      <c r="E192">
        <v>-3.5</v>
      </c>
      <c r="F192">
        <v>-1205.4666666666667</v>
      </c>
      <c r="G192">
        <v>-2.85</v>
      </c>
      <c r="H192">
        <v>-344.94117647058829</v>
      </c>
      <c r="I192">
        <v>-1.9555555555555555</v>
      </c>
      <c r="J192">
        <v>-746.08333333333348</v>
      </c>
      <c r="K192">
        <v>-2.7766666666666664</v>
      </c>
      <c r="L192">
        <v>-821.68181818181824</v>
      </c>
      <c r="M192">
        <v>-1.7749999999999999</v>
      </c>
      <c r="N192">
        <v>754.15384615384619</v>
      </c>
      <c r="O192">
        <v>-1.9</v>
      </c>
      <c r="P192">
        <v>-1.7749999999999999</v>
      </c>
      <c r="Q192">
        <v>-3.5999999999999996</v>
      </c>
      <c r="R192">
        <v>-1275.9375</v>
      </c>
      <c r="S192">
        <v>-2.4233333333333333</v>
      </c>
      <c r="T192">
        <v>-542.88095238095252</v>
      </c>
      <c r="U192">
        <v>2.8055555555555554</v>
      </c>
      <c r="V192">
        <v>990.4666666666667</v>
      </c>
      <c r="W192">
        <v>2.3777777777777778</v>
      </c>
      <c r="X192">
        <v>786.60784313725503</v>
      </c>
      <c r="Y192">
        <v>0.79999999999999982</v>
      </c>
      <c r="Z192">
        <v>606.41666666666674</v>
      </c>
      <c r="AA192">
        <v>1.9880952380952379</v>
      </c>
      <c r="AB192">
        <v>817.77392344497616</v>
      </c>
      <c r="AC192">
        <v>0.95555555555555549</v>
      </c>
      <c r="AD192">
        <v>-102.82051282051293</v>
      </c>
      <c r="AE192">
        <v>-0.51666666666666661</v>
      </c>
      <c r="AF192">
        <v>209.24175824175836</v>
      </c>
      <c r="AG192">
        <v>0.99999999999999956</v>
      </c>
      <c r="AH192">
        <v>639.3125</v>
      </c>
      <c r="AI192">
        <v>0.45476190476190492</v>
      </c>
      <c r="AJ192">
        <v>281.02380952380963</v>
      </c>
      <c r="AK192">
        <v>-124.66666666666666</v>
      </c>
      <c r="AL192">
        <v>-0.2647058823529278</v>
      </c>
      <c r="AM192">
        <v>34.750000000000028</v>
      </c>
      <c r="AN192">
        <v>-41.227272727272748</v>
      </c>
      <c r="AO192">
        <v>16.307692307692321</v>
      </c>
      <c r="AP192">
        <v>-168.84615384615387</v>
      </c>
      <c r="AQ192">
        <v>-165.125</v>
      </c>
      <c r="AR192">
        <v>-140.76190476190476</v>
      </c>
      <c r="AS192">
        <v>21</v>
      </c>
      <c r="AT192">
        <v>53.431372549019585</v>
      </c>
      <c r="AU192">
        <v>-2.0833333333333428</v>
      </c>
      <c r="AV192">
        <v>28.148325358851707</v>
      </c>
      <c r="AW192">
        <v>33.025641025640994</v>
      </c>
      <c r="AX192">
        <v>32.989010989011035</v>
      </c>
      <c r="AY192">
        <v>89.875</v>
      </c>
      <c r="AZ192">
        <v>61.920634920634939</v>
      </c>
    </row>
    <row r="193" spans="1:52" x14ac:dyDescent="0.3">
      <c r="A193" s="2" t="s">
        <v>215</v>
      </c>
      <c r="B193">
        <v>60</v>
      </c>
      <c r="C193">
        <v>2</v>
      </c>
      <c r="D193">
        <v>62</v>
      </c>
      <c r="E193">
        <v>3.9444444444444446</v>
      </c>
      <c r="F193">
        <v>753.33333333333337</v>
      </c>
      <c r="G193">
        <v>3.3</v>
      </c>
      <c r="H193">
        <v>348.67142857142858</v>
      </c>
      <c r="I193">
        <v>2.9</v>
      </c>
      <c r="J193">
        <v>1065.4047619047619</v>
      </c>
      <c r="K193">
        <v>3.3471264367816094</v>
      </c>
      <c r="L193">
        <v>690.40909090909088</v>
      </c>
      <c r="M193">
        <v>-0.87222222222222212</v>
      </c>
      <c r="N193">
        <v>-438.16666666666663</v>
      </c>
      <c r="O193">
        <v>0.95000000000000018</v>
      </c>
      <c r="P193">
        <v>-0.87222222222222212</v>
      </c>
      <c r="Q193">
        <v>1.8499999999999999</v>
      </c>
      <c r="R193">
        <v>465.73333333333335</v>
      </c>
      <c r="S193">
        <v>0.68218390804597684</v>
      </c>
      <c r="T193">
        <v>14.753968253968196</v>
      </c>
      <c r="U193">
        <v>-0.19999999999999996</v>
      </c>
      <c r="V193">
        <v>98.722222222222172</v>
      </c>
      <c r="W193">
        <v>-1.0999999999999999</v>
      </c>
      <c r="X193">
        <v>111.99999999999989</v>
      </c>
      <c r="Y193">
        <v>-1.25</v>
      </c>
      <c r="Z193">
        <v>-575.58333333333337</v>
      </c>
      <c r="AA193">
        <v>-0.86190476190476195</v>
      </c>
      <c r="AB193">
        <v>-80.938502673796734</v>
      </c>
      <c r="AC193">
        <v>-2.15</v>
      </c>
      <c r="AD193">
        <v>-156.03333333333342</v>
      </c>
      <c r="AE193">
        <v>-0.85000000000000009</v>
      </c>
      <c r="AF193">
        <v>-288.85714285714289</v>
      </c>
      <c r="AG193">
        <v>-1.425</v>
      </c>
      <c r="AH193">
        <v>170.26666666666654</v>
      </c>
      <c r="AI193">
        <v>-1.5023809523809522</v>
      </c>
      <c r="AJ193">
        <v>-92.619047619047478</v>
      </c>
      <c r="AK193">
        <v>79.222222222222229</v>
      </c>
      <c r="AL193">
        <v>-37.557142857142821</v>
      </c>
      <c r="AM193">
        <v>55.619047619047592</v>
      </c>
      <c r="AN193">
        <v>31.472027972027945</v>
      </c>
      <c r="AO193">
        <v>49.777777777777771</v>
      </c>
      <c r="AP193">
        <v>117.42857142857142</v>
      </c>
      <c r="AQ193">
        <v>138.0333333333333</v>
      </c>
      <c r="AR193">
        <v>97.880952380952408</v>
      </c>
      <c r="AS193">
        <v>-44.333333333333371</v>
      </c>
      <c r="AT193">
        <v>57.857142857142833</v>
      </c>
      <c r="AU193">
        <v>-75.333333333333314</v>
      </c>
      <c r="AV193">
        <v>-14.171122994652421</v>
      </c>
      <c r="AW193">
        <v>24.922222222222217</v>
      </c>
      <c r="AX193">
        <v>-111.22857142857143</v>
      </c>
      <c r="AY193">
        <v>-61.033333333333303</v>
      </c>
      <c r="AZ193">
        <v>-34.904761904761926</v>
      </c>
    </row>
    <row r="194" spans="1:52" x14ac:dyDescent="0.3">
      <c r="A194" s="2" t="s">
        <v>216</v>
      </c>
      <c r="B194">
        <v>60</v>
      </c>
      <c r="C194">
        <v>2</v>
      </c>
      <c r="D194">
        <v>66</v>
      </c>
      <c r="E194">
        <v>0.95</v>
      </c>
      <c r="F194">
        <v>-186.03571428571433</v>
      </c>
      <c r="G194">
        <v>-0.35000000000000009</v>
      </c>
      <c r="H194">
        <v>-684.41666666666663</v>
      </c>
      <c r="I194">
        <v>1</v>
      </c>
      <c r="J194">
        <v>-456.33333333333326</v>
      </c>
      <c r="K194">
        <v>0.53333333333333321</v>
      </c>
      <c r="L194">
        <v>-472.51948051948057</v>
      </c>
      <c r="M194">
        <v>-0.14999999999999991</v>
      </c>
      <c r="N194">
        <v>-540.16666666666663</v>
      </c>
      <c r="O194">
        <v>0.76666666666666672</v>
      </c>
      <c r="P194">
        <v>-0.14999999999999991</v>
      </c>
      <c r="Q194">
        <v>1.6357142857142857</v>
      </c>
      <c r="R194">
        <v>-288.5</v>
      </c>
      <c r="S194">
        <v>0.83333333333333337</v>
      </c>
      <c r="T194">
        <v>-359.80158730158729</v>
      </c>
      <c r="U194">
        <v>5.0000000000000044E-2</v>
      </c>
      <c r="V194">
        <v>-32.464285714285666</v>
      </c>
      <c r="W194">
        <v>-1.1499999999999999</v>
      </c>
      <c r="X194">
        <v>-91.583333333333371</v>
      </c>
      <c r="Y194">
        <v>-0.625</v>
      </c>
      <c r="Z194">
        <v>-50.333333333333371</v>
      </c>
      <c r="AA194">
        <v>-0.7</v>
      </c>
      <c r="AB194">
        <v>-103.59659090909088</v>
      </c>
      <c r="AC194">
        <v>-2.4785714285714286</v>
      </c>
      <c r="AD194">
        <v>-444.5</v>
      </c>
      <c r="AE194">
        <v>-1.4</v>
      </c>
      <c r="AF194">
        <v>-141.5</v>
      </c>
      <c r="AG194">
        <v>-2.9750000000000001</v>
      </c>
      <c r="AH194">
        <v>-527.92857142857133</v>
      </c>
      <c r="AI194">
        <v>-2.2066666666666666</v>
      </c>
      <c r="AJ194">
        <v>-368.96031746031747</v>
      </c>
      <c r="AK194">
        <v>-70.321428571428584</v>
      </c>
      <c r="AL194">
        <v>-131.05555555555554</v>
      </c>
      <c r="AM194">
        <v>-49.166666666666671</v>
      </c>
      <c r="AN194">
        <v>-91.370129870129858</v>
      </c>
      <c r="AO194">
        <v>-105.66666666666667</v>
      </c>
      <c r="AP194">
        <v>-122.07499999999999</v>
      </c>
      <c r="AQ194">
        <v>-138.75</v>
      </c>
      <c r="AR194">
        <v>-106.22222222222223</v>
      </c>
      <c r="AS194">
        <v>-117.92857142857142</v>
      </c>
      <c r="AT194">
        <v>-60.194444444444457</v>
      </c>
      <c r="AU194">
        <v>-122.16666666666666</v>
      </c>
      <c r="AV194">
        <v>-93.14772727272728</v>
      </c>
      <c r="AW194">
        <v>-56.5</v>
      </c>
      <c r="AX194">
        <v>-50.5</v>
      </c>
      <c r="AY194">
        <v>33.607142857142833</v>
      </c>
      <c r="AZ194">
        <v>-34.111111111111086</v>
      </c>
    </row>
    <row r="195" spans="1:52" x14ac:dyDescent="0.3">
      <c r="A195" s="2" t="s">
        <v>217</v>
      </c>
      <c r="B195">
        <v>60</v>
      </c>
      <c r="C195">
        <v>2</v>
      </c>
      <c r="D195">
        <v>66</v>
      </c>
      <c r="E195">
        <v>1.1388888888888888</v>
      </c>
      <c r="F195">
        <v>-972.44444444444446</v>
      </c>
      <c r="G195">
        <v>0.88888888888888884</v>
      </c>
      <c r="H195">
        <v>-468.90000000000009</v>
      </c>
      <c r="I195">
        <v>2.2785714285714289</v>
      </c>
      <c r="J195">
        <v>-432.75714285714298</v>
      </c>
      <c r="K195">
        <v>1.353898305084746</v>
      </c>
      <c r="L195">
        <v>-639.64367816091954</v>
      </c>
      <c r="M195">
        <v>1.0333333333333337</v>
      </c>
      <c r="N195">
        <v>-383.06349206349205</v>
      </c>
      <c r="O195">
        <v>0.6257309941520468</v>
      </c>
      <c r="P195">
        <v>1.0333333333333337</v>
      </c>
      <c r="Q195">
        <v>-0.80714285714285738</v>
      </c>
      <c r="R195">
        <v>-1083.2</v>
      </c>
      <c r="S195">
        <v>0.33152542372881344</v>
      </c>
      <c r="T195">
        <v>-837.80423280423292</v>
      </c>
      <c r="U195">
        <v>-0.91666666666666652</v>
      </c>
      <c r="V195">
        <v>854.36111111111109</v>
      </c>
      <c r="W195">
        <v>0.375</v>
      </c>
      <c r="X195">
        <v>726.23333333333346</v>
      </c>
      <c r="Y195">
        <v>2.0499999999999998</v>
      </c>
      <c r="Z195">
        <v>1087.6500000000001</v>
      </c>
      <c r="AA195">
        <v>0.55869428750784689</v>
      </c>
      <c r="AB195">
        <v>851.42145593869736</v>
      </c>
      <c r="AC195">
        <v>-1.2555555555555555</v>
      </c>
      <c r="AD195">
        <v>282.77777777777783</v>
      </c>
      <c r="AE195">
        <v>-1.986842105263158</v>
      </c>
      <c r="AF195">
        <v>500.25</v>
      </c>
      <c r="AG195">
        <v>-2.5499999999999998</v>
      </c>
      <c r="AH195">
        <v>101.84444444444443</v>
      </c>
      <c r="AI195">
        <v>-1.9730069052102954</v>
      </c>
      <c r="AJ195">
        <v>277.3935185185187</v>
      </c>
      <c r="AK195">
        <v>-113.66666666666669</v>
      </c>
      <c r="AL195">
        <v>-29.574999999999989</v>
      </c>
      <c r="AM195">
        <v>7.8000000000000114</v>
      </c>
      <c r="AN195">
        <v>-45.959770114942557</v>
      </c>
      <c r="AO195">
        <v>20.444444444444457</v>
      </c>
      <c r="AP195">
        <v>-122.29166666666666</v>
      </c>
      <c r="AQ195">
        <v>-105</v>
      </c>
      <c r="AR195">
        <v>-64.190476190476147</v>
      </c>
      <c r="AS195">
        <v>107.56944444444446</v>
      </c>
      <c r="AT195">
        <v>118.53333333333333</v>
      </c>
      <c r="AU195">
        <v>30.199999999999989</v>
      </c>
      <c r="AV195">
        <v>84.904214559386986</v>
      </c>
      <c r="AW195">
        <v>55.841269841269821</v>
      </c>
      <c r="AX195">
        <v>65</v>
      </c>
      <c r="AY195">
        <v>48.088888888888903</v>
      </c>
      <c r="AZ195">
        <v>53.666666666666629</v>
      </c>
    </row>
    <row r="196" spans="1:52" x14ac:dyDescent="0.3">
      <c r="A196" s="2" t="s">
        <v>218</v>
      </c>
      <c r="B196">
        <v>60</v>
      </c>
      <c r="C196">
        <v>2</v>
      </c>
      <c r="D196">
        <v>60</v>
      </c>
      <c r="E196">
        <v>2.0777777777777775</v>
      </c>
      <c r="F196">
        <v>782.38888888888891</v>
      </c>
      <c r="G196">
        <v>2.4500000000000002</v>
      </c>
      <c r="H196">
        <v>833.67777777777792</v>
      </c>
      <c r="I196">
        <v>2.7052631578947364</v>
      </c>
      <c r="J196">
        <v>880.53749999999991</v>
      </c>
      <c r="K196">
        <v>2.4026884862653421</v>
      </c>
      <c r="L196">
        <v>826.45822281167102</v>
      </c>
      <c r="M196">
        <v>-2.6055555555555552</v>
      </c>
      <c r="N196">
        <v>-859.80555555555566</v>
      </c>
      <c r="O196">
        <v>-2.8000000000000003</v>
      </c>
      <c r="P196">
        <v>-2.6055555555555552</v>
      </c>
      <c r="Q196">
        <v>-3.1421052631578945</v>
      </c>
      <c r="R196">
        <v>-860.73684210526312</v>
      </c>
      <c r="S196">
        <v>-2.8392752776154295</v>
      </c>
      <c r="T196">
        <v>-861.99564586357042</v>
      </c>
      <c r="U196">
        <v>2.5</v>
      </c>
      <c r="V196">
        <v>837.29166666666674</v>
      </c>
      <c r="W196">
        <v>2.5611111111111113</v>
      </c>
      <c r="X196">
        <v>802.72222222222217</v>
      </c>
      <c r="Y196">
        <v>2.0058479532163744</v>
      </c>
      <c r="Z196">
        <v>704.39583333333326</v>
      </c>
      <c r="AA196">
        <v>2.3559322033898304</v>
      </c>
      <c r="AB196">
        <v>786.24595141700411</v>
      </c>
      <c r="AC196">
        <v>-1.9500000000000002</v>
      </c>
      <c r="AD196">
        <v>-604.94444444444434</v>
      </c>
      <c r="AE196">
        <v>-2.2333333333333329</v>
      </c>
      <c r="AF196">
        <v>-642.90277777777783</v>
      </c>
      <c r="AG196">
        <v>-1.60233918128655</v>
      </c>
      <c r="AH196">
        <v>-667.26315789473688</v>
      </c>
      <c r="AI196">
        <v>-1.9279661016949152</v>
      </c>
      <c r="AJ196">
        <v>-634.48787061994608</v>
      </c>
      <c r="AK196">
        <v>56.666666666666686</v>
      </c>
      <c r="AL196">
        <v>22.266666666666708</v>
      </c>
      <c r="AM196">
        <v>4.1999999999999886</v>
      </c>
      <c r="AN196">
        <v>28.184350132626037</v>
      </c>
      <c r="AO196">
        <v>-65.194444444444457</v>
      </c>
      <c r="AP196">
        <v>10.875</v>
      </c>
      <c r="AQ196">
        <v>76.052631578947341</v>
      </c>
      <c r="AR196">
        <v>15.274310595065344</v>
      </c>
      <c r="AS196">
        <v>-40.041666666666686</v>
      </c>
      <c r="AT196">
        <v>9.7333333333332916</v>
      </c>
      <c r="AU196">
        <v>-27.666666666666686</v>
      </c>
      <c r="AV196">
        <v>-20.95748987854256</v>
      </c>
      <c r="AW196">
        <v>39.644444444444446</v>
      </c>
      <c r="AX196">
        <v>-69.986111111111086</v>
      </c>
      <c r="AY196">
        <v>-75.608187134502884</v>
      </c>
      <c r="AZ196">
        <v>-33.807277628032352</v>
      </c>
    </row>
    <row r="197" spans="1:52" x14ac:dyDescent="0.3">
      <c r="A197" s="2" t="s">
        <v>219</v>
      </c>
      <c r="B197">
        <v>60</v>
      </c>
      <c r="C197">
        <v>2</v>
      </c>
      <c r="D197">
        <v>61</v>
      </c>
      <c r="E197">
        <v>-0.67251461988304095</v>
      </c>
      <c r="F197">
        <v>-599.33333333333337</v>
      </c>
      <c r="G197">
        <v>-0.94210526315789478</v>
      </c>
      <c r="H197">
        <v>-334.03076923076924</v>
      </c>
      <c r="I197">
        <v>1.25</v>
      </c>
      <c r="J197">
        <v>-399.89285714285711</v>
      </c>
      <c r="K197">
        <v>-0.21008939974457208</v>
      </c>
      <c r="L197">
        <v>-458.45956354300381</v>
      </c>
      <c r="M197">
        <v>-1.4444444444444446</v>
      </c>
      <c r="N197">
        <v>-478.83333333333326</v>
      </c>
      <c r="O197">
        <v>-2.2999999999999998</v>
      </c>
      <c r="P197">
        <v>-1.4444444444444446</v>
      </c>
      <c r="Q197">
        <v>-1.6</v>
      </c>
      <c r="R197">
        <v>-997.82142857142867</v>
      </c>
      <c r="S197">
        <v>-1.8001277139208169</v>
      </c>
      <c r="T197">
        <v>-726.84586466165422</v>
      </c>
      <c r="U197">
        <v>1.7836257309941521</v>
      </c>
      <c r="V197">
        <v>1013.25</v>
      </c>
      <c r="W197">
        <v>1.7171052631578947</v>
      </c>
      <c r="X197">
        <v>1141.4807692307693</v>
      </c>
      <c r="Y197">
        <v>0.88888888888888884</v>
      </c>
      <c r="Z197">
        <v>694.76785714285711</v>
      </c>
      <c r="AA197">
        <v>1.4522546419098141</v>
      </c>
      <c r="AB197">
        <v>947.22052845528447</v>
      </c>
      <c r="AC197">
        <v>-2.4444444444444446</v>
      </c>
      <c r="AD197">
        <v>-440.55555555555566</v>
      </c>
      <c r="AE197">
        <v>-2.5</v>
      </c>
      <c r="AF197">
        <v>-160.16346153846143</v>
      </c>
      <c r="AG197">
        <v>-1.9277777777777776</v>
      </c>
      <c r="AH197">
        <v>-74.817460317460245</v>
      </c>
      <c r="AI197">
        <v>-2.2824933687002655</v>
      </c>
      <c r="AJ197">
        <v>-229.5934065934066</v>
      </c>
      <c r="AK197">
        <v>-119.92857142857144</v>
      </c>
      <c r="AL197">
        <v>-116.56923076923078</v>
      </c>
      <c r="AM197">
        <v>-26.25</v>
      </c>
      <c r="AN197">
        <v>-86.019255455712454</v>
      </c>
      <c r="AO197">
        <v>-1.1333333333333258</v>
      </c>
      <c r="AP197">
        <v>-61.461538461538453</v>
      </c>
      <c r="AQ197">
        <v>-45.446428571428584</v>
      </c>
      <c r="AR197">
        <v>-35.294486215538853</v>
      </c>
      <c r="AS197">
        <v>91.553571428571445</v>
      </c>
      <c r="AT197">
        <v>92.519230769230774</v>
      </c>
      <c r="AU197">
        <v>53.625</v>
      </c>
      <c r="AV197">
        <v>78.589430894308947</v>
      </c>
      <c r="AW197">
        <v>43.911111111111126</v>
      </c>
      <c r="AX197">
        <v>95.961538461538453</v>
      </c>
      <c r="AY197">
        <v>-11.039682539682531</v>
      </c>
      <c r="AZ197">
        <v>40.529304029304029</v>
      </c>
    </row>
    <row r="198" spans="1:52" x14ac:dyDescent="0.3">
      <c r="A198" s="2" t="s">
        <v>221</v>
      </c>
      <c r="B198">
        <v>60</v>
      </c>
      <c r="C198">
        <v>2</v>
      </c>
      <c r="D198">
        <v>62</v>
      </c>
      <c r="E198">
        <v>-0.29999999999999982</v>
      </c>
      <c r="F198">
        <v>111.18796992481214</v>
      </c>
      <c r="G198">
        <v>-0.40000000000000036</v>
      </c>
      <c r="H198">
        <v>38.524999999999977</v>
      </c>
      <c r="I198">
        <v>-1.4999999999999996</v>
      </c>
      <c r="J198">
        <v>-112.88571428571436</v>
      </c>
      <c r="K198">
        <v>-0.78333333333333321</v>
      </c>
      <c r="L198">
        <v>13.270416024653287</v>
      </c>
      <c r="M198">
        <v>-2.4749999999999996</v>
      </c>
      <c r="N198">
        <v>435.13333333333321</v>
      </c>
      <c r="O198">
        <v>-1.7000000000000002</v>
      </c>
      <c r="P198">
        <v>-2.4749999999999996</v>
      </c>
      <c r="Q198">
        <v>-2.65</v>
      </c>
      <c r="R198">
        <v>-223.04999999999995</v>
      </c>
      <c r="S198">
        <v>-2.2238095238095235</v>
      </c>
      <c r="T198">
        <v>-70.722222222222172</v>
      </c>
      <c r="U198">
        <v>3.3499999999999996</v>
      </c>
      <c r="V198">
        <v>-324.47368421052636</v>
      </c>
      <c r="W198">
        <v>2.2000000000000002</v>
      </c>
      <c r="X198">
        <v>142.35000000000002</v>
      </c>
      <c r="Y198">
        <v>1.2249999999999996</v>
      </c>
      <c r="Z198">
        <v>257.60000000000002</v>
      </c>
      <c r="AA198">
        <v>2.3203703703703704</v>
      </c>
      <c r="AB198">
        <v>169.84322033898309</v>
      </c>
      <c r="AC198">
        <v>-2</v>
      </c>
      <c r="AD198">
        <v>-586.35555555555561</v>
      </c>
      <c r="AE198">
        <v>-1.1111111111111107</v>
      </c>
      <c r="AF198">
        <v>-260.61111111111109</v>
      </c>
      <c r="AG198">
        <v>-1.375</v>
      </c>
      <c r="AH198">
        <v>-471.95000000000005</v>
      </c>
      <c r="AI198">
        <v>-1.4944444444444445</v>
      </c>
      <c r="AJ198">
        <v>-436.52</v>
      </c>
      <c r="AK198">
        <v>15.571428571428584</v>
      </c>
      <c r="AL198">
        <v>13.724999999999994</v>
      </c>
      <c r="AM198">
        <v>-47.871428571428595</v>
      </c>
      <c r="AN198">
        <v>-5.8882896764252735</v>
      </c>
      <c r="AO198">
        <v>30.116666666666646</v>
      </c>
      <c r="AP198">
        <v>-57.166666666666657</v>
      </c>
      <c r="AQ198">
        <v>68.733333333333348</v>
      </c>
      <c r="AR198">
        <v>2.4137931034482847</v>
      </c>
      <c r="AS198">
        <v>-95</v>
      </c>
      <c r="AT198">
        <v>-6.0999999999999943</v>
      </c>
      <c r="AU198">
        <v>44.925000000000011</v>
      </c>
      <c r="AV198">
        <v>4.9110169491525539</v>
      </c>
      <c r="AW198">
        <v>25.438888888888897</v>
      </c>
      <c r="AX198">
        <v>-12.611111111111114</v>
      </c>
      <c r="AY198">
        <v>-67.828571428571422</v>
      </c>
      <c r="AZ198">
        <v>-17.893793103448274</v>
      </c>
    </row>
    <row r="199" spans="1:52" x14ac:dyDescent="0.3">
      <c r="A199" s="2" t="s">
        <v>222</v>
      </c>
      <c r="B199">
        <v>60</v>
      </c>
      <c r="C199">
        <v>2</v>
      </c>
      <c r="D199">
        <v>64</v>
      </c>
      <c r="E199">
        <v>1.1666666666666665</v>
      </c>
      <c r="F199">
        <v>163.40000000000009</v>
      </c>
      <c r="G199">
        <v>1.4222222222222225</v>
      </c>
      <c r="H199">
        <v>972.92857142857144</v>
      </c>
      <c r="I199">
        <v>1.1578947368421053</v>
      </c>
      <c r="J199">
        <v>343.20261437908505</v>
      </c>
      <c r="K199">
        <v>1.2551948051948054</v>
      </c>
      <c r="L199">
        <v>492.32418699186985</v>
      </c>
      <c r="M199">
        <v>-0.83333333333333348</v>
      </c>
      <c r="N199">
        <v>-25.79047619047617</v>
      </c>
      <c r="O199">
        <v>-1.5111111111111111</v>
      </c>
      <c r="P199">
        <v>-0.83333333333333348</v>
      </c>
      <c r="Q199">
        <v>0.48538011695906436</v>
      </c>
      <c r="R199">
        <v>352.78571428571422</v>
      </c>
      <c r="S199">
        <v>-0.65454545454545476</v>
      </c>
      <c r="T199">
        <v>48.148325358851707</v>
      </c>
      <c r="U199">
        <v>1.6111111111111112</v>
      </c>
      <c r="V199">
        <v>590.59999999999991</v>
      </c>
      <c r="W199">
        <v>0.97777777777777763</v>
      </c>
      <c r="X199">
        <v>46.547619047619037</v>
      </c>
      <c r="Y199">
        <v>1.064327485380117</v>
      </c>
      <c r="Z199">
        <v>-11.31372549019602</v>
      </c>
      <c r="AA199">
        <v>1.209090909090909</v>
      </c>
      <c r="AB199">
        <v>155.25914634146341</v>
      </c>
      <c r="AC199">
        <v>-2.6111111111111112</v>
      </c>
      <c r="AD199">
        <v>-1091.4416666666666</v>
      </c>
      <c r="AE199">
        <v>-1.9888888888888885</v>
      </c>
      <c r="AF199">
        <v>-515.55384615384628</v>
      </c>
      <c r="AG199">
        <v>-1.8187134502923974</v>
      </c>
      <c r="AH199">
        <v>-721.61111111111109</v>
      </c>
      <c r="AI199">
        <v>-2.1311688311688308</v>
      </c>
      <c r="AJ199">
        <v>-756.80134680134688</v>
      </c>
      <c r="AK199">
        <v>83.5</v>
      </c>
      <c r="AL199">
        <v>97.500000000000028</v>
      </c>
      <c r="AM199">
        <v>54.19607843137257</v>
      </c>
      <c r="AN199">
        <v>79.603658536585357</v>
      </c>
      <c r="AO199">
        <v>11.990476190476187</v>
      </c>
      <c r="AP199">
        <v>15.84615384615384</v>
      </c>
      <c r="AQ199">
        <v>82.169642857142833</v>
      </c>
      <c r="AR199">
        <v>39.614832535885171</v>
      </c>
      <c r="AS199">
        <v>44.25</v>
      </c>
      <c r="AT199">
        <v>-103.35714285714286</v>
      </c>
      <c r="AU199">
        <v>-0.69607843137254122</v>
      </c>
      <c r="AV199">
        <v>-26.728658536585357</v>
      </c>
      <c r="AW199">
        <v>-126.75833333333333</v>
      </c>
      <c r="AX199">
        <v>-29.84615384615384</v>
      </c>
      <c r="AY199">
        <v>-88.979166666666686</v>
      </c>
      <c r="AZ199">
        <v>-77.217171717171738</v>
      </c>
    </row>
    <row r="200" spans="1:52" x14ac:dyDescent="0.3">
      <c r="A200" s="2" t="s">
        <v>223</v>
      </c>
      <c r="B200">
        <v>60</v>
      </c>
      <c r="C200">
        <v>2</v>
      </c>
      <c r="D200">
        <v>60</v>
      </c>
      <c r="E200">
        <v>-1.3555555555555552</v>
      </c>
      <c r="F200">
        <v>-464.70000000000005</v>
      </c>
      <c r="G200">
        <v>-0.5</v>
      </c>
      <c r="H200">
        <v>-446.4375</v>
      </c>
      <c r="I200">
        <v>0.77222222222222214</v>
      </c>
      <c r="J200">
        <v>196.92857142857133</v>
      </c>
      <c r="K200">
        <v>-0.37142857142857144</v>
      </c>
      <c r="L200">
        <v>-235.19583333333321</v>
      </c>
      <c r="M200">
        <v>-2.8111111111111113</v>
      </c>
      <c r="N200">
        <v>-842.54117647058831</v>
      </c>
      <c r="O200">
        <v>-0.19999999999999973</v>
      </c>
      <c r="P200">
        <v>-2.8111111111111113</v>
      </c>
      <c r="Q200">
        <v>-3.2</v>
      </c>
      <c r="R200">
        <v>-813.66666666666674</v>
      </c>
      <c r="S200">
        <v>-2</v>
      </c>
      <c r="T200">
        <v>-449.44666666666683</v>
      </c>
      <c r="U200">
        <v>1.9</v>
      </c>
      <c r="V200">
        <v>839.64285714285711</v>
      </c>
      <c r="W200">
        <v>1.9555555555555555</v>
      </c>
      <c r="X200">
        <v>812.85416666666674</v>
      </c>
      <c r="Y200">
        <v>1.4500000000000002</v>
      </c>
      <c r="Z200">
        <v>428.92857142857144</v>
      </c>
      <c r="AA200">
        <v>1.7568965517241377</v>
      </c>
      <c r="AB200">
        <v>687.64583333333326</v>
      </c>
      <c r="AC200">
        <v>-1.2999999999999998</v>
      </c>
      <c r="AD200">
        <v>-321.05882352941171</v>
      </c>
      <c r="AE200">
        <v>-0.56666666666666732</v>
      </c>
      <c r="AF200">
        <v>-58.222222222222399</v>
      </c>
      <c r="AG200">
        <v>1.1000000000000001</v>
      </c>
      <c r="AH200">
        <v>456.66666666666674</v>
      </c>
      <c r="AI200">
        <v>-0.2413793103448274</v>
      </c>
      <c r="AJ200">
        <v>7.4157142857143299</v>
      </c>
      <c r="AK200">
        <v>-123.66249999999999</v>
      </c>
      <c r="AL200">
        <v>-17.5</v>
      </c>
      <c r="AM200">
        <v>-93.357142857142861</v>
      </c>
      <c r="AN200">
        <v>-74.0625</v>
      </c>
      <c r="AO200">
        <v>-85.682352941176475</v>
      </c>
      <c r="AP200">
        <v>-60.888888888888914</v>
      </c>
      <c r="AQ200">
        <v>-130.03333333333336</v>
      </c>
      <c r="AR200">
        <v>-83.966666666666697</v>
      </c>
      <c r="AS200">
        <v>81.633928571428584</v>
      </c>
      <c r="AT200">
        <v>33.458333333333343</v>
      </c>
      <c r="AU200">
        <v>50.5</v>
      </c>
      <c r="AV200">
        <v>55.0625</v>
      </c>
      <c r="AW200">
        <v>31.382352941176464</v>
      </c>
      <c r="AX200">
        <v>56.611111111111143</v>
      </c>
      <c r="AY200">
        <v>-22.46666666666664</v>
      </c>
      <c r="AZ200">
        <v>20.8857142857143</v>
      </c>
    </row>
    <row r="201" spans="1:52" x14ac:dyDescent="0.3">
      <c r="A201" s="2" t="s">
        <v>225</v>
      </c>
      <c r="B201">
        <v>60</v>
      </c>
      <c r="C201">
        <v>2</v>
      </c>
      <c r="D201">
        <v>67</v>
      </c>
      <c r="E201">
        <v>-1.3666666666666667</v>
      </c>
      <c r="F201">
        <v>-1116.5</v>
      </c>
      <c r="G201">
        <v>-1.9000000000000001</v>
      </c>
      <c r="H201">
        <v>440</v>
      </c>
      <c r="I201">
        <v>-2.2749999999999999</v>
      </c>
      <c r="J201">
        <v>122.38461538461547</v>
      </c>
      <c r="K201">
        <v>-1.8324561403508772</v>
      </c>
      <c r="L201">
        <v>-375.38235294117658</v>
      </c>
      <c r="M201">
        <v>-1.8</v>
      </c>
      <c r="N201">
        <v>-1174.75</v>
      </c>
      <c r="O201">
        <v>-1.7499999999999998</v>
      </c>
      <c r="P201">
        <v>-1.8</v>
      </c>
      <c r="Q201">
        <v>-1.125</v>
      </c>
      <c r="R201">
        <v>-605.47727272727275</v>
      </c>
      <c r="S201">
        <v>-1.4938596491228069</v>
      </c>
      <c r="T201">
        <v>-645.81720430107521</v>
      </c>
      <c r="U201">
        <v>-5.0000000000000044E-2</v>
      </c>
      <c r="V201">
        <v>49.666666666666742</v>
      </c>
      <c r="W201">
        <v>0.80000000000000027</v>
      </c>
      <c r="X201">
        <v>10.600000000000023</v>
      </c>
      <c r="Y201">
        <v>0.14999999999999991</v>
      </c>
      <c r="Z201">
        <v>342.78205128205116</v>
      </c>
      <c r="AA201">
        <v>0.35666666666666647</v>
      </c>
      <c r="AB201">
        <v>150.88235294117658</v>
      </c>
      <c r="AC201">
        <v>-2.95</v>
      </c>
      <c r="AD201">
        <v>-596.25</v>
      </c>
      <c r="AE201">
        <v>-0.85000000000000009</v>
      </c>
      <c r="AF201">
        <v>-81.527777777777601</v>
      </c>
      <c r="AG201">
        <v>0.21428571428571441</v>
      </c>
      <c r="AH201">
        <v>-318.60606060606051</v>
      </c>
      <c r="AI201">
        <v>-1.2366666666666668</v>
      </c>
      <c r="AJ201">
        <v>-277.96057347670239</v>
      </c>
      <c r="AK201">
        <v>-186.5</v>
      </c>
      <c r="AL201">
        <v>171.23076923076923</v>
      </c>
      <c r="AM201">
        <v>-101.92307692307693</v>
      </c>
      <c r="AN201">
        <v>-60.529411764705884</v>
      </c>
      <c r="AO201">
        <v>-265</v>
      </c>
      <c r="AP201">
        <v>-70</v>
      </c>
      <c r="AQ201">
        <v>-110.59090909090909</v>
      </c>
      <c r="AR201">
        <v>-109.68817204301075</v>
      </c>
      <c r="AS201">
        <v>69</v>
      </c>
      <c r="AT201">
        <v>-119.83076923076925</v>
      </c>
      <c r="AU201">
        <v>37.589743589743591</v>
      </c>
      <c r="AV201">
        <v>-12.399159663865561</v>
      </c>
      <c r="AW201">
        <v>14.666666666666657</v>
      </c>
      <c r="AX201">
        <v>-32.444444444444457</v>
      </c>
      <c r="AY201">
        <v>-44.575757575757592</v>
      </c>
      <c r="AZ201">
        <v>-25.256272401433677</v>
      </c>
    </row>
    <row r="202" spans="1:52" x14ac:dyDescent="0.3">
      <c r="A202" s="2" t="s">
        <v>226</v>
      </c>
      <c r="B202">
        <v>60</v>
      </c>
      <c r="C202">
        <v>1</v>
      </c>
      <c r="D202">
        <v>72</v>
      </c>
      <c r="E202">
        <v>0.64999999999999991</v>
      </c>
      <c r="F202">
        <v>-37.447619047619014</v>
      </c>
      <c r="G202">
        <v>2.5500000000000003</v>
      </c>
      <c r="H202">
        <v>601.13333333333333</v>
      </c>
      <c r="I202">
        <v>0.95000000000000018</v>
      </c>
      <c r="J202">
        <v>330.14285714285711</v>
      </c>
      <c r="K202">
        <v>1.4576923076923074</v>
      </c>
      <c r="L202">
        <v>324.63333333333344</v>
      </c>
      <c r="M202">
        <v>1.65</v>
      </c>
      <c r="N202">
        <v>494.5</v>
      </c>
      <c r="O202">
        <v>-0.44999999999999973</v>
      </c>
      <c r="P202">
        <v>1.65</v>
      </c>
      <c r="Q202">
        <v>0.22500000000000009</v>
      </c>
      <c r="R202">
        <v>198.46666666666658</v>
      </c>
      <c r="S202">
        <v>0.41282051282051313</v>
      </c>
      <c r="T202">
        <v>238.93055555555566</v>
      </c>
      <c r="U202">
        <v>0.10000000000000009</v>
      </c>
      <c r="V202">
        <v>-576.26666666666665</v>
      </c>
      <c r="W202">
        <v>-0.14999999999999991</v>
      </c>
      <c r="X202">
        <v>-820.93333333333328</v>
      </c>
      <c r="Y202">
        <v>-0.20000000000000018</v>
      </c>
      <c r="Z202">
        <v>-837.2</v>
      </c>
      <c r="AA202">
        <v>-7.8571428571428292E-2</v>
      </c>
      <c r="AB202">
        <v>-744.8</v>
      </c>
      <c r="AC202">
        <v>0.73888888888888893</v>
      </c>
      <c r="AD202">
        <v>67.5</v>
      </c>
      <c r="AE202">
        <v>1.0499999999999998</v>
      </c>
      <c r="AF202">
        <v>-222.3125</v>
      </c>
      <c r="AG202">
        <v>1.4555555555555555</v>
      </c>
      <c r="AH202">
        <v>351.33333333333337</v>
      </c>
      <c r="AI202">
        <v>1.0761904761904759</v>
      </c>
      <c r="AJ202">
        <v>49.291666666666629</v>
      </c>
      <c r="AK202">
        <v>-35.666666666666657</v>
      </c>
      <c r="AL202">
        <v>29.866666666666674</v>
      </c>
      <c r="AM202">
        <v>53.285714285714278</v>
      </c>
      <c r="AN202">
        <v>19.366666666666674</v>
      </c>
      <c r="AO202">
        <v>35.416666666666686</v>
      </c>
      <c r="AP202">
        <v>-25.267857142857139</v>
      </c>
      <c r="AQ202">
        <v>51.833333333333343</v>
      </c>
      <c r="AR202">
        <v>15.436111111111103</v>
      </c>
      <c r="AS202">
        <v>-58.133333333333354</v>
      </c>
      <c r="AT202">
        <v>-86.866666666666703</v>
      </c>
      <c r="AU202">
        <v>-82.199999999999989</v>
      </c>
      <c r="AV202">
        <v>-75.73333333333332</v>
      </c>
      <c r="AW202">
        <v>7.3166666666666629</v>
      </c>
      <c r="AX202">
        <v>-20.474999999999994</v>
      </c>
      <c r="AY202">
        <v>-73.23333333333332</v>
      </c>
      <c r="AZ202">
        <v>-29.691666666666663</v>
      </c>
    </row>
    <row r="203" spans="1:52" x14ac:dyDescent="0.3">
      <c r="A203" s="2" t="s">
        <v>228</v>
      </c>
      <c r="B203">
        <v>60</v>
      </c>
      <c r="C203">
        <v>1</v>
      </c>
      <c r="D203">
        <v>72</v>
      </c>
      <c r="E203">
        <v>1.85</v>
      </c>
      <c r="F203">
        <v>435.39583333333326</v>
      </c>
      <c r="G203">
        <v>2.2999999999999998</v>
      </c>
      <c r="H203">
        <v>355.5625</v>
      </c>
      <c r="I203">
        <v>2</v>
      </c>
      <c r="J203">
        <v>294.97499999999991</v>
      </c>
      <c r="K203">
        <v>2.0803030303030301</v>
      </c>
      <c r="L203">
        <v>358.84912959381063</v>
      </c>
      <c r="M203">
        <v>-2.0666666666666664</v>
      </c>
      <c r="N203">
        <v>-774.68421052631584</v>
      </c>
      <c r="O203">
        <v>-2</v>
      </c>
      <c r="P203">
        <v>-2.0666666666666664</v>
      </c>
      <c r="Q203">
        <v>-2</v>
      </c>
      <c r="R203">
        <v>-870.08749999999998</v>
      </c>
      <c r="S203">
        <v>-2.0121212121212122</v>
      </c>
      <c r="T203">
        <v>-768.32905982905993</v>
      </c>
      <c r="U203">
        <v>0.81666666666666643</v>
      </c>
      <c r="V203">
        <v>565.22321428571433</v>
      </c>
      <c r="W203">
        <v>1.8000000000000003</v>
      </c>
      <c r="X203">
        <v>754.3125</v>
      </c>
      <c r="Y203">
        <v>2.1</v>
      </c>
      <c r="Z203">
        <v>833.06666666666672</v>
      </c>
      <c r="AA203">
        <v>1.5936781609195401</v>
      </c>
      <c r="AB203">
        <v>719.644376899696</v>
      </c>
      <c r="AC203">
        <v>-2.0444444444444447</v>
      </c>
      <c r="AD203">
        <v>-364.87134502923982</v>
      </c>
      <c r="AE203">
        <v>-2.3499999999999996</v>
      </c>
      <c r="AF203">
        <v>-522.16470588235302</v>
      </c>
      <c r="AG203">
        <v>-2.4500000000000002</v>
      </c>
      <c r="AH203">
        <v>-612.11249999999995</v>
      </c>
      <c r="AI203">
        <v>-2.2919540229885058</v>
      </c>
      <c r="AJ203">
        <v>-511.11538461538453</v>
      </c>
      <c r="AK203">
        <v>18.666666666666686</v>
      </c>
      <c r="AL203">
        <v>-40.75</v>
      </c>
      <c r="AM203">
        <v>-22.25</v>
      </c>
      <c r="AN203">
        <v>-17.863636363636374</v>
      </c>
      <c r="AO203">
        <v>-59.473684210526301</v>
      </c>
      <c r="AP203">
        <v>3.5714285714285552</v>
      </c>
      <c r="AQ203">
        <v>-121.3125</v>
      </c>
      <c r="AR203">
        <v>-49.865384615384642</v>
      </c>
      <c r="AS203">
        <v>66.642857142857139</v>
      </c>
      <c r="AT203">
        <v>45.5</v>
      </c>
      <c r="AU203">
        <v>-4.8333333333333144</v>
      </c>
      <c r="AV203">
        <v>37.523809523809518</v>
      </c>
      <c r="AW203">
        <v>10.029239766081844</v>
      </c>
      <c r="AX203">
        <v>17.699999999999989</v>
      </c>
      <c r="AY203">
        <v>-105.6875</v>
      </c>
      <c r="AZ203">
        <v>-25.220822281167102</v>
      </c>
    </row>
    <row r="204" spans="1:52" x14ac:dyDescent="0.3">
      <c r="A204" s="2" t="s">
        <v>229</v>
      </c>
      <c r="B204">
        <v>60</v>
      </c>
      <c r="C204">
        <v>1</v>
      </c>
      <c r="D204">
        <v>74</v>
      </c>
      <c r="E204">
        <v>-0.78888888888888875</v>
      </c>
      <c r="F204">
        <v>456.58333333333326</v>
      </c>
      <c r="G204">
        <v>0.85000000000000009</v>
      </c>
      <c r="H204">
        <v>167.64285714285711</v>
      </c>
      <c r="I204">
        <v>1.0684210526315789</v>
      </c>
      <c r="J204">
        <v>18.693181818181756</v>
      </c>
      <c r="K204">
        <v>0.40853302162478089</v>
      </c>
      <c r="L204">
        <v>146.63363363363351</v>
      </c>
      <c r="M204">
        <v>-0.67777777777777759</v>
      </c>
      <c r="N204">
        <v>230.33333333333326</v>
      </c>
      <c r="O204">
        <v>-0.64999999999999991</v>
      </c>
      <c r="P204">
        <v>-0.67777777777777759</v>
      </c>
      <c r="Q204">
        <v>-1</v>
      </c>
      <c r="R204">
        <v>-98.999999999999886</v>
      </c>
      <c r="S204">
        <v>-0.78082992402104012</v>
      </c>
      <c r="T204">
        <v>-103.82432432432438</v>
      </c>
      <c r="U204">
        <v>-0.5</v>
      </c>
      <c r="V204">
        <v>203.29166666666674</v>
      </c>
      <c r="W204">
        <v>-0.35000000000000009</v>
      </c>
      <c r="X204">
        <v>-299.66666666666674</v>
      </c>
      <c r="Y204">
        <v>-0.14619883040935644</v>
      </c>
      <c r="Z204">
        <v>-405.81818181818176</v>
      </c>
      <c r="AA204">
        <v>-0.33956750438340144</v>
      </c>
      <c r="AB204">
        <v>-111.74474474474482</v>
      </c>
      <c r="AC204">
        <v>-0.10000000000000009</v>
      </c>
      <c r="AD204">
        <v>-484.2833333333333</v>
      </c>
      <c r="AE204">
        <v>-0.25</v>
      </c>
      <c r="AF204">
        <v>-133</v>
      </c>
      <c r="AG204">
        <v>1.1111111111111112</v>
      </c>
      <c r="AH204">
        <v>-576.06666666666683</v>
      </c>
      <c r="AI204">
        <v>0.22910578609000565</v>
      </c>
      <c r="AJ204">
        <v>-404.59875259875253</v>
      </c>
      <c r="AK204">
        <v>-41.333333333333314</v>
      </c>
      <c r="AL204">
        <v>-50.785714285714278</v>
      </c>
      <c r="AM204">
        <v>4.8409090909090651</v>
      </c>
      <c r="AN204">
        <v>-31.699699699699721</v>
      </c>
      <c r="AO204">
        <v>86</v>
      </c>
      <c r="AP204">
        <v>19.899999999999977</v>
      </c>
      <c r="AQ204">
        <v>-89.933333333333309</v>
      </c>
      <c r="AR204">
        <v>0.16023166023165913</v>
      </c>
      <c r="AS204">
        <v>94.208333333333314</v>
      </c>
      <c r="AT204">
        <v>3.7380952380952408</v>
      </c>
      <c r="AU204">
        <v>-107.34090909090907</v>
      </c>
      <c r="AV204">
        <v>14.69969969969975</v>
      </c>
      <c r="AW204">
        <v>-35.949999999999989</v>
      </c>
      <c r="AX204">
        <v>19.300000000000011</v>
      </c>
      <c r="AY204">
        <v>105.99999999999997</v>
      </c>
      <c r="AZ204">
        <v>22.054054054054063</v>
      </c>
    </row>
    <row r="205" spans="1:52" x14ac:dyDescent="0.3">
      <c r="A205" s="2" t="s">
        <v>231</v>
      </c>
      <c r="B205">
        <v>60</v>
      </c>
      <c r="C205">
        <v>2</v>
      </c>
      <c r="D205">
        <v>73</v>
      </c>
      <c r="E205">
        <v>-0.1333333333333333</v>
      </c>
      <c r="F205">
        <v>-157.5</v>
      </c>
      <c r="G205">
        <v>-0.33333333333333348</v>
      </c>
      <c r="H205">
        <v>-413.67032967032981</v>
      </c>
      <c r="I205">
        <v>0.22222222222222232</v>
      </c>
      <c r="J205">
        <v>191.54464285714289</v>
      </c>
      <c r="K205">
        <v>-7.9182630906768914E-2</v>
      </c>
      <c r="L205">
        <v>-121.93255813953488</v>
      </c>
      <c r="M205">
        <v>-1.3944444444444444</v>
      </c>
      <c r="N205">
        <v>-499.75000000000006</v>
      </c>
      <c r="O205">
        <v>-0.61111111111111116</v>
      </c>
      <c r="P205">
        <v>-1.3944444444444444</v>
      </c>
      <c r="Q205">
        <v>-1.1277777777777778</v>
      </c>
      <c r="R205">
        <v>-302.41666666666663</v>
      </c>
      <c r="S205">
        <v>-1.054278416347382</v>
      </c>
      <c r="T205">
        <v>-426.4545454545455</v>
      </c>
      <c r="U205">
        <v>1.0499999999999998</v>
      </c>
      <c r="V205">
        <v>78.5</v>
      </c>
      <c r="W205">
        <v>1.8</v>
      </c>
      <c r="X205">
        <v>304.38461538461547</v>
      </c>
      <c r="Y205">
        <v>0.875</v>
      </c>
      <c r="Z205">
        <v>-353.02083333333326</v>
      </c>
      <c r="AA205">
        <v>1.1691297208538587</v>
      </c>
      <c r="AB205">
        <v>-24.545219638242997</v>
      </c>
      <c r="AC205">
        <v>-5.0000000000000044E-2</v>
      </c>
      <c r="AD205">
        <v>-686.24999999999989</v>
      </c>
      <c r="AE205">
        <v>-7.7777777777777724E-2</v>
      </c>
      <c r="AF205">
        <v>-128.8888888888888</v>
      </c>
      <c r="AG205">
        <v>0.85000000000000009</v>
      </c>
      <c r="AH205">
        <v>-22.916666666666742</v>
      </c>
      <c r="AI205">
        <v>0.25533661740558289</v>
      </c>
      <c r="AJ205">
        <v>-266.66666666666674</v>
      </c>
      <c r="AK205">
        <v>-37.738095238095241</v>
      </c>
      <c r="AL205">
        <v>-40.637362637362628</v>
      </c>
      <c r="AM205">
        <v>-55.258928571428584</v>
      </c>
      <c r="AN205">
        <v>-47.018604651162804</v>
      </c>
      <c r="AO205">
        <v>-8.9166666666666856</v>
      </c>
      <c r="AP205">
        <v>95.111111111111114</v>
      </c>
      <c r="AQ205">
        <v>-51.416666666666686</v>
      </c>
      <c r="AR205">
        <v>6.636363636363626</v>
      </c>
      <c r="AS205">
        <v>-82.678571428571445</v>
      </c>
      <c r="AT205">
        <v>-5.0769230769230944</v>
      </c>
      <c r="AU205">
        <v>12.6875</v>
      </c>
      <c r="AV205">
        <v>-36.803617571059419</v>
      </c>
      <c r="AW205">
        <v>-72.75</v>
      </c>
      <c r="AX205">
        <v>-169.7777777777778</v>
      </c>
      <c r="AY205">
        <v>-55.916666666666629</v>
      </c>
      <c r="AZ205">
        <v>-92.767676767676789</v>
      </c>
    </row>
    <row r="206" spans="1:52" x14ac:dyDescent="0.3">
      <c r="A206" s="2" t="s">
        <v>232</v>
      </c>
      <c r="B206">
        <v>60</v>
      </c>
      <c r="C206">
        <v>2</v>
      </c>
      <c r="D206">
        <v>70</v>
      </c>
      <c r="E206">
        <v>0.67499999999999982</v>
      </c>
      <c r="F206">
        <v>30.519736842105203</v>
      </c>
      <c r="G206">
        <v>-2.2444444444444445</v>
      </c>
      <c r="H206">
        <v>-556.14285714285711</v>
      </c>
      <c r="I206">
        <v>0.15714285714285703</v>
      </c>
      <c r="J206">
        <v>-130.46825396825398</v>
      </c>
      <c r="K206">
        <v>-0.52499999999999991</v>
      </c>
      <c r="L206">
        <v>-214.75677830940992</v>
      </c>
      <c r="M206">
        <v>-1.7749999999999999</v>
      </c>
      <c r="N206">
        <v>-248.16666666666674</v>
      </c>
      <c r="O206">
        <v>-0.16111111111111098</v>
      </c>
      <c r="P206">
        <v>-1.7749999999999999</v>
      </c>
      <c r="Q206">
        <v>-1.592857142857143</v>
      </c>
      <c r="R206">
        <v>-506.25882352941176</v>
      </c>
      <c r="S206">
        <v>-1.1333333333333333</v>
      </c>
      <c r="T206">
        <v>-273.97596153846143</v>
      </c>
      <c r="U206">
        <v>2.4500000000000002</v>
      </c>
      <c r="V206">
        <v>522.70526315789482</v>
      </c>
      <c r="W206">
        <v>3.4666666666666668</v>
      </c>
      <c r="X206">
        <v>806.5</v>
      </c>
      <c r="Y206">
        <v>2.4000000000000004</v>
      </c>
      <c r="Z206">
        <v>623.36111111111109</v>
      </c>
      <c r="AA206">
        <v>2.769047619047619</v>
      </c>
      <c r="AB206">
        <v>664.12280701754389</v>
      </c>
      <c r="AC206">
        <v>-2.4611111111111108</v>
      </c>
      <c r="AD206">
        <v>-828.94444444444434</v>
      </c>
      <c r="AE206">
        <v>-3.1722222222222225</v>
      </c>
      <c r="AF206">
        <v>-953.9869281045751</v>
      </c>
      <c r="AG206">
        <v>-2.75</v>
      </c>
      <c r="AH206">
        <v>-712.5411764705882</v>
      </c>
      <c r="AI206">
        <v>-2.7952380952380955</v>
      </c>
      <c r="AJ206">
        <v>-827.74725274725279</v>
      </c>
      <c r="AK206">
        <v>-54.907894736842081</v>
      </c>
      <c r="AL206">
        <v>-154.51428571428573</v>
      </c>
      <c r="AM206">
        <v>2.3888888888888857</v>
      </c>
      <c r="AN206">
        <v>-69.337320574162675</v>
      </c>
      <c r="AO206">
        <v>-94.75</v>
      </c>
      <c r="AP206">
        <v>-51.453781512605048</v>
      </c>
      <c r="AQ206">
        <v>-54.141176470588221</v>
      </c>
      <c r="AR206">
        <v>-62.197115384615387</v>
      </c>
      <c r="AS206">
        <v>-84.442105263157941</v>
      </c>
      <c r="AT206">
        <v>45.133333333333326</v>
      </c>
      <c r="AU206">
        <v>-51.388888888888886</v>
      </c>
      <c r="AV206">
        <v>-21.631578947368439</v>
      </c>
      <c r="AW206">
        <v>-103.11111111111109</v>
      </c>
      <c r="AX206">
        <v>-23.00653594771245</v>
      </c>
      <c r="AY206">
        <v>9.441176470588232</v>
      </c>
      <c r="AZ206">
        <v>-37.472527472527446</v>
      </c>
    </row>
    <row r="207" spans="1:52" x14ac:dyDescent="0.3">
      <c r="A207" s="2" t="s">
        <v>233</v>
      </c>
      <c r="B207">
        <v>60</v>
      </c>
      <c r="C207">
        <v>2</v>
      </c>
      <c r="D207">
        <v>70</v>
      </c>
      <c r="E207">
        <v>-0.14999999999999991</v>
      </c>
      <c r="F207">
        <v>219.21428571428567</v>
      </c>
      <c r="G207">
        <v>0.54999999999999982</v>
      </c>
      <c r="H207">
        <v>190</v>
      </c>
      <c r="I207">
        <v>2.35</v>
      </c>
      <c r="J207">
        <v>506.54761904761915</v>
      </c>
      <c r="K207">
        <v>0.95454545454545459</v>
      </c>
      <c r="L207">
        <v>300.1146304675716</v>
      </c>
      <c r="M207">
        <v>0.98333333333333339</v>
      </c>
      <c r="N207">
        <v>168.79999999999995</v>
      </c>
      <c r="O207">
        <v>-0.52499999999999991</v>
      </c>
      <c r="P207">
        <v>0.98333333333333339</v>
      </c>
      <c r="Q207">
        <v>-1.4</v>
      </c>
      <c r="R207">
        <v>-142.58974358974353</v>
      </c>
      <c r="S207">
        <v>-0.39848484848484844</v>
      </c>
      <c r="T207">
        <v>-0.91114982578392301</v>
      </c>
      <c r="U207">
        <v>1.5499999999999998</v>
      </c>
      <c r="V207">
        <v>372.28571428571433</v>
      </c>
      <c r="W207">
        <v>-0.54999999999999982</v>
      </c>
      <c r="X207">
        <v>-275.20000000000005</v>
      </c>
      <c r="Y207">
        <v>-0.70000000000000018</v>
      </c>
      <c r="Z207">
        <v>-261.40476190476193</v>
      </c>
      <c r="AA207">
        <v>0.1206896551724137</v>
      </c>
      <c r="AB207">
        <v>-26.715249662618135</v>
      </c>
      <c r="AC207">
        <v>-3.4499999999999997</v>
      </c>
      <c r="AD207">
        <v>-957.33333333333326</v>
      </c>
      <c r="AE207">
        <v>-1.4055555555555554</v>
      </c>
      <c r="AF207">
        <v>-423.15555555555545</v>
      </c>
      <c r="AG207">
        <v>-2.35</v>
      </c>
      <c r="AH207">
        <v>-810.95192307692309</v>
      </c>
      <c r="AI207">
        <v>-2.4212643678160921</v>
      </c>
      <c r="AJ207">
        <v>-726.30863039399628</v>
      </c>
      <c r="AK207">
        <v>121.42857142857142</v>
      </c>
      <c r="AL207">
        <v>76.205128205128233</v>
      </c>
      <c r="AM207">
        <v>32.11904761904762</v>
      </c>
      <c r="AN207">
        <v>80.303167420814475</v>
      </c>
      <c r="AO207">
        <v>48</v>
      </c>
      <c r="AP207">
        <v>117.9666666666667</v>
      </c>
      <c r="AQ207">
        <v>5.948717948717956</v>
      </c>
      <c r="AR207">
        <v>66.897212543554019</v>
      </c>
      <c r="AS207">
        <v>-132.35714285714286</v>
      </c>
      <c r="AT207">
        <v>-24.13846153846157</v>
      </c>
      <c r="AU207">
        <v>14.738095238095241</v>
      </c>
      <c r="AV207">
        <v>-49.327935222672068</v>
      </c>
      <c r="AW207">
        <v>-105.11111111111109</v>
      </c>
      <c r="AX207">
        <v>-52.800000000000011</v>
      </c>
      <c r="AY207">
        <v>-48.365384615384613</v>
      </c>
      <c r="AZ207">
        <v>-69.221388367729844</v>
      </c>
    </row>
    <row r="208" spans="1:52" x14ac:dyDescent="0.3">
      <c r="A208" s="2" t="s">
        <v>234</v>
      </c>
      <c r="B208">
        <v>60</v>
      </c>
      <c r="C208">
        <v>2</v>
      </c>
      <c r="D208">
        <v>75</v>
      </c>
      <c r="E208">
        <v>2.5592105263157894</v>
      </c>
      <c r="F208">
        <v>426.25</v>
      </c>
      <c r="G208">
        <v>3.6277777777777778</v>
      </c>
      <c r="H208">
        <v>629.0625</v>
      </c>
      <c r="I208">
        <v>2.0499999999999998</v>
      </c>
      <c r="J208">
        <v>365.2</v>
      </c>
      <c r="K208">
        <v>2.7319522912743253</v>
      </c>
      <c r="L208">
        <v>476.78671328671328</v>
      </c>
      <c r="M208">
        <v>0.73026315789473695</v>
      </c>
      <c r="N208">
        <v>1.6428571428571672</v>
      </c>
      <c r="O208">
        <v>1.5388888888888888</v>
      </c>
      <c r="P208">
        <v>0.73026315789473695</v>
      </c>
      <c r="Q208">
        <v>2.0500000000000003</v>
      </c>
      <c r="R208">
        <v>349.37373737373736</v>
      </c>
      <c r="S208">
        <v>1.4682988072818584</v>
      </c>
      <c r="T208">
        <v>213.77297297297292</v>
      </c>
      <c r="U208">
        <v>-0.51754385964912264</v>
      </c>
      <c r="V208">
        <v>-453.66666666666663</v>
      </c>
      <c r="W208">
        <v>-0.47500000000000009</v>
      </c>
      <c r="X208">
        <v>-449.3125</v>
      </c>
      <c r="Y208">
        <v>-0.75000000000000022</v>
      </c>
      <c r="Z208">
        <v>-159.5333333333333</v>
      </c>
      <c r="AA208">
        <v>-0.53702051739518275</v>
      </c>
      <c r="AB208">
        <v>-361.06363636363642</v>
      </c>
      <c r="AC208">
        <v>0.89473684210526305</v>
      </c>
      <c r="AD208">
        <v>256.15714285714284</v>
      </c>
      <c r="AE208">
        <v>-0.39999999999999991</v>
      </c>
      <c r="AF208">
        <v>-73.25</v>
      </c>
      <c r="AG208">
        <v>-0.25</v>
      </c>
      <c r="AH208">
        <v>-257.81818181818181</v>
      </c>
      <c r="AI208">
        <v>3.6574487065120342E-2</v>
      </c>
      <c r="AJ208">
        <v>19.488565488565484</v>
      </c>
      <c r="AK208">
        <v>26.105769230769226</v>
      </c>
      <c r="AL208">
        <v>6.1875</v>
      </c>
      <c r="AM208">
        <v>-1.3333333333333428</v>
      </c>
      <c r="AN208">
        <v>10.298951048951039</v>
      </c>
      <c r="AO208">
        <v>8.9464285714285836</v>
      </c>
      <c r="AP208">
        <v>-3.0416666666666572</v>
      </c>
      <c r="AQ208">
        <v>19.909090909090907</v>
      </c>
      <c r="AR208">
        <v>8.98270270270271</v>
      </c>
      <c r="AS208">
        <v>34.102564102564116</v>
      </c>
      <c r="AT208">
        <v>-65.6875</v>
      </c>
      <c r="AU208">
        <v>-34.666666666666657</v>
      </c>
      <c r="AV208">
        <v>-26.268181818181802</v>
      </c>
      <c r="AW208">
        <v>-33.971428571428589</v>
      </c>
      <c r="AX208">
        <v>21</v>
      </c>
      <c r="AY208">
        <v>31.090909090909093</v>
      </c>
      <c r="AZ208">
        <v>-2.1642411642411616</v>
      </c>
    </row>
    <row r="209" spans="1:52" x14ac:dyDescent="0.3">
      <c r="A209" s="2" t="s">
        <v>235</v>
      </c>
      <c r="B209">
        <v>60</v>
      </c>
      <c r="C209">
        <v>2</v>
      </c>
      <c r="D209">
        <v>72</v>
      </c>
      <c r="E209">
        <v>-0.61111111111111116</v>
      </c>
      <c r="F209">
        <v>-218.0840336134454</v>
      </c>
      <c r="G209">
        <v>-0.60000000000000009</v>
      </c>
      <c r="H209">
        <v>-202.66911764705878</v>
      </c>
      <c r="I209">
        <v>0.33888888888888902</v>
      </c>
      <c r="J209">
        <v>79.08552631578948</v>
      </c>
      <c r="K209">
        <v>-0.31190476190476168</v>
      </c>
      <c r="L209">
        <v>-113.32649712879413</v>
      </c>
      <c r="M209">
        <v>-1.3666666666666667</v>
      </c>
      <c r="N209">
        <v>-91.973684210526358</v>
      </c>
      <c r="O209">
        <v>-0.75</v>
      </c>
      <c r="P209">
        <v>-1.3666666666666667</v>
      </c>
      <c r="Q209">
        <v>-1</v>
      </c>
      <c r="R209">
        <v>386.74999999999989</v>
      </c>
      <c r="S209">
        <v>-1.0285714285714285</v>
      </c>
      <c r="T209">
        <v>218.13340336134456</v>
      </c>
      <c r="U209">
        <v>0.72222222222222232</v>
      </c>
      <c r="V209">
        <v>-109.05882352941171</v>
      </c>
      <c r="W209">
        <v>-0.6857142857142855</v>
      </c>
      <c r="X209">
        <v>-894.95588235294122</v>
      </c>
      <c r="Y209">
        <v>0.25</v>
      </c>
      <c r="Z209">
        <v>-191.06766917293237</v>
      </c>
      <c r="AA209">
        <v>0.15256410256410247</v>
      </c>
      <c r="AB209">
        <v>-331.95227524972256</v>
      </c>
      <c r="AC209">
        <v>0.81111111111111134</v>
      </c>
      <c r="AD209">
        <v>-38.812030075187863</v>
      </c>
      <c r="AE209">
        <v>0.99285714285714288</v>
      </c>
      <c r="AF209">
        <v>214.30392156862752</v>
      </c>
      <c r="AG209">
        <v>0.60000000000000009</v>
      </c>
      <c r="AH209">
        <v>-430.86428571428576</v>
      </c>
      <c r="AI209">
        <v>0.77307692307692299</v>
      </c>
      <c r="AJ209">
        <v>-100.08928571428578</v>
      </c>
      <c r="AK209">
        <v>-48.12605042016807</v>
      </c>
      <c r="AL209">
        <v>4.816176470588232</v>
      </c>
      <c r="AM209">
        <v>-62.671052631578959</v>
      </c>
      <c r="AN209">
        <v>-35.287940935192779</v>
      </c>
      <c r="AO209">
        <v>12.570175438596493</v>
      </c>
      <c r="AP209">
        <v>30.470588235294116</v>
      </c>
      <c r="AQ209">
        <v>6.75</v>
      </c>
      <c r="AR209">
        <v>17.440126050420162</v>
      </c>
      <c r="AS209">
        <v>11.078431372549005</v>
      </c>
      <c r="AT209">
        <v>-44.691176470588232</v>
      </c>
      <c r="AU209">
        <v>-12.436090225563902</v>
      </c>
      <c r="AV209">
        <v>-12.203107658157592</v>
      </c>
      <c r="AW209">
        <v>-40.451127819548873</v>
      </c>
      <c r="AX209">
        <v>-30.637254901960773</v>
      </c>
      <c r="AY209">
        <v>-68.778571428571439</v>
      </c>
      <c r="AZ209">
        <v>-47.7607142857143</v>
      </c>
    </row>
    <row r="210" spans="1:52" x14ac:dyDescent="0.3">
      <c r="A210" s="2" t="s">
        <v>236</v>
      </c>
      <c r="B210">
        <v>60</v>
      </c>
      <c r="C210">
        <v>2</v>
      </c>
      <c r="D210">
        <v>73</v>
      </c>
      <c r="E210">
        <v>7.0175438596491446E-2</v>
      </c>
      <c r="F210">
        <v>275.90384615384619</v>
      </c>
      <c r="G210">
        <v>1.0467836257309941</v>
      </c>
      <c r="H210">
        <v>-80.791666666666515</v>
      </c>
      <c r="I210">
        <v>0.52499999999999991</v>
      </c>
      <c r="J210">
        <v>507.65925925925944</v>
      </c>
      <c r="K210">
        <v>0.61619190404797575</v>
      </c>
      <c r="L210">
        <v>176.51226551226546</v>
      </c>
      <c r="M210">
        <v>1.2456140350877192</v>
      </c>
      <c r="N210">
        <v>800.42741935483866</v>
      </c>
      <c r="O210">
        <v>0.61403508771929793</v>
      </c>
      <c r="P210">
        <v>1.2456140350877192</v>
      </c>
      <c r="Q210">
        <v>-0.75</v>
      </c>
      <c r="R210">
        <v>-160.7045454545455</v>
      </c>
      <c r="S210">
        <v>0.27961019490254868</v>
      </c>
      <c r="T210">
        <v>415.83603238866397</v>
      </c>
      <c r="U210">
        <v>-0.63684210526315788</v>
      </c>
      <c r="V210">
        <v>-162.36813186813197</v>
      </c>
      <c r="W210">
        <v>-4.6783625730994149E-2</v>
      </c>
      <c r="X210">
        <v>-341.94166666666683</v>
      </c>
      <c r="Y210">
        <v>1.5305555555555557</v>
      </c>
      <c r="Z210">
        <v>127.74074074074065</v>
      </c>
      <c r="AA210">
        <v>0.25492610837438434</v>
      </c>
      <c r="AB210">
        <v>-136.24837662337654</v>
      </c>
      <c r="AC210">
        <v>0.92105263157894735</v>
      </c>
      <c r="AD210">
        <v>96.155913978494709</v>
      </c>
      <c r="AE210">
        <v>-5.8479532163742576E-2</v>
      </c>
      <c r="AF210">
        <v>-174</v>
      </c>
      <c r="AG210">
        <v>-0.33333333333333348</v>
      </c>
      <c r="AH210">
        <v>-38.545454545454504</v>
      </c>
      <c r="AI210">
        <v>0.19088669950738946</v>
      </c>
      <c r="AJ210">
        <v>-39.722910216718219</v>
      </c>
      <c r="AK210">
        <v>24.076923076923094</v>
      </c>
      <c r="AL210">
        <v>0.95833333333334281</v>
      </c>
      <c r="AM210">
        <v>78.96296296296299</v>
      </c>
      <c r="AN210">
        <v>20.259740259740283</v>
      </c>
      <c r="AO210">
        <v>19.290322580645181</v>
      </c>
      <c r="AP210">
        <v>106.75652173913045</v>
      </c>
      <c r="AQ210">
        <v>87.386363636363626</v>
      </c>
      <c r="AR210">
        <v>70.006072874493924</v>
      </c>
      <c r="AS210">
        <v>106.85164835164832</v>
      </c>
      <c r="AT210">
        <v>56.841666666666669</v>
      </c>
      <c r="AU210">
        <v>-56.21296296296299</v>
      </c>
      <c r="AV210">
        <v>47.240259740259717</v>
      </c>
      <c r="AW210">
        <v>-32.790322580645181</v>
      </c>
      <c r="AX210">
        <v>35.843478260869574</v>
      </c>
      <c r="AY210">
        <v>-24.969696969696969</v>
      </c>
      <c r="AZ210">
        <v>-6.5309597523219622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E0BF-FEF5-46E8-A34F-2C28793D6E3F}">
  <dimension ref="A1:ED239"/>
  <sheetViews>
    <sheetView topLeftCell="DY213" workbookViewId="0">
      <selection activeCell="DW1" sqref="DW1:ED239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44140625" bestFit="1" customWidth="1"/>
    <col min="11" max="11" width="31.5546875" bestFit="1" customWidth="1"/>
    <col min="12" max="12" width="32.44140625" bestFit="1" customWidth="1"/>
    <col min="13" max="13" width="31.5546875" bestFit="1" customWidth="1"/>
    <col min="14" max="14" width="32.109375" bestFit="1" customWidth="1"/>
    <col min="15" max="15" width="31.109375" bestFit="1" customWidth="1"/>
    <col min="16" max="16" width="32" bestFit="1" customWidth="1"/>
    <col min="17" max="17" width="31" bestFit="1" customWidth="1"/>
    <col min="18" max="18" width="32" bestFit="1" customWidth="1"/>
    <col min="19" max="19" width="31" bestFit="1" customWidth="1"/>
    <col min="20" max="20" width="32.88671875" bestFit="1" customWidth="1"/>
    <col min="21" max="21" width="32" bestFit="1" customWidth="1"/>
    <col min="22" max="22" width="32.88671875" bestFit="1" customWidth="1"/>
    <col min="23" max="23" width="32" bestFit="1" customWidth="1"/>
    <col min="24" max="24" width="32.5546875" bestFit="1" customWidth="1"/>
    <col min="25" max="25" width="31.6640625" bestFit="1" customWidth="1"/>
    <col min="26" max="26" width="32.44140625" bestFit="1" customWidth="1"/>
    <col min="27" max="27" width="31.5546875" bestFit="1" customWidth="1"/>
    <col min="28" max="28" width="32.88671875" bestFit="1" customWidth="1"/>
    <col min="29" max="29" width="32" bestFit="1" customWidth="1"/>
    <col min="30" max="30" width="32.88671875" bestFit="1" customWidth="1"/>
    <col min="31" max="31" width="32" bestFit="1" customWidth="1"/>
    <col min="32" max="32" width="32.5546875" bestFit="1" customWidth="1"/>
    <col min="33" max="33" width="31.6640625" bestFit="1" customWidth="1"/>
    <col min="34" max="34" width="32.44140625" bestFit="1" customWidth="1"/>
    <col min="35" max="35" width="31.5546875" bestFit="1" customWidth="1"/>
    <col min="36" max="36" width="32.44140625" bestFit="1" customWidth="1"/>
    <col min="37" max="37" width="31.5546875" bestFit="1" customWidth="1"/>
    <col min="38" max="38" width="32.33203125" bestFit="1" customWidth="1"/>
    <col min="39" max="39" width="31.33203125" bestFit="1" customWidth="1"/>
    <col min="40" max="40" width="31.88671875" bestFit="1" customWidth="1"/>
    <col min="41" max="41" width="30.88671875" bestFit="1" customWidth="1"/>
    <col min="42" max="42" width="31.88671875" bestFit="1" customWidth="1"/>
    <col min="43" max="43" width="30.88671875" bestFit="1" customWidth="1"/>
    <col min="44" max="44" width="31.5546875" bestFit="1" customWidth="1"/>
    <col min="45" max="45" width="30.5546875" bestFit="1" customWidth="1"/>
    <col min="46" max="46" width="31.33203125" bestFit="1" customWidth="1"/>
    <col min="47" max="47" width="30.44140625" bestFit="1" customWidth="1"/>
    <col min="48" max="48" width="31.88671875" bestFit="1" customWidth="1"/>
    <col min="49" max="49" width="30.88671875" bestFit="1" customWidth="1"/>
    <col min="50" max="50" width="31.88671875" bestFit="1" customWidth="1"/>
    <col min="51" max="51" width="30.88671875" bestFit="1" customWidth="1"/>
    <col min="52" max="52" width="31.5546875" bestFit="1" customWidth="1"/>
    <col min="53" max="53" width="30.5546875" bestFit="1" customWidth="1"/>
    <col min="54" max="54" width="31.33203125" bestFit="1" customWidth="1"/>
    <col min="55" max="55" width="30.44140625" bestFit="1" customWidth="1"/>
    <col min="56" max="56" width="31.33203125" bestFit="1" customWidth="1"/>
    <col min="57" max="57" width="30.44140625" bestFit="1" customWidth="1"/>
    <col min="58" max="58" width="31.6640625" bestFit="1" customWidth="1"/>
    <col min="59" max="59" width="30.6640625" bestFit="1" customWidth="1"/>
    <col min="60" max="60" width="31.88671875" bestFit="1" customWidth="1"/>
    <col min="61" max="61" width="30.88671875" bestFit="1" customWidth="1"/>
    <col min="62" max="62" width="31.88671875" bestFit="1" customWidth="1"/>
    <col min="63" max="63" width="30.88671875" bestFit="1" customWidth="1"/>
    <col min="64" max="64" width="31.88671875" bestFit="1" customWidth="1"/>
    <col min="65" max="65" width="30.88671875" bestFit="1" customWidth="1"/>
    <col min="66" max="66" width="31.5546875" bestFit="1" customWidth="1"/>
    <col min="67" max="67" width="30.5546875" bestFit="1" customWidth="1"/>
    <col min="68" max="68" width="31.33203125" bestFit="1" customWidth="1"/>
    <col min="69" max="69" width="30.44140625" bestFit="1" customWidth="1"/>
    <col min="70" max="70" width="31.88671875" bestFit="1" customWidth="1"/>
    <col min="71" max="71" width="30.88671875" bestFit="1" customWidth="1"/>
    <col min="72" max="72" width="31.88671875" bestFit="1" customWidth="1"/>
    <col min="73" max="73" width="30.88671875" bestFit="1" customWidth="1"/>
    <col min="74" max="74" width="31.5546875" bestFit="1" customWidth="1"/>
    <col min="75" max="75" width="30.5546875" bestFit="1" customWidth="1"/>
    <col min="76" max="76" width="31.33203125" bestFit="1" customWidth="1"/>
    <col min="77" max="77" width="30.44140625" bestFit="1" customWidth="1"/>
    <col min="78" max="78" width="31.33203125" bestFit="1" customWidth="1"/>
    <col min="79" max="79" width="30.44140625" bestFit="1" customWidth="1"/>
    <col min="80" max="80" width="32.33203125" bestFit="1" customWidth="1"/>
    <col min="81" max="81" width="31.33203125" bestFit="1" customWidth="1"/>
    <col min="82" max="82" width="32.33203125" bestFit="1" customWidth="1"/>
    <col min="83" max="83" width="31.33203125" bestFit="1" customWidth="1"/>
    <col min="84" max="84" width="32" bestFit="1" customWidth="1"/>
    <col min="85" max="85" width="31" bestFit="1" customWidth="1"/>
    <col min="86" max="86" width="31.88671875" bestFit="1" customWidth="1"/>
    <col min="87" max="87" width="30.88671875" bestFit="1" customWidth="1"/>
    <col min="88" max="88" width="32.33203125" bestFit="1" customWidth="1"/>
    <col min="89" max="89" width="31.33203125" bestFit="1" customWidth="1"/>
    <col min="90" max="90" width="32.33203125" bestFit="1" customWidth="1"/>
    <col min="91" max="91" width="31.33203125" bestFit="1" customWidth="1"/>
    <col min="92" max="92" width="32" bestFit="1" customWidth="1"/>
    <col min="93" max="93" width="31" bestFit="1" customWidth="1"/>
    <col min="94" max="94" width="31.88671875" bestFit="1" customWidth="1"/>
    <col min="95" max="95" width="30.88671875" bestFit="1" customWidth="1"/>
    <col min="96" max="96" width="31.88671875" bestFit="1" customWidth="1"/>
    <col min="97" max="97" width="30.88671875" bestFit="1" customWidth="1"/>
    <col min="98" max="98" width="31.6640625" bestFit="1" customWidth="1"/>
    <col min="99" max="99" width="30.6640625" bestFit="1" customWidth="1"/>
    <col min="100" max="100" width="31.109375" bestFit="1" customWidth="1"/>
    <col min="101" max="101" width="30.33203125" bestFit="1" customWidth="1"/>
    <col min="102" max="102" width="31.109375" bestFit="1" customWidth="1"/>
    <col min="103" max="103" width="30.33203125" bestFit="1" customWidth="1"/>
    <col min="104" max="104" width="30.88671875" bestFit="1" customWidth="1"/>
    <col min="105" max="105" width="30" bestFit="1" customWidth="1"/>
    <col min="106" max="106" width="30.6640625" bestFit="1" customWidth="1"/>
    <col min="107" max="107" width="29.88671875" bestFit="1" customWidth="1"/>
    <col min="108" max="108" width="31.109375" bestFit="1" customWidth="1"/>
    <col min="109" max="109" width="30.33203125" bestFit="1" customWidth="1"/>
    <col min="110" max="110" width="31.109375" bestFit="1" customWidth="1"/>
    <col min="111" max="111" width="30.33203125" bestFit="1" customWidth="1"/>
    <col min="112" max="112" width="30.88671875" bestFit="1" customWidth="1"/>
    <col min="113" max="113" width="30" bestFit="1" customWidth="1"/>
    <col min="114" max="114" width="30.6640625" bestFit="1" customWidth="1"/>
    <col min="115" max="115" width="29.88671875" bestFit="1" customWidth="1"/>
    <col min="116" max="116" width="30.6640625" bestFit="1" customWidth="1"/>
    <col min="117" max="117" width="29.88671875" bestFit="1" customWidth="1"/>
    <col min="118" max="118" width="31" bestFit="1" customWidth="1"/>
    <col min="119" max="119" width="30.109375" bestFit="1" customWidth="1"/>
    <col min="120" max="120" width="31.109375" bestFit="1" customWidth="1"/>
    <col min="121" max="121" width="30.33203125" bestFit="1" customWidth="1"/>
    <col min="122" max="122" width="31.5546875" bestFit="1" customWidth="1"/>
    <col min="123" max="123" width="30.5546875" bestFit="1" customWidth="1"/>
    <col min="124" max="124" width="8.44140625" bestFit="1" customWidth="1"/>
    <col min="127" max="127" width="30.44140625" bestFit="1" customWidth="1"/>
    <col min="128" max="128" width="30.6640625" bestFit="1" customWidth="1"/>
    <col min="129" max="131" width="30.44140625" bestFit="1" customWidth="1"/>
    <col min="132" max="132" width="30.5546875" bestFit="1" customWidth="1"/>
    <col min="133" max="133" width="30.33203125" bestFit="1" customWidth="1"/>
    <col min="134" max="134" width="30.21875" bestFit="1" customWidth="1"/>
  </cols>
  <sheetData>
    <row r="1" spans="1:134" x14ac:dyDescent="0.3">
      <c r="A1" s="5" t="s">
        <v>238</v>
      </c>
      <c r="B1" s="6" t="s">
        <v>249</v>
      </c>
      <c r="C1" s="6" t="s">
        <v>258</v>
      </c>
      <c r="D1" s="6" t="s">
        <v>250</v>
      </c>
      <c r="E1" s="6" t="s">
        <v>259</v>
      </c>
      <c r="F1" s="6" t="s">
        <v>251</v>
      </c>
      <c r="G1" s="6" t="s">
        <v>260</v>
      </c>
      <c r="H1" s="6" t="s">
        <v>252</v>
      </c>
      <c r="I1" s="6" t="s">
        <v>261</v>
      </c>
      <c r="J1" s="6" t="s">
        <v>253</v>
      </c>
      <c r="K1" s="6" t="s">
        <v>257</v>
      </c>
      <c r="L1" s="6" t="s">
        <v>254</v>
      </c>
      <c r="M1" s="6" t="s">
        <v>262</v>
      </c>
      <c r="N1" s="6" t="s">
        <v>255</v>
      </c>
      <c r="O1" s="6" t="s">
        <v>263</v>
      </c>
      <c r="P1" s="6" t="s">
        <v>256</v>
      </c>
      <c r="Q1" s="6" t="s">
        <v>264</v>
      </c>
      <c r="R1" s="6" t="s">
        <v>266</v>
      </c>
      <c r="S1" s="6" t="s">
        <v>265</v>
      </c>
      <c r="T1" s="6" t="s">
        <v>267</v>
      </c>
      <c r="U1" s="6" t="s">
        <v>268</v>
      </c>
      <c r="V1" s="6" t="s">
        <v>269</v>
      </c>
      <c r="W1" s="6" t="s">
        <v>270</v>
      </c>
      <c r="X1" s="6" t="s">
        <v>271</v>
      </c>
      <c r="Y1" s="6" t="s">
        <v>272</v>
      </c>
      <c r="Z1" s="6" t="s">
        <v>273</v>
      </c>
      <c r="AA1" s="6" t="s">
        <v>274</v>
      </c>
      <c r="AB1" s="6" t="s">
        <v>275</v>
      </c>
      <c r="AC1" s="6" t="s">
        <v>276</v>
      </c>
      <c r="AD1" s="6" t="s">
        <v>277</v>
      </c>
      <c r="AE1" s="6" t="s">
        <v>278</v>
      </c>
      <c r="AF1" s="6" t="s">
        <v>279</v>
      </c>
      <c r="AG1" s="6" t="s">
        <v>280</v>
      </c>
      <c r="AH1" s="6" t="s">
        <v>281</v>
      </c>
      <c r="AI1" s="6" t="s">
        <v>282</v>
      </c>
      <c r="AJ1" s="6" t="s">
        <v>283</v>
      </c>
      <c r="AK1" s="6" t="s">
        <v>284</v>
      </c>
      <c r="AL1" s="7" t="s">
        <v>304</v>
      </c>
      <c r="AM1" s="7" t="s">
        <v>303</v>
      </c>
      <c r="AN1" s="6" t="s">
        <v>285</v>
      </c>
      <c r="AO1" s="6" t="s">
        <v>286</v>
      </c>
      <c r="AP1" s="6" t="s">
        <v>287</v>
      </c>
      <c r="AQ1" s="6" t="s">
        <v>288</v>
      </c>
      <c r="AR1" s="6" t="s">
        <v>289</v>
      </c>
      <c r="AS1" s="6" t="s">
        <v>290</v>
      </c>
      <c r="AT1" s="6" t="s">
        <v>291</v>
      </c>
      <c r="AU1" s="6" t="s">
        <v>292</v>
      </c>
      <c r="AV1" s="6" t="s">
        <v>293</v>
      </c>
      <c r="AW1" s="6" t="s">
        <v>294</v>
      </c>
      <c r="AX1" s="6" t="s">
        <v>295</v>
      </c>
      <c r="AY1" s="6" t="s">
        <v>296</v>
      </c>
      <c r="AZ1" s="6" t="s">
        <v>297</v>
      </c>
      <c r="BA1" s="6" t="s">
        <v>298</v>
      </c>
      <c r="BB1" s="6" t="s">
        <v>300</v>
      </c>
      <c r="BC1" s="6" t="s">
        <v>299</v>
      </c>
      <c r="BD1" s="6" t="s">
        <v>301</v>
      </c>
      <c r="BE1" s="6" t="s">
        <v>302</v>
      </c>
      <c r="BF1" s="7" t="s">
        <v>305</v>
      </c>
      <c r="BG1" s="7" t="s">
        <v>306</v>
      </c>
      <c r="BH1" s="11" t="s">
        <v>307</v>
      </c>
      <c r="BI1" s="11" t="s">
        <v>308</v>
      </c>
      <c r="BJ1" s="11" t="s">
        <v>309</v>
      </c>
      <c r="BK1" s="11" t="s">
        <v>310</v>
      </c>
      <c r="BL1" s="11" t="s">
        <v>311</v>
      </c>
      <c r="BM1" s="11" t="s">
        <v>312</v>
      </c>
      <c r="BN1" s="11" t="s">
        <v>313</v>
      </c>
      <c r="BO1" s="11" t="s">
        <v>314</v>
      </c>
      <c r="BP1" s="11" t="s">
        <v>315</v>
      </c>
      <c r="BQ1" s="11" t="s">
        <v>316</v>
      </c>
      <c r="BR1" s="11" t="s">
        <v>317</v>
      </c>
      <c r="BS1" s="11" t="s">
        <v>318</v>
      </c>
      <c r="BT1" s="11" t="s">
        <v>319</v>
      </c>
      <c r="BU1" s="11" t="s">
        <v>320</v>
      </c>
      <c r="BV1" s="11" t="s">
        <v>321</v>
      </c>
      <c r="BW1" s="11" t="s">
        <v>322</v>
      </c>
      <c r="BX1" s="11" t="s">
        <v>323</v>
      </c>
      <c r="BY1" s="11" t="s">
        <v>324</v>
      </c>
      <c r="BZ1" s="11" t="s">
        <v>325</v>
      </c>
      <c r="CA1" s="11" t="s">
        <v>326</v>
      </c>
      <c r="CB1" s="11" t="s">
        <v>327</v>
      </c>
      <c r="CC1" s="11" t="s">
        <v>328</v>
      </c>
      <c r="CD1" s="11" t="s">
        <v>329</v>
      </c>
      <c r="CE1" s="11" t="s">
        <v>330</v>
      </c>
      <c r="CF1" s="11" t="s">
        <v>331</v>
      </c>
      <c r="CG1" s="11" t="s">
        <v>332</v>
      </c>
      <c r="CH1" s="11" t="s">
        <v>333</v>
      </c>
      <c r="CI1" s="11" t="s">
        <v>334</v>
      </c>
      <c r="CJ1" s="11" t="s">
        <v>335</v>
      </c>
      <c r="CK1" s="11" t="s">
        <v>336</v>
      </c>
      <c r="CL1" s="11" t="s">
        <v>337</v>
      </c>
      <c r="CM1" s="11" t="s">
        <v>338</v>
      </c>
      <c r="CN1" s="11" t="s">
        <v>339</v>
      </c>
      <c r="CO1" s="11" t="s">
        <v>340</v>
      </c>
      <c r="CP1" s="11" t="s">
        <v>341</v>
      </c>
      <c r="CQ1" s="11" t="s">
        <v>342</v>
      </c>
      <c r="CR1" s="11" t="s">
        <v>343</v>
      </c>
      <c r="CS1" s="11" t="s">
        <v>344</v>
      </c>
      <c r="CT1" s="11" t="s">
        <v>345</v>
      </c>
      <c r="CU1" s="11" t="s">
        <v>346</v>
      </c>
      <c r="CV1" s="11" t="s">
        <v>347</v>
      </c>
      <c r="CW1" s="11" t="s">
        <v>348</v>
      </c>
      <c r="CX1" s="11" t="s">
        <v>349</v>
      </c>
      <c r="CY1" s="11" t="s">
        <v>350</v>
      </c>
      <c r="CZ1" s="11" t="s">
        <v>351</v>
      </c>
      <c r="DA1" s="11" t="s">
        <v>352</v>
      </c>
      <c r="DB1" s="11" t="s">
        <v>353</v>
      </c>
      <c r="DC1" s="11" t="s">
        <v>354</v>
      </c>
      <c r="DD1" s="11" t="s">
        <v>355</v>
      </c>
      <c r="DE1" s="11" t="s">
        <v>356</v>
      </c>
      <c r="DF1" s="11" t="s">
        <v>357</v>
      </c>
      <c r="DG1" s="11" t="s">
        <v>358</v>
      </c>
      <c r="DH1" s="11" t="s">
        <v>359</v>
      </c>
      <c r="DI1" s="11" t="s">
        <v>360</v>
      </c>
      <c r="DJ1" s="11" t="s">
        <v>361</v>
      </c>
      <c r="DK1" s="11" t="s">
        <v>362</v>
      </c>
      <c r="DL1" s="11" t="s">
        <v>363</v>
      </c>
      <c r="DM1" s="11" t="s">
        <v>364</v>
      </c>
      <c r="DN1" s="11" t="s">
        <v>365</v>
      </c>
      <c r="DO1" s="11" t="s">
        <v>366</v>
      </c>
      <c r="DP1" s="11" t="s">
        <v>367</v>
      </c>
      <c r="DQ1" s="11" t="s">
        <v>368</v>
      </c>
      <c r="DR1" s="11" t="s">
        <v>369</v>
      </c>
      <c r="DS1" s="11" t="s">
        <v>370</v>
      </c>
      <c r="DT1" s="5"/>
      <c r="DV1" s="1" t="s">
        <v>238</v>
      </c>
      <c r="DW1" s="49" t="s">
        <v>627</v>
      </c>
      <c r="DX1" s="49" t="s">
        <v>628</v>
      </c>
      <c r="DY1" s="49" t="s">
        <v>629</v>
      </c>
      <c r="DZ1" s="49" t="s">
        <v>630</v>
      </c>
      <c r="EA1" s="49" t="s">
        <v>639</v>
      </c>
      <c r="EB1" s="49" t="s">
        <v>640</v>
      </c>
      <c r="EC1" s="49" t="s">
        <v>641</v>
      </c>
      <c r="ED1" s="49" t="s">
        <v>642</v>
      </c>
    </row>
    <row r="2" spans="1:134" x14ac:dyDescent="0.3">
      <c r="A2" s="2" t="s">
        <v>0</v>
      </c>
      <c r="B2">
        <v>2.7</v>
      </c>
      <c r="C2">
        <v>980</v>
      </c>
      <c r="D2">
        <v>4.125</v>
      </c>
      <c r="E2">
        <v>1570.5</v>
      </c>
      <c r="F2">
        <v>4</v>
      </c>
      <c r="G2">
        <v>1332.5714285714287</v>
      </c>
      <c r="H2">
        <v>3.5555555555555554</v>
      </c>
      <c r="I2">
        <v>1280.55</v>
      </c>
      <c r="J2">
        <v>2.4</v>
      </c>
      <c r="K2">
        <v>829.25</v>
      </c>
      <c r="L2">
        <v>3</v>
      </c>
      <c r="M2">
        <v>999</v>
      </c>
      <c r="N2">
        <v>3</v>
      </c>
      <c r="O2">
        <v>1109.4285714285713</v>
      </c>
      <c r="P2">
        <v>2.7931034482758621</v>
      </c>
      <c r="Q2">
        <v>971.14285714285711</v>
      </c>
      <c r="R2">
        <v>3.1607142857142856</v>
      </c>
      <c r="S2">
        <v>1122.0731707317073</v>
      </c>
      <c r="T2">
        <v>3.5</v>
      </c>
      <c r="U2">
        <v>1247.625</v>
      </c>
      <c r="V2">
        <v>1.875</v>
      </c>
      <c r="W2">
        <v>616.5</v>
      </c>
      <c r="X2">
        <v>1.2222222222222223</v>
      </c>
      <c r="Y2">
        <v>622.4</v>
      </c>
      <c r="Z2">
        <v>2.2592592592592591</v>
      </c>
      <c r="AA2">
        <v>883.78947368421052</v>
      </c>
      <c r="AB2">
        <v>3.1</v>
      </c>
      <c r="AC2">
        <v>1023.375</v>
      </c>
      <c r="AD2">
        <v>3</v>
      </c>
      <c r="AE2">
        <v>1096</v>
      </c>
      <c r="AF2">
        <v>1.5</v>
      </c>
      <c r="AG2">
        <v>803.2</v>
      </c>
      <c r="AH2">
        <v>2.5172413793103448</v>
      </c>
      <c r="AI2">
        <v>993.75</v>
      </c>
      <c r="AJ2">
        <v>2.3928571428571428</v>
      </c>
      <c r="AK2">
        <v>940.17948717948718</v>
      </c>
      <c r="AL2">
        <v>2.7767857142857144</v>
      </c>
      <c r="AM2">
        <v>1033.4000000000001</v>
      </c>
      <c r="AN2">
        <v>1.9</v>
      </c>
      <c r="AO2">
        <v>808.5</v>
      </c>
      <c r="AP2">
        <v>2.625</v>
      </c>
      <c r="AQ2">
        <v>731.625</v>
      </c>
      <c r="AR2">
        <v>0.66666666666666663</v>
      </c>
      <c r="AS2">
        <v>531</v>
      </c>
      <c r="AT2">
        <v>1.7037037037037037</v>
      </c>
      <c r="AU2">
        <v>712.66666666666663</v>
      </c>
      <c r="AV2">
        <v>1.5</v>
      </c>
      <c r="AW2">
        <v>618.42857142857144</v>
      </c>
      <c r="AX2">
        <v>1.6666666666666667</v>
      </c>
      <c r="AY2">
        <v>945.75</v>
      </c>
      <c r="AZ2">
        <v>1.2</v>
      </c>
      <c r="BA2">
        <v>617.5</v>
      </c>
      <c r="BB2">
        <v>1.4482758620689655</v>
      </c>
      <c r="BC2">
        <v>695.11764705882354</v>
      </c>
      <c r="BD2">
        <v>1.5714285714285714</v>
      </c>
      <c r="BE2">
        <v>704.14285714285711</v>
      </c>
      <c r="BF2">
        <v>1.5714285714285714</v>
      </c>
      <c r="BG2">
        <v>704.14285714285711</v>
      </c>
      <c r="BH2">
        <v>2.375</v>
      </c>
      <c r="BI2">
        <v>933.19130434782608</v>
      </c>
      <c r="BL2">
        <v>5.5</v>
      </c>
      <c r="BM2">
        <v>1363</v>
      </c>
      <c r="BN2">
        <v>0</v>
      </c>
      <c r="BP2">
        <v>3.6666666666666665</v>
      </c>
      <c r="BQ2">
        <v>1363</v>
      </c>
      <c r="BT2">
        <v>3</v>
      </c>
      <c r="BU2">
        <v>1040</v>
      </c>
      <c r="BX2">
        <v>3</v>
      </c>
      <c r="BY2">
        <v>1040</v>
      </c>
      <c r="BZ2">
        <v>3.5</v>
      </c>
      <c r="CA2">
        <v>1255.3333333333333</v>
      </c>
      <c r="CD2">
        <v>0</v>
      </c>
      <c r="CF2">
        <v>2</v>
      </c>
      <c r="CG2">
        <v>607</v>
      </c>
      <c r="CH2">
        <v>0.66666666666666663</v>
      </c>
      <c r="CI2">
        <v>607</v>
      </c>
      <c r="CL2">
        <v>0</v>
      </c>
      <c r="CP2">
        <v>0</v>
      </c>
      <c r="CR2">
        <v>0.5</v>
      </c>
      <c r="CS2">
        <v>607</v>
      </c>
      <c r="CT2">
        <v>2</v>
      </c>
      <c r="CU2">
        <v>1093.25</v>
      </c>
      <c r="CX2">
        <v>1.5</v>
      </c>
      <c r="CY2">
        <v>927</v>
      </c>
      <c r="CZ2">
        <v>6</v>
      </c>
      <c r="DA2">
        <v>1365</v>
      </c>
      <c r="DB2">
        <v>3</v>
      </c>
      <c r="DC2">
        <v>1146</v>
      </c>
      <c r="DF2">
        <v>0</v>
      </c>
      <c r="DJ2">
        <v>0</v>
      </c>
      <c r="DL2">
        <v>2.25</v>
      </c>
      <c r="DM2">
        <v>1146</v>
      </c>
      <c r="DN2">
        <v>2.25</v>
      </c>
      <c r="DO2">
        <v>1146</v>
      </c>
      <c r="DP2">
        <v>2.0833333333333335</v>
      </c>
      <c r="DQ2">
        <v>1110.8333333333333</v>
      </c>
      <c r="DR2">
        <v>2.3555555555555556</v>
      </c>
      <c r="DS2">
        <v>942</v>
      </c>
      <c r="DT2" s="2"/>
      <c r="DV2" s="2" t="s">
        <v>0</v>
      </c>
      <c r="DW2">
        <v>306</v>
      </c>
      <c r="DX2">
        <v>330.85714285714283</v>
      </c>
      <c r="DY2">
        <v>351.4</v>
      </c>
      <c r="DZ2">
        <v>326.05</v>
      </c>
      <c r="EA2">
        <v>286.5</v>
      </c>
      <c r="EB2">
        <v>250.5</v>
      </c>
      <c r="EC2">
        <v>255.57142857142858</v>
      </c>
      <c r="ED2">
        <v>265.90476190476193</v>
      </c>
    </row>
    <row r="3" spans="1:134" x14ac:dyDescent="0.3">
      <c r="A3" s="2" t="s">
        <v>1</v>
      </c>
      <c r="B3">
        <v>5.8</v>
      </c>
      <c r="C3">
        <v>1484.6</v>
      </c>
      <c r="D3">
        <v>5.0999999999999996</v>
      </c>
      <c r="E3">
        <v>1244.0999999999999</v>
      </c>
      <c r="F3">
        <v>5.2</v>
      </c>
      <c r="G3">
        <v>1311.7</v>
      </c>
      <c r="H3">
        <v>5.3666666666666663</v>
      </c>
      <c r="I3">
        <v>1346.8</v>
      </c>
      <c r="J3">
        <v>5.8</v>
      </c>
      <c r="K3">
        <v>1441</v>
      </c>
      <c r="L3">
        <v>6.1</v>
      </c>
      <c r="M3">
        <v>1324.4</v>
      </c>
      <c r="N3">
        <v>5.3</v>
      </c>
      <c r="O3">
        <v>1335.5555555555557</v>
      </c>
      <c r="P3">
        <v>5.7333333333333334</v>
      </c>
      <c r="Q3">
        <v>1368.0689655172414</v>
      </c>
      <c r="R3">
        <v>5.55</v>
      </c>
      <c r="S3">
        <v>1357.2542372881355</v>
      </c>
      <c r="T3">
        <v>1.6</v>
      </c>
      <c r="U3">
        <v>484.42857142857144</v>
      </c>
      <c r="V3">
        <v>2.2999999999999998</v>
      </c>
      <c r="W3">
        <v>826.16666666666663</v>
      </c>
      <c r="X3">
        <v>2.2000000000000002</v>
      </c>
      <c r="Y3">
        <v>1066</v>
      </c>
      <c r="Z3">
        <v>2.0333333333333332</v>
      </c>
      <c r="AA3">
        <v>759.88888888888891</v>
      </c>
      <c r="AB3">
        <v>2.4</v>
      </c>
      <c r="AC3">
        <v>591.75</v>
      </c>
      <c r="AD3">
        <v>1.9</v>
      </c>
      <c r="AE3">
        <v>923.83333333333337</v>
      </c>
      <c r="AF3">
        <v>3.1</v>
      </c>
      <c r="AG3">
        <v>758.9</v>
      </c>
      <c r="AH3">
        <v>2.4666666666666668</v>
      </c>
      <c r="AI3">
        <v>744.41666666666663</v>
      </c>
      <c r="AJ3">
        <v>2.25</v>
      </c>
      <c r="AK3">
        <v>751.04761904761904</v>
      </c>
      <c r="AL3">
        <v>3.9</v>
      </c>
      <c r="AM3">
        <v>1105.1683168316831</v>
      </c>
      <c r="AN3">
        <v>2</v>
      </c>
      <c r="AO3">
        <v>504.2</v>
      </c>
      <c r="AP3">
        <v>2.5</v>
      </c>
      <c r="AQ3">
        <v>714.77777777777783</v>
      </c>
      <c r="AR3">
        <v>2.2999999999999998</v>
      </c>
      <c r="AS3">
        <v>626.4</v>
      </c>
      <c r="AT3">
        <v>2.2666666666666666</v>
      </c>
      <c r="AU3">
        <v>611.68965517241384</v>
      </c>
      <c r="AV3">
        <v>3.2</v>
      </c>
      <c r="AW3">
        <v>660.7</v>
      </c>
      <c r="AX3">
        <v>2.5</v>
      </c>
      <c r="AY3">
        <v>573.1</v>
      </c>
      <c r="AZ3">
        <v>2.2000000000000002</v>
      </c>
      <c r="BA3">
        <v>499.8</v>
      </c>
      <c r="BB3">
        <v>2.6333333333333333</v>
      </c>
      <c r="BC3">
        <v>577.86666666666667</v>
      </c>
      <c r="BD3">
        <v>2.4500000000000002</v>
      </c>
      <c r="BE3">
        <v>594.49152542372883</v>
      </c>
      <c r="BF3">
        <v>2.4500000000000002</v>
      </c>
      <c r="BG3">
        <v>594.49152542372883</v>
      </c>
      <c r="BH3">
        <v>3.4166666666666665</v>
      </c>
      <c r="BI3">
        <v>916.85625000000005</v>
      </c>
      <c r="DR3">
        <v>3.4166666666666665</v>
      </c>
      <c r="DS3">
        <v>916.85625000000005</v>
      </c>
      <c r="DT3" s="2"/>
      <c r="DV3" s="2" t="s">
        <v>1</v>
      </c>
      <c r="DW3">
        <v>147.875</v>
      </c>
      <c r="DX3">
        <v>288.16666666666669</v>
      </c>
      <c r="DY3">
        <v>274.89999999999998</v>
      </c>
      <c r="DZ3">
        <v>235.875</v>
      </c>
      <c r="EA3">
        <v>279.10000000000002</v>
      </c>
      <c r="EB3">
        <v>255.9</v>
      </c>
      <c r="EC3">
        <v>252.33333333333334</v>
      </c>
      <c r="ED3">
        <v>262.79310344827587</v>
      </c>
    </row>
    <row r="4" spans="1:134" x14ac:dyDescent="0.3">
      <c r="A4" s="2" t="s">
        <v>2</v>
      </c>
      <c r="B4">
        <v>5.9</v>
      </c>
      <c r="C4">
        <v>1657.5</v>
      </c>
      <c r="D4">
        <v>4.7777777777777777</v>
      </c>
      <c r="E4">
        <v>1004.4444444444445</v>
      </c>
      <c r="F4">
        <v>5</v>
      </c>
      <c r="G4">
        <v>1163.2</v>
      </c>
      <c r="H4">
        <v>5.2413793103448274</v>
      </c>
      <c r="I4">
        <v>1256.7407407407406</v>
      </c>
      <c r="J4">
        <v>5.2</v>
      </c>
      <c r="K4">
        <v>1269.0999999999999</v>
      </c>
      <c r="L4">
        <v>5.7</v>
      </c>
      <c r="M4">
        <v>1320.2</v>
      </c>
      <c r="N4">
        <v>5.0999999999999996</v>
      </c>
      <c r="O4">
        <v>1230.6666666666667</v>
      </c>
      <c r="P4">
        <v>5.333333333333333</v>
      </c>
      <c r="Q4">
        <v>1274.7931034482758</v>
      </c>
      <c r="R4">
        <v>5.2881355932203391</v>
      </c>
      <c r="S4">
        <v>1266.0892857142858</v>
      </c>
      <c r="T4">
        <v>2.4</v>
      </c>
      <c r="U4">
        <v>954.16666666666663</v>
      </c>
      <c r="V4">
        <v>4</v>
      </c>
      <c r="W4">
        <v>783.33333333333337</v>
      </c>
      <c r="X4">
        <v>2.8</v>
      </c>
      <c r="Y4">
        <v>631.11111111111109</v>
      </c>
      <c r="Z4">
        <v>3.0344827586206895</v>
      </c>
      <c r="AA4">
        <v>768.95833333333337</v>
      </c>
      <c r="AB4">
        <v>2.6</v>
      </c>
      <c r="AC4">
        <v>938.71428571428567</v>
      </c>
      <c r="AD4">
        <v>2.8</v>
      </c>
      <c r="AE4">
        <v>814.28571428571433</v>
      </c>
      <c r="AF4">
        <v>3.8</v>
      </c>
      <c r="AG4">
        <v>927.22222222222217</v>
      </c>
      <c r="AH4">
        <v>3.0666666666666669</v>
      </c>
      <c r="AI4">
        <v>896.3478260869565</v>
      </c>
      <c r="AJ4">
        <v>3.0508474576271185</v>
      </c>
      <c r="AK4">
        <v>831.29787234042556</v>
      </c>
      <c r="AL4">
        <v>4.1694915254237293</v>
      </c>
      <c r="AM4">
        <v>1067.6893203883494</v>
      </c>
      <c r="AN4">
        <v>2.4</v>
      </c>
      <c r="AO4">
        <v>622.6</v>
      </c>
      <c r="AP4">
        <v>3</v>
      </c>
      <c r="AQ4">
        <v>713.33333333333337</v>
      </c>
      <c r="AR4">
        <v>2.7</v>
      </c>
      <c r="AS4">
        <v>735.1</v>
      </c>
      <c r="AT4">
        <v>2.6896551724137931</v>
      </c>
      <c r="AU4">
        <v>689.55172413793105</v>
      </c>
      <c r="AV4">
        <v>2.2999999999999998</v>
      </c>
      <c r="AW4">
        <v>514.4</v>
      </c>
      <c r="AX4">
        <v>1.9</v>
      </c>
      <c r="AY4">
        <v>626</v>
      </c>
      <c r="AZ4">
        <v>2.2999999999999998</v>
      </c>
      <c r="BA4">
        <v>542.4</v>
      </c>
      <c r="BB4">
        <v>2.1666666666666665</v>
      </c>
      <c r="BC4">
        <v>556.28571428571433</v>
      </c>
      <c r="BD4">
        <v>2.4237288135593222</v>
      </c>
      <c r="BE4">
        <v>624.08771929824559</v>
      </c>
      <c r="BF4">
        <v>2.4237288135593222</v>
      </c>
      <c r="BG4">
        <v>624.08771929824559</v>
      </c>
      <c r="BH4">
        <v>3.5875706214689265</v>
      </c>
      <c r="BI4">
        <v>909.65625</v>
      </c>
      <c r="BL4">
        <v>7</v>
      </c>
      <c r="BM4">
        <v>1231</v>
      </c>
      <c r="BP4">
        <v>7</v>
      </c>
      <c r="BQ4">
        <v>1231</v>
      </c>
      <c r="BZ4">
        <v>7</v>
      </c>
      <c r="CA4">
        <v>1231</v>
      </c>
      <c r="CD4">
        <v>1</v>
      </c>
      <c r="CE4">
        <v>147</v>
      </c>
      <c r="CH4">
        <v>1</v>
      </c>
      <c r="CI4">
        <v>147</v>
      </c>
      <c r="CR4">
        <v>1</v>
      </c>
      <c r="CS4">
        <v>147</v>
      </c>
      <c r="CT4">
        <v>4</v>
      </c>
      <c r="CU4">
        <v>689</v>
      </c>
      <c r="CX4">
        <v>6</v>
      </c>
      <c r="CY4">
        <v>1544</v>
      </c>
      <c r="DB4">
        <v>6</v>
      </c>
      <c r="DC4">
        <v>1544</v>
      </c>
      <c r="DL4">
        <v>6</v>
      </c>
      <c r="DM4">
        <v>1544</v>
      </c>
      <c r="DN4">
        <v>6</v>
      </c>
      <c r="DO4">
        <v>1544</v>
      </c>
      <c r="DP4">
        <v>4.666666666666667</v>
      </c>
      <c r="DQ4">
        <v>974</v>
      </c>
      <c r="DR4">
        <v>3.6055555555555556</v>
      </c>
      <c r="DS4">
        <v>910.84049079754607</v>
      </c>
      <c r="DT4" s="2"/>
      <c r="DV4" s="2" t="s">
        <v>2</v>
      </c>
      <c r="DW4">
        <v>272.85714285714283</v>
      </c>
      <c r="DX4">
        <v>255.28571428571428</v>
      </c>
      <c r="DY4">
        <v>213.11111111111111</v>
      </c>
      <c r="DZ4">
        <v>244.13043478260869</v>
      </c>
      <c r="EA4">
        <v>269.10000000000002</v>
      </c>
      <c r="EB4">
        <v>188.4</v>
      </c>
      <c r="EC4">
        <v>275.77777777777777</v>
      </c>
      <c r="ED4">
        <v>243.34482758620689</v>
      </c>
    </row>
    <row r="5" spans="1:134" x14ac:dyDescent="0.3">
      <c r="A5" s="2" t="s">
        <v>3</v>
      </c>
      <c r="B5">
        <v>4.666666666666667</v>
      </c>
      <c r="C5">
        <v>1503.5555555555557</v>
      </c>
      <c r="D5">
        <v>4.5</v>
      </c>
      <c r="E5">
        <v>1330.7</v>
      </c>
      <c r="F5">
        <v>4.4000000000000004</v>
      </c>
      <c r="G5">
        <v>1417.8</v>
      </c>
      <c r="H5">
        <v>4.5172413793103452</v>
      </c>
      <c r="I5">
        <v>1414.3793103448277</v>
      </c>
      <c r="J5">
        <v>4</v>
      </c>
      <c r="K5">
        <v>1421.2222222222222</v>
      </c>
      <c r="L5">
        <v>3.9</v>
      </c>
      <c r="M5">
        <v>1291.8</v>
      </c>
      <c r="N5">
        <v>5.7</v>
      </c>
      <c r="O5">
        <v>1855.1</v>
      </c>
      <c r="P5">
        <v>4.5517241379310347</v>
      </c>
      <c r="Q5">
        <v>1526.2068965517242</v>
      </c>
      <c r="R5">
        <v>4.5344827586206895</v>
      </c>
      <c r="S5">
        <v>1470.2931034482758</v>
      </c>
      <c r="T5">
        <v>1.5555555555555556</v>
      </c>
      <c r="U5">
        <v>684.83333333333337</v>
      </c>
      <c r="V5">
        <v>1.9</v>
      </c>
      <c r="W5">
        <v>857.66666666666663</v>
      </c>
      <c r="X5">
        <v>1.8</v>
      </c>
      <c r="Y5">
        <v>702.5</v>
      </c>
      <c r="Z5">
        <v>1.7586206896551724</v>
      </c>
      <c r="AA5">
        <v>743.75</v>
      </c>
      <c r="AB5">
        <v>2</v>
      </c>
      <c r="AC5">
        <v>828.71428571428567</v>
      </c>
      <c r="AD5">
        <v>2.2999999999999998</v>
      </c>
      <c r="AE5">
        <v>638.1</v>
      </c>
      <c r="AF5">
        <v>0.8</v>
      </c>
      <c r="AG5">
        <v>330</v>
      </c>
      <c r="AH5">
        <v>1.6896551724137931</v>
      </c>
      <c r="AI5">
        <v>603.83333333333337</v>
      </c>
      <c r="AJ5">
        <v>1.7241379310344827</v>
      </c>
      <c r="AK5">
        <v>667.43181818181813</v>
      </c>
      <c r="AL5">
        <v>3.1293103448275863</v>
      </c>
      <c r="AM5">
        <v>1123.9607843137255</v>
      </c>
      <c r="AN5">
        <v>1.5555555555555556</v>
      </c>
      <c r="AO5">
        <v>561.625</v>
      </c>
      <c r="AP5">
        <v>1.5</v>
      </c>
      <c r="AQ5">
        <v>522.875</v>
      </c>
      <c r="AR5">
        <v>1.4</v>
      </c>
      <c r="AS5">
        <v>474.88888888888891</v>
      </c>
      <c r="AT5">
        <v>1.4827586206896552</v>
      </c>
      <c r="AU5">
        <v>518</v>
      </c>
      <c r="AV5">
        <v>1.6666666666666667</v>
      </c>
      <c r="AW5">
        <v>527.44444444444446</v>
      </c>
      <c r="AX5">
        <v>1.8</v>
      </c>
      <c r="AY5">
        <v>524.79999999999995</v>
      </c>
      <c r="AZ5">
        <v>1.8</v>
      </c>
      <c r="BA5">
        <v>575.70000000000005</v>
      </c>
      <c r="BB5">
        <v>1.7586206896551724</v>
      </c>
      <c r="BC5">
        <v>543.17241379310349</v>
      </c>
      <c r="BD5">
        <v>1.6206896551724137</v>
      </c>
      <c r="BE5">
        <v>531.51851851851848</v>
      </c>
      <c r="BF5">
        <v>1.6206896551724137</v>
      </c>
      <c r="BG5">
        <v>531.51851851851848</v>
      </c>
      <c r="BH5">
        <v>2.6264367816091956</v>
      </c>
      <c r="BI5">
        <v>918.88461538461536</v>
      </c>
      <c r="BJ5">
        <v>6</v>
      </c>
      <c r="BK5">
        <v>2185</v>
      </c>
      <c r="BP5">
        <v>6</v>
      </c>
      <c r="BQ5">
        <v>2185</v>
      </c>
      <c r="BR5">
        <v>6</v>
      </c>
      <c r="BS5">
        <v>2171</v>
      </c>
      <c r="BX5">
        <v>6</v>
      </c>
      <c r="BY5">
        <v>2171</v>
      </c>
      <c r="BZ5">
        <v>6</v>
      </c>
      <c r="CA5">
        <v>2178</v>
      </c>
      <c r="CB5">
        <v>0</v>
      </c>
      <c r="CH5">
        <v>0</v>
      </c>
      <c r="CJ5">
        <v>0</v>
      </c>
      <c r="CP5">
        <v>0</v>
      </c>
      <c r="CR5">
        <v>0</v>
      </c>
      <c r="CT5">
        <v>3</v>
      </c>
      <c r="CU5">
        <v>2178</v>
      </c>
      <c r="CV5">
        <v>1</v>
      </c>
      <c r="CW5">
        <v>388</v>
      </c>
      <c r="DB5">
        <v>1</v>
      </c>
      <c r="DC5">
        <v>388</v>
      </c>
      <c r="DD5">
        <v>2</v>
      </c>
      <c r="DE5">
        <v>643</v>
      </c>
      <c r="DJ5">
        <v>2</v>
      </c>
      <c r="DK5">
        <v>643</v>
      </c>
      <c r="DL5">
        <v>1.5</v>
      </c>
      <c r="DM5">
        <v>515.5</v>
      </c>
      <c r="DN5">
        <v>1.5</v>
      </c>
      <c r="DO5">
        <v>515.5</v>
      </c>
      <c r="DP5">
        <v>2.5</v>
      </c>
      <c r="DQ5">
        <v>1346.75</v>
      </c>
      <c r="DR5">
        <v>2.6222222222222222</v>
      </c>
      <c r="DS5">
        <v>929.58124999999995</v>
      </c>
      <c r="DT5" s="2"/>
      <c r="DV5" s="2" t="s">
        <v>3</v>
      </c>
      <c r="DW5">
        <v>274.14285714285717</v>
      </c>
      <c r="DX5">
        <v>319.8</v>
      </c>
      <c r="DY5">
        <v>290.57142857142856</v>
      </c>
      <c r="DZ5">
        <v>297.95833333333331</v>
      </c>
      <c r="EA5">
        <v>330.77777777777777</v>
      </c>
      <c r="EB5">
        <v>315.89999999999998</v>
      </c>
      <c r="EC5">
        <v>310</v>
      </c>
      <c r="ED5">
        <v>318.48275862068965</v>
      </c>
    </row>
    <row r="6" spans="1:134" x14ac:dyDescent="0.3">
      <c r="A6" s="2" t="s">
        <v>4</v>
      </c>
      <c r="B6">
        <v>4.7</v>
      </c>
      <c r="C6">
        <v>1565.4</v>
      </c>
      <c r="D6">
        <v>4.7</v>
      </c>
      <c r="E6">
        <v>1529.3</v>
      </c>
      <c r="F6">
        <v>5.2222222222222223</v>
      </c>
      <c r="G6">
        <v>1754.5555555555557</v>
      </c>
      <c r="H6">
        <v>4.8620689655172411</v>
      </c>
      <c r="I6">
        <v>1611.655172413793</v>
      </c>
      <c r="J6">
        <v>5.2</v>
      </c>
      <c r="K6">
        <v>1603.6</v>
      </c>
      <c r="L6">
        <v>5.6</v>
      </c>
      <c r="M6">
        <v>1918.5</v>
      </c>
      <c r="N6">
        <v>4.5999999999999996</v>
      </c>
      <c r="O6">
        <v>1527.3</v>
      </c>
      <c r="P6">
        <v>5.1333333333333337</v>
      </c>
      <c r="Q6">
        <v>1683.1333333333334</v>
      </c>
      <c r="R6">
        <v>5</v>
      </c>
      <c r="S6">
        <v>1648</v>
      </c>
      <c r="T6">
        <v>1.5</v>
      </c>
      <c r="U6">
        <v>1037.5999999999999</v>
      </c>
      <c r="V6">
        <v>1.7</v>
      </c>
      <c r="W6">
        <v>732.42857142857144</v>
      </c>
      <c r="X6">
        <v>0.88888888888888884</v>
      </c>
      <c r="Y6">
        <v>412.8</v>
      </c>
      <c r="Z6">
        <v>1.3793103448275863</v>
      </c>
      <c r="AA6">
        <v>728.17647058823525</v>
      </c>
      <c r="AB6">
        <v>1.1000000000000001</v>
      </c>
      <c r="AC6">
        <v>586.79999999999995</v>
      </c>
      <c r="AD6">
        <v>0.6</v>
      </c>
      <c r="AE6">
        <v>505.75</v>
      </c>
      <c r="AF6">
        <v>1.6</v>
      </c>
      <c r="AG6">
        <v>875.5</v>
      </c>
      <c r="AH6">
        <v>1.1000000000000001</v>
      </c>
      <c r="AI6">
        <v>680.66666666666663</v>
      </c>
      <c r="AJ6">
        <v>1.2372881355932204</v>
      </c>
      <c r="AK6">
        <v>705.90625</v>
      </c>
      <c r="AL6">
        <v>3.1186440677966103</v>
      </c>
      <c r="AM6">
        <v>1316.7142857142858</v>
      </c>
      <c r="AN6">
        <v>3.3</v>
      </c>
      <c r="AO6">
        <v>1005.7</v>
      </c>
      <c r="AP6">
        <v>3.5</v>
      </c>
      <c r="AQ6">
        <v>1114.8</v>
      </c>
      <c r="AR6">
        <v>3.1111111111111112</v>
      </c>
      <c r="AS6">
        <v>1055</v>
      </c>
      <c r="AT6">
        <v>3.3103448275862069</v>
      </c>
      <c r="AU6">
        <v>1058.6206896551723</v>
      </c>
      <c r="AV6">
        <v>2.7</v>
      </c>
      <c r="AW6">
        <v>902.1</v>
      </c>
      <c r="AX6">
        <v>3</v>
      </c>
      <c r="AY6">
        <v>963.5</v>
      </c>
      <c r="AZ6">
        <v>2.6</v>
      </c>
      <c r="BA6">
        <v>901.7</v>
      </c>
      <c r="BB6">
        <v>2.7666666666666666</v>
      </c>
      <c r="BC6">
        <v>922.43333333333328</v>
      </c>
      <c r="BD6">
        <v>3.0338983050847457</v>
      </c>
      <c r="BE6">
        <v>989.37288135593224</v>
      </c>
      <c r="BF6">
        <v>3.0338983050847457</v>
      </c>
      <c r="BG6">
        <v>989.37288135593224</v>
      </c>
      <c r="BH6">
        <v>3.0903954802259888</v>
      </c>
      <c r="BI6">
        <v>1187.96</v>
      </c>
      <c r="BN6">
        <v>3</v>
      </c>
      <c r="BO6">
        <v>1114</v>
      </c>
      <c r="BP6">
        <v>3</v>
      </c>
      <c r="BQ6">
        <v>1114</v>
      </c>
      <c r="BZ6">
        <v>3</v>
      </c>
      <c r="CA6">
        <v>1114</v>
      </c>
      <c r="CF6">
        <v>1</v>
      </c>
      <c r="CG6">
        <v>387</v>
      </c>
      <c r="CH6">
        <v>1</v>
      </c>
      <c r="CI6">
        <v>387</v>
      </c>
      <c r="CR6">
        <v>1</v>
      </c>
      <c r="CS6">
        <v>387</v>
      </c>
      <c r="CT6">
        <v>2</v>
      </c>
      <c r="CU6">
        <v>750.5</v>
      </c>
      <c r="CZ6">
        <v>6</v>
      </c>
      <c r="DA6">
        <v>2095</v>
      </c>
      <c r="DB6">
        <v>6</v>
      </c>
      <c r="DC6">
        <v>2095</v>
      </c>
      <c r="DL6">
        <v>6</v>
      </c>
      <c r="DM6">
        <v>2095</v>
      </c>
      <c r="DN6">
        <v>6</v>
      </c>
      <c r="DO6">
        <v>2095</v>
      </c>
      <c r="DP6">
        <v>3.3333333333333335</v>
      </c>
      <c r="DQ6">
        <v>1198.6666666666667</v>
      </c>
      <c r="DR6">
        <v>3.0944444444444446</v>
      </c>
      <c r="DS6">
        <v>1188.1699346405228</v>
      </c>
      <c r="DT6" s="2"/>
      <c r="DV6" s="2" t="s">
        <v>4</v>
      </c>
      <c r="DW6">
        <v>236</v>
      </c>
      <c r="DX6">
        <v>314.5</v>
      </c>
      <c r="DY6">
        <v>283.66666666666669</v>
      </c>
      <c r="DZ6">
        <v>276</v>
      </c>
      <c r="EA6">
        <v>304.39999999999998</v>
      </c>
      <c r="EB6">
        <v>338</v>
      </c>
      <c r="EC6">
        <v>331</v>
      </c>
      <c r="ED6">
        <v>324.46666666666664</v>
      </c>
    </row>
    <row r="7" spans="1:134" x14ac:dyDescent="0.3">
      <c r="A7" s="2" t="s">
        <v>5</v>
      </c>
      <c r="B7">
        <v>2.9</v>
      </c>
      <c r="C7">
        <v>573.4</v>
      </c>
      <c r="D7">
        <v>3.8</v>
      </c>
      <c r="E7">
        <v>819.44444444444446</v>
      </c>
      <c r="F7">
        <v>3.2</v>
      </c>
      <c r="G7">
        <v>711.44444444444446</v>
      </c>
      <c r="H7">
        <v>3.3</v>
      </c>
      <c r="I7">
        <v>696.85714285714289</v>
      </c>
      <c r="J7">
        <v>3.5555555555555554</v>
      </c>
      <c r="K7">
        <v>1085.125</v>
      </c>
      <c r="L7">
        <v>3.5</v>
      </c>
      <c r="M7">
        <v>840.9</v>
      </c>
      <c r="N7">
        <v>4</v>
      </c>
      <c r="O7">
        <v>1056.5555555555557</v>
      </c>
      <c r="P7">
        <v>3.6896551724137931</v>
      </c>
      <c r="Q7">
        <v>985.14814814814815</v>
      </c>
      <c r="R7">
        <v>3.4915254237288136</v>
      </c>
      <c r="S7">
        <v>838.38181818181818</v>
      </c>
      <c r="T7">
        <v>2.2999999999999998</v>
      </c>
      <c r="U7">
        <v>725</v>
      </c>
      <c r="V7">
        <v>2.4</v>
      </c>
      <c r="W7">
        <v>619.85714285714289</v>
      </c>
      <c r="X7">
        <v>1.8</v>
      </c>
      <c r="Y7">
        <v>534.14285714285711</v>
      </c>
      <c r="Z7">
        <v>2.1666666666666665</v>
      </c>
      <c r="AA7">
        <v>630.81818181818187</v>
      </c>
      <c r="AB7">
        <v>1</v>
      </c>
      <c r="AC7">
        <v>445</v>
      </c>
      <c r="AD7">
        <v>1.6</v>
      </c>
      <c r="AE7">
        <v>772.8</v>
      </c>
      <c r="AF7">
        <v>1.3</v>
      </c>
      <c r="AG7">
        <v>318.42857142857144</v>
      </c>
      <c r="AH7">
        <v>1.3103448275862069</v>
      </c>
      <c r="AI7">
        <v>489.29411764705884</v>
      </c>
      <c r="AJ7">
        <v>1.7457627118644068</v>
      </c>
      <c r="AK7">
        <v>569.12820512820508</v>
      </c>
      <c r="AL7">
        <v>2.6186440677966103</v>
      </c>
      <c r="AM7">
        <v>726.67021276595744</v>
      </c>
      <c r="AN7">
        <v>1.6</v>
      </c>
      <c r="AO7">
        <v>491.57142857142856</v>
      </c>
      <c r="AP7">
        <v>1.5</v>
      </c>
      <c r="AQ7">
        <v>431.75</v>
      </c>
      <c r="AR7">
        <v>1.6</v>
      </c>
      <c r="AS7">
        <v>453.875</v>
      </c>
      <c r="AT7">
        <v>1.5666666666666667</v>
      </c>
      <c r="AU7">
        <v>457.6521739130435</v>
      </c>
      <c r="AV7">
        <v>1.3333333333333333</v>
      </c>
      <c r="AW7">
        <v>371.875</v>
      </c>
      <c r="AX7">
        <v>1.5</v>
      </c>
      <c r="AY7">
        <v>361</v>
      </c>
      <c r="AZ7">
        <v>1.5</v>
      </c>
      <c r="BA7">
        <v>380.875</v>
      </c>
      <c r="BB7">
        <v>1.4482758620689655</v>
      </c>
      <c r="BC7">
        <v>370.84</v>
      </c>
      <c r="BD7">
        <v>1.5084745762711864</v>
      </c>
      <c r="BE7">
        <v>412.4375</v>
      </c>
      <c r="BF7">
        <v>1.5084745762711864</v>
      </c>
      <c r="BG7">
        <v>412.4375</v>
      </c>
      <c r="BH7">
        <v>2.2485875706214689</v>
      </c>
      <c r="BI7">
        <v>620.45070422535207</v>
      </c>
      <c r="BR7">
        <v>7</v>
      </c>
      <c r="BS7">
        <v>1469</v>
      </c>
      <c r="BX7">
        <v>7</v>
      </c>
      <c r="BY7">
        <v>1469</v>
      </c>
      <c r="BZ7">
        <v>7</v>
      </c>
      <c r="CA7">
        <v>1469</v>
      </c>
      <c r="CJ7">
        <v>0</v>
      </c>
      <c r="CP7">
        <v>0</v>
      </c>
      <c r="CR7">
        <v>0</v>
      </c>
      <c r="CT7">
        <v>3.5</v>
      </c>
      <c r="CU7">
        <v>1469</v>
      </c>
      <c r="DD7">
        <v>3</v>
      </c>
      <c r="DE7">
        <v>676</v>
      </c>
      <c r="DJ7">
        <v>3</v>
      </c>
      <c r="DK7">
        <v>676</v>
      </c>
      <c r="DL7">
        <v>3</v>
      </c>
      <c r="DM7">
        <v>676</v>
      </c>
      <c r="DN7">
        <v>3</v>
      </c>
      <c r="DO7">
        <v>676</v>
      </c>
      <c r="DP7">
        <v>3.3333333333333335</v>
      </c>
      <c r="DQ7">
        <v>1072.5</v>
      </c>
      <c r="DR7">
        <v>2.2666666666666666</v>
      </c>
      <c r="DS7">
        <v>626.72916666666663</v>
      </c>
      <c r="DT7" s="2"/>
      <c r="DV7" s="2" t="s">
        <v>5</v>
      </c>
      <c r="DW7">
        <v>264.2</v>
      </c>
      <c r="DX7">
        <v>276.8</v>
      </c>
      <c r="DY7">
        <v>175.42857142857142</v>
      </c>
      <c r="DZ7">
        <v>231.35294117647058</v>
      </c>
      <c r="EA7">
        <v>296.125</v>
      </c>
      <c r="EB7">
        <v>266.10000000000002</v>
      </c>
      <c r="EC7">
        <v>213.88888888888889</v>
      </c>
      <c r="ED7">
        <v>257.59259259259261</v>
      </c>
    </row>
    <row r="8" spans="1:134" x14ac:dyDescent="0.3">
      <c r="A8" s="2" t="s">
        <v>6</v>
      </c>
      <c r="B8">
        <v>5</v>
      </c>
      <c r="C8">
        <v>1152.9000000000001</v>
      </c>
      <c r="D8">
        <v>4.7</v>
      </c>
      <c r="E8">
        <v>1445.4444444444443</v>
      </c>
      <c r="F8">
        <v>5.3</v>
      </c>
      <c r="G8">
        <v>1339.9</v>
      </c>
      <c r="H8">
        <v>5</v>
      </c>
      <c r="I8">
        <v>1308.1724137931035</v>
      </c>
      <c r="J8">
        <v>5</v>
      </c>
      <c r="K8">
        <v>1163.5999999999999</v>
      </c>
      <c r="L8">
        <v>3.5</v>
      </c>
      <c r="M8">
        <v>1015.3333333333334</v>
      </c>
      <c r="N8">
        <v>5.5</v>
      </c>
      <c r="O8">
        <v>1361.9</v>
      </c>
      <c r="P8">
        <v>4.666666666666667</v>
      </c>
      <c r="Q8">
        <v>1185.9655172413793</v>
      </c>
      <c r="R8">
        <v>4.833333333333333</v>
      </c>
      <c r="S8">
        <v>1247.0689655172414</v>
      </c>
      <c r="T8">
        <v>3</v>
      </c>
      <c r="U8">
        <v>939.71428571428567</v>
      </c>
      <c r="V8">
        <v>2.5</v>
      </c>
      <c r="W8">
        <v>974.66666666666663</v>
      </c>
      <c r="X8">
        <v>2.6</v>
      </c>
      <c r="Y8">
        <v>903.5</v>
      </c>
      <c r="Z8">
        <v>2.7</v>
      </c>
      <c r="AA8">
        <v>939.31578947368416</v>
      </c>
      <c r="AB8">
        <v>3.2</v>
      </c>
      <c r="AC8">
        <v>986.16666666666663</v>
      </c>
      <c r="AD8">
        <v>3.8</v>
      </c>
      <c r="AE8">
        <v>1056.8888888888889</v>
      </c>
      <c r="AF8">
        <v>1.4</v>
      </c>
      <c r="AG8">
        <v>537</v>
      </c>
      <c r="AH8">
        <v>2.8</v>
      </c>
      <c r="AI8">
        <v>888.14285714285711</v>
      </c>
      <c r="AJ8">
        <v>2.75</v>
      </c>
      <c r="AK8">
        <v>912.45</v>
      </c>
      <c r="AL8">
        <v>3.7916666666666665</v>
      </c>
      <c r="AM8">
        <v>1110.4897959183672</v>
      </c>
      <c r="AN8">
        <v>2</v>
      </c>
      <c r="AO8">
        <v>622.5</v>
      </c>
      <c r="AP8">
        <v>1.7</v>
      </c>
      <c r="AQ8">
        <v>482.11111111111109</v>
      </c>
      <c r="AR8">
        <v>2.2000000000000002</v>
      </c>
      <c r="AS8">
        <v>683.55555555555554</v>
      </c>
      <c r="AT8">
        <v>1.9666666666666666</v>
      </c>
      <c r="AU8">
        <v>595.03846153846155</v>
      </c>
      <c r="AV8">
        <v>2.2000000000000002</v>
      </c>
      <c r="AW8">
        <v>818.625</v>
      </c>
      <c r="AX8">
        <v>2.2000000000000002</v>
      </c>
      <c r="AY8">
        <v>707</v>
      </c>
      <c r="AZ8">
        <v>1.8</v>
      </c>
      <c r="BA8">
        <v>634.375</v>
      </c>
      <c r="BB8">
        <v>2.0666666666666669</v>
      </c>
      <c r="BC8">
        <v>720</v>
      </c>
      <c r="BD8">
        <v>2.0166666666666666</v>
      </c>
      <c r="BE8">
        <v>655.02</v>
      </c>
      <c r="BF8">
        <v>2.0166666666666666</v>
      </c>
      <c r="BG8">
        <v>655.02</v>
      </c>
      <c r="BH8">
        <v>3.2</v>
      </c>
      <c r="BI8">
        <v>956.6148648648649</v>
      </c>
      <c r="DR8">
        <v>3.2</v>
      </c>
      <c r="DS8">
        <v>956.6148648648649</v>
      </c>
      <c r="DT8" s="2"/>
      <c r="DV8" s="2" t="s">
        <v>6</v>
      </c>
      <c r="DW8">
        <v>254.16666666666666</v>
      </c>
      <c r="DX8">
        <v>249.88888888888889</v>
      </c>
      <c r="DY8">
        <v>262.16666666666669</v>
      </c>
      <c r="DZ8">
        <v>254.61904761904762</v>
      </c>
      <c r="EA8">
        <v>191.4</v>
      </c>
      <c r="EB8">
        <v>253.11111111111111</v>
      </c>
      <c r="EC8">
        <v>244.2</v>
      </c>
      <c r="ED8">
        <v>228.75862068965517</v>
      </c>
    </row>
    <row r="9" spans="1:134" x14ac:dyDescent="0.3">
      <c r="A9" s="2" t="s">
        <v>7</v>
      </c>
      <c r="B9">
        <v>3.9</v>
      </c>
      <c r="C9">
        <v>1001.9</v>
      </c>
      <c r="D9">
        <v>3.5</v>
      </c>
      <c r="E9">
        <v>901.55555555555554</v>
      </c>
      <c r="F9">
        <v>2.75</v>
      </c>
      <c r="G9">
        <v>843.57142857142856</v>
      </c>
      <c r="H9">
        <v>3.4285714285714284</v>
      </c>
      <c r="I9">
        <v>924.53846153846155</v>
      </c>
      <c r="J9">
        <v>3.375</v>
      </c>
      <c r="K9">
        <v>905.28571428571433</v>
      </c>
      <c r="L9">
        <v>3.8571428571428572</v>
      </c>
      <c r="M9">
        <v>1177</v>
      </c>
      <c r="N9">
        <v>3.1</v>
      </c>
      <c r="O9">
        <v>753.77777777777783</v>
      </c>
      <c r="P9">
        <v>3.4</v>
      </c>
      <c r="Q9">
        <v>917.40909090909088</v>
      </c>
      <c r="R9">
        <v>3.4150943396226414</v>
      </c>
      <c r="S9">
        <v>921.27083333333337</v>
      </c>
      <c r="T9">
        <v>1.5</v>
      </c>
      <c r="U9">
        <v>760</v>
      </c>
      <c r="V9">
        <v>2.6</v>
      </c>
      <c r="W9">
        <v>826.875</v>
      </c>
      <c r="X9">
        <v>2.5</v>
      </c>
      <c r="Y9">
        <v>737.66666666666663</v>
      </c>
      <c r="Z9">
        <v>2.1785714285714284</v>
      </c>
      <c r="AA9">
        <v>781.10526315789468</v>
      </c>
      <c r="AB9">
        <v>3.375</v>
      </c>
      <c r="AC9">
        <v>1009.6666666666666</v>
      </c>
      <c r="AD9">
        <v>2.1428571428571428</v>
      </c>
      <c r="AE9">
        <v>1341.6666666666667</v>
      </c>
      <c r="AF9">
        <v>2.9</v>
      </c>
      <c r="AG9">
        <v>693.55555555555554</v>
      </c>
      <c r="AH9">
        <v>2.84</v>
      </c>
      <c r="AI9">
        <v>906.94444444444446</v>
      </c>
      <c r="AJ9">
        <v>2.4905660377358489</v>
      </c>
      <c r="AK9">
        <v>842.32432432432438</v>
      </c>
      <c r="AL9">
        <v>2.9528301886792452</v>
      </c>
      <c r="AM9">
        <v>886.90588235294115</v>
      </c>
      <c r="AN9">
        <v>1.3</v>
      </c>
      <c r="AO9">
        <v>486</v>
      </c>
      <c r="AP9">
        <v>1.5</v>
      </c>
      <c r="AQ9">
        <v>495.5</v>
      </c>
      <c r="AR9">
        <v>1.625</v>
      </c>
      <c r="AS9">
        <v>439.375</v>
      </c>
      <c r="AT9">
        <v>1.4642857142857142</v>
      </c>
      <c r="AU9">
        <v>472.5</v>
      </c>
      <c r="AV9">
        <v>1.125</v>
      </c>
      <c r="AW9">
        <v>573.25</v>
      </c>
      <c r="AX9">
        <v>1</v>
      </c>
      <c r="AY9">
        <v>447.75</v>
      </c>
      <c r="AZ9">
        <v>0.9</v>
      </c>
      <c r="BA9">
        <v>351.16666666666669</v>
      </c>
      <c r="BB9">
        <v>1</v>
      </c>
      <c r="BC9">
        <v>442.21428571428572</v>
      </c>
      <c r="BD9">
        <v>1.2452830188679245</v>
      </c>
      <c r="BE9">
        <v>460.72222222222223</v>
      </c>
      <c r="BF9">
        <v>1.2452830188679245</v>
      </c>
      <c r="BG9">
        <v>460.72222222222223</v>
      </c>
      <c r="BH9">
        <v>2.3836477987421385</v>
      </c>
      <c r="BI9">
        <v>760.10743801652893</v>
      </c>
      <c r="BN9">
        <v>4.5</v>
      </c>
      <c r="BO9">
        <v>982.5</v>
      </c>
      <c r="BP9">
        <v>4.5</v>
      </c>
      <c r="BQ9">
        <v>982.5</v>
      </c>
      <c r="BR9">
        <v>3.5</v>
      </c>
      <c r="BS9">
        <v>859</v>
      </c>
      <c r="BT9">
        <v>3.3333333333333335</v>
      </c>
      <c r="BU9">
        <v>909.66666666666663</v>
      </c>
      <c r="BX9">
        <v>3.4</v>
      </c>
      <c r="BY9">
        <v>889.4</v>
      </c>
      <c r="BZ9">
        <v>3.7142857142857144</v>
      </c>
      <c r="CA9">
        <v>916</v>
      </c>
      <c r="CF9">
        <v>1</v>
      </c>
      <c r="CG9">
        <v>543</v>
      </c>
      <c r="CH9">
        <v>1</v>
      </c>
      <c r="CI9">
        <v>543</v>
      </c>
      <c r="CJ9">
        <v>0.5</v>
      </c>
      <c r="CK9">
        <v>175</v>
      </c>
      <c r="CL9">
        <v>0.66666666666666663</v>
      </c>
      <c r="CM9">
        <v>452</v>
      </c>
      <c r="CP9">
        <v>0.6</v>
      </c>
      <c r="CQ9">
        <v>313.5</v>
      </c>
      <c r="CR9">
        <v>0.7142857142857143</v>
      </c>
      <c r="CS9">
        <v>390</v>
      </c>
      <c r="CT9">
        <v>2.2142857142857144</v>
      </c>
      <c r="CU9">
        <v>758.2</v>
      </c>
      <c r="CZ9">
        <v>3.5</v>
      </c>
      <c r="DA9">
        <v>1635</v>
      </c>
      <c r="DB9">
        <v>3.5</v>
      </c>
      <c r="DC9">
        <v>1635</v>
      </c>
      <c r="DD9">
        <v>1.5</v>
      </c>
      <c r="DE9">
        <v>881</v>
      </c>
      <c r="DF9">
        <v>1.3333333333333333</v>
      </c>
      <c r="DG9">
        <v>549</v>
      </c>
      <c r="DJ9">
        <v>1.4</v>
      </c>
      <c r="DK9">
        <v>659.66666666666663</v>
      </c>
      <c r="DL9">
        <v>2</v>
      </c>
      <c r="DM9">
        <v>903.5</v>
      </c>
      <c r="DN9">
        <v>2</v>
      </c>
      <c r="DO9">
        <v>903.5</v>
      </c>
      <c r="DP9">
        <v>2.1428571428571428</v>
      </c>
      <c r="DQ9">
        <v>799.71428571428567</v>
      </c>
      <c r="DR9">
        <v>2.3555555555555556</v>
      </c>
      <c r="DS9">
        <v>764.21481481481476</v>
      </c>
      <c r="DT9" s="2"/>
      <c r="DV9" s="2" t="s">
        <v>7</v>
      </c>
      <c r="DW9">
        <v>160.16666666666666</v>
      </c>
      <c r="DX9">
        <v>274.33333333333331</v>
      </c>
      <c r="DY9">
        <v>193.44444444444446</v>
      </c>
      <c r="DZ9">
        <v>195.83333333333334</v>
      </c>
      <c r="EA9">
        <v>213.85714285714286</v>
      </c>
      <c r="EB9">
        <v>239.5</v>
      </c>
      <c r="EC9">
        <v>216.77777777777777</v>
      </c>
      <c r="ED9">
        <v>222.04545454545453</v>
      </c>
    </row>
    <row r="10" spans="1:134" x14ac:dyDescent="0.3">
      <c r="A10" s="2" t="s">
        <v>8</v>
      </c>
      <c r="B10">
        <v>5</v>
      </c>
      <c r="C10">
        <v>1861.6666666666667</v>
      </c>
      <c r="D10">
        <v>4</v>
      </c>
      <c r="E10">
        <v>1860</v>
      </c>
      <c r="F10">
        <v>5.0999999999999996</v>
      </c>
      <c r="G10">
        <v>1714.1111111111111</v>
      </c>
      <c r="H10">
        <v>4.7241379310344831</v>
      </c>
      <c r="I10">
        <v>1808.08</v>
      </c>
      <c r="J10">
        <v>3.3</v>
      </c>
      <c r="K10">
        <v>1569</v>
      </c>
      <c r="L10">
        <v>4.2</v>
      </c>
      <c r="M10">
        <v>1762.625</v>
      </c>
      <c r="N10">
        <v>4.5999999999999996</v>
      </c>
      <c r="O10">
        <v>1461.7</v>
      </c>
      <c r="P10">
        <v>4.0333333333333332</v>
      </c>
      <c r="Q10">
        <v>1588.04</v>
      </c>
      <c r="R10">
        <v>4.3728813559322033</v>
      </c>
      <c r="S10">
        <v>1698.06</v>
      </c>
      <c r="T10">
        <v>1</v>
      </c>
      <c r="U10">
        <v>478.25</v>
      </c>
      <c r="V10">
        <v>0.55555555555555558</v>
      </c>
      <c r="W10">
        <v>386.75</v>
      </c>
      <c r="X10">
        <v>0.9</v>
      </c>
      <c r="Y10">
        <v>544</v>
      </c>
      <c r="Z10">
        <v>0.82758620689655171</v>
      </c>
      <c r="AA10">
        <v>469.66666666666669</v>
      </c>
      <c r="AB10">
        <v>1.6</v>
      </c>
      <c r="AC10">
        <v>878.33333333333337</v>
      </c>
      <c r="AD10">
        <v>1.3</v>
      </c>
      <c r="AE10">
        <v>703.33333333333337</v>
      </c>
      <c r="AF10">
        <v>1</v>
      </c>
      <c r="AG10">
        <v>848</v>
      </c>
      <c r="AH10">
        <v>1.3</v>
      </c>
      <c r="AI10">
        <v>802.26666666666665</v>
      </c>
      <c r="AJ10">
        <v>1.0677966101694916</v>
      </c>
      <c r="AK10">
        <v>654.44444444444446</v>
      </c>
      <c r="AL10">
        <v>2.7203389830508473</v>
      </c>
      <c r="AM10">
        <v>1332.1168831168832</v>
      </c>
      <c r="AN10">
        <v>1.6</v>
      </c>
      <c r="AO10">
        <v>548.125</v>
      </c>
      <c r="AP10">
        <v>1.7777777777777777</v>
      </c>
      <c r="AQ10">
        <v>601.75</v>
      </c>
      <c r="AR10">
        <v>1.9</v>
      </c>
      <c r="AS10">
        <v>719.55555555555554</v>
      </c>
      <c r="AT10">
        <v>1.7586206896551724</v>
      </c>
      <c r="AU10">
        <v>627</v>
      </c>
      <c r="AV10">
        <v>1.6</v>
      </c>
      <c r="AW10">
        <v>697.42857142857144</v>
      </c>
      <c r="AX10">
        <v>1.3</v>
      </c>
      <c r="AY10">
        <v>740.33333333333337</v>
      </c>
      <c r="AZ10">
        <v>1.6</v>
      </c>
      <c r="BA10">
        <v>653.25</v>
      </c>
      <c r="BB10">
        <v>1.5</v>
      </c>
      <c r="BC10">
        <v>692.85714285714289</v>
      </c>
      <c r="BD10">
        <v>1.6271186440677967</v>
      </c>
      <c r="BE10">
        <v>657.06521739130437</v>
      </c>
      <c r="BF10">
        <v>1.6271186440677967</v>
      </c>
      <c r="BG10">
        <v>657.06521739130437</v>
      </c>
      <c r="BH10">
        <v>2.3559322033898304</v>
      </c>
      <c r="BI10">
        <v>1079.6585365853659</v>
      </c>
      <c r="BL10">
        <v>6</v>
      </c>
      <c r="BM10">
        <v>1919</v>
      </c>
      <c r="BP10">
        <v>6</v>
      </c>
      <c r="BQ10">
        <v>1919</v>
      </c>
      <c r="BZ10">
        <v>6</v>
      </c>
      <c r="CA10">
        <v>1919</v>
      </c>
      <c r="CD10">
        <v>2</v>
      </c>
      <c r="CE10">
        <v>357</v>
      </c>
      <c r="CH10">
        <v>2</v>
      </c>
      <c r="CI10">
        <v>357</v>
      </c>
      <c r="CR10">
        <v>2</v>
      </c>
      <c r="CS10">
        <v>357</v>
      </c>
      <c r="CT10">
        <v>4</v>
      </c>
      <c r="CU10">
        <v>1138</v>
      </c>
      <c r="CX10">
        <v>5</v>
      </c>
      <c r="CY10">
        <v>1589</v>
      </c>
      <c r="DB10">
        <v>5</v>
      </c>
      <c r="DC10">
        <v>1589</v>
      </c>
      <c r="DL10">
        <v>5</v>
      </c>
      <c r="DM10">
        <v>1589</v>
      </c>
      <c r="DN10">
        <v>5</v>
      </c>
      <c r="DO10">
        <v>1589</v>
      </c>
      <c r="DP10">
        <v>4.333333333333333</v>
      </c>
      <c r="DQ10">
        <v>1288.3333333333333</v>
      </c>
      <c r="DR10">
        <v>2.3888888888888888</v>
      </c>
      <c r="DS10">
        <v>1084.6269841269841</v>
      </c>
      <c r="DT10" s="2"/>
      <c r="DV10" s="2" t="s">
        <v>8</v>
      </c>
      <c r="DW10">
        <v>305.33333333333331</v>
      </c>
      <c r="DX10">
        <v>354.16666666666669</v>
      </c>
      <c r="DY10">
        <v>223.33333333333334</v>
      </c>
      <c r="DZ10">
        <v>308.46666666666664</v>
      </c>
      <c r="EA10">
        <v>362.57142857142856</v>
      </c>
      <c r="EB10">
        <v>392</v>
      </c>
      <c r="EC10">
        <v>349.2</v>
      </c>
      <c r="ED10">
        <v>366.64</v>
      </c>
    </row>
    <row r="11" spans="1:134" x14ac:dyDescent="0.3">
      <c r="A11" s="2" t="s">
        <v>9</v>
      </c>
      <c r="B11">
        <v>3.1</v>
      </c>
      <c r="C11">
        <v>775.33333333333337</v>
      </c>
      <c r="D11">
        <v>4.7777777777777777</v>
      </c>
      <c r="E11">
        <v>1140.4444444444443</v>
      </c>
      <c r="F11">
        <v>5.3</v>
      </c>
      <c r="G11">
        <v>1035.2</v>
      </c>
      <c r="H11">
        <v>4.3793103448275863</v>
      </c>
      <c r="I11">
        <v>985.5</v>
      </c>
      <c r="J11">
        <v>2.9</v>
      </c>
      <c r="K11">
        <v>648.88888888888891</v>
      </c>
      <c r="L11">
        <v>3.6</v>
      </c>
      <c r="M11">
        <v>852.88888888888891</v>
      </c>
      <c r="N11">
        <v>4.4444444444444446</v>
      </c>
      <c r="O11">
        <v>1199</v>
      </c>
      <c r="P11">
        <v>3.6206896551724137</v>
      </c>
      <c r="Q11">
        <v>888.76923076923072</v>
      </c>
      <c r="R11">
        <v>4</v>
      </c>
      <c r="S11">
        <v>938.92592592592598</v>
      </c>
      <c r="T11">
        <v>4.0999999999999996</v>
      </c>
      <c r="U11">
        <v>1045</v>
      </c>
      <c r="V11">
        <v>2.6666666666666665</v>
      </c>
      <c r="W11">
        <v>687.85714285714289</v>
      </c>
      <c r="X11">
        <v>2.2000000000000002</v>
      </c>
      <c r="Y11">
        <v>724</v>
      </c>
      <c r="Z11">
        <v>3</v>
      </c>
      <c r="AA11">
        <v>829.22727272727275</v>
      </c>
      <c r="AB11">
        <v>2.6</v>
      </c>
      <c r="AC11">
        <v>868.14285714285711</v>
      </c>
      <c r="AD11">
        <v>3.9</v>
      </c>
      <c r="AE11">
        <v>1225.4285714285713</v>
      </c>
      <c r="AF11">
        <v>2</v>
      </c>
      <c r="AG11">
        <v>405.125</v>
      </c>
      <c r="AH11">
        <v>2.8620689655172415</v>
      </c>
      <c r="AI11">
        <v>813.4545454545455</v>
      </c>
      <c r="AJ11">
        <v>2.9310344827586206</v>
      </c>
      <c r="AK11">
        <v>821.34090909090912</v>
      </c>
      <c r="AL11">
        <v>3.4655172413793105</v>
      </c>
      <c r="AM11">
        <v>886.13265306122446</v>
      </c>
      <c r="AN11">
        <v>1.4</v>
      </c>
      <c r="AO11">
        <v>444.625</v>
      </c>
      <c r="AP11">
        <v>2</v>
      </c>
      <c r="AQ11">
        <v>487.125</v>
      </c>
      <c r="AR11">
        <v>1</v>
      </c>
      <c r="AS11">
        <v>397</v>
      </c>
      <c r="AT11">
        <v>1.4482758620689655</v>
      </c>
      <c r="AU11">
        <v>447.09090909090907</v>
      </c>
      <c r="AV11">
        <v>1.3</v>
      </c>
      <c r="AW11">
        <v>376.625</v>
      </c>
      <c r="AX11">
        <v>1.3</v>
      </c>
      <c r="AY11">
        <v>336.625</v>
      </c>
      <c r="AZ11">
        <v>1.3333333333333333</v>
      </c>
      <c r="BA11">
        <v>411</v>
      </c>
      <c r="BB11">
        <v>1.3103448275862069</v>
      </c>
      <c r="BC11">
        <v>371.45454545454544</v>
      </c>
      <c r="BD11">
        <v>1.3793103448275863</v>
      </c>
      <c r="BE11">
        <v>409.27272727272725</v>
      </c>
      <c r="BF11">
        <v>1.3793103448275863</v>
      </c>
      <c r="BG11">
        <v>409.27272727272725</v>
      </c>
      <c r="BH11">
        <v>2.7701149425287355</v>
      </c>
      <c r="BI11">
        <v>738.37323943661977</v>
      </c>
      <c r="BL11">
        <v>2</v>
      </c>
      <c r="BM11">
        <v>539</v>
      </c>
      <c r="BP11">
        <v>2</v>
      </c>
      <c r="BQ11">
        <v>539</v>
      </c>
      <c r="BV11">
        <v>8</v>
      </c>
      <c r="BW11">
        <v>1658</v>
      </c>
      <c r="BX11">
        <v>8</v>
      </c>
      <c r="BY11">
        <v>1658</v>
      </c>
      <c r="BZ11">
        <v>5</v>
      </c>
      <c r="CA11">
        <v>1098.5</v>
      </c>
      <c r="CD11">
        <v>5</v>
      </c>
      <c r="CE11">
        <v>1372</v>
      </c>
      <c r="CH11">
        <v>5</v>
      </c>
      <c r="CI11">
        <v>1372</v>
      </c>
      <c r="CN11">
        <v>0</v>
      </c>
      <c r="CP11">
        <v>0</v>
      </c>
      <c r="CR11">
        <v>2.5</v>
      </c>
      <c r="CS11">
        <v>1372</v>
      </c>
      <c r="CT11">
        <v>3.75</v>
      </c>
      <c r="CU11">
        <v>1189.6666666666667</v>
      </c>
      <c r="CX11">
        <v>1</v>
      </c>
      <c r="CY11">
        <v>205</v>
      </c>
      <c r="DB11">
        <v>1</v>
      </c>
      <c r="DC11">
        <v>205</v>
      </c>
      <c r="DH11">
        <v>1</v>
      </c>
      <c r="DI11">
        <v>319</v>
      </c>
      <c r="DJ11">
        <v>1</v>
      </c>
      <c r="DK11">
        <v>319</v>
      </c>
      <c r="DL11">
        <v>1</v>
      </c>
      <c r="DM11">
        <v>262</v>
      </c>
      <c r="DN11">
        <v>1</v>
      </c>
      <c r="DO11">
        <v>262</v>
      </c>
      <c r="DP11">
        <v>2.8333333333333335</v>
      </c>
      <c r="DQ11">
        <v>818.6</v>
      </c>
      <c r="DR11">
        <v>2.7722222222222221</v>
      </c>
      <c r="DS11">
        <v>741.10204081632651</v>
      </c>
      <c r="DT11" s="2"/>
      <c r="DV11" s="2" t="s">
        <v>9</v>
      </c>
      <c r="DW11">
        <v>221.14285714285714</v>
      </c>
      <c r="DX11">
        <v>177.28571428571428</v>
      </c>
      <c r="DY11">
        <v>182.125</v>
      </c>
      <c r="DZ11">
        <v>193</v>
      </c>
      <c r="EA11">
        <v>184.11111111111111</v>
      </c>
      <c r="EB11">
        <v>232.22222222222223</v>
      </c>
      <c r="EC11">
        <v>237</v>
      </c>
      <c r="ED11">
        <v>217.03846153846155</v>
      </c>
    </row>
    <row r="12" spans="1:134" x14ac:dyDescent="0.3">
      <c r="A12" s="2" t="s">
        <v>10</v>
      </c>
      <c r="B12">
        <v>2.8888888888888888</v>
      </c>
      <c r="C12">
        <v>814.14285714285711</v>
      </c>
      <c r="D12">
        <v>3.2222222222222223</v>
      </c>
      <c r="E12">
        <v>697.22222222222217</v>
      </c>
      <c r="F12">
        <v>3.3</v>
      </c>
      <c r="G12">
        <v>643.9</v>
      </c>
      <c r="H12">
        <v>3.1428571428571428</v>
      </c>
      <c r="I12">
        <v>708.19230769230774</v>
      </c>
      <c r="J12">
        <v>3.6666666666666665</v>
      </c>
      <c r="K12">
        <v>786.44444444444446</v>
      </c>
      <c r="L12">
        <v>3.3</v>
      </c>
      <c r="M12">
        <v>704.9</v>
      </c>
      <c r="N12">
        <v>3.5555555555555554</v>
      </c>
      <c r="O12">
        <v>653.33333333333337</v>
      </c>
      <c r="P12">
        <v>3.5</v>
      </c>
      <c r="Q12">
        <v>714.53571428571433</v>
      </c>
      <c r="R12">
        <v>3.3214285714285716</v>
      </c>
      <c r="S12">
        <v>711.48148148148152</v>
      </c>
      <c r="T12">
        <v>1</v>
      </c>
      <c r="U12">
        <v>245.66666666666666</v>
      </c>
      <c r="V12">
        <v>1.2222222222222223</v>
      </c>
      <c r="W12">
        <v>254.71428571428572</v>
      </c>
      <c r="X12">
        <v>1.1000000000000001</v>
      </c>
      <c r="Y12">
        <v>227.57142857142858</v>
      </c>
      <c r="Z12">
        <v>1.1071428571428572</v>
      </c>
      <c r="AA12">
        <v>242.5</v>
      </c>
      <c r="AB12">
        <v>1.3333333333333333</v>
      </c>
      <c r="AC12">
        <v>218.14285714285714</v>
      </c>
      <c r="AD12">
        <v>1.3</v>
      </c>
      <c r="AE12">
        <v>387.14285714285717</v>
      </c>
      <c r="AF12">
        <v>0.88888888888888884</v>
      </c>
      <c r="AG12">
        <v>224.2</v>
      </c>
      <c r="AH12">
        <v>1.1785714285714286</v>
      </c>
      <c r="AI12">
        <v>282</v>
      </c>
      <c r="AJ12">
        <v>1.1428571428571428</v>
      </c>
      <c r="AK12">
        <v>261.74358974358972</v>
      </c>
      <c r="AL12">
        <v>2.2321428571428572</v>
      </c>
      <c r="AM12">
        <v>522.88172043010752</v>
      </c>
      <c r="AN12">
        <v>1.8888888888888888</v>
      </c>
      <c r="AO12">
        <v>351.22222222222223</v>
      </c>
      <c r="AP12">
        <v>1.8888888888888888</v>
      </c>
      <c r="AQ12">
        <v>454</v>
      </c>
      <c r="AR12">
        <v>1.8</v>
      </c>
      <c r="AS12">
        <v>393</v>
      </c>
      <c r="AT12">
        <v>1.8571428571428572</v>
      </c>
      <c r="AU12">
        <v>399.65384615384613</v>
      </c>
      <c r="AV12">
        <v>1.8888888888888888</v>
      </c>
      <c r="AW12">
        <v>395.25</v>
      </c>
      <c r="AX12">
        <v>1.4</v>
      </c>
      <c r="AY12">
        <v>318.77777777777777</v>
      </c>
      <c r="AZ12">
        <v>2.1111111111111112</v>
      </c>
      <c r="BA12">
        <v>397.125</v>
      </c>
      <c r="BB12">
        <v>1.7857142857142858</v>
      </c>
      <c r="BC12">
        <v>368.32</v>
      </c>
      <c r="BD12">
        <v>1.8214285714285714</v>
      </c>
      <c r="BE12">
        <v>384.29411764705884</v>
      </c>
      <c r="BF12">
        <v>1.8214285714285714</v>
      </c>
      <c r="BG12">
        <v>384.29411764705884</v>
      </c>
      <c r="BH12">
        <v>2.0952380952380953</v>
      </c>
      <c r="BI12">
        <v>473.79861111111109</v>
      </c>
      <c r="BJ12">
        <v>3</v>
      </c>
      <c r="BK12">
        <v>458</v>
      </c>
      <c r="BL12">
        <v>3</v>
      </c>
      <c r="BM12">
        <v>724</v>
      </c>
      <c r="BP12">
        <v>3</v>
      </c>
      <c r="BQ12">
        <v>591</v>
      </c>
      <c r="BR12">
        <v>5</v>
      </c>
      <c r="BS12">
        <v>1226</v>
      </c>
      <c r="BV12">
        <v>5</v>
      </c>
      <c r="BW12">
        <v>894</v>
      </c>
      <c r="BX12">
        <v>5</v>
      </c>
      <c r="BY12">
        <v>1060</v>
      </c>
      <c r="BZ12">
        <v>4</v>
      </c>
      <c r="CA12">
        <v>825.5</v>
      </c>
      <c r="CB12">
        <v>2</v>
      </c>
      <c r="CC12">
        <v>254</v>
      </c>
      <c r="CD12">
        <v>1</v>
      </c>
      <c r="CE12">
        <v>193</v>
      </c>
      <c r="CH12">
        <v>1.5</v>
      </c>
      <c r="CI12">
        <v>223.5</v>
      </c>
      <c r="CJ12">
        <v>3</v>
      </c>
      <c r="CK12">
        <v>296</v>
      </c>
      <c r="CN12">
        <v>0</v>
      </c>
      <c r="CP12">
        <v>1.5</v>
      </c>
      <c r="CQ12">
        <v>296</v>
      </c>
      <c r="CR12">
        <v>1.5</v>
      </c>
      <c r="CS12">
        <v>247.66666666666666</v>
      </c>
      <c r="CT12">
        <v>2.75</v>
      </c>
      <c r="CU12">
        <v>577.85714285714289</v>
      </c>
      <c r="CV12">
        <v>3</v>
      </c>
      <c r="CW12">
        <v>368</v>
      </c>
      <c r="CX12">
        <v>0</v>
      </c>
      <c r="DB12">
        <v>1.5</v>
      </c>
      <c r="DC12">
        <v>368</v>
      </c>
      <c r="DD12">
        <v>1</v>
      </c>
      <c r="DE12">
        <v>325</v>
      </c>
      <c r="DH12">
        <v>2</v>
      </c>
      <c r="DI12">
        <v>322</v>
      </c>
      <c r="DJ12">
        <v>1.5</v>
      </c>
      <c r="DK12">
        <v>323.5</v>
      </c>
      <c r="DL12">
        <v>1.5</v>
      </c>
      <c r="DM12">
        <v>338.33333333333331</v>
      </c>
      <c r="DN12">
        <v>1.5</v>
      </c>
      <c r="DO12">
        <v>338.33333333333331</v>
      </c>
      <c r="DP12">
        <v>2.3333333333333335</v>
      </c>
      <c r="DQ12">
        <v>506</v>
      </c>
      <c r="DR12">
        <v>2.1111111111111112</v>
      </c>
      <c r="DS12">
        <v>475.88961038961037</v>
      </c>
      <c r="DT12" s="2"/>
      <c r="DV12" s="2" t="s">
        <v>10</v>
      </c>
      <c r="DW12">
        <v>135.71428571428572</v>
      </c>
      <c r="DX12">
        <v>266.57142857142856</v>
      </c>
      <c r="DY12">
        <v>150</v>
      </c>
      <c r="DZ12">
        <v>187.68421052631578</v>
      </c>
      <c r="EA12">
        <v>206.55555555555554</v>
      </c>
      <c r="EB12">
        <v>161.80000000000001</v>
      </c>
      <c r="EC12">
        <v>142.44444444444446</v>
      </c>
      <c r="ED12">
        <v>169.96428571428572</v>
      </c>
    </row>
    <row r="13" spans="1:134" x14ac:dyDescent="0.3">
      <c r="A13" s="2" t="s">
        <v>11</v>
      </c>
      <c r="B13">
        <v>0.3</v>
      </c>
      <c r="C13">
        <v>117.66666666666667</v>
      </c>
      <c r="D13">
        <v>0.5</v>
      </c>
      <c r="E13">
        <v>123.25</v>
      </c>
      <c r="F13">
        <v>0.4</v>
      </c>
      <c r="G13">
        <v>118.5</v>
      </c>
      <c r="H13">
        <v>0.4</v>
      </c>
      <c r="I13">
        <v>120</v>
      </c>
      <c r="J13">
        <v>0.2</v>
      </c>
      <c r="K13">
        <v>138</v>
      </c>
      <c r="L13">
        <v>0.8</v>
      </c>
      <c r="M13">
        <v>132.33333333333334</v>
      </c>
      <c r="N13">
        <v>0.6</v>
      </c>
      <c r="O13">
        <v>92.333333333333329</v>
      </c>
      <c r="P13">
        <v>0.53333333333333333</v>
      </c>
      <c r="Q13">
        <v>116</v>
      </c>
      <c r="R13">
        <v>0.46666666666666667</v>
      </c>
      <c r="S13">
        <v>117.76</v>
      </c>
      <c r="T13">
        <v>0.2</v>
      </c>
      <c r="U13">
        <v>276</v>
      </c>
      <c r="V13">
        <v>0.2</v>
      </c>
      <c r="W13">
        <v>124.5</v>
      </c>
      <c r="X13">
        <v>0.3</v>
      </c>
      <c r="Y13">
        <v>171.5</v>
      </c>
      <c r="Z13">
        <v>0.23333333333333334</v>
      </c>
      <c r="AA13">
        <v>173.6</v>
      </c>
      <c r="AB13">
        <v>0.2</v>
      </c>
      <c r="AC13">
        <v>116</v>
      </c>
      <c r="AD13">
        <v>0.5</v>
      </c>
      <c r="AE13">
        <v>111.4</v>
      </c>
      <c r="AF13">
        <v>0.6</v>
      </c>
      <c r="AG13">
        <v>104.4</v>
      </c>
      <c r="AH13">
        <v>0.43333333333333335</v>
      </c>
      <c r="AI13">
        <v>109.25</v>
      </c>
      <c r="AJ13">
        <v>0.33333333333333331</v>
      </c>
      <c r="AK13">
        <v>128.1764705882353</v>
      </c>
      <c r="AL13">
        <v>0.4</v>
      </c>
      <c r="AM13">
        <v>121.97619047619048</v>
      </c>
      <c r="AN13">
        <v>0.3</v>
      </c>
      <c r="AO13">
        <v>119.66666666666667</v>
      </c>
      <c r="AP13">
        <v>0.2</v>
      </c>
      <c r="AQ13">
        <v>109.5</v>
      </c>
      <c r="AR13">
        <v>0.5</v>
      </c>
      <c r="AS13">
        <v>161.66666666666666</v>
      </c>
      <c r="AT13">
        <v>0.33333333333333331</v>
      </c>
      <c r="AU13">
        <v>132.875</v>
      </c>
      <c r="AV13">
        <v>0.2</v>
      </c>
      <c r="AW13">
        <v>103.5</v>
      </c>
      <c r="AX13">
        <v>0.4</v>
      </c>
      <c r="AY13">
        <v>102.5</v>
      </c>
      <c r="AZ13">
        <v>0.2</v>
      </c>
      <c r="BA13">
        <v>197</v>
      </c>
      <c r="BB13">
        <v>0.26666666666666666</v>
      </c>
      <c r="BC13">
        <v>116.28571428571429</v>
      </c>
      <c r="BD13">
        <v>0.3</v>
      </c>
      <c r="BE13">
        <v>125.13333333333334</v>
      </c>
      <c r="BF13">
        <v>0.3</v>
      </c>
      <c r="BG13">
        <v>125.13333333333334</v>
      </c>
      <c r="BH13">
        <v>0.36666666666666664</v>
      </c>
      <c r="BI13">
        <v>122.80701754385964</v>
      </c>
      <c r="DR13">
        <v>0.36666666666666664</v>
      </c>
      <c r="DS13">
        <v>122.80701754385964</v>
      </c>
      <c r="DT13" s="2"/>
      <c r="DV13" s="2" t="s">
        <v>11</v>
      </c>
      <c r="DW13">
        <v>116</v>
      </c>
      <c r="DX13">
        <v>111.4</v>
      </c>
      <c r="DY13">
        <v>86</v>
      </c>
      <c r="DZ13">
        <v>101.58333333333333</v>
      </c>
      <c r="EA13">
        <v>138</v>
      </c>
      <c r="EB13">
        <v>101</v>
      </c>
      <c r="EC13">
        <v>92.333333333333329</v>
      </c>
      <c r="ED13">
        <v>102.57142857142857</v>
      </c>
    </row>
    <row r="14" spans="1:134" x14ac:dyDescent="0.3">
      <c r="A14" s="2" t="s">
        <v>12</v>
      </c>
      <c r="B14">
        <v>1.4</v>
      </c>
      <c r="C14">
        <v>438.2</v>
      </c>
      <c r="D14">
        <v>2.1</v>
      </c>
      <c r="E14">
        <v>641.20000000000005</v>
      </c>
      <c r="F14">
        <v>1.2</v>
      </c>
      <c r="G14">
        <v>325.83333333333331</v>
      </c>
      <c r="H14">
        <v>1.5666666666666667</v>
      </c>
      <c r="I14">
        <v>459.5</v>
      </c>
      <c r="J14">
        <v>0.9</v>
      </c>
      <c r="K14">
        <v>306</v>
      </c>
      <c r="L14">
        <v>1</v>
      </c>
      <c r="M14">
        <v>440.25</v>
      </c>
      <c r="N14">
        <v>1</v>
      </c>
      <c r="O14">
        <v>460.75</v>
      </c>
      <c r="P14">
        <v>0.96666666666666667</v>
      </c>
      <c r="Q14">
        <v>402.33333333333331</v>
      </c>
      <c r="R14">
        <v>1.2666666666666666</v>
      </c>
      <c r="S14">
        <v>435</v>
      </c>
      <c r="T14">
        <v>1.1000000000000001</v>
      </c>
      <c r="U14">
        <v>492.6</v>
      </c>
      <c r="V14">
        <v>2.8</v>
      </c>
      <c r="W14">
        <v>654.5</v>
      </c>
      <c r="X14">
        <v>1.8</v>
      </c>
      <c r="Y14">
        <v>754.25</v>
      </c>
      <c r="Z14">
        <v>1.9</v>
      </c>
      <c r="AA14">
        <v>630.35294117647061</v>
      </c>
      <c r="AB14">
        <v>1.9</v>
      </c>
      <c r="AC14">
        <v>509</v>
      </c>
      <c r="AD14">
        <v>1.3</v>
      </c>
      <c r="AE14">
        <v>322</v>
      </c>
      <c r="AF14">
        <v>1.4</v>
      </c>
      <c r="AG14">
        <v>591.5</v>
      </c>
      <c r="AH14">
        <v>1.5333333333333334</v>
      </c>
      <c r="AI14">
        <v>462.41176470588238</v>
      </c>
      <c r="AJ14">
        <v>1.7166666666666666</v>
      </c>
      <c r="AK14">
        <v>546.38235294117646</v>
      </c>
      <c r="AL14">
        <v>1.4916666666666667</v>
      </c>
      <c r="AM14">
        <v>496.08064516129031</v>
      </c>
      <c r="AN14">
        <v>0.3</v>
      </c>
      <c r="AO14">
        <v>506</v>
      </c>
      <c r="AP14">
        <v>0.2</v>
      </c>
      <c r="AQ14">
        <v>137.5</v>
      </c>
      <c r="AR14">
        <v>0.3</v>
      </c>
      <c r="AS14">
        <v>238</v>
      </c>
      <c r="AT14">
        <v>0.26666666666666666</v>
      </c>
      <c r="AU14">
        <v>251.4</v>
      </c>
      <c r="AV14">
        <v>0.3</v>
      </c>
      <c r="AW14">
        <v>316.5</v>
      </c>
      <c r="AX14">
        <v>0.2</v>
      </c>
      <c r="AY14">
        <v>173</v>
      </c>
      <c r="AZ14">
        <v>0.7</v>
      </c>
      <c r="BA14">
        <v>207.6</v>
      </c>
      <c r="BB14">
        <v>0.4</v>
      </c>
      <c r="BC14">
        <v>224.11111111111111</v>
      </c>
      <c r="BD14">
        <v>0.33333333333333331</v>
      </c>
      <c r="BE14">
        <v>233.85714285714286</v>
      </c>
      <c r="BF14">
        <v>0.33333333333333331</v>
      </c>
      <c r="BG14">
        <v>233.85714285714286</v>
      </c>
      <c r="BH14">
        <v>1.1055555555555556</v>
      </c>
      <c r="BI14">
        <v>447.7763157894737</v>
      </c>
      <c r="DR14">
        <v>1.1055555555555556</v>
      </c>
      <c r="DS14">
        <v>447.7763157894737</v>
      </c>
      <c r="DT14" s="2"/>
      <c r="DV14" s="2" t="s">
        <v>12</v>
      </c>
      <c r="DW14">
        <v>160.57142857142858</v>
      </c>
      <c r="DX14">
        <v>164</v>
      </c>
      <c r="DY14">
        <v>126.25</v>
      </c>
      <c r="DZ14">
        <v>153.70588235294119</v>
      </c>
      <c r="EA14">
        <v>125.5</v>
      </c>
      <c r="EB14">
        <v>208.25</v>
      </c>
      <c r="EC14">
        <v>223</v>
      </c>
      <c r="ED14">
        <v>185.58333333333334</v>
      </c>
    </row>
    <row r="15" spans="1:134" x14ac:dyDescent="0.3">
      <c r="A15" s="2" t="s">
        <v>13</v>
      </c>
      <c r="B15">
        <v>2.9</v>
      </c>
      <c r="C15">
        <v>648.88888888888891</v>
      </c>
      <c r="D15">
        <v>4.4285714285714288</v>
      </c>
      <c r="E15">
        <v>901.83333333333337</v>
      </c>
      <c r="F15">
        <v>4.0999999999999996</v>
      </c>
      <c r="G15">
        <v>871.44444444444446</v>
      </c>
      <c r="H15">
        <v>3.7407407407407409</v>
      </c>
      <c r="I15">
        <v>795.58333333333337</v>
      </c>
      <c r="J15">
        <v>4.333333333333333</v>
      </c>
      <c r="K15">
        <v>861.33333333333337</v>
      </c>
      <c r="L15">
        <v>4.7</v>
      </c>
      <c r="M15">
        <v>952.9</v>
      </c>
      <c r="N15">
        <v>2.6666666666666665</v>
      </c>
      <c r="O15">
        <v>498.625</v>
      </c>
      <c r="P15">
        <v>3.9285714285714284</v>
      </c>
      <c r="Q15">
        <v>787.77777777777783</v>
      </c>
      <c r="R15">
        <v>3.8363636363636364</v>
      </c>
      <c r="S15">
        <v>791.45098039215691</v>
      </c>
      <c r="T15">
        <v>2.7</v>
      </c>
      <c r="U15">
        <v>748.42857142857144</v>
      </c>
      <c r="V15">
        <v>1.7142857142857142</v>
      </c>
      <c r="W15">
        <v>523.20000000000005</v>
      </c>
      <c r="X15">
        <v>2.9</v>
      </c>
      <c r="Y15">
        <v>741.71428571428567</v>
      </c>
      <c r="Z15">
        <v>2.5185185185185186</v>
      </c>
      <c r="AA15">
        <v>686.68421052631584</v>
      </c>
      <c r="AB15">
        <v>1.3333333333333333</v>
      </c>
      <c r="AC15">
        <v>320.66666666666669</v>
      </c>
      <c r="AD15">
        <v>2.1</v>
      </c>
      <c r="AE15">
        <v>564</v>
      </c>
      <c r="AF15">
        <v>3.4444444444444446</v>
      </c>
      <c r="AG15">
        <v>967.57142857142856</v>
      </c>
      <c r="AH15">
        <v>2.2857142857142856</v>
      </c>
      <c r="AI15">
        <v>632.25</v>
      </c>
      <c r="AJ15">
        <v>2.4</v>
      </c>
      <c r="AK15">
        <v>658.76923076923072</v>
      </c>
      <c r="AL15">
        <v>3.1181818181818182</v>
      </c>
      <c r="AM15">
        <v>733.95555555555552</v>
      </c>
      <c r="AN15">
        <v>2.5</v>
      </c>
      <c r="AO15">
        <v>463.3</v>
      </c>
      <c r="AP15">
        <v>3.1428571428571428</v>
      </c>
      <c r="AQ15">
        <v>737.66666666666663</v>
      </c>
      <c r="AR15">
        <v>2.5</v>
      </c>
      <c r="AS15">
        <v>575.55555555555554</v>
      </c>
      <c r="AT15">
        <v>2.6666666666666665</v>
      </c>
      <c r="AU15">
        <v>569.55999999999995</v>
      </c>
      <c r="AV15">
        <v>2.8888888888888888</v>
      </c>
      <c r="AW15">
        <v>494.55555555555554</v>
      </c>
      <c r="AX15">
        <v>2.9</v>
      </c>
      <c r="AY15">
        <v>581.5</v>
      </c>
      <c r="AZ15">
        <v>2.5555555555555554</v>
      </c>
      <c r="BA15">
        <v>642.125</v>
      </c>
      <c r="BB15">
        <v>2.7857142857142856</v>
      </c>
      <c r="BC15">
        <v>570.48148148148152</v>
      </c>
      <c r="BD15">
        <v>2.7272727272727271</v>
      </c>
      <c r="BE15">
        <v>570.03846153846155</v>
      </c>
      <c r="BF15">
        <v>2.7272727272727271</v>
      </c>
      <c r="BG15">
        <v>570.03846153846155</v>
      </c>
      <c r="BH15">
        <v>2.9878787878787878</v>
      </c>
      <c r="BI15">
        <v>673.92957746478874</v>
      </c>
      <c r="BL15">
        <v>2</v>
      </c>
      <c r="BM15">
        <v>436</v>
      </c>
      <c r="BP15">
        <v>2</v>
      </c>
      <c r="BQ15">
        <v>436</v>
      </c>
      <c r="BR15">
        <v>6</v>
      </c>
      <c r="BS15">
        <v>903</v>
      </c>
      <c r="BV15">
        <v>2</v>
      </c>
      <c r="BW15">
        <v>217</v>
      </c>
      <c r="BX15">
        <v>4</v>
      </c>
      <c r="BY15">
        <v>560</v>
      </c>
      <c r="BZ15">
        <v>2.8</v>
      </c>
      <c r="CA15">
        <v>498</v>
      </c>
      <c r="CD15">
        <v>2</v>
      </c>
      <c r="CE15">
        <v>487.66666666666669</v>
      </c>
      <c r="CH15">
        <v>2</v>
      </c>
      <c r="CI15">
        <v>487.66666666666669</v>
      </c>
      <c r="CJ15">
        <v>0</v>
      </c>
      <c r="CN15">
        <v>5</v>
      </c>
      <c r="CO15">
        <v>815</v>
      </c>
      <c r="CP15">
        <v>2.5</v>
      </c>
      <c r="CQ15">
        <v>815</v>
      </c>
      <c r="CR15">
        <v>2.2000000000000002</v>
      </c>
      <c r="CS15">
        <v>569.5</v>
      </c>
      <c r="CT15">
        <v>2.5</v>
      </c>
      <c r="CU15">
        <v>533.75</v>
      </c>
      <c r="CX15">
        <v>3.6666666666666665</v>
      </c>
      <c r="CY15">
        <v>499.33333333333331</v>
      </c>
      <c r="DB15">
        <v>3.6666666666666665</v>
      </c>
      <c r="DC15">
        <v>499.33333333333331</v>
      </c>
      <c r="DD15">
        <v>3</v>
      </c>
      <c r="DE15">
        <v>601</v>
      </c>
      <c r="DH15">
        <v>2</v>
      </c>
      <c r="DI15">
        <v>617</v>
      </c>
      <c r="DJ15">
        <v>2.5</v>
      </c>
      <c r="DK15">
        <v>609</v>
      </c>
      <c r="DL15">
        <v>3.2</v>
      </c>
      <c r="DM15">
        <v>543.20000000000005</v>
      </c>
      <c r="DN15">
        <v>3.2</v>
      </c>
      <c r="DO15">
        <v>543.20000000000005</v>
      </c>
      <c r="DP15">
        <v>2.7333333333333334</v>
      </c>
      <c r="DQ15">
        <v>537.38461538461536</v>
      </c>
      <c r="DR15">
        <v>2.9666666666666668</v>
      </c>
      <c r="DS15">
        <v>662.47741935483873</v>
      </c>
      <c r="DT15" s="2"/>
      <c r="DV15" s="2" t="s">
        <v>13</v>
      </c>
      <c r="DW15">
        <v>169.83333333333334</v>
      </c>
      <c r="DX15">
        <v>152.28571428571428</v>
      </c>
      <c r="DY15">
        <v>218</v>
      </c>
      <c r="DZ15">
        <v>180.55</v>
      </c>
      <c r="EA15">
        <v>199.66666666666666</v>
      </c>
      <c r="EB15">
        <v>177.6</v>
      </c>
      <c r="EC15">
        <v>175.75</v>
      </c>
      <c r="ED15">
        <v>184.40740740740742</v>
      </c>
    </row>
    <row r="16" spans="1:134" x14ac:dyDescent="0.3">
      <c r="A16" s="2" t="s">
        <v>14</v>
      </c>
      <c r="B16">
        <v>4.8888888888888893</v>
      </c>
      <c r="C16">
        <v>1550.4444444444443</v>
      </c>
      <c r="D16">
        <v>4.3</v>
      </c>
      <c r="E16">
        <v>1469.5</v>
      </c>
      <c r="F16">
        <v>4.4000000000000004</v>
      </c>
      <c r="G16">
        <v>1492.1</v>
      </c>
      <c r="H16">
        <v>4.5172413793103452</v>
      </c>
      <c r="I16">
        <v>1502.4137931034484</v>
      </c>
      <c r="J16">
        <v>5.2</v>
      </c>
      <c r="K16">
        <v>1732.2</v>
      </c>
      <c r="L16">
        <v>5.2</v>
      </c>
      <c r="M16">
        <v>1666.7</v>
      </c>
      <c r="N16">
        <v>3.7</v>
      </c>
      <c r="O16">
        <v>1332.5555555555557</v>
      </c>
      <c r="P16">
        <v>4.7</v>
      </c>
      <c r="Q16">
        <v>1585.5862068965516</v>
      </c>
      <c r="R16">
        <v>4.6101694915254239</v>
      </c>
      <c r="S16">
        <v>1544</v>
      </c>
      <c r="T16">
        <v>1.4444444444444444</v>
      </c>
      <c r="U16">
        <v>749.4</v>
      </c>
      <c r="V16">
        <v>2.2999999999999998</v>
      </c>
      <c r="W16">
        <v>1202</v>
      </c>
      <c r="X16">
        <v>1.7</v>
      </c>
      <c r="Y16">
        <v>1267</v>
      </c>
      <c r="Z16">
        <v>1.8275862068965518</v>
      </c>
      <c r="AA16">
        <v>1068.4666666666667</v>
      </c>
      <c r="AB16">
        <v>1.6</v>
      </c>
      <c r="AC16">
        <v>1017</v>
      </c>
      <c r="AD16">
        <v>1.6</v>
      </c>
      <c r="AE16">
        <v>1253.25</v>
      </c>
      <c r="AF16">
        <v>2.9</v>
      </c>
      <c r="AG16">
        <v>1531.6666666666667</v>
      </c>
      <c r="AH16">
        <v>2.0333333333333332</v>
      </c>
      <c r="AI16">
        <v>1285.8666666666666</v>
      </c>
      <c r="AJ16">
        <v>1.9322033898305084</v>
      </c>
      <c r="AK16">
        <v>1177.1666666666667</v>
      </c>
      <c r="AL16">
        <v>3.2711864406779663</v>
      </c>
      <c r="AM16">
        <v>1418.9431818181818</v>
      </c>
      <c r="AN16">
        <v>2.2222222222222223</v>
      </c>
      <c r="AO16">
        <v>677.66666666666663</v>
      </c>
      <c r="AP16">
        <v>2.1</v>
      </c>
      <c r="AQ16">
        <v>647.1</v>
      </c>
      <c r="AR16">
        <v>2.1</v>
      </c>
      <c r="AS16">
        <v>824.22222222222217</v>
      </c>
      <c r="AT16">
        <v>2.1379310344827585</v>
      </c>
      <c r="AU16">
        <v>713.85714285714289</v>
      </c>
      <c r="AV16">
        <v>2.1</v>
      </c>
      <c r="AW16">
        <v>635.1</v>
      </c>
      <c r="AX16">
        <v>2.1</v>
      </c>
      <c r="AY16">
        <v>606.9</v>
      </c>
      <c r="AZ16">
        <v>2</v>
      </c>
      <c r="BA16">
        <v>608.79999999999995</v>
      </c>
      <c r="BB16">
        <v>2.0666666666666669</v>
      </c>
      <c r="BC16">
        <v>616.93333333333328</v>
      </c>
      <c r="BD16">
        <v>2.1016949152542375</v>
      </c>
      <c r="BE16">
        <v>663.72413793103453</v>
      </c>
      <c r="BF16">
        <v>2.1016949152542375</v>
      </c>
      <c r="BG16">
        <v>663.72413793103453</v>
      </c>
      <c r="BH16">
        <v>2.8813559322033897</v>
      </c>
      <c r="BI16">
        <v>1118.9246575342465</v>
      </c>
      <c r="BJ16">
        <v>7</v>
      </c>
      <c r="BK16">
        <v>2200</v>
      </c>
      <c r="BP16">
        <v>7</v>
      </c>
      <c r="BQ16">
        <v>2200</v>
      </c>
      <c r="BZ16">
        <v>7</v>
      </c>
      <c r="CA16">
        <v>2200</v>
      </c>
      <c r="CB16">
        <v>0</v>
      </c>
      <c r="CH16">
        <v>0</v>
      </c>
      <c r="CR16">
        <v>0</v>
      </c>
      <c r="CT16">
        <v>3.5</v>
      </c>
      <c r="CU16">
        <v>2200</v>
      </c>
      <c r="CV16">
        <v>3</v>
      </c>
      <c r="CW16">
        <v>879</v>
      </c>
      <c r="DB16">
        <v>3</v>
      </c>
      <c r="DC16">
        <v>879</v>
      </c>
      <c r="DL16">
        <v>3</v>
      </c>
      <c r="DM16">
        <v>879</v>
      </c>
      <c r="DN16">
        <v>3</v>
      </c>
      <c r="DO16">
        <v>879</v>
      </c>
      <c r="DP16">
        <v>3.3333333333333335</v>
      </c>
      <c r="DQ16">
        <v>1539.5</v>
      </c>
      <c r="DR16">
        <v>2.8888888888888888</v>
      </c>
      <c r="DS16">
        <v>1124.6081081081081</v>
      </c>
      <c r="DT16" s="2"/>
      <c r="DV16" s="2" t="s">
        <v>14</v>
      </c>
      <c r="DW16">
        <v>270.60000000000002</v>
      </c>
      <c r="DX16">
        <v>390</v>
      </c>
      <c r="DY16">
        <v>320.33333333333331</v>
      </c>
      <c r="DZ16">
        <v>322.33333333333331</v>
      </c>
      <c r="EA16">
        <v>290</v>
      </c>
      <c r="EB16">
        <v>348.9</v>
      </c>
      <c r="EC16">
        <v>358.33333333333331</v>
      </c>
      <c r="ED16">
        <v>331.51724137931035</v>
      </c>
    </row>
    <row r="17" spans="1:134" x14ac:dyDescent="0.3">
      <c r="A17" s="2" t="s">
        <v>15</v>
      </c>
      <c r="B17">
        <v>2.1</v>
      </c>
      <c r="C17">
        <v>655.66666666666663</v>
      </c>
      <c r="D17">
        <v>2.4</v>
      </c>
      <c r="E17">
        <v>712.85714285714289</v>
      </c>
      <c r="F17">
        <v>1.9</v>
      </c>
      <c r="G17">
        <v>690.5</v>
      </c>
      <c r="H17">
        <v>2.1333333333333333</v>
      </c>
      <c r="I17">
        <v>687.73684210526312</v>
      </c>
      <c r="J17">
        <v>2.4444444444444446</v>
      </c>
      <c r="K17">
        <v>1167.5</v>
      </c>
      <c r="L17">
        <v>1.6</v>
      </c>
      <c r="M17">
        <v>546.66666666666663</v>
      </c>
      <c r="N17">
        <v>4.2</v>
      </c>
      <c r="O17">
        <v>1101.125</v>
      </c>
      <c r="P17">
        <v>2.7586206896551726</v>
      </c>
      <c r="Q17">
        <v>931.05555555555554</v>
      </c>
      <c r="R17">
        <v>2.4406779661016951</v>
      </c>
      <c r="S17">
        <v>806.10810810810813</v>
      </c>
      <c r="T17">
        <v>2.9</v>
      </c>
      <c r="U17">
        <v>1051.1666666666667</v>
      </c>
      <c r="V17">
        <v>1.7</v>
      </c>
      <c r="W17">
        <v>739</v>
      </c>
      <c r="X17">
        <v>1.3</v>
      </c>
      <c r="Y17">
        <v>469.4</v>
      </c>
      <c r="Z17">
        <v>1.9666666666666666</v>
      </c>
      <c r="AA17">
        <v>771.8125</v>
      </c>
      <c r="AB17">
        <v>3.5555555555555554</v>
      </c>
      <c r="AC17">
        <v>1341</v>
      </c>
      <c r="AD17">
        <v>2.7</v>
      </c>
      <c r="AE17">
        <v>1358.75</v>
      </c>
      <c r="AF17">
        <v>1</v>
      </c>
      <c r="AG17">
        <v>465.75</v>
      </c>
      <c r="AH17">
        <v>2.3793103448275863</v>
      </c>
      <c r="AI17">
        <v>1077.1538461538462</v>
      </c>
      <c r="AJ17">
        <v>2.1694915254237288</v>
      </c>
      <c r="AK17">
        <v>908.68965517241384</v>
      </c>
      <c r="AL17">
        <v>2.3050847457627119</v>
      </c>
      <c r="AM17">
        <v>851.18181818181813</v>
      </c>
      <c r="AN17">
        <v>1.3</v>
      </c>
      <c r="AO17">
        <v>501.83333333333331</v>
      </c>
      <c r="AP17">
        <v>1</v>
      </c>
      <c r="AQ17">
        <v>323.66666666666669</v>
      </c>
      <c r="AR17">
        <v>0.9</v>
      </c>
      <c r="AS17">
        <v>360.4</v>
      </c>
      <c r="AT17">
        <v>1.0666666666666667</v>
      </c>
      <c r="AU17">
        <v>397.35294117647061</v>
      </c>
      <c r="AV17">
        <v>1.1111111111111112</v>
      </c>
      <c r="AW17">
        <v>559.6</v>
      </c>
      <c r="AX17">
        <v>1.1000000000000001</v>
      </c>
      <c r="AY17">
        <v>462.2</v>
      </c>
      <c r="AZ17">
        <v>1.6</v>
      </c>
      <c r="BA17">
        <v>484</v>
      </c>
      <c r="BB17">
        <v>1.2758620689655173</v>
      </c>
      <c r="BC17">
        <v>498.94444444444446</v>
      </c>
      <c r="BD17">
        <v>1.1694915254237288</v>
      </c>
      <c r="BE17">
        <v>449.6</v>
      </c>
      <c r="BF17">
        <v>1.1694915254237288</v>
      </c>
      <c r="BG17">
        <v>449.6</v>
      </c>
      <c r="BH17">
        <v>1.9265536723163841</v>
      </c>
      <c r="BI17">
        <v>712.01980198019805</v>
      </c>
      <c r="BR17">
        <v>2</v>
      </c>
      <c r="BS17">
        <v>368</v>
      </c>
      <c r="BX17">
        <v>2</v>
      </c>
      <c r="BY17">
        <v>368</v>
      </c>
      <c r="BZ17">
        <v>2</v>
      </c>
      <c r="CA17">
        <v>368</v>
      </c>
      <c r="CJ17">
        <v>1</v>
      </c>
      <c r="CK17">
        <v>269</v>
      </c>
      <c r="CP17">
        <v>1</v>
      </c>
      <c r="CQ17">
        <v>269</v>
      </c>
      <c r="CR17">
        <v>1</v>
      </c>
      <c r="CS17">
        <v>269</v>
      </c>
      <c r="CT17">
        <v>1.5</v>
      </c>
      <c r="CU17">
        <v>318.5</v>
      </c>
      <c r="DD17">
        <v>2</v>
      </c>
      <c r="DE17">
        <v>362</v>
      </c>
      <c r="DJ17">
        <v>2</v>
      </c>
      <c r="DK17">
        <v>362</v>
      </c>
      <c r="DL17">
        <v>2</v>
      </c>
      <c r="DM17">
        <v>362</v>
      </c>
      <c r="DN17">
        <v>2</v>
      </c>
      <c r="DO17">
        <v>362</v>
      </c>
      <c r="DP17">
        <v>1.6666666666666667</v>
      </c>
      <c r="DQ17">
        <v>333</v>
      </c>
      <c r="DR17">
        <v>1.9222222222222223</v>
      </c>
      <c r="DS17">
        <v>701.08653846153845</v>
      </c>
      <c r="DT17" s="2"/>
      <c r="DV17" s="2" t="s">
        <v>15</v>
      </c>
      <c r="DW17">
        <v>230</v>
      </c>
      <c r="DX17">
        <v>202.5</v>
      </c>
      <c r="DY17">
        <v>144</v>
      </c>
      <c r="DZ17">
        <v>195.07692307692307</v>
      </c>
      <c r="EA17">
        <v>220.75</v>
      </c>
      <c r="EB17">
        <v>259.5</v>
      </c>
      <c r="EC17">
        <v>221.625</v>
      </c>
      <c r="ED17">
        <v>234.05555555555554</v>
      </c>
    </row>
    <row r="18" spans="1:134" x14ac:dyDescent="0.3">
      <c r="A18" s="2" t="s">
        <v>16</v>
      </c>
      <c r="B18">
        <v>2.9</v>
      </c>
      <c r="C18">
        <v>1130</v>
      </c>
      <c r="D18">
        <v>4.1111111111111107</v>
      </c>
      <c r="E18">
        <v>1374</v>
      </c>
      <c r="F18">
        <v>2.2999999999999998</v>
      </c>
      <c r="G18">
        <v>871.14285714285711</v>
      </c>
      <c r="H18">
        <v>3.0689655172413794</v>
      </c>
      <c r="I18">
        <v>1111.6842105263158</v>
      </c>
      <c r="J18">
        <v>2.2000000000000002</v>
      </c>
      <c r="K18">
        <v>739.14285714285711</v>
      </c>
      <c r="L18">
        <v>3.3</v>
      </c>
      <c r="M18">
        <v>965.71428571428567</v>
      </c>
      <c r="N18">
        <v>4</v>
      </c>
      <c r="O18">
        <v>1074</v>
      </c>
      <c r="P18">
        <v>3.1379310344827585</v>
      </c>
      <c r="Q18">
        <v>926.28571428571433</v>
      </c>
      <c r="R18">
        <v>3.103448275862069</v>
      </c>
      <c r="S18">
        <v>1014.35</v>
      </c>
      <c r="T18">
        <v>4</v>
      </c>
      <c r="U18">
        <v>1095</v>
      </c>
      <c r="V18">
        <v>2.4444444444444446</v>
      </c>
      <c r="W18">
        <v>1137.5</v>
      </c>
      <c r="X18">
        <v>3.9</v>
      </c>
      <c r="Y18">
        <v>1135.8571428571429</v>
      </c>
      <c r="Z18">
        <v>3.4827586206896552</v>
      </c>
      <c r="AA18">
        <v>1120.3333333333333</v>
      </c>
      <c r="AB18">
        <v>4.3</v>
      </c>
      <c r="AC18">
        <v>1186.5</v>
      </c>
      <c r="AD18">
        <v>3.5</v>
      </c>
      <c r="AE18">
        <v>1063</v>
      </c>
      <c r="AF18">
        <v>3.3333333333333335</v>
      </c>
      <c r="AG18">
        <v>1047.6666666666667</v>
      </c>
      <c r="AH18">
        <v>3.7241379310344827</v>
      </c>
      <c r="AI18">
        <v>1105.6666666666667</v>
      </c>
      <c r="AJ18">
        <v>3.603448275862069</v>
      </c>
      <c r="AK18">
        <v>1112.4358974358975</v>
      </c>
      <c r="AL18">
        <v>3.353448275862069</v>
      </c>
      <c r="AM18">
        <v>1062.7721518987341</v>
      </c>
      <c r="AN18">
        <v>1.2</v>
      </c>
      <c r="AO18">
        <v>459.83333333333331</v>
      </c>
      <c r="AP18">
        <v>1.1111111111111112</v>
      </c>
      <c r="AQ18">
        <v>378.83333333333331</v>
      </c>
      <c r="AR18">
        <v>1.9</v>
      </c>
      <c r="AS18">
        <v>458.14285714285717</v>
      </c>
      <c r="AT18">
        <v>1.4137931034482758</v>
      </c>
      <c r="AU18">
        <v>433.63157894736844</v>
      </c>
      <c r="AV18">
        <v>1.3</v>
      </c>
      <c r="AW18">
        <v>378.57142857142856</v>
      </c>
      <c r="AX18">
        <v>0.9</v>
      </c>
      <c r="AY18">
        <v>393.8</v>
      </c>
      <c r="AZ18">
        <v>1</v>
      </c>
      <c r="BA18">
        <v>469.8</v>
      </c>
      <c r="BB18">
        <v>1.0689655172413792</v>
      </c>
      <c r="BC18">
        <v>409.88235294117646</v>
      </c>
      <c r="BD18">
        <v>1.2413793103448276</v>
      </c>
      <c r="BE18">
        <v>422.41666666666669</v>
      </c>
      <c r="BF18">
        <v>1.2413793103448276</v>
      </c>
      <c r="BG18">
        <v>422.41666666666669</v>
      </c>
      <c r="BH18">
        <v>2.6494252873563218</v>
      </c>
      <c r="BI18">
        <v>862.31304347826085</v>
      </c>
      <c r="BL18">
        <v>0</v>
      </c>
      <c r="BP18">
        <v>0</v>
      </c>
      <c r="BV18">
        <v>2</v>
      </c>
      <c r="BW18">
        <v>449</v>
      </c>
      <c r="BX18">
        <v>2</v>
      </c>
      <c r="BY18">
        <v>449</v>
      </c>
      <c r="BZ18">
        <v>1</v>
      </c>
      <c r="CA18">
        <v>449</v>
      </c>
      <c r="CD18">
        <v>8</v>
      </c>
      <c r="CE18">
        <v>1795</v>
      </c>
      <c r="CH18">
        <v>8</v>
      </c>
      <c r="CI18">
        <v>1795</v>
      </c>
      <c r="CN18">
        <v>0</v>
      </c>
      <c r="CP18">
        <v>0</v>
      </c>
      <c r="CR18">
        <v>4</v>
      </c>
      <c r="CS18">
        <v>1795</v>
      </c>
      <c r="CT18">
        <v>2.5</v>
      </c>
      <c r="CU18">
        <v>1122</v>
      </c>
      <c r="CX18">
        <v>7</v>
      </c>
      <c r="CY18">
        <v>1958</v>
      </c>
      <c r="DB18">
        <v>7</v>
      </c>
      <c r="DC18">
        <v>1958</v>
      </c>
      <c r="DH18">
        <v>0</v>
      </c>
      <c r="DJ18">
        <v>0</v>
      </c>
      <c r="DL18">
        <v>3.5</v>
      </c>
      <c r="DM18">
        <v>1958</v>
      </c>
      <c r="DN18">
        <v>3.5</v>
      </c>
      <c r="DO18">
        <v>1958</v>
      </c>
      <c r="DP18">
        <v>2.8333333333333335</v>
      </c>
      <c r="DQ18">
        <v>1400.6666666666667</v>
      </c>
      <c r="DR18">
        <v>2.6555555555555554</v>
      </c>
      <c r="DS18">
        <v>876</v>
      </c>
      <c r="DT18" s="2"/>
      <c r="DV18" s="2" t="s">
        <v>16</v>
      </c>
      <c r="DW18">
        <v>244.75</v>
      </c>
      <c r="DX18">
        <v>165</v>
      </c>
      <c r="DY18">
        <v>200.5</v>
      </c>
      <c r="DZ18">
        <v>205.52380952380952</v>
      </c>
      <c r="EA18">
        <v>187.57142857142858</v>
      </c>
      <c r="EB18">
        <v>207.28571428571428</v>
      </c>
      <c r="EC18">
        <v>197.57142857142858</v>
      </c>
      <c r="ED18">
        <v>197.47619047619048</v>
      </c>
    </row>
    <row r="19" spans="1:134" x14ac:dyDescent="0.3">
      <c r="A19" s="2" t="s">
        <v>17</v>
      </c>
      <c r="B19">
        <v>4</v>
      </c>
      <c r="C19">
        <v>1434.5555555555557</v>
      </c>
      <c r="D19">
        <v>5.0999999999999996</v>
      </c>
      <c r="E19">
        <v>1666.9</v>
      </c>
      <c r="F19">
        <v>5.8</v>
      </c>
      <c r="G19">
        <v>1718.1</v>
      </c>
      <c r="H19">
        <v>4.9666666666666668</v>
      </c>
      <c r="I19">
        <v>1612.4482758620691</v>
      </c>
      <c r="J19">
        <v>5.3</v>
      </c>
      <c r="K19">
        <v>1618.4</v>
      </c>
      <c r="L19">
        <v>4.2222222222222223</v>
      </c>
      <c r="M19">
        <v>1393.8888888888889</v>
      </c>
      <c r="N19">
        <v>5.5</v>
      </c>
      <c r="O19">
        <v>1788.5</v>
      </c>
      <c r="P19">
        <v>5.0344827586206895</v>
      </c>
      <c r="Q19">
        <v>1607.3793103448277</v>
      </c>
      <c r="R19">
        <v>5</v>
      </c>
      <c r="S19">
        <v>1609.9137931034484</v>
      </c>
      <c r="T19">
        <v>3</v>
      </c>
      <c r="U19">
        <v>922.88888888888891</v>
      </c>
      <c r="V19">
        <v>1.7</v>
      </c>
      <c r="W19">
        <v>476.28571428571428</v>
      </c>
      <c r="X19">
        <v>1.9</v>
      </c>
      <c r="Y19">
        <v>644.57142857142856</v>
      </c>
      <c r="Z19">
        <v>2.2000000000000002</v>
      </c>
      <c r="AA19">
        <v>702.26086956521738</v>
      </c>
      <c r="AB19">
        <v>1.7</v>
      </c>
      <c r="AC19">
        <v>665.71428571428567</v>
      </c>
      <c r="AD19">
        <v>2.1111111111111112</v>
      </c>
      <c r="AE19">
        <v>759.85714285714289</v>
      </c>
      <c r="AF19">
        <v>1.4</v>
      </c>
      <c r="AG19">
        <v>489.71428571428572</v>
      </c>
      <c r="AH19">
        <v>1.7241379310344827</v>
      </c>
      <c r="AI19">
        <v>638.42857142857144</v>
      </c>
      <c r="AJ19">
        <v>1.9661016949152543</v>
      </c>
      <c r="AK19">
        <v>671.7954545454545</v>
      </c>
      <c r="AL19">
        <v>3.4830508474576272</v>
      </c>
      <c r="AM19">
        <v>1205.2352941176471</v>
      </c>
      <c r="AN19">
        <v>2.5</v>
      </c>
      <c r="AO19">
        <v>828.7</v>
      </c>
      <c r="AP19">
        <v>3</v>
      </c>
      <c r="AQ19">
        <v>934</v>
      </c>
      <c r="AR19">
        <v>2.6</v>
      </c>
      <c r="AS19">
        <v>804.2</v>
      </c>
      <c r="AT19">
        <v>2.7</v>
      </c>
      <c r="AU19">
        <v>855.63333333333333</v>
      </c>
      <c r="AV19">
        <v>2.8</v>
      </c>
      <c r="AW19">
        <v>894.8</v>
      </c>
      <c r="AX19">
        <v>3.3333333333333335</v>
      </c>
      <c r="AY19">
        <v>1014.6666666666666</v>
      </c>
      <c r="AZ19">
        <v>2.9</v>
      </c>
      <c r="BA19">
        <v>815.7</v>
      </c>
      <c r="BB19">
        <v>3</v>
      </c>
      <c r="BC19">
        <v>904.72413793103453</v>
      </c>
      <c r="BD19">
        <v>2.847457627118644</v>
      </c>
      <c r="BE19">
        <v>879.76271186440681</v>
      </c>
      <c r="BF19">
        <v>2.847457627118644</v>
      </c>
      <c r="BG19">
        <v>879.76271186440681</v>
      </c>
      <c r="BH19">
        <v>3.2711864406779663</v>
      </c>
      <c r="BI19">
        <v>1085.9627329192547</v>
      </c>
      <c r="BT19">
        <v>2</v>
      </c>
      <c r="BU19">
        <v>502</v>
      </c>
      <c r="BX19">
        <v>2</v>
      </c>
      <c r="BY19">
        <v>502</v>
      </c>
      <c r="BZ19">
        <v>2</v>
      </c>
      <c r="CA19">
        <v>502</v>
      </c>
      <c r="CL19">
        <v>6</v>
      </c>
      <c r="CM19">
        <v>1483</v>
      </c>
      <c r="CP19">
        <v>6</v>
      </c>
      <c r="CQ19">
        <v>1483</v>
      </c>
      <c r="CR19">
        <v>6</v>
      </c>
      <c r="CS19">
        <v>1483</v>
      </c>
      <c r="CT19">
        <v>4</v>
      </c>
      <c r="CU19">
        <v>992.5</v>
      </c>
      <c r="DF19">
        <v>5</v>
      </c>
      <c r="DG19">
        <v>1447</v>
      </c>
      <c r="DJ19">
        <v>5</v>
      </c>
      <c r="DK19">
        <v>1447</v>
      </c>
      <c r="DL19">
        <v>5</v>
      </c>
      <c r="DM19">
        <v>1447</v>
      </c>
      <c r="DN19">
        <v>5</v>
      </c>
      <c r="DO19">
        <v>1447</v>
      </c>
      <c r="DP19">
        <v>4.333333333333333</v>
      </c>
      <c r="DQ19">
        <v>1144</v>
      </c>
      <c r="DR19">
        <v>3.2888888888888888</v>
      </c>
      <c r="DS19">
        <v>1087.0243902439024</v>
      </c>
      <c r="DT19" s="2"/>
      <c r="DV19" s="2" t="s">
        <v>17</v>
      </c>
      <c r="DW19">
        <v>262.57142857142856</v>
      </c>
      <c r="DX19">
        <v>305.42857142857144</v>
      </c>
      <c r="DY19">
        <v>296.28571428571428</v>
      </c>
      <c r="DZ19">
        <v>288.09523809523807</v>
      </c>
      <c r="EA19">
        <v>338.5</v>
      </c>
      <c r="EB19">
        <v>383.55555555555554</v>
      </c>
      <c r="EC19">
        <v>368.8</v>
      </c>
      <c r="ED19">
        <v>362.93103448275861</v>
      </c>
    </row>
    <row r="20" spans="1:134" x14ac:dyDescent="0.3">
      <c r="A20" s="2" t="s">
        <v>18</v>
      </c>
      <c r="B20">
        <v>3.2</v>
      </c>
      <c r="C20">
        <v>894.375</v>
      </c>
      <c r="D20">
        <v>2.1111111111111112</v>
      </c>
      <c r="E20">
        <v>556.57142857142856</v>
      </c>
      <c r="F20">
        <v>1.9</v>
      </c>
      <c r="G20">
        <v>550.11111111111109</v>
      </c>
      <c r="H20">
        <v>2.4137931034482758</v>
      </c>
      <c r="I20">
        <v>666.75</v>
      </c>
      <c r="J20">
        <v>1.6</v>
      </c>
      <c r="K20">
        <v>547.16666666666663</v>
      </c>
      <c r="L20">
        <v>2.3333333333333335</v>
      </c>
      <c r="M20">
        <v>613.5</v>
      </c>
      <c r="N20">
        <v>2.8</v>
      </c>
      <c r="O20">
        <v>738</v>
      </c>
      <c r="P20">
        <v>2.2413793103448274</v>
      </c>
      <c r="Q20">
        <v>640.68181818181813</v>
      </c>
      <c r="R20">
        <v>2.3275862068965516</v>
      </c>
      <c r="S20">
        <v>654.28260869565213</v>
      </c>
      <c r="T20">
        <v>2</v>
      </c>
      <c r="U20">
        <v>709.14285714285711</v>
      </c>
      <c r="V20">
        <v>2.2222222222222223</v>
      </c>
      <c r="W20">
        <v>904.2</v>
      </c>
      <c r="X20">
        <v>2.2999999999999998</v>
      </c>
      <c r="Y20">
        <v>905.83333333333337</v>
      </c>
      <c r="Z20">
        <v>2.1724137931034484</v>
      </c>
      <c r="AA20">
        <v>828.88888888888891</v>
      </c>
      <c r="AB20">
        <v>3.6</v>
      </c>
      <c r="AC20">
        <v>1066.625</v>
      </c>
      <c r="AD20">
        <v>1.3333333333333333</v>
      </c>
      <c r="AE20">
        <v>453</v>
      </c>
      <c r="AF20">
        <v>1.7</v>
      </c>
      <c r="AG20">
        <v>417.22222222222223</v>
      </c>
      <c r="AH20">
        <v>2.2413793103448274</v>
      </c>
      <c r="AI20">
        <v>652.43478260869563</v>
      </c>
      <c r="AJ20">
        <v>2.2068965517241379</v>
      </c>
      <c r="AK20">
        <v>729.90243902439022</v>
      </c>
      <c r="AL20">
        <v>2.2672413793103448</v>
      </c>
      <c r="AM20">
        <v>689.919540229885</v>
      </c>
      <c r="AN20">
        <v>2.2999999999999998</v>
      </c>
      <c r="AO20">
        <v>901.14285714285711</v>
      </c>
      <c r="AP20">
        <v>2</v>
      </c>
      <c r="AQ20">
        <v>617.71428571428567</v>
      </c>
      <c r="AR20">
        <v>1.9</v>
      </c>
      <c r="AS20">
        <v>713</v>
      </c>
      <c r="AT20">
        <v>2.0689655172413794</v>
      </c>
      <c r="AU20">
        <v>743.95238095238096</v>
      </c>
      <c r="AV20">
        <v>1.9</v>
      </c>
      <c r="AW20">
        <v>691.85714285714289</v>
      </c>
      <c r="AX20">
        <v>1</v>
      </c>
      <c r="AY20">
        <v>303</v>
      </c>
      <c r="AZ20">
        <v>1.7</v>
      </c>
      <c r="BA20">
        <v>547.5</v>
      </c>
      <c r="BB20">
        <v>1.5517241379310345</v>
      </c>
      <c r="BC20">
        <v>525.76190476190482</v>
      </c>
      <c r="BD20">
        <v>1.8103448275862069</v>
      </c>
      <c r="BE20">
        <v>634.85714285714289</v>
      </c>
      <c r="BF20">
        <v>1.8103448275862069</v>
      </c>
      <c r="BG20">
        <v>634.85714285714289</v>
      </c>
      <c r="BH20">
        <v>2.1149425287356323</v>
      </c>
      <c r="BI20">
        <v>671.99224806201551</v>
      </c>
      <c r="BL20">
        <v>3</v>
      </c>
      <c r="BM20">
        <v>605</v>
      </c>
      <c r="BP20">
        <v>3</v>
      </c>
      <c r="BQ20">
        <v>605</v>
      </c>
      <c r="BT20">
        <v>1</v>
      </c>
      <c r="BU20">
        <v>264</v>
      </c>
      <c r="BX20">
        <v>1</v>
      </c>
      <c r="BY20">
        <v>264</v>
      </c>
      <c r="BZ20">
        <v>2</v>
      </c>
      <c r="CA20">
        <v>434.5</v>
      </c>
      <c r="CD20">
        <v>1</v>
      </c>
      <c r="CE20">
        <v>219</v>
      </c>
      <c r="CH20">
        <v>1</v>
      </c>
      <c r="CI20">
        <v>219</v>
      </c>
      <c r="CL20">
        <v>5</v>
      </c>
      <c r="CM20">
        <v>1453</v>
      </c>
      <c r="CP20">
        <v>5</v>
      </c>
      <c r="CQ20">
        <v>1453</v>
      </c>
      <c r="CR20">
        <v>3</v>
      </c>
      <c r="CS20">
        <v>836</v>
      </c>
      <c r="CT20">
        <v>2.5</v>
      </c>
      <c r="CU20">
        <v>635.25</v>
      </c>
      <c r="CX20">
        <v>4</v>
      </c>
      <c r="CY20">
        <v>1222</v>
      </c>
      <c r="DB20">
        <v>4</v>
      </c>
      <c r="DC20">
        <v>1222</v>
      </c>
      <c r="DF20">
        <v>0</v>
      </c>
      <c r="DJ20">
        <v>0</v>
      </c>
      <c r="DL20">
        <v>2</v>
      </c>
      <c r="DM20">
        <v>1222</v>
      </c>
      <c r="DN20">
        <v>2</v>
      </c>
      <c r="DO20">
        <v>1222</v>
      </c>
      <c r="DP20">
        <v>2.3333333333333335</v>
      </c>
      <c r="DQ20">
        <v>752.6</v>
      </c>
      <c r="DR20">
        <v>2.1222222222222222</v>
      </c>
      <c r="DS20">
        <v>675</v>
      </c>
      <c r="DT20" s="2"/>
      <c r="DV20" s="2" t="s">
        <v>18</v>
      </c>
      <c r="DW20">
        <v>236.125</v>
      </c>
      <c r="DX20">
        <v>210.16666666666666</v>
      </c>
      <c r="DY20">
        <v>223.22222222222223</v>
      </c>
      <c r="DZ20">
        <v>224.30434782608697</v>
      </c>
      <c r="EA20">
        <v>207.5</v>
      </c>
      <c r="EB20">
        <v>189.125</v>
      </c>
      <c r="EC20">
        <v>215.625</v>
      </c>
      <c r="ED20">
        <v>203.77272727272728</v>
      </c>
    </row>
    <row r="21" spans="1:134" x14ac:dyDescent="0.3">
      <c r="A21" s="2" t="s">
        <v>19</v>
      </c>
      <c r="B21">
        <v>5.3</v>
      </c>
      <c r="C21">
        <v>1504.4</v>
      </c>
      <c r="D21">
        <v>5.5</v>
      </c>
      <c r="E21">
        <v>1666.1</v>
      </c>
      <c r="F21">
        <v>6</v>
      </c>
      <c r="G21">
        <v>1624.6666666666667</v>
      </c>
      <c r="H21">
        <v>5.5862068965517242</v>
      </c>
      <c r="I21">
        <v>1597.4827586206898</v>
      </c>
      <c r="J21">
        <v>5.666666666666667</v>
      </c>
      <c r="K21">
        <v>1527.5555555555557</v>
      </c>
      <c r="L21">
        <v>5.2</v>
      </c>
      <c r="M21">
        <v>1370.8</v>
      </c>
      <c r="N21">
        <v>5.4444444444444446</v>
      </c>
      <c r="O21">
        <v>1689.3333333333333</v>
      </c>
      <c r="P21">
        <v>5.4285714285714288</v>
      </c>
      <c r="Q21">
        <v>1523.5714285714287</v>
      </c>
      <c r="R21">
        <v>5.5087719298245617</v>
      </c>
      <c r="S21">
        <v>1561.1754385964912</v>
      </c>
      <c r="T21">
        <v>2.2000000000000002</v>
      </c>
      <c r="U21">
        <v>641</v>
      </c>
      <c r="V21">
        <v>1.8</v>
      </c>
      <c r="W21">
        <v>575</v>
      </c>
      <c r="X21">
        <v>1.6666666666666667</v>
      </c>
      <c r="Y21">
        <v>525.875</v>
      </c>
      <c r="Z21">
        <v>1.896551724137931</v>
      </c>
      <c r="AA21">
        <v>585.67999999999995</v>
      </c>
      <c r="AB21">
        <v>2</v>
      </c>
      <c r="AC21">
        <v>672.5</v>
      </c>
      <c r="AD21">
        <v>2.9</v>
      </c>
      <c r="AE21">
        <v>894.22222222222217</v>
      </c>
      <c r="AF21">
        <v>1.5555555555555556</v>
      </c>
      <c r="AG21">
        <v>452</v>
      </c>
      <c r="AH21">
        <v>2.1785714285714284</v>
      </c>
      <c r="AI21">
        <v>682.56521739130437</v>
      </c>
      <c r="AJ21">
        <v>2.0350877192982457</v>
      </c>
      <c r="AK21">
        <v>632.10416666666663</v>
      </c>
      <c r="AL21">
        <v>3.7719298245614037</v>
      </c>
      <c r="AM21">
        <v>1136.4571428571428</v>
      </c>
      <c r="AN21">
        <v>2.5</v>
      </c>
      <c r="AO21">
        <v>731.4</v>
      </c>
      <c r="AP21">
        <v>2.2999999999999998</v>
      </c>
      <c r="AQ21">
        <v>711.8</v>
      </c>
      <c r="AR21">
        <v>2</v>
      </c>
      <c r="AS21">
        <v>558.55555555555554</v>
      </c>
      <c r="AT21">
        <v>2.2758620689655173</v>
      </c>
      <c r="AU21">
        <v>671</v>
      </c>
      <c r="AV21">
        <v>2.2222222222222223</v>
      </c>
      <c r="AW21">
        <v>674.44444444444446</v>
      </c>
      <c r="AX21">
        <v>1.7</v>
      </c>
      <c r="AY21">
        <v>603.55555555555554</v>
      </c>
      <c r="AZ21">
        <v>2.3333333333333335</v>
      </c>
      <c r="BA21">
        <v>725.77777777777783</v>
      </c>
      <c r="BB21">
        <v>2.0714285714285716</v>
      </c>
      <c r="BC21">
        <v>667.92592592592598</v>
      </c>
      <c r="BD21">
        <v>2.1754385964912282</v>
      </c>
      <c r="BE21">
        <v>669.51785714285711</v>
      </c>
      <c r="BF21">
        <v>2.1754385964912282</v>
      </c>
      <c r="BG21">
        <v>669.51785714285711</v>
      </c>
      <c r="BH21">
        <v>3.2397660818713452</v>
      </c>
      <c r="BI21">
        <v>974.04347826086962</v>
      </c>
      <c r="BN21">
        <v>3</v>
      </c>
      <c r="BO21">
        <v>694</v>
      </c>
      <c r="BP21">
        <v>3</v>
      </c>
      <c r="BQ21">
        <v>694</v>
      </c>
      <c r="BR21">
        <v>2</v>
      </c>
      <c r="BS21">
        <v>465</v>
      </c>
      <c r="BV21">
        <v>6</v>
      </c>
      <c r="BW21">
        <v>1494</v>
      </c>
      <c r="BX21">
        <v>4</v>
      </c>
      <c r="BY21">
        <v>979.5</v>
      </c>
      <c r="BZ21">
        <v>3.6666666666666665</v>
      </c>
      <c r="CA21">
        <v>884.33333333333337</v>
      </c>
      <c r="CF21">
        <v>5</v>
      </c>
      <c r="CG21">
        <v>1005</v>
      </c>
      <c r="CH21">
        <v>5</v>
      </c>
      <c r="CI21">
        <v>1005</v>
      </c>
      <c r="CJ21">
        <v>2</v>
      </c>
      <c r="CK21">
        <v>686</v>
      </c>
      <c r="CN21">
        <v>2</v>
      </c>
      <c r="CO21">
        <v>762</v>
      </c>
      <c r="CP21">
        <v>2</v>
      </c>
      <c r="CQ21">
        <v>724</v>
      </c>
      <c r="CR21">
        <v>3</v>
      </c>
      <c r="CS21">
        <v>817.66666666666663</v>
      </c>
      <c r="CT21">
        <v>3.3333333333333335</v>
      </c>
      <c r="CU21">
        <v>851</v>
      </c>
      <c r="CZ21">
        <v>3</v>
      </c>
      <c r="DA21">
        <v>1181</v>
      </c>
      <c r="DB21">
        <v>3</v>
      </c>
      <c r="DC21">
        <v>1181</v>
      </c>
      <c r="DD21">
        <v>3</v>
      </c>
      <c r="DE21">
        <v>1020</v>
      </c>
      <c r="DH21">
        <v>4</v>
      </c>
      <c r="DI21">
        <v>1428</v>
      </c>
      <c r="DJ21">
        <v>3.5</v>
      </c>
      <c r="DK21">
        <v>1224</v>
      </c>
      <c r="DL21">
        <v>3.3333333333333335</v>
      </c>
      <c r="DM21">
        <v>1209.6666666666667</v>
      </c>
      <c r="DN21">
        <v>3.3333333333333335</v>
      </c>
      <c r="DO21">
        <v>1209.6666666666667</v>
      </c>
      <c r="DP21">
        <v>3.3333333333333335</v>
      </c>
      <c r="DQ21">
        <v>970.55555555555554</v>
      </c>
      <c r="DR21">
        <v>3.2444444444444445</v>
      </c>
      <c r="DS21">
        <v>973.85882352941178</v>
      </c>
      <c r="DT21" s="2"/>
      <c r="DV21" s="2" t="s">
        <v>19</v>
      </c>
      <c r="DW21">
        <v>210.5</v>
      </c>
      <c r="DX21">
        <v>264.77777777777777</v>
      </c>
      <c r="DY21">
        <v>287.25</v>
      </c>
      <c r="DZ21">
        <v>258.43478260869563</v>
      </c>
      <c r="EA21">
        <v>241.66666666666666</v>
      </c>
      <c r="EB21">
        <v>320.5</v>
      </c>
      <c r="EC21">
        <v>364.11111111111109</v>
      </c>
      <c r="ED21">
        <v>309.17857142857144</v>
      </c>
    </row>
    <row r="22" spans="1:134" x14ac:dyDescent="0.3">
      <c r="A22" s="2" t="s">
        <v>20</v>
      </c>
      <c r="B22">
        <v>6</v>
      </c>
      <c r="C22">
        <v>1912.4</v>
      </c>
      <c r="D22">
        <v>5.1111111111111107</v>
      </c>
      <c r="E22">
        <v>1780.5555555555557</v>
      </c>
      <c r="F22">
        <v>5</v>
      </c>
      <c r="G22">
        <v>1760.8</v>
      </c>
      <c r="H22">
        <v>5.3793103448275863</v>
      </c>
      <c r="I22">
        <v>1819.2068965517242</v>
      </c>
      <c r="J22">
        <v>5.3</v>
      </c>
      <c r="K22">
        <v>1860.3</v>
      </c>
      <c r="L22">
        <v>5.2</v>
      </c>
      <c r="M22">
        <v>2035.2222222222222</v>
      </c>
      <c r="N22">
        <v>4.8888888888888893</v>
      </c>
      <c r="O22">
        <v>1714.5555555555557</v>
      </c>
      <c r="P22">
        <v>5.1379310344827589</v>
      </c>
      <c r="Q22">
        <v>1869.6785714285713</v>
      </c>
      <c r="R22">
        <v>5.2586206896551726</v>
      </c>
      <c r="S22">
        <v>1844</v>
      </c>
      <c r="T22">
        <v>1</v>
      </c>
      <c r="U22">
        <v>878.25</v>
      </c>
      <c r="V22">
        <v>1.6666666666666667</v>
      </c>
      <c r="W22">
        <v>906.6</v>
      </c>
      <c r="X22">
        <v>1.4</v>
      </c>
      <c r="Y22">
        <v>1021.6</v>
      </c>
      <c r="Z22">
        <v>1.3448275862068966</v>
      </c>
      <c r="AA22">
        <v>939.57142857142856</v>
      </c>
      <c r="AB22">
        <v>1.1000000000000001</v>
      </c>
      <c r="AC22">
        <v>757.8</v>
      </c>
      <c r="AD22">
        <v>1.4</v>
      </c>
      <c r="AE22">
        <v>1142.75</v>
      </c>
      <c r="AF22">
        <v>1.5555555555555556</v>
      </c>
      <c r="AG22">
        <v>820.16666666666663</v>
      </c>
      <c r="AH22">
        <v>1.3448275862068966</v>
      </c>
      <c r="AI22">
        <v>885.4</v>
      </c>
      <c r="AJ22">
        <v>1.3448275862068966</v>
      </c>
      <c r="AK22">
        <v>911.55172413793105</v>
      </c>
      <c r="AL22">
        <v>3.3017241379310347</v>
      </c>
      <c r="AM22">
        <v>1529.5697674418604</v>
      </c>
      <c r="AN22">
        <v>1.6</v>
      </c>
      <c r="AO22">
        <v>567.22222222222217</v>
      </c>
      <c r="AP22">
        <v>2.3333333333333335</v>
      </c>
      <c r="AQ22">
        <v>686</v>
      </c>
      <c r="AR22">
        <v>1.7</v>
      </c>
      <c r="AS22">
        <v>530.6</v>
      </c>
      <c r="AT22">
        <v>1.8620689655172413</v>
      </c>
      <c r="AU22">
        <v>592.32142857142856</v>
      </c>
      <c r="AV22">
        <v>1.9</v>
      </c>
      <c r="AW22">
        <v>560.70000000000005</v>
      </c>
      <c r="AX22">
        <v>2.1</v>
      </c>
      <c r="AY22">
        <v>661.9</v>
      </c>
      <c r="AZ22">
        <v>2.1111111111111112</v>
      </c>
      <c r="BA22">
        <v>659.88888888888891</v>
      </c>
      <c r="BB22">
        <v>2.0344827586206895</v>
      </c>
      <c r="BC22">
        <v>626.37931034482756</v>
      </c>
      <c r="BD22">
        <v>1.9482758620689655</v>
      </c>
      <c r="BE22">
        <v>609.64912280701753</v>
      </c>
      <c r="BF22">
        <v>1.9482758620689655</v>
      </c>
      <c r="BG22">
        <v>609.64912280701753</v>
      </c>
      <c r="BH22">
        <v>2.8505747126436782</v>
      </c>
      <c r="BI22">
        <v>1162.8881118881118</v>
      </c>
      <c r="BL22">
        <v>5</v>
      </c>
      <c r="BM22">
        <v>1662</v>
      </c>
      <c r="BP22">
        <v>5</v>
      </c>
      <c r="BQ22">
        <v>1662</v>
      </c>
      <c r="BV22">
        <v>5</v>
      </c>
      <c r="BW22">
        <v>1506</v>
      </c>
      <c r="BX22">
        <v>5</v>
      </c>
      <c r="BY22">
        <v>1506</v>
      </c>
      <c r="BZ22">
        <v>5</v>
      </c>
      <c r="CA22">
        <v>1584</v>
      </c>
      <c r="CD22">
        <v>2</v>
      </c>
      <c r="CE22">
        <v>526</v>
      </c>
      <c r="CH22">
        <v>2</v>
      </c>
      <c r="CI22">
        <v>526</v>
      </c>
      <c r="CN22">
        <v>2</v>
      </c>
      <c r="CO22">
        <v>766</v>
      </c>
      <c r="CP22">
        <v>2</v>
      </c>
      <c r="CQ22">
        <v>766</v>
      </c>
      <c r="CR22">
        <v>2</v>
      </c>
      <c r="CS22">
        <v>646</v>
      </c>
      <c r="CT22">
        <v>3.5</v>
      </c>
      <c r="CU22">
        <v>1115</v>
      </c>
      <c r="CX22">
        <v>1</v>
      </c>
      <c r="CY22">
        <v>314</v>
      </c>
      <c r="DB22">
        <v>1</v>
      </c>
      <c r="DC22">
        <v>314</v>
      </c>
      <c r="DH22">
        <v>2</v>
      </c>
      <c r="DI22">
        <v>777</v>
      </c>
      <c r="DJ22">
        <v>2</v>
      </c>
      <c r="DK22">
        <v>777</v>
      </c>
      <c r="DL22">
        <v>1.5</v>
      </c>
      <c r="DM22">
        <v>545.5</v>
      </c>
      <c r="DN22">
        <v>1.5</v>
      </c>
      <c r="DO22">
        <v>545.5</v>
      </c>
      <c r="DP22">
        <v>2.8333333333333335</v>
      </c>
      <c r="DQ22">
        <v>925.16666666666663</v>
      </c>
      <c r="DR22">
        <v>2.85</v>
      </c>
      <c r="DS22">
        <v>1153.3154362416108</v>
      </c>
      <c r="DT22" s="2"/>
      <c r="DV22" s="2" t="s">
        <v>20</v>
      </c>
      <c r="DW22">
        <v>341</v>
      </c>
      <c r="DX22">
        <v>349</v>
      </c>
      <c r="DY22">
        <v>371.33333333333331</v>
      </c>
      <c r="DZ22">
        <v>355.26666666666665</v>
      </c>
      <c r="EA22">
        <v>355.7</v>
      </c>
      <c r="EB22">
        <v>389.11111111111109</v>
      </c>
      <c r="EC22">
        <v>359.44444444444446</v>
      </c>
      <c r="ED22">
        <v>367.64285714285717</v>
      </c>
    </row>
    <row r="23" spans="1:134" x14ac:dyDescent="0.3">
      <c r="A23" s="2" t="s">
        <v>21</v>
      </c>
      <c r="B23">
        <v>3.6</v>
      </c>
      <c r="C23">
        <v>1212.9000000000001</v>
      </c>
      <c r="D23">
        <v>3.1111111111111112</v>
      </c>
      <c r="E23">
        <v>1159.5</v>
      </c>
      <c r="F23">
        <v>3</v>
      </c>
      <c r="G23">
        <v>1313.75</v>
      </c>
      <c r="H23">
        <v>3.2413793103448274</v>
      </c>
      <c r="I23">
        <v>1227.5</v>
      </c>
      <c r="J23">
        <v>3</v>
      </c>
      <c r="K23">
        <v>1207</v>
      </c>
      <c r="L23">
        <v>3.1111111111111112</v>
      </c>
      <c r="M23">
        <v>1151.5555555555557</v>
      </c>
      <c r="N23">
        <v>2.1</v>
      </c>
      <c r="O23">
        <v>1067.7142857142858</v>
      </c>
      <c r="P23">
        <v>2.7241379310344827</v>
      </c>
      <c r="Q23">
        <v>1148.04</v>
      </c>
      <c r="R23">
        <v>2.9827586206896552</v>
      </c>
      <c r="S23">
        <v>1188.5490196078431</v>
      </c>
      <c r="T23">
        <v>2.7</v>
      </c>
      <c r="U23">
        <v>1242.5</v>
      </c>
      <c r="V23">
        <v>3.6666666666666665</v>
      </c>
      <c r="W23">
        <v>1446.625</v>
      </c>
      <c r="X23">
        <v>3.1</v>
      </c>
      <c r="Y23">
        <v>1226.1111111111111</v>
      </c>
      <c r="Z23">
        <v>3.1379310344827585</v>
      </c>
      <c r="AA23">
        <v>1301.92</v>
      </c>
      <c r="AB23">
        <v>3.2</v>
      </c>
      <c r="AC23">
        <v>1445.5</v>
      </c>
      <c r="AD23">
        <v>2.7777777777777777</v>
      </c>
      <c r="AE23">
        <v>1243.5714285714287</v>
      </c>
      <c r="AF23">
        <v>4.3</v>
      </c>
      <c r="AG23">
        <v>1544.7</v>
      </c>
      <c r="AH23">
        <v>3.4482758620689653</v>
      </c>
      <c r="AI23">
        <v>1428.64</v>
      </c>
      <c r="AJ23">
        <v>3.2931034482758621</v>
      </c>
      <c r="AK23">
        <v>1365.28</v>
      </c>
      <c r="AL23">
        <v>3.1379310344827585</v>
      </c>
      <c r="AM23">
        <v>1276.0396039603961</v>
      </c>
      <c r="AN23">
        <v>2.9</v>
      </c>
      <c r="AO23">
        <v>906.3</v>
      </c>
      <c r="AP23">
        <v>2.6666666666666665</v>
      </c>
      <c r="AQ23">
        <v>928.375</v>
      </c>
      <c r="AR23">
        <v>2.9</v>
      </c>
      <c r="AS23">
        <v>931</v>
      </c>
      <c r="AT23">
        <v>2.8275862068965516</v>
      </c>
      <c r="AU23">
        <v>921.42857142857144</v>
      </c>
      <c r="AV23">
        <v>2.8</v>
      </c>
      <c r="AW23">
        <v>863.9</v>
      </c>
      <c r="AX23">
        <v>2.1111111111111112</v>
      </c>
      <c r="AY23">
        <v>712.77777777777783</v>
      </c>
      <c r="AZ23">
        <v>2.8</v>
      </c>
      <c r="BA23">
        <v>881.1</v>
      </c>
      <c r="BB23">
        <v>2.5862068965517242</v>
      </c>
      <c r="BC23">
        <v>822.93103448275861</v>
      </c>
      <c r="BD23">
        <v>2.7068965517241379</v>
      </c>
      <c r="BE23">
        <v>871.31578947368416</v>
      </c>
      <c r="BF23">
        <v>2.7068965517241379</v>
      </c>
      <c r="BG23">
        <v>871.31578947368416</v>
      </c>
      <c r="BH23">
        <v>2.9942528735632186</v>
      </c>
      <c r="BI23">
        <v>1130.0316455696202</v>
      </c>
      <c r="BL23">
        <v>3</v>
      </c>
      <c r="BM23">
        <v>1147</v>
      </c>
      <c r="BP23">
        <v>3</v>
      </c>
      <c r="BQ23">
        <v>1147</v>
      </c>
      <c r="BT23">
        <v>1</v>
      </c>
      <c r="BU23">
        <v>386</v>
      </c>
      <c r="BX23">
        <v>1</v>
      </c>
      <c r="BY23">
        <v>386</v>
      </c>
      <c r="BZ23">
        <v>2</v>
      </c>
      <c r="CA23">
        <v>766.5</v>
      </c>
      <c r="CD23">
        <v>3</v>
      </c>
      <c r="CE23">
        <v>1192</v>
      </c>
      <c r="CH23">
        <v>3</v>
      </c>
      <c r="CI23">
        <v>1192</v>
      </c>
      <c r="CL23">
        <v>5</v>
      </c>
      <c r="CM23">
        <v>1965</v>
      </c>
      <c r="CP23">
        <v>5</v>
      </c>
      <c r="CQ23">
        <v>1965</v>
      </c>
      <c r="CR23">
        <v>4</v>
      </c>
      <c r="CS23">
        <v>1578.5</v>
      </c>
      <c r="CT23">
        <v>3</v>
      </c>
      <c r="CU23">
        <v>1172.5</v>
      </c>
      <c r="CX23">
        <v>3</v>
      </c>
      <c r="CY23">
        <v>1114</v>
      </c>
      <c r="DB23">
        <v>3</v>
      </c>
      <c r="DC23">
        <v>1114</v>
      </c>
      <c r="DF23">
        <v>2</v>
      </c>
      <c r="DG23">
        <v>554</v>
      </c>
      <c r="DJ23">
        <v>2</v>
      </c>
      <c r="DK23">
        <v>554</v>
      </c>
      <c r="DL23">
        <v>2.5</v>
      </c>
      <c r="DM23">
        <v>834</v>
      </c>
      <c r="DN23">
        <v>2.5</v>
      </c>
      <c r="DO23">
        <v>834</v>
      </c>
      <c r="DP23">
        <v>2.8333333333333335</v>
      </c>
      <c r="DQ23">
        <v>1059.6666666666667</v>
      </c>
      <c r="DR23">
        <v>2.9888888888888889</v>
      </c>
      <c r="DS23">
        <v>1127.4573170731708</v>
      </c>
      <c r="DT23" s="2"/>
      <c r="DV23" s="2" t="s">
        <v>21</v>
      </c>
      <c r="DW23">
        <v>336.5</v>
      </c>
      <c r="DX23">
        <v>361.42857142857144</v>
      </c>
      <c r="DY23">
        <v>345</v>
      </c>
      <c r="DZ23">
        <v>346.88</v>
      </c>
      <c r="EA23">
        <v>337</v>
      </c>
      <c r="EB23">
        <v>387.88888888888891</v>
      </c>
      <c r="EC23">
        <v>353.71428571428572</v>
      </c>
      <c r="ED23">
        <v>360</v>
      </c>
    </row>
    <row r="24" spans="1:134" x14ac:dyDescent="0.3">
      <c r="A24" s="2" t="s">
        <v>22</v>
      </c>
      <c r="B24">
        <v>3.8</v>
      </c>
      <c r="C24">
        <v>1021.8</v>
      </c>
      <c r="D24">
        <v>3.3</v>
      </c>
      <c r="E24">
        <v>943.3</v>
      </c>
      <c r="F24">
        <v>3.3</v>
      </c>
      <c r="G24">
        <v>909.5</v>
      </c>
      <c r="H24">
        <v>3.4666666666666668</v>
      </c>
      <c r="I24">
        <v>958.2</v>
      </c>
      <c r="J24">
        <v>3.9</v>
      </c>
      <c r="K24">
        <v>1096</v>
      </c>
      <c r="L24">
        <v>2.6</v>
      </c>
      <c r="M24">
        <v>925.33333333333337</v>
      </c>
      <c r="N24">
        <v>3.4</v>
      </c>
      <c r="O24">
        <v>1039.2222222222222</v>
      </c>
      <c r="P24">
        <v>3.3</v>
      </c>
      <c r="Q24">
        <v>1022.8928571428571</v>
      </c>
      <c r="R24">
        <v>3.3833333333333333</v>
      </c>
      <c r="S24">
        <v>989.43103448275861</v>
      </c>
      <c r="T24">
        <v>2</v>
      </c>
      <c r="U24">
        <v>766</v>
      </c>
      <c r="V24">
        <v>1.9</v>
      </c>
      <c r="W24">
        <v>918</v>
      </c>
      <c r="X24">
        <v>2.4</v>
      </c>
      <c r="Y24">
        <v>1349.4</v>
      </c>
      <c r="Z24">
        <v>2.1</v>
      </c>
      <c r="AA24">
        <v>995.8125</v>
      </c>
      <c r="AB24">
        <v>1.2</v>
      </c>
      <c r="AC24">
        <v>726.6</v>
      </c>
      <c r="AD24">
        <v>2.2000000000000002</v>
      </c>
      <c r="AE24">
        <v>1251.2</v>
      </c>
      <c r="AF24">
        <v>1.8</v>
      </c>
      <c r="AG24">
        <v>1055</v>
      </c>
      <c r="AH24">
        <v>1.7333333333333334</v>
      </c>
      <c r="AI24">
        <v>1010.9333333333333</v>
      </c>
      <c r="AJ24">
        <v>1.9166666666666667</v>
      </c>
      <c r="AK24">
        <v>1003.1290322580645</v>
      </c>
      <c r="AL24">
        <v>2.65</v>
      </c>
      <c r="AM24">
        <v>994.20224719101122</v>
      </c>
      <c r="AN24">
        <v>2.5</v>
      </c>
      <c r="AO24">
        <v>676.77777777777783</v>
      </c>
      <c r="AP24">
        <v>1.5</v>
      </c>
      <c r="AQ24">
        <v>542.25</v>
      </c>
      <c r="AR24">
        <v>1.7</v>
      </c>
      <c r="AS24">
        <v>513.125</v>
      </c>
      <c r="AT24">
        <v>1.9</v>
      </c>
      <c r="AU24">
        <v>581.36</v>
      </c>
      <c r="AV24">
        <v>1.4</v>
      </c>
      <c r="AW24">
        <v>502.42857142857144</v>
      </c>
      <c r="AX24">
        <v>1.3</v>
      </c>
      <c r="AY24">
        <v>476.14285714285717</v>
      </c>
      <c r="AZ24">
        <v>1.7</v>
      </c>
      <c r="BA24">
        <v>512.66666666666663</v>
      </c>
      <c r="BB24">
        <v>1.4666666666666666</v>
      </c>
      <c r="BC24">
        <v>498.43478260869563</v>
      </c>
      <c r="BD24">
        <v>1.6833333333333333</v>
      </c>
      <c r="BE24">
        <v>541.625</v>
      </c>
      <c r="BF24">
        <v>1.6833333333333333</v>
      </c>
      <c r="BG24">
        <v>541.625</v>
      </c>
      <c r="BH24">
        <v>2.3277777777777779</v>
      </c>
      <c r="BI24">
        <v>835.63503649635038</v>
      </c>
      <c r="DR24">
        <v>2.3277777777777779</v>
      </c>
      <c r="DS24">
        <v>835.63503649635038</v>
      </c>
      <c r="DT24" s="2"/>
      <c r="DV24" s="2" t="s">
        <v>22</v>
      </c>
      <c r="DW24">
        <v>288</v>
      </c>
      <c r="DX24">
        <v>255.8</v>
      </c>
      <c r="DY24">
        <v>331</v>
      </c>
      <c r="DZ24">
        <v>291.60000000000002</v>
      </c>
      <c r="EA24">
        <v>268.39999999999998</v>
      </c>
      <c r="EB24">
        <v>368</v>
      </c>
      <c r="EC24">
        <v>300.55555555555554</v>
      </c>
      <c r="ED24">
        <v>310.75</v>
      </c>
    </row>
    <row r="25" spans="1:134" x14ac:dyDescent="0.3">
      <c r="A25" s="2" t="s">
        <v>23</v>
      </c>
      <c r="B25">
        <v>2.2999999999999998</v>
      </c>
      <c r="C25">
        <v>737.57142857142856</v>
      </c>
      <c r="D25">
        <v>2.6</v>
      </c>
      <c r="E25">
        <v>574.66666666666663</v>
      </c>
      <c r="F25">
        <v>2.7</v>
      </c>
      <c r="G25">
        <v>663</v>
      </c>
      <c r="H25">
        <v>2.5333333333333332</v>
      </c>
      <c r="I25">
        <v>651.625</v>
      </c>
      <c r="J25">
        <v>2</v>
      </c>
      <c r="K25">
        <v>684.33333333333337</v>
      </c>
      <c r="L25">
        <v>2.1</v>
      </c>
      <c r="M25">
        <v>682.42857142857144</v>
      </c>
      <c r="N25">
        <v>2.5555555555555554</v>
      </c>
      <c r="O25">
        <v>635.25</v>
      </c>
      <c r="P25">
        <v>2.2068965517241379</v>
      </c>
      <c r="Q25">
        <v>665</v>
      </c>
      <c r="R25">
        <v>2.3728813559322033</v>
      </c>
      <c r="S25">
        <v>657.86666666666667</v>
      </c>
      <c r="T25">
        <v>1.3</v>
      </c>
      <c r="U25">
        <v>777.75</v>
      </c>
      <c r="V25">
        <v>1.1000000000000001</v>
      </c>
      <c r="W25">
        <v>622.75</v>
      </c>
      <c r="X25">
        <v>0.9</v>
      </c>
      <c r="Y25">
        <v>587.75</v>
      </c>
      <c r="Z25">
        <v>1.1000000000000001</v>
      </c>
      <c r="AA25">
        <v>662.75</v>
      </c>
      <c r="AB25">
        <v>2.2000000000000002</v>
      </c>
      <c r="AC25">
        <v>1076.5999999999999</v>
      </c>
      <c r="AD25">
        <v>1.2</v>
      </c>
      <c r="AE25">
        <v>732.5</v>
      </c>
      <c r="AF25">
        <v>2</v>
      </c>
      <c r="AG25">
        <v>536.42857142857144</v>
      </c>
      <c r="AH25">
        <v>1.7931034482758621</v>
      </c>
      <c r="AI25">
        <v>754.25</v>
      </c>
      <c r="AJ25">
        <v>1.4406779661016949</v>
      </c>
      <c r="AK25">
        <v>715.03571428571433</v>
      </c>
      <c r="AL25">
        <v>1.9067796610169492</v>
      </c>
      <c r="AM25">
        <v>679.79452054794524</v>
      </c>
      <c r="AN25">
        <v>1.2</v>
      </c>
      <c r="AO25">
        <v>328.875</v>
      </c>
      <c r="AP25">
        <v>1.3</v>
      </c>
      <c r="AQ25">
        <v>449.14285714285717</v>
      </c>
      <c r="AR25">
        <v>0.9</v>
      </c>
      <c r="AS25">
        <v>314.66666666666669</v>
      </c>
      <c r="AT25">
        <v>1.1333333333333333</v>
      </c>
      <c r="AU25">
        <v>364.90476190476193</v>
      </c>
      <c r="AV25">
        <v>1</v>
      </c>
      <c r="AW25">
        <v>383</v>
      </c>
      <c r="AX25">
        <v>0.8</v>
      </c>
      <c r="AY25">
        <v>346.66666666666669</v>
      </c>
      <c r="AZ25">
        <v>1.3333333333333333</v>
      </c>
      <c r="BA25">
        <v>529.5</v>
      </c>
      <c r="BB25">
        <v>1.0344827586206897</v>
      </c>
      <c r="BC25">
        <v>419.72222222222223</v>
      </c>
      <c r="BD25">
        <v>1.0847457627118644</v>
      </c>
      <c r="BE25">
        <v>390.20512820512823</v>
      </c>
      <c r="BF25">
        <v>1.0847457627118644</v>
      </c>
      <c r="BG25">
        <v>390.20512820512823</v>
      </c>
      <c r="BH25">
        <v>1.6327683615819208</v>
      </c>
      <c r="BI25">
        <v>578.95535714285711</v>
      </c>
      <c r="BV25">
        <v>0</v>
      </c>
      <c r="BX25">
        <v>0</v>
      </c>
      <c r="BZ25">
        <v>0</v>
      </c>
      <c r="CN25">
        <v>3</v>
      </c>
      <c r="CO25">
        <v>612</v>
      </c>
      <c r="CP25">
        <v>3</v>
      </c>
      <c r="CQ25">
        <v>612</v>
      </c>
      <c r="CR25">
        <v>3</v>
      </c>
      <c r="CS25">
        <v>612</v>
      </c>
      <c r="CT25">
        <v>1.5</v>
      </c>
      <c r="CU25">
        <v>612</v>
      </c>
      <c r="DH25">
        <v>0</v>
      </c>
      <c r="DJ25">
        <v>0</v>
      </c>
      <c r="DL25">
        <v>0</v>
      </c>
      <c r="DN25">
        <v>0</v>
      </c>
      <c r="DP25">
        <v>1</v>
      </c>
      <c r="DQ25">
        <v>612</v>
      </c>
      <c r="DR25">
        <v>1.6222222222222222</v>
      </c>
      <c r="DS25">
        <v>579.24778761061953</v>
      </c>
      <c r="DT25" s="2"/>
      <c r="DV25" s="2" t="s">
        <v>23</v>
      </c>
      <c r="DW25">
        <v>195</v>
      </c>
      <c r="DX25">
        <v>324.75</v>
      </c>
      <c r="DY25">
        <v>191.57142857142858</v>
      </c>
      <c r="DZ25">
        <v>225.9375</v>
      </c>
      <c r="EA25">
        <v>193</v>
      </c>
      <c r="EB25">
        <v>216.14285714285714</v>
      </c>
      <c r="EC25">
        <v>190</v>
      </c>
      <c r="ED25">
        <v>199.57142857142858</v>
      </c>
    </row>
    <row r="26" spans="1:134" x14ac:dyDescent="0.3">
      <c r="A26" s="2" t="s">
        <v>24</v>
      </c>
      <c r="B26">
        <v>4.7</v>
      </c>
      <c r="C26">
        <v>1328</v>
      </c>
      <c r="D26">
        <v>5.1111111111111107</v>
      </c>
      <c r="E26">
        <v>1535.4285714285713</v>
      </c>
      <c r="F26">
        <v>4.7</v>
      </c>
      <c r="G26">
        <v>1510.5714285714287</v>
      </c>
      <c r="H26">
        <v>4.8275862068965516</v>
      </c>
      <c r="I26">
        <v>1452.090909090909</v>
      </c>
      <c r="J26">
        <v>5</v>
      </c>
      <c r="K26">
        <v>1462.1111111111111</v>
      </c>
      <c r="L26">
        <v>4.5999999999999996</v>
      </c>
      <c r="M26">
        <v>1517.5714285714287</v>
      </c>
      <c r="N26">
        <v>4.2</v>
      </c>
      <c r="O26">
        <v>1525.5714285714287</v>
      </c>
      <c r="P26">
        <v>4.5999999999999996</v>
      </c>
      <c r="Q26">
        <v>1498.304347826087</v>
      </c>
      <c r="R26">
        <v>4.7118644067796609</v>
      </c>
      <c r="S26">
        <v>1475.7111111111112</v>
      </c>
      <c r="T26">
        <v>3.3</v>
      </c>
      <c r="U26">
        <v>1447.6</v>
      </c>
      <c r="V26">
        <v>2.8888888888888888</v>
      </c>
      <c r="W26">
        <v>1165.4000000000001</v>
      </c>
      <c r="X26">
        <v>3.1</v>
      </c>
      <c r="Y26">
        <v>1547</v>
      </c>
      <c r="Z26">
        <v>3.103448275862069</v>
      </c>
      <c r="AA26">
        <v>1386.6666666666667</v>
      </c>
      <c r="AB26">
        <v>2.7</v>
      </c>
      <c r="AC26">
        <v>1188.5999999999999</v>
      </c>
      <c r="AD26">
        <v>3.2</v>
      </c>
      <c r="AE26">
        <v>1493.6</v>
      </c>
      <c r="AF26">
        <v>3.5</v>
      </c>
      <c r="AG26">
        <v>1749.2</v>
      </c>
      <c r="AH26">
        <v>3.1333333333333333</v>
      </c>
      <c r="AI26">
        <v>1477.1333333333334</v>
      </c>
      <c r="AJ26">
        <v>3.1186440677966103</v>
      </c>
      <c r="AK26">
        <v>1431.9</v>
      </c>
      <c r="AL26">
        <v>3.9152542372881354</v>
      </c>
      <c r="AM26">
        <v>1458.1866666666667</v>
      </c>
      <c r="AN26">
        <v>1</v>
      </c>
      <c r="AO26">
        <v>534.4</v>
      </c>
      <c r="AP26">
        <v>1.8888888888888888</v>
      </c>
      <c r="AQ26">
        <v>771</v>
      </c>
      <c r="AR26">
        <v>1.4</v>
      </c>
      <c r="AS26">
        <v>678.83333333333337</v>
      </c>
      <c r="AT26">
        <v>1.4137931034482758</v>
      </c>
      <c r="AU26">
        <v>668.88235294117646</v>
      </c>
      <c r="AV26">
        <v>1.1000000000000001</v>
      </c>
      <c r="AW26">
        <v>694.4</v>
      </c>
      <c r="AX26">
        <v>1.3</v>
      </c>
      <c r="AY26">
        <v>470.85714285714283</v>
      </c>
      <c r="AZ26">
        <v>1.9</v>
      </c>
      <c r="BA26">
        <v>607.125</v>
      </c>
      <c r="BB26">
        <v>1.4333333333333333</v>
      </c>
      <c r="BC26">
        <v>581.25</v>
      </c>
      <c r="BD26">
        <v>1.423728813559322</v>
      </c>
      <c r="BE26">
        <v>621.51351351351354</v>
      </c>
      <c r="BF26">
        <v>1.423728813559322</v>
      </c>
      <c r="BG26">
        <v>621.51351351351354</v>
      </c>
      <c r="BH26">
        <v>3.0847457627118646</v>
      </c>
      <c r="BI26">
        <v>1181.7857142857142</v>
      </c>
      <c r="BL26">
        <v>0</v>
      </c>
      <c r="BP26">
        <v>0</v>
      </c>
      <c r="BZ26">
        <v>0</v>
      </c>
      <c r="CD26">
        <v>11</v>
      </c>
      <c r="CE26">
        <v>1848</v>
      </c>
      <c r="CH26">
        <v>11</v>
      </c>
      <c r="CI26">
        <v>1848</v>
      </c>
      <c r="CR26">
        <v>11</v>
      </c>
      <c r="CS26">
        <v>1848</v>
      </c>
      <c r="CT26">
        <v>5.5</v>
      </c>
      <c r="CU26">
        <v>1848</v>
      </c>
      <c r="CX26">
        <v>2</v>
      </c>
      <c r="CY26">
        <v>557</v>
      </c>
      <c r="DB26">
        <v>2</v>
      </c>
      <c r="DC26">
        <v>557</v>
      </c>
      <c r="DL26">
        <v>2</v>
      </c>
      <c r="DM26">
        <v>557</v>
      </c>
      <c r="DN26">
        <v>2</v>
      </c>
      <c r="DO26">
        <v>557</v>
      </c>
      <c r="DP26">
        <v>4.333333333333333</v>
      </c>
      <c r="DQ26">
        <v>1202.5</v>
      </c>
      <c r="DR26">
        <v>3.1055555555555556</v>
      </c>
      <c r="DS26">
        <v>1182.1491228070176</v>
      </c>
      <c r="DT26" s="2"/>
      <c r="DV26" s="2" t="s">
        <v>24</v>
      </c>
      <c r="DW26">
        <v>224.2</v>
      </c>
      <c r="DX26">
        <v>279.60000000000002</v>
      </c>
      <c r="DY26">
        <v>301.2</v>
      </c>
      <c r="DZ26">
        <v>268.33333333333331</v>
      </c>
      <c r="EA26">
        <v>161.77777777777777</v>
      </c>
      <c r="EB26">
        <v>246.42857142857142</v>
      </c>
      <c r="EC26">
        <v>312.57142857142856</v>
      </c>
      <c r="ED26">
        <v>233.43478260869566</v>
      </c>
    </row>
    <row r="27" spans="1:134" x14ac:dyDescent="0.3">
      <c r="A27" s="2" t="s">
        <v>25</v>
      </c>
      <c r="B27">
        <v>5.375</v>
      </c>
      <c r="C27">
        <v>1034.25</v>
      </c>
      <c r="D27">
        <v>4.25</v>
      </c>
      <c r="E27">
        <v>793.25</v>
      </c>
      <c r="F27">
        <v>4.3</v>
      </c>
      <c r="G27">
        <v>727.2</v>
      </c>
      <c r="H27">
        <v>4.615384615384615</v>
      </c>
      <c r="I27">
        <v>842</v>
      </c>
      <c r="J27">
        <v>6.125</v>
      </c>
      <c r="K27">
        <v>957.625</v>
      </c>
      <c r="L27">
        <v>5</v>
      </c>
      <c r="M27">
        <v>892.125</v>
      </c>
      <c r="N27">
        <v>4.0999999999999996</v>
      </c>
      <c r="O27">
        <v>801.88888888888891</v>
      </c>
      <c r="P27">
        <v>5</v>
      </c>
      <c r="Q27">
        <v>880.6</v>
      </c>
      <c r="R27">
        <v>4.8076923076923075</v>
      </c>
      <c r="S27">
        <v>860.92156862745094</v>
      </c>
      <c r="T27">
        <v>3</v>
      </c>
      <c r="U27">
        <v>508.42857142857144</v>
      </c>
      <c r="V27">
        <v>3.375</v>
      </c>
      <c r="W27">
        <v>713.71428571428567</v>
      </c>
      <c r="X27">
        <v>3.8</v>
      </c>
      <c r="Y27">
        <v>736.25</v>
      </c>
      <c r="Z27">
        <v>3.4230769230769229</v>
      </c>
      <c r="AA27">
        <v>656.59090909090912</v>
      </c>
      <c r="AB27">
        <v>3.125</v>
      </c>
      <c r="AC27">
        <v>727.66666666666663</v>
      </c>
      <c r="AD27">
        <v>2.125</v>
      </c>
      <c r="AE27">
        <v>516.6</v>
      </c>
      <c r="AF27">
        <v>3.9</v>
      </c>
      <c r="AG27">
        <v>554.6</v>
      </c>
      <c r="AH27">
        <v>3.1153846153846154</v>
      </c>
      <c r="AI27">
        <v>595</v>
      </c>
      <c r="AJ27">
        <v>3.2692307692307692</v>
      </c>
      <c r="AK27">
        <v>626.51162790697674</v>
      </c>
      <c r="AL27">
        <v>4.0384615384615383</v>
      </c>
      <c r="AM27">
        <v>753.69148936170211</v>
      </c>
      <c r="AN27">
        <v>1.625</v>
      </c>
      <c r="AO27">
        <v>352.28571428571428</v>
      </c>
      <c r="AP27">
        <v>1.5</v>
      </c>
      <c r="AQ27">
        <v>492.4</v>
      </c>
      <c r="AR27">
        <v>1.8</v>
      </c>
      <c r="AS27">
        <v>371.22222222222223</v>
      </c>
      <c r="AT27">
        <v>1.6538461538461537</v>
      </c>
      <c r="AU27">
        <v>393.76190476190476</v>
      </c>
      <c r="AV27">
        <v>1.125</v>
      </c>
      <c r="AW27">
        <v>331.8</v>
      </c>
      <c r="AX27">
        <v>1.125</v>
      </c>
      <c r="AY27">
        <v>236.4</v>
      </c>
      <c r="AZ27">
        <v>1.6</v>
      </c>
      <c r="BA27">
        <v>320.375</v>
      </c>
      <c r="BB27">
        <v>1.3076923076923077</v>
      </c>
      <c r="BC27">
        <v>300.22222222222223</v>
      </c>
      <c r="BD27">
        <v>1.4807692307692308</v>
      </c>
      <c r="BE27">
        <v>350.58974358974359</v>
      </c>
      <c r="BF27">
        <v>1.4807692307692308</v>
      </c>
      <c r="BG27">
        <v>350.58974358974359</v>
      </c>
      <c r="BH27">
        <v>3.1858974358974357</v>
      </c>
      <c r="BI27">
        <v>635.48872180451133</v>
      </c>
      <c r="BJ27">
        <v>4.5</v>
      </c>
      <c r="BK27">
        <v>984.5</v>
      </c>
      <c r="BL27">
        <v>6.5</v>
      </c>
      <c r="BM27">
        <v>1264</v>
      </c>
      <c r="BP27">
        <v>5.5</v>
      </c>
      <c r="BQ27">
        <v>1124.25</v>
      </c>
      <c r="BR27">
        <v>2.5</v>
      </c>
      <c r="BS27">
        <v>695</v>
      </c>
      <c r="BT27">
        <v>5</v>
      </c>
      <c r="BU27">
        <v>927</v>
      </c>
      <c r="BX27">
        <v>3.75</v>
      </c>
      <c r="BY27">
        <v>849.66666666666663</v>
      </c>
      <c r="BZ27">
        <v>4.625</v>
      </c>
      <c r="CA27">
        <v>1006.5714285714286</v>
      </c>
      <c r="CB27">
        <v>2.5</v>
      </c>
      <c r="CC27">
        <v>330.5</v>
      </c>
      <c r="CD27">
        <v>1</v>
      </c>
      <c r="CE27">
        <v>244</v>
      </c>
      <c r="CH27">
        <v>1.75</v>
      </c>
      <c r="CI27">
        <v>287.25</v>
      </c>
      <c r="CJ27">
        <v>4.5</v>
      </c>
      <c r="CK27">
        <v>524.5</v>
      </c>
      <c r="CL27">
        <v>4</v>
      </c>
      <c r="CM27">
        <v>704.5</v>
      </c>
      <c r="CP27">
        <v>4.25</v>
      </c>
      <c r="CQ27">
        <v>614.5</v>
      </c>
      <c r="CR27">
        <v>3</v>
      </c>
      <c r="CS27">
        <v>450.875</v>
      </c>
      <c r="CT27">
        <v>3.8125</v>
      </c>
      <c r="CU27">
        <v>710.2</v>
      </c>
      <c r="CV27">
        <v>1.5</v>
      </c>
      <c r="CW27">
        <v>155.5</v>
      </c>
      <c r="CX27">
        <v>0.5</v>
      </c>
      <c r="CY27">
        <v>122</v>
      </c>
      <c r="DB27">
        <v>1</v>
      </c>
      <c r="DC27">
        <v>144.33333333333334</v>
      </c>
      <c r="DD27">
        <v>2</v>
      </c>
      <c r="DE27">
        <v>533</v>
      </c>
      <c r="DF27">
        <v>2</v>
      </c>
      <c r="DG27">
        <v>355.5</v>
      </c>
      <c r="DJ27">
        <v>2</v>
      </c>
      <c r="DK27">
        <v>414.66666666666669</v>
      </c>
      <c r="DL27">
        <v>1.5</v>
      </c>
      <c r="DM27">
        <v>279.5</v>
      </c>
      <c r="DN27">
        <v>1.5</v>
      </c>
      <c r="DO27">
        <v>279.5</v>
      </c>
      <c r="DP27">
        <v>3.0416666666666665</v>
      </c>
      <c r="DQ27">
        <v>587.14285714285711</v>
      </c>
      <c r="DR27">
        <v>3.1666666666666665</v>
      </c>
      <c r="DS27">
        <v>628.89610389610391</v>
      </c>
      <c r="DT27" s="2"/>
      <c r="DV27" s="2" t="s">
        <v>25</v>
      </c>
      <c r="DW27">
        <v>213.5</v>
      </c>
      <c r="DX27">
        <v>172.8</v>
      </c>
      <c r="DY27">
        <v>132.80000000000001</v>
      </c>
      <c r="DZ27">
        <v>165.38095238095238</v>
      </c>
      <c r="EA27">
        <v>167.625</v>
      </c>
      <c r="EB27">
        <v>164.25</v>
      </c>
      <c r="EC27">
        <v>166.77777777777777</v>
      </c>
      <c r="ED27">
        <v>166.24</v>
      </c>
    </row>
    <row r="28" spans="1:134" x14ac:dyDescent="0.3">
      <c r="A28" s="2" t="s">
        <v>26</v>
      </c>
      <c r="B28">
        <v>2</v>
      </c>
      <c r="C28">
        <v>999.5</v>
      </c>
      <c r="D28">
        <v>2.9</v>
      </c>
      <c r="E28">
        <v>1202.4285714285713</v>
      </c>
      <c r="F28">
        <v>3</v>
      </c>
      <c r="G28">
        <v>1036.2222222222222</v>
      </c>
      <c r="H28">
        <v>2.6333333333333333</v>
      </c>
      <c r="I28">
        <v>1079.090909090909</v>
      </c>
      <c r="J28">
        <v>1.625</v>
      </c>
      <c r="K28">
        <v>760</v>
      </c>
      <c r="L28">
        <v>3</v>
      </c>
      <c r="M28">
        <v>1036.1428571428571</v>
      </c>
      <c r="N28">
        <v>2.2000000000000002</v>
      </c>
      <c r="O28">
        <v>917.28571428571433</v>
      </c>
      <c r="P28">
        <v>2.2692307692307692</v>
      </c>
      <c r="Q28">
        <v>919.68421052631584</v>
      </c>
      <c r="R28">
        <v>2.4642857142857144</v>
      </c>
      <c r="S28">
        <v>1005.219512195122</v>
      </c>
      <c r="T28">
        <v>3.1</v>
      </c>
      <c r="U28">
        <v>1751.6</v>
      </c>
      <c r="V28">
        <v>2.8</v>
      </c>
      <c r="W28">
        <v>1477.6666666666667</v>
      </c>
      <c r="X28">
        <v>3.1</v>
      </c>
      <c r="Y28">
        <v>1545.2</v>
      </c>
      <c r="Z28">
        <v>3</v>
      </c>
      <c r="AA28">
        <v>1584.375</v>
      </c>
      <c r="AB28">
        <v>2.75</v>
      </c>
      <c r="AC28">
        <v>1598.75</v>
      </c>
      <c r="AD28">
        <v>2.75</v>
      </c>
      <c r="AE28">
        <v>1879.5</v>
      </c>
      <c r="AF28">
        <v>2.9</v>
      </c>
      <c r="AG28">
        <v>1904.2</v>
      </c>
      <c r="AH28">
        <v>2.8076923076923075</v>
      </c>
      <c r="AI28">
        <v>1802.6153846153845</v>
      </c>
      <c r="AJ28">
        <v>2.9107142857142856</v>
      </c>
      <c r="AK28">
        <v>1682.2068965517242</v>
      </c>
      <c r="AL28">
        <v>2.6875</v>
      </c>
      <c r="AM28">
        <v>1285.6857142857143</v>
      </c>
      <c r="AN28">
        <v>1.2</v>
      </c>
      <c r="AO28">
        <v>661.8</v>
      </c>
      <c r="AP28">
        <v>0.7</v>
      </c>
      <c r="AQ28">
        <v>398</v>
      </c>
      <c r="AR28">
        <v>0.7</v>
      </c>
      <c r="AS28">
        <v>517</v>
      </c>
      <c r="AT28">
        <v>0.8666666666666667</v>
      </c>
      <c r="AU28">
        <v>526.21428571428567</v>
      </c>
      <c r="AV28">
        <v>1.375</v>
      </c>
      <c r="AW28">
        <v>488</v>
      </c>
      <c r="AX28">
        <v>0.75</v>
      </c>
      <c r="AY28">
        <v>712.33333333333337</v>
      </c>
      <c r="AZ28">
        <v>0.6</v>
      </c>
      <c r="BA28">
        <v>349.75</v>
      </c>
      <c r="BB28">
        <v>0.88461538461538458</v>
      </c>
      <c r="BC28">
        <v>497.23076923076923</v>
      </c>
      <c r="BD28">
        <v>0.875</v>
      </c>
      <c r="BE28">
        <v>512.25925925925924</v>
      </c>
      <c r="BF28">
        <v>0.875</v>
      </c>
      <c r="BG28">
        <v>512.25925925925924</v>
      </c>
      <c r="BH28">
        <v>2.0833333333333335</v>
      </c>
      <c r="BI28">
        <v>1070.4020618556701</v>
      </c>
      <c r="BR28">
        <v>3</v>
      </c>
      <c r="BS28">
        <v>1698</v>
      </c>
      <c r="BT28">
        <v>3</v>
      </c>
      <c r="BU28">
        <v>1993</v>
      </c>
      <c r="BX28">
        <v>3</v>
      </c>
      <c r="BY28">
        <v>1845.5</v>
      </c>
      <c r="BZ28">
        <v>3</v>
      </c>
      <c r="CA28">
        <v>1845.5</v>
      </c>
      <c r="CJ28">
        <v>2.5</v>
      </c>
      <c r="CK28">
        <v>1516</v>
      </c>
      <c r="CL28">
        <v>1.5</v>
      </c>
      <c r="CM28">
        <v>918</v>
      </c>
      <c r="CP28">
        <v>2</v>
      </c>
      <c r="CQ28">
        <v>1217</v>
      </c>
      <c r="CR28">
        <v>2</v>
      </c>
      <c r="CS28">
        <v>1217</v>
      </c>
      <c r="CT28">
        <v>2.5</v>
      </c>
      <c r="CU28">
        <v>1531.25</v>
      </c>
      <c r="DD28">
        <v>0.5</v>
      </c>
      <c r="DE28">
        <v>307</v>
      </c>
      <c r="DF28">
        <v>1.5</v>
      </c>
      <c r="DG28">
        <v>1158</v>
      </c>
      <c r="DJ28">
        <v>1</v>
      </c>
      <c r="DK28">
        <v>732.5</v>
      </c>
      <c r="DL28">
        <v>1</v>
      </c>
      <c r="DM28">
        <v>732.5</v>
      </c>
      <c r="DN28">
        <v>1</v>
      </c>
      <c r="DO28">
        <v>732.5</v>
      </c>
      <c r="DP28">
        <v>2</v>
      </c>
      <c r="DQ28">
        <v>1265</v>
      </c>
      <c r="DR28">
        <v>2.0777777777777779</v>
      </c>
      <c r="DS28">
        <v>1081.7378640776699</v>
      </c>
      <c r="DT28" s="2"/>
      <c r="DV28" s="2" t="s">
        <v>26</v>
      </c>
      <c r="DW28">
        <v>281</v>
      </c>
      <c r="DX28">
        <v>329</v>
      </c>
      <c r="DY28">
        <v>335.2</v>
      </c>
      <c r="DZ28">
        <v>316.61538461538464</v>
      </c>
      <c r="EA28">
        <v>302</v>
      </c>
      <c r="EB28">
        <v>282.85714285714283</v>
      </c>
      <c r="EC28">
        <v>319.42857142857144</v>
      </c>
      <c r="ED28">
        <v>301.36842105263156</v>
      </c>
    </row>
    <row r="29" spans="1:134" x14ac:dyDescent="0.3">
      <c r="A29" s="2" t="s">
        <v>27</v>
      </c>
      <c r="B29">
        <v>4.3</v>
      </c>
      <c r="C29">
        <v>1916</v>
      </c>
      <c r="D29">
        <v>4.1111111111111107</v>
      </c>
      <c r="E29">
        <v>1646.7142857142858</v>
      </c>
      <c r="F29">
        <v>3.1</v>
      </c>
      <c r="G29">
        <v>1126.2222222222222</v>
      </c>
      <c r="H29">
        <v>3.8275862068965516</v>
      </c>
      <c r="I29">
        <v>1525</v>
      </c>
      <c r="J29">
        <v>4.8</v>
      </c>
      <c r="K29">
        <v>1512.2</v>
      </c>
      <c r="L29">
        <v>4.3</v>
      </c>
      <c r="M29">
        <v>1564.25</v>
      </c>
      <c r="N29">
        <v>4.8</v>
      </c>
      <c r="O29">
        <v>1490.6</v>
      </c>
      <c r="P29">
        <v>4.6333333333333337</v>
      </c>
      <c r="Q29">
        <v>1519.3571428571429</v>
      </c>
      <c r="R29">
        <v>4.2372881355932206</v>
      </c>
      <c r="S29">
        <v>1521.9019607843138</v>
      </c>
      <c r="T29">
        <v>2.7</v>
      </c>
      <c r="U29">
        <v>1806.8</v>
      </c>
      <c r="V29">
        <v>3.6666666666666665</v>
      </c>
      <c r="W29">
        <v>1524.1666666666667</v>
      </c>
      <c r="X29">
        <v>3.7</v>
      </c>
      <c r="Y29">
        <v>1245.4444444444443</v>
      </c>
      <c r="Z29">
        <v>3.3448275862068964</v>
      </c>
      <c r="AA29">
        <v>1469.4</v>
      </c>
      <c r="AB29">
        <v>2.1</v>
      </c>
      <c r="AC29">
        <v>1350.8</v>
      </c>
      <c r="AD29">
        <v>3.1</v>
      </c>
      <c r="AE29">
        <v>1099.2222222222222</v>
      </c>
      <c r="AF29">
        <v>2.2000000000000002</v>
      </c>
      <c r="AG29">
        <v>939.28571428571433</v>
      </c>
      <c r="AH29">
        <v>2.4666666666666668</v>
      </c>
      <c r="AI29">
        <v>1105.8095238095239</v>
      </c>
      <c r="AJ29">
        <v>2.8983050847457625</v>
      </c>
      <c r="AK29">
        <v>1283.1707317073171</v>
      </c>
      <c r="AL29">
        <v>3.5677966101694913</v>
      </c>
      <c r="AM29">
        <v>1415.5108695652175</v>
      </c>
      <c r="AN29">
        <v>3.5</v>
      </c>
      <c r="AO29">
        <v>1113.7</v>
      </c>
      <c r="AP29">
        <v>4.333333333333333</v>
      </c>
      <c r="AQ29">
        <v>1280</v>
      </c>
      <c r="AR29">
        <v>4</v>
      </c>
      <c r="AS29">
        <v>1194.7</v>
      </c>
      <c r="AT29">
        <v>3.9310344827586206</v>
      </c>
      <c r="AU29">
        <v>1193.2413793103449</v>
      </c>
      <c r="AV29">
        <v>3.4</v>
      </c>
      <c r="AW29">
        <v>1069.4000000000001</v>
      </c>
      <c r="AX29">
        <v>3.3</v>
      </c>
      <c r="AY29">
        <v>1103.4000000000001</v>
      </c>
      <c r="AZ29">
        <v>3.3</v>
      </c>
      <c r="BA29">
        <v>1107.5999999999999</v>
      </c>
      <c r="BB29">
        <v>3.3333333333333335</v>
      </c>
      <c r="BC29">
        <v>1093.4666666666667</v>
      </c>
      <c r="BD29">
        <v>3.6271186440677967</v>
      </c>
      <c r="BE29">
        <v>1142.5084745762713</v>
      </c>
      <c r="BF29">
        <v>3.6271186440677967</v>
      </c>
      <c r="BG29">
        <v>1142.5084745762713</v>
      </c>
      <c r="BH29">
        <v>3.5875706214689265</v>
      </c>
      <c r="BI29">
        <v>1308.841059602649</v>
      </c>
      <c r="BL29">
        <v>5</v>
      </c>
      <c r="BM29">
        <v>1435</v>
      </c>
      <c r="BP29">
        <v>5</v>
      </c>
      <c r="BQ29">
        <v>1435</v>
      </c>
      <c r="BZ29">
        <v>5</v>
      </c>
      <c r="CA29">
        <v>1435</v>
      </c>
      <c r="CD29">
        <v>1</v>
      </c>
      <c r="CE29">
        <v>388</v>
      </c>
      <c r="CH29">
        <v>1</v>
      </c>
      <c r="CI29">
        <v>388</v>
      </c>
      <c r="CR29">
        <v>1</v>
      </c>
      <c r="CS29">
        <v>388</v>
      </c>
      <c r="CT29">
        <v>3</v>
      </c>
      <c r="CU29">
        <v>911.5</v>
      </c>
      <c r="CX29">
        <v>8</v>
      </c>
      <c r="CY29">
        <v>1962</v>
      </c>
      <c r="DB29">
        <v>8</v>
      </c>
      <c r="DC29">
        <v>1962</v>
      </c>
      <c r="DL29">
        <v>8</v>
      </c>
      <c r="DM29">
        <v>1962</v>
      </c>
      <c r="DN29">
        <v>8</v>
      </c>
      <c r="DO29">
        <v>1962</v>
      </c>
      <c r="DP29">
        <v>4.666666666666667</v>
      </c>
      <c r="DQ29">
        <v>1261.6666666666667</v>
      </c>
      <c r="DR29">
        <v>3.6055555555555556</v>
      </c>
      <c r="DS29">
        <v>1307.922077922078</v>
      </c>
      <c r="DT29" s="2"/>
      <c r="DV29" s="2" t="s">
        <v>27</v>
      </c>
      <c r="DW29">
        <v>337.8</v>
      </c>
      <c r="DX29">
        <v>332.22222222222223</v>
      </c>
      <c r="DY29">
        <v>327</v>
      </c>
      <c r="DZ29">
        <v>331.8095238095238</v>
      </c>
      <c r="EA29">
        <v>284.7</v>
      </c>
      <c r="EB29">
        <v>329.375</v>
      </c>
      <c r="EC29">
        <v>340.9</v>
      </c>
      <c r="ED29">
        <v>317.53571428571428</v>
      </c>
    </row>
    <row r="30" spans="1:134" x14ac:dyDescent="0.3">
      <c r="A30" s="2" t="s">
        <v>28</v>
      </c>
      <c r="B30">
        <v>2.875</v>
      </c>
      <c r="C30">
        <v>997.57142857142856</v>
      </c>
      <c r="D30">
        <v>6.25</v>
      </c>
      <c r="E30">
        <v>1786.25</v>
      </c>
      <c r="F30">
        <v>3.5</v>
      </c>
      <c r="G30">
        <v>995.375</v>
      </c>
      <c r="H30">
        <v>3.8</v>
      </c>
      <c r="I30">
        <v>1162.6842105263158</v>
      </c>
      <c r="J30">
        <v>4.25</v>
      </c>
      <c r="K30">
        <v>1374.5714285714287</v>
      </c>
      <c r="L30">
        <v>4</v>
      </c>
      <c r="M30">
        <v>1284.75</v>
      </c>
      <c r="N30">
        <v>5</v>
      </c>
      <c r="O30">
        <v>1322.125</v>
      </c>
      <c r="P30">
        <v>4.4000000000000004</v>
      </c>
      <c r="Q30">
        <v>1325.0869565217392</v>
      </c>
      <c r="R30">
        <v>4.1333333333333337</v>
      </c>
      <c r="S30">
        <v>1251.6190476190477</v>
      </c>
      <c r="T30">
        <v>4.375</v>
      </c>
      <c r="U30">
        <v>1336.75</v>
      </c>
      <c r="V30">
        <v>1.75</v>
      </c>
      <c r="W30">
        <v>546.33333333333337</v>
      </c>
      <c r="X30">
        <v>3.875</v>
      </c>
      <c r="Y30">
        <v>1211.5714285714287</v>
      </c>
      <c r="Z30">
        <v>3.65</v>
      </c>
      <c r="AA30">
        <v>1156.3333333333333</v>
      </c>
      <c r="AB30">
        <v>3.125</v>
      </c>
      <c r="AC30">
        <v>958</v>
      </c>
      <c r="AD30">
        <v>3.2222222222222223</v>
      </c>
      <c r="AE30">
        <v>1128.625</v>
      </c>
      <c r="AF30">
        <v>2.5</v>
      </c>
      <c r="AG30">
        <v>1086.5</v>
      </c>
      <c r="AH30">
        <v>2.96</v>
      </c>
      <c r="AI30">
        <v>1059.7142857142858</v>
      </c>
      <c r="AJ30">
        <v>3.2666666666666666</v>
      </c>
      <c r="AK30">
        <v>1104.3076923076924</v>
      </c>
      <c r="AL30">
        <v>3.7</v>
      </c>
      <c r="AM30">
        <v>1180.6913580246915</v>
      </c>
      <c r="AN30">
        <v>3.25</v>
      </c>
      <c r="AO30">
        <v>958.5</v>
      </c>
      <c r="AP30">
        <v>4.25</v>
      </c>
      <c r="AQ30">
        <v>1026.5</v>
      </c>
      <c r="AR30">
        <v>3.75</v>
      </c>
      <c r="AS30">
        <v>1029</v>
      </c>
      <c r="AT30">
        <v>3.65</v>
      </c>
      <c r="AU30">
        <v>1000.3</v>
      </c>
      <c r="AV30">
        <v>3.5</v>
      </c>
      <c r="AW30">
        <v>1012.5</v>
      </c>
      <c r="AX30">
        <v>3.5555555555555554</v>
      </c>
      <c r="AY30">
        <v>921.22222222222217</v>
      </c>
      <c r="AZ30">
        <v>3.75</v>
      </c>
      <c r="BA30">
        <v>1053.125</v>
      </c>
      <c r="BB30">
        <v>3.6</v>
      </c>
      <c r="BC30">
        <v>992.64</v>
      </c>
      <c r="BD30">
        <v>3.6222222222222222</v>
      </c>
      <c r="BE30">
        <v>996.04444444444448</v>
      </c>
      <c r="BF30">
        <v>3.6222222222222222</v>
      </c>
      <c r="BG30">
        <v>996.04444444444448</v>
      </c>
      <c r="BH30">
        <v>3.674074074074074</v>
      </c>
      <c r="BI30">
        <v>1114.7460317460318</v>
      </c>
      <c r="BJ30">
        <v>7</v>
      </c>
      <c r="BK30">
        <v>2028.5</v>
      </c>
      <c r="BL30">
        <v>4</v>
      </c>
      <c r="BM30">
        <v>1149.1666666666667</v>
      </c>
      <c r="BN30">
        <v>3</v>
      </c>
      <c r="BO30">
        <v>1980</v>
      </c>
      <c r="BP30">
        <v>4.4000000000000004</v>
      </c>
      <c r="BQ30">
        <v>1436.8888888888889</v>
      </c>
      <c r="BR30">
        <v>6</v>
      </c>
      <c r="BS30">
        <v>1750.5</v>
      </c>
      <c r="BT30">
        <v>5</v>
      </c>
      <c r="BU30">
        <v>1560</v>
      </c>
      <c r="BV30">
        <v>1.5</v>
      </c>
      <c r="BW30">
        <v>866</v>
      </c>
      <c r="BX30">
        <v>4</v>
      </c>
      <c r="BY30">
        <v>1481.75</v>
      </c>
      <c r="BZ30">
        <v>4.2666666666666666</v>
      </c>
      <c r="CA30">
        <v>1450.6923076923076</v>
      </c>
      <c r="CB30">
        <v>0.5</v>
      </c>
      <c r="CC30">
        <v>164</v>
      </c>
      <c r="CD30">
        <v>2.8333333333333335</v>
      </c>
      <c r="CE30">
        <v>1096.5999999999999</v>
      </c>
      <c r="CF30">
        <v>4</v>
      </c>
      <c r="CG30">
        <v>1241.5</v>
      </c>
      <c r="CH30">
        <v>2.6</v>
      </c>
      <c r="CI30">
        <v>1016.25</v>
      </c>
      <c r="CJ30">
        <v>1</v>
      </c>
      <c r="CK30">
        <v>617</v>
      </c>
      <c r="CL30">
        <v>2</v>
      </c>
      <c r="CM30">
        <v>611</v>
      </c>
      <c r="CN30">
        <v>5.5</v>
      </c>
      <c r="CO30">
        <v>1731.5</v>
      </c>
      <c r="CP30">
        <v>3</v>
      </c>
      <c r="CQ30">
        <v>1172.75</v>
      </c>
      <c r="CR30">
        <v>2.7333333333333334</v>
      </c>
      <c r="CS30">
        <v>1068.4166666666667</v>
      </c>
      <c r="CT30">
        <v>3.5</v>
      </c>
      <c r="CU30">
        <v>1267.2</v>
      </c>
      <c r="CV30">
        <v>6.5</v>
      </c>
      <c r="CW30">
        <v>1822</v>
      </c>
      <c r="CX30">
        <v>5.5</v>
      </c>
      <c r="CY30">
        <v>1243.3333333333333</v>
      </c>
      <c r="CZ30">
        <v>8</v>
      </c>
      <c r="DA30">
        <v>2040.5</v>
      </c>
      <c r="DB30">
        <v>6.2</v>
      </c>
      <c r="DC30">
        <v>1518.5</v>
      </c>
      <c r="DD30">
        <v>5.5</v>
      </c>
      <c r="DE30">
        <v>1586</v>
      </c>
      <c r="DF30">
        <v>7</v>
      </c>
      <c r="DG30">
        <v>2349</v>
      </c>
      <c r="DH30">
        <v>4.5</v>
      </c>
      <c r="DI30">
        <v>1533</v>
      </c>
      <c r="DJ30">
        <v>5.4</v>
      </c>
      <c r="DK30">
        <v>1717.4</v>
      </c>
      <c r="DL30">
        <v>5.9333333333333336</v>
      </c>
      <c r="DM30">
        <v>1584.8</v>
      </c>
      <c r="DN30">
        <v>5.9333333333333336</v>
      </c>
      <c r="DO30">
        <v>1584.8</v>
      </c>
      <c r="DP30">
        <v>4.3111111111111109</v>
      </c>
      <c r="DQ30">
        <v>1386.3</v>
      </c>
      <c r="DR30">
        <v>3.8333333333333335</v>
      </c>
      <c r="DS30">
        <v>1180.1807228915663</v>
      </c>
      <c r="DT30" s="2"/>
      <c r="DV30" s="2" t="s">
        <v>28</v>
      </c>
      <c r="DW30">
        <v>230.71428571428572</v>
      </c>
      <c r="DX30">
        <v>313.5</v>
      </c>
      <c r="DY30">
        <v>385.66666666666669</v>
      </c>
      <c r="DZ30">
        <v>306.52380952380952</v>
      </c>
      <c r="EA30">
        <v>337.28571428571428</v>
      </c>
      <c r="EB30">
        <v>214.375</v>
      </c>
      <c r="EC30">
        <v>296.625</v>
      </c>
      <c r="ED30">
        <v>280.39130434782606</v>
      </c>
    </row>
    <row r="31" spans="1:134" x14ac:dyDescent="0.3">
      <c r="A31" s="2" t="s">
        <v>29</v>
      </c>
      <c r="B31">
        <v>4.2</v>
      </c>
      <c r="C31">
        <v>1427.3333333333333</v>
      </c>
      <c r="D31">
        <v>5.3</v>
      </c>
      <c r="E31">
        <v>1502.7</v>
      </c>
      <c r="F31">
        <v>4.9000000000000004</v>
      </c>
      <c r="G31">
        <v>1507.2</v>
      </c>
      <c r="H31">
        <v>4.8</v>
      </c>
      <c r="I31">
        <v>1480.8620689655172</v>
      </c>
      <c r="J31">
        <v>5.2</v>
      </c>
      <c r="K31">
        <v>1497.4</v>
      </c>
      <c r="L31">
        <v>4.4000000000000004</v>
      </c>
      <c r="M31">
        <v>1418.8888888888889</v>
      </c>
      <c r="N31">
        <v>5.0999999999999996</v>
      </c>
      <c r="O31">
        <v>1509.6</v>
      </c>
      <c r="P31">
        <v>4.9000000000000004</v>
      </c>
      <c r="Q31">
        <v>1477.2413793103449</v>
      </c>
      <c r="R31">
        <v>4.8499999999999996</v>
      </c>
      <c r="S31">
        <v>1479.0517241379309</v>
      </c>
      <c r="T31">
        <v>1.9</v>
      </c>
      <c r="U31">
        <v>582.375</v>
      </c>
      <c r="V31">
        <v>1.3</v>
      </c>
      <c r="W31">
        <v>420.25</v>
      </c>
      <c r="X31">
        <v>0.8</v>
      </c>
      <c r="Y31">
        <v>359.2</v>
      </c>
      <c r="Z31">
        <v>1.3333333333333333</v>
      </c>
      <c r="AA31">
        <v>467.47619047619048</v>
      </c>
      <c r="AB31">
        <v>1.2</v>
      </c>
      <c r="AC31">
        <v>460</v>
      </c>
      <c r="AD31">
        <v>2</v>
      </c>
      <c r="AE31">
        <v>573.55555555555554</v>
      </c>
      <c r="AF31">
        <v>1</v>
      </c>
      <c r="AG31">
        <v>393.66666666666669</v>
      </c>
      <c r="AH31">
        <v>1.4</v>
      </c>
      <c r="AI31">
        <v>487.13043478260869</v>
      </c>
      <c r="AJ31">
        <v>1.3666666666666667</v>
      </c>
      <c r="AK31">
        <v>477.75</v>
      </c>
      <c r="AL31">
        <v>3.1083333333333334</v>
      </c>
      <c r="AM31">
        <v>1047.1176470588234</v>
      </c>
      <c r="AN31">
        <v>2</v>
      </c>
      <c r="AO31">
        <v>522.29999999999995</v>
      </c>
      <c r="AP31">
        <v>2</v>
      </c>
      <c r="AQ31">
        <v>625</v>
      </c>
      <c r="AR31">
        <v>1.8</v>
      </c>
      <c r="AS31">
        <v>671.375</v>
      </c>
      <c r="AT31">
        <v>1.9333333333333333</v>
      </c>
      <c r="AU31">
        <v>601.57142857142856</v>
      </c>
      <c r="AV31">
        <v>2.6</v>
      </c>
      <c r="AW31">
        <v>704.8</v>
      </c>
      <c r="AX31">
        <v>1.6</v>
      </c>
      <c r="AY31">
        <v>520.88888888888891</v>
      </c>
      <c r="AZ31">
        <v>1.9</v>
      </c>
      <c r="BA31">
        <v>527</v>
      </c>
      <c r="BB31">
        <v>2.0333333333333332</v>
      </c>
      <c r="BC31">
        <v>586.41379310344826</v>
      </c>
      <c r="BD31">
        <v>1.9833333333333334</v>
      </c>
      <c r="BE31">
        <v>593.85964912280701</v>
      </c>
      <c r="BF31">
        <v>1.9833333333333334</v>
      </c>
      <c r="BG31">
        <v>593.85964912280701</v>
      </c>
      <c r="BH31">
        <v>2.7333333333333334</v>
      </c>
      <c r="BI31">
        <v>884.62893081761001</v>
      </c>
      <c r="DR31">
        <v>2.7333333333333334</v>
      </c>
      <c r="DS31">
        <v>884.62893081761001</v>
      </c>
      <c r="DT31" s="2"/>
      <c r="DV31" s="2" t="s">
        <v>29</v>
      </c>
      <c r="DW31">
        <v>326.625</v>
      </c>
      <c r="DX31">
        <v>268.33333333333331</v>
      </c>
      <c r="DY31">
        <v>222.5</v>
      </c>
      <c r="DZ31">
        <v>276.6521739130435</v>
      </c>
      <c r="EA31">
        <v>290.60000000000002</v>
      </c>
      <c r="EB31">
        <v>280.33333333333331</v>
      </c>
      <c r="EC31">
        <v>278.5</v>
      </c>
      <c r="ED31">
        <v>283.24137931034483</v>
      </c>
    </row>
    <row r="32" spans="1:134" x14ac:dyDescent="0.3">
      <c r="A32" s="2" t="s">
        <v>30</v>
      </c>
      <c r="B32">
        <v>2.5</v>
      </c>
      <c r="C32">
        <v>929.42857142857144</v>
      </c>
      <c r="D32">
        <v>0.9</v>
      </c>
      <c r="E32">
        <v>489.75</v>
      </c>
      <c r="F32">
        <v>1.7</v>
      </c>
      <c r="G32">
        <v>553.28571428571433</v>
      </c>
      <c r="H32">
        <v>1.7</v>
      </c>
      <c r="I32">
        <v>685.44444444444446</v>
      </c>
      <c r="J32">
        <v>0.4</v>
      </c>
      <c r="K32">
        <v>656.5</v>
      </c>
      <c r="L32">
        <v>1.7777777777777777</v>
      </c>
      <c r="M32">
        <v>863.4</v>
      </c>
      <c r="N32">
        <v>3.5555555555555554</v>
      </c>
      <c r="O32">
        <v>1039.4285714285713</v>
      </c>
      <c r="P32">
        <v>1.8571428571428572</v>
      </c>
      <c r="Q32">
        <v>921.85714285714289</v>
      </c>
      <c r="R32">
        <v>1.7758620689655173</v>
      </c>
      <c r="S32">
        <v>788.875</v>
      </c>
      <c r="T32">
        <v>2.1</v>
      </c>
      <c r="U32">
        <v>800</v>
      </c>
      <c r="V32">
        <v>2.7</v>
      </c>
      <c r="W32">
        <v>1039.8571428571429</v>
      </c>
      <c r="X32">
        <v>2.8</v>
      </c>
      <c r="Y32">
        <v>761.5</v>
      </c>
      <c r="Z32">
        <v>2.5333333333333332</v>
      </c>
      <c r="AA32">
        <v>865.28571428571433</v>
      </c>
      <c r="AB32">
        <v>4.5</v>
      </c>
      <c r="AC32">
        <v>1130.5555555555557</v>
      </c>
      <c r="AD32">
        <v>3.5555555555555554</v>
      </c>
      <c r="AE32">
        <v>1148.8571428571429</v>
      </c>
      <c r="AF32">
        <v>1</v>
      </c>
      <c r="AG32">
        <v>598.25</v>
      </c>
      <c r="AH32">
        <v>3.0714285714285716</v>
      </c>
      <c r="AI32">
        <v>1030.5</v>
      </c>
      <c r="AJ32">
        <v>2.7931034482758621</v>
      </c>
      <c r="AK32">
        <v>945.8780487804878</v>
      </c>
      <c r="AL32">
        <v>2.2844827586206895</v>
      </c>
      <c r="AM32">
        <v>877.05479452054794</v>
      </c>
      <c r="AN32">
        <v>0.6</v>
      </c>
      <c r="AO32">
        <v>397.66666666666669</v>
      </c>
      <c r="AP32">
        <v>1.3</v>
      </c>
      <c r="AQ32">
        <v>401</v>
      </c>
      <c r="AR32">
        <v>1.6</v>
      </c>
      <c r="AS32">
        <v>467.125</v>
      </c>
      <c r="AT32">
        <v>1.1666666666666667</v>
      </c>
      <c r="AU32">
        <v>429.83333333333331</v>
      </c>
      <c r="AV32">
        <v>0.7</v>
      </c>
      <c r="AW32">
        <v>235.66666666666666</v>
      </c>
      <c r="AX32">
        <v>1.5555555555555556</v>
      </c>
      <c r="AY32">
        <v>358.14285714285717</v>
      </c>
      <c r="AZ32">
        <v>1</v>
      </c>
      <c r="BA32">
        <v>322.83333333333331</v>
      </c>
      <c r="BB32">
        <v>1.0714285714285714</v>
      </c>
      <c r="BC32">
        <v>308.31578947368422</v>
      </c>
      <c r="BD32">
        <v>1.1206896551724137</v>
      </c>
      <c r="BE32">
        <v>367.43243243243245</v>
      </c>
      <c r="BF32">
        <v>1.1206896551724137</v>
      </c>
      <c r="BG32">
        <v>367.43243243243245</v>
      </c>
      <c r="BH32">
        <v>1.896551724137931</v>
      </c>
      <c r="BI32">
        <v>705.63636363636363</v>
      </c>
      <c r="BT32">
        <v>1</v>
      </c>
      <c r="BU32">
        <v>95</v>
      </c>
      <c r="BV32">
        <v>6</v>
      </c>
      <c r="BW32">
        <v>1597</v>
      </c>
      <c r="BX32">
        <v>3.5</v>
      </c>
      <c r="BY32">
        <v>846</v>
      </c>
      <c r="BZ32">
        <v>3.5</v>
      </c>
      <c r="CA32">
        <v>846</v>
      </c>
      <c r="CL32">
        <v>0</v>
      </c>
      <c r="CN32">
        <v>0</v>
      </c>
      <c r="CP32">
        <v>0</v>
      </c>
      <c r="CR32">
        <v>0</v>
      </c>
      <c r="CT32">
        <v>1.75</v>
      </c>
      <c r="CU32">
        <v>846</v>
      </c>
      <c r="DF32">
        <v>0</v>
      </c>
      <c r="DH32">
        <v>1</v>
      </c>
      <c r="DI32">
        <v>306</v>
      </c>
      <c r="DJ32">
        <v>0.5</v>
      </c>
      <c r="DK32">
        <v>306</v>
      </c>
      <c r="DL32">
        <v>0.5</v>
      </c>
      <c r="DM32">
        <v>306</v>
      </c>
      <c r="DN32">
        <v>0.5</v>
      </c>
      <c r="DO32">
        <v>306</v>
      </c>
      <c r="DP32">
        <v>1.3333333333333333</v>
      </c>
      <c r="DQ32">
        <v>666</v>
      </c>
      <c r="DR32">
        <v>1.8777777777777778</v>
      </c>
      <c r="DS32">
        <v>704.5840707964602</v>
      </c>
      <c r="DT32" s="2"/>
      <c r="DV32" s="2" t="s">
        <v>30</v>
      </c>
      <c r="DW32">
        <v>204.22222222222223</v>
      </c>
      <c r="DX32">
        <v>239.85714285714286</v>
      </c>
      <c r="DY32">
        <v>193.75</v>
      </c>
      <c r="DZ32">
        <v>214.6</v>
      </c>
      <c r="EA32">
        <v>310</v>
      </c>
      <c r="EB32">
        <v>341.2</v>
      </c>
      <c r="EC32">
        <v>189.57142857142858</v>
      </c>
      <c r="ED32">
        <v>260.92857142857144</v>
      </c>
    </row>
    <row r="33" spans="1:134" x14ac:dyDescent="0.3">
      <c r="A33" s="2" t="s">
        <v>31</v>
      </c>
      <c r="B33">
        <v>5.0999999999999996</v>
      </c>
      <c r="C33">
        <v>1655.5</v>
      </c>
      <c r="D33">
        <v>4.2</v>
      </c>
      <c r="E33">
        <v>1434.2</v>
      </c>
      <c r="F33">
        <v>4.5999999999999996</v>
      </c>
      <c r="G33">
        <v>1580.8</v>
      </c>
      <c r="H33">
        <v>4.6333333333333337</v>
      </c>
      <c r="I33">
        <v>1556.8333333333333</v>
      </c>
      <c r="J33">
        <v>5.5555555555555554</v>
      </c>
      <c r="K33">
        <v>1760.8888888888889</v>
      </c>
      <c r="L33">
        <v>4.2</v>
      </c>
      <c r="M33">
        <v>1309.0999999999999</v>
      </c>
      <c r="N33">
        <v>5.4</v>
      </c>
      <c r="O33">
        <v>1766.1</v>
      </c>
      <c r="P33">
        <v>5.0344827586206895</v>
      </c>
      <c r="Q33">
        <v>1606.8965517241379</v>
      </c>
      <c r="R33">
        <v>4.8305084745762707</v>
      </c>
      <c r="S33">
        <v>1581.4406779661017</v>
      </c>
      <c r="T33">
        <v>1.9</v>
      </c>
      <c r="U33">
        <v>934.16666666666663</v>
      </c>
      <c r="V33">
        <v>2.8</v>
      </c>
      <c r="W33">
        <v>1222.6666666666667</v>
      </c>
      <c r="X33">
        <v>2.4</v>
      </c>
      <c r="Y33">
        <v>867.57142857142856</v>
      </c>
      <c r="Z33">
        <v>2.3666666666666667</v>
      </c>
      <c r="AA33">
        <v>1000.7368421052631</v>
      </c>
      <c r="AB33">
        <v>1.3333333333333333</v>
      </c>
      <c r="AC33">
        <v>604.66666666666663</v>
      </c>
      <c r="AD33">
        <v>3.4</v>
      </c>
      <c r="AE33">
        <v>1444.5</v>
      </c>
      <c r="AF33">
        <v>1.5</v>
      </c>
      <c r="AG33">
        <v>818</v>
      </c>
      <c r="AH33">
        <v>2.103448275862069</v>
      </c>
      <c r="AI33">
        <v>963.82352941176475</v>
      </c>
      <c r="AJ33">
        <v>2.2372881355932202</v>
      </c>
      <c r="AK33">
        <v>983.30555555555554</v>
      </c>
      <c r="AL33">
        <v>3.5338983050847457</v>
      </c>
      <c r="AM33">
        <v>1354.7789473684211</v>
      </c>
      <c r="AN33">
        <v>2.7</v>
      </c>
      <c r="AO33">
        <v>811.5</v>
      </c>
      <c r="AP33">
        <v>2.9</v>
      </c>
      <c r="AQ33">
        <v>817.7</v>
      </c>
      <c r="AR33">
        <v>2.2999999999999998</v>
      </c>
      <c r="AS33">
        <v>743.4</v>
      </c>
      <c r="AT33">
        <v>2.6333333333333333</v>
      </c>
      <c r="AU33">
        <v>790.86666666666667</v>
      </c>
      <c r="AV33">
        <v>2.6666666666666665</v>
      </c>
      <c r="AW33">
        <v>752.55555555555554</v>
      </c>
      <c r="AX33">
        <v>2.2000000000000002</v>
      </c>
      <c r="AY33">
        <v>706.4</v>
      </c>
      <c r="AZ33">
        <v>2.9</v>
      </c>
      <c r="BA33">
        <v>921.2</v>
      </c>
      <c r="BB33">
        <v>2.5862068965517242</v>
      </c>
      <c r="BC33">
        <v>794.79310344827582</v>
      </c>
      <c r="BD33">
        <v>2.6101694915254239</v>
      </c>
      <c r="BE33">
        <v>792.79661016949149</v>
      </c>
      <c r="BF33">
        <v>2.6101694915254239</v>
      </c>
      <c r="BG33">
        <v>792.79661016949149</v>
      </c>
      <c r="BH33">
        <v>3.2259887005649719</v>
      </c>
      <c r="BI33">
        <v>1139.4740259740261</v>
      </c>
      <c r="BR33">
        <v>4</v>
      </c>
      <c r="BS33">
        <v>1283</v>
      </c>
      <c r="BX33">
        <v>4</v>
      </c>
      <c r="BY33">
        <v>1283</v>
      </c>
      <c r="BZ33">
        <v>4</v>
      </c>
      <c r="CA33">
        <v>1283</v>
      </c>
      <c r="CJ33">
        <v>4</v>
      </c>
      <c r="CK33">
        <v>982</v>
      </c>
      <c r="CP33">
        <v>4</v>
      </c>
      <c r="CQ33">
        <v>982</v>
      </c>
      <c r="CR33">
        <v>4</v>
      </c>
      <c r="CS33">
        <v>982</v>
      </c>
      <c r="CT33">
        <v>4</v>
      </c>
      <c r="CU33">
        <v>1132.5</v>
      </c>
      <c r="DD33">
        <v>5</v>
      </c>
      <c r="DE33">
        <v>1720</v>
      </c>
      <c r="DJ33">
        <v>5</v>
      </c>
      <c r="DK33">
        <v>1720</v>
      </c>
      <c r="DL33">
        <v>5</v>
      </c>
      <c r="DM33">
        <v>1720</v>
      </c>
      <c r="DN33">
        <v>5</v>
      </c>
      <c r="DO33">
        <v>1720</v>
      </c>
      <c r="DP33">
        <v>4.333333333333333</v>
      </c>
      <c r="DQ33">
        <v>1328.3333333333333</v>
      </c>
      <c r="DR33">
        <v>3.2444444444444445</v>
      </c>
      <c r="DS33">
        <v>1143.0828025477706</v>
      </c>
      <c r="DT33" s="2"/>
      <c r="DV33" s="2" t="s">
        <v>31</v>
      </c>
      <c r="DW33">
        <v>297.83333333333331</v>
      </c>
      <c r="DX33">
        <v>273.66666666666669</v>
      </c>
      <c r="DY33">
        <v>314.60000000000002</v>
      </c>
      <c r="DZ33">
        <v>294.23529411764707</v>
      </c>
      <c r="EA33">
        <v>346.33333333333331</v>
      </c>
      <c r="EB33">
        <v>251.6</v>
      </c>
      <c r="EC33">
        <v>314.7</v>
      </c>
      <c r="ED33">
        <v>302.75862068965517</v>
      </c>
    </row>
    <row r="34" spans="1:134" x14ac:dyDescent="0.3">
      <c r="A34" s="2" t="s">
        <v>32</v>
      </c>
      <c r="B34">
        <v>4</v>
      </c>
      <c r="C34">
        <v>1101.75</v>
      </c>
      <c r="D34">
        <v>1.7</v>
      </c>
      <c r="E34">
        <v>1098.5</v>
      </c>
      <c r="F34">
        <v>2.5</v>
      </c>
      <c r="G34">
        <v>815.85714285714289</v>
      </c>
      <c r="H34">
        <v>2.6896551724137931</v>
      </c>
      <c r="I34">
        <v>995.73684210526312</v>
      </c>
      <c r="J34">
        <v>2.7777777777777777</v>
      </c>
      <c r="K34">
        <v>909.42857142857144</v>
      </c>
      <c r="L34">
        <v>3.6</v>
      </c>
      <c r="M34">
        <v>979.5</v>
      </c>
      <c r="N34">
        <v>3.2222222222222223</v>
      </c>
      <c r="O34">
        <v>872.875</v>
      </c>
      <c r="P34">
        <v>3.2142857142857144</v>
      </c>
      <c r="Q34">
        <v>921.08695652173913</v>
      </c>
      <c r="R34">
        <v>2.9473684210526314</v>
      </c>
      <c r="S34">
        <v>954.85714285714289</v>
      </c>
      <c r="T34">
        <v>2.1111111111111112</v>
      </c>
      <c r="U34">
        <v>800.8</v>
      </c>
      <c r="V34">
        <v>2.6</v>
      </c>
      <c r="W34">
        <v>817.28571428571433</v>
      </c>
      <c r="X34">
        <v>3.4</v>
      </c>
      <c r="Y34">
        <v>811</v>
      </c>
      <c r="Z34">
        <v>2.7241379310344827</v>
      </c>
      <c r="AA34">
        <v>810.66666666666663</v>
      </c>
      <c r="AB34">
        <v>2.5555555555555554</v>
      </c>
      <c r="AC34">
        <v>693.875</v>
      </c>
      <c r="AD34">
        <v>2.1</v>
      </c>
      <c r="AE34">
        <v>932.8</v>
      </c>
      <c r="AF34">
        <v>1.2222222222222223</v>
      </c>
      <c r="AG34">
        <v>469.83333333333331</v>
      </c>
      <c r="AH34">
        <v>1.9642857142857142</v>
      </c>
      <c r="AI34">
        <v>686</v>
      </c>
      <c r="AJ34">
        <v>2.3508771929824563</v>
      </c>
      <c r="AK34">
        <v>751.45</v>
      </c>
      <c r="AL34">
        <v>2.6491228070175437</v>
      </c>
      <c r="AM34">
        <v>855.63414634146341</v>
      </c>
      <c r="AN34">
        <v>1.6666666666666667</v>
      </c>
      <c r="AO34">
        <v>373.28571428571428</v>
      </c>
      <c r="AP34">
        <v>1.4</v>
      </c>
      <c r="AQ34">
        <v>400.75</v>
      </c>
      <c r="AR34">
        <v>2.1</v>
      </c>
      <c r="AS34">
        <v>464.625</v>
      </c>
      <c r="AT34">
        <v>1.7241379310344827</v>
      </c>
      <c r="AU34">
        <v>414.60869565217394</v>
      </c>
      <c r="AV34">
        <v>1.8888888888888888</v>
      </c>
      <c r="AW34">
        <v>677</v>
      </c>
      <c r="AX34">
        <v>1.7</v>
      </c>
      <c r="AY34">
        <v>390</v>
      </c>
      <c r="AZ34">
        <v>2.1111111111111112</v>
      </c>
      <c r="BA34">
        <v>540.125</v>
      </c>
      <c r="BB34">
        <v>1.8928571428571428</v>
      </c>
      <c r="BC34">
        <v>517.08695652173913</v>
      </c>
      <c r="BD34">
        <v>1.8070175438596492</v>
      </c>
      <c r="BE34">
        <v>465.8478260869565</v>
      </c>
      <c r="BF34">
        <v>1.8070175438596492</v>
      </c>
      <c r="BG34">
        <v>465.8478260869565</v>
      </c>
      <c r="BH34">
        <v>2.3684210526315788</v>
      </c>
      <c r="BI34">
        <v>715.5546875</v>
      </c>
      <c r="BJ34">
        <v>3</v>
      </c>
      <c r="BK34">
        <v>538</v>
      </c>
      <c r="BP34">
        <v>3</v>
      </c>
      <c r="BQ34">
        <v>538</v>
      </c>
      <c r="BR34">
        <v>2</v>
      </c>
      <c r="BS34">
        <v>703</v>
      </c>
      <c r="BV34">
        <v>0</v>
      </c>
      <c r="BX34">
        <v>1</v>
      </c>
      <c r="BY34">
        <v>703</v>
      </c>
      <c r="BZ34">
        <v>1.6666666666666667</v>
      </c>
      <c r="CA34">
        <v>620.5</v>
      </c>
      <c r="CB34">
        <v>3</v>
      </c>
      <c r="CC34">
        <v>627</v>
      </c>
      <c r="CH34">
        <v>3</v>
      </c>
      <c r="CI34">
        <v>627</v>
      </c>
      <c r="CJ34">
        <v>5</v>
      </c>
      <c r="CK34">
        <v>1143</v>
      </c>
      <c r="CN34">
        <v>6</v>
      </c>
      <c r="CO34">
        <v>1390</v>
      </c>
      <c r="CP34">
        <v>5.5</v>
      </c>
      <c r="CQ34">
        <v>1266.5</v>
      </c>
      <c r="CR34">
        <v>4.666666666666667</v>
      </c>
      <c r="CS34">
        <v>1053.3333333333333</v>
      </c>
      <c r="CT34">
        <v>3.1666666666666665</v>
      </c>
      <c r="CU34">
        <v>880.2</v>
      </c>
      <c r="CV34">
        <v>1</v>
      </c>
      <c r="CW34">
        <v>364</v>
      </c>
      <c r="DB34">
        <v>1</v>
      </c>
      <c r="DC34">
        <v>364</v>
      </c>
      <c r="DD34">
        <v>4</v>
      </c>
      <c r="DE34">
        <v>659</v>
      </c>
      <c r="DH34">
        <v>1</v>
      </c>
      <c r="DI34">
        <v>88</v>
      </c>
      <c r="DJ34">
        <v>2.5</v>
      </c>
      <c r="DK34">
        <v>373.5</v>
      </c>
      <c r="DL34">
        <v>2</v>
      </c>
      <c r="DM34">
        <v>370.33333333333331</v>
      </c>
      <c r="DN34">
        <v>2</v>
      </c>
      <c r="DO34">
        <v>370.33333333333331</v>
      </c>
      <c r="DP34">
        <v>2.7777777777777777</v>
      </c>
      <c r="DQ34">
        <v>689</v>
      </c>
      <c r="DR34">
        <v>2.3888888888888888</v>
      </c>
      <c r="DS34">
        <v>713.99264705882354</v>
      </c>
      <c r="DT34" s="2"/>
      <c r="DV34" s="2" t="s">
        <v>32</v>
      </c>
      <c r="DW34">
        <v>215.875</v>
      </c>
      <c r="DX34">
        <v>220</v>
      </c>
      <c r="DY34">
        <v>230.33333333333334</v>
      </c>
      <c r="DZ34">
        <v>221.52631578947367</v>
      </c>
      <c r="EA34">
        <v>210.14285714285714</v>
      </c>
      <c r="EB34">
        <v>226.25</v>
      </c>
      <c r="EC34">
        <v>256.25</v>
      </c>
      <c r="ED34">
        <v>231.78260869565219</v>
      </c>
    </row>
    <row r="35" spans="1:134" x14ac:dyDescent="0.3">
      <c r="A35" s="2" t="s">
        <v>33</v>
      </c>
      <c r="B35">
        <v>0</v>
      </c>
      <c r="D35">
        <v>0.14285714285714285</v>
      </c>
      <c r="E35">
        <v>108</v>
      </c>
      <c r="F35">
        <v>0.125</v>
      </c>
      <c r="G35">
        <v>92</v>
      </c>
      <c r="H35">
        <v>8.3333333333333329E-2</v>
      </c>
      <c r="I35">
        <v>100</v>
      </c>
      <c r="J35">
        <v>0.1111111111111111</v>
      </c>
      <c r="K35">
        <v>112</v>
      </c>
      <c r="L35">
        <v>0</v>
      </c>
      <c r="N35">
        <v>0.25</v>
      </c>
      <c r="O35">
        <v>96.5</v>
      </c>
      <c r="P35">
        <v>0.12</v>
      </c>
      <c r="Q35">
        <v>101.66666666666667</v>
      </c>
      <c r="R35">
        <v>0.10204081632653061</v>
      </c>
      <c r="S35">
        <v>101</v>
      </c>
      <c r="T35">
        <v>0.1111111111111111</v>
      </c>
      <c r="U35">
        <v>106</v>
      </c>
      <c r="V35">
        <v>0.14285714285714285</v>
      </c>
      <c r="W35">
        <v>97</v>
      </c>
      <c r="X35">
        <v>0.125</v>
      </c>
      <c r="Y35">
        <v>81</v>
      </c>
      <c r="Z35">
        <v>0.125</v>
      </c>
      <c r="AA35">
        <v>94.666666666666671</v>
      </c>
      <c r="AB35">
        <v>0.1111111111111111</v>
      </c>
      <c r="AC35">
        <v>97</v>
      </c>
      <c r="AD35">
        <v>0.125</v>
      </c>
      <c r="AE35">
        <v>92</v>
      </c>
      <c r="AF35">
        <v>0</v>
      </c>
      <c r="AH35">
        <v>0.08</v>
      </c>
      <c r="AI35">
        <v>94.5</v>
      </c>
      <c r="AJ35">
        <v>0.10204081632653061</v>
      </c>
      <c r="AK35">
        <v>94.6</v>
      </c>
      <c r="AL35">
        <v>0.10204081632653061</v>
      </c>
      <c r="AM35">
        <v>97.8</v>
      </c>
      <c r="AN35">
        <v>0.1111111111111111</v>
      </c>
      <c r="AO35">
        <v>111</v>
      </c>
      <c r="AP35">
        <v>0</v>
      </c>
      <c r="AR35">
        <v>0</v>
      </c>
      <c r="AT35">
        <v>4.1666666666666664E-2</v>
      </c>
      <c r="AU35">
        <v>111</v>
      </c>
      <c r="AV35">
        <v>0</v>
      </c>
      <c r="AX35">
        <v>0</v>
      </c>
      <c r="AZ35">
        <v>0.125</v>
      </c>
      <c r="BA35">
        <v>102</v>
      </c>
      <c r="BB35">
        <v>0.04</v>
      </c>
      <c r="BC35">
        <v>102</v>
      </c>
      <c r="BD35">
        <v>4.0816326530612242E-2</v>
      </c>
      <c r="BE35">
        <v>106.5</v>
      </c>
      <c r="BF35">
        <v>4.0816326530612242E-2</v>
      </c>
      <c r="BG35">
        <v>106.5</v>
      </c>
      <c r="BH35">
        <v>8.1632653061224483E-2</v>
      </c>
      <c r="BI35">
        <v>99.25</v>
      </c>
      <c r="BJ35">
        <v>0</v>
      </c>
      <c r="BL35">
        <v>0</v>
      </c>
      <c r="BN35">
        <v>0</v>
      </c>
      <c r="BP35">
        <v>0</v>
      </c>
      <c r="BR35">
        <v>0</v>
      </c>
      <c r="BT35">
        <v>0.5</v>
      </c>
      <c r="BU35">
        <v>99</v>
      </c>
      <c r="BV35">
        <v>0</v>
      </c>
      <c r="BX35">
        <v>0.2</v>
      </c>
      <c r="BY35">
        <v>99</v>
      </c>
      <c r="BZ35">
        <v>9.0909090909090912E-2</v>
      </c>
      <c r="CA35">
        <v>99</v>
      </c>
      <c r="CB35">
        <v>0</v>
      </c>
      <c r="CD35">
        <v>0.33333333333333331</v>
      </c>
      <c r="CE35">
        <v>80</v>
      </c>
      <c r="CF35">
        <v>0</v>
      </c>
      <c r="CH35">
        <v>0.16666666666666666</v>
      </c>
      <c r="CI35">
        <v>80</v>
      </c>
      <c r="CJ35">
        <v>0</v>
      </c>
      <c r="CL35">
        <v>0</v>
      </c>
      <c r="CN35">
        <v>0</v>
      </c>
      <c r="CP35">
        <v>0</v>
      </c>
      <c r="CR35">
        <v>9.0909090909090912E-2</v>
      </c>
      <c r="CS35">
        <v>80</v>
      </c>
      <c r="CT35">
        <v>9.0909090909090912E-2</v>
      </c>
      <c r="CU35">
        <v>89.5</v>
      </c>
      <c r="CV35">
        <v>0</v>
      </c>
      <c r="CX35">
        <v>0.33333333333333331</v>
      </c>
      <c r="CY35">
        <v>97</v>
      </c>
      <c r="CZ35">
        <v>0</v>
      </c>
      <c r="DB35">
        <v>0.16666666666666666</v>
      </c>
      <c r="DC35">
        <v>97</v>
      </c>
      <c r="DD35">
        <v>0</v>
      </c>
      <c r="DF35">
        <v>0</v>
      </c>
      <c r="DH35">
        <v>0</v>
      </c>
      <c r="DJ35">
        <v>0</v>
      </c>
      <c r="DL35">
        <v>9.0909090909090912E-2</v>
      </c>
      <c r="DM35">
        <v>97</v>
      </c>
      <c r="DN35">
        <v>9.0909090909090912E-2</v>
      </c>
      <c r="DO35">
        <v>97</v>
      </c>
      <c r="DP35">
        <v>9.0909090909090912E-2</v>
      </c>
      <c r="DQ35">
        <v>92</v>
      </c>
      <c r="DR35">
        <v>8.3333333333333329E-2</v>
      </c>
      <c r="DS35">
        <v>97.8</v>
      </c>
      <c r="DT35" s="2"/>
      <c r="DV35" s="2" t="s">
        <v>33</v>
      </c>
      <c r="DW35">
        <v>97</v>
      </c>
      <c r="DX35">
        <v>92</v>
      </c>
      <c r="DZ35">
        <v>94.5</v>
      </c>
      <c r="EA35">
        <v>112</v>
      </c>
      <c r="EC35">
        <v>96.5</v>
      </c>
      <c r="ED35">
        <v>101.66666666666667</v>
      </c>
    </row>
    <row r="36" spans="1:134" x14ac:dyDescent="0.3">
      <c r="A36" s="2" t="s">
        <v>34</v>
      </c>
      <c r="B36">
        <v>5.5</v>
      </c>
      <c r="C36">
        <v>1836.7777777777778</v>
      </c>
      <c r="D36">
        <v>4.5555555555555554</v>
      </c>
      <c r="E36">
        <v>1684.75</v>
      </c>
      <c r="F36">
        <v>4.2</v>
      </c>
      <c r="G36">
        <v>1788.125</v>
      </c>
      <c r="H36">
        <v>4.7586206896551726</v>
      </c>
      <c r="I36">
        <v>1772.56</v>
      </c>
      <c r="J36">
        <v>4.4444444444444446</v>
      </c>
      <c r="K36">
        <v>1839.8571428571429</v>
      </c>
      <c r="L36">
        <v>3.3333333333333335</v>
      </c>
      <c r="M36">
        <v>1497.1428571428571</v>
      </c>
      <c r="N36">
        <v>5</v>
      </c>
      <c r="O36">
        <v>1693.4</v>
      </c>
      <c r="P36">
        <v>4.2857142857142856</v>
      </c>
      <c r="Q36">
        <v>1678.875</v>
      </c>
      <c r="R36">
        <v>4.5263157894736841</v>
      </c>
      <c r="S36">
        <v>1726.6734693877552</v>
      </c>
      <c r="T36">
        <v>1.3</v>
      </c>
      <c r="U36">
        <v>659.2</v>
      </c>
      <c r="V36">
        <v>2.2222222222222223</v>
      </c>
      <c r="W36">
        <v>1074.5</v>
      </c>
      <c r="X36">
        <v>2.2000000000000002</v>
      </c>
      <c r="Y36">
        <v>1233.3333333333333</v>
      </c>
      <c r="Z36">
        <v>1.896551724137931</v>
      </c>
      <c r="AA36">
        <v>1008.4117647058823</v>
      </c>
      <c r="AB36">
        <v>1.7777777777777777</v>
      </c>
      <c r="AC36">
        <v>1457.25</v>
      </c>
      <c r="AD36">
        <v>2.6666666666666665</v>
      </c>
      <c r="AE36">
        <v>1125.5714285714287</v>
      </c>
      <c r="AF36">
        <v>1.1000000000000001</v>
      </c>
      <c r="AG36">
        <v>728.8</v>
      </c>
      <c r="AH36">
        <v>1.8214285714285714</v>
      </c>
      <c r="AI36">
        <v>1084.5</v>
      </c>
      <c r="AJ36">
        <v>1.8596491228070176</v>
      </c>
      <c r="AK36">
        <v>1045.3030303030303</v>
      </c>
      <c r="AL36">
        <v>3.192982456140351</v>
      </c>
      <c r="AM36">
        <v>1452.4634146341464</v>
      </c>
      <c r="AN36">
        <v>1.7</v>
      </c>
      <c r="AO36">
        <v>559.88888888888891</v>
      </c>
      <c r="AP36">
        <v>2</v>
      </c>
      <c r="AQ36">
        <v>812.14285714285711</v>
      </c>
      <c r="AR36">
        <v>1.7</v>
      </c>
      <c r="AS36">
        <v>725.71428571428567</v>
      </c>
      <c r="AT36">
        <v>1.7931034482758621</v>
      </c>
      <c r="AU36">
        <v>687.13043478260875</v>
      </c>
      <c r="AV36">
        <v>1.5555555555555556</v>
      </c>
      <c r="AW36">
        <v>1054.75</v>
      </c>
      <c r="AX36">
        <v>2</v>
      </c>
      <c r="AY36">
        <v>838.16666666666663</v>
      </c>
      <c r="AZ36">
        <v>2.4</v>
      </c>
      <c r="BA36">
        <v>754.6</v>
      </c>
      <c r="BB36">
        <v>2</v>
      </c>
      <c r="BC36">
        <v>839.7</v>
      </c>
      <c r="BD36">
        <v>1.8947368421052631</v>
      </c>
      <c r="BE36">
        <v>758.09302325581393</v>
      </c>
      <c r="BF36">
        <v>1.8947368421052631</v>
      </c>
      <c r="BG36">
        <v>758.09302325581393</v>
      </c>
      <c r="BH36">
        <v>2.7602339181286548</v>
      </c>
      <c r="BI36">
        <v>1213.5999999999999</v>
      </c>
      <c r="BL36">
        <v>2</v>
      </c>
      <c r="BM36">
        <v>219</v>
      </c>
      <c r="BP36">
        <v>2</v>
      </c>
      <c r="BQ36">
        <v>219</v>
      </c>
      <c r="BR36">
        <v>3</v>
      </c>
      <c r="BS36">
        <v>1134</v>
      </c>
      <c r="BT36">
        <v>4</v>
      </c>
      <c r="BU36">
        <v>1547</v>
      </c>
      <c r="BX36">
        <v>3.5</v>
      </c>
      <c r="BY36">
        <v>1340.5</v>
      </c>
      <c r="BZ36">
        <v>3</v>
      </c>
      <c r="CA36">
        <v>966.66666666666663</v>
      </c>
      <c r="CD36">
        <v>6</v>
      </c>
      <c r="CE36">
        <v>1708</v>
      </c>
      <c r="CH36">
        <v>6</v>
      </c>
      <c r="CI36">
        <v>1708</v>
      </c>
      <c r="CJ36">
        <v>0</v>
      </c>
      <c r="CL36">
        <v>1</v>
      </c>
      <c r="CM36">
        <v>101</v>
      </c>
      <c r="CP36">
        <v>0.5</v>
      </c>
      <c r="CQ36">
        <v>101</v>
      </c>
      <c r="CR36">
        <v>2.3333333333333335</v>
      </c>
      <c r="CS36">
        <v>904.5</v>
      </c>
      <c r="CT36">
        <v>2.6666666666666665</v>
      </c>
      <c r="CU36">
        <v>941.8</v>
      </c>
      <c r="CX36">
        <v>4</v>
      </c>
      <c r="CY36">
        <v>1436</v>
      </c>
      <c r="DB36">
        <v>4</v>
      </c>
      <c r="DC36">
        <v>1436</v>
      </c>
      <c r="DD36">
        <v>1</v>
      </c>
      <c r="DE36">
        <v>337</v>
      </c>
      <c r="DF36">
        <v>4</v>
      </c>
      <c r="DG36">
        <v>739</v>
      </c>
      <c r="DJ36">
        <v>2.5</v>
      </c>
      <c r="DK36">
        <v>538</v>
      </c>
      <c r="DL36">
        <v>3</v>
      </c>
      <c r="DM36">
        <v>837.33333333333337</v>
      </c>
      <c r="DN36">
        <v>3</v>
      </c>
      <c r="DO36">
        <v>837.33333333333337</v>
      </c>
      <c r="DP36">
        <v>2.7777777777777777</v>
      </c>
      <c r="DQ36">
        <v>902.625</v>
      </c>
      <c r="DR36">
        <v>2.7611111111111111</v>
      </c>
      <c r="DS36">
        <v>1194.8947368421052</v>
      </c>
      <c r="DT36" s="2"/>
      <c r="DV36" s="2" t="s">
        <v>34</v>
      </c>
      <c r="DW36">
        <v>362.5</v>
      </c>
      <c r="DX36">
        <v>305</v>
      </c>
      <c r="DY36">
        <v>307</v>
      </c>
      <c r="DZ36">
        <v>320</v>
      </c>
      <c r="EA36">
        <v>377.85714285714283</v>
      </c>
      <c r="EB36">
        <v>357.57142857142856</v>
      </c>
      <c r="EC36">
        <v>299.2</v>
      </c>
      <c r="ED36">
        <v>339.16666666666669</v>
      </c>
    </row>
    <row r="37" spans="1:134" x14ac:dyDescent="0.3">
      <c r="A37" s="2" t="s">
        <v>35</v>
      </c>
      <c r="B37">
        <v>3.1</v>
      </c>
      <c r="C37">
        <v>1205</v>
      </c>
      <c r="D37">
        <v>2.8</v>
      </c>
      <c r="E37">
        <v>1354.3333333333333</v>
      </c>
      <c r="F37">
        <v>3.5</v>
      </c>
      <c r="G37">
        <v>1301</v>
      </c>
      <c r="H37">
        <v>3.1333333333333333</v>
      </c>
      <c r="I37">
        <v>1280.6363636363637</v>
      </c>
      <c r="J37">
        <v>3.7</v>
      </c>
      <c r="K37">
        <v>1126.3</v>
      </c>
      <c r="L37">
        <v>3</v>
      </c>
      <c r="M37">
        <v>1137.75</v>
      </c>
      <c r="N37">
        <v>3.2</v>
      </c>
      <c r="O37">
        <v>1344.8571428571429</v>
      </c>
      <c r="P37">
        <v>3.3</v>
      </c>
      <c r="Q37">
        <v>1191.1600000000001</v>
      </c>
      <c r="R37">
        <v>3.2166666666666668</v>
      </c>
      <c r="S37">
        <v>1233.0425531914893</v>
      </c>
      <c r="T37">
        <v>1.3</v>
      </c>
      <c r="U37">
        <v>714.8</v>
      </c>
      <c r="V37">
        <v>2.8</v>
      </c>
      <c r="W37">
        <v>1344.1666666666667</v>
      </c>
      <c r="X37">
        <v>2.5</v>
      </c>
      <c r="Y37">
        <v>921.42857142857144</v>
      </c>
      <c r="Z37">
        <v>2.2000000000000002</v>
      </c>
      <c r="AA37">
        <v>1004.9444444444445</v>
      </c>
      <c r="AB37">
        <v>2.1</v>
      </c>
      <c r="AC37">
        <v>1256.2</v>
      </c>
      <c r="AD37">
        <v>2.2999999999999998</v>
      </c>
      <c r="AE37">
        <v>1165.4000000000001</v>
      </c>
      <c r="AF37">
        <v>2.4</v>
      </c>
      <c r="AG37">
        <v>1270</v>
      </c>
      <c r="AH37">
        <v>2.2666666666666666</v>
      </c>
      <c r="AI37">
        <v>1233</v>
      </c>
      <c r="AJ37">
        <v>2.2333333333333334</v>
      </c>
      <c r="AK37">
        <v>1112.2647058823529</v>
      </c>
      <c r="AL37">
        <v>2.7250000000000001</v>
      </c>
      <c r="AM37">
        <v>1182.3456790123457</v>
      </c>
      <c r="AN37">
        <v>1.2</v>
      </c>
      <c r="AO37">
        <v>609</v>
      </c>
      <c r="AP37">
        <v>1.4</v>
      </c>
      <c r="AQ37">
        <v>630.42857142857144</v>
      </c>
      <c r="AR37">
        <v>0.8</v>
      </c>
      <c r="AS37">
        <v>562.75</v>
      </c>
      <c r="AT37">
        <v>1.1333333333333333</v>
      </c>
      <c r="AU37">
        <v>606.8125</v>
      </c>
      <c r="AV37">
        <v>0.8</v>
      </c>
      <c r="AW37">
        <v>533</v>
      </c>
      <c r="AX37">
        <v>1.1000000000000001</v>
      </c>
      <c r="AY37">
        <v>638.4</v>
      </c>
      <c r="AZ37">
        <v>1</v>
      </c>
      <c r="BA37">
        <v>571.4</v>
      </c>
      <c r="BB37">
        <v>0.96666666666666667</v>
      </c>
      <c r="BC37">
        <v>580.93333333333328</v>
      </c>
      <c r="BD37">
        <v>1.05</v>
      </c>
      <c r="BE37">
        <v>594.29032258064512</v>
      </c>
      <c r="BF37">
        <v>1.05</v>
      </c>
      <c r="BG37">
        <v>594.29032258064512</v>
      </c>
      <c r="BH37">
        <v>2.1666666666666665</v>
      </c>
      <c r="BI37">
        <v>1019.5803571428571</v>
      </c>
      <c r="DR37">
        <v>2.1666666666666665</v>
      </c>
      <c r="DS37">
        <v>1019.5803571428571</v>
      </c>
      <c r="DT37" s="2"/>
      <c r="DV37" s="2" t="s">
        <v>35</v>
      </c>
      <c r="DW37">
        <v>263.2</v>
      </c>
      <c r="DX37">
        <v>275.39999999999998</v>
      </c>
      <c r="DY37">
        <v>332</v>
      </c>
      <c r="DZ37">
        <v>292.8125</v>
      </c>
      <c r="EA37">
        <v>291.39999999999998</v>
      </c>
      <c r="EB37">
        <v>319</v>
      </c>
      <c r="EC37">
        <v>335.14285714285717</v>
      </c>
      <c r="ED37">
        <v>312.48</v>
      </c>
    </row>
    <row r="38" spans="1:134" x14ac:dyDescent="0.3">
      <c r="A38" s="2" t="s">
        <v>36</v>
      </c>
      <c r="B38">
        <v>0.4</v>
      </c>
      <c r="C38">
        <v>144.66666666666666</v>
      </c>
      <c r="D38">
        <v>0.6</v>
      </c>
      <c r="E38">
        <v>127.4</v>
      </c>
      <c r="F38">
        <v>0.2</v>
      </c>
      <c r="G38">
        <v>96</v>
      </c>
      <c r="H38">
        <v>0.4</v>
      </c>
      <c r="I38">
        <v>126.3</v>
      </c>
      <c r="J38">
        <v>0.3</v>
      </c>
      <c r="K38">
        <v>140.5</v>
      </c>
      <c r="L38">
        <v>0.3</v>
      </c>
      <c r="M38">
        <v>144</v>
      </c>
      <c r="N38">
        <v>0.5</v>
      </c>
      <c r="O38">
        <v>196</v>
      </c>
      <c r="P38">
        <v>0.36666666666666664</v>
      </c>
      <c r="Q38">
        <v>165.28571428571428</v>
      </c>
      <c r="R38">
        <v>0.38333333333333336</v>
      </c>
      <c r="S38">
        <v>142.35294117647058</v>
      </c>
      <c r="T38">
        <v>0.1</v>
      </c>
      <c r="U38">
        <v>94</v>
      </c>
      <c r="V38">
        <v>0.3</v>
      </c>
      <c r="W38">
        <v>160.5</v>
      </c>
      <c r="X38">
        <v>0.2</v>
      </c>
      <c r="Y38">
        <v>87</v>
      </c>
      <c r="Z38">
        <v>0.2</v>
      </c>
      <c r="AA38">
        <v>117.8</v>
      </c>
      <c r="AB38">
        <v>0.4</v>
      </c>
      <c r="AC38">
        <v>152.33333333333334</v>
      </c>
      <c r="AD38">
        <v>0.2</v>
      </c>
      <c r="AE38">
        <v>91</v>
      </c>
      <c r="AF38">
        <v>0.2</v>
      </c>
      <c r="AG38">
        <v>99</v>
      </c>
      <c r="AH38">
        <v>0.26666666666666666</v>
      </c>
      <c r="AI38">
        <v>119.57142857142857</v>
      </c>
      <c r="AJ38">
        <v>0.23333333333333334</v>
      </c>
      <c r="AK38">
        <v>118.83333333333333</v>
      </c>
      <c r="AL38">
        <v>0.30833333333333335</v>
      </c>
      <c r="AM38">
        <v>132.62068965517241</v>
      </c>
      <c r="AN38">
        <v>0.3</v>
      </c>
      <c r="AO38">
        <v>132.5</v>
      </c>
      <c r="AP38">
        <v>0.2</v>
      </c>
      <c r="AQ38">
        <v>107.5</v>
      </c>
      <c r="AR38">
        <v>0</v>
      </c>
      <c r="AT38">
        <v>0.16666666666666666</v>
      </c>
      <c r="AU38">
        <v>120</v>
      </c>
      <c r="AV38">
        <v>0.1</v>
      </c>
      <c r="AW38">
        <v>98</v>
      </c>
      <c r="AX38">
        <v>0</v>
      </c>
      <c r="AZ38">
        <v>0.1</v>
      </c>
      <c r="BA38">
        <v>136</v>
      </c>
      <c r="BB38">
        <v>6.6666666666666666E-2</v>
      </c>
      <c r="BC38">
        <v>117</v>
      </c>
      <c r="BD38">
        <v>0.11666666666666667</v>
      </c>
      <c r="BE38">
        <v>119</v>
      </c>
      <c r="BF38">
        <v>0.11666666666666667</v>
      </c>
      <c r="BG38">
        <v>119</v>
      </c>
      <c r="BH38">
        <v>0.24444444444444444</v>
      </c>
      <c r="BI38">
        <v>130.28571428571428</v>
      </c>
      <c r="DR38">
        <v>0.24444444444444444</v>
      </c>
      <c r="DS38">
        <v>130.28571428571428</v>
      </c>
      <c r="DT38" s="2"/>
      <c r="DV38" s="2" t="s">
        <v>36</v>
      </c>
      <c r="DW38">
        <v>120.66666666666667</v>
      </c>
      <c r="DX38">
        <v>91</v>
      </c>
      <c r="DY38">
        <v>99</v>
      </c>
      <c r="DZ38">
        <v>106</v>
      </c>
      <c r="EA38">
        <v>98</v>
      </c>
      <c r="EB38">
        <v>101.5</v>
      </c>
      <c r="EC38">
        <v>123.33333333333333</v>
      </c>
      <c r="ED38">
        <v>109.85714285714286</v>
      </c>
    </row>
    <row r="39" spans="1:134" x14ac:dyDescent="0.3">
      <c r="A39" s="2" t="s">
        <v>37</v>
      </c>
      <c r="B39">
        <v>3.1111111111111112</v>
      </c>
      <c r="C39">
        <v>1516.5</v>
      </c>
      <c r="D39">
        <v>2</v>
      </c>
      <c r="E39">
        <v>655.20000000000005</v>
      </c>
      <c r="F39">
        <v>1.5555555555555556</v>
      </c>
      <c r="G39">
        <v>910.5</v>
      </c>
      <c r="H39">
        <v>2.2307692307692308</v>
      </c>
      <c r="I39">
        <v>998.76923076923072</v>
      </c>
      <c r="J39">
        <v>2.8571428571428572</v>
      </c>
      <c r="K39">
        <v>711.83333333333337</v>
      </c>
      <c r="L39">
        <v>2.2000000000000002</v>
      </c>
      <c r="M39">
        <v>1252.75</v>
      </c>
      <c r="N39">
        <v>1.375</v>
      </c>
      <c r="O39">
        <v>504.75</v>
      </c>
      <c r="P39">
        <v>2.12</v>
      </c>
      <c r="Q39">
        <v>807.21428571428567</v>
      </c>
      <c r="R39">
        <v>2.1764705882352939</v>
      </c>
      <c r="S39">
        <v>899.44444444444446</v>
      </c>
      <c r="T39">
        <v>2.7777777777777777</v>
      </c>
      <c r="U39">
        <v>838</v>
      </c>
      <c r="V39">
        <v>2.75</v>
      </c>
      <c r="W39">
        <v>817.66666666666663</v>
      </c>
      <c r="X39">
        <v>1.5555555555555556</v>
      </c>
      <c r="Y39">
        <v>554.79999999999995</v>
      </c>
      <c r="Z39">
        <v>2.3461538461538463</v>
      </c>
      <c r="AA39">
        <v>752.55555555555554</v>
      </c>
      <c r="AB39">
        <v>2</v>
      </c>
      <c r="AC39">
        <v>1289</v>
      </c>
      <c r="AD39">
        <v>2.5</v>
      </c>
      <c r="AE39">
        <v>679.375</v>
      </c>
      <c r="AF39">
        <v>2.5</v>
      </c>
      <c r="AG39">
        <v>922</v>
      </c>
      <c r="AH39">
        <v>2.36</v>
      </c>
      <c r="AI39">
        <v>869.5</v>
      </c>
      <c r="AJ39">
        <v>2.3529411764705883</v>
      </c>
      <c r="AK39">
        <v>807.58823529411768</v>
      </c>
      <c r="AL39">
        <v>2.2647058823529411</v>
      </c>
      <c r="AM39">
        <v>848.24590163934431</v>
      </c>
      <c r="AN39">
        <v>1</v>
      </c>
      <c r="AO39">
        <v>668.66666666666663</v>
      </c>
      <c r="AP39">
        <v>0.75</v>
      </c>
      <c r="AQ39">
        <v>472.66666666666669</v>
      </c>
      <c r="AR39">
        <v>0.55555555555555558</v>
      </c>
      <c r="AS39">
        <v>408.66666666666669</v>
      </c>
      <c r="AT39">
        <v>0.76923076923076927</v>
      </c>
      <c r="AU39">
        <v>516.66666666666663</v>
      </c>
      <c r="AV39">
        <v>0.42857142857142855</v>
      </c>
      <c r="AW39">
        <v>151.66666666666666</v>
      </c>
      <c r="AX39">
        <v>1.1000000000000001</v>
      </c>
      <c r="AY39">
        <v>496.5</v>
      </c>
      <c r="AZ39">
        <v>1</v>
      </c>
      <c r="BA39">
        <v>378.75</v>
      </c>
      <c r="BB39">
        <v>0.88</v>
      </c>
      <c r="BC39">
        <v>359.63636363636363</v>
      </c>
      <c r="BD39">
        <v>0.82352941176470584</v>
      </c>
      <c r="BE39">
        <v>430.3</v>
      </c>
      <c r="BF39">
        <v>0.82352941176470584</v>
      </c>
      <c r="BG39">
        <v>430.3</v>
      </c>
      <c r="BH39">
        <v>1.7843137254901962</v>
      </c>
      <c r="BI39">
        <v>745.04938271604942</v>
      </c>
      <c r="BJ39">
        <v>2</v>
      </c>
      <c r="BK39">
        <v>526</v>
      </c>
      <c r="BL39">
        <v>3.5</v>
      </c>
      <c r="BM39">
        <v>812.5</v>
      </c>
      <c r="BN39">
        <v>5</v>
      </c>
      <c r="BO39">
        <v>705</v>
      </c>
      <c r="BP39">
        <v>3.5</v>
      </c>
      <c r="BQ39">
        <v>714</v>
      </c>
      <c r="BR39">
        <v>0</v>
      </c>
      <c r="BV39">
        <v>6.5</v>
      </c>
      <c r="BW39">
        <v>1179.5</v>
      </c>
      <c r="BX39">
        <v>2.6</v>
      </c>
      <c r="BY39">
        <v>1179.5</v>
      </c>
      <c r="BZ39">
        <v>3</v>
      </c>
      <c r="CA39">
        <v>869.16666666666663</v>
      </c>
      <c r="CB39">
        <v>0</v>
      </c>
      <c r="CD39">
        <v>0</v>
      </c>
      <c r="CF39">
        <v>1</v>
      </c>
      <c r="CG39">
        <v>173</v>
      </c>
      <c r="CH39">
        <v>0.25</v>
      </c>
      <c r="CI39">
        <v>173</v>
      </c>
      <c r="CJ39">
        <v>2.3333333333333335</v>
      </c>
      <c r="CK39">
        <v>317.66666666666669</v>
      </c>
      <c r="CN39">
        <v>0.5</v>
      </c>
      <c r="CO39">
        <v>94</v>
      </c>
      <c r="CP39">
        <v>1.6</v>
      </c>
      <c r="CQ39">
        <v>261.75</v>
      </c>
      <c r="CR39">
        <v>1</v>
      </c>
      <c r="CS39">
        <v>244</v>
      </c>
      <c r="CT39">
        <v>2</v>
      </c>
      <c r="CU39">
        <v>585</v>
      </c>
      <c r="CV39">
        <v>3</v>
      </c>
      <c r="CW39">
        <v>610</v>
      </c>
      <c r="CX39">
        <v>1</v>
      </c>
      <c r="CY39">
        <v>226</v>
      </c>
      <c r="CZ39">
        <v>0</v>
      </c>
      <c r="DB39">
        <v>1.25</v>
      </c>
      <c r="DC39">
        <v>418</v>
      </c>
      <c r="DD39">
        <v>0</v>
      </c>
      <c r="DH39">
        <v>4</v>
      </c>
      <c r="DI39">
        <v>930.5</v>
      </c>
      <c r="DJ39">
        <v>1.6</v>
      </c>
      <c r="DK39">
        <v>930.5</v>
      </c>
      <c r="DL39">
        <v>1.4444444444444444</v>
      </c>
      <c r="DM39">
        <v>674.25</v>
      </c>
      <c r="DN39">
        <v>1.4444444444444444</v>
      </c>
      <c r="DO39">
        <v>674.25</v>
      </c>
      <c r="DP39">
        <v>1.8148148148148149</v>
      </c>
      <c r="DQ39">
        <v>608.79999999999995</v>
      </c>
      <c r="DR39">
        <v>1.788888888888889</v>
      </c>
      <c r="DS39">
        <v>723.76041666666663</v>
      </c>
      <c r="DT39" s="2"/>
      <c r="DV39" s="2" t="s">
        <v>37</v>
      </c>
      <c r="DW39">
        <v>307</v>
      </c>
      <c r="DX39">
        <v>198.625</v>
      </c>
      <c r="DY39">
        <v>224.4</v>
      </c>
      <c r="DZ39">
        <v>227</v>
      </c>
      <c r="EA39">
        <v>252.33333333333334</v>
      </c>
      <c r="EB39">
        <v>259</v>
      </c>
      <c r="EC39">
        <v>181.75</v>
      </c>
      <c r="ED39">
        <v>234.07142857142858</v>
      </c>
    </row>
    <row r="40" spans="1:134" x14ac:dyDescent="0.3">
      <c r="A40" s="2" t="s">
        <v>38</v>
      </c>
      <c r="B40">
        <v>3.3</v>
      </c>
      <c r="C40">
        <v>557.375</v>
      </c>
      <c r="D40">
        <v>5.125</v>
      </c>
      <c r="E40">
        <v>739.75</v>
      </c>
      <c r="F40">
        <v>3.3333333333333335</v>
      </c>
      <c r="G40">
        <v>513.44444444444446</v>
      </c>
      <c r="H40">
        <v>3.8518518518518516</v>
      </c>
      <c r="I40">
        <v>599.91999999999996</v>
      </c>
      <c r="J40">
        <v>3.2222222222222223</v>
      </c>
      <c r="K40">
        <v>738.57142857142856</v>
      </c>
      <c r="L40">
        <v>3.7142857142857144</v>
      </c>
      <c r="M40">
        <v>830.8</v>
      </c>
      <c r="N40">
        <v>4.1111111111111107</v>
      </c>
      <c r="O40">
        <v>907.85714285714289</v>
      </c>
      <c r="P40">
        <v>3.68</v>
      </c>
      <c r="Q40">
        <v>825.21052631578948</v>
      </c>
      <c r="R40">
        <v>3.7692307692307692</v>
      </c>
      <c r="S40">
        <v>697.2045454545455</v>
      </c>
      <c r="T40">
        <v>3</v>
      </c>
      <c r="U40">
        <v>636.375</v>
      </c>
      <c r="V40">
        <v>2.75</v>
      </c>
      <c r="W40">
        <v>581.83333333333337</v>
      </c>
      <c r="X40">
        <v>3.7777777777777777</v>
      </c>
      <c r="Y40">
        <v>576.22222222222217</v>
      </c>
      <c r="Z40">
        <v>3.1851851851851851</v>
      </c>
      <c r="AA40">
        <v>598.60869565217388</v>
      </c>
      <c r="AB40">
        <v>3.8888888888888888</v>
      </c>
      <c r="AC40">
        <v>684.25</v>
      </c>
      <c r="AD40">
        <v>4.1428571428571432</v>
      </c>
      <c r="AE40">
        <v>888.8</v>
      </c>
      <c r="AF40">
        <v>3</v>
      </c>
      <c r="AG40">
        <v>736.16666666666663</v>
      </c>
      <c r="AH40">
        <v>3.64</v>
      </c>
      <c r="AI40">
        <v>754.47368421052636</v>
      </c>
      <c r="AJ40">
        <v>3.4038461538461537</v>
      </c>
      <c r="AK40">
        <v>669.11904761904759</v>
      </c>
      <c r="AL40">
        <v>3.5865384615384617</v>
      </c>
      <c r="AM40">
        <v>683.48837209302326</v>
      </c>
      <c r="AN40">
        <v>1.9</v>
      </c>
      <c r="AO40">
        <v>350.25</v>
      </c>
      <c r="AP40">
        <v>2.625</v>
      </c>
      <c r="AQ40">
        <v>445.42857142857144</v>
      </c>
      <c r="AR40">
        <v>2.2222222222222223</v>
      </c>
      <c r="AS40">
        <v>410.625</v>
      </c>
      <c r="AT40">
        <v>2.2222222222222223</v>
      </c>
      <c r="AU40">
        <v>400.21739130434781</v>
      </c>
      <c r="AV40">
        <v>2.6666666666666665</v>
      </c>
      <c r="AW40">
        <v>435.55555555555554</v>
      </c>
      <c r="AX40">
        <v>2.4285714285714284</v>
      </c>
      <c r="AY40">
        <v>425.57142857142856</v>
      </c>
      <c r="AZ40">
        <v>2.6666666666666665</v>
      </c>
      <c r="BA40">
        <v>376.55555555555554</v>
      </c>
      <c r="BB40">
        <v>2.6</v>
      </c>
      <c r="BC40">
        <v>411.52</v>
      </c>
      <c r="BD40">
        <v>2.4038461538461537</v>
      </c>
      <c r="BE40">
        <v>406.10416666666669</v>
      </c>
      <c r="BF40">
        <v>2.4038461538461537</v>
      </c>
      <c r="BG40">
        <v>406.10416666666669</v>
      </c>
      <c r="BH40">
        <v>3.1923076923076925</v>
      </c>
      <c r="BI40">
        <v>584.12686567164178</v>
      </c>
      <c r="BL40">
        <v>4.5</v>
      </c>
      <c r="BM40">
        <v>500</v>
      </c>
      <c r="BN40">
        <v>6</v>
      </c>
      <c r="BO40">
        <v>1378</v>
      </c>
      <c r="BP40">
        <v>5</v>
      </c>
      <c r="BQ40">
        <v>792.66666666666663</v>
      </c>
      <c r="BR40">
        <v>7</v>
      </c>
      <c r="BS40">
        <v>1152</v>
      </c>
      <c r="BT40">
        <v>4.666666666666667</v>
      </c>
      <c r="BU40">
        <v>633.66666666666663</v>
      </c>
      <c r="BV40">
        <v>4</v>
      </c>
      <c r="BW40">
        <v>976</v>
      </c>
      <c r="BX40">
        <v>5</v>
      </c>
      <c r="BY40">
        <v>805.8</v>
      </c>
      <c r="BZ40">
        <v>5</v>
      </c>
      <c r="CA40">
        <v>800.875</v>
      </c>
      <c r="CD40">
        <v>5</v>
      </c>
      <c r="CE40">
        <v>714.5</v>
      </c>
      <c r="CF40">
        <v>0</v>
      </c>
      <c r="CH40">
        <v>3.3333333333333335</v>
      </c>
      <c r="CI40">
        <v>714.5</v>
      </c>
      <c r="CJ40">
        <v>0</v>
      </c>
      <c r="CL40">
        <v>5</v>
      </c>
      <c r="CM40">
        <v>593</v>
      </c>
      <c r="CN40">
        <v>5</v>
      </c>
      <c r="CO40">
        <v>636</v>
      </c>
      <c r="CP40">
        <v>4</v>
      </c>
      <c r="CQ40">
        <v>603.75</v>
      </c>
      <c r="CR40">
        <v>3.75</v>
      </c>
      <c r="CS40">
        <v>640.66666666666663</v>
      </c>
      <c r="CT40">
        <v>4.375</v>
      </c>
      <c r="CU40">
        <v>732.21428571428567</v>
      </c>
      <c r="CX40">
        <v>2.5</v>
      </c>
      <c r="CY40">
        <v>275</v>
      </c>
      <c r="CZ40">
        <v>1</v>
      </c>
      <c r="DA40">
        <v>130</v>
      </c>
      <c r="DB40">
        <v>2</v>
      </c>
      <c r="DC40">
        <v>226.66666666666666</v>
      </c>
      <c r="DD40">
        <v>3</v>
      </c>
      <c r="DE40">
        <v>324</v>
      </c>
      <c r="DF40">
        <v>1.3333333333333333</v>
      </c>
      <c r="DG40">
        <v>234.66666666666666</v>
      </c>
      <c r="DH40">
        <v>4</v>
      </c>
      <c r="DI40">
        <v>484</v>
      </c>
      <c r="DJ40">
        <v>2.2000000000000002</v>
      </c>
      <c r="DK40">
        <v>302.39999999999998</v>
      </c>
      <c r="DL40">
        <v>2.125</v>
      </c>
      <c r="DM40">
        <v>274</v>
      </c>
      <c r="DN40">
        <v>2.125</v>
      </c>
      <c r="DO40">
        <v>274</v>
      </c>
      <c r="DP40">
        <v>3.625</v>
      </c>
      <c r="DQ40">
        <v>565.59090909090912</v>
      </c>
      <c r="DR40">
        <v>3.25</v>
      </c>
      <c r="DS40">
        <v>581.51282051282055</v>
      </c>
      <c r="DT40" s="2"/>
      <c r="DV40" s="2" t="s">
        <v>38</v>
      </c>
      <c r="DW40">
        <v>179.625</v>
      </c>
      <c r="DX40">
        <v>214.4</v>
      </c>
      <c r="DY40">
        <v>198.5</v>
      </c>
      <c r="DZ40">
        <v>194.73684210526315</v>
      </c>
      <c r="EA40">
        <v>174.14285714285714</v>
      </c>
      <c r="EB40">
        <v>130.80000000000001</v>
      </c>
      <c r="EC40">
        <v>137.71428571428572</v>
      </c>
      <c r="ED40">
        <v>149.31578947368422</v>
      </c>
    </row>
    <row r="41" spans="1:134" x14ac:dyDescent="0.3">
      <c r="A41" s="2" t="s">
        <v>39</v>
      </c>
      <c r="B41">
        <v>2.125</v>
      </c>
      <c r="C41">
        <v>610.66666666666663</v>
      </c>
      <c r="D41">
        <v>2.1666666666666665</v>
      </c>
      <c r="E41">
        <v>492.16666666666669</v>
      </c>
      <c r="F41">
        <v>2.2222222222222223</v>
      </c>
      <c r="G41">
        <v>1189.8</v>
      </c>
      <c r="H41">
        <v>2.1739130434782608</v>
      </c>
      <c r="I41">
        <v>739.17647058823525</v>
      </c>
      <c r="J41">
        <v>2.4285714285714284</v>
      </c>
      <c r="K41">
        <v>1129.25</v>
      </c>
      <c r="L41">
        <v>2.625</v>
      </c>
      <c r="M41">
        <v>717.16666666666663</v>
      </c>
      <c r="N41">
        <v>2.4444444444444446</v>
      </c>
      <c r="O41">
        <v>893.66666666666663</v>
      </c>
      <c r="P41">
        <v>2.5</v>
      </c>
      <c r="Q41">
        <v>886.375</v>
      </c>
      <c r="R41">
        <v>2.3404255319148937</v>
      </c>
      <c r="S41">
        <v>810.5454545454545</v>
      </c>
      <c r="T41">
        <v>2.375</v>
      </c>
      <c r="U41">
        <v>1271.25</v>
      </c>
      <c r="V41">
        <v>3</v>
      </c>
      <c r="W41">
        <v>837.2</v>
      </c>
      <c r="X41">
        <v>2.2222222222222223</v>
      </c>
      <c r="Y41">
        <v>772.85714285714289</v>
      </c>
      <c r="Z41">
        <v>2.4782608695652173</v>
      </c>
      <c r="AA41">
        <v>917.5625</v>
      </c>
      <c r="AB41">
        <v>3.1428571428571428</v>
      </c>
      <c r="AC41">
        <v>933.2</v>
      </c>
      <c r="AD41">
        <v>2.625</v>
      </c>
      <c r="AE41">
        <v>767.6</v>
      </c>
      <c r="AF41">
        <v>2.4444444444444446</v>
      </c>
      <c r="AG41">
        <v>921.2</v>
      </c>
      <c r="AH41">
        <v>2.7083333333333335</v>
      </c>
      <c r="AI41">
        <v>874</v>
      </c>
      <c r="AJ41">
        <v>2.5957446808510638</v>
      </c>
      <c r="AK41">
        <v>896.48387096774195</v>
      </c>
      <c r="AL41">
        <v>2.4680851063829787</v>
      </c>
      <c r="AM41">
        <v>852.171875</v>
      </c>
      <c r="AN41">
        <v>2</v>
      </c>
      <c r="AO41">
        <v>373.125</v>
      </c>
      <c r="AP41">
        <v>2.3333333333333335</v>
      </c>
      <c r="AQ41">
        <v>685.4</v>
      </c>
      <c r="AR41">
        <v>2</v>
      </c>
      <c r="AS41">
        <v>563.5</v>
      </c>
      <c r="AT41">
        <v>2.0869565217391304</v>
      </c>
      <c r="AU41">
        <v>515.42105263157896</v>
      </c>
      <c r="AV41">
        <v>1.7142857142857142</v>
      </c>
      <c r="AW41">
        <v>718.8</v>
      </c>
      <c r="AX41">
        <v>1.625</v>
      </c>
      <c r="AY41">
        <v>478.28571428571428</v>
      </c>
      <c r="AZ41">
        <v>2.4444444444444446</v>
      </c>
      <c r="BA41">
        <v>580.5</v>
      </c>
      <c r="BB41">
        <v>1.9583333333333333</v>
      </c>
      <c r="BC41">
        <v>579.29999999999995</v>
      </c>
      <c r="BD41">
        <v>2.021276595744681</v>
      </c>
      <c r="BE41">
        <v>548.17948717948718</v>
      </c>
      <c r="BF41">
        <v>2.021276595744681</v>
      </c>
      <c r="BG41">
        <v>548.17948717948718</v>
      </c>
      <c r="BH41">
        <v>2.3191489361702127</v>
      </c>
      <c r="BI41">
        <v>737.06796116504859</v>
      </c>
      <c r="BJ41">
        <v>3</v>
      </c>
      <c r="BK41">
        <v>1151</v>
      </c>
      <c r="BL41">
        <v>3.5</v>
      </c>
      <c r="BM41">
        <v>1103</v>
      </c>
      <c r="BN41">
        <v>0</v>
      </c>
      <c r="BP41">
        <v>2.8571428571428572</v>
      </c>
      <c r="BQ41">
        <v>1115</v>
      </c>
      <c r="BR41">
        <v>1.3333333333333333</v>
      </c>
      <c r="BS41">
        <v>995</v>
      </c>
      <c r="BT41">
        <v>4.5</v>
      </c>
      <c r="BU41">
        <v>1210.5</v>
      </c>
      <c r="BV41">
        <v>4</v>
      </c>
      <c r="BW41">
        <v>1246</v>
      </c>
      <c r="BX41">
        <v>2.8333333333333335</v>
      </c>
      <c r="BY41">
        <v>1165.5</v>
      </c>
      <c r="BZ41">
        <v>2.8461538461538463</v>
      </c>
      <c r="CA41">
        <v>1140.25</v>
      </c>
      <c r="CB41">
        <v>1.5</v>
      </c>
      <c r="CC41">
        <v>909</v>
      </c>
      <c r="CD41">
        <v>1.75</v>
      </c>
      <c r="CE41">
        <v>510.33333333333331</v>
      </c>
      <c r="CF41">
        <v>2</v>
      </c>
      <c r="CG41">
        <v>700</v>
      </c>
      <c r="CH41">
        <v>1.7142857142857142</v>
      </c>
      <c r="CI41">
        <v>628</v>
      </c>
      <c r="CJ41">
        <v>4.333333333333333</v>
      </c>
      <c r="CK41">
        <v>1169.6666666666667</v>
      </c>
      <c r="CL41">
        <v>0.5</v>
      </c>
      <c r="CM41">
        <v>356</v>
      </c>
      <c r="CN41">
        <v>0</v>
      </c>
      <c r="CP41">
        <v>2.3333333333333335</v>
      </c>
      <c r="CQ41">
        <v>966.25</v>
      </c>
      <c r="CR41">
        <v>2</v>
      </c>
      <c r="CS41">
        <v>778.33333333333337</v>
      </c>
      <c r="CT41">
        <v>2.4230769230769229</v>
      </c>
      <c r="CU41">
        <v>948.64705882352939</v>
      </c>
      <c r="CV41">
        <v>2</v>
      </c>
      <c r="CW41">
        <v>488</v>
      </c>
      <c r="CX41">
        <v>1.75</v>
      </c>
      <c r="CY41">
        <v>501.5</v>
      </c>
      <c r="CZ41">
        <v>3</v>
      </c>
      <c r="DA41">
        <v>368</v>
      </c>
      <c r="DB41">
        <v>2</v>
      </c>
      <c r="DC41">
        <v>478.57142857142856</v>
      </c>
      <c r="DD41">
        <v>2.6666666666666665</v>
      </c>
      <c r="DE41">
        <v>734</v>
      </c>
      <c r="DF41">
        <v>3</v>
      </c>
      <c r="DG41">
        <v>968.5</v>
      </c>
      <c r="DH41">
        <v>6</v>
      </c>
      <c r="DI41">
        <v>1298</v>
      </c>
      <c r="DJ41">
        <v>3.3333333333333335</v>
      </c>
      <c r="DK41">
        <v>906.16666666666663</v>
      </c>
      <c r="DL41">
        <v>2.6153846153846154</v>
      </c>
      <c r="DM41">
        <v>675.92307692307691</v>
      </c>
      <c r="DN41">
        <v>2.6153846153846154</v>
      </c>
      <c r="DO41">
        <v>675.92307692307691</v>
      </c>
      <c r="DP41">
        <v>2.4871794871794872</v>
      </c>
      <c r="DQ41">
        <v>830.4666666666667</v>
      </c>
      <c r="DR41">
        <v>2.3555555555555556</v>
      </c>
      <c r="DS41">
        <v>758.13533834586462</v>
      </c>
      <c r="DT41" s="2"/>
      <c r="DV41" s="2" t="s">
        <v>39</v>
      </c>
      <c r="DW41">
        <v>211.4</v>
      </c>
      <c r="DX41">
        <v>233</v>
      </c>
      <c r="DY41">
        <v>287.60000000000002</v>
      </c>
      <c r="DZ41">
        <v>244</v>
      </c>
      <c r="EA41">
        <v>318.5</v>
      </c>
      <c r="EB41">
        <v>187.33333333333334</v>
      </c>
      <c r="EC41">
        <v>288</v>
      </c>
      <c r="ED41">
        <v>257.875</v>
      </c>
    </row>
    <row r="42" spans="1:134" x14ac:dyDescent="0.3">
      <c r="A42" s="2" t="s">
        <v>40</v>
      </c>
      <c r="B42">
        <v>4.4000000000000004</v>
      </c>
      <c r="C42">
        <v>1522.2</v>
      </c>
      <c r="D42">
        <v>4.7</v>
      </c>
      <c r="E42">
        <v>1564.7</v>
      </c>
      <c r="F42">
        <v>4.5</v>
      </c>
      <c r="G42">
        <v>1537.4</v>
      </c>
      <c r="H42">
        <v>4.5333333333333332</v>
      </c>
      <c r="I42">
        <v>1541.4333333333334</v>
      </c>
      <c r="J42">
        <v>5.2</v>
      </c>
      <c r="K42">
        <v>1820</v>
      </c>
      <c r="L42">
        <v>5.3</v>
      </c>
      <c r="M42">
        <v>1765.5</v>
      </c>
      <c r="N42">
        <v>5.7777777777777777</v>
      </c>
      <c r="O42">
        <v>1848.8888888888889</v>
      </c>
      <c r="P42">
        <v>5.4137931034482758</v>
      </c>
      <c r="Q42">
        <v>1810.1724137931035</v>
      </c>
      <c r="R42">
        <v>4.9661016949152543</v>
      </c>
      <c r="S42">
        <v>1673.5254237288136</v>
      </c>
      <c r="T42">
        <v>2.6</v>
      </c>
      <c r="U42">
        <v>746.7</v>
      </c>
      <c r="V42">
        <v>2</v>
      </c>
      <c r="W42">
        <v>612.70000000000005</v>
      </c>
      <c r="X42">
        <v>1.9</v>
      </c>
      <c r="Y42">
        <v>631</v>
      </c>
      <c r="Z42">
        <v>2.1666666666666665</v>
      </c>
      <c r="AA42">
        <v>665.78571428571433</v>
      </c>
      <c r="AB42">
        <v>1.2</v>
      </c>
      <c r="AC42">
        <v>757.4</v>
      </c>
      <c r="AD42">
        <v>1.8</v>
      </c>
      <c r="AE42">
        <v>679.25</v>
      </c>
      <c r="AF42">
        <v>1.2222222222222223</v>
      </c>
      <c r="AG42">
        <v>480.16666666666669</v>
      </c>
      <c r="AH42">
        <v>1.4137931034482758</v>
      </c>
      <c r="AI42">
        <v>636.9473684210526</v>
      </c>
      <c r="AJ42">
        <v>1.7966101694915255</v>
      </c>
      <c r="AK42">
        <v>654.12765957446811</v>
      </c>
      <c r="AL42">
        <v>3.3813559322033897</v>
      </c>
      <c r="AM42">
        <v>1221.5283018867924</v>
      </c>
      <c r="AN42">
        <v>1.9</v>
      </c>
      <c r="AO42">
        <v>647.20000000000005</v>
      </c>
      <c r="AP42">
        <v>2.1</v>
      </c>
      <c r="AQ42">
        <v>675</v>
      </c>
      <c r="AR42">
        <v>2.2999999999999998</v>
      </c>
      <c r="AS42">
        <v>716.1</v>
      </c>
      <c r="AT42">
        <v>2.1</v>
      </c>
      <c r="AU42">
        <v>679.43333333333328</v>
      </c>
      <c r="AV42">
        <v>2</v>
      </c>
      <c r="AW42">
        <v>691.44444444444446</v>
      </c>
      <c r="AX42">
        <v>2.1</v>
      </c>
      <c r="AY42">
        <v>702.6</v>
      </c>
      <c r="AZ42">
        <v>2.2222222222222223</v>
      </c>
      <c r="BA42">
        <v>695.66666666666663</v>
      </c>
      <c r="BB42">
        <v>2.103448275862069</v>
      </c>
      <c r="BC42">
        <v>696.78571428571433</v>
      </c>
      <c r="BD42">
        <v>2.1016949152542375</v>
      </c>
      <c r="BE42">
        <v>687.81034482758616</v>
      </c>
      <c r="BF42">
        <v>2.1016949152542375</v>
      </c>
      <c r="BG42">
        <v>687.81034482758616</v>
      </c>
      <c r="BH42">
        <v>2.9548022598870056</v>
      </c>
      <c r="BI42">
        <v>1032.7743902439024</v>
      </c>
      <c r="BV42">
        <v>6</v>
      </c>
      <c r="BW42">
        <v>2109</v>
      </c>
      <c r="BX42">
        <v>6</v>
      </c>
      <c r="BY42">
        <v>2109</v>
      </c>
      <c r="BZ42">
        <v>6</v>
      </c>
      <c r="CA42">
        <v>2109</v>
      </c>
      <c r="CN42">
        <v>1</v>
      </c>
      <c r="CO42">
        <v>282</v>
      </c>
      <c r="CP42">
        <v>1</v>
      </c>
      <c r="CQ42">
        <v>282</v>
      </c>
      <c r="CR42">
        <v>1</v>
      </c>
      <c r="CS42">
        <v>282</v>
      </c>
      <c r="CT42">
        <v>3.5</v>
      </c>
      <c r="CU42">
        <v>1195.5</v>
      </c>
      <c r="DH42">
        <v>5</v>
      </c>
      <c r="DI42">
        <v>1754</v>
      </c>
      <c r="DJ42">
        <v>5</v>
      </c>
      <c r="DK42">
        <v>1754</v>
      </c>
      <c r="DL42">
        <v>5</v>
      </c>
      <c r="DM42">
        <v>1754</v>
      </c>
      <c r="DN42">
        <v>5</v>
      </c>
      <c r="DO42">
        <v>1754</v>
      </c>
      <c r="DP42">
        <v>4</v>
      </c>
      <c r="DQ42">
        <v>1381.6666666666667</v>
      </c>
      <c r="DR42">
        <v>2.9722222222222223</v>
      </c>
      <c r="DS42">
        <v>1039.0419161676646</v>
      </c>
      <c r="DT42" s="2"/>
      <c r="DV42" s="2" t="s">
        <v>40</v>
      </c>
      <c r="DW42">
        <v>381.6</v>
      </c>
      <c r="DX42">
        <v>249.125</v>
      </c>
      <c r="DY42">
        <v>293</v>
      </c>
      <c r="DZ42">
        <v>297.84210526315792</v>
      </c>
      <c r="EA42">
        <v>351.6</v>
      </c>
      <c r="EB42">
        <v>374.4</v>
      </c>
      <c r="EC42">
        <v>334.55555555555554</v>
      </c>
      <c r="ED42">
        <v>354.17241379310343</v>
      </c>
    </row>
    <row r="43" spans="1:134" x14ac:dyDescent="0.3">
      <c r="A43" s="2" t="s">
        <v>41</v>
      </c>
      <c r="B43">
        <v>4.2222222222222223</v>
      </c>
      <c r="C43">
        <v>1233</v>
      </c>
      <c r="D43">
        <v>4</v>
      </c>
      <c r="E43">
        <v>1408.75</v>
      </c>
      <c r="F43">
        <v>4.5999999999999996</v>
      </c>
      <c r="G43">
        <v>1524.4444444444443</v>
      </c>
      <c r="H43">
        <v>4.2758620689655169</v>
      </c>
      <c r="I43">
        <v>1387.9615384615386</v>
      </c>
      <c r="J43">
        <v>4</v>
      </c>
      <c r="K43">
        <v>1460.8571428571429</v>
      </c>
      <c r="L43">
        <v>4</v>
      </c>
      <c r="M43">
        <v>1383.25</v>
      </c>
      <c r="N43">
        <v>4.4000000000000004</v>
      </c>
      <c r="O43">
        <v>1538.5555555555557</v>
      </c>
      <c r="P43">
        <v>4.1428571428571432</v>
      </c>
      <c r="Q43">
        <v>1464.125</v>
      </c>
      <c r="R43">
        <v>4.2105263157894735</v>
      </c>
      <c r="S43">
        <v>1424.52</v>
      </c>
      <c r="T43">
        <v>2.3333333333333335</v>
      </c>
      <c r="U43">
        <v>988.33333333333337</v>
      </c>
      <c r="V43">
        <v>2.5</v>
      </c>
      <c r="W43">
        <v>1105.6666666666667</v>
      </c>
      <c r="X43">
        <v>1.9</v>
      </c>
      <c r="Y43">
        <v>809.57142857142856</v>
      </c>
      <c r="Z43">
        <v>2.2413793103448274</v>
      </c>
      <c r="AA43">
        <v>959.52631578947364</v>
      </c>
      <c r="AB43">
        <v>2.5</v>
      </c>
      <c r="AC43">
        <v>1021.8</v>
      </c>
      <c r="AD43">
        <v>2.8</v>
      </c>
      <c r="AE43">
        <v>887.125</v>
      </c>
      <c r="AF43">
        <v>2.2000000000000002</v>
      </c>
      <c r="AG43">
        <v>1115.6666666666667</v>
      </c>
      <c r="AH43">
        <v>2.5</v>
      </c>
      <c r="AI43">
        <v>994.73684210526312</v>
      </c>
      <c r="AJ43">
        <v>2.3684210526315788</v>
      </c>
      <c r="AK43">
        <v>977.13157894736844</v>
      </c>
      <c r="AL43">
        <v>3.2894736842105261</v>
      </c>
      <c r="AM43">
        <v>1231.3295454545455</v>
      </c>
      <c r="AN43">
        <v>2.5555555555555554</v>
      </c>
      <c r="AO43">
        <v>818.125</v>
      </c>
      <c r="AP43">
        <v>1.7</v>
      </c>
      <c r="AQ43">
        <v>521.5</v>
      </c>
      <c r="AR43">
        <v>2.4</v>
      </c>
      <c r="AS43">
        <v>661.2</v>
      </c>
      <c r="AT43">
        <v>2.2068965517241379</v>
      </c>
      <c r="AU43">
        <v>666.5</v>
      </c>
      <c r="AV43">
        <v>2.75</v>
      </c>
      <c r="AW43">
        <v>762.25</v>
      </c>
      <c r="AX43">
        <v>1.9</v>
      </c>
      <c r="AY43">
        <v>583.75</v>
      </c>
      <c r="AZ43">
        <v>2.4</v>
      </c>
      <c r="BA43">
        <v>664.11111111111109</v>
      </c>
      <c r="BB43">
        <v>2.3214285714285716</v>
      </c>
      <c r="BC43">
        <v>669.8</v>
      </c>
      <c r="BD43">
        <v>2.263157894736842</v>
      </c>
      <c r="BE43">
        <v>668.11764705882354</v>
      </c>
      <c r="BF43">
        <v>2.263157894736842</v>
      </c>
      <c r="BG43">
        <v>668.11764705882354</v>
      </c>
      <c r="BH43">
        <v>2.9473684210526314</v>
      </c>
      <c r="BI43">
        <v>1024.68345323741</v>
      </c>
      <c r="BJ43">
        <v>6</v>
      </c>
      <c r="BK43">
        <v>1545</v>
      </c>
      <c r="BP43">
        <v>6</v>
      </c>
      <c r="BQ43">
        <v>1545</v>
      </c>
      <c r="BR43">
        <v>3.5</v>
      </c>
      <c r="BS43">
        <v>1601</v>
      </c>
      <c r="BX43">
        <v>3.5</v>
      </c>
      <c r="BY43">
        <v>1601</v>
      </c>
      <c r="BZ43">
        <v>4.333333333333333</v>
      </c>
      <c r="CA43">
        <v>1573</v>
      </c>
      <c r="CB43">
        <v>0</v>
      </c>
      <c r="CH43">
        <v>0</v>
      </c>
      <c r="CJ43">
        <v>3</v>
      </c>
      <c r="CK43">
        <v>1966</v>
      </c>
      <c r="CP43">
        <v>3</v>
      </c>
      <c r="CQ43">
        <v>1966</v>
      </c>
      <c r="CR43">
        <v>2</v>
      </c>
      <c r="CS43">
        <v>1966</v>
      </c>
      <c r="CT43">
        <v>3.1666666666666665</v>
      </c>
      <c r="CU43">
        <v>1704</v>
      </c>
      <c r="CV43">
        <v>6</v>
      </c>
      <c r="CW43">
        <v>1404</v>
      </c>
      <c r="DB43">
        <v>6</v>
      </c>
      <c r="DC43">
        <v>1404</v>
      </c>
      <c r="DD43">
        <v>3.5</v>
      </c>
      <c r="DE43">
        <v>1027.5</v>
      </c>
      <c r="DJ43">
        <v>3.5</v>
      </c>
      <c r="DK43">
        <v>1027.5</v>
      </c>
      <c r="DL43">
        <v>4.333333333333333</v>
      </c>
      <c r="DM43">
        <v>1153</v>
      </c>
      <c r="DN43">
        <v>4.333333333333333</v>
      </c>
      <c r="DO43">
        <v>1153</v>
      </c>
      <c r="DP43">
        <v>3.5555555555555554</v>
      </c>
      <c r="DQ43">
        <v>1428.5</v>
      </c>
      <c r="DR43">
        <v>2.9777777777777779</v>
      </c>
      <c r="DS43">
        <v>1041.393103448276</v>
      </c>
      <c r="DT43" s="2"/>
      <c r="DV43" s="2" t="s">
        <v>41</v>
      </c>
      <c r="DW43">
        <v>186.4</v>
      </c>
      <c r="DX43">
        <v>256.875</v>
      </c>
      <c r="DY43">
        <v>261.16666666666669</v>
      </c>
      <c r="DZ43">
        <v>239.68421052631578</v>
      </c>
      <c r="EA43">
        <v>346.14285714285717</v>
      </c>
      <c r="EB43">
        <v>326.625</v>
      </c>
      <c r="EC43">
        <v>319.88888888888891</v>
      </c>
      <c r="ED43">
        <v>329.79166666666669</v>
      </c>
    </row>
    <row r="44" spans="1:134" x14ac:dyDescent="0.3">
      <c r="A44" s="2" t="s">
        <v>42</v>
      </c>
      <c r="B44">
        <v>4.25</v>
      </c>
      <c r="C44">
        <v>1523.5714285714287</v>
      </c>
      <c r="D44">
        <v>4.5</v>
      </c>
      <c r="E44">
        <v>1464.1666666666667</v>
      </c>
      <c r="F44">
        <v>4</v>
      </c>
      <c r="G44">
        <v>1523.2857142857142</v>
      </c>
      <c r="H44">
        <v>4.2173913043478262</v>
      </c>
      <c r="I44">
        <v>1505.65</v>
      </c>
      <c r="J44">
        <v>2.8333333333333335</v>
      </c>
      <c r="K44">
        <v>767.5</v>
      </c>
      <c r="L44">
        <v>4.1428571428571432</v>
      </c>
      <c r="M44">
        <v>1349.4285714285713</v>
      </c>
      <c r="N44">
        <v>4.7142857142857144</v>
      </c>
      <c r="O44">
        <v>1771.3333333333333</v>
      </c>
      <c r="P44">
        <v>3.95</v>
      </c>
      <c r="Q44">
        <v>1298.8947368421052</v>
      </c>
      <c r="R44">
        <v>4.0930232558139537</v>
      </c>
      <c r="S44">
        <v>1404.9230769230769</v>
      </c>
      <c r="T44">
        <v>1.5</v>
      </c>
      <c r="U44">
        <v>466.16666666666669</v>
      </c>
      <c r="V44">
        <v>2.1666666666666665</v>
      </c>
      <c r="W44">
        <v>701.2</v>
      </c>
      <c r="X44">
        <v>2.7777777777777777</v>
      </c>
      <c r="Y44">
        <v>992.71428571428567</v>
      </c>
      <c r="Z44">
        <v>2.1739130434782608</v>
      </c>
      <c r="AA44">
        <v>736.22222222222217</v>
      </c>
      <c r="AB44">
        <v>3.8333333333333335</v>
      </c>
      <c r="AC44">
        <v>924.5</v>
      </c>
      <c r="AD44">
        <v>2.2857142857142856</v>
      </c>
      <c r="AE44">
        <v>754.2</v>
      </c>
      <c r="AF44">
        <v>2.2857142857142856</v>
      </c>
      <c r="AG44">
        <v>678</v>
      </c>
      <c r="AH44">
        <v>2.75</v>
      </c>
      <c r="AI44">
        <v>787.41176470588232</v>
      </c>
      <c r="AJ44">
        <v>2.441860465116279</v>
      </c>
      <c r="AK44">
        <v>761.08571428571429</v>
      </c>
      <c r="AL44">
        <v>3.2674418604651163</v>
      </c>
      <c r="AM44">
        <v>1100.4054054054054</v>
      </c>
      <c r="AN44">
        <v>2.5</v>
      </c>
      <c r="AO44">
        <v>932.71428571428567</v>
      </c>
      <c r="AP44">
        <v>3.5</v>
      </c>
      <c r="AQ44">
        <v>998.83333333333337</v>
      </c>
      <c r="AR44">
        <v>2.4444444444444446</v>
      </c>
      <c r="AS44">
        <v>769.25</v>
      </c>
      <c r="AT44">
        <v>2.7391304347826089</v>
      </c>
      <c r="AU44">
        <v>889.33333333333337</v>
      </c>
      <c r="AV44">
        <v>2.8333333333333335</v>
      </c>
      <c r="AW44">
        <v>1096</v>
      </c>
      <c r="AX44">
        <v>2.7142857142857144</v>
      </c>
      <c r="AY44">
        <v>811.5</v>
      </c>
      <c r="AZ44">
        <v>2.7142857142857144</v>
      </c>
      <c r="BA44">
        <v>972.16666666666663</v>
      </c>
      <c r="BB44">
        <v>2.75</v>
      </c>
      <c r="BC44">
        <v>951.88235294117646</v>
      </c>
      <c r="BD44">
        <v>2.7441860465116279</v>
      </c>
      <c r="BE44">
        <v>917.31578947368416</v>
      </c>
      <c r="BF44">
        <v>2.7441860465116279</v>
      </c>
      <c r="BG44">
        <v>917.31578947368416</v>
      </c>
      <c r="BH44">
        <v>3.0930232558139537</v>
      </c>
      <c r="BI44">
        <v>1038.2857142857142</v>
      </c>
      <c r="BJ44">
        <v>3.5</v>
      </c>
      <c r="BK44">
        <v>2300</v>
      </c>
      <c r="BL44">
        <v>6.25</v>
      </c>
      <c r="BM44">
        <v>1521.5</v>
      </c>
      <c r="BN44">
        <v>7</v>
      </c>
      <c r="BO44">
        <v>2037</v>
      </c>
      <c r="BP44">
        <v>5.5714285714285712</v>
      </c>
      <c r="BQ44">
        <v>1737.1666666666667</v>
      </c>
      <c r="BR44">
        <v>3.25</v>
      </c>
      <c r="BS44">
        <v>1321.6666666666667</v>
      </c>
      <c r="BT44">
        <v>2.3333333333333335</v>
      </c>
      <c r="BU44">
        <v>538.33333333333337</v>
      </c>
      <c r="BV44">
        <v>3.3333333333333335</v>
      </c>
      <c r="BW44">
        <v>1425</v>
      </c>
      <c r="BX44">
        <v>3</v>
      </c>
      <c r="BY44">
        <v>1053.75</v>
      </c>
      <c r="BZ44">
        <v>4.0588235294117645</v>
      </c>
      <c r="CA44">
        <v>1346.6428571428571</v>
      </c>
      <c r="CB44">
        <v>2</v>
      </c>
      <c r="CC44">
        <v>1490</v>
      </c>
      <c r="CD44">
        <v>1</v>
      </c>
      <c r="CE44">
        <v>491</v>
      </c>
      <c r="CF44">
        <v>0</v>
      </c>
      <c r="CH44">
        <v>1.1428571428571428</v>
      </c>
      <c r="CI44">
        <v>740.75</v>
      </c>
      <c r="CJ44">
        <v>3.25</v>
      </c>
      <c r="CK44">
        <v>1297</v>
      </c>
      <c r="CL44">
        <v>2.6666666666666665</v>
      </c>
      <c r="CM44">
        <v>839.33333333333337</v>
      </c>
      <c r="CN44">
        <v>3</v>
      </c>
      <c r="CO44">
        <v>741</v>
      </c>
      <c r="CP44">
        <v>3</v>
      </c>
      <c r="CQ44">
        <v>959.11111111111109</v>
      </c>
      <c r="CR44">
        <v>2.2352941176470589</v>
      </c>
      <c r="CS44">
        <v>891.92307692307691</v>
      </c>
      <c r="CT44">
        <v>3.1470588235294117</v>
      </c>
      <c r="CU44">
        <v>1127.7037037037037</v>
      </c>
      <c r="CV44">
        <v>1.5</v>
      </c>
      <c r="CW44">
        <v>896</v>
      </c>
      <c r="CX44">
        <v>3.25</v>
      </c>
      <c r="CY44">
        <v>944</v>
      </c>
      <c r="CZ44">
        <v>5</v>
      </c>
      <c r="DA44">
        <v>826</v>
      </c>
      <c r="DB44">
        <v>3</v>
      </c>
      <c r="DC44">
        <v>916.33333333333337</v>
      </c>
      <c r="DD44">
        <v>2.25</v>
      </c>
      <c r="DE44">
        <v>789.66666666666663</v>
      </c>
      <c r="DF44">
        <v>2</v>
      </c>
      <c r="DG44">
        <v>577.66666666666663</v>
      </c>
      <c r="DH44">
        <v>2.3333333333333335</v>
      </c>
      <c r="DI44">
        <v>986</v>
      </c>
      <c r="DJ44">
        <v>2.2000000000000002</v>
      </c>
      <c r="DK44">
        <v>759.25</v>
      </c>
      <c r="DL44">
        <v>2.5294117647058822</v>
      </c>
      <c r="DM44">
        <v>826.57142857142856</v>
      </c>
      <c r="DN44">
        <v>2.5294117647058822</v>
      </c>
      <c r="DO44">
        <v>826.57142857142856</v>
      </c>
      <c r="DP44">
        <v>2.9411764705882355</v>
      </c>
      <c r="DQ44">
        <v>1024.8780487804879</v>
      </c>
      <c r="DR44">
        <v>3.05</v>
      </c>
      <c r="DS44">
        <v>1034.6928104575163</v>
      </c>
      <c r="DT44" s="2"/>
      <c r="DV44" s="2" t="s">
        <v>42</v>
      </c>
      <c r="DW44">
        <v>243</v>
      </c>
      <c r="DX44">
        <v>278.2</v>
      </c>
      <c r="DY44">
        <v>243.16666666666666</v>
      </c>
      <c r="DZ44">
        <v>253.41176470588235</v>
      </c>
      <c r="EA44">
        <v>276.33333333333331</v>
      </c>
      <c r="EB44">
        <v>246.42857142857142</v>
      </c>
      <c r="EC44">
        <v>371.5</v>
      </c>
      <c r="ED44">
        <v>295.36842105263156</v>
      </c>
    </row>
    <row r="45" spans="1:134" x14ac:dyDescent="0.3">
      <c r="A45" s="2" t="s">
        <v>43</v>
      </c>
      <c r="B45">
        <v>2.625</v>
      </c>
      <c r="C45">
        <v>1078.25</v>
      </c>
      <c r="D45">
        <v>4</v>
      </c>
      <c r="E45">
        <v>959.14285714285711</v>
      </c>
      <c r="F45">
        <v>3.5</v>
      </c>
      <c r="G45">
        <v>887.44444444444446</v>
      </c>
      <c r="H45">
        <v>3.4074074074074074</v>
      </c>
      <c r="I45">
        <v>950.7</v>
      </c>
      <c r="J45">
        <v>2.75</v>
      </c>
      <c r="K45">
        <v>949.6</v>
      </c>
      <c r="L45">
        <v>2.5</v>
      </c>
      <c r="M45">
        <v>698.71428571428567</v>
      </c>
      <c r="N45">
        <v>3</v>
      </c>
      <c r="O45">
        <v>790.42857142857144</v>
      </c>
      <c r="P45">
        <v>2.76</v>
      </c>
      <c r="Q45">
        <v>798.52631578947364</v>
      </c>
      <c r="R45">
        <v>3.0961538461538463</v>
      </c>
      <c r="S45">
        <v>876.56410256410254</v>
      </c>
      <c r="T45">
        <v>2.625</v>
      </c>
      <c r="U45">
        <v>697.16666666666663</v>
      </c>
      <c r="V45">
        <v>1.6666666666666667</v>
      </c>
      <c r="W45">
        <v>421.5</v>
      </c>
      <c r="X45">
        <v>1.5</v>
      </c>
      <c r="Y45">
        <v>401.14285714285717</v>
      </c>
      <c r="Z45">
        <v>1.8888888888888888</v>
      </c>
      <c r="AA45">
        <v>501.05263157894734</v>
      </c>
      <c r="AB45">
        <v>1</v>
      </c>
      <c r="AC45">
        <v>347</v>
      </c>
      <c r="AD45">
        <v>2</v>
      </c>
      <c r="AE45">
        <v>557.4</v>
      </c>
      <c r="AF45">
        <v>1.7777777777777777</v>
      </c>
      <c r="AG45">
        <v>517.4</v>
      </c>
      <c r="AH45">
        <v>1.6</v>
      </c>
      <c r="AI45">
        <v>483</v>
      </c>
      <c r="AJ45">
        <v>1.75</v>
      </c>
      <c r="AK45">
        <v>493.39393939393938</v>
      </c>
      <c r="AL45">
        <v>2.4230769230769229</v>
      </c>
      <c r="AM45">
        <v>700.94444444444446</v>
      </c>
      <c r="AN45">
        <v>1.25</v>
      </c>
      <c r="AO45">
        <v>409</v>
      </c>
      <c r="AP45">
        <v>1.2222222222222223</v>
      </c>
      <c r="AQ45">
        <v>604.79999999999995</v>
      </c>
      <c r="AR45">
        <v>1.1000000000000001</v>
      </c>
      <c r="AS45">
        <v>405.33333333333331</v>
      </c>
      <c r="AT45">
        <v>1.1851851851851851</v>
      </c>
      <c r="AU45">
        <v>472.8</v>
      </c>
      <c r="AV45">
        <v>1</v>
      </c>
      <c r="AW45">
        <v>374.25</v>
      </c>
      <c r="AX45">
        <v>1.25</v>
      </c>
      <c r="AY45">
        <v>314</v>
      </c>
      <c r="AZ45">
        <v>1.8888888888888888</v>
      </c>
      <c r="BA45">
        <v>730.2</v>
      </c>
      <c r="BB45">
        <v>1.4</v>
      </c>
      <c r="BC45">
        <v>468.8</v>
      </c>
      <c r="BD45">
        <v>1.2884615384615385</v>
      </c>
      <c r="BE45">
        <v>470.8</v>
      </c>
      <c r="BF45">
        <v>1.2884615384615385</v>
      </c>
      <c r="BG45">
        <v>470.8</v>
      </c>
      <c r="BH45">
        <v>2.0448717948717947</v>
      </c>
      <c r="BI45">
        <v>633.25490196078431</v>
      </c>
      <c r="BJ45">
        <v>1.5</v>
      </c>
      <c r="BK45">
        <v>447.5</v>
      </c>
      <c r="BL45">
        <v>4</v>
      </c>
      <c r="BM45">
        <v>921</v>
      </c>
      <c r="BP45">
        <v>2.3333333333333335</v>
      </c>
      <c r="BQ45">
        <v>605.33333333333337</v>
      </c>
      <c r="BR45">
        <v>3.5</v>
      </c>
      <c r="BS45">
        <v>587</v>
      </c>
      <c r="BT45">
        <v>2.5</v>
      </c>
      <c r="BU45">
        <v>602</v>
      </c>
      <c r="BV45">
        <v>4</v>
      </c>
      <c r="BW45">
        <v>857</v>
      </c>
      <c r="BX45">
        <v>3.2</v>
      </c>
      <c r="BY45">
        <v>658.25</v>
      </c>
      <c r="BZ45">
        <v>2.875</v>
      </c>
      <c r="CA45">
        <v>635.57142857142856</v>
      </c>
      <c r="CB45">
        <v>0.5</v>
      </c>
      <c r="CC45">
        <v>107</v>
      </c>
      <c r="CD45">
        <v>3</v>
      </c>
      <c r="CE45">
        <v>430</v>
      </c>
      <c r="CH45">
        <v>1.3333333333333333</v>
      </c>
      <c r="CI45">
        <v>268.5</v>
      </c>
      <c r="CJ45">
        <v>0</v>
      </c>
      <c r="CL45">
        <v>3</v>
      </c>
      <c r="CM45">
        <v>477.5</v>
      </c>
      <c r="CN45">
        <v>2</v>
      </c>
      <c r="CO45">
        <v>314</v>
      </c>
      <c r="CP45">
        <v>1.6</v>
      </c>
      <c r="CQ45">
        <v>423</v>
      </c>
      <c r="CR45">
        <v>1.5</v>
      </c>
      <c r="CS45">
        <v>361.2</v>
      </c>
      <c r="CT45">
        <v>2.1875</v>
      </c>
      <c r="CU45">
        <v>521.25</v>
      </c>
      <c r="CV45">
        <v>3.5</v>
      </c>
      <c r="CW45">
        <v>642.5</v>
      </c>
      <c r="CX45">
        <v>1</v>
      </c>
      <c r="CY45">
        <v>394</v>
      </c>
      <c r="DB45">
        <v>2.6666666666666665</v>
      </c>
      <c r="DC45">
        <v>559.66666666666663</v>
      </c>
      <c r="DD45">
        <v>0.5</v>
      </c>
      <c r="DE45">
        <v>126</v>
      </c>
      <c r="DF45">
        <v>2</v>
      </c>
      <c r="DG45">
        <v>482</v>
      </c>
      <c r="DH45">
        <v>2</v>
      </c>
      <c r="DI45">
        <v>336</v>
      </c>
      <c r="DJ45">
        <v>1.4</v>
      </c>
      <c r="DK45">
        <v>356.5</v>
      </c>
      <c r="DL45">
        <v>1.875</v>
      </c>
      <c r="DM45">
        <v>443.57142857142856</v>
      </c>
      <c r="DN45">
        <v>1.875</v>
      </c>
      <c r="DO45">
        <v>443.57142857142856</v>
      </c>
      <c r="DP45">
        <v>2.0833333333333335</v>
      </c>
      <c r="DQ45">
        <v>492.63157894736844</v>
      </c>
      <c r="DR45">
        <v>2.0499999999999998</v>
      </c>
      <c r="DS45">
        <v>611.17355371900828</v>
      </c>
      <c r="DT45" s="2"/>
      <c r="DV45" s="2" t="s">
        <v>43</v>
      </c>
      <c r="DW45">
        <v>157.75</v>
      </c>
      <c r="DX45">
        <v>129.80000000000001</v>
      </c>
      <c r="DY45">
        <v>130.6</v>
      </c>
      <c r="DZ45">
        <v>138.07142857142858</v>
      </c>
      <c r="EA45">
        <v>186.8</v>
      </c>
      <c r="EB45">
        <v>207.57142857142858</v>
      </c>
      <c r="EC45">
        <v>218.42857142857142</v>
      </c>
      <c r="ED45">
        <v>206.10526315789474</v>
      </c>
    </row>
    <row r="46" spans="1:134" x14ac:dyDescent="0.3">
      <c r="A46" s="2" t="s">
        <v>44</v>
      </c>
      <c r="B46">
        <v>5.0999999999999996</v>
      </c>
      <c r="C46">
        <v>1374.7777777777778</v>
      </c>
      <c r="D46">
        <v>5.5</v>
      </c>
      <c r="E46">
        <v>1455.9</v>
      </c>
      <c r="F46">
        <v>4.8888888888888893</v>
      </c>
      <c r="G46">
        <v>1349.4444444444443</v>
      </c>
      <c r="H46">
        <v>5.1724137931034484</v>
      </c>
      <c r="I46">
        <v>1395.6071428571429</v>
      </c>
      <c r="J46">
        <v>6</v>
      </c>
      <c r="K46">
        <v>1715.4</v>
      </c>
      <c r="L46">
        <v>4.9000000000000004</v>
      </c>
      <c r="M46">
        <v>1403.4444444444443</v>
      </c>
      <c r="N46">
        <v>4.7</v>
      </c>
      <c r="O46">
        <v>1611</v>
      </c>
      <c r="P46">
        <v>5.2</v>
      </c>
      <c r="Q46">
        <v>1580.4814814814815</v>
      </c>
      <c r="R46">
        <v>5.1864406779661021</v>
      </c>
      <c r="S46">
        <v>1486.3636363636363</v>
      </c>
      <c r="T46">
        <v>2.4</v>
      </c>
      <c r="U46">
        <v>785.625</v>
      </c>
      <c r="V46">
        <v>1.6</v>
      </c>
      <c r="W46">
        <v>545.625</v>
      </c>
      <c r="X46">
        <v>2.1111111111111112</v>
      </c>
      <c r="Y46">
        <v>864.33333333333337</v>
      </c>
      <c r="Z46">
        <v>2.0344827586206895</v>
      </c>
      <c r="AA46">
        <v>719.81818181818187</v>
      </c>
      <c r="AB46">
        <v>1.6</v>
      </c>
      <c r="AC46">
        <v>451.125</v>
      </c>
      <c r="AD46">
        <v>2.4</v>
      </c>
      <c r="AE46">
        <v>632.375</v>
      </c>
      <c r="AF46">
        <v>2.5</v>
      </c>
      <c r="AG46">
        <v>577.20000000000005</v>
      </c>
      <c r="AH46">
        <v>2.1666666666666665</v>
      </c>
      <c r="AI46">
        <v>555.38461538461536</v>
      </c>
      <c r="AJ46">
        <v>2.1016949152542375</v>
      </c>
      <c r="AK46">
        <v>630.75</v>
      </c>
      <c r="AL46">
        <v>3.6440677966101696</v>
      </c>
      <c r="AM46">
        <v>1087.6310679611649</v>
      </c>
      <c r="AN46">
        <v>1.9</v>
      </c>
      <c r="AO46">
        <v>614.14285714285711</v>
      </c>
      <c r="AP46">
        <v>2.4</v>
      </c>
      <c r="AQ46">
        <v>721</v>
      </c>
      <c r="AR46">
        <v>2.4444444444444446</v>
      </c>
      <c r="AS46">
        <v>648.44444444444446</v>
      </c>
      <c r="AT46">
        <v>2.2413793103448274</v>
      </c>
      <c r="AU46">
        <v>664.96</v>
      </c>
      <c r="AV46">
        <v>2</v>
      </c>
      <c r="AW46">
        <v>621.5</v>
      </c>
      <c r="AX46">
        <v>2.1</v>
      </c>
      <c r="AY46">
        <v>693.66666666666663</v>
      </c>
      <c r="AZ46">
        <v>2.2000000000000002</v>
      </c>
      <c r="BA46">
        <v>638.66666666666663</v>
      </c>
      <c r="BB46">
        <v>2.1</v>
      </c>
      <c r="BC46">
        <v>650.21428571428567</v>
      </c>
      <c r="BD46">
        <v>2.1694915254237288</v>
      </c>
      <c r="BE46">
        <v>657.16981132075466</v>
      </c>
      <c r="BF46">
        <v>2.1694915254237288</v>
      </c>
      <c r="BG46">
        <v>657.16981132075466</v>
      </c>
      <c r="BH46">
        <v>3.152542372881356</v>
      </c>
      <c r="BI46">
        <v>941.38461538461536</v>
      </c>
      <c r="BN46">
        <v>7</v>
      </c>
      <c r="BO46">
        <v>1603</v>
      </c>
      <c r="BP46">
        <v>7</v>
      </c>
      <c r="BQ46">
        <v>1603</v>
      </c>
      <c r="BZ46">
        <v>7</v>
      </c>
      <c r="CA46">
        <v>1603</v>
      </c>
      <c r="CF46">
        <v>2</v>
      </c>
      <c r="CG46">
        <v>600</v>
      </c>
      <c r="CH46">
        <v>2</v>
      </c>
      <c r="CI46">
        <v>600</v>
      </c>
      <c r="CR46">
        <v>2</v>
      </c>
      <c r="CS46">
        <v>600</v>
      </c>
      <c r="CT46">
        <v>4.5</v>
      </c>
      <c r="CU46">
        <v>1101.5</v>
      </c>
      <c r="CZ46">
        <v>7</v>
      </c>
      <c r="DA46">
        <v>1248</v>
      </c>
      <c r="DB46">
        <v>7</v>
      </c>
      <c r="DC46">
        <v>1248</v>
      </c>
      <c r="DL46">
        <v>7</v>
      </c>
      <c r="DM46">
        <v>1248</v>
      </c>
      <c r="DN46">
        <v>7</v>
      </c>
      <c r="DO46">
        <v>1248</v>
      </c>
      <c r="DP46">
        <v>5.333333333333333</v>
      </c>
      <c r="DQ46">
        <v>1150.3333333333333</v>
      </c>
      <c r="DR46">
        <v>3.1888888888888891</v>
      </c>
      <c r="DS46">
        <v>945.32704402515719</v>
      </c>
      <c r="DT46" s="2"/>
      <c r="DV46" s="2" t="s">
        <v>44</v>
      </c>
      <c r="DW46">
        <v>210</v>
      </c>
      <c r="DX46">
        <v>255.125</v>
      </c>
      <c r="DY46">
        <v>216.8</v>
      </c>
      <c r="DZ46">
        <v>226.5</v>
      </c>
      <c r="EA46">
        <v>359.8</v>
      </c>
      <c r="EB46">
        <v>242.33333333333334</v>
      </c>
      <c r="EC46">
        <v>223.625</v>
      </c>
      <c r="ED46">
        <v>280.2962962962963</v>
      </c>
    </row>
    <row r="47" spans="1:134" x14ac:dyDescent="0.3">
      <c r="A47" s="2" t="s">
        <v>45</v>
      </c>
      <c r="B47">
        <v>1.375</v>
      </c>
      <c r="C47">
        <v>1172</v>
      </c>
      <c r="D47">
        <v>1.1428571428571428</v>
      </c>
      <c r="E47">
        <v>1225.5</v>
      </c>
      <c r="F47">
        <v>0.5714285714285714</v>
      </c>
      <c r="G47">
        <v>1073</v>
      </c>
      <c r="H47">
        <v>1.0454545454545454</v>
      </c>
      <c r="I47">
        <v>1173.3333333333333</v>
      </c>
      <c r="J47">
        <v>0.25</v>
      </c>
      <c r="K47">
        <v>725</v>
      </c>
      <c r="L47">
        <v>0.75</v>
      </c>
      <c r="M47">
        <v>1599</v>
      </c>
      <c r="N47">
        <v>1.375</v>
      </c>
      <c r="O47">
        <v>1127.6666666666667</v>
      </c>
      <c r="P47">
        <v>0.79166666666666663</v>
      </c>
      <c r="Q47">
        <v>1141.4000000000001</v>
      </c>
      <c r="R47">
        <v>0.91304347826086951</v>
      </c>
      <c r="S47">
        <v>1158.8181818181818</v>
      </c>
      <c r="T47">
        <v>0.875</v>
      </c>
      <c r="U47">
        <v>467</v>
      </c>
      <c r="V47">
        <v>0.14285714285714285</v>
      </c>
      <c r="W47">
        <v>354</v>
      </c>
      <c r="X47">
        <v>0.14285714285714285</v>
      </c>
      <c r="Y47">
        <v>113</v>
      </c>
      <c r="Z47">
        <v>0.40909090909090912</v>
      </c>
      <c r="AA47">
        <v>373.6</v>
      </c>
      <c r="AB47">
        <v>0.5</v>
      </c>
      <c r="AC47">
        <v>1169</v>
      </c>
      <c r="AD47">
        <v>0.25</v>
      </c>
      <c r="AE47">
        <v>287</v>
      </c>
      <c r="AF47">
        <v>0.875</v>
      </c>
      <c r="AG47">
        <v>556.33333333333337</v>
      </c>
      <c r="AH47">
        <v>0.54166666666666663</v>
      </c>
      <c r="AI47">
        <v>625</v>
      </c>
      <c r="AJ47">
        <v>0.47826086956521741</v>
      </c>
      <c r="AK47">
        <v>499.3</v>
      </c>
      <c r="AL47">
        <v>0.69565217391304346</v>
      </c>
      <c r="AM47">
        <v>844.76190476190482</v>
      </c>
      <c r="AN47">
        <v>1.125</v>
      </c>
      <c r="AO47">
        <v>865.33333333333337</v>
      </c>
      <c r="AP47">
        <v>1.1428571428571428</v>
      </c>
      <c r="AQ47">
        <v>1232.5</v>
      </c>
      <c r="AR47">
        <v>0.42857142857142855</v>
      </c>
      <c r="AS47">
        <v>1124</v>
      </c>
      <c r="AT47">
        <v>0.90909090909090906</v>
      </c>
      <c r="AU47">
        <v>1030.8333333333333</v>
      </c>
      <c r="AV47">
        <v>0.375</v>
      </c>
      <c r="AW47">
        <v>734</v>
      </c>
      <c r="AX47">
        <v>0.375</v>
      </c>
      <c r="AY47">
        <v>1124</v>
      </c>
      <c r="AZ47">
        <v>0.875</v>
      </c>
      <c r="BA47">
        <v>701.33333333333337</v>
      </c>
      <c r="BB47">
        <v>0.54166666666666663</v>
      </c>
      <c r="BC47">
        <v>792.4</v>
      </c>
      <c r="BD47">
        <v>0.71739130434782605</v>
      </c>
      <c r="BE47">
        <v>922.4545454545455</v>
      </c>
      <c r="BF47">
        <v>0.71739130434782605</v>
      </c>
      <c r="BG47">
        <v>922.4545454545455</v>
      </c>
      <c r="BH47">
        <v>0.70289855072463769</v>
      </c>
      <c r="BI47">
        <v>871.46875</v>
      </c>
      <c r="BJ47">
        <v>2.5</v>
      </c>
      <c r="BK47">
        <v>552</v>
      </c>
      <c r="BL47">
        <v>3</v>
      </c>
      <c r="BM47">
        <v>707.66666666666663</v>
      </c>
      <c r="BN47">
        <v>2.3333333333333335</v>
      </c>
      <c r="BO47">
        <v>651</v>
      </c>
      <c r="BP47">
        <v>2.625</v>
      </c>
      <c r="BQ47">
        <v>647.5</v>
      </c>
      <c r="BR47">
        <v>4.5</v>
      </c>
      <c r="BS47">
        <v>990.5</v>
      </c>
      <c r="BT47">
        <v>3.5</v>
      </c>
      <c r="BU47">
        <v>1161.5</v>
      </c>
      <c r="BV47">
        <v>3</v>
      </c>
      <c r="BW47">
        <v>773.5</v>
      </c>
      <c r="BX47">
        <v>3.6666666666666665</v>
      </c>
      <c r="BY47">
        <v>975.16666666666663</v>
      </c>
      <c r="BZ47">
        <v>3.0714285714285716</v>
      </c>
      <c r="CA47">
        <v>787.92857142857144</v>
      </c>
      <c r="CB47">
        <v>1.5</v>
      </c>
      <c r="CC47">
        <v>456</v>
      </c>
      <c r="CD47">
        <v>1.6666666666666667</v>
      </c>
      <c r="CE47">
        <v>727</v>
      </c>
      <c r="CF47">
        <v>2.3333333333333335</v>
      </c>
      <c r="CG47">
        <v>682.33333333333337</v>
      </c>
      <c r="CH47">
        <v>1.875</v>
      </c>
      <c r="CI47">
        <v>659.5</v>
      </c>
      <c r="CJ47">
        <v>2.5</v>
      </c>
      <c r="CK47">
        <v>671</v>
      </c>
      <c r="CL47">
        <v>1.5</v>
      </c>
      <c r="CM47">
        <v>430.5</v>
      </c>
      <c r="CN47">
        <v>3.5</v>
      </c>
      <c r="CO47">
        <v>960</v>
      </c>
      <c r="CP47">
        <v>2.5</v>
      </c>
      <c r="CQ47">
        <v>687.16666666666663</v>
      </c>
      <c r="CR47">
        <v>2.1428571428571428</v>
      </c>
      <c r="CS47">
        <v>673.33333333333337</v>
      </c>
      <c r="CT47">
        <v>2.6071428571428572</v>
      </c>
      <c r="CU47">
        <v>735.03846153846155</v>
      </c>
      <c r="CV47">
        <v>3.5</v>
      </c>
      <c r="CW47">
        <v>2278</v>
      </c>
      <c r="CX47">
        <v>4.333333333333333</v>
      </c>
      <c r="CY47">
        <v>793</v>
      </c>
      <c r="CZ47">
        <v>4</v>
      </c>
      <c r="DA47">
        <v>1065.6666666666667</v>
      </c>
      <c r="DB47">
        <v>4</v>
      </c>
      <c r="DC47">
        <v>1122</v>
      </c>
      <c r="DD47">
        <v>2</v>
      </c>
      <c r="DE47">
        <v>889</v>
      </c>
      <c r="DF47">
        <v>7</v>
      </c>
      <c r="DG47">
        <v>2300</v>
      </c>
      <c r="DH47">
        <v>5.5</v>
      </c>
      <c r="DI47">
        <v>1475</v>
      </c>
      <c r="DJ47">
        <v>4.833333333333333</v>
      </c>
      <c r="DK47">
        <v>1687.8</v>
      </c>
      <c r="DL47">
        <v>4.3571428571428568</v>
      </c>
      <c r="DM47">
        <v>1357.75</v>
      </c>
      <c r="DN47">
        <v>4.3571428571428568</v>
      </c>
      <c r="DO47">
        <v>1357.75</v>
      </c>
      <c r="DP47">
        <v>3.1904761904761907</v>
      </c>
      <c r="DQ47">
        <v>931.68421052631584</v>
      </c>
      <c r="DR47">
        <v>1.2833333333333334</v>
      </c>
      <c r="DS47">
        <v>904.15714285714284</v>
      </c>
      <c r="DT47" s="2"/>
      <c r="DV47" s="2" t="s">
        <v>45</v>
      </c>
      <c r="DW47">
        <v>389</v>
      </c>
      <c r="DX47">
        <v>175</v>
      </c>
      <c r="DY47">
        <v>269.66666666666669</v>
      </c>
      <c r="DZ47">
        <v>274.60000000000002</v>
      </c>
      <c r="EA47">
        <v>338</v>
      </c>
      <c r="EB47">
        <v>101</v>
      </c>
      <c r="EC47">
        <v>302.33333333333331</v>
      </c>
      <c r="ED47">
        <v>269.2</v>
      </c>
    </row>
    <row r="48" spans="1:134" x14ac:dyDescent="0.3">
      <c r="A48" s="2" t="s">
        <v>46</v>
      </c>
      <c r="B48">
        <v>3.4</v>
      </c>
      <c r="C48">
        <v>935.5</v>
      </c>
      <c r="D48">
        <v>3.1</v>
      </c>
      <c r="E48">
        <v>663.2</v>
      </c>
      <c r="F48">
        <v>1.5555555555555556</v>
      </c>
      <c r="G48">
        <v>467.83333333333331</v>
      </c>
      <c r="H48">
        <v>2.7241379310344827</v>
      </c>
      <c r="I48">
        <v>705.125</v>
      </c>
      <c r="J48">
        <v>2.6</v>
      </c>
      <c r="K48">
        <v>841.77777777777783</v>
      </c>
      <c r="L48">
        <v>3.8</v>
      </c>
      <c r="M48">
        <v>1006.8888888888889</v>
      </c>
      <c r="N48">
        <v>2.5</v>
      </c>
      <c r="O48">
        <v>546.44444444444446</v>
      </c>
      <c r="P48">
        <v>2.9666666666666668</v>
      </c>
      <c r="Q48">
        <v>798.37037037037032</v>
      </c>
      <c r="R48">
        <v>2.847457627118644</v>
      </c>
      <c r="S48">
        <v>754.49019607843138</v>
      </c>
      <c r="T48">
        <v>1.3</v>
      </c>
      <c r="U48">
        <v>940.33333333333337</v>
      </c>
      <c r="V48">
        <v>3.7</v>
      </c>
      <c r="W48">
        <v>713</v>
      </c>
      <c r="X48">
        <v>3.5555555555555554</v>
      </c>
      <c r="Y48">
        <v>987.625</v>
      </c>
      <c r="Z48">
        <v>2.8275862068965516</v>
      </c>
      <c r="AA48">
        <v>850.09523809523807</v>
      </c>
      <c r="AB48">
        <v>2.1</v>
      </c>
      <c r="AC48">
        <v>589.85714285714289</v>
      </c>
      <c r="AD48">
        <v>2.5</v>
      </c>
      <c r="AE48">
        <v>649.71428571428567</v>
      </c>
      <c r="AF48">
        <v>2.5</v>
      </c>
      <c r="AG48">
        <v>627.55555555555554</v>
      </c>
      <c r="AH48">
        <v>2.3666666666666667</v>
      </c>
      <c r="AI48">
        <v>622.82608695652175</v>
      </c>
      <c r="AJ48">
        <v>2.593220338983051</v>
      </c>
      <c r="AK48">
        <v>731.2954545454545</v>
      </c>
      <c r="AL48">
        <v>2.7203389830508473</v>
      </c>
      <c r="AM48">
        <v>743.74736842105267</v>
      </c>
      <c r="AN48">
        <v>1.2</v>
      </c>
      <c r="AO48">
        <v>299.14285714285717</v>
      </c>
      <c r="AP48">
        <v>1.6</v>
      </c>
      <c r="AQ48">
        <v>378.375</v>
      </c>
      <c r="AR48">
        <v>0.77777777777777779</v>
      </c>
      <c r="AS48">
        <v>359.6</v>
      </c>
      <c r="AT48">
        <v>1.2068965517241379</v>
      </c>
      <c r="AU48">
        <v>345.95</v>
      </c>
      <c r="AV48">
        <v>1.1000000000000001</v>
      </c>
      <c r="AW48">
        <v>303.57142857142856</v>
      </c>
      <c r="AX48">
        <v>0.7</v>
      </c>
      <c r="AY48">
        <v>245.6</v>
      </c>
      <c r="AZ48">
        <v>1</v>
      </c>
      <c r="BA48">
        <v>210.5</v>
      </c>
      <c r="BB48">
        <v>0.93333333333333335</v>
      </c>
      <c r="BC48">
        <v>251.85</v>
      </c>
      <c r="BD48">
        <v>1.0677966101694916</v>
      </c>
      <c r="BE48">
        <v>298.89999999999998</v>
      </c>
      <c r="BF48">
        <v>1.0677966101694916</v>
      </c>
      <c r="BG48">
        <v>298.89999999999998</v>
      </c>
      <c r="BH48">
        <v>2.1694915254237288</v>
      </c>
      <c r="BI48">
        <v>611.94074074074069</v>
      </c>
      <c r="BN48">
        <v>4</v>
      </c>
      <c r="BO48">
        <v>1118</v>
      </c>
      <c r="BP48">
        <v>4</v>
      </c>
      <c r="BQ48">
        <v>1118</v>
      </c>
      <c r="BZ48">
        <v>4</v>
      </c>
      <c r="CA48">
        <v>1118</v>
      </c>
      <c r="CF48">
        <v>1</v>
      </c>
      <c r="CG48">
        <v>375</v>
      </c>
      <c r="CH48">
        <v>1</v>
      </c>
      <c r="CI48">
        <v>375</v>
      </c>
      <c r="CR48">
        <v>1</v>
      </c>
      <c r="CS48">
        <v>375</v>
      </c>
      <c r="CT48">
        <v>2.5</v>
      </c>
      <c r="CU48">
        <v>746.5</v>
      </c>
      <c r="CZ48">
        <v>5</v>
      </c>
      <c r="DA48">
        <v>1155</v>
      </c>
      <c r="DB48">
        <v>5</v>
      </c>
      <c r="DC48">
        <v>1155</v>
      </c>
      <c r="DL48">
        <v>5</v>
      </c>
      <c r="DM48">
        <v>1155</v>
      </c>
      <c r="DN48">
        <v>5</v>
      </c>
      <c r="DO48">
        <v>1155</v>
      </c>
      <c r="DP48">
        <v>3.3333333333333335</v>
      </c>
      <c r="DQ48">
        <v>882.66666666666663</v>
      </c>
      <c r="DR48">
        <v>2.1888888888888891</v>
      </c>
      <c r="DS48">
        <v>617.82608695652175</v>
      </c>
      <c r="DT48" s="2"/>
      <c r="DV48" s="2" t="s">
        <v>46</v>
      </c>
      <c r="DW48">
        <v>237.57142857142858</v>
      </c>
      <c r="DX48">
        <v>167.85714285714286</v>
      </c>
      <c r="DY48">
        <v>190.44444444444446</v>
      </c>
      <c r="DZ48">
        <v>197.91304347826087</v>
      </c>
      <c r="EA48">
        <v>288.55555555555554</v>
      </c>
      <c r="EB48">
        <v>238.88888888888889</v>
      </c>
      <c r="EC48">
        <v>184.66666666666666</v>
      </c>
      <c r="ED48">
        <v>237.37037037037038</v>
      </c>
    </row>
    <row r="49" spans="1:134" x14ac:dyDescent="0.3">
      <c r="A49" s="2" t="s">
        <v>47</v>
      </c>
      <c r="B49">
        <v>0.875</v>
      </c>
      <c r="C49">
        <v>526.33333333333337</v>
      </c>
      <c r="D49">
        <v>4.5714285714285712</v>
      </c>
      <c r="E49">
        <v>1386</v>
      </c>
      <c r="F49">
        <v>2.5</v>
      </c>
      <c r="G49">
        <v>1175</v>
      </c>
      <c r="H49">
        <v>2.5652173913043477</v>
      </c>
      <c r="I49">
        <v>1143.7333333333333</v>
      </c>
      <c r="J49">
        <v>2.875</v>
      </c>
      <c r="K49">
        <v>1108.1666666666667</v>
      </c>
      <c r="L49">
        <v>2.4</v>
      </c>
      <c r="M49">
        <v>906.42857142857144</v>
      </c>
      <c r="N49">
        <v>2.2000000000000002</v>
      </c>
      <c r="O49">
        <v>1499.6</v>
      </c>
      <c r="P49">
        <v>2.4642857142857144</v>
      </c>
      <c r="Q49">
        <v>1138.4444444444443</v>
      </c>
      <c r="R49">
        <v>2.5098039215686274</v>
      </c>
      <c r="S49">
        <v>1140.8484848484848</v>
      </c>
      <c r="T49">
        <v>3.25</v>
      </c>
      <c r="U49">
        <v>1291.3333333333333</v>
      </c>
      <c r="V49">
        <v>1.1428571428571428</v>
      </c>
      <c r="W49">
        <v>550.5</v>
      </c>
      <c r="X49">
        <v>1.625</v>
      </c>
      <c r="Y49">
        <v>815.75</v>
      </c>
      <c r="Z49">
        <v>2.0434782608695654</v>
      </c>
      <c r="AA49">
        <v>943.78571428571433</v>
      </c>
      <c r="AB49">
        <v>1.5</v>
      </c>
      <c r="AC49">
        <v>629.33333333333337</v>
      </c>
      <c r="AD49">
        <v>2.2999999999999998</v>
      </c>
      <c r="AE49">
        <v>938.83333333333337</v>
      </c>
      <c r="AF49">
        <v>2.2000000000000002</v>
      </c>
      <c r="AG49">
        <v>1080.1666666666667</v>
      </c>
      <c r="AH49">
        <v>2.0357142857142856</v>
      </c>
      <c r="AI49">
        <v>882.77777777777783</v>
      </c>
      <c r="AJ49">
        <v>2.0392156862745097</v>
      </c>
      <c r="AK49">
        <v>909.46875</v>
      </c>
      <c r="AL49">
        <v>2.2745098039215685</v>
      </c>
      <c r="AM49">
        <v>1026.9384615384615</v>
      </c>
      <c r="AN49">
        <v>1.375</v>
      </c>
      <c r="AO49">
        <v>685.5</v>
      </c>
      <c r="AP49">
        <v>1.5714285714285714</v>
      </c>
      <c r="AQ49">
        <v>557</v>
      </c>
      <c r="AR49">
        <v>1.125</v>
      </c>
      <c r="AS49">
        <v>818</v>
      </c>
      <c r="AT49">
        <v>1.3478260869565217</v>
      </c>
      <c r="AU49">
        <v>665.08333333333337</v>
      </c>
      <c r="AV49">
        <v>1.625</v>
      </c>
      <c r="AW49">
        <v>566.6</v>
      </c>
      <c r="AX49">
        <v>1.3</v>
      </c>
      <c r="AY49">
        <v>526.33333333333337</v>
      </c>
      <c r="AZ49">
        <v>1.5</v>
      </c>
      <c r="BA49">
        <v>537.14285714285711</v>
      </c>
      <c r="BB49">
        <v>1.4642857142857142</v>
      </c>
      <c r="BC49">
        <v>541.72222222222217</v>
      </c>
      <c r="BD49">
        <v>1.411764705882353</v>
      </c>
      <c r="BE49">
        <v>591.06666666666672</v>
      </c>
      <c r="BF49">
        <v>1.411764705882353</v>
      </c>
      <c r="BG49">
        <v>591.06666666666672</v>
      </c>
      <c r="BH49">
        <v>1.9869281045751634</v>
      </c>
      <c r="BI49">
        <v>889.29473684210529</v>
      </c>
      <c r="BJ49">
        <v>5</v>
      </c>
      <c r="BK49">
        <v>1519</v>
      </c>
      <c r="BL49">
        <v>0.66666666666666663</v>
      </c>
      <c r="BM49">
        <v>772</v>
      </c>
      <c r="BN49">
        <v>3</v>
      </c>
      <c r="BO49">
        <v>1377</v>
      </c>
      <c r="BP49">
        <v>2.5714285714285716</v>
      </c>
      <c r="BQ49">
        <v>1296.75</v>
      </c>
      <c r="BR49">
        <v>3</v>
      </c>
      <c r="BS49">
        <v>1066.5</v>
      </c>
      <c r="BX49">
        <v>3</v>
      </c>
      <c r="BY49">
        <v>1066.5</v>
      </c>
      <c r="BZ49">
        <v>2.6666666666666665</v>
      </c>
      <c r="CA49">
        <v>1220</v>
      </c>
      <c r="CB49">
        <v>0</v>
      </c>
      <c r="CD49">
        <v>3.3333333333333335</v>
      </c>
      <c r="CE49">
        <v>1182.3333333333333</v>
      </c>
      <c r="CF49">
        <v>1</v>
      </c>
      <c r="CG49">
        <v>213</v>
      </c>
      <c r="CH49">
        <v>1.7142857142857142</v>
      </c>
      <c r="CI49">
        <v>940</v>
      </c>
      <c r="CJ49">
        <v>0</v>
      </c>
      <c r="CP49">
        <v>0</v>
      </c>
      <c r="CR49">
        <v>1.3333333333333333</v>
      </c>
      <c r="CS49">
        <v>940</v>
      </c>
      <c r="CT49">
        <v>2</v>
      </c>
      <c r="CU49">
        <v>1108</v>
      </c>
      <c r="CV49">
        <v>2</v>
      </c>
      <c r="CW49">
        <v>445.5</v>
      </c>
      <c r="CX49">
        <v>0.66666666666666663</v>
      </c>
      <c r="CY49">
        <v>689</v>
      </c>
      <c r="CZ49">
        <v>1.5</v>
      </c>
      <c r="DA49">
        <v>867</v>
      </c>
      <c r="DB49">
        <v>1.2857142857142858</v>
      </c>
      <c r="DC49">
        <v>611.75</v>
      </c>
      <c r="DD49">
        <v>2</v>
      </c>
      <c r="DE49">
        <v>1564</v>
      </c>
      <c r="DJ49">
        <v>2</v>
      </c>
      <c r="DK49">
        <v>1564</v>
      </c>
      <c r="DL49">
        <v>1.4444444444444444</v>
      </c>
      <c r="DM49">
        <v>802.2</v>
      </c>
      <c r="DN49">
        <v>1.4444444444444444</v>
      </c>
      <c r="DO49">
        <v>802.2</v>
      </c>
      <c r="DP49">
        <v>1.8148148148148149</v>
      </c>
      <c r="DQ49">
        <v>1006.0666666666667</v>
      </c>
      <c r="DR49">
        <v>1.961111111111111</v>
      </c>
      <c r="DS49">
        <v>905.21818181818185</v>
      </c>
      <c r="DT49" s="2"/>
      <c r="DV49" s="2" t="s">
        <v>47</v>
      </c>
      <c r="DW49">
        <v>267.66666666666669</v>
      </c>
      <c r="DX49">
        <v>217</v>
      </c>
      <c r="DY49">
        <v>300.33333333333331</v>
      </c>
      <c r="DZ49">
        <v>261.66666666666669</v>
      </c>
      <c r="EA49">
        <v>287.5</v>
      </c>
      <c r="EB49">
        <v>301.28571428571428</v>
      </c>
      <c r="EC49">
        <v>354.8</v>
      </c>
      <c r="ED49">
        <v>311.55555555555554</v>
      </c>
    </row>
    <row r="50" spans="1:134" x14ac:dyDescent="0.3">
      <c r="A50" s="2" t="s">
        <v>48</v>
      </c>
      <c r="B50">
        <v>6.4444444444444446</v>
      </c>
      <c r="C50">
        <v>1722.8888888888889</v>
      </c>
      <c r="D50">
        <v>4.9000000000000004</v>
      </c>
      <c r="E50">
        <v>1382.8</v>
      </c>
      <c r="F50">
        <v>4.2222222222222223</v>
      </c>
      <c r="G50">
        <v>1665.4285714285713</v>
      </c>
      <c r="H50">
        <v>5.1785714285714288</v>
      </c>
      <c r="I50">
        <v>1576.6153846153845</v>
      </c>
      <c r="J50">
        <v>5</v>
      </c>
      <c r="K50">
        <v>1556.5555555555557</v>
      </c>
      <c r="L50">
        <v>5.4</v>
      </c>
      <c r="M50">
        <v>1562.4</v>
      </c>
      <c r="N50">
        <v>4.4000000000000004</v>
      </c>
      <c r="O50">
        <v>1550.375</v>
      </c>
      <c r="P50">
        <v>4.931034482758621</v>
      </c>
      <c r="Q50">
        <v>1556.8888888888889</v>
      </c>
      <c r="R50">
        <v>5.0526315789473681</v>
      </c>
      <c r="S50">
        <v>1566.566037735849</v>
      </c>
      <c r="T50">
        <v>1</v>
      </c>
      <c r="U50">
        <v>591</v>
      </c>
      <c r="V50">
        <v>1.9</v>
      </c>
      <c r="W50">
        <v>814.57142857142856</v>
      </c>
      <c r="X50">
        <v>2.7777777777777777</v>
      </c>
      <c r="Y50">
        <v>1020.7142857142857</v>
      </c>
      <c r="Z50">
        <v>1.8928571428571428</v>
      </c>
      <c r="AA50">
        <v>845.05555555555554</v>
      </c>
      <c r="AB50">
        <v>2.3333333333333335</v>
      </c>
      <c r="AC50">
        <v>708.625</v>
      </c>
      <c r="AD50">
        <v>2.2000000000000002</v>
      </c>
      <c r="AE50">
        <v>943.83333333333337</v>
      </c>
      <c r="AF50">
        <v>2.8</v>
      </c>
      <c r="AG50">
        <v>921.125</v>
      </c>
      <c r="AH50">
        <v>2.4482758620689653</v>
      </c>
      <c r="AI50">
        <v>850.0454545454545</v>
      </c>
      <c r="AJ50">
        <v>2.1754385964912282</v>
      </c>
      <c r="AK50">
        <v>847.8</v>
      </c>
      <c r="AL50">
        <v>3.6140350877192984</v>
      </c>
      <c r="AM50">
        <v>1257.4193548387098</v>
      </c>
      <c r="AN50">
        <v>3.3333333333333335</v>
      </c>
      <c r="AO50">
        <v>946.44444444444446</v>
      </c>
      <c r="AP50">
        <v>3.8</v>
      </c>
      <c r="AQ50">
        <v>1257.5</v>
      </c>
      <c r="AR50">
        <v>3.1111111111111112</v>
      </c>
      <c r="AS50">
        <v>839.77777777777783</v>
      </c>
      <c r="AT50">
        <v>3.4285714285714284</v>
      </c>
      <c r="AU50">
        <v>1023.25</v>
      </c>
      <c r="AV50">
        <v>3.8888888888888888</v>
      </c>
      <c r="AW50">
        <v>1100.1111111111111</v>
      </c>
      <c r="AX50">
        <v>3.8</v>
      </c>
      <c r="AY50">
        <v>1094.5</v>
      </c>
      <c r="AZ50">
        <v>3.8</v>
      </c>
      <c r="BA50">
        <v>1226.2</v>
      </c>
      <c r="BB50">
        <v>3.8275862068965516</v>
      </c>
      <c r="BC50">
        <v>1141.655172413793</v>
      </c>
      <c r="BD50">
        <v>3.6315789473684212</v>
      </c>
      <c r="BE50">
        <v>1083.4912280701753</v>
      </c>
      <c r="BF50">
        <v>3.6315789473684212</v>
      </c>
      <c r="BG50">
        <v>1083.4912280701753</v>
      </c>
      <c r="BH50">
        <v>3.6198830409356724</v>
      </c>
      <c r="BI50">
        <v>1191.3266666666666</v>
      </c>
      <c r="BJ50">
        <v>6</v>
      </c>
      <c r="BK50">
        <v>1611</v>
      </c>
      <c r="BN50">
        <v>5</v>
      </c>
      <c r="BO50">
        <v>1863</v>
      </c>
      <c r="BP50">
        <v>5.5</v>
      </c>
      <c r="BQ50">
        <v>1737</v>
      </c>
      <c r="BR50">
        <v>6</v>
      </c>
      <c r="BS50">
        <v>2041</v>
      </c>
      <c r="BX50">
        <v>6</v>
      </c>
      <c r="BY50">
        <v>2041</v>
      </c>
      <c r="BZ50">
        <v>5.666666666666667</v>
      </c>
      <c r="CA50">
        <v>1838.3333333333333</v>
      </c>
      <c r="CB50">
        <v>2</v>
      </c>
      <c r="CC50">
        <v>572</v>
      </c>
      <c r="CF50">
        <v>2</v>
      </c>
      <c r="CG50">
        <v>510</v>
      </c>
      <c r="CH50">
        <v>2</v>
      </c>
      <c r="CI50">
        <v>541</v>
      </c>
      <c r="CJ50">
        <v>2</v>
      </c>
      <c r="CK50">
        <v>230</v>
      </c>
      <c r="CP50">
        <v>2</v>
      </c>
      <c r="CQ50">
        <v>230</v>
      </c>
      <c r="CR50">
        <v>2</v>
      </c>
      <c r="CS50">
        <v>437.33333333333331</v>
      </c>
      <c r="CT50">
        <v>3.8333333333333335</v>
      </c>
      <c r="CU50">
        <v>1137.8333333333333</v>
      </c>
      <c r="CV50">
        <v>7</v>
      </c>
      <c r="CW50">
        <v>2256</v>
      </c>
      <c r="CZ50">
        <v>7</v>
      </c>
      <c r="DA50">
        <v>2113</v>
      </c>
      <c r="DB50">
        <v>7</v>
      </c>
      <c r="DC50">
        <v>2184.5</v>
      </c>
      <c r="DD50">
        <v>8</v>
      </c>
      <c r="DE50">
        <v>2225</v>
      </c>
      <c r="DJ50">
        <v>8</v>
      </c>
      <c r="DK50">
        <v>2225</v>
      </c>
      <c r="DL50">
        <v>7.333333333333333</v>
      </c>
      <c r="DM50">
        <v>2198</v>
      </c>
      <c r="DN50">
        <v>7.333333333333333</v>
      </c>
      <c r="DO50">
        <v>2198</v>
      </c>
      <c r="DP50">
        <v>5</v>
      </c>
      <c r="DQ50">
        <v>1491.2222222222222</v>
      </c>
      <c r="DR50">
        <v>3.6888888888888891</v>
      </c>
      <c r="DS50">
        <v>1208.3018867924529</v>
      </c>
      <c r="DT50" s="2"/>
      <c r="DV50" s="2" t="s">
        <v>48</v>
      </c>
      <c r="DW50">
        <v>275</v>
      </c>
      <c r="DX50">
        <v>259.33333333333331</v>
      </c>
      <c r="DY50">
        <v>262</v>
      </c>
      <c r="DZ50">
        <v>266</v>
      </c>
      <c r="EA50">
        <v>320.11111111111109</v>
      </c>
      <c r="EB50">
        <v>305.7</v>
      </c>
      <c r="EC50">
        <v>279.375</v>
      </c>
      <c r="ED50">
        <v>302.7037037037037</v>
      </c>
    </row>
    <row r="51" spans="1:134" x14ac:dyDescent="0.3">
      <c r="A51" s="2" t="s">
        <v>49</v>
      </c>
      <c r="B51">
        <v>4.5</v>
      </c>
      <c r="C51">
        <v>1401.4</v>
      </c>
      <c r="D51">
        <v>5.8</v>
      </c>
      <c r="E51">
        <v>1772.9</v>
      </c>
      <c r="F51">
        <v>5.5555555555555554</v>
      </c>
      <c r="G51">
        <v>1514.1111111111111</v>
      </c>
      <c r="H51">
        <v>5.2758620689655169</v>
      </c>
      <c r="I51">
        <v>1564.4827586206898</v>
      </c>
      <c r="J51">
        <v>5.25</v>
      </c>
      <c r="K51">
        <v>1574</v>
      </c>
      <c r="L51">
        <v>5.2</v>
      </c>
      <c r="M51">
        <v>1580</v>
      </c>
      <c r="N51">
        <v>4.4000000000000004</v>
      </c>
      <c r="O51">
        <v>1475.5</v>
      </c>
      <c r="P51">
        <v>4.9285714285714288</v>
      </c>
      <c r="Q51">
        <v>1540.9642857142858</v>
      </c>
      <c r="R51">
        <v>5.1052631578947372</v>
      </c>
      <c r="S51">
        <v>1552.9298245614036</v>
      </c>
      <c r="T51">
        <v>2.2999999999999998</v>
      </c>
      <c r="U51">
        <v>927.71428571428567</v>
      </c>
      <c r="V51">
        <v>1.2</v>
      </c>
      <c r="W51">
        <v>603.4</v>
      </c>
      <c r="X51">
        <v>1.7777777777777777</v>
      </c>
      <c r="Y51">
        <v>1043.5999999999999</v>
      </c>
      <c r="Z51">
        <v>1.7586206896551724</v>
      </c>
      <c r="AA51">
        <v>866.41176470588232</v>
      </c>
      <c r="AB51">
        <v>2</v>
      </c>
      <c r="AC51">
        <v>738.5</v>
      </c>
      <c r="AD51">
        <v>1.9</v>
      </c>
      <c r="AE51">
        <v>721.75</v>
      </c>
      <c r="AF51">
        <v>2</v>
      </c>
      <c r="AG51">
        <v>614.375</v>
      </c>
      <c r="AH51">
        <v>1.9642857142857142</v>
      </c>
      <c r="AI51">
        <v>687.27272727272725</v>
      </c>
      <c r="AJ51">
        <v>1.8596491228070176</v>
      </c>
      <c r="AK51">
        <v>765.35897435897436</v>
      </c>
      <c r="AL51">
        <v>3.4824561403508771</v>
      </c>
      <c r="AM51">
        <v>1232.9791666666667</v>
      </c>
      <c r="AN51">
        <v>2.2000000000000002</v>
      </c>
      <c r="AO51">
        <v>636.20000000000005</v>
      </c>
      <c r="AP51">
        <v>2.2999999999999998</v>
      </c>
      <c r="AQ51">
        <v>628.6</v>
      </c>
      <c r="AR51">
        <v>1.7777777777777777</v>
      </c>
      <c r="AS51">
        <v>575.66666666666663</v>
      </c>
      <c r="AT51">
        <v>2.103448275862069</v>
      </c>
      <c r="AU51">
        <v>614.79310344827582</v>
      </c>
      <c r="AV51">
        <v>2.25</v>
      </c>
      <c r="AW51">
        <v>708.75</v>
      </c>
      <c r="AX51">
        <v>2.8</v>
      </c>
      <c r="AY51">
        <v>731.3</v>
      </c>
      <c r="AZ51">
        <v>2.1</v>
      </c>
      <c r="BA51">
        <v>626.29999999999995</v>
      </c>
      <c r="BB51">
        <v>2.3928571428571428</v>
      </c>
      <c r="BC51">
        <v>687.35714285714289</v>
      </c>
      <c r="BD51">
        <v>2.2456140350877192</v>
      </c>
      <c r="BE51">
        <v>650.43859649122805</v>
      </c>
      <c r="BF51">
        <v>2.2456140350877192</v>
      </c>
      <c r="BG51">
        <v>650.43859649122805</v>
      </c>
      <c r="BH51">
        <v>3.0701754385964914</v>
      </c>
      <c r="BI51">
        <v>1015.9542483660131</v>
      </c>
      <c r="BN51">
        <v>6</v>
      </c>
      <c r="BO51">
        <v>2218</v>
      </c>
      <c r="BP51">
        <v>6</v>
      </c>
      <c r="BQ51">
        <v>2218</v>
      </c>
      <c r="BR51">
        <v>7</v>
      </c>
      <c r="BS51">
        <v>1975.5</v>
      </c>
      <c r="BX51">
        <v>7</v>
      </c>
      <c r="BY51">
        <v>1975.5</v>
      </c>
      <c r="BZ51">
        <v>6.666666666666667</v>
      </c>
      <c r="CA51">
        <v>2056.3333333333335</v>
      </c>
      <c r="CF51">
        <v>1</v>
      </c>
      <c r="CG51">
        <v>140</v>
      </c>
      <c r="CH51">
        <v>1</v>
      </c>
      <c r="CI51">
        <v>140</v>
      </c>
      <c r="CJ51">
        <v>1</v>
      </c>
      <c r="CK51">
        <v>611</v>
      </c>
      <c r="CP51">
        <v>1</v>
      </c>
      <c r="CQ51">
        <v>611</v>
      </c>
      <c r="CR51">
        <v>1</v>
      </c>
      <c r="CS51">
        <v>375.5</v>
      </c>
      <c r="CT51">
        <v>3.8333333333333335</v>
      </c>
      <c r="CU51">
        <v>1384</v>
      </c>
      <c r="CZ51">
        <v>9</v>
      </c>
      <c r="DA51">
        <v>2210</v>
      </c>
      <c r="DB51">
        <v>9</v>
      </c>
      <c r="DC51">
        <v>2210</v>
      </c>
      <c r="DD51">
        <v>2</v>
      </c>
      <c r="DE51">
        <v>476.5</v>
      </c>
      <c r="DJ51">
        <v>2</v>
      </c>
      <c r="DK51">
        <v>476.5</v>
      </c>
      <c r="DL51">
        <v>4.333333333333333</v>
      </c>
      <c r="DM51">
        <v>1054.3333333333333</v>
      </c>
      <c r="DN51">
        <v>4.333333333333333</v>
      </c>
      <c r="DO51">
        <v>1054.3333333333333</v>
      </c>
      <c r="DP51">
        <v>4</v>
      </c>
      <c r="DQ51">
        <v>1260.375</v>
      </c>
      <c r="DR51">
        <v>3.1166666666666667</v>
      </c>
      <c r="DS51">
        <v>1028.0993788819876</v>
      </c>
      <c r="DT51" s="2"/>
      <c r="DV51" s="2" t="s">
        <v>49</v>
      </c>
      <c r="DW51">
        <v>302.16666666666669</v>
      </c>
      <c r="DX51">
        <v>277.25</v>
      </c>
      <c r="DY51">
        <v>302</v>
      </c>
      <c r="DZ51">
        <v>293.04545454545456</v>
      </c>
      <c r="EA51">
        <v>312.75</v>
      </c>
      <c r="EB51">
        <v>349.2</v>
      </c>
      <c r="EC51">
        <v>330</v>
      </c>
      <c r="ED51">
        <v>331.92857142857144</v>
      </c>
    </row>
    <row r="52" spans="1:134" x14ac:dyDescent="0.3">
      <c r="A52" s="2" t="s">
        <v>50</v>
      </c>
      <c r="B52">
        <v>5.6</v>
      </c>
      <c r="C52">
        <v>1632.3</v>
      </c>
      <c r="D52">
        <v>5.0999999999999996</v>
      </c>
      <c r="E52">
        <v>1361.1</v>
      </c>
      <c r="F52">
        <v>4.8</v>
      </c>
      <c r="G52">
        <v>1446.7</v>
      </c>
      <c r="H52">
        <v>5.166666666666667</v>
      </c>
      <c r="I52">
        <v>1480.0333333333333</v>
      </c>
      <c r="J52">
        <v>5.3</v>
      </c>
      <c r="K52">
        <v>1496.8</v>
      </c>
      <c r="L52">
        <v>5</v>
      </c>
      <c r="M52">
        <v>1403.3333333333333</v>
      </c>
      <c r="N52">
        <v>4.7777777777777777</v>
      </c>
      <c r="O52">
        <v>1445.25</v>
      </c>
      <c r="P52">
        <v>5.0357142857142856</v>
      </c>
      <c r="Q52">
        <v>1450.3703703703704</v>
      </c>
      <c r="R52">
        <v>5.1034482758620694</v>
      </c>
      <c r="S52">
        <v>1465.9824561403509</v>
      </c>
      <c r="T52">
        <v>2.1</v>
      </c>
      <c r="U52">
        <v>654.5</v>
      </c>
      <c r="V52">
        <v>2.5</v>
      </c>
      <c r="W52">
        <v>878.5</v>
      </c>
      <c r="X52">
        <v>2.4</v>
      </c>
      <c r="Y52">
        <v>755.75</v>
      </c>
      <c r="Z52">
        <v>2.3333333333333335</v>
      </c>
      <c r="AA52">
        <v>772.77272727272725</v>
      </c>
      <c r="AB52">
        <v>2.1</v>
      </c>
      <c r="AC52">
        <v>883</v>
      </c>
      <c r="AD52">
        <v>2.3333333333333335</v>
      </c>
      <c r="AE52">
        <v>788</v>
      </c>
      <c r="AF52">
        <v>2.5555555555555554</v>
      </c>
      <c r="AG52">
        <v>1070.8571428571429</v>
      </c>
      <c r="AH52">
        <v>2.3214285714285716</v>
      </c>
      <c r="AI52">
        <v>915.5</v>
      </c>
      <c r="AJ52">
        <v>2.3275862068965516</v>
      </c>
      <c r="AK52">
        <v>840.73809523809518</v>
      </c>
      <c r="AL52">
        <v>3.7155172413793105</v>
      </c>
      <c r="AM52">
        <v>1200.7272727272727</v>
      </c>
      <c r="AN52">
        <v>3.2</v>
      </c>
      <c r="AO52">
        <v>946.2</v>
      </c>
      <c r="AP52">
        <v>2.8</v>
      </c>
      <c r="AQ52">
        <v>803.9</v>
      </c>
      <c r="AR52">
        <v>2.8</v>
      </c>
      <c r="AS52">
        <v>785.9</v>
      </c>
      <c r="AT52">
        <v>2.9333333333333331</v>
      </c>
      <c r="AU52">
        <v>845.33333333333337</v>
      </c>
      <c r="AV52">
        <v>2</v>
      </c>
      <c r="AW52">
        <v>637.44444444444446</v>
      </c>
      <c r="AX52">
        <v>2.4444444444444446</v>
      </c>
      <c r="AY52">
        <v>704.77777777777783</v>
      </c>
      <c r="AZ52">
        <v>3.2222222222222223</v>
      </c>
      <c r="BA52">
        <v>797.55555555555554</v>
      </c>
      <c r="BB52">
        <v>2.5357142857142856</v>
      </c>
      <c r="BC52">
        <v>713.25925925925924</v>
      </c>
      <c r="BD52">
        <v>2.7413793103448274</v>
      </c>
      <c r="BE52">
        <v>782.77192982456143</v>
      </c>
      <c r="BF52">
        <v>2.7413793103448274</v>
      </c>
      <c r="BG52">
        <v>782.77192982456143</v>
      </c>
      <c r="BH52">
        <v>3.3908045977011496</v>
      </c>
      <c r="BI52">
        <v>1048.0128205128206</v>
      </c>
      <c r="BT52">
        <v>2</v>
      </c>
      <c r="BU52">
        <v>580</v>
      </c>
      <c r="BV52">
        <v>4</v>
      </c>
      <c r="BW52">
        <v>1011</v>
      </c>
      <c r="BX52">
        <v>3</v>
      </c>
      <c r="BY52">
        <v>795.5</v>
      </c>
      <c r="BZ52">
        <v>3</v>
      </c>
      <c r="CA52">
        <v>795.5</v>
      </c>
      <c r="CL52">
        <v>6</v>
      </c>
      <c r="CM52">
        <v>1723</v>
      </c>
      <c r="CN52">
        <v>3</v>
      </c>
      <c r="CO52">
        <v>1039</v>
      </c>
      <c r="CP52">
        <v>4.5</v>
      </c>
      <c r="CQ52">
        <v>1381</v>
      </c>
      <c r="CR52">
        <v>4.5</v>
      </c>
      <c r="CS52">
        <v>1381</v>
      </c>
      <c r="CT52">
        <v>3.75</v>
      </c>
      <c r="CU52">
        <v>1088.25</v>
      </c>
      <c r="DF52">
        <v>5</v>
      </c>
      <c r="DG52">
        <v>1130</v>
      </c>
      <c r="DH52">
        <v>7</v>
      </c>
      <c r="DI52">
        <v>1725</v>
      </c>
      <c r="DJ52">
        <v>6</v>
      </c>
      <c r="DK52">
        <v>1427.5</v>
      </c>
      <c r="DL52">
        <v>6</v>
      </c>
      <c r="DM52">
        <v>1427.5</v>
      </c>
      <c r="DN52">
        <v>6</v>
      </c>
      <c r="DO52">
        <v>1427.5</v>
      </c>
      <c r="DP52">
        <v>4.5</v>
      </c>
      <c r="DQ52">
        <v>1201.3333333333333</v>
      </c>
      <c r="DR52">
        <v>3.4277777777777776</v>
      </c>
      <c r="DS52">
        <v>1053.6913580246915</v>
      </c>
      <c r="DT52" s="2"/>
      <c r="DV52" s="2" t="s">
        <v>50</v>
      </c>
      <c r="DW52">
        <v>285.83333333333331</v>
      </c>
      <c r="DX52">
        <v>240.42857142857142</v>
      </c>
      <c r="DY52">
        <v>316.71428571428572</v>
      </c>
      <c r="DZ52">
        <v>280.75</v>
      </c>
      <c r="EA52">
        <v>319.8</v>
      </c>
      <c r="EB52">
        <v>246.44444444444446</v>
      </c>
      <c r="EC52">
        <v>270.875</v>
      </c>
      <c r="ED52">
        <v>280.85185185185185</v>
      </c>
    </row>
    <row r="53" spans="1:134" x14ac:dyDescent="0.3">
      <c r="A53" s="2" t="s">
        <v>51</v>
      </c>
      <c r="B53">
        <v>5.7</v>
      </c>
      <c r="C53">
        <v>1783</v>
      </c>
      <c r="D53">
        <v>5.0999999999999996</v>
      </c>
      <c r="E53">
        <v>1615.3</v>
      </c>
      <c r="F53">
        <v>5.4444444444444446</v>
      </c>
      <c r="G53">
        <v>1646.3333333333333</v>
      </c>
      <c r="H53">
        <v>5.4137931034482758</v>
      </c>
      <c r="I53">
        <v>1682.7586206896551</v>
      </c>
      <c r="J53">
        <v>5.3</v>
      </c>
      <c r="K53">
        <v>1734</v>
      </c>
      <c r="L53">
        <v>5.6</v>
      </c>
      <c r="M53">
        <v>1762</v>
      </c>
      <c r="N53">
        <v>6.2222222222222223</v>
      </c>
      <c r="O53">
        <v>2023.4444444444443</v>
      </c>
      <c r="P53">
        <v>5.6896551724137927</v>
      </c>
      <c r="Q53">
        <v>1833.4827586206898</v>
      </c>
      <c r="R53">
        <v>5.5517241379310347</v>
      </c>
      <c r="S53">
        <v>1758.1206896551723</v>
      </c>
      <c r="T53">
        <v>1.7</v>
      </c>
      <c r="U53">
        <v>481.875</v>
      </c>
      <c r="V53">
        <v>1.6</v>
      </c>
      <c r="W53">
        <v>548.28571428571433</v>
      </c>
      <c r="X53">
        <v>1.7777777777777777</v>
      </c>
      <c r="Y53">
        <v>617.28571428571433</v>
      </c>
      <c r="Z53">
        <v>1.6896551724137931</v>
      </c>
      <c r="AA53">
        <v>546.09090909090912</v>
      </c>
      <c r="AB53">
        <v>1.6</v>
      </c>
      <c r="AC53">
        <v>681.85714285714289</v>
      </c>
      <c r="AD53">
        <v>1.6</v>
      </c>
      <c r="AE53">
        <v>638.14285714285711</v>
      </c>
      <c r="AF53">
        <v>0.88888888888888884</v>
      </c>
      <c r="AG53">
        <v>267.83333333333331</v>
      </c>
      <c r="AH53">
        <v>1.3793103448275863</v>
      </c>
      <c r="AI53">
        <v>542.35</v>
      </c>
      <c r="AJ53">
        <v>1.5344827586206897</v>
      </c>
      <c r="AK53">
        <v>544.30952380952385</v>
      </c>
      <c r="AL53">
        <v>3.5431034482758621</v>
      </c>
      <c r="AM53">
        <v>1248.32</v>
      </c>
      <c r="AN53">
        <v>2.6</v>
      </c>
      <c r="AO53">
        <v>860.5</v>
      </c>
      <c r="AP53">
        <v>2.4</v>
      </c>
      <c r="AQ53">
        <v>762.3</v>
      </c>
      <c r="AR53">
        <v>2.7777777777777777</v>
      </c>
      <c r="AS53">
        <v>834.22222222222217</v>
      </c>
      <c r="AT53">
        <v>2.5862068965517242</v>
      </c>
      <c r="AU53">
        <v>818.48275862068965</v>
      </c>
      <c r="AV53">
        <v>1.9</v>
      </c>
      <c r="AW53">
        <v>538.44444444444446</v>
      </c>
      <c r="AX53">
        <v>2.4</v>
      </c>
      <c r="AY53">
        <v>750</v>
      </c>
      <c r="AZ53">
        <v>2.2222222222222223</v>
      </c>
      <c r="BA53">
        <v>582.88888888888891</v>
      </c>
      <c r="BB53">
        <v>2.1724137931034484</v>
      </c>
      <c r="BC53">
        <v>628.28571428571433</v>
      </c>
      <c r="BD53">
        <v>2.3793103448275863</v>
      </c>
      <c r="BE53">
        <v>725.0526315789474</v>
      </c>
      <c r="BF53">
        <v>2.3793103448275863</v>
      </c>
      <c r="BG53">
        <v>725.0526315789474</v>
      </c>
      <c r="BH53">
        <v>3.1551724137931036</v>
      </c>
      <c r="BI53">
        <v>1058.343949044586</v>
      </c>
      <c r="BN53">
        <v>5</v>
      </c>
      <c r="BO53">
        <v>1778</v>
      </c>
      <c r="BP53">
        <v>5</v>
      </c>
      <c r="BQ53">
        <v>1778</v>
      </c>
      <c r="BV53">
        <v>6</v>
      </c>
      <c r="BW53">
        <v>1857</v>
      </c>
      <c r="BX53">
        <v>6</v>
      </c>
      <c r="BY53">
        <v>1857</v>
      </c>
      <c r="BZ53">
        <v>5.5</v>
      </c>
      <c r="CA53">
        <v>1817.5</v>
      </c>
      <c r="CF53">
        <v>2</v>
      </c>
      <c r="CG53">
        <v>618</v>
      </c>
      <c r="CH53">
        <v>2</v>
      </c>
      <c r="CI53">
        <v>618</v>
      </c>
      <c r="CN53">
        <v>1</v>
      </c>
      <c r="CO53">
        <v>390</v>
      </c>
      <c r="CP53">
        <v>1</v>
      </c>
      <c r="CQ53">
        <v>390</v>
      </c>
      <c r="CR53">
        <v>1.5</v>
      </c>
      <c r="CS53">
        <v>504</v>
      </c>
      <c r="CT53">
        <v>3.5</v>
      </c>
      <c r="CU53">
        <v>1160.75</v>
      </c>
      <c r="CZ53">
        <v>3</v>
      </c>
      <c r="DA53">
        <v>828</v>
      </c>
      <c r="DB53">
        <v>3</v>
      </c>
      <c r="DC53">
        <v>828</v>
      </c>
      <c r="DH53">
        <v>3</v>
      </c>
      <c r="DI53">
        <v>618</v>
      </c>
      <c r="DJ53">
        <v>3</v>
      </c>
      <c r="DK53">
        <v>618</v>
      </c>
      <c r="DL53">
        <v>3</v>
      </c>
      <c r="DM53">
        <v>723</v>
      </c>
      <c r="DN53">
        <v>3</v>
      </c>
      <c r="DO53">
        <v>723</v>
      </c>
      <c r="DP53">
        <v>3.3333333333333335</v>
      </c>
      <c r="DQ53">
        <v>1014.8333333333334</v>
      </c>
      <c r="DR53">
        <v>3.161111111111111</v>
      </c>
      <c r="DS53">
        <v>1056.7423312883436</v>
      </c>
      <c r="DT53" s="2"/>
      <c r="DV53" s="2" t="s">
        <v>51</v>
      </c>
      <c r="DW53">
        <v>338.14285714285717</v>
      </c>
      <c r="DX53">
        <v>267.28571428571428</v>
      </c>
      <c r="DY53">
        <v>207.83333333333334</v>
      </c>
      <c r="DZ53">
        <v>274.25</v>
      </c>
      <c r="EA53">
        <v>259.7</v>
      </c>
      <c r="EB53">
        <v>343.7</v>
      </c>
      <c r="EC53">
        <v>369.88888888888891</v>
      </c>
      <c r="ED53">
        <v>322.86206896551727</v>
      </c>
    </row>
    <row r="54" spans="1:134" x14ac:dyDescent="0.3">
      <c r="A54" s="2" t="s">
        <v>52</v>
      </c>
      <c r="B54">
        <v>5.2</v>
      </c>
      <c r="C54">
        <v>1576.6</v>
      </c>
      <c r="D54">
        <v>6.2</v>
      </c>
      <c r="E54">
        <v>1882.7</v>
      </c>
      <c r="F54">
        <v>5.666666666666667</v>
      </c>
      <c r="G54">
        <v>1619.5555555555557</v>
      </c>
      <c r="H54">
        <v>5.6896551724137927</v>
      </c>
      <c r="I54">
        <v>1695.4827586206898</v>
      </c>
      <c r="J54">
        <v>5.8</v>
      </c>
      <c r="K54">
        <v>1755.4</v>
      </c>
      <c r="L54">
        <v>5.4</v>
      </c>
      <c r="M54">
        <v>1480.1</v>
      </c>
      <c r="N54">
        <v>6.3</v>
      </c>
      <c r="O54">
        <v>1874.3</v>
      </c>
      <c r="P54">
        <v>5.833333333333333</v>
      </c>
      <c r="Q54">
        <v>1703.2666666666667</v>
      </c>
      <c r="R54">
        <v>5.7627118644067794</v>
      </c>
      <c r="S54">
        <v>1699.4406779661017</v>
      </c>
      <c r="T54">
        <v>1.9</v>
      </c>
      <c r="U54">
        <v>761.57142857142856</v>
      </c>
      <c r="V54">
        <v>0.8</v>
      </c>
      <c r="W54">
        <v>350.71428571428572</v>
      </c>
      <c r="X54">
        <v>1.4444444444444444</v>
      </c>
      <c r="Y54">
        <v>463.14285714285717</v>
      </c>
      <c r="Z54">
        <v>1.3793103448275863</v>
      </c>
      <c r="AA54">
        <v>525.14285714285711</v>
      </c>
      <c r="AB54">
        <v>0.9</v>
      </c>
      <c r="AC54">
        <v>551.5</v>
      </c>
      <c r="AD54">
        <v>2.2999999999999998</v>
      </c>
      <c r="AE54">
        <v>942</v>
      </c>
      <c r="AF54">
        <v>0.9</v>
      </c>
      <c r="AG54">
        <v>334.42857142857144</v>
      </c>
      <c r="AH54">
        <v>1.3666666666666667</v>
      </c>
      <c r="AI54">
        <v>612.20000000000005</v>
      </c>
      <c r="AJ54">
        <v>1.3728813559322033</v>
      </c>
      <c r="AK54">
        <v>567.60975609756099</v>
      </c>
      <c r="AL54">
        <v>3.5677966101694913</v>
      </c>
      <c r="AM54">
        <v>1235.3900000000001</v>
      </c>
      <c r="AN54">
        <v>2.9</v>
      </c>
      <c r="AO54">
        <v>776.1</v>
      </c>
      <c r="AP54">
        <v>3.3</v>
      </c>
      <c r="AQ54">
        <v>801.9</v>
      </c>
      <c r="AR54">
        <v>2.8888888888888888</v>
      </c>
      <c r="AS54">
        <v>737</v>
      </c>
      <c r="AT54">
        <v>3.0344827586206895</v>
      </c>
      <c r="AU54">
        <v>772.86206896551721</v>
      </c>
      <c r="AV54">
        <v>2.5</v>
      </c>
      <c r="AW54">
        <v>737.5</v>
      </c>
      <c r="AX54">
        <v>2.4</v>
      </c>
      <c r="AY54">
        <v>695.5</v>
      </c>
      <c r="AZ54">
        <v>2.7</v>
      </c>
      <c r="BA54">
        <v>768.3</v>
      </c>
      <c r="BB54">
        <v>2.5333333333333332</v>
      </c>
      <c r="BC54">
        <v>733.76666666666665</v>
      </c>
      <c r="BD54">
        <v>2.7796610169491527</v>
      </c>
      <c r="BE54">
        <v>752.98305084745766</v>
      </c>
      <c r="BF54">
        <v>2.7796610169491527</v>
      </c>
      <c r="BG54">
        <v>752.98305084745766</v>
      </c>
      <c r="BH54">
        <v>3.3050847457627119</v>
      </c>
      <c r="BI54">
        <v>1056.3836477987422</v>
      </c>
      <c r="BN54">
        <v>7</v>
      </c>
      <c r="BO54">
        <v>1690</v>
      </c>
      <c r="BP54">
        <v>7</v>
      </c>
      <c r="BQ54">
        <v>1690</v>
      </c>
      <c r="BZ54">
        <v>7</v>
      </c>
      <c r="CA54">
        <v>1690</v>
      </c>
      <c r="CF54">
        <v>2</v>
      </c>
      <c r="CG54">
        <v>590</v>
      </c>
      <c r="CH54">
        <v>2</v>
      </c>
      <c r="CI54">
        <v>590</v>
      </c>
      <c r="CR54">
        <v>2</v>
      </c>
      <c r="CS54">
        <v>590</v>
      </c>
      <c r="CT54">
        <v>4.5</v>
      </c>
      <c r="CU54">
        <v>1140</v>
      </c>
      <c r="CZ54">
        <v>2</v>
      </c>
      <c r="DA54">
        <v>706</v>
      </c>
      <c r="DB54">
        <v>2</v>
      </c>
      <c r="DC54">
        <v>706</v>
      </c>
      <c r="DL54">
        <v>2</v>
      </c>
      <c r="DM54">
        <v>706</v>
      </c>
      <c r="DN54">
        <v>2</v>
      </c>
      <c r="DO54">
        <v>706</v>
      </c>
      <c r="DP54">
        <v>3.6666666666666665</v>
      </c>
      <c r="DQ54">
        <v>995.33333333333337</v>
      </c>
      <c r="DR54">
        <v>3.3111111111111109</v>
      </c>
      <c r="DS54">
        <v>1055.2530864197531</v>
      </c>
      <c r="DT54" s="2"/>
      <c r="DV54" s="2" t="s">
        <v>52</v>
      </c>
      <c r="DW54">
        <v>358</v>
      </c>
      <c r="DX54">
        <v>301.42857142857144</v>
      </c>
      <c r="DY54">
        <v>267.85714285714283</v>
      </c>
      <c r="DZ54">
        <v>306.64999999999998</v>
      </c>
      <c r="EA54">
        <v>349.9</v>
      </c>
      <c r="EB54">
        <v>348.8</v>
      </c>
      <c r="EC54">
        <v>313.10000000000002</v>
      </c>
      <c r="ED54">
        <v>337.26666666666665</v>
      </c>
    </row>
    <row r="55" spans="1:134" x14ac:dyDescent="0.3">
      <c r="A55" s="2" t="s">
        <v>53</v>
      </c>
      <c r="B55">
        <v>3.5</v>
      </c>
      <c r="C55">
        <v>1227.8</v>
      </c>
      <c r="D55">
        <v>4.75</v>
      </c>
      <c r="E55">
        <v>1617.25</v>
      </c>
      <c r="F55">
        <v>4.7</v>
      </c>
      <c r="G55">
        <v>1680.7</v>
      </c>
      <c r="H55">
        <v>4.2857142857142856</v>
      </c>
      <c r="I55">
        <v>1500.8214285714287</v>
      </c>
      <c r="J55">
        <v>4.5</v>
      </c>
      <c r="K55">
        <v>1527.4</v>
      </c>
      <c r="L55">
        <v>4.2222222222222223</v>
      </c>
      <c r="M55">
        <v>1368.5555555555557</v>
      </c>
      <c r="N55">
        <v>4.666666666666667</v>
      </c>
      <c r="O55">
        <v>1565.8888888888889</v>
      </c>
      <c r="P55">
        <v>4.4642857142857144</v>
      </c>
      <c r="Q55">
        <v>1488.7142857142858</v>
      </c>
      <c r="R55">
        <v>4.375</v>
      </c>
      <c r="S55">
        <v>1494.7678571428571</v>
      </c>
      <c r="T55">
        <v>2.1</v>
      </c>
      <c r="U55">
        <v>808.22222222222217</v>
      </c>
      <c r="V55">
        <v>1.5</v>
      </c>
      <c r="W55">
        <v>573.66666666666663</v>
      </c>
      <c r="X55">
        <v>1.5</v>
      </c>
      <c r="Y55">
        <v>615.125</v>
      </c>
      <c r="Z55">
        <v>1.7142857142857142</v>
      </c>
      <c r="AA55">
        <v>679.86956521739125</v>
      </c>
      <c r="AB55">
        <v>1.5</v>
      </c>
      <c r="AC55">
        <v>696.85714285714289</v>
      </c>
      <c r="AD55">
        <v>1.7777777777777777</v>
      </c>
      <c r="AE55">
        <v>917</v>
      </c>
      <c r="AF55">
        <v>1.4444444444444444</v>
      </c>
      <c r="AG55">
        <v>530</v>
      </c>
      <c r="AH55">
        <v>1.5714285714285714</v>
      </c>
      <c r="AI55">
        <v>704.5</v>
      </c>
      <c r="AJ55">
        <v>1.6428571428571428</v>
      </c>
      <c r="AK55">
        <v>691.32558139534888</v>
      </c>
      <c r="AL55">
        <v>3.0089285714285716</v>
      </c>
      <c r="AM55">
        <v>1145.7979797979799</v>
      </c>
      <c r="AN55">
        <v>1.9</v>
      </c>
      <c r="AO55">
        <v>593.44444444444446</v>
      </c>
      <c r="AP55">
        <v>2.5</v>
      </c>
      <c r="AQ55">
        <v>605.875</v>
      </c>
      <c r="AR55">
        <v>2.4</v>
      </c>
      <c r="AS55">
        <v>701.9</v>
      </c>
      <c r="AT55">
        <v>2.25</v>
      </c>
      <c r="AU55">
        <v>637.2962962962963</v>
      </c>
      <c r="AV55">
        <v>2.2999999999999998</v>
      </c>
      <c r="AW55">
        <v>649.9</v>
      </c>
      <c r="AX55">
        <v>2</v>
      </c>
      <c r="AY55">
        <v>595.66666666666663</v>
      </c>
      <c r="AZ55">
        <v>2.1111111111111112</v>
      </c>
      <c r="BA55">
        <v>614.66666666666663</v>
      </c>
      <c r="BB55">
        <v>2.1428571428571428</v>
      </c>
      <c r="BC55">
        <v>621.14285714285711</v>
      </c>
      <c r="BD55">
        <v>2.1964285714285716</v>
      </c>
      <c r="BE55">
        <v>629.07272727272732</v>
      </c>
      <c r="BF55">
        <v>2.1964285714285716</v>
      </c>
      <c r="BG55">
        <v>629.07272727272732</v>
      </c>
      <c r="BH55">
        <v>2.7380952380952381</v>
      </c>
      <c r="BI55">
        <v>961.2532467532468</v>
      </c>
      <c r="BL55">
        <v>5</v>
      </c>
      <c r="BM55">
        <v>1731</v>
      </c>
      <c r="BP55">
        <v>5</v>
      </c>
      <c r="BQ55">
        <v>1731</v>
      </c>
      <c r="BT55">
        <v>5</v>
      </c>
      <c r="BU55">
        <v>1874</v>
      </c>
      <c r="BV55">
        <v>4</v>
      </c>
      <c r="BW55">
        <v>1224</v>
      </c>
      <c r="BX55">
        <v>4.5</v>
      </c>
      <c r="BY55">
        <v>1549</v>
      </c>
      <c r="BZ55">
        <v>4.75</v>
      </c>
      <c r="CA55">
        <v>1640</v>
      </c>
      <c r="CD55">
        <v>1</v>
      </c>
      <c r="CE55">
        <v>602</v>
      </c>
      <c r="CH55">
        <v>1</v>
      </c>
      <c r="CI55">
        <v>602</v>
      </c>
      <c r="CL55">
        <v>1</v>
      </c>
      <c r="CM55">
        <v>353</v>
      </c>
      <c r="CN55">
        <v>3</v>
      </c>
      <c r="CO55">
        <v>835</v>
      </c>
      <c r="CP55">
        <v>2</v>
      </c>
      <c r="CQ55">
        <v>594</v>
      </c>
      <c r="CR55">
        <v>1.5</v>
      </c>
      <c r="CS55">
        <v>596.66666666666663</v>
      </c>
      <c r="CT55">
        <v>3.125</v>
      </c>
      <c r="CU55">
        <v>1192.8571428571429</v>
      </c>
      <c r="CX55">
        <v>4.5</v>
      </c>
      <c r="CY55">
        <v>1570</v>
      </c>
      <c r="DB55">
        <v>4.5</v>
      </c>
      <c r="DC55">
        <v>1570</v>
      </c>
      <c r="DF55">
        <v>6</v>
      </c>
      <c r="DG55">
        <v>2074</v>
      </c>
      <c r="DH55">
        <v>2</v>
      </c>
      <c r="DI55">
        <v>495</v>
      </c>
      <c r="DJ55">
        <v>4</v>
      </c>
      <c r="DK55">
        <v>1284.5</v>
      </c>
      <c r="DL55">
        <v>4.25</v>
      </c>
      <c r="DM55">
        <v>1427.25</v>
      </c>
      <c r="DN55">
        <v>4.25</v>
      </c>
      <c r="DO55">
        <v>1427.25</v>
      </c>
      <c r="DP55">
        <v>3.5</v>
      </c>
      <c r="DQ55">
        <v>1278.090909090909</v>
      </c>
      <c r="DR55">
        <v>2.7888888888888888</v>
      </c>
      <c r="DS55">
        <v>982.37575757575758</v>
      </c>
      <c r="DT55" s="2"/>
      <c r="DV55" s="2" t="s">
        <v>53</v>
      </c>
      <c r="DW55">
        <v>326.14285714285717</v>
      </c>
      <c r="DX55">
        <v>346.33333333333331</v>
      </c>
      <c r="DY55">
        <v>318.28571428571428</v>
      </c>
      <c r="DZ55">
        <v>329.45</v>
      </c>
      <c r="EA55">
        <v>354.8</v>
      </c>
      <c r="EB55">
        <v>305</v>
      </c>
      <c r="EC55">
        <v>304</v>
      </c>
      <c r="ED55">
        <v>322.46428571428572</v>
      </c>
    </row>
    <row r="56" spans="1:134" x14ac:dyDescent="0.3">
      <c r="A56" s="2" t="s">
        <v>54</v>
      </c>
      <c r="B56">
        <v>4</v>
      </c>
      <c r="C56">
        <v>1304.4444444444443</v>
      </c>
      <c r="D56">
        <v>4.8</v>
      </c>
      <c r="E56">
        <v>1377.5</v>
      </c>
      <c r="F56">
        <v>4.5</v>
      </c>
      <c r="G56">
        <v>1569.2222222222222</v>
      </c>
      <c r="H56">
        <v>4.4333333333333336</v>
      </c>
      <c r="I56">
        <v>1415.6428571428571</v>
      </c>
      <c r="J56">
        <v>4.8888888888888893</v>
      </c>
      <c r="K56">
        <v>1694</v>
      </c>
      <c r="L56">
        <v>5.7777777777777777</v>
      </c>
      <c r="M56">
        <v>1712.375</v>
      </c>
      <c r="N56">
        <v>4.666666666666667</v>
      </c>
      <c r="O56">
        <v>1553</v>
      </c>
      <c r="P56">
        <v>5.1111111111111107</v>
      </c>
      <c r="Q56">
        <v>1651.3478260869565</v>
      </c>
      <c r="R56">
        <v>4.7543859649122808</v>
      </c>
      <c r="S56">
        <v>1521.9411764705883</v>
      </c>
      <c r="T56">
        <v>2.2000000000000002</v>
      </c>
      <c r="U56">
        <v>1021.7142857142857</v>
      </c>
      <c r="V56">
        <v>2.2000000000000002</v>
      </c>
      <c r="W56">
        <v>799.85714285714289</v>
      </c>
      <c r="X56">
        <v>2.4</v>
      </c>
      <c r="Y56">
        <v>837</v>
      </c>
      <c r="Z56">
        <v>2.2666666666666666</v>
      </c>
      <c r="AA56">
        <v>883.9545454545455</v>
      </c>
      <c r="AB56">
        <v>2.4444444444444446</v>
      </c>
      <c r="AC56">
        <v>1619.5</v>
      </c>
      <c r="AD56">
        <v>1.7777777777777777</v>
      </c>
      <c r="AE56">
        <v>684.16666666666663</v>
      </c>
      <c r="AF56">
        <v>2.5555555555555554</v>
      </c>
      <c r="AG56">
        <v>938.33333333333337</v>
      </c>
      <c r="AH56">
        <v>2.2592592592592591</v>
      </c>
      <c r="AI56">
        <v>1013.3125</v>
      </c>
      <c r="AJ56">
        <v>2.263157894736842</v>
      </c>
      <c r="AK56">
        <v>938.42105263157896</v>
      </c>
      <c r="AL56">
        <v>3.5087719298245612</v>
      </c>
      <c r="AM56">
        <v>1272.7977528089887</v>
      </c>
      <c r="AN56">
        <v>2.2000000000000002</v>
      </c>
      <c r="AO56">
        <v>710</v>
      </c>
      <c r="AP56">
        <v>2.8</v>
      </c>
      <c r="AQ56">
        <v>812.3</v>
      </c>
      <c r="AR56">
        <v>3.9</v>
      </c>
      <c r="AS56">
        <v>977.4</v>
      </c>
      <c r="AT56">
        <v>2.9666666666666668</v>
      </c>
      <c r="AU56">
        <v>837.48275862068965</v>
      </c>
      <c r="AV56">
        <v>1.5555555555555556</v>
      </c>
      <c r="AW56">
        <v>524.25</v>
      </c>
      <c r="AX56">
        <v>2.6666666666666665</v>
      </c>
      <c r="AY56">
        <v>873.75</v>
      </c>
      <c r="AZ56">
        <v>2.6666666666666665</v>
      </c>
      <c r="BA56">
        <v>771.88888888888891</v>
      </c>
      <c r="BB56">
        <v>2.2962962962962963</v>
      </c>
      <c r="BC56">
        <v>725.24</v>
      </c>
      <c r="BD56">
        <v>2.6491228070175437</v>
      </c>
      <c r="BE56">
        <v>785.51851851851848</v>
      </c>
      <c r="BF56">
        <v>2.6491228070175437</v>
      </c>
      <c r="BG56">
        <v>785.51851851851848</v>
      </c>
      <c r="BH56">
        <v>3.2222222222222223</v>
      </c>
      <c r="BI56">
        <v>1088.7902097902097</v>
      </c>
      <c r="BR56">
        <v>1</v>
      </c>
      <c r="BS56">
        <v>324</v>
      </c>
      <c r="BT56">
        <v>0</v>
      </c>
      <c r="BV56">
        <v>5</v>
      </c>
      <c r="BW56">
        <v>1276</v>
      </c>
      <c r="BX56">
        <v>2</v>
      </c>
      <c r="BY56">
        <v>800</v>
      </c>
      <c r="BZ56">
        <v>2</v>
      </c>
      <c r="CA56">
        <v>800</v>
      </c>
      <c r="CJ56">
        <v>5</v>
      </c>
      <c r="CK56">
        <v>1817</v>
      </c>
      <c r="CL56">
        <v>7</v>
      </c>
      <c r="CM56">
        <v>1902</v>
      </c>
      <c r="CN56">
        <v>1</v>
      </c>
      <c r="CO56">
        <v>398</v>
      </c>
      <c r="CP56">
        <v>4.333333333333333</v>
      </c>
      <c r="CQ56">
        <v>1372.3333333333333</v>
      </c>
      <c r="CR56">
        <v>4.333333333333333</v>
      </c>
      <c r="CS56">
        <v>1372.3333333333333</v>
      </c>
      <c r="CT56">
        <v>3.1666666666666665</v>
      </c>
      <c r="CU56">
        <v>1143.4000000000001</v>
      </c>
      <c r="DD56">
        <v>0</v>
      </c>
      <c r="DF56">
        <v>6</v>
      </c>
      <c r="DG56">
        <v>1951</v>
      </c>
      <c r="DH56">
        <v>3</v>
      </c>
      <c r="DI56">
        <v>915</v>
      </c>
      <c r="DJ56">
        <v>3</v>
      </c>
      <c r="DK56">
        <v>1433</v>
      </c>
      <c r="DL56">
        <v>3</v>
      </c>
      <c r="DM56">
        <v>1433</v>
      </c>
      <c r="DN56">
        <v>3</v>
      </c>
      <c r="DO56">
        <v>1433</v>
      </c>
      <c r="DP56">
        <v>3.1111111111111112</v>
      </c>
      <c r="DQ56">
        <v>1226.1428571428571</v>
      </c>
      <c r="DR56">
        <v>3.2166666666666668</v>
      </c>
      <c r="DS56">
        <v>1095.2</v>
      </c>
      <c r="DT56" s="2"/>
      <c r="DV56" s="2" t="s">
        <v>54</v>
      </c>
      <c r="DW56">
        <v>378.5</v>
      </c>
      <c r="DX56">
        <v>251</v>
      </c>
      <c r="DY56">
        <v>266.66666666666669</v>
      </c>
      <c r="DZ56">
        <v>288.75</v>
      </c>
      <c r="EA56">
        <v>273</v>
      </c>
      <c r="EB56">
        <v>270.625</v>
      </c>
      <c r="EC56">
        <v>329</v>
      </c>
      <c r="ED56">
        <v>291.6521739130435</v>
      </c>
    </row>
    <row r="57" spans="1:134" x14ac:dyDescent="0.3">
      <c r="A57" s="2" t="s">
        <v>55</v>
      </c>
      <c r="B57">
        <v>5.4</v>
      </c>
      <c r="C57">
        <v>1520.5</v>
      </c>
      <c r="D57">
        <v>6.5</v>
      </c>
      <c r="E57">
        <v>1550.5</v>
      </c>
      <c r="F57">
        <v>5.0999999999999996</v>
      </c>
      <c r="G57">
        <v>1213.8</v>
      </c>
      <c r="H57">
        <v>5.666666666666667</v>
      </c>
      <c r="I57">
        <v>1428.2666666666667</v>
      </c>
      <c r="J57">
        <v>5.6</v>
      </c>
      <c r="K57">
        <v>1378.2</v>
      </c>
      <c r="L57">
        <v>5.5</v>
      </c>
      <c r="M57">
        <v>1245.2</v>
      </c>
      <c r="N57">
        <v>5.7</v>
      </c>
      <c r="O57">
        <v>1254.3</v>
      </c>
      <c r="P57">
        <v>5.6</v>
      </c>
      <c r="Q57">
        <v>1292.5666666666666</v>
      </c>
      <c r="R57">
        <v>5.6333333333333337</v>
      </c>
      <c r="S57">
        <v>1360.4166666666667</v>
      </c>
      <c r="T57">
        <v>2.2000000000000002</v>
      </c>
      <c r="U57">
        <v>630.875</v>
      </c>
      <c r="V57">
        <v>1.5</v>
      </c>
      <c r="W57">
        <v>652.83333333333337</v>
      </c>
      <c r="X57">
        <v>2.7</v>
      </c>
      <c r="Y57">
        <v>817.85714285714289</v>
      </c>
      <c r="Z57">
        <v>2.1333333333333333</v>
      </c>
      <c r="AA57">
        <v>699.47619047619048</v>
      </c>
      <c r="AB57">
        <v>2.2999999999999998</v>
      </c>
      <c r="AC57">
        <v>728</v>
      </c>
      <c r="AD57">
        <v>2.7</v>
      </c>
      <c r="AE57">
        <v>806.83333333333337</v>
      </c>
      <c r="AF57">
        <v>2.2000000000000002</v>
      </c>
      <c r="AG57">
        <v>753</v>
      </c>
      <c r="AH57">
        <v>2.4</v>
      </c>
      <c r="AI57">
        <v>760.78947368421052</v>
      </c>
      <c r="AJ57">
        <v>2.2666666666666666</v>
      </c>
      <c r="AK57">
        <v>728.6</v>
      </c>
      <c r="AL57">
        <v>3.95</v>
      </c>
      <c r="AM57">
        <v>1107.69</v>
      </c>
      <c r="AN57">
        <v>2.1</v>
      </c>
      <c r="AO57">
        <v>494.7</v>
      </c>
      <c r="AP57">
        <v>2</v>
      </c>
      <c r="AQ57">
        <v>512.22222222222217</v>
      </c>
      <c r="AR57">
        <v>1.9</v>
      </c>
      <c r="AS57">
        <v>517.44444444444446</v>
      </c>
      <c r="AT57">
        <v>2</v>
      </c>
      <c r="AU57">
        <v>507.64285714285717</v>
      </c>
      <c r="AV57">
        <v>1.9</v>
      </c>
      <c r="AW57">
        <v>566.33333333333337</v>
      </c>
      <c r="AX57">
        <v>1.8</v>
      </c>
      <c r="AY57">
        <v>432.44444444444446</v>
      </c>
      <c r="AZ57">
        <v>1.9</v>
      </c>
      <c r="BA57">
        <v>479.4</v>
      </c>
      <c r="BB57">
        <v>1.8666666666666667</v>
      </c>
      <c r="BC57">
        <v>492.25</v>
      </c>
      <c r="BD57">
        <v>1.9333333333333333</v>
      </c>
      <c r="BE57">
        <v>499.94642857142856</v>
      </c>
      <c r="BF57">
        <v>1.9333333333333333</v>
      </c>
      <c r="BG57">
        <v>499.94642857142856</v>
      </c>
      <c r="BH57">
        <v>3.2777777777777777</v>
      </c>
      <c r="BI57">
        <v>889.52564102564099</v>
      </c>
      <c r="DR57">
        <v>3.2777777777777777</v>
      </c>
      <c r="DS57">
        <v>889.52564102564099</v>
      </c>
      <c r="DT57" s="2"/>
      <c r="DV57" s="2" t="s">
        <v>55</v>
      </c>
      <c r="DW57">
        <v>168.57142857142858</v>
      </c>
      <c r="DX57">
        <v>194.83333333333334</v>
      </c>
      <c r="DY57">
        <v>241.5</v>
      </c>
      <c r="DZ57">
        <v>199.89473684210526</v>
      </c>
      <c r="EA57">
        <v>218.5</v>
      </c>
      <c r="EB57">
        <v>258</v>
      </c>
      <c r="EC57">
        <v>221</v>
      </c>
      <c r="ED57">
        <v>232.5</v>
      </c>
    </row>
    <row r="58" spans="1:134" x14ac:dyDescent="0.3">
      <c r="A58" s="2" t="s">
        <v>56</v>
      </c>
      <c r="B58">
        <v>1.2</v>
      </c>
      <c r="C58">
        <v>1584</v>
      </c>
      <c r="D58">
        <v>0.55555555555555558</v>
      </c>
      <c r="E58">
        <v>1524</v>
      </c>
      <c r="F58">
        <v>0.4</v>
      </c>
      <c r="G58">
        <v>965</v>
      </c>
      <c r="H58">
        <v>0.72413793103448276</v>
      </c>
      <c r="I58">
        <v>1414.25</v>
      </c>
      <c r="J58">
        <v>0</v>
      </c>
      <c r="L58">
        <v>0.55555555555555558</v>
      </c>
      <c r="M58">
        <v>1194</v>
      </c>
      <c r="N58">
        <v>0.4</v>
      </c>
      <c r="O58">
        <v>1228</v>
      </c>
      <c r="P58">
        <v>0.32142857142857145</v>
      </c>
      <c r="Q58">
        <v>1211</v>
      </c>
      <c r="R58">
        <v>0.52631578947368418</v>
      </c>
      <c r="S58">
        <v>1346.5</v>
      </c>
      <c r="T58">
        <v>0</v>
      </c>
      <c r="V58">
        <v>0.1111111111111111</v>
      </c>
      <c r="W58">
        <v>182</v>
      </c>
      <c r="X58">
        <v>0.2</v>
      </c>
      <c r="Y58">
        <v>701</v>
      </c>
      <c r="Z58">
        <v>0.10344827586206896</v>
      </c>
      <c r="AA58">
        <v>441.5</v>
      </c>
      <c r="AB58">
        <v>0</v>
      </c>
      <c r="AD58">
        <v>0.33333333333333331</v>
      </c>
      <c r="AE58">
        <v>514</v>
      </c>
      <c r="AF58">
        <v>0.1</v>
      </c>
      <c r="AG58">
        <v>183</v>
      </c>
      <c r="AH58">
        <v>0.14285714285714285</v>
      </c>
      <c r="AI58">
        <v>348.5</v>
      </c>
      <c r="AJ58">
        <v>0.12280701754385964</v>
      </c>
      <c r="AK58">
        <v>395</v>
      </c>
      <c r="AL58">
        <v>0.32456140350877194</v>
      </c>
      <c r="AM58">
        <v>965.9</v>
      </c>
      <c r="AN58">
        <v>0.6</v>
      </c>
      <c r="AO58">
        <v>736.5</v>
      </c>
      <c r="AP58">
        <v>0.33333333333333331</v>
      </c>
      <c r="AQ58">
        <v>602</v>
      </c>
      <c r="AR58">
        <v>0.4</v>
      </c>
      <c r="AS58">
        <v>1003</v>
      </c>
      <c r="AT58">
        <v>0.44827586206896552</v>
      </c>
      <c r="AU58">
        <v>769.5</v>
      </c>
      <c r="AV58">
        <v>0</v>
      </c>
      <c r="AX58">
        <v>0.33333333333333331</v>
      </c>
      <c r="AY58">
        <v>678</v>
      </c>
      <c r="AZ58">
        <v>0.3</v>
      </c>
      <c r="BA58">
        <v>467</v>
      </c>
      <c r="BB58">
        <v>0.21428571428571427</v>
      </c>
      <c r="BC58">
        <v>572.5</v>
      </c>
      <c r="BD58">
        <v>0.33333333333333331</v>
      </c>
      <c r="BE58">
        <v>703.83333333333337</v>
      </c>
      <c r="BF58">
        <v>0.33333333333333331</v>
      </c>
      <c r="BG58">
        <v>703.83333333333337</v>
      </c>
      <c r="BH58">
        <v>0.32748538011695905</v>
      </c>
      <c r="BI58">
        <v>867.625</v>
      </c>
      <c r="BL58">
        <v>0</v>
      </c>
      <c r="BP58">
        <v>0</v>
      </c>
      <c r="BR58">
        <v>6</v>
      </c>
      <c r="BS58">
        <v>1142</v>
      </c>
      <c r="BT58">
        <v>0</v>
      </c>
      <c r="BX58">
        <v>3</v>
      </c>
      <c r="BY58">
        <v>1142</v>
      </c>
      <c r="BZ58">
        <v>2</v>
      </c>
      <c r="CA58">
        <v>1142</v>
      </c>
      <c r="CD58">
        <v>0</v>
      </c>
      <c r="CH58">
        <v>0</v>
      </c>
      <c r="CJ58">
        <v>0</v>
      </c>
      <c r="CL58">
        <v>0</v>
      </c>
      <c r="CP58">
        <v>0</v>
      </c>
      <c r="CR58">
        <v>0</v>
      </c>
      <c r="CT58">
        <v>1</v>
      </c>
      <c r="CU58">
        <v>1142</v>
      </c>
      <c r="CX58">
        <v>0</v>
      </c>
      <c r="DB58">
        <v>0</v>
      </c>
      <c r="DD58">
        <v>3</v>
      </c>
      <c r="DE58">
        <v>1120</v>
      </c>
      <c r="DF58">
        <v>0</v>
      </c>
      <c r="DJ58">
        <v>1.5</v>
      </c>
      <c r="DK58">
        <v>1120</v>
      </c>
      <c r="DL58">
        <v>1</v>
      </c>
      <c r="DM58">
        <v>1120</v>
      </c>
      <c r="DN58">
        <v>1</v>
      </c>
      <c r="DO58">
        <v>1120</v>
      </c>
      <c r="DP58">
        <v>1</v>
      </c>
      <c r="DQ58">
        <v>1131</v>
      </c>
      <c r="DR58">
        <v>0.3611111111111111</v>
      </c>
      <c r="DS58">
        <v>896.88888888888891</v>
      </c>
      <c r="DT58" s="2"/>
      <c r="DV58" s="2" t="s">
        <v>56</v>
      </c>
      <c r="DX58">
        <v>209</v>
      </c>
      <c r="DY58">
        <v>183</v>
      </c>
      <c r="DZ58">
        <v>196</v>
      </c>
      <c r="EB58">
        <v>220</v>
      </c>
      <c r="EC58">
        <v>358</v>
      </c>
      <c r="ED58">
        <v>289</v>
      </c>
    </row>
    <row r="59" spans="1:134" x14ac:dyDescent="0.3">
      <c r="A59" s="2" t="s">
        <v>57</v>
      </c>
      <c r="B59">
        <v>4.75</v>
      </c>
      <c r="C59">
        <v>1370</v>
      </c>
      <c r="D59">
        <v>4.4285714285714288</v>
      </c>
      <c r="E59">
        <v>1232.8571428571429</v>
      </c>
      <c r="F59">
        <v>4.5</v>
      </c>
      <c r="G59">
        <v>1144.7</v>
      </c>
      <c r="H59">
        <v>4.5238095238095237</v>
      </c>
      <c r="I59">
        <v>1217</v>
      </c>
      <c r="J59">
        <v>3.8571428571428572</v>
      </c>
      <c r="K59">
        <v>930.28571428571433</v>
      </c>
      <c r="L59">
        <v>6</v>
      </c>
      <c r="M59">
        <v>1611.1666666666667</v>
      </c>
      <c r="N59">
        <v>5.25</v>
      </c>
      <c r="O59">
        <v>1224.5</v>
      </c>
      <c r="P59">
        <v>5</v>
      </c>
      <c r="Q59">
        <v>1236.9047619047619</v>
      </c>
      <c r="R59">
        <v>4.7619047619047619</v>
      </c>
      <c r="S59">
        <v>1226.952380952381</v>
      </c>
      <c r="T59">
        <v>1.25</v>
      </c>
      <c r="U59">
        <v>387.33333333333331</v>
      </c>
      <c r="V59">
        <v>2.2857142857142856</v>
      </c>
      <c r="W59">
        <v>638.66666666666663</v>
      </c>
      <c r="X59">
        <v>2.5</v>
      </c>
      <c r="Y59">
        <v>695.22222222222217</v>
      </c>
      <c r="Z59">
        <v>2.1904761904761907</v>
      </c>
      <c r="AA59">
        <v>625.05555555555554</v>
      </c>
      <c r="AB59">
        <v>3</v>
      </c>
      <c r="AC59">
        <v>639</v>
      </c>
      <c r="AD59">
        <v>0.66666666666666663</v>
      </c>
      <c r="AE59">
        <v>348</v>
      </c>
      <c r="AF59">
        <v>2</v>
      </c>
      <c r="AG59">
        <v>546</v>
      </c>
      <c r="AH59">
        <v>1.9523809523809523</v>
      </c>
      <c r="AI59">
        <v>563</v>
      </c>
      <c r="AJ59">
        <v>2.0714285714285716</v>
      </c>
      <c r="AK59">
        <v>596.84848484848487</v>
      </c>
      <c r="AL59">
        <v>3.4166666666666665</v>
      </c>
      <c r="AM59">
        <v>949.70666666666671</v>
      </c>
      <c r="AN59">
        <v>2.5</v>
      </c>
      <c r="AO59">
        <v>525.25</v>
      </c>
      <c r="AP59">
        <v>2.5714285714285716</v>
      </c>
      <c r="AQ59">
        <v>883</v>
      </c>
      <c r="AR59">
        <v>3.5</v>
      </c>
      <c r="AS59">
        <v>871.4</v>
      </c>
      <c r="AT59">
        <v>3</v>
      </c>
      <c r="AU59">
        <v>809.33333333333337</v>
      </c>
      <c r="AV59">
        <v>4</v>
      </c>
      <c r="AW59">
        <v>1187.2857142857142</v>
      </c>
      <c r="AX59">
        <v>4</v>
      </c>
      <c r="AY59">
        <v>936.83333333333337</v>
      </c>
      <c r="AZ59">
        <v>3.125</v>
      </c>
      <c r="BA59">
        <v>871.875</v>
      </c>
      <c r="BB59">
        <v>3.6666666666666665</v>
      </c>
      <c r="BC59">
        <v>995.57142857142856</v>
      </c>
      <c r="BD59">
        <v>3.3333333333333335</v>
      </c>
      <c r="BE59">
        <v>902.45238095238096</v>
      </c>
      <c r="BF59">
        <v>3.3333333333333335</v>
      </c>
      <c r="BG59">
        <v>902.45238095238096</v>
      </c>
      <c r="BH59">
        <v>3.3888888888888888</v>
      </c>
      <c r="BI59">
        <v>932.74358974358972</v>
      </c>
      <c r="BJ59">
        <v>3.6666666666666665</v>
      </c>
      <c r="BK59">
        <v>1053</v>
      </c>
      <c r="BL59">
        <v>4.666666666666667</v>
      </c>
      <c r="BM59">
        <v>1471.3333333333333</v>
      </c>
      <c r="BP59">
        <v>4</v>
      </c>
      <c r="BQ59">
        <v>1192.4444444444443</v>
      </c>
      <c r="BR59">
        <v>2.3333333333333335</v>
      </c>
      <c r="BS59">
        <v>771.66666666666663</v>
      </c>
      <c r="BT59">
        <v>3.5</v>
      </c>
      <c r="BU59">
        <v>981.25</v>
      </c>
      <c r="BV59">
        <v>6</v>
      </c>
      <c r="BW59">
        <v>1673.5</v>
      </c>
      <c r="BX59">
        <v>3.6666666666666665</v>
      </c>
      <c r="BY59">
        <v>1065.2222222222222</v>
      </c>
      <c r="BZ59">
        <v>3.8333333333333335</v>
      </c>
      <c r="CA59">
        <v>1128.8333333333333</v>
      </c>
      <c r="CB59">
        <v>2.5</v>
      </c>
      <c r="CC59">
        <v>947.75</v>
      </c>
      <c r="CD59">
        <v>0.33333333333333331</v>
      </c>
      <c r="CE59">
        <v>393</v>
      </c>
      <c r="CH59">
        <v>1.7777777777777777</v>
      </c>
      <c r="CI59">
        <v>836.8</v>
      </c>
      <c r="CJ59">
        <v>3</v>
      </c>
      <c r="CK59">
        <v>840.66666666666663</v>
      </c>
      <c r="CL59">
        <v>2.75</v>
      </c>
      <c r="CM59">
        <v>870</v>
      </c>
      <c r="CN59">
        <v>0.5</v>
      </c>
      <c r="CO59">
        <v>169</v>
      </c>
      <c r="CP59">
        <v>2.3333333333333335</v>
      </c>
      <c r="CQ59">
        <v>771.375</v>
      </c>
      <c r="CR59">
        <v>2.0555555555555554</v>
      </c>
      <c r="CS59">
        <v>796.53846153846155</v>
      </c>
      <c r="CT59">
        <v>2.9444444444444446</v>
      </c>
      <c r="CU59">
        <v>989.48387096774195</v>
      </c>
      <c r="CV59">
        <v>5.833333333333333</v>
      </c>
      <c r="CW59">
        <v>1459.6666666666667</v>
      </c>
      <c r="CX59">
        <v>4.666666666666667</v>
      </c>
      <c r="CY59">
        <v>1481</v>
      </c>
      <c r="DB59">
        <v>5.4444444444444446</v>
      </c>
      <c r="DC59">
        <v>1466.7777777777778</v>
      </c>
      <c r="DD59">
        <v>6</v>
      </c>
      <c r="DE59">
        <v>1270.6666666666667</v>
      </c>
      <c r="DF59">
        <v>3</v>
      </c>
      <c r="DG59">
        <v>1000.75</v>
      </c>
      <c r="DH59">
        <v>4</v>
      </c>
      <c r="DI59">
        <v>1355</v>
      </c>
      <c r="DJ59">
        <v>4.2222222222222223</v>
      </c>
      <c r="DK59">
        <v>1169.4444444444443</v>
      </c>
      <c r="DL59">
        <v>4.833333333333333</v>
      </c>
      <c r="DM59">
        <v>1318.1111111111111</v>
      </c>
      <c r="DN59">
        <v>4.833333333333333</v>
      </c>
      <c r="DO59">
        <v>1318.1111111111111</v>
      </c>
      <c r="DP59">
        <v>3.574074074074074</v>
      </c>
      <c r="DQ59">
        <v>1110.204081632653</v>
      </c>
      <c r="DR59">
        <v>3.4444444444444446</v>
      </c>
      <c r="DS59">
        <v>985.12650602409633</v>
      </c>
      <c r="DT59" s="2"/>
      <c r="DV59" s="2" t="s">
        <v>57</v>
      </c>
      <c r="DW59">
        <v>139.14285714285714</v>
      </c>
      <c r="DX59">
        <v>229.5</v>
      </c>
      <c r="DY59">
        <v>244.83333333333334</v>
      </c>
      <c r="DZ59">
        <v>193.46666666666667</v>
      </c>
      <c r="EA59">
        <v>324.57142857142856</v>
      </c>
      <c r="EB59">
        <v>363.66666666666669</v>
      </c>
      <c r="EC59">
        <v>260.625</v>
      </c>
      <c r="ED59">
        <v>311.38095238095241</v>
      </c>
    </row>
    <row r="60" spans="1:134" x14ac:dyDescent="0.3">
      <c r="A60" s="2" t="s">
        <v>58</v>
      </c>
      <c r="B60">
        <v>5.125</v>
      </c>
      <c r="C60">
        <v>1432.625</v>
      </c>
      <c r="D60">
        <v>5.625</v>
      </c>
      <c r="E60">
        <v>1426.875</v>
      </c>
      <c r="F60">
        <v>6</v>
      </c>
      <c r="G60">
        <v>1689.5</v>
      </c>
      <c r="H60">
        <v>5.615384615384615</v>
      </c>
      <c r="I60">
        <v>1529.6538461538462</v>
      </c>
      <c r="J60">
        <v>6.7</v>
      </c>
      <c r="K60">
        <v>1896.3</v>
      </c>
      <c r="L60">
        <v>6.2222222222222223</v>
      </c>
      <c r="M60">
        <v>1867.4444444444443</v>
      </c>
      <c r="N60">
        <v>4.3</v>
      </c>
      <c r="O60">
        <v>1384.3333333333333</v>
      </c>
      <c r="P60">
        <v>5.7241379310344831</v>
      </c>
      <c r="Q60">
        <v>1722.4642857142858</v>
      </c>
      <c r="R60">
        <v>5.6727272727272728</v>
      </c>
      <c r="S60">
        <v>1629.6296296296296</v>
      </c>
      <c r="T60">
        <v>2.125</v>
      </c>
      <c r="U60">
        <v>608.125</v>
      </c>
      <c r="V60">
        <v>2</v>
      </c>
      <c r="W60">
        <v>897.83333333333337</v>
      </c>
      <c r="X60">
        <v>1.4</v>
      </c>
      <c r="Y60">
        <v>532.71428571428567</v>
      </c>
      <c r="Z60">
        <v>1.8076923076923077</v>
      </c>
      <c r="AA60">
        <v>665.76190476190482</v>
      </c>
      <c r="AB60">
        <v>1</v>
      </c>
      <c r="AC60">
        <v>566.25</v>
      </c>
      <c r="AD60">
        <v>0.66666666666666663</v>
      </c>
      <c r="AE60">
        <v>359.6</v>
      </c>
      <c r="AF60">
        <v>2.8</v>
      </c>
      <c r="AG60">
        <v>760.11111111111109</v>
      </c>
      <c r="AH60">
        <v>1.5172413793103448</v>
      </c>
      <c r="AI60">
        <v>605.77777777777783</v>
      </c>
      <c r="AJ60">
        <v>1.6545454545454545</v>
      </c>
      <c r="AK60">
        <v>638.07692307692309</v>
      </c>
      <c r="AL60">
        <v>3.6636363636363636</v>
      </c>
      <c r="AM60">
        <v>1213.8172043010752</v>
      </c>
      <c r="AN60">
        <v>2.75</v>
      </c>
      <c r="AO60">
        <v>971.57142857142856</v>
      </c>
      <c r="AP60">
        <v>3</v>
      </c>
      <c r="AQ60">
        <v>776.25</v>
      </c>
      <c r="AR60">
        <v>2.7</v>
      </c>
      <c r="AS60">
        <v>854.6</v>
      </c>
      <c r="AT60">
        <v>2.8076923076923075</v>
      </c>
      <c r="AU60">
        <v>862.28</v>
      </c>
      <c r="AV60">
        <v>3.1</v>
      </c>
      <c r="AW60">
        <v>834.8</v>
      </c>
      <c r="AX60">
        <v>3.3333333333333335</v>
      </c>
      <c r="AY60">
        <v>946.55555555555554</v>
      </c>
      <c r="AZ60">
        <v>2.6</v>
      </c>
      <c r="BA60">
        <v>885.88888888888891</v>
      </c>
      <c r="BB60">
        <v>3</v>
      </c>
      <c r="BC60">
        <v>887.14285714285711</v>
      </c>
      <c r="BD60">
        <v>2.9090909090909092</v>
      </c>
      <c r="BE60">
        <v>875.41509433962267</v>
      </c>
      <c r="BF60">
        <v>2.9090909090909092</v>
      </c>
      <c r="BG60">
        <v>875.41509433962267</v>
      </c>
      <c r="BH60">
        <v>3.4121212121212121</v>
      </c>
      <c r="BI60">
        <v>1090.972602739726</v>
      </c>
      <c r="BJ60">
        <v>7</v>
      </c>
      <c r="BK60">
        <v>1950</v>
      </c>
      <c r="BL60">
        <v>6.5</v>
      </c>
      <c r="BM60">
        <v>1544</v>
      </c>
      <c r="BP60">
        <v>6.75</v>
      </c>
      <c r="BQ60">
        <v>1747</v>
      </c>
      <c r="BT60">
        <v>5</v>
      </c>
      <c r="BU60">
        <v>1120</v>
      </c>
      <c r="BX60">
        <v>5</v>
      </c>
      <c r="BY60">
        <v>1120</v>
      </c>
      <c r="BZ60">
        <v>6.4</v>
      </c>
      <c r="CA60">
        <v>1621.6</v>
      </c>
      <c r="CB60">
        <v>0.5</v>
      </c>
      <c r="CC60">
        <v>149</v>
      </c>
      <c r="CD60">
        <v>2.5</v>
      </c>
      <c r="CE60">
        <v>526</v>
      </c>
      <c r="CH60">
        <v>1.5</v>
      </c>
      <c r="CI60">
        <v>400.33333333333331</v>
      </c>
      <c r="CL60">
        <v>3</v>
      </c>
      <c r="CM60">
        <v>748</v>
      </c>
      <c r="CP60">
        <v>3</v>
      </c>
      <c r="CQ60">
        <v>748</v>
      </c>
      <c r="CR60">
        <v>1.8</v>
      </c>
      <c r="CS60">
        <v>487.25</v>
      </c>
      <c r="CT60">
        <v>4.0999999999999996</v>
      </c>
      <c r="CU60">
        <v>1117.4444444444443</v>
      </c>
      <c r="CV60">
        <v>4.5</v>
      </c>
      <c r="CW60">
        <v>1298</v>
      </c>
      <c r="CX60">
        <v>3.5</v>
      </c>
      <c r="CY60">
        <v>898.5</v>
      </c>
      <c r="DB60">
        <v>4</v>
      </c>
      <c r="DC60">
        <v>1098.25</v>
      </c>
      <c r="DF60">
        <v>4</v>
      </c>
      <c r="DG60">
        <v>878</v>
      </c>
      <c r="DJ60">
        <v>4</v>
      </c>
      <c r="DK60">
        <v>878</v>
      </c>
      <c r="DL60">
        <v>4</v>
      </c>
      <c r="DM60">
        <v>1054.2</v>
      </c>
      <c r="DN60">
        <v>4</v>
      </c>
      <c r="DO60">
        <v>1054.2</v>
      </c>
      <c r="DP60">
        <v>4.0666666666666664</v>
      </c>
      <c r="DQ60">
        <v>1094.8571428571429</v>
      </c>
      <c r="DR60">
        <v>3.4666666666666668</v>
      </c>
      <c r="DS60">
        <v>1091.3125</v>
      </c>
      <c r="DT60" s="2"/>
      <c r="DV60" s="2" t="s">
        <v>58</v>
      </c>
      <c r="DW60">
        <v>191.75</v>
      </c>
      <c r="DX60">
        <v>280.2</v>
      </c>
      <c r="DY60">
        <v>232.66666666666666</v>
      </c>
      <c r="DZ60">
        <v>236.77777777777777</v>
      </c>
      <c r="EA60">
        <v>307.8</v>
      </c>
      <c r="EB60">
        <v>336.11111111111109</v>
      </c>
      <c r="EC60">
        <v>260.22222222222223</v>
      </c>
      <c r="ED60">
        <v>301.60714285714283</v>
      </c>
    </row>
    <row r="61" spans="1:134" x14ac:dyDescent="0.3">
      <c r="A61" s="2" t="s">
        <v>59</v>
      </c>
      <c r="B61">
        <v>4.8</v>
      </c>
      <c r="C61">
        <v>1258.7</v>
      </c>
      <c r="D61">
        <v>5.2</v>
      </c>
      <c r="E61">
        <v>1522.3</v>
      </c>
      <c r="F61">
        <v>6.1</v>
      </c>
      <c r="G61">
        <v>1586.9</v>
      </c>
      <c r="H61">
        <v>5.3666666666666663</v>
      </c>
      <c r="I61">
        <v>1455.9666666666667</v>
      </c>
      <c r="J61">
        <v>6</v>
      </c>
      <c r="K61">
        <v>1830.1111111111111</v>
      </c>
      <c r="L61">
        <v>3.8888888888888888</v>
      </c>
      <c r="M61">
        <v>1117.125</v>
      </c>
      <c r="N61">
        <v>5.333333333333333</v>
      </c>
      <c r="O61">
        <v>1526.7777777777778</v>
      </c>
      <c r="P61">
        <v>5.0740740740740744</v>
      </c>
      <c r="Q61">
        <v>1505.7307692307693</v>
      </c>
      <c r="R61">
        <v>5.2280701754385968</v>
      </c>
      <c r="S61">
        <v>1479.0714285714287</v>
      </c>
      <c r="T61">
        <v>3.2</v>
      </c>
      <c r="U61">
        <v>921.85714285714289</v>
      </c>
      <c r="V61">
        <v>2.2999999999999998</v>
      </c>
      <c r="W61">
        <v>569.66666666666663</v>
      </c>
      <c r="X61">
        <v>1.7</v>
      </c>
      <c r="Y61">
        <v>488.125</v>
      </c>
      <c r="Z61">
        <v>2.4</v>
      </c>
      <c r="AA61">
        <v>645.20833333333337</v>
      </c>
      <c r="AB61">
        <v>1.3333333333333333</v>
      </c>
      <c r="AC61">
        <v>387.57142857142856</v>
      </c>
      <c r="AD61">
        <v>2.7777777777777777</v>
      </c>
      <c r="AE61">
        <v>847.57142857142856</v>
      </c>
      <c r="AF61">
        <v>2.1111111111111112</v>
      </c>
      <c r="AG61">
        <v>745.66666666666663</v>
      </c>
      <c r="AH61">
        <v>2.074074074074074</v>
      </c>
      <c r="AI61">
        <v>656</v>
      </c>
      <c r="AJ61">
        <v>2.2456140350877192</v>
      </c>
      <c r="AK61">
        <v>650.11363636363637</v>
      </c>
      <c r="AL61">
        <v>3.736842105263158</v>
      </c>
      <c r="AM61">
        <v>1114.33</v>
      </c>
      <c r="AN61">
        <v>2.2999999999999998</v>
      </c>
      <c r="AO61">
        <v>631.11111111111109</v>
      </c>
      <c r="AP61">
        <v>2.1</v>
      </c>
      <c r="AQ61">
        <v>613.5</v>
      </c>
      <c r="AR61">
        <v>2.5</v>
      </c>
      <c r="AS61">
        <v>669.8</v>
      </c>
      <c r="AT61">
        <v>2.2999999999999998</v>
      </c>
      <c r="AU61">
        <v>638.37931034482756</v>
      </c>
      <c r="AV61">
        <v>2</v>
      </c>
      <c r="AW61">
        <v>599.125</v>
      </c>
      <c r="AX61">
        <v>1.6666666666666667</v>
      </c>
      <c r="AY61">
        <v>476.375</v>
      </c>
      <c r="AZ61">
        <v>1.8888888888888888</v>
      </c>
      <c r="BA61">
        <v>656</v>
      </c>
      <c r="BB61">
        <v>1.8518518518518519</v>
      </c>
      <c r="BC61">
        <v>577.16666666666663</v>
      </c>
      <c r="BD61">
        <v>2.0877192982456139</v>
      </c>
      <c r="BE61">
        <v>610.66037735849056</v>
      </c>
      <c r="BF61">
        <v>2.0877192982456139</v>
      </c>
      <c r="BG61">
        <v>610.66037735849056</v>
      </c>
      <c r="BH61">
        <v>3.1871345029239766</v>
      </c>
      <c r="BI61">
        <v>939.85620915032678</v>
      </c>
      <c r="BR61">
        <v>6</v>
      </c>
      <c r="BS61">
        <v>1733</v>
      </c>
      <c r="BT61">
        <v>1</v>
      </c>
      <c r="BU61">
        <v>239</v>
      </c>
      <c r="BV61">
        <v>5</v>
      </c>
      <c r="BW61">
        <v>1907</v>
      </c>
      <c r="BX61">
        <v>4</v>
      </c>
      <c r="BY61">
        <v>1293</v>
      </c>
      <c r="BZ61">
        <v>4</v>
      </c>
      <c r="CA61">
        <v>1293</v>
      </c>
      <c r="CJ61">
        <v>2</v>
      </c>
      <c r="CK61">
        <v>261</v>
      </c>
      <c r="CL61">
        <v>5</v>
      </c>
      <c r="CM61">
        <v>1191</v>
      </c>
      <c r="CN61">
        <v>1</v>
      </c>
      <c r="CO61">
        <v>399</v>
      </c>
      <c r="CP61">
        <v>2.6666666666666665</v>
      </c>
      <c r="CQ61">
        <v>617</v>
      </c>
      <c r="CR61">
        <v>2.6666666666666665</v>
      </c>
      <c r="CS61">
        <v>617</v>
      </c>
      <c r="CT61">
        <v>3.3333333333333335</v>
      </c>
      <c r="CU61">
        <v>955</v>
      </c>
      <c r="DD61">
        <v>2</v>
      </c>
      <c r="DE61">
        <v>520</v>
      </c>
      <c r="DF61">
        <v>1</v>
      </c>
      <c r="DG61">
        <v>245</v>
      </c>
      <c r="DH61">
        <v>2</v>
      </c>
      <c r="DI61">
        <v>739</v>
      </c>
      <c r="DJ61">
        <v>1.6666666666666667</v>
      </c>
      <c r="DK61">
        <v>501.33333333333331</v>
      </c>
      <c r="DL61">
        <v>1.6666666666666667</v>
      </c>
      <c r="DM61">
        <v>501.33333333333331</v>
      </c>
      <c r="DN61">
        <v>1.6666666666666667</v>
      </c>
      <c r="DO61">
        <v>501.33333333333331</v>
      </c>
      <c r="DP61">
        <v>2.7777777777777777</v>
      </c>
      <c r="DQ61">
        <v>803.77777777777783</v>
      </c>
      <c r="DR61">
        <v>3.1666666666666665</v>
      </c>
      <c r="DS61">
        <v>932.2962962962963</v>
      </c>
      <c r="DT61" s="2"/>
      <c r="DV61" s="2" t="s">
        <v>59</v>
      </c>
      <c r="DW61">
        <v>268.57142857142856</v>
      </c>
      <c r="DX61">
        <v>292</v>
      </c>
      <c r="DY61">
        <v>297</v>
      </c>
      <c r="DZ61">
        <v>285.3</v>
      </c>
      <c r="EA61">
        <v>343.55555555555554</v>
      </c>
      <c r="EB61">
        <v>232.25</v>
      </c>
      <c r="EC61">
        <v>304.11111111111109</v>
      </c>
      <c r="ED61">
        <v>295.65384615384613</v>
      </c>
    </row>
    <row r="62" spans="1:134" x14ac:dyDescent="0.3">
      <c r="A62" s="2" t="s">
        <v>60</v>
      </c>
      <c r="B62">
        <v>2.3333333333333335</v>
      </c>
      <c r="C62">
        <v>1069.8333333333333</v>
      </c>
      <c r="D62">
        <v>3.5</v>
      </c>
      <c r="E62">
        <v>1382.875</v>
      </c>
      <c r="F62">
        <v>4.2222222222222223</v>
      </c>
      <c r="G62">
        <v>1466.125</v>
      </c>
      <c r="H62">
        <v>3.3571428571428572</v>
      </c>
      <c r="I62">
        <v>1327.7727272727273</v>
      </c>
      <c r="J62">
        <v>3.4444444444444446</v>
      </c>
      <c r="K62">
        <v>1390.3333333333333</v>
      </c>
      <c r="L62">
        <v>3.6</v>
      </c>
      <c r="M62">
        <v>1777.3333333333333</v>
      </c>
      <c r="N62">
        <v>4.2</v>
      </c>
      <c r="O62">
        <v>1615.125</v>
      </c>
      <c r="P62">
        <v>3.7586206896551726</v>
      </c>
      <c r="Q62">
        <v>1596.35</v>
      </c>
      <c r="R62">
        <v>3.5614035087719298</v>
      </c>
      <c r="S62">
        <v>1455.6666666666667</v>
      </c>
      <c r="T62">
        <v>4.333333333333333</v>
      </c>
      <c r="U62">
        <v>1315.4444444444443</v>
      </c>
      <c r="V62">
        <v>2.2999999999999998</v>
      </c>
      <c r="W62">
        <v>870.57142857142856</v>
      </c>
      <c r="X62">
        <v>2.2222222222222223</v>
      </c>
      <c r="Y62">
        <v>1243.4000000000001</v>
      </c>
      <c r="Z62">
        <v>2.9285714285714284</v>
      </c>
      <c r="AA62">
        <v>1150</v>
      </c>
      <c r="AB62">
        <v>3.2222222222222223</v>
      </c>
      <c r="AC62">
        <v>1322.2857142857142</v>
      </c>
      <c r="AD62">
        <v>3.6</v>
      </c>
      <c r="AE62">
        <v>1386.25</v>
      </c>
      <c r="AF62">
        <v>2.9</v>
      </c>
      <c r="AG62">
        <v>1383.6666666666667</v>
      </c>
      <c r="AH62">
        <v>3.2413793103448274</v>
      </c>
      <c r="AI62">
        <v>1364.1904761904761</v>
      </c>
      <c r="AJ62">
        <v>3.0877192982456139</v>
      </c>
      <c r="AK62">
        <v>1257.0952380952381</v>
      </c>
      <c r="AL62">
        <v>3.3245614035087718</v>
      </c>
      <c r="AM62">
        <v>1356.3809523809523</v>
      </c>
      <c r="AN62">
        <v>1.8888888888888888</v>
      </c>
      <c r="AO62">
        <v>640.375</v>
      </c>
      <c r="AP62">
        <v>1.3</v>
      </c>
      <c r="AQ62">
        <v>804</v>
      </c>
      <c r="AR62">
        <v>2.8888888888888888</v>
      </c>
      <c r="AS62">
        <v>691.66666666666663</v>
      </c>
      <c r="AT62">
        <v>2</v>
      </c>
      <c r="AU62">
        <v>698.5454545454545</v>
      </c>
      <c r="AV62">
        <v>2</v>
      </c>
      <c r="AW62">
        <v>831.83333333333337</v>
      </c>
      <c r="AX62">
        <v>1.5</v>
      </c>
      <c r="AY62">
        <v>636.66666666666663</v>
      </c>
      <c r="AZ62">
        <v>0.9</v>
      </c>
      <c r="BA62">
        <v>609.25</v>
      </c>
      <c r="BB62">
        <v>1.4482758620689655</v>
      </c>
      <c r="BC62">
        <v>703</v>
      </c>
      <c r="BD62">
        <v>1.7192982456140351</v>
      </c>
      <c r="BE62">
        <v>700.42105263157896</v>
      </c>
      <c r="BF62">
        <v>1.7192982456140351</v>
      </c>
      <c r="BG62">
        <v>700.42105263157896</v>
      </c>
      <c r="BH62">
        <v>2.7894736842105261</v>
      </c>
      <c r="BI62">
        <v>1152.0655737704917</v>
      </c>
      <c r="BJ62">
        <v>7</v>
      </c>
      <c r="BK62">
        <v>2167</v>
      </c>
      <c r="BN62">
        <v>3</v>
      </c>
      <c r="BO62">
        <v>844</v>
      </c>
      <c r="BP62">
        <v>5</v>
      </c>
      <c r="BQ62">
        <v>1505.5</v>
      </c>
      <c r="BR62">
        <v>5</v>
      </c>
      <c r="BS62">
        <v>1743</v>
      </c>
      <c r="BX62">
        <v>5</v>
      </c>
      <c r="BY62">
        <v>1743</v>
      </c>
      <c r="BZ62">
        <v>5</v>
      </c>
      <c r="CA62">
        <v>1584.6666666666667</v>
      </c>
      <c r="CB62">
        <v>0</v>
      </c>
      <c r="CF62">
        <v>4</v>
      </c>
      <c r="CG62">
        <v>1401</v>
      </c>
      <c r="CH62">
        <v>2</v>
      </c>
      <c r="CI62">
        <v>1401</v>
      </c>
      <c r="CJ62">
        <v>2</v>
      </c>
      <c r="CK62">
        <v>449</v>
      </c>
      <c r="CP62">
        <v>2</v>
      </c>
      <c r="CQ62">
        <v>449</v>
      </c>
      <c r="CR62">
        <v>2</v>
      </c>
      <c r="CS62">
        <v>925</v>
      </c>
      <c r="CT62">
        <v>3.5</v>
      </c>
      <c r="CU62">
        <v>1320.8</v>
      </c>
      <c r="CV62">
        <v>5</v>
      </c>
      <c r="CW62">
        <v>1664</v>
      </c>
      <c r="CZ62">
        <v>2</v>
      </c>
      <c r="DA62">
        <v>760</v>
      </c>
      <c r="DB62">
        <v>3.5</v>
      </c>
      <c r="DC62">
        <v>1212</v>
      </c>
      <c r="DD62">
        <v>8</v>
      </c>
      <c r="DE62">
        <v>2031</v>
      </c>
      <c r="DJ62">
        <v>8</v>
      </c>
      <c r="DK62">
        <v>2031</v>
      </c>
      <c r="DL62">
        <v>5</v>
      </c>
      <c r="DM62">
        <v>1485</v>
      </c>
      <c r="DN62">
        <v>5</v>
      </c>
      <c r="DO62">
        <v>1485</v>
      </c>
      <c r="DP62">
        <v>4</v>
      </c>
      <c r="DQ62">
        <v>1382.375</v>
      </c>
      <c r="DR62">
        <v>2.85</v>
      </c>
      <c r="DS62">
        <v>1166.2384615384615</v>
      </c>
      <c r="DT62" s="2"/>
      <c r="DV62" s="2" t="s">
        <v>60</v>
      </c>
      <c r="DW62">
        <v>350</v>
      </c>
      <c r="DX62">
        <v>278.875</v>
      </c>
      <c r="DY62">
        <v>222.33333333333334</v>
      </c>
      <c r="DZ62">
        <v>286.42857142857144</v>
      </c>
      <c r="EA62">
        <v>265</v>
      </c>
      <c r="EB62">
        <v>329.66666666666669</v>
      </c>
      <c r="EC62">
        <v>244.5</v>
      </c>
      <c r="ED62">
        <v>276.2</v>
      </c>
    </row>
    <row r="63" spans="1:134" x14ac:dyDescent="0.3">
      <c r="A63" s="2" t="s">
        <v>61</v>
      </c>
      <c r="B63">
        <v>4.8888888888888893</v>
      </c>
      <c r="C63">
        <v>1092.7777777777778</v>
      </c>
      <c r="D63">
        <v>4.5999999999999996</v>
      </c>
      <c r="E63">
        <v>869.8</v>
      </c>
      <c r="F63">
        <v>5.0999999999999996</v>
      </c>
      <c r="G63">
        <v>975</v>
      </c>
      <c r="H63">
        <v>4.8620689655172411</v>
      </c>
      <c r="I63">
        <v>975.27586206896547</v>
      </c>
      <c r="J63">
        <v>6.1111111111111107</v>
      </c>
      <c r="K63">
        <v>1262.6666666666667</v>
      </c>
      <c r="L63">
        <v>5.3</v>
      </c>
      <c r="M63">
        <v>1094.2</v>
      </c>
      <c r="N63">
        <v>3.5555555555555554</v>
      </c>
      <c r="O63">
        <v>797</v>
      </c>
      <c r="P63">
        <v>5</v>
      </c>
      <c r="Q63">
        <v>1072.5</v>
      </c>
      <c r="R63">
        <v>4.9298245614035086</v>
      </c>
      <c r="S63">
        <v>1021.2363636363636</v>
      </c>
      <c r="T63">
        <v>2.2222222222222223</v>
      </c>
      <c r="U63">
        <v>561.57142857142856</v>
      </c>
      <c r="V63">
        <v>3.3</v>
      </c>
      <c r="W63">
        <v>737.11111111111109</v>
      </c>
      <c r="X63">
        <v>2.7</v>
      </c>
      <c r="Y63">
        <v>663.25</v>
      </c>
      <c r="Z63">
        <v>2.7586206896551726</v>
      </c>
      <c r="AA63">
        <v>661.29166666666663</v>
      </c>
      <c r="AB63">
        <v>2.4444444444444446</v>
      </c>
      <c r="AC63">
        <v>606.42857142857144</v>
      </c>
      <c r="AD63">
        <v>2.5</v>
      </c>
      <c r="AE63">
        <v>622.66666666666663</v>
      </c>
      <c r="AF63">
        <v>5.4444444444444446</v>
      </c>
      <c r="AG63">
        <v>1061.1111111111111</v>
      </c>
      <c r="AH63">
        <v>3.4285714285714284</v>
      </c>
      <c r="AI63">
        <v>775.96</v>
      </c>
      <c r="AJ63">
        <v>3.0877192982456139</v>
      </c>
      <c r="AK63">
        <v>719.79591836734699</v>
      </c>
      <c r="AL63">
        <v>4.0087719298245617</v>
      </c>
      <c r="AM63">
        <v>879.21153846153845</v>
      </c>
      <c r="AN63">
        <v>3.5555555555555554</v>
      </c>
      <c r="AO63">
        <v>722.33333333333337</v>
      </c>
      <c r="AP63">
        <v>3</v>
      </c>
      <c r="AQ63">
        <v>613.77777777777783</v>
      </c>
      <c r="AR63">
        <v>3.1</v>
      </c>
      <c r="AS63">
        <v>649.9</v>
      </c>
      <c r="AT63">
        <v>3.2068965517241379</v>
      </c>
      <c r="AU63">
        <v>661.57142857142856</v>
      </c>
      <c r="AV63">
        <v>2.5555555555555554</v>
      </c>
      <c r="AW63">
        <v>536.55555555555554</v>
      </c>
      <c r="AX63">
        <v>2.7</v>
      </c>
      <c r="AY63">
        <v>590.79999999999995</v>
      </c>
      <c r="AZ63">
        <v>2.5555555555555554</v>
      </c>
      <c r="BA63">
        <v>637.125</v>
      </c>
      <c r="BB63">
        <v>2.6071428571428572</v>
      </c>
      <c r="BC63">
        <v>586.44444444444446</v>
      </c>
      <c r="BD63">
        <v>2.9122807017543861</v>
      </c>
      <c r="BE63">
        <v>624.69090909090914</v>
      </c>
      <c r="BF63">
        <v>2.9122807017543861</v>
      </c>
      <c r="BG63">
        <v>624.69090909090914</v>
      </c>
      <c r="BH63">
        <v>3.6432748538011697</v>
      </c>
      <c r="BI63">
        <v>791.16981132075466</v>
      </c>
      <c r="BJ63">
        <v>3</v>
      </c>
      <c r="BK63">
        <v>611</v>
      </c>
      <c r="BP63">
        <v>3</v>
      </c>
      <c r="BQ63">
        <v>611</v>
      </c>
      <c r="BR63">
        <v>1</v>
      </c>
      <c r="BS63">
        <v>171</v>
      </c>
      <c r="BV63">
        <v>9</v>
      </c>
      <c r="BW63">
        <v>2058</v>
      </c>
      <c r="BX63">
        <v>5</v>
      </c>
      <c r="BY63">
        <v>1114.5</v>
      </c>
      <c r="BZ63">
        <v>4.333333333333333</v>
      </c>
      <c r="CA63">
        <v>946.66666666666663</v>
      </c>
      <c r="CB63">
        <v>6</v>
      </c>
      <c r="CC63">
        <v>1135</v>
      </c>
      <c r="CH63">
        <v>6</v>
      </c>
      <c r="CI63">
        <v>1135</v>
      </c>
      <c r="CJ63">
        <v>0</v>
      </c>
      <c r="CN63">
        <v>0</v>
      </c>
      <c r="CP63">
        <v>0</v>
      </c>
      <c r="CR63">
        <v>2</v>
      </c>
      <c r="CS63">
        <v>1135</v>
      </c>
      <c r="CT63">
        <v>3.1666666666666665</v>
      </c>
      <c r="CU63">
        <v>993.75</v>
      </c>
      <c r="CV63">
        <v>3</v>
      </c>
      <c r="CW63">
        <v>1023</v>
      </c>
      <c r="DB63">
        <v>3</v>
      </c>
      <c r="DC63">
        <v>1023</v>
      </c>
      <c r="DD63">
        <v>0</v>
      </c>
      <c r="DH63">
        <v>5</v>
      </c>
      <c r="DI63">
        <v>1321</v>
      </c>
      <c r="DJ63">
        <v>2.5</v>
      </c>
      <c r="DK63">
        <v>1321</v>
      </c>
      <c r="DL63">
        <v>2.6666666666666665</v>
      </c>
      <c r="DM63">
        <v>1172</v>
      </c>
      <c r="DN63">
        <v>2.6666666666666665</v>
      </c>
      <c r="DO63">
        <v>1172</v>
      </c>
      <c r="DP63">
        <v>3</v>
      </c>
      <c r="DQ63">
        <v>1053.1666666666667</v>
      </c>
      <c r="DR63">
        <v>3.6111111111111112</v>
      </c>
      <c r="DS63">
        <v>800.69696969696975</v>
      </c>
      <c r="DT63" s="2"/>
      <c r="DV63" s="2" t="s">
        <v>61</v>
      </c>
      <c r="DW63">
        <v>156.28571428571428</v>
      </c>
      <c r="DX63">
        <v>245.44444444444446</v>
      </c>
      <c r="DY63">
        <v>168.22222222222223</v>
      </c>
      <c r="DZ63">
        <v>192.68</v>
      </c>
      <c r="EA63">
        <v>251.66666666666666</v>
      </c>
      <c r="EB63">
        <v>207.6</v>
      </c>
      <c r="EC63">
        <v>177.42857142857142</v>
      </c>
      <c r="ED63">
        <v>214.73076923076923</v>
      </c>
    </row>
    <row r="64" spans="1:134" x14ac:dyDescent="0.3">
      <c r="A64" s="2" t="s">
        <v>62</v>
      </c>
      <c r="B64">
        <v>4.625</v>
      </c>
      <c r="C64">
        <v>979.875</v>
      </c>
      <c r="D64">
        <v>5</v>
      </c>
      <c r="E64">
        <v>1131.8571428571429</v>
      </c>
      <c r="F64">
        <v>3.5</v>
      </c>
      <c r="G64">
        <v>774</v>
      </c>
      <c r="H64">
        <v>4.3478260869565215</v>
      </c>
      <c r="I64">
        <v>954.52173913043475</v>
      </c>
      <c r="J64">
        <v>5.5</v>
      </c>
      <c r="K64">
        <v>1161.8333333333333</v>
      </c>
      <c r="L64">
        <v>4.4444444444444446</v>
      </c>
      <c r="M64">
        <v>1049.8888888888889</v>
      </c>
      <c r="N64">
        <v>4.625</v>
      </c>
      <c r="O64">
        <v>1065.75</v>
      </c>
      <c r="P64">
        <v>4.7826086956521738</v>
      </c>
      <c r="Q64">
        <v>1084.608695652174</v>
      </c>
      <c r="R64">
        <v>4.5652173913043477</v>
      </c>
      <c r="S64">
        <v>1019.5652173913044</v>
      </c>
      <c r="T64">
        <v>3</v>
      </c>
      <c r="U64">
        <v>629.5</v>
      </c>
      <c r="V64">
        <v>1.5714285714285714</v>
      </c>
      <c r="W64">
        <v>377.83333333333331</v>
      </c>
      <c r="X64">
        <v>3.25</v>
      </c>
      <c r="Y64">
        <v>726.125</v>
      </c>
      <c r="Z64">
        <v>2.652173913043478</v>
      </c>
      <c r="AA64">
        <v>596</v>
      </c>
      <c r="AB64">
        <v>2.1666666666666665</v>
      </c>
      <c r="AC64">
        <v>360.83333333333331</v>
      </c>
      <c r="AD64">
        <v>1.8888888888888888</v>
      </c>
      <c r="AE64">
        <v>548.375</v>
      </c>
      <c r="AF64">
        <v>2.375</v>
      </c>
      <c r="AG64">
        <v>446.5</v>
      </c>
      <c r="AH64">
        <v>2.1304347826086958</v>
      </c>
      <c r="AI64">
        <v>460.18181818181819</v>
      </c>
      <c r="AJ64">
        <v>2.3913043478260869</v>
      </c>
      <c r="AK64">
        <v>528.09090909090912</v>
      </c>
      <c r="AL64">
        <v>3.4782608695652173</v>
      </c>
      <c r="AM64">
        <v>779.28888888888889</v>
      </c>
      <c r="AN64">
        <v>3.25</v>
      </c>
      <c r="AO64">
        <v>794.25</v>
      </c>
      <c r="AP64">
        <v>4</v>
      </c>
      <c r="AQ64">
        <v>918.57142857142856</v>
      </c>
      <c r="AR64">
        <v>3.375</v>
      </c>
      <c r="AS64">
        <v>668.5</v>
      </c>
      <c r="AT64">
        <v>3.5217391304347827</v>
      </c>
      <c r="AU64">
        <v>788.3478260869565</v>
      </c>
      <c r="AV64">
        <v>3.6666666666666665</v>
      </c>
      <c r="AW64">
        <v>823.5</v>
      </c>
      <c r="AX64">
        <v>3.7777777777777777</v>
      </c>
      <c r="AY64">
        <v>761.44444444444446</v>
      </c>
      <c r="AZ64">
        <v>3</v>
      </c>
      <c r="BA64">
        <v>742.375</v>
      </c>
      <c r="BB64">
        <v>3.4782608695652173</v>
      </c>
      <c r="BC64">
        <v>771</v>
      </c>
      <c r="BD64">
        <v>3.5</v>
      </c>
      <c r="BE64">
        <v>779.67391304347825</v>
      </c>
      <c r="BF64">
        <v>3.5</v>
      </c>
      <c r="BG64">
        <v>779.67391304347825</v>
      </c>
      <c r="BH64">
        <v>3.4855072463768115</v>
      </c>
      <c r="BI64">
        <v>779.41911764705878</v>
      </c>
      <c r="BJ64">
        <v>5</v>
      </c>
      <c r="BK64">
        <v>1145</v>
      </c>
      <c r="BL64">
        <v>4.333333333333333</v>
      </c>
      <c r="BM64">
        <v>867</v>
      </c>
      <c r="BN64">
        <v>4</v>
      </c>
      <c r="BO64">
        <v>1271.5</v>
      </c>
      <c r="BP64">
        <v>4.4285714285714288</v>
      </c>
      <c r="BQ64">
        <v>1062</v>
      </c>
      <c r="BR64">
        <v>3.5</v>
      </c>
      <c r="BS64">
        <v>831.25</v>
      </c>
      <c r="BT64">
        <v>3</v>
      </c>
      <c r="BU64">
        <v>540</v>
      </c>
      <c r="BV64">
        <v>3.5</v>
      </c>
      <c r="BW64">
        <v>903.5</v>
      </c>
      <c r="BX64">
        <v>3.4285714285714284</v>
      </c>
      <c r="BY64">
        <v>810.28571428571433</v>
      </c>
      <c r="BZ64">
        <v>3.9285714285714284</v>
      </c>
      <c r="CA64">
        <v>936.14285714285711</v>
      </c>
      <c r="CB64">
        <v>1</v>
      </c>
      <c r="CC64">
        <v>300</v>
      </c>
      <c r="CD64">
        <v>2.3333333333333335</v>
      </c>
      <c r="CE64">
        <v>914</v>
      </c>
      <c r="CF64">
        <v>1</v>
      </c>
      <c r="CG64">
        <v>187.5</v>
      </c>
      <c r="CH64">
        <v>1.5714285714285714</v>
      </c>
      <c r="CI64">
        <v>500.6</v>
      </c>
      <c r="CJ64">
        <v>2.25</v>
      </c>
      <c r="CK64">
        <v>562.25</v>
      </c>
      <c r="CL64">
        <v>0</v>
      </c>
      <c r="CN64">
        <v>3</v>
      </c>
      <c r="CO64">
        <v>1145</v>
      </c>
      <c r="CP64">
        <v>2.1428571428571428</v>
      </c>
      <c r="CQ64">
        <v>678.8</v>
      </c>
      <c r="CR64">
        <v>1.8571428571428572</v>
      </c>
      <c r="CS64">
        <v>589.70000000000005</v>
      </c>
      <c r="CT64">
        <v>2.8928571428571428</v>
      </c>
      <c r="CU64">
        <v>791.79166666666663</v>
      </c>
      <c r="CV64">
        <v>5</v>
      </c>
      <c r="CW64">
        <v>1437</v>
      </c>
      <c r="CX64">
        <v>5</v>
      </c>
      <c r="CY64">
        <v>1181.3333333333333</v>
      </c>
      <c r="CZ64">
        <v>5.5</v>
      </c>
      <c r="DA64">
        <v>1338.5</v>
      </c>
      <c r="DB64">
        <v>5.1428571428571432</v>
      </c>
      <c r="DC64">
        <v>1299.2857142857142</v>
      </c>
      <c r="DD64">
        <v>3.5</v>
      </c>
      <c r="DE64">
        <v>753.5</v>
      </c>
      <c r="DF64">
        <v>8</v>
      </c>
      <c r="DG64">
        <v>1748</v>
      </c>
      <c r="DH64">
        <v>3.5</v>
      </c>
      <c r="DI64">
        <v>857.5</v>
      </c>
      <c r="DJ64">
        <v>4.1428571428571432</v>
      </c>
      <c r="DK64">
        <v>925.28571428571433</v>
      </c>
      <c r="DL64">
        <v>4.6428571428571432</v>
      </c>
      <c r="DM64">
        <v>1112.2857142857142</v>
      </c>
      <c r="DN64">
        <v>4.6428571428571432</v>
      </c>
      <c r="DO64">
        <v>1112.2857142857142</v>
      </c>
      <c r="DP64">
        <v>3.4761904761904763</v>
      </c>
      <c r="DQ64">
        <v>909.86842105263156</v>
      </c>
      <c r="DR64">
        <v>3.4833333333333334</v>
      </c>
      <c r="DS64">
        <v>807.90804597701151</v>
      </c>
      <c r="DT64" s="2"/>
      <c r="DV64" s="2" t="s">
        <v>62</v>
      </c>
      <c r="DW64">
        <v>204.66666666666666</v>
      </c>
      <c r="DX64">
        <v>228.625</v>
      </c>
      <c r="DY64">
        <v>214.625</v>
      </c>
      <c r="DZ64">
        <v>217</v>
      </c>
      <c r="EA64">
        <v>190.66666666666666</v>
      </c>
      <c r="EB64">
        <v>256.11111111111109</v>
      </c>
      <c r="EC64">
        <v>242.625</v>
      </c>
      <c r="ED64">
        <v>234.34782608695653</v>
      </c>
    </row>
    <row r="65" spans="1:134" x14ac:dyDescent="0.3">
      <c r="A65" s="2" t="s">
        <v>63</v>
      </c>
      <c r="B65">
        <v>4.5999999999999996</v>
      </c>
      <c r="C65">
        <v>1652.7</v>
      </c>
      <c r="D65">
        <v>5.25</v>
      </c>
      <c r="E65">
        <v>1840.875</v>
      </c>
      <c r="F65">
        <v>5</v>
      </c>
      <c r="G65">
        <v>1716.6666666666667</v>
      </c>
      <c r="H65">
        <v>4.9259259259259256</v>
      </c>
      <c r="I65">
        <v>1729.7777777777778</v>
      </c>
      <c r="J65">
        <v>5.3</v>
      </c>
      <c r="K65">
        <v>1922.2</v>
      </c>
      <c r="L65">
        <v>5.1111111111111107</v>
      </c>
      <c r="M65">
        <v>1837.4444444444443</v>
      </c>
      <c r="N65">
        <v>5.4444444444444446</v>
      </c>
      <c r="O65">
        <v>1902.8888888888889</v>
      </c>
      <c r="P65">
        <v>5.2857142857142856</v>
      </c>
      <c r="Q65">
        <v>1888.75</v>
      </c>
      <c r="R65">
        <v>5.1090909090909093</v>
      </c>
      <c r="S65">
        <v>1810.7090909090909</v>
      </c>
      <c r="T65">
        <v>1.4</v>
      </c>
      <c r="U65">
        <v>733.33333333333337</v>
      </c>
      <c r="V65">
        <v>0.5</v>
      </c>
      <c r="W65">
        <v>321.75</v>
      </c>
      <c r="X65">
        <v>0.66666666666666663</v>
      </c>
      <c r="Y65">
        <v>549.5</v>
      </c>
      <c r="Z65">
        <v>0.88888888888888884</v>
      </c>
      <c r="AA65">
        <v>563.21428571428567</v>
      </c>
      <c r="AB65">
        <v>0.9</v>
      </c>
      <c r="AC65">
        <v>483.83333333333331</v>
      </c>
      <c r="AD65">
        <v>0.88888888888888884</v>
      </c>
      <c r="AE65">
        <v>618</v>
      </c>
      <c r="AF65">
        <v>1</v>
      </c>
      <c r="AG65">
        <v>605.25</v>
      </c>
      <c r="AH65">
        <v>0.9285714285714286</v>
      </c>
      <c r="AI65">
        <v>560.93333333333328</v>
      </c>
      <c r="AJ65">
        <v>0.90909090909090906</v>
      </c>
      <c r="AK65">
        <v>562.0344827586207</v>
      </c>
      <c r="AL65">
        <v>3.0090909090909093</v>
      </c>
      <c r="AM65">
        <v>1379.6190476190477</v>
      </c>
      <c r="AN65">
        <v>3.1</v>
      </c>
      <c r="AO65">
        <v>858.2</v>
      </c>
      <c r="AP65">
        <v>3.25</v>
      </c>
      <c r="AQ65">
        <v>931.125</v>
      </c>
      <c r="AR65">
        <v>3.6666666666666665</v>
      </c>
      <c r="AS65">
        <v>1165</v>
      </c>
      <c r="AT65">
        <v>3.3333333333333335</v>
      </c>
      <c r="AU65">
        <v>975.03846153846155</v>
      </c>
      <c r="AV65">
        <v>3.2</v>
      </c>
      <c r="AW65">
        <v>976.1</v>
      </c>
      <c r="AX65">
        <v>3.5555555555555554</v>
      </c>
      <c r="AY65">
        <v>1001.3333333333334</v>
      </c>
      <c r="AZ65">
        <v>2.4444444444444446</v>
      </c>
      <c r="BA65">
        <v>802.5</v>
      </c>
      <c r="BB65">
        <v>3.0714285714285716</v>
      </c>
      <c r="BC65">
        <v>933.07407407407402</v>
      </c>
      <c r="BD65">
        <v>3.2</v>
      </c>
      <c r="BE65">
        <v>953.66037735849056</v>
      </c>
      <c r="BF65">
        <v>3.2</v>
      </c>
      <c r="BG65">
        <v>953.66037735849056</v>
      </c>
      <c r="BH65">
        <v>3.0727272727272728</v>
      </c>
      <c r="BI65">
        <v>1214.8321167883212</v>
      </c>
      <c r="BL65">
        <v>5.5</v>
      </c>
      <c r="BM65">
        <v>1927</v>
      </c>
      <c r="BN65">
        <v>5</v>
      </c>
      <c r="BO65">
        <v>1943</v>
      </c>
      <c r="BP65">
        <v>5.333333333333333</v>
      </c>
      <c r="BQ65">
        <v>1932.3333333333333</v>
      </c>
      <c r="BT65">
        <v>6</v>
      </c>
      <c r="BU65">
        <v>2111</v>
      </c>
      <c r="BV65">
        <v>7</v>
      </c>
      <c r="BW65">
        <v>2114</v>
      </c>
      <c r="BX65">
        <v>6.5</v>
      </c>
      <c r="BY65">
        <v>2112.5</v>
      </c>
      <c r="BZ65">
        <v>5.8</v>
      </c>
      <c r="CA65">
        <v>2004.4</v>
      </c>
      <c r="CD65">
        <v>0.5</v>
      </c>
      <c r="CE65">
        <v>392</v>
      </c>
      <c r="CF65">
        <v>1</v>
      </c>
      <c r="CG65">
        <v>353</v>
      </c>
      <c r="CH65">
        <v>0.66666666666666663</v>
      </c>
      <c r="CI65">
        <v>372.5</v>
      </c>
      <c r="CL65">
        <v>1</v>
      </c>
      <c r="CM65">
        <v>99</v>
      </c>
      <c r="CN65">
        <v>1</v>
      </c>
      <c r="CO65">
        <v>143</v>
      </c>
      <c r="CP65">
        <v>1</v>
      </c>
      <c r="CQ65">
        <v>121</v>
      </c>
      <c r="CR65">
        <v>0.8</v>
      </c>
      <c r="CS65">
        <v>246.75</v>
      </c>
      <c r="CT65">
        <v>3.3</v>
      </c>
      <c r="CU65">
        <v>1223.2222222222222</v>
      </c>
      <c r="CX65">
        <v>6</v>
      </c>
      <c r="CY65">
        <v>2010.5</v>
      </c>
      <c r="CZ65">
        <v>6</v>
      </c>
      <c r="DA65">
        <v>1571</v>
      </c>
      <c r="DB65">
        <v>6</v>
      </c>
      <c r="DC65">
        <v>1864</v>
      </c>
      <c r="DF65">
        <v>5</v>
      </c>
      <c r="DG65">
        <v>1565</v>
      </c>
      <c r="DH65">
        <v>5</v>
      </c>
      <c r="DI65">
        <v>1260</v>
      </c>
      <c r="DJ65">
        <v>5</v>
      </c>
      <c r="DK65">
        <v>1412.5</v>
      </c>
      <c r="DL65">
        <v>5.6</v>
      </c>
      <c r="DM65">
        <v>1683.4</v>
      </c>
      <c r="DN65">
        <v>5.6</v>
      </c>
      <c r="DO65">
        <v>1683.4</v>
      </c>
      <c r="DP65">
        <v>4.0666666666666664</v>
      </c>
      <c r="DQ65">
        <v>1387.5714285714287</v>
      </c>
      <c r="DR65">
        <v>3.1555555555555554</v>
      </c>
      <c r="DS65">
        <v>1230.8476821192053</v>
      </c>
      <c r="DT65" s="2"/>
      <c r="DV65" s="2" t="s">
        <v>63</v>
      </c>
      <c r="DW65">
        <v>313.33333333333331</v>
      </c>
      <c r="DX65">
        <v>385.4</v>
      </c>
      <c r="DY65">
        <v>270</v>
      </c>
      <c r="DZ65">
        <v>325.8</v>
      </c>
      <c r="EA65">
        <v>371.1</v>
      </c>
      <c r="EB65">
        <v>376</v>
      </c>
      <c r="EC65">
        <v>346.22222222222223</v>
      </c>
      <c r="ED65">
        <v>364.67857142857144</v>
      </c>
    </row>
    <row r="66" spans="1:134" x14ac:dyDescent="0.3">
      <c r="A66" s="2" t="s">
        <v>64</v>
      </c>
      <c r="BJ66">
        <v>2.7</v>
      </c>
      <c r="BK66">
        <v>860.55555555555554</v>
      </c>
      <c r="BL66">
        <v>2.9</v>
      </c>
      <c r="BM66">
        <v>900.75</v>
      </c>
      <c r="BN66">
        <v>2.8</v>
      </c>
      <c r="BO66">
        <v>739.1</v>
      </c>
      <c r="BP66">
        <v>2.8</v>
      </c>
      <c r="BQ66">
        <v>827.48148148148152</v>
      </c>
      <c r="BR66">
        <v>2.8</v>
      </c>
      <c r="BS66">
        <v>964.5</v>
      </c>
      <c r="BT66">
        <v>3.6</v>
      </c>
      <c r="BU66">
        <v>965.66666666666663</v>
      </c>
      <c r="BV66">
        <v>3.4</v>
      </c>
      <c r="BW66">
        <v>1022.125</v>
      </c>
      <c r="BX66">
        <v>3.2666666666666666</v>
      </c>
      <c r="BY66">
        <v>983.36</v>
      </c>
      <c r="BZ66">
        <v>3.0333333333333332</v>
      </c>
      <c r="CA66">
        <v>902.42307692307691</v>
      </c>
      <c r="CB66">
        <v>2.7</v>
      </c>
      <c r="CC66">
        <v>619.44444444444446</v>
      </c>
      <c r="CD66">
        <v>1.6</v>
      </c>
      <c r="CE66">
        <v>712.33333333333337</v>
      </c>
      <c r="CF66">
        <v>2.2000000000000002</v>
      </c>
      <c r="CG66">
        <v>694</v>
      </c>
      <c r="CH66">
        <v>2.1666666666666665</v>
      </c>
      <c r="CI66">
        <v>668.5</v>
      </c>
      <c r="CJ66">
        <v>2.2000000000000002</v>
      </c>
      <c r="CK66">
        <v>646.875</v>
      </c>
      <c r="CL66">
        <v>1.9</v>
      </c>
      <c r="CM66">
        <v>580.42857142857144</v>
      </c>
      <c r="CN66">
        <v>1.8</v>
      </c>
      <c r="CO66">
        <v>649.42857142857144</v>
      </c>
      <c r="CP66">
        <v>1.9666666666666666</v>
      </c>
      <c r="CQ66">
        <v>626.5454545454545</v>
      </c>
      <c r="CR66">
        <v>2.0666666666666669</v>
      </c>
      <c r="CS66">
        <v>647.52272727272725</v>
      </c>
      <c r="CT66">
        <v>2.5499999999999998</v>
      </c>
      <c r="CU66">
        <v>785.59375</v>
      </c>
      <c r="CV66">
        <v>4.3</v>
      </c>
      <c r="CW66">
        <v>1133.0999999999999</v>
      </c>
      <c r="CX66">
        <v>3.2</v>
      </c>
      <c r="CY66">
        <v>1023.75</v>
      </c>
      <c r="CZ66">
        <v>3.5</v>
      </c>
      <c r="DA66">
        <v>837.88888888888891</v>
      </c>
      <c r="DB66">
        <v>3.6666666666666665</v>
      </c>
      <c r="DC66">
        <v>1002.2962962962963</v>
      </c>
      <c r="DD66">
        <v>3.6</v>
      </c>
      <c r="DE66">
        <v>992.5</v>
      </c>
      <c r="DF66">
        <v>3.5</v>
      </c>
      <c r="DG66">
        <v>1082.7777777777778</v>
      </c>
      <c r="DH66">
        <v>3.5</v>
      </c>
      <c r="DI66">
        <v>873.2</v>
      </c>
      <c r="DJ66">
        <v>3.5333333333333332</v>
      </c>
      <c r="DK66">
        <v>979.37931034482756</v>
      </c>
      <c r="DL66">
        <v>3.6</v>
      </c>
      <c r="DM66">
        <v>990.42857142857144</v>
      </c>
      <c r="DN66">
        <v>3.6</v>
      </c>
      <c r="DO66">
        <v>990.42857142857144</v>
      </c>
      <c r="DP66">
        <v>2.9</v>
      </c>
      <c r="DQ66">
        <v>861.05921052631584</v>
      </c>
      <c r="DR66">
        <v>2.9</v>
      </c>
      <c r="DS66">
        <v>861.05921052631584</v>
      </c>
      <c r="DT66" s="2"/>
      <c r="DV66" s="2" t="s">
        <v>64</v>
      </c>
    </row>
    <row r="67" spans="1:134" x14ac:dyDescent="0.3">
      <c r="A67" s="2" t="s">
        <v>65</v>
      </c>
      <c r="B67">
        <v>1.3</v>
      </c>
      <c r="C67">
        <v>263.33333333333331</v>
      </c>
      <c r="D67">
        <v>1.2222222222222223</v>
      </c>
      <c r="E67">
        <v>560</v>
      </c>
      <c r="F67">
        <v>1.5</v>
      </c>
      <c r="G67">
        <v>481</v>
      </c>
      <c r="H67">
        <v>1.3448275862068966</v>
      </c>
      <c r="I67">
        <v>415</v>
      </c>
      <c r="J67">
        <v>1</v>
      </c>
      <c r="K67">
        <v>455</v>
      </c>
      <c r="L67">
        <v>0.77777777777777779</v>
      </c>
      <c r="M67">
        <v>221.8</v>
      </c>
      <c r="N67">
        <v>1.5</v>
      </c>
      <c r="O67">
        <v>404</v>
      </c>
      <c r="P67">
        <v>1.0740740740740742</v>
      </c>
      <c r="Q67">
        <v>349.61538461538464</v>
      </c>
      <c r="R67">
        <v>1.2142857142857142</v>
      </c>
      <c r="S67">
        <v>384.64285714285717</v>
      </c>
      <c r="T67">
        <v>2.4</v>
      </c>
      <c r="U67">
        <v>675.4</v>
      </c>
      <c r="V67">
        <v>1.5555555555555556</v>
      </c>
      <c r="W67">
        <v>522.20000000000005</v>
      </c>
      <c r="X67">
        <v>1.8</v>
      </c>
      <c r="Y67">
        <v>566.6</v>
      </c>
      <c r="Z67">
        <v>1.9310344827586208</v>
      </c>
      <c r="AA67">
        <v>588.06666666666672</v>
      </c>
      <c r="AB67">
        <v>2</v>
      </c>
      <c r="AC67">
        <v>736.6</v>
      </c>
      <c r="AD67">
        <v>2.7777777777777777</v>
      </c>
      <c r="AE67">
        <v>899</v>
      </c>
      <c r="AF67">
        <v>1.625</v>
      </c>
      <c r="AG67">
        <v>658.5</v>
      </c>
      <c r="AH67">
        <v>2.1481481481481484</v>
      </c>
      <c r="AI67">
        <v>772.28571428571433</v>
      </c>
      <c r="AJ67">
        <v>2.0357142857142856</v>
      </c>
      <c r="AK67">
        <v>677</v>
      </c>
      <c r="AL67">
        <v>1.625</v>
      </c>
      <c r="AM67">
        <v>533.38596491228066</v>
      </c>
      <c r="AN67">
        <v>0.4</v>
      </c>
      <c r="AO67">
        <v>194.66666666666666</v>
      </c>
      <c r="AP67">
        <v>0.66666666666666663</v>
      </c>
      <c r="AQ67">
        <v>225.25</v>
      </c>
      <c r="AR67">
        <v>0.4</v>
      </c>
      <c r="AS67">
        <v>151</v>
      </c>
      <c r="AT67">
        <v>0.48275862068965519</v>
      </c>
      <c r="AU67">
        <v>193.8</v>
      </c>
      <c r="AV67">
        <v>0.5</v>
      </c>
      <c r="AW67">
        <v>202.33333333333334</v>
      </c>
      <c r="AX67">
        <v>0.44444444444444442</v>
      </c>
      <c r="AY67">
        <v>267.5</v>
      </c>
      <c r="AZ67">
        <v>0.75</v>
      </c>
      <c r="BA67">
        <v>225.66666666666666</v>
      </c>
      <c r="BB67">
        <v>0.55555555555555558</v>
      </c>
      <c r="BC67">
        <v>227.375</v>
      </c>
      <c r="BD67">
        <v>0.5178571428571429</v>
      </c>
      <c r="BE67">
        <v>208.72222222222223</v>
      </c>
      <c r="BF67">
        <v>0.5178571428571429</v>
      </c>
      <c r="BG67">
        <v>208.72222222222223</v>
      </c>
      <c r="BH67">
        <v>1.2559523809523809</v>
      </c>
      <c r="BI67">
        <v>455.46666666666664</v>
      </c>
      <c r="BL67">
        <v>6</v>
      </c>
      <c r="BM67">
        <v>1017</v>
      </c>
      <c r="BP67">
        <v>6</v>
      </c>
      <c r="BQ67">
        <v>1017</v>
      </c>
      <c r="BT67">
        <v>2</v>
      </c>
      <c r="BU67">
        <v>561</v>
      </c>
      <c r="BV67">
        <v>2</v>
      </c>
      <c r="BW67">
        <v>680</v>
      </c>
      <c r="BX67">
        <v>2</v>
      </c>
      <c r="BY67">
        <v>620.5</v>
      </c>
      <c r="BZ67">
        <v>3</v>
      </c>
      <c r="CA67">
        <v>752.66666666666663</v>
      </c>
      <c r="CD67">
        <v>0</v>
      </c>
      <c r="CH67">
        <v>0</v>
      </c>
      <c r="CL67">
        <v>0</v>
      </c>
      <c r="CN67">
        <v>1</v>
      </c>
      <c r="CO67">
        <v>203</v>
      </c>
      <c r="CP67">
        <v>0.66666666666666663</v>
      </c>
      <c r="CQ67">
        <v>203</v>
      </c>
      <c r="CR67">
        <v>0.5</v>
      </c>
      <c r="CS67">
        <v>203</v>
      </c>
      <c r="CT67">
        <v>1.75</v>
      </c>
      <c r="CU67">
        <v>615.25</v>
      </c>
      <c r="CX67">
        <v>2</v>
      </c>
      <c r="CY67">
        <v>371</v>
      </c>
      <c r="DB67">
        <v>2</v>
      </c>
      <c r="DC67">
        <v>371</v>
      </c>
      <c r="DF67">
        <v>0</v>
      </c>
      <c r="DH67">
        <v>0.5</v>
      </c>
      <c r="DI67">
        <v>86</v>
      </c>
      <c r="DJ67">
        <v>0.33333333333333331</v>
      </c>
      <c r="DK67">
        <v>86</v>
      </c>
      <c r="DL67">
        <v>0.75</v>
      </c>
      <c r="DM67">
        <v>228.5</v>
      </c>
      <c r="DN67">
        <v>0.75</v>
      </c>
      <c r="DO67">
        <v>228.5</v>
      </c>
      <c r="DP67">
        <v>1.4166666666666667</v>
      </c>
      <c r="DQ67">
        <v>486.33333333333331</v>
      </c>
      <c r="DR67">
        <v>1.2666666666666666</v>
      </c>
      <c r="DS67">
        <v>457.75308641975306</v>
      </c>
      <c r="DT67" s="2"/>
      <c r="DV67" s="2" t="s">
        <v>65</v>
      </c>
      <c r="DW67">
        <v>156.19999999999999</v>
      </c>
      <c r="DX67">
        <v>159</v>
      </c>
      <c r="DY67">
        <v>202.25</v>
      </c>
      <c r="DZ67">
        <v>170.35714285714286</v>
      </c>
      <c r="EA67">
        <v>188.25</v>
      </c>
      <c r="EB67">
        <v>109.2</v>
      </c>
      <c r="EC67">
        <v>118</v>
      </c>
      <c r="ED67">
        <v>136.23076923076923</v>
      </c>
    </row>
    <row r="68" spans="1:134" x14ac:dyDescent="0.3">
      <c r="A68" s="2" t="s">
        <v>66</v>
      </c>
      <c r="B68">
        <v>3.5555555555555554</v>
      </c>
      <c r="C68">
        <v>763.44444444444446</v>
      </c>
      <c r="D68">
        <v>3.4285714285714284</v>
      </c>
      <c r="E68">
        <v>697.42857142857144</v>
      </c>
      <c r="F68">
        <v>3.7777777777777777</v>
      </c>
      <c r="G68">
        <v>895.625</v>
      </c>
      <c r="H68">
        <v>3.6</v>
      </c>
      <c r="I68">
        <v>788.25</v>
      </c>
      <c r="J68">
        <v>2.5555555555555554</v>
      </c>
      <c r="K68">
        <v>712.85714285714289</v>
      </c>
      <c r="L68">
        <v>3.7777777777777777</v>
      </c>
      <c r="M68">
        <v>821.25</v>
      </c>
      <c r="N68">
        <v>3.4444444444444446</v>
      </c>
      <c r="O68">
        <v>1077.1428571428571</v>
      </c>
      <c r="P68">
        <v>3.2592592592592591</v>
      </c>
      <c r="Q68">
        <v>868.18181818181813</v>
      </c>
      <c r="R68">
        <v>3.4230769230769229</v>
      </c>
      <c r="S68">
        <v>826.47826086956525</v>
      </c>
      <c r="T68">
        <v>2.5555555555555554</v>
      </c>
      <c r="U68">
        <v>523.66666666666663</v>
      </c>
      <c r="V68">
        <v>2.7142857142857144</v>
      </c>
      <c r="W68">
        <v>557.14285714285711</v>
      </c>
      <c r="X68">
        <v>2.5555555555555554</v>
      </c>
      <c r="Y68">
        <v>533</v>
      </c>
      <c r="Z68">
        <v>2.6</v>
      </c>
      <c r="AA68">
        <v>536.695652173913</v>
      </c>
      <c r="AB68">
        <v>3</v>
      </c>
      <c r="AC68">
        <v>710.125</v>
      </c>
      <c r="AD68">
        <v>2.8888888888888888</v>
      </c>
      <c r="AE68">
        <v>598.77777777777783</v>
      </c>
      <c r="AF68">
        <v>1.7777777777777777</v>
      </c>
      <c r="AG68">
        <v>464.875</v>
      </c>
      <c r="AH68">
        <v>2.5555555555555554</v>
      </c>
      <c r="AI68">
        <v>591.55999999999995</v>
      </c>
      <c r="AJ68">
        <v>2.5769230769230771</v>
      </c>
      <c r="AK68">
        <v>565.27083333333337</v>
      </c>
      <c r="AL68">
        <v>3</v>
      </c>
      <c r="AM68">
        <v>693.09574468085111</v>
      </c>
      <c r="AN68">
        <v>3.5555555555555554</v>
      </c>
      <c r="AO68">
        <v>807.77777777777783</v>
      </c>
      <c r="AP68">
        <v>2.1428571428571428</v>
      </c>
      <c r="AQ68">
        <v>530</v>
      </c>
      <c r="AR68">
        <v>2.2222222222222223</v>
      </c>
      <c r="AS68">
        <v>425.33333333333331</v>
      </c>
      <c r="AT68">
        <v>2.68</v>
      </c>
      <c r="AU68">
        <v>597.73913043478262</v>
      </c>
      <c r="AV68">
        <v>1.7777777777777777</v>
      </c>
      <c r="AW68">
        <v>488.71428571428572</v>
      </c>
      <c r="AX68">
        <v>1.6666666666666667</v>
      </c>
      <c r="AY68">
        <v>372</v>
      </c>
      <c r="AZ68">
        <v>2.7777777777777777</v>
      </c>
      <c r="BA68">
        <v>625.66666666666663</v>
      </c>
      <c r="BB68">
        <v>2.074074074074074</v>
      </c>
      <c r="BC68">
        <v>496</v>
      </c>
      <c r="BD68">
        <v>2.3653846153846154</v>
      </c>
      <c r="BE68">
        <v>544.75</v>
      </c>
      <c r="BF68">
        <v>2.3653846153846154</v>
      </c>
      <c r="BG68">
        <v>544.75</v>
      </c>
      <c r="BH68">
        <v>2.7884615384615383</v>
      </c>
      <c r="BI68">
        <v>642.95070422535207</v>
      </c>
      <c r="BJ68">
        <v>6</v>
      </c>
      <c r="BK68">
        <v>1599</v>
      </c>
      <c r="BL68">
        <v>2</v>
      </c>
      <c r="BM68">
        <v>531</v>
      </c>
      <c r="BN68">
        <v>5</v>
      </c>
      <c r="BO68">
        <v>1171</v>
      </c>
      <c r="BP68">
        <v>3.4</v>
      </c>
      <c r="BQ68">
        <v>958</v>
      </c>
      <c r="BR68">
        <v>2</v>
      </c>
      <c r="BS68">
        <v>258</v>
      </c>
      <c r="BT68">
        <v>4</v>
      </c>
      <c r="BU68">
        <v>1079</v>
      </c>
      <c r="BV68">
        <v>4</v>
      </c>
      <c r="BW68">
        <v>1250</v>
      </c>
      <c r="BX68">
        <v>3.3333333333333335</v>
      </c>
      <c r="BY68">
        <v>862.33333333333337</v>
      </c>
      <c r="BZ68">
        <v>3.375</v>
      </c>
      <c r="CA68">
        <v>917</v>
      </c>
      <c r="CB68">
        <v>1</v>
      </c>
      <c r="CC68">
        <v>212</v>
      </c>
      <c r="CD68">
        <v>4.666666666666667</v>
      </c>
      <c r="CE68">
        <v>651.33333333333337</v>
      </c>
      <c r="CF68">
        <v>0</v>
      </c>
      <c r="CH68">
        <v>3</v>
      </c>
      <c r="CI68">
        <v>541.5</v>
      </c>
      <c r="CJ68">
        <v>3</v>
      </c>
      <c r="CK68">
        <v>665</v>
      </c>
      <c r="CL68">
        <v>3</v>
      </c>
      <c r="CM68">
        <v>984</v>
      </c>
      <c r="CN68">
        <v>1</v>
      </c>
      <c r="CO68">
        <v>287</v>
      </c>
      <c r="CP68">
        <v>2.3333333333333335</v>
      </c>
      <c r="CQ68">
        <v>645.33333333333337</v>
      </c>
      <c r="CR68">
        <v>2.75</v>
      </c>
      <c r="CS68">
        <v>586</v>
      </c>
      <c r="CT68">
        <v>3.0625</v>
      </c>
      <c r="CU68">
        <v>751.5</v>
      </c>
      <c r="CV68">
        <v>2</v>
      </c>
      <c r="CW68">
        <v>335</v>
      </c>
      <c r="CX68">
        <v>3</v>
      </c>
      <c r="CY68">
        <v>922</v>
      </c>
      <c r="CZ68">
        <v>5</v>
      </c>
      <c r="DA68">
        <v>1187</v>
      </c>
      <c r="DB68">
        <v>3.2</v>
      </c>
      <c r="DC68">
        <v>857.6</v>
      </c>
      <c r="DD68">
        <v>3</v>
      </c>
      <c r="DE68">
        <v>612</v>
      </c>
      <c r="DF68">
        <v>7</v>
      </c>
      <c r="DG68">
        <v>1422</v>
      </c>
      <c r="DH68">
        <v>1</v>
      </c>
      <c r="DI68">
        <v>111</v>
      </c>
      <c r="DJ68">
        <v>3.6666666666666665</v>
      </c>
      <c r="DK68">
        <v>715</v>
      </c>
      <c r="DL68">
        <v>3.375</v>
      </c>
      <c r="DM68">
        <v>804.125</v>
      </c>
      <c r="DN68">
        <v>3.375</v>
      </c>
      <c r="DO68">
        <v>804.125</v>
      </c>
      <c r="DP68">
        <v>3.1666666666666665</v>
      </c>
      <c r="DQ68">
        <v>770.63636363636363</v>
      </c>
      <c r="DR68">
        <v>2.838888888888889</v>
      </c>
      <c r="DS68">
        <v>660.07926829268297</v>
      </c>
      <c r="DT68" s="2"/>
      <c r="DV68" s="2" t="s">
        <v>66</v>
      </c>
      <c r="DW68">
        <v>180</v>
      </c>
      <c r="DX68">
        <v>191.22222222222223</v>
      </c>
      <c r="DY68">
        <v>239.75</v>
      </c>
      <c r="DZ68">
        <v>203.16</v>
      </c>
      <c r="EA68">
        <v>232.85714285714286</v>
      </c>
      <c r="EB68">
        <v>179.5</v>
      </c>
      <c r="EC68">
        <v>200.28571428571428</v>
      </c>
      <c r="ED68">
        <v>203.09090909090909</v>
      </c>
    </row>
    <row r="69" spans="1:134" x14ac:dyDescent="0.3">
      <c r="A69" s="2" t="s">
        <v>67</v>
      </c>
      <c r="B69">
        <v>2</v>
      </c>
      <c r="C69">
        <v>453.66666666666669</v>
      </c>
      <c r="D69">
        <v>2.375</v>
      </c>
      <c r="E69">
        <v>432.375</v>
      </c>
      <c r="F69">
        <v>2.125</v>
      </c>
      <c r="G69">
        <v>506</v>
      </c>
      <c r="H69">
        <v>2.1538461538461537</v>
      </c>
      <c r="I69">
        <v>459.91304347826087</v>
      </c>
      <c r="J69">
        <v>1.25</v>
      </c>
      <c r="K69">
        <v>364.2</v>
      </c>
      <c r="L69">
        <v>2.1428571428571428</v>
      </c>
      <c r="M69">
        <v>514</v>
      </c>
      <c r="N69">
        <v>2.8888888888888888</v>
      </c>
      <c r="O69">
        <v>641.75</v>
      </c>
      <c r="P69">
        <v>2.125</v>
      </c>
      <c r="Q69">
        <v>528.36842105263156</v>
      </c>
      <c r="R69">
        <v>2.14</v>
      </c>
      <c r="S69">
        <v>490.88095238095241</v>
      </c>
      <c r="T69">
        <v>2.7</v>
      </c>
      <c r="U69">
        <v>630.9</v>
      </c>
      <c r="V69">
        <v>1.125</v>
      </c>
      <c r="W69">
        <v>323.2</v>
      </c>
      <c r="X69">
        <v>1.125</v>
      </c>
      <c r="Y69">
        <v>253</v>
      </c>
      <c r="Z69">
        <v>1.7307692307692308</v>
      </c>
      <c r="AA69">
        <v>449.66666666666669</v>
      </c>
      <c r="AB69">
        <v>2.125</v>
      </c>
      <c r="AC69">
        <v>519.16666666666663</v>
      </c>
      <c r="AD69">
        <v>1.4285714285714286</v>
      </c>
      <c r="AE69">
        <v>267.5</v>
      </c>
      <c r="AF69">
        <v>1.3333333333333333</v>
      </c>
      <c r="AG69">
        <v>406.8</v>
      </c>
      <c r="AH69">
        <v>1.625</v>
      </c>
      <c r="AI69">
        <v>397.29411764705884</v>
      </c>
      <c r="AJ69">
        <v>1.68</v>
      </c>
      <c r="AK69">
        <v>426.23684210526318</v>
      </c>
      <c r="AL69">
        <v>1.91</v>
      </c>
      <c r="AM69">
        <v>460.17500000000001</v>
      </c>
      <c r="AN69">
        <v>1.5</v>
      </c>
      <c r="AO69">
        <v>351.42857142857144</v>
      </c>
      <c r="AP69">
        <v>1.375</v>
      </c>
      <c r="AQ69">
        <v>399.6</v>
      </c>
      <c r="AR69">
        <v>1.375</v>
      </c>
      <c r="AS69">
        <v>473.6</v>
      </c>
      <c r="AT69">
        <v>1.4230769230769231</v>
      </c>
      <c r="AU69">
        <v>401.52941176470586</v>
      </c>
      <c r="AV69">
        <v>1.5</v>
      </c>
      <c r="AW69">
        <v>363</v>
      </c>
      <c r="AX69">
        <v>1.4285714285714286</v>
      </c>
      <c r="AY69">
        <v>240.83333333333334</v>
      </c>
      <c r="AZ69">
        <v>1.6666666666666667</v>
      </c>
      <c r="BA69">
        <v>327.125</v>
      </c>
      <c r="BB69">
        <v>1.5416666666666667</v>
      </c>
      <c r="BC69">
        <v>312</v>
      </c>
      <c r="BD69">
        <v>1.48</v>
      </c>
      <c r="BE69">
        <v>353.13513513513516</v>
      </c>
      <c r="BF69">
        <v>1.48</v>
      </c>
      <c r="BG69">
        <v>353.13513513513516</v>
      </c>
      <c r="BH69">
        <v>1.7666666666666666</v>
      </c>
      <c r="BI69">
        <v>426.32478632478632</v>
      </c>
      <c r="BL69">
        <v>0.5</v>
      </c>
      <c r="BM69">
        <v>105</v>
      </c>
      <c r="BN69">
        <v>3.5</v>
      </c>
      <c r="BO69">
        <v>981</v>
      </c>
      <c r="BP69">
        <v>2</v>
      </c>
      <c r="BQ69">
        <v>689</v>
      </c>
      <c r="BR69">
        <v>3.5</v>
      </c>
      <c r="BS69">
        <v>869</v>
      </c>
      <c r="BT69">
        <v>5.333333333333333</v>
      </c>
      <c r="BU69">
        <v>810.66666666666663</v>
      </c>
      <c r="BV69">
        <v>0</v>
      </c>
      <c r="BX69">
        <v>3.8333333333333335</v>
      </c>
      <c r="BY69">
        <v>834</v>
      </c>
      <c r="BZ69">
        <v>3.1</v>
      </c>
      <c r="CA69">
        <v>779.625</v>
      </c>
      <c r="CD69">
        <v>1.5</v>
      </c>
      <c r="CE69">
        <v>550</v>
      </c>
      <c r="CF69">
        <v>1</v>
      </c>
      <c r="CG69">
        <v>413</v>
      </c>
      <c r="CH69">
        <v>1.25</v>
      </c>
      <c r="CI69">
        <v>481.5</v>
      </c>
      <c r="CJ69">
        <v>1.5</v>
      </c>
      <c r="CK69">
        <v>182.5</v>
      </c>
      <c r="CL69">
        <v>1</v>
      </c>
      <c r="CM69">
        <v>447</v>
      </c>
      <c r="CN69">
        <v>3</v>
      </c>
      <c r="CO69">
        <v>863</v>
      </c>
      <c r="CP69">
        <v>1.5</v>
      </c>
      <c r="CQ69">
        <v>418.75</v>
      </c>
      <c r="CR69">
        <v>1.4</v>
      </c>
      <c r="CS69">
        <v>439.66666666666669</v>
      </c>
      <c r="CT69">
        <v>2.25</v>
      </c>
      <c r="CU69">
        <v>633.92857142857144</v>
      </c>
      <c r="CX69">
        <v>2</v>
      </c>
      <c r="CY69">
        <v>806</v>
      </c>
      <c r="CZ69">
        <v>1</v>
      </c>
      <c r="DA69">
        <v>173.5</v>
      </c>
      <c r="DB69">
        <v>1.5</v>
      </c>
      <c r="DC69">
        <v>384.33333333333331</v>
      </c>
      <c r="DD69">
        <v>2.5</v>
      </c>
      <c r="DE69">
        <v>484</v>
      </c>
      <c r="DF69">
        <v>1.6666666666666667</v>
      </c>
      <c r="DG69">
        <v>342</v>
      </c>
      <c r="DH69">
        <v>4</v>
      </c>
      <c r="DI69">
        <v>889</v>
      </c>
      <c r="DJ69">
        <v>2.3333333333333335</v>
      </c>
      <c r="DK69">
        <v>480.5</v>
      </c>
      <c r="DL69">
        <v>2</v>
      </c>
      <c r="DM69">
        <v>448.44444444444446</v>
      </c>
      <c r="DN69">
        <v>2</v>
      </c>
      <c r="DO69">
        <v>448.44444444444446</v>
      </c>
      <c r="DP69">
        <v>2.1666666666666665</v>
      </c>
      <c r="DQ69">
        <v>561.3478260869565</v>
      </c>
      <c r="DR69">
        <v>1.8333333333333333</v>
      </c>
      <c r="DS69">
        <v>448.50714285714287</v>
      </c>
      <c r="DT69" s="2"/>
      <c r="DV69" s="2" t="s">
        <v>67</v>
      </c>
      <c r="DW69">
        <v>213</v>
      </c>
      <c r="DX69">
        <v>132.83333333333334</v>
      </c>
      <c r="DY69">
        <v>196.6</v>
      </c>
      <c r="DZ69">
        <v>179.88235294117646</v>
      </c>
      <c r="EA69">
        <v>175.4</v>
      </c>
      <c r="EB69">
        <v>212.16666666666666</v>
      </c>
      <c r="EC69">
        <v>272.375</v>
      </c>
      <c r="ED69">
        <v>227.84210526315789</v>
      </c>
    </row>
    <row r="70" spans="1:134" x14ac:dyDescent="0.3">
      <c r="A70" s="2" t="s">
        <v>68</v>
      </c>
      <c r="B70">
        <v>3.75</v>
      </c>
      <c r="C70">
        <v>1223.4285714285713</v>
      </c>
      <c r="D70">
        <v>3</v>
      </c>
      <c r="E70">
        <v>914</v>
      </c>
      <c r="F70">
        <v>2.6666666666666665</v>
      </c>
      <c r="G70">
        <v>697</v>
      </c>
      <c r="H70">
        <v>3.1904761904761907</v>
      </c>
      <c r="I70">
        <v>974.05555555555554</v>
      </c>
      <c r="J70">
        <v>3.875</v>
      </c>
      <c r="K70">
        <v>1094.5</v>
      </c>
      <c r="L70">
        <v>2.7</v>
      </c>
      <c r="M70">
        <v>773.22222222222217</v>
      </c>
      <c r="N70">
        <v>2.6</v>
      </c>
      <c r="O70">
        <v>907.875</v>
      </c>
      <c r="P70">
        <v>3</v>
      </c>
      <c r="Q70">
        <v>919.12</v>
      </c>
      <c r="R70">
        <v>3.0816326530612246</v>
      </c>
      <c r="S70">
        <v>942.11627906976742</v>
      </c>
      <c r="T70">
        <v>0.875</v>
      </c>
      <c r="U70">
        <v>859.5</v>
      </c>
      <c r="V70">
        <v>2.2857142857142856</v>
      </c>
      <c r="W70">
        <v>806</v>
      </c>
      <c r="X70">
        <v>1.3333333333333333</v>
      </c>
      <c r="Y70">
        <v>527.5</v>
      </c>
      <c r="Z70">
        <v>1.4761904761904763</v>
      </c>
      <c r="AA70">
        <v>714.4545454545455</v>
      </c>
      <c r="AB70">
        <v>1.25</v>
      </c>
      <c r="AC70">
        <v>572.5</v>
      </c>
      <c r="AD70">
        <v>1.6</v>
      </c>
      <c r="AE70">
        <v>606.25</v>
      </c>
      <c r="AF70">
        <v>2.1</v>
      </c>
      <c r="AG70">
        <v>693.14285714285711</v>
      </c>
      <c r="AH70">
        <v>1.6785714285714286</v>
      </c>
      <c r="AI70">
        <v>631.15789473684208</v>
      </c>
      <c r="AJ70">
        <v>1.5918367346938775</v>
      </c>
      <c r="AK70">
        <v>661.7</v>
      </c>
      <c r="AL70">
        <v>2.3367346938775508</v>
      </c>
      <c r="AM70">
        <v>826.8767123287671</v>
      </c>
      <c r="AN70">
        <v>2.25</v>
      </c>
      <c r="AO70">
        <v>674.28571428571433</v>
      </c>
      <c r="AP70">
        <v>2</v>
      </c>
      <c r="AQ70">
        <v>715.83333333333337</v>
      </c>
      <c r="AR70">
        <v>2.5</v>
      </c>
      <c r="AS70">
        <v>703.2</v>
      </c>
      <c r="AT70">
        <v>2.2380952380952381</v>
      </c>
      <c r="AU70">
        <v>696.16666666666663</v>
      </c>
      <c r="AV70">
        <v>1.875</v>
      </c>
      <c r="AW70">
        <v>703.66666666666663</v>
      </c>
      <c r="AX70">
        <v>2.4</v>
      </c>
      <c r="AY70">
        <v>611.6</v>
      </c>
      <c r="AZ70">
        <v>2.2999999999999998</v>
      </c>
      <c r="BA70">
        <v>580.25</v>
      </c>
      <c r="BB70">
        <v>2.2142857142857144</v>
      </c>
      <c r="BC70">
        <v>624.16666666666663</v>
      </c>
      <c r="BD70">
        <v>2.2244897959183674</v>
      </c>
      <c r="BE70">
        <v>655.02380952380952</v>
      </c>
      <c r="BF70">
        <v>2.2244897959183674</v>
      </c>
      <c r="BG70">
        <v>655.02380952380952</v>
      </c>
      <c r="BH70">
        <v>2.2993197278911564</v>
      </c>
      <c r="BI70">
        <v>764.11304347826092</v>
      </c>
      <c r="BJ70">
        <v>5</v>
      </c>
      <c r="BK70">
        <v>1143.5</v>
      </c>
      <c r="BL70">
        <v>3.3333333333333335</v>
      </c>
      <c r="BM70">
        <v>1151.5</v>
      </c>
      <c r="BN70">
        <v>3.25</v>
      </c>
      <c r="BO70">
        <v>1231</v>
      </c>
      <c r="BP70">
        <v>3.6666666666666665</v>
      </c>
      <c r="BQ70">
        <v>1183.2857142857142</v>
      </c>
      <c r="BR70">
        <v>2</v>
      </c>
      <c r="BS70">
        <v>365.5</v>
      </c>
      <c r="BX70">
        <v>2</v>
      </c>
      <c r="BY70">
        <v>365.5</v>
      </c>
      <c r="BZ70">
        <v>3.3636363636363638</v>
      </c>
      <c r="CA70">
        <v>1001.5555555555555</v>
      </c>
      <c r="CB70">
        <v>2</v>
      </c>
      <c r="CC70">
        <v>382</v>
      </c>
      <c r="CD70">
        <v>2.3333333333333335</v>
      </c>
      <c r="CE70">
        <v>1014.5</v>
      </c>
      <c r="CF70">
        <v>1</v>
      </c>
      <c r="CG70">
        <v>258.66666666666669</v>
      </c>
      <c r="CH70">
        <v>1.6666666666666667</v>
      </c>
      <c r="CI70">
        <v>509.85714285714283</v>
      </c>
      <c r="CJ70">
        <v>3</v>
      </c>
      <c r="CK70">
        <v>938.5</v>
      </c>
      <c r="CP70">
        <v>3</v>
      </c>
      <c r="CQ70">
        <v>938.5</v>
      </c>
      <c r="CR70">
        <v>1.9090909090909092</v>
      </c>
      <c r="CS70">
        <v>605.11111111111109</v>
      </c>
      <c r="CT70">
        <v>2.6363636363636362</v>
      </c>
      <c r="CU70">
        <v>803.33333333333337</v>
      </c>
      <c r="CV70">
        <v>6.5</v>
      </c>
      <c r="CW70">
        <v>1762.5</v>
      </c>
      <c r="CX70">
        <v>4.666666666666667</v>
      </c>
      <c r="CY70">
        <v>1200.3333333333333</v>
      </c>
      <c r="CZ70">
        <v>3.25</v>
      </c>
      <c r="DA70">
        <v>2082.5</v>
      </c>
      <c r="DB70">
        <v>4.4444444444444446</v>
      </c>
      <c r="DC70">
        <v>1613</v>
      </c>
      <c r="DD70">
        <v>3</v>
      </c>
      <c r="DE70">
        <v>772.5</v>
      </c>
      <c r="DJ70">
        <v>3</v>
      </c>
      <c r="DK70">
        <v>772.5</v>
      </c>
      <c r="DL70">
        <v>4.1818181818181817</v>
      </c>
      <c r="DM70">
        <v>1426.2222222222222</v>
      </c>
      <c r="DN70">
        <v>4.1818181818181817</v>
      </c>
      <c r="DO70">
        <v>1426.2222222222222</v>
      </c>
      <c r="DP70">
        <v>3.1515151515151514</v>
      </c>
      <c r="DQ70">
        <v>1010.9629629629629</v>
      </c>
      <c r="DR70">
        <v>2.4555555555555557</v>
      </c>
      <c r="DS70">
        <v>811.04929577464793</v>
      </c>
      <c r="DT70" s="2"/>
      <c r="DV70" s="2" t="s">
        <v>68</v>
      </c>
      <c r="DW70">
        <v>250.25</v>
      </c>
      <c r="DX70">
        <v>323.125</v>
      </c>
      <c r="DY70">
        <v>224.28571428571428</v>
      </c>
      <c r="DZ70">
        <v>271.36842105263156</v>
      </c>
      <c r="EA70">
        <v>236.25</v>
      </c>
      <c r="EB70">
        <v>213.11111111111111</v>
      </c>
      <c r="EC70">
        <v>274.25</v>
      </c>
      <c r="ED70">
        <v>240.08</v>
      </c>
    </row>
    <row r="71" spans="1:134" x14ac:dyDescent="0.3">
      <c r="A71" s="2" t="s">
        <v>69</v>
      </c>
      <c r="B71">
        <v>3.6666666666666665</v>
      </c>
      <c r="C71">
        <v>1141.6666666666667</v>
      </c>
      <c r="D71">
        <v>5.125</v>
      </c>
      <c r="E71">
        <v>1505.375</v>
      </c>
      <c r="F71">
        <v>4.1111111111111107</v>
      </c>
      <c r="G71">
        <v>1147.7777777777778</v>
      </c>
      <c r="H71">
        <v>4.2692307692307692</v>
      </c>
      <c r="I71">
        <v>1255.6923076923076</v>
      </c>
      <c r="J71">
        <v>4.25</v>
      </c>
      <c r="K71">
        <v>1349.4285714285713</v>
      </c>
      <c r="L71">
        <v>5.6</v>
      </c>
      <c r="M71">
        <v>1283.5</v>
      </c>
      <c r="N71">
        <v>5.4</v>
      </c>
      <c r="O71">
        <v>1471.9</v>
      </c>
      <c r="P71">
        <v>5.1428571428571432</v>
      </c>
      <c r="Q71">
        <v>1370.3703703703704</v>
      </c>
      <c r="R71">
        <v>4.7222222222222223</v>
      </c>
      <c r="S71">
        <v>1314.1132075471698</v>
      </c>
      <c r="T71">
        <v>2.3333333333333335</v>
      </c>
      <c r="U71">
        <v>779.42857142857144</v>
      </c>
      <c r="V71">
        <v>1.25</v>
      </c>
      <c r="W71">
        <v>489.16666666666669</v>
      </c>
      <c r="X71">
        <v>3.2222222222222223</v>
      </c>
      <c r="Y71">
        <v>792.44444444444446</v>
      </c>
      <c r="Z71">
        <v>2.3076923076923075</v>
      </c>
      <c r="AA71">
        <v>705.59090909090912</v>
      </c>
      <c r="AB71">
        <v>3.25</v>
      </c>
      <c r="AC71">
        <v>1030.4285714285713</v>
      </c>
      <c r="AD71">
        <v>2.1</v>
      </c>
      <c r="AE71">
        <v>822.42857142857144</v>
      </c>
      <c r="AF71">
        <v>2</v>
      </c>
      <c r="AG71">
        <v>654.875</v>
      </c>
      <c r="AH71">
        <v>2.3928571428571428</v>
      </c>
      <c r="AI71">
        <v>827.68181818181813</v>
      </c>
      <c r="AJ71">
        <v>2.3518518518518516</v>
      </c>
      <c r="AK71">
        <v>766.63636363636363</v>
      </c>
      <c r="AL71">
        <v>3.5370370370370372</v>
      </c>
      <c r="AM71">
        <v>1065.7731958762886</v>
      </c>
      <c r="AN71">
        <v>2.3333333333333335</v>
      </c>
      <c r="AO71">
        <v>659.25</v>
      </c>
      <c r="AP71">
        <v>2.5</v>
      </c>
      <c r="AQ71">
        <v>737.625</v>
      </c>
      <c r="AR71">
        <v>3.4444444444444446</v>
      </c>
      <c r="AS71">
        <v>921.44444444444446</v>
      </c>
      <c r="AT71">
        <v>2.7692307692307692</v>
      </c>
      <c r="AU71">
        <v>778.72</v>
      </c>
      <c r="AV71">
        <v>2.875</v>
      </c>
      <c r="AW71">
        <v>876.25</v>
      </c>
      <c r="AX71">
        <v>2.5</v>
      </c>
      <c r="AY71">
        <v>695.9</v>
      </c>
      <c r="AZ71">
        <v>1.7</v>
      </c>
      <c r="BA71">
        <v>644.55555555555554</v>
      </c>
      <c r="BB71">
        <v>2.3214285714285716</v>
      </c>
      <c r="BC71">
        <v>732.22222222222217</v>
      </c>
      <c r="BD71">
        <v>2.5370370370370372</v>
      </c>
      <c r="BE71">
        <v>754.57692307692309</v>
      </c>
      <c r="BF71">
        <v>2.5370370370370372</v>
      </c>
      <c r="BG71">
        <v>754.57692307692309</v>
      </c>
      <c r="BH71">
        <v>3.2037037037037037</v>
      </c>
      <c r="BI71">
        <v>957.16778523489938</v>
      </c>
      <c r="BJ71">
        <v>7</v>
      </c>
      <c r="BK71">
        <v>2137</v>
      </c>
      <c r="BL71">
        <v>3.5</v>
      </c>
      <c r="BM71">
        <v>2202</v>
      </c>
      <c r="BN71">
        <v>5</v>
      </c>
      <c r="BO71">
        <v>1521</v>
      </c>
      <c r="BP71">
        <v>4.75</v>
      </c>
      <c r="BQ71">
        <v>1953.3333333333333</v>
      </c>
      <c r="BR71">
        <v>5.5</v>
      </c>
      <c r="BS71">
        <v>1625.5</v>
      </c>
      <c r="BX71">
        <v>5.5</v>
      </c>
      <c r="BY71">
        <v>1625.5</v>
      </c>
      <c r="BZ71">
        <v>5</v>
      </c>
      <c r="CA71">
        <v>1822.2</v>
      </c>
      <c r="CB71">
        <v>0</v>
      </c>
      <c r="CD71">
        <v>3</v>
      </c>
      <c r="CE71">
        <v>1551</v>
      </c>
      <c r="CF71">
        <v>1</v>
      </c>
      <c r="CG71">
        <v>163</v>
      </c>
      <c r="CH71">
        <v>1.75</v>
      </c>
      <c r="CI71">
        <v>857</v>
      </c>
      <c r="CJ71">
        <v>2</v>
      </c>
      <c r="CK71">
        <v>273.5</v>
      </c>
      <c r="CP71">
        <v>2</v>
      </c>
      <c r="CQ71">
        <v>273.5</v>
      </c>
      <c r="CR71">
        <v>1.8333333333333333</v>
      </c>
      <c r="CS71">
        <v>565.25</v>
      </c>
      <c r="CT71">
        <v>3.4166666666666665</v>
      </c>
      <c r="CU71">
        <v>1263.5555555555557</v>
      </c>
      <c r="CV71">
        <v>2</v>
      </c>
      <c r="CW71">
        <v>373</v>
      </c>
      <c r="CX71">
        <v>1</v>
      </c>
      <c r="CY71">
        <v>381</v>
      </c>
      <c r="CZ71">
        <v>2</v>
      </c>
      <c r="DA71">
        <v>525</v>
      </c>
      <c r="DB71">
        <v>1.5</v>
      </c>
      <c r="DC71">
        <v>426.33333333333331</v>
      </c>
      <c r="DD71">
        <v>3</v>
      </c>
      <c r="DE71">
        <v>951</v>
      </c>
      <c r="DJ71">
        <v>3</v>
      </c>
      <c r="DK71">
        <v>951</v>
      </c>
      <c r="DL71">
        <v>2</v>
      </c>
      <c r="DM71">
        <v>636.20000000000005</v>
      </c>
      <c r="DN71">
        <v>2</v>
      </c>
      <c r="DO71">
        <v>636.20000000000005</v>
      </c>
      <c r="DP71">
        <v>2.9444444444444446</v>
      </c>
      <c r="DQ71">
        <v>1039.5</v>
      </c>
      <c r="DR71">
        <v>3.1777777777777776</v>
      </c>
      <c r="DS71">
        <v>964.23926380368096</v>
      </c>
      <c r="DT71" s="2"/>
      <c r="DV71" s="2" t="s">
        <v>69</v>
      </c>
      <c r="DW71">
        <v>285.71428571428572</v>
      </c>
      <c r="DX71">
        <v>284</v>
      </c>
      <c r="DY71">
        <v>264.75</v>
      </c>
      <c r="DZ71">
        <v>277.54545454545456</v>
      </c>
      <c r="EA71">
        <v>358.71428571428572</v>
      </c>
      <c r="EB71">
        <v>249.5</v>
      </c>
      <c r="EC71">
        <v>306.5</v>
      </c>
      <c r="ED71">
        <v>298.92592592592592</v>
      </c>
    </row>
    <row r="72" spans="1:134" x14ac:dyDescent="0.3">
      <c r="A72" s="2" t="s">
        <v>70</v>
      </c>
      <c r="B72">
        <v>5</v>
      </c>
      <c r="C72">
        <v>1905</v>
      </c>
      <c r="F72">
        <v>2.5</v>
      </c>
      <c r="G72">
        <v>926</v>
      </c>
      <c r="H72">
        <v>3.3333333333333335</v>
      </c>
      <c r="I72">
        <v>1415.5</v>
      </c>
      <c r="J72">
        <v>1</v>
      </c>
      <c r="K72">
        <v>482.5</v>
      </c>
      <c r="L72">
        <v>2.8333333333333335</v>
      </c>
      <c r="M72">
        <v>1511.3333333333333</v>
      </c>
      <c r="N72">
        <v>1.5</v>
      </c>
      <c r="O72">
        <v>644</v>
      </c>
      <c r="P72">
        <v>1.875</v>
      </c>
      <c r="Q72">
        <v>897.22222222222217</v>
      </c>
      <c r="R72">
        <v>2.1052631578947367</v>
      </c>
      <c r="S72">
        <v>991.4545454545455</v>
      </c>
      <c r="T72">
        <v>0</v>
      </c>
      <c r="X72">
        <v>4.5</v>
      </c>
      <c r="Y72">
        <v>1309.5</v>
      </c>
      <c r="Z72">
        <v>3</v>
      </c>
      <c r="AA72">
        <v>1309.5</v>
      </c>
      <c r="AB72">
        <v>2.75</v>
      </c>
      <c r="AC72">
        <v>750</v>
      </c>
      <c r="AD72">
        <v>0.33333333333333331</v>
      </c>
      <c r="AE72">
        <v>622</v>
      </c>
      <c r="AF72">
        <v>1.1666666666666667</v>
      </c>
      <c r="AG72">
        <v>443</v>
      </c>
      <c r="AH72">
        <v>1.25</v>
      </c>
      <c r="AI72">
        <v>626.33333333333337</v>
      </c>
      <c r="AJ72">
        <v>1.5263157894736843</v>
      </c>
      <c r="AK72">
        <v>797.125</v>
      </c>
      <c r="AL72">
        <v>1.8157894736842106</v>
      </c>
      <c r="AM72">
        <v>909.63157894736844</v>
      </c>
      <c r="AN72">
        <v>4</v>
      </c>
      <c r="AO72">
        <v>1064</v>
      </c>
      <c r="AR72">
        <v>2</v>
      </c>
      <c r="AS72">
        <v>585.5</v>
      </c>
      <c r="AT72">
        <v>2.6666666666666665</v>
      </c>
      <c r="AU72">
        <v>745</v>
      </c>
      <c r="AV72">
        <v>0</v>
      </c>
      <c r="AX72">
        <v>0.5</v>
      </c>
      <c r="AY72">
        <v>335.5</v>
      </c>
      <c r="AZ72">
        <v>0.5</v>
      </c>
      <c r="BA72">
        <v>370</v>
      </c>
      <c r="BB72">
        <v>0.375</v>
      </c>
      <c r="BC72">
        <v>352.75</v>
      </c>
      <c r="BD72">
        <v>0.73684210526315785</v>
      </c>
      <c r="BE72">
        <v>520.85714285714289</v>
      </c>
      <c r="BF72">
        <v>0.73684210526315785</v>
      </c>
      <c r="BG72">
        <v>520.85714285714289</v>
      </c>
      <c r="BH72">
        <v>1.4561403508771931</v>
      </c>
      <c r="BI72">
        <v>804.96153846153845</v>
      </c>
      <c r="BJ72">
        <v>1.5555555555555556</v>
      </c>
      <c r="BK72">
        <v>1058</v>
      </c>
      <c r="BL72">
        <v>1.4</v>
      </c>
      <c r="BM72">
        <v>850.5</v>
      </c>
      <c r="BN72">
        <v>0.875</v>
      </c>
      <c r="BO72">
        <v>564.66666666666663</v>
      </c>
      <c r="BP72">
        <v>1.2962962962962963</v>
      </c>
      <c r="BQ72">
        <v>827</v>
      </c>
      <c r="BR72">
        <v>2.5</v>
      </c>
      <c r="BS72">
        <v>944</v>
      </c>
      <c r="BT72">
        <v>0.75</v>
      </c>
      <c r="BU72">
        <v>668</v>
      </c>
      <c r="BV72">
        <v>2.25</v>
      </c>
      <c r="BW72">
        <v>855.33333333333337</v>
      </c>
      <c r="BX72">
        <v>1.9285714285714286</v>
      </c>
      <c r="BY72">
        <v>866.57142857142856</v>
      </c>
      <c r="BZ72">
        <v>1.5121951219512195</v>
      </c>
      <c r="CA72">
        <v>843.29411764705878</v>
      </c>
      <c r="CB72">
        <v>1.6666666666666667</v>
      </c>
      <c r="CC72">
        <v>758.6</v>
      </c>
      <c r="CD72">
        <v>2.5</v>
      </c>
      <c r="CE72">
        <v>964.16666666666663</v>
      </c>
      <c r="CF72">
        <v>1.75</v>
      </c>
      <c r="CG72">
        <v>704.25</v>
      </c>
      <c r="CH72">
        <v>2</v>
      </c>
      <c r="CI72">
        <v>826.33333333333337</v>
      </c>
      <c r="CJ72">
        <v>0.5</v>
      </c>
      <c r="CK72">
        <v>668</v>
      </c>
      <c r="CL72">
        <v>0</v>
      </c>
      <c r="CN72">
        <v>2.75</v>
      </c>
      <c r="CO72">
        <v>1034</v>
      </c>
      <c r="CP72">
        <v>1</v>
      </c>
      <c r="CQ72">
        <v>942.5</v>
      </c>
      <c r="CR72">
        <v>1.6585365853658536</v>
      </c>
      <c r="CS72">
        <v>850.78947368421052</v>
      </c>
      <c r="CT72">
        <v>1.5853658536585367</v>
      </c>
      <c r="CU72">
        <v>847.25</v>
      </c>
      <c r="CV72">
        <v>1.2222222222222223</v>
      </c>
      <c r="CW72">
        <v>643.25</v>
      </c>
      <c r="CX72">
        <v>1.5</v>
      </c>
      <c r="CY72">
        <v>663.16666666666663</v>
      </c>
      <c r="CZ72">
        <v>0.625</v>
      </c>
      <c r="DA72">
        <v>385</v>
      </c>
      <c r="DB72">
        <v>1.1481481481481481</v>
      </c>
      <c r="DC72">
        <v>592.84615384615381</v>
      </c>
      <c r="DD72">
        <v>2.3333333333333335</v>
      </c>
      <c r="DE72">
        <v>814</v>
      </c>
      <c r="DF72">
        <v>0.75</v>
      </c>
      <c r="DG72">
        <v>493.5</v>
      </c>
      <c r="DH72">
        <v>1.25</v>
      </c>
      <c r="DI72">
        <v>852</v>
      </c>
      <c r="DJ72">
        <v>1.5714285714285714</v>
      </c>
      <c r="DK72">
        <v>743.375</v>
      </c>
      <c r="DL72">
        <v>1.2926829268292683</v>
      </c>
      <c r="DM72">
        <v>650.19047619047615</v>
      </c>
      <c r="DN72">
        <v>1.2926829268292683</v>
      </c>
      <c r="DO72">
        <v>650.19047619047615</v>
      </c>
      <c r="DP72">
        <v>1.4878048780487805</v>
      </c>
      <c r="DQ72">
        <v>774.64912280701753</v>
      </c>
      <c r="DR72">
        <v>1.4777777777777779</v>
      </c>
      <c r="DS72">
        <v>784.14457831325296</v>
      </c>
      <c r="DT72" s="2"/>
      <c r="DV72" s="2" t="s">
        <v>70</v>
      </c>
      <c r="DW72">
        <v>127.66666666666667</v>
      </c>
      <c r="DX72">
        <v>400</v>
      </c>
      <c r="DY72">
        <v>104</v>
      </c>
      <c r="DZ72">
        <v>165.16666666666666</v>
      </c>
      <c r="EA72">
        <v>158</v>
      </c>
      <c r="EB72">
        <v>392.33333333333331</v>
      </c>
      <c r="EC72">
        <v>246.5</v>
      </c>
      <c r="ED72">
        <v>275.44444444444446</v>
      </c>
    </row>
    <row r="73" spans="1:134" x14ac:dyDescent="0.3">
      <c r="A73" s="2" t="s">
        <v>71</v>
      </c>
      <c r="B73">
        <v>3.2222222222222223</v>
      </c>
      <c r="C73">
        <v>680.57142857142856</v>
      </c>
      <c r="D73">
        <v>2.8</v>
      </c>
      <c r="E73">
        <v>683.375</v>
      </c>
      <c r="F73">
        <v>2.4</v>
      </c>
      <c r="G73">
        <v>655.33333333333337</v>
      </c>
      <c r="H73">
        <v>2.7931034482758621</v>
      </c>
      <c r="I73">
        <v>674.42857142857144</v>
      </c>
      <c r="J73">
        <v>1.7</v>
      </c>
      <c r="K73">
        <v>407.16666666666669</v>
      </c>
      <c r="L73">
        <v>2.5714285714285716</v>
      </c>
      <c r="M73">
        <v>698.8</v>
      </c>
      <c r="N73">
        <v>3</v>
      </c>
      <c r="O73">
        <v>578.75</v>
      </c>
      <c r="P73">
        <v>2.3846153846153846</v>
      </c>
      <c r="Q73">
        <v>556.15789473684208</v>
      </c>
      <c r="R73">
        <v>2.6</v>
      </c>
      <c r="S73">
        <v>618.25</v>
      </c>
      <c r="T73">
        <v>1.5555555555555556</v>
      </c>
      <c r="U73">
        <v>382.83333333333331</v>
      </c>
      <c r="V73">
        <v>3</v>
      </c>
      <c r="W73">
        <v>582.88888888888891</v>
      </c>
      <c r="X73">
        <v>2.1</v>
      </c>
      <c r="Y73">
        <v>615</v>
      </c>
      <c r="Z73">
        <v>2.2413793103448274</v>
      </c>
      <c r="AA73">
        <v>534.90476190476193</v>
      </c>
      <c r="AB73">
        <v>2.4</v>
      </c>
      <c r="AC73">
        <v>453.625</v>
      </c>
      <c r="AD73">
        <v>1.5714285714285714</v>
      </c>
      <c r="AE73">
        <v>514.25</v>
      </c>
      <c r="AF73">
        <v>1.8888888888888888</v>
      </c>
      <c r="AG73">
        <v>445.66666666666669</v>
      </c>
      <c r="AH73">
        <v>2</v>
      </c>
      <c r="AI73">
        <v>464.44444444444446</v>
      </c>
      <c r="AJ73">
        <v>2.1272727272727274</v>
      </c>
      <c r="AK73">
        <v>502.38461538461536</v>
      </c>
      <c r="AL73">
        <v>2.3636363636363638</v>
      </c>
      <c r="AM73">
        <v>561.05063291139243</v>
      </c>
      <c r="AN73">
        <v>1.2222222222222223</v>
      </c>
      <c r="AO73">
        <v>328.28571428571428</v>
      </c>
      <c r="AP73">
        <v>1.8</v>
      </c>
      <c r="AQ73">
        <v>480</v>
      </c>
      <c r="AR73">
        <v>1</v>
      </c>
      <c r="AS73">
        <v>337.2</v>
      </c>
      <c r="AT73">
        <v>1.3448275862068966</v>
      </c>
      <c r="AU73">
        <v>391.2</v>
      </c>
      <c r="AV73">
        <v>1.9</v>
      </c>
      <c r="AW73">
        <v>716.6</v>
      </c>
      <c r="AX73">
        <v>1.1428571428571428</v>
      </c>
      <c r="AY73">
        <v>326.75</v>
      </c>
      <c r="AZ73">
        <v>1.3333333333333333</v>
      </c>
      <c r="BA73">
        <v>460.6</v>
      </c>
      <c r="BB73">
        <v>1.5</v>
      </c>
      <c r="BC73">
        <v>513.78571428571433</v>
      </c>
      <c r="BD73">
        <v>1.4181818181818182</v>
      </c>
      <c r="BE73">
        <v>441.6764705882353</v>
      </c>
      <c r="BF73">
        <v>1.4181818181818182</v>
      </c>
      <c r="BG73">
        <v>441.6764705882353</v>
      </c>
      <c r="BH73">
        <v>2.0484848484848484</v>
      </c>
      <c r="BI73">
        <v>525.13274336283189</v>
      </c>
      <c r="BJ73">
        <v>2</v>
      </c>
      <c r="BK73">
        <v>267</v>
      </c>
      <c r="BP73">
        <v>2</v>
      </c>
      <c r="BQ73">
        <v>267</v>
      </c>
      <c r="BT73">
        <v>1.6666666666666667</v>
      </c>
      <c r="BU73">
        <v>319.5</v>
      </c>
      <c r="BV73">
        <v>6</v>
      </c>
      <c r="BW73">
        <v>914</v>
      </c>
      <c r="BX73">
        <v>2.75</v>
      </c>
      <c r="BY73">
        <v>517.66666666666663</v>
      </c>
      <c r="BZ73">
        <v>2.6</v>
      </c>
      <c r="CA73">
        <v>455</v>
      </c>
      <c r="CB73">
        <v>5</v>
      </c>
      <c r="CC73">
        <v>1115</v>
      </c>
      <c r="CH73">
        <v>5</v>
      </c>
      <c r="CI73">
        <v>1115</v>
      </c>
      <c r="CL73">
        <v>1</v>
      </c>
      <c r="CM73">
        <v>365</v>
      </c>
      <c r="CN73">
        <v>1</v>
      </c>
      <c r="CO73">
        <v>96</v>
      </c>
      <c r="CP73">
        <v>1</v>
      </c>
      <c r="CQ73">
        <v>275.33333333333331</v>
      </c>
      <c r="CR73">
        <v>1.8</v>
      </c>
      <c r="CS73">
        <v>485.25</v>
      </c>
      <c r="CT73">
        <v>2.2000000000000002</v>
      </c>
      <c r="CU73">
        <v>470.125</v>
      </c>
      <c r="CV73">
        <v>3</v>
      </c>
      <c r="CW73">
        <v>377</v>
      </c>
      <c r="DB73">
        <v>3</v>
      </c>
      <c r="DC73">
        <v>377</v>
      </c>
      <c r="DF73">
        <v>2.6666666666666665</v>
      </c>
      <c r="DG73">
        <v>522</v>
      </c>
      <c r="DH73">
        <v>1</v>
      </c>
      <c r="DI73">
        <v>122</v>
      </c>
      <c r="DJ73">
        <v>2.25</v>
      </c>
      <c r="DK73">
        <v>388.66666666666669</v>
      </c>
      <c r="DL73">
        <v>2.4</v>
      </c>
      <c r="DM73">
        <v>385.75</v>
      </c>
      <c r="DN73">
        <v>2.4</v>
      </c>
      <c r="DO73">
        <v>385.75</v>
      </c>
      <c r="DP73">
        <v>2.2666666666666666</v>
      </c>
      <c r="DQ73">
        <v>442</v>
      </c>
      <c r="DR73">
        <v>2.0666666666666669</v>
      </c>
      <c r="DS73">
        <v>517.15200000000004</v>
      </c>
      <c r="DT73" s="2"/>
      <c r="DV73" s="2" t="s">
        <v>71</v>
      </c>
      <c r="DW73">
        <v>136</v>
      </c>
      <c r="DX73">
        <v>199.25</v>
      </c>
      <c r="DY73">
        <v>178.33333333333334</v>
      </c>
      <c r="DZ73">
        <v>164.16666666666666</v>
      </c>
      <c r="EA73">
        <v>116.16666666666667</v>
      </c>
      <c r="EB73">
        <v>239.8</v>
      </c>
      <c r="EC73">
        <v>178.875</v>
      </c>
      <c r="ED73">
        <v>175.10526315789474</v>
      </c>
    </row>
    <row r="74" spans="1:134" x14ac:dyDescent="0.3">
      <c r="A74" s="2" t="s">
        <v>72</v>
      </c>
      <c r="B74">
        <v>5.4</v>
      </c>
      <c r="C74">
        <v>1636.4</v>
      </c>
      <c r="D74">
        <v>4.5</v>
      </c>
      <c r="E74">
        <v>1804.125</v>
      </c>
      <c r="F74">
        <v>3.4</v>
      </c>
      <c r="G74">
        <v>1368</v>
      </c>
      <c r="H74">
        <v>4.4333333333333336</v>
      </c>
      <c r="I74">
        <v>1605.4230769230769</v>
      </c>
      <c r="J74">
        <v>4.9000000000000004</v>
      </c>
      <c r="K74">
        <v>1658.7777777777778</v>
      </c>
      <c r="L74">
        <v>5.2</v>
      </c>
      <c r="M74">
        <v>1566.8</v>
      </c>
      <c r="N74">
        <v>4.5999999999999996</v>
      </c>
      <c r="O74">
        <v>1662.875</v>
      </c>
      <c r="P74">
        <v>4.9000000000000004</v>
      </c>
      <c r="Q74">
        <v>1625.9259259259259</v>
      </c>
      <c r="R74">
        <v>4.666666666666667</v>
      </c>
      <c r="S74">
        <v>1615.867924528302</v>
      </c>
      <c r="T74">
        <v>1.8</v>
      </c>
      <c r="U74">
        <v>808</v>
      </c>
      <c r="V74">
        <v>2.2999999999999998</v>
      </c>
      <c r="W74">
        <v>1090.8333333333333</v>
      </c>
      <c r="X74">
        <v>3.5</v>
      </c>
      <c r="Y74">
        <v>1375.2857142857142</v>
      </c>
      <c r="Z74">
        <v>2.5333333333333332</v>
      </c>
      <c r="AA74">
        <v>1106.3157894736842</v>
      </c>
      <c r="AB74">
        <v>2</v>
      </c>
      <c r="AC74">
        <v>1084.3333333333333</v>
      </c>
      <c r="AD74">
        <v>1.7</v>
      </c>
      <c r="AE74">
        <v>952.66666666666663</v>
      </c>
      <c r="AF74">
        <v>2.7</v>
      </c>
      <c r="AG74">
        <v>1242.2857142857142</v>
      </c>
      <c r="AH74">
        <v>2.1333333333333333</v>
      </c>
      <c r="AI74">
        <v>1100.9473684210527</v>
      </c>
      <c r="AJ74">
        <v>2.3333333333333335</v>
      </c>
      <c r="AK74">
        <v>1103.6315789473683</v>
      </c>
      <c r="AL74">
        <v>3.5</v>
      </c>
      <c r="AM74">
        <v>1401.967032967033</v>
      </c>
      <c r="AN74">
        <v>3</v>
      </c>
      <c r="AO74">
        <v>980.6</v>
      </c>
      <c r="AP74">
        <v>2.9</v>
      </c>
      <c r="AQ74">
        <v>986.1</v>
      </c>
      <c r="AR74">
        <v>2</v>
      </c>
      <c r="AS74">
        <v>652.77777777777783</v>
      </c>
      <c r="AT74">
        <v>2.6333333333333333</v>
      </c>
      <c r="AU74">
        <v>880.75862068965512</v>
      </c>
      <c r="AV74">
        <v>2.9</v>
      </c>
      <c r="AW74">
        <v>977.22222222222217</v>
      </c>
      <c r="AX74">
        <v>2.7</v>
      </c>
      <c r="AY74">
        <v>954</v>
      </c>
      <c r="AZ74">
        <v>3</v>
      </c>
      <c r="BA74">
        <v>896.2</v>
      </c>
      <c r="BB74">
        <v>2.8666666666666667</v>
      </c>
      <c r="BC74">
        <v>940.82142857142856</v>
      </c>
      <c r="BD74">
        <v>2.75</v>
      </c>
      <c r="BE74">
        <v>910.26315789473688</v>
      </c>
      <c r="BF74">
        <v>2.75</v>
      </c>
      <c r="BG74">
        <v>910.26315789473688</v>
      </c>
      <c r="BH74">
        <v>3.25</v>
      </c>
      <c r="BI74">
        <v>1212.5945945945946</v>
      </c>
      <c r="DR74">
        <v>3.25</v>
      </c>
      <c r="DS74">
        <v>1212.5945945945946</v>
      </c>
      <c r="DT74" s="2"/>
      <c r="DV74" s="2" t="s">
        <v>72</v>
      </c>
      <c r="DW74">
        <v>321.16666666666669</v>
      </c>
      <c r="DX74">
        <v>356.5</v>
      </c>
      <c r="DY74">
        <v>310</v>
      </c>
      <c r="DZ74">
        <v>328.21052631578948</v>
      </c>
      <c r="EA74">
        <v>306.33333333333331</v>
      </c>
      <c r="EB74">
        <v>273.8</v>
      </c>
      <c r="EC74">
        <v>308</v>
      </c>
      <c r="ED74">
        <v>294.77777777777777</v>
      </c>
    </row>
    <row r="75" spans="1:134" x14ac:dyDescent="0.3">
      <c r="A75" s="2" t="s">
        <v>73</v>
      </c>
      <c r="B75">
        <v>5.3</v>
      </c>
      <c r="C75">
        <v>1457.6</v>
      </c>
      <c r="D75">
        <v>6</v>
      </c>
      <c r="E75">
        <v>1510.7</v>
      </c>
      <c r="F75">
        <v>5</v>
      </c>
      <c r="G75">
        <v>1334.7</v>
      </c>
      <c r="H75">
        <v>5.4333333333333336</v>
      </c>
      <c r="I75">
        <v>1434.3333333333333</v>
      </c>
      <c r="J75">
        <v>4.666666666666667</v>
      </c>
      <c r="K75">
        <v>1481.1666666666667</v>
      </c>
      <c r="L75">
        <v>4.0999999999999996</v>
      </c>
      <c r="M75">
        <v>1204</v>
      </c>
      <c r="N75">
        <v>5.1111111111111107</v>
      </c>
      <c r="O75">
        <v>1525</v>
      </c>
      <c r="P75">
        <v>4.5999999999999996</v>
      </c>
      <c r="Q75">
        <v>1386.08</v>
      </c>
      <c r="R75">
        <v>5.0545454545454547</v>
      </c>
      <c r="S75">
        <v>1412.4</v>
      </c>
      <c r="T75">
        <v>1.2</v>
      </c>
      <c r="U75">
        <v>402.28571428571428</v>
      </c>
      <c r="V75">
        <v>1.1000000000000001</v>
      </c>
      <c r="W75">
        <v>428</v>
      </c>
      <c r="X75">
        <v>1.5</v>
      </c>
      <c r="Y75">
        <v>407.375</v>
      </c>
      <c r="Z75">
        <v>1.2666666666666666</v>
      </c>
      <c r="AA75">
        <v>412.31818181818181</v>
      </c>
      <c r="AB75">
        <v>1.6666666666666667</v>
      </c>
      <c r="AC75">
        <v>698.75</v>
      </c>
      <c r="AD75">
        <v>2.2000000000000002</v>
      </c>
      <c r="AE75">
        <v>674.88888888888891</v>
      </c>
      <c r="AF75">
        <v>1.2222222222222223</v>
      </c>
      <c r="AG75">
        <v>375.5</v>
      </c>
      <c r="AH75">
        <v>1.72</v>
      </c>
      <c r="AI75">
        <v>585.36842105263156</v>
      </c>
      <c r="AJ75">
        <v>1.4727272727272727</v>
      </c>
      <c r="AK75">
        <v>492.51219512195121</v>
      </c>
      <c r="AL75">
        <v>3.2636363636363637</v>
      </c>
      <c r="AM75">
        <v>1019.53125</v>
      </c>
      <c r="AN75">
        <v>2.2999999999999998</v>
      </c>
      <c r="AO75">
        <v>723</v>
      </c>
      <c r="AP75">
        <v>2.2999999999999998</v>
      </c>
      <c r="AQ75">
        <v>665.1</v>
      </c>
      <c r="AR75">
        <v>2.4</v>
      </c>
      <c r="AS75">
        <v>700.5</v>
      </c>
      <c r="AT75">
        <v>2.3333333333333335</v>
      </c>
      <c r="AU75">
        <v>695.27586206896547</v>
      </c>
      <c r="AV75">
        <v>2.3333333333333335</v>
      </c>
      <c r="AW75">
        <v>623.16666666666663</v>
      </c>
      <c r="AX75">
        <v>2.4</v>
      </c>
      <c r="AY75">
        <v>615.1</v>
      </c>
      <c r="AZ75">
        <v>2.1111111111111112</v>
      </c>
      <c r="BA75">
        <v>588.55555555555554</v>
      </c>
      <c r="BB75">
        <v>2.2799999999999998</v>
      </c>
      <c r="BC75">
        <v>607.48</v>
      </c>
      <c r="BD75">
        <v>2.3090909090909091</v>
      </c>
      <c r="BE75">
        <v>654.62962962962968</v>
      </c>
      <c r="BF75">
        <v>2.3090909090909091</v>
      </c>
      <c r="BG75">
        <v>654.62962962962968</v>
      </c>
      <c r="BH75">
        <v>2.9454545454545453</v>
      </c>
      <c r="BI75">
        <v>888.16666666666663</v>
      </c>
      <c r="BR75">
        <v>6.25</v>
      </c>
      <c r="BS75">
        <v>2000.75</v>
      </c>
      <c r="BV75">
        <v>6</v>
      </c>
      <c r="BW75">
        <v>1699</v>
      </c>
      <c r="BX75">
        <v>6.2</v>
      </c>
      <c r="BY75">
        <v>1940.4</v>
      </c>
      <c r="BZ75">
        <v>6.2</v>
      </c>
      <c r="CA75">
        <v>1940.4</v>
      </c>
      <c r="CJ75">
        <v>0.75</v>
      </c>
      <c r="CK75">
        <v>291</v>
      </c>
      <c r="CN75">
        <v>0</v>
      </c>
      <c r="CP75">
        <v>0.6</v>
      </c>
      <c r="CQ75">
        <v>291</v>
      </c>
      <c r="CR75">
        <v>0.6</v>
      </c>
      <c r="CS75">
        <v>291</v>
      </c>
      <c r="CT75">
        <v>3.4</v>
      </c>
      <c r="CU75">
        <v>1469.1428571428571</v>
      </c>
      <c r="DD75">
        <v>3.25</v>
      </c>
      <c r="DE75">
        <v>831</v>
      </c>
      <c r="DH75">
        <v>7</v>
      </c>
      <c r="DI75">
        <v>1937</v>
      </c>
      <c r="DJ75">
        <v>4</v>
      </c>
      <c r="DK75">
        <v>1052.2</v>
      </c>
      <c r="DL75">
        <v>4</v>
      </c>
      <c r="DM75">
        <v>1052.2</v>
      </c>
      <c r="DN75">
        <v>4</v>
      </c>
      <c r="DO75">
        <v>1052.2</v>
      </c>
      <c r="DP75">
        <v>3.6</v>
      </c>
      <c r="DQ75">
        <v>1295.4166666666667</v>
      </c>
      <c r="DR75">
        <v>3</v>
      </c>
      <c r="DS75">
        <v>918.33333333333337</v>
      </c>
      <c r="DT75" s="2"/>
      <c r="DV75" s="2" t="s">
        <v>73</v>
      </c>
      <c r="DW75">
        <v>308.75</v>
      </c>
      <c r="DX75">
        <v>255</v>
      </c>
      <c r="DY75">
        <v>232.33333333333334</v>
      </c>
      <c r="DZ75">
        <v>259.15789473684208</v>
      </c>
      <c r="EA75">
        <v>316.5</v>
      </c>
      <c r="EB75">
        <v>300.10000000000002</v>
      </c>
      <c r="EC75">
        <v>315.66666666666669</v>
      </c>
      <c r="ED75">
        <v>309.64</v>
      </c>
    </row>
    <row r="76" spans="1:134" x14ac:dyDescent="0.3">
      <c r="A76" s="2" t="s">
        <v>74</v>
      </c>
      <c r="B76">
        <v>3.3333333333333335</v>
      </c>
      <c r="C76">
        <v>976.88888888888891</v>
      </c>
      <c r="D76">
        <v>3.5555555555555554</v>
      </c>
      <c r="E76">
        <v>1021.1111111111111</v>
      </c>
      <c r="F76">
        <v>3.4</v>
      </c>
      <c r="G76">
        <v>1029</v>
      </c>
      <c r="H76">
        <v>3.4285714285714284</v>
      </c>
      <c r="I76">
        <v>1009.7142857142857</v>
      </c>
      <c r="J76">
        <v>4</v>
      </c>
      <c r="K76">
        <v>1235.7777777777778</v>
      </c>
      <c r="L76">
        <v>4.4000000000000004</v>
      </c>
      <c r="M76">
        <v>1135</v>
      </c>
      <c r="N76">
        <v>4.666666666666667</v>
      </c>
      <c r="O76">
        <v>1471</v>
      </c>
      <c r="P76">
        <v>4.3571428571428568</v>
      </c>
      <c r="Q76">
        <v>1275.3928571428571</v>
      </c>
      <c r="R76">
        <v>3.8928571428571428</v>
      </c>
      <c r="S76">
        <v>1142.5535714285713</v>
      </c>
      <c r="T76">
        <v>2.2222222222222223</v>
      </c>
      <c r="U76">
        <v>1075.1666666666667</v>
      </c>
      <c r="V76">
        <v>1.8888888888888888</v>
      </c>
      <c r="W76">
        <v>821.5</v>
      </c>
      <c r="X76">
        <v>1.5</v>
      </c>
      <c r="Y76">
        <v>817</v>
      </c>
      <c r="Z76">
        <v>1.8571428571428572</v>
      </c>
      <c r="AA76">
        <v>904.55555555555554</v>
      </c>
      <c r="AB76">
        <v>1.7777777777777777</v>
      </c>
      <c r="AC76">
        <v>987.4</v>
      </c>
      <c r="AD76">
        <v>1.6</v>
      </c>
      <c r="AE76">
        <v>637.42857142857144</v>
      </c>
      <c r="AF76">
        <v>1</v>
      </c>
      <c r="AG76">
        <v>597.25</v>
      </c>
      <c r="AH76">
        <v>1.4642857142857142</v>
      </c>
      <c r="AI76">
        <v>736.75</v>
      </c>
      <c r="AJ76">
        <v>1.6607142857142858</v>
      </c>
      <c r="AK76">
        <v>825.58823529411768</v>
      </c>
      <c r="AL76">
        <v>2.7767857142857144</v>
      </c>
      <c r="AM76">
        <v>1022.8111111111111</v>
      </c>
      <c r="AN76">
        <v>2.2222222222222223</v>
      </c>
      <c r="AO76">
        <v>861.25</v>
      </c>
      <c r="AP76">
        <v>2</v>
      </c>
      <c r="AQ76">
        <v>659.5</v>
      </c>
      <c r="AR76">
        <v>1.3</v>
      </c>
      <c r="AS76">
        <v>613.85714285714289</v>
      </c>
      <c r="AT76">
        <v>1.8214285714285714</v>
      </c>
      <c r="AU76">
        <v>715.78260869565213</v>
      </c>
      <c r="AV76">
        <v>2.5555555555555554</v>
      </c>
      <c r="AW76">
        <v>750.33333333333337</v>
      </c>
      <c r="AX76">
        <v>2</v>
      </c>
      <c r="AY76">
        <v>672.3</v>
      </c>
      <c r="AZ76">
        <v>2.2222222222222223</v>
      </c>
      <c r="BA76">
        <v>764.875</v>
      </c>
      <c r="BB76">
        <v>2.25</v>
      </c>
      <c r="BC76">
        <v>725.74074074074076</v>
      </c>
      <c r="BD76">
        <v>2.0357142857142856</v>
      </c>
      <c r="BE76">
        <v>721.16</v>
      </c>
      <c r="BF76">
        <v>2.0357142857142856</v>
      </c>
      <c r="BG76">
        <v>721.16</v>
      </c>
      <c r="BH76">
        <v>2.5297619047619047</v>
      </c>
      <c r="BI76">
        <v>915.07857142857142</v>
      </c>
      <c r="BJ76">
        <v>4</v>
      </c>
      <c r="BK76">
        <v>1296</v>
      </c>
      <c r="BL76">
        <v>4</v>
      </c>
      <c r="BM76">
        <v>1276</v>
      </c>
      <c r="BP76">
        <v>4</v>
      </c>
      <c r="BQ76">
        <v>1286</v>
      </c>
      <c r="BR76">
        <v>1</v>
      </c>
      <c r="BS76">
        <v>394</v>
      </c>
      <c r="BV76">
        <v>0</v>
      </c>
      <c r="BX76">
        <v>0.5</v>
      </c>
      <c r="BY76">
        <v>394</v>
      </c>
      <c r="BZ76">
        <v>2.25</v>
      </c>
      <c r="CA76">
        <v>988.66666666666663</v>
      </c>
      <c r="CB76">
        <v>0</v>
      </c>
      <c r="CD76">
        <v>2</v>
      </c>
      <c r="CE76">
        <v>601</v>
      </c>
      <c r="CH76">
        <v>1</v>
      </c>
      <c r="CI76">
        <v>601</v>
      </c>
      <c r="CJ76">
        <v>5</v>
      </c>
      <c r="CK76">
        <v>1355</v>
      </c>
      <c r="CN76">
        <v>4</v>
      </c>
      <c r="CO76">
        <v>1415</v>
      </c>
      <c r="CP76">
        <v>4.5</v>
      </c>
      <c r="CQ76">
        <v>1385</v>
      </c>
      <c r="CR76">
        <v>2.75</v>
      </c>
      <c r="CS76">
        <v>1123.6666666666667</v>
      </c>
      <c r="CT76">
        <v>2.5</v>
      </c>
      <c r="CU76">
        <v>1056.1666666666667</v>
      </c>
      <c r="CV76">
        <v>1</v>
      </c>
      <c r="CW76">
        <v>395</v>
      </c>
      <c r="CX76">
        <v>3</v>
      </c>
      <c r="CY76">
        <v>1056</v>
      </c>
      <c r="DB76">
        <v>2</v>
      </c>
      <c r="DC76">
        <v>725.5</v>
      </c>
      <c r="DD76">
        <v>5</v>
      </c>
      <c r="DE76">
        <v>1761</v>
      </c>
      <c r="DH76">
        <v>3</v>
      </c>
      <c r="DI76">
        <v>705</v>
      </c>
      <c r="DJ76">
        <v>4</v>
      </c>
      <c r="DK76">
        <v>1233</v>
      </c>
      <c r="DL76">
        <v>3</v>
      </c>
      <c r="DM76">
        <v>979.25</v>
      </c>
      <c r="DN76">
        <v>3</v>
      </c>
      <c r="DO76">
        <v>979.25</v>
      </c>
      <c r="DP76">
        <v>2.6666666666666665</v>
      </c>
      <c r="DQ76">
        <v>1025.4000000000001</v>
      </c>
      <c r="DR76">
        <v>2.5388888888888888</v>
      </c>
      <c r="DS76">
        <v>922.43333333333328</v>
      </c>
      <c r="DT76" s="2"/>
      <c r="DV76" s="2" t="s">
        <v>74</v>
      </c>
      <c r="DW76">
        <v>244.6</v>
      </c>
      <c r="DX76">
        <v>282.14285714285717</v>
      </c>
      <c r="DY76">
        <v>229.75</v>
      </c>
      <c r="DZ76">
        <v>257.3125</v>
      </c>
      <c r="EA76">
        <v>354.33333333333331</v>
      </c>
      <c r="EB76">
        <v>275.8</v>
      </c>
      <c r="EC76">
        <v>292.55555555555554</v>
      </c>
      <c r="ED76">
        <v>306.42857142857144</v>
      </c>
    </row>
    <row r="77" spans="1:134" x14ac:dyDescent="0.3">
      <c r="A77" s="2" t="s">
        <v>75</v>
      </c>
      <c r="B77">
        <v>2.1</v>
      </c>
      <c r="C77">
        <v>1606.2</v>
      </c>
      <c r="D77">
        <v>3.1</v>
      </c>
      <c r="E77">
        <v>1350.25</v>
      </c>
      <c r="F77">
        <v>3</v>
      </c>
      <c r="G77">
        <v>1807.5</v>
      </c>
      <c r="H77">
        <v>2.7333333333333334</v>
      </c>
      <c r="I77">
        <v>1562</v>
      </c>
      <c r="J77">
        <v>2.8888888888888888</v>
      </c>
      <c r="K77">
        <v>1466.6666666666667</v>
      </c>
      <c r="L77">
        <v>2.4</v>
      </c>
      <c r="M77">
        <v>1726.6</v>
      </c>
      <c r="N77">
        <v>2.9</v>
      </c>
      <c r="O77">
        <v>2073.8000000000002</v>
      </c>
      <c r="P77">
        <v>2.7241379310344827</v>
      </c>
      <c r="Q77">
        <v>1737.625</v>
      </c>
      <c r="R77">
        <v>2.7288135593220337</v>
      </c>
      <c r="S77">
        <v>1642.2857142857142</v>
      </c>
      <c r="T77">
        <v>2.1</v>
      </c>
      <c r="U77">
        <v>1513.8</v>
      </c>
      <c r="V77">
        <v>2.2000000000000002</v>
      </c>
      <c r="W77">
        <v>893.42857142857144</v>
      </c>
      <c r="X77">
        <v>2.4</v>
      </c>
      <c r="Y77">
        <v>1327.3333333333333</v>
      </c>
      <c r="Z77">
        <v>2.2333333333333334</v>
      </c>
      <c r="AA77">
        <v>1210.3888888888889</v>
      </c>
      <c r="AB77">
        <v>1.7777777777777777</v>
      </c>
      <c r="AC77">
        <v>1457.75</v>
      </c>
      <c r="AD77">
        <v>2.1</v>
      </c>
      <c r="AE77">
        <v>1560.4</v>
      </c>
      <c r="AF77">
        <v>2</v>
      </c>
      <c r="AG77">
        <v>1410.4</v>
      </c>
      <c r="AH77">
        <v>1.9655172413793103</v>
      </c>
      <c r="AI77">
        <v>1477.5</v>
      </c>
      <c r="AJ77">
        <v>2.1016949152542375</v>
      </c>
      <c r="AK77">
        <v>1327.25</v>
      </c>
      <c r="AL77">
        <v>2.4152542372881354</v>
      </c>
      <c r="AM77">
        <v>1491.8208955223881</v>
      </c>
      <c r="AN77">
        <v>1.4</v>
      </c>
      <c r="AO77">
        <v>1019.2</v>
      </c>
      <c r="AP77">
        <v>2.4</v>
      </c>
      <c r="AQ77">
        <v>1115.7142857142858</v>
      </c>
      <c r="AR77">
        <v>1.3</v>
      </c>
      <c r="AS77">
        <v>905.2</v>
      </c>
      <c r="AT77">
        <v>1.7</v>
      </c>
      <c r="AU77">
        <v>1025.4117647058824</v>
      </c>
      <c r="AV77">
        <v>0.66666666666666663</v>
      </c>
      <c r="AW77">
        <v>754.33333333333337</v>
      </c>
      <c r="AX77">
        <v>0.9</v>
      </c>
      <c r="AY77">
        <v>966.33333333333337</v>
      </c>
      <c r="AZ77">
        <v>1.9</v>
      </c>
      <c r="BA77">
        <v>1334.2</v>
      </c>
      <c r="BB77">
        <v>1.1724137931034482</v>
      </c>
      <c r="BC77">
        <v>1075.7272727272727</v>
      </c>
      <c r="BD77">
        <v>1.4406779661016949</v>
      </c>
      <c r="BE77">
        <v>1045.1785714285713</v>
      </c>
      <c r="BF77">
        <v>1.4406779661016949</v>
      </c>
      <c r="BG77">
        <v>1045.1785714285713</v>
      </c>
      <c r="BH77">
        <v>2.0903954802259888</v>
      </c>
      <c r="BI77">
        <v>1360.1789473684209</v>
      </c>
      <c r="BR77">
        <v>0</v>
      </c>
      <c r="BX77">
        <v>0</v>
      </c>
      <c r="BZ77">
        <v>0</v>
      </c>
      <c r="CJ77">
        <v>6</v>
      </c>
      <c r="CK77">
        <v>2316</v>
      </c>
      <c r="CP77">
        <v>6</v>
      </c>
      <c r="CQ77">
        <v>2316</v>
      </c>
      <c r="CR77">
        <v>6</v>
      </c>
      <c r="CS77">
        <v>2316</v>
      </c>
      <c r="CT77">
        <v>3</v>
      </c>
      <c r="CU77">
        <v>2316</v>
      </c>
      <c r="DD77">
        <v>6</v>
      </c>
      <c r="DE77">
        <v>1960</v>
      </c>
      <c r="DJ77">
        <v>6</v>
      </c>
      <c r="DK77">
        <v>1960</v>
      </c>
      <c r="DL77">
        <v>6</v>
      </c>
      <c r="DM77">
        <v>1960</v>
      </c>
      <c r="DN77">
        <v>6</v>
      </c>
      <c r="DO77">
        <v>1960</v>
      </c>
      <c r="DP77">
        <v>4</v>
      </c>
      <c r="DQ77">
        <v>2138</v>
      </c>
      <c r="DR77">
        <v>2.1222222222222222</v>
      </c>
      <c r="DS77">
        <v>1376.2164948453608</v>
      </c>
      <c r="DT77" s="2"/>
      <c r="DV77" s="2" t="s">
        <v>75</v>
      </c>
      <c r="DW77">
        <v>386.25</v>
      </c>
      <c r="DX77">
        <v>391.4</v>
      </c>
      <c r="DY77">
        <v>331.4</v>
      </c>
      <c r="DZ77">
        <v>368.5</v>
      </c>
      <c r="EA77">
        <v>384.66666666666669</v>
      </c>
      <c r="EB77">
        <v>329.4</v>
      </c>
      <c r="EC77">
        <v>314.39999999999998</v>
      </c>
      <c r="ED77">
        <v>345.4375</v>
      </c>
    </row>
    <row r="78" spans="1:134" x14ac:dyDescent="0.3">
      <c r="A78" s="2" t="s">
        <v>76</v>
      </c>
      <c r="BJ78">
        <v>1.6</v>
      </c>
      <c r="BK78">
        <v>249.5</v>
      </c>
      <c r="BL78">
        <v>2.4</v>
      </c>
      <c r="BM78">
        <v>409.5</v>
      </c>
      <c r="BN78">
        <v>3.1</v>
      </c>
      <c r="BO78">
        <v>396.9</v>
      </c>
      <c r="BP78">
        <v>2.3666666666666667</v>
      </c>
      <c r="BQ78">
        <v>355.42307692307691</v>
      </c>
      <c r="BR78">
        <v>2.2000000000000002</v>
      </c>
      <c r="BS78">
        <v>368.625</v>
      </c>
      <c r="BT78">
        <v>2.1</v>
      </c>
      <c r="BU78">
        <v>435</v>
      </c>
      <c r="BV78">
        <v>3</v>
      </c>
      <c r="BW78">
        <v>420.11111111111109</v>
      </c>
      <c r="BX78">
        <v>2.4333333333333331</v>
      </c>
      <c r="BY78">
        <v>407.29166666666669</v>
      </c>
      <c r="BZ78">
        <v>2.4</v>
      </c>
      <c r="CA78">
        <v>380.32</v>
      </c>
      <c r="CB78">
        <v>2.4</v>
      </c>
      <c r="CC78">
        <v>274.8</v>
      </c>
      <c r="CD78">
        <v>1.3</v>
      </c>
      <c r="CE78">
        <v>290</v>
      </c>
      <c r="CF78">
        <v>0.9</v>
      </c>
      <c r="CG78">
        <v>175.83333333333334</v>
      </c>
      <c r="CH78">
        <v>1.5333333333333334</v>
      </c>
      <c r="CI78">
        <v>251.95454545454547</v>
      </c>
      <c r="CJ78">
        <v>1</v>
      </c>
      <c r="CK78">
        <v>291.25</v>
      </c>
      <c r="CL78">
        <v>1</v>
      </c>
      <c r="CM78">
        <v>175.83333333333334</v>
      </c>
      <c r="CN78">
        <v>0.9</v>
      </c>
      <c r="CO78">
        <v>211.6</v>
      </c>
      <c r="CP78">
        <v>0.96666666666666667</v>
      </c>
      <c r="CQ78">
        <v>218.53333333333333</v>
      </c>
      <c r="CR78">
        <v>1.25</v>
      </c>
      <c r="CS78">
        <v>238.40540540540542</v>
      </c>
      <c r="CT78">
        <v>1.825</v>
      </c>
      <c r="CU78">
        <v>319.9655172413793</v>
      </c>
      <c r="CV78">
        <v>3.2</v>
      </c>
      <c r="CW78">
        <v>558.125</v>
      </c>
      <c r="CX78">
        <v>3</v>
      </c>
      <c r="CY78">
        <v>469.75</v>
      </c>
      <c r="CZ78">
        <v>3.3</v>
      </c>
      <c r="DA78">
        <v>429.9</v>
      </c>
      <c r="DB78">
        <v>3.1666666666666665</v>
      </c>
      <c r="DC78">
        <v>481.61538461538464</v>
      </c>
      <c r="DD78">
        <v>3.4</v>
      </c>
      <c r="DE78">
        <v>501.22222222222223</v>
      </c>
      <c r="DF78">
        <v>2</v>
      </c>
      <c r="DG78">
        <v>350.125</v>
      </c>
      <c r="DH78">
        <v>3.4</v>
      </c>
      <c r="DI78">
        <v>525</v>
      </c>
      <c r="DJ78">
        <v>2.9333333333333331</v>
      </c>
      <c r="DK78">
        <v>460.48</v>
      </c>
      <c r="DL78">
        <v>3.05</v>
      </c>
      <c r="DM78">
        <v>471.25490196078431</v>
      </c>
      <c r="DN78">
        <v>3.05</v>
      </c>
      <c r="DO78">
        <v>471.25490196078431</v>
      </c>
      <c r="DP78">
        <v>2.2333333333333334</v>
      </c>
      <c r="DQ78">
        <v>375.87681159420288</v>
      </c>
      <c r="DR78">
        <v>2.2333333333333334</v>
      </c>
      <c r="DS78">
        <v>375.87681159420288</v>
      </c>
      <c r="DT78" s="2"/>
      <c r="DV78" s="2" t="s">
        <v>76</v>
      </c>
    </row>
    <row r="79" spans="1:134" x14ac:dyDescent="0.3">
      <c r="A79" s="2" t="s">
        <v>77</v>
      </c>
      <c r="B79">
        <v>0.1</v>
      </c>
      <c r="C79">
        <v>176</v>
      </c>
      <c r="D79">
        <v>0.2</v>
      </c>
      <c r="E79">
        <v>108.5</v>
      </c>
      <c r="F79">
        <v>0.5</v>
      </c>
      <c r="G79">
        <v>116.4</v>
      </c>
      <c r="H79">
        <v>0.26666666666666666</v>
      </c>
      <c r="I79">
        <v>121.875</v>
      </c>
      <c r="J79">
        <v>0.3</v>
      </c>
      <c r="K79">
        <v>99.333333333333329</v>
      </c>
      <c r="L79">
        <v>0.44444444444444442</v>
      </c>
      <c r="M79">
        <v>168.33333333333334</v>
      </c>
      <c r="N79">
        <v>0</v>
      </c>
      <c r="P79">
        <v>0.26923076923076922</v>
      </c>
      <c r="Q79">
        <v>133.83333333333334</v>
      </c>
      <c r="R79">
        <v>0.26785714285714285</v>
      </c>
      <c r="S79">
        <v>127</v>
      </c>
      <c r="T79">
        <v>0</v>
      </c>
      <c r="V79">
        <v>0.2</v>
      </c>
      <c r="W79">
        <v>106.5</v>
      </c>
      <c r="X79">
        <v>0</v>
      </c>
      <c r="Z79">
        <v>6.6666666666666666E-2</v>
      </c>
      <c r="AA79">
        <v>106.5</v>
      </c>
      <c r="AB79">
        <v>0.1</v>
      </c>
      <c r="AC79">
        <v>182</v>
      </c>
      <c r="AD79">
        <v>0.1111111111111111</v>
      </c>
      <c r="AE79">
        <v>107</v>
      </c>
      <c r="AF79">
        <v>0.14285714285714285</v>
      </c>
      <c r="AG79">
        <v>107</v>
      </c>
      <c r="AH79">
        <v>0.11538461538461539</v>
      </c>
      <c r="AI79">
        <v>132</v>
      </c>
      <c r="AJ79">
        <v>8.9285714285714288E-2</v>
      </c>
      <c r="AK79">
        <v>121.8</v>
      </c>
      <c r="AL79">
        <v>0.17857142857142858</v>
      </c>
      <c r="AM79">
        <v>125.63157894736842</v>
      </c>
      <c r="AN79">
        <v>0</v>
      </c>
      <c r="AP79">
        <v>0</v>
      </c>
      <c r="AR79">
        <v>0.2</v>
      </c>
      <c r="AS79">
        <v>97.5</v>
      </c>
      <c r="AT79">
        <v>6.6666666666666666E-2</v>
      </c>
      <c r="AU79">
        <v>97.5</v>
      </c>
      <c r="AV79">
        <v>0</v>
      </c>
      <c r="AX79">
        <v>0.22222222222222221</v>
      </c>
      <c r="AY79">
        <v>297</v>
      </c>
      <c r="AZ79">
        <v>0.14285714285714285</v>
      </c>
      <c r="BA79">
        <v>98</v>
      </c>
      <c r="BB79">
        <v>0.11538461538461539</v>
      </c>
      <c r="BC79">
        <v>197.5</v>
      </c>
      <c r="BD79">
        <v>8.9285714285714288E-2</v>
      </c>
      <c r="BE79">
        <v>147.5</v>
      </c>
      <c r="BF79">
        <v>8.9285714285714288E-2</v>
      </c>
      <c r="BG79">
        <v>147.5</v>
      </c>
      <c r="BH79">
        <v>0.14880952380952381</v>
      </c>
      <c r="BI79">
        <v>129.43478260869566</v>
      </c>
      <c r="BT79">
        <v>0</v>
      </c>
      <c r="BV79">
        <v>0.66666666666666663</v>
      </c>
      <c r="BW79">
        <v>94</v>
      </c>
      <c r="BX79">
        <v>0.5</v>
      </c>
      <c r="BY79">
        <v>94</v>
      </c>
      <c r="BZ79">
        <v>0.5</v>
      </c>
      <c r="CA79">
        <v>94</v>
      </c>
      <c r="CL79">
        <v>0</v>
      </c>
      <c r="CN79">
        <v>0</v>
      </c>
      <c r="CP79">
        <v>0</v>
      </c>
      <c r="CR79">
        <v>0</v>
      </c>
      <c r="CT79">
        <v>0.25</v>
      </c>
      <c r="CU79">
        <v>94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0.16666666666666666</v>
      </c>
      <c r="DQ79">
        <v>94</v>
      </c>
      <c r="DR79">
        <v>0.15</v>
      </c>
      <c r="DS79">
        <v>126.6</v>
      </c>
      <c r="DT79" s="2"/>
      <c r="DV79" s="2" t="s">
        <v>77</v>
      </c>
      <c r="DW79">
        <v>182</v>
      </c>
      <c r="DX79">
        <v>107</v>
      </c>
      <c r="DY79">
        <v>107</v>
      </c>
      <c r="DZ79">
        <v>132</v>
      </c>
      <c r="EA79">
        <v>99.333333333333329</v>
      </c>
      <c r="EB79">
        <v>132.66666666666666</v>
      </c>
      <c r="ED79">
        <v>116</v>
      </c>
    </row>
    <row r="80" spans="1:134" x14ac:dyDescent="0.3">
      <c r="A80" s="2" t="s">
        <v>78</v>
      </c>
      <c r="B80">
        <v>4.4000000000000004</v>
      </c>
      <c r="C80">
        <v>1312.1</v>
      </c>
      <c r="D80">
        <v>4.7</v>
      </c>
      <c r="E80">
        <v>1401.3</v>
      </c>
      <c r="F80">
        <v>5.4</v>
      </c>
      <c r="G80">
        <v>1687.2222222222222</v>
      </c>
      <c r="H80">
        <v>4.833333333333333</v>
      </c>
      <c r="I80">
        <v>1459.2758620689656</v>
      </c>
      <c r="J80">
        <v>4.2</v>
      </c>
      <c r="K80">
        <v>1434.3333333333333</v>
      </c>
      <c r="L80">
        <v>4.2</v>
      </c>
      <c r="M80">
        <v>1442.4444444444443</v>
      </c>
      <c r="N80">
        <v>4.4444444444444446</v>
      </c>
      <c r="O80">
        <v>1481.5</v>
      </c>
      <c r="P80">
        <v>4.2758620689655169</v>
      </c>
      <c r="Q80">
        <v>1451.6538461538462</v>
      </c>
      <c r="R80">
        <v>4.5593220338983054</v>
      </c>
      <c r="S80">
        <v>1455.6727272727273</v>
      </c>
      <c r="T80">
        <v>2.1</v>
      </c>
      <c r="U80">
        <v>749.71428571428567</v>
      </c>
      <c r="V80">
        <v>1.6</v>
      </c>
      <c r="W80">
        <v>912.2</v>
      </c>
      <c r="X80">
        <v>1.3</v>
      </c>
      <c r="Y80">
        <v>903.25</v>
      </c>
      <c r="Z80">
        <v>1.6666666666666667</v>
      </c>
      <c r="AA80">
        <v>838.875</v>
      </c>
      <c r="AB80">
        <v>1.8</v>
      </c>
      <c r="AC80">
        <v>700.14285714285711</v>
      </c>
      <c r="AD80">
        <v>2.4</v>
      </c>
      <c r="AE80">
        <v>1028.6666666666667</v>
      </c>
      <c r="AF80">
        <v>1.4444444444444444</v>
      </c>
      <c r="AG80">
        <v>1063.25</v>
      </c>
      <c r="AH80">
        <v>1.896551724137931</v>
      </c>
      <c r="AI80">
        <v>901.52941176470586</v>
      </c>
      <c r="AJ80">
        <v>1.7796610169491525</v>
      </c>
      <c r="AK80">
        <v>871.15151515151513</v>
      </c>
      <c r="AL80">
        <v>3.1694915254237288</v>
      </c>
      <c r="AM80">
        <v>1236.4772727272727</v>
      </c>
      <c r="AN80">
        <v>2.7</v>
      </c>
      <c r="AO80">
        <v>853.88888888888891</v>
      </c>
      <c r="AP80">
        <v>2.2000000000000002</v>
      </c>
      <c r="AQ80">
        <v>691.66666666666663</v>
      </c>
      <c r="AR80">
        <v>2.2000000000000002</v>
      </c>
      <c r="AS80">
        <v>582.66666666666663</v>
      </c>
      <c r="AT80">
        <v>2.3666666666666667</v>
      </c>
      <c r="AU80">
        <v>709.40740740740739</v>
      </c>
      <c r="AV80">
        <v>2.5</v>
      </c>
      <c r="AW80">
        <v>754.7</v>
      </c>
      <c r="AX80">
        <v>3.1</v>
      </c>
      <c r="AY80">
        <v>858.9</v>
      </c>
      <c r="AZ80">
        <v>2.6666666666666665</v>
      </c>
      <c r="BA80">
        <v>850.375</v>
      </c>
      <c r="BB80">
        <v>2.7586206896551726</v>
      </c>
      <c r="BC80">
        <v>819.25</v>
      </c>
      <c r="BD80">
        <v>2.5593220338983049</v>
      </c>
      <c r="BE80">
        <v>765.32727272727277</v>
      </c>
      <c r="BF80">
        <v>2.5593220338983049</v>
      </c>
      <c r="BG80">
        <v>765.32727272727277</v>
      </c>
      <c r="BH80">
        <v>2.9661016949152543</v>
      </c>
      <c r="BI80">
        <v>1055.2657342657342</v>
      </c>
      <c r="BV80">
        <v>8</v>
      </c>
      <c r="BW80">
        <v>1618</v>
      </c>
      <c r="BX80">
        <v>8</v>
      </c>
      <c r="BY80">
        <v>1618</v>
      </c>
      <c r="BZ80">
        <v>8</v>
      </c>
      <c r="CA80">
        <v>1618</v>
      </c>
      <c r="CN80">
        <v>1</v>
      </c>
      <c r="CO80">
        <v>114</v>
      </c>
      <c r="CP80">
        <v>1</v>
      </c>
      <c r="CQ80">
        <v>114</v>
      </c>
      <c r="CR80">
        <v>1</v>
      </c>
      <c r="CS80">
        <v>114</v>
      </c>
      <c r="CT80">
        <v>4.5</v>
      </c>
      <c r="CU80">
        <v>866</v>
      </c>
      <c r="DH80">
        <v>6</v>
      </c>
      <c r="DI80">
        <v>1689</v>
      </c>
      <c r="DJ80">
        <v>6</v>
      </c>
      <c r="DK80">
        <v>1689</v>
      </c>
      <c r="DL80">
        <v>6</v>
      </c>
      <c r="DM80">
        <v>1689</v>
      </c>
      <c r="DN80">
        <v>6</v>
      </c>
      <c r="DO80">
        <v>1689</v>
      </c>
      <c r="DP80">
        <v>5</v>
      </c>
      <c r="DQ80">
        <v>1140.3333333333333</v>
      </c>
      <c r="DR80">
        <v>3</v>
      </c>
      <c r="DS80">
        <v>1057.013698630137</v>
      </c>
      <c r="DT80" s="2"/>
      <c r="DV80" s="2" t="s">
        <v>78</v>
      </c>
      <c r="DW80">
        <v>240.14285714285714</v>
      </c>
      <c r="DX80">
        <v>272</v>
      </c>
      <c r="DY80">
        <v>316.5</v>
      </c>
      <c r="DZ80">
        <v>269.35294117647061</v>
      </c>
      <c r="EA80">
        <v>342.11111111111109</v>
      </c>
      <c r="EB80">
        <v>313.88888888888891</v>
      </c>
      <c r="EC80">
        <v>300.625</v>
      </c>
      <c r="ED80">
        <v>319.57692307692309</v>
      </c>
    </row>
    <row r="81" spans="1:134" x14ac:dyDescent="0.3">
      <c r="A81" s="2" t="s">
        <v>79</v>
      </c>
      <c r="B81">
        <v>1.5</v>
      </c>
      <c r="C81">
        <v>750.4</v>
      </c>
      <c r="D81">
        <v>1.4444444444444444</v>
      </c>
      <c r="E81">
        <v>819</v>
      </c>
      <c r="F81">
        <v>2.2000000000000002</v>
      </c>
      <c r="G81">
        <v>982.16666666666663</v>
      </c>
      <c r="H81">
        <v>1.7241379310344827</v>
      </c>
      <c r="I81">
        <v>861.4</v>
      </c>
      <c r="J81">
        <v>1.6</v>
      </c>
      <c r="K81">
        <v>884</v>
      </c>
      <c r="L81">
        <v>1</v>
      </c>
      <c r="M81">
        <v>1313</v>
      </c>
      <c r="N81">
        <v>1.4444444444444444</v>
      </c>
      <c r="O81">
        <v>731</v>
      </c>
      <c r="P81">
        <v>1.3571428571428572</v>
      </c>
      <c r="Q81">
        <v>891.75</v>
      </c>
      <c r="R81">
        <v>1.5438596491228069</v>
      </c>
      <c r="S81">
        <v>874.88888888888891</v>
      </c>
      <c r="T81">
        <v>2.8</v>
      </c>
      <c r="U81">
        <v>1581.8</v>
      </c>
      <c r="V81">
        <v>2.5555555555555554</v>
      </c>
      <c r="W81">
        <v>1616.5</v>
      </c>
      <c r="X81">
        <v>2.9</v>
      </c>
      <c r="Y81">
        <v>1615.4</v>
      </c>
      <c r="Z81">
        <v>2.7586206896551726</v>
      </c>
      <c r="AA81">
        <v>1603.7142857142858</v>
      </c>
      <c r="AB81">
        <v>3.4</v>
      </c>
      <c r="AC81">
        <v>1635.3333333333333</v>
      </c>
      <c r="AD81">
        <v>2.7777777777777777</v>
      </c>
      <c r="AE81">
        <v>2032.5</v>
      </c>
      <c r="AF81">
        <v>2.6666666666666665</v>
      </c>
      <c r="AG81">
        <v>1797.25</v>
      </c>
      <c r="AH81">
        <v>2.9642857142857144</v>
      </c>
      <c r="AI81">
        <v>1795.0714285714287</v>
      </c>
      <c r="AJ81">
        <v>2.8596491228070176</v>
      </c>
      <c r="AK81">
        <v>1699.3928571428571</v>
      </c>
      <c r="AL81">
        <v>2.2017543859649122</v>
      </c>
      <c r="AM81">
        <v>1294.6363636363637</v>
      </c>
      <c r="AN81">
        <v>0.4</v>
      </c>
      <c r="AO81">
        <v>496.5</v>
      </c>
      <c r="AP81">
        <v>0.33333333333333331</v>
      </c>
      <c r="AQ81">
        <v>311.33333333333331</v>
      </c>
      <c r="AR81">
        <v>0.8</v>
      </c>
      <c r="AS81">
        <v>546.75</v>
      </c>
      <c r="AT81">
        <v>0.51724137931034486</v>
      </c>
      <c r="AU81">
        <v>457.11111111111109</v>
      </c>
      <c r="AV81">
        <v>0.3</v>
      </c>
      <c r="AW81">
        <v>194.33333333333334</v>
      </c>
      <c r="AX81">
        <v>0.66666666666666663</v>
      </c>
      <c r="AY81">
        <v>539.33333333333337</v>
      </c>
      <c r="AZ81">
        <v>0.77777777777777779</v>
      </c>
      <c r="BA81">
        <v>491</v>
      </c>
      <c r="BB81">
        <v>0.5714285714285714</v>
      </c>
      <c r="BC81">
        <v>416.5</v>
      </c>
      <c r="BD81">
        <v>0.54385964912280704</v>
      </c>
      <c r="BE81">
        <v>435.73684210526318</v>
      </c>
      <c r="BF81">
        <v>0.54385964912280704</v>
      </c>
      <c r="BG81">
        <v>435.73684210526318</v>
      </c>
      <c r="BH81">
        <v>1.6491228070175439</v>
      </c>
      <c r="BI81">
        <v>1074.1081081081081</v>
      </c>
      <c r="BL81">
        <v>0</v>
      </c>
      <c r="BP81">
        <v>0</v>
      </c>
      <c r="BT81">
        <v>1</v>
      </c>
      <c r="BU81">
        <v>160</v>
      </c>
      <c r="BV81">
        <v>0</v>
      </c>
      <c r="BX81">
        <v>0.5</v>
      </c>
      <c r="BY81">
        <v>160</v>
      </c>
      <c r="BZ81">
        <v>0.33333333333333331</v>
      </c>
      <c r="CA81">
        <v>160</v>
      </c>
      <c r="CD81">
        <v>6</v>
      </c>
      <c r="CE81">
        <v>2320</v>
      </c>
      <c r="CH81">
        <v>6</v>
      </c>
      <c r="CI81">
        <v>2320</v>
      </c>
      <c r="CL81">
        <v>0</v>
      </c>
      <c r="CN81">
        <v>0</v>
      </c>
      <c r="CP81">
        <v>0</v>
      </c>
      <c r="CR81">
        <v>2</v>
      </c>
      <c r="CS81">
        <v>2320</v>
      </c>
      <c r="CT81">
        <v>1.1666666666666667</v>
      </c>
      <c r="CU81">
        <v>1240</v>
      </c>
      <c r="CX81">
        <v>0</v>
      </c>
      <c r="DB81">
        <v>0</v>
      </c>
      <c r="DF81">
        <v>1</v>
      </c>
      <c r="DG81">
        <v>150</v>
      </c>
      <c r="DH81">
        <v>0</v>
      </c>
      <c r="DJ81">
        <v>0.5</v>
      </c>
      <c r="DK81">
        <v>150</v>
      </c>
      <c r="DL81">
        <v>0.33333333333333331</v>
      </c>
      <c r="DM81">
        <v>150</v>
      </c>
      <c r="DN81">
        <v>0.33333333333333331</v>
      </c>
      <c r="DO81">
        <v>150</v>
      </c>
      <c r="DP81">
        <v>0.88888888888888884</v>
      </c>
      <c r="DQ81">
        <v>876.66666666666663</v>
      </c>
      <c r="DR81">
        <v>1.6111111111111112</v>
      </c>
      <c r="DS81">
        <v>1066.4155844155844</v>
      </c>
      <c r="DT81" s="2"/>
      <c r="DV81" s="2" t="s">
        <v>79</v>
      </c>
      <c r="DW81">
        <v>226.66666666666666</v>
      </c>
      <c r="DX81">
        <v>324</v>
      </c>
      <c r="DY81">
        <v>364.5</v>
      </c>
      <c r="DZ81">
        <v>293.85714285714283</v>
      </c>
      <c r="EA81">
        <v>278</v>
      </c>
      <c r="EB81">
        <v>360</v>
      </c>
      <c r="EC81">
        <v>323.39999999999998</v>
      </c>
      <c r="ED81">
        <v>310.58333333333331</v>
      </c>
    </row>
    <row r="82" spans="1:134" x14ac:dyDescent="0.3">
      <c r="A82" s="2" t="s">
        <v>80</v>
      </c>
      <c r="B82">
        <v>5.3</v>
      </c>
      <c r="C82">
        <v>1217.5555555555557</v>
      </c>
      <c r="D82">
        <v>5.2</v>
      </c>
      <c r="E82">
        <v>1328.1111111111111</v>
      </c>
      <c r="F82">
        <v>4.2</v>
      </c>
      <c r="G82">
        <v>1094.25</v>
      </c>
      <c r="H82">
        <v>4.9000000000000004</v>
      </c>
      <c r="I82">
        <v>1217.8846153846155</v>
      </c>
      <c r="J82">
        <v>2.3333333333333335</v>
      </c>
      <c r="K82">
        <v>769.85714285714289</v>
      </c>
      <c r="L82">
        <v>4.7777777777777777</v>
      </c>
      <c r="M82">
        <v>1204.125</v>
      </c>
      <c r="N82">
        <v>4.4444444444444446</v>
      </c>
      <c r="O82">
        <v>900.33333333333337</v>
      </c>
      <c r="P82">
        <v>3.8518518518518516</v>
      </c>
      <c r="Q82">
        <v>963.54166666666663</v>
      </c>
      <c r="R82">
        <v>4.4035087719298245</v>
      </c>
      <c r="S82">
        <v>1095.8</v>
      </c>
      <c r="T82">
        <v>3.1</v>
      </c>
      <c r="U82">
        <v>801.77777777777783</v>
      </c>
      <c r="V82">
        <v>2.5</v>
      </c>
      <c r="W82">
        <v>594.70000000000005</v>
      </c>
      <c r="X82">
        <v>3</v>
      </c>
      <c r="Y82">
        <v>909.57142857142856</v>
      </c>
      <c r="Z82">
        <v>2.8666666666666667</v>
      </c>
      <c r="AA82">
        <v>751.15384615384619</v>
      </c>
      <c r="AB82">
        <v>5</v>
      </c>
      <c r="AC82">
        <v>1221.75</v>
      </c>
      <c r="AD82">
        <v>3</v>
      </c>
      <c r="AE82">
        <v>739.57142857142856</v>
      </c>
      <c r="AF82">
        <v>3.1111111111111112</v>
      </c>
      <c r="AG82">
        <v>1077.3333333333333</v>
      </c>
      <c r="AH82">
        <v>3.7037037037037037</v>
      </c>
      <c r="AI82">
        <v>1019.7619047619048</v>
      </c>
      <c r="AJ82">
        <v>3.263157894736842</v>
      </c>
      <c r="AK82">
        <v>871.17021276595744</v>
      </c>
      <c r="AL82">
        <v>3.8333333333333335</v>
      </c>
      <c r="AM82">
        <v>986.95876288659792</v>
      </c>
      <c r="AN82">
        <v>3.1</v>
      </c>
      <c r="AO82">
        <v>502.5</v>
      </c>
      <c r="AP82">
        <v>2.2999999999999998</v>
      </c>
      <c r="AQ82">
        <v>619.25</v>
      </c>
      <c r="AR82">
        <v>2.1</v>
      </c>
      <c r="AS82">
        <v>365.6</v>
      </c>
      <c r="AT82">
        <v>2.5</v>
      </c>
      <c r="AU82">
        <v>486.96428571428572</v>
      </c>
      <c r="AV82">
        <v>1.7777777777777777</v>
      </c>
      <c r="AW82">
        <v>471.75</v>
      </c>
      <c r="AX82">
        <v>2.5555555555555554</v>
      </c>
      <c r="AY82">
        <v>571.77777777777783</v>
      </c>
      <c r="AZ82">
        <v>2.6666666666666665</v>
      </c>
      <c r="BA82">
        <v>611.25</v>
      </c>
      <c r="BB82">
        <v>2.3333333333333335</v>
      </c>
      <c r="BC82">
        <v>552.4</v>
      </c>
      <c r="BD82">
        <v>2.4210526315789473</v>
      </c>
      <c r="BE82">
        <v>517.83018867924534</v>
      </c>
      <c r="BF82">
        <v>2.4210526315789473</v>
      </c>
      <c r="BG82">
        <v>517.83018867924534</v>
      </c>
      <c r="BH82">
        <v>3.3625730994152048</v>
      </c>
      <c r="BI82">
        <v>821.2</v>
      </c>
      <c r="BR82">
        <v>4</v>
      </c>
      <c r="BS82">
        <v>980</v>
      </c>
      <c r="BT82">
        <v>5</v>
      </c>
      <c r="BU82">
        <v>1373</v>
      </c>
      <c r="BV82">
        <v>8</v>
      </c>
      <c r="BW82">
        <v>1499</v>
      </c>
      <c r="BX82">
        <v>5.666666666666667</v>
      </c>
      <c r="BY82">
        <v>1284</v>
      </c>
      <c r="BZ82">
        <v>5.666666666666667</v>
      </c>
      <c r="CA82">
        <v>1284</v>
      </c>
      <c r="CJ82">
        <v>6</v>
      </c>
      <c r="CK82">
        <v>752</v>
      </c>
      <c r="CL82">
        <v>0</v>
      </c>
      <c r="CN82">
        <v>1</v>
      </c>
      <c r="CO82">
        <v>112</v>
      </c>
      <c r="CP82">
        <v>2.3333333333333335</v>
      </c>
      <c r="CQ82">
        <v>432</v>
      </c>
      <c r="CR82">
        <v>2.3333333333333335</v>
      </c>
      <c r="CS82">
        <v>432</v>
      </c>
      <c r="CT82">
        <v>4</v>
      </c>
      <c r="CU82">
        <v>943.2</v>
      </c>
      <c r="DD82">
        <v>6</v>
      </c>
      <c r="DE82">
        <v>1213</v>
      </c>
      <c r="DF82">
        <v>3</v>
      </c>
      <c r="DG82">
        <v>953</v>
      </c>
      <c r="DH82">
        <v>4</v>
      </c>
      <c r="DI82">
        <v>686</v>
      </c>
      <c r="DJ82">
        <v>4.333333333333333</v>
      </c>
      <c r="DK82">
        <v>950.66666666666663</v>
      </c>
      <c r="DL82">
        <v>4.333333333333333</v>
      </c>
      <c r="DM82">
        <v>950.66666666666663</v>
      </c>
      <c r="DN82">
        <v>4.333333333333333</v>
      </c>
      <c r="DO82">
        <v>950.66666666666663</v>
      </c>
      <c r="DP82">
        <v>4.1111111111111107</v>
      </c>
      <c r="DQ82">
        <v>946</v>
      </c>
      <c r="DR82">
        <v>3.4</v>
      </c>
      <c r="DS82">
        <v>827.51898734177212</v>
      </c>
      <c r="DT82" s="2"/>
      <c r="DV82" s="2" t="s">
        <v>80</v>
      </c>
      <c r="DW82">
        <v>224.75</v>
      </c>
      <c r="DX82">
        <v>168.14285714285714</v>
      </c>
      <c r="DY82">
        <v>229.33333333333334</v>
      </c>
      <c r="DZ82">
        <v>207.1904761904762</v>
      </c>
      <c r="EA82">
        <v>265.85714285714283</v>
      </c>
      <c r="EB82">
        <v>202.875</v>
      </c>
      <c r="EC82">
        <v>146.55555555555554</v>
      </c>
      <c r="ED82">
        <v>200.125</v>
      </c>
    </row>
    <row r="83" spans="1:134" x14ac:dyDescent="0.3">
      <c r="A83" s="2" t="s">
        <v>81</v>
      </c>
      <c r="B83">
        <v>0.88888888888888884</v>
      </c>
      <c r="C83">
        <v>298.75</v>
      </c>
      <c r="D83">
        <v>2.75</v>
      </c>
      <c r="E83">
        <v>1077.2</v>
      </c>
      <c r="F83">
        <v>3.1111111111111112</v>
      </c>
      <c r="G83">
        <v>824.71428571428567</v>
      </c>
      <c r="H83">
        <v>2.2307692307692308</v>
      </c>
      <c r="I83">
        <v>772.125</v>
      </c>
      <c r="J83">
        <v>1.5</v>
      </c>
      <c r="K83">
        <v>654.5</v>
      </c>
      <c r="L83">
        <v>2.1428571428571428</v>
      </c>
      <c r="M83">
        <v>876.5</v>
      </c>
      <c r="N83">
        <v>1.625</v>
      </c>
      <c r="O83">
        <v>552.4</v>
      </c>
      <c r="P83">
        <v>1.7391304347826086</v>
      </c>
      <c r="Q83">
        <v>683.53846153846155</v>
      </c>
      <c r="R83">
        <v>2</v>
      </c>
      <c r="S83">
        <v>732.41379310344826</v>
      </c>
      <c r="T83">
        <v>2.7777777777777777</v>
      </c>
      <c r="U83">
        <v>790.85714285714289</v>
      </c>
      <c r="V83">
        <v>2.125</v>
      </c>
      <c r="W83">
        <v>561.33333333333337</v>
      </c>
      <c r="X83">
        <v>1.8888888888888888</v>
      </c>
      <c r="Y83">
        <v>432.83333333333331</v>
      </c>
      <c r="Z83">
        <v>2.2692307692307692</v>
      </c>
      <c r="AA83">
        <v>605.31578947368416</v>
      </c>
      <c r="AB83">
        <v>1.5</v>
      </c>
      <c r="AC83">
        <v>679.75</v>
      </c>
      <c r="AD83">
        <v>2.1428571428571428</v>
      </c>
      <c r="AE83">
        <v>948.33333333333337</v>
      </c>
      <c r="AF83">
        <v>3.5</v>
      </c>
      <c r="AG83">
        <v>923.66666666666663</v>
      </c>
      <c r="AH83">
        <v>2.3913043478260869</v>
      </c>
      <c r="AI83">
        <v>854.30769230769226</v>
      </c>
      <c r="AJ83">
        <v>2.3265306122448979</v>
      </c>
      <c r="AK83">
        <v>706.46875</v>
      </c>
      <c r="AL83">
        <v>2.1632653061224492</v>
      </c>
      <c r="AM83">
        <v>718.80327868852464</v>
      </c>
      <c r="AN83">
        <v>1.1111111111111112</v>
      </c>
      <c r="AO83">
        <v>613</v>
      </c>
      <c r="AP83">
        <v>1.25</v>
      </c>
      <c r="AQ83">
        <v>596.5</v>
      </c>
      <c r="AR83">
        <v>1.2222222222222223</v>
      </c>
      <c r="AS83">
        <v>359.5</v>
      </c>
      <c r="AT83">
        <v>1.1923076923076923</v>
      </c>
      <c r="AU83">
        <v>499.64285714285717</v>
      </c>
      <c r="AV83">
        <v>1.875</v>
      </c>
      <c r="AW83">
        <v>489.66666666666669</v>
      </c>
      <c r="AX83">
        <v>0.7142857142857143</v>
      </c>
      <c r="AY83">
        <v>298</v>
      </c>
      <c r="AZ83">
        <v>0.875</v>
      </c>
      <c r="BA83">
        <v>358.66666666666669</v>
      </c>
      <c r="BB83">
        <v>1.173913043478261</v>
      </c>
      <c r="BC83">
        <v>409</v>
      </c>
      <c r="BD83">
        <v>1.1836734693877551</v>
      </c>
      <c r="BE83">
        <v>457.80769230769232</v>
      </c>
      <c r="BF83">
        <v>1.1836734693877551</v>
      </c>
      <c r="BG83">
        <v>457.80769230769232</v>
      </c>
      <c r="BH83">
        <v>1.8367346938775511</v>
      </c>
      <c r="BI83">
        <v>640.80459770114942</v>
      </c>
      <c r="BJ83">
        <v>0</v>
      </c>
      <c r="BL83">
        <v>3</v>
      </c>
      <c r="BM83">
        <v>763.5</v>
      </c>
      <c r="BN83">
        <v>1</v>
      </c>
      <c r="BO83">
        <v>140</v>
      </c>
      <c r="BP83">
        <v>1.75</v>
      </c>
      <c r="BQ83">
        <v>555.66666666666663</v>
      </c>
      <c r="BR83">
        <v>1.5</v>
      </c>
      <c r="BS83">
        <v>676</v>
      </c>
      <c r="BT83">
        <v>1.3333333333333333</v>
      </c>
      <c r="BU83">
        <v>986</v>
      </c>
      <c r="BV83">
        <v>0</v>
      </c>
      <c r="BX83">
        <v>1</v>
      </c>
      <c r="BY83">
        <v>831</v>
      </c>
      <c r="BZ83">
        <v>1.2727272727272727</v>
      </c>
      <c r="CA83">
        <v>665.8</v>
      </c>
      <c r="CB83">
        <v>3</v>
      </c>
      <c r="CC83">
        <v>390</v>
      </c>
      <c r="CD83">
        <v>0</v>
      </c>
      <c r="CF83">
        <v>3</v>
      </c>
      <c r="CG83">
        <v>434</v>
      </c>
      <c r="CH83">
        <v>1.5</v>
      </c>
      <c r="CI83">
        <v>412</v>
      </c>
      <c r="CJ83">
        <v>2</v>
      </c>
      <c r="CK83">
        <v>457</v>
      </c>
      <c r="CL83">
        <v>0</v>
      </c>
      <c r="CN83">
        <v>0</v>
      </c>
      <c r="CP83">
        <v>0.5714285714285714</v>
      </c>
      <c r="CQ83">
        <v>457</v>
      </c>
      <c r="CR83">
        <v>0.90909090909090906</v>
      </c>
      <c r="CS83">
        <v>434.5</v>
      </c>
      <c r="CT83">
        <v>1.0909090909090908</v>
      </c>
      <c r="CU83">
        <v>563</v>
      </c>
      <c r="CV83">
        <v>0</v>
      </c>
      <c r="CX83">
        <v>1</v>
      </c>
      <c r="CY83">
        <v>112</v>
      </c>
      <c r="CZ83">
        <v>2</v>
      </c>
      <c r="DA83">
        <v>450</v>
      </c>
      <c r="DB83">
        <v>1</v>
      </c>
      <c r="DC83">
        <v>224.66666666666666</v>
      </c>
      <c r="DD83">
        <v>1.5</v>
      </c>
      <c r="DE83">
        <v>208</v>
      </c>
      <c r="DF83">
        <v>0</v>
      </c>
      <c r="DH83">
        <v>0</v>
      </c>
      <c r="DJ83">
        <v>0.42857142857142855</v>
      </c>
      <c r="DK83">
        <v>208</v>
      </c>
      <c r="DL83">
        <v>0.63636363636363635</v>
      </c>
      <c r="DM83">
        <v>218</v>
      </c>
      <c r="DN83">
        <v>0.63636363636363635</v>
      </c>
      <c r="DO83">
        <v>218</v>
      </c>
      <c r="DP83">
        <v>0.93939393939393945</v>
      </c>
      <c r="DQ83">
        <v>439.78571428571428</v>
      </c>
      <c r="DR83">
        <v>1.6722222222222223</v>
      </c>
      <c r="DS83">
        <v>612.94059405940595</v>
      </c>
      <c r="DT83" s="2"/>
      <c r="DV83" s="2" t="s">
        <v>81</v>
      </c>
      <c r="DW83">
        <v>230.75</v>
      </c>
      <c r="DX83">
        <v>120</v>
      </c>
      <c r="DY83">
        <v>184.5</v>
      </c>
      <c r="DZ83">
        <v>183.84615384615384</v>
      </c>
      <c r="EA83">
        <v>196.25</v>
      </c>
      <c r="EB83">
        <v>168.5</v>
      </c>
      <c r="EC83">
        <v>220.8</v>
      </c>
      <c r="ED83">
        <v>197.15384615384616</v>
      </c>
    </row>
    <row r="84" spans="1:134" x14ac:dyDescent="0.3">
      <c r="A84" s="2" t="s">
        <v>82</v>
      </c>
      <c r="B84">
        <v>2.7777777777777777</v>
      </c>
      <c r="C84">
        <v>876</v>
      </c>
      <c r="D84">
        <v>2.5555555555555554</v>
      </c>
      <c r="E84">
        <v>970</v>
      </c>
      <c r="F84">
        <v>2.2999999999999998</v>
      </c>
      <c r="G84">
        <v>712.83333333333337</v>
      </c>
      <c r="H84">
        <v>2.5357142857142856</v>
      </c>
      <c r="I84">
        <v>847.72222222222217</v>
      </c>
      <c r="J84">
        <v>2.6</v>
      </c>
      <c r="K84">
        <v>722.85714285714289</v>
      </c>
      <c r="L84">
        <v>3.75</v>
      </c>
      <c r="M84">
        <v>873.375</v>
      </c>
      <c r="N84">
        <v>3.5</v>
      </c>
      <c r="O84">
        <v>924.85714285714289</v>
      </c>
      <c r="P84">
        <v>3.2307692307692308</v>
      </c>
      <c r="Q84">
        <v>841.86363636363637</v>
      </c>
      <c r="R84">
        <v>2.8703703703703702</v>
      </c>
      <c r="S84">
        <v>844.5</v>
      </c>
      <c r="T84">
        <v>2.5555555555555554</v>
      </c>
      <c r="U84">
        <v>664.125</v>
      </c>
      <c r="V84">
        <v>2.1111111111111112</v>
      </c>
      <c r="W84">
        <v>860</v>
      </c>
      <c r="X84">
        <v>2.9</v>
      </c>
      <c r="Y84">
        <v>859.75</v>
      </c>
      <c r="Z84">
        <v>2.5357142857142856</v>
      </c>
      <c r="AA84">
        <v>785.28571428571433</v>
      </c>
      <c r="AB84">
        <v>2.9</v>
      </c>
      <c r="AC84">
        <v>734.55555555555554</v>
      </c>
      <c r="AD84">
        <v>1.5</v>
      </c>
      <c r="AE84">
        <v>403.33333333333331</v>
      </c>
      <c r="AF84">
        <v>1.5</v>
      </c>
      <c r="AG84">
        <v>367.28571428571428</v>
      </c>
      <c r="AH84">
        <v>2.0384615384615383</v>
      </c>
      <c r="AI84">
        <v>527.36363636363637</v>
      </c>
      <c r="AJ84">
        <v>2.2962962962962963</v>
      </c>
      <c r="AK84">
        <v>653.32558139534888</v>
      </c>
      <c r="AL84">
        <v>2.5833333333333335</v>
      </c>
      <c r="AM84">
        <v>745.45783132530119</v>
      </c>
      <c r="AN84">
        <v>1.8888888888888888</v>
      </c>
      <c r="AO84">
        <v>474.125</v>
      </c>
      <c r="AP84">
        <v>1.1111111111111112</v>
      </c>
      <c r="AQ84">
        <v>434.66666666666669</v>
      </c>
      <c r="AR84">
        <v>1.6</v>
      </c>
      <c r="AS84">
        <v>603.5</v>
      </c>
      <c r="AT84">
        <v>1.5357142857142858</v>
      </c>
      <c r="AU84">
        <v>501.1</v>
      </c>
      <c r="AV84">
        <v>1.3</v>
      </c>
      <c r="AW84">
        <v>436.66666666666669</v>
      </c>
      <c r="AX84">
        <v>2</v>
      </c>
      <c r="AY84">
        <v>408.375</v>
      </c>
      <c r="AZ84">
        <v>1.375</v>
      </c>
      <c r="BA84">
        <v>502.2</v>
      </c>
      <c r="BB84">
        <v>1.5384615384615385</v>
      </c>
      <c r="BC84">
        <v>442</v>
      </c>
      <c r="BD84">
        <v>1.537037037037037</v>
      </c>
      <c r="BE84">
        <v>472.30769230769232</v>
      </c>
      <c r="BF84">
        <v>1.537037037037037</v>
      </c>
      <c r="BG84">
        <v>472.30769230769232</v>
      </c>
      <c r="BH84">
        <v>2.2345679012345681</v>
      </c>
      <c r="BI84">
        <v>658.13934426229503</v>
      </c>
      <c r="BJ84">
        <v>5</v>
      </c>
      <c r="BK84">
        <v>979</v>
      </c>
      <c r="BL84">
        <v>4</v>
      </c>
      <c r="BM84">
        <v>755</v>
      </c>
      <c r="BP84">
        <v>4.5</v>
      </c>
      <c r="BQ84">
        <v>867</v>
      </c>
      <c r="BT84">
        <v>2.5</v>
      </c>
      <c r="BU84">
        <v>896</v>
      </c>
      <c r="BV84">
        <v>3</v>
      </c>
      <c r="BW84">
        <v>325.5</v>
      </c>
      <c r="BX84">
        <v>2.75</v>
      </c>
      <c r="BY84">
        <v>515.66666666666663</v>
      </c>
      <c r="BZ84">
        <v>3.3333333333333335</v>
      </c>
      <c r="CA84">
        <v>656.2</v>
      </c>
      <c r="CB84">
        <v>2</v>
      </c>
      <c r="CC84">
        <v>582</v>
      </c>
      <c r="CD84">
        <v>2</v>
      </c>
      <c r="CE84">
        <v>313</v>
      </c>
      <c r="CH84">
        <v>2</v>
      </c>
      <c r="CI84">
        <v>447.5</v>
      </c>
      <c r="CL84">
        <v>0.5</v>
      </c>
      <c r="CM84">
        <v>130</v>
      </c>
      <c r="CN84">
        <v>0.5</v>
      </c>
      <c r="CO84">
        <v>115</v>
      </c>
      <c r="CP84">
        <v>0.5</v>
      </c>
      <c r="CQ84">
        <v>122.5</v>
      </c>
      <c r="CR84">
        <v>1</v>
      </c>
      <c r="CS84">
        <v>285</v>
      </c>
      <c r="CT84">
        <v>2.1666666666666665</v>
      </c>
      <c r="CU84">
        <v>491.22222222222223</v>
      </c>
      <c r="CV84">
        <v>5</v>
      </c>
      <c r="CW84">
        <v>1398</v>
      </c>
      <c r="CX84">
        <v>2</v>
      </c>
      <c r="CY84">
        <v>317</v>
      </c>
      <c r="DB84">
        <v>3.5</v>
      </c>
      <c r="DC84">
        <v>857.5</v>
      </c>
      <c r="DF84">
        <v>2</v>
      </c>
      <c r="DG84">
        <v>703</v>
      </c>
      <c r="DH84">
        <v>1</v>
      </c>
      <c r="DI84">
        <v>221.5</v>
      </c>
      <c r="DJ84">
        <v>1.5</v>
      </c>
      <c r="DK84">
        <v>382</v>
      </c>
      <c r="DL84">
        <v>2.1666666666666665</v>
      </c>
      <c r="DM84">
        <v>572.20000000000005</v>
      </c>
      <c r="DN84">
        <v>2.1666666666666665</v>
      </c>
      <c r="DO84">
        <v>572.20000000000005</v>
      </c>
      <c r="DP84">
        <v>2.1666666666666665</v>
      </c>
      <c r="DQ84">
        <v>520.14285714285711</v>
      </c>
      <c r="DR84">
        <v>2.2277777777777779</v>
      </c>
      <c r="DS84">
        <v>643.93382352941171</v>
      </c>
      <c r="DT84" s="2"/>
      <c r="DV84" s="2" t="s">
        <v>82</v>
      </c>
      <c r="DW84">
        <v>276.66666666666669</v>
      </c>
      <c r="DX84">
        <v>165.16666666666666</v>
      </c>
      <c r="DY84">
        <v>225.28571428571428</v>
      </c>
      <c r="DZ84">
        <v>229.90909090909091</v>
      </c>
      <c r="EA84">
        <v>182.28571428571428</v>
      </c>
      <c r="EB84">
        <v>235</v>
      </c>
      <c r="EC84">
        <v>230.42857142857142</v>
      </c>
      <c r="ED84">
        <v>216.77272727272728</v>
      </c>
    </row>
    <row r="85" spans="1:134" x14ac:dyDescent="0.3">
      <c r="A85" s="2" t="s">
        <v>83</v>
      </c>
      <c r="B85">
        <v>4.875</v>
      </c>
      <c r="C85">
        <v>1559.75</v>
      </c>
      <c r="D85">
        <v>3</v>
      </c>
      <c r="E85">
        <v>1528.2</v>
      </c>
      <c r="F85">
        <v>1.5555555555555556</v>
      </c>
      <c r="G85">
        <v>1343.25</v>
      </c>
      <c r="H85">
        <v>3.08</v>
      </c>
      <c r="I85">
        <v>1499.5294117647059</v>
      </c>
      <c r="J85">
        <v>3.75</v>
      </c>
      <c r="K85">
        <v>1374.2857142857142</v>
      </c>
      <c r="L85">
        <v>5.5714285714285712</v>
      </c>
      <c r="M85">
        <v>2043.2857142857142</v>
      </c>
      <c r="N85">
        <v>1.1111111111111112</v>
      </c>
      <c r="O85">
        <v>1089</v>
      </c>
      <c r="P85">
        <v>3.2916666666666665</v>
      </c>
      <c r="Q85">
        <v>1599.4117647058824</v>
      </c>
      <c r="R85">
        <v>3.1836734693877551</v>
      </c>
      <c r="S85">
        <v>1549.4705882352941</v>
      </c>
      <c r="T85">
        <v>0.625</v>
      </c>
      <c r="U85">
        <v>928</v>
      </c>
      <c r="V85">
        <v>2.625</v>
      </c>
      <c r="W85">
        <v>1889.5</v>
      </c>
      <c r="X85">
        <v>3.7777777777777777</v>
      </c>
      <c r="Y85">
        <v>1893.3333333333333</v>
      </c>
      <c r="Z85">
        <v>2.4</v>
      </c>
      <c r="AA85">
        <v>1731.1666666666667</v>
      </c>
      <c r="AB85">
        <v>1.75</v>
      </c>
      <c r="AC85">
        <v>1303</v>
      </c>
      <c r="AD85">
        <v>0.7142857142857143</v>
      </c>
      <c r="AE85">
        <v>881</v>
      </c>
      <c r="AF85">
        <v>5.333333333333333</v>
      </c>
      <c r="AG85">
        <v>1747.1111111111111</v>
      </c>
      <c r="AH85">
        <v>2.7916666666666665</v>
      </c>
      <c r="AI85">
        <v>1513.2</v>
      </c>
      <c r="AJ85">
        <v>2.5918367346938775</v>
      </c>
      <c r="AK85">
        <v>1610.0740740740741</v>
      </c>
      <c r="AL85">
        <v>2.8877551020408165</v>
      </c>
      <c r="AM85">
        <v>1576.295081967213</v>
      </c>
      <c r="AN85">
        <v>1.875</v>
      </c>
      <c r="AO85">
        <v>774.33333333333337</v>
      </c>
      <c r="AP85">
        <v>2.125</v>
      </c>
      <c r="AQ85">
        <v>858.83333333333337</v>
      </c>
      <c r="AR85">
        <v>1.8888888888888888</v>
      </c>
      <c r="AS85">
        <v>980</v>
      </c>
      <c r="AT85">
        <v>1.96</v>
      </c>
      <c r="AU85">
        <v>871.05555555555554</v>
      </c>
      <c r="AV85">
        <v>1.875</v>
      </c>
      <c r="AW85">
        <v>905.6</v>
      </c>
      <c r="AX85">
        <v>2.7142857142857144</v>
      </c>
      <c r="AY85">
        <v>800.28571428571433</v>
      </c>
      <c r="AZ85">
        <v>1.6666666666666667</v>
      </c>
      <c r="BA85">
        <v>696.83333333333337</v>
      </c>
      <c r="BB85">
        <v>2.0416666666666665</v>
      </c>
      <c r="BC85">
        <v>795.05555555555554</v>
      </c>
      <c r="BD85">
        <v>2</v>
      </c>
      <c r="BE85">
        <v>833.05555555555554</v>
      </c>
      <c r="BF85">
        <v>2</v>
      </c>
      <c r="BG85">
        <v>833.05555555555554</v>
      </c>
      <c r="BH85">
        <v>2.5918367346938775</v>
      </c>
      <c r="BI85">
        <v>1300.4536082474226</v>
      </c>
      <c r="BJ85">
        <v>2.5</v>
      </c>
      <c r="BK85">
        <v>1517</v>
      </c>
      <c r="BL85">
        <v>4</v>
      </c>
      <c r="BM85">
        <v>1366.5</v>
      </c>
      <c r="BN85">
        <v>0</v>
      </c>
      <c r="BP85">
        <v>2.6</v>
      </c>
      <c r="BQ85">
        <v>1416.6666666666667</v>
      </c>
      <c r="BR85">
        <v>2</v>
      </c>
      <c r="BS85">
        <v>967</v>
      </c>
      <c r="BT85">
        <v>4</v>
      </c>
      <c r="BU85">
        <v>1081</v>
      </c>
      <c r="BV85">
        <v>0</v>
      </c>
      <c r="BX85">
        <v>2.6666666666666665</v>
      </c>
      <c r="BY85">
        <v>1052.5</v>
      </c>
      <c r="BZ85">
        <v>2.6363636363636362</v>
      </c>
      <c r="CA85">
        <v>1208.5714285714287</v>
      </c>
      <c r="CB85">
        <v>4</v>
      </c>
      <c r="CC85">
        <v>1086.5</v>
      </c>
      <c r="CD85">
        <v>2</v>
      </c>
      <c r="CE85">
        <v>1104</v>
      </c>
      <c r="CF85">
        <v>4</v>
      </c>
      <c r="CG85">
        <v>1298</v>
      </c>
      <c r="CH85">
        <v>3.2</v>
      </c>
      <c r="CI85">
        <v>1143.75</v>
      </c>
      <c r="CJ85">
        <v>6</v>
      </c>
      <c r="CK85">
        <v>1713</v>
      </c>
      <c r="CL85">
        <v>3</v>
      </c>
      <c r="CM85">
        <v>841</v>
      </c>
      <c r="CN85">
        <v>6</v>
      </c>
      <c r="CO85">
        <v>1627</v>
      </c>
      <c r="CP85">
        <v>4.5</v>
      </c>
      <c r="CQ85">
        <v>1347</v>
      </c>
      <c r="CR85">
        <v>3.9090909090909092</v>
      </c>
      <c r="CS85">
        <v>1256.6666666666667</v>
      </c>
      <c r="CT85">
        <v>3.2727272727272729</v>
      </c>
      <c r="CU85">
        <v>1235.625</v>
      </c>
      <c r="CV85">
        <v>5.5</v>
      </c>
      <c r="CW85">
        <v>1915.5</v>
      </c>
      <c r="CX85">
        <v>3</v>
      </c>
      <c r="CY85">
        <v>1018.5</v>
      </c>
      <c r="CZ85">
        <v>2</v>
      </c>
      <c r="DA85">
        <v>698</v>
      </c>
      <c r="DB85">
        <v>3.8</v>
      </c>
      <c r="DC85">
        <v>1313.2</v>
      </c>
      <c r="DD85">
        <v>4</v>
      </c>
      <c r="DE85">
        <v>1155</v>
      </c>
      <c r="DF85">
        <v>4.333333333333333</v>
      </c>
      <c r="DG85">
        <v>1810</v>
      </c>
      <c r="DH85">
        <v>4</v>
      </c>
      <c r="DI85">
        <v>1114</v>
      </c>
      <c r="DJ85">
        <v>4.166666666666667</v>
      </c>
      <c r="DK85">
        <v>1408.8</v>
      </c>
      <c r="DL85">
        <v>4</v>
      </c>
      <c r="DM85">
        <v>1361</v>
      </c>
      <c r="DN85">
        <v>4</v>
      </c>
      <c r="DO85">
        <v>1361</v>
      </c>
      <c r="DP85">
        <v>3.5151515151515151</v>
      </c>
      <c r="DQ85">
        <v>1283.8461538461538</v>
      </c>
      <c r="DR85">
        <v>2.7611111111111111</v>
      </c>
      <c r="DS85">
        <v>1296.9430894308944</v>
      </c>
      <c r="DT85" s="2"/>
      <c r="DV85" s="2" t="s">
        <v>83</v>
      </c>
      <c r="DW85">
        <v>333.5</v>
      </c>
      <c r="DX85">
        <v>387</v>
      </c>
      <c r="DY85">
        <v>261.66666666666669</v>
      </c>
      <c r="DZ85">
        <v>297.53333333333336</v>
      </c>
      <c r="EA85">
        <v>301.42857142857144</v>
      </c>
      <c r="EB85">
        <v>340</v>
      </c>
      <c r="EC85">
        <v>302.33333333333331</v>
      </c>
      <c r="ED85">
        <v>317.47058823529414</v>
      </c>
    </row>
    <row r="86" spans="1:134" x14ac:dyDescent="0.3">
      <c r="A86" s="2" t="s">
        <v>84</v>
      </c>
      <c r="B86">
        <v>1.3</v>
      </c>
      <c r="C86">
        <v>259.42857142857144</v>
      </c>
      <c r="D86">
        <v>1</v>
      </c>
      <c r="E86">
        <v>218.5</v>
      </c>
      <c r="F86">
        <v>0.8</v>
      </c>
      <c r="G86">
        <v>259.8</v>
      </c>
      <c r="H86">
        <v>1.0344827586206897</v>
      </c>
      <c r="I86">
        <v>245.88888888888889</v>
      </c>
      <c r="J86">
        <v>1.3333333333333333</v>
      </c>
      <c r="K86">
        <v>284.57142857142856</v>
      </c>
      <c r="L86">
        <v>1.2</v>
      </c>
      <c r="M86">
        <v>276.83333333333331</v>
      </c>
      <c r="N86">
        <v>1</v>
      </c>
      <c r="O86">
        <v>187.57142857142858</v>
      </c>
      <c r="P86">
        <v>1.1724137931034482</v>
      </c>
      <c r="Q86">
        <v>248.3</v>
      </c>
      <c r="R86">
        <v>1.103448275862069</v>
      </c>
      <c r="S86">
        <v>247.15789473684211</v>
      </c>
      <c r="T86">
        <v>0.9</v>
      </c>
      <c r="U86">
        <v>241.5</v>
      </c>
      <c r="V86">
        <v>0.66666666666666663</v>
      </c>
      <c r="W86">
        <v>164</v>
      </c>
      <c r="X86">
        <v>0.8</v>
      </c>
      <c r="Y86">
        <v>219.66666666666666</v>
      </c>
      <c r="Z86">
        <v>0.7931034482758621</v>
      </c>
      <c r="AA86">
        <v>206.93333333333334</v>
      </c>
      <c r="AB86">
        <v>0.66666666666666663</v>
      </c>
      <c r="AC86">
        <v>195.25</v>
      </c>
      <c r="AD86">
        <v>1.1000000000000001</v>
      </c>
      <c r="AE86">
        <v>262.16666666666669</v>
      </c>
      <c r="AF86">
        <v>0.5</v>
      </c>
      <c r="AG86">
        <v>124.75</v>
      </c>
      <c r="AH86">
        <v>0.75862068965517238</v>
      </c>
      <c r="AI86">
        <v>203.78571428571428</v>
      </c>
      <c r="AJ86">
        <v>0.77586206896551724</v>
      </c>
      <c r="AK86">
        <v>205.41379310344828</v>
      </c>
      <c r="AL86">
        <v>0.93965517241379315</v>
      </c>
      <c r="AM86">
        <v>229.08955223880596</v>
      </c>
      <c r="AN86">
        <v>1</v>
      </c>
      <c r="AO86">
        <v>181.33333333333334</v>
      </c>
      <c r="AP86">
        <v>0.77777777777777779</v>
      </c>
      <c r="AQ86">
        <v>152.6</v>
      </c>
      <c r="AR86">
        <v>0.5</v>
      </c>
      <c r="AS86">
        <v>128.80000000000001</v>
      </c>
      <c r="AT86">
        <v>0.75862068965517238</v>
      </c>
      <c r="AU86">
        <v>155.9375</v>
      </c>
      <c r="AV86">
        <v>0.44444444444444442</v>
      </c>
      <c r="AW86">
        <v>172</v>
      </c>
      <c r="AX86">
        <v>0.3</v>
      </c>
      <c r="AY86">
        <v>184.5</v>
      </c>
      <c r="AZ86">
        <v>0.4</v>
      </c>
      <c r="BA86">
        <v>164.5</v>
      </c>
      <c r="BB86">
        <v>0.37931034482758619</v>
      </c>
      <c r="BC86">
        <v>171.44444444444446</v>
      </c>
      <c r="BD86">
        <v>0.56896551724137934</v>
      </c>
      <c r="BE86">
        <v>161.52000000000001</v>
      </c>
      <c r="BF86">
        <v>0.56896551724137934</v>
      </c>
      <c r="BG86">
        <v>161.52000000000001</v>
      </c>
      <c r="BH86">
        <v>0.81609195402298851</v>
      </c>
      <c r="BI86">
        <v>210.72826086956522</v>
      </c>
      <c r="BL86">
        <v>0</v>
      </c>
      <c r="BP86">
        <v>0</v>
      </c>
      <c r="BR86">
        <v>0</v>
      </c>
      <c r="BX86">
        <v>0</v>
      </c>
      <c r="BZ86">
        <v>0</v>
      </c>
      <c r="CD86">
        <v>0</v>
      </c>
      <c r="CH86">
        <v>0</v>
      </c>
      <c r="CJ86">
        <v>0</v>
      </c>
      <c r="CP86">
        <v>0</v>
      </c>
      <c r="CR86">
        <v>0</v>
      </c>
      <c r="CT86">
        <v>0</v>
      </c>
      <c r="CX86">
        <v>0</v>
      </c>
      <c r="DB86">
        <v>0</v>
      </c>
      <c r="DD86">
        <v>0</v>
      </c>
      <c r="DJ86">
        <v>0</v>
      </c>
      <c r="DL86">
        <v>0</v>
      </c>
      <c r="DN86">
        <v>0</v>
      </c>
      <c r="DP86">
        <v>0</v>
      </c>
      <c r="DR86">
        <v>0.78888888888888886</v>
      </c>
      <c r="DS86">
        <v>210.72826086956522</v>
      </c>
      <c r="DT86" s="2"/>
      <c r="DV86" s="2" t="s">
        <v>84</v>
      </c>
      <c r="DW86">
        <v>122</v>
      </c>
      <c r="DX86">
        <v>159</v>
      </c>
      <c r="DY86">
        <v>103.25</v>
      </c>
      <c r="DZ86">
        <v>132.5</v>
      </c>
      <c r="EA86">
        <v>200.42857142857142</v>
      </c>
      <c r="EB86">
        <v>166.66666666666666</v>
      </c>
      <c r="EC86">
        <v>144.28571428571428</v>
      </c>
      <c r="ED86">
        <v>170.65</v>
      </c>
    </row>
    <row r="87" spans="1:134" x14ac:dyDescent="0.3">
      <c r="A87" s="2" t="s">
        <v>85</v>
      </c>
      <c r="B87">
        <v>3.8</v>
      </c>
      <c r="C87">
        <v>1295.5999999999999</v>
      </c>
      <c r="D87">
        <v>4</v>
      </c>
      <c r="E87">
        <v>1611.1428571428571</v>
      </c>
      <c r="F87">
        <v>4.8</v>
      </c>
      <c r="G87">
        <v>1602.2</v>
      </c>
      <c r="H87">
        <v>4.2</v>
      </c>
      <c r="I87">
        <v>1490.962962962963</v>
      </c>
      <c r="J87">
        <v>5.5</v>
      </c>
      <c r="K87">
        <v>1713.4</v>
      </c>
      <c r="L87">
        <v>4.5999999999999996</v>
      </c>
      <c r="M87">
        <v>1456</v>
      </c>
      <c r="N87">
        <v>2.8888888888888888</v>
      </c>
      <c r="O87">
        <v>1158.4285714285713</v>
      </c>
      <c r="P87">
        <v>4.3793103448275863</v>
      </c>
      <c r="Q87">
        <v>1474.8846153846155</v>
      </c>
      <c r="R87">
        <v>4.2881355932203391</v>
      </c>
      <c r="S87">
        <v>1483.0754716981132</v>
      </c>
      <c r="T87">
        <v>3</v>
      </c>
      <c r="U87">
        <v>1259.4285714285713</v>
      </c>
      <c r="V87">
        <v>2.9</v>
      </c>
      <c r="W87">
        <v>1054.875</v>
      </c>
      <c r="X87">
        <v>1.2</v>
      </c>
      <c r="Y87">
        <v>638.5</v>
      </c>
      <c r="Z87">
        <v>2.3666666666666667</v>
      </c>
      <c r="AA87">
        <v>1004.0952380952381</v>
      </c>
      <c r="AB87">
        <v>0.9</v>
      </c>
      <c r="AC87">
        <v>1019</v>
      </c>
      <c r="AD87">
        <v>2.4</v>
      </c>
      <c r="AE87">
        <v>1652.2</v>
      </c>
      <c r="AF87">
        <v>3.5555555555555554</v>
      </c>
      <c r="AG87">
        <v>1288.2857142857142</v>
      </c>
      <c r="AH87">
        <v>2.2413793103448274</v>
      </c>
      <c r="AI87">
        <v>1355.7333333333333</v>
      </c>
      <c r="AJ87">
        <v>2.3050847457627119</v>
      </c>
      <c r="AK87">
        <v>1150.6111111111111</v>
      </c>
      <c r="AL87">
        <v>3.2966101694915255</v>
      </c>
      <c r="AM87">
        <v>1348.5955056179776</v>
      </c>
      <c r="AN87">
        <v>1.6</v>
      </c>
      <c r="AO87">
        <v>738.71428571428567</v>
      </c>
      <c r="AP87">
        <v>1.6</v>
      </c>
      <c r="AQ87">
        <v>628.125</v>
      </c>
      <c r="AR87">
        <v>2.4</v>
      </c>
      <c r="AS87">
        <v>720.2</v>
      </c>
      <c r="AT87">
        <v>1.8666666666666667</v>
      </c>
      <c r="AU87">
        <v>695.92</v>
      </c>
      <c r="AV87">
        <v>1.7</v>
      </c>
      <c r="AW87">
        <v>729</v>
      </c>
      <c r="AX87">
        <v>1.7</v>
      </c>
      <c r="AY87">
        <v>682.85714285714289</v>
      </c>
      <c r="AZ87">
        <v>1.2222222222222223</v>
      </c>
      <c r="BA87">
        <v>538.71428571428567</v>
      </c>
      <c r="BB87">
        <v>1.5517241379310345</v>
      </c>
      <c r="BC87">
        <v>650.19047619047615</v>
      </c>
      <c r="BD87">
        <v>1.7118644067796611</v>
      </c>
      <c r="BE87">
        <v>675.04347826086962</v>
      </c>
      <c r="BF87">
        <v>1.7118644067796611</v>
      </c>
      <c r="BG87">
        <v>675.04347826086962</v>
      </c>
      <c r="BH87">
        <v>2.768361581920904</v>
      </c>
      <c r="BI87">
        <v>1119.088888888889</v>
      </c>
      <c r="BV87">
        <v>0</v>
      </c>
      <c r="BX87">
        <v>0</v>
      </c>
      <c r="BZ87">
        <v>0</v>
      </c>
      <c r="CN87">
        <v>6</v>
      </c>
      <c r="CO87">
        <v>1861</v>
      </c>
      <c r="CP87">
        <v>6</v>
      </c>
      <c r="CQ87">
        <v>1861</v>
      </c>
      <c r="CR87">
        <v>6</v>
      </c>
      <c r="CS87">
        <v>1861</v>
      </c>
      <c r="CT87">
        <v>3</v>
      </c>
      <c r="CU87">
        <v>1861</v>
      </c>
      <c r="DH87">
        <v>2</v>
      </c>
      <c r="DI87">
        <v>507</v>
      </c>
      <c r="DJ87">
        <v>2</v>
      </c>
      <c r="DK87">
        <v>507</v>
      </c>
      <c r="DL87">
        <v>2</v>
      </c>
      <c r="DM87">
        <v>507</v>
      </c>
      <c r="DN87">
        <v>2</v>
      </c>
      <c r="DO87">
        <v>507</v>
      </c>
      <c r="DP87">
        <v>2.6666666666666665</v>
      </c>
      <c r="DQ87">
        <v>1184</v>
      </c>
      <c r="DR87">
        <v>2.7666666666666666</v>
      </c>
      <c r="DS87">
        <v>1120.036496350365</v>
      </c>
      <c r="DT87" s="2"/>
      <c r="DV87" s="2" t="s">
        <v>85</v>
      </c>
      <c r="DW87">
        <v>361</v>
      </c>
      <c r="DX87">
        <v>342.2</v>
      </c>
      <c r="DY87">
        <v>244.28571428571428</v>
      </c>
      <c r="DZ87">
        <v>300.26666666666665</v>
      </c>
      <c r="EA87">
        <v>309.3</v>
      </c>
      <c r="EB87">
        <v>304.66666666666669</v>
      </c>
      <c r="EC87">
        <v>270.85714285714283</v>
      </c>
      <c r="ED87">
        <v>297.34615384615387</v>
      </c>
    </row>
    <row r="88" spans="1:134" x14ac:dyDescent="0.3">
      <c r="A88" s="2" t="s">
        <v>86</v>
      </c>
      <c r="B88">
        <v>5.333333333333333</v>
      </c>
      <c r="C88">
        <v>1067.5555555555557</v>
      </c>
      <c r="D88">
        <v>5.25</v>
      </c>
      <c r="E88">
        <v>970.5</v>
      </c>
      <c r="F88">
        <v>7.333333333333333</v>
      </c>
      <c r="G88">
        <v>1425.6666666666667</v>
      </c>
      <c r="H88">
        <v>6</v>
      </c>
      <c r="I88">
        <v>1161.6538461538462</v>
      </c>
      <c r="J88">
        <v>5.666666666666667</v>
      </c>
      <c r="K88">
        <v>1117.1111111111111</v>
      </c>
      <c r="L88">
        <v>5</v>
      </c>
      <c r="M88">
        <v>1191</v>
      </c>
      <c r="N88">
        <v>7</v>
      </c>
      <c r="O88">
        <v>1442.875</v>
      </c>
      <c r="P88">
        <v>5.88</v>
      </c>
      <c r="Q88">
        <v>1247.25</v>
      </c>
      <c r="R88">
        <v>5.9411764705882355</v>
      </c>
      <c r="S88">
        <v>1202.74</v>
      </c>
      <c r="T88">
        <v>2.5555555555555554</v>
      </c>
      <c r="U88">
        <v>683.85714285714289</v>
      </c>
      <c r="V88">
        <v>3.25</v>
      </c>
      <c r="W88">
        <v>773</v>
      </c>
      <c r="X88">
        <v>1.6666666666666667</v>
      </c>
      <c r="Y88">
        <v>373.28571428571428</v>
      </c>
      <c r="Z88">
        <v>2.4615384615384617</v>
      </c>
      <c r="AA88">
        <v>601.9</v>
      </c>
      <c r="AB88">
        <v>3.1111111111111112</v>
      </c>
      <c r="AC88">
        <v>876.83333333333337</v>
      </c>
      <c r="AD88">
        <v>2.5</v>
      </c>
      <c r="AE88">
        <v>561.14285714285711</v>
      </c>
      <c r="AF88">
        <v>2.125</v>
      </c>
      <c r="AG88">
        <v>476.33333333333331</v>
      </c>
      <c r="AH88">
        <v>2.6</v>
      </c>
      <c r="AI88">
        <v>634.0526315789474</v>
      </c>
      <c r="AJ88">
        <v>2.5294117647058822</v>
      </c>
      <c r="AK88">
        <v>617.56410256410254</v>
      </c>
      <c r="AL88">
        <v>4.2352941176470589</v>
      </c>
      <c r="AM88">
        <v>946.31460674157302</v>
      </c>
      <c r="AN88">
        <v>3.3333333333333335</v>
      </c>
      <c r="AO88">
        <v>533.11111111111109</v>
      </c>
      <c r="AP88">
        <v>2.5</v>
      </c>
      <c r="AQ88">
        <v>576.125</v>
      </c>
      <c r="AR88">
        <v>2.8888888888888888</v>
      </c>
      <c r="AS88">
        <v>622</v>
      </c>
      <c r="AT88">
        <v>2.9230769230769229</v>
      </c>
      <c r="AU88">
        <v>575.32000000000005</v>
      </c>
      <c r="AV88">
        <v>3.7777777777777777</v>
      </c>
      <c r="AW88">
        <v>838.625</v>
      </c>
      <c r="AX88">
        <v>4</v>
      </c>
      <c r="AY88">
        <v>796.5</v>
      </c>
      <c r="AZ88">
        <v>3.375</v>
      </c>
      <c r="BA88">
        <v>700.625</v>
      </c>
      <c r="BB88">
        <v>3.72</v>
      </c>
      <c r="BC88">
        <v>778.58333333333337</v>
      </c>
      <c r="BD88">
        <v>3.3137254901960786</v>
      </c>
      <c r="BE88">
        <v>674.87755102040819</v>
      </c>
      <c r="BF88">
        <v>3.3137254901960786</v>
      </c>
      <c r="BG88">
        <v>674.87755102040819</v>
      </c>
      <c r="BH88">
        <v>3.9281045751633985</v>
      </c>
      <c r="BI88">
        <v>849.93478260869563</v>
      </c>
      <c r="BJ88">
        <v>2</v>
      </c>
      <c r="BK88">
        <v>196</v>
      </c>
      <c r="BL88">
        <v>4.5</v>
      </c>
      <c r="BM88">
        <v>801.5</v>
      </c>
      <c r="BN88">
        <v>3</v>
      </c>
      <c r="BO88">
        <v>871</v>
      </c>
      <c r="BP88">
        <v>3.5</v>
      </c>
      <c r="BQ88">
        <v>667.5</v>
      </c>
      <c r="BR88">
        <v>6</v>
      </c>
      <c r="BS88">
        <v>1279</v>
      </c>
      <c r="BT88">
        <v>2</v>
      </c>
      <c r="BU88">
        <v>674</v>
      </c>
      <c r="BV88">
        <v>3.5</v>
      </c>
      <c r="BW88">
        <v>670</v>
      </c>
      <c r="BX88">
        <v>3.4</v>
      </c>
      <c r="BY88">
        <v>823.25</v>
      </c>
      <c r="BZ88">
        <v>3.4444444444444446</v>
      </c>
      <c r="CA88">
        <v>745.375</v>
      </c>
      <c r="CB88">
        <v>7</v>
      </c>
      <c r="CC88">
        <v>1340</v>
      </c>
      <c r="CD88">
        <v>4</v>
      </c>
      <c r="CE88">
        <v>809</v>
      </c>
      <c r="CF88">
        <v>5</v>
      </c>
      <c r="CG88">
        <v>743</v>
      </c>
      <c r="CH88">
        <v>5</v>
      </c>
      <c r="CI88">
        <v>925.25</v>
      </c>
      <c r="CJ88">
        <v>2</v>
      </c>
      <c r="CK88">
        <v>464</v>
      </c>
      <c r="CL88">
        <v>6.5</v>
      </c>
      <c r="CM88">
        <v>1348</v>
      </c>
      <c r="CN88">
        <v>5</v>
      </c>
      <c r="CO88">
        <v>1362</v>
      </c>
      <c r="CP88">
        <v>5</v>
      </c>
      <c r="CQ88">
        <v>1176.8</v>
      </c>
      <c r="CR88">
        <v>5</v>
      </c>
      <c r="CS88">
        <v>1065</v>
      </c>
      <c r="CT88">
        <v>4.2222222222222223</v>
      </c>
      <c r="CU88">
        <v>914.58823529411768</v>
      </c>
      <c r="CV88">
        <v>5</v>
      </c>
      <c r="CW88">
        <v>747</v>
      </c>
      <c r="CX88">
        <v>6</v>
      </c>
      <c r="CY88">
        <v>1008.5</v>
      </c>
      <c r="CZ88">
        <v>7</v>
      </c>
      <c r="DA88">
        <v>1209</v>
      </c>
      <c r="DB88">
        <v>6</v>
      </c>
      <c r="DC88">
        <v>993.25</v>
      </c>
      <c r="DD88">
        <v>6</v>
      </c>
      <c r="DE88">
        <v>1283</v>
      </c>
      <c r="DF88">
        <v>5.5</v>
      </c>
      <c r="DG88">
        <v>1008.5</v>
      </c>
      <c r="DH88">
        <v>3.5</v>
      </c>
      <c r="DI88">
        <v>661</v>
      </c>
      <c r="DJ88">
        <v>4.8</v>
      </c>
      <c r="DK88">
        <v>924.4</v>
      </c>
      <c r="DL88">
        <v>5.333333333333333</v>
      </c>
      <c r="DM88">
        <v>955</v>
      </c>
      <c r="DN88">
        <v>5.333333333333333</v>
      </c>
      <c r="DO88">
        <v>955</v>
      </c>
      <c r="DP88">
        <v>4.5925925925925926</v>
      </c>
      <c r="DQ88">
        <v>928.57692307692309</v>
      </c>
      <c r="DR88">
        <v>4.0277777777777777</v>
      </c>
      <c r="DS88">
        <v>862.40243902439022</v>
      </c>
      <c r="DT88" s="2"/>
      <c r="DV88" s="2" t="s">
        <v>86</v>
      </c>
      <c r="DW88">
        <v>151</v>
      </c>
      <c r="DX88">
        <v>164.42857142857142</v>
      </c>
      <c r="DY88">
        <v>186.16666666666666</v>
      </c>
      <c r="DZ88">
        <v>167.05263157894737</v>
      </c>
      <c r="EA88">
        <v>220.66666666666666</v>
      </c>
      <c r="EB88">
        <v>166</v>
      </c>
      <c r="EC88">
        <v>215.375</v>
      </c>
      <c r="ED88">
        <v>202.95833333333334</v>
      </c>
    </row>
    <row r="89" spans="1:134" x14ac:dyDescent="0.3">
      <c r="A89" s="2" t="s">
        <v>87</v>
      </c>
      <c r="B89">
        <v>3.8888888888888888</v>
      </c>
      <c r="C89">
        <v>1504.8571428571429</v>
      </c>
      <c r="D89">
        <v>4.2</v>
      </c>
      <c r="E89">
        <v>1200.7</v>
      </c>
      <c r="F89">
        <v>5.6</v>
      </c>
      <c r="G89">
        <v>1808</v>
      </c>
      <c r="H89">
        <v>4.5862068965517242</v>
      </c>
      <c r="I89">
        <v>1492.8076923076924</v>
      </c>
      <c r="J89">
        <v>5.9</v>
      </c>
      <c r="K89">
        <v>1820.8</v>
      </c>
      <c r="L89">
        <v>3.9</v>
      </c>
      <c r="M89">
        <v>1302</v>
      </c>
      <c r="N89">
        <v>4.7777777777777777</v>
      </c>
      <c r="O89">
        <v>1420.6666666666667</v>
      </c>
      <c r="P89">
        <v>4.8620689655172411</v>
      </c>
      <c r="Q89">
        <v>1525.4285714285713</v>
      </c>
      <c r="R89">
        <v>4.7241379310344831</v>
      </c>
      <c r="S89">
        <v>1509.7222222222222</v>
      </c>
      <c r="T89">
        <v>2.6666666666666665</v>
      </c>
      <c r="U89">
        <v>1361.1666666666667</v>
      </c>
      <c r="V89">
        <v>3</v>
      </c>
      <c r="W89">
        <v>1266</v>
      </c>
      <c r="X89">
        <v>1</v>
      </c>
      <c r="Y89">
        <v>965.75</v>
      </c>
      <c r="Z89">
        <v>2.2068965517241379</v>
      </c>
      <c r="AA89">
        <v>1228.9411764705883</v>
      </c>
      <c r="AB89">
        <v>1</v>
      </c>
      <c r="AC89">
        <v>842</v>
      </c>
      <c r="AD89">
        <v>2.8</v>
      </c>
      <c r="AE89">
        <v>1295.1428571428571</v>
      </c>
      <c r="AF89">
        <v>1.8888888888888888</v>
      </c>
      <c r="AG89">
        <v>1612.3333333333333</v>
      </c>
      <c r="AH89">
        <v>1.896551724137931</v>
      </c>
      <c r="AI89">
        <v>1263.7692307692307</v>
      </c>
      <c r="AJ89">
        <v>2.0517241379310347</v>
      </c>
      <c r="AK89">
        <v>1244.0333333333333</v>
      </c>
      <c r="AL89">
        <v>3.3879310344827585</v>
      </c>
      <c r="AM89">
        <v>1414.8333333333333</v>
      </c>
      <c r="AN89">
        <v>1.7777777777777777</v>
      </c>
      <c r="AO89">
        <v>683.14285714285711</v>
      </c>
      <c r="AP89">
        <v>2.7</v>
      </c>
      <c r="AQ89">
        <v>732.7</v>
      </c>
      <c r="AR89">
        <v>1.9</v>
      </c>
      <c r="AS89">
        <v>622.70000000000005</v>
      </c>
      <c r="AT89">
        <v>2.1379310344827585</v>
      </c>
      <c r="AU89">
        <v>679.11111111111109</v>
      </c>
      <c r="AV89">
        <v>1.8</v>
      </c>
      <c r="AW89">
        <v>630.66666666666663</v>
      </c>
      <c r="AX89">
        <v>1.8</v>
      </c>
      <c r="AY89">
        <v>503.8</v>
      </c>
      <c r="AZ89">
        <v>2.2222222222222223</v>
      </c>
      <c r="BA89">
        <v>697.33333333333337</v>
      </c>
      <c r="BB89">
        <v>1.9310344827586208</v>
      </c>
      <c r="BC89">
        <v>606.78571428571433</v>
      </c>
      <c r="BD89">
        <v>2.0344827586206895</v>
      </c>
      <c r="BE89">
        <v>642.29090909090905</v>
      </c>
      <c r="BF89">
        <v>2.0344827586206895</v>
      </c>
      <c r="BG89">
        <v>642.29090909090905</v>
      </c>
      <c r="BH89">
        <v>2.9367816091954024</v>
      </c>
      <c r="BI89">
        <v>1109.1510791366907</v>
      </c>
      <c r="BJ89">
        <v>4</v>
      </c>
      <c r="BK89">
        <v>1270</v>
      </c>
      <c r="BP89">
        <v>4</v>
      </c>
      <c r="BQ89">
        <v>1270</v>
      </c>
      <c r="BV89">
        <v>4</v>
      </c>
      <c r="BW89">
        <v>784</v>
      </c>
      <c r="BX89">
        <v>4</v>
      </c>
      <c r="BY89">
        <v>784</v>
      </c>
      <c r="BZ89">
        <v>4</v>
      </c>
      <c r="CA89">
        <v>1027</v>
      </c>
      <c r="CB89">
        <v>0</v>
      </c>
      <c r="CH89">
        <v>0</v>
      </c>
      <c r="CN89">
        <v>5</v>
      </c>
      <c r="CO89">
        <v>1311</v>
      </c>
      <c r="CP89">
        <v>5</v>
      </c>
      <c r="CQ89">
        <v>1311</v>
      </c>
      <c r="CR89">
        <v>2.5</v>
      </c>
      <c r="CS89">
        <v>1311</v>
      </c>
      <c r="CT89">
        <v>3.25</v>
      </c>
      <c r="CU89">
        <v>1121.6666666666667</v>
      </c>
      <c r="CV89">
        <v>2</v>
      </c>
      <c r="CW89">
        <v>736</v>
      </c>
      <c r="DB89">
        <v>2</v>
      </c>
      <c r="DC89">
        <v>736</v>
      </c>
      <c r="DH89">
        <v>0</v>
      </c>
      <c r="DJ89">
        <v>0</v>
      </c>
      <c r="DL89">
        <v>1</v>
      </c>
      <c r="DM89">
        <v>736</v>
      </c>
      <c r="DN89">
        <v>1</v>
      </c>
      <c r="DO89">
        <v>736</v>
      </c>
      <c r="DP89">
        <v>2.5</v>
      </c>
      <c r="DQ89">
        <v>1025.25</v>
      </c>
      <c r="DR89">
        <v>2.9222222222222221</v>
      </c>
      <c r="DS89">
        <v>1106.8041958041958</v>
      </c>
      <c r="DT89" s="2"/>
      <c r="DV89" s="2" t="s">
        <v>87</v>
      </c>
      <c r="DW89">
        <v>243.66666666666666</v>
      </c>
      <c r="DX89">
        <v>317.28571428571428</v>
      </c>
      <c r="DY89">
        <v>309</v>
      </c>
      <c r="DZ89">
        <v>298.38461538461536</v>
      </c>
      <c r="EA89">
        <v>346.1</v>
      </c>
      <c r="EB89">
        <v>341.33333333333331</v>
      </c>
      <c r="EC89">
        <v>335.66666666666669</v>
      </c>
      <c r="ED89">
        <v>341.21428571428572</v>
      </c>
    </row>
    <row r="90" spans="1:134" x14ac:dyDescent="0.3">
      <c r="A90" s="2" t="s">
        <v>88</v>
      </c>
      <c r="B90">
        <v>4.8888888888888893</v>
      </c>
      <c r="C90">
        <v>1604.7777777777778</v>
      </c>
      <c r="D90">
        <v>3.4</v>
      </c>
      <c r="E90">
        <v>1417</v>
      </c>
      <c r="F90">
        <v>3.3</v>
      </c>
      <c r="G90">
        <v>1573</v>
      </c>
      <c r="H90">
        <v>3.8275862068965516</v>
      </c>
      <c r="I90">
        <v>1532.9166666666667</v>
      </c>
      <c r="J90">
        <v>4.0999999999999996</v>
      </c>
      <c r="K90">
        <v>1482.2222222222222</v>
      </c>
      <c r="L90">
        <v>4.5</v>
      </c>
      <c r="M90">
        <v>1782.625</v>
      </c>
      <c r="N90">
        <v>4.8</v>
      </c>
      <c r="O90">
        <v>1546.5</v>
      </c>
      <c r="P90">
        <v>4.4666666666666668</v>
      </c>
      <c r="Q90">
        <v>1595.037037037037</v>
      </c>
      <c r="R90">
        <v>4.1525423728813555</v>
      </c>
      <c r="S90">
        <v>1565.8039215686274</v>
      </c>
      <c r="T90">
        <v>1.4444444444444444</v>
      </c>
      <c r="U90">
        <v>647.83333333333337</v>
      </c>
      <c r="V90">
        <v>2.4</v>
      </c>
      <c r="W90">
        <v>1571.8</v>
      </c>
      <c r="X90">
        <v>3.3</v>
      </c>
      <c r="Y90">
        <v>1513</v>
      </c>
      <c r="Z90">
        <v>2.4137931034482758</v>
      </c>
      <c r="AA90">
        <v>1240.9444444444443</v>
      </c>
      <c r="AB90">
        <v>2.6</v>
      </c>
      <c r="AC90">
        <v>1194.4285714285713</v>
      </c>
      <c r="AD90">
        <v>1.9</v>
      </c>
      <c r="AE90">
        <v>1096.3333333333333</v>
      </c>
      <c r="AF90">
        <v>1.9</v>
      </c>
      <c r="AG90">
        <v>744</v>
      </c>
      <c r="AH90">
        <v>2.1333333333333333</v>
      </c>
      <c r="AI90">
        <v>1007.35</v>
      </c>
      <c r="AJ90">
        <v>2.2711864406779663</v>
      </c>
      <c r="AK90">
        <v>1118</v>
      </c>
      <c r="AL90">
        <v>3.2118644067796609</v>
      </c>
      <c r="AM90">
        <v>1374.6067415730338</v>
      </c>
      <c r="AN90">
        <v>1.5555555555555556</v>
      </c>
      <c r="AO90">
        <v>529.875</v>
      </c>
      <c r="AP90">
        <v>1.4</v>
      </c>
      <c r="AQ90">
        <v>561.28571428571433</v>
      </c>
      <c r="AR90">
        <v>1</v>
      </c>
      <c r="AS90">
        <v>523.66666666666663</v>
      </c>
      <c r="AT90">
        <v>1.3103448275862069</v>
      </c>
      <c r="AU90">
        <v>538.57142857142856</v>
      </c>
      <c r="AV90">
        <v>1.5</v>
      </c>
      <c r="AW90">
        <v>511.55555555555554</v>
      </c>
      <c r="AX90">
        <v>1.3</v>
      </c>
      <c r="AY90">
        <v>443.625</v>
      </c>
      <c r="AZ90">
        <v>1.1000000000000001</v>
      </c>
      <c r="BA90">
        <v>450.25</v>
      </c>
      <c r="BB90">
        <v>1.3</v>
      </c>
      <c r="BC90">
        <v>470.2</v>
      </c>
      <c r="BD90">
        <v>1.3050847457627119</v>
      </c>
      <c r="BE90">
        <v>501.41304347826087</v>
      </c>
      <c r="BF90">
        <v>1.3050847457627119</v>
      </c>
      <c r="BG90">
        <v>501.41304347826087</v>
      </c>
      <c r="BH90">
        <v>2.5762711864406778</v>
      </c>
      <c r="BI90">
        <v>1077.0740740740741</v>
      </c>
      <c r="BJ90">
        <v>5</v>
      </c>
      <c r="BK90">
        <v>1925</v>
      </c>
      <c r="BP90">
        <v>5</v>
      </c>
      <c r="BQ90">
        <v>1925</v>
      </c>
      <c r="BZ90">
        <v>5</v>
      </c>
      <c r="CA90">
        <v>1925</v>
      </c>
      <c r="CB90">
        <v>0</v>
      </c>
      <c r="CH90">
        <v>0</v>
      </c>
      <c r="CR90">
        <v>0</v>
      </c>
      <c r="CT90">
        <v>2.5</v>
      </c>
      <c r="CU90">
        <v>1925</v>
      </c>
      <c r="CV90">
        <v>2</v>
      </c>
      <c r="CW90">
        <v>786</v>
      </c>
      <c r="DB90">
        <v>2</v>
      </c>
      <c r="DC90">
        <v>786</v>
      </c>
      <c r="DL90">
        <v>2</v>
      </c>
      <c r="DM90">
        <v>786</v>
      </c>
      <c r="DN90">
        <v>2</v>
      </c>
      <c r="DO90">
        <v>786</v>
      </c>
      <c r="DP90">
        <v>2.3333333333333335</v>
      </c>
      <c r="DQ90">
        <v>1355.5</v>
      </c>
      <c r="DR90">
        <v>2.5722222222222224</v>
      </c>
      <c r="DS90">
        <v>1081.1386861313867</v>
      </c>
      <c r="DT90" s="2"/>
      <c r="DV90" s="2" t="s">
        <v>88</v>
      </c>
      <c r="DW90">
        <v>322</v>
      </c>
      <c r="DX90">
        <v>301</v>
      </c>
      <c r="DY90">
        <v>270.28571428571428</v>
      </c>
      <c r="DZ90">
        <v>297.60000000000002</v>
      </c>
      <c r="EA90">
        <v>323.88888888888891</v>
      </c>
      <c r="EB90">
        <v>364</v>
      </c>
      <c r="EC90">
        <v>299.8</v>
      </c>
      <c r="ED90">
        <v>326.85185185185185</v>
      </c>
    </row>
    <row r="91" spans="1:134" x14ac:dyDescent="0.3">
      <c r="A91" s="2" t="s">
        <v>89</v>
      </c>
      <c r="B91">
        <v>4.8</v>
      </c>
      <c r="C91">
        <v>1788</v>
      </c>
      <c r="D91">
        <v>4.9000000000000004</v>
      </c>
      <c r="E91">
        <v>1620.2222222222222</v>
      </c>
      <c r="F91">
        <v>4.5</v>
      </c>
      <c r="G91">
        <v>1555</v>
      </c>
      <c r="H91">
        <v>4.7333333333333334</v>
      </c>
      <c r="I91">
        <v>1649.2692307692307</v>
      </c>
      <c r="J91">
        <v>5.7777777777777777</v>
      </c>
      <c r="K91">
        <v>1779.2222222222222</v>
      </c>
      <c r="L91">
        <v>4.5555555555555554</v>
      </c>
      <c r="M91">
        <v>1570.8571428571429</v>
      </c>
      <c r="N91">
        <v>5</v>
      </c>
      <c r="O91">
        <v>1651.75</v>
      </c>
      <c r="P91">
        <v>5.115384615384615</v>
      </c>
      <c r="Q91">
        <v>1675.9583333333333</v>
      </c>
      <c r="R91">
        <v>4.9107142857142856</v>
      </c>
      <c r="S91">
        <v>1662.08</v>
      </c>
      <c r="T91">
        <v>2.4</v>
      </c>
      <c r="U91">
        <v>870.375</v>
      </c>
      <c r="V91">
        <v>2.6</v>
      </c>
      <c r="W91">
        <v>851</v>
      </c>
      <c r="X91">
        <v>2.5</v>
      </c>
      <c r="Y91">
        <v>1431.2</v>
      </c>
      <c r="Z91">
        <v>2.5</v>
      </c>
      <c r="AA91">
        <v>996.52380952380952</v>
      </c>
      <c r="AB91">
        <v>1.6666666666666667</v>
      </c>
      <c r="AC91">
        <v>605.83333333333337</v>
      </c>
      <c r="AD91">
        <v>2.8888888888888888</v>
      </c>
      <c r="AE91">
        <v>943.625</v>
      </c>
      <c r="AF91">
        <v>1.625</v>
      </c>
      <c r="AG91">
        <v>701.4</v>
      </c>
      <c r="AH91">
        <v>2.0769230769230771</v>
      </c>
      <c r="AI91">
        <v>773.21052631578948</v>
      </c>
      <c r="AJ91">
        <v>2.3035714285714284</v>
      </c>
      <c r="AK91">
        <v>890.45</v>
      </c>
      <c r="AL91">
        <v>3.6071428571428572</v>
      </c>
      <c r="AM91">
        <v>1319.1333333333334</v>
      </c>
      <c r="AN91">
        <v>2.2000000000000002</v>
      </c>
      <c r="AO91">
        <v>797.77777777777783</v>
      </c>
      <c r="AP91">
        <v>3.3</v>
      </c>
      <c r="AQ91">
        <v>957.7</v>
      </c>
      <c r="AR91">
        <v>2.9</v>
      </c>
      <c r="AS91">
        <v>826.2</v>
      </c>
      <c r="AT91">
        <v>2.8</v>
      </c>
      <c r="AU91">
        <v>862.72413793103453</v>
      </c>
      <c r="AV91">
        <v>3.5555555555555554</v>
      </c>
      <c r="AW91">
        <v>1088.8888888888889</v>
      </c>
      <c r="AX91">
        <v>2.4444444444444446</v>
      </c>
      <c r="AY91">
        <v>910.375</v>
      </c>
      <c r="AZ91">
        <v>2.75</v>
      </c>
      <c r="BA91">
        <v>837.57142857142856</v>
      </c>
      <c r="BB91">
        <v>2.9230769230769229</v>
      </c>
      <c r="BC91">
        <v>956.08333333333337</v>
      </c>
      <c r="BD91">
        <v>2.8571428571428572</v>
      </c>
      <c r="BE91">
        <v>905</v>
      </c>
      <c r="BF91">
        <v>2.8571428571428572</v>
      </c>
      <c r="BG91">
        <v>905</v>
      </c>
      <c r="BH91">
        <v>3.3571428571428572</v>
      </c>
      <c r="BI91">
        <v>1165.6433566433566</v>
      </c>
      <c r="BR91">
        <v>5</v>
      </c>
      <c r="BS91">
        <v>1740</v>
      </c>
      <c r="BT91">
        <v>0</v>
      </c>
      <c r="BV91">
        <v>6</v>
      </c>
      <c r="BW91">
        <v>1337</v>
      </c>
      <c r="BX91">
        <v>4.25</v>
      </c>
      <c r="BY91">
        <v>1471.3333333333333</v>
      </c>
      <c r="BZ91">
        <v>4.25</v>
      </c>
      <c r="CA91">
        <v>1471.3333333333333</v>
      </c>
      <c r="CJ91">
        <v>2</v>
      </c>
      <c r="CK91">
        <v>528</v>
      </c>
      <c r="CL91">
        <v>7</v>
      </c>
      <c r="CM91">
        <v>2333</v>
      </c>
      <c r="CN91">
        <v>3</v>
      </c>
      <c r="CO91">
        <v>1237</v>
      </c>
      <c r="CP91">
        <v>3.75</v>
      </c>
      <c r="CQ91">
        <v>1366</v>
      </c>
      <c r="CR91">
        <v>3.75</v>
      </c>
      <c r="CS91">
        <v>1366</v>
      </c>
      <c r="CT91">
        <v>4</v>
      </c>
      <c r="CU91">
        <v>1418.6666666666667</v>
      </c>
      <c r="DD91">
        <v>7</v>
      </c>
      <c r="DE91">
        <v>2189</v>
      </c>
      <c r="DF91">
        <v>2</v>
      </c>
      <c r="DG91">
        <v>790</v>
      </c>
      <c r="DH91">
        <v>5</v>
      </c>
      <c r="DI91">
        <v>1379.5</v>
      </c>
      <c r="DJ91">
        <v>4.75</v>
      </c>
      <c r="DK91">
        <v>1434.5</v>
      </c>
      <c r="DL91">
        <v>4.75</v>
      </c>
      <c r="DM91">
        <v>1434.5</v>
      </c>
      <c r="DN91">
        <v>4.75</v>
      </c>
      <c r="DO91">
        <v>1434.5</v>
      </c>
      <c r="DP91">
        <v>4.25</v>
      </c>
      <c r="DQ91">
        <v>1425</v>
      </c>
      <c r="DR91">
        <v>3.4166666666666665</v>
      </c>
      <c r="DS91">
        <v>1182.5947712418301</v>
      </c>
      <c r="DT91" s="2"/>
      <c r="DV91" s="2" t="s">
        <v>89</v>
      </c>
      <c r="DW91">
        <v>249.83333333333334</v>
      </c>
      <c r="DX91">
        <v>271</v>
      </c>
      <c r="DY91">
        <v>236.6</v>
      </c>
      <c r="DZ91">
        <v>255.26315789473685</v>
      </c>
      <c r="EA91">
        <v>245.88888888888889</v>
      </c>
      <c r="EB91">
        <v>209.42857142857142</v>
      </c>
      <c r="EC91">
        <v>329</v>
      </c>
      <c r="ED91">
        <v>262.95833333333331</v>
      </c>
    </row>
    <row r="92" spans="1:134" x14ac:dyDescent="0.3">
      <c r="A92" s="2" t="s">
        <v>90</v>
      </c>
      <c r="B92">
        <v>1.3333333333333333</v>
      </c>
      <c r="C92">
        <v>662.2</v>
      </c>
      <c r="D92">
        <v>3.4</v>
      </c>
      <c r="E92">
        <v>995.6</v>
      </c>
      <c r="F92">
        <v>3.6</v>
      </c>
      <c r="G92">
        <v>1122.3333333333333</v>
      </c>
      <c r="H92">
        <v>2.8275862068965516</v>
      </c>
      <c r="I92">
        <v>973.66666666666663</v>
      </c>
      <c r="J92">
        <v>4.2857142857142856</v>
      </c>
      <c r="K92">
        <v>1575</v>
      </c>
      <c r="L92">
        <v>2.5555555555555554</v>
      </c>
      <c r="M92">
        <v>961.14285714285711</v>
      </c>
      <c r="N92">
        <v>3.25</v>
      </c>
      <c r="O92">
        <v>1078.7142857142858</v>
      </c>
      <c r="P92">
        <v>3.2916666666666665</v>
      </c>
      <c r="Q92">
        <v>1186.45</v>
      </c>
      <c r="R92">
        <v>3.0377358490566038</v>
      </c>
      <c r="S92">
        <v>1070.3863636363637</v>
      </c>
      <c r="T92">
        <v>5</v>
      </c>
      <c r="U92">
        <v>1534.1111111111111</v>
      </c>
      <c r="V92">
        <v>3.1</v>
      </c>
      <c r="W92">
        <v>1096.6666666666667</v>
      </c>
      <c r="X92">
        <v>3.8</v>
      </c>
      <c r="Y92">
        <v>1120.8888888888889</v>
      </c>
      <c r="Z92">
        <v>3.9310344827586206</v>
      </c>
      <c r="AA92">
        <v>1250.5555555555557</v>
      </c>
      <c r="AB92">
        <v>3.2857142857142856</v>
      </c>
      <c r="AC92">
        <v>1189.8</v>
      </c>
      <c r="AD92">
        <v>3.7777777777777777</v>
      </c>
      <c r="AE92">
        <v>1115.7777777777778</v>
      </c>
      <c r="AF92">
        <v>2.875</v>
      </c>
      <c r="AG92">
        <v>1075.2857142857142</v>
      </c>
      <c r="AH92">
        <v>3.3333333333333335</v>
      </c>
      <c r="AI92">
        <v>1119.9047619047619</v>
      </c>
      <c r="AJ92">
        <v>3.6603773584905661</v>
      </c>
      <c r="AK92">
        <v>1193.3958333333333</v>
      </c>
      <c r="AL92">
        <v>3.3490566037735849</v>
      </c>
      <c r="AM92">
        <v>1134.5652173913043</v>
      </c>
      <c r="AN92">
        <v>3.3333333333333335</v>
      </c>
      <c r="AO92">
        <v>1085.75</v>
      </c>
      <c r="AP92">
        <v>3</v>
      </c>
      <c r="AQ92">
        <v>788</v>
      </c>
      <c r="AR92">
        <v>3.6</v>
      </c>
      <c r="AS92">
        <v>1035.9000000000001</v>
      </c>
      <c r="AT92">
        <v>3.3103448275862069</v>
      </c>
      <c r="AU92">
        <v>961.60714285714289</v>
      </c>
      <c r="AV92">
        <v>2.8571428571428572</v>
      </c>
      <c r="AW92">
        <v>857.71428571428567</v>
      </c>
      <c r="AX92">
        <v>2.7777777777777777</v>
      </c>
      <c r="AY92">
        <v>819.33333333333337</v>
      </c>
      <c r="AZ92">
        <v>2.625</v>
      </c>
      <c r="BA92">
        <v>771.75</v>
      </c>
      <c r="BB92">
        <v>2.75</v>
      </c>
      <c r="BC92">
        <v>814.66666666666663</v>
      </c>
      <c r="BD92">
        <v>3.0566037735849059</v>
      </c>
      <c r="BE92">
        <v>893.78846153846155</v>
      </c>
      <c r="BF92">
        <v>3.0566037735849059</v>
      </c>
      <c r="BG92">
        <v>893.78846153846155</v>
      </c>
      <c r="BH92">
        <v>3.2515723270440251</v>
      </c>
      <c r="BI92">
        <v>1047.6180555555557</v>
      </c>
      <c r="BJ92">
        <v>3</v>
      </c>
      <c r="BK92">
        <v>961</v>
      </c>
      <c r="BP92">
        <v>3</v>
      </c>
      <c r="BQ92">
        <v>961</v>
      </c>
      <c r="BR92">
        <v>2.6666666666666665</v>
      </c>
      <c r="BS92">
        <v>1292</v>
      </c>
      <c r="BT92">
        <v>5</v>
      </c>
      <c r="BU92">
        <v>1488</v>
      </c>
      <c r="BV92">
        <v>3</v>
      </c>
      <c r="BW92">
        <v>824.5</v>
      </c>
      <c r="BX92">
        <v>3.1666666666666665</v>
      </c>
      <c r="BY92">
        <v>1144.2</v>
      </c>
      <c r="BZ92">
        <v>3.1428571428571428</v>
      </c>
      <c r="CA92">
        <v>1113.6666666666667</v>
      </c>
      <c r="CB92">
        <v>2</v>
      </c>
      <c r="CC92">
        <v>634</v>
      </c>
      <c r="CH92">
        <v>2</v>
      </c>
      <c r="CI92">
        <v>634</v>
      </c>
      <c r="CJ92">
        <v>3.6666666666666665</v>
      </c>
      <c r="CK92">
        <v>1095.3333333333333</v>
      </c>
      <c r="CL92">
        <v>2</v>
      </c>
      <c r="CM92">
        <v>798</v>
      </c>
      <c r="CN92">
        <v>4</v>
      </c>
      <c r="CO92">
        <v>1384</v>
      </c>
      <c r="CP92">
        <v>3.5</v>
      </c>
      <c r="CQ92">
        <v>1142</v>
      </c>
      <c r="CR92">
        <v>3.2857142857142856</v>
      </c>
      <c r="CS92">
        <v>1069.4285714285713</v>
      </c>
      <c r="CT92">
        <v>3.2142857142857144</v>
      </c>
      <c r="CU92">
        <v>1089.8461538461538</v>
      </c>
      <c r="CV92">
        <v>2</v>
      </c>
      <c r="CW92">
        <v>736</v>
      </c>
      <c r="DB92">
        <v>2</v>
      </c>
      <c r="DC92">
        <v>736</v>
      </c>
      <c r="DD92">
        <v>3.6666666666666665</v>
      </c>
      <c r="DE92">
        <v>1094.6666666666667</v>
      </c>
      <c r="DF92">
        <v>3</v>
      </c>
      <c r="DG92">
        <v>1022</v>
      </c>
      <c r="DH92">
        <v>3</v>
      </c>
      <c r="DI92">
        <v>834.5</v>
      </c>
      <c r="DJ92">
        <v>3.3333333333333335</v>
      </c>
      <c r="DK92">
        <v>995.83333333333337</v>
      </c>
      <c r="DL92">
        <v>3.1428571428571428</v>
      </c>
      <c r="DM92">
        <v>958.71428571428567</v>
      </c>
      <c r="DN92">
        <v>3.1428571428571428</v>
      </c>
      <c r="DO92">
        <v>958.71428571428567</v>
      </c>
      <c r="DP92">
        <v>3.1904761904761907</v>
      </c>
      <c r="DQ92">
        <v>1043.95</v>
      </c>
      <c r="DR92">
        <v>3.2444444444444445</v>
      </c>
      <c r="DS92">
        <v>1047.1707317073171</v>
      </c>
      <c r="DT92" s="2"/>
      <c r="DV92" s="2" t="s">
        <v>90</v>
      </c>
      <c r="DW92">
        <v>242.6</v>
      </c>
      <c r="DX92">
        <v>316</v>
      </c>
      <c r="DY92">
        <v>333.85714285714283</v>
      </c>
      <c r="DZ92">
        <v>304.47619047619048</v>
      </c>
      <c r="EA92">
        <v>301.66666666666669</v>
      </c>
      <c r="EB92">
        <v>269.28571428571428</v>
      </c>
      <c r="EC92">
        <v>346</v>
      </c>
      <c r="ED92">
        <v>305.85000000000002</v>
      </c>
    </row>
    <row r="93" spans="1:134" x14ac:dyDescent="0.3">
      <c r="A93" s="2" t="s">
        <v>91</v>
      </c>
      <c r="B93">
        <v>1</v>
      </c>
      <c r="C93">
        <v>316</v>
      </c>
      <c r="D93">
        <v>2</v>
      </c>
      <c r="E93">
        <v>267.75</v>
      </c>
      <c r="F93">
        <v>2.3333333333333335</v>
      </c>
      <c r="G93">
        <v>371.5</v>
      </c>
      <c r="H93">
        <v>1.7058823529411764</v>
      </c>
      <c r="I93">
        <v>326.76923076923077</v>
      </c>
      <c r="J93">
        <v>1</v>
      </c>
      <c r="K93">
        <v>321.66666666666669</v>
      </c>
      <c r="L93">
        <v>1.625</v>
      </c>
      <c r="M93">
        <v>421.6</v>
      </c>
      <c r="N93">
        <v>1.3333333333333333</v>
      </c>
      <c r="O93">
        <v>384.33333333333331</v>
      </c>
      <c r="P93">
        <v>1.368421052631579</v>
      </c>
      <c r="Q93">
        <v>384.18181818181819</v>
      </c>
      <c r="R93">
        <v>1.5277777777777777</v>
      </c>
      <c r="S93">
        <v>353.08333333333331</v>
      </c>
      <c r="T93">
        <v>1.5714285714285714</v>
      </c>
      <c r="U93">
        <v>251.66666666666666</v>
      </c>
      <c r="V93">
        <v>0.75</v>
      </c>
      <c r="W93">
        <v>195.33333333333334</v>
      </c>
      <c r="X93">
        <v>1</v>
      </c>
      <c r="Y93">
        <v>282</v>
      </c>
      <c r="Z93">
        <v>1.1764705882352942</v>
      </c>
      <c r="AA93">
        <v>245.16666666666666</v>
      </c>
      <c r="AB93">
        <v>2.4</v>
      </c>
      <c r="AC93">
        <v>447.2</v>
      </c>
      <c r="AD93">
        <v>1.875</v>
      </c>
      <c r="AE93">
        <v>424.66666666666669</v>
      </c>
      <c r="AF93">
        <v>0.5</v>
      </c>
      <c r="AG93">
        <v>396</v>
      </c>
      <c r="AH93">
        <v>1.5789473684210527</v>
      </c>
      <c r="AI93">
        <v>431.66666666666669</v>
      </c>
      <c r="AJ93">
        <v>1.3888888888888888</v>
      </c>
      <c r="AK93">
        <v>338.41666666666669</v>
      </c>
      <c r="AL93">
        <v>1.4583333333333333</v>
      </c>
      <c r="AM93">
        <v>345.75</v>
      </c>
      <c r="AN93">
        <v>2.1428571428571428</v>
      </c>
      <c r="AO93">
        <v>359.71428571428572</v>
      </c>
      <c r="AP93">
        <v>1.25</v>
      </c>
      <c r="AQ93">
        <v>173.25</v>
      </c>
      <c r="AR93">
        <v>2.3333333333333335</v>
      </c>
      <c r="AS93">
        <v>400.33333333333331</v>
      </c>
      <c r="AT93">
        <v>2</v>
      </c>
      <c r="AU93">
        <v>330.1764705882353</v>
      </c>
      <c r="AV93">
        <v>1.6</v>
      </c>
      <c r="AW93">
        <v>260.5</v>
      </c>
      <c r="AX93">
        <v>0.875</v>
      </c>
      <c r="AY93">
        <v>226.6</v>
      </c>
      <c r="AZ93">
        <v>2</v>
      </c>
      <c r="BA93">
        <v>394.2</v>
      </c>
      <c r="BB93">
        <v>1.4210526315789473</v>
      </c>
      <c r="BC93">
        <v>296.14285714285717</v>
      </c>
      <c r="BD93">
        <v>1.6944444444444444</v>
      </c>
      <c r="BE93">
        <v>314.80645161290323</v>
      </c>
      <c r="BF93">
        <v>1.6944444444444444</v>
      </c>
      <c r="BG93">
        <v>314.80645161290323</v>
      </c>
      <c r="BH93">
        <v>1.537037037037037</v>
      </c>
      <c r="BI93">
        <v>333.60759493670884</v>
      </c>
      <c r="BJ93">
        <v>2.6666666666666665</v>
      </c>
      <c r="BK93">
        <v>877</v>
      </c>
      <c r="BL93">
        <v>1.3333333333333333</v>
      </c>
      <c r="BM93">
        <v>323</v>
      </c>
      <c r="BN93">
        <v>2</v>
      </c>
      <c r="BO93">
        <v>308</v>
      </c>
      <c r="BP93">
        <v>1.8461538461538463</v>
      </c>
      <c r="BQ93">
        <v>427.8</v>
      </c>
      <c r="BR93">
        <v>1.4</v>
      </c>
      <c r="BS93">
        <v>292.33333333333331</v>
      </c>
      <c r="BT93">
        <v>3.5</v>
      </c>
      <c r="BU93">
        <v>681.5</v>
      </c>
      <c r="BV93">
        <v>0.5</v>
      </c>
      <c r="BW93">
        <v>490</v>
      </c>
      <c r="BX93">
        <v>1.4545454545454546</v>
      </c>
      <c r="BY93">
        <v>455</v>
      </c>
      <c r="BZ93">
        <v>1.6666666666666667</v>
      </c>
      <c r="CA93">
        <v>438</v>
      </c>
      <c r="CB93">
        <v>1</v>
      </c>
      <c r="CC93">
        <v>328</v>
      </c>
      <c r="CD93">
        <v>1.1666666666666667</v>
      </c>
      <c r="CE93">
        <v>202.6</v>
      </c>
      <c r="CF93">
        <v>1.5</v>
      </c>
      <c r="CG93">
        <v>203.5</v>
      </c>
      <c r="CH93">
        <v>1.2307692307692308</v>
      </c>
      <c r="CI93">
        <v>225.72727272727272</v>
      </c>
      <c r="CJ93">
        <v>2</v>
      </c>
      <c r="CK93">
        <v>394.75</v>
      </c>
      <c r="CL93">
        <v>0.5</v>
      </c>
      <c r="CM93">
        <v>386</v>
      </c>
      <c r="CN93">
        <v>2.75</v>
      </c>
      <c r="CO93">
        <v>644.66666666666663</v>
      </c>
      <c r="CP93">
        <v>2</v>
      </c>
      <c r="CQ93">
        <v>487.375</v>
      </c>
      <c r="CR93">
        <v>1.5833333333333333</v>
      </c>
      <c r="CS93">
        <v>335.89473684210526</v>
      </c>
      <c r="CT93">
        <v>1.625</v>
      </c>
      <c r="CU93">
        <v>382.57142857142856</v>
      </c>
      <c r="CV93">
        <v>2.6666666666666665</v>
      </c>
      <c r="CW93">
        <v>678.5</v>
      </c>
      <c r="CX93">
        <v>2</v>
      </c>
      <c r="CY93">
        <v>379.66666666666669</v>
      </c>
      <c r="CZ93">
        <v>0.75</v>
      </c>
      <c r="DA93">
        <v>715</v>
      </c>
      <c r="DB93">
        <v>1.7692307692307692</v>
      </c>
      <c r="DC93">
        <v>483.33333333333331</v>
      </c>
      <c r="DD93">
        <v>2</v>
      </c>
      <c r="DE93">
        <v>305</v>
      </c>
      <c r="DF93">
        <v>4</v>
      </c>
      <c r="DG93">
        <v>535</v>
      </c>
      <c r="DH93">
        <v>2</v>
      </c>
      <c r="DI93">
        <v>417.75</v>
      </c>
      <c r="DJ93">
        <v>2.3636363636363638</v>
      </c>
      <c r="DK93">
        <v>387.81818181818181</v>
      </c>
      <c r="DL93">
        <v>2.0416666666666665</v>
      </c>
      <c r="DM93">
        <v>430.8</v>
      </c>
      <c r="DN93">
        <v>2.0416666666666665</v>
      </c>
      <c r="DO93">
        <v>430.8</v>
      </c>
      <c r="DP93">
        <v>1.7638888888888888</v>
      </c>
      <c r="DQ93">
        <v>400.10909090909092</v>
      </c>
      <c r="DR93">
        <v>1.6277777777777778</v>
      </c>
      <c r="DS93">
        <v>360.90298507462688</v>
      </c>
      <c r="DT93" s="2"/>
      <c r="DV93" s="2" t="s">
        <v>91</v>
      </c>
      <c r="DW93">
        <v>165.6</v>
      </c>
      <c r="DX93">
        <v>188.83333333333334</v>
      </c>
      <c r="DY93">
        <v>111</v>
      </c>
      <c r="DZ93">
        <v>172.66666666666666</v>
      </c>
      <c r="EA93">
        <v>243.66666666666666</v>
      </c>
      <c r="EB93">
        <v>169.6</v>
      </c>
      <c r="EC93">
        <v>120</v>
      </c>
      <c r="ED93">
        <v>176.27272727272728</v>
      </c>
    </row>
    <row r="94" spans="1:134" x14ac:dyDescent="0.3">
      <c r="A94" s="2" t="s">
        <v>92</v>
      </c>
      <c r="B94">
        <v>4.2222222222222223</v>
      </c>
      <c r="C94">
        <v>992</v>
      </c>
      <c r="D94">
        <v>2.75</v>
      </c>
      <c r="E94">
        <v>721.42857142857144</v>
      </c>
      <c r="F94">
        <v>2.6</v>
      </c>
      <c r="G94">
        <v>810</v>
      </c>
      <c r="H94">
        <v>3.1851851851851851</v>
      </c>
      <c r="I94">
        <v>852.41666666666663</v>
      </c>
      <c r="J94">
        <v>4.2222222222222223</v>
      </c>
      <c r="K94">
        <v>1248.5</v>
      </c>
      <c r="L94">
        <v>3.9</v>
      </c>
      <c r="M94">
        <v>962</v>
      </c>
      <c r="N94">
        <v>2.8</v>
      </c>
      <c r="O94">
        <v>1238</v>
      </c>
      <c r="P94">
        <v>3.6206896551724137</v>
      </c>
      <c r="Q94">
        <v>1133.6521739130435</v>
      </c>
      <c r="R94">
        <v>3.4107142857142856</v>
      </c>
      <c r="S94">
        <v>990.04255319148933</v>
      </c>
      <c r="T94">
        <v>2.1111111111111112</v>
      </c>
      <c r="U94">
        <v>679.71428571428567</v>
      </c>
      <c r="V94">
        <v>2.125</v>
      </c>
      <c r="W94">
        <v>752.4</v>
      </c>
      <c r="X94">
        <v>1.8</v>
      </c>
      <c r="Y94">
        <v>823.6</v>
      </c>
      <c r="Z94">
        <v>2</v>
      </c>
      <c r="AA94">
        <v>743.41176470588232</v>
      </c>
      <c r="AB94">
        <v>1.1111111111111112</v>
      </c>
      <c r="AC94">
        <v>385</v>
      </c>
      <c r="AD94">
        <v>1.9</v>
      </c>
      <c r="AE94">
        <v>690.8</v>
      </c>
      <c r="AF94">
        <v>1.9</v>
      </c>
      <c r="AG94">
        <v>634.85714285714289</v>
      </c>
      <c r="AH94">
        <v>1.6551724137931034</v>
      </c>
      <c r="AI94">
        <v>589.875</v>
      </c>
      <c r="AJ94">
        <v>1.8214285714285714</v>
      </c>
      <c r="AK94">
        <v>668.969696969697</v>
      </c>
      <c r="AL94">
        <v>2.6160714285714284</v>
      </c>
      <c r="AM94">
        <v>857.6</v>
      </c>
      <c r="AN94">
        <v>1.7777777777777777</v>
      </c>
      <c r="AO94">
        <v>518.125</v>
      </c>
      <c r="AP94">
        <v>2.5</v>
      </c>
      <c r="AQ94">
        <v>765.71428571428567</v>
      </c>
      <c r="AR94">
        <v>1.7</v>
      </c>
      <c r="AS94">
        <v>573.57142857142856</v>
      </c>
      <c r="AT94">
        <v>1.962962962962963</v>
      </c>
      <c r="AU94">
        <v>614.5454545454545</v>
      </c>
      <c r="AV94">
        <v>0.88888888888888884</v>
      </c>
      <c r="AW94">
        <v>275.5</v>
      </c>
      <c r="AX94">
        <v>1.8</v>
      </c>
      <c r="AY94">
        <v>532.875</v>
      </c>
      <c r="AZ94">
        <v>1.8</v>
      </c>
      <c r="BA94">
        <v>717.14285714285711</v>
      </c>
      <c r="BB94">
        <v>1.5172413793103448</v>
      </c>
      <c r="BC94">
        <v>520.76190476190482</v>
      </c>
      <c r="BD94">
        <v>1.7321428571428572</v>
      </c>
      <c r="BE94">
        <v>568.74418604651157</v>
      </c>
      <c r="BF94">
        <v>1.7321428571428572</v>
      </c>
      <c r="BG94">
        <v>568.74418604651157</v>
      </c>
      <c r="BH94">
        <v>2.3214285714285716</v>
      </c>
      <c r="BI94">
        <v>756.6178861788618</v>
      </c>
      <c r="BJ94">
        <v>4</v>
      </c>
      <c r="BK94">
        <v>1082</v>
      </c>
      <c r="BL94">
        <v>3.5</v>
      </c>
      <c r="BM94">
        <v>838.5</v>
      </c>
      <c r="BP94">
        <v>3.6666666666666665</v>
      </c>
      <c r="BQ94">
        <v>919.66666666666663</v>
      </c>
      <c r="BR94">
        <v>6</v>
      </c>
      <c r="BS94">
        <v>2164</v>
      </c>
      <c r="BX94">
        <v>6</v>
      </c>
      <c r="BY94">
        <v>2164</v>
      </c>
      <c r="BZ94">
        <v>4.25</v>
      </c>
      <c r="CA94">
        <v>1230.75</v>
      </c>
      <c r="CB94">
        <v>0</v>
      </c>
      <c r="CD94">
        <v>0.5</v>
      </c>
      <c r="CE94">
        <v>186</v>
      </c>
      <c r="CH94">
        <v>0.33333333333333331</v>
      </c>
      <c r="CI94">
        <v>186</v>
      </c>
      <c r="CJ94">
        <v>0</v>
      </c>
      <c r="CP94">
        <v>0</v>
      </c>
      <c r="CR94">
        <v>0.25</v>
      </c>
      <c r="CS94">
        <v>186</v>
      </c>
      <c r="CT94">
        <v>2.25</v>
      </c>
      <c r="CU94">
        <v>1021.8</v>
      </c>
      <c r="CV94">
        <v>1</v>
      </c>
      <c r="CW94">
        <v>124</v>
      </c>
      <c r="CX94">
        <v>5</v>
      </c>
      <c r="CY94">
        <v>1228.5</v>
      </c>
      <c r="DB94">
        <v>3.6666666666666665</v>
      </c>
      <c r="DC94">
        <v>860.33333333333337</v>
      </c>
      <c r="DD94">
        <v>0</v>
      </c>
      <c r="DJ94">
        <v>0</v>
      </c>
      <c r="DL94">
        <v>2.75</v>
      </c>
      <c r="DM94">
        <v>860.33333333333337</v>
      </c>
      <c r="DN94">
        <v>2.75</v>
      </c>
      <c r="DO94">
        <v>860.33333333333337</v>
      </c>
      <c r="DP94">
        <v>2.4166666666666665</v>
      </c>
      <c r="DQ94">
        <v>961.25</v>
      </c>
      <c r="DR94">
        <v>2.3277777777777779</v>
      </c>
      <c r="DS94">
        <v>769.1145038167939</v>
      </c>
      <c r="DT94" s="2"/>
      <c r="DV94" s="2" t="s">
        <v>92</v>
      </c>
      <c r="DW94">
        <v>160.5</v>
      </c>
      <c r="DX94">
        <v>177</v>
      </c>
      <c r="DY94">
        <v>253.14285714285714</v>
      </c>
      <c r="DZ94">
        <v>206.1875</v>
      </c>
      <c r="EA94">
        <v>301.875</v>
      </c>
      <c r="EB94">
        <v>201</v>
      </c>
      <c r="EC94">
        <v>299.66666666666669</v>
      </c>
      <c r="ED94">
        <v>261.82608695652175</v>
      </c>
    </row>
    <row r="95" spans="1:134" x14ac:dyDescent="0.3">
      <c r="A95" s="2" t="s">
        <v>93</v>
      </c>
      <c r="B95">
        <v>6.1</v>
      </c>
      <c r="C95">
        <v>1816.1</v>
      </c>
      <c r="D95">
        <v>6.3</v>
      </c>
      <c r="E95">
        <v>2025.4</v>
      </c>
      <c r="F95">
        <v>5.9</v>
      </c>
      <c r="G95">
        <v>1900.2</v>
      </c>
      <c r="H95">
        <v>6.1</v>
      </c>
      <c r="I95">
        <v>1913.9</v>
      </c>
      <c r="J95">
        <v>6</v>
      </c>
      <c r="K95">
        <v>1845.2</v>
      </c>
      <c r="L95">
        <v>6.1</v>
      </c>
      <c r="M95">
        <v>1991.4</v>
      </c>
      <c r="N95">
        <v>5.9</v>
      </c>
      <c r="O95">
        <v>1930.9</v>
      </c>
      <c r="P95">
        <v>6</v>
      </c>
      <c r="Q95">
        <v>1922.5</v>
      </c>
      <c r="R95">
        <v>6.05</v>
      </c>
      <c r="S95">
        <v>1918.2</v>
      </c>
      <c r="T95">
        <v>1.4</v>
      </c>
      <c r="U95">
        <v>405.875</v>
      </c>
      <c r="V95">
        <v>0.9</v>
      </c>
      <c r="W95">
        <v>281.25</v>
      </c>
      <c r="X95">
        <v>1</v>
      </c>
      <c r="Y95">
        <v>420.5</v>
      </c>
      <c r="Z95">
        <v>1.1000000000000001</v>
      </c>
      <c r="AA95">
        <v>364.54545454545456</v>
      </c>
      <c r="AB95">
        <v>0.7</v>
      </c>
      <c r="AC95">
        <v>417.33333333333331</v>
      </c>
      <c r="AD95">
        <v>0.8</v>
      </c>
      <c r="AE95">
        <v>372</v>
      </c>
      <c r="AF95">
        <v>0.5</v>
      </c>
      <c r="AG95">
        <v>402.75</v>
      </c>
      <c r="AH95">
        <v>0.66666666666666663</v>
      </c>
      <c r="AI95">
        <v>396.6875</v>
      </c>
      <c r="AJ95">
        <v>0.8833333333333333</v>
      </c>
      <c r="AK95">
        <v>378.07894736842104</v>
      </c>
      <c r="AL95">
        <v>3.4666666666666668</v>
      </c>
      <c r="AM95">
        <v>1321.0102040816328</v>
      </c>
      <c r="AN95">
        <v>2.2999999999999998</v>
      </c>
      <c r="AO95">
        <v>642.9</v>
      </c>
      <c r="AP95">
        <v>2.6</v>
      </c>
      <c r="AQ95">
        <v>748.3</v>
      </c>
      <c r="AR95">
        <v>2.2999999999999998</v>
      </c>
      <c r="AS95">
        <v>641.9</v>
      </c>
      <c r="AT95">
        <v>2.4</v>
      </c>
      <c r="AU95">
        <v>677.7</v>
      </c>
      <c r="AV95">
        <v>2.4</v>
      </c>
      <c r="AW95">
        <v>598.9</v>
      </c>
      <c r="AX95">
        <v>2.2000000000000002</v>
      </c>
      <c r="AY95">
        <v>632.20000000000005</v>
      </c>
      <c r="AZ95">
        <v>2</v>
      </c>
      <c r="BA95">
        <v>598.1</v>
      </c>
      <c r="BB95">
        <v>2.2000000000000002</v>
      </c>
      <c r="BC95">
        <v>609.73333333333335</v>
      </c>
      <c r="BD95">
        <v>2.2999999999999998</v>
      </c>
      <c r="BE95">
        <v>643.7166666666667</v>
      </c>
      <c r="BF95">
        <v>2.2999999999999998</v>
      </c>
      <c r="BG95">
        <v>643.7166666666667</v>
      </c>
      <c r="BH95">
        <v>3.0777777777777779</v>
      </c>
      <c r="BI95">
        <v>1063.8101265822784</v>
      </c>
      <c r="DR95">
        <v>3.0777777777777779</v>
      </c>
      <c r="DS95">
        <v>1063.8101265822784</v>
      </c>
      <c r="DT95" s="2"/>
      <c r="DV95" s="2" t="s">
        <v>93</v>
      </c>
      <c r="DW95">
        <v>370.33333333333331</v>
      </c>
      <c r="DX95">
        <v>249.83333333333334</v>
      </c>
      <c r="DY95">
        <v>371.5</v>
      </c>
      <c r="DZ95">
        <v>325.4375</v>
      </c>
      <c r="EA95">
        <v>350.3</v>
      </c>
      <c r="EB95">
        <v>323.5</v>
      </c>
      <c r="EC95">
        <v>345.8</v>
      </c>
      <c r="ED95">
        <v>339.86666666666667</v>
      </c>
    </row>
    <row r="96" spans="1:134" x14ac:dyDescent="0.3">
      <c r="A96" s="2" t="s">
        <v>94</v>
      </c>
      <c r="B96">
        <v>1.6</v>
      </c>
      <c r="C96">
        <v>803</v>
      </c>
      <c r="D96">
        <v>3.3333333333333335</v>
      </c>
      <c r="E96">
        <v>841</v>
      </c>
      <c r="F96">
        <v>2.6666666666666665</v>
      </c>
      <c r="G96">
        <v>1011.4</v>
      </c>
      <c r="H96">
        <v>2.5</v>
      </c>
      <c r="I96">
        <v>877.77777777777783</v>
      </c>
      <c r="J96">
        <v>1.6</v>
      </c>
      <c r="K96">
        <v>1029.25</v>
      </c>
      <c r="L96">
        <v>2.7</v>
      </c>
      <c r="M96">
        <v>895.33333333333337</v>
      </c>
      <c r="N96">
        <v>2</v>
      </c>
      <c r="O96">
        <v>763.25</v>
      </c>
      <c r="P96">
        <v>2.1071428571428572</v>
      </c>
      <c r="Q96">
        <v>895.85714285714289</v>
      </c>
      <c r="R96">
        <v>2.3035714285714284</v>
      </c>
      <c r="S96">
        <v>885.6875</v>
      </c>
      <c r="T96">
        <v>1.1000000000000001</v>
      </c>
      <c r="U96">
        <v>493.5</v>
      </c>
      <c r="V96">
        <v>2.6666666666666665</v>
      </c>
      <c r="W96">
        <v>584.875</v>
      </c>
      <c r="X96">
        <v>1</v>
      </c>
      <c r="Y96">
        <v>551</v>
      </c>
      <c r="Z96">
        <v>1.5714285714285714</v>
      </c>
      <c r="AA96">
        <v>553.73333333333335</v>
      </c>
      <c r="AB96">
        <v>0.8</v>
      </c>
      <c r="AC96">
        <v>436.75</v>
      </c>
      <c r="AD96">
        <v>1.5</v>
      </c>
      <c r="AE96">
        <v>420.8</v>
      </c>
      <c r="AF96">
        <v>2.125</v>
      </c>
      <c r="AG96">
        <v>1164.3333333333333</v>
      </c>
      <c r="AH96">
        <v>1.4285714285714286</v>
      </c>
      <c r="AI96">
        <v>612</v>
      </c>
      <c r="AJ96">
        <v>1.5</v>
      </c>
      <c r="AK96">
        <v>579.62962962962968</v>
      </c>
      <c r="AL96">
        <v>1.9017857142857142</v>
      </c>
      <c r="AM96">
        <v>745.62711864406776</v>
      </c>
      <c r="AN96">
        <v>1.1000000000000001</v>
      </c>
      <c r="AO96">
        <v>492.5</v>
      </c>
      <c r="AP96">
        <v>2.1111111111111112</v>
      </c>
      <c r="AQ96">
        <v>529</v>
      </c>
      <c r="AR96">
        <v>1.4444444444444444</v>
      </c>
      <c r="AS96">
        <v>660.75</v>
      </c>
      <c r="AT96">
        <v>1.5357142857142858</v>
      </c>
      <c r="AU96">
        <v>554.4</v>
      </c>
      <c r="AV96">
        <v>1.2</v>
      </c>
      <c r="AW96">
        <v>663.66666666666663</v>
      </c>
      <c r="AX96">
        <v>0.8</v>
      </c>
      <c r="AY96">
        <v>476.66666666666669</v>
      </c>
      <c r="AZ96">
        <v>1</v>
      </c>
      <c r="BA96">
        <v>380.25</v>
      </c>
      <c r="BB96">
        <v>1</v>
      </c>
      <c r="BC96">
        <v>494.2</v>
      </c>
      <c r="BD96">
        <v>1.2678571428571428</v>
      </c>
      <c r="BE96">
        <v>530.32000000000005</v>
      </c>
      <c r="BF96">
        <v>1.2678571428571428</v>
      </c>
      <c r="BG96">
        <v>530.32000000000005</v>
      </c>
      <c r="BH96">
        <v>1.6904761904761905</v>
      </c>
      <c r="BI96">
        <v>681.54761904761904</v>
      </c>
      <c r="BL96">
        <v>0</v>
      </c>
      <c r="BN96">
        <v>0</v>
      </c>
      <c r="BP96">
        <v>0</v>
      </c>
      <c r="BV96">
        <v>4.5</v>
      </c>
      <c r="BW96">
        <v>1062</v>
      </c>
      <c r="BX96">
        <v>4.5</v>
      </c>
      <c r="BY96">
        <v>1062</v>
      </c>
      <c r="BZ96">
        <v>2.25</v>
      </c>
      <c r="CA96">
        <v>1062</v>
      </c>
      <c r="CD96">
        <v>0</v>
      </c>
      <c r="CF96">
        <v>1</v>
      </c>
      <c r="CG96">
        <v>115</v>
      </c>
      <c r="CH96">
        <v>0.5</v>
      </c>
      <c r="CI96">
        <v>115</v>
      </c>
      <c r="CN96">
        <v>1</v>
      </c>
      <c r="CO96">
        <v>182.5</v>
      </c>
      <c r="CP96">
        <v>1</v>
      </c>
      <c r="CQ96">
        <v>182.5</v>
      </c>
      <c r="CR96">
        <v>0.75</v>
      </c>
      <c r="CS96">
        <v>160</v>
      </c>
      <c r="CT96">
        <v>1.5</v>
      </c>
      <c r="CU96">
        <v>520.79999999999995</v>
      </c>
      <c r="CX96">
        <v>1</v>
      </c>
      <c r="CY96">
        <v>127</v>
      </c>
      <c r="CZ96">
        <v>0</v>
      </c>
      <c r="DB96">
        <v>0.5</v>
      </c>
      <c r="DC96">
        <v>127</v>
      </c>
      <c r="DH96">
        <v>3.5</v>
      </c>
      <c r="DI96">
        <v>582</v>
      </c>
      <c r="DJ96">
        <v>3.5</v>
      </c>
      <c r="DK96">
        <v>582</v>
      </c>
      <c r="DL96">
        <v>2</v>
      </c>
      <c r="DM96">
        <v>430.33333333333331</v>
      </c>
      <c r="DN96">
        <v>2</v>
      </c>
      <c r="DO96">
        <v>430.33333333333331</v>
      </c>
      <c r="DP96">
        <v>1.6666666666666667</v>
      </c>
      <c r="DQ96">
        <v>486.875</v>
      </c>
      <c r="DR96">
        <v>1.6888888888888889</v>
      </c>
      <c r="DS96">
        <v>664.61956521739125</v>
      </c>
      <c r="DT96" s="2"/>
      <c r="DV96" s="2" t="s">
        <v>94</v>
      </c>
      <c r="DW96">
        <v>207.25</v>
      </c>
      <c r="DX96">
        <v>132</v>
      </c>
      <c r="DY96">
        <v>237.33333333333334</v>
      </c>
      <c r="DZ96">
        <v>183.41666666666666</v>
      </c>
      <c r="EA96">
        <v>163</v>
      </c>
      <c r="EB96">
        <v>174.83333333333334</v>
      </c>
      <c r="EC96">
        <v>192</v>
      </c>
      <c r="ED96">
        <v>176.35714285714286</v>
      </c>
    </row>
    <row r="97" spans="1:134" x14ac:dyDescent="0.3">
      <c r="A97" s="2" t="s">
        <v>95</v>
      </c>
      <c r="B97">
        <v>4.8</v>
      </c>
      <c r="C97">
        <v>1341.6</v>
      </c>
      <c r="D97">
        <v>4</v>
      </c>
      <c r="E97">
        <v>1189.7777777777778</v>
      </c>
      <c r="F97">
        <v>4.5</v>
      </c>
      <c r="G97">
        <v>1443</v>
      </c>
      <c r="H97">
        <v>4.4444444444444446</v>
      </c>
      <c r="I97">
        <v>1316.3461538461538</v>
      </c>
      <c r="J97">
        <v>5.0999999999999996</v>
      </c>
      <c r="K97">
        <v>1381.8</v>
      </c>
      <c r="L97">
        <v>4.3</v>
      </c>
      <c r="M97">
        <v>1118.2</v>
      </c>
      <c r="N97">
        <v>5.3</v>
      </c>
      <c r="O97">
        <v>1295.0999999999999</v>
      </c>
      <c r="P97">
        <v>4.9000000000000004</v>
      </c>
      <c r="Q97">
        <v>1265.0333333333333</v>
      </c>
      <c r="R97">
        <v>4.6842105263157894</v>
      </c>
      <c r="S97">
        <v>1288.8571428571429</v>
      </c>
      <c r="T97">
        <v>1.6</v>
      </c>
      <c r="U97">
        <v>443.75</v>
      </c>
      <c r="V97">
        <v>2.5555555555555554</v>
      </c>
      <c r="W97">
        <v>711.42857142857144</v>
      </c>
      <c r="X97">
        <v>1.625</v>
      </c>
      <c r="Y97">
        <v>724.6</v>
      </c>
      <c r="Z97">
        <v>1.9259259259259258</v>
      </c>
      <c r="AA97">
        <v>607.65</v>
      </c>
      <c r="AB97">
        <v>0.9</v>
      </c>
      <c r="AC97">
        <v>403.5</v>
      </c>
      <c r="AD97">
        <v>2.4</v>
      </c>
      <c r="AE97">
        <v>575.1</v>
      </c>
      <c r="AF97">
        <v>1.2</v>
      </c>
      <c r="AG97">
        <v>439.14285714285717</v>
      </c>
      <c r="AH97">
        <v>1.5</v>
      </c>
      <c r="AI97">
        <v>488.95652173913044</v>
      </c>
      <c r="AJ97">
        <v>1.7017543859649122</v>
      </c>
      <c r="AK97">
        <v>544.16279069767438</v>
      </c>
      <c r="AL97">
        <v>3.192982456140351</v>
      </c>
      <c r="AM97">
        <v>965.40404040404042</v>
      </c>
      <c r="AN97">
        <v>2.2000000000000002</v>
      </c>
      <c r="AO97">
        <v>602.4</v>
      </c>
      <c r="AP97">
        <v>3.7777777777777777</v>
      </c>
      <c r="AQ97">
        <v>922.66666666666663</v>
      </c>
      <c r="AR97">
        <v>3.125</v>
      </c>
      <c r="AS97">
        <v>814.125</v>
      </c>
      <c r="AT97">
        <v>3</v>
      </c>
      <c r="AU97">
        <v>771.88888888888891</v>
      </c>
      <c r="AV97">
        <v>3</v>
      </c>
      <c r="AW97">
        <v>806.5</v>
      </c>
      <c r="AX97">
        <v>2.9</v>
      </c>
      <c r="AY97">
        <v>798.3</v>
      </c>
      <c r="AZ97">
        <v>2.4</v>
      </c>
      <c r="BA97">
        <v>638.4</v>
      </c>
      <c r="BB97">
        <v>2.7666666666666666</v>
      </c>
      <c r="BC97">
        <v>747.73333333333335</v>
      </c>
      <c r="BD97">
        <v>2.8771929824561404</v>
      </c>
      <c r="BE97">
        <v>759.17543859649118</v>
      </c>
      <c r="BF97">
        <v>2.8771929824561404</v>
      </c>
      <c r="BG97">
        <v>759.17543859649118</v>
      </c>
      <c r="BH97">
        <v>3.0877192982456139</v>
      </c>
      <c r="BI97">
        <v>890.0512820512821</v>
      </c>
      <c r="BL97">
        <v>2</v>
      </c>
      <c r="BM97">
        <v>217</v>
      </c>
      <c r="BN97">
        <v>4.5</v>
      </c>
      <c r="BO97">
        <v>1112.5</v>
      </c>
      <c r="BP97">
        <v>3.6666666666666665</v>
      </c>
      <c r="BQ97">
        <v>814</v>
      </c>
      <c r="BZ97">
        <v>3.6666666666666665</v>
      </c>
      <c r="CA97">
        <v>814</v>
      </c>
      <c r="CD97">
        <v>6</v>
      </c>
      <c r="CE97">
        <v>1499</v>
      </c>
      <c r="CF97">
        <v>1</v>
      </c>
      <c r="CG97">
        <v>558</v>
      </c>
      <c r="CH97">
        <v>2.6666666666666665</v>
      </c>
      <c r="CI97">
        <v>1028.5</v>
      </c>
      <c r="CR97">
        <v>2.6666666666666665</v>
      </c>
      <c r="CS97">
        <v>1028.5</v>
      </c>
      <c r="CT97">
        <v>3.1666666666666665</v>
      </c>
      <c r="CU97">
        <v>899.8</v>
      </c>
      <c r="CX97">
        <v>2</v>
      </c>
      <c r="CY97">
        <v>694</v>
      </c>
      <c r="CZ97">
        <v>2</v>
      </c>
      <c r="DA97">
        <v>613.5</v>
      </c>
      <c r="DB97">
        <v>2</v>
      </c>
      <c r="DC97">
        <v>640.33333333333337</v>
      </c>
      <c r="DL97">
        <v>2</v>
      </c>
      <c r="DM97">
        <v>640.33333333333337</v>
      </c>
      <c r="DN97">
        <v>2</v>
      </c>
      <c r="DO97">
        <v>640.33333333333337</v>
      </c>
      <c r="DP97">
        <v>2.7777777777777777</v>
      </c>
      <c r="DQ97">
        <v>802.5</v>
      </c>
      <c r="DR97">
        <v>3.0722222222222224</v>
      </c>
      <c r="DS97">
        <v>885.78048780487802</v>
      </c>
      <c r="DT97" s="2"/>
      <c r="DV97" s="2" t="s">
        <v>95</v>
      </c>
      <c r="DW97">
        <v>285.33333333333331</v>
      </c>
      <c r="DX97">
        <v>260.10000000000002</v>
      </c>
      <c r="DY97">
        <v>250</v>
      </c>
      <c r="DZ97">
        <v>263.60869565217394</v>
      </c>
      <c r="EA97">
        <v>309.10000000000002</v>
      </c>
      <c r="EB97">
        <v>266.8</v>
      </c>
      <c r="EC97">
        <v>211.8</v>
      </c>
      <c r="ED97">
        <v>262.56666666666666</v>
      </c>
    </row>
    <row r="98" spans="1:134" x14ac:dyDescent="0.3">
      <c r="A98" s="2" t="s">
        <v>96</v>
      </c>
      <c r="B98">
        <v>4.3</v>
      </c>
      <c r="C98">
        <v>1022.8</v>
      </c>
      <c r="D98">
        <v>4.7777777777777777</v>
      </c>
      <c r="E98">
        <v>1308.5</v>
      </c>
      <c r="F98">
        <v>4.4000000000000004</v>
      </c>
      <c r="G98">
        <v>1121.8888888888889</v>
      </c>
      <c r="H98">
        <v>4.4827586206896548</v>
      </c>
      <c r="I98">
        <v>1140.4814814814815</v>
      </c>
      <c r="J98">
        <v>4</v>
      </c>
      <c r="K98">
        <v>1022</v>
      </c>
      <c r="L98">
        <v>3.3</v>
      </c>
      <c r="M98">
        <v>952</v>
      </c>
      <c r="N98">
        <v>4</v>
      </c>
      <c r="O98">
        <v>1045.1111111111111</v>
      </c>
      <c r="P98">
        <v>3.7586206896551726</v>
      </c>
      <c r="Q98">
        <v>1006.3703703703703</v>
      </c>
      <c r="R98">
        <v>4.1206896551724137</v>
      </c>
      <c r="S98">
        <v>1073.4259259259259</v>
      </c>
      <c r="T98">
        <v>2.8</v>
      </c>
      <c r="U98">
        <v>994.42857142857144</v>
      </c>
      <c r="V98">
        <v>2.7777777777777777</v>
      </c>
      <c r="W98">
        <v>838.85714285714289</v>
      </c>
      <c r="X98">
        <v>2.4</v>
      </c>
      <c r="Y98">
        <v>846.42857142857144</v>
      </c>
      <c r="Z98">
        <v>2.6551724137931036</v>
      </c>
      <c r="AA98">
        <v>893.23809523809518</v>
      </c>
      <c r="AB98">
        <v>2.3333333333333335</v>
      </c>
      <c r="AC98">
        <v>911</v>
      </c>
      <c r="AD98">
        <v>3.6</v>
      </c>
      <c r="AE98">
        <v>1111.2857142857142</v>
      </c>
      <c r="AF98">
        <v>2.2999999999999998</v>
      </c>
      <c r="AG98">
        <v>1149.5999999999999</v>
      </c>
      <c r="AH98">
        <v>2.7586206896551726</v>
      </c>
      <c r="AI98">
        <v>1055.1666666666667</v>
      </c>
      <c r="AJ98">
        <v>2.7068965517241379</v>
      </c>
      <c r="AK98">
        <v>967.97435897435901</v>
      </c>
      <c r="AL98">
        <v>3.4137931034482758</v>
      </c>
      <c r="AM98">
        <v>1029.2043010752689</v>
      </c>
      <c r="AN98">
        <v>1.7</v>
      </c>
      <c r="AO98">
        <v>458</v>
      </c>
      <c r="AP98">
        <v>1.7777777777777777</v>
      </c>
      <c r="AQ98">
        <v>627.75</v>
      </c>
      <c r="AR98">
        <v>1.8</v>
      </c>
      <c r="AS98">
        <v>491.33333333333331</v>
      </c>
      <c r="AT98">
        <v>1.7586206896551724</v>
      </c>
      <c r="AU98">
        <v>519.40740740740739</v>
      </c>
      <c r="AV98">
        <v>1.8888888888888888</v>
      </c>
      <c r="AW98">
        <v>364.75</v>
      </c>
      <c r="AX98">
        <v>1.8</v>
      </c>
      <c r="AY98">
        <v>457.55555555555554</v>
      </c>
      <c r="AZ98">
        <v>1</v>
      </c>
      <c r="BA98">
        <v>458.83333333333331</v>
      </c>
      <c r="BB98">
        <v>1.5517241379310345</v>
      </c>
      <c r="BC98">
        <v>425.60869565217394</v>
      </c>
      <c r="BD98">
        <v>1.6551724137931034</v>
      </c>
      <c r="BE98">
        <v>476.26</v>
      </c>
      <c r="BF98">
        <v>1.6551724137931034</v>
      </c>
      <c r="BG98">
        <v>476.26</v>
      </c>
      <c r="BH98">
        <v>2.8275862068965516</v>
      </c>
      <c r="BI98">
        <v>835.86713286713291</v>
      </c>
      <c r="BL98">
        <v>8</v>
      </c>
      <c r="BM98">
        <v>2075</v>
      </c>
      <c r="BP98">
        <v>8</v>
      </c>
      <c r="BQ98">
        <v>2075</v>
      </c>
      <c r="BR98">
        <v>6</v>
      </c>
      <c r="BS98">
        <v>1427</v>
      </c>
      <c r="BX98">
        <v>6</v>
      </c>
      <c r="BY98">
        <v>1427</v>
      </c>
      <c r="BZ98">
        <v>7</v>
      </c>
      <c r="CA98">
        <v>1751</v>
      </c>
      <c r="CD98">
        <v>0</v>
      </c>
      <c r="CH98">
        <v>0</v>
      </c>
      <c r="CJ98">
        <v>2</v>
      </c>
      <c r="CK98">
        <v>396</v>
      </c>
      <c r="CP98">
        <v>2</v>
      </c>
      <c r="CQ98">
        <v>396</v>
      </c>
      <c r="CR98">
        <v>1</v>
      </c>
      <c r="CS98">
        <v>396</v>
      </c>
      <c r="CT98">
        <v>4</v>
      </c>
      <c r="CU98">
        <v>1299.3333333333333</v>
      </c>
      <c r="CX98">
        <v>2</v>
      </c>
      <c r="CY98">
        <v>608</v>
      </c>
      <c r="DB98">
        <v>2</v>
      </c>
      <c r="DC98">
        <v>608</v>
      </c>
      <c r="DD98">
        <v>3</v>
      </c>
      <c r="DE98">
        <v>798</v>
      </c>
      <c r="DJ98">
        <v>3</v>
      </c>
      <c r="DK98">
        <v>798</v>
      </c>
      <c r="DL98">
        <v>2.5</v>
      </c>
      <c r="DM98">
        <v>703</v>
      </c>
      <c r="DN98">
        <v>2.5</v>
      </c>
      <c r="DO98">
        <v>703</v>
      </c>
      <c r="DP98">
        <v>3.5</v>
      </c>
      <c r="DQ98">
        <v>1060.8</v>
      </c>
      <c r="DR98">
        <v>2.85</v>
      </c>
      <c r="DS98">
        <v>843.46621621621625</v>
      </c>
      <c r="DT98" s="2"/>
      <c r="DV98" s="2" t="s">
        <v>96</v>
      </c>
      <c r="DW98">
        <v>241.5</v>
      </c>
      <c r="DX98">
        <v>220.57142857142858</v>
      </c>
      <c r="DY98">
        <v>201</v>
      </c>
      <c r="DZ98">
        <v>222.11111111111111</v>
      </c>
      <c r="EA98">
        <v>227.11111111111111</v>
      </c>
      <c r="EB98">
        <v>218.11111111111111</v>
      </c>
      <c r="EC98">
        <v>177</v>
      </c>
      <c r="ED98">
        <v>207.40740740740742</v>
      </c>
    </row>
    <row r="99" spans="1:134" x14ac:dyDescent="0.3">
      <c r="A99" s="2" t="s">
        <v>97</v>
      </c>
      <c r="B99">
        <v>1.3333333333333333</v>
      </c>
      <c r="C99">
        <v>653.75</v>
      </c>
      <c r="D99">
        <v>1.5</v>
      </c>
      <c r="E99">
        <v>1215</v>
      </c>
      <c r="F99">
        <v>1.5555555555555556</v>
      </c>
      <c r="G99">
        <v>982.5</v>
      </c>
      <c r="H99">
        <v>1.4615384615384615</v>
      </c>
      <c r="I99">
        <v>926.36363636363637</v>
      </c>
      <c r="J99">
        <v>2</v>
      </c>
      <c r="K99">
        <v>1382.25</v>
      </c>
      <c r="L99">
        <v>0.88888888888888884</v>
      </c>
      <c r="M99">
        <v>353.4</v>
      </c>
      <c r="N99">
        <v>1.7777777777777777</v>
      </c>
      <c r="O99">
        <v>1143.25</v>
      </c>
      <c r="P99">
        <v>1.5714285714285714</v>
      </c>
      <c r="Q99">
        <v>913</v>
      </c>
      <c r="R99">
        <v>1.5185185185185186</v>
      </c>
      <c r="S99">
        <v>919.125</v>
      </c>
      <c r="T99">
        <v>1.4444444444444444</v>
      </c>
      <c r="U99">
        <v>679.6</v>
      </c>
      <c r="V99">
        <v>1</v>
      </c>
      <c r="W99">
        <v>1361.5</v>
      </c>
      <c r="X99">
        <v>0.88888888888888884</v>
      </c>
      <c r="Y99">
        <v>1294.5</v>
      </c>
      <c r="Z99">
        <v>1.1153846153846154</v>
      </c>
      <c r="AA99">
        <v>967.77777777777783</v>
      </c>
      <c r="AB99">
        <v>0.3</v>
      </c>
      <c r="AC99">
        <v>144.5</v>
      </c>
      <c r="AD99">
        <v>1.7777777777777777</v>
      </c>
      <c r="AE99">
        <v>1293.3333333333333</v>
      </c>
      <c r="AF99">
        <v>1.7777777777777777</v>
      </c>
      <c r="AG99">
        <v>1090.75</v>
      </c>
      <c r="AH99">
        <v>1.25</v>
      </c>
      <c r="AI99">
        <v>948</v>
      </c>
      <c r="AJ99">
        <v>1.1851851851851851</v>
      </c>
      <c r="AK99">
        <v>957.88888888888891</v>
      </c>
      <c r="AL99">
        <v>1.3518518518518519</v>
      </c>
      <c r="AM99">
        <v>935.73809523809518</v>
      </c>
      <c r="AN99">
        <v>0.44444444444444442</v>
      </c>
      <c r="AO99">
        <v>679</v>
      </c>
      <c r="AP99">
        <v>1.375</v>
      </c>
      <c r="AQ99">
        <v>621.5</v>
      </c>
      <c r="AR99">
        <v>1</v>
      </c>
      <c r="AS99">
        <v>604.75</v>
      </c>
      <c r="AT99">
        <v>0.92307692307692313</v>
      </c>
      <c r="AU99">
        <v>626.29999999999995</v>
      </c>
      <c r="AV99">
        <v>1.1000000000000001</v>
      </c>
      <c r="AW99">
        <v>727.25</v>
      </c>
      <c r="AX99">
        <v>1.1111111111111112</v>
      </c>
      <c r="AY99">
        <v>536.5</v>
      </c>
      <c r="AZ99">
        <v>0.55555555555555558</v>
      </c>
      <c r="BA99">
        <v>645</v>
      </c>
      <c r="BB99">
        <v>0.9285714285714286</v>
      </c>
      <c r="BC99">
        <v>634.5</v>
      </c>
      <c r="BD99">
        <v>0.92592592592592593</v>
      </c>
      <c r="BE99">
        <v>630.4</v>
      </c>
      <c r="BF99">
        <v>0.92592592592592593</v>
      </c>
      <c r="BG99">
        <v>630.4</v>
      </c>
      <c r="BH99">
        <v>1.2098765432098766</v>
      </c>
      <c r="BI99">
        <v>837.24193548387098</v>
      </c>
      <c r="BJ99">
        <v>0</v>
      </c>
      <c r="BL99">
        <v>3</v>
      </c>
      <c r="BM99">
        <v>797.5</v>
      </c>
      <c r="BN99">
        <v>0</v>
      </c>
      <c r="BP99">
        <v>1.5</v>
      </c>
      <c r="BQ99">
        <v>797.5</v>
      </c>
      <c r="BT99">
        <v>0</v>
      </c>
      <c r="BV99">
        <v>0</v>
      </c>
      <c r="BX99">
        <v>0</v>
      </c>
      <c r="BZ99">
        <v>1</v>
      </c>
      <c r="CA99">
        <v>797.5</v>
      </c>
      <c r="CB99">
        <v>0</v>
      </c>
      <c r="CD99">
        <v>3</v>
      </c>
      <c r="CE99">
        <v>909</v>
      </c>
      <c r="CF99">
        <v>0</v>
      </c>
      <c r="CH99">
        <v>1.5</v>
      </c>
      <c r="CI99">
        <v>909</v>
      </c>
      <c r="CL99">
        <v>0</v>
      </c>
      <c r="CN99">
        <v>0</v>
      </c>
      <c r="CP99">
        <v>0</v>
      </c>
      <c r="CR99">
        <v>1</v>
      </c>
      <c r="CS99">
        <v>909</v>
      </c>
      <c r="CT99">
        <v>1</v>
      </c>
      <c r="CU99">
        <v>853.25</v>
      </c>
      <c r="CV99">
        <v>0</v>
      </c>
      <c r="CX99">
        <v>2.5</v>
      </c>
      <c r="CY99">
        <v>540.5</v>
      </c>
      <c r="CZ99">
        <v>0</v>
      </c>
      <c r="DB99">
        <v>1.25</v>
      </c>
      <c r="DC99">
        <v>540.5</v>
      </c>
      <c r="DF99">
        <v>0</v>
      </c>
      <c r="DH99">
        <v>0</v>
      </c>
      <c r="DJ99">
        <v>0</v>
      </c>
      <c r="DL99">
        <v>0.83333333333333337</v>
      </c>
      <c r="DM99">
        <v>540.5</v>
      </c>
      <c r="DN99">
        <v>0.83333333333333337</v>
      </c>
      <c r="DO99">
        <v>540.5</v>
      </c>
      <c r="DP99">
        <v>0.94444444444444442</v>
      </c>
      <c r="DQ99">
        <v>749</v>
      </c>
      <c r="DR99">
        <v>1.1833333333333333</v>
      </c>
      <c r="DS99">
        <v>829.45588235294122</v>
      </c>
      <c r="DT99" s="2"/>
      <c r="DV99" s="2" t="s">
        <v>97</v>
      </c>
      <c r="DW99">
        <v>93.5</v>
      </c>
      <c r="DX99">
        <v>145.66666666666666</v>
      </c>
      <c r="DY99">
        <v>266.5</v>
      </c>
      <c r="DZ99">
        <v>187.77777777777777</v>
      </c>
      <c r="EA99">
        <v>209.75</v>
      </c>
      <c r="EB99">
        <v>274.60000000000002</v>
      </c>
      <c r="EC99">
        <v>197.25</v>
      </c>
      <c r="ED99">
        <v>230.84615384615384</v>
      </c>
    </row>
    <row r="100" spans="1:134" x14ac:dyDescent="0.3">
      <c r="A100" s="2" t="s">
        <v>98</v>
      </c>
      <c r="B100">
        <v>4.333333333333333</v>
      </c>
      <c r="C100">
        <v>1475.875</v>
      </c>
      <c r="D100">
        <v>3.7</v>
      </c>
      <c r="E100">
        <v>1522.1428571428571</v>
      </c>
      <c r="F100">
        <v>5.4444444444444446</v>
      </c>
      <c r="G100">
        <v>1820.875</v>
      </c>
      <c r="H100">
        <v>4.4642857142857144</v>
      </c>
      <c r="I100">
        <v>1609.9565217391305</v>
      </c>
      <c r="J100">
        <v>4.0999999999999996</v>
      </c>
      <c r="K100">
        <v>1468.6666666666667</v>
      </c>
      <c r="L100">
        <v>4</v>
      </c>
      <c r="M100">
        <v>1500.875</v>
      </c>
      <c r="N100">
        <v>3.3</v>
      </c>
      <c r="O100">
        <v>1268</v>
      </c>
      <c r="P100">
        <v>3.8</v>
      </c>
      <c r="Q100">
        <v>1414.76</v>
      </c>
      <c r="R100">
        <v>4.1206896551724137</v>
      </c>
      <c r="S100">
        <v>1508.2916666666667</v>
      </c>
      <c r="T100">
        <v>2.8888888888888888</v>
      </c>
      <c r="U100">
        <v>1452.4</v>
      </c>
      <c r="V100">
        <v>2.8</v>
      </c>
      <c r="W100">
        <v>1634.4</v>
      </c>
      <c r="X100">
        <v>1.8888888888888888</v>
      </c>
      <c r="Y100">
        <v>889</v>
      </c>
      <c r="Z100">
        <v>2.5357142857142856</v>
      </c>
      <c r="AA100">
        <v>1325.2666666666667</v>
      </c>
      <c r="AB100">
        <v>2.9</v>
      </c>
      <c r="AC100">
        <v>1768.4</v>
      </c>
      <c r="AD100">
        <v>2.8</v>
      </c>
      <c r="AE100">
        <v>1773</v>
      </c>
      <c r="AF100">
        <v>3.8</v>
      </c>
      <c r="AG100">
        <v>1473</v>
      </c>
      <c r="AH100">
        <v>3.1666666666666665</v>
      </c>
      <c r="AI100">
        <v>1648.1176470588234</v>
      </c>
      <c r="AJ100">
        <v>2.8620689655172415</v>
      </c>
      <c r="AK100">
        <v>1496.78125</v>
      </c>
      <c r="AL100">
        <v>3.4913793103448274</v>
      </c>
      <c r="AM100">
        <v>1503.6875</v>
      </c>
      <c r="AN100">
        <v>1.5555555555555556</v>
      </c>
      <c r="AO100">
        <v>655.57142857142856</v>
      </c>
      <c r="AP100">
        <v>1.7</v>
      </c>
      <c r="AQ100">
        <v>807.57142857142856</v>
      </c>
      <c r="AR100">
        <v>2.2222222222222223</v>
      </c>
      <c r="AS100">
        <v>684</v>
      </c>
      <c r="AT100">
        <v>1.8214285714285714</v>
      </c>
      <c r="AU100">
        <v>712.95652173913038</v>
      </c>
      <c r="AV100">
        <v>1.6</v>
      </c>
      <c r="AW100">
        <v>710.85714285714289</v>
      </c>
      <c r="AX100">
        <v>1.4</v>
      </c>
      <c r="AY100">
        <v>559.42857142857144</v>
      </c>
      <c r="AZ100">
        <v>1.9</v>
      </c>
      <c r="BA100">
        <v>765.57142857142856</v>
      </c>
      <c r="BB100">
        <v>1.6333333333333333</v>
      </c>
      <c r="BC100">
        <v>678.61904761904759</v>
      </c>
      <c r="BD100">
        <v>1.7241379310344827</v>
      </c>
      <c r="BE100">
        <v>696.56818181818187</v>
      </c>
      <c r="BF100">
        <v>1.7241379310344827</v>
      </c>
      <c r="BG100">
        <v>696.56818181818187</v>
      </c>
      <c r="BH100">
        <v>2.9022988505747125</v>
      </c>
      <c r="BI100">
        <v>1217.2903225806451</v>
      </c>
      <c r="BJ100">
        <v>4</v>
      </c>
      <c r="BK100">
        <v>741</v>
      </c>
      <c r="BN100">
        <v>1</v>
      </c>
      <c r="BO100">
        <v>325</v>
      </c>
      <c r="BP100">
        <v>2.5</v>
      </c>
      <c r="BQ100">
        <v>533</v>
      </c>
      <c r="BZ100">
        <v>2.5</v>
      </c>
      <c r="CA100">
        <v>533</v>
      </c>
      <c r="CB100">
        <v>0</v>
      </c>
      <c r="CF100">
        <v>6</v>
      </c>
      <c r="CG100">
        <v>2021</v>
      </c>
      <c r="CH100">
        <v>3</v>
      </c>
      <c r="CI100">
        <v>2021</v>
      </c>
      <c r="CR100">
        <v>3</v>
      </c>
      <c r="CS100">
        <v>2021</v>
      </c>
      <c r="CT100">
        <v>2.75</v>
      </c>
      <c r="CU100">
        <v>1029</v>
      </c>
      <c r="CV100">
        <v>1</v>
      </c>
      <c r="CW100">
        <v>396</v>
      </c>
      <c r="CZ100">
        <v>2</v>
      </c>
      <c r="DA100">
        <v>546</v>
      </c>
      <c r="DB100">
        <v>1.5</v>
      </c>
      <c r="DC100">
        <v>471</v>
      </c>
      <c r="DL100">
        <v>1.5</v>
      </c>
      <c r="DM100">
        <v>471</v>
      </c>
      <c r="DN100">
        <v>1.5</v>
      </c>
      <c r="DO100">
        <v>471</v>
      </c>
      <c r="DP100">
        <v>2.3333333333333335</v>
      </c>
      <c r="DQ100">
        <v>805.8</v>
      </c>
      <c r="DR100">
        <v>2.8833333333333333</v>
      </c>
      <c r="DS100">
        <v>1201.3410852713178</v>
      </c>
      <c r="DT100" s="2"/>
      <c r="DV100" s="2" t="s">
        <v>98</v>
      </c>
      <c r="DW100">
        <v>325.8</v>
      </c>
      <c r="DX100">
        <v>372.4</v>
      </c>
      <c r="DY100">
        <v>226</v>
      </c>
      <c r="DZ100">
        <v>298.41176470588238</v>
      </c>
      <c r="EA100">
        <v>333.66666666666669</v>
      </c>
      <c r="EB100">
        <v>338.375</v>
      </c>
      <c r="EC100">
        <v>257.875</v>
      </c>
      <c r="ED100">
        <v>310.92</v>
      </c>
    </row>
    <row r="101" spans="1:134" x14ac:dyDescent="0.3">
      <c r="A101" s="2" t="s">
        <v>99</v>
      </c>
      <c r="B101">
        <v>3.1111111111111112</v>
      </c>
      <c r="C101">
        <v>1602.8333333333333</v>
      </c>
      <c r="D101">
        <v>2.125</v>
      </c>
      <c r="E101">
        <v>786</v>
      </c>
      <c r="F101">
        <v>1.2222222222222223</v>
      </c>
      <c r="G101">
        <v>643.20000000000005</v>
      </c>
      <c r="H101">
        <v>2.1538461538461537</v>
      </c>
      <c r="I101">
        <v>1018.6111111111111</v>
      </c>
      <c r="J101">
        <v>3.1111111111111112</v>
      </c>
      <c r="K101">
        <v>1386.5714285714287</v>
      </c>
      <c r="L101">
        <v>2.7777777777777777</v>
      </c>
      <c r="M101">
        <v>1228.5714285714287</v>
      </c>
      <c r="N101">
        <v>4.0999999999999996</v>
      </c>
      <c r="O101">
        <v>1568.5</v>
      </c>
      <c r="P101">
        <v>3.3571428571428572</v>
      </c>
      <c r="Q101">
        <v>1402.4545454545455</v>
      </c>
      <c r="R101">
        <v>2.7777777777777777</v>
      </c>
      <c r="S101">
        <v>1229.7249999999999</v>
      </c>
      <c r="T101">
        <v>1.3333333333333333</v>
      </c>
      <c r="U101">
        <v>827</v>
      </c>
      <c r="V101">
        <v>2.875</v>
      </c>
      <c r="W101">
        <v>1274.2</v>
      </c>
      <c r="X101">
        <v>0.55555555555555558</v>
      </c>
      <c r="Y101">
        <v>1670</v>
      </c>
      <c r="Z101">
        <v>1.5384615384615385</v>
      </c>
      <c r="AA101">
        <v>1106.909090909091</v>
      </c>
      <c r="AB101">
        <v>1.2222222222222223</v>
      </c>
      <c r="AC101">
        <v>1278.3333333333333</v>
      </c>
      <c r="AD101">
        <v>1.5555555555555556</v>
      </c>
      <c r="AE101">
        <v>907.4</v>
      </c>
      <c r="AF101">
        <v>0.9</v>
      </c>
      <c r="AG101">
        <v>528.5</v>
      </c>
      <c r="AH101">
        <v>1.2142857142857142</v>
      </c>
      <c r="AI101">
        <v>873.83333333333337</v>
      </c>
      <c r="AJ101">
        <v>1.3703703703703705</v>
      </c>
      <c r="AK101">
        <v>985.304347826087</v>
      </c>
      <c r="AL101">
        <v>2.074074074074074</v>
      </c>
      <c r="AM101">
        <v>1140.4920634920634</v>
      </c>
      <c r="AN101">
        <v>2.2222222222222223</v>
      </c>
      <c r="AO101">
        <v>945.28571428571433</v>
      </c>
      <c r="AP101">
        <v>2.125</v>
      </c>
      <c r="AQ101">
        <v>854.66666666666663</v>
      </c>
      <c r="AR101">
        <v>0.88888888888888884</v>
      </c>
      <c r="AS101">
        <v>805</v>
      </c>
      <c r="AT101">
        <v>1.7307692307692308</v>
      </c>
      <c r="AU101">
        <v>885</v>
      </c>
      <c r="AV101">
        <v>1.7777777777777777</v>
      </c>
      <c r="AW101">
        <v>1071.2</v>
      </c>
      <c r="AX101">
        <v>2.3333333333333335</v>
      </c>
      <c r="AY101">
        <v>1031.8571428571429</v>
      </c>
      <c r="AZ101">
        <v>2.5</v>
      </c>
      <c r="BA101">
        <v>879.5</v>
      </c>
      <c r="BB101">
        <v>2.2142857142857144</v>
      </c>
      <c r="BC101">
        <v>971.5454545454545</v>
      </c>
      <c r="BD101">
        <v>1.9814814814814814</v>
      </c>
      <c r="BE101">
        <v>935.10526315789468</v>
      </c>
      <c r="BF101">
        <v>1.9814814814814814</v>
      </c>
      <c r="BG101">
        <v>935.10526315789468</v>
      </c>
      <c r="BH101">
        <v>2.0432098765432101</v>
      </c>
      <c r="BI101">
        <v>1063.2178217821781</v>
      </c>
      <c r="BJ101">
        <v>1</v>
      </c>
      <c r="BK101">
        <v>200</v>
      </c>
      <c r="BL101">
        <v>0.5</v>
      </c>
      <c r="BM101">
        <v>190</v>
      </c>
      <c r="BN101">
        <v>2</v>
      </c>
      <c r="BO101">
        <v>588</v>
      </c>
      <c r="BP101">
        <v>1</v>
      </c>
      <c r="BQ101">
        <v>326</v>
      </c>
      <c r="BR101">
        <v>0</v>
      </c>
      <c r="BT101">
        <v>0</v>
      </c>
      <c r="BX101">
        <v>0</v>
      </c>
      <c r="BZ101">
        <v>0.66666666666666663</v>
      </c>
      <c r="CA101">
        <v>326</v>
      </c>
      <c r="CB101">
        <v>0</v>
      </c>
      <c r="CD101">
        <v>1</v>
      </c>
      <c r="CE101">
        <v>493</v>
      </c>
      <c r="CF101">
        <v>5</v>
      </c>
      <c r="CG101">
        <v>1527</v>
      </c>
      <c r="CH101">
        <v>1.75</v>
      </c>
      <c r="CI101">
        <v>1010</v>
      </c>
      <c r="CJ101">
        <v>0</v>
      </c>
      <c r="CL101">
        <v>0</v>
      </c>
      <c r="CP101">
        <v>0</v>
      </c>
      <c r="CR101">
        <v>1.1666666666666667</v>
      </c>
      <c r="CS101">
        <v>1010</v>
      </c>
      <c r="CT101">
        <v>0.91666666666666663</v>
      </c>
      <c r="CU101">
        <v>599.6</v>
      </c>
      <c r="CV101">
        <v>0</v>
      </c>
      <c r="CX101">
        <v>0</v>
      </c>
      <c r="CZ101">
        <v>3</v>
      </c>
      <c r="DA101">
        <v>1051</v>
      </c>
      <c r="DB101">
        <v>0.75</v>
      </c>
      <c r="DC101">
        <v>1051</v>
      </c>
      <c r="DD101">
        <v>0</v>
      </c>
      <c r="DF101">
        <v>0</v>
      </c>
      <c r="DJ101">
        <v>0</v>
      </c>
      <c r="DL101">
        <v>0.5</v>
      </c>
      <c r="DM101">
        <v>1051</v>
      </c>
      <c r="DN101">
        <v>0.5</v>
      </c>
      <c r="DO101">
        <v>1051</v>
      </c>
      <c r="DP101">
        <v>0.77777777777777779</v>
      </c>
      <c r="DQ101">
        <v>674.83333333333337</v>
      </c>
      <c r="DR101">
        <v>1.9166666666666667</v>
      </c>
      <c r="DS101">
        <v>1041.4392523364486</v>
      </c>
      <c r="DT101" s="2"/>
      <c r="DV101" s="2" t="s">
        <v>99</v>
      </c>
      <c r="DW101">
        <v>385</v>
      </c>
      <c r="DX101">
        <v>380.4</v>
      </c>
      <c r="DY101">
        <v>175.25</v>
      </c>
      <c r="DZ101">
        <v>313.16666666666669</v>
      </c>
      <c r="EA101">
        <v>360.42857142857144</v>
      </c>
      <c r="EB101">
        <v>352.57142857142856</v>
      </c>
      <c r="EC101">
        <v>300.875</v>
      </c>
      <c r="ED101">
        <v>336.27272727272725</v>
      </c>
    </row>
    <row r="102" spans="1:134" x14ac:dyDescent="0.3">
      <c r="A102" s="2" t="s">
        <v>100</v>
      </c>
      <c r="B102">
        <v>0.6</v>
      </c>
      <c r="C102">
        <v>844.5</v>
      </c>
      <c r="D102">
        <v>0.7</v>
      </c>
      <c r="E102">
        <v>634</v>
      </c>
      <c r="F102">
        <v>1.1111111111111112</v>
      </c>
      <c r="G102">
        <v>996</v>
      </c>
      <c r="H102">
        <v>0.7931034482758621</v>
      </c>
      <c r="I102">
        <v>797.57142857142856</v>
      </c>
      <c r="J102">
        <v>0</v>
      </c>
      <c r="L102">
        <v>0</v>
      </c>
      <c r="N102">
        <v>0.3</v>
      </c>
      <c r="O102">
        <v>558</v>
      </c>
      <c r="P102">
        <v>0.11538461538461539</v>
      </c>
      <c r="Q102">
        <v>558</v>
      </c>
      <c r="R102">
        <v>0.47272727272727272</v>
      </c>
      <c r="S102">
        <v>767.625</v>
      </c>
      <c r="T102">
        <v>0.5</v>
      </c>
      <c r="U102">
        <v>597</v>
      </c>
      <c r="V102">
        <v>0.9</v>
      </c>
      <c r="W102">
        <v>752.33333333333337</v>
      </c>
      <c r="X102">
        <v>0.33333333333333331</v>
      </c>
      <c r="Y102">
        <v>314</v>
      </c>
      <c r="Z102">
        <v>0.58620689655172409</v>
      </c>
      <c r="AA102">
        <v>582.71428571428567</v>
      </c>
      <c r="AB102">
        <v>0.625</v>
      </c>
      <c r="AC102">
        <v>1468</v>
      </c>
      <c r="AD102">
        <v>0</v>
      </c>
      <c r="AF102">
        <v>0.1</v>
      </c>
      <c r="AG102">
        <v>108</v>
      </c>
      <c r="AH102">
        <v>0.23076923076923078</v>
      </c>
      <c r="AI102">
        <v>788</v>
      </c>
      <c r="AJ102">
        <v>0.41818181818181815</v>
      </c>
      <c r="AK102">
        <v>628.33333333333337</v>
      </c>
      <c r="AL102">
        <v>0.44545454545454544</v>
      </c>
      <c r="AM102">
        <v>693.88235294117646</v>
      </c>
      <c r="AN102">
        <v>0.3</v>
      </c>
      <c r="AO102">
        <v>603</v>
      </c>
      <c r="AP102">
        <v>0.7</v>
      </c>
      <c r="AQ102">
        <v>511</v>
      </c>
      <c r="AR102">
        <v>0.33333333333333331</v>
      </c>
      <c r="AS102">
        <v>627</v>
      </c>
      <c r="AT102">
        <v>0.44827586206896552</v>
      </c>
      <c r="AU102">
        <v>552.6</v>
      </c>
      <c r="AV102">
        <v>0.25</v>
      </c>
      <c r="AW102">
        <v>774</v>
      </c>
      <c r="AX102">
        <v>0.125</v>
      </c>
      <c r="AY102">
        <v>111</v>
      </c>
      <c r="AZ102">
        <v>0</v>
      </c>
      <c r="BB102">
        <v>0.11538461538461539</v>
      </c>
      <c r="BC102">
        <v>442.5</v>
      </c>
      <c r="BD102">
        <v>0.29090909090909089</v>
      </c>
      <c r="BE102">
        <v>521.14285714285711</v>
      </c>
      <c r="BF102">
        <v>0.29090909090909089</v>
      </c>
      <c r="BG102">
        <v>521.14285714285711</v>
      </c>
      <c r="BH102">
        <v>0.39393939393939392</v>
      </c>
      <c r="BI102">
        <v>643.5</v>
      </c>
      <c r="BN102">
        <v>0</v>
      </c>
      <c r="BP102">
        <v>0</v>
      </c>
      <c r="BR102">
        <v>1.5</v>
      </c>
      <c r="BS102">
        <v>734</v>
      </c>
      <c r="BT102">
        <v>0</v>
      </c>
      <c r="BX102">
        <v>0.75</v>
      </c>
      <c r="BY102">
        <v>734</v>
      </c>
      <c r="BZ102">
        <v>0.6</v>
      </c>
      <c r="CA102">
        <v>734</v>
      </c>
      <c r="CF102">
        <v>0</v>
      </c>
      <c r="CH102">
        <v>0</v>
      </c>
      <c r="CJ102">
        <v>1</v>
      </c>
      <c r="CK102">
        <v>715</v>
      </c>
      <c r="CL102">
        <v>0</v>
      </c>
      <c r="CP102">
        <v>0.5</v>
      </c>
      <c r="CQ102">
        <v>715</v>
      </c>
      <c r="CR102">
        <v>0.4</v>
      </c>
      <c r="CS102">
        <v>715</v>
      </c>
      <c r="CT102">
        <v>0.5</v>
      </c>
      <c r="CU102">
        <v>724.5</v>
      </c>
      <c r="CZ102">
        <v>0</v>
      </c>
      <c r="DB102">
        <v>0</v>
      </c>
      <c r="DD102">
        <v>0</v>
      </c>
      <c r="DF102">
        <v>0</v>
      </c>
      <c r="DJ102">
        <v>0</v>
      </c>
      <c r="DL102">
        <v>0</v>
      </c>
      <c r="DN102">
        <v>0</v>
      </c>
      <c r="DP102">
        <v>0.33333333333333331</v>
      </c>
      <c r="DQ102">
        <v>724.5</v>
      </c>
      <c r="DR102">
        <v>0.3888888888888889</v>
      </c>
      <c r="DS102">
        <v>649.73076923076928</v>
      </c>
      <c r="DT102" s="2"/>
      <c r="DV102" s="2" t="s">
        <v>100</v>
      </c>
      <c r="DW102">
        <v>322</v>
      </c>
      <c r="DY102">
        <v>108</v>
      </c>
      <c r="DZ102">
        <v>215</v>
      </c>
      <c r="EC102">
        <v>284</v>
      </c>
      <c r="ED102">
        <v>284</v>
      </c>
    </row>
    <row r="103" spans="1:134" x14ac:dyDescent="0.3">
      <c r="A103" s="2" t="s">
        <v>101</v>
      </c>
      <c r="B103">
        <v>3.8</v>
      </c>
      <c r="C103">
        <v>1152.9000000000001</v>
      </c>
      <c r="D103">
        <v>4</v>
      </c>
      <c r="E103">
        <v>1229.2222222222222</v>
      </c>
      <c r="F103">
        <v>3.5</v>
      </c>
      <c r="G103">
        <v>1054.7</v>
      </c>
      <c r="H103">
        <v>3.7666666666666666</v>
      </c>
      <c r="I103">
        <v>1142.7241379310344</v>
      </c>
      <c r="J103">
        <v>4.4000000000000004</v>
      </c>
      <c r="K103">
        <v>1246.8</v>
      </c>
      <c r="L103">
        <v>5</v>
      </c>
      <c r="M103">
        <v>1224.1111111111111</v>
      </c>
      <c r="N103">
        <v>3.8</v>
      </c>
      <c r="O103">
        <v>988.5</v>
      </c>
      <c r="P103">
        <v>4.3793103448275863</v>
      </c>
      <c r="Q103">
        <v>1150.6896551724137</v>
      </c>
      <c r="R103">
        <v>4.0677966101694913</v>
      </c>
      <c r="S103">
        <v>1146.7068965517242</v>
      </c>
      <c r="T103">
        <v>2.4</v>
      </c>
      <c r="U103">
        <v>736.875</v>
      </c>
      <c r="V103">
        <v>1.5</v>
      </c>
      <c r="W103">
        <v>404.25</v>
      </c>
      <c r="X103">
        <v>2.2000000000000002</v>
      </c>
      <c r="Y103">
        <v>588.375</v>
      </c>
      <c r="Z103">
        <v>2.0333333333333332</v>
      </c>
      <c r="AA103">
        <v>576.5</v>
      </c>
      <c r="AB103">
        <v>1.2</v>
      </c>
      <c r="AC103">
        <v>505.57142857142856</v>
      </c>
      <c r="AD103">
        <v>1.1111111111111112</v>
      </c>
      <c r="AE103">
        <v>408.83333333333331</v>
      </c>
      <c r="AF103">
        <v>2.1</v>
      </c>
      <c r="AG103">
        <v>571</v>
      </c>
      <c r="AH103">
        <v>1.4827586206896552</v>
      </c>
      <c r="AI103">
        <v>502.85714285714283</v>
      </c>
      <c r="AJ103">
        <v>1.7627118644067796</v>
      </c>
      <c r="AK103">
        <v>542.13333333333333</v>
      </c>
      <c r="AL103">
        <v>2.9152542372881354</v>
      </c>
      <c r="AM103">
        <v>882.57281553398059</v>
      </c>
      <c r="AN103">
        <v>3</v>
      </c>
      <c r="AO103">
        <v>806.5</v>
      </c>
      <c r="AP103">
        <v>2.9</v>
      </c>
      <c r="AQ103">
        <v>796.9</v>
      </c>
      <c r="AR103">
        <v>2.4</v>
      </c>
      <c r="AS103">
        <v>674.7</v>
      </c>
      <c r="AT103">
        <v>2.7666666666666666</v>
      </c>
      <c r="AU103">
        <v>759.36666666666667</v>
      </c>
      <c r="AV103">
        <v>2.2999999999999998</v>
      </c>
      <c r="AW103">
        <v>791.125</v>
      </c>
      <c r="AX103">
        <v>2.1111111111111112</v>
      </c>
      <c r="AY103">
        <v>659.5</v>
      </c>
      <c r="AZ103">
        <v>2.7</v>
      </c>
      <c r="BA103">
        <v>677.4</v>
      </c>
      <c r="BB103">
        <v>2.3793103448275863</v>
      </c>
      <c r="BC103">
        <v>706.88461538461536</v>
      </c>
      <c r="BD103">
        <v>2.5762711864406778</v>
      </c>
      <c r="BE103">
        <v>735</v>
      </c>
      <c r="BF103">
        <v>2.5762711864406778</v>
      </c>
      <c r="BG103">
        <v>735</v>
      </c>
      <c r="BH103">
        <v>2.8022598870056497</v>
      </c>
      <c r="BI103">
        <v>830.59748427672957</v>
      </c>
      <c r="BT103">
        <v>2</v>
      </c>
      <c r="BU103">
        <v>551</v>
      </c>
      <c r="BX103">
        <v>2</v>
      </c>
      <c r="BY103">
        <v>551</v>
      </c>
      <c r="BZ103">
        <v>2</v>
      </c>
      <c r="CA103">
        <v>551</v>
      </c>
      <c r="CL103">
        <v>3</v>
      </c>
      <c r="CM103">
        <v>974</v>
      </c>
      <c r="CP103">
        <v>3</v>
      </c>
      <c r="CQ103">
        <v>974</v>
      </c>
      <c r="CR103">
        <v>3</v>
      </c>
      <c r="CS103">
        <v>974</v>
      </c>
      <c r="CT103">
        <v>2.5</v>
      </c>
      <c r="CU103">
        <v>762.5</v>
      </c>
      <c r="DF103">
        <v>6</v>
      </c>
      <c r="DG103">
        <v>1554</v>
      </c>
      <c r="DJ103">
        <v>6</v>
      </c>
      <c r="DK103">
        <v>1554</v>
      </c>
      <c r="DL103">
        <v>6</v>
      </c>
      <c r="DM103">
        <v>1554</v>
      </c>
      <c r="DN103">
        <v>6</v>
      </c>
      <c r="DO103">
        <v>1554</v>
      </c>
      <c r="DP103">
        <v>3.6666666666666665</v>
      </c>
      <c r="DQ103">
        <v>1026.3333333333333</v>
      </c>
      <c r="DR103">
        <v>2.8166666666666669</v>
      </c>
      <c r="DS103">
        <v>834.22222222222217</v>
      </c>
      <c r="DT103" s="2"/>
      <c r="DV103" s="2" t="s">
        <v>101</v>
      </c>
      <c r="DW103">
        <v>295.71428571428572</v>
      </c>
      <c r="DX103">
        <v>235</v>
      </c>
      <c r="DY103">
        <v>198.375</v>
      </c>
      <c r="DZ103">
        <v>241.28571428571428</v>
      </c>
      <c r="EA103">
        <v>308.10000000000002</v>
      </c>
      <c r="EB103">
        <v>238.44444444444446</v>
      </c>
      <c r="EC103">
        <v>285.3</v>
      </c>
      <c r="ED103">
        <v>278.62068965517244</v>
      </c>
    </row>
    <row r="104" spans="1:134" x14ac:dyDescent="0.3">
      <c r="A104" s="2" t="s">
        <v>102</v>
      </c>
      <c r="B104">
        <v>3.9</v>
      </c>
      <c r="C104">
        <v>1288.5</v>
      </c>
      <c r="D104">
        <v>4.8888888888888893</v>
      </c>
      <c r="E104">
        <v>1246.3333333333333</v>
      </c>
      <c r="F104">
        <v>3.3</v>
      </c>
      <c r="G104">
        <v>896.7</v>
      </c>
      <c r="H104">
        <v>4</v>
      </c>
      <c r="I104">
        <v>1129.3333333333333</v>
      </c>
      <c r="J104">
        <v>4.5555555555555554</v>
      </c>
      <c r="K104">
        <v>1147.7777777777778</v>
      </c>
      <c r="L104">
        <v>4.666666666666667</v>
      </c>
      <c r="M104">
        <v>1040.2222222222222</v>
      </c>
      <c r="N104">
        <v>4.0999999999999996</v>
      </c>
      <c r="O104">
        <v>1197.3333333333333</v>
      </c>
      <c r="P104">
        <v>4.4285714285714288</v>
      </c>
      <c r="Q104">
        <v>1128.4444444444443</v>
      </c>
      <c r="R104">
        <v>4.2105263157894735</v>
      </c>
      <c r="S104">
        <v>1128.8888888888889</v>
      </c>
      <c r="T104">
        <v>2.6</v>
      </c>
      <c r="U104">
        <v>1021.5714285714286</v>
      </c>
      <c r="V104">
        <v>2.1111111111111112</v>
      </c>
      <c r="W104">
        <v>670.85714285714289</v>
      </c>
      <c r="X104">
        <v>3.9</v>
      </c>
      <c r="Y104">
        <v>1152</v>
      </c>
      <c r="Z104">
        <v>2.896551724137931</v>
      </c>
      <c r="AA104">
        <v>957.40909090909088</v>
      </c>
      <c r="AB104">
        <v>2.2222222222222223</v>
      </c>
      <c r="AC104">
        <v>723</v>
      </c>
      <c r="AD104">
        <v>2.4444444444444446</v>
      </c>
      <c r="AE104">
        <v>895.14285714285711</v>
      </c>
      <c r="AF104">
        <v>3.2</v>
      </c>
      <c r="AG104">
        <v>936.5</v>
      </c>
      <c r="AH104">
        <v>2.6428571428571428</v>
      </c>
      <c r="AI104">
        <v>849.6521739130435</v>
      </c>
      <c r="AJ104">
        <v>2.7719298245614037</v>
      </c>
      <c r="AK104">
        <v>902.33333333333337</v>
      </c>
      <c r="AL104">
        <v>3.4912280701754388</v>
      </c>
      <c r="AM104">
        <v>1025.909090909091</v>
      </c>
      <c r="AN104">
        <v>1.7</v>
      </c>
      <c r="AO104">
        <v>592.5</v>
      </c>
      <c r="AP104">
        <v>2</v>
      </c>
      <c r="AQ104">
        <v>614.28571428571433</v>
      </c>
      <c r="AR104">
        <v>1.4</v>
      </c>
      <c r="AS104">
        <v>565.28571428571433</v>
      </c>
      <c r="AT104">
        <v>1.6896551724137931</v>
      </c>
      <c r="AU104">
        <v>590.77272727272725</v>
      </c>
      <c r="AV104">
        <v>2.4444444444444446</v>
      </c>
      <c r="AW104">
        <v>632.125</v>
      </c>
      <c r="AX104">
        <v>1.5555555555555556</v>
      </c>
      <c r="AY104">
        <v>527.42857142857144</v>
      </c>
      <c r="AZ104">
        <v>1.6</v>
      </c>
      <c r="BA104">
        <v>477.875</v>
      </c>
      <c r="BB104">
        <v>1.8571428571428572</v>
      </c>
      <c r="BC104">
        <v>546.60869565217388</v>
      </c>
      <c r="BD104">
        <v>1.7719298245614035</v>
      </c>
      <c r="BE104">
        <v>568.20000000000005</v>
      </c>
      <c r="BF104">
        <v>1.7719298245614035</v>
      </c>
      <c r="BG104">
        <v>568.20000000000005</v>
      </c>
      <c r="BH104">
        <v>2.9181286549707601</v>
      </c>
      <c r="BI104">
        <v>882.875</v>
      </c>
      <c r="BL104">
        <v>7</v>
      </c>
      <c r="BM104">
        <v>2017</v>
      </c>
      <c r="BP104">
        <v>7</v>
      </c>
      <c r="BQ104">
        <v>2017</v>
      </c>
      <c r="BR104">
        <v>2</v>
      </c>
      <c r="BS104">
        <v>775</v>
      </c>
      <c r="BT104">
        <v>6</v>
      </c>
      <c r="BU104">
        <v>1518</v>
      </c>
      <c r="BX104">
        <v>4</v>
      </c>
      <c r="BY104">
        <v>1146.5</v>
      </c>
      <c r="BZ104">
        <v>5</v>
      </c>
      <c r="CA104">
        <v>1436.6666666666667</v>
      </c>
      <c r="CD104">
        <v>1</v>
      </c>
      <c r="CE104">
        <v>189</v>
      </c>
      <c r="CH104">
        <v>1</v>
      </c>
      <c r="CI104">
        <v>189</v>
      </c>
      <c r="CJ104">
        <v>0</v>
      </c>
      <c r="CL104">
        <v>1</v>
      </c>
      <c r="CM104">
        <v>180</v>
      </c>
      <c r="CP104">
        <v>0.5</v>
      </c>
      <c r="CQ104">
        <v>180</v>
      </c>
      <c r="CR104">
        <v>0.66666666666666663</v>
      </c>
      <c r="CS104">
        <v>184.5</v>
      </c>
      <c r="CT104">
        <v>2.8333333333333335</v>
      </c>
      <c r="CU104">
        <v>935.8</v>
      </c>
      <c r="CX104">
        <v>3</v>
      </c>
      <c r="CY104">
        <v>950</v>
      </c>
      <c r="DB104">
        <v>3</v>
      </c>
      <c r="DC104">
        <v>950</v>
      </c>
      <c r="DD104">
        <v>2</v>
      </c>
      <c r="DE104">
        <v>614</v>
      </c>
      <c r="DF104">
        <v>1</v>
      </c>
      <c r="DG104">
        <v>382</v>
      </c>
      <c r="DJ104">
        <v>1.5</v>
      </c>
      <c r="DK104">
        <v>498</v>
      </c>
      <c r="DL104">
        <v>2</v>
      </c>
      <c r="DM104">
        <v>648.66666666666663</v>
      </c>
      <c r="DN104">
        <v>2</v>
      </c>
      <c r="DO104">
        <v>648.66666666666663</v>
      </c>
      <c r="DP104">
        <v>2.5555555555555554</v>
      </c>
      <c r="DQ104">
        <v>828.125</v>
      </c>
      <c r="DR104">
        <v>2.9</v>
      </c>
      <c r="DS104">
        <v>879.99342105263156</v>
      </c>
      <c r="DT104" s="2"/>
      <c r="DV104" s="2" t="s">
        <v>102</v>
      </c>
      <c r="DW104">
        <v>332.5</v>
      </c>
      <c r="DX104">
        <v>287.28571428571428</v>
      </c>
      <c r="DY104">
        <v>246.125</v>
      </c>
      <c r="DZ104">
        <v>288.69565217391306</v>
      </c>
      <c r="EA104">
        <v>258</v>
      </c>
      <c r="EB104">
        <v>231.88888888888889</v>
      </c>
      <c r="EC104">
        <v>243.88888888888889</v>
      </c>
      <c r="ED104">
        <v>244.59259259259258</v>
      </c>
    </row>
    <row r="105" spans="1:134" x14ac:dyDescent="0.3">
      <c r="A105" s="2" t="s">
        <v>103</v>
      </c>
      <c r="B105">
        <v>4.3</v>
      </c>
      <c r="C105">
        <v>1038</v>
      </c>
      <c r="D105">
        <v>4.2222222222222223</v>
      </c>
      <c r="E105">
        <v>1103.1111111111111</v>
      </c>
      <c r="F105">
        <v>4.4000000000000004</v>
      </c>
      <c r="G105">
        <v>1280.8888888888889</v>
      </c>
      <c r="H105">
        <v>4.3103448275862073</v>
      </c>
      <c r="I105">
        <v>1140.6666666666667</v>
      </c>
      <c r="J105">
        <v>3.25</v>
      </c>
      <c r="K105">
        <v>791.125</v>
      </c>
      <c r="L105">
        <v>4.4000000000000004</v>
      </c>
      <c r="M105">
        <v>1136.0999999999999</v>
      </c>
      <c r="N105">
        <v>4.625</v>
      </c>
      <c r="O105">
        <v>1104.625</v>
      </c>
      <c r="P105">
        <v>4.115384615384615</v>
      </c>
      <c r="Q105">
        <v>1020.2692307692307</v>
      </c>
      <c r="R105">
        <v>4.2181818181818178</v>
      </c>
      <c r="S105">
        <v>1081.6037735849056</v>
      </c>
      <c r="T105">
        <v>3.1</v>
      </c>
      <c r="U105">
        <v>946.75</v>
      </c>
      <c r="V105">
        <v>2.6666666666666665</v>
      </c>
      <c r="W105">
        <v>749.57142857142856</v>
      </c>
      <c r="X105">
        <v>2.1</v>
      </c>
      <c r="Y105">
        <v>847.4</v>
      </c>
      <c r="Z105">
        <v>2.6206896551724137</v>
      </c>
      <c r="AA105">
        <v>852.9</v>
      </c>
      <c r="AB105">
        <v>3</v>
      </c>
      <c r="AC105">
        <v>791.28571428571433</v>
      </c>
      <c r="AD105">
        <v>2.4</v>
      </c>
      <c r="AE105">
        <v>902.42857142857144</v>
      </c>
      <c r="AF105">
        <v>3.125</v>
      </c>
      <c r="AG105">
        <v>936.83333333333337</v>
      </c>
      <c r="AH105">
        <v>2.8076923076923075</v>
      </c>
      <c r="AI105">
        <v>873.85</v>
      </c>
      <c r="AJ105">
        <v>2.709090909090909</v>
      </c>
      <c r="AK105">
        <v>863.375</v>
      </c>
      <c r="AL105">
        <v>3.4636363636363638</v>
      </c>
      <c r="AM105">
        <v>987.74193548387098</v>
      </c>
      <c r="AN105">
        <v>4.4000000000000004</v>
      </c>
      <c r="AO105">
        <v>943.2</v>
      </c>
      <c r="AP105">
        <v>4.5555555555555554</v>
      </c>
      <c r="AQ105">
        <v>1111.1111111111111</v>
      </c>
      <c r="AR105">
        <v>4.4000000000000004</v>
      </c>
      <c r="AS105">
        <v>1120</v>
      </c>
      <c r="AT105">
        <v>4.4482758620689653</v>
      </c>
      <c r="AU105">
        <v>1056.2758620689656</v>
      </c>
      <c r="AV105">
        <v>4.125</v>
      </c>
      <c r="AW105">
        <v>1092.5</v>
      </c>
      <c r="AX105">
        <v>4.0999999999999996</v>
      </c>
      <c r="AY105">
        <v>1115.2</v>
      </c>
      <c r="AZ105">
        <v>3.875</v>
      </c>
      <c r="BA105">
        <v>1135.5</v>
      </c>
      <c r="BB105">
        <v>4.0384615384615383</v>
      </c>
      <c r="BC105">
        <v>1114.4615384615386</v>
      </c>
      <c r="BD105">
        <v>4.2545454545454549</v>
      </c>
      <c r="BE105">
        <v>1083.7818181818182</v>
      </c>
      <c r="BF105">
        <v>4.2545454545454549</v>
      </c>
      <c r="BG105">
        <v>1083.7818181818182</v>
      </c>
      <c r="BH105">
        <v>3.7272727272727271</v>
      </c>
      <c r="BI105">
        <v>1023.4324324324324</v>
      </c>
      <c r="BL105">
        <v>6</v>
      </c>
      <c r="BM105">
        <v>1434</v>
      </c>
      <c r="BP105">
        <v>6</v>
      </c>
      <c r="BQ105">
        <v>1434</v>
      </c>
      <c r="BR105">
        <v>4</v>
      </c>
      <c r="BS105">
        <v>1023</v>
      </c>
      <c r="BV105">
        <v>4.5</v>
      </c>
      <c r="BW105">
        <v>2068</v>
      </c>
      <c r="BX105">
        <v>4.25</v>
      </c>
      <c r="BY105">
        <v>1371.3333333333333</v>
      </c>
      <c r="BZ105">
        <v>4.5999999999999996</v>
      </c>
      <c r="CA105">
        <v>1387</v>
      </c>
      <c r="CD105">
        <v>1</v>
      </c>
      <c r="CE105">
        <v>379</v>
      </c>
      <c r="CH105">
        <v>1</v>
      </c>
      <c r="CI105">
        <v>379</v>
      </c>
      <c r="CJ105">
        <v>2.5</v>
      </c>
      <c r="CK105">
        <v>724.5</v>
      </c>
      <c r="CN105">
        <v>3</v>
      </c>
      <c r="CO105">
        <v>1789</v>
      </c>
      <c r="CP105">
        <v>2.75</v>
      </c>
      <c r="CQ105">
        <v>1079.3333333333333</v>
      </c>
      <c r="CR105">
        <v>2.4</v>
      </c>
      <c r="CS105">
        <v>904.25</v>
      </c>
      <c r="CT105">
        <v>3.5</v>
      </c>
      <c r="CU105">
        <v>1145.625</v>
      </c>
      <c r="CX105">
        <v>6</v>
      </c>
      <c r="CY105">
        <v>1493</v>
      </c>
      <c r="DB105">
        <v>6</v>
      </c>
      <c r="DC105">
        <v>1493</v>
      </c>
      <c r="DD105">
        <v>6</v>
      </c>
      <c r="DE105">
        <v>1711</v>
      </c>
      <c r="DH105">
        <v>7.5</v>
      </c>
      <c r="DI105">
        <v>1833.5</v>
      </c>
      <c r="DJ105">
        <v>6.75</v>
      </c>
      <c r="DK105">
        <v>1772.25</v>
      </c>
      <c r="DL105">
        <v>6.6</v>
      </c>
      <c r="DM105">
        <v>1716.4</v>
      </c>
      <c r="DN105">
        <v>6.6</v>
      </c>
      <c r="DO105">
        <v>1716.4</v>
      </c>
      <c r="DP105">
        <v>4.5333333333333332</v>
      </c>
      <c r="DQ105">
        <v>1365.1538461538462</v>
      </c>
      <c r="DR105">
        <v>3.7944444444444443</v>
      </c>
      <c r="DS105">
        <v>1051.024844720497</v>
      </c>
      <c r="DT105" s="2"/>
      <c r="DV105" s="2" t="s">
        <v>103</v>
      </c>
      <c r="DW105">
        <v>283.71428571428572</v>
      </c>
      <c r="DX105">
        <v>246.28571428571428</v>
      </c>
      <c r="DY105">
        <v>211.5</v>
      </c>
      <c r="DZ105">
        <v>248.95</v>
      </c>
      <c r="EA105">
        <v>239.25</v>
      </c>
      <c r="EB105">
        <v>203.8</v>
      </c>
      <c r="EC105">
        <v>274.625</v>
      </c>
      <c r="ED105">
        <v>236.5</v>
      </c>
    </row>
    <row r="106" spans="1:134" x14ac:dyDescent="0.3">
      <c r="A106" s="2" t="s">
        <v>104</v>
      </c>
      <c r="B106">
        <v>2.6</v>
      </c>
      <c r="C106">
        <v>1093.3333333333333</v>
      </c>
      <c r="D106">
        <v>3.2222222222222223</v>
      </c>
      <c r="E106">
        <v>1111.7142857142858</v>
      </c>
      <c r="F106">
        <v>3.4444444444444446</v>
      </c>
      <c r="G106">
        <v>1162.6666666666667</v>
      </c>
      <c r="H106">
        <v>3.0714285714285716</v>
      </c>
      <c r="I106">
        <v>1122</v>
      </c>
      <c r="J106">
        <v>5</v>
      </c>
      <c r="K106">
        <v>1330.8</v>
      </c>
      <c r="L106">
        <v>3</v>
      </c>
      <c r="M106">
        <v>735.88888888888891</v>
      </c>
      <c r="N106">
        <v>3.5555555555555554</v>
      </c>
      <c r="O106">
        <v>1012.5</v>
      </c>
      <c r="P106">
        <v>3.8620689655172415</v>
      </c>
      <c r="Q106">
        <v>1038.1851851851852</v>
      </c>
      <c r="R106">
        <v>3.4736842105263159</v>
      </c>
      <c r="S106">
        <v>1072.804347826087</v>
      </c>
      <c r="T106">
        <v>3</v>
      </c>
      <c r="U106">
        <v>889.375</v>
      </c>
      <c r="V106">
        <v>1.8888888888888888</v>
      </c>
      <c r="W106">
        <v>932.75</v>
      </c>
      <c r="X106">
        <v>2</v>
      </c>
      <c r="Y106">
        <v>615.42857142857144</v>
      </c>
      <c r="Z106">
        <v>2.3214285714285716</v>
      </c>
      <c r="AA106">
        <v>797.57894736842104</v>
      </c>
      <c r="AB106">
        <v>1</v>
      </c>
      <c r="AC106">
        <v>695</v>
      </c>
      <c r="AD106">
        <v>3.2</v>
      </c>
      <c r="AE106">
        <v>1115.1666666666667</v>
      </c>
      <c r="AF106">
        <v>2.3333333333333335</v>
      </c>
      <c r="AG106">
        <v>698</v>
      </c>
      <c r="AH106">
        <v>2.1724137931034484</v>
      </c>
      <c r="AI106">
        <v>844.52941176470586</v>
      </c>
      <c r="AJ106">
        <v>2.2456140350877192</v>
      </c>
      <c r="AK106">
        <v>819.75</v>
      </c>
      <c r="AL106">
        <v>2.8596491228070176</v>
      </c>
      <c r="AM106">
        <v>961.70731707317077</v>
      </c>
      <c r="AN106">
        <v>2.6</v>
      </c>
      <c r="AO106">
        <v>586.1</v>
      </c>
      <c r="AP106">
        <v>1.7777777777777777</v>
      </c>
      <c r="AQ106">
        <v>671.85714285714289</v>
      </c>
      <c r="AR106">
        <v>2.2222222222222223</v>
      </c>
      <c r="AS106">
        <v>720.28571428571433</v>
      </c>
      <c r="AT106">
        <v>2.2142857142857144</v>
      </c>
      <c r="AU106">
        <v>650.25</v>
      </c>
      <c r="AV106">
        <v>2.5</v>
      </c>
      <c r="AW106">
        <v>843.375</v>
      </c>
      <c r="AX106">
        <v>2.8</v>
      </c>
      <c r="AY106">
        <v>938.875</v>
      </c>
      <c r="AZ106">
        <v>2.5555555555555554</v>
      </c>
      <c r="BA106">
        <v>757.875</v>
      </c>
      <c r="BB106">
        <v>2.6206896551724137</v>
      </c>
      <c r="BC106">
        <v>846.70833333333337</v>
      </c>
      <c r="BD106">
        <v>2.4210526315789473</v>
      </c>
      <c r="BE106">
        <v>748.47916666666663</v>
      </c>
      <c r="BF106">
        <v>2.4210526315789473</v>
      </c>
      <c r="BG106">
        <v>748.47916666666663</v>
      </c>
      <c r="BH106">
        <v>2.7134502923976607</v>
      </c>
      <c r="BI106">
        <v>882.97692307692307</v>
      </c>
      <c r="BL106">
        <v>0</v>
      </c>
      <c r="BN106">
        <v>4</v>
      </c>
      <c r="BO106">
        <v>492</v>
      </c>
      <c r="BP106">
        <v>2</v>
      </c>
      <c r="BQ106">
        <v>492</v>
      </c>
      <c r="BV106">
        <v>0</v>
      </c>
      <c r="BX106">
        <v>0</v>
      </c>
      <c r="BZ106">
        <v>1.3333333333333333</v>
      </c>
      <c r="CA106">
        <v>492</v>
      </c>
      <c r="CD106">
        <v>5</v>
      </c>
      <c r="CE106">
        <v>1599</v>
      </c>
      <c r="CF106">
        <v>0</v>
      </c>
      <c r="CH106">
        <v>2.5</v>
      </c>
      <c r="CI106">
        <v>1599</v>
      </c>
      <c r="CN106">
        <v>7</v>
      </c>
      <c r="CO106">
        <v>1989</v>
      </c>
      <c r="CP106">
        <v>7</v>
      </c>
      <c r="CQ106">
        <v>1989</v>
      </c>
      <c r="CR106">
        <v>4</v>
      </c>
      <c r="CS106">
        <v>1794</v>
      </c>
      <c r="CT106">
        <v>2.6666666666666665</v>
      </c>
      <c r="CU106">
        <v>1360</v>
      </c>
      <c r="CX106">
        <v>3</v>
      </c>
      <c r="CY106">
        <v>580</v>
      </c>
      <c r="CZ106">
        <v>5</v>
      </c>
      <c r="DA106">
        <v>1331</v>
      </c>
      <c r="DB106">
        <v>4</v>
      </c>
      <c r="DC106">
        <v>955.5</v>
      </c>
      <c r="DH106">
        <v>0</v>
      </c>
      <c r="DJ106">
        <v>0</v>
      </c>
      <c r="DL106">
        <v>2.6666666666666665</v>
      </c>
      <c r="DM106">
        <v>955.5</v>
      </c>
      <c r="DN106">
        <v>2.6666666666666665</v>
      </c>
      <c r="DO106">
        <v>955.5</v>
      </c>
      <c r="DP106">
        <v>2.6666666666666665</v>
      </c>
      <c r="DQ106">
        <v>1198.2</v>
      </c>
      <c r="DR106">
        <v>2.7111111111111112</v>
      </c>
      <c r="DS106">
        <v>894.6518518518518</v>
      </c>
      <c r="DT106" s="2"/>
      <c r="DV106" s="2" t="s">
        <v>104</v>
      </c>
      <c r="DW106">
        <v>283.5</v>
      </c>
      <c r="DX106">
        <v>214.83333333333334</v>
      </c>
      <c r="DY106">
        <v>248.28571428571428</v>
      </c>
      <c r="DZ106">
        <v>244.76470588235293</v>
      </c>
      <c r="EA106">
        <v>293.3</v>
      </c>
      <c r="EB106">
        <v>217.66666666666666</v>
      </c>
      <c r="EC106">
        <v>303.75</v>
      </c>
      <c r="ED106">
        <v>271.18518518518516</v>
      </c>
    </row>
    <row r="107" spans="1:134" x14ac:dyDescent="0.3">
      <c r="A107" s="2" t="s">
        <v>105</v>
      </c>
      <c r="B107">
        <v>6.1</v>
      </c>
      <c r="C107">
        <v>1830.4444444444443</v>
      </c>
      <c r="D107">
        <v>4.125</v>
      </c>
      <c r="E107">
        <v>1539.8571428571429</v>
      </c>
      <c r="F107">
        <v>4</v>
      </c>
      <c r="G107">
        <v>1378.125</v>
      </c>
      <c r="H107">
        <v>4.7857142857142856</v>
      </c>
      <c r="I107">
        <v>1594.9166666666667</v>
      </c>
      <c r="J107">
        <v>6.1111111111111107</v>
      </c>
      <c r="K107">
        <v>1662.7777777777778</v>
      </c>
      <c r="L107">
        <v>5.8888888888888893</v>
      </c>
      <c r="M107">
        <v>1693.5555555555557</v>
      </c>
      <c r="N107">
        <v>4</v>
      </c>
      <c r="O107">
        <v>1106.7777777777778</v>
      </c>
      <c r="P107">
        <v>5.333333333333333</v>
      </c>
      <c r="Q107">
        <v>1487.7037037037037</v>
      </c>
      <c r="R107">
        <v>5.0545454545454547</v>
      </c>
      <c r="S107">
        <v>1538.1568627450981</v>
      </c>
      <c r="T107">
        <v>1.3</v>
      </c>
      <c r="U107">
        <v>705.2</v>
      </c>
      <c r="V107">
        <v>2.75</v>
      </c>
      <c r="W107">
        <v>917.85714285714289</v>
      </c>
      <c r="X107">
        <v>3.3</v>
      </c>
      <c r="Y107">
        <v>1278</v>
      </c>
      <c r="Z107">
        <v>2.4285714285714284</v>
      </c>
      <c r="AA107">
        <v>994.57894736842104</v>
      </c>
      <c r="AB107">
        <v>1.4444444444444444</v>
      </c>
      <c r="AC107">
        <v>764.2</v>
      </c>
      <c r="AD107">
        <v>1.6666666666666667</v>
      </c>
      <c r="AE107">
        <v>720.83333333333337</v>
      </c>
      <c r="AF107">
        <v>2.8888888888888888</v>
      </c>
      <c r="AG107">
        <v>876.66666666666663</v>
      </c>
      <c r="AH107">
        <v>2</v>
      </c>
      <c r="AI107">
        <v>801.8</v>
      </c>
      <c r="AJ107">
        <v>2.2181818181818183</v>
      </c>
      <c r="AK107">
        <v>895.71794871794873</v>
      </c>
      <c r="AL107">
        <v>3.6363636363636362</v>
      </c>
      <c r="AM107">
        <v>1259.7666666666667</v>
      </c>
      <c r="AN107">
        <v>2.7</v>
      </c>
      <c r="AO107">
        <v>832.1</v>
      </c>
      <c r="AP107">
        <v>3</v>
      </c>
      <c r="AQ107">
        <v>937.625</v>
      </c>
      <c r="AR107">
        <v>3</v>
      </c>
      <c r="AS107">
        <v>918.6</v>
      </c>
      <c r="AT107">
        <v>2.8928571428571428</v>
      </c>
      <c r="AU107">
        <v>893.14285714285711</v>
      </c>
      <c r="AV107">
        <v>2.6666666666666665</v>
      </c>
      <c r="AW107">
        <v>936.88888888888891</v>
      </c>
      <c r="AX107">
        <v>3.3333333333333335</v>
      </c>
      <c r="AY107">
        <v>1069.6666666666667</v>
      </c>
      <c r="AZ107">
        <v>2.8888888888888888</v>
      </c>
      <c r="BA107">
        <v>845.88888888888891</v>
      </c>
      <c r="BB107">
        <v>2.9629629629629628</v>
      </c>
      <c r="BC107">
        <v>950.81481481481478</v>
      </c>
      <c r="BD107">
        <v>2.9272727272727272</v>
      </c>
      <c r="BE107">
        <v>921.4545454545455</v>
      </c>
      <c r="BF107">
        <v>2.9272727272727272</v>
      </c>
      <c r="BG107">
        <v>921.4545454545455</v>
      </c>
      <c r="BH107">
        <v>3.4</v>
      </c>
      <c r="BI107">
        <v>1131.4413793103449</v>
      </c>
      <c r="BL107">
        <v>3</v>
      </c>
      <c r="BM107">
        <v>2232</v>
      </c>
      <c r="BP107">
        <v>3</v>
      </c>
      <c r="BQ107">
        <v>2232</v>
      </c>
      <c r="BR107">
        <v>2</v>
      </c>
      <c r="BS107">
        <v>482</v>
      </c>
      <c r="BT107">
        <v>5</v>
      </c>
      <c r="BU107">
        <v>1930</v>
      </c>
      <c r="BV107">
        <v>7</v>
      </c>
      <c r="BW107">
        <v>2015</v>
      </c>
      <c r="BX107">
        <v>4.666666666666667</v>
      </c>
      <c r="BY107">
        <v>1475.6666666666667</v>
      </c>
      <c r="BZ107">
        <v>4</v>
      </c>
      <c r="CA107">
        <v>1664.75</v>
      </c>
      <c r="CD107">
        <v>3</v>
      </c>
      <c r="CE107">
        <v>1876</v>
      </c>
      <c r="CH107">
        <v>3</v>
      </c>
      <c r="CI107">
        <v>1876</v>
      </c>
      <c r="CJ107">
        <v>5</v>
      </c>
      <c r="CK107">
        <v>1607</v>
      </c>
      <c r="CL107">
        <v>1</v>
      </c>
      <c r="CM107">
        <v>390</v>
      </c>
      <c r="CN107">
        <v>1</v>
      </c>
      <c r="CO107">
        <v>148</v>
      </c>
      <c r="CP107">
        <v>2.3333333333333335</v>
      </c>
      <c r="CQ107">
        <v>715</v>
      </c>
      <c r="CR107">
        <v>2.6</v>
      </c>
      <c r="CS107">
        <v>1005.25</v>
      </c>
      <c r="CT107">
        <v>3.3</v>
      </c>
      <c r="CU107">
        <v>1335</v>
      </c>
      <c r="CX107">
        <v>7</v>
      </c>
      <c r="CY107">
        <v>1657</v>
      </c>
      <c r="DB107">
        <v>7</v>
      </c>
      <c r="DC107">
        <v>1657</v>
      </c>
      <c r="DD107">
        <v>6</v>
      </c>
      <c r="DE107">
        <v>2133</v>
      </c>
      <c r="DF107">
        <v>2</v>
      </c>
      <c r="DG107">
        <v>508</v>
      </c>
      <c r="DH107">
        <v>6</v>
      </c>
      <c r="DI107">
        <v>1207</v>
      </c>
      <c r="DJ107">
        <v>4.666666666666667</v>
      </c>
      <c r="DK107">
        <v>1282.6666666666667</v>
      </c>
      <c r="DL107">
        <v>5.6</v>
      </c>
      <c r="DM107">
        <v>1432.4</v>
      </c>
      <c r="DN107">
        <v>5.6</v>
      </c>
      <c r="DO107">
        <v>1432.4</v>
      </c>
      <c r="DP107">
        <v>4.0666666666666664</v>
      </c>
      <c r="DQ107">
        <v>1372.4615384615386</v>
      </c>
      <c r="DR107">
        <v>3.4555555555555557</v>
      </c>
      <c r="DS107">
        <v>1151.2721518987341</v>
      </c>
      <c r="DT107" s="2"/>
      <c r="DV107" s="2" t="s">
        <v>105</v>
      </c>
      <c r="DW107">
        <v>320.8</v>
      </c>
      <c r="DX107">
        <v>292.16666666666669</v>
      </c>
      <c r="DY107">
        <v>303.44444444444446</v>
      </c>
      <c r="DZ107">
        <v>304.39999999999998</v>
      </c>
      <c r="EA107">
        <v>333.33333333333331</v>
      </c>
      <c r="EB107">
        <v>278</v>
      </c>
      <c r="EC107">
        <v>299.88888888888891</v>
      </c>
      <c r="ED107">
        <v>303.74074074074076</v>
      </c>
    </row>
    <row r="108" spans="1:134" x14ac:dyDescent="0.3">
      <c r="A108" s="2" t="s">
        <v>106</v>
      </c>
      <c r="B108">
        <v>2.4</v>
      </c>
      <c r="C108">
        <v>805.66666666666663</v>
      </c>
      <c r="D108">
        <v>2.5</v>
      </c>
      <c r="E108">
        <v>470.25</v>
      </c>
      <c r="F108">
        <v>4.0999999999999996</v>
      </c>
      <c r="G108">
        <v>1056.8571428571429</v>
      </c>
      <c r="H108">
        <v>3</v>
      </c>
      <c r="I108">
        <v>761.61904761904759</v>
      </c>
      <c r="J108">
        <v>2.4</v>
      </c>
      <c r="K108">
        <v>644</v>
      </c>
      <c r="L108">
        <v>4</v>
      </c>
      <c r="M108">
        <v>1098.8333333333333</v>
      </c>
      <c r="N108">
        <v>4.4000000000000004</v>
      </c>
      <c r="O108">
        <v>1051.125</v>
      </c>
      <c r="P108">
        <v>3.5862068965517242</v>
      </c>
      <c r="Q108">
        <v>943.3</v>
      </c>
      <c r="R108">
        <v>3.2881355932203391</v>
      </c>
      <c r="S108">
        <v>850.2439024390244</v>
      </c>
      <c r="T108">
        <v>2.8</v>
      </c>
      <c r="U108">
        <v>633.44444444444446</v>
      </c>
      <c r="V108">
        <v>1.2</v>
      </c>
      <c r="W108">
        <v>612.5</v>
      </c>
      <c r="X108">
        <v>3.1</v>
      </c>
      <c r="Y108">
        <v>689.25</v>
      </c>
      <c r="Z108">
        <v>2.3666666666666667</v>
      </c>
      <c r="AA108">
        <v>650.71428571428567</v>
      </c>
      <c r="AB108">
        <v>3.1</v>
      </c>
      <c r="AC108">
        <v>1311.2</v>
      </c>
      <c r="AD108">
        <v>3.2222222222222223</v>
      </c>
      <c r="AE108">
        <v>768.14285714285711</v>
      </c>
      <c r="AF108">
        <v>1.4</v>
      </c>
      <c r="AG108">
        <v>343.66666666666669</v>
      </c>
      <c r="AH108">
        <v>2.5517241379310347</v>
      </c>
      <c r="AI108">
        <v>777.5</v>
      </c>
      <c r="AJ108">
        <v>2.4576271186440679</v>
      </c>
      <c r="AK108">
        <v>709.23076923076928</v>
      </c>
      <c r="AL108">
        <v>2.8728813559322033</v>
      </c>
      <c r="AM108">
        <v>781.5</v>
      </c>
      <c r="AN108">
        <v>1.8</v>
      </c>
      <c r="AO108">
        <v>469</v>
      </c>
      <c r="AP108">
        <v>1.4</v>
      </c>
      <c r="AQ108">
        <v>423</v>
      </c>
      <c r="AR108">
        <v>1.4</v>
      </c>
      <c r="AS108">
        <v>321.57142857142856</v>
      </c>
      <c r="AT108">
        <v>1.5333333333333334</v>
      </c>
      <c r="AU108">
        <v>402.57894736842104</v>
      </c>
      <c r="AV108">
        <v>1.2</v>
      </c>
      <c r="AW108">
        <v>419.16666666666669</v>
      </c>
      <c r="AX108">
        <v>2.2222222222222223</v>
      </c>
      <c r="AY108">
        <v>549.42857142857144</v>
      </c>
      <c r="AZ108">
        <v>1.6</v>
      </c>
      <c r="BA108">
        <v>470.83333333333331</v>
      </c>
      <c r="BB108">
        <v>1.6551724137931034</v>
      </c>
      <c r="BC108">
        <v>483.4736842105263</v>
      </c>
      <c r="BD108">
        <v>1.5932203389830508</v>
      </c>
      <c r="BE108">
        <v>443.0263157894737</v>
      </c>
      <c r="BF108">
        <v>1.5932203389830508</v>
      </c>
      <c r="BG108">
        <v>443.0263157894737</v>
      </c>
      <c r="BH108">
        <v>2.4463276836158192</v>
      </c>
      <c r="BI108">
        <v>672.5</v>
      </c>
      <c r="BT108">
        <v>0</v>
      </c>
      <c r="BX108">
        <v>0</v>
      </c>
      <c r="BZ108">
        <v>0</v>
      </c>
      <c r="CL108">
        <v>3</v>
      </c>
      <c r="CM108">
        <v>381</v>
      </c>
      <c r="CP108">
        <v>3</v>
      </c>
      <c r="CQ108">
        <v>381</v>
      </c>
      <c r="CR108">
        <v>3</v>
      </c>
      <c r="CS108">
        <v>381</v>
      </c>
      <c r="CT108">
        <v>1.5</v>
      </c>
      <c r="CU108">
        <v>381</v>
      </c>
      <c r="DF108">
        <v>1</v>
      </c>
      <c r="DG108">
        <v>218</v>
      </c>
      <c r="DJ108">
        <v>1</v>
      </c>
      <c r="DK108">
        <v>218</v>
      </c>
      <c r="DL108">
        <v>1</v>
      </c>
      <c r="DM108">
        <v>218</v>
      </c>
      <c r="DN108">
        <v>1</v>
      </c>
      <c r="DO108">
        <v>218</v>
      </c>
      <c r="DP108">
        <v>1.3333333333333333</v>
      </c>
      <c r="DQ108">
        <v>299.5</v>
      </c>
      <c r="DR108">
        <v>2.4277777777777776</v>
      </c>
      <c r="DS108">
        <v>666.2833333333333</v>
      </c>
      <c r="DT108" s="2"/>
      <c r="DV108" s="2" t="s">
        <v>106</v>
      </c>
      <c r="DW108">
        <v>153.80000000000001</v>
      </c>
      <c r="DX108">
        <v>199.42857142857142</v>
      </c>
      <c r="DY108">
        <v>113.33333333333333</v>
      </c>
      <c r="DZ108">
        <v>158.05555555555554</v>
      </c>
      <c r="EA108">
        <v>146.16666666666666</v>
      </c>
      <c r="EB108">
        <v>170.33333333333334</v>
      </c>
      <c r="EC108">
        <v>207.5</v>
      </c>
      <c r="ED108">
        <v>177.95</v>
      </c>
    </row>
    <row r="109" spans="1:134" x14ac:dyDescent="0.3">
      <c r="A109" s="2" t="s">
        <v>107</v>
      </c>
      <c r="B109">
        <v>3.6</v>
      </c>
      <c r="C109">
        <v>1082.75</v>
      </c>
      <c r="D109">
        <v>2.6</v>
      </c>
      <c r="E109">
        <v>810.14285714285711</v>
      </c>
      <c r="F109">
        <v>2.8</v>
      </c>
      <c r="G109">
        <v>627.33333333333337</v>
      </c>
      <c r="H109">
        <v>3</v>
      </c>
      <c r="I109">
        <v>832.45833333333337</v>
      </c>
      <c r="J109">
        <v>3.4</v>
      </c>
      <c r="K109">
        <v>927.125</v>
      </c>
      <c r="L109">
        <v>2.1</v>
      </c>
      <c r="M109">
        <v>788</v>
      </c>
      <c r="N109">
        <v>2.6</v>
      </c>
      <c r="O109">
        <v>689.5</v>
      </c>
      <c r="P109">
        <v>2.7</v>
      </c>
      <c r="Q109">
        <v>802.77272727272725</v>
      </c>
      <c r="R109">
        <v>2.85</v>
      </c>
      <c r="S109">
        <v>818.26086956521738</v>
      </c>
      <c r="T109">
        <v>2.7</v>
      </c>
      <c r="U109">
        <v>786.42857142857144</v>
      </c>
      <c r="V109">
        <v>1.6</v>
      </c>
      <c r="W109">
        <v>659</v>
      </c>
      <c r="X109">
        <v>2.6</v>
      </c>
      <c r="Y109">
        <v>873.57142857142856</v>
      </c>
      <c r="Z109">
        <v>2.2999999999999998</v>
      </c>
      <c r="AA109">
        <v>778.7</v>
      </c>
      <c r="AB109">
        <v>1.9</v>
      </c>
      <c r="AC109">
        <v>632.33333333333337</v>
      </c>
      <c r="AD109">
        <v>1.5</v>
      </c>
      <c r="AE109">
        <v>552</v>
      </c>
      <c r="AF109">
        <v>2.2999999999999998</v>
      </c>
      <c r="AG109">
        <v>831.5</v>
      </c>
      <c r="AH109">
        <v>1.9</v>
      </c>
      <c r="AI109">
        <v>671.94444444444446</v>
      </c>
      <c r="AJ109">
        <v>2.1</v>
      </c>
      <c r="AK109">
        <v>728.13157894736844</v>
      </c>
      <c r="AL109">
        <v>2.4750000000000001</v>
      </c>
      <c r="AM109">
        <v>777.48809523809518</v>
      </c>
      <c r="AN109">
        <v>1.5</v>
      </c>
      <c r="AO109">
        <v>420</v>
      </c>
      <c r="AP109">
        <v>0.9</v>
      </c>
      <c r="AQ109">
        <v>374.8</v>
      </c>
      <c r="AR109">
        <v>1</v>
      </c>
      <c r="AS109">
        <v>387.5</v>
      </c>
      <c r="AT109">
        <v>1.1333333333333333</v>
      </c>
      <c r="AU109">
        <v>396.61111111111109</v>
      </c>
      <c r="AV109">
        <v>1.1000000000000001</v>
      </c>
      <c r="AW109">
        <v>330.5</v>
      </c>
      <c r="AX109">
        <v>0.9</v>
      </c>
      <c r="AY109">
        <v>503.25</v>
      </c>
      <c r="AZ109">
        <v>0.8</v>
      </c>
      <c r="BA109">
        <v>668.66666666666663</v>
      </c>
      <c r="BB109">
        <v>0.93333333333333335</v>
      </c>
      <c r="BC109">
        <v>461.69230769230768</v>
      </c>
      <c r="BD109">
        <v>1.0333333333333334</v>
      </c>
      <c r="BE109">
        <v>423.90322580645159</v>
      </c>
      <c r="BF109">
        <v>1.0333333333333334</v>
      </c>
      <c r="BG109">
        <v>423.90322580645159</v>
      </c>
      <c r="BH109">
        <v>1.9944444444444445</v>
      </c>
      <c r="BI109">
        <v>682.17391304347825</v>
      </c>
      <c r="DR109">
        <v>1.9944444444444445</v>
      </c>
      <c r="DS109">
        <v>682.17391304347825</v>
      </c>
      <c r="DT109" s="2"/>
      <c r="DV109" s="2" t="s">
        <v>107</v>
      </c>
      <c r="DW109">
        <v>205.33333333333334</v>
      </c>
      <c r="DX109">
        <v>173.5</v>
      </c>
      <c r="DY109">
        <v>217.33333333333334</v>
      </c>
      <c r="DZ109">
        <v>198.72222222222223</v>
      </c>
      <c r="EA109">
        <v>205.375</v>
      </c>
      <c r="EB109">
        <v>162.83333333333334</v>
      </c>
      <c r="EC109">
        <v>220.5</v>
      </c>
      <c r="ED109">
        <v>199.27272727272728</v>
      </c>
    </row>
    <row r="110" spans="1:134" x14ac:dyDescent="0.3">
      <c r="A110" s="2" t="s">
        <v>108</v>
      </c>
      <c r="B110">
        <v>2.5</v>
      </c>
      <c r="C110">
        <v>878.41666666666663</v>
      </c>
      <c r="D110">
        <v>3</v>
      </c>
      <c r="E110">
        <v>1012.1666666666666</v>
      </c>
      <c r="F110">
        <v>2.35</v>
      </c>
      <c r="G110">
        <v>624.5625</v>
      </c>
      <c r="H110">
        <v>2.6071428571428572</v>
      </c>
      <c r="I110">
        <v>817</v>
      </c>
      <c r="J110">
        <v>2.6666666666666665</v>
      </c>
      <c r="K110">
        <v>863.38461538461536</v>
      </c>
      <c r="L110">
        <v>2.4375</v>
      </c>
      <c r="M110">
        <v>759</v>
      </c>
      <c r="N110">
        <v>2.625</v>
      </c>
      <c r="O110">
        <v>753.91666666666663</v>
      </c>
      <c r="P110">
        <v>2.58</v>
      </c>
      <c r="Q110">
        <v>794.02702702702697</v>
      </c>
      <c r="R110">
        <v>2.5943396226415096</v>
      </c>
      <c r="S110">
        <v>805.96103896103898</v>
      </c>
      <c r="T110">
        <v>3.2777777777777777</v>
      </c>
      <c r="U110">
        <v>907.91666666666663</v>
      </c>
      <c r="V110">
        <v>2.5555555555555554</v>
      </c>
      <c r="W110">
        <v>729.30769230769226</v>
      </c>
      <c r="X110">
        <v>3</v>
      </c>
      <c r="Y110">
        <v>675.25</v>
      </c>
      <c r="Z110">
        <v>2.9464285714285716</v>
      </c>
      <c r="AA110">
        <v>760.48780487804879</v>
      </c>
      <c r="AB110">
        <v>2.4444444444444446</v>
      </c>
      <c r="AC110">
        <v>749.58333333333337</v>
      </c>
      <c r="AD110">
        <v>1.6875</v>
      </c>
      <c r="AE110">
        <v>640.79999999999995</v>
      </c>
      <c r="AF110">
        <v>2.4375</v>
      </c>
      <c r="AG110">
        <v>784.5454545454545</v>
      </c>
      <c r="AH110">
        <v>2.2000000000000002</v>
      </c>
      <c r="AI110">
        <v>728.27272727272725</v>
      </c>
      <c r="AJ110">
        <v>2.5943396226415096</v>
      </c>
      <c r="AK110">
        <v>746.12162162162167</v>
      </c>
      <c r="AL110">
        <v>2.5943396226415096</v>
      </c>
      <c r="AM110">
        <v>776.63576158940396</v>
      </c>
      <c r="AN110">
        <v>1.4444444444444444</v>
      </c>
      <c r="AO110">
        <v>427.78571428571428</v>
      </c>
      <c r="AP110">
        <v>1.3333333333333333</v>
      </c>
      <c r="AQ110">
        <v>457.18181818181819</v>
      </c>
      <c r="AR110">
        <v>1.4</v>
      </c>
      <c r="AS110">
        <v>410.6</v>
      </c>
      <c r="AT110">
        <v>1.3928571428571428</v>
      </c>
      <c r="AU110">
        <v>429.42500000000001</v>
      </c>
      <c r="AV110">
        <v>1.4444444444444444</v>
      </c>
      <c r="AW110">
        <v>572.18181818181813</v>
      </c>
      <c r="AX110">
        <v>1</v>
      </c>
      <c r="AY110">
        <v>437.33333333333331</v>
      </c>
      <c r="AZ110">
        <v>1.375</v>
      </c>
      <c r="BA110">
        <v>557.66666666666663</v>
      </c>
      <c r="BB110">
        <v>1.28</v>
      </c>
      <c r="BC110">
        <v>525.82758620689651</v>
      </c>
      <c r="BD110">
        <v>1.3396226415094339</v>
      </c>
      <c r="BE110">
        <v>469.94202898550725</v>
      </c>
      <c r="BF110">
        <v>1.3396226415094339</v>
      </c>
      <c r="BG110">
        <v>469.94202898550725</v>
      </c>
      <c r="BH110">
        <v>2.1761006289308176</v>
      </c>
      <c r="BI110">
        <v>680.4454545454546</v>
      </c>
      <c r="BJ110">
        <v>1</v>
      </c>
      <c r="BK110">
        <v>242</v>
      </c>
      <c r="BL110">
        <v>4.5</v>
      </c>
      <c r="BM110">
        <v>946.5</v>
      </c>
      <c r="BP110">
        <v>2.75</v>
      </c>
      <c r="BQ110">
        <v>711.66666666666663</v>
      </c>
      <c r="BR110">
        <v>2.5</v>
      </c>
      <c r="BS110">
        <v>858</v>
      </c>
      <c r="BT110">
        <v>2.75</v>
      </c>
      <c r="BU110">
        <v>478.66666666666669</v>
      </c>
      <c r="BV110">
        <v>3.75</v>
      </c>
      <c r="BW110">
        <v>922</v>
      </c>
      <c r="BX110">
        <v>3.1</v>
      </c>
      <c r="BY110">
        <v>722.85714285714289</v>
      </c>
      <c r="BZ110">
        <v>3</v>
      </c>
      <c r="CA110">
        <v>719.5</v>
      </c>
      <c r="CB110">
        <v>4</v>
      </c>
      <c r="CC110">
        <v>1521</v>
      </c>
      <c r="CD110">
        <v>1.5</v>
      </c>
      <c r="CE110">
        <v>698</v>
      </c>
      <c r="CH110">
        <v>2.75</v>
      </c>
      <c r="CI110">
        <v>1109.5</v>
      </c>
      <c r="CJ110">
        <v>4.5</v>
      </c>
      <c r="CK110">
        <v>1094.5</v>
      </c>
      <c r="CL110">
        <v>3</v>
      </c>
      <c r="CM110">
        <v>752</v>
      </c>
      <c r="CN110">
        <v>2.5</v>
      </c>
      <c r="CO110">
        <v>680.33333333333337</v>
      </c>
      <c r="CP110">
        <v>3.1</v>
      </c>
      <c r="CQ110">
        <v>804.22222222222217</v>
      </c>
      <c r="CR110">
        <v>3</v>
      </c>
      <c r="CS110">
        <v>859.72727272727275</v>
      </c>
      <c r="CT110">
        <v>3</v>
      </c>
      <c r="CU110">
        <v>792.95238095238096</v>
      </c>
      <c r="CV110">
        <v>0.5</v>
      </c>
      <c r="CW110">
        <v>147</v>
      </c>
      <c r="CX110">
        <v>3.5</v>
      </c>
      <c r="CY110">
        <v>489.5</v>
      </c>
      <c r="DB110">
        <v>2</v>
      </c>
      <c r="DC110">
        <v>375.33333333333331</v>
      </c>
      <c r="DD110">
        <v>2.5</v>
      </c>
      <c r="DE110">
        <v>673.5</v>
      </c>
      <c r="DF110">
        <v>1.5</v>
      </c>
      <c r="DG110">
        <v>386</v>
      </c>
      <c r="DH110">
        <v>2</v>
      </c>
      <c r="DI110">
        <v>498.66666666666669</v>
      </c>
      <c r="DJ110">
        <v>1.9</v>
      </c>
      <c r="DK110">
        <v>500.125</v>
      </c>
      <c r="DL110">
        <v>1.9285714285714286</v>
      </c>
      <c r="DM110">
        <v>466.09090909090907</v>
      </c>
      <c r="DN110">
        <v>1.9285714285714286</v>
      </c>
      <c r="DO110">
        <v>466.09090909090907</v>
      </c>
      <c r="DP110">
        <v>2.6428571428571428</v>
      </c>
      <c r="DQ110">
        <v>680.59375</v>
      </c>
      <c r="DR110">
        <v>2.2305555555555556</v>
      </c>
      <c r="DS110">
        <v>680.46428571428567</v>
      </c>
      <c r="DT110" s="2"/>
      <c r="DV110" s="2" t="s">
        <v>108</v>
      </c>
      <c r="DW110">
        <v>223.91666666666666</v>
      </c>
      <c r="DX110">
        <v>221.5</v>
      </c>
      <c r="DY110">
        <v>225.72727272727272</v>
      </c>
      <c r="DZ110">
        <v>223.78787878787878</v>
      </c>
      <c r="EA110">
        <v>273.30769230769232</v>
      </c>
      <c r="EB110">
        <v>214.33333333333334</v>
      </c>
      <c r="EC110">
        <v>187.5</v>
      </c>
      <c r="ED110">
        <v>226.35135135135135</v>
      </c>
    </row>
    <row r="111" spans="1:134" x14ac:dyDescent="0.3">
      <c r="A111" s="2" t="s">
        <v>109</v>
      </c>
      <c r="B111">
        <v>2</v>
      </c>
      <c r="C111">
        <v>1235.25</v>
      </c>
      <c r="D111">
        <v>3.7142857142857144</v>
      </c>
      <c r="E111">
        <v>1612</v>
      </c>
      <c r="F111">
        <v>3.75</v>
      </c>
      <c r="G111">
        <v>2070.5</v>
      </c>
      <c r="H111">
        <v>3.0833333333333335</v>
      </c>
      <c r="I111">
        <v>1637.1538461538462</v>
      </c>
      <c r="J111">
        <v>2.625</v>
      </c>
      <c r="K111">
        <v>1504.5</v>
      </c>
      <c r="L111">
        <v>1.8888888888888888</v>
      </c>
      <c r="M111">
        <v>1173</v>
      </c>
      <c r="N111">
        <v>3.1</v>
      </c>
      <c r="O111">
        <v>1682.8</v>
      </c>
      <c r="P111">
        <v>2.5555555555555554</v>
      </c>
      <c r="Q111">
        <v>1471.0769230769231</v>
      </c>
      <c r="R111">
        <v>2.8039215686274508</v>
      </c>
      <c r="S111">
        <v>1554.1153846153845</v>
      </c>
      <c r="T111">
        <v>3.1111111111111112</v>
      </c>
      <c r="U111">
        <v>1649.2</v>
      </c>
      <c r="V111">
        <v>1.8571428571428572</v>
      </c>
      <c r="W111">
        <v>1155.6666666666667</v>
      </c>
      <c r="X111">
        <v>3.125</v>
      </c>
      <c r="Y111">
        <v>1864.5</v>
      </c>
      <c r="Z111">
        <v>2.75</v>
      </c>
      <c r="AA111">
        <v>1597.5833333333333</v>
      </c>
      <c r="AB111">
        <v>2.75</v>
      </c>
      <c r="AC111">
        <v>1274.8</v>
      </c>
      <c r="AD111">
        <v>2.1111111111111112</v>
      </c>
      <c r="AE111">
        <v>1924.6666666666667</v>
      </c>
      <c r="AF111">
        <v>1.6</v>
      </c>
      <c r="AG111">
        <v>1697</v>
      </c>
      <c r="AH111">
        <v>2.1111111111111112</v>
      </c>
      <c r="AI111">
        <v>1567.1818181818182</v>
      </c>
      <c r="AJ111">
        <v>2.4117647058823528</v>
      </c>
      <c r="AK111">
        <v>1583.0434782608695</v>
      </c>
      <c r="AL111">
        <v>2.607843137254902</v>
      </c>
      <c r="AM111">
        <v>1567.6938775510205</v>
      </c>
      <c r="AN111">
        <v>1.6666666666666667</v>
      </c>
      <c r="AO111">
        <v>821.2</v>
      </c>
      <c r="AP111">
        <v>2.7142857142857144</v>
      </c>
      <c r="AQ111">
        <v>949.2</v>
      </c>
      <c r="AR111">
        <v>1.5</v>
      </c>
      <c r="AS111">
        <v>677.8</v>
      </c>
      <c r="AT111">
        <v>1.9166666666666667</v>
      </c>
      <c r="AU111">
        <v>816.06666666666672</v>
      </c>
      <c r="AV111">
        <v>0.875</v>
      </c>
      <c r="AW111">
        <v>836</v>
      </c>
      <c r="AX111">
        <v>0.88888888888888884</v>
      </c>
      <c r="AY111">
        <v>687.66666666666663</v>
      </c>
      <c r="AZ111">
        <v>1.3</v>
      </c>
      <c r="BA111">
        <v>992.5</v>
      </c>
      <c r="BB111">
        <v>1.037037037037037</v>
      </c>
      <c r="BC111">
        <v>856.11111111111109</v>
      </c>
      <c r="BD111">
        <v>1.4509803921568627</v>
      </c>
      <c r="BE111">
        <v>831.08333333333337</v>
      </c>
      <c r="BF111">
        <v>1.4509803921568627</v>
      </c>
      <c r="BG111">
        <v>831.08333333333337</v>
      </c>
      <c r="BH111">
        <v>2.2222222222222223</v>
      </c>
      <c r="BI111">
        <v>1325.5205479452054</v>
      </c>
      <c r="BJ111">
        <v>0</v>
      </c>
      <c r="BL111">
        <v>4.333333333333333</v>
      </c>
      <c r="BM111">
        <v>1548</v>
      </c>
      <c r="BN111">
        <v>6</v>
      </c>
      <c r="BO111">
        <v>2041</v>
      </c>
      <c r="BP111">
        <v>4.166666666666667</v>
      </c>
      <c r="BQ111">
        <v>1794.5</v>
      </c>
      <c r="BR111">
        <v>3</v>
      </c>
      <c r="BS111">
        <v>1722</v>
      </c>
      <c r="BT111">
        <v>2</v>
      </c>
      <c r="BU111">
        <v>270</v>
      </c>
      <c r="BX111">
        <v>2.6666666666666665</v>
      </c>
      <c r="BY111">
        <v>996</v>
      </c>
      <c r="BZ111">
        <v>3.6666666666666665</v>
      </c>
      <c r="CA111">
        <v>1528.3333333333333</v>
      </c>
      <c r="CB111">
        <v>7</v>
      </c>
      <c r="CC111">
        <v>2342</v>
      </c>
      <c r="CD111">
        <v>1</v>
      </c>
      <c r="CE111">
        <v>302.5</v>
      </c>
      <c r="CF111">
        <v>0</v>
      </c>
      <c r="CH111">
        <v>1.6666666666666667</v>
      </c>
      <c r="CI111">
        <v>982.33333333333337</v>
      </c>
      <c r="CJ111">
        <v>4.5</v>
      </c>
      <c r="CK111">
        <v>1402.5</v>
      </c>
      <c r="CL111">
        <v>5</v>
      </c>
      <c r="CM111">
        <v>1142</v>
      </c>
      <c r="CP111">
        <v>4.666666666666667</v>
      </c>
      <c r="CQ111">
        <v>1315.6666666666667</v>
      </c>
      <c r="CR111">
        <v>2.6666666666666665</v>
      </c>
      <c r="CS111">
        <v>1149</v>
      </c>
      <c r="CT111">
        <v>3.1666666666666665</v>
      </c>
      <c r="CU111">
        <v>1338.6666666666667</v>
      </c>
      <c r="CV111">
        <v>3</v>
      </c>
      <c r="CW111">
        <v>896</v>
      </c>
      <c r="CX111">
        <v>5</v>
      </c>
      <c r="CY111">
        <v>1871</v>
      </c>
      <c r="CZ111">
        <v>3.5</v>
      </c>
      <c r="DA111">
        <v>2228</v>
      </c>
      <c r="DB111">
        <v>4.166666666666667</v>
      </c>
      <c r="DC111">
        <v>1716.5</v>
      </c>
      <c r="DD111">
        <v>1</v>
      </c>
      <c r="DE111">
        <v>489</v>
      </c>
      <c r="DF111">
        <v>10</v>
      </c>
      <c r="DG111">
        <v>2212</v>
      </c>
      <c r="DJ111">
        <v>4</v>
      </c>
      <c r="DK111">
        <v>1350.5</v>
      </c>
      <c r="DL111">
        <v>4.1111111111111107</v>
      </c>
      <c r="DM111">
        <v>1594.5</v>
      </c>
      <c r="DN111">
        <v>4.1111111111111107</v>
      </c>
      <c r="DO111">
        <v>1594.5</v>
      </c>
      <c r="DP111">
        <v>3.4814814814814814</v>
      </c>
      <c r="DQ111">
        <v>1423.9444444444443</v>
      </c>
      <c r="DR111">
        <v>2.411111111111111</v>
      </c>
      <c r="DS111">
        <v>1344.9890109890109</v>
      </c>
      <c r="DT111" s="2"/>
      <c r="DV111" s="2" t="s">
        <v>109</v>
      </c>
      <c r="DW111">
        <v>340.6</v>
      </c>
      <c r="DX111">
        <v>296</v>
      </c>
      <c r="DY111">
        <v>360</v>
      </c>
      <c r="DZ111">
        <v>333.72727272727275</v>
      </c>
      <c r="EA111">
        <v>276</v>
      </c>
      <c r="EB111">
        <v>237.75</v>
      </c>
      <c r="EC111">
        <v>374.6</v>
      </c>
      <c r="ED111">
        <v>302.15384615384613</v>
      </c>
    </row>
    <row r="112" spans="1:134" x14ac:dyDescent="0.3">
      <c r="A112" s="2" t="s">
        <v>110</v>
      </c>
      <c r="B112">
        <v>4.3</v>
      </c>
      <c r="C112">
        <v>1427.6</v>
      </c>
      <c r="D112">
        <v>4.7</v>
      </c>
      <c r="E112">
        <v>1674.5555555555557</v>
      </c>
      <c r="F112">
        <v>4.0999999999999996</v>
      </c>
      <c r="G112">
        <v>1761.25</v>
      </c>
      <c r="H112">
        <v>4.3666666666666663</v>
      </c>
      <c r="I112">
        <v>1608.7777777777778</v>
      </c>
      <c r="J112">
        <v>3.7</v>
      </c>
      <c r="K112">
        <v>1861.8333333333333</v>
      </c>
      <c r="L112">
        <v>4</v>
      </c>
      <c r="M112">
        <v>1587.375</v>
      </c>
      <c r="N112">
        <v>4.2</v>
      </c>
      <c r="O112">
        <v>1365.7777777777778</v>
      </c>
      <c r="P112">
        <v>3.9666666666666668</v>
      </c>
      <c r="Q112">
        <v>1572.2608695652175</v>
      </c>
      <c r="R112">
        <v>4.166666666666667</v>
      </c>
      <c r="S112">
        <v>1591.98</v>
      </c>
      <c r="T112">
        <v>1.5</v>
      </c>
      <c r="U112">
        <v>1024</v>
      </c>
      <c r="V112">
        <v>1.5</v>
      </c>
      <c r="W112">
        <v>937.6</v>
      </c>
      <c r="X112">
        <v>2.2999999999999998</v>
      </c>
      <c r="Y112">
        <v>1506.6</v>
      </c>
      <c r="Z112">
        <v>1.7666666666666666</v>
      </c>
      <c r="AA112">
        <v>1156.0666666666666</v>
      </c>
      <c r="AB112">
        <v>3.1</v>
      </c>
      <c r="AC112">
        <v>1626.6666666666667</v>
      </c>
      <c r="AD112">
        <v>2.5</v>
      </c>
      <c r="AE112">
        <v>1636.8</v>
      </c>
      <c r="AF112">
        <v>2.2999999999999998</v>
      </c>
      <c r="AG112">
        <v>1046.8571428571429</v>
      </c>
      <c r="AH112">
        <v>2.6333333333333333</v>
      </c>
      <c r="AI112">
        <v>1404</v>
      </c>
      <c r="AJ112">
        <v>2.2000000000000002</v>
      </c>
      <c r="AK112">
        <v>1291.3030303030303</v>
      </c>
      <c r="AL112">
        <v>3.1833333333333331</v>
      </c>
      <c r="AM112">
        <v>1472.433734939759</v>
      </c>
      <c r="AN112">
        <v>2.8</v>
      </c>
      <c r="AO112">
        <v>767.4</v>
      </c>
      <c r="AP112">
        <v>3.2</v>
      </c>
      <c r="AQ112">
        <v>972.3</v>
      </c>
      <c r="AR112">
        <v>2.7</v>
      </c>
      <c r="AS112">
        <v>900.4</v>
      </c>
      <c r="AT112">
        <v>2.9</v>
      </c>
      <c r="AU112">
        <v>880.0333333333333</v>
      </c>
      <c r="AV112">
        <v>2.2999999999999998</v>
      </c>
      <c r="AW112">
        <v>1001.8571428571429</v>
      </c>
      <c r="AX112">
        <v>2.4</v>
      </c>
      <c r="AY112">
        <v>927.75</v>
      </c>
      <c r="AZ112">
        <v>2.8</v>
      </c>
      <c r="BA112">
        <v>928</v>
      </c>
      <c r="BB112">
        <v>2.5</v>
      </c>
      <c r="BC112">
        <v>948.6</v>
      </c>
      <c r="BD112">
        <v>2.7</v>
      </c>
      <c r="BE112">
        <v>911.2</v>
      </c>
      <c r="BF112">
        <v>2.7</v>
      </c>
      <c r="BG112">
        <v>911.2</v>
      </c>
      <c r="BH112">
        <v>3.0222222222222221</v>
      </c>
      <c r="BI112">
        <v>1248.7536231884058</v>
      </c>
      <c r="DR112">
        <v>3.0222222222222221</v>
      </c>
      <c r="DS112">
        <v>1248.7536231884058</v>
      </c>
      <c r="DT112" s="2"/>
      <c r="DV112" s="2" t="s">
        <v>110</v>
      </c>
      <c r="DW112">
        <v>310</v>
      </c>
      <c r="DX112">
        <v>323.60000000000002</v>
      </c>
      <c r="DY112">
        <v>352</v>
      </c>
      <c r="DZ112">
        <v>330.11111111111109</v>
      </c>
      <c r="EA112">
        <v>362.83333333333331</v>
      </c>
      <c r="EB112">
        <v>343</v>
      </c>
      <c r="EC112">
        <v>330.44444444444446</v>
      </c>
      <c r="ED112">
        <v>343.26086956521738</v>
      </c>
    </row>
    <row r="113" spans="1:134" x14ac:dyDescent="0.3">
      <c r="A113" s="2" t="s">
        <v>111</v>
      </c>
      <c r="B113">
        <v>0.6</v>
      </c>
      <c r="C113">
        <v>289.25</v>
      </c>
      <c r="D113">
        <v>1.7</v>
      </c>
      <c r="E113">
        <v>604.14285714285711</v>
      </c>
      <c r="F113">
        <v>1.3333333333333333</v>
      </c>
      <c r="G113">
        <v>684.25</v>
      </c>
      <c r="H113">
        <v>1.2068965517241379</v>
      </c>
      <c r="I113">
        <v>541.5333333333333</v>
      </c>
      <c r="J113">
        <v>1.2222222222222223</v>
      </c>
      <c r="K113">
        <v>441.4</v>
      </c>
      <c r="L113">
        <v>0.66666666666666663</v>
      </c>
      <c r="M113">
        <v>248.75</v>
      </c>
      <c r="N113">
        <v>1.4444444444444444</v>
      </c>
      <c r="O113">
        <v>962.33333333333337</v>
      </c>
      <c r="P113">
        <v>1.1111111111111112</v>
      </c>
      <c r="Q113">
        <v>507.41666666666669</v>
      </c>
      <c r="R113">
        <v>1.1607142857142858</v>
      </c>
      <c r="S113">
        <v>526.37037037037032</v>
      </c>
      <c r="T113">
        <v>1.5</v>
      </c>
      <c r="U113">
        <v>649.83333333333337</v>
      </c>
      <c r="V113">
        <v>1.4</v>
      </c>
      <c r="W113">
        <v>607.66666666666663</v>
      </c>
      <c r="X113">
        <v>0.66666666666666663</v>
      </c>
      <c r="Y113">
        <v>371.66666666666669</v>
      </c>
      <c r="Z113">
        <v>1.2068965517241379</v>
      </c>
      <c r="AA113">
        <v>577.33333333333337</v>
      </c>
      <c r="AB113">
        <v>1.6666666666666667</v>
      </c>
      <c r="AC113">
        <v>606.71428571428567</v>
      </c>
      <c r="AD113">
        <v>1.3333333333333333</v>
      </c>
      <c r="AE113">
        <v>688</v>
      </c>
      <c r="AF113">
        <v>1.4444444444444444</v>
      </c>
      <c r="AG113">
        <v>517.66666666666663</v>
      </c>
      <c r="AH113">
        <v>1.4814814814814814</v>
      </c>
      <c r="AI113">
        <v>594.41176470588232</v>
      </c>
      <c r="AJ113">
        <v>1.3392857142857142</v>
      </c>
      <c r="AK113">
        <v>586.40625</v>
      </c>
      <c r="AL113">
        <v>1.25</v>
      </c>
      <c r="AM113">
        <v>558.93220338983053</v>
      </c>
      <c r="AN113">
        <v>0.7</v>
      </c>
      <c r="AO113">
        <v>797</v>
      </c>
      <c r="AP113">
        <v>1.7</v>
      </c>
      <c r="AQ113">
        <v>593.57142857142856</v>
      </c>
      <c r="AR113">
        <v>1.3333333333333333</v>
      </c>
      <c r="AS113">
        <v>653.5</v>
      </c>
      <c r="AT113">
        <v>1.2413793103448276</v>
      </c>
      <c r="AU113">
        <v>643.30769230769226</v>
      </c>
      <c r="AV113">
        <v>0.88888888888888884</v>
      </c>
      <c r="AW113">
        <v>1068.5</v>
      </c>
      <c r="AX113">
        <v>0.1111111111111111</v>
      </c>
      <c r="AY113">
        <v>159</v>
      </c>
      <c r="AZ113">
        <v>0.88888888888888884</v>
      </c>
      <c r="BA113">
        <v>631</v>
      </c>
      <c r="BB113">
        <v>0.62962962962962965</v>
      </c>
      <c r="BC113">
        <v>698.16666666666663</v>
      </c>
      <c r="BD113">
        <v>0.9464285714285714</v>
      </c>
      <c r="BE113">
        <v>660.63157894736844</v>
      </c>
      <c r="BF113">
        <v>0.9464285714285714</v>
      </c>
      <c r="BG113">
        <v>660.63157894736844</v>
      </c>
      <c r="BH113">
        <v>1.1488095238095237</v>
      </c>
      <c r="BI113">
        <v>583.70512820512818</v>
      </c>
      <c r="BN113">
        <v>5</v>
      </c>
      <c r="BO113">
        <v>1369</v>
      </c>
      <c r="BP113">
        <v>5</v>
      </c>
      <c r="BQ113">
        <v>1369</v>
      </c>
      <c r="BR113">
        <v>4</v>
      </c>
      <c r="BS113">
        <v>1103</v>
      </c>
      <c r="BT113">
        <v>2</v>
      </c>
      <c r="BU113">
        <v>529</v>
      </c>
      <c r="BV113">
        <v>2</v>
      </c>
      <c r="BW113">
        <v>240</v>
      </c>
      <c r="BX113">
        <v>2.6666666666666665</v>
      </c>
      <c r="BY113">
        <v>624</v>
      </c>
      <c r="BZ113">
        <v>3.25</v>
      </c>
      <c r="CA113">
        <v>810.25</v>
      </c>
      <c r="CF113">
        <v>2</v>
      </c>
      <c r="CG113">
        <v>557</v>
      </c>
      <c r="CH113">
        <v>2</v>
      </c>
      <c r="CI113">
        <v>557</v>
      </c>
      <c r="CJ113">
        <v>2</v>
      </c>
      <c r="CK113">
        <v>309</v>
      </c>
      <c r="CL113">
        <v>0</v>
      </c>
      <c r="CN113">
        <v>0</v>
      </c>
      <c r="CP113">
        <v>0.66666666666666663</v>
      </c>
      <c r="CQ113">
        <v>309</v>
      </c>
      <c r="CR113">
        <v>1</v>
      </c>
      <c r="CS113">
        <v>433</v>
      </c>
      <c r="CT113">
        <v>2.125</v>
      </c>
      <c r="CU113">
        <v>684.5</v>
      </c>
      <c r="CZ113">
        <v>6</v>
      </c>
      <c r="DA113">
        <v>1129</v>
      </c>
      <c r="DB113">
        <v>6</v>
      </c>
      <c r="DC113">
        <v>1129</v>
      </c>
      <c r="DD113">
        <v>3</v>
      </c>
      <c r="DE113">
        <v>898</v>
      </c>
      <c r="DF113">
        <v>2</v>
      </c>
      <c r="DG113">
        <v>404</v>
      </c>
      <c r="DH113">
        <v>0</v>
      </c>
      <c r="DJ113">
        <v>1.6666666666666667</v>
      </c>
      <c r="DK113">
        <v>651</v>
      </c>
      <c r="DL113">
        <v>2.75</v>
      </c>
      <c r="DM113">
        <v>810.33333333333337</v>
      </c>
      <c r="DN113">
        <v>2.75</v>
      </c>
      <c r="DO113">
        <v>810.33333333333337</v>
      </c>
      <c r="DP113">
        <v>2.3333333333333335</v>
      </c>
      <c r="DQ113">
        <v>726.44444444444446</v>
      </c>
      <c r="DR113">
        <v>1.2277777777777779</v>
      </c>
      <c r="DS113">
        <v>598.47126436781605</v>
      </c>
      <c r="DT113" s="2"/>
      <c r="DV113" s="2" t="s">
        <v>111</v>
      </c>
      <c r="DW113">
        <v>298.28571428571428</v>
      </c>
      <c r="DX113">
        <v>220.5</v>
      </c>
      <c r="DY113">
        <v>245.83333333333334</v>
      </c>
      <c r="DZ113">
        <v>261.47058823529414</v>
      </c>
      <c r="EA113">
        <v>215.2</v>
      </c>
      <c r="EB113">
        <v>179.75</v>
      </c>
      <c r="EC113">
        <v>243.33333333333334</v>
      </c>
      <c r="ED113">
        <v>210.41666666666666</v>
      </c>
    </row>
    <row r="114" spans="1:134" x14ac:dyDescent="0.3">
      <c r="A114" s="2" t="s">
        <v>112</v>
      </c>
      <c r="B114">
        <v>4.5999999999999996</v>
      </c>
      <c r="C114">
        <v>1758</v>
      </c>
      <c r="D114">
        <v>3.3333333333333335</v>
      </c>
      <c r="E114">
        <v>1124.75</v>
      </c>
      <c r="F114">
        <v>3.2</v>
      </c>
      <c r="G114">
        <v>1042.2222222222222</v>
      </c>
      <c r="H114">
        <v>3.7241379310344827</v>
      </c>
      <c r="I114">
        <v>1315.3846153846155</v>
      </c>
      <c r="J114">
        <v>3.5</v>
      </c>
      <c r="K114">
        <v>1374.875</v>
      </c>
      <c r="L114">
        <v>4.4000000000000004</v>
      </c>
      <c r="M114">
        <v>1361.3</v>
      </c>
      <c r="N114">
        <v>3.7777777777777777</v>
      </c>
      <c r="O114">
        <v>1397.125</v>
      </c>
      <c r="P114">
        <v>3.896551724137931</v>
      </c>
      <c r="Q114">
        <v>1376.5</v>
      </c>
      <c r="R114">
        <v>3.8103448275862069</v>
      </c>
      <c r="S114">
        <v>1345.9423076923076</v>
      </c>
      <c r="T114">
        <v>1.3</v>
      </c>
      <c r="U114">
        <v>899.8</v>
      </c>
      <c r="V114">
        <v>2.2222222222222223</v>
      </c>
      <c r="W114">
        <v>1520.25</v>
      </c>
      <c r="X114">
        <v>1.8</v>
      </c>
      <c r="Y114">
        <v>1218.2</v>
      </c>
      <c r="Z114">
        <v>1.7586206896551724</v>
      </c>
      <c r="AA114">
        <v>1190.7857142857142</v>
      </c>
      <c r="AB114">
        <v>1.6</v>
      </c>
      <c r="AC114">
        <v>1405.75</v>
      </c>
      <c r="AD114">
        <v>1.3</v>
      </c>
      <c r="AE114">
        <v>807.4</v>
      </c>
      <c r="AF114">
        <v>1.4444444444444444</v>
      </c>
      <c r="AG114">
        <v>750.4</v>
      </c>
      <c r="AH114">
        <v>1.4482758620689655</v>
      </c>
      <c r="AI114">
        <v>958</v>
      </c>
      <c r="AJ114">
        <v>1.603448275862069</v>
      </c>
      <c r="AK114">
        <v>1074.3928571428571</v>
      </c>
      <c r="AL114">
        <v>2.7068965517241379</v>
      </c>
      <c r="AM114">
        <v>1250.9000000000001</v>
      </c>
      <c r="AN114">
        <v>1.7</v>
      </c>
      <c r="AO114">
        <v>595.66666666666663</v>
      </c>
      <c r="AP114">
        <v>1.2222222222222223</v>
      </c>
      <c r="AQ114">
        <v>536.79999999999995</v>
      </c>
      <c r="AR114">
        <v>1.8</v>
      </c>
      <c r="AS114">
        <v>618.875</v>
      </c>
      <c r="AT114">
        <v>1.5862068965517242</v>
      </c>
      <c r="AU114">
        <v>590.72727272727275</v>
      </c>
      <c r="AV114">
        <v>2.5</v>
      </c>
      <c r="AW114">
        <v>796.11111111111109</v>
      </c>
      <c r="AX114">
        <v>1.7</v>
      </c>
      <c r="AY114">
        <v>529.77777777777783</v>
      </c>
      <c r="AZ114">
        <v>1.3333333333333333</v>
      </c>
      <c r="BA114">
        <v>432.14285714285717</v>
      </c>
      <c r="BB114">
        <v>1.8620689655172413</v>
      </c>
      <c r="BC114">
        <v>598.32000000000005</v>
      </c>
      <c r="BD114">
        <v>1.7241379310344827</v>
      </c>
      <c r="BE114">
        <v>594.76595744680856</v>
      </c>
      <c r="BF114">
        <v>1.7241379310344827</v>
      </c>
      <c r="BG114">
        <v>594.76595744680856</v>
      </c>
      <c r="BH114">
        <v>2.3793103448275863</v>
      </c>
      <c r="BI114">
        <v>1008.0787401574803</v>
      </c>
      <c r="BL114">
        <v>1</v>
      </c>
      <c r="BM114">
        <v>255</v>
      </c>
      <c r="BP114">
        <v>1</v>
      </c>
      <c r="BQ114">
        <v>255</v>
      </c>
      <c r="BV114">
        <v>3</v>
      </c>
      <c r="BW114">
        <v>718</v>
      </c>
      <c r="BX114">
        <v>3</v>
      </c>
      <c r="BY114">
        <v>718</v>
      </c>
      <c r="BZ114">
        <v>2</v>
      </c>
      <c r="CA114">
        <v>486.5</v>
      </c>
      <c r="CD114">
        <v>4</v>
      </c>
      <c r="CE114">
        <v>1383</v>
      </c>
      <c r="CH114">
        <v>4</v>
      </c>
      <c r="CI114">
        <v>1383</v>
      </c>
      <c r="CN114">
        <v>0</v>
      </c>
      <c r="CP114">
        <v>0</v>
      </c>
      <c r="CR114">
        <v>2</v>
      </c>
      <c r="CS114">
        <v>1383</v>
      </c>
      <c r="CT114">
        <v>2</v>
      </c>
      <c r="CU114">
        <v>785.33333333333337</v>
      </c>
      <c r="CX114">
        <v>1</v>
      </c>
      <c r="CY114">
        <v>303</v>
      </c>
      <c r="DB114">
        <v>1</v>
      </c>
      <c r="DC114">
        <v>303</v>
      </c>
      <c r="DH114">
        <v>0</v>
      </c>
      <c r="DJ114">
        <v>0</v>
      </c>
      <c r="DL114">
        <v>0.5</v>
      </c>
      <c r="DM114">
        <v>303</v>
      </c>
      <c r="DN114">
        <v>0.5</v>
      </c>
      <c r="DO114">
        <v>303</v>
      </c>
      <c r="DP114">
        <v>1.5</v>
      </c>
      <c r="DQ114">
        <v>664.75</v>
      </c>
      <c r="DR114">
        <v>2.35</v>
      </c>
      <c r="DS114">
        <v>997.59541984732823</v>
      </c>
      <c r="DT114" s="2"/>
      <c r="DV114" s="2" t="s">
        <v>112</v>
      </c>
      <c r="DW114">
        <v>388.5</v>
      </c>
      <c r="DX114">
        <v>309.39999999999998</v>
      </c>
      <c r="DY114">
        <v>244.8</v>
      </c>
      <c r="DZ114">
        <v>308.92857142857144</v>
      </c>
      <c r="EA114">
        <v>278</v>
      </c>
      <c r="EB114">
        <v>332</v>
      </c>
      <c r="EC114">
        <v>278.5</v>
      </c>
      <c r="ED114">
        <v>298.92307692307691</v>
      </c>
    </row>
    <row r="115" spans="1:134" x14ac:dyDescent="0.3">
      <c r="A115" s="2" t="s">
        <v>113</v>
      </c>
      <c r="B115">
        <v>1.5</v>
      </c>
      <c r="C115">
        <v>546.66666666666663</v>
      </c>
      <c r="D115">
        <v>2.4</v>
      </c>
      <c r="E115">
        <v>1017.5714285714286</v>
      </c>
      <c r="F115">
        <v>2.2000000000000002</v>
      </c>
      <c r="G115">
        <v>991.33333333333337</v>
      </c>
      <c r="H115">
        <v>2.0333333333333332</v>
      </c>
      <c r="I115">
        <v>860.57894736842104</v>
      </c>
      <c r="J115">
        <v>1.9</v>
      </c>
      <c r="K115">
        <v>846.16666666666663</v>
      </c>
      <c r="L115">
        <v>0.9</v>
      </c>
      <c r="M115">
        <v>402.6</v>
      </c>
      <c r="N115">
        <v>1.3</v>
      </c>
      <c r="O115">
        <v>831.2</v>
      </c>
      <c r="P115">
        <v>1.3666666666666667</v>
      </c>
      <c r="Q115">
        <v>702.875</v>
      </c>
      <c r="R115">
        <v>1.7</v>
      </c>
      <c r="S115">
        <v>788.48571428571427</v>
      </c>
      <c r="T115">
        <v>2.4</v>
      </c>
      <c r="U115">
        <v>1442.2</v>
      </c>
      <c r="V115">
        <v>2.2000000000000002</v>
      </c>
      <c r="W115">
        <v>1097.4000000000001</v>
      </c>
      <c r="X115">
        <v>2.6</v>
      </c>
      <c r="Y115">
        <v>1551.2</v>
      </c>
      <c r="Z115">
        <v>2.4</v>
      </c>
      <c r="AA115">
        <v>1363.6</v>
      </c>
      <c r="AB115">
        <v>2.1</v>
      </c>
      <c r="AC115">
        <v>1236.4000000000001</v>
      </c>
      <c r="AD115">
        <v>2.2000000000000002</v>
      </c>
      <c r="AE115">
        <v>1242</v>
      </c>
      <c r="AF115">
        <v>2.6</v>
      </c>
      <c r="AG115">
        <v>1435</v>
      </c>
      <c r="AH115">
        <v>2.2999999999999998</v>
      </c>
      <c r="AI115">
        <v>1304.4666666666667</v>
      </c>
      <c r="AJ115">
        <v>2.35</v>
      </c>
      <c r="AK115">
        <v>1334.0333333333333</v>
      </c>
      <c r="AL115">
        <v>2.0249999999999999</v>
      </c>
      <c r="AM115">
        <v>1040.2769230769231</v>
      </c>
      <c r="AN115">
        <v>1.5</v>
      </c>
      <c r="AO115">
        <v>467.77777777777777</v>
      </c>
      <c r="AP115">
        <v>1</v>
      </c>
      <c r="AQ115">
        <v>557.79999999999995</v>
      </c>
      <c r="AR115">
        <v>0.9</v>
      </c>
      <c r="AS115">
        <v>331.42857142857144</v>
      </c>
      <c r="AT115">
        <v>1.1333333333333333</v>
      </c>
      <c r="AU115">
        <v>443.76190476190476</v>
      </c>
      <c r="AV115">
        <v>0.6</v>
      </c>
      <c r="AW115">
        <v>308.75</v>
      </c>
      <c r="AX115">
        <v>0.8</v>
      </c>
      <c r="AY115">
        <v>649.75</v>
      </c>
      <c r="AZ115">
        <v>1.1000000000000001</v>
      </c>
      <c r="BA115">
        <v>426.57142857142856</v>
      </c>
      <c r="BB115">
        <v>0.83333333333333337</v>
      </c>
      <c r="BC115">
        <v>454.66666666666669</v>
      </c>
      <c r="BD115">
        <v>0.98333333333333328</v>
      </c>
      <c r="BE115">
        <v>448.30555555555554</v>
      </c>
      <c r="BF115">
        <v>0.98333333333333328</v>
      </c>
      <c r="BG115">
        <v>448.30555555555554</v>
      </c>
      <c r="BH115">
        <v>1.6777777777777778</v>
      </c>
      <c r="BI115">
        <v>829.2772277227723</v>
      </c>
      <c r="DR115">
        <v>1.6777777777777778</v>
      </c>
      <c r="DS115">
        <v>829.2772277227723</v>
      </c>
      <c r="DT115" s="2"/>
      <c r="DV115" s="2" t="s">
        <v>113</v>
      </c>
      <c r="DW115">
        <v>307.39999999999998</v>
      </c>
      <c r="DX115">
        <v>253.4</v>
      </c>
      <c r="DY115">
        <v>272</v>
      </c>
      <c r="DZ115">
        <v>277.60000000000002</v>
      </c>
      <c r="EA115">
        <v>245.33333333333334</v>
      </c>
      <c r="EB115">
        <v>229.4</v>
      </c>
      <c r="EC115">
        <v>334.4</v>
      </c>
      <c r="ED115">
        <v>268.1875</v>
      </c>
    </row>
    <row r="116" spans="1:134" x14ac:dyDescent="0.3">
      <c r="A116" s="2" t="s">
        <v>114</v>
      </c>
      <c r="B116">
        <v>3.75</v>
      </c>
      <c r="C116">
        <v>963.26315789473688</v>
      </c>
      <c r="D116">
        <v>4.3</v>
      </c>
      <c r="E116">
        <v>1231.9473684210527</v>
      </c>
      <c r="F116">
        <v>4.3</v>
      </c>
      <c r="G116">
        <v>1110.1500000000001</v>
      </c>
      <c r="H116">
        <v>4.1166666666666663</v>
      </c>
      <c r="I116">
        <v>1101.9310344827586</v>
      </c>
      <c r="J116">
        <v>4.5</v>
      </c>
      <c r="K116">
        <v>1171.0625</v>
      </c>
      <c r="L116">
        <v>4.4375</v>
      </c>
      <c r="M116">
        <v>1205.6875</v>
      </c>
      <c r="N116">
        <v>5</v>
      </c>
      <c r="O116">
        <v>1225</v>
      </c>
      <c r="P116">
        <v>4.645833333333333</v>
      </c>
      <c r="Q116">
        <v>1200.5833333333333</v>
      </c>
      <c r="R116">
        <v>4.3518518518518521</v>
      </c>
      <c r="S116">
        <v>1146.6037735849056</v>
      </c>
      <c r="T116">
        <v>3.05</v>
      </c>
      <c r="U116">
        <v>719.88888888888891</v>
      </c>
      <c r="V116">
        <v>1.95</v>
      </c>
      <c r="W116">
        <v>513.3125</v>
      </c>
      <c r="X116">
        <v>2.2000000000000002</v>
      </c>
      <c r="Y116">
        <v>635.9375</v>
      </c>
      <c r="Z116">
        <v>2.4</v>
      </c>
      <c r="AA116">
        <v>626.91999999999996</v>
      </c>
      <c r="AB116">
        <v>2.3125</v>
      </c>
      <c r="AC116">
        <v>552.5</v>
      </c>
      <c r="AD116">
        <v>2.0625</v>
      </c>
      <c r="AE116">
        <v>525.35714285714289</v>
      </c>
      <c r="AF116">
        <v>1.3125</v>
      </c>
      <c r="AG116">
        <v>417.1</v>
      </c>
      <c r="AH116">
        <v>1.8958333333333333</v>
      </c>
      <c r="AI116">
        <v>506.86842105263156</v>
      </c>
      <c r="AJ116">
        <v>2.175925925925926</v>
      </c>
      <c r="AK116">
        <v>575.0795454545455</v>
      </c>
      <c r="AL116">
        <v>3.2638888888888888</v>
      </c>
      <c r="AM116">
        <v>887.35567010309273</v>
      </c>
      <c r="AN116">
        <v>1.45</v>
      </c>
      <c r="AO116">
        <v>409.47058823529414</v>
      </c>
      <c r="AP116">
        <v>1.55</v>
      </c>
      <c r="AQ116">
        <v>483.41176470588238</v>
      </c>
      <c r="AR116">
        <v>1.6</v>
      </c>
      <c r="AS116">
        <v>493.41176470588238</v>
      </c>
      <c r="AT116">
        <v>1.5333333333333334</v>
      </c>
      <c r="AU116">
        <v>462.0980392156863</v>
      </c>
      <c r="AV116">
        <v>1.75</v>
      </c>
      <c r="AW116">
        <v>493.625</v>
      </c>
      <c r="AX116">
        <v>1.6875</v>
      </c>
      <c r="AY116">
        <v>526.78571428571433</v>
      </c>
      <c r="AZ116">
        <v>1.3125</v>
      </c>
      <c r="BA116">
        <v>518.81818181818187</v>
      </c>
      <c r="BB116">
        <v>1.5833333333333333</v>
      </c>
      <c r="BC116">
        <v>511.70731707317071</v>
      </c>
      <c r="BD116">
        <v>1.5555555555555556</v>
      </c>
      <c r="BE116">
        <v>484.20652173913044</v>
      </c>
      <c r="BF116">
        <v>1.5555555555555556</v>
      </c>
      <c r="BG116">
        <v>484.20652173913044</v>
      </c>
      <c r="BH116">
        <v>2.6944444444444446</v>
      </c>
      <c r="BI116">
        <v>757.67132867132864</v>
      </c>
      <c r="BR116">
        <v>5.25</v>
      </c>
      <c r="BS116">
        <v>1271</v>
      </c>
      <c r="BT116">
        <v>2</v>
      </c>
      <c r="BU116">
        <v>774.66666666666663</v>
      </c>
      <c r="BV116">
        <v>4</v>
      </c>
      <c r="BW116">
        <v>1061.5</v>
      </c>
      <c r="BX116">
        <v>3.75</v>
      </c>
      <c r="BY116">
        <v>1059.4545454545455</v>
      </c>
      <c r="BZ116">
        <v>3.75</v>
      </c>
      <c r="CA116">
        <v>1059.4545454545455</v>
      </c>
      <c r="CJ116">
        <v>2.25</v>
      </c>
      <c r="CK116">
        <v>432.25</v>
      </c>
      <c r="CL116">
        <v>4.5</v>
      </c>
      <c r="CM116">
        <v>843</v>
      </c>
      <c r="CN116">
        <v>1</v>
      </c>
      <c r="CO116">
        <v>388.5</v>
      </c>
      <c r="CP116">
        <v>2.5833333333333335</v>
      </c>
      <c r="CQ116">
        <v>587.79999999999995</v>
      </c>
      <c r="CR116">
        <v>2.5833333333333335</v>
      </c>
      <c r="CS116">
        <v>587.79999999999995</v>
      </c>
      <c r="CT116">
        <v>3.1666666666666665</v>
      </c>
      <c r="CU116">
        <v>834.85714285714289</v>
      </c>
      <c r="DD116">
        <v>1.75</v>
      </c>
      <c r="DE116">
        <v>460</v>
      </c>
      <c r="DF116">
        <v>2</v>
      </c>
      <c r="DG116">
        <v>492.75</v>
      </c>
      <c r="DH116">
        <v>2.25</v>
      </c>
      <c r="DI116">
        <v>544.5</v>
      </c>
      <c r="DJ116">
        <v>2</v>
      </c>
      <c r="DK116">
        <v>499.08333333333331</v>
      </c>
      <c r="DL116">
        <v>2</v>
      </c>
      <c r="DM116">
        <v>499.08333333333331</v>
      </c>
      <c r="DN116">
        <v>2</v>
      </c>
      <c r="DO116">
        <v>499.08333333333331</v>
      </c>
      <c r="DP116">
        <v>2.7777777777777777</v>
      </c>
      <c r="DQ116">
        <v>712.75757575757575</v>
      </c>
      <c r="DR116">
        <v>2.7027777777777779</v>
      </c>
      <c r="DS116">
        <v>753.02507836990594</v>
      </c>
      <c r="DT116" s="2"/>
      <c r="DV116" s="2" t="s">
        <v>114</v>
      </c>
      <c r="DW116">
        <v>235.71428571428572</v>
      </c>
      <c r="DX116">
        <v>229.71428571428572</v>
      </c>
      <c r="DY116">
        <v>196.1</v>
      </c>
      <c r="DZ116">
        <v>223.07894736842104</v>
      </c>
      <c r="EA116">
        <v>258.25</v>
      </c>
      <c r="EB116">
        <v>292.5</v>
      </c>
      <c r="EC116">
        <v>271.875</v>
      </c>
      <c r="ED116">
        <v>274.20833333333331</v>
      </c>
    </row>
    <row r="117" spans="1:134" x14ac:dyDescent="0.3">
      <c r="A117" s="2" t="s">
        <v>115</v>
      </c>
      <c r="B117">
        <v>6.333333333333333</v>
      </c>
      <c r="C117">
        <v>1490.7777777777778</v>
      </c>
      <c r="D117">
        <v>4.875</v>
      </c>
      <c r="E117">
        <v>1334.25</v>
      </c>
      <c r="F117">
        <v>4.7777777777777777</v>
      </c>
      <c r="G117">
        <v>1417.8888888888889</v>
      </c>
      <c r="H117">
        <v>5.3461538461538458</v>
      </c>
      <c r="I117">
        <v>1417.3846153846155</v>
      </c>
      <c r="J117">
        <v>5.6</v>
      </c>
      <c r="K117">
        <v>1576.2</v>
      </c>
      <c r="L117">
        <v>5.333333333333333</v>
      </c>
      <c r="M117">
        <v>1325.2222222222222</v>
      </c>
      <c r="N117">
        <v>5.8571428571428568</v>
      </c>
      <c r="O117">
        <v>1609.8571428571429</v>
      </c>
      <c r="P117">
        <v>5.5769230769230766</v>
      </c>
      <c r="Q117">
        <v>1498.3846153846155</v>
      </c>
      <c r="R117">
        <v>5.4615384615384617</v>
      </c>
      <c r="S117">
        <v>1457.8846153846155</v>
      </c>
      <c r="T117">
        <v>1.5555555555555556</v>
      </c>
      <c r="U117">
        <v>568.16666666666663</v>
      </c>
      <c r="V117">
        <v>1.875</v>
      </c>
      <c r="W117">
        <v>683</v>
      </c>
      <c r="X117">
        <v>1.7777777777777777</v>
      </c>
      <c r="Y117">
        <v>633.16666666666663</v>
      </c>
      <c r="Z117">
        <v>1.7307692307692308</v>
      </c>
      <c r="AA117">
        <v>628.11111111111109</v>
      </c>
      <c r="AB117">
        <v>1.6</v>
      </c>
      <c r="AC117">
        <v>553.14285714285711</v>
      </c>
      <c r="AD117">
        <v>2.4444444444444446</v>
      </c>
      <c r="AE117">
        <v>812</v>
      </c>
      <c r="AF117">
        <v>1.2857142857142858</v>
      </c>
      <c r="AG117">
        <v>612.25</v>
      </c>
      <c r="AH117">
        <v>1.8076923076923077</v>
      </c>
      <c r="AI117">
        <v>658.41176470588232</v>
      </c>
      <c r="AJ117">
        <v>1.7692307692307692</v>
      </c>
      <c r="AK117">
        <v>642.82857142857142</v>
      </c>
      <c r="AL117">
        <v>3.6153846153846154</v>
      </c>
      <c r="AM117">
        <v>1129.9885057471265</v>
      </c>
      <c r="AN117">
        <v>3.2222222222222223</v>
      </c>
      <c r="AO117">
        <v>869.11111111111109</v>
      </c>
      <c r="AP117">
        <v>3</v>
      </c>
      <c r="AQ117">
        <v>903.14285714285711</v>
      </c>
      <c r="AR117">
        <v>3.4444444444444446</v>
      </c>
      <c r="AS117">
        <v>907.22222222222217</v>
      </c>
      <c r="AT117">
        <v>3.2307692307692308</v>
      </c>
      <c r="AU117">
        <v>892.36</v>
      </c>
      <c r="AV117">
        <v>3.7</v>
      </c>
      <c r="AW117">
        <v>864.2</v>
      </c>
      <c r="AX117">
        <v>3.3333333333333335</v>
      </c>
      <c r="AY117">
        <v>1014.7777777777778</v>
      </c>
      <c r="AZ117">
        <v>3.8571428571428572</v>
      </c>
      <c r="BA117">
        <v>991.14285714285711</v>
      </c>
      <c r="BB117">
        <v>3.6153846153846154</v>
      </c>
      <c r="BC117">
        <v>950.5</v>
      </c>
      <c r="BD117">
        <v>3.4230769230769229</v>
      </c>
      <c r="BE117">
        <v>922</v>
      </c>
      <c r="BF117">
        <v>3.4230769230769229</v>
      </c>
      <c r="BG117">
        <v>922</v>
      </c>
      <c r="BH117">
        <v>3.5512820512820511</v>
      </c>
      <c r="BI117">
        <v>1053.123188405797</v>
      </c>
      <c r="BJ117">
        <v>1</v>
      </c>
      <c r="BK117">
        <v>281</v>
      </c>
      <c r="BL117">
        <v>4</v>
      </c>
      <c r="BM117">
        <v>1318</v>
      </c>
      <c r="BN117">
        <v>4</v>
      </c>
      <c r="BO117">
        <v>1082</v>
      </c>
      <c r="BP117">
        <v>3.25</v>
      </c>
      <c r="BQ117">
        <v>999.75</v>
      </c>
      <c r="BT117">
        <v>7</v>
      </c>
      <c r="BU117">
        <v>1941</v>
      </c>
      <c r="BV117">
        <v>4.666666666666667</v>
      </c>
      <c r="BW117">
        <v>1373.3333333333333</v>
      </c>
      <c r="BX117">
        <v>5.25</v>
      </c>
      <c r="BY117">
        <v>1515.25</v>
      </c>
      <c r="BZ117">
        <v>4.25</v>
      </c>
      <c r="CA117">
        <v>1257.5</v>
      </c>
      <c r="CB117">
        <v>9</v>
      </c>
      <c r="CC117">
        <v>1729</v>
      </c>
      <c r="CD117">
        <v>2</v>
      </c>
      <c r="CE117">
        <v>1294</v>
      </c>
      <c r="CF117">
        <v>5</v>
      </c>
      <c r="CG117">
        <v>742</v>
      </c>
      <c r="CH117">
        <v>4.5</v>
      </c>
      <c r="CI117">
        <v>1255</v>
      </c>
      <c r="CL117">
        <v>1</v>
      </c>
      <c r="CM117">
        <v>376</v>
      </c>
      <c r="CN117">
        <v>3</v>
      </c>
      <c r="CO117">
        <v>918.5</v>
      </c>
      <c r="CP117">
        <v>2.5</v>
      </c>
      <c r="CQ117">
        <v>737.66666666666663</v>
      </c>
      <c r="CR117">
        <v>3.5</v>
      </c>
      <c r="CS117">
        <v>996.33333333333337</v>
      </c>
      <c r="CT117">
        <v>3.875</v>
      </c>
      <c r="CU117">
        <v>1145.5714285714287</v>
      </c>
      <c r="CV117">
        <v>8</v>
      </c>
      <c r="CW117">
        <v>2317</v>
      </c>
      <c r="CX117">
        <v>7</v>
      </c>
      <c r="CY117">
        <v>1914.5</v>
      </c>
      <c r="CZ117">
        <v>3</v>
      </c>
      <c r="DA117">
        <v>993</v>
      </c>
      <c r="DB117">
        <v>6.25</v>
      </c>
      <c r="DC117">
        <v>1784.75</v>
      </c>
      <c r="DF117">
        <v>6</v>
      </c>
      <c r="DG117">
        <v>1796</v>
      </c>
      <c r="DH117">
        <v>6</v>
      </c>
      <c r="DI117">
        <v>1650</v>
      </c>
      <c r="DJ117">
        <v>6</v>
      </c>
      <c r="DK117">
        <v>1686.5</v>
      </c>
      <c r="DL117">
        <v>6.125</v>
      </c>
      <c r="DM117">
        <v>1735.625</v>
      </c>
      <c r="DN117">
        <v>6.125</v>
      </c>
      <c r="DO117">
        <v>1735.625</v>
      </c>
      <c r="DP117">
        <v>4.625</v>
      </c>
      <c r="DQ117">
        <v>1360.1363636363637</v>
      </c>
      <c r="DR117">
        <v>3.6944444444444446</v>
      </c>
      <c r="DS117">
        <v>1095.3375000000001</v>
      </c>
      <c r="DT117" s="2"/>
      <c r="DV117" s="2" t="s">
        <v>115</v>
      </c>
      <c r="DW117">
        <v>230.28571428571428</v>
      </c>
      <c r="DX117">
        <v>227.66666666666666</v>
      </c>
      <c r="DY117">
        <v>299.5</v>
      </c>
      <c r="DZ117">
        <v>245.64705882352942</v>
      </c>
      <c r="EA117">
        <v>292.7</v>
      </c>
      <c r="EB117">
        <v>317.22222222222223</v>
      </c>
      <c r="EC117">
        <v>305.28571428571428</v>
      </c>
      <c r="ED117">
        <v>304.57692307692309</v>
      </c>
    </row>
    <row r="118" spans="1:134" x14ac:dyDescent="0.3">
      <c r="A118" s="2" t="s">
        <v>116</v>
      </c>
      <c r="B118">
        <v>4.4000000000000004</v>
      </c>
      <c r="C118">
        <v>1048.5999999999999</v>
      </c>
      <c r="D118">
        <v>4</v>
      </c>
      <c r="E118">
        <v>885</v>
      </c>
      <c r="F118">
        <v>3.3333333333333335</v>
      </c>
      <c r="G118">
        <v>789.5</v>
      </c>
      <c r="H118">
        <v>3.9310344827586206</v>
      </c>
      <c r="I118">
        <v>916.14285714285711</v>
      </c>
      <c r="J118">
        <v>4.5555555555555554</v>
      </c>
      <c r="K118">
        <v>1010.4444444444445</v>
      </c>
      <c r="L118">
        <v>4.4000000000000004</v>
      </c>
      <c r="M118">
        <v>1042.8</v>
      </c>
      <c r="N118">
        <v>3.4444444444444446</v>
      </c>
      <c r="O118">
        <v>813.44444444444446</v>
      </c>
      <c r="P118">
        <v>4.1428571428571432</v>
      </c>
      <c r="Q118">
        <v>958.67857142857144</v>
      </c>
      <c r="R118">
        <v>4.0350877192982457</v>
      </c>
      <c r="S118">
        <v>937.41071428571433</v>
      </c>
      <c r="T118">
        <v>1</v>
      </c>
      <c r="U118">
        <v>289</v>
      </c>
      <c r="V118">
        <v>1</v>
      </c>
      <c r="W118">
        <v>285.16666666666669</v>
      </c>
      <c r="X118">
        <v>1.5555555555555556</v>
      </c>
      <c r="Y118">
        <v>489.2</v>
      </c>
      <c r="Z118">
        <v>1.1724137931034482</v>
      </c>
      <c r="AA118">
        <v>340.4736842105263</v>
      </c>
      <c r="AB118">
        <v>0.77777777777777779</v>
      </c>
      <c r="AC118">
        <v>265.66666666666669</v>
      </c>
      <c r="AD118">
        <v>1</v>
      </c>
      <c r="AE118">
        <v>216.85714285714286</v>
      </c>
      <c r="AF118">
        <v>2.1111111111111112</v>
      </c>
      <c r="AG118">
        <v>561.85714285714289</v>
      </c>
      <c r="AH118">
        <v>1.2857142857142858</v>
      </c>
      <c r="AI118">
        <v>352.25</v>
      </c>
      <c r="AJ118">
        <v>1.2280701754385965</v>
      </c>
      <c r="AK118">
        <v>346.5128205128205</v>
      </c>
      <c r="AL118">
        <v>2.6315789473684212</v>
      </c>
      <c r="AM118">
        <v>694.83157894736837</v>
      </c>
      <c r="AN118">
        <v>2.2000000000000002</v>
      </c>
      <c r="AO118">
        <v>483.4</v>
      </c>
      <c r="AP118">
        <v>2.2000000000000002</v>
      </c>
      <c r="AQ118">
        <v>516.625</v>
      </c>
      <c r="AR118">
        <v>2.5555555555555554</v>
      </c>
      <c r="AS118">
        <v>415.66666666666669</v>
      </c>
      <c r="AT118">
        <v>2.3103448275862069</v>
      </c>
      <c r="AU118">
        <v>470.66666666666669</v>
      </c>
      <c r="AV118">
        <v>1.5555555555555556</v>
      </c>
      <c r="AW118">
        <v>343.375</v>
      </c>
      <c r="AX118">
        <v>2.1</v>
      </c>
      <c r="AY118">
        <v>449.1</v>
      </c>
      <c r="AZ118">
        <v>1.3333333333333333</v>
      </c>
      <c r="BA118">
        <v>348</v>
      </c>
      <c r="BB118">
        <v>1.6785714285714286</v>
      </c>
      <c r="BC118">
        <v>385.46153846153845</v>
      </c>
      <c r="BD118">
        <v>2</v>
      </c>
      <c r="BE118">
        <v>428.8679245283019</v>
      </c>
      <c r="BF118">
        <v>2</v>
      </c>
      <c r="BG118">
        <v>428.8679245283019</v>
      </c>
      <c r="BH118">
        <v>2.4210526315789473</v>
      </c>
      <c r="BI118">
        <v>599.58783783783781</v>
      </c>
      <c r="BN118">
        <v>6</v>
      </c>
      <c r="BO118">
        <v>1489</v>
      </c>
      <c r="BP118">
        <v>6</v>
      </c>
      <c r="BQ118">
        <v>1489</v>
      </c>
      <c r="BR118">
        <v>4</v>
      </c>
      <c r="BS118">
        <v>1071</v>
      </c>
      <c r="BV118">
        <v>1</v>
      </c>
      <c r="BW118">
        <v>170</v>
      </c>
      <c r="BX118">
        <v>2.5</v>
      </c>
      <c r="BY118">
        <v>620.5</v>
      </c>
      <c r="BZ118">
        <v>3.6666666666666665</v>
      </c>
      <c r="CA118">
        <v>910</v>
      </c>
      <c r="CF118">
        <v>1</v>
      </c>
      <c r="CG118">
        <v>80</v>
      </c>
      <c r="CH118">
        <v>1</v>
      </c>
      <c r="CI118">
        <v>80</v>
      </c>
      <c r="CJ118">
        <v>0</v>
      </c>
      <c r="CN118">
        <v>0</v>
      </c>
      <c r="CP118">
        <v>0</v>
      </c>
      <c r="CR118">
        <v>0.33333333333333331</v>
      </c>
      <c r="CS118">
        <v>80</v>
      </c>
      <c r="CT118">
        <v>2</v>
      </c>
      <c r="CU118">
        <v>702.5</v>
      </c>
      <c r="CZ118">
        <v>3</v>
      </c>
      <c r="DA118">
        <v>791</v>
      </c>
      <c r="DB118">
        <v>3</v>
      </c>
      <c r="DC118">
        <v>791</v>
      </c>
      <c r="DD118">
        <v>1</v>
      </c>
      <c r="DE118">
        <v>329</v>
      </c>
      <c r="DH118">
        <v>3</v>
      </c>
      <c r="DI118">
        <v>681</v>
      </c>
      <c r="DJ118">
        <v>2</v>
      </c>
      <c r="DK118">
        <v>505</v>
      </c>
      <c r="DL118">
        <v>2.3333333333333335</v>
      </c>
      <c r="DM118">
        <v>600.33333333333337</v>
      </c>
      <c r="DN118">
        <v>2.3333333333333335</v>
      </c>
      <c r="DO118">
        <v>600.33333333333337</v>
      </c>
      <c r="DP118">
        <v>2.1111111111111112</v>
      </c>
      <c r="DQ118">
        <v>658.71428571428567</v>
      </c>
      <c r="DR118">
        <v>2.4055555555555554</v>
      </c>
      <c r="DS118">
        <v>602.25806451612902</v>
      </c>
      <c r="DT118" s="2"/>
      <c r="DV118" s="2" t="s">
        <v>116</v>
      </c>
      <c r="DW118">
        <v>236.5</v>
      </c>
      <c r="DX118">
        <v>151.85714285714286</v>
      </c>
      <c r="DY118">
        <v>231.42857142857142</v>
      </c>
      <c r="DZ118">
        <v>205.1</v>
      </c>
      <c r="EA118">
        <v>258.77777777777777</v>
      </c>
      <c r="EB118">
        <v>227.1</v>
      </c>
      <c r="EC118">
        <v>227.88888888888889</v>
      </c>
      <c r="ED118">
        <v>237.53571428571428</v>
      </c>
    </row>
    <row r="119" spans="1:134" x14ac:dyDescent="0.3">
      <c r="A119" s="2" t="s">
        <v>117</v>
      </c>
      <c r="B119">
        <v>2.8</v>
      </c>
      <c r="C119">
        <v>1423.8333333333333</v>
      </c>
      <c r="D119">
        <v>5</v>
      </c>
      <c r="E119">
        <v>1891.125</v>
      </c>
      <c r="F119">
        <v>4.5</v>
      </c>
      <c r="G119">
        <v>2020.7142857142858</v>
      </c>
      <c r="H119">
        <v>4.0999999999999996</v>
      </c>
      <c r="I119">
        <v>1800.8095238095239</v>
      </c>
      <c r="J119">
        <v>2.9</v>
      </c>
      <c r="K119">
        <v>2035.2</v>
      </c>
      <c r="L119">
        <v>2.6</v>
      </c>
      <c r="M119">
        <v>1540.5</v>
      </c>
      <c r="N119">
        <v>4.4000000000000004</v>
      </c>
      <c r="O119">
        <v>2014.5</v>
      </c>
      <c r="P119">
        <v>3.3</v>
      </c>
      <c r="Q119">
        <v>1870.2631578947369</v>
      </c>
      <c r="R119">
        <v>3.7</v>
      </c>
      <c r="S119">
        <v>1833.8</v>
      </c>
      <c r="T119">
        <v>4.0999999999999996</v>
      </c>
      <c r="U119">
        <v>1790.8571428571429</v>
      </c>
      <c r="V119">
        <v>2</v>
      </c>
      <c r="W119">
        <v>1304.2</v>
      </c>
      <c r="X119">
        <v>2.2999999999999998</v>
      </c>
      <c r="Y119">
        <v>1427.6</v>
      </c>
      <c r="Z119">
        <v>2.8</v>
      </c>
      <c r="AA119">
        <v>1540.8823529411766</v>
      </c>
      <c r="AB119">
        <v>4</v>
      </c>
      <c r="AC119">
        <v>2038.3333333333333</v>
      </c>
      <c r="AD119">
        <v>3.6</v>
      </c>
      <c r="AE119">
        <v>1681</v>
      </c>
      <c r="AF119">
        <v>1.6</v>
      </c>
      <c r="AG119">
        <v>1234.25</v>
      </c>
      <c r="AH119">
        <v>3.0666666666666669</v>
      </c>
      <c r="AI119">
        <v>1702</v>
      </c>
      <c r="AJ119">
        <v>2.9333333333333331</v>
      </c>
      <c r="AK119">
        <v>1621.4411764705883</v>
      </c>
      <c r="AL119">
        <v>3.3166666666666669</v>
      </c>
      <c r="AM119">
        <v>1736.2297297297298</v>
      </c>
      <c r="AN119">
        <v>1.4</v>
      </c>
      <c r="AO119">
        <v>848.83333333333337</v>
      </c>
      <c r="AP119">
        <v>2.1</v>
      </c>
      <c r="AQ119">
        <v>853.625</v>
      </c>
      <c r="AR119">
        <v>1.6</v>
      </c>
      <c r="AS119">
        <v>827.16666666666663</v>
      </c>
      <c r="AT119">
        <v>1.7</v>
      </c>
      <c r="AU119">
        <v>844.25</v>
      </c>
      <c r="AV119">
        <v>1.8</v>
      </c>
      <c r="AW119">
        <v>730.375</v>
      </c>
      <c r="AX119">
        <v>1.1000000000000001</v>
      </c>
      <c r="AY119">
        <v>664</v>
      </c>
      <c r="AZ119">
        <v>1.4</v>
      </c>
      <c r="BA119">
        <v>763.16666666666663</v>
      </c>
      <c r="BB119">
        <v>1.4333333333333333</v>
      </c>
      <c r="BC119">
        <v>720.3</v>
      </c>
      <c r="BD119">
        <v>1.5666666666666667</v>
      </c>
      <c r="BE119">
        <v>782.27499999999998</v>
      </c>
      <c r="BF119">
        <v>1.5666666666666667</v>
      </c>
      <c r="BG119">
        <v>782.27499999999998</v>
      </c>
      <c r="BH119">
        <v>2.7333333333333334</v>
      </c>
      <c r="BI119">
        <v>1401.5087719298247</v>
      </c>
      <c r="DR119">
        <v>2.7333333333333334</v>
      </c>
      <c r="DS119">
        <v>1401.5087719298247</v>
      </c>
      <c r="DT119" s="2"/>
      <c r="DV119" s="2" t="s">
        <v>117</v>
      </c>
      <c r="DW119">
        <v>343.33333333333331</v>
      </c>
      <c r="DX119">
        <v>341</v>
      </c>
      <c r="DY119">
        <v>311</v>
      </c>
      <c r="DZ119">
        <v>334.76470588235293</v>
      </c>
      <c r="EA119">
        <v>370.6</v>
      </c>
      <c r="EB119">
        <v>381.16666666666669</v>
      </c>
      <c r="EC119">
        <v>366.875</v>
      </c>
      <c r="ED119">
        <v>372.36842105263156</v>
      </c>
    </row>
    <row r="120" spans="1:134" x14ac:dyDescent="0.3">
      <c r="A120" s="2" t="s">
        <v>118</v>
      </c>
      <c r="B120">
        <v>4.8</v>
      </c>
      <c r="C120">
        <v>1198.5</v>
      </c>
      <c r="D120">
        <v>4.5999999999999996</v>
      </c>
      <c r="E120">
        <v>1121.5</v>
      </c>
      <c r="F120">
        <v>4.9000000000000004</v>
      </c>
      <c r="G120">
        <v>1417.1</v>
      </c>
      <c r="H120">
        <v>4.7666666666666666</v>
      </c>
      <c r="I120">
        <v>1245.7</v>
      </c>
      <c r="J120">
        <v>4.5999999999999996</v>
      </c>
      <c r="K120">
        <v>1198.3</v>
      </c>
      <c r="L120">
        <v>3.5555555555555554</v>
      </c>
      <c r="M120">
        <v>956.11111111111109</v>
      </c>
      <c r="N120">
        <v>3.4444444444444446</v>
      </c>
      <c r="O120">
        <v>1034.8888888888889</v>
      </c>
      <c r="P120">
        <v>3.8928571428571428</v>
      </c>
      <c r="Q120">
        <v>1067.9285714285713</v>
      </c>
      <c r="R120">
        <v>4.3448275862068968</v>
      </c>
      <c r="S120">
        <v>1159.8793103448277</v>
      </c>
      <c r="T120">
        <v>1.6</v>
      </c>
      <c r="U120">
        <v>644.28571428571433</v>
      </c>
      <c r="V120">
        <v>1</v>
      </c>
      <c r="W120">
        <v>443.4</v>
      </c>
      <c r="X120">
        <v>0.8</v>
      </c>
      <c r="Y120">
        <v>408.2</v>
      </c>
      <c r="Z120">
        <v>1.1333333333333333</v>
      </c>
      <c r="AA120">
        <v>515.76470588235293</v>
      </c>
      <c r="AB120">
        <v>1.9</v>
      </c>
      <c r="AC120">
        <v>781.83333333333337</v>
      </c>
      <c r="AD120">
        <v>2.2222222222222223</v>
      </c>
      <c r="AE120">
        <v>463.875</v>
      </c>
      <c r="AF120">
        <v>1.3333333333333333</v>
      </c>
      <c r="AG120">
        <v>616.6</v>
      </c>
      <c r="AH120">
        <v>1.8214285714285714</v>
      </c>
      <c r="AI120">
        <v>604.47368421052636</v>
      </c>
      <c r="AJ120">
        <v>1.4655172413793103</v>
      </c>
      <c r="AK120">
        <v>562.58333333333337</v>
      </c>
      <c r="AL120">
        <v>2.9051724137931036</v>
      </c>
      <c r="AM120">
        <v>931.12765957446811</v>
      </c>
      <c r="AN120">
        <v>1.8</v>
      </c>
      <c r="AO120">
        <v>523.88888888888891</v>
      </c>
      <c r="AP120">
        <v>2.2999999999999998</v>
      </c>
      <c r="AQ120">
        <v>527.9</v>
      </c>
      <c r="AR120">
        <v>1.7</v>
      </c>
      <c r="AS120">
        <v>486.88888888888891</v>
      </c>
      <c r="AT120">
        <v>1.9333333333333333</v>
      </c>
      <c r="AU120">
        <v>513.42857142857144</v>
      </c>
      <c r="AV120">
        <v>1.4</v>
      </c>
      <c r="AW120">
        <v>473.25</v>
      </c>
      <c r="AX120">
        <v>1.3333333333333333</v>
      </c>
      <c r="AY120">
        <v>396.875</v>
      </c>
      <c r="AZ120">
        <v>1.8888888888888888</v>
      </c>
      <c r="BA120">
        <v>367.55555555555554</v>
      </c>
      <c r="BB120">
        <v>1.5357142857142858</v>
      </c>
      <c r="BC120">
        <v>410.76</v>
      </c>
      <c r="BD120">
        <v>1.7413793103448276</v>
      </c>
      <c r="BE120">
        <v>465</v>
      </c>
      <c r="BF120">
        <v>1.7413793103448276</v>
      </c>
      <c r="BG120">
        <v>465</v>
      </c>
      <c r="BH120">
        <v>2.5172413793103448</v>
      </c>
      <c r="BI120">
        <v>763.06802721088434</v>
      </c>
      <c r="BT120">
        <v>6</v>
      </c>
      <c r="BU120">
        <v>1865</v>
      </c>
      <c r="BV120">
        <v>7</v>
      </c>
      <c r="BW120">
        <v>1575</v>
      </c>
      <c r="BX120">
        <v>6.5</v>
      </c>
      <c r="BY120">
        <v>1720</v>
      </c>
      <c r="BZ120">
        <v>6.5</v>
      </c>
      <c r="CA120">
        <v>1720</v>
      </c>
      <c r="CL120">
        <v>2</v>
      </c>
      <c r="CM120">
        <v>343</v>
      </c>
      <c r="CN120">
        <v>0</v>
      </c>
      <c r="CP120">
        <v>1</v>
      </c>
      <c r="CQ120">
        <v>343</v>
      </c>
      <c r="CR120">
        <v>1</v>
      </c>
      <c r="CS120">
        <v>343</v>
      </c>
      <c r="CT120">
        <v>3.75</v>
      </c>
      <c r="CU120">
        <v>1261</v>
      </c>
      <c r="DF120">
        <v>1</v>
      </c>
      <c r="DG120">
        <v>100</v>
      </c>
      <c r="DH120">
        <v>6</v>
      </c>
      <c r="DI120">
        <v>2072</v>
      </c>
      <c r="DJ120">
        <v>3.5</v>
      </c>
      <c r="DK120">
        <v>1086</v>
      </c>
      <c r="DL120">
        <v>3.5</v>
      </c>
      <c r="DM120">
        <v>1086</v>
      </c>
      <c r="DN120">
        <v>3.5</v>
      </c>
      <c r="DO120">
        <v>1086</v>
      </c>
      <c r="DP120">
        <v>3.6666666666666665</v>
      </c>
      <c r="DQ120">
        <v>1191</v>
      </c>
      <c r="DR120">
        <v>2.5555555555555554</v>
      </c>
      <c r="DS120">
        <v>777.14473684210532</v>
      </c>
      <c r="DT120" s="2"/>
      <c r="DV120" s="2" t="s">
        <v>118</v>
      </c>
      <c r="DW120">
        <v>287.83333333333331</v>
      </c>
      <c r="DX120">
        <v>186.25</v>
      </c>
      <c r="DY120">
        <v>233.4</v>
      </c>
      <c r="DZ120">
        <v>230.73684210526315</v>
      </c>
      <c r="EA120">
        <v>293.39999999999998</v>
      </c>
      <c r="EB120">
        <v>263.55555555555554</v>
      </c>
      <c r="EC120">
        <v>334.88888888888891</v>
      </c>
      <c r="ED120">
        <v>297.14285714285717</v>
      </c>
    </row>
    <row r="121" spans="1:134" x14ac:dyDescent="0.3">
      <c r="A121" s="2" t="s">
        <v>119</v>
      </c>
      <c r="B121">
        <v>4.0999999999999996</v>
      </c>
      <c r="C121">
        <v>971.6</v>
      </c>
      <c r="D121">
        <v>3.1</v>
      </c>
      <c r="E121">
        <v>844.11111111111109</v>
      </c>
      <c r="F121">
        <v>4.9000000000000004</v>
      </c>
      <c r="G121">
        <v>1252.4000000000001</v>
      </c>
      <c r="H121">
        <v>4.0333333333333332</v>
      </c>
      <c r="I121">
        <v>1028.8620689655172</v>
      </c>
      <c r="J121">
        <v>6.1111111111111107</v>
      </c>
      <c r="K121">
        <v>1617.4444444444443</v>
      </c>
      <c r="L121">
        <v>4.7777777777777777</v>
      </c>
      <c r="M121">
        <v>1216.6666666666667</v>
      </c>
      <c r="N121">
        <v>4.7777777777777777</v>
      </c>
      <c r="O121">
        <v>1236.6666666666667</v>
      </c>
      <c r="P121">
        <v>5.2222222222222223</v>
      </c>
      <c r="Q121">
        <v>1356.9259259259259</v>
      </c>
      <c r="R121">
        <v>4.5964912280701755</v>
      </c>
      <c r="S121">
        <v>1187.0357142857142</v>
      </c>
      <c r="T121">
        <v>4</v>
      </c>
      <c r="U121">
        <v>896.88888888888891</v>
      </c>
      <c r="V121">
        <v>4.3</v>
      </c>
      <c r="W121">
        <v>1264.6666666666667</v>
      </c>
      <c r="X121">
        <v>2.7</v>
      </c>
      <c r="Y121">
        <v>753.66666666666663</v>
      </c>
      <c r="Z121">
        <v>3.6666666666666665</v>
      </c>
      <c r="AA121">
        <v>971.74074074074076</v>
      </c>
      <c r="AB121">
        <v>1.4444444444444444</v>
      </c>
      <c r="AC121">
        <v>520.4</v>
      </c>
      <c r="AD121">
        <v>3.5555555555555554</v>
      </c>
      <c r="AE121">
        <v>850.125</v>
      </c>
      <c r="AF121">
        <v>3</v>
      </c>
      <c r="AG121">
        <v>707.22222222222217</v>
      </c>
      <c r="AH121">
        <v>2.6666666666666665</v>
      </c>
      <c r="AI121">
        <v>716.72727272727275</v>
      </c>
      <c r="AJ121">
        <v>3.192982456140351</v>
      </c>
      <c r="AK121">
        <v>857.24489795918362</v>
      </c>
      <c r="AL121">
        <v>3.8947368421052633</v>
      </c>
      <c r="AM121">
        <v>1033.1333333333334</v>
      </c>
      <c r="AN121">
        <v>2.9</v>
      </c>
      <c r="AO121">
        <v>711.9</v>
      </c>
      <c r="AP121">
        <v>2.6</v>
      </c>
      <c r="AQ121">
        <v>614.22222222222217</v>
      </c>
      <c r="AR121">
        <v>2.2000000000000002</v>
      </c>
      <c r="AS121">
        <v>618.5</v>
      </c>
      <c r="AT121">
        <v>2.5666666666666669</v>
      </c>
      <c r="AU121">
        <v>649.37931034482756</v>
      </c>
      <c r="AV121">
        <v>2.2222222222222223</v>
      </c>
      <c r="AW121">
        <v>524</v>
      </c>
      <c r="AX121">
        <v>2.1111111111111112</v>
      </c>
      <c r="AY121">
        <v>559.875</v>
      </c>
      <c r="AZ121">
        <v>1.7777777777777777</v>
      </c>
      <c r="BA121">
        <v>465.875</v>
      </c>
      <c r="BB121">
        <v>2.0370370370370372</v>
      </c>
      <c r="BC121">
        <v>516.88</v>
      </c>
      <c r="BD121">
        <v>2.3157894736842106</v>
      </c>
      <c r="BE121">
        <v>588.03703703703707</v>
      </c>
      <c r="BF121">
        <v>2.3157894736842106</v>
      </c>
      <c r="BG121">
        <v>588.03703703703707</v>
      </c>
      <c r="BH121">
        <v>3.3684210526315788</v>
      </c>
      <c r="BI121">
        <v>881.96855345911945</v>
      </c>
      <c r="BR121">
        <v>5</v>
      </c>
      <c r="BS121">
        <v>940</v>
      </c>
      <c r="BT121">
        <v>5</v>
      </c>
      <c r="BU121">
        <v>1179</v>
      </c>
      <c r="BV121">
        <v>1</v>
      </c>
      <c r="BW121">
        <v>137</v>
      </c>
      <c r="BX121">
        <v>3.6666666666666665</v>
      </c>
      <c r="BY121">
        <v>752</v>
      </c>
      <c r="BZ121">
        <v>3.6666666666666665</v>
      </c>
      <c r="CA121">
        <v>752</v>
      </c>
      <c r="CJ121">
        <v>3</v>
      </c>
      <c r="CK121">
        <v>346</v>
      </c>
      <c r="CL121">
        <v>3</v>
      </c>
      <c r="CM121">
        <v>856</v>
      </c>
      <c r="CN121">
        <v>7</v>
      </c>
      <c r="CO121">
        <v>1957</v>
      </c>
      <c r="CP121">
        <v>4.333333333333333</v>
      </c>
      <c r="CQ121">
        <v>1053</v>
      </c>
      <c r="CR121">
        <v>4.333333333333333</v>
      </c>
      <c r="CS121">
        <v>1053</v>
      </c>
      <c r="CT121">
        <v>4</v>
      </c>
      <c r="CU121">
        <v>902.5</v>
      </c>
      <c r="DD121">
        <v>6</v>
      </c>
      <c r="DE121">
        <v>945</v>
      </c>
      <c r="DF121">
        <v>1</v>
      </c>
      <c r="DG121">
        <v>346</v>
      </c>
      <c r="DH121">
        <v>5</v>
      </c>
      <c r="DI121">
        <v>1212</v>
      </c>
      <c r="DJ121">
        <v>4</v>
      </c>
      <c r="DK121">
        <v>834.33333333333337</v>
      </c>
      <c r="DL121">
        <v>4</v>
      </c>
      <c r="DM121">
        <v>834.33333333333337</v>
      </c>
      <c r="DN121">
        <v>4</v>
      </c>
      <c r="DO121">
        <v>834.33333333333337</v>
      </c>
      <c r="DP121">
        <v>4</v>
      </c>
      <c r="DQ121">
        <v>879.77777777777783</v>
      </c>
      <c r="DR121">
        <v>3.4</v>
      </c>
      <c r="DS121">
        <v>881.85119047619048</v>
      </c>
      <c r="DT121" s="2"/>
      <c r="DV121" s="2" t="s">
        <v>119</v>
      </c>
      <c r="DW121">
        <v>171.2</v>
      </c>
      <c r="DX121">
        <v>198.25</v>
      </c>
      <c r="DY121">
        <v>273.22222222222223</v>
      </c>
      <c r="DZ121">
        <v>222.77272727272728</v>
      </c>
      <c r="EA121">
        <v>328.55555555555554</v>
      </c>
      <c r="EB121">
        <v>260.33333333333331</v>
      </c>
      <c r="EC121">
        <v>260.33333333333331</v>
      </c>
      <c r="ED121">
        <v>283.07407407407408</v>
      </c>
    </row>
    <row r="122" spans="1:134" x14ac:dyDescent="0.3">
      <c r="A122" s="2" t="s">
        <v>120</v>
      </c>
      <c r="B122">
        <v>3.05</v>
      </c>
      <c r="C122">
        <v>1361.625</v>
      </c>
      <c r="D122">
        <v>4.3499999999999996</v>
      </c>
      <c r="E122">
        <v>1637.6842105263158</v>
      </c>
      <c r="F122">
        <v>4.55</v>
      </c>
      <c r="G122">
        <v>1642.3</v>
      </c>
      <c r="H122">
        <v>3.9833333333333334</v>
      </c>
      <c r="I122">
        <v>1559.0545454545454</v>
      </c>
      <c r="J122">
        <v>5.4444444444444446</v>
      </c>
      <c r="K122">
        <v>2183.5625</v>
      </c>
      <c r="L122">
        <v>4.05</v>
      </c>
      <c r="M122">
        <v>1499.6666666666667</v>
      </c>
      <c r="N122">
        <v>4.9375</v>
      </c>
      <c r="O122">
        <v>1691.9375</v>
      </c>
      <c r="P122">
        <v>4.7777777777777777</v>
      </c>
      <c r="Q122">
        <v>1780.04</v>
      </c>
      <c r="R122">
        <v>4.3596491228070171</v>
      </c>
      <c r="S122">
        <v>1664.2857142857142</v>
      </c>
      <c r="T122">
        <v>2.25</v>
      </c>
      <c r="U122">
        <v>815.29411764705878</v>
      </c>
      <c r="V122">
        <v>1.65</v>
      </c>
      <c r="W122">
        <v>1135.3</v>
      </c>
      <c r="X122">
        <v>0.95</v>
      </c>
      <c r="Y122">
        <v>704.33333333333337</v>
      </c>
      <c r="Z122">
        <v>1.6166666666666667</v>
      </c>
      <c r="AA122">
        <v>876.44444444444446</v>
      </c>
      <c r="AB122">
        <v>0.3888888888888889</v>
      </c>
      <c r="AC122">
        <v>474.4</v>
      </c>
      <c r="AD122">
        <v>1.3</v>
      </c>
      <c r="AE122">
        <v>804.5454545454545</v>
      </c>
      <c r="AF122">
        <v>1.25</v>
      </c>
      <c r="AG122">
        <v>620.9</v>
      </c>
      <c r="AH122">
        <v>0.98148148148148151</v>
      </c>
      <c r="AI122">
        <v>670.42307692307691</v>
      </c>
      <c r="AJ122">
        <v>1.3157894736842106</v>
      </c>
      <c r="AK122">
        <v>790.04838709677415</v>
      </c>
      <c r="AL122">
        <v>2.8377192982456139</v>
      </c>
      <c r="AM122">
        <v>1339.7185628742516</v>
      </c>
      <c r="AN122">
        <v>3.55</v>
      </c>
      <c r="AO122">
        <v>1209.8947368421052</v>
      </c>
      <c r="AP122">
        <v>3.7</v>
      </c>
      <c r="AQ122">
        <v>1285.0999999999999</v>
      </c>
      <c r="AR122">
        <v>3.2</v>
      </c>
      <c r="AS122">
        <v>1219.0555555555557</v>
      </c>
      <c r="AT122">
        <v>3.4833333333333334</v>
      </c>
      <c r="AU122">
        <v>1239.1754385964912</v>
      </c>
      <c r="AV122">
        <v>3.8888888888888888</v>
      </c>
      <c r="AW122">
        <v>1263.3888888888889</v>
      </c>
      <c r="AX122">
        <v>3.2</v>
      </c>
      <c r="AY122">
        <v>1303.9375</v>
      </c>
      <c r="AZ122">
        <v>3.6875</v>
      </c>
      <c r="BA122">
        <v>1319.9375</v>
      </c>
      <c r="BB122">
        <v>3.574074074074074</v>
      </c>
      <c r="BC122">
        <v>1294.46</v>
      </c>
      <c r="BD122">
        <v>3.5263157894736841</v>
      </c>
      <c r="BE122">
        <v>1265.0093457943926</v>
      </c>
      <c r="BF122">
        <v>3.5263157894736841</v>
      </c>
      <c r="BG122">
        <v>1265.0093457943926</v>
      </c>
      <c r="BH122">
        <v>3.0672514619883042</v>
      </c>
      <c r="BI122">
        <v>1310.543795620438</v>
      </c>
      <c r="BR122">
        <v>4</v>
      </c>
      <c r="BS122">
        <v>1275</v>
      </c>
      <c r="BV122">
        <v>4.25</v>
      </c>
      <c r="BW122">
        <v>1373.25</v>
      </c>
      <c r="BX122">
        <v>4.166666666666667</v>
      </c>
      <c r="BY122">
        <v>1340.5</v>
      </c>
      <c r="BZ122">
        <v>4.166666666666667</v>
      </c>
      <c r="CA122">
        <v>1340.5</v>
      </c>
      <c r="CJ122">
        <v>2</v>
      </c>
      <c r="CK122">
        <v>1539</v>
      </c>
      <c r="CN122">
        <v>1.75</v>
      </c>
      <c r="CO122">
        <v>827.33333333333337</v>
      </c>
      <c r="CP122">
        <v>1.8333333333333333</v>
      </c>
      <c r="CQ122">
        <v>1005.25</v>
      </c>
      <c r="CR122">
        <v>1.8333333333333333</v>
      </c>
      <c r="CS122">
        <v>1005.25</v>
      </c>
      <c r="CT122">
        <v>3</v>
      </c>
      <c r="CU122">
        <v>1206.4000000000001</v>
      </c>
      <c r="DD122">
        <v>4</v>
      </c>
      <c r="DE122">
        <v>1284.5</v>
      </c>
      <c r="DH122">
        <v>3.25</v>
      </c>
      <c r="DI122">
        <v>1205</v>
      </c>
      <c r="DJ122">
        <v>3.5</v>
      </c>
      <c r="DK122">
        <v>1231.5</v>
      </c>
      <c r="DL122">
        <v>3.5</v>
      </c>
      <c r="DM122">
        <v>1231.5</v>
      </c>
      <c r="DN122">
        <v>3.5</v>
      </c>
      <c r="DO122">
        <v>1231.5</v>
      </c>
      <c r="DP122">
        <v>3.1666666666666665</v>
      </c>
      <c r="DQ122">
        <v>1215.8125</v>
      </c>
      <c r="DR122">
        <v>3.0722222222222224</v>
      </c>
      <c r="DS122">
        <v>1305.3172413793104</v>
      </c>
      <c r="DT122" s="2"/>
      <c r="DV122" s="2" t="s">
        <v>120</v>
      </c>
      <c r="DW122">
        <v>322.60000000000002</v>
      </c>
      <c r="DX122">
        <v>338.27272727272725</v>
      </c>
      <c r="DY122">
        <v>290</v>
      </c>
      <c r="DZ122">
        <v>316.69230769230768</v>
      </c>
      <c r="EA122">
        <v>365.875</v>
      </c>
      <c r="EB122">
        <v>341</v>
      </c>
      <c r="EC122">
        <v>364.9375</v>
      </c>
      <c r="ED122">
        <v>356.62</v>
      </c>
    </row>
    <row r="123" spans="1:134" x14ac:dyDescent="0.3">
      <c r="A123" s="2" t="s">
        <v>121</v>
      </c>
      <c r="B123">
        <v>3.9</v>
      </c>
      <c r="C123">
        <v>1465.4444444444443</v>
      </c>
      <c r="D123">
        <v>4.5555555555555554</v>
      </c>
      <c r="E123">
        <v>1246.4444444444443</v>
      </c>
      <c r="F123">
        <v>4.2</v>
      </c>
      <c r="G123">
        <v>1557.8888888888889</v>
      </c>
      <c r="H123">
        <v>4.2068965517241379</v>
      </c>
      <c r="I123">
        <v>1423.2592592592594</v>
      </c>
      <c r="J123">
        <v>3.25</v>
      </c>
      <c r="K123">
        <v>1136.5714285714287</v>
      </c>
      <c r="L123">
        <v>5.1111111111111107</v>
      </c>
      <c r="M123">
        <v>1925.125</v>
      </c>
      <c r="N123">
        <v>4.25</v>
      </c>
      <c r="O123">
        <v>1404.7142857142858</v>
      </c>
      <c r="P123">
        <v>4.24</v>
      </c>
      <c r="Q123">
        <v>1508.6363636363637</v>
      </c>
      <c r="R123">
        <v>4.2222222222222223</v>
      </c>
      <c r="S123">
        <v>1461.591836734694</v>
      </c>
      <c r="T123">
        <v>2.6</v>
      </c>
      <c r="U123">
        <v>972.125</v>
      </c>
      <c r="V123">
        <v>2.2222222222222223</v>
      </c>
      <c r="W123">
        <v>1038.3333333333333</v>
      </c>
      <c r="X123">
        <v>2.5</v>
      </c>
      <c r="Y123">
        <v>817.33333333333337</v>
      </c>
      <c r="Z123">
        <v>2.4482758620689653</v>
      </c>
      <c r="AA123">
        <v>928.82608695652175</v>
      </c>
      <c r="AB123">
        <v>3.5</v>
      </c>
      <c r="AC123">
        <v>1417.8333333333333</v>
      </c>
      <c r="AD123">
        <v>1.7777777777777777</v>
      </c>
      <c r="AE123">
        <v>776.66666666666663</v>
      </c>
      <c r="AF123">
        <v>2.5</v>
      </c>
      <c r="AG123">
        <v>1155</v>
      </c>
      <c r="AH123">
        <v>2.56</v>
      </c>
      <c r="AI123">
        <v>1116.5</v>
      </c>
      <c r="AJ123">
        <v>2.5</v>
      </c>
      <c r="AK123">
        <v>1011.219512195122</v>
      </c>
      <c r="AL123">
        <v>3.3611111111111112</v>
      </c>
      <c r="AM123">
        <v>1256.4222222222222</v>
      </c>
      <c r="AN123">
        <v>3.5</v>
      </c>
      <c r="AO123">
        <v>1041.4000000000001</v>
      </c>
      <c r="AP123">
        <v>2.5555555555555554</v>
      </c>
      <c r="AQ123">
        <v>790.875</v>
      </c>
      <c r="AR123">
        <v>2.6</v>
      </c>
      <c r="AS123">
        <v>823</v>
      </c>
      <c r="AT123">
        <v>2.896551724137931</v>
      </c>
      <c r="AU123">
        <v>891.82142857142856</v>
      </c>
      <c r="AV123">
        <v>3.125</v>
      </c>
      <c r="AW123">
        <v>887.625</v>
      </c>
      <c r="AX123">
        <v>3.6666666666666665</v>
      </c>
      <c r="AY123">
        <v>1208.3333333333333</v>
      </c>
      <c r="AZ123">
        <v>3.75</v>
      </c>
      <c r="BA123">
        <v>1106.375</v>
      </c>
      <c r="BB123">
        <v>3.52</v>
      </c>
      <c r="BC123">
        <v>1073.08</v>
      </c>
      <c r="BD123">
        <v>3.1851851851851851</v>
      </c>
      <c r="BE123">
        <v>977.32075471698113</v>
      </c>
      <c r="BF123">
        <v>3.1851851851851851</v>
      </c>
      <c r="BG123">
        <v>977.32075471698113</v>
      </c>
      <c r="BH123">
        <v>3.3024691358024691</v>
      </c>
      <c r="BI123">
        <v>1152.979020979021</v>
      </c>
      <c r="BL123">
        <v>6</v>
      </c>
      <c r="BM123">
        <v>2098</v>
      </c>
      <c r="BP123">
        <v>6</v>
      </c>
      <c r="BQ123">
        <v>2098</v>
      </c>
      <c r="BR123">
        <v>4</v>
      </c>
      <c r="BS123">
        <v>1056.5</v>
      </c>
      <c r="BT123">
        <v>2</v>
      </c>
      <c r="BU123">
        <v>681</v>
      </c>
      <c r="BV123">
        <v>2.5</v>
      </c>
      <c r="BW123">
        <v>1817</v>
      </c>
      <c r="BX123">
        <v>3</v>
      </c>
      <c r="BY123">
        <v>1152.75</v>
      </c>
      <c r="BZ123">
        <v>3.5</v>
      </c>
      <c r="CA123">
        <v>1341.8</v>
      </c>
      <c r="CD123">
        <v>0</v>
      </c>
      <c r="CH123">
        <v>0</v>
      </c>
      <c r="CJ123">
        <v>3.5</v>
      </c>
      <c r="CK123">
        <v>725</v>
      </c>
      <c r="CL123">
        <v>5</v>
      </c>
      <c r="CM123">
        <v>1666</v>
      </c>
      <c r="CN123">
        <v>4</v>
      </c>
      <c r="CO123">
        <v>1239</v>
      </c>
      <c r="CP123">
        <v>4</v>
      </c>
      <c r="CQ123">
        <v>1118.8</v>
      </c>
      <c r="CR123">
        <v>3.3333333333333335</v>
      </c>
      <c r="CS123">
        <v>1118.8</v>
      </c>
      <c r="CT123">
        <v>3.4166666666666665</v>
      </c>
      <c r="CU123">
        <v>1230.3</v>
      </c>
      <c r="CX123">
        <v>3</v>
      </c>
      <c r="CY123">
        <v>1078</v>
      </c>
      <c r="DB123">
        <v>3</v>
      </c>
      <c r="DC123">
        <v>1078</v>
      </c>
      <c r="DD123">
        <v>2.5</v>
      </c>
      <c r="DE123">
        <v>1510</v>
      </c>
      <c r="DF123">
        <v>4</v>
      </c>
      <c r="DG123">
        <v>1544</v>
      </c>
      <c r="DH123">
        <v>3</v>
      </c>
      <c r="DI123">
        <v>1955</v>
      </c>
      <c r="DJ123">
        <v>3</v>
      </c>
      <c r="DK123">
        <v>1669.6666666666667</v>
      </c>
      <c r="DL123">
        <v>3</v>
      </c>
      <c r="DM123">
        <v>1521.75</v>
      </c>
      <c r="DN123">
        <v>3</v>
      </c>
      <c r="DO123">
        <v>1521.75</v>
      </c>
      <c r="DP123">
        <v>3.2777777777777777</v>
      </c>
      <c r="DQ123">
        <v>1313.5714285714287</v>
      </c>
      <c r="DR123">
        <v>3.3</v>
      </c>
      <c r="DS123">
        <v>1167.2993630573249</v>
      </c>
      <c r="DT123" s="2"/>
      <c r="DV123" s="2" t="s">
        <v>121</v>
      </c>
      <c r="DW123">
        <v>280.66666666666669</v>
      </c>
      <c r="DX123">
        <v>258.16666666666669</v>
      </c>
      <c r="DY123">
        <v>389.16666666666669</v>
      </c>
      <c r="DZ123">
        <v>309.33333333333331</v>
      </c>
      <c r="EA123">
        <v>319.42857142857144</v>
      </c>
      <c r="EB123">
        <v>342.75</v>
      </c>
      <c r="EC123">
        <v>300</v>
      </c>
      <c r="ED123">
        <v>321.72727272727275</v>
      </c>
    </row>
    <row r="124" spans="1:134" x14ac:dyDescent="0.3">
      <c r="A124" s="2" t="s">
        <v>122</v>
      </c>
      <c r="B124">
        <v>3.4</v>
      </c>
      <c r="C124">
        <v>1127.4444444444443</v>
      </c>
      <c r="D124">
        <v>3.3333333333333335</v>
      </c>
      <c r="E124">
        <v>1095.2857142857142</v>
      </c>
      <c r="F124">
        <v>3.3</v>
      </c>
      <c r="G124">
        <v>1363.7142857142858</v>
      </c>
      <c r="H124">
        <v>3.3448275862068964</v>
      </c>
      <c r="I124">
        <v>1189.5652173913043</v>
      </c>
      <c r="J124">
        <v>4.4000000000000004</v>
      </c>
      <c r="K124">
        <v>1269.4444444444443</v>
      </c>
      <c r="L124">
        <v>3</v>
      </c>
      <c r="M124">
        <v>1132</v>
      </c>
      <c r="N124">
        <v>3.3</v>
      </c>
      <c r="O124">
        <v>1087.5</v>
      </c>
      <c r="P124">
        <v>3.5666666666666669</v>
      </c>
      <c r="Q124">
        <v>1167.24</v>
      </c>
      <c r="R124">
        <v>3.4576271186440679</v>
      </c>
      <c r="S124">
        <v>1177.9375</v>
      </c>
      <c r="T124">
        <v>1.8</v>
      </c>
      <c r="U124">
        <v>1247.25</v>
      </c>
      <c r="V124">
        <v>2.1111111111111112</v>
      </c>
      <c r="W124">
        <v>740.16666666666663</v>
      </c>
      <c r="X124">
        <v>3.4</v>
      </c>
      <c r="Y124">
        <v>1380</v>
      </c>
      <c r="Z124">
        <v>2.4482758620689653</v>
      </c>
      <c r="AA124">
        <v>1122.9411764705883</v>
      </c>
      <c r="AB124">
        <v>1.8</v>
      </c>
      <c r="AC124">
        <v>824.6</v>
      </c>
      <c r="AD124">
        <v>2.2999999999999998</v>
      </c>
      <c r="AE124">
        <v>1238</v>
      </c>
      <c r="AF124">
        <v>2.7</v>
      </c>
      <c r="AG124">
        <v>975.625</v>
      </c>
      <c r="AH124">
        <v>2.2666666666666666</v>
      </c>
      <c r="AI124">
        <v>1006.5555555555555</v>
      </c>
      <c r="AJ124">
        <v>2.3559322033898304</v>
      </c>
      <c r="AK124">
        <v>1063.0857142857142</v>
      </c>
      <c r="AL124">
        <v>2.906779661016949</v>
      </c>
      <c r="AM124">
        <v>1129.5060240963855</v>
      </c>
      <c r="AN124">
        <v>1.2</v>
      </c>
      <c r="AO124">
        <v>691</v>
      </c>
      <c r="AP124">
        <v>1.1111111111111112</v>
      </c>
      <c r="AQ124">
        <v>662</v>
      </c>
      <c r="AR124">
        <v>0.9</v>
      </c>
      <c r="AS124">
        <v>603.20000000000005</v>
      </c>
      <c r="AT124">
        <v>1.0689655172413792</v>
      </c>
      <c r="AU124">
        <v>652.06666666666672</v>
      </c>
      <c r="AV124">
        <v>1.7</v>
      </c>
      <c r="AW124">
        <v>837.66666666666663</v>
      </c>
      <c r="AX124">
        <v>1.3</v>
      </c>
      <c r="AY124">
        <v>594.83333333333337</v>
      </c>
      <c r="AZ124">
        <v>1.5</v>
      </c>
      <c r="BA124">
        <v>710.16666666666663</v>
      </c>
      <c r="BB124">
        <v>1.5</v>
      </c>
      <c r="BC124">
        <v>714.22222222222217</v>
      </c>
      <c r="BD124">
        <v>1.2881355932203389</v>
      </c>
      <c r="BE124">
        <v>685.969696969697</v>
      </c>
      <c r="BF124">
        <v>1.2881355932203389</v>
      </c>
      <c r="BG124">
        <v>685.969696969697</v>
      </c>
      <c r="BH124">
        <v>2.3672316384180792</v>
      </c>
      <c r="BI124">
        <v>1003.3275862068965</v>
      </c>
      <c r="BL124">
        <v>5</v>
      </c>
      <c r="BM124">
        <v>1943</v>
      </c>
      <c r="BP124">
        <v>5</v>
      </c>
      <c r="BQ124">
        <v>1943</v>
      </c>
      <c r="BZ124">
        <v>5</v>
      </c>
      <c r="CA124">
        <v>1943</v>
      </c>
      <c r="CD124">
        <v>0</v>
      </c>
      <c r="CH124">
        <v>0</v>
      </c>
      <c r="CR124">
        <v>0</v>
      </c>
      <c r="CT124">
        <v>2.5</v>
      </c>
      <c r="CU124">
        <v>1943</v>
      </c>
      <c r="CX124">
        <v>3</v>
      </c>
      <c r="CY124">
        <v>697</v>
      </c>
      <c r="DB124">
        <v>3</v>
      </c>
      <c r="DC124">
        <v>697</v>
      </c>
      <c r="DL124">
        <v>3</v>
      </c>
      <c r="DM124">
        <v>697</v>
      </c>
      <c r="DN124">
        <v>3</v>
      </c>
      <c r="DO124">
        <v>697</v>
      </c>
      <c r="DP124">
        <v>2.6666666666666665</v>
      </c>
      <c r="DQ124">
        <v>1320</v>
      </c>
      <c r="DR124">
        <v>2.3722222222222222</v>
      </c>
      <c r="DS124">
        <v>1008.6949152542373</v>
      </c>
      <c r="DT124" s="2"/>
      <c r="DV124" s="2" t="s">
        <v>122</v>
      </c>
      <c r="DW124">
        <v>231.6</v>
      </c>
      <c r="DX124">
        <v>207.2</v>
      </c>
      <c r="DY124">
        <v>260.25</v>
      </c>
      <c r="DZ124">
        <v>237.55555555555554</v>
      </c>
      <c r="EA124">
        <v>275.66666666666669</v>
      </c>
      <c r="EB124">
        <v>291.625</v>
      </c>
      <c r="EC124">
        <v>259.625</v>
      </c>
      <c r="ED124">
        <v>275.64</v>
      </c>
    </row>
    <row r="125" spans="1:134" x14ac:dyDescent="0.3">
      <c r="A125" s="2" t="s">
        <v>123</v>
      </c>
      <c r="B125">
        <v>2.3333333333333335</v>
      </c>
      <c r="C125">
        <v>758.85714285714289</v>
      </c>
      <c r="D125">
        <v>3.6</v>
      </c>
      <c r="E125">
        <v>1304.5</v>
      </c>
      <c r="F125">
        <v>4.7</v>
      </c>
      <c r="G125">
        <v>1233.3333333333333</v>
      </c>
      <c r="H125">
        <v>3.5862068965517242</v>
      </c>
      <c r="I125">
        <v>1118.6666666666667</v>
      </c>
      <c r="J125">
        <v>3.6</v>
      </c>
      <c r="K125">
        <v>1342.5</v>
      </c>
      <c r="L125">
        <v>3.4444444444444446</v>
      </c>
      <c r="M125">
        <v>1113.75</v>
      </c>
      <c r="N125">
        <v>3</v>
      </c>
      <c r="O125">
        <v>928.88888888888891</v>
      </c>
      <c r="P125">
        <v>3.3448275862068964</v>
      </c>
      <c r="Q125">
        <v>1120.4000000000001</v>
      </c>
      <c r="R125">
        <v>3.4655172413793105</v>
      </c>
      <c r="S125">
        <v>1119.5510204081634</v>
      </c>
      <c r="T125">
        <v>4.5555555555555554</v>
      </c>
      <c r="U125">
        <v>1433.25</v>
      </c>
      <c r="V125">
        <v>2.9</v>
      </c>
      <c r="W125">
        <v>914.11111111111109</v>
      </c>
      <c r="X125">
        <v>2.9</v>
      </c>
      <c r="Y125">
        <v>745.5</v>
      </c>
      <c r="Z125">
        <v>3.4137931034482758</v>
      </c>
      <c r="AA125">
        <v>1005.4814814814815</v>
      </c>
      <c r="AB125">
        <v>2.9</v>
      </c>
      <c r="AC125">
        <v>1431.1666666666667</v>
      </c>
      <c r="AD125">
        <v>3.1111111111111112</v>
      </c>
      <c r="AE125">
        <v>1188.8571428571429</v>
      </c>
      <c r="AF125">
        <v>4.2</v>
      </c>
      <c r="AG125">
        <v>1210.2</v>
      </c>
      <c r="AH125">
        <v>3.4137931034482758</v>
      </c>
      <c r="AI125">
        <v>1261.3478260869565</v>
      </c>
      <c r="AJ125">
        <v>3.4137931034482758</v>
      </c>
      <c r="AK125">
        <v>1123.18</v>
      </c>
      <c r="AL125">
        <v>3.4396551724137931</v>
      </c>
      <c r="AM125">
        <v>1121.3838383838383</v>
      </c>
      <c r="AN125">
        <v>1.7777777777777777</v>
      </c>
      <c r="AO125">
        <v>511.66666666666669</v>
      </c>
      <c r="AP125">
        <v>1.5</v>
      </c>
      <c r="AQ125">
        <v>612.625</v>
      </c>
      <c r="AR125">
        <v>2.2999999999999998</v>
      </c>
      <c r="AS125">
        <v>942</v>
      </c>
      <c r="AT125">
        <v>1.8620689655172413</v>
      </c>
      <c r="AU125">
        <v>670.83333333333337</v>
      </c>
      <c r="AV125">
        <v>3</v>
      </c>
      <c r="AW125">
        <v>719.5</v>
      </c>
      <c r="AX125">
        <v>2.5555555555555554</v>
      </c>
      <c r="AY125">
        <v>814.625</v>
      </c>
      <c r="AZ125">
        <v>2.6</v>
      </c>
      <c r="BA125">
        <v>927</v>
      </c>
      <c r="BB125">
        <v>2.7241379310344827</v>
      </c>
      <c r="BC125">
        <v>812.61538461538464</v>
      </c>
      <c r="BD125">
        <v>2.2931034482758621</v>
      </c>
      <c r="BE125">
        <v>744.56</v>
      </c>
      <c r="BF125">
        <v>2.2931034482758621</v>
      </c>
      <c r="BG125">
        <v>744.56</v>
      </c>
      <c r="BH125">
        <v>3.0574712643678161</v>
      </c>
      <c r="BI125">
        <v>994.93288590604027</v>
      </c>
      <c r="BJ125">
        <v>5</v>
      </c>
      <c r="BK125">
        <v>1415</v>
      </c>
      <c r="BP125">
        <v>5</v>
      </c>
      <c r="BQ125">
        <v>1415</v>
      </c>
      <c r="BT125">
        <v>8</v>
      </c>
      <c r="BU125">
        <v>2252</v>
      </c>
      <c r="BX125">
        <v>8</v>
      </c>
      <c r="BY125">
        <v>2252</v>
      </c>
      <c r="BZ125">
        <v>6.5</v>
      </c>
      <c r="CA125">
        <v>1833.5</v>
      </c>
      <c r="CB125">
        <v>0</v>
      </c>
      <c r="CH125">
        <v>0</v>
      </c>
      <c r="CL125">
        <v>0</v>
      </c>
      <c r="CP125">
        <v>0</v>
      </c>
      <c r="CR125">
        <v>0</v>
      </c>
      <c r="CT125">
        <v>3.25</v>
      </c>
      <c r="CU125">
        <v>1833.5</v>
      </c>
      <c r="CV125">
        <v>1</v>
      </c>
      <c r="CW125">
        <v>248</v>
      </c>
      <c r="DB125">
        <v>1</v>
      </c>
      <c r="DC125">
        <v>248</v>
      </c>
      <c r="DF125">
        <v>8</v>
      </c>
      <c r="DG125">
        <v>1837</v>
      </c>
      <c r="DJ125">
        <v>8</v>
      </c>
      <c r="DK125">
        <v>1837</v>
      </c>
      <c r="DL125">
        <v>4.5</v>
      </c>
      <c r="DM125">
        <v>1042.5</v>
      </c>
      <c r="DN125">
        <v>4.5</v>
      </c>
      <c r="DO125">
        <v>1042.5</v>
      </c>
      <c r="DP125">
        <v>3.6666666666666665</v>
      </c>
      <c r="DQ125">
        <v>1438</v>
      </c>
      <c r="DR125">
        <v>3.0777777777777779</v>
      </c>
      <c r="DS125">
        <v>1006.5163398692811</v>
      </c>
      <c r="DT125" s="2"/>
      <c r="DV125" s="2" t="s">
        <v>123</v>
      </c>
      <c r="DW125">
        <v>267.16666666666669</v>
      </c>
      <c r="DX125">
        <v>298.42857142857144</v>
      </c>
      <c r="DY125">
        <v>313.7</v>
      </c>
      <c r="DZ125">
        <v>296.91304347826087</v>
      </c>
      <c r="EA125">
        <v>211</v>
      </c>
      <c r="EB125">
        <v>270.875</v>
      </c>
      <c r="EC125">
        <v>281.11111111111109</v>
      </c>
      <c r="ED125">
        <v>255.4</v>
      </c>
    </row>
    <row r="126" spans="1:134" x14ac:dyDescent="0.3">
      <c r="A126" s="2" t="s">
        <v>124</v>
      </c>
      <c r="B126">
        <v>3</v>
      </c>
      <c r="C126">
        <v>749.75</v>
      </c>
      <c r="D126">
        <v>2.5</v>
      </c>
      <c r="E126">
        <v>621</v>
      </c>
      <c r="F126">
        <v>2.4</v>
      </c>
      <c r="G126">
        <v>822.25</v>
      </c>
      <c r="H126">
        <v>2.6333333333333333</v>
      </c>
      <c r="I126">
        <v>731</v>
      </c>
      <c r="J126">
        <v>2.4</v>
      </c>
      <c r="K126">
        <v>758.75</v>
      </c>
      <c r="L126">
        <v>3.2</v>
      </c>
      <c r="M126">
        <v>763.9</v>
      </c>
      <c r="N126">
        <v>4.2222222222222223</v>
      </c>
      <c r="O126">
        <v>1247.375</v>
      </c>
      <c r="P126">
        <v>3.2413793103448274</v>
      </c>
      <c r="Q126">
        <v>911.07692307692309</v>
      </c>
      <c r="R126">
        <v>2.9322033898305087</v>
      </c>
      <c r="S126">
        <v>824.64</v>
      </c>
      <c r="T126">
        <v>1.7</v>
      </c>
      <c r="U126">
        <v>725.5</v>
      </c>
      <c r="V126">
        <v>3</v>
      </c>
      <c r="W126">
        <v>816.66666666666663</v>
      </c>
      <c r="X126">
        <v>2.5</v>
      </c>
      <c r="Y126">
        <v>727.33333333333337</v>
      </c>
      <c r="Z126">
        <v>2.4</v>
      </c>
      <c r="AA126">
        <v>760.375</v>
      </c>
      <c r="AB126">
        <v>3.3</v>
      </c>
      <c r="AC126">
        <v>1056.25</v>
      </c>
      <c r="AD126">
        <v>2.7</v>
      </c>
      <c r="AE126">
        <v>807.125</v>
      </c>
      <c r="AF126">
        <v>1.2222222222222223</v>
      </c>
      <c r="AG126">
        <v>724</v>
      </c>
      <c r="AH126">
        <v>2.4482758620689653</v>
      </c>
      <c r="AI126">
        <v>890.15</v>
      </c>
      <c r="AJ126">
        <v>2.4237288135593222</v>
      </c>
      <c r="AK126">
        <v>819.36363636363637</v>
      </c>
      <c r="AL126">
        <v>2.6779661016949152</v>
      </c>
      <c r="AM126">
        <v>822.17021276595744</v>
      </c>
      <c r="AN126">
        <v>1.8</v>
      </c>
      <c r="AO126">
        <v>493.55555555555554</v>
      </c>
      <c r="AP126">
        <v>2</v>
      </c>
      <c r="AQ126">
        <v>529</v>
      </c>
      <c r="AR126">
        <v>1.2</v>
      </c>
      <c r="AS126">
        <v>468.71428571428572</v>
      </c>
      <c r="AT126">
        <v>1.6666666666666667</v>
      </c>
      <c r="AU126">
        <v>498.125</v>
      </c>
      <c r="AV126">
        <v>1.9</v>
      </c>
      <c r="AW126">
        <v>645.875</v>
      </c>
      <c r="AX126">
        <v>1.8</v>
      </c>
      <c r="AY126">
        <v>475.5</v>
      </c>
      <c r="AZ126">
        <v>2.2222222222222223</v>
      </c>
      <c r="BA126">
        <v>634.11111111111109</v>
      </c>
      <c r="BB126">
        <v>1.9655172413793103</v>
      </c>
      <c r="BC126">
        <v>578.85185185185185</v>
      </c>
      <c r="BD126">
        <v>1.8135593220338984</v>
      </c>
      <c r="BE126">
        <v>540.86274509803923</v>
      </c>
      <c r="BF126">
        <v>1.8135593220338984</v>
      </c>
      <c r="BG126">
        <v>540.86274509803923</v>
      </c>
      <c r="BH126">
        <v>2.3898305084745761</v>
      </c>
      <c r="BI126">
        <v>723.2275862068966</v>
      </c>
      <c r="BV126">
        <v>5</v>
      </c>
      <c r="BW126">
        <v>1360</v>
      </c>
      <c r="BX126">
        <v>5</v>
      </c>
      <c r="BY126">
        <v>1360</v>
      </c>
      <c r="BZ126">
        <v>5</v>
      </c>
      <c r="CA126">
        <v>1360</v>
      </c>
      <c r="CN126">
        <v>1</v>
      </c>
      <c r="CO126">
        <v>207</v>
      </c>
      <c r="CP126">
        <v>1</v>
      </c>
      <c r="CQ126">
        <v>207</v>
      </c>
      <c r="CR126">
        <v>1</v>
      </c>
      <c r="CS126">
        <v>207</v>
      </c>
      <c r="CT126">
        <v>3</v>
      </c>
      <c r="CU126">
        <v>783.5</v>
      </c>
      <c r="DH126">
        <v>3</v>
      </c>
      <c r="DI126">
        <v>752</v>
      </c>
      <c r="DJ126">
        <v>3</v>
      </c>
      <c r="DK126">
        <v>752</v>
      </c>
      <c r="DL126">
        <v>3</v>
      </c>
      <c r="DM126">
        <v>752</v>
      </c>
      <c r="DN126">
        <v>3</v>
      </c>
      <c r="DO126">
        <v>752</v>
      </c>
      <c r="DP126">
        <v>3</v>
      </c>
      <c r="DQ126">
        <v>773</v>
      </c>
      <c r="DR126">
        <v>2.4</v>
      </c>
      <c r="DS126">
        <v>724.23648648648646</v>
      </c>
      <c r="DT126" s="2"/>
      <c r="DV126" s="2" t="s">
        <v>124</v>
      </c>
      <c r="DW126">
        <v>243.625</v>
      </c>
      <c r="DX126">
        <v>232.75</v>
      </c>
      <c r="DY126">
        <v>331.25</v>
      </c>
      <c r="DZ126">
        <v>256.8</v>
      </c>
      <c r="EA126">
        <v>287.75</v>
      </c>
      <c r="EB126">
        <v>256.2</v>
      </c>
      <c r="EC126">
        <v>203</v>
      </c>
      <c r="ED126">
        <v>249.53846153846155</v>
      </c>
    </row>
    <row r="127" spans="1:134" x14ac:dyDescent="0.3">
      <c r="A127" s="2" t="s">
        <v>125</v>
      </c>
      <c r="B127">
        <v>2.5</v>
      </c>
      <c r="C127">
        <v>714.57142857142856</v>
      </c>
      <c r="D127">
        <v>2.875</v>
      </c>
      <c r="E127">
        <v>1342.6</v>
      </c>
      <c r="F127">
        <v>3.7777777777777777</v>
      </c>
      <c r="G127">
        <v>1021.875</v>
      </c>
      <c r="H127">
        <v>3.08</v>
      </c>
      <c r="I127">
        <v>994.5</v>
      </c>
      <c r="J127">
        <v>4</v>
      </c>
      <c r="K127">
        <v>1012</v>
      </c>
      <c r="L127">
        <v>3.1666666666666665</v>
      </c>
      <c r="M127">
        <v>1179.25</v>
      </c>
      <c r="N127">
        <v>3.1666666666666665</v>
      </c>
      <c r="O127">
        <v>1306.5</v>
      </c>
      <c r="P127">
        <v>3.4444444444444446</v>
      </c>
      <c r="Q127">
        <v>1143.9285714285713</v>
      </c>
      <c r="R127">
        <v>3.2325581395348837</v>
      </c>
      <c r="S127">
        <v>1056.0294117647059</v>
      </c>
      <c r="T127">
        <v>2.5</v>
      </c>
      <c r="U127">
        <v>884.16666666666663</v>
      </c>
      <c r="V127">
        <v>2.125</v>
      </c>
      <c r="W127">
        <v>984</v>
      </c>
      <c r="X127">
        <v>2.1111111111111112</v>
      </c>
      <c r="Y127">
        <v>931.4</v>
      </c>
      <c r="Z127">
        <v>2.2400000000000002</v>
      </c>
      <c r="AA127">
        <v>926.5333333333333</v>
      </c>
      <c r="AB127">
        <v>2</v>
      </c>
      <c r="AC127">
        <v>1334.5</v>
      </c>
      <c r="AD127">
        <v>2.8333333333333335</v>
      </c>
      <c r="AE127">
        <v>968.2</v>
      </c>
      <c r="AF127">
        <v>2.1666666666666665</v>
      </c>
      <c r="AG127">
        <v>1196</v>
      </c>
      <c r="AH127">
        <v>2.3333333333333335</v>
      </c>
      <c r="AI127">
        <v>1109.8</v>
      </c>
      <c r="AJ127">
        <v>2.2790697674418605</v>
      </c>
      <c r="AK127">
        <v>999.84</v>
      </c>
      <c r="AL127">
        <v>2.7558139534883721</v>
      </c>
      <c r="AM127">
        <v>1032.2203389830509</v>
      </c>
      <c r="AN127">
        <v>1.875</v>
      </c>
      <c r="AO127">
        <v>540.5</v>
      </c>
      <c r="AP127">
        <v>1.25</v>
      </c>
      <c r="AQ127">
        <v>646.5</v>
      </c>
      <c r="AR127">
        <v>2.3333333333333335</v>
      </c>
      <c r="AS127">
        <v>658</v>
      </c>
      <c r="AT127">
        <v>1.84</v>
      </c>
      <c r="AU127">
        <v>616.27777777777783</v>
      </c>
      <c r="AV127">
        <v>1.6666666666666667</v>
      </c>
      <c r="AW127">
        <v>538.4</v>
      </c>
      <c r="AX127">
        <v>1.6666666666666667</v>
      </c>
      <c r="AY127">
        <v>762.5</v>
      </c>
      <c r="AZ127">
        <v>1.5</v>
      </c>
      <c r="BA127">
        <v>459.4</v>
      </c>
      <c r="BB127">
        <v>1.6111111111111112</v>
      </c>
      <c r="BC127">
        <v>574.21428571428567</v>
      </c>
      <c r="BD127">
        <v>1.7441860465116279</v>
      </c>
      <c r="BE127">
        <v>597.875</v>
      </c>
      <c r="BF127">
        <v>1.7441860465116279</v>
      </c>
      <c r="BG127">
        <v>597.875</v>
      </c>
      <c r="BH127">
        <v>2.4186046511627906</v>
      </c>
      <c r="BI127">
        <v>879.4835164835165</v>
      </c>
      <c r="BJ127">
        <v>5.5</v>
      </c>
      <c r="BK127">
        <v>1324.5</v>
      </c>
      <c r="BL127">
        <v>0</v>
      </c>
      <c r="BN127">
        <v>0</v>
      </c>
      <c r="BP127">
        <v>2.2000000000000002</v>
      </c>
      <c r="BQ127">
        <v>1324.5</v>
      </c>
      <c r="BR127">
        <v>2</v>
      </c>
      <c r="BS127">
        <v>1285.5</v>
      </c>
      <c r="BT127">
        <v>6</v>
      </c>
      <c r="BU127">
        <v>1420.25</v>
      </c>
      <c r="BV127">
        <v>2.75</v>
      </c>
      <c r="BW127">
        <v>1324</v>
      </c>
      <c r="BX127">
        <v>3.5833333333333335</v>
      </c>
      <c r="BY127">
        <v>1362.5</v>
      </c>
      <c r="BZ127">
        <v>3.1764705882352939</v>
      </c>
      <c r="CA127">
        <v>1354.9</v>
      </c>
      <c r="CB127">
        <v>0</v>
      </c>
      <c r="CD127">
        <v>5</v>
      </c>
      <c r="CE127">
        <v>1013.5</v>
      </c>
      <c r="CF127">
        <v>8</v>
      </c>
      <c r="CG127">
        <v>1761</v>
      </c>
      <c r="CH127">
        <v>3.6</v>
      </c>
      <c r="CI127">
        <v>1262.6666666666667</v>
      </c>
      <c r="CJ127">
        <v>3.5</v>
      </c>
      <c r="CK127">
        <v>919.25</v>
      </c>
      <c r="CL127">
        <v>1.25</v>
      </c>
      <c r="CM127">
        <v>1022</v>
      </c>
      <c r="CN127">
        <v>2.75</v>
      </c>
      <c r="CO127">
        <v>1115.5</v>
      </c>
      <c r="CP127">
        <v>2.5</v>
      </c>
      <c r="CQ127">
        <v>990</v>
      </c>
      <c r="CR127">
        <v>2.8235294117647061</v>
      </c>
      <c r="CS127">
        <v>1071.8</v>
      </c>
      <c r="CT127">
        <v>3</v>
      </c>
      <c r="CU127">
        <v>1213.3499999999999</v>
      </c>
      <c r="CV127">
        <v>2.5</v>
      </c>
      <c r="CW127">
        <v>532.5</v>
      </c>
      <c r="CX127">
        <v>4</v>
      </c>
      <c r="CY127">
        <v>794.5</v>
      </c>
      <c r="CZ127">
        <v>1</v>
      </c>
      <c r="DA127">
        <v>400</v>
      </c>
      <c r="DB127">
        <v>2.8</v>
      </c>
      <c r="DC127">
        <v>610.79999999999995</v>
      </c>
      <c r="DD127">
        <v>1.75</v>
      </c>
      <c r="DE127">
        <v>778</v>
      </c>
      <c r="DF127">
        <v>1.25</v>
      </c>
      <c r="DG127">
        <v>470</v>
      </c>
      <c r="DH127">
        <v>3.25</v>
      </c>
      <c r="DI127">
        <v>784.5</v>
      </c>
      <c r="DJ127">
        <v>2.0833333333333335</v>
      </c>
      <c r="DK127">
        <v>688.2</v>
      </c>
      <c r="DL127">
        <v>2.2941176470588234</v>
      </c>
      <c r="DM127">
        <v>662.4</v>
      </c>
      <c r="DN127">
        <v>2.2941176470588234</v>
      </c>
      <c r="DO127">
        <v>662.4</v>
      </c>
      <c r="DP127">
        <v>2.7647058823529411</v>
      </c>
      <c r="DQ127">
        <v>977.2285714285714</v>
      </c>
      <c r="DR127">
        <v>2.5166666666666666</v>
      </c>
      <c r="DS127">
        <v>906.6349206349206</v>
      </c>
      <c r="DT127" s="2"/>
      <c r="DV127" s="2" t="s">
        <v>125</v>
      </c>
      <c r="DW127">
        <v>133.5</v>
      </c>
      <c r="DX127">
        <v>288.2</v>
      </c>
      <c r="DY127">
        <v>298.33333333333331</v>
      </c>
      <c r="DZ127">
        <v>260.3</v>
      </c>
      <c r="EA127">
        <v>272.66666666666669</v>
      </c>
      <c r="EB127">
        <v>282.25</v>
      </c>
      <c r="EC127">
        <v>273.75</v>
      </c>
      <c r="ED127">
        <v>275.71428571428572</v>
      </c>
    </row>
    <row r="128" spans="1:134" x14ac:dyDescent="0.3">
      <c r="A128" s="2" t="s">
        <v>126</v>
      </c>
      <c r="B128">
        <v>5.4</v>
      </c>
      <c r="C128">
        <v>1700.8</v>
      </c>
      <c r="D128">
        <v>5.4</v>
      </c>
      <c r="E128">
        <v>1715.1</v>
      </c>
      <c r="F128">
        <v>4.9000000000000004</v>
      </c>
      <c r="G128">
        <v>1436.5</v>
      </c>
      <c r="H128">
        <v>5.2333333333333334</v>
      </c>
      <c r="I128">
        <v>1617.4666666666667</v>
      </c>
      <c r="J128">
        <v>5.3</v>
      </c>
      <c r="K128">
        <v>1920.6666666666667</v>
      </c>
      <c r="L128">
        <v>5.5</v>
      </c>
      <c r="M128">
        <v>1491.8</v>
      </c>
      <c r="N128">
        <v>4.5999999999999996</v>
      </c>
      <c r="O128">
        <v>1443.8</v>
      </c>
      <c r="P128">
        <v>5.1333333333333337</v>
      </c>
      <c r="Q128">
        <v>1608.344827586207</v>
      </c>
      <c r="R128">
        <v>5.1833333333333336</v>
      </c>
      <c r="S128">
        <v>1612.9830508474577</v>
      </c>
      <c r="T128">
        <v>0.8</v>
      </c>
      <c r="U128">
        <v>594</v>
      </c>
      <c r="V128">
        <v>1.3</v>
      </c>
      <c r="W128">
        <v>732.4</v>
      </c>
      <c r="X128">
        <v>1.7</v>
      </c>
      <c r="Y128">
        <v>805.42857142857144</v>
      </c>
      <c r="Z128">
        <v>1.2666666666666666</v>
      </c>
      <c r="AA128">
        <v>729.75</v>
      </c>
      <c r="AB128">
        <v>0.9</v>
      </c>
      <c r="AC128">
        <v>1092</v>
      </c>
      <c r="AD128">
        <v>1.5</v>
      </c>
      <c r="AE128">
        <v>776.66666666666663</v>
      </c>
      <c r="AF128">
        <v>1.6</v>
      </c>
      <c r="AG128">
        <v>521.75</v>
      </c>
      <c r="AH128">
        <v>1.3333333333333333</v>
      </c>
      <c r="AI128">
        <v>712.35294117647061</v>
      </c>
      <c r="AJ128">
        <v>1.3</v>
      </c>
      <c r="AK128">
        <v>720.78787878787875</v>
      </c>
      <c r="AL128">
        <v>3.2416666666666667</v>
      </c>
      <c r="AM128">
        <v>1292.9565217391305</v>
      </c>
      <c r="AN128">
        <v>2.4</v>
      </c>
      <c r="AO128">
        <v>612.20000000000005</v>
      </c>
      <c r="AP128">
        <v>2.5</v>
      </c>
      <c r="AQ128">
        <v>636</v>
      </c>
      <c r="AR128">
        <v>2.4</v>
      </c>
      <c r="AS128">
        <v>750.7</v>
      </c>
      <c r="AT128">
        <v>2.4333333333333331</v>
      </c>
      <c r="AU128">
        <v>666.3</v>
      </c>
      <c r="AV128">
        <v>2.6</v>
      </c>
      <c r="AW128">
        <v>707.3</v>
      </c>
      <c r="AX128">
        <v>2.7</v>
      </c>
      <c r="AY128">
        <v>691.7</v>
      </c>
      <c r="AZ128">
        <v>2.9</v>
      </c>
      <c r="BA128">
        <v>778.4</v>
      </c>
      <c r="BB128">
        <v>2.7333333333333334</v>
      </c>
      <c r="BC128">
        <v>725.8</v>
      </c>
      <c r="BD128">
        <v>2.5833333333333335</v>
      </c>
      <c r="BE128">
        <v>696.05</v>
      </c>
      <c r="BF128">
        <v>2.5833333333333335</v>
      </c>
      <c r="BG128">
        <v>696.05</v>
      </c>
      <c r="BH128">
        <v>3.0222222222222221</v>
      </c>
      <c r="BI128">
        <v>1057.3355263157894</v>
      </c>
      <c r="DR128">
        <v>3.0222222222222221</v>
      </c>
      <c r="DS128">
        <v>1057.3355263157894</v>
      </c>
      <c r="DT128" s="2"/>
      <c r="DV128" s="2" t="s">
        <v>126</v>
      </c>
      <c r="DW128">
        <v>335</v>
      </c>
      <c r="DX128">
        <v>321.5</v>
      </c>
      <c r="DY128">
        <v>304.75</v>
      </c>
      <c r="DZ128">
        <v>316</v>
      </c>
      <c r="EA128">
        <v>378.88888888888891</v>
      </c>
      <c r="EB128">
        <v>284.7</v>
      </c>
      <c r="EC128">
        <v>370.7</v>
      </c>
      <c r="ED128">
        <v>343.58620689655174</v>
      </c>
    </row>
    <row r="129" spans="1:134" x14ac:dyDescent="0.3">
      <c r="A129" s="2" t="s">
        <v>127</v>
      </c>
      <c r="B129">
        <v>2.2000000000000002</v>
      </c>
      <c r="C129">
        <v>592</v>
      </c>
      <c r="D129">
        <v>1.9</v>
      </c>
      <c r="E129">
        <v>341.2</v>
      </c>
      <c r="F129">
        <v>2.1</v>
      </c>
      <c r="G129">
        <v>349.9</v>
      </c>
      <c r="H129">
        <v>2.0666666666666669</v>
      </c>
      <c r="I129">
        <v>415.96428571428572</v>
      </c>
      <c r="J129">
        <v>2.1111111111111112</v>
      </c>
      <c r="K129">
        <v>531.42857142857144</v>
      </c>
      <c r="L129">
        <v>2.8</v>
      </c>
      <c r="M129">
        <v>570.75</v>
      </c>
      <c r="N129">
        <v>2.8</v>
      </c>
      <c r="O129">
        <v>572.1</v>
      </c>
      <c r="P129">
        <v>2.5862068965517242</v>
      </c>
      <c r="Q129">
        <v>560.28</v>
      </c>
      <c r="R129">
        <v>2.3220338983050848</v>
      </c>
      <c r="S129">
        <v>484.03773584905662</v>
      </c>
      <c r="T129">
        <v>1.5</v>
      </c>
      <c r="U129">
        <v>617</v>
      </c>
      <c r="V129">
        <v>1.4</v>
      </c>
      <c r="W129">
        <v>288</v>
      </c>
      <c r="X129">
        <v>1.2</v>
      </c>
      <c r="Y129">
        <v>395.2</v>
      </c>
      <c r="Z129">
        <v>1.3666666666666667</v>
      </c>
      <c r="AA129">
        <v>409.16666666666669</v>
      </c>
      <c r="AB129">
        <v>2</v>
      </c>
      <c r="AC129">
        <v>527.42857142857144</v>
      </c>
      <c r="AD129">
        <v>2</v>
      </c>
      <c r="AE129">
        <v>541.28571428571433</v>
      </c>
      <c r="AF129">
        <v>0.8</v>
      </c>
      <c r="AG129">
        <v>231.33333333333334</v>
      </c>
      <c r="AH129">
        <v>1.5862068965517242</v>
      </c>
      <c r="AI129">
        <v>443.45</v>
      </c>
      <c r="AJ129">
        <v>1.4745762711864407</v>
      </c>
      <c r="AK129">
        <v>427.21052631578948</v>
      </c>
      <c r="AL129">
        <v>1.8983050847457628</v>
      </c>
      <c r="AM129">
        <v>460.30769230769232</v>
      </c>
      <c r="AN129">
        <v>1.8</v>
      </c>
      <c r="AO129">
        <v>373.2</v>
      </c>
      <c r="AP129">
        <v>1.7</v>
      </c>
      <c r="AQ129">
        <v>272</v>
      </c>
      <c r="AR129">
        <v>1.7</v>
      </c>
      <c r="AS129">
        <v>291.125</v>
      </c>
      <c r="AT129">
        <v>1.7333333333333334</v>
      </c>
      <c r="AU129">
        <v>313.60714285714283</v>
      </c>
      <c r="AV129">
        <v>2</v>
      </c>
      <c r="AW129">
        <v>504.71428571428572</v>
      </c>
      <c r="AX129">
        <v>1.4</v>
      </c>
      <c r="AY129">
        <v>294.85714285714283</v>
      </c>
      <c r="AZ129">
        <v>1.4</v>
      </c>
      <c r="BA129">
        <v>254.14285714285714</v>
      </c>
      <c r="BB129">
        <v>1.5862068965517242</v>
      </c>
      <c r="BC129">
        <v>351.23809523809524</v>
      </c>
      <c r="BD129">
        <v>1.6610169491525424</v>
      </c>
      <c r="BE129">
        <v>329.73469387755102</v>
      </c>
      <c r="BF129">
        <v>1.6610169491525424</v>
      </c>
      <c r="BG129">
        <v>329.73469387755102</v>
      </c>
      <c r="BH129">
        <v>1.8192090395480225</v>
      </c>
      <c r="BI129">
        <v>414.60714285714283</v>
      </c>
      <c r="BR129">
        <v>0</v>
      </c>
      <c r="BX129">
        <v>0</v>
      </c>
      <c r="BZ129">
        <v>0</v>
      </c>
      <c r="CJ129">
        <v>3</v>
      </c>
      <c r="CK129">
        <v>655</v>
      </c>
      <c r="CP129">
        <v>3</v>
      </c>
      <c r="CQ129">
        <v>655</v>
      </c>
      <c r="CR129">
        <v>3</v>
      </c>
      <c r="CS129">
        <v>655</v>
      </c>
      <c r="CT129">
        <v>1.5</v>
      </c>
      <c r="CU129">
        <v>655</v>
      </c>
      <c r="DD129">
        <v>1</v>
      </c>
      <c r="DE129">
        <v>287</v>
      </c>
      <c r="DJ129">
        <v>1</v>
      </c>
      <c r="DK129">
        <v>287</v>
      </c>
      <c r="DL129">
        <v>1</v>
      </c>
      <c r="DM129">
        <v>287</v>
      </c>
      <c r="DN129">
        <v>1</v>
      </c>
      <c r="DO129">
        <v>287</v>
      </c>
      <c r="DP129">
        <v>1.3333333333333333</v>
      </c>
      <c r="DQ129">
        <v>471</v>
      </c>
      <c r="DR129">
        <v>1.8111111111111111</v>
      </c>
      <c r="DS129">
        <v>415.40140845070425</v>
      </c>
      <c r="DT129" s="2"/>
      <c r="DV129" s="2" t="s">
        <v>127</v>
      </c>
      <c r="DW129">
        <v>170</v>
      </c>
      <c r="DX129">
        <v>201.57142857142858</v>
      </c>
      <c r="DY129">
        <v>191.83333333333334</v>
      </c>
      <c r="DZ129">
        <v>187.6</v>
      </c>
      <c r="EA129">
        <v>166.71428571428572</v>
      </c>
      <c r="EB129">
        <v>156.625</v>
      </c>
      <c r="EC129">
        <v>247.9</v>
      </c>
      <c r="ED129">
        <v>195.96</v>
      </c>
    </row>
    <row r="130" spans="1:134" x14ac:dyDescent="0.3">
      <c r="A130" s="2" t="s">
        <v>128</v>
      </c>
      <c r="B130">
        <v>4.3</v>
      </c>
      <c r="C130">
        <v>1335.875</v>
      </c>
      <c r="D130">
        <v>3.625</v>
      </c>
      <c r="E130">
        <v>920.125</v>
      </c>
      <c r="F130">
        <v>4.666666666666667</v>
      </c>
      <c r="G130">
        <v>1257.4444444444443</v>
      </c>
      <c r="H130">
        <v>4.2222222222222223</v>
      </c>
      <c r="I130">
        <v>1174.5999999999999</v>
      </c>
      <c r="J130">
        <v>4.625</v>
      </c>
      <c r="K130">
        <v>1119.125</v>
      </c>
      <c r="L130">
        <v>3.1</v>
      </c>
      <c r="M130">
        <v>1038.4444444444443</v>
      </c>
      <c r="N130">
        <v>3.6</v>
      </c>
      <c r="O130">
        <v>1129</v>
      </c>
      <c r="P130">
        <v>3.7142857142857144</v>
      </c>
      <c r="Q130">
        <v>1093.24</v>
      </c>
      <c r="R130">
        <v>3.9636363636363638</v>
      </c>
      <c r="S130">
        <v>1133.92</v>
      </c>
      <c r="T130">
        <v>2.4</v>
      </c>
      <c r="U130">
        <v>985.28571428571433</v>
      </c>
      <c r="V130">
        <v>1.875</v>
      </c>
      <c r="W130">
        <v>602.4</v>
      </c>
      <c r="X130">
        <v>2</v>
      </c>
      <c r="Y130">
        <v>630.4</v>
      </c>
      <c r="Z130">
        <v>2.1111111111111112</v>
      </c>
      <c r="AA130">
        <v>768.29411764705878</v>
      </c>
      <c r="AB130">
        <v>2.25</v>
      </c>
      <c r="AC130">
        <v>917</v>
      </c>
      <c r="AD130">
        <v>2.2999999999999998</v>
      </c>
      <c r="AE130">
        <v>946.25</v>
      </c>
      <c r="AF130">
        <v>2.8</v>
      </c>
      <c r="AG130">
        <v>1112.2857142857142</v>
      </c>
      <c r="AH130">
        <v>2.4642857142857144</v>
      </c>
      <c r="AI130">
        <v>997.05</v>
      </c>
      <c r="AJ130">
        <v>2.290909090909091</v>
      </c>
      <c r="AK130">
        <v>891.94594594594594</v>
      </c>
      <c r="AL130">
        <v>3.1272727272727274</v>
      </c>
      <c r="AM130">
        <v>1031.0114942528735</v>
      </c>
      <c r="AN130">
        <v>0.8</v>
      </c>
      <c r="AO130">
        <v>417.25</v>
      </c>
      <c r="AP130">
        <v>0.75</v>
      </c>
      <c r="AQ130">
        <v>443</v>
      </c>
      <c r="AR130">
        <v>1.5555555555555556</v>
      </c>
      <c r="AS130">
        <v>648.14285714285711</v>
      </c>
      <c r="AT130">
        <v>1.037037037037037</v>
      </c>
      <c r="AU130">
        <v>531.86666666666667</v>
      </c>
      <c r="AV130">
        <v>1.375</v>
      </c>
      <c r="AW130">
        <v>528.4</v>
      </c>
      <c r="AX130">
        <v>0.9</v>
      </c>
      <c r="AY130">
        <v>560</v>
      </c>
      <c r="AZ130">
        <v>0.8</v>
      </c>
      <c r="BA130">
        <v>284.57142857142856</v>
      </c>
      <c r="BB130">
        <v>1</v>
      </c>
      <c r="BC130">
        <v>429.625</v>
      </c>
      <c r="BD130">
        <v>1.0181818181818181</v>
      </c>
      <c r="BE130">
        <v>479.09677419354841</v>
      </c>
      <c r="BF130">
        <v>1.0181818181818181</v>
      </c>
      <c r="BG130">
        <v>479.09677419354841</v>
      </c>
      <c r="BH130">
        <v>2.4242424242424243</v>
      </c>
      <c r="BI130">
        <v>886.01694915254234</v>
      </c>
      <c r="BL130">
        <v>6</v>
      </c>
      <c r="BM130">
        <v>1770</v>
      </c>
      <c r="BN130">
        <v>5</v>
      </c>
      <c r="BO130">
        <v>1129</v>
      </c>
      <c r="BP130">
        <v>5.666666666666667</v>
      </c>
      <c r="BQ130">
        <v>1556.3333333333333</v>
      </c>
      <c r="BR130">
        <v>3.5</v>
      </c>
      <c r="BS130">
        <v>834</v>
      </c>
      <c r="BX130">
        <v>3.5</v>
      </c>
      <c r="BY130">
        <v>834</v>
      </c>
      <c r="BZ130">
        <v>4.8</v>
      </c>
      <c r="CA130">
        <v>1267.4000000000001</v>
      </c>
      <c r="CD130">
        <v>1.5</v>
      </c>
      <c r="CE130">
        <v>380</v>
      </c>
      <c r="CF130">
        <v>0</v>
      </c>
      <c r="CH130">
        <v>1</v>
      </c>
      <c r="CI130">
        <v>380</v>
      </c>
      <c r="CJ130">
        <v>3</v>
      </c>
      <c r="CK130">
        <v>1444</v>
      </c>
      <c r="CP130">
        <v>3</v>
      </c>
      <c r="CQ130">
        <v>1444</v>
      </c>
      <c r="CR130">
        <v>1.8</v>
      </c>
      <c r="CS130">
        <v>734.66666666666663</v>
      </c>
      <c r="CT130">
        <v>3.3</v>
      </c>
      <c r="CU130">
        <v>1067.625</v>
      </c>
      <c r="CX130">
        <v>3</v>
      </c>
      <c r="CY130">
        <v>812.5</v>
      </c>
      <c r="CZ130">
        <v>4</v>
      </c>
      <c r="DA130">
        <v>730</v>
      </c>
      <c r="DB130">
        <v>3.3333333333333335</v>
      </c>
      <c r="DC130">
        <v>785</v>
      </c>
      <c r="DD130">
        <v>1</v>
      </c>
      <c r="DE130">
        <v>515</v>
      </c>
      <c r="DJ130">
        <v>1</v>
      </c>
      <c r="DK130">
        <v>515</v>
      </c>
      <c r="DL130">
        <v>2.4</v>
      </c>
      <c r="DM130">
        <v>717.5</v>
      </c>
      <c r="DN130">
        <v>2.4</v>
      </c>
      <c r="DO130">
        <v>717.5</v>
      </c>
      <c r="DP130">
        <v>3</v>
      </c>
      <c r="DQ130">
        <v>950.91666666666663</v>
      </c>
      <c r="DR130">
        <v>2.4722222222222223</v>
      </c>
      <c r="DS130">
        <v>892.00769230769231</v>
      </c>
      <c r="DT130" s="2"/>
      <c r="DV130" s="2" t="s">
        <v>128</v>
      </c>
      <c r="DW130">
        <v>248.4</v>
      </c>
      <c r="DX130">
        <v>299.625</v>
      </c>
      <c r="DY130">
        <v>267</v>
      </c>
      <c r="DZ130">
        <v>275.39999999999998</v>
      </c>
      <c r="EA130">
        <v>159.875</v>
      </c>
      <c r="EB130">
        <v>270.44444444444446</v>
      </c>
      <c r="EC130">
        <v>295.125</v>
      </c>
      <c r="ED130">
        <v>242.96</v>
      </c>
    </row>
    <row r="131" spans="1:134" x14ac:dyDescent="0.3">
      <c r="A131" s="2" t="s">
        <v>129</v>
      </c>
      <c r="B131">
        <v>1.4444444444444444</v>
      </c>
      <c r="C131">
        <v>2052.5</v>
      </c>
      <c r="D131">
        <v>1.4444444444444444</v>
      </c>
      <c r="E131">
        <v>1058</v>
      </c>
      <c r="F131">
        <v>1.4</v>
      </c>
      <c r="G131">
        <v>1393</v>
      </c>
      <c r="H131">
        <v>1.4285714285714286</v>
      </c>
      <c r="I131">
        <v>1390.6666666666667</v>
      </c>
      <c r="J131">
        <v>2</v>
      </c>
      <c r="K131">
        <v>1550.25</v>
      </c>
      <c r="L131">
        <v>2.2999999999999998</v>
      </c>
      <c r="M131">
        <v>1506</v>
      </c>
      <c r="N131">
        <v>1.2</v>
      </c>
      <c r="O131">
        <v>771</v>
      </c>
      <c r="P131">
        <v>1.8333333333333333</v>
      </c>
      <c r="Q131">
        <v>1275.75</v>
      </c>
      <c r="R131">
        <v>1.6379310344827587</v>
      </c>
      <c r="S131">
        <v>1325</v>
      </c>
      <c r="T131">
        <v>0.22222222222222221</v>
      </c>
      <c r="U131">
        <v>447</v>
      </c>
      <c r="V131">
        <v>1.3333333333333333</v>
      </c>
      <c r="W131">
        <v>915</v>
      </c>
      <c r="X131">
        <v>0.6</v>
      </c>
      <c r="Y131">
        <v>840</v>
      </c>
      <c r="Z131">
        <v>0.7142857142857143</v>
      </c>
      <c r="AA131">
        <v>812</v>
      </c>
      <c r="AB131">
        <v>0.5</v>
      </c>
      <c r="AC131">
        <v>571</v>
      </c>
      <c r="AD131">
        <v>0.7</v>
      </c>
      <c r="AE131">
        <v>666.33333333333337</v>
      </c>
      <c r="AF131">
        <v>3.1</v>
      </c>
      <c r="AG131">
        <v>1621.2</v>
      </c>
      <c r="AH131">
        <v>1.4333333333333333</v>
      </c>
      <c r="AI131">
        <v>1124.7</v>
      </c>
      <c r="AJ131">
        <v>1.0862068965517242</v>
      </c>
      <c r="AK131">
        <v>1007.4375</v>
      </c>
      <c r="AL131">
        <v>1.3620689655172413</v>
      </c>
      <c r="AM131">
        <v>1187.6756756756756</v>
      </c>
      <c r="AN131">
        <v>0.77777777777777779</v>
      </c>
      <c r="AO131">
        <v>596</v>
      </c>
      <c r="AP131">
        <v>1.2222222222222223</v>
      </c>
      <c r="AQ131">
        <v>1027.3333333333333</v>
      </c>
      <c r="AR131">
        <v>0.7</v>
      </c>
      <c r="AS131">
        <v>617.33333333333337</v>
      </c>
      <c r="AT131">
        <v>0.8928571428571429</v>
      </c>
      <c r="AU131">
        <v>746.88888888888891</v>
      </c>
      <c r="AV131">
        <v>0.9</v>
      </c>
      <c r="AW131">
        <v>717.33333333333337</v>
      </c>
      <c r="AX131">
        <v>0.7</v>
      </c>
      <c r="AY131">
        <v>955</v>
      </c>
      <c r="AZ131">
        <v>0.7</v>
      </c>
      <c r="BA131">
        <v>786.66666666666663</v>
      </c>
      <c r="BB131">
        <v>0.76666666666666672</v>
      </c>
      <c r="BC131">
        <v>802.75</v>
      </c>
      <c r="BD131">
        <v>0.82758620689655171</v>
      </c>
      <c r="BE131">
        <v>773.17647058823525</v>
      </c>
      <c r="BF131">
        <v>0.82758620689655171</v>
      </c>
      <c r="BG131">
        <v>773.17647058823525</v>
      </c>
      <c r="BH131">
        <v>1.1839080459770115</v>
      </c>
      <c r="BI131">
        <v>1057.1851851851852</v>
      </c>
      <c r="BJ131">
        <v>1</v>
      </c>
      <c r="BK131">
        <v>398</v>
      </c>
      <c r="BL131">
        <v>7</v>
      </c>
      <c r="BM131">
        <v>1545</v>
      </c>
      <c r="BP131">
        <v>4</v>
      </c>
      <c r="BQ131">
        <v>971.5</v>
      </c>
      <c r="BZ131">
        <v>4</v>
      </c>
      <c r="CA131">
        <v>971.5</v>
      </c>
      <c r="CB131">
        <v>0</v>
      </c>
      <c r="CD131">
        <v>1</v>
      </c>
      <c r="CE131">
        <v>388</v>
      </c>
      <c r="CH131">
        <v>0.5</v>
      </c>
      <c r="CI131">
        <v>388</v>
      </c>
      <c r="CR131">
        <v>0.5</v>
      </c>
      <c r="CS131">
        <v>388</v>
      </c>
      <c r="CT131">
        <v>2.25</v>
      </c>
      <c r="CU131">
        <v>777</v>
      </c>
      <c r="CV131">
        <v>0</v>
      </c>
      <c r="CX131">
        <v>5</v>
      </c>
      <c r="CY131">
        <v>1306</v>
      </c>
      <c r="DB131">
        <v>2.5</v>
      </c>
      <c r="DC131">
        <v>1306</v>
      </c>
      <c r="DL131">
        <v>2.5</v>
      </c>
      <c r="DM131">
        <v>1306</v>
      </c>
      <c r="DN131">
        <v>2.5</v>
      </c>
      <c r="DO131">
        <v>1306</v>
      </c>
      <c r="DP131">
        <v>2.3333333333333335</v>
      </c>
      <c r="DQ131">
        <v>909.25</v>
      </c>
      <c r="DR131">
        <v>1.2222222222222223</v>
      </c>
      <c r="DS131">
        <v>1046.9827586206898</v>
      </c>
      <c r="DT131" s="2"/>
      <c r="DV131" s="2" t="s">
        <v>129</v>
      </c>
      <c r="DW131">
        <v>276</v>
      </c>
      <c r="DX131">
        <v>244</v>
      </c>
      <c r="DY131">
        <v>230.6</v>
      </c>
      <c r="DZ131">
        <v>243.7</v>
      </c>
      <c r="EA131">
        <v>262</v>
      </c>
      <c r="EB131">
        <v>199</v>
      </c>
      <c r="EC131">
        <v>200.75</v>
      </c>
      <c r="ED131">
        <v>220.58333333333334</v>
      </c>
    </row>
    <row r="132" spans="1:134" x14ac:dyDescent="0.3">
      <c r="A132" s="2" t="s">
        <v>130</v>
      </c>
      <c r="B132">
        <v>5</v>
      </c>
      <c r="C132">
        <v>1311.6</v>
      </c>
      <c r="D132">
        <v>4.5</v>
      </c>
      <c r="E132">
        <v>1444</v>
      </c>
      <c r="F132">
        <v>5.4</v>
      </c>
      <c r="G132">
        <v>1323.8</v>
      </c>
      <c r="H132">
        <v>5</v>
      </c>
      <c r="I132">
        <v>1350.4444444444443</v>
      </c>
      <c r="J132">
        <v>5</v>
      </c>
      <c r="K132">
        <v>1242.7</v>
      </c>
      <c r="L132">
        <v>5</v>
      </c>
      <c r="M132">
        <v>1484.1</v>
      </c>
      <c r="N132">
        <v>4.4444444444444446</v>
      </c>
      <c r="O132">
        <v>1424.7142857142858</v>
      </c>
      <c r="P132">
        <v>4.8275862068965516</v>
      </c>
      <c r="Q132">
        <v>1379.2962962962963</v>
      </c>
      <c r="R132">
        <v>4.9122807017543861</v>
      </c>
      <c r="S132">
        <v>1364.8703703703704</v>
      </c>
      <c r="T132">
        <v>2.5</v>
      </c>
      <c r="U132">
        <v>785.625</v>
      </c>
      <c r="V132">
        <v>2.75</v>
      </c>
      <c r="W132">
        <v>1041.6666666666667</v>
      </c>
      <c r="X132">
        <v>2.8</v>
      </c>
      <c r="Y132">
        <v>896.25</v>
      </c>
      <c r="Z132">
        <v>2.6785714285714284</v>
      </c>
      <c r="AA132">
        <v>895.68181818181813</v>
      </c>
      <c r="AB132">
        <v>3.4</v>
      </c>
      <c r="AC132">
        <v>882.55555555555554</v>
      </c>
      <c r="AD132">
        <v>2.7</v>
      </c>
      <c r="AE132">
        <v>589.79999999999995</v>
      </c>
      <c r="AF132">
        <v>3.4444444444444446</v>
      </c>
      <c r="AG132">
        <v>1047.5</v>
      </c>
      <c r="AH132">
        <v>3.1724137931034484</v>
      </c>
      <c r="AI132">
        <v>823</v>
      </c>
      <c r="AJ132">
        <v>2.9298245614035086</v>
      </c>
      <c r="AK132">
        <v>855.63265306122446</v>
      </c>
      <c r="AL132">
        <v>3.9210526315789473</v>
      </c>
      <c r="AM132">
        <v>1122.6116504854369</v>
      </c>
      <c r="AN132">
        <v>4</v>
      </c>
      <c r="AO132">
        <v>934.3</v>
      </c>
      <c r="AP132">
        <v>3.375</v>
      </c>
      <c r="AQ132">
        <v>899.125</v>
      </c>
      <c r="AR132">
        <v>3.9</v>
      </c>
      <c r="AS132">
        <v>1007.4</v>
      </c>
      <c r="AT132">
        <v>3.7857142857142856</v>
      </c>
      <c r="AU132">
        <v>950.35714285714289</v>
      </c>
      <c r="AV132">
        <v>3.4</v>
      </c>
      <c r="AW132">
        <v>858.3</v>
      </c>
      <c r="AX132">
        <v>4</v>
      </c>
      <c r="AY132">
        <v>869.2</v>
      </c>
      <c r="AZ132">
        <v>3.8888888888888888</v>
      </c>
      <c r="BA132">
        <v>887.55555555555554</v>
      </c>
      <c r="BB132">
        <v>3.7586206896551726</v>
      </c>
      <c r="BC132">
        <v>871.13793103448279</v>
      </c>
      <c r="BD132">
        <v>3.7719298245614037</v>
      </c>
      <c r="BE132">
        <v>910.0526315789474</v>
      </c>
      <c r="BF132">
        <v>3.7719298245614037</v>
      </c>
      <c r="BG132">
        <v>910.0526315789474</v>
      </c>
      <c r="BH132">
        <v>3.871345029239766</v>
      </c>
      <c r="BI132">
        <v>1046.8875</v>
      </c>
      <c r="BL132">
        <v>4.5</v>
      </c>
      <c r="BM132">
        <v>839.5</v>
      </c>
      <c r="BP132">
        <v>4.5</v>
      </c>
      <c r="BQ132">
        <v>839.5</v>
      </c>
      <c r="BV132">
        <v>7</v>
      </c>
      <c r="BW132">
        <v>1739</v>
      </c>
      <c r="BX132">
        <v>7</v>
      </c>
      <c r="BY132">
        <v>1739</v>
      </c>
      <c r="BZ132">
        <v>5.333333333333333</v>
      </c>
      <c r="CA132">
        <v>1139.3333333333333</v>
      </c>
      <c r="CD132">
        <v>4</v>
      </c>
      <c r="CE132">
        <v>1141</v>
      </c>
      <c r="CH132">
        <v>4</v>
      </c>
      <c r="CI132">
        <v>1141</v>
      </c>
      <c r="CN132">
        <v>3</v>
      </c>
      <c r="CO132">
        <v>569</v>
      </c>
      <c r="CP132">
        <v>3</v>
      </c>
      <c r="CQ132">
        <v>569</v>
      </c>
      <c r="CR132">
        <v>3.6666666666666665</v>
      </c>
      <c r="CS132">
        <v>950.33333333333337</v>
      </c>
      <c r="CT132">
        <v>4.5</v>
      </c>
      <c r="CU132">
        <v>1044.8333333333333</v>
      </c>
      <c r="CX132">
        <v>7.5</v>
      </c>
      <c r="CY132">
        <v>1391</v>
      </c>
      <c r="DB132">
        <v>7.5</v>
      </c>
      <c r="DC132">
        <v>1391</v>
      </c>
      <c r="DH132">
        <v>5</v>
      </c>
      <c r="DI132">
        <v>866</v>
      </c>
      <c r="DJ132">
        <v>5</v>
      </c>
      <c r="DK132">
        <v>866</v>
      </c>
      <c r="DL132">
        <v>6.666666666666667</v>
      </c>
      <c r="DM132">
        <v>1216</v>
      </c>
      <c r="DN132">
        <v>6.666666666666667</v>
      </c>
      <c r="DO132">
        <v>1216</v>
      </c>
      <c r="DP132">
        <v>5.2222222222222223</v>
      </c>
      <c r="DQ132">
        <v>1101.8888888888889</v>
      </c>
      <c r="DR132">
        <v>3.9388888888888891</v>
      </c>
      <c r="DS132">
        <v>1049.8165680473373</v>
      </c>
      <c r="DT132" s="2"/>
      <c r="DV132" s="2" t="s">
        <v>130</v>
      </c>
      <c r="DW132">
        <v>258.77777777777777</v>
      </c>
      <c r="DX132">
        <v>197.6</v>
      </c>
      <c r="DY132">
        <v>287.5</v>
      </c>
      <c r="DZ132">
        <v>244.62962962962962</v>
      </c>
      <c r="EA132">
        <v>264</v>
      </c>
      <c r="EB132">
        <v>307.8</v>
      </c>
      <c r="EC132">
        <v>289.14285714285717</v>
      </c>
      <c r="ED132">
        <v>286.74074074074076</v>
      </c>
    </row>
    <row r="133" spans="1:134" x14ac:dyDescent="0.3">
      <c r="A133" s="2" t="s">
        <v>131</v>
      </c>
      <c r="B133">
        <v>5.8</v>
      </c>
      <c r="C133">
        <v>1558.2222222222222</v>
      </c>
      <c r="D133">
        <v>4.5999999999999996</v>
      </c>
      <c r="E133">
        <v>1353.6666666666667</v>
      </c>
      <c r="F133">
        <v>4.2</v>
      </c>
      <c r="G133">
        <v>1422</v>
      </c>
      <c r="H133">
        <v>4.8666666666666663</v>
      </c>
      <c r="I133">
        <v>1445.5</v>
      </c>
      <c r="J133">
        <v>4.8888888888888893</v>
      </c>
      <c r="K133">
        <v>1747.8571428571429</v>
      </c>
      <c r="L133">
        <v>5.5</v>
      </c>
      <c r="M133">
        <v>1587.1111111111111</v>
      </c>
      <c r="N133">
        <v>4</v>
      </c>
      <c r="O133">
        <v>1572.7142857142858</v>
      </c>
      <c r="P133">
        <v>4.7931034482758621</v>
      </c>
      <c r="Q133">
        <v>1631.6521739130435</v>
      </c>
      <c r="R133">
        <v>4.8305084745762707</v>
      </c>
      <c r="S133">
        <v>1532.8775510204082</v>
      </c>
      <c r="T133">
        <v>2.2000000000000002</v>
      </c>
      <c r="U133">
        <v>1300.8</v>
      </c>
      <c r="V133">
        <v>3</v>
      </c>
      <c r="W133">
        <v>1420.4</v>
      </c>
      <c r="X133">
        <v>2.9</v>
      </c>
      <c r="Y133">
        <v>1313.6666666666667</v>
      </c>
      <c r="Z133">
        <v>2.7</v>
      </c>
      <c r="AA133">
        <v>1343</v>
      </c>
      <c r="AB133">
        <v>2.4444444444444446</v>
      </c>
      <c r="AC133">
        <v>1179.2</v>
      </c>
      <c r="AD133">
        <v>2</v>
      </c>
      <c r="AE133">
        <v>1483.25</v>
      </c>
      <c r="AF133">
        <v>3.5</v>
      </c>
      <c r="AG133">
        <v>1469.3333333333333</v>
      </c>
      <c r="AH133">
        <v>2.6551724137931036</v>
      </c>
      <c r="AI133">
        <v>1376.3333333333333</v>
      </c>
      <c r="AJ133">
        <v>2.6779661016949152</v>
      </c>
      <c r="AK133">
        <v>1359.1290322580646</v>
      </c>
      <c r="AL133">
        <v>3.7542372881355934</v>
      </c>
      <c r="AM133">
        <v>1465.55</v>
      </c>
      <c r="AN133">
        <v>2.4</v>
      </c>
      <c r="AO133">
        <v>797.125</v>
      </c>
      <c r="AP133">
        <v>1.9</v>
      </c>
      <c r="AQ133">
        <v>682</v>
      </c>
      <c r="AR133">
        <v>2</v>
      </c>
      <c r="AS133">
        <v>718.125</v>
      </c>
      <c r="AT133">
        <v>2.1</v>
      </c>
      <c r="AU133">
        <v>732.41666666666663</v>
      </c>
      <c r="AV133">
        <v>3.1111111111111112</v>
      </c>
      <c r="AW133">
        <v>798.55555555555554</v>
      </c>
      <c r="AX133">
        <v>2.2999999999999998</v>
      </c>
      <c r="AY133">
        <v>676</v>
      </c>
      <c r="AZ133">
        <v>1.7</v>
      </c>
      <c r="BA133">
        <v>546.875</v>
      </c>
      <c r="BB133">
        <v>2.3448275862068964</v>
      </c>
      <c r="BC133">
        <v>678.69230769230774</v>
      </c>
      <c r="BD133">
        <v>2.2203389830508473</v>
      </c>
      <c r="BE133">
        <v>704.48</v>
      </c>
      <c r="BF133">
        <v>2.2203389830508473</v>
      </c>
      <c r="BG133">
        <v>704.48</v>
      </c>
      <c r="BH133">
        <v>3.2429378531073447</v>
      </c>
      <c r="BI133">
        <v>1172.8307692307692</v>
      </c>
      <c r="BR133">
        <v>7</v>
      </c>
      <c r="BS133">
        <v>2002</v>
      </c>
      <c r="BX133">
        <v>7</v>
      </c>
      <c r="BY133">
        <v>2002</v>
      </c>
      <c r="BZ133">
        <v>7</v>
      </c>
      <c r="CA133">
        <v>2002</v>
      </c>
      <c r="CJ133">
        <v>1</v>
      </c>
      <c r="CK133">
        <v>226</v>
      </c>
      <c r="CP133">
        <v>1</v>
      </c>
      <c r="CQ133">
        <v>226</v>
      </c>
      <c r="CR133">
        <v>1</v>
      </c>
      <c r="CS133">
        <v>226</v>
      </c>
      <c r="CT133">
        <v>4</v>
      </c>
      <c r="CU133">
        <v>1114</v>
      </c>
      <c r="DD133">
        <v>3</v>
      </c>
      <c r="DE133">
        <v>766</v>
      </c>
      <c r="DJ133">
        <v>3</v>
      </c>
      <c r="DK133">
        <v>766</v>
      </c>
      <c r="DL133">
        <v>3</v>
      </c>
      <c r="DM133">
        <v>766</v>
      </c>
      <c r="DN133">
        <v>3</v>
      </c>
      <c r="DO133">
        <v>766</v>
      </c>
      <c r="DP133">
        <v>3.6666666666666665</v>
      </c>
      <c r="DQ133">
        <v>998</v>
      </c>
      <c r="DR133">
        <v>3.25</v>
      </c>
      <c r="DS133">
        <v>1168.8872180451128</v>
      </c>
      <c r="DT133" s="2"/>
      <c r="DV133" s="2" t="s">
        <v>131</v>
      </c>
      <c r="DW133">
        <v>260.8</v>
      </c>
      <c r="DX133">
        <v>347</v>
      </c>
      <c r="DY133">
        <v>334.5</v>
      </c>
      <c r="DZ133">
        <v>313.26666666666665</v>
      </c>
      <c r="EA133">
        <v>316.28571428571428</v>
      </c>
      <c r="EB133">
        <v>336.11111111111109</v>
      </c>
      <c r="EC133">
        <v>255</v>
      </c>
      <c r="ED133">
        <v>305.39130434782606</v>
      </c>
    </row>
    <row r="134" spans="1:134" x14ac:dyDescent="0.3">
      <c r="A134" s="2" t="s">
        <v>132</v>
      </c>
      <c r="BJ134">
        <v>2.8</v>
      </c>
      <c r="BK134">
        <v>1283.8333333333333</v>
      </c>
      <c r="BL134">
        <v>3.5</v>
      </c>
      <c r="BM134">
        <v>1354.0714285714287</v>
      </c>
      <c r="BN134">
        <v>3.25</v>
      </c>
      <c r="BO134">
        <v>976.70588235294122</v>
      </c>
      <c r="BP134">
        <v>3.1833333333333331</v>
      </c>
      <c r="BQ134">
        <v>1185.2790697674418</v>
      </c>
      <c r="BR134">
        <v>3.3</v>
      </c>
      <c r="BS134">
        <v>1279.0769230769231</v>
      </c>
      <c r="BT134">
        <v>3</v>
      </c>
      <c r="BU134">
        <v>1131.2857142857142</v>
      </c>
      <c r="BV134">
        <v>3.1</v>
      </c>
      <c r="BW134">
        <v>1064.5333333333333</v>
      </c>
      <c r="BX134">
        <v>3.1333333333333333</v>
      </c>
      <c r="BY134">
        <v>1153.1904761904761</v>
      </c>
      <c r="BZ134">
        <v>3.1583333333333332</v>
      </c>
      <c r="CA134">
        <v>1169.4235294117648</v>
      </c>
      <c r="CB134">
        <v>2.15</v>
      </c>
      <c r="CC134">
        <v>1330.75</v>
      </c>
      <c r="CD134">
        <v>2.5</v>
      </c>
      <c r="CE134">
        <v>974.35714285714289</v>
      </c>
      <c r="CF134">
        <v>1.9</v>
      </c>
      <c r="CG134">
        <v>810.66666666666663</v>
      </c>
      <c r="CH134">
        <v>2.1833333333333331</v>
      </c>
      <c r="CI134">
        <v>1000.4411764705883</v>
      </c>
      <c r="CJ134">
        <v>2.9</v>
      </c>
      <c r="CK134">
        <v>1133.7692307692307</v>
      </c>
      <c r="CL134">
        <v>2.4500000000000002</v>
      </c>
      <c r="CM134">
        <v>948.13333333333333</v>
      </c>
      <c r="CN134">
        <v>2.6</v>
      </c>
      <c r="CO134">
        <v>1081.75</v>
      </c>
      <c r="CP134">
        <v>2.65</v>
      </c>
      <c r="CQ134">
        <v>1048.55</v>
      </c>
      <c r="CR134">
        <v>2.4166666666666665</v>
      </c>
      <c r="CS134">
        <v>1026.4459459459461</v>
      </c>
      <c r="CT134">
        <v>2.7875000000000001</v>
      </c>
      <c r="CU134">
        <v>1102.8805031446541</v>
      </c>
      <c r="CV134">
        <v>3.6</v>
      </c>
      <c r="CW134">
        <v>1197.5</v>
      </c>
      <c r="CX134">
        <v>3.4</v>
      </c>
      <c r="CY134">
        <v>1248.5</v>
      </c>
      <c r="CZ134">
        <v>3.05</v>
      </c>
      <c r="DA134">
        <v>1091.7333333333333</v>
      </c>
      <c r="DB134">
        <v>3.35</v>
      </c>
      <c r="DC134">
        <v>1181.1063829787233</v>
      </c>
      <c r="DD134">
        <v>2.5</v>
      </c>
      <c r="DE134">
        <v>771.0625</v>
      </c>
      <c r="DF134">
        <v>3.1</v>
      </c>
      <c r="DG134">
        <v>1251.6428571428571</v>
      </c>
      <c r="DH134">
        <v>3.15</v>
      </c>
      <c r="DI134">
        <v>958.64705882352939</v>
      </c>
      <c r="DJ134">
        <v>2.9166666666666665</v>
      </c>
      <c r="DK134">
        <v>982.063829787234</v>
      </c>
      <c r="DL134">
        <v>3.1333333333333333</v>
      </c>
      <c r="DM134">
        <v>1081.5851063829787</v>
      </c>
      <c r="DN134">
        <v>3.1333333333333333</v>
      </c>
      <c r="DO134">
        <v>1081.5851063829787</v>
      </c>
      <c r="DP134">
        <v>2.9027777777777777</v>
      </c>
      <c r="DQ134">
        <v>1094.9683794466403</v>
      </c>
      <c r="DR134">
        <v>2.9027777777777777</v>
      </c>
      <c r="DS134">
        <v>1094.9683794466403</v>
      </c>
      <c r="DT134" s="2"/>
      <c r="DV134" s="2" t="s">
        <v>132</v>
      </c>
    </row>
    <row r="135" spans="1:134" x14ac:dyDescent="0.3">
      <c r="A135" s="2" t="s">
        <v>133</v>
      </c>
      <c r="B135">
        <v>1.4</v>
      </c>
      <c r="C135">
        <v>578.83333333333337</v>
      </c>
      <c r="D135">
        <v>2.1111111111111112</v>
      </c>
      <c r="E135">
        <v>635.25</v>
      </c>
      <c r="F135">
        <v>2.1</v>
      </c>
      <c r="G135">
        <v>537.66666666666663</v>
      </c>
      <c r="H135">
        <v>1.8620689655172413</v>
      </c>
      <c r="I135">
        <v>582.3478260869565</v>
      </c>
      <c r="J135">
        <v>1.9</v>
      </c>
      <c r="K135">
        <v>824</v>
      </c>
      <c r="L135">
        <v>2.625</v>
      </c>
      <c r="M135">
        <v>676.83333333333337</v>
      </c>
      <c r="N135">
        <v>2.6666666666666665</v>
      </c>
      <c r="O135">
        <v>653.5</v>
      </c>
      <c r="P135">
        <v>2.3703703703703702</v>
      </c>
      <c r="Q135">
        <v>711.65</v>
      </c>
      <c r="R135">
        <v>2.1071428571428572</v>
      </c>
      <c r="S135">
        <v>642.48837209302326</v>
      </c>
      <c r="T135">
        <v>2.5</v>
      </c>
      <c r="U135">
        <v>701</v>
      </c>
      <c r="V135">
        <v>2</v>
      </c>
      <c r="W135">
        <v>736.6</v>
      </c>
      <c r="X135">
        <v>1.7</v>
      </c>
      <c r="Y135">
        <v>454.71428571428572</v>
      </c>
      <c r="Z135">
        <v>2.0689655172413794</v>
      </c>
      <c r="AA135">
        <v>623.70000000000005</v>
      </c>
      <c r="AB135">
        <v>1.9</v>
      </c>
      <c r="AC135">
        <v>770.66666666666663</v>
      </c>
      <c r="AD135">
        <v>2</v>
      </c>
      <c r="AE135">
        <v>592.66666666666663</v>
      </c>
      <c r="AF135">
        <v>1.1111111111111112</v>
      </c>
      <c r="AG135">
        <v>359.66666666666669</v>
      </c>
      <c r="AH135">
        <v>1.6666666666666667</v>
      </c>
      <c r="AI135">
        <v>574.33333333333337</v>
      </c>
      <c r="AJ135">
        <v>1.875</v>
      </c>
      <c r="AK135">
        <v>600.31578947368416</v>
      </c>
      <c r="AL135">
        <v>1.9910714285714286</v>
      </c>
      <c r="AM135">
        <v>622.7037037037037</v>
      </c>
      <c r="AN135">
        <v>1</v>
      </c>
      <c r="AO135">
        <v>398.33333333333331</v>
      </c>
      <c r="AP135">
        <v>1.7777777777777777</v>
      </c>
      <c r="AQ135">
        <v>561</v>
      </c>
      <c r="AR135">
        <v>0.9</v>
      </c>
      <c r="AS135">
        <v>344.66666666666669</v>
      </c>
      <c r="AT135">
        <v>1.2068965517241379</v>
      </c>
      <c r="AU135">
        <v>434.66666666666669</v>
      </c>
      <c r="AV135">
        <v>1.4</v>
      </c>
      <c r="AW135">
        <v>465.85714285714283</v>
      </c>
      <c r="AX135">
        <v>1.25</v>
      </c>
      <c r="AY135">
        <v>532.83333333333337</v>
      </c>
      <c r="AZ135">
        <v>1.5555555555555556</v>
      </c>
      <c r="BA135">
        <v>522.28571428571433</v>
      </c>
      <c r="BB135">
        <v>1.4074074074074074</v>
      </c>
      <c r="BC135">
        <v>505.7</v>
      </c>
      <c r="BD135">
        <v>1.3035714285714286</v>
      </c>
      <c r="BE135">
        <v>472.05263157894734</v>
      </c>
      <c r="BF135">
        <v>1.3035714285714286</v>
      </c>
      <c r="BG135">
        <v>472.05263157894734</v>
      </c>
      <c r="BH135">
        <v>1.7619047619047619</v>
      </c>
      <c r="BI135">
        <v>574.59663865546213</v>
      </c>
      <c r="BL135">
        <v>4</v>
      </c>
      <c r="BM135">
        <v>775</v>
      </c>
      <c r="BP135">
        <v>4</v>
      </c>
      <c r="BQ135">
        <v>775</v>
      </c>
      <c r="BT135">
        <v>4</v>
      </c>
      <c r="BU135">
        <v>789</v>
      </c>
      <c r="BV135">
        <v>7</v>
      </c>
      <c r="BW135">
        <v>1509</v>
      </c>
      <c r="BX135">
        <v>5</v>
      </c>
      <c r="BY135">
        <v>1029</v>
      </c>
      <c r="BZ135">
        <v>4.75</v>
      </c>
      <c r="CA135">
        <v>965.5</v>
      </c>
      <c r="CD135">
        <v>2</v>
      </c>
      <c r="CE135">
        <v>275</v>
      </c>
      <c r="CH135">
        <v>2</v>
      </c>
      <c r="CI135">
        <v>275</v>
      </c>
      <c r="CL135">
        <v>0.5</v>
      </c>
      <c r="CM135">
        <v>357</v>
      </c>
      <c r="CN135">
        <v>1</v>
      </c>
      <c r="CO135">
        <v>97</v>
      </c>
      <c r="CP135">
        <v>0.66666666666666663</v>
      </c>
      <c r="CQ135">
        <v>227</v>
      </c>
      <c r="CR135">
        <v>1</v>
      </c>
      <c r="CS135">
        <v>243</v>
      </c>
      <c r="CT135">
        <v>2.875</v>
      </c>
      <c r="CU135">
        <v>655.85714285714289</v>
      </c>
      <c r="CX135">
        <v>1</v>
      </c>
      <c r="CY135">
        <v>108</v>
      </c>
      <c r="DB135">
        <v>1</v>
      </c>
      <c r="DC135">
        <v>108</v>
      </c>
      <c r="DF135">
        <v>0.5</v>
      </c>
      <c r="DG135">
        <v>331</v>
      </c>
      <c r="DH135">
        <v>2</v>
      </c>
      <c r="DI135">
        <v>552</v>
      </c>
      <c r="DJ135">
        <v>1</v>
      </c>
      <c r="DK135">
        <v>441.5</v>
      </c>
      <c r="DL135">
        <v>1</v>
      </c>
      <c r="DM135">
        <v>330.33333333333331</v>
      </c>
      <c r="DN135">
        <v>1</v>
      </c>
      <c r="DO135">
        <v>330.33333333333331</v>
      </c>
      <c r="DP135">
        <v>2.25</v>
      </c>
      <c r="DQ135">
        <v>558.20000000000005</v>
      </c>
      <c r="DR135">
        <v>1.7944444444444445</v>
      </c>
      <c r="DS135">
        <v>573.32558139534888</v>
      </c>
      <c r="DT135" s="2"/>
      <c r="DV135" s="2" t="s">
        <v>133</v>
      </c>
      <c r="DW135">
        <v>278.66666666666669</v>
      </c>
      <c r="DX135">
        <v>251.33333333333334</v>
      </c>
      <c r="DY135">
        <v>158.83333333333334</v>
      </c>
      <c r="DZ135">
        <v>229.61111111111111</v>
      </c>
      <c r="EA135">
        <v>249</v>
      </c>
      <c r="EB135">
        <v>217.66666666666666</v>
      </c>
      <c r="EC135">
        <v>266.375</v>
      </c>
      <c r="ED135">
        <v>246.55</v>
      </c>
    </row>
    <row r="136" spans="1:134" x14ac:dyDescent="0.3">
      <c r="A136" s="2" t="s">
        <v>134</v>
      </c>
      <c r="B136">
        <v>1</v>
      </c>
      <c r="C136">
        <v>95.5</v>
      </c>
      <c r="D136">
        <v>2.5</v>
      </c>
      <c r="E136">
        <v>591</v>
      </c>
      <c r="F136">
        <v>3</v>
      </c>
      <c r="G136">
        <v>345</v>
      </c>
      <c r="H136">
        <v>2</v>
      </c>
      <c r="I136">
        <v>281.75</v>
      </c>
      <c r="L136">
        <v>2</v>
      </c>
      <c r="M136">
        <v>368.5</v>
      </c>
      <c r="N136">
        <v>2</v>
      </c>
      <c r="O136">
        <v>203</v>
      </c>
      <c r="P136">
        <v>2</v>
      </c>
      <c r="Q136">
        <v>313.33333333333331</v>
      </c>
      <c r="R136">
        <v>2</v>
      </c>
      <c r="S136">
        <v>295.28571428571428</v>
      </c>
      <c r="T136">
        <v>0</v>
      </c>
      <c r="V136">
        <v>2</v>
      </c>
      <c r="W136">
        <v>235</v>
      </c>
      <c r="X136">
        <v>2</v>
      </c>
      <c r="Y136">
        <v>313</v>
      </c>
      <c r="Z136">
        <v>1.2</v>
      </c>
      <c r="AA136">
        <v>261</v>
      </c>
      <c r="AD136">
        <v>0.33333333333333331</v>
      </c>
      <c r="AE136">
        <v>106</v>
      </c>
      <c r="AF136">
        <v>1</v>
      </c>
      <c r="AG136">
        <v>104</v>
      </c>
      <c r="AH136">
        <v>0.5</v>
      </c>
      <c r="AI136">
        <v>105</v>
      </c>
      <c r="AJ136">
        <v>0.88888888888888884</v>
      </c>
      <c r="AK136">
        <v>198.6</v>
      </c>
      <c r="AL136">
        <v>1.4444444444444444</v>
      </c>
      <c r="AM136">
        <v>255</v>
      </c>
      <c r="AN136">
        <v>2</v>
      </c>
      <c r="AO136">
        <v>392</v>
      </c>
      <c r="AP136">
        <v>1.5</v>
      </c>
      <c r="AQ136">
        <v>150.5</v>
      </c>
      <c r="AR136">
        <v>2</v>
      </c>
      <c r="AS136">
        <v>216</v>
      </c>
      <c r="AT136">
        <v>1.8</v>
      </c>
      <c r="AU136">
        <v>260.2</v>
      </c>
      <c r="AX136">
        <v>0.66666666666666663</v>
      </c>
      <c r="AY136">
        <v>155.5</v>
      </c>
      <c r="AZ136">
        <v>2</v>
      </c>
      <c r="BA136">
        <v>349</v>
      </c>
      <c r="BB136">
        <v>1</v>
      </c>
      <c r="BC136">
        <v>220</v>
      </c>
      <c r="BD136">
        <v>1.4444444444444444</v>
      </c>
      <c r="BE136">
        <v>245.125</v>
      </c>
      <c r="BF136">
        <v>1.4444444444444444</v>
      </c>
      <c r="BG136">
        <v>245.125</v>
      </c>
      <c r="BH136">
        <v>1.4444444444444444</v>
      </c>
      <c r="BI136">
        <v>251.05</v>
      </c>
      <c r="BJ136">
        <v>1.5</v>
      </c>
      <c r="BK136">
        <v>279</v>
      </c>
      <c r="BL136">
        <v>0.875</v>
      </c>
      <c r="BM136">
        <v>224.5</v>
      </c>
      <c r="BN136">
        <v>1.4444444444444444</v>
      </c>
      <c r="BO136">
        <v>379.8</v>
      </c>
      <c r="BP136">
        <v>1.28</v>
      </c>
      <c r="BQ136">
        <v>298.06666666666666</v>
      </c>
      <c r="BR136">
        <v>1.9</v>
      </c>
      <c r="BS136">
        <v>305.625</v>
      </c>
      <c r="BT136">
        <v>1</v>
      </c>
      <c r="BU136">
        <v>191.2</v>
      </c>
      <c r="BV136">
        <v>1.7777777777777777</v>
      </c>
      <c r="BW136">
        <v>291.25</v>
      </c>
      <c r="BX136">
        <v>1.6153846153846154</v>
      </c>
      <c r="BY136">
        <v>272.90476190476193</v>
      </c>
      <c r="BZ136">
        <v>1.4509803921568627</v>
      </c>
      <c r="CA136">
        <v>283.38888888888891</v>
      </c>
      <c r="CB136">
        <v>1</v>
      </c>
      <c r="CC136">
        <v>238</v>
      </c>
      <c r="CD136">
        <v>0.875</v>
      </c>
      <c r="CE136">
        <v>232</v>
      </c>
      <c r="CF136">
        <v>0.88888888888888884</v>
      </c>
      <c r="CG136">
        <v>351.5</v>
      </c>
      <c r="CH136">
        <v>0.92</v>
      </c>
      <c r="CI136">
        <v>273.83333333333331</v>
      </c>
      <c r="CJ136">
        <v>0.9</v>
      </c>
      <c r="CK136">
        <v>237.5</v>
      </c>
      <c r="CL136">
        <v>0.8571428571428571</v>
      </c>
      <c r="CM136">
        <v>217</v>
      </c>
      <c r="CN136">
        <v>1.1111111111111112</v>
      </c>
      <c r="CO136">
        <v>254.8</v>
      </c>
      <c r="CP136">
        <v>0.96153846153846156</v>
      </c>
      <c r="CQ136">
        <v>236.5</v>
      </c>
      <c r="CR136">
        <v>0.94117647058823528</v>
      </c>
      <c r="CS136">
        <v>252.5</v>
      </c>
      <c r="CT136">
        <v>1.196078431372549</v>
      </c>
      <c r="CU136">
        <v>269.875</v>
      </c>
      <c r="CV136">
        <v>1.625</v>
      </c>
      <c r="CW136">
        <v>267.16666666666669</v>
      </c>
      <c r="CX136">
        <v>0.875</v>
      </c>
      <c r="CY136">
        <v>273.5</v>
      </c>
      <c r="CZ136">
        <v>1.4444444444444444</v>
      </c>
      <c r="DA136">
        <v>328.5</v>
      </c>
      <c r="DB136">
        <v>1.32</v>
      </c>
      <c r="DC136">
        <v>291.75</v>
      </c>
      <c r="DD136">
        <v>1.8</v>
      </c>
      <c r="DE136">
        <v>300.66666666666669</v>
      </c>
      <c r="DF136">
        <v>1.2857142857142858</v>
      </c>
      <c r="DG136">
        <v>286.8</v>
      </c>
      <c r="DH136">
        <v>2.1111111111111112</v>
      </c>
      <c r="DI136">
        <v>268.22222222222223</v>
      </c>
      <c r="DJ136">
        <v>1.7692307692307692</v>
      </c>
      <c r="DK136">
        <v>284.95652173913044</v>
      </c>
      <c r="DL136">
        <v>1.5490196078431373</v>
      </c>
      <c r="DM136">
        <v>287.74358974358972</v>
      </c>
      <c r="DN136">
        <v>1.5490196078431373</v>
      </c>
      <c r="DO136">
        <v>287.74358974358972</v>
      </c>
      <c r="DP136">
        <v>1.3137254901960784</v>
      </c>
      <c r="DQ136">
        <v>276.64077669902912</v>
      </c>
      <c r="DR136">
        <v>1.3333333333333333</v>
      </c>
      <c r="DS136">
        <v>272.47967479674799</v>
      </c>
      <c r="DT136" s="2"/>
      <c r="DV136" s="2" t="s">
        <v>134</v>
      </c>
      <c r="DX136">
        <v>106</v>
      </c>
      <c r="DY136">
        <v>104</v>
      </c>
      <c r="DZ136">
        <v>105</v>
      </c>
      <c r="EB136">
        <v>144</v>
      </c>
      <c r="EC136">
        <v>93</v>
      </c>
      <c r="ED136">
        <v>127</v>
      </c>
    </row>
    <row r="137" spans="1:134" x14ac:dyDescent="0.3">
      <c r="A137" s="2" t="s">
        <v>135</v>
      </c>
      <c r="B137">
        <v>1.9</v>
      </c>
      <c r="C137">
        <v>1153.4000000000001</v>
      </c>
      <c r="D137">
        <v>3.6</v>
      </c>
      <c r="E137">
        <v>1572.2857142857142</v>
      </c>
      <c r="F137">
        <v>3.8</v>
      </c>
      <c r="G137">
        <v>1731</v>
      </c>
      <c r="H137">
        <v>3.1</v>
      </c>
      <c r="I137">
        <v>1520.5263157894738</v>
      </c>
      <c r="J137">
        <v>1.4</v>
      </c>
      <c r="K137">
        <v>1110.5</v>
      </c>
      <c r="L137">
        <v>2.9</v>
      </c>
      <c r="M137">
        <v>1180.5714285714287</v>
      </c>
      <c r="N137">
        <v>4.1111111111111107</v>
      </c>
      <c r="O137">
        <v>1683.4285714285713</v>
      </c>
      <c r="P137">
        <v>2.7586206896551726</v>
      </c>
      <c r="Q137">
        <v>1360.5555555555557</v>
      </c>
      <c r="R137">
        <v>2.9322033898305087</v>
      </c>
      <c r="S137">
        <v>1442.7027027027027</v>
      </c>
      <c r="T137">
        <v>4.2</v>
      </c>
      <c r="U137">
        <v>1674.375</v>
      </c>
      <c r="V137">
        <v>2</v>
      </c>
      <c r="W137">
        <v>1657</v>
      </c>
      <c r="X137">
        <v>3.1</v>
      </c>
      <c r="Y137">
        <v>1220.1666666666667</v>
      </c>
      <c r="Z137">
        <v>3.1</v>
      </c>
      <c r="AA137">
        <v>1519.1111111111111</v>
      </c>
      <c r="AB137">
        <v>4.8</v>
      </c>
      <c r="AC137">
        <v>1948.25</v>
      </c>
      <c r="AD137">
        <v>3.6</v>
      </c>
      <c r="AE137">
        <v>1398.375</v>
      </c>
      <c r="AF137">
        <v>2.1111111111111112</v>
      </c>
      <c r="AG137">
        <v>1524.25</v>
      </c>
      <c r="AH137">
        <v>3.5517241379310347</v>
      </c>
      <c r="AI137">
        <v>1643.5</v>
      </c>
      <c r="AJ137">
        <v>3.3220338983050848</v>
      </c>
      <c r="AK137">
        <v>1584.578947368421</v>
      </c>
      <c r="AL137">
        <v>3.1271186440677967</v>
      </c>
      <c r="AM137">
        <v>1514.5866666666666</v>
      </c>
      <c r="AN137">
        <v>2</v>
      </c>
      <c r="AO137">
        <v>892.83333333333337</v>
      </c>
      <c r="AP137">
        <v>1.2</v>
      </c>
      <c r="AQ137">
        <v>960.25</v>
      </c>
      <c r="AR137">
        <v>1.5</v>
      </c>
      <c r="AS137">
        <v>951.6</v>
      </c>
      <c r="AT137">
        <v>1.5666666666666667</v>
      </c>
      <c r="AU137">
        <v>930.4</v>
      </c>
      <c r="AV137">
        <v>1</v>
      </c>
      <c r="AW137">
        <v>530.6</v>
      </c>
      <c r="AX137">
        <v>1.5</v>
      </c>
      <c r="AY137">
        <v>901.4</v>
      </c>
      <c r="AZ137">
        <v>1.4444444444444444</v>
      </c>
      <c r="BA137">
        <v>684.33333333333337</v>
      </c>
      <c r="BB137">
        <v>1.3103448275862069</v>
      </c>
      <c r="BC137">
        <v>704.125</v>
      </c>
      <c r="BD137">
        <v>1.4406779661016949</v>
      </c>
      <c r="BE137">
        <v>813.61290322580646</v>
      </c>
      <c r="BF137">
        <v>1.4406779661016949</v>
      </c>
      <c r="BG137">
        <v>813.61290322580646</v>
      </c>
      <c r="BH137">
        <v>2.5649717514124295</v>
      </c>
      <c r="BI137">
        <v>1309.5849056603774</v>
      </c>
      <c r="BV137">
        <v>0</v>
      </c>
      <c r="BX137">
        <v>0</v>
      </c>
      <c r="BZ137">
        <v>0</v>
      </c>
      <c r="CN137">
        <v>7</v>
      </c>
      <c r="CO137">
        <v>2231</v>
      </c>
      <c r="CP137">
        <v>7</v>
      </c>
      <c r="CQ137">
        <v>2231</v>
      </c>
      <c r="CR137">
        <v>7</v>
      </c>
      <c r="CS137">
        <v>2231</v>
      </c>
      <c r="CT137">
        <v>3.5</v>
      </c>
      <c r="CU137">
        <v>2231</v>
      </c>
      <c r="DH137">
        <v>0</v>
      </c>
      <c r="DJ137">
        <v>0</v>
      </c>
      <c r="DL137">
        <v>0</v>
      </c>
      <c r="DN137">
        <v>0</v>
      </c>
      <c r="DP137">
        <v>2.3333333333333335</v>
      </c>
      <c r="DQ137">
        <v>2231</v>
      </c>
      <c r="DR137">
        <v>2.5611111111111109</v>
      </c>
      <c r="DS137">
        <v>1318.1962616822429</v>
      </c>
      <c r="DT137" s="2"/>
      <c r="DV137" s="2" t="s">
        <v>135</v>
      </c>
      <c r="DW137">
        <v>325</v>
      </c>
      <c r="DX137">
        <v>301.875</v>
      </c>
      <c r="DY137">
        <v>311</v>
      </c>
      <c r="DZ137">
        <v>312.95</v>
      </c>
      <c r="EA137">
        <v>311.75</v>
      </c>
      <c r="EB137">
        <v>290.28571428571428</v>
      </c>
      <c r="EC137">
        <v>278.42857142857144</v>
      </c>
      <c r="ED137">
        <v>290.44444444444446</v>
      </c>
    </row>
    <row r="138" spans="1:134" x14ac:dyDescent="0.3">
      <c r="A138" s="2" t="s">
        <v>136</v>
      </c>
      <c r="B138">
        <v>4.75</v>
      </c>
      <c r="C138">
        <v>1453.5</v>
      </c>
      <c r="D138">
        <v>5</v>
      </c>
      <c r="E138">
        <v>1457.6</v>
      </c>
      <c r="F138">
        <v>5.25</v>
      </c>
      <c r="G138">
        <v>1448.25</v>
      </c>
      <c r="H138">
        <v>5</v>
      </c>
      <c r="I138">
        <v>1453.4615384615386</v>
      </c>
      <c r="J138">
        <v>5.333333333333333</v>
      </c>
      <c r="K138">
        <v>1636.6666666666667</v>
      </c>
      <c r="L138">
        <v>6</v>
      </c>
      <c r="M138">
        <v>2050.5</v>
      </c>
      <c r="N138">
        <v>4.8</v>
      </c>
      <c r="O138">
        <v>1798.75</v>
      </c>
      <c r="P138">
        <v>5.2</v>
      </c>
      <c r="Q138">
        <v>1800.6666666666667</v>
      </c>
      <c r="R138">
        <v>5.0869565217391308</v>
      </c>
      <c r="S138">
        <v>1595.5</v>
      </c>
      <c r="T138">
        <v>1.75</v>
      </c>
      <c r="U138">
        <v>692</v>
      </c>
      <c r="V138">
        <v>3</v>
      </c>
      <c r="W138">
        <v>693.8</v>
      </c>
      <c r="X138">
        <v>2.5</v>
      </c>
      <c r="Y138">
        <v>564.5</v>
      </c>
      <c r="Z138">
        <v>2.4615384615384617</v>
      </c>
      <c r="AA138">
        <v>650.25</v>
      </c>
      <c r="AB138">
        <v>1.3333333333333333</v>
      </c>
      <c r="AC138">
        <v>279</v>
      </c>
      <c r="AD138">
        <v>1</v>
      </c>
      <c r="AE138">
        <v>226</v>
      </c>
      <c r="AF138">
        <v>3.2</v>
      </c>
      <c r="AG138">
        <v>789</v>
      </c>
      <c r="AH138">
        <v>2.2000000000000002</v>
      </c>
      <c r="AI138">
        <v>523.4</v>
      </c>
      <c r="AJ138">
        <v>2.347826086956522</v>
      </c>
      <c r="AK138">
        <v>592.59090909090912</v>
      </c>
      <c r="AL138">
        <v>3.7173913043478262</v>
      </c>
      <c r="AM138">
        <v>1094.0454545454545</v>
      </c>
      <c r="AN138">
        <v>2</v>
      </c>
      <c r="AO138">
        <v>753.66666666666663</v>
      </c>
      <c r="AP138">
        <v>2</v>
      </c>
      <c r="AQ138">
        <v>643.75</v>
      </c>
      <c r="AR138">
        <v>3</v>
      </c>
      <c r="AS138">
        <v>740.5</v>
      </c>
      <c r="AT138">
        <v>2.3076923076923075</v>
      </c>
      <c r="AU138">
        <v>708.90909090909088</v>
      </c>
      <c r="AV138">
        <v>2.3333333333333335</v>
      </c>
      <c r="AW138">
        <v>700.66666666666663</v>
      </c>
      <c r="AX138">
        <v>2</v>
      </c>
      <c r="AY138">
        <v>718</v>
      </c>
      <c r="AZ138">
        <v>2.6</v>
      </c>
      <c r="BA138">
        <v>691.6</v>
      </c>
      <c r="BB138">
        <v>2.4</v>
      </c>
      <c r="BC138">
        <v>699.6</v>
      </c>
      <c r="BD138">
        <v>2.347826086956522</v>
      </c>
      <c r="BE138">
        <v>704.47619047619048</v>
      </c>
      <c r="BF138">
        <v>2.347826086956522</v>
      </c>
      <c r="BG138">
        <v>704.47619047619048</v>
      </c>
      <c r="BH138">
        <v>3.2608695652173911</v>
      </c>
      <c r="BI138">
        <v>968.18461538461543</v>
      </c>
      <c r="BJ138">
        <v>3.1666666666666665</v>
      </c>
      <c r="BK138">
        <v>729.33333333333337</v>
      </c>
      <c r="BL138">
        <v>4.2</v>
      </c>
      <c r="BM138">
        <v>1117</v>
      </c>
      <c r="BN138">
        <v>3.5</v>
      </c>
      <c r="BO138">
        <v>828.5</v>
      </c>
      <c r="BP138">
        <v>3.5882352941176472</v>
      </c>
      <c r="BQ138">
        <v>878.35294117647061</v>
      </c>
      <c r="BR138">
        <v>4.2857142857142856</v>
      </c>
      <c r="BS138">
        <v>1157.5714285714287</v>
      </c>
      <c r="BT138">
        <v>4.875</v>
      </c>
      <c r="BU138">
        <v>1336.5</v>
      </c>
      <c r="BV138">
        <v>3</v>
      </c>
      <c r="BW138">
        <v>759.2</v>
      </c>
      <c r="BX138">
        <v>4.2</v>
      </c>
      <c r="BY138">
        <v>1129.55</v>
      </c>
      <c r="BZ138">
        <v>3.9189189189189189</v>
      </c>
      <c r="CA138">
        <v>1014.1351351351351</v>
      </c>
      <c r="CB138">
        <v>3</v>
      </c>
      <c r="CC138">
        <v>1004.4</v>
      </c>
      <c r="CD138">
        <v>3.8</v>
      </c>
      <c r="CE138">
        <v>1098.75</v>
      </c>
      <c r="CF138">
        <v>4</v>
      </c>
      <c r="CG138">
        <v>1006</v>
      </c>
      <c r="CH138">
        <v>3.5882352941176472</v>
      </c>
      <c r="CI138">
        <v>1030.2</v>
      </c>
      <c r="CJ138">
        <v>3.4285714285714284</v>
      </c>
      <c r="CK138">
        <v>834.71428571428567</v>
      </c>
      <c r="CL138">
        <v>2.75</v>
      </c>
      <c r="CM138">
        <v>712.42857142857144</v>
      </c>
      <c r="CN138">
        <v>4.2</v>
      </c>
      <c r="CO138">
        <v>1015.6</v>
      </c>
      <c r="CP138">
        <v>3.35</v>
      </c>
      <c r="CQ138">
        <v>837.26315789473688</v>
      </c>
      <c r="CR138">
        <v>3.4594594594594597</v>
      </c>
      <c r="CS138">
        <v>922.38235294117646</v>
      </c>
      <c r="CT138">
        <v>3.689189189189189</v>
      </c>
      <c r="CU138">
        <v>970.19718309859149</v>
      </c>
      <c r="CV138">
        <v>7.166666666666667</v>
      </c>
      <c r="CW138">
        <v>2084.3333333333335</v>
      </c>
      <c r="CX138">
        <v>5.6</v>
      </c>
      <c r="CY138">
        <v>1562.4</v>
      </c>
      <c r="CZ138">
        <v>4</v>
      </c>
      <c r="DA138">
        <v>1068.1666666666667</v>
      </c>
      <c r="DB138">
        <v>5.5882352941176467</v>
      </c>
      <c r="DC138">
        <v>1572.1764705882354</v>
      </c>
      <c r="DD138">
        <v>6.7142857142857144</v>
      </c>
      <c r="DE138">
        <v>2072.8571428571427</v>
      </c>
      <c r="DF138">
        <v>6.25</v>
      </c>
      <c r="DG138">
        <v>1921.25</v>
      </c>
      <c r="DH138">
        <v>5.4</v>
      </c>
      <c r="DI138">
        <v>1625.2</v>
      </c>
      <c r="DJ138">
        <v>6.2</v>
      </c>
      <c r="DK138">
        <v>1900.3</v>
      </c>
      <c r="DL138">
        <v>5.9189189189189193</v>
      </c>
      <c r="DM138">
        <v>1749.5405405405406</v>
      </c>
      <c r="DN138">
        <v>5.9189189189189193</v>
      </c>
      <c r="DO138">
        <v>1749.5405405405406</v>
      </c>
      <c r="DP138">
        <v>4.4324324324324325</v>
      </c>
      <c r="DQ138">
        <v>1237.1944444444443</v>
      </c>
      <c r="DR138">
        <v>3.9833333333333334</v>
      </c>
      <c r="DS138">
        <v>1136.121387283237</v>
      </c>
      <c r="DT138" s="2"/>
      <c r="DV138" s="2" t="s">
        <v>136</v>
      </c>
      <c r="DW138">
        <v>204</v>
      </c>
      <c r="DX138">
        <v>226</v>
      </c>
      <c r="DY138">
        <v>247</v>
      </c>
      <c r="DZ138">
        <v>229.9</v>
      </c>
      <c r="EA138">
        <v>306</v>
      </c>
      <c r="EB138">
        <v>385.5</v>
      </c>
      <c r="EC138">
        <v>344.25</v>
      </c>
      <c r="ED138">
        <v>340.66666666666669</v>
      </c>
    </row>
    <row r="139" spans="1:134" x14ac:dyDescent="0.3">
      <c r="A139" s="2" t="s">
        <v>137</v>
      </c>
      <c r="B139">
        <v>3.5</v>
      </c>
      <c r="C139">
        <v>769.33333333333337</v>
      </c>
      <c r="D139">
        <v>1.5</v>
      </c>
      <c r="E139">
        <v>331.33333333333331</v>
      </c>
      <c r="F139">
        <v>2</v>
      </c>
      <c r="G139">
        <v>451.25</v>
      </c>
      <c r="H139">
        <v>2.3333333333333335</v>
      </c>
      <c r="I139">
        <v>519.84615384615381</v>
      </c>
      <c r="J139">
        <v>2.1</v>
      </c>
      <c r="K139">
        <v>424.75</v>
      </c>
      <c r="L139">
        <v>2.6666666666666665</v>
      </c>
      <c r="M139">
        <v>725.42857142857144</v>
      </c>
      <c r="N139">
        <v>1.7</v>
      </c>
      <c r="O139">
        <v>463.875</v>
      </c>
      <c r="P139">
        <v>2.1379310344827585</v>
      </c>
      <c r="Q139">
        <v>529.86956521739125</v>
      </c>
      <c r="R139">
        <v>2.2372881355932202</v>
      </c>
      <c r="S139">
        <v>524.55102040816325</v>
      </c>
      <c r="T139">
        <v>1.7</v>
      </c>
      <c r="U139">
        <v>536.16666666666663</v>
      </c>
      <c r="V139">
        <v>1.5</v>
      </c>
      <c r="W139">
        <v>489</v>
      </c>
      <c r="X139">
        <v>1.9</v>
      </c>
      <c r="Y139">
        <v>563.57142857142856</v>
      </c>
      <c r="Z139">
        <v>1.7</v>
      </c>
      <c r="AA139">
        <v>531.36842105263156</v>
      </c>
      <c r="AB139">
        <v>1.6</v>
      </c>
      <c r="AC139">
        <v>651.20000000000005</v>
      </c>
      <c r="AD139">
        <v>2</v>
      </c>
      <c r="AE139">
        <v>673</v>
      </c>
      <c r="AF139">
        <v>1.2</v>
      </c>
      <c r="AG139">
        <v>544.20000000000005</v>
      </c>
      <c r="AH139">
        <v>1.5862068965517242</v>
      </c>
      <c r="AI139">
        <v>625.9375</v>
      </c>
      <c r="AJ139">
        <v>1.6440677966101696</v>
      </c>
      <c r="AK139">
        <v>574.6</v>
      </c>
      <c r="AL139">
        <v>1.9406779661016949</v>
      </c>
      <c r="AM139">
        <v>545.40476190476193</v>
      </c>
      <c r="AN139">
        <v>1.2</v>
      </c>
      <c r="AO139">
        <v>281.42857142857144</v>
      </c>
      <c r="AP139">
        <v>1.1000000000000001</v>
      </c>
      <c r="AQ139">
        <v>357.4</v>
      </c>
      <c r="AR139">
        <v>1.3</v>
      </c>
      <c r="AS139">
        <v>316.375</v>
      </c>
      <c r="AT139">
        <v>1.2</v>
      </c>
      <c r="AU139">
        <v>314.39999999999998</v>
      </c>
      <c r="AV139">
        <v>0.4</v>
      </c>
      <c r="AW139">
        <v>203.75</v>
      </c>
      <c r="AX139">
        <v>1.1111111111111112</v>
      </c>
      <c r="AY139">
        <v>300.83333333333331</v>
      </c>
      <c r="AZ139">
        <v>0.6</v>
      </c>
      <c r="BA139">
        <v>171</v>
      </c>
      <c r="BB139">
        <v>0.68965517241379315</v>
      </c>
      <c r="BC139">
        <v>231.66666666666666</v>
      </c>
      <c r="BD139">
        <v>0.94915254237288138</v>
      </c>
      <c r="BE139">
        <v>278.94285714285712</v>
      </c>
      <c r="BF139">
        <v>0.94915254237288138</v>
      </c>
      <c r="BG139">
        <v>278.94285714285712</v>
      </c>
      <c r="BH139">
        <v>1.6101694915254237</v>
      </c>
      <c r="BI139">
        <v>467.03361344537814</v>
      </c>
      <c r="BT139">
        <v>1</v>
      </c>
      <c r="BU139">
        <v>236</v>
      </c>
      <c r="BX139">
        <v>1</v>
      </c>
      <c r="BY139">
        <v>236</v>
      </c>
      <c r="BZ139">
        <v>1</v>
      </c>
      <c r="CA139">
        <v>236</v>
      </c>
      <c r="CL139">
        <v>4</v>
      </c>
      <c r="CM139">
        <v>767</v>
      </c>
      <c r="CP139">
        <v>4</v>
      </c>
      <c r="CQ139">
        <v>767</v>
      </c>
      <c r="CR139">
        <v>4</v>
      </c>
      <c r="CS139">
        <v>767</v>
      </c>
      <c r="CT139">
        <v>2.5</v>
      </c>
      <c r="CU139">
        <v>501.5</v>
      </c>
      <c r="DF139">
        <v>1</v>
      </c>
      <c r="DG139">
        <v>349</v>
      </c>
      <c r="DJ139">
        <v>1</v>
      </c>
      <c r="DK139">
        <v>349</v>
      </c>
      <c r="DL139">
        <v>1</v>
      </c>
      <c r="DM139">
        <v>349</v>
      </c>
      <c r="DN139">
        <v>1</v>
      </c>
      <c r="DO139">
        <v>349</v>
      </c>
      <c r="DP139">
        <v>2</v>
      </c>
      <c r="DQ139">
        <v>450.66666666666669</v>
      </c>
      <c r="DR139">
        <v>1.6166666666666667</v>
      </c>
      <c r="DS139">
        <v>466.63114754098359</v>
      </c>
      <c r="DT139" s="2"/>
      <c r="DV139" s="2" t="s">
        <v>137</v>
      </c>
      <c r="DW139">
        <v>219.8</v>
      </c>
      <c r="DX139">
        <v>225.66666666666666</v>
      </c>
      <c r="DY139">
        <v>246.4</v>
      </c>
      <c r="DZ139">
        <v>230.3125</v>
      </c>
      <c r="EA139">
        <v>171.5</v>
      </c>
      <c r="EB139">
        <v>138.85714285714286</v>
      </c>
      <c r="EC139">
        <v>197.75</v>
      </c>
      <c r="ED139">
        <v>170.69565217391303</v>
      </c>
    </row>
    <row r="140" spans="1:134" x14ac:dyDescent="0.3">
      <c r="A140" s="2" t="s">
        <v>138</v>
      </c>
      <c r="B140">
        <v>4.3</v>
      </c>
      <c r="C140">
        <v>1464.9444444444443</v>
      </c>
      <c r="D140">
        <v>3.8125</v>
      </c>
      <c r="E140">
        <v>1517.4615384615386</v>
      </c>
      <c r="F140">
        <v>4.5555555555555554</v>
      </c>
      <c r="G140">
        <v>1446.4444444444443</v>
      </c>
      <c r="H140">
        <v>4.2407407407407405</v>
      </c>
      <c r="I140">
        <v>1472.0816326530612</v>
      </c>
      <c r="J140">
        <v>4.4444444444444446</v>
      </c>
      <c r="K140">
        <v>1432.2352941176471</v>
      </c>
      <c r="L140">
        <v>3.6111111111111112</v>
      </c>
      <c r="M140">
        <v>1386.6</v>
      </c>
      <c r="N140">
        <v>3.8125</v>
      </c>
      <c r="O140">
        <v>1355</v>
      </c>
      <c r="P140">
        <v>3.9615384615384617</v>
      </c>
      <c r="Q140">
        <v>1393.8478260869565</v>
      </c>
      <c r="R140">
        <v>4.1037735849056602</v>
      </c>
      <c r="S140">
        <v>1434.2</v>
      </c>
      <c r="T140">
        <v>2.2000000000000002</v>
      </c>
      <c r="U140">
        <v>944.5</v>
      </c>
      <c r="V140">
        <v>2.5625</v>
      </c>
      <c r="W140">
        <v>1024.2727272727273</v>
      </c>
      <c r="X140">
        <v>1.6666666666666667</v>
      </c>
      <c r="Y140">
        <v>866.8</v>
      </c>
      <c r="Z140">
        <v>2.1296296296296298</v>
      </c>
      <c r="AA140">
        <v>947.37142857142862</v>
      </c>
      <c r="AB140">
        <v>2.0555555555555554</v>
      </c>
      <c r="AC140">
        <v>777.42857142857144</v>
      </c>
      <c r="AD140">
        <v>3.2222222222222223</v>
      </c>
      <c r="AE140">
        <v>1239.3571428571429</v>
      </c>
      <c r="AF140">
        <v>2.3125</v>
      </c>
      <c r="AG140">
        <v>1050</v>
      </c>
      <c r="AH140">
        <v>2.5384615384615383</v>
      </c>
      <c r="AI140">
        <v>1019.3421052631579</v>
      </c>
      <c r="AJ140">
        <v>2.3301886792452828</v>
      </c>
      <c r="AK140">
        <v>984.83561643835617</v>
      </c>
      <c r="AL140">
        <v>3.2169811320754715</v>
      </c>
      <c r="AM140">
        <v>1238.9404761904761</v>
      </c>
      <c r="AN140">
        <v>1.85</v>
      </c>
      <c r="AO140">
        <v>819.21428571428567</v>
      </c>
      <c r="AP140">
        <v>2</v>
      </c>
      <c r="AQ140">
        <v>862.66666666666663</v>
      </c>
      <c r="AR140">
        <v>2.3888888888888888</v>
      </c>
      <c r="AS140">
        <v>856.35714285714289</v>
      </c>
      <c r="AT140">
        <v>2.074074074074074</v>
      </c>
      <c r="AU140">
        <v>845.25</v>
      </c>
      <c r="AV140">
        <v>2.5555555555555554</v>
      </c>
      <c r="AW140">
        <v>867.26666666666665</v>
      </c>
      <c r="AX140">
        <v>2.5</v>
      </c>
      <c r="AY140">
        <v>850.06666666666672</v>
      </c>
      <c r="AZ140">
        <v>2.875</v>
      </c>
      <c r="BA140">
        <v>899.64285714285711</v>
      </c>
      <c r="BB140">
        <v>2.6346153846153846</v>
      </c>
      <c r="BC140">
        <v>871.7045454545455</v>
      </c>
      <c r="BD140">
        <v>2.3490566037735849</v>
      </c>
      <c r="BE140">
        <v>859.10714285714289</v>
      </c>
      <c r="BF140">
        <v>2.3490566037735849</v>
      </c>
      <c r="BG140">
        <v>859.10714285714289</v>
      </c>
      <c r="BH140">
        <v>2.9276729559748427</v>
      </c>
      <c r="BI140">
        <v>1112.3293650793651</v>
      </c>
      <c r="BL140">
        <v>3.75</v>
      </c>
      <c r="BM140">
        <v>1454.3333333333333</v>
      </c>
      <c r="BN140">
        <v>5.5</v>
      </c>
      <c r="BO140">
        <v>1743</v>
      </c>
      <c r="BP140">
        <v>4.333333333333333</v>
      </c>
      <c r="BQ140">
        <v>1569.8</v>
      </c>
      <c r="BR140">
        <v>4.5</v>
      </c>
      <c r="BS140">
        <v>1465.5</v>
      </c>
      <c r="BT140">
        <v>3</v>
      </c>
      <c r="BU140">
        <v>773.5</v>
      </c>
      <c r="BV140">
        <v>4.5</v>
      </c>
      <c r="BW140">
        <v>1434.6666666666667</v>
      </c>
      <c r="BX140">
        <v>4.125</v>
      </c>
      <c r="BY140">
        <v>1254.5714285714287</v>
      </c>
      <c r="BZ140">
        <v>4.2142857142857144</v>
      </c>
      <c r="CA140">
        <v>1385.9166666666667</v>
      </c>
      <c r="CD140">
        <v>1</v>
      </c>
      <c r="CE140">
        <v>287.33333333333331</v>
      </c>
      <c r="CF140">
        <v>1</v>
      </c>
      <c r="CG140">
        <v>283</v>
      </c>
      <c r="CH140">
        <v>1</v>
      </c>
      <c r="CI140">
        <v>286.25</v>
      </c>
      <c r="CJ140">
        <v>3.5</v>
      </c>
      <c r="CK140">
        <v>1751</v>
      </c>
      <c r="CL140">
        <v>3.5</v>
      </c>
      <c r="CM140">
        <v>1697</v>
      </c>
      <c r="CN140">
        <v>3.25</v>
      </c>
      <c r="CO140">
        <v>1431.3333333333333</v>
      </c>
      <c r="CP140">
        <v>3.375</v>
      </c>
      <c r="CQ140">
        <v>1548.4</v>
      </c>
      <c r="CR140">
        <v>2.3571428571428572</v>
      </c>
      <c r="CS140">
        <v>987.44444444444446</v>
      </c>
      <c r="CT140">
        <v>3.2857142857142856</v>
      </c>
      <c r="CU140">
        <v>1215.1428571428571</v>
      </c>
      <c r="CX140">
        <v>3.75</v>
      </c>
      <c r="CY140">
        <v>940.25</v>
      </c>
      <c r="CZ140">
        <v>4.5</v>
      </c>
      <c r="DA140">
        <v>1208</v>
      </c>
      <c r="DB140">
        <v>4</v>
      </c>
      <c r="DC140">
        <v>1029.5</v>
      </c>
      <c r="DD140">
        <v>2</v>
      </c>
      <c r="DE140">
        <v>544</v>
      </c>
      <c r="DF140">
        <v>1</v>
      </c>
      <c r="DG140">
        <v>698</v>
      </c>
      <c r="DH140">
        <v>2.75</v>
      </c>
      <c r="DI140">
        <v>919.33333333333337</v>
      </c>
      <c r="DJ140">
        <v>2.125</v>
      </c>
      <c r="DK140">
        <v>757.33333333333337</v>
      </c>
      <c r="DL140">
        <v>2.9285714285714284</v>
      </c>
      <c r="DM140">
        <v>893.41666666666663</v>
      </c>
      <c r="DN140">
        <v>2.9285714285714284</v>
      </c>
      <c r="DO140">
        <v>893.41666666666663</v>
      </c>
      <c r="DP140">
        <v>3.1666666666666665</v>
      </c>
      <c r="DQ140">
        <v>1098.1515151515152</v>
      </c>
      <c r="DR140">
        <v>2.9555555555555557</v>
      </c>
      <c r="DS140">
        <v>1110.6877192982456</v>
      </c>
      <c r="DT140" s="2"/>
      <c r="DV140" s="2" t="s">
        <v>138</v>
      </c>
      <c r="DW140">
        <v>284.35714285714283</v>
      </c>
      <c r="DX140">
        <v>323</v>
      </c>
      <c r="DY140">
        <v>370</v>
      </c>
      <c r="DZ140">
        <v>321.13157894736844</v>
      </c>
      <c r="EA140">
        <v>271.76470588235293</v>
      </c>
      <c r="EB140">
        <v>348.4</v>
      </c>
      <c r="EC140">
        <v>358.21428571428572</v>
      </c>
      <c r="ED140">
        <v>323.06521739130437</v>
      </c>
    </row>
    <row r="141" spans="1:134" x14ac:dyDescent="0.3">
      <c r="A141" s="2" t="s">
        <v>139</v>
      </c>
      <c r="B141">
        <v>5.166666666666667</v>
      </c>
      <c r="C141">
        <v>1393.6666666666667</v>
      </c>
      <c r="D141">
        <v>5.5</v>
      </c>
      <c r="E141">
        <v>1473.8333333333333</v>
      </c>
      <c r="F141">
        <v>3.125</v>
      </c>
      <c r="G141">
        <v>897.16666666666663</v>
      </c>
      <c r="H141">
        <v>4.45</v>
      </c>
      <c r="I141">
        <v>1254.8888888888889</v>
      </c>
      <c r="J141">
        <v>5.5714285714285712</v>
      </c>
      <c r="K141">
        <v>1418.3333333333333</v>
      </c>
      <c r="L141">
        <v>3.6666666666666665</v>
      </c>
      <c r="M141">
        <v>1228.5</v>
      </c>
      <c r="N141">
        <v>4.5</v>
      </c>
      <c r="O141">
        <v>1319.4285714285713</v>
      </c>
      <c r="P141">
        <v>4.6190476190476186</v>
      </c>
      <c r="Q141">
        <v>1332.9411764705883</v>
      </c>
      <c r="R141">
        <v>4.5365853658536581</v>
      </c>
      <c r="S141">
        <v>1292.8</v>
      </c>
      <c r="T141">
        <v>2</v>
      </c>
      <c r="U141">
        <v>394.66666666666669</v>
      </c>
      <c r="V141">
        <v>1.8333333333333333</v>
      </c>
      <c r="W141">
        <v>523.6</v>
      </c>
      <c r="X141">
        <v>4.25</v>
      </c>
      <c r="Y141">
        <v>1048.5714285714287</v>
      </c>
      <c r="Z141">
        <v>2.85</v>
      </c>
      <c r="AA141">
        <v>684.77777777777783</v>
      </c>
      <c r="AB141">
        <v>2.2857142857142856</v>
      </c>
      <c r="AC141">
        <v>406.85714285714283</v>
      </c>
      <c r="AD141">
        <v>2.1666666666666665</v>
      </c>
      <c r="AE141">
        <v>694.2</v>
      </c>
      <c r="AF141">
        <v>1.875</v>
      </c>
      <c r="AG141">
        <v>777</v>
      </c>
      <c r="AH141">
        <v>2.0952380952380953</v>
      </c>
      <c r="AI141">
        <v>600.23529411764707</v>
      </c>
      <c r="AJ141">
        <v>2.4634146341463414</v>
      </c>
      <c r="AK141">
        <v>643.71428571428567</v>
      </c>
      <c r="AL141">
        <v>3.5</v>
      </c>
      <c r="AM141">
        <v>968.25714285714287</v>
      </c>
      <c r="AN141">
        <v>3.3333333333333335</v>
      </c>
      <c r="AO141">
        <v>711.66666666666663</v>
      </c>
      <c r="AP141">
        <v>3.6666666666666665</v>
      </c>
      <c r="AQ141">
        <v>1013.6666666666666</v>
      </c>
      <c r="AR141">
        <v>3.25</v>
      </c>
      <c r="AS141">
        <v>1113.1428571428571</v>
      </c>
      <c r="AT141">
        <v>3.4</v>
      </c>
      <c r="AU141">
        <v>954.9473684210526</v>
      </c>
      <c r="AV141">
        <v>2.7142857142857144</v>
      </c>
      <c r="AW141">
        <v>869</v>
      </c>
      <c r="AX141">
        <v>3.1666666666666665</v>
      </c>
      <c r="AY141">
        <v>831.83333333333337</v>
      </c>
      <c r="AZ141">
        <v>3.5</v>
      </c>
      <c r="BA141">
        <v>982</v>
      </c>
      <c r="BB141">
        <v>3.1428571428571428</v>
      </c>
      <c r="BC141">
        <v>898.89473684210532</v>
      </c>
      <c r="BD141">
        <v>3.2682926829268291</v>
      </c>
      <c r="BE141">
        <v>926.92105263157896</v>
      </c>
      <c r="BF141">
        <v>3.2682926829268291</v>
      </c>
      <c r="BG141">
        <v>926.92105263157896</v>
      </c>
      <c r="BH141">
        <v>3.4227642276422765</v>
      </c>
      <c r="BI141">
        <v>953.71296296296293</v>
      </c>
      <c r="BJ141">
        <v>2.25</v>
      </c>
      <c r="BK141">
        <v>775.66666666666663</v>
      </c>
      <c r="BL141">
        <v>5.25</v>
      </c>
      <c r="BM141">
        <v>1578.25</v>
      </c>
      <c r="BN141">
        <v>5</v>
      </c>
      <c r="BO141">
        <v>1446</v>
      </c>
      <c r="BP141">
        <v>4</v>
      </c>
      <c r="BQ141">
        <v>1281.3333333333333</v>
      </c>
      <c r="BR141">
        <v>4.333333333333333</v>
      </c>
      <c r="BS141">
        <v>1476.5</v>
      </c>
      <c r="BT141">
        <v>5.5</v>
      </c>
      <c r="BU141">
        <v>1449.75</v>
      </c>
      <c r="BV141">
        <v>0.5</v>
      </c>
      <c r="BW141">
        <v>127</v>
      </c>
      <c r="BX141">
        <v>4</v>
      </c>
      <c r="BY141">
        <v>1268.4285714285713</v>
      </c>
      <c r="BZ141">
        <v>4</v>
      </c>
      <c r="CA141">
        <v>1275.6875</v>
      </c>
      <c r="CB141">
        <v>4.25</v>
      </c>
      <c r="CC141">
        <v>1553.6666666666667</v>
      </c>
      <c r="CD141">
        <v>1.25</v>
      </c>
      <c r="CE141">
        <v>1361</v>
      </c>
      <c r="CF141">
        <v>1.5</v>
      </c>
      <c r="CG141">
        <v>635</v>
      </c>
      <c r="CH141">
        <v>2.5</v>
      </c>
      <c r="CI141">
        <v>1331.4</v>
      </c>
      <c r="CJ141">
        <v>2.6666666666666665</v>
      </c>
      <c r="CK141">
        <v>971.5</v>
      </c>
      <c r="CL141">
        <v>1.5</v>
      </c>
      <c r="CM141">
        <v>366</v>
      </c>
      <c r="CN141">
        <v>5</v>
      </c>
      <c r="CO141">
        <v>1309.5</v>
      </c>
      <c r="CP141">
        <v>2.6666666666666665</v>
      </c>
      <c r="CQ141">
        <v>808.57142857142856</v>
      </c>
      <c r="CR141">
        <v>2.5789473684210527</v>
      </c>
      <c r="CS141">
        <v>1026.4166666666667</v>
      </c>
      <c r="CT141">
        <v>3.2894736842105261</v>
      </c>
      <c r="CU141">
        <v>1168.8571428571429</v>
      </c>
      <c r="CV141">
        <v>3.75</v>
      </c>
      <c r="CW141">
        <v>1129</v>
      </c>
      <c r="CX141">
        <v>4</v>
      </c>
      <c r="CY141">
        <v>1158.75</v>
      </c>
      <c r="CZ141">
        <v>2</v>
      </c>
      <c r="DA141">
        <v>1178</v>
      </c>
      <c r="DB141">
        <v>3.5</v>
      </c>
      <c r="DC141">
        <v>1147.6666666666667</v>
      </c>
      <c r="DD141">
        <v>4.666666666666667</v>
      </c>
      <c r="DE141">
        <v>1134.3333333333333</v>
      </c>
      <c r="DF141">
        <v>3.75</v>
      </c>
      <c r="DG141">
        <v>1024.25</v>
      </c>
      <c r="DH141">
        <v>2.5</v>
      </c>
      <c r="DI141">
        <v>1627</v>
      </c>
      <c r="DJ141">
        <v>3.7777777777777777</v>
      </c>
      <c r="DK141">
        <v>1140.875</v>
      </c>
      <c r="DL141">
        <v>3.6315789473684212</v>
      </c>
      <c r="DM141">
        <v>1144.4705882352941</v>
      </c>
      <c r="DN141">
        <v>3.6315789473684212</v>
      </c>
      <c r="DO141">
        <v>1144.4705882352941</v>
      </c>
      <c r="DP141">
        <v>3.4035087719298245</v>
      </c>
      <c r="DQ141">
        <v>1159.6444444444444</v>
      </c>
      <c r="DR141">
        <v>3.4166666666666665</v>
      </c>
      <c r="DS141">
        <v>1014.281045751634</v>
      </c>
      <c r="DT141" s="2"/>
      <c r="DV141" s="2" t="s">
        <v>139</v>
      </c>
      <c r="DW141">
        <v>167.85714285714286</v>
      </c>
      <c r="DX141">
        <v>221.6</v>
      </c>
      <c r="DY141">
        <v>288</v>
      </c>
      <c r="DZ141">
        <v>219</v>
      </c>
      <c r="EA141">
        <v>144.33333333333334</v>
      </c>
      <c r="EB141">
        <v>247.25</v>
      </c>
      <c r="EC141">
        <v>231.85714285714286</v>
      </c>
      <c r="ED141">
        <v>204.58823529411765</v>
      </c>
    </row>
    <row r="142" spans="1:134" x14ac:dyDescent="0.3">
      <c r="A142" s="2" t="s">
        <v>140</v>
      </c>
      <c r="B142">
        <v>3.1</v>
      </c>
      <c r="C142">
        <v>1010.375</v>
      </c>
      <c r="D142">
        <v>2.8</v>
      </c>
      <c r="E142">
        <v>930.77777777777783</v>
      </c>
      <c r="F142">
        <v>4.1111111111111107</v>
      </c>
      <c r="G142">
        <v>1071.3333333333333</v>
      </c>
      <c r="H142">
        <v>3.3103448275862069</v>
      </c>
      <c r="I142">
        <v>1003.9230769230769</v>
      </c>
      <c r="J142">
        <v>5</v>
      </c>
      <c r="K142">
        <v>1455.5</v>
      </c>
      <c r="L142">
        <v>2.7</v>
      </c>
      <c r="M142">
        <v>690.25</v>
      </c>
      <c r="N142">
        <v>4.5</v>
      </c>
      <c r="O142">
        <v>1370.6666666666667</v>
      </c>
      <c r="P142">
        <v>3.9629629629629628</v>
      </c>
      <c r="Q142">
        <v>1156.1304347826087</v>
      </c>
      <c r="R142">
        <v>3.625</v>
      </c>
      <c r="S142">
        <v>1075.3673469387754</v>
      </c>
      <c r="T142">
        <v>4.0999999999999996</v>
      </c>
      <c r="U142">
        <v>1208</v>
      </c>
      <c r="V142">
        <v>3.3</v>
      </c>
      <c r="W142">
        <v>1708.6666666666667</v>
      </c>
      <c r="X142">
        <v>1.8888888888888888</v>
      </c>
      <c r="Y142">
        <v>596.125</v>
      </c>
      <c r="Z142">
        <v>3.1379310344827585</v>
      </c>
      <c r="AA142">
        <v>1125.7826086956522</v>
      </c>
      <c r="AB142">
        <v>2</v>
      </c>
      <c r="AC142">
        <v>980.66666666666663</v>
      </c>
      <c r="AD142">
        <v>4.2</v>
      </c>
      <c r="AE142">
        <v>1188.5555555555557</v>
      </c>
      <c r="AF142">
        <v>1.9</v>
      </c>
      <c r="AG142">
        <v>760.83333333333337</v>
      </c>
      <c r="AH142">
        <v>2.7777777777777777</v>
      </c>
      <c r="AI142">
        <v>1011.3333333333334</v>
      </c>
      <c r="AJ142">
        <v>2.9642857142857144</v>
      </c>
      <c r="AK142">
        <v>1075.5365853658536</v>
      </c>
      <c r="AL142">
        <v>3.2946428571428572</v>
      </c>
      <c r="AM142">
        <v>1075.4444444444443</v>
      </c>
      <c r="AN142">
        <v>2.5</v>
      </c>
      <c r="AO142">
        <v>705.9</v>
      </c>
      <c r="AP142">
        <v>1.7</v>
      </c>
      <c r="AQ142">
        <v>497.33333333333331</v>
      </c>
      <c r="AR142">
        <v>2.3333333333333335</v>
      </c>
      <c r="AS142">
        <v>683.5</v>
      </c>
      <c r="AT142">
        <v>2.1724137931034484</v>
      </c>
      <c r="AU142">
        <v>629.74074074074076</v>
      </c>
      <c r="AV142">
        <v>1.5714285714285714</v>
      </c>
      <c r="AW142">
        <v>596</v>
      </c>
      <c r="AX142">
        <v>2.9</v>
      </c>
      <c r="AY142">
        <v>663.4</v>
      </c>
      <c r="AZ142">
        <v>2</v>
      </c>
      <c r="BA142">
        <v>589</v>
      </c>
      <c r="BB142">
        <v>2.2222222222222223</v>
      </c>
      <c r="BC142">
        <v>619.23076923076928</v>
      </c>
      <c r="BD142">
        <v>2.1964285714285716</v>
      </c>
      <c r="BE142">
        <v>624.58490566037733</v>
      </c>
      <c r="BF142">
        <v>2.1964285714285716</v>
      </c>
      <c r="BG142">
        <v>624.58490566037733</v>
      </c>
      <c r="BH142">
        <v>2.9285714285714284</v>
      </c>
      <c r="BI142">
        <v>908.34265734265739</v>
      </c>
      <c r="BN142">
        <v>2</v>
      </c>
      <c r="BO142">
        <v>382</v>
      </c>
      <c r="BP142">
        <v>2</v>
      </c>
      <c r="BQ142">
        <v>382</v>
      </c>
      <c r="BR142">
        <v>1.3333333333333333</v>
      </c>
      <c r="BS142">
        <v>499</v>
      </c>
      <c r="BX142">
        <v>1.3333333333333333</v>
      </c>
      <c r="BY142">
        <v>499</v>
      </c>
      <c r="BZ142">
        <v>1.5</v>
      </c>
      <c r="CA142">
        <v>460</v>
      </c>
      <c r="CF142">
        <v>6</v>
      </c>
      <c r="CG142">
        <v>1795</v>
      </c>
      <c r="CH142">
        <v>6</v>
      </c>
      <c r="CI142">
        <v>1795</v>
      </c>
      <c r="CJ142">
        <v>4</v>
      </c>
      <c r="CK142">
        <v>1552</v>
      </c>
      <c r="CP142">
        <v>4</v>
      </c>
      <c r="CQ142">
        <v>1552</v>
      </c>
      <c r="CR142">
        <v>4.5</v>
      </c>
      <c r="CS142">
        <v>1633</v>
      </c>
      <c r="CT142">
        <v>3</v>
      </c>
      <c r="CU142">
        <v>1046.5</v>
      </c>
      <c r="CZ142">
        <v>7</v>
      </c>
      <c r="DA142">
        <v>2370</v>
      </c>
      <c r="DB142">
        <v>7</v>
      </c>
      <c r="DC142">
        <v>2370</v>
      </c>
      <c r="DD142">
        <v>4.666666666666667</v>
      </c>
      <c r="DE142">
        <v>1367</v>
      </c>
      <c r="DJ142">
        <v>4.666666666666667</v>
      </c>
      <c r="DK142">
        <v>1367</v>
      </c>
      <c r="DL142">
        <v>5.25</v>
      </c>
      <c r="DM142">
        <v>1617.75</v>
      </c>
      <c r="DN142">
        <v>5.25</v>
      </c>
      <c r="DO142">
        <v>1617.75</v>
      </c>
      <c r="DP142">
        <v>3.75</v>
      </c>
      <c r="DQ142">
        <v>1275</v>
      </c>
      <c r="DR142">
        <v>2.9833333333333334</v>
      </c>
      <c r="DS142">
        <v>932.30718954248368</v>
      </c>
      <c r="DT142" s="2"/>
      <c r="DV142" s="2" t="s">
        <v>140</v>
      </c>
      <c r="DW142">
        <v>307</v>
      </c>
      <c r="DX142">
        <v>203.33333333333334</v>
      </c>
      <c r="DY142">
        <v>199.83333333333334</v>
      </c>
      <c r="DZ142">
        <v>219.44444444444446</v>
      </c>
      <c r="EA142">
        <v>286.5</v>
      </c>
      <c r="EB142">
        <v>202.625</v>
      </c>
      <c r="EC142">
        <v>282.44444444444446</v>
      </c>
      <c r="ED142">
        <v>255.7391304347826</v>
      </c>
    </row>
    <row r="143" spans="1:134" x14ac:dyDescent="0.3">
      <c r="A143" s="2" t="s">
        <v>141</v>
      </c>
      <c r="B143">
        <v>1.2222222222222223</v>
      </c>
      <c r="C143">
        <v>679.8</v>
      </c>
      <c r="D143">
        <v>0.5</v>
      </c>
      <c r="E143">
        <v>798</v>
      </c>
      <c r="F143">
        <v>0.4</v>
      </c>
      <c r="G143">
        <v>426.66666666666669</v>
      </c>
      <c r="H143">
        <v>0.68965517241379315</v>
      </c>
      <c r="I143">
        <v>627.5</v>
      </c>
      <c r="J143">
        <v>0.88888888888888884</v>
      </c>
      <c r="K143">
        <v>1216.5</v>
      </c>
      <c r="L143">
        <v>0.5</v>
      </c>
      <c r="M143">
        <v>692</v>
      </c>
      <c r="N143">
        <v>0.4</v>
      </c>
      <c r="O143">
        <v>263.5</v>
      </c>
      <c r="P143">
        <v>0.58620689655172409</v>
      </c>
      <c r="Q143">
        <v>608.875</v>
      </c>
      <c r="R143">
        <v>0.63793103448275867</v>
      </c>
      <c r="S143">
        <v>619.22222222222217</v>
      </c>
      <c r="T143">
        <v>1.3333333333333333</v>
      </c>
      <c r="U143">
        <v>1388.6666666666667</v>
      </c>
      <c r="V143">
        <v>2.2999999999999998</v>
      </c>
      <c r="W143">
        <v>1392.8</v>
      </c>
      <c r="X143">
        <v>1.7</v>
      </c>
      <c r="Y143">
        <v>1544.6666666666667</v>
      </c>
      <c r="Z143">
        <v>1.7931034482758621</v>
      </c>
      <c r="AA143">
        <v>1433.090909090909</v>
      </c>
      <c r="AB143">
        <v>2.4444444444444446</v>
      </c>
      <c r="AC143">
        <v>1396.2</v>
      </c>
      <c r="AD143">
        <v>2.2000000000000002</v>
      </c>
      <c r="AE143">
        <v>1222.2</v>
      </c>
      <c r="AF143">
        <v>1.6</v>
      </c>
      <c r="AG143">
        <v>1329</v>
      </c>
      <c r="AH143">
        <v>2.0689655172413794</v>
      </c>
      <c r="AI143">
        <v>1314.8571428571429</v>
      </c>
      <c r="AJ143">
        <v>1.9310344827586208</v>
      </c>
      <c r="AK143">
        <v>1366.88</v>
      </c>
      <c r="AL143">
        <v>1.2844827586206897</v>
      </c>
      <c r="AM143">
        <v>1053.9069767441861</v>
      </c>
      <c r="AN143">
        <v>0.55555555555555558</v>
      </c>
      <c r="AO143">
        <v>702.5</v>
      </c>
      <c r="AP143">
        <v>0.3</v>
      </c>
      <c r="AQ143">
        <v>468</v>
      </c>
      <c r="AR143">
        <v>0</v>
      </c>
      <c r="AT143">
        <v>0.27586206896551724</v>
      </c>
      <c r="AU143">
        <v>585.25</v>
      </c>
      <c r="AV143">
        <v>0.44444444444444442</v>
      </c>
      <c r="AW143">
        <v>538</v>
      </c>
      <c r="AX143">
        <v>0</v>
      </c>
      <c r="AZ143">
        <v>0.2</v>
      </c>
      <c r="BA143">
        <v>561</v>
      </c>
      <c r="BB143">
        <v>0.20689655172413793</v>
      </c>
      <c r="BC143">
        <v>545.66666666666663</v>
      </c>
      <c r="BD143">
        <v>0.2413793103448276</v>
      </c>
      <c r="BE143">
        <v>568.28571428571433</v>
      </c>
      <c r="BF143">
        <v>0.2413793103448276</v>
      </c>
      <c r="BG143">
        <v>568.28571428571433</v>
      </c>
      <c r="BH143">
        <v>0.93678160919540232</v>
      </c>
      <c r="BI143">
        <v>985.92</v>
      </c>
      <c r="BJ143">
        <v>0</v>
      </c>
      <c r="BP143">
        <v>0</v>
      </c>
      <c r="BR143">
        <v>0</v>
      </c>
      <c r="BX143">
        <v>0</v>
      </c>
      <c r="BZ143">
        <v>0</v>
      </c>
      <c r="CB143">
        <v>5</v>
      </c>
      <c r="CC143">
        <v>1618</v>
      </c>
      <c r="CH143">
        <v>5</v>
      </c>
      <c r="CI143">
        <v>1618</v>
      </c>
      <c r="CJ143">
        <v>0</v>
      </c>
      <c r="CP143">
        <v>0</v>
      </c>
      <c r="CR143">
        <v>2.5</v>
      </c>
      <c r="CS143">
        <v>1618</v>
      </c>
      <c r="CT143">
        <v>1.25</v>
      </c>
      <c r="CU143">
        <v>1618</v>
      </c>
      <c r="CV143">
        <v>0</v>
      </c>
      <c r="DB143">
        <v>0</v>
      </c>
      <c r="DD143">
        <v>0</v>
      </c>
      <c r="DJ143">
        <v>0</v>
      </c>
      <c r="DL143">
        <v>0</v>
      </c>
      <c r="DN143">
        <v>0</v>
      </c>
      <c r="DP143">
        <v>0.83333333333333337</v>
      </c>
      <c r="DQ143">
        <v>1618</v>
      </c>
      <c r="DR143">
        <v>0.93333333333333335</v>
      </c>
      <c r="DS143">
        <v>998.31372549019613</v>
      </c>
      <c r="DT143" s="2"/>
      <c r="DV143" s="2" t="s">
        <v>141</v>
      </c>
      <c r="DW143">
        <v>370.8</v>
      </c>
      <c r="DX143">
        <v>275.60000000000002</v>
      </c>
      <c r="DY143">
        <v>377.75</v>
      </c>
      <c r="DZ143">
        <v>338.78571428571428</v>
      </c>
      <c r="EA143">
        <v>343.5</v>
      </c>
      <c r="EB143">
        <v>248</v>
      </c>
      <c r="EC143">
        <v>263.5</v>
      </c>
      <c r="ED143">
        <v>279.625</v>
      </c>
    </row>
    <row r="144" spans="1:134" x14ac:dyDescent="0.3">
      <c r="A144" s="2" t="s">
        <v>142</v>
      </c>
      <c r="B144">
        <v>2.7777777777777777</v>
      </c>
      <c r="C144">
        <v>1257.3333333333333</v>
      </c>
      <c r="D144">
        <v>2.7777777777777777</v>
      </c>
      <c r="E144">
        <v>992</v>
      </c>
      <c r="F144">
        <v>4.7</v>
      </c>
      <c r="G144">
        <v>1500.375</v>
      </c>
      <c r="H144">
        <v>3.4642857142857144</v>
      </c>
      <c r="I144">
        <v>1261.4761904761904</v>
      </c>
      <c r="J144">
        <v>3.1</v>
      </c>
      <c r="K144">
        <v>875.25</v>
      </c>
      <c r="L144">
        <v>3.75</v>
      </c>
      <c r="M144">
        <v>1280.6666666666667</v>
      </c>
      <c r="N144">
        <v>3.5555555555555554</v>
      </c>
      <c r="O144">
        <v>1236.5714285714287</v>
      </c>
      <c r="P144">
        <v>3.4444444444444446</v>
      </c>
      <c r="Q144">
        <v>1111.5238095238096</v>
      </c>
      <c r="R144">
        <v>3.4545454545454546</v>
      </c>
      <c r="S144">
        <v>1186.5</v>
      </c>
      <c r="T144">
        <v>3.3333333333333335</v>
      </c>
      <c r="U144">
        <v>1152.8333333333333</v>
      </c>
      <c r="V144">
        <v>3</v>
      </c>
      <c r="W144">
        <v>1352.2</v>
      </c>
      <c r="X144">
        <v>3.1</v>
      </c>
      <c r="Y144">
        <v>881.125</v>
      </c>
      <c r="Z144">
        <v>3.1428571428571428</v>
      </c>
      <c r="AA144">
        <v>1090.8947368421052</v>
      </c>
      <c r="AB144">
        <v>3.4</v>
      </c>
      <c r="AC144">
        <v>1237</v>
      </c>
      <c r="AD144">
        <v>3.5</v>
      </c>
      <c r="AE144">
        <v>1720.8</v>
      </c>
      <c r="AF144">
        <v>2.5555555555555554</v>
      </c>
      <c r="AG144">
        <v>1209.2</v>
      </c>
      <c r="AH144">
        <v>3.1481481481481484</v>
      </c>
      <c r="AI144">
        <v>1371.1176470588234</v>
      </c>
      <c r="AJ144">
        <v>3.1454545454545455</v>
      </c>
      <c r="AK144">
        <v>1223.2222222222222</v>
      </c>
      <c r="AL144">
        <v>3.3</v>
      </c>
      <c r="AM144">
        <v>1203.448717948718</v>
      </c>
      <c r="AN144">
        <v>1.5555555555555556</v>
      </c>
      <c r="AO144">
        <v>609.5</v>
      </c>
      <c r="AP144">
        <v>0.77777777777777779</v>
      </c>
      <c r="AQ144">
        <v>389.2</v>
      </c>
      <c r="AR144">
        <v>2.2999999999999998</v>
      </c>
      <c r="AS144">
        <v>616.375</v>
      </c>
      <c r="AT144">
        <v>1.5714285714285714</v>
      </c>
      <c r="AU144">
        <v>554.42105263157896</v>
      </c>
      <c r="AV144">
        <v>2.1</v>
      </c>
      <c r="AW144">
        <v>625.28571428571433</v>
      </c>
      <c r="AX144">
        <v>2.25</v>
      </c>
      <c r="AY144">
        <v>496</v>
      </c>
      <c r="AZ144">
        <v>1.2222222222222223</v>
      </c>
      <c r="BA144">
        <v>594</v>
      </c>
      <c r="BB144">
        <v>1.8518518518518519</v>
      </c>
      <c r="BC144">
        <v>569.42105263157896</v>
      </c>
      <c r="BD144">
        <v>1.709090909090909</v>
      </c>
      <c r="BE144">
        <v>561.92105263157896</v>
      </c>
      <c r="BF144">
        <v>1.709090909090909</v>
      </c>
      <c r="BG144">
        <v>561.92105263157896</v>
      </c>
      <c r="BH144">
        <v>2.7696969696969695</v>
      </c>
      <c r="BI144">
        <v>993.29310344827582</v>
      </c>
      <c r="BJ144">
        <v>1</v>
      </c>
      <c r="BK144">
        <v>122</v>
      </c>
      <c r="BL144">
        <v>6</v>
      </c>
      <c r="BM144">
        <v>1698</v>
      </c>
      <c r="BP144">
        <v>3.5</v>
      </c>
      <c r="BQ144">
        <v>910</v>
      </c>
      <c r="BT144">
        <v>6</v>
      </c>
      <c r="BU144">
        <v>1474</v>
      </c>
      <c r="BV144">
        <v>0</v>
      </c>
      <c r="BX144">
        <v>4</v>
      </c>
      <c r="BY144">
        <v>1474</v>
      </c>
      <c r="BZ144">
        <v>3.8</v>
      </c>
      <c r="CA144">
        <v>1192</v>
      </c>
      <c r="CB144">
        <v>1</v>
      </c>
      <c r="CC144">
        <v>184</v>
      </c>
      <c r="CD144">
        <v>2</v>
      </c>
      <c r="CE144">
        <v>403</v>
      </c>
      <c r="CH144">
        <v>1.5</v>
      </c>
      <c r="CI144">
        <v>293.5</v>
      </c>
      <c r="CL144">
        <v>0.5</v>
      </c>
      <c r="CM144">
        <v>361</v>
      </c>
      <c r="CN144">
        <v>0</v>
      </c>
      <c r="CP144">
        <v>0.33333333333333331</v>
      </c>
      <c r="CQ144">
        <v>361</v>
      </c>
      <c r="CR144">
        <v>0.8</v>
      </c>
      <c r="CS144">
        <v>316</v>
      </c>
      <c r="CT144">
        <v>2.2999999999999998</v>
      </c>
      <c r="CU144">
        <v>816.57142857142856</v>
      </c>
      <c r="CV144">
        <v>2</v>
      </c>
      <c r="CW144">
        <v>490</v>
      </c>
      <c r="CX144">
        <v>8</v>
      </c>
      <c r="CY144">
        <v>1665</v>
      </c>
      <c r="DB144">
        <v>5</v>
      </c>
      <c r="DC144">
        <v>1077.5</v>
      </c>
      <c r="DF144">
        <v>0.5</v>
      </c>
      <c r="DG144">
        <v>152</v>
      </c>
      <c r="DH144">
        <v>1</v>
      </c>
      <c r="DI144">
        <v>130</v>
      </c>
      <c r="DJ144">
        <v>0.66666666666666663</v>
      </c>
      <c r="DK144">
        <v>141</v>
      </c>
      <c r="DL144">
        <v>2.4</v>
      </c>
      <c r="DM144">
        <v>609.25</v>
      </c>
      <c r="DN144">
        <v>2.4</v>
      </c>
      <c r="DO144">
        <v>609.25</v>
      </c>
      <c r="DP144">
        <v>2.3333333333333335</v>
      </c>
      <c r="DQ144">
        <v>741.18181818181813</v>
      </c>
      <c r="DR144">
        <v>2.7333333333333334</v>
      </c>
      <c r="DS144">
        <v>971.45669291338584</v>
      </c>
      <c r="DT144" s="2"/>
      <c r="DV144" s="2" t="s">
        <v>142</v>
      </c>
      <c r="DW144">
        <v>250.14285714285714</v>
      </c>
      <c r="DX144">
        <v>161.80000000000001</v>
      </c>
      <c r="DY144">
        <v>188.6</v>
      </c>
      <c r="DZ144">
        <v>206.05882352941177</v>
      </c>
      <c r="EA144">
        <v>236.5</v>
      </c>
      <c r="EB144">
        <v>187.33333333333334</v>
      </c>
      <c r="EC144">
        <v>249.28571428571428</v>
      </c>
      <c r="ED144">
        <v>226.71428571428572</v>
      </c>
    </row>
    <row r="145" spans="1:134" x14ac:dyDescent="0.3">
      <c r="A145" s="2" t="s">
        <v>143</v>
      </c>
      <c r="B145">
        <v>3.3</v>
      </c>
      <c r="C145">
        <v>1293.75</v>
      </c>
      <c r="D145">
        <v>2.2999999999999998</v>
      </c>
      <c r="E145">
        <v>1358.6</v>
      </c>
      <c r="F145">
        <v>2.4</v>
      </c>
      <c r="G145">
        <v>1208</v>
      </c>
      <c r="H145">
        <v>2.6666666666666665</v>
      </c>
      <c r="I145">
        <v>1283.7368421052631</v>
      </c>
      <c r="J145">
        <v>2.4</v>
      </c>
      <c r="K145">
        <v>1475.4</v>
      </c>
      <c r="L145">
        <v>2.6</v>
      </c>
      <c r="M145">
        <v>1150.4285714285713</v>
      </c>
      <c r="N145">
        <v>3.1</v>
      </c>
      <c r="O145">
        <v>1424.7142857142858</v>
      </c>
      <c r="P145">
        <v>2.7</v>
      </c>
      <c r="Q145">
        <v>1337</v>
      </c>
      <c r="R145">
        <v>2.6833333333333331</v>
      </c>
      <c r="S145">
        <v>1310.3684210526317</v>
      </c>
      <c r="T145">
        <v>2.6</v>
      </c>
      <c r="U145">
        <v>1633.4</v>
      </c>
      <c r="V145">
        <v>3.4</v>
      </c>
      <c r="W145">
        <v>2219.4</v>
      </c>
      <c r="X145">
        <v>3.3</v>
      </c>
      <c r="Y145">
        <v>2177.4</v>
      </c>
      <c r="Z145">
        <v>3.1</v>
      </c>
      <c r="AA145">
        <v>2010.0666666666666</v>
      </c>
      <c r="AB145">
        <v>3.5</v>
      </c>
      <c r="AC145">
        <v>2264.8000000000002</v>
      </c>
      <c r="AD145">
        <v>3.1</v>
      </c>
      <c r="AE145">
        <v>1844.8</v>
      </c>
      <c r="AF145">
        <v>3.2</v>
      </c>
      <c r="AG145">
        <v>2294.1999999999998</v>
      </c>
      <c r="AH145">
        <v>3.2666666666666666</v>
      </c>
      <c r="AI145">
        <v>2134.6</v>
      </c>
      <c r="AJ145">
        <v>3.1833333333333331</v>
      </c>
      <c r="AK145">
        <v>2072.3333333333335</v>
      </c>
      <c r="AL145">
        <v>2.9333333333333331</v>
      </c>
      <c r="AM145">
        <v>1646.5294117647059</v>
      </c>
      <c r="AN145">
        <v>1.6</v>
      </c>
      <c r="AO145">
        <v>561.75</v>
      </c>
      <c r="AP145">
        <v>1.3</v>
      </c>
      <c r="AQ145">
        <v>506.14285714285717</v>
      </c>
      <c r="AR145">
        <v>1.7</v>
      </c>
      <c r="AS145">
        <v>846.33333333333337</v>
      </c>
      <c r="AT145">
        <v>1.5333333333333334</v>
      </c>
      <c r="AU145">
        <v>624.52380952380952</v>
      </c>
      <c r="AV145">
        <v>1.2</v>
      </c>
      <c r="AW145">
        <v>512.14285714285711</v>
      </c>
      <c r="AX145">
        <v>1.6</v>
      </c>
      <c r="AY145">
        <v>512.55555555555554</v>
      </c>
      <c r="AZ145">
        <v>1.8</v>
      </c>
      <c r="BA145">
        <v>713.125</v>
      </c>
      <c r="BB145">
        <v>1.5333333333333334</v>
      </c>
      <c r="BC145">
        <v>579.29166666666663</v>
      </c>
      <c r="BD145">
        <v>1.5333333333333334</v>
      </c>
      <c r="BE145">
        <v>600.4</v>
      </c>
      <c r="BF145">
        <v>1.5333333333333334</v>
      </c>
      <c r="BG145">
        <v>600.4</v>
      </c>
      <c r="BH145">
        <v>2.4666666666666668</v>
      </c>
      <c r="BI145">
        <v>1229.929203539823</v>
      </c>
      <c r="DR145">
        <v>2.4666666666666668</v>
      </c>
      <c r="DS145">
        <v>1229.929203539823</v>
      </c>
      <c r="DT145" s="2"/>
      <c r="DV145" s="2" t="s">
        <v>143</v>
      </c>
      <c r="DW145">
        <v>280.39999999999998</v>
      </c>
      <c r="DX145">
        <v>228</v>
      </c>
      <c r="DY145">
        <v>394</v>
      </c>
      <c r="DZ145">
        <v>300.8</v>
      </c>
      <c r="EA145">
        <v>213.6</v>
      </c>
      <c r="EB145">
        <v>291.57142857142856</v>
      </c>
      <c r="EC145">
        <v>228.85714285714286</v>
      </c>
      <c r="ED145">
        <v>247.94736842105263</v>
      </c>
    </row>
    <row r="146" spans="1:134" x14ac:dyDescent="0.3">
      <c r="A146" s="2" t="s">
        <v>144</v>
      </c>
      <c r="B146">
        <v>3.7</v>
      </c>
      <c r="C146">
        <v>1086.5999999999999</v>
      </c>
      <c r="D146">
        <v>3.3</v>
      </c>
      <c r="E146">
        <v>813.2</v>
      </c>
      <c r="F146">
        <v>3.8</v>
      </c>
      <c r="G146">
        <v>1244.5555555555557</v>
      </c>
      <c r="H146">
        <v>3.6</v>
      </c>
      <c r="I146">
        <v>1041.344827586207</v>
      </c>
      <c r="J146">
        <v>3.2222222222222223</v>
      </c>
      <c r="K146">
        <v>1018.625</v>
      </c>
      <c r="L146">
        <v>4.0999999999999996</v>
      </c>
      <c r="M146">
        <v>1185</v>
      </c>
      <c r="N146">
        <v>3.9</v>
      </c>
      <c r="O146">
        <v>1129.2</v>
      </c>
      <c r="P146">
        <v>3.7586206896551726</v>
      </c>
      <c r="Q146">
        <v>1117.5357142857142</v>
      </c>
      <c r="R146">
        <v>3.6779661016949152</v>
      </c>
      <c r="S146">
        <v>1078.7719298245613</v>
      </c>
      <c r="T146">
        <v>1.9</v>
      </c>
      <c r="U146">
        <v>683.71428571428567</v>
      </c>
      <c r="V146">
        <v>3.1</v>
      </c>
      <c r="W146">
        <v>892.25</v>
      </c>
      <c r="X146">
        <v>2</v>
      </c>
      <c r="Y146">
        <v>597.625</v>
      </c>
      <c r="Z146">
        <v>2.3333333333333335</v>
      </c>
      <c r="AA146">
        <v>726.304347826087</v>
      </c>
      <c r="AB146">
        <v>2.4444444444444446</v>
      </c>
      <c r="AC146">
        <v>773.5</v>
      </c>
      <c r="AD146">
        <v>1.9</v>
      </c>
      <c r="AE146">
        <v>625.71428571428567</v>
      </c>
      <c r="AF146">
        <v>1.7</v>
      </c>
      <c r="AG146">
        <v>585.5</v>
      </c>
      <c r="AH146">
        <v>2</v>
      </c>
      <c r="AI146">
        <v>663.13043478260875</v>
      </c>
      <c r="AJ146">
        <v>2.1694915254237288</v>
      </c>
      <c r="AK146">
        <v>694.71739130434787</v>
      </c>
      <c r="AL146">
        <v>2.9237288135593222</v>
      </c>
      <c r="AM146">
        <v>907.252427184466</v>
      </c>
      <c r="AN146">
        <v>2.2000000000000002</v>
      </c>
      <c r="AO146">
        <v>560.1</v>
      </c>
      <c r="AP146">
        <v>2.5</v>
      </c>
      <c r="AQ146">
        <v>840.88888888888891</v>
      </c>
      <c r="AR146">
        <v>2.2999999999999998</v>
      </c>
      <c r="AS146">
        <v>638.29999999999995</v>
      </c>
      <c r="AT146">
        <v>2.3333333333333335</v>
      </c>
      <c r="AU146">
        <v>674.20689655172418</v>
      </c>
      <c r="AV146">
        <v>2</v>
      </c>
      <c r="AW146">
        <v>537</v>
      </c>
      <c r="AX146">
        <v>1.9</v>
      </c>
      <c r="AY146">
        <v>523.29999999999995</v>
      </c>
      <c r="AZ146">
        <v>2</v>
      </c>
      <c r="BA146">
        <v>527.66666666666663</v>
      </c>
      <c r="BB146">
        <v>1.9655172413793103</v>
      </c>
      <c r="BC146">
        <v>529.10714285714289</v>
      </c>
      <c r="BD146">
        <v>2.152542372881356</v>
      </c>
      <c r="BE146">
        <v>602.92982456140351</v>
      </c>
      <c r="BF146">
        <v>2.152542372881356</v>
      </c>
      <c r="BG146">
        <v>602.92982456140351</v>
      </c>
      <c r="BH146">
        <v>2.6666666666666665</v>
      </c>
      <c r="BI146">
        <v>798.83749999999998</v>
      </c>
      <c r="BR146">
        <v>3</v>
      </c>
      <c r="BS146">
        <v>609</v>
      </c>
      <c r="BX146">
        <v>3</v>
      </c>
      <c r="BY146">
        <v>609</v>
      </c>
      <c r="BZ146">
        <v>3</v>
      </c>
      <c r="CA146">
        <v>609</v>
      </c>
      <c r="CJ146">
        <v>3</v>
      </c>
      <c r="CK146">
        <v>901</v>
      </c>
      <c r="CP146">
        <v>3</v>
      </c>
      <c r="CQ146">
        <v>901</v>
      </c>
      <c r="CR146">
        <v>3</v>
      </c>
      <c r="CS146">
        <v>901</v>
      </c>
      <c r="CT146">
        <v>3</v>
      </c>
      <c r="CU146">
        <v>755</v>
      </c>
      <c r="DD146">
        <v>4</v>
      </c>
      <c r="DE146">
        <v>1091</v>
      </c>
      <c r="DJ146">
        <v>4</v>
      </c>
      <c r="DK146">
        <v>1091</v>
      </c>
      <c r="DL146">
        <v>4</v>
      </c>
      <c r="DM146">
        <v>1091</v>
      </c>
      <c r="DN146">
        <v>4</v>
      </c>
      <c r="DO146">
        <v>1091</v>
      </c>
      <c r="DP146">
        <v>3.3333333333333335</v>
      </c>
      <c r="DQ146">
        <v>867</v>
      </c>
      <c r="DR146">
        <v>2.6777777777777776</v>
      </c>
      <c r="DS146">
        <v>800.09202453987734</v>
      </c>
      <c r="DT146" s="2"/>
      <c r="DV146" s="2" t="s">
        <v>144</v>
      </c>
      <c r="DW146">
        <v>256.75</v>
      </c>
      <c r="DX146">
        <v>176.42857142857142</v>
      </c>
      <c r="DY146">
        <v>250.875</v>
      </c>
      <c r="DZ146">
        <v>230.2608695652174</v>
      </c>
      <c r="EA146">
        <v>330.25</v>
      </c>
      <c r="EB146">
        <v>262.89999999999998</v>
      </c>
      <c r="EC146">
        <v>294.8</v>
      </c>
      <c r="ED146">
        <v>293.53571428571428</v>
      </c>
    </row>
    <row r="147" spans="1:134" x14ac:dyDescent="0.3">
      <c r="A147" s="2" t="s">
        <v>145</v>
      </c>
      <c r="B147">
        <v>3.9</v>
      </c>
      <c r="C147">
        <v>1298.25</v>
      </c>
      <c r="D147">
        <v>4</v>
      </c>
      <c r="E147">
        <v>1831.2</v>
      </c>
      <c r="F147">
        <v>3.7</v>
      </c>
      <c r="G147">
        <v>1110.1111111111111</v>
      </c>
      <c r="H147">
        <v>3.8571428571428572</v>
      </c>
      <c r="I147">
        <v>1342.409090909091</v>
      </c>
      <c r="J147">
        <v>2.8888888888888888</v>
      </c>
      <c r="K147">
        <v>1258.1666666666667</v>
      </c>
      <c r="L147">
        <v>2.5</v>
      </c>
      <c r="M147">
        <v>923.71428571428567</v>
      </c>
      <c r="N147">
        <v>5.0999999999999996</v>
      </c>
      <c r="O147">
        <v>1357.4</v>
      </c>
      <c r="P147">
        <v>3.5925925925925926</v>
      </c>
      <c r="Q147">
        <v>1199.5217391304348</v>
      </c>
      <c r="R147">
        <v>3.7272727272727271</v>
      </c>
      <c r="S147">
        <v>1269.3777777777777</v>
      </c>
      <c r="T147">
        <v>2.8</v>
      </c>
      <c r="U147">
        <v>1085.875</v>
      </c>
      <c r="V147">
        <v>2.125</v>
      </c>
      <c r="W147">
        <v>968.4</v>
      </c>
      <c r="X147">
        <v>1.9</v>
      </c>
      <c r="Y147">
        <v>894.5</v>
      </c>
      <c r="Z147">
        <v>2.2857142857142856</v>
      </c>
      <c r="AA147">
        <v>994.52631578947364</v>
      </c>
      <c r="AB147">
        <v>3.2222222222222223</v>
      </c>
      <c r="AC147">
        <v>1484</v>
      </c>
      <c r="AD147">
        <v>3.125</v>
      </c>
      <c r="AE147">
        <v>1291.8333333333333</v>
      </c>
      <c r="AF147">
        <v>1.3</v>
      </c>
      <c r="AG147">
        <v>490.6</v>
      </c>
      <c r="AH147">
        <v>2.4814814814814814</v>
      </c>
      <c r="AI147">
        <v>1124</v>
      </c>
      <c r="AJ147">
        <v>2.3818181818181818</v>
      </c>
      <c r="AK147">
        <v>1055.6666666666667</v>
      </c>
      <c r="AL147">
        <v>3.0545454545454547</v>
      </c>
      <c r="AM147">
        <v>1174.3950617283951</v>
      </c>
      <c r="AN147">
        <v>1.6</v>
      </c>
      <c r="AO147">
        <v>824.83333333333337</v>
      </c>
      <c r="AP147">
        <v>2.25</v>
      </c>
      <c r="AQ147">
        <v>920.4</v>
      </c>
      <c r="AR147">
        <v>1.3</v>
      </c>
      <c r="AS147">
        <v>924</v>
      </c>
      <c r="AT147">
        <v>1.6785714285714286</v>
      </c>
      <c r="AU147">
        <v>883.13333333333333</v>
      </c>
      <c r="AV147">
        <v>1.6666666666666667</v>
      </c>
      <c r="AW147">
        <v>791.2</v>
      </c>
      <c r="AX147">
        <v>0.875</v>
      </c>
      <c r="AY147">
        <v>564.66666666666663</v>
      </c>
      <c r="AZ147">
        <v>3</v>
      </c>
      <c r="BA147">
        <v>1103.625</v>
      </c>
      <c r="BB147">
        <v>1.9259259259259258</v>
      </c>
      <c r="BC147">
        <v>904.9375</v>
      </c>
      <c r="BD147">
        <v>1.8</v>
      </c>
      <c r="BE147">
        <v>894.38709677419354</v>
      </c>
      <c r="BF147">
        <v>1.8</v>
      </c>
      <c r="BG147">
        <v>894.38709677419354</v>
      </c>
      <c r="BH147">
        <v>2.6363636363636362</v>
      </c>
      <c r="BI147">
        <v>1096.8928571428571</v>
      </c>
      <c r="BL147">
        <v>5.5</v>
      </c>
      <c r="BM147">
        <v>1578.5</v>
      </c>
      <c r="BP147">
        <v>5.5</v>
      </c>
      <c r="BQ147">
        <v>1578.5</v>
      </c>
      <c r="BR147">
        <v>8</v>
      </c>
      <c r="BS147">
        <v>1959</v>
      </c>
      <c r="BT147">
        <v>6.5</v>
      </c>
      <c r="BU147">
        <v>2050.5</v>
      </c>
      <c r="BX147">
        <v>7</v>
      </c>
      <c r="BY147">
        <v>2020</v>
      </c>
      <c r="BZ147">
        <v>6.4</v>
      </c>
      <c r="CA147">
        <v>1843.4</v>
      </c>
      <c r="CD147">
        <v>2</v>
      </c>
      <c r="CE147">
        <v>509</v>
      </c>
      <c r="CH147">
        <v>2</v>
      </c>
      <c r="CI147">
        <v>509</v>
      </c>
      <c r="CJ147">
        <v>0</v>
      </c>
      <c r="CL147">
        <v>0.5</v>
      </c>
      <c r="CM147">
        <v>356</v>
      </c>
      <c r="CP147">
        <v>0.33333333333333331</v>
      </c>
      <c r="CQ147">
        <v>356</v>
      </c>
      <c r="CR147">
        <v>1</v>
      </c>
      <c r="CS147">
        <v>432.5</v>
      </c>
      <c r="CT147">
        <v>3.7</v>
      </c>
      <c r="CU147">
        <v>1440.2857142857142</v>
      </c>
      <c r="CX147">
        <v>5.5</v>
      </c>
      <c r="CY147">
        <v>1955</v>
      </c>
      <c r="DB147">
        <v>5.5</v>
      </c>
      <c r="DC147">
        <v>1955</v>
      </c>
      <c r="DD147">
        <v>2</v>
      </c>
      <c r="DE147">
        <v>492</v>
      </c>
      <c r="DF147">
        <v>6.5</v>
      </c>
      <c r="DG147">
        <v>1672.5</v>
      </c>
      <c r="DJ147">
        <v>5</v>
      </c>
      <c r="DK147">
        <v>1279</v>
      </c>
      <c r="DL147">
        <v>5.2</v>
      </c>
      <c r="DM147">
        <v>1549.4</v>
      </c>
      <c r="DN147">
        <v>5.2</v>
      </c>
      <c r="DO147">
        <v>1549.4</v>
      </c>
      <c r="DP147">
        <v>4.2</v>
      </c>
      <c r="DQ147">
        <v>1485.75</v>
      </c>
      <c r="DR147">
        <v>2.7666666666666666</v>
      </c>
      <c r="DS147">
        <v>1134.5241935483871</v>
      </c>
      <c r="DT147" s="2"/>
      <c r="DV147" s="2" t="s">
        <v>145</v>
      </c>
      <c r="DW147">
        <v>312.83333333333331</v>
      </c>
      <c r="DX147">
        <v>347.5</v>
      </c>
      <c r="DY147">
        <v>237.2</v>
      </c>
      <c r="DZ147">
        <v>302.8235294117647</v>
      </c>
      <c r="EA147">
        <v>363.16666666666669</v>
      </c>
      <c r="EB147">
        <v>336.71428571428572</v>
      </c>
      <c r="EC147">
        <v>253.2</v>
      </c>
      <c r="ED147">
        <v>307.30434782608694</v>
      </c>
    </row>
    <row r="148" spans="1:134" x14ac:dyDescent="0.3">
      <c r="A148" s="2" t="s">
        <v>146</v>
      </c>
      <c r="BJ148">
        <v>2.4</v>
      </c>
      <c r="BK148">
        <v>1118.2</v>
      </c>
      <c r="BL148">
        <v>4.0999999999999996</v>
      </c>
      <c r="BM148">
        <v>953.55555555555554</v>
      </c>
      <c r="BN148">
        <v>3.3</v>
      </c>
      <c r="BO148">
        <v>1372</v>
      </c>
      <c r="BP148">
        <v>3.2666666666666666</v>
      </c>
      <c r="BQ148">
        <v>1107</v>
      </c>
      <c r="BR148">
        <v>2.5</v>
      </c>
      <c r="BS148">
        <v>1577</v>
      </c>
      <c r="BT148">
        <v>3.7</v>
      </c>
      <c r="BU148">
        <v>1507.8333333333333</v>
      </c>
      <c r="BV148">
        <v>3.1</v>
      </c>
      <c r="BW148">
        <v>901.28571428571433</v>
      </c>
      <c r="BX148">
        <v>3.1</v>
      </c>
      <c r="BY148">
        <v>1274.3529411764705</v>
      </c>
      <c r="BZ148">
        <v>3.1833333333333331</v>
      </c>
      <c r="CA148">
        <v>1186.0277777777778</v>
      </c>
      <c r="CB148">
        <v>2.5</v>
      </c>
      <c r="CC148">
        <v>1115.2</v>
      </c>
      <c r="CD148">
        <v>2.7</v>
      </c>
      <c r="CE148">
        <v>874.42857142857144</v>
      </c>
      <c r="CF148">
        <v>2.4</v>
      </c>
      <c r="CG148">
        <v>1113.4000000000001</v>
      </c>
      <c r="CH148">
        <v>2.5333333333333332</v>
      </c>
      <c r="CI148">
        <v>1015.5294117647059</v>
      </c>
      <c r="CJ148">
        <v>5.3</v>
      </c>
      <c r="CK148">
        <v>1551.2857142857142</v>
      </c>
      <c r="CL148">
        <v>2.9</v>
      </c>
      <c r="CM148">
        <v>1199.5999999999999</v>
      </c>
      <c r="CN148">
        <v>2.9</v>
      </c>
      <c r="CO148">
        <v>886.71428571428567</v>
      </c>
      <c r="CP148">
        <v>3.7</v>
      </c>
      <c r="CQ148">
        <v>1213.8947368421052</v>
      </c>
      <c r="CR148">
        <v>3.1166666666666667</v>
      </c>
      <c r="CS148">
        <v>1120.2222222222222</v>
      </c>
      <c r="CT148">
        <v>3.15</v>
      </c>
      <c r="CU148">
        <v>1153.125</v>
      </c>
      <c r="CV148">
        <v>3.1</v>
      </c>
      <c r="CW148">
        <v>1402.6666666666667</v>
      </c>
      <c r="CX148">
        <v>2.8</v>
      </c>
      <c r="CY148">
        <v>950.28571428571433</v>
      </c>
      <c r="CZ148">
        <v>2</v>
      </c>
      <c r="DA148">
        <v>1042.8</v>
      </c>
      <c r="DB148">
        <v>2.6333333333333333</v>
      </c>
      <c r="DC148">
        <v>1126.7777777777778</v>
      </c>
      <c r="DD148">
        <v>2.7</v>
      </c>
      <c r="DE148">
        <v>1053.3333333333333</v>
      </c>
      <c r="DF148">
        <v>2.4</v>
      </c>
      <c r="DG148">
        <v>1267.5999999999999</v>
      </c>
      <c r="DH148">
        <v>2.7</v>
      </c>
      <c r="DI148">
        <v>1136.3333333333333</v>
      </c>
      <c r="DJ148">
        <v>2.6</v>
      </c>
      <c r="DK148">
        <v>1145.6470588235295</v>
      </c>
      <c r="DL148">
        <v>2.6166666666666667</v>
      </c>
      <c r="DM148">
        <v>1135.9428571428571</v>
      </c>
      <c r="DN148">
        <v>2.6166666666666667</v>
      </c>
      <c r="DO148">
        <v>1135.9428571428571</v>
      </c>
      <c r="DP148">
        <v>2.9722222222222223</v>
      </c>
      <c r="DQ148">
        <v>1147.5046728971963</v>
      </c>
      <c r="DR148">
        <v>2.9722222222222223</v>
      </c>
      <c r="DS148">
        <v>1147.5046728971963</v>
      </c>
      <c r="DT148" s="2"/>
      <c r="DV148" s="2" t="s">
        <v>146</v>
      </c>
    </row>
    <row r="149" spans="1:134" x14ac:dyDescent="0.3">
      <c r="A149" s="2" t="s">
        <v>147</v>
      </c>
      <c r="B149">
        <v>4.7</v>
      </c>
      <c r="C149">
        <v>1273.4000000000001</v>
      </c>
      <c r="D149">
        <v>3.875</v>
      </c>
      <c r="E149">
        <v>1169.5714285714287</v>
      </c>
      <c r="F149">
        <v>4.5</v>
      </c>
      <c r="G149">
        <v>1370.125</v>
      </c>
      <c r="H149">
        <v>4.384615384615385</v>
      </c>
      <c r="I149">
        <v>1275.28</v>
      </c>
      <c r="J149">
        <v>4.2</v>
      </c>
      <c r="K149">
        <v>1083.9000000000001</v>
      </c>
      <c r="L149">
        <v>5.625</v>
      </c>
      <c r="M149">
        <v>1687.625</v>
      </c>
      <c r="N149">
        <v>4.9000000000000004</v>
      </c>
      <c r="O149">
        <v>1217.7</v>
      </c>
      <c r="P149">
        <v>4.8571428571428568</v>
      </c>
      <c r="Q149">
        <v>1304.1785714285713</v>
      </c>
      <c r="R149">
        <v>4.6296296296296298</v>
      </c>
      <c r="S149">
        <v>1290.5471698113208</v>
      </c>
      <c r="T149">
        <v>3.2</v>
      </c>
      <c r="U149">
        <v>784</v>
      </c>
      <c r="V149">
        <v>3.75</v>
      </c>
      <c r="W149">
        <v>1098.25</v>
      </c>
      <c r="X149">
        <v>2.625</v>
      </c>
      <c r="Y149">
        <v>639.625</v>
      </c>
      <c r="Z149">
        <v>3.1923076923076925</v>
      </c>
      <c r="AA149">
        <v>838.36</v>
      </c>
      <c r="AB149">
        <v>3.2</v>
      </c>
      <c r="AC149">
        <v>869.7</v>
      </c>
      <c r="AD149">
        <v>1.875</v>
      </c>
      <c r="AE149">
        <v>468</v>
      </c>
      <c r="AF149">
        <v>2.6</v>
      </c>
      <c r="AG149">
        <v>885.75</v>
      </c>
      <c r="AH149">
        <v>2.6071428571428572</v>
      </c>
      <c r="AI149">
        <v>762.36</v>
      </c>
      <c r="AJ149">
        <v>2.8888888888888888</v>
      </c>
      <c r="AK149">
        <v>800.36</v>
      </c>
      <c r="AL149">
        <v>3.7592592592592591</v>
      </c>
      <c r="AM149">
        <v>1052.5922330097087</v>
      </c>
      <c r="AN149">
        <v>3.3</v>
      </c>
      <c r="AO149">
        <v>836.5</v>
      </c>
      <c r="AP149">
        <v>3.125</v>
      </c>
      <c r="AQ149">
        <v>842.125</v>
      </c>
      <c r="AR149">
        <v>3.125</v>
      </c>
      <c r="AS149">
        <v>809.25</v>
      </c>
      <c r="AT149">
        <v>3.1923076923076925</v>
      </c>
      <c r="AU149">
        <v>829.84615384615381</v>
      </c>
      <c r="AV149">
        <v>3.4</v>
      </c>
      <c r="AW149">
        <v>790.3</v>
      </c>
      <c r="AX149">
        <v>2.625</v>
      </c>
      <c r="AY149">
        <v>695.875</v>
      </c>
      <c r="AZ149">
        <v>3.4</v>
      </c>
      <c r="BA149">
        <v>1015.5</v>
      </c>
      <c r="BB149">
        <v>3.1785714285714284</v>
      </c>
      <c r="BC149">
        <v>843.75</v>
      </c>
      <c r="BD149">
        <v>3.1851851851851851</v>
      </c>
      <c r="BE149">
        <v>837.05555555555554</v>
      </c>
      <c r="BF149">
        <v>3.1851851851851851</v>
      </c>
      <c r="BG149">
        <v>837.05555555555554</v>
      </c>
      <c r="BH149">
        <v>3.5679012345679011</v>
      </c>
      <c r="BI149">
        <v>978.4585987261147</v>
      </c>
      <c r="BL149">
        <v>5.5</v>
      </c>
      <c r="BM149">
        <v>1367</v>
      </c>
      <c r="BN149">
        <v>2</v>
      </c>
      <c r="BO149">
        <v>459.5</v>
      </c>
      <c r="BP149">
        <v>3.75</v>
      </c>
      <c r="BQ149">
        <v>913.25</v>
      </c>
      <c r="BT149">
        <v>3.5</v>
      </c>
      <c r="BU149">
        <v>818.5</v>
      </c>
      <c r="BX149">
        <v>3.5</v>
      </c>
      <c r="BY149">
        <v>818.5</v>
      </c>
      <c r="BZ149">
        <v>3.6666666666666665</v>
      </c>
      <c r="CA149">
        <v>881.66666666666663</v>
      </c>
      <c r="CD149">
        <v>1.5</v>
      </c>
      <c r="CE149">
        <v>349.5</v>
      </c>
      <c r="CF149">
        <v>4</v>
      </c>
      <c r="CG149">
        <v>848</v>
      </c>
      <c r="CH149">
        <v>2.75</v>
      </c>
      <c r="CI149">
        <v>598.75</v>
      </c>
      <c r="CL149">
        <v>4.5</v>
      </c>
      <c r="CM149">
        <v>1134</v>
      </c>
      <c r="CP149">
        <v>4.5</v>
      </c>
      <c r="CQ149">
        <v>1134</v>
      </c>
      <c r="CR149">
        <v>3.3333333333333335</v>
      </c>
      <c r="CS149">
        <v>777.16666666666663</v>
      </c>
      <c r="CT149">
        <v>3.5</v>
      </c>
      <c r="CU149">
        <v>829.41666666666663</v>
      </c>
      <c r="CX149">
        <v>4</v>
      </c>
      <c r="CY149">
        <v>883.5</v>
      </c>
      <c r="CZ149">
        <v>5</v>
      </c>
      <c r="DA149">
        <v>925</v>
      </c>
      <c r="DB149">
        <v>4.5</v>
      </c>
      <c r="DC149">
        <v>904.25</v>
      </c>
      <c r="DF149">
        <v>3</v>
      </c>
      <c r="DG149">
        <v>814.5</v>
      </c>
      <c r="DJ149">
        <v>3</v>
      </c>
      <c r="DK149">
        <v>814.5</v>
      </c>
      <c r="DL149">
        <v>4</v>
      </c>
      <c r="DM149">
        <v>874.33333333333337</v>
      </c>
      <c r="DN149">
        <v>4</v>
      </c>
      <c r="DO149">
        <v>874.33333333333337</v>
      </c>
      <c r="DP149">
        <v>3.6666666666666665</v>
      </c>
      <c r="DQ149">
        <v>844.38888888888891</v>
      </c>
      <c r="DR149">
        <v>3.5777777777777779</v>
      </c>
      <c r="DS149">
        <v>964.66857142857145</v>
      </c>
      <c r="DT149" s="2"/>
      <c r="DV149" s="2" t="s">
        <v>147</v>
      </c>
      <c r="DW149">
        <v>256.89999999999998</v>
      </c>
      <c r="DX149">
        <v>258.14285714285717</v>
      </c>
      <c r="DY149">
        <v>248</v>
      </c>
      <c r="DZ149">
        <v>254.4</v>
      </c>
      <c r="EA149">
        <v>248</v>
      </c>
      <c r="EB149">
        <v>237.5</v>
      </c>
      <c r="EC149">
        <v>234.6</v>
      </c>
      <c r="ED149">
        <v>240.21428571428572</v>
      </c>
    </row>
    <row r="150" spans="1:134" x14ac:dyDescent="0.3">
      <c r="A150" s="2" t="s">
        <v>148</v>
      </c>
      <c r="B150">
        <v>1.6666666666666667</v>
      </c>
      <c r="C150">
        <v>550</v>
      </c>
      <c r="D150">
        <v>1.6666666666666667</v>
      </c>
      <c r="E150">
        <v>523.66666666666663</v>
      </c>
      <c r="F150">
        <v>3</v>
      </c>
      <c r="G150">
        <v>2087</v>
      </c>
      <c r="H150">
        <v>2</v>
      </c>
      <c r="I150">
        <v>793</v>
      </c>
      <c r="J150">
        <v>2</v>
      </c>
      <c r="K150">
        <v>905.33333333333337</v>
      </c>
      <c r="L150">
        <v>5.5</v>
      </c>
      <c r="M150">
        <v>1747</v>
      </c>
      <c r="N150">
        <v>5.5</v>
      </c>
      <c r="O150">
        <v>1969</v>
      </c>
      <c r="P150">
        <v>3.75</v>
      </c>
      <c r="Q150">
        <v>1449.7142857142858</v>
      </c>
      <c r="R150">
        <v>2.875</v>
      </c>
      <c r="S150">
        <v>1146.6153846153845</v>
      </c>
      <c r="T150">
        <v>4</v>
      </c>
      <c r="U150">
        <v>1169</v>
      </c>
      <c r="V150">
        <v>5</v>
      </c>
      <c r="W150">
        <v>1525.6666666666667</v>
      </c>
      <c r="X150">
        <v>3</v>
      </c>
      <c r="Y150">
        <v>2037</v>
      </c>
      <c r="Z150">
        <v>4.125</v>
      </c>
      <c r="AA150">
        <v>1445.8571428571429</v>
      </c>
      <c r="AB150">
        <v>3.75</v>
      </c>
      <c r="AC150">
        <v>1350</v>
      </c>
      <c r="AD150">
        <v>2</v>
      </c>
      <c r="AE150">
        <v>467.5</v>
      </c>
      <c r="AF150">
        <v>0</v>
      </c>
      <c r="AH150">
        <v>2.375</v>
      </c>
      <c r="AI150">
        <v>997</v>
      </c>
      <c r="AJ150">
        <v>3.25</v>
      </c>
      <c r="AK150">
        <v>1258.8333333333333</v>
      </c>
      <c r="AL150">
        <v>3.0625</v>
      </c>
      <c r="AM150">
        <v>1200.48</v>
      </c>
      <c r="AN150">
        <v>1.3333333333333333</v>
      </c>
      <c r="AO150">
        <v>1267</v>
      </c>
      <c r="AP150">
        <v>2.6666666666666665</v>
      </c>
      <c r="AQ150">
        <v>691</v>
      </c>
      <c r="AR150">
        <v>2</v>
      </c>
      <c r="AS150">
        <v>783.5</v>
      </c>
      <c r="AT150">
        <v>2</v>
      </c>
      <c r="AU150">
        <v>817.83333333333337</v>
      </c>
      <c r="AV150">
        <v>2.5</v>
      </c>
      <c r="AW150">
        <v>772</v>
      </c>
      <c r="AX150">
        <v>2.5</v>
      </c>
      <c r="AY150">
        <v>447.5</v>
      </c>
      <c r="AZ150">
        <v>2.5</v>
      </c>
      <c r="BA150">
        <v>870</v>
      </c>
      <c r="BB150">
        <v>2.5</v>
      </c>
      <c r="BC150">
        <v>715.375</v>
      </c>
      <c r="BD150">
        <v>2.25</v>
      </c>
      <c r="BE150">
        <v>759.28571428571433</v>
      </c>
      <c r="BF150">
        <v>2.25</v>
      </c>
      <c r="BG150">
        <v>759.28571428571433</v>
      </c>
      <c r="BH150">
        <v>2.7916666666666665</v>
      </c>
      <c r="BI150">
        <v>1042.1025641025642</v>
      </c>
      <c r="BJ150">
        <v>5</v>
      </c>
      <c r="BK150">
        <v>1625.1666666666667</v>
      </c>
      <c r="BL150">
        <v>4.2857142857142856</v>
      </c>
      <c r="BM150">
        <v>1369.1666666666667</v>
      </c>
      <c r="BN150">
        <v>3.375</v>
      </c>
      <c r="BO150">
        <v>1006.875</v>
      </c>
      <c r="BP150">
        <v>4.1818181818181817</v>
      </c>
      <c r="BQ150">
        <v>1301.05</v>
      </c>
      <c r="BR150">
        <v>1.5</v>
      </c>
      <c r="BS150">
        <v>505.5</v>
      </c>
      <c r="BT150">
        <v>2.75</v>
      </c>
      <c r="BU150">
        <v>1475.4</v>
      </c>
      <c r="BV150">
        <v>4.5</v>
      </c>
      <c r="BW150">
        <v>1403.5</v>
      </c>
      <c r="BX150">
        <v>3.0454545454545454</v>
      </c>
      <c r="BY150">
        <v>1213.3529411764705</v>
      </c>
      <c r="BZ150">
        <v>3.6136363636363638</v>
      </c>
      <c r="CA150">
        <v>1260.7567567567567</v>
      </c>
      <c r="CB150">
        <v>1.1428571428571428</v>
      </c>
      <c r="CC150">
        <v>320.66666666666669</v>
      </c>
      <c r="CD150">
        <v>2</v>
      </c>
      <c r="CE150">
        <v>610.66666666666663</v>
      </c>
      <c r="CF150">
        <v>3</v>
      </c>
      <c r="CG150">
        <v>1125.3333333333333</v>
      </c>
      <c r="CH150">
        <v>2.0909090909090908</v>
      </c>
      <c r="CI150">
        <v>685.55555555555554</v>
      </c>
      <c r="CJ150">
        <v>5</v>
      </c>
      <c r="CK150">
        <v>1529.3333333333333</v>
      </c>
      <c r="CL150">
        <v>2.875</v>
      </c>
      <c r="CM150">
        <v>1023.3333333333334</v>
      </c>
      <c r="CN150">
        <v>1.125</v>
      </c>
      <c r="CO150">
        <v>684.5</v>
      </c>
      <c r="CP150">
        <v>2.8181818181818183</v>
      </c>
      <c r="CQ150">
        <v>1128.375</v>
      </c>
      <c r="CR150">
        <v>2.4545454545454546</v>
      </c>
      <c r="CS150">
        <v>893.94117647058829</v>
      </c>
      <c r="CT150">
        <v>3.0340909090909092</v>
      </c>
      <c r="CU150">
        <v>1085.0985915492959</v>
      </c>
      <c r="CV150">
        <v>4.7142857142857144</v>
      </c>
      <c r="CW150">
        <v>1629.1666666666667</v>
      </c>
      <c r="CX150">
        <v>5</v>
      </c>
      <c r="CY150">
        <v>1457.2857142857142</v>
      </c>
      <c r="CZ150">
        <v>3.5</v>
      </c>
      <c r="DA150">
        <v>1292.2857142857142</v>
      </c>
      <c r="DB150">
        <v>4.3636363636363633</v>
      </c>
      <c r="DC150">
        <v>1451.1</v>
      </c>
      <c r="DD150">
        <v>3.5</v>
      </c>
      <c r="DE150">
        <v>1091.1666666666667</v>
      </c>
      <c r="DF150">
        <v>3.625</v>
      </c>
      <c r="DG150">
        <v>1208.5714285714287</v>
      </c>
      <c r="DH150">
        <v>3.75</v>
      </c>
      <c r="DI150">
        <v>1073.625</v>
      </c>
      <c r="DJ150">
        <v>3.6363636363636362</v>
      </c>
      <c r="DK150">
        <v>1123.6190476190477</v>
      </c>
      <c r="DL150">
        <v>4</v>
      </c>
      <c r="DM150">
        <v>1283.3658536585365</v>
      </c>
      <c r="DN150">
        <v>4</v>
      </c>
      <c r="DO150">
        <v>1283.3658536585365</v>
      </c>
      <c r="DP150">
        <v>3.356060606060606</v>
      </c>
      <c r="DQ150">
        <v>1157.6785714285713</v>
      </c>
      <c r="DR150">
        <v>3.2055555555555557</v>
      </c>
      <c r="DS150">
        <v>1127.8278145695365</v>
      </c>
      <c r="DT150" s="2"/>
      <c r="DV150" s="2" t="s">
        <v>148</v>
      </c>
      <c r="DW150">
        <v>222</v>
      </c>
      <c r="DX150">
        <v>251.5</v>
      </c>
      <c r="DZ150">
        <v>233.8</v>
      </c>
      <c r="EA150">
        <v>325</v>
      </c>
      <c r="EB150">
        <v>311.5</v>
      </c>
      <c r="EC150">
        <v>309.5</v>
      </c>
      <c r="ED150">
        <v>316.71428571428572</v>
      </c>
    </row>
    <row r="151" spans="1:134" x14ac:dyDescent="0.3">
      <c r="A151" s="2" t="s">
        <v>149</v>
      </c>
      <c r="B151">
        <v>2</v>
      </c>
      <c r="C151">
        <v>601</v>
      </c>
      <c r="D151">
        <v>0.2</v>
      </c>
      <c r="E151">
        <v>153</v>
      </c>
      <c r="F151">
        <v>2.6</v>
      </c>
      <c r="G151">
        <v>486.25</v>
      </c>
      <c r="H151">
        <v>1.5</v>
      </c>
      <c r="I151">
        <v>449.83333333333331</v>
      </c>
      <c r="R151">
        <v>1.5</v>
      </c>
      <c r="S151">
        <v>449.83333333333331</v>
      </c>
      <c r="T151">
        <v>2</v>
      </c>
      <c r="U151">
        <v>768</v>
      </c>
      <c r="V151">
        <v>1.6</v>
      </c>
      <c r="W151">
        <v>379.25</v>
      </c>
      <c r="X151">
        <v>1</v>
      </c>
      <c r="Y151">
        <v>246.33333333333334</v>
      </c>
      <c r="Z151">
        <v>1.4166666666666667</v>
      </c>
      <c r="AA151">
        <v>378</v>
      </c>
      <c r="AJ151">
        <v>1.4166666666666667</v>
      </c>
      <c r="AK151">
        <v>378</v>
      </c>
      <c r="AL151">
        <v>1.4583333333333333</v>
      </c>
      <c r="AM151">
        <v>408.78571428571428</v>
      </c>
      <c r="AN151">
        <v>1</v>
      </c>
      <c r="AO151">
        <v>182.5</v>
      </c>
      <c r="AP151">
        <v>1</v>
      </c>
      <c r="AQ151">
        <v>257.66666666666669</v>
      </c>
      <c r="AR151">
        <v>1.2</v>
      </c>
      <c r="AS151">
        <v>219</v>
      </c>
      <c r="AT151">
        <v>1.0833333333333333</v>
      </c>
      <c r="AU151">
        <v>223.77777777777777</v>
      </c>
      <c r="BD151">
        <v>1.0833333333333333</v>
      </c>
      <c r="BE151">
        <v>223.77777777777777</v>
      </c>
      <c r="BF151">
        <v>1.0833333333333333</v>
      </c>
      <c r="BG151">
        <v>223.77777777777777</v>
      </c>
      <c r="BH151">
        <v>1.3333333333333333</v>
      </c>
      <c r="BI151">
        <v>336.39130434782606</v>
      </c>
      <c r="BJ151">
        <v>0.875</v>
      </c>
      <c r="BK151">
        <v>355.25</v>
      </c>
      <c r="BL151">
        <v>1.8</v>
      </c>
      <c r="BM151">
        <v>376.75</v>
      </c>
      <c r="BN151">
        <v>1.6</v>
      </c>
      <c r="BO151">
        <v>386.33333333333331</v>
      </c>
      <c r="BP151">
        <v>1.3333333333333333</v>
      </c>
      <c r="BQ151">
        <v>371.54545454545456</v>
      </c>
      <c r="BR151">
        <v>1.6</v>
      </c>
      <c r="BS151">
        <v>408.5</v>
      </c>
      <c r="BT151">
        <v>1.7</v>
      </c>
      <c r="BU151">
        <v>373.375</v>
      </c>
      <c r="BV151">
        <v>1</v>
      </c>
      <c r="BW151">
        <v>280.66666666666669</v>
      </c>
      <c r="BX151">
        <v>1.4333333333333333</v>
      </c>
      <c r="BY151">
        <v>356.1</v>
      </c>
      <c r="BZ151">
        <v>1.3958333333333333</v>
      </c>
      <c r="CA151">
        <v>361.58064516129031</v>
      </c>
      <c r="CB151">
        <v>1.5</v>
      </c>
      <c r="CC151">
        <v>405.6</v>
      </c>
      <c r="CD151">
        <v>1.4</v>
      </c>
      <c r="CE151">
        <v>498</v>
      </c>
      <c r="CF151">
        <v>2.2000000000000002</v>
      </c>
      <c r="CG151">
        <v>532.25</v>
      </c>
      <c r="CH151">
        <v>1.6666666666666667</v>
      </c>
      <c r="CI151">
        <v>470.91666666666669</v>
      </c>
      <c r="CJ151">
        <v>1.1000000000000001</v>
      </c>
      <c r="CK151">
        <v>282.14285714285717</v>
      </c>
      <c r="CL151">
        <v>1.1000000000000001</v>
      </c>
      <c r="CM151">
        <v>249</v>
      </c>
      <c r="CN151">
        <v>0.9</v>
      </c>
      <c r="CO151">
        <v>276</v>
      </c>
      <c r="CP151">
        <v>1.0333333333333334</v>
      </c>
      <c r="CQ151">
        <v>267.35000000000002</v>
      </c>
      <c r="CR151">
        <v>1.2708333333333333</v>
      </c>
      <c r="CS151">
        <v>343.6875</v>
      </c>
      <c r="CT151">
        <v>1.3333333333333333</v>
      </c>
      <c r="CU151">
        <v>352.49206349206349</v>
      </c>
      <c r="CV151">
        <v>1.25</v>
      </c>
      <c r="CW151">
        <v>409.4</v>
      </c>
      <c r="CX151">
        <v>2</v>
      </c>
      <c r="CY151">
        <v>344.8</v>
      </c>
      <c r="CZ151">
        <v>1</v>
      </c>
      <c r="DA151">
        <v>220.66666666666666</v>
      </c>
      <c r="DB151">
        <v>1.3888888888888888</v>
      </c>
      <c r="DC151">
        <v>341</v>
      </c>
      <c r="DD151">
        <v>1.2</v>
      </c>
      <c r="DE151">
        <v>317.42857142857144</v>
      </c>
      <c r="DF151">
        <v>2.4</v>
      </c>
      <c r="DG151">
        <v>485.875</v>
      </c>
      <c r="DH151">
        <v>1.3</v>
      </c>
      <c r="DI151">
        <v>276.42857142857144</v>
      </c>
      <c r="DJ151">
        <v>1.6333333333333333</v>
      </c>
      <c r="DK151">
        <v>365.63636363636363</v>
      </c>
      <c r="DL151">
        <v>1.5416666666666667</v>
      </c>
      <c r="DM151">
        <v>356.48571428571427</v>
      </c>
      <c r="DN151">
        <v>1.5416666666666667</v>
      </c>
      <c r="DO151">
        <v>356.48571428571427</v>
      </c>
      <c r="DP151">
        <v>1.4027777777777777</v>
      </c>
      <c r="DQ151">
        <v>353.91836734693879</v>
      </c>
      <c r="DR151">
        <v>1.3888888888888888</v>
      </c>
      <c r="DS151">
        <v>350.58677685950414</v>
      </c>
      <c r="DT151" s="2"/>
      <c r="DV151" s="2" t="s">
        <v>149</v>
      </c>
    </row>
    <row r="152" spans="1:134" x14ac:dyDescent="0.3">
      <c r="A152" s="2" t="s">
        <v>150</v>
      </c>
      <c r="B152">
        <v>4.4444444444444446</v>
      </c>
      <c r="C152">
        <v>1479</v>
      </c>
      <c r="D152">
        <v>4.5999999999999996</v>
      </c>
      <c r="E152">
        <v>1781.4444444444443</v>
      </c>
      <c r="F152">
        <v>5.7</v>
      </c>
      <c r="G152">
        <v>1821.3</v>
      </c>
      <c r="H152">
        <v>4.931034482758621</v>
      </c>
      <c r="I152">
        <v>1698.4642857142858</v>
      </c>
      <c r="J152">
        <v>5.1111111111111107</v>
      </c>
      <c r="K152">
        <v>1443.3333333333333</v>
      </c>
      <c r="L152">
        <v>4.7</v>
      </c>
      <c r="M152">
        <v>1657.3333333333333</v>
      </c>
      <c r="N152">
        <v>5.5555555555555554</v>
      </c>
      <c r="O152">
        <v>1748.8888888888889</v>
      </c>
      <c r="P152">
        <v>5.1071428571428568</v>
      </c>
      <c r="Q152">
        <v>1616.5185185185185</v>
      </c>
      <c r="R152">
        <v>5.0175438596491224</v>
      </c>
      <c r="S152">
        <v>1658.2363636363636</v>
      </c>
      <c r="T152">
        <v>2.3333333333333335</v>
      </c>
      <c r="U152">
        <v>758.125</v>
      </c>
      <c r="V152">
        <v>2</v>
      </c>
      <c r="W152">
        <v>951.5</v>
      </c>
      <c r="X152">
        <v>1.3</v>
      </c>
      <c r="Y152">
        <v>505.28571428571428</v>
      </c>
      <c r="Z152">
        <v>1.8620689655172413</v>
      </c>
      <c r="AA152">
        <v>729.09523809523807</v>
      </c>
      <c r="AB152">
        <v>2.2222222222222223</v>
      </c>
      <c r="AC152">
        <v>950.5</v>
      </c>
      <c r="AD152">
        <v>2</v>
      </c>
      <c r="AE152">
        <v>678.5</v>
      </c>
      <c r="AF152">
        <v>1.2222222222222223</v>
      </c>
      <c r="AG152">
        <v>458.33333333333331</v>
      </c>
      <c r="AH152">
        <v>1.8214285714285714</v>
      </c>
      <c r="AI152">
        <v>694.05</v>
      </c>
      <c r="AJ152">
        <v>1.8421052631578947</v>
      </c>
      <c r="AK152">
        <v>712</v>
      </c>
      <c r="AL152">
        <v>3.4298245614035086</v>
      </c>
      <c r="AM152">
        <v>1254.1145833333333</v>
      </c>
      <c r="AN152">
        <v>2.3333333333333335</v>
      </c>
      <c r="AO152">
        <v>667.77777777777783</v>
      </c>
      <c r="AP152">
        <v>2.2000000000000002</v>
      </c>
      <c r="AQ152">
        <v>626</v>
      </c>
      <c r="AR152">
        <v>2.5</v>
      </c>
      <c r="AS152">
        <v>710.8</v>
      </c>
      <c r="AT152">
        <v>2.3448275862068964</v>
      </c>
      <c r="AU152">
        <v>668.20689655172418</v>
      </c>
      <c r="AV152">
        <v>2.1111111111111112</v>
      </c>
      <c r="AW152">
        <v>634.44444444444446</v>
      </c>
      <c r="AX152">
        <v>2.2000000000000002</v>
      </c>
      <c r="AY152">
        <v>667</v>
      </c>
      <c r="AZ152">
        <v>2.4444444444444446</v>
      </c>
      <c r="BA152">
        <v>677.55555555555554</v>
      </c>
      <c r="BB152">
        <v>2.25</v>
      </c>
      <c r="BC152">
        <v>659.92857142857144</v>
      </c>
      <c r="BD152">
        <v>2.2982456140350878</v>
      </c>
      <c r="BE152">
        <v>664.14035087719299</v>
      </c>
      <c r="BF152">
        <v>2.2982456140350878</v>
      </c>
      <c r="BG152">
        <v>664.14035087719299</v>
      </c>
      <c r="BH152">
        <v>3.0526315789473686</v>
      </c>
      <c r="BI152">
        <v>1034.3202614379086</v>
      </c>
      <c r="BJ152">
        <v>3</v>
      </c>
      <c r="BK152">
        <v>627</v>
      </c>
      <c r="BP152">
        <v>3</v>
      </c>
      <c r="BQ152">
        <v>627</v>
      </c>
      <c r="BR152">
        <v>6</v>
      </c>
      <c r="BS152">
        <v>2379</v>
      </c>
      <c r="BV152">
        <v>4</v>
      </c>
      <c r="BW152">
        <v>1520</v>
      </c>
      <c r="BX152">
        <v>5</v>
      </c>
      <c r="BY152">
        <v>1949.5</v>
      </c>
      <c r="BZ152">
        <v>4.333333333333333</v>
      </c>
      <c r="CA152">
        <v>1508.6666666666667</v>
      </c>
      <c r="CB152">
        <v>1</v>
      </c>
      <c r="CC152">
        <v>158</v>
      </c>
      <c r="CH152">
        <v>1</v>
      </c>
      <c r="CI152">
        <v>158</v>
      </c>
      <c r="CJ152">
        <v>0</v>
      </c>
      <c r="CN152">
        <v>1</v>
      </c>
      <c r="CO152">
        <v>389</v>
      </c>
      <c r="CP152">
        <v>0.5</v>
      </c>
      <c r="CQ152">
        <v>389</v>
      </c>
      <c r="CR152">
        <v>0.66666666666666663</v>
      </c>
      <c r="CS152">
        <v>273.5</v>
      </c>
      <c r="CT152">
        <v>2.5</v>
      </c>
      <c r="CU152">
        <v>1014.6</v>
      </c>
      <c r="CV152">
        <v>6</v>
      </c>
      <c r="CW152">
        <v>1176</v>
      </c>
      <c r="DB152">
        <v>6</v>
      </c>
      <c r="DC152">
        <v>1176</v>
      </c>
      <c r="DD152">
        <v>3</v>
      </c>
      <c r="DE152">
        <v>1164</v>
      </c>
      <c r="DH152">
        <v>6</v>
      </c>
      <c r="DI152">
        <v>2231</v>
      </c>
      <c r="DJ152">
        <v>4.5</v>
      </c>
      <c r="DK152">
        <v>1697.5</v>
      </c>
      <c r="DL152">
        <v>5</v>
      </c>
      <c r="DM152">
        <v>1523.6666666666667</v>
      </c>
      <c r="DN152">
        <v>5</v>
      </c>
      <c r="DO152">
        <v>1523.6666666666667</v>
      </c>
      <c r="DP152">
        <v>3.3333333333333335</v>
      </c>
      <c r="DQ152">
        <v>1205.5</v>
      </c>
      <c r="DR152">
        <v>3.0666666666666669</v>
      </c>
      <c r="DS152">
        <v>1042.8260869565217</v>
      </c>
      <c r="DT152" s="2"/>
      <c r="DV152" s="2" t="s">
        <v>150</v>
      </c>
      <c r="DW152">
        <v>316.16666666666669</v>
      </c>
      <c r="DX152">
        <v>235.625</v>
      </c>
      <c r="DY152">
        <v>268.33333333333331</v>
      </c>
      <c r="DZ152">
        <v>269.60000000000002</v>
      </c>
      <c r="EA152">
        <v>334.66666666666669</v>
      </c>
      <c r="EB152">
        <v>367.44444444444446</v>
      </c>
      <c r="EC152">
        <v>346.55555555555554</v>
      </c>
      <c r="ED152">
        <v>349.55555555555554</v>
      </c>
    </row>
    <row r="153" spans="1:134" x14ac:dyDescent="0.3">
      <c r="A153" s="2" t="s">
        <v>151</v>
      </c>
      <c r="B153">
        <v>2.7</v>
      </c>
      <c r="C153">
        <v>1048</v>
      </c>
      <c r="D153">
        <v>4</v>
      </c>
      <c r="E153">
        <v>1136.375</v>
      </c>
      <c r="F153">
        <v>2.8</v>
      </c>
      <c r="G153">
        <v>715.88888888888891</v>
      </c>
      <c r="H153">
        <v>3.1071428571428572</v>
      </c>
      <c r="I153">
        <v>952.91666666666663</v>
      </c>
      <c r="J153">
        <v>2.5555555555555554</v>
      </c>
      <c r="K153">
        <v>895.71428571428567</v>
      </c>
      <c r="L153">
        <v>2.4444444444444446</v>
      </c>
      <c r="M153">
        <v>1091.5</v>
      </c>
      <c r="N153">
        <v>3.5</v>
      </c>
      <c r="O153">
        <v>1095.7</v>
      </c>
      <c r="P153">
        <v>2.8571428571428572</v>
      </c>
      <c r="Q153">
        <v>1033.7391304347825</v>
      </c>
      <c r="R153">
        <v>2.9821428571428572</v>
      </c>
      <c r="S153">
        <v>992.468085106383</v>
      </c>
      <c r="T153">
        <v>2.5</v>
      </c>
      <c r="U153">
        <v>932.42857142857144</v>
      </c>
      <c r="V153">
        <v>0.75</v>
      </c>
      <c r="W153">
        <v>280.5</v>
      </c>
      <c r="X153">
        <v>1.9</v>
      </c>
      <c r="Y153">
        <v>669.85714285714289</v>
      </c>
      <c r="Z153">
        <v>1.7857142857142858</v>
      </c>
      <c r="AA153">
        <v>685.44444444444446</v>
      </c>
      <c r="AB153">
        <v>2.6666666666666665</v>
      </c>
      <c r="AC153">
        <v>1039.4285714285713</v>
      </c>
      <c r="AD153">
        <v>2.3333333333333335</v>
      </c>
      <c r="AE153">
        <v>944.66666666666663</v>
      </c>
      <c r="AF153">
        <v>1.2</v>
      </c>
      <c r="AG153">
        <v>453.33333333333331</v>
      </c>
      <c r="AH153">
        <v>2.0357142857142856</v>
      </c>
      <c r="AI153">
        <v>824.42105263157896</v>
      </c>
      <c r="AJ153">
        <v>1.9107142857142858</v>
      </c>
      <c r="AK153">
        <v>756.81081081081084</v>
      </c>
      <c r="AL153">
        <v>2.4464285714285716</v>
      </c>
      <c r="AM153">
        <v>888.66666666666663</v>
      </c>
      <c r="AN153">
        <v>1.5</v>
      </c>
      <c r="AO153">
        <v>642.83333333333337</v>
      </c>
      <c r="AP153">
        <v>1.5</v>
      </c>
      <c r="AQ153">
        <v>607.16666666666663</v>
      </c>
      <c r="AR153">
        <v>2.1</v>
      </c>
      <c r="AS153">
        <v>622.875</v>
      </c>
      <c r="AT153">
        <v>1.7142857142857142</v>
      </c>
      <c r="AU153">
        <v>624.15</v>
      </c>
      <c r="AV153">
        <v>1.5555555555555556</v>
      </c>
      <c r="AW153">
        <v>453</v>
      </c>
      <c r="AX153">
        <v>1.4444444444444444</v>
      </c>
      <c r="AY153">
        <v>739.6</v>
      </c>
      <c r="AZ153">
        <v>2</v>
      </c>
      <c r="BA153">
        <v>483.11111111111109</v>
      </c>
      <c r="BB153">
        <v>1.6785714285714286</v>
      </c>
      <c r="BC153">
        <v>534.14285714285711</v>
      </c>
      <c r="BD153">
        <v>1.6964285714285714</v>
      </c>
      <c r="BE153">
        <v>578.04878048780483</v>
      </c>
      <c r="BF153">
        <v>1.6964285714285714</v>
      </c>
      <c r="BG153">
        <v>578.04878048780483</v>
      </c>
      <c r="BH153">
        <v>2.1964285714285716</v>
      </c>
      <c r="BI153">
        <v>786.78399999999999</v>
      </c>
      <c r="BL153">
        <v>0</v>
      </c>
      <c r="BP153">
        <v>0</v>
      </c>
      <c r="BR153">
        <v>2</v>
      </c>
      <c r="BS153">
        <v>483</v>
      </c>
      <c r="BT153">
        <v>4</v>
      </c>
      <c r="BU153">
        <v>853</v>
      </c>
      <c r="BX153">
        <v>3</v>
      </c>
      <c r="BY153">
        <v>668</v>
      </c>
      <c r="BZ153">
        <v>1.5</v>
      </c>
      <c r="CA153">
        <v>668</v>
      </c>
      <c r="CD153">
        <v>3</v>
      </c>
      <c r="CE153">
        <v>854.5</v>
      </c>
      <c r="CH153">
        <v>3</v>
      </c>
      <c r="CI153">
        <v>854.5</v>
      </c>
      <c r="CJ153">
        <v>3</v>
      </c>
      <c r="CK153">
        <v>578</v>
      </c>
      <c r="CL153">
        <v>2</v>
      </c>
      <c r="CM153">
        <v>481</v>
      </c>
      <c r="CP153">
        <v>2.5</v>
      </c>
      <c r="CQ153">
        <v>529.5</v>
      </c>
      <c r="CR153">
        <v>2.75</v>
      </c>
      <c r="CS153">
        <v>692</v>
      </c>
      <c r="CT153">
        <v>2.125</v>
      </c>
      <c r="CU153">
        <v>684</v>
      </c>
      <c r="CX153">
        <v>1</v>
      </c>
      <c r="CY153">
        <v>311</v>
      </c>
      <c r="DB153">
        <v>1</v>
      </c>
      <c r="DC153">
        <v>311</v>
      </c>
      <c r="DD153">
        <v>1</v>
      </c>
      <c r="DE153">
        <v>125</v>
      </c>
      <c r="DF153">
        <v>2</v>
      </c>
      <c r="DG153">
        <v>672</v>
      </c>
      <c r="DJ153">
        <v>1.5</v>
      </c>
      <c r="DK153">
        <v>398.5</v>
      </c>
      <c r="DL153">
        <v>1.25</v>
      </c>
      <c r="DM153">
        <v>369.33333333333331</v>
      </c>
      <c r="DN153">
        <v>1.25</v>
      </c>
      <c r="DO153">
        <v>369.33333333333331</v>
      </c>
      <c r="DP153">
        <v>1.8333333333333333</v>
      </c>
      <c r="DQ153">
        <v>579.11111111111109</v>
      </c>
      <c r="DR153">
        <v>2.1722222222222221</v>
      </c>
      <c r="DS153">
        <v>772.83582089552237</v>
      </c>
      <c r="DT153" s="2"/>
      <c r="DV153" s="2" t="s">
        <v>151</v>
      </c>
      <c r="DW153">
        <v>316</v>
      </c>
      <c r="DX153">
        <v>267.33333333333331</v>
      </c>
      <c r="DY153">
        <v>201.16666666666666</v>
      </c>
      <c r="DZ153">
        <v>264.36842105263156</v>
      </c>
      <c r="EA153">
        <v>309.85714285714283</v>
      </c>
      <c r="EB153">
        <v>283.33333333333331</v>
      </c>
      <c r="EC153">
        <v>330</v>
      </c>
      <c r="ED153">
        <v>311.69565217391306</v>
      </c>
    </row>
    <row r="154" spans="1:134" x14ac:dyDescent="0.3">
      <c r="A154" s="2" t="s">
        <v>152</v>
      </c>
      <c r="B154">
        <v>1.9</v>
      </c>
      <c r="C154">
        <v>600</v>
      </c>
      <c r="D154">
        <v>1.7</v>
      </c>
      <c r="E154">
        <v>814</v>
      </c>
      <c r="F154">
        <v>3.4</v>
      </c>
      <c r="G154">
        <v>1048.625</v>
      </c>
      <c r="H154">
        <v>2.3333333333333335</v>
      </c>
      <c r="I154">
        <v>832.04761904761904</v>
      </c>
      <c r="J154">
        <v>2</v>
      </c>
      <c r="K154">
        <v>548</v>
      </c>
      <c r="L154">
        <v>1.7</v>
      </c>
      <c r="M154">
        <v>565.28571428571433</v>
      </c>
      <c r="N154">
        <v>2</v>
      </c>
      <c r="O154">
        <v>932.66666666666663</v>
      </c>
      <c r="P154">
        <v>1.9</v>
      </c>
      <c r="Q154">
        <v>663.66666666666663</v>
      </c>
      <c r="R154">
        <v>2.1166666666666667</v>
      </c>
      <c r="S154">
        <v>747.85714285714289</v>
      </c>
      <c r="T154">
        <v>2</v>
      </c>
      <c r="U154">
        <v>603.125</v>
      </c>
      <c r="V154">
        <v>1.8</v>
      </c>
      <c r="W154">
        <v>627.57142857142856</v>
      </c>
      <c r="X154">
        <v>1.8</v>
      </c>
      <c r="Y154">
        <v>720</v>
      </c>
      <c r="Z154">
        <v>1.8666666666666667</v>
      </c>
      <c r="AA154">
        <v>648.09090909090912</v>
      </c>
      <c r="AB154">
        <v>1.4</v>
      </c>
      <c r="AC154">
        <v>416.85714285714283</v>
      </c>
      <c r="AD154">
        <v>1.7</v>
      </c>
      <c r="AE154">
        <v>715.5</v>
      </c>
      <c r="AF154">
        <v>0.9</v>
      </c>
      <c r="AG154">
        <v>361.5</v>
      </c>
      <c r="AH154">
        <v>1.3333333333333333</v>
      </c>
      <c r="AI154">
        <v>493.68421052631578</v>
      </c>
      <c r="AJ154">
        <v>1.6</v>
      </c>
      <c r="AK154">
        <v>576.53658536585363</v>
      </c>
      <c r="AL154">
        <v>1.8583333333333334</v>
      </c>
      <c r="AM154">
        <v>663.22891566265059</v>
      </c>
      <c r="AN154">
        <v>0.2</v>
      </c>
      <c r="AO154">
        <v>376.5</v>
      </c>
      <c r="AP154">
        <v>1.4</v>
      </c>
      <c r="AQ154">
        <v>496.66666666666669</v>
      </c>
      <c r="AR154">
        <v>1</v>
      </c>
      <c r="AS154">
        <v>431.2</v>
      </c>
      <c r="AT154">
        <v>0.8666666666666667</v>
      </c>
      <c r="AU154">
        <v>453</v>
      </c>
      <c r="AV154">
        <v>1</v>
      </c>
      <c r="AW154">
        <v>551.4</v>
      </c>
      <c r="AX154">
        <v>0.4</v>
      </c>
      <c r="AY154">
        <v>303.66666666666669</v>
      </c>
      <c r="AZ154">
        <v>0.8</v>
      </c>
      <c r="BA154">
        <v>328</v>
      </c>
      <c r="BB154">
        <v>0.73333333333333328</v>
      </c>
      <c r="BC154">
        <v>408.30769230769232</v>
      </c>
      <c r="BD154">
        <v>0.8</v>
      </c>
      <c r="BE154">
        <v>430.65384615384613</v>
      </c>
      <c r="BF154">
        <v>0.8</v>
      </c>
      <c r="BG154">
        <v>430.65384615384613</v>
      </c>
      <c r="BH154">
        <v>1.5055555555555555</v>
      </c>
      <c r="BI154">
        <v>607.75229357798162</v>
      </c>
      <c r="DR154">
        <v>1.5055555555555555</v>
      </c>
      <c r="DS154">
        <v>607.75229357798162</v>
      </c>
      <c r="DT154" s="2"/>
      <c r="DV154" s="2" t="s">
        <v>152</v>
      </c>
      <c r="DW154">
        <v>199.85714285714286</v>
      </c>
      <c r="DX154">
        <v>293</v>
      </c>
      <c r="DY154">
        <v>238.33333333333334</v>
      </c>
      <c r="DZ154">
        <v>241.42105263157896</v>
      </c>
      <c r="EA154">
        <v>185.625</v>
      </c>
      <c r="EB154">
        <v>257</v>
      </c>
      <c r="EC154">
        <v>254.83333333333334</v>
      </c>
      <c r="ED154">
        <v>229.1904761904762</v>
      </c>
    </row>
    <row r="155" spans="1:134" x14ac:dyDescent="0.3">
      <c r="A155" s="2" t="s">
        <v>153</v>
      </c>
      <c r="B155">
        <v>5</v>
      </c>
      <c r="C155">
        <v>1167.8</v>
      </c>
      <c r="D155">
        <v>4</v>
      </c>
      <c r="E155">
        <v>1002.6666666666666</v>
      </c>
      <c r="F155">
        <v>4.2</v>
      </c>
      <c r="G155">
        <v>1385.5</v>
      </c>
      <c r="H155">
        <v>4.4000000000000004</v>
      </c>
      <c r="I155">
        <v>1177.2592592592594</v>
      </c>
      <c r="J155">
        <v>4.4000000000000004</v>
      </c>
      <c r="K155">
        <v>1260.7777777777778</v>
      </c>
      <c r="L155">
        <v>3</v>
      </c>
      <c r="M155">
        <v>871.875</v>
      </c>
      <c r="N155">
        <v>4.2</v>
      </c>
      <c r="O155">
        <v>1184.7777777777778</v>
      </c>
      <c r="P155">
        <v>3.8666666666666667</v>
      </c>
      <c r="Q155">
        <v>1114.8076923076924</v>
      </c>
      <c r="R155">
        <v>4.1333333333333337</v>
      </c>
      <c r="S155">
        <v>1146.6226415094341</v>
      </c>
      <c r="T155">
        <v>3</v>
      </c>
      <c r="U155">
        <v>968.28571428571433</v>
      </c>
      <c r="V155">
        <v>2.6</v>
      </c>
      <c r="W155">
        <v>971</v>
      </c>
      <c r="X155">
        <v>2.9</v>
      </c>
      <c r="Y155">
        <v>852</v>
      </c>
      <c r="Z155">
        <v>2.8333333333333335</v>
      </c>
      <c r="AA155">
        <v>926.86363636363637</v>
      </c>
      <c r="AB155">
        <v>2.7</v>
      </c>
      <c r="AC155">
        <v>758.28571428571433</v>
      </c>
      <c r="AD155">
        <v>4.3</v>
      </c>
      <c r="AE155">
        <v>1352.5</v>
      </c>
      <c r="AF155">
        <v>3.4</v>
      </c>
      <c r="AG155">
        <v>1065.125</v>
      </c>
      <c r="AH155">
        <v>3.4666666666666668</v>
      </c>
      <c r="AI155">
        <v>1071.695652173913</v>
      </c>
      <c r="AJ155">
        <v>3.15</v>
      </c>
      <c r="AK155">
        <v>1000.8888888888889</v>
      </c>
      <c r="AL155">
        <v>3.6416666666666666</v>
      </c>
      <c r="AM155">
        <v>1079.704081632653</v>
      </c>
      <c r="AN155">
        <v>2.8</v>
      </c>
      <c r="AO155">
        <v>651.55555555555554</v>
      </c>
      <c r="AP155">
        <v>1.5</v>
      </c>
      <c r="AQ155">
        <v>614.16666666666663</v>
      </c>
      <c r="AR155">
        <v>1.8</v>
      </c>
      <c r="AS155">
        <v>597.22222222222217</v>
      </c>
      <c r="AT155">
        <v>2.0333333333333332</v>
      </c>
      <c r="AU155">
        <v>621.83333333333337</v>
      </c>
      <c r="AV155">
        <v>1.9</v>
      </c>
      <c r="AW155">
        <v>564.28571428571433</v>
      </c>
      <c r="AX155">
        <v>1.6</v>
      </c>
      <c r="AY155">
        <v>447.22222222222223</v>
      </c>
      <c r="AZ155">
        <v>1.4</v>
      </c>
      <c r="BA155">
        <v>500.75</v>
      </c>
      <c r="BB155">
        <v>1.6333333333333333</v>
      </c>
      <c r="BC155">
        <v>499.20833333333331</v>
      </c>
      <c r="BD155">
        <v>1.8333333333333333</v>
      </c>
      <c r="BE155">
        <v>560.52083333333337</v>
      </c>
      <c r="BF155">
        <v>1.8333333333333333</v>
      </c>
      <c r="BG155">
        <v>560.52083333333337</v>
      </c>
      <c r="BH155">
        <v>3.0388888888888888</v>
      </c>
      <c r="BI155">
        <v>909.01369863013701</v>
      </c>
      <c r="DR155">
        <v>3.0388888888888888</v>
      </c>
      <c r="DS155">
        <v>909.01369863013701</v>
      </c>
      <c r="DT155" s="2"/>
      <c r="DV155" s="2" t="s">
        <v>153</v>
      </c>
      <c r="DW155">
        <v>262.57142857142856</v>
      </c>
      <c r="DX155">
        <v>217.75</v>
      </c>
      <c r="DY155">
        <v>167.25</v>
      </c>
      <c r="DZ155">
        <v>213.82608695652175</v>
      </c>
      <c r="EA155">
        <v>246.22222222222223</v>
      </c>
      <c r="EB155">
        <v>247.25</v>
      </c>
      <c r="EC155">
        <v>253.77777777777777</v>
      </c>
      <c r="ED155">
        <v>249.15384615384616</v>
      </c>
    </row>
    <row r="156" spans="1:134" x14ac:dyDescent="0.3">
      <c r="A156" s="2" t="s">
        <v>154</v>
      </c>
      <c r="B156">
        <v>2.7</v>
      </c>
      <c r="C156">
        <v>1033.875</v>
      </c>
      <c r="D156">
        <v>4.7777777777777777</v>
      </c>
      <c r="E156">
        <v>1426.375</v>
      </c>
      <c r="F156">
        <v>3.8</v>
      </c>
      <c r="G156">
        <v>1290.375</v>
      </c>
      <c r="H156">
        <v>3.7241379310344827</v>
      </c>
      <c r="I156">
        <v>1250.2083333333333</v>
      </c>
      <c r="J156">
        <v>5.9</v>
      </c>
      <c r="K156">
        <v>1598.5</v>
      </c>
      <c r="L156">
        <v>4.5999999999999996</v>
      </c>
      <c r="M156">
        <v>1618.875</v>
      </c>
      <c r="N156">
        <v>3.1</v>
      </c>
      <c r="O156">
        <v>1322.2857142857142</v>
      </c>
      <c r="P156">
        <v>4.5333333333333332</v>
      </c>
      <c r="Q156">
        <v>1527.68</v>
      </c>
      <c r="R156">
        <v>4.1355932203389827</v>
      </c>
      <c r="S156">
        <v>1391.7755102040817</v>
      </c>
      <c r="T156">
        <v>2.8</v>
      </c>
      <c r="U156">
        <v>1137</v>
      </c>
      <c r="V156">
        <v>2</v>
      </c>
      <c r="W156">
        <v>575.125</v>
      </c>
      <c r="X156">
        <v>2.8</v>
      </c>
      <c r="Y156">
        <v>1122.8333333333333</v>
      </c>
      <c r="Z156">
        <v>2.5517241379310347</v>
      </c>
      <c r="AA156">
        <v>908</v>
      </c>
      <c r="AB156">
        <v>1.7</v>
      </c>
      <c r="AC156">
        <v>550.57142857142856</v>
      </c>
      <c r="AD156">
        <v>1.6</v>
      </c>
      <c r="AE156">
        <v>1017.25</v>
      </c>
      <c r="AF156">
        <v>3.1</v>
      </c>
      <c r="AG156">
        <v>863.33333333333337</v>
      </c>
      <c r="AH156">
        <v>2.1333333333333333</v>
      </c>
      <c r="AI156">
        <v>784.65</v>
      </c>
      <c r="AJ156">
        <v>2.3389830508474576</v>
      </c>
      <c r="AK156">
        <v>846.32500000000005</v>
      </c>
      <c r="AL156">
        <v>3.2372881355932202</v>
      </c>
      <c r="AM156">
        <v>1146.629213483146</v>
      </c>
      <c r="AN156">
        <v>2.6</v>
      </c>
      <c r="AO156">
        <v>879.5</v>
      </c>
      <c r="AP156">
        <v>2.6666666666666665</v>
      </c>
      <c r="AQ156">
        <v>886.125</v>
      </c>
      <c r="AR156">
        <v>1.9</v>
      </c>
      <c r="AS156">
        <v>728.14285714285711</v>
      </c>
      <c r="AT156">
        <v>2.3793103448275863</v>
      </c>
      <c r="AU156">
        <v>835.73913043478262</v>
      </c>
      <c r="AV156">
        <v>3</v>
      </c>
      <c r="AW156">
        <v>911.8</v>
      </c>
      <c r="AX156">
        <v>2.8</v>
      </c>
      <c r="AY156">
        <v>893.77777777777783</v>
      </c>
      <c r="AZ156">
        <v>2.6</v>
      </c>
      <c r="BA156">
        <v>852.5</v>
      </c>
      <c r="BB156">
        <v>2.8</v>
      </c>
      <c r="BC156">
        <v>888.22222222222217</v>
      </c>
      <c r="BD156">
        <v>2.593220338983051</v>
      </c>
      <c r="BE156">
        <v>864.08</v>
      </c>
      <c r="BF156">
        <v>2.593220338983051</v>
      </c>
      <c r="BG156">
        <v>864.08</v>
      </c>
      <c r="BH156">
        <v>3.022598870056497</v>
      </c>
      <c r="BI156">
        <v>1044.9928057553957</v>
      </c>
      <c r="BL156">
        <v>5</v>
      </c>
      <c r="BM156">
        <v>1443</v>
      </c>
      <c r="BP156">
        <v>5</v>
      </c>
      <c r="BQ156">
        <v>1443</v>
      </c>
      <c r="BZ156">
        <v>5</v>
      </c>
      <c r="CA156">
        <v>1443</v>
      </c>
      <c r="CD156">
        <v>3</v>
      </c>
      <c r="CE156">
        <v>822</v>
      </c>
      <c r="CH156">
        <v>3</v>
      </c>
      <c r="CI156">
        <v>822</v>
      </c>
      <c r="CR156">
        <v>3</v>
      </c>
      <c r="CS156">
        <v>822</v>
      </c>
      <c r="CT156">
        <v>4</v>
      </c>
      <c r="CU156">
        <v>1132.5</v>
      </c>
      <c r="CX156">
        <v>2</v>
      </c>
      <c r="CY156">
        <v>692</v>
      </c>
      <c r="DB156">
        <v>2</v>
      </c>
      <c r="DC156">
        <v>692</v>
      </c>
      <c r="DL156">
        <v>2</v>
      </c>
      <c r="DM156">
        <v>692</v>
      </c>
      <c r="DN156">
        <v>2</v>
      </c>
      <c r="DO156">
        <v>692</v>
      </c>
      <c r="DP156">
        <v>3.3333333333333335</v>
      </c>
      <c r="DQ156">
        <v>985.66666666666663</v>
      </c>
      <c r="DR156">
        <v>3.0277777777777777</v>
      </c>
      <c r="DS156">
        <v>1043.7394366197184</v>
      </c>
      <c r="DT156" s="2"/>
      <c r="DV156" s="2" t="s">
        <v>154</v>
      </c>
      <c r="DW156">
        <v>150.28571428571428</v>
      </c>
      <c r="DX156">
        <v>206.25</v>
      </c>
      <c r="DY156">
        <v>231.11111111111111</v>
      </c>
      <c r="DZ156">
        <v>197.85</v>
      </c>
      <c r="EA156">
        <v>302</v>
      </c>
      <c r="EB156">
        <v>316.75</v>
      </c>
      <c r="EC156">
        <v>305.28571428571428</v>
      </c>
      <c r="ED156">
        <v>307.64</v>
      </c>
    </row>
    <row r="157" spans="1:134" x14ac:dyDescent="0.3">
      <c r="A157" s="2" t="s">
        <v>155</v>
      </c>
      <c r="B157">
        <v>0</v>
      </c>
      <c r="D157">
        <v>2</v>
      </c>
      <c r="E157">
        <v>1429</v>
      </c>
      <c r="F157">
        <v>0.5714285714285714</v>
      </c>
      <c r="G157">
        <v>449</v>
      </c>
      <c r="H157">
        <v>0.83333333333333337</v>
      </c>
      <c r="I157">
        <v>939</v>
      </c>
      <c r="J157">
        <v>1.125</v>
      </c>
      <c r="K157">
        <v>1288.5</v>
      </c>
      <c r="L157">
        <v>0.4</v>
      </c>
      <c r="M157">
        <v>264.66666666666669</v>
      </c>
      <c r="N157">
        <v>1</v>
      </c>
      <c r="O157">
        <v>826.33333333333337</v>
      </c>
      <c r="P157">
        <v>0.80769230769230771</v>
      </c>
      <c r="Q157">
        <v>731.25</v>
      </c>
      <c r="R157">
        <v>0.82</v>
      </c>
      <c r="S157">
        <v>820.28571428571433</v>
      </c>
      <c r="T157">
        <v>1</v>
      </c>
      <c r="U157">
        <v>974</v>
      </c>
      <c r="V157">
        <v>0.625</v>
      </c>
      <c r="W157">
        <v>349.33333333333331</v>
      </c>
      <c r="X157">
        <v>0.14285714285714285</v>
      </c>
      <c r="Y157">
        <v>380</v>
      </c>
      <c r="Z157">
        <v>0.625</v>
      </c>
      <c r="AA157">
        <v>621.42857142857144</v>
      </c>
      <c r="AB157">
        <v>1.5</v>
      </c>
      <c r="AC157">
        <v>768.5</v>
      </c>
      <c r="AD157">
        <v>1.5</v>
      </c>
      <c r="AE157">
        <v>1166</v>
      </c>
      <c r="AF157">
        <v>0.5</v>
      </c>
      <c r="AG157">
        <v>242</v>
      </c>
      <c r="AH157">
        <v>1.1923076923076923</v>
      </c>
      <c r="AI157">
        <v>729.8</v>
      </c>
      <c r="AJ157">
        <v>0.92</v>
      </c>
      <c r="AK157">
        <v>685.17647058823525</v>
      </c>
      <c r="AL157">
        <v>0.87</v>
      </c>
      <c r="AM157">
        <v>746.19354838709683</v>
      </c>
      <c r="AN157">
        <v>0.22222222222222221</v>
      </c>
      <c r="AO157">
        <v>265</v>
      </c>
      <c r="AP157">
        <v>0.25</v>
      </c>
      <c r="AQ157">
        <v>713</v>
      </c>
      <c r="AR157">
        <v>0.2857142857142857</v>
      </c>
      <c r="AS157">
        <v>529</v>
      </c>
      <c r="AT157">
        <v>0.25</v>
      </c>
      <c r="AU157">
        <v>443</v>
      </c>
      <c r="AV157">
        <v>0</v>
      </c>
      <c r="AX157">
        <v>0.4</v>
      </c>
      <c r="AY157">
        <v>371.33333333333331</v>
      </c>
      <c r="AZ157">
        <v>0.625</v>
      </c>
      <c r="BA157">
        <v>682.5</v>
      </c>
      <c r="BB157">
        <v>0.34615384615384615</v>
      </c>
      <c r="BC157">
        <v>495.8</v>
      </c>
      <c r="BD157">
        <v>0.3</v>
      </c>
      <c r="BE157">
        <v>472.33333333333331</v>
      </c>
      <c r="BF157">
        <v>0.3</v>
      </c>
      <c r="BG157">
        <v>472.33333333333331</v>
      </c>
      <c r="BH157">
        <v>0.68</v>
      </c>
      <c r="BI157">
        <v>684.57500000000005</v>
      </c>
      <c r="BJ157">
        <v>0</v>
      </c>
      <c r="BL157">
        <v>0.5</v>
      </c>
      <c r="BM157">
        <v>189</v>
      </c>
      <c r="BN157">
        <v>0</v>
      </c>
      <c r="BP157">
        <v>0.16666666666666666</v>
      </c>
      <c r="BQ157">
        <v>189</v>
      </c>
      <c r="BR157">
        <v>0</v>
      </c>
      <c r="BV157">
        <v>4.5</v>
      </c>
      <c r="BW157">
        <v>1883</v>
      </c>
      <c r="BX157">
        <v>2.25</v>
      </c>
      <c r="BY157">
        <v>1883</v>
      </c>
      <c r="BZ157">
        <v>1</v>
      </c>
      <c r="CA157">
        <v>1036</v>
      </c>
      <c r="CB157">
        <v>5</v>
      </c>
      <c r="CC157">
        <v>1640</v>
      </c>
      <c r="CD157">
        <v>4.5</v>
      </c>
      <c r="CE157">
        <v>1941</v>
      </c>
      <c r="CF157">
        <v>1.3333333333333333</v>
      </c>
      <c r="CG157">
        <v>1557</v>
      </c>
      <c r="CH157">
        <v>3</v>
      </c>
      <c r="CI157">
        <v>1712.6666666666667</v>
      </c>
      <c r="CJ157">
        <v>1</v>
      </c>
      <c r="CK157">
        <v>568</v>
      </c>
      <c r="CN157">
        <v>0</v>
      </c>
      <c r="CP157">
        <v>0.5</v>
      </c>
      <c r="CQ157">
        <v>568</v>
      </c>
      <c r="CR157">
        <v>2</v>
      </c>
      <c r="CS157">
        <v>1426.5</v>
      </c>
      <c r="CT157">
        <v>1.5</v>
      </c>
      <c r="CU157">
        <v>1296.3333333333333</v>
      </c>
      <c r="CV157">
        <v>3</v>
      </c>
      <c r="CW157">
        <v>874</v>
      </c>
      <c r="CX157">
        <v>4</v>
      </c>
      <c r="CY157">
        <v>2313</v>
      </c>
      <c r="CZ157">
        <v>0</v>
      </c>
      <c r="DB157">
        <v>1.8333333333333333</v>
      </c>
      <c r="DC157">
        <v>1593.5</v>
      </c>
      <c r="DD157">
        <v>0.5</v>
      </c>
      <c r="DE157">
        <v>373</v>
      </c>
      <c r="DH157">
        <v>1.5</v>
      </c>
      <c r="DI157">
        <v>638</v>
      </c>
      <c r="DJ157">
        <v>1</v>
      </c>
      <c r="DK157">
        <v>505.5</v>
      </c>
      <c r="DL157">
        <v>1.5</v>
      </c>
      <c r="DM157">
        <v>1049.5</v>
      </c>
      <c r="DN157">
        <v>1.5</v>
      </c>
      <c r="DO157">
        <v>1049.5</v>
      </c>
      <c r="DP157">
        <v>1.5</v>
      </c>
      <c r="DQ157">
        <v>1197.5999999999999</v>
      </c>
      <c r="DR157">
        <v>0.81666666666666665</v>
      </c>
      <c r="DS157">
        <v>787.18</v>
      </c>
      <c r="DT157" s="2"/>
      <c r="DV157" s="2" t="s">
        <v>155</v>
      </c>
      <c r="DW157">
        <v>235.75</v>
      </c>
      <c r="DX157">
        <v>265.33333333333331</v>
      </c>
      <c r="DY157">
        <v>172.66666666666666</v>
      </c>
      <c r="DZ157">
        <v>225.7</v>
      </c>
      <c r="EA157">
        <v>294.5</v>
      </c>
      <c r="EB157">
        <v>134.33333333333334</v>
      </c>
      <c r="EC157">
        <v>305.66666666666669</v>
      </c>
      <c r="ED157">
        <v>238.625</v>
      </c>
    </row>
    <row r="158" spans="1:134" x14ac:dyDescent="0.3">
      <c r="A158" s="2" t="s">
        <v>156</v>
      </c>
      <c r="B158">
        <v>3.2222222222222223</v>
      </c>
      <c r="C158">
        <v>729.625</v>
      </c>
      <c r="D158">
        <v>2.75</v>
      </c>
      <c r="E158">
        <v>626.5</v>
      </c>
      <c r="F158">
        <v>5.5</v>
      </c>
      <c r="G158">
        <v>1088.1111111111111</v>
      </c>
      <c r="H158">
        <v>3.925925925925926</v>
      </c>
      <c r="I158">
        <v>843</v>
      </c>
      <c r="J158">
        <v>3.5555555555555554</v>
      </c>
      <c r="K158">
        <v>867.5</v>
      </c>
      <c r="L158">
        <v>3.2222222222222223</v>
      </c>
      <c r="M158">
        <v>671</v>
      </c>
      <c r="N158">
        <v>5.4</v>
      </c>
      <c r="O158">
        <v>932.5</v>
      </c>
      <c r="P158">
        <v>4.1071428571428568</v>
      </c>
      <c r="Q158">
        <v>829.08333333333337</v>
      </c>
      <c r="R158">
        <v>4.0181818181818185</v>
      </c>
      <c r="S158">
        <v>835.89361702127655</v>
      </c>
      <c r="T158">
        <v>3.8888888888888888</v>
      </c>
      <c r="U158">
        <v>1044</v>
      </c>
      <c r="V158">
        <v>3.125</v>
      </c>
      <c r="W158">
        <v>559.875</v>
      </c>
      <c r="X158">
        <v>1.6</v>
      </c>
      <c r="Y158">
        <v>471.5</v>
      </c>
      <c r="Z158">
        <v>2.8148148148148149</v>
      </c>
      <c r="AA158">
        <v>678.6</v>
      </c>
      <c r="AB158">
        <v>3.3333333333333335</v>
      </c>
      <c r="AC158">
        <v>733.25</v>
      </c>
      <c r="AD158">
        <v>1.8888888888888888</v>
      </c>
      <c r="AE158">
        <v>328</v>
      </c>
      <c r="AF158">
        <v>1.5</v>
      </c>
      <c r="AG158">
        <v>492.6</v>
      </c>
      <c r="AH158">
        <v>2.2142857142857144</v>
      </c>
      <c r="AI158">
        <v>521.57142857142856</v>
      </c>
      <c r="AJ158">
        <v>2.5090909090909093</v>
      </c>
      <c r="AK158">
        <v>598.17073170731703</v>
      </c>
      <c r="AL158">
        <v>3.2636363636363637</v>
      </c>
      <c r="AM158">
        <v>725.13636363636363</v>
      </c>
      <c r="AN158">
        <v>2.3333333333333335</v>
      </c>
      <c r="AO158">
        <v>450.5</v>
      </c>
      <c r="AP158">
        <v>3.5</v>
      </c>
      <c r="AQ158">
        <v>611.14285714285711</v>
      </c>
      <c r="AR158">
        <v>1.6</v>
      </c>
      <c r="AS158">
        <v>436.875</v>
      </c>
      <c r="AT158">
        <v>2.4074074074074074</v>
      </c>
      <c r="AU158">
        <v>494.6521739130435</v>
      </c>
      <c r="AV158">
        <v>2.5555555555555554</v>
      </c>
      <c r="AW158">
        <v>631.14285714285711</v>
      </c>
      <c r="AX158">
        <v>2.3333333333333335</v>
      </c>
      <c r="AY158">
        <v>540.28571428571433</v>
      </c>
      <c r="AZ158">
        <v>3</v>
      </c>
      <c r="BA158">
        <v>670.875</v>
      </c>
      <c r="BB158">
        <v>2.6428571428571428</v>
      </c>
      <c r="BC158">
        <v>616.68181818181813</v>
      </c>
      <c r="BD158">
        <v>2.5272727272727273</v>
      </c>
      <c r="BE158">
        <v>554.31111111111113</v>
      </c>
      <c r="BF158">
        <v>2.5272727272727273</v>
      </c>
      <c r="BG158">
        <v>554.31111111111113</v>
      </c>
      <c r="BH158">
        <v>3.0181818181818181</v>
      </c>
      <c r="BI158">
        <v>667.33834586466162</v>
      </c>
      <c r="BJ158">
        <v>3</v>
      </c>
      <c r="BK158">
        <v>408</v>
      </c>
      <c r="BL158">
        <v>7.5</v>
      </c>
      <c r="BM158">
        <v>1160.5</v>
      </c>
      <c r="BP158">
        <v>6</v>
      </c>
      <c r="BQ158">
        <v>909.66666666666663</v>
      </c>
      <c r="BR158">
        <v>4</v>
      </c>
      <c r="BS158">
        <v>578</v>
      </c>
      <c r="BT158">
        <v>5</v>
      </c>
      <c r="BU158">
        <v>1645</v>
      </c>
      <c r="BX158">
        <v>4.5</v>
      </c>
      <c r="BY158">
        <v>1111.5</v>
      </c>
      <c r="BZ158">
        <v>5.4</v>
      </c>
      <c r="CA158">
        <v>990.4</v>
      </c>
      <c r="CB158">
        <v>1</v>
      </c>
      <c r="CC158">
        <v>117</v>
      </c>
      <c r="CD158">
        <v>1.5</v>
      </c>
      <c r="CE158">
        <v>286</v>
      </c>
      <c r="CH158">
        <v>1.3333333333333333</v>
      </c>
      <c r="CI158">
        <v>229.66666666666666</v>
      </c>
      <c r="CJ158">
        <v>2</v>
      </c>
      <c r="CK158">
        <v>492</v>
      </c>
      <c r="CL158">
        <v>1</v>
      </c>
      <c r="CM158">
        <v>92</v>
      </c>
      <c r="CP158">
        <v>1.5</v>
      </c>
      <c r="CQ158">
        <v>292</v>
      </c>
      <c r="CR158">
        <v>1.4</v>
      </c>
      <c r="CS158">
        <v>254.6</v>
      </c>
      <c r="CT158">
        <v>3.4</v>
      </c>
      <c r="CU158">
        <v>622.5</v>
      </c>
      <c r="CV158">
        <v>5</v>
      </c>
      <c r="CW158">
        <v>1186</v>
      </c>
      <c r="CX158">
        <v>2.5</v>
      </c>
      <c r="CY158">
        <v>336.5</v>
      </c>
      <c r="DB158">
        <v>3.3333333333333335</v>
      </c>
      <c r="DC158">
        <v>619.66666666666663</v>
      </c>
      <c r="DD158">
        <v>2</v>
      </c>
      <c r="DE158">
        <v>410</v>
      </c>
      <c r="DF158">
        <v>4</v>
      </c>
      <c r="DG158">
        <v>602</v>
      </c>
      <c r="DJ158">
        <v>3</v>
      </c>
      <c r="DK158">
        <v>506</v>
      </c>
      <c r="DL158">
        <v>3.2</v>
      </c>
      <c r="DM158">
        <v>574.20000000000005</v>
      </c>
      <c r="DN158">
        <v>3.2</v>
      </c>
      <c r="DO158">
        <v>574.20000000000005</v>
      </c>
      <c r="DP158">
        <v>3.3333333333333335</v>
      </c>
      <c r="DQ158">
        <v>606.4</v>
      </c>
      <c r="DR158">
        <v>3.0444444444444443</v>
      </c>
      <c r="DS158">
        <v>661.16216216216219</v>
      </c>
      <c r="DT158" s="2"/>
      <c r="DV158" s="2" t="s">
        <v>156</v>
      </c>
      <c r="DW158">
        <v>208.25</v>
      </c>
      <c r="DX158">
        <v>122.5</v>
      </c>
      <c r="DY158">
        <v>167.6</v>
      </c>
      <c r="DZ158">
        <v>165.9047619047619</v>
      </c>
      <c r="EA158">
        <v>172.5</v>
      </c>
      <c r="EB158">
        <v>197.125</v>
      </c>
      <c r="EC158">
        <v>140</v>
      </c>
      <c r="ED158">
        <v>167.16666666666666</v>
      </c>
    </row>
    <row r="159" spans="1:134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  <c r="DT159" s="2"/>
      <c r="DV159" s="2" t="s">
        <v>157</v>
      </c>
    </row>
    <row r="160" spans="1:134" x14ac:dyDescent="0.3">
      <c r="A160" s="2" t="s">
        <v>158</v>
      </c>
      <c r="B160">
        <v>7</v>
      </c>
      <c r="C160">
        <v>1732.4</v>
      </c>
      <c r="D160">
        <v>6</v>
      </c>
      <c r="E160">
        <v>1447.1111111111111</v>
      </c>
      <c r="F160">
        <v>5.7777777777777777</v>
      </c>
      <c r="G160">
        <v>1533.6666666666667</v>
      </c>
      <c r="H160">
        <v>6.2857142857142856</v>
      </c>
      <c r="I160">
        <v>1576.8214285714287</v>
      </c>
      <c r="J160">
        <v>5.5714285714285712</v>
      </c>
      <c r="K160">
        <v>1494.8571428571429</v>
      </c>
      <c r="L160">
        <v>5.5555555555555554</v>
      </c>
      <c r="M160">
        <v>1341.5555555555557</v>
      </c>
      <c r="N160">
        <v>6.3</v>
      </c>
      <c r="O160">
        <v>1629.4</v>
      </c>
      <c r="P160">
        <v>5.8461538461538458</v>
      </c>
      <c r="Q160">
        <v>1493.5384615384614</v>
      </c>
      <c r="R160">
        <v>6.0740740740740744</v>
      </c>
      <c r="S160">
        <v>1536.7222222222222</v>
      </c>
      <c r="T160">
        <v>1.7</v>
      </c>
      <c r="U160">
        <v>479.66666666666669</v>
      </c>
      <c r="V160">
        <v>1.8888888888888888</v>
      </c>
      <c r="W160">
        <v>711.2</v>
      </c>
      <c r="X160">
        <v>1.7777777777777777</v>
      </c>
      <c r="Y160">
        <v>626.33333333333337</v>
      </c>
      <c r="Z160">
        <v>1.7857142857142858</v>
      </c>
      <c r="AA160">
        <v>599.52941176470586</v>
      </c>
      <c r="AB160">
        <v>2.4285714285714284</v>
      </c>
      <c r="AC160">
        <v>571</v>
      </c>
      <c r="AD160">
        <v>1.6666666666666667</v>
      </c>
      <c r="AE160">
        <v>587.6</v>
      </c>
      <c r="AF160">
        <v>0.9</v>
      </c>
      <c r="AG160">
        <v>417.16666666666669</v>
      </c>
      <c r="AH160">
        <v>1.5769230769230769</v>
      </c>
      <c r="AI160">
        <v>524.33333333333337</v>
      </c>
      <c r="AJ160">
        <v>1.6851851851851851</v>
      </c>
      <c r="AK160">
        <v>560.85714285714289</v>
      </c>
      <c r="AL160">
        <v>3.8796296296296298</v>
      </c>
      <c r="AM160">
        <v>1152.9550561797753</v>
      </c>
      <c r="AN160">
        <v>2.8</v>
      </c>
      <c r="AO160">
        <v>780.9</v>
      </c>
      <c r="AP160">
        <v>2.8888888888888888</v>
      </c>
      <c r="AQ160">
        <v>778</v>
      </c>
      <c r="AR160">
        <v>2.3333333333333335</v>
      </c>
      <c r="AS160">
        <v>587</v>
      </c>
      <c r="AT160">
        <v>2.6785714285714284</v>
      </c>
      <c r="AU160">
        <v>717.64285714285711</v>
      </c>
      <c r="AV160">
        <v>2.5714285714285716</v>
      </c>
      <c r="AW160">
        <v>790.28571428571433</v>
      </c>
      <c r="AX160">
        <v>3.1111111111111112</v>
      </c>
      <c r="AY160">
        <v>774.66666666666663</v>
      </c>
      <c r="AZ160">
        <v>3.2</v>
      </c>
      <c r="BA160">
        <v>737.3</v>
      </c>
      <c r="BB160">
        <v>3</v>
      </c>
      <c r="BC160">
        <v>764.5</v>
      </c>
      <c r="BD160">
        <v>2.8333333333333335</v>
      </c>
      <c r="BE160">
        <v>740.2037037037037</v>
      </c>
      <c r="BF160">
        <v>2.8333333333333335</v>
      </c>
      <c r="BG160">
        <v>740.2037037037037</v>
      </c>
      <c r="BH160">
        <v>3.5308641975308643</v>
      </c>
      <c r="BI160">
        <v>997.09090909090912</v>
      </c>
      <c r="BL160">
        <v>6</v>
      </c>
      <c r="BM160">
        <v>1832</v>
      </c>
      <c r="BN160">
        <v>7</v>
      </c>
      <c r="BO160">
        <v>2024</v>
      </c>
      <c r="BP160">
        <v>6.5</v>
      </c>
      <c r="BQ160">
        <v>1928</v>
      </c>
      <c r="BR160">
        <v>7.333333333333333</v>
      </c>
      <c r="BS160">
        <v>1677</v>
      </c>
      <c r="BT160">
        <v>7</v>
      </c>
      <c r="BU160">
        <v>1672</v>
      </c>
      <c r="BX160">
        <v>7.25</v>
      </c>
      <c r="BY160">
        <v>1675.75</v>
      </c>
      <c r="BZ160">
        <v>7</v>
      </c>
      <c r="CA160">
        <v>1759.8333333333333</v>
      </c>
      <c r="CD160">
        <v>1</v>
      </c>
      <c r="CE160">
        <v>374</v>
      </c>
      <c r="CF160">
        <v>0</v>
      </c>
      <c r="CH160">
        <v>0.5</v>
      </c>
      <c r="CI160">
        <v>374</v>
      </c>
      <c r="CJ160">
        <v>1.6666666666666667</v>
      </c>
      <c r="CK160">
        <v>395</v>
      </c>
      <c r="CL160">
        <v>3</v>
      </c>
      <c r="CM160">
        <v>637</v>
      </c>
      <c r="CP160">
        <v>2</v>
      </c>
      <c r="CQ160">
        <v>475.66666666666669</v>
      </c>
      <c r="CR160">
        <v>1.5</v>
      </c>
      <c r="CS160">
        <v>450.25</v>
      </c>
      <c r="CT160">
        <v>4.25</v>
      </c>
      <c r="CU160">
        <v>1236</v>
      </c>
      <c r="CX160">
        <v>3</v>
      </c>
      <c r="CY160">
        <v>1011</v>
      </c>
      <c r="CZ160">
        <v>5</v>
      </c>
      <c r="DA160">
        <v>1285</v>
      </c>
      <c r="DB160">
        <v>4</v>
      </c>
      <c r="DC160">
        <v>1148</v>
      </c>
      <c r="DD160">
        <v>5</v>
      </c>
      <c r="DE160">
        <v>1202.3333333333333</v>
      </c>
      <c r="DF160">
        <v>3</v>
      </c>
      <c r="DG160">
        <v>800</v>
      </c>
      <c r="DJ160">
        <v>4.5</v>
      </c>
      <c r="DK160">
        <v>1101.75</v>
      </c>
      <c r="DL160">
        <v>4.333333333333333</v>
      </c>
      <c r="DM160">
        <v>1117.1666666666667</v>
      </c>
      <c r="DN160">
        <v>4.333333333333333</v>
      </c>
      <c r="DO160">
        <v>1117.1666666666667</v>
      </c>
      <c r="DP160">
        <v>4.2777777777777777</v>
      </c>
      <c r="DQ160">
        <v>1191.4375</v>
      </c>
      <c r="DR160">
        <v>3.6055555555555556</v>
      </c>
      <c r="DS160">
        <v>1016.6477987421383</v>
      </c>
      <c r="DT160" s="2"/>
      <c r="DV160" s="2" t="s">
        <v>158</v>
      </c>
      <c r="DW160">
        <v>260.28571428571428</v>
      </c>
      <c r="DX160">
        <v>196.4</v>
      </c>
      <c r="DY160">
        <v>256.33333333333331</v>
      </c>
      <c r="DZ160">
        <v>241.22222222222223</v>
      </c>
      <c r="EA160">
        <v>261.71428571428572</v>
      </c>
      <c r="EB160">
        <v>237.44444444444446</v>
      </c>
      <c r="EC160">
        <v>286.10000000000002</v>
      </c>
      <c r="ED160">
        <v>262.69230769230768</v>
      </c>
    </row>
    <row r="161" spans="1:134" x14ac:dyDescent="0.3">
      <c r="A161" s="2" t="s">
        <v>159</v>
      </c>
      <c r="B161">
        <v>3.75</v>
      </c>
      <c r="C161">
        <v>1053</v>
      </c>
      <c r="D161">
        <v>2</v>
      </c>
      <c r="E161">
        <v>622.71428571428567</v>
      </c>
      <c r="F161">
        <v>2.3333333333333335</v>
      </c>
      <c r="G161">
        <v>833.5</v>
      </c>
      <c r="H161">
        <v>2.6296296296296298</v>
      </c>
      <c r="I161">
        <v>836.55</v>
      </c>
      <c r="J161">
        <v>2</v>
      </c>
      <c r="K161">
        <v>758.8</v>
      </c>
      <c r="L161">
        <v>3.4444444444444446</v>
      </c>
      <c r="M161">
        <v>1430.1666666666667</v>
      </c>
      <c r="N161">
        <v>1.1111111111111112</v>
      </c>
      <c r="O161">
        <v>331.16666666666669</v>
      </c>
      <c r="P161">
        <v>2.1923076923076925</v>
      </c>
      <c r="Q161">
        <v>844.82352941176475</v>
      </c>
      <c r="R161">
        <v>2.4150943396226414</v>
      </c>
      <c r="S161">
        <v>840.35135135135135</v>
      </c>
      <c r="T161">
        <v>1</v>
      </c>
      <c r="U161">
        <v>341.4</v>
      </c>
      <c r="V161">
        <v>3.7</v>
      </c>
      <c r="W161">
        <v>1096.4285714285713</v>
      </c>
      <c r="X161">
        <v>3.4444444444444446</v>
      </c>
      <c r="Y161">
        <v>1346.8333333333333</v>
      </c>
      <c r="Z161">
        <v>2.8148148148148149</v>
      </c>
      <c r="AA161">
        <v>970.16666666666663</v>
      </c>
      <c r="AB161">
        <v>3.25</v>
      </c>
      <c r="AC161">
        <v>1392.5</v>
      </c>
      <c r="AD161">
        <v>3</v>
      </c>
      <c r="AE161">
        <v>1343.2</v>
      </c>
      <c r="AF161">
        <v>3.3333333333333335</v>
      </c>
      <c r="AG161">
        <v>1359.1666666666667</v>
      </c>
      <c r="AH161">
        <v>3.1923076923076925</v>
      </c>
      <c r="AI161">
        <v>1362.7333333333333</v>
      </c>
      <c r="AJ161">
        <v>3</v>
      </c>
      <c r="AK161">
        <v>1148.6060606060605</v>
      </c>
      <c r="AL161">
        <v>2.7075471698113209</v>
      </c>
      <c r="AM161">
        <v>985.67142857142858</v>
      </c>
      <c r="AN161">
        <v>1.125</v>
      </c>
      <c r="AO161">
        <v>670.33333333333337</v>
      </c>
      <c r="AP161">
        <v>2.6</v>
      </c>
      <c r="AQ161">
        <v>970</v>
      </c>
      <c r="AR161">
        <v>1.6666666666666667</v>
      </c>
      <c r="AS161">
        <v>690</v>
      </c>
      <c r="AT161">
        <v>1.8518518518518519</v>
      </c>
      <c r="AU161">
        <v>816.73333333333335</v>
      </c>
      <c r="AV161">
        <v>1.5</v>
      </c>
      <c r="AW161">
        <v>458.2</v>
      </c>
      <c r="AX161">
        <v>1.7777777777777777</v>
      </c>
      <c r="AY161">
        <v>601.57142857142856</v>
      </c>
      <c r="AZ161">
        <v>0.88888888888888884</v>
      </c>
      <c r="BA161">
        <v>484</v>
      </c>
      <c r="BB161">
        <v>1.3846153846153846</v>
      </c>
      <c r="BC161">
        <v>527.375</v>
      </c>
      <c r="BD161">
        <v>1.6226415094339623</v>
      </c>
      <c r="BE161">
        <v>667.38709677419354</v>
      </c>
      <c r="BF161">
        <v>1.6226415094339623</v>
      </c>
      <c r="BG161">
        <v>667.38709677419354</v>
      </c>
      <c r="BH161">
        <v>2.3459119496855347</v>
      </c>
      <c r="BI161">
        <v>887.98019801980195</v>
      </c>
      <c r="BJ161">
        <v>5</v>
      </c>
      <c r="BK161">
        <v>1593.5</v>
      </c>
      <c r="BN161">
        <v>3</v>
      </c>
      <c r="BO161">
        <v>876</v>
      </c>
      <c r="BP161">
        <v>4.333333333333333</v>
      </c>
      <c r="BQ161">
        <v>1354.3333333333333</v>
      </c>
      <c r="BR161">
        <v>1</v>
      </c>
      <c r="BS161">
        <v>499</v>
      </c>
      <c r="BT161">
        <v>3</v>
      </c>
      <c r="BU161">
        <v>421</v>
      </c>
      <c r="BV161">
        <v>1</v>
      </c>
      <c r="BW161">
        <v>198</v>
      </c>
      <c r="BX161">
        <v>1.5</v>
      </c>
      <c r="BY161">
        <v>372.66666666666669</v>
      </c>
      <c r="BZ161">
        <v>2.7142857142857144</v>
      </c>
      <c r="CA161">
        <v>863.5</v>
      </c>
      <c r="CB161">
        <v>1.5</v>
      </c>
      <c r="CC161">
        <v>199</v>
      </c>
      <c r="CF161">
        <v>5</v>
      </c>
      <c r="CG161">
        <v>1213</v>
      </c>
      <c r="CH161">
        <v>2.6666666666666665</v>
      </c>
      <c r="CI161">
        <v>537</v>
      </c>
      <c r="CJ161">
        <v>6</v>
      </c>
      <c r="CK161">
        <v>1399</v>
      </c>
      <c r="CL161">
        <v>5</v>
      </c>
      <c r="CM161">
        <v>1523</v>
      </c>
      <c r="CN161">
        <v>8</v>
      </c>
      <c r="CO161">
        <v>1778</v>
      </c>
      <c r="CP161">
        <v>6.25</v>
      </c>
      <c r="CQ161">
        <v>1524.75</v>
      </c>
      <c r="CR161">
        <v>4.7142857142857144</v>
      </c>
      <c r="CS161">
        <v>1101.4285714285713</v>
      </c>
      <c r="CT161">
        <v>3.7142857142857144</v>
      </c>
      <c r="CU161">
        <v>991.61538461538464</v>
      </c>
      <c r="CV161">
        <v>6.5</v>
      </c>
      <c r="CW161">
        <v>2151.5</v>
      </c>
      <c r="CZ161">
        <v>3</v>
      </c>
      <c r="DA161">
        <v>704</v>
      </c>
      <c r="DB161">
        <v>5.333333333333333</v>
      </c>
      <c r="DC161">
        <v>1669</v>
      </c>
      <c r="DD161">
        <v>4.5</v>
      </c>
      <c r="DE161">
        <v>1218.5</v>
      </c>
      <c r="DF161">
        <v>2</v>
      </c>
      <c r="DG161">
        <v>249</v>
      </c>
      <c r="DH161">
        <v>5</v>
      </c>
      <c r="DI161">
        <v>937</v>
      </c>
      <c r="DJ161">
        <v>4</v>
      </c>
      <c r="DK161">
        <v>905.75</v>
      </c>
      <c r="DL161">
        <v>4.5714285714285712</v>
      </c>
      <c r="DM161">
        <v>1232.8571428571429</v>
      </c>
      <c r="DN161">
        <v>4.5714285714285712</v>
      </c>
      <c r="DO161">
        <v>1232.8571428571429</v>
      </c>
      <c r="DP161">
        <v>4</v>
      </c>
      <c r="DQ161">
        <v>1076.05</v>
      </c>
      <c r="DR161">
        <v>2.5388888888888888</v>
      </c>
      <c r="DS161">
        <v>919.06611570247935</v>
      </c>
      <c r="DT161" s="2"/>
      <c r="DV161" s="2" t="s">
        <v>159</v>
      </c>
      <c r="DW161">
        <v>319.25</v>
      </c>
      <c r="DX161">
        <v>311.8</v>
      </c>
      <c r="DY161">
        <v>318.33333333333331</v>
      </c>
      <c r="DZ161">
        <v>316.39999999999998</v>
      </c>
      <c r="EA161">
        <v>218.8</v>
      </c>
      <c r="EB161">
        <v>262.16666666666669</v>
      </c>
      <c r="EC161">
        <v>162.16666666666666</v>
      </c>
      <c r="ED161">
        <v>214.11764705882354</v>
      </c>
    </row>
    <row r="162" spans="1:134" x14ac:dyDescent="0.3">
      <c r="A162" s="2" t="s">
        <v>160</v>
      </c>
      <c r="B162">
        <v>1.6</v>
      </c>
      <c r="C162">
        <v>594.33333333333337</v>
      </c>
      <c r="D162">
        <v>0.7142857142857143</v>
      </c>
      <c r="E162">
        <v>623</v>
      </c>
      <c r="F162">
        <v>2</v>
      </c>
      <c r="G162">
        <v>555.57142857142856</v>
      </c>
      <c r="H162">
        <v>1.5185185185185186</v>
      </c>
      <c r="I162">
        <v>580.06666666666672</v>
      </c>
      <c r="J162">
        <v>1.9</v>
      </c>
      <c r="K162">
        <v>644</v>
      </c>
      <c r="L162">
        <v>1.1000000000000001</v>
      </c>
      <c r="M162">
        <v>444.4</v>
      </c>
      <c r="N162">
        <v>1.625</v>
      </c>
      <c r="O162">
        <v>748</v>
      </c>
      <c r="P162">
        <v>1.5357142857142858</v>
      </c>
      <c r="Q162">
        <v>602.42857142857144</v>
      </c>
      <c r="R162">
        <v>1.5272727272727273</v>
      </c>
      <c r="S162">
        <v>590.86206896551721</v>
      </c>
      <c r="T162">
        <v>1.4</v>
      </c>
      <c r="U162">
        <v>473.8</v>
      </c>
      <c r="V162">
        <v>1.2857142857142858</v>
      </c>
      <c r="W162">
        <v>806</v>
      </c>
      <c r="X162">
        <v>2.7</v>
      </c>
      <c r="Y162">
        <v>695.16666666666663</v>
      </c>
      <c r="Z162">
        <v>1.8518518518518519</v>
      </c>
      <c r="AA162">
        <v>639.85714285714289</v>
      </c>
      <c r="AB162">
        <v>2</v>
      </c>
      <c r="AC162">
        <v>660.83333333333337</v>
      </c>
      <c r="AD162">
        <v>1.6</v>
      </c>
      <c r="AE162">
        <v>618.20000000000005</v>
      </c>
      <c r="AF162">
        <v>0.875</v>
      </c>
      <c r="AG162">
        <v>449.33333333333331</v>
      </c>
      <c r="AH162">
        <v>1.5357142857142858</v>
      </c>
      <c r="AI162">
        <v>600.28571428571433</v>
      </c>
      <c r="AJ162">
        <v>1.6909090909090909</v>
      </c>
      <c r="AK162">
        <v>620.07142857142856</v>
      </c>
      <c r="AL162">
        <v>1.6090909090909091</v>
      </c>
      <c r="AM162">
        <v>605.21052631578948</v>
      </c>
      <c r="AN162">
        <v>0.4</v>
      </c>
      <c r="AO162">
        <v>162.66666666666666</v>
      </c>
      <c r="AP162">
        <v>0.42857142857142855</v>
      </c>
      <c r="AQ162">
        <v>419</v>
      </c>
      <c r="AR162">
        <v>1.3</v>
      </c>
      <c r="AS162">
        <v>326.42857142857144</v>
      </c>
      <c r="AT162">
        <v>0.7407407407407407</v>
      </c>
      <c r="AU162">
        <v>300.91666666666669</v>
      </c>
      <c r="AV162">
        <v>0.8</v>
      </c>
      <c r="AW162">
        <v>305.75</v>
      </c>
      <c r="AX162">
        <v>0.6</v>
      </c>
      <c r="AY162">
        <v>303</v>
      </c>
      <c r="AZ162">
        <v>1</v>
      </c>
      <c r="BA162">
        <v>343.25</v>
      </c>
      <c r="BB162">
        <v>0.7857142857142857</v>
      </c>
      <c r="BC162">
        <v>318.63636363636363</v>
      </c>
      <c r="BD162">
        <v>0.76363636363636367</v>
      </c>
      <c r="BE162">
        <v>309.39130434782606</v>
      </c>
      <c r="BF162">
        <v>0.76363636363636367</v>
      </c>
      <c r="BG162">
        <v>309.39130434782606</v>
      </c>
      <c r="BH162">
        <v>1.3272727272727274</v>
      </c>
      <c r="BI162">
        <v>520.16250000000002</v>
      </c>
      <c r="BL162">
        <v>5.333333333333333</v>
      </c>
      <c r="BM162">
        <v>1096.3333333333333</v>
      </c>
      <c r="BP162">
        <v>5.333333333333333</v>
      </c>
      <c r="BQ162">
        <v>1096.3333333333333</v>
      </c>
      <c r="BV162">
        <v>1</v>
      </c>
      <c r="BW162">
        <v>256.5</v>
      </c>
      <c r="BX162">
        <v>1</v>
      </c>
      <c r="BY162">
        <v>256.5</v>
      </c>
      <c r="BZ162">
        <v>3.6</v>
      </c>
      <c r="CA162">
        <v>760.4</v>
      </c>
      <c r="CD162">
        <v>1.6666666666666667</v>
      </c>
      <c r="CE162">
        <v>376.5</v>
      </c>
      <c r="CH162">
        <v>1.6666666666666667</v>
      </c>
      <c r="CI162">
        <v>376.5</v>
      </c>
      <c r="CN162">
        <v>3.5</v>
      </c>
      <c r="CO162">
        <v>601</v>
      </c>
      <c r="CP162">
        <v>3.5</v>
      </c>
      <c r="CQ162">
        <v>601</v>
      </c>
      <c r="CR162">
        <v>2.4</v>
      </c>
      <c r="CS162">
        <v>488.75</v>
      </c>
      <c r="CT162">
        <v>3</v>
      </c>
      <c r="CU162">
        <v>639.66666666666663</v>
      </c>
      <c r="CX162">
        <v>1.6666666666666667</v>
      </c>
      <c r="CY162">
        <v>399</v>
      </c>
      <c r="DB162">
        <v>1.6666666666666667</v>
      </c>
      <c r="DC162">
        <v>399</v>
      </c>
      <c r="DH162">
        <v>3.5</v>
      </c>
      <c r="DI162">
        <v>1081</v>
      </c>
      <c r="DJ162">
        <v>3.5</v>
      </c>
      <c r="DK162">
        <v>1081</v>
      </c>
      <c r="DL162">
        <v>2.4</v>
      </c>
      <c r="DM162">
        <v>626.33333333333337</v>
      </c>
      <c r="DN162">
        <v>2.4</v>
      </c>
      <c r="DO162">
        <v>626.33333333333337</v>
      </c>
      <c r="DP162">
        <v>2.8</v>
      </c>
      <c r="DQ162">
        <v>636.33333333333337</v>
      </c>
      <c r="DR162">
        <v>1.45</v>
      </c>
      <c r="DS162">
        <v>535.31521739130437</v>
      </c>
      <c r="DT162" s="2"/>
      <c r="DV162" s="2" t="s">
        <v>160</v>
      </c>
      <c r="DW162">
        <v>247.33333333333334</v>
      </c>
      <c r="DX162">
        <v>204</v>
      </c>
      <c r="DY162">
        <v>243.33333333333334</v>
      </c>
      <c r="DZ162">
        <v>231</v>
      </c>
      <c r="EA162">
        <v>159</v>
      </c>
      <c r="EB162">
        <v>191.6</v>
      </c>
      <c r="EC162">
        <v>170.75</v>
      </c>
      <c r="ED162">
        <v>174</v>
      </c>
    </row>
    <row r="163" spans="1:134" x14ac:dyDescent="0.3">
      <c r="A163" s="2" t="s">
        <v>161</v>
      </c>
      <c r="B163">
        <v>3.9</v>
      </c>
      <c r="C163">
        <v>1315.9</v>
      </c>
      <c r="D163">
        <v>4.666666666666667</v>
      </c>
      <c r="E163">
        <v>1473.375</v>
      </c>
      <c r="F163">
        <v>5.1111111111111107</v>
      </c>
      <c r="G163">
        <v>1640.8888888888889</v>
      </c>
      <c r="H163">
        <v>4.5357142857142856</v>
      </c>
      <c r="I163">
        <v>1470.8888888888889</v>
      </c>
      <c r="J163">
        <v>3.8</v>
      </c>
      <c r="K163">
        <v>1202.8</v>
      </c>
      <c r="L163">
        <v>3.625</v>
      </c>
      <c r="M163">
        <v>1168.4285714285713</v>
      </c>
      <c r="N163">
        <v>2.8888888888888888</v>
      </c>
      <c r="O163">
        <v>836.77777777777783</v>
      </c>
      <c r="P163">
        <v>3.4444444444444446</v>
      </c>
      <c r="Q163">
        <v>1066.8461538461538</v>
      </c>
      <c r="R163">
        <v>4</v>
      </c>
      <c r="S163">
        <v>1272.6792452830189</v>
      </c>
      <c r="T163">
        <v>2.4</v>
      </c>
      <c r="U163">
        <v>1269.3333333333333</v>
      </c>
      <c r="V163">
        <v>2.8888888888888888</v>
      </c>
      <c r="W163">
        <v>953.125</v>
      </c>
      <c r="X163">
        <v>2.1111111111111112</v>
      </c>
      <c r="Y163">
        <v>883</v>
      </c>
      <c r="Z163">
        <v>2.4642857142857144</v>
      </c>
      <c r="AA163">
        <v>1026.95</v>
      </c>
      <c r="AB163">
        <v>3</v>
      </c>
      <c r="AC163">
        <v>1252</v>
      </c>
      <c r="AD163">
        <v>3.125</v>
      </c>
      <c r="AE163">
        <v>1051.5714285714287</v>
      </c>
      <c r="AF163">
        <v>3.5555555555555554</v>
      </c>
      <c r="AG163">
        <v>1147</v>
      </c>
      <c r="AH163">
        <v>3.2222222222222223</v>
      </c>
      <c r="AI163">
        <v>1150.0454545454545</v>
      </c>
      <c r="AJ163">
        <v>2.8363636363636364</v>
      </c>
      <c r="AK163">
        <v>1091.4285714285713</v>
      </c>
      <c r="AL163">
        <v>3.418181818181818</v>
      </c>
      <c r="AM163">
        <v>1192.5473684210526</v>
      </c>
      <c r="AN163">
        <v>2.1</v>
      </c>
      <c r="AO163">
        <v>873.5</v>
      </c>
      <c r="AP163">
        <v>1.4444444444444444</v>
      </c>
      <c r="AQ163">
        <v>652</v>
      </c>
      <c r="AR163">
        <v>1.8888888888888888</v>
      </c>
      <c r="AS163">
        <v>811.66666666666663</v>
      </c>
      <c r="AT163">
        <v>1.8214285714285714</v>
      </c>
      <c r="AU163">
        <v>782</v>
      </c>
      <c r="AV163">
        <v>2.2000000000000002</v>
      </c>
      <c r="AW163">
        <v>744.875</v>
      </c>
      <c r="AX163">
        <v>1.25</v>
      </c>
      <c r="AY163">
        <v>465.71428571428572</v>
      </c>
      <c r="AZ163">
        <v>1.2222222222222223</v>
      </c>
      <c r="BA163">
        <v>577.33333333333337</v>
      </c>
      <c r="BB163">
        <v>1.5925925925925926</v>
      </c>
      <c r="BC163">
        <v>603.95238095238096</v>
      </c>
      <c r="BD163">
        <v>1.709090909090909</v>
      </c>
      <c r="BE163">
        <v>692.97619047619048</v>
      </c>
      <c r="BF163">
        <v>1.709090909090909</v>
      </c>
      <c r="BG163">
        <v>692.97619047619048</v>
      </c>
      <c r="BH163">
        <v>2.8484848484848486</v>
      </c>
      <c r="BI163">
        <v>1039.3941605839416</v>
      </c>
      <c r="BL163">
        <v>6</v>
      </c>
      <c r="BM163">
        <v>1768</v>
      </c>
      <c r="BN163">
        <v>7</v>
      </c>
      <c r="BO163">
        <v>1987</v>
      </c>
      <c r="BP163">
        <v>6.5</v>
      </c>
      <c r="BQ163">
        <v>1877.5</v>
      </c>
      <c r="BT163">
        <v>0.5</v>
      </c>
      <c r="BU163">
        <v>107</v>
      </c>
      <c r="BV163">
        <v>3</v>
      </c>
      <c r="BW163">
        <v>436</v>
      </c>
      <c r="BX163">
        <v>1.3333333333333333</v>
      </c>
      <c r="BY163">
        <v>271.5</v>
      </c>
      <c r="BZ163">
        <v>3.4</v>
      </c>
      <c r="CA163">
        <v>1074.5</v>
      </c>
      <c r="CD163">
        <v>1</v>
      </c>
      <c r="CE163">
        <v>159</v>
      </c>
      <c r="CF163">
        <v>1</v>
      </c>
      <c r="CG163">
        <v>122</v>
      </c>
      <c r="CH163">
        <v>1</v>
      </c>
      <c r="CI163">
        <v>140.5</v>
      </c>
      <c r="CL163">
        <v>6.5</v>
      </c>
      <c r="CM163">
        <v>1997</v>
      </c>
      <c r="CN163">
        <v>4</v>
      </c>
      <c r="CO163">
        <v>635</v>
      </c>
      <c r="CP163">
        <v>5.666666666666667</v>
      </c>
      <c r="CQ163">
        <v>1543</v>
      </c>
      <c r="CR163">
        <v>3.8</v>
      </c>
      <c r="CS163">
        <v>982</v>
      </c>
      <c r="CT163">
        <v>3.6</v>
      </c>
      <c r="CU163">
        <v>1023.1111111111111</v>
      </c>
      <c r="CX163">
        <v>5</v>
      </c>
      <c r="CY163">
        <v>1814</v>
      </c>
      <c r="CZ163">
        <v>7</v>
      </c>
      <c r="DA163">
        <v>2093</v>
      </c>
      <c r="DB163">
        <v>6</v>
      </c>
      <c r="DC163">
        <v>1953.5</v>
      </c>
      <c r="DF163">
        <v>3</v>
      </c>
      <c r="DG163">
        <v>937</v>
      </c>
      <c r="DH163">
        <v>5</v>
      </c>
      <c r="DI163">
        <v>1696</v>
      </c>
      <c r="DJ163">
        <v>3.6666666666666665</v>
      </c>
      <c r="DK163">
        <v>1190</v>
      </c>
      <c r="DL163">
        <v>4.5999999999999996</v>
      </c>
      <c r="DM163">
        <v>1495.4</v>
      </c>
      <c r="DN163">
        <v>4.5999999999999996</v>
      </c>
      <c r="DO163">
        <v>1495.4</v>
      </c>
      <c r="DP163">
        <v>3.9333333333333331</v>
      </c>
      <c r="DQ163">
        <v>1191.7857142857142</v>
      </c>
      <c r="DR163">
        <v>2.9388888888888891</v>
      </c>
      <c r="DS163">
        <v>1053.523178807947</v>
      </c>
      <c r="DT163" s="2"/>
      <c r="DV163" s="2" t="s">
        <v>161</v>
      </c>
      <c r="DW163">
        <v>288</v>
      </c>
      <c r="DX163">
        <v>279.14285714285717</v>
      </c>
      <c r="DY163">
        <v>251.25</v>
      </c>
      <c r="DZ163">
        <v>271.81818181818181</v>
      </c>
      <c r="EA163">
        <v>276.3</v>
      </c>
      <c r="EB163">
        <v>246.85714285714286</v>
      </c>
      <c r="EC163">
        <v>306.44444444444446</v>
      </c>
      <c r="ED163">
        <v>278.80769230769232</v>
      </c>
    </row>
    <row r="164" spans="1:134" x14ac:dyDescent="0.3">
      <c r="A164" s="2" t="s">
        <v>162</v>
      </c>
      <c r="B164">
        <v>3.875</v>
      </c>
      <c r="C164">
        <v>652.625</v>
      </c>
      <c r="D164">
        <v>3.3</v>
      </c>
      <c r="E164">
        <v>474.1</v>
      </c>
      <c r="F164">
        <v>3.3333333333333335</v>
      </c>
      <c r="G164">
        <v>538.22222222222217</v>
      </c>
      <c r="H164">
        <v>3.4814814814814814</v>
      </c>
      <c r="I164">
        <v>548.37037037037032</v>
      </c>
      <c r="J164">
        <v>3.8888888888888888</v>
      </c>
      <c r="K164">
        <v>553.88888888888891</v>
      </c>
      <c r="L164">
        <v>4</v>
      </c>
      <c r="M164">
        <v>512.25</v>
      </c>
      <c r="N164">
        <v>3.2</v>
      </c>
      <c r="O164">
        <v>543.125</v>
      </c>
      <c r="P164">
        <v>3.6666666666666665</v>
      </c>
      <c r="Q164">
        <v>537.12</v>
      </c>
      <c r="R164">
        <v>3.574074074074074</v>
      </c>
      <c r="S164">
        <v>542.96153846153845</v>
      </c>
      <c r="T164">
        <v>2.375</v>
      </c>
      <c r="U164">
        <v>385.85714285714283</v>
      </c>
      <c r="V164">
        <v>3.5</v>
      </c>
      <c r="W164">
        <v>567.6</v>
      </c>
      <c r="X164">
        <v>2.8888888888888888</v>
      </c>
      <c r="Y164">
        <v>517.125</v>
      </c>
      <c r="Z164">
        <v>2.9629629629629628</v>
      </c>
      <c r="AA164">
        <v>500.56</v>
      </c>
      <c r="AB164">
        <v>2</v>
      </c>
      <c r="AC164">
        <v>391.375</v>
      </c>
      <c r="AD164">
        <v>2.375</v>
      </c>
      <c r="AE164">
        <v>388</v>
      </c>
      <c r="AF164">
        <v>3.1</v>
      </c>
      <c r="AG164">
        <v>629.875</v>
      </c>
      <c r="AH164">
        <v>2.5185185185185186</v>
      </c>
      <c r="AI164">
        <v>473.30434782608694</v>
      </c>
      <c r="AJ164">
        <v>2.7407407407407409</v>
      </c>
      <c r="AK164">
        <v>487.5</v>
      </c>
      <c r="AL164">
        <v>3.1574074074074074</v>
      </c>
      <c r="AM164">
        <v>516.34</v>
      </c>
      <c r="AN164">
        <v>2.375</v>
      </c>
      <c r="AO164">
        <v>432.85714285714283</v>
      </c>
      <c r="AP164">
        <v>3</v>
      </c>
      <c r="AQ164">
        <v>494.4</v>
      </c>
      <c r="AR164">
        <v>2.5555555555555554</v>
      </c>
      <c r="AS164">
        <v>367.55555555555554</v>
      </c>
      <c r="AT164">
        <v>2.6666666666666665</v>
      </c>
      <c r="AU164">
        <v>433.92307692307691</v>
      </c>
      <c r="AV164">
        <v>3.3333333333333335</v>
      </c>
      <c r="AW164">
        <v>478.77777777777777</v>
      </c>
      <c r="AX164">
        <v>2.625</v>
      </c>
      <c r="AY164">
        <v>407.375</v>
      </c>
      <c r="AZ164">
        <v>2.2999999999999998</v>
      </c>
      <c r="BA164">
        <v>308.39999999999998</v>
      </c>
      <c r="BB164">
        <v>2.7407407407407409</v>
      </c>
      <c r="BC164">
        <v>394.51851851851853</v>
      </c>
      <c r="BD164">
        <v>2.7037037037037037</v>
      </c>
      <c r="BE164">
        <v>413.84905660377359</v>
      </c>
      <c r="BF164">
        <v>2.7037037037037037</v>
      </c>
      <c r="BG164">
        <v>413.84905660377359</v>
      </c>
      <c r="BH164">
        <v>3.0061728395061729</v>
      </c>
      <c r="BI164">
        <v>480.83660130718954</v>
      </c>
      <c r="BJ164">
        <v>2</v>
      </c>
      <c r="BK164">
        <v>371</v>
      </c>
      <c r="BN164">
        <v>4</v>
      </c>
      <c r="BO164">
        <v>890</v>
      </c>
      <c r="BP164">
        <v>2.6666666666666665</v>
      </c>
      <c r="BQ164">
        <v>544</v>
      </c>
      <c r="BR164">
        <v>3</v>
      </c>
      <c r="BS164">
        <v>457</v>
      </c>
      <c r="BT164">
        <v>2</v>
      </c>
      <c r="BU164">
        <v>293</v>
      </c>
      <c r="BX164">
        <v>2.3333333333333335</v>
      </c>
      <c r="BY164">
        <v>347.66666666666669</v>
      </c>
      <c r="BZ164">
        <v>2.5</v>
      </c>
      <c r="CA164">
        <v>445.83333333333331</v>
      </c>
      <c r="CB164">
        <v>4</v>
      </c>
      <c r="CC164">
        <v>605.5</v>
      </c>
      <c r="CF164">
        <v>2</v>
      </c>
      <c r="CG164">
        <v>313</v>
      </c>
      <c r="CH164">
        <v>3.3333333333333335</v>
      </c>
      <c r="CI164">
        <v>508</v>
      </c>
      <c r="CJ164">
        <v>3</v>
      </c>
      <c r="CK164">
        <v>639</v>
      </c>
      <c r="CL164">
        <v>6</v>
      </c>
      <c r="CM164">
        <v>769.5</v>
      </c>
      <c r="CP164">
        <v>5</v>
      </c>
      <c r="CQ164">
        <v>726</v>
      </c>
      <c r="CR164">
        <v>4.166666666666667</v>
      </c>
      <c r="CS164">
        <v>617</v>
      </c>
      <c r="CT164">
        <v>3.3333333333333335</v>
      </c>
      <c r="CU164">
        <v>531.41666666666663</v>
      </c>
      <c r="CV164">
        <v>4.5</v>
      </c>
      <c r="CW164">
        <v>576</v>
      </c>
      <c r="CZ164">
        <v>5</v>
      </c>
      <c r="DA164">
        <v>789</v>
      </c>
      <c r="DB164">
        <v>4.666666666666667</v>
      </c>
      <c r="DC164">
        <v>647</v>
      </c>
      <c r="DD164">
        <v>7</v>
      </c>
      <c r="DE164">
        <v>1266</v>
      </c>
      <c r="DF164">
        <v>3</v>
      </c>
      <c r="DG164">
        <v>473.5</v>
      </c>
      <c r="DJ164">
        <v>4.333333333333333</v>
      </c>
      <c r="DK164">
        <v>737.66666666666663</v>
      </c>
      <c r="DL164">
        <v>4.5</v>
      </c>
      <c r="DM164">
        <v>692.33333333333337</v>
      </c>
      <c r="DN164">
        <v>4.5</v>
      </c>
      <c r="DO164">
        <v>692.33333333333337</v>
      </c>
      <c r="DP164">
        <v>3.7222222222222223</v>
      </c>
      <c r="DQ164">
        <v>585.05555555555554</v>
      </c>
      <c r="DR164">
        <v>3.0777777777777779</v>
      </c>
      <c r="DS164">
        <v>491.80701754385967</v>
      </c>
      <c r="DT164" s="2"/>
      <c r="DV164" s="2" t="s">
        <v>162</v>
      </c>
      <c r="DW164">
        <v>146.875</v>
      </c>
      <c r="DX164">
        <v>149.14285714285714</v>
      </c>
      <c r="DY164">
        <v>167.25</v>
      </c>
      <c r="DZ164">
        <v>154.65217391304347</v>
      </c>
      <c r="EA164">
        <v>131.88888888888889</v>
      </c>
      <c r="EB164">
        <v>116.875</v>
      </c>
      <c r="EC164">
        <v>176.625</v>
      </c>
      <c r="ED164">
        <v>141.4</v>
      </c>
    </row>
    <row r="165" spans="1:134" x14ac:dyDescent="0.3">
      <c r="A165" s="2" t="s">
        <v>163</v>
      </c>
      <c r="B165">
        <v>1.5555555555555556</v>
      </c>
      <c r="C165">
        <v>621.83333333333337</v>
      </c>
      <c r="D165">
        <v>2.9</v>
      </c>
      <c r="E165">
        <v>1053.4285714285713</v>
      </c>
      <c r="F165">
        <v>4.5</v>
      </c>
      <c r="G165">
        <v>1355.25</v>
      </c>
      <c r="H165">
        <v>3.0344827586206895</v>
      </c>
      <c r="I165">
        <v>1045.0952380952381</v>
      </c>
      <c r="J165">
        <v>3.2222222222222223</v>
      </c>
      <c r="K165">
        <v>1477</v>
      </c>
      <c r="L165">
        <v>2.5</v>
      </c>
      <c r="M165">
        <v>1066.5</v>
      </c>
      <c r="N165">
        <v>3.2</v>
      </c>
      <c r="O165">
        <v>1801.4</v>
      </c>
      <c r="P165">
        <v>2.9655172413793105</v>
      </c>
      <c r="Q165">
        <v>1424.4375</v>
      </c>
      <c r="R165">
        <v>3</v>
      </c>
      <c r="S165">
        <v>1209.1351351351352</v>
      </c>
      <c r="T165">
        <v>3.5555555555555554</v>
      </c>
      <c r="U165">
        <v>1321</v>
      </c>
      <c r="V165">
        <v>2.5</v>
      </c>
      <c r="W165">
        <v>1048.5714285714287</v>
      </c>
      <c r="X165">
        <v>2.1</v>
      </c>
      <c r="Y165">
        <v>951.83333333333337</v>
      </c>
      <c r="Z165">
        <v>2.6896551724137931</v>
      </c>
      <c r="AA165">
        <v>1104.0526315789473</v>
      </c>
      <c r="AB165">
        <v>4.2222222222222223</v>
      </c>
      <c r="AC165">
        <v>1282.5</v>
      </c>
      <c r="AD165">
        <v>3.3</v>
      </c>
      <c r="AE165">
        <v>1129.7142857142858</v>
      </c>
      <c r="AF165">
        <v>2.2999999999999998</v>
      </c>
      <c r="AG165">
        <v>1393.4</v>
      </c>
      <c r="AH165">
        <v>3.2413793103448274</v>
      </c>
      <c r="AI165">
        <v>1256.75</v>
      </c>
      <c r="AJ165">
        <v>2.9655172413793105</v>
      </c>
      <c r="AK165">
        <v>1182.3589743589744</v>
      </c>
      <c r="AL165">
        <v>2.9827586206896552</v>
      </c>
      <c r="AM165">
        <v>1195.3947368421052</v>
      </c>
      <c r="AN165">
        <v>1.5555555555555556</v>
      </c>
      <c r="AO165">
        <v>615.83333333333337</v>
      </c>
      <c r="AP165">
        <v>1.6</v>
      </c>
      <c r="AQ165">
        <v>523.14285714285711</v>
      </c>
      <c r="AR165">
        <v>2</v>
      </c>
      <c r="AS165">
        <v>762</v>
      </c>
      <c r="AT165">
        <v>1.7241379310344827</v>
      </c>
      <c r="AU165">
        <v>634.54999999999995</v>
      </c>
      <c r="AV165">
        <v>2.4444444444444446</v>
      </c>
      <c r="AW165">
        <v>672.85714285714289</v>
      </c>
      <c r="AX165">
        <v>1.7</v>
      </c>
      <c r="AY165">
        <v>600.42857142857144</v>
      </c>
      <c r="AZ165">
        <v>2.1</v>
      </c>
      <c r="BA165">
        <v>849.28571428571433</v>
      </c>
      <c r="BB165">
        <v>2.0689655172413794</v>
      </c>
      <c r="BC165">
        <v>707.52380952380952</v>
      </c>
      <c r="BD165">
        <v>1.896551724137931</v>
      </c>
      <c r="BE165">
        <v>671.92682926829264</v>
      </c>
      <c r="BF165">
        <v>1.896551724137931</v>
      </c>
      <c r="BG165">
        <v>671.92682926829264</v>
      </c>
      <c r="BH165">
        <v>2.6206896551724137</v>
      </c>
      <c r="BI165">
        <v>1011.957264957265</v>
      </c>
      <c r="BJ165">
        <v>0</v>
      </c>
      <c r="BP165">
        <v>0</v>
      </c>
      <c r="BR165">
        <v>0</v>
      </c>
      <c r="BX165">
        <v>0</v>
      </c>
      <c r="BZ165">
        <v>0</v>
      </c>
      <c r="CB165">
        <v>1</v>
      </c>
      <c r="CC165">
        <v>387</v>
      </c>
      <c r="CH165">
        <v>1</v>
      </c>
      <c r="CI165">
        <v>387</v>
      </c>
      <c r="CJ165">
        <v>0</v>
      </c>
      <c r="CP165">
        <v>0</v>
      </c>
      <c r="CR165">
        <v>0.5</v>
      </c>
      <c r="CS165">
        <v>387</v>
      </c>
      <c r="CT165">
        <v>0.25</v>
      </c>
      <c r="CU165">
        <v>387</v>
      </c>
      <c r="CV165">
        <v>0</v>
      </c>
      <c r="DB165">
        <v>0</v>
      </c>
      <c r="DD165">
        <v>5</v>
      </c>
      <c r="DE165">
        <v>958</v>
      </c>
      <c r="DJ165">
        <v>5</v>
      </c>
      <c r="DK165">
        <v>958</v>
      </c>
      <c r="DL165">
        <v>2.5</v>
      </c>
      <c r="DM165">
        <v>958</v>
      </c>
      <c r="DN165">
        <v>2.5</v>
      </c>
      <c r="DO165">
        <v>958</v>
      </c>
      <c r="DP165">
        <v>1</v>
      </c>
      <c r="DQ165">
        <v>672.5</v>
      </c>
      <c r="DR165">
        <v>2.5666666666666669</v>
      </c>
      <c r="DS165">
        <v>1006.2521008403361</v>
      </c>
      <c r="DT165" s="2"/>
      <c r="DV165" s="2" t="s">
        <v>163</v>
      </c>
      <c r="DW165">
        <v>245.875</v>
      </c>
      <c r="DX165">
        <v>199.42857142857142</v>
      </c>
      <c r="DY165">
        <v>239</v>
      </c>
      <c r="DZ165">
        <v>227.9</v>
      </c>
      <c r="EA165">
        <v>209</v>
      </c>
      <c r="EB165">
        <v>231.5</v>
      </c>
      <c r="EC165">
        <v>315.2</v>
      </c>
      <c r="ED165">
        <v>250.625</v>
      </c>
    </row>
    <row r="166" spans="1:134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R166">
        <v>0</v>
      </c>
      <c r="BV166">
        <v>0</v>
      </c>
      <c r="BX166">
        <v>0</v>
      </c>
      <c r="BZ166">
        <v>0</v>
      </c>
      <c r="CJ166">
        <v>0</v>
      </c>
      <c r="CN166">
        <v>0</v>
      </c>
      <c r="CP166">
        <v>0</v>
      </c>
      <c r="CR166">
        <v>0</v>
      </c>
      <c r="CT166">
        <v>0</v>
      </c>
      <c r="DD166">
        <v>0</v>
      </c>
      <c r="DH166">
        <v>0</v>
      </c>
      <c r="DJ166">
        <v>0</v>
      </c>
      <c r="DL166">
        <v>0</v>
      </c>
      <c r="DN166">
        <v>0</v>
      </c>
      <c r="DP166">
        <v>0</v>
      </c>
      <c r="DR166">
        <v>0</v>
      </c>
      <c r="DT166" s="2"/>
      <c r="DV166" s="2" t="s">
        <v>164</v>
      </c>
    </row>
    <row r="167" spans="1:134" x14ac:dyDescent="0.3">
      <c r="A167" s="2" t="s">
        <v>165</v>
      </c>
      <c r="B167">
        <v>2</v>
      </c>
      <c r="C167">
        <v>1481.5</v>
      </c>
      <c r="D167">
        <v>1.2222222222222223</v>
      </c>
      <c r="E167">
        <v>776</v>
      </c>
      <c r="F167">
        <v>2.2222222222222223</v>
      </c>
      <c r="G167">
        <v>989.33333333333337</v>
      </c>
      <c r="H167">
        <v>1.8214285714285714</v>
      </c>
      <c r="I167">
        <v>1069</v>
      </c>
      <c r="J167">
        <v>1.7777777777777777</v>
      </c>
      <c r="K167">
        <v>926</v>
      </c>
      <c r="L167">
        <v>2.8</v>
      </c>
      <c r="M167">
        <v>1184.2857142857142</v>
      </c>
      <c r="N167">
        <v>2.2222222222222223</v>
      </c>
      <c r="O167">
        <v>1141.4000000000001</v>
      </c>
      <c r="P167">
        <v>2.2857142857142856</v>
      </c>
      <c r="Q167">
        <v>1095.7058823529412</v>
      </c>
      <c r="R167">
        <v>2.0535714285714284</v>
      </c>
      <c r="S167">
        <v>1083.6451612903227</v>
      </c>
      <c r="T167">
        <v>2.4</v>
      </c>
      <c r="U167">
        <v>1422.6</v>
      </c>
      <c r="V167">
        <v>2.7777777777777777</v>
      </c>
      <c r="W167">
        <v>1296.3333333333333</v>
      </c>
      <c r="X167">
        <v>2.6666666666666665</v>
      </c>
      <c r="Y167">
        <v>915.57142857142856</v>
      </c>
      <c r="Z167">
        <v>2.6071428571428572</v>
      </c>
      <c r="AA167">
        <v>1183.3333333333333</v>
      </c>
      <c r="AB167">
        <v>1.4444444444444444</v>
      </c>
      <c r="AC167">
        <v>575.83333333333337</v>
      </c>
      <c r="AD167">
        <v>2.5</v>
      </c>
      <c r="AE167">
        <v>1392.6</v>
      </c>
      <c r="AF167">
        <v>2.5555555555555554</v>
      </c>
      <c r="AG167">
        <v>1170.8</v>
      </c>
      <c r="AH167">
        <v>2.1785714285714284</v>
      </c>
      <c r="AI167">
        <v>1017</v>
      </c>
      <c r="AJ167">
        <v>2.3928571428571428</v>
      </c>
      <c r="AK167">
        <v>1105.0588235294117</v>
      </c>
      <c r="AL167">
        <v>2.2232142857142856</v>
      </c>
      <c r="AM167">
        <v>1094.8461538461538</v>
      </c>
      <c r="AN167">
        <v>0.2</v>
      </c>
      <c r="AO167">
        <v>295.5</v>
      </c>
      <c r="AP167">
        <v>0.44444444444444442</v>
      </c>
      <c r="AQ167">
        <v>335.66666666666669</v>
      </c>
      <c r="AR167">
        <v>1.1111111111111112</v>
      </c>
      <c r="AS167">
        <v>664.4</v>
      </c>
      <c r="AT167">
        <v>0.5714285714285714</v>
      </c>
      <c r="AU167">
        <v>492</v>
      </c>
      <c r="AV167">
        <v>0.77777777777777779</v>
      </c>
      <c r="AW167">
        <v>720.33333333333337</v>
      </c>
      <c r="AX167">
        <v>0.6</v>
      </c>
      <c r="AY167">
        <v>553</v>
      </c>
      <c r="AZ167">
        <v>0.33333333333333331</v>
      </c>
      <c r="BA167">
        <v>443</v>
      </c>
      <c r="BB167">
        <v>0.5714285714285714</v>
      </c>
      <c r="BC167">
        <v>588.25</v>
      </c>
      <c r="BD167">
        <v>0.5714285714285714</v>
      </c>
      <c r="BE167">
        <v>534.77777777777783</v>
      </c>
      <c r="BF167">
        <v>0.5714285714285714</v>
      </c>
      <c r="BG167">
        <v>534.77777777777783</v>
      </c>
      <c r="BH167">
        <v>1.6726190476190477</v>
      </c>
      <c r="BI167">
        <v>973.38554216867465</v>
      </c>
      <c r="BL167">
        <v>3</v>
      </c>
      <c r="BM167">
        <v>551</v>
      </c>
      <c r="BN167">
        <v>6</v>
      </c>
      <c r="BO167">
        <v>1543</v>
      </c>
      <c r="BP167">
        <v>4.5</v>
      </c>
      <c r="BQ167">
        <v>1047</v>
      </c>
      <c r="BR167">
        <v>1</v>
      </c>
      <c r="BS167">
        <v>315</v>
      </c>
      <c r="BV167">
        <v>0</v>
      </c>
      <c r="BX167">
        <v>0.5</v>
      </c>
      <c r="BY167">
        <v>315</v>
      </c>
      <c r="BZ167">
        <v>2.5</v>
      </c>
      <c r="CA167">
        <v>803</v>
      </c>
      <c r="CD167">
        <v>1</v>
      </c>
      <c r="CE167">
        <v>154</v>
      </c>
      <c r="CF167">
        <v>0</v>
      </c>
      <c r="CH167">
        <v>0.5</v>
      </c>
      <c r="CI167">
        <v>154</v>
      </c>
      <c r="CJ167">
        <v>3</v>
      </c>
      <c r="CK167">
        <v>869</v>
      </c>
      <c r="CN167">
        <v>0</v>
      </c>
      <c r="CP167">
        <v>1.5</v>
      </c>
      <c r="CQ167">
        <v>869</v>
      </c>
      <c r="CR167">
        <v>1</v>
      </c>
      <c r="CS167">
        <v>511.5</v>
      </c>
      <c r="CT167">
        <v>1.75</v>
      </c>
      <c r="CU167">
        <v>686.4</v>
      </c>
      <c r="CX167">
        <v>0</v>
      </c>
      <c r="CZ167">
        <v>1</v>
      </c>
      <c r="DA167">
        <v>138</v>
      </c>
      <c r="DB167">
        <v>0.5</v>
      </c>
      <c r="DC167">
        <v>138</v>
      </c>
      <c r="DD167">
        <v>0</v>
      </c>
      <c r="DH167">
        <v>0</v>
      </c>
      <c r="DJ167">
        <v>0</v>
      </c>
      <c r="DL167">
        <v>0.25</v>
      </c>
      <c r="DM167">
        <v>138</v>
      </c>
      <c r="DN167">
        <v>0.25</v>
      </c>
      <c r="DO167">
        <v>138</v>
      </c>
      <c r="DP167">
        <v>1.25</v>
      </c>
      <c r="DQ167">
        <v>595</v>
      </c>
      <c r="DR167">
        <v>1.6444444444444444</v>
      </c>
      <c r="DS167">
        <v>947.87640449438197</v>
      </c>
      <c r="DT167" s="2"/>
      <c r="DV167" s="2" t="s">
        <v>165</v>
      </c>
      <c r="DW167">
        <v>218.16666666666666</v>
      </c>
      <c r="DX167">
        <v>261.2</v>
      </c>
      <c r="DY167">
        <v>207.8</v>
      </c>
      <c r="DZ167">
        <v>228.375</v>
      </c>
      <c r="EA167">
        <v>238</v>
      </c>
      <c r="EB167">
        <v>329.57142857142856</v>
      </c>
      <c r="EC167">
        <v>248.8</v>
      </c>
      <c r="ED167">
        <v>278.88235294117646</v>
      </c>
    </row>
    <row r="168" spans="1:134" x14ac:dyDescent="0.3">
      <c r="A168" s="2" t="s">
        <v>166</v>
      </c>
      <c r="B168">
        <v>1.75</v>
      </c>
      <c r="C168">
        <v>683</v>
      </c>
      <c r="D168">
        <v>1.2222222222222223</v>
      </c>
      <c r="E168">
        <v>525.20000000000005</v>
      </c>
      <c r="F168">
        <v>2.625</v>
      </c>
      <c r="G168">
        <v>1181.5999999999999</v>
      </c>
      <c r="H168">
        <v>1.84</v>
      </c>
      <c r="I168">
        <v>796.6</v>
      </c>
      <c r="J168">
        <v>1.4444444444444444</v>
      </c>
      <c r="K168">
        <v>911.25</v>
      </c>
      <c r="L168">
        <v>1.6666666666666667</v>
      </c>
      <c r="M168">
        <v>784</v>
      </c>
      <c r="N168">
        <v>2.25</v>
      </c>
      <c r="O168">
        <v>1103.5</v>
      </c>
      <c r="P168">
        <v>1.7692307692307692</v>
      </c>
      <c r="Q168">
        <v>921.46153846153845</v>
      </c>
      <c r="R168">
        <v>1.803921568627451</v>
      </c>
      <c r="S168">
        <v>854.57142857142856</v>
      </c>
      <c r="T168">
        <v>1.375</v>
      </c>
      <c r="U168">
        <v>946</v>
      </c>
      <c r="V168">
        <v>2.1111111111111112</v>
      </c>
      <c r="W168">
        <v>912.4</v>
      </c>
      <c r="X168">
        <v>0.75</v>
      </c>
      <c r="Y168">
        <v>876.5</v>
      </c>
      <c r="Z168">
        <v>1.44</v>
      </c>
      <c r="AA168">
        <v>915.3</v>
      </c>
      <c r="AB168">
        <v>3</v>
      </c>
      <c r="AC168">
        <v>1229.5999999999999</v>
      </c>
      <c r="AD168">
        <v>2.6666666666666665</v>
      </c>
      <c r="AE168">
        <v>1171.5999999999999</v>
      </c>
      <c r="AF168">
        <v>1.75</v>
      </c>
      <c r="AG168">
        <v>827.75</v>
      </c>
      <c r="AH168">
        <v>2.5</v>
      </c>
      <c r="AI168">
        <v>1094.0714285714287</v>
      </c>
      <c r="AJ168">
        <v>1.9803921568627452</v>
      </c>
      <c r="AK168">
        <v>1019.5833333333334</v>
      </c>
      <c r="AL168">
        <v>1.892156862745098</v>
      </c>
      <c r="AM168">
        <v>930.73076923076928</v>
      </c>
      <c r="AN168">
        <v>1</v>
      </c>
      <c r="AO168">
        <v>687.33333333333337</v>
      </c>
      <c r="AP168">
        <v>1.1111111111111112</v>
      </c>
      <c r="AQ168">
        <v>459</v>
      </c>
      <c r="AR168">
        <v>0.5</v>
      </c>
      <c r="AS168">
        <v>516</v>
      </c>
      <c r="AT168">
        <v>0.88</v>
      </c>
      <c r="AU168">
        <v>531.63636363636363</v>
      </c>
      <c r="AV168">
        <v>1</v>
      </c>
      <c r="AW168">
        <v>425.4</v>
      </c>
      <c r="AX168">
        <v>1</v>
      </c>
      <c r="AY168">
        <v>403.4</v>
      </c>
      <c r="AZ168">
        <v>0.5</v>
      </c>
      <c r="BA168">
        <v>564.5</v>
      </c>
      <c r="BB168">
        <v>0.84615384615384615</v>
      </c>
      <c r="BC168">
        <v>439.41666666666669</v>
      </c>
      <c r="BD168">
        <v>0.86274509803921573</v>
      </c>
      <c r="BE168">
        <v>483.52173913043481</v>
      </c>
      <c r="BF168">
        <v>0.86274509803921573</v>
      </c>
      <c r="BG168">
        <v>483.52173913043481</v>
      </c>
      <c r="BH168">
        <v>1.5490196078431373</v>
      </c>
      <c r="BI168">
        <v>793.5866666666667</v>
      </c>
      <c r="BJ168">
        <v>2</v>
      </c>
      <c r="BK168">
        <v>748</v>
      </c>
      <c r="BL168">
        <v>1</v>
      </c>
      <c r="BM168">
        <v>96</v>
      </c>
      <c r="BN168">
        <v>0</v>
      </c>
      <c r="BP168">
        <v>1</v>
      </c>
      <c r="BQ168">
        <v>422</v>
      </c>
      <c r="BR168">
        <v>1</v>
      </c>
      <c r="BS168">
        <v>165</v>
      </c>
      <c r="BT168">
        <v>0</v>
      </c>
      <c r="BV168">
        <v>0</v>
      </c>
      <c r="BX168">
        <v>0.25</v>
      </c>
      <c r="BY168">
        <v>165</v>
      </c>
      <c r="BZ168">
        <v>0.66666666666666663</v>
      </c>
      <c r="CA168">
        <v>336.33333333333331</v>
      </c>
      <c r="CB168">
        <v>1.5</v>
      </c>
      <c r="CC168">
        <v>378.5</v>
      </c>
      <c r="CD168">
        <v>5</v>
      </c>
      <c r="CE168">
        <v>1011</v>
      </c>
      <c r="CF168">
        <v>0.5</v>
      </c>
      <c r="CG168">
        <v>97</v>
      </c>
      <c r="CH168">
        <v>1.8</v>
      </c>
      <c r="CI168">
        <v>466.25</v>
      </c>
      <c r="CJ168">
        <v>1</v>
      </c>
      <c r="CK168">
        <v>133</v>
      </c>
      <c r="CL168">
        <v>0</v>
      </c>
      <c r="CN168">
        <v>1</v>
      </c>
      <c r="CO168">
        <v>479</v>
      </c>
      <c r="CP168">
        <v>0.75</v>
      </c>
      <c r="CQ168">
        <v>306</v>
      </c>
      <c r="CR168">
        <v>1.3333333333333333</v>
      </c>
      <c r="CS168">
        <v>412.83333333333331</v>
      </c>
      <c r="CT168">
        <v>1</v>
      </c>
      <c r="CU168">
        <v>387.33333333333331</v>
      </c>
      <c r="CV168">
        <v>2.5</v>
      </c>
      <c r="CW168">
        <v>626</v>
      </c>
      <c r="CX168">
        <v>5</v>
      </c>
      <c r="CY168">
        <v>1002</v>
      </c>
      <c r="CZ168">
        <v>0.5</v>
      </c>
      <c r="DA168">
        <v>97</v>
      </c>
      <c r="DB168">
        <v>2.2000000000000002</v>
      </c>
      <c r="DC168">
        <v>587.75</v>
      </c>
      <c r="DD168">
        <v>1</v>
      </c>
      <c r="DE168">
        <v>321</v>
      </c>
      <c r="DF168">
        <v>0</v>
      </c>
      <c r="DH168">
        <v>5</v>
      </c>
      <c r="DI168">
        <v>1248.5</v>
      </c>
      <c r="DJ168">
        <v>2.75</v>
      </c>
      <c r="DK168">
        <v>939.33333333333337</v>
      </c>
      <c r="DL168">
        <v>2.4444444444444446</v>
      </c>
      <c r="DM168">
        <v>738.42857142857144</v>
      </c>
      <c r="DN168">
        <v>2.4444444444444446</v>
      </c>
      <c r="DO168">
        <v>738.42857142857144</v>
      </c>
      <c r="DP168">
        <v>1.4814814814814814</v>
      </c>
      <c r="DQ168">
        <v>540.9375</v>
      </c>
      <c r="DR168">
        <v>1.538888888888889</v>
      </c>
      <c r="DS168">
        <v>749.16483516483515</v>
      </c>
      <c r="DT168" s="2"/>
      <c r="DV168" s="2" t="s">
        <v>166</v>
      </c>
      <c r="DW168">
        <v>244.2</v>
      </c>
      <c r="DX168">
        <v>228</v>
      </c>
      <c r="DY168">
        <v>268.5</v>
      </c>
      <c r="DZ168">
        <v>245.35714285714286</v>
      </c>
      <c r="EA168">
        <v>308.5</v>
      </c>
      <c r="EB168">
        <v>155.19999999999999</v>
      </c>
      <c r="EC168">
        <v>244.25</v>
      </c>
      <c r="ED168">
        <v>229.76923076923077</v>
      </c>
    </row>
    <row r="169" spans="1:134" x14ac:dyDescent="0.3">
      <c r="A169" s="2" t="s">
        <v>167</v>
      </c>
      <c r="B169">
        <v>4</v>
      </c>
      <c r="C169">
        <v>1150.7777777777778</v>
      </c>
      <c r="D169">
        <v>2.5</v>
      </c>
      <c r="E169">
        <v>1167.5714285714287</v>
      </c>
      <c r="F169">
        <v>3.3</v>
      </c>
      <c r="G169">
        <v>1759.3333333333333</v>
      </c>
      <c r="H169">
        <v>3.2413793103448274</v>
      </c>
      <c r="I169">
        <v>1322.090909090909</v>
      </c>
      <c r="J169">
        <v>3.9</v>
      </c>
      <c r="K169">
        <v>1328.25</v>
      </c>
      <c r="L169">
        <v>4.3</v>
      </c>
      <c r="M169">
        <v>1523.2222222222222</v>
      </c>
      <c r="N169">
        <v>3</v>
      </c>
      <c r="O169">
        <v>1134.75</v>
      </c>
      <c r="P169">
        <v>3.7333333333333334</v>
      </c>
      <c r="Q169">
        <v>1336.52</v>
      </c>
      <c r="R169">
        <v>3.4915254237288136</v>
      </c>
      <c r="S169">
        <v>1329.7659574468084</v>
      </c>
      <c r="T169">
        <v>0.77777777777777779</v>
      </c>
      <c r="U169">
        <v>377</v>
      </c>
      <c r="V169">
        <v>2.5</v>
      </c>
      <c r="W169">
        <v>1059.8571428571429</v>
      </c>
      <c r="X169">
        <v>2.1</v>
      </c>
      <c r="Y169">
        <v>850.42857142857144</v>
      </c>
      <c r="Z169">
        <v>1.8275862068965518</v>
      </c>
      <c r="AA169">
        <v>826.66666666666663</v>
      </c>
      <c r="AB169">
        <v>1.6</v>
      </c>
      <c r="AC169">
        <v>714.5</v>
      </c>
      <c r="AD169">
        <v>0.7</v>
      </c>
      <c r="AE169">
        <v>1003.5</v>
      </c>
      <c r="AF169">
        <v>2.6</v>
      </c>
      <c r="AG169">
        <v>1139.1428571428571</v>
      </c>
      <c r="AH169">
        <v>1.6333333333333333</v>
      </c>
      <c r="AI169">
        <v>951.2</v>
      </c>
      <c r="AJ169">
        <v>1.728813559322034</v>
      </c>
      <c r="AK169">
        <v>883.27272727272725</v>
      </c>
      <c r="AL169">
        <v>2.6101694915254239</v>
      </c>
      <c r="AM169">
        <v>1145.5875000000001</v>
      </c>
      <c r="AN169">
        <v>1.4444444444444444</v>
      </c>
      <c r="AO169">
        <v>666.16666666666663</v>
      </c>
      <c r="AP169">
        <v>1.5</v>
      </c>
      <c r="AQ169">
        <v>833</v>
      </c>
      <c r="AR169">
        <v>1.8</v>
      </c>
      <c r="AS169">
        <v>622.85714285714289</v>
      </c>
      <c r="AT169">
        <v>1.5862068965517242</v>
      </c>
      <c r="AU169">
        <v>702.89473684210532</v>
      </c>
      <c r="AV169">
        <v>1.6</v>
      </c>
      <c r="AW169">
        <v>654.875</v>
      </c>
      <c r="AX169">
        <v>1.9</v>
      </c>
      <c r="AY169">
        <v>744.75</v>
      </c>
      <c r="AZ169">
        <v>1.9</v>
      </c>
      <c r="BA169">
        <v>714</v>
      </c>
      <c r="BB169">
        <v>1.8</v>
      </c>
      <c r="BC169">
        <v>704.54166666666663</v>
      </c>
      <c r="BD169">
        <v>1.6949152542372881</v>
      </c>
      <c r="BE169">
        <v>703.81395348837214</v>
      </c>
      <c r="BF169">
        <v>1.6949152542372881</v>
      </c>
      <c r="BG169">
        <v>703.81395348837214</v>
      </c>
      <c r="BH169">
        <v>2.3050847457627119</v>
      </c>
      <c r="BI169">
        <v>991.14634146341461</v>
      </c>
      <c r="BJ169">
        <v>1</v>
      </c>
      <c r="BK169">
        <v>390</v>
      </c>
      <c r="BP169">
        <v>1</v>
      </c>
      <c r="BQ169">
        <v>390</v>
      </c>
      <c r="BZ169">
        <v>1</v>
      </c>
      <c r="CA169">
        <v>390</v>
      </c>
      <c r="CB169">
        <v>0</v>
      </c>
      <c r="CH169">
        <v>0</v>
      </c>
      <c r="CR169">
        <v>0</v>
      </c>
      <c r="CT169">
        <v>0.5</v>
      </c>
      <c r="CU169">
        <v>390</v>
      </c>
      <c r="CV169">
        <v>1</v>
      </c>
      <c r="CW169">
        <v>367</v>
      </c>
      <c r="DB169">
        <v>1</v>
      </c>
      <c r="DC169">
        <v>367</v>
      </c>
      <c r="DL169">
        <v>1</v>
      </c>
      <c r="DM169">
        <v>367</v>
      </c>
      <c r="DN169">
        <v>1</v>
      </c>
      <c r="DO169">
        <v>367</v>
      </c>
      <c r="DP169">
        <v>0.66666666666666663</v>
      </c>
      <c r="DQ169">
        <v>378.5</v>
      </c>
      <c r="DR169">
        <v>2.2777777777777777</v>
      </c>
      <c r="DS169">
        <v>981.34400000000005</v>
      </c>
      <c r="DT169" s="2"/>
      <c r="DV169" s="2" t="s">
        <v>167</v>
      </c>
      <c r="DW169">
        <v>218.16666666666666</v>
      </c>
      <c r="DX169">
        <v>272.5</v>
      </c>
      <c r="DY169">
        <v>279.42857142857144</v>
      </c>
      <c r="DZ169">
        <v>254</v>
      </c>
      <c r="EA169">
        <v>258.75</v>
      </c>
      <c r="EB169">
        <v>366</v>
      </c>
      <c r="EC169">
        <v>328.125</v>
      </c>
      <c r="ED169">
        <v>319.56</v>
      </c>
    </row>
    <row r="170" spans="1:134" x14ac:dyDescent="0.3">
      <c r="A170" s="2" t="s">
        <v>168</v>
      </c>
      <c r="BJ170">
        <v>3.35</v>
      </c>
      <c r="BK170">
        <v>1320.4666666666667</v>
      </c>
      <c r="BL170">
        <v>3.1</v>
      </c>
      <c r="BM170">
        <v>1060.1875</v>
      </c>
      <c r="BN170">
        <v>3.85</v>
      </c>
      <c r="BO170">
        <v>1275.2941176470588</v>
      </c>
      <c r="BP170">
        <v>3.4333333333333331</v>
      </c>
      <c r="BQ170">
        <v>1217.7083333333333</v>
      </c>
      <c r="BR170">
        <v>4.3499999999999996</v>
      </c>
      <c r="BS170">
        <v>1401.9444444444443</v>
      </c>
      <c r="BT170">
        <v>3.5</v>
      </c>
      <c r="BU170">
        <v>1091.3529411764705</v>
      </c>
      <c r="BV170">
        <v>3.05</v>
      </c>
      <c r="BW170">
        <v>910.83333333333337</v>
      </c>
      <c r="BX170">
        <v>3.6333333333333333</v>
      </c>
      <c r="BY170">
        <v>1135.5283018867924</v>
      </c>
      <c r="BZ170">
        <v>3.5333333333333332</v>
      </c>
      <c r="CA170">
        <v>1174.5841584158416</v>
      </c>
      <c r="CB170">
        <v>2.65</v>
      </c>
      <c r="CC170">
        <v>1205.9166666666667</v>
      </c>
      <c r="CD170">
        <v>2.75</v>
      </c>
      <c r="CE170">
        <v>881.16666666666663</v>
      </c>
      <c r="CF170">
        <v>2.35</v>
      </c>
      <c r="CG170">
        <v>887.5333333333333</v>
      </c>
      <c r="CH170">
        <v>2.5833333333333335</v>
      </c>
      <c r="CI170">
        <v>969.88888888888891</v>
      </c>
      <c r="CJ170">
        <v>2.2000000000000002</v>
      </c>
      <c r="CK170">
        <v>951.21428571428567</v>
      </c>
      <c r="CL170">
        <v>3.2</v>
      </c>
      <c r="CM170">
        <v>1192.4000000000001</v>
      </c>
      <c r="CN170">
        <v>3.35</v>
      </c>
      <c r="CO170">
        <v>1296</v>
      </c>
      <c r="CP170">
        <v>2.9166666666666665</v>
      </c>
      <c r="CQ170">
        <v>1150.9772727272727</v>
      </c>
      <c r="CR170">
        <v>2.75</v>
      </c>
      <c r="CS170">
        <v>1059.4157303370787</v>
      </c>
      <c r="CT170">
        <v>3.1416666666666666</v>
      </c>
      <c r="CU170">
        <v>1120.6368421052632</v>
      </c>
      <c r="CV170">
        <v>2.65</v>
      </c>
      <c r="CW170">
        <v>767.38888888888891</v>
      </c>
      <c r="CX170">
        <v>2</v>
      </c>
      <c r="CY170">
        <v>552</v>
      </c>
      <c r="CZ170">
        <v>2.75</v>
      </c>
      <c r="DA170">
        <v>728.16666666666663</v>
      </c>
      <c r="DB170">
        <v>2.4666666666666668</v>
      </c>
      <c r="DC170">
        <v>687.53846153846155</v>
      </c>
      <c r="DD170">
        <v>2.75</v>
      </c>
      <c r="DE170">
        <v>776.22222222222217</v>
      </c>
      <c r="DF170">
        <v>1.8</v>
      </c>
      <c r="DG170">
        <v>552.125</v>
      </c>
      <c r="DH170">
        <v>2.6</v>
      </c>
      <c r="DI170">
        <v>746.77777777777783</v>
      </c>
      <c r="DJ170">
        <v>2.3833333333333333</v>
      </c>
      <c r="DK170">
        <v>697.07692307692309</v>
      </c>
      <c r="DL170">
        <v>2.4249999999999998</v>
      </c>
      <c r="DM170">
        <v>692.30769230769226</v>
      </c>
      <c r="DN170">
        <v>2.4249999999999998</v>
      </c>
      <c r="DO170">
        <v>692.30769230769226</v>
      </c>
      <c r="DP170">
        <v>2.9027777777777777</v>
      </c>
      <c r="DQ170">
        <v>969.11904761904759</v>
      </c>
      <c r="DR170">
        <v>2.9027777777777777</v>
      </c>
      <c r="DS170">
        <v>969.11904761904759</v>
      </c>
      <c r="DT170" s="2"/>
      <c r="DV170" s="2" t="s">
        <v>168</v>
      </c>
    </row>
    <row r="171" spans="1:134" x14ac:dyDescent="0.3">
      <c r="A171" s="2" t="s">
        <v>169</v>
      </c>
      <c r="B171">
        <v>3.2222222222222223</v>
      </c>
      <c r="C171">
        <v>889.66666666666663</v>
      </c>
      <c r="D171">
        <v>2.7777777777777777</v>
      </c>
      <c r="E171">
        <v>841</v>
      </c>
      <c r="F171">
        <v>2.8888888888888888</v>
      </c>
      <c r="G171">
        <v>741.875</v>
      </c>
      <c r="H171">
        <v>2.9629629629629628</v>
      </c>
      <c r="I171">
        <v>826.8</v>
      </c>
      <c r="J171">
        <v>2.625</v>
      </c>
      <c r="K171">
        <v>695.875</v>
      </c>
      <c r="L171">
        <v>2.625</v>
      </c>
      <c r="M171">
        <v>714.375</v>
      </c>
      <c r="N171">
        <v>3.2222222222222223</v>
      </c>
      <c r="O171">
        <v>853.22222222222217</v>
      </c>
      <c r="P171">
        <v>2.84</v>
      </c>
      <c r="Q171">
        <v>758.44</v>
      </c>
      <c r="R171">
        <v>2.9038461538461537</v>
      </c>
      <c r="S171">
        <v>792.62</v>
      </c>
      <c r="T171">
        <v>1.8888888888888888</v>
      </c>
      <c r="U171">
        <v>651.75</v>
      </c>
      <c r="V171">
        <v>2.3333333333333335</v>
      </c>
      <c r="W171">
        <v>882.42857142857144</v>
      </c>
      <c r="X171">
        <v>2.8888888888888888</v>
      </c>
      <c r="Y171">
        <v>734.22222222222217</v>
      </c>
      <c r="Z171">
        <v>2.3703703703703702</v>
      </c>
      <c r="AA171">
        <v>749.95833333333337</v>
      </c>
      <c r="AB171">
        <v>3.375</v>
      </c>
      <c r="AC171">
        <v>1074.4285714285713</v>
      </c>
      <c r="AD171">
        <v>2</v>
      </c>
      <c r="AE171">
        <v>615.71428571428567</v>
      </c>
      <c r="AF171">
        <v>1.7777777777777777</v>
      </c>
      <c r="AG171">
        <v>545.375</v>
      </c>
      <c r="AH171">
        <v>2.36</v>
      </c>
      <c r="AI171">
        <v>736.09090909090912</v>
      </c>
      <c r="AJ171">
        <v>2.3653846153846154</v>
      </c>
      <c r="AK171">
        <v>743.32608695652175</v>
      </c>
      <c r="AL171">
        <v>2.6346153846153846</v>
      </c>
      <c r="AM171">
        <v>769</v>
      </c>
      <c r="AN171">
        <v>3</v>
      </c>
      <c r="AO171">
        <v>719.88888888888891</v>
      </c>
      <c r="AP171">
        <v>2.8888888888888888</v>
      </c>
      <c r="AQ171">
        <v>822.33333333333337</v>
      </c>
      <c r="AR171">
        <v>2.3333333333333335</v>
      </c>
      <c r="AS171">
        <v>643</v>
      </c>
      <c r="AT171">
        <v>2.7407407407407409</v>
      </c>
      <c r="AU171">
        <v>728.40740740740739</v>
      </c>
      <c r="AV171">
        <v>2.5</v>
      </c>
      <c r="AW171">
        <v>658.25</v>
      </c>
      <c r="AX171">
        <v>3.5</v>
      </c>
      <c r="AY171">
        <v>881.75</v>
      </c>
      <c r="AZ171">
        <v>2.6666666666666665</v>
      </c>
      <c r="BA171">
        <v>730.55555555555554</v>
      </c>
      <c r="BB171">
        <v>2.88</v>
      </c>
      <c r="BC171">
        <v>755.8</v>
      </c>
      <c r="BD171">
        <v>2.8076923076923075</v>
      </c>
      <c r="BE171">
        <v>741.57692307692309</v>
      </c>
      <c r="BF171">
        <v>2.8076923076923075</v>
      </c>
      <c r="BG171">
        <v>741.57692307692309</v>
      </c>
      <c r="BH171">
        <v>2.6923076923076925</v>
      </c>
      <c r="BI171">
        <v>759.3648648648649</v>
      </c>
      <c r="BJ171">
        <v>1</v>
      </c>
      <c r="BK171">
        <v>352</v>
      </c>
      <c r="BL171">
        <v>2</v>
      </c>
      <c r="BM171">
        <v>436</v>
      </c>
      <c r="BN171">
        <v>5</v>
      </c>
      <c r="BO171">
        <v>1169</v>
      </c>
      <c r="BP171">
        <v>2.6666666666666665</v>
      </c>
      <c r="BQ171">
        <v>652.33333333333337</v>
      </c>
      <c r="BR171">
        <v>1</v>
      </c>
      <c r="BS171">
        <v>682</v>
      </c>
      <c r="BT171">
        <v>4</v>
      </c>
      <c r="BU171">
        <v>1128</v>
      </c>
      <c r="BV171">
        <v>6</v>
      </c>
      <c r="BW171">
        <v>1481</v>
      </c>
      <c r="BX171">
        <v>3.2</v>
      </c>
      <c r="BY171">
        <v>1104.75</v>
      </c>
      <c r="BZ171">
        <v>3</v>
      </c>
      <c r="CA171">
        <v>910.85714285714289</v>
      </c>
      <c r="CB171">
        <v>5</v>
      </c>
      <c r="CC171">
        <v>1025</v>
      </c>
      <c r="CD171">
        <v>3</v>
      </c>
      <c r="CE171">
        <v>1014</v>
      </c>
      <c r="CF171">
        <v>0</v>
      </c>
      <c r="CH171">
        <v>2.6666666666666665</v>
      </c>
      <c r="CI171">
        <v>1019.5</v>
      </c>
      <c r="CJ171">
        <v>3.5</v>
      </c>
      <c r="CK171">
        <v>988</v>
      </c>
      <c r="CL171">
        <v>0</v>
      </c>
      <c r="CN171">
        <v>1</v>
      </c>
      <c r="CO171">
        <v>98</v>
      </c>
      <c r="CP171">
        <v>1.6</v>
      </c>
      <c r="CQ171">
        <v>691.33333333333337</v>
      </c>
      <c r="CR171">
        <v>2</v>
      </c>
      <c r="CS171">
        <v>822.6</v>
      </c>
      <c r="CT171">
        <v>2.5</v>
      </c>
      <c r="CU171">
        <v>874.08333333333337</v>
      </c>
      <c r="CV171">
        <v>4</v>
      </c>
      <c r="CW171">
        <v>1342</v>
      </c>
      <c r="CX171">
        <v>5</v>
      </c>
      <c r="CY171">
        <v>1652</v>
      </c>
      <c r="CZ171">
        <v>5</v>
      </c>
      <c r="DA171">
        <v>1364</v>
      </c>
      <c r="DB171">
        <v>4.666666666666667</v>
      </c>
      <c r="DC171">
        <v>1452.6666666666667</v>
      </c>
      <c r="DD171">
        <v>3.5</v>
      </c>
      <c r="DE171">
        <v>929.5</v>
      </c>
      <c r="DF171">
        <v>4.5</v>
      </c>
      <c r="DG171">
        <v>1211.5</v>
      </c>
      <c r="DH171">
        <v>2</v>
      </c>
      <c r="DI171">
        <v>374</v>
      </c>
      <c r="DJ171">
        <v>3.6</v>
      </c>
      <c r="DK171">
        <v>931.2</v>
      </c>
      <c r="DL171">
        <v>4</v>
      </c>
      <c r="DM171">
        <v>1126.75</v>
      </c>
      <c r="DN171">
        <v>4</v>
      </c>
      <c r="DO171">
        <v>1126.75</v>
      </c>
      <c r="DP171">
        <v>3</v>
      </c>
      <c r="DQ171">
        <v>975.15</v>
      </c>
      <c r="DR171">
        <v>2.7333333333333334</v>
      </c>
      <c r="DS171">
        <v>785.05357142857144</v>
      </c>
      <c r="DT171" s="2"/>
      <c r="DV171" s="2" t="s">
        <v>169</v>
      </c>
      <c r="DW171">
        <v>297</v>
      </c>
      <c r="DX171">
        <v>266.28571428571428</v>
      </c>
      <c r="DY171">
        <v>283.375</v>
      </c>
      <c r="DZ171">
        <v>282.27272727272725</v>
      </c>
      <c r="EA171">
        <v>314.875</v>
      </c>
      <c r="EB171">
        <v>284.875</v>
      </c>
      <c r="EC171">
        <v>262.11111111111109</v>
      </c>
      <c r="ED171">
        <v>286.27999999999997</v>
      </c>
    </row>
    <row r="172" spans="1:134" x14ac:dyDescent="0.3">
      <c r="A172" s="2" t="s">
        <v>170</v>
      </c>
      <c r="BJ172">
        <v>3.6</v>
      </c>
      <c r="BK172">
        <v>1099.125</v>
      </c>
      <c r="BL172">
        <v>3.6</v>
      </c>
      <c r="BM172">
        <v>1330.7142857142858</v>
      </c>
      <c r="BN172">
        <v>3.6</v>
      </c>
      <c r="BO172">
        <v>1662.5</v>
      </c>
      <c r="BP172">
        <v>3.6</v>
      </c>
      <c r="BQ172">
        <v>1337.2857142857142</v>
      </c>
      <c r="BR172">
        <v>3.7</v>
      </c>
      <c r="BS172">
        <v>1305.1428571428571</v>
      </c>
      <c r="BT172">
        <v>4.9000000000000004</v>
      </c>
      <c r="BU172">
        <v>1656.4285714285713</v>
      </c>
      <c r="BV172">
        <v>3.4</v>
      </c>
      <c r="BW172">
        <v>1390.1666666666667</v>
      </c>
      <c r="BX172">
        <v>4</v>
      </c>
      <c r="BY172">
        <v>1453.6</v>
      </c>
      <c r="BZ172">
        <v>3.8</v>
      </c>
      <c r="CA172">
        <v>1394.0243902439024</v>
      </c>
      <c r="CB172">
        <v>3.3</v>
      </c>
      <c r="CC172">
        <v>1415</v>
      </c>
      <c r="CD172">
        <v>3.3</v>
      </c>
      <c r="CE172">
        <v>1286.3333333333333</v>
      </c>
      <c r="CF172">
        <v>3.6</v>
      </c>
      <c r="CG172">
        <v>1493.3333333333333</v>
      </c>
      <c r="CH172">
        <v>3.4</v>
      </c>
      <c r="CI172">
        <v>1398.2222222222222</v>
      </c>
      <c r="CJ172">
        <v>3.3</v>
      </c>
      <c r="CK172">
        <v>1276.3333333333333</v>
      </c>
      <c r="CL172">
        <v>2.6</v>
      </c>
      <c r="CM172">
        <v>1266.4000000000001</v>
      </c>
      <c r="CN172">
        <v>3.3</v>
      </c>
      <c r="CO172">
        <v>1026.375</v>
      </c>
      <c r="CP172">
        <v>3.0666666666666669</v>
      </c>
      <c r="CQ172">
        <v>1168.4736842105262</v>
      </c>
      <c r="CR172">
        <v>3.2333333333333334</v>
      </c>
      <c r="CS172">
        <v>1280.2432432432433</v>
      </c>
      <c r="CT172">
        <v>3.5166666666666666</v>
      </c>
      <c r="CU172">
        <v>1340.051282051282</v>
      </c>
      <c r="CV172">
        <v>2.5</v>
      </c>
      <c r="CW172">
        <v>872.875</v>
      </c>
      <c r="CX172">
        <v>2</v>
      </c>
      <c r="CY172">
        <v>509.33333333333331</v>
      </c>
      <c r="CZ172">
        <v>3.2</v>
      </c>
      <c r="DA172">
        <v>791.1</v>
      </c>
      <c r="DB172">
        <v>2.5666666666666669</v>
      </c>
      <c r="DC172">
        <v>721.40740740740739</v>
      </c>
      <c r="DD172">
        <v>2.2999999999999998</v>
      </c>
      <c r="DE172">
        <v>637</v>
      </c>
      <c r="DF172">
        <v>2</v>
      </c>
      <c r="DG172">
        <v>508.9</v>
      </c>
      <c r="DH172">
        <v>2.4</v>
      </c>
      <c r="DI172">
        <v>670.625</v>
      </c>
      <c r="DJ172">
        <v>2.2333333333333334</v>
      </c>
      <c r="DK172">
        <v>598.07692307692309</v>
      </c>
      <c r="DL172">
        <v>2.4</v>
      </c>
      <c r="DM172">
        <v>660.90566037735846</v>
      </c>
      <c r="DN172">
        <v>2.4</v>
      </c>
      <c r="DO172">
        <v>660.90566037735846</v>
      </c>
      <c r="DP172">
        <v>3.1444444444444444</v>
      </c>
      <c r="DQ172">
        <v>1065.2824427480916</v>
      </c>
      <c r="DR172">
        <v>3.1444444444444444</v>
      </c>
      <c r="DS172">
        <v>1065.2824427480916</v>
      </c>
      <c r="DT172" s="2"/>
      <c r="DV172" s="2" t="s">
        <v>170</v>
      </c>
    </row>
    <row r="173" spans="1:134" x14ac:dyDescent="0.3">
      <c r="A173" s="2" t="s">
        <v>171</v>
      </c>
      <c r="B173">
        <v>3.8888888888888888</v>
      </c>
      <c r="C173">
        <v>1441.4285714285713</v>
      </c>
      <c r="D173">
        <v>4.9000000000000004</v>
      </c>
      <c r="E173">
        <v>1525.8888888888889</v>
      </c>
      <c r="F173">
        <v>3.4444444444444446</v>
      </c>
      <c r="G173">
        <v>1216.2857142857142</v>
      </c>
      <c r="H173">
        <v>4.1071428571428568</v>
      </c>
      <c r="I173">
        <v>1405.9565217391305</v>
      </c>
      <c r="J173">
        <v>3.7</v>
      </c>
      <c r="K173">
        <v>1469.25</v>
      </c>
      <c r="L173">
        <v>4.9000000000000004</v>
      </c>
      <c r="M173">
        <v>1557.25</v>
      </c>
      <c r="N173">
        <v>4.8</v>
      </c>
      <c r="O173">
        <v>1508.5555555555557</v>
      </c>
      <c r="P173">
        <v>4.4666666666666668</v>
      </c>
      <c r="Q173">
        <v>1511.56</v>
      </c>
      <c r="R173">
        <v>4.2931034482758621</v>
      </c>
      <c r="S173">
        <v>1460.9583333333333</v>
      </c>
      <c r="T173">
        <v>3.4444444444444446</v>
      </c>
      <c r="U173">
        <v>989.625</v>
      </c>
      <c r="V173">
        <v>3</v>
      </c>
      <c r="W173">
        <v>855.25</v>
      </c>
      <c r="X173">
        <v>3.2222222222222223</v>
      </c>
      <c r="Y173">
        <v>1228.1666666666667</v>
      </c>
      <c r="Z173">
        <v>3.2142857142857144</v>
      </c>
      <c r="AA173">
        <v>1005.8181818181819</v>
      </c>
      <c r="AB173">
        <v>3.5</v>
      </c>
      <c r="AC173">
        <v>1265</v>
      </c>
      <c r="AD173">
        <v>2.8</v>
      </c>
      <c r="AE173">
        <v>944.625</v>
      </c>
      <c r="AF173">
        <v>2.8</v>
      </c>
      <c r="AG173">
        <v>1069.6666666666667</v>
      </c>
      <c r="AH173">
        <v>3.0333333333333332</v>
      </c>
      <c r="AI173">
        <v>1087.1428571428571</v>
      </c>
      <c r="AJ173">
        <v>3.1206896551724137</v>
      </c>
      <c r="AK173">
        <v>1045.5348837209303</v>
      </c>
      <c r="AL173">
        <v>3.7068965517241379</v>
      </c>
      <c r="AM173">
        <v>1264.6593406593406</v>
      </c>
      <c r="AN173">
        <v>3.2222222222222223</v>
      </c>
      <c r="AO173">
        <v>971.5</v>
      </c>
      <c r="AP173">
        <v>3.1</v>
      </c>
      <c r="AQ173">
        <v>876.9</v>
      </c>
      <c r="AR173">
        <v>1.6666666666666667</v>
      </c>
      <c r="AS173">
        <v>602.42857142857144</v>
      </c>
      <c r="AT173">
        <v>2.6785714285714284</v>
      </c>
      <c r="AU173">
        <v>830.32</v>
      </c>
      <c r="AV173">
        <v>2.5</v>
      </c>
      <c r="AW173">
        <v>677.1</v>
      </c>
      <c r="AX173">
        <v>2.7</v>
      </c>
      <c r="AY173">
        <v>888.625</v>
      </c>
      <c r="AZ173">
        <v>2.2000000000000002</v>
      </c>
      <c r="BA173">
        <v>498.88888888888891</v>
      </c>
      <c r="BB173">
        <v>2.4666666666666668</v>
      </c>
      <c r="BC173">
        <v>680.37037037037032</v>
      </c>
      <c r="BD173">
        <v>2.5689655172413794</v>
      </c>
      <c r="BE173">
        <v>752.46153846153845</v>
      </c>
      <c r="BF173">
        <v>2.5689655172413794</v>
      </c>
      <c r="BG173">
        <v>752.46153846153845</v>
      </c>
      <c r="BH173">
        <v>3.3275862068965516</v>
      </c>
      <c r="BI173">
        <v>1078.4055944055945</v>
      </c>
      <c r="BJ173">
        <v>3</v>
      </c>
      <c r="BK173">
        <v>780</v>
      </c>
      <c r="BN173">
        <v>1</v>
      </c>
      <c r="BO173">
        <v>339</v>
      </c>
      <c r="BP173">
        <v>2</v>
      </c>
      <c r="BQ173">
        <v>559.5</v>
      </c>
      <c r="BZ173">
        <v>2</v>
      </c>
      <c r="CA173">
        <v>559.5</v>
      </c>
      <c r="CB173">
        <v>4</v>
      </c>
      <c r="CC173">
        <v>1358</v>
      </c>
      <c r="CF173">
        <v>6</v>
      </c>
      <c r="CG173">
        <v>1365</v>
      </c>
      <c r="CH173">
        <v>5</v>
      </c>
      <c r="CI173">
        <v>1361.5</v>
      </c>
      <c r="CR173">
        <v>5</v>
      </c>
      <c r="CS173">
        <v>1361.5</v>
      </c>
      <c r="CT173">
        <v>3.5</v>
      </c>
      <c r="CU173">
        <v>960.5</v>
      </c>
      <c r="CV173">
        <v>1</v>
      </c>
      <c r="CW173">
        <v>381</v>
      </c>
      <c r="CZ173">
        <v>3</v>
      </c>
      <c r="DA173">
        <v>869</v>
      </c>
      <c r="DB173">
        <v>2</v>
      </c>
      <c r="DC173">
        <v>625</v>
      </c>
      <c r="DL173">
        <v>2</v>
      </c>
      <c r="DM173">
        <v>625</v>
      </c>
      <c r="DN173">
        <v>2</v>
      </c>
      <c r="DO173">
        <v>625</v>
      </c>
      <c r="DP173">
        <v>3</v>
      </c>
      <c r="DQ173">
        <v>848.66666666666663</v>
      </c>
      <c r="DR173">
        <v>3.3166666666666669</v>
      </c>
      <c r="DS173">
        <v>1069.1543624161075</v>
      </c>
      <c r="DT173" s="2"/>
      <c r="DV173" s="2" t="s">
        <v>171</v>
      </c>
      <c r="DW173">
        <v>144.14285714285714</v>
      </c>
      <c r="DX173">
        <v>193.75</v>
      </c>
      <c r="DY173">
        <v>264</v>
      </c>
      <c r="DZ173">
        <v>197.28571428571428</v>
      </c>
      <c r="EA173">
        <v>320.5</v>
      </c>
      <c r="EB173">
        <v>242</v>
      </c>
      <c r="EC173">
        <v>291.77777777777777</v>
      </c>
      <c r="ED173">
        <v>285.04000000000002</v>
      </c>
    </row>
    <row r="174" spans="1:134" x14ac:dyDescent="0.3">
      <c r="A174" s="2" t="s">
        <v>172</v>
      </c>
      <c r="B174">
        <v>4</v>
      </c>
      <c r="C174">
        <v>1387.7368421052631</v>
      </c>
      <c r="D174">
        <v>4.5625</v>
      </c>
      <c r="E174">
        <v>1519.6</v>
      </c>
      <c r="F174">
        <v>4.8</v>
      </c>
      <c r="G174">
        <v>1555.85</v>
      </c>
      <c r="H174">
        <v>4.4464285714285712</v>
      </c>
      <c r="I174">
        <v>1486.6296296296296</v>
      </c>
      <c r="J174">
        <v>4.5555555555555554</v>
      </c>
      <c r="K174">
        <v>1573</v>
      </c>
      <c r="L174">
        <v>3.2857142857142856</v>
      </c>
      <c r="M174">
        <v>1344</v>
      </c>
      <c r="N174">
        <v>3.875</v>
      </c>
      <c r="O174">
        <v>1273.4000000000001</v>
      </c>
      <c r="P174">
        <v>3.9583333333333335</v>
      </c>
      <c r="Q174">
        <v>1408.409090909091</v>
      </c>
      <c r="R174">
        <v>4.2211538461538458</v>
      </c>
      <c r="S174">
        <v>1451.5102040816328</v>
      </c>
      <c r="T174">
        <v>2.1</v>
      </c>
      <c r="U174">
        <v>771.70588235294122</v>
      </c>
      <c r="V174">
        <v>1.5625</v>
      </c>
      <c r="W174">
        <v>576.33333333333337</v>
      </c>
      <c r="X174">
        <v>1.65</v>
      </c>
      <c r="Y174">
        <v>678.35714285714289</v>
      </c>
      <c r="Z174">
        <v>1.7857142857142858</v>
      </c>
      <c r="AA174">
        <v>686.79069767441865</v>
      </c>
      <c r="AB174">
        <v>2</v>
      </c>
      <c r="AC174">
        <v>643.06666666666672</v>
      </c>
      <c r="AD174">
        <v>2.7857142857142856</v>
      </c>
      <c r="AE174">
        <v>1115.8181818181818</v>
      </c>
      <c r="AF174">
        <v>2.0625</v>
      </c>
      <c r="AG174">
        <v>861.63636363636363</v>
      </c>
      <c r="AH174">
        <v>2.25</v>
      </c>
      <c r="AI174">
        <v>848.59459459459458</v>
      </c>
      <c r="AJ174">
        <v>2</v>
      </c>
      <c r="AK174">
        <v>761.625</v>
      </c>
      <c r="AL174">
        <v>3.1105769230769229</v>
      </c>
      <c r="AM174">
        <v>1141.4494382022472</v>
      </c>
      <c r="AN174">
        <v>3.05</v>
      </c>
      <c r="AO174">
        <v>1450.0666666666666</v>
      </c>
      <c r="AP174">
        <v>3.125</v>
      </c>
      <c r="AQ174">
        <v>1334</v>
      </c>
      <c r="AR174">
        <v>3.8</v>
      </c>
      <c r="AS174">
        <v>1468.5</v>
      </c>
      <c r="AT174">
        <v>3.3392857142857144</v>
      </c>
      <c r="AU174">
        <v>1424.4782608695652</v>
      </c>
      <c r="AV174">
        <v>4.0555555555555554</v>
      </c>
      <c r="AW174">
        <v>1392.1176470588234</v>
      </c>
      <c r="AX174">
        <v>3.4285714285714284</v>
      </c>
      <c r="AY174">
        <v>1214.8461538461538</v>
      </c>
      <c r="AZ174">
        <v>3.5625</v>
      </c>
      <c r="BA174">
        <v>1230.8</v>
      </c>
      <c r="BB174">
        <v>3.7083333333333335</v>
      </c>
      <c r="BC174">
        <v>1287.1333333333334</v>
      </c>
      <c r="BD174">
        <v>3.5096153846153846</v>
      </c>
      <c r="BE174">
        <v>1356.5604395604396</v>
      </c>
      <c r="BF174">
        <v>3.5096153846153846</v>
      </c>
      <c r="BG174">
        <v>1356.5604395604396</v>
      </c>
      <c r="BH174">
        <v>3.2435897435897436</v>
      </c>
      <c r="BI174">
        <v>1214.2193308550186</v>
      </c>
      <c r="BL174">
        <v>4.75</v>
      </c>
      <c r="BM174">
        <v>1434.25</v>
      </c>
      <c r="BP174">
        <v>4.75</v>
      </c>
      <c r="BQ174">
        <v>1434.25</v>
      </c>
      <c r="BR174">
        <v>5</v>
      </c>
      <c r="BS174">
        <v>1720.5</v>
      </c>
      <c r="BT174">
        <v>5.166666666666667</v>
      </c>
      <c r="BU174">
        <v>1518</v>
      </c>
      <c r="BV174">
        <v>3.75</v>
      </c>
      <c r="BW174">
        <v>1563.6666666666667</v>
      </c>
      <c r="BX174">
        <v>4.666666666666667</v>
      </c>
      <c r="BY174">
        <v>1567.2727272727273</v>
      </c>
      <c r="BZ174">
        <v>4.6875</v>
      </c>
      <c r="CA174">
        <v>1531.8</v>
      </c>
      <c r="CD174">
        <v>2.25</v>
      </c>
      <c r="CE174">
        <v>950.33333333333337</v>
      </c>
      <c r="CH174">
        <v>2.25</v>
      </c>
      <c r="CI174">
        <v>950.33333333333337</v>
      </c>
      <c r="CJ174">
        <v>1.5</v>
      </c>
      <c r="CK174">
        <v>439.5</v>
      </c>
      <c r="CL174">
        <v>2</v>
      </c>
      <c r="CM174">
        <v>597.5</v>
      </c>
      <c r="CN174">
        <v>1.5</v>
      </c>
      <c r="CO174">
        <v>483.33333333333331</v>
      </c>
      <c r="CP174">
        <v>1.75</v>
      </c>
      <c r="CQ174">
        <v>537.63636363636363</v>
      </c>
      <c r="CR174">
        <v>1.875</v>
      </c>
      <c r="CS174">
        <v>626.07142857142856</v>
      </c>
      <c r="CT174">
        <v>3.28125</v>
      </c>
      <c r="CU174">
        <v>1094.5517241379309</v>
      </c>
      <c r="CX174">
        <v>4.25</v>
      </c>
      <c r="CY174">
        <v>1498.75</v>
      </c>
      <c r="DB174">
        <v>4.25</v>
      </c>
      <c r="DC174">
        <v>1498.75</v>
      </c>
      <c r="DD174">
        <v>5</v>
      </c>
      <c r="DE174">
        <v>1572</v>
      </c>
      <c r="DF174">
        <v>4.5</v>
      </c>
      <c r="DG174">
        <v>1748.6</v>
      </c>
      <c r="DH174">
        <v>3.75</v>
      </c>
      <c r="DI174">
        <v>1861.6666666666667</v>
      </c>
      <c r="DJ174">
        <v>4.333333333333333</v>
      </c>
      <c r="DK174">
        <v>1747.2</v>
      </c>
      <c r="DL174">
        <v>4.3125</v>
      </c>
      <c r="DM174">
        <v>1676.2142857142858</v>
      </c>
      <c r="DN174">
        <v>4.3125</v>
      </c>
      <c r="DO174">
        <v>1676.2142857142858</v>
      </c>
      <c r="DP174">
        <v>3.625</v>
      </c>
      <c r="DQ174">
        <v>1283.9302325581396</v>
      </c>
      <c r="DR174">
        <v>3.2944444444444443</v>
      </c>
      <c r="DS174">
        <v>1223.8269230769231</v>
      </c>
      <c r="DT174" s="2"/>
      <c r="DV174" s="2" t="s">
        <v>172</v>
      </c>
      <c r="DW174">
        <v>268.2</v>
      </c>
      <c r="DX174">
        <v>365.63636363636363</v>
      </c>
      <c r="DY174">
        <v>320.45454545454544</v>
      </c>
      <c r="DZ174">
        <v>312.70270270270271</v>
      </c>
      <c r="EA174">
        <v>350.94117647058823</v>
      </c>
      <c r="EB174">
        <v>338.25</v>
      </c>
      <c r="EC174">
        <v>334.93333333333334</v>
      </c>
      <c r="ED174">
        <v>342.02272727272725</v>
      </c>
    </row>
    <row r="175" spans="1:134" x14ac:dyDescent="0.3">
      <c r="A175" s="2" t="s">
        <v>173</v>
      </c>
      <c r="B175">
        <v>3.8</v>
      </c>
      <c r="C175">
        <v>1587.375</v>
      </c>
      <c r="D175">
        <v>3.4</v>
      </c>
      <c r="E175">
        <v>1384</v>
      </c>
      <c r="F175">
        <v>3</v>
      </c>
      <c r="G175">
        <v>1332.8571428571429</v>
      </c>
      <c r="H175">
        <v>3.4</v>
      </c>
      <c r="I175">
        <v>1439.1739130434783</v>
      </c>
      <c r="J175">
        <v>2.7777777777777777</v>
      </c>
      <c r="K175">
        <v>1206</v>
      </c>
      <c r="L175">
        <v>3.4</v>
      </c>
      <c r="M175">
        <v>1750.2857142857142</v>
      </c>
      <c r="N175">
        <v>3.7777777777777777</v>
      </c>
      <c r="O175">
        <v>1452.375</v>
      </c>
      <c r="P175">
        <v>3.3214285714285716</v>
      </c>
      <c r="Q175">
        <v>1468.7727272727273</v>
      </c>
      <c r="R175">
        <v>3.3620689655172415</v>
      </c>
      <c r="S175">
        <v>1453.6444444444444</v>
      </c>
      <c r="T175">
        <v>0.2</v>
      </c>
      <c r="U175">
        <v>319.5</v>
      </c>
      <c r="V175">
        <v>1.2</v>
      </c>
      <c r="W175">
        <v>826.5</v>
      </c>
      <c r="X175">
        <v>2.2999999999999998</v>
      </c>
      <c r="Y175">
        <v>1220</v>
      </c>
      <c r="Z175">
        <v>1.2333333333333334</v>
      </c>
      <c r="AA175">
        <v>938.75</v>
      </c>
      <c r="AB175">
        <v>0.66666666666666663</v>
      </c>
      <c r="AC175">
        <v>448.5</v>
      </c>
      <c r="AD175">
        <v>0.7</v>
      </c>
      <c r="AE175">
        <v>887.33333333333337</v>
      </c>
      <c r="AF175">
        <v>1.5555555555555556</v>
      </c>
      <c r="AG175">
        <v>910.2</v>
      </c>
      <c r="AH175">
        <v>0.9642857142857143</v>
      </c>
      <c r="AI175">
        <v>750.58333333333337</v>
      </c>
      <c r="AJ175">
        <v>1.103448275862069</v>
      </c>
      <c r="AK175">
        <v>844.66666666666663</v>
      </c>
      <c r="AL175">
        <v>2.2327586206896552</v>
      </c>
      <c r="AM175">
        <v>1241.8260869565217</v>
      </c>
      <c r="AN175">
        <v>1.7</v>
      </c>
      <c r="AO175">
        <v>656.375</v>
      </c>
      <c r="AP175">
        <v>2.4</v>
      </c>
      <c r="AQ175">
        <v>840.66666666666663</v>
      </c>
      <c r="AR175">
        <v>2.2000000000000002</v>
      </c>
      <c r="AS175">
        <v>713.55555555555554</v>
      </c>
      <c r="AT175">
        <v>2.1</v>
      </c>
      <c r="AU175">
        <v>739.96153846153845</v>
      </c>
      <c r="AV175">
        <v>1.5555555555555556</v>
      </c>
      <c r="AW175">
        <v>779.83333333333337</v>
      </c>
      <c r="AX175">
        <v>1.5</v>
      </c>
      <c r="AY175">
        <v>478.55555555555554</v>
      </c>
      <c r="AZ175">
        <v>2.2222222222222223</v>
      </c>
      <c r="BA175">
        <v>741</v>
      </c>
      <c r="BB175">
        <v>1.75</v>
      </c>
      <c r="BC175">
        <v>648.43478260869563</v>
      </c>
      <c r="BD175">
        <v>1.9310344827586208</v>
      </c>
      <c r="BE175">
        <v>697</v>
      </c>
      <c r="BF175">
        <v>1.9310344827586208</v>
      </c>
      <c r="BG175">
        <v>697</v>
      </c>
      <c r="BH175">
        <v>2.132183908045977</v>
      </c>
      <c r="BI175">
        <v>1015.5847457627119</v>
      </c>
      <c r="BR175">
        <v>2</v>
      </c>
      <c r="BS175">
        <v>304</v>
      </c>
      <c r="BV175">
        <v>0</v>
      </c>
      <c r="BX175">
        <v>1</v>
      </c>
      <c r="BY175">
        <v>304</v>
      </c>
      <c r="BZ175">
        <v>1</v>
      </c>
      <c r="CA175">
        <v>304</v>
      </c>
      <c r="CJ175">
        <v>5</v>
      </c>
      <c r="CK175">
        <v>1925</v>
      </c>
      <c r="CN175">
        <v>0</v>
      </c>
      <c r="CP175">
        <v>2.5</v>
      </c>
      <c r="CQ175">
        <v>1925</v>
      </c>
      <c r="CR175">
        <v>2.5</v>
      </c>
      <c r="CS175">
        <v>1925</v>
      </c>
      <c r="CT175">
        <v>1.75</v>
      </c>
      <c r="CU175">
        <v>1114.5</v>
      </c>
      <c r="DD175">
        <v>7</v>
      </c>
      <c r="DE175">
        <v>1992</v>
      </c>
      <c r="DH175">
        <v>1</v>
      </c>
      <c r="DI175">
        <v>376</v>
      </c>
      <c r="DJ175">
        <v>4</v>
      </c>
      <c r="DK175">
        <v>1184</v>
      </c>
      <c r="DL175">
        <v>4</v>
      </c>
      <c r="DM175">
        <v>1184</v>
      </c>
      <c r="DN175">
        <v>4</v>
      </c>
      <c r="DO175">
        <v>1184</v>
      </c>
      <c r="DP175">
        <v>2.5</v>
      </c>
      <c r="DQ175">
        <v>1149.25</v>
      </c>
      <c r="DR175">
        <v>2.1444444444444444</v>
      </c>
      <c r="DS175">
        <v>1019.9672131147541</v>
      </c>
      <c r="DT175" s="2"/>
      <c r="DV175" s="2" t="s">
        <v>173</v>
      </c>
      <c r="DW175">
        <v>255.25</v>
      </c>
      <c r="DX175">
        <v>384</v>
      </c>
      <c r="DY175">
        <v>300.2</v>
      </c>
      <c r="DZ175">
        <v>306.16666666666669</v>
      </c>
      <c r="EA175">
        <v>350.28571428571428</v>
      </c>
      <c r="EB175">
        <v>331.71428571428572</v>
      </c>
      <c r="EC175">
        <v>338.625</v>
      </c>
      <c r="ED175">
        <v>340.13636363636363</v>
      </c>
    </row>
    <row r="176" spans="1:134" x14ac:dyDescent="0.3">
      <c r="A176" s="2" t="s">
        <v>174</v>
      </c>
      <c r="B176">
        <v>4.7</v>
      </c>
      <c r="C176">
        <v>1254.3</v>
      </c>
      <c r="D176">
        <v>4.0999999999999996</v>
      </c>
      <c r="E176">
        <v>963.6</v>
      </c>
      <c r="F176">
        <v>3.7</v>
      </c>
      <c r="G176">
        <v>1020.5555555555555</v>
      </c>
      <c r="H176">
        <v>4.166666666666667</v>
      </c>
      <c r="I176">
        <v>1081.5172413793102</v>
      </c>
      <c r="J176">
        <v>3.6666666666666665</v>
      </c>
      <c r="K176">
        <v>919.5</v>
      </c>
      <c r="L176">
        <v>4.25</v>
      </c>
      <c r="M176">
        <v>1039</v>
      </c>
      <c r="N176">
        <v>3.3333333333333335</v>
      </c>
      <c r="O176">
        <v>879.25</v>
      </c>
      <c r="P176">
        <v>3.7307692307692308</v>
      </c>
      <c r="Q176">
        <v>945.91666666666663</v>
      </c>
      <c r="R176">
        <v>3.9642857142857144</v>
      </c>
      <c r="S176">
        <v>1020.1132075471698</v>
      </c>
      <c r="T176">
        <v>2.1</v>
      </c>
      <c r="U176">
        <v>634.75</v>
      </c>
      <c r="V176">
        <v>2.5</v>
      </c>
      <c r="W176">
        <v>964.66666666666663</v>
      </c>
      <c r="X176">
        <v>2.6</v>
      </c>
      <c r="Y176">
        <v>685.66666666666663</v>
      </c>
      <c r="Z176">
        <v>2.4</v>
      </c>
      <c r="AA176">
        <v>740.73913043478262</v>
      </c>
      <c r="AB176">
        <v>2.5555555555555554</v>
      </c>
      <c r="AC176">
        <v>1193.8</v>
      </c>
      <c r="AD176">
        <v>1.875</v>
      </c>
      <c r="AE176">
        <v>524.85714285714289</v>
      </c>
      <c r="AF176">
        <v>2.3333333333333335</v>
      </c>
      <c r="AG176">
        <v>774.14285714285711</v>
      </c>
      <c r="AH176">
        <v>2.2692307692307692</v>
      </c>
      <c r="AI176">
        <v>792.73684210526312</v>
      </c>
      <c r="AJ176">
        <v>2.3392857142857144</v>
      </c>
      <c r="AK176">
        <v>764.26190476190482</v>
      </c>
      <c r="AL176">
        <v>3.1517857142857144</v>
      </c>
      <c r="AM176">
        <v>907</v>
      </c>
      <c r="AN176">
        <v>2.7</v>
      </c>
      <c r="AO176">
        <v>711.66666666666663</v>
      </c>
      <c r="AP176">
        <v>3.1</v>
      </c>
      <c r="AQ176">
        <v>719.77777777777783</v>
      </c>
      <c r="AR176">
        <v>2.2999999999999998</v>
      </c>
      <c r="AS176">
        <v>844.71428571428567</v>
      </c>
      <c r="AT176">
        <v>2.7</v>
      </c>
      <c r="AU176">
        <v>751.84</v>
      </c>
      <c r="AV176">
        <v>3.8888888888888888</v>
      </c>
      <c r="AW176">
        <v>996.22222222222217</v>
      </c>
      <c r="AX176">
        <v>3.625</v>
      </c>
      <c r="AY176">
        <v>961.75</v>
      </c>
      <c r="AZ176">
        <v>3.6666666666666665</v>
      </c>
      <c r="BA176">
        <v>1023.125</v>
      </c>
      <c r="BB176">
        <v>3.7307692307692308</v>
      </c>
      <c r="BC176">
        <v>993.8</v>
      </c>
      <c r="BD176">
        <v>3.1785714285714284</v>
      </c>
      <c r="BE176">
        <v>872.82</v>
      </c>
      <c r="BF176">
        <v>3.1785714285714284</v>
      </c>
      <c r="BG176">
        <v>872.82</v>
      </c>
      <c r="BH176">
        <v>3.1607142857142856</v>
      </c>
      <c r="BI176">
        <v>895.21379310344832</v>
      </c>
      <c r="BR176">
        <v>6</v>
      </c>
      <c r="BS176">
        <v>2060</v>
      </c>
      <c r="BT176">
        <v>4</v>
      </c>
      <c r="BU176">
        <v>1028.5</v>
      </c>
      <c r="BV176">
        <v>1</v>
      </c>
      <c r="BW176">
        <v>297</v>
      </c>
      <c r="BX176">
        <v>3.75</v>
      </c>
      <c r="BY176">
        <v>1103.5</v>
      </c>
      <c r="BZ176">
        <v>3.75</v>
      </c>
      <c r="CA176">
        <v>1103.5</v>
      </c>
      <c r="CJ176">
        <v>0</v>
      </c>
      <c r="CL176">
        <v>2</v>
      </c>
      <c r="CM176">
        <v>1231</v>
      </c>
      <c r="CN176">
        <v>2</v>
      </c>
      <c r="CO176">
        <v>545</v>
      </c>
      <c r="CP176">
        <v>1.5</v>
      </c>
      <c r="CQ176">
        <v>888</v>
      </c>
      <c r="CR176">
        <v>1.5</v>
      </c>
      <c r="CS176">
        <v>888</v>
      </c>
      <c r="CT176">
        <v>2.625</v>
      </c>
      <c r="CU176">
        <v>1031.6666666666667</v>
      </c>
      <c r="DD176">
        <v>5</v>
      </c>
      <c r="DE176">
        <v>1162</v>
      </c>
      <c r="DF176">
        <v>4.5</v>
      </c>
      <c r="DG176">
        <v>1322</v>
      </c>
      <c r="DH176">
        <v>5</v>
      </c>
      <c r="DI176">
        <v>1066</v>
      </c>
      <c r="DJ176">
        <v>4.75</v>
      </c>
      <c r="DK176">
        <v>1218</v>
      </c>
      <c r="DL176">
        <v>4.75</v>
      </c>
      <c r="DM176">
        <v>1218</v>
      </c>
      <c r="DN176">
        <v>4.75</v>
      </c>
      <c r="DO176">
        <v>1218</v>
      </c>
      <c r="DP176">
        <v>3.3333333333333335</v>
      </c>
      <c r="DQ176">
        <v>1106.2</v>
      </c>
      <c r="DR176">
        <v>3.1722222222222221</v>
      </c>
      <c r="DS176">
        <v>908.82580645161295</v>
      </c>
      <c r="DT176" s="2"/>
      <c r="DV176" s="2" t="s">
        <v>174</v>
      </c>
      <c r="DW176">
        <v>196.2</v>
      </c>
      <c r="DX176">
        <v>185.14285714285714</v>
      </c>
      <c r="DY176">
        <v>277.85714285714283</v>
      </c>
      <c r="DZ176">
        <v>222.21052631578948</v>
      </c>
      <c r="EA176">
        <v>253.5</v>
      </c>
      <c r="EB176">
        <v>292.125</v>
      </c>
      <c r="EC176">
        <v>208.125</v>
      </c>
      <c r="ED176">
        <v>251.25</v>
      </c>
    </row>
    <row r="177" spans="1:134" x14ac:dyDescent="0.3">
      <c r="A177" s="2" t="s">
        <v>175</v>
      </c>
      <c r="B177">
        <v>4.3</v>
      </c>
      <c r="C177">
        <v>1625.2857142857142</v>
      </c>
      <c r="D177">
        <v>4.4000000000000004</v>
      </c>
      <c r="E177">
        <v>1170.25</v>
      </c>
      <c r="F177">
        <v>3</v>
      </c>
      <c r="G177">
        <v>852.88888888888891</v>
      </c>
      <c r="H177">
        <v>3.9</v>
      </c>
      <c r="I177">
        <v>1183.9583333333333</v>
      </c>
      <c r="J177">
        <v>3.625</v>
      </c>
      <c r="K177">
        <v>1122.8</v>
      </c>
      <c r="L177">
        <v>4.333333333333333</v>
      </c>
      <c r="M177">
        <v>1317.7142857142858</v>
      </c>
      <c r="N177">
        <v>5</v>
      </c>
      <c r="O177">
        <v>1462.4</v>
      </c>
      <c r="P177">
        <v>4.291666666666667</v>
      </c>
      <c r="Q177">
        <v>1302.9411764705883</v>
      </c>
      <c r="R177">
        <v>4.0740740740740744</v>
      </c>
      <c r="S177">
        <v>1233.2926829268292</v>
      </c>
      <c r="T177">
        <v>1.6</v>
      </c>
      <c r="U177">
        <v>802.8</v>
      </c>
      <c r="V177">
        <v>2.7</v>
      </c>
      <c r="W177">
        <v>973.66666666666663</v>
      </c>
      <c r="X177">
        <v>4</v>
      </c>
      <c r="Y177">
        <v>1003.375</v>
      </c>
      <c r="Z177">
        <v>2.7666666666666666</v>
      </c>
      <c r="AA177">
        <v>941.21052631578948</v>
      </c>
      <c r="AB177">
        <v>3</v>
      </c>
      <c r="AC177">
        <v>1408.6</v>
      </c>
      <c r="AD177">
        <v>2.1111111111111112</v>
      </c>
      <c r="AE177">
        <v>760.66666666666663</v>
      </c>
      <c r="AF177">
        <v>3.1428571428571428</v>
      </c>
      <c r="AG177">
        <v>1317.25</v>
      </c>
      <c r="AH177">
        <v>2.7083333333333335</v>
      </c>
      <c r="AI177">
        <v>1125.0666666666666</v>
      </c>
      <c r="AJ177">
        <v>2.7407407407407409</v>
      </c>
      <c r="AK177">
        <v>1022.3235294117648</v>
      </c>
      <c r="AL177">
        <v>3.4074074074074074</v>
      </c>
      <c r="AM177">
        <v>1137.6533333333334</v>
      </c>
      <c r="AN177">
        <v>2.4</v>
      </c>
      <c r="AO177">
        <v>943.66666666666663</v>
      </c>
      <c r="AP177">
        <v>2.1</v>
      </c>
      <c r="AQ177">
        <v>815.33333333333337</v>
      </c>
      <c r="AR177">
        <v>3</v>
      </c>
      <c r="AS177">
        <v>800.11111111111109</v>
      </c>
      <c r="AT177">
        <v>2.5</v>
      </c>
      <c r="AU177">
        <v>845.47619047619048</v>
      </c>
      <c r="AV177">
        <v>2.125</v>
      </c>
      <c r="AW177">
        <v>916</v>
      </c>
      <c r="AX177">
        <v>1.7777777777777777</v>
      </c>
      <c r="AY177">
        <v>745.66666666666663</v>
      </c>
      <c r="AZ177">
        <v>1.8571428571428572</v>
      </c>
      <c r="BA177">
        <v>782.75</v>
      </c>
      <c r="BB177">
        <v>1.9166666666666667</v>
      </c>
      <c r="BC177">
        <v>812.33333333333337</v>
      </c>
      <c r="BD177">
        <v>2.2407407407407409</v>
      </c>
      <c r="BE177">
        <v>831.66666666666663</v>
      </c>
      <c r="BF177">
        <v>2.2407407407407409</v>
      </c>
      <c r="BG177">
        <v>831.66666666666663</v>
      </c>
      <c r="BH177">
        <v>3.0185185185185186</v>
      </c>
      <c r="BI177">
        <v>1038.4144144144145</v>
      </c>
      <c r="BR177">
        <v>1</v>
      </c>
      <c r="BS177">
        <v>748</v>
      </c>
      <c r="BT177">
        <v>0</v>
      </c>
      <c r="BV177">
        <v>2.3333333333333335</v>
      </c>
      <c r="BW177">
        <v>451.33333333333331</v>
      </c>
      <c r="BX177">
        <v>1.5</v>
      </c>
      <c r="BY177">
        <v>525.5</v>
      </c>
      <c r="BZ177">
        <v>1.5</v>
      </c>
      <c r="CA177">
        <v>525.5</v>
      </c>
      <c r="CJ177">
        <v>6.5</v>
      </c>
      <c r="CK177">
        <v>1434.5</v>
      </c>
      <c r="CL177">
        <v>0</v>
      </c>
      <c r="CN177">
        <v>4</v>
      </c>
      <c r="CO177">
        <v>1052</v>
      </c>
      <c r="CP177">
        <v>4.166666666666667</v>
      </c>
      <c r="CQ177">
        <v>1243.25</v>
      </c>
      <c r="CR177">
        <v>4.166666666666667</v>
      </c>
      <c r="CS177">
        <v>1243.25</v>
      </c>
      <c r="CT177">
        <v>2.8333333333333335</v>
      </c>
      <c r="CU177">
        <v>884.375</v>
      </c>
      <c r="DD177">
        <v>5</v>
      </c>
      <c r="DE177">
        <v>1047.5</v>
      </c>
      <c r="DF177">
        <v>0</v>
      </c>
      <c r="DH177">
        <v>3.3333333333333335</v>
      </c>
      <c r="DI177">
        <v>720.33333333333337</v>
      </c>
      <c r="DJ177">
        <v>3.3333333333333335</v>
      </c>
      <c r="DK177">
        <v>851.2</v>
      </c>
      <c r="DL177">
        <v>3.3333333333333335</v>
      </c>
      <c r="DM177">
        <v>851.2</v>
      </c>
      <c r="DN177">
        <v>3.3333333333333335</v>
      </c>
      <c r="DO177">
        <v>851.2</v>
      </c>
      <c r="DP177">
        <v>3</v>
      </c>
      <c r="DQ177">
        <v>871.61538461538464</v>
      </c>
      <c r="DR177">
        <v>3.0166666666666666</v>
      </c>
      <c r="DS177">
        <v>1020.9274193548387</v>
      </c>
      <c r="DT177" s="2"/>
      <c r="DV177" s="2" t="s">
        <v>175</v>
      </c>
      <c r="DW177">
        <v>301.8</v>
      </c>
      <c r="DX177">
        <v>190.83333333333334</v>
      </c>
      <c r="DY177">
        <v>208.75</v>
      </c>
      <c r="DZ177">
        <v>232.6</v>
      </c>
      <c r="EA177">
        <v>235</v>
      </c>
      <c r="EB177">
        <v>219.42857142857142</v>
      </c>
      <c r="EC177">
        <v>179</v>
      </c>
      <c r="ED177">
        <v>212.11764705882354</v>
      </c>
    </row>
    <row r="178" spans="1:134" x14ac:dyDescent="0.3">
      <c r="A178" s="2" t="s">
        <v>176</v>
      </c>
      <c r="B178">
        <v>5.2222222222222223</v>
      </c>
      <c r="C178">
        <v>1204.75</v>
      </c>
      <c r="D178">
        <v>3.6</v>
      </c>
      <c r="E178">
        <v>877.75</v>
      </c>
      <c r="F178">
        <v>4.0999999999999996</v>
      </c>
      <c r="G178">
        <v>1127.7777777777778</v>
      </c>
      <c r="H178">
        <v>4.2758620689655169</v>
      </c>
      <c r="I178">
        <v>1072.4000000000001</v>
      </c>
      <c r="J178">
        <v>4.2222222222222223</v>
      </c>
      <c r="K178">
        <v>1009.7142857142857</v>
      </c>
      <c r="L178">
        <v>3.6</v>
      </c>
      <c r="M178">
        <v>1192.4285714285713</v>
      </c>
      <c r="N178">
        <v>3.1111111111111112</v>
      </c>
      <c r="O178">
        <v>854.14285714285711</v>
      </c>
      <c r="P178">
        <v>3.6428571428571428</v>
      </c>
      <c r="Q178">
        <v>1018.7619047619048</v>
      </c>
      <c r="R178">
        <v>3.9649122807017543</v>
      </c>
      <c r="S178">
        <v>1047.9130434782608</v>
      </c>
      <c r="T178">
        <v>2.3333333333333335</v>
      </c>
      <c r="U178">
        <v>900.8</v>
      </c>
      <c r="V178">
        <v>3.1</v>
      </c>
      <c r="W178">
        <v>1083.5</v>
      </c>
      <c r="X178">
        <v>2.9</v>
      </c>
      <c r="Y178">
        <v>1138.2</v>
      </c>
      <c r="Z178">
        <v>2.7931034482758621</v>
      </c>
      <c r="AA178">
        <v>1043.5</v>
      </c>
      <c r="AB178">
        <v>3.5555555555555554</v>
      </c>
      <c r="AC178">
        <v>1376.2</v>
      </c>
      <c r="AD178">
        <v>3.4</v>
      </c>
      <c r="AE178">
        <v>972</v>
      </c>
      <c r="AF178">
        <v>4.1111111111111107</v>
      </c>
      <c r="AG178">
        <v>911.375</v>
      </c>
      <c r="AH178">
        <v>3.6785714285714284</v>
      </c>
      <c r="AI178">
        <v>1048.8</v>
      </c>
      <c r="AJ178">
        <v>3.2280701754385963</v>
      </c>
      <c r="AK178">
        <v>1046.4444444444443</v>
      </c>
      <c r="AL178">
        <v>3.5964912280701755</v>
      </c>
      <c r="AM178">
        <v>1047.2682926829268</v>
      </c>
      <c r="AN178">
        <v>2.7777777777777777</v>
      </c>
      <c r="AO178">
        <v>651.25</v>
      </c>
      <c r="AP178">
        <v>1.6</v>
      </c>
      <c r="AQ178">
        <v>650</v>
      </c>
      <c r="AR178">
        <v>2</v>
      </c>
      <c r="AS178">
        <v>550.375</v>
      </c>
      <c r="AT178">
        <v>2.103448275862069</v>
      </c>
      <c r="AU178">
        <v>614.22727272727275</v>
      </c>
      <c r="AV178">
        <v>2.7777777777777777</v>
      </c>
      <c r="AW178">
        <v>495.375</v>
      </c>
      <c r="AX178">
        <v>1.6</v>
      </c>
      <c r="AY178">
        <v>588.66666666666663</v>
      </c>
      <c r="AZ178">
        <v>1.7777777777777777</v>
      </c>
      <c r="BA178">
        <v>540.14285714285711</v>
      </c>
      <c r="BB178">
        <v>2.0357142857142856</v>
      </c>
      <c r="BC178">
        <v>536.95238095238096</v>
      </c>
      <c r="BD178">
        <v>2.0701754385964914</v>
      </c>
      <c r="BE178">
        <v>576.48837209302326</v>
      </c>
      <c r="BF178">
        <v>2.0701754385964914</v>
      </c>
      <c r="BG178">
        <v>576.48837209302326</v>
      </c>
      <c r="BH178">
        <v>3.0877192982456139</v>
      </c>
      <c r="BI178">
        <v>885.32</v>
      </c>
      <c r="BJ178">
        <v>1</v>
      </c>
      <c r="BK178">
        <v>366</v>
      </c>
      <c r="BP178">
        <v>1</v>
      </c>
      <c r="BQ178">
        <v>366</v>
      </c>
      <c r="BR178">
        <v>8</v>
      </c>
      <c r="BS178">
        <v>1205</v>
      </c>
      <c r="BV178">
        <v>4</v>
      </c>
      <c r="BW178">
        <v>826</v>
      </c>
      <c r="BX178">
        <v>6</v>
      </c>
      <c r="BY178">
        <v>1015.5</v>
      </c>
      <c r="BZ178">
        <v>4.333333333333333</v>
      </c>
      <c r="CA178">
        <v>799</v>
      </c>
      <c r="CB178">
        <v>7</v>
      </c>
      <c r="CC178">
        <v>1118</v>
      </c>
      <c r="CH178">
        <v>7</v>
      </c>
      <c r="CI178">
        <v>1118</v>
      </c>
      <c r="CJ178">
        <v>3</v>
      </c>
      <c r="CK178">
        <v>477</v>
      </c>
      <c r="CN178">
        <v>7</v>
      </c>
      <c r="CO178">
        <v>1127</v>
      </c>
      <c r="CP178">
        <v>5</v>
      </c>
      <c r="CQ178">
        <v>802</v>
      </c>
      <c r="CR178">
        <v>5.666666666666667</v>
      </c>
      <c r="CS178">
        <v>907.33333333333337</v>
      </c>
      <c r="CT178">
        <v>5</v>
      </c>
      <c r="CU178">
        <v>853.16666666666663</v>
      </c>
      <c r="CV178">
        <v>1</v>
      </c>
      <c r="CW178">
        <v>183</v>
      </c>
      <c r="DB178">
        <v>1</v>
      </c>
      <c r="DC178">
        <v>183</v>
      </c>
      <c r="DD178">
        <v>1</v>
      </c>
      <c r="DE178">
        <v>154</v>
      </c>
      <c r="DH178">
        <v>0</v>
      </c>
      <c r="DJ178">
        <v>0.5</v>
      </c>
      <c r="DK178">
        <v>154</v>
      </c>
      <c r="DL178">
        <v>0.66666666666666663</v>
      </c>
      <c r="DM178">
        <v>168.5</v>
      </c>
      <c r="DN178">
        <v>0.66666666666666663</v>
      </c>
      <c r="DO178">
        <v>168.5</v>
      </c>
      <c r="DP178">
        <v>3.5555555555555554</v>
      </c>
      <c r="DQ178">
        <v>682</v>
      </c>
      <c r="DR178">
        <v>3.1111111111111112</v>
      </c>
      <c r="DS178">
        <v>873.09022556390983</v>
      </c>
      <c r="DT178" s="2"/>
      <c r="DV178" s="2" t="s">
        <v>176</v>
      </c>
      <c r="DW178">
        <v>187</v>
      </c>
      <c r="DX178">
        <v>177.71428571428572</v>
      </c>
      <c r="DY178">
        <v>235.125</v>
      </c>
      <c r="DZ178">
        <v>203</v>
      </c>
      <c r="EA178">
        <v>172.71428571428572</v>
      </c>
      <c r="EB178">
        <v>187.42857142857142</v>
      </c>
      <c r="EC178">
        <v>243.71428571428572</v>
      </c>
      <c r="ED178">
        <v>201.28571428571428</v>
      </c>
    </row>
    <row r="179" spans="1:134" x14ac:dyDescent="0.3">
      <c r="A179" s="2" t="s">
        <v>177</v>
      </c>
      <c r="B179">
        <v>0.5714285714285714</v>
      </c>
      <c r="C179">
        <v>315.66666666666669</v>
      </c>
      <c r="D179">
        <v>2</v>
      </c>
      <c r="E179">
        <v>1252</v>
      </c>
      <c r="F179">
        <v>1.5</v>
      </c>
      <c r="G179">
        <v>565.75</v>
      </c>
      <c r="H179">
        <v>1.3913043478260869</v>
      </c>
      <c r="I179">
        <v>696.6</v>
      </c>
      <c r="J179">
        <v>2</v>
      </c>
      <c r="K179">
        <v>1174.75</v>
      </c>
      <c r="L179">
        <v>0.44444444444444442</v>
      </c>
      <c r="M179">
        <v>657</v>
      </c>
      <c r="N179">
        <v>0.44444444444444442</v>
      </c>
      <c r="O179">
        <v>325</v>
      </c>
      <c r="P179">
        <v>0.92307692307692313</v>
      </c>
      <c r="Q179">
        <v>858</v>
      </c>
      <c r="R179">
        <v>1.1428571428571428</v>
      </c>
      <c r="S179">
        <v>763.05882352941171</v>
      </c>
      <c r="T179">
        <v>1.8571428571428572</v>
      </c>
      <c r="U179">
        <v>1122.3333333333333</v>
      </c>
      <c r="V179">
        <v>1.25</v>
      </c>
      <c r="W179">
        <v>781</v>
      </c>
      <c r="X179">
        <v>1.625</v>
      </c>
      <c r="Y179">
        <v>599.25</v>
      </c>
      <c r="Z179">
        <v>1.5652173913043479</v>
      </c>
      <c r="AA179">
        <v>810.7</v>
      </c>
      <c r="AB179">
        <v>2.5</v>
      </c>
      <c r="AC179">
        <v>867</v>
      </c>
      <c r="AD179">
        <v>0.77777777777777779</v>
      </c>
      <c r="AE179">
        <v>980.5</v>
      </c>
      <c r="AF179">
        <v>1.2222222222222223</v>
      </c>
      <c r="AG179">
        <v>1508</v>
      </c>
      <c r="AH179">
        <v>1.4615384615384615</v>
      </c>
      <c r="AI179">
        <v>1034.6666666666667</v>
      </c>
      <c r="AJ179">
        <v>1.510204081632653</v>
      </c>
      <c r="AK179">
        <v>916.78947368421052</v>
      </c>
      <c r="AL179">
        <v>1.3265306122448979</v>
      </c>
      <c r="AM179">
        <v>844.19444444444446</v>
      </c>
      <c r="AN179">
        <v>0.5714285714285714</v>
      </c>
      <c r="AO179">
        <v>329.33333333333331</v>
      </c>
      <c r="AP179">
        <v>1.25</v>
      </c>
      <c r="AQ179">
        <v>895.33333333333337</v>
      </c>
      <c r="AR179">
        <v>0.875</v>
      </c>
      <c r="AS179">
        <v>468</v>
      </c>
      <c r="AT179">
        <v>0.91304347826086951</v>
      </c>
      <c r="AU179">
        <v>564.22222222222217</v>
      </c>
      <c r="AV179">
        <v>1.25</v>
      </c>
      <c r="AW179">
        <v>980.33333333333337</v>
      </c>
      <c r="AX179">
        <v>0.22222222222222221</v>
      </c>
      <c r="AY179">
        <v>246</v>
      </c>
      <c r="AZ179">
        <v>0.66666666666666663</v>
      </c>
      <c r="BA179">
        <v>620.5</v>
      </c>
      <c r="BB179">
        <v>0.69230769230769229</v>
      </c>
      <c r="BC179">
        <v>667.71428571428567</v>
      </c>
      <c r="BD179">
        <v>0.79591836734693877</v>
      </c>
      <c r="BE179">
        <v>609.5</v>
      </c>
      <c r="BF179">
        <v>0.79591836734693877</v>
      </c>
      <c r="BG179">
        <v>609.5</v>
      </c>
      <c r="BH179">
        <v>1.1496598639455782</v>
      </c>
      <c r="BI179">
        <v>771.98076923076928</v>
      </c>
      <c r="BJ179">
        <v>3.6666666666666665</v>
      </c>
      <c r="BK179">
        <v>1172.5</v>
      </c>
      <c r="BL179">
        <v>2</v>
      </c>
      <c r="BM179">
        <v>862</v>
      </c>
      <c r="BN179">
        <v>1</v>
      </c>
      <c r="BO179">
        <v>548</v>
      </c>
      <c r="BP179">
        <v>2.4285714285714284</v>
      </c>
      <c r="BQ179">
        <v>938.75</v>
      </c>
      <c r="BR179">
        <v>1.5</v>
      </c>
      <c r="BS179">
        <v>211</v>
      </c>
      <c r="BT179">
        <v>3</v>
      </c>
      <c r="BU179">
        <v>561</v>
      </c>
      <c r="BV179">
        <v>2</v>
      </c>
      <c r="BW179">
        <v>588</v>
      </c>
      <c r="BX179">
        <v>2</v>
      </c>
      <c r="BY179">
        <v>392.75</v>
      </c>
      <c r="BZ179">
        <v>2.2727272727272729</v>
      </c>
      <c r="CA179">
        <v>665.75</v>
      </c>
      <c r="CB179">
        <v>0.33333333333333331</v>
      </c>
      <c r="CC179">
        <v>117</v>
      </c>
      <c r="CD179">
        <v>5.5</v>
      </c>
      <c r="CE179">
        <v>1092</v>
      </c>
      <c r="CF179">
        <v>5</v>
      </c>
      <c r="CG179">
        <v>1006</v>
      </c>
      <c r="CH179">
        <v>3.1428571428571428</v>
      </c>
      <c r="CI179">
        <v>862.6</v>
      </c>
      <c r="CJ179">
        <v>1</v>
      </c>
      <c r="CK179">
        <v>212.5</v>
      </c>
      <c r="CL179">
        <v>4</v>
      </c>
      <c r="CM179">
        <v>748</v>
      </c>
      <c r="CN179">
        <v>6</v>
      </c>
      <c r="CO179">
        <v>1156</v>
      </c>
      <c r="CP179">
        <v>3</v>
      </c>
      <c r="CQ179">
        <v>582.25</v>
      </c>
      <c r="CR179">
        <v>3.0909090909090908</v>
      </c>
      <c r="CS179">
        <v>738</v>
      </c>
      <c r="CT179">
        <v>2.6818181818181817</v>
      </c>
      <c r="CU179">
        <v>704</v>
      </c>
      <c r="CV179">
        <v>3.6666666666666665</v>
      </c>
      <c r="CW179">
        <v>1004</v>
      </c>
      <c r="CX179">
        <v>4</v>
      </c>
      <c r="CY179">
        <v>1009</v>
      </c>
      <c r="CZ179">
        <v>3.5</v>
      </c>
      <c r="DA179">
        <v>506.5</v>
      </c>
      <c r="DB179">
        <v>3.7142857142857144</v>
      </c>
      <c r="DC179">
        <v>839.83333333333337</v>
      </c>
      <c r="DD179">
        <v>2.5</v>
      </c>
      <c r="DE179">
        <v>493.5</v>
      </c>
      <c r="DF179">
        <v>2</v>
      </c>
      <c r="DG179">
        <v>459</v>
      </c>
      <c r="DH179">
        <v>2</v>
      </c>
      <c r="DI179">
        <v>226</v>
      </c>
      <c r="DJ179">
        <v>2.25</v>
      </c>
      <c r="DK179">
        <v>418</v>
      </c>
      <c r="DL179">
        <v>3.1818181818181817</v>
      </c>
      <c r="DM179">
        <v>671.1</v>
      </c>
      <c r="DN179">
        <v>3.1818181818181817</v>
      </c>
      <c r="DO179">
        <v>671.1</v>
      </c>
      <c r="DP179">
        <v>2.8484848484848486</v>
      </c>
      <c r="DQ179">
        <v>691.81481481481478</v>
      </c>
      <c r="DR179">
        <v>1.461111111111111</v>
      </c>
      <c r="DS179">
        <v>744.58227848101262</v>
      </c>
      <c r="DT179" s="2"/>
      <c r="DV179" s="2" t="s">
        <v>177</v>
      </c>
      <c r="DW179">
        <v>206.2</v>
      </c>
      <c r="DX179">
        <v>97</v>
      </c>
      <c r="DY179">
        <v>386</v>
      </c>
      <c r="DZ179">
        <v>221.88888888888889</v>
      </c>
      <c r="EA179">
        <v>212.75</v>
      </c>
      <c r="EB179">
        <v>295</v>
      </c>
      <c r="EC179">
        <v>166</v>
      </c>
      <c r="ED179">
        <v>211.14285714285714</v>
      </c>
    </row>
    <row r="180" spans="1:134" x14ac:dyDescent="0.3">
      <c r="A180" s="2" t="s">
        <v>178</v>
      </c>
      <c r="B180">
        <v>1.7</v>
      </c>
      <c r="C180">
        <v>970.8</v>
      </c>
      <c r="D180">
        <v>1.75</v>
      </c>
      <c r="E180">
        <v>878.5</v>
      </c>
      <c r="F180">
        <v>1.3</v>
      </c>
      <c r="G180">
        <v>841.66666666666663</v>
      </c>
      <c r="H180">
        <v>1.5833333333333333</v>
      </c>
      <c r="I180">
        <v>897.58064516129036</v>
      </c>
      <c r="J180">
        <v>2.0499999999999998</v>
      </c>
      <c r="K180">
        <v>1113.3636363636363</v>
      </c>
      <c r="L180">
        <v>1.65</v>
      </c>
      <c r="M180">
        <v>933.5</v>
      </c>
      <c r="N180">
        <v>2.25</v>
      </c>
      <c r="O180">
        <v>1170.4545454545455</v>
      </c>
      <c r="P180">
        <v>1.9833333333333334</v>
      </c>
      <c r="Q180">
        <v>1076.78125</v>
      </c>
      <c r="R180">
        <v>1.7833333333333334</v>
      </c>
      <c r="S180">
        <v>988.60317460317458</v>
      </c>
      <c r="T180">
        <v>1.45</v>
      </c>
      <c r="U180">
        <v>623.18181818181813</v>
      </c>
      <c r="V180">
        <v>1.6</v>
      </c>
      <c r="W180">
        <v>1110.7142857142858</v>
      </c>
      <c r="X180">
        <v>1.1000000000000001</v>
      </c>
      <c r="Y180">
        <v>830.42857142857144</v>
      </c>
      <c r="Z180">
        <v>1.3833333333333333</v>
      </c>
      <c r="AA180">
        <v>817.72</v>
      </c>
      <c r="AB180">
        <v>1.8</v>
      </c>
      <c r="AC180">
        <v>903.5454545454545</v>
      </c>
      <c r="AD180">
        <v>1.4</v>
      </c>
      <c r="AE180">
        <v>931</v>
      </c>
      <c r="AF180">
        <v>1.1499999999999999</v>
      </c>
      <c r="AG180">
        <v>654.66666666666663</v>
      </c>
      <c r="AH180">
        <v>1.45</v>
      </c>
      <c r="AI180">
        <v>831.39285714285711</v>
      </c>
      <c r="AJ180">
        <v>1.4166666666666667</v>
      </c>
      <c r="AK180">
        <v>824.94339622641508</v>
      </c>
      <c r="AL180">
        <v>1.6</v>
      </c>
      <c r="AM180">
        <v>913.82758620689651</v>
      </c>
      <c r="AN180">
        <v>0.95</v>
      </c>
      <c r="AO180">
        <v>707.5</v>
      </c>
      <c r="AP180">
        <v>1.45</v>
      </c>
      <c r="AQ180">
        <v>712.5</v>
      </c>
      <c r="AR180">
        <v>0.75</v>
      </c>
      <c r="AS180">
        <v>582.42857142857144</v>
      </c>
      <c r="AT180">
        <v>1.05</v>
      </c>
      <c r="AU180">
        <v>674.48</v>
      </c>
      <c r="AV180">
        <v>1.25</v>
      </c>
      <c r="AW180">
        <v>608</v>
      </c>
      <c r="AX180">
        <v>1.3</v>
      </c>
      <c r="AY180">
        <v>761.8</v>
      </c>
      <c r="AZ180">
        <v>1.35</v>
      </c>
      <c r="BA180">
        <v>703.09090909090912</v>
      </c>
      <c r="BB180">
        <v>1.3</v>
      </c>
      <c r="BC180">
        <v>691.35483870967744</v>
      </c>
      <c r="BD180">
        <v>1.175</v>
      </c>
      <c r="BE180">
        <v>683.82142857142856</v>
      </c>
      <c r="BF180">
        <v>1.175</v>
      </c>
      <c r="BG180">
        <v>683.82142857142856</v>
      </c>
      <c r="BH180">
        <v>1.4583333333333333</v>
      </c>
      <c r="BI180">
        <v>838.94186046511629</v>
      </c>
      <c r="DR180">
        <v>1.4583333333333333</v>
      </c>
      <c r="DS180">
        <v>838.94186046511629</v>
      </c>
      <c r="DT180" s="2"/>
      <c r="DV180" s="2" t="s">
        <v>178</v>
      </c>
      <c r="DW180">
        <v>270.09090909090907</v>
      </c>
      <c r="DX180">
        <v>328.625</v>
      </c>
      <c r="DY180">
        <v>284.55555555555554</v>
      </c>
      <c r="DZ180">
        <v>291.46428571428572</v>
      </c>
      <c r="EA180">
        <v>282.54545454545456</v>
      </c>
      <c r="EB180">
        <v>302.3</v>
      </c>
      <c r="EC180">
        <v>247.63636363636363</v>
      </c>
      <c r="ED180">
        <v>276.71875</v>
      </c>
    </row>
    <row r="181" spans="1:134" x14ac:dyDescent="0.3">
      <c r="A181" s="2" t="s">
        <v>179</v>
      </c>
      <c r="B181">
        <v>2.5555555555555554</v>
      </c>
      <c r="C181">
        <v>672.5</v>
      </c>
      <c r="D181">
        <v>3</v>
      </c>
      <c r="E181">
        <v>726.4</v>
      </c>
      <c r="F181">
        <v>2.375</v>
      </c>
      <c r="G181">
        <v>753.28571428571433</v>
      </c>
      <c r="H181">
        <v>2.6666666666666665</v>
      </c>
      <c r="I181">
        <v>716.68</v>
      </c>
      <c r="J181">
        <v>2.7777777777777777</v>
      </c>
      <c r="K181">
        <v>934</v>
      </c>
      <c r="L181">
        <v>1.3333333333333333</v>
      </c>
      <c r="M181">
        <v>740</v>
      </c>
      <c r="N181">
        <v>2.4</v>
      </c>
      <c r="O181">
        <v>567.70000000000005</v>
      </c>
      <c r="P181">
        <v>2.1785714285714284</v>
      </c>
      <c r="Q181">
        <v>723.40909090909088</v>
      </c>
      <c r="R181">
        <v>2.418181818181818</v>
      </c>
      <c r="S181">
        <v>719.82978723404256</v>
      </c>
      <c r="T181">
        <v>1.1111111111111112</v>
      </c>
      <c r="U181">
        <v>378.33333333333331</v>
      </c>
      <c r="V181">
        <v>1.6</v>
      </c>
      <c r="W181">
        <v>476.375</v>
      </c>
      <c r="X181">
        <v>1.5</v>
      </c>
      <c r="Y181">
        <v>500</v>
      </c>
      <c r="Z181">
        <v>1.4074074074074074</v>
      </c>
      <c r="AA181">
        <v>454.05</v>
      </c>
      <c r="AB181">
        <v>1.4444444444444444</v>
      </c>
      <c r="AC181">
        <v>509</v>
      </c>
      <c r="AD181">
        <v>2.6666666666666665</v>
      </c>
      <c r="AE181">
        <v>848.57142857142856</v>
      </c>
      <c r="AF181">
        <v>2.4</v>
      </c>
      <c r="AG181">
        <v>685.44444444444446</v>
      </c>
      <c r="AH181">
        <v>2.1785714285714284</v>
      </c>
      <c r="AI181">
        <v>689.22727272727275</v>
      </c>
      <c r="AJ181">
        <v>1.8</v>
      </c>
      <c r="AK181">
        <v>577.23809523809518</v>
      </c>
      <c r="AL181">
        <v>2.1090909090909089</v>
      </c>
      <c r="AM181">
        <v>652.5393258426966</v>
      </c>
      <c r="AN181">
        <v>1.3333333333333333</v>
      </c>
      <c r="AO181">
        <v>589.6</v>
      </c>
      <c r="AP181">
        <v>2</v>
      </c>
      <c r="AQ181">
        <v>681.375</v>
      </c>
      <c r="AR181">
        <v>1</v>
      </c>
      <c r="AS181">
        <v>535.25</v>
      </c>
      <c r="AT181">
        <v>1.4814814814814814</v>
      </c>
      <c r="AU181">
        <v>620</v>
      </c>
      <c r="AV181">
        <v>1.4444444444444444</v>
      </c>
      <c r="AW181">
        <v>443.71428571428572</v>
      </c>
      <c r="AX181">
        <v>2</v>
      </c>
      <c r="AY181">
        <v>478.875</v>
      </c>
      <c r="AZ181">
        <v>1</v>
      </c>
      <c r="BA181">
        <v>417.66666666666669</v>
      </c>
      <c r="BB181">
        <v>1.4642857142857142</v>
      </c>
      <c r="BC181">
        <v>449.66666666666669</v>
      </c>
      <c r="BD181">
        <v>1.4727272727272727</v>
      </c>
      <c r="BE181">
        <v>525.86842105263156</v>
      </c>
      <c r="BF181">
        <v>1.4727272727272727</v>
      </c>
      <c r="BG181">
        <v>525.86842105263156</v>
      </c>
      <c r="BH181">
        <v>1.896969696969697</v>
      </c>
      <c r="BI181">
        <v>614.63779527559052</v>
      </c>
      <c r="BJ181">
        <v>3</v>
      </c>
      <c r="BK181">
        <v>438</v>
      </c>
      <c r="BN181">
        <v>1.5</v>
      </c>
      <c r="BO181">
        <v>364.5</v>
      </c>
      <c r="BP181">
        <v>2</v>
      </c>
      <c r="BQ181">
        <v>389</v>
      </c>
      <c r="BR181">
        <v>1</v>
      </c>
      <c r="BS181">
        <v>328</v>
      </c>
      <c r="BT181">
        <v>3</v>
      </c>
      <c r="BU181">
        <v>608</v>
      </c>
      <c r="BX181">
        <v>2</v>
      </c>
      <c r="BY181">
        <v>468</v>
      </c>
      <c r="BZ181">
        <v>2</v>
      </c>
      <c r="CA181">
        <v>420.6</v>
      </c>
      <c r="CB181">
        <v>0</v>
      </c>
      <c r="CF181">
        <v>3</v>
      </c>
      <c r="CG181">
        <v>784.5</v>
      </c>
      <c r="CH181">
        <v>2</v>
      </c>
      <c r="CI181">
        <v>784.5</v>
      </c>
      <c r="CJ181">
        <v>0</v>
      </c>
      <c r="CL181">
        <v>0</v>
      </c>
      <c r="CP181">
        <v>0</v>
      </c>
      <c r="CR181">
        <v>1.2</v>
      </c>
      <c r="CS181">
        <v>784.5</v>
      </c>
      <c r="CT181">
        <v>1.6</v>
      </c>
      <c r="CU181">
        <v>524.57142857142856</v>
      </c>
      <c r="CV181">
        <v>1</v>
      </c>
      <c r="CW181">
        <v>129</v>
      </c>
      <c r="CZ181">
        <v>4</v>
      </c>
      <c r="DA181">
        <v>890.5</v>
      </c>
      <c r="DB181">
        <v>3</v>
      </c>
      <c r="DC181">
        <v>636.66666666666663</v>
      </c>
      <c r="DD181">
        <v>2</v>
      </c>
      <c r="DE181">
        <v>584</v>
      </c>
      <c r="DF181">
        <v>3</v>
      </c>
      <c r="DG181">
        <v>642</v>
      </c>
      <c r="DJ181">
        <v>2.5</v>
      </c>
      <c r="DK181">
        <v>613</v>
      </c>
      <c r="DL181">
        <v>2.8</v>
      </c>
      <c r="DM181">
        <v>627.20000000000005</v>
      </c>
      <c r="DN181">
        <v>2.8</v>
      </c>
      <c r="DO181">
        <v>627.20000000000005</v>
      </c>
      <c r="DP181">
        <v>2</v>
      </c>
      <c r="DQ181">
        <v>567.33333333333337</v>
      </c>
      <c r="DR181">
        <v>1.9055555555555554</v>
      </c>
      <c r="DS181">
        <v>610.55395683453241</v>
      </c>
      <c r="DT181" s="2"/>
      <c r="DV181" s="2" t="s">
        <v>179</v>
      </c>
      <c r="DW181">
        <v>231.66666666666666</v>
      </c>
      <c r="DX181">
        <v>256.14285714285717</v>
      </c>
      <c r="DY181">
        <v>273.55555555555554</v>
      </c>
      <c r="DZ181">
        <v>256.59090909090907</v>
      </c>
      <c r="EA181">
        <v>245.57142857142858</v>
      </c>
      <c r="EB181">
        <v>337.8</v>
      </c>
      <c r="EC181">
        <v>249.7</v>
      </c>
      <c r="ED181">
        <v>268.40909090909093</v>
      </c>
    </row>
    <row r="182" spans="1:134" x14ac:dyDescent="0.3">
      <c r="A182" s="2" t="s">
        <v>180</v>
      </c>
      <c r="B182">
        <v>3.4</v>
      </c>
      <c r="C182">
        <v>1137.5714285714287</v>
      </c>
      <c r="D182">
        <v>3.9</v>
      </c>
      <c r="E182">
        <v>1223.2857142857142</v>
      </c>
      <c r="F182">
        <v>4</v>
      </c>
      <c r="G182">
        <v>1285.1428571428571</v>
      </c>
      <c r="H182">
        <v>3.7586206896551726</v>
      </c>
      <c r="I182">
        <v>1215.3333333333333</v>
      </c>
      <c r="J182">
        <v>5.1111111111111107</v>
      </c>
      <c r="K182">
        <v>1603.2857142857142</v>
      </c>
      <c r="L182">
        <v>4.1111111111111107</v>
      </c>
      <c r="M182">
        <v>1472.1666666666667</v>
      </c>
      <c r="N182">
        <v>4.9000000000000004</v>
      </c>
      <c r="O182">
        <v>1415.625</v>
      </c>
      <c r="P182">
        <v>4.7142857142857144</v>
      </c>
      <c r="Q182">
        <v>1494.3333333333333</v>
      </c>
      <c r="R182">
        <v>4.2280701754385968</v>
      </c>
      <c r="S182">
        <v>1354.8333333333333</v>
      </c>
      <c r="T182">
        <v>3.2</v>
      </c>
      <c r="U182">
        <v>1435.8333333333333</v>
      </c>
      <c r="V182">
        <v>2</v>
      </c>
      <c r="W182">
        <v>843.6</v>
      </c>
      <c r="X182">
        <v>2.7777777777777777</v>
      </c>
      <c r="Y182">
        <v>1089</v>
      </c>
      <c r="Z182">
        <v>2.6551724137931036</v>
      </c>
      <c r="AA182">
        <v>1139.2352941176471</v>
      </c>
      <c r="AB182">
        <v>2.7777777777777777</v>
      </c>
      <c r="AC182">
        <v>999.16666666666663</v>
      </c>
      <c r="AD182">
        <v>3.7777777777777777</v>
      </c>
      <c r="AE182">
        <v>1488.6</v>
      </c>
      <c r="AF182">
        <v>1.6</v>
      </c>
      <c r="AG182">
        <v>643.83333333333337</v>
      </c>
      <c r="AH182">
        <v>2.6785714285714284</v>
      </c>
      <c r="AI182">
        <v>1017.7058823529412</v>
      </c>
      <c r="AJ182">
        <v>2.6666666666666665</v>
      </c>
      <c r="AK182">
        <v>1078.4705882352941</v>
      </c>
      <c r="AL182">
        <v>3.4473684210526314</v>
      </c>
      <c r="AM182">
        <v>1231.1973684210527</v>
      </c>
      <c r="AN182">
        <v>2.2000000000000002</v>
      </c>
      <c r="AO182">
        <v>590.5</v>
      </c>
      <c r="AP182">
        <v>1.6</v>
      </c>
      <c r="AQ182">
        <v>596</v>
      </c>
      <c r="AR182">
        <v>2.4444444444444446</v>
      </c>
      <c r="AS182">
        <v>810.14285714285711</v>
      </c>
      <c r="AT182">
        <v>2.0689655172413794</v>
      </c>
      <c r="AU182">
        <v>662.13636363636363</v>
      </c>
      <c r="AV182">
        <v>3.3333333333333335</v>
      </c>
      <c r="AW182">
        <v>864.66666666666663</v>
      </c>
      <c r="AX182">
        <v>2.4444444444444446</v>
      </c>
      <c r="AY182">
        <v>849.42857142857144</v>
      </c>
      <c r="AZ182">
        <v>2.8</v>
      </c>
      <c r="BA182">
        <v>694.875</v>
      </c>
      <c r="BB182">
        <v>2.8571428571428572</v>
      </c>
      <c r="BC182">
        <v>803.625</v>
      </c>
      <c r="BD182">
        <v>2.4561403508771931</v>
      </c>
      <c r="BE182">
        <v>735.95652173913038</v>
      </c>
      <c r="BF182">
        <v>2.4561403508771931</v>
      </c>
      <c r="BG182">
        <v>735.95652173913038</v>
      </c>
      <c r="BH182">
        <v>3.1169590643274856</v>
      </c>
      <c r="BI182">
        <v>1044.467213114754</v>
      </c>
      <c r="BN182">
        <v>1</v>
      </c>
      <c r="BO182">
        <v>110</v>
      </c>
      <c r="BP182">
        <v>1</v>
      </c>
      <c r="BQ182">
        <v>110</v>
      </c>
      <c r="BR182">
        <v>5</v>
      </c>
      <c r="BS182">
        <v>1324</v>
      </c>
      <c r="BT182">
        <v>11</v>
      </c>
      <c r="BU182">
        <v>1788</v>
      </c>
      <c r="BX182">
        <v>8</v>
      </c>
      <c r="BY182">
        <v>1556</v>
      </c>
      <c r="BZ182">
        <v>5.666666666666667</v>
      </c>
      <c r="CA182">
        <v>1074</v>
      </c>
      <c r="CF182">
        <v>5</v>
      </c>
      <c r="CG182">
        <v>740</v>
      </c>
      <c r="CH182">
        <v>5</v>
      </c>
      <c r="CI182">
        <v>740</v>
      </c>
      <c r="CJ182">
        <v>3</v>
      </c>
      <c r="CK182">
        <v>688</v>
      </c>
      <c r="CL182">
        <v>1</v>
      </c>
      <c r="CM182">
        <v>93</v>
      </c>
      <c r="CP182">
        <v>2</v>
      </c>
      <c r="CQ182">
        <v>390.5</v>
      </c>
      <c r="CR182">
        <v>3</v>
      </c>
      <c r="CS182">
        <v>507</v>
      </c>
      <c r="CT182">
        <v>4.333333333333333</v>
      </c>
      <c r="CU182">
        <v>790.5</v>
      </c>
      <c r="CZ182">
        <v>3</v>
      </c>
      <c r="DA182">
        <v>693</v>
      </c>
      <c r="DB182">
        <v>3</v>
      </c>
      <c r="DC182">
        <v>693</v>
      </c>
      <c r="DD182">
        <v>5</v>
      </c>
      <c r="DE182">
        <v>927</v>
      </c>
      <c r="DF182">
        <v>0</v>
      </c>
      <c r="DJ182">
        <v>2.5</v>
      </c>
      <c r="DK182">
        <v>927</v>
      </c>
      <c r="DL182">
        <v>2.6666666666666665</v>
      </c>
      <c r="DM182">
        <v>810</v>
      </c>
      <c r="DN182">
        <v>2.6666666666666665</v>
      </c>
      <c r="DO182">
        <v>810</v>
      </c>
      <c r="DP182">
        <v>3.7777777777777777</v>
      </c>
      <c r="DQ182">
        <v>795.375</v>
      </c>
      <c r="DR182">
        <v>3.15</v>
      </c>
      <c r="DS182">
        <v>1029.1384615384616</v>
      </c>
      <c r="DT182" s="2"/>
      <c r="DV182" s="2" t="s">
        <v>180</v>
      </c>
      <c r="DW182">
        <v>332.33333333333331</v>
      </c>
      <c r="DX182">
        <v>299.2</v>
      </c>
      <c r="DY182">
        <v>265.66666666666669</v>
      </c>
      <c r="DZ182">
        <v>299.05882352941177</v>
      </c>
      <c r="EA182">
        <v>249.28571428571428</v>
      </c>
      <c r="EB182">
        <v>290.33333333333331</v>
      </c>
      <c r="EC182">
        <v>228.5</v>
      </c>
      <c r="ED182">
        <v>253.0952380952381</v>
      </c>
    </row>
    <row r="183" spans="1:134" x14ac:dyDescent="0.3">
      <c r="A183" s="2" t="s">
        <v>181</v>
      </c>
      <c r="B183">
        <v>0.44444444444444442</v>
      </c>
      <c r="C183">
        <v>127</v>
      </c>
      <c r="D183">
        <v>1.5</v>
      </c>
      <c r="E183">
        <v>260.16666666666669</v>
      </c>
      <c r="F183">
        <v>1.875</v>
      </c>
      <c r="G183">
        <v>270.71428571428572</v>
      </c>
      <c r="H183">
        <v>1.24</v>
      </c>
      <c r="I183">
        <v>239.8125</v>
      </c>
      <c r="J183">
        <v>1.2222222222222223</v>
      </c>
      <c r="K183">
        <v>239.83333333333334</v>
      </c>
      <c r="L183">
        <v>1.5555555555555556</v>
      </c>
      <c r="M183">
        <v>387</v>
      </c>
      <c r="N183">
        <v>1</v>
      </c>
      <c r="O183">
        <v>165</v>
      </c>
      <c r="P183">
        <v>1.2592592592592593</v>
      </c>
      <c r="Q183">
        <v>251.61111111111111</v>
      </c>
      <c r="R183">
        <v>1.25</v>
      </c>
      <c r="S183">
        <v>246.05882352941177</v>
      </c>
      <c r="T183">
        <v>2</v>
      </c>
      <c r="U183">
        <v>359.28571428571428</v>
      </c>
      <c r="V183">
        <v>0.75</v>
      </c>
      <c r="W183">
        <v>195.75</v>
      </c>
      <c r="X183">
        <v>1.75</v>
      </c>
      <c r="Y183">
        <v>355.16666666666669</v>
      </c>
      <c r="Z183">
        <v>1.52</v>
      </c>
      <c r="AA183">
        <v>319.35294117647061</v>
      </c>
      <c r="AB183">
        <v>1.3333333333333333</v>
      </c>
      <c r="AC183">
        <v>222.14285714285714</v>
      </c>
      <c r="AD183">
        <v>1.4444444444444444</v>
      </c>
      <c r="AE183">
        <v>358.6</v>
      </c>
      <c r="AF183">
        <v>1.5555555555555556</v>
      </c>
      <c r="AG183">
        <v>286</v>
      </c>
      <c r="AH183">
        <v>1.4444444444444444</v>
      </c>
      <c r="AI183">
        <v>281.33333333333331</v>
      </c>
      <c r="AJ183">
        <v>1.4807692307692308</v>
      </c>
      <c r="AK183">
        <v>299.8</v>
      </c>
      <c r="AL183">
        <v>1.3653846153846154</v>
      </c>
      <c r="AM183">
        <v>273.31884057971013</v>
      </c>
      <c r="AN183">
        <v>0.66666666666666663</v>
      </c>
      <c r="AO183">
        <v>233.75</v>
      </c>
      <c r="AP183">
        <v>1.375</v>
      </c>
      <c r="AQ183">
        <v>189.57142857142858</v>
      </c>
      <c r="AR183">
        <v>1.25</v>
      </c>
      <c r="AS183">
        <v>166.14285714285714</v>
      </c>
      <c r="AT183">
        <v>1.08</v>
      </c>
      <c r="AU183">
        <v>190.27777777777777</v>
      </c>
      <c r="AV183">
        <v>1.4444444444444444</v>
      </c>
      <c r="AW183">
        <v>225</v>
      </c>
      <c r="AX183">
        <v>1</v>
      </c>
      <c r="AY183">
        <v>252.33333333333334</v>
      </c>
      <c r="AZ183">
        <v>0.33333333333333331</v>
      </c>
      <c r="BA183">
        <v>139.33333333333334</v>
      </c>
      <c r="BB183">
        <v>0.92592592592592593</v>
      </c>
      <c r="BC183">
        <v>219.1875</v>
      </c>
      <c r="BD183">
        <v>1</v>
      </c>
      <c r="BE183">
        <v>203.88235294117646</v>
      </c>
      <c r="BF183">
        <v>1</v>
      </c>
      <c r="BG183">
        <v>203.88235294117646</v>
      </c>
      <c r="BH183">
        <v>1.2435897435897436</v>
      </c>
      <c r="BI183">
        <v>250.39805825242718</v>
      </c>
      <c r="BJ183">
        <v>2</v>
      </c>
      <c r="BK183">
        <v>209</v>
      </c>
      <c r="BL183">
        <v>2.5</v>
      </c>
      <c r="BM183">
        <v>437.5</v>
      </c>
      <c r="BN183">
        <v>1.5</v>
      </c>
      <c r="BO183">
        <v>342</v>
      </c>
      <c r="BP183">
        <v>2</v>
      </c>
      <c r="BQ183">
        <v>356.5</v>
      </c>
      <c r="BR183">
        <v>0</v>
      </c>
      <c r="BT183">
        <v>1</v>
      </c>
      <c r="BU183">
        <v>95</v>
      </c>
      <c r="BV183">
        <v>0</v>
      </c>
      <c r="BX183">
        <v>0.33333333333333331</v>
      </c>
      <c r="BY183">
        <v>95</v>
      </c>
      <c r="BZ183">
        <v>1.375</v>
      </c>
      <c r="CA183">
        <v>304.2</v>
      </c>
      <c r="CB183">
        <v>1</v>
      </c>
      <c r="CC183">
        <v>140</v>
      </c>
      <c r="CD183">
        <v>0</v>
      </c>
      <c r="CF183">
        <v>2</v>
      </c>
      <c r="CG183">
        <v>502</v>
      </c>
      <c r="CH183">
        <v>1</v>
      </c>
      <c r="CI183">
        <v>321</v>
      </c>
      <c r="CJ183">
        <v>5</v>
      </c>
      <c r="CK183">
        <v>975</v>
      </c>
      <c r="CL183">
        <v>1</v>
      </c>
      <c r="CM183">
        <v>164</v>
      </c>
      <c r="CN183">
        <v>2</v>
      </c>
      <c r="CO183">
        <v>215</v>
      </c>
      <c r="CP183">
        <v>2.6666666666666665</v>
      </c>
      <c r="CQ183">
        <v>451.33333333333331</v>
      </c>
      <c r="CR183">
        <v>1.625</v>
      </c>
      <c r="CS183">
        <v>399.2</v>
      </c>
      <c r="CT183">
        <v>1.5</v>
      </c>
      <c r="CU183">
        <v>351.7</v>
      </c>
      <c r="CV183">
        <v>1</v>
      </c>
      <c r="CW183">
        <v>115</v>
      </c>
      <c r="CX183">
        <v>2.5</v>
      </c>
      <c r="CY183">
        <v>337</v>
      </c>
      <c r="CZ183">
        <v>1</v>
      </c>
      <c r="DA183">
        <v>178</v>
      </c>
      <c r="DB183">
        <v>1.6</v>
      </c>
      <c r="DC183">
        <v>229</v>
      </c>
      <c r="DD183">
        <v>1</v>
      </c>
      <c r="DE183">
        <v>389</v>
      </c>
      <c r="DF183">
        <v>1</v>
      </c>
      <c r="DG183">
        <v>215</v>
      </c>
      <c r="DH183">
        <v>0</v>
      </c>
      <c r="DJ183">
        <v>0.66666666666666663</v>
      </c>
      <c r="DK183">
        <v>302</v>
      </c>
      <c r="DL183">
        <v>1.25</v>
      </c>
      <c r="DM183">
        <v>249.85714285714286</v>
      </c>
      <c r="DN183">
        <v>1.25</v>
      </c>
      <c r="DO183">
        <v>249.85714285714286</v>
      </c>
      <c r="DP183">
        <v>1.4166666666666667</v>
      </c>
      <c r="DQ183">
        <v>309.76470588235293</v>
      </c>
      <c r="DR183">
        <v>1.2666666666666666</v>
      </c>
      <c r="DS183">
        <v>258.80833333333334</v>
      </c>
      <c r="DT183" s="2"/>
      <c r="DV183" s="2" t="s">
        <v>181</v>
      </c>
      <c r="DW183">
        <v>139.85714285714286</v>
      </c>
      <c r="DX183">
        <v>138.19999999999999</v>
      </c>
      <c r="DY183">
        <v>99.5</v>
      </c>
      <c r="DZ183">
        <v>125.94444444444444</v>
      </c>
      <c r="EA183">
        <v>118</v>
      </c>
      <c r="EB183">
        <v>123.4</v>
      </c>
      <c r="EC183">
        <v>127.71428571428571</v>
      </c>
      <c r="ED183">
        <v>123.27777777777777</v>
      </c>
    </row>
    <row r="184" spans="1:134" x14ac:dyDescent="0.3">
      <c r="A184" s="2" t="s">
        <v>182</v>
      </c>
      <c r="B184">
        <v>4.5</v>
      </c>
      <c r="C184">
        <v>1385.4444444444443</v>
      </c>
      <c r="D184">
        <v>4.4444444444444446</v>
      </c>
      <c r="E184">
        <v>1592</v>
      </c>
      <c r="F184">
        <v>4.8</v>
      </c>
      <c r="G184">
        <v>1467.2</v>
      </c>
      <c r="H184">
        <v>4.5862068965517242</v>
      </c>
      <c r="I184">
        <v>1476.9259259259259</v>
      </c>
      <c r="J184">
        <v>4.4444444444444446</v>
      </c>
      <c r="K184">
        <v>1587.5</v>
      </c>
      <c r="L184">
        <v>3.2</v>
      </c>
      <c r="M184">
        <v>1287.8571428571429</v>
      </c>
      <c r="N184">
        <v>5.3</v>
      </c>
      <c r="O184">
        <v>1525.6</v>
      </c>
      <c r="P184">
        <v>4.3103448275862073</v>
      </c>
      <c r="Q184">
        <v>1478.84</v>
      </c>
      <c r="R184">
        <v>4.4482758620689653</v>
      </c>
      <c r="S184">
        <v>1477.8461538461538</v>
      </c>
      <c r="T184">
        <v>1.9</v>
      </c>
      <c r="U184">
        <v>853</v>
      </c>
      <c r="V184">
        <v>1.4444444444444444</v>
      </c>
      <c r="W184">
        <v>1058.25</v>
      </c>
      <c r="X184">
        <v>0.6</v>
      </c>
      <c r="Y184">
        <v>452.5</v>
      </c>
      <c r="Z184">
        <v>1.3103448275862069</v>
      </c>
      <c r="AA184">
        <v>797.21428571428567</v>
      </c>
      <c r="AB184">
        <v>1.6666666666666667</v>
      </c>
      <c r="AC184">
        <v>943.4</v>
      </c>
      <c r="AD184">
        <v>3.2</v>
      </c>
      <c r="AE184">
        <v>1843.2</v>
      </c>
      <c r="AF184">
        <v>1.4</v>
      </c>
      <c r="AG184">
        <v>770.5</v>
      </c>
      <c r="AH184">
        <v>2.103448275862069</v>
      </c>
      <c r="AI184">
        <v>1215.3571428571429</v>
      </c>
      <c r="AJ184">
        <v>1.7068965517241379</v>
      </c>
      <c r="AK184">
        <v>1006.2857142857143</v>
      </c>
      <c r="AL184">
        <v>3.0775862068965516</v>
      </c>
      <c r="AM184">
        <v>1312.8</v>
      </c>
      <c r="AN184">
        <v>2.7</v>
      </c>
      <c r="AO184">
        <v>828.8</v>
      </c>
      <c r="AP184">
        <v>2.4444444444444446</v>
      </c>
      <c r="AQ184">
        <v>867</v>
      </c>
      <c r="AR184">
        <v>2.7</v>
      </c>
      <c r="AS184">
        <v>813.33333333333337</v>
      </c>
      <c r="AT184">
        <v>2.6206896551724137</v>
      </c>
      <c r="AU184">
        <v>833.73076923076928</v>
      </c>
      <c r="AV184">
        <v>2.5555555555555554</v>
      </c>
      <c r="AW184">
        <v>683.625</v>
      </c>
      <c r="AX184">
        <v>2.2000000000000002</v>
      </c>
      <c r="AY184">
        <v>823.125</v>
      </c>
      <c r="AZ184">
        <v>2.8</v>
      </c>
      <c r="BA184">
        <v>853.77777777777783</v>
      </c>
      <c r="BB184">
        <v>2.5172413793103448</v>
      </c>
      <c r="BC184">
        <v>789.52</v>
      </c>
      <c r="BD184">
        <v>2.5689655172413794</v>
      </c>
      <c r="BE184">
        <v>812.05882352941171</v>
      </c>
      <c r="BF184">
        <v>2.5689655172413794</v>
      </c>
      <c r="BG184">
        <v>812.05882352941171</v>
      </c>
      <c r="BH184">
        <v>2.9080459770114944</v>
      </c>
      <c r="BI184">
        <v>1117.854961832061</v>
      </c>
      <c r="BL184">
        <v>2</v>
      </c>
      <c r="BM184">
        <v>459</v>
      </c>
      <c r="BP184">
        <v>2</v>
      </c>
      <c r="BQ184">
        <v>459</v>
      </c>
      <c r="BR184">
        <v>9</v>
      </c>
      <c r="BS184">
        <v>2097</v>
      </c>
      <c r="BX184">
        <v>9</v>
      </c>
      <c r="BY184">
        <v>2097</v>
      </c>
      <c r="BZ184">
        <v>5.5</v>
      </c>
      <c r="CA184">
        <v>1278</v>
      </c>
      <c r="CD184">
        <v>5</v>
      </c>
      <c r="CE184">
        <v>1797</v>
      </c>
      <c r="CH184">
        <v>5</v>
      </c>
      <c r="CI184">
        <v>1797</v>
      </c>
      <c r="CJ184">
        <v>0</v>
      </c>
      <c r="CP184">
        <v>0</v>
      </c>
      <c r="CR184">
        <v>2.5</v>
      </c>
      <c r="CS184">
        <v>1797</v>
      </c>
      <c r="CT184">
        <v>4</v>
      </c>
      <c r="CU184">
        <v>1451</v>
      </c>
      <c r="CX184">
        <v>3</v>
      </c>
      <c r="CY184">
        <v>929</v>
      </c>
      <c r="DB184">
        <v>3</v>
      </c>
      <c r="DC184">
        <v>929</v>
      </c>
      <c r="DD184">
        <v>4</v>
      </c>
      <c r="DE184">
        <v>1082</v>
      </c>
      <c r="DJ184">
        <v>4</v>
      </c>
      <c r="DK184">
        <v>1082</v>
      </c>
      <c r="DL184">
        <v>3.5</v>
      </c>
      <c r="DM184">
        <v>1005.5</v>
      </c>
      <c r="DN184">
        <v>3.5</v>
      </c>
      <c r="DO184">
        <v>1005.5</v>
      </c>
      <c r="DP184">
        <v>3.8333333333333335</v>
      </c>
      <c r="DQ184">
        <v>1272.8</v>
      </c>
      <c r="DR184">
        <v>2.9388888888888891</v>
      </c>
      <c r="DS184">
        <v>1123.5514705882354</v>
      </c>
      <c r="DT184" s="2"/>
      <c r="DV184" s="2" t="s">
        <v>182</v>
      </c>
      <c r="DW184">
        <v>315.39999999999998</v>
      </c>
      <c r="DX184">
        <v>276.39999999999998</v>
      </c>
      <c r="DY184">
        <v>212</v>
      </c>
      <c r="DZ184">
        <v>271.92857142857144</v>
      </c>
      <c r="EA184">
        <v>327.125</v>
      </c>
      <c r="EB184">
        <v>320.71428571428572</v>
      </c>
      <c r="EC184">
        <v>319.3</v>
      </c>
      <c r="ED184">
        <v>322.2</v>
      </c>
    </row>
    <row r="185" spans="1:134" x14ac:dyDescent="0.3">
      <c r="A185" s="2" t="s">
        <v>183</v>
      </c>
      <c r="B185">
        <v>4.2</v>
      </c>
      <c r="C185">
        <v>1254.375</v>
      </c>
      <c r="D185">
        <v>4.5</v>
      </c>
      <c r="E185">
        <v>1204</v>
      </c>
      <c r="F185">
        <v>3.5555555555555554</v>
      </c>
      <c r="G185">
        <v>868.77777777777783</v>
      </c>
      <c r="H185">
        <v>4.04</v>
      </c>
      <c r="I185">
        <v>1085.1818181818182</v>
      </c>
      <c r="J185">
        <v>3.6666666666666665</v>
      </c>
      <c r="K185">
        <v>1056.1428571428571</v>
      </c>
      <c r="L185">
        <v>4.7777777777777777</v>
      </c>
      <c r="M185">
        <v>1391.75</v>
      </c>
      <c r="N185">
        <v>2.8888888888888888</v>
      </c>
      <c r="O185">
        <v>699.125</v>
      </c>
      <c r="P185">
        <v>3.7777777777777777</v>
      </c>
      <c r="Q185">
        <v>1048.695652173913</v>
      </c>
      <c r="R185">
        <v>3.9038461538461537</v>
      </c>
      <c r="S185">
        <v>1066.5333333333333</v>
      </c>
      <c r="T185">
        <v>2.6</v>
      </c>
      <c r="U185">
        <v>1043</v>
      </c>
      <c r="V185">
        <v>2</v>
      </c>
      <c r="W185">
        <v>755.5</v>
      </c>
      <c r="X185">
        <v>3.4444444444444446</v>
      </c>
      <c r="Y185">
        <v>1022.1428571428571</v>
      </c>
      <c r="Z185">
        <v>2.76</v>
      </c>
      <c r="AA185">
        <v>966.76470588235293</v>
      </c>
      <c r="AB185">
        <v>4</v>
      </c>
      <c r="AC185">
        <v>1170.7142857142858</v>
      </c>
      <c r="AD185">
        <v>1.7777777777777777</v>
      </c>
      <c r="AE185">
        <v>509.16666666666669</v>
      </c>
      <c r="AF185">
        <v>4.2222222222222223</v>
      </c>
      <c r="AG185">
        <v>1249.2857142857142</v>
      </c>
      <c r="AH185">
        <v>3.3333333333333335</v>
      </c>
      <c r="AI185">
        <v>999.75</v>
      </c>
      <c r="AJ185">
        <v>3.0576923076923075</v>
      </c>
      <c r="AK185">
        <v>984.59459459459458</v>
      </c>
      <c r="AL185">
        <v>3.4807692307692308</v>
      </c>
      <c r="AM185">
        <v>1029.560975609756</v>
      </c>
      <c r="AN185">
        <v>1</v>
      </c>
      <c r="AO185">
        <v>446.2</v>
      </c>
      <c r="AP185">
        <v>2.5</v>
      </c>
      <c r="AQ185">
        <v>702.2</v>
      </c>
      <c r="AR185">
        <v>1.7777777777777777</v>
      </c>
      <c r="AS185">
        <v>587.66666666666663</v>
      </c>
      <c r="AT185">
        <v>1.64</v>
      </c>
      <c r="AU185">
        <v>579.25</v>
      </c>
      <c r="AV185">
        <v>1.5555555555555556</v>
      </c>
      <c r="AW185">
        <v>446</v>
      </c>
      <c r="AX185">
        <v>1.3333333333333333</v>
      </c>
      <c r="AY185">
        <v>467.33333333333331</v>
      </c>
      <c r="AZ185">
        <v>1.1111111111111112</v>
      </c>
      <c r="BA185">
        <v>313</v>
      </c>
      <c r="BB185">
        <v>1.3333333333333333</v>
      </c>
      <c r="BC185">
        <v>412.5</v>
      </c>
      <c r="BD185">
        <v>1.4807692307692308</v>
      </c>
      <c r="BE185">
        <v>486.61111111111109</v>
      </c>
      <c r="BF185">
        <v>1.4807692307692308</v>
      </c>
      <c r="BG185">
        <v>486.61111111111109</v>
      </c>
      <c r="BH185">
        <v>2.8141025641025643</v>
      </c>
      <c r="BI185">
        <v>863.91525423728808</v>
      </c>
      <c r="BL185">
        <v>3.25</v>
      </c>
      <c r="BM185">
        <v>1186.6666666666667</v>
      </c>
      <c r="BN185">
        <v>5</v>
      </c>
      <c r="BO185">
        <v>1530</v>
      </c>
      <c r="BP185">
        <v>3.6</v>
      </c>
      <c r="BQ185">
        <v>1272.5</v>
      </c>
      <c r="BR185">
        <v>3</v>
      </c>
      <c r="BS185">
        <v>736</v>
      </c>
      <c r="BT185">
        <v>1</v>
      </c>
      <c r="BU185">
        <v>192</v>
      </c>
      <c r="BV185">
        <v>6</v>
      </c>
      <c r="BW185">
        <v>997</v>
      </c>
      <c r="BX185">
        <v>3.3333333333333335</v>
      </c>
      <c r="BY185">
        <v>641.66666666666663</v>
      </c>
      <c r="BZ185">
        <v>3.5</v>
      </c>
      <c r="CA185">
        <v>1002.1428571428571</v>
      </c>
      <c r="CD185">
        <v>4.75</v>
      </c>
      <c r="CE185">
        <v>1499.3333333333333</v>
      </c>
      <c r="CF185">
        <v>0</v>
      </c>
      <c r="CH185">
        <v>3.8</v>
      </c>
      <c r="CI185">
        <v>1499.3333333333333</v>
      </c>
      <c r="CJ185">
        <v>0</v>
      </c>
      <c r="CL185">
        <v>5</v>
      </c>
      <c r="CM185">
        <v>712</v>
      </c>
      <c r="CN185">
        <v>0</v>
      </c>
      <c r="CP185">
        <v>1.6666666666666667</v>
      </c>
      <c r="CQ185">
        <v>712</v>
      </c>
      <c r="CR185">
        <v>3</v>
      </c>
      <c r="CS185">
        <v>1302.5</v>
      </c>
      <c r="CT185">
        <v>3.25</v>
      </c>
      <c r="CU185">
        <v>1111.3636363636363</v>
      </c>
      <c r="CX185">
        <v>3.25</v>
      </c>
      <c r="CY185">
        <v>933.33333333333337</v>
      </c>
      <c r="CZ185">
        <v>5</v>
      </c>
      <c r="DA185">
        <v>880</v>
      </c>
      <c r="DB185">
        <v>3.6</v>
      </c>
      <c r="DC185">
        <v>920</v>
      </c>
      <c r="DD185">
        <v>5</v>
      </c>
      <c r="DE185">
        <v>1576</v>
      </c>
      <c r="DF185">
        <v>1</v>
      </c>
      <c r="DG185">
        <v>84</v>
      </c>
      <c r="DH185">
        <v>0</v>
      </c>
      <c r="DJ185">
        <v>2</v>
      </c>
      <c r="DK185">
        <v>830</v>
      </c>
      <c r="DL185">
        <v>3</v>
      </c>
      <c r="DM185">
        <v>890</v>
      </c>
      <c r="DN185">
        <v>3</v>
      </c>
      <c r="DO185">
        <v>890</v>
      </c>
      <c r="DP185">
        <v>3.1666666666666665</v>
      </c>
      <c r="DQ185">
        <v>1033.2352941176471</v>
      </c>
      <c r="DR185">
        <v>2.8611111111111112</v>
      </c>
      <c r="DS185">
        <v>885.237037037037</v>
      </c>
      <c r="DT185" s="2"/>
      <c r="DV185" s="2" t="s">
        <v>183</v>
      </c>
      <c r="DW185">
        <v>183.28571428571428</v>
      </c>
      <c r="DX185">
        <v>124.83333333333333</v>
      </c>
      <c r="DY185">
        <v>226.28571428571428</v>
      </c>
      <c r="DZ185">
        <v>180.8</v>
      </c>
      <c r="EA185">
        <v>236.85714285714286</v>
      </c>
      <c r="EB185">
        <v>235.625</v>
      </c>
      <c r="EC185">
        <v>263</v>
      </c>
      <c r="ED185">
        <v>245.52173913043478</v>
      </c>
    </row>
    <row r="186" spans="1:134" x14ac:dyDescent="0.3">
      <c r="A186" s="2" t="s">
        <v>184</v>
      </c>
      <c r="B186">
        <v>3.6666666666666665</v>
      </c>
      <c r="C186">
        <v>1269.125</v>
      </c>
      <c r="D186">
        <v>3.8888888888888888</v>
      </c>
      <c r="E186">
        <v>1432</v>
      </c>
      <c r="F186">
        <v>4</v>
      </c>
      <c r="G186">
        <v>1771.1428571428571</v>
      </c>
      <c r="H186">
        <v>3.8571428571428572</v>
      </c>
      <c r="I186">
        <v>1478.5652173913043</v>
      </c>
      <c r="J186">
        <v>3.7</v>
      </c>
      <c r="K186">
        <v>1786.5</v>
      </c>
      <c r="L186">
        <v>3.2</v>
      </c>
      <c r="M186">
        <v>1408</v>
      </c>
      <c r="N186">
        <v>4.125</v>
      </c>
      <c r="O186">
        <v>1431</v>
      </c>
      <c r="P186">
        <v>3.6428571428571428</v>
      </c>
      <c r="Q186">
        <v>1529.6</v>
      </c>
      <c r="R186">
        <v>3.75</v>
      </c>
      <c r="S186">
        <v>1502.3023255813953</v>
      </c>
      <c r="T186">
        <v>2.5555555555555554</v>
      </c>
      <c r="U186">
        <v>1144.8333333333333</v>
      </c>
      <c r="V186">
        <v>2.1111111111111112</v>
      </c>
      <c r="W186">
        <v>1670</v>
      </c>
      <c r="X186">
        <v>2.7</v>
      </c>
      <c r="Y186">
        <v>1415.8333333333333</v>
      </c>
      <c r="Z186">
        <v>2.4642857142857144</v>
      </c>
      <c r="AA186">
        <v>1377.75</v>
      </c>
      <c r="AB186">
        <v>2.7</v>
      </c>
      <c r="AC186">
        <v>1498.8333333333333</v>
      </c>
      <c r="AD186">
        <v>3</v>
      </c>
      <c r="AE186">
        <v>1308.7142857142858</v>
      </c>
      <c r="AF186">
        <v>2.125</v>
      </c>
      <c r="AG186">
        <v>1178</v>
      </c>
      <c r="AH186">
        <v>2.6428571428571428</v>
      </c>
      <c r="AI186">
        <v>1345.0588235294117</v>
      </c>
      <c r="AJ186">
        <v>2.5535714285714284</v>
      </c>
      <c r="AK186">
        <v>1360.909090909091</v>
      </c>
      <c r="AL186">
        <v>3.1517857142857144</v>
      </c>
      <c r="AM186">
        <v>1440.9078947368421</v>
      </c>
      <c r="AN186">
        <v>1.5555555555555556</v>
      </c>
      <c r="AO186">
        <v>575.125</v>
      </c>
      <c r="AP186">
        <v>1.7777777777777777</v>
      </c>
      <c r="AQ186">
        <v>674.375</v>
      </c>
      <c r="AR186">
        <v>1.7</v>
      </c>
      <c r="AS186">
        <v>704.25</v>
      </c>
      <c r="AT186">
        <v>1.6785714285714286</v>
      </c>
      <c r="AU186">
        <v>651.25</v>
      </c>
      <c r="AV186">
        <v>1.6</v>
      </c>
      <c r="AW186">
        <v>549.77777777777783</v>
      </c>
      <c r="AX186">
        <v>1.5</v>
      </c>
      <c r="AY186">
        <v>591.125</v>
      </c>
      <c r="AZ186">
        <v>1.625</v>
      </c>
      <c r="BA186">
        <v>798.4</v>
      </c>
      <c r="BB186">
        <v>1.5714285714285714</v>
      </c>
      <c r="BC186">
        <v>621.31818181818187</v>
      </c>
      <c r="BD186">
        <v>1.625</v>
      </c>
      <c r="BE186">
        <v>636.93478260869563</v>
      </c>
      <c r="BF186">
        <v>1.625</v>
      </c>
      <c r="BG186">
        <v>636.93478260869563</v>
      </c>
      <c r="BH186">
        <v>2.6428571428571428</v>
      </c>
      <c r="BI186">
        <v>1137.7704918032787</v>
      </c>
      <c r="BJ186">
        <v>0</v>
      </c>
      <c r="BL186">
        <v>1</v>
      </c>
      <c r="BM186">
        <v>388</v>
      </c>
      <c r="BP186">
        <v>0.5</v>
      </c>
      <c r="BQ186">
        <v>388</v>
      </c>
      <c r="BV186">
        <v>0.5</v>
      </c>
      <c r="BW186">
        <v>108</v>
      </c>
      <c r="BX186">
        <v>0.5</v>
      </c>
      <c r="BY186">
        <v>108</v>
      </c>
      <c r="BZ186">
        <v>0.5</v>
      </c>
      <c r="CA186">
        <v>248</v>
      </c>
      <c r="CB186">
        <v>6</v>
      </c>
      <c r="CC186">
        <v>1843</v>
      </c>
      <c r="CD186">
        <v>5</v>
      </c>
      <c r="CE186">
        <v>1762</v>
      </c>
      <c r="CH186">
        <v>5.5</v>
      </c>
      <c r="CI186">
        <v>1802.5</v>
      </c>
      <c r="CN186">
        <v>6</v>
      </c>
      <c r="CO186">
        <v>2107.5</v>
      </c>
      <c r="CP186">
        <v>6</v>
      </c>
      <c r="CQ186">
        <v>2107.5</v>
      </c>
      <c r="CR186">
        <v>5.75</v>
      </c>
      <c r="CS186">
        <v>1955</v>
      </c>
      <c r="CT186">
        <v>3.125</v>
      </c>
      <c r="CU186">
        <v>1386</v>
      </c>
      <c r="CV186">
        <v>3</v>
      </c>
      <c r="CW186">
        <v>680</v>
      </c>
      <c r="CX186">
        <v>4</v>
      </c>
      <c r="CY186">
        <v>997</v>
      </c>
      <c r="DB186">
        <v>3.5</v>
      </c>
      <c r="DC186">
        <v>838.5</v>
      </c>
      <c r="DH186">
        <v>2.5</v>
      </c>
      <c r="DI186">
        <v>733</v>
      </c>
      <c r="DJ186">
        <v>2.5</v>
      </c>
      <c r="DK186">
        <v>733</v>
      </c>
      <c r="DL186">
        <v>3</v>
      </c>
      <c r="DM186">
        <v>785.75</v>
      </c>
      <c r="DN186">
        <v>3</v>
      </c>
      <c r="DO186">
        <v>785.75</v>
      </c>
      <c r="DP186">
        <v>3.0833333333333335</v>
      </c>
      <c r="DQ186">
        <v>1145.9000000000001</v>
      </c>
      <c r="DR186">
        <v>2.6722222222222221</v>
      </c>
      <c r="DS186">
        <v>1138.3863636363637</v>
      </c>
      <c r="DT186" s="2"/>
      <c r="DV186" s="2" t="s">
        <v>184</v>
      </c>
      <c r="DW186">
        <v>326</v>
      </c>
      <c r="DX186">
        <v>289.57142857142856</v>
      </c>
      <c r="DY186">
        <v>292.25</v>
      </c>
      <c r="DZ186">
        <v>303.05882352941177</v>
      </c>
      <c r="EA186">
        <v>387.33333333333331</v>
      </c>
      <c r="EB186">
        <v>306.71428571428572</v>
      </c>
      <c r="EC186">
        <v>325.57142857142856</v>
      </c>
      <c r="ED186">
        <v>337.5</v>
      </c>
    </row>
    <row r="187" spans="1:134" x14ac:dyDescent="0.3">
      <c r="A187" s="2" t="s">
        <v>185</v>
      </c>
      <c r="B187">
        <v>5.25</v>
      </c>
      <c r="C187">
        <v>1285.5</v>
      </c>
      <c r="D187">
        <v>5</v>
      </c>
      <c r="E187">
        <v>1266.375</v>
      </c>
      <c r="F187">
        <v>6</v>
      </c>
      <c r="G187">
        <v>1479</v>
      </c>
      <c r="H187">
        <v>5.44</v>
      </c>
      <c r="I187">
        <v>1349.04</v>
      </c>
      <c r="J187">
        <v>6.9</v>
      </c>
      <c r="K187">
        <v>1647.6</v>
      </c>
      <c r="L187">
        <v>5.75</v>
      </c>
      <c r="M187">
        <v>1345.5</v>
      </c>
      <c r="N187">
        <v>5.2</v>
      </c>
      <c r="O187">
        <v>1311.7</v>
      </c>
      <c r="P187">
        <v>5.9642857142857144</v>
      </c>
      <c r="Q187">
        <v>1441.3214285714287</v>
      </c>
      <c r="R187">
        <v>5.716981132075472</v>
      </c>
      <c r="S187">
        <v>1397.7924528301887</v>
      </c>
      <c r="T187">
        <v>2.625</v>
      </c>
      <c r="U187">
        <v>987.8</v>
      </c>
      <c r="V187">
        <v>3</v>
      </c>
      <c r="W187">
        <v>829.5</v>
      </c>
      <c r="X187">
        <v>1.8888888888888888</v>
      </c>
      <c r="Y187">
        <v>635.16666666666663</v>
      </c>
      <c r="Z187">
        <v>2.48</v>
      </c>
      <c r="AA187">
        <v>807.47058823529414</v>
      </c>
      <c r="AB187">
        <v>1.4</v>
      </c>
      <c r="AC187">
        <v>596.5</v>
      </c>
      <c r="AD187">
        <v>2.875</v>
      </c>
      <c r="AE187">
        <v>704.85714285714289</v>
      </c>
      <c r="AF187">
        <v>2.8</v>
      </c>
      <c r="AG187">
        <v>931</v>
      </c>
      <c r="AH187">
        <v>2.3214285714285716</v>
      </c>
      <c r="AI187">
        <v>751.5</v>
      </c>
      <c r="AJ187">
        <v>2.3962264150943398</v>
      </c>
      <c r="AK187">
        <v>777.21621621621625</v>
      </c>
      <c r="AL187">
        <v>4.0566037735849054</v>
      </c>
      <c r="AM187">
        <v>1142.6666666666667</v>
      </c>
      <c r="AN187">
        <v>3.5</v>
      </c>
      <c r="AO187">
        <v>846.75</v>
      </c>
      <c r="AP187">
        <v>4</v>
      </c>
      <c r="AQ187">
        <v>1049.25</v>
      </c>
      <c r="AR187">
        <v>3.7777777777777777</v>
      </c>
      <c r="AS187">
        <v>964</v>
      </c>
      <c r="AT187">
        <v>3.76</v>
      </c>
      <c r="AU187">
        <v>953.76</v>
      </c>
      <c r="AV187">
        <v>3.8</v>
      </c>
      <c r="AW187">
        <v>944.6</v>
      </c>
      <c r="AX187">
        <v>3.75</v>
      </c>
      <c r="AY187">
        <v>990.25</v>
      </c>
      <c r="AZ187">
        <v>3.9</v>
      </c>
      <c r="BA187">
        <v>1004.9</v>
      </c>
      <c r="BB187">
        <v>3.8214285714285716</v>
      </c>
      <c r="BC187">
        <v>979.17857142857144</v>
      </c>
      <c r="BD187">
        <v>3.7924528301886791</v>
      </c>
      <c r="BE187">
        <v>967.18867924528297</v>
      </c>
      <c r="BF187">
        <v>3.7924528301886791</v>
      </c>
      <c r="BG187">
        <v>967.18867924528297</v>
      </c>
      <c r="BH187">
        <v>3.9685534591194966</v>
      </c>
      <c r="BI187">
        <v>1077.6293706293707</v>
      </c>
      <c r="BJ187">
        <v>8.5</v>
      </c>
      <c r="BK187">
        <v>1880.5</v>
      </c>
      <c r="BL187">
        <v>5.5</v>
      </c>
      <c r="BM187">
        <v>1145.5</v>
      </c>
      <c r="BN187">
        <v>5</v>
      </c>
      <c r="BO187">
        <v>556</v>
      </c>
      <c r="BP187">
        <v>6.6</v>
      </c>
      <c r="BQ187">
        <v>1321.6</v>
      </c>
      <c r="BT187">
        <v>7.5</v>
      </c>
      <c r="BU187">
        <v>1678.5</v>
      </c>
      <c r="BX187">
        <v>7.5</v>
      </c>
      <c r="BY187">
        <v>1678.5</v>
      </c>
      <c r="BZ187">
        <v>6.8571428571428568</v>
      </c>
      <c r="CA187">
        <v>1423.5714285714287</v>
      </c>
      <c r="CB187">
        <v>0.5</v>
      </c>
      <c r="CC187">
        <v>150</v>
      </c>
      <c r="CD187">
        <v>3</v>
      </c>
      <c r="CE187">
        <v>1259</v>
      </c>
      <c r="CF187">
        <v>5</v>
      </c>
      <c r="CG187">
        <v>1145</v>
      </c>
      <c r="CH187">
        <v>2.4</v>
      </c>
      <c r="CI187">
        <v>851.33333333333337</v>
      </c>
      <c r="CL187">
        <v>1.5</v>
      </c>
      <c r="CM187">
        <v>438</v>
      </c>
      <c r="CP187">
        <v>1.5</v>
      </c>
      <c r="CQ187">
        <v>438</v>
      </c>
      <c r="CR187">
        <v>2.1428571428571428</v>
      </c>
      <c r="CS187">
        <v>748</v>
      </c>
      <c r="CT187">
        <v>4.5</v>
      </c>
      <c r="CU187">
        <v>1177.909090909091</v>
      </c>
      <c r="CV187">
        <v>2.5</v>
      </c>
      <c r="CW187">
        <v>783.5</v>
      </c>
      <c r="CX187">
        <v>5</v>
      </c>
      <c r="CY187">
        <v>1068.5</v>
      </c>
      <c r="CZ187">
        <v>7</v>
      </c>
      <c r="DA187">
        <v>1688</v>
      </c>
      <c r="DB187">
        <v>4.4000000000000004</v>
      </c>
      <c r="DC187">
        <v>1078.4000000000001</v>
      </c>
      <c r="DF187">
        <v>6</v>
      </c>
      <c r="DG187">
        <v>1453.5</v>
      </c>
      <c r="DJ187">
        <v>6</v>
      </c>
      <c r="DK187">
        <v>1453.5</v>
      </c>
      <c r="DL187">
        <v>4.8571428571428568</v>
      </c>
      <c r="DM187">
        <v>1185.5714285714287</v>
      </c>
      <c r="DN187">
        <v>4.8571428571428568</v>
      </c>
      <c r="DO187">
        <v>1185.5714285714287</v>
      </c>
      <c r="DP187">
        <v>4.6190476190476186</v>
      </c>
      <c r="DQ187">
        <v>1180.8888888888889</v>
      </c>
      <c r="DR187">
        <v>4.0444444444444443</v>
      </c>
      <c r="DS187">
        <v>1089.1739130434783</v>
      </c>
      <c r="DT187" s="2"/>
      <c r="DV187" s="2" t="s">
        <v>185</v>
      </c>
      <c r="DW187">
        <v>300.16666666666669</v>
      </c>
      <c r="DX187">
        <v>253.57142857142858</v>
      </c>
      <c r="DY187">
        <v>252.42857142857142</v>
      </c>
      <c r="DZ187">
        <v>267.14999999999998</v>
      </c>
      <c r="EA187">
        <v>261.7</v>
      </c>
      <c r="EB187">
        <v>300.125</v>
      </c>
      <c r="EC187">
        <v>273.60000000000002</v>
      </c>
      <c r="ED187">
        <v>276.92857142857144</v>
      </c>
    </row>
    <row r="188" spans="1:134" x14ac:dyDescent="0.3">
      <c r="A188" s="2" t="s">
        <v>186</v>
      </c>
      <c r="B188">
        <v>3.5</v>
      </c>
      <c r="C188">
        <v>1099.1111111111111</v>
      </c>
      <c r="D188">
        <v>4.0999999999999996</v>
      </c>
      <c r="E188">
        <v>1248.4444444444443</v>
      </c>
      <c r="F188">
        <v>3.3</v>
      </c>
      <c r="G188">
        <v>831.3</v>
      </c>
      <c r="H188">
        <v>3.6333333333333333</v>
      </c>
      <c r="I188">
        <v>1051.4642857142858</v>
      </c>
      <c r="J188">
        <v>3.8888888888888888</v>
      </c>
      <c r="K188">
        <v>1039.5555555555557</v>
      </c>
      <c r="L188">
        <v>3.5</v>
      </c>
      <c r="M188">
        <v>1180.875</v>
      </c>
      <c r="N188">
        <v>3.4</v>
      </c>
      <c r="O188">
        <v>1072.5</v>
      </c>
      <c r="P188">
        <v>3.5862068965517242</v>
      </c>
      <c r="Q188">
        <v>1095.32</v>
      </c>
      <c r="R188">
        <v>3.6101694915254239</v>
      </c>
      <c r="S188">
        <v>1072.1509433962265</v>
      </c>
      <c r="T188">
        <v>1.5</v>
      </c>
      <c r="U188">
        <v>636.5</v>
      </c>
      <c r="V188">
        <v>1.9</v>
      </c>
      <c r="W188">
        <v>1183.8</v>
      </c>
      <c r="X188">
        <v>2.6</v>
      </c>
      <c r="Y188">
        <v>1324.4</v>
      </c>
      <c r="Z188">
        <v>2</v>
      </c>
      <c r="AA188">
        <v>1022.5</v>
      </c>
      <c r="AB188">
        <v>1.2222222222222223</v>
      </c>
      <c r="AC188">
        <v>671.75</v>
      </c>
      <c r="AD188">
        <v>2.4</v>
      </c>
      <c r="AE188">
        <v>1530.75</v>
      </c>
      <c r="AF188">
        <v>2.5</v>
      </c>
      <c r="AG188">
        <v>1470</v>
      </c>
      <c r="AH188">
        <v>2.0689655172413794</v>
      </c>
      <c r="AI188">
        <v>1243.0769230769231</v>
      </c>
      <c r="AJ188">
        <v>2.0338983050847457</v>
      </c>
      <c r="AK188">
        <v>1121.3793103448277</v>
      </c>
      <c r="AL188">
        <v>2.8220338983050848</v>
      </c>
      <c r="AM188">
        <v>1089.560975609756</v>
      </c>
      <c r="AN188">
        <v>2.2999999999999998</v>
      </c>
      <c r="AO188">
        <v>613.1</v>
      </c>
      <c r="AP188">
        <v>2.5</v>
      </c>
      <c r="AQ188">
        <v>789.66666666666663</v>
      </c>
      <c r="AR188">
        <v>2.4</v>
      </c>
      <c r="AS188">
        <v>606.79999999999995</v>
      </c>
      <c r="AT188">
        <v>2.4</v>
      </c>
      <c r="AU188">
        <v>665.72413793103453</v>
      </c>
      <c r="AV188">
        <v>2.5555555555555554</v>
      </c>
      <c r="AW188">
        <v>658.33333333333337</v>
      </c>
      <c r="AX188">
        <v>2.5</v>
      </c>
      <c r="AY188">
        <v>553</v>
      </c>
      <c r="AZ188">
        <v>3</v>
      </c>
      <c r="BA188">
        <v>763.4</v>
      </c>
      <c r="BB188">
        <v>2.6896551724137931</v>
      </c>
      <c r="BC188">
        <v>658.24137931034488</v>
      </c>
      <c r="BD188">
        <v>2.5423728813559321</v>
      </c>
      <c r="BE188">
        <v>661.98275862068965</v>
      </c>
      <c r="BF188">
        <v>2.5423728813559321</v>
      </c>
      <c r="BG188">
        <v>661.98275862068965</v>
      </c>
      <c r="BH188">
        <v>2.7288135593220337</v>
      </c>
      <c r="BI188">
        <v>912.42142857142858</v>
      </c>
      <c r="BR188">
        <v>3</v>
      </c>
      <c r="BS188">
        <v>910</v>
      </c>
      <c r="BX188">
        <v>3</v>
      </c>
      <c r="BY188">
        <v>910</v>
      </c>
      <c r="BZ188">
        <v>3</v>
      </c>
      <c r="CA188">
        <v>910</v>
      </c>
      <c r="CJ188">
        <v>4</v>
      </c>
      <c r="CK188">
        <v>595</v>
      </c>
      <c r="CP188">
        <v>4</v>
      </c>
      <c r="CQ188">
        <v>595</v>
      </c>
      <c r="CR188">
        <v>4</v>
      </c>
      <c r="CS188">
        <v>595</v>
      </c>
      <c r="CT188">
        <v>3.5</v>
      </c>
      <c r="CU188">
        <v>752.5</v>
      </c>
      <c r="DD188">
        <v>4</v>
      </c>
      <c r="DE188">
        <v>933</v>
      </c>
      <c r="DJ188">
        <v>4</v>
      </c>
      <c r="DK188">
        <v>933</v>
      </c>
      <c r="DL188">
        <v>4</v>
      </c>
      <c r="DM188">
        <v>933</v>
      </c>
      <c r="DN188">
        <v>4</v>
      </c>
      <c r="DO188">
        <v>933</v>
      </c>
      <c r="DP188">
        <v>3.6666666666666665</v>
      </c>
      <c r="DQ188">
        <v>812.66666666666663</v>
      </c>
      <c r="DR188">
        <v>2.7444444444444445</v>
      </c>
      <c r="DS188">
        <v>910.32867132867136</v>
      </c>
      <c r="DT188" s="2"/>
      <c r="DV188" s="2" t="s">
        <v>186</v>
      </c>
      <c r="DW188">
        <v>244.25</v>
      </c>
      <c r="DX188">
        <v>291.25</v>
      </c>
      <c r="DY188">
        <v>235.2</v>
      </c>
      <c r="DZ188">
        <v>255.23076923076923</v>
      </c>
      <c r="EA188">
        <v>282.55555555555554</v>
      </c>
      <c r="EB188">
        <v>285.375</v>
      </c>
      <c r="EC188">
        <v>294.625</v>
      </c>
      <c r="ED188">
        <v>287.32</v>
      </c>
    </row>
    <row r="189" spans="1:134" x14ac:dyDescent="0.3">
      <c r="A189" s="2" t="s">
        <v>187</v>
      </c>
      <c r="B189">
        <v>3.2857142857142856</v>
      </c>
      <c r="C189">
        <v>839.42857142857144</v>
      </c>
      <c r="D189">
        <v>3.1428571428571428</v>
      </c>
      <c r="E189">
        <v>794.14285714285711</v>
      </c>
      <c r="F189">
        <v>1.8571428571428572</v>
      </c>
      <c r="G189">
        <v>508.5</v>
      </c>
      <c r="H189">
        <v>2.7619047619047619</v>
      </c>
      <c r="I189">
        <v>724.3</v>
      </c>
      <c r="J189">
        <v>2.4444444444444446</v>
      </c>
      <c r="K189">
        <v>680.75</v>
      </c>
      <c r="L189">
        <v>2.5555555555555554</v>
      </c>
      <c r="M189">
        <v>765.57142857142856</v>
      </c>
      <c r="N189">
        <v>2.6666666666666665</v>
      </c>
      <c r="O189">
        <v>904.57142857142856</v>
      </c>
      <c r="P189">
        <v>2.5555555555555554</v>
      </c>
      <c r="Q189">
        <v>778.9545454545455</v>
      </c>
      <c r="R189">
        <v>2.6458333333333335</v>
      </c>
      <c r="S189">
        <v>752.92857142857144</v>
      </c>
      <c r="T189">
        <v>1.7142857142857142</v>
      </c>
      <c r="U189">
        <v>446.42857142857144</v>
      </c>
      <c r="V189">
        <v>3.1428571428571428</v>
      </c>
      <c r="W189">
        <v>877.66666666666663</v>
      </c>
      <c r="X189">
        <v>1</v>
      </c>
      <c r="Y189">
        <v>464.25</v>
      </c>
      <c r="Z189">
        <v>1.9523809523809523</v>
      </c>
      <c r="AA189">
        <v>602.82352941176475</v>
      </c>
      <c r="AB189">
        <v>2.1111111111111112</v>
      </c>
      <c r="AC189">
        <v>1072.5999999999999</v>
      </c>
      <c r="AD189">
        <v>2.3333333333333335</v>
      </c>
      <c r="AE189">
        <v>588.375</v>
      </c>
      <c r="AF189">
        <v>2.2222222222222223</v>
      </c>
      <c r="AG189">
        <v>705.57142857142856</v>
      </c>
      <c r="AH189">
        <v>2.2222222222222223</v>
      </c>
      <c r="AI189">
        <v>750.45</v>
      </c>
      <c r="AJ189">
        <v>2.1041666666666665</v>
      </c>
      <c r="AK189">
        <v>682.62162162162167</v>
      </c>
      <c r="AL189">
        <v>2.375</v>
      </c>
      <c r="AM189">
        <v>720</v>
      </c>
      <c r="AN189">
        <v>0.7142857142857143</v>
      </c>
      <c r="AO189">
        <v>501.33333333333331</v>
      </c>
      <c r="AP189">
        <v>0.8571428571428571</v>
      </c>
      <c r="AQ189">
        <v>428.75</v>
      </c>
      <c r="AR189">
        <v>0.8571428571428571</v>
      </c>
      <c r="AS189">
        <v>467.5</v>
      </c>
      <c r="AT189">
        <v>0.80952380952380953</v>
      </c>
      <c r="AU189">
        <v>462.63636363636363</v>
      </c>
      <c r="AV189">
        <v>1.4444444444444444</v>
      </c>
      <c r="AW189">
        <v>645</v>
      </c>
      <c r="AX189">
        <v>0.55555555555555558</v>
      </c>
      <c r="AY189">
        <v>493</v>
      </c>
      <c r="AZ189">
        <v>1</v>
      </c>
      <c r="BA189">
        <v>487.8</v>
      </c>
      <c r="BB189">
        <v>1</v>
      </c>
      <c r="BC189">
        <v>549.46153846153845</v>
      </c>
      <c r="BD189">
        <v>0.91666666666666663</v>
      </c>
      <c r="BE189">
        <v>509.66666666666669</v>
      </c>
      <c r="BF189">
        <v>0.91666666666666663</v>
      </c>
      <c r="BG189">
        <v>509.66666666666669</v>
      </c>
      <c r="BH189">
        <v>1.8888888888888888</v>
      </c>
      <c r="BI189">
        <v>670.99029126213588</v>
      </c>
      <c r="BJ189">
        <v>2.6666666666666665</v>
      </c>
      <c r="BK189">
        <v>850.33333333333337</v>
      </c>
      <c r="BL189">
        <v>2.3333333333333335</v>
      </c>
      <c r="BM189">
        <v>571.66666666666663</v>
      </c>
      <c r="BN189">
        <v>1</v>
      </c>
      <c r="BO189">
        <v>321</v>
      </c>
      <c r="BP189">
        <v>2</v>
      </c>
      <c r="BQ189">
        <v>613.5</v>
      </c>
      <c r="BR189">
        <v>4</v>
      </c>
      <c r="BS189">
        <v>653</v>
      </c>
      <c r="BT189">
        <v>1</v>
      </c>
      <c r="BU189">
        <v>219</v>
      </c>
      <c r="BV189">
        <v>2</v>
      </c>
      <c r="BW189">
        <v>511</v>
      </c>
      <c r="BX189">
        <v>2.3333333333333335</v>
      </c>
      <c r="BY189">
        <v>461</v>
      </c>
      <c r="BZ189">
        <v>2.0833333333333335</v>
      </c>
      <c r="CA189">
        <v>571.90909090909088</v>
      </c>
      <c r="CB189">
        <v>3.3333333333333335</v>
      </c>
      <c r="CC189">
        <v>905.33333333333337</v>
      </c>
      <c r="CD189">
        <v>3.6666666666666665</v>
      </c>
      <c r="CE189">
        <v>913</v>
      </c>
      <c r="CF189">
        <v>2.3333333333333335</v>
      </c>
      <c r="CG189">
        <v>996.5</v>
      </c>
      <c r="CH189">
        <v>3.1111111111111112</v>
      </c>
      <c r="CI189">
        <v>931</v>
      </c>
      <c r="CJ189">
        <v>1</v>
      </c>
      <c r="CK189">
        <v>329</v>
      </c>
      <c r="CL189">
        <v>2</v>
      </c>
      <c r="CM189">
        <v>214</v>
      </c>
      <c r="CN189">
        <v>2</v>
      </c>
      <c r="CO189">
        <v>537</v>
      </c>
      <c r="CP189">
        <v>1.6666666666666667</v>
      </c>
      <c r="CQ189">
        <v>360</v>
      </c>
      <c r="CR189">
        <v>2.75</v>
      </c>
      <c r="CS189">
        <v>775.27272727272725</v>
      </c>
      <c r="CT189">
        <v>2.4166666666666665</v>
      </c>
      <c r="CU189">
        <v>673.59090909090912</v>
      </c>
      <c r="CV189">
        <v>1.3333333333333333</v>
      </c>
      <c r="CW189">
        <v>523.5</v>
      </c>
      <c r="CX189">
        <v>2.3333333333333335</v>
      </c>
      <c r="CY189">
        <v>614</v>
      </c>
      <c r="CZ189">
        <v>2.3333333333333335</v>
      </c>
      <c r="DA189">
        <v>798</v>
      </c>
      <c r="DB189">
        <v>2</v>
      </c>
      <c r="DC189">
        <v>640.71428571428567</v>
      </c>
      <c r="DD189">
        <v>2</v>
      </c>
      <c r="DE189">
        <v>282</v>
      </c>
      <c r="DF189">
        <v>2</v>
      </c>
      <c r="DG189">
        <v>633</v>
      </c>
      <c r="DH189">
        <v>0</v>
      </c>
      <c r="DJ189">
        <v>1.3333333333333333</v>
      </c>
      <c r="DK189">
        <v>457.5</v>
      </c>
      <c r="DL189">
        <v>1.8333333333333333</v>
      </c>
      <c r="DM189">
        <v>600</v>
      </c>
      <c r="DN189">
        <v>1.8333333333333333</v>
      </c>
      <c r="DO189">
        <v>600</v>
      </c>
      <c r="DP189">
        <v>2.2222222222222223</v>
      </c>
      <c r="DQ189">
        <v>652.22580645161293</v>
      </c>
      <c r="DR189">
        <v>1.9555555555555555</v>
      </c>
      <c r="DS189">
        <v>666.64925373134326</v>
      </c>
      <c r="DT189" s="2"/>
      <c r="DV189" s="2" t="s">
        <v>187</v>
      </c>
      <c r="DW189">
        <v>244</v>
      </c>
      <c r="DX189">
        <v>221</v>
      </c>
      <c r="DY189">
        <v>223.57142857142858</v>
      </c>
      <c r="DZ189">
        <v>227.65</v>
      </c>
      <c r="EA189">
        <v>266.5</v>
      </c>
      <c r="EB189">
        <v>230.14285714285714</v>
      </c>
      <c r="EC189">
        <v>289.14285714285717</v>
      </c>
      <c r="ED189">
        <v>262.13636363636363</v>
      </c>
    </row>
    <row r="190" spans="1:134" x14ac:dyDescent="0.3">
      <c r="A190" s="2" t="s">
        <v>188</v>
      </c>
      <c r="B190">
        <v>3.2222222222222223</v>
      </c>
      <c r="C190">
        <v>1183</v>
      </c>
      <c r="D190">
        <v>1.7777777777777777</v>
      </c>
      <c r="E190">
        <v>594</v>
      </c>
      <c r="F190">
        <v>2.5</v>
      </c>
      <c r="G190">
        <v>604.75</v>
      </c>
      <c r="H190">
        <v>2.5</v>
      </c>
      <c r="I190">
        <v>775</v>
      </c>
      <c r="J190">
        <v>2.7777777777777777</v>
      </c>
      <c r="K190">
        <v>784.5</v>
      </c>
      <c r="L190">
        <v>2.5</v>
      </c>
      <c r="M190">
        <v>1166.8333333333333</v>
      </c>
      <c r="N190">
        <v>1.7</v>
      </c>
      <c r="O190">
        <v>729</v>
      </c>
      <c r="P190">
        <v>2.3103448275862069</v>
      </c>
      <c r="Q190">
        <v>882.55</v>
      </c>
      <c r="R190">
        <v>2.4035087719298245</v>
      </c>
      <c r="S190">
        <v>828.77499999999998</v>
      </c>
      <c r="T190">
        <v>2.2222222222222223</v>
      </c>
      <c r="U190">
        <v>776.66666666666663</v>
      </c>
      <c r="V190">
        <v>2.1111111111111112</v>
      </c>
      <c r="W190">
        <v>634.20000000000005</v>
      </c>
      <c r="X190">
        <v>2.1</v>
      </c>
      <c r="Y190">
        <v>1258.5</v>
      </c>
      <c r="Z190">
        <v>2.1428571428571428</v>
      </c>
      <c r="AA190">
        <v>857.66666666666663</v>
      </c>
      <c r="AB190">
        <v>3.5555555555555554</v>
      </c>
      <c r="AC190">
        <v>1170</v>
      </c>
      <c r="AD190">
        <v>2.9</v>
      </c>
      <c r="AE190">
        <v>1190.5</v>
      </c>
      <c r="AF190">
        <v>3.3</v>
      </c>
      <c r="AG190">
        <v>1744.8</v>
      </c>
      <c r="AH190">
        <v>3.2413793103448274</v>
      </c>
      <c r="AI190">
        <v>1346.2941176470588</v>
      </c>
      <c r="AJ190">
        <v>2.7017543859649122</v>
      </c>
      <c r="AK190">
        <v>1117.25</v>
      </c>
      <c r="AL190">
        <v>2.5526315789473686</v>
      </c>
      <c r="AM190">
        <v>956.98611111111109</v>
      </c>
      <c r="AN190">
        <v>0.77777777777777779</v>
      </c>
      <c r="AO190">
        <v>211</v>
      </c>
      <c r="AP190">
        <v>0.55555555555555558</v>
      </c>
      <c r="AQ190">
        <v>412.33333333333331</v>
      </c>
      <c r="AR190">
        <v>1.1000000000000001</v>
      </c>
      <c r="AS190">
        <v>531.75</v>
      </c>
      <c r="AT190">
        <v>0.8214285714285714</v>
      </c>
      <c r="AU190">
        <v>368.25</v>
      </c>
      <c r="AV190">
        <v>1.8888888888888888</v>
      </c>
      <c r="AW190">
        <v>504.83333333333331</v>
      </c>
      <c r="AX190">
        <v>1.1000000000000001</v>
      </c>
      <c r="AY190">
        <v>340.66666666666669</v>
      </c>
      <c r="AZ190">
        <v>1.2</v>
      </c>
      <c r="BA190">
        <v>368.33333333333331</v>
      </c>
      <c r="BB190">
        <v>1.3793103448275863</v>
      </c>
      <c r="BC190">
        <v>404.61111111111109</v>
      </c>
      <c r="BD190">
        <v>1.1052631578947369</v>
      </c>
      <c r="BE190">
        <v>390.06666666666666</v>
      </c>
      <c r="BF190">
        <v>1.1052631578947369</v>
      </c>
      <c r="BG190">
        <v>390.06666666666666</v>
      </c>
      <c r="BH190">
        <v>2.0701754385964914</v>
      </c>
      <c r="BI190">
        <v>790.24509803921569</v>
      </c>
      <c r="BJ190">
        <v>5</v>
      </c>
      <c r="BK190">
        <v>918</v>
      </c>
      <c r="BL190">
        <v>1</v>
      </c>
      <c r="BM190">
        <v>185</v>
      </c>
      <c r="BP190">
        <v>3</v>
      </c>
      <c r="BQ190">
        <v>551.5</v>
      </c>
      <c r="BR190">
        <v>6</v>
      </c>
      <c r="BS190">
        <v>1271</v>
      </c>
      <c r="BX190">
        <v>6</v>
      </c>
      <c r="BY190">
        <v>1271</v>
      </c>
      <c r="BZ190">
        <v>4</v>
      </c>
      <c r="CA190">
        <v>791.33333333333337</v>
      </c>
      <c r="CB190">
        <v>0</v>
      </c>
      <c r="CD190">
        <v>7</v>
      </c>
      <c r="CE190">
        <v>1428</v>
      </c>
      <c r="CH190">
        <v>3.5</v>
      </c>
      <c r="CI190">
        <v>1428</v>
      </c>
      <c r="CJ190">
        <v>0</v>
      </c>
      <c r="CP190">
        <v>0</v>
      </c>
      <c r="CR190">
        <v>2.3333333333333335</v>
      </c>
      <c r="CS190">
        <v>1428</v>
      </c>
      <c r="CT190">
        <v>3.1666666666666665</v>
      </c>
      <c r="CU190">
        <v>950.5</v>
      </c>
      <c r="CV190">
        <v>1</v>
      </c>
      <c r="CW190">
        <v>152</v>
      </c>
      <c r="CX190">
        <v>3</v>
      </c>
      <c r="CY190">
        <v>452</v>
      </c>
      <c r="DB190">
        <v>2</v>
      </c>
      <c r="DC190">
        <v>302</v>
      </c>
      <c r="DD190">
        <v>0</v>
      </c>
      <c r="DJ190">
        <v>0</v>
      </c>
      <c r="DL190">
        <v>1.3333333333333333</v>
      </c>
      <c r="DM190">
        <v>302</v>
      </c>
      <c r="DN190">
        <v>1.3333333333333333</v>
      </c>
      <c r="DO190">
        <v>302</v>
      </c>
      <c r="DP190">
        <v>2.5555555555555554</v>
      </c>
      <c r="DQ190">
        <v>734.33333333333337</v>
      </c>
      <c r="DR190">
        <v>2.0944444444444446</v>
      </c>
      <c r="DS190">
        <v>787.13888888888891</v>
      </c>
      <c r="DT190" s="2"/>
      <c r="DV190" s="2" t="s">
        <v>188</v>
      </c>
      <c r="DW190">
        <v>202</v>
      </c>
      <c r="DX190">
        <v>268</v>
      </c>
      <c r="DY190">
        <v>150.19999999999999</v>
      </c>
      <c r="DZ190">
        <v>210.05882352941177</v>
      </c>
      <c r="EA190">
        <v>243.25</v>
      </c>
      <c r="EB190">
        <v>270</v>
      </c>
      <c r="EC190">
        <v>223.66666666666666</v>
      </c>
      <c r="ED190">
        <v>245.4</v>
      </c>
    </row>
    <row r="191" spans="1:134" x14ac:dyDescent="0.3">
      <c r="A191" s="2" t="s">
        <v>189</v>
      </c>
      <c r="B191">
        <v>2.6666666666666665</v>
      </c>
      <c r="C191">
        <v>725.22222222222217</v>
      </c>
      <c r="D191">
        <v>3.8571428571428572</v>
      </c>
      <c r="E191">
        <v>921</v>
      </c>
      <c r="F191">
        <v>2.5</v>
      </c>
      <c r="G191">
        <v>892.5</v>
      </c>
      <c r="H191">
        <v>2.9583333333333335</v>
      </c>
      <c r="I191">
        <v>833.13636363636363</v>
      </c>
      <c r="J191">
        <v>3.25</v>
      </c>
      <c r="K191">
        <v>829.28571428571433</v>
      </c>
      <c r="L191">
        <v>4.5714285714285712</v>
      </c>
      <c r="M191">
        <v>1019.4285714285714</v>
      </c>
      <c r="N191">
        <v>3.3333333333333335</v>
      </c>
      <c r="O191">
        <v>940.5</v>
      </c>
      <c r="P191">
        <v>3.7142857142857144</v>
      </c>
      <c r="Q191">
        <v>929.2</v>
      </c>
      <c r="R191">
        <v>3.3111111111111109</v>
      </c>
      <c r="S191">
        <v>878.88095238095241</v>
      </c>
      <c r="T191">
        <v>2.2222222222222223</v>
      </c>
      <c r="U191">
        <v>697</v>
      </c>
      <c r="V191">
        <v>2.4285714285714284</v>
      </c>
      <c r="W191">
        <v>678.8</v>
      </c>
      <c r="X191">
        <v>2.625</v>
      </c>
      <c r="Y191">
        <v>1137.5999999999999</v>
      </c>
      <c r="Z191">
        <v>2.4166666666666665</v>
      </c>
      <c r="AA191">
        <v>821.23529411764707</v>
      </c>
      <c r="AB191">
        <v>3.875</v>
      </c>
      <c r="AC191">
        <v>847.85714285714289</v>
      </c>
      <c r="AD191">
        <v>2</v>
      </c>
      <c r="AE191">
        <v>580.79999999999995</v>
      </c>
      <c r="AF191">
        <v>1</v>
      </c>
      <c r="AG191">
        <v>575.66666666666663</v>
      </c>
      <c r="AH191">
        <v>2.4285714285714284</v>
      </c>
      <c r="AI191">
        <v>704.4</v>
      </c>
      <c r="AJ191">
        <v>2.4222222222222221</v>
      </c>
      <c r="AK191">
        <v>766.46875</v>
      </c>
      <c r="AL191">
        <v>2.8666666666666667</v>
      </c>
      <c r="AM191">
        <v>830.27027027027032</v>
      </c>
      <c r="AN191">
        <v>2.1111111111111112</v>
      </c>
      <c r="AO191">
        <v>677.33333333333337</v>
      </c>
      <c r="AP191">
        <v>2.5714285714285716</v>
      </c>
      <c r="AQ191">
        <v>565.16666666666663</v>
      </c>
      <c r="AR191">
        <v>1</v>
      </c>
      <c r="AS191">
        <v>363.2</v>
      </c>
      <c r="AT191">
        <v>1.875</v>
      </c>
      <c r="AU191">
        <v>545.35294117647061</v>
      </c>
      <c r="AV191">
        <v>1.875</v>
      </c>
      <c r="AW191">
        <v>545</v>
      </c>
      <c r="AX191">
        <v>1.1428571428571428</v>
      </c>
      <c r="AY191">
        <v>381.75</v>
      </c>
      <c r="AZ191">
        <v>1</v>
      </c>
      <c r="BA191">
        <v>456.5</v>
      </c>
      <c r="BB191">
        <v>1.3809523809523809</v>
      </c>
      <c r="BC191">
        <v>473.07142857142856</v>
      </c>
      <c r="BD191">
        <v>1.6444444444444444</v>
      </c>
      <c r="BE191">
        <v>512.70967741935488</v>
      </c>
      <c r="BF191">
        <v>1.6444444444444444</v>
      </c>
      <c r="BG191">
        <v>512.70967741935488</v>
      </c>
      <c r="BH191">
        <v>2.4592592592592593</v>
      </c>
      <c r="BI191">
        <v>736.51428571428573</v>
      </c>
      <c r="BJ191">
        <v>1</v>
      </c>
      <c r="BK191">
        <v>143</v>
      </c>
      <c r="BL191">
        <v>2.6666666666666665</v>
      </c>
      <c r="BM191">
        <v>698.66666666666663</v>
      </c>
      <c r="BN191">
        <v>4.5</v>
      </c>
      <c r="BO191">
        <v>746.5</v>
      </c>
      <c r="BP191">
        <v>3</v>
      </c>
      <c r="BQ191">
        <v>622</v>
      </c>
      <c r="BR191">
        <v>2</v>
      </c>
      <c r="BS191">
        <v>424.5</v>
      </c>
      <c r="BT191">
        <v>4</v>
      </c>
      <c r="BU191">
        <v>831.33333333333337</v>
      </c>
      <c r="BV191">
        <v>3.75</v>
      </c>
      <c r="BW191">
        <v>833.5</v>
      </c>
      <c r="BX191">
        <v>3.4444444444444446</v>
      </c>
      <c r="BY191">
        <v>741.88888888888891</v>
      </c>
      <c r="BZ191">
        <v>3.2666666666666666</v>
      </c>
      <c r="CA191">
        <v>693.93333333333328</v>
      </c>
      <c r="CB191">
        <v>7</v>
      </c>
      <c r="CC191">
        <v>1178</v>
      </c>
      <c r="CD191">
        <v>4</v>
      </c>
      <c r="CE191">
        <v>674.66666666666663</v>
      </c>
      <c r="CF191">
        <v>2.5</v>
      </c>
      <c r="CG191">
        <v>308</v>
      </c>
      <c r="CH191">
        <v>4</v>
      </c>
      <c r="CI191">
        <v>636.33333333333337</v>
      </c>
      <c r="CJ191">
        <v>4</v>
      </c>
      <c r="CK191">
        <v>1073</v>
      </c>
      <c r="CL191">
        <v>1.6666666666666667</v>
      </c>
      <c r="CM191">
        <v>356</v>
      </c>
      <c r="CN191">
        <v>1.5</v>
      </c>
      <c r="CO191">
        <v>379</v>
      </c>
      <c r="CP191">
        <v>2.1111111111111112</v>
      </c>
      <c r="CQ191">
        <v>525.55555555555554</v>
      </c>
      <c r="CR191">
        <v>2.8666666666666667</v>
      </c>
      <c r="CS191">
        <v>569.86666666666667</v>
      </c>
      <c r="CT191">
        <v>3.0666666666666669</v>
      </c>
      <c r="CU191">
        <v>631.9</v>
      </c>
      <c r="CV191">
        <v>4</v>
      </c>
      <c r="CW191">
        <v>704</v>
      </c>
      <c r="CX191">
        <v>3.6666666666666665</v>
      </c>
      <c r="CY191">
        <v>727.33333333333337</v>
      </c>
      <c r="CZ191">
        <v>1.5</v>
      </c>
      <c r="DA191">
        <v>431.5</v>
      </c>
      <c r="DB191">
        <v>3</v>
      </c>
      <c r="DC191">
        <v>624.83333333333337</v>
      </c>
      <c r="DD191">
        <v>2</v>
      </c>
      <c r="DE191">
        <v>236</v>
      </c>
      <c r="DF191">
        <v>1.6666666666666667</v>
      </c>
      <c r="DG191">
        <v>661</v>
      </c>
      <c r="DH191">
        <v>2.75</v>
      </c>
      <c r="DI191">
        <v>595.25</v>
      </c>
      <c r="DJ191">
        <v>2.2222222222222223</v>
      </c>
      <c r="DK191">
        <v>521.875</v>
      </c>
      <c r="DL191">
        <v>2.5333333333333332</v>
      </c>
      <c r="DM191">
        <v>566</v>
      </c>
      <c r="DN191">
        <v>2.5333333333333332</v>
      </c>
      <c r="DO191">
        <v>566</v>
      </c>
      <c r="DP191">
        <v>2.8888888888888888</v>
      </c>
      <c r="DQ191">
        <v>610.93181818181813</v>
      </c>
      <c r="DR191">
        <v>2.5666666666666669</v>
      </c>
      <c r="DS191">
        <v>699.42953020134223</v>
      </c>
      <c r="DT191" s="2"/>
      <c r="DV191" s="2" t="s">
        <v>189</v>
      </c>
      <c r="DW191">
        <v>185.85714285714286</v>
      </c>
      <c r="DX191">
        <v>129.6</v>
      </c>
      <c r="DY191">
        <v>265.33333333333331</v>
      </c>
      <c r="DZ191">
        <v>183</v>
      </c>
      <c r="EA191">
        <v>226.28571428571428</v>
      </c>
      <c r="EB191">
        <v>160</v>
      </c>
      <c r="EC191">
        <v>235.83333333333334</v>
      </c>
      <c r="ED191">
        <v>205.95</v>
      </c>
    </row>
    <row r="192" spans="1:134" x14ac:dyDescent="0.3">
      <c r="A192" s="2" t="s">
        <v>190</v>
      </c>
      <c r="B192">
        <v>4.9000000000000004</v>
      </c>
      <c r="C192">
        <v>1431.625</v>
      </c>
      <c r="D192">
        <v>2.9</v>
      </c>
      <c r="E192">
        <v>917.75</v>
      </c>
      <c r="F192">
        <v>3.7</v>
      </c>
      <c r="G192">
        <v>1096</v>
      </c>
      <c r="H192">
        <v>3.8333333333333335</v>
      </c>
      <c r="I192">
        <v>1150.7391304347825</v>
      </c>
      <c r="J192">
        <v>5.2222222222222223</v>
      </c>
      <c r="K192">
        <v>1508.5714285714287</v>
      </c>
      <c r="L192">
        <v>3.7</v>
      </c>
      <c r="M192">
        <v>1169.875</v>
      </c>
      <c r="N192">
        <v>3.3333333333333335</v>
      </c>
      <c r="O192">
        <v>1625.4</v>
      </c>
      <c r="P192">
        <v>4.0714285714285712</v>
      </c>
      <c r="Q192">
        <v>1402.3</v>
      </c>
      <c r="R192">
        <v>3.9482758620689653</v>
      </c>
      <c r="S192">
        <v>1267.7441860465117</v>
      </c>
      <c r="T192">
        <v>0.9</v>
      </c>
      <c r="U192">
        <v>552.75</v>
      </c>
      <c r="V192">
        <v>2.9</v>
      </c>
      <c r="W192">
        <v>1025.3333333333333</v>
      </c>
      <c r="X192">
        <v>3.3</v>
      </c>
      <c r="Y192">
        <v>1121.8571428571429</v>
      </c>
      <c r="Z192">
        <v>2.3666666666666667</v>
      </c>
      <c r="AA192">
        <v>953.88235294117646</v>
      </c>
      <c r="AB192">
        <v>2.8888888888888888</v>
      </c>
      <c r="AC192">
        <v>1398.4</v>
      </c>
      <c r="AD192">
        <v>2.5</v>
      </c>
      <c r="AE192">
        <v>942.33333333333337</v>
      </c>
      <c r="AF192">
        <v>2.3333333333333335</v>
      </c>
      <c r="AG192">
        <v>906.8</v>
      </c>
      <c r="AH192">
        <v>2.5714285714285716</v>
      </c>
      <c r="AI192">
        <v>1073.75</v>
      </c>
      <c r="AJ192">
        <v>2.4655172413793105</v>
      </c>
      <c r="AK192">
        <v>1012</v>
      </c>
      <c r="AL192">
        <v>3.2068965517241379</v>
      </c>
      <c r="AM192">
        <v>1156.6973684210527</v>
      </c>
      <c r="AN192">
        <v>1.6</v>
      </c>
      <c r="AO192">
        <v>563.71428571428567</v>
      </c>
      <c r="AP192">
        <v>1.5</v>
      </c>
      <c r="AQ192">
        <v>596.16666666666663</v>
      </c>
      <c r="AR192">
        <v>1.9</v>
      </c>
      <c r="AS192">
        <v>778.14285714285711</v>
      </c>
      <c r="AT192">
        <v>1.6666666666666667</v>
      </c>
      <c r="AU192">
        <v>648.5</v>
      </c>
      <c r="AV192">
        <v>2</v>
      </c>
      <c r="AW192">
        <v>610</v>
      </c>
      <c r="AX192">
        <v>1.3</v>
      </c>
      <c r="AY192">
        <v>514.5</v>
      </c>
      <c r="AZ192">
        <v>1.5555555555555556</v>
      </c>
      <c r="BA192">
        <v>648</v>
      </c>
      <c r="BB192">
        <v>1.6071428571428572</v>
      </c>
      <c r="BC192">
        <v>592.75</v>
      </c>
      <c r="BD192">
        <v>1.6379310344827587</v>
      </c>
      <c r="BE192">
        <v>620.625</v>
      </c>
      <c r="BF192">
        <v>1.6379310344827587</v>
      </c>
      <c r="BG192">
        <v>620.625</v>
      </c>
      <c r="BH192">
        <v>2.6839080459770117</v>
      </c>
      <c r="BI192">
        <v>971.84482758620686</v>
      </c>
      <c r="BR192">
        <v>4</v>
      </c>
      <c r="BS192">
        <v>792</v>
      </c>
      <c r="BV192">
        <v>0</v>
      </c>
      <c r="BX192">
        <v>2</v>
      </c>
      <c r="BY192">
        <v>792</v>
      </c>
      <c r="BZ192">
        <v>2</v>
      </c>
      <c r="CA192">
        <v>792</v>
      </c>
      <c r="CJ192">
        <v>0</v>
      </c>
      <c r="CN192">
        <v>0</v>
      </c>
      <c r="CP192">
        <v>0</v>
      </c>
      <c r="CR192">
        <v>0</v>
      </c>
      <c r="CT192">
        <v>1</v>
      </c>
      <c r="CU192">
        <v>792</v>
      </c>
      <c r="DD192">
        <v>0</v>
      </c>
      <c r="DH192">
        <v>0</v>
      </c>
      <c r="DJ192">
        <v>0</v>
      </c>
      <c r="DL192">
        <v>0</v>
      </c>
      <c r="DN192">
        <v>0</v>
      </c>
      <c r="DP192">
        <v>0.66666666666666663</v>
      </c>
      <c r="DQ192">
        <v>792</v>
      </c>
      <c r="DR192">
        <v>2.6166666666666667</v>
      </c>
      <c r="DS192">
        <v>970.30769230769226</v>
      </c>
      <c r="DT192" s="2"/>
      <c r="DV192" s="2" t="s">
        <v>190</v>
      </c>
      <c r="DW192">
        <v>251.4</v>
      </c>
      <c r="DX192">
        <v>262.66666666666669</v>
      </c>
      <c r="DY192">
        <v>186.6</v>
      </c>
      <c r="DZ192">
        <v>235.375</v>
      </c>
      <c r="EA192">
        <v>232.57142857142858</v>
      </c>
      <c r="EB192">
        <v>275</v>
      </c>
      <c r="EC192">
        <v>333.2</v>
      </c>
      <c r="ED192">
        <v>274.7</v>
      </c>
    </row>
    <row r="193" spans="1:134" x14ac:dyDescent="0.3">
      <c r="A193" s="2" t="s">
        <v>191</v>
      </c>
      <c r="B193">
        <v>2.8888888888888888</v>
      </c>
      <c r="C193">
        <v>734.14285714285711</v>
      </c>
      <c r="D193">
        <v>2.7</v>
      </c>
      <c r="E193">
        <v>788</v>
      </c>
      <c r="F193">
        <v>2.7777777777777777</v>
      </c>
      <c r="G193">
        <v>852.4</v>
      </c>
      <c r="H193">
        <v>2.7857142857142856</v>
      </c>
      <c r="I193">
        <v>784.94444444444446</v>
      </c>
      <c r="J193">
        <v>1.6666666666666667</v>
      </c>
      <c r="K193">
        <v>423.33333333333331</v>
      </c>
      <c r="L193">
        <v>3.4444444444444446</v>
      </c>
      <c r="M193">
        <v>902.16666666666663</v>
      </c>
      <c r="N193">
        <v>2.875</v>
      </c>
      <c r="O193">
        <v>681.5</v>
      </c>
      <c r="P193">
        <v>2.6538461538461537</v>
      </c>
      <c r="Q193">
        <v>669</v>
      </c>
      <c r="R193">
        <v>2.7222222222222223</v>
      </c>
      <c r="S193">
        <v>726.97222222222217</v>
      </c>
      <c r="T193">
        <v>3.3333333333333335</v>
      </c>
      <c r="U193">
        <v>909.5</v>
      </c>
      <c r="V193">
        <v>2.2000000000000002</v>
      </c>
      <c r="W193">
        <v>744</v>
      </c>
      <c r="X193">
        <v>3.2222222222222223</v>
      </c>
      <c r="Y193">
        <v>939.33333333333337</v>
      </c>
      <c r="Z193">
        <v>2.8928571428571428</v>
      </c>
      <c r="AA193">
        <v>864.27777777777783</v>
      </c>
      <c r="AB193">
        <v>2.8888888888888888</v>
      </c>
      <c r="AC193">
        <v>957.8</v>
      </c>
      <c r="AD193">
        <v>3.1111111111111112</v>
      </c>
      <c r="AE193">
        <v>795</v>
      </c>
      <c r="AF193">
        <v>3.625</v>
      </c>
      <c r="AG193">
        <v>1027.2</v>
      </c>
      <c r="AH193">
        <v>3.1923076923076925</v>
      </c>
      <c r="AI193">
        <v>918.4375</v>
      </c>
      <c r="AJ193">
        <v>3.0370370370370372</v>
      </c>
      <c r="AK193">
        <v>889.76470588235293</v>
      </c>
      <c r="AL193">
        <v>2.8796296296296298</v>
      </c>
      <c r="AM193">
        <v>806.04285714285709</v>
      </c>
      <c r="AN193">
        <v>0.88888888888888884</v>
      </c>
      <c r="AO193">
        <v>339.25</v>
      </c>
      <c r="AP193">
        <v>1.2</v>
      </c>
      <c r="AQ193">
        <v>507.5</v>
      </c>
      <c r="AR193">
        <v>0.44444444444444442</v>
      </c>
      <c r="AS193">
        <v>220</v>
      </c>
      <c r="AT193">
        <v>0.8571428571428571</v>
      </c>
      <c r="AU193">
        <v>367.90909090909093</v>
      </c>
      <c r="AV193">
        <v>1.6666666666666667</v>
      </c>
      <c r="AW193">
        <v>629.4</v>
      </c>
      <c r="AX193">
        <v>1</v>
      </c>
      <c r="AY193">
        <v>451.5</v>
      </c>
      <c r="AZ193">
        <v>1</v>
      </c>
      <c r="BA193">
        <v>388.5</v>
      </c>
      <c r="BB193">
        <v>1.2307692307692308</v>
      </c>
      <c r="BC193">
        <v>500.53846153846155</v>
      </c>
      <c r="BD193">
        <v>1.037037037037037</v>
      </c>
      <c r="BE193">
        <v>439.75</v>
      </c>
      <c r="BF193">
        <v>1.037037037037037</v>
      </c>
      <c r="BG193">
        <v>439.75</v>
      </c>
      <c r="BH193">
        <v>2.2654320987654319</v>
      </c>
      <c r="BI193">
        <v>712.52127659574467</v>
      </c>
      <c r="BJ193">
        <v>4</v>
      </c>
      <c r="BK193">
        <v>1150</v>
      </c>
      <c r="BN193">
        <v>0</v>
      </c>
      <c r="BP193">
        <v>2</v>
      </c>
      <c r="BQ193">
        <v>1150</v>
      </c>
      <c r="BR193">
        <v>0</v>
      </c>
      <c r="BT193">
        <v>3</v>
      </c>
      <c r="BU193">
        <v>506</v>
      </c>
      <c r="BV193">
        <v>0</v>
      </c>
      <c r="BX193">
        <v>0.75</v>
      </c>
      <c r="BY193">
        <v>506</v>
      </c>
      <c r="BZ193">
        <v>1.1666666666666667</v>
      </c>
      <c r="CA193">
        <v>828</v>
      </c>
      <c r="CB193">
        <v>4</v>
      </c>
      <c r="CC193">
        <v>712</v>
      </c>
      <c r="CF193">
        <v>0</v>
      </c>
      <c r="CH193">
        <v>2</v>
      </c>
      <c r="CI193">
        <v>712</v>
      </c>
      <c r="CJ193">
        <v>8</v>
      </c>
      <c r="CK193">
        <v>2040</v>
      </c>
      <c r="CL193">
        <v>1</v>
      </c>
      <c r="CM193">
        <v>383</v>
      </c>
      <c r="CN193">
        <v>0.5</v>
      </c>
      <c r="CO193">
        <v>306</v>
      </c>
      <c r="CP193">
        <v>2.5</v>
      </c>
      <c r="CQ193">
        <v>909.66666666666663</v>
      </c>
      <c r="CR193">
        <v>2.3333333333333335</v>
      </c>
      <c r="CS193">
        <v>860.25</v>
      </c>
      <c r="CT193">
        <v>1.75</v>
      </c>
      <c r="CU193">
        <v>849.5</v>
      </c>
      <c r="CV193">
        <v>3</v>
      </c>
      <c r="CW193">
        <v>718</v>
      </c>
      <c r="CZ193">
        <v>3</v>
      </c>
      <c r="DA193">
        <v>369</v>
      </c>
      <c r="DB193">
        <v>3</v>
      </c>
      <c r="DC193">
        <v>543.5</v>
      </c>
      <c r="DD193">
        <v>0</v>
      </c>
      <c r="DF193">
        <v>2</v>
      </c>
      <c r="DG193">
        <v>232</v>
      </c>
      <c r="DH193">
        <v>0</v>
      </c>
      <c r="DJ193">
        <v>0.5</v>
      </c>
      <c r="DK193">
        <v>232</v>
      </c>
      <c r="DL193">
        <v>1.3333333333333333</v>
      </c>
      <c r="DM193">
        <v>439.66666666666669</v>
      </c>
      <c r="DN193">
        <v>1.3333333333333333</v>
      </c>
      <c r="DO193">
        <v>439.66666666666669</v>
      </c>
      <c r="DP193">
        <v>1.6111111111111112</v>
      </c>
      <c r="DQ193">
        <v>712.88888888888891</v>
      </c>
      <c r="DR193">
        <v>2.2000000000000002</v>
      </c>
      <c r="DS193">
        <v>712.55339805825247</v>
      </c>
      <c r="DT193" s="2"/>
      <c r="DV193" s="2" t="s">
        <v>191</v>
      </c>
      <c r="DW193">
        <v>217.8</v>
      </c>
      <c r="DX193">
        <v>107</v>
      </c>
      <c r="DY193">
        <v>284.60000000000002</v>
      </c>
      <c r="DZ193">
        <v>197.125</v>
      </c>
      <c r="EA193">
        <v>151.83333333333334</v>
      </c>
      <c r="EB193">
        <v>168.33333333333334</v>
      </c>
      <c r="EC193">
        <v>133</v>
      </c>
      <c r="ED193">
        <v>151.05555555555554</v>
      </c>
    </row>
    <row r="194" spans="1:134" x14ac:dyDescent="0.3">
      <c r="A194" s="2" t="s">
        <v>192</v>
      </c>
      <c r="B194">
        <v>1.4444444444444444</v>
      </c>
      <c r="C194">
        <v>423</v>
      </c>
      <c r="D194">
        <v>2.8571428571428572</v>
      </c>
      <c r="E194">
        <v>1034.75</v>
      </c>
      <c r="F194">
        <v>1.7777777777777777</v>
      </c>
      <c r="G194">
        <v>545.6</v>
      </c>
      <c r="H194">
        <v>1.96</v>
      </c>
      <c r="I194">
        <v>627</v>
      </c>
      <c r="J194">
        <v>1.75</v>
      </c>
      <c r="K194">
        <v>654</v>
      </c>
      <c r="L194">
        <v>1.2857142857142858</v>
      </c>
      <c r="M194">
        <v>397.6</v>
      </c>
      <c r="N194">
        <v>2</v>
      </c>
      <c r="O194">
        <v>462.125</v>
      </c>
      <c r="P194">
        <v>1.72</v>
      </c>
      <c r="Q194">
        <v>497.5</v>
      </c>
      <c r="R194">
        <v>1.84</v>
      </c>
      <c r="S194">
        <v>556.36363636363637</v>
      </c>
      <c r="T194">
        <v>2.4444444444444446</v>
      </c>
      <c r="U194">
        <v>1361.5</v>
      </c>
      <c r="V194">
        <v>2.7142857142857144</v>
      </c>
      <c r="W194">
        <v>1396</v>
      </c>
      <c r="X194">
        <v>2.3333333333333335</v>
      </c>
      <c r="Y194">
        <v>765.5</v>
      </c>
      <c r="Z194">
        <v>2.48</v>
      </c>
      <c r="AA194">
        <v>1094.3846153846155</v>
      </c>
      <c r="AB194">
        <v>2.875</v>
      </c>
      <c r="AC194">
        <v>1336.25</v>
      </c>
      <c r="AD194">
        <v>1.7142857142857142</v>
      </c>
      <c r="AE194">
        <v>1272.5</v>
      </c>
      <c r="AF194">
        <v>3.2</v>
      </c>
      <c r="AG194">
        <v>1093.3333333333333</v>
      </c>
      <c r="AH194">
        <v>2.68</v>
      </c>
      <c r="AI194">
        <v>1204.1666666666667</v>
      </c>
      <c r="AJ194">
        <v>2.58</v>
      </c>
      <c r="AK194">
        <v>1147.08</v>
      </c>
      <c r="AL194">
        <v>2.21</v>
      </c>
      <c r="AM194">
        <v>810.98275862068965</v>
      </c>
      <c r="AN194">
        <v>1</v>
      </c>
      <c r="AO194">
        <v>242.16666666666666</v>
      </c>
      <c r="AP194">
        <v>1.2857142857142858</v>
      </c>
      <c r="AQ194">
        <v>289.2</v>
      </c>
      <c r="AR194">
        <v>0.55555555555555558</v>
      </c>
      <c r="AS194">
        <v>184.6</v>
      </c>
      <c r="AT194">
        <v>0.92</v>
      </c>
      <c r="AU194">
        <v>238.875</v>
      </c>
      <c r="AV194">
        <v>1.25</v>
      </c>
      <c r="AW194">
        <v>283.16666666666669</v>
      </c>
      <c r="AX194">
        <v>0.2857142857142857</v>
      </c>
      <c r="AY194">
        <v>284.5</v>
      </c>
      <c r="AZ194">
        <v>0.8</v>
      </c>
      <c r="BA194">
        <v>207</v>
      </c>
      <c r="BB194">
        <v>0.8</v>
      </c>
      <c r="BC194">
        <v>247.8</v>
      </c>
      <c r="BD194">
        <v>0.86</v>
      </c>
      <c r="BE194">
        <v>243.19354838709677</v>
      </c>
      <c r="BF194">
        <v>0.86</v>
      </c>
      <c r="BG194">
        <v>243.19354838709677</v>
      </c>
      <c r="BH194">
        <v>1.76</v>
      </c>
      <c r="BI194">
        <v>613.21348314606746</v>
      </c>
      <c r="BJ194">
        <v>0</v>
      </c>
      <c r="BL194">
        <v>2.6666666666666665</v>
      </c>
      <c r="BM194">
        <v>1744</v>
      </c>
      <c r="BN194">
        <v>0</v>
      </c>
      <c r="BP194">
        <v>1.6</v>
      </c>
      <c r="BQ194">
        <v>1744</v>
      </c>
      <c r="BR194">
        <v>2.5</v>
      </c>
      <c r="BS194">
        <v>1122</v>
      </c>
      <c r="BT194">
        <v>0</v>
      </c>
      <c r="BX194">
        <v>1</v>
      </c>
      <c r="BY194">
        <v>1122</v>
      </c>
      <c r="BZ194">
        <v>1.3</v>
      </c>
      <c r="CA194">
        <v>1433</v>
      </c>
      <c r="CB194">
        <v>5</v>
      </c>
      <c r="CC194">
        <v>1340</v>
      </c>
      <c r="CD194">
        <v>2.6666666666666665</v>
      </c>
      <c r="CE194">
        <v>749</v>
      </c>
      <c r="CF194">
        <v>1</v>
      </c>
      <c r="CG194">
        <v>323</v>
      </c>
      <c r="CH194">
        <v>2.8</v>
      </c>
      <c r="CI194">
        <v>790.25</v>
      </c>
      <c r="CJ194">
        <v>3</v>
      </c>
      <c r="CK194">
        <v>1275</v>
      </c>
      <c r="CL194">
        <v>4.666666666666667</v>
      </c>
      <c r="CM194">
        <v>1268.6666666666667</v>
      </c>
      <c r="CP194">
        <v>4</v>
      </c>
      <c r="CQ194">
        <v>1270.25</v>
      </c>
      <c r="CR194">
        <v>3.4</v>
      </c>
      <c r="CS194">
        <v>1030.25</v>
      </c>
      <c r="CT194">
        <v>2.35</v>
      </c>
      <c r="CU194">
        <v>1110.8</v>
      </c>
      <c r="CV194">
        <v>1</v>
      </c>
      <c r="CW194">
        <v>236</v>
      </c>
      <c r="CX194">
        <v>0.33333333333333331</v>
      </c>
      <c r="CY194">
        <v>115</v>
      </c>
      <c r="CZ194">
        <v>1</v>
      </c>
      <c r="DA194">
        <v>99</v>
      </c>
      <c r="DB194">
        <v>0.6</v>
      </c>
      <c r="DC194">
        <v>150</v>
      </c>
      <c r="DD194">
        <v>0.5</v>
      </c>
      <c r="DE194">
        <v>103</v>
      </c>
      <c r="DF194">
        <v>0.66666666666666663</v>
      </c>
      <c r="DG194">
        <v>118.5</v>
      </c>
      <c r="DJ194">
        <v>0.6</v>
      </c>
      <c r="DK194">
        <v>113.33333333333333</v>
      </c>
      <c r="DL194">
        <v>0.6</v>
      </c>
      <c r="DM194">
        <v>131.66666666666666</v>
      </c>
      <c r="DN194">
        <v>0.6</v>
      </c>
      <c r="DO194">
        <v>131.66666666666666</v>
      </c>
      <c r="DP194">
        <v>1.7666666666666666</v>
      </c>
      <c r="DQ194">
        <v>743.625</v>
      </c>
      <c r="DR194">
        <v>1.7611111111111111</v>
      </c>
      <c r="DS194">
        <v>633.08571428571429</v>
      </c>
      <c r="DT194" s="2"/>
      <c r="DV194" s="2" t="s">
        <v>192</v>
      </c>
      <c r="DW194">
        <v>178.5</v>
      </c>
      <c r="DX194">
        <v>230</v>
      </c>
      <c r="DY194">
        <v>211.83333333333334</v>
      </c>
      <c r="DZ194">
        <v>203.75</v>
      </c>
      <c r="EA194">
        <v>225.8</v>
      </c>
      <c r="EB194">
        <v>158.4</v>
      </c>
      <c r="EC194">
        <v>174.125</v>
      </c>
      <c r="ED194">
        <v>184.11111111111111</v>
      </c>
    </row>
    <row r="195" spans="1:134" x14ac:dyDescent="0.3">
      <c r="A195" s="2" t="s">
        <v>193</v>
      </c>
      <c r="B195">
        <v>5.4</v>
      </c>
      <c r="C195">
        <v>1595.8</v>
      </c>
      <c r="D195">
        <v>6.2</v>
      </c>
      <c r="E195">
        <v>1698.8</v>
      </c>
      <c r="F195">
        <v>6.25</v>
      </c>
      <c r="G195">
        <v>1776</v>
      </c>
      <c r="H195">
        <v>5.9285714285714288</v>
      </c>
      <c r="I195">
        <v>1684.0714285714287</v>
      </c>
      <c r="J195">
        <v>3.6666666666666665</v>
      </c>
      <c r="K195">
        <v>1070.6666666666667</v>
      </c>
      <c r="L195">
        <v>6.5</v>
      </c>
      <c r="M195">
        <v>1877.75</v>
      </c>
      <c r="N195">
        <v>5</v>
      </c>
      <c r="O195">
        <v>1700.2</v>
      </c>
      <c r="P195">
        <v>5.166666666666667</v>
      </c>
      <c r="Q195">
        <v>1602</v>
      </c>
      <c r="R195">
        <v>5.5769230769230766</v>
      </c>
      <c r="S195">
        <v>1646.1923076923076</v>
      </c>
      <c r="T195">
        <v>1</v>
      </c>
      <c r="U195">
        <v>461.33333333333331</v>
      </c>
      <c r="V195">
        <v>1.6</v>
      </c>
      <c r="W195">
        <v>306.60000000000002</v>
      </c>
      <c r="X195">
        <v>1.25</v>
      </c>
      <c r="Y195">
        <v>472.66666666666669</v>
      </c>
      <c r="Z195">
        <v>1.2857142857142858</v>
      </c>
      <c r="AA195">
        <v>394.09090909090907</v>
      </c>
      <c r="AB195">
        <v>2</v>
      </c>
      <c r="AC195">
        <v>855</v>
      </c>
      <c r="AD195">
        <v>0.5</v>
      </c>
      <c r="AE195">
        <v>335</v>
      </c>
      <c r="AF195">
        <v>1</v>
      </c>
      <c r="AG195">
        <v>636.33333333333337</v>
      </c>
      <c r="AH195">
        <v>1.0833333333333333</v>
      </c>
      <c r="AI195">
        <v>612.71428571428567</v>
      </c>
      <c r="AJ195">
        <v>1.1923076923076923</v>
      </c>
      <c r="AK195">
        <v>479.11111111111109</v>
      </c>
      <c r="AL195">
        <v>3.3846153846153846</v>
      </c>
      <c r="AM195">
        <v>1168.75</v>
      </c>
      <c r="AN195">
        <v>3.6</v>
      </c>
      <c r="AO195">
        <v>1073.2</v>
      </c>
      <c r="AP195">
        <v>4.5999999999999996</v>
      </c>
      <c r="AQ195">
        <v>1184</v>
      </c>
      <c r="AR195">
        <v>4</v>
      </c>
      <c r="AS195">
        <v>1135</v>
      </c>
      <c r="AT195">
        <v>4.0714285714285712</v>
      </c>
      <c r="AU195">
        <v>1130.4285714285713</v>
      </c>
      <c r="AV195">
        <v>3</v>
      </c>
      <c r="AW195">
        <v>885</v>
      </c>
      <c r="AX195">
        <v>3.25</v>
      </c>
      <c r="AY195">
        <v>1093.5</v>
      </c>
      <c r="AZ195">
        <v>3</v>
      </c>
      <c r="BA195">
        <v>970.8</v>
      </c>
      <c r="BB195">
        <v>3.0833333333333335</v>
      </c>
      <c r="BC195">
        <v>990.25</v>
      </c>
      <c r="BD195">
        <v>3.6153846153846154</v>
      </c>
      <c r="BE195">
        <v>1065.7307692307693</v>
      </c>
      <c r="BF195">
        <v>3.6153846153846154</v>
      </c>
      <c r="BG195">
        <v>1065.7307692307693</v>
      </c>
      <c r="BH195">
        <v>3.4615384615384617</v>
      </c>
      <c r="BI195">
        <v>1130.4857142857143</v>
      </c>
      <c r="BJ195">
        <v>5</v>
      </c>
      <c r="BK195">
        <v>1234.8</v>
      </c>
      <c r="BL195">
        <v>4</v>
      </c>
      <c r="BM195">
        <v>1194</v>
      </c>
      <c r="BN195">
        <v>4.666666666666667</v>
      </c>
      <c r="BO195">
        <v>1294.6666666666667</v>
      </c>
      <c r="BP195">
        <v>4.5625</v>
      </c>
      <c r="BQ195">
        <v>1244.5</v>
      </c>
      <c r="BR195">
        <v>4.4285714285714288</v>
      </c>
      <c r="BS195">
        <v>1095.2857142857142</v>
      </c>
      <c r="BT195">
        <v>5.333333333333333</v>
      </c>
      <c r="BU195">
        <v>1531.6666666666667</v>
      </c>
      <c r="BV195">
        <v>5.4</v>
      </c>
      <c r="BW195">
        <v>1830.4</v>
      </c>
      <c r="BX195">
        <v>5</v>
      </c>
      <c r="BY195">
        <v>1444.9444444444443</v>
      </c>
      <c r="BZ195">
        <v>4.7941176470588234</v>
      </c>
      <c r="CA195">
        <v>1350.6176470588234</v>
      </c>
      <c r="CB195">
        <v>2.2000000000000002</v>
      </c>
      <c r="CC195">
        <v>610.25</v>
      </c>
      <c r="CD195">
        <v>2.6</v>
      </c>
      <c r="CE195">
        <v>702.4</v>
      </c>
      <c r="CF195">
        <v>2</v>
      </c>
      <c r="CG195">
        <v>510.5</v>
      </c>
      <c r="CH195">
        <v>2.25</v>
      </c>
      <c r="CI195">
        <v>601.06666666666672</v>
      </c>
      <c r="CJ195">
        <v>2.5714285714285716</v>
      </c>
      <c r="CK195">
        <v>608.14285714285711</v>
      </c>
      <c r="CL195">
        <v>1.3333333333333333</v>
      </c>
      <c r="CM195">
        <v>415.25</v>
      </c>
      <c r="CN195">
        <v>1</v>
      </c>
      <c r="CO195">
        <v>414.33333333333331</v>
      </c>
      <c r="CP195">
        <v>1.7222222222222223</v>
      </c>
      <c r="CQ195">
        <v>511.5</v>
      </c>
      <c r="CR195">
        <v>1.9705882352941178</v>
      </c>
      <c r="CS195">
        <v>557.82758620689651</v>
      </c>
      <c r="CT195">
        <v>3.3823529411764706</v>
      </c>
      <c r="CU195">
        <v>985.68253968253964</v>
      </c>
      <c r="CV195">
        <v>5.4</v>
      </c>
      <c r="CW195">
        <v>1740.4</v>
      </c>
      <c r="CX195">
        <v>6.6</v>
      </c>
      <c r="CY195">
        <v>1961</v>
      </c>
      <c r="CZ195">
        <v>6.666666666666667</v>
      </c>
      <c r="DA195">
        <v>1893.3333333333333</v>
      </c>
      <c r="DB195">
        <v>6.25</v>
      </c>
      <c r="DC195">
        <v>1866.6875</v>
      </c>
      <c r="DD195">
        <v>6.5714285714285712</v>
      </c>
      <c r="DE195">
        <v>1943.5714285714287</v>
      </c>
      <c r="DF195">
        <v>5.833333333333333</v>
      </c>
      <c r="DG195">
        <v>1641.1666666666667</v>
      </c>
      <c r="DH195">
        <v>6.2</v>
      </c>
      <c r="DI195">
        <v>1823.4</v>
      </c>
      <c r="DJ195">
        <v>6.2222222222222223</v>
      </c>
      <c r="DK195">
        <v>1809.3888888888889</v>
      </c>
      <c r="DL195">
        <v>6.2352941176470589</v>
      </c>
      <c r="DM195">
        <v>1836.3529411764705</v>
      </c>
      <c r="DN195">
        <v>6.2352941176470589</v>
      </c>
      <c r="DO195">
        <v>1836.3529411764705</v>
      </c>
      <c r="DP195">
        <v>4.333333333333333</v>
      </c>
      <c r="DQ195">
        <v>1283.8556701030927</v>
      </c>
      <c r="DR195">
        <v>3.9555555555555557</v>
      </c>
      <c r="DS195">
        <v>1219.5688622754492</v>
      </c>
      <c r="DT195" s="2"/>
      <c r="DV195" s="2" t="s">
        <v>193</v>
      </c>
      <c r="DW195">
        <v>231.5</v>
      </c>
      <c r="DX195">
        <v>335</v>
      </c>
      <c r="DY195">
        <v>371.33333333333331</v>
      </c>
      <c r="DZ195">
        <v>321</v>
      </c>
      <c r="EA195">
        <v>215</v>
      </c>
      <c r="EB195">
        <v>297.25</v>
      </c>
      <c r="EC195">
        <v>309.39999999999998</v>
      </c>
      <c r="ED195">
        <v>281.75</v>
      </c>
    </row>
    <row r="196" spans="1:134" x14ac:dyDescent="0.3">
      <c r="A196" s="2" t="s">
        <v>194</v>
      </c>
      <c r="B196">
        <v>1</v>
      </c>
      <c r="C196">
        <v>286</v>
      </c>
      <c r="D196">
        <v>0.42857142857142855</v>
      </c>
      <c r="E196">
        <v>93.666666666666671</v>
      </c>
      <c r="F196">
        <v>0.3</v>
      </c>
      <c r="G196">
        <v>183.5</v>
      </c>
      <c r="H196">
        <v>0.57692307692307687</v>
      </c>
      <c r="I196">
        <v>207.8</v>
      </c>
      <c r="J196">
        <v>0.9</v>
      </c>
      <c r="K196">
        <v>235.16666666666666</v>
      </c>
      <c r="L196">
        <v>1.3</v>
      </c>
      <c r="M196">
        <v>319.33333333333331</v>
      </c>
      <c r="N196">
        <v>0.5</v>
      </c>
      <c r="O196">
        <v>200</v>
      </c>
      <c r="P196">
        <v>0.9</v>
      </c>
      <c r="Q196">
        <v>261.8</v>
      </c>
      <c r="R196">
        <v>0.75</v>
      </c>
      <c r="S196">
        <v>240.2</v>
      </c>
      <c r="T196">
        <v>0.55555555555555558</v>
      </c>
      <c r="U196">
        <v>159.5</v>
      </c>
      <c r="V196">
        <v>0.42857142857142855</v>
      </c>
      <c r="W196">
        <v>172.66666666666666</v>
      </c>
      <c r="X196">
        <v>0.9</v>
      </c>
      <c r="Y196">
        <v>163.66666666666666</v>
      </c>
      <c r="Z196">
        <v>0.65384615384615385</v>
      </c>
      <c r="AA196">
        <v>164.46153846153845</v>
      </c>
      <c r="AB196">
        <v>0.1</v>
      </c>
      <c r="AC196">
        <v>82</v>
      </c>
      <c r="AD196">
        <v>0.2</v>
      </c>
      <c r="AE196">
        <v>126</v>
      </c>
      <c r="AF196">
        <v>0.7</v>
      </c>
      <c r="AG196">
        <v>251.75</v>
      </c>
      <c r="AH196">
        <v>0.33333333333333331</v>
      </c>
      <c r="AI196">
        <v>191.57142857142858</v>
      </c>
      <c r="AJ196">
        <v>0.48214285714285715</v>
      </c>
      <c r="AK196">
        <v>173.95</v>
      </c>
      <c r="AL196">
        <v>0.6160714285714286</v>
      </c>
      <c r="AM196">
        <v>210.75555555555556</v>
      </c>
      <c r="AN196">
        <v>0.66666666666666663</v>
      </c>
      <c r="AO196">
        <v>188.25</v>
      </c>
      <c r="AP196">
        <v>0.2857142857142857</v>
      </c>
      <c r="AQ196">
        <v>89</v>
      </c>
      <c r="AR196">
        <v>0.5</v>
      </c>
      <c r="AS196">
        <v>198.66666666666666</v>
      </c>
      <c r="AT196">
        <v>0.5</v>
      </c>
      <c r="AU196">
        <v>169.66666666666666</v>
      </c>
      <c r="AV196">
        <v>0.5</v>
      </c>
      <c r="AW196">
        <v>166.75</v>
      </c>
      <c r="AX196">
        <v>0.5</v>
      </c>
      <c r="AY196">
        <v>176.75</v>
      </c>
      <c r="AZ196">
        <v>0.3</v>
      </c>
      <c r="BA196">
        <v>106.33333333333333</v>
      </c>
      <c r="BB196">
        <v>0.43333333333333335</v>
      </c>
      <c r="BC196">
        <v>153.90909090909091</v>
      </c>
      <c r="BD196">
        <v>0.4642857142857143</v>
      </c>
      <c r="BE196">
        <v>161</v>
      </c>
      <c r="BF196">
        <v>0.4642857142857143</v>
      </c>
      <c r="BG196">
        <v>161</v>
      </c>
      <c r="BH196">
        <v>0.56547619047619047</v>
      </c>
      <c r="BI196">
        <v>195.44615384615383</v>
      </c>
      <c r="BJ196">
        <v>2</v>
      </c>
      <c r="BK196">
        <v>270</v>
      </c>
      <c r="BL196">
        <v>0</v>
      </c>
      <c r="BP196">
        <v>0.5</v>
      </c>
      <c r="BQ196">
        <v>270</v>
      </c>
      <c r="BZ196">
        <v>0.5</v>
      </c>
      <c r="CA196">
        <v>270</v>
      </c>
      <c r="CB196">
        <v>0</v>
      </c>
      <c r="CD196">
        <v>0</v>
      </c>
      <c r="CH196">
        <v>0</v>
      </c>
      <c r="CR196">
        <v>0</v>
      </c>
      <c r="CT196">
        <v>0.25</v>
      </c>
      <c r="CU196">
        <v>270</v>
      </c>
      <c r="CV196">
        <v>0</v>
      </c>
      <c r="CX196">
        <v>0</v>
      </c>
      <c r="DB196">
        <v>0</v>
      </c>
      <c r="DL196">
        <v>0</v>
      </c>
      <c r="DN196">
        <v>0</v>
      </c>
      <c r="DP196">
        <v>0.16666666666666666</v>
      </c>
      <c r="DQ196">
        <v>270</v>
      </c>
      <c r="DR196">
        <v>0.53888888888888886</v>
      </c>
      <c r="DS196">
        <v>196.57575757575756</v>
      </c>
      <c r="DT196" s="2"/>
      <c r="DV196" s="2" t="s">
        <v>194</v>
      </c>
      <c r="DW196">
        <v>82</v>
      </c>
      <c r="DX196">
        <v>126</v>
      </c>
      <c r="DY196">
        <v>155.5</v>
      </c>
      <c r="DZ196">
        <v>136.57142857142858</v>
      </c>
      <c r="EA196">
        <v>152.83333333333334</v>
      </c>
      <c r="EB196">
        <v>165.83333333333334</v>
      </c>
      <c r="EC196">
        <v>120.66666666666667</v>
      </c>
      <c r="ED196">
        <v>151.6</v>
      </c>
    </row>
    <row r="197" spans="1:134" x14ac:dyDescent="0.3">
      <c r="A197" s="2" t="s">
        <v>195</v>
      </c>
      <c r="B197">
        <v>6</v>
      </c>
      <c r="C197">
        <v>1589.6666666666667</v>
      </c>
      <c r="D197">
        <v>5.3</v>
      </c>
      <c r="E197">
        <v>1518.6</v>
      </c>
      <c r="F197">
        <v>5.9</v>
      </c>
      <c r="G197">
        <v>1654.6</v>
      </c>
      <c r="H197">
        <v>5.7241379310344831</v>
      </c>
      <c r="I197">
        <v>1587.5517241379309</v>
      </c>
      <c r="J197">
        <v>4.5</v>
      </c>
      <c r="K197">
        <v>1416.2222222222222</v>
      </c>
      <c r="L197">
        <v>5.5</v>
      </c>
      <c r="M197">
        <v>1691.7</v>
      </c>
      <c r="N197">
        <v>5.7</v>
      </c>
      <c r="O197">
        <v>1746</v>
      </c>
      <c r="P197">
        <v>5.2333333333333334</v>
      </c>
      <c r="Q197">
        <v>1624.9310344827586</v>
      </c>
      <c r="R197">
        <v>5.4745762711864403</v>
      </c>
      <c r="S197">
        <v>1606.2413793103449</v>
      </c>
      <c r="T197">
        <v>1.6666666666666667</v>
      </c>
      <c r="U197">
        <v>504</v>
      </c>
      <c r="V197">
        <v>1.8</v>
      </c>
      <c r="W197">
        <v>620.125</v>
      </c>
      <c r="X197">
        <v>1.7</v>
      </c>
      <c r="Y197">
        <v>483</v>
      </c>
      <c r="Z197">
        <v>1.7241379310344827</v>
      </c>
      <c r="AA197">
        <v>537.08695652173913</v>
      </c>
      <c r="AB197">
        <v>3.1</v>
      </c>
      <c r="AC197">
        <v>844.44444444444446</v>
      </c>
      <c r="AD197">
        <v>2.1</v>
      </c>
      <c r="AE197">
        <v>584.25</v>
      </c>
      <c r="AF197">
        <v>2</v>
      </c>
      <c r="AG197">
        <v>687.85714285714289</v>
      </c>
      <c r="AH197">
        <v>2.4</v>
      </c>
      <c r="AI197">
        <v>712.04166666666663</v>
      </c>
      <c r="AJ197">
        <v>2.0677966101694913</v>
      </c>
      <c r="AK197">
        <v>626.42553191489367</v>
      </c>
      <c r="AL197">
        <v>3.7711864406779663</v>
      </c>
      <c r="AM197">
        <v>1167.6571428571428</v>
      </c>
      <c r="AN197">
        <v>2.3333333333333335</v>
      </c>
      <c r="AO197">
        <v>682.44444444444446</v>
      </c>
      <c r="AP197">
        <v>3</v>
      </c>
      <c r="AQ197">
        <v>908.9</v>
      </c>
      <c r="AR197">
        <v>2.8</v>
      </c>
      <c r="AS197">
        <v>774</v>
      </c>
      <c r="AT197">
        <v>2.7241379310344827</v>
      </c>
      <c r="AU197">
        <v>792.10344827586209</v>
      </c>
      <c r="AV197">
        <v>3</v>
      </c>
      <c r="AW197">
        <v>864.1</v>
      </c>
      <c r="AX197">
        <v>3.1</v>
      </c>
      <c r="AY197">
        <v>895.8</v>
      </c>
      <c r="AZ197">
        <v>3.2</v>
      </c>
      <c r="BA197">
        <v>917.4</v>
      </c>
      <c r="BB197">
        <v>3.1</v>
      </c>
      <c r="BC197">
        <v>892.43333333333328</v>
      </c>
      <c r="BD197">
        <v>2.9152542372881354</v>
      </c>
      <c r="BE197">
        <v>843.11864406779659</v>
      </c>
      <c r="BF197">
        <v>2.9152542372881354</v>
      </c>
      <c r="BG197">
        <v>843.11864406779659</v>
      </c>
      <c r="BH197">
        <v>3.4858757062146895</v>
      </c>
      <c r="BI197">
        <v>1050.9024390243903</v>
      </c>
      <c r="BJ197">
        <v>6</v>
      </c>
      <c r="BK197">
        <v>1977</v>
      </c>
      <c r="BP197">
        <v>6</v>
      </c>
      <c r="BQ197">
        <v>1977</v>
      </c>
      <c r="BZ197">
        <v>6</v>
      </c>
      <c r="CA197">
        <v>1977</v>
      </c>
      <c r="CB197">
        <v>2</v>
      </c>
      <c r="CC197">
        <v>293</v>
      </c>
      <c r="CH197">
        <v>2</v>
      </c>
      <c r="CI197">
        <v>293</v>
      </c>
      <c r="CR197">
        <v>2</v>
      </c>
      <c r="CS197">
        <v>293</v>
      </c>
      <c r="CT197">
        <v>4</v>
      </c>
      <c r="CU197">
        <v>1135</v>
      </c>
      <c r="CV197">
        <v>8</v>
      </c>
      <c r="CW197">
        <v>1934</v>
      </c>
      <c r="DB197">
        <v>8</v>
      </c>
      <c r="DC197">
        <v>1934</v>
      </c>
      <c r="DL197">
        <v>8</v>
      </c>
      <c r="DM197">
        <v>1934</v>
      </c>
      <c r="DN197">
        <v>8</v>
      </c>
      <c r="DO197">
        <v>1934</v>
      </c>
      <c r="DP197">
        <v>5.333333333333333</v>
      </c>
      <c r="DQ197">
        <v>1401.3333333333333</v>
      </c>
      <c r="DR197">
        <v>3.5166666666666666</v>
      </c>
      <c r="DS197">
        <v>1057.1976047904191</v>
      </c>
      <c r="DT197" s="2"/>
      <c r="DV197" s="2" t="s">
        <v>195</v>
      </c>
      <c r="DW197">
        <v>251</v>
      </c>
      <c r="DX197">
        <v>257</v>
      </c>
      <c r="DY197">
        <v>253.14285714285714</v>
      </c>
      <c r="DZ197">
        <v>253.625</v>
      </c>
      <c r="EA197">
        <v>325.33333333333331</v>
      </c>
      <c r="EB197">
        <v>354.5</v>
      </c>
      <c r="EC197">
        <v>324</v>
      </c>
      <c r="ED197">
        <v>334.93103448275861</v>
      </c>
    </row>
    <row r="198" spans="1:134" x14ac:dyDescent="0.3">
      <c r="A198" s="2" t="s">
        <v>196</v>
      </c>
      <c r="B198">
        <v>3.1</v>
      </c>
      <c r="C198">
        <v>808.75</v>
      </c>
      <c r="D198">
        <v>4.333333333333333</v>
      </c>
      <c r="E198">
        <v>1013.875</v>
      </c>
      <c r="F198">
        <v>3.5</v>
      </c>
      <c r="G198">
        <v>825.66666666666663</v>
      </c>
      <c r="H198">
        <v>3.6296296296296298</v>
      </c>
      <c r="I198">
        <v>887.9545454545455</v>
      </c>
      <c r="J198">
        <v>1.875</v>
      </c>
      <c r="K198">
        <v>626</v>
      </c>
      <c r="L198">
        <v>3.125</v>
      </c>
      <c r="M198">
        <v>756.66666666666663</v>
      </c>
      <c r="N198">
        <v>4.333333333333333</v>
      </c>
      <c r="O198">
        <v>1122.1428571428571</v>
      </c>
      <c r="P198">
        <v>3.16</v>
      </c>
      <c r="Q198">
        <v>862.5</v>
      </c>
      <c r="R198">
        <v>3.4038461538461537</v>
      </c>
      <c r="S198">
        <v>876.5</v>
      </c>
      <c r="T198">
        <v>3</v>
      </c>
      <c r="U198">
        <v>802</v>
      </c>
      <c r="V198">
        <v>2.5555555555555554</v>
      </c>
      <c r="W198">
        <v>645.14285714285711</v>
      </c>
      <c r="X198">
        <v>2.875</v>
      </c>
      <c r="Y198">
        <v>1125.5</v>
      </c>
      <c r="Z198">
        <v>2.8148148148148149</v>
      </c>
      <c r="AA198">
        <v>812.31578947368416</v>
      </c>
      <c r="AB198">
        <v>2.875</v>
      </c>
      <c r="AC198">
        <v>876.4</v>
      </c>
      <c r="AD198">
        <v>3.375</v>
      </c>
      <c r="AE198">
        <v>849.14285714285711</v>
      </c>
      <c r="AF198">
        <v>2.8888888888888888</v>
      </c>
      <c r="AG198">
        <v>856</v>
      </c>
      <c r="AH198">
        <v>3.04</v>
      </c>
      <c r="AI198">
        <v>859</v>
      </c>
      <c r="AJ198">
        <v>2.9230769230769229</v>
      </c>
      <c r="AK198">
        <v>835.02702702702697</v>
      </c>
      <c r="AL198">
        <v>3.1634615384615383</v>
      </c>
      <c r="AM198">
        <v>856.57142857142856</v>
      </c>
      <c r="AN198">
        <v>1.9</v>
      </c>
      <c r="AO198">
        <v>606.625</v>
      </c>
      <c r="AP198">
        <v>3.4444444444444446</v>
      </c>
      <c r="AQ198">
        <v>870.625</v>
      </c>
      <c r="AR198">
        <v>1.875</v>
      </c>
      <c r="AS198">
        <v>645.16666666666663</v>
      </c>
      <c r="AT198">
        <v>2.4074074074074074</v>
      </c>
      <c r="AU198">
        <v>713.13636363636363</v>
      </c>
      <c r="AV198">
        <v>0.875</v>
      </c>
      <c r="AW198">
        <v>618</v>
      </c>
      <c r="AX198">
        <v>1.75</v>
      </c>
      <c r="AY198">
        <v>770.5</v>
      </c>
      <c r="AZ198">
        <v>2.2222222222222223</v>
      </c>
      <c r="BA198">
        <v>588.28571428571433</v>
      </c>
      <c r="BB198">
        <v>1.64</v>
      </c>
      <c r="BC198">
        <v>646.71428571428567</v>
      </c>
      <c r="BD198">
        <v>2.0384615384615383</v>
      </c>
      <c r="BE198">
        <v>687.30555555555554</v>
      </c>
      <c r="BF198">
        <v>2.0384615384615383</v>
      </c>
      <c r="BG198">
        <v>687.30555555555554</v>
      </c>
      <c r="BH198">
        <v>2.7884615384615383</v>
      </c>
      <c r="BI198">
        <v>802.64601769911508</v>
      </c>
      <c r="BL198">
        <v>4</v>
      </c>
      <c r="BM198">
        <v>802</v>
      </c>
      <c r="BN198">
        <v>2</v>
      </c>
      <c r="BO198">
        <v>429.5</v>
      </c>
      <c r="BP198">
        <v>2.6666666666666665</v>
      </c>
      <c r="BQ198">
        <v>553.66666666666663</v>
      </c>
      <c r="BR198">
        <v>6</v>
      </c>
      <c r="BS198">
        <v>900.5</v>
      </c>
      <c r="BT198">
        <v>5</v>
      </c>
      <c r="BU198">
        <v>999</v>
      </c>
      <c r="BV198">
        <v>5</v>
      </c>
      <c r="BW198">
        <v>1411</v>
      </c>
      <c r="BX198">
        <v>5.4</v>
      </c>
      <c r="BY198">
        <v>1042</v>
      </c>
      <c r="BZ198">
        <v>4.375</v>
      </c>
      <c r="CA198">
        <v>858.875</v>
      </c>
      <c r="CD198">
        <v>2</v>
      </c>
      <c r="CE198">
        <v>608</v>
      </c>
      <c r="CF198">
        <v>1</v>
      </c>
      <c r="CG198">
        <v>373</v>
      </c>
      <c r="CH198">
        <v>1.3333333333333333</v>
      </c>
      <c r="CI198">
        <v>490.5</v>
      </c>
      <c r="CJ198">
        <v>4.5</v>
      </c>
      <c r="CK198">
        <v>1579</v>
      </c>
      <c r="CL198">
        <v>5</v>
      </c>
      <c r="CM198">
        <v>852</v>
      </c>
      <c r="CN198">
        <v>1</v>
      </c>
      <c r="CO198">
        <v>86</v>
      </c>
      <c r="CP198">
        <v>4</v>
      </c>
      <c r="CQ198">
        <v>842.25</v>
      </c>
      <c r="CR198">
        <v>3</v>
      </c>
      <c r="CS198">
        <v>725</v>
      </c>
      <c r="CT198">
        <v>3.6875</v>
      </c>
      <c r="CU198">
        <v>801.5</v>
      </c>
      <c r="CX198">
        <v>3</v>
      </c>
      <c r="CY198">
        <v>375</v>
      </c>
      <c r="CZ198">
        <v>6</v>
      </c>
      <c r="DA198">
        <v>1305.5</v>
      </c>
      <c r="DB198">
        <v>5</v>
      </c>
      <c r="DC198">
        <v>995.33333333333337</v>
      </c>
      <c r="DD198">
        <v>3</v>
      </c>
      <c r="DE198">
        <v>714.5</v>
      </c>
      <c r="DF198">
        <v>3.5</v>
      </c>
      <c r="DG198">
        <v>864.5</v>
      </c>
      <c r="DH198">
        <v>2</v>
      </c>
      <c r="DI198">
        <v>543</v>
      </c>
      <c r="DJ198">
        <v>3</v>
      </c>
      <c r="DK198">
        <v>740.2</v>
      </c>
      <c r="DL198">
        <v>3.75</v>
      </c>
      <c r="DM198">
        <v>835.875</v>
      </c>
      <c r="DN198">
        <v>3.75</v>
      </c>
      <c r="DO198">
        <v>835.875</v>
      </c>
      <c r="DP198">
        <v>3.7083333333333335</v>
      </c>
      <c r="DQ198">
        <v>814</v>
      </c>
      <c r="DR198">
        <v>2.911111111111111</v>
      </c>
      <c r="DS198">
        <v>804.49629629629635</v>
      </c>
      <c r="DT198" s="2"/>
      <c r="DV198" s="2" t="s">
        <v>196</v>
      </c>
      <c r="DW198">
        <v>240</v>
      </c>
      <c r="DX198">
        <v>234.57142857142858</v>
      </c>
      <c r="DY198">
        <v>147.5</v>
      </c>
      <c r="DZ198">
        <v>207.05555555555554</v>
      </c>
      <c r="EA198">
        <v>242.2</v>
      </c>
      <c r="EB198">
        <v>156.83333333333334</v>
      </c>
      <c r="EC198">
        <v>218.71428571428572</v>
      </c>
      <c r="ED198">
        <v>204.61111111111111</v>
      </c>
    </row>
    <row r="199" spans="1:134" x14ac:dyDescent="0.3">
      <c r="A199" s="2" t="s">
        <v>197</v>
      </c>
      <c r="B199">
        <v>6.1111111111111107</v>
      </c>
      <c r="C199">
        <v>1660.3333333333333</v>
      </c>
      <c r="D199">
        <v>5.7777777777777777</v>
      </c>
      <c r="E199">
        <v>1632.4444444444443</v>
      </c>
      <c r="F199">
        <v>5.4</v>
      </c>
      <c r="G199">
        <v>1542</v>
      </c>
      <c r="H199">
        <v>5.75</v>
      </c>
      <c r="I199">
        <v>1609.1071428571429</v>
      </c>
      <c r="J199">
        <v>6.8888888888888893</v>
      </c>
      <c r="K199">
        <v>1807</v>
      </c>
      <c r="L199">
        <v>6.1111111111111107</v>
      </c>
      <c r="M199">
        <v>1598.4444444444443</v>
      </c>
      <c r="N199">
        <v>5.7</v>
      </c>
      <c r="O199">
        <v>1543.7</v>
      </c>
      <c r="P199">
        <v>6.2142857142857144</v>
      </c>
      <c r="Q199">
        <v>1645.9285714285713</v>
      </c>
      <c r="R199">
        <v>5.9821428571428568</v>
      </c>
      <c r="S199">
        <v>1627.5178571428571</v>
      </c>
      <c r="T199">
        <v>1.4444444444444444</v>
      </c>
      <c r="U199">
        <v>435.71428571428572</v>
      </c>
      <c r="V199">
        <v>1.7777777777777777</v>
      </c>
      <c r="W199">
        <v>564</v>
      </c>
      <c r="X199">
        <v>1.7</v>
      </c>
      <c r="Y199">
        <v>428.33333333333331</v>
      </c>
      <c r="Z199">
        <v>1.6428571428571428</v>
      </c>
      <c r="AA199">
        <v>471.86956521739131</v>
      </c>
      <c r="AB199">
        <v>1.2222222222222223</v>
      </c>
      <c r="AC199">
        <v>367.28571428571428</v>
      </c>
      <c r="AD199">
        <v>1.8888888888888888</v>
      </c>
      <c r="AE199">
        <v>373.11111111111109</v>
      </c>
      <c r="AF199">
        <v>2</v>
      </c>
      <c r="AG199">
        <v>488.33333333333331</v>
      </c>
      <c r="AH199">
        <v>1.7142857142857142</v>
      </c>
      <c r="AI199">
        <v>412.96</v>
      </c>
      <c r="AJ199">
        <v>1.6785714285714286</v>
      </c>
      <c r="AK199">
        <v>441.1875</v>
      </c>
      <c r="AL199">
        <v>3.8303571428571428</v>
      </c>
      <c r="AM199">
        <v>1079.9807692307693</v>
      </c>
      <c r="AN199">
        <v>2.2222222222222223</v>
      </c>
      <c r="AO199">
        <v>567.11111111111109</v>
      </c>
      <c r="AP199">
        <v>2.6666666666666665</v>
      </c>
      <c r="AQ199">
        <v>720</v>
      </c>
      <c r="AR199">
        <v>2.2999999999999998</v>
      </c>
      <c r="AS199">
        <v>650.4</v>
      </c>
      <c r="AT199">
        <v>2.3928571428571428</v>
      </c>
      <c r="AU199">
        <v>646</v>
      </c>
      <c r="AV199">
        <v>3.1111111111111112</v>
      </c>
      <c r="AW199">
        <v>786.33333333333337</v>
      </c>
      <c r="AX199">
        <v>2.7777777777777777</v>
      </c>
      <c r="AY199">
        <v>737</v>
      </c>
      <c r="AZ199">
        <v>3.7</v>
      </c>
      <c r="BA199">
        <v>854.1</v>
      </c>
      <c r="BB199">
        <v>3.2142857142857144</v>
      </c>
      <c r="BC199">
        <v>794.67857142857144</v>
      </c>
      <c r="BD199">
        <v>2.8035714285714284</v>
      </c>
      <c r="BE199">
        <v>720.33928571428567</v>
      </c>
      <c r="BF199">
        <v>2.8035714285714284</v>
      </c>
      <c r="BG199">
        <v>720.33928571428567</v>
      </c>
      <c r="BH199">
        <v>3.4880952380952381</v>
      </c>
      <c r="BI199">
        <v>954.10625000000005</v>
      </c>
      <c r="BJ199">
        <v>5</v>
      </c>
      <c r="BK199">
        <v>1464</v>
      </c>
      <c r="BL199">
        <v>8</v>
      </c>
      <c r="BM199">
        <v>1945</v>
      </c>
      <c r="BP199">
        <v>6.5</v>
      </c>
      <c r="BQ199">
        <v>1704.5</v>
      </c>
      <c r="BR199">
        <v>5</v>
      </c>
      <c r="BS199">
        <v>1493</v>
      </c>
      <c r="BT199">
        <v>8</v>
      </c>
      <c r="BU199">
        <v>2279</v>
      </c>
      <c r="BX199">
        <v>6.5</v>
      </c>
      <c r="BY199">
        <v>1886</v>
      </c>
      <c r="BZ199">
        <v>6.5</v>
      </c>
      <c r="CA199">
        <v>1795.25</v>
      </c>
      <c r="CB199">
        <v>2</v>
      </c>
      <c r="CC199">
        <v>240</v>
      </c>
      <c r="CD199">
        <v>1</v>
      </c>
      <c r="CE199">
        <v>148</v>
      </c>
      <c r="CH199">
        <v>1.5</v>
      </c>
      <c r="CI199">
        <v>194</v>
      </c>
      <c r="CJ199">
        <v>2</v>
      </c>
      <c r="CK199">
        <v>484</v>
      </c>
      <c r="CL199">
        <v>0</v>
      </c>
      <c r="CP199">
        <v>1</v>
      </c>
      <c r="CQ199">
        <v>484</v>
      </c>
      <c r="CR199">
        <v>1.25</v>
      </c>
      <c r="CS199">
        <v>290.66666666666669</v>
      </c>
      <c r="CT199">
        <v>3.875</v>
      </c>
      <c r="CU199">
        <v>1150.4285714285713</v>
      </c>
      <c r="CV199">
        <v>7</v>
      </c>
      <c r="CW199">
        <v>2051</v>
      </c>
      <c r="CX199">
        <v>7</v>
      </c>
      <c r="CY199">
        <v>1866</v>
      </c>
      <c r="DB199">
        <v>7</v>
      </c>
      <c r="DC199">
        <v>1958.5</v>
      </c>
      <c r="DD199">
        <v>5</v>
      </c>
      <c r="DE199">
        <v>1523</v>
      </c>
      <c r="DF199">
        <v>4</v>
      </c>
      <c r="DG199">
        <v>1218</v>
      </c>
      <c r="DJ199">
        <v>4.5</v>
      </c>
      <c r="DK199">
        <v>1370.5</v>
      </c>
      <c r="DL199">
        <v>5.75</v>
      </c>
      <c r="DM199">
        <v>1664.5</v>
      </c>
      <c r="DN199">
        <v>5.75</v>
      </c>
      <c r="DO199">
        <v>1664.5</v>
      </c>
      <c r="DP199">
        <v>4.5</v>
      </c>
      <c r="DQ199">
        <v>1337.3636363636363</v>
      </c>
      <c r="DR199">
        <v>3.5555555555555554</v>
      </c>
      <c r="DS199">
        <v>978.76023391812862</v>
      </c>
      <c r="DT199" s="2"/>
      <c r="DV199" s="2" t="s">
        <v>197</v>
      </c>
      <c r="DW199">
        <v>279.42857142857144</v>
      </c>
      <c r="DX199">
        <v>237.22222222222223</v>
      </c>
      <c r="DY199">
        <v>251.11111111111111</v>
      </c>
      <c r="DZ199">
        <v>254.04</v>
      </c>
      <c r="EA199">
        <v>251</v>
      </c>
      <c r="EB199">
        <v>203.77777777777777</v>
      </c>
      <c r="EC199">
        <v>272.3</v>
      </c>
      <c r="ED199">
        <v>243.42857142857142</v>
      </c>
    </row>
    <row r="200" spans="1:134" x14ac:dyDescent="0.3">
      <c r="A200" s="4" t="s">
        <v>237</v>
      </c>
      <c r="DT200" s="4"/>
      <c r="DV200" s="2" t="s">
        <v>237</v>
      </c>
    </row>
    <row r="201" spans="1:134" x14ac:dyDescent="0.3">
      <c r="A201" s="2" t="s">
        <v>198</v>
      </c>
      <c r="B201">
        <v>5.2</v>
      </c>
      <c r="C201">
        <v>1655.6</v>
      </c>
      <c r="D201">
        <v>5.4285714285714288</v>
      </c>
      <c r="E201">
        <v>1799.2857142857142</v>
      </c>
      <c r="F201">
        <v>4.9000000000000004</v>
      </c>
      <c r="G201">
        <v>1539.5</v>
      </c>
      <c r="H201">
        <v>5.1481481481481479</v>
      </c>
      <c r="I201">
        <v>1649.851851851852</v>
      </c>
      <c r="J201">
        <v>5.5</v>
      </c>
      <c r="K201">
        <v>1740.7</v>
      </c>
      <c r="L201">
        <v>6</v>
      </c>
      <c r="M201">
        <v>1861.4444444444443</v>
      </c>
      <c r="N201">
        <v>5.4</v>
      </c>
      <c r="O201">
        <v>1778.8</v>
      </c>
      <c r="P201">
        <v>5.6206896551724137</v>
      </c>
      <c r="Q201">
        <v>1791.3103448275863</v>
      </c>
      <c r="R201">
        <v>5.3928571428571432</v>
      </c>
      <c r="S201">
        <v>1723.1071428571429</v>
      </c>
      <c r="T201">
        <v>1.7</v>
      </c>
      <c r="U201">
        <v>610.75</v>
      </c>
      <c r="V201">
        <v>1.7142857142857142</v>
      </c>
      <c r="W201">
        <v>393.71428571428572</v>
      </c>
      <c r="X201">
        <v>2.1</v>
      </c>
      <c r="Y201">
        <v>553.4</v>
      </c>
      <c r="Z201">
        <v>1.8518518518518519</v>
      </c>
      <c r="AA201">
        <v>527.04</v>
      </c>
      <c r="AB201">
        <v>1.2</v>
      </c>
      <c r="AC201">
        <v>630.66666666666663</v>
      </c>
      <c r="AD201">
        <v>1.1111111111111112</v>
      </c>
      <c r="AE201">
        <v>362.71428571428572</v>
      </c>
      <c r="AF201">
        <v>1.3</v>
      </c>
      <c r="AG201">
        <v>490</v>
      </c>
      <c r="AH201">
        <v>1.2068965517241379</v>
      </c>
      <c r="AI201">
        <v>487.65</v>
      </c>
      <c r="AJ201">
        <v>1.5178571428571428</v>
      </c>
      <c r="AK201">
        <v>509.53333333333336</v>
      </c>
      <c r="AL201">
        <v>3.4553571428571428</v>
      </c>
      <c r="AM201">
        <v>1182.4059405940593</v>
      </c>
      <c r="AN201">
        <v>3.5</v>
      </c>
      <c r="AO201">
        <v>998.6</v>
      </c>
      <c r="AP201">
        <v>3.4285714285714284</v>
      </c>
      <c r="AQ201">
        <v>950.71428571428567</v>
      </c>
      <c r="AR201">
        <v>3.3</v>
      </c>
      <c r="AS201">
        <v>964</v>
      </c>
      <c r="AT201">
        <v>3.4074074074074074</v>
      </c>
      <c r="AU201">
        <v>973.37037037037032</v>
      </c>
      <c r="AV201">
        <v>3.4</v>
      </c>
      <c r="AW201">
        <v>1040.2</v>
      </c>
      <c r="AX201">
        <v>3.3333333333333335</v>
      </c>
      <c r="AY201">
        <v>1024.8888888888889</v>
      </c>
      <c r="AZ201">
        <v>3.7</v>
      </c>
      <c r="BA201">
        <v>942.3</v>
      </c>
      <c r="BB201">
        <v>3.4827586206896552</v>
      </c>
      <c r="BC201">
        <v>1001.6896551724138</v>
      </c>
      <c r="BD201">
        <v>3.4464285714285716</v>
      </c>
      <c r="BE201">
        <v>988.03571428571433</v>
      </c>
      <c r="BF201">
        <v>3.4464285714285716</v>
      </c>
      <c r="BG201">
        <v>988.03571428571433</v>
      </c>
      <c r="BH201">
        <v>3.4523809523809526</v>
      </c>
      <c r="BI201">
        <v>1113.0764331210191</v>
      </c>
      <c r="BL201">
        <v>5.333333333333333</v>
      </c>
      <c r="BM201">
        <v>1771</v>
      </c>
      <c r="BP201">
        <v>5.333333333333333</v>
      </c>
      <c r="BQ201">
        <v>1771</v>
      </c>
      <c r="BT201">
        <v>5</v>
      </c>
      <c r="BU201">
        <v>1079</v>
      </c>
      <c r="BX201">
        <v>5</v>
      </c>
      <c r="BY201">
        <v>1079</v>
      </c>
      <c r="BZ201">
        <v>5.25</v>
      </c>
      <c r="CA201">
        <v>1598</v>
      </c>
      <c r="CD201">
        <v>2.3333333333333335</v>
      </c>
      <c r="CE201">
        <v>466.33333333333331</v>
      </c>
      <c r="CH201">
        <v>2.3333333333333335</v>
      </c>
      <c r="CI201">
        <v>466.33333333333331</v>
      </c>
      <c r="CL201">
        <v>3</v>
      </c>
      <c r="CM201">
        <v>332</v>
      </c>
      <c r="CP201">
        <v>3</v>
      </c>
      <c r="CQ201">
        <v>332</v>
      </c>
      <c r="CR201">
        <v>2.5</v>
      </c>
      <c r="CS201">
        <v>432.75</v>
      </c>
      <c r="CT201">
        <v>3.875</v>
      </c>
      <c r="CU201">
        <v>1015.375</v>
      </c>
      <c r="CX201">
        <v>5.666666666666667</v>
      </c>
      <c r="CY201">
        <v>1812.3333333333333</v>
      </c>
      <c r="DB201">
        <v>5.666666666666667</v>
      </c>
      <c r="DC201">
        <v>1812.3333333333333</v>
      </c>
      <c r="DF201">
        <v>6</v>
      </c>
      <c r="DG201">
        <v>1652</v>
      </c>
      <c r="DJ201">
        <v>6</v>
      </c>
      <c r="DK201">
        <v>1652</v>
      </c>
      <c r="DL201">
        <v>5.75</v>
      </c>
      <c r="DM201">
        <v>1772.25</v>
      </c>
      <c r="DN201">
        <v>5.75</v>
      </c>
      <c r="DO201">
        <v>1772.25</v>
      </c>
      <c r="DP201">
        <v>4.5</v>
      </c>
      <c r="DQ201">
        <v>1267.6666666666667</v>
      </c>
      <c r="DR201">
        <v>3.5222222222222221</v>
      </c>
      <c r="DS201">
        <v>1124.0532544378698</v>
      </c>
      <c r="DT201" s="2"/>
      <c r="DV201" s="2" t="s">
        <v>198</v>
      </c>
      <c r="DW201">
        <v>319</v>
      </c>
      <c r="DX201">
        <v>260.42857142857144</v>
      </c>
      <c r="DY201">
        <v>264.71428571428572</v>
      </c>
      <c r="DZ201">
        <v>279.5</v>
      </c>
      <c r="EA201">
        <v>355.8</v>
      </c>
      <c r="EB201">
        <v>301.77777777777777</v>
      </c>
      <c r="EC201">
        <v>346.8</v>
      </c>
      <c r="ED201">
        <v>335.93103448275861</v>
      </c>
    </row>
    <row r="202" spans="1:134" x14ac:dyDescent="0.3">
      <c r="A202" s="2" t="s">
        <v>199</v>
      </c>
      <c r="B202">
        <v>6.25</v>
      </c>
      <c r="C202">
        <v>1930.875</v>
      </c>
      <c r="D202">
        <v>7</v>
      </c>
      <c r="E202">
        <v>1941.6</v>
      </c>
      <c r="F202">
        <v>5.2857142857142856</v>
      </c>
      <c r="G202">
        <v>1686.5714285714287</v>
      </c>
      <c r="H202">
        <v>6.1</v>
      </c>
      <c r="I202">
        <v>1848.05</v>
      </c>
      <c r="J202">
        <v>5</v>
      </c>
      <c r="K202">
        <v>1689.6666666666667</v>
      </c>
      <c r="L202">
        <v>6.25</v>
      </c>
      <c r="M202">
        <v>1920.125</v>
      </c>
      <c r="N202">
        <v>6.1111111111111107</v>
      </c>
      <c r="O202">
        <v>1684.6666666666667</v>
      </c>
      <c r="P202">
        <v>6</v>
      </c>
      <c r="Q202">
        <v>1779.6</v>
      </c>
      <c r="R202">
        <v>6.05</v>
      </c>
      <c r="S202">
        <v>1813.825</v>
      </c>
      <c r="T202">
        <v>1.375</v>
      </c>
      <c r="U202">
        <v>731.5</v>
      </c>
      <c r="V202">
        <v>1.2</v>
      </c>
      <c r="W202">
        <v>387.5</v>
      </c>
      <c r="X202">
        <v>1.8571428571428572</v>
      </c>
      <c r="Y202">
        <v>651</v>
      </c>
      <c r="Z202">
        <v>1.5</v>
      </c>
      <c r="AA202">
        <v>598.71428571428567</v>
      </c>
      <c r="AB202">
        <v>1.3333333333333333</v>
      </c>
      <c r="AC202">
        <v>557.5</v>
      </c>
      <c r="AD202">
        <v>1.375</v>
      </c>
      <c r="AE202">
        <v>571.20000000000005</v>
      </c>
      <c r="AF202">
        <v>2.2222222222222223</v>
      </c>
      <c r="AG202">
        <v>611.14285714285711</v>
      </c>
      <c r="AH202">
        <v>1.75</v>
      </c>
      <c r="AI202">
        <v>589.21428571428567</v>
      </c>
      <c r="AJ202">
        <v>1.625</v>
      </c>
      <c r="AK202">
        <v>593.96428571428567</v>
      </c>
      <c r="AL202">
        <v>3.8374999999999999</v>
      </c>
      <c r="AM202">
        <v>1311.5294117647059</v>
      </c>
      <c r="AN202">
        <v>3.625</v>
      </c>
      <c r="AO202">
        <v>1170.375</v>
      </c>
      <c r="AP202">
        <v>5.2</v>
      </c>
      <c r="AQ202">
        <v>1336.8</v>
      </c>
      <c r="AR202">
        <v>3.5714285714285716</v>
      </c>
      <c r="AS202">
        <v>1171</v>
      </c>
      <c r="AT202">
        <v>4</v>
      </c>
      <c r="AU202">
        <v>1212.2</v>
      </c>
      <c r="AV202">
        <v>3.6666666666666665</v>
      </c>
      <c r="AW202">
        <v>1175.3333333333333</v>
      </c>
      <c r="AX202">
        <v>4.125</v>
      </c>
      <c r="AY202">
        <v>1163.75</v>
      </c>
      <c r="AZ202">
        <v>4.2222222222222223</v>
      </c>
      <c r="BA202">
        <v>1315.6666666666667</v>
      </c>
      <c r="BB202">
        <v>4.0999999999999996</v>
      </c>
      <c r="BC202">
        <v>1233.8499999999999</v>
      </c>
      <c r="BD202">
        <v>4.05</v>
      </c>
      <c r="BE202">
        <v>1223.0250000000001</v>
      </c>
      <c r="BF202">
        <v>4.05</v>
      </c>
      <c r="BG202">
        <v>1223.0250000000001</v>
      </c>
      <c r="BH202">
        <v>3.9083333333333332</v>
      </c>
      <c r="BI202">
        <v>1278.75</v>
      </c>
      <c r="BJ202">
        <v>5.5</v>
      </c>
      <c r="BK202">
        <v>1902.5</v>
      </c>
      <c r="BL202">
        <v>4.8</v>
      </c>
      <c r="BM202">
        <v>1829.5</v>
      </c>
      <c r="BN202">
        <v>7</v>
      </c>
      <c r="BO202">
        <v>1877.6666666666667</v>
      </c>
      <c r="BP202">
        <v>5.6</v>
      </c>
      <c r="BQ202">
        <v>1861.7777777777778</v>
      </c>
      <c r="BR202">
        <v>5.1428571428571432</v>
      </c>
      <c r="BS202">
        <v>1690.4285714285713</v>
      </c>
      <c r="BT202">
        <v>6</v>
      </c>
      <c r="BU202">
        <v>1962.5</v>
      </c>
      <c r="BV202">
        <v>6</v>
      </c>
      <c r="BW202">
        <v>2200</v>
      </c>
      <c r="BX202">
        <v>5.4</v>
      </c>
      <c r="BY202">
        <v>1795.8</v>
      </c>
      <c r="BZ202">
        <v>5.5</v>
      </c>
      <c r="CA202">
        <v>1827.0526315789473</v>
      </c>
      <c r="CB202">
        <v>1</v>
      </c>
      <c r="CC202">
        <v>229.5</v>
      </c>
      <c r="CD202">
        <v>3.2</v>
      </c>
      <c r="CE202">
        <v>1249.6666666666667</v>
      </c>
      <c r="CF202">
        <v>1.3333333333333333</v>
      </c>
      <c r="CG202">
        <v>485</v>
      </c>
      <c r="CH202">
        <v>2.2000000000000002</v>
      </c>
      <c r="CI202">
        <v>739.71428571428567</v>
      </c>
      <c r="CJ202">
        <v>1.7142857142857142</v>
      </c>
      <c r="CK202">
        <v>607.5</v>
      </c>
      <c r="CL202">
        <v>1</v>
      </c>
      <c r="CM202">
        <v>138</v>
      </c>
      <c r="CN202">
        <v>0</v>
      </c>
      <c r="CP202">
        <v>1.4</v>
      </c>
      <c r="CQ202">
        <v>490.125</v>
      </c>
      <c r="CR202">
        <v>1.8</v>
      </c>
      <c r="CS202">
        <v>606.6</v>
      </c>
      <c r="CT202">
        <v>3.65</v>
      </c>
      <c r="CU202">
        <v>1288.6176470588234</v>
      </c>
      <c r="CV202">
        <v>7.5</v>
      </c>
      <c r="CW202">
        <v>2228.5</v>
      </c>
      <c r="CX202">
        <v>5.4</v>
      </c>
      <c r="CY202">
        <v>1879.2</v>
      </c>
      <c r="CZ202">
        <v>7.333333333333333</v>
      </c>
      <c r="DA202">
        <v>2193.3333333333335</v>
      </c>
      <c r="DB202">
        <v>6.4</v>
      </c>
      <c r="DC202">
        <v>2043.3</v>
      </c>
      <c r="DD202">
        <v>5.2857142857142856</v>
      </c>
      <c r="DE202">
        <v>1572</v>
      </c>
      <c r="DF202">
        <v>5</v>
      </c>
      <c r="DG202">
        <v>1581.5</v>
      </c>
      <c r="DH202">
        <v>7</v>
      </c>
      <c r="DI202">
        <v>2419</v>
      </c>
      <c r="DJ202">
        <v>5.4</v>
      </c>
      <c r="DK202">
        <v>1658.6</v>
      </c>
      <c r="DL202">
        <v>5.9</v>
      </c>
      <c r="DM202">
        <v>1850.95</v>
      </c>
      <c r="DN202">
        <v>5.9</v>
      </c>
      <c r="DO202">
        <v>1850.95</v>
      </c>
      <c r="DP202">
        <v>4.4000000000000004</v>
      </c>
      <c r="DQ202">
        <v>1496.8888888888889</v>
      </c>
      <c r="DR202">
        <v>4.072222222222222</v>
      </c>
      <c r="DS202">
        <v>1351.462962962963</v>
      </c>
      <c r="DT202" s="2"/>
      <c r="DV202" s="2" t="s">
        <v>199</v>
      </c>
      <c r="DW202">
        <v>313.5</v>
      </c>
      <c r="DX202">
        <v>333.2</v>
      </c>
      <c r="DY202">
        <v>250.42857142857142</v>
      </c>
      <c r="DZ202">
        <v>289</v>
      </c>
      <c r="EA202">
        <v>381.33333333333331</v>
      </c>
      <c r="EB202">
        <v>316.625</v>
      </c>
      <c r="EC202">
        <v>257.77777777777777</v>
      </c>
      <c r="ED202">
        <v>299.85000000000002</v>
      </c>
    </row>
    <row r="203" spans="1:134" x14ac:dyDescent="0.3">
      <c r="A203" s="2" t="s">
        <v>200</v>
      </c>
      <c r="B203">
        <v>5.875</v>
      </c>
      <c r="C203">
        <v>1818.875</v>
      </c>
      <c r="D203">
        <v>3.7</v>
      </c>
      <c r="E203">
        <v>1620.2857142857142</v>
      </c>
      <c r="F203">
        <v>3.6</v>
      </c>
      <c r="G203">
        <v>1677.2857142857142</v>
      </c>
      <c r="H203">
        <v>4.2857142857142856</v>
      </c>
      <c r="I203">
        <v>1710.6363636363637</v>
      </c>
      <c r="J203">
        <v>4.3</v>
      </c>
      <c r="K203">
        <v>1765.375</v>
      </c>
      <c r="L203">
        <v>3.7</v>
      </c>
      <c r="M203">
        <v>1938.6666666666667</v>
      </c>
      <c r="N203">
        <v>4.7</v>
      </c>
      <c r="O203">
        <v>1482.6</v>
      </c>
      <c r="P203">
        <v>4.2333333333333334</v>
      </c>
      <c r="Q203">
        <v>1690.875</v>
      </c>
      <c r="R203">
        <v>4.2586206896551726</v>
      </c>
      <c r="S203">
        <v>1700.3260869565217</v>
      </c>
      <c r="T203">
        <v>0.625</v>
      </c>
      <c r="U203">
        <v>202</v>
      </c>
      <c r="V203">
        <v>3</v>
      </c>
      <c r="W203">
        <v>1556.5</v>
      </c>
      <c r="X203">
        <v>3.1</v>
      </c>
      <c r="Y203">
        <v>1502.8333333333333</v>
      </c>
      <c r="Z203">
        <v>2.3571428571428572</v>
      </c>
      <c r="AA203">
        <v>1197.75</v>
      </c>
      <c r="AB203">
        <v>1.9</v>
      </c>
      <c r="AC203">
        <v>1538.5</v>
      </c>
      <c r="AD203">
        <v>3.1</v>
      </c>
      <c r="AE203">
        <v>1366.8571428571429</v>
      </c>
      <c r="AF203">
        <v>2.5</v>
      </c>
      <c r="AG203">
        <v>830.42857142857144</v>
      </c>
      <c r="AH203">
        <v>2.5</v>
      </c>
      <c r="AI203">
        <v>1196.3888888888889</v>
      </c>
      <c r="AJ203">
        <v>2.4310344827586206</v>
      </c>
      <c r="AK203">
        <v>1197.0294117647059</v>
      </c>
      <c r="AL203">
        <v>3.3448275862068964</v>
      </c>
      <c r="AM203">
        <v>1486.425</v>
      </c>
      <c r="AN203">
        <v>2.875</v>
      </c>
      <c r="AO203">
        <v>955.625</v>
      </c>
      <c r="AP203">
        <v>3.5</v>
      </c>
      <c r="AQ203">
        <v>1122.3</v>
      </c>
      <c r="AR203">
        <v>3.1</v>
      </c>
      <c r="AS203">
        <v>948.8</v>
      </c>
      <c r="AT203">
        <v>3.1785714285714284</v>
      </c>
      <c r="AU203">
        <v>1012.7142857142857</v>
      </c>
      <c r="AV203">
        <v>2.2000000000000002</v>
      </c>
      <c r="AW203">
        <v>837.77777777777783</v>
      </c>
      <c r="AX203">
        <v>2.8</v>
      </c>
      <c r="AY203">
        <v>902.4</v>
      </c>
      <c r="AZ203">
        <v>3</v>
      </c>
      <c r="BA203">
        <v>1000.3333333333334</v>
      </c>
      <c r="BB203">
        <v>2.6666666666666665</v>
      </c>
      <c r="BC203">
        <v>913.10714285714289</v>
      </c>
      <c r="BD203">
        <v>2.9137931034482758</v>
      </c>
      <c r="BE203">
        <v>962.91071428571433</v>
      </c>
      <c r="BF203">
        <v>2.9137931034482758</v>
      </c>
      <c r="BG203">
        <v>962.91071428571433</v>
      </c>
      <c r="BH203">
        <v>3.2011494252873565</v>
      </c>
      <c r="BI203">
        <v>1270.8602941176471</v>
      </c>
      <c r="BJ203">
        <v>5.5</v>
      </c>
      <c r="BK203">
        <v>1683.5</v>
      </c>
      <c r="BP203">
        <v>5.5</v>
      </c>
      <c r="BQ203">
        <v>1683.5</v>
      </c>
      <c r="BZ203">
        <v>5.5</v>
      </c>
      <c r="CA203">
        <v>1683.5</v>
      </c>
      <c r="CB203">
        <v>0.5</v>
      </c>
      <c r="CC203">
        <v>125</v>
      </c>
      <c r="CH203">
        <v>0.5</v>
      </c>
      <c r="CI203">
        <v>125</v>
      </c>
      <c r="CR203">
        <v>0.5</v>
      </c>
      <c r="CS203">
        <v>125</v>
      </c>
      <c r="CT203">
        <v>3</v>
      </c>
      <c r="CU203">
        <v>1164</v>
      </c>
      <c r="CV203">
        <v>3</v>
      </c>
      <c r="CW203">
        <v>886</v>
      </c>
      <c r="DB203">
        <v>3</v>
      </c>
      <c r="DC203">
        <v>886</v>
      </c>
      <c r="DL203">
        <v>3</v>
      </c>
      <c r="DM203">
        <v>886</v>
      </c>
      <c r="DN203">
        <v>3</v>
      </c>
      <c r="DO203">
        <v>886</v>
      </c>
      <c r="DP203">
        <v>3</v>
      </c>
      <c r="DQ203">
        <v>1052.8</v>
      </c>
      <c r="DR203">
        <v>3.1944444444444446</v>
      </c>
      <c r="DS203">
        <v>1263.127659574468</v>
      </c>
      <c r="DT203" s="2"/>
      <c r="DV203" s="2" t="s">
        <v>200</v>
      </c>
      <c r="DW203">
        <v>293.75</v>
      </c>
      <c r="DX203">
        <v>227.14285714285714</v>
      </c>
      <c r="DY203">
        <v>240.42857142857142</v>
      </c>
      <c r="DZ203">
        <v>247.11111111111111</v>
      </c>
      <c r="EA203">
        <v>372.625</v>
      </c>
      <c r="EB203">
        <v>317.5</v>
      </c>
      <c r="EC203">
        <v>322</v>
      </c>
      <c r="ED203">
        <v>337.75</v>
      </c>
    </row>
    <row r="204" spans="1:134" x14ac:dyDescent="0.3">
      <c r="A204" s="2" t="s">
        <v>201</v>
      </c>
      <c r="B204">
        <v>5.7</v>
      </c>
      <c r="C204">
        <v>1500.9</v>
      </c>
      <c r="D204">
        <v>4.7</v>
      </c>
      <c r="E204">
        <v>1284.3333333333333</v>
      </c>
      <c r="F204">
        <v>5.4444444444444446</v>
      </c>
      <c r="G204">
        <v>1175.7777777777778</v>
      </c>
      <c r="H204">
        <v>5.2758620689655169</v>
      </c>
      <c r="I204">
        <v>1326.7857142857142</v>
      </c>
      <c r="J204">
        <v>5</v>
      </c>
      <c r="K204">
        <v>1288.6666666666667</v>
      </c>
      <c r="L204">
        <v>5.0999999999999996</v>
      </c>
      <c r="M204">
        <v>1340.7</v>
      </c>
      <c r="N204">
        <v>4.2</v>
      </c>
      <c r="O204">
        <v>1331.8888888888889</v>
      </c>
      <c r="P204">
        <v>4.7586206896551726</v>
      </c>
      <c r="Q204">
        <v>1321.1428571428571</v>
      </c>
      <c r="R204">
        <v>5.0172413793103452</v>
      </c>
      <c r="S204">
        <v>1323.9642857142858</v>
      </c>
      <c r="T204">
        <v>1.3</v>
      </c>
      <c r="U204">
        <v>496</v>
      </c>
      <c r="V204">
        <v>3.5</v>
      </c>
      <c r="W204">
        <v>1015.4444444444445</v>
      </c>
      <c r="X204">
        <v>2.7777777777777777</v>
      </c>
      <c r="Y204">
        <v>656.88888888888891</v>
      </c>
      <c r="Z204">
        <v>2.5172413793103448</v>
      </c>
      <c r="AA204">
        <v>740.92</v>
      </c>
      <c r="AB204">
        <v>3.3333333333333335</v>
      </c>
      <c r="AC204">
        <v>824.25</v>
      </c>
      <c r="AD204">
        <v>2</v>
      </c>
      <c r="AE204">
        <v>688.57142857142856</v>
      </c>
      <c r="AF204">
        <v>3.9</v>
      </c>
      <c r="AG204">
        <v>853.1</v>
      </c>
      <c r="AH204">
        <v>3.0689655172413794</v>
      </c>
      <c r="AI204">
        <v>797.8</v>
      </c>
      <c r="AJ204">
        <v>2.7931034482758621</v>
      </c>
      <c r="AK204">
        <v>769.36</v>
      </c>
      <c r="AL204">
        <v>3.9051724137931036</v>
      </c>
      <c r="AM204">
        <v>1062.3584905660377</v>
      </c>
      <c r="AN204">
        <v>2.4</v>
      </c>
      <c r="AO204">
        <v>649.6</v>
      </c>
      <c r="AP204">
        <v>2.1</v>
      </c>
      <c r="AQ204">
        <v>619.11111111111109</v>
      </c>
      <c r="AR204">
        <v>2.5555555555555554</v>
      </c>
      <c r="AS204">
        <v>770.875</v>
      </c>
      <c r="AT204">
        <v>2.3448275862068964</v>
      </c>
      <c r="AU204">
        <v>675.37037037037032</v>
      </c>
      <c r="AV204">
        <v>2.7777777777777777</v>
      </c>
      <c r="AW204">
        <v>686.33333333333337</v>
      </c>
      <c r="AX204">
        <v>3.3</v>
      </c>
      <c r="AY204">
        <v>859.5</v>
      </c>
      <c r="AZ204">
        <v>2.9</v>
      </c>
      <c r="BA204">
        <v>739.6</v>
      </c>
      <c r="BB204">
        <v>3</v>
      </c>
      <c r="BC204">
        <v>764.41379310344826</v>
      </c>
      <c r="BD204">
        <v>2.6724137931034484</v>
      </c>
      <c r="BE204">
        <v>721.48214285714289</v>
      </c>
      <c r="BF204">
        <v>2.6724137931034484</v>
      </c>
      <c r="BG204">
        <v>721.48214285714289</v>
      </c>
      <c r="BH204">
        <v>3.4942528735632186</v>
      </c>
      <c r="BI204">
        <v>944.52469135802471</v>
      </c>
      <c r="BN204">
        <v>9</v>
      </c>
      <c r="BO204">
        <v>1460</v>
      </c>
      <c r="BP204">
        <v>9</v>
      </c>
      <c r="BQ204">
        <v>1460</v>
      </c>
      <c r="BR204">
        <v>1</v>
      </c>
      <c r="BS204">
        <v>320</v>
      </c>
      <c r="BX204">
        <v>1</v>
      </c>
      <c r="BY204">
        <v>320</v>
      </c>
      <c r="BZ204">
        <v>5</v>
      </c>
      <c r="CA204">
        <v>890</v>
      </c>
      <c r="CF204">
        <v>1</v>
      </c>
      <c r="CG204">
        <v>123</v>
      </c>
      <c r="CH204">
        <v>1</v>
      </c>
      <c r="CI204">
        <v>123</v>
      </c>
      <c r="CJ204">
        <v>6</v>
      </c>
      <c r="CK204">
        <v>2058</v>
      </c>
      <c r="CP204">
        <v>6</v>
      </c>
      <c r="CQ204">
        <v>2058</v>
      </c>
      <c r="CR204">
        <v>3.5</v>
      </c>
      <c r="CS204">
        <v>1090.5</v>
      </c>
      <c r="CT204">
        <v>4.25</v>
      </c>
      <c r="CU204">
        <v>990.25</v>
      </c>
      <c r="CZ204">
        <v>5</v>
      </c>
      <c r="DA204">
        <v>1775</v>
      </c>
      <c r="DB204">
        <v>5</v>
      </c>
      <c r="DC204">
        <v>1775</v>
      </c>
      <c r="DD204">
        <v>4</v>
      </c>
      <c r="DE204">
        <v>1040</v>
      </c>
      <c r="DJ204">
        <v>4</v>
      </c>
      <c r="DK204">
        <v>1040</v>
      </c>
      <c r="DL204">
        <v>4.5</v>
      </c>
      <c r="DM204">
        <v>1407.5</v>
      </c>
      <c r="DN204">
        <v>4.5</v>
      </c>
      <c r="DO204">
        <v>1407.5</v>
      </c>
      <c r="DP204">
        <v>4.333333333333333</v>
      </c>
      <c r="DQ204">
        <v>1129.3333333333333</v>
      </c>
      <c r="DR204">
        <v>3.5222222222222221</v>
      </c>
      <c r="DS204">
        <v>951.125</v>
      </c>
      <c r="DT204" s="2"/>
      <c r="DV204" s="2" t="s">
        <v>201</v>
      </c>
      <c r="DW204">
        <v>210.625</v>
      </c>
      <c r="DX204">
        <v>274.42857142857144</v>
      </c>
      <c r="DY204">
        <v>226.8</v>
      </c>
      <c r="DZ204">
        <v>234.96</v>
      </c>
      <c r="EA204">
        <v>274</v>
      </c>
      <c r="EB204">
        <v>273.3</v>
      </c>
      <c r="EC204">
        <v>282.22222222222223</v>
      </c>
      <c r="ED204">
        <v>276.39285714285717</v>
      </c>
    </row>
    <row r="205" spans="1:134" x14ac:dyDescent="0.3">
      <c r="A205" s="2" t="s">
        <v>202</v>
      </c>
      <c r="BJ205">
        <v>4</v>
      </c>
      <c r="BK205">
        <v>1855.1666666666667</v>
      </c>
      <c r="BL205">
        <v>3.1</v>
      </c>
      <c r="BM205">
        <v>1327.8571428571429</v>
      </c>
      <c r="BN205">
        <v>3.9</v>
      </c>
      <c r="BO205">
        <v>1680</v>
      </c>
      <c r="BP205">
        <v>3.6666666666666665</v>
      </c>
      <c r="BQ205">
        <v>1609.3</v>
      </c>
      <c r="BR205">
        <v>4.4000000000000004</v>
      </c>
      <c r="BS205">
        <v>1323.8888888888889</v>
      </c>
      <c r="BT205">
        <v>5</v>
      </c>
      <c r="BU205">
        <v>1483.5555555555557</v>
      </c>
      <c r="BV205">
        <v>4.4000000000000004</v>
      </c>
      <c r="BW205">
        <v>1604.625</v>
      </c>
      <c r="BX205">
        <v>4.5999999999999996</v>
      </c>
      <c r="BY205">
        <v>1465.5384615384614</v>
      </c>
      <c r="BZ205">
        <v>4.1333333333333337</v>
      </c>
      <c r="CA205">
        <v>1528.0434782608695</v>
      </c>
      <c r="CB205">
        <v>3.2</v>
      </c>
      <c r="CC205">
        <v>1415.5714285714287</v>
      </c>
      <c r="CD205">
        <v>2.6</v>
      </c>
      <c r="CE205">
        <v>1125.8571428571429</v>
      </c>
      <c r="CF205">
        <v>2.4</v>
      </c>
      <c r="CG205">
        <v>1124.6666666666667</v>
      </c>
      <c r="CH205">
        <v>2.7333333333333334</v>
      </c>
      <c r="CI205">
        <v>1226.9000000000001</v>
      </c>
      <c r="CJ205">
        <v>1.5</v>
      </c>
      <c r="CK205">
        <v>867.6</v>
      </c>
      <c r="CL205">
        <v>2.5</v>
      </c>
      <c r="CM205">
        <v>813.625</v>
      </c>
      <c r="CN205">
        <v>2.6</v>
      </c>
      <c r="CO205">
        <v>929.125</v>
      </c>
      <c r="CP205">
        <v>2.2000000000000002</v>
      </c>
      <c r="CQ205">
        <v>870.47619047619048</v>
      </c>
      <c r="CR205">
        <v>2.4666666666666668</v>
      </c>
      <c r="CS205">
        <v>1044.3414634146341</v>
      </c>
      <c r="CT205">
        <v>3.3</v>
      </c>
      <c r="CU205">
        <v>1300.0919540229886</v>
      </c>
      <c r="CV205">
        <v>3.2</v>
      </c>
      <c r="CW205">
        <v>1377.5714285714287</v>
      </c>
      <c r="CX205">
        <v>4.9000000000000004</v>
      </c>
      <c r="CY205">
        <v>1670.125</v>
      </c>
      <c r="CZ205">
        <v>4.9000000000000004</v>
      </c>
      <c r="DA205">
        <v>1605.875</v>
      </c>
      <c r="DB205">
        <v>4.333333333333333</v>
      </c>
      <c r="DC205">
        <v>1558.7391304347825</v>
      </c>
      <c r="DD205">
        <v>3.6</v>
      </c>
      <c r="DE205">
        <v>1236.2857142857142</v>
      </c>
      <c r="DF205">
        <v>5</v>
      </c>
      <c r="DG205">
        <v>1438.5</v>
      </c>
      <c r="DH205">
        <v>4.7</v>
      </c>
      <c r="DI205">
        <v>1392.2222222222222</v>
      </c>
      <c r="DJ205">
        <v>4.4333333333333336</v>
      </c>
      <c r="DK205">
        <v>1362.1666666666667</v>
      </c>
      <c r="DL205">
        <v>4.3833333333333337</v>
      </c>
      <c r="DM205">
        <v>1458.3617021276596</v>
      </c>
      <c r="DN205">
        <v>4.3833333333333337</v>
      </c>
      <c r="DO205">
        <v>1458.3617021276596</v>
      </c>
      <c r="DP205">
        <v>3.661111111111111</v>
      </c>
      <c r="DQ205">
        <v>1355.6044776119404</v>
      </c>
      <c r="DR205">
        <v>3.661111111111111</v>
      </c>
      <c r="DS205">
        <v>1355.6044776119404</v>
      </c>
      <c r="DT205" s="2"/>
      <c r="DV205" s="2" t="s">
        <v>202</v>
      </c>
    </row>
    <row r="206" spans="1:134" x14ac:dyDescent="0.3">
      <c r="A206" s="2" t="s">
        <v>203</v>
      </c>
      <c r="B206">
        <v>3.8</v>
      </c>
      <c r="C206">
        <v>1099.625</v>
      </c>
      <c r="D206">
        <v>3.3333333333333335</v>
      </c>
      <c r="E206">
        <v>989.125</v>
      </c>
      <c r="F206">
        <v>1.7777777777777777</v>
      </c>
      <c r="G206">
        <v>512.85714285714289</v>
      </c>
      <c r="H206">
        <v>3</v>
      </c>
      <c r="I206">
        <v>882.60869565217388</v>
      </c>
      <c r="J206">
        <v>2.1428571428571428</v>
      </c>
      <c r="K206">
        <v>1242.3333333333333</v>
      </c>
      <c r="L206">
        <v>2.6666666666666665</v>
      </c>
      <c r="M206">
        <v>771.16666666666663</v>
      </c>
      <c r="N206">
        <v>4.333333333333333</v>
      </c>
      <c r="O206">
        <v>828</v>
      </c>
      <c r="P206">
        <v>3.12</v>
      </c>
      <c r="Q206">
        <v>878.11111111111109</v>
      </c>
      <c r="R206">
        <v>3.0566037735849059</v>
      </c>
      <c r="S206">
        <v>880.63414634146341</v>
      </c>
      <c r="T206">
        <v>2.4</v>
      </c>
      <c r="U206">
        <v>760.28571428571433</v>
      </c>
      <c r="V206">
        <v>3.1111111111111112</v>
      </c>
      <c r="W206">
        <v>1121.8333333333333</v>
      </c>
      <c r="X206">
        <v>3.4444444444444446</v>
      </c>
      <c r="Y206">
        <v>1026.1428571428571</v>
      </c>
      <c r="Z206">
        <v>2.9642857142857144</v>
      </c>
      <c r="AA206">
        <v>961.8</v>
      </c>
      <c r="AB206">
        <v>3.7142857142857144</v>
      </c>
      <c r="AC206">
        <v>1043.1666666666667</v>
      </c>
      <c r="AD206">
        <v>3.2222222222222223</v>
      </c>
      <c r="AE206">
        <v>1091.6666666666667</v>
      </c>
      <c r="AF206">
        <v>1.2222222222222223</v>
      </c>
      <c r="AG206">
        <v>464.5</v>
      </c>
      <c r="AH206">
        <v>2.64</v>
      </c>
      <c r="AI206">
        <v>916.6875</v>
      </c>
      <c r="AJ206">
        <v>2.8113207547169812</v>
      </c>
      <c r="AK206">
        <v>941.75</v>
      </c>
      <c r="AL206">
        <v>2.9339622641509435</v>
      </c>
      <c r="AM206">
        <v>909.20779220779218</v>
      </c>
      <c r="AN206">
        <v>1</v>
      </c>
      <c r="AO206">
        <v>537.5</v>
      </c>
      <c r="AP206">
        <v>1</v>
      </c>
      <c r="AQ206">
        <v>302.60000000000002</v>
      </c>
      <c r="AR206">
        <v>0.88888888888888884</v>
      </c>
      <c r="AS206">
        <v>474</v>
      </c>
      <c r="AT206">
        <v>0.9642857142857143</v>
      </c>
      <c r="AU206">
        <v>430.92857142857144</v>
      </c>
      <c r="AV206">
        <v>1.2857142857142858</v>
      </c>
      <c r="AW206">
        <v>333.33333333333331</v>
      </c>
      <c r="AX206">
        <v>0.55555555555555558</v>
      </c>
      <c r="AY206">
        <v>280.66666666666669</v>
      </c>
      <c r="AZ206">
        <v>1.5555555555555556</v>
      </c>
      <c r="BA206">
        <v>455.66666666666669</v>
      </c>
      <c r="BB206">
        <v>1.1200000000000001</v>
      </c>
      <c r="BC206">
        <v>371.73333333333335</v>
      </c>
      <c r="BD206">
        <v>1.0377358490566038</v>
      </c>
      <c r="BE206">
        <v>400.31034482758622</v>
      </c>
      <c r="BF206">
        <v>1.0377358490566038</v>
      </c>
      <c r="BG206">
        <v>400.31034482758622</v>
      </c>
      <c r="BH206">
        <v>2.3018867924528301</v>
      </c>
      <c r="BI206">
        <v>769.98113207547169</v>
      </c>
      <c r="BL206">
        <v>4</v>
      </c>
      <c r="BM206">
        <v>519</v>
      </c>
      <c r="BN206">
        <v>7</v>
      </c>
      <c r="BO206">
        <v>1746</v>
      </c>
      <c r="BP206">
        <v>5.5</v>
      </c>
      <c r="BQ206">
        <v>1132.5</v>
      </c>
      <c r="BR206">
        <v>1.3333333333333333</v>
      </c>
      <c r="BS206">
        <v>534</v>
      </c>
      <c r="BT206">
        <v>7</v>
      </c>
      <c r="BU206">
        <v>1082</v>
      </c>
      <c r="BV206">
        <v>2</v>
      </c>
      <c r="BW206">
        <v>370</v>
      </c>
      <c r="BX206">
        <v>2.6</v>
      </c>
      <c r="BY206">
        <v>630</v>
      </c>
      <c r="BZ206">
        <v>3.4285714285714284</v>
      </c>
      <c r="CA206">
        <v>797.5</v>
      </c>
      <c r="CD206">
        <v>2</v>
      </c>
      <c r="CE206">
        <v>333</v>
      </c>
      <c r="CF206">
        <v>1</v>
      </c>
      <c r="CG206">
        <v>208</v>
      </c>
      <c r="CH206">
        <v>1.5</v>
      </c>
      <c r="CI206">
        <v>270.5</v>
      </c>
      <c r="CJ206">
        <v>3.3333333333333335</v>
      </c>
      <c r="CK206">
        <v>1416.5</v>
      </c>
      <c r="CL206">
        <v>3</v>
      </c>
      <c r="CM206">
        <v>681</v>
      </c>
      <c r="CN206">
        <v>4</v>
      </c>
      <c r="CO206">
        <v>680</v>
      </c>
      <c r="CP206">
        <v>3.4</v>
      </c>
      <c r="CQ206">
        <v>1048.5</v>
      </c>
      <c r="CR206">
        <v>2.8571428571428572</v>
      </c>
      <c r="CS206">
        <v>789.16666666666663</v>
      </c>
      <c r="CT206">
        <v>3.1428571428571428</v>
      </c>
      <c r="CU206">
        <v>793.33333333333337</v>
      </c>
      <c r="CX206">
        <v>8</v>
      </c>
      <c r="CY206">
        <v>1862</v>
      </c>
      <c r="CZ206">
        <v>6</v>
      </c>
      <c r="DA206">
        <v>1190</v>
      </c>
      <c r="DB206">
        <v>7</v>
      </c>
      <c r="DC206">
        <v>1526</v>
      </c>
      <c r="DD206">
        <v>0.33333333333333331</v>
      </c>
      <c r="DE206">
        <v>83</v>
      </c>
      <c r="DF206">
        <v>9</v>
      </c>
      <c r="DG206">
        <v>2085</v>
      </c>
      <c r="DH206">
        <v>2</v>
      </c>
      <c r="DI206">
        <v>670</v>
      </c>
      <c r="DJ206">
        <v>2.4</v>
      </c>
      <c r="DK206">
        <v>946</v>
      </c>
      <c r="DL206">
        <v>3.7142857142857144</v>
      </c>
      <c r="DM206">
        <v>1178</v>
      </c>
      <c r="DN206">
        <v>3.7142857142857144</v>
      </c>
      <c r="DO206">
        <v>1178</v>
      </c>
      <c r="DP206">
        <v>3.3333333333333335</v>
      </c>
      <c r="DQ206">
        <v>906.47058823529414</v>
      </c>
      <c r="DR206">
        <v>2.4222222222222221</v>
      </c>
      <c r="DS206">
        <v>788.84552845528458</v>
      </c>
      <c r="DT206" s="2"/>
      <c r="DV206" s="2" t="s">
        <v>203</v>
      </c>
      <c r="DW206">
        <v>186</v>
      </c>
      <c r="DX206">
        <v>153.5</v>
      </c>
      <c r="DY206">
        <v>106.75</v>
      </c>
      <c r="DZ206">
        <v>154</v>
      </c>
      <c r="EA206">
        <v>217</v>
      </c>
      <c r="EB206">
        <v>223.66666666666666</v>
      </c>
      <c r="EC206">
        <v>238.44444444444446</v>
      </c>
      <c r="ED206">
        <v>229.94444444444446</v>
      </c>
    </row>
    <row r="207" spans="1:134" x14ac:dyDescent="0.3">
      <c r="A207" s="2" t="s">
        <v>204</v>
      </c>
      <c r="B207">
        <v>3</v>
      </c>
      <c r="C207">
        <v>1117.6666666666667</v>
      </c>
      <c r="D207">
        <v>4.8888888888888893</v>
      </c>
      <c r="E207">
        <v>1504</v>
      </c>
      <c r="F207">
        <v>4.333333333333333</v>
      </c>
      <c r="G207">
        <v>1427.625</v>
      </c>
      <c r="H207">
        <v>4.115384615384615</v>
      </c>
      <c r="I207">
        <v>1376.6521739130435</v>
      </c>
      <c r="J207">
        <v>5.625</v>
      </c>
      <c r="K207">
        <v>1771.875</v>
      </c>
      <c r="L207">
        <v>3.3333333333333335</v>
      </c>
      <c r="M207">
        <v>1406.2857142857142</v>
      </c>
      <c r="N207">
        <v>4.75</v>
      </c>
      <c r="O207">
        <v>1685.5714285714287</v>
      </c>
      <c r="P207">
        <v>4.5199999999999996</v>
      </c>
      <c r="Q207">
        <v>1628.090909090909</v>
      </c>
      <c r="R207">
        <v>4.3137254901960782</v>
      </c>
      <c r="S207">
        <v>1499.5777777777778</v>
      </c>
      <c r="T207">
        <v>3.875</v>
      </c>
      <c r="U207">
        <v>1400.4285714285713</v>
      </c>
      <c r="V207">
        <v>1.8888888888888888</v>
      </c>
      <c r="W207">
        <v>815.66666666666663</v>
      </c>
      <c r="X207">
        <v>2.3333333333333335</v>
      </c>
      <c r="Y207">
        <v>1042.1666666666667</v>
      </c>
      <c r="Z207">
        <v>2.6538461538461537</v>
      </c>
      <c r="AA207">
        <v>1102.6315789473683</v>
      </c>
      <c r="AB207">
        <v>1.5</v>
      </c>
      <c r="AC207">
        <v>704</v>
      </c>
      <c r="AD207">
        <v>3.7777777777777777</v>
      </c>
      <c r="AE207">
        <v>1225.625</v>
      </c>
      <c r="AF207">
        <v>2.125</v>
      </c>
      <c r="AG207">
        <v>1160.25</v>
      </c>
      <c r="AH207">
        <v>2.52</v>
      </c>
      <c r="AI207">
        <v>1056.8235294117646</v>
      </c>
      <c r="AJ207">
        <v>2.5882352941176472</v>
      </c>
      <c r="AK207">
        <v>1081</v>
      </c>
      <c r="AL207">
        <v>3.4509803921568629</v>
      </c>
      <c r="AM207">
        <v>1313.5432098765432</v>
      </c>
      <c r="AN207">
        <v>2.25</v>
      </c>
      <c r="AO207">
        <v>646.25</v>
      </c>
      <c r="AP207">
        <v>2.6666666666666665</v>
      </c>
      <c r="AQ207">
        <v>813.77777777777783</v>
      </c>
      <c r="AR207">
        <v>1.8888888888888888</v>
      </c>
      <c r="AS207">
        <v>728.71428571428567</v>
      </c>
      <c r="AT207">
        <v>2.2692307692307692</v>
      </c>
      <c r="AU207">
        <v>733.125</v>
      </c>
      <c r="AV207">
        <v>2.5</v>
      </c>
      <c r="AW207">
        <v>714.125</v>
      </c>
      <c r="AX207">
        <v>2.6666666666666665</v>
      </c>
      <c r="AY207">
        <v>800.5</v>
      </c>
      <c r="AZ207">
        <v>2.25</v>
      </c>
      <c r="BA207">
        <v>681.25</v>
      </c>
      <c r="BB207">
        <v>2.48</v>
      </c>
      <c r="BC207">
        <v>731.95833333333337</v>
      </c>
      <c r="BD207">
        <v>2.3725490196078431</v>
      </c>
      <c r="BE207">
        <v>732.54166666666663</v>
      </c>
      <c r="BF207">
        <v>2.3725490196078431</v>
      </c>
      <c r="BG207">
        <v>732.54166666666663</v>
      </c>
      <c r="BH207">
        <v>3.0915032679738563</v>
      </c>
      <c r="BI207">
        <v>1097.3565891472867</v>
      </c>
      <c r="BJ207">
        <v>6.5</v>
      </c>
      <c r="BK207">
        <v>1966.5</v>
      </c>
      <c r="BL207">
        <v>2</v>
      </c>
      <c r="BM207">
        <v>262</v>
      </c>
      <c r="BN207">
        <v>4</v>
      </c>
      <c r="BO207">
        <v>1196</v>
      </c>
      <c r="BP207">
        <v>4.75</v>
      </c>
      <c r="BQ207">
        <v>1347.75</v>
      </c>
      <c r="BR207">
        <v>6.5</v>
      </c>
      <c r="BS207">
        <v>1782</v>
      </c>
      <c r="BT207">
        <v>7</v>
      </c>
      <c r="BU207">
        <v>2273</v>
      </c>
      <c r="BV207">
        <v>5</v>
      </c>
      <c r="BW207">
        <v>1536.5</v>
      </c>
      <c r="BX207">
        <v>6</v>
      </c>
      <c r="BY207">
        <v>1782</v>
      </c>
      <c r="BZ207">
        <v>5.4444444444444446</v>
      </c>
      <c r="CA207">
        <v>1589</v>
      </c>
      <c r="CB207">
        <v>0.5</v>
      </c>
      <c r="CC207">
        <v>130</v>
      </c>
      <c r="CD207">
        <v>5</v>
      </c>
      <c r="CE207">
        <v>884</v>
      </c>
      <c r="CF207">
        <v>3</v>
      </c>
      <c r="CG207">
        <v>968</v>
      </c>
      <c r="CH207">
        <v>2.25</v>
      </c>
      <c r="CI207">
        <v>660.66666666666663</v>
      </c>
      <c r="CJ207">
        <v>1.5</v>
      </c>
      <c r="CK207">
        <v>220</v>
      </c>
      <c r="CL207">
        <v>0</v>
      </c>
      <c r="CN207">
        <v>2.5</v>
      </c>
      <c r="CO207">
        <v>614</v>
      </c>
      <c r="CP207">
        <v>1.6</v>
      </c>
      <c r="CQ207">
        <v>417</v>
      </c>
      <c r="CR207">
        <v>1.8888888888888888</v>
      </c>
      <c r="CS207">
        <v>521.42857142857144</v>
      </c>
      <c r="CT207">
        <v>3.6666666666666665</v>
      </c>
      <c r="CU207">
        <v>1121.9375</v>
      </c>
      <c r="CV207">
        <v>6</v>
      </c>
      <c r="CW207">
        <v>2085.5</v>
      </c>
      <c r="CX207">
        <v>8</v>
      </c>
      <c r="CY207">
        <v>2199</v>
      </c>
      <c r="CZ207">
        <v>7</v>
      </c>
      <c r="DA207">
        <v>2334</v>
      </c>
      <c r="DB207">
        <v>6.75</v>
      </c>
      <c r="DC207">
        <v>2176</v>
      </c>
      <c r="DD207">
        <v>5.5</v>
      </c>
      <c r="DE207">
        <v>1864.5</v>
      </c>
      <c r="DF207">
        <v>6</v>
      </c>
      <c r="DG207">
        <v>1832</v>
      </c>
      <c r="DH207">
        <v>6</v>
      </c>
      <c r="DI207">
        <v>1838</v>
      </c>
      <c r="DJ207">
        <v>5.8</v>
      </c>
      <c r="DK207">
        <v>1847.4</v>
      </c>
      <c r="DL207">
        <v>6.2222222222222223</v>
      </c>
      <c r="DM207">
        <v>1993.4444444444443</v>
      </c>
      <c r="DN207">
        <v>6.2222222222222223</v>
      </c>
      <c r="DO207">
        <v>1993.4444444444443</v>
      </c>
      <c r="DP207">
        <v>4.5185185185185182</v>
      </c>
      <c r="DQ207">
        <v>1435.68</v>
      </c>
      <c r="DR207">
        <v>3.3055555555555554</v>
      </c>
      <c r="DS207">
        <v>1152.2792207792209</v>
      </c>
      <c r="DT207" s="2"/>
      <c r="DV207" s="2" t="s">
        <v>204</v>
      </c>
      <c r="DW207">
        <v>273.2</v>
      </c>
      <c r="DX207">
        <v>303</v>
      </c>
      <c r="DY207">
        <v>262.25</v>
      </c>
      <c r="DZ207">
        <v>284.64705882352939</v>
      </c>
      <c r="EA207">
        <v>335.625</v>
      </c>
      <c r="EB207">
        <v>243.71428571428572</v>
      </c>
      <c r="EC207">
        <v>337.14285714285717</v>
      </c>
      <c r="ED207">
        <v>306.86363636363637</v>
      </c>
    </row>
    <row r="208" spans="1:134" x14ac:dyDescent="0.3">
      <c r="A208" s="2" t="s">
        <v>205</v>
      </c>
      <c r="BJ208">
        <v>3.5</v>
      </c>
      <c r="BK208">
        <v>1175.5294117647059</v>
      </c>
      <c r="BL208">
        <v>3.6</v>
      </c>
      <c r="BM208">
        <v>1381.6666666666667</v>
      </c>
      <c r="BN208">
        <v>3.4</v>
      </c>
      <c r="BO208">
        <v>1254.1333333333334</v>
      </c>
      <c r="BP208">
        <v>3.5</v>
      </c>
      <c r="BQ208">
        <v>1266.4042553191489</v>
      </c>
      <c r="BR208">
        <v>3.35</v>
      </c>
      <c r="BS208">
        <v>1412.6428571428571</v>
      </c>
      <c r="BT208">
        <v>3.3</v>
      </c>
      <c r="BU208">
        <v>1199.9375</v>
      </c>
      <c r="BV208">
        <v>4.05</v>
      </c>
      <c r="BW208">
        <v>1611.1333333333334</v>
      </c>
      <c r="BX208">
        <v>3.5666666666666669</v>
      </c>
      <c r="BY208">
        <v>1403.1777777777777</v>
      </c>
      <c r="BZ208">
        <v>3.5333333333333332</v>
      </c>
      <c r="CA208">
        <v>1333.304347826087</v>
      </c>
      <c r="CB208">
        <v>2.75</v>
      </c>
      <c r="CC208">
        <v>1052.8571428571429</v>
      </c>
      <c r="CD208">
        <v>2.7</v>
      </c>
      <c r="CE208">
        <v>1123.8571428571429</v>
      </c>
      <c r="CF208">
        <v>2.75</v>
      </c>
      <c r="CG208">
        <v>1052.8571428571429</v>
      </c>
      <c r="CH208">
        <v>2.7333333333333334</v>
      </c>
      <c r="CI208">
        <v>1076.5238095238096</v>
      </c>
      <c r="CJ208">
        <v>2.2999999999999998</v>
      </c>
      <c r="CK208">
        <v>1054.5833333333333</v>
      </c>
      <c r="CL208">
        <v>2.6</v>
      </c>
      <c r="CM208">
        <v>1245.8461538461538</v>
      </c>
      <c r="CN208">
        <v>2.15</v>
      </c>
      <c r="CO208">
        <v>1062.8333333333333</v>
      </c>
      <c r="CP208">
        <v>2.35</v>
      </c>
      <c r="CQ208">
        <v>1124.4594594594594</v>
      </c>
      <c r="CR208">
        <v>2.5416666666666665</v>
      </c>
      <c r="CS208">
        <v>1098.9746835443038</v>
      </c>
      <c r="CT208">
        <v>3.0375000000000001</v>
      </c>
      <c r="CU208">
        <v>1225.046783625731</v>
      </c>
      <c r="CV208">
        <v>2.4500000000000002</v>
      </c>
      <c r="CW208">
        <v>1064.6428571428571</v>
      </c>
      <c r="CX208">
        <v>2.5</v>
      </c>
      <c r="CY208">
        <v>988.8</v>
      </c>
      <c r="CZ208">
        <v>2.0499999999999998</v>
      </c>
      <c r="DA208">
        <v>951.58333333333337</v>
      </c>
      <c r="DB208">
        <v>2.3333333333333335</v>
      </c>
      <c r="DC208">
        <v>1003.8048780487804</v>
      </c>
      <c r="DD208">
        <v>1.85</v>
      </c>
      <c r="DE208">
        <v>806.42857142857144</v>
      </c>
      <c r="DF208">
        <v>0.85</v>
      </c>
      <c r="DG208">
        <v>596.11111111111109</v>
      </c>
      <c r="DH208">
        <v>2.35</v>
      </c>
      <c r="DI208">
        <v>944.66666666666663</v>
      </c>
      <c r="DJ208">
        <v>1.6833333333333333</v>
      </c>
      <c r="DK208">
        <v>811.18421052631584</v>
      </c>
      <c r="DL208">
        <v>2.0083333333333333</v>
      </c>
      <c r="DM208">
        <v>911.15189873417717</v>
      </c>
      <c r="DN208">
        <v>2.0083333333333333</v>
      </c>
      <c r="DO208">
        <v>911.15189873417717</v>
      </c>
      <c r="DP208">
        <v>2.6944444444444446</v>
      </c>
      <c r="DQ208">
        <v>1125.856</v>
      </c>
      <c r="DR208">
        <v>2.6944444444444446</v>
      </c>
      <c r="DS208">
        <v>1125.856</v>
      </c>
      <c r="DT208" s="2"/>
      <c r="DV208" s="2" t="s">
        <v>205</v>
      </c>
    </row>
    <row r="209" spans="1:134" x14ac:dyDescent="0.3">
      <c r="A209" s="2" t="s">
        <v>206</v>
      </c>
      <c r="B209">
        <v>1.125</v>
      </c>
      <c r="C209">
        <v>527.5</v>
      </c>
      <c r="D209">
        <v>0.9</v>
      </c>
      <c r="E209">
        <v>595.75</v>
      </c>
      <c r="F209">
        <v>1</v>
      </c>
      <c r="G209">
        <v>618</v>
      </c>
      <c r="H209">
        <v>1</v>
      </c>
      <c r="I209">
        <v>577</v>
      </c>
      <c r="J209">
        <v>1.75</v>
      </c>
      <c r="K209">
        <v>499.66666666666669</v>
      </c>
      <c r="L209">
        <v>0.1111111111111111</v>
      </c>
      <c r="M209">
        <v>137</v>
      </c>
      <c r="N209">
        <v>1.5</v>
      </c>
      <c r="O209">
        <v>547</v>
      </c>
      <c r="P209">
        <v>1.08</v>
      </c>
      <c r="Q209">
        <v>483.90909090909093</v>
      </c>
      <c r="R209">
        <v>1.0384615384615385</v>
      </c>
      <c r="S209">
        <v>530.4545454545455</v>
      </c>
      <c r="T209">
        <v>1.25</v>
      </c>
      <c r="U209">
        <v>616</v>
      </c>
      <c r="V209">
        <v>1.8</v>
      </c>
      <c r="W209">
        <v>1077.75</v>
      </c>
      <c r="X209">
        <v>0.55555555555555558</v>
      </c>
      <c r="Y209">
        <v>342.66666666666669</v>
      </c>
      <c r="Z209">
        <v>1.2222222222222223</v>
      </c>
      <c r="AA209">
        <v>709.36363636363637</v>
      </c>
      <c r="AB209">
        <v>0.75</v>
      </c>
      <c r="AC209">
        <v>650.5</v>
      </c>
      <c r="AD209">
        <v>1.1111111111111112</v>
      </c>
      <c r="AE209">
        <v>613</v>
      </c>
      <c r="AF209">
        <v>1</v>
      </c>
      <c r="AG209">
        <v>578.33333333333337</v>
      </c>
      <c r="AH209">
        <v>0.96</v>
      </c>
      <c r="AI209">
        <v>609.77777777777783</v>
      </c>
      <c r="AJ209">
        <v>1.0961538461538463</v>
      </c>
      <c r="AK209">
        <v>664.55</v>
      </c>
      <c r="AL209">
        <v>1.0673076923076923</v>
      </c>
      <c r="AM209">
        <v>594.30952380952385</v>
      </c>
      <c r="AN209">
        <v>0.125</v>
      </c>
      <c r="AO209">
        <v>135</v>
      </c>
      <c r="AP209">
        <v>0.9</v>
      </c>
      <c r="AQ209">
        <v>332.2</v>
      </c>
      <c r="AR209">
        <v>0.33333333333333331</v>
      </c>
      <c r="AS209">
        <v>324.66666666666669</v>
      </c>
      <c r="AT209">
        <v>0.48148148148148145</v>
      </c>
      <c r="AU209">
        <v>307.77777777777777</v>
      </c>
      <c r="AV209">
        <v>0.75</v>
      </c>
      <c r="AW209">
        <v>289.5</v>
      </c>
      <c r="AX209">
        <v>0.22222222222222221</v>
      </c>
      <c r="AY209">
        <v>270</v>
      </c>
      <c r="AZ209">
        <v>0.75</v>
      </c>
      <c r="BA209">
        <v>368</v>
      </c>
      <c r="BB209">
        <v>0.56000000000000005</v>
      </c>
      <c r="BC209">
        <v>322.22222222222223</v>
      </c>
      <c r="BD209">
        <v>0.51923076923076927</v>
      </c>
      <c r="BE209">
        <v>315</v>
      </c>
      <c r="BF209">
        <v>0.51923076923076927</v>
      </c>
      <c r="BG209">
        <v>315</v>
      </c>
      <c r="BH209">
        <v>0.88461538461538458</v>
      </c>
      <c r="BI209">
        <v>510.51666666666665</v>
      </c>
      <c r="BJ209">
        <v>0</v>
      </c>
      <c r="BN209">
        <v>0</v>
      </c>
      <c r="BP209">
        <v>0</v>
      </c>
      <c r="BR209">
        <v>0.5</v>
      </c>
      <c r="BS209">
        <v>137</v>
      </c>
      <c r="BT209">
        <v>0</v>
      </c>
      <c r="BV209">
        <v>3.5</v>
      </c>
      <c r="BW209">
        <v>919</v>
      </c>
      <c r="BX209">
        <v>1.6</v>
      </c>
      <c r="BY209">
        <v>658.33333333333337</v>
      </c>
      <c r="BZ209">
        <v>1</v>
      </c>
      <c r="CA209">
        <v>658.33333333333337</v>
      </c>
      <c r="CB209">
        <v>4.5</v>
      </c>
      <c r="CC209">
        <v>638</v>
      </c>
      <c r="CF209">
        <v>2</v>
      </c>
      <c r="CG209">
        <v>386</v>
      </c>
      <c r="CH209">
        <v>3.6666666666666665</v>
      </c>
      <c r="CI209">
        <v>554</v>
      </c>
      <c r="CJ209">
        <v>2</v>
      </c>
      <c r="CK209">
        <v>487</v>
      </c>
      <c r="CL209">
        <v>0</v>
      </c>
      <c r="CN209">
        <v>1</v>
      </c>
      <c r="CO209">
        <v>105</v>
      </c>
      <c r="CP209">
        <v>1.2</v>
      </c>
      <c r="CQ209">
        <v>232.33333333333334</v>
      </c>
      <c r="CR209">
        <v>2.125</v>
      </c>
      <c r="CS209">
        <v>393.16666666666669</v>
      </c>
      <c r="CT209">
        <v>1.5625</v>
      </c>
      <c r="CU209">
        <v>481.55555555555554</v>
      </c>
      <c r="CV209">
        <v>1.5</v>
      </c>
      <c r="CW209">
        <v>145</v>
      </c>
      <c r="CZ209">
        <v>0</v>
      </c>
      <c r="DB209">
        <v>1</v>
      </c>
      <c r="DC209">
        <v>145</v>
      </c>
      <c r="DD209">
        <v>2</v>
      </c>
      <c r="DE209">
        <v>415</v>
      </c>
      <c r="DF209">
        <v>0</v>
      </c>
      <c r="DH209">
        <v>1</v>
      </c>
      <c r="DI209">
        <v>520</v>
      </c>
      <c r="DJ209">
        <v>1.2</v>
      </c>
      <c r="DK209">
        <v>450</v>
      </c>
      <c r="DL209">
        <v>1.125</v>
      </c>
      <c r="DM209">
        <v>328</v>
      </c>
      <c r="DN209">
        <v>1.125</v>
      </c>
      <c r="DO209">
        <v>328</v>
      </c>
      <c r="DP209">
        <v>1.4166666666666667</v>
      </c>
      <c r="DQ209">
        <v>426.71428571428572</v>
      </c>
      <c r="DR209">
        <v>0.9555555555555556</v>
      </c>
      <c r="DS209">
        <v>494.66216216216219</v>
      </c>
      <c r="DT209" s="2"/>
      <c r="DV209" s="2" t="s">
        <v>206</v>
      </c>
      <c r="DW209">
        <v>142</v>
      </c>
      <c r="DX209">
        <v>186.5</v>
      </c>
      <c r="DY209">
        <v>195.33333333333334</v>
      </c>
      <c r="DZ209">
        <v>179.55555555555554</v>
      </c>
      <c r="EA209">
        <v>203.83333333333334</v>
      </c>
      <c r="EB209">
        <v>137</v>
      </c>
      <c r="EC209">
        <v>216.25</v>
      </c>
      <c r="ED209">
        <v>202.27272727272728</v>
      </c>
    </row>
    <row r="210" spans="1:134" x14ac:dyDescent="0.3">
      <c r="A210" s="2" t="s">
        <v>207</v>
      </c>
      <c r="B210">
        <v>0</v>
      </c>
      <c r="H210">
        <v>0</v>
      </c>
      <c r="J210">
        <v>6.5</v>
      </c>
      <c r="K210">
        <v>1637</v>
      </c>
      <c r="N210">
        <v>5</v>
      </c>
      <c r="O210">
        <v>1524</v>
      </c>
      <c r="P210">
        <v>5.75</v>
      </c>
      <c r="Q210">
        <v>1580.5</v>
      </c>
      <c r="R210">
        <v>4.5999999999999996</v>
      </c>
      <c r="S210">
        <v>1580.5</v>
      </c>
      <c r="T210">
        <v>8</v>
      </c>
      <c r="U210">
        <v>2301</v>
      </c>
      <c r="Z210">
        <v>8</v>
      </c>
      <c r="AA210">
        <v>2301</v>
      </c>
      <c r="AB210">
        <v>2.5</v>
      </c>
      <c r="AC210">
        <v>1056</v>
      </c>
      <c r="AF210">
        <v>2.5</v>
      </c>
      <c r="AG210">
        <v>1440</v>
      </c>
      <c r="AH210">
        <v>2.5</v>
      </c>
      <c r="AI210">
        <v>1248</v>
      </c>
      <c r="AJ210">
        <v>3.6</v>
      </c>
      <c r="AK210">
        <v>1599</v>
      </c>
      <c r="AL210">
        <v>4.0999999999999996</v>
      </c>
      <c r="AM210">
        <v>1588.4285714285713</v>
      </c>
      <c r="AN210">
        <v>1</v>
      </c>
      <c r="AO210">
        <v>378</v>
      </c>
      <c r="AT210">
        <v>1</v>
      </c>
      <c r="AU210">
        <v>378</v>
      </c>
      <c r="AV210">
        <v>5</v>
      </c>
      <c r="AW210">
        <v>1295</v>
      </c>
      <c r="AZ210">
        <v>4</v>
      </c>
      <c r="BA210">
        <v>1227</v>
      </c>
      <c r="BB210">
        <v>4.5</v>
      </c>
      <c r="BC210">
        <v>1261</v>
      </c>
      <c r="BD210">
        <v>3.8</v>
      </c>
      <c r="BE210">
        <v>1084.4000000000001</v>
      </c>
      <c r="BF210">
        <v>3.8</v>
      </c>
      <c r="BG210">
        <v>1084.4000000000001</v>
      </c>
      <c r="BH210">
        <v>4</v>
      </c>
      <c r="BI210">
        <v>1378.4166666666667</v>
      </c>
      <c r="BJ210">
        <v>4.5555555555555554</v>
      </c>
      <c r="BK210">
        <v>1115.2222222222222</v>
      </c>
      <c r="BL210">
        <v>2.8</v>
      </c>
      <c r="BM210">
        <v>771.11111111111109</v>
      </c>
      <c r="BN210">
        <v>4.8</v>
      </c>
      <c r="BO210">
        <v>1227.5555555555557</v>
      </c>
      <c r="BP210">
        <v>4.0344827586206895</v>
      </c>
      <c r="BQ210">
        <v>1037.962962962963</v>
      </c>
      <c r="BR210">
        <v>4.25</v>
      </c>
      <c r="BS210">
        <v>1576.5</v>
      </c>
      <c r="BT210">
        <v>4.3</v>
      </c>
      <c r="BU210">
        <v>1346.8888888888889</v>
      </c>
      <c r="BV210">
        <v>2.375</v>
      </c>
      <c r="BW210">
        <v>1155.8</v>
      </c>
      <c r="BX210">
        <v>3.6923076923076925</v>
      </c>
      <c r="BY210">
        <v>1368</v>
      </c>
      <c r="BZ210">
        <v>3.8727272727272726</v>
      </c>
      <c r="CA210">
        <v>1178.4042553191489</v>
      </c>
      <c r="CB210">
        <v>2.6666666666666665</v>
      </c>
      <c r="CC210">
        <v>1536.25</v>
      </c>
      <c r="CD210">
        <v>4.8</v>
      </c>
      <c r="CE210">
        <v>1466.125</v>
      </c>
      <c r="CF210">
        <v>3.5</v>
      </c>
      <c r="CG210">
        <v>964.88888888888891</v>
      </c>
      <c r="CH210">
        <v>3.6896551724137931</v>
      </c>
      <c r="CI210">
        <v>1264.6666666666667</v>
      </c>
      <c r="CJ210">
        <v>3.125</v>
      </c>
      <c r="CK210">
        <v>1421.8</v>
      </c>
      <c r="CL210">
        <v>3.1</v>
      </c>
      <c r="CM210">
        <v>1741.8</v>
      </c>
      <c r="CN210">
        <v>4.625</v>
      </c>
      <c r="CO210">
        <v>1698.5</v>
      </c>
      <c r="CP210">
        <v>3.5769230769230771</v>
      </c>
      <c r="CQ210">
        <v>1625.5625</v>
      </c>
      <c r="CR210">
        <v>3.6363636363636362</v>
      </c>
      <c r="CS210">
        <v>1420.7297297297298</v>
      </c>
      <c r="CT210">
        <v>3.7545454545454544</v>
      </c>
      <c r="CU210">
        <v>1285.1428571428571</v>
      </c>
      <c r="CV210">
        <v>3</v>
      </c>
      <c r="CW210">
        <v>1265.5714285714287</v>
      </c>
      <c r="CX210">
        <v>3.3</v>
      </c>
      <c r="CY210">
        <v>972.9</v>
      </c>
      <c r="CZ210">
        <v>3.2</v>
      </c>
      <c r="DA210">
        <v>924</v>
      </c>
      <c r="DB210">
        <v>3.1724137931034484</v>
      </c>
      <c r="DC210">
        <v>1034.7692307692307</v>
      </c>
      <c r="DD210">
        <v>2.875</v>
      </c>
      <c r="DE210">
        <v>1132.5</v>
      </c>
      <c r="DF210">
        <v>3.4</v>
      </c>
      <c r="DG210">
        <v>1058.3333333333333</v>
      </c>
      <c r="DH210">
        <v>3.125</v>
      </c>
      <c r="DI210">
        <v>894.5</v>
      </c>
      <c r="DJ210">
        <v>3.1538461538461537</v>
      </c>
      <c r="DK210">
        <v>1020.695652173913</v>
      </c>
      <c r="DL210">
        <v>3.1636363636363636</v>
      </c>
      <c r="DM210">
        <v>1028.1632653061224</v>
      </c>
      <c r="DN210">
        <v>3.1636363636363636</v>
      </c>
      <c r="DO210">
        <v>1028.1632653061224</v>
      </c>
      <c r="DP210">
        <v>3.5575757575757576</v>
      </c>
      <c r="DQ210">
        <v>1190.4661654135339</v>
      </c>
      <c r="DR210">
        <v>3.5944444444444446</v>
      </c>
      <c r="DS210">
        <v>1206.0206896551724</v>
      </c>
      <c r="DT210" s="2"/>
      <c r="DV210" s="2" t="s">
        <v>207</v>
      </c>
      <c r="DW210">
        <v>99</v>
      </c>
      <c r="DY210">
        <v>392</v>
      </c>
      <c r="DZ210">
        <v>245.5</v>
      </c>
      <c r="EA210">
        <v>212</v>
      </c>
      <c r="EC210">
        <v>391.5</v>
      </c>
      <c r="ED210">
        <v>301.75</v>
      </c>
    </row>
    <row r="211" spans="1:134" x14ac:dyDescent="0.3">
      <c r="A211" s="2" t="s">
        <v>208</v>
      </c>
      <c r="B211">
        <v>1.7777777777777777</v>
      </c>
      <c r="C211">
        <v>745</v>
      </c>
      <c r="D211">
        <v>2.2999999999999998</v>
      </c>
      <c r="E211">
        <v>1259.5999999999999</v>
      </c>
      <c r="F211">
        <v>1.5</v>
      </c>
      <c r="G211">
        <v>562</v>
      </c>
      <c r="H211">
        <v>1.8888888888888888</v>
      </c>
      <c r="I211">
        <v>867.73333333333335</v>
      </c>
      <c r="J211">
        <v>2.1111111111111112</v>
      </c>
      <c r="K211">
        <v>878.66666666666663</v>
      </c>
      <c r="L211">
        <v>2.75</v>
      </c>
      <c r="M211">
        <v>1049.1666666666667</v>
      </c>
      <c r="N211">
        <v>4.7142857142857144</v>
      </c>
      <c r="O211">
        <v>1403.1428571428571</v>
      </c>
      <c r="P211">
        <v>3.0833333333333335</v>
      </c>
      <c r="Q211">
        <v>1125.7368421052631</v>
      </c>
      <c r="R211">
        <v>2.4509803921568629</v>
      </c>
      <c r="S211">
        <v>1011.9117647058823</v>
      </c>
      <c r="T211">
        <v>3.4444444444444446</v>
      </c>
      <c r="U211">
        <v>1533.2</v>
      </c>
      <c r="V211">
        <v>3.5</v>
      </c>
      <c r="W211">
        <v>1704</v>
      </c>
      <c r="X211">
        <v>3.125</v>
      </c>
      <c r="Y211">
        <v>783.875</v>
      </c>
      <c r="Z211">
        <v>3.3703703703703702</v>
      </c>
      <c r="AA211">
        <v>1271.6315789473683</v>
      </c>
      <c r="AB211">
        <v>3.5555555555555554</v>
      </c>
      <c r="AC211">
        <v>1452.6666666666667</v>
      </c>
      <c r="AD211">
        <v>1.875</v>
      </c>
      <c r="AE211">
        <v>775.2</v>
      </c>
      <c r="AF211">
        <v>1.2857142857142858</v>
      </c>
      <c r="AG211">
        <v>1170.5</v>
      </c>
      <c r="AH211">
        <v>2.3333333333333335</v>
      </c>
      <c r="AI211">
        <v>1148.6923076923076</v>
      </c>
      <c r="AJ211">
        <v>2.8823529411764706</v>
      </c>
      <c r="AK211">
        <v>1221.6875</v>
      </c>
      <c r="AL211">
        <v>2.6666666666666665</v>
      </c>
      <c r="AM211">
        <v>1113.621212121212</v>
      </c>
      <c r="AN211">
        <v>0.33333333333333331</v>
      </c>
      <c r="AO211">
        <v>297</v>
      </c>
      <c r="AP211">
        <v>1.5</v>
      </c>
      <c r="AQ211">
        <v>475.875</v>
      </c>
      <c r="AR211">
        <v>0.875</v>
      </c>
      <c r="AS211">
        <v>394</v>
      </c>
      <c r="AT211">
        <v>0.92592592592592593</v>
      </c>
      <c r="AU211">
        <v>418.26666666666665</v>
      </c>
      <c r="AV211">
        <v>0.77777777777777779</v>
      </c>
      <c r="AW211">
        <v>543.25</v>
      </c>
      <c r="AX211">
        <v>0.875</v>
      </c>
      <c r="AY211">
        <v>548.66666666666663</v>
      </c>
      <c r="AZ211">
        <v>1.1428571428571428</v>
      </c>
      <c r="BA211">
        <v>380.4</v>
      </c>
      <c r="BB211">
        <v>0.91666666666666663</v>
      </c>
      <c r="BC211">
        <v>476.75</v>
      </c>
      <c r="BD211">
        <v>0.92156862745098034</v>
      </c>
      <c r="BE211">
        <v>444.25925925925924</v>
      </c>
      <c r="BF211">
        <v>0.92156862745098034</v>
      </c>
      <c r="BG211">
        <v>444.25925925925924</v>
      </c>
      <c r="BH211">
        <v>2.0849673202614381</v>
      </c>
      <c r="BI211">
        <v>919.29032258064512</v>
      </c>
      <c r="BJ211">
        <v>5</v>
      </c>
      <c r="BK211">
        <v>1756</v>
      </c>
      <c r="BN211">
        <v>5</v>
      </c>
      <c r="BO211">
        <v>1360.5</v>
      </c>
      <c r="BP211">
        <v>5</v>
      </c>
      <c r="BQ211">
        <v>1492.3333333333333</v>
      </c>
      <c r="BR211">
        <v>0</v>
      </c>
      <c r="BT211">
        <v>2.5</v>
      </c>
      <c r="BU211">
        <v>1665</v>
      </c>
      <c r="BV211">
        <v>2</v>
      </c>
      <c r="BW211">
        <v>628</v>
      </c>
      <c r="BX211">
        <v>1.8333333333333333</v>
      </c>
      <c r="BY211">
        <v>973.66666666666663</v>
      </c>
      <c r="BZ211">
        <v>2.8888888888888888</v>
      </c>
      <c r="CA211">
        <v>1233</v>
      </c>
      <c r="CB211">
        <v>1</v>
      </c>
      <c r="CC211">
        <v>197</v>
      </c>
      <c r="CF211">
        <v>1</v>
      </c>
      <c r="CG211">
        <v>188.5</v>
      </c>
      <c r="CH211">
        <v>1</v>
      </c>
      <c r="CI211">
        <v>191.33333333333334</v>
      </c>
      <c r="CJ211">
        <v>5</v>
      </c>
      <c r="CK211">
        <v>970</v>
      </c>
      <c r="CL211">
        <v>3.5</v>
      </c>
      <c r="CM211">
        <v>2235</v>
      </c>
      <c r="CN211">
        <v>2.3333333333333335</v>
      </c>
      <c r="CO211">
        <v>823</v>
      </c>
      <c r="CP211">
        <v>3.1666666666666665</v>
      </c>
      <c r="CQ211">
        <v>1212.75</v>
      </c>
      <c r="CR211">
        <v>2.4444444444444446</v>
      </c>
      <c r="CS211">
        <v>775</v>
      </c>
      <c r="CT211">
        <v>2.6666666666666665</v>
      </c>
      <c r="CU211">
        <v>986.38461538461536</v>
      </c>
      <c r="CV211">
        <v>1</v>
      </c>
      <c r="CW211">
        <v>258</v>
      </c>
      <c r="CZ211">
        <v>2.5</v>
      </c>
      <c r="DA211">
        <v>921</v>
      </c>
      <c r="DB211">
        <v>2</v>
      </c>
      <c r="DC211">
        <v>589.5</v>
      </c>
      <c r="DD211">
        <v>0</v>
      </c>
      <c r="DF211">
        <v>1</v>
      </c>
      <c r="DG211">
        <v>439</v>
      </c>
      <c r="DH211">
        <v>2.3333333333333335</v>
      </c>
      <c r="DI211">
        <v>590.33333333333337</v>
      </c>
      <c r="DJ211">
        <v>1.5</v>
      </c>
      <c r="DK211">
        <v>552.5</v>
      </c>
      <c r="DL211">
        <v>1.6666666666666667</v>
      </c>
      <c r="DM211">
        <v>564.83333333333337</v>
      </c>
      <c r="DN211">
        <v>1.6666666666666667</v>
      </c>
      <c r="DO211">
        <v>564.83333333333337</v>
      </c>
      <c r="DP211">
        <v>2.3333333333333335</v>
      </c>
      <c r="DQ211">
        <v>853.26315789473688</v>
      </c>
      <c r="DR211">
        <v>2.1222222222222222</v>
      </c>
      <c r="DS211">
        <v>908.08928571428567</v>
      </c>
      <c r="DT211" s="2"/>
      <c r="DV211" s="2" t="s">
        <v>208</v>
      </c>
      <c r="DW211">
        <v>248.16666666666666</v>
      </c>
      <c r="DX211">
        <v>241</v>
      </c>
      <c r="DY211">
        <v>141</v>
      </c>
      <c r="DZ211">
        <v>228.92307692307693</v>
      </c>
      <c r="EA211">
        <v>261.33333333333331</v>
      </c>
      <c r="EB211">
        <v>259.33333333333331</v>
      </c>
      <c r="EC211">
        <v>304.85714285714283</v>
      </c>
      <c r="ED211">
        <v>276.73684210526318</v>
      </c>
    </row>
    <row r="212" spans="1:134" x14ac:dyDescent="0.3">
      <c r="A212" s="2" t="s">
        <v>209</v>
      </c>
      <c r="B212">
        <v>4.5999999999999996</v>
      </c>
      <c r="C212">
        <v>1313.8</v>
      </c>
      <c r="D212">
        <v>5.75</v>
      </c>
      <c r="E212">
        <v>1657.875</v>
      </c>
      <c r="F212">
        <v>5.3</v>
      </c>
      <c r="G212">
        <v>1501.5</v>
      </c>
      <c r="H212">
        <v>5.1785714285714288</v>
      </c>
      <c r="I212">
        <v>1479.1428571428571</v>
      </c>
      <c r="J212">
        <v>6.1</v>
      </c>
      <c r="K212">
        <v>1558.1</v>
      </c>
      <c r="L212">
        <v>5.5</v>
      </c>
      <c r="M212">
        <v>1467.625</v>
      </c>
      <c r="N212">
        <v>4.7142857142857144</v>
      </c>
      <c r="O212">
        <v>1360.2857142857142</v>
      </c>
      <c r="P212">
        <v>5.52</v>
      </c>
      <c r="Q212">
        <v>1473.76</v>
      </c>
      <c r="R212">
        <v>5.3396226415094343</v>
      </c>
      <c r="S212">
        <v>1476.6037735849056</v>
      </c>
      <c r="T212">
        <v>2.8</v>
      </c>
      <c r="U212">
        <v>906</v>
      </c>
      <c r="V212">
        <v>1.375</v>
      </c>
      <c r="W212">
        <v>350.5</v>
      </c>
      <c r="X212">
        <v>1.7</v>
      </c>
      <c r="Y212">
        <v>632.25</v>
      </c>
      <c r="Z212">
        <v>2</v>
      </c>
      <c r="AA212">
        <v>654.9545454545455</v>
      </c>
      <c r="AB212">
        <v>1.7</v>
      </c>
      <c r="AC212">
        <v>472</v>
      </c>
      <c r="AD212">
        <v>1.25</v>
      </c>
      <c r="AE212">
        <v>652</v>
      </c>
      <c r="AF212">
        <v>2</v>
      </c>
      <c r="AG212">
        <v>641.14285714285711</v>
      </c>
      <c r="AH212">
        <v>1.64</v>
      </c>
      <c r="AI212">
        <v>576.20000000000005</v>
      </c>
      <c r="AJ212">
        <v>1.8301886792452831</v>
      </c>
      <c r="AK212">
        <v>617.45238095238096</v>
      </c>
      <c r="AL212">
        <v>3.5849056603773586</v>
      </c>
      <c r="AM212">
        <v>1096.7684210526315</v>
      </c>
      <c r="AN212">
        <v>2.7</v>
      </c>
      <c r="AO212">
        <v>821.6</v>
      </c>
      <c r="AP212">
        <v>2.875</v>
      </c>
      <c r="AQ212">
        <v>827.75</v>
      </c>
      <c r="AR212">
        <v>2.6</v>
      </c>
      <c r="AS212">
        <v>764.2</v>
      </c>
      <c r="AT212">
        <v>2.7142857142857144</v>
      </c>
      <c r="AU212">
        <v>802.85714285714289</v>
      </c>
      <c r="AV212">
        <v>2.9</v>
      </c>
      <c r="AW212">
        <v>800.1</v>
      </c>
      <c r="AX212">
        <v>2.75</v>
      </c>
      <c r="AY212">
        <v>781.75</v>
      </c>
      <c r="AZ212">
        <v>3.4285714285714284</v>
      </c>
      <c r="BA212">
        <v>879.14285714285711</v>
      </c>
      <c r="BB212">
        <v>3</v>
      </c>
      <c r="BC212">
        <v>816.36</v>
      </c>
      <c r="BD212">
        <v>2.8490566037735849</v>
      </c>
      <c r="BE212">
        <v>809.22641509433959</v>
      </c>
      <c r="BF212">
        <v>2.8490566037735849</v>
      </c>
      <c r="BG212">
        <v>809.22641509433959</v>
      </c>
      <c r="BH212">
        <v>3.3396226415094339</v>
      </c>
      <c r="BI212">
        <v>993.79729729729729</v>
      </c>
      <c r="BL212">
        <v>3.5</v>
      </c>
      <c r="BM212">
        <v>959</v>
      </c>
      <c r="BP212">
        <v>3.5</v>
      </c>
      <c r="BQ212">
        <v>959</v>
      </c>
      <c r="BT212">
        <v>7.5</v>
      </c>
      <c r="BU212">
        <v>1887.5</v>
      </c>
      <c r="BV212">
        <v>6</v>
      </c>
      <c r="BW212">
        <v>1794.3333333333333</v>
      </c>
      <c r="BX212">
        <v>6.6</v>
      </c>
      <c r="BY212">
        <v>1831.6</v>
      </c>
      <c r="BZ212">
        <v>5.7142857142857144</v>
      </c>
      <c r="CA212">
        <v>1582.2857142857142</v>
      </c>
      <c r="CD212">
        <v>3.5</v>
      </c>
      <c r="CE212">
        <v>816.5</v>
      </c>
      <c r="CH212">
        <v>3.5</v>
      </c>
      <c r="CI212">
        <v>816.5</v>
      </c>
      <c r="CL212">
        <v>0</v>
      </c>
      <c r="CN212">
        <v>1.3333333333333333</v>
      </c>
      <c r="CO212">
        <v>475</v>
      </c>
      <c r="CP212">
        <v>0.8</v>
      </c>
      <c r="CQ212">
        <v>475</v>
      </c>
      <c r="CR212">
        <v>1.5714285714285714</v>
      </c>
      <c r="CS212">
        <v>645.75</v>
      </c>
      <c r="CT212">
        <v>3.6428571428571428</v>
      </c>
      <c r="CU212">
        <v>1241.7272727272727</v>
      </c>
      <c r="CX212">
        <v>3</v>
      </c>
      <c r="CY212">
        <v>679.5</v>
      </c>
      <c r="DB212">
        <v>3</v>
      </c>
      <c r="DC212">
        <v>679.5</v>
      </c>
      <c r="DF212">
        <v>3</v>
      </c>
      <c r="DG212">
        <v>1081.5</v>
      </c>
      <c r="DH212">
        <v>4.333333333333333</v>
      </c>
      <c r="DI212">
        <v>1393.3333333333333</v>
      </c>
      <c r="DJ212">
        <v>3.8</v>
      </c>
      <c r="DK212">
        <v>1268.5999999999999</v>
      </c>
      <c r="DL212">
        <v>3.5714285714285716</v>
      </c>
      <c r="DM212">
        <v>1100.2857142857142</v>
      </c>
      <c r="DN212">
        <v>3.5714285714285716</v>
      </c>
      <c r="DO212">
        <v>1100.2857142857142</v>
      </c>
      <c r="DP212">
        <v>3.6190476190476191</v>
      </c>
      <c r="DQ212">
        <v>1186.7222222222222</v>
      </c>
      <c r="DR212">
        <v>3.3722222222222222</v>
      </c>
      <c r="DS212">
        <v>1014.7168674698795</v>
      </c>
      <c r="DT212" s="2"/>
      <c r="DV212" s="2" t="s">
        <v>209</v>
      </c>
      <c r="DW212">
        <v>256.875</v>
      </c>
      <c r="DX212">
        <v>375.6</v>
      </c>
      <c r="DY212">
        <v>337.42857142857144</v>
      </c>
      <c r="DZ212">
        <v>314.75</v>
      </c>
      <c r="EA212">
        <v>349.7</v>
      </c>
      <c r="EB212">
        <v>286.25</v>
      </c>
      <c r="EC212">
        <v>323.85714285714283</v>
      </c>
      <c r="ED212">
        <v>322.16000000000003</v>
      </c>
    </row>
    <row r="213" spans="1:134" x14ac:dyDescent="0.3">
      <c r="A213" s="2" t="s">
        <v>210</v>
      </c>
      <c r="B213">
        <v>3.25</v>
      </c>
      <c r="C213">
        <v>554.85714285714289</v>
      </c>
      <c r="D213">
        <v>2.25</v>
      </c>
      <c r="E213">
        <v>404.57142857142856</v>
      </c>
      <c r="F213">
        <v>2.9</v>
      </c>
      <c r="G213">
        <v>469.9</v>
      </c>
      <c r="H213">
        <v>2.8076923076923075</v>
      </c>
      <c r="I213">
        <v>475.625</v>
      </c>
      <c r="J213">
        <v>3.2</v>
      </c>
      <c r="K213">
        <v>472.2</v>
      </c>
      <c r="L213">
        <v>2.4444444444444446</v>
      </c>
      <c r="M213">
        <v>393</v>
      </c>
      <c r="N213">
        <v>3</v>
      </c>
      <c r="O213">
        <v>482.375</v>
      </c>
      <c r="P213">
        <v>2.8888888888888888</v>
      </c>
      <c r="Q213">
        <v>448.81481481481484</v>
      </c>
      <c r="R213">
        <v>2.8490566037735849</v>
      </c>
      <c r="S213">
        <v>461.43137254901961</v>
      </c>
      <c r="T213">
        <v>1</v>
      </c>
      <c r="U213">
        <v>303</v>
      </c>
      <c r="V213">
        <v>1.625</v>
      </c>
      <c r="W213">
        <v>379.83333333333331</v>
      </c>
      <c r="X213">
        <v>2.2000000000000002</v>
      </c>
      <c r="Y213">
        <v>367.22222222222223</v>
      </c>
      <c r="Z213">
        <v>1.6538461538461537</v>
      </c>
      <c r="AA213">
        <v>357.68421052631578</v>
      </c>
      <c r="AB213">
        <v>1.1000000000000001</v>
      </c>
      <c r="AC213">
        <v>289</v>
      </c>
      <c r="AD213">
        <v>1.8888888888888888</v>
      </c>
      <c r="AE213">
        <v>405.6</v>
      </c>
      <c r="AF213">
        <v>1.625</v>
      </c>
      <c r="AG213">
        <v>312.16666666666669</v>
      </c>
      <c r="AH213">
        <v>1.5185185185185186</v>
      </c>
      <c r="AI213">
        <v>331.47058823529414</v>
      </c>
      <c r="AJ213">
        <v>1.5849056603773586</v>
      </c>
      <c r="AK213">
        <v>345.30555555555554</v>
      </c>
      <c r="AL213">
        <v>2.2169811320754715</v>
      </c>
      <c r="AM213">
        <v>413.37931034482756</v>
      </c>
      <c r="AN213">
        <v>2.375</v>
      </c>
      <c r="AO213">
        <v>423.625</v>
      </c>
      <c r="AP213">
        <v>3.25</v>
      </c>
      <c r="AQ213">
        <v>476.125</v>
      </c>
      <c r="AR213">
        <v>2.9</v>
      </c>
      <c r="AS213">
        <v>462</v>
      </c>
      <c r="AT213">
        <v>2.8461538461538463</v>
      </c>
      <c r="AU213">
        <v>454.53846153846155</v>
      </c>
      <c r="AV213">
        <v>3.1</v>
      </c>
      <c r="AW213">
        <v>474.2</v>
      </c>
      <c r="AX213">
        <v>2.4444444444444446</v>
      </c>
      <c r="AY213">
        <v>410.55555555555554</v>
      </c>
      <c r="AZ213">
        <v>2.875</v>
      </c>
      <c r="BA213">
        <v>436.125</v>
      </c>
      <c r="BB213">
        <v>2.8148148148148149</v>
      </c>
      <c r="BC213">
        <v>441.7037037037037</v>
      </c>
      <c r="BD213">
        <v>2.8301886792452828</v>
      </c>
      <c r="BE213">
        <v>448</v>
      </c>
      <c r="BF213">
        <v>2.8301886792452828</v>
      </c>
      <c r="BG213">
        <v>448</v>
      </c>
      <c r="BH213">
        <v>2.4213836477987423</v>
      </c>
      <c r="BI213">
        <v>426.48571428571427</v>
      </c>
      <c r="BJ213">
        <v>3.5</v>
      </c>
      <c r="BK213">
        <v>554</v>
      </c>
      <c r="BL213">
        <v>1.5</v>
      </c>
      <c r="BM213">
        <v>208.5</v>
      </c>
      <c r="BP213">
        <v>2.5</v>
      </c>
      <c r="BQ213">
        <v>381.25</v>
      </c>
      <c r="BT213">
        <v>0</v>
      </c>
      <c r="BV213">
        <v>2</v>
      </c>
      <c r="BW213">
        <v>193</v>
      </c>
      <c r="BX213">
        <v>1.3333333333333333</v>
      </c>
      <c r="BY213">
        <v>193</v>
      </c>
      <c r="BZ213">
        <v>2</v>
      </c>
      <c r="CA213">
        <v>318.5</v>
      </c>
      <c r="CB213">
        <v>1.5</v>
      </c>
      <c r="CC213">
        <v>388</v>
      </c>
      <c r="CD213">
        <v>2</v>
      </c>
      <c r="CE213">
        <v>385.5</v>
      </c>
      <c r="CH213">
        <v>1.75</v>
      </c>
      <c r="CI213">
        <v>386.33333333333331</v>
      </c>
      <c r="CL213">
        <v>3</v>
      </c>
      <c r="CM213">
        <v>562</v>
      </c>
      <c r="CN213">
        <v>1</v>
      </c>
      <c r="CO213">
        <v>293</v>
      </c>
      <c r="CP213">
        <v>1.6666666666666667</v>
      </c>
      <c r="CQ213">
        <v>427.5</v>
      </c>
      <c r="CR213">
        <v>1.7142857142857142</v>
      </c>
      <c r="CS213">
        <v>402.8</v>
      </c>
      <c r="CT213">
        <v>1.8571428571428572</v>
      </c>
      <c r="CU213">
        <v>356.81818181818181</v>
      </c>
      <c r="CV213">
        <v>4</v>
      </c>
      <c r="CW213">
        <v>715.5</v>
      </c>
      <c r="CX213">
        <v>2.5</v>
      </c>
      <c r="CY213">
        <v>440</v>
      </c>
      <c r="DB213">
        <v>3.25</v>
      </c>
      <c r="DC213">
        <v>577.75</v>
      </c>
      <c r="DF213">
        <v>5</v>
      </c>
      <c r="DG213">
        <v>842</v>
      </c>
      <c r="DH213">
        <v>3.5</v>
      </c>
      <c r="DI213">
        <v>646.5</v>
      </c>
      <c r="DJ213">
        <v>4</v>
      </c>
      <c r="DK213">
        <v>711.66666666666663</v>
      </c>
      <c r="DL213">
        <v>3.5714285714285716</v>
      </c>
      <c r="DM213">
        <v>635.14285714285711</v>
      </c>
      <c r="DN213">
        <v>3.5714285714285716</v>
      </c>
      <c r="DO213">
        <v>635.14285714285711</v>
      </c>
      <c r="DP213">
        <v>2.4285714285714284</v>
      </c>
      <c r="DQ213">
        <v>465.05555555555554</v>
      </c>
      <c r="DR213">
        <v>2.4222222222222221</v>
      </c>
      <c r="DS213">
        <v>430.87974683544303</v>
      </c>
      <c r="DT213" s="2"/>
      <c r="DV213" s="2" t="s">
        <v>210</v>
      </c>
      <c r="DW213">
        <v>140.5</v>
      </c>
      <c r="DX213">
        <v>108.6</v>
      </c>
      <c r="DY213">
        <v>119.16666666666667</v>
      </c>
      <c r="DZ213">
        <v>123.58823529411765</v>
      </c>
      <c r="EA213">
        <v>151</v>
      </c>
      <c r="EB213">
        <v>142.77777777777777</v>
      </c>
      <c r="EC213">
        <v>153.125</v>
      </c>
      <c r="ED213">
        <v>148.88888888888889</v>
      </c>
    </row>
    <row r="214" spans="1:134" x14ac:dyDescent="0.3">
      <c r="A214" s="2" t="s">
        <v>211</v>
      </c>
      <c r="B214">
        <v>6.2</v>
      </c>
      <c r="C214">
        <v>1605.6</v>
      </c>
      <c r="D214">
        <v>4</v>
      </c>
      <c r="E214">
        <v>1440.125</v>
      </c>
      <c r="F214">
        <v>4.0999999999999996</v>
      </c>
      <c r="G214">
        <v>1378.4444444444443</v>
      </c>
      <c r="H214">
        <v>4.7666666666666666</v>
      </c>
      <c r="I214">
        <v>1480.851851851852</v>
      </c>
      <c r="J214">
        <v>4.7142857142857144</v>
      </c>
      <c r="K214">
        <v>1393.8571428571429</v>
      </c>
      <c r="L214">
        <v>5.8888888888888893</v>
      </c>
      <c r="M214">
        <v>1695.8888888888889</v>
      </c>
      <c r="N214">
        <v>3.8</v>
      </c>
      <c r="O214">
        <v>1153.5555555555557</v>
      </c>
      <c r="P214">
        <v>4.7692307692307692</v>
      </c>
      <c r="Q214">
        <v>1416.08</v>
      </c>
      <c r="R214">
        <v>4.7678571428571432</v>
      </c>
      <c r="S214">
        <v>1449.7115384615386</v>
      </c>
      <c r="T214">
        <v>2</v>
      </c>
      <c r="U214">
        <v>835.14285714285711</v>
      </c>
      <c r="V214">
        <v>2.8</v>
      </c>
      <c r="W214">
        <v>1264.8571428571429</v>
      </c>
      <c r="X214">
        <v>3.1</v>
      </c>
      <c r="Y214">
        <v>1036.6666666666667</v>
      </c>
      <c r="Z214">
        <v>2.6333333333333333</v>
      </c>
      <c r="AA214">
        <v>1044.7826086956522</v>
      </c>
      <c r="AB214">
        <v>2.7142857142857144</v>
      </c>
      <c r="AC214">
        <v>708.28571428571433</v>
      </c>
      <c r="AD214">
        <v>1.7777777777777777</v>
      </c>
      <c r="AE214">
        <v>532.16666666666663</v>
      </c>
      <c r="AF214">
        <v>3.2</v>
      </c>
      <c r="AG214">
        <v>1258.625</v>
      </c>
      <c r="AH214">
        <v>2.5769230769230771</v>
      </c>
      <c r="AI214">
        <v>867.61904761904759</v>
      </c>
      <c r="AJ214">
        <v>2.6071428571428572</v>
      </c>
      <c r="AK214">
        <v>960.22727272727275</v>
      </c>
      <c r="AL214">
        <v>3.6875</v>
      </c>
      <c r="AM214">
        <v>1225.3645833333333</v>
      </c>
      <c r="AN214">
        <v>2.2999999999999998</v>
      </c>
      <c r="AO214">
        <v>845.22222222222217</v>
      </c>
      <c r="AP214">
        <v>2.2999999999999998</v>
      </c>
      <c r="AQ214">
        <v>695.6</v>
      </c>
      <c r="AR214">
        <v>2.2999999999999998</v>
      </c>
      <c r="AS214">
        <v>690.2</v>
      </c>
      <c r="AT214">
        <v>2.2999999999999998</v>
      </c>
      <c r="AU214">
        <v>740.17241379310349</v>
      </c>
      <c r="AV214">
        <v>2.7142857142857144</v>
      </c>
      <c r="AW214">
        <v>704.42857142857144</v>
      </c>
      <c r="AX214">
        <v>2.1111111111111112</v>
      </c>
      <c r="AY214">
        <v>756.71428571428567</v>
      </c>
      <c r="AZ214">
        <v>2.4</v>
      </c>
      <c r="BA214">
        <v>769.11111111111109</v>
      </c>
      <c r="BB214">
        <v>2.3846153846153846</v>
      </c>
      <c r="BC214">
        <v>745.6521739130435</v>
      </c>
      <c r="BD214">
        <v>2.3392857142857144</v>
      </c>
      <c r="BE214">
        <v>742.59615384615381</v>
      </c>
      <c r="BF214">
        <v>2.3392857142857144</v>
      </c>
      <c r="BG214">
        <v>742.59615384615381</v>
      </c>
      <c r="BH214">
        <v>3.2380952380952381</v>
      </c>
      <c r="BI214">
        <v>1055.7432432432433</v>
      </c>
      <c r="BR214">
        <v>5</v>
      </c>
      <c r="BS214">
        <v>1463</v>
      </c>
      <c r="BT214">
        <v>3</v>
      </c>
      <c r="BU214">
        <v>757</v>
      </c>
      <c r="BX214">
        <v>4.5</v>
      </c>
      <c r="BY214">
        <v>1286.5</v>
      </c>
      <c r="BZ214">
        <v>4.5</v>
      </c>
      <c r="CA214">
        <v>1286.5</v>
      </c>
      <c r="CJ214">
        <v>2.6666666666666665</v>
      </c>
      <c r="CK214">
        <v>1081</v>
      </c>
      <c r="CL214">
        <v>4</v>
      </c>
      <c r="CM214">
        <v>1537</v>
      </c>
      <c r="CP214">
        <v>3</v>
      </c>
      <c r="CQ214">
        <v>1233</v>
      </c>
      <c r="CR214">
        <v>3</v>
      </c>
      <c r="CS214">
        <v>1233</v>
      </c>
      <c r="CT214">
        <v>3.75</v>
      </c>
      <c r="CU214">
        <v>1263.5714285714287</v>
      </c>
      <c r="DD214">
        <v>2.6666666666666665</v>
      </c>
      <c r="DE214">
        <v>892.33333333333337</v>
      </c>
      <c r="DF214">
        <v>4</v>
      </c>
      <c r="DG214">
        <v>1378</v>
      </c>
      <c r="DJ214">
        <v>3</v>
      </c>
      <c r="DK214">
        <v>1013.75</v>
      </c>
      <c r="DL214">
        <v>3</v>
      </c>
      <c r="DM214">
        <v>1013.75</v>
      </c>
      <c r="DN214">
        <v>3</v>
      </c>
      <c r="DO214">
        <v>1013.75</v>
      </c>
      <c r="DP214">
        <v>3.5</v>
      </c>
      <c r="DQ214">
        <v>1172.7272727272727</v>
      </c>
      <c r="DR214">
        <v>3.2555555555555555</v>
      </c>
      <c r="DS214">
        <v>1063.8364779874214</v>
      </c>
      <c r="DT214" s="2"/>
      <c r="DV214" s="2" t="s">
        <v>211</v>
      </c>
      <c r="DW214">
        <v>249.42857142857142</v>
      </c>
      <c r="DX214">
        <v>199.16666666666666</v>
      </c>
      <c r="DY214">
        <v>313.125</v>
      </c>
      <c r="DZ214">
        <v>259.33333333333331</v>
      </c>
      <c r="EA214">
        <v>348</v>
      </c>
      <c r="EB214">
        <v>299.88888888888891</v>
      </c>
      <c r="EC214">
        <v>352.55555555555554</v>
      </c>
      <c r="ED214">
        <v>332.32</v>
      </c>
    </row>
    <row r="215" spans="1:134" x14ac:dyDescent="0.3">
      <c r="A215" s="2" t="s">
        <v>212</v>
      </c>
      <c r="J215">
        <v>0.75</v>
      </c>
      <c r="K215">
        <v>237.75</v>
      </c>
      <c r="L215">
        <v>1.7142857142857142</v>
      </c>
      <c r="M215">
        <v>426</v>
      </c>
      <c r="N215">
        <v>0.5</v>
      </c>
      <c r="O215">
        <v>270.5</v>
      </c>
      <c r="P215">
        <v>0.95652173913043481</v>
      </c>
      <c r="Q215">
        <v>307.77777777777777</v>
      </c>
      <c r="R215">
        <v>0.95652173913043481</v>
      </c>
      <c r="S215">
        <v>307.77777777777777</v>
      </c>
      <c r="AB215">
        <v>1</v>
      </c>
      <c r="AC215">
        <v>195.4</v>
      </c>
      <c r="AD215">
        <v>0.8571428571428571</v>
      </c>
      <c r="AE215">
        <v>296.5</v>
      </c>
      <c r="AF215">
        <v>1.375</v>
      </c>
      <c r="AG215">
        <v>507.75</v>
      </c>
      <c r="AH215">
        <v>1.0869565217391304</v>
      </c>
      <c r="AI215">
        <v>322.61538461538464</v>
      </c>
      <c r="AJ215">
        <v>1.0869565217391304</v>
      </c>
      <c r="AK215">
        <v>322.61538461538464</v>
      </c>
      <c r="AL215">
        <v>1.0217391304347827</v>
      </c>
      <c r="AM215">
        <v>316.54545454545456</v>
      </c>
      <c r="AV215">
        <v>0.25</v>
      </c>
      <c r="AW215">
        <v>157</v>
      </c>
      <c r="AX215">
        <v>1</v>
      </c>
      <c r="AY215">
        <v>267.33333333333331</v>
      </c>
      <c r="AZ215">
        <v>1.375</v>
      </c>
      <c r="BA215">
        <v>436</v>
      </c>
      <c r="BB215">
        <v>0.86956521739130432</v>
      </c>
      <c r="BC215">
        <v>317.77777777777777</v>
      </c>
      <c r="BD215">
        <v>0.86956521739130432</v>
      </c>
      <c r="BE215">
        <v>317.77777777777777</v>
      </c>
      <c r="BF215">
        <v>0.86956521739130432</v>
      </c>
      <c r="BG215">
        <v>317.77777777777777</v>
      </c>
      <c r="BH215">
        <v>0.97101449275362317</v>
      </c>
      <c r="BI215">
        <v>316.90322580645159</v>
      </c>
      <c r="BJ215">
        <v>0.9</v>
      </c>
      <c r="BK215">
        <v>286</v>
      </c>
      <c r="BL215">
        <v>1.3</v>
      </c>
      <c r="BM215">
        <v>282.33333333333331</v>
      </c>
      <c r="BN215">
        <v>1.9</v>
      </c>
      <c r="BO215">
        <v>378.71428571428572</v>
      </c>
      <c r="BP215">
        <v>1.3666666666666667</v>
      </c>
      <c r="BQ215">
        <v>320.83333333333331</v>
      </c>
      <c r="BR215">
        <v>2</v>
      </c>
      <c r="BS215">
        <v>535</v>
      </c>
      <c r="BT215">
        <v>2</v>
      </c>
      <c r="BU215">
        <v>559.5</v>
      </c>
      <c r="BV215">
        <v>2</v>
      </c>
      <c r="BW215">
        <v>266</v>
      </c>
      <c r="BX215">
        <v>2</v>
      </c>
      <c r="BY215">
        <v>437.2</v>
      </c>
      <c r="BZ215">
        <v>1.4864864864864864</v>
      </c>
      <c r="CA215">
        <v>346.13043478260869</v>
      </c>
      <c r="CB215">
        <v>0.8</v>
      </c>
      <c r="CC215">
        <v>158.33333333333334</v>
      </c>
      <c r="CD215">
        <v>1.6</v>
      </c>
      <c r="CE215">
        <v>419.33333333333331</v>
      </c>
      <c r="CF215">
        <v>0.7</v>
      </c>
      <c r="CG215">
        <v>216.25</v>
      </c>
      <c r="CH215">
        <v>1.0333333333333334</v>
      </c>
      <c r="CI215">
        <v>270.6875</v>
      </c>
      <c r="CJ215">
        <v>1.5</v>
      </c>
      <c r="CK215">
        <v>385</v>
      </c>
      <c r="CL215">
        <v>1.3333333333333333</v>
      </c>
      <c r="CM215">
        <v>224.33333333333334</v>
      </c>
      <c r="CN215">
        <v>1</v>
      </c>
      <c r="CO215">
        <v>97</v>
      </c>
      <c r="CP215">
        <v>1.2857142857142858</v>
      </c>
      <c r="CQ215">
        <v>208.66666666666666</v>
      </c>
      <c r="CR215">
        <v>1.0810810810810811</v>
      </c>
      <c r="CS215">
        <v>253.77272727272728</v>
      </c>
      <c r="CT215">
        <v>1.2837837837837838</v>
      </c>
      <c r="CU215">
        <v>300.97777777777776</v>
      </c>
      <c r="CV215">
        <v>1.1000000000000001</v>
      </c>
      <c r="CW215">
        <v>196.57142857142858</v>
      </c>
      <c r="CX215">
        <v>0.9</v>
      </c>
      <c r="CY215">
        <v>349.4</v>
      </c>
      <c r="CZ215">
        <v>0.6</v>
      </c>
      <c r="DA215">
        <v>197.5</v>
      </c>
      <c r="DB215">
        <v>0.8666666666666667</v>
      </c>
      <c r="DC215">
        <v>244.5625</v>
      </c>
      <c r="DD215">
        <v>4.5</v>
      </c>
      <c r="DE215">
        <v>1041.5</v>
      </c>
      <c r="DF215">
        <v>0.66666666666666663</v>
      </c>
      <c r="DG215">
        <v>487</v>
      </c>
      <c r="DH215">
        <v>1</v>
      </c>
      <c r="DI215">
        <v>206</v>
      </c>
      <c r="DJ215">
        <v>1.8571428571428572</v>
      </c>
      <c r="DK215">
        <v>694</v>
      </c>
      <c r="DL215">
        <v>1.0540540540540539</v>
      </c>
      <c r="DM215">
        <v>334.45</v>
      </c>
      <c r="DN215">
        <v>1.0540540540540539</v>
      </c>
      <c r="DO215">
        <v>334.45</v>
      </c>
      <c r="DP215">
        <v>1.2072072072072073</v>
      </c>
      <c r="DQ215">
        <v>311.27692307692308</v>
      </c>
      <c r="DR215">
        <v>1.1166666666666667</v>
      </c>
      <c r="DS215">
        <v>313.09375</v>
      </c>
      <c r="DT215" s="2"/>
      <c r="DV215" s="2" t="s">
        <v>212</v>
      </c>
      <c r="DW215">
        <v>103.6</v>
      </c>
      <c r="DX215">
        <v>175.25</v>
      </c>
      <c r="DY215">
        <v>195.75</v>
      </c>
      <c r="DZ215">
        <v>154</v>
      </c>
      <c r="EA215">
        <v>153.25</v>
      </c>
      <c r="EB215">
        <v>101.33333333333333</v>
      </c>
      <c r="EC215">
        <v>112</v>
      </c>
      <c r="ED215">
        <v>126.77777777777777</v>
      </c>
    </row>
    <row r="216" spans="1:134" x14ac:dyDescent="0.3">
      <c r="A216" s="2" t="s">
        <v>213</v>
      </c>
      <c r="B216">
        <v>4.0999999999999996</v>
      </c>
      <c r="C216">
        <v>1158.8888888888889</v>
      </c>
      <c r="D216">
        <v>4.1111111111111107</v>
      </c>
      <c r="E216">
        <v>1323.8571428571429</v>
      </c>
      <c r="F216">
        <v>5</v>
      </c>
      <c r="G216">
        <v>1407.8888888888889</v>
      </c>
      <c r="H216">
        <v>4.4137931034482758</v>
      </c>
      <c r="I216">
        <v>1294.72</v>
      </c>
      <c r="J216">
        <v>4.666666666666667</v>
      </c>
      <c r="K216">
        <v>1134.3333333333333</v>
      </c>
      <c r="L216">
        <v>2.7777777777777777</v>
      </c>
      <c r="M216">
        <v>801.14285714285711</v>
      </c>
      <c r="N216">
        <v>2.875</v>
      </c>
      <c r="O216">
        <v>1098</v>
      </c>
      <c r="P216">
        <v>3.4615384615384617</v>
      </c>
      <c r="Q216">
        <v>1014.6190476190476</v>
      </c>
      <c r="R216">
        <v>3.9636363636363638</v>
      </c>
      <c r="S216">
        <v>1166.8478260869565</v>
      </c>
      <c r="T216">
        <v>3</v>
      </c>
      <c r="U216">
        <v>1060.8571428571429</v>
      </c>
      <c r="V216">
        <v>2.6666666666666665</v>
      </c>
      <c r="W216">
        <v>1061.8333333333333</v>
      </c>
      <c r="X216">
        <v>3</v>
      </c>
      <c r="Y216">
        <v>954.57142857142856</v>
      </c>
      <c r="Z216">
        <v>2.896551724137931</v>
      </c>
      <c r="AA216">
        <v>1023.95</v>
      </c>
      <c r="AB216">
        <v>3.1111111111111112</v>
      </c>
      <c r="AC216">
        <v>931.75</v>
      </c>
      <c r="AD216">
        <v>4.2222222222222223</v>
      </c>
      <c r="AE216">
        <v>1070.5714285714287</v>
      </c>
      <c r="AF216">
        <v>3</v>
      </c>
      <c r="AG216">
        <v>944.66666666666663</v>
      </c>
      <c r="AH216">
        <v>3.4615384615384617</v>
      </c>
      <c r="AI216">
        <v>981.71428571428567</v>
      </c>
      <c r="AJ216">
        <v>3.1636363636363636</v>
      </c>
      <c r="AK216">
        <v>1002.3170731707318</v>
      </c>
      <c r="AL216">
        <v>3.5636363636363635</v>
      </c>
      <c r="AM216">
        <v>1089.3103448275863</v>
      </c>
      <c r="AN216">
        <v>2.2999999999999998</v>
      </c>
      <c r="AO216">
        <v>719.625</v>
      </c>
      <c r="AP216">
        <v>2.8888888888888888</v>
      </c>
      <c r="AQ216">
        <v>888</v>
      </c>
      <c r="AR216">
        <v>3.4</v>
      </c>
      <c r="AS216">
        <v>760.1</v>
      </c>
      <c r="AT216">
        <v>2.8620689655172415</v>
      </c>
      <c r="AU216">
        <v>782.96</v>
      </c>
      <c r="AV216">
        <v>2.8888888888888888</v>
      </c>
      <c r="AW216">
        <v>763.625</v>
      </c>
      <c r="AX216">
        <v>2.7777777777777777</v>
      </c>
      <c r="AY216">
        <v>977.83333333333337</v>
      </c>
      <c r="AZ216">
        <v>1.75</v>
      </c>
      <c r="BA216">
        <v>620</v>
      </c>
      <c r="BB216">
        <v>2.5</v>
      </c>
      <c r="BC216">
        <v>793.47368421052636</v>
      </c>
      <c r="BD216">
        <v>2.6909090909090909</v>
      </c>
      <c r="BE216">
        <v>787.5</v>
      </c>
      <c r="BF216">
        <v>2.6909090909090909</v>
      </c>
      <c r="BG216">
        <v>787.5</v>
      </c>
      <c r="BH216">
        <v>3.2727272727272729</v>
      </c>
      <c r="BI216">
        <v>987.93893129770993</v>
      </c>
      <c r="BL216">
        <v>7</v>
      </c>
      <c r="BM216">
        <v>1074</v>
      </c>
      <c r="BP216">
        <v>7</v>
      </c>
      <c r="BQ216">
        <v>1074</v>
      </c>
      <c r="BR216">
        <v>10</v>
      </c>
      <c r="BS216">
        <v>1866</v>
      </c>
      <c r="BT216">
        <v>0</v>
      </c>
      <c r="BV216">
        <v>4.5</v>
      </c>
      <c r="BW216">
        <v>1140</v>
      </c>
      <c r="BX216">
        <v>4.75</v>
      </c>
      <c r="BY216">
        <v>1382</v>
      </c>
      <c r="BZ216">
        <v>5.2</v>
      </c>
      <c r="CA216">
        <v>1305</v>
      </c>
      <c r="CD216">
        <v>2</v>
      </c>
      <c r="CE216">
        <v>319</v>
      </c>
      <c r="CH216">
        <v>2</v>
      </c>
      <c r="CI216">
        <v>319</v>
      </c>
      <c r="CJ216">
        <v>0</v>
      </c>
      <c r="CL216">
        <v>6</v>
      </c>
      <c r="CM216">
        <v>1284</v>
      </c>
      <c r="CN216">
        <v>4.5</v>
      </c>
      <c r="CO216">
        <v>788</v>
      </c>
      <c r="CP216">
        <v>3.75</v>
      </c>
      <c r="CQ216">
        <v>953.33333333333337</v>
      </c>
      <c r="CR216">
        <v>3.4</v>
      </c>
      <c r="CS216">
        <v>794.75</v>
      </c>
      <c r="CT216">
        <v>4.3</v>
      </c>
      <c r="CU216">
        <v>1049.875</v>
      </c>
      <c r="CX216">
        <v>3</v>
      </c>
      <c r="CY216">
        <v>661</v>
      </c>
      <c r="DB216">
        <v>3</v>
      </c>
      <c r="DC216">
        <v>661</v>
      </c>
      <c r="DD216">
        <v>2</v>
      </c>
      <c r="DE216">
        <v>576</v>
      </c>
      <c r="DF216">
        <v>5</v>
      </c>
      <c r="DG216">
        <v>904</v>
      </c>
      <c r="DH216">
        <v>4</v>
      </c>
      <c r="DI216">
        <v>949.5</v>
      </c>
      <c r="DJ216">
        <v>3.75</v>
      </c>
      <c r="DK216">
        <v>844.75</v>
      </c>
      <c r="DL216">
        <v>3.6</v>
      </c>
      <c r="DM216">
        <v>808</v>
      </c>
      <c r="DN216">
        <v>3.6</v>
      </c>
      <c r="DO216">
        <v>808</v>
      </c>
      <c r="DP216">
        <v>4.0666666666666664</v>
      </c>
      <c r="DQ216">
        <v>956.84615384615381</v>
      </c>
      <c r="DR216">
        <v>3.338888888888889</v>
      </c>
      <c r="DS216">
        <v>985.13194444444446</v>
      </c>
      <c r="DT216" s="2"/>
      <c r="DV216" s="2" t="s">
        <v>213</v>
      </c>
      <c r="DW216">
        <v>293.875</v>
      </c>
      <c r="DX216">
        <v>201.71428571428572</v>
      </c>
      <c r="DY216">
        <v>256.66666666666669</v>
      </c>
      <c r="DZ216">
        <v>252.52380952380952</v>
      </c>
      <c r="EA216">
        <v>237.77777777777777</v>
      </c>
      <c r="EB216">
        <v>260.85714285714283</v>
      </c>
      <c r="EC216">
        <v>297.2</v>
      </c>
      <c r="ED216">
        <v>259.61904761904759</v>
      </c>
    </row>
    <row r="217" spans="1:134" x14ac:dyDescent="0.3">
      <c r="A217" s="2" t="s">
        <v>214</v>
      </c>
      <c r="B217">
        <v>3.7</v>
      </c>
      <c r="C217">
        <v>1190.5</v>
      </c>
      <c r="D217">
        <v>2.6666666666666665</v>
      </c>
      <c r="E217">
        <v>747.42857142857144</v>
      </c>
      <c r="F217">
        <v>2.4444444444444446</v>
      </c>
      <c r="G217">
        <v>1132.4000000000001</v>
      </c>
      <c r="H217">
        <v>2.9642857142857144</v>
      </c>
      <c r="I217">
        <v>1020.9</v>
      </c>
      <c r="J217">
        <v>1.4444444444444444</v>
      </c>
      <c r="K217">
        <v>1236.6666666666667</v>
      </c>
      <c r="L217">
        <v>3.6666666666666665</v>
      </c>
      <c r="M217">
        <v>1266.1428571428571</v>
      </c>
      <c r="N217">
        <v>3.6</v>
      </c>
      <c r="O217">
        <v>1128.375</v>
      </c>
      <c r="P217">
        <v>2.9285714285714284</v>
      </c>
      <c r="Q217">
        <v>1200</v>
      </c>
      <c r="R217">
        <v>2.9464285714285716</v>
      </c>
      <c r="S217">
        <v>1105.7368421052631</v>
      </c>
      <c r="T217">
        <v>2</v>
      </c>
      <c r="U217">
        <v>787</v>
      </c>
      <c r="V217">
        <v>2.4444444444444446</v>
      </c>
      <c r="W217">
        <v>740.57142857142856</v>
      </c>
      <c r="X217">
        <v>1.1111111111111112</v>
      </c>
      <c r="Y217">
        <v>574.5</v>
      </c>
      <c r="Z217">
        <v>1.8571428571428572</v>
      </c>
      <c r="AA217">
        <v>717.88235294117646</v>
      </c>
      <c r="AB217">
        <v>1.4444444444444444</v>
      </c>
      <c r="AC217">
        <v>654</v>
      </c>
      <c r="AD217">
        <v>1.2222222222222223</v>
      </c>
      <c r="AE217">
        <v>479.33333333333331</v>
      </c>
      <c r="AF217">
        <v>1.6</v>
      </c>
      <c r="AG217">
        <v>498</v>
      </c>
      <c r="AH217">
        <v>1.4285714285714286</v>
      </c>
      <c r="AI217">
        <v>533.15789473684208</v>
      </c>
      <c r="AJ217">
        <v>1.6428571428571428</v>
      </c>
      <c r="AK217">
        <v>620.38888888888891</v>
      </c>
      <c r="AL217">
        <v>2.2946428571428572</v>
      </c>
      <c r="AM217">
        <v>869.62162162162167</v>
      </c>
      <c r="AN217">
        <v>1.6</v>
      </c>
      <c r="AO217">
        <v>731.16666666666663</v>
      </c>
      <c r="AP217">
        <v>1.8888888888888888</v>
      </c>
      <c r="AQ217">
        <v>562.71428571428567</v>
      </c>
      <c r="AR217">
        <v>1.3333333333333333</v>
      </c>
      <c r="AS217">
        <v>723</v>
      </c>
      <c r="AT217">
        <v>1.6071428571428572</v>
      </c>
      <c r="AU217">
        <v>663.38888888888891</v>
      </c>
      <c r="AV217">
        <v>0.88888888888888884</v>
      </c>
      <c r="AW217">
        <v>443.5</v>
      </c>
      <c r="AX217">
        <v>1.7777777777777777</v>
      </c>
      <c r="AY217">
        <v>746</v>
      </c>
      <c r="AZ217">
        <v>1.9</v>
      </c>
      <c r="BA217">
        <v>634.14285714285711</v>
      </c>
      <c r="BB217">
        <v>1.5357142857142858</v>
      </c>
      <c r="BC217">
        <v>628.76470588235293</v>
      </c>
      <c r="BD217">
        <v>1.5714285714285714</v>
      </c>
      <c r="BE217">
        <v>646.57142857142856</v>
      </c>
      <c r="BF217">
        <v>1.5714285714285714</v>
      </c>
      <c r="BG217">
        <v>646.57142857142856</v>
      </c>
      <c r="BH217">
        <v>2.0535714285714284</v>
      </c>
      <c r="BI217">
        <v>798</v>
      </c>
      <c r="BL217">
        <v>5</v>
      </c>
      <c r="BM217">
        <v>1157</v>
      </c>
      <c r="BN217">
        <v>1</v>
      </c>
      <c r="BO217">
        <v>108</v>
      </c>
      <c r="BP217">
        <v>3</v>
      </c>
      <c r="BQ217">
        <v>632.5</v>
      </c>
      <c r="BR217">
        <v>5</v>
      </c>
      <c r="BS217">
        <v>1667</v>
      </c>
      <c r="BT217">
        <v>4</v>
      </c>
      <c r="BU217">
        <v>962</v>
      </c>
      <c r="BX217">
        <v>4.5</v>
      </c>
      <c r="BY217">
        <v>1314.5</v>
      </c>
      <c r="BZ217">
        <v>3.75</v>
      </c>
      <c r="CA217">
        <v>973.5</v>
      </c>
      <c r="CD217">
        <v>1</v>
      </c>
      <c r="CE217">
        <v>224</v>
      </c>
      <c r="CF217">
        <v>0</v>
      </c>
      <c r="CH217">
        <v>0.5</v>
      </c>
      <c r="CI217">
        <v>224</v>
      </c>
      <c r="CJ217">
        <v>2</v>
      </c>
      <c r="CK217">
        <v>550</v>
      </c>
      <c r="CL217">
        <v>2</v>
      </c>
      <c r="CM217">
        <v>356</v>
      </c>
      <c r="CP217">
        <v>2</v>
      </c>
      <c r="CQ217">
        <v>453</v>
      </c>
      <c r="CR217">
        <v>1.25</v>
      </c>
      <c r="CS217">
        <v>376.66666666666669</v>
      </c>
      <c r="CT217">
        <v>2.5</v>
      </c>
      <c r="CU217">
        <v>717.71428571428567</v>
      </c>
      <c r="CX217">
        <v>2</v>
      </c>
      <c r="CY217">
        <v>347</v>
      </c>
      <c r="CZ217">
        <v>8</v>
      </c>
      <c r="DA217">
        <v>1460</v>
      </c>
      <c r="DB217">
        <v>5</v>
      </c>
      <c r="DC217">
        <v>903.5</v>
      </c>
      <c r="DD217">
        <v>1</v>
      </c>
      <c r="DE217">
        <v>386</v>
      </c>
      <c r="DF217">
        <v>1</v>
      </c>
      <c r="DG217">
        <v>364</v>
      </c>
      <c r="DJ217">
        <v>1</v>
      </c>
      <c r="DK217">
        <v>375</v>
      </c>
      <c r="DL217">
        <v>3</v>
      </c>
      <c r="DM217">
        <v>639.25</v>
      </c>
      <c r="DN217">
        <v>3</v>
      </c>
      <c r="DO217">
        <v>639.25</v>
      </c>
      <c r="DP217">
        <v>2.6666666666666665</v>
      </c>
      <c r="DQ217">
        <v>689.18181818181813</v>
      </c>
      <c r="DR217">
        <v>2.0944444444444446</v>
      </c>
      <c r="DS217">
        <v>788.02499999999998</v>
      </c>
      <c r="DT217" s="2"/>
      <c r="DV217" s="2" t="s">
        <v>214</v>
      </c>
      <c r="DW217">
        <v>239</v>
      </c>
      <c r="DX217">
        <v>239.33333333333334</v>
      </c>
      <c r="DY217">
        <v>233</v>
      </c>
      <c r="DZ217">
        <v>236.57894736842104</v>
      </c>
      <c r="EA217">
        <v>306.66666666666669</v>
      </c>
      <c r="EB217">
        <v>266.85714285714283</v>
      </c>
      <c r="EC217">
        <v>242.25</v>
      </c>
      <c r="ED217">
        <v>262.55555555555554</v>
      </c>
    </row>
    <row r="218" spans="1:134" x14ac:dyDescent="0.3">
      <c r="A218" s="2" t="s">
        <v>215</v>
      </c>
      <c r="B218">
        <v>3.1111111111111112</v>
      </c>
      <c r="C218">
        <v>1239.7142857142858</v>
      </c>
      <c r="D218">
        <v>1.7</v>
      </c>
      <c r="E218">
        <v>1014</v>
      </c>
      <c r="F218">
        <v>1.5</v>
      </c>
      <c r="G218">
        <v>813.4</v>
      </c>
      <c r="H218">
        <v>2.0689655172413794</v>
      </c>
      <c r="I218">
        <v>1047.9411764705883</v>
      </c>
      <c r="J218">
        <v>3.8</v>
      </c>
      <c r="K218">
        <v>1122.7</v>
      </c>
      <c r="L218">
        <v>2.1</v>
      </c>
      <c r="M218">
        <v>1353</v>
      </c>
      <c r="N218">
        <v>2.375</v>
      </c>
      <c r="O218">
        <v>953.33333333333337</v>
      </c>
      <c r="P218">
        <v>2.7857142857142856</v>
      </c>
      <c r="Q218">
        <v>1129.1428571428571</v>
      </c>
      <c r="R218">
        <v>2.4210526315789473</v>
      </c>
      <c r="S218">
        <v>1092.8157894736842</v>
      </c>
      <c r="T218">
        <v>1.8888888888888888</v>
      </c>
      <c r="U218">
        <v>809.14285714285711</v>
      </c>
      <c r="V218">
        <v>1.7</v>
      </c>
      <c r="W218">
        <v>659.57142857142856</v>
      </c>
      <c r="X218">
        <v>1.8</v>
      </c>
      <c r="Y218">
        <v>1282.25</v>
      </c>
      <c r="Z218">
        <v>1.7931034482758621</v>
      </c>
      <c r="AA218">
        <v>856.11111111111109</v>
      </c>
      <c r="AB218">
        <v>1.7</v>
      </c>
      <c r="AC218">
        <v>878.83333333333337</v>
      </c>
      <c r="AD218">
        <v>2.2999999999999998</v>
      </c>
      <c r="AE218">
        <v>973.42857142857144</v>
      </c>
      <c r="AF218">
        <v>1.75</v>
      </c>
      <c r="AG218">
        <v>1115.75</v>
      </c>
      <c r="AH218">
        <v>1.9285714285714286</v>
      </c>
      <c r="AI218">
        <v>973.52941176470586</v>
      </c>
      <c r="AJ218">
        <v>1.8596491228070176</v>
      </c>
      <c r="AK218">
        <v>913.14285714285711</v>
      </c>
      <c r="AL218">
        <v>2.1403508771929824</v>
      </c>
      <c r="AM218">
        <v>1006.6712328767123</v>
      </c>
      <c r="AN218">
        <v>1.3333333333333333</v>
      </c>
      <c r="AO218">
        <v>634.4</v>
      </c>
      <c r="AP218">
        <v>1.5</v>
      </c>
      <c r="AQ218">
        <v>837.8</v>
      </c>
      <c r="AR218">
        <v>1.2</v>
      </c>
      <c r="AS218">
        <v>746.6</v>
      </c>
      <c r="AT218">
        <v>1.3448275862068966</v>
      </c>
      <c r="AU218">
        <v>739.6</v>
      </c>
      <c r="AV218">
        <v>1.6</v>
      </c>
      <c r="AW218">
        <v>532.5</v>
      </c>
      <c r="AX218">
        <v>1.2</v>
      </c>
      <c r="AY218">
        <v>504.28571428571428</v>
      </c>
      <c r="AZ218">
        <v>1.5</v>
      </c>
      <c r="BA218">
        <v>637.79999999999995</v>
      </c>
      <c r="BB218">
        <v>1.4285714285714286</v>
      </c>
      <c r="BC218">
        <v>548.95000000000005</v>
      </c>
      <c r="BD218">
        <v>1.3859649122807018</v>
      </c>
      <c r="BE218">
        <v>630.65714285714284</v>
      </c>
      <c r="BF218">
        <v>1.3859649122807018</v>
      </c>
      <c r="BG218">
        <v>630.65714285714284</v>
      </c>
      <c r="BH218">
        <v>1.8888888888888888</v>
      </c>
      <c r="BI218">
        <v>884.81481481481478</v>
      </c>
      <c r="BJ218">
        <v>0</v>
      </c>
      <c r="BP218">
        <v>0</v>
      </c>
      <c r="BV218">
        <v>3.5</v>
      </c>
      <c r="BW218">
        <v>2343</v>
      </c>
      <c r="BX218">
        <v>3.5</v>
      </c>
      <c r="BY218">
        <v>2343</v>
      </c>
      <c r="BZ218">
        <v>2.3333333333333335</v>
      </c>
      <c r="CA218">
        <v>2343</v>
      </c>
      <c r="CB218">
        <v>0</v>
      </c>
      <c r="CH218">
        <v>0</v>
      </c>
      <c r="CN218">
        <v>2</v>
      </c>
      <c r="CO218">
        <v>915</v>
      </c>
      <c r="CP218">
        <v>2</v>
      </c>
      <c r="CQ218">
        <v>915</v>
      </c>
      <c r="CR218">
        <v>1.3333333333333333</v>
      </c>
      <c r="CS218">
        <v>915</v>
      </c>
      <c r="CT218">
        <v>1.8333333333333333</v>
      </c>
      <c r="CU218">
        <v>1629</v>
      </c>
      <c r="CV218">
        <v>0</v>
      </c>
      <c r="DB218">
        <v>0</v>
      </c>
      <c r="DH218">
        <v>3</v>
      </c>
      <c r="DI218">
        <v>1834</v>
      </c>
      <c r="DJ218">
        <v>3</v>
      </c>
      <c r="DK218">
        <v>1834</v>
      </c>
      <c r="DL218">
        <v>2</v>
      </c>
      <c r="DM218">
        <v>1834</v>
      </c>
      <c r="DN218">
        <v>2</v>
      </c>
      <c r="DO218">
        <v>1834</v>
      </c>
      <c r="DP218">
        <v>1.8888888888888888</v>
      </c>
      <c r="DQ218">
        <v>1697.3333333333333</v>
      </c>
      <c r="DR218">
        <v>1.8888888888888888</v>
      </c>
      <c r="DS218">
        <v>906.77477477477476</v>
      </c>
      <c r="DT218" s="2"/>
      <c r="DV218" s="2" t="s">
        <v>215</v>
      </c>
      <c r="DW218">
        <v>335.66666666666669</v>
      </c>
      <c r="DX218">
        <v>287</v>
      </c>
      <c r="DY218">
        <v>377</v>
      </c>
      <c r="DZ218">
        <v>325.35294117647061</v>
      </c>
      <c r="EA218">
        <v>276.3</v>
      </c>
      <c r="EB218">
        <v>355.8</v>
      </c>
      <c r="EC218">
        <v>308.83333333333331</v>
      </c>
      <c r="ED218">
        <v>304.52380952380952</v>
      </c>
    </row>
    <row r="219" spans="1:134" x14ac:dyDescent="0.3">
      <c r="A219" s="2" t="s">
        <v>216</v>
      </c>
      <c r="B219">
        <v>3.25</v>
      </c>
      <c r="C219">
        <v>1016.4285714285714</v>
      </c>
      <c r="D219">
        <v>3.3333333333333335</v>
      </c>
      <c r="E219">
        <v>1041</v>
      </c>
      <c r="F219">
        <v>4.2</v>
      </c>
      <c r="G219">
        <v>1159</v>
      </c>
      <c r="H219">
        <v>3.6296296296296298</v>
      </c>
      <c r="I219">
        <v>1083</v>
      </c>
      <c r="J219">
        <v>3.4285714285714284</v>
      </c>
      <c r="K219">
        <v>1178</v>
      </c>
      <c r="L219">
        <v>2.2999999999999998</v>
      </c>
      <c r="M219">
        <v>786.25</v>
      </c>
      <c r="N219">
        <v>3.625</v>
      </c>
      <c r="O219">
        <v>1319.4285714285713</v>
      </c>
      <c r="P219">
        <v>3.04</v>
      </c>
      <c r="Q219">
        <v>1075.9047619047619</v>
      </c>
      <c r="R219">
        <v>3.3461538461538463</v>
      </c>
      <c r="S219">
        <v>1079.6888888888889</v>
      </c>
      <c r="T219">
        <v>2.625</v>
      </c>
      <c r="U219">
        <v>964</v>
      </c>
      <c r="V219">
        <v>1.8888888888888888</v>
      </c>
      <c r="W219">
        <v>826</v>
      </c>
      <c r="X219">
        <v>2.8</v>
      </c>
      <c r="Y219">
        <v>860.375</v>
      </c>
      <c r="Z219">
        <v>2.4444444444444446</v>
      </c>
      <c r="AA219">
        <v>884.0526315789474</v>
      </c>
      <c r="AB219">
        <v>1</v>
      </c>
      <c r="AC219">
        <v>564.75</v>
      </c>
      <c r="AD219">
        <v>3</v>
      </c>
      <c r="AE219">
        <v>1076.25</v>
      </c>
      <c r="AF219">
        <v>1.625</v>
      </c>
      <c r="AG219">
        <v>759.5</v>
      </c>
      <c r="AH219">
        <v>2</v>
      </c>
      <c r="AI219">
        <v>869.1875</v>
      </c>
      <c r="AJ219">
        <v>2.2307692307692308</v>
      </c>
      <c r="AK219">
        <v>877.25714285714287</v>
      </c>
      <c r="AL219">
        <v>2.7884615384615383</v>
      </c>
      <c r="AM219">
        <v>991.125</v>
      </c>
      <c r="AN219">
        <v>1.25</v>
      </c>
      <c r="AO219">
        <v>387.83333333333331</v>
      </c>
      <c r="AP219">
        <v>1.1111111111111112</v>
      </c>
      <c r="AQ219">
        <v>382.71428571428572</v>
      </c>
      <c r="AR219">
        <v>2.1</v>
      </c>
      <c r="AS219">
        <v>614.875</v>
      </c>
      <c r="AT219">
        <v>1.5185185185185186</v>
      </c>
      <c r="AU219">
        <v>472.61904761904759</v>
      </c>
      <c r="AV219">
        <v>1.8571428571428572</v>
      </c>
      <c r="AW219">
        <v>542</v>
      </c>
      <c r="AX219">
        <v>1.8</v>
      </c>
      <c r="AY219">
        <v>705.33333333333337</v>
      </c>
      <c r="AZ219">
        <v>1</v>
      </c>
      <c r="BA219">
        <v>349.2</v>
      </c>
      <c r="BB219">
        <v>1.56</v>
      </c>
      <c r="BC219">
        <v>542.94117647058829</v>
      </c>
      <c r="BD219">
        <v>1.5384615384615385</v>
      </c>
      <c r="BE219">
        <v>504.07894736842104</v>
      </c>
      <c r="BF219">
        <v>1.5384615384615385</v>
      </c>
      <c r="BG219">
        <v>504.07894736842104</v>
      </c>
      <c r="BH219">
        <v>2.3717948717948718</v>
      </c>
      <c r="BI219">
        <v>834.27966101694915</v>
      </c>
      <c r="BJ219">
        <v>1</v>
      </c>
      <c r="BK219">
        <v>189.5</v>
      </c>
      <c r="BL219">
        <v>4</v>
      </c>
      <c r="BM219">
        <v>744</v>
      </c>
      <c r="BP219">
        <v>2</v>
      </c>
      <c r="BQ219">
        <v>374.33333333333331</v>
      </c>
      <c r="BR219">
        <v>1.6666666666666667</v>
      </c>
      <c r="BS219">
        <v>479.66666666666669</v>
      </c>
      <c r="BV219">
        <v>6</v>
      </c>
      <c r="BW219">
        <v>1875.5</v>
      </c>
      <c r="BX219">
        <v>3.4</v>
      </c>
      <c r="BY219">
        <v>1038</v>
      </c>
      <c r="BZ219">
        <v>2.875</v>
      </c>
      <c r="CA219">
        <v>789.125</v>
      </c>
      <c r="CB219">
        <v>1.5</v>
      </c>
      <c r="CC219">
        <v>919</v>
      </c>
      <c r="CD219">
        <v>3</v>
      </c>
      <c r="CE219">
        <v>770</v>
      </c>
      <c r="CH219">
        <v>2</v>
      </c>
      <c r="CI219">
        <v>844.5</v>
      </c>
      <c r="CJ219">
        <v>4</v>
      </c>
      <c r="CK219">
        <v>1211.3333333333333</v>
      </c>
      <c r="CN219">
        <v>1.5</v>
      </c>
      <c r="CO219">
        <v>474</v>
      </c>
      <c r="CP219">
        <v>3</v>
      </c>
      <c r="CQ219">
        <v>1027</v>
      </c>
      <c r="CR219">
        <v>2.625</v>
      </c>
      <c r="CS219">
        <v>966.16666666666663</v>
      </c>
      <c r="CT219">
        <v>2.75</v>
      </c>
      <c r="CU219">
        <v>865</v>
      </c>
      <c r="CV219">
        <v>0.5</v>
      </c>
      <c r="CW219">
        <v>398</v>
      </c>
      <c r="CX219">
        <v>1</v>
      </c>
      <c r="CY219">
        <v>400</v>
      </c>
      <c r="DB219">
        <v>0.66666666666666663</v>
      </c>
      <c r="DC219">
        <v>399</v>
      </c>
      <c r="DD219">
        <v>3</v>
      </c>
      <c r="DE219">
        <v>589.33333333333337</v>
      </c>
      <c r="DH219">
        <v>3</v>
      </c>
      <c r="DI219">
        <v>899</v>
      </c>
      <c r="DJ219">
        <v>3</v>
      </c>
      <c r="DK219">
        <v>713.2</v>
      </c>
      <c r="DL219">
        <v>2.125</v>
      </c>
      <c r="DM219">
        <v>623.42857142857144</v>
      </c>
      <c r="DN219">
        <v>2.125</v>
      </c>
      <c r="DO219">
        <v>623.42857142857144</v>
      </c>
      <c r="DP219">
        <v>2.5416666666666665</v>
      </c>
      <c r="DQ219">
        <v>784.47619047619048</v>
      </c>
      <c r="DR219">
        <v>2.3944444444444444</v>
      </c>
      <c r="DS219">
        <v>826.75539568345323</v>
      </c>
      <c r="DT219" s="2"/>
      <c r="DV219" s="2" t="s">
        <v>216</v>
      </c>
      <c r="DW219">
        <v>332.5</v>
      </c>
      <c r="DX219">
        <v>290.75</v>
      </c>
      <c r="DY219">
        <v>267.5</v>
      </c>
      <c r="DZ219">
        <v>295.375</v>
      </c>
      <c r="EA219">
        <v>282.5</v>
      </c>
      <c r="EB219">
        <v>310.375</v>
      </c>
      <c r="EC219">
        <v>301.14285714285717</v>
      </c>
      <c r="ED219">
        <v>299.33333333333331</v>
      </c>
    </row>
    <row r="220" spans="1:134" x14ac:dyDescent="0.3">
      <c r="A220" s="2" t="s">
        <v>217</v>
      </c>
      <c r="B220">
        <v>2.75</v>
      </c>
      <c r="C220">
        <v>1149</v>
      </c>
      <c r="D220">
        <v>5.0999999999999996</v>
      </c>
      <c r="E220">
        <v>1463.4</v>
      </c>
      <c r="F220">
        <v>4.666666666666667</v>
      </c>
      <c r="G220">
        <v>1917.4285714285713</v>
      </c>
      <c r="H220">
        <v>4.2592592592592595</v>
      </c>
      <c r="I220">
        <v>1536.409090909091</v>
      </c>
      <c r="J220">
        <v>3.5555555555555554</v>
      </c>
      <c r="K220">
        <v>1249</v>
      </c>
      <c r="L220">
        <v>4.25</v>
      </c>
      <c r="M220">
        <v>1271.125</v>
      </c>
      <c r="N220">
        <v>5.5</v>
      </c>
      <c r="O220">
        <v>1678.5555555555557</v>
      </c>
      <c r="P220">
        <v>4.4814814814814818</v>
      </c>
      <c r="Q220">
        <v>1417.4583333333333</v>
      </c>
      <c r="R220">
        <v>4.3703703703703702</v>
      </c>
      <c r="S220">
        <v>1474.3478260869565</v>
      </c>
      <c r="T220">
        <v>3.5</v>
      </c>
      <c r="U220">
        <v>1278.6666666666667</v>
      </c>
      <c r="V220">
        <v>1.9</v>
      </c>
      <c r="W220">
        <v>1145.2</v>
      </c>
      <c r="X220">
        <v>2.6666666666666665</v>
      </c>
      <c r="Y220">
        <v>1284</v>
      </c>
      <c r="Z220">
        <v>2.6296296296296298</v>
      </c>
      <c r="AA220">
        <v>1238.625</v>
      </c>
      <c r="AB220">
        <v>3.6666666666666665</v>
      </c>
      <c r="AC220">
        <v>1072.75</v>
      </c>
      <c r="AD220">
        <v>2.625</v>
      </c>
      <c r="AE220">
        <v>846.16666666666663</v>
      </c>
      <c r="AF220">
        <v>1.1000000000000001</v>
      </c>
      <c r="AG220">
        <v>774.25</v>
      </c>
      <c r="AH220">
        <v>2.4074074074074074</v>
      </c>
      <c r="AI220">
        <v>930.88888888888891</v>
      </c>
      <c r="AJ220">
        <v>2.5185185185185186</v>
      </c>
      <c r="AK220">
        <v>1075.7058823529412</v>
      </c>
      <c r="AL220">
        <v>3.4444444444444446</v>
      </c>
      <c r="AM220">
        <v>1304.925</v>
      </c>
      <c r="AN220">
        <v>2.25</v>
      </c>
      <c r="AO220">
        <v>813.28571428571433</v>
      </c>
      <c r="AP220">
        <v>3.4</v>
      </c>
      <c r="AQ220">
        <v>1180.125</v>
      </c>
      <c r="AR220">
        <v>2.3333333333333335</v>
      </c>
      <c r="AS220">
        <v>765.75</v>
      </c>
      <c r="AT220">
        <v>2.7037037037037037</v>
      </c>
      <c r="AU220">
        <v>924.3478260869565</v>
      </c>
      <c r="AV220">
        <v>2.8888888888888888</v>
      </c>
      <c r="AW220">
        <v>877.375</v>
      </c>
      <c r="AX220">
        <v>2.75</v>
      </c>
      <c r="AY220">
        <v>917.75</v>
      </c>
      <c r="AZ220">
        <v>1.9</v>
      </c>
      <c r="BA220">
        <v>676.88888888888891</v>
      </c>
      <c r="BB220">
        <v>2.4814814814814814</v>
      </c>
      <c r="BC220">
        <v>818.12</v>
      </c>
      <c r="BD220">
        <v>2.5925925925925926</v>
      </c>
      <c r="BE220">
        <v>869.02083333333337</v>
      </c>
      <c r="BF220">
        <v>2.5925925925925926</v>
      </c>
      <c r="BG220">
        <v>869.02083333333337</v>
      </c>
      <c r="BH220">
        <v>3.1604938271604937</v>
      </c>
      <c r="BI220">
        <v>1141.4609375</v>
      </c>
      <c r="BJ220">
        <v>3.5</v>
      </c>
      <c r="BK220">
        <v>916</v>
      </c>
      <c r="BN220">
        <v>2</v>
      </c>
      <c r="BO220">
        <v>471</v>
      </c>
      <c r="BP220">
        <v>3</v>
      </c>
      <c r="BQ220">
        <v>767.66666666666663</v>
      </c>
      <c r="BR220">
        <v>6</v>
      </c>
      <c r="BS220">
        <v>1817</v>
      </c>
      <c r="BT220">
        <v>3.5</v>
      </c>
      <c r="BU220">
        <v>1078</v>
      </c>
      <c r="BX220">
        <v>4.333333333333333</v>
      </c>
      <c r="BY220">
        <v>1324.3333333333333</v>
      </c>
      <c r="BZ220">
        <v>3.6666666666666665</v>
      </c>
      <c r="CA220">
        <v>1046</v>
      </c>
      <c r="CB220">
        <v>4.5</v>
      </c>
      <c r="CC220">
        <v>797.5</v>
      </c>
      <c r="CF220">
        <v>4</v>
      </c>
      <c r="CG220">
        <v>1060</v>
      </c>
      <c r="CH220">
        <v>4.333333333333333</v>
      </c>
      <c r="CI220">
        <v>885</v>
      </c>
      <c r="CJ220">
        <v>1</v>
      </c>
      <c r="CK220">
        <v>377</v>
      </c>
      <c r="CL220">
        <v>3.5</v>
      </c>
      <c r="CM220">
        <v>1451</v>
      </c>
      <c r="CP220">
        <v>2.6666666666666665</v>
      </c>
      <c r="CQ220">
        <v>914</v>
      </c>
      <c r="CR220">
        <v>3.5</v>
      </c>
      <c r="CS220">
        <v>896.6</v>
      </c>
      <c r="CT220">
        <v>3.5833333333333335</v>
      </c>
      <c r="CU220">
        <v>978.09090909090912</v>
      </c>
      <c r="CV220">
        <v>4.5</v>
      </c>
      <c r="CW220">
        <v>1234</v>
      </c>
      <c r="CZ220">
        <v>3</v>
      </c>
      <c r="DA220">
        <v>1149</v>
      </c>
      <c r="DB220">
        <v>4</v>
      </c>
      <c r="DC220">
        <v>1205.6666666666667</v>
      </c>
      <c r="DD220">
        <v>3</v>
      </c>
      <c r="DE220">
        <v>1019</v>
      </c>
      <c r="DF220">
        <v>2.5</v>
      </c>
      <c r="DG220">
        <v>516</v>
      </c>
      <c r="DJ220">
        <v>2.6666666666666665</v>
      </c>
      <c r="DK220">
        <v>683.66666666666663</v>
      </c>
      <c r="DL220">
        <v>3.3333333333333335</v>
      </c>
      <c r="DM220">
        <v>944.66666666666663</v>
      </c>
      <c r="DN220">
        <v>3.3333333333333335</v>
      </c>
      <c r="DO220">
        <v>944.66666666666663</v>
      </c>
      <c r="DP220">
        <v>3.5</v>
      </c>
      <c r="DQ220">
        <v>966.29411764705878</v>
      </c>
      <c r="DR220">
        <v>3.1944444444444446</v>
      </c>
      <c r="DS220">
        <v>1120.9241379310345</v>
      </c>
      <c r="DT220" s="2"/>
      <c r="DV220" s="2" t="s">
        <v>217</v>
      </c>
      <c r="DW220">
        <v>241.875</v>
      </c>
      <c r="DX220">
        <v>186.16666666666666</v>
      </c>
      <c r="DY220">
        <v>249</v>
      </c>
      <c r="DZ220">
        <v>224.88888888888889</v>
      </c>
      <c r="EA220">
        <v>243.71428571428572</v>
      </c>
      <c r="EB220">
        <v>295.625</v>
      </c>
      <c r="EC220">
        <v>264.11111111111109</v>
      </c>
      <c r="ED220">
        <v>268.66666666666669</v>
      </c>
    </row>
    <row r="221" spans="1:134" x14ac:dyDescent="0.3">
      <c r="A221" s="2" t="s">
        <v>218</v>
      </c>
      <c r="B221">
        <v>5.5</v>
      </c>
      <c r="C221">
        <v>1893.4</v>
      </c>
      <c r="D221">
        <v>6</v>
      </c>
      <c r="E221">
        <v>2107.5</v>
      </c>
      <c r="F221">
        <v>5.4444444444444446</v>
      </c>
      <c r="G221">
        <v>1851.1111111111111</v>
      </c>
      <c r="H221">
        <v>5.6296296296296298</v>
      </c>
      <c r="I221">
        <v>1942.7407407407406</v>
      </c>
      <c r="J221">
        <v>5</v>
      </c>
      <c r="K221">
        <v>1778.5</v>
      </c>
      <c r="L221">
        <v>5.333333333333333</v>
      </c>
      <c r="M221">
        <v>1870.7777777777778</v>
      </c>
      <c r="N221">
        <v>5.4444444444444446</v>
      </c>
      <c r="O221">
        <v>1942</v>
      </c>
      <c r="P221">
        <v>5.25</v>
      </c>
      <c r="Q221">
        <v>1860.7142857142858</v>
      </c>
      <c r="R221">
        <v>5.4363636363636365</v>
      </c>
      <c r="S221">
        <v>1900.9818181818182</v>
      </c>
      <c r="T221">
        <v>0.8</v>
      </c>
      <c r="U221">
        <v>429.16666666666669</v>
      </c>
      <c r="V221">
        <v>0.5</v>
      </c>
      <c r="W221">
        <v>467.66666666666669</v>
      </c>
      <c r="X221">
        <v>1</v>
      </c>
      <c r="Y221">
        <v>579</v>
      </c>
      <c r="Z221">
        <v>0.77777777777777779</v>
      </c>
      <c r="AA221">
        <v>496.8</v>
      </c>
      <c r="AB221">
        <v>1.2</v>
      </c>
      <c r="AC221">
        <v>548.875</v>
      </c>
      <c r="AD221">
        <v>0.88888888888888884</v>
      </c>
      <c r="AE221">
        <v>564</v>
      </c>
      <c r="AF221">
        <v>0.88888888888888884</v>
      </c>
      <c r="AG221">
        <v>480.16666666666669</v>
      </c>
      <c r="AH221">
        <v>1</v>
      </c>
      <c r="AI221">
        <v>531.15789473684208</v>
      </c>
      <c r="AJ221">
        <v>0.89090909090909087</v>
      </c>
      <c r="AK221">
        <v>516</v>
      </c>
      <c r="AL221">
        <v>3.1636363636363636</v>
      </c>
      <c r="AM221">
        <v>1371.8876404494381</v>
      </c>
      <c r="AN221">
        <v>2.4</v>
      </c>
      <c r="AO221">
        <v>802.4</v>
      </c>
      <c r="AP221">
        <v>2.625</v>
      </c>
      <c r="AQ221">
        <v>828.625</v>
      </c>
      <c r="AR221">
        <v>2.3333333333333335</v>
      </c>
      <c r="AS221">
        <v>705</v>
      </c>
      <c r="AT221">
        <v>2.4444444444444446</v>
      </c>
      <c r="AU221">
        <v>777.7037037037037</v>
      </c>
      <c r="AV221">
        <v>2.2000000000000002</v>
      </c>
      <c r="AW221">
        <v>692.7</v>
      </c>
      <c r="AX221">
        <v>2.3333333333333335</v>
      </c>
      <c r="AY221">
        <v>726</v>
      </c>
      <c r="AZ221">
        <v>2.2222222222222223</v>
      </c>
      <c r="BA221">
        <v>717.77777777777783</v>
      </c>
      <c r="BB221">
        <v>2.25</v>
      </c>
      <c r="BC221">
        <v>711.46428571428567</v>
      </c>
      <c r="BD221">
        <v>2.3454545454545452</v>
      </c>
      <c r="BE221">
        <v>743.9818181818182</v>
      </c>
      <c r="BF221">
        <v>2.3454545454545452</v>
      </c>
      <c r="BG221">
        <v>743.9818181818182</v>
      </c>
      <c r="BH221">
        <v>2.8909090909090911</v>
      </c>
      <c r="BI221">
        <v>1132.0625</v>
      </c>
      <c r="BL221">
        <v>7</v>
      </c>
      <c r="BM221">
        <v>2370</v>
      </c>
      <c r="BN221">
        <v>6</v>
      </c>
      <c r="BO221">
        <v>2155</v>
      </c>
      <c r="BP221">
        <v>6.666666666666667</v>
      </c>
      <c r="BQ221">
        <v>2298.3333333333335</v>
      </c>
      <c r="BT221">
        <v>8</v>
      </c>
      <c r="BU221">
        <v>2348</v>
      </c>
      <c r="BV221">
        <v>6</v>
      </c>
      <c r="BW221">
        <v>2137</v>
      </c>
      <c r="BX221">
        <v>7</v>
      </c>
      <c r="BY221">
        <v>2242.5</v>
      </c>
      <c r="BZ221">
        <v>6.8</v>
      </c>
      <c r="CA221">
        <v>2276</v>
      </c>
      <c r="CD221">
        <v>0</v>
      </c>
      <c r="CF221">
        <v>0</v>
      </c>
      <c r="CH221">
        <v>0</v>
      </c>
      <c r="CL221">
        <v>0</v>
      </c>
      <c r="CN221">
        <v>1</v>
      </c>
      <c r="CO221">
        <v>96</v>
      </c>
      <c r="CP221">
        <v>0.5</v>
      </c>
      <c r="CQ221">
        <v>96</v>
      </c>
      <c r="CR221">
        <v>0.2</v>
      </c>
      <c r="CS221">
        <v>96</v>
      </c>
      <c r="CT221">
        <v>3.5</v>
      </c>
      <c r="CU221">
        <v>1912.6666666666667</v>
      </c>
      <c r="CX221">
        <v>2</v>
      </c>
      <c r="CY221">
        <v>697</v>
      </c>
      <c r="CZ221">
        <v>3</v>
      </c>
      <c r="DA221">
        <v>782</v>
      </c>
      <c r="DB221">
        <v>2.3333333333333335</v>
      </c>
      <c r="DC221">
        <v>725.33333333333337</v>
      </c>
      <c r="DF221">
        <v>2</v>
      </c>
      <c r="DG221">
        <v>745</v>
      </c>
      <c r="DH221">
        <v>2</v>
      </c>
      <c r="DI221">
        <v>580</v>
      </c>
      <c r="DJ221">
        <v>2</v>
      </c>
      <c r="DK221">
        <v>662.5</v>
      </c>
      <c r="DL221">
        <v>2.2000000000000002</v>
      </c>
      <c r="DM221">
        <v>700.2</v>
      </c>
      <c r="DN221">
        <v>2.2000000000000002</v>
      </c>
      <c r="DO221">
        <v>700.2</v>
      </c>
      <c r="DP221">
        <v>3.0666666666666669</v>
      </c>
      <c r="DQ221">
        <v>1361.5454545454545</v>
      </c>
      <c r="DR221">
        <v>2.9055555555555554</v>
      </c>
      <c r="DS221">
        <v>1148.3483870967741</v>
      </c>
      <c r="DT221" s="2"/>
      <c r="DV221" s="2" t="s">
        <v>218</v>
      </c>
      <c r="DW221">
        <v>356.375</v>
      </c>
      <c r="DX221">
        <v>335.6</v>
      </c>
      <c r="DY221">
        <v>384.66666666666669</v>
      </c>
      <c r="DZ221">
        <v>359.84210526315792</v>
      </c>
      <c r="EA221">
        <v>339.3</v>
      </c>
      <c r="EB221">
        <v>391.11111111111109</v>
      </c>
      <c r="EC221">
        <v>392.55555555555554</v>
      </c>
      <c r="ED221">
        <v>373.07142857142856</v>
      </c>
    </row>
    <row r="222" spans="1:134" x14ac:dyDescent="0.3">
      <c r="A222" s="2" t="s">
        <v>219</v>
      </c>
      <c r="B222">
        <v>6.3</v>
      </c>
      <c r="C222">
        <v>1548.2</v>
      </c>
      <c r="D222">
        <v>6.7777777777777777</v>
      </c>
      <c r="E222">
        <v>1472.1111111111111</v>
      </c>
      <c r="F222">
        <v>7.2</v>
      </c>
      <c r="G222">
        <v>1691.9</v>
      </c>
      <c r="H222">
        <v>6.7586206896551726</v>
      </c>
      <c r="I222">
        <v>1574.1379310344828</v>
      </c>
      <c r="J222">
        <v>6.4444444444444446</v>
      </c>
      <c r="K222">
        <v>1673.8888888888889</v>
      </c>
      <c r="L222">
        <v>6.5</v>
      </c>
      <c r="M222">
        <v>1606.625</v>
      </c>
      <c r="N222">
        <v>5.7777777777777777</v>
      </c>
      <c r="O222">
        <v>1487.8888888888889</v>
      </c>
      <c r="P222">
        <v>6.2307692307692308</v>
      </c>
      <c r="Q222">
        <v>1588.8076923076924</v>
      </c>
      <c r="R222">
        <v>6.5090909090909088</v>
      </c>
      <c r="S222">
        <v>1581.0727272727272</v>
      </c>
      <c r="T222">
        <v>2</v>
      </c>
      <c r="U222">
        <v>651.875</v>
      </c>
      <c r="V222">
        <v>2.1111111111111112</v>
      </c>
      <c r="W222">
        <v>576.42857142857144</v>
      </c>
      <c r="X222">
        <v>2</v>
      </c>
      <c r="Y222">
        <v>537</v>
      </c>
      <c r="Z222">
        <v>2.0344827586206895</v>
      </c>
      <c r="AA222">
        <v>591.31818181818187</v>
      </c>
      <c r="AB222">
        <v>2.1111111111111112</v>
      </c>
      <c r="AC222">
        <v>408.75</v>
      </c>
      <c r="AD222">
        <v>2.125</v>
      </c>
      <c r="AE222">
        <v>400.75</v>
      </c>
      <c r="AF222">
        <v>3.1111111111111112</v>
      </c>
      <c r="AG222">
        <v>646.375</v>
      </c>
      <c r="AH222">
        <v>2.4615384615384617</v>
      </c>
      <c r="AI222">
        <v>485.29166666666669</v>
      </c>
      <c r="AJ222">
        <v>2.2363636363636363</v>
      </c>
      <c r="AK222">
        <v>536</v>
      </c>
      <c r="AL222">
        <v>4.372727272727273</v>
      </c>
      <c r="AM222">
        <v>1105.09900990099</v>
      </c>
      <c r="AN222">
        <v>3.3</v>
      </c>
      <c r="AO222">
        <v>838.88888888888891</v>
      </c>
      <c r="AP222">
        <v>3.8888888888888888</v>
      </c>
      <c r="AQ222">
        <v>992.55555555555554</v>
      </c>
      <c r="AR222">
        <v>3.3</v>
      </c>
      <c r="AS222">
        <v>727.1</v>
      </c>
      <c r="AT222">
        <v>3.4827586206896552</v>
      </c>
      <c r="AU222">
        <v>848.35714285714289</v>
      </c>
      <c r="AV222">
        <v>2.8888888888888888</v>
      </c>
      <c r="AW222">
        <v>733.11111111111109</v>
      </c>
      <c r="AX222">
        <v>3</v>
      </c>
      <c r="AY222">
        <v>684.375</v>
      </c>
      <c r="AZ222">
        <v>4.4444444444444446</v>
      </c>
      <c r="BA222">
        <v>852.55555555555554</v>
      </c>
      <c r="BB222">
        <v>3.4615384615384617</v>
      </c>
      <c r="BC222">
        <v>759.46153846153845</v>
      </c>
      <c r="BD222">
        <v>3.4727272727272727</v>
      </c>
      <c r="BE222">
        <v>805.55555555555554</v>
      </c>
      <c r="BF222">
        <v>3.4727272727272727</v>
      </c>
      <c r="BG222">
        <v>805.55555555555554</v>
      </c>
      <c r="BH222">
        <v>4.0727272727272723</v>
      </c>
      <c r="BI222">
        <v>1000.741935483871</v>
      </c>
      <c r="BL222">
        <v>3</v>
      </c>
      <c r="BM222">
        <v>678</v>
      </c>
      <c r="BP222">
        <v>3</v>
      </c>
      <c r="BQ222">
        <v>678</v>
      </c>
      <c r="BR222">
        <v>7</v>
      </c>
      <c r="BS222">
        <v>1589</v>
      </c>
      <c r="BT222">
        <v>6</v>
      </c>
      <c r="BU222">
        <v>1327</v>
      </c>
      <c r="BV222">
        <v>5</v>
      </c>
      <c r="BW222">
        <v>1571</v>
      </c>
      <c r="BX222">
        <v>6</v>
      </c>
      <c r="BY222">
        <v>1453.5</v>
      </c>
      <c r="BZ222">
        <v>5.4</v>
      </c>
      <c r="CA222">
        <v>1298.4000000000001</v>
      </c>
      <c r="CD222">
        <v>2</v>
      </c>
      <c r="CE222">
        <v>393</v>
      </c>
      <c r="CH222">
        <v>2</v>
      </c>
      <c r="CI222">
        <v>393</v>
      </c>
      <c r="CJ222">
        <v>2</v>
      </c>
      <c r="CK222">
        <v>686</v>
      </c>
      <c r="CL222">
        <v>2.5</v>
      </c>
      <c r="CM222">
        <v>558</v>
      </c>
      <c r="CN222">
        <v>2</v>
      </c>
      <c r="CO222">
        <v>548</v>
      </c>
      <c r="CP222">
        <v>2.25</v>
      </c>
      <c r="CQ222">
        <v>587.5</v>
      </c>
      <c r="CR222">
        <v>2.2000000000000002</v>
      </c>
      <c r="CS222">
        <v>548.6</v>
      </c>
      <c r="CT222">
        <v>3.8</v>
      </c>
      <c r="CU222">
        <v>923.5</v>
      </c>
      <c r="CX222">
        <v>5</v>
      </c>
      <c r="CY222">
        <v>1329</v>
      </c>
      <c r="DB222">
        <v>5</v>
      </c>
      <c r="DC222">
        <v>1329</v>
      </c>
      <c r="DD222">
        <v>3</v>
      </c>
      <c r="DE222">
        <v>487</v>
      </c>
      <c r="DF222">
        <v>5</v>
      </c>
      <c r="DG222">
        <v>1196</v>
      </c>
      <c r="DH222">
        <v>10</v>
      </c>
      <c r="DI222">
        <v>2285</v>
      </c>
      <c r="DJ222">
        <v>5.75</v>
      </c>
      <c r="DK222">
        <v>1291</v>
      </c>
      <c r="DL222">
        <v>5.6</v>
      </c>
      <c r="DM222">
        <v>1298.5999999999999</v>
      </c>
      <c r="DN222">
        <v>5.6</v>
      </c>
      <c r="DO222">
        <v>1298.5999999999999</v>
      </c>
      <c r="DP222">
        <v>4.4000000000000004</v>
      </c>
      <c r="DQ222">
        <v>1048.5333333333333</v>
      </c>
      <c r="DR222">
        <v>4.0999999999999996</v>
      </c>
      <c r="DS222">
        <v>1004.9588235294118</v>
      </c>
      <c r="DT222" s="2"/>
      <c r="DV222" s="2" t="s">
        <v>219</v>
      </c>
      <c r="DW222">
        <v>191.375</v>
      </c>
      <c r="DX222">
        <v>189.25</v>
      </c>
      <c r="DY222">
        <v>147.875</v>
      </c>
      <c r="DZ222">
        <v>176.16666666666666</v>
      </c>
      <c r="EA222">
        <v>155.55555555555554</v>
      </c>
      <c r="EB222">
        <v>168.5</v>
      </c>
      <c r="EC222">
        <v>249.11111111111111</v>
      </c>
      <c r="ED222">
        <v>191.92307692307693</v>
      </c>
    </row>
    <row r="223" spans="1:134" x14ac:dyDescent="0.3">
      <c r="A223" s="2" t="s">
        <v>220</v>
      </c>
      <c r="B223">
        <v>5</v>
      </c>
      <c r="C223">
        <v>1398.5</v>
      </c>
      <c r="D223">
        <v>4.25</v>
      </c>
      <c r="E223">
        <v>1073.6666666666667</v>
      </c>
      <c r="F223">
        <v>3.6666666666666665</v>
      </c>
      <c r="G223">
        <v>1197.5</v>
      </c>
      <c r="H223">
        <v>4.2222222222222223</v>
      </c>
      <c r="I223">
        <v>1201.8571428571429</v>
      </c>
      <c r="J223">
        <v>6</v>
      </c>
      <c r="K223">
        <v>1880.5</v>
      </c>
      <c r="L223">
        <v>1</v>
      </c>
      <c r="M223">
        <v>253</v>
      </c>
      <c r="N223">
        <v>3.6666666666666665</v>
      </c>
      <c r="O223">
        <v>1346</v>
      </c>
      <c r="P223">
        <v>4</v>
      </c>
      <c r="Q223">
        <v>1341.2</v>
      </c>
      <c r="R223">
        <v>4.1333333333333337</v>
      </c>
      <c r="S223">
        <v>1259.9166666666667</v>
      </c>
      <c r="T223">
        <v>0</v>
      </c>
      <c r="V223">
        <v>4</v>
      </c>
      <c r="W223">
        <v>1023.5</v>
      </c>
      <c r="X223">
        <v>2.6666666666666665</v>
      </c>
      <c r="Y223">
        <v>559.33333333333337</v>
      </c>
      <c r="Z223">
        <v>2.6666666666666665</v>
      </c>
      <c r="AA223">
        <v>824.57142857142856</v>
      </c>
      <c r="AB223">
        <v>1.5</v>
      </c>
      <c r="AC223">
        <v>372</v>
      </c>
      <c r="AD223">
        <v>0</v>
      </c>
      <c r="AF223">
        <v>4</v>
      </c>
      <c r="AG223">
        <v>1076.6666666666667</v>
      </c>
      <c r="AH223">
        <v>2.5</v>
      </c>
      <c r="AI223">
        <v>794.8</v>
      </c>
      <c r="AJ223">
        <v>2.6</v>
      </c>
      <c r="AK223">
        <v>812.16666666666663</v>
      </c>
      <c r="AL223">
        <v>3.3666666666666667</v>
      </c>
      <c r="AM223">
        <v>1036.0416666666667</v>
      </c>
      <c r="AN223">
        <v>1.5</v>
      </c>
      <c r="AO223">
        <v>705</v>
      </c>
      <c r="AP223">
        <v>3</v>
      </c>
      <c r="AQ223">
        <v>717.75</v>
      </c>
      <c r="AR223">
        <v>1.6666666666666667</v>
      </c>
      <c r="AS223">
        <v>408.66666666666669</v>
      </c>
      <c r="AT223">
        <v>2.2222222222222223</v>
      </c>
      <c r="AU223">
        <v>600.25</v>
      </c>
      <c r="AV223">
        <v>2.5</v>
      </c>
      <c r="AW223">
        <v>449</v>
      </c>
      <c r="AX223">
        <v>3</v>
      </c>
      <c r="AY223">
        <v>384</v>
      </c>
      <c r="AZ223">
        <v>3</v>
      </c>
      <c r="BA223">
        <v>681.66666666666663</v>
      </c>
      <c r="BB223">
        <v>2.8333333333333335</v>
      </c>
      <c r="BC223">
        <v>554.5</v>
      </c>
      <c r="BD223">
        <v>2.4666666666666668</v>
      </c>
      <c r="BE223">
        <v>580.64285714285711</v>
      </c>
      <c r="BF223">
        <v>2.4666666666666668</v>
      </c>
      <c r="BG223">
        <v>580.64285714285711</v>
      </c>
      <c r="BH223">
        <v>3.0666666666666669</v>
      </c>
      <c r="BI223">
        <v>868.26315789473688</v>
      </c>
      <c r="BJ223">
        <v>5.75</v>
      </c>
      <c r="BK223">
        <v>1479.5714285714287</v>
      </c>
      <c r="BL223">
        <v>1.8333333333333333</v>
      </c>
      <c r="BM223">
        <v>686.66666666666663</v>
      </c>
      <c r="BN223">
        <v>1.2857142857142858</v>
      </c>
      <c r="BO223">
        <v>508</v>
      </c>
      <c r="BP223">
        <v>3.1428571428571428</v>
      </c>
      <c r="BQ223">
        <v>1072.3846153846155</v>
      </c>
      <c r="BR223">
        <v>2.125</v>
      </c>
      <c r="BS223">
        <v>1500</v>
      </c>
      <c r="BT223">
        <v>3.2222222222222223</v>
      </c>
      <c r="BU223">
        <v>737.75</v>
      </c>
      <c r="BV223">
        <v>4</v>
      </c>
      <c r="BW223">
        <v>999</v>
      </c>
      <c r="BX223">
        <v>3.0833333333333335</v>
      </c>
      <c r="BY223">
        <v>964.47058823529414</v>
      </c>
      <c r="BZ223">
        <v>3.1111111111111112</v>
      </c>
      <c r="CA223">
        <v>1011.2333333333333</v>
      </c>
      <c r="CB223">
        <v>1.125</v>
      </c>
      <c r="CC223">
        <v>547</v>
      </c>
      <c r="CD223">
        <v>3.3333333333333335</v>
      </c>
      <c r="CE223">
        <v>782.83333333333337</v>
      </c>
      <c r="CF223">
        <v>4.1428571428571432</v>
      </c>
      <c r="CG223">
        <v>991.42857142857144</v>
      </c>
      <c r="CH223">
        <v>2.7619047619047619</v>
      </c>
      <c r="CI223">
        <v>813.23529411764707</v>
      </c>
      <c r="CJ223">
        <v>2.25</v>
      </c>
      <c r="CK223">
        <v>849.4</v>
      </c>
      <c r="CL223">
        <v>1.7777777777777777</v>
      </c>
      <c r="CM223">
        <v>492.25</v>
      </c>
      <c r="CN223">
        <v>2.8571428571428572</v>
      </c>
      <c r="CO223">
        <v>888.4</v>
      </c>
      <c r="CP223">
        <v>2.25</v>
      </c>
      <c r="CQ223">
        <v>701.5</v>
      </c>
      <c r="CR223">
        <v>2.4888888888888889</v>
      </c>
      <c r="CS223">
        <v>755.7714285714286</v>
      </c>
      <c r="CT223">
        <v>2.8</v>
      </c>
      <c r="CU223">
        <v>873.67692307692312</v>
      </c>
      <c r="CV223">
        <v>3.375</v>
      </c>
      <c r="CW223">
        <v>898.16666666666663</v>
      </c>
      <c r="CX223">
        <v>1.6666666666666667</v>
      </c>
      <c r="CY223">
        <v>1216</v>
      </c>
      <c r="CZ223">
        <v>2.4285714285714284</v>
      </c>
      <c r="DA223">
        <v>849.5</v>
      </c>
      <c r="DB223">
        <v>2.5714285714285716</v>
      </c>
      <c r="DC223">
        <v>934.91666666666663</v>
      </c>
      <c r="DD223">
        <v>1.25</v>
      </c>
      <c r="DE223">
        <v>601.25</v>
      </c>
      <c r="DF223">
        <v>2.3333333333333335</v>
      </c>
      <c r="DG223">
        <v>689</v>
      </c>
      <c r="DH223">
        <v>2.8571428571428572</v>
      </c>
      <c r="DI223">
        <v>836.2</v>
      </c>
      <c r="DJ223">
        <v>2.125</v>
      </c>
      <c r="DK223">
        <v>713.0625</v>
      </c>
      <c r="DL223">
        <v>2.3333333333333335</v>
      </c>
      <c r="DM223">
        <v>808.14285714285711</v>
      </c>
      <c r="DN223">
        <v>2.3333333333333335</v>
      </c>
      <c r="DO223">
        <v>808.14285714285711</v>
      </c>
      <c r="DP223">
        <v>2.6444444444444444</v>
      </c>
      <c r="DQ223">
        <v>853.94623655913983</v>
      </c>
      <c r="DR223">
        <v>2.75</v>
      </c>
      <c r="DS223">
        <v>858.09923664122141</v>
      </c>
      <c r="DT223" s="2"/>
      <c r="DV223" s="2" t="s">
        <v>220</v>
      </c>
      <c r="DW223">
        <v>297.5</v>
      </c>
      <c r="DY223">
        <v>239.33333333333334</v>
      </c>
      <c r="DZ223">
        <v>262.60000000000002</v>
      </c>
      <c r="EA223">
        <v>375.5</v>
      </c>
      <c r="EB223">
        <v>253</v>
      </c>
      <c r="EC223">
        <v>239.5</v>
      </c>
      <c r="ED223">
        <v>296.60000000000002</v>
      </c>
    </row>
    <row r="224" spans="1:134" x14ac:dyDescent="0.3">
      <c r="A224" s="2" t="s">
        <v>221</v>
      </c>
      <c r="B224">
        <v>8.1</v>
      </c>
      <c r="C224">
        <v>1668.8</v>
      </c>
      <c r="D224">
        <v>4.2</v>
      </c>
      <c r="E224">
        <v>1043.2222222222222</v>
      </c>
      <c r="F224">
        <v>5.4285714285714288</v>
      </c>
      <c r="G224">
        <v>1145.5714285714287</v>
      </c>
      <c r="H224">
        <v>5.9629629629629628</v>
      </c>
      <c r="I224">
        <v>1311.3846153846155</v>
      </c>
      <c r="J224">
        <v>6.1</v>
      </c>
      <c r="K224">
        <v>1370.5555555555557</v>
      </c>
      <c r="L224">
        <v>6.1111111111111107</v>
      </c>
      <c r="M224">
        <v>1262.3333333333333</v>
      </c>
      <c r="N224">
        <v>6.125</v>
      </c>
      <c r="O224">
        <v>1431</v>
      </c>
      <c r="P224">
        <v>6.1111111111111107</v>
      </c>
      <c r="Q224">
        <v>1348.52</v>
      </c>
      <c r="R224">
        <v>6.0370370370370372</v>
      </c>
      <c r="S224">
        <v>1329.5882352941176</v>
      </c>
      <c r="T224">
        <v>1.3</v>
      </c>
      <c r="U224">
        <v>395.33333333333331</v>
      </c>
      <c r="V224">
        <v>2.8</v>
      </c>
      <c r="W224">
        <v>614.875</v>
      </c>
      <c r="X224">
        <v>2.4285714285714284</v>
      </c>
      <c r="Y224">
        <v>832</v>
      </c>
      <c r="Z224">
        <v>2.1481481481481484</v>
      </c>
      <c r="AA224">
        <v>589.94444444444446</v>
      </c>
      <c r="AB224">
        <v>1.2</v>
      </c>
      <c r="AC224">
        <v>1259</v>
      </c>
      <c r="AD224">
        <v>2</v>
      </c>
      <c r="AE224">
        <v>661</v>
      </c>
      <c r="AF224">
        <v>2.875</v>
      </c>
      <c r="AG224">
        <v>531</v>
      </c>
      <c r="AH224">
        <v>1.962962962962963</v>
      </c>
      <c r="AI224">
        <v>670.75</v>
      </c>
      <c r="AJ224">
        <v>2.0555555555555554</v>
      </c>
      <c r="AK224">
        <v>627.97058823529414</v>
      </c>
      <c r="AL224">
        <v>4.0462962962962967</v>
      </c>
      <c r="AM224">
        <v>1048.9411764705883</v>
      </c>
      <c r="AN224">
        <v>3.6</v>
      </c>
      <c r="AO224">
        <v>765.66666666666663</v>
      </c>
      <c r="AP224">
        <v>3.1</v>
      </c>
      <c r="AQ224">
        <v>887.85714285714289</v>
      </c>
      <c r="AR224">
        <v>3.5714285714285716</v>
      </c>
      <c r="AS224">
        <v>833.83333333333337</v>
      </c>
      <c r="AT224">
        <v>3.4074074074074074</v>
      </c>
      <c r="AU224">
        <v>823.13636363636363</v>
      </c>
      <c r="AV224">
        <v>2.5</v>
      </c>
      <c r="AW224">
        <v>817.28571428571433</v>
      </c>
      <c r="AX224">
        <v>5.2222222222222223</v>
      </c>
      <c r="AY224">
        <v>991.11111111111109</v>
      </c>
      <c r="AZ224">
        <v>3.125</v>
      </c>
      <c r="BA224">
        <v>715.28571428571433</v>
      </c>
      <c r="BB224">
        <v>3.5925925925925926</v>
      </c>
      <c r="BC224">
        <v>854.26086956521738</v>
      </c>
      <c r="BD224">
        <v>3.5</v>
      </c>
      <c r="BE224">
        <v>839.04444444444448</v>
      </c>
      <c r="BF224">
        <v>3.5</v>
      </c>
      <c r="BG224">
        <v>839.04444444444448</v>
      </c>
      <c r="BH224">
        <v>3.8641975308641974</v>
      </c>
      <c r="BI224">
        <v>976.28461538461534</v>
      </c>
      <c r="BN224">
        <v>2.6666666666666665</v>
      </c>
      <c r="BO224">
        <v>778</v>
      </c>
      <c r="BP224">
        <v>2.6666666666666665</v>
      </c>
      <c r="BQ224">
        <v>778</v>
      </c>
      <c r="BT224">
        <v>11</v>
      </c>
      <c r="BU224">
        <v>1855</v>
      </c>
      <c r="BV224">
        <v>5</v>
      </c>
      <c r="BW224">
        <v>1977</v>
      </c>
      <c r="BX224">
        <v>7</v>
      </c>
      <c r="BY224">
        <v>1916</v>
      </c>
      <c r="BZ224">
        <v>4.833333333333333</v>
      </c>
      <c r="CA224">
        <v>1233.2</v>
      </c>
      <c r="CF224">
        <v>3.6666666666666665</v>
      </c>
      <c r="CG224">
        <v>1365</v>
      </c>
      <c r="CH224">
        <v>3.6666666666666665</v>
      </c>
      <c r="CI224">
        <v>1365</v>
      </c>
      <c r="CL224">
        <v>1</v>
      </c>
      <c r="CM224">
        <v>277</v>
      </c>
      <c r="CN224">
        <v>3</v>
      </c>
      <c r="CO224">
        <v>2058</v>
      </c>
      <c r="CP224">
        <v>2.3333333333333335</v>
      </c>
      <c r="CQ224">
        <v>1167.5</v>
      </c>
      <c r="CR224">
        <v>3</v>
      </c>
      <c r="CS224">
        <v>1266.25</v>
      </c>
      <c r="CT224">
        <v>3.9166666666666665</v>
      </c>
      <c r="CU224">
        <v>1247.8888888888889</v>
      </c>
      <c r="CZ224">
        <v>2.3333333333333335</v>
      </c>
      <c r="DA224">
        <v>2046</v>
      </c>
      <c r="DB224">
        <v>2.3333333333333335</v>
      </c>
      <c r="DC224">
        <v>2046</v>
      </c>
      <c r="DF224">
        <v>3</v>
      </c>
      <c r="DG224">
        <v>664</v>
      </c>
      <c r="DH224">
        <v>3</v>
      </c>
      <c r="DI224">
        <v>1363</v>
      </c>
      <c r="DJ224">
        <v>3</v>
      </c>
      <c r="DK224">
        <v>1013.5</v>
      </c>
      <c r="DL224">
        <v>2.6666666666666665</v>
      </c>
      <c r="DM224">
        <v>1357.6666666666667</v>
      </c>
      <c r="DN224">
        <v>2.6666666666666665</v>
      </c>
      <c r="DO224">
        <v>1357.6666666666667</v>
      </c>
      <c r="DP224">
        <v>3.5</v>
      </c>
      <c r="DQ224">
        <v>1275.3333333333333</v>
      </c>
      <c r="DR224">
        <v>3.8277777777777779</v>
      </c>
      <c r="DS224">
        <v>1001.556338028169</v>
      </c>
      <c r="DT224" s="2"/>
      <c r="DV224" s="2" t="s">
        <v>221</v>
      </c>
      <c r="DW224">
        <v>300</v>
      </c>
      <c r="DX224">
        <v>205.5</v>
      </c>
      <c r="DY224">
        <v>182.375</v>
      </c>
      <c r="DZ224">
        <v>205.75</v>
      </c>
      <c r="EA224">
        <v>191.11111111111111</v>
      </c>
      <c r="EB224">
        <v>242.66666666666666</v>
      </c>
      <c r="EC224">
        <v>240.42857142857142</v>
      </c>
      <c r="ED224">
        <v>223.48</v>
      </c>
    </row>
    <row r="225" spans="1:134" x14ac:dyDescent="0.3">
      <c r="A225" s="2" t="s">
        <v>222</v>
      </c>
      <c r="B225">
        <v>4.333333333333333</v>
      </c>
      <c r="C225">
        <v>1247.2222222222222</v>
      </c>
      <c r="D225">
        <v>4.5</v>
      </c>
      <c r="E225">
        <v>1300.1111111111111</v>
      </c>
      <c r="F225">
        <v>6</v>
      </c>
      <c r="G225">
        <v>1741.25</v>
      </c>
      <c r="H225">
        <v>4.9285714285714288</v>
      </c>
      <c r="I225">
        <v>1417.5384615384614</v>
      </c>
      <c r="J225">
        <v>5.2222222222222223</v>
      </c>
      <c r="K225">
        <v>1736.375</v>
      </c>
      <c r="L225">
        <v>4.5999999999999996</v>
      </c>
      <c r="M225">
        <v>1199.4000000000001</v>
      </c>
      <c r="N225">
        <v>4.5555555555555554</v>
      </c>
      <c r="O225">
        <v>1399.1111111111111</v>
      </c>
      <c r="P225">
        <v>4.7857142857142856</v>
      </c>
      <c r="Q225">
        <v>1425.0740740740741</v>
      </c>
      <c r="R225">
        <v>4.8571428571428568</v>
      </c>
      <c r="S225">
        <v>1421.3773584905659</v>
      </c>
      <c r="T225">
        <v>2.5555555555555554</v>
      </c>
      <c r="U225">
        <v>840.66666666666663</v>
      </c>
      <c r="V225">
        <v>2.8</v>
      </c>
      <c r="W225">
        <v>1046.375</v>
      </c>
      <c r="X225">
        <v>1.8888888888888888</v>
      </c>
      <c r="Y225">
        <v>853.8</v>
      </c>
      <c r="Z225">
        <v>2.4285714285714284</v>
      </c>
      <c r="AA225">
        <v>930.73684210526312</v>
      </c>
      <c r="AB225">
        <v>0.88888888888888884</v>
      </c>
      <c r="AC225">
        <v>488</v>
      </c>
      <c r="AD225">
        <v>1.8</v>
      </c>
      <c r="AE225">
        <v>794.66666666666663</v>
      </c>
      <c r="AF225">
        <v>1.7777777777777777</v>
      </c>
      <c r="AG225">
        <v>747.66666666666663</v>
      </c>
      <c r="AH225">
        <v>1.5</v>
      </c>
      <c r="AI225">
        <v>700.375</v>
      </c>
      <c r="AJ225">
        <v>1.9642857142857142</v>
      </c>
      <c r="AK225">
        <v>825.42857142857144</v>
      </c>
      <c r="AL225">
        <v>3.4107142857142856</v>
      </c>
      <c r="AM225">
        <v>1184.3522727272727</v>
      </c>
      <c r="AN225">
        <v>2.7777777777777777</v>
      </c>
      <c r="AO225">
        <v>1070.1428571428571</v>
      </c>
      <c r="AP225">
        <v>3.1</v>
      </c>
      <c r="AQ225">
        <v>907.1</v>
      </c>
      <c r="AR225">
        <v>3.3333333333333335</v>
      </c>
      <c r="AS225">
        <v>916.11111111111109</v>
      </c>
      <c r="AT225">
        <v>3.0714285714285716</v>
      </c>
      <c r="AU225">
        <v>954.11538461538464</v>
      </c>
      <c r="AV225">
        <v>2.5555555555555554</v>
      </c>
      <c r="AW225">
        <v>812.75</v>
      </c>
      <c r="AX225">
        <v>2.9</v>
      </c>
      <c r="AY225">
        <v>773.22222222222217</v>
      </c>
      <c r="AZ225">
        <v>2.7777777777777777</v>
      </c>
      <c r="BA225">
        <v>925.875</v>
      </c>
      <c r="BB225">
        <v>2.75</v>
      </c>
      <c r="BC225">
        <v>834.72</v>
      </c>
      <c r="BD225">
        <v>2.9107142857142856</v>
      </c>
      <c r="BE225">
        <v>895.58823529411768</v>
      </c>
      <c r="BF225">
        <v>2.9107142857142856</v>
      </c>
      <c r="BG225">
        <v>895.58823529411768</v>
      </c>
      <c r="BH225">
        <v>3.2440476190476191</v>
      </c>
      <c r="BI225">
        <v>1078.4028776978416</v>
      </c>
      <c r="BJ225">
        <v>2</v>
      </c>
      <c r="BK225">
        <v>354</v>
      </c>
      <c r="BN225">
        <v>0</v>
      </c>
      <c r="BP225">
        <v>1</v>
      </c>
      <c r="BQ225">
        <v>354</v>
      </c>
      <c r="BR225">
        <v>8</v>
      </c>
      <c r="BS225">
        <v>1822</v>
      </c>
      <c r="BV225">
        <v>8</v>
      </c>
      <c r="BW225">
        <v>1957</v>
      </c>
      <c r="BX225">
        <v>8</v>
      </c>
      <c r="BY225">
        <v>1889.5</v>
      </c>
      <c r="BZ225">
        <v>4.5</v>
      </c>
      <c r="CA225">
        <v>1377.6666666666667</v>
      </c>
      <c r="CB225">
        <v>6</v>
      </c>
      <c r="CC225">
        <v>1449</v>
      </c>
      <c r="CF225">
        <v>4</v>
      </c>
      <c r="CG225">
        <v>770</v>
      </c>
      <c r="CH225">
        <v>5</v>
      </c>
      <c r="CI225">
        <v>1109.5</v>
      </c>
      <c r="CJ225">
        <v>2</v>
      </c>
      <c r="CK225">
        <v>214</v>
      </c>
      <c r="CN225">
        <v>1</v>
      </c>
      <c r="CO225">
        <v>92</v>
      </c>
      <c r="CP225">
        <v>1.5</v>
      </c>
      <c r="CQ225">
        <v>153</v>
      </c>
      <c r="CR225">
        <v>3.25</v>
      </c>
      <c r="CS225">
        <v>631.25</v>
      </c>
      <c r="CT225">
        <v>3.875</v>
      </c>
      <c r="CU225">
        <v>951.14285714285711</v>
      </c>
      <c r="CV225">
        <v>4</v>
      </c>
      <c r="CW225">
        <v>1053</v>
      </c>
      <c r="CZ225">
        <v>6</v>
      </c>
      <c r="DA225">
        <v>1572</v>
      </c>
      <c r="DB225">
        <v>5</v>
      </c>
      <c r="DC225">
        <v>1312.5</v>
      </c>
      <c r="DD225">
        <v>3</v>
      </c>
      <c r="DE225">
        <v>1154</v>
      </c>
      <c r="DH225">
        <v>5</v>
      </c>
      <c r="DI225">
        <v>1303</v>
      </c>
      <c r="DJ225">
        <v>4</v>
      </c>
      <c r="DK225">
        <v>1228.5</v>
      </c>
      <c r="DL225">
        <v>4.5</v>
      </c>
      <c r="DM225">
        <v>1270.5</v>
      </c>
      <c r="DN225">
        <v>4.5</v>
      </c>
      <c r="DO225">
        <v>1270.5</v>
      </c>
      <c r="DP225">
        <v>4.083333333333333</v>
      </c>
      <c r="DQ225">
        <v>1067.2727272727273</v>
      </c>
      <c r="DR225">
        <v>3.3</v>
      </c>
      <c r="DS225">
        <v>1077.5866666666666</v>
      </c>
      <c r="DT225" s="2"/>
      <c r="DV225" s="2" t="s">
        <v>222</v>
      </c>
      <c r="DW225">
        <v>202.25</v>
      </c>
      <c r="DX225">
        <v>299</v>
      </c>
      <c r="DY225">
        <v>235.16666666666666</v>
      </c>
      <c r="DZ225">
        <v>250.875</v>
      </c>
      <c r="EA225">
        <v>348.625</v>
      </c>
      <c r="EB225">
        <v>223</v>
      </c>
      <c r="EC225">
        <v>274.66666666666669</v>
      </c>
      <c r="ED225">
        <v>277.44444444444446</v>
      </c>
    </row>
    <row r="226" spans="1:134" x14ac:dyDescent="0.3">
      <c r="A226" s="2" t="s">
        <v>223</v>
      </c>
      <c r="B226">
        <v>3.6</v>
      </c>
      <c r="C226">
        <v>1204.2222222222222</v>
      </c>
      <c r="D226">
        <v>4.5555555555555554</v>
      </c>
      <c r="E226">
        <v>1641.5</v>
      </c>
      <c r="F226">
        <v>3.9</v>
      </c>
      <c r="G226">
        <v>940.2</v>
      </c>
      <c r="H226">
        <v>4</v>
      </c>
      <c r="I226">
        <v>1236</v>
      </c>
      <c r="J226">
        <v>5</v>
      </c>
      <c r="K226">
        <v>1591</v>
      </c>
      <c r="L226">
        <v>4.666666666666667</v>
      </c>
      <c r="M226">
        <v>1267.6666666666667</v>
      </c>
      <c r="N226">
        <v>3.1</v>
      </c>
      <c r="O226">
        <v>984</v>
      </c>
      <c r="P226">
        <v>4.2413793103448274</v>
      </c>
      <c r="Q226">
        <v>1291.9642857142858</v>
      </c>
      <c r="R226">
        <v>4.1206896551724137</v>
      </c>
      <c r="S226">
        <v>1264.4909090909091</v>
      </c>
      <c r="T226">
        <v>2.4</v>
      </c>
      <c r="U226">
        <v>857.85714285714289</v>
      </c>
      <c r="V226">
        <v>2</v>
      </c>
      <c r="W226">
        <v>920</v>
      </c>
      <c r="X226">
        <v>1.7</v>
      </c>
      <c r="Y226">
        <v>760.14285714285711</v>
      </c>
      <c r="Z226">
        <v>2.0344827586206895</v>
      </c>
      <c r="AA226">
        <v>838.21052631578948</v>
      </c>
      <c r="AB226">
        <v>1.9</v>
      </c>
      <c r="AC226">
        <v>522.85714285714289</v>
      </c>
      <c r="AD226">
        <v>1.4444444444444444</v>
      </c>
      <c r="AE226">
        <v>453.83333333333331</v>
      </c>
      <c r="AF226">
        <v>2</v>
      </c>
      <c r="AG226">
        <v>754.57142857142856</v>
      </c>
      <c r="AH226">
        <v>1.7931034482758621</v>
      </c>
      <c r="AI226">
        <v>583.25</v>
      </c>
      <c r="AJ226">
        <v>1.9137931034482758</v>
      </c>
      <c r="AK226">
        <v>707.46153846153845</v>
      </c>
      <c r="AL226">
        <v>3.0172413793103448</v>
      </c>
      <c r="AM226">
        <v>1033.3829787234042</v>
      </c>
      <c r="AN226">
        <v>2.1</v>
      </c>
      <c r="AO226">
        <v>906.71428571428567</v>
      </c>
      <c r="AP226">
        <v>2.1111111111111112</v>
      </c>
      <c r="AQ226">
        <v>809.66666666666663</v>
      </c>
      <c r="AR226">
        <v>0.8</v>
      </c>
      <c r="AS226">
        <v>464.4</v>
      </c>
      <c r="AT226">
        <v>1.6551724137931034</v>
      </c>
      <c r="AU226">
        <v>751.5</v>
      </c>
      <c r="AV226">
        <v>1.7</v>
      </c>
      <c r="AW226">
        <v>704.125</v>
      </c>
      <c r="AX226">
        <v>1.8888888888888888</v>
      </c>
      <c r="AY226">
        <v>933.83333333333337</v>
      </c>
      <c r="AZ226">
        <v>1.4</v>
      </c>
      <c r="BA226">
        <v>742</v>
      </c>
      <c r="BB226">
        <v>1.6551724137931034</v>
      </c>
      <c r="BC226">
        <v>784.4</v>
      </c>
      <c r="BD226">
        <v>1.6551724137931034</v>
      </c>
      <c r="BE226">
        <v>768.81578947368416</v>
      </c>
      <c r="BF226">
        <v>1.6551724137931034</v>
      </c>
      <c r="BG226">
        <v>768.81578947368416</v>
      </c>
      <c r="BH226">
        <v>2.5632183908045976</v>
      </c>
      <c r="BI226">
        <v>957.219696969697</v>
      </c>
      <c r="BL226">
        <v>4</v>
      </c>
      <c r="BM226">
        <v>1441</v>
      </c>
      <c r="BP226">
        <v>4</v>
      </c>
      <c r="BQ226">
        <v>1441</v>
      </c>
      <c r="BT226">
        <v>6</v>
      </c>
      <c r="BU226">
        <v>1569</v>
      </c>
      <c r="BX226">
        <v>6</v>
      </c>
      <c r="BY226">
        <v>1569</v>
      </c>
      <c r="BZ226">
        <v>5</v>
      </c>
      <c r="CA226">
        <v>1505</v>
      </c>
      <c r="CD226">
        <v>3</v>
      </c>
      <c r="CE226">
        <v>848</v>
      </c>
      <c r="CH226">
        <v>3</v>
      </c>
      <c r="CI226">
        <v>848</v>
      </c>
      <c r="CL226">
        <v>1</v>
      </c>
      <c r="CM226">
        <v>251</v>
      </c>
      <c r="CP226">
        <v>1</v>
      </c>
      <c r="CQ226">
        <v>251</v>
      </c>
      <c r="CR226">
        <v>2</v>
      </c>
      <c r="CS226">
        <v>549.5</v>
      </c>
      <c r="CT226">
        <v>3.5</v>
      </c>
      <c r="CU226">
        <v>1027.25</v>
      </c>
      <c r="CX226">
        <v>3</v>
      </c>
      <c r="CY226">
        <v>1083</v>
      </c>
      <c r="DB226">
        <v>3</v>
      </c>
      <c r="DC226">
        <v>1083</v>
      </c>
      <c r="DF226">
        <v>4</v>
      </c>
      <c r="DG226">
        <v>1184</v>
      </c>
      <c r="DJ226">
        <v>4</v>
      </c>
      <c r="DK226">
        <v>1184</v>
      </c>
      <c r="DL226">
        <v>3.5</v>
      </c>
      <c r="DM226">
        <v>1133.5</v>
      </c>
      <c r="DN226">
        <v>3.5</v>
      </c>
      <c r="DO226">
        <v>1133.5</v>
      </c>
      <c r="DP226">
        <v>3.5</v>
      </c>
      <c r="DQ226">
        <v>1062.6666666666667</v>
      </c>
      <c r="DR226">
        <v>2.5944444444444446</v>
      </c>
      <c r="DS226">
        <v>961.804347826087</v>
      </c>
      <c r="DT226" s="2"/>
      <c r="DV226" s="2" t="s">
        <v>223</v>
      </c>
      <c r="DW226">
        <v>225.42857142857142</v>
      </c>
      <c r="DX226">
        <v>226.66666666666666</v>
      </c>
      <c r="DY226">
        <v>236</v>
      </c>
      <c r="DZ226">
        <v>229.5</v>
      </c>
      <c r="EA226">
        <v>269.5</v>
      </c>
      <c r="EB226">
        <v>208.77777777777777</v>
      </c>
      <c r="EC226">
        <v>320</v>
      </c>
      <c r="ED226">
        <v>266.21428571428572</v>
      </c>
    </row>
    <row r="227" spans="1:134" x14ac:dyDescent="0.3">
      <c r="A227" s="2" t="s">
        <v>224</v>
      </c>
      <c r="B227">
        <v>1</v>
      </c>
      <c r="C227">
        <v>92</v>
      </c>
      <c r="D227">
        <v>3</v>
      </c>
      <c r="E227">
        <v>585.5</v>
      </c>
      <c r="F227">
        <v>1</v>
      </c>
      <c r="G227">
        <v>226</v>
      </c>
      <c r="H227">
        <v>1.8</v>
      </c>
      <c r="I227">
        <v>343</v>
      </c>
      <c r="J227">
        <v>3</v>
      </c>
      <c r="K227">
        <v>611</v>
      </c>
      <c r="L227">
        <v>1.5</v>
      </c>
      <c r="M227">
        <v>330</v>
      </c>
      <c r="P227">
        <v>2</v>
      </c>
      <c r="Q227">
        <v>470.5</v>
      </c>
      <c r="R227">
        <v>1.875</v>
      </c>
      <c r="S227">
        <v>379.42857142857144</v>
      </c>
      <c r="T227">
        <v>0</v>
      </c>
      <c r="V227">
        <v>2</v>
      </c>
      <c r="W227">
        <v>954</v>
      </c>
      <c r="X227">
        <v>4</v>
      </c>
      <c r="Y227">
        <v>723</v>
      </c>
      <c r="Z227">
        <v>2.4</v>
      </c>
      <c r="AA227">
        <v>800</v>
      </c>
      <c r="AB227">
        <v>1</v>
      </c>
      <c r="AC227">
        <v>315</v>
      </c>
      <c r="AD227">
        <v>2</v>
      </c>
      <c r="AE227">
        <v>340.5</v>
      </c>
      <c r="AH227">
        <v>1.6666666666666667</v>
      </c>
      <c r="AI227">
        <v>332</v>
      </c>
      <c r="AJ227">
        <v>2.125</v>
      </c>
      <c r="AK227">
        <v>566</v>
      </c>
      <c r="AL227">
        <v>2</v>
      </c>
      <c r="AM227">
        <v>465.53846153846155</v>
      </c>
      <c r="AN227">
        <v>0</v>
      </c>
      <c r="AP227">
        <v>1</v>
      </c>
      <c r="AQ227">
        <v>169</v>
      </c>
      <c r="AR227">
        <v>1</v>
      </c>
      <c r="AS227">
        <v>699</v>
      </c>
      <c r="AT227">
        <v>0.8</v>
      </c>
      <c r="AU227">
        <v>434</v>
      </c>
      <c r="AV227">
        <v>1</v>
      </c>
      <c r="AW227">
        <v>176</v>
      </c>
      <c r="AX227">
        <v>0.5</v>
      </c>
      <c r="AY227">
        <v>122</v>
      </c>
      <c r="BB227">
        <v>0.66666666666666663</v>
      </c>
      <c r="BC227">
        <v>149</v>
      </c>
      <c r="BD227">
        <v>0.75</v>
      </c>
      <c r="BE227">
        <v>291.5</v>
      </c>
      <c r="BF227">
        <v>0.75</v>
      </c>
      <c r="BG227">
        <v>291.5</v>
      </c>
      <c r="BH227">
        <v>1.5833333333333333</v>
      </c>
      <c r="BI227">
        <v>424.58823529411762</v>
      </c>
      <c r="BJ227">
        <v>1.8888888888888888</v>
      </c>
      <c r="BK227">
        <v>441</v>
      </c>
      <c r="BL227">
        <v>2.25</v>
      </c>
      <c r="BM227">
        <v>426</v>
      </c>
      <c r="BN227">
        <v>1.5</v>
      </c>
      <c r="BO227">
        <v>457</v>
      </c>
      <c r="BP227">
        <v>1.88</v>
      </c>
      <c r="BQ227">
        <v>440.55</v>
      </c>
      <c r="BR227">
        <v>1.5555555555555556</v>
      </c>
      <c r="BS227">
        <v>446.16666666666669</v>
      </c>
      <c r="BT227">
        <v>3.5</v>
      </c>
      <c r="BU227">
        <v>754.5</v>
      </c>
      <c r="BV227">
        <v>1.8</v>
      </c>
      <c r="BW227">
        <v>545.85714285714289</v>
      </c>
      <c r="BX227">
        <v>2.2222222222222223</v>
      </c>
      <c r="BY227">
        <v>596.85714285714289</v>
      </c>
      <c r="BZ227">
        <v>2.0576923076923075</v>
      </c>
      <c r="CA227">
        <v>520.60975609756099</v>
      </c>
      <c r="CB227">
        <v>2</v>
      </c>
      <c r="CC227">
        <v>499.5</v>
      </c>
      <c r="CD227">
        <v>1.25</v>
      </c>
      <c r="CE227">
        <v>533.75</v>
      </c>
      <c r="CF227">
        <v>2.375</v>
      </c>
      <c r="CG227">
        <v>794.83333333333337</v>
      </c>
      <c r="CH227">
        <v>1.88</v>
      </c>
      <c r="CI227">
        <v>605.55555555555554</v>
      </c>
      <c r="CJ227">
        <v>2.8888888888888888</v>
      </c>
      <c r="CK227">
        <v>873.85714285714289</v>
      </c>
      <c r="CL227">
        <v>3</v>
      </c>
      <c r="CM227">
        <v>491.625</v>
      </c>
      <c r="CN227">
        <v>1.9</v>
      </c>
      <c r="CO227">
        <v>499.25</v>
      </c>
      <c r="CP227">
        <v>2.5555555555555554</v>
      </c>
      <c r="CQ227">
        <v>610.60869565217388</v>
      </c>
      <c r="CR227">
        <v>2.2307692307692308</v>
      </c>
      <c r="CS227">
        <v>608.39024390243901</v>
      </c>
      <c r="CT227">
        <v>2.1442307692307692</v>
      </c>
      <c r="CU227">
        <v>564.5</v>
      </c>
      <c r="CV227">
        <v>3</v>
      </c>
      <c r="CW227">
        <v>733</v>
      </c>
      <c r="CX227">
        <v>3.25</v>
      </c>
      <c r="CY227">
        <v>706.42857142857144</v>
      </c>
      <c r="CZ227">
        <v>2.75</v>
      </c>
      <c r="DA227">
        <v>722</v>
      </c>
      <c r="DB227">
        <v>3</v>
      </c>
      <c r="DC227">
        <v>721.0454545454545</v>
      </c>
      <c r="DD227">
        <v>2.7777777777777777</v>
      </c>
      <c r="DE227">
        <v>587.44444444444446</v>
      </c>
      <c r="DF227">
        <v>3.125</v>
      </c>
      <c r="DG227">
        <v>815.14285714285711</v>
      </c>
      <c r="DH227">
        <v>2.6</v>
      </c>
      <c r="DI227">
        <v>690.625</v>
      </c>
      <c r="DJ227">
        <v>2.8148148148148149</v>
      </c>
      <c r="DK227">
        <v>688.25</v>
      </c>
      <c r="DL227">
        <v>2.9038461538461537</v>
      </c>
      <c r="DM227">
        <v>703.93478260869563</v>
      </c>
      <c r="DN227">
        <v>2.9038461538461537</v>
      </c>
      <c r="DO227">
        <v>703.93478260869563</v>
      </c>
      <c r="DP227">
        <v>2.3974358974358974</v>
      </c>
      <c r="DQ227">
        <v>614.609375</v>
      </c>
      <c r="DR227">
        <v>2.2888888888888888</v>
      </c>
      <c r="DS227">
        <v>592.33103448275858</v>
      </c>
      <c r="DT227" s="2"/>
      <c r="DV227" s="2" t="s">
        <v>224</v>
      </c>
      <c r="DW227">
        <v>315</v>
      </c>
      <c r="DX227">
        <v>140</v>
      </c>
      <c r="DZ227">
        <v>198.33333333333334</v>
      </c>
      <c r="EA227">
        <v>93</v>
      </c>
      <c r="EB227">
        <v>91</v>
      </c>
      <c r="ED227">
        <v>92</v>
      </c>
    </row>
    <row r="228" spans="1:134" x14ac:dyDescent="0.3">
      <c r="A228" s="2" t="s">
        <v>225</v>
      </c>
      <c r="B228">
        <v>3.7777777777777777</v>
      </c>
      <c r="C228">
        <v>1034.125</v>
      </c>
      <c r="D228">
        <v>2.4</v>
      </c>
      <c r="E228">
        <v>1057.8333333333333</v>
      </c>
      <c r="F228">
        <v>3.1</v>
      </c>
      <c r="G228">
        <v>768.125</v>
      </c>
      <c r="H228">
        <v>3.0689655172413794</v>
      </c>
      <c r="I228">
        <v>943.86363636363637</v>
      </c>
      <c r="J228">
        <v>4.75</v>
      </c>
      <c r="K228">
        <v>1771</v>
      </c>
      <c r="L228">
        <v>3.4</v>
      </c>
      <c r="M228">
        <v>1116.4444444444443</v>
      </c>
      <c r="N228">
        <v>2.2857142857142856</v>
      </c>
      <c r="O228">
        <v>1487.3333333333333</v>
      </c>
      <c r="P228">
        <v>3.52</v>
      </c>
      <c r="Q228">
        <v>1396.4444444444443</v>
      </c>
      <c r="R228">
        <v>3.2777777777777777</v>
      </c>
      <c r="S228">
        <v>1147.5250000000001</v>
      </c>
      <c r="T228">
        <v>0.88888888888888884</v>
      </c>
      <c r="U228">
        <v>529.66666666666663</v>
      </c>
      <c r="V228">
        <v>3.1</v>
      </c>
      <c r="W228">
        <v>1097.5714285714287</v>
      </c>
      <c r="X228">
        <v>3.2</v>
      </c>
      <c r="Y228">
        <v>1229.1666666666667</v>
      </c>
      <c r="Z228">
        <v>2.4482758620689653</v>
      </c>
      <c r="AA228">
        <v>1040.4375</v>
      </c>
      <c r="AB228">
        <v>1.75</v>
      </c>
      <c r="AC228">
        <v>1169.3333333333333</v>
      </c>
      <c r="AD228">
        <v>1.9</v>
      </c>
      <c r="AE228">
        <v>855.4</v>
      </c>
      <c r="AF228">
        <v>3</v>
      </c>
      <c r="AG228">
        <v>909.83333333333337</v>
      </c>
      <c r="AH228">
        <v>2.16</v>
      </c>
      <c r="AI228">
        <v>946</v>
      </c>
      <c r="AJ228">
        <v>2.3148148148148149</v>
      </c>
      <c r="AK228">
        <v>996.36666666666667</v>
      </c>
      <c r="AL228">
        <v>2.7962962962962963</v>
      </c>
      <c r="AM228">
        <v>1082.7428571428572</v>
      </c>
      <c r="AN228">
        <v>0.44444444444444442</v>
      </c>
      <c r="AO228">
        <v>411.33333333333331</v>
      </c>
      <c r="AP228">
        <v>1.2</v>
      </c>
      <c r="AQ228">
        <v>319.57142857142856</v>
      </c>
      <c r="AR228">
        <v>1.3</v>
      </c>
      <c r="AS228">
        <v>296.25</v>
      </c>
      <c r="AT228">
        <v>1</v>
      </c>
      <c r="AU228">
        <v>324.5</v>
      </c>
      <c r="AV228">
        <v>0.875</v>
      </c>
      <c r="AW228">
        <v>298.39999999999998</v>
      </c>
      <c r="AX228">
        <v>1.4</v>
      </c>
      <c r="AY228">
        <v>323.28571428571428</v>
      </c>
      <c r="AZ228">
        <v>1.2857142857142858</v>
      </c>
      <c r="BA228">
        <v>386.66666666666669</v>
      </c>
      <c r="BB228">
        <v>1.2</v>
      </c>
      <c r="BC228">
        <v>337.5</v>
      </c>
      <c r="BD228">
        <v>1.0925925925925926</v>
      </c>
      <c r="BE228">
        <v>331</v>
      </c>
      <c r="BF228">
        <v>1.0925925925925926</v>
      </c>
      <c r="BG228">
        <v>331</v>
      </c>
      <c r="BH228">
        <v>2.2283950617283952</v>
      </c>
      <c r="BI228">
        <v>827.43396226415098</v>
      </c>
      <c r="BJ228">
        <v>1</v>
      </c>
      <c r="BK228">
        <v>96</v>
      </c>
      <c r="BP228">
        <v>1</v>
      </c>
      <c r="BQ228">
        <v>96</v>
      </c>
      <c r="BR228">
        <v>5</v>
      </c>
      <c r="BS228">
        <v>1568</v>
      </c>
      <c r="BV228">
        <v>3</v>
      </c>
      <c r="BW228">
        <v>502</v>
      </c>
      <c r="BX228">
        <v>3.8</v>
      </c>
      <c r="BY228">
        <v>928.4</v>
      </c>
      <c r="BZ228">
        <v>3.3333333333333335</v>
      </c>
      <c r="CA228">
        <v>789.66666666666663</v>
      </c>
      <c r="CB228">
        <v>7</v>
      </c>
      <c r="CC228">
        <v>1927</v>
      </c>
      <c r="CH228">
        <v>7</v>
      </c>
      <c r="CI228">
        <v>1927</v>
      </c>
      <c r="CJ228">
        <v>0</v>
      </c>
      <c r="CN228">
        <v>2.3333333333333335</v>
      </c>
      <c r="CO228">
        <v>966.5</v>
      </c>
      <c r="CP228">
        <v>1.4</v>
      </c>
      <c r="CQ228">
        <v>966.5</v>
      </c>
      <c r="CR228">
        <v>2.3333333333333335</v>
      </c>
      <c r="CS228">
        <v>1286.6666666666667</v>
      </c>
      <c r="CT228">
        <v>2.8333333333333335</v>
      </c>
      <c r="CU228">
        <v>955.33333333333337</v>
      </c>
      <c r="CV228">
        <v>1</v>
      </c>
      <c r="CW228">
        <v>385</v>
      </c>
      <c r="DB228">
        <v>1</v>
      </c>
      <c r="DC228">
        <v>385</v>
      </c>
      <c r="DD228">
        <v>0.5</v>
      </c>
      <c r="DE228">
        <v>107</v>
      </c>
      <c r="DH228">
        <v>0.66666666666666663</v>
      </c>
      <c r="DI228">
        <v>489</v>
      </c>
      <c r="DJ228">
        <v>0.6</v>
      </c>
      <c r="DK228">
        <v>298</v>
      </c>
      <c r="DL228">
        <v>0.66666666666666663</v>
      </c>
      <c r="DM228">
        <v>327</v>
      </c>
      <c r="DN228">
        <v>0.66666666666666663</v>
      </c>
      <c r="DO228">
        <v>327</v>
      </c>
      <c r="DP228">
        <v>2.1111111111111112</v>
      </c>
      <c r="DQ228">
        <v>798.25</v>
      </c>
      <c r="DR228">
        <v>2.2166666666666668</v>
      </c>
      <c r="DS228">
        <v>824.46610169491521</v>
      </c>
      <c r="DT228" s="2"/>
      <c r="DV228" s="2" t="s">
        <v>225</v>
      </c>
      <c r="DW228">
        <v>220</v>
      </c>
      <c r="DX228">
        <v>326.60000000000002</v>
      </c>
      <c r="DY228">
        <v>217.33333333333334</v>
      </c>
      <c r="DZ228">
        <v>256.92857142857144</v>
      </c>
      <c r="EA228">
        <v>250.33333333333334</v>
      </c>
      <c r="EB228">
        <v>283.44444444444446</v>
      </c>
      <c r="EC228">
        <v>266.66666666666669</v>
      </c>
      <c r="ED228">
        <v>269.61111111111109</v>
      </c>
    </row>
    <row r="229" spans="1:134" x14ac:dyDescent="0.3">
      <c r="A229" s="2" t="s">
        <v>226</v>
      </c>
      <c r="B229">
        <v>2.5</v>
      </c>
      <c r="C229">
        <v>829.33333333333337</v>
      </c>
      <c r="D229">
        <v>2.5555555555555554</v>
      </c>
      <c r="E229">
        <v>820.14285714285711</v>
      </c>
      <c r="F229">
        <v>2</v>
      </c>
      <c r="G229">
        <v>793.5</v>
      </c>
      <c r="H229">
        <v>2.3448275862068964</v>
      </c>
      <c r="I229">
        <v>814.63157894736844</v>
      </c>
      <c r="J229">
        <v>2.1111111111111112</v>
      </c>
      <c r="K229">
        <v>829</v>
      </c>
      <c r="L229">
        <v>2</v>
      </c>
      <c r="M229">
        <v>917</v>
      </c>
      <c r="N229">
        <v>1.4444444444444444</v>
      </c>
      <c r="O229">
        <v>628</v>
      </c>
      <c r="P229">
        <v>1.8571428571428572</v>
      </c>
      <c r="Q229">
        <v>791.33333333333337</v>
      </c>
      <c r="R229">
        <v>2.1052631578947367</v>
      </c>
      <c r="S229">
        <v>804.35294117647061</v>
      </c>
      <c r="T229">
        <v>3</v>
      </c>
      <c r="U229">
        <v>1363.5</v>
      </c>
      <c r="V229">
        <v>2.5555555555555554</v>
      </c>
      <c r="W229">
        <v>1514.25</v>
      </c>
      <c r="X229">
        <v>3.5</v>
      </c>
      <c r="Y229">
        <v>1668.4</v>
      </c>
      <c r="Z229">
        <v>3.0344827586206895</v>
      </c>
      <c r="AA229">
        <v>1505.3333333333333</v>
      </c>
      <c r="AB229">
        <v>3</v>
      </c>
      <c r="AC229">
        <v>1534</v>
      </c>
      <c r="AD229">
        <v>3.3</v>
      </c>
      <c r="AE229">
        <v>1614.8</v>
      </c>
      <c r="AF229">
        <v>4</v>
      </c>
      <c r="AG229">
        <v>1736.2</v>
      </c>
      <c r="AH229">
        <v>3.4285714285714284</v>
      </c>
      <c r="AI229">
        <v>1628.3333333333333</v>
      </c>
      <c r="AJ229">
        <v>3.2280701754385963</v>
      </c>
      <c r="AK229">
        <v>1566.8333333333333</v>
      </c>
      <c r="AL229">
        <v>2.6666666666666665</v>
      </c>
      <c r="AM229">
        <v>1161.765625</v>
      </c>
      <c r="AN229">
        <v>0.9</v>
      </c>
      <c r="AO229">
        <v>538</v>
      </c>
      <c r="AP229">
        <v>1.2222222222222223</v>
      </c>
      <c r="AQ229">
        <v>627.79999999999995</v>
      </c>
      <c r="AR229">
        <v>0.6</v>
      </c>
      <c r="AS229">
        <v>727</v>
      </c>
      <c r="AT229">
        <v>0.89655172413793105</v>
      </c>
      <c r="AU229">
        <v>622.66666666666663</v>
      </c>
      <c r="AV229">
        <v>0.33333333333333331</v>
      </c>
      <c r="AW229">
        <v>215.66666666666666</v>
      </c>
      <c r="AX229">
        <v>0.3</v>
      </c>
      <c r="AY229">
        <v>302.5</v>
      </c>
      <c r="AZ229">
        <v>0.44444444444444442</v>
      </c>
      <c r="BA229">
        <v>274</v>
      </c>
      <c r="BB229">
        <v>0.35714285714285715</v>
      </c>
      <c r="BC229">
        <v>260.88888888888891</v>
      </c>
      <c r="BD229">
        <v>0.63157894736842102</v>
      </c>
      <c r="BE229">
        <v>467.61904761904759</v>
      </c>
      <c r="BF229">
        <v>0.63157894736842102</v>
      </c>
      <c r="BG229">
        <v>467.61904761904759</v>
      </c>
      <c r="BH229">
        <v>1.9883040935672514</v>
      </c>
      <c r="BI229">
        <v>990.2705882352941</v>
      </c>
      <c r="BL229">
        <v>1</v>
      </c>
      <c r="BM229">
        <v>157</v>
      </c>
      <c r="BP229">
        <v>1</v>
      </c>
      <c r="BQ229">
        <v>157</v>
      </c>
      <c r="BR229">
        <v>10</v>
      </c>
      <c r="BS229">
        <v>1666</v>
      </c>
      <c r="BV229">
        <v>7</v>
      </c>
      <c r="BW229">
        <v>2295</v>
      </c>
      <c r="BX229">
        <v>8.5</v>
      </c>
      <c r="BY229">
        <v>1980.5</v>
      </c>
      <c r="BZ229">
        <v>6</v>
      </c>
      <c r="CA229">
        <v>1372.6666666666667</v>
      </c>
      <c r="CD229">
        <v>1</v>
      </c>
      <c r="CE229">
        <v>112</v>
      </c>
      <c r="CH229">
        <v>1</v>
      </c>
      <c r="CI229">
        <v>112</v>
      </c>
      <c r="CJ229">
        <v>0</v>
      </c>
      <c r="CN229">
        <v>0</v>
      </c>
      <c r="CP229">
        <v>0</v>
      </c>
      <c r="CR229">
        <v>0.33333333333333331</v>
      </c>
      <c r="CS229">
        <v>112</v>
      </c>
      <c r="CT229">
        <v>3.1666666666666665</v>
      </c>
      <c r="CU229">
        <v>1057.5</v>
      </c>
      <c r="CX229">
        <v>1</v>
      </c>
      <c r="CY229">
        <v>117</v>
      </c>
      <c r="DB229">
        <v>1</v>
      </c>
      <c r="DC229">
        <v>117</v>
      </c>
      <c r="DD229">
        <v>0</v>
      </c>
      <c r="DH229">
        <v>1</v>
      </c>
      <c r="DI229">
        <v>105</v>
      </c>
      <c r="DJ229">
        <v>0.5</v>
      </c>
      <c r="DK229">
        <v>105</v>
      </c>
      <c r="DL229">
        <v>0.66666666666666663</v>
      </c>
      <c r="DM229">
        <v>111</v>
      </c>
      <c r="DN229">
        <v>0.66666666666666663</v>
      </c>
      <c r="DO229">
        <v>111</v>
      </c>
      <c r="DP229">
        <v>2.3333333333333335</v>
      </c>
      <c r="DQ229">
        <v>742</v>
      </c>
      <c r="DR229">
        <v>2.0055555555555555</v>
      </c>
      <c r="DS229">
        <v>973.90109890109886</v>
      </c>
      <c r="DT229" s="2"/>
      <c r="DV229" s="2" t="s">
        <v>226</v>
      </c>
      <c r="DW229">
        <v>284.8</v>
      </c>
      <c r="DX229">
        <v>304.60000000000002</v>
      </c>
      <c r="DY229">
        <v>248.2</v>
      </c>
      <c r="DZ229">
        <v>279.2</v>
      </c>
      <c r="EA229">
        <v>175.6</v>
      </c>
      <c r="EB229">
        <v>209.6</v>
      </c>
      <c r="EC229">
        <v>295.39999999999998</v>
      </c>
      <c r="ED229">
        <v>226.86666666666667</v>
      </c>
    </row>
    <row r="230" spans="1:134" x14ac:dyDescent="0.3">
      <c r="A230" s="2" t="s">
        <v>227</v>
      </c>
      <c r="B230">
        <v>1.4444444444444444</v>
      </c>
      <c r="C230">
        <v>201.57142857142858</v>
      </c>
      <c r="D230">
        <v>0.6</v>
      </c>
      <c r="E230">
        <v>170.6</v>
      </c>
      <c r="F230">
        <v>0.88888888888888884</v>
      </c>
      <c r="G230">
        <v>219.2</v>
      </c>
      <c r="H230">
        <v>0.9642857142857143</v>
      </c>
      <c r="I230">
        <v>197.64705882352942</v>
      </c>
      <c r="J230">
        <v>0.7</v>
      </c>
      <c r="K230">
        <v>135.83333333333334</v>
      </c>
      <c r="L230">
        <v>0.77777777777777779</v>
      </c>
      <c r="M230">
        <v>134</v>
      </c>
      <c r="N230">
        <v>0.375</v>
      </c>
      <c r="O230">
        <v>148.33333333333334</v>
      </c>
      <c r="P230">
        <v>0.62962962962962965</v>
      </c>
      <c r="Q230">
        <v>137.6</v>
      </c>
      <c r="R230">
        <v>0.8</v>
      </c>
      <c r="S230">
        <v>169.5</v>
      </c>
      <c r="T230">
        <v>0.44444444444444442</v>
      </c>
      <c r="U230">
        <v>156.33333333333334</v>
      </c>
      <c r="V230">
        <v>0.6</v>
      </c>
      <c r="W230">
        <v>138.66666666666666</v>
      </c>
      <c r="X230">
        <v>0.33333333333333331</v>
      </c>
      <c r="Y230">
        <v>111</v>
      </c>
      <c r="Z230">
        <v>0.4642857142857143</v>
      </c>
      <c r="AA230">
        <v>136.16666666666666</v>
      </c>
      <c r="AB230">
        <v>0.4</v>
      </c>
      <c r="AC230">
        <v>144</v>
      </c>
      <c r="AD230">
        <v>0.33333333333333331</v>
      </c>
      <c r="AE230">
        <v>110.33333333333333</v>
      </c>
      <c r="AF230">
        <v>0.5</v>
      </c>
      <c r="AG230">
        <v>156.25</v>
      </c>
      <c r="AH230">
        <v>0.40740740740740738</v>
      </c>
      <c r="AI230">
        <v>139.27272727272728</v>
      </c>
      <c r="AJ230">
        <v>0.43636363636363634</v>
      </c>
      <c r="AK230">
        <v>137.65217391304347</v>
      </c>
      <c r="AL230">
        <v>0.61818181818181817</v>
      </c>
      <c r="AM230">
        <v>156.18181818181819</v>
      </c>
      <c r="AN230">
        <v>0.55555555555555558</v>
      </c>
      <c r="AO230">
        <v>110.2</v>
      </c>
      <c r="AP230">
        <v>0.6</v>
      </c>
      <c r="AQ230">
        <v>114.8</v>
      </c>
      <c r="AR230">
        <v>0.66666666666666663</v>
      </c>
      <c r="AS230">
        <v>152.4</v>
      </c>
      <c r="AT230">
        <v>0.6071428571428571</v>
      </c>
      <c r="AU230">
        <v>125.8</v>
      </c>
      <c r="AV230">
        <v>0.8</v>
      </c>
      <c r="AW230">
        <v>141.85714285714286</v>
      </c>
      <c r="AX230">
        <v>0.88888888888888884</v>
      </c>
      <c r="AY230">
        <v>175.5</v>
      </c>
      <c r="AZ230">
        <v>0.375</v>
      </c>
      <c r="BA230">
        <v>110.66666666666667</v>
      </c>
      <c r="BB230">
        <v>0.70370370370370372</v>
      </c>
      <c r="BC230">
        <v>148.625</v>
      </c>
      <c r="BD230">
        <v>0.65454545454545454</v>
      </c>
      <c r="BE230">
        <v>137.58064516129033</v>
      </c>
      <c r="BF230">
        <v>0.65454545454545454</v>
      </c>
      <c r="BG230">
        <v>137.58064516129033</v>
      </c>
      <c r="BH230">
        <v>0.63030303030303025</v>
      </c>
      <c r="BI230">
        <v>149.47674418604652</v>
      </c>
      <c r="BJ230">
        <v>0</v>
      </c>
      <c r="BN230">
        <v>0</v>
      </c>
      <c r="BP230">
        <v>0</v>
      </c>
      <c r="BT230">
        <v>1</v>
      </c>
      <c r="BU230">
        <v>230</v>
      </c>
      <c r="BV230">
        <v>0.5</v>
      </c>
      <c r="BW230">
        <v>95</v>
      </c>
      <c r="BX230">
        <v>0.66666666666666663</v>
      </c>
      <c r="BY230">
        <v>162.5</v>
      </c>
      <c r="BZ230">
        <v>0.4</v>
      </c>
      <c r="CA230">
        <v>162.5</v>
      </c>
      <c r="CB230">
        <v>0</v>
      </c>
      <c r="CF230">
        <v>0</v>
      </c>
      <c r="CH230">
        <v>0</v>
      </c>
      <c r="CL230">
        <v>1</v>
      </c>
      <c r="CM230">
        <v>121</v>
      </c>
      <c r="CN230">
        <v>0.5</v>
      </c>
      <c r="CO230">
        <v>183</v>
      </c>
      <c r="CP230">
        <v>0.66666666666666663</v>
      </c>
      <c r="CQ230">
        <v>152</v>
      </c>
      <c r="CR230">
        <v>0.4</v>
      </c>
      <c r="CS230">
        <v>152</v>
      </c>
      <c r="CT230">
        <v>0.4</v>
      </c>
      <c r="CU230">
        <v>157.25</v>
      </c>
      <c r="CV230">
        <v>1</v>
      </c>
      <c r="CW230">
        <v>201</v>
      </c>
      <c r="CZ230">
        <v>1</v>
      </c>
      <c r="DA230">
        <v>97</v>
      </c>
      <c r="DB230">
        <v>1</v>
      </c>
      <c r="DC230">
        <v>149</v>
      </c>
      <c r="DF230">
        <v>2</v>
      </c>
      <c r="DG230">
        <v>256</v>
      </c>
      <c r="DH230">
        <v>1</v>
      </c>
      <c r="DI230">
        <v>136.5</v>
      </c>
      <c r="DJ230">
        <v>1.3333333333333333</v>
      </c>
      <c r="DK230">
        <v>176.33333333333334</v>
      </c>
      <c r="DL230">
        <v>1.2</v>
      </c>
      <c r="DM230">
        <v>165.4</v>
      </c>
      <c r="DN230">
        <v>1.2</v>
      </c>
      <c r="DO230">
        <v>165.4</v>
      </c>
      <c r="DP230">
        <v>0.66666666666666663</v>
      </c>
      <c r="DQ230">
        <v>161.77777777777777</v>
      </c>
      <c r="DR230">
        <v>0.6333333333333333</v>
      </c>
      <c r="DS230">
        <v>150.6421052631579</v>
      </c>
      <c r="DT230" s="2"/>
      <c r="DV230" s="2" t="s">
        <v>227</v>
      </c>
      <c r="DW230">
        <v>144</v>
      </c>
      <c r="DX230">
        <v>110.33333333333333</v>
      </c>
      <c r="DY230">
        <v>156.25</v>
      </c>
      <c r="DZ230">
        <v>139.27272727272728</v>
      </c>
      <c r="EA230">
        <v>110.66666666666667</v>
      </c>
      <c r="EB230">
        <v>105.33333333333333</v>
      </c>
      <c r="EC230">
        <v>148.33333333333334</v>
      </c>
      <c r="ED230">
        <v>116.06666666666666</v>
      </c>
    </row>
    <row r="231" spans="1:134" x14ac:dyDescent="0.3">
      <c r="A231" s="2" t="s">
        <v>228</v>
      </c>
      <c r="B231">
        <v>6.5</v>
      </c>
      <c r="C231">
        <v>1970.9</v>
      </c>
      <c r="D231">
        <v>4.5</v>
      </c>
      <c r="E231">
        <v>1572.8888888888889</v>
      </c>
      <c r="F231">
        <v>6</v>
      </c>
      <c r="G231">
        <v>1876.8</v>
      </c>
      <c r="H231">
        <v>5.666666666666667</v>
      </c>
      <c r="I231">
        <v>1814.9310344827586</v>
      </c>
      <c r="J231">
        <v>5.4444444444444446</v>
      </c>
      <c r="K231">
        <v>1527.5555555555557</v>
      </c>
      <c r="L231">
        <v>6.1</v>
      </c>
      <c r="M231">
        <v>1854.4</v>
      </c>
      <c r="N231">
        <v>5.7</v>
      </c>
      <c r="O231">
        <v>1874.8</v>
      </c>
      <c r="P231">
        <v>5.7586206896551726</v>
      </c>
      <c r="Q231">
        <v>1760</v>
      </c>
      <c r="R231">
        <v>5.7118644067796609</v>
      </c>
      <c r="S231">
        <v>1787.4655172413793</v>
      </c>
      <c r="T231">
        <v>0.8</v>
      </c>
      <c r="U231">
        <v>363.4</v>
      </c>
      <c r="V231">
        <v>2.4</v>
      </c>
      <c r="W231">
        <v>903.57142857142856</v>
      </c>
      <c r="X231">
        <v>1.2</v>
      </c>
      <c r="Y231">
        <v>495</v>
      </c>
      <c r="Z231">
        <v>1.4666666666666666</v>
      </c>
      <c r="AA231">
        <v>617.33333333333337</v>
      </c>
      <c r="AB231">
        <v>2.3333333333333335</v>
      </c>
      <c r="AC231">
        <v>776.71428571428567</v>
      </c>
      <c r="AD231">
        <v>1.4</v>
      </c>
      <c r="AE231">
        <v>532.5</v>
      </c>
      <c r="AF231">
        <v>1.4</v>
      </c>
      <c r="AG231">
        <v>617.33333333333337</v>
      </c>
      <c r="AH231">
        <v>1.6896551724137931</v>
      </c>
      <c r="AI231">
        <v>638.14285714285711</v>
      </c>
      <c r="AJ231">
        <v>1.576271186440678</v>
      </c>
      <c r="AK231">
        <v>628.53846153846155</v>
      </c>
      <c r="AL231">
        <v>3.6440677966101696</v>
      </c>
      <c r="AM231">
        <v>1321.5051546391753</v>
      </c>
      <c r="AN231">
        <v>3.3</v>
      </c>
      <c r="AO231">
        <v>1111.3</v>
      </c>
      <c r="AP231">
        <v>3.4</v>
      </c>
      <c r="AQ231">
        <v>1151.9000000000001</v>
      </c>
      <c r="AR231">
        <v>3</v>
      </c>
      <c r="AS231">
        <v>995.9</v>
      </c>
      <c r="AT231">
        <v>3.2333333333333334</v>
      </c>
      <c r="AU231">
        <v>1086.3666666666666</v>
      </c>
      <c r="AV231">
        <v>3.4444444444444446</v>
      </c>
      <c r="AW231">
        <v>1047.5555555555557</v>
      </c>
      <c r="AX231">
        <v>3.5</v>
      </c>
      <c r="AY231">
        <v>1150.5999999999999</v>
      </c>
      <c r="AZ231">
        <v>3.4</v>
      </c>
      <c r="BA231">
        <v>1115.7</v>
      </c>
      <c r="BB231">
        <v>3.4482758620689653</v>
      </c>
      <c r="BC231">
        <v>1106.5862068965516</v>
      </c>
      <c r="BD231">
        <v>3.3389830508474576</v>
      </c>
      <c r="BE231">
        <v>1096.3050847457628</v>
      </c>
      <c r="BF231">
        <v>3.3389830508474576</v>
      </c>
      <c r="BG231">
        <v>1096.3050847457628</v>
      </c>
      <c r="BH231">
        <v>3.5423728813559321</v>
      </c>
      <c r="BI231">
        <v>1236.3333333333333</v>
      </c>
      <c r="BR231">
        <v>4</v>
      </c>
      <c r="BS231">
        <v>1508</v>
      </c>
      <c r="BX231">
        <v>4</v>
      </c>
      <c r="BY231">
        <v>1508</v>
      </c>
      <c r="BZ231">
        <v>4</v>
      </c>
      <c r="CA231">
        <v>1508</v>
      </c>
      <c r="CJ231">
        <v>2</v>
      </c>
      <c r="CK231">
        <v>618</v>
      </c>
      <c r="CP231">
        <v>2</v>
      </c>
      <c r="CQ231">
        <v>618</v>
      </c>
      <c r="CR231">
        <v>2</v>
      </c>
      <c r="CS231">
        <v>618</v>
      </c>
      <c r="CT231">
        <v>3</v>
      </c>
      <c r="CU231">
        <v>1063</v>
      </c>
      <c r="DD231">
        <v>2</v>
      </c>
      <c r="DE231">
        <v>761</v>
      </c>
      <c r="DJ231">
        <v>2</v>
      </c>
      <c r="DK231">
        <v>761</v>
      </c>
      <c r="DL231">
        <v>2</v>
      </c>
      <c r="DM231">
        <v>761</v>
      </c>
      <c r="DN231">
        <v>2</v>
      </c>
      <c r="DO231">
        <v>761</v>
      </c>
      <c r="DP231">
        <v>2.6666666666666665</v>
      </c>
      <c r="DQ231">
        <v>962.33333333333337</v>
      </c>
      <c r="DR231">
        <v>3.5277777777777777</v>
      </c>
      <c r="DS231">
        <v>1231.1635220125786</v>
      </c>
      <c r="DT231" s="2"/>
      <c r="DV231" s="2" t="s">
        <v>228</v>
      </c>
      <c r="DW231">
        <v>245.85714285714286</v>
      </c>
      <c r="DX231">
        <v>277.5</v>
      </c>
      <c r="DY231">
        <v>310.83333333333331</v>
      </c>
      <c r="DZ231">
        <v>276.47619047619048</v>
      </c>
      <c r="EA231">
        <v>306.44444444444446</v>
      </c>
      <c r="EB231">
        <v>307.3</v>
      </c>
      <c r="EC231">
        <v>364</v>
      </c>
      <c r="ED231">
        <v>326.58620689655174</v>
      </c>
    </row>
    <row r="232" spans="1:134" x14ac:dyDescent="0.3">
      <c r="A232" s="2" t="s">
        <v>229</v>
      </c>
      <c r="B232">
        <v>2.5</v>
      </c>
      <c r="C232">
        <v>926.83333333333337</v>
      </c>
      <c r="D232">
        <v>2.9</v>
      </c>
      <c r="E232">
        <v>1667.8</v>
      </c>
      <c r="F232">
        <v>2.6666666666666665</v>
      </c>
      <c r="G232">
        <v>1264.8</v>
      </c>
      <c r="H232">
        <v>2.7037037037037037</v>
      </c>
      <c r="I232">
        <v>1264</v>
      </c>
      <c r="J232">
        <v>3</v>
      </c>
      <c r="K232">
        <v>1777.2</v>
      </c>
      <c r="L232">
        <v>2.5</v>
      </c>
      <c r="M232">
        <v>1416.4</v>
      </c>
      <c r="N232">
        <v>1.8888888888888888</v>
      </c>
      <c r="O232">
        <v>1666.6666666666667</v>
      </c>
      <c r="P232">
        <v>2.4827586206896552</v>
      </c>
      <c r="Q232">
        <v>1612.9230769230769</v>
      </c>
      <c r="R232">
        <v>2.5892857142857144</v>
      </c>
      <c r="S232">
        <v>1420.4137931034484</v>
      </c>
      <c r="T232">
        <v>1.875</v>
      </c>
      <c r="U232">
        <v>1077.25</v>
      </c>
      <c r="V232">
        <v>2.9</v>
      </c>
      <c r="W232">
        <v>1205</v>
      </c>
      <c r="X232">
        <v>3.6666666666666665</v>
      </c>
      <c r="Y232">
        <v>1760.3333333333333</v>
      </c>
      <c r="Z232">
        <v>2.8518518518518516</v>
      </c>
      <c r="AA232">
        <v>1370.9411764705883</v>
      </c>
      <c r="AB232">
        <v>3.4</v>
      </c>
      <c r="AC232">
        <v>1110.125</v>
      </c>
      <c r="AD232">
        <v>2.9</v>
      </c>
      <c r="AE232">
        <v>1348.1666666666667</v>
      </c>
      <c r="AF232">
        <v>2.7777777777777777</v>
      </c>
      <c r="AG232">
        <v>1718</v>
      </c>
      <c r="AH232">
        <v>3.0344827586206895</v>
      </c>
      <c r="AI232">
        <v>1324.5555555555557</v>
      </c>
      <c r="AJ232">
        <v>2.9464285714285716</v>
      </c>
      <c r="AK232">
        <v>1347.0857142857142</v>
      </c>
      <c r="AL232">
        <v>2.7678571428571428</v>
      </c>
      <c r="AM232">
        <v>1380.3125</v>
      </c>
      <c r="AN232">
        <v>0.625</v>
      </c>
      <c r="AO232">
        <v>434</v>
      </c>
      <c r="AP232">
        <v>2</v>
      </c>
      <c r="AQ232">
        <v>1144.8</v>
      </c>
      <c r="AR232">
        <v>1.1111111111111112</v>
      </c>
      <c r="AS232">
        <v>852</v>
      </c>
      <c r="AT232">
        <v>1.2962962962962963</v>
      </c>
      <c r="AU232">
        <v>914.8</v>
      </c>
      <c r="AV232">
        <v>2.2000000000000002</v>
      </c>
      <c r="AW232">
        <v>952</v>
      </c>
      <c r="AX232">
        <v>0.8</v>
      </c>
      <c r="AY232">
        <v>705.66666666666663</v>
      </c>
      <c r="AZ232">
        <v>0.66666666666666663</v>
      </c>
      <c r="BA232">
        <v>455.5</v>
      </c>
      <c r="BB232">
        <v>1.2413793103448276</v>
      </c>
      <c r="BC232">
        <v>807.66666666666663</v>
      </c>
      <c r="BD232">
        <v>1.2678571428571428</v>
      </c>
      <c r="BE232">
        <v>856.36363636363637</v>
      </c>
      <c r="BF232">
        <v>1.2678571428571428</v>
      </c>
      <c r="BG232">
        <v>856.36363636363637</v>
      </c>
      <c r="BH232">
        <v>2.2678571428571428</v>
      </c>
      <c r="BI232">
        <v>1246.2790697674418</v>
      </c>
      <c r="BJ232">
        <v>2.5</v>
      </c>
      <c r="BK232">
        <v>944</v>
      </c>
      <c r="BN232">
        <v>2</v>
      </c>
      <c r="BO232">
        <v>789</v>
      </c>
      <c r="BP232">
        <v>2.3333333333333335</v>
      </c>
      <c r="BQ232">
        <v>866.5</v>
      </c>
      <c r="BV232">
        <v>8</v>
      </c>
      <c r="BW232">
        <v>1914</v>
      </c>
      <c r="BX232">
        <v>8</v>
      </c>
      <c r="BY232">
        <v>1914</v>
      </c>
      <c r="BZ232">
        <v>3.75</v>
      </c>
      <c r="CA232">
        <v>1215.6666666666667</v>
      </c>
      <c r="CB232">
        <v>4</v>
      </c>
      <c r="CC232">
        <v>1180.5</v>
      </c>
      <c r="CF232">
        <v>4</v>
      </c>
      <c r="CG232">
        <v>1488</v>
      </c>
      <c r="CH232">
        <v>4</v>
      </c>
      <c r="CI232">
        <v>1283</v>
      </c>
      <c r="CN232">
        <v>0</v>
      </c>
      <c r="CP232">
        <v>0</v>
      </c>
      <c r="CR232">
        <v>3</v>
      </c>
      <c r="CS232">
        <v>1283</v>
      </c>
      <c r="CT232">
        <v>3.375</v>
      </c>
      <c r="CU232">
        <v>1249.3333333333333</v>
      </c>
      <c r="CV232">
        <v>3</v>
      </c>
      <c r="CW232">
        <v>632.5</v>
      </c>
      <c r="CZ232">
        <v>3</v>
      </c>
      <c r="DA232">
        <v>975</v>
      </c>
      <c r="DB232">
        <v>3</v>
      </c>
      <c r="DC232">
        <v>746.66666666666663</v>
      </c>
      <c r="DH232">
        <v>4</v>
      </c>
      <c r="DI232">
        <v>1178</v>
      </c>
      <c r="DJ232">
        <v>4</v>
      </c>
      <c r="DK232">
        <v>1178</v>
      </c>
      <c r="DL232">
        <v>3.25</v>
      </c>
      <c r="DM232">
        <v>854.5</v>
      </c>
      <c r="DN232">
        <v>3.25</v>
      </c>
      <c r="DO232">
        <v>854.5</v>
      </c>
      <c r="DP232">
        <v>3.3333333333333335</v>
      </c>
      <c r="DQ232">
        <v>1091.4000000000001</v>
      </c>
      <c r="DR232">
        <v>2.338888888888889</v>
      </c>
      <c r="DS232">
        <v>1230.1458333333333</v>
      </c>
      <c r="DT232" s="2"/>
      <c r="DV232" s="2" t="s">
        <v>229</v>
      </c>
      <c r="DW232">
        <v>212.125</v>
      </c>
      <c r="DX232">
        <v>280.33333333333331</v>
      </c>
      <c r="DY232">
        <v>366.25</v>
      </c>
      <c r="DZ232">
        <v>269.11111111111109</v>
      </c>
      <c r="EA232">
        <v>285.2</v>
      </c>
      <c r="EB232">
        <v>260.8</v>
      </c>
      <c r="EC232">
        <v>186.33333333333334</v>
      </c>
      <c r="ED232">
        <v>253</v>
      </c>
    </row>
    <row r="233" spans="1:134" x14ac:dyDescent="0.3">
      <c r="A233" s="2" t="s">
        <v>230</v>
      </c>
      <c r="BJ233">
        <v>1.4</v>
      </c>
      <c r="BK233">
        <v>785.5</v>
      </c>
      <c r="BL233">
        <v>2</v>
      </c>
      <c r="BM233">
        <v>807.57142857142856</v>
      </c>
      <c r="BN233">
        <v>2.2000000000000002</v>
      </c>
      <c r="BO233">
        <v>894.16666666666663</v>
      </c>
      <c r="BP233">
        <v>1.8666666666666667</v>
      </c>
      <c r="BQ233">
        <v>832.94117647058829</v>
      </c>
      <c r="BR233">
        <v>2.5</v>
      </c>
      <c r="BS233">
        <v>620.625</v>
      </c>
      <c r="BT233">
        <v>0.9</v>
      </c>
      <c r="BU233">
        <v>380</v>
      </c>
      <c r="BV233">
        <v>1.1000000000000001</v>
      </c>
      <c r="BW233">
        <v>464</v>
      </c>
      <c r="BX233">
        <v>1.5</v>
      </c>
      <c r="BY233">
        <v>510.27777777777777</v>
      </c>
      <c r="BZ233">
        <v>1.6833333333333333</v>
      </c>
      <c r="CA233">
        <v>667</v>
      </c>
      <c r="CB233">
        <v>1.3</v>
      </c>
      <c r="CC233">
        <v>530.83333333333337</v>
      </c>
      <c r="CD233">
        <v>1.4</v>
      </c>
      <c r="CE233">
        <v>394</v>
      </c>
      <c r="CF233">
        <v>1.1000000000000001</v>
      </c>
      <c r="CG233">
        <v>571.4</v>
      </c>
      <c r="CH233">
        <v>1.2666666666666666</v>
      </c>
      <c r="CI233">
        <v>488.88888888888891</v>
      </c>
      <c r="CJ233">
        <v>1.5</v>
      </c>
      <c r="CK233">
        <v>630.20000000000005</v>
      </c>
      <c r="CL233">
        <v>1.4</v>
      </c>
      <c r="CM233">
        <v>557.16666666666663</v>
      </c>
      <c r="CN233">
        <v>2.2000000000000002</v>
      </c>
      <c r="CO233">
        <v>964.33333333333337</v>
      </c>
      <c r="CP233">
        <v>1.7</v>
      </c>
      <c r="CQ233">
        <v>722.35294117647061</v>
      </c>
      <c r="CR233">
        <v>1.4833333333333334</v>
      </c>
      <c r="CS233">
        <v>602.28571428571433</v>
      </c>
      <c r="CT233">
        <v>1.5833333333333333</v>
      </c>
      <c r="CU233">
        <v>634.64285714285711</v>
      </c>
      <c r="CV233">
        <v>1.8</v>
      </c>
      <c r="CW233">
        <v>747.83333333333337</v>
      </c>
      <c r="CX233">
        <v>2.1</v>
      </c>
      <c r="CY233">
        <v>1005.2</v>
      </c>
      <c r="CZ233">
        <v>2.2999999999999998</v>
      </c>
      <c r="DA233">
        <v>1026</v>
      </c>
      <c r="DB233">
        <v>2.0666666666666669</v>
      </c>
      <c r="DC233">
        <v>915.1875</v>
      </c>
      <c r="DD233">
        <v>1.3</v>
      </c>
      <c r="DE233">
        <v>745</v>
      </c>
      <c r="DF233">
        <v>2</v>
      </c>
      <c r="DG233">
        <v>797</v>
      </c>
      <c r="DH233">
        <v>2</v>
      </c>
      <c r="DI233">
        <v>608.85714285714289</v>
      </c>
      <c r="DJ233">
        <v>1.7666666666666666</v>
      </c>
      <c r="DK233">
        <v>709.38888888888891</v>
      </c>
      <c r="DL233">
        <v>1.9166666666666667</v>
      </c>
      <c r="DM233">
        <v>806.23529411764707</v>
      </c>
      <c r="DN233">
        <v>1.9166666666666667</v>
      </c>
      <c r="DO233">
        <v>806.23529411764707</v>
      </c>
      <c r="DP233">
        <v>1.6944444444444444</v>
      </c>
      <c r="DQ233">
        <v>690.74038461538464</v>
      </c>
      <c r="DR233">
        <v>1.6944444444444444</v>
      </c>
      <c r="DS233">
        <v>690.74038461538464</v>
      </c>
      <c r="DT233" s="2"/>
      <c r="DV233" s="2" t="s">
        <v>230</v>
      </c>
    </row>
    <row r="234" spans="1:134" x14ac:dyDescent="0.3">
      <c r="A234" s="2" t="s">
        <v>231</v>
      </c>
      <c r="B234">
        <v>1.1000000000000001</v>
      </c>
      <c r="C234">
        <v>1679</v>
      </c>
      <c r="D234">
        <v>3</v>
      </c>
      <c r="E234">
        <v>1559.4</v>
      </c>
      <c r="F234">
        <v>1.7</v>
      </c>
      <c r="G234">
        <v>1047.4000000000001</v>
      </c>
      <c r="H234">
        <v>1.9333333333333333</v>
      </c>
      <c r="I234">
        <v>1366</v>
      </c>
      <c r="J234">
        <v>2</v>
      </c>
      <c r="K234">
        <v>1675.3333333333333</v>
      </c>
      <c r="L234">
        <v>1.8</v>
      </c>
      <c r="M234">
        <v>984.66666666666663</v>
      </c>
      <c r="N234">
        <v>1.5</v>
      </c>
      <c r="O234">
        <v>1164</v>
      </c>
      <c r="P234">
        <v>1.7619047619047619</v>
      </c>
      <c r="Q234">
        <v>1274.6666666666667</v>
      </c>
      <c r="R234">
        <v>1.8627450980392157</v>
      </c>
      <c r="S234">
        <v>1326.8571428571429</v>
      </c>
      <c r="T234">
        <v>2.5</v>
      </c>
      <c r="U234">
        <v>1225</v>
      </c>
      <c r="V234">
        <v>1.4</v>
      </c>
      <c r="W234">
        <v>1033.5</v>
      </c>
      <c r="X234">
        <v>0.8</v>
      </c>
      <c r="Y234">
        <v>957.66666666666663</v>
      </c>
      <c r="Z234">
        <v>1.5666666666666667</v>
      </c>
      <c r="AA234">
        <v>1104.3846153846155</v>
      </c>
      <c r="AB234">
        <v>1.75</v>
      </c>
      <c r="AC234">
        <v>1148.5</v>
      </c>
      <c r="AD234">
        <v>1.2</v>
      </c>
      <c r="AE234">
        <v>898</v>
      </c>
      <c r="AF234">
        <v>2.125</v>
      </c>
      <c r="AG234">
        <v>1388.3333333333333</v>
      </c>
      <c r="AH234">
        <v>1.7619047619047619</v>
      </c>
      <c r="AI234">
        <v>1172.7777777777778</v>
      </c>
      <c r="AJ234">
        <v>1.6470588235294117</v>
      </c>
      <c r="AK234">
        <v>1132.3636363636363</v>
      </c>
      <c r="AL234">
        <v>1.7549019607843137</v>
      </c>
      <c r="AM234">
        <v>1227.3488372093022</v>
      </c>
      <c r="AN234">
        <v>0.3</v>
      </c>
      <c r="AO234">
        <v>462</v>
      </c>
      <c r="AP234">
        <v>0.6</v>
      </c>
      <c r="AQ234">
        <v>568</v>
      </c>
      <c r="AR234">
        <v>0.4</v>
      </c>
      <c r="AS234">
        <v>449.33333333333331</v>
      </c>
      <c r="AT234">
        <v>0.43333333333333335</v>
      </c>
      <c r="AU234">
        <v>497</v>
      </c>
      <c r="AV234">
        <v>1.25</v>
      </c>
      <c r="AW234">
        <v>822.66666666666663</v>
      </c>
      <c r="AX234">
        <v>1.2</v>
      </c>
      <c r="AY234">
        <v>994.5</v>
      </c>
      <c r="AZ234">
        <v>0.875</v>
      </c>
      <c r="BA234">
        <v>707.33333333333337</v>
      </c>
      <c r="BB234">
        <v>1.0952380952380953</v>
      </c>
      <c r="BC234">
        <v>822.375</v>
      </c>
      <c r="BD234">
        <v>0.70588235294117652</v>
      </c>
      <c r="BE234">
        <v>659.6875</v>
      </c>
      <c r="BF234">
        <v>0.70588235294117652</v>
      </c>
      <c r="BG234">
        <v>659.6875</v>
      </c>
      <c r="BH234">
        <v>1.4052287581699345</v>
      </c>
      <c r="BI234">
        <v>1073.406779661017</v>
      </c>
      <c r="BR234">
        <v>0</v>
      </c>
      <c r="BT234">
        <v>0.4</v>
      </c>
      <c r="BU234">
        <v>131</v>
      </c>
      <c r="BV234">
        <v>1</v>
      </c>
      <c r="BW234">
        <v>496</v>
      </c>
      <c r="BX234">
        <v>0.44444444444444442</v>
      </c>
      <c r="BY234">
        <v>252.66666666666666</v>
      </c>
      <c r="BZ234">
        <v>0.44444444444444442</v>
      </c>
      <c r="CA234">
        <v>252.66666666666666</v>
      </c>
      <c r="CJ234">
        <v>1.5</v>
      </c>
      <c r="CK234">
        <v>1041</v>
      </c>
      <c r="CL234">
        <v>1.4</v>
      </c>
      <c r="CM234">
        <v>1053</v>
      </c>
      <c r="CN234">
        <v>0</v>
      </c>
      <c r="CP234">
        <v>1.1111111111111112</v>
      </c>
      <c r="CQ234">
        <v>1049</v>
      </c>
      <c r="CR234">
        <v>1.1111111111111112</v>
      </c>
      <c r="CS234">
        <v>1049</v>
      </c>
      <c r="CT234">
        <v>0.77777777777777779</v>
      </c>
      <c r="CU234">
        <v>650.83333333333337</v>
      </c>
      <c r="DD234">
        <v>0</v>
      </c>
      <c r="DF234">
        <v>1</v>
      </c>
      <c r="DG234">
        <v>678</v>
      </c>
      <c r="DH234">
        <v>0.5</v>
      </c>
      <c r="DI234">
        <v>128</v>
      </c>
      <c r="DJ234">
        <v>0.66666666666666663</v>
      </c>
      <c r="DK234">
        <v>494.66666666666669</v>
      </c>
      <c r="DL234">
        <v>0.66666666666666663</v>
      </c>
      <c r="DM234">
        <v>494.66666666666669</v>
      </c>
      <c r="DN234">
        <v>0.66666666666666663</v>
      </c>
      <c r="DO234">
        <v>494.66666666666669</v>
      </c>
      <c r="DP234">
        <v>0.7407407407407407</v>
      </c>
      <c r="DQ234">
        <v>598.77777777777783</v>
      </c>
      <c r="DR234">
        <v>1.3055555555555556</v>
      </c>
      <c r="DS234">
        <v>1010.5882352941177</v>
      </c>
      <c r="DT234" s="2"/>
      <c r="DV234" s="2" t="s">
        <v>231</v>
      </c>
      <c r="DW234">
        <v>385.75</v>
      </c>
      <c r="DX234">
        <v>266</v>
      </c>
      <c r="DY234">
        <v>296</v>
      </c>
      <c r="DZ234">
        <v>329.22222222222223</v>
      </c>
      <c r="EA234">
        <v>364.66666666666669</v>
      </c>
      <c r="EB234">
        <v>345.66666666666669</v>
      </c>
      <c r="EC234">
        <v>337.33333333333331</v>
      </c>
      <c r="ED234">
        <v>349.22222222222223</v>
      </c>
    </row>
    <row r="235" spans="1:134" x14ac:dyDescent="0.3">
      <c r="A235" s="2" t="s">
        <v>232</v>
      </c>
      <c r="B235">
        <v>6.1111111111111107</v>
      </c>
      <c r="C235">
        <v>1950.25</v>
      </c>
      <c r="D235">
        <v>6.333333333333333</v>
      </c>
      <c r="E235">
        <v>1803.5555555555557</v>
      </c>
      <c r="F235">
        <v>6.7777777777777777</v>
      </c>
      <c r="G235">
        <v>1833.5555555555557</v>
      </c>
      <c r="H235">
        <v>6.4074074074074074</v>
      </c>
      <c r="I235">
        <v>1859.0769230769231</v>
      </c>
      <c r="J235">
        <v>6.1111111111111107</v>
      </c>
      <c r="K235">
        <v>1966.1111111111111</v>
      </c>
      <c r="L235">
        <v>6.2222222222222223</v>
      </c>
      <c r="M235">
        <v>1881.2222222222222</v>
      </c>
      <c r="N235">
        <v>6.2</v>
      </c>
      <c r="O235">
        <v>1817.6</v>
      </c>
      <c r="P235">
        <v>6.1785714285714288</v>
      </c>
      <c r="Q235">
        <v>1885.7857142857142</v>
      </c>
      <c r="R235">
        <v>6.290909090909091</v>
      </c>
      <c r="S235">
        <v>1872.9259259259259</v>
      </c>
      <c r="T235">
        <v>1.4444444444444444</v>
      </c>
      <c r="U235">
        <v>972.75</v>
      </c>
      <c r="V235">
        <v>1.3333333333333333</v>
      </c>
      <c r="W235">
        <v>858</v>
      </c>
      <c r="X235">
        <v>1.2222222222222223</v>
      </c>
      <c r="Y235">
        <v>373.14285714285717</v>
      </c>
      <c r="Z235">
        <v>1.3333333333333333</v>
      </c>
      <c r="AA235">
        <v>662.33333333333337</v>
      </c>
      <c r="AB235">
        <v>1</v>
      </c>
      <c r="AC235">
        <v>523.4</v>
      </c>
      <c r="AD235">
        <v>1.3333333333333333</v>
      </c>
      <c r="AE235">
        <v>464.5</v>
      </c>
      <c r="AF235">
        <v>1.3</v>
      </c>
      <c r="AG235">
        <v>408.25</v>
      </c>
      <c r="AH235">
        <v>1.2142857142857142</v>
      </c>
      <c r="AI235">
        <v>456.31578947368422</v>
      </c>
      <c r="AJ235">
        <v>1.2727272727272727</v>
      </c>
      <c r="AK235">
        <v>547.20588235294122</v>
      </c>
      <c r="AL235">
        <v>3.7818181818181817</v>
      </c>
      <c r="AM235">
        <v>1360.715909090909</v>
      </c>
      <c r="AN235">
        <v>4.1111111111111107</v>
      </c>
      <c r="AO235">
        <v>1140.4444444444443</v>
      </c>
      <c r="AP235">
        <v>4.666666666666667</v>
      </c>
      <c r="AQ235">
        <v>1262.8888888888889</v>
      </c>
      <c r="AR235">
        <v>4.1111111111111107</v>
      </c>
      <c r="AS235">
        <v>1166.5555555555557</v>
      </c>
      <c r="AT235">
        <v>4.2962962962962967</v>
      </c>
      <c r="AU235">
        <v>1189.962962962963</v>
      </c>
      <c r="AV235">
        <v>4.7777777777777777</v>
      </c>
      <c r="AW235">
        <v>1375.7777777777778</v>
      </c>
      <c r="AX235">
        <v>4.8888888888888893</v>
      </c>
      <c r="AY235">
        <v>1398.2222222222222</v>
      </c>
      <c r="AZ235">
        <v>4.0999999999999996</v>
      </c>
      <c r="BA235">
        <v>1130.5999999999999</v>
      </c>
      <c r="BB235">
        <v>4.5714285714285712</v>
      </c>
      <c r="BC235">
        <v>1295.4285714285713</v>
      </c>
      <c r="BD235">
        <v>4.4363636363636365</v>
      </c>
      <c r="BE235">
        <v>1243.6545454545455</v>
      </c>
      <c r="BF235">
        <v>4.4363636363636365</v>
      </c>
      <c r="BG235">
        <v>1243.6545454545455</v>
      </c>
      <c r="BH235">
        <v>4</v>
      </c>
      <c r="BI235">
        <v>1315.6923076923076</v>
      </c>
      <c r="BJ235">
        <v>6</v>
      </c>
      <c r="BK235">
        <v>1299</v>
      </c>
      <c r="BL235">
        <v>5</v>
      </c>
      <c r="BM235">
        <v>1120</v>
      </c>
      <c r="BN235">
        <v>5</v>
      </c>
      <c r="BO235">
        <v>1338</v>
      </c>
      <c r="BP235">
        <v>5.333333333333333</v>
      </c>
      <c r="BQ235">
        <v>1252.3333333333333</v>
      </c>
      <c r="BR235">
        <v>5</v>
      </c>
      <c r="BS235">
        <v>1781</v>
      </c>
      <c r="BT235">
        <v>6</v>
      </c>
      <c r="BU235">
        <v>1136</v>
      </c>
      <c r="BX235">
        <v>5.5</v>
      </c>
      <c r="BY235">
        <v>1458.5</v>
      </c>
      <c r="BZ235">
        <v>5.4</v>
      </c>
      <c r="CA235">
        <v>1334.8</v>
      </c>
      <c r="CB235">
        <v>3</v>
      </c>
      <c r="CC235">
        <v>623</v>
      </c>
      <c r="CD235">
        <v>3</v>
      </c>
      <c r="CE235">
        <v>925</v>
      </c>
      <c r="CF235">
        <v>0</v>
      </c>
      <c r="CH235">
        <v>2</v>
      </c>
      <c r="CI235">
        <v>774</v>
      </c>
      <c r="CJ235">
        <v>2</v>
      </c>
      <c r="CK235">
        <v>525</v>
      </c>
      <c r="CL235">
        <v>0</v>
      </c>
      <c r="CP235">
        <v>1</v>
      </c>
      <c r="CQ235">
        <v>525</v>
      </c>
      <c r="CR235">
        <v>1.6</v>
      </c>
      <c r="CS235">
        <v>691</v>
      </c>
      <c r="CT235">
        <v>3.5</v>
      </c>
      <c r="CU235">
        <v>1093.375</v>
      </c>
      <c r="CV235">
        <v>7</v>
      </c>
      <c r="CW235">
        <v>2117</v>
      </c>
      <c r="CX235">
        <v>0</v>
      </c>
      <c r="CZ235">
        <v>0</v>
      </c>
      <c r="DB235">
        <v>2.3333333333333335</v>
      </c>
      <c r="DC235">
        <v>2117</v>
      </c>
      <c r="DD235">
        <v>7</v>
      </c>
      <c r="DE235">
        <v>1376</v>
      </c>
      <c r="DF235">
        <v>6</v>
      </c>
      <c r="DG235">
        <v>1372</v>
      </c>
      <c r="DJ235">
        <v>6.5</v>
      </c>
      <c r="DK235">
        <v>1374</v>
      </c>
      <c r="DL235">
        <v>4</v>
      </c>
      <c r="DM235">
        <v>1621.6666666666667</v>
      </c>
      <c r="DN235">
        <v>4</v>
      </c>
      <c r="DO235">
        <v>1621.6666666666667</v>
      </c>
      <c r="DP235">
        <v>3.6666666666666665</v>
      </c>
      <c r="DQ235">
        <v>1237.4545454545455</v>
      </c>
      <c r="DR235">
        <v>3.9722222222222223</v>
      </c>
      <c r="DS235">
        <v>1310.1038961038962</v>
      </c>
      <c r="DT235" s="2"/>
      <c r="DV235" s="2" t="s">
        <v>232</v>
      </c>
      <c r="DW235">
        <v>376.6</v>
      </c>
      <c r="DX235">
        <v>271.66666666666669</v>
      </c>
      <c r="DY235">
        <v>276</v>
      </c>
      <c r="DZ235">
        <v>301.10526315789474</v>
      </c>
      <c r="EA235">
        <v>350.11111111111109</v>
      </c>
      <c r="EB235">
        <v>279.88888888888891</v>
      </c>
      <c r="EC235">
        <v>249.5</v>
      </c>
      <c r="ED235">
        <v>291.60714285714283</v>
      </c>
    </row>
    <row r="236" spans="1:134" x14ac:dyDescent="0.3">
      <c r="A236" s="2" t="s">
        <v>233</v>
      </c>
      <c r="B236">
        <v>5</v>
      </c>
      <c r="C236">
        <v>1285.3333333333333</v>
      </c>
      <c r="D236">
        <v>5.4</v>
      </c>
      <c r="E236">
        <v>1487.8</v>
      </c>
      <c r="F236">
        <v>6.1</v>
      </c>
      <c r="G236">
        <v>1721.6</v>
      </c>
      <c r="H236">
        <v>5.5172413793103452</v>
      </c>
      <c r="I236">
        <v>1505.5862068965516</v>
      </c>
      <c r="J236">
        <v>5.8</v>
      </c>
      <c r="K236">
        <v>1854.3333333333333</v>
      </c>
      <c r="L236">
        <v>4.5555555555555554</v>
      </c>
      <c r="M236">
        <v>1357.2222222222222</v>
      </c>
      <c r="N236">
        <v>5</v>
      </c>
      <c r="O236">
        <v>1744.875</v>
      </c>
      <c r="P236">
        <v>5.1379310344827589</v>
      </c>
      <c r="Q236">
        <v>1648.5769230769231</v>
      </c>
      <c r="R236">
        <v>5.3275862068965516</v>
      </c>
      <c r="S236">
        <v>1573.1818181818182</v>
      </c>
      <c r="T236">
        <v>3</v>
      </c>
      <c r="U236">
        <v>1017.4285714285714</v>
      </c>
      <c r="V236">
        <v>1.9</v>
      </c>
      <c r="W236">
        <v>598.71428571428567</v>
      </c>
      <c r="X236">
        <v>1.8</v>
      </c>
      <c r="Y236">
        <v>914</v>
      </c>
      <c r="Z236">
        <v>2.2068965517241379</v>
      </c>
      <c r="AA236">
        <v>835.9473684210526</v>
      </c>
      <c r="AB236">
        <v>1.6</v>
      </c>
      <c r="AC236">
        <v>603</v>
      </c>
      <c r="AD236">
        <v>3</v>
      </c>
      <c r="AE236">
        <v>1116.2</v>
      </c>
      <c r="AF236">
        <v>2.6</v>
      </c>
      <c r="AG236">
        <v>1001.5714285714286</v>
      </c>
      <c r="AH236">
        <v>2.3793103448275863</v>
      </c>
      <c r="AI236">
        <v>884.89473684210532</v>
      </c>
      <c r="AJ236">
        <v>2.2931034482758621</v>
      </c>
      <c r="AK236">
        <v>860.42105263157896</v>
      </c>
      <c r="AL236">
        <v>3.8103448275862069</v>
      </c>
      <c r="AM236">
        <v>1281.9462365591398</v>
      </c>
      <c r="AN236">
        <v>3.5555555555555554</v>
      </c>
      <c r="AO236">
        <v>906.77777777777783</v>
      </c>
      <c r="AP236">
        <v>3.8</v>
      </c>
      <c r="AQ236">
        <v>1034.2</v>
      </c>
      <c r="AR236">
        <v>3.3</v>
      </c>
      <c r="AS236">
        <v>893.3</v>
      </c>
      <c r="AT236">
        <v>3.5517241379310347</v>
      </c>
      <c r="AU236">
        <v>946.06896551724139</v>
      </c>
      <c r="AV236">
        <v>4.4000000000000004</v>
      </c>
      <c r="AW236">
        <v>1206.5999999999999</v>
      </c>
      <c r="AX236">
        <v>3.2222222222222223</v>
      </c>
      <c r="AY236">
        <v>914.22222222222217</v>
      </c>
      <c r="AZ236">
        <v>3.4</v>
      </c>
      <c r="BA236">
        <v>938.3</v>
      </c>
      <c r="BB236">
        <v>3.6896551724137931</v>
      </c>
      <c r="BC236">
        <v>1023.3448275862069</v>
      </c>
      <c r="BD236">
        <v>3.6206896551724137</v>
      </c>
      <c r="BE236">
        <v>984.70689655172418</v>
      </c>
      <c r="BF236">
        <v>3.6206896551724137</v>
      </c>
      <c r="BG236">
        <v>984.70689655172418</v>
      </c>
      <c r="BH236">
        <v>3.7471264367816093</v>
      </c>
      <c r="BI236">
        <v>1167.7748344370862</v>
      </c>
      <c r="BJ236">
        <v>6</v>
      </c>
      <c r="BK236">
        <v>1773</v>
      </c>
      <c r="BP236">
        <v>6</v>
      </c>
      <c r="BQ236">
        <v>1773</v>
      </c>
      <c r="BT236">
        <v>6</v>
      </c>
      <c r="BU236">
        <v>1671</v>
      </c>
      <c r="BX236">
        <v>6</v>
      </c>
      <c r="BY236">
        <v>1671</v>
      </c>
      <c r="BZ236">
        <v>6</v>
      </c>
      <c r="CA236">
        <v>1722</v>
      </c>
      <c r="CB236">
        <v>1</v>
      </c>
      <c r="CC236">
        <v>386</v>
      </c>
      <c r="CH236">
        <v>1</v>
      </c>
      <c r="CI236">
        <v>386</v>
      </c>
      <c r="CL236">
        <v>2</v>
      </c>
      <c r="CM236">
        <v>507</v>
      </c>
      <c r="CP236">
        <v>2</v>
      </c>
      <c r="CQ236">
        <v>507</v>
      </c>
      <c r="CR236">
        <v>1.5</v>
      </c>
      <c r="CS236">
        <v>446.5</v>
      </c>
      <c r="CT236">
        <v>3.75</v>
      </c>
      <c r="CU236">
        <v>1084.25</v>
      </c>
      <c r="CV236">
        <v>8</v>
      </c>
      <c r="CW236">
        <v>1848</v>
      </c>
      <c r="DB236">
        <v>8</v>
      </c>
      <c r="DC236">
        <v>1848</v>
      </c>
      <c r="DF236">
        <v>3</v>
      </c>
      <c r="DG236">
        <v>639</v>
      </c>
      <c r="DJ236">
        <v>3</v>
      </c>
      <c r="DK236">
        <v>639</v>
      </c>
      <c r="DL236">
        <v>5.5</v>
      </c>
      <c r="DM236">
        <v>1243.5</v>
      </c>
      <c r="DN236">
        <v>5.5</v>
      </c>
      <c r="DO236">
        <v>1243.5</v>
      </c>
      <c r="DP236">
        <v>4.333333333333333</v>
      </c>
      <c r="DQ236">
        <v>1137.3333333333333</v>
      </c>
      <c r="DR236">
        <v>3.7666666666666666</v>
      </c>
      <c r="DS236">
        <v>1166.6114649681529</v>
      </c>
      <c r="DT236" s="2"/>
      <c r="DV236" s="2" t="s">
        <v>233</v>
      </c>
      <c r="DW236">
        <v>278.42857142857144</v>
      </c>
      <c r="DX236">
        <v>257.60000000000002</v>
      </c>
      <c r="DY236">
        <v>226.42857142857142</v>
      </c>
      <c r="DZ236">
        <v>253.78947368421052</v>
      </c>
      <c r="EA236">
        <v>292.11111111111109</v>
      </c>
      <c r="EB236">
        <v>245</v>
      </c>
      <c r="EC236">
        <v>258.75</v>
      </c>
      <c r="ED236">
        <v>265.53846153846155</v>
      </c>
    </row>
    <row r="237" spans="1:134" x14ac:dyDescent="0.3">
      <c r="A237" s="2" t="s">
        <v>234</v>
      </c>
      <c r="B237">
        <v>2.1666666666666665</v>
      </c>
      <c r="C237">
        <v>466.8</v>
      </c>
      <c r="D237">
        <v>1.5</v>
      </c>
      <c r="E237">
        <v>482.5</v>
      </c>
      <c r="F237">
        <v>3.125</v>
      </c>
      <c r="G237">
        <v>466.625</v>
      </c>
      <c r="H237">
        <v>2.4444444444444446</v>
      </c>
      <c r="I237">
        <v>468.8</v>
      </c>
      <c r="J237">
        <v>1</v>
      </c>
      <c r="K237">
        <v>203.2</v>
      </c>
      <c r="L237">
        <v>1.75</v>
      </c>
      <c r="M237">
        <v>447.5</v>
      </c>
      <c r="N237">
        <v>1.4</v>
      </c>
      <c r="O237">
        <v>597</v>
      </c>
      <c r="P237">
        <v>1.4210526315789473</v>
      </c>
      <c r="Q237">
        <v>376.53846153846155</v>
      </c>
      <c r="R237">
        <v>1.9189189189189189</v>
      </c>
      <c r="S237">
        <v>425.96428571428572</v>
      </c>
      <c r="T237">
        <v>1.6666666666666667</v>
      </c>
      <c r="U237">
        <v>619.33333333333337</v>
      </c>
      <c r="V237">
        <v>0.75</v>
      </c>
      <c r="W237">
        <v>297</v>
      </c>
      <c r="X237">
        <v>1.625</v>
      </c>
      <c r="Y237">
        <v>554.20000000000005</v>
      </c>
      <c r="Z237">
        <v>1.4444444444444444</v>
      </c>
      <c r="AA237">
        <v>522.29999999999995</v>
      </c>
      <c r="AB237">
        <v>1.8333333333333333</v>
      </c>
      <c r="AC237">
        <v>751.66666666666663</v>
      </c>
      <c r="AD237">
        <v>1.625</v>
      </c>
      <c r="AE237">
        <v>659.25</v>
      </c>
      <c r="AF237">
        <v>2.2000000000000002</v>
      </c>
      <c r="AG237">
        <v>443.33333333333331</v>
      </c>
      <c r="AH237">
        <v>1.8421052631578947</v>
      </c>
      <c r="AI237">
        <v>622.20000000000005</v>
      </c>
      <c r="AJ237">
        <v>1.6486486486486487</v>
      </c>
      <c r="AK237">
        <v>572.25</v>
      </c>
      <c r="AL237">
        <v>1.7837837837837838</v>
      </c>
      <c r="AM237">
        <v>486.91666666666669</v>
      </c>
      <c r="AN237">
        <v>0.66666666666666663</v>
      </c>
      <c r="AO237">
        <v>701</v>
      </c>
      <c r="AP237">
        <v>1</v>
      </c>
      <c r="AQ237">
        <v>314.5</v>
      </c>
      <c r="AR237">
        <v>0.625</v>
      </c>
      <c r="AS237">
        <v>230</v>
      </c>
      <c r="AT237">
        <v>0.72222222222222221</v>
      </c>
      <c r="AU237">
        <v>368.875</v>
      </c>
      <c r="AV237">
        <v>2.1666666666666665</v>
      </c>
      <c r="AW237">
        <v>459.4</v>
      </c>
      <c r="AX237">
        <v>0.5</v>
      </c>
      <c r="AY237">
        <v>211</v>
      </c>
      <c r="AZ237">
        <v>0.2</v>
      </c>
      <c r="BA237">
        <v>87</v>
      </c>
      <c r="BB237">
        <v>0.94736842105263153</v>
      </c>
      <c r="BC237">
        <v>335.22222222222223</v>
      </c>
      <c r="BD237">
        <v>0.83783783783783783</v>
      </c>
      <c r="BE237">
        <v>351.05882352941177</v>
      </c>
      <c r="BF237">
        <v>0.83783783783783783</v>
      </c>
      <c r="BG237">
        <v>351.05882352941177</v>
      </c>
      <c r="BH237">
        <v>1.4684684684684686</v>
      </c>
      <c r="BI237">
        <v>451.38461538461536</v>
      </c>
      <c r="BJ237">
        <v>1.25</v>
      </c>
      <c r="BK237">
        <v>248</v>
      </c>
      <c r="BL237">
        <v>1.8333333333333333</v>
      </c>
      <c r="BM237">
        <v>506.25</v>
      </c>
      <c r="BN237">
        <v>0</v>
      </c>
      <c r="BP237">
        <v>1.3333333333333333</v>
      </c>
      <c r="BQ237">
        <v>395.57142857142856</v>
      </c>
      <c r="BR237">
        <v>1.75</v>
      </c>
      <c r="BS237">
        <v>334</v>
      </c>
      <c r="BT237">
        <v>1</v>
      </c>
      <c r="BU237">
        <v>204</v>
      </c>
      <c r="BV237">
        <v>2</v>
      </c>
      <c r="BW237">
        <v>321.39999999999998</v>
      </c>
      <c r="BX237">
        <v>1.7272727272727273</v>
      </c>
      <c r="BY237">
        <v>312.55555555555554</v>
      </c>
      <c r="BZ237">
        <v>1.5217391304347827</v>
      </c>
      <c r="CA237">
        <v>348.875</v>
      </c>
      <c r="CB237">
        <v>1.5</v>
      </c>
      <c r="CC237">
        <v>548.5</v>
      </c>
      <c r="CD237">
        <v>1.3333333333333333</v>
      </c>
      <c r="CE237">
        <v>381.33333333333331</v>
      </c>
      <c r="CF237">
        <v>0.5</v>
      </c>
      <c r="CG237">
        <v>86</v>
      </c>
      <c r="CH237">
        <v>1.25</v>
      </c>
      <c r="CI237">
        <v>387.83333333333331</v>
      </c>
      <c r="CJ237">
        <v>0.5</v>
      </c>
      <c r="CK237">
        <v>321</v>
      </c>
      <c r="CL237">
        <v>1</v>
      </c>
      <c r="CM237">
        <v>134.5</v>
      </c>
      <c r="CN237">
        <v>1</v>
      </c>
      <c r="CO237">
        <v>467.5</v>
      </c>
      <c r="CP237">
        <v>0.81818181818181823</v>
      </c>
      <c r="CQ237">
        <v>305</v>
      </c>
      <c r="CR237">
        <v>1.0434782608695652</v>
      </c>
      <c r="CS237">
        <v>350.18181818181819</v>
      </c>
      <c r="CT237">
        <v>1.2826086956521738</v>
      </c>
      <c r="CU237">
        <v>349.40740740740739</v>
      </c>
      <c r="CV237">
        <v>1</v>
      </c>
      <c r="CW237">
        <v>306</v>
      </c>
      <c r="CX237">
        <v>0.5</v>
      </c>
      <c r="CY237">
        <v>115</v>
      </c>
      <c r="CZ237">
        <v>2</v>
      </c>
      <c r="DA237">
        <v>179</v>
      </c>
      <c r="DB237">
        <v>0.91666666666666663</v>
      </c>
      <c r="DC237">
        <v>202.625</v>
      </c>
      <c r="DD237">
        <v>1.25</v>
      </c>
      <c r="DE237">
        <v>202.25</v>
      </c>
      <c r="DF237">
        <v>1</v>
      </c>
      <c r="DG237">
        <v>408</v>
      </c>
      <c r="DH237">
        <v>2</v>
      </c>
      <c r="DI237">
        <v>555</v>
      </c>
      <c r="DJ237">
        <v>1.5454545454545454</v>
      </c>
      <c r="DK237">
        <v>360.25</v>
      </c>
      <c r="DL237">
        <v>1.2173913043478262</v>
      </c>
      <c r="DM237">
        <v>281.4375</v>
      </c>
      <c r="DN237">
        <v>1.2173913043478262</v>
      </c>
      <c r="DO237">
        <v>281.4375</v>
      </c>
      <c r="DP237">
        <v>1.2608695652173914</v>
      </c>
      <c r="DQ237">
        <v>324.11627906976742</v>
      </c>
      <c r="DR237">
        <v>1.3888888888888888</v>
      </c>
      <c r="DS237">
        <v>400.71296296296299</v>
      </c>
      <c r="DT237" s="2"/>
      <c r="DV237" s="2" t="s">
        <v>234</v>
      </c>
      <c r="DW237">
        <v>138.66666666666666</v>
      </c>
      <c r="DX237">
        <v>194.5</v>
      </c>
      <c r="DY237">
        <v>172.66666666666666</v>
      </c>
      <c r="DZ237">
        <v>171.2</v>
      </c>
      <c r="EA237">
        <v>181.4</v>
      </c>
      <c r="EB237">
        <v>153.16666666666666</v>
      </c>
      <c r="EC237">
        <v>117</v>
      </c>
      <c r="ED237">
        <v>158.46153846153845</v>
      </c>
    </row>
    <row r="238" spans="1:134" x14ac:dyDescent="0.3">
      <c r="A238" s="2" t="s">
        <v>235</v>
      </c>
      <c r="B238">
        <v>3.1111111111111112</v>
      </c>
      <c r="C238">
        <v>1086.2857142857142</v>
      </c>
      <c r="D238">
        <v>2.7777777777777777</v>
      </c>
      <c r="E238">
        <v>734.77777777777783</v>
      </c>
      <c r="F238">
        <v>1.625</v>
      </c>
      <c r="G238">
        <v>532</v>
      </c>
      <c r="H238">
        <v>2.5384615384615383</v>
      </c>
      <c r="I238">
        <v>780.04347826086962</v>
      </c>
      <c r="J238">
        <v>2.8888888888888888</v>
      </c>
      <c r="K238">
        <v>1051.2857142857142</v>
      </c>
      <c r="L238">
        <v>2.8571428571428572</v>
      </c>
      <c r="M238">
        <v>905.16666666666663</v>
      </c>
      <c r="N238">
        <v>3.4</v>
      </c>
      <c r="O238">
        <v>1390.7142857142858</v>
      </c>
      <c r="P238">
        <v>3.0769230769230771</v>
      </c>
      <c r="Q238">
        <v>1126.25</v>
      </c>
      <c r="R238">
        <v>2.8076923076923075</v>
      </c>
      <c r="S238">
        <v>941.06976744186045</v>
      </c>
      <c r="T238">
        <v>3.2222222222222223</v>
      </c>
      <c r="U238">
        <v>1122.7142857142858</v>
      </c>
      <c r="V238">
        <v>3.1111111111111112</v>
      </c>
      <c r="W238">
        <v>971.71428571428567</v>
      </c>
      <c r="X238">
        <v>3.875</v>
      </c>
      <c r="Y238">
        <v>1359.4285714285713</v>
      </c>
      <c r="Z238">
        <v>3.3846153846153846</v>
      </c>
      <c r="AA238">
        <v>1151.2857142857142</v>
      </c>
      <c r="AB238">
        <v>2.7777777777777777</v>
      </c>
      <c r="AC238">
        <v>1160</v>
      </c>
      <c r="AD238">
        <v>3.2857142857142856</v>
      </c>
      <c r="AE238">
        <v>1632.25</v>
      </c>
      <c r="AF238">
        <v>2.2999999999999998</v>
      </c>
      <c r="AG238">
        <v>817.85714285714289</v>
      </c>
      <c r="AH238">
        <v>2.7307692307692308</v>
      </c>
      <c r="AI238">
        <v>1130.2352941176471</v>
      </c>
      <c r="AJ238">
        <v>3.0576923076923075</v>
      </c>
      <c r="AK238">
        <v>1141.8684210526317</v>
      </c>
      <c r="AL238">
        <v>2.9326923076923075</v>
      </c>
      <c r="AM238">
        <v>1035.2716049382716</v>
      </c>
      <c r="AN238">
        <v>1.6666666666666667</v>
      </c>
      <c r="AO238">
        <v>561.28571428571433</v>
      </c>
      <c r="AP238">
        <v>1.7777777777777777</v>
      </c>
      <c r="AQ238">
        <v>492.11111111111109</v>
      </c>
      <c r="AR238">
        <v>1.875</v>
      </c>
      <c r="AS238">
        <v>439.875</v>
      </c>
      <c r="AT238">
        <v>1.7692307692307692</v>
      </c>
      <c r="AU238">
        <v>494.875</v>
      </c>
      <c r="AV238">
        <v>1.8888888888888888</v>
      </c>
      <c r="AW238">
        <v>467.44444444444446</v>
      </c>
      <c r="AX238">
        <v>1.5714285714285714</v>
      </c>
      <c r="AY238">
        <v>487.75</v>
      </c>
      <c r="AZ238">
        <v>1.4</v>
      </c>
      <c r="BA238">
        <v>518.16666666666663</v>
      </c>
      <c r="BB238">
        <v>1.6153846153846154</v>
      </c>
      <c r="BC238">
        <v>487.73684210526318</v>
      </c>
      <c r="BD238">
        <v>1.6923076923076923</v>
      </c>
      <c r="BE238">
        <v>491.72093023255815</v>
      </c>
      <c r="BF238">
        <v>1.6923076923076923</v>
      </c>
      <c r="BG238">
        <v>491.72093023255815</v>
      </c>
      <c r="BH238">
        <v>2.5192307692307692</v>
      </c>
      <c r="BI238">
        <v>846.7822580645161</v>
      </c>
      <c r="BJ238">
        <v>4</v>
      </c>
      <c r="BK238">
        <v>769</v>
      </c>
      <c r="BL238">
        <v>3</v>
      </c>
      <c r="BM238">
        <v>885</v>
      </c>
      <c r="BN238">
        <v>4.5</v>
      </c>
      <c r="BO238">
        <v>1558</v>
      </c>
      <c r="BP238">
        <v>4</v>
      </c>
      <c r="BQ238">
        <v>1192.5</v>
      </c>
      <c r="BR238">
        <v>2</v>
      </c>
      <c r="BS238">
        <v>775</v>
      </c>
      <c r="BT238">
        <v>2</v>
      </c>
      <c r="BU238">
        <v>826.5</v>
      </c>
      <c r="BX238">
        <v>2</v>
      </c>
      <c r="BY238">
        <v>809.33333333333337</v>
      </c>
      <c r="BZ238">
        <v>3</v>
      </c>
      <c r="CA238">
        <v>1028.2857142857142</v>
      </c>
      <c r="CB238">
        <v>1</v>
      </c>
      <c r="CC238">
        <v>146</v>
      </c>
      <c r="CD238">
        <v>2</v>
      </c>
      <c r="CE238">
        <v>267</v>
      </c>
      <c r="CF238">
        <v>1</v>
      </c>
      <c r="CG238">
        <v>253</v>
      </c>
      <c r="CH238">
        <v>1.25</v>
      </c>
      <c r="CI238">
        <v>229.75</v>
      </c>
      <c r="CJ238">
        <v>5</v>
      </c>
      <c r="CK238">
        <v>1415</v>
      </c>
      <c r="CL238">
        <v>3.3333333333333335</v>
      </c>
      <c r="CM238">
        <v>1825.5</v>
      </c>
      <c r="CP238">
        <v>3.75</v>
      </c>
      <c r="CQ238">
        <v>1688.6666666666667</v>
      </c>
      <c r="CR238">
        <v>2.5</v>
      </c>
      <c r="CS238">
        <v>855</v>
      </c>
      <c r="CT238">
        <v>2.75</v>
      </c>
      <c r="CU238">
        <v>941.64285714285711</v>
      </c>
      <c r="CV238">
        <v>6</v>
      </c>
      <c r="CW238">
        <v>1327</v>
      </c>
      <c r="CX238">
        <v>1</v>
      </c>
      <c r="CY238">
        <v>374</v>
      </c>
      <c r="CZ238">
        <v>3.5</v>
      </c>
      <c r="DA238">
        <v>894.5</v>
      </c>
      <c r="DB238">
        <v>3.5</v>
      </c>
      <c r="DC238">
        <v>872.5</v>
      </c>
      <c r="DD238">
        <v>8</v>
      </c>
      <c r="DE238">
        <v>1633</v>
      </c>
      <c r="DF238">
        <v>2.6666666666666665</v>
      </c>
      <c r="DG238">
        <v>539</v>
      </c>
      <c r="DJ238">
        <v>4</v>
      </c>
      <c r="DK238">
        <v>812.5</v>
      </c>
      <c r="DL238">
        <v>3.75</v>
      </c>
      <c r="DM238">
        <v>842.5</v>
      </c>
      <c r="DN238">
        <v>3.75</v>
      </c>
      <c r="DO238">
        <v>842.5</v>
      </c>
      <c r="DP238">
        <v>3.0833333333333335</v>
      </c>
      <c r="DQ238">
        <v>905.59090909090912</v>
      </c>
      <c r="DR238">
        <v>2.5944444444444446</v>
      </c>
      <c r="DS238">
        <v>855.64383561643831</v>
      </c>
      <c r="DT238" s="2"/>
      <c r="DV238" s="2" t="s">
        <v>235</v>
      </c>
      <c r="DW238">
        <v>244.33333333333334</v>
      </c>
      <c r="DX238">
        <v>257.75</v>
      </c>
      <c r="DY238">
        <v>208.85714285714286</v>
      </c>
      <c r="DZ238">
        <v>232.88235294117646</v>
      </c>
      <c r="EA238">
        <v>279.71428571428572</v>
      </c>
      <c r="EB238">
        <v>236.16666666666666</v>
      </c>
      <c r="EC238">
        <v>277.42857142857144</v>
      </c>
      <c r="ED238">
        <v>265.85000000000002</v>
      </c>
    </row>
    <row r="239" spans="1:134" x14ac:dyDescent="0.3">
      <c r="A239" s="2" t="s">
        <v>236</v>
      </c>
      <c r="B239">
        <v>2.4</v>
      </c>
      <c r="C239">
        <v>1299.2</v>
      </c>
      <c r="D239">
        <v>2.5</v>
      </c>
      <c r="E239">
        <v>1064.2</v>
      </c>
      <c r="F239">
        <v>1.3333333333333333</v>
      </c>
      <c r="G239">
        <v>692.4</v>
      </c>
      <c r="H239">
        <v>2.074074074074074</v>
      </c>
      <c r="I239">
        <v>1018.6</v>
      </c>
      <c r="J239">
        <v>1.5</v>
      </c>
      <c r="K239">
        <v>698.16666666666663</v>
      </c>
      <c r="L239">
        <v>2.1111111111111112</v>
      </c>
      <c r="M239">
        <v>1011</v>
      </c>
      <c r="N239">
        <v>2.3333333333333335</v>
      </c>
      <c r="O239">
        <v>978.5</v>
      </c>
      <c r="P239">
        <v>1.9642857142857142</v>
      </c>
      <c r="Q239">
        <v>889.11764705882354</v>
      </c>
      <c r="R239">
        <v>2.0181818181818181</v>
      </c>
      <c r="S239">
        <v>949.8125</v>
      </c>
      <c r="T239">
        <v>2.2000000000000002</v>
      </c>
      <c r="U239">
        <v>1229</v>
      </c>
      <c r="V239">
        <v>3</v>
      </c>
      <c r="W239">
        <v>1488.5</v>
      </c>
      <c r="X239">
        <v>2.6666666666666665</v>
      </c>
      <c r="Y239">
        <v>1589.6</v>
      </c>
      <c r="Z239">
        <v>2.5925925925925926</v>
      </c>
      <c r="AA239">
        <v>1431.9285714285713</v>
      </c>
      <c r="AB239">
        <v>3.4</v>
      </c>
      <c r="AC239">
        <v>1219.7142857142858</v>
      </c>
      <c r="AD239">
        <v>2.8888888888888888</v>
      </c>
      <c r="AE239">
        <v>1514.4</v>
      </c>
      <c r="AF239">
        <v>1.4444444444444444</v>
      </c>
      <c r="AG239">
        <v>1027</v>
      </c>
      <c r="AH239">
        <v>2.6071428571428572</v>
      </c>
      <c r="AI239">
        <v>1263.625</v>
      </c>
      <c r="AJ239">
        <v>2.6</v>
      </c>
      <c r="AK239">
        <v>1342.1666666666667</v>
      </c>
      <c r="AL239">
        <v>2.3090909090909091</v>
      </c>
      <c r="AM239">
        <v>1139.6612903225807</v>
      </c>
      <c r="AN239">
        <v>1</v>
      </c>
      <c r="AO239">
        <v>671.75</v>
      </c>
      <c r="AP239">
        <v>0.625</v>
      </c>
      <c r="AQ239">
        <v>507.33333333333331</v>
      </c>
      <c r="AR239">
        <v>0.22222222222222221</v>
      </c>
      <c r="AS239">
        <v>139</v>
      </c>
      <c r="AT239">
        <v>0.62962962962962965</v>
      </c>
      <c r="AU239">
        <v>498.55555555555554</v>
      </c>
      <c r="AV239">
        <v>0.6</v>
      </c>
      <c r="AW239">
        <v>475</v>
      </c>
      <c r="AX239">
        <v>1.2222222222222223</v>
      </c>
      <c r="AY239">
        <v>633.79999999999995</v>
      </c>
      <c r="AZ239">
        <v>0.77777777777777779</v>
      </c>
      <c r="BA239">
        <v>1132</v>
      </c>
      <c r="BB239">
        <v>0.8571428571428571</v>
      </c>
      <c r="BC239">
        <v>685.8</v>
      </c>
      <c r="BD239">
        <v>0.74545454545454548</v>
      </c>
      <c r="BE239">
        <v>597.10526315789468</v>
      </c>
      <c r="BF239">
        <v>0.74545454545454548</v>
      </c>
      <c r="BG239">
        <v>597.10526315789468</v>
      </c>
      <c r="BH239">
        <v>1.7878787878787878</v>
      </c>
      <c r="BI239">
        <v>1012.395061728395</v>
      </c>
      <c r="BL239">
        <v>2</v>
      </c>
      <c r="BM239">
        <v>859</v>
      </c>
      <c r="BN239">
        <v>2</v>
      </c>
      <c r="BO239">
        <v>474</v>
      </c>
      <c r="BP239">
        <v>2</v>
      </c>
      <c r="BQ239">
        <v>666.5</v>
      </c>
      <c r="BT239">
        <v>2</v>
      </c>
      <c r="BU239">
        <v>563</v>
      </c>
      <c r="BV239">
        <v>3</v>
      </c>
      <c r="BW239">
        <v>1083</v>
      </c>
      <c r="BX239">
        <v>2.5</v>
      </c>
      <c r="BY239">
        <v>823</v>
      </c>
      <c r="BZ239">
        <v>2.2000000000000002</v>
      </c>
      <c r="CA239">
        <v>744.75</v>
      </c>
      <c r="CD239">
        <v>3</v>
      </c>
      <c r="CE239">
        <v>1478</v>
      </c>
      <c r="CF239">
        <v>0</v>
      </c>
      <c r="CH239">
        <v>2</v>
      </c>
      <c r="CI239">
        <v>1478</v>
      </c>
      <c r="CL239">
        <v>0</v>
      </c>
      <c r="CN239">
        <v>4</v>
      </c>
      <c r="CO239">
        <v>891</v>
      </c>
      <c r="CP239">
        <v>2</v>
      </c>
      <c r="CQ239">
        <v>891</v>
      </c>
      <c r="CR239">
        <v>2</v>
      </c>
      <c r="CS239">
        <v>1184.5</v>
      </c>
      <c r="CT239">
        <v>2.1</v>
      </c>
      <c r="CU239">
        <v>891.33333333333337</v>
      </c>
      <c r="CX239">
        <v>0</v>
      </c>
      <c r="CZ239">
        <v>3</v>
      </c>
      <c r="DA239">
        <v>949</v>
      </c>
      <c r="DB239">
        <v>1</v>
      </c>
      <c r="DC239">
        <v>949</v>
      </c>
      <c r="DF239">
        <v>1</v>
      </c>
      <c r="DG239">
        <v>121</v>
      </c>
      <c r="DH239">
        <v>4</v>
      </c>
      <c r="DI239">
        <v>710</v>
      </c>
      <c r="DJ239">
        <v>2.5</v>
      </c>
      <c r="DK239">
        <v>415.5</v>
      </c>
      <c r="DL239">
        <v>1.6</v>
      </c>
      <c r="DM239">
        <v>593.33333333333337</v>
      </c>
      <c r="DN239">
        <v>1.6</v>
      </c>
      <c r="DO239">
        <v>593.33333333333337</v>
      </c>
      <c r="DP239">
        <v>1.9333333333333333</v>
      </c>
      <c r="DQ239">
        <v>792</v>
      </c>
      <c r="DR239">
        <v>1.8</v>
      </c>
      <c r="DS239">
        <v>990.35555555555561</v>
      </c>
      <c r="DT239" s="2"/>
      <c r="DV239" s="2" t="s">
        <v>236</v>
      </c>
      <c r="DW239">
        <v>182.57142857142858</v>
      </c>
      <c r="DX239">
        <v>180.2</v>
      </c>
      <c r="DY239">
        <v>313.25</v>
      </c>
      <c r="DZ239">
        <v>214.5</v>
      </c>
      <c r="EA239">
        <v>289.5</v>
      </c>
      <c r="EB239">
        <v>186.2</v>
      </c>
      <c r="EC239">
        <v>224.83333333333334</v>
      </c>
      <c r="ED239">
        <v>236.29411764705881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1BF7F-1C23-4CB4-878C-DF05A998E3E7}">
  <dimension ref="A1:BV239"/>
  <sheetViews>
    <sheetView topLeftCell="BP1" zoomScale="90" zoomScaleNormal="90" workbookViewId="0">
      <selection activeCell="BO1" sqref="BO1:BV1048576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33203125" bestFit="1" customWidth="1"/>
    <col min="19" max="19" width="31.33203125" bestFit="1" customWidth="1"/>
    <col min="20" max="20" width="31.5546875" bestFit="1" customWidth="1"/>
    <col min="21" max="21" width="30.5546875" bestFit="1" customWidth="1"/>
    <col min="22" max="22" width="31.5546875" bestFit="1" customWidth="1"/>
    <col min="23" max="23" width="30.5546875" bestFit="1" customWidth="1"/>
    <col min="24" max="24" width="31.109375" bestFit="1" customWidth="1"/>
    <col min="25" max="25" width="30.33203125" bestFit="1" customWidth="1"/>
    <col min="26" max="26" width="31" bestFit="1" customWidth="1"/>
    <col min="27" max="27" width="30.109375" bestFit="1" customWidth="1"/>
    <col min="28" max="28" width="31.6640625" bestFit="1" customWidth="1"/>
    <col min="29" max="29" width="30.6640625" bestFit="1" customWidth="1"/>
    <col min="30" max="30" width="31.5546875" bestFit="1" customWidth="1"/>
    <col min="31" max="31" width="30.6640625" bestFit="1" customWidth="1"/>
    <col min="32" max="32" width="31.109375" bestFit="1" customWidth="1"/>
    <col min="33" max="33" width="30.44140625" bestFit="1" customWidth="1"/>
    <col min="34" max="34" width="31.109375" bestFit="1" customWidth="1"/>
    <col min="35" max="35" width="30.44140625" bestFit="1" customWidth="1"/>
    <col min="36" max="36" width="31" bestFit="1" customWidth="1"/>
    <col min="37" max="37" width="30.33203125" bestFit="1" customWidth="1"/>
    <col min="38" max="38" width="30.88671875" bestFit="1" customWidth="1"/>
    <col min="39" max="39" width="30.109375" bestFit="1" customWidth="1"/>
    <col min="40" max="40" width="31.6640625" bestFit="1" customWidth="1"/>
    <col min="41" max="41" width="30.88671875" bestFit="1" customWidth="1"/>
    <col min="42" max="42" width="31.6640625" bestFit="1" customWidth="1"/>
    <col min="43" max="43" width="30.88671875" bestFit="1" customWidth="1"/>
    <col min="44" max="44" width="31.5546875" bestFit="1" customWidth="1"/>
    <col min="45" max="45" width="30.6640625" bestFit="1" customWidth="1"/>
    <col min="46" max="46" width="31.5546875" bestFit="1" customWidth="1"/>
    <col min="47" max="47" width="30.6640625" bestFit="1" customWidth="1"/>
    <col min="48" max="48" width="31.33203125" bestFit="1" customWidth="1"/>
    <col min="49" max="49" width="30.5546875" bestFit="1" customWidth="1"/>
    <col min="50" max="50" width="30.33203125" bestFit="1" customWidth="1"/>
    <col min="51" max="51" width="29.5546875" bestFit="1" customWidth="1"/>
    <col min="52" max="52" width="30.33203125" bestFit="1" customWidth="1"/>
    <col min="53" max="53" width="29.5546875" bestFit="1" customWidth="1"/>
    <col min="54" max="54" width="30.109375" bestFit="1" customWidth="1"/>
    <col min="55" max="55" width="29.44140625" bestFit="1" customWidth="1"/>
    <col min="56" max="56" width="30.109375" bestFit="1" customWidth="1"/>
    <col min="57" max="57" width="29.44140625" bestFit="1" customWidth="1"/>
    <col min="58" max="58" width="30.6640625" bestFit="1" customWidth="1"/>
    <col min="59" max="59" width="30" bestFit="1" customWidth="1"/>
    <col min="60" max="60" width="30.88671875" bestFit="1" customWidth="1"/>
    <col min="61" max="61" width="30.109375" bestFit="1" customWidth="1"/>
    <col min="62" max="62" width="31.109375" bestFit="1" customWidth="1"/>
    <col min="63" max="63" width="30.44140625" bestFit="1" customWidth="1"/>
    <col min="67" max="67" width="30.5546875" bestFit="1" customWidth="1"/>
    <col min="68" max="68" width="30.6640625" bestFit="1" customWidth="1"/>
    <col min="69" max="69" width="30.44140625" bestFit="1" customWidth="1"/>
    <col min="70" max="70" width="30.33203125" bestFit="1" customWidth="1"/>
    <col min="71" max="71" width="30.44140625" bestFit="1" customWidth="1"/>
    <col min="72" max="72" width="30.5546875" bestFit="1" customWidth="1"/>
    <col min="73" max="73" width="30.33203125" bestFit="1" customWidth="1"/>
    <col min="74" max="74" width="30.21875" bestFit="1" customWidth="1"/>
  </cols>
  <sheetData>
    <row r="1" spans="1:74" x14ac:dyDescent="0.3">
      <c r="A1" s="5" t="s">
        <v>238</v>
      </c>
      <c r="B1" s="9" t="s">
        <v>253</v>
      </c>
      <c r="C1" s="9" t="s">
        <v>257</v>
      </c>
      <c r="D1" s="9" t="s">
        <v>254</v>
      </c>
      <c r="E1" s="9" t="s">
        <v>262</v>
      </c>
      <c r="F1" s="9" t="s">
        <v>255</v>
      </c>
      <c r="G1" s="9" t="s">
        <v>263</v>
      </c>
      <c r="H1" s="9" t="s">
        <v>256</v>
      </c>
      <c r="I1" s="9" t="s">
        <v>264</v>
      </c>
      <c r="J1" s="9" t="s">
        <v>275</v>
      </c>
      <c r="K1" s="9" t="s">
        <v>276</v>
      </c>
      <c r="L1" s="9" t="s">
        <v>277</v>
      </c>
      <c r="M1" s="9" t="s">
        <v>278</v>
      </c>
      <c r="N1" s="9" t="s">
        <v>279</v>
      </c>
      <c r="O1" s="9" t="s">
        <v>280</v>
      </c>
      <c r="P1" s="9" t="s">
        <v>283</v>
      </c>
      <c r="Q1" s="9" t="s">
        <v>284</v>
      </c>
      <c r="R1" s="9" t="s">
        <v>304</v>
      </c>
      <c r="S1" s="9" t="s">
        <v>303</v>
      </c>
      <c r="T1" s="9" t="s">
        <v>371</v>
      </c>
      <c r="U1" s="9" t="s">
        <v>374</v>
      </c>
      <c r="V1" s="9" t="s">
        <v>372</v>
      </c>
      <c r="W1" s="9" t="s">
        <v>375</v>
      </c>
      <c r="X1" s="9" t="s">
        <v>373</v>
      </c>
      <c r="Y1" s="9" t="s">
        <v>376</v>
      </c>
      <c r="Z1" s="9" t="s">
        <v>377</v>
      </c>
      <c r="AA1" s="9" t="s">
        <v>378</v>
      </c>
      <c r="AB1" s="9" t="s">
        <v>305</v>
      </c>
      <c r="AC1" s="9" t="s">
        <v>306</v>
      </c>
      <c r="AD1" s="12" t="s">
        <v>307</v>
      </c>
      <c r="AE1" s="12" t="s">
        <v>308</v>
      </c>
      <c r="AF1" s="12" t="s">
        <v>317</v>
      </c>
      <c r="AG1" s="12" t="s">
        <v>318</v>
      </c>
      <c r="AH1" s="12" t="s">
        <v>319</v>
      </c>
      <c r="AI1" s="12" t="s">
        <v>320</v>
      </c>
      <c r="AJ1" s="12" t="s">
        <v>321</v>
      </c>
      <c r="AK1" s="12" t="s">
        <v>322</v>
      </c>
      <c r="AL1" s="12" t="s">
        <v>323</v>
      </c>
      <c r="AM1" s="12" t="s">
        <v>324</v>
      </c>
      <c r="AN1" s="12" t="s">
        <v>335</v>
      </c>
      <c r="AO1" s="12" t="s">
        <v>336</v>
      </c>
      <c r="AP1" s="12" t="s">
        <v>337</v>
      </c>
      <c r="AQ1" s="12" t="s">
        <v>338</v>
      </c>
      <c r="AR1" s="12" t="s">
        <v>339</v>
      </c>
      <c r="AS1" s="12" t="s">
        <v>340</v>
      </c>
      <c r="AT1" s="12" t="s">
        <v>343</v>
      </c>
      <c r="AU1" s="12" t="s">
        <v>344</v>
      </c>
      <c r="AV1" s="12" t="s">
        <v>345</v>
      </c>
      <c r="AW1" s="12" t="s">
        <v>346</v>
      </c>
      <c r="AX1" s="12" t="s">
        <v>379</v>
      </c>
      <c r="AY1" s="12" t="s">
        <v>380</v>
      </c>
      <c r="AZ1" s="12" t="s">
        <v>381</v>
      </c>
      <c r="BA1" s="12" t="s">
        <v>382</v>
      </c>
      <c r="BB1" s="12" t="s">
        <v>383</v>
      </c>
      <c r="BC1" s="12" t="s">
        <v>384</v>
      </c>
      <c r="BD1" s="12" t="s">
        <v>385</v>
      </c>
      <c r="BE1" s="12" t="s">
        <v>386</v>
      </c>
      <c r="BF1" s="12" t="s">
        <v>365</v>
      </c>
      <c r="BG1" s="12" t="s">
        <v>366</v>
      </c>
      <c r="BH1" s="12" t="s">
        <v>367</v>
      </c>
      <c r="BI1" s="12" t="s">
        <v>368</v>
      </c>
      <c r="BJ1" s="12" t="s">
        <v>369</v>
      </c>
      <c r="BK1" s="12" t="s">
        <v>370</v>
      </c>
      <c r="BN1" s="1" t="s">
        <v>238</v>
      </c>
      <c r="BO1" s="49" t="s">
        <v>631</v>
      </c>
      <c r="BP1" s="49" t="s">
        <v>632</v>
      </c>
      <c r="BQ1" s="49" t="s">
        <v>633</v>
      </c>
      <c r="BR1" s="49" t="s">
        <v>634</v>
      </c>
      <c r="BS1" s="49" t="s">
        <v>647</v>
      </c>
      <c r="BT1" s="49" t="s">
        <v>648</v>
      </c>
      <c r="BU1" s="49" t="s">
        <v>649</v>
      </c>
      <c r="BV1" s="49" t="s">
        <v>650</v>
      </c>
    </row>
    <row r="2" spans="1:74" x14ac:dyDescent="0.3">
      <c r="A2" s="2" t="s">
        <v>0</v>
      </c>
      <c r="B2">
        <v>2.9</v>
      </c>
      <c r="C2">
        <v>1040</v>
      </c>
      <c r="D2">
        <v>3.65</v>
      </c>
      <c r="E2">
        <v>1213.6666666666667</v>
      </c>
      <c r="F2">
        <v>3.7</v>
      </c>
      <c r="G2">
        <v>1350.3846153846155</v>
      </c>
      <c r="H2">
        <v>3.4166666666666665</v>
      </c>
      <c r="I2">
        <v>1198.0952380952381</v>
      </c>
      <c r="J2">
        <v>3.2</v>
      </c>
      <c r="K2">
        <v>968.33333333333337</v>
      </c>
      <c r="L2">
        <v>2.8</v>
      </c>
      <c r="M2">
        <v>1030.5384615384614</v>
      </c>
      <c r="N2">
        <v>2.35</v>
      </c>
      <c r="O2">
        <v>1281.1111111111111</v>
      </c>
      <c r="P2">
        <v>2.7833333333333332</v>
      </c>
      <c r="Q2">
        <v>1066.2702702702702</v>
      </c>
      <c r="R2">
        <v>3.1</v>
      </c>
      <c r="S2">
        <v>1136.3544303797469</v>
      </c>
      <c r="T2">
        <v>0.95</v>
      </c>
      <c r="U2">
        <v>346.90909090909093</v>
      </c>
      <c r="V2">
        <v>1.1000000000000001</v>
      </c>
      <c r="W2">
        <v>377.15384615384613</v>
      </c>
      <c r="X2">
        <v>0.7</v>
      </c>
      <c r="Y2">
        <v>301.2</v>
      </c>
      <c r="Z2">
        <v>0.91666666666666663</v>
      </c>
      <c r="AA2">
        <v>345.02941176470586</v>
      </c>
      <c r="AB2">
        <v>0.91666666666666663</v>
      </c>
      <c r="AC2">
        <v>345.02941176470586</v>
      </c>
      <c r="AD2">
        <v>2.3722222222222222</v>
      </c>
      <c r="AE2">
        <v>898.25663716814154</v>
      </c>
      <c r="BJ2">
        <v>2.3722222222222222</v>
      </c>
      <c r="BK2">
        <v>898.25663716814154</v>
      </c>
      <c r="BN2" t="s">
        <v>0</v>
      </c>
      <c r="BO2">
        <v>217</v>
      </c>
      <c r="BP2">
        <v>269.76923076923077</v>
      </c>
      <c r="BQ2">
        <v>273.33333333333331</v>
      </c>
      <c r="BR2">
        <v>249.24324324324326</v>
      </c>
      <c r="BS2">
        <v>244.92857142857142</v>
      </c>
      <c r="BT2">
        <v>285.86666666666667</v>
      </c>
      <c r="BU2">
        <v>240.92307692307693</v>
      </c>
      <c r="BV2">
        <v>258.3095238095238</v>
      </c>
    </row>
    <row r="3" spans="1:74" x14ac:dyDescent="0.3">
      <c r="A3" s="2" t="s">
        <v>1</v>
      </c>
      <c r="B3">
        <v>2.4736842105263159</v>
      </c>
      <c r="C3">
        <v>651.55555555555554</v>
      </c>
      <c r="D3">
        <v>3.15</v>
      </c>
      <c r="E3">
        <v>770.73684210526312</v>
      </c>
      <c r="F3">
        <v>3.4210526315789473</v>
      </c>
      <c r="G3">
        <v>888.66666666666663</v>
      </c>
      <c r="H3">
        <v>3.0172413793103448</v>
      </c>
      <c r="I3">
        <v>770.32727272727277</v>
      </c>
      <c r="J3">
        <v>4.7894736842105265</v>
      </c>
      <c r="K3">
        <v>1212.3684210526317</v>
      </c>
      <c r="L3">
        <v>4.8</v>
      </c>
      <c r="M3">
        <v>1238.6500000000001</v>
      </c>
      <c r="N3">
        <v>4.2631578947368425</v>
      </c>
      <c r="O3">
        <v>1022.3684210526316</v>
      </c>
      <c r="P3">
        <v>4.6206896551724137</v>
      </c>
      <c r="Q3">
        <v>1159.1896551724137</v>
      </c>
      <c r="R3">
        <v>3.8189655172413794</v>
      </c>
      <c r="S3">
        <v>969.92035398230087</v>
      </c>
      <c r="T3">
        <v>2.1578947368421053</v>
      </c>
      <c r="U3">
        <v>468.63157894736844</v>
      </c>
      <c r="V3">
        <v>2.1</v>
      </c>
      <c r="W3">
        <v>501.55</v>
      </c>
      <c r="X3">
        <v>1.9473684210526316</v>
      </c>
      <c r="Y3">
        <v>464.94736842105266</v>
      </c>
      <c r="Z3">
        <v>2.0689655172413794</v>
      </c>
      <c r="AA3">
        <v>478.77586206896552</v>
      </c>
      <c r="AB3">
        <v>2.0689655172413794</v>
      </c>
      <c r="AC3">
        <v>478.77586206896552</v>
      </c>
      <c r="AD3">
        <v>3.235632183908046</v>
      </c>
      <c r="AE3">
        <v>803.33333333333337</v>
      </c>
      <c r="AF3">
        <v>6</v>
      </c>
      <c r="AG3">
        <v>1185</v>
      </c>
      <c r="AJ3">
        <v>6</v>
      </c>
      <c r="AK3">
        <v>1299</v>
      </c>
      <c r="AL3">
        <v>6</v>
      </c>
      <c r="AM3">
        <v>1242</v>
      </c>
      <c r="AN3">
        <v>2</v>
      </c>
      <c r="AO3">
        <v>442</v>
      </c>
      <c r="AR3">
        <v>2</v>
      </c>
      <c r="AS3">
        <v>717</v>
      </c>
      <c r="AT3">
        <v>2</v>
      </c>
      <c r="AU3">
        <v>579.5</v>
      </c>
      <c r="AV3">
        <v>4</v>
      </c>
      <c r="AW3">
        <v>910.75</v>
      </c>
      <c r="AX3">
        <v>4</v>
      </c>
      <c r="AY3">
        <v>1128</v>
      </c>
      <c r="BB3">
        <v>2</v>
      </c>
      <c r="BC3">
        <v>429</v>
      </c>
      <c r="BD3">
        <v>3</v>
      </c>
      <c r="BE3">
        <v>778.5</v>
      </c>
      <c r="BF3">
        <v>3</v>
      </c>
      <c r="BG3">
        <v>778.5</v>
      </c>
      <c r="BH3">
        <v>3.6666666666666665</v>
      </c>
      <c r="BI3">
        <v>866.66666666666663</v>
      </c>
      <c r="BJ3">
        <v>3.25</v>
      </c>
      <c r="BK3">
        <v>805.48022598870057</v>
      </c>
      <c r="BN3" t="s">
        <v>1</v>
      </c>
      <c r="BO3">
        <v>285.89473684210526</v>
      </c>
      <c r="BP3">
        <v>277.64999999999998</v>
      </c>
      <c r="BQ3">
        <v>233.31578947368422</v>
      </c>
      <c r="BR3">
        <v>265.82758620689657</v>
      </c>
      <c r="BS3">
        <v>270.94444444444446</v>
      </c>
      <c r="BT3">
        <v>231.42105263157896</v>
      </c>
      <c r="BU3">
        <v>238.94444444444446</v>
      </c>
      <c r="BV3">
        <v>246.81818181818181</v>
      </c>
    </row>
    <row r="4" spans="1:74" x14ac:dyDescent="0.3">
      <c r="A4" s="2" t="s">
        <v>2</v>
      </c>
      <c r="B4">
        <v>2.75</v>
      </c>
      <c r="C4">
        <v>687.66666666666663</v>
      </c>
      <c r="D4">
        <v>3.5</v>
      </c>
      <c r="E4">
        <v>767.73684210526312</v>
      </c>
      <c r="F4">
        <v>2.9</v>
      </c>
      <c r="G4">
        <v>841.4</v>
      </c>
      <c r="H4">
        <v>3.05</v>
      </c>
      <c r="I4">
        <v>761.26923076923072</v>
      </c>
      <c r="J4">
        <v>5.15</v>
      </c>
      <c r="K4">
        <v>1053.7</v>
      </c>
      <c r="L4">
        <v>5.05</v>
      </c>
      <c r="M4">
        <v>1066.6500000000001</v>
      </c>
      <c r="N4">
        <v>4.6500000000000004</v>
      </c>
      <c r="O4">
        <v>1116.8888888888889</v>
      </c>
      <c r="P4">
        <v>4.95</v>
      </c>
      <c r="Q4">
        <v>1077.7758620689656</v>
      </c>
      <c r="R4">
        <v>4</v>
      </c>
      <c r="S4">
        <v>928.15454545454543</v>
      </c>
      <c r="T4">
        <v>1.35</v>
      </c>
      <c r="U4">
        <v>375.25</v>
      </c>
      <c r="V4">
        <v>1.65</v>
      </c>
      <c r="W4">
        <v>364.4736842105263</v>
      </c>
      <c r="X4">
        <v>1.4</v>
      </c>
      <c r="Y4">
        <v>334.52941176470586</v>
      </c>
      <c r="Z4">
        <v>1.4666666666666666</v>
      </c>
      <c r="AA4">
        <v>358</v>
      </c>
      <c r="AB4">
        <v>1.4666666666666666</v>
      </c>
      <c r="AC4">
        <v>358</v>
      </c>
      <c r="AD4">
        <v>3.1555555555555554</v>
      </c>
      <c r="AE4">
        <v>745.14197530864203</v>
      </c>
      <c r="BJ4">
        <v>3.1555555555555554</v>
      </c>
      <c r="BK4">
        <v>745.14197530864203</v>
      </c>
      <c r="BN4" t="s">
        <v>2</v>
      </c>
      <c r="BO4">
        <v>199.3</v>
      </c>
      <c r="BP4">
        <v>240.2</v>
      </c>
      <c r="BQ4">
        <v>197.94444444444446</v>
      </c>
      <c r="BR4">
        <v>212.98275862068965</v>
      </c>
      <c r="BS4">
        <v>217.66666666666666</v>
      </c>
      <c r="BT4">
        <v>260.78947368421052</v>
      </c>
      <c r="BU4">
        <v>207.46666666666667</v>
      </c>
      <c r="BV4">
        <v>230.48076923076923</v>
      </c>
    </row>
    <row r="5" spans="1:74" x14ac:dyDescent="0.3">
      <c r="A5" s="2" t="s">
        <v>3</v>
      </c>
      <c r="B5">
        <v>3.25</v>
      </c>
      <c r="C5">
        <v>897.26315789473688</v>
      </c>
      <c r="D5">
        <v>2.75</v>
      </c>
      <c r="E5">
        <v>932.375</v>
      </c>
      <c r="F5">
        <v>2.15</v>
      </c>
      <c r="G5">
        <v>821.85714285714289</v>
      </c>
      <c r="H5">
        <v>2.7166666666666668</v>
      </c>
      <c r="I5">
        <v>887.18367346938771</v>
      </c>
      <c r="J5">
        <v>3.7</v>
      </c>
      <c r="K5">
        <v>1246.5294117647059</v>
      </c>
      <c r="L5">
        <v>3.9</v>
      </c>
      <c r="M5">
        <v>1166.6315789473683</v>
      </c>
      <c r="N5">
        <v>4.45</v>
      </c>
      <c r="O5">
        <v>1406.1666666666667</v>
      </c>
      <c r="P5">
        <v>4.0166666666666666</v>
      </c>
      <c r="Q5">
        <v>1271.6296296296296</v>
      </c>
      <c r="R5">
        <v>3.3666666666666667</v>
      </c>
      <c r="S5">
        <v>1088.7378640776699</v>
      </c>
      <c r="T5">
        <v>1.35</v>
      </c>
      <c r="U5">
        <v>441.88235294117646</v>
      </c>
      <c r="V5">
        <v>1</v>
      </c>
      <c r="W5">
        <v>400.2</v>
      </c>
      <c r="X5">
        <v>0.95</v>
      </c>
      <c r="Y5">
        <v>461.5</v>
      </c>
      <c r="Z5">
        <v>1.1000000000000001</v>
      </c>
      <c r="AA5">
        <v>433.02272727272725</v>
      </c>
      <c r="AB5">
        <v>1.1000000000000001</v>
      </c>
      <c r="AC5">
        <v>433.02272727272725</v>
      </c>
      <c r="AD5">
        <v>2.6111111111111112</v>
      </c>
      <c r="AE5">
        <v>892.46938775510205</v>
      </c>
      <c r="BJ5">
        <v>2.6111111111111112</v>
      </c>
      <c r="BK5">
        <v>892.46938775510205</v>
      </c>
      <c r="BN5" t="s">
        <v>3</v>
      </c>
      <c r="BO5">
        <v>320.76470588235293</v>
      </c>
      <c r="BP5">
        <v>305.15789473684208</v>
      </c>
      <c r="BQ5">
        <v>293.55555555555554</v>
      </c>
      <c r="BR5">
        <v>306.2037037037037</v>
      </c>
      <c r="BS5">
        <v>284.36842105263156</v>
      </c>
      <c r="BT5">
        <v>256.5</v>
      </c>
      <c r="BU5">
        <v>301.5</v>
      </c>
      <c r="BV5">
        <v>280.16326530612247</v>
      </c>
    </row>
    <row r="6" spans="1:74" x14ac:dyDescent="0.3">
      <c r="A6" s="2" t="s">
        <v>4</v>
      </c>
      <c r="B6">
        <v>3.1</v>
      </c>
      <c r="C6">
        <v>2065.5</v>
      </c>
      <c r="D6">
        <v>3.3</v>
      </c>
      <c r="E6">
        <v>2137.1999999999998</v>
      </c>
      <c r="F6">
        <v>3.25</v>
      </c>
      <c r="G6">
        <v>1784.3636363636363</v>
      </c>
      <c r="H6">
        <v>3.2166666666666668</v>
      </c>
      <c r="I6">
        <v>1988.8709677419354</v>
      </c>
      <c r="J6">
        <v>3.25</v>
      </c>
      <c r="K6">
        <v>1935.2727272727273</v>
      </c>
      <c r="L6">
        <v>3.35</v>
      </c>
      <c r="M6">
        <v>1927.8181818181818</v>
      </c>
      <c r="N6">
        <v>3.2</v>
      </c>
      <c r="O6">
        <v>2055.1</v>
      </c>
      <c r="P6">
        <v>3.2666666666666666</v>
      </c>
      <c r="Q6">
        <v>1970.15625</v>
      </c>
      <c r="R6">
        <v>3.2416666666666667</v>
      </c>
      <c r="S6">
        <v>1979.3650793650793</v>
      </c>
      <c r="T6">
        <v>1.35</v>
      </c>
      <c r="U6">
        <v>454.125</v>
      </c>
      <c r="V6">
        <v>1.45</v>
      </c>
      <c r="W6">
        <v>522.5333333333333</v>
      </c>
      <c r="X6">
        <v>1.3</v>
      </c>
      <c r="Y6">
        <v>529.92857142857144</v>
      </c>
      <c r="Z6">
        <v>1.3666666666666667</v>
      </c>
      <c r="AA6">
        <v>500.51111111111112</v>
      </c>
      <c r="AB6">
        <v>1.3666666666666667</v>
      </c>
      <c r="AC6">
        <v>500.51111111111112</v>
      </c>
      <c r="AD6">
        <v>2.6166666666666667</v>
      </c>
      <c r="AE6">
        <v>1363.1759259259259</v>
      </c>
      <c r="BJ6">
        <v>2.6166666666666667</v>
      </c>
      <c r="BK6">
        <v>1363.1759259259259</v>
      </c>
      <c r="BN6" t="s">
        <v>4</v>
      </c>
      <c r="BO6">
        <v>364</v>
      </c>
      <c r="BP6">
        <v>244.09090909090909</v>
      </c>
      <c r="BQ6">
        <v>347.1</v>
      </c>
      <c r="BR6">
        <v>317.5</v>
      </c>
      <c r="BS6">
        <v>293.8</v>
      </c>
      <c r="BT6">
        <v>356.3</v>
      </c>
      <c r="BU6">
        <v>264.18181818181819</v>
      </c>
      <c r="BV6">
        <v>303.45161290322579</v>
      </c>
    </row>
    <row r="7" spans="1:74" x14ac:dyDescent="0.3">
      <c r="A7" s="2" t="s">
        <v>5</v>
      </c>
      <c r="B7">
        <v>2.8</v>
      </c>
      <c r="C7">
        <v>595.78947368421052</v>
      </c>
      <c r="D7">
        <v>3.7</v>
      </c>
      <c r="E7">
        <v>831.72222222222217</v>
      </c>
      <c r="F7">
        <v>2.4500000000000002</v>
      </c>
      <c r="G7">
        <v>623.1875</v>
      </c>
      <c r="H7">
        <v>2.9833333333333334</v>
      </c>
      <c r="I7">
        <v>684.18867924528297</v>
      </c>
      <c r="J7">
        <v>2.95</v>
      </c>
      <c r="K7">
        <v>638.21052631578948</v>
      </c>
      <c r="L7">
        <v>2.9</v>
      </c>
      <c r="M7">
        <v>701.35294117647061</v>
      </c>
      <c r="N7">
        <v>3.65</v>
      </c>
      <c r="O7">
        <v>758.83333333333337</v>
      </c>
      <c r="P7">
        <v>3.1666666666666665</v>
      </c>
      <c r="Q7">
        <v>698.2962962962963</v>
      </c>
      <c r="R7">
        <v>3.0750000000000002</v>
      </c>
      <c r="S7">
        <v>691.30841121495325</v>
      </c>
      <c r="T7">
        <v>1.65</v>
      </c>
      <c r="U7">
        <v>419.57894736842104</v>
      </c>
      <c r="V7">
        <v>1.65</v>
      </c>
      <c r="W7">
        <v>394.4736842105263</v>
      </c>
      <c r="X7">
        <v>1.85</v>
      </c>
      <c r="Y7">
        <v>417.83333333333331</v>
      </c>
      <c r="Z7">
        <v>1.7166666666666666</v>
      </c>
      <c r="AA7">
        <v>410.5</v>
      </c>
      <c r="AB7">
        <v>1.7166666666666666</v>
      </c>
      <c r="AC7">
        <v>410.5</v>
      </c>
      <c r="AD7">
        <v>2.6222222222222222</v>
      </c>
      <c r="AE7">
        <v>594.83435582822085</v>
      </c>
      <c r="BJ7">
        <v>2.6222222222222222</v>
      </c>
      <c r="BK7">
        <v>594.83435582822085</v>
      </c>
      <c r="BN7" t="s">
        <v>5</v>
      </c>
      <c r="BO7">
        <v>175.63157894736841</v>
      </c>
      <c r="BP7">
        <v>227.76470588235293</v>
      </c>
      <c r="BQ7">
        <v>190.33333333333334</v>
      </c>
      <c r="BR7">
        <v>196.94444444444446</v>
      </c>
      <c r="BS7">
        <v>188.10526315789474</v>
      </c>
      <c r="BT7">
        <v>234.16666666666666</v>
      </c>
      <c r="BU7">
        <v>235.5</v>
      </c>
      <c r="BV7">
        <v>218.0566037735849</v>
      </c>
    </row>
    <row r="8" spans="1:74" x14ac:dyDescent="0.3">
      <c r="A8" s="2" t="s">
        <v>6</v>
      </c>
      <c r="B8">
        <v>3.05</v>
      </c>
      <c r="C8">
        <v>985.41176470588232</v>
      </c>
      <c r="D8">
        <v>3.3</v>
      </c>
      <c r="E8">
        <v>1274.6875</v>
      </c>
      <c r="F8">
        <v>2.95</v>
      </c>
      <c r="G8">
        <v>944.4</v>
      </c>
      <c r="H8">
        <v>3.1</v>
      </c>
      <c r="I8">
        <v>1069.0208333333333</v>
      </c>
      <c r="J8">
        <v>4.75</v>
      </c>
      <c r="K8">
        <v>1612.2941176470588</v>
      </c>
      <c r="L8">
        <v>3.85</v>
      </c>
      <c r="M8">
        <v>1324.0588235294117</v>
      </c>
      <c r="N8">
        <v>4.75</v>
      </c>
      <c r="O8">
        <v>1489.9473684210527</v>
      </c>
      <c r="P8">
        <v>4.45</v>
      </c>
      <c r="Q8">
        <v>1475.9811320754718</v>
      </c>
      <c r="R8">
        <v>3.7749999999999999</v>
      </c>
      <c r="S8">
        <v>1282.5742574257426</v>
      </c>
      <c r="T8">
        <v>1.95</v>
      </c>
      <c r="U8">
        <v>572.10526315789468</v>
      </c>
      <c r="V8">
        <v>1.7</v>
      </c>
      <c r="W8">
        <v>559.47058823529414</v>
      </c>
      <c r="X8">
        <v>1.4</v>
      </c>
      <c r="Y8">
        <v>484.13333333333333</v>
      </c>
      <c r="Z8">
        <v>1.6833333333333333</v>
      </c>
      <c r="AA8">
        <v>542.01960784313724</v>
      </c>
      <c r="AB8">
        <v>1.6833333333333333</v>
      </c>
      <c r="AC8">
        <v>542.01960784313724</v>
      </c>
      <c r="AD8">
        <v>3.0777777777777779</v>
      </c>
      <c r="AE8">
        <v>1034.0986842105262</v>
      </c>
      <c r="BJ8">
        <v>3.0777777777777779</v>
      </c>
      <c r="BK8">
        <v>1034.0986842105262</v>
      </c>
      <c r="BN8" t="s">
        <v>6</v>
      </c>
      <c r="BO8">
        <v>288.94117647058823</v>
      </c>
      <c r="BP8">
        <v>250.23529411764707</v>
      </c>
      <c r="BQ8">
        <v>275.31578947368422</v>
      </c>
      <c r="BR8">
        <v>271.64150943396226</v>
      </c>
      <c r="BS8">
        <v>254.47058823529412</v>
      </c>
      <c r="BT8">
        <v>329.5625</v>
      </c>
      <c r="BU8">
        <v>239.93333333333334</v>
      </c>
      <c r="BV8">
        <v>274.95833333333331</v>
      </c>
    </row>
    <row r="9" spans="1:74" x14ac:dyDescent="0.3">
      <c r="A9" s="2" t="s">
        <v>7</v>
      </c>
      <c r="B9">
        <v>3.9</v>
      </c>
      <c r="C9">
        <v>1217.6666666666667</v>
      </c>
      <c r="D9">
        <v>3.75</v>
      </c>
      <c r="E9">
        <v>1199.4444444444443</v>
      </c>
      <c r="F9">
        <v>3.8333333333333335</v>
      </c>
      <c r="G9">
        <v>1283.7058823529412</v>
      </c>
      <c r="H9">
        <v>3.8275862068965516</v>
      </c>
      <c r="I9">
        <v>1232.6603773584907</v>
      </c>
      <c r="J9">
        <v>3.4</v>
      </c>
      <c r="K9">
        <v>1143.875</v>
      </c>
      <c r="L9">
        <v>3.3</v>
      </c>
      <c r="M9">
        <v>1109.2777777777778</v>
      </c>
      <c r="N9">
        <v>2.7777777777777777</v>
      </c>
      <c r="O9">
        <v>1030.4666666666667</v>
      </c>
      <c r="P9">
        <v>3.1724137931034484</v>
      </c>
      <c r="Q9">
        <v>1096.4489795918366</v>
      </c>
      <c r="R9">
        <v>3.5</v>
      </c>
      <c r="S9">
        <v>1167.2254901960785</v>
      </c>
      <c r="T9">
        <v>1.75</v>
      </c>
      <c r="U9">
        <v>475.05</v>
      </c>
      <c r="V9">
        <v>1.8</v>
      </c>
      <c r="W9">
        <v>500</v>
      </c>
      <c r="X9">
        <v>2.1111111111111112</v>
      </c>
      <c r="Y9">
        <v>510.72222222222223</v>
      </c>
      <c r="Z9">
        <v>1.8793103448275863</v>
      </c>
      <c r="AA9">
        <v>494.72413793103448</v>
      </c>
      <c r="AB9">
        <v>1.8793103448275863</v>
      </c>
      <c r="AC9">
        <v>494.72413793103448</v>
      </c>
      <c r="AD9">
        <v>2.9597701149425286</v>
      </c>
      <c r="AE9">
        <v>923.44375000000002</v>
      </c>
      <c r="AJ9">
        <v>1</v>
      </c>
      <c r="AK9">
        <v>137.5</v>
      </c>
      <c r="AL9">
        <v>1</v>
      </c>
      <c r="AM9">
        <v>137.5</v>
      </c>
      <c r="AR9">
        <v>4.5</v>
      </c>
      <c r="AS9">
        <v>1527</v>
      </c>
      <c r="AT9">
        <v>4.5</v>
      </c>
      <c r="AU9">
        <v>1527</v>
      </c>
      <c r="AV9">
        <v>2.75</v>
      </c>
      <c r="AW9">
        <v>832.25</v>
      </c>
      <c r="BB9">
        <v>1</v>
      </c>
      <c r="BC9">
        <v>221.5</v>
      </c>
      <c r="BD9">
        <v>1</v>
      </c>
      <c r="BE9">
        <v>221.5</v>
      </c>
      <c r="BF9">
        <v>1</v>
      </c>
      <c r="BG9">
        <v>221.5</v>
      </c>
      <c r="BH9">
        <v>2.1666666666666665</v>
      </c>
      <c r="BI9">
        <v>628.66666666666663</v>
      </c>
      <c r="BJ9">
        <v>2.9333333333333331</v>
      </c>
      <c r="BK9">
        <v>912.78915662650604</v>
      </c>
      <c r="BN9" t="s">
        <v>7</v>
      </c>
      <c r="BO9">
        <v>277.625</v>
      </c>
      <c r="BP9">
        <v>320.72222222222223</v>
      </c>
      <c r="BQ9">
        <v>297.06666666666666</v>
      </c>
      <c r="BR9">
        <v>299.40816326530614</v>
      </c>
      <c r="BS9">
        <v>297.05555555555554</v>
      </c>
      <c r="BT9">
        <v>277.83333333333331</v>
      </c>
      <c r="BU9">
        <v>287.23529411764707</v>
      </c>
      <c r="BV9">
        <v>287.37735849056605</v>
      </c>
    </row>
    <row r="10" spans="1:74" x14ac:dyDescent="0.3">
      <c r="A10" s="2" t="s">
        <v>8</v>
      </c>
      <c r="B10">
        <v>4.0999999999999996</v>
      </c>
      <c r="C10">
        <v>1320.8888888888889</v>
      </c>
      <c r="D10">
        <v>3.3</v>
      </c>
      <c r="E10">
        <v>1060.0526315789473</v>
      </c>
      <c r="F10">
        <v>3.75</v>
      </c>
      <c r="G10">
        <v>1213</v>
      </c>
      <c r="H10">
        <v>3.7166666666666668</v>
      </c>
      <c r="I10">
        <v>1194.8113207547169</v>
      </c>
      <c r="J10">
        <v>3.7</v>
      </c>
      <c r="K10">
        <v>1001.0526315789474</v>
      </c>
      <c r="L10">
        <v>4.3499999999999996</v>
      </c>
      <c r="M10">
        <v>1199.1666666666667</v>
      </c>
      <c r="N10">
        <v>4.25</v>
      </c>
      <c r="O10">
        <v>1103.55</v>
      </c>
      <c r="P10">
        <v>4.0999999999999996</v>
      </c>
      <c r="Q10">
        <v>1099.578947368421</v>
      </c>
      <c r="R10">
        <v>3.9083333333333332</v>
      </c>
      <c r="S10">
        <v>1145.4636363636364</v>
      </c>
      <c r="T10">
        <v>2</v>
      </c>
      <c r="U10">
        <v>557</v>
      </c>
      <c r="V10">
        <v>1.7</v>
      </c>
      <c r="W10">
        <v>456.15</v>
      </c>
      <c r="X10">
        <v>2</v>
      </c>
      <c r="Y10">
        <v>536.25</v>
      </c>
      <c r="Z10">
        <v>1.9</v>
      </c>
      <c r="AA10">
        <v>516.4666666666667</v>
      </c>
      <c r="AB10">
        <v>1.9</v>
      </c>
      <c r="AC10">
        <v>516.4666666666667</v>
      </c>
      <c r="AD10">
        <v>3.2388888888888889</v>
      </c>
      <c r="AE10">
        <v>923.46470588235297</v>
      </c>
      <c r="BJ10">
        <v>3.2388888888888889</v>
      </c>
      <c r="BK10">
        <v>923.46470588235297</v>
      </c>
      <c r="BN10" t="s">
        <v>8</v>
      </c>
      <c r="BO10">
        <v>294.94736842105266</v>
      </c>
      <c r="BP10">
        <v>286.16666666666669</v>
      </c>
      <c r="BQ10">
        <v>307.2</v>
      </c>
      <c r="BR10">
        <v>296.4736842105263</v>
      </c>
      <c r="BS10">
        <v>326.77777777777777</v>
      </c>
      <c r="BT10">
        <v>356.73684210526318</v>
      </c>
      <c r="BU10">
        <v>299.4375</v>
      </c>
      <c r="BV10">
        <v>329.2641509433962</v>
      </c>
    </row>
    <row r="11" spans="1:74" x14ac:dyDescent="0.3">
      <c r="A11" s="2" t="s">
        <v>9</v>
      </c>
      <c r="B11">
        <v>2.8</v>
      </c>
      <c r="C11">
        <v>1037.3076923076924</v>
      </c>
      <c r="D11">
        <v>2.65</v>
      </c>
      <c r="E11">
        <v>1065.9230769230769</v>
      </c>
      <c r="F11">
        <v>2.5499999999999998</v>
      </c>
      <c r="G11">
        <v>784.25</v>
      </c>
      <c r="H11">
        <v>2.6666666666666665</v>
      </c>
      <c r="I11">
        <v>949.76190476190482</v>
      </c>
      <c r="J11">
        <v>4.05</v>
      </c>
      <c r="K11">
        <v>1268.6666666666667</v>
      </c>
      <c r="L11">
        <v>3.15</v>
      </c>
      <c r="M11">
        <v>905.06666666666672</v>
      </c>
      <c r="N11">
        <v>1.65</v>
      </c>
      <c r="O11">
        <v>874.44444444444446</v>
      </c>
      <c r="P11">
        <v>2.95</v>
      </c>
      <c r="Q11">
        <v>1037.8461538461538</v>
      </c>
      <c r="R11">
        <v>2.8083333333333331</v>
      </c>
      <c r="S11">
        <v>992.17283950617286</v>
      </c>
      <c r="T11">
        <v>1</v>
      </c>
      <c r="U11">
        <v>415.53846153846155</v>
      </c>
      <c r="V11">
        <v>0.55000000000000004</v>
      </c>
      <c r="W11">
        <v>380.75</v>
      </c>
      <c r="X11">
        <v>0.3</v>
      </c>
      <c r="Y11">
        <v>430.25</v>
      </c>
      <c r="Z11">
        <v>0.6166666666666667</v>
      </c>
      <c r="AA11">
        <v>406.76</v>
      </c>
      <c r="AB11">
        <v>0.6166666666666667</v>
      </c>
      <c r="AC11">
        <v>406.76</v>
      </c>
      <c r="AD11">
        <v>2.0777777777777779</v>
      </c>
      <c r="AE11">
        <v>854.10377358490564</v>
      </c>
      <c r="BJ11">
        <v>2.0777777777777779</v>
      </c>
      <c r="BK11">
        <v>854.10377358490564</v>
      </c>
      <c r="BN11" t="s">
        <v>9</v>
      </c>
      <c r="BO11">
        <v>257.53333333333336</v>
      </c>
      <c r="BP11">
        <v>246.93333333333334</v>
      </c>
      <c r="BQ11">
        <v>245.44444444444446</v>
      </c>
      <c r="BR11">
        <v>250.66666666666666</v>
      </c>
      <c r="BS11">
        <v>246.30769230769232</v>
      </c>
      <c r="BT11">
        <v>223</v>
      </c>
      <c r="BU11">
        <v>235.125</v>
      </c>
      <c r="BV11">
        <v>234.83333333333334</v>
      </c>
    </row>
    <row r="12" spans="1:74" x14ac:dyDescent="0.3">
      <c r="A12" s="2" t="s">
        <v>10</v>
      </c>
      <c r="B12">
        <v>1.25</v>
      </c>
      <c r="C12">
        <v>302.08333333333331</v>
      </c>
      <c r="D12">
        <v>1.2</v>
      </c>
      <c r="E12">
        <v>301.07692307692309</v>
      </c>
      <c r="F12">
        <v>1.85</v>
      </c>
      <c r="G12">
        <v>521.5</v>
      </c>
      <c r="H12">
        <v>1.4333333333333333</v>
      </c>
      <c r="I12">
        <v>372.89189189189187</v>
      </c>
      <c r="J12">
        <v>2.1</v>
      </c>
      <c r="K12">
        <v>461.05882352941177</v>
      </c>
      <c r="L12">
        <v>2.2999999999999998</v>
      </c>
      <c r="M12">
        <v>539.64705882352939</v>
      </c>
      <c r="N12">
        <v>1.75</v>
      </c>
      <c r="O12">
        <v>505.53846153846155</v>
      </c>
      <c r="P12">
        <v>2.0499999999999998</v>
      </c>
      <c r="Q12">
        <v>501.78723404255317</v>
      </c>
      <c r="R12">
        <v>1.7416666666666667</v>
      </c>
      <c r="S12">
        <v>445.01190476190476</v>
      </c>
      <c r="T12">
        <v>0.85</v>
      </c>
      <c r="U12">
        <v>244.42857142857142</v>
      </c>
      <c r="V12">
        <v>0.9</v>
      </c>
      <c r="W12">
        <v>243.30769230769232</v>
      </c>
      <c r="X12">
        <v>1</v>
      </c>
      <c r="Y12">
        <v>217.46666666666667</v>
      </c>
      <c r="Z12">
        <v>0.91666666666666663</v>
      </c>
      <c r="AA12">
        <v>234.45238095238096</v>
      </c>
      <c r="AB12">
        <v>0.91666666666666663</v>
      </c>
      <c r="AC12">
        <v>234.45238095238096</v>
      </c>
      <c r="AD12">
        <v>1.4666666666666666</v>
      </c>
      <c r="AE12">
        <v>374.82539682539681</v>
      </c>
      <c r="BJ12">
        <v>1.4666666666666666</v>
      </c>
      <c r="BK12">
        <v>374.82539682539681</v>
      </c>
      <c r="BN12" t="s">
        <v>10</v>
      </c>
      <c r="BO12">
        <v>218.23529411764707</v>
      </c>
      <c r="BP12">
        <v>191.88235294117646</v>
      </c>
      <c r="BQ12">
        <v>199.30769230769232</v>
      </c>
      <c r="BR12">
        <v>203.46808510638297</v>
      </c>
      <c r="BS12">
        <v>155</v>
      </c>
      <c r="BT12">
        <v>166.30769230769232</v>
      </c>
      <c r="BU12">
        <v>186</v>
      </c>
      <c r="BV12">
        <v>169.02702702702703</v>
      </c>
    </row>
    <row r="13" spans="1:74" x14ac:dyDescent="0.3">
      <c r="A13" s="2" t="s">
        <v>11</v>
      </c>
      <c r="B13">
        <v>0.55000000000000004</v>
      </c>
      <c r="C13">
        <v>160.75</v>
      </c>
      <c r="D13">
        <v>0.25</v>
      </c>
      <c r="E13">
        <v>102.8</v>
      </c>
      <c r="F13">
        <v>0.35</v>
      </c>
      <c r="G13">
        <v>106.66666666666667</v>
      </c>
      <c r="H13">
        <v>0.38333333333333336</v>
      </c>
      <c r="I13">
        <v>128.42105263157896</v>
      </c>
      <c r="J13">
        <v>0.7</v>
      </c>
      <c r="K13">
        <v>158.55555555555554</v>
      </c>
      <c r="L13">
        <v>0.2</v>
      </c>
      <c r="M13">
        <v>114.75</v>
      </c>
      <c r="N13">
        <v>0.45</v>
      </c>
      <c r="O13">
        <v>110.875</v>
      </c>
      <c r="P13">
        <v>0.45</v>
      </c>
      <c r="Q13">
        <v>132.04761904761904</v>
      </c>
      <c r="R13">
        <v>0.41666666666666669</v>
      </c>
      <c r="S13">
        <v>130.32499999999999</v>
      </c>
      <c r="T13">
        <v>0.25</v>
      </c>
      <c r="U13">
        <v>129.25</v>
      </c>
      <c r="V13">
        <v>0.3</v>
      </c>
      <c r="W13">
        <v>105.5</v>
      </c>
      <c r="X13">
        <v>0.35</v>
      </c>
      <c r="Y13">
        <v>120.14285714285714</v>
      </c>
      <c r="Z13">
        <v>0.3</v>
      </c>
      <c r="AA13">
        <v>117.11764705882354</v>
      </c>
      <c r="AB13">
        <v>0.3</v>
      </c>
      <c r="AC13">
        <v>117.11764705882354</v>
      </c>
      <c r="AD13">
        <v>0.37777777777777777</v>
      </c>
      <c r="AE13">
        <v>126.3859649122807</v>
      </c>
      <c r="BJ13">
        <v>0.37777777777777777</v>
      </c>
      <c r="BK13">
        <v>126.3859649122807</v>
      </c>
      <c r="BN13" t="s">
        <v>11</v>
      </c>
      <c r="BO13">
        <v>98.333333333333329</v>
      </c>
      <c r="BP13">
        <v>114.75</v>
      </c>
      <c r="BQ13">
        <v>100.5</v>
      </c>
      <c r="BR13">
        <v>102.28571428571429</v>
      </c>
      <c r="BS13">
        <v>112.875</v>
      </c>
      <c r="BT13">
        <v>102.8</v>
      </c>
      <c r="BU13">
        <v>90.166666666666671</v>
      </c>
      <c r="BV13">
        <v>103.05263157894737</v>
      </c>
    </row>
    <row r="14" spans="1:74" x14ac:dyDescent="0.3">
      <c r="A14" s="2" t="s">
        <v>12</v>
      </c>
      <c r="B14">
        <v>1.7</v>
      </c>
      <c r="C14">
        <v>1335.625</v>
      </c>
      <c r="D14">
        <v>2</v>
      </c>
      <c r="E14">
        <v>1321</v>
      </c>
      <c r="F14">
        <v>2.65</v>
      </c>
      <c r="G14">
        <v>1153.6923076923076</v>
      </c>
      <c r="H14">
        <v>2.1166666666666667</v>
      </c>
      <c r="I14">
        <v>1254.6129032258063</v>
      </c>
      <c r="J14">
        <v>2.2999999999999998</v>
      </c>
      <c r="K14">
        <v>1313.9</v>
      </c>
      <c r="L14">
        <v>1.9</v>
      </c>
      <c r="M14">
        <v>1072.5999999999999</v>
      </c>
      <c r="N14">
        <v>1.75</v>
      </c>
      <c r="O14">
        <v>1229.2222222222222</v>
      </c>
      <c r="P14">
        <v>1.9833333333333334</v>
      </c>
      <c r="Q14">
        <v>1204.4137931034484</v>
      </c>
      <c r="R14">
        <v>2.0499999999999998</v>
      </c>
      <c r="S14">
        <v>1230.3499999999999</v>
      </c>
      <c r="T14">
        <v>0.05</v>
      </c>
      <c r="U14">
        <v>293</v>
      </c>
      <c r="V14">
        <v>0</v>
      </c>
      <c r="X14">
        <v>0.3</v>
      </c>
      <c r="Y14">
        <v>658.33333333333337</v>
      </c>
      <c r="Z14">
        <v>0.11666666666666667</v>
      </c>
      <c r="AA14">
        <v>567</v>
      </c>
      <c r="AB14">
        <v>0.11666666666666667</v>
      </c>
      <c r="AC14">
        <v>567</v>
      </c>
      <c r="AD14">
        <v>1.4055555555555554</v>
      </c>
      <c r="AE14">
        <v>1188.890625</v>
      </c>
      <c r="BJ14">
        <v>1.4055555555555554</v>
      </c>
      <c r="BK14">
        <v>1188.890625</v>
      </c>
      <c r="BN14" t="s">
        <v>12</v>
      </c>
      <c r="BO14">
        <v>308.8</v>
      </c>
      <c r="BP14">
        <v>277.39999999999998</v>
      </c>
      <c r="BQ14">
        <v>304.77777777777777</v>
      </c>
      <c r="BR14">
        <v>296.72413793103448</v>
      </c>
      <c r="BS14">
        <v>348.25</v>
      </c>
      <c r="BT14">
        <v>340.1</v>
      </c>
      <c r="BU14">
        <v>276.38461538461536</v>
      </c>
      <c r="BV14">
        <v>315.48387096774195</v>
      </c>
    </row>
    <row r="15" spans="1:74" x14ac:dyDescent="0.3">
      <c r="A15" s="2" t="s">
        <v>13</v>
      </c>
      <c r="B15">
        <v>4.0999999999999996</v>
      </c>
      <c r="C15">
        <v>804.1</v>
      </c>
      <c r="D15">
        <v>3.4</v>
      </c>
      <c r="E15">
        <v>773.61111111111109</v>
      </c>
      <c r="F15">
        <v>3.1</v>
      </c>
      <c r="G15">
        <v>677.88888888888891</v>
      </c>
      <c r="H15">
        <v>3.5333333333333332</v>
      </c>
      <c r="I15">
        <v>753.73214285714289</v>
      </c>
      <c r="J15">
        <v>2.4</v>
      </c>
      <c r="K15">
        <v>749</v>
      </c>
      <c r="L15">
        <v>2.85</v>
      </c>
      <c r="M15">
        <v>679.9375</v>
      </c>
      <c r="N15">
        <v>3.4</v>
      </c>
      <c r="O15">
        <v>724.38888888888891</v>
      </c>
      <c r="P15">
        <v>2.8833333333333333</v>
      </c>
      <c r="Q15">
        <v>716.063829787234</v>
      </c>
      <c r="R15">
        <v>3.2083333333333335</v>
      </c>
      <c r="S15">
        <v>736.54368932038835</v>
      </c>
      <c r="T15">
        <v>2.25</v>
      </c>
      <c r="U15">
        <v>429.2</v>
      </c>
      <c r="V15">
        <v>2.15</v>
      </c>
      <c r="W15">
        <v>444.10526315789474</v>
      </c>
      <c r="X15">
        <v>2.4</v>
      </c>
      <c r="Y15">
        <v>490.05263157894734</v>
      </c>
      <c r="Z15">
        <v>2.2666666666666666</v>
      </c>
      <c r="AA15">
        <v>454.01724137931035</v>
      </c>
      <c r="AB15">
        <v>2.2666666666666666</v>
      </c>
      <c r="AC15">
        <v>454.01724137931035</v>
      </c>
      <c r="AD15">
        <v>2.8944444444444444</v>
      </c>
      <c r="AE15">
        <v>634.76397515527947</v>
      </c>
      <c r="BJ15">
        <v>2.8944444444444444</v>
      </c>
      <c r="BK15">
        <v>634.76397515527947</v>
      </c>
      <c r="BN15" t="s">
        <v>13</v>
      </c>
      <c r="BO15">
        <v>186.38461538461539</v>
      </c>
      <c r="BP15">
        <v>206.125</v>
      </c>
      <c r="BQ15">
        <v>208.11111111111111</v>
      </c>
      <c r="BR15">
        <v>201.42553191489361</v>
      </c>
      <c r="BS15">
        <v>157.30000000000001</v>
      </c>
      <c r="BT15">
        <v>202.55555555555554</v>
      </c>
      <c r="BU15">
        <v>211.55555555555554</v>
      </c>
      <c r="BV15">
        <v>189.28571428571428</v>
      </c>
    </row>
    <row r="16" spans="1:74" x14ac:dyDescent="0.3">
      <c r="A16" s="2" t="s">
        <v>14</v>
      </c>
      <c r="B16">
        <v>3.75</v>
      </c>
      <c r="C16">
        <v>1487.2</v>
      </c>
      <c r="D16">
        <v>3.15</v>
      </c>
      <c r="E16">
        <v>1345.3571428571429</v>
      </c>
      <c r="F16">
        <v>3.05</v>
      </c>
      <c r="G16">
        <v>1598.9166666666667</v>
      </c>
      <c r="H16">
        <v>3.3166666666666669</v>
      </c>
      <c r="I16">
        <v>1471.4634146341464</v>
      </c>
      <c r="J16">
        <v>3.4</v>
      </c>
      <c r="K16">
        <v>1603.8461538461538</v>
      </c>
      <c r="L16">
        <v>3.95</v>
      </c>
      <c r="M16">
        <v>1365.375</v>
      </c>
      <c r="N16">
        <v>3.5</v>
      </c>
      <c r="O16">
        <v>1603.6428571428571</v>
      </c>
      <c r="P16">
        <v>3.6166666666666667</v>
      </c>
      <c r="Q16">
        <v>1515.046511627907</v>
      </c>
      <c r="R16">
        <v>3.4666666666666668</v>
      </c>
      <c r="S16">
        <v>1493.7738095238096</v>
      </c>
      <c r="T16">
        <v>1.5</v>
      </c>
      <c r="U16">
        <v>452.42105263157896</v>
      </c>
      <c r="V16">
        <v>1.2</v>
      </c>
      <c r="W16">
        <v>424.8235294117647</v>
      </c>
      <c r="X16">
        <v>1.55</v>
      </c>
      <c r="Y16">
        <v>421.77777777777777</v>
      </c>
      <c r="Z16">
        <v>1.4166666666666667</v>
      </c>
      <c r="AA16">
        <v>433.51851851851853</v>
      </c>
      <c r="AB16">
        <v>1.4166666666666667</v>
      </c>
      <c r="AC16">
        <v>433.51851851851853</v>
      </c>
      <c r="AD16">
        <v>2.7833333333333332</v>
      </c>
      <c r="AE16">
        <v>1078.891304347826</v>
      </c>
      <c r="BJ16">
        <v>2.7833333333333332</v>
      </c>
      <c r="BK16">
        <v>1078.891304347826</v>
      </c>
      <c r="BN16" t="s">
        <v>14</v>
      </c>
      <c r="BO16">
        <v>339.84615384615387</v>
      </c>
      <c r="BP16">
        <v>271.0625</v>
      </c>
      <c r="BQ16">
        <v>284.71428571428572</v>
      </c>
      <c r="BR16">
        <v>296.30232558139534</v>
      </c>
      <c r="BS16">
        <v>289.06666666666666</v>
      </c>
      <c r="BT16">
        <v>272.5</v>
      </c>
      <c r="BU16">
        <v>285.08333333333331</v>
      </c>
      <c r="BV16">
        <v>282.2439024390244</v>
      </c>
    </row>
    <row r="17" spans="1:74" x14ac:dyDescent="0.3">
      <c r="A17" s="2" t="s">
        <v>15</v>
      </c>
      <c r="B17">
        <v>3.8</v>
      </c>
      <c r="C17">
        <v>933.75</v>
      </c>
      <c r="D17">
        <v>4.0999999999999996</v>
      </c>
      <c r="E17">
        <v>1080.5</v>
      </c>
      <c r="F17">
        <v>3.65</v>
      </c>
      <c r="G17">
        <v>817.33333333333337</v>
      </c>
      <c r="H17">
        <v>3.85</v>
      </c>
      <c r="I17">
        <v>938.8</v>
      </c>
      <c r="J17">
        <v>3.15</v>
      </c>
      <c r="K17">
        <v>785.17647058823525</v>
      </c>
      <c r="L17">
        <v>3.05</v>
      </c>
      <c r="M17">
        <v>852</v>
      </c>
      <c r="N17">
        <v>3.6</v>
      </c>
      <c r="O17">
        <v>935.86666666666667</v>
      </c>
      <c r="P17">
        <v>3.2666666666666666</v>
      </c>
      <c r="Q17">
        <v>854.59574468085111</v>
      </c>
      <c r="R17">
        <v>3.5583333333333331</v>
      </c>
      <c r="S17">
        <v>898</v>
      </c>
      <c r="T17">
        <v>1.1000000000000001</v>
      </c>
      <c r="U17">
        <v>293.35714285714283</v>
      </c>
      <c r="V17">
        <v>1.1499999999999999</v>
      </c>
      <c r="W17">
        <v>338.07692307692309</v>
      </c>
      <c r="X17">
        <v>1.2</v>
      </c>
      <c r="Y17">
        <v>370.61538461538464</v>
      </c>
      <c r="Z17">
        <v>1.1499999999999999</v>
      </c>
      <c r="AA17">
        <v>333</v>
      </c>
      <c r="AB17">
        <v>1.1499999999999999</v>
      </c>
      <c r="AC17">
        <v>333</v>
      </c>
      <c r="AD17">
        <v>2.7555555555555555</v>
      </c>
      <c r="AE17">
        <v>733.03649635036493</v>
      </c>
      <c r="BJ17">
        <v>2.7555555555555555</v>
      </c>
      <c r="BK17">
        <v>733.03649635036493</v>
      </c>
      <c r="BN17" t="s">
        <v>15</v>
      </c>
      <c r="BO17">
        <v>192.76470588235293</v>
      </c>
      <c r="BP17">
        <v>221.46666666666667</v>
      </c>
      <c r="BQ17">
        <v>150.6</v>
      </c>
      <c r="BR17">
        <v>188.46808510638297</v>
      </c>
      <c r="BS17">
        <v>194.25</v>
      </c>
      <c r="BT17">
        <v>183.8125</v>
      </c>
      <c r="BU17">
        <v>204.5</v>
      </c>
      <c r="BV17">
        <v>194.6</v>
      </c>
    </row>
    <row r="18" spans="1:74" x14ac:dyDescent="0.3">
      <c r="A18" s="2" t="s">
        <v>16</v>
      </c>
      <c r="B18">
        <v>2.4210526315789473</v>
      </c>
      <c r="C18">
        <v>841.84615384615381</v>
      </c>
      <c r="D18">
        <v>2.2999999999999998</v>
      </c>
      <c r="E18">
        <v>1006.1818181818181</v>
      </c>
      <c r="F18">
        <v>1.55</v>
      </c>
      <c r="G18">
        <v>905.88888888888891</v>
      </c>
      <c r="H18">
        <v>2.0847457627118646</v>
      </c>
      <c r="I18">
        <v>914.09090909090912</v>
      </c>
      <c r="J18">
        <v>3.2105263157894739</v>
      </c>
      <c r="K18">
        <v>1104.9285714285713</v>
      </c>
      <c r="L18">
        <v>2.75</v>
      </c>
      <c r="M18">
        <v>1104</v>
      </c>
      <c r="N18">
        <v>1.4</v>
      </c>
      <c r="O18">
        <v>793.77777777777783</v>
      </c>
      <c r="P18">
        <v>2.4406779661016951</v>
      </c>
      <c r="Q18">
        <v>1024.5999999999999</v>
      </c>
      <c r="R18">
        <v>2.2627118644067798</v>
      </c>
      <c r="S18">
        <v>970.97058823529414</v>
      </c>
      <c r="T18">
        <v>1.3157894736842106</v>
      </c>
      <c r="U18">
        <v>469</v>
      </c>
      <c r="V18">
        <v>0.6</v>
      </c>
      <c r="W18">
        <v>413</v>
      </c>
      <c r="X18">
        <v>1</v>
      </c>
      <c r="Y18">
        <v>425.54545454545456</v>
      </c>
      <c r="Z18">
        <v>0.96610169491525422</v>
      </c>
      <c r="AA18">
        <v>440.93548387096774</v>
      </c>
      <c r="AB18">
        <v>0.96610169491525422</v>
      </c>
      <c r="AC18">
        <v>440.93548387096774</v>
      </c>
      <c r="AD18">
        <v>1.8305084745762712</v>
      </c>
      <c r="AE18">
        <v>805</v>
      </c>
      <c r="AF18">
        <v>0</v>
      </c>
      <c r="AL18">
        <v>0</v>
      </c>
      <c r="AN18">
        <v>2</v>
      </c>
      <c r="AO18">
        <v>638</v>
      </c>
      <c r="AT18">
        <v>2</v>
      </c>
      <c r="AU18">
        <v>638</v>
      </c>
      <c r="AV18">
        <v>1</v>
      </c>
      <c r="AW18">
        <v>638</v>
      </c>
      <c r="AX18">
        <v>2</v>
      </c>
      <c r="AY18">
        <v>265</v>
      </c>
      <c r="BD18">
        <v>2</v>
      </c>
      <c r="BE18">
        <v>265</v>
      </c>
      <c r="BF18">
        <v>2</v>
      </c>
      <c r="BG18">
        <v>265</v>
      </c>
      <c r="BH18">
        <v>1.3333333333333333</v>
      </c>
      <c r="BI18">
        <v>451.5</v>
      </c>
      <c r="BJ18">
        <v>1.8222222222222222</v>
      </c>
      <c r="BK18">
        <v>798</v>
      </c>
      <c r="BN18" t="s">
        <v>16</v>
      </c>
      <c r="BO18">
        <v>266.28571428571428</v>
      </c>
      <c r="BP18">
        <v>218.66666666666666</v>
      </c>
      <c r="BQ18">
        <v>262.22222222222223</v>
      </c>
      <c r="BR18">
        <v>248.91428571428571</v>
      </c>
      <c r="BS18">
        <v>243.76923076923077</v>
      </c>
      <c r="BT18">
        <v>297.72727272727275</v>
      </c>
      <c r="BU18">
        <v>275.22222222222223</v>
      </c>
      <c r="BV18">
        <v>270.33333333333331</v>
      </c>
    </row>
    <row r="19" spans="1:74" x14ac:dyDescent="0.3">
      <c r="A19" s="2" t="s">
        <v>17</v>
      </c>
      <c r="B19">
        <v>4</v>
      </c>
      <c r="C19">
        <v>1297.421052631579</v>
      </c>
      <c r="D19">
        <v>3.4736842105263159</v>
      </c>
      <c r="E19">
        <v>1324.5333333333333</v>
      </c>
      <c r="F19">
        <v>3.75</v>
      </c>
      <c r="G19">
        <v>1220.9473684210527</v>
      </c>
      <c r="H19">
        <v>3.7457627118644066</v>
      </c>
      <c r="I19">
        <v>1277.6792452830189</v>
      </c>
      <c r="J19">
        <v>2.4</v>
      </c>
      <c r="K19">
        <v>1012</v>
      </c>
      <c r="L19">
        <v>2.7894736842105261</v>
      </c>
      <c r="M19">
        <v>1268.1538461538462</v>
      </c>
      <c r="N19">
        <v>2.8</v>
      </c>
      <c r="O19">
        <v>1154</v>
      </c>
      <c r="P19">
        <v>2.6610169491525424</v>
      </c>
      <c r="Q19">
        <v>1141.7073170731708</v>
      </c>
      <c r="R19">
        <v>3.2033898305084745</v>
      </c>
      <c r="S19">
        <v>1218.372340425532</v>
      </c>
      <c r="T19">
        <v>1.85</v>
      </c>
      <c r="U19">
        <v>529</v>
      </c>
      <c r="V19">
        <v>1.7894736842105263</v>
      </c>
      <c r="W19">
        <v>519.47058823529414</v>
      </c>
      <c r="X19">
        <v>2.9</v>
      </c>
      <c r="Y19">
        <v>791.15789473684208</v>
      </c>
      <c r="Z19">
        <v>2.1864406779661016</v>
      </c>
      <c r="AA19">
        <v>619.92452830188677</v>
      </c>
      <c r="AB19">
        <v>2.1864406779661016</v>
      </c>
      <c r="AC19">
        <v>619.92452830188677</v>
      </c>
      <c r="AD19">
        <v>2.8644067796610169</v>
      </c>
      <c r="AE19">
        <v>1002.6054421768707</v>
      </c>
      <c r="AH19">
        <v>0</v>
      </c>
      <c r="AL19">
        <v>0</v>
      </c>
      <c r="AP19">
        <v>5</v>
      </c>
      <c r="AQ19">
        <v>1465</v>
      </c>
      <c r="AT19">
        <v>5</v>
      </c>
      <c r="AU19">
        <v>1465</v>
      </c>
      <c r="AV19">
        <v>2.5</v>
      </c>
      <c r="AW19">
        <v>1465</v>
      </c>
      <c r="AZ19">
        <v>2</v>
      </c>
      <c r="BA19">
        <v>475</v>
      </c>
      <c r="BD19">
        <v>2</v>
      </c>
      <c r="BE19">
        <v>475</v>
      </c>
      <c r="BF19">
        <v>2</v>
      </c>
      <c r="BG19">
        <v>475</v>
      </c>
      <c r="BH19">
        <v>2.3333333333333335</v>
      </c>
      <c r="BI19">
        <v>970</v>
      </c>
      <c r="BJ19">
        <v>2.8555555555555556</v>
      </c>
      <c r="BK19">
        <v>1002.1677852348994</v>
      </c>
      <c r="BN19" t="s">
        <v>17</v>
      </c>
      <c r="BO19">
        <v>304.57142857142856</v>
      </c>
      <c r="BP19">
        <v>312.69230769230768</v>
      </c>
      <c r="BQ19">
        <v>204.28571428571428</v>
      </c>
      <c r="BR19">
        <v>272.90243902439022</v>
      </c>
      <c r="BS19">
        <v>314.73684210526318</v>
      </c>
      <c r="BT19">
        <v>350.4</v>
      </c>
      <c r="BU19">
        <v>348.10526315789474</v>
      </c>
      <c r="BV19">
        <v>336.79245283018867</v>
      </c>
    </row>
    <row r="20" spans="1:74" x14ac:dyDescent="0.3">
      <c r="A20" s="2" t="s">
        <v>18</v>
      </c>
      <c r="B20">
        <v>2.35</v>
      </c>
      <c r="C20">
        <v>622.61111111111109</v>
      </c>
      <c r="D20">
        <v>2.8</v>
      </c>
      <c r="E20">
        <v>934.9375</v>
      </c>
      <c r="F20">
        <v>3.15</v>
      </c>
      <c r="G20">
        <v>893.64705882352939</v>
      </c>
      <c r="H20">
        <v>2.7666666666666666</v>
      </c>
      <c r="I20">
        <v>810.94117647058829</v>
      </c>
      <c r="J20">
        <v>2.65</v>
      </c>
      <c r="K20">
        <v>961.57142857142856</v>
      </c>
      <c r="L20">
        <v>2.85</v>
      </c>
      <c r="M20">
        <v>865.3125</v>
      </c>
      <c r="N20">
        <v>2.95</v>
      </c>
      <c r="O20">
        <v>878.27777777777783</v>
      </c>
      <c r="P20">
        <v>2.8166666666666669</v>
      </c>
      <c r="Q20">
        <v>898.25</v>
      </c>
      <c r="R20">
        <v>2.7916666666666665</v>
      </c>
      <c r="S20">
        <v>853.27272727272725</v>
      </c>
      <c r="T20">
        <v>1.1499999999999999</v>
      </c>
      <c r="U20">
        <v>442.72727272727275</v>
      </c>
      <c r="V20">
        <v>1.35</v>
      </c>
      <c r="W20">
        <v>348</v>
      </c>
      <c r="X20">
        <v>1.25</v>
      </c>
      <c r="Y20">
        <v>486.25</v>
      </c>
      <c r="Z20">
        <v>1.25</v>
      </c>
      <c r="AA20">
        <v>417.25641025641028</v>
      </c>
      <c r="AB20">
        <v>1.25</v>
      </c>
      <c r="AC20">
        <v>417.25641025641028</v>
      </c>
      <c r="AD20">
        <v>2.2777777777777777</v>
      </c>
      <c r="AE20">
        <v>730.05072463768113</v>
      </c>
      <c r="BJ20">
        <v>2.2777777777777777</v>
      </c>
      <c r="BK20">
        <v>730.05072463768113</v>
      </c>
      <c r="BN20" t="s">
        <v>18</v>
      </c>
      <c r="BO20">
        <v>220.14285714285714</v>
      </c>
      <c r="BP20">
        <v>242.25</v>
      </c>
      <c r="BQ20">
        <v>247.27777777777777</v>
      </c>
      <c r="BR20">
        <v>237.6875</v>
      </c>
      <c r="BS20">
        <v>227.77777777777777</v>
      </c>
      <c r="BT20">
        <v>253.9375</v>
      </c>
      <c r="BU20">
        <v>177.1764705882353</v>
      </c>
      <c r="BV20">
        <v>219.11764705882354</v>
      </c>
    </row>
    <row r="21" spans="1:74" x14ac:dyDescent="0.3">
      <c r="A21" s="2" t="s">
        <v>19</v>
      </c>
      <c r="B21">
        <v>3.8</v>
      </c>
      <c r="C21">
        <v>2205.3000000000002</v>
      </c>
      <c r="D21">
        <v>3.85</v>
      </c>
      <c r="E21">
        <v>2256.3000000000002</v>
      </c>
      <c r="F21">
        <v>3.75</v>
      </c>
      <c r="G21">
        <v>2026.2727272727273</v>
      </c>
      <c r="H21">
        <v>3.8</v>
      </c>
      <c r="I21">
        <v>2158.2258064516127</v>
      </c>
      <c r="J21">
        <v>3.8</v>
      </c>
      <c r="K21">
        <v>2207.1999999999998</v>
      </c>
      <c r="L21">
        <v>3.8</v>
      </c>
      <c r="M21">
        <v>2002.7</v>
      </c>
      <c r="N21">
        <v>3.35</v>
      </c>
      <c r="O21">
        <v>2021.2</v>
      </c>
      <c r="P21">
        <v>3.65</v>
      </c>
      <c r="Q21">
        <v>2077.0333333333333</v>
      </c>
      <c r="R21">
        <v>3.7250000000000001</v>
      </c>
      <c r="S21">
        <v>2118.2950819672133</v>
      </c>
      <c r="T21">
        <v>0.9</v>
      </c>
      <c r="U21">
        <v>427.66666666666669</v>
      </c>
      <c r="V21">
        <v>0.8</v>
      </c>
      <c r="W21">
        <v>306.25</v>
      </c>
      <c r="X21">
        <v>0.8</v>
      </c>
      <c r="Y21">
        <v>364.9</v>
      </c>
      <c r="Z21">
        <v>0.83333333333333337</v>
      </c>
      <c r="AA21">
        <v>366.35294117647061</v>
      </c>
      <c r="AB21">
        <v>0.83333333333333337</v>
      </c>
      <c r="AC21">
        <v>366.35294117647061</v>
      </c>
      <c r="AD21">
        <v>2.7611111111111111</v>
      </c>
      <c r="AE21">
        <v>1491.2842105263157</v>
      </c>
      <c r="BJ21">
        <v>2.7611111111111111</v>
      </c>
      <c r="BK21">
        <v>1491.2842105263157</v>
      </c>
      <c r="BN21" t="s">
        <v>19</v>
      </c>
      <c r="BO21">
        <v>312.7</v>
      </c>
      <c r="BP21">
        <v>351.4</v>
      </c>
      <c r="BQ21">
        <v>313.89999999999998</v>
      </c>
      <c r="BR21">
        <v>326</v>
      </c>
      <c r="BS21">
        <v>306.3</v>
      </c>
      <c r="BT21">
        <v>307.3</v>
      </c>
      <c r="BU21">
        <v>340.54545454545456</v>
      </c>
      <c r="BV21">
        <v>318.77419354838707</v>
      </c>
    </row>
    <row r="22" spans="1:74" x14ac:dyDescent="0.3">
      <c r="A22" s="2" t="s">
        <v>20</v>
      </c>
      <c r="B22">
        <v>4</v>
      </c>
      <c r="C22">
        <v>1282.5</v>
      </c>
      <c r="D22">
        <v>3.35</v>
      </c>
      <c r="E22">
        <v>1159.5</v>
      </c>
      <c r="F22">
        <v>3.05</v>
      </c>
      <c r="G22">
        <v>1209.6111111111111</v>
      </c>
      <c r="H22">
        <v>3.4666666666666668</v>
      </c>
      <c r="I22">
        <v>1217.4655172413793</v>
      </c>
      <c r="J22">
        <v>2.95</v>
      </c>
      <c r="K22">
        <v>955.9</v>
      </c>
      <c r="L22">
        <v>3.2</v>
      </c>
      <c r="M22">
        <v>1051.3</v>
      </c>
      <c r="N22">
        <v>3.6</v>
      </c>
      <c r="O22">
        <v>1253.421052631579</v>
      </c>
      <c r="P22">
        <v>3.25</v>
      </c>
      <c r="Q22">
        <v>1084.050847457627</v>
      </c>
      <c r="R22">
        <v>3.3583333333333334</v>
      </c>
      <c r="S22">
        <v>1150.1880341880342</v>
      </c>
      <c r="T22">
        <v>2</v>
      </c>
      <c r="U22">
        <v>537.04999999999995</v>
      </c>
      <c r="V22">
        <v>1.95</v>
      </c>
      <c r="W22">
        <v>541</v>
      </c>
      <c r="X22">
        <v>1.75</v>
      </c>
      <c r="Y22">
        <v>519.20000000000005</v>
      </c>
      <c r="Z22">
        <v>1.9</v>
      </c>
      <c r="AA22">
        <v>532.41666666666663</v>
      </c>
      <c r="AB22">
        <v>1.9</v>
      </c>
      <c r="AC22">
        <v>532.41666666666663</v>
      </c>
      <c r="AD22">
        <v>2.8722222222222222</v>
      </c>
      <c r="AE22">
        <v>940.77401129943507</v>
      </c>
      <c r="BJ22">
        <v>2.8722222222222222</v>
      </c>
      <c r="BK22">
        <v>940.77401129943507</v>
      </c>
      <c r="BN22" t="s">
        <v>20</v>
      </c>
      <c r="BO22">
        <v>355.7</v>
      </c>
      <c r="BP22">
        <v>357.2</v>
      </c>
      <c r="BQ22">
        <v>373.21052631578948</v>
      </c>
      <c r="BR22">
        <v>361.84745762711867</v>
      </c>
      <c r="BS22">
        <v>351.4</v>
      </c>
      <c r="BT22">
        <v>368.5</v>
      </c>
      <c r="BU22">
        <v>381.61111111111109</v>
      </c>
      <c r="BV22">
        <v>366.67241379310343</v>
      </c>
    </row>
    <row r="23" spans="1:74" x14ac:dyDescent="0.3">
      <c r="A23" s="2" t="s">
        <v>21</v>
      </c>
      <c r="B23">
        <v>2.1</v>
      </c>
      <c r="C23">
        <v>1716.5555555555557</v>
      </c>
      <c r="D23">
        <v>1.75</v>
      </c>
      <c r="E23">
        <v>1543.875</v>
      </c>
      <c r="F23">
        <v>2.0499999999999998</v>
      </c>
      <c r="G23">
        <v>1326.5454545454545</v>
      </c>
      <c r="H23">
        <v>1.9666666666666666</v>
      </c>
      <c r="I23">
        <v>1514</v>
      </c>
      <c r="J23">
        <v>2.5</v>
      </c>
      <c r="K23">
        <v>1901.2222222222222</v>
      </c>
      <c r="L23">
        <v>2.9</v>
      </c>
      <c r="M23">
        <v>1644.25</v>
      </c>
      <c r="N23">
        <v>1.75</v>
      </c>
      <c r="O23">
        <v>1305.8888888888889</v>
      </c>
      <c r="P23">
        <v>2.3833333333333333</v>
      </c>
      <c r="Q23">
        <v>1619.8333333333333</v>
      </c>
      <c r="R23">
        <v>2.1749999999999998</v>
      </c>
      <c r="S23">
        <v>1568.7413793103449</v>
      </c>
      <c r="T23">
        <v>0.7</v>
      </c>
      <c r="U23">
        <v>378.7</v>
      </c>
      <c r="V23">
        <v>0.45</v>
      </c>
      <c r="W23">
        <v>432.16666666666669</v>
      </c>
      <c r="X23">
        <v>0.55000000000000004</v>
      </c>
      <c r="Y23">
        <v>360.28571428571428</v>
      </c>
      <c r="Z23">
        <v>0.56666666666666665</v>
      </c>
      <c r="AA23">
        <v>387.04347826086956</v>
      </c>
      <c r="AB23">
        <v>0.56666666666666665</v>
      </c>
      <c r="AC23">
        <v>387.04347826086956</v>
      </c>
      <c r="AD23">
        <v>1.6388888888888888</v>
      </c>
      <c r="AE23">
        <v>1233.1975308641975</v>
      </c>
      <c r="BJ23">
        <v>1.6388888888888888</v>
      </c>
      <c r="BK23">
        <v>1233.1975308641975</v>
      </c>
      <c r="BN23" t="s">
        <v>21</v>
      </c>
      <c r="BO23">
        <v>334.88888888888891</v>
      </c>
      <c r="BP23">
        <v>339.16666666666669</v>
      </c>
      <c r="BQ23">
        <v>341.33333333333331</v>
      </c>
      <c r="BR23">
        <v>338.53333333333336</v>
      </c>
      <c r="BS23">
        <v>387.66666666666669</v>
      </c>
      <c r="BT23">
        <v>363</v>
      </c>
      <c r="BU23">
        <v>329.81818181818181</v>
      </c>
      <c r="BV23">
        <v>357.89285714285717</v>
      </c>
    </row>
    <row r="24" spans="1:74" x14ac:dyDescent="0.3">
      <c r="A24" s="2" t="s">
        <v>22</v>
      </c>
      <c r="B24">
        <v>4.8</v>
      </c>
      <c r="C24">
        <v>1285</v>
      </c>
      <c r="D24">
        <v>4.0999999999999996</v>
      </c>
      <c r="E24">
        <v>1160.578947368421</v>
      </c>
      <c r="F24">
        <v>4.4736842105263159</v>
      </c>
      <c r="G24">
        <v>1259.2777777777778</v>
      </c>
      <c r="H24">
        <v>4.4576271186440675</v>
      </c>
      <c r="I24">
        <v>1234.5178571428571</v>
      </c>
      <c r="J24">
        <v>2.8</v>
      </c>
      <c r="K24">
        <v>940.9375</v>
      </c>
      <c r="L24">
        <v>3.3</v>
      </c>
      <c r="M24">
        <v>988.47058823529414</v>
      </c>
      <c r="N24">
        <v>2.7894736842105261</v>
      </c>
      <c r="O24">
        <v>914.0625</v>
      </c>
      <c r="P24">
        <v>2.9661016949152543</v>
      </c>
      <c r="Q24">
        <v>948.65306122448976</v>
      </c>
      <c r="R24">
        <v>3.7118644067796609</v>
      </c>
      <c r="S24">
        <v>1101.1142857142856</v>
      </c>
      <c r="T24">
        <v>2.25</v>
      </c>
      <c r="U24">
        <v>613.22222222222217</v>
      </c>
      <c r="V24">
        <v>1.95</v>
      </c>
      <c r="W24">
        <v>535.94444444444446</v>
      </c>
      <c r="X24">
        <v>2.2105263157894739</v>
      </c>
      <c r="Y24">
        <v>532.63157894736844</v>
      </c>
      <c r="Z24">
        <v>2.1355932203389831</v>
      </c>
      <c r="AA24">
        <v>560.09090909090912</v>
      </c>
      <c r="AB24">
        <v>2.1355932203389831</v>
      </c>
      <c r="AC24">
        <v>560.09090909090912</v>
      </c>
      <c r="AD24">
        <v>3.1864406779661016</v>
      </c>
      <c r="AE24">
        <v>915.13750000000005</v>
      </c>
      <c r="AJ24">
        <v>10</v>
      </c>
      <c r="AK24">
        <v>2289</v>
      </c>
      <c r="AL24">
        <v>10</v>
      </c>
      <c r="AM24">
        <v>2289</v>
      </c>
      <c r="AR24">
        <v>0</v>
      </c>
      <c r="AT24">
        <v>0</v>
      </c>
      <c r="AV24">
        <v>5</v>
      </c>
      <c r="AW24">
        <v>2289</v>
      </c>
      <c r="BB24">
        <v>7</v>
      </c>
      <c r="BC24">
        <v>1752</v>
      </c>
      <c r="BD24">
        <v>7</v>
      </c>
      <c r="BE24">
        <v>1752</v>
      </c>
      <c r="BF24">
        <v>7</v>
      </c>
      <c r="BG24">
        <v>1752</v>
      </c>
      <c r="BH24">
        <v>5.666666666666667</v>
      </c>
      <c r="BI24">
        <v>2020.5</v>
      </c>
      <c r="BJ24">
        <v>3.2277777777777779</v>
      </c>
      <c r="BK24">
        <v>928.78395061728395</v>
      </c>
      <c r="BN24" t="s">
        <v>22</v>
      </c>
      <c r="BO24">
        <v>263.1875</v>
      </c>
      <c r="BP24">
        <v>270.05882352941177</v>
      </c>
      <c r="BQ24">
        <v>305.6875</v>
      </c>
      <c r="BR24">
        <v>279.44897959183675</v>
      </c>
      <c r="BS24">
        <v>290</v>
      </c>
      <c r="BT24">
        <v>301.78947368421052</v>
      </c>
      <c r="BU24">
        <v>302.72222222222223</v>
      </c>
      <c r="BV24">
        <v>298.08928571428572</v>
      </c>
    </row>
    <row r="25" spans="1:74" x14ac:dyDescent="0.3">
      <c r="A25" s="2" t="s">
        <v>23</v>
      </c>
      <c r="B25">
        <v>2.8235294117647061</v>
      </c>
      <c r="C25">
        <v>619.0625</v>
      </c>
      <c r="D25">
        <v>2.35</v>
      </c>
      <c r="E25">
        <v>738</v>
      </c>
      <c r="F25">
        <v>1.85</v>
      </c>
      <c r="G25">
        <v>668.76923076923072</v>
      </c>
      <c r="H25">
        <v>2.3157894736842106</v>
      </c>
      <c r="I25">
        <v>672.81395348837214</v>
      </c>
      <c r="J25">
        <v>2.1764705882352939</v>
      </c>
      <c r="K25">
        <v>750.08333333333337</v>
      </c>
      <c r="L25">
        <v>2.4500000000000002</v>
      </c>
      <c r="M25">
        <v>625.70588235294122</v>
      </c>
      <c r="N25">
        <v>2.25</v>
      </c>
      <c r="O25">
        <v>553.4375</v>
      </c>
      <c r="P25">
        <v>2.2982456140350878</v>
      </c>
      <c r="Q25">
        <v>633.17777777777781</v>
      </c>
      <c r="R25">
        <v>2.307017543859649</v>
      </c>
      <c r="S25">
        <v>652.5454545454545</v>
      </c>
      <c r="T25">
        <v>1.0588235294117647</v>
      </c>
      <c r="U25">
        <v>334.4</v>
      </c>
      <c r="V25">
        <v>0.85</v>
      </c>
      <c r="W25">
        <v>286.23076923076923</v>
      </c>
      <c r="X25">
        <v>0.65</v>
      </c>
      <c r="Y25">
        <v>296.28571428571428</v>
      </c>
      <c r="Z25">
        <v>0.84210526315789469</v>
      </c>
      <c r="AA25">
        <v>304.63333333333333</v>
      </c>
      <c r="AB25">
        <v>0.84210526315789469</v>
      </c>
      <c r="AC25">
        <v>304.63333333333333</v>
      </c>
      <c r="AD25">
        <v>1.8187134502923976</v>
      </c>
      <c r="AE25">
        <v>564.09322033898309</v>
      </c>
      <c r="AF25">
        <v>3.3333333333333335</v>
      </c>
      <c r="AG25">
        <v>675</v>
      </c>
      <c r="AL25">
        <v>3.3333333333333335</v>
      </c>
      <c r="AM25">
        <v>675</v>
      </c>
      <c r="AN25">
        <v>0.66666666666666663</v>
      </c>
      <c r="AO25">
        <v>91.5</v>
      </c>
      <c r="AT25">
        <v>0.66666666666666663</v>
      </c>
      <c r="AU25">
        <v>91.5</v>
      </c>
      <c r="AV25">
        <v>2</v>
      </c>
      <c r="AW25">
        <v>441.6</v>
      </c>
      <c r="AX25">
        <v>1.6666666666666667</v>
      </c>
      <c r="AY25">
        <v>277</v>
      </c>
      <c r="BD25">
        <v>1.6666666666666667</v>
      </c>
      <c r="BE25">
        <v>277</v>
      </c>
      <c r="BF25">
        <v>1.6666666666666667</v>
      </c>
      <c r="BG25">
        <v>277</v>
      </c>
      <c r="BH25">
        <v>1.8888888888888888</v>
      </c>
      <c r="BI25">
        <v>379.875</v>
      </c>
      <c r="BJ25">
        <v>1.8222222222222222</v>
      </c>
      <c r="BK25">
        <v>552.39682539682542</v>
      </c>
      <c r="BN25" t="s">
        <v>23</v>
      </c>
      <c r="BO25">
        <v>246.66666666666666</v>
      </c>
      <c r="BP25">
        <v>182.70588235294119</v>
      </c>
      <c r="BQ25">
        <v>211.125</v>
      </c>
      <c r="BR25">
        <v>209.86666666666667</v>
      </c>
      <c r="BS25">
        <v>224.9375</v>
      </c>
      <c r="BT25">
        <v>195.5</v>
      </c>
      <c r="BU25">
        <v>233.23076923076923</v>
      </c>
      <c r="BV25">
        <v>217.86046511627907</v>
      </c>
    </row>
    <row r="26" spans="1:74" x14ac:dyDescent="0.3">
      <c r="A26" s="2" t="s">
        <v>24</v>
      </c>
      <c r="B26">
        <v>2.1578947368421053</v>
      </c>
      <c r="C26">
        <v>891.9</v>
      </c>
      <c r="D26">
        <v>2.0499999999999998</v>
      </c>
      <c r="E26">
        <v>812.33333333333337</v>
      </c>
      <c r="F26">
        <v>1.85</v>
      </c>
      <c r="G26">
        <v>1015.2222222222222</v>
      </c>
      <c r="H26">
        <v>2.0169491525423728</v>
      </c>
      <c r="I26">
        <v>896.90322580645159</v>
      </c>
      <c r="J26">
        <v>2.0526315789473686</v>
      </c>
      <c r="K26">
        <v>607.14285714285711</v>
      </c>
      <c r="L26">
        <v>2.1</v>
      </c>
      <c r="M26">
        <v>790</v>
      </c>
      <c r="N26">
        <v>1.45</v>
      </c>
      <c r="O26">
        <v>489.85714285714283</v>
      </c>
      <c r="P26">
        <v>1.8644067796610169</v>
      </c>
      <c r="Q26">
        <v>616.61538461538464</v>
      </c>
      <c r="R26">
        <v>1.9406779661016949</v>
      </c>
      <c r="S26">
        <v>740.74285714285713</v>
      </c>
      <c r="T26">
        <v>1.263157894736842</v>
      </c>
      <c r="U26">
        <v>421</v>
      </c>
      <c r="V26">
        <v>1.4</v>
      </c>
      <c r="W26">
        <v>479</v>
      </c>
      <c r="X26">
        <v>1.3</v>
      </c>
      <c r="Y26">
        <v>353.93333333333334</v>
      </c>
      <c r="Z26">
        <v>1.3220338983050848</v>
      </c>
      <c r="AA26">
        <v>415</v>
      </c>
      <c r="AB26">
        <v>1.3220338983050848</v>
      </c>
      <c r="AC26">
        <v>415</v>
      </c>
      <c r="AD26">
        <v>1.7344632768361581</v>
      </c>
      <c r="AE26">
        <v>618.58928571428567</v>
      </c>
      <c r="AF26">
        <v>8</v>
      </c>
      <c r="AG26">
        <v>1718</v>
      </c>
      <c r="AL26">
        <v>8</v>
      </c>
      <c r="AM26">
        <v>1718</v>
      </c>
      <c r="AN26">
        <v>0</v>
      </c>
      <c r="AT26">
        <v>0</v>
      </c>
      <c r="AV26">
        <v>4</v>
      </c>
      <c r="AW26">
        <v>1718</v>
      </c>
      <c r="AX26">
        <v>5</v>
      </c>
      <c r="AY26">
        <v>1245</v>
      </c>
      <c r="BD26">
        <v>5</v>
      </c>
      <c r="BE26">
        <v>1245</v>
      </c>
      <c r="BF26">
        <v>5</v>
      </c>
      <c r="BG26">
        <v>1245</v>
      </c>
      <c r="BH26">
        <v>4.333333333333333</v>
      </c>
      <c r="BI26">
        <v>1481.5</v>
      </c>
      <c r="BJ26">
        <v>1.7777777777777777</v>
      </c>
      <c r="BK26">
        <v>633.72807017543857</v>
      </c>
      <c r="BN26" t="s">
        <v>24</v>
      </c>
      <c r="BO26">
        <v>233.35714285714286</v>
      </c>
      <c r="BP26">
        <v>261.63636363636363</v>
      </c>
      <c r="BQ26">
        <v>216.28571428571428</v>
      </c>
      <c r="BR26">
        <v>235.2051282051282</v>
      </c>
      <c r="BS26">
        <v>189.4</v>
      </c>
      <c r="BT26">
        <v>275.83333333333331</v>
      </c>
      <c r="BU26">
        <v>235.11111111111111</v>
      </c>
      <c r="BV26">
        <v>236.12903225806451</v>
      </c>
    </row>
    <row r="27" spans="1:74" x14ac:dyDescent="0.3">
      <c r="A27" s="2" t="s">
        <v>25</v>
      </c>
      <c r="B27">
        <v>3.9</v>
      </c>
      <c r="C27">
        <v>755.15</v>
      </c>
      <c r="D27">
        <v>3.8888888888888888</v>
      </c>
      <c r="E27">
        <v>801.44444444444446</v>
      </c>
      <c r="F27">
        <v>3.3333333333333335</v>
      </c>
      <c r="G27">
        <v>704.64705882352939</v>
      </c>
      <c r="H27">
        <v>3.7142857142857144</v>
      </c>
      <c r="I27">
        <v>754.69090909090914</v>
      </c>
      <c r="J27">
        <v>3.85</v>
      </c>
      <c r="K27">
        <v>821.10526315789468</v>
      </c>
      <c r="L27">
        <v>3.0555555555555554</v>
      </c>
      <c r="M27">
        <v>781.28571428571433</v>
      </c>
      <c r="N27">
        <v>3.9444444444444446</v>
      </c>
      <c r="O27">
        <v>843.3125</v>
      </c>
      <c r="P27">
        <v>3.625</v>
      </c>
      <c r="Q27">
        <v>816.9795918367347</v>
      </c>
      <c r="R27">
        <v>3.6696428571428572</v>
      </c>
      <c r="S27">
        <v>784.03846153846155</v>
      </c>
      <c r="T27">
        <v>1.55</v>
      </c>
      <c r="U27">
        <v>338.88888888888891</v>
      </c>
      <c r="V27">
        <v>1.3888888888888888</v>
      </c>
      <c r="W27">
        <v>405</v>
      </c>
      <c r="X27">
        <v>1.6666666666666667</v>
      </c>
      <c r="Y27">
        <v>313.22222222222223</v>
      </c>
      <c r="Z27">
        <v>1.5357142857142858</v>
      </c>
      <c r="AA27">
        <v>349.27450980392155</v>
      </c>
      <c r="AB27">
        <v>1.5357142857142858</v>
      </c>
      <c r="AC27">
        <v>349.27450980392155</v>
      </c>
      <c r="AD27">
        <v>2.9583333333333335</v>
      </c>
      <c r="AE27">
        <v>640.98709677419356</v>
      </c>
      <c r="AH27">
        <v>4.5</v>
      </c>
      <c r="AI27">
        <v>1046.5</v>
      </c>
      <c r="AJ27">
        <v>6</v>
      </c>
      <c r="AK27">
        <v>1343.5</v>
      </c>
      <c r="AL27">
        <v>5.25</v>
      </c>
      <c r="AM27">
        <v>1195</v>
      </c>
      <c r="AP27">
        <v>4</v>
      </c>
      <c r="AQ27">
        <v>672</v>
      </c>
      <c r="AR27">
        <v>1.5</v>
      </c>
      <c r="AS27">
        <v>201</v>
      </c>
      <c r="AT27">
        <v>2.75</v>
      </c>
      <c r="AU27">
        <v>436.5</v>
      </c>
      <c r="AV27">
        <v>4</v>
      </c>
      <c r="AW27">
        <v>815.75</v>
      </c>
      <c r="AZ27">
        <v>2</v>
      </c>
      <c r="BA27">
        <v>341.5</v>
      </c>
      <c r="BB27">
        <v>1</v>
      </c>
      <c r="BC27">
        <v>248</v>
      </c>
      <c r="BD27">
        <v>1.5</v>
      </c>
      <c r="BE27">
        <v>294.75</v>
      </c>
      <c r="BF27">
        <v>1.5</v>
      </c>
      <c r="BG27">
        <v>294.75</v>
      </c>
      <c r="BH27">
        <v>3.1666666666666665</v>
      </c>
      <c r="BI27">
        <v>642.08333333333337</v>
      </c>
      <c r="BJ27">
        <v>2.9722222222222223</v>
      </c>
      <c r="BK27">
        <v>641.06586826347302</v>
      </c>
      <c r="BN27" t="s">
        <v>25</v>
      </c>
      <c r="BO27">
        <v>243.89473684210526</v>
      </c>
      <c r="BP27">
        <v>194.92857142857142</v>
      </c>
      <c r="BQ27">
        <v>199</v>
      </c>
      <c r="BR27">
        <v>215.24489795918367</v>
      </c>
      <c r="BS27">
        <v>199.05</v>
      </c>
      <c r="BT27">
        <v>191.27777777777777</v>
      </c>
      <c r="BU27">
        <v>205.41176470588235</v>
      </c>
      <c r="BV27">
        <v>198.47272727272727</v>
      </c>
    </row>
    <row r="28" spans="1:74" x14ac:dyDescent="0.3">
      <c r="A28" s="2" t="s">
        <v>26</v>
      </c>
      <c r="B28">
        <v>2.7</v>
      </c>
      <c r="C28">
        <v>991.64285714285711</v>
      </c>
      <c r="D28">
        <v>3.55</v>
      </c>
      <c r="E28">
        <v>1368.7142857142858</v>
      </c>
      <c r="F28">
        <v>3.45</v>
      </c>
      <c r="G28">
        <v>1654.5833333333333</v>
      </c>
      <c r="H28">
        <v>3.2333333333333334</v>
      </c>
      <c r="I28">
        <v>1322.5</v>
      </c>
      <c r="J28">
        <v>3.4</v>
      </c>
      <c r="K28">
        <v>1299.2142857142858</v>
      </c>
      <c r="L28">
        <v>3.1</v>
      </c>
      <c r="M28">
        <v>1394.4166666666667</v>
      </c>
      <c r="N28">
        <v>3.15</v>
      </c>
      <c r="O28">
        <v>1348.5833333333333</v>
      </c>
      <c r="P28">
        <v>3.2166666666666668</v>
      </c>
      <c r="Q28">
        <v>1344.8684210526317</v>
      </c>
      <c r="R28">
        <v>3.2250000000000001</v>
      </c>
      <c r="S28">
        <v>1333.3974358974358</v>
      </c>
      <c r="T28">
        <v>0.8</v>
      </c>
      <c r="U28">
        <v>406.09090909090907</v>
      </c>
      <c r="V28">
        <v>0.9</v>
      </c>
      <c r="W28">
        <v>341.36363636363637</v>
      </c>
      <c r="X28">
        <v>0.65</v>
      </c>
      <c r="Y28">
        <v>299.72727272727275</v>
      </c>
      <c r="Z28">
        <v>0.78333333333333333</v>
      </c>
      <c r="AA28">
        <v>349.06060606060606</v>
      </c>
      <c r="AB28">
        <v>0.78333333333333333</v>
      </c>
      <c r="AC28">
        <v>349.06060606060606</v>
      </c>
      <c r="AD28">
        <v>2.411111111111111</v>
      </c>
      <c r="AE28">
        <v>1040.7567567567567</v>
      </c>
      <c r="BJ28">
        <v>2.411111111111111</v>
      </c>
      <c r="BK28">
        <v>1040.7567567567567</v>
      </c>
      <c r="BN28" t="s">
        <v>26</v>
      </c>
      <c r="BO28">
        <v>280.07142857142856</v>
      </c>
      <c r="BP28">
        <v>261.5</v>
      </c>
      <c r="BQ28">
        <v>276.83333333333331</v>
      </c>
      <c r="BR28">
        <v>273.18421052631578</v>
      </c>
      <c r="BS28">
        <v>274.28571428571428</v>
      </c>
      <c r="BT28">
        <v>329.21428571428572</v>
      </c>
      <c r="BU28">
        <v>290.91666666666669</v>
      </c>
      <c r="BV28">
        <v>298.5</v>
      </c>
    </row>
    <row r="29" spans="1:74" x14ac:dyDescent="0.3">
      <c r="A29" s="2" t="s">
        <v>27</v>
      </c>
      <c r="B29">
        <v>3.05</v>
      </c>
      <c r="C29">
        <v>1094.8333333333333</v>
      </c>
      <c r="D29">
        <v>2.7777777777777777</v>
      </c>
      <c r="E29">
        <v>1150.0769230769231</v>
      </c>
      <c r="F29">
        <v>2.5</v>
      </c>
      <c r="G29">
        <v>882.0625</v>
      </c>
      <c r="H29">
        <v>2.7758620689655173</v>
      </c>
      <c r="I29">
        <v>1037.6808510638298</v>
      </c>
      <c r="J29">
        <v>2.4500000000000002</v>
      </c>
      <c r="K29">
        <v>1334.909090909091</v>
      </c>
      <c r="L29">
        <v>2.9444444444444446</v>
      </c>
      <c r="M29">
        <v>1345.3333333333333</v>
      </c>
      <c r="N29">
        <v>3.6</v>
      </c>
      <c r="O29">
        <v>1411.625</v>
      </c>
      <c r="P29">
        <v>3</v>
      </c>
      <c r="Q29">
        <v>1369.5897435897436</v>
      </c>
      <c r="R29">
        <v>2.8879310344827585</v>
      </c>
      <c r="S29">
        <v>1188.1976744186047</v>
      </c>
      <c r="T29">
        <v>1.1499999999999999</v>
      </c>
      <c r="U29">
        <v>479.14285714285717</v>
      </c>
      <c r="V29">
        <v>1.3333333333333333</v>
      </c>
      <c r="W29">
        <v>480.64285714285717</v>
      </c>
      <c r="X29">
        <v>1.2</v>
      </c>
      <c r="Y29">
        <v>601.61538461538464</v>
      </c>
      <c r="Z29">
        <v>1.2241379310344827</v>
      </c>
      <c r="AA29">
        <v>518.48780487804879</v>
      </c>
      <c r="AB29">
        <v>1.2241379310344827</v>
      </c>
      <c r="AC29">
        <v>518.48780487804879</v>
      </c>
      <c r="AD29">
        <v>2.3333333333333335</v>
      </c>
      <c r="AE29">
        <v>971.99212598425197</v>
      </c>
      <c r="AH29">
        <v>5</v>
      </c>
      <c r="AI29">
        <v>1730</v>
      </c>
      <c r="AL29">
        <v>5</v>
      </c>
      <c r="AM29">
        <v>1730</v>
      </c>
      <c r="AP29">
        <v>0</v>
      </c>
      <c r="AT29">
        <v>0</v>
      </c>
      <c r="AV29">
        <v>2.5</v>
      </c>
      <c r="AW29">
        <v>1730</v>
      </c>
      <c r="AZ29">
        <v>5</v>
      </c>
      <c r="BA29">
        <v>1327.5</v>
      </c>
      <c r="BD29">
        <v>5</v>
      </c>
      <c r="BE29">
        <v>1327.5</v>
      </c>
      <c r="BF29">
        <v>5</v>
      </c>
      <c r="BG29">
        <v>1327.5</v>
      </c>
      <c r="BH29">
        <v>3.3333333333333335</v>
      </c>
      <c r="BI29">
        <v>1528.75</v>
      </c>
      <c r="BJ29">
        <v>2.3666666666666667</v>
      </c>
      <c r="BK29">
        <v>988.99236641221376</v>
      </c>
      <c r="BN29" t="s">
        <v>27</v>
      </c>
      <c r="BO29">
        <v>290.18181818181819</v>
      </c>
      <c r="BP29">
        <v>309.25</v>
      </c>
      <c r="BQ29">
        <v>311.0625</v>
      </c>
      <c r="BR29">
        <v>304.61538461538464</v>
      </c>
      <c r="BS29">
        <v>341.05555555555554</v>
      </c>
      <c r="BT29">
        <v>320.07692307692309</v>
      </c>
      <c r="BU29">
        <v>334.5625</v>
      </c>
      <c r="BV29">
        <v>333.04255319148939</v>
      </c>
    </row>
    <row r="30" spans="1:74" x14ac:dyDescent="0.3">
      <c r="A30" s="2" t="s">
        <v>28</v>
      </c>
      <c r="B30">
        <v>3.95</v>
      </c>
      <c r="C30">
        <v>1218.4736842105262</v>
      </c>
      <c r="D30">
        <v>3.6</v>
      </c>
      <c r="E30">
        <v>1056.5999999999999</v>
      </c>
      <c r="F30">
        <v>3.3</v>
      </c>
      <c r="G30">
        <v>1194.8823529411766</v>
      </c>
      <c r="H30">
        <v>3.6166666666666667</v>
      </c>
      <c r="I30">
        <v>1153.5</v>
      </c>
      <c r="J30">
        <v>3.2</v>
      </c>
      <c r="K30">
        <v>1166.0555555555557</v>
      </c>
      <c r="L30">
        <v>3.5</v>
      </c>
      <c r="M30">
        <v>1107.05</v>
      </c>
      <c r="N30">
        <v>3.75</v>
      </c>
      <c r="O30">
        <v>1129.6500000000001</v>
      </c>
      <c r="P30">
        <v>3.4833333333333334</v>
      </c>
      <c r="Q30">
        <v>1133.155172413793</v>
      </c>
      <c r="R30">
        <v>3.55</v>
      </c>
      <c r="S30">
        <v>1143.1491228070176</v>
      </c>
      <c r="T30">
        <v>2.1</v>
      </c>
      <c r="U30">
        <v>522.85</v>
      </c>
      <c r="V30">
        <v>2.0499999999999998</v>
      </c>
      <c r="W30">
        <v>512.85</v>
      </c>
      <c r="X30">
        <v>1.85</v>
      </c>
      <c r="Y30">
        <v>469.84210526315792</v>
      </c>
      <c r="Z30">
        <v>2</v>
      </c>
      <c r="AA30">
        <v>502.38983050847457</v>
      </c>
      <c r="AB30">
        <v>2</v>
      </c>
      <c r="AC30">
        <v>502.38983050847457</v>
      </c>
      <c r="AD30">
        <v>3.0333333333333332</v>
      </c>
      <c r="AE30">
        <v>924.62427745664741</v>
      </c>
      <c r="BJ30">
        <v>3.0333333333333332</v>
      </c>
      <c r="BK30">
        <v>924.62427745664741</v>
      </c>
      <c r="BN30" t="s">
        <v>28</v>
      </c>
      <c r="BO30">
        <v>322.22222222222223</v>
      </c>
      <c r="BP30">
        <v>342.15</v>
      </c>
      <c r="BQ30">
        <v>322.55</v>
      </c>
      <c r="BR30">
        <v>329.20689655172413</v>
      </c>
      <c r="BS30">
        <v>321.36842105263156</v>
      </c>
      <c r="BT30">
        <v>329.2</v>
      </c>
      <c r="BU30">
        <v>371.58823529411762</v>
      </c>
      <c r="BV30">
        <v>339.41071428571428</v>
      </c>
    </row>
    <row r="31" spans="1:74" x14ac:dyDescent="0.3">
      <c r="A31" s="2" t="s">
        <v>29</v>
      </c>
      <c r="B31">
        <v>1.9</v>
      </c>
      <c r="C31">
        <v>616.8125</v>
      </c>
      <c r="D31">
        <v>2.65</v>
      </c>
      <c r="E31">
        <v>786.9473684210526</v>
      </c>
      <c r="F31">
        <v>3.05</v>
      </c>
      <c r="G31">
        <v>788.55</v>
      </c>
      <c r="H31">
        <v>2.5333333333333332</v>
      </c>
      <c r="I31">
        <v>738.0363636363636</v>
      </c>
      <c r="J31">
        <v>3.65</v>
      </c>
      <c r="K31">
        <v>895.65</v>
      </c>
      <c r="L31">
        <v>3.1</v>
      </c>
      <c r="M31">
        <v>760.7</v>
      </c>
      <c r="N31">
        <v>3.15</v>
      </c>
      <c r="O31">
        <v>765.35</v>
      </c>
      <c r="P31">
        <v>3.3</v>
      </c>
      <c r="Q31">
        <v>807.23333333333335</v>
      </c>
      <c r="R31">
        <v>2.9166666666666665</v>
      </c>
      <c r="S31">
        <v>774.1391304347826</v>
      </c>
      <c r="T31">
        <v>1.45</v>
      </c>
      <c r="U31">
        <v>412.42105263157896</v>
      </c>
      <c r="V31">
        <v>1.25</v>
      </c>
      <c r="W31">
        <v>372.70588235294116</v>
      </c>
      <c r="X31">
        <v>1.7</v>
      </c>
      <c r="Y31">
        <v>402.55555555555554</v>
      </c>
      <c r="Z31">
        <v>1.4666666666666666</v>
      </c>
      <c r="AA31">
        <v>396.62962962962962</v>
      </c>
      <c r="AB31">
        <v>1.4666666666666666</v>
      </c>
      <c r="AC31">
        <v>396.62962962962962</v>
      </c>
      <c r="AD31">
        <v>2.4333333333333331</v>
      </c>
      <c r="AE31">
        <v>653.51479289940823</v>
      </c>
      <c r="BJ31">
        <v>2.4333333333333331</v>
      </c>
      <c r="BK31">
        <v>653.51479289940823</v>
      </c>
      <c r="BN31" t="s">
        <v>29</v>
      </c>
      <c r="BO31">
        <v>286.85000000000002</v>
      </c>
      <c r="BP31">
        <v>244.45</v>
      </c>
      <c r="BQ31">
        <v>254.35</v>
      </c>
      <c r="BR31">
        <v>261.88333333333333</v>
      </c>
      <c r="BS31">
        <v>269</v>
      </c>
      <c r="BT31">
        <v>313.05263157894734</v>
      </c>
      <c r="BU31">
        <v>255.85</v>
      </c>
      <c r="BV31">
        <v>279.43636363636364</v>
      </c>
    </row>
    <row r="32" spans="1:74" x14ac:dyDescent="0.3">
      <c r="A32" s="2" t="s">
        <v>30</v>
      </c>
      <c r="B32">
        <v>2.65</v>
      </c>
      <c r="C32">
        <v>795.29411764705878</v>
      </c>
      <c r="D32">
        <v>2.5263157894736841</v>
      </c>
      <c r="E32">
        <v>573.38888888888891</v>
      </c>
      <c r="F32">
        <v>2.25</v>
      </c>
      <c r="G32">
        <v>606.11764705882354</v>
      </c>
      <c r="H32">
        <v>2.4745762711864407</v>
      </c>
      <c r="I32">
        <v>656.63461538461536</v>
      </c>
      <c r="J32">
        <v>3.45</v>
      </c>
      <c r="K32">
        <v>938.57894736842104</v>
      </c>
      <c r="L32">
        <v>3.263157894736842</v>
      </c>
      <c r="M32">
        <v>850.88888888888891</v>
      </c>
      <c r="N32">
        <v>3.55</v>
      </c>
      <c r="O32">
        <v>947.15</v>
      </c>
      <c r="P32">
        <v>3.4237288135593222</v>
      </c>
      <c r="Q32">
        <v>913.89473684210532</v>
      </c>
      <c r="R32">
        <v>2.9491525423728815</v>
      </c>
      <c r="S32">
        <v>791.16513761467888</v>
      </c>
      <c r="T32">
        <v>1.5</v>
      </c>
      <c r="U32">
        <v>414.375</v>
      </c>
      <c r="V32">
        <v>1.5263157894736843</v>
      </c>
      <c r="W32">
        <v>443.75</v>
      </c>
      <c r="X32">
        <v>1.85</v>
      </c>
      <c r="Y32">
        <v>436.66666666666669</v>
      </c>
      <c r="Z32">
        <v>1.6271186440677967</v>
      </c>
      <c r="AA32">
        <v>431.8</v>
      </c>
      <c r="AB32">
        <v>1.6271186440677967</v>
      </c>
      <c r="AC32">
        <v>431.8</v>
      </c>
      <c r="AD32">
        <v>2.5084745762711864</v>
      </c>
      <c r="AE32">
        <v>678.15723270440253</v>
      </c>
      <c r="AH32">
        <v>3</v>
      </c>
      <c r="AI32">
        <v>587</v>
      </c>
      <c r="AL32">
        <v>3</v>
      </c>
      <c r="AM32">
        <v>587</v>
      </c>
      <c r="AP32">
        <v>3</v>
      </c>
      <c r="AQ32">
        <v>1164</v>
      </c>
      <c r="AT32">
        <v>3</v>
      </c>
      <c r="AU32">
        <v>1164</v>
      </c>
      <c r="AV32">
        <v>3</v>
      </c>
      <c r="AW32">
        <v>875.5</v>
      </c>
      <c r="AZ32">
        <v>2</v>
      </c>
      <c r="BA32">
        <v>411</v>
      </c>
      <c r="BD32">
        <v>2</v>
      </c>
      <c r="BE32">
        <v>411</v>
      </c>
      <c r="BF32">
        <v>2</v>
      </c>
      <c r="BG32">
        <v>411</v>
      </c>
      <c r="BH32">
        <v>2.6666666666666665</v>
      </c>
      <c r="BI32">
        <v>720.66666666666663</v>
      </c>
      <c r="BJ32">
        <v>2.5111111111111111</v>
      </c>
      <c r="BK32">
        <v>678.94444444444446</v>
      </c>
      <c r="BN32" t="s">
        <v>30</v>
      </c>
      <c r="BO32">
        <v>272.42105263157896</v>
      </c>
      <c r="BP32">
        <v>245.5</v>
      </c>
      <c r="BQ32">
        <v>263.45</v>
      </c>
      <c r="BR32">
        <v>260.77192982456143</v>
      </c>
      <c r="BS32">
        <v>276.64705882352939</v>
      </c>
      <c r="BT32">
        <v>221.77777777777777</v>
      </c>
      <c r="BU32">
        <v>250.64705882352942</v>
      </c>
      <c r="BV32">
        <v>249.15384615384616</v>
      </c>
    </row>
    <row r="33" spans="1:74" x14ac:dyDescent="0.3">
      <c r="A33" s="2" t="s">
        <v>31</v>
      </c>
      <c r="B33">
        <v>2.85</v>
      </c>
      <c r="C33">
        <v>1415.7857142857142</v>
      </c>
      <c r="D33">
        <v>3.8</v>
      </c>
      <c r="E33">
        <v>1496.5294117647059</v>
      </c>
      <c r="F33">
        <v>4</v>
      </c>
      <c r="G33">
        <v>1448.8333333333333</v>
      </c>
      <c r="H33">
        <v>3.55</v>
      </c>
      <c r="I33">
        <v>1455.9387755102041</v>
      </c>
      <c r="J33">
        <v>3.85</v>
      </c>
      <c r="K33">
        <v>1368.6842105263158</v>
      </c>
      <c r="L33">
        <v>2.95</v>
      </c>
      <c r="M33">
        <v>1383.2</v>
      </c>
      <c r="N33">
        <v>2.75</v>
      </c>
      <c r="O33">
        <v>1179.75</v>
      </c>
      <c r="P33">
        <v>3.1833333333333331</v>
      </c>
      <c r="Q33">
        <v>1312.58</v>
      </c>
      <c r="R33">
        <v>3.3666666666666667</v>
      </c>
      <c r="S33">
        <v>1383.5353535353536</v>
      </c>
      <c r="T33">
        <v>1.5</v>
      </c>
      <c r="U33">
        <v>468.94736842105266</v>
      </c>
      <c r="V33">
        <v>1.35</v>
      </c>
      <c r="W33">
        <v>436.38888888888891</v>
      </c>
      <c r="X33">
        <v>1.65</v>
      </c>
      <c r="Y33">
        <v>468.35</v>
      </c>
      <c r="Z33">
        <v>1.5</v>
      </c>
      <c r="AA33">
        <v>458.45614035087721</v>
      </c>
      <c r="AB33">
        <v>1.5</v>
      </c>
      <c r="AC33">
        <v>458.45614035087721</v>
      </c>
      <c r="AD33">
        <v>2.7444444444444445</v>
      </c>
      <c r="AE33">
        <v>1045.5256410256411</v>
      </c>
      <c r="BJ33">
        <v>2.7444444444444445</v>
      </c>
      <c r="BK33">
        <v>1045.5256410256411</v>
      </c>
      <c r="BN33" t="s">
        <v>31</v>
      </c>
      <c r="BO33">
        <v>338.5263157894737</v>
      </c>
      <c r="BP33">
        <v>343.93333333333334</v>
      </c>
      <c r="BQ33">
        <v>370.6875</v>
      </c>
      <c r="BR33">
        <v>350.44</v>
      </c>
      <c r="BS33">
        <v>346.71428571428572</v>
      </c>
      <c r="BT33">
        <v>321.05882352941177</v>
      </c>
      <c r="BU33">
        <v>321.72222222222223</v>
      </c>
      <c r="BV33">
        <v>328.63265306122452</v>
      </c>
    </row>
    <row r="34" spans="1:74" x14ac:dyDescent="0.3">
      <c r="A34" s="2" t="s">
        <v>32</v>
      </c>
      <c r="B34">
        <v>2.5263157894736841</v>
      </c>
      <c r="C34">
        <v>690.8</v>
      </c>
      <c r="D34">
        <v>2.6315789473684212</v>
      </c>
      <c r="E34">
        <v>886.06666666666672</v>
      </c>
      <c r="F34">
        <v>3.25</v>
      </c>
      <c r="G34">
        <v>854.10526315789468</v>
      </c>
      <c r="H34">
        <v>2.8103448275862069</v>
      </c>
      <c r="I34">
        <v>813.89795918367349</v>
      </c>
      <c r="J34">
        <v>3.263157894736842</v>
      </c>
      <c r="K34">
        <v>905.05882352941171</v>
      </c>
      <c r="L34">
        <v>2.8421052631578947</v>
      </c>
      <c r="M34">
        <v>691.47058823529414</v>
      </c>
      <c r="N34">
        <v>2.7</v>
      </c>
      <c r="O34">
        <v>617.1</v>
      </c>
      <c r="P34">
        <v>2.9310344827586206</v>
      </c>
      <c r="Q34">
        <v>731.16666666666663</v>
      </c>
      <c r="R34">
        <v>2.8706896551724137</v>
      </c>
      <c r="S34">
        <v>770.52427184466023</v>
      </c>
      <c r="T34">
        <v>1.6842105263157894</v>
      </c>
      <c r="U34">
        <v>448.58823529411762</v>
      </c>
      <c r="V34">
        <v>1.6842105263157894</v>
      </c>
      <c r="W34">
        <v>389.58823529411762</v>
      </c>
      <c r="X34">
        <v>1.8</v>
      </c>
      <c r="Y34">
        <v>408</v>
      </c>
      <c r="Z34">
        <v>1.7241379310344827</v>
      </c>
      <c r="AA34">
        <v>415.11320754716979</v>
      </c>
      <c r="AB34">
        <v>1.7241379310344827</v>
      </c>
      <c r="AC34">
        <v>415.11320754716979</v>
      </c>
      <c r="AD34">
        <v>2.4885057471264367</v>
      </c>
      <c r="AE34">
        <v>649.77564102564099</v>
      </c>
      <c r="AF34">
        <v>1</v>
      </c>
      <c r="AG34">
        <v>244</v>
      </c>
      <c r="AH34">
        <v>5</v>
      </c>
      <c r="AI34">
        <v>1027</v>
      </c>
      <c r="AL34">
        <v>3</v>
      </c>
      <c r="AM34">
        <v>635.5</v>
      </c>
      <c r="AN34">
        <v>5</v>
      </c>
      <c r="AO34">
        <v>859</v>
      </c>
      <c r="AP34">
        <v>1</v>
      </c>
      <c r="AQ34">
        <v>206</v>
      </c>
      <c r="AT34">
        <v>3</v>
      </c>
      <c r="AU34">
        <v>532.5</v>
      </c>
      <c r="AV34">
        <v>3</v>
      </c>
      <c r="AW34">
        <v>584</v>
      </c>
      <c r="AX34">
        <v>7</v>
      </c>
      <c r="AY34">
        <v>1780</v>
      </c>
      <c r="AZ34">
        <v>3</v>
      </c>
      <c r="BA34">
        <v>550</v>
      </c>
      <c r="BD34">
        <v>5</v>
      </c>
      <c r="BE34">
        <v>1165</v>
      </c>
      <c r="BF34">
        <v>5</v>
      </c>
      <c r="BG34">
        <v>1165</v>
      </c>
      <c r="BH34">
        <v>3.6666666666666665</v>
      </c>
      <c r="BI34">
        <v>777.66666666666663</v>
      </c>
      <c r="BJ34">
        <v>2.5277777777777777</v>
      </c>
      <c r="BK34">
        <v>654.51234567901236</v>
      </c>
      <c r="BN34" t="s">
        <v>32</v>
      </c>
      <c r="BO34">
        <v>222.41176470588235</v>
      </c>
      <c r="BP34">
        <v>222.11764705882354</v>
      </c>
      <c r="BQ34">
        <v>203.8</v>
      </c>
      <c r="BR34">
        <v>215.42592592592592</v>
      </c>
      <c r="BS34">
        <v>211</v>
      </c>
      <c r="BT34">
        <v>250.2</v>
      </c>
      <c r="BU34">
        <v>233.84210526315789</v>
      </c>
      <c r="BV34">
        <v>231.85714285714286</v>
      </c>
    </row>
    <row r="35" spans="1:74" x14ac:dyDescent="0.3">
      <c r="A35" s="2" t="s">
        <v>33</v>
      </c>
      <c r="B35">
        <v>0</v>
      </c>
      <c r="D35">
        <v>0.05</v>
      </c>
      <c r="E35">
        <v>112</v>
      </c>
      <c r="F35">
        <v>0</v>
      </c>
      <c r="H35">
        <v>1.7543859649122806E-2</v>
      </c>
      <c r="I35">
        <v>112</v>
      </c>
      <c r="J35">
        <v>0.1111111111111111</v>
      </c>
      <c r="K35">
        <v>86.5</v>
      </c>
      <c r="L35">
        <v>0.05</v>
      </c>
      <c r="M35">
        <v>113</v>
      </c>
      <c r="N35">
        <v>5.2631578947368418E-2</v>
      </c>
      <c r="O35">
        <v>110</v>
      </c>
      <c r="P35">
        <v>7.0175438596491224E-2</v>
      </c>
      <c r="Q35">
        <v>99</v>
      </c>
      <c r="R35">
        <v>4.3859649122807015E-2</v>
      </c>
      <c r="S35">
        <v>101.6</v>
      </c>
      <c r="T35">
        <v>0</v>
      </c>
      <c r="V35">
        <v>0</v>
      </c>
      <c r="X35">
        <v>5.2631578947368418E-2</v>
      </c>
      <c r="Y35">
        <v>81</v>
      </c>
      <c r="Z35">
        <v>1.7543859649122806E-2</v>
      </c>
      <c r="AA35">
        <v>81</v>
      </c>
      <c r="AB35">
        <v>1.7543859649122806E-2</v>
      </c>
      <c r="AC35">
        <v>81</v>
      </c>
      <c r="AD35">
        <v>3.5087719298245612E-2</v>
      </c>
      <c r="AE35">
        <v>98.166666666666671</v>
      </c>
      <c r="AF35">
        <v>0</v>
      </c>
      <c r="AJ35">
        <v>0</v>
      </c>
      <c r="AL35">
        <v>0</v>
      </c>
      <c r="AN35">
        <v>0</v>
      </c>
      <c r="AR35">
        <v>0</v>
      </c>
      <c r="AT35">
        <v>0</v>
      </c>
      <c r="AV35">
        <v>0</v>
      </c>
      <c r="AX35">
        <v>0</v>
      </c>
      <c r="BB35">
        <v>0</v>
      </c>
      <c r="BD35">
        <v>0</v>
      </c>
      <c r="BF35">
        <v>0</v>
      </c>
      <c r="BH35">
        <v>0</v>
      </c>
      <c r="BJ35">
        <v>3.3333333333333333E-2</v>
      </c>
      <c r="BK35">
        <v>98.166666666666671</v>
      </c>
      <c r="BN35" t="s">
        <v>33</v>
      </c>
      <c r="BO35">
        <v>86.5</v>
      </c>
      <c r="BP35">
        <v>113</v>
      </c>
      <c r="BQ35">
        <v>110</v>
      </c>
      <c r="BR35">
        <v>99</v>
      </c>
      <c r="BT35">
        <v>112</v>
      </c>
      <c r="BV35">
        <v>112</v>
      </c>
    </row>
    <row r="36" spans="1:74" x14ac:dyDescent="0.3">
      <c r="A36" s="2" t="s">
        <v>34</v>
      </c>
      <c r="B36">
        <v>3.5263157894736841</v>
      </c>
      <c r="C36">
        <v>1239.8888888888889</v>
      </c>
      <c r="D36">
        <v>3.5263157894736841</v>
      </c>
      <c r="E36">
        <v>1173.2777777777778</v>
      </c>
      <c r="F36">
        <v>3.263157894736842</v>
      </c>
      <c r="G36">
        <v>1140.1764705882354</v>
      </c>
      <c r="H36">
        <v>3.4385964912280702</v>
      </c>
      <c r="I36">
        <v>1185.2830188679245</v>
      </c>
      <c r="J36">
        <v>2.8421052631578947</v>
      </c>
      <c r="K36">
        <v>1083.1875</v>
      </c>
      <c r="L36">
        <v>3.1578947368421053</v>
      </c>
      <c r="M36">
        <v>1185.1875</v>
      </c>
      <c r="N36">
        <v>3.1578947368421053</v>
      </c>
      <c r="O36">
        <v>1162.1176470588234</v>
      </c>
      <c r="P36">
        <v>3.0526315789473686</v>
      </c>
      <c r="Q36">
        <v>1143.8775510204082</v>
      </c>
      <c r="R36">
        <v>3.2456140350877192</v>
      </c>
      <c r="S36">
        <v>1165.3921568627452</v>
      </c>
      <c r="T36">
        <v>2</v>
      </c>
      <c r="U36">
        <v>611.21052631578948</v>
      </c>
      <c r="V36">
        <v>2</v>
      </c>
      <c r="W36">
        <v>585</v>
      </c>
      <c r="X36">
        <v>1.8947368421052631</v>
      </c>
      <c r="Y36">
        <v>593.35294117647061</v>
      </c>
      <c r="Z36">
        <v>1.9649122807017543</v>
      </c>
      <c r="AA36">
        <v>596.63636363636363</v>
      </c>
      <c r="AB36">
        <v>1.9649122807017543</v>
      </c>
      <c r="AC36">
        <v>596.63636363636363</v>
      </c>
      <c r="AD36">
        <v>2.8187134502923978</v>
      </c>
      <c r="AE36">
        <v>966.14649681528658</v>
      </c>
      <c r="AF36">
        <v>5</v>
      </c>
      <c r="AG36">
        <v>1892</v>
      </c>
      <c r="AH36">
        <v>4</v>
      </c>
      <c r="AI36">
        <v>1253</v>
      </c>
      <c r="AJ36">
        <v>0</v>
      </c>
      <c r="AL36">
        <v>3</v>
      </c>
      <c r="AM36">
        <v>1572.5</v>
      </c>
      <c r="AN36">
        <v>1</v>
      </c>
      <c r="AO36">
        <v>394</v>
      </c>
      <c r="AP36">
        <v>2</v>
      </c>
      <c r="AQ36">
        <v>393</v>
      </c>
      <c r="AR36">
        <v>6</v>
      </c>
      <c r="AS36">
        <v>2024</v>
      </c>
      <c r="AT36">
        <v>3</v>
      </c>
      <c r="AU36">
        <v>937</v>
      </c>
      <c r="AV36">
        <v>3</v>
      </c>
      <c r="AW36">
        <v>1191.2</v>
      </c>
      <c r="AX36">
        <v>3</v>
      </c>
      <c r="AY36">
        <v>1028</v>
      </c>
      <c r="AZ36">
        <v>5</v>
      </c>
      <c r="BA36">
        <v>1754</v>
      </c>
      <c r="BB36">
        <v>6</v>
      </c>
      <c r="BC36">
        <v>2338</v>
      </c>
      <c r="BD36">
        <v>4.666666666666667</v>
      </c>
      <c r="BE36">
        <v>1706.6666666666667</v>
      </c>
      <c r="BF36">
        <v>4.666666666666667</v>
      </c>
      <c r="BG36">
        <v>1706.6666666666667</v>
      </c>
      <c r="BH36">
        <v>3.5555555555555554</v>
      </c>
      <c r="BI36">
        <v>1384.5</v>
      </c>
      <c r="BJ36">
        <v>2.8555555555555556</v>
      </c>
      <c r="BK36">
        <v>986.43030303030298</v>
      </c>
      <c r="BN36" t="s">
        <v>34</v>
      </c>
      <c r="BO36">
        <v>320.8125</v>
      </c>
      <c r="BP36">
        <v>356.0625</v>
      </c>
      <c r="BQ36">
        <v>340.11764705882354</v>
      </c>
      <c r="BR36">
        <v>339.0204081632653</v>
      </c>
      <c r="BS36">
        <v>337.16666666666669</v>
      </c>
      <c r="BT36">
        <v>315.05555555555554</v>
      </c>
      <c r="BU36">
        <v>285.1764705882353</v>
      </c>
      <c r="BV36">
        <v>312.98113207547169</v>
      </c>
    </row>
    <row r="37" spans="1:74" x14ac:dyDescent="0.3">
      <c r="A37" s="2" t="s">
        <v>35</v>
      </c>
      <c r="B37">
        <v>3.45</v>
      </c>
      <c r="C37">
        <v>1240.7692307692307</v>
      </c>
      <c r="D37">
        <v>3.35</v>
      </c>
      <c r="E37">
        <v>1590.909090909091</v>
      </c>
      <c r="F37">
        <v>3.15</v>
      </c>
      <c r="G37">
        <v>1206.9230769230769</v>
      </c>
      <c r="H37">
        <v>3.3166666666666669</v>
      </c>
      <c r="I37">
        <v>1332.9729729729729</v>
      </c>
      <c r="J37">
        <v>2.7</v>
      </c>
      <c r="K37">
        <v>1574.7</v>
      </c>
      <c r="L37">
        <v>3</v>
      </c>
      <c r="M37">
        <v>1104.1333333333334</v>
      </c>
      <c r="N37">
        <v>3</v>
      </c>
      <c r="O37">
        <v>1467.5833333333333</v>
      </c>
      <c r="P37">
        <v>2.9</v>
      </c>
      <c r="Q37">
        <v>1349.1891891891892</v>
      </c>
      <c r="R37">
        <v>3.1083333333333334</v>
      </c>
      <c r="S37">
        <v>1341.081081081081</v>
      </c>
      <c r="T37">
        <v>0.65</v>
      </c>
      <c r="U37">
        <v>330.72727272727275</v>
      </c>
      <c r="V37">
        <v>0.8</v>
      </c>
      <c r="W37">
        <v>468.8</v>
      </c>
      <c r="X37">
        <v>0.8</v>
      </c>
      <c r="Y37">
        <v>383.90909090909093</v>
      </c>
      <c r="Z37">
        <v>0.75</v>
      </c>
      <c r="AA37">
        <v>392.15625</v>
      </c>
      <c r="AB37">
        <v>0.75</v>
      </c>
      <c r="AC37">
        <v>392.15625</v>
      </c>
      <c r="AD37">
        <v>2.3222222222222224</v>
      </c>
      <c r="AE37">
        <v>1054.6132075471698</v>
      </c>
      <c r="BJ37">
        <v>2.3222222222222224</v>
      </c>
      <c r="BK37">
        <v>1054.6132075471698</v>
      </c>
      <c r="BN37" t="s">
        <v>35</v>
      </c>
      <c r="BO37">
        <v>289.5</v>
      </c>
      <c r="BP37">
        <v>284.66666666666669</v>
      </c>
      <c r="BQ37">
        <v>241.5</v>
      </c>
      <c r="BR37">
        <v>271.97297297297297</v>
      </c>
      <c r="BS37">
        <v>258.15384615384613</v>
      </c>
      <c r="BT37">
        <v>278.45454545454544</v>
      </c>
      <c r="BU37">
        <v>257.92307692307691</v>
      </c>
      <c r="BV37">
        <v>264.10810810810813</v>
      </c>
    </row>
    <row r="38" spans="1:74" x14ac:dyDescent="0.3">
      <c r="A38" s="2" t="s">
        <v>36</v>
      </c>
      <c r="B38">
        <v>0.26315789473684209</v>
      </c>
      <c r="C38">
        <v>119.6</v>
      </c>
      <c r="D38">
        <v>0.15</v>
      </c>
      <c r="E38">
        <v>119.33333333333333</v>
      </c>
      <c r="F38">
        <v>0.4</v>
      </c>
      <c r="G38">
        <v>114.375</v>
      </c>
      <c r="H38">
        <v>0.2711864406779661</v>
      </c>
      <c r="I38">
        <v>116.9375</v>
      </c>
      <c r="J38">
        <v>0.42105263157894735</v>
      </c>
      <c r="K38">
        <v>152.66666666666666</v>
      </c>
      <c r="L38">
        <v>0.55000000000000004</v>
      </c>
      <c r="M38">
        <v>120</v>
      </c>
      <c r="N38">
        <v>0.3</v>
      </c>
      <c r="O38">
        <v>132.4</v>
      </c>
      <c r="P38">
        <v>0.42372881355932202</v>
      </c>
      <c r="Q38">
        <v>132.9</v>
      </c>
      <c r="R38">
        <v>0.34745762711864409</v>
      </c>
      <c r="S38">
        <v>125.80555555555556</v>
      </c>
      <c r="T38">
        <v>0.26315789473684209</v>
      </c>
      <c r="U38">
        <v>261.5</v>
      </c>
      <c r="V38">
        <v>0.4</v>
      </c>
      <c r="W38">
        <v>130.42857142857142</v>
      </c>
      <c r="X38">
        <v>0.05</v>
      </c>
      <c r="Y38">
        <v>167</v>
      </c>
      <c r="Z38">
        <v>0.23728813559322035</v>
      </c>
      <c r="AA38">
        <v>160.30000000000001</v>
      </c>
      <c r="AB38">
        <v>0.23728813559322035</v>
      </c>
      <c r="AC38">
        <v>160.30000000000001</v>
      </c>
      <c r="AD38">
        <v>0.31073446327683618</v>
      </c>
      <c r="AE38">
        <v>133.30434782608697</v>
      </c>
      <c r="AF38">
        <v>2</v>
      </c>
      <c r="AG38">
        <v>191</v>
      </c>
      <c r="AL38">
        <v>2</v>
      </c>
      <c r="AM38">
        <v>191</v>
      </c>
      <c r="AN38">
        <v>0</v>
      </c>
      <c r="AT38">
        <v>0</v>
      </c>
      <c r="AV38">
        <v>1</v>
      </c>
      <c r="AW38">
        <v>191</v>
      </c>
      <c r="AX38">
        <v>1</v>
      </c>
      <c r="AY38">
        <v>91</v>
      </c>
      <c r="BD38">
        <v>1</v>
      </c>
      <c r="BE38">
        <v>91</v>
      </c>
      <c r="BF38">
        <v>1</v>
      </c>
      <c r="BG38">
        <v>91</v>
      </c>
      <c r="BH38">
        <v>1</v>
      </c>
      <c r="BI38">
        <v>141</v>
      </c>
      <c r="BJ38">
        <v>0.32222222222222224</v>
      </c>
      <c r="BK38">
        <v>133.625</v>
      </c>
      <c r="BN38" t="s">
        <v>36</v>
      </c>
      <c r="BO38">
        <v>121.33333333333333</v>
      </c>
      <c r="BP38">
        <v>96.666666666666671</v>
      </c>
      <c r="BQ38">
        <v>110</v>
      </c>
      <c r="BR38">
        <v>107.4</v>
      </c>
      <c r="BS38">
        <v>119.6</v>
      </c>
      <c r="BT38">
        <v>119.33333333333333</v>
      </c>
      <c r="BU38">
        <v>114.375</v>
      </c>
      <c r="BV38">
        <v>116.9375</v>
      </c>
    </row>
    <row r="39" spans="1:74" x14ac:dyDescent="0.3">
      <c r="A39" s="2" t="s">
        <v>37</v>
      </c>
      <c r="B39">
        <v>3.7</v>
      </c>
      <c r="C39">
        <v>1299.1333333333334</v>
      </c>
      <c r="D39">
        <v>3.8</v>
      </c>
      <c r="E39">
        <v>1187.8125</v>
      </c>
      <c r="F39">
        <v>3.9</v>
      </c>
      <c r="G39">
        <v>1617.4615384615386</v>
      </c>
      <c r="H39">
        <v>3.8</v>
      </c>
      <c r="I39">
        <v>1352.7045454545455</v>
      </c>
      <c r="J39">
        <v>4.25</v>
      </c>
      <c r="K39">
        <v>1447.8125</v>
      </c>
      <c r="L39">
        <v>4.3499999999999996</v>
      </c>
      <c r="M39">
        <v>1394.5</v>
      </c>
      <c r="N39">
        <v>3.4</v>
      </c>
      <c r="O39">
        <v>1279.8571428571429</v>
      </c>
      <c r="P39">
        <v>4</v>
      </c>
      <c r="Q39">
        <v>1378.1521739130435</v>
      </c>
      <c r="R39">
        <v>3.9</v>
      </c>
      <c r="S39">
        <v>1365.7111111111112</v>
      </c>
      <c r="T39">
        <v>1.8</v>
      </c>
      <c r="U39">
        <v>429.11111111111109</v>
      </c>
      <c r="V39">
        <v>1.7</v>
      </c>
      <c r="W39">
        <v>485</v>
      </c>
      <c r="X39">
        <v>1.8</v>
      </c>
      <c r="Y39">
        <v>453.61111111111109</v>
      </c>
      <c r="Z39">
        <v>1.7666666666666666</v>
      </c>
      <c r="AA39">
        <v>455.35849056603774</v>
      </c>
      <c r="AB39">
        <v>1.7666666666666666</v>
      </c>
      <c r="AC39">
        <v>455.35849056603774</v>
      </c>
      <c r="AD39">
        <v>3.1888888888888891</v>
      </c>
      <c r="AE39">
        <v>1028.3076923076924</v>
      </c>
      <c r="BJ39">
        <v>3.1888888888888891</v>
      </c>
      <c r="BK39">
        <v>1028.3076923076924</v>
      </c>
      <c r="BN39" t="s">
        <v>37</v>
      </c>
      <c r="BO39">
        <v>296.125</v>
      </c>
      <c r="BP39">
        <v>232.6875</v>
      </c>
      <c r="BQ39">
        <v>244.78571428571428</v>
      </c>
      <c r="BR39">
        <v>258.43478260869563</v>
      </c>
      <c r="BS39">
        <v>261.93333333333334</v>
      </c>
      <c r="BT39">
        <v>209.9375</v>
      </c>
      <c r="BU39">
        <v>264.61538461538464</v>
      </c>
      <c r="BV39">
        <v>243.81818181818181</v>
      </c>
    </row>
    <row r="40" spans="1:74" x14ac:dyDescent="0.3">
      <c r="A40" s="2" t="s">
        <v>38</v>
      </c>
      <c r="B40">
        <v>3.35</v>
      </c>
      <c r="C40">
        <v>516.72222222222217</v>
      </c>
      <c r="D40">
        <v>2.9</v>
      </c>
      <c r="E40">
        <v>465.94444444444446</v>
      </c>
      <c r="F40">
        <v>2.75</v>
      </c>
      <c r="G40">
        <v>457.29411764705884</v>
      </c>
      <c r="H40">
        <v>3</v>
      </c>
      <c r="I40">
        <v>480.41509433962267</v>
      </c>
      <c r="J40">
        <v>2.9</v>
      </c>
      <c r="K40">
        <v>494.64705882352939</v>
      </c>
      <c r="L40">
        <v>3.05</v>
      </c>
      <c r="M40">
        <v>534.6875</v>
      </c>
      <c r="N40">
        <v>2.6</v>
      </c>
      <c r="O40">
        <v>479.25</v>
      </c>
      <c r="P40">
        <v>2.85</v>
      </c>
      <c r="Q40">
        <v>502.69387755102042</v>
      </c>
      <c r="R40">
        <v>2.9249999999999998</v>
      </c>
      <c r="S40">
        <v>491.11764705882354</v>
      </c>
      <c r="T40">
        <v>0.8</v>
      </c>
      <c r="U40">
        <v>194.91666666666666</v>
      </c>
      <c r="V40">
        <v>1.25</v>
      </c>
      <c r="W40">
        <v>204</v>
      </c>
      <c r="X40">
        <v>0.9</v>
      </c>
      <c r="Y40">
        <v>273.84615384615387</v>
      </c>
      <c r="Z40">
        <v>0.98333333333333328</v>
      </c>
      <c r="AA40">
        <v>223.48780487804879</v>
      </c>
      <c r="AB40">
        <v>0.98333333333333328</v>
      </c>
      <c r="AC40">
        <v>223.48780487804879</v>
      </c>
      <c r="AD40">
        <v>2.2777777777777777</v>
      </c>
      <c r="AE40">
        <v>414.38461538461536</v>
      </c>
      <c r="BJ40">
        <v>2.2777777777777777</v>
      </c>
      <c r="BK40">
        <v>414.38461538461536</v>
      </c>
      <c r="BN40" t="s">
        <v>38</v>
      </c>
      <c r="BO40">
        <v>158.52941176470588</v>
      </c>
      <c r="BP40">
        <v>143.375</v>
      </c>
      <c r="BQ40">
        <v>176.1875</v>
      </c>
      <c r="BR40">
        <v>159.34693877551021</v>
      </c>
      <c r="BS40">
        <v>151.77777777777777</v>
      </c>
      <c r="BT40">
        <v>134</v>
      </c>
      <c r="BU40">
        <v>140.05882352941177</v>
      </c>
      <c r="BV40">
        <v>141.98113207547169</v>
      </c>
    </row>
    <row r="41" spans="1:74" x14ac:dyDescent="0.3">
      <c r="A41" s="2" t="s">
        <v>39</v>
      </c>
      <c r="B41">
        <v>2.5</v>
      </c>
      <c r="C41">
        <v>737.1875</v>
      </c>
      <c r="D41">
        <v>2.6842105263157894</v>
      </c>
      <c r="E41">
        <v>623.17647058823525</v>
      </c>
      <c r="F41">
        <v>2.35</v>
      </c>
      <c r="G41">
        <v>595.1875</v>
      </c>
      <c r="H41">
        <v>2.5084745762711864</v>
      </c>
      <c r="I41">
        <v>651.26530612244903</v>
      </c>
      <c r="J41">
        <v>2.85</v>
      </c>
      <c r="K41">
        <v>636.17647058823525</v>
      </c>
      <c r="L41">
        <v>2.1052631578947367</v>
      </c>
      <c r="M41">
        <v>609.14285714285711</v>
      </c>
      <c r="N41">
        <v>2.4</v>
      </c>
      <c r="O41">
        <v>558.625</v>
      </c>
      <c r="P41">
        <v>2.4576271186440679</v>
      </c>
      <c r="Q41">
        <v>601.72340425531911</v>
      </c>
      <c r="R41">
        <v>2.4830508474576272</v>
      </c>
      <c r="S41">
        <v>627.01041666666663</v>
      </c>
      <c r="T41">
        <v>0.75</v>
      </c>
      <c r="U41">
        <v>214.91666666666666</v>
      </c>
      <c r="V41">
        <v>0.89473684210526316</v>
      </c>
      <c r="W41">
        <v>224.07692307692307</v>
      </c>
      <c r="X41">
        <v>1</v>
      </c>
      <c r="Y41">
        <v>179.33333333333334</v>
      </c>
      <c r="Z41">
        <v>0.88135593220338981</v>
      </c>
      <c r="AA41">
        <v>202.7906976744186</v>
      </c>
      <c r="AB41">
        <v>0.88135593220338981</v>
      </c>
      <c r="AC41">
        <v>202.7906976744186</v>
      </c>
      <c r="AD41">
        <v>1.9491525423728813</v>
      </c>
      <c r="AE41">
        <v>495.77697841726621</v>
      </c>
      <c r="AH41">
        <v>0</v>
      </c>
      <c r="AL41">
        <v>0</v>
      </c>
      <c r="AP41">
        <v>2</v>
      </c>
      <c r="AQ41">
        <v>178</v>
      </c>
      <c r="AT41">
        <v>2</v>
      </c>
      <c r="AU41">
        <v>178</v>
      </c>
      <c r="AV41">
        <v>1</v>
      </c>
      <c r="AW41">
        <v>178</v>
      </c>
      <c r="AZ41">
        <v>0</v>
      </c>
      <c r="BD41">
        <v>0</v>
      </c>
      <c r="BF41">
        <v>0</v>
      </c>
      <c r="BH41">
        <v>0.66666666666666663</v>
      </c>
      <c r="BI41">
        <v>178</v>
      </c>
      <c r="BJ41">
        <v>1.9277777777777778</v>
      </c>
      <c r="BK41">
        <v>493.50714285714287</v>
      </c>
      <c r="BN41" t="s">
        <v>39</v>
      </c>
      <c r="BO41">
        <v>219.35294117647058</v>
      </c>
      <c r="BP41">
        <v>192.42857142857142</v>
      </c>
      <c r="BQ41">
        <v>200.1875</v>
      </c>
      <c r="BR41">
        <v>204.80851063829786</v>
      </c>
      <c r="BS41">
        <v>246.3125</v>
      </c>
      <c r="BT41">
        <v>214.64705882352942</v>
      </c>
      <c r="BU41">
        <v>235.875</v>
      </c>
      <c r="BV41">
        <v>231.91836734693877</v>
      </c>
    </row>
    <row r="42" spans="1:74" x14ac:dyDescent="0.3">
      <c r="A42" s="2" t="s">
        <v>40</v>
      </c>
      <c r="B42">
        <v>3.45</v>
      </c>
      <c r="C42">
        <v>1269.4117647058824</v>
      </c>
      <c r="D42">
        <v>2.75</v>
      </c>
      <c r="E42">
        <v>1341.1333333333334</v>
      </c>
      <c r="F42">
        <v>3.4</v>
      </c>
      <c r="G42">
        <v>1671.6428571428571</v>
      </c>
      <c r="H42">
        <v>3.2</v>
      </c>
      <c r="I42">
        <v>1415.2173913043478</v>
      </c>
      <c r="J42">
        <v>3.2</v>
      </c>
      <c r="K42">
        <v>1270.2352941176471</v>
      </c>
      <c r="L42">
        <v>3.45</v>
      </c>
      <c r="M42">
        <v>1352.4444444444443</v>
      </c>
      <c r="N42">
        <v>3.1</v>
      </c>
      <c r="O42">
        <v>1685.6923076923076</v>
      </c>
      <c r="P42">
        <v>3.25</v>
      </c>
      <c r="Q42">
        <v>1413.5833333333333</v>
      </c>
      <c r="R42">
        <v>3.2250000000000001</v>
      </c>
      <c r="S42">
        <v>1414.3829787234042</v>
      </c>
      <c r="T42">
        <v>1.6</v>
      </c>
      <c r="U42">
        <v>482.57894736842104</v>
      </c>
      <c r="V42">
        <v>1.75</v>
      </c>
      <c r="W42">
        <v>522.04999999999995</v>
      </c>
      <c r="X42">
        <v>1.7</v>
      </c>
      <c r="Y42">
        <v>538.55555555555554</v>
      </c>
      <c r="Z42">
        <v>1.6833333333333333</v>
      </c>
      <c r="AA42">
        <v>514.10526315789468</v>
      </c>
      <c r="AB42">
        <v>1.6833333333333333</v>
      </c>
      <c r="AC42">
        <v>514.10526315789468</v>
      </c>
      <c r="AD42">
        <v>2.7111111111111112</v>
      </c>
      <c r="AE42">
        <v>1074.5430463576158</v>
      </c>
      <c r="BJ42">
        <v>2.7111111111111112</v>
      </c>
      <c r="BK42">
        <v>1074.5430463576158</v>
      </c>
      <c r="BN42" t="s">
        <v>40</v>
      </c>
      <c r="BO42">
        <v>324.76470588235293</v>
      </c>
      <c r="BP42">
        <v>354.33333333333331</v>
      </c>
      <c r="BQ42">
        <v>352.76923076923077</v>
      </c>
      <c r="BR42">
        <v>343.4375</v>
      </c>
      <c r="BS42">
        <v>334.52941176470586</v>
      </c>
      <c r="BT42">
        <v>373.33333333333331</v>
      </c>
      <c r="BU42">
        <v>306.78571428571428</v>
      </c>
      <c r="BV42">
        <v>338.73913043478262</v>
      </c>
    </row>
    <row r="43" spans="1:74" x14ac:dyDescent="0.3">
      <c r="A43" s="2" t="s">
        <v>41</v>
      </c>
      <c r="B43">
        <v>3.6</v>
      </c>
      <c r="C43">
        <v>1103.8499999999999</v>
      </c>
      <c r="D43">
        <v>3.6</v>
      </c>
      <c r="E43">
        <v>1173.8421052631579</v>
      </c>
      <c r="F43">
        <v>3.95</v>
      </c>
      <c r="G43">
        <v>1160.3</v>
      </c>
      <c r="H43">
        <v>3.7166666666666668</v>
      </c>
      <c r="I43">
        <v>1145.5254237288136</v>
      </c>
      <c r="J43">
        <v>2.75</v>
      </c>
      <c r="K43">
        <v>897.42105263157896</v>
      </c>
      <c r="L43">
        <v>3.05</v>
      </c>
      <c r="M43">
        <v>1009.7222222222222</v>
      </c>
      <c r="N43">
        <v>2.75</v>
      </c>
      <c r="O43">
        <v>816.45</v>
      </c>
      <c r="P43">
        <v>2.85</v>
      </c>
      <c r="Q43">
        <v>904.47368421052636</v>
      </c>
      <c r="R43">
        <v>3.2833333333333332</v>
      </c>
      <c r="S43">
        <v>1027.0775862068965</v>
      </c>
      <c r="T43">
        <v>1.65</v>
      </c>
      <c r="U43">
        <v>391.8</v>
      </c>
      <c r="V43">
        <v>1.7</v>
      </c>
      <c r="W43">
        <v>465.10526315789474</v>
      </c>
      <c r="X43">
        <v>1.8</v>
      </c>
      <c r="Y43">
        <v>431.05</v>
      </c>
      <c r="Z43">
        <v>1.7166666666666666</v>
      </c>
      <c r="AA43">
        <v>428.71186440677968</v>
      </c>
      <c r="AB43">
        <v>1.7166666666666666</v>
      </c>
      <c r="AC43">
        <v>428.71186440677968</v>
      </c>
      <c r="AD43">
        <v>2.7611111111111111</v>
      </c>
      <c r="AE43">
        <v>825.34285714285716</v>
      </c>
      <c r="BJ43">
        <v>2.7611111111111111</v>
      </c>
      <c r="BK43">
        <v>825.34285714285716</v>
      </c>
      <c r="BN43" t="s">
        <v>41</v>
      </c>
      <c r="BO43">
        <v>340.21052631578948</v>
      </c>
      <c r="BP43">
        <v>249.11111111111111</v>
      </c>
      <c r="BQ43">
        <v>358</v>
      </c>
      <c r="BR43">
        <v>317.68421052631578</v>
      </c>
      <c r="BS43">
        <v>302.3</v>
      </c>
      <c r="BT43">
        <v>332.42105263157896</v>
      </c>
      <c r="BU43">
        <v>276.3</v>
      </c>
      <c r="BV43">
        <v>303.18644067796612</v>
      </c>
    </row>
    <row r="44" spans="1:74" x14ac:dyDescent="0.3">
      <c r="A44" s="2" t="s">
        <v>42</v>
      </c>
      <c r="B44">
        <v>4</v>
      </c>
      <c r="C44">
        <v>1389.1875</v>
      </c>
      <c r="D44">
        <v>3.5263157894736841</v>
      </c>
      <c r="E44">
        <v>1166.25</v>
      </c>
      <c r="F44">
        <v>4.2105263157894735</v>
      </c>
      <c r="G44">
        <v>1415.4</v>
      </c>
      <c r="H44">
        <v>3.9137931034482758</v>
      </c>
      <c r="I44">
        <v>1321.6595744680851</v>
      </c>
      <c r="J44">
        <v>2.85</v>
      </c>
      <c r="K44">
        <v>1350.1538461538462</v>
      </c>
      <c r="L44">
        <v>2.8421052631578947</v>
      </c>
      <c r="M44">
        <v>1187.6666666666667</v>
      </c>
      <c r="N44">
        <v>2.6842105263157894</v>
      </c>
      <c r="O44">
        <v>1380.75</v>
      </c>
      <c r="P44">
        <v>2.7931034482758621</v>
      </c>
      <c r="Q44">
        <v>1307.3783783783783</v>
      </c>
      <c r="R44">
        <v>3.353448275862069</v>
      </c>
      <c r="S44">
        <v>1315.3690476190477</v>
      </c>
      <c r="T44">
        <v>1.6</v>
      </c>
      <c r="U44">
        <v>514.8125</v>
      </c>
      <c r="V44">
        <v>1.8421052631578947</v>
      </c>
      <c r="W44">
        <v>541.52941176470586</v>
      </c>
      <c r="X44">
        <v>1.5263157894736843</v>
      </c>
      <c r="Y44">
        <v>504.35714285714283</v>
      </c>
      <c r="Z44">
        <v>1.6551724137931034</v>
      </c>
      <c r="AA44">
        <v>521.36170212765956</v>
      </c>
      <c r="AB44">
        <v>1.6551724137931034</v>
      </c>
      <c r="AC44">
        <v>521.36170212765956</v>
      </c>
      <c r="AD44">
        <v>2.7873563218390807</v>
      </c>
      <c r="AE44">
        <v>1030.4961832061069</v>
      </c>
      <c r="AH44">
        <v>0</v>
      </c>
      <c r="AJ44">
        <v>8</v>
      </c>
      <c r="AK44">
        <v>2310</v>
      </c>
      <c r="AL44">
        <v>4</v>
      </c>
      <c r="AM44">
        <v>2310</v>
      </c>
      <c r="AP44">
        <v>7</v>
      </c>
      <c r="AQ44">
        <v>2229</v>
      </c>
      <c r="AR44">
        <v>0</v>
      </c>
      <c r="AT44">
        <v>3.5</v>
      </c>
      <c r="AU44">
        <v>2229</v>
      </c>
      <c r="AV44">
        <v>3.75</v>
      </c>
      <c r="AW44">
        <v>2269.5</v>
      </c>
      <c r="AZ44">
        <v>1</v>
      </c>
      <c r="BA44">
        <v>233</v>
      </c>
      <c r="BB44">
        <v>2</v>
      </c>
      <c r="BC44">
        <v>543</v>
      </c>
      <c r="BD44">
        <v>1.5</v>
      </c>
      <c r="BE44">
        <v>388</v>
      </c>
      <c r="BF44">
        <v>1.5</v>
      </c>
      <c r="BG44">
        <v>388</v>
      </c>
      <c r="BH44">
        <v>3</v>
      </c>
      <c r="BI44">
        <v>1328.75</v>
      </c>
      <c r="BJ44">
        <v>2.7944444444444443</v>
      </c>
      <c r="BK44">
        <v>1039.3333333333333</v>
      </c>
      <c r="BN44" t="s">
        <v>42</v>
      </c>
      <c r="BO44">
        <v>298.15384615384613</v>
      </c>
      <c r="BP44">
        <v>330.08333333333331</v>
      </c>
      <c r="BQ44">
        <v>322.41666666666669</v>
      </c>
      <c r="BR44">
        <v>316.37837837837839</v>
      </c>
      <c r="BS44">
        <v>300.8125</v>
      </c>
      <c r="BT44">
        <v>299.125</v>
      </c>
      <c r="BU44">
        <v>294.53333333333336</v>
      </c>
      <c r="BV44">
        <v>298.2340425531915</v>
      </c>
    </row>
    <row r="45" spans="1:74" x14ac:dyDescent="0.3">
      <c r="A45" s="2" t="s">
        <v>43</v>
      </c>
      <c r="B45">
        <v>2.736842105263158</v>
      </c>
      <c r="C45">
        <v>647.55555555555554</v>
      </c>
      <c r="D45">
        <v>2.6</v>
      </c>
      <c r="E45">
        <v>622.42105263157896</v>
      </c>
      <c r="F45">
        <v>2.7</v>
      </c>
      <c r="G45">
        <v>692.23529411764707</v>
      </c>
      <c r="H45">
        <v>2.6779661016949152</v>
      </c>
      <c r="I45">
        <v>652.77777777777783</v>
      </c>
      <c r="J45">
        <v>3.1578947368421053</v>
      </c>
      <c r="K45">
        <v>778.88888888888891</v>
      </c>
      <c r="L45">
        <v>2.85</v>
      </c>
      <c r="M45">
        <v>630</v>
      </c>
      <c r="N45">
        <v>2.6</v>
      </c>
      <c r="O45">
        <v>585.29999999999995</v>
      </c>
      <c r="P45">
        <v>2.8644067796610169</v>
      </c>
      <c r="Q45">
        <v>661.33333333333337</v>
      </c>
      <c r="R45">
        <v>2.7711864406779663</v>
      </c>
      <c r="S45">
        <v>657.17117117117118</v>
      </c>
      <c r="T45">
        <v>1.4736842105263157</v>
      </c>
      <c r="U45">
        <v>366.2</v>
      </c>
      <c r="V45">
        <v>1.4</v>
      </c>
      <c r="W45">
        <v>330.33333333333331</v>
      </c>
      <c r="X45">
        <v>1.4</v>
      </c>
      <c r="Y45">
        <v>303.26315789473682</v>
      </c>
      <c r="Z45">
        <v>1.423728813559322</v>
      </c>
      <c r="AA45">
        <v>330.78846153846155</v>
      </c>
      <c r="AB45">
        <v>1.423728813559322</v>
      </c>
      <c r="AC45">
        <v>330.78846153846155</v>
      </c>
      <c r="AD45">
        <v>2.3220338983050848</v>
      </c>
      <c r="AE45">
        <v>553.04907975460128</v>
      </c>
      <c r="AF45">
        <v>4</v>
      </c>
      <c r="AG45">
        <v>1004</v>
      </c>
      <c r="AL45">
        <v>4</v>
      </c>
      <c r="AM45">
        <v>1004</v>
      </c>
      <c r="AN45">
        <v>2</v>
      </c>
      <c r="AO45">
        <v>480</v>
      </c>
      <c r="AT45">
        <v>2</v>
      </c>
      <c r="AU45">
        <v>480</v>
      </c>
      <c r="AV45">
        <v>3</v>
      </c>
      <c r="AW45">
        <v>742</v>
      </c>
      <c r="AX45">
        <v>2</v>
      </c>
      <c r="AY45">
        <v>390</v>
      </c>
      <c r="BD45">
        <v>2</v>
      </c>
      <c r="BE45">
        <v>390</v>
      </c>
      <c r="BF45">
        <v>2</v>
      </c>
      <c r="BG45">
        <v>390</v>
      </c>
      <c r="BH45">
        <v>2.6666666666666665</v>
      </c>
      <c r="BI45">
        <v>624.66666666666663</v>
      </c>
      <c r="BJ45">
        <v>2.3277777777777779</v>
      </c>
      <c r="BK45">
        <v>554.34337349397595</v>
      </c>
      <c r="BN45" t="s">
        <v>43</v>
      </c>
      <c r="BO45">
        <v>201.88888888888889</v>
      </c>
      <c r="BP45">
        <v>157.52631578947367</v>
      </c>
      <c r="BQ45">
        <v>214</v>
      </c>
      <c r="BR45">
        <v>191.35087719298247</v>
      </c>
      <c r="BS45">
        <v>233.94444444444446</v>
      </c>
      <c r="BT45">
        <v>215.42105263157896</v>
      </c>
      <c r="BU45">
        <v>202.35294117647058</v>
      </c>
      <c r="BV45">
        <v>217.4814814814815</v>
      </c>
    </row>
    <row r="46" spans="1:74" x14ac:dyDescent="0.3">
      <c r="A46" s="2" t="s">
        <v>44</v>
      </c>
      <c r="B46">
        <v>3.4</v>
      </c>
      <c r="C46">
        <v>1003.2222222222222</v>
      </c>
      <c r="D46">
        <v>3.45</v>
      </c>
      <c r="E46">
        <v>990.44444444444446</v>
      </c>
      <c r="F46">
        <v>3</v>
      </c>
      <c r="G46">
        <v>1117.7142857142858</v>
      </c>
      <c r="H46">
        <v>3.2833333333333332</v>
      </c>
      <c r="I46">
        <v>1030.68</v>
      </c>
      <c r="J46">
        <v>3.15</v>
      </c>
      <c r="K46">
        <v>1073.4000000000001</v>
      </c>
      <c r="L46">
        <v>3.2</v>
      </c>
      <c r="M46">
        <v>977.875</v>
      </c>
      <c r="N46">
        <v>3.75</v>
      </c>
      <c r="O46">
        <v>905.36842105263156</v>
      </c>
      <c r="P46">
        <v>3.3666666666666667</v>
      </c>
      <c r="Q46">
        <v>978.98</v>
      </c>
      <c r="R46">
        <v>3.3250000000000002</v>
      </c>
      <c r="S46">
        <v>1004.83</v>
      </c>
      <c r="T46">
        <v>0.85</v>
      </c>
      <c r="U46">
        <v>424.30769230769232</v>
      </c>
      <c r="V46">
        <v>0.85</v>
      </c>
      <c r="W46">
        <v>432.09090909090907</v>
      </c>
      <c r="X46">
        <v>1.1499999999999999</v>
      </c>
      <c r="Y46">
        <v>463.6</v>
      </c>
      <c r="Z46">
        <v>0.95</v>
      </c>
      <c r="AA46">
        <v>441.61538461538464</v>
      </c>
      <c r="AB46">
        <v>0.95</v>
      </c>
      <c r="AC46">
        <v>441.61538461538464</v>
      </c>
      <c r="AD46">
        <v>2.5333333333333332</v>
      </c>
      <c r="AE46">
        <v>846.80575539568349</v>
      </c>
      <c r="BJ46">
        <v>2.5333333333333332</v>
      </c>
      <c r="BK46">
        <v>846.80575539568349</v>
      </c>
      <c r="BN46" t="s">
        <v>44</v>
      </c>
      <c r="BO46">
        <v>279.60000000000002</v>
      </c>
      <c r="BP46">
        <v>248.8125</v>
      </c>
      <c r="BQ46">
        <v>225.47368421052633</v>
      </c>
      <c r="BR46">
        <v>249.18</v>
      </c>
      <c r="BS46">
        <v>266.5</v>
      </c>
      <c r="BT46">
        <v>289.77777777777777</v>
      </c>
      <c r="BU46">
        <v>284.14285714285717</v>
      </c>
      <c r="BV46">
        <v>279.82</v>
      </c>
    </row>
    <row r="47" spans="1:74" x14ac:dyDescent="0.3">
      <c r="A47" s="2" t="s">
        <v>45</v>
      </c>
      <c r="B47">
        <v>2.4</v>
      </c>
      <c r="C47">
        <v>863.58823529411768</v>
      </c>
      <c r="D47">
        <v>2.5</v>
      </c>
      <c r="E47">
        <v>916.1875</v>
      </c>
      <c r="F47">
        <v>3.3157894736842106</v>
      </c>
      <c r="G47">
        <v>1213.1333333333334</v>
      </c>
      <c r="H47">
        <v>2.7288135593220337</v>
      </c>
      <c r="I47">
        <v>990.35416666666663</v>
      </c>
      <c r="J47">
        <v>3.35</v>
      </c>
      <c r="K47">
        <v>1132.2941176470588</v>
      </c>
      <c r="L47">
        <v>3.45</v>
      </c>
      <c r="M47">
        <v>1100.3333333333333</v>
      </c>
      <c r="N47">
        <v>2.5263157894736841</v>
      </c>
      <c r="O47">
        <v>911.4666666666667</v>
      </c>
      <c r="P47">
        <v>3.1186440677966103</v>
      </c>
      <c r="Q47">
        <v>1054.54</v>
      </c>
      <c r="R47">
        <v>2.9237288135593222</v>
      </c>
      <c r="S47">
        <v>1023.1020408163265</v>
      </c>
      <c r="T47">
        <v>1.55</v>
      </c>
      <c r="U47">
        <v>408.6</v>
      </c>
      <c r="V47">
        <v>1.4</v>
      </c>
      <c r="W47">
        <v>397.36842105263156</v>
      </c>
      <c r="X47">
        <v>1.6842105263157894</v>
      </c>
      <c r="Y47">
        <v>517.5</v>
      </c>
      <c r="Z47">
        <v>1.5423728813559323</v>
      </c>
      <c r="AA47">
        <v>439.24561403508773</v>
      </c>
      <c r="AB47">
        <v>1.5423728813559323</v>
      </c>
      <c r="AC47">
        <v>439.24561403508773</v>
      </c>
      <c r="AD47">
        <v>2.463276836158192</v>
      </c>
      <c r="AE47">
        <v>808.39354838709676</v>
      </c>
      <c r="AJ47">
        <v>1</v>
      </c>
      <c r="AK47">
        <v>215</v>
      </c>
      <c r="AL47">
        <v>1</v>
      </c>
      <c r="AM47">
        <v>215</v>
      </c>
      <c r="AR47">
        <v>1</v>
      </c>
      <c r="AS47">
        <v>159</v>
      </c>
      <c r="AT47">
        <v>1</v>
      </c>
      <c r="AU47">
        <v>159</v>
      </c>
      <c r="AV47">
        <v>1</v>
      </c>
      <c r="AW47">
        <v>187</v>
      </c>
      <c r="BB47">
        <v>5</v>
      </c>
      <c r="BC47">
        <v>1079</v>
      </c>
      <c r="BD47">
        <v>5</v>
      </c>
      <c r="BE47">
        <v>1079</v>
      </c>
      <c r="BF47">
        <v>5</v>
      </c>
      <c r="BG47">
        <v>1079</v>
      </c>
      <c r="BH47">
        <v>2.3333333333333335</v>
      </c>
      <c r="BI47">
        <v>484.33333333333331</v>
      </c>
      <c r="BJ47">
        <v>2.4611111111111112</v>
      </c>
      <c r="BK47">
        <v>802.24050632911394</v>
      </c>
      <c r="BN47" t="s">
        <v>45</v>
      </c>
      <c r="BO47">
        <v>342</v>
      </c>
      <c r="BP47">
        <v>297.72222222222223</v>
      </c>
      <c r="BQ47">
        <v>340.93333333333334</v>
      </c>
      <c r="BR47">
        <v>325.74</v>
      </c>
      <c r="BS47">
        <v>302.11764705882354</v>
      </c>
      <c r="BT47">
        <v>268.3125</v>
      </c>
      <c r="BU47">
        <v>286.60000000000002</v>
      </c>
      <c r="BV47">
        <v>286</v>
      </c>
    </row>
    <row r="48" spans="1:74" x14ac:dyDescent="0.3">
      <c r="A48" s="2" t="s">
        <v>46</v>
      </c>
      <c r="B48">
        <v>3.5</v>
      </c>
      <c r="C48">
        <v>995</v>
      </c>
      <c r="D48">
        <v>3.05</v>
      </c>
      <c r="E48">
        <v>917.17647058823525</v>
      </c>
      <c r="F48">
        <v>2.8</v>
      </c>
      <c r="G48">
        <v>797.57894736842104</v>
      </c>
      <c r="H48">
        <v>3.1166666666666667</v>
      </c>
      <c r="I48">
        <v>902.74545454545455</v>
      </c>
      <c r="J48">
        <v>3</v>
      </c>
      <c r="K48">
        <v>871.55555555555554</v>
      </c>
      <c r="L48">
        <v>3.4</v>
      </c>
      <c r="M48">
        <v>1071.7647058823529</v>
      </c>
      <c r="N48">
        <v>3.35</v>
      </c>
      <c r="O48">
        <v>1198.125</v>
      </c>
      <c r="P48">
        <v>3.25</v>
      </c>
      <c r="Q48">
        <v>1040.7450980392157</v>
      </c>
      <c r="R48">
        <v>3.1833333333333331</v>
      </c>
      <c r="S48">
        <v>969.14150943396226</v>
      </c>
      <c r="T48">
        <v>1.75</v>
      </c>
      <c r="U48">
        <v>547.44444444444446</v>
      </c>
      <c r="V48">
        <v>1.55</v>
      </c>
      <c r="W48">
        <v>457.47058823529414</v>
      </c>
      <c r="X48">
        <v>1.8</v>
      </c>
      <c r="Y48">
        <v>449.22222222222223</v>
      </c>
      <c r="Z48">
        <v>1.7</v>
      </c>
      <c r="AA48">
        <v>485.22641509433964</v>
      </c>
      <c r="AB48">
        <v>1.7</v>
      </c>
      <c r="AC48">
        <v>485.22641509433964</v>
      </c>
      <c r="AD48">
        <v>2.6888888888888891</v>
      </c>
      <c r="AE48">
        <v>807.8364779874214</v>
      </c>
      <c r="BJ48">
        <v>2.6888888888888891</v>
      </c>
      <c r="BK48">
        <v>807.8364779874214</v>
      </c>
      <c r="BN48" t="s">
        <v>46</v>
      </c>
      <c r="BO48">
        <v>291.44444444444446</v>
      </c>
      <c r="BP48">
        <v>277.76470588235293</v>
      </c>
      <c r="BQ48">
        <v>290.1875</v>
      </c>
      <c r="BR48">
        <v>286.49019607843138</v>
      </c>
      <c r="BS48">
        <v>283</v>
      </c>
      <c r="BT48">
        <v>259.35294117647061</v>
      </c>
      <c r="BU48">
        <v>261.4736842105263</v>
      </c>
      <c r="BV48">
        <v>268.25454545454545</v>
      </c>
    </row>
    <row r="49" spans="1:74" x14ac:dyDescent="0.3">
      <c r="A49" s="2" t="s">
        <v>47</v>
      </c>
      <c r="B49">
        <v>2.7</v>
      </c>
      <c r="C49">
        <v>949.4</v>
      </c>
      <c r="D49">
        <v>3.1</v>
      </c>
      <c r="E49">
        <v>760.63157894736844</v>
      </c>
      <c r="F49">
        <v>2.4500000000000002</v>
      </c>
      <c r="G49">
        <v>724.375</v>
      </c>
      <c r="H49">
        <v>2.75</v>
      </c>
      <c r="I49">
        <v>805.66</v>
      </c>
      <c r="J49">
        <v>2.75</v>
      </c>
      <c r="K49">
        <v>805.29411764705878</v>
      </c>
      <c r="L49">
        <v>3.4</v>
      </c>
      <c r="M49">
        <v>1099.9375</v>
      </c>
      <c r="N49">
        <v>2.5499999999999998</v>
      </c>
      <c r="O49">
        <v>902.92307692307691</v>
      </c>
      <c r="P49">
        <v>2.9</v>
      </c>
      <c r="Q49">
        <v>935.36956521739125</v>
      </c>
      <c r="R49">
        <v>2.8250000000000002</v>
      </c>
      <c r="S49">
        <v>867.8125</v>
      </c>
      <c r="T49">
        <v>0.9</v>
      </c>
      <c r="U49">
        <v>220.42857142857142</v>
      </c>
      <c r="V49">
        <v>1.65</v>
      </c>
      <c r="W49">
        <v>301.11111111111109</v>
      </c>
      <c r="X49">
        <v>1.35</v>
      </c>
      <c r="Y49">
        <v>264.27777777777777</v>
      </c>
      <c r="Z49">
        <v>1.3</v>
      </c>
      <c r="AA49">
        <v>265.26</v>
      </c>
      <c r="AB49">
        <v>1.3</v>
      </c>
      <c r="AC49">
        <v>265.26</v>
      </c>
      <c r="AD49">
        <v>2.3166666666666669</v>
      </c>
      <c r="AE49">
        <v>661.45890410958907</v>
      </c>
      <c r="BJ49">
        <v>2.3166666666666669</v>
      </c>
      <c r="BK49">
        <v>661.45890410958907</v>
      </c>
      <c r="BN49" t="s">
        <v>47</v>
      </c>
      <c r="BO49">
        <v>184.76470588235293</v>
      </c>
      <c r="BP49">
        <v>220.25</v>
      </c>
      <c r="BQ49">
        <v>277.46153846153845</v>
      </c>
      <c r="BR49">
        <v>223.30434782608697</v>
      </c>
      <c r="BS49">
        <v>240.06666666666666</v>
      </c>
      <c r="BT49">
        <v>230.63157894736841</v>
      </c>
      <c r="BU49">
        <v>192.375</v>
      </c>
      <c r="BV49">
        <v>221.22</v>
      </c>
    </row>
    <row r="50" spans="1:74" x14ac:dyDescent="0.3">
      <c r="A50" s="2" t="s">
        <v>48</v>
      </c>
      <c r="B50">
        <v>3.75</v>
      </c>
      <c r="C50">
        <v>1120.2941176470588</v>
      </c>
      <c r="D50">
        <v>3.736842105263158</v>
      </c>
      <c r="E50">
        <v>1214.7058823529412</v>
      </c>
      <c r="F50">
        <v>4.75</v>
      </c>
      <c r="G50">
        <v>1391.9473684210527</v>
      </c>
      <c r="H50">
        <v>4.0847457627118642</v>
      </c>
      <c r="I50">
        <v>1247.9622641509434</v>
      </c>
      <c r="J50">
        <v>4.3</v>
      </c>
      <c r="K50">
        <v>1294.1666666666667</v>
      </c>
      <c r="L50">
        <v>4.0526315789473681</v>
      </c>
      <c r="M50">
        <v>1191.9411764705883</v>
      </c>
      <c r="N50">
        <v>2.95</v>
      </c>
      <c r="O50">
        <v>1110.5714285714287</v>
      </c>
      <c r="P50">
        <v>3.7627118644067798</v>
      </c>
      <c r="Q50">
        <v>1206.2448979591836</v>
      </c>
      <c r="R50">
        <v>3.9237288135593222</v>
      </c>
      <c r="S50">
        <v>1227.9215686274511</v>
      </c>
      <c r="T50">
        <v>2.75</v>
      </c>
      <c r="U50">
        <v>738.35</v>
      </c>
      <c r="V50">
        <v>2.6315789473684212</v>
      </c>
      <c r="W50">
        <v>703.9473684210526</v>
      </c>
      <c r="X50">
        <v>2.2999999999999998</v>
      </c>
      <c r="Y50">
        <v>616.15</v>
      </c>
      <c r="Z50">
        <v>2.5593220338983049</v>
      </c>
      <c r="AA50">
        <v>685.84745762711862</v>
      </c>
      <c r="AB50">
        <v>2.5593220338983049</v>
      </c>
      <c r="AC50">
        <v>685.84745762711862</v>
      </c>
      <c r="AD50">
        <v>3.4689265536723162</v>
      </c>
      <c r="AE50">
        <v>1029.2732919254659</v>
      </c>
      <c r="AH50">
        <v>6</v>
      </c>
      <c r="AI50">
        <v>1638</v>
      </c>
      <c r="AL50">
        <v>6</v>
      </c>
      <c r="AM50">
        <v>1638</v>
      </c>
      <c r="AP50">
        <v>2</v>
      </c>
      <c r="AQ50">
        <v>515</v>
      </c>
      <c r="AT50">
        <v>2</v>
      </c>
      <c r="AU50">
        <v>515</v>
      </c>
      <c r="AV50">
        <v>4</v>
      </c>
      <c r="AW50">
        <v>1076.5</v>
      </c>
      <c r="AZ50">
        <v>1</v>
      </c>
      <c r="BA50">
        <v>394</v>
      </c>
      <c r="BD50">
        <v>1</v>
      </c>
      <c r="BE50">
        <v>394</v>
      </c>
      <c r="BF50">
        <v>1</v>
      </c>
      <c r="BG50">
        <v>394</v>
      </c>
      <c r="BH50">
        <v>3</v>
      </c>
      <c r="BI50">
        <v>849</v>
      </c>
      <c r="BJ50">
        <v>3.4611111111111112</v>
      </c>
      <c r="BK50">
        <v>1025.9756097560976</v>
      </c>
      <c r="BN50" t="s">
        <v>48</v>
      </c>
      <c r="BO50">
        <v>246.44444444444446</v>
      </c>
      <c r="BP50">
        <v>257.05882352941177</v>
      </c>
      <c r="BQ50">
        <v>298.92857142857144</v>
      </c>
      <c r="BR50">
        <v>265.12244897959181</v>
      </c>
      <c r="BS50">
        <v>281.23529411764707</v>
      </c>
      <c r="BT50">
        <v>307.88235294117646</v>
      </c>
      <c r="BU50">
        <v>313.15789473684208</v>
      </c>
      <c r="BV50">
        <v>301.22641509433964</v>
      </c>
    </row>
    <row r="51" spans="1:74" x14ac:dyDescent="0.3">
      <c r="A51" s="2" t="s">
        <v>49</v>
      </c>
      <c r="B51">
        <v>3.3</v>
      </c>
      <c r="C51">
        <v>1039.1500000000001</v>
      </c>
      <c r="D51">
        <v>3.65</v>
      </c>
      <c r="E51">
        <v>1218.4736842105262</v>
      </c>
      <c r="F51">
        <v>3.1</v>
      </c>
      <c r="G51">
        <v>984.35</v>
      </c>
      <c r="H51">
        <v>3.35</v>
      </c>
      <c r="I51">
        <v>1078.3220338983051</v>
      </c>
      <c r="J51">
        <v>3.25</v>
      </c>
      <c r="K51">
        <v>1066.0526315789473</v>
      </c>
      <c r="L51">
        <v>2.4500000000000002</v>
      </c>
      <c r="M51">
        <v>821.05555555555554</v>
      </c>
      <c r="N51">
        <v>3.4</v>
      </c>
      <c r="O51">
        <v>1110.421052631579</v>
      </c>
      <c r="P51">
        <v>3.0333333333333332</v>
      </c>
      <c r="Q51">
        <v>1002.3571428571429</v>
      </c>
      <c r="R51">
        <v>3.1916666666666669</v>
      </c>
      <c r="S51">
        <v>1041.3304347826088</v>
      </c>
      <c r="T51">
        <v>1.45</v>
      </c>
      <c r="U51">
        <v>423.5</v>
      </c>
      <c r="V51">
        <v>1.5</v>
      </c>
      <c r="W51">
        <v>431.3</v>
      </c>
      <c r="X51">
        <v>1.55</v>
      </c>
      <c r="Y51">
        <v>444.5</v>
      </c>
      <c r="Z51">
        <v>1.5</v>
      </c>
      <c r="AA51">
        <v>433.1</v>
      </c>
      <c r="AB51">
        <v>1.5</v>
      </c>
      <c r="AC51">
        <v>433.1</v>
      </c>
      <c r="AD51">
        <v>2.6277777777777778</v>
      </c>
      <c r="AE51">
        <v>832.79428571428571</v>
      </c>
      <c r="BJ51">
        <v>2.6277777777777778</v>
      </c>
      <c r="BK51">
        <v>832.79428571428571</v>
      </c>
      <c r="BN51" t="s">
        <v>49</v>
      </c>
      <c r="BO51">
        <v>313.89473684210526</v>
      </c>
      <c r="BP51">
        <v>319.22222222222223</v>
      </c>
      <c r="BQ51">
        <v>340.15789473684208</v>
      </c>
      <c r="BR51">
        <v>324.51785714285717</v>
      </c>
      <c r="BS51">
        <v>347.45</v>
      </c>
      <c r="BT51">
        <v>320.5263157894737</v>
      </c>
      <c r="BU51">
        <v>348.35</v>
      </c>
      <c r="BV51">
        <v>339.08474576271186</v>
      </c>
    </row>
    <row r="52" spans="1:74" x14ac:dyDescent="0.3">
      <c r="A52" s="2" t="s">
        <v>50</v>
      </c>
      <c r="B52">
        <v>3.05</v>
      </c>
      <c r="C52">
        <v>1313</v>
      </c>
      <c r="D52">
        <v>3.95</v>
      </c>
      <c r="E52">
        <v>1740.0833333333333</v>
      </c>
      <c r="F52">
        <v>3.45</v>
      </c>
      <c r="G52">
        <v>1243.7142857142858</v>
      </c>
      <c r="H52">
        <v>3.4833333333333334</v>
      </c>
      <c r="I52">
        <v>1419.5384615384614</v>
      </c>
      <c r="J52">
        <v>3.95</v>
      </c>
      <c r="K52">
        <v>1303.9411764705883</v>
      </c>
      <c r="L52">
        <v>3.5</v>
      </c>
      <c r="M52">
        <v>1465.2142857142858</v>
      </c>
      <c r="N52">
        <v>3.9</v>
      </c>
      <c r="O52">
        <v>1160.8235294117646</v>
      </c>
      <c r="P52">
        <v>3.7833333333333332</v>
      </c>
      <c r="Q52">
        <v>1300.2916666666667</v>
      </c>
      <c r="R52">
        <v>3.6333333333333333</v>
      </c>
      <c r="S52">
        <v>1353.7471264367816</v>
      </c>
      <c r="T52">
        <v>1.35</v>
      </c>
      <c r="U52">
        <v>454.4375</v>
      </c>
      <c r="V52">
        <v>1.05</v>
      </c>
      <c r="W52">
        <v>365.0625</v>
      </c>
      <c r="X52">
        <v>1.25</v>
      </c>
      <c r="Y52">
        <v>395.25</v>
      </c>
      <c r="Z52">
        <v>1.2166666666666666</v>
      </c>
      <c r="AA52">
        <v>404.91666666666669</v>
      </c>
      <c r="AB52">
        <v>1.2166666666666666</v>
      </c>
      <c r="AC52">
        <v>404.91666666666669</v>
      </c>
      <c r="AD52">
        <v>2.8277777777777779</v>
      </c>
      <c r="AE52">
        <v>1016.3851851851852</v>
      </c>
      <c r="BJ52">
        <v>2.8277777777777779</v>
      </c>
      <c r="BK52">
        <v>1016.3851851851852</v>
      </c>
      <c r="BN52" t="s">
        <v>50</v>
      </c>
      <c r="BO52">
        <v>239.41176470588235</v>
      </c>
      <c r="BP52">
        <v>307.57142857142856</v>
      </c>
      <c r="BQ52">
        <v>258.11764705882354</v>
      </c>
      <c r="BR52">
        <v>265.91666666666669</v>
      </c>
      <c r="BS52">
        <v>282.76923076923077</v>
      </c>
      <c r="BT52">
        <v>297.75</v>
      </c>
      <c r="BU52">
        <v>254.42857142857142</v>
      </c>
      <c r="BV52">
        <v>277.20512820512823</v>
      </c>
    </row>
    <row r="53" spans="1:74" x14ac:dyDescent="0.3">
      <c r="A53" s="2" t="s">
        <v>51</v>
      </c>
      <c r="B53">
        <v>3.9</v>
      </c>
      <c r="C53">
        <v>1113.1052631578948</v>
      </c>
      <c r="D53">
        <v>3.6</v>
      </c>
      <c r="E53">
        <v>980.55</v>
      </c>
      <c r="F53">
        <v>3.7894736842105261</v>
      </c>
      <c r="G53">
        <v>1038.5263157894738</v>
      </c>
      <c r="H53">
        <v>3.7627118644067798</v>
      </c>
      <c r="I53">
        <v>1042.9655172413793</v>
      </c>
      <c r="J53">
        <v>3.75</v>
      </c>
      <c r="K53">
        <v>1045.9000000000001</v>
      </c>
      <c r="L53">
        <v>3.85</v>
      </c>
      <c r="M53">
        <v>1152.3</v>
      </c>
      <c r="N53">
        <v>3.7894736842105261</v>
      </c>
      <c r="O53">
        <v>1148.2222222222222</v>
      </c>
      <c r="P53">
        <v>3.7966101694915255</v>
      </c>
      <c r="Q53">
        <v>1114.344827586207</v>
      </c>
      <c r="R53">
        <v>3.7796610169491527</v>
      </c>
      <c r="S53">
        <v>1078.655172413793</v>
      </c>
      <c r="T53">
        <v>1.7</v>
      </c>
      <c r="U53">
        <v>440.5</v>
      </c>
      <c r="V53">
        <v>1.8</v>
      </c>
      <c r="W53">
        <v>476.31578947368422</v>
      </c>
      <c r="X53">
        <v>1.8421052631578947</v>
      </c>
      <c r="Y53">
        <v>452.89473684210526</v>
      </c>
      <c r="Z53">
        <v>1.7796610169491525</v>
      </c>
      <c r="AA53">
        <v>456.29310344827587</v>
      </c>
      <c r="AB53">
        <v>1.7796610169491525</v>
      </c>
      <c r="AC53">
        <v>456.29310344827587</v>
      </c>
      <c r="AD53">
        <v>3.1129943502824857</v>
      </c>
      <c r="AE53">
        <v>871.20114942528733</v>
      </c>
      <c r="AJ53">
        <v>5</v>
      </c>
      <c r="AK53">
        <v>1283</v>
      </c>
      <c r="AL53">
        <v>5</v>
      </c>
      <c r="AM53">
        <v>1283</v>
      </c>
      <c r="AR53">
        <v>3</v>
      </c>
      <c r="AS53">
        <v>497</v>
      </c>
      <c r="AT53">
        <v>3</v>
      </c>
      <c r="AU53">
        <v>497</v>
      </c>
      <c r="AV53">
        <v>4</v>
      </c>
      <c r="AW53">
        <v>890</v>
      </c>
      <c r="BB53">
        <v>1</v>
      </c>
      <c r="BC53">
        <v>383</v>
      </c>
      <c r="BD53">
        <v>1</v>
      </c>
      <c r="BE53">
        <v>383</v>
      </c>
      <c r="BF53">
        <v>1</v>
      </c>
      <c r="BG53">
        <v>383</v>
      </c>
      <c r="BH53">
        <v>3</v>
      </c>
      <c r="BI53">
        <v>721</v>
      </c>
      <c r="BJ53">
        <v>3.1111111111111112</v>
      </c>
      <c r="BK53">
        <v>868.65536723163837</v>
      </c>
      <c r="BN53" t="s">
        <v>51</v>
      </c>
      <c r="BO53">
        <v>310.55</v>
      </c>
      <c r="BP53">
        <v>295.55</v>
      </c>
      <c r="BQ53">
        <v>278.61111111111109</v>
      </c>
      <c r="BR53">
        <v>295.4655172413793</v>
      </c>
      <c r="BS53">
        <v>271.10526315789474</v>
      </c>
      <c r="BT53">
        <v>258.2</v>
      </c>
      <c r="BU53">
        <v>275.42105263157896</v>
      </c>
      <c r="BV53">
        <v>268.06896551724139</v>
      </c>
    </row>
    <row r="54" spans="1:74" x14ac:dyDescent="0.3">
      <c r="A54" s="2" t="s">
        <v>52</v>
      </c>
      <c r="B54">
        <v>3.6</v>
      </c>
      <c r="C54">
        <v>1285.3888888888889</v>
      </c>
      <c r="D54">
        <v>4</v>
      </c>
      <c r="E54">
        <v>1198.0526315789473</v>
      </c>
      <c r="F54">
        <v>3</v>
      </c>
      <c r="G54">
        <v>1017.4444444444445</v>
      </c>
      <c r="H54">
        <v>3.5333333333333332</v>
      </c>
      <c r="I54">
        <v>1167.5272727272727</v>
      </c>
      <c r="J54">
        <v>3.75</v>
      </c>
      <c r="K54">
        <v>1043.578947368421</v>
      </c>
      <c r="L54">
        <v>3.6</v>
      </c>
      <c r="M54">
        <v>1151.8333333333333</v>
      </c>
      <c r="N54">
        <v>4.1500000000000004</v>
      </c>
      <c r="O54">
        <v>1292.9473684210527</v>
      </c>
      <c r="P54">
        <v>3.8333333333333335</v>
      </c>
      <c r="Q54">
        <v>1162.9821428571429</v>
      </c>
      <c r="R54">
        <v>3.6833333333333331</v>
      </c>
      <c r="S54">
        <v>1165.2342342342342</v>
      </c>
      <c r="T54">
        <v>1.75</v>
      </c>
      <c r="U54">
        <v>485.15789473684208</v>
      </c>
      <c r="V54">
        <v>1.85</v>
      </c>
      <c r="W54">
        <v>542.57894736842104</v>
      </c>
      <c r="X54">
        <v>1.6</v>
      </c>
      <c r="Y54">
        <v>426.31578947368422</v>
      </c>
      <c r="Z54">
        <v>1.7333333333333334</v>
      </c>
      <c r="AA54">
        <v>484.68421052631578</v>
      </c>
      <c r="AB54">
        <v>1.7333333333333334</v>
      </c>
      <c r="AC54">
        <v>484.68421052631578</v>
      </c>
      <c r="AD54">
        <v>3.0333333333333332</v>
      </c>
      <c r="AE54">
        <v>934.33333333333337</v>
      </c>
      <c r="BJ54">
        <v>3.0333333333333332</v>
      </c>
      <c r="BK54">
        <v>934.33333333333337</v>
      </c>
      <c r="BN54" t="s">
        <v>52</v>
      </c>
      <c r="BO54">
        <v>284.73684210526318</v>
      </c>
      <c r="BP54">
        <v>269.33333333333331</v>
      </c>
      <c r="BQ54">
        <v>342.84210526315792</v>
      </c>
      <c r="BR54">
        <v>299.5</v>
      </c>
      <c r="BS54">
        <v>320.44444444444446</v>
      </c>
      <c r="BT54">
        <v>330.26315789473682</v>
      </c>
      <c r="BU54">
        <v>297.88888888888891</v>
      </c>
      <c r="BV54">
        <v>316.45454545454544</v>
      </c>
    </row>
    <row r="55" spans="1:74" x14ac:dyDescent="0.3">
      <c r="A55" s="2" t="s">
        <v>53</v>
      </c>
      <c r="B55">
        <v>2.95</v>
      </c>
      <c r="C55">
        <v>2035</v>
      </c>
      <c r="D55">
        <v>2.75</v>
      </c>
      <c r="E55">
        <v>1715.3</v>
      </c>
      <c r="F55">
        <v>3.2</v>
      </c>
      <c r="G55">
        <v>1810.1666666666667</v>
      </c>
      <c r="H55">
        <v>2.9666666666666668</v>
      </c>
      <c r="I55">
        <v>1850.78125</v>
      </c>
      <c r="J55">
        <v>3.2</v>
      </c>
      <c r="K55">
        <v>1702.1666666666667</v>
      </c>
      <c r="L55">
        <v>3.45</v>
      </c>
      <c r="M55">
        <v>1695.6923076923076</v>
      </c>
      <c r="N55">
        <v>3</v>
      </c>
      <c r="O55">
        <v>1874.090909090909</v>
      </c>
      <c r="P55">
        <v>3.2166666666666668</v>
      </c>
      <c r="Q55">
        <v>1752.3611111111111</v>
      </c>
      <c r="R55">
        <v>3.0916666666666668</v>
      </c>
      <c r="S55">
        <v>1798.6764705882354</v>
      </c>
      <c r="T55">
        <v>1.35</v>
      </c>
      <c r="U55">
        <v>397.11764705882354</v>
      </c>
      <c r="V55">
        <v>1.35</v>
      </c>
      <c r="W55">
        <v>405.27777777777777</v>
      </c>
      <c r="X55">
        <v>1.5</v>
      </c>
      <c r="Y55">
        <v>475.63157894736844</v>
      </c>
      <c r="Z55">
        <v>1.4</v>
      </c>
      <c r="AA55">
        <v>427.46296296296299</v>
      </c>
      <c r="AB55">
        <v>1.4</v>
      </c>
      <c r="AC55">
        <v>427.46296296296299</v>
      </c>
      <c r="AD55">
        <v>2.5277777777777777</v>
      </c>
      <c r="AE55">
        <v>1191.7459016393443</v>
      </c>
      <c r="BJ55">
        <v>2.5277777777777777</v>
      </c>
      <c r="BK55">
        <v>1191.7459016393443</v>
      </c>
      <c r="BN55" t="s">
        <v>53</v>
      </c>
      <c r="BO55">
        <v>290</v>
      </c>
      <c r="BP55">
        <v>278.76923076923077</v>
      </c>
      <c r="BQ55">
        <v>338.54545454545456</v>
      </c>
      <c r="BR55">
        <v>300.77777777777777</v>
      </c>
      <c r="BS55">
        <v>365.8</v>
      </c>
      <c r="BT55">
        <v>312.5</v>
      </c>
      <c r="BU55">
        <v>342</v>
      </c>
      <c r="BV55">
        <v>340.21875</v>
      </c>
    </row>
    <row r="56" spans="1:74" x14ac:dyDescent="0.3">
      <c r="A56" s="2" t="s">
        <v>54</v>
      </c>
      <c r="B56">
        <v>3.9</v>
      </c>
      <c r="C56">
        <v>1178.5</v>
      </c>
      <c r="D56">
        <v>4.05</v>
      </c>
      <c r="E56">
        <v>1214.7368421052631</v>
      </c>
      <c r="F56">
        <v>2.8</v>
      </c>
      <c r="G56">
        <v>830.84210526315792</v>
      </c>
      <c r="H56">
        <v>3.5833333333333335</v>
      </c>
      <c r="I56">
        <v>1076.4827586206898</v>
      </c>
      <c r="J56">
        <v>2.85</v>
      </c>
      <c r="K56">
        <v>888.55555555555554</v>
      </c>
      <c r="L56">
        <v>2.8</v>
      </c>
      <c r="M56">
        <v>902.70588235294122</v>
      </c>
      <c r="N56">
        <v>3.9</v>
      </c>
      <c r="O56">
        <v>1215.5999999999999</v>
      </c>
      <c r="P56">
        <v>3.1833333333333331</v>
      </c>
      <c r="Q56">
        <v>1011.8545454545455</v>
      </c>
      <c r="R56">
        <v>3.3833333333333333</v>
      </c>
      <c r="S56">
        <v>1045.0265486725664</v>
      </c>
      <c r="T56">
        <v>1.5</v>
      </c>
      <c r="U56">
        <v>410</v>
      </c>
      <c r="V56">
        <v>1.8</v>
      </c>
      <c r="W56">
        <v>467</v>
      </c>
      <c r="X56">
        <v>1.5</v>
      </c>
      <c r="Y56">
        <v>442.61111111111109</v>
      </c>
      <c r="Z56">
        <v>1.6</v>
      </c>
      <c r="AA56">
        <v>440.36363636363637</v>
      </c>
      <c r="AB56">
        <v>1.6</v>
      </c>
      <c r="AC56">
        <v>440.36363636363637</v>
      </c>
      <c r="AD56">
        <v>2.7888888888888888</v>
      </c>
      <c r="AE56">
        <v>847.07142857142856</v>
      </c>
      <c r="BJ56">
        <v>2.7888888888888888</v>
      </c>
      <c r="BK56">
        <v>847.07142857142856</v>
      </c>
      <c r="BN56" t="s">
        <v>54</v>
      </c>
      <c r="BO56">
        <v>256.44444444444446</v>
      </c>
      <c r="BP56">
        <v>268.41176470588238</v>
      </c>
      <c r="BQ56">
        <v>290.95</v>
      </c>
      <c r="BR56">
        <v>272.69090909090909</v>
      </c>
      <c r="BS56">
        <v>279.3</v>
      </c>
      <c r="BT56">
        <v>283.10526315789474</v>
      </c>
      <c r="BU56">
        <v>262.10526315789474</v>
      </c>
      <c r="BV56">
        <v>274.91379310344826</v>
      </c>
    </row>
    <row r="57" spans="1:74" x14ac:dyDescent="0.3">
      <c r="A57" s="2" t="s">
        <v>55</v>
      </c>
      <c r="B57">
        <v>2.2999999999999998</v>
      </c>
      <c r="C57">
        <v>1284.7</v>
      </c>
      <c r="D57">
        <v>2.6</v>
      </c>
      <c r="E57">
        <v>1118.2307692307693</v>
      </c>
      <c r="F57">
        <v>2.35</v>
      </c>
      <c r="G57">
        <v>1085</v>
      </c>
      <c r="H57">
        <v>2.4166666666666665</v>
      </c>
      <c r="I57">
        <v>1156.4411764705883</v>
      </c>
      <c r="J57">
        <v>1.95</v>
      </c>
      <c r="K57">
        <v>1109.8</v>
      </c>
      <c r="L57">
        <v>1.65</v>
      </c>
      <c r="M57">
        <v>860.2</v>
      </c>
      <c r="N57">
        <v>1.65</v>
      </c>
      <c r="O57">
        <v>945.8</v>
      </c>
      <c r="P57">
        <v>1.75</v>
      </c>
      <c r="Q57">
        <v>971.93333333333328</v>
      </c>
      <c r="R57">
        <v>2.0833333333333335</v>
      </c>
      <c r="S57">
        <v>1069.953125</v>
      </c>
      <c r="T57">
        <v>0.2</v>
      </c>
      <c r="U57">
        <v>132.5</v>
      </c>
      <c r="V57">
        <v>0.15</v>
      </c>
      <c r="W57">
        <v>348</v>
      </c>
      <c r="X57">
        <v>0.1</v>
      </c>
      <c r="Y57">
        <v>216.5</v>
      </c>
      <c r="Z57">
        <v>0.15</v>
      </c>
      <c r="AA57">
        <v>223</v>
      </c>
      <c r="AB57">
        <v>0.15</v>
      </c>
      <c r="AC57">
        <v>223</v>
      </c>
      <c r="AD57">
        <v>1.4388888888888889</v>
      </c>
      <c r="AE57">
        <v>965.53424657534242</v>
      </c>
      <c r="BJ57">
        <v>1.4388888888888889</v>
      </c>
      <c r="BK57">
        <v>965.53424657534242</v>
      </c>
      <c r="BN57" t="s">
        <v>55</v>
      </c>
      <c r="BO57">
        <v>268.5</v>
      </c>
      <c r="BP57">
        <v>308.7</v>
      </c>
      <c r="BQ57">
        <v>332.3</v>
      </c>
      <c r="BR57">
        <v>303.16666666666669</v>
      </c>
      <c r="BS57">
        <v>322.8</v>
      </c>
      <c r="BT57">
        <v>274</v>
      </c>
      <c r="BU57">
        <v>269.36363636363637</v>
      </c>
      <c r="BV57">
        <v>286.85294117647061</v>
      </c>
    </row>
    <row r="58" spans="1:74" x14ac:dyDescent="0.3">
      <c r="A58" s="4" t="s">
        <v>56</v>
      </c>
      <c r="BN58" t="s">
        <v>56</v>
      </c>
    </row>
    <row r="59" spans="1:74" x14ac:dyDescent="0.3">
      <c r="A59" s="2" t="s">
        <v>57</v>
      </c>
      <c r="B59">
        <v>2.7333333333333334</v>
      </c>
      <c r="C59">
        <v>775.23076923076928</v>
      </c>
      <c r="D59">
        <v>2.7777777777777777</v>
      </c>
      <c r="E59">
        <v>998.15384615384619</v>
      </c>
      <c r="F59">
        <v>2.0625</v>
      </c>
      <c r="G59">
        <v>812.1</v>
      </c>
      <c r="H59">
        <v>2.5306122448979593</v>
      </c>
      <c r="I59">
        <v>865.97222222222217</v>
      </c>
      <c r="J59">
        <v>2.5333333333333332</v>
      </c>
      <c r="K59">
        <v>761.58333333333337</v>
      </c>
      <c r="L59">
        <v>2.4444444444444446</v>
      </c>
      <c r="M59">
        <v>885.15384615384619</v>
      </c>
      <c r="N59">
        <v>2.125</v>
      </c>
      <c r="O59">
        <v>721.63636363636363</v>
      </c>
      <c r="P59">
        <v>2.3673469387755102</v>
      </c>
      <c r="Q59">
        <v>794</v>
      </c>
      <c r="R59">
        <v>2.4489795918367347</v>
      </c>
      <c r="S59">
        <v>829.98611111111109</v>
      </c>
      <c r="T59">
        <v>1.4666666666666666</v>
      </c>
      <c r="U59">
        <v>404.28571428571428</v>
      </c>
      <c r="V59">
        <v>1.7222222222222223</v>
      </c>
      <c r="W59">
        <v>502.375</v>
      </c>
      <c r="X59">
        <v>1.9375</v>
      </c>
      <c r="Y59">
        <v>541</v>
      </c>
      <c r="Z59">
        <v>1.7142857142857142</v>
      </c>
      <c r="AA59">
        <v>484.73333333333335</v>
      </c>
      <c r="AB59">
        <v>1.7142857142857142</v>
      </c>
      <c r="AC59">
        <v>484.73333333333335</v>
      </c>
      <c r="AD59">
        <v>2.204081632653061</v>
      </c>
      <c r="AE59">
        <v>697.19658119658118</v>
      </c>
      <c r="AF59">
        <v>2.6</v>
      </c>
      <c r="AG59">
        <v>925.5</v>
      </c>
      <c r="AH59">
        <v>1</v>
      </c>
      <c r="AI59">
        <v>662</v>
      </c>
      <c r="AJ59">
        <v>2.5</v>
      </c>
      <c r="AK59">
        <v>548.5</v>
      </c>
      <c r="AL59">
        <v>2.2727272727272729</v>
      </c>
      <c r="AM59">
        <v>728.66666666666663</v>
      </c>
      <c r="AN59">
        <v>3.6</v>
      </c>
      <c r="AO59">
        <v>814.4</v>
      </c>
      <c r="AP59">
        <v>2.5</v>
      </c>
      <c r="AQ59">
        <v>989</v>
      </c>
      <c r="AR59">
        <v>3.75</v>
      </c>
      <c r="AS59">
        <v>857.75</v>
      </c>
      <c r="AT59">
        <v>3.4545454545454546</v>
      </c>
      <c r="AU59">
        <v>849.2</v>
      </c>
      <c r="AV59">
        <v>2.8636363636363638</v>
      </c>
      <c r="AW59">
        <v>792.10526315789468</v>
      </c>
      <c r="AX59">
        <v>1.4</v>
      </c>
      <c r="AY59">
        <v>1203.5</v>
      </c>
      <c r="AZ59">
        <v>1.5</v>
      </c>
      <c r="BA59">
        <v>278</v>
      </c>
      <c r="BB59">
        <v>2.5</v>
      </c>
      <c r="BC59">
        <v>1146.3333333333333</v>
      </c>
      <c r="BD59">
        <v>1.8181818181818181</v>
      </c>
      <c r="BE59">
        <v>914.57142857142856</v>
      </c>
      <c r="BF59">
        <v>1.8181818181818181</v>
      </c>
      <c r="BG59">
        <v>914.57142857142856</v>
      </c>
      <c r="BH59">
        <v>2.5151515151515151</v>
      </c>
      <c r="BI59">
        <v>825.07692307692309</v>
      </c>
      <c r="BJ59">
        <v>2.2611111111111111</v>
      </c>
      <c r="BK59">
        <v>720.44755244755243</v>
      </c>
      <c r="BN59" t="s">
        <v>57</v>
      </c>
      <c r="BO59">
        <v>250</v>
      </c>
      <c r="BP59">
        <v>312.46153846153845</v>
      </c>
      <c r="BQ59">
        <v>251.63636363636363</v>
      </c>
      <c r="BR59">
        <v>273.05555555555554</v>
      </c>
      <c r="BS59">
        <v>278.92307692307691</v>
      </c>
      <c r="BT59">
        <v>265.53846153846155</v>
      </c>
      <c r="BU59">
        <v>255.1</v>
      </c>
      <c r="BV59">
        <v>267.47222222222223</v>
      </c>
    </row>
    <row r="60" spans="1:74" x14ac:dyDescent="0.3">
      <c r="A60" s="2" t="s">
        <v>58</v>
      </c>
      <c r="B60">
        <v>3.3</v>
      </c>
      <c r="C60">
        <v>1262.0625</v>
      </c>
      <c r="D60">
        <v>2.85</v>
      </c>
      <c r="E60">
        <v>1207.2666666666667</v>
      </c>
      <c r="F60">
        <v>3.2</v>
      </c>
      <c r="G60">
        <v>1041.5882352941176</v>
      </c>
      <c r="H60">
        <v>3.1166666666666667</v>
      </c>
      <c r="I60">
        <v>1166.8541666666667</v>
      </c>
      <c r="J60">
        <v>3.1</v>
      </c>
      <c r="K60">
        <v>1211.2</v>
      </c>
      <c r="L60">
        <v>3.2</v>
      </c>
      <c r="M60">
        <v>1240.625</v>
      </c>
      <c r="N60">
        <v>3.45</v>
      </c>
      <c r="O60">
        <v>1198.8823529411766</v>
      </c>
      <c r="P60">
        <v>3.25</v>
      </c>
      <c r="Q60">
        <v>1216.6458333333333</v>
      </c>
      <c r="R60">
        <v>3.1833333333333331</v>
      </c>
      <c r="S60">
        <v>1191.75</v>
      </c>
      <c r="T60">
        <v>1.8</v>
      </c>
      <c r="U60">
        <v>520.83333333333337</v>
      </c>
      <c r="V60">
        <v>1.75</v>
      </c>
      <c r="W60">
        <v>442.21052631578948</v>
      </c>
      <c r="X60">
        <v>1.85</v>
      </c>
      <c r="Y60">
        <v>500</v>
      </c>
      <c r="Z60">
        <v>1.8</v>
      </c>
      <c r="AA60">
        <v>487.08928571428572</v>
      </c>
      <c r="AB60">
        <v>1.8</v>
      </c>
      <c r="AC60">
        <v>487.08928571428572</v>
      </c>
      <c r="AD60">
        <v>2.7222222222222223</v>
      </c>
      <c r="AE60">
        <v>932.13815789473688</v>
      </c>
      <c r="BJ60">
        <v>2.7222222222222223</v>
      </c>
      <c r="BK60">
        <v>932.13815789473688</v>
      </c>
      <c r="BN60" t="s">
        <v>58</v>
      </c>
      <c r="BO60">
        <v>332.86666666666667</v>
      </c>
      <c r="BP60">
        <v>306.3125</v>
      </c>
      <c r="BQ60">
        <v>280.23529411764707</v>
      </c>
      <c r="BR60">
        <v>305.375</v>
      </c>
      <c r="BS60">
        <v>295.3125</v>
      </c>
      <c r="BT60">
        <v>332.66666666666669</v>
      </c>
      <c r="BU60">
        <v>288.88235294117646</v>
      </c>
      <c r="BV60">
        <v>304.70833333333331</v>
      </c>
    </row>
    <row r="61" spans="1:74" x14ac:dyDescent="0.3">
      <c r="A61" s="2" t="s">
        <v>59</v>
      </c>
      <c r="B61">
        <v>3.6</v>
      </c>
      <c r="C61">
        <v>1109.0526315789473</v>
      </c>
      <c r="D61">
        <v>3.65</v>
      </c>
      <c r="E61">
        <v>1047.1500000000001</v>
      </c>
      <c r="F61">
        <v>3.1578947368421053</v>
      </c>
      <c r="G61">
        <v>818.57894736842104</v>
      </c>
      <c r="H61">
        <v>3.4745762711864407</v>
      </c>
      <c r="I61">
        <v>992.55172413793105</v>
      </c>
      <c r="J61">
        <v>3.35</v>
      </c>
      <c r="K61">
        <v>996.47368421052636</v>
      </c>
      <c r="L61">
        <v>3.4</v>
      </c>
      <c r="M61">
        <v>1019.05</v>
      </c>
      <c r="N61">
        <v>3.9473684210526314</v>
      </c>
      <c r="O61">
        <v>1188</v>
      </c>
      <c r="P61">
        <v>3.5593220338983049</v>
      </c>
      <c r="Q61">
        <v>1067</v>
      </c>
      <c r="R61">
        <v>3.5169491525423728</v>
      </c>
      <c r="S61">
        <v>1029.7758620689656</v>
      </c>
      <c r="T61">
        <v>1.3</v>
      </c>
      <c r="U61">
        <v>407.66666666666669</v>
      </c>
      <c r="V61">
        <v>1.5</v>
      </c>
      <c r="W61">
        <v>409.8</v>
      </c>
      <c r="X61">
        <v>1.736842105263158</v>
      </c>
      <c r="Y61">
        <v>452.84210526315792</v>
      </c>
      <c r="Z61">
        <v>1.5084745762711864</v>
      </c>
      <c r="AA61">
        <v>423.4736842105263</v>
      </c>
      <c r="AB61">
        <v>1.5084745762711864</v>
      </c>
      <c r="AC61">
        <v>423.4736842105263</v>
      </c>
      <c r="AD61">
        <v>2.847457627118644</v>
      </c>
      <c r="AE61">
        <v>830.01156069364163</v>
      </c>
      <c r="AJ61">
        <v>9</v>
      </c>
      <c r="AK61">
        <v>1952</v>
      </c>
      <c r="AL61">
        <v>9</v>
      </c>
      <c r="AM61">
        <v>1952</v>
      </c>
      <c r="AR61">
        <v>0</v>
      </c>
      <c r="AT61">
        <v>0</v>
      </c>
      <c r="AV61">
        <v>4.5</v>
      </c>
      <c r="AW61">
        <v>1952</v>
      </c>
      <c r="BB61">
        <v>2</v>
      </c>
      <c r="BC61">
        <v>338</v>
      </c>
      <c r="BD61">
        <v>2</v>
      </c>
      <c r="BE61">
        <v>338</v>
      </c>
      <c r="BF61">
        <v>2</v>
      </c>
      <c r="BG61">
        <v>338</v>
      </c>
      <c r="BH61">
        <v>3.6666666666666665</v>
      </c>
      <c r="BI61">
        <v>1145</v>
      </c>
      <c r="BJ61">
        <v>2.8611111111111112</v>
      </c>
      <c r="BK61">
        <v>833.61142857142852</v>
      </c>
      <c r="BN61" t="s">
        <v>59</v>
      </c>
      <c r="BO61">
        <v>265.15789473684208</v>
      </c>
      <c r="BP61">
        <v>333.35</v>
      </c>
      <c r="BQ61">
        <v>311.89473684210526</v>
      </c>
      <c r="BR61">
        <v>303.98275862068965</v>
      </c>
      <c r="BS61">
        <v>303.78947368421052</v>
      </c>
      <c r="BT61">
        <v>314.75</v>
      </c>
      <c r="BU61">
        <v>243.15789473684211</v>
      </c>
      <c r="BV61">
        <v>287.70689655172413</v>
      </c>
    </row>
    <row r="62" spans="1:74" x14ac:dyDescent="0.3">
      <c r="A62" s="2" t="s">
        <v>60</v>
      </c>
      <c r="B62">
        <v>3.6</v>
      </c>
      <c r="C62">
        <v>1018.6315789473684</v>
      </c>
      <c r="D62">
        <v>3.8</v>
      </c>
      <c r="E62">
        <v>1220.8823529411766</v>
      </c>
      <c r="F62">
        <v>3.3</v>
      </c>
      <c r="G62">
        <v>1264.9333333333334</v>
      </c>
      <c r="H62">
        <v>3.5666666666666669</v>
      </c>
      <c r="I62">
        <v>1158.4901960784314</v>
      </c>
      <c r="J62">
        <v>3.9</v>
      </c>
      <c r="K62">
        <v>1136.1666666666667</v>
      </c>
      <c r="L62">
        <v>3.9</v>
      </c>
      <c r="M62">
        <v>1064.0526315789473</v>
      </c>
      <c r="N62">
        <v>4.0999999999999996</v>
      </c>
      <c r="O62">
        <v>1172.6315789473683</v>
      </c>
      <c r="P62">
        <v>3.9666666666666668</v>
      </c>
      <c r="Q62">
        <v>1124.0714285714287</v>
      </c>
      <c r="R62">
        <v>3.7666666666666666</v>
      </c>
      <c r="S62">
        <v>1140.4766355140187</v>
      </c>
      <c r="T62">
        <v>1.65</v>
      </c>
      <c r="U62">
        <v>504.8235294117647</v>
      </c>
      <c r="V62">
        <v>1.8</v>
      </c>
      <c r="W62">
        <v>486.84210526315792</v>
      </c>
      <c r="X62">
        <v>1.75</v>
      </c>
      <c r="Y62">
        <v>540.21052631578948</v>
      </c>
      <c r="Z62">
        <v>1.7333333333333334</v>
      </c>
      <c r="AA62">
        <v>510.83636363636361</v>
      </c>
      <c r="AB62">
        <v>1.7333333333333334</v>
      </c>
      <c r="AC62">
        <v>510.83636363636361</v>
      </c>
      <c r="AD62">
        <v>3.088888888888889</v>
      </c>
      <c r="AE62">
        <v>926.70987654320993</v>
      </c>
      <c r="BJ62">
        <v>3.088888888888889</v>
      </c>
      <c r="BK62">
        <v>926.70987654320993</v>
      </c>
      <c r="BN62" t="s">
        <v>60</v>
      </c>
      <c r="BO62">
        <v>274.44444444444446</v>
      </c>
      <c r="BP62">
        <v>278.05263157894734</v>
      </c>
      <c r="BQ62">
        <v>285.05263157894734</v>
      </c>
      <c r="BR62">
        <v>279.26785714285717</v>
      </c>
      <c r="BS62">
        <v>287.4736842105263</v>
      </c>
      <c r="BT62">
        <v>310.58823529411762</v>
      </c>
      <c r="BU62">
        <v>346.86666666666667</v>
      </c>
      <c r="BV62">
        <v>312.64705882352939</v>
      </c>
    </row>
    <row r="63" spans="1:74" x14ac:dyDescent="0.3">
      <c r="A63" s="2" t="s">
        <v>61</v>
      </c>
      <c r="B63">
        <v>4.05</v>
      </c>
      <c r="C63">
        <v>964.8</v>
      </c>
      <c r="D63">
        <v>4.5</v>
      </c>
      <c r="E63">
        <v>1010.3</v>
      </c>
      <c r="F63">
        <v>4.5999999999999996</v>
      </c>
      <c r="G63">
        <v>1093.8947368421052</v>
      </c>
      <c r="H63">
        <v>4.3833333333333337</v>
      </c>
      <c r="I63">
        <v>1021.7966101694915</v>
      </c>
      <c r="J63">
        <v>2.75</v>
      </c>
      <c r="K63">
        <v>838.0625</v>
      </c>
      <c r="L63">
        <v>3.15</v>
      </c>
      <c r="M63">
        <v>689.77777777777783</v>
      </c>
      <c r="N63">
        <v>3.45</v>
      </c>
      <c r="O63">
        <v>923.55555555555554</v>
      </c>
      <c r="P63">
        <v>3.1166666666666667</v>
      </c>
      <c r="Q63">
        <v>816.32692307692309</v>
      </c>
      <c r="R63">
        <v>3.75</v>
      </c>
      <c r="S63">
        <v>925.54054054054052</v>
      </c>
      <c r="T63">
        <v>1.95</v>
      </c>
      <c r="U63">
        <v>434.1</v>
      </c>
      <c r="V63">
        <v>2.2999999999999998</v>
      </c>
      <c r="W63">
        <v>489.6</v>
      </c>
      <c r="X63">
        <v>2.25</v>
      </c>
      <c r="Y63">
        <v>449.65</v>
      </c>
      <c r="Z63">
        <v>2.1666666666666665</v>
      </c>
      <c r="AA63">
        <v>457.78333333333336</v>
      </c>
      <c r="AB63">
        <v>2.1666666666666665</v>
      </c>
      <c r="AC63">
        <v>457.78333333333336</v>
      </c>
      <c r="AD63">
        <v>3.2222222222222223</v>
      </c>
      <c r="AE63">
        <v>761.41520467836256</v>
      </c>
      <c r="BJ63">
        <v>3.2222222222222223</v>
      </c>
      <c r="BK63">
        <v>761.41520467836256</v>
      </c>
      <c r="BN63" t="s">
        <v>61</v>
      </c>
      <c r="BO63">
        <v>264.6875</v>
      </c>
      <c r="BP63">
        <v>231.44444444444446</v>
      </c>
      <c r="BQ63">
        <v>231</v>
      </c>
      <c r="BR63">
        <v>241.51923076923077</v>
      </c>
      <c r="BS63">
        <v>226.75</v>
      </c>
      <c r="BT63">
        <v>233.05</v>
      </c>
      <c r="BU63">
        <v>208.26315789473685</v>
      </c>
      <c r="BV63">
        <v>222.93220338983051</v>
      </c>
    </row>
    <row r="64" spans="1:74" x14ac:dyDescent="0.3">
      <c r="A64" s="2" t="s">
        <v>62</v>
      </c>
      <c r="B64">
        <v>3.15</v>
      </c>
      <c r="C64">
        <v>828.26666666666665</v>
      </c>
      <c r="D64">
        <v>3.1</v>
      </c>
      <c r="E64">
        <v>898.625</v>
      </c>
      <c r="F64">
        <v>2.1</v>
      </c>
      <c r="G64">
        <v>658.13333333333333</v>
      </c>
      <c r="H64">
        <v>2.7833333333333332</v>
      </c>
      <c r="I64">
        <v>797.26086956521738</v>
      </c>
      <c r="J64">
        <v>2.95</v>
      </c>
      <c r="K64">
        <v>743</v>
      </c>
      <c r="L64">
        <v>2.5499999999999998</v>
      </c>
      <c r="M64">
        <v>611.3125</v>
      </c>
      <c r="N64">
        <v>3.1</v>
      </c>
      <c r="O64">
        <v>1016.5</v>
      </c>
      <c r="P64">
        <v>2.8666666666666667</v>
      </c>
      <c r="Q64">
        <v>778.14285714285711</v>
      </c>
      <c r="R64">
        <v>2.8250000000000002</v>
      </c>
      <c r="S64">
        <v>787.4</v>
      </c>
      <c r="T64">
        <v>2.25</v>
      </c>
      <c r="U64">
        <v>571.76470588235293</v>
      </c>
      <c r="V64">
        <v>1.45</v>
      </c>
      <c r="W64">
        <v>441.46666666666664</v>
      </c>
      <c r="X64">
        <v>1.6</v>
      </c>
      <c r="Y64">
        <v>422.35294117647061</v>
      </c>
      <c r="Z64">
        <v>1.7666666666666666</v>
      </c>
      <c r="AA64">
        <v>480.0408163265306</v>
      </c>
      <c r="AB64">
        <v>1.7666666666666666</v>
      </c>
      <c r="AC64">
        <v>480.0408163265306</v>
      </c>
      <c r="AD64">
        <v>2.4722222222222223</v>
      </c>
      <c r="AE64">
        <v>682.8125</v>
      </c>
      <c r="BJ64">
        <v>2.4722222222222223</v>
      </c>
      <c r="BK64">
        <v>682.8125</v>
      </c>
      <c r="BN64" t="s">
        <v>62</v>
      </c>
      <c r="BO64">
        <v>189.89473684210526</v>
      </c>
      <c r="BP64">
        <v>216.25</v>
      </c>
      <c r="BQ64">
        <v>251.28571428571428</v>
      </c>
      <c r="BR64">
        <v>216.0408163265306</v>
      </c>
      <c r="BS64">
        <v>156.33333333333334</v>
      </c>
      <c r="BT64">
        <v>222.9375</v>
      </c>
      <c r="BU64">
        <v>237.13333333333333</v>
      </c>
      <c r="BV64">
        <v>205.84782608695653</v>
      </c>
    </row>
    <row r="65" spans="1:74" x14ac:dyDescent="0.3">
      <c r="A65" s="2" t="s">
        <v>63</v>
      </c>
      <c r="B65">
        <v>3.5</v>
      </c>
      <c r="C65">
        <v>1253.6666666666667</v>
      </c>
      <c r="D65">
        <v>3.45</v>
      </c>
      <c r="E65">
        <v>1253.4705882352941</v>
      </c>
      <c r="F65">
        <v>3.4</v>
      </c>
      <c r="G65">
        <v>1124.6500000000001</v>
      </c>
      <c r="H65">
        <v>3.45</v>
      </c>
      <c r="I65">
        <v>1206.6909090909091</v>
      </c>
      <c r="J65">
        <v>3.4</v>
      </c>
      <c r="K65">
        <v>1256.1666666666667</v>
      </c>
      <c r="L65">
        <v>3.45</v>
      </c>
      <c r="M65">
        <v>1185.6842105263158</v>
      </c>
      <c r="N65">
        <v>3.5</v>
      </c>
      <c r="O65">
        <v>1085.0999999999999</v>
      </c>
      <c r="P65">
        <v>3.45</v>
      </c>
      <c r="Q65">
        <v>1172.6491228070176</v>
      </c>
      <c r="R65">
        <v>3.45</v>
      </c>
      <c r="S65">
        <v>1189.3660714285713</v>
      </c>
      <c r="T65">
        <v>1.7</v>
      </c>
      <c r="U65">
        <v>500.6</v>
      </c>
      <c r="V65">
        <v>1.6</v>
      </c>
      <c r="W65">
        <v>460.95</v>
      </c>
      <c r="X65">
        <v>1.8</v>
      </c>
      <c r="Y65">
        <v>484.45</v>
      </c>
      <c r="Z65">
        <v>1.7</v>
      </c>
      <c r="AA65">
        <v>482</v>
      </c>
      <c r="AB65">
        <v>1.7</v>
      </c>
      <c r="AC65">
        <v>482</v>
      </c>
      <c r="AD65">
        <v>2.8666666666666667</v>
      </c>
      <c r="AE65">
        <v>942.6104651162791</v>
      </c>
      <c r="BJ65">
        <v>2.8666666666666667</v>
      </c>
      <c r="BK65">
        <v>942.6104651162791</v>
      </c>
      <c r="BN65" t="s">
        <v>63</v>
      </c>
      <c r="BO65">
        <v>353.16666666666669</v>
      </c>
      <c r="BP65">
        <v>350.15789473684208</v>
      </c>
      <c r="BQ65">
        <v>353.8</v>
      </c>
      <c r="BR65">
        <v>352.38596491228071</v>
      </c>
      <c r="BS65">
        <v>360</v>
      </c>
      <c r="BT65">
        <v>339.76470588235293</v>
      </c>
      <c r="BU65">
        <v>370.7</v>
      </c>
      <c r="BV65">
        <v>357.63636363636363</v>
      </c>
    </row>
    <row r="66" spans="1:74" x14ac:dyDescent="0.3">
      <c r="A66" s="2" t="s">
        <v>64</v>
      </c>
      <c r="B66">
        <v>3.6</v>
      </c>
      <c r="C66">
        <v>865.84210526315792</v>
      </c>
      <c r="D66">
        <v>2.65</v>
      </c>
      <c r="E66">
        <v>632.52631578947364</v>
      </c>
      <c r="F66">
        <v>3.3</v>
      </c>
      <c r="G66">
        <v>1015.7333333333333</v>
      </c>
      <c r="H66">
        <v>3.1833333333333331</v>
      </c>
      <c r="I66">
        <v>824.62264150943395</v>
      </c>
      <c r="J66">
        <v>3</v>
      </c>
      <c r="K66">
        <v>704.17647058823525</v>
      </c>
      <c r="L66">
        <v>3.15</v>
      </c>
      <c r="M66">
        <v>760.42105263157896</v>
      </c>
      <c r="N66">
        <v>2.65</v>
      </c>
      <c r="O66">
        <v>879.07142857142856</v>
      </c>
      <c r="P66">
        <v>2.9333333333333331</v>
      </c>
      <c r="Q66">
        <v>774.52</v>
      </c>
      <c r="R66">
        <v>3.0583333333333331</v>
      </c>
      <c r="S66">
        <v>800.30097087378635</v>
      </c>
      <c r="T66">
        <v>1.1499999999999999</v>
      </c>
      <c r="U66">
        <v>269.64705882352939</v>
      </c>
      <c r="V66">
        <v>1.1499999999999999</v>
      </c>
      <c r="W66">
        <v>287.1764705882353</v>
      </c>
      <c r="X66">
        <v>0.9</v>
      </c>
      <c r="Y66">
        <v>263.625</v>
      </c>
      <c r="Z66">
        <v>1.0666666666666667</v>
      </c>
      <c r="AA66">
        <v>273.68</v>
      </c>
      <c r="AB66">
        <v>1.0666666666666667</v>
      </c>
      <c r="AC66">
        <v>273.68</v>
      </c>
      <c r="AD66">
        <v>2.3944444444444444</v>
      </c>
      <c r="AE66">
        <v>628.20261437908493</v>
      </c>
      <c r="BJ66">
        <v>2.3944444444444444</v>
      </c>
      <c r="BK66">
        <v>628.20261437908493</v>
      </c>
      <c r="BN66" t="s">
        <v>64</v>
      </c>
      <c r="BO66">
        <v>207.35294117647058</v>
      </c>
      <c r="BP66">
        <v>205.94736842105263</v>
      </c>
      <c r="BQ66">
        <v>260.57142857142856</v>
      </c>
      <c r="BR66">
        <v>221.72</v>
      </c>
      <c r="BS66">
        <v>232.73684210526315</v>
      </c>
      <c r="BT66">
        <v>242.05263157894737</v>
      </c>
      <c r="BU66">
        <v>240.2</v>
      </c>
      <c r="BV66">
        <v>238.18867924528303</v>
      </c>
    </row>
    <row r="67" spans="1:74" x14ac:dyDescent="0.3">
      <c r="A67" s="2" t="s">
        <v>65</v>
      </c>
      <c r="B67">
        <v>1.05</v>
      </c>
      <c r="C67">
        <v>922.8</v>
      </c>
      <c r="D67">
        <v>1.1499999999999999</v>
      </c>
      <c r="E67">
        <v>973</v>
      </c>
      <c r="F67">
        <v>1</v>
      </c>
      <c r="G67">
        <v>938.4</v>
      </c>
      <c r="H67">
        <v>1.0666666666666667</v>
      </c>
      <c r="I67">
        <v>946.5</v>
      </c>
      <c r="J67">
        <v>1.85</v>
      </c>
      <c r="K67">
        <v>1198.5</v>
      </c>
      <c r="L67">
        <v>1.25</v>
      </c>
      <c r="M67">
        <v>842.5</v>
      </c>
      <c r="N67">
        <v>0.5</v>
      </c>
      <c r="O67">
        <v>428</v>
      </c>
      <c r="P67">
        <v>1.2</v>
      </c>
      <c r="Q67">
        <v>883.31578947368416</v>
      </c>
      <c r="R67">
        <v>1.1333333333333333</v>
      </c>
      <c r="S67">
        <v>912.2</v>
      </c>
      <c r="T67">
        <v>1</v>
      </c>
      <c r="U67">
        <v>393.44444444444446</v>
      </c>
      <c r="V67">
        <v>0.8</v>
      </c>
      <c r="W67">
        <v>497.875</v>
      </c>
      <c r="X67">
        <v>0.4</v>
      </c>
      <c r="Y67">
        <v>441.5</v>
      </c>
      <c r="Z67">
        <v>0.73333333333333328</v>
      </c>
      <c r="AA67">
        <v>442.38095238095241</v>
      </c>
      <c r="AB67">
        <v>0.73333333333333328</v>
      </c>
      <c r="AC67">
        <v>442.38095238095241</v>
      </c>
      <c r="AD67">
        <v>1</v>
      </c>
      <c r="AE67">
        <v>736.01785714285711</v>
      </c>
      <c r="BJ67">
        <v>1</v>
      </c>
      <c r="BK67">
        <v>736.01785714285711</v>
      </c>
      <c r="BN67" t="s">
        <v>65</v>
      </c>
      <c r="BO67">
        <v>225.125</v>
      </c>
      <c r="BP67">
        <v>175.5</v>
      </c>
      <c r="BQ67">
        <v>222.4</v>
      </c>
      <c r="BR67">
        <v>208.73684210526315</v>
      </c>
      <c r="BS67">
        <v>224</v>
      </c>
      <c r="BT67">
        <v>234.83333333333334</v>
      </c>
      <c r="BU67">
        <v>182.6</v>
      </c>
      <c r="BV67">
        <v>215.125</v>
      </c>
    </row>
    <row r="68" spans="1:74" x14ac:dyDescent="0.3">
      <c r="A68" s="2" t="s">
        <v>66</v>
      </c>
      <c r="B68">
        <v>2.15</v>
      </c>
      <c r="C68">
        <v>533.05882352941171</v>
      </c>
      <c r="D68">
        <v>2.25</v>
      </c>
      <c r="E68">
        <v>557.3125</v>
      </c>
      <c r="F68">
        <v>2.5499999999999998</v>
      </c>
      <c r="G68">
        <v>565.72222222222217</v>
      </c>
      <c r="H68">
        <v>2.3166666666666669</v>
      </c>
      <c r="I68">
        <v>552.1960784313726</v>
      </c>
      <c r="J68">
        <v>2.95</v>
      </c>
      <c r="K68">
        <v>659.95</v>
      </c>
      <c r="L68">
        <v>2.75</v>
      </c>
      <c r="M68">
        <v>749.4666666666667</v>
      </c>
      <c r="N68">
        <v>2.6</v>
      </c>
      <c r="O68">
        <v>522.16666666666663</v>
      </c>
      <c r="P68">
        <v>2.7666666666666666</v>
      </c>
      <c r="Q68">
        <v>638.4905660377359</v>
      </c>
      <c r="R68">
        <v>2.5416666666666665</v>
      </c>
      <c r="S68">
        <v>596.17307692307691</v>
      </c>
      <c r="T68">
        <v>1.05</v>
      </c>
      <c r="U68">
        <v>419.41666666666669</v>
      </c>
      <c r="V68">
        <v>1</v>
      </c>
      <c r="W68">
        <v>331.41666666666669</v>
      </c>
      <c r="X68">
        <v>0.95</v>
      </c>
      <c r="Y68">
        <v>298.28571428571428</v>
      </c>
      <c r="Z68">
        <v>1</v>
      </c>
      <c r="AA68">
        <v>347</v>
      </c>
      <c r="AB68">
        <v>1</v>
      </c>
      <c r="AC68">
        <v>347</v>
      </c>
      <c r="AD68">
        <v>2.0277777777777777</v>
      </c>
      <c r="AE68">
        <v>529.49295774647885</v>
      </c>
      <c r="BJ68">
        <v>2.0277777777777777</v>
      </c>
      <c r="BK68">
        <v>529.49295774647885</v>
      </c>
      <c r="BN68" t="s">
        <v>66</v>
      </c>
      <c r="BO68">
        <v>210.45</v>
      </c>
      <c r="BP68">
        <v>225.2</v>
      </c>
      <c r="BQ68">
        <v>172.33333333333334</v>
      </c>
      <c r="BR68">
        <v>201.67924528301887</v>
      </c>
      <c r="BS68">
        <v>203</v>
      </c>
      <c r="BT68">
        <v>175.3125</v>
      </c>
      <c r="BU68">
        <v>198.33333333333334</v>
      </c>
      <c r="BV68">
        <v>192.66666666666666</v>
      </c>
    </row>
    <row r="69" spans="1:74" x14ac:dyDescent="0.3">
      <c r="A69" s="2" t="s">
        <v>67</v>
      </c>
      <c r="B69">
        <v>2.15</v>
      </c>
      <c r="C69">
        <v>624.79999999999995</v>
      </c>
      <c r="D69">
        <v>1.9</v>
      </c>
      <c r="E69">
        <v>594</v>
      </c>
      <c r="F69">
        <v>2.75</v>
      </c>
      <c r="G69">
        <v>635.94117647058829</v>
      </c>
      <c r="H69">
        <v>2.2666666666666666</v>
      </c>
      <c r="I69">
        <v>620.11111111111109</v>
      </c>
      <c r="J69">
        <v>1.75</v>
      </c>
      <c r="K69">
        <v>535</v>
      </c>
      <c r="L69">
        <v>2.6</v>
      </c>
      <c r="M69">
        <v>561.11764705882354</v>
      </c>
      <c r="N69">
        <v>1.55</v>
      </c>
      <c r="O69">
        <v>564.58333333333337</v>
      </c>
      <c r="P69">
        <v>1.9666666666666666</v>
      </c>
      <c r="Q69">
        <v>554.02380952380952</v>
      </c>
      <c r="R69">
        <v>2.1166666666666667</v>
      </c>
      <c r="S69">
        <v>588.20689655172418</v>
      </c>
      <c r="T69">
        <v>0.75</v>
      </c>
      <c r="U69">
        <v>213.5</v>
      </c>
      <c r="V69">
        <v>0.95</v>
      </c>
      <c r="W69">
        <v>235.46153846153845</v>
      </c>
      <c r="X69">
        <v>0.85</v>
      </c>
      <c r="Y69">
        <v>194.16666666666666</v>
      </c>
      <c r="Z69">
        <v>0.85</v>
      </c>
      <c r="AA69">
        <v>214.94594594594594</v>
      </c>
      <c r="AB69">
        <v>0.85</v>
      </c>
      <c r="AC69">
        <v>214.94594594594594</v>
      </c>
      <c r="AD69">
        <v>1.6944444444444444</v>
      </c>
      <c r="AE69">
        <v>476.83064516129031</v>
      </c>
      <c r="BJ69">
        <v>1.6944444444444444</v>
      </c>
      <c r="BK69">
        <v>476.83064516129031</v>
      </c>
      <c r="BN69" t="s">
        <v>67</v>
      </c>
      <c r="BO69">
        <v>221.15384615384616</v>
      </c>
      <c r="BP69">
        <v>200.58823529411765</v>
      </c>
      <c r="BQ69">
        <v>205.41666666666666</v>
      </c>
      <c r="BR69">
        <v>208.33333333333334</v>
      </c>
      <c r="BS69">
        <v>236.13333333333333</v>
      </c>
      <c r="BT69">
        <v>191.84615384615384</v>
      </c>
      <c r="BU69">
        <v>196.35294117647058</v>
      </c>
      <c r="BV69">
        <v>208.3111111111111</v>
      </c>
    </row>
    <row r="70" spans="1:74" x14ac:dyDescent="0.3">
      <c r="A70" s="2" t="s">
        <v>68</v>
      </c>
      <c r="B70">
        <v>4.3499999999999996</v>
      </c>
      <c r="C70">
        <v>1323.6470588235295</v>
      </c>
      <c r="D70">
        <v>4.1500000000000004</v>
      </c>
      <c r="E70">
        <v>1358.8666666666666</v>
      </c>
      <c r="F70">
        <v>4</v>
      </c>
      <c r="G70">
        <v>991.82352941176475</v>
      </c>
      <c r="H70">
        <v>4.166666666666667</v>
      </c>
      <c r="I70">
        <v>1219.3061224489795</v>
      </c>
      <c r="J70">
        <v>2.65</v>
      </c>
      <c r="K70">
        <v>832.64285714285711</v>
      </c>
      <c r="L70">
        <v>2.5</v>
      </c>
      <c r="M70">
        <v>1033.75</v>
      </c>
      <c r="N70">
        <v>3.4</v>
      </c>
      <c r="O70">
        <v>1078.5625</v>
      </c>
      <c r="P70">
        <v>2.85</v>
      </c>
      <c r="Q70">
        <v>983.78571428571433</v>
      </c>
      <c r="R70">
        <v>3.5083333333333333</v>
      </c>
      <c r="S70">
        <v>1110.6043956043957</v>
      </c>
      <c r="T70">
        <v>1.45</v>
      </c>
      <c r="U70">
        <v>418</v>
      </c>
      <c r="V70">
        <v>1.55</v>
      </c>
      <c r="W70">
        <v>439.6</v>
      </c>
      <c r="X70">
        <v>1.35</v>
      </c>
      <c r="Y70">
        <v>417.42857142857144</v>
      </c>
      <c r="Z70">
        <v>1.45</v>
      </c>
      <c r="AA70">
        <v>425.3488372093023</v>
      </c>
      <c r="AB70">
        <v>1.45</v>
      </c>
      <c r="AC70">
        <v>425.3488372093023</v>
      </c>
      <c r="AD70">
        <v>2.8222222222222224</v>
      </c>
      <c r="AE70">
        <v>890.70895522388059</v>
      </c>
      <c r="BJ70">
        <v>2.8222222222222224</v>
      </c>
      <c r="BK70">
        <v>890.70895522388059</v>
      </c>
      <c r="BN70" t="s">
        <v>68</v>
      </c>
      <c r="BO70">
        <v>221.5</v>
      </c>
      <c r="BP70">
        <v>233.25</v>
      </c>
      <c r="BQ70">
        <v>235</v>
      </c>
      <c r="BR70">
        <v>230</v>
      </c>
      <c r="BS70">
        <v>224.05882352941177</v>
      </c>
      <c r="BT70">
        <v>269.60000000000002</v>
      </c>
      <c r="BU70">
        <v>246.05882352941177</v>
      </c>
      <c r="BV70">
        <v>245.63265306122449</v>
      </c>
    </row>
    <row r="71" spans="1:74" x14ac:dyDescent="0.3">
      <c r="A71" s="2" t="s">
        <v>69</v>
      </c>
      <c r="B71">
        <v>2.2999999999999998</v>
      </c>
      <c r="C71">
        <v>773.58823529411768</v>
      </c>
      <c r="D71">
        <v>2.7</v>
      </c>
      <c r="E71">
        <v>801.44444444444446</v>
      </c>
      <c r="F71">
        <v>4.5</v>
      </c>
      <c r="G71">
        <v>1256.6842105263158</v>
      </c>
      <c r="H71">
        <v>3.1666666666666665</v>
      </c>
      <c r="I71">
        <v>952.85185185185185</v>
      </c>
      <c r="J71">
        <v>3.65</v>
      </c>
      <c r="K71">
        <v>1172.5</v>
      </c>
      <c r="L71">
        <v>3.6</v>
      </c>
      <c r="M71">
        <v>974.95</v>
      </c>
      <c r="N71">
        <v>1.95</v>
      </c>
      <c r="O71">
        <v>919.58333333333337</v>
      </c>
      <c r="P71">
        <v>3.0666666666666669</v>
      </c>
      <c r="Q71">
        <v>1026.9583333333333</v>
      </c>
      <c r="R71">
        <v>3.1166666666666667</v>
      </c>
      <c r="S71">
        <v>987.72549019607845</v>
      </c>
      <c r="T71">
        <v>1.8</v>
      </c>
      <c r="U71">
        <v>486.70588235294116</v>
      </c>
      <c r="V71">
        <v>1.9</v>
      </c>
      <c r="W71">
        <v>561.16666666666663</v>
      </c>
      <c r="X71">
        <v>1.9</v>
      </c>
      <c r="Y71">
        <v>549.5</v>
      </c>
      <c r="Z71">
        <v>1.8666666666666667</v>
      </c>
      <c r="AA71">
        <v>533.32075471698113</v>
      </c>
      <c r="AB71">
        <v>1.8666666666666667</v>
      </c>
      <c r="AC71">
        <v>533.32075471698113</v>
      </c>
      <c r="AD71">
        <v>2.7</v>
      </c>
      <c r="AE71">
        <v>832.34838709677422</v>
      </c>
      <c r="BJ71">
        <v>2.7</v>
      </c>
      <c r="BK71">
        <v>832.34838709677422</v>
      </c>
      <c r="BN71" t="s">
        <v>69</v>
      </c>
      <c r="BO71">
        <v>236.375</v>
      </c>
      <c r="BP71">
        <v>241</v>
      </c>
      <c r="BQ71">
        <v>322.83333333333331</v>
      </c>
      <c r="BR71">
        <v>259.91666666666669</v>
      </c>
      <c r="BS71">
        <v>268.41176470588238</v>
      </c>
      <c r="BT71">
        <v>283.16666666666669</v>
      </c>
      <c r="BU71">
        <v>277.57894736842104</v>
      </c>
      <c r="BV71">
        <v>276.55555555555554</v>
      </c>
    </row>
    <row r="72" spans="1:74" x14ac:dyDescent="0.3">
      <c r="A72" s="2" t="s">
        <v>70</v>
      </c>
      <c r="B72">
        <v>2.4</v>
      </c>
      <c r="C72">
        <v>1103.8333333333333</v>
      </c>
      <c r="D72">
        <v>2.35</v>
      </c>
      <c r="E72">
        <v>1081.4545454545455</v>
      </c>
      <c r="F72">
        <v>2.6</v>
      </c>
      <c r="G72">
        <v>992.93333333333328</v>
      </c>
      <c r="H72">
        <v>2.4500000000000002</v>
      </c>
      <c r="I72">
        <v>1053.578947368421</v>
      </c>
      <c r="J72">
        <v>2.1</v>
      </c>
      <c r="K72">
        <v>827.61538461538464</v>
      </c>
      <c r="L72">
        <v>2.95</v>
      </c>
      <c r="M72">
        <v>1116.4666666666667</v>
      </c>
      <c r="N72">
        <v>2.5</v>
      </c>
      <c r="O72">
        <v>1186.6363636363637</v>
      </c>
      <c r="P72">
        <v>2.5166666666666666</v>
      </c>
      <c r="Q72">
        <v>1039.9743589743589</v>
      </c>
      <c r="R72">
        <v>2.4833333333333334</v>
      </c>
      <c r="S72">
        <v>1046.6883116883116</v>
      </c>
      <c r="T72">
        <v>1.1499999999999999</v>
      </c>
      <c r="U72">
        <v>392.84615384615387</v>
      </c>
      <c r="V72">
        <v>1.25</v>
      </c>
      <c r="W72">
        <v>368.64705882352939</v>
      </c>
      <c r="X72">
        <v>0.75</v>
      </c>
      <c r="Y72">
        <v>355.66666666666669</v>
      </c>
      <c r="Z72">
        <v>1.05</v>
      </c>
      <c r="AA72">
        <v>373.71794871794873</v>
      </c>
      <c r="AB72">
        <v>1.05</v>
      </c>
      <c r="AC72">
        <v>373.71794871794873</v>
      </c>
      <c r="AD72">
        <v>2.0055555555555555</v>
      </c>
      <c r="AE72">
        <v>820.43103448275861</v>
      </c>
      <c r="BJ72">
        <v>2.0055555555555555</v>
      </c>
      <c r="BK72">
        <v>820.43103448275861</v>
      </c>
      <c r="BN72" t="s">
        <v>70</v>
      </c>
      <c r="BO72">
        <v>247.61538461538461</v>
      </c>
      <c r="BP72">
        <v>268.73333333333335</v>
      </c>
      <c r="BQ72">
        <v>268.72727272727275</v>
      </c>
      <c r="BR72">
        <v>261.69230769230768</v>
      </c>
      <c r="BS72">
        <v>269.58333333333331</v>
      </c>
      <c r="BT72">
        <v>284.90909090909093</v>
      </c>
      <c r="BU72">
        <v>301.46666666666664</v>
      </c>
      <c r="BV72">
        <v>286.60526315789474</v>
      </c>
    </row>
    <row r="73" spans="1:74" x14ac:dyDescent="0.3">
      <c r="A73" s="2" t="s">
        <v>71</v>
      </c>
      <c r="B73">
        <v>2.263157894736842</v>
      </c>
      <c r="C73">
        <v>452.28571428571428</v>
      </c>
      <c r="D73">
        <v>2.5</v>
      </c>
      <c r="E73">
        <v>494.31578947368422</v>
      </c>
      <c r="F73">
        <v>3.15</v>
      </c>
      <c r="G73">
        <v>693.33333333333337</v>
      </c>
      <c r="H73">
        <v>2.6440677966101696</v>
      </c>
      <c r="I73">
        <v>553.01960784313724</v>
      </c>
      <c r="J73">
        <v>5.7894736842105265</v>
      </c>
      <c r="K73">
        <v>1219</v>
      </c>
      <c r="L73">
        <v>4.8499999999999996</v>
      </c>
      <c r="M73">
        <v>1084.0999999999999</v>
      </c>
      <c r="N73">
        <v>4.5</v>
      </c>
      <c r="O73">
        <v>1047.7368421052631</v>
      </c>
      <c r="P73">
        <v>5.0338983050847457</v>
      </c>
      <c r="Q73">
        <v>1116.3793103448277</v>
      </c>
      <c r="R73">
        <v>3.8389830508474576</v>
      </c>
      <c r="S73">
        <v>852.78899082568807</v>
      </c>
      <c r="T73">
        <v>1.5263157894736843</v>
      </c>
      <c r="U73">
        <v>340.64705882352939</v>
      </c>
      <c r="V73">
        <v>1.55</v>
      </c>
      <c r="W73">
        <v>400.94117647058823</v>
      </c>
      <c r="X73">
        <v>1.95</v>
      </c>
      <c r="Y73">
        <v>417.4736842105263</v>
      </c>
      <c r="Z73">
        <v>1.6779661016949152</v>
      </c>
      <c r="AA73">
        <v>387.52830188679246</v>
      </c>
      <c r="AB73">
        <v>1.6779661016949152</v>
      </c>
      <c r="AC73">
        <v>387.52830188679246</v>
      </c>
      <c r="AD73">
        <v>3.1186440677966103</v>
      </c>
      <c r="AE73">
        <v>700.57407407407402</v>
      </c>
      <c r="AF73">
        <v>4</v>
      </c>
      <c r="AG73">
        <v>575</v>
      </c>
      <c r="AL73">
        <v>4</v>
      </c>
      <c r="AM73">
        <v>575</v>
      </c>
      <c r="AN73">
        <v>6</v>
      </c>
      <c r="AO73">
        <v>920</v>
      </c>
      <c r="AT73">
        <v>6</v>
      </c>
      <c r="AU73">
        <v>920</v>
      </c>
      <c r="AV73">
        <v>5</v>
      </c>
      <c r="AW73">
        <v>747.5</v>
      </c>
      <c r="AX73">
        <v>2</v>
      </c>
      <c r="AY73">
        <v>375</v>
      </c>
      <c r="BD73">
        <v>2</v>
      </c>
      <c r="BE73">
        <v>375</v>
      </c>
      <c r="BF73">
        <v>2</v>
      </c>
      <c r="BG73">
        <v>375</v>
      </c>
      <c r="BH73">
        <v>4</v>
      </c>
      <c r="BI73">
        <v>623.33333333333337</v>
      </c>
      <c r="BJ73">
        <v>3.1333333333333333</v>
      </c>
      <c r="BK73">
        <v>699.16969696969693</v>
      </c>
      <c r="BN73" t="s">
        <v>71</v>
      </c>
      <c r="BO73">
        <v>210.78947368421052</v>
      </c>
      <c r="BP73">
        <v>248.2</v>
      </c>
      <c r="BQ73">
        <v>229.42105263157896</v>
      </c>
      <c r="BR73">
        <v>229.79310344827587</v>
      </c>
      <c r="BS73">
        <v>127.14285714285714</v>
      </c>
      <c r="BT73">
        <v>179.73684210526315</v>
      </c>
      <c r="BU73">
        <v>218.44444444444446</v>
      </c>
      <c r="BV73">
        <v>178.9607843137255</v>
      </c>
    </row>
    <row r="74" spans="1:74" x14ac:dyDescent="0.3">
      <c r="A74" s="2" t="s">
        <v>72</v>
      </c>
      <c r="B74">
        <v>3.5</v>
      </c>
      <c r="C74">
        <v>958.35</v>
      </c>
      <c r="D74">
        <v>4.3</v>
      </c>
      <c r="E74">
        <v>1250.0526315789473</v>
      </c>
      <c r="F74">
        <v>3.45</v>
      </c>
      <c r="G74">
        <v>1197.2777777777778</v>
      </c>
      <c r="H74">
        <v>3.75</v>
      </c>
      <c r="I74">
        <v>1131.0350877192982</v>
      </c>
      <c r="J74">
        <v>3.85</v>
      </c>
      <c r="K74">
        <v>1154.2222222222222</v>
      </c>
      <c r="L74">
        <v>3.1</v>
      </c>
      <c r="M74">
        <v>1061.7647058823529</v>
      </c>
      <c r="N74">
        <v>3.65</v>
      </c>
      <c r="O74">
        <v>1058.8</v>
      </c>
      <c r="P74">
        <v>3.5333333333333332</v>
      </c>
      <c r="Q74">
        <v>1090.9454545454546</v>
      </c>
      <c r="R74">
        <v>3.6416666666666666</v>
      </c>
      <c r="S74">
        <v>1111.3482142857142</v>
      </c>
      <c r="T74">
        <v>2.7</v>
      </c>
      <c r="U74">
        <v>626.84210526315792</v>
      </c>
      <c r="V74">
        <v>2.5</v>
      </c>
      <c r="W74">
        <v>587.26315789473688</v>
      </c>
      <c r="X74">
        <v>2.6</v>
      </c>
      <c r="Y74">
        <v>628.25</v>
      </c>
      <c r="Z74">
        <v>2.6</v>
      </c>
      <c r="AA74">
        <v>614.36206896551721</v>
      </c>
      <c r="AB74">
        <v>2.6</v>
      </c>
      <c r="AC74">
        <v>614.36206896551721</v>
      </c>
      <c r="AD74">
        <v>3.2944444444444443</v>
      </c>
      <c r="AE74">
        <v>941.78823529411761</v>
      </c>
      <c r="BJ74">
        <v>3.2944444444444443</v>
      </c>
      <c r="BK74">
        <v>941.78823529411761</v>
      </c>
      <c r="BN74" t="s">
        <v>72</v>
      </c>
      <c r="BO74">
        <v>276.05555555555554</v>
      </c>
      <c r="BP74">
        <v>309.70588235294116</v>
      </c>
      <c r="BQ74">
        <v>300.39999999999998</v>
      </c>
      <c r="BR74">
        <v>295.30909090909091</v>
      </c>
      <c r="BS74">
        <v>262.25</v>
      </c>
      <c r="BT74">
        <v>285.68421052631578</v>
      </c>
      <c r="BU74">
        <v>294.55555555555554</v>
      </c>
      <c r="BV74">
        <v>280.26315789473682</v>
      </c>
    </row>
    <row r="75" spans="1:74" x14ac:dyDescent="0.3">
      <c r="A75" s="2" t="s">
        <v>73</v>
      </c>
      <c r="B75">
        <v>3.85</v>
      </c>
      <c r="C75">
        <v>1018.15</v>
      </c>
      <c r="D75">
        <v>3.7</v>
      </c>
      <c r="E75">
        <v>1001.6</v>
      </c>
      <c r="F75">
        <v>3.5</v>
      </c>
      <c r="G75">
        <v>976.33333333333337</v>
      </c>
      <c r="H75">
        <v>3.6833333333333331</v>
      </c>
      <c r="I75">
        <v>999.4655172413793</v>
      </c>
      <c r="J75">
        <v>2.6</v>
      </c>
      <c r="K75">
        <v>664.68421052631584</v>
      </c>
      <c r="L75">
        <v>3</v>
      </c>
      <c r="M75">
        <v>780.33333333333337</v>
      </c>
      <c r="N75">
        <v>3.15</v>
      </c>
      <c r="O75">
        <v>785.88888888888891</v>
      </c>
      <c r="P75">
        <v>2.9166666666666665</v>
      </c>
      <c r="Q75">
        <v>742.2</v>
      </c>
      <c r="R75">
        <v>3.3</v>
      </c>
      <c r="S75">
        <v>874.24778761061953</v>
      </c>
      <c r="T75">
        <v>1.45</v>
      </c>
      <c r="U75">
        <v>353.66666666666669</v>
      </c>
      <c r="V75">
        <v>1.05</v>
      </c>
      <c r="W75">
        <v>309.47058823529414</v>
      </c>
      <c r="X75">
        <v>1.35</v>
      </c>
      <c r="Y75">
        <v>322.21052631578948</v>
      </c>
      <c r="Z75">
        <v>1.2833333333333334</v>
      </c>
      <c r="AA75">
        <v>328.68518518518516</v>
      </c>
      <c r="AB75">
        <v>1.2833333333333334</v>
      </c>
      <c r="AC75">
        <v>328.68518518518516</v>
      </c>
      <c r="AD75">
        <v>2.6277777777777778</v>
      </c>
      <c r="AE75">
        <v>697.83832335329339</v>
      </c>
      <c r="BJ75">
        <v>2.6277777777777778</v>
      </c>
      <c r="BK75">
        <v>697.83832335329339</v>
      </c>
      <c r="BN75" t="s">
        <v>73</v>
      </c>
      <c r="BO75">
        <v>286.4736842105263</v>
      </c>
      <c r="BP75">
        <v>250.94444444444446</v>
      </c>
      <c r="BQ75">
        <v>204</v>
      </c>
      <c r="BR75">
        <v>247.85454545454544</v>
      </c>
      <c r="BS75">
        <v>318</v>
      </c>
      <c r="BT75">
        <v>273.10000000000002</v>
      </c>
      <c r="BU75">
        <v>253.5</v>
      </c>
      <c r="BV75">
        <v>282.5</v>
      </c>
    </row>
    <row r="76" spans="1:74" x14ac:dyDescent="0.3">
      <c r="A76" s="2" t="s">
        <v>74</v>
      </c>
      <c r="B76">
        <v>3.65</v>
      </c>
      <c r="C76">
        <v>996.0526315789474</v>
      </c>
      <c r="D76">
        <v>3.35</v>
      </c>
      <c r="E76">
        <v>882.21052631578948</v>
      </c>
      <c r="F76">
        <v>3.8</v>
      </c>
      <c r="G76">
        <v>1040.7</v>
      </c>
      <c r="H76">
        <v>3.6</v>
      </c>
      <c r="I76">
        <v>974.15517241379314</v>
      </c>
      <c r="J76">
        <v>3.55</v>
      </c>
      <c r="K76">
        <v>845.45</v>
      </c>
      <c r="L76">
        <v>3.5</v>
      </c>
      <c r="M76">
        <v>1025.1578947368421</v>
      </c>
      <c r="N76">
        <v>3</v>
      </c>
      <c r="O76">
        <v>769.47368421052636</v>
      </c>
      <c r="P76">
        <v>3.35</v>
      </c>
      <c r="Q76">
        <v>879.43103448275861</v>
      </c>
      <c r="R76">
        <v>3.4750000000000001</v>
      </c>
      <c r="S76">
        <v>926.79310344827582</v>
      </c>
      <c r="T76">
        <v>1.85</v>
      </c>
      <c r="U76">
        <v>549.33333333333337</v>
      </c>
      <c r="V76">
        <v>1.8</v>
      </c>
      <c r="W76">
        <v>546.63157894736844</v>
      </c>
      <c r="X76">
        <v>1.55</v>
      </c>
      <c r="Y76">
        <v>456.47058823529414</v>
      </c>
      <c r="Z76">
        <v>1.7333333333333334</v>
      </c>
      <c r="AA76">
        <v>519.14814814814815</v>
      </c>
      <c r="AB76">
        <v>1.7333333333333334</v>
      </c>
      <c r="AC76">
        <v>519.14814814814815</v>
      </c>
      <c r="AD76">
        <v>2.8944444444444444</v>
      </c>
      <c r="AE76">
        <v>797.30588235294113</v>
      </c>
      <c r="BJ76">
        <v>2.8944444444444444</v>
      </c>
      <c r="BK76">
        <v>797.30588235294113</v>
      </c>
      <c r="BN76" t="s">
        <v>74</v>
      </c>
      <c r="BO76">
        <v>233.25</v>
      </c>
      <c r="BP76">
        <v>287.15789473684208</v>
      </c>
      <c r="BQ76">
        <v>211.84210526315789</v>
      </c>
      <c r="BR76">
        <v>243.89655172413794</v>
      </c>
      <c r="BS76">
        <v>226.21052631578948</v>
      </c>
      <c r="BT76">
        <v>231.84210526315789</v>
      </c>
      <c r="BU76">
        <v>233.8</v>
      </c>
      <c r="BV76">
        <v>230.67241379310346</v>
      </c>
    </row>
    <row r="77" spans="1:74" x14ac:dyDescent="0.3">
      <c r="A77" s="2" t="s">
        <v>75</v>
      </c>
      <c r="B77">
        <v>3.2</v>
      </c>
      <c r="C77">
        <v>1486.1333333333334</v>
      </c>
      <c r="D77">
        <v>3.45</v>
      </c>
      <c r="E77">
        <v>1423.0588235294117</v>
      </c>
      <c r="F77">
        <v>3.15</v>
      </c>
      <c r="G77">
        <v>1189.8235294117646</v>
      </c>
      <c r="H77">
        <v>3.2666666666666666</v>
      </c>
      <c r="I77">
        <v>1361.4489795918366</v>
      </c>
      <c r="J77">
        <v>3.45</v>
      </c>
      <c r="K77">
        <v>1326</v>
      </c>
      <c r="L77">
        <v>3.15</v>
      </c>
      <c r="M77">
        <v>1437.1333333333334</v>
      </c>
      <c r="N77">
        <v>3.7</v>
      </c>
      <c r="O77">
        <v>1575.125</v>
      </c>
      <c r="P77">
        <v>3.4333333333333331</v>
      </c>
      <c r="Q77">
        <v>1441.3673469387754</v>
      </c>
      <c r="R77">
        <v>3.35</v>
      </c>
      <c r="S77">
        <v>1401.408163265306</v>
      </c>
      <c r="T77">
        <v>1.9</v>
      </c>
      <c r="U77">
        <v>638.38888888888891</v>
      </c>
      <c r="V77">
        <v>2.2999999999999998</v>
      </c>
      <c r="W77">
        <v>673.84210526315792</v>
      </c>
      <c r="X77">
        <v>1.9</v>
      </c>
      <c r="Y77">
        <v>609.44444444444446</v>
      </c>
      <c r="Z77">
        <v>2.0333333333333332</v>
      </c>
      <c r="AA77">
        <v>641.16363636363633</v>
      </c>
      <c r="AB77">
        <v>2.0333333333333332</v>
      </c>
      <c r="AC77">
        <v>641.16363636363633</v>
      </c>
      <c r="AD77">
        <v>2.911111111111111</v>
      </c>
      <c r="AE77">
        <v>1128.1176470588234</v>
      </c>
      <c r="BJ77">
        <v>2.911111111111111</v>
      </c>
      <c r="BK77">
        <v>1128.1176470588234</v>
      </c>
      <c r="BN77" t="s">
        <v>75</v>
      </c>
      <c r="BO77">
        <v>369</v>
      </c>
      <c r="BP77">
        <v>359.4</v>
      </c>
      <c r="BQ77">
        <v>323.625</v>
      </c>
      <c r="BR77">
        <v>351.24489795918367</v>
      </c>
      <c r="BS77">
        <v>376.86666666666667</v>
      </c>
      <c r="BT77">
        <v>338.11764705882354</v>
      </c>
      <c r="BU77">
        <v>281.58823529411762</v>
      </c>
      <c r="BV77">
        <v>330.36734693877548</v>
      </c>
    </row>
    <row r="78" spans="1:74" x14ac:dyDescent="0.3">
      <c r="A78" s="2" t="s">
        <v>76</v>
      </c>
      <c r="AF78">
        <v>1.35</v>
      </c>
      <c r="AG78">
        <v>353</v>
      </c>
      <c r="AH78">
        <v>1.6</v>
      </c>
      <c r="AI78">
        <v>572.875</v>
      </c>
      <c r="AJ78">
        <v>1.45</v>
      </c>
      <c r="AK78">
        <v>347</v>
      </c>
      <c r="AL78">
        <v>1.4666666666666666</v>
      </c>
      <c r="AM78">
        <v>415.92592592592592</v>
      </c>
      <c r="AN78">
        <v>1.7</v>
      </c>
      <c r="AO78">
        <v>388.08333333333331</v>
      </c>
      <c r="AP78">
        <v>1.35</v>
      </c>
      <c r="AQ78">
        <v>405.625</v>
      </c>
      <c r="AR78">
        <v>0.9</v>
      </c>
      <c r="AS78">
        <v>305.375</v>
      </c>
      <c r="AT78">
        <v>1.3166666666666667</v>
      </c>
      <c r="AU78">
        <v>369.46428571428572</v>
      </c>
      <c r="AV78">
        <v>1.3916666666666666</v>
      </c>
      <c r="AW78">
        <v>392.27272727272725</v>
      </c>
      <c r="AX78">
        <v>1.2</v>
      </c>
      <c r="AY78">
        <v>285.72727272727275</v>
      </c>
      <c r="AZ78">
        <v>1.5</v>
      </c>
      <c r="BA78">
        <v>379</v>
      </c>
      <c r="BB78">
        <v>1</v>
      </c>
      <c r="BC78">
        <v>264.77777777777777</v>
      </c>
      <c r="BD78">
        <v>1.2333333333333334</v>
      </c>
      <c r="BE78">
        <v>310.53333333333336</v>
      </c>
      <c r="BF78">
        <v>1.2333333333333334</v>
      </c>
      <c r="BG78">
        <v>310.53333333333336</v>
      </c>
      <c r="BH78">
        <v>1.3388888888888888</v>
      </c>
      <c r="BI78">
        <v>363.42352941176472</v>
      </c>
      <c r="BJ78">
        <v>1.3388888888888888</v>
      </c>
      <c r="BK78">
        <v>363.42352941176472</v>
      </c>
      <c r="BN78" t="s">
        <v>76</v>
      </c>
    </row>
    <row r="79" spans="1:74" x14ac:dyDescent="0.3">
      <c r="A79" s="2" t="s">
        <v>77</v>
      </c>
      <c r="B79">
        <v>0.85</v>
      </c>
      <c r="C79">
        <v>193.92307692307693</v>
      </c>
      <c r="D79">
        <v>0.6</v>
      </c>
      <c r="E79">
        <v>212.11111111111111</v>
      </c>
      <c r="F79">
        <v>0.75</v>
      </c>
      <c r="G79">
        <v>161.25</v>
      </c>
      <c r="H79">
        <v>0.73333333333333328</v>
      </c>
      <c r="I79">
        <v>187.20588235294119</v>
      </c>
      <c r="J79">
        <v>0.7</v>
      </c>
      <c r="K79">
        <v>224.33333333333334</v>
      </c>
      <c r="L79">
        <v>0.85</v>
      </c>
      <c r="M79">
        <v>194.66666666666666</v>
      </c>
      <c r="N79">
        <v>0.5</v>
      </c>
      <c r="O79">
        <v>178.57142857142858</v>
      </c>
      <c r="P79">
        <v>0.68333333333333335</v>
      </c>
      <c r="Q79">
        <v>200.17857142857142</v>
      </c>
      <c r="R79">
        <v>0.70833333333333337</v>
      </c>
      <c r="S79">
        <v>193.06451612903226</v>
      </c>
      <c r="T79">
        <v>0.4</v>
      </c>
      <c r="U79">
        <v>124.5</v>
      </c>
      <c r="V79">
        <v>0.65</v>
      </c>
      <c r="W79">
        <v>173.2</v>
      </c>
      <c r="X79">
        <v>0.55000000000000004</v>
      </c>
      <c r="Y79">
        <v>136.18181818181819</v>
      </c>
      <c r="Z79">
        <v>0.53333333333333333</v>
      </c>
      <c r="AA79">
        <v>145.72413793103448</v>
      </c>
      <c r="AB79">
        <v>0.53333333333333333</v>
      </c>
      <c r="AC79">
        <v>145.72413793103448</v>
      </c>
      <c r="AD79">
        <v>0.65</v>
      </c>
      <c r="AE79">
        <v>177.97802197802199</v>
      </c>
      <c r="BJ79">
        <v>0.65</v>
      </c>
      <c r="BK79">
        <v>177.97802197802199</v>
      </c>
      <c r="BN79" t="s">
        <v>77</v>
      </c>
      <c r="BO79">
        <v>147.88888888888889</v>
      </c>
      <c r="BP79">
        <v>125.91666666666667</v>
      </c>
      <c r="BQ79">
        <v>134.14285714285714</v>
      </c>
      <c r="BR79">
        <v>135.03571428571428</v>
      </c>
      <c r="BS79">
        <v>138.07692307692307</v>
      </c>
      <c r="BT79">
        <v>148.33333333333334</v>
      </c>
      <c r="BU79">
        <v>132.33333333333334</v>
      </c>
      <c r="BV79">
        <v>138.76470588235293</v>
      </c>
    </row>
    <row r="80" spans="1:74" x14ac:dyDescent="0.3">
      <c r="A80" s="2" t="s">
        <v>78</v>
      </c>
      <c r="B80">
        <v>3.2</v>
      </c>
      <c r="C80">
        <v>1030</v>
      </c>
      <c r="D80">
        <v>2.6</v>
      </c>
      <c r="E80">
        <v>1094.6428571428571</v>
      </c>
      <c r="F80">
        <v>2.85</v>
      </c>
      <c r="G80">
        <v>1051.4000000000001</v>
      </c>
      <c r="H80">
        <v>2.8833333333333333</v>
      </c>
      <c r="I80">
        <v>1056.6521739130435</v>
      </c>
      <c r="J80">
        <v>3.15</v>
      </c>
      <c r="K80">
        <v>1048.375</v>
      </c>
      <c r="L80">
        <v>3.4</v>
      </c>
      <c r="M80">
        <v>1196.9333333333334</v>
      </c>
      <c r="N80">
        <v>3.15</v>
      </c>
      <c r="O80">
        <v>1093.2941176470588</v>
      </c>
      <c r="P80">
        <v>3.2333333333333334</v>
      </c>
      <c r="Q80">
        <v>1110.7083333333333</v>
      </c>
      <c r="R80">
        <v>3.0583333333333331</v>
      </c>
      <c r="S80">
        <v>1084.2553191489362</v>
      </c>
      <c r="T80">
        <v>1.75</v>
      </c>
      <c r="U80">
        <v>486.73684210526318</v>
      </c>
      <c r="V80">
        <v>1.65</v>
      </c>
      <c r="W80">
        <v>533.29411764705878</v>
      </c>
      <c r="X80">
        <v>1.3</v>
      </c>
      <c r="Y80">
        <v>442.875</v>
      </c>
      <c r="Z80">
        <v>1.5666666666666667</v>
      </c>
      <c r="AA80">
        <v>488.46153846153845</v>
      </c>
      <c r="AB80">
        <v>1.5666666666666667</v>
      </c>
      <c r="AC80">
        <v>488.46153846153845</v>
      </c>
      <c r="AD80">
        <v>2.5611111111111109</v>
      </c>
      <c r="AE80">
        <v>872.05479452054794</v>
      </c>
      <c r="BJ80">
        <v>2.5611111111111109</v>
      </c>
      <c r="BK80">
        <v>872.05479452054794</v>
      </c>
      <c r="BN80" t="s">
        <v>78</v>
      </c>
      <c r="BO80">
        <v>270.75</v>
      </c>
      <c r="BP80">
        <v>295.8</v>
      </c>
      <c r="BQ80">
        <v>293.35294117647061</v>
      </c>
      <c r="BR80">
        <v>286.58333333333331</v>
      </c>
      <c r="BS80">
        <v>279.58823529411762</v>
      </c>
      <c r="BT80">
        <v>283.64285714285717</v>
      </c>
      <c r="BU80">
        <v>296.26666666666665</v>
      </c>
      <c r="BV80">
        <v>286.26086956521738</v>
      </c>
    </row>
    <row r="81" spans="1:74" x14ac:dyDescent="0.3">
      <c r="A81" s="2" t="s">
        <v>79</v>
      </c>
      <c r="B81">
        <v>1.5</v>
      </c>
      <c r="C81">
        <v>953.18181818181813</v>
      </c>
      <c r="D81">
        <v>2.0499999999999998</v>
      </c>
      <c r="E81">
        <v>870.73333333333335</v>
      </c>
      <c r="F81">
        <v>3.3</v>
      </c>
      <c r="G81">
        <v>1282.2941176470588</v>
      </c>
      <c r="H81">
        <v>2.2833333333333332</v>
      </c>
      <c r="I81">
        <v>1054.5348837209303</v>
      </c>
      <c r="J81">
        <v>5.0999999999999996</v>
      </c>
      <c r="K81">
        <v>1721.0526315789473</v>
      </c>
      <c r="L81">
        <v>4.8</v>
      </c>
      <c r="M81">
        <v>1539</v>
      </c>
      <c r="N81">
        <v>3.6</v>
      </c>
      <c r="O81">
        <v>1408</v>
      </c>
      <c r="P81">
        <v>4.5</v>
      </c>
      <c r="Q81">
        <v>1563.7818181818182</v>
      </c>
      <c r="R81">
        <v>3.3916666666666666</v>
      </c>
      <c r="S81">
        <v>1340.3367346938776</v>
      </c>
      <c r="T81">
        <v>1.9</v>
      </c>
      <c r="U81">
        <v>585.9473684210526</v>
      </c>
      <c r="V81">
        <v>1.8</v>
      </c>
      <c r="W81">
        <v>534.25</v>
      </c>
      <c r="X81">
        <v>2</v>
      </c>
      <c r="Y81">
        <v>553.04999999999995</v>
      </c>
      <c r="Z81">
        <v>1.9</v>
      </c>
      <c r="AA81">
        <v>557.27118644067798</v>
      </c>
      <c r="AB81">
        <v>1.9</v>
      </c>
      <c r="AC81">
        <v>557.27118644067798</v>
      </c>
      <c r="AD81">
        <v>2.8944444444444444</v>
      </c>
      <c r="AE81">
        <v>1046.063694267516</v>
      </c>
      <c r="BJ81">
        <v>2.8944444444444444</v>
      </c>
      <c r="BK81">
        <v>1046.063694267516</v>
      </c>
      <c r="BN81" t="s">
        <v>79</v>
      </c>
      <c r="BO81">
        <v>354.57894736842104</v>
      </c>
      <c r="BP81">
        <v>342.4</v>
      </c>
      <c r="BQ81">
        <v>336.375</v>
      </c>
      <c r="BR81">
        <v>344.85454545454547</v>
      </c>
      <c r="BS81">
        <v>366.36363636363637</v>
      </c>
      <c r="BT81">
        <v>349.13333333333333</v>
      </c>
      <c r="BU81">
        <v>339.64705882352939</v>
      </c>
      <c r="BV81">
        <v>349.7906976744186</v>
      </c>
    </row>
    <row r="82" spans="1:74" x14ac:dyDescent="0.3">
      <c r="A82" s="2" t="s">
        <v>80</v>
      </c>
      <c r="B82">
        <v>3.6</v>
      </c>
      <c r="C82">
        <v>1062.1875</v>
      </c>
      <c r="D82">
        <v>3.65</v>
      </c>
      <c r="E82">
        <v>898.52941176470586</v>
      </c>
      <c r="F82">
        <v>4</v>
      </c>
      <c r="G82">
        <v>1316.2</v>
      </c>
      <c r="H82">
        <v>3.75</v>
      </c>
      <c r="I82">
        <v>1083.6041666666667</v>
      </c>
      <c r="J82">
        <v>4.1500000000000004</v>
      </c>
      <c r="K82">
        <v>949</v>
      </c>
      <c r="L82">
        <v>3.95</v>
      </c>
      <c r="M82">
        <v>1137.5625</v>
      </c>
      <c r="N82">
        <v>3.55</v>
      </c>
      <c r="O82">
        <v>1002.3333333333334</v>
      </c>
      <c r="P82">
        <v>3.8833333333333333</v>
      </c>
      <c r="Q82">
        <v>1024.0377358490566</v>
      </c>
      <c r="R82">
        <v>3.8166666666666669</v>
      </c>
      <c r="S82">
        <v>1052.3465346534654</v>
      </c>
      <c r="T82">
        <v>1.6</v>
      </c>
      <c r="U82">
        <v>387.77777777777777</v>
      </c>
      <c r="V82">
        <v>1.05</v>
      </c>
      <c r="W82">
        <v>415.38461538461536</v>
      </c>
      <c r="X82">
        <v>1.25</v>
      </c>
      <c r="Y82">
        <v>386.4</v>
      </c>
      <c r="Z82">
        <v>1.3</v>
      </c>
      <c r="AA82">
        <v>395.13043478260869</v>
      </c>
      <c r="AB82">
        <v>1.3</v>
      </c>
      <c r="AC82">
        <v>395.13043478260869</v>
      </c>
      <c r="AD82">
        <v>2.9777777777777779</v>
      </c>
      <c r="AE82">
        <v>846.68707482993193</v>
      </c>
      <c r="BJ82">
        <v>2.9777777777777779</v>
      </c>
      <c r="BK82">
        <v>846.68707482993193</v>
      </c>
      <c r="BN82" t="s">
        <v>80</v>
      </c>
      <c r="BO82">
        <v>242.21052631578948</v>
      </c>
      <c r="BP82">
        <v>255.4375</v>
      </c>
      <c r="BQ82">
        <v>278.33333333333331</v>
      </c>
      <c r="BR82">
        <v>258.47169811320754</v>
      </c>
      <c r="BS82">
        <v>273.5</v>
      </c>
      <c r="BT82">
        <v>209.70588235294119</v>
      </c>
      <c r="BU82">
        <v>283.2</v>
      </c>
      <c r="BV82">
        <v>253.9375</v>
      </c>
    </row>
    <row r="83" spans="1:74" x14ac:dyDescent="0.3">
      <c r="A83" s="2" t="s">
        <v>81</v>
      </c>
      <c r="B83">
        <v>1.45</v>
      </c>
      <c r="C83">
        <v>694.55555555555554</v>
      </c>
      <c r="D83">
        <v>1.9</v>
      </c>
      <c r="E83">
        <v>643.5454545454545</v>
      </c>
      <c r="F83">
        <v>1.8</v>
      </c>
      <c r="G83">
        <v>673.27272727272725</v>
      </c>
      <c r="H83">
        <v>1.7166666666666666</v>
      </c>
      <c r="I83">
        <v>668.90322580645159</v>
      </c>
      <c r="J83">
        <v>2.4</v>
      </c>
      <c r="K83">
        <v>838.91666666666663</v>
      </c>
      <c r="L83">
        <v>2.2000000000000002</v>
      </c>
      <c r="M83">
        <v>1050.125</v>
      </c>
      <c r="N83">
        <v>1.5</v>
      </c>
      <c r="O83">
        <v>588.77777777777783</v>
      </c>
      <c r="P83">
        <v>2.0333333333333332</v>
      </c>
      <c r="Q83">
        <v>819.55172413793105</v>
      </c>
      <c r="R83">
        <v>1.875</v>
      </c>
      <c r="S83">
        <v>741.7166666666667</v>
      </c>
      <c r="T83">
        <v>1.2</v>
      </c>
      <c r="U83">
        <v>388.63636363636363</v>
      </c>
      <c r="V83">
        <v>0.85</v>
      </c>
      <c r="W83">
        <v>455.14285714285717</v>
      </c>
      <c r="X83">
        <v>0.75</v>
      </c>
      <c r="Y83">
        <v>347.875</v>
      </c>
      <c r="Z83">
        <v>0.93333333333333335</v>
      </c>
      <c r="AA83">
        <v>394</v>
      </c>
      <c r="AB83">
        <v>0.93333333333333335</v>
      </c>
      <c r="AC83">
        <v>394</v>
      </c>
      <c r="AD83">
        <v>1.5611111111111111</v>
      </c>
      <c r="AE83">
        <v>636.59302325581393</v>
      </c>
      <c r="BJ83">
        <v>1.5611111111111111</v>
      </c>
      <c r="BK83">
        <v>636.59302325581393</v>
      </c>
      <c r="BN83" t="s">
        <v>81</v>
      </c>
      <c r="BO83">
        <v>167</v>
      </c>
      <c r="BP83">
        <v>210.75</v>
      </c>
      <c r="BQ83">
        <v>140.11111111111111</v>
      </c>
      <c r="BR83">
        <v>170.72413793103448</v>
      </c>
      <c r="BS83">
        <v>253</v>
      </c>
      <c r="BT83">
        <v>183.18181818181819</v>
      </c>
      <c r="BU83">
        <v>184.81818181818181</v>
      </c>
      <c r="BV83">
        <v>204.03225806451613</v>
      </c>
    </row>
    <row r="84" spans="1:74" x14ac:dyDescent="0.3">
      <c r="A84" s="2" t="s">
        <v>82</v>
      </c>
      <c r="B84">
        <v>2.8421052631578947</v>
      </c>
      <c r="C84">
        <v>644.29411764705878</v>
      </c>
      <c r="D84">
        <v>2.2999999999999998</v>
      </c>
      <c r="E84">
        <v>599.8125</v>
      </c>
      <c r="F84">
        <v>3.05</v>
      </c>
      <c r="G84">
        <v>669</v>
      </c>
      <c r="H84">
        <v>2.7288135593220337</v>
      </c>
      <c r="I84">
        <v>639.05882352941171</v>
      </c>
      <c r="J84">
        <v>2.9473684210526314</v>
      </c>
      <c r="K84">
        <v>647.44444444444446</v>
      </c>
      <c r="L84">
        <v>2.95</v>
      </c>
      <c r="M84">
        <v>697.22222222222217</v>
      </c>
      <c r="N84">
        <v>3.15</v>
      </c>
      <c r="O84">
        <v>710.11764705882354</v>
      </c>
      <c r="P84">
        <v>3.0169491525423728</v>
      </c>
      <c r="Q84">
        <v>684.45283018867929</v>
      </c>
      <c r="R84">
        <v>2.8728813559322033</v>
      </c>
      <c r="S84">
        <v>662.19230769230774</v>
      </c>
      <c r="T84">
        <v>1.736842105263158</v>
      </c>
      <c r="U84">
        <v>351.41176470588238</v>
      </c>
      <c r="V84">
        <v>1.75</v>
      </c>
      <c r="W84">
        <v>356.55</v>
      </c>
      <c r="X84">
        <v>1.85</v>
      </c>
      <c r="Y84">
        <v>376.10526315789474</v>
      </c>
      <c r="Z84">
        <v>1.7796610169491525</v>
      </c>
      <c r="AA84">
        <v>361.625</v>
      </c>
      <c r="AB84">
        <v>1.7796610169491525</v>
      </c>
      <c r="AC84">
        <v>361.625</v>
      </c>
      <c r="AD84">
        <v>2.5084745762711864</v>
      </c>
      <c r="AE84">
        <v>556.99374999999998</v>
      </c>
      <c r="AF84">
        <v>1</v>
      </c>
      <c r="AG84">
        <v>336</v>
      </c>
      <c r="AL84">
        <v>1</v>
      </c>
      <c r="AM84">
        <v>336</v>
      </c>
      <c r="AN84">
        <v>6</v>
      </c>
      <c r="AO84">
        <v>1185</v>
      </c>
      <c r="AT84">
        <v>6</v>
      </c>
      <c r="AU84">
        <v>1185</v>
      </c>
      <c r="AV84">
        <v>3.5</v>
      </c>
      <c r="AW84">
        <v>760.5</v>
      </c>
      <c r="AX84">
        <v>1</v>
      </c>
      <c r="AY84">
        <v>382</v>
      </c>
      <c r="BD84">
        <v>1</v>
      </c>
      <c r="BE84">
        <v>382</v>
      </c>
      <c r="BF84">
        <v>1</v>
      </c>
      <c r="BG84">
        <v>382</v>
      </c>
      <c r="BH84">
        <v>2.6666666666666665</v>
      </c>
      <c r="BI84">
        <v>634.33333333333337</v>
      </c>
      <c r="BJ84">
        <v>2.5111111111111111</v>
      </c>
      <c r="BK84">
        <v>558.41717791411043</v>
      </c>
      <c r="BN84" t="s">
        <v>82</v>
      </c>
      <c r="BO84">
        <v>205.11111111111111</v>
      </c>
      <c r="BP84">
        <v>232.44444444444446</v>
      </c>
      <c r="BQ84">
        <v>177.88235294117646</v>
      </c>
      <c r="BR84">
        <v>205.66037735849056</v>
      </c>
      <c r="BS84">
        <v>180.1764705882353</v>
      </c>
      <c r="BT84">
        <v>206.6875</v>
      </c>
      <c r="BU84">
        <v>174.38888888888889</v>
      </c>
      <c r="BV84">
        <v>186.45098039215685</v>
      </c>
    </row>
    <row r="85" spans="1:74" x14ac:dyDescent="0.3">
      <c r="A85" s="2" t="s">
        <v>83</v>
      </c>
      <c r="B85">
        <v>3.45</v>
      </c>
      <c r="C85">
        <v>1290.7333333333333</v>
      </c>
      <c r="D85">
        <v>3.1</v>
      </c>
      <c r="E85">
        <v>1267.1428571428571</v>
      </c>
      <c r="F85">
        <v>3</v>
      </c>
      <c r="G85">
        <v>1196.8571428571429</v>
      </c>
      <c r="H85">
        <v>3.1833333333333331</v>
      </c>
      <c r="I85">
        <v>1252.4883720930231</v>
      </c>
      <c r="J85">
        <v>2.5</v>
      </c>
      <c r="K85">
        <v>1156.4166666666667</v>
      </c>
      <c r="L85">
        <v>2.8</v>
      </c>
      <c r="M85">
        <v>1088.2857142857142</v>
      </c>
      <c r="N85">
        <v>3.3</v>
      </c>
      <c r="O85">
        <v>1348.6153846153845</v>
      </c>
      <c r="P85">
        <v>2.8666666666666667</v>
      </c>
      <c r="Q85">
        <v>1196.0256410256411</v>
      </c>
      <c r="R85">
        <v>3.0249999999999999</v>
      </c>
      <c r="S85">
        <v>1225.6341463414635</v>
      </c>
      <c r="T85">
        <v>0.7</v>
      </c>
      <c r="U85">
        <v>530.44444444444446</v>
      </c>
      <c r="V85">
        <v>1.2</v>
      </c>
      <c r="W85">
        <v>463.8</v>
      </c>
      <c r="X85">
        <v>0.85</v>
      </c>
      <c r="Y85">
        <v>416.41666666666669</v>
      </c>
      <c r="Z85">
        <v>0.91666666666666663</v>
      </c>
      <c r="AA85">
        <v>464.66666666666669</v>
      </c>
      <c r="AB85">
        <v>0.91666666666666663</v>
      </c>
      <c r="AC85">
        <v>464.66666666666669</v>
      </c>
      <c r="AD85">
        <v>2.3222222222222224</v>
      </c>
      <c r="AE85">
        <v>993.47457627118649</v>
      </c>
      <c r="BJ85">
        <v>2.3222222222222224</v>
      </c>
      <c r="BK85">
        <v>993.47457627118649</v>
      </c>
      <c r="BN85" t="s">
        <v>83</v>
      </c>
      <c r="BO85">
        <v>244.25</v>
      </c>
      <c r="BP85">
        <v>319.14285714285717</v>
      </c>
      <c r="BQ85">
        <v>254.30769230769232</v>
      </c>
      <c r="BR85">
        <v>274.4871794871795</v>
      </c>
      <c r="BS85">
        <v>255.06666666666666</v>
      </c>
      <c r="BT85">
        <v>286.42857142857144</v>
      </c>
      <c r="BU85">
        <v>286.92857142857144</v>
      </c>
      <c r="BV85">
        <v>275.6511627906977</v>
      </c>
    </row>
    <row r="86" spans="1:74" x14ac:dyDescent="0.3">
      <c r="A86" s="2" t="s">
        <v>84</v>
      </c>
      <c r="B86">
        <v>0</v>
      </c>
      <c r="D86">
        <v>5.5555555555555552E-2</v>
      </c>
      <c r="E86">
        <v>107</v>
      </c>
      <c r="F86">
        <v>0</v>
      </c>
      <c r="H86">
        <v>1.8518518518518517E-2</v>
      </c>
      <c r="I86">
        <v>107</v>
      </c>
      <c r="J86">
        <v>5.5555555555555552E-2</v>
      </c>
      <c r="K86">
        <v>99</v>
      </c>
      <c r="L86">
        <v>0</v>
      </c>
      <c r="N86">
        <v>5.5555555555555552E-2</v>
      </c>
      <c r="O86">
        <v>89</v>
      </c>
      <c r="P86">
        <v>3.7037037037037035E-2</v>
      </c>
      <c r="Q86">
        <v>94</v>
      </c>
      <c r="R86">
        <v>2.7777777777777776E-2</v>
      </c>
      <c r="S86">
        <v>98.333333333333329</v>
      </c>
      <c r="T86">
        <v>0</v>
      </c>
      <c r="V86">
        <v>0</v>
      </c>
      <c r="X86">
        <v>0</v>
      </c>
      <c r="Z86">
        <v>0</v>
      </c>
      <c r="AB86">
        <v>0</v>
      </c>
      <c r="AD86">
        <v>1.8518518518518517E-2</v>
      </c>
      <c r="AE86">
        <v>98.333333333333329</v>
      </c>
      <c r="AF86">
        <v>0</v>
      </c>
      <c r="AH86">
        <v>0.5</v>
      </c>
      <c r="AI86">
        <v>102</v>
      </c>
      <c r="AJ86">
        <v>0</v>
      </c>
      <c r="AL86">
        <v>0.16666666666666666</v>
      </c>
      <c r="AM86">
        <v>102</v>
      </c>
      <c r="AN86">
        <v>0</v>
      </c>
      <c r="AP86">
        <v>0</v>
      </c>
      <c r="AR86">
        <v>0</v>
      </c>
      <c r="AT86">
        <v>0</v>
      </c>
      <c r="AV86">
        <v>8.3333333333333329E-2</v>
      </c>
      <c r="AW86">
        <v>102</v>
      </c>
      <c r="AX86">
        <v>0</v>
      </c>
      <c r="AZ86">
        <v>0</v>
      </c>
      <c r="BB86">
        <v>0</v>
      </c>
      <c r="BD86">
        <v>0</v>
      </c>
      <c r="BF86">
        <v>0</v>
      </c>
      <c r="BH86">
        <v>5.5555555555555552E-2</v>
      </c>
      <c r="BI86">
        <v>102</v>
      </c>
      <c r="BJ86">
        <v>2.2222222222222223E-2</v>
      </c>
      <c r="BK86">
        <v>99.25</v>
      </c>
      <c r="BN86" t="s">
        <v>84</v>
      </c>
      <c r="BO86">
        <v>99</v>
      </c>
      <c r="BQ86">
        <v>89</v>
      </c>
      <c r="BR86">
        <v>94</v>
      </c>
      <c r="BT86">
        <v>107</v>
      </c>
      <c r="BV86">
        <v>107</v>
      </c>
    </row>
    <row r="87" spans="1:74" x14ac:dyDescent="0.3">
      <c r="A87" s="2" t="s">
        <v>85</v>
      </c>
      <c r="B87">
        <v>3.6</v>
      </c>
      <c r="C87">
        <v>1277.625</v>
      </c>
      <c r="D87">
        <v>3.65</v>
      </c>
      <c r="E87">
        <v>1212.5</v>
      </c>
      <c r="F87">
        <v>3.3</v>
      </c>
      <c r="G87">
        <v>1128.7647058823529</v>
      </c>
      <c r="H87">
        <v>3.5166666666666666</v>
      </c>
      <c r="I87">
        <v>1205.0196078431372</v>
      </c>
      <c r="J87">
        <v>3.15</v>
      </c>
      <c r="K87">
        <v>1103.1176470588234</v>
      </c>
      <c r="L87">
        <v>3.25</v>
      </c>
      <c r="M87">
        <v>1073.3529411764705</v>
      </c>
      <c r="N87">
        <v>3.55</v>
      </c>
      <c r="O87">
        <v>1261.9375</v>
      </c>
      <c r="P87">
        <v>3.3166666666666669</v>
      </c>
      <c r="Q87">
        <v>1143.82</v>
      </c>
      <c r="R87">
        <v>3.4166666666666665</v>
      </c>
      <c r="S87">
        <v>1174.7227722772277</v>
      </c>
      <c r="T87">
        <v>1.65</v>
      </c>
      <c r="U87">
        <v>504.66666666666669</v>
      </c>
      <c r="V87">
        <v>2.0499999999999998</v>
      </c>
      <c r="W87">
        <v>575.84210526315792</v>
      </c>
      <c r="X87">
        <v>1.75</v>
      </c>
      <c r="Y87">
        <v>427.8</v>
      </c>
      <c r="Z87">
        <v>1.8166666666666667</v>
      </c>
      <c r="AA87">
        <v>501.42105263157896</v>
      </c>
      <c r="AB87">
        <v>1.8166666666666667</v>
      </c>
      <c r="AC87">
        <v>501.42105263157896</v>
      </c>
      <c r="AD87">
        <v>2.8833333333333333</v>
      </c>
      <c r="AE87">
        <v>931.82278481012656</v>
      </c>
      <c r="BJ87">
        <v>2.8833333333333333</v>
      </c>
      <c r="BK87">
        <v>931.82278481012656</v>
      </c>
      <c r="BN87" t="s">
        <v>85</v>
      </c>
      <c r="BO87">
        <v>286.29411764705884</v>
      </c>
      <c r="BP87">
        <v>286.29411764705884</v>
      </c>
      <c r="BQ87">
        <v>284</v>
      </c>
      <c r="BR87">
        <v>285.56</v>
      </c>
      <c r="BS87">
        <v>306.875</v>
      </c>
      <c r="BT87">
        <v>312.88888888888891</v>
      </c>
      <c r="BU87">
        <v>279.8235294117647</v>
      </c>
      <c r="BV87">
        <v>299.98039215686276</v>
      </c>
    </row>
    <row r="88" spans="1:74" x14ac:dyDescent="0.3">
      <c r="A88" s="2" t="s">
        <v>86</v>
      </c>
      <c r="B88">
        <v>4</v>
      </c>
      <c r="C88">
        <v>1197.5384615384614</v>
      </c>
      <c r="D88">
        <v>4.0999999999999996</v>
      </c>
      <c r="E88">
        <v>1091.2142857142858</v>
      </c>
      <c r="F88">
        <v>4.45</v>
      </c>
      <c r="G88">
        <v>1133.7333333333333</v>
      </c>
      <c r="H88">
        <v>4.1833333333333336</v>
      </c>
      <c r="I88">
        <v>1139.3095238095239</v>
      </c>
      <c r="J88">
        <v>3.55</v>
      </c>
      <c r="K88">
        <v>1253.6923076923076</v>
      </c>
      <c r="L88">
        <v>3.85</v>
      </c>
      <c r="M88">
        <v>1145.1428571428571</v>
      </c>
      <c r="N88">
        <v>3.65</v>
      </c>
      <c r="O88">
        <v>1055.1875</v>
      </c>
      <c r="P88">
        <v>3.6833333333333331</v>
      </c>
      <c r="Q88">
        <v>1144.4883720930231</v>
      </c>
      <c r="R88">
        <v>3.9333333333333331</v>
      </c>
      <c r="S88">
        <v>1141.9294117647059</v>
      </c>
      <c r="T88">
        <v>1.75</v>
      </c>
      <c r="U88">
        <v>388.8125</v>
      </c>
      <c r="V88">
        <v>1.5</v>
      </c>
      <c r="W88">
        <v>337.70588235294116</v>
      </c>
      <c r="X88">
        <v>1.25</v>
      </c>
      <c r="Y88">
        <v>347.375</v>
      </c>
      <c r="Z88">
        <v>1.5</v>
      </c>
      <c r="AA88">
        <v>357.55102040816325</v>
      </c>
      <c r="AB88">
        <v>1.5</v>
      </c>
      <c r="AC88">
        <v>357.55102040816325</v>
      </c>
      <c r="AD88">
        <v>3.1222222222222222</v>
      </c>
      <c r="AE88">
        <v>855.1044776119403</v>
      </c>
      <c r="BJ88">
        <v>3.1222222222222222</v>
      </c>
      <c r="BK88">
        <v>855.1044776119403</v>
      </c>
      <c r="BN88" t="s">
        <v>86</v>
      </c>
      <c r="BO88">
        <v>210.92307692307693</v>
      </c>
      <c r="BP88">
        <v>249.14285714285714</v>
      </c>
      <c r="BQ88">
        <v>245.375</v>
      </c>
      <c r="BR88">
        <v>236.18604651162789</v>
      </c>
      <c r="BS88">
        <v>190.92307692307693</v>
      </c>
      <c r="BT88">
        <v>177.57142857142858</v>
      </c>
      <c r="BU88">
        <v>182.93333333333334</v>
      </c>
      <c r="BV88">
        <v>183.61904761904762</v>
      </c>
    </row>
    <row r="89" spans="1:74" x14ac:dyDescent="0.3">
      <c r="A89" s="2" t="s">
        <v>87</v>
      </c>
      <c r="B89">
        <v>4.3157894736842106</v>
      </c>
      <c r="C89">
        <v>1705.3333333333333</v>
      </c>
      <c r="D89">
        <v>3.4736842105263159</v>
      </c>
      <c r="E89">
        <v>1565.5</v>
      </c>
      <c r="F89">
        <v>2.85</v>
      </c>
      <c r="G89">
        <v>1574.0833333333333</v>
      </c>
      <c r="H89">
        <v>3.5344827586206895</v>
      </c>
      <c r="I89">
        <v>1619.1707317073171</v>
      </c>
      <c r="J89">
        <v>2.8421052631578947</v>
      </c>
      <c r="K89">
        <v>1610.3636363636363</v>
      </c>
      <c r="L89">
        <v>3.3157894736842106</v>
      </c>
      <c r="M89">
        <v>1617.3076923076924</v>
      </c>
      <c r="N89">
        <v>4</v>
      </c>
      <c r="O89">
        <v>1643.125</v>
      </c>
      <c r="P89">
        <v>3.396551724137931</v>
      </c>
      <c r="Q89">
        <v>1625.7249999999999</v>
      </c>
      <c r="R89">
        <v>3.4655172413793105</v>
      </c>
      <c r="S89">
        <v>1622.4074074074074</v>
      </c>
      <c r="T89">
        <v>1.4210526315789473</v>
      </c>
      <c r="U89">
        <v>452.375</v>
      </c>
      <c r="V89">
        <v>1.8947368421052631</v>
      </c>
      <c r="W89">
        <v>532.11764705882354</v>
      </c>
      <c r="X89">
        <v>1.35</v>
      </c>
      <c r="Y89">
        <v>461.88235294117646</v>
      </c>
      <c r="Z89">
        <v>1.5517241379310345</v>
      </c>
      <c r="AA89">
        <v>482.72</v>
      </c>
      <c r="AB89">
        <v>1.5517241379310345</v>
      </c>
      <c r="AC89">
        <v>482.72</v>
      </c>
      <c r="AD89">
        <v>2.8275862068965516</v>
      </c>
      <c r="AE89">
        <v>1187.4122137404581</v>
      </c>
      <c r="AF89">
        <v>7</v>
      </c>
      <c r="AG89">
        <v>2300</v>
      </c>
      <c r="AH89">
        <v>3</v>
      </c>
      <c r="AI89">
        <v>1153</v>
      </c>
      <c r="AL89">
        <v>5</v>
      </c>
      <c r="AM89">
        <v>1726.5</v>
      </c>
      <c r="AN89">
        <v>0</v>
      </c>
      <c r="AP89">
        <v>3</v>
      </c>
      <c r="AQ89">
        <v>1166</v>
      </c>
      <c r="AT89">
        <v>1.5</v>
      </c>
      <c r="AU89">
        <v>1166</v>
      </c>
      <c r="AV89">
        <v>3.25</v>
      </c>
      <c r="AW89">
        <v>1539.6666666666667</v>
      </c>
      <c r="AX89">
        <v>1</v>
      </c>
      <c r="AY89">
        <v>377</v>
      </c>
      <c r="AZ89">
        <v>1</v>
      </c>
      <c r="BA89">
        <v>394</v>
      </c>
      <c r="BD89">
        <v>1</v>
      </c>
      <c r="BE89">
        <v>385.5</v>
      </c>
      <c r="BF89">
        <v>1</v>
      </c>
      <c r="BG89">
        <v>385.5</v>
      </c>
      <c r="BH89">
        <v>2.5</v>
      </c>
      <c r="BI89">
        <v>1078</v>
      </c>
      <c r="BJ89">
        <v>2.8166666666666669</v>
      </c>
      <c r="BK89">
        <v>1183.3897058823529</v>
      </c>
      <c r="BN89" t="s">
        <v>87</v>
      </c>
      <c r="BO89">
        <v>361.63636363636363</v>
      </c>
      <c r="BP89">
        <v>364.23076923076923</v>
      </c>
      <c r="BQ89">
        <v>339.25</v>
      </c>
      <c r="BR89">
        <v>353.52499999999998</v>
      </c>
      <c r="BS89">
        <v>334.8</v>
      </c>
      <c r="BT89">
        <v>378.14285714285717</v>
      </c>
      <c r="BU89">
        <v>365.41666666666669</v>
      </c>
      <c r="BV89">
        <v>358.5609756097561</v>
      </c>
    </row>
    <row r="90" spans="1:74" x14ac:dyDescent="0.3">
      <c r="A90" s="2" t="s">
        <v>88</v>
      </c>
      <c r="B90">
        <v>3.3</v>
      </c>
      <c r="C90">
        <v>1318.3125</v>
      </c>
      <c r="D90">
        <v>2.85</v>
      </c>
      <c r="E90">
        <v>1366.4285714285713</v>
      </c>
      <c r="F90">
        <v>3.8888888888888888</v>
      </c>
      <c r="G90">
        <v>1477.8125</v>
      </c>
      <c r="H90">
        <v>3.3275862068965516</v>
      </c>
      <c r="I90">
        <v>1388.4347826086957</v>
      </c>
      <c r="J90">
        <v>3.35</v>
      </c>
      <c r="K90">
        <v>1302.4375</v>
      </c>
      <c r="L90">
        <v>3.75</v>
      </c>
      <c r="M90">
        <v>1719.2</v>
      </c>
      <c r="N90">
        <v>2.7222222222222223</v>
      </c>
      <c r="O90">
        <v>1306.9166666666667</v>
      </c>
      <c r="P90">
        <v>3.2931034482758621</v>
      </c>
      <c r="Q90">
        <v>1449.0697674418604</v>
      </c>
      <c r="R90">
        <v>3.3103448275862069</v>
      </c>
      <c r="S90">
        <v>1417.7303370786517</v>
      </c>
      <c r="T90">
        <v>1.2</v>
      </c>
      <c r="U90">
        <v>408.47058823529414</v>
      </c>
      <c r="V90">
        <v>1.1000000000000001</v>
      </c>
      <c r="W90">
        <v>417.88235294117646</v>
      </c>
      <c r="X90">
        <v>1.2222222222222223</v>
      </c>
      <c r="Y90">
        <v>434.375</v>
      </c>
      <c r="Z90">
        <v>1.1724137931034482</v>
      </c>
      <c r="AA90">
        <v>419.96</v>
      </c>
      <c r="AB90">
        <v>1.1724137931034482</v>
      </c>
      <c r="AC90">
        <v>419.96</v>
      </c>
      <c r="AD90">
        <v>2.5977011494252875</v>
      </c>
      <c r="AE90">
        <v>1058.8201438848921</v>
      </c>
      <c r="AJ90">
        <v>1.5</v>
      </c>
      <c r="AK90">
        <v>934</v>
      </c>
      <c r="AL90">
        <v>1.5</v>
      </c>
      <c r="AM90">
        <v>934</v>
      </c>
      <c r="AR90">
        <v>5.5</v>
      </c>
      <c r="AS90">
        <v>1792.5</v>
      </c>
      <c r="AT90">
        <v>5.5</v>
      </c>
      <c r="AU90">
        <v>1792.5</v>
      </c>
      <c r="AV90">
        <v>3.5</v>
      </c>
      <c r="AW90">
        <v>1506.3333333333333</v>
      </c>
      <c r="BB90">
        <v>0.5</v>
      </c>
      <c r="BC90">
        <v>384</v>
      </c>
      <c r="BD90">
        <v>0.5</v>
      </c>
      <c r="BE90">
        <v>384</v>
      </c>
      <c r="BF90">
        <v>0.5</v>
      </c>
      <c r="BG90">
        <v>384</v>
      </c>
      <c r="BH90">
        <v>2.5</v>
      </c>
      <c r="BI90">
        <v>1225.75</v>
      </c>
      <c r="BJ90">
        <v>2.5944444444444446</v>
      </c>
      <c r="BK90">
        <v>1063.4895104895104</v>
      </c>
      <c r="BN90" t="s">
        <v>88</v>
      </c>
      <c r="BO90">
        <v>293.0625</v>
      </c>
      <c r="BP90">
        <v>349.46666666666664</v>
      </c>
      <c r="BQ90">
        <v>346.5</v>
      </c>
      <c r="BR90">
        <v>327.6511627906977</v>
      </c>
      <c r="BS90">
        <v>309.5625</v>
      </c>
      <c r="BT90">
        <v>363.92857142857144</v>
      </c>
      <c r="BU90">
        <v>343.5</v>
      </c>
      <c r="BV90">
        <v>337.91304347826087</v>
      </c>
    </row>
    <row r="91" spans="1:74" x14ac:dyDescent="0.3">
      <c r="A91" s="2" t="s">
        <v>89</v>
      </c>
      <c r="B91">
        <v>3</v>
      </c>
      <c r="C91">
        <v>1852.8181818181818</v>
      </c>
      <c r="D91">
        <v>2.6</v>
      </c>
      <c r="E91">
        <v>1366.9166666666667</v>
      </c>
      <c r="F91">
        <v>2.4500000000000002</v>
      </c>
      <c r="G91">
        <v>1281.7272727272727</v>
      </c>
      <c r="H91">
        <v>2.6833333333333331</v>
      </c>
      <c r="I91">
        <v>1496.5588235294117</v>
      </c>
      <c r="J91">
        <v>2.65</v>
      </c>
      <c r="K91">
        <v>1541.5454545454545</v>
      </c>
      <c r="L91">
        <v>2.9</v>
      </c>
      <c r="M91">
        <v>1405.2307692307693</v>
      </c>
      <c r="N91">
        <v>2.6</v>
      </c>
      <c r="O91">
        <v>1702.1</v>
      </c>
      <c r="P91">
        <v>2.7166666666666668</v>
      </c>
      <c r="Q91">
        <v>1536.6470588235295</v>
      </c>
      <c r="R91">
        <v>2.7</v>
      </c>
      <c r="S91">
        <v>1516.6029411764705</v>
      </c>
      <c r="T91">
        <v>1</v>
      </c>
      <c r="U91">
        <v>667.4</v>
      </c>
      <c r="V91">
        <v>0.9</v>
      </c>
      <c r="W91">
        <v>611.79999999999995</v>
      </c>
      <c r="X91">
        <v>0.8</v>
      </c>
      <c r="Y91">
        <v>497.3</v>
      </c>
      <c r="Z91">
        <v>0.9</v>
      </c>
      <c r="AA91">
        <v>592.16666666666663</v>
      </c>
      <c r="AB91">
        <v>0.9</v>
      </c>
      <c r="AC91">
        <v>592.16666666666663</v>
      </c>
      <c r="AD91">
        <v>2.1</v>
      </c>
      <c r="AE91">
        <v>1233.6122448979593</v>
      </c>
      <c r="BJ91">
        <v>2.1</v>
      </c>
      <c r="BK91">
        <v>1233.6122448979593</v>
      </c>
      <c r="BN91" t="s">
        <v>89</v>
      </c>
      <c r="BO91">
        <v>337.18181818181819</v>
      </c>
      <c r="BP91">
        <v>299.53846153846155</v>
      </c>
      <c r="BQ91">
        <v>304.39999999999998</v>
      </c>
      <c r="BR91">
        <v>313.14705882352939</v>
      </c>
      <c r="BS91">
        <v>318.63636363636363</v>
      </c>
      <c r="BT91">
        <v>331</v>
      </c>
      <c r="BU91">
        <v>354.36363636363637</v>
      </c>
      <c r="BV91">
        <v>334.55882352941177</v>
      </c>
    </row>
    <row r="92" spans="1:74" x14ac:dyDescent="0.3">
      <c r="A92" s="2" t="s">
        <v>90</v>
      </c>
      <c r="B92">
        <v>2.7</v>
      </c>
      <c r="C92">
        <v>784.10526315789468</v>
      </c>
      <c r="D92">
        <v>3.25</v>
      </c>
      <c r="E92">
        <v>1088.0555555555557</v>
      </c>
      <c r="F92">
        <v>3.25</v>
      </c>
      <c r="G92">
        <v>1042.3333333333333</v>
      </c>
      <c r="H92">
        <v>3.0666666666666669</v>
      </c>
      <c r="I92">
        <v>968.09090909090912</v>
      </c>
      <c r="J92">
        <v>4.45</v>
      </c>
      <c r="K92">
        <v>1437.6842105263158</v>
      </c>
      <c r="L92">
        <v>3.85</v>
      </c>
      <c r="M92">
        <v>1164.8499999999999</v>
      </c>
      <c r="N92">
        <v>4.1500000000000004</v>
      </c>
      <c r="O92">
        <v>1210.8499999999999</v>
      </c>
      <c r="P92">
        <v>4.1500000000000004</v>
      </c>
      <c r="Q92">
        <v>1268.3050847457628</v>
      </c>
      <c r="R92">
        <v>3.6083333333333334</v>
      </c>
      <c r="S92">
        <v>1123.4649122807018</v>
      </c>
      <c r="T92">
        <v>1.7</v>
      </c>
      <c r="U92">
        <v>471.6</v>
      </c>
      <c r="V92">
        <v>1.9</v>
      </c>
      <c r="W92">
        <v>445.75</v>
      </c>
      <c r="X92">
        <v>1.7</v>
      </c>
      <c r="Y92">
        <v>447.7</v>
      </c>
      <c r="Z92">
        <v>1.7666666666666666</v>
      </c>
      <c r="AA92">
        <v>455.01666666666665</v>
      </c>
      <c r="AB92">
        <v>1.7666666666666666</v>
      </c>
      <c r="AC92">
        <v>455.01666666666665</v>
      </c>
      <c r="AD92">
        <v>2.9944444444444445</v>
      </c>
      <c r="AE92">
        <v>892.9655172413793</v>
      </c>
      <c r="BJ92">
        <v>2.9944444444444445</v>
      </c>
      <c r="BK92">
        <v>892.9655172413793</v>
      </c>
      <c r="BN92" t="s">
        <v>90</v>
      </c>
      <c r="BO92">
        <v>322.26315789473682</v>
      </c>
      <c r="BP92">
        <v>288.10000000000002</v>
      </c>
      <c r="BQ92">
        <v>278.85000000000002</v>
      </c>
      <c r="BR92">
        <v>295.96610169491527</v>
      </c>
      <c r="BS92">
        <v>272.84210526315792</v>
      </c>
      <c r="BT92">
        <v>332.16666666666669</v>
      </c>
      <c r="BU92">
        <v>275.16666666666669</v>
      </c>
      <c r="BV92">
        <v>293.0181818181818</v>
      </c>
    </row>
    <row r="93" spans="1:74" x14ac:dyDescent="0.3">
      <c r="A93" s="2" t="s">
        <v>91</v>
      </c>
      <c r="B93">
        <v>1.25</v>
      </c>
      <c r="C93">
        <v>261.3</v>
      </c>
      <c r="D93">
        <v>0.94736842105263153</v>
      </c>
      <c r="E93">
        <v>253</v>
      </c>
      <c r="F93">
        <v>0.57894736842105265</v>
      </c>
      <c r="G93">
        <v>209.5</v>
      </c>
      <c r="H93">
        <v>0.90740740740740744</v>
      </c>
      <c r="I93">
        <v>243.86206896551724</v>
      </c>
      <c r="J93">
        <v>1.3125</v>
      </c>
      <c r="K93">
        <v>321.54545454545456</v>
      </c>
      <c r="L93">
        <v>1.5263157894736843</v>
      </c>
      <c r="M93">
        <v>311.78571428571428</v>
      </c>
      <c r="N93">
        <v>1.3157894736842106</v>
      </c>
      <c r="O93">
        <v>282.35714285714283</v>
      </c>
      <c r="P93">
        <v>1.3888888888888888</v>
      </c>
      <c r="Q93">
        <v>303.97435897435895</v>
      </c>
      <c r="R93">
        <v>1.1481481481481481</v>
      </c>
      <c r="S93">
        <v>278.33823529411762</v>
      </c>
      <c r="T93">
        <v>0.9375</v>
      </c>
      <c r="U93">
        <v>212.90909090909091</v>
      </c>
      <c r="V93">
        <v>0.78947368421052633</v>
      </c>
      <c r="W93">
        <v>195.08333333333334</v>
      </c>
      <c r="X93">
        <v>0.73684210526315785</v>
      </c>
      <c r="Y93">
        <v>198.7</v>
      </c>
      <c r="Z93">
        <v>0.81481481481481477</v>
      </c>
      <c r="AA93">
        <v>202.12121212121212</v>
      </c>
      <c r="AB93">
        <v>0.81481481481481477</v>
      </c>
      <c r="AC93">
        <v>202.12121212121212</v>
      </c>
      <c r="AD93">
        <v>1.037037037037037</v>
      </c>
      <c r="AE93">
        <v>253.43564356435644</v>
      </c>
      <c r="AF93">
        <v>1.25</v>
      </c>
      <c r="AG93">
        <v>169.33333333333334</v>
      </c>
      <c r="AH93">
        <v>2</v>
      </c>
      <c r="AI93">
        <v>467</v>
      </c>
      <c r="AJ93">
        <v>1</v>
      </c>
      <c r="AK93">
        <v>290</v>
      </c>
      <c r="AL93">
        <v>1.3333333333333333</v>
      </c>
      <c r="AM93">
        <v>253</v>
      </c>
      <c r="AN93">
        <v>0.5</v>
      </c>
      <c r="AO93">
        <v>199</v>
      </c>
      <c r="AP93">
        <v>0</v>
      </c>
      <c r="AR93">
        <v>2</v>
      </c>
      <c r="AS93">
        <v>337</v>
      </c>
      <c r="AT93">
        <v>0.66666666666666663</v>
      </c>
      <c r="AU93">
        <v>245</v>
      </c>
      <c r="AV93">
        <v>1</v>
      </c>
      <c r="AW93">
        <v>250</v>
      </c>
      <c r="AX93">
        <v>1.5</v>
      </c>
      <c r="AY93">
        <v>208.33333333333334</v>
      </c>
      <c r="AZ93">
        <v>3</v>
      </c>
      <c r="BA93">
        <v>330</v>
      </c>
      <c r="BB93">
        <v>2</v>
      </c>
      <c r="BC93">
        <v>628</v>
      </c>
      <c r="BD93">
        <v>1.8333333333333333</v>
      </c>
      <c r="BE93">
        <v>316.60000000000002</v>
      </c>
      <c r="BF93">
        <v>1.8333333333333333</v>
      </c>
      <c r="BG93">
        <v>316.60000000000002</v>
      </c>
      <c r="BH93">
        <v>1.2777777777777777</v>
      </c>
      <c r="BI93">
        <v>275.61538461538464</v>
      </c>
      <c r="BJ93">
        <v>1.0611111111111111</v>
      </c>
      <c r="BK93">
        <v>255.96491228070175</v>
      </c>
      <c r="BN93" t="s">
        <v>91</v>
      </c>
      <c r="BO93">
        <v>156.81818181818181</v>
      </c>
      <c r="BP93">
        <v>134.07142857142858</v>
      </c>
      <c r="BQ93">
        <v>148.07142857142858</v>
      </c>
      <c r="BR93">
        <v>145.51282051282053</v>
      </c>
      <c r="BS93">
        <v>152.19999999999999</v>
      </c>
      <c r="BT93">
        <v>156.63636363636363</v>
      </c>
      <c r="BU93">
        <v>134.375</v>
      </c>
      <c r="BV93">
        <v>148.9655172413793</v>
      </c>
    </row>
    <row r="94" spans="1:74" x14ac:dyDescent="0.3">
      <c r="A94" s="2" t="s">
        <v>92</v>
      </c>
      <c r="B94">
        <v>2.4500000000000002</v>
      </c>
      <c r="C94">
        <v>653.13333333333333</v>
      </c>
      <c r="D94">
        <v>2.0526315789473686</v>
      </c>
      <c r="E94">
        <v>740.92857142857144</v>
      </c>
      <c r="F94">
        <v>2.75</v>
      </c>
      <c r="G94">
        <v>758.8</v>
      </c>
      <c r="H94">
        <v>2.4237288135593222</v>
      </c>
      <c r="I94">
        <v>717.09090909090912</v>
      </c>
      <c r="J94">
        <v>2.4500000000000002</v>
      </c>
      <c r="K94">
        <v>678.47058823529414</v>
      </c>
      <c r="L94">
        <v>3.1578947368421053</v>
      </c>
      <c r="M94">
        <v>833.375</v>
      </c>
      <c r="N94">
        <v>2.5499999999999998</v>
      </c>
      <c r="O94">
        <v>732.9375</v>
      </c>
      <c r="P94">
        <v>2.7118644067796609</v>
      </c>
      <c r="Q94">
        <v>746.83673469387759</v>
      </c>
      <c r="R94">
        <v>2.5677966101694913</v>
      </c>
      <c r="S94">
        <v>732.76344086021504</v>
      </c>
      <c r="T94">
        <v>0.9</v>
      </c>
      <c r="U94">
        <v>427.45454545454544</v>
      </c>
      <c r="V94">
        <v>0.89473684210526316</v>
      </c>
      <c r="W94">
        <v>356</v>
      </c>
      <c r="X94">
        <v>1.1000000000000001</v>
      </c>
      <c r="Y94">
        <v>451.66666666666669</v>
      </c>
      <c r="Z94">
        <v>0.96610169491525422</v>
      </c>
      <c r="AA94">
        <v>412.88235294117646</v>
      </c>
      <c r="AB94">
        <v>0.96610169491525422</v>
      </c>
      <c r="AC94">
        <v>412.88235294117646</v>
      </c>
      <c r="AD94">
        <v>2.0338983050847457</v>
      </c>
      <c r="AE94">
        <v>647.12598425196848</v>
      </c>
      <c r="AH94">
        <v>3</v>
      </c>
      <c r="AI94">
        <v>687</v>
      </c>
      <c r="AL94">
        <v>3</v>
      </c>
      <c r="AM94">
        <v>687</v>
      </c>
      <c r="AP94">
        <v>2</v>
      </c>
      <c r="AQ94">
        <v>198</v>
      </c>
      <c r="AT94">
        <v>2</v>
      </c>
      <c r="AU94">
        <v>198</v>
      </c>
      <c r="AV94">
        <v>2.5</v>
      </c>
      <c r="AW94">
        <v>442.5</v>
      </c>
      <c r="AZ94">
        <v>0</v>
      </c>
      <c r="BD94">
        <v>0</v>
      </c>
      <c r="BF94">
        <v>0</v>
      </c>
      <c r="BH94">
        <v>1.6666666666666667</v>
      </c>
      <c r="BI94">
        <v>442.5</v>
      </c>
      <c r="BJ94">
        <v>2.0277777777777777</v>
      </c>
      <c r="BK94">
        <v>643.95348837209303</v>
      </c>
      <c r="BN94" t="s">
        <v>92</v>
      </c>
      <c r="BO94">
        <v>230.41176470588235</v>
      </c>
      <c r="BP94">
        <v>244.375</v>
      </c>
      <c r="BQ94">
        <v>259.6875</v>
      </c>
      <c r="BR94">
        <v>244.53061224489795</v>
      </c>
      <c r="BS94">
        <v>167.6</v>
      </c>
      <c r="BT94">
        <v>286.57142857142856</v>
      </c>
      <c r="BU94">
        <v>207.93333333333334</v>
      </c>
      <c r="BV94">
        <v>219.20454545454547</v>
      </c>
    </row>
    <row r="95" spans="1:74" x14ac:dyDescent="0.3">
      <c r="A95" s="2" t="s">
        <v>93</v>
      </c>
      <c r="B95">
        <v>4.2</v>
      </c>
      <c r="C95">
        <v>1489.3333333333333</v>
      </c>
      <c r="D95">
        <v>3.6</v>
      </c>
      <c r="E95">
        <v>1177.8947368421052</v>
      </c>
      <c r="F95">
        <v>3.55</v>
      </c>
      <c r="G95">
        <v>1227.8235294117646</v>
      </c>
      <c r="H95">
        <v>3.7833333333333332</v>
      </c>
      <c r="I95">
        <v>1297.4259259259259</v>
      </c>
      <c r="J95">
        <v>2.5499999999999998</v>
      </c>
      <c r="K95">
        <v>1190.6923076923076</v>
      </c>
      <c r="L95">
        <v>3.25</v>
      </c>
      <c r="M95">
        <v>1210.7058823529412</v>
      </c>
      <c r="N95">
        <v>3.5</v>
      </c>
      <c r="O95">
        <v>1159.5263157894738</v>
      </c>
      <c r="P95">
        <v>3.1</v>
      </c>
      <c r="Q95">
        <v>1185.5510204081634</v>
      </c>
      <c r="R95">
        <v>3.4416666666666669</v>
      </c>
      <c r="S95">
        <v>1244.2038834951456</v>
      </c>
      <c r="T95">
        <v>1.45</v>
      </c>
      <c r="U95">
        <v>395.78947368421052</v>
      </c>
      <c r="V95">
        <v>1.7</v>
      </c>
      <c r="W95">
        <v>497.36842105263156</v>
      </c>
      <c r="X95">
        <v>1.3</v>
      </c>
      <c r="Y95">
        <v>438.55555555555554</v>
      </c>
      <c r="Z95">
        <v>1.4833333333333334</v>
      </c>
      <c r="AA95">
        <v>444</v>
      </c>
      <c r="AB95">
        <v>1.4833333333333334</v>
      </c>
      <c r="AC95">
        <v>444</v>
      </c>
      <c r="AD95">
        <v>2.7888888888888888</v>
      </c>
      <c r="AE95">
        <v>962.37106918238999</v>
      </c>
      <c r="BJ95">
        <v>2.7888888888888888</v>
      </c>
      <c r="BK95">
        <v>962.37106918238999</v>
      </c>
      <c r="BN95" t="s">
        <v>93</v>
      </c>
      <c r="BO95">
        <v>342.15384615384613</v>
      </c>
      <c r="BP95">
        <v>327.23529411764707</v>
      </c>
      <c r="BQ95">
        <v>330.05263157894734</v>
      </c>
      <c r="BR95">
        <v>332.28571428571428</v>
      </c>
      <c r="BS95">
        <v>319.72222222222223</v>
      </c>
      <c r="BT95">
        <v>310.21052631578948</v>
      </c>
      <c r="BU95">
        <v>318.23529411764707</v>
      </c>
      <c r="BV95">
        <v>315.90740740740739</v>
      </c>
    </row>
    <row r="96" spans="1:74" x14ac:dyDescent="0.3">
      <c r="A96" s="2" t="s">
        <v>94</v>
      </c>
      <c r="B96">
        <v>2.1</v>
      </c>
      <c r="C96">
        <v>678.07692307692309</v>
      </c>
      <c r="D96">
        <v>2.5</v>
      </c>
      <c r="E96">
        <v>588.35714285714289</v>
      </c>
      <c r="F96">
        <v>3.05</v>
      </c>
      <c r="G96">
        <v>667.58823529411768</v>
      </c>
      <c r="H96">
        <v>2.5499999999999998</v>
      </c>
      <c r="I96">
        <v>645.47727272727275</v>
      </c>
      <c r="J96">
        <v>3.6</v>
      </c>
      <c r="K96">
        <v>860.66666666666663</v>
      </c>
      <c r="L96">
        <v>3.25</v>
      </c>
      <c r="M96">
        <v>831.625</v>
      </c>
      <c r="N96">
        <v>4.05</v>
      </c>
      <c r="O96">
        <v>870.29411764705878</v>
      </c>
      <c r="P96">
        <v>3.6333333333333333</v>
      </c>
      <c r="Q96">
        <v>854.39583333333337</v>
      </c>
      <c r="R96">
        <v>3.0916666666666668</v>
      </c>
      <c r="S96">
        <v>754.47826086956525</v>
      </c>
      <c r="T96">
        <v>0.85</v>
      </c>
      <c r="U96">
        <v>343</v>
      </c>
      <c r="V96">
        <v>1.2</v>
      </c>
      <c r="W96">
        <v>310.84615384615387</v>
      </c>
      <c r="X96">
        <v>1.3</v>
      </c>
      <c r="Y96">
        <v>336.93333333333334</v>
      </c>
      <c r="Z96">
        <v>1.1166666666666667</v>
      </c>
      <c r="AA96">
        <v>329.60526315789474</v>
      </c>
      <c r="AB96">
        <v>1.1166666666666667</v>
      </c>
      <c r="AC96">
        <v>329.60526315789474</v>
      </c>
      <c r="AD96">
        <v>2.4333333333333331</v>
      </c>
      <c r="AE96">
        <v>630.28461538461534</v>
      </c>
      <c r="BJ96">
        <v>2.4333333333333331</v>
      </c>
      <c r="BK96">
        <v>630.28461538461534</v>
      </c>
      <c r="BN96" t="s">
        <v>94</v>
      </c>
      <c r="BO96">
        <v>174.13333333333333</v>
      </c>
      <c r="BP96">
        <v>180.5</v>
      </c>
      <c r="BQ96">
        <v>214.52941176470588</v>
      </c>
      <c r="BR96">
        <v>190.5625</v>
      </c>
      <c r="BS96">
        <v>199.46153846153845</v>
      </c>
      <c r="BT96">
        <v>158.92857142857142</v>
      </c>
      <c r="BU96">
        <v>189</v>
      </c>
      <c r="BV96">
        <v>182.52272727272728</v>
      </c>
    </row>
    <row r="97" spans="1:74" x14ac:dyDescent="0.3">
      <c r="A97" s="2" t="s">
        <v>95</v>
      </c>
      <c r="B97">
        <v>3.1</v>
      </c>
      <c r="C97">
        <v>855.0526315789474</v>
      </c>
      <c r="D97">
        <v>4</v>
      </c>
      <c r="E97">
        <v>1157.421052631579</v>
      </c>
      <c r="F97">
        <v>3.5</v>
      </c>
      <c r="G97">
        <v>1064.6666666666667</v>
      </c>
      <c r="H97">
        <v>3.5333333333333332</v>
      </c>
      <c r="I97">
        <v>1025.0178571428571</v>
      </c>
      <c r="J97">
        <v>4.05</v>
      </c>
      <c r="K97">
        <v>1180.1500000000001</v>
      </c>
      <c r="L97">
        <v>3</v>
      </c>
      <c r="M97">
        <v>904.31578947368416</v>
      </c>
      <c r="N97">
        <v>3.15</v>
      </c>
      <c r="O97">
        <v>941.42105263157896</v>
      </c>
      <c r="P97">
        <v>3.4</v>
      </c>
      <c r="Q97">
        <v>1011.5862068965517</v>
      </c>
      <c r="R97">
        <v>3.4666666666666668</v>
      </c>
      <c r="S97">
        <v>1018.1842105263158</v>
      </c>
      <c r="T97">
        <v>1.85</v>
      </c>
      <c r="U97">
        <v>483.94736842105266</v>
      </c>
      <c r="V97">
        <v>1.85</v>
      </c>
      <c r="W97">
        <v>453.3</v>
      </c>
      <c r="X97">
        <v>1.7</v>
      </c>
      <c r="Y97">
        <v>412.36842105263156</v>
      </c>
      <c r="Z97">
        <v>1.8</v>
      </c>
      <c r="AA97">
        <v>449.93103448275861</v>
      </c>
      <c r="AB97">
        <v>1.8</v>
      </c>
      <c r="AC97">
        <v>449.93103448275861</v>
      </c>
      <c r="AD97">
        <v>2.911111111111111</v>
      </c>
      <c r="AE97">
        <v>826.56395348837214</v>
      </c>
      <c r="BJ97">
        <v>2.911111111111111</v>
      </c>
      <c r="BK97">
        <v>826.56395348837214</v>
      </c>
      <c r="BN97" t="s">
        <v>95</v>
      </c>
      <c r="BO97">
        <v>330.9</v>
      </c>
      <c r="BP97">
        <v>334.94736842105266</v>
      </c>
      <c r="BQ97">
        <v>331.42105263157896</v>
      </c>
      <c r="BR97">
        <v>332.39655172413791</v>
      </c>
      <c r="BS97">
        <v>294.84210526315792</v>
      </c>
      <c r="BT97">
        <v>264.63157894736844</v>
      </c>
      <c r="BU97">
        <v>286.88888888888891</v>
      </c>
      <c r="BV97">
        <v>282.03571428571428</v>
      </c>
    </row>
    <row r="98" spans="1:74" x14ac:dyDescent="0.3">
      <c r="A98" s="2" t="s">
        <v>96</v>
      </c>
      <c r="B98">
        <v>3.35</v>
      </c>
      <c r="C98">
        <v>1153.8823529411766</v>
      </c>
      <c r="D98">
        <v>2.95</v>
      </c>
      <c r="E98">
        <v>951.52941176470586</v>
      </c>
      <c r="F98">
        <v>2.8</v>
      </c>
      <c r="G98">
        <v>863.22222222222217</v>
      </c>
      <c r="H98">
        <v>3.0333333333333332</v>
      </c>
      <c r="I98">
        <v>987.11538461538464</v>
      </c>
      <c r="J98">
        <v>3</v>
      </c>
      <c r="K98">
        <v>929.72222222222217</v>
      </c>
      <c r="L98">
        <v>3.45</v>
      </c>
      <c r="M98">
        <v>1062.6666666666667</v>
      </c>
      <c r="N98">
        <v>3.75</v>
      </c>
      <c r="O98">
        <v>1146.5555555555557</v>
      </c>
      <c r="P98">
        <v>3.4</v>
      </c>
      <c r="Q98">
        <v>1046.3148148148148</v>
      </c>
      <c r="R98">
        <v>3.2166666666666668</v>
      </c>
      <c r="S98">
        <v>1017.2735849056604</v>
      </c>
      <c r="T98">
        <v>1.65</v>
      </c>
      <c r="U98">
        <v>473.94736842105266</v>
      </c>
      <c r="V98">
        <v>1.5</v>
      </c>
      <c r="W98">
        <v>465.05555555555554</v>
      </c>
      <c r="X98">
        <v>1.55</v>
      </c>
      <c r="Y98">
        <v>406.57894736842104</v>
      </c>
      <c r="Z98">
        <v>1.5666666666666667</v>
      </c>
      <c r="AA98">
        <v>448.23214285714283</v>
      </c>
      <c r="AB98">
        <v>1.5666666666666667</v>
      </c>
      <c r="AC98">
        <v>448.23214285714283</v>
      </c>
      <c r="AD98">
        <v>2.6666666666666665</v>
      </c>
      <c r="AE98">
        <v>820.5679012345679</v>
      </c>
      <c r="BJ98">
        <v>2.6666666666666665</v>
      </c>
      <c r="BK98">
        <v>820.5679012345679</v>
      </c>
      <c r="BN98" t="s">
        <v>96</v>
      </c>
      <c r="BO98">
        <v>284.83333333333331</v>
      </c>
      <c r="BP98">
        <v>287.77777777777777</v>
      </c>
      <c r="BQ98">
        <v>290.88888888888891</v>
      </c>
      <c r="BR98">
        <v>287.83333333333331</v>
      </c>
      <c r="BS98">
        <v>297.64705882352939</v>
      </c>
      <c r="BT98">
        <v>276.70588235294116</v>
      </c>
      <c r="BU98">
        <v>282</v>
      </c>
      <c r="BV98">
        <v>285.38461538461536</v>
      </c>
    </row>
    <row r="99" spans="1:74" x14ac:dyDescent="0.3">
      <c r="A99" s="2" t="s">
        <v>97</v>
      </c>
      <c r="B99">
        <v>2.0499999999999998</v>
      </c>
      <c r="C99">
        <v>919.75</v>
      </c>
      <c r="D99">
        <v>2.0499999999999998</v>
      </c>
      <c r="E99">
        <v>685.08333333333337</v>
      </c>
      <c r="F99">
        <v>1.75</v>
      </c>
      <c r="G99">
        <v>637.81818181818187</v>
      </c>
      <c r="H99">
        <v>1.95</v>
      </c>
      <c r="I99">
        <v>750.68571428571431</v>
      </c>
      <c r="J99">
        <v>1.85</v>
      </c>
      <c r="K99">
        <v>662.16666666666663</v>
      </c>
      <c r="L99">
        <v>1.55</v>
      </c>
      <c r="M99">
        <v>593.33333333333337</v>
      </c>
      <c r="N99">
        <v>1.4</v>
      </c>
      <c r="O99">
        <v>409.28571428571428</v>
      </c>
      <c r="P99">
        <v>1.6</v>
      </c>
      <c r="Q99">
        <v>547.26315789473688</v>
      </c>
      <c r="R99">
        <v>1.7749999999999999</v>
      </c>
      <c r="S99">
        <v>644.79452054794524</v>
      </c>
      <c r="T99">
        <v>0.55000000000000004</v>
      </c>
      <c r="U99">
        <v>378.71428571428572</v>
      </c>
      <c r="V99">
        <v>0.55000000000000004</v>
      </c>
      <c r="W99">
        <v>284.75</v>
      </c>
      <c r="X99">
        <v>0.8</v>
      </c>
      <c r="Y99">
        <v>315.54545454545456</v>
      </c>
      <c r="Z99">
        <v>0.6333333333333333</v>
      </c>
      <c r="AA99">
        <v>323.07692307692309</v>
      </c>
      <c r="AB99">
        <v>0.6333333333333333</v>
      </c>
      <c r="AC99">
        <v>323.07692307692309</v>
      </c>
      <c r="AD99">
        <v>1.3944444444444444</v>
      </c>
      <c r="AE99">
        <v>560.30303030303025</v>
      </c>
      <c r="BJ99">
        <v>1.3944444444444444</v>
      </c>
      <c r="BK99">
        <v>560.30303030303025</v>
      </c>
      <c r="BN99" t="s">
        <v>97</v>
      </c>
      <c r="BO99">
        <v>208</v>
      </c>
      <c r="BP99">
        <v>191.41666666666666</v>
      </c>
      <c r="BQ99">
        <v>213.14285714285714</v>
      </c>
      <c r="BR99">
        <v>204.65789473684211</v>
      </c>
      <c r="BS99">
        <v>293.58333333333331</v>
      </c>
      <c r="BT99">
        <v>194</v>
      </c>
      <c r="BU99">
        <v>167.72727272727272</v>
      </c>
      <c r="BV99">
        <v>219.88571428571427</v>
      </c>
    </row>
    <row r="100" spans="1:74" x14ac:dyDescent="0.3">
      <c r="A100" s="2" t="s">
        <v>98</v>
      </c>
      <c r="B100">
        <v>3.9473684210526314</v>
      </c>
      <c r="C100">
        <v>1282.6470588235295</v>
      </c>
      <c r="D100">
        <v>2.7</v>
      </c>
      <c r="E100">
        <v>1161.2666666666667</v>
      </c>
      <c r="F100">
        <v>4.25</v>
      </c>
      <c r="G100">
        <v>1492.1333333333334</v>
      </c>
      <c r="H100">
        <v>3.6271186440677967</v>
      </c>
      <c r="I100">
        <v>1310.7659574468084</v>
      </c>
      <c r="J100">
        <v>3.263157894736842</v>
      </c>
      <c r="K100">
        <v>1130.5999999999999</v>
      </c>
      <c r="L100">
        <v>4.2</v>
      </c>
      <c r="M100">
        <v>1270.5555555555557</v>
      </c>
      <c r="N100">
        <v>3.05</v>
      </c>
      <c r="O100">
        <v>1311.8461538461538</v>
      </c>
      <c r="P100">
        <v>3.5084745762711864</v>
      </c>
      <c r="Q100">
        <v>1236.5869565217392</v>
      </c>
      <c r="R100">
        <v>3.5677966101694913</v>
      </c>
      <c r="S100">
        <v>1274.0752688172042</v>
      </c>
      <c r="T100">
        <v>1.4210526315789473</v>
      </c>
      <c r="U100">
        <v>534.06666666666672</v>
      </c>
      <c r="V100">
        <v>1.35</v>
      </c>
      <c r="W100">
        <v>473.2</v>
      </c>
      <c r="X100">
        <v>1.65</v>
      </c>
      <c r="Y100">
        <v>551.9375</v>
      </c>
      <c r="Z100">
        <v>1.4745762711864407</v>
      </c>
      <c r="AA100">
        <v>520.43478260869563</v>
      </c>
      <c r="AB100">
        <v>1.4745762711864407</v>
      </c>
      <c r="AC100">
        <v>520.43478260869563</v>
      </c>
      <c r="AD100">
        <v>2.8700564971751414</v>
      </c>
      <c r="AE100">
        <v>1024.6690647482014</v>
      </c>
      <c r="AF100">
        <v>0</v>
      </c>
      <c r="AL100">
        <v>0</v>
      </c>
      <c r="AN100">
        <v>5</v>
      </c>
      <c r="AO100">
        <v>1496</v>
      </c>
      <c r="AT100">
        <v>5</v>
      </c>
      <c r="AU100">
        <v>1496</v>
      </c>
      <c r="AV100">
        <v>2.5</v>
      </c>
      <c r="AW100">
        <v>1496</v>
      </c>
      <c r="AX100">
        <v>3</v>
      </c>
      <c r="AY100">
        <v>509</v>
      </c>
      <c r="BD100">
        <v>3</v>
      </c>
      <c r="BE100">
        <v>509</v>
      </c>
      <c r="BF100">
        <v>3</v>
      </c>
      <c r="BG100">
        <v>509</v>
      </c>
      <c r="BH100">
        <v>2.6666666666666665</v>
      </c>
      <c r="BI100">
        <v>1002.5</v>
      </c>
      <c r="BJ100">
        <v>2.8666666666666667</v>
      </c>
      <c r="BK100">
        <v>1024.3546099290779</v>
      </c>
      <c r="BN100" t="s">
        <v>98</v>
      </c>
      <c r="BO100">
        <v>289.46666666666664</v>
      </c>
      <c r="BP100">
        <v>297.88888888888891</v>
      </c>
      <c r="BQ100">
        <v>286.07692307692309</v>
      </c>
      <c r="BR100">
        <v>291.80434782608694</v>
      </c>
      <c r="BS100">
        <v>261.41176470588238</v>
      </c>
      <c r="BT100">
        <v>328.4</v>
      </c>
      <c r="BU100">
        <v>301.73333333333335</v>
      </c>
      <c r="BV100">
        <v>295.65957446808511</v>
      </c>
    </row>
    <row r="101" spans="1:74" x14ac:dyDescent="0.3">
      <c r="A101" s="2" t="s">
        <v>99</v>
      </c>
      <c r="B101">
        <v>2.75</v>
      </c>
      <c r="C101">
        <v>970.47368421052636</v>
      </c>
      <c r="D101">
        <v>2.7</v>
      </c>
      <c r="E101">
        <v>835.7</v>
      </c>
      <c r="F101">
        <v>2.65</v>
      </c>
      <c r="G101">
        <v>1016.9411764705883</v>
      </c>
      <c r="H101">
        <v>2.7</v>
      </c>
      <c r="I101">
        <v>936.44642857142856</v>
      </c>
      <c r="J101">
        <v>3.75</v>
      </c>
      <c r="K101">
        <v>1242.7</v>
      </c>
      <c r="L101">
        <v>3.4</v>
      </c>
      <c r="M101">
        <v>1213.8947368421052</v>
      </c>
      <c r="N101">
        <v>2.6</v>
      </c>
      <c r="O101">
        <v>1014.75</v>
      </c>
      <c r="P101">
        <v>3.25</v>
      </c>
      <c r="Q101">
        <v>1166.4363636363637</v>
      </c>
      <c r="R101">
        <v>2.9750000000000001</v>
      </c>
      <c r="S101">
        <v>1050.4054054054054</v>
      </c>
      <c r="T101">
        <v>2.35</v>
      </c>
      <c r="U101">
        <v>676.75</v>
      </c>
      <c r="V101">
        <v>2.4500000000000002</v>
      </c>
      <c r="W101">
        <v>774.68421052631584</v>
      </c>
      <c r="X101">
        <v>2.0499999999999998</v>
      </c>
      <c r="Y101">
        <v>626.0526315789474</v>
      </c>
      <c r="Z101">
        <v>2.2833333333333332</v>
      </c>
      <c r="AA101">
        <v>692.22413793103453</v>
      </c>
      <c r="AB101">
        <v>2.2833333333333332</v>
      </c>
      <c r="AC101">
        <v>692.22413793103453</v>
      </c>
      <c r="AD101">
        <v>2.7444444444444445</v>
      </c>
      <c r="AE101">
        <v>927.47928994082838</v>
      </c>
      <c r="BJ101">
        <v>2.7444444444444445</v>
      </c>
      <c r="BK101">
        <v>927.47928994082838</v>
      </c>
      <c r="BN101" t="s">
        <v>99</v>
      </c>
      <c r="BO101">
        <v>375.75</v>
      </c>
      <c r="BP101">
        <v>361.68421052631578</v>
      </c>
      <c r="BQ101">
        <v>343.1875</v>
      </c>
      <c r="BR101">
        <v>361.41818181818184</v>
      </c>
      <c r="BS101">
        <v>342.5263157894737</v>
      </c>
      <c r="BT101">
        <v>307.8</v>
      </c>
      <c r="BU101">
        <v>369.1764705882353</v>
      </c>
      <c r="BV101">
        <v>338.21428571428572</v>
      </c>
    </row>
    <row r="102" spans="1:74" x14ac:dyDescent="0.3">
      <c r="A102" s="4" t="s">
        <v>100</v>
      </c>
      <c r="BN102" t="s">
        <v>100</v>
      </c>
    </row>
    <row r="103" spans="1:74" x14ac:dyDescent="0.3">
      <c r="A103" s="2" t="s">
        <v>101</v>
      </c>
      <c r="B103">
        <v>2.85</v>
      </c>
      <c r="C103">
        <v>681.94117647058829</v>
      </c>
      <c r="D103">
        <v>2.2000000000000002</v>
      </c>
      <c r="E103">
        <v>645.14285714285711</v>
      </c>
      <c r="F103">
        <v>2.85</v>
      </c>
      <c r="G103">
        <v>597.38888888888891</v>
      </c>
      <c r="H103">
        <v>2.6333333333333333</v>
      </c>
      <c r="I103">
        <v>640.36734693877554</v>
      </c>
      <c r="J103">
        <v>2.95</v>
      </c>
      <c r="K103">
        <v>700.66666666666663</v>
      </c>
      <c r="L103">
        <v>3.1</v>
      </c>
      <c r="M103">
        <v>772.70588235294122</v>
      </c>
      <c r="N103">
        <v>3.85</v>
      </c>
      <c r="O103">
        <v>777.1</v>
      </c>
      <c r="P103">
        <v>3.3</v>
      </c>
      <c r="Q103">
        <v>750.72727272727275</v>
      </c>
      <c r="R103">
        <v>2.9666666666666668</v>
      </c>
      <c r="S103">
        <v>698.73076923076928</v>
      </c>
      <c r="T103">
        <v>1.8</v>
      </c>
      <c r="U103">
        <v>459.05555555555554</v>
      </c>
      <c r="V103">
        <v>1.7</v>
      </c>
      <c r="W103">
        <v>494.1875</v>
      </c>
      <c r="X103">
        <v>1.65</v>
      </c>
      <c r="Y103">
        <v>487.35294117647061</v>
      </c>
      <c r="Z103">
        <v>1.7166666666666666</v>
      </c>
      <c r="AA103">
        <v>479.50980392156862</v>
      </c>
      <c r="AB103">
        <v>1.7166666666666666</v>
      </c>
      <c r="AC103">
        <v>479.50980392156862</v>
      </c>
      <c r="AD103">
        <v>2.5499999999999998</v>
      </c>
      <c r="AE103">
        <v>626.6</v>
      </c>
      <c r="BJ103">
        <v>2.5499999999999998</v>
      </c>
      <c r="BK103">
        <v>626.6</v>
      </c>
      <c r="BN103" t="s">
        <v>101</v>
      </c>
      <c r="BO103">
        <v>199.83333333333334</v>
      </c>
      <c r="BP103">
        <v>202.88235294117646</v>
      </c>
      <c r="BQ103">
        <v>173</v>
      </c>
      <c r="BR103">
        <v>191.01818181818183</v>
      </c>
      <c r="BS103">
        <v>196.1764705882353</v>
      </c>
      <c r="BT103">
        <v>142.42857142857142</v>
      </c>
      <c r="BU103">
        <v>167</v>
      </c>
      <c r="BV103">
        <v>170.10204081632654</v>
      </c>
    </row>
    <row r="104" spans="1:74" x14ac:dyDescent="0.3">
      <c r="A104" s="2" t="s">
        <v>102</v>
      </c>
      <c r="B104">
        <v>4.0999999999999996</v>
      </c>
      <c r="C104">
        <v>1074.0999999999999</v>
      </c>
      <c r="D104">
        <v>4.2</v>
      </c>
      <c r="E104">
        <v>1006.3</v>
      </c>
      <c r="F104">
        <v>3.35</v>
      </c>
      <c r="G104">
        <v>807.52631578947364</v>
      </c>
      <c r="H104">
        <v>3.8833333333333333</v>
      </c>
      <c r="I104">
        <v>965.27118644067798</v>
      </c>
      <c r="J104">
        <v>3.4</v>
      </c>
      <c r="K104">
        <v>886.6</v>
      </c>
      <c r="L104">
        <v>3.8</v>
      </c>
      <c r="M104">
        <v>993.10526315789468</v>
      </c>
      <c r="N104">
        <v>4.9000000000000004</v>
      </c>
      <c r="O104">
        <v>1244.5263157894738</v>
      </c>
      <c r="P104">
        <v>4.0333333333333332</v>
      </c>
      <c r="Q104">
        <v>1038.7413793103449</v>
      </c>
      <c r="R104">
        <v>3.9583333333333335</v>
      </c>
      <c r="S104">
        <v>1001.6923076923077</v>
      </c>
      <c r="T104">
        <v>1.85</v>
      </c>
      <c r="U104">
        <v>566.5</v>
      </c>
      <c r="V104">
        <v>2.1</v>
      </c>
      <c r="W104">
        <v>553.68421052631584</v>
      </c>
      <c r="X104">
        <v>1.8</v>
      </c>
      <c r="Y104">
        <v>495.5263157894737</v>
      </c>
      <c r="Z104">
        <v>1.9166666666666667</v>
      </c>
      <c r="AA104">
        <v>539.05172413793105</v>
      </c>
      <c r="AB104">
        <v>1.9166666666666667</v>
      </c>
      <c r="AC104">
        <v>539.05172413793105</v>
      </c>
      <c r="AD104">
        <v>3.2777777777777777</v>
      </c>
      <c r="AE104">
        <v>848.36</v>
      </c>
      <c r="BJ104">
        <v>3.2777777777777777</v>
      </c>
      <c r="BK104">
        <v>848.36</v>
      </c>
      <c r="BN104" t="s">
        <v>102</v>
      </c>
      <c r="BO104">
        <v>265.60000000000002</v>
      </c>
      <c r="BP104">
        <v>277.26315789473682</v>
      </c>
      <c r="BQ104">
        <v>249.10526315789474</v>
      </c>
      <c r="BR104">
        <v>264.01724137931035</v>
      </c>
      <c r="BS104">
        <v>259.05</v>
      </c>
      <c r="BT104">
        <v>249.4</v>
      </c>
      <c r="BU104">
        <v>273</v>
      </c>
      <c r="BV104">
        <v>260.27118644067798</v>
      </c>
    </row>
    <row r="105" spans="1:74" x14ac:dyDescent="0.3">
      <c r="A105" s="2" t="s">
        <v>103</v>
      </c>
      <c r="B105">
        <v>3.65</v>
      </c>
      <c r="C105">
        <v>1583.0833333333333</v>
      </c>
      <c r="D105">
        <v>3.3</v>
      </c>
      <c r="E105">
        <v>1691.5454545454545</v>
      </c>
      <c r="F105">
        <v>3.6</v>
      </c>
      <c r="G105">
        <v>1623.75</v>
      </c>
      <c r="H105">
        <v>3.5166666666666666</v>
      </c>
      <c r="I105">
        <v>1631.1142857142856</v>
      </c>
      <c r="J105">
        <v>3.5</v>
      </c>
      <c r="K105">
        <v>1597.4166666666667</v>
      </c>
      <c r="L105">
        <v>3.45</v>
      </c>
      <c r="M105">
        <v>1623</v>
      </c>
      <c r="N105">
        <v>3.75</v>
      </c>
      <c r="O105">
        <v>1733.909090909091</v>
      </c>
      <c r="P105">
        <v>3.5666666666666669</v>
      </c>
      <c r="Q105">
        <v>1649.0857142857142</v>
      </c>
      <c r="R105">
        <v>3.5416666666666665</v>
      </c>
      <c r="S105">
        <v>1640.1</v>
      </c>
      <c r="T105">
        <v>1.7</v>
      </c>
      <c r="U105">
        <v>555.64285714285711</v>
      </c>
      <c r="V105">
        <v>1.05</v>
      </c>
      <c r="W105">
        <v>491.2</v>
      </c>
      <c r="X105">
        <v>1.4</v>
      </c>
      <c r="Y105">
        <v>559</v>
      </c>
      <c r="Z105">
        <v>1.3833333333333333</v>
      </c>
      <c r="AA105">
        <v>539.92105263157896</v>
      </c>
      <c r="AB105">
        <v>1.3833333333333333</v>
      </c>
      <c r="AC105">
        <v>539.92105263157896</v>
      </c>
      <c r="AD105">
        <v>2.8222222222222224</v>
      </c>
      <c r="AE105">
        <v>1253</v>
      </c>
      <c r="BJ105">
        <v>2.8222222222222224</v>
      </c>
      <c r="BK105">
        <v>1253</v>
      </c>
      <c r="BN105" t="s">
        <v>103</v>
      </c>
      <c r="BO105">
        <v>258.58333333333331</v>
      </c>
      <c r="BP105">
        <v>315.83333333333331</v>
      </c>
      <c r="BQ105">
        <v>253.09090909090909</v>
      </c>
      <c r="BR105">
        <v>276.48571428571427</v>
      </c>
      <c r="BS105">
        <v>234.16666666666666</v>
      </c>
      <c r="BT105">
        <v>262.45454545454544</v>
      </c>
      <c r="BU105">
        <v>244.5</v>
      </c>
      <c r="BV105">
        <v>246.6</v>
      </c>
    </row>
    <row r="106" spans="1:74" x14ac:dyDescent="0.3">
      <c r="A106" s="2" t="s">
        <v>104</v>
      </c>
      <c r="B106">
        <v>3.2222222222222223</v>
      </c>
      <c r="C106">
        <v>1570.3</v>
      </c>
      <c r="D106">
        <v>3.0526315789473686</v>
      </c>
      <c r="E106">
        <v>1872.25</v>
      </c>
      <c r="F106">
        <v>3</v>
      </c>
      <c r="G106">
        <v>1389.6363636363637</v>
      </c>
      <c r="H106">
        <v>3.0909090909090908</v>
      </c>
      <c r="I106">
        <v>1585.0689655172414</v>
      </c>
      <c r="J106">
        <v>3.3888888888888888</v>
      </c>
      <c r="K106">
        <v>1452</v>
      </c>
      <c r="L106">
        <v>3.1052631578947367</v>
      </c>
      <c r="M106">
        <v>1400.1818181818182</v>
      </c>
      <c r="N106">
        <v>3.5</v>
      </c>
      <c r="O106">
        <v>1662</v>
      </c>
      <c r="P106">
        <v>3.3272727272727272</v>
      </c>
      <c r="Q106">
        <v>1499.8125</v>
      </c>
      <c r="R106">
        <v>3.209090909090909</v>
      </c>
      <c r="S106">
        <v>1540.344262295082</v>
      </c>
      <c r="T106">
        <v>0.66666666666666663</v>
      </c>
      <c r="U106">
        <v>437.875</v>
      </c>
      <c r="V106">
        <v>0.73684210526315785</v>
      </c>
      <c r="W106">
        <v>345.55555555555554</v>
      </c>
      <c r="X106">
        <v>1.3333333333333333</v>
      </c>
      <c r="Y106">
        <v>575.63636363636363</v>
      </c>
      <c r="Z106">
        <v>0.90909090909090906</v>
      </c>
      <c r="AA106">
        <v>462.32142857142856</v>
      </c>
      <c r="AB106">
        <v>0.90909090909090906</v>
      </c>
      <c r="AC106">
        <v>462.32142857142856</v>
      </c>
      <c r="AD106">
        <v>2.4424242424242424</v>
      </c>
      <c r="AE106">
        <v>1201.1910112359551</v>
      </c>
      <c r="AF106">
        <v>3</v>
      </c>
      <c r="AG106">
        <v>1770</v>
      </c>
      <c r="AH106">
        <v>5</v>
      </c>
      <c r="AI106">
        <v>1362</v>
      </c>
      <c r="AJ106">
        <v>3.5</v>
      </c>
      <c r="AK106">
        <v>2008</v>
      </c>
      <c r="AL106">
        <v>3.6</v>
      </c>
      <c r="AM106">
        <v>1713.3333333333333</v>
      </c>
      <c r="AN106">
        <v>2</v>
      </c>
      <c r="AO106">
        <v>1271</v>
      </c>
      <c r="AP106">
        <v>0</v>
      </c>
      <c r="AR106">
        <v>1</v>
      </c>
      <c r="AS106">
        <v>258</v>
      </c>
      <c r="AT106">
        <v>1.2</v>
      </c>
      <c r="AU106">
        <v>764.5</v>
      </c>
      <c r="AV106">
        <v>2.4</v>
      </c>
      <c r="AW106">
        <v>1333.8</v>
      </c>
      <c r="AX106">
        <v>0.5</v>
      </c>
      <c r="AY106">
        <v>80</v>
      </c>
      <c r="AZ106">
        <v>0</v>
      </c>
      <c r="BB106">
        <v>0.5</v>
      </c>
      <c r="BC106">
        <v>270</v>
      </c>
      <c r="BD106">
        <v>0.4</v>
      </c>
      <c r="BE106">
        <v>175</v>
      </c>
      <c r="BF106">
        <v>0.4</v>
      </c>
      <c r="BG106">
        <v>175</v>
      </c>
      <c r="BH106">
        <v>1.7333333333333334</v>
      </c>
      <c r="BI106">
        <v>1002.7142857142857</v>
      </c>
      <c r="BJ106">
        <v>2.3833333333333333</v>
      </c>
      <c r="BK106">
        <v>1186.71875</v>
      </c>
      <c r="BN106" t="s">
        <v>104</v>
      </c>
      <c r="BO106">
        <v>251</v>
      </c>
      <c r="BP106">
        <v>190.90909090909091</v>
      </c>
      <c r="BQ106">
        <v>263.2</v>
      </c>
      <c r="BR106">
        <v>234.15625</v>
      </c>
      <c r="BS106">
        <v>248.5</v>
      </c>
      <c r="BT106">
        <v>248.625</v>
      </c>
      <c r="BU106">
        <v>306.54545454545456</v>
      </c>
      <c r="BV106">
        <v>270.55172413793105</v>
      </c>
    </row>
    <row r="107" spans="1:74" x14ac:dyDescent="0.3">
      <c r="A107" s="2" t="s">
        <v>105</v>
      </c>
      <c r="B107">
        <v>3.3</v>
      </c>
      <c r="C107">
        <v>1037.6842105263158</v>
      </c>
      <c r="D107">
        <v>3.7</v>
      </c>
      <c r="E107">
        <v>1123.0999999999999</v>
      </c>
      <c r="F107">
        <v>3.8</v>
      </c>
      <c r="G107">
        <v>1098.5263157894738</v>
      </c>
      <c r="H107">
        <v>3.6</v>
      </c>
      <c r="I107">
        <v>1087.0689655172414</v>
      </c>
      <c r="J107">
        <v>3.7</v>
      </c>
      <c r="K107">
        <v>1219.3684210526317</v>
      </c>
      <c r="L107">
        <v>3.5</v>
      </c>
      <c r="M107">
        <v>1098.8888888888889</v>
      </c>
      <c r="N107">
        <v>3.45</v>
      </c>
      <c r="O107">
        <v>1129.2777777777778</v>
      </c>
      <c r="P107">
        <v>3.55</v>
      </c>
      <c r="Q107">
        <v>1150.4545454545455</v>
      </c>
      <c r="R107">
        <v>3.5750000000000002</v>
      </c>
      <c r="S107">
        <v>1117.9203539823009</v>
      </c>
      <c r="T107">
        <v>2.15</v>
      </c>
      <c r="U107">
        <v>670.15</v>
      </c>
      <c r="V107">
        <v>2.2000000000000002</v>
      </c>
      <c r="W107">
        <v>620.65</v>
      </c>
      <c r="X107">
        <v>2.4</v>
      </c>
      <c r="Y107">
        <v>727.7</v>
      </c>
      <c r="Z107">
        <v>2.25</v>
      </c>
      <c r="AA107">
        <v>672.83333333333337</v>
      </c>
      <c r="AB107">
        <v>2.25</v>
      </c>
      <c r="AC107">
        <v>672.83333333333337</v>
      </c>
      <c r="AD107">
        <v>3.1333333333333333</v>
      </c>
      <c r="AE107">
        <v>963.55491329479764</v>
      </c>
      <c r="BJ107">
        <v>3.1333333333333333</v>
      </c>
      <c r="BK107">
        <v>963.55491329479764</v>
      </c>
      <c r="BN107" t="s">
        <v>105</v>
      </c>
      <c r="BO107">
        <v>317.42105263157896</v>
      </c>
      <c r="BP107">
        <v>302.11111111111109</v>
      </c>
      <c r="BQ107">
        <v>336.22222222222223</v>
      </c>
      <c r="BR107">
        <v>318.56363636363636</v>
      </c>
      <c r="BS107">
        <v>310.5263157894737</v>
      </c>
      <c r="BT107">
        <v>324.85000000000002</v>
      </c>
      <c r="BU107">
        <v>317.73684210526318</v>
      </c>
      <c r="BV107">
        <v>317.82758620689657</v>
      </c>
    </row>
    <row r="108" spans="1:74" x14ac:dyDescent="0.3">
      <c r="A108" s="2" t="s">
        <v>106</v>
      </c>
      <c r="B108">
        <v>0.36842105263157893</v>
      </c>
      <c r="C108">
        <v>991</v>
      </c>
      <c r="D108">
        <v>0</v>
      </c>
      <c r="F108">
        <v>0.4</v>
      </c>
      <c r="G108">
        <v>1199</v>
      </c>
      <c r="H108">
        <v>0.25423728813559321</v>
      </c>
      <c r="I108">
        <v>1095</v>
      </c>
      <c r="J108">
        <v>5.2631578947368418E-2</v>
      </c>
      <c r="K108">
        <v>227</v>
      </c>
      <c r="L108">
        <v>0</v>
      </c>
      <c r="N108">
        <v>0.05</v>
      </c>
      <c r="O108">
        <v>134</v>
      </c>
      <c r="P108">
        <v>3.3898305084745763E-2</v>
      </c>
      <c r="Q108">
        <v>180.5</v>
      </c>
      <c r="R108">
        <v>0.1440677966101695</v>
      </c>
      <c r="S108">
        <v>637.75</v>
      </c>
      <c r="T108">
        <v>5.2631578947368418E-2</v>
      </c>
      <c r="U108">
        <v>385</v>
      </c>
      <c r="V108">
        <v>0</v>
      </c>
      <c r="X108">
        <v>0</v>
      </c>
      <c r="Z108">
        <v>1.6949152542372881E-2</v>
      </c>
      <c r="AA108">
        <v>385</v>
      </c>
      <c r="AB108">
        <v>1.6949152542372881E-2</v>
      </c>
      <c r="AC108">
        <v>385</v>
      </c>
      <c r="AD108">
        <v>0.10169491525423729</v>
      </c>
      <c r="AE108">
        <v>587.20000000000005</v>
      </c>
      <c r="AF108">
        <v>0</v>
      </c>
      <c r="AL108">
        <v>0</v>
      </c>
      <c r="AN108">
        <v>0</v>
      </c>
      <c r="AT108">
        <v>0</v>
      </c>
      <c r="AV108">
        <v>0</v>
      </c>
      <c r="AX108">
        <v>0</v>
      </c>
      <c r="BD108">
        <v>0</v>
      </c>
      <c r="BF108">
        <v>0</v>
      </c>
      <c r="BH108">
        <v>0</v>
      </c>
      <c r="BJ108">
        <v>0.1</v>
      </c>
      <c r="BK108">
        <v>587.20000000000005</v>
      </c>
      <c r="BN108" t="s">
        <v>106</v>
      </c>
      <c r="BO108">
        <v>227</v>
      </c>
      <c r="BQ108">
        <v>134</v>
      </c>
      <c r="BR108">
        <v>180.5</v>
      </c>
      <c r="BS108">
        <v>165</v>
      </c>
      <c r="BU108">
        <v>192</v>
      </c>
      <c r="BV108">
        <v>178.5</v>
      </c>
    </row>
    <row r="109" spans="1:74" x14ac:dyDescent="0.3">
      <c r="A109" s="2" t="s">
        <v>107</v>
      </c>
      <c r="B109">
        <v>0</v>
      </c>
      <c r="D109">
        <v>0</v>
      </c>
      <c r="F109">
        <v>0</v>
      </c>
      <c r="H109">
        <v>0</v>
      </c>
      <c r="J109">
        <v>0</v>
      </c>
      <c r="L109">
        <v>0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0</v>
      </c>
      <c r="Z109">
        <v>0</v>
      </c>
      <c r="AB109">
        <v>0</v>
      </c>
      <c r="AD109">
        <v>0</v>
      </c>
      <c r="BJ109">
        <v>0</v>
      </c>
      <c r="BN109" t="s">
        <v>107</v>
      </c>
    </row>
    <row r="110" spans="1:74" x14ac:dyDescent="0.3">
      <c r="A110" s="2" t="s">
        <v>108</v>
      </c>
      <c r="B110">
        <v>3.7</v>
      </c>
      <c r="C110">
        <v>1196.6153846153845</v>
      </c>
      <c r="D110">
        <v>3.3</v>
      </c>
      <c r="E110">
        <v>992.58333333333337</v>
      </c>
      <c r="F110">
        <v>3.15</v>
      </c>
      <c r="G110">
        <v>1043.2307692307693</v>
      </c>
      <c r="H110">
        <v>3.3833333333333333</v>
      </c>
      <c r="I110">
        <v>1079.7105263157894</v>
      </c>
      <c r="J110">
        <v>2.4500000000000002</v>
      </c>
      <c r="K110">
        <v>824.63636363636363</v>
      </c>
      <c r="L110">
        <v>2.5499999999999998</v>
      </c>
      <c r="M110">
        <v>695.21428571428567</v>
      </c>
      <c r="N110">
        <v>3.2</v>
      </c>
      <c r="O110">
        <v>963.15384615384619</v>
      </c>
      <c r="P110">
        <v>2.7333333333333334</v>
      </c>
      <c r="Q110">
        <v>824.34210526315792</v>
      </c>
      <c r="R110">
        <v>3.0583333333333331</v>
      </c>
      <c r="S110">
        <v>952.02631578947364</v>
      </c>
      <c r="T110">
        <v>0.7</v>
      </c>
      <c r="U110">
        <v>285.18181818181819</v>
      </c>
      <c r="V110">
        <v>0.8</v>
      </c>
      <c r="W110">
        <v>285.33333333333331</v>
      </c>
      <c r="X110">
        <v>0.55000000000000004</v>
      </c>
      <c r="Y110">
        <v>307.83333333333331</v>
      </c>
      <c r="Z110">
        <v>0.68333333333333335</v>
      </c>
      <c r="AA110">
        <v>289.93103448275861</v>
      </c>
      <c r="AB110">
        <v>0.68333333333333335</v>
      </c>
      <c r="AC110">
        <v>289.93103448275861</v>
      </c>
      <c r="AD110">
        <v>2.2666666666666666</v>
      </c>
      <c r="AE110">
        <v>769.16190476190479</v>
      </c>
      <c r="BJ110">
        <v>2.2666666666666666</v>
      </c>
      <c r="BK110">
        <v>769.16190476190479</v>
      </c>
      <c r="BN110" t="s">
        <v>108</v>
      </c>
      <c r="BO110">
        <v>139.18181818181819</v>
      </c>
      <c r="BP110">
        <v>157.5</v>
      </c>
      <c r="BQ110">
        <v>147.30769230769232</v>
      </c>
      <c r="BR110">
        <v>148.71052631578948</v>
      </c>
      <c r="BS110">
        <v>202.46153846153845</v>
      </c>
      <c r="BT110">
        <v>194.16666666666666</v>
      </c>
      <c r="BU110">
        <v>224</v>
      </c>
      <c r="BV110">
        <v>207.21052631578948</v>
      </c>
    </row>
    <row r="111" spans="1:74" x14ac:dyDescent="0.3">
      <c r="A111" s="2" t="s">
        <v>109</v>
      </c>
      <c r="B111">
        <v>3.45</v>
      </c>
      <c r="C111">
        <v>1505.7692307692307</v>
      </c>
      <c r="D111">
        <v>2.9</v>
      </c>
      <c r="E111">
        <v>1148.8666666666666</v>
      </c>
      <c r="F111">
        <v>4.4000000000000004</v>
      </c>
      <c r="G111">
        <v>1418.9444444444443</v>
      </c>
      <c r="H111">
        <v>3.5833333333333335</v>
      </c>
      <c r="I111">
        <v>1355.4130434782608</v>
      </c>
      <c r="J111">
        <v>3.65</v>
      </c>
      <c r="K111">
        <v>1505.3333333333333</v>
      </c>
      <c r="L111">
        <v>4.5</v>
      </c>
      <c r="M111">
        <v>1642.7058823529412</v>
      </c>
      <c r="N111">
        <v>3</v>
      </c>
      <c r="O111">
        <v>1190.4000000000001</v>
      </c>
      <c r="P111">
        <v>3.7166666666666668</v>
      </c>
      <c r="Q111">
        <v>1454.5106382978724</v>
      </c>
      <c r="R111">
        <v>3.65</v>
      </c>
      <c r="S111">
        <v>1405.494623655914</v>
      </c>
      <c r="T111">
        <v>1.4</v>
      </c>
      <c r="U111">
        <v>483.0625</v>
      </c>
      <c r="V111">
        <v>1.6</v>
      </c>
      <c r="W111">
        <v>450.68421052631578</v>
      </c>
      <c r="X111">
        <v>1.35</v>
      </c>
      <c r="Y111">
        <v>476.9375</v>
      </c>
      <c r="Z111">
        <v>1.45</v>
      </c>
      <c r="AA111">
        <v>469.07843137254901</v>
      </c>
      <c r="AB111">
        <v>1.45</v>
      </c>
      <c r="AC111">
        <v>469.07843137254901</v>
      </c>
      <c r="AD111">
        <v>2.9166666666666665</v>
      </c>
      <c r="AE111">
        <v>1073.8472222222222</v>
      </c>
      <c r="BJ111">
        <v>2.9166666666666665</v>
      </c>
      <c r="BK111">
        <v>1073.8472222222222</v>
      </c>
      <c r="BN111" t="s">
        <v>109</v>
      </c>
      <c r="BO111">
        <v>285.93333333333334</v>
      </c>
      <c r="BP111">
        <v>346.64705882352939</v>
      </c>
      <c r="BQ111">
        <v>320</v>
      </c>
      <c r="BR111">
        <v>318.7659574468085</v>
      </c>
      <c r="BS111">
        <v>275.38461538461536</v>
      </c>
      <c r="BT111">
        <v>340.4</v>
      </c>
      <c r="BU111">
        <v>292.11111111111109</v>
      </c>
      <c r="BV111">
        <v>303.13043478260869</v>
      </c>
    </row>
    <row r="112" spans="1:74" x14ac:dyDescent="0.3">
      <c r="A112" s="2" t="s">
        <v>110</v>
      </c>
      <c r="B112">
        <v>3.3</v>
      </c>
      <c r="C112">
        <v>1218.625</v>
      </c>
      <c r="D112">
        <v>3.25</v>
      </c>
      <c r="E112">
        <v>1348.3571428571429</v>
      </c>
      <c r="F112">
        <v>3.7</v>
      </c>
      <c r="G112">
        <v>1350.0625</v>
      </c>
      <c r="H112">
        <v>3.4166666666666665</v>
      </c>
      <c r="I112">
        <v>1303.8260869565217</v>
      </c>
      <c r="J112">
        <v>3.85</v>
      </c>
      <c r="K112">
        <v>1345.8823529411766</v>
      </c>
      <c r="L112">
        <v>3.65</v>
      </c>
      <c r="M112">
        <v>1391.9411764705883</v>
      </c>
      <c r="N112">
        <v>3.4</v>
      </c>
      <c r="O112">
        <v>1459.9230769230769</v>
      </c>
      <c r="P112">
        <v>3.6333333333333333</v>
      </c>
      <c r="Q112">
        <v>1394.0851063829787</v>
      </c>
      <c r="R112">
        <v>3.5249999999999999</v>
      </c>
      <c r="S112">
        <v>1349.4408602150538</v>
      </c>
      <c r="T112">
        <v>1.7</v>
      </c>
      <c r="U112">
        <v>484.7</v>
      </c>
      <c r="V112">
        <v>1.6</v>
      </c>
      <c r="W112">
        <v>559.75</v>
      </c>
      <c r="X112">
        <v>1.5</v>
      </c>
      <c r="Y112">
        <v>544.4375</v>
      </c>
      <c r="Z112">
        <v>1.6</v>
      </c>
      <c r="AA112">
        <v>526.17307692307691</v>
      </c>
      <c r="AB112">
        <v>1.6</v>
      </c>
      <c r="AC112">
        <v>526.17307692307691</v>
      </c>
      <c r="AD112">
        <v>2.8833333333333333</v>
      </c>
      <c r="AE112">
        <v>1054.2</v>
      </c>
      <c r="BJ112">
        <v>2.8833333333333333</v>
      </c>
      <c r="BK112">
        <v>1054.2</v>
      </c>
      <c r="BN112" t="s">
        <v>110</v>
      </c>
      <c r="BO112">
        <v>298.70588235294116</v>
      </c>
      <c r="BP112">
        <v>316.41176470588238</v>
      </c>
      <c r="BQ112">
        <v>259.07692307692309</v>
      </c>
      <c r="BR112">
        <v>294.14893617021278</v>
      </c>
      <c r="BS112">
        <v>283.3125</v>
      </c>
      <c r="BT112">
        <v>268.57142857142856</v>
      </c>
      <c r="BU112">
        <v>311.25</v>
      </c>
      <c r="BV112">
        <v>288.54347826086956</v>
      </c>
    </row>
    <row r="113" spans="1:74" x14ac:dyDescent="0.3">
      <c r="A113" s="2" t="s">
        <v>111</v>
      </c>
      <c r="B113">
        <v>1.3157894736842106</v>
      </c>
      <c r="C113">
        <v>674</v>
      </c>
      <c r="D113">
        <v>1.1000000000000001</v>
      </c>
      <c r="E113">
        <v>859.85714285714289</v>
      </c>
      <c r="F113">
        <v>0.6</v>
      </c>
      <c r="G113">
        <v>583</v>
      </c>
      <c r="H113">
        <v>1</v>
      </c>
      <c r="I113">
        <v>723.31578947368416</v>
      </c>
      <c r="J113">
        <v>0.89473684210526316</v>
      </c>
      <c r="K113">
        <v>481.625</v>
      </c>
      <c r="L113">
        <v>1.5</v>
      </c>
      <c r="M113">
        <v>917.875</v>
      </c>
      <c r="N113">
        <v>0.45</v>
      </c>
      <c r="O113">
        <v>415.25</v>
      </c>
      <c r="P113">
        <v>0.94915254237288138</v>
      </c>
      <c r="Q113">
        <v>642.85</v>
      </c>
      <c r="R113">
        <v>0.97457627118644063</v>
      </c>
      <c r="S113">
        <v>682.0512820512821</v>
      </c>
      <c r="T113">
        <v>0.42105263157894735</v>
      </c>
      <c r="U113">
        <v>485</v>
      </c>
      <c r="V113">
        <v>0.6</v>
      </c>
      <c r="W113">
        <v>377.28571428571428</v>
      </c>
      <c r="X113">
        <v>0.2</v>
      </c>
      <c r="Y113">
        <v>242.33333333333334</v>
      </c>
      <c r="Z113">
        <v>0.40677966101694918</v>
      </c>
      <c r="AA113">
        <v>386.2</v>
      </c>
      <c r="AB113">
        <v>0.40677966101694918</v>
      </c>
      <c r="AC113">
        <v>386.2</v>
      </c>
      <c r="AD113">
        <v>0.78531073446327682</v>
      </c>
      <c r="AE113">
        <v>599.87037037037032</v>
      </c>
      <c r="AF113">
        <v>5</v>
      </c>
      <c r="AG113">
        <v>1536</v>
      </c>
      <c r="AL113">
        <v>5</v>
      </c>
      <c r="AM113">
        <v>1536</v>
      </c>
      <c r="AN113">
        <v>1</v>
      </c>
      <c r="AO113">
        <v>283</v>
      </c>
      <c r="AT113">
        <v>1</v>
      </c>
      <c r="AU113">
        <v>283</v>
      </c>
      <c r="AV113">
        <v>3</v>
      </c>
      <c r="AW113">
        <v>909.5</v>
      </c>
      <c r="AX113">
        <v>2</v>
      </c>
      <c r="AY113">
        <v>494</v>
      </c>
      <c r="BD113">
        <v>2</v>
      </c>
      <c r="BE113">
        <v>494</v>
      </c>
      <c r="BF113">
        <v>2</v>
      </c>
      <c r="BG113">
        <v>494</v>
      </c>
      <c r="BH113">
        <v>2.6666666666666665</v>
      </c>
      <c r="BI113">
        <v>771</v>
      </c>
      <c r="BJ113">
        <v>0.81666666666666665</v>
      </c>
      <c r="BK113">
        <v>608.87719298245611</v>
      </c>
      <c r="BN113" t="s">
        <v>111</v>
      </c>
      <c r="BO113">
        <v>223.875</v>
      </c>
      <c r="BP113">
        <v>214.125</v>
      </c>
      <c r="BQ113">
        <v>203.25</v>
      </c>
      <c r="BR113">
        <v>215.85</v>
      </c>
      <c r="BS113">
        <v>272.25</v>
      </c>
      <c r="BT113">
        <v>325.14285714285717</v>
      </c>
      <c r="BU113">
        <v>156.75</v>
      </c>
      <c r="BV113">
        <v>267.42105263157896</v>
      </c>
    </row>
    <row r="114" spans="1:74" x14ac:dyDescent="0.3">
      <c r="A114" s="2" t="s">
        <v>112</v>
      </c>
      <c r="B114">
        <v>2.2999999999999998</v>
      </c>
      <c r="C114">
        <v>1012.5833333333334</v>
      </c>
      <c r="D114">
        <v>2.25</v>
      </c>
      <c r="E114">
        <v>708.71428571428567</v>
      </c>
      <c r="F114">
        <v>2.85</v>
      </c>
      <c r="G114">
        <v>757.76470588235293</v>
      </c>
      <c r="H114">
        <v>2.4666666666666668</v>
      </c>
      <c r="I114">
        <v>812.90697674418607</v>
      </c>
      <c r="J114">
        <v>2.2999999999999998</v>
      </c>
      <c r="K114">
        <v>1024.6666666666667</v>
      </c>
      <c r="L114">
        <v>2.7</v>
      </c>
      <c r="M114">
        <v>996.66666666666663</v>
      </c>
      <c r="N114">
        <v>2.25</v>
      </c>
      <c r="O114">
        <v>943.33333333333337</v>
      </c>
      <c r="P114">
        <v>2.4166666666666665</v>
      </c>
      <c r="Q114">
        <v>988.22222222222217</v>
      </c>
      <c r="R114">
        <v>2.4416666666666669</v>
      </c>
      <c r="S114">
        <v>892.79746835443041</v>
      </c>
      <c r="T114">
        <v>0.85</v>
      </c>
      <c r="U114">
        <v>420.44444444444446</v>
      </c>
      <c r="V114">
        <v>0.7</v>
      </c>
      <c r="W114">
        <v>325.2</v>
      </c>
      <c r="X114">
        <v>0.65</v>
      </c>
      <c r="Y114">
        <v>226</v>
      </c>
      <c r="Z114">
        <v>0.73333333333333328</v>
      </c>
      <c r="AA114">
        <v>320.55172413793105</v>
      </c>
      <c r="AB114">
        <v>0.73333333333333328</v>
      </c>
      <c r="AC114">
        <v>320.55172413793105</v>
      </c>
      <c r="AD114">
        <v>1.8722222222222222</v>
      </c>
      <c r="AE114">
        <v>739.13888888888891</v>
      </c>
      <c r="BJ114">
        <v>1.8722222222222222</v>
      </c>
      <c r="BK114">
        <v>739.13888888888891</v>
      </c>
      <c r="BN114" t="s">
        <v>112</v>
      </c>
      <c r="BO114">
        <v>279.66666666666669</v>
      </c>
      <c r="BP114">
        <v>217.83333333333334</v>
      </c>
      <c r="BQ114">
        <v>274.58333333333331</v>
      </c>
      <c r="BR114">
        <v>257.36111111111109</v>
      </c>
      <c r="BS114">
        <v>251.33333333333334</v>
      </c>
      <c r="BT114">
        <v>260.64285714285717</v>
      </c>
      <c r="BU114">
        <v>248.41176470588235</v>
      </c>
      <c r="BV114">
        <v>253.2093023255814</v>
      </c>
    </row>
    <row r="115" spans="1:74" x14ac:dyDescent="0.3">
      <c r="A115" s="2" t="s">
        <v>113</v>
      </c>
      <c r="B115">
        <v>2.6842105263157894</v>
      </c>
      <c r="C115">
        <v>1336.4166666666667</v>
      </c>
      <c r="D115">
        <v>3.2</v>
      </c>
      <c r="E115">
        <v>1127.2352941176471</v>
      </c>
      <c r="F115">
        <v>3.35</v>
      </c>
      <c r="G115">
        <v>1014.5</v>
      </c>
      <c r="H115">
        <v>3.0847457627118646</v>
      </c>
      <c r="I115">
        <v>1132.4489795918366</v>
      </c>
      <c r="J115">
        <v>3.1578947368421053</v>
      </c>
      <c r="K115">
        <v>1109.25</v>
      </c>
      <c r="L115">
        <v>2.75</v>
      </c>
      <c r="M115">
        <v>1089.5999999999999</v>
      </c>
      <c r="N115">
        <v>2.65</v>
      </c>
      <c r="O115">
        <v>1002.2352941176471</v>
      </c>
      <c r="P115">
        <v>2.847457627118644</v>
      </c>
      <c r="Q115">
        <v>1065.2083333333333</v>
      </c>
      <c r="R115">
        <v>2.9661016949152543</v>
      </c>
      <c r="S115">
        <v>1099.1752577319587</v>
      </c>
      <c r="T115">
        <v>1.6842105263157894</v>
      </c>
      <c r="U115">
        <v>460.10526315789474</v>
      </c>
      <c r="V115">
        <v>1.85</v>
      </c>
      <c r="W115">
        <v>492.3</v>
      </c>
      <c r="X115">
        <v>1.65</v>
      </c>
      <c r="Y115">
        <v>471.3</v>
      </c>
      <c r="Z115">
        <v>1.728813559322034</v>
      </c>
      <c r="AA115">
        <v>474.81355932203388</v>
      </c>
      <c r="AB115">
        <v>1.728813559322034</v>
      </c>
      <c r="AC115">
        <v>474.81355932203388</v>
      </c>
      <c r="AD115">
        <v>2.5536723163841808</v>
      </c>
      <c r="AE115">
        <v>863.03846153846155</v>
      </c>
      <c r="AF115">
        <v>5</v>
      </c>
      <c r="AG115">
        <v>1678</v>
      </c>
      <c r="AL115">
        <v>5</v>
      </c>
      <c r="AM115">
        <v>1678</v>
      </c>
      <c r="AN115">
        <v>0</v>
      </c>
      <c r="AT115">
        <v>0</v>
      </c>
      <c r="AV115">
        <v>2.5</v>
      </c>
      <c r="AW115">
        <v>1678</v>
      </c>
      <c r="AX115">
        <v>3</v>
      </c>
      <c r="AY115">
        <v>592</v>
      </c>
      <c r="BD115">
        <v>3</v>
      </c>
      <c r="BE115">
        <v>592</v>
      </c>
      <c r="BF115">
        <v>3</v>
      </c>
      <c r="BG115">
        <v>592</v>
      </c>
      <c r="BH115">
        <v>2.6666666666666665</v>
      </c>
      <c r="BI115">
        <v>1135</v>
      </c>
      <c r="BJ115">
        <v>2.5555555555555554</v>
      </c>
      <c r="BK115">
        <v>866.48101265822788</v>
      </c>
      <c r="BN115" t="s">
        <v>113</v>
      </c>
      <c r="BO115">
        <v>262.4375</v>
      </c>
      <c r="BP115">
        <v>288.26666666666665</v>
      </c>
      <c r="BQ115">
        <v>307.23529411764707</v>
      </c>
      <c r="BR115">
        <v>286.375</v>
      </c>
      <c r="BS115">
        <v>328.08333333333331</v>
      </c>
      <c r="BT115">
        <v>283.41176470588238</v>
      </c>
      <c r="BU115">
        <v>297.7</v>
      </c>
      <c r="BV115">
        <v>300.18367346938777</v>
      </c>
    </row>
    <row r="116" spans="1:74" x14ac:dyDescent="0.3">
      <c r="A116" s="2" t="s">
        <v>114</v>
      </c>
      <c r="B116">
        <v>3.7</v>
      </c>
      <c r="C116">
        <v>1653.0833333333333</v>
      </c>
      <c r="D116">
        <v>3.55</v>
      </c>
      <c r="E116">
        <v>1607.2727272727273</v>
      </c>
      <c r="F116">
        <v>3.6</v>
      </c>
      <c r="G116">
        <v>1984.1</v>
      </c>
      <c r="H116">
        <v>3.6166666666666667</v>
      </c>
      <c r="I116">
        <v>1738.121212121212</v>
      </c>
      <c r="J116">
        <v>3.55</v>
      </c>
      <c r="K116">
        <v>1591.9166666666667</v>
      </c>
      <c r="L116">
        <v>4.05</v>
      </c>
      <c r="M116">
        <v>1614.5384615384614</v>
      </c>
      <c r="N116">
        <v>4.1500000000000004</v>
      </c>
      <c r="O116">
        <v>1876.909090909091</v>
      </c>
      <c r="P116">
        <v>3.9166666666666665</v>
      </c>
      <c r="Q116">
        <v>1687.1666666666667</v>
      </c>
      <c r="R116">
        <v>3.7666666666666666</v>
      </c>
      <c r="S116">
        <v>1711.536231884058</v>
      </c>
      <c r="T116">
        <v>0.75</v>
      </c>
      <c r="U116">
        <v>378.55555555555554</v>
      </c>
      <c r="V116">
        <v>0.7</v>
      </c>
      <c r="W116">
        <v>380.66666666666669</v>
      </c>
      <c r="X116">
        <v>0.55000000000000004</v>
      </c>
      <c r="Y116">
        <v>353.22222222222223</v>
      </c>
      <c r="Z116">
        <v>0.66666666666666663</v>
      </c>
      <c r="AA116">
        <v>370.81481481481484</v>
      </c>
      <c r="AB116">
        <v>0.66666666666666663</v>
      </c>
      <c r="AC116">
        <v>370.81481481481484</v>
      </c>
      <c r="AD116">
        <v>2.7333333333333334</v>
      </c>
      <c r="AE116">
        <v>1334.4583333333333</v>
      </c>
      <c r="BJ116">
        <v>2.7333333333333334</v>
      </c>
      <c r="BK116">
        <v>1334.4583333333333</v>
      </c>
      <c r="BN116" t="s">
        <v>114</v>
      </c>
      <c r="BO116">
        <v>278.41666666666669</v>
      </c>
      <c r="BP116">
        <v>273.07692307692309</v>
      </c>
      <c r="BQ116">
        <v>246.36363636363637</v>
      </c>
      <c r="BR116">
        <v>266.69444444444446</v>
      </c>
      <c r="BS116">
        <v>314.41666666666669</v>
      </c>
      <c r="BT116">
        <v>272.90909090909093</v>
      </c>
      <c r="BU116">
        <v>276.39999999999998</v>
      </c>
      <c r="BV116">
        <v>289.06060606060606</v>
      </c>
    </row>
    <row r="117" spans="1:74" x14ac:dyDescent="0.3">
      <c r="A117" s="2" t="s">
        <v>115</v>
      </c>
      <c r="B117">
        <v>3</v>
      </c>
      <c r="C117">
        <v>1237</v>
      </c>
      <c r="D117">
        <v>2.4736842105263159</v>
      </c>
      <c r="E117">
        <v>1283.3</v>
      </c>
      <c r="F117">
        <v>2.95</v>
      </c>
      <c r="G117">
        <v>1398.2727272727273</v>
      </c>
      <c r="H117">
        <v>2.8103448275862069</v>
      </c>
      <c r="I117">
        <v>1309.1612903225807</v>
      </c>
      <c r="J117">
        <v>2.3684210526315788</v>
      </c>
      <c r="K117">
        <v>994.27272727272725</v>
      </c>
      <c r="L117">
        <v>3.0526315789473686</v>
      </c>
      <c r="M117">
        <v>1525.6</v>
      </c>
      <c r="N117">
        <v>2.0499999999999998</v>
      </c>
      <c r="O117">
        <v>992.7</v>
      </c>
      <c r="P117">
        <v>2.4827586206896552</v>
      </c>
      <c r="Q117">
        <v>1165.1612903225807</v>
      </c>
      <c r="R117">
        <v>2.646551724137931</v>
      </c>
      <c r="S117">
        <v>1237.1612903225807</v>
      </c>
      <c r="T117">
        <v>0.78947368421052633</v>
      </c>
      <c r="U117">
        <v>383.5</v>
      </c>
      <c r="V117">
        <v>0.84210526315789469</v>
      </c>
      <c r="W117">
        <v>437.2</v>
      </c>
      <c r="X117">
        <v>0.55000000000000004</v>
      </c>
      <c r="Y117">
        <v>304.55555555555554</v>
      </c>
      <c r="Z117">
        <v>0.72413793103448276</v>
      </c>
      <c r="AA117">
        <v>377.51724137931035</v>
      </c>
      <c r="AB117">
        <v>0.72413793103448276</v>
      </c>
      <c r="AC117">
        <v>377.51724137931035</v>
      </c>
      <c r="AD117">
        <v>2.0057471264367814</v>
      </c>
      <c r="AE117">
        <v>963.20879120879124</v>
      </c>
      <c r="AF117">
        <v>0</v>
      </c>
      <c r="AH117">
        <v>0</v>
      </c>
      <c r="AL117">
        <v>0</v>
      </c>
      <c r="AN117">
        <v>3</v>
      </c>
      <c r="AO117">
        <v>730</v>
      </c>
      <c r="AP117">
        <v>4</v>
      </c>
      <c r="AQ117">
        <v>1054</v>
      </c>
      <c r="AT117">
        <v>3.5</v>
      </c>
      <c r="AU117">
        <v>892</v>
      </c>
      <c r="AV117">
        <v>1.75</v>
      </c>
      <c r="AW117">
        <v>892</v>
      </c>
      <c r="AX117">
        <v>7</v>
      </c>
      <c r="AY117">
        <v>1816</v>
      </c>
      <c r="AZ117">
        <v>1</v>
      </c>
      <c r="BA117">
        <v>397</v>
      </c>
      <c r="BD117">
        <v>4</v>
      </c>
      <c r="BE117">
        <v>1106.5</v>
      </c>
      <c r="BF117">
        <v>4</v>
      </c>
      <c r="BG117">
        <v>1106.5</v>
      </c>
      <c r="BH117">
        <v>2.5</v>
      </c>
      <c r="BI117">
        <v>999.25</v>
      </c>
      <c r="BJ117">
        <v>2.0222222222222221</v>
      </c>
      <c r="BK117">
        <v>964.72631578947369</v>
      </c>
      <c r="BN117" t="s">
        <v>115</v>
      </c>
      <c r="BO117">
        <v>236.81818181818181</v>
      </c>
      <c r="BP117">
        <v>275.2</v>
      </c>
      <c r="BQ117">
        <v>246.3</v>
      </c>
      <c r="BR117">
        <v>252.25806451612902</v>
      </c>
      <c r="BS117">
        <v>246.4</v>
      </c>
      <c r="BT117">
        <v>251.6</v>
      </c>
      <c r="BU117">
        <v>244.63636363636363</v>
      </c>
      <c r="BV117">
        <v>247.45161290322579</v>
      </c>
    </row>
    <row r="118" spans="1:74" x14ac:dyDescent="0.3">
      <c r="A118" s="2" t="s">
        <v>116</v>
      </c>
      <c r="B118">
        <v>2.5499999999999998</v>
      </c>
      <c r="C118">
        <v>658.55555555555554</v>
      </c>
      <c r="D118">
        <v>2.736842105263158</v>
      </c>
      <c r="E118">
        <v>778.88235294117646</v>
      </c>
      <c r="F118">
        <v>2.85</v>
      </c>
      <c r="G118">
        <v>752.44444444444446</v>
      </c>
      <c r="H118">
        <v>2.7118644067796609</v>
      </c>
      <c r="I118">
        <v>729.03773584905662</v>
      </c>
      <c r="J118">
        <v>3.15</v>
      </c>
      <c r="K118">
        <v>840.33333333333337</v>
      </c>
      <c r="L118">
        <v>2.8947368421052633</v>
      </c>
      <c r="M118">
        <v>782.29411764705878</v>
      </c>
      <c r="N118">
        <v>2.9</v>
      </c>
      <c r="O118">
        <v>736.57894736842104</v>
      </c>
      <c r="P118">
        <v>2.9830508474576272</v>
      </c>
      <c r="Q118">
        <v>785.55555555555554</v>
      </c>
      <c r="R118">
        <v>2.847457627118644</v>
      </c>
      <c r="S118">
        <v>757.56074766355141</v>
      </c>
      <c r="T118">
        <v>1.5</v>
      </c>
      <c r="U118">
        <v>339.95</v>
      </c>
      <c r="V118">
        <v>1.368421052631579</v>
      </c>
      <c r="W118">
        <v>390.5263157894737</v>
      </c>
      <c r="X118">
        <v>1.35</v>
      </c>
      <c r="Y118">
        <v>288.78947368421052</v>
      </c>
      <c r="Z118">
        <v>1.4067796610169492</v>
      </c>
      <c r="AA118">
        <v>339.75862068965517</v>
      </c>
      <c r="AB118">
        <v>1.4067796610169492</v>
      </c>
      <c r="AC118">
        <v>339.75862068965517</v>
      </c>
      <c r="AD118">
        <v>2.3672316384180792</v>
      </c>
      <c r="AE118">
        <v>610.69696969696975</v>
      </c>
      <c r="AH118">
        <v>4</v>
      </c>
      <c r="AI118">
        <v>784</v>
      </c>
      <c r="AL118">
        <v>4</v>
      </c>
      <c r="AM118">
        <v>784</v>
      </c>
      <c r="AP118">
        <v>2</v>
      </c>
      <c r="AQ118">
        <v>586</v>
      </c>
      <c r="AT118">
        <v>2</v>
      </c>
      <c r="AU118">
        <v>586</v>
      </c>
      <c r="AV118">
        <v>3</v>
      </c>
      <c r="AW118">
        <v>685</v>
      </c>
      <c r="AZ118">
        <v>5</v>
      </c>
      <c r="BA118">
        <v>1066</v>
      </c>
      <c r="BD118">
        <v>5</v>
      </c>
      <c r="BE118">
        <v>1066</v>
      </c>
      <c r="BF118">
        <v>5</v>
      </c>
      <c r="BG118">
        <v>1066</v>
      </c>
      <c r="BH118">
        <v>3.6666666666666665</v>
      </c>
      <c r="BI118">
        <v>812</v>
      </c>
      <c r="BJ118">
        <v>2.3888888888888888</v>
      </c>
      <c r="BK118">
        <v>614.29166666666663</v>
      </c>
      <c r="BN118" t="s">
        <v>116</v>
      </c>
      <c r="BO118">
        <v>283.88888888888891</v>
      </c>
      <c r="BP118">
        <v>196.41176470588235</v>
      </c>
      <c r="BQ118">
        <v>254.84210526315789</v>
      </c>
      <c r="BR118">
        <v>246.12962962962962</v>
      </c>
      <c r="BS118">
        <v>234.83333333333334</v>
      </c>
      <c r="BT118">
        <v>278.70588235294116</v>
      </c>
      <c r="BU118">
        <v>220.66666666666666</v>
      </c>
      <c r="BV118">
        <v>244.09433962264151</v>
      </c>
    </row>
    <row r="119" spans="1:74" x14ac:dyDescent="0.3">
      <c r="A119" s="2" t="s">
        <v>117</v>
      </c>
      <c r="B119">
        <v>3.05</v>
      </c>
      <c r="C119">
        <v>1329.1875</v>
      </c>
      <c r="D119">
        <v>3.65</v>
      </c>
      <c r="E119">
        <v>1230.7647058823529</v>
      </c>
      <c r="F119">
        <v>3.45</v>
      </c>
      <c r="G119">
        <v>1531.8</v>
      </c>
      <c r="H119">
        <v>3.3833333333333333</v>
      </c>
      <c r="I119">
        <v>1357.6458333333333</v>
      </c>
      <c r="J119">
        <v>3.6</v>
      </c>
      <c r="K119">
        <v>1773.75</v>
      </c>
      <c r="L119">
        <v>3.6</v>
      </c>
      <c r="M119">
        <v>1368.5625</v>
      </c>
      <c r="N119">
        <v>3.25</v>
      </c>
      <c r="O119">
        <v>1296.1333333333334</v>
      </c>
      <c r="P119">
        <v>3.4833333333333334</v>
      </c>
      <c r="Q119">
        <v>1456.3720930232557</v>
      </c>
      <c r="R119">
        <v>3.4333333333333331</v>
      </c>
      <c r="S119">
        <v>1404.2967032967033</v>
      </c>
      <c r="T119">
        <v>1.45</v>
      </c>
      <c r="U119">
        <v>402.70588235294116</v>
      </c>
      <c r="V119">
        <v>1.35</v>
      </c>
      <c r="W119">
        <v>453.22222222222223</v>
      </c>
      <c r="X119">
        <v>1.4</v>
      </c>
      <c r="Y119">
        <v>471.75</v>
      </c>
      <c r="Z119">
        <v>1.4</v>
      </c>
      <c r="AA119">
        <v>442.19607843137254</v>
      </c>
      <c r="AB119">
        <v>1.4</v>
      </c>
      <c r="AC119">
        <v>442.19607843137254</v>
      </c>
      <c r="AD119">
        <v>2.7555555555555555</v>
      </c>
      <c r="AE119">
        <v>1058.7535211267605</v>
      </c>
      <c r="BJ119">
        <v>2.7555555555555555</v>
      </c>
      <c r="BK119">
        <v>1058.7535211267605</v>
      </c>
      <c r="BN119" t="s">
        <v>117</v>
      </c>
      <c r="BO119">
        <v>313.25</v>
      </c>
      <c r="BP119">
        <v>354.125</v>
      </c>
      <c r="BQ119">
        <v>276.13333333333333</v>
      </c>
      <c r="BR119">
        <v>315.51162790697674</v>
      </c>
      <c r="BS119">
        <v>301.75</v>
      </c>
      <c r="BT119">
        <v>326.41176470588238</v>
      </c>
      <c r="BU119">
        <v>326.60000000000002</v>
      </c>
      <c r="BV119">
        <v>318.25</v>
      </c>
    </row>
    <row r="120" spans="1:74" x14ac:dyDescent="0.3">
      <c r="A120" s="2" t="s">
        <v>118</v>
      </c>
      <c r="B120">
        <v>2.2999999999999998</v>
      </c>
      <c r="C120">
        <v>642.5625</v>
      </c>
      <c r="D120">
        <v>2.3684210526315788</v>
      </c>
      <c r="E120">
        <v>592.94117647058829</v>
      </c>
      <c r="F120">
        <v>2.35</v>
      </c>
      <c r="G120">
        <v>738.78571428571433</v>
      </c>
      <c r="H120">
        <v>2.3389830508474576</v>
      </c>
      <c r="I120">
        <v>653.27659574468089</v>
      </c>
      <c r="J120">
        <v>3.25</v>
      </c>
      <c r="K120">
        <v>1052.0625</v>
      </c>
      <c r="L120">
        <v>3.0526315789473686</v>
      </c>
      <c r="M120">
        <v>919.0625</v>
      </c>
      <c r="N120">
        <v>2.8</v>
      </c>
      <c r="O120">
        <v>788.29411764705878</v>
      </c>
      <c r="P120">
        <v>3.0338983050847457</v>
      </c>
      <c r="Q120">
        <v>917.12244897959181</v>
      </c>
      <c r="R120">
        <v>2.6864406779661016</v>
      </c>
      <c r="S120">
        <v>787.94791666666663</v>
      </c>
      <c r="T120">
        <v>0.85</v>
      </c>
      <c r="U120">
        <v>413.63636363636363</v>
      </c>
      <c r="V120">
        <v>1</v>
      </c>
      <c r="W120">
        <v>378.30769230769232</v>
      </c>
      <c r="X120">
        <v>0.75</v>
      </c>
      <c r="Y120">
        <v>314.60000000000002</v>
      </c>
      <c r="Z120">
        <v>0.86440677966101698</v>
      </c>
      <c r="AA120">
        <v>371</v>
      </c>
      <c r="AB120">
        <v>0.86440677966101698</v>
      </c>
      <c r="AC120">
        <v>371</v>
      </c>
      <c r="AD120">
        <v>2.0790960451977401</v>
      </c>
      <c r="AE120">
        <v>678.9</v>
      </c>
      <c r="AH120">
        <v>5</v>
      </c>
      <c r="AI120">
        <v>781</v>
      </c>
      <c r="AL120">
        <v>5</v>
      </c>
      <c r="AM120">
        <v>781</v>
      </c>
      <c r="AP120">
        <v>1</v>
      </c>
      <c r="AQ120">
        <v>393</v>
      </c>
      <c r="AT120">
        <v>1</v>
      </c>
      <c r="AU120">
        <v>393</v>
      </c>
      <c r="AV120">
        <v>3</v>
      </c>
      <c r="AW120">
        <v>587</v>
      </c>
      <c r="AZ120">
        <v>3</v>
      </c>
      <c r="BA120">
        <v>889</v>
      </c>
      <c r="BD120">
        <v>3</v>
      </c>
      <c r="BE120">
        <v>889</v>
      </c>
      <c r="BF120">
        <v>3</v>
      </c>
      <c r="BG120">
        <v>889</v>
      </c>
      <c r="BH120">
        <v>3</v>
      </c>
      <c r="BI120">
        <v>687.66666666666663</v>
      </c>
      <c r="BJ120">
        <v>2.0944444444444446</v>
      </c>
      <c r="BK120">
        <v>679.09774436090231</v>
      </c>
      <c r="BN120" t="s">
        <v>118</v>
      </c>
      <c r="BO120">
        <v>233.4375</v>
      </c>
      <c r="BP120">
        <v>277.3125</v>
      </c>
      <c r="BQ120">
        <v>232.70588235294119</v>
      </c>
      <c r="BR120">
        <v>247.51020408163265</v>
      </c>
      <c r="BS120">
        <v>203.1875</v>
      </c>
      <c r="BT120">
        <v>251.52941176470588</v>
      </c>
      <c r="BU120">
        <v>201.07142857142858</v>
      </c>
      <c r="BV120">
        <v>220.04255319148936</v>
      </c>
    </row>
    <row r="121" spans="1:74" x14ac:dyDescent="0.3">
      <c r="A121" s="2" t="s">
        <v>119</v>
      </c>
      <c r="B121">
        <v>3.5</v>
      </c>
      <c r="C121">
        <v>1053.1111111111111</v>
      </c>
      <c r="D121">
        <v>3</v>
      </c>
      <c r="E121">
        <v>792.68421052631584</v>
      </c>
      <c r="F121">
        <v>3.15</v>
      </c>
      <c r="G121">
        <v>909.58823529411768</v>
      </c>
      <c r="H121">
        <v>3.2166666666666668</v>
      </c>
      <c r="I121">
        <v>916.2962962962963</v>
      </c>
      <c r="J121">
        <v>3</v>
      </c>
      <c r="K121">
        <v>673.3</v>
      </c>
      <c r="L121">
        <v>3.45</v>
      </c>
      <c r="M121">
        <v>908.94444444444446</v>
      </c>
      <c r="N121">
        <v>3.3</v>
      </c>
      <c r="O121">
        <v>1088.5625</v>
      </c>
      <c r="P121">
        <v>3.25</v>
      </c>
      <c r="Q121">
        <v>874.88888888888891</v>
      </c>
      <c r="R121">
        <v>3.2333333333333334</v>
      </c>
      <c r="S121">
        <v>895.59259259259261</v>
      </c>
      <c r="T121">
        <v>1.4</v>
      </c>
      <c r="U121">
        <v>416.70588235294116</v>
      </c>
      <c r="V121">
        <v>1.85</v>
      </c>
      <c r="W121">
        <v>472.16666666666669</v>
      </c>
      <c r="X121">
        <v>1.45</v>
      </c>
      <c r="Y121">
        <v>500.77777777777777</v>
      </c>
      <c r="Z121">
        <v>1.5666666666666667</v>
      </c>
      <c r="AA121">
        <v>464.09433962264148</v>
      </c>
      <c r="AB121">
        <v>1.5666666666666667</v>
      </c>
      <c r="AC121">
        <v>464.09433962264148</v>
      </c>
      <c r="AD121">
        <v>2.6777777777777776</v>
      </c>
      <c r="AE121">
        <v>753.54658385093171</v>
      </c>
      <c r="BJ121">
        <v>2.6777777777777776</v>
      </c>
      <c r="BK121">
        <v>753.54658385093171</v>
      </c>
      <c r="BN121" t="s">
        <v>119</v>
      </c>
      <c r="BO121">
        <v>241.25</v>
      </c>
      <c r="BP121">
        <v>253.22222222222223</v>
      </c>
      <c r="BQ121">
        <v>249.9375</v>
      </c>
      <c r="BR121">
        <v>247.81481481481481</v>
      </c>
      <c r="BS121">
        <v>305.94444444444446</v>
      </c>
      <c r="BT121">
        <v>212.52631578947367</v>
      </c>
      <c r="BU121">
        <v>246.64705882352942</v>
      </c>
      <c r="BV121">
        <v>254.40740740740742</v>
      </c>
    </row>
    <row r="122" spans="1:74" x14ac:dyDescent="0.3">
      <c r="A122" s="2" t="s">
        <v>120</v>
      </c>
      <c r="B122">
        <v>3.3</v>
      </c>
      <c r="C122">
        <v>1203.6666666666667</v>
      </c>
      <c r="D122">
        <v>3.75</v>
      </c>
      <c r="E122">
        <v>1369.4444444444443</v>
      </c>
      <c r="F122">
        <v>3.45</v>
      </c>
      <c r="G122">
        <v>1248.5294117647059</v>
      </c>
      <c r="H122">
        <v>3.5</v>
      </c>
      <c r="I122">
        <v>1274.3584905660377</v>
      </c>
      <c r="J122">
        <v>3.35</v>
      </c>
      <c r="K122">
        <v>1173.4444444444443</v>
      </c>
      <c r="L122">
        <v>3</v>
      </c>
      <c r="M122">
        <v>978.35</v>
      </c>
      <c r="N122">
        <v>2.8</v>
      </c>
      <c r="O122">
        <v>1018.1111111111111</v>
      </c>
      <c r="P122">
        <v>3.05</v>
      </c>
      <c r="Q122">
        <v>1053.8392857142858</v>
      </c>
      <c r="R122">
        <v>3.2749999999999999</v>
      </c>
      <c r="S122">
        <v>1161.0642201834862</v>
      </c>
      <c r="T122">
        <v>2.0499999999999998</v>
      </c>
      <c r="U122">
        <v>679.35</v>
      </c>
      <c r="V122">
        <v>1.9</v>
      </c>
      <c r="W122">
        <v>623.65</v>
      </c>
      <c r="X122">
        <v>2.2000000000000002</v>
      </c>
      <c r="Y122">
        <v>660.6</v>
      </c>
      <c r="Z122">
        <v>2.0499999999999998</v>
      </c>
      <c r="AA122">
        <v>654.5333333333333</v>
      </c>
      <c r="AB122">
        <v>2.0499999999999998</v>
      </c>
      <c r="AC122">
        <v>654.5333333333333</v>
      </c>
      <c r="AD122">
        <v>2.8666666666666667</v>
      </c>
      <c r="AE122">
        <v>981.23076923076928</v>
      </c>
      <c r="BJ122">
        <v>2.8666666666666667</v>
      </c>
      <c r="BK122">
        <v>981.23076923076928</v>
      </c>
      <c r="BN122" t="s">
        <v>120</v>
      </c>
      <c r="BO122">
        <v>354.77777777777777</v>
      </c>
      <c r="BP122">
        <v>343.2</v>
      </c>
      <c r="BQ122">
        <v>340.16666666666669</v>
      </c>
      <c r="BR122">
        <v>345.94642857142856</v>
      </c>
      <c r="BS122">
        <v>367.83333333333331</v>
      </c>
      <c r="BT122">
        <v>333.05555555555554</v>
      </c>
      <c r="BU122">
        <v>323.64705882352939</v>
      </c>
      <c r="BV122">
        <v>341.84905660377359</v>
      </c>
    </row>
    <row r="123" spans="1:74" x14ac:dyDescent="0.3">
      <c r="A123" s="2" t="s">
        <v>121</v>
      </c>
      <c r="B123">
        <v>2.8</v>
      </c>
      <c r="C123">
        <v>2119.8888888888887</v>
      </c>
      <c r="D123">
        <v>2.4736842105263159</v>
      </c>
      <c r="E123">
        <v>1781.2222222222222</v>
      </c>
      <c r="F123">
        <v>3.8421052631578947</v>
      </c>
      <c r="G123">
        <v>1869.3076923076924</v>
      </c>
      <c r="H123">
        <v>3.0344827586206895</v>
      </c>
      <c r="I123">
        <v>1916.483870967742</v>
      </c>
      <c r="J123">
        <v>3.15</v>
      </c>
      <c r="K123">
        <v>1845</v>
      </c>
      <c r="L123">
        <v>4.1052631578947372</v>
      </c>
      <c r="M123">
        <v>1813.7857142857142</v>
      </c>
      <c r="N123">
        <v>2.6315789473684212</v>
      </c>
      <c r="O123">
        <v>1678.5</v>
      </c>
      <c r="P123">
        <v>3.2931034482758621</v>
      </c>
      <c r="Q123">
        <v>1786.6111111111111</v>
      </c>
      <c r="R123">
        <v>3.1637931034482758</v>
      </c>
      <c r="S123">
        <v>1846.7014925373135</v>
      </c>
      <c r="T123">
        <v>1.05</v>
      </c>
      <c r="U123">
        <v>406.85714285714283</v>
      </c>
      <c r="V123">
        <v>1.2105263157894737</v>
      </c>
      <c r="W123">
        <v>468.92857142857144</v>
      </c>
      <c r="X123">
        <v>1.263157894736842</v>
      </c>
      <c r="Y123">
        <v>428.1875</v>
      </c>
      <c r="Z123">
        <v>1.1724137931034482</v>
      </c>
      <c r="AA123">
        <v>434.36363636363637</v>
      </c>
      <c r="AB123">
        <v>1.1724137931034482</v>
      </c>
      <c r="AC123">
        <v>434.36363636363637</v>
      </c>
      <c r="AD123">
        <v>2.5</v>
      </c>
      <c r="AE123">
        <v>1286.8558558558559</v>
      </c>
      <c r="AH123">
        <v>6</v>
      </c>
      <c r="AI123">
        <v>2331</v>
      </c>
      <c r="AJ123">
        <v>0</v>
      </c>
      <c r="AL123">
        <v>3</v>
      </c>
      <c r="AM123">
        <v>2331</v>
      </c>
      <c r="AP123">
        <v>0</v>
      </c>
      <c r="AR123">
        <v>6</v>
      </c>
      <c r="AS123">
        <v>1971</v>
      </c>
      <c r="AT123">
        <v>3</v>
      </c>
      <c r="AU123">
        <v>1971</v>
      </c>
      <c r="AV123">
        <v>3</v>
      </c>
      <c r="AW123">
        <v>2151</v>
      </c>
      <c r="AZ123">
        <v>0</v>
      </c>
      <c r="BB123">
        <v>0</v>
      </c>
      <c r="BD123">
        <v>0</v>
      </c>
      <c r="BF123">
        <v>0</v>
      </c>
      <c r="BH123">
        <v>2</v>
      </c>
      <c r="BI123">
        <v>2151</v>
      </c>
      <c r="BJ123">
        <v>2.4833333333333334</v>
      </c>
      <c r="BK123">
        <v>1302.1504424778761</v>
      </c>
      <c r="BN123" t="s">
        <v>121</v>
      </c>
      <c r="BO123">
        <v>354</v>
      </c>
      <c r="BP123">
        <v>306.64285714285717</v>
      </c>
      <c r="BQ123">
        <v>352.7</v>
      </c>
      <c r="BR123">
        <v>335.22222222222223</v>
      </c>
      <c r="BS123">
        <v>380.33333333333331</v>
      </c>
      <c r="BT123">
        <v>349.66666666666669</v>
      </c>
      <c r="BU123">
        <v>313.76923076923077</v>
      </c>
      <c r="BV123">
        <v>343.51612903225805</v>
      </c>
    </row>
    <row r="124" spans="1:74" x14ac:dyDescent="0.3">
      <c r="A124" s="2" t="s">
        <v>122</v>
      </c>
      <c r="B124">
        <v>3.8947368421052633</v>
      </c>
      <c r="C124">
        <v>1385.7142857142858</v>
      </c>
      <c r="D124">
        <v>3.75</v>
      </c>
      <c r="E124">
        <v>1332.8666666666666</v>
      </c>
      <c r="F124">
        <v>3.15</v>
      </c>
      <c r="G124">
        <v>1196</v>
      </c>
      <c r="H124">
        <v>3.593220338983051</v>
      </c>
      <c r="I124">
        <v>1305.5116279069769</v>
      </c>
      <c r="J124">
        <v>3.8421052631578947</v>
      </c>
      <c r="K124">
        <v>1553.9166666666667</v>
      </c>
      <c r="L124">
        <v>3.75</v>
      </c>
      <c r="M124">
        <v>1177.125</v>
      </c>
      <c r="N124">
        <v>3.8</v>
      </c>
      <c r="O124">
        <v>1352</v>
      </c>
      <c r="P124">
        <v>3.7966101694915255</v>
      </c>
      <c r="Q124">
        <v>1343.0714285714287</v>
      </c>
      <c r="R124">
        <v>3.6949152542372881</v>
      </c>
      <c r="S124">
        <v>1324.0705882352941</v>
      </c>
      <c r="T124">
        <v>1.368421052631579</v>
      </c>
      <c r="U124">
        <v>436.8</v>
      </c>
      <c r="V124">
        <v>1.4</v>
      </c>
      <c r="W124">
        <v>480.13333333333333</v>
      </c>
      <c r="X124">
        <v>1.05</v>
      </c>
      <c r="Y124">
        <v>438</v>
      </c>
      <c r="Z124">
        <v>1.271186440677966</v>
      </c>
      <c r="AA124">
        <v>452.61904761904759</v>
      </c>
      <c r="AB124">
        <v>1.271186440677966</v>
      </c>
      <c r="AC124">
        <v>452.61904761904759</v>
      </c>
      <c r="AD124">
        <v>2.8870056497175143</v>
      </c>
      <c r="AE124">
        <v>1035.8740157480315</v>
      </c>
      <c r="AF124">
        <v>6</v>
      </c>
      <c r="AG124">
        <v>1450</v>
      </c>
      <c r="AL124">
        <v>6</v>
      </c>
      <c r="AM124">
        <v>1450</v>
      </c>
      <c r="AN124">
        <v>0</v>
      </c>
      <c r="AT124">
        <v>0</v>
      </c>
      <c r="AV124">
        <v>3</v>
      </c>
      <c r="AW124">
        <v>1450</v>
      </c>
      <c r="AX124">
        <v>0</v>
      </c>
      <c r="BD124">
        <v>0</v>
      </c>
      <c r="BF124">
        <v>0</v>
      </c>
      <c r="BH124">
        <v>2</v>
      </c>
      <c r="BI124">
        <v>1450</v>
      </c>
      <c r="BJ124">
        <v>2.8722222222222222</v>
      </c>
      <c r="BK124">
        <v>1039.109375</v>
      </c>
      <c r="BN124" t="s">
        <v>122</v>
      </c>
      <c r="BO124">
        <v>331.66666666666669</v>
      </c>
      <c r="BP124">
        <v>222.75</v>
      </c>
      <c r="BQ124">
        <v>225</v>
      </c>
      <c r="BR124">
        <v>254.61904761904762</v>
      </c>
      <c r="BS124">
        <v>269.42857142857144</v>
      </c>
      <c r="BT124">
        <v>232</v>
      </c>
      <c r="BU124">
        <v>262.85714285714283</v>
      </c>
      <c r="BV124">
        <v>254.23255813953489</v>
      </c>
    </row>
    <row r="125" spans="1:74" x14ac:dyDescent="0.3">
      <c r="A125" s="2" t="s">
        <v>123</v>
      </c>
      <c r="B125">
        <v>0</v>
      </c>
      <c r="D125">
        <v>0.3</v>
      </c>
      <c r="E125">
        <v>379.33333333333331</v>
      </c>
      <c r="F125">
        <v>0.52631578947368418</v>
      </c>
      <c r="G125">
        <v>822</v>
      </c>
      <c r="H125">
        <v>0.2711864406779661</v>
      </c>
      <c r="I125">
        <v>600.66666666666663</v>
      </c>
      <c r="J125">
        <v>0.05</v>
      </c>
      <c r="K125">
        <v>381</v>
      </c>
      <c r="L125">
        <v>0.3</v>
      </c>
      <c r="M125">
        <v>570.66666666666663</v>
      </c>
      <c r="N125">
        <v>0.26315789473684209</v>
      </c>
      <c r="O125">
        <v>412.66666666666669</v>
      </c>
      <c r="P125">
        <v>0.20338983050847459</v>
      </c>
      <c r="Q125">
        <v>475.85714285714283</v>
      </c>
      <c r="R125">
        <v>0.23728813559322035</v>
      </c>
      <c r="S125">
        <v>533.46153846153845</v>
      </c>
      <c r="T125">
        <v>0.2</v>
      </c>
      <c r="U125">
        <v>373</v>
      </c>
      <c r="V125">
        <v>0</v>
      </c>
      <c r="X125">
        <v>0</v>
      </c>
      <c r="Z125">
        <v>6.7796610169491525E-2</v>
      </c>
      <c r="AA125">
        <v>373</v>
      </c>
      <c r="AB125">
        <v>6.7796610169491525E-2</v>
      </c>
      <c r="AC125">
        <v>373</v>
      </c>
      <c r="AD125">
        <v>0.1807909604519774</v>
      </c>
      <c r="AE125">
        <v>512.06666666666672</v>
      </c>
      <c r="AJ125">
        <v>0</v>
      </c>
      <c r="AL125">
        <v>0</v>
      </c>
      <c r="AR125">
        <v>6</v>
      </c>
      <c r="AS125">
        <v>2052</v>
      </c>
      <c r="AT125">
        <v>6</v>
      </c>
      <c r="AU125">
        <v>2052</v>
      </c>
      <c r="AV125">
        <v>3</v>
      </c>
      <c r="AW125">
        <v>2052</v>
      </c>
      <c r="BB125">
        <v>1</v>
      </c>
      <c r="BC125">
        <v>378</v>
      </c>
      <c r="BD125">
        <v>1</v>
      </c>
      <c r="BE125">
        <v>378</v>
      </c>
      <c r="BF125">
        <v>1</v>
      </c>
      <c r="BG125">
        <v>378</v>
      </c>
      <c r="BH125">
        <v>2.3333333333333335</v>
      </c>
      <c r="BI125">
        <v>1215</v>
      </c>
      <c r="BJ125">
        <v>0.21666666666666667</v>
      </c>
      <c r="BK125">
        <v>594.76470588235293</v>
      </c>
      <c r="BN125" t="s">
        <v>123</v>
      </c>
      <c r="BO125">
        <v>381</v>
      </c>
      <c r="BP125">
        <v>285.66666666666669</v>
      </c>
      <c r="BQ125">
        <v>227</v>
      </c>
      <c r="BR125">
        <v>274.14285714285717</v>
      </c>
      <c r="BT125">
        <v>220</v>
      </c>
      <c r="BU125">
        <v>177.66666666666666</v>
      </c>
      <c r="BV125">
        <v>198.83333333333334</v>
      </c>
    </row>
    <row r="126" spans="1:74" x14ac:dyDescent="0.3">
      <c r="A126" s="2" t="s">
        <v>124</v>
      </c>
      <c r="B126">
        <v>2.4500000000000002</v>
      </c>
      <c r="C126">
        <v>797.2</v>
      </c>
      <c r="D126">
        <v>2.8888888888888888</v>
      </c>
      <c r="E126">
        <v>847.84615384615381</v>
      </c>
      <c r="F126">
        <v>3.263157894736842</v>
      </c>
      <c r="G126">
        <v>858.70588235294122</v>
      </c>
      <c r="H126">
        <v>2.8596491228070176</v>
      </c>
      <c r="I126">
        <v>835.06666666666672</v>
      </c>
      <c r="J126">
        <v>2.65</v>
      </c>
      <c r="K126">
        <v>731.38888888888891</v>
      </c>
      <c r="L126">
        <v>2.2777777777777777</v>
      </c>
      <c r="M126">
        <v>738.5</v>
      </c>
      <c r="N126">
        <v>2.6315789473684212</v>
      </c>
      <c r="O126">
        <v>769.8125</v>
      </c>
      <c r="P126">
        <v>2.5263157894736841</v>
      </c>
      <c r="Q126">
        <v>746.60869565217388</v>
      </c>
      <c r="R126">
        <v>2.692982456140351</v>
      </c>
      <c r="S126">
        <v>790.35164835164835</v>
      </c>
      <c r="T126">
        <v>1.6</v>
      </c>
      <c r="U126">
        <v>440.76470588235293</v>
      </c>
      <c r="V126">
        <v>1.6111111111111112</v>
      </c>
      <c r="W126">
        <v>426.2</v>
      </c>
      <c r="X126">
        <v>1.2105263157894737</v>
      </c>
      <c r="Y126">
        <v>331.8235294117647</v>
      </c>
      <c r="Z126">
        <v>1.4736842105263157</v>
      </c>
      <c r="AA126">
        <v>398.51020408163265</v>
      </c>
      <c r="AB126">
        <v>1.4736842105263157</v>
      </c>
      <c r="AC126">
        <v>398.51020408163265</v>
      </c>
      <c r="AD126">
        <v>2.2865497076023393</v>
      </c>
      <c r="AE126">
        <v>653.20714285714291</v>
      </c>
      <c r="AH126">
        <v>3</v>
      </c>
      <c r="AI126">
        <v>671</v>
      </c>
      <c r="AJ126">
        <v>1</v>
      </c>
      <c r="AK126">
        <v>93</v>
      </c>
      <c r="AL126">
        <v>2.3333333333333335</v>
      </c>
      <c r="AM126">
        <v>478.33333333333331</v>
      </c>
      <c r="AP126">
        <v>2</v>
      </c>
      <c r="AQ126">
        <v>1089</v>
      </c>
      <c r="AR126">
        <v>0</v>
      </c>
      <c r="AT126">
        <v>1.3333333333333333</v>
      </c>
      <c r="AU126">
        <v>1089</v>
      </c>
      <c r="AV126">
        <v>1.8333333333333333</v>
      </c>
      <c r="AW126">
        <v>631</v>
      </c>
      <c r="AZ126">
        <v>2.5</v>
      </c>
      <c r="BA126">
        <v>508</v>
      </c>
      <c r="BB126">
        <v>3</v>
      </c>
      <c r="BC126">
        <v>799</v>
      </c>
      <c r="BD126">
        <v>2.6666666666666665</v>
      </c>
      <c r="BE126">
        <v>605</v>
      </c>
      <c r="BF126">
        <v>2.6666666666666665</v>
      </c>
      <c r="BG126">
        <v>605</v>
      </c>
      <c r="BH126">
        <v>2.1111111111111112</v>
      </c>
      <c r="BI126">
        <v>619.85714285714289</v>
      </c>
      <c r="BJ126">
        <v>2.2777777777777777</v>
      </c>
      <c r="BK126">
        <v>651.61904761904759</v>
      </c>
      <c r="BN126" t="s">
        <v>124</v>
      </c>
      <c r="BO126">
        <v>205.66666666666666</v>
      </c>
      <c r="BP126">
        <v>200.58333333333334</v>
      </c>
      <c r="BQ126">
        <v>242</v>
      </c>
      <c r="BR126">
        <v>216.97826086956522</v>
      </c>
      <c r="BS126">
        <v>210.26666666666668</v>
      </c>
      <c r="BT126">
        <v>215</v>
      </c>
      <c r="BU126">
        <v>252.94117647058823</v>
      </c>
      <c r="BV126">
        <v>227.75555555555556</v>
      </c>
    </row>
    <row r="127" spans="1:74" x14ac:dyDescent="0.3">
      <c r="A127" s="2" t="s">
        <v>125</v>
      </c>
      <c r="B127">
        <v>3.1578947368421053</v>
      </c>
      <c r="C127">
        <v>897.4</v>
      </c>
      <c r="D127">
        <v>2.6842105263157894</v>
      </c>
      <c r="E127">
        <v>1098.8181818181818</v>
      </c>
      <c r="F127">
        <v>2.95</v>
      </c>
      <c r="G127">
        <v>723.33333333333337</v>
      </c>
      <c r="H127">
        <v>2.9310344827586206</v>
      </c>
      <c r="I127">
        <v>876.5454545454545</v>
      </c>
      <c r="J127">
        <v>2.6842105263157894</v>
      </c>
      <c r="K127">
        <v>742.5333333333333</v>
      </c>
      <c r="L127">
        <v>2.4210526315789473</v>
      </c>
      <c r="M127">
        <v>741.14285714285711</v>
      </c>
      <c r="N127">
        <v>2</v>
      </c>
      <c r="O127">
        <v>639.76923076923072</v>
      </c>
      <c r="P127">
        <v>2.3620689655172415</v>
      </c>
      <c r="Q127">
        <v>710.26190476190482</v>
      </c>
      <c r="R127">
        <v>2.646551724137931</v>
      </c>
      <c r="S127">
        <v>795.33720930232562</v>
      </c>
      <c r="T127">
        <v>1.736842105263158</v>
      </c>
      <c r="U127">
        <v>521.64285714285711</v>
      </c>
      <c r="V127">
        <v>1.4736842105263157</v>
      </c>
      <c r="W127">
        <v>406.84615384615387</v>
      </c>
      <c r="X127">
        <v>1.4</v>
      </c>
      <c r="Y127">
        <v>397.38461538461536</v>
      </c>
      <c r="Z127">
        <v>1.5344827586206897</v>
      </c>
      <c r="AA127">
        <v>443.95</v>
      </c>
      <c r="AB127">
        <v>1.5344827586206897</v>
      </c>
      <c r="AC127">
        <v>443.95</v>
      </c>
      <c r="AD127">
        <v>2.2758620689655173</v>
      </c>
      <c r="AE127">
        <v>683.78571428571433</v>
      </c>
      <c r="AF127">
        <v>0</v>
      </c>
      <c r="AH127">
        <v>6</v>
      </c>
      <c r="AI127">
        <v>1314</v>
      </c>
      <c r="AL127">
        <v>3</v>
      </c>
      <c r="AM127">
        <v>1314</v>
      </c>
      <c r="AN127">
        <v>5</v>
      </c>
      <c r="AO127">
        <v>1138</v>
      </c>
      <c r="AP127">
        <v>2</v>
      </c>
      <c r="AQ127">
        <v>295</v>
      </c>
      <c r="AT127">
        <v>3.5</v>
      </c>
      <c r="AU127">
        <v>716.5</v>
      </c>
      <c r="AV127">
        <v>3.25</v>
      </c>
      <c r="AW127">
        <v>915.66666666666663</v>
      </c>
      <c r="AX127">
        <v>0</v>
      </c>
      <c r="AZ127">
        <v>5</v>
      </c>
      <c r="BA127">
        <v>1290</v>
      </c>
      <c r="BD127">
        <v>2.5</v>
      </c>
      <c r="BE127">
        <v>1290</v>
      </c>
      <c r="BF127">
        <v>2.5</v>
      </c>
      <c r="BG127">
        <v>1290</v>
      </c>
      <c r="BH127">
        <v>3</v>
      </c>
      <c r="BI127">
        <v>1009.25</v>
      </c>
      <c r="BJ127">
        <v>2.2999999999999998</v>
      </c>
      <c r="BK127">
        <v>693.8</v>
      </c>
      <c r="BN127" t="s">
        <v>125</v>
      </c>
      <c r="BO127">
        <v>221.4</v>
      </c>
      <c r="BP127">
        <v>266</v>
      </c>
      <c r="BQ127">
        <v>232.30769230769232</v>
      </c>
      <c r="BR127">
        <v>239.64285714285714</v>
      </c>
      <c r="BS127">
        <v>226.93333333333334</v>
      </c>
      <c r="BT127">
        <v>252.18181818181819</v>
      </c>
      <c r="BU127">
        <v>239.33333333333334</v>
      </c>
      <c r="BV127">
        <v>238.31818181818181</v>
      </c>
    </row>
    <row r="128" spans="1:74" x14ac:dyDescent="0.3">
      <c r="A128" s="2" t="s">
        <v>126</v>
      </c>
      <c r="B128">
        <v>3.6</v>
      </c>
      <c r="C128">
        <v>1175.3684210526317</v>
      </c>
      <c r="D128">
        <v>3.3</v>
      </c>
      <c r="E128">
        <v>989.2</v>
      </c>
      <c r="F128">
        <v>3.75</v>
      </c>
      <c r="G128">
        <v>1134.3157894736842</v>
      </c>
      <c r="H128">
        <v>3.55</v>
      </c>
      <c r="I128">
        <v>1097.7241379310344</v>
      </c>
      <c r="J128">
        <v>3.2</v>
      </c>
      <c r="K128">
        <v>1010.4</v>
      </c>
      <c r="L128">
        <v>3.5</v>
      </c>
      <c r="M128">
        <v>1088.05</v>
      </c>
      <c r="N128">
        <v>3.1</v>
      </c>
      <c r="O128">
        <v>1146.1176470588234</v>
      </c>
      <c r="P128">
        <v>3.2666666666666666</v>
      </c>
      <c r="Q128">
        <v>1078.1228070175439</v>
      </c>
      <c r="R128">
        <v>3.4083333333333332</v>
      </c>
      <c r="S128">
        <v>1088.0086956521739</v>
      </c>
      <c r="T128">
        <v>1.9</v>
      </c>
      <c r="U128">
        <v>528.85</v>
      </c>
      <c r="V128">
        <v>1.8</v>
      </c>
      <c r="W128">
        <v>507.55</v>
      </c>
      <c r="X128">
        <v>1.65</v>
      </c>
      <c r="Y128">
        <v>463.75</v>
      </c>
      <c r="Z128">
        <v>1.7833333333333334</v>
      </c>
      <c r="AA128">
        <v>500.05</v>
      </c>
      <c r="AB128">
        <v>1.7833333333333334</v>
      </c>
      <c r="AC128">
        <v>500.05</v>
      </c>
      <c r="AD128">
        <v>2.8666666666666667</v>
      </c>
      <c r="AE128">
        <v>886.4228571428572</v>
      </c>
      <c r="BJ128">
        <v>2.8666666666666667</v>
      </c>
      <c r="BK128">
        <v>886.4228571428572</v>
      </c>
      <c r="BN128" t="s">
        <v>126</v>
      </c>
      <c r="BO128">
        <v>323.89999999999998</v>
      </c>
      <c r="BP128">
        <v>327.39999999999998</v>
      </c>
      <c r="BQ128">
        <v>354.41176470588238</v>
      </c>
      <c r="BR128">
        <v>334.22807017543857</v>
      </c>
      <c r="BS128">
        <v>346.78947368421052</v>
      </c>
      <c r="BT128">
        <v>350</v>
      </c>
      <c r="BU128">
        <v>301.15789473684208</v>
      </c>
      <c r="BV128">
        <v>332.94827586206895</v>
      </c>
    </row>
    <row r="129" spans="1:74" x14ac:dyDescent="0.3">
      <c r="A129" s="2" t="s">
        <v>127</v>
      </c>
      <c r="B129">
        <v>1.6666666666666667</v>
      </c>
      <c r="C129">
        <v>409.26666666666665</v>
      </c>
      <c r="D129">
        <v>1.5</v>
      </c>
      <c r="E129">
        <v>453.33333333333331</v>
      </c>
      <c r="F129">
        <v>2.15</v>
      </c>
      <c r="G129">
        <v>474.625</v>
      </c>
      <c r="H129">
        <v>1.7758620689655173</v>
      </c>
      <c r="I129">
        <v>445.88372093023258</v>
      </c>
      <c r="J129">
        <v>1.3888888888888888</v>
      </c>
      <c r="K129">
        <v>350.53846153846155</v>
      </c>
      <c r="L129">
        <v>1.6</v>
      </c>
      <c r="M129">
        <v>505.91666666666669</v>
      </c>
      <c r="N129">
        <v>1.55</v>
      </c>
      <c r="O129">
        <v>347.3125</v>
      </c>
      <c r="P129">
        <v>1.5172413793103448</v>
      </c>
      <c r="Q129">
        <v>394.7560975609756</v>
      </c>
      <c r="R129">
        <v>1.646551724137931</v>
      </c>
      <c r="S129">
        <v>420.92857142857144</v>
      </c>
      <c r="T129">
        <v>1.2222222222222223</v>
      </c>
      <c r="U129">
        <v>235.57142857142858</v>
      </c>
      <c r="V129">
        <v>1</v>
      </c>
      <c r="W129">
        <v>267.41666666666669</v>
      </c>
      <c r="X129">
        <v>0.8</v>
      </c>
      <c r="Y129">
        <v>269.61538461538464</v>
      </c>
      <c r="Z129">
        <v>1</v>
      </c>
      <c r="AA129">
        <v>256.71794871794873</v>
      </c>
      <c r="AB129">
        <v>1</v>
      </c>
      <c r="AC129">
        <v>256.71794871794873</v>
      </c>
      <c r="AD129">
        <v>1.4310344827586208</v>
      </c>
      <c r="AE129">
        <v>368.86178861788619</v>
      </c>
      <c r="AF129">
        <v>3</v>
      </c>
      <c r="AG129">
        <v>1411</v>
      </c>
      <c r="AL129">
        <v>3</v>
      </c>
      <c r="AM129">
        <v>1411</v>
      </c>
      <c r="AN129">
        <v>1</v>
      </c>
      <c r="AO129">
        <v>200</v>
      </c>
      <c r="AT129">
        <v>1</v>
      </c>
      <c r="AU129">
        <v>200</v>
      </c>
      <c r="AV129">
        <v>2</v>
      </c>
      <c r="AW129">
        <v>805.5</v>
      </c>
      <c r="AX129">
        <v>2.5</v>
      </c>
      <c r="AY129">
        <v>456.5</v>
      </c>
      <c r="BD129">
        <v>2.5</v>
      </c>
      <c r="BE129">
        <v>456.5</v>
      </c>
      <c r="BF129">
        <v>2.5</v>
      </c>
      <c r="BG129">
        <v>456.5</v>
      </c>
      <c r="BH129">
        <v>2.1666666666666665</v>
      </c>
      <c r="BI129">
        <v>631</v>
      </c>
      <c r="BJ129">
        <v>1.4555555555555555</v>
      </c>
      <c r="BK129">
        <v>377.11811023622045</v>
      </c>
      <c r="BN129" t="s">
        <v>127</v>
      </c>
      <c r="BO129">
        <v>169.84615384615384</v>
      </c>
      <c r="BP129">
        <v>181</v>
      </c>
      <c r="BQ129">
        <v>169</v>
      </c>
      <c r="BR129">
        <v>172.78048780487805</v>
      </c>
      <c r="BS129">
        <v>189.86666666666667</v>
      </c>
      <c r="BT129">
        <v>195.75</v>
      </c>
      <c r="BU129">
        <v>171.6875</v>
      </c>
      <c r="BV129">
        <v>184.74418604651163</v>
      </c>
    </row>
    <row r="130" spans="1:74" x14ac:dyDescent="0.3">
      <c r="A130" s="2" t="s">
        <v>128</v>
      </c>
      <c r="B130">
        <v>2.8</v>
      </c>
      <c r="C130">
        <v>1105.1875</v>
      </c>
      <c r="D130">
        <v>2.8</v>
      </c>
      <c r="E130">
        <v>1004.8823529411765</v>
      </c>
      <c r="F130">
        <v>2.85</v>
      </c>
      <c r="G130">
        <v>1003.5882352941177</v>
      </c>
      <c r="H130">
        <v>2.8166666666666669</v>
      </c>
      <c r="I130">
        <v>1036.54</v>
      </c>
      <c r="J130">
        <v>3.8</v>
      </c>
      <c r="K130">
        <v>1425.5625</v>
      </c>
      <c r="L130">
        <v>3.5</v>
      </c>
      <c r="M130">
        <v>1091.8333333333333</v>
      </c>
      <c r="N130">
        <v>3.55</v>
      </c>
      <c r="O130">
        <v>1273.8823529411766</v>
      </c>
      <c r="P130">
        <v>3.6166666666666667</v>
      </c>
      <c r="Q130">
        <v>1257.2156862745098</v>
      </c>
      <c r="R130">
        <v>3.2166666666666668</v>
      </c>
      <c r="S130">
        <v>1147.970297029703</v>
      </c>
      <c r="T130">
        <v>1.3</v>
      </c>
      <c r="U130">
        <v>498.42857142857144</v>
      </c>
      <c r="V130">
        <v>1.45</v>
      </c>
      <c r="W130">
        <v>508.75</v>
      </c>
      <c r="X130">
        <v>1.35</v>
      </c>
      <c r="Y130">
        <v>537.71428571428567</v>
      </c>
      <c r="Z130">
        <v>1.3666666666666667</v>
      </c>
      <c r="AA130">
        <v>514.68181818181813</v>
      </c>
      <c r="AB130">
        <v>1.3666666666666667</v>
      </c>
      <c r="AC130">
        <v>514.68181818181813</v>
      </c>
      <c r="AD130">
        <v>2.6</v>
      </c>
      <c r="AE130">
        <v>955.8</v>
      </c>
      <c r="BJ130">
        <v>2.6</v>
      </c>
      <c r="BK130">
        <v>955.8</v>
      </c>
      <c r="BN130" t="s">
        <v>128</v>
      </c>
      <c r="BO130">
        <v>279.125</v>
      </c>
      <c r="BP130">
        <v>278.77777777777777</v>
      </c>
      <c r="BQ130">
        <v>368.23529411764707</v>
      </c>
      <c r="BR130">
        <v>308.70588235294116</v>
      </c>
      <c r="BS130">
        <v>321.4375</v>
      </c>
      <c r="BT130">
        <v>288.11764705882354</v>
      </c>
      <c r="BU130">
        <v>282.47058823529414</v>
      </c>
      <c r="BV130">
        <v>296.86</v>
      </c>
    </row>
    <row r="131" spans="1:74" x14ac:dyDescent="0.3">
      <c r="A131" s="2" t="s">
        <v>129</v>
      </c>
      <c r="B131">
        <v>0.05</v>
      </c>
      <c r="C131">
        <v>248</v>
      </c>
      <c r="D131">
        <v>0.1</v>
      </c>
      <c r="E131">
        <v>241</v>
      </c>
      <c r="F131">
        <v>0.05</v>
      </c>
      <c r="G131">
        <v>153</v>
      </c>
      <c r="H131">
        <v>6.6666666666666666E-2</v>
      </c>
      <c r="I131">
        <v>220.75</v>
      </c>
      <c r="J131">
        <v>0.45</v>
      </c>
      <c r="K131">
        <v>648.33333333333337</v>
      </c>
      <c r="L131">
        <v>0</v>
      </c>
      <c r="N131">
        <v>0.15</v>
      </c>
      <c r="O131">
        <v>402.5</v>
      </c>
      <c r="P131">
        <v>0.2</v>
      </c>
      <c r="Q131">
        <v>550</v>
      </c>
      <c r="R131">
        <v>0.13333333333333333</v>
      </c>
      <c r="S131">
        <v>403.66666666666669</v>
      </c>
      <c r="T131">
        <v>0</v>
      </c>
      <c r="V131">
        <v>0</v>
      </c>
      <c r="X131">
        <v>0</v>
      </c>
      <c r="Z131">
        <v>0</v>
      </c>
      <c r="AB131">
        <v>0</v>
      </c>
      <c r="AD131">
        <v>8.8888888888888892E-2</v>
      </c>
      <c r="AE131">
        <v>403.66666666666669</v>
      </c>
      <c r="BJ131">
        <v>8.8888888888888892E-2</v>
      </c>
      <c r="BK131">
        <v>403.66666666666669</v>
      </c>
      <c r="BN131" t="s">
        <v>129</v>
      </c>
      <c r="BO131">
        <v>234.66666666666666</v>
      </c>
      <c r="BQ131">
        <v>307</v>
      </c>
      <c r="BR131">
        <v>263.60000000000002</v>
      </c>
      <c r="BS131">
        <v>248</v>
      </c>
      <c r="BT131">
        <v>241</v>
      </c>
      <c r="BU131">
        <v>153</v>
      </c>
      <c r="BV131">
        <v>220.75</v>
      </c>
    </row>
    <row r="132" spans="1:74" x14ac:dyDescent="0.3">
      <c r="A132" s="2" t="s">
        <v>130</v>
      </c>
      <c r="AF132">
        <v>3.6</v>
      </c>
      <c r="AG132">
        <v>1042.7894736842106</v>
      </c>
      <c r="AH132">
        <v>2.8</v>
      </c>
      <c r="AI132">
        <v>847.47368421052636</v>
      </c>
      <c r="AJ132">
        <v>3.1</v>
      </c>
      <c r="AK132">
        <v>1283.5625</v>
      </c>
      <c r="AL132">
        <v>3.1666666666666665</v>
      </c>
      <c r="AM132">
        <v>1045.4074074074074</v>
      </c>
      <c r="AN132">
        <v>3.9</v>
      </c>
      <c r="AO132">
        <v>1147.55</v>
      </c>
      <c r="AP132">
        <v>4.2</v>
      </c>
      <c r="AQ132">
        <v>1402.8421052631579</v>
      </c>
      <c r="AR132">
        <v>3.75</v>
      </c>
      <c r="AS132">
        <v>1260.2105263157894</v>
      </c>
      <c r="AT132">
        <v>3.95</v>
      </c>
      <c r="AU132">
        <v>1268.0862068965516</v>
      </c>
      <c r="AV132">
        <v>3.5583333333333331</v>
      </c>
      <c r="AW132">
        <v>1160.7232142857142</v>
      </c>
      <c r="AX132">
        <v>6.5</v>
      </c>
      <c r="AY132">
        <v>2124.3000000000002</v>
      </c>
      <c r="AZ132">
        <v>6.75</v>
      </c>
      <c r="BA132">
        <v>2146</v>
      </c>
      <c r="BB132">
        <v>7.05</v>
      </c>
      <c r="BC132">
        <v>2196.85</v>
      </c>
      <c r="BD132">
        <v>6.7666666666666666</v>
      </c>
      <c r="BE132">
        <v>2155.7166666666667</v>
      </c>
      <c r="BF132">
        <v>6.7666666666666666</v>
      </c>
      <c r="BG132">
        <v>2155.7166666666667</v>
      </c>
      <c r="BH132">
        <v>4.6277777777777782</v>
      </c>
      <c r="BI132">
        <v>1507.8139534883721</v>
      </c>
      <c r="BJ132">
        <v>4.6277777777777782</v>
      </c>
      <c r="BK132">
        <v>1507.8139534883721</v>
      </c>
      <c r="BN132" t="s">
        <v>130</v>
      </c>
    </row>
    <row r="133" spans="1:74" x14ac:dyDescent="0.3">
      <c r="A133" s="2" t="s">
        <v>131</v>
      </c>
      <c r="B133">
        <v>3.3</v>
      </c>
      <c r="C133">
        <v>1158.3333333333333</v>
      </c>
      <c r="D133">
        <v>3.3684210526315788</v>
      </c>
      <c r="E133">
        <v>1155</v>
      </c>
      <c r="F133">
        <v>3.2</v>
      </c>
      <c r="G133">
        <v>1105.5</v>
      </c>
      <c r="H133">
        <v>3.2881355932203391</v>
      </c>
      <c r="I133">
        <v>1140.046511627907</v>
      </c>
      <c r="J133">
        <v>3.4</v>
      </c>
      <c r="K133">
        <v>1191.8571428571429</v>
      </c>
      <c r="L133">
        <v>3.8421052631578947</v>
      </c>
      <c r="M133">
        <v>1217.6428571428571</v>
      </c>
      <c r="N133">
        <v>3.8</v>
      </c>
      <c r="O133">
        <v>1427.9230769230769</v>
      </c>
      <c r="P133">
        <v>3.6779661016949152</v>
      </c>
      <c r="Q133">
        <v>1275.5121951219512</v>
      </c>
      <c r="R133">
        <v>3.4830508474576272</v>
      </c>
      <c r="S133">
        <v>1206.1666666666667</v>
      </c>
      <c r="T133">
        <v>0.6</v>
      </c>
      <c r="U133">
        <v>347.75</v>
      </c>
      <c r="V133">
        <v>1</v>
      </c>
      <c r="W133">
        <v>466.44444444444446</v>
      </c>
      <c r="X133">
        <v>1.05</v>
      </c>
      <c r="Y133">
        <v>434.58333333333331</v>
      </c>
      <c r="Z133">
        <v>0.88135593220338981</v>
      </c>
      <c r="AA133">
        <v>420.51724137931035</v>
      </c>
      <c r="AB133">
        <v>0.88135593220338981</v>
      </c>
      <c r="AC133">
        <v>420.51724137931035</v>
      </c>
      <c r="AD133">
        <v>2.615819209039548</v>
      </c>
      <c r="AE133">
        <v>1004.5398230088496</v>
      </c>
      <c r="AH133">
        <v>6</v>
      </c>
      <c r="AI133">
        <v>1997</v>
      </c>
      <c r="AL133">
        <v>6</v>
      </c>
      <c r="AM133">
        <v>1997</v>
      </c>
      <c r="AP133">
        <v>0</v>
      </c>
      <c r="AT133">
        <v>0</v>
      </c>
      <c r="AV133">
        <v>3</v>
      </c>
      <c r="AW133">
        <v>1997</v>
      </c>
      <c r="AZ133">
        <v>5</v>
      </c>
      <c r="BA133">
        <v>1105</v>
      </c>
      <c r="BD133">
        <v>5</v>
      </c>
      <c r="BE133">
        <v>1105</v>
      </c>
      <c r="BF133">
        <v>5</v>
      </c>
      <c r="BG133">
        <v>1105</v>
      </c>
      <c r="BH133">
        <v>3.6666666666666665</v>
      </c>
      <c r="BI133">
        <v>1551</v>
      </c>
      <c r="BJ133">
        <v>2.6333333333333333</v>
      </c>
      <c r="BK133">
        <v>1014.0434782608696</v>
      </c>
      <c r="BN133" t="s">
        <v>131</v>
      </c>
      <c r="BO133">
        <v>248.71428571428572</v>
      </c>
      <c r="BP133">
        <v>251.21428571428572</v>
      </c>
      <c r="BQ133">
        <v>241.30769230769232</v>
      </c>
      <c r="BR133">
        <v>247.21951219512195</v>
      </c>
      <c r="BS133">
        <v>267.26666666666665</v>
      </c>
      <c r="BT133">
        <v>248.28571428571428</v>
      </c>
      <c r="BU133">
        <v>276.57142857142856</v>
      </c>
      <c r="BV133">
        <v>264.11627906976742</v>
      </c>
    </row>
    <row r="134" spans="1:74" x14ac:dyDescent="0.3">
      <c r="A134" s="2" t="s">
        <v>132</v>
      </c>
      <c r="B134">
        <v>1.3333333333333333</v>
      </c>
      <c r="C134">
        <v>465.5</v>
      </c>
      <c r="D134">
        <v>1.375</v>
      </c>
      <c r="E134">
        <v>467.57142857142856</v>
      </c>
      <c r="F134">
        <v>5.5</v>
      </c>
      <c r="G134">
        <v>1339.5</v>
      </c>
      <c r="H134">
        <v>1.875</v>
      </c>
      <c r="I134">
        <v>601.07692307692309</v>
      </c>
      <c r="J134">
        <v>3.1666666666666665</v>
      </c>
      <c r="K134">
        <v>897.2</v>
      </c>
      <c r="L134">
        <v>3.875</v>
      </c>
      <c r="M134">
        <v>1364.5</v>
      </c>
      <c r="N134">
        <v>1</v>
      </c>
      <c r="O134">
        <v>282</v>
      </c>
      <c r="P134">
        <v>3.25</v>
      </c>
      <c r="Q134">
        <v>1018.2307692307693</v>
      </c>
      <c r="R134">
        <v>2.5625</v>
      </c>
      <c r="S134">
        <v>809.65384615384619</v>
      </c>
      <c r="T134">
        <v>1.1666666666666667</v>
      </c>
      <c r="U134">
        <v>490.5</v>
      </c>
      <c r="V134">
        <v>1.75</v>
      </c>
      <c r="W134">
        <v>482.66666666666669</v>
      </c>
      <c r="X134">
        <v>1.5</v>
      </c>
      <c r="Y134">
        <v>380</v>
      </c>
      <c r="Z134">
        <v>1.5</v>
      </c>
      <c r="AA134">
        <v>476.18181818181819</v>
      </c>
      <c r="AB134">
        <v>1.5</v>
      </c>
      <c r="AC134">
        <v>476.18181818181819</v>
      </c>
      <c r="AD134">
        <v>2.2083333333333335</v>
      </c>
      <c r="AE134">
        <v>710.51351351351354</v>
      </c>
      <c r="AF134">
        <v>3.2352941176470589</v>
      </c>
      <c r="AG134">
        <v>1219.1666666666667</v>
      </c>
      <c r="AH134">
        <v>3.03125</v>
      </c>
      <c r="AI134">
        <v>1049.1666666666667</v>
      </c>
      <c r="AJ134">
        <v>2.2105263157894739</v>
      </c>
      <c r="AK134">
        <v>1128.0999999999999</v>
      </c>
      <c r="AL134">
        <v>2.7980769230769229</v>
      </c>
      <c r="AM134">
        <v>1132.3823529411766</v>
      </c>
      <c r="AN134">
        <v>3.0588235294117645</v>
      </c>
      <c r="AO134">
        <v>1096.375</v>
      </c>
      <c r="AP134">
        <v>3.28125</v>
      </c>
      <c r="AQ134">
        <v>1064</v>
      </c>
      <c r="AR134">
        <v>4.1052631578947372</v>
      </c>
      <c r="AS134">
        <v>1335.4193548387098</v>
      </c>
      <c r="AT134">
        <v>3.5096153846153846</v>
      </c>
      <c r="AU134">
        <v>1177.4691358024691</v>
      </c>
      <c r="AV134">
        <v>3.1538461538461537</v>
      </c>
      <c r="AW134">
        <v>1156.8926174496644</v>
      </c>
      <c r="AX134">
        <v>3.0882352941176472</v>
      </c>
      <c r="AY134">
        <v>873.26666666666665</v>
      </c>
      <c r="AZ134">
        <v>2.90625</v>
      </c>
      <c r="BA134">
        <v>819.28571428571433</v>
      </c>
      <c r="BB134">
        <v>3.5263157894736841</v>
      </c>
      <c r="BC134">
        <v>896.56756756756761</v>
      </c>
      <c r="BD134">
        <v>3.1923076923076925</v>
      </c>
      <c r="BE134">
        <v>866.43157894736839</v>
      </c>
      <c r="BF134">
        <v>3.1923076923076925</v>
      </c>
      <c r="BG134">
        <v>866.43157894736839</v>
      </c>
      <c r="BH134">
        <v>3.1666666666666665</v>
      </c>
      <c r="BI134">
        <v>1043.8032786885246</v>
      </c>
      <c r="BJ134">
        <v>3.0388888888888888</v>
      </c>
      <c r="BK134">
        <v>999.91814946619218</v>
      </c>
      <c r="BN134" t="s">
        <v>132</v>
      </c>
      <c r="BO134">
        <v>189</v>
      </c>
      <c r="BP134">
        <v>246.33333333333334</v>
      </c>
      <c r="BQ134">
        <v>282</v>
      </c>
      <c r="BR134">
        <v>229.76923076923077</v>
      </c>
      <c r="BS134">
        <v>254.25</v>
      </c>
      <c r="BT134">
        <v>304.42857142857144</v>
      </c>
      <c r="BU134">
        <v>254</v>
      </c>
      <c r="BV134">
        <v>281.23076923076923</v>
      </c>
    </row>
    <row r="135" spans="1:74" x14ac:dyDescent="0.3">
      <c r="A135" s="2" t="s">
        <v>133</v>
      </c>
      <c r="B135">
        <v>0</v>
      </c>
      <c r="D135">
        <v>0</v>
      </c>
      <c r="F135">
        <v>0</v>
      </c>
      <c r="H135">
        <v>0</v>
      </c>
      <c r="J135">
        <v>0</v>
      </c>
      <c r="L135">
        <v>0</v>
      </c>
      <c r="N135">
        <v>0</v>
      </c>
      <c r="P135">
        <v>0</v>
      </c>
      <c r="R135">
        <v>0</v>
      </c>
      <c r="T135">
        <v>0</v>
      </c>
      <c r="V135">
        <v>0</v>
      </c>
      <c r="X135">
        <v>0</v>
      </c>
      <c r="Z135">
        <v>0</v>
      </c>
      <c r="AB135">
        <v>0</v>
      </c>
      <c r="AD135">
        <v>0</v>
      </c>
      <c r="AH135">
        <v>0</v>
      </c>
      <c r="AJ135">
        <v>0</v>
      </c>
      <c r="AL135">
        <v>0</v>
      </c>
      <c r="AP135">
        <v>0</v>
      </c>
      <c r="AR135">
        <v>0</v>
      </c>
      <c r="AT135">
        <v>0</v>
      </c>
      <c r="AV135">
        <v>0</v>
      </c>
      <c r="AZ135">
        <v>0</v>
      </c>
      <c r="BB135">
        <v>0</v>
      </c>
      <c r="BD135">
        <v>0</v>
      </c>
      <c r="BF135">
        <v>0</v>
      </c>
      <c r="BH135">
        <v>0</v>
      </c>
      <c r="BJ135">
        <v>0</v>
      </c>
      <c r="BN135" t="s">
        <v>133</v>
      </c>
    </row>
    <row r="136" spans="1:74" x14ac:dyDescent="0.3">
      <c r="A136" s="2" t="s">
        <v>134</v>
      </c>
      <c r="B136">
        <v>0.26315789473684209</v>
      </c>
      <c r="C136">
        <v>103</v>
      </c>
      <c r="D136">
        <v>0.25</v>
      </c>
      <c r="E136">
        <v>103.6</v>
      </c>
      <c r="F136">
        <v>5.2631578947368418E-2</v>
      </c>
      <c r="G136">
        <v>217</v>
      </c>
      <c r="H136">
        <v>0.18965517241379309</v>
      </c>
      <c r="I136">
        <v>113.63636363636364</v>
      </c>
      <c r="J136">
        <v>0.21052631578947367</v>
      </c>
      <c r="K136">
        <v>144</v>
      </c>
      <c r="L136">
        <v>0.2</v>
      </c>
      <c r="M136">
        <v>103.5</v>
      </c>
      <c r="N136">
        <v>0.21052631578947367</v>
      </c>
      <c r="O136">
        <v>98</v>
      </c>
      <c r="P136">
        <v>0.20689655172413793</v>
      </c>
      <c r="Q136">
        <v>115.16666666666667</v>
      </c>
      <c r="R136">
        <v>0.19827586206896552</v>
      </c>
      <c r="S136">
        <v>114.43478260869566</v>
      </c>
      <c r="T136">
        <v>0.10526315789473684</v>
      </c>
      <c r="U136">
        <v>132.5</v>
      </c>
      <c r="V136">
        <v>0.15</v>
      </c>
      <c r="W136">
        <v>128.66666666666666</v>
      </c>
      <c r="X136">
        <v>0.15789473684210525</v>
      </c>
      <c r="Y136">
        <v>108.66666666666667</v>
      </c>
      <c r="Z136">
        <v>0.13793103448275862</v>
      </c>
      <c r="AA136">
        <v>122.125</v>
      </c>
      <c r="AB136">
        <v>0.13793103448275862</v>
      </c>
      <c r="AC136">
        <v>122.125</v>
      </c>
      <c r="AD136">
        <v>0.17816091954022989</v>
      </c>
      <c r="AE136">
        <v>116.41935483870968</v>
      </c>
      <c r="AF136">
        <v>0</v>
      </c>
      <c r="AJ136">
        <v>0</v>
      </c>
      <c r="AL136">
        <v>0</v>
      </c>
      <c r="AN136">
        <v>1</v>
      </c>
      <c r="AO136">
        <v>104</v>
      </c>
      <c r="AR136">
        <v>0</v>
      </c>
      <c r="AT136">
        <v>0.5</v>
      </c>
      <c r="AU136">
        <v>104</v>
      </c>
      <c r="AV136">
        <v>0.25</v>
      </c>
      <c r="AW136">
        <v>104</v>
      </c>
      <c r="AX136">
        <v>2</v>
      </c>
      <c r="AY136">
        <v>217</v>
      </c>
      <c r="BB136">
        <v>0</v>
      </c>
      <c r="BD136">
        <v>1</v>
      </c>
      <c r="BE136">
        <v>217</v>
      </c>
      <c r="BF136">
        <v>1</v>
      </c>
      <c r="BG136">
        <v>217</v>
      </c>
      <c r="BH136">
        <v>0.5</v>
      </c>
      <c r="BI136">
        <v>160.5</v>
      </c>
      <c r="BJ136">
        <v>0.18888888888888888</v>
      </c>
      <c r="BK136">
        <v>119.09090909090909</v>
      </c>
      <c r="BN136" t="s">
        <v>134</v>
      </c>
      <c r="BO136">
        <v>144</v>
      </c>
      <c r="BP136">
        <v>103.5</v>
      </c>
      <c r="BQ136">
        <v>98</v>
      </c>
      <c r="BR136">
        <v>115.16666666666667</v>
      </c>
      <c r="BS136">
        <v>103</v>
      </c>
      <c r="BT136">
        <v>103.6</v>
      </c>
      <c r="BU136">
        <v>217</v>
      </c>
      <c r="BV136">
        <v>113.63636363636364</v>
      </c>
    </row>
    <row r="137" spans="1:74" x14ac:dyDescent="0.3">
      <c r="A137" s="2" t="s">
        <v>135</v>
      </c>
      <c r="B137">
        <v>1.2</v>
      </c>
      <c r="C137">
        <v>740.71428571428567</v>
      </c>
      <c r="D137">
        <v>1.1578947368421053</v>
      </c>
      <c r="E137">
        <v>957</v>
      </c>
      <c r="F137">
        <v>1</v>
      </c>
      <c r="G137">
        <v>693.28571428571433</v>
      </c>
      <c r="H137">
        <v>1.1206896551724137</v>
      </c>
      <c r="I137">
        <v>789</v>
      </c>
      <c r="J137">
        <v>2</v>
      </c>
      <c r="K137">
        <v>917.7</v>
      </c>
      <c r="L137">
        <v>2</v>
      </c>
      <c r="M137">
        <v>1021.3333333333334</v>
      </c>
      <c r="N137">
        <v>1.631578947368421</v>
      </c>
      <c r="O137">
        <v>1063.5</v>
      </c>
      <c r="P137">
        <v>1.8793103448275863</v>
      </c>
      <c r="Q137">
        <v>995.44444444444446</v>
      </c>
      <c r="R137">
        <v>1.5</v>
      </c>
      <c r="S137">
        <v>907.59574468085111</v>
      </c>
      <c r="T137">
        <v>0.45</v>
      </c>
      <c r="U137">
        <v>454</v>
      </c>
      <c r="V137">
        <v>0.57894736842105265</v>
      </c>
      <c r="W137">
        <v>474</v>
      </c>
      <c r="X137">
        <v>0.73684210526315785</v>
      </c>
      <c r="Y137">
        <v>427.66666666666669</v>
      </c>
      <c r="Z137">
        <v>0.58620689655172409</v>
      </c>
      <c r="AA137">
        <v>451.76470588235293</v>
      </c>
      <c r="AB137">
        <v>0.58620689655172409</v>
      </c>
      <c r="AC137">
        <v>451.76470588235293</v>
      </c>
      <c r="AD137">
        <v>1.1954022988505748</v>
      </c>
      <c r="AE137">
        <v>786.515625</v>
      </c>
      <c r="AH137">
        <v>0</v>
      </c>
      <c r="AJ137">
        <v>0</v>
      </c>
      <c r="AL137">
        <v>0</v>
      </c>
      <c r="AP137">
        <v>0</v>
      </c>
      <c r="AR137">
        <v>1</v>
      </c>
      <c r="AS137">
        <v>91</v>
      </c>
      <c r="AT137">
        <v>0.5</v>
      </c>
      <c r="AU137">
        <v>91</v>
      </c>
      <c r="AV137">
        <v>0.25</v>
      </c>
      <c r="AW137">
        <v>91</v>
      </c>
      <c r="AZ137">
        <v>0</v>
      </c>
      <c r="BB137">
        <v>0</v>
      </c>
      <c r="BD137">
        <v>0</v>
      </c>
      <c r="BF137">
        <v>0</v>
      </c>
      <c r="BH137">
        <v>0.16666666666666666</v>
      </c>
      <c r="BI137">
        <v>91</v>
      </c>
      <c r="BJ137">
        <v>1.1611111111111112</v>
      </c>
      <c r="BK137">
        <v>775.81538461538457</v>
      </c>
      <c r="BN137" t="s">
        <v>135</v>
      </c>
      <c r="BO137">
        <v>252.2</v>
      </c>
      <c r="BP137">
        <v>245.66666666666666</v>
      </c>
      <c r="BQ137">
        <v>272</v>
      </c>
      <c r="BR137">
        <v>255.88888888888889</v>
      </c>
      <c r="BS137">
        <v>219</v>
      </c>
      <c r="BT137">
        <v>180.83333333333334</v>
      </c>
      <c r="BU137">
        <v>199</v>
      </c>
      <c r="BV137">
        <v>200.55</v>
      </c>
    </row>
    <row r="138" spans="1:74" x14ac:dyDescent="0.3">
      <c r="A138" s="2" t="s">
        <v>136</v>
      </c>
      <c r="B138">
        <v>0.75</v>
      </c>
      <c r="C138">
        <v>1034.75</v>
      </c>
      <c r="D138">
        <v>1</v>
      </c>
      <c r="E138">
        <v>645.5</v>
      </c>
      <c r="F138">
        <v>0.94736842105263153</v>
      </c>
      <c r="G138">
        <v>372.11111111111109</v>
      </c>
      <c r="H138">
        <v>0.89655172413793105</v>
      </c>
      <c r="I138">
        <v>602.47619047619048</v>
      </c>
      <c r="J138">
        <v>0.65</v>
      </c>
      <c r="K138">
        <v>623.6</v>
      </c>
      <c r="L138">
        <v>0.78947368421052633</v>
      </c>
      <c r="M138">
        <v>472.88888888888891</v>
      </c>
      <c r="N138">
        <v>0.84210526315789469</v>
      </c>
      <c r="O138">
        <v>747.83333333333337</v>
      </c>
      <c r="P138">
        <v>0.75862068965517238</v>
      </c>
      <c r="Q138">
        <v>593.04999999999995</v>
      </c>
      <c r="R138">
        <v>0.82758620689655171</v>
      </c>
      <c r="S138">
        <v>597.8780487804878</v>
      </c>
      <c r="T138">
        <v>0.3</v>
      </c>
      <c r="U138">
        <v>376</v>
      </c>
      <c r="V138">
        <v>0.52631578947368418</v>
      </c>
      <c r="W138">
        <v>449.33333333333331</v>
      </c>
      <c r="X138">
        <v>0.52631578947368418</v>
      </c>
      <c r="Y138">
        <v>473.5</v>
      </c>
      <c r="Z138">
        <v>0.44827586206896552</v>
      </c>
      <c r="AA138">
        <v>440.0625</v>
      </c>
      <c r="AB138">
        <v>0.44827586206896552</v>
      </c>
      <c r="AC138">
        <v>440.0625</v>
      </c>
      <c r="AD138">
        <v>0.70114942528735635</v>
      </c>
      <c r="AE138">
        <v>553.57894736842104</v>
      </c>
      <c r="AH138">
        <v>6</v>
      </c>
      <c r="AI138">
        <v>1876</v>
      </c>
      <c r="AJ138">
        <v>0</v>
      </c>
      <c r="AL138">
        <v>3</v>
      </c>
      <c r="AM138">
        <v>1876</v>
      </c>
      <c r="AP138">
        <v>1</v>
      </c>
      <c r="AQ138">
        <v>85</v>
      </c>
      <c r="AR138">
        <v>2</v>
      </c>
      <c r="AS138">
        <v>769</v>
      </c>
      <c r="AT138">
        <v>1.5</v>
      </c>
      <c r="AU138">
        <v>427</v>
      </c>
      <c r="AV138">
        <v>2.25</v>
      </c>
      <c r="AW138">
        <v>910</v>
      </c>
      <c r="AZ138">
        <v>1</v>
      </c>
      <c r="BA138">
        <v>163</v>
      </c>
      <c r="BB138">
        <v>0</v>
      </c>
      <c r="BD138">
        <v>0.5</v>
      </c>
      <c r="BE138">
        <v>163</v>
      </c>
      <c r="BF138">
        <v>0.5</v>
      </c>
      <c r="BG138">
        <v>163</v>
      </c>
      <c r="BH138">
        <v>1.6666666666666667</v>
      </c>
      <c r="BI138">
        <v>723.25</v>
      </c>
      <c r="BJ138">
        <v>0.73333333333333328</v>
      </c>
      <c r="BK138">
        <v>564.70491803278685</v>
      </c>
      <c r="BN138" t="s">
        <v>136</v>
      </c>
      <c r="BO138">
        <v>205</v>
      </c>
      <c r="BP138">
        <v>262.66666666666669</v>
      </c>
      <c r="BQ138">
        <v>260.83333333333331</v>
      </c>
      <c r="BR138">
        <v>247.7</v>
      </c>
      <c r="BS138">
        <v>214.25</v>
      </c>
      <c r="BT138">
        <v>286</v>
      </c>
      <c r="BU138">
        <v>169.33333333333334</v>
      </c>
      <c r="BV138">
        <v>222.33333333333334</v>
      </c>
    </row>
    <row r="139" spans="1:74" x14ac:dyDescent="0.3">
      <c r="A139" s="2" t="s">
        <v>137</v>
      </c>
      <c r="B139">
        <v>1.65</v>
      </c>
      <c r="C139">
        <v>569.9</v>
      </c>
      <c r="D139">
        <v>1.8</v>
      </c>
      <c r="E139">
        <v>729.7</v>
      </c>
      <c r="F139">
        <v>1.2</v>
      </c>
      <c r="G139">
        <v>507.11111111111109</v>
      </c>
      <c r="H139">
        <v>1.55</v>
      </c>
      <c r="I139">
        <v>605.51724137931035</v>
      </c>
      <c r="J139">
        <v>1.8</v>
      </c>
      <c r="K139">
        <v>715.9</v>
      </c>
      <c r="L139">
        <v>2.2000000000000002</v>
      </c>
      <c r="M139">
        <v>691.76923076923072</v>
      </c>
      <c r="N139">
        <v>1.7</v>
      </c>
      <c r="O139">
        <v>703.9</v>
      </c>
      <c r="P139">
        <v>1.9</v>
      </c>
      <c r="Q139">
        <v>702.75757575757575</v>
      </c>
      <c r="R139">
        <v>1.7250000000000001</v>
      </c>
      <c r="S139">
        <v>657.27419354838707</v>
      </c>
      <c r="T139">
        <v>0.6</v>
      </c>
      <c r="U139">
        <v>350</v>
      </c>
      <c r="V139">
        <v>0.45</v>
      </c>
      <c r="W139">
        <v>303.57142857142856</v>
      </c>
      <c r="X139">
        <v>0.3</v>
      </c>
      <c r="Y139">
        <v>352</v>
      </c>
      <c r="Z139">
        <v>0.45</v>
      </c>
      <c r="AA139">
        <v>334.15</v>
      </c>
      <c r="AB139">
        <v>0.45</v>
      </c>
      <c r="AC139">
        <v>334.15</v>
      </c>
      <c r="AD139">
        <v>1.3</v>
      </c>
      <c r="AE139">
        <v>578.46341463414637</v>
      </c>
      <c r="BJ139">
        <v>1.3</v>
      </c>
      <c r="BK139">
        <v>578.46341463414637</v>
      </c>
      <c r="BN139" t="s">
        <v>137</v>
      </c>
      <c r="BO139">
        <v>105</v>
      </c>
      <c r="BP139">
        <v>180.92307692307693</v>
      </c>
      <c r="BQ139">
        <v>169.7</v>
      </c>
      <c r="BR139">
        <v>154.5151515151515</v>
      </c>
      <c r="BS139">
        <v>162.19999999999999</v>
      </c>
      <c r="BT139">
        <v>164.8</v>
      </c>
      <c r="BU139">
        <v>173.55555555555554</v>
      </c>
      <c r="BV139">
        <v>166.62068965517241</v>
      </c>
    </row>
    <row r="140" spans="1:74" x14ac:dyDescent="0.3">
      <c r="A140" s="2" t="s">
        <v>138</v>
      </c>
      <c r="B140">
        <v>1.05</v>
      </c>
      <c r="C140">
        <v>435.7</v>
      </c>
      <c r="D140">
        <v>0.45</v>
      </c>
      <c r="E140">
        <v>475</v>
      </c>
      <c r="F140">
        <v>1.9</v>
      </c>
      <c r="G140">
        <v>927.36363636363637</v>
      </c>
      <c r="H140">
        <v>1.1333333333333333</v>
      </c>
      <c r="I140">
        <v>651.26923076923072</v>
      </c>
      <c r="J140">
        <v>0.9</v>
      </c>
      <c r="K140">
        <v>697.28571428571433</v>
      </c>
      <c r="L140">
        <v>1.1000000000000001</v>
      </c>
      <c r="M140">
        <v>532.09090909090912</v>
      </c>
      <c r="N140">
        <v>1.4</v>
      </c>
      <c r="O140">
        <v>647.20000000000005</v>
      </c>
      <c r="P140">
        <v>1.1333333333333333</v>
      </c>
      <c r="Q140">
        <v>614.5</v>
      </c>
      <c r="R140">
        <v>1.1333333333333333</v>
      </c>
      <c r="S140">
        <v>632.2037037037037</v>
      </c>
      <c r="T140">
        <v>0.45</v>
      </c>
      <c r="U140">
        <v>533.75</v>
      </c>
      <c r="V140">
        <v>0.1</v>
      </c>
      <c r="W140">
        <v>467</v>
      </c>
      <c r="X140">
        <v>0.35</v>
      </c>
      <c r="Y140">
        <v>338.75</v>
      </c>
      <c r="Z140">
        <v>0.3</v>
      </c>
      <c r="AA140">
        <v>439.66666666666669</v>
      </c>
      <c r="AB140">
        <v>0.3</v>
      </c>
      <c r="AC140">
        <v>439.66666666666669</v>
      </c>
      <c r="AD140">
        <v>0.85555555555555551</v>
      </c>
      <c r="AE140">
        <v>604.69841269841265</v>
      </c>
      <c r="BJ140">
        <v>0.85555555555555551</v>
      </c>
      <c r="BK140">
        <v>604.69841269841265</v>
      </c>
      <c r="BN140" t="s">
        <v>138</v>
      </c>
      <c r="BO140">
        <v>251.57142857142858</v>
      </c>
      <c r="BP140">
        <v>268.81818181818181</v>
      </c>
      <c r="BQ140">
        <v>270.7</v>
      </c>
      <c r="BR140">
        <v>265.17857142857144</v>
      </c>
      <c r="BS140">
        <v>186.4</v>
      </c>
      <c r="BT140">
        <v>284.8</v>
      </c>
      <c r="BU140">
        <v>247.36363636363637</v>
      </c>
      <c r="BV140">
        <v>231.11538461538461</v>
      </c>
    </row>
    <row r="141" spans="1:74" x14ac:dyDescent="0.3">
      <c r="A141" s="2" t="s">
        <v>139</v>
      </c>
      <c r="B141">
        <v>2.9444444444444446</v>
      </c>
      <c r="C141">
        <v>901.86666666666667</v>
      </c>
      <c r="D141">
        <v>4.2105263157894735</v>
      </c>
      <c r="E141">
        <v>898.10526315789468</v>
      </c>
      <c r="F141">
        <v>3.4705882352941178</v>
      </c>
      <c r="G141">
        <v>895.5333333333333</v>
      </c>
      <c r="H141">
        <v>3.5555555555555554</v>
      </c>
      <c r="I141">
        <v>898.46938775510205</v>
      </c>
      <c r="J141">
        <v>2.4444444444444446</v>
      </c>
      <c r="K141">
        <v>557.42857142857144</v>
      </c>
      <c r="L141">
        <v>3.1578947368421053</v>
      </c>
      <c r="M141">
        <v>797.11111111111109</v>
      </c>
      <c r="N141">
        <v>2.3529411764705883</v>
      </c>
      <c r="O141">
        <v>728.83333333333337</v>
      </c>
      <c r="P141">
        <v>2.6666666666666665</v>
      </c>
      <c r="Q141">
        <v>702.22727272727275</v>
      </c>
      <c r="R141">
        <v>3.1111111111111112</v>
      </c>
      <c r="S141">
        <v>805.6236559139785</v>
      </c>
      <c r="T141">
        <v>1.2777777777777777</v>
      </c>
      <c r="U141">
        <v>495.15384615384613</v>
      </c>
      <c r="V141">
        <v>1.3157894736842106</v>
      </c>
      <c r="W141">
        <v>482.85714285714283</v>
      </c>
      <c r="X141">
        <v>1.8235294117647058</v>
      </c>
      <c r="Y141">
        <v>507</v>
      </c>
      <c r="Z141">
        <v>1.462962962962963</v>
      </c>
      <c r="AA141">
        <v>494.38461538461536</v>
      </c>
      <c r="AB141">
        <v>1.462962962962963</v>
      </c>
      <c r="AC141">
        <v>494.38461538461536</v>
      </c>
      <c r="AD141">
        <v>2.5617283950617282</v>
      </c>
      <c r="AE141">
        <v>713.66666666666663</v>
      </c>
      <c r="AF141">
        <v>4</v>
      </c>
      <c r="AG141">
        <v>1056.5</v>
      </c>
      <c r="AH141">
        <v>2</v>
      </c>
      <c r="AI141">
        <v>627</v>
      </c>
      <c r="AJ141">
        <v>2.6666666666666665</v>
      </c>
      <c r="AK141">
        <v>844</v>
      </c>
      <c r="AL141">
        <v>3</v>
      </c>
      <c r="AM141">
        <v>885.6</v>
      </c>
      <c r="AN141">
        <v>0.5</v>
      </c>
      <c r="AO141">
        <v>106</v>
      </c>
      <c r="AP141">
        <v>5</v>
      </c>
      <c r="AQ141">
        <v>1479</v>
      </c>
      <c r="AR141">
        <v>3.6666666666666665</v>
      </c>
      <c r="AS141">
        <v>1639.5</v>
      </c>
      <c r="AT141">
        <v>2.8333333333333335</v>
      </c>
      <c r="AU141">
        <v>1216</v>
      </c>
      <c r="AV141">
        <v>2.9166666666666665</v>
      </c>
      <c r="AW141">
        <v>1032.4444444444443</v>
      </c>
      <c r="AX141">
        <v>1.5</v>
      </c>
      <c r="AY141">
        <v>317</v>
      </c>
      <c r="AZ141">
        <v>2</v>
      </c>
      <c r="BA141">
        <v>429</v>
      </c>
      <c r="BB141">
        <v>2</v>
      </c>
      <c r="BC141">
        <v>406.33333333333331</v>
      </c>
      <c r="BD141">
        <v>1.8333333333333333</v>
      </c>
      <c r="BE141">
        <v>380.33333333333331</v>
      </c>
      <c r="BF141">
        <v>1.8333333333333333</v>
      </c>
      <c r="BG141">
        <v>380.33333333333331</v>
      </c>
      <c r="BH141">
        <v>2.5555555555555554</v>
      </c>
      <c r="BI141">
        <v>771.6</v>
      </c>
      <c r="BJ141">
        <v>2.5611111111111109</v>
      </c>
      <c r="BK141">
        <v>719.57823129251699</v>
      </c>
      <c r="BN141" t="s">
        <v>139</v>
      </c>
      <c r="BO141">
        <v>156.71428571428572</v>
      </c>
      <c r="BP141">
        <v>226.22222222222223</v>
      </c>
      <c r="BQ141">
        <v>204.16666666666666</v>
      </c>
      <c r="BR141">
        <v>198.09090909090909</v>
      </c>
      <c r="BS141">
        <v>258.39999999999998</v>
      </c>
      <c r="BT141">
        <v>203.26315789473685</v>
      </c>
      <c r="BU141">
        <v>226.33333333333334</v>
      </c>
      <c r="BV141">
        <v>227.20408163265307</v>
      </c>
    </row>
    <row r="142" spans="1:74" x14ac:dyDescent="0.3">
      <c r="A142" s="2" t="s">
        <v>140</v>
      </c>
      <c r="B142">
        <v>2.6</v>
      </c>
      <c r="C142">
        <v>1053.7692307692307</v>
      </c>
      <c r="D142">
        <v>3.25</v>
      </c>
      <c r="E142">
        <v>1059.2941176470588</v>
      </c>
      <c r="F142">
        <v>2.7</v>
      </c>
      <c r="G142">
        <v>1322.5454545454545</v>
      </c>
      <c r="H142">
        <v>2.85</v>
      </c>
      <c r="I142">
        <v>1128.1707317073171</v>
      </c>
      <c r="J142">
        <v>3.05</v>
      </c>
      <c r="K142">
        <v>972.9375</v>
      </c>
      <c r="L142">
        <v>3.4</v>
      </c>
      <c r="M142">
        <v>1353.1428571428571</v>
      </c>
      <c r="N142">
        <v>3.4</v>
      </c>
      <c r="O142">
        <v>1126.5263157894738</v>
      </c>
      <c r="P142">
        <v>3.2833333333333332</v>
      </c>
      <c r="Q142">
        <v>1141.1224489795918</v>
      </c>
      <c r="R142">
        <v>3.0666666666666669</v>
      </c>
      <c r="S142">
        <v>1135.2222222222222</v>
      </c>
      <c r="T142">
        <v>1.35</v>
      </c>
      <c r="U142">
        <v>567.33333333333337</v>
      </c>
      <c r="V142">
        <v>1.5</v>
      </c>
      <c r="W142">
        <v>569.4666666666667</v>
      </c>
      <c r="X142">
        <v>1.7</v>
      </c>
      <c r="Y142">
        <v>533.94117647058829</v>
      </c>
      <c r="Z142">
        <v>1.5166666666666666</v>
      </c>
      <c r="AA142">
        <v>555.15909090909088</v>
      </c>
      <c r="AB142">
        <v>1.5166666666666666</v>
      </c>
      <c r="AC142">
        <v>555.15909090909088</v>
      </c>
      <c r="AD142">
        <v>2.5499999999999998</v>
      </c>
      <c r="AE142">
        <v>944.75373134328356</v>
      </c>
      <c r="BJ142">
        <v>2.5499999999999998</v>
      </c>
      <c r="BK142">
        <v>944.75373134328356</v>
      </c>
      <c r="BN142" t="s">
        <v>140</v>
      </c>
      <c r="BO142">
        <v>274</v>
      </c>
      <c r="BP142">
        <v>298.5</v>
      </c>
      <c r="BQ142">
        <v>294.31578947368422</v>
      </c>
      <c r="BR142">
        <v>288.87755102040819</v>
      </c>
      <c r="BS142">
        <v>276.84615384615387</v>
      </c>
      <c r="BT142">
        <v>320.29411764705884</v>
      </c>
      <c r="BU142">
        <v>240.72727272727272</v>
      </c>
      <c r="BV142">
        <v>285.17073170731709</v>
      </c>
    </row>
    <row r="143" spans="1:74" x14ac:dyDescent="0.3">
      <c r="A143" s="2" t="s">
        <v>141</v>
      </c>
      <c r="B143">
        <v>3.65</v>
      </c>
      <c r="C143">
        <v>1395.5333333333333</v>
      </c>
      <c r="D143">
        <v>3.05</v>
      </c>
      <c r="E143">
        <v>1216.0714285714287</v>
      </c>
      <c r="F143">
        <v>2.8</v>
      </c>
      <c r="G143">
        <v>1084.9375</v>
      </c>
      <c r="H143">
        <v>3.1666666666666665</v>
      </c>
      <c r="I143">
        <v>1229.2666666666667</v>
      </c>
      <c r="J143">
        <v>2.5</v>
      </c>
      <c r="K143">
        <v>949.33333333333337</v>
      </c>
      <c r="L143">
        <v>2.85</v>
      </c>
      <c r="M143">
        <v>1110.9285714285713</v>
      </c>
      <c r="N143">
        <v>2.5</v>
      </c>
      <c r="O143">
        <v>950.06666666666672</v>
      </c>
      <c r="P143">
        <v>2.6166666666666667</v>
      </c>
      <c r="Q143">
        <v>1001</v>
      </c>
      <c r="R143">
        <v>2.8916666666666666</v>
      </c>
      <c r="S143">
        <v>1116.4157303370787</v>
      </c>
      <c r="T143">
        <v>1.2</v>
      </c>
      <c r="U143">
        <v>356.42105263157896</v>
      </c>
      <c r="V143">
        <v>1.25</v>
      </c>
      <c r="W143">
        <v>383.26315789473682</v>
      </c>
      <c r="X143">
        <v>1.3</v>
      </c>
      <c r="Y143">
        <v>368.11111111111109</v>
      </c>
      <c r="Z143">
        <v>1.25</v>
      </c>
      <c r="AA143">
        <v>369.28571428571428</v>
      </c>
      <c r="AB143">
        <v>1.25</v>
      </c>
      <c r="AC143">
        <v>369.28571428571428</v>
      </c>
      <c r="AD143">
        <v>2.3444444444444446</v>
      </c>
      <c r="AE143">
        <v>827.86896551724135</v>
      </c>
      <c r="BJ143">
        <v>2.3444444444444446</v>
      </c>
      <c r="BK143">
        <v>827.86896551724135</v>
      </c>
      <c r="BN143" t="s">
        <v>141</v>
      </c>
      <c r="BO143">
        <v>322.39999999999998</v>
      </c>
      <c r="BP143">
        <v>237.57142857142858</v>
      </c>
      <c r="BQ143">
        <v>313.2</v>
      </c>
      <c r="BR143">
        <v>292.27272727272725</v>
      </c>
      <c r="BS143">
        <v>319.06666666666666</v>
      </c>
      <c r="BT143">
        <v>328.78571428571428</v>
      </c>
      <c r="BU143">
        <v>331.5625</v>
      </c>
      <c r="BV143">
        <v>326.53333333333336</v>
      </c>
    </row>
    <row r="144" spans="1:74" x14ac:dyDescent="0.3">
      <c r="A144" s="2" t="s">
        <v>142</v>
      </c>
      <c r="B144">
        <v>1.6</v>
      </c>
      <c r="C144">
        <v>826.7</v>
      </c>
      <c r="D144">
        <v>1.4</v>
      </c>
      <c r="E144">
        <v>516.41666666666663</v>
      </c>
      <c r="F144">
        <v>1.5789473684210527</v>
      </c>
      <c r="G144">
        <v>565.18181818181813</v>
      </c>
      <c r="H144">
        <v>1.5254237288135593</v>
      </c>
      <c r="I144">
        <v>626.69696969696975</v>
      </c>
      <c r="J144">
        <v>0.65</v>
      </c>
      <c r="K144">
        <v>364.71428571428572</v>
      </c>
      <c r="L144">
        <v>1.75</v>
      </c>
      <c r="M144">
        <v>743.72727272727275</v>
      </c>
      <c r="N144">
        <v>0.73684210526315785</v>
      </c>
      <c r="O144">
        <v>271.25</v>
      </c>
      <c r="P144">
        <v>1.0508474576271187</v>
      </c>
      <c r="Q144">
        <v>496.30769230769232</v>
      </c>
      <c r="R144">
        <v>1.2881355932203389</v>
      </c>
      <c r="S144">
        <v>569.23728813559319</v>
      </c>
      <c r="T144">
        <v>0.2</v>
      </c>
      <c r="U144">
        <v>278.5</v>
      </c>
      <c r="V144">
        <v>0.95</v>
      </c>
      <c r="W144">
        <v>423</v>
      </c>
      <c r="X144">
        <v>0.42105263157894735</v>
      </c>
      <c r="Y144">
        <v>305.83333333333331</v>
      </c>
      <c r="Z144">
        <v>0.52542372881355937</v>
      </c>
      <c r="AA144">
        <v>358.95</v>
      </c>
      <c r="AB144">
        <v>0.52542372881355937</v>
      </c>
      <c r="AC144">
        <v>358.95</v>
      </c>
      <c r="AD144">
        <v>1.0338983050847457</v>
      </c>
      <c r="AE144">
        <v>516</v>
      </c>
      <c r="AJ144">
        <v>0</v>
      </c>
      <c r="AL144">
        <v>0</v>
      </c>
      <c r="AR144">
        <v>0</v>
      </c>
      <c r="AT144">
        <v>0</v>
      </c>
      <c r="AV144">
        <v>0</v>
      </c>
      <c r="BB144">
        <v>0</v>
      </c>
      <c r="BD144">
        <v>0</v>
      </c>
      <c r="BF144">
        <v>0</v>
      </c>
      <c r="BH144">
        <v>0</v>
      </c>
      <c r="BJ144">
        <v>1.0166666666666666</v>
      </c>
      <c r="BK144">
        <v>516</v>
      </c>
      <c r="BN144" t="s">
        <v>142</v>
      </c>
      <c r="BO144">
        <v>182.28571428571428</v>
      </c>
      <c r="BP144">
        <v>234.27272727272728</v>
      </c>
      <c r="BQ144">
        <v>147.125</v>
      </c>
      <c r="BR144">
        <v>193.46153846153845</v>
      </c>
      <c r="BS144">
        <v>207.9</v>
      </c>
      <c r="BT144">
        <v>181.66666666666666</v>
      </c>
      <c r="BU144">
        <v>184.36363636363637</v>
      </c>
      <c r="BV144">
        <v>190.5151515151515</v>
      </c>
    </row>
    <row r="145" spans="1:74" x14ac:dyDescent="0.3">
      <c r="A145" s="2" t="s">
        <v>143</v>
      </c>
      <c r="B145">
        <v>2.6</v>
      </c>
      <c r="C145">
        <v>1332.0769230769231</v>
      </c>
      <c r="D145">
        <v>3.05</v>
      </c>
      <c r="E145">
        <v>1679.8333333333333</v>
      </c>
      <c r="F145">
        <v>3.35</v>
      </c>
      <c r="G145">
        <v>1927.6666666666667</v>
      </c>
      <c r="H145">
        <v>3</v>
      </c>
      <c r="I145">
        <v>1638.0270270270271</v>
      </c>
      <c r="J145">
        <v>3.3</v>
      </c>
      <c r="K145">
        <v>1623.3076923076924</v>
      </c>
      <c r="L145">
        <v>3.5</v>
      </c>
      <c r="M145">
        <v>1976.090909090909</v>
      </c>
      <c r="N145">
        <v>2.95</v>
      </c>
      <c r="O145">
        <v>1796.8181818181818</v>
      </c>
      <c r="P145">
        <v>3.25</v>
      </c>
      <c r="Q145">
        <v>1788.7142857142858</v>
      </c>
      <c r="R145">
        <v>3.125</v>
      </c>
      <c r="S145">
        <v>1711.2777777777778</v>
      </c>
      <c r="T145">
        <v>1.3</v>
      </c>
      <c r="U145">
        <v>420</v>
      </c>
      <c r="V145">
        <v>1.45</v>
      </c>
      <c r="W145">
        <v>446.6875</v>
      </c>
      <c r="X145">
        <v>1.35</v>
      </c>
      <c r="Y145">
        <v>355.8235294117647</v>
      </c>
      <c r="Z145">
        <v>1.3666666666666667</v>
      </c>
      <c r="AA145">
        <v>406.16666666666669</v>
      </c>
      <c r="AB145">
        <v>1.3666666666666667</v>
      </c>
      <c r="AC145">
        <v>406.16666666666669</v>
      </c>
      <c r="AD145">
        <v>2.5388888888888888</v>
      </c>
      <c r="AE145">
        <v>1189.2333333333333</v>
      </c>
      <c r="BJ145">
        <v>2.5388888888888888</v>
      </c>
      <c r="BK145">
        <v>1189.2333333333333</v>
      </c>
      <c r="BN145" t="s">
        <v>143</v>
      </c>
      <c r="BO145">
        <v>308.30769230769232</v>
      </c>
      <c r="BP145">
        <v>239.90909090909091</v>
      </c>
      <c r="BQ145">
        <v>320.81818181818181</v>
      </c>
      <c r="BR145">
        <v>290.74285714285713</v>
      </c>
      <c r="BS145">
        <v>310.07692307692309</v>
      </c>
      <c r="BT145">
        <v>226.08333333333334</v>
      </c>
      <c r="BU145">
        <v>334.83333333333331</v>
      </c>
      <c r="BV145">
        <v>290.86486486486484</v>
      </c>
    </row>
    <row r="146" spans="1:74" x14ac:dyDescent="0.3">
      <c r="A146" s="2" t="s">
        <v>144</v>
      </c>
      <c r="B146">
        <v>2.0555555555555554</v>
      </c>
      <c r="C146">
        <v>488.23529411764707</v>
      </c>
      <c r="D146">
        <v>1.6842105263157894</v>
      </c>
      <c r="E146">
        <v>412.2</v>
      </c>
      <c r="F146">
        <v>2.5263157894736841</v>
      </c>
      <c r="G146">
        <v>573.35294117647061</v>
      </c>
      <c r="H146">
        <v>2.0892857142857144</v>
      </c>
      <c r="I146">
        <v>494.48979591836735</v>
      </c>
      <c r="J146">
        <v>2.2777777777777777</v>
      </c>
      <c r="K146">
        <v>546</v>
      </c>
      <c r="L146">
        <v>2.3157894736842106</v>
      </c>
      <c r="M146">
        <v>511.75</v>
      </c>
      <c r="N146">
        <v>2.1052631578947367</v>
      </c>
      <c r="O146">
        <v>598.75</v>
      </c>
      <c r="P146">
        <v>2.2321428571428572</v>
      </c>
      <c r="Q146">
        <v>552.0408163265306</v>
      </c>
      <c r="R146">
        <v>2.1607142857142856</v>
      </c>
      <c r="S146">
        <v>523.26530612244903</v>
      </c>
      <c r="T146">
        <v>1.1666666666666667</v>
      </c>
      <c r="U146">
        <v>337.25</v>
      </c>
      <c r="V146">
        <v>1.368421052631579</v>
      </c>
      <c r="W146">
        <v>389.28571428571428</v>
      </c>
      <c r="X146">
        <v>1.6842105263157894</v>
      </c>
      <c r="Y146">
        <v>448.66666666666669</v>
      </c>
      <c r="Z146">
        <v>1.4107142857142858</v>
      </c>
      <c r="AA146">
        <v>395.78048780487802</v>
      </c>
      <c r="AB146">
        <v>1.4107142857142858</v>
      </c>
      <c r="AC146">
        <v>395.78048780487802</v>
      </c>
      <c r="AD146">
        <v>1.9107142857142858</v>
      </c>
      <c r="AE146">
        <v>485.66187050359713</v>
      </c>
      <c r="AF146">
        <v>4</v>
      </c>
      <c r="AG146">
        <v>834</v>
      </c>
      <c r="AH146">
        <v>2</v>
      </c>
      <c r="AI146">
        <v>198</v>
      </c>
      <c r="AJ146">
        <v>2</v>
      </c>
      <c r="AK146">
        <v>202</v>
      </c>
      <c r="AL146">
        <v>3</v>
      </c>
      <c r="AM146">
        <v>517</v>
      </c>
      <c r="AN146">
        <v>1.5</v>
      </c>
      <c r="AO146">
        <v>612</v>
      </c>
      <c r="AP146">
        <v>2</v>
      </c>
      <c r="AQ146">
        <v>236</v>
      </c>
      <c r="AR146">
        <v>1</v>
      </c>
      <c r="AS146">
        <v>103</v>
      </c>
      <c r="AT146">
        <v>1.5</v>
      </c>
      <c r="AU146">
        <v>317</v>
      </c>
      <c r="AV146">
        <v>2.25</v>
      </c>
      <c r="AW146">
        <v>431.28571428571428</v>
      </c>
      <c r="AX146">
        <v>3.5</v>
      </c>
      <c r="AY146">
        <v>660</v>
      </c>
      <c r="AZ146">
        <v>1</v>
      </c>
      <c r="BA146">
        <v>179</v>
      </c>
      <c r="BB146">
        <v>1</v>
      </c>
      <c r="BC146">
        <v>186</v>
      </c>
      <c r="BD146">
        <v>2.25</v>
      </c>
      <c r="BE146">
        <v>421.25</v>
      </c>
      <c r="BF146">
        <v>2.25</v>
      </c>
      <c r="BG146">
        <v>421.25</v>
      </c>
      <c r="BH146">
        <v>2.25</v>
      </c>
      <c r="BI146">
        <v>427.63636363636363</v>
      </c>
      <c r="BJ146">
        <v>1.9333333333333333</v>
      </c>
      <c r="BK146">
        <v>481.40666666666669</v>
      </c>
      <c r="BN146" t="s">
        <v>144</v>
      </c>
      <c r="BO146">
        <v>212.47058823529412</v>
      </c>
      <c r="BP146">
        <v>158.625</v>
      </c>
      <c r="BQ146">
        <v>242.375</v>
      </c>
      <c r="BR146">
        <v>204.65306122448979</v>
      </c>
      <c r="BS146">
        <v>206.47058823529412</v>
      </c>
      <c r="BT146">
        <v>215.06666666666666</v>
      </c>
      <c r="BU146">
        <v>232.41176470588235</v>
      </c>
      <c r="BV146">
        <v>218.10204081632654</v>
      </c>
    </row>
    <row r="147" spans="1:74" x14ac:dyDescent="0.3">
      <c r="A147" s="2" t="s">
        <v>145</v>
      </c>
      <c r="B147">
        <v>0.2</v>
      </c>
      <c r="C147">
        <v>337.5</v>
      </c>
      <c r="D147">
        <v>0.3</v>
      </c>
      <c r="E147">
        <v>586.5</v>
      </c>
      <c r="F147">
        <v>0.25</v>
      </c>
      <c r="G147">
        <v>987</v>
      </c>
      <c r="H147">
        <v>0.25</v>
      </c>
      <c r="I147">
        <v>567</v>
      </c>
      <c r="J147">
        <v>0.1</v>
      </c>
      <c r="K147">
        <v>99.5</v>
      </c>
      <c r="L147">
        <v>0.05</v>
      </c>
      <c r="M147">
        <v>232</v>
      </c>
      <c r="N147">
        <v>0.55000000000000004</v>
      </c>
      <c r="O147">
        <v>692</v>
      </c>
      <c r="P147">
        <v>0.23333333333333334</v>
      </c>
      <c r="Q147">
        <v>417.83333333333331</v>
      </c>
      <c r="R147">
        <v>0.24166666666666667</v>
      </c>
      <c r="S147">
        <v>485.63636363636363</v>
      </c>
      <c r="T147">
        <v>0.1</v>
      </c>
      <c r="U147">
        <v>208</v>
      </c>
      <c r="V147">
        <v>0.05</v>
      </c>
      <c r="W147">
        <v>203</v>
      </c>
      <c r="X147">
        <v>0.1</v>
      </c>
      <c r="Y147">
        <v>246.5</v>
      </c>
      <c r="Z147">
        <v>8.3333333333333329E-2</v>
      </c>
      <c r="AA147">
        <v>226</v>
      </c>
      <c r="AB147">
        <v>8.3333333333333329E-2</v>
      </c>
      <c r="AC147">
        <v>226</v>
      </c>
      <c r="AD147">
        <v>0.18888888888888888</v>
      </c>
      <c r="AE147">
        <v>416.4</v>
      </c>
      <c r="BJ147">
        <v>0.18888888888888888</v>
      </c>
      <c r="BK147">
        <v>416.4</v>
      </c>
      <c r="BN147" t="s">
        <v>145</v>
      </c>
      <c r="BO147">
        <v>99.5</v>
      </c>
      <c r="BP147">
        <v>232</v>
      </c>
      <c r="BQ147">
        <v>234.66666666666666</v>
      </c>
      <c r="BR147">
        <v>189.16666666666666</v>
      </c>
      <c r="BS147">
        <v>175.5</v>
      </c>
      <c r="BT147">
        <v>180.5</v>
      </c>
      <c r="BU147">
        <v>103</v>
      </c>
      <c r="BV147">
        <v>163</v>
      </c>
    </row>
    <row r="148" spans="1:74" x14ac:dyDescent="0.3">
      <c r="A148" s="2" t="s">
        <v>146</v>
      </c>
      <c r="AF148">
        <v>1.7</v>
      </c>
      <c r="AG148">
        <v>779.11111111111109</v>
      </c>
      <c r="AH148">
        <v>1.95</v>
      </c>
      <c r="AI148">
        <v>921.375</v>
      </c>
      <c r="AJ148">
        <v>1.1000000000000001</v>
      </c>
      <c r="AK148">
        <v>893.5</v>
      </c>
      <c r="AL148">
        <v>1.5833333333333333</v>
      </c>
      <c r="AM148">
        <v>858.43478260869563</v>
      </c>
      <c r="AN148">
        <v>1.65</v>
      </c>
      <c r="AO148">
        <v>886.5</v>
      </c>
      <c r="AP148">
        <v>2.15</v>
      </c>
      <c r="AQ148">
        <v>1116.3333333333333</v>
      </c>
      <c r="AR148">
        <v>2</v>
      </c>
      <c r="AS148">
        <v>937.55555555555554</v>
      </c>
      <c r="AT148">
        <v>1.9333333333333333</v>
      </c>
      <c r="AU148">
        <v>983.73076923076928</v>
      </c>
      <c r="AV148">
        <v>1.7583333333333333</v>
      </c>
      <c r="AW148">
        <v>924.91836734693879</v>
      </c>
      <c r="AX148">
        <v>1.35</v>
      </c>
      <c r="AY148">
        <v>648.5</v>
      </c>
      <c r="AZ148">
        <v>1</v>
      </c>
      <c r="BA148">
        <v>880</v>
      </c>
      <c r="BB148">
        <v>0.7</v>
      </c>
      <c r="BC148">
        <v>838.5</v>
      </c>
      <c r="BD148">
        <v>1.0166666666666666</v>
      </c>
      <c r="BE148">
        <v>761.29411764705878</v>
      </c>
      <c r="BF148">
        <v>1.0166666666666666</v>
      </c>
      <c r="BG148">
        <v>761.29411764705878</v>
      </c>
      <c r="BH148">
        <v>1.5111111111111111</v>
      </c>
      <c r="BI148">
        <v>882.77272727272725</v>
      </c>
      <c r="BJ148">
        <v>1.5111111111111111</v>
      </c>
      <c r="BK148">
        <v>882.77272727272725</v>
      </c>
      <c r="BN148" t="s">
        <v>146</v>
      </c>
    </row>
    <row r="149" spans="1:74" x14ac:dyDescent="0.3">
      <c r="A149" s="2" t="s">
        <v>147</v>
      </c>
      <c r="B149">
        <v>3.6842105263157894</v>
      </c>
      <c r="C149">
        <v>1029.9411764705883</v>
      </c>
      <c r="D149">
        <v>2.9</v>
      </c>
      <c r="E149">
        <v>809.89473684210532</v>
      </c>
      <c r="F149">
        <v>3.45</v>
      </c>
      <c r="G149">
        <v>954.11111111111109</v>
      </c>
      <c r="H149">
        <v>3.3389830508474576</v>
      </c>
      <c r="I149">
        <v>927.24074074074076</v>
      </c>
      <c r="J149">
        <v>3.5263157894736841</v>
      </c>
      <c r="K149">
        <v>921.38888888888891</v>
      </c>
      <c r="L149">
        <v>4.1500000000000004</v>
      </c>
      <c r="M149">
        <v>1138.6111111111111</v>
      </c>
      <c r="N149">
        <v>3.75</v>
      </c>
      <c r="O149">
        <v>976.21052631578948</v>
      </c>
      <c r="P149">
        <v>3.8135593220338984</v>
      </c>
      <c r="Q149">
        <v>1011.4181818181818</v>
      </c>
      <c r="R149">
        <v>3.5762711864406778</v>
      </c>
      <c r="S149">
        <v>969.71559633027528</v>
      </c>
      <c r="T149">
        <v>2.3157894736842106</v>
      </c>
      <c r="U149">
        <v>553.66666666666663</v>
      </c>
      <c r="V149">
        <v>2.15</v>
      </c>
      <c r="W149">
        <v>538.31578947368416</v>
      </c>
      <c r="X149">
        <v>1.55</v>
      </c>
      <c r="Y149">
        <v>506.875</v>
      </c>
      <c r="Z149">
        <v>2</v>
      </c>
      <c r="AA149">
        <v>534.03773584905662</v>
      </c>
      <c r="AB149">
        <v>2</v>
      </c>
      <c r="AC149">
        <v>534.03773584905662</v>
      </c>
      <c r="AD149">
        <v>3.0508474576271185</v>
      </c>
      <c r="AE149">
        <v>827.17901234567898</v>
      </c>
      <c r="AF149">
        <v>4</v>
      </c>
      <c r="AG149">
        <v>717</v>
      </c>
      <c r="AL149">
        <v>4</v>
      </c>
      <c r="AM149">
        <v>717</v>
      </c>
      <c r="AN149">
        <v>6</v>
      </c>
      <c r="AO149">
        <v>1383</v>
      </c>
      <c r="AT149">
        <v>6</v>
      </c>
      <c r="AU149">
        <v>1383</v>
      </c>
      <c r="AV149">
        <v>5</v>
      </c>
      <c r="AW149">
        <v>1050</v>
      </c>
      <c r="AX149">
        <v>5</v>
      </c>
      <c r="AY149">
        <v>1607</v>
      </c>
      <c r="BD149">
        <v>5</v>
      </c>
      <c r="BE149">
        <v>1607</v>
      </c>
      <c r="BF149">
        <v>5</v>
      </c>
      <c r="BG149">
        <v>1607</v>
      </c>
      <c r="BH149">
        <v>5</v>
      </c>
      <c r="BI149">
        <v>1235.6666666666667</v>
      </c>
      <c r="BJ149">
        <v>3.0833333333333335</v>
      </c>
      <c r="BK149">
        <v>834.60606060606062</v>
      </c>
      <c r="BN149" t="s">
        <v>147</v>
      </c>
      <c r="BO149">
        <v>260.27777777777777</v>
      </c>
      <c r="BP149">
        <v>264.27777777777777</v>
      </c>
      <c r="BQ149">
        <v>274.73684210526318</v>
      </c>
      <c r="BR149">
        <v>266.58181818181816</v>
      </c>
      <c r="BS149">
        <v>261.70588235294116</v>
      </c>
      <c r="BT149">
        <v>256.84210526315792</v>
      </c>
      <c r="BU149">
        <v>269.27777777777777</v>
      </c>
      <c r="BV149">
        <v>262.51851851851853</v>
      </c>
    </row>
    <row r="150" spans="1:74" x14ac:dyDescent="0.3">
      <c r="A150" s="2" t="s">
        <v>148</v>
      </c>
      <c r="B150">
        <v>2.4736842105263159</v>
      </c>
      <c r="C150">
        <v>771.61538461538464</v>
      </c>
      <c r="D150">
        <v>2.3157894736842106</v>
      </c>
      <c r="E150">
        <v>721.14285714285711</v>
      </c>
      <c r="F150">
        <v>2.4</v>
      </c>
      <c r="G150">
        <v>611.75</v>
      </c>
      <c r="H150">
        <v>2.396551724137931</v>
      </c>
      <c r="I150">
        <v>695.69767441860461</v>
      </c>
      <c r="J150">
        <v>2.2105263157894739</v>
      </c>
      <c r="K150">
        <v>661.2</v>
      </c>
      <c r="L150">
        <v>1.8947368421052631</v>
      </c>
      <c r="M150">
        <v>555.6</v>
      </c>
      <c r="N150">
        <v>1.5</v>
      </c>
      <c r="O150">
        <v>523.91666666666663</v>
      </c>
      <c r="P150">
        <v>1.8620689655172413</v>
      </c>
      <c r="Q150">
        <v>584.26190476190482</v>
      </c>
      <c r="R150">
        <v>2.1293103448275863</v>
      </c>
      <c r="S150">
        <v>640.63529411764705</v>
      </c>
      <c r="T150">
        <v>0.89473684210526316</v>
      </c>
      <c r="U150">
        <v>481.5</v>
      </c>
      <c r="V150">
        <v>1.1052631578947369</v>
      </c>
      <c r="W150">
        <v>441.83333333333331</v>
      </c>
      <c r="X150">
        <v>0.8</v>
      </c>
      <c r="Y150">
        <v>420.22222222222223</v>
      </c>
      <c r="Z150">
        <v>0.93103448275862066</v>
      </c>
      <c r="AA150">
        <v>446.06896551724139</v>
      </c>
      <c r="AB150">
        <v>0.93103448275862066</v>
      </c>
      <c r="AC150">
        <v>446.06896551724139</v>
      </c>
      <c r="AD150">
        <v>1.7298850574712643</v>
      </c>
      <c r="AE150">
        <v>591.14035087719299</v>
      </c>
      <c r="AF150">
        <v>0</v>
      </c>
      <c r="AH150">
        <v>4</v>
      </c>
      <c r="AI150">
        <v>832</v>
      </c>
      <c r="AL150">
        <v>2</v>
      </c>
      <c r="AM150">
        <v>832</v>
      </c>
      <c r="AN150">
        <v>5</v>
      </c>
      <c r="AO150">
        <v>1488</v>
      </c>
      <c r="AP150">
        <v>1</v>
      </c>
      <c r="AQ150">
        <v>198</v>
      </c>
      <c r="AT150">
        <v>3</v>
      </c>
      <c r="AU150">
        <v>843</v>
      </c>
      <c r="AV150">
        <v>2.5</v>
      </c>
      <c r="AW150">
        <v>839.33333333333337</v>
      </c>
      <c r="AX150">
        <v>1</v>
      </c>
      <c r="AY150">
        <v>292</v>
      </c>
      <c r="AZ150">
        <v>0</v>
      </c>
      <c r="BD150">
        <v>0.5</v>
      </c>
      <c r="BE150">
        <v>292</v>
      </c>
      <c r="BF150">
        <v>0.5</v>
      </c>
      <c r="BG150">
        <v>292</v>
      </c>
      <c r="BH150">
        <v>1.8333333333333333</v>
      </c>
      <c r="BI150">
        <v>702.5</v>
      </c>
      <c r="BJ150">
        <v>1.7333333333333334</v>
      </c>
      <c r="BK150">
        <v>594.91525423728808</v>
      </c>
      <c r="BN150" t="s">
        <v>148</v>
      </c>
      <c r="BO150">
        <v>215.2</v>
      </c>
      <c r="BP150">
        <v>245</v>
      </c>
      <c r="BQ150">
        <v>196.41666666666666</v>
      </c>
      <c r="BR150">
        <v>220.47619047619048</v>
      </c>
      <c r="BS150">
        <v>195.23076923076923</v>
      </c>
      <c r="BT150">
        <v>221.21428571428572</v>
      </c>
      <c r="BU150">
        <v>186.9375</v>
      </c>
      <c r="BV150">
        <v>200.6046511627907</v>
      </c>
    </row>
    <row r="151" spans="1:74" x14ac:dyDescent="0.3">
      <c r="A151" s="2" t="s">
        <v>149</v>
      </c>
      <c r="B151">
        <v>0.95</v>
      </c>
      <c r="C151">
        <v>465.875</v>
      </c>
      <c r="D151">
        <v>1.0526315789473684</v>
      </c>
      <c r="E151">
        <v>453.875</v>
      </c>
      <c r="F151">
        <v>0.5</v>
      </c>
      <c r="G151">
        <v>434</v>
      </c>
      <c r="H151">
        <v>0.84210526315789469</v>
      </c>
      <c r="I151">
        <v>454.7</v>
      </c>
      <c r="J151">
        <v>1.3</v>
      </c>
      <c r="K151">
        <v>529.66666666666663</v>
      </c>
      <c r="L151">
        <v>1.368421052631579</v>
      </c>
      <c r="M151">
        <v>483</v>
      </c>
      <c r="N151">
        <v>1</v>
      </c>
      <c r="O151">
        <v>367.55555555555554</v>
      </c>
      <c r="P151">
        <v>1.2280701754385965</v>
      </c>
      <c r="Q151">
        <v>460.89285714285717</v>
      </c>
      <c r="R151">
        <v>1.0350877192982457</v>
      </c>
      <c r="S151">
        <v>458.3125</v>
      </c>
      <c r="T151">
        <v>0.9</v>
      </c>
      <c r="U151">
        <v>299.2</v>
      </c>
      <c r="V151">
        <v>0.57894736842105265</v>
      </c>
      <c r="W151">
        <v>335.5</v>
      </c>
      <c r="X151">
        <v>0.22222222222222221</v>
      </c>
      <c r="Y151">
        <v>210.75</v>
      </c>
      <c r="Z151">
        <v>0.57894736842105265</v>
      </c>
      <c r="AA151">
        <v>292.39999999999998</v>
      </c>
      <c r="AB151">
        <v>0.57894736842105265</v>
      </c>
      <c r="AC151">
        <v>292.39999999999998</v>
      </c>
      <c r="AD151">
        <v>0.88304093567251463</v>
      </c>
      <c r="AE151">
        <v>409.51470588235293</v>
      </c>
      <c r="AH151">
        <v>0</v>
      </c>
      <c r="AJ151">
        <v>0</v>
      </c>
      <c r="AL151">
        <v>0</v>
      </c>
      <c r="AP151">
        <v>0</v>
      </c>
      <c r="AR151">
        <v>0.5</v>
      </c>
      <c r="AS151">
        <v>193</v>
      </c>
      <c r="AT151">
        <v>0.33333333333333331</v>
      </c>
      <c r="AU151">
        <v>193</v>
      </c>
      <c r="AV151">
        <v>0.16666666666666666</v>
      </c>
      <c r="AW151">
        <v>193</v>
      </c>
      <c r="AZ151">
        <v>0</v>
      </c>
      <c r="BB151">
        <v>0</v>
      </c>
      <c r="BD151">
        <v>0</v>
      </c>
      <c r="BF151">
        <v>0</v>
      </c>
      <c r="BH151">
        <v>0.1111111111111111</v>
      </c>
      <c r="BI151">
        <v>193</v>
      </c>
      <c r="BJ151">
        <v>0.84444444444444444</v>
      </c>
      <c r="BK151">
        <v>406.37681159420288</v>
      </c>
      <c r="BN151" t="s">
        <v>149</v>
      </c>
      <c r="BO151">
        <v>186.44444444444446</v>
      </c>
      <c r="BP151">
        <v>216</v>
      </c>
      <c r="BQ151">
        <v>171.22222222222223</v>
      </c>
      <c r="BR151">
        <v>192.10714285714286</v>
      </c>
      <c r="BS151">
        <v>205.375</v>
      </c>
      <c r="BT151">
        <v>186.25</v>
      </c>
      <c r="BU151">
        <v>230.75</v>
      </c>
      <c r="BV151">
        <v>202.8</v>
      </c>
    </row>
    <row r="152" spans="1:74" x14ac:dyDescent="0.3">
      <c r="A152" s="2" t="s">
        <v>150</v>
      </c>
      <c r="B152">
        <v>1.8</v>
      </c>
      <c r="C152">
        <v>922.53846153846155</v>
      </c>
      <c r="D152">
        <v>2.4500000000000002</v>
      </c>
      <c r="E152">
        <v>824.88235294117646</v>
      </c>
      <c r="F152">
        <v>2.95</v>
      </c>
      <c r="G152">
        <v>749.36842105263156</v>
      </c>
      <c r="H152">
        <v>2.4</v>
      </c>
      <c r="I152">
        <v>821.51020408163265</v>
      </c>
      <c r="J152">
        <v>3.85</v>
      </c>
      <c r="K152">
        <v>1341.8333333333333</v>
      </c>
      <c r="L152">
        <v>4</v>
      </c>
      <c r="M152">
        <v>1322.2631578947369</v>
      </c>
      <c r="N152">
        <v>3.5</v>
      </c>
      <c r="O152">
        <v>1121.0555555555557</v>
      </c>
      <c r="P152">
        <v>3.7833333333333332</v>
      </c>
      <c r="Q152">
        <v>1262.8181818181818</v>
      </c>
      <c r="R152">
        <v>3.0916666666666668</v>
      </c>
      <c r="S152">
        <v>1054.8942307692307</v>
      </c>
      <c r="T152">
        <v>1.35</v>
      </c>
      <c r="U152">
        <v>411.6</v>
      </c>
      <c r="V152">
        <v>1.65</v>
      </c>
      <c r="W152">
        <v>473.55</v>
      </c>
      <c r="X152">
        <v>1.5</v>
      </c>
      <c r="Y152">
        <v>410.3</v>
      </c>
      <c r="Z152">
        <v>1.5</v>
      </c>
      <c r="AA152">
        <v>431.81666666666666</v>
      </c>
      <c r="AB152">
        <v>1.5</v>
      </c>
      <c r="AC152">
        <v>431.81666666666666</v>
      </c>
      <c r="AD152">
        <v>2.5611111111111109</v>
      </c>
      <c r="AE152">
        <v>826.93902439024396</v>
      </c>
      <c r="BJ152">
        <v>2.5611111111111109</v>
      </c>
      <c r="BK152">
        <v>826.93902439024396</v>
      </c>
      <c r="BN152" t="s">
        <v>150</v>
      </c>
      <c r="BO152">
        <v>323.61111111111109</v>
      </c>
      <c r="BP152">
        <v>305.78947368421052</v>
      </c>
      <c r="BQ152">
        <v>307.77777777777777</v>
      </c>
      <c r="BR152">
        <v>312.27272727272725</v>
      </c>
      <c r="BS152">
        <v>367.61538461538464</v>
      </c>
      <c r="BT152">
        <v>332.35294117647061</v>
      </c>
      <c r="BU152">
        <v>265.05263157894734</v>
      </c>
      <c r="BV152">
        <v>315.61224489795916</v>
      </c>
    </row>
    <row r="153" spans="1:74" x14ac:dyDescent="0.3">
      <c r="A153" s="2" t="s">
        <v>151</v>
      </c>
      <c r="B153">
        <v>2.3684210526315788</v>
      </c>
      <c r="C153">
        <v>939.30769230769226</v>
      </c>
      <c r="D153">
        <v>2.8421052631578947</v>
      </c>
      <c r="E153">
        <v>1276.8461538461538</v>
      </c>
      <c r="F153">
        <v>2.35</v>
      </c>
      <c r="G153">
        <v>1360.3636363636363</v>
      </c>
      <c r="H153">
        <v>2.5172413793103448</v>
      </c>
      <c r="I153">
        <v>1183.081081081081</v>
      </c>
      <c r="J153">
        <v>3.1052631578947367</v>
      </c>
      <c r="K153">
        <v>1118.7058823529412</v>
      </c>
      <c r="L153">
        <v>2.736842105263158</v>
      </c>
      <c r="M153">
        <v>1175.3571428571429</v>
      </c>
      <c r="N153">
        <v>2.75</v>
      </c>
      <c r="O153">
        <v>1110.3571428571429</v>
      </c>
      <c r="P153">
        <v>2.8620689655172415</v>
      </c>
      <c r="Q153">
        <v>1133.7333333333333</v>
      </c>
      <c r="R153">
        <v>2.6896551724137931</v>
      </c>
      <c r="S153">
        <v>1156</v>
      </c>
      <c r="T153">
        <v>1.8421052631578947</v>
      </c>
      <c r="U153">
        <v>557.82352941176475</v>
      </c>
      <c r="V153">
        <v>1.7894736842105263</v>
      </c>
      <c r="W153">
        <v>491.11764705882354</v>
      </c>
      <c r="X153">
        <v>1.45</v>
      </c>
      <c r="Y153">
        <v>541.26666666666665</v>
      </c>
      <c r="Z153">
        <v>1.6896551724137931</v>
      </c>
      <c r="AA153">
        <v>529.61224489795916</v>
      </c>
      <c r="AB153">
        <v>1.6896551724137931</v>
      </c>
      <c r="AC153">
        <v>529.61224489795916</v>
      </c>
      <c r="AD153">
        <v>2.3563218390804597</v>
      </c>
      <c r="AE153">
        <v>921.70229007633588</v>
      </c>
      <c r="AF153">
        <v>0</v>
      </c>
      <c r="AH153">
        <v>2</v>
      </c>
      <c r="AI153">
        <v>562</v>
      </c>
      <c r="AL153">
        <v>1</v>
      </c>
      <c r="AM153">
        <v>562</v>
      </c>
      <c r="AN153">
        <v>7</v>
      </c>
      <c r="AO153">
        <v>1881</v>
      </c>
      <c r="AP153">
        <v>4</v>
      </c>
      <c r="AQ153">
        <v>1049</v>
      </c>
      <c r="AT153">
        <v>5.5</v>
      </c>
      <c r="AU153">
        <v>1465</v>
      </c>
      <c r="AV153">
        <v>3.25</v>
      </c>
      <c r="AW153">
        <v>1164</v>
      </c>
      <c r="AX153">
        <v>2</v>
      </c>
      <c r="AY153">
        <v>405</v>
      </c>
      <c r="AZ153">
        <v>2</v>
      </c>
      <c r="BA153">
        <v>528</v>
      </c>
      <c r="BD153">
        <v>2</v>
      </c>
      <c r="BE153">
        <v>466.5</v>
      </c>
      <c r="BF153">
        <v>2</v>
      </c>
      <c r="BG153">
        <v>466.5</v>
      </c>
      <c r="BH153">
        <v>2.8333333333333335</v>
      </c>
      <c r="BI153">
        <v>885</v>
      </c>
      <c r="BJ153">
        <v>2.3722222222222222</v>
      </c>
      <c r="BK153">
        <v>920.35294117647061</v>
      </c>
      <c r="BN153" t="s">
        <v>151</v>
      </c>
      <c r="BO153">
        <v>330</v>
      </c>
      <c r="BP153">
        <v>291.42857142857144</v>
      </c>
      <c r="BQ153">
        <v>267</v>
      </c>
      <c r="BR153">
        <v>298.39999999999998</v>
      </c>
      <c r="BS153">
        <v>280.30769230769232</v>
      </c>
      <c r="BT153">
        <v>332.92307692307691</v>
      </c>
      <c r="BU153">
        <v>307.27272727272725</v>
      </c>
      <c r="BV153">
        <v>306.81081081081084</v>
      </c>
    </row>
    <row r="154" spans="1:74" x14ac:dyDescent="0.3">
      <c r="A154" s="2" t="s">
        <v>152</v>
      </c>
      <c r="B154">
        <v>1.1000000000000001</v>
      </c>
      <c r="C154">
        <v>756.25</v>
      </c>
      <c r="D154">
        <v>2.6</v>
      </c>
      <c r="E154">
        <v>757.5625</v>
      </c>
      <c r="F154">
        <v>1.9</v>
      </c>
      <c r="G154">
        <v>639.5</v>
      </c>
      <c r="H154">
        <v>1.8666666666666667</v>
      </c>
      <c r="I154">
        <v>713.78947368421052</v>
      </c>
      <c r="J154">
        <v>1.95</v>
      </c>
      <c r="K154">
        <v>736.71428571428567</v>
      </c>
      <c r="L154">
        <v>1.95</v>
      </c>
      <c r="M154">
        <v>657.76923076923072</v>
      </c>
      <c r="N154">
        <v>2.5499999999999998</v>
      </c>
      <c r="O154">
        <v>794.86666666666667</v>
      </c>
      <c r="P154">
        <v>2.15</v>
      </c>
      <c r="Q154">
        <v>733.04761904761904</v>
      </c>
      <c r="R154">
        <v>2.0083333333333333</v>
      </c>
      <c r="S154">
        <v>723.9</v>
      </c>
      <c r="T154">
        <v>0.65</v>
      </c>
      <c r="U154">
        <v>282.11111111111109</v>
      </c>
      <c r="V154">
        <v>0.95</v>
      </c>
      <c r="W154">
        <v>311.81818181818181</v>
      </c>
      <c r="X154">
        <v>1.05</v>
      </c>
      <c r="Y154">
        <v>315.35714285714283</v>
      </c>
      <c r="Z154">
        <v>0.8833333333333333</v>
      </c>
      <c r="AA154">
        <v>305.41176470588238</v>
      </c>
      <c r="AB154">
        <v>0.8833333333333333</v>
      </c>
      <c r="AC154">
        <v>305.41176470588238</v>
      </c>
      <c r="AD154">
        <v>1.6333333333333333</v>
      </c>
      <c r="AE154">
        <v>599.08771929824559</v>
      </c>
      <c r="BJ154">
        <v>1.6333333333333333</v>
      </c>
      <c r="BK154">
        <v>599.08771929824559</v>
      </c>
      <c r="BN154" t="s">
        <v>152</v>
      </c>
      <c r="BO154">
        <v>249</v>
      </c>
      <c r="BP154">
        <v>178.92307692307693</v>
      </c>
      <c r="BQ154">
        <v>233.86666666666667</v>
      </c>
      <c r="BR154">
        <v>221.9047619047619</v>
      </c>
      <c r="BS154">
        <v>236.125</v>
      </c>
      <c r="BT154">
        <v>268.25</v>
      </c>
      <c r="BU154">
        <v>233.5</v>
      </c>
      <c r="BV154">
        <v>248.68421052631578</v>
      </c>
    </row>
    <row r="155" spans="1:74" x14ac:dyDescent="0.3">
      <c r="A155" s="2" t="s">
        <v>153</v>
      </c>
      <c r="B155">
        <v>0</v>
      </c>
      <c r="D155">
        <v>0</v>
      </c>
      <c r="F155">
        <v>0</v>
      </c>
      <c r="H155">
        <v>0</v>
      </c>
      <c r="J155">
        <v>0</v>
      </c>
      <c r="L155">
        <v>0</v>
      </c>
      <c r="N155">
        <v>0</v>
      </c>
      <c r="P155">
        <v>0</v>
      </c>
      <c r="R155">
        <v>0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BJ155">
        <v>0</v>
      </c>
      <c r="BN155" t="s">
        <v>153</v>
      </c>
    </row>
    <row r="156" spans="1:74" x14ac:dyDescent="0.3">
      <c r="A156" s="2" t="s">
        <v>154</v>
      </c>
      <c r="B156">
        <v>2.2999999999999998</v>
      </c>
      <c r="C156">
        <v>604.78947368421052</v>
      </c>
      <c r="D156">
        <v>2.6</v>
      </c>
      <c r="E156">
        <v>834.94285714285718</v>
      </c>
      <c r="F156">
        <v>2.1749999999999998</v>
      </c>
      <c r="G156">
        <v>649.969696969697</v>
      </c>
      <c r="H156">
        <v>2.3583333333333334</v>
      </c>
      <c r="I156">
        <v>694.84905660377353</v>
      </c>
      <c r="J156">
        <v>3.625</v>
      </c>
      <c r="K156">
        <v>958.72500000000002</v>
      </c>
      <c r="L156">
        <v>3.15</v>
      </c>
      <c r="M156">
        <v>825.64102564102564</v>
      </c>
      <c r="N156">
        <v>3.4750000000000001</v>
      </c>
      <c r="O156">
        <v>954.02564102564099</v>
      </c>
      <c r="P156">
        <v>3.4166666666666665</v>
      </c>
      <c r="Q156">
        <v>913.18644067796606</v>
      </c>
      <c r="R156">
        <v>2.8875000000000002</v>
      </c>
      <c r="S156">
        <v>809.86607142857144</v>
      </c>
      <c r="T156">
        <v>3.35</v>
      </c>
      <c r="U156">
        <v>872.2</v>
      </c>
      <c r="V156">
        <v>3.2</v>
      </c>
      <c r="W156">
        <v>850.2</v>
      </c>
      <c r="X156">
        <v>3.125</v>
      </c>
      <c r="Y156">
        <v>886.51351351351354</v>
      </c>
      <c r="Z156">
        <v>3.2250000000000001</v>
      </c>
      <c r="AA156">
        <v>869.20512820512818</v>
      </c>
      <c r="AB156">
        <v>3.2250000000000001</v>
      </c>
      <c r="AC156">
        <v>869.20512820512818</v>
      </c>
      <c r="AD156">
        <v>3</v>
      </c>
      <c r="AE156">
        <v>830.22580645161293</v>
      </c>
      <c r="BJ156">
        <v>3</v>
      </c>
      <c r="BK156">
        <v>830.22580645161293</v>
      </c>
      <c r="BN156" t="s">
        <v>154</v>
      </c>
      <c r="BO156">
        <v>273.92500000000001</v>
      </c>
      <c r="BP156">
        <v>236.61538461538461</v>
      </c>
      <c r="BQ156">
        <v>298.25641025641028</v>
      </c>
      <c r="BR156">
        <v>269.63559322033899</v>
      </c>
      <c r="BS156">
        <v>237.65789473684211</v>
      </c>
      <c r="BT156">
        <v>309.8</v>
      </c>
      <c r="BU156">
        <v>260.36363636363637</v>
      </c>
      <c r="BV156">
        <v>268.54716981132077</v>
      </c>
    </row>
    <row r="157" spans="1:74" x14ac:dyDescent="0.3">
      <c r="A157" s="2" t="s">
        <v>155</v>
      </c>
      <c r="B157">
        <v>1.45</v>
      </c>
      <c r="C157">
        <v>1079.375</v>
      </c>
      <c r="D157">
        <v>1.6666666666666667</v>
      </c>
      <c r="E157">
        <v>931.77777777777783</v>
      </c>
      <c r="F157">
        <v>2.0526315789473686</v>
      </c>
      <c r="G157">
        <v>948.9</v>
      </c>
      <c r="H157">
        <v>1.7192982456140351</v>
      </c>
      <c r="I157">
        <v>981.85185185185185</v>
      </c>
      <c r="J157">
        <v>2.0499999999999998</v>
      </c>
      <c r="K157">
        <v>1351.75</v>
      </c>
      <c r="L157">
        <v>1.9444444444444444</v>
      </c>
      <c r="M157">
        <v>1242.125</v>
      </c>
      <c r="N157">
        <v>2.1052631578947367</v>
      </c>
      <c r="O157">
        <v>1112.7777777777778</v>
      </c>
      <c r="P157">
        <v>2.0350877192982457</v>
      </c>
      <c r="Q157">
        <v>1230.6400000000001</v>
      </c>
      <c r="R157">
        <v>1.8771929824561404</v>
      </c>
      <c r="S157">
        <v>1101.4615384615386</v>
      </c>
      <c r="T157">
        <v>0.7</v>
      </c>
      <c r="U157">
        <v>483.14285714285717</v>
      </c>
      <c r="V157">
        <v>0.66666666666666663</v>
      </c>
      <c r="W157">
        <v>336</v>
      </c>
      <c r="X157">
        <v>0.73684210526315785</v>
      </c>
      <c r="Y157">
        <v>545.42857142857144</v>
      </c>
      <c r="Z157">
        <v>0.70175438596491224</v>
      </c>
      <c r="AA157">
        <v>444.52173913043481</v>
      </c>
      <c r="AB157">
        <v>0.70175438596491224</v>
      </c>
      <c r="AC157">
        <v>444.52173913043481</v>
      </c>
      <c r="AD157">
        <v>1.4853801169590644</v>
      </c>
      <c r="AE157">
        <v>900</v>
      </c>
      <c r="AH157">
        <v>1.5</v>
      </c>
      <c r="AI157">
        <v>1159</v>
      </c>
      <c r="AJ157">
        <v>0</v>
      </c>
      <c r="AL157">
        <v>1</v>
      </c>
      <c r="AM157">
        <v>1159</v>
      </c>
      <c r="AP157">
        <v>0</v>
      </c>
      <c r="AR157">
        <v>0</v>
      </c>
      <c r="AT157">
        <v>0</v>
      </c>
      <c r="AV157">
        <v>0.5</v>
      </c>
      <c r="AW157">
        <v>1159</v>
      </c>
      <c r="AZ157">
        <v>0</v>
      </c>
      <c r="BB157">
        <v>0</v>
      </c>
      <c r="BD157">
        <v>0</v>
      </c>
      <c r="BF157">
        <v>0</v>
      </c>
      <c r="BH157">
        <v>0.33333333333333331</v>
      </c>
      <c r="BI157">
        <v>1159</v>
      </c>
      <c r="BJ157">
        <v>1.4277777777777778</v>
      </c>
      <c r="BK157">
        <v>903.40789473684208</v>
      </c>
      <c r="BN157" t="s">
        <v>155</v>
      </c>
      <c r="BO157">
        <v>310</v>
      </c>
      <c r="BP157">
        <v>262</v>
      </c>
      <c r="BQ157">
        <v>301.11111111111109</v>
      </c>
      <c r="BR157">
        <v>291.44</v>
      </c>
      <c r="BS157">
        <v>311.875</v>
      </c>
      <c r="BT157">
        <v>243.22222222222223</v>
      </c>
      <c r="BU157">
        <v>251.7</v>
      </c>
      <c r="BV157">
        <v>266.7037037037037</v>
      </c>
    </row>
    <row r="158" spans="1:74" x14ac:dyDescent="0.3">
      <c r="A158" s="2" t="s">
        <v>156</v>
      </c>
      <c r="B158">
        <v>3.5555555555555554</v>
      </c>
      <c r="C158">
        <v>598.875</v>
      </c>
      <c r="D158">
        <v>2.7</v>
      </c>
      <c r="E158">
        <v>426.05882352941177</v>
      </c>
      <c r="F158">
        <v>2.5</v>
      </c>
      <c r="G158">
        <v>518.78571428571433</v>
      </c>
      <c r="H158">
        <v>2.9107142857142856</v>
      </c>
      <c r="I158">
        <v>512.51063829787233</v>
      </c>
      <c r="J158">
        <v>2.9444444444444446</v>
      </c>
      <c r="K158">
        <v>522.875</v>
      </c>
      <c r="L158">
        <v>2.5499999999999998</v>
      </c>
      <c r="M158">
        <v>415.15789473684208</v>
      </c>
      <c r="N158">
        <v>3.9444444444444446</v>
      </c>
      <c r="O158">
        <v>633.11111111111109</v>
      </c>
      <c r="P158">
        <v>3.125</v>
      </c>
      <c r="Q158">
        <v>521.69811320754718</v>
      </c>
      <c r="R158">
        <v>3.0178571428571428</v>
      </c>
      <c r="S158">
        <v>517.38</v>
      </c>
      <c r="T158">
        <v>1.7777777777777777</v>
      </c>
      <c r="U158">
        <v>353.26666666666665</v>
      </c>
      <c r="V158">
        <v>1.65</v>
      </c>
      <c r="W158">
        <v>339</v>
      </c>
      <c r="X158">
        <v>1.7222222222222223</v>
      </c>
      <c r="Y158">
        <v>370.71428571428572</v>
      </c>
      <c r="Z158">
        <v>1.7142857142857142</v>
      </c>
      <c r="AA158">
        <v>353</v>
      </c>
      <c r="AB158">
        <v>1.7142857142857142</v>
      </c>
      <c r="AC158">
        <v>353</v>
      </c>
      <c r="AD158">
        <v>2.5833333333333335</v>
      </c>
      <c r="AE158">
        <v>464.82312925170066</v>
      </c>
      <c r="AF158">
        <v>4</v>
      </c>
      <c r="AG158">
        <v>748</v>
      </c>
      <c r="AJ158">
        <v>2.5</v>
      </c>
      <c r="AK158">
        <v>332.5</v>
      </c>
      <c r="AL158">
        <v>3.25</v>
      </c>
      <c r="AM158">
        <v>540.25</v>
      </c>
      <c r="AN158">
        <v>3.5</v>
      </c>
      <c r="AO158">
        <v>641</v>
      </c>
      <c r="AR158">
        <v>5</v>
      </c>
      <c r="AS158">
        <v>1011.5</v>
      </c>
      <c r="AT158">
        <v>4.25</v>
      </c>
      <c r="AU158">
        <v>826.25</v>
      </c>
      <c r="AV158">
        <v>3.75</v>
      </c>
      <c r="AW158">
        <v>683.25</v>
      </c>
      <c r="AX158">
        <v>5.5</v>
      </c>
      <c r="AY158">
        <v>734</v>
      </c>
      <c r="BB158">
        <v>2.5</v>
      </c>
      <c r="BC158">
        <v>846</v>
      </c>
      <c r="BD158">
        <v>4</v>
      </c>
      <c r="BE158">
        <v>771.33333333333337</v>
      </c>
      <c r="BF158">
        <v>4</v>
      </c>
      <c r="BG158">
        <v>771.33333333333337</v>
      </c>
      <c r="BH158">
        <v>3.8333333333333335</v>
      </c>
      <c r="BI158">
        <v>707.27272727272725</v>
      </c>
      <c r="BJ158">
        <v>2.6666666666666665</v>
      </c>
      <c r="BK158">
        <v>481.70253164556959</v>
      </c>
      <c r="BN158" t="s">
        <v>156</v>
      </c>
      <c r="BO158">
        <v>151</v>
      </c>
      <c r="BP158">
        <v>144.94736842105263</v>
      </c>
      <c r="BQ158">
        <v>162.44444444444446</v>
      </c>
      <c r="BR158">
        <v>152.71698113207546</v>
      </c>
      <c r="BS158">
        <v>132.75</v>
      </c>
      <c r="BT158">
        <v>137.70588235294119</v>
      </c>
      <c r="BU158">
        <v>165.42857142857142</v>
      </c>
      <c r="BV158">
        <v>144.27659574468086</v>
      </c>
    </row>
    <row r="159" spans="1:74" x14ac:dyDescent="0.3">
      <c r="A159" s="2" t="s">
        <v>157</v>
      </c>
      <c r="B159">
        <v>1.8</v>
      </c>
      <c r="C159">
        <v>530.5</v>
      </c>
      <c r="D159">
        <v>2.0499999999999998</v>
      </c>
      <c r="E159">
        <v>625.64285714285711</v>
      </c>
      <c r="F159">
        <v>1.8947368421052631</v>
      </c>
      <c r="G159">
        <v>513.57142857142856</v>
      </c>
      <c r="H159">
        <v>1.9152542372881356</v>
      </c>
      <c r="I159">
        <v>556.57142857142856</v>
      </c>
      <c r="J159">
        <v>2.15</v>
      </c>
      <c r="K159">
        <v>820.66666666666663</v>
      </c>
      <c r="L159">
        <v>1.55</v>
      </c>
      <c r="M159">
        <v>494.07692307692309</v>
      </c>
      <c r="N159">
        <v>2.263157894736842</v>
      </c>
      <c r="O159">
        <v>616</v>
      </c>
      <c r="P159">
        <v>1.9830508474576272</v>
      </c>
      <c r="Q159">
        <v>637.77499999999998</v>
      </c>
      <c r="R159">
        <v>1.9491525423728813</v>
      </c>
      <c r="S159">
        <v>596.18292682926824</v>
      </c>
      <c r="T159">
        <v>1</v>
      </c>
      <c r="U159">
        <v>322.2</v>
      </c>
      <c r="V159">
        <v>0.8</v>
      </c>
      <c r="W159">
        <v>347.44444444444446</v>
      </c>
      <c r="X159">
        <v>1.263157894736842</v>
      </c>
      <c r="Y159">
        <v>434</v>
      </c>
      <c r="Z159">
        <v>1.0169491525423728</v>
      </c>
      <c r="AA159">
        <v>372.80645161290323</v>
      </c>
      <c r="AB159">
        <v>1.0169491525423728</v>
      </c>
      <c r="AC159">
        <v>372.80645161290323</v>
      </c>
      <c r="AD159">
        <v>1.6384180790960452</v>
      </c>
      <c r="AE159">
        <v>534.90265486725662</v>
      </c>
      <c r="AJ159">
        <v>3</v>
      </c>
      <c r="AK159">
        <v>819</v>
      </c>
      <c r="AL159">
        <v>3</v>
      </c>
      <c r="AM159">
        <v>819</v>
      </c>
      <c r="AR159">
        <v>0</v>
      </c>
      <c r="AT159">
        <v>0</v>
      </c>
      <c r="AV159">
        <v>1.5</v>
      </c>
      <c r="AW159">
        <v>819</v>
      </c>
      <c r="BB159">
        <v>2</v>
      </c>
      <c r="BC159">
        <v>261</v>
      </c>
      <c r="BD159">
        <v>2</v>
      </c>
      <c r="BE159">
        <v>261</v>
      </c>
      <c r="BF159">
        <v>2</v>
      </c>
      <c r="BG159">
        <v>261</v>
      </c>
      <c r="BH159">
        <v>1.6666666666666667</v>
      </c>
      <c r="BI159">
        <v>540</v>
      </c>
      <c r="BJ159">
        <v>1.6388888888888888</v>
      </c>
      <c r="BK159">
        <v>534.99130434782603</v>
      </c>
      <c r="BN159" t="s">
        <v>157</v>
      </c>
      <c r="BO159">
        <v>234.16666666666666</v>
      </c>
      <c r="BP159">
        <v>223.69230769230768</v>
      </c>
      <c r="BQ159">
        <v>209.6</v>
      </c>
      <c r="BR159">
        <v>221.55</v>
      </c>
      <c r="BS159">
        <v>268.21428571428572</v>
      </c>
      <c r="BT159">
        <v>212.07142857142858</v>
      </c>
      <c r="BU159">
        <v>193.85714285714286</v>
      </c>
      <c r="BV159">
        <v>224.71428571428572</v>
      </c>
    </row>
    <row r="160" spans="1:74" x14ac:dyDescent="0.3">
      <c r="A160" s="2" t="s">
        <v>158</v>
      </c>
      <c r="B160">
        <v>3.6842105263157894</v>
      </c>
      <c r="C160">
        <v>1073</v>
      </c>
      <c r="D160">
        <v>3.9</v>
      </c>
      <c r="E160">
        <v>1119.6428571428571</v>
      </c>
      <c r="F160">
        <v>4</v>
      </c>
      <c r="G160">
        <v>1355.75</v>
      </c>
      <c r="H160">
        <v>3.8644067796610169</v>
      </c>
      <c r="I160">
        <v>1176.7435897435898</v>
      </c>
      <c r="J160">
        <v>4.1052631578947372</v>
      </c>
      <c r="K160">
        <v>1056.7333333333333</v>
      </c>
      <c r="L160">
        <v>4.2</v>
      </c>
      <c r="M160">
        <v>1074.4375</v>
      </c>
      <c r="N160">
        <v>4.6500000000000004</v>
      </c>
      <c r="O160">
        <v>1186.2142857142858</v>
      </c>
      <c r="P160">
        <v>4.3220338983050848</v>
      </c>
      <c r="Q160">
        <v>1103.3111111111111</v>
      </c>
      <c r="R160">
        <v>4.093220338983051</v>
      </c>
      <c r="S160">
        <v>1137.4047619047619</v>
      </c>
      <c r="T160">
        <v>1.736842105263158</v>
      </c>
      <c r="U160">
        <v>377.125</v>
      </c>
      <c r="V160">
        <v>2.15</v>
      </c>
      <c r="W160">
        <v>453.33333333333331</v>
      </c>
      <c r="X160">
        <v>1.4</v>
      </c>
      <c r="Y160">
        <v>342.1875</v>
      </c>
      <c r="Z160">
        <v>1.7627118644067796</v>
      </c>
      <c r="AA160">
        <v>393.38</v>
      </c>
      <c r="AB160">
        <v>1.7627118644067796</v>
      </c>
      <c r="AC160">
        <v>393.38</v>
      </c>
      <c r="AD160">
        <v>3.3163841807909606</v>
      </c>
      <c r="AE160">
        <v>859.78358208955228</v>
      </c>
      <c r="AF160">
        <v>6</v>
      </c>
      <c r="AG160">
        <v>1554</v>
      </c>
      <c r="AL160">
        <v>6</v>
      </c>
      <c r="AM160">
        <v>1554</v>
      </c>
      <c r="AN160">
        <v>0</v>
      </c>
      <c r="AT160">
        <v>0</v>
      </c>
      <c r="AV160">
        <v>3</v>
      </c>
      <c r="AW160">
        <v>1554</v>
      </c>
      <c r="AX160">
        <v>2</v>
      </c>
      <c r="AY160">
        <v>488</v>
      </c>
      <c r="BD160">
        <v>2</v>
      </c>
      <c r="BE160">
        <v>488</v>
      </c>
      <c r="BF160">
        <v>2</v>
      </c>
      <c r="BG160">
        <v>488</v>
      </c>
      <c r="BH160">
        <v>2.6666666666666665</v>
      </c>
      <c r="BI160">
        <v>1021</v>
      </c>
      <c r="BJ160">
        <v>3.3055555555555554</v>
      </c>
      <c r="BK160">
        <v>862.15441176470586</v>
      </c>
      <c r="BN160" t="s">
        <v>158</v>
      </c>
      <c r="BO160">
        <v>197.13333333333333</v>
      </c>
      <c r="BP160">
        <v>219.625</v>
      </c>
      <c r="BQ160">
        <v>246.14285714285714</v>
      </c>
      <c r="BR160">
        <v>220.37777777777777</v>
      </c>
      <c r="BS160">
        <v>212.53846153846155</v>
      </c>
      <c r="BT160">
        <v>193.21428571428572</v>
      </c>
      <c r="BU160">
        <v>202.75</v>
      </c>
      <c r="BV160">
        <v>202.58974358974359</v>
      </c>
    </row>
    <row r="161" spans="1:74" x14ac:dyDescent="0.3">
      <c r="A161" s="2" t="s">
        <v>159</v>
      </c>
      <c r="B161">
        <v>2.7</v>
      </c>
      <c r="C161">
        <v>1318.909090909091</v>
      </c>
      <c r="D161">
        <v>2.75</v>
      </c>
      <c r="E161">
        <v>970.06666666666672</v>
      </c>
      <c r="F161">
        <v>2.5789473684210527</v>
      </c>
      <c r="G161">
        <v>1184.0833333333333</v>
      </c>
      <c r="H161">
        <v>2.6779661016949152</v>
      </c>
      <c r="I161">
        <v>1138.6315789473683</v>
      </c>
      <c r="J161">
        <v>2.5499999999999998</v>
      </c>
      <c r="K161">
        <v>958.78571428571433</v>
      </c>
      <c r="L161">
        <v>3.15</v>
      </c>
      <c r="M161">
        <v>1141.0625</v>
      </c>
      <c r="N161">
        <v>3.6315789473684212</v>
      </c>
      <c r="O161">
        <v>1309.3333333333333</v>
      </c>
      <c r="P161">
        <v>3.1016949152542375</v>
      </c>
      <c r="Q161">
        <v>1140.4444444444443</v>
      </c>
      <c r="R161">
        <v>2.8898305084745761</v>
      </c>
      <c r="S161">
        <v>1139.6144578313254</v>
      </c>
      <c r="T161">
        <v>1.05</v>
      </c>
      <c r="U161">
        <v>533.18181818181813</v>
      </c>
      <c r="V161">
        <v>1.1499999999999999</v>
      </c>
      <c r="W161">
        <v>508.84615384615387</v>
      </c>
      <c r="X161">
        <v>1.631578947368421</v>
      </c>
      <c r="Y161">
        <v>546.70588235294122</v>
      </c>
      <c r="Z161">
        <v>1.271186440677966</v>
      </c>
      <c r="AA161">
        <v>531.07317073170736</v>
      </c>
      <c r="AB161">
        <v>1.271186440677966</v>
      </c>
      <c r="AC161">
        <v>531.07317073170736</v>
      </c>
      <c r="AD161">
        <v>2.3502824858757063</v>
      </c>
      <c r="AE161">
        <v>938.40322580645159</v>
      </c>
      <c r="AJ161">
        <v>6</v>
      </c>
      <c r="AK161">
        <v>1779</v>
      </c>
      <c r="AL161">
        <v>6</v>
      </c>
      <c r="AM161">
        <v>1779</v>
      </c>
      <c r="AR161">
        <v>0</v>
      </c>
      <c r="AT161">
        <v>0</v>
      </c>
      <c r="AV161">
        <v>3</v>
      </c>
      <c r="AW161">
        <v>1779</v>
      </c>
      <c r="BB161">
        <v>0</v>
      </c>
      <c r="BD161">
        <v>0</v>
      </c>
      <c r="BF161">
        <v>0</v>
      </c>
      <c r="BH161">
        <v>2</v>
      </c>
      <c r="BI161">
        <v>1779</v>
      </c>
      <c r="BJ161">
        <v>2.3444444444444446</v>
      </c>
      <c r="BK161">
        <v>945.12800000000004</v>
      </c>
      <c r="BN161" t="s">
        <v>159</v>
      </c>
      <c r="BO161">
        <v>257.5</v>
      </c>
      <c r="BP161">
        <v>293.375</v>
      </c>
      <c r="BQ161">
        <v>316.33333333333331</v>
      </c>
      <c r="BR161">
        <v>289.86666666666667</v>
      </c>
      <c r="BS161">
        <v>326</v>
      </c>
      <c r="BT161">
        <v>267.13333333333333</v>
      </c>
      <c r="BU161">
        <v>348.66666666666669</v>
      </c>
      <c r="BV161">
        <v>309.92105263157896</v>
      </c>
    </row>
    <row r="162" spans="1:74" x14ac:dyDescent="0.3">
      <c r="A162" s="2" t="s">
        <v>160</v>
      </c>
      <c r="B162">
        <v>2.95</v>
      </c>
      <c r="C162">
        <v>619.05555555555554</v>
      </c>
      <c r="D162">
        <v>3.7</v>
      </c>
      <c r="E162">
        <v>733.47368421052636</v>
      </c>
      <c r="F162">
        <v>3.15</v>
      </c>
      <c r="G162">
        <v>696.70588235294122</v>
      </c>
      <c r="H162">
        <v>3.2666666666666666</v>
      </c>
      <c r="I162">
        <v>683.75925925925924</v>
      </c>
      <c r="J162">
        <v>2.85</v>
      </c>
      <c r="K162">
        <v>538</v>
      </c>
      <c r="L162">
        <v>2.9</v>
      </c>
      <c r="M162">
        <v>596.10526315789468</v>
      </c>
      <c r="N162">
        <v>2.5499999999999998</v>
      </c>
      <c r="O162">
        <v>618.9375</v>
      </c>
      <c r="P162">
        <v>2.7666666666666666</v>
      </c>
      <c r="Q162">
        <v>581.61818181818182</v>
      </c>
      <c r="R162">
        <v>3.0166666666666666</v>
      </c>
      <c r="S162">
        <v>632.22018348623851</v>
      </c>
      <c r="T162">
        <v>1.1000000000000001</v>
      </c>
      <c r="U162">
        <v>299</v>
      </c>
      <c r="V162">
        <v>1</v>
      </c>
      <c r="W162">
        <v>311.5</v>
      </c>
      <c r="X162">
        <v>0.95</v>
      </c>
      <c r="Y162">
        <v>285</v>
      </c>
      <c r="Z162">
        <v>1.0166666666666666</v>
      </c>
      <c r="AA162">
        <v>298.82499999999999</v>
      </c>
      <c r="AB162">
        <v>1.0166666666666666</v>
      </c>
      <c r="AC162">
        <v>298.82499999999999</v>
      </c>
      <c r="AD162">
        <v>2.35</v>
      </c>
      <c r="AE162">
        <v>542.71812080536915</v>
      </c>
      <c r="BJ162">
        <v>2.35</v>
      </c>
      <c r="BK162">
        <v>542.71812080536915</v>
      </c>
      <c r="BN162" t="s">
        <v>160</v>
      </c>
      <c r="BO162">
        <v>173.8</v>
      </c>
      <c r="BP162">
        <v>169.15789473684211</v>
      </c>
      <c r="BQ162">
        <v>206.9375</v>
      </c>
      <c r="BR162">
        <v>181.83636363636364</v>
      </c>
      <c r="BS162">
        <v>181.22222222222223</v>
      </c>
      <c r="BT162">
        <v>207.94736842105263</v>
      </c>
      <c r="BU162">
        <v>157.41176470588235</v>
      </c>
      <c r="BV162">
        <v>183.12962962962962</v>
      </c>
    </row>
    <row r="163" spans="1:74" x14ac:dyDescent="0.3">
      <c r="A163" s="2" t="s">
        <v>161</v>
      </c>
      <c r="B163">
        <v>3.55</v>
      </c>
      <c r="C163">
        <v>1592.6153846153845</v>
      </c>
      <c r="D163">
        <v>2.95</v>
      </c>
      <c r="E163">
        <v>1729.6363636363637</v>
      </c>
      <c r="F163">
        <v>3.4</v>
      </c>
      <c r="G163">
        <v>1620.3846153846155</v>
      </c>
      <c r="H163">
        <v>3.3</v>
      </c>
      <c r="I163">
        <v>1643.1081081081081</v>
      </c>
      <c r="J163">
        <v>3.25</v>
      </c>
      <c r="K163">
        <v>1807.8333333333333</v>
      </c>
      <c r="L163">
        <v>3.45</v>
      </c>
      <c r="M163">
        <v>1684.6153846153845</v>
      </c>
      <c r="N163">
        <v>3.15</v>
      </c>
      <c r="O163">
        <v>1592.8333333333333</v>
      </c>
      <c r="P163">
        <v>3.2833333333333332</v>
      </c>
      <c r="Q163">
        <v>1694.8108108108108</v>
      </c>
      <c r="R163">
        <v>3.2916666666666665</v>
      </c>
      <c r="S163">
        <v>1668.9594594594594</v>
      </c>
      <c r="T163">
        <v>1.6</v>
      </c>
      <c r="U163">
        <v>574.8125</v>
      </c>
      <c r="V163">
        <v>1.2</v>
      </c>
      <c r="W163">
        <v>506.07692307692309</v>
      </c>
      <c r="X163">
        <v>1.2</v>
      </c>
      <c r="Y163">
        <v>512.93333333333328</v>
      </c>
      <c r="Z163">
        <v>1.3333333333333333</v>
      </c>
      <c r="AA163">
        <v>533.40909090909088</v>
      </c>
      <c r="AB163">
        <v>1.3333333333333333</v>
      </c>
      <c r="AC163">
        <v>533.40909090909088</v>
      </c>
      <c r="AD163">
        <v>2.6388888888888888</v>
      </c>
      <c r="AE163">
        <v>1245.5338983050847</v>
      </c>
      <c r="BJ163">
        <v>2.6388888888888888</v>
      </c>
      <c r="BK163">
        <v>1245.5338983050847</v>
      </c>
      <c r="BN163" t="s">
        <v>161</v>
      </c>
      <c r="BO163">
        <v>314.08333333333331</v>
      </c>
      <c r="BP163">
        <v>355.38461538461536</v>
      </c>
      <c r="BQ163">
        <v>319.41666666666669</v>
      </c>
      <c r="BR163">
        <v>330.32432432432432</v>
      </c>
      <c r="BS163">
        <v>276.07692307692309</v>
      </c>
      <c r="BT163">
        <v>308.63636363636363</v>
      </c>
      <c r="BU163">
        <v>331.76923076923077</v>
      </c>
      <c r="BV163">
        <v>305.32432432432432</v>
      </c>
    </row>
    <row r="164" spans="1:74" x14ac:dyDescent="0.3">
      <c r="A164" s="2" t="s">
        <v>162</v>
      </c>
      <c r="B164">
        <v>3.65</v>
      </c>
      <c r="C164">
        <v>704.5</v>
      </c>
      <c r="D164">
        <v>3.35</v>
      </c>
      <c r="E164">
        <v>730.76470588235293</v>
      </c>
      <c r="F164">
        <v>3.75</v>
      </c>
      <c r="G164">
        <v>821.3125</v>
      </c>
      <c r="H164">
        <v>3.5833333333333335</v>
      </c>
      <c r="I164">
        <v>749.9019607843137</v>
      </c>
      <c r="J164">
        <v>2.95</v>
      </c>
      <c r="K164">
        <v>713.88888888888891</v>
      </c>
      <c r="L164">
        <v>3.8</v>
      </c>
      <c r="M164">
        <v>749.94444444444446</v>
      </c>
      <c r="N164">
        <v>3.8</v>
      </c>
      <c r="O164">
        <v>774.57894736842104</v>
      </c>
      <c r="P164">
        <v>3.5166666666666666</v>
      </c>
      <c r="Q164">
        <v>746.65454545454543</v>
      </c>
      <c r="R164">
        <v>3.55</v>
      </c>
      <c r="S164">
        <v>748.21698113207549</v>
      </c>
      <c r="T164">
        <v>1.85</v>
      </c>
      <c r="U164">
        <v>361.89473684210526</v>
      </c>
      <c r="V164">
        <v>1.65</v>
      </c>
      <c r="W164">
        <v>395.41176470588238</v>
      </c>
      <c r="X164">
        <v>1.9</v>
      </c>
      <c r="Y164">
        <v>380.58823529411762</v>
      </c>
      <c r="Z164">
        <v>1.8</v>
      </c>
      <c r="AA164">
        <v>378.64150943396226</v>
      </c>
      <c r="AB164">
        <v>1.8</v>
      </c>
      <c r="AC164">
        <v>378.64150943396226</v>
      </c>
      <c r="AD164">
        <v>2.9666666666666668</v>
      </c>
      <c r="AE164">
        <v>625.02515723270437</v>
      </c>
      <c r="BJ164">
        <v>2.9666666666666668</v>
      </c>
      <c r="BK164">
        <v>625.02515723270437</v>
      </c>
      <c r="BN164" t="s">
        <v>162</v>
      </c>
      <c r="BO164">
        <v>239.66666666666666</v>
      </c>
      <c r="BP164">
        <v>202.61111111111111</v>
      </c>
      <c r="BQ164">
        <v>196.31578947368422</v>
      </c>
      <c r="BR164">
        <v>212.56363636363636</v>
      </c>
      <c r="BS164">
        <v>180.94444444444446</v>
      </c>
      <c r="BT164">
        <v>163.23529411764707</v>
      </c>
      <c r="BU164">
        <v>166.5625</v>
      </c>
      <c r="BV164">
        <v>170.52941176470588</v>
      </c>
    </row>
    <row r="165" spans="1:74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BJ165">
        <v>0</v>
      </c>
      <c r="BN165" t="s">
        <v>163</v>
      </c>
    </row>
    <row r="166" spans="1:74" x14ac:dyDescent="0.3">
      <c r="A166" s="2" t="s">
        <v>164</v>
      </c>
      <c r="B166">
        <v>0</v>
      </c>
      <c r="D166">
        <v>0.05</v>
      </c>
      <c r="E166">
        <v>93</v>
      </c>
      <c r="F166">
        <v>0</v>
      </c>
      <c r="H166">
        <v>1.6666666666666666E-2</v>
      </c>
      <c r="I166">
        <v>93</v>
      </c>
      <c r="J166">
        <v>0</v>
      </c>
      <c r="L166">
        <v>0.2</v>
      </c>
      <c r="M166">
        <v>131.66666666666666</v>
      </c>
      <c r="N166">
        <v>0.05</v>
      </c>
      <c r="O166">
        <v>113</v>
      </c>
      <c r="P166">
        <v>8.3333333333333329E-2</v>
      </c>
      <c r="Q166">
        <v>127</v>
      </c>
      <c r="R166">
        <v>0.05</v>
      </c>
      <c r="S166">
        <v>120.2</v>
      </c>
      <c r="T166">
        <v>0</v>
      </c>
      <c r="V166">
        <v>0.1</v>
      </c>
      <c r="W166">
        <v>206</v>
      </c>
      <c r="X166">
        <v>0</v>
      </c>
      <c r="Z166">
        <v>3.3333333333333333E-2</v>
      </c>
      <c r="AA166">
        <v>206</v>
      </c>
      <c r="AB166">
        <v>3.3333333333333333E-2</v>
      </c>
      <c r="AC166">
        <v>206</v>
      </c>
      <c r="AD166">
        <v>4.4444444444444446E-2</v>
      </c>
      <c r="AE166">
        <v>134.5</v>
      </c>
      <c r="BJ166">
        <v>4.4444444444444446E-2</v>
      </c>
      <c r="BK166">
        <v>134.5</v>
      </c>
      <c r="BN166" t="s">
        <v>164</v>
      </c>
      <c r="BP166">
        <v>98.333333333333329</v>
      </c>
      <c r="BQ166">
        <v>113</v>
      </c>
      <c r="BR166">
        <v>102</v>
      </c>
      <c r="BT166">
        <v>93</v>
      </c>
      <c r="BV166">
        <v>93</v>
      </c>
    </row>
    <row r="167" spans="1:74" x14ac:dyDescent="0.3">
      <c r="A167" s="2" t="s">
        <v>165</v>
      </c>
      <c r="B167">
        <v>2.2999999999999998</v>
      </c>
      <c r="C167">
        <v>1244.4000000000001</v>
      </c>
      <c r="D167">
        <v>1.5</v>
      </c>
      <c r="E167">
        <v>776.1</v>
      </c>
      <c r="F167">
        <v>1.85</v>
      </c>
      <c r="G167">
        <v>796.75</v>
      </c>
      <c r="H167">
        <v>1.8833333333333333</v>
      </c>
      <c r="I167">
        <v>930.1875</v>
      </c>
      <c r="J167">
        <v>1.3</v>
      </c>
      <c r="K167">
        <v>634.36363636363637</v>
      </c>
      <c r="L167">
        <v>2.0499999999999998</v>
      </c>
      <c r="M167">
        <v>655.05882352941171</v>
      </c>
      <c r="N167">
        <v>1.65</v>
      </c>
      <c r="O167">
        <v>681.69230769230774</v>
      </c>
      <c r="P167">
        <v>1.6666666666666667</v>
      </c>
      <c r="Q167">
        <v>657.95121951219517</v>
      </c>
      <c r="R167">
        <v>1.7749999999999999</v>
      </c>
      <c r="S167">
        <v>777.28767123287673</v>
      </c>
      <c r="T167">
        <v>0.4</v>
      </c>
      <c r="U167">
        <v>333.71428571428572</v>
      </c>
      <c r="V167">
        <v>0.3</v>
      </c>
      <c r="W167">
        <v>347.5</v>
      </c>
      <c r="X167">
        <v>0.65</v>
      </c>
      <c r="Y167">
        <v>391.375</v>
      </c>
      <c r="Z167">
        <v>0.45</v>
      </c>
      <c r="AA167">
        <v>360.89473684210526</v>
      </c>
      <c r="AB167">
        <v>0.45</v>
      </c>
      <c r="AC167">
        <v>360.89473684210526</v>
      </c>
      <c r="AD167">
        <v>1.3333333333333333</v>
      </c>
      <c r="AE167">
        <v>691.29347826086962</v>
      </c>
      <c r="BJ167">
        <v>1.3333333333333333</v>
      </c>
      <c r="BK167">
        <v>691.29347826086962</v>
      </c>
      <c r="BN167" t="s">
        <v>165</v>
      </c>
      <c r="BO167">
        <v>249.36363636363637</v>
      </c>
      <c r="BP167">
        <v>287.64705882352939</v>
      </c>
      <c r="BQ167">
        <v>298.53846153846155</v>
      </c>
      <c r="BR167">
        <v>280.82926829268291</v>
      </c>
      <c r="BS167">
        <v>257.10000000000002</v>
      </c>
      <c r="BT167">
        <v>236.9</v>
      </c>
      <c r="BU167">
        <v>247.16666666666666</v>
      </c>
      <c r="BV167">
        <v>247.0625</v>
      </c>
    </row>
    <row r="168" spans="1:74" x14ac:dyDescent="0.3">
      <c r="A168" s="2" t="s">
        <v>166</v>
      </c>
      <c r="B168">
        <v>1.85</v>
      </c>
      <c r="C168">
        <v>555.18181818181813</v>
      </c>
      <c r="D168">
        <v>1.75</v>
      </c>
      <c r="E168">
        <v>449.92857142857144</v>
      </c>
      <c r="F168">
        <v>1.5</v>
      </c>
      <c r="G168">
        <v>506.54545454545456</v>
      </c>
      <c r="H168">
        <v>1.7</v>
      </c>
      <c r="I168">
        <v>499.38888888888891</v>
      </c>
      <c r="J168">
        <v>2</v>
      </c>
      <c r="K168">
        <v>597.07692307692309</v>
      </c>
      <c r="L168">
        <v>2.15</v>
      </c>
      <c r="M168">
        <v>591.21428571428567</v>
      </c>
      <c r="N168">
        <v>2.4500000000000002</v>
      </c>
      <c r="O168">
        <v>578.26666666666665</v>
      </c>
      <c r="P168">
        <v>2.2000000000000002</v>
      </c>
      <c r="Q168">
        <v>588.40476190476193</v>
      </c>
      <c r="R168">
        <v>1.95</v>
      </c>
      <c r="S168">
        <v>547.32051282051282</v>
      </c>
      <c r="T168">
        <v>0.85</v>
      </c>
      <c r="U168">
        <v>284.54545454545456</v>
      </c>
      <c r="V168">
        <v>0.9</v>
      </c>
      <c r="W168">
        <v>286.33333333333331</v>
      </c>
      <c r="X168">
        <v>1.3</v>
      </c>
      <c r="Y168">
        <v>269.23076923076923</v>
      </c>
      <c r="Z168">
        <v>1.0166666666666666</v>
      </c>
      <c r="AA168">
        <v>279.61111111111109</v>
      </c>
      <c r="AB168">
        <v>1.0166666666666666</v>
      </c>
      <c r="AC168">
        <v>279.61111111111109</v>
      </c>
      <c r="AD168">
        <v>1.6388888888888888</v>
      </c>
      <c r="AE168">
        <v>462.78070175438597</v>
      </c>
      <c r="BJ168">
        <v>1.6388888888888888</v>
      </c>
      <c r="BK168">
        <v>462.78070175438597</v>
      </c>
      <c r="BN168" t="s">
        <v>166</v>
      </c>
      <c r="BO168">
        <v>183.23076923076923</v>
      </c>
      <c r="BP168">
        <v>190.85714285714286</v>
      </c>
      <c r="BQ168">
        <v>136.6</v>
      </c>
      <c r="BR168">
        <v>169.11904761904762</v>
      </c>
      <c r="BS168">
        <v>169.54545454545453</v>
      </c>
      <c r="BT168">
        <v>160.78571428571428</v>
      </c>
      <c r="BU168">
        <v>176.36363636363637</v>
      </c>
      <c r="BV168">
        <v>168.22222222222223</v>
      </c>
    </row>
    <row r="169" spans="1:74" x14ac:dyDescent="0.3">
      <c r="A169" s="2" t="s">
        <v>167</v>
      </c>
      <c r="B169">
        <v>4.5</v>
      </c>
      <c r="C169">
        <v>1303.0588235294117</v>
      </c>
      <c r="D169">
        <v>4.05</v>
      </c>
      <c r="E169">
        <v>1461.4375</v>
      </c>
      <c r="F169">
        <v>4.6500000000000004</v>
      </c>
      <c r="G169">
        <v>1335.578947368421</v>
      </c>
      <c r="H169">
        <v>4.4000000000000004</v>
      </c>
      <c r="I169">
        <v>1363.6730769230769</v>
      </c>
      <c r="J169">
        <v>3.85</v>
      </c>
      <c r="K169">
        <v>1294.4666666666667</v>
      </c>
      <c r="L169">
        <v>3.55</v>
      </c>
      <c r="M169">
        <v>1360.0714285714287</v>
      </c>
      <c r="N169">
        <v>3.35</v>
      </c>
      <c r="O169">
        <v>1140.5294117647059</v>
      </c>
      <c r="P169">
        <v>3.5833333333333335</v>
      </c>
      <c r="Q169">
        <v>1257.5434782608695</v>
      </c>
      <c r="R169">
        <v>3.9916666666666667</v>
      </c>
      <c r="S169">
        <v>1313.8571428571429</v>
      </c>
      <c r="T169">
        <v>2.0499999999999998</v>
      </c>
      <c r="U169">
        <v>595.76470588235293</v>
      </c>
      <c r="V169">
        <v>1.9</v>
      </c>
      <c r="W169">
        <v>564.22222222222217</v>
      </c>
      <c r="X169">
        <v>1.5</v>
      </c>
      <c r="Y169">
        <v>527</v>
      </c>
      <c r="Z169">
        <v>1.8166666666666667</v>
      </c>
      <c r="AA169">
        <v>563.78</v>
      </c>
      <c r="AB169">
        <v>1.8166666666666667</v>
      </c>
      <c r="AC169">
        <v>563.78</v>
      </c>
      <c r="AD169">
        <v>3.2666666666666666</v>
      </c>
      <c r="AE169">
        <v>1060.4527027027027</v>
      </c>
      <c r="BJ169">
        <v>3.2666666666666666</v>
      </c>
      <c r="BK169">
        <v>1060.4527027027027</v>
      </c>
      <c r="BN169" t="s">
        <v>167</v>
      </c>
      <c r="BO169">
        <v>265.60000000000002</v>
      </c>
      <c r="BP169">
        <v>278.07142857142856</v>
      </c>
      <c r="BQ169">
        <v>317.94117647058823</v>
      </c>
      <c r="BR169">
        <v>288.73913043478262</v>
      </c>
      <c r="BS169">
        <v>253.58823529411765</v>
      </c>
      <c r="BT169">
        <v>315.625</v>
      </c>
      <c r="BU169">
        <v>270.26315789473682</v>
      </c>
      <c r="BV169">
        <v>278.76923076923077</v>
      </c>
    </row>
    <row r="170" spans="1:74" x14ac:dyDescent="0.3">
      <c r="A170" s="2" t="s">
        <v>168</v>
      </c>
      <c r="AF170">
        <v>2.3250000000000002</v>
      </c>
      <c r="AG170">
        <v>1024.1666666666667</v>
      </c>
      <c r="AH170">
        <v>2.1749999999999998</v>
      </c>
      <c r="AI170">
        <v>916.86956521739125</v>
      </c>
      <c r="AJ170">
        <v>2</v>
      </c>
      <c r="AK170">
        <v>1130.55</v>
      </c>
      <c r="AL170">
        <v>2.1666666666666665</v>
      </c>
      <c r="AM170">
        <v>1019.0895522388059</v>
      </c>
      <c r="AN170">
        <v>2.5</v>
      </c>
      <c r="AO170">
        <v>1078.5833333333333</v>
      </c>
      <c r="AP170">
        <v>2.5499999999999998</v>
      </c>
      <c r="AQ170">
        <v>1260.8636363636363</v>
      </c>
      <c r="AR170">
        <v>2.0750000000000002</v>
      </c>
      <c r="AS170">
        <v>993.33333333333337</v>
      </c>
      <c r="AT170">
        <v>2.375</v>
      </c>
      <c r="AU170">
        <v>1106.6428571428571</v>
      </c>
      <c r="AV170">
        <v>2.2708333333333335</v>
      </c>
      <c r="AW170">
        <v>1063.8248175182482</v>
      </c>
      <c r="AX170">
        <v>1.625</v>
      </c>
      <c r="AY170">
        <v>445.55172413793105</v>
      </c>
      <c r="AZ170">
        <v>1.3</v>
      </c>
      <c r="BA170">
        <v>333.11764705882354</v>
      </c>
      <c r="BB170">
        <v>1.55</v>
      </c>
      <c r="BC170">
        <v>391.875</v>
      </c>
      <c r="BD170">
        <v>1.4916666666666667</v>
      </c>
      <c r="BE170">
        <v>387.2315789473684</v>
      </c>
      <c r="BF170">
        <v>1.4916666666666667</v>
      </c>
      <c r="BG170">
        <v>387.2315789473684</v>
      </c>
      <c r="BH170">
        <v>2.0111111111111111</v>
      </c>
      <c r="BI170">
        <v>786.77155172413791</v>
      </c>
      <c r="BJ170">
        <v>2.0111111111111111</v>
      </c>
      <c r="BK170">
        <v>786.77155172413791</v>
      </c>
      <c r="BN170" t="s">
        <v>168</v>
      </c>
    </row>
    <row r="171" spans="1:74" x14ac:dyDescent="0.3">
      <c r="A171" s="2" t="s">
        <v>169</v>
      </c>
      <c r="B171">
        <v>2.95</v>
      </c>
      <c r="C171">
        <v>1082.6428571428571</v>
      </c>
      <c r="D171">
        <v>2.95</v>
      </c>
      <c r="E171">
        <v>962.375</v>
      </c>
      <c r="F171">
        <v>2.8947368421052633</v>
      </c>
      <c r="G171">
        <v>1037.7142857142858</v>
      </c>
      <c r="H171">
        <v>2.9322033898305087</v>
      </c>
      <c r="I171">
        <v>1024.6136363636363</v>
      </c>
      <c r="J171">
        <v>3.25</v>
      </c>
      <c r="K171">
        <v>1039.5999999999999</v>
      </c>
      <c r="L171">
        <v>3.55</v>
      </c>
      <c r="M171">
        <v>1202.5625</v>
      </c>
      <c r="N171">
        <v>3.3684210526315788</v>
      </c>
      <c r="O171">
        <v>923.875</v>
      </c>
      <c r="P171">
        <v>3.3898305084745761</v>
      </c>
      <c r="Q171">
        <v>1055.6808510638298</v>
      </c>
      <c r="R171">
        <v>3.1610169491525424</v>
      </c>
      <c r="S171">
        <v>1040.6593406593406</v>
      </c>
      <c r="T171">
        <v>1.5</v>
      </c>
      <c r="U171">
        <v>461.83333333333331</v>
      </c>
      <c r="V171">
        <v>1.7</v>
      </c>
      <c r="W171">
        <v>492.66666666666669</v>
      </c>
      <c r="X171">
        <v>1.5789473684210527</v>
      </c>
      <c r="Y171">
        <v>485.125</v>
      </c>
      <c r="Z171">
        <v>1.5932203389830508</v>
      </c>
      <c r="AA171">
        <v>479.67307692307691</v>
      </c>
      <c r="AB171">
        <v>1.5932203389830508</v>
      </c>
      <c r="AC171">
        <v>479.67307692307691</v>
      </c>
      <c r="AD171">
        <v>2.638418079096045</v>
      </c>
      <c r="AE171">
        <v>836.66433566433568</v>
      </c>
      <c r="AJ171">
        <v>5</v>
      </c>
      <c r="AK171">
        <v>1284</v>
      </c>
      <c r="AL171">
        <v>5</v>
      </c>
      <c r="AM171">
        <v>1284</v>
      </c>
      <c r="AR171">
        <v>2</v>
      </c>
      <c r="AS171">
        <v>458</v>
      </c>
      <c r="AT171">
        <v>2</v>
      </c>
      <c r="AU171">
        <v>458</v>
      </c>
      <c r="AV171">
        <v>3.5</v>
      </c>
      <c r="AW171">
        <v>871</v>
      </c>
      <c r="BB171">
        <v>8</v>
      </c>
      <c r="BC171">
        <v>1880</v>
      </c>
      <c r="BD171">
        <v>8</v>
      </c>
      <c r="BE171">
        <v>1880</v>
      </c>
      <c r="BF171">
        <v>8</v>
      </c>
      <c r="BG171">
        <v>1880</v>
      </c>
      <c r="BH171">
        <v>5</v>
      </c>
      <c r="BI171">
        <v>1207.3333333333333</v>
      </c>
      <c r="BJ171">
        <v>2.6777777777777776</v>
      </c>
      <c r="BK171">
        <v>844.28082191780823</v>
      </c>
      <c r="BN171" t="s">
        <v>169</v>
      </c>
      <c r="BO171">
        <v>213.46666666666667</v>
      </c>
      <c r="BP171">
        <v>254.4375</v>
      </c>
      <c r="BQ171">
        <v>257.75</v>
      </c>
      <c r="BR171">
        <v>242.48936170212767</v>
      </c>
      <c r="BS171">
        <v>255</v>
      </c>
      <c r="BT171">
        <v>284.375</v>
      </c>
      <c r="BU171">
        <v>288.64285714285717</v>
      </c>
      <c r="BV171">
        <v>276.38636363636363</v>
      </c>
    </row>
    <row r="172" spans="1:74" x14ac:dyDescent="0.3">
      <c r="A172" s="2" t="s">
        <v>170</v>
      </c>
      <c r="AF172">
        <v>3.5</v>
      </c>
      <c r="AG172">
        <v>1176.6875</v>
      </c>
      <c r="AH172">
        <v>3.2</v>
      </c>
      <c r="AI172">
        <v>1307.2307692307693</v>
      </c>
      <c r="AJ172">
        <v>3.55</v>
      </c>
      <c r="AK172">
        <v>1361.7142857142858</v>
      </c>
      <c r="AL172">
        <v>3.4166666666666665</v>
      </c>
      <c r="AM172">
        <v>1276.3953488372092</v>
      </c>
      <c r="AN172">
        <v>3.3</v>
      </c>
      <c r="AO172">
        <v>1256.1428571428571</v>
      </c>
      <c r="AP172">
        <v>3.75</v>
      </c>
      <c r="AQ172">
        <v>1431.4285714285713</v>
      </c>
      <c r="AR172">
        <v>3.8</v>
      </c>
      <c r="AS172">
        <v>1346.6</v>
      </c>
      <c r="AT172">
        <v>3.6166666666666667</v>
      </c>
      <c r="AU172">
        <v>1344.7674418604652</v>
      </c>
      <c r="AV172">
        <v>3.5166666666666666</v>
      </c>
      <c r="AW172">
        <v>1310.5813953488373</v>
      </c>
      <c r="AX172">
        <v>1.55</v>
      </c>
      <c r="AY172">
        <v>606.61538461538464</v>
      </c>
      <c r="AZ172">
        <v>1.65</v>
      </c>
      <c r="BA172">
        <v>708.91666666666663</v>
      </c>
      <c r="BB172">
        <v>1.3</v>
      </c>
      <c r="BC172">
        <v>515.61538461538464</v>
      </c>
      <c r="BD172">
        <v>1.5</v>
      </c>
      <c r="BE172">
        <v>607.78947368421052</v>
      </c>
      <c r="BF172">
        <v>1.5</v>
      </c>
      <c r="BG172">
        <v>607.78947368421052</v>
      </c>
      <c r="BH172">
        <v>2.8444444444444446</v>
      </c>
      <c r="BI172">
        <v>1095.2096774193549</v>
      </c>
      <c r="BJ172">
        <v>2.8444444444444446</v>
      </c>
      <c r="BK172">
        <v>1095.2096774193549</v>
      </c>
      <c r="BN172" t="s">
        <v>170</v>
      </c>
    </row>
    <row r="173" spans="1:74" x14ac:dyDescent="0.3">
      <c r="A173" s="2" t="s">
        <v>171</v>
      </c>
      <c r="B173">
        <v>3.85</v>
      </c>
      <c r="C173">
        <v>1061.5882352941176</v>
      </c>
      <c r="D173">
        <v>3</v>
      </c>
      <c r="E173">
        <v>1071.6428571428571</v>
      </c>
      <c r="F173">
        <v>3.45</v>
      </c>
      <c r="G173">
        <v>1159.8666666666666</v>
      </c>
      <c r="H173">
        <v>3.4333333333333331</v>
      </c>
      <c r="I173">
        <v>1096.695652173913</v>
      </c>
      <c r="J173">
        <v>3.1</v>
      </c>
      <c r="K173">
        <v>949.35294117647061</v>
      </c>
      <c r="L173">
        <v>3.9</v>
      </c>
      <c r="M173">
        <v>1150.1176470588234</v>
      </c>
      <c r="N173">
        <v>2.7</v>
      </c>
      <c r="O173">
        <v>922</v>
      </c>
      <c r="P173">
        <v>3.2333333333333334</v>
      </c>
      <c r="Q173">
        <v>1010.6326530612245</v>
      </c>
      <c r="R173">
        <v>3.3333333333333335</v>
      </c>
      <c r="S173">
        <v>1052.3052631578948</v>
      </c>
      <c r="T173">
        <v>1.5</v>
      </c>
      <c r="U173">
        <v>503.23076923076923</v>
      </c>
      <c r="V173">
        <v>1.5</v>
      </c>
      <c r="W173">
        <v>442.86666666666667</v>
      </c>
      <c r="X173">
        <v>1.05</v>
      </c>
      <c r="Y173">
        <v>390.76923076923077</v>
      </c>
      <c r="Z173">
        <v>1.35</v>
      </c>
      <c r="AA173">
        <v>445.48780487804879</v>
      </c>
      <c r="AB173">
        <v>1.35</v>
      </c>
      <c r="AC173">
        <v>445.48780487804879</v>
      </c>
      <c r="AD173">
        <v>2.6722222222222221</v>
      </c>
      <c r="AE173">
        <v>869.36764705882354</v>
      </c>
      <c r="BJ173">
        <v>2.6722222222222221</v>
      </c>
      <c r="BK173">
        <v>869.36764705882354</v>
      </c>
      <c r="BN173" t="s">
        <v>171</v>
      </c>
      <c r="BO173">
        <v>258.8235294117647</v>
      </c>
      <c r="BP173">
        <v>263.29411764705884</v>
      </c>
      <c r="BQ173">
        <v>219.53333333333333</v>
      </c>
      <c r="BR173">
        <v>248.34693877551021</v>
      </c>
      <c r="BS173">
        <v>220.70588235294119</v>
      </c>
      <c r="BT173">
        <v>258.92857142857144</v>
      </c>
      <c r="BU173">
        <v>239.86666666666667</v>
      </c>
      <c r="BV173">
        <v>238.58695652173913</v>
      </c>
    </row>
    <row r="174" spans="1:74" x14ac:dyDescent="0.3">
      <c r="A174" s="2" t="s">
        <v>172</v>
      </c>
      <c r="B174">
        <v>2.8</v>
      </c>
      <c r="C174">
        <v>1583.8181818181818</v>
      </c>
      <c r="D174">
        <v>3.15</v>
      </c>
      <c r="E174">
        <v>1739.4166666666667</v>
      </c>
      <c r="F174">
        <v>2.95</v>
      </c>
      <c r="G174">
        <v>1557.6666666666667</v>
      </c>
      <c r="H174">
        <v>2.9666666666666668</v>
      </c>
      <c r="I174">
        <v>1628.2</v>
      </c>
      <c r="J174">
        <v>3.35</v>
      </c>
      <c r="K174">
        <v>1798.3333333333333</v>
      </c>
      <c r="L174">
        <v>2.7</v>
      </c>
      <c r="M174">
        <v>1610.3636363636363</v>
      </c>
      <c r="N174">
        <v>3.1</v>
      </c>
      <c r="O174">
        <v>1584.7692307692307</v>
      </c>
      <c r="P174">
        <v>3.05</v>
      </c>
      <c r="Q174">
        <v>1663.7777777777778</v>
      </c>
      <c r="R174">
        <v>3.0083333333333333</v>
      </c>
      <c r="S174">
        <v>1646.2394366197184</v>
      </c>
      <c r="T174">
        <v>0.8</v>
      </c>
      <c r="U174">
        <v>546.66666666666663</v>
      </c>
      <c r="V174">
        <v>1.25</v>
      </c>
      <c r="W174">
        <v>614.07692307692309</v>
      </c>
      <c r="X174">
        <v>0.8</v>
      </c>
      <c r="Y174">
        <v>583.77777777777783</v>
      </c>
      <c r="Z174">
        <v>0.95</v>
      </c>
      <c r="AA174">
        <v>585.70967741935488</v>
      </c>
      <c r="AB174">
        <v>0.95</v>
      </c>
      <c r="AC174">
        <v>585.70967741935488</v>
      </c>
      <c r="AD174">
        <v>2.3222222222222224</v>
      </c>
      <c r="AE174">
        <v>1323.9215686274511</v>
      </c>
      <c r="BJ174">
        <v>2.3222222222222224</v>
      </c>
      <c r="BK174">
        <v>1323.9215686274511</v>
      </c>
      <c r="BN174" t="s">
        <v>172</v>
      </c>
      <c r="BO174">
        <v>317.66666666666669</v>
      </c>
      <c r="BP174">
        <v>348.72727272727275</v>
      </c>
      <c r="BQ174">
        <v>342.69230769230768</v>
      </c>
      <c r="BR174">
        <v>336.19444444444446</v>
      </c>
      <c r="BS174">
        <v>337.54545454545456</v>
      </c>
      <c r="BT174">
        <v>354.33333333333331</v>
      </c>
      <c r="BU174">
        <v>321.91666666666669</v>
      </c>
      <c r="BV174">
        <v>337.94285714285712</v>
      </c>
    </row>
    <row r="175" spans="1:74" x14ac:dyDescent="0.3">
      <c r="A175" s="2" t="s">
        <v>173</v>
      </c>
      <c r="B175">
        <v>1.75</v>
      </c>
      <c r="C175">
        <v>934.58333333333337</v>
      </c>
      <c r="D175">
        <v>2.4</v>
      </c>
      <c r="E175">
        <v>955.29411764705878</v>
      </c>
      <c r="F175">
        <v>3.15</v>
      </c>
      <c r="G175">
        <v>1118.8333333333333</v>
      </c>
      <c r="H175">
        <v>2.4333333333333331</v>
      </c>
      <c r="I175">
        <v>1012.6382978723404</v>
      </c>
      <c r="J175">
        <v>4.55</v>
      </c>
      <c r="K175">
        <v>1682.1052631578948</v>
      </c>
      <c r="L175">
        <v>3.85</v>
      </c>
      <c r="M175">
        <v>1566</v>
      </c>
      <c r="N175">
        <v>3.3</v>
      </c>
      <c r="O175">
        <v>1093.8</v>
      </c>
      <c r="P175">
        <v>3.9</v>
      </c>
      <c r="Q175">
        <v>1436.75</v>
      </c>
      <c r="R175">
        <v>3.1666666666666665</v>
      </c>
      <c r="S175">
        <v>1243.2233009708739</v>
      </c>
      <c r="T175">
        <v>1.8</v>
      </c>
      <c r="U175">
        <v>465.35</v>
      </c>
      <c r="V175">
        <v>1.55</v>
      </c>
      <c r="W175">
        <v>460.4</v>
      </c>
      <c r="X175">
        <v>1.8</v>
      </c>
      <c r="Y175">
        <v>463</v>
      </c>
      <c r="Z175">
        <v>1.7166666666666666</v>
      </c>
      <c r="AA175">
        <v>462.91666666666669</v>
      </c>
      <c r="AB175">
        <v>1.7166666666666666</v>
      </c>
      <c r="AC175">
        <v>462.91666666666669</v>
      </c>
      <c r="AD175">
        <v>2.6833333333333331</v>
      </c>
      <c r="AE175">
        <v>955.9938650306749</v>
      </c>
      <c r="BJ175">
        <v>2.6833333333333331</v>
      </c>
      <c r="BK175">
        <v>955.9938650306749</v>
      </c>
      <c r="BN175" t="s">
        <v>173</v>
      </c>
      <c r="BO175">
        <v>380.78947368421052</v>
      </c>
      <c r="BP175">
        <v>361.35294117647061</v>
      </c>
      <c r="BQ175">
        <v>322.5</v>
      </c>
      <c r="BR175">
        <v>354.07142857142856</v>
      </c>
      <c r="BS175">
        <v>318.58333333333331</v>
      </c>
      <c r="BT175">
        <v>321</v>
      </c>
      <c r="BU175">
        <v>332.72222222222223</v>
      </c>
      <c r="BV175">
        <v>324.87234042553189</v>
      </c>
    </row>
    <row r="176" spans="1:74" x14ac:dyDescent="0.3">
      <c r="A176" s="2" t="s">
        <v>174</v>
      </c>
      <c r="B176">
        <v>2.8333333333333335</v>
      </c>
      <c r="C176">
        <v>809</v>
      </c>
      <c r="D176">
        <v>2.85</v>
      </c>
      <c r="E176">
        <v>740</v>
      </c>
      <c r="F176">
        <v>2.8</v>
      </c>
      <c r="G176">
        <v>785.35714285714289</v>
      </c>
      <c r="H176">
        <v>2.8275862068965516</v>
      </c>
      <c r="I176">
        <v>774.85</v>
      </c>
      <c r="J176">
        <v>2.8333333333333335</v>
      </c>
      <c r="K176">
        <v>450.1764705882353</v>
      </c>
      <c r="L176">
        <v>2.5</v>
      </c>
      <c r="M176">
        <v>797.58333333333337</v>
      </c>
      <c r="N176">
        <v>2.85</v>
      </c>
      <c r="O176">
        <v>783.30769230769226</v>
      </c>
      <c r="P176">
        <v>2.7241379310344827</v>
      </c>
      <c r="Q176">
        <v>652.54761904761904</v>
      </c>
      <c r="R176">
        <v>2.7758620689655173</v>
      </c>
      <c r="S176">
        <v>712.20731707317077</v>
      </c>
      <c r="T176">
        <v>1.2777777777777777</v>
      </c>
      <c r="U176">
        <v>389.54545454545456</v>
      </c>
      <c r="V176">
        <v>0.75</v>
      </c>
      <c r="W176">
        <v>391.28571428571428</v>
      </c>
      <c r="X176">
        <v>1.1000000000000001</v>
      </c>
      <c r="Y176">
        <v>382.5</v>
      </c>
      <c r="Z176">
        <v>1.0344827586206897</v>
      </c>
      <c r="AA176">
        <v>387.46428571428572</v>
      </c>
      <c r="AB176">
        <v>1.0344827586206897</v>
      </c>
      <c r="AC176">
        <v>387.46428571428572</v>
      </c>
      <c r="AD176">
        <v>2.1954022988505746</v>
      </c>
      <c r="AE176">
        <v>629.5454545454545</v>
      </c>
      <c r="AF176">
        <v>1.5</v>
      </c>
      <c r="AG176">
        <v>228.5</v>
      </c>
      <c r="AL176">
        <v>1.5</v>
      </c>
      <c r="AM176">
        <v>228.5</v>
      </c>
      <c r="AN176">
        <v>3</v>
      </c>
      <c r="AO176">
        <v>480</v>
      </c>
      <c r="AT176">
        <v>3</v>
      </c>
      <c r="AU176">
        <v>480</v>
      </c>
      <c r="AV176">
        <v>2.25</v>
      </c>
      <c r="AW176">
        <v>354.25</v>
      </c>
      <c r="AX176">
        <v>0</v>
      </c>
      <c r="BD176">
        <v>0</v>
      </c>
      <c r="BF176">
        <v>0</v>
      </c>
      <c r="BH176">
        <v>1.5</v>
      </c>
      <c r="BI176">
        <v>354.25</v>
      </c>
      <c r="BJ176">
        <v>2.1722222222222221</v>
      </c>
      <c r="BK176">
        <v>619.88596491228066</v>
      </c>
      <c r="BN176" t="s">
        <v>174</v>
      </c>
      <c r="BO176">
        <v>127.88235294117646</v>
      </c>
      <c r="BP176">
        <v>207.58333333333334</v>
      </c>
      <c r="BQ176">
        <v>144.61538461538461</v>
      </c>
      <c r="BR176">
        <v>155.83333333333334</v>
      </c>
      <c r="BS176">
        <v>158.27272727272728</v>
      </c>
      <c r="BT176">
        <v>176.4</v>
      </c>
      <c r="BU176">
        <v>208.92857142857142</v>
      </c>
      <c r="BV176">
        <v>182.8</v>
      </c>
    </row>
    <row r="177" spans="1:74" x14ac:dyDescent="0.3">
      <c r="A177" s="2" t="s">
        <v>175</v>
      </c>
      <c r="B177">
        <v>3.4</v>
      </c>
      <c r="C177">
        <v>865.17647058823525</v>
      </c>
      <c r="D177">
        <v>3.5789473684210527</v>
      </c>
      <c r="E177">
        <v>1199.0769230769231</v>
      </c>
      <c r="F177">
        <v>4.3888888888888893</v>
      </c>
      <c r="G177">
        <v>1371.2307692307693</v>
      </c>
      <c r="H177">
        <v>3.7719298245614037</v>
      </c>
      <c r="I177">
        <v>1119.1162790697674</v>
      </c>
      <c r="J177">
        <v>4.0999999999999996</v>
      </c>
      <c r="K177">
        <v>1250.9333333333334</v>
      </c>
      <c r="L177">
        <v>3.7894736842105261</v>
      </c>
      <c r="M177">
        <v>1042.4375</v>
      </c>
      <c r="N177">
        <v>2.7222222222222223</v>
      </c>
      <c r="O177">
        <v>928.5</v>
      </c>
      <c r="P177">
        <v>3.5614035087719298</v>
      </c>
      <c r="Q177">
        <v>1076.4888888888888</v>
      </c>
      <c r="R177">
        <v>3.6666666666666665</v>
      </c>
      <c r="S177">
        <v>1097.3181818181818</v>
      </c>
      <c r="T177">
        <v>2.0499999999999998</v>
      </c>
      <c r="U177">
        <v>523.82352941176475</v>
      </c>
      <c r="V177">
        <v>2.0526315789473686</v>
      </c>
      <c r="W177">
        <v>559.71428571428567</v>
      </c>
      <c r="X177">
        <v>1.6666666666666667</v>
      </c>
      <c r="Y177">
        <v>528.93333333333328</v>
      </c>
      <c r="Z177">
        <v>1.9298245614035088</v>
      </c>
      <c r="AA177">
        <v>536.41304347826087</v>
      </c>
      <c r="AB177">
        <v>1.9298245614035088</v>
      </c>
      <c r="AC177">
        <v>536.41304347826087</v>
      </c>
      <c r="AD177">
        <v>3.0877192982456139</v>
      </c>
      <c r="AE177">
        <v>904.76865671641792</v>
      </c>
      <c r="AH177">
        <v>5</v>
      </c>
      <c r="AI177">
        <v>1181</v>
      </c>
      <c r="AJ177">
        <v>2.5</v>
      </c>
      <c r="AK177">
        <v>1449</v>
      </c>
      <c r="AL177">
        <v>3.3333333333333335</v>
      </c>
      <c r="AM177">
        <v>1315</v>
      </c>
      <c r="AP177">
        <v>3</v>
      </c>
      <c r="AQ177">
        <v>409</v>
      </c>
      <c r="AR177">
        <v>1</v>
      </c>
      <c r="AS177">
        <v>108</v>
      </c>
      <c r="AT177">
        <v>1.6666666666666667</v>
      </c>
      <c r="AU177">
        <v>208.33333333333334</v>
      </c>
      <c r="AV177">
        <v>2.5</v>
      </c>
      <c r="AW177">
        <v>651</v>
      </c>
      <c r="AZ177">
        <v>3</v>
      </c>
      <c r="BA177">
        <v>616</v>
      </c>
      <c r="BB177">
        <v>3.5</v>
      </c>
      <c r="BC177">
        <v>656</v>
      </c>
      <c r="BD177">
        <v>3.3333333333333335</v>
      </c>
      <c r="BE177">
        <v>642.66666666666663</v>
      </c>
      <c r="BF177">
        <v>3.3333333333333335</v>
      </c>
      <c r="BG177">
        <v>642.66666666666663</v>
      </c>
      <c r="BH177">
        <v>2.7777777777777777</v>
      </c>
      <c r="BI177">
        <v>647.875</v>
      </c>
      <c r="BJ177">
        <v>3.0722222222222224</v>
      </c>
      <c r="BK177">
        <v>890.29577464788736</v>
      </c>
      <c r="BN177" t="s">
        <v>175</v>
      </c>
      <c r="BO177">
        <v>275</v>
      </c>
      <c r="BP177">
        <v>250.125</v>
      </c>
      <c r="BQ177">
        <v>241.14285714285714</v>
      </c>
      <c r="BR177">
        <v>255.62222222222223</v>
      </c>
      <c r="BS177">
        <v>221.58823529411765</v>
      </c>
      <c r="BT177">
        <v>218.30769230769232</v>
      </c>
      <c r="BU177">
        <v>273.23076923076923</v>
      </c>
      <c r="BV177">
        <v>236.2093023255814</v>
      </c>
    </row>
    <row r="178" spans="1:74" x14ac:dyDescent="0.3">
      <c r="A178" s="2" t="s">
        <v>176</v>
      </c>
      <c r="B178">
        <v>1.65</v>
      </c>
      <c r="C178">
        <v>999.875</v>
      </c>
      <c r="D178">
        <v>1.65</v>
      </c>
      <c r="E178">
        <v>774.77777777777783</v>
      </c>
      <c r="F178">
        <v>1.95</v>
      </c>
      <c r="G178">
        <v>892.72727272727275</v>
      </c>
      <c r="H178">
        <v>1.75</v>
      </c>
      <c r="I178">
        <v>885.42857142857144</v>
      </c>
      <c r="J178">
        <v>1.2</v>
      </c>
      <c r="K178">
        <v>623.9</v>
      </c>
      <c r="L178">
        <v>1.75</v>
      </c>
      <c r="M178">
        <v>898.8</v>
      </c>
      <c r="N178">
        <v>1.7</v>
      </c>
      <c r="O178">
        <v>761.5454545454545</v>
      </c>
      <c r="P178">
        <v>1.55</v>
      </c>
      <c r="Q178">
        <v>761.41935483870964</v>
      </c>
      <c r="R178">
        <v>1.65</v>
      </c>
      <c r="S178">
        <v>820.27118644067798</v>
      </c>
      <c r="T178">
        <v>0.2</v>
      </c>
      <c r="U178">
        <v>268.33333333333331</v>
      </c>
      <c r="V178">
        <v>0.55000000000000004</v>
      </c>
      <c r="W178">
        <v>335.85714285714283</v>
      </c>
      <c r="X178">
        <v>0.55000000000000004</v>
      </c>
      <c r="Y178">
        <v>455.66666666666669</v>
      </c>
      <c r="Z178">
        <v>0.43333333333333335</v>
      </c>
      <c r="AA178">
        <v>368.125</v>
      </c>
      <c r="AB178">
        <v>0.43333333333333335</v>
      </c>
      <c r="AC178">
        <v>368.125</v>
      </c>
      <c r="AD178">
        <v>1.2444444444444445</v>
      </c>
      <c r="AE178">
        <v>723.81333333333339</v>
      </c>
      <c r="BJ178">
        <v>1.2444444444444445</v>
      </c>
      <c r="BK178">
        <v>723.81333333333339</v>
      </c>
      <c r="BN178" t="s">
        <v>176</v>
      </c>
      <c r="BO178">
        <v>271.2</v>
      </c>
      <c r="BP178">
        <v>233.3</v>
      </c>
      <c r="BQ178">
        <v>228.09090909090909</v>
      </c>
      <c r="BR178">
        <v>243.67741935483872</v>
      </c>
      <c r="BS178">
        <v>186.75</v>
      </c>
      <c r="BT178">
        <v>164.88888888888889</v>
      </c>
      <c r="BU178">
        <v>214.54545454545453</v>
      </c>
      <c r="BV178">
        <v>190.64285714285714</v>
      </c>
    </row>
    <row r="179" spans="1:74" x14ac:dyDescent="0.3">
      <c r="A179" s="2" t="s">
        <v>177</v>
      </c>
      <c r="B179">
        <v>1.85</v>
      </c>
      <c r="C179">
        <v>1285.5</v>
      </c>
      <c r="D179">
        <v>2.2999999999999998</v>
      </c>
      <c r="E179">
        <v>1464.875</v>
      </c>
      <c r="F179">
        <v>2.4500000000000002</v>
      </c>
      <c r="G179">
        <v>1144.4545454545455</v>
      </c>
      <c r="H179">
        <v>2.2000000000000002</v>
      </c>
      <c r="I179">
        <v>1281.1851851851852</v>
      </c>
      <c r="J179">
        <v>1.5</v>
      </c>
      <c r="K179">
        <v>1062.5714285714287</v>
      </c>
      <c r="L179">
        <v>1.95</v>
      </c>
      <c r="M179">
        <v>1149.2222222222222</v>
      </c>
      <c r="N179">
        <v>1.25</v>
      </c>
      <c r="O179">
        <v>860.125</v>
      </c>
      <c r="P179">
        <v>1.5666666666666667</v>
      </c>
      <c r="Q179">
        <v>1027.5833333333333</v>
      </c>
      <c r="R179">
        <v>1.8833333333333333</v>
      </c>
      <c r="S179">
        <v>1161.8431372549019</v>
      </c>
      <c r="T179">
        <v>0.3</v>
      </c>
      <c r="U179">
        <v>381.33333333333331</v>
      </c>
      <c r="V179">
        <v>0.45</v>
      </c>
      <c r="W179">
        <v>370.75</v>
      </c>
      <c r="X179">
        <v>0.2</v>
      </c>
      <c r="Y179">
        <v>332.5</v>
      </c>
      <c r="Z179">
        <v>0.31666666666666665</v>
      </c>
      <c r="AA179">
        <v>365.77777777777777</v>
      </c>
      <c r="AB179">
        <v>0.31666666666666665</v>
      </c>
      <c r="AC179">
        <v>365.77777777777777</v>
      </c>
      <c r="AD179">
        <v>1.3611111111111112</v>
      </c>
      <c r="AE179">
        <v>1042.4333333333334</v>
      </c>
      <c r="BJ179">
        <v>1.3611111111111112</v>
      </c>
      <c r="BK179">
        <v>1042.4333333333334</v>
      </c>
      <c r="BN179" t="s">
        <v>177</v>
      </c>
      <c r="BO179">
        <v>294.71428571428572</v>
      </c>
      <c r="BP179">
        <v>317.55555555555554</v>
      </c>
      <c r="BQ179">
        <v>243.5</v>
      </c>
      <c r="BR179">
        <v>286.20833333333331</v>
      </c>
      <c r="BS179">
        <v>312.375</v>
      </c>
      <c r="BT179">
        <v>274.25</v>
      </c>
      <c r="BU179">
        <v>246.81818181818181</v>
      </c>
      <c r="BV179">
        <v>274.37037037037038</v>
      </c>
    </row>
    <row r="180" spans="1:74" x14ac:dyDescent="0.3">
      <c r="A180" s="2" t="s">
        <v>178</v>
      </c>
      <c r="B180">
        <v>1.4411764705882353</v>
      </c>
      <c r="C180">
        <v>870.3125</v>
      </c>
      <c r="D180">
        <v>1.5263157894736843</v>
      </c>
      <c r="E180">
        <v>650.54166666666663</v>
      </c>
      <c r="F180">
        <v>1.3947368421052631</v>
      </c>
      <c r="G180">
        <v>630.72727272727275</v>
      </c>
      <c r="H180">
        <v>1.4545454545454546</v>
      </c>
      <c r="I180">
        <v>700.22580645161293</v>
      </c>
      <c r="J180">
        <v>1.7058823529411764</v>
      </c>
      <c r="K180">
        <v>765.35</v>
      </c>
      <c r="L180">
        <v>1.9736842105263157</v>
      </c>
      <c r="M180">
        <v>815.24</v>
      </c>
      <c r="N180">
        <v>1.7105263157894737</v>
      </c>
      <c r="O180">
        <v>901.05</v>
      </c>
      <c r="P180">
        <v>1.8</v>
      </c>
      <c r="Q180">
        <v>826.29230769230765</v>
      </c>
      <c r="R180">
        <v>1.6272727272727272</v>
      </c>
      <c r="S180">
        <v>764.74803149606294</v>
      </c>
      <c r="T180">
        <v>0.91176470588235292</v>
      </c>
      <c r="U180">
        <v>471.375</v>
      </c>
      <c r="V180">
        <v>0.52631578947368418</v>
      </c>
      <c r="W180">
        <v>601.66666666666663</v>
      </c>
      <c r="X180">
        <v>0.78947368421052633</v>
      </c>
      <c r="Y180">
        <v>579.85714285714289</v>
      </c>
      <c r="Z180">
        <v>0.73636363636363633</v>
      </c>
      <c r="AA180">
        <v>540.38461538461536</v>
      </c>
      <c r="AB180">
        <v>0.73636363636363633</v>
      </c>
      <c r="AC180">
        <v>540.38461538461536</v>
      </c>
      <c r="AD180">
        <v>1.3303030303030303</v>
      </c>
      <c r="AE180">
        <v>712.03614457831327</v>
      </c>
      <c r="AF180">
        <v>0.5</v>
      </c>
      <c r="AG180">
        <v>530.5</v>
      </c>
      <c r="AH180">
        <v>4</v>
      </c>
      <c r="AI180">
        <v>775.5</v>
      </c>
      <c r="AJ180">
        <v>0.5</v>
      </c>
      <c r="AK180">
        <v>89</v>
      </c>
      <c r="AL180">
        <v>1.2</v>
      </c>
      <c r="AM180">
        <v>540.20000000000005</v>
      </c>
      <c r="AN180">
        <v>2.6666666666666665</v>
      </c>
      <c r="AO180">
        <v>913</v>
      </c>
      <c r="AP180">
        <v>0</v>
      </c>
      <c r="AR180">
        <v>0.5</v>
      </c>
      <c r="AS180">
        <v>373</v>
      </c>
      <c r="AT180">
        <v>1.7</v>
      </c>
      <c r="AU180">
        <v>823</v>
      </c>
      <c r="AV180">
        <v>1.45</v>
      </c>
      <c r="AW180">
        <v>694.4545454545455</v>
      </c>
      <c r="AX180">
        <v>2.6666666666666665</v>
      </c>
      <c r="AY180">
        <v>1219</v>
      </c>
      <c r="AZ180">
        <v>1.5</v>
      </c>
      <c r="BA180">
        <v>1169</v>
      </c>
      <c r="BB180">
        <v>1</v>
      </c>
      <c r="BC180">
        <v>378</v>
      </c>
      <c r="BD180">
        <v>2.1</v>
      </c>
      <c r="BE180">
        <v>1070.5</v>
      </c>
      <c r="BF180">
        <v>2.1</v>
      </c>
      <c r="BG180">
        <v>1070.5</v>
      </c>
      <c r="BH180">
        <v>1.6666666666666667</v>
      </c>
      <c r="BI180">
        <v>827.17647058823525</v>
      </c>
      <c r="BJ180">
        <v>1.3583333333333334</v>
      </c>
      <c r="BK180">
        <v>722.73224043715845</v>
      </c>
      <c r="BN180" t="s">
        <v>178</v>
      </c>
      <c r="BO180">
        <v>272.35000000000002</v>
      </c>
      <c r="BP180">
        <v>240.72</v>
      </c>
      <c r="BQ180">
        <v>292</v>
      </c>
      <c r="BR180">
        <v>266.23076923076923</v>
      </c>
      <c r="BS180">
        <v>253.1875</v>
      </c>
      <c r="BT180">
        <v>257.45833333333331</v>
      </c>
      <c r="BU180">
        <v>260.40909090909093</v>
      </c>
      <c r="BV180">
        <v>257.40322580645159</v>
      </c>
    </row>
    <row r="181" spans="1:74" x14ac:dyDescent="0.3">
      <c r="A181" s="2" t="s">
        <v>179</v>
      </c>
      <c r="B181">
        <v>2.5263157894736841</v>
      </c>
      <c r="C181">
        <v>799.93333333333328</v>
      </c>
      <c r="D181">
        <v>2.6</v>
      </c>
      <c r="E181">
        <v>830.35294117647061</v>
      </c>
      <c r="F181">
        <v>2.65</v>
      </c>
      <c r="G181">
        <v>906.5</v>
      </c>
      <c r="H181">
        <v>2.593220338983051</v>
      </c>
      <c r="I181">
        <v>846.22916666666663</v>
      </c>
      <c r="J181">
        <v>2.736842105263158</v>
      </c>
      <c r="K181">
        <v>1002.5333333333333</v>
      </c>
      <c r="L181">
        <v>1.75</v>
      </c>
      <c r="M181">
        <v>873.63636363636363</v>
      </c>
      <c r="N181">
        <v>2.1</v>
      </c>
      <c r="O181">
        <v>890.61538461538464</v>
      </c>
      <c r="P181">
        <v>2.1864406779661016</v>
      </c>
      <c r="Q181">
        <v>928.87179487179492</v>
      </c>
      <c r="R181">
        <v>2.3898305084745761</v>
      </c>
      <c r="S181">
        <v>883.27586206896547</v>
      </c>
      <c r="T181">
        <v>1.4736842105263157</v>
      </c>
      <c r="U181">
        <v>520.42857142857144</v>
      </c>
      <c r="V181">
        <v>1.3</v>
      </c>
      <c r="W181">
        <v>383.3125</v>
      </c>
      <c r="X181">
        <v>1.85</v>
      </c>
      <c r="Y181">
        <v>478.42105263157896</v>
      </c>
      <c r="Z181">
        <v>1.5423728813559323</v>
      </c>
      <c r="AA181">
        <v>459.36734693877548</v>
      </c>
      <c r="AB181">
        <v>1.5423728813559323</v>
      </c>
      <c r="AC181">
        <v>459.36734693877548</v>
      </c>
      <c r="AD181">
        <v>2.1073446327683616</v>
      </c>
      <c r="AE181">
        <v>730.54411764705878</v>
      </c>
      <c r="AF181">
        <v>0</v>
      </c>
      <c r="AL181">
        <v>0</v>
      </c>
      <c r="AN181">
        <v>5</v>
      </c>
      <c r="AO181">
        <v>1521</v>
      </c>
      <c r="AT181">
        <v>5</v>
      </c>
      <c r="AU181">
        <v>1521</v>
      </c>
      <c r="AV181">
        <v>2.5</v>
      </c>
      <c r="AW181">
        <v>1521</v>
      </c>
      <c r="AX181">
        <v>3</v>
      </c>
      <c r="AY181">
        <v>967</v>
      </c>
      <c r="BD181">
        <v>3</v>
      </c>
      <c r="BE181">
        <v>967</v>
      </c>
      <c r="BF181">
        <v>3</v>
      </c>
      <c r="BG181">
        <v>967</v>
      </c>
      <c r="BH181">
        <v>2.6666666666666665</v>
      </c>
      <c r="BI181">
        <v>1244</v>
      </c>
      <c r="BJ181">
        <v>2.1166666666666667</v>
      </c>
      <c r="BK181">
        <v>737.98550724637676</v>
      </c>
      <c r="BN181" t="s">
        <v>179</v>
      </c>
      <c r="BO181">
        <v>306.60000000000002</v>
      </c>
      <c r="BP181">
        <v>338.63636363636363</v>
      </c>
      <c r="BQ181">
        <v>298.84615384615387</v>
      </c>
      <c r="BR181">
        <v>313.05128205128204</v>
      </c>
      <c r="BS181">
        <v>260.53333333333336</v>
      </c>
      <c r="BT181">
        <v>278.41176470588238</v>
      </c>
      <c r="BU181">
        <v>268.75</v>
      </c>
      <c r="BV181">
        <v>269.60416666666669</v>
      </c>
    </row>
    <row r="182" spans="1:74" x14ac:dyDescent="0.3">
      <c r="A182" s="2" t="s">
        <v>180</v>
      </c>
      <c r="B182">
        <v>4.45</v>
      </c>
      <c r="C182">
        <v>1181.125</v>
      </c>
      <c r="D182">
        <v>3.1</v>
      </c>
      <c r="E182">
        <v>1064.9285714285713</v>
      </c>
      <c r="F182">
        <v>2.9</v>
      </c>
      <c r="G182">
        <v>718.25</v>
      </c>
      <c r="H182">
        <v>3.4833333333333334</v>
      </c>
      <c r="I182">
        <v>984.76086956521738</v>
      </c>
      <c r="J182">
        <v>3.55</v>
      </c>
      <c r="K182">
        <v>1071.8571428571429</v>
      </c>
      <c r="L182">
        <v>4.55</v>
      </c>
      <c r="M182">
        <v>1243.1764705882354</v>
      </c>
      <c r="N182">
        <v>4.3</v>
      </c>
      <c r="O182">
        <v>1124.2666666666667</v>
      </c>
      <c r="P182">
        <v>4.1333333333333337</v>
      </c>
      <c r="Q182">
        <v>1152.2608695652175</v>
      </c>
      <c r="R182">
        <v>3.8083333333333331</v>
      </c>
      <c r="S182">
        <v>1068.5108695652175</v>
      </c>
      <c r="T182">
        <v>1.7</v>
      </c>
      <c r="U182">
        <v>442.53333333333336</v>
      </c>
      <c r="V182">
        <v>1.05</v>
      </c>
      <c r="W182">
        <v>468.18181818181819</v>
      </c>
      <c r="X182">
        <v>1.65</v>
      </c>
      <c r="Y182">
        <v>491</v>
      </c>
      <c r="Z182">
        <v>1.4666666666666666</v>
      </c>
      <c r="AA182">
        <v>466.55</v>
      </c>
      <c r="AB182">
        <v>1.4666666666666666</v>
      </c>
      <c r="AC182">
        <v>466.55</v>
      </c>
      <c r="AD182">
        <v>3.0277777777777777</v>
      </c>
      <c r="AE182">
        <v>886.09848484848487</v>
      </c>
      <c r="BJ182">
        <v>3.0277777777777777</v>
      </c>
      <c r="BK182">
        <v>886.09848484848487</v>
      </c>
      <c r="BN182" t="s">
        <v>180</v>
      </c>
      <c r="BO182">
        <v>227.57142857142858</v>
      </c>
      <c r="BP182">
        <v>221.41176470588235</v>
      </c>
      <c r="BQ182">
        <v>225.4</v>
      </c>
      <c r="BR182">
        <v>224.58695652173913</v>
      </c>
      <c r="BS182">
        <v>265.8125</v>
      </c>
      <c r="BT182">
        <v>299.64285714285717</v>
      </c>
      <c r="BU182">
        <v>218.125</v>
      </c>
      <c r="BV182">
        <v>259.52173913043481</v>
      </c>
    </row>
    <row r="183" spans="1:74" x14ac:dyDescent="0.3">
      <c r="A183" s="2" t="s">
        <v>181</v>
      </c>
      <c r="B183">
        <v>0.57894736842105265</v>
      </c>
      <c r="C183">
        <v>133.30000000000001</v>
      </c>
      <c r="D183">
        <v>1</v>
      </c>
      <c r="E183">
        <v>298.42857142857144</v>
      </c>
      <c r="F183">
        <v>0.52941176470588236</v>
      </c>
      <c r="G183">
        <v>128.375</v>
      </c>
      <c r="H183">
        <v>0.69230769230769229</v>
      </c>
      <c r="I183">
        <v>177.96</v>
      </c>
      <c r="J183">
        <v>0.52631578947368418</v>
      </c>
      <c r="K183">
        <v>198.42857142857142</v>
      </c>
      <c r="L183">
        <v>1.0625</v>
      </c>
      <c r="M183">
        <v>177.63636363636363</v>
      </c>
      <c r="N183">
        <v>0.29411764705882354</v>
      </c>
      <c r="O183">
        <v>125.75</v>
      </c>
      <c r="P183">
        <v>0.61538461538461542</v>
      </c>
      <c r="Q183">
        <v>174.81818181818181</v>
      </c>
      <c r="R183">
        <v>0.65384615384615385</v>
      </c>
      <c r="S183">
        <v>176.48936170212767</v>
      </c>
      <c r="T183">
        <v>0.10526315789473684</v>
      </c>
      <c r="U183">
        <v>95.5</v>
      </c>
      <c r="V183">
        <v>0.6875</v>
      </c>
      <c r="W183">
        <v>226.75</v>
      </c>
      <c r="X183">
        <v>0.29411764705882354</v>
      </c>
      <c r="Y183">
        <v>142.75</v>
      </c>
      <c r="Z183">
        <v>0.34615384615384615</v>
      </c>
      <c r="AA183">
        <v>184</v>
      </c>
      <c r="AB183">
        <v>0.34615384615384615</v>
      </c>
      <c r="AC183">
        <v>184</v>
      </c>
      <c r="AD183">
        <v>0.55128205128205132</v>
      </c>
      <c r="AE183">
        <v>178.21311475409837</v>
      </c>
      <c r="AF183">
        <v>1</v>
      </c>
      <c r="AG183">
        <v>123</v>
      </c>
      <c r="AH183">
        <v>0.25</v>
      </c>
      <c r="AI183">
        <v>181</v>
      </c>
      <c r="AJ183">
        <v>0</v>
      </c>
      <c r="AL183">
        <v>0.25</v>
      </c>
      <c r="AM183">
        <v>152</v>
      </c>
      <c r="AN183">
        <v>0</v>
      </c>
      <c r="AP183">
        <v>0.75</v>
      </c>
      <c r="AQ183">
        <v>101.33333333333333</v>
      </c>
      <c r="AR183">
        <v>0.66666666666666663</v>
      </c>
      <c r="AS183">
        <v>160</v>
      </c>
      <c r="AT183">
        <v>0.625</v>
      </c>
      <c r="AU183">
        <v>124.8</v>
      </c>
      <c r="AV183">
        <v>0.4375</v>
      </c>
      <c r="AW183">
        <v>132.57142857142858</v>
      </c>
      <c r="AX183">
        <v>0</v>
      </c>
      <c r="AZ183">
        <v>0</v>
      </c>
      <c r="BB183">
        <v>1.3333333333333333</v>
      </c>
      <c r="BC183">
        <v>213.5</v>
      </c>
      <c r="BD183">
        <v>0.5</v>
      </c>
      <c r="BE183">
        <v>213.5</v>
      </c>
      <c r="BF183">
        <v>0.5</v>
      </c>
      <c r="BG183">
        <v>213.5</v>
      </c>
      <c r="BH183">
        <v>0.45833333333333331</v>
      </c>
      <c r="BI183">
        <v>150.55555555555554</v>
      </c>
      <c r="BJ183">
        <v>0.53888888888888886</v>
      </c>
      <c r="BK183">
        <v>174.65714285714284</v>
      </c>
      <c r="BN183" t="s">
        <v>181</v>
      </c>
      <c r="BO183">
        <v>139.28571428571428</v>
      </c>
      <c r="BP183">
        <v>107.63636363636364</v>
      </c>
      <c r="BQ183">
        <v>101.5</v>
      </c>
      <c r="BR183">
        <v>116.59090909090909</v>
      </c>
      <c r="BS183">
        <v>114.2</v>
      </c>
      <c r="BT183">
        <v>113.28571428571429</v>
      </c>
      <c r="BU183">
        <v>117.375</v>
      </c>
      <c r="BV183">
        <v>114.96</v>
      </c>
    </row>
    <row r="184" spans="1:74" x14ac:dyDescent="0.3">
      <c r="A184" s="2" t="s">
        <v>182</v>
      </c>
      <c r="B184">
        <v>1.6470588235294117</v>
      </c>
      <c r="C184">
        <v>680.88888888888891</v>
      </c>
      <c r="D184">
        <v>1.25</v>
      </c>
      <c r="E184">
        <v>781.33333333333337</v>
      </c>
      <c r="F184">
        <v>0.94736842105263153</v>
      </c>
      <c r="G184">
        <v>926</v>
      </c>
      <c r="H184">
        <v>1.2692307692307692</v>
      </c>
      <c r="I184">
        <v>779.61904761904759</v>
      </c>
      <c r="J184">
        <v>1.588235294117647</v>
      </c>
      <c r="K184">
        <v>882.42857142857144</v>
      </c>
      <c r="L184">
        <v>1.6875</v>
      </c>
      <c r="M184">
        <v>948.28571428571433</v>
      </c>
      <c r="N184">
        <v>0.68421052631578949</v>
      </c>
      <c r="O184">
        <v>458.42857142857144</v>
      </c>
      <c r="P184">
        <v>1.2884615384615385</v>
      </c>
      <c r="Q184">
        <v>763.04761904761904</v>
      </c>
      <c r="R184">
        <v>1.2788461538461537</v>
      </c>
      <c r="S184">
        <v>771.33333333333337</v>
      </c>
      <c r="T184">
        <v>0.82352941176470584</v>
      </c>
      <c r="U184">
        <v>508.66666666666669</v>
      </c>
      <c r="V184">
        <v>0.5</v>
      </c>
      <c r="W184">
        <v>349</v>
      </c>
      <c r="X184">
        <v>0.42105263157894735</v>
      </c>
      <c r="Y184">
        <v>454.4</v>
      </c>
      <c r="Z184">
        <v>0.57692307692307687</v>
      </c>
      <c r="AA184">
        <v>441.8125</v>
      </c>
      <c r="AB184">
        <v>0.57692307692307687</v>
      </c>
      <c r="AC184">
        <v>441.8125</v>
      </c>
      <c r="AD184">
        <v>1.0448717948717949</v>
      </c>
      <c r="AE184">
        <v>680.43103448275861</v>
      </c>
      <c r="AF184">
        <v>1.3333333333333333</v>
      </c>
      <c r="AG184">
        <v>534</v>
      </c>
      <c r="AH184">
        <v>2.5</v>
      </c>
      <c r="AI184">
        <v>918.66666666666663</v>
      </c>
      <c r="AJ184">
        <v>5</v>
      </c>
      <c r="AK184">
        <v>1392</v>
      </c>
      <c r="AL184">
        <v>2.375</v>
      </c>
      <c r="AM184">
        <v>936.4</v>
      </c>
      <c r="AN184">
        <v>4.666666666666667</v>
      </c>
      <c r="AO184">
        <v>1033</v>
      </c>
      <c r="AP184">
        <v>1</v>
      </c>
      <c r="AQ184">
        <v>514</v>
      </c>
      <c r="AR184">
        <v>2</v>
      </c>
      <c r="AS184">
        <v>474</v>
      </c>
      <c r="AT184">
        <v>2.5</v>
      </c>
      <c r="AU184">
        <v>766.83333333333337</v>
      </c>
      <c r="AV184">
        <v>2.4375</v>
      </c>
      <c r="AW184">
        <v>843.90909090909088</v>
      </c>
      <c r="AX184">
        <v>3</v>
      </c>
      <c r="AY184">
        <v>708</v>
      </c>
      <c r="AZ184">
        <v>0.75</v>
      </c>
      <c r="BA184">
        <v>268.5</v>
      </c>
      <c r="BB184">
        <v>6</v>
      </c>
      <c r="BC184">
        <v>2029</v>
      </c>
      <c r="BD184">
        <v>2.25</v>
      </c>
      <c r="BE184">
        <v>781.66666666666663</v>
      </c>
      <c r="BF184">
        <v>2.25</v>
      </c>
      <c r="BG184">
        <v>781.66666666666663</v>
      </c>
      <c r="BH184">
        <v>2.375</v>
      </c>
      <c r="BI184">
        <v>821.94117647058829</v>
      </c>
      <c r="BJ184">
        <v>1.2222222222222223</v>
      </c>
      <c r="BK184">
        <v>712.50666666666666</v>
      </c>
      <c r="BN184" t="s">
        <v>182</v>
      </c>
      <c r="BO184">
        <v>246.42857142857142</v>
      </c>
      <c r="BP184">
        <v>256.28571428571428</v>
      </c>
      <c r="BQ184">
        <v>249.28571428571428</v>
      </c>
      <c r="BR184">
        <v>250.66666666666666</v>
      </c>
      <c r="BS184">
        <v>187.88888888888889</v>
      </c>
      <c r="BT184">
        <v>228.33333333333334</v>
      </c>
      <c r="BU184">
        <v>343</v>
      </c>
      <c r="BV184">
        <v>243.76190476190476</v>
      </c>
    </row>
    <row r="185" spans="1:74" x14ac:dyDescent="0.3">
      <c r="A185" s="2" t="s">
        <v>183</v>
      </c>
      <c r="B185">
        <v>1.5263157894736843</v>
      </c>
      <c r="C185">
        <v>944.28571428571433</v>
      </c>
      <c r="D185">
        <v>1.45</v>
      </c>
      <c r="E185">
        <v>760.57142857142856</v>
      </c>
      <c r="F185">
        <v>0.94736842105263153</v>
      </c>
      <c r="G185">
        <v>468.42857142857144</v>
      </c>
      <c r="H185">
        <v>1.3103448275862069</v>
      </c>
      <c r="I185">
        <v>724.42857142857144</v>
      </c>
      <c r="J185">
        <v>0.78947368421052633</v>
      </c>
      <c r="K185">
        <v>385.16666666666669</v>
      </c>
      <c r="L185">
        <v>1.1499999999999999</v>
      </c>
      <c r="M185">
        <v>335.63636363636363</v>
      </c>
      <c r="N185">
        <v>1.1578947368421053</v>
      </c>
      <c r="O185">
        <v>442.375</v>
      </c>
      <c r="P185">
        <v>1.0344827586206897</v>
      </c>
      <c r="Q185">
        <v>381.68</v>
      </c>
      <c r="R185">
        <v>1.1724137931034482</v>
      </c>
      <c r="S185">
        <v>538.1521739130435</v>
      </c>
      <c r="T185">
        <v>0.31578947368421051</v>
      </c>
      <c r="U185">
        <v>287.2</v>
      </c>
      <c r="V185">
        <v>0.5</v>
      </c>
      <c r="W185">
        <v>334.83333333333331</v>
      </c>
      <c r="X185">
        <v>0.10526315789473684</v>
      </c>
      <c r="Y185">
        <v>307</v>
      </c>
      <c r="Z185">
        <v>0.31034482758620691</v>
      </c>
      <c r="AA185">
        <v>312.66666666666669</v>
      </c>
      <c r="AB185">
        <v>0.31034482758620691</v>
      </c>
      <c r="AC185">
        <v>312.66666666666669</v>
      </c>
      <c r="AD185">
        <v>0.88505747126436785</v>
      </c>
      <c r="AE185">
        <v>491.5</v>
      </c>
      <c r="AF185">
        <v>4</v>
      </c>
      <c r="AG185">
        <v>592</v>
      </c>
      <c r="AJ185">
        <v>0</v>
      </c>
      <c r="AL185">
        <v>2</v>
      </c>
      <c r="AM185">
        <v>592</v>
      </c>
      <c r="AN185">
        <v>0</v>
      </c>
      <c r="AR185">
        <v>0</v>
      </c>
      <c r="AT185">
        <v>0</v>
      </c>
      <c r="AV185">
        <v>1</v>
      </c>
      <c r="AW185">
        <v>592</v>
      </c>
      <c r="AX185">
        <v>1</v>
      </c>
      <c r="AY185">
        <v>281</v>
      </c>
      <c r="BB185">
        <v>1</v>
      </c>
      <c r="BC185">
        <v>110</v>
      </c>
      <c r="BD185">
        <v>1</v>
      </c>
      <c r="BE185">
        <v>195.5</v>
      </c>
      <c r="BF185">
        <v>1</v>
      </c>
      <c r="BG185">
        <v>195.5</v>
      </c>
      <c r="BH185">
        <v>1</v>
      </c>
      <c r="BI185">
        <v>327.66666666666669</v>
      </c>
      <c r="BJ185">
        <v>0.88888888888888884</v>
      </c>
      <c r="BK185">
        <v>483.44262295081967</v>
      </c>
      <c r="BN185" t="s">
        <v>183</v>
      </c>
      <c r="BO185">
        <v>170.66666666666666</v>
      </c>
      <c r="BP185">
        <v>143.36363636363637</v>
      </c>
      <c r="BQ185">
        <v>175.625</v>
      </c>
      <c r="BR185">
        <v>160.24</v>
      </c>
      <c r="BS185">
        <v>274.28571428571428</v>
      </c>
      <c r="BT185">
        <v>192.85714285714286</v>
      </c>
      <c r="BU185">
        <v>135.14285714285714</v>
      </c>
      <c r="BV185">
        <v>200.76190476190476</v>
      </c>
    </row>
    <row r="186" spans="1:74" x14ac:dyDescent="0.3">
      <c r="A186" s="2" t="s">
        <v>184</v>
      </c>
      <c r="B186">
        <v>2.1578947368421053</v>
      </c>
      <c r="C186">
        <v>1006</v>
      </c>
      <c r="D186">
        <v>2.2999999999999998</v>
      </c>
      <c r="E186">
        <v>1183.5833333333333</v>
      </c>
      <c r="F186">
        <v>2.4500000000000002</v>
      </c>
      <c r="G186">
        <v>1265.2</v>
      </c>
      <c r="H186">
        <v>2.3050847457627119</v>
      </c>
      <c r="I186">
        <v>1149.121212121212</v>
      </c>
      <c r="J186">
        <v>2.8421052631578947</v>
      </c>
      <c r="K186">
        <v>1248</v>
      </c>
      <c r="L186">
        <v>2.2000000000000002</v>
      </c>
      <c r="M186">
        <v>1116.7</v>
      </c>
      <c r="N186">
        <v>2.15</v>
      </c>
      <c r="O186">
        <v>932.91666666666663</v>
      </c>
      <c r="P186">
        <v>2.3898305084745761</v>
      </c>
      <c r="Q186">
        <v>1098.1764705882354</v>
      </c>
      <c r="R186">
        <v>2.347457627118644</v>
      </c>
      <c r="S186">
        <v>1123.2686567164178</v>
      </c>
      <c r="T186">
        <v>0.68421052631578949</v>
      </c>
      <c r="U186">
        <v>415.5</v>
      </c>
      <c r="V186">
        <v>0.85</v>
      </c>
      <c r="W186">
        <v>448.63636363636363</v>
      </c>
      <c r="X186">
        <v>0.7</v>
      </c>
      <c r="Y186">
        <v>382.54545454545456</v>
      </c>
      <c r="Z186">
        <v>0.74576271186440679</v>
      </c>
      <c r="AA186">
        <v>415.56666666666666</v>
      </c>
      <c r="AB186">
        <v>0.74576271186440679</v>
      </c>
      <c r="AC186">
        <v>415.56666666666666</v>
      </c>
      <c r="AD186">
        <v>1.8135593220338984</v>
      </c>
      <c r="AE186">
        <v>904.39175257731961</v>
      </c>
      <c r="AF186">
        <v>5</v>
      </c>
      <c r="AG186">
        <v>1466</v>
      </c>
      <c r="AL186">
        <v>5</v>
      </c>
      <c r="AM186">
        <v>1466</v>
      </c>
      <c r="AN186">
        <v>0</v>
      </c>
      <c r="AT186">
        <v>0</v>
      </c>
      <c r="AV186">
        <v>2.5</v>
      </c>
      <c r="AW186">
        <v>1466</v>
      </c>
      <c r="AX186">
        <v>3</v>
      </c>
      <c r="AY186">
        <v>481</v>
      </c>
      <c r="BD186">
        <v>3</v>
      </c>
      <c r="BE186">
        <v>481</v>
      </c>
      <c r="BF186">
        <v>3</v>
      </c>
      <c r="BG186">
        <v>481</v>
      </c>
      <c r="BH186">
        <v>2.6666666666666665</v>
      </c>
      <c r="BI186">
        <v>973.5</v>
      </c>
      <c r="BJ186">
        <v>1.8277777777777777</v>
      </c>
      <c r="BK186">
        <v>905.78787878787875</v>
      </c>
      <c r="BN186" t="s">
        <v>184</v>
      </c>
      <c r="BO186">
        <v>288.25</v>
      </c>
      <c r="BP186">
        <v>292.39999999999998</v>
      </c>
      <c r="BQ186">
        <v>251.75</v>
      </c>
      <c r="BR186">
        <v>276.58823529411762</v>
      </c>
      <c r="BS186">
        <v>299.18181818181819</v>
      </c>
      <c r="BT186">
        <v>256.91666666666669</v>
      </c>
      <c r="BU186">
        <v>291.89999999999998</v>
      </c>
      <c r="BV186">
        <v>281.60606060606062</v>
      </c>
    </row>
    <row r="187" spans="1:74" x14ac:dyDescent="0.3">
      <c r="A187" s="2" t="s">
        <v>185</v>
      </c>
      <c r="B187">
        <v>3.65</v>
      </c>
      <c r="C187">
        <v>1087.2941176470588</v>
      </c>
      <c r="D187">
        <v>4.2</v>
      </c>
      <c r="E187">
        <v>1063.3684210526317</v>
      </c>
      <c r="F187">
        <v>4.1500000000000004</v>
      </c>
      <c r="G187">
        <v>1043.45</v>
      </c>
      <c r="H187">
        <v>4</v>
      </c>
      <c r="I187">
        <v>1063.5178571428571</v>
      </c>
      <c r="J187">
        <v>4.4000000000000004</v>
      </c>
      <c r="K187">
        <v>1163.5</v>
      </c>
      <c r="L187">
        <v>4.25</v>
      </c>
      <c r="M187">
        <v>923.05</v>
      </c>
      <c r="N187">
        <v>4.2</v>
      </c>
      <c r="O187">
        <v>1076.0555555555557</v>
      </c>
      <c r="P187">
        <v>4.2833333333333332</v>
      </c>
      <c r="Q187">
        <v>1049.5178571428571</v>
      </c>
      <c r="R187">
        <v>4.1416666666666666</v>
      </c>
      <c r="S187">
        <v>1056.5178571428571</v>
      </c>
      <c r="T187">
        <v>2.4500000000000002</v>
      </c>
      <c r="U187">
        <v>563.84210526315792</v>
      </c>
      <c r="V187">
        <v>2.0499999999999998</v>
      </c>
      <c r="W187">
        <v>565.77777777777783</v>
      </c>
      <c r="X187">
        <v>2.2999999999999998</v>
      </c>
      <c r="Y187">
        <v>510.2</v>
      </c>
      <c r="Z187">
        <v>2.2666666666666666</v>
      </c>
      <c r="AA187">
        <v>545.63157894736844</v>
      </c>
      <c r="AB187">
        <v>2.2666666666666666</v>
      </c>
      <c r="AC187">
        <v>545.63157894736844</v>
      </c>
      <c r="AD187">
        <v>3.5166666666666666</v>
      </c>
      <c r="AE187">
        <v>884.20710059171597</v>
      </c>
      <c r="BJ187">
        <v>3.5166666666666666</v>
      </c>
      <c r="BK187">
        <v>884.20710059171597</v>
      </c>
      <c r="BN187" t="s">
        <v>185</v>
      </c>
      <c r="BO187">
        <v>242.66666666666666</v>
      </c>
      <c r="BP187">
        <v>196.45</v>
      </c>
      <c r="BQ187">
        <v>210.61111111111111</v>
      </c>
      <c r="BR187">
        <v>215.85714285714286</v>
      </c>
      <c r="BS187">
        <v>266.64705882352939</v>
      </c>
      <c r="BT187">
        <v>231.78947368421052</v>
      </c>
      <c r="BU187">
        <v>301.35000000000002</v>
      </c>
      <c r="BV187">
        <v>267.21428571428572</v>
      </c>
    </row>
    <row r="188" spans="1:74" x14ac:dyDescent="0.3">
      <c r="A188" s="2" t="s">
        <v>186</v>
      </c>
      <c r="B188">
        <v>2.85</v>
      </c>
      <c r="C188">
        <v>1182</v>
      </c>
      <c r="D188">
        <v>3.2</v>
      </c>
      <c r="E188">
        <v>1025.5</v>
      </c>
      <c r="F188">
        <v>2.8</v>
      </c>
      <c r="G188">
        <v>982.78571428571433</v>
      </c>
      <c r="H188">
        <v>2.95</v>
      </c>
      <c r="I188">
        <v>1055.9761904761904</v>
      </c>
      <c r="J188">
        <v>3.4</v>
      </c>
      <c r="K188">
        <v>1229.2142857142858</v>
      </c>
      <c r="L188">
        <v>2.4</v>
      </c>
      <c r="M188">
        <v>1274.2</v>
      </c>
      <c r="N188">
        <v>3.45</v>
      </c>
      <c r="O188">
        <v>1155.9285714285713</v>
      </c>
      <c r="P188">
        <v>3.0833333333333335</v>
      </c>
      <c r="Q188">
        <v>1214.0526315789473</v>
      </c>
      <c r="R188">
        <v>3.0166666666666666</v>
      </c>
      <c r="S188">
        <v>1131.0625</v>
      </c>
      <c r="T188">
        <v>1.35</v>
      </c>
      <c r="U188">
        <v>555</v>
      </c>
      <c r="V188">
        <v>0.9</v>
      </c>
      <c r="W188">
        <v>378.45454545454544</v>
      </c>
      <c r="X188">
        <v>1.35</v>
      </c>
      <c r="Y188">
        <v>553.92857142857144</v>
      </c>
      <c r="Z188">
        <v>1.2</v>
      </c>
      <c r="AA188">
        <v>502.10810810810813</v>
      </c>
      <c r="AB188">
        <v>1.2</v>
      </c>
      <c r="AC188">
        <v>502.10810810810813</v>
      </c>
      <c r="AD188">
        <v>2.411111111111111</v>
      </c>
      <c r="AE188">
        <v>932.16239316239319</v>
      </c>
      <c r="BJ188">
        <v>2.411111111111111</v>
      </c>
      <c r="BK188">
        <v>932.16239316239319</v>
      </c>
      <c r="BN188" t="s">
        <v>186</v>
      </c>
      <c r="BO188">
        <v>311.78571428571428</v>
      </c>
      <c r="BP188">
        <v>295.60000000000002</v>
      </c>
      <c r="BQ188">
        <v>189.92857142857142</v>
      </c>
      <c r="BR188">
        <v>262.63157894736844</v>
      </c>
      <c r="BS188">
        <v>272.16666666666669</v>
      </c>
      <c r="BT188">
        <v>229.375</v>
      </c>
      <c r="BU188">
        <v>236.64285714285714</v>
      </c>
      <c r="BV188">
        <v>244.02380952380952</v>
      </c>
    </row>
    <row r="189" spans="1:74" x14ac:dyDescent="0.3">
      <c r="A189" s="2" t="s">
        <v>187</v>
      </c>
      <c r="B189">
        <v>1.6</v>
      </c>
      <c r="C189">
        <v>473.33333333333331</v>
      </c>
      <c r="D189">
        <v>1.368421052631579</v>
      </c>
      <c r="E189">
        <v>367.26666666666665</v>
      </c>
      <c r="F189">
        <v>2.263157894736842</v>
      </c>
      <c r="G189">
        <v>753.4666666666667</v>
      </c>
      <c r="H189">
        <v>1.7413793103448276</v>
      </c>
      <c r="I189">
        <v>531.35555555555561</v>
      </c>
      <c r="J189">
        <v>1.65</v>
      </c>
      <c r="K189">
        <v>387.13333333333333</v>
      </c>
      <c r="L189">
        <v>1.9473684210526316</v>
      </c>
      <c r="M189">
        <v>536.5</v>
      </c>
      <c r="N189">
        <v>1.631578947368421</v>
      </c>
      <c r="O189">
        <v>656.16666666666663</v>
      </c>
      <c r="P189">
        <v>1.7413793103448276</v>
      </c>
      <c r="Q189">
        <v>517.79069767441865</v>
      </c>
      <c r="R189">
        <v>1.7413793103448276</v>
      </c>
      <c r="S189">
        <v>524.72727272727275</v>
      </c>
      <c r="T189">
        <v>0.6</v>
      </c>
      <c r="U189">
        <v>339.33333333333331</v>
      </c>
      <c r="V189">
        <v>0.68421052631578949</v>
      </c>
      <c r="W189">
        <v>409</v>
      </c>
      <c r="X189">
        <v>1.0526315789473684</v>
      </c>
      <c r="Y189">
        <v>714.75</v>
      </c>
      <c r="Z189">
        <v>0.77586206896551724</v>
      </c>
      <c r="AA189">
        <v>510.4</v>
      </c>
      <c r="AB189">
        <v>0.77586206896551724</v>
      </c>
      <c r="AC189">
        <v>510.4</v>
      </c>
      <c r="AD189">
        <v>1.4195402298850575</v>
      </c>
      <c r="AE189">
        <v>522.07407407407402</v>
      </c>
      <c r="AH189">
        <v>4</v>
      </c>
      <c r="AI189">
        <v>512</v>
      </c>
      <c r="AJ189">
        <v>1</v>
      </c>
      <c r="AK189">
        <v>128</v>
      </c>
      <c r="AL189">
        <v>2.5</v>
      </c>
      <c r="AM189">
        <v>320</v>
      </c>
      <c r="AP189">
        <v>1</v>
      </c>
      <c r="AQ189">
        <v>129</v>
      </c>
      <c r="AR189">
        <v>1</v>
      </c>
      <c r="AS189">
        <v>114</v>
      </c>
      <c r="AT189">
        <v>1</v>
      </c>
      <c r="AU189">
        <v>121.5</v>
      </c>
      <c r="AV189">
        <v>1.75</v>
      </c>
      <c r="AW189">
        <v>220.75</v>
      </c>
      <c r="AZ189">
        <v>2</v>
      </c>
      <c r="BA189">
        <v>221</v>
      </c>
      <c r="BB189">
        <v>2</v>
      </c>
      <c r="BC189">
        <v>188</v>
      </c>
      <c r="BD189">
        <v>2</v>
      </c>
      <c r="BE189">
        <v>204.5</v>
      </c>
      <c r="BF189">
        <v>2</v>
      </c>
      <c r="BG189">
        <v>204.5</v>
      </c>
      <c r="BH189">
        <v>1.8333333333333333</v>
      </c>
      <c r="BI189">
        <v>215.33333333333334</v>
      </c>
      <c r="BJ189">
        <v>1.4333333333333333</v>
      </c>
      <c r="BK189">
        <v>505.92982456140351</v>
      </c>
      <c r="BN189" t="s">
        <v>187</v>
      </c>
      <c r="BO189">
        <v>175.33333333333334</v>
      </c>
      <c r="BP189">
        <v>241.375</v>
      </c>
      <c r="BQ189">
        <v>228.33333333333334</v>
      </c>
      <c r="BR189">
        <v>214.69767441860466</v>
      </c>
      <c r="BS189">
        <v>209</v>
      </c>
      <c r="BT189">
        <v>195.6</v>
      </c>
      <c r="BU189">
        <v>247.86666666666667</v>
      </c>
      <c r="BV189">
        <v>217.48888888888888</v>
      </c>
    </row>
    <row r="190" spans="1:74" x14ac:dyDescent="0.3">
      <c r="A190" s="2" t="s">
        <v>188</v>
      </c>
      <c r="B190">
        <v>2.1052631578947367</v>
      </c>
      <c r="C190">
        <v>938.5454545454545</v>
      </c>
      <c r="D190">
        <v>1.4</v>
      </c>
      <c r="E190">
        <v>704.36363636363637</v>
      </c>
      <c r="F190">
        <v>1.65</v>
      </c>
      <c r="G190">
        <v>490.23076923076923</v>
      </c>
      <c r="H190">
        <v>1.7118644067796611</v>
      </c>
      <c r="I190">
        <v>698.42857142857144</v>
      </c>
      <c r="J190">
        <v>1.263157894736842</v>
      </c>
      <c r="K190">
        <v>526.36363636363637</v>
      </c>
      <c r="L190">
        <v>1.9</v>
      </c>
      <c r="M190">
        <v>786.7</v>
      </c>
      <c r="N190">
        <v>2.2999999999999998</v>
      </c>
      <c r="O190">
        <v>477.84210526315792</v>
      </c>
      <c r="P190">
        <v>1.8305084745762712</v>
      </c>
      <c r="Q190">
        <v>568.4</v>
      </c>
      <c r="R190">
        <v>1.771186440677966</v>
      </c>
      <c r="S190">
        <v>629.08000000000004</v>
      </c>
      <c r="T190">
        <v>0.36842105263157893</v>
      </c>
      <c r="U190">
        <v>241.42857142857142</v>
      </c>
      <c r="V190">
        <v>0.1</v>
      </c>
      <c r="W190">
        <v>230</v>
      </c>
      <c r="X190">
        <v>0.85</v>
      </c>
      <c r="Y190">
        <v>254.22222222222223</v>
      </c>
      <c r="Z190">
        <v>0.44067796610169491</v>
      </c>
      <c r="AA190">
        <v>246.55555555555554</v>
      </c>
      <c r="AB190">
        <v>0.44067796610169491</v>
      </c>
      <c r="AC190">
        <v>246.55555555555554</v>
      </c>
      <c r="AD190">
        <v>1.3276836158192091</v>
      </c>
      <c r="AE190">
        <v>555.04301075268813</v>
      </c>
      <c r="AF190">
        <v>1</v>
      </c>
      <c r="AG190">
        <v>396</v>
      </c>
      <c r="AL190">
        <v>1</v>
      </c>
      <c r="AM190">
        <v>396</v>
      </c>
      <c r="AN190">
        <v>5</v>
      </c>
      <c r="AO190">
        <v>1218</v>
      </c>
      <c r="AT190">
        <v>5</v>
      </c>
      <c r="AU190">
        <v>1218</v>
      </c>
      <c r="AV190">
        <v>3</v>
      </c>
      <c r="AW190">
        <v>807</v>
      </c>
      <c r="AX190">
        <v>5</v>
      </c>
      <c r="AY190">
        <v>1505</v>
      </c>
      <c r="BD190">
        <v>5</v>
      </c>
      <c r="BE190">
        <v>1505</v>
      </c>
      <c r="BF190">
        <v>5</v>
      </c>
      <c r="BG190">
        <v>1505</v>
      </c>
      <c r="BH190">
        <v>3.6666666666666665</v>
      </c>
      <c r="BI190">
        <v>1039.6666666666667</v>
      </c>
      <c r="BJ190">
        <v>1.3666666666666667</v>
      </c>
      <c r="BK190">
        <v>570.1875</v>
      </c>
      <c r="BN190" t="s">
        <v>188</v>
      </c>
      <c r="BO190">
        <v>166.63636363636363</v>
      </c>
      <c r="BP190">
        <v>223.1</v>
      </c>
      <c r="BQ190">
        <v>179.78947368421052</v>
      </c>
      <c r="BR190">
        <v>187</v>
      </c>
      <c r="BS190">
        <v>226.18181818181819</v>
      </c>
      <c r="BT190">
        <v>239.54545454545453</v>
      </c>
      <c r="BU190">
        <v>193.23076923076923</v>
      </c>
      <c r="BV190">
        <v>218.14285714285714</v>
      </c>
    </row>
    <row r="191" spans="1:74" x14ac:dyDescent="0.3">
      <c r="A191" s="2" t="s">
        <v>189</v>
      </c>
      <c r="B191">
        <v>3.15</v>
      </c>
      <c r="C191">
        <v>869.72222222222217</v>
      </c>
      <c r="D191">
        <v>2.0526315789473686</v>
      </c>
      <c r="E191">
        <v>596.6875</v>
      </c>
      <c r="F191">
        <v>2.7058823529411766</v>
      </c>
      <c r="G191">
        <v>1190.7272727272727</v>
      </c>
      <c r="H191">
        <v>2.6428571428571428</v>
      </c>
      <c r="I191">
        <v>851.11111111111109</v>
      </c>
      <c r="J191">
        <v>3</v>
      </c>
      <c r="K191">
        <v>839.88888888888891</v>
      </c>
      <c r="L191">
        <v>4.3157894736842106</v>
      </c>
      <c r="M191">
        <v>1156.4444444444443</v>
      </c>
      <c r="N191">
        <v>3.5882352941176472</v>
      </c>
      <c r="O191">
        <v>1084.6666666666667</v>
      </c>
      <c r="P191">
        <v>3.625</v>
      </c>
      <c r="Q191">
        <v>1023.6078431372549</v>
      </c>
      <c r="R191">
        <v>3.1339285714285716</v>
      </c>
      <c r="S191">
        <v>942.75</v>
      </c>
      <c r="T191">
        <v>2</v>
      </c>
      <c r="U191">
        <v>411.78947368421052</v>
      </c>
      <c r="V191">
        <v>1.3157894736842106</v>
      </c>
      <c r="W191">
        <v>338.6875</v>
      </c>
      <c r="X191">
        <v>1.3529411764705883</v>
      </c>
      <c r="Y191">
        <v>332.4375</v>
      </c>
      <c r="Z191">
        <v>1.5714285714285714</v>
      </c>
      <c r="AA191">
        <v>363.96078431372547</v>
      </c>
      <c r="AB191">
        <v>1.5714285714285714</v>
      </c>
      <c r="AC191">
        <v>363.96078431372547</v>
      </c>
      <c r="AD191">
        <v>2.6130952380952381</v>
      </c>
      <c r="AE191">
        <v>741.94557823129253</v>
      </c>
      <c r="AH191">
        <v>3</v>
      </c>
      <c r="AI191">
        <v>835</v>
      </c>
      <c r="AJ191">
        <v>3</v>
      </c>
      <c r="AK191">
        <v>1196.5</v>
      </c>
      <c r="AL191">
        <v>3</v>
      </c>
      <c r="AM191">
        <v>1076</v>
      </c>
      <c r="AP191">
        <v>6</v>
      </c>
      <c r="AQ191">
        <v>943</v>
      </c>
      <c r="AR191">
        <v>2.3333333333333335</v>
      </c>
      <c r="AS191">
        <v>834.5</v>
      </c>
      <c r="AT191">
        <v>3.25</v>
      </c>
      <c r="AU191">
        <v>870.66666666666663</v>
      </c>
      <c r="AV191">
        <v>3.125</v>
      </c>
      <c r="AW191">
        <v>973.33333333333337</v>
      </c>
      <c r="AZ191">
        <v>1</v>
      </c>
      <c r="BA191">
        <v>99</v>
      </c>
      <c r="BB191">
        <v>2.6666666666666665</v>
      </c>
      <c r="BC191">
        <v>468</v>
      </c>
      <c r="BD191">
        <v>2.25</v>
      </c>
      <c r="BE191">
        <v>375.75</v>
      </c>
      <c r="BF191">
        <v>2.25</v>
      </c>
      <c r="BG191">
        <v>375.75</v>
      </c>
      <c r="BH191">
        <v>2.8333333333333335</v>
      </c>
      <c r="BI191">
        <v>734.3</v>
      </c>
      <c r="BJ191">
        <v>2.6277777777777778</v>
      </c>
      <c r="BK191">
        <v>741.4585987261147</v>
      </c>
      <c r="BN191" t="s">
        <v>189</v>
      </c>
      <c r="BO191">
        <v>270.33333333333331</v>
      </c>
      <c r="BP191">
        <v>217.66666666666666</v>
      </c>
      <c r="BQ191">
        <v>283.86666666666667</v>
      </c>
      <c r="BR191">
        <v>255.72549019607843</v>
      </c>
      <c r="BS191">
        <v>241.94444444444446</v>
      </c>
      <c r="BT191">
        <v>241.5</v>
      </c>
      <c r="BU191">
        <v>227.36363636363637</v>
      </c>
      <c r="BV191">
        <v>238.22222222222223</v>
      </c>
    </row>
    <row r="192" spans="1:74" x14ac:dyDescent="0.3">
      <c r="A192" s="2" t="s">
        <v>190</v>
      </c>
      <c r="B192">
        <v>3.8</v>
      </c>
      <c r="C192">
        <v>1381.4285714285713</v>
      </c>
      <c r="D192">
        <v>3.05</v>
      </c>
      <c r="E192">
        <v>1239.6666666666667</v>
      </c>
      <c r="F192">
        <v>2.7</v>
      </c>
      <c r="G192">
        <v>911.07142857142856</v>
      </c>
      <c r="H192">
        <v>3.1833333333333331</v>
      </c>
      <c r="I192">
        <v>1174.2750000000001</v>
      </c>
      <c r="J192">
        <v>2.6</v>
      </c>
      <c r="K192">
        <v>781.73333333333335</v>
      </c>
      <c r="L192">
        <v>2.9</v>
      </c>
      <c r="M192">
        <v>962.35714285714289</v>
      </c>
      <c r="N192">
        <v>2.1</v>
      </c>
      <c r="O192">
        <v>1021.9</v>
      </c>
      <c r="P192">
        <v>2.5333333333333332</v>
      </c>
      <c r="Q192">
        <v>908.15384615384619</v>
      </c>
      <c r="R192">
        <v>2.8583333333333334</v>
      </c>
      <c r="S192">
        <v>1042.8987341772151</v>
      </c>
      <c r="T192">
        <v>0.9</v>
      </c>
      <c r="U192">
        <v>479.8</v>
      </c>
      <c r="V192">
        <v>1.25</v>
      </c>
      <c r="W192">
        <v>487.46153846153845</v>
      </c>
      <c r="X192">
        <v>0.85</v>
      </c>
      <c r="Y192">
        <v>344.6</v>
      </c>
      <c r="Z192">
        <v>1</v>
      </c>
      <c r="AA192">
        <v>441.84848484848487</v>
      </c>
      <c r="AB192">
        <v>1</v>
      </c>
      <c r="AC192">
        <v>441.84848484848487</v>
      </c>
      <c r="AD192">
        <v>2.2388888888888889</v>
      </c>
      <c r="AE192">
        <v>865.80357142857144</v>
      </c>
      <c r="BJ192">
        <v>2.2388888888888889</v>
      </c>
      <c r="BK192">
        <v>865.80357142857144</v>
      </c>
      <c r="BN192" t="s">
        <v>190</v>
      </c>
      <c r="BO192">
        <v>236.73333333333332</v>
      </c>
      <c r="BP192">
        <v>245.92857142857142</v>
      </c>
      <c r="BQ192">
        <v>271.2</v>
      </c>
      <c r="BR192">
        <v>248.87179487179486</v>
      </c>
      <c r="BS192">
        <v>269.71428571428572</v>
      </c>
      <c r="BT192">
        <v>268.25</v>
      </c>
      <c r="BU192">
        <v>293.28571428571428</v>
      </c>
      <c r="BV192">
        <v>277.52499999999998</v>
      </c>
    </row>
    <row r="193" spans="1:74" x14ac:dyDescent="0.3">
      <c r="A193" s="2" t="s">
        <v>191</v>
      </c>
      <c r="B193">
        <v>4.2105263157894735</v>
      </c>
      <c r="C193">
        <v>1351.2307692307693</v>
      </c>
      <c r="D193">
        <v>2.95</v>
      </c>
      <c r="E193">
        <v>946.23076923076928</v>
      </c>
      <c r="F193">
        <v>3.7</v>
      </c>
      <c r="G193">
        <v>1482.4166666666667</v>
      </c>
      <c r="H193">
        <v>3.6101694915254239</v>
      </c>
      <c r="I193">
        <v>1254.1052631578948</v>
      </c>
      <c r="J193">
        <v>2.736842105263158</v>
      </c>
      <c r="K193">
        <v>916.16666666666663</v>
      </c>
      <c r="L193">
        <v>3.4</v>
      </c>
      <c r="M193">
        <v>1313</v>
      </c>
      <c r="N193">
        <v>3.35</v>
      </c>
      <c r="O193">
        <v>1193.7142857142858</v>
      </c>
      <c r="P193">
        <v>3.1694915254237288</v>
      </c>
      <c r="Q193">
        <v>1139.1621621621621</v>
      </c>
      <c r="R193">
        <v>3.3898305084745761</v>
      </c>
      <c r="S193">
        <v>1197.4000000000001</v>
      </c>
      <c r="T193">
        <v>1.3157894736842106</v>
      </c>
      <c r="U193">
        <v>381.69230769230768</v>
      </c>
      <c r="V193">
        <v>1.2</v>
      </c>
      <c r="W193">
        <v>462.75</v>
      </c>
      <c r="X193">
        <v>1.65</v>
      </c>
      <c r="Y193">
        <v>513.93333333333328</v>
      </c>
      <c r="Z193">
        <v>1.3898305084745763</v>
      </c>
      <c r="AA193">
        <v>455.6</v>
      </c>
      <c r="AB193">
        <v>1.3898305084745763</v>
      </c>
      <c r="AC193">
        <v>455.6</v>
      </c>
      <c r="AD193">
        <v>2.7231638418079096</v>
      </c>
      <c r="AE193">
        <v>939.38260869565215</v>
      </c>
      <c r="AF193">
        <v>0</v>
      </c>
      <c r="AL193">
        <v>0</v>
      </c>
      <c r="AN193">
        <v>9</v>
      </c>
      <c r="AO193">
        <v>1876</v>
      </c>
      <c r="AT193">
        <v>9</v>
      </c>
      <c r="AU193">
        <v>1876</v>
      </c>
      <c r="AV193">
        <v>4.5</v>
      </c>
      <c r="AW193">
        <v>1876</v>
      </c>
      <c r="AX193">
        <v>2</v>
      </c>
      <c r="AY193">
        <v>216</v>
      </c>
      <c r="BD193">
        <v>2</v>
      </c>
      <c r="BE193">
        <v>216</v>
      </c>
      <c r="BF193">
        <v>2</v>
      </c>
      <c r="BG193">
        <v>216</v>
      </c>
      <c r="BH193">
        <v>3.6666666666666665</v>
      </c>
      <c r="BI193">
        <v>1046</v>
      </c>
      <c r="BJ193">
        <v>2.7388888888888889</v>
      </c>
      <c r="BK193">
        <v>941.20512820512818</v>
      </c>
      <c r="BN193" t="s">
        <v>191</v>
      </c>
      <c r="BO193">
        <v>228.83333333333334</v>
      </c>
      <c r="BP193">
        <v>186.72727272727272</v>
      </c>
      <c r="BQ193">
        <v>243.85714285714286</v>
      </c>
      <c r="BR193">
        <v>222</v>
      </c>
      <c r="BS193">
        <v>263.69230769230768</v>
      </c>
      <c r="BT193">
        <v>225.84615384615384</v>
      </c>
      <c r="BU193">
        <v>229.83333333333334</v>
      </c>
      <c r="BV193">
        <v>240.05263157894737</v>
      </c>
    </row>
    <row r="194" spans="1:74" x14ac:dyDescent="0.3">
      <c r="A194" s="2" t="s">
        <v>192</v>
      </c>
      <c r="B194">
        <v>0.7</v>
      </c>
      <c r="C194">
        <v>174.55555555555554</v>
      </c>
      <c r="D194">
        <v>0.35</v>
      </c>
      <c r="E194">
        <v>121</v>
      </c>
      <c r="F194">
        <v>0.7</v>
      </c>
      <c r="G194">
        <v>162.1</v>
      </c>
      <c r="H194">
        <v>0.58333333333333337</v>
      </c>
      <c r="I194">
        <v>156.72</v>
      </c>
      <c r="J194">
        <v>0.6</v>
      </c>
      <c r="K194">
        <v>144.22222222222223</v>
      </c>
      <c r="L194">
        <v>0.7</v>
      </c>
      <c r="M194">
        <v>135.08333333333334</v>
      </c>
      <c r="N194">
        <v>0.6</v>
      </c>
      <c r="O194">
        <v>188.375</v>
      </c>
      <c r="P194">
        <v>0.6333333333333333</v>
      </c>
      <c r="Q194">
        <v>152.62068965517241</v>
      </c>
      <c r="R194">
        <v>0.60833333333333328</v>
      </c>
      <c r="S194">
        <v>154.5185185185185</v>
      </c>
      <c r="T194">
        <v>0.25</v>
      </c>
      <c r="U194">
        <v>158</v>
      </c>
      <c r="V194">
        <v>0.3</v>
      </c>
      <c r="W194">
        <v>148</v>
      </c>
      <c r="X194">
        <v>0.3</v>
      </c>
      <c r="Y194">
        <v>119.16666666666667</v>
      </c>
      <c r="Z194">
        <v>0.28333333333333333</v>
      </c>
      <c r="AA194">
        <v>139.6875</v>
      </c>
      <c r="AB194">
        <v>0.28333333333333333</v>
      </c>
      <c r="AC194">
        <v>139.6875</v>
      </c>
      <c r="AD194">
        <v>0.5</v>
      </c>
      <c r="AE194">
        <v>151.12857142857143</v>
      </c>
      <c r="BJ194">
        <v>0.5</v>
      </c>
      <c r="BK194">
        <v>151.12857142857143</v>
      </c>
      <c r="BN194" t="s">
        <v>192</v>
      </c>
      <c r="BO194">
        <v>104.44444444444444</v>
      </c>
      <c r="BP194">
        <v>113.58333333333333</v>
      </c>
      <c r="BQ194">
        <v>116.25</v>
      </c>
      <c r="BR194">
        <v>111.48275862068965</v>
      </c>
      <c r="BS194">
        <v>112.77777777777777</v>
      </c>
      <c r="BT194">
        <v>104.16666666666667</v>
      </c>
      <c r="BU194">
        <v>108.4</v>
      </c>
      <c r="BV194">
        <v>108.96</v>
      </c>
    </row>
    <row r="195" spans="1:74" x14ac:dyDescent="0.3">
      <c r="A195" s="2" t="s">
        <v>193</v>
      </c>
      <c r="B195">
        <v>3.2777777777777777</v>
      </c>
      <c r="C195">
        <v>1082.5</v>
      </c>
      <c r="D195">
        <v>2.65</v>
      </c>
      <c r="E195">
        <v>887.77777777777783</v>
      </c>
      <c r="F195">
        <v>3</v>
      </c>
      <c r="G195">
        <v>1066</v>
      </c>
      <c r="H195">
        <v>2.9655172413793105</v>
      </c>
      <c r="I195">
        <v>1008.2745098039215</v>
      </c>
      <c r="J195">
        <v>3.3888888888888888</v>
      </c>
      <c r="K195">
        <v>1121.625</v>
      </c>
      <c r="L195">
        <v>3.5</v>
      </c>
      <c r="M195">
        <v>1316.7058823529412</v>
      </c>
      <c r="N195">
        <v>3.35</v>
      </c>
      <c r="O195">
        <v>1373.1333333333334</v>
      </c>
      <c r="P195">
        <v>3.4137931034482758</v>
      </c>
      <c r="Q195">
        <v>1269.3125</v>
      </c>
      <c r="R195">
        <v>3.1896551724137931</v>
      </c>
      <c r="S195">
        <v>1134.8383838383838</v>
      </c>
      <c r="T195">
        <v>1.3888888888888888</v>
      </c>
      <c r="U195">
        <v>374.375</v>
      </c>
      <c r="V195">
        <v>1.6</v>
      </c>
      <c r="W195">
        <v>464.88888888888891</v>
      </c>
      <c r="X195">
        <v>1.6</v>
      </c>
      <c r="Y195">
        <v>491.22222222222223</v>
      </c>
      <c r="Z195">
        <v>1.5344827586206897</v>
      </c>
      <c r="AA195">
        <v>446.15384615384613</v>
      </c>
      <c r="AB195">
        <v>1.5344827586206897</v>
      </c>
      <c r="AC195">
        <v>446.15384615384613</v>
      </c>
      <c r="AD195">
        <v>2.6379310344827585</v>
      </c>
      <c r="AE195">
        <v>897.67549668874176</v>
      </c>
      <c r="AF195">
        <v>2</v>
      </c>
      <c r="AG195">
        <v>983</v>
      </c>
      <c r="AL195">
        <v>2</v>
      </c>
      <c r="AM195">
        <v>983</v>
      </c>
      <c r="AN195">
        <v>1</v>
      </c>
      <c r="AO195">
        <v>584</v>
      </c>
      <c r="AT195">
        <v>1</v>
      </c>
      <c r="AU195">
        <v>584</v>
      </c>
      <c r="AV195">
        <v>1.5</v>
      </c>
      <c r="AW195">
        <v>783.5</v>
      </c>
      <c r="AX195">
        <v>2.5</v>
      </c>
      <c r="AY195">
        <v>450</v>
      </c>
      <c r="BD195">
        <v>2.5</v>
      </c>
      <c r="BE195">
        <v>450</v>
      </c>
      <c r="BF195">
        <v>2.5</v>
      </c>
      <c r="BG195">
        <v>450</v>
      </c>
      <c r="BH195">
        <v>1.8333333333333333</v>
      </c>
      <c r="BI195">
        <v>616.75</v>
      </c>
      <c r="BJ195">
        <v>2.6111111111111112</v>
      </c>
      <c r="BK195">
        <v>890.42580645161286</v>
      </c>
      <c r="BN195" t="s">
        <v>193</v>
      </c>
      <c r="BO195">
        <v>298.8125</v>
      </c>
      <c r="BP195">
        <v>310.29411764705884</v>
      </c>
      <c r="BQ195">
        <v>365.6</v>
      </c>
      <c r="BR195">
        <v>323.75</v>
      </c>
      <c r="BS195">
        <v>250.25</v>
      </c>
      <c r="BT195">
        <v>294.38888888888891</v>
      </c>
      <c r="BU195">
        <v>302.52941176470586</v>
      </c>
      <c r="BV195">
        <v>283.25490196078431</v>
      </c>
    </row>
    <row r="196" spans="1:74" x14ac:dyDescent="0.3">
      <c r="A196" s="2" t="s">
        <v>194</v>
      </c>
      <c r="B196">
        <v>0.63888888888888884</v>
      </c>
      <c r="C196">
        <v>242.15384615384616</v>
      </c>
      <c r="D196">
        <v>0.55000000000000004</v>
      </c>
      <c r="E196">
        <v>174</v>
      </c>
      <c r="F196">
        <v>0.7</v>
      </c>
      <c r="G196">
        <v>208.28571428571428</v>
      </c>
      <c r="H196">
        <v>0.62931034482758619</v>
      </c>
      <c r="I196">
        <v>207.3170731707317</v>
      </c>
      <c r="J196">
        <v>0.52777777777777779</v>
      </c>
      <c r="K196">
        <v>131.85714285714286</v>
      </c>
      <c r="L196">
        <v>0.47499999999999998</v>
      </c>
      <c r="M196">
        <v>115.25</v>
      </c>
      <c r="N196">
        <v>0.55000000000000004</v>
      </c>
      <c r="O196">
        <v>156.5625</v>
      </c>
      <c r="P196">
        <v>0.51724137931034486</v>
      </c>
      <c r="Q196">
        <v>134.67391304347825</v>
      </c>
      <c r="R196">
        <v>0.57327586206896552</v>
      </c>
      <c r="S196">
        <v>168.90804597701148</v>
      </c>
      <c r="T196">
        <v>0.3611111111111111</v>
      </c>
      <c r="U196">
        <v>166.18181818181819</v>
      </c>
      <c r="V196">
        <v>0.32500000000000001</v>
      </c>
      <c r="W196">
        <v>126.91666666666667</v>
      </c>
      <c r="X196">
        <v>0.42499999999999999</v>
      </c>
      <c r="Y196">
        <v>183.25</v>
      </c>
      <c r="Z196">
        <v>0.37068965517241381</v>
      </c>
      <c r="AA196">
        <v>158.57142857142858</v>
      </c>
      <c r="AB196">
        <v>0.37068965517241381</v>
      </c>
      <c r="AC196">
        <v>158.57142857142858</v>
      </c>
      <c r="AD196">
        <v>0.50574712643678166</v>
      </c>
      <c r="AE196">
        <v>165.94262295081967</v>
      </c>
      <c r="AF196">
        <v>0</v>
      </c>
      <c r="AL196">
        <v>0</v>
      </c>
      <c r="AN196">
        <v>0</v>
      </c>
      <c r="AT196">
        <v>0</v>
      </c>
      <c r="AV196">
        <v>0</v>
      </c>
      <c r="AX196">
        <v>0</v>
      </c>
      <c r="BD196">
        <v>0</v>
      </c>
      <c r="BF196">
        <v>0</v>
      </c>
      <c r="BH196">
        <v>0</v>
      </c>
      <c r="BJ196">
        <v>0.48888888888888887</v>
      </c>
      <c r="BK196">
        <v>165.94262295081967</v>
      </c>
      <c r="BN196" t="s">
        <v>194</v>
      </c>
      <c r="BO196">
        <v>97.714285714285708</v>
      </c>
      <c r="BP196">
        <v>97.125</v>
      </c>
      <c r="BQ196">
        <v>108.125</v>
      </c>
      <c r="BR196">
        <v>101.1304347826087</v>
      </c>
      <c r="BS196">
        <v>131.38461538461539</v>
      </c>
      <c r="BT196">
        <v>114.71428571428571</v>
      </c>
      <c r="BU196">
        <v>115.85714285714286</v>
      </c>
      <c r="BV196">
        <v>120.39024390243902</v>
      </c>
    </row>
    <row r="197" spans="1:74" x14ac:dyDescent="0.3">
      <c r="A197" s="2" t="s">
        <v>195</v>
      </c>
      <c r="B197">
        <v>3.3</v>
      </c>
      <c r="C197">
        <v>1133.5999999999999</v>
      </c>
      <c r="D197">
        <v>3.3684210526315788</v>
      </c>
      <c r="E197">
        <v>1166.7333333333333</v>
      </c>
      <c r="F197">
        <v>3.736842105263158</v>
      </c>
      <c r="G197">
        <v>1234.9333333333334</v>
      </c>
      <c r="H197">
        <v>3.4655172413793105</v>
      </c>
      <c r="I197">
        <v>1178.4222222222222</v>
      </c>
      <c r="J197">
        <v>4.2</v>
      </c>
      <c r="K197">
        <v>1273.9444444444443</v>
      </c>
      <c r="L197">
        <v>3.8421052631578947</v>
      </c>
      <c r="M197">
        <v>1213.0588235294117</v>
      </c>
      <c r="N197">
        <v>4</v>
      </c>
      <c r="O197">
        <v>1211.8235294117646</v>
      </c>
      <c r="P197">
        <v>4.0172413793103452</v>
      </c>
      <c r="Q197">
        <v>1233.7307692307693</v>
      </c>
      <c r="R197">
        <v>3.7413793103448274</v>
      </c>
      <c r="S197">
        <v>1208.0721649484535</v>
      </c>
      <c r="T197">
        <v>2.75</v>
      </c>
      <c r="U197">
        <v>779.45</v>
      </c>
      <c r="V197">
        <v>2.4210526315789473</v>
      </c>
      <c r="W197">
        <v>785.47368421052636</v>
      </c>
      <c r="X197">
        <v>3.4210526315789473</v>
      </c>
      <c r="Y197">
        <v>934.73684210526312</v>
      </c>
      <c r="Z197">
        <v>2.8620689655172415</v>
      </c>
      <c r="AA197">
        <v>832.29310344827582</v>
      </c>
      <c r="AB197">
        <v>2.8620689655172415</v>
      </c>
      <c r="AC197">
        <v>832.29310344827582</v>
      </c>
      <c r="AD197">
        <v>3.4482758620689653</v>
      </c>
      <c r="AE197">
        <v>1067.4580645161291</v>
      </c>
      <c r="AH197">
        <v>5</v>
      </c>
      <c r="AI197">
        <v>1215</v>
      </c>
      <c r="AJ197">
        <v>7</v>
      </c>
      <c r="AK197">
        <v>1977</v>
      </c>
      <c r="AL197">
        <v>6</v>
      </c>
      <c r="AM197">
        <v>1596</v>
      </c>
      <c r="AP197">
        <v>4</v>
      </c>
      <c r="AQ197">
        <v>822</v>
      </c>
      <c r="AR197">
        <v>0</v>
      </c>
      <c r="AT197">
        <v>2</v>
      </c>
      <c r="AU197">
        <v>822</v>
      </c>
      <c r="AV197">
        <v>4</v>
      </c>
      <c r="AW197">
        <v>1338</v>
      </c>
      <c r="AZ197">
        <v>4</v>
      </c>
      <c r="BA197">
        <v>1312</v>
      </c>
      <c r="BB197">
        <v>6</v>
      </c>
      <c r="BC197">
        <v>1287</v>
      </c>
      <c r="BD197">
        <v>5</v>
      </c>
      <c r="BE197">
        <v>1299.5</v>
      </c>
      <c r="BF197">
        <v>5</v>
      </c>
      <c r="BG197">
        <v>1299.5</v>
      </c>
      <c r="BH197">
        <v>4.333333333333333</v>
      </c>
      <c r="BI197">
        <v>1322.6</v>
      </c>
      <c r="BJ197">
        <v>3.4777777777777779</v>
      </c>
      <c r="BK197">
        <v>1075.4312500000001</v>
      </c>
      <c r="BN197" t="s">
        <v>195</v>
      </c>
      <c r="BO197">
        <v>254.33333333333334</v>
      </c>
      <c r="BP197">
        <v>300.1764705882353</v>
      </c>
      <c r="BQ197">
        <v>282.64705882352939</v>
      </c>
      <c r="BR197">
        <v>278.57692307692309</v>
      </c>
      <c r="BS197">
        <v>203.86666666666667</v>
      </c>
      <c r="BT197">
        <v>316.93333333333334</v>
      </c>
      <c r="BU197">
        <v>277.93333333333334</v>
      </c>
      <c r="BV197">
        <v>266.24444444444447</v>
      </c>
    </row>
    <row r="198" spans="1:74" x14ac:dyDescent="0.3">
      <c r="A198" s="2" t="s">
        <v>196</v>
      </c>
      <c r="B198">
        <v>3.45</v>
      </c>
      <c r="C198">
        <v>871.83333333333337</v>
      </c>
      <c r="D198">
        <v>4.8</v>
      </c>
      <c r="E198">
        <v>1181.6842105263158</v>
      </c>
      <c r="F198">
        <v>4.4000000000000004</v>
      </c>
      <c r="G198">
        <v>1151.6470588235295</v>
      </c>
      <c r="H198">
        <v>4.2166666666666668</v>
      </c>
      <c r="I198">
        <v>1068.9444444444443</v>
      </c>
      <c r="J198">
        <v>4.0999999999999996</v>
      </c>
      <c r="K198">
        <v>1053</v>
      </c>
      <c r="L198">
        <v>3.9</v>
      </c>
      <c r="M198">
        <v>908.55555555555554</v>
      </c>
      <c r="N198">
        <v>3.45</v>
      </c>
      <c r="O198">
        <v>971.64705882352939</v>
      </c>
      <c r="P198">
        <v>3.8166666666666669</v>
      </c>
      <c r="Q198">
        <v>976.40384615384619</v>
      </c>
      <c r="R198">
        <v>4.0166666666666666</v>
      </c>
      <c r="S198">
        <v>1023.5471698113207</v>
      </c>
      <c r="T198">
        <v>2.1</v>
      </c>
      <c r="U198">
        <v>516.68421052631584</v>
      </c>
      <c r="V198">
        <v>1.9</v>
      </c>
      <c r="W198">
        <v>470.77777777777777</v>
      </c>
      <c r="X198">
        <v>2.1</v>
      </c>
      <c r="Y198">
        <v>496.55</v>
      </c>
      <c r="Z198">
        <v>2.0333333333333332</v>
      </c>
      <c r="AA198">
        <v>495.12280701754383</v>
      </c>
      <c r="AB198">
        <v>2.0333333333333332</v>
      </c>
      <c r="AC198">
        <v>495.12280701754383</v>
      </c>
      <c r="AD198">
        <v>3.3555555555555556</v>
      </c>
      <c r="AE198">
        <v>838.76073619631904</v>
      </c>
      <c r="BJ198">
        <v>3.3555555555555556</v>
      </c>
      <c r="BK198">
        <v>838.76073619631904</v>
      </c>
      <c r="BN198" t="s">
        <v>196</v>
      </c>
      <c r="BO198">
        <v>235.76470588235293</v>
      </c>
      <c r="BP198">
        <v>266</v>
      </c>
      <c r="BQ198">
        <v>255.88235294117646</v>
      </c>
      <c r="BR198">
        <v>252.80769230769232</v>
      </c>
      <c r="BS198">
        <v>212.5</v>
      </c>
      <c r="BT198">
        <v>265.21052631578948</v>
      </c>
      <c r="BU198">
        <v>214.70588235294119</v>
      </c>
      <c r="BV198">
        <v>231.74074074074073</v>
      </c>
    </row>
    <row r="199" spans="1:74" x14ac:dyDescent="0.3">
      <c r="A199" s="2" t="s">
        <v>197</v>
      </c>
      <c r="B199">
        <v>3.45</v>
      </c>
      <c r="C199">
        <v>1084.7333333333333</v>
      </c>
      <c r="D199">
        <v>3.05</v>
      </c>
      <c r="E199">
        <v>1068.2857142857142</v>
      </c>
      <c r="F199">
        <v>3.1578947368421053</v>
      </c>
      <c r="G199">
        <v>1156.2727272727273</v>
      </c>
      <c r="H199">
        <v>3.2203389830508473</v>
      </c>
      <c r="I199">
        <v>1098.6500000000001</v>
      </c>
      <c r="J199">
        <v>3.8</v>
      </c>
      <c r="K199">
        <v>1001.8888888888889</v>
      </c>
      <c r="L199">
        <v>4.8499999999999996</v>
      </c>
      <c r="M199">
        <v>1311.4117647058824</v>
      </c>
      <c r="N199">
        <v>4.7368421052631575</v>
      </c>
      <c r="O199">
        <v>1433.1875</v>
      </c>
      <c r="P199">
        <v>4.4576271186440675</v>
      </c>
      <c r="Q199">
        <v>1240.3725490196077</v>
      </c>
      <c r="R199">
        <v>3.8389830508474576</v>
      </c>
      <c r="S199">
        <v>1178.0769230769231</v>
      </c>
      <c r="T199">
        <v>1.9</v>
      </c>
      <c r="U199">
        <v>465.05263157894734</v>
      </c>
      <c r="V199">
        <v>1.95</v>
      </c>
      <c r="W199">
        <v>536.26315789473688</v>
      </c>
      <c r="X199">
        <v>2.0526315789473686</v>
      </c>
      <c r="Y199">
        <v>474.4736842105263</v>
      </c>
      <c r="Z199">
        <v>1.9661016949152543</v>
      </c>
      <c r="AA199">
        <v>491.92982456140351</v>
      </c>
      <c r="AB199">
        <v>1.9661016949152543</v>
      </c>
      <c r="AC199">
        <v>491.92982456140351</v>
      </c>
      <c r="AD199">
        <v>3.2146892655367232</v>
      </c>
      <c r="AE199">
        <v>913.81756756756761</v>
      </c>
      <c r="AJ199">
        <v>5</v>
      </c>
      <c r="AK199">
        <v>1288</v>
      </c>
      <c r="AL199">
        <v>5</v>
      </c>
      <c r="AM199">
        <v>1288</v>
      </c>
      <c r="AR199">
        <v>3</v>
      </c>
      <c r="AS199">
        <v>591</v>
      </c>
      <c r="AT199">
        <v>3</v>
      </c>
      <c r="AU199">
        <v>591</v>
      </c>
      <c r="AV199">
        <v>4</v>
      </c>
      <c r="AW199">
        <v>939.5</v>
      </c>
      <c r="BB199">
        <v>1</v>
      </c>
      <c r="BC199">
        <v>148</v>
      </c>
      <c r="BD199">
        <v>1</v>
      </c>
      <c r="BE199">
        <v>148</v>
      </c>
      <c r="BF199">
        <v>1</v>
      </c>
      <c r="BG199">
        <v>148</v>
      </c>
      <c r="BH199">
        <v>3</v>
      </c>
      <c r="BI199">
        <v>675.66666666666663</v>
      </c>
      <c r="BJ199">
        <v>3.2111111111111112</v>
      </c>
      <c r="BK199">
        <v>909.08609271523176</v>
      </c>
      <c r="BN199" t="s">
        <v>197</v>
      </c>
      <c r="BO199">
        <v>227.94444444444446</v>
      </c>
      <c r="BP199">
        <v>268.11764705882354</v>
      </c>
      <c r="BQ199">
        <v>290</v>
      </c>
      <c r="BR199">
        <v>260.80392156862746</v>
      </c>
      <c r="BS199">
        <v>255.73333333333332</v>
      </c>
      <c r="BT199">
        <v>195.92857142857142</v>
      </c>
      <c r="BU199">
        <v>184.27272727272728</v>
      </c>
      <c r="BV199">
        <v>215.15</v>
      </c>
    </row>
    <row r="200" spans="1:74" x14ac:dyDescent="0.3">
      <c r="A200" s="2" t="s">
        <v>237</v>
      </c>
      <c r="B200">
        <v>2.1578947368421053</v>
      </c>
      <c r="C200">
        <v>881.5</v>
      </c>
      <c r="D200">
        <v>1.95</v>
      </c>
      <c r="E200">
        <v>707.08333333333337</v>
      </c>
      <c r="F200">
        <v>1.8888888888888888</v>
      </c>
      <c r="G200">
        <v>610.08333333333337</v>
      </c>
      <c r="H200">
        <v>2</v>
      </c>
      <c r="I200">
        <v>732.88888888888891</v>
      </c>
      <c r="J200">
        <v>1.5789473684210527</v>
      </c>
      <c r="K200">
        <v>695.27272727272725</v>
      </c>
      <c r="L200">
        <v>1.2</v>
      </c>
      <c r="M200">
        <v>557.5</v>
      </c>
      <c r="N200">
        <v>1.3333333333333333</v>
      </c>
      <c r="O200">
        <v>598.875</v>
      </c>
      <c r="P200">
        <v>1.368421052631579</v>
      </c>
      <c r="Q200">
        <v>621.17241379310349</v>
      </c>
      <c r="R200">
        <v>1.6842105263157894</v>
      </c>
      <c r="S200">
        <v>683.04615384615386</v>
      </c>
      <c r="T200">
        <v>0.47368421052631576</v>
      </c>
      <c r="U200">
        <v>212.71428571428572</v>
      </c>
      <c r="V200">
        <v>0.3</v>
      </c>
      <c r="W200">
        <v>160</v>
      </c>
      <c r="X200">
        <v>0.66666666666666663</v>
      </c>
      <c r="Y200">
        <v>371.83333333333331</v>
      </c>
      <c r="Z200">
        <v>0.47368421052631576</v>
      </c>
      <c r="AA200">
        <v>251.11111111111111</v>
      </c>
      <c r="AB200">
        <v>0.47368421052631576</v>
      </c>
      <c r="AC200">
        <v>251.11111111111111</v>
      </c>
      <c r="AD200">
        <v>1.2807017543859649</v>
      </c>
      <c r="AE200">
        <v>589.37349397590367</v>
      </c>
      <c r="AF200">
        <v>1</v>
      </c>
      <c r="AG200">
        <v>310</v>
      </c>
      <c r="AJ200">
        <v>4</v>
      </c>
      <c r="AK200">
        <v>1141</v>
      </c>
      <c r="AL200">
        <v>3</v>
      </c>
      <c r="AM200">
        <v>864</v>
      </c>
      <c r="AN200">
        <v>3</v>
      </c>
      <c r="AO200">
        <v>925</v>
      </c>
      <c r="AR200">
        <v>1</v>
      </c>
      <c r="AS200">
        <v>329</v>
      </c>
      <c r="AT200">
        <v>1.6666666666666667</v>
      </c>
      <c r="AU200">
        <v>527.66666666666663</v>
      </c>
      <c r="AV200">
        <v>2.3333333333333335</v>
      </c>
      <c r="AW200">
        <v>695.83333333333337</v>
      </c>
      <c r="AX200">
        <v>3</v>
      </c>
      <c r="AY200">
        <v>423</v>
      </c>
      <c r="BB200">
        <v>2</v>
      </c>
      <c r="BC200">
        <v>982</v>
      </c>
      <c r="BD200">
        <v>2.3333333333333335</v>
      </c>
      <c r="BE200">
        <v>702.5</v>
      </c>
      <c r="BF200">
        <v>2.3333333333333335</v>
      </c>
      <c r="BG200">
        <v>702.5</v>
      </c>
      <c r="BH200">
        <v>2.3333333333333335</v>
      </c>
      <c r="BI200">
        <v>697.5</v>
      </c>
      <c r="BJ200">
        <v>1.3333333333333333</v>
      </c>
      <c r="BK200">
        <v>598.87912087912093</v>
      </c>
      <c r="BN200" t="s">
        <v>237</v>
      </c>
      <c r="BO200">
        <v>250.27272727272728</v>
      </c>
      <c r="BP200">
        <v>216.1</v>
      </c>
      <c r="BQ200">
        <v>152.5</v>
      </c>
      <c r="BR200">
        <v>211.51724137931035</v>
      </c>
      <c r="BS200">
        <v>229.41666666666666</v>
      </c>
      <c r="BT200">
        <v>236.16666666666666</v>
      </c>
      <c r="BU200">
        <v>206.5</v>
      </c>
      <c r="BV200">
        <v>224.02777777777777</v>
      </c>
    </row>
    <row r="201" spans="1:74" x14ac:dyDescent="0.3">
      <c r="A201" s="2" t="s">
        <v>198</v>
      </c>
      <c r="B201">
        <v>2.6</v>
      </c>
      <c r="C201">
        <v>940.41176470588232</v>
      </c>
      <c r="D201">
        <v>2.65</v>
      </c>
      <c r="E201">
        <v>908.05882352941171</v>
      </c>
      <c r="F201">
        <v>2.7</v>
      </c>
      <c r="G201">
        <v>1147.1333333333334</v>
      </c>
      <c r="H201">
        <v>2.65</v>
      </c>
      <c r="I201">
        <v>992.46938775510205</v>
      </c>
      <c r="J201">
        <v>2.5</v>
      </c>
      <c r="K201">
        <v>990.5625</v>
      </c>
      <c r="L201">
        <v>2.95</v>
      </c>
      <c r="M201">
        <v>1046.2941176470588</v>
      </c>
      <c r="N201">
        <v>2.2999999999999998</v>
      </c>
      <c r="O201">
        <v>841.47058823529414</v>
      </c>
      <c r="P201">
        <v>2.5833333333333335</v>
      </c>
      <c r="Q201">
        <v>958.82</v>
      </c>
      <c r="R201">
        <v>2.6166666666666667</v>
      </c>
      <c r="S201">
        <v>975.47474747474746</v>
      </c>
      <c r="T201">
        <v>1.75</v>
      </c>
      <c r="U201">
        <v>625.58823529411768</v>
      </c>
      <c r="V201">
        <v>1.7</v>
      </c>
      <c r="W201">
        <v>622.125</v>
      </c>
      <c r="X201">
        <v>1.7</v>
      </c>
      <c r="Y201">
        <v>620.11111111111109</v>
      </c>
      <c r="Z201">
        <v>1.7166666666666666</v>
      </c>
      <c r="AA201">
        <v>622.56862745098044</v>
      </c>
      <c r="AB201">
        <v>1.7166666666666666</v>
      </c>
      <c r="AC201">
        <v>622.56862745098044</v>
      </c>
      <c r="AD201">
        <v>2.3166666666666669</v>
      </c>
      <c r="AE201">
        <v>855.48666666666668</v>
      </c>
      <c r="BJ201">
        <v>2.3166666666666669</v>
      </c>
      <c r="BK201">
        <v>855.48666666666668</v>
      </c>
      <c r="BN201" t="s">
        <v>198</v>
      </c>
      <c r="BO201">
        <v>344.0625</v>
      </c>
      <c r="BP201">
        <v>340.94117647058823</v>
      </c>
      <c r="BQ201">
        <v>311.1764705882353</v>
      </c>
      <c r="BR201">
        <v>331.82</v>
      </c>
      <c r="BS201">
        <v>304.41176470588238</v>
      </c>
      <c r="BT201">
        <v>271.41176470588238</v>
      </c>
      <c r="BU201">
        <v>340.26666666666665</v>
      </c>
      <c r="BV201">
        <v>303.9387755102041</v>
      </c>
    </row>
    <row r="202" spans="1:74" x14ac:dyDescent="0.3">
      <c r="A202" s="2" t="s">
        <v>199</v>
      </c>
      <c r="B202">
        <v>3.8421052631578947</v>
      </c>
      <c r="C202">
        <v>1151.6315789473683</v>
      </c>
      <c r="D202">
        <v>2.7</v>
      </c>
      <c r="E202">
        <v>1089.1428571428571</v>
      </c>
      <c r="F202">
        <v>4.3</v>
      </c>
      <c r="G202">
        <v>1540.125</v>
      </c>
      <c r="H202">
        <v>3.6101694915254239</v>
      </c>
      <c r="I202">
        <v>1260.6326530612246</v>
      </c>
      <c r="J202">
        <v>3.1578947368421053</v>
      </c>
      <c r="K202">
        <v>1202.5714285714287</v>
      </c>
      <c r="L202">
        <v>4.45</v>
      </c>
      <c r="M202">
        <v>1576.5294117647059</v>
      </c>
      <c r="N202">
        <v>3.2</v>
      </c>
      <c r="O202">
        <v>1460.3333333333333</v>
      </c>
      <c r="P202">
        <v>3.6101694915254239</v>
      </c>
      <c r="Q202">
        <v>1422.3488372093022</v>
      </c>
      <c r="R202">
        <v>3.6101694915254239</v>
      </c>
      <c r="S202">
        <v>1336.2173913043478</v>
      </c>
      <c r="T202">
        <v>1.6842105263157894</v>
      </c>
      <c r="U202">
        <v>736.61538461538464</v>
      </c>
      <c r="V202">
        <v>1.3</v>
      </c>
      <c r="W202">
        <v>535.78571428571433</v>
      </c>
      <c r="X202">
        <v>1.85</v>
      </c>
      <c r="Y202">
        <v>651.5</v>
      </c>
      <c r="Z202">
        <v>1.6101694915254237</v>
      </c>
      <c r="AA202">
        <v>639.55813953488371</v>
      </c>
      <c r="AB202">
        <v>1.6101694915254237</v>
      </c>
      <c r="AC202">
        <v>639.55813953488371</v>
      </c>
      <c r="AD202">
        <v>2.9435028248587569</v>
      </c>
      <c r="AE202">
        <v>1114.3185185185184</v>
      </c>
      <c r="AF202">
        <v>2</v>
      </c>
      <c r="AG202">
        <v>740</v>
      </c>
      <c r="AL202">
        <v>2</v>
      </c>
      <c r="AM202">
        <v>740</v>
      </c>
      <c r="AN202">
        <v>5</v>
      </c>
      <c r="AO202">
        <v>1636</v>
      </c>
      <c r="AT202">
        <v>5</v>
      </c>
      <c r="AU202">
        <v>1636</v>
      </c>
      <c r="AV202">
        <v>3.5</v>
      </c>
      <c r="AW202">
        <v>1188</v>
      </c>
      <c r="AX202">
        <v>6</v>
      </c>
      <c r="AY202">
        <v>1516</v>
      </c>
      <c r="BD202">
        <v>6</v>
      </c>
      <c r="BE202">
        <v>1516</v>
      </c>
      <c r="BF202">
        <v>6</v>
      </c>
      <c r="BG202">
        <v>1516</v>
      </c>
      <c r="BH202">
        <v>4.333333333333333</v>
      </c>
      <c r="BI202">
        <v>1297.3333333333333</v>
      </c>
      <c r="BJ202">
        <v>2.9666666666666668</v>
      </c>
      <c r="BK202">
        <v>1118.2971014492753</v>
      </c>
      <c r="BN202" t="s">
        <v>199</v>
      </c>
      <c r="BO202">
        <v>295.21428571428572</v>
      </c>
      <c r="BP202">
        <v>326.8235294117647</v>
      </c>
      <c r="BQ202">
        <v>322.33333333333331</v>
      </c>
      <c r="BR202">
        <v>315.27906976744185</v>
      </c>
      <c r="BS202">
        <v>285.73684210526318</v>
      </c>
      <c r="BT202">
        <v>256.21428571428572</v>
      </c>
      <c r="BU202">
        <v>322.75</v>
      </c>
      <c r="BV202">
        <v>289.38775510204084</v>
      </c>
    </row>
    <row r="203" spans="1:74" x14ac:dyDescent="0.3">
      <c r="A203" s="2" t="s">
        <v>200</v>
      </c>
      <c r="B203">
        <v>2.2000000000000002</v>
      </c>
      <c r="C203">
        <v>1318.3</v>
      </c>
      <c r="D203">
        <v>1.45</v>
      </c>
      <c r="E203">
        <v>1066.25</v>
      </c>
      <c r="F203">
        <v>2.4210526315789473</v>
      </c>
      <c r="G203">
        <v>1413.3636363636363</v>
      </c>
      <c r="H203">
        <v>2.0169491525423728</v>
      </c>
      <c r="I203">
        <v>1284.8275862068965</v>
      </c>
      <c r="J203">
        <v>1.5</v>
      </c>
      <c r="K203">
        <v>1060.3333333333333</v>
      </c>
      <c r="L203">
        <v>2.65</v>
      </c>
      <c r="M203">
        <v>1441</v>
      </c>
      <c r="N203">
        <v>1.1578947368421053</v>
      </c>
      <c r="O203">
        <v>911.25</v>
      </c>
      <c r="P203">
        <v>1.7796610169491525</v>
      </c>
      <c r="Q203">
        <v>1167.2857142857142</v>
      </c>
      <c r="R203">
        <v>1.8983050847457628</v>
      </c>
      <c r="S203">
        <v>1227.0877192982457</v>
      </c>
      <c r="T203">
        <v>0.8</v>
      </c>
      <c r="U203">
        <v>969.2</v>
      </c>
      <c r="V203">
        <v>0.95</v>
      </c>
      <c r="W203">
        <v>611.5</v>
      </c>
      <c r="X203">
        <v>0.94736842105263153</v>
      </c>
      <c r="Y203">
        <v>914.83333333333337</v>
      </c>
      <c r="Z203">
        <v>0.89830508474576276</v>
      </c>
      <c r="AA203">
        <v>801.42105263157896</v>
      </c>
      <c r="AB203">
        <v>0.89830508474576276</v>
      </c>
      <c r="AC203">
        <v>801.42105263157896</v>
      </c>
      <c r="AD203">
        <v>1.5649717514124293</v>
      </c>
      <c r="AE203">
        <v>1120.671052631579</v>
      </c>
      <c r="AJ203">
        <v>0</v>
      </c>
      <c r="AL203">
        <v>0</v>
      </c>
      <c r="AR203">
        <v>9</v>
      </c>
      <c r="AS203">
        <v>2274</v>
      </c>
      <c r="AT203">
        <v>9</v>
      </c>
      <c r="AU203">
        <v>2274</v>
      </c>
      <c r="AV203">
        <v>4.5</v>
      </c>
      <c r="AW203">
        <v>2274</v>
      </c>
      <c r="BB203">
        <v>0</v>
      </c>
      <c r="BD203">
        <v>0</v>
      </c>
      <c r="BF203">
        <v>0</v>
      </c>
      <c r="BH203">
        <v>3</v>
      </c>
      <c r="BI203">
        <v>2274</v>
      </c>
      <c r="BJ203">
        <v>1.5888888888888888</v>
      </c>
      <c r="BK203">
        <v>1135.6493506493507</v>
      </c>
      <c r="BN203" t="s">
        <v>200</v>
      </c>
      <c r="BO203">
        <v>317</v>
      </c>
      <c r="BP203">
        <v>328.90909090909093</v>
      </c>
      <c r="BQ203">
        <v>367.625</v>
      </c>
      <c r="BR203">
        <v>336.14285714285717</v>
      </c>
      <c r="BS203">
        <v>318.3</v>
      </c>
      <c r="BT203">
        <v>313.875</v>
      </c>
      <c r="BU203">
        <v>360.63636363636363</v>
      </c>
      <c r="BV203">
        <v>333.13793103448273</v>
      </c>
    </row>
    <row r="204" spans="1:74" x14ac:dyDescent="0.3">
      <c r="A204" s="2" t="s">
        <v>201</v>
      </c>
      <c r="B204">
        <v>3.3</v>
      </c>
      <c r="C204">
        <v>981.88235294117646</v>
      </c>
      <c r="D204">
        <v>3.65</v>
      </c>
      <c r="E204">
        <v>952.22222222222217</v>
      </c>
      <c r="F204">
        <v>4.1500000000000004</v>
      </c>
      <c r="G204">
        <v>1096.9444444444443</v>
      </c>
      <c r="H204">
        <v>3.7</v>
      </c>
      <c r="I204">
        <v>1010.8867924528302</v>
      </c>
      <c r="J204">
        <v>3.9</v>
      </c>
      <c r="K204">
        <v>1144.625</v>
      </c>
      <c r="L204">
        <v>3.25</v>
      </c>
      <c r="M204">
        <v>1118.9285714285713</v>
      </c>
      <c r="N204">
        <v>3.5</v>
      </c>
      <c r="O204">
        <v>975</v>
      </c>
      <c r="P204">
        <v>3.55</v>
      </c>
      <c r="Q204">
        <v>1073.5208333333333</v>
      </c>
      <c r="R204">
        <v>3.625</v>
      </c>
      <c r="S204">
        <v>1040.6534653465346</v>
      </c>
      <c r="T204">
        <v>1.45</v>
      </c>
      <c r="U204">
        <v>475.6875</v>
      </c>
      <c r="V204">
        <v>1.1499999999999999</v>
      </c>
      <c r="W204">
        <v>458.5</v>
      </c>
      <c r="X204">
        <v>1.75</v>
      </c>
      <c r="Y204">
        <v>495.38888888888891</v>
      </c>
      <c r="Z204">
        <v>1.45</v>
      </c>
      <c r="AA204">
        <v>478.0625</v>
      </c>
      <c r="AB204">
        <v>1.45</v>
      </c>
      <c r="AC204">
        <v>478.0625</v>
      </c>
      <c r="AD204">
        <v>2.9</v>
      </c>
      <c r="AE204">
        <v>859.41610738255031</v>
      </c>
      <c r="BJ204">
        <v>2.9</v>
      </c>
      <c r="BK204">
        <v>859.41610738255031</v>
      </c>
      <c r="BN204" t="s">
        <v>201</v>
      </c>
      <c r="BO204">
        <v>216.5625</v>
      </c>
      <c r="BP204">
        <v>232.92857142857142</v>
      </c>
      <c r="BQ204">
        <v>273.66666666666669</v>
      </c>
      <c r="BR204">
        <v>242.75</v>
      </c>
      <c r="BS204">
        <v>275.88235294117646</v>
      </c>
      <c r="BT204">
        <v>239.55555555555554</v>
      </c>
      <c r="BU204">
        <v>231.72222222222223</v>
      </c>
      <c r="BV204">
        <v>248.54716981132074</v>
      </c>
    </row>
    <row r="205" spans="1:74" x14ac:dyDescent="0.3">
      <c r="A205" s="2" t="s">
        <v>202</v>
      </c>
      <c r="B205">
        <v>4</v>
      </c>
      <c r="C205">
        <v>1343.2142857142858</v>
      </c>
      <c r="D205">
        <v>3.35</v>
      </c>
      <c r="E205">
        <v>1054.0625</v>
      </c>
      <c r="F205">
        <v>3.45</v>
      </c>
      <c r="G205">
        <v>980.6875</v>
      </c>
      <c r="H205">
        <v>3.593220338983051</v>
      </c>
      <c r="I205">
        <v>1116.5434782608695</v>
      </c>
      <c r="J205">
        <v>2.5789473684210527</v>
      </c>
      <c r="K205">
        <v>1071.25</v>
      </c>
      <c r="L205">
        <v>3.5</v>
      </c>
      <c r="M205">
        <v>1131.625</v>
      </c>
      <c r="N205">
        <v>3.55</v>
      </c>
      <c r="O205">
        <v>1120.3333333333333</v>
      </c>
      <c r="P205">
        <v>3.2203389830508473</v>
      </c>
      <c r="Q205">
        <v>1110.8372093023256</v>
      </c>
      <c r="R205">
        <v>3.406779661016949</v>
      </c>
      <c r="S205">
        <v>1113.7865168539327</v>
      </c>
      <c r="T205">
        <v>1.5263157894736843</v>
      </c>
      <c r="U205">
        <v>614.07692307692309</v>
      </c>
      <c r="V205">
        <v>1.5</v>
      </c>
      <c r="W205">
        <v>536.06666666666672</v>
      </c>
      <c r="X205">
        <v>2.15</v>
      </c>
      <c r="Y205">
        <v>685.375</v>
      </c>
      <c r="Z205">
        <v>1.728813559322034</v>
      </c>
      <c r="AA205">
        <v>613.40909090909088</v>
      </c>
      <c r="AB205">
        <v>1.728813559322034</v>
      </c>
      <c r="AC205">
        <v>613.40909090909088</v>
      </c>
      <c r="AD205">
        <v>2.847457627118644</v>
      </c>
      <c r="AE205">
        <v>948.24812030075191</v>
      </c>
      <c r="AF205">
        <v>6</v>
      </c>
      <c r="AG205">
        <v>2244</v>
      </c>
      <c r="AL205">
        <v>6</v>
      </c>
      <c r="AM205">
        <v>2244</v>
      </c>
      <c r="AN205">
        <v>0</v>
      </c>
      <c r="AT205">
        <v>0</v>
      </c>
      <c r="AV205">
        <v>3</v>
      </c>
      <c r="AW205">
        <v>2244</v>
      </c>
      <c r="AX205">
        <v>3</v>
      </c>
      <c r="AY205">
        <v>900</v>
      </c>
      <c r="BD205">
        <v>3</v>
      </c>
      <c r="BE205">
        <v>900</v>
      </c>
      <c r="BF205">
        <v>3</v>
      </c>
      <c r="BG205">
        <v>900</v>
      </c>
      <c r="BH205">
        <v>3</v>
      </c>
      <c r="BI205">
        <v>1572</v>
      </c>
      <c r="BJ205">
        <v>2.85</v>
      </c>
      <c r="BK205">
        <v>957.48888888888894</v>
      </c>
      <c r="BN205" t="s">
        <v>202</v>
      </c>
      <c r="BO205">
        <v>261.58333333333331</v>
      </c>
      <c r="BP205">
        <v>245.625</v>
      </c>
      <c r="BQ205">
        <v>188.4</v>
      </c>
      <c r="BR205">
        <v>230.11627906976744</v>
      </c>
      <c r="BS205">
        <v>232.92857142857142</v>
      </c>
      <c r="BT205">
        <v>196.8125</v>
      </c>
      <c r="BU205">
        <v>192.375</v>
      </c>
      <c r="BV205">
        <v>206.2608695652174</v>
      </c>
    </row>
    <row r="206" spans="1:74" x14ac:dyDescent="0.3">
      <c r="A206" s="2" t="s">
        <v>203</v>
      </c>
      <c r="B206">
        <v>3.7</v>
      </c>
      <c r="C206">
        <v>1145.1333333333334</v>
      </c>
      <c r="D206">
        <v>2.8888888888888888</v>
      </c>
      <c r="E206">
        <v>1052.6666666666667</v>
      </c>
      <c r="F206">
        <v>2.8235294117647061</v>
      </c>
      <c r="G206">
        <v>862.84615384615381</v>
      </c>
      <c r="H206">
        <v>3.1636363636363636</v>
      </c>
      <c r="I206">
        <v>1025.6500000000001</v>
      </c>
      <c r="J206">
        <v>3.35</v>
      </c>
      <c r="K206">
        <v>764.36842105263156</v>
      </c>
      <c r="L206">
        <v>3</v>
      </c>
      <c r="M206">
        <v>755</v>
      </c>
      <c r="N206">
        <v>4.3529411764705879</v>
      </c>
      <c r="O206">
        <v>1053.1333333333334</v>
      </c>
      <c r="P206">
        <v>3.5454545454545454</v>
      </c>
      <c r="Q206">
        <v>848</v>
      </c>
      <c r="R206">
        <v>3.3545454545454545</v>
      </c>
      <c r="S206">
        <v>926.95555555555552</v>
      </c>
      <c r="T206">
        <v>2.2000000000000002</v>
      </c>
      <c r="U206">
        <v>671.1875</v>
      </c>
      <c r="V206">
        <v>2.6111111111111112</v>
      </c>
      <c r="W206">
        <v>628.17647058823525</v>
      </c>
      <c r="X206">
        <v>1.7647058823529411</v>
      </c>
      <c r="Y206">
        <v>573.75</v>
      </c>
      <c r="Z206">
        <v>2.2000000000000002</v>
      </c>
      <c r="AA206">
        <v>628.95555555555552</v>
      </c>
      <c r="AB206">
        <v>2.2000000000000002</v>
      </c>
      <c r="AC206">
        <v>628.95555555555552</v>
      </c>
      <c r="AD206">
        <v>2.9696969696969697</v>
      </c>
      <c r="AE206">
        <v>827.62222222222226</v>
      </c>
      <c r="AH206">
        <v>3.5</v>
      </c>
      <c r="AI206">
        <v>721.5</v>
      </c>
      <c r="AJ206">
        <v>0.33333333333333331</v>
      </c>
      <c r="AK206">
        <v>129</v>
      </c>
      <c r="AL206">
        <v>1.6</v>
      </c>
      <c r="AM206">
        <v>524</v>
      </c>
      <c r="AP206">
        <v>5</v>
      </c>
      <c r="AQ206">
        <v>1016</v>
      </c>
      <c r="AR206">
        <v>3.6666666666666665</v>
      </c>
      <c r="AS206">
        <v>820</v>
      </c>
      <c r="AT206">
        <v>4.2</v>
      </c>
      <c r="AU206">
        <v>898.4</v>
      </c>
      <c r="AV206">
        <v>2.9</v>
      </c>
      <c r="AW206">
        <v>758</v>
      </c>
      <c r="AZ206">
        <v>3.5</v>
      </c>
      <c r="BA206">
        <v>629</v>
      </c>
      <c r="BB206">
        <v>4.333333333333333</v>
      </c>
      <c r="BC206">
        <v>1480.5</v>
      </c>
      <c r="BD206">
        <v>4</v>
      </c>
      <c r="BE206">
        <v>1054.75</v>
      </c>
      <c r="BF206">
        <v>4</v>
      </c>
      <c r="BG206">
        <v>1054.75</v>
      </c>
      <c r="BH206">
        <v>3.2666666666666666</v>
      </c>
      <c r="BI206">
        <v>856.91666666666663</v>
      </c>
      <c r="BJ206">
        <v>2.9944444444444445</v>
      </c>
      <c r="BK206">
        <v>830.01360544217687</v>
      </c>
      <c r="BN206" t="s">
        <v>203</v>
      </c>
      <c r="BO206">
        <v>196.36842105263159</v>
      </c>
      <c r="BP206">
        <v>186.3125</v>
      </c>
      <c r="BQ206">
        <v>208.4</v>
      </c>
      <c r="BR206">
        <v>196.76</v>
      </c>
      <c r="BS206">
        <v>216.06666666666666</v>
      </c>
      <c r="BT206">
        <v>196</v>
      </c>
      <c r="BU206">
        <v>240.38461538461539</v>
      </c>
      <c r="BV206">
        <v>217.95</v>
      </c>
    </row>
    <row r="207" spans="1:74" x14ac:dyDescent="0.3">
      <c r="A207" s="2" t="s">
        <v>204</v>
      </c>
      <c r="B207">
        <v>2.9</v>
      </c>
      <c r="C207">
        <v>948.73333333333335</v>
      </c>
      <c r="D207">
        <v>2.9</v>
      </c>
      <c r="E207">
        <v>1120</v>
      </c>
      <c r="F207">
        <v>3.05</v>
      </c>
      <c r="G207">
        <v>1208.0769230769231</v>
      </c>
      <c r="H207">
        <v>2.95</v>
      </c>
      <c r="I207">
        <v>1086.0952380952381</v>
      </c>
      <c r="J207">
        <v>4.5</v>
      </c>
      <c r="K207">
        <v>1305.2</v>
      </c>
      <c r="L207">
        <v>4.5</v>
      </c>
      <c r="M207">
        <v>1374.8333333333333</v>
      </c>
      <c r="N207">
        <v>4.4000000000000004</v>
      </c>
      <c r="O207">
        <v>1533.125</v>
      </c>
      <c r="P207">
        <v>4.4666666666666668</v>
      </c>
      <c r="Q207">
        <v>1395.9444444444443</v>
      </c>
      <c r="R207">
        <v>3.7083333333333335</v>
      </c>
      <c r="S207">
        <v>1260.3854166666667</v>
      </c>
      <c r="T207">
        <v>2.75</v>
      </c>
      <c r="U207">
        <v>711.38888888888891</v>
      </c>
      <c r="V207">
        <v>2.7</v>
      </c>
      <c r="W207">
        <v>664</v>
      </c>
      <c r="X207">
        <v>2.8</v>
      </c>
      <c r="Y207">
        <v>772.1</v>
      </c>
      <c r="Z207">
        <v>2.75</v>
      </c>
      <c r="AA207">
        <v>716.89473684210532</v>
      </c>
      <c r="AB207">
        <v>2.75</v>
      </c>
      <c r="AC207">
        <v>716.89473684210532</v>
      </c>
      <c r="AD207">
        <v>3.3888888888888888</v>
      </c>
      <c r="AE207">
        <v>1057.9084967320262</v>
      </c>
      <c r="BJ207">
        <v>3.3888888888888888</v>
      </c>
      <c r="BK207">
        <v>1057.9084967320262</v>
      </c>
      <c r="BN207" t="s">
        <v>204</v>
      </c>
      <c r="BO207">
        <v>259.35000000000002</v>
      </c>
      <c r="BP207">
        <v>266.11111111111109</v>
      </c>
      <c r="BQ207">
        <v>342.4375</v>
      </c>
      <c r="BR207">
        <v>286.22222222222223</v>
      </c>
      <c r="BS207">
        <v>220.86666666666667</v>
      </c>
      <c r="BT207">
        <v>272</v>
      </c>
      <c r="BU207">
        <v>236.61538461538461</v>
      </c>
      <c r="BV207">
        <v>242.78571428571428</v>
      </c>
    </row>
    <row r="208" spans="1:74" x14ac:dyDescent="0.3">
      <c r="A208" s="2" t="s">
        <v>205</v>
      </c>
      <c r="AF208">
        <v>3.125</v>
      </c>
      <c r="AG208">
        <v>1359.0384615384614</v>
      </c>
      <c r="AH208">
        <v>2.625</v>
      </c>
      <c r="AI208">
        <v>968.22580645161293</v>
      </c>
      <c r="AJ208">
        <v>2.8250000000000002</v>
      </c>
      <c r="AK208">
        <v>1111.5862068965516</v>
      </c>
      <c r="AL208">
        <v>2.8583333333333334</v>
      </c>
      <c r="AM208">
        <v>1134.7209302325582</v>
      </c>
      <c r="AN208">
        <v>3.7</v>
      </c>
      <c r="AO208">
        <v>1245.8285714285714</v>
      </c>
      <c r="AP208">
        <v>4.2249999999999996</v>
      </c>
      <c r="AQ208">
        <v>1374.0857142857142</v>
      </c>
      <c r="AR208">
        <v>3.5750000000000002</v>
      </c>
      <c r="AS208">
        <v>1340.3125</v>
      </c>
      <c r="AT208">
        <v>3.8333333333333335</v>
      </c>
      <c r="AU208">
        <v>1319.4803921568628</v>
      </c>
      <c r="AV208">
        <v>3.3458333333333332</v>
      </c>
      <c r="AW208">
        <v>1234.9627659574469</v>
      </c>
      <c r="AX208">
        <v>3.9249999999999998</v>
      </c>
      <c r="AY208">
        <v>1351.2903225806451</v>
      </c>
      <c r="AZ208">
        <v>4.2750000000000004</v>
      </c>
      <c r="BA208">
        <v>1392.7837837837837</v>
      </c>
      <c r="BB208">
        <v>3.875</v>
      </c>
      <c r="BC208">
        <v>1341.878787878788</v>
      </c>
      <c r="BD208">
        <v>4.0250000000000004</v>
      </c>
      <c r="BE208">
        <v>1363.4158415841584</v>
      </c>
      <c r="BF208">
        <v>4.0250000000000004</v>
      </c>
      <c r="BG208">
        <v>1363.4158415841584</v>
      </c>
      <c r="BH208">
        <v>3.5722222222222224</v>
      </c>
      <c r="BI208">
        <v>1279.8546712802768</v>
      </c>
      <c r="BJ208">
        <v>3.5722222222222224</v>
      </c>
      <c r="BK208">
        <v>1279.8546712802768</v>
      </c>
      <c r="BN208" t="s">
        <v>205</v>
      </c>
    </row>
    <row r="209" spans="1:74" x14ac:dyDescent="0.3">
      <c r="A209" s="2" t="s">
        <v>206</v>
      </c>
      <c r="B209">
        <v>3.3157894736842106</v>
      </c>
      <c r="C209">
        <v>655.68421052631584</v>
      </c>
      <c r="D209">
        <v>3.3888888888888888</v>
      </c>
      <c r="E209">
        <v>723.82352941176475</v>
      </c>
      <c r="F209">
        <v>2.95</v>
      </c>
      <c r="G209">
        <v>751.5625</v>
      </c>
      <c r="H209">
        <v>3.2105263157894739</v>
      </c>
      <c r="I209">
        <v>707.46153846153845</v>
      </c>
      <c r="J209">
        <v>1.8947368421052631</v>
      </c>
      <c r="K209">
        <v>430.875</v>
      </c>
      <c r="L209">
        <v>2.3888888888888888</v>
      </c>
      <c r="M209">
        <v>763.91666666666663</v>
      </c>
      <c r="N209">
        <v>2.4</v>
      </c>
      <c r="O209">
        <v>563.88235294117646</v>
      </c>
      <c r="P209">
        <v>2.2280701754385963</v>
      </c>
      <c r="Q209">
        <v>569.93333333333328</v>
      </c>
      <c r="R209">
        <v>2.7192982456140351</v>
      </c>
      <c r="S209">
        <v>643.65979381443299</v>
      </c>
      <c r="T209">
        <v>1.7894736842105263</v>
      </c>
      <c r="U209">
        <v>395</v>
      </c>
      <c r="V209">
        <v>1.8333333333333333</v>
      </c>
      <c r="W209">
        <v>388.66666666666669</v>
      </c>
      <c r="X209">
        <v>1.7</v>
      </c>
      <c r="Y209">
        <v>401.75</v>
      </c>
      <c r="Z209">
        <v>1.7719298245614035</v>
      </c>
      <c r="AA209">
        <v>395.27659574468083</v>
      </c>
      <c r="AB209">
        <v>1.7719298245614035</v>
      </c>
      <c r="AC209">
        <v>395.27659574468083</v>
      </c>
      <c r="AD209">
        <v>2.4035087719298245</v>
      </c>
      <c r="AE209">
        <v>562.59027777777783</v>
      </c>
      <c r="AF209">
        <v>2</v>
      </c>
      <c r="AG209">
        <v>429</v>
      </c>
      <c r="AH209">
        <v>4.5</v>
      </c>
      <c r="AI209">
        <v>944</v>
      </c>
      <c r="AL209">
        <v>3.6666666666666665</v>
      </c>
      <c r="AM209">
        <v>772.33333333333337</v>
      </c>
      <c r="AN209">
        <v>5</v>
      </c>
      <c r="AO209">
        <v>929</v>
      </c>
      <c r="AP209">
        <v>2</v>
      </c>
      <c r="AQ209">
        <v>463</v>
      </c>
      <c r="AT209">
        <v>3</v>
      </c>
      <c r="AU209">
        <v>618.33333333333337</v>
      </c>
      <c r="AV209">
        <v>3.3333333333333335</v>
      </c>
      <c r="AW209">
        <v>695.33333333333337</v>
      </c>
      <c r="AX209">
        <v>2</v>
      </c>
      <c r="AY209">
        <v>325</v>
      </c>
      <c r="AZ209">
        <v>3</v>
      </c>
      <c r="BA209">
        <v>693</v>
      </c>
      <c r="BD209">
        <v>2.6666666666666665</v>
      </c>
      <c r="BE209">
        <v>570.33333333333337</v>
      </c>
      <c r="BF209">
        <v>2.6666666666666665</v>
      </c>
      <c r="BG209">
        <v>570.33333333333337</v>
      </c>
      <c r="BH209">
        <v>3.1111111111111112</v>
      </c>
      <c r="BI209">
        <v>653.66666666666663</v>
      </c>
      <c r="BJ209">
        <v>2.4388888888888891</v>
      </c>
      <c r="BK209">
        <v>567.94771241830063</v>
      </c>
      <c r="BN209" t="s">
        <v>206</v>
      </c>
      <c r="BO209">
        <v>188.8125</v>
      </c>
      <c r="BP209">
        <v>227.5</v>
      </c>
      <c r="BQ209">
        <v>213.76470588235293</v>
      </c>
      <c r="BR209">
        <v>208.55555555555554</v>
      </c>
      <c r="BS209">
        <v>224.94736842105263</v>
      </c>
      <c r="BT209">
        <v>213.8235294117647</v>
      </c>
      <c r="BU209">
        <v>206.1875</v>
      </c>
      <c r="BV209">
        <v>215.53846153846155</v>
      </c>
    </row>
    <row r="210" spans="1:74" x14ac:dyDescent="0.3">
      <c r="A210" s="2" t="s">
        <v>207</v>
      </c>
      <c r="B210">
        <v>3.55</v>
      </c>
      <c r="C210">
        <v>1577.25</v>
      </c>
      <c r="D210">
        <v>3.85</v>
      </c>
      <c r="E210">
        <v>1471</v>
      </c>
      <c r="F210">
        <v>3.2</v>
      </c>
      <c r="G210">
        <v>1316.8</v>
      </c>
      <c r="H210">
        <v>3.5333333333333332</v>
      </c>
      <c r="I210">
        <v>1446.2857142857142</v>
      </c>
      <c r="J210">
        <v>4.1500000000000004</v>
      </c>
      <c r="K210">
        <v>1540.125</v>
      </c>
      <c r="L210">
        <v>3.6</v>
      </c>
      <c r="M210">
        <v>1430.8666666666666</v>
      </c>
      <c r="N210">
        <v>3.9</v>
      </c>
      <c r="O210">
        <v>1752.5</v>
      </c>
      <c r="P210">
        <v>3.8833333333333333</v>
      </c>
      <c r="Q210">
        <v>1569.7777777777778</v>
      </c>
      <c r="R210">
        <v>3.7083333333333335</v>
      </c>
      <c r="S210">
        <v>1510.16091954023</v>
      </c>
      <c r="T210">
        <v>1.8</v>
      </c>
      <c r="U210">
        <v>722.0625</v>
      </c>
      <c r="V210">
        <v>1.85</v>
      </c>
      <c r="W210">
        <v>646.76470588235293</v>
      </c>
      <c r="X210">
        <v>2.35</v>
      </c>
      <c r="Y210">
        <v>763.55555555555554</v>
      </c>
      <c r="Z210">
        <v>2</v>
      </c>
      <c r="AA210">
        <v>711.60784313725492</v>
      </c>
      <c r="AB210">
        <v>2</v>
      </c>
      <c r="AC210">
        <v>711.60784313725492</v>
      </c>
      <c r="AD210">
        <v>3.1388888888888888</v>
      </c>
      <c r="AE210">
        <v>1215.0434782608695</v>
      </c>
      <c r="BJ210">
        <v>3.1388888888888888</v>
      </c>
      <c r="BK210">
        <v>1215.0434782608695</v>
      </c>
      <c r="BN210" t="s">
        <v>207</v>
      </c>
      <c r="BO210">
        <v>319.0625</v>
      </c>
      <c r="BP210">
        <v>262.66666666666669</v>
      </c>
      <c r="BQ210">
        <v>335.28571428571428</v>
      </c>
      <c r="BR210">
        <v>305.31111111111113</v>
      </c>
      <c r="BS210">
        <v>272.58333333333331</v>
      </c>
      <c r="BT210">
        <v>307.60000000000002</v>
      </c>
      <c r="BU210">
        <v>319.06666666666666</v>
      </c>
      <c r="BV210">
        <v>301.6904761904762</v>
      </c>
    </row>
    <row r="211" spans="1:74" x14ac:dyDescent="0.3">
      <c r="A211" s="2" t="s">
        <v>208</v>
      </c>
      <c r="B211">
        <v>3.5</v>
      </c>
      <c r="C211">
        <v>1519.3333333333333</v>
      </c>
      <c r="D211">
        <v>3.2105263157894739</v>
      </c>
      <c r="E211">
        <v>1598.7272727272727</v>
      </c>
      <c r="F211">
        <v>3.3</v>
      </c>
      <c r="G211">
        <v>1458.3846153846155</v>
      </c>
      <c r="H211">
        <v>3.3389830508474576</v>
      </c>
      <c r="I211">
        <v>1521.5833333333333</v>
      </c>
      <c r="J211">
        <v>3.6</v>
      </c>
      <c r="K211">
        <v>1273.3571428571429</v>
      </c>
      <c r="L211">
        <v>3.6842105263157894</v>
      </c>
      <c r="M211">
        <v>1533.0769230769231</v>
      </c>
      <c r="N211">
        <v>3.3</v>
      </c>
      <c r="O211">
        <v>1291.2</v>
      </c>
      <c r="P211">
        <v>3.5254237288135593</v>
      </c>
      <c r="Q211">
        <v>1360.1190476190477</v>
      </c>
      <c r="R211">
        <v>3.4322033898305087</v>
      </c>
      <c r="S211">
        <v>1434.6410256410256</v>
      </c>
      <c r="T211">
        <v>1.75</v>
      </c>
      <c r="U211">
        <v>523</v>
      </c>
      <c r="V211">
        <v>1.736842105263158</v>
      </c>
      <c r="W211">
        <v>526.41176470588232</v>
      </c>
      <c r="X211">
        <v>1.75</v>
      </c>
      <c r="Y211">
        <v>501.88888888888891</v>
      </c>
      <c r="Z211">
        <v>1.7457627118644068</v>
      </c>
      <c r="AA211">
        <v>516.92452830188677</v>
      </c>
      <c r="AB211">
        <v>1.7457627118644068</v>
      </c>
      <c r="AC211">
        <v>516.92452830188677</v>
      </c>
      <c r="AD211">
        <v>2.8700564971751414</v>
      </c>
      <c r="AE211">
        <v>1063.3511450381679</v>
      </c>
      <c r="AH211">
        <v>5</v>
      </c>
      <c r="AI211">
        <v>1590</v>
      </c>
      <c r="AL211">
        <v>5</v>
      </c>
      <c r="AM211">
        <v>1590</v>
      </c>
      <c r="AP211">
        <v>0</v>
      </c>
      <c r="AT211">
        <v>0</v>
      </c>
      <c r="AV211">
        <v>2.5</v>
      </c>
      <c r="AW211">
        <v>1590</v>
      </c>
      <c r="AZ211">
        <v>1</v>
      </c>
      <c r="BA211">
        <v>251</v>
      </c>
      <c r="BD211">
        <v>1</v>
      </c>
      <c r="BE211">
        <v>251</v>
      </c>
      <c r="BF211">
        <v>1</v>
      </c>
      <c r="BG211">
        <v>251</v>
      </c>
      <c r="BH211">
        <v>2</v>
      </c>
      <c r="BI211">
        <v>920.5</v>
      </c>
      <c r="BJ211">
        <v>2.8555555555555556</v>
      </c>
      <c r="BK211">
        <v>1061.203007518797</v>
      </c>
      <c r="BN211" t="s">
        <v>208</v>
      </c>
      <c r="BO211">
        <v>249.57142857142858</v>
      </c>
      <c r="BP211">
        <v>310</v>
      </c>
      <c r="BQ211">
        <v>289.33333333333331</v>
      </c>
      <c r="BR211">
        <v>282.47619047619048</v>
      </c>
      <c r="BS211">
        <v>275.91666666666669</v>
      </c>
      <c r="BT211">
        <v>294.81818181818181</v>
      </c>
      <c r="BU211">
        <v>307.46153846153845</v>
      </c>
      <c r="BV211">
        <v>293.08333333333331</v>
      </c>
    </row>
    <row r="212" spans="1:74" x14ac:dyDescent="0.3">
      <c r="A212" s="2" t="s">
        <v>209</v>
      </c>
      <c r="B212">
        <v>3.15</v>
      </c>
      <c r="C212">
        <v>859.11764705882354</v>
      </c>
      <c r="D212">
        <v>2.6842105263157894</v>
      </c>
      <c r="E212">
        <v>793.26666666666665</v>
      </c>
      <c r="F212">
        <v>3.5</v>
      </c>
      <c r="G212">
        <v>1076.875</v>
      </c>
      <c r="H212">
        <v>3.1186440677966103</v>
      </c>
      <c r="I212">
        <v>911.125</v>
      </c>
      <c r="J212">
        <v>3.65</v>
      </c>
      <c r="K212">
        <v>856.85</v>
      </c>
      <c r="L212">
        <v>3.736842105263158</v>
      </c>
      <c r="M212">
        <v>1116.75</v>
      </c>
      <c r="N212">
        <v>3.55</v>
      </c>
      <c r="O212">
        <v>860.33333333333337</v>
      </c>
      <c r="P212">
        <v>3.6440677966101696</v>
      </c>
      <c r="Q212">
        <v>935.01851851851848</v>
      </c>
      <c r="R212">
        <v>3.3813559322033897</v>
      </c>
      <c r="S212">
        <v>923.77450980392155</v>
      </c>
      <c r="T212">
        <v>1.45</v>
      </c>
      <c r="U212">
        <v>534.93333333333328</v>
      </c>
      <c r="V212">
        <v>1.1052631578947369</v>
      </c>
      <c r="W212">
        <v>441.84615384615387</v>
      </c>
      <c r="X212">
        <v>1.1499999999999999</v>
      </c>
      <c r="Y212">
        <v>458.25</v>
      </c>
      <c r="Z212">
        <v>1.2372881355932204</v>
      </c>
      <c r="AA212">
        <v>481.67500000000001</v>
      </c>
      <c r="AB212">
        <v>1.2372881355932204</v>
      </c>
      <c r="AC212">
        <v>481.67500000000001</v>
      </c>
      <c r="AD212">
        <v>2.6666666666666665</v>
      </c>
      <c r="AE212">
        <v>799.23943661971828</v>
      </c>
      <c r="AH212">
        <v>0</v>
      </c>
      <c r="AL212">
        <v>0</v>
      </c>
      <c r="AP212">
        <v>2</v>
      </c>
      <c r="AQ212">
        <v>613</v>
      </c>
      <c r="AT212">
        <v>2</v>
      </c>
      <c r="AU212">
        <v>613</v>
      </c>
      <c r="AV212">
        <v>1</v>
      </c>
      <c r="AW212">
        <v>613</v>
      </c>
      <c r="AZ212">
        <v>0</v>
      </c>
      <c r="BD212">
        <v>0</v>
      </c>
      <c r="BF212">
        <v>0</v>
      </c>
      <c r="BH212">
        <v>0.66666666666666663</v>
      </c>
      <c r="BI212">
        <v>613</v>
      </c>
      <c r="BJ212">
        <v>2.6333333333333333</v>
      </c>
      <c r="BK212">
        <v>797.93706293706293</v>
      </c>
      <c r="BN212" t="s">
        <v>209</v>
      </c>
      <c r="BO212">
        <v>239.8</v>
      </c>
      <c r="BP212">
        <v>237.75</v>
      </c>
      <c r="BQ212">
        <v>250.55555555555554</v>
      </c>
      <c r="BR212">
        <v>242.77777777777777</v>
      </c>
      <c r="BS212">
        <v>269.29411764705884</v>
      </c>
      <c r="BT212">
        <v>232.66666666666666</v>
      </c>
      <c r="BU212">
        <v>281.3125</v>
      </c>
      <c r="BV212">
        <v>261.85416666666669</v>
      </c>
    </row>
    <row r="213" spans="1:74" x14ac:dyDescent="0.3">
      <c r="A213" s="2" t="s">
        <v>210</v>
      </c>
      <c r="B213">
        <v>2.1666666666666665</v>
      </c>
      <c r="C213">
        <v>366.5</v>
      </c>
      <c r="D213">
        <v>2.1</v>
      </c>
      <c r="E213">
        <v>462.84615384615387</v>
      </c>
      <c r="F213">
        <v>2.0499999999999998</v>
      </c>
      <c r="G213">
        <v>338.8125</v>
      </c>
      <c r="H213">
        <v>2.103448275862069</v>
      </c>
      <c r="I213">
        <v>385.32558139534882</v>
      </c>
      <c r="J213">
        <v>2.6666666666666665</v>
      </c>
      <c r="K213">
        <v>451.33333333333331</v>
      </c>
      <c r="L213">
        <v>2.25</v>
      </c>
      <c r="M213">
        <v>439.28571428571428</v>
      </c>
      <c r="N213">
        <v>2.15</v>
      </c>
      <c r="O213">
        <v>435.14285714285717</v>
      </c>
      <c r="P213">
        <v>2.3448275862068964</v>
      </c>
      <c r="Q213">
        <v>442.13953488372096</v>
      </c>
      <c r="R213">
        <v>2.2241379310344827</v>
      </c>
      <c r="S213">
        <v>413.73255813953489</v>
      </c>
      <c r="T213">
        <v>1.5</v>
      </c>
      <c r="U213">
        <v>345.5</v>
      </c>
      <c r="V213">
        <v>1.55</v>
      </c>
      <c r="W213">
        <v>279.2</v>
      </c>
      <c r="X213">
        <v>2.0499999999999998</v>
      </c>
      <c r="Y213">
        <v>347.47058823529414</v>
      </c>
      <c r="Z213">
        <v>1.7068965517241379</v>
      </c>
      <c r="AA213">
        <v>324.60869565217394</v>
      </c>
      <c r="AB213">
        <v>1.7068965517241379</v>
      </c>
      <c r="AC213">
        <v>324.60869565217394</v>
      </c>
      <c r="AD213">
        <v>2.0517241379310347</v>
      </c>
      <c r="AE213">
        <v>382.67424242424244</v>
      </c>
      <c r="AF213">
        <v>2</v>
      </c>
      <c r="AG213">
        <v>215</v>
      </c>
      <c r="AL213">
        <v>2</v>
      </c>
      <c r="AM213">
        <v>215</v>
      </c>
      <c r="AN213">
        <v>2.5</v>
      </c>
      <c r="AO213">
        <v>980</v>
      </c>
      <c r="AT213">
        <v>2.5</v>
      </c>
      <c r="AU213">
        <v>980</v>
      </c>
      <c r="AV213">
        <v>2.25</v>
      </c>
      <c r="AW213">
        <v>470</v>
      </c>
      <c r="AX213">
        <v>2</v>
      </c>
      <c r="AY213">
        <v>371</v>
      </c>
      <c r="BD213">
        <v>2</v>
      </c>
      <c r="BE213">
        <v>371</v>
      </c>
      <c r="BF213">
        <v>2</v>
      </c>
      <c r="BG213">
        <v>371</v>
      </c>
      <c r="BH213">
        <v>2.1666666666666665</v>
      </c>
      <c r="BI213">
        <v>430.4</v>
      </c>
      <c r="BJ213">
        <v>2.0555555555555554</v>
      </c>
      <c r="BK213">
        <v>384.41605839416059</v>
      </c>
      <c r="BN213" t="s">
        <v>210</v>
      </c>
      <c r="BO213">
        <v>140.13333333333333</v>
      </c>
      <c r="BP213">
        <v>117.92857142857143</v>
      </c>
      <c r="BQ213">
        <v>153.64285714285714</v>
      </c>
      <c r="BR213">
        <v>137.30232558139534</v>
      </c>
      <c r="BS213">
        <v>113.21428571428571</v>
      </c>
      <c r="BT213">
        <v>125.76923076923077</v>
      </c>
      <c r="BU213">
        <v>126.9375</v>
      </c>
      <c r="BV213">
        <v>122.11627906976744</v>
      </c>
    </row>
    <row r="214" spans="1:74" x14ac:dyDescent="0.3">
      <c r="A214" s="2" t="s">
        <v>211</v>
      </c>
      <c r="B214">
        <v>1.9411764705882353</v>
      </c>
      <c r="C214">
        <v>796.4545454545455</v>
      </c>
      <c r="D214">
        <v>2.9473684210526314</v>
      </c>
      <c r="E214">
        <v>1114.9285714285713</v>
      </c>
      <c r="F214">
        <v>2.4705882352941178</v>
      </c>
      <c r="G214">
        <v>920.41666666666663</v>
      </c>
      <c r="H214">
        <v>2.4716981132075473</v>
      </c>
      <c r="I214">
        <v>957.16216216216219</v>
      </c>
      <c r="J214">
        <v>4.2941176470588234</v>
      </c>
      <c r="K214">
        <v>1393.5333333333333</v>
      </c>
      <c r="L214">
        <v>2.8421052631578947</v>
      </c>
      <c r="M214">
        <v>1094.0833333333333</v>
      </c>
      <c r="N214">
        <v>3.9411764705882355</v>
      </c>
      <c r="O214">
        <v>1147.625</v>
      </c>
      <c r="P214">
        <v>3.6603773584905661</v>
      </c>
      <c r="Q214">
        <v>1218.4651162790697</v>
      </c>
      <c r="R214">
        <v>3.0660377358490565</v>
      </c>
      <c r="S214">
        <v>1097.6125</v>
      </c>
      <c r="T214">
        <v>1.2352941176470589</v>
      </c>
      <c r="U214">
        <v>459.08333333333331</v>
      </c>
      <c r="V214">
        <v>1.4210526315789473</v>
      </c>
      <c r="W214">
        <v>535.07142857142856</v>
      </c>
      <c r="X214">
        <v>1.2352941176470589</v>
      </c>
      <c r="Y214">
        <v>547.90909090909088</v>
      </c>
      <c r="Z214">
        <v>1.3018867924528301</v>
      </c>
      <c r="AA214">
        <v>514.24324324324323</v>
      </c>
      <c r="AB214">
        <v>1.3018867924528301</v>
      </c>
      <c r="AC214">
        <v>514.24324324324323</v>
      </c>
      <c r="AD214">
        <v>2.4779874213836477</v>
      </c>
      <c r="AE214">
        <v>913.12820512820508</v>
      </c>
      <c r="AF214">
        <v>4.333333333333333</v>
      </c>
      <c r="AG214">
        <v>1435.6666666666667</v>
      </c>
      <c r="AH214">
        <v>5</v>
      </c>
      <c r="AI214">
        <v>1748</v>
      </c>
      <c r="AJ214">
        <v>4</v>
      </c>
      <c r="AK214">
        <v>1230.3333333333333</v>
      </c>
      <c r="AL214">
        <v>4.2857142857142856</v>
      </c>
      <c r="AM214">
        <v>1392.2857142857142</v>
      </c>
      <c r="AN214">
        <v>1.6666666666666667</v>
      </c>
      <c r="AO214">
        <v>481.66666666666669</v>
      </c>
      <c r="AP214">
        <v>1</v>
      </c>
      <c r="AQ214">
        <v>397</v>
      </c>
      <c r="AR214">
        <v>3</v>
      </c>
      <c r="AS214">
        <v>835</v>
      </c>
      <c r="AT214">
        <v>2.1428571428571428</v>
      </c>
      <c r="AU214">
        <v>621</v>
      </c>
      <c r="AV214">
        <v>3.2142857142857144</v>
      </c>
      <c r="AW214">
        <v>1006.6428571428571</v>
      </c>
      <c r="AX214">
        <v>2</v>
      </c>
      <c r="AY214">
        <v>585.33333333333337</v>
      </c>
      <c r="AZ214">
        <v>1</v>
      </c>
      <c r="BA214">
        <v>217</v>
      </c>
      <c r="BB214">
        <v>1.3333333333333333</v>
      </c>
      <c r="BC214">
        <v>628</v>
      </c>
      <c r="BD214">
        <v>1.5714285714285714</v>
      </c>
      <c r="BE214">
        <v>538.16666666666663</v>
      </c>
      <c r="BF214">
        <v>1.5714285714285714</v>
      </c>
      <c r="BG214">
        <v>538.16666666666663</v>
      </c>
      <c r="BH214">
        <v>2.6666666666666665</v>
      </c>
      <c r="BI214">
        <v>866.1</v>
      </c>
      <c r="BJ214">
        <v>2.5</v>
      </c>
      <c r="BK214">
        <v>906.26277372262768</v>
      </c>
      <c r="BN214" t="s">
        <v>211</v>
      </c>
      <c r="BO214">
        <v>281.26666666666665</v>
      </c>
      <c r="BP214">
        <v>263.58333333333331</v>
      </c>
      <c r="BQ214">
        <v>295.4375</v>
      </c>
      <c r="BR214">
        <v>281.60465116279067</v>
      </c>
      <c r="BS214">
        <v>272</v>
      </c>
      <c r="BT214">
        <v>283.21428571428572</v>
      </c>
      <c r="BU214">
        <v>235.5</v>
      </c>
      <c r="BV214">
        <v>264.40540540540542</v>
      </c>
    </row>
    <row r="215" spans="1:74" x14ac:dyDescent="0.3">
      <c r="A215" s="2" t="s">
        <v>212</v>
      </c>
      <c r="B215">
        <v>1.263157894736842</v>
      </c>
      <c r="C215">
        <v>834.83333333333337</v>
      </c>
      <c r="D215">
        <v>1.4444444444444444</v>
      </c>
      <c r="E215">
        <v>795.5</v>
      </c>
      <c r="F215">
        <v>0.35294117647058826</v>
      </c>
      <c r="G215">
        <v>490.5</v>
      </c>
      <c r="H215">
        <v>1.037037037037037</v>
      </c>
      <c r="I215">
        <v>768.78571428571433</v>
      </c>
      <c r="J215">
        <v>1.0526315789473684</v>
      </c>
      <c r="K215">
        <v>690.33333333333337</v>
      </c>
      <c r="L215">
        <v>1.8888888888888888</v>
      </c>
      <c r="M215">
        <v>1347.4</v>
      </c>
      <c r="N215">
        <v>5.8823529411764705E-2</v>
      </c>
      <c r="O215">
        <v>102</v>
      </c>
      <c r="P215">
        <v>1.0185185185185186</v>
      </c>
      <c r="Q215">
        <v>915.08333333333337</v>
      </c>
      <c r="R215">
        <v>1.0277777777777777</v>
      </c>
      <c r="S215">
        <v>836.30769230769226</v>
      </c>
      <c r="T215">
        <v>0.52631578947368418</v>
      </c>
      <c r="U215">
        <v>548.66666666666663</v>
      </c>
      <c r="V215">
        <v>1.0555555555555556</v>
      </c>
      <c r="W215">
        <v>451</v>
      </c>
      <c r="X215">
        <v>0.29411764705882354</v>
      </c>
      <c r="Y215">
        <v>556.5</v>
      </c>
      <c r="Z215">
        <v>0.62962962962962965</v>
      </c>
      <c r="AA215">
        <v>489.76923076923077</v>
      </c>
      <c r="AB215">
        <v>0.62962962962962965</v>
      </c>
      <c r="AC215">
        <v>489.76923076923077</v>
      </c>
      <c r="AD215">
        <v>0.89506172839506171</v>
      </c>
      <c r="AE215">
        <v>720.79487179487182</v>
      </c>
      <c r="AF215">
        <v>0</v>
      </c>
      <c r="AH215">
        <v>0</v>
      </c>
      <c r="AJ215">
        <v>0</v>
      </c>
      <c r="AL215">
        <v>0</v>
      </c>
      <c r="AN215">
        <v>0</v>
      </c>
      <c r="AP215">
        <v>0</v>
      </c>
      <c r="AR215">
        <v>0</v>
      </c>
      <c r="AT215">
        <v>0</v>
      </c>
      <c r="AV215">
        <v>0</v>
      </c>
      <c r="AX215">
        <v>0</v>
      </c>
      <c r="AZ215">
        <v>0</v>
      </c>
      <c r="BB215">
        <v>0</v>
      </c>
      <c r="BD215">
        <v>0</v>
      </c>
      <c r="BF215">
        <v>0</v>
      </c>
      <c r="BH215">
        <v>0</v>
      </c>
      <c r="BJ215">
        <v>0.80555555555555558</v>
      </c>
      <c r="BK215">
        <v>720.79487179487182</v>
      </c>
      <c r="BN215" t="s">
        <v>212</v>
      </c>
      <c r="BO215">
        <v>236.66666666666666</v>
      </c>
      <c r="BP215">
        <v>244.4</v>
      </c>
      <c r="BQ215">
        <v>102</v>
      </c>
      <c r="BR215">
        <v>228.66666666666666</v>
      </c>
      <c r="BS215">
        <v>130.33333333333334</v>
      </c>
      <c r="BT215">
        <v>205.66666666666666</v>
      </c>
      <c r="BU215">
        <v>128.5</v>
      </c>
      <c r="BV215">
        <v>162.35714285714286</v>
      </c>
    </row>
    <row r="216" spans="1:74" x14ac:dyDescent="0.3">
      <c r="A216" s="2" t="s">
        <v>213</v>
      </c>
      <c r="B216">
        <v>3.05</v>
      </c>
      <c r="C216">
        <v>1083.5999999999999</v>
      </c>
      <c r="D216">
        <v>3.1</v>
      </c>
      <c r="E216">
        <v>1246.2857142857142</v>
      </c>
      <c r="F216">
        <v>3.55</v>
      </c>
      <c r="G216">
        <v>1353.8666666666666</v>
      </c>
      <c r="H216">
        <v>3.2333333333333334</v>
      </c>
      <c r="I216">
        <v>1227.5</v>
      </c>
      <c r="J216">
        <v>4.7</v>
      </c>
      <c r="K216">
        <v>1590.5625</v>
      </c>
      <c r="L216">
        <v>4.8</v>
      </c>
      <c r="M216">
        <v>1295.5999999999999</v>
      </c>
      <c r="N216">
        <v>4.45</v>
      </c>
      <c r="O216">
        <v>1412.5625</v>
      </c>
      <c r="P216">
        <v>4.6500000000000004</v>
      </c>
      <c r="Q216">
        <v>1422.3461538461538</v>
      </c>
      <c r="R216">
        <v>3.9416666666666669</v>
      </c>
      <c r="S216">
        <v>1333.0416666666667</v>
      </c>
      <c r="T216">
        <v>2.1</v>
      </c>
      <c r="U216">
        <v>720</v>
      </c>
      <c r="V216">
        <v>2.15</v>
      </c>
      <c r="W216">
        <v>626.45000000000005</v>
      </c>
      <c r="X216">
        <v>2.2000000000000002</v>
      </c>
      <c r="Y216">
        <v>692.88235294117646</v>
      </c>
      <c r="Z216">
        <v>2.15</v>
      </c>
      <c r="AA216">
        <v>676</v>
      </c>
      <c r="AB216">
        <v>2.15</v>
      </c>
      <c r="AC216">
        <v>676</v>
      </c>
      <c r="AD216">
        <v>3.3444444444444446</v>
      </c>
      <c r="AE216">
        <v>1099.3288590604027</v>
      </c>
      <c r="BJ216">
        <v>3.3444444444444446</v>
      </c>
      <c r="BK216">
        <v>1099.3288590604027</v>
      </c>
      <c r="BN216" t="s">
        <v>213</v>
      </c>
      <c r="BO216">
        <v>333.75</v>
      </c>
      <c r="BP216">
        <v>336.2</v>
      </c>
      <c r="BQ216">
        <v>253.3125</v>
      </c>
      <c r="BR216">
        <v>309.94230769230768</v>
      </c>
      <c r="BS216">
        <v>289.53333333333336</v>
      </c>
      <c r="BT216">
        <v>325.14285714285717</v>
      </c>
      <c r="BU216">
        <v>286.26666666666665</v>
      </c>
      <c r="BV216">
        <v>299.75</v>
      </c>
    </row>
    <row r="217" spans="1:74" x14ac:dyDescent="0.3">
      <c r="A217" s="2" t="s">
        <v>214</v>
      </c>
      <c r="B217">
        <v>2.4</v>
      </c>
      <c r="C217">
        <v>1133.8461538461538</v>
      </c>
      <c r="D217">
        <v>3.15</v>
      </c>
      <c r="E217">
        <v>1475.3846153846155</v>
      </c>
      <c r="F217">
        <v>4.5999999999999996</v>
      </c>
      <c r="G217">
        <v>1767.6875</v>
      </c>
      <c r="H217">
        <v>3.3833333333333333</v>
      </c>
      <c r="I217">
        <v>1481.0238095238096</v>
      </c>
      <c r="J217">
        <v>4.25</v>
      </c>
      <c r="K217">
        <v>1644.4666666666667</v>
      </c>
      <c r="L217">
        <v>3.6</v>
      </c>
      <c r="M217">
        <v>1265.9411764705883</v>
      </c>
      <c r="N217">
        <v>2.4</v>
      </c>
      <c r="O217">
        <v>1104.4166666666667</v>
      </c>
      <c r="P217">
        <v>3.4166666666666665</v>
      </c>
      <c r="Q217">
        <v>1350.9318181818182</v>
      </c>
      <c r="R217">
        <v>3.4</v>
      </c>
      <c r="S217">
        <v>1414.4651162790697</v>
      </c>
      <c r="T217">
        <v>2.0499999999999998</v>
      </c>
      <c r="U217">
        <v>595.38888888888891</v>
      </c>
      <c r="V217">
        <v>2</v>
      </c>
      <c r="W217">
        <v>638.57894736842104</v>
      </c>
      <c r="X217">
        <v>2.2000000000000002</v>
      </c>
      <c r="Y217">
        <v>597.25</v>
      </c>
      <c r="Z217">
        <v>2.0833333333333335</v>
      </c>
      <c r="AA217">
        <v>610.43859649122805</v>
      </c>
      <c r="AB217">
        <v>2.0833333333333335</v>
      </c>
      <c r="AC217">
        <v>610.43859649122805</v>
      </c>
      <c r="AD217">
        <v>2.9611111111111112</v>
      </c>
      <c r="AE217">
        <v>1093.979020979021</v>
      </c>
      <c r="BJ217">
        <v>2.9611111111111112</v>
      </c>
      <c r="BK217">
        <v>1093.979020979021</v>
      </c>
      <c r="BN217" t="s">
        <v>214</v>
      </c>
      <c r="BO217">
        <v>260</v>
      </c>
      <c r="BP217">
        <v>292.76470588235293</v>
      </c>
      <c r="BQ217">
        <v>230.91666666666666</v>
      </c>
      <c r="BR217">
        <v>264.72727272727275</v>
      </c>
      <c r="BS217">
        <v>339.69230769230768</v>
      </c>
      <c r="BT217">
        <v>299.84615384615387</v>
      </c>
      <c r="BU217">
        <v>332.125</v>
      </c>
      <c r="BV217">
        <v>324.47619047619048</v>
      </c>
    </row>
    <row r="218" spans="1:74" x14ac:dyDescent="0.3">
      <c r="A218" s="2" t="s">
        <v>215</v>
      </c>
      <c r="B218">
        <v>1.65</v>
      </c>
      <c r="C218">
        <v>966.66666666666663</v>
      </c>
      <c r="D218">
        <v>1.25</v>
      </c>
      <c r="E218">
        <v>1064.1428571428571</v>
      </c>
      <c r="F218">
        <v>0.95</v>
      </c>
      <c r="G218">
        <v>1123.5999999999999</v>
      </c>
      <c r="H218">
        <v>1.2833333333333334</v>
      </c>
      <c r="I218">
        <v>1036.5238095238096</v>
      </c>
      <c r="J218">
        <v>1.5</v>
      </c>
      <c r="K218">
        <v>977.55555555555554</v>
      </c>
      <c r="L218">
        <v>1.2</v>
      </c>
      <c r="M218">
        <v>1085.4285714285713</v>
      </c>
      <c r="N218">
        <v>0.5</v>
      </c>
      <c r="O218">
        <v>540.16666666666663</v>
      </c>
      <c r="P218">
        <v>1.0666666666666667</v>
      </c>
      <c r="Q218">
        <v>892.59090909090912</v>
      </c>
      <c r="R218">
        <v>1.175</v>
      </c>
      <c r="S218">
        <v>962.88372093023258</v>
      </c>
      <c r="T218">
        <v>0.1</v>
      </c>
      <c r="U218">
        <v>771</v>
      </c>
      <c r="V218">
        <v>0.15</v>
      </c>
      <c r="W218">
        <v>465</v>
      </c>
      <c r="X218">
        <v>0.05</v>
      </c>
      <c r="Y218">
        <v>398</v>
      </c>
      <c r="Z218">
        <v>0.1</v>
      </c>
      <c r="AA218">
        <v>524.75</v>
      </c>
      <c r="AB218">
        <v>0.1</v>
      </c>
      <c r="AC218">
        <v>524.75</v>
      </c>
      <c r="AD218">
        <v>0.81666666666666665</v>
      </c>
      <c r="AE218">
        <v>925.59574468085111</v>
      </c>
      <c r="BJ218">
        <v>0.81666666666666665</v>
      </c>
      <c r="BK218">
        <v>925.59574468085111</v>
      </c>
      <c r="BN218" t="s">
        <v>215</v>
      </c>
      <c r="BO218">
        <v>291.33333333333331</v>
      </c>
      <c r="BP218">
        <v>344.85714285714283</v>
      </c>
      <c r="BQ218">
        <v>301.66666666666669</v>
      </c>
      <c r="BR218">
        <v>311.18181818181819</v>
      </c>
      <c r="BS218">
        <v>301.22222222222223</v>
      </c>
      <c r="BT218">
        <v>244.57142857142858</v>
      </c>
      <c r="BU218">
        <v>247.8</v>
      </c>
      <c r="BV218">
        <v>269.61904761904759</v>
      </c>
    </row>
    <row r="219" spans="1:74" x14ac:dyDescent="0.3">
      <c r="A219" s="2" t="s">
        <v>216</v>
      </c>
      <c r="B219">
        <v>0.95</v>
      </c>
      <c r="C219">
        <v>733.5</v>
      </c>
      <c r="D219">
        <v>0.9</v>
      </c>
      <c r="E219">
        <v>644.75</v>
      </c>
      <c r="F219">
        <v>0.65</v>
      </c>
      <c r="G219">
        <v>791.5</v>
      </c>
      <c r="H219">
        <v>0.83333333333333337</v>
      </c>
      <c r="I219">
        <v>706.94444444444446</v>
      </c>
      <c r="J219">
        <v>1.05</v>
      </c>
      <c r="K219">
        <v>532.28571428571433</v>
      </c>
      <c r="L219">
        <v>1.85</v>
      </c>
      <c r="M219">
        <v>984.66666666666663</v>
      </c>
      <c r="N219">
        <v>1</v>
      </c>
      <c r="O219">
        <v>709.16666666666663</v>
      </c>
      <c r="P219">
        <v>1.3</v>
      </c>
      <c r="Q219">
        <v>765.59090909090912</v>
      </c>
      <c r="R219">
        <v>1.0666666666666667</v>
      </c>
      <c r="S219">
        <v>739.2</v>
      </c>
      <c r="T219">
        <v>0.35</v>
      </c>
      <c r="U219">
        <v>401</v>
      </c>
      <c r="V219">
        <v>0.6</v>
      </c>
      <c r="W219">
        <v>401</v>
      </c>
      <c r="X219">
        <v>0.35</v>
      </c>
      <c r="Y219">
        <v>332</v>
      </c>
      <c r="Z219">
        <v>0.43333333333333335</v>
      </c>
      <c r="AA219">
        <v>382.6</v>
      </c>
      <c r="AB219">
        <v>0.43333333333333335</v>
      </c>
      <c r="AC219">
        <v>382.6</v>
      </c>
      <c r="AD219">
        <v>0.85555555555555551</v>
      </c>
      <c r="AE219">
        <v>641.9454545454546</v>
      </c>
      <c r="BJ219">
        <v>0.85555555555555551</v>
      </c>
      <c r="BK219">
        <v>641.9454545454546</v>
      </c>
      <c r="BN219" t="s">
        <v>216</v>
      </c>
      <c r="BO219">
        <v>214.57142857142858</v>
      </c>
      <c r="BP219">
        <v>230.55555555555554</v>
      </c>
      <c r="BQ219">
        <v>145.33333333333334</v>
      </c>
      <c r="BR219">
        <v>202.22727272727272</v>
      </c>
      <c r="BS219">
        <v>226</v>
      </c>
      <c r="BT219">
        <v>259.875</v>
      </c>
      <c r="BU219">
        <v>334.75</v>
      </c>
      <c r="BV219">
        <v>265.22222222222223</v>
      </c>
    </row>
    <row r="220" spans="1:74" x14ac:dyDescent="0.3">
      <c r="A220" s="2" t="s">
        <v>217</v>
      </c>
      <c r="B220">
        <v>2.2999999999999998</v>
      </c>
      <c r="C220">
        <v>1531.7777777777778</v>
      </c>
      <c r="D220">
        <v>2.263157894736842</v>
      </c>
      <c r="E220">
        <v>1771.375</v>
      </c>
      <c r="F220">
        <v>2.95</v>
      </c>
      <c r="G220">
        <v>1780.4</v>
      </c>
      <c r="H220">
        <v>2.5084745762711864</v>
      </c>
      <c r="I220">
        <v>1694.851851851852</v>
      </c>
      <c r="J220">
        <v>2.75</v>
      </c>
      <c r="K220">
        <v>1927.1111111111111</v>
      </c>
      <c r="L220">
        <v>3</v>
      </c>
      <c r="M220">
        <v>1572.4</v>
      </c>
      <c r="N220">
        <v>3.15</v>
      </c>
      <c r="O220">
        <v>1861.9</v>
      </c>
      <c r="P220">
        <v>2.9661016949152543</v>
      </c>
      <c r="Q220">
        <v>1782.3103448275863</v>
      </c>
      <c r="R220">
        <v>2.7372881355932202</v>
      </c>
      <c r="S220">
        <v>1740.1428571428571</v>
      </c>
      <c r="T220">
        <v>0.8</v>
      </c>
      <c r="U220">
        <v>463.2</v>
      </c>
      <c r="V220">
        <v>0.63157894736842102</v>
      </c>
      <c r="W220">
        <v>418.375</v>
      </c>
      <c r="X220">
        <v>0.4</v>
      </c>
      <c r="Y220">
        <v>428.85714285714283</v>
      </c>
      <c r="Z220">
        <v>0.61016949152542377</v>
      </c>
      <c r="AA220">
        <v>439.24</v>
      </c>
      <c r="AB220">
        <v>0.61016949152542377</v>
      </c>
      <c r="AC220">
        <v>439.24</v>
      </c>
      <c r="AD220">
        <v>2.0282485875706215</v>
      </c>
      <c r="AE220">
        <v>1338.6296296296296</v>
      </c>
      <c r="AH220">
        <v>7</v>
      </c>
      <c r="AI220">
        <v>1936</v>
      </c>
      <c r="AL220">
        <v>7</v>
      </c>
      <c r="AM220">
        <v>1936</v>
      </c>
      <c r="AP220">
        <v>0</v>
      </c>
      <c r="AT220">
        <v>0</v>
      </c>
      <c r="AV220">
        <v>3.5</v>
      </c>
      <c r="AW220">
        <v>1936</v>
      </c>
      <c r="AZ220">
        <v>0</v>
      </c>
      <c r="BD220">
        <v>0</v>
      </c>
      <c r="BF220">
        <v>0</v>
      </c>
      <c r="BH220">
        <v>2.3333333333333335</v>
      </c>
      <c r="BI220">
        <v>1936</v>
      </c>
      <c r="BJ220">
        <v>2.0333333333333332</v>
      </c>
      <c r="BK220">
        <v>1345.9146341463415</v>
      </c>
      <c r="BN220" t="s">
        <v>217</v>
      </c>
      <c r="BO220">
        <v>349.44444444444446</v>
      </c>
      <c r="BP220">
        <v>304.7</v>
      </c>
      <c r="BQ220">
        <v>279.2</v>
      </c>
      <c r="BR220">
        <v>309.79310344827587</v>
      </c>
      <c r="BS220">
        <v>299.55555555555554</v>
      </c>
      <c r="BT220">
        <v>360.625</v>
      </c>
      <c r="BU220">
        <v>312.2</v>
      </c>
      <c r="BV220">
        <v>322.33333333333331</v>
      </c>
    </row>
    <row r="221" spans="1:74" x14ac:dyDescent="0.3">
      <c r="A221" s="2" t="s">
        <v>218</v>
      </c>
      <c r="B221">
        <v>3.05</v>
      </c>
      <c r="C221">
        <v>1173.5555555555557</v>
      </c>
      <c r="D221">
        <v>3.1</v>
      </c>
      <c r="E221">
        <v>1227.875</v>
      </c>
      <c r="F221">
        <v>3.8421052631578947</v>
      </c>
      <c r="G221">
        <v>1274.7368421052631</v>
      </c>
      <c r="H221">
        <v>3.3220338983050848</v>
      </c>
      <c r="I221">
        <v>1226.2264150943397</v>
      </c>
      <c r="J221">
        <v>3.7</v>
      </c>
      <c r="K221">
        <v>1386.1666666666667</v>
      </c>
      <c r="L221">
        <v>3.45</v>
      </c>
      <c r="M221">
        <v>1366.7222222222222</v>
      </c>
      <c r="N221">
        <v>2.8947368421052633</v>
      </c>
      <c r="O221">
        <v>1184.5625</v>
      </c>
      <c r="P221">
        <v>3.3559322033898304</v>
      </c>
      <c r="Q221">
        <v>1317.4038461538462</v>
      </c>
      <c r="R221">
        <v>3.3389830508474576</v>
      </c>
      <c r="S221">
        <v>1271.3809523809523</v>
      </c>
      <c r="T221">
        <v>2.0499999999999998</v>
      </c>
      <c r="U221">
        <v>665</v>
      </c>
      <c r="V221">
        <v>2.2000000000000002</v>
      </c>
      <c r="W221">
        <v>695.8</v>
      </c>
      <c r="X221">
        <v>2.2105263157894739</v>
      </c>
      <c r="Y221">
        <v>691.78947368421052</v>
      </c>
      <c r="Z221">
        <v>2.152542372881356</v>
      </c>
      <c r="AA221">
        <v>684.06779661016947</v>
      </c>
      <c r="AB221">
        <v>2.152542372881356</v>
      </c>
      <c r="AC221">
        <v>684.06779661016947</v>
      </c>
      <c r="AD221">
        <v>2.9435028248587569</v>
      </c>
      <c r="AE221">
        <v>1060.0914634146341</v>
      </c>
      <c r="AJ221">
        <v>6</v>
      </c>
      <c r="AK221">
        <v>2343</v>
      </c>
      <c r="AL221">
        <v>6</v>
      </c>
      <c r="AM221">
        <v>2343</v>
      </c>
      <c r="AR221">
        <v>0</v>
      </c>
      <c r="AT221">
        <v>0</v>
      </c>
      <c r="AV221">
        <v>3</v>
      </c>
      <c r="AW221">
        <v>2343</v>
      </c>
      <c r="BB221">
        <v>2</v>
      </c>
      <c r="BC221">
        <v>548</v>
      </c>
      <c r="BD221">
        <v>2</v>
      </c>
      <c r="BE221">
        <v>548</v>
      </c>
      <c r="BF221">
        <v>2</v>
      </c>
      <c r="BG221">
        <v>548</v>
      </c>
      <c r="BH221">
        <v>2.6666666666666665</v>
      </c>
      <c r="BI221">
        <v>1445.5</v>
      </c>
      <c r="BJ221">
        <v>2.9388888888888891</v>
      </c>
      <c r="BK221">
        <v>1064.7349397590363</v>
      </c>
      <c r="BN221" t="s">
        <v>218</v>
      </c>
      <c r="BO221">
        <v>316.33333333333331</v>
      </c>
      <c r="BP221">
        <v>345.33333333333331</v>
      </c>
      <c r="BQ221">
        <v>357</v>
      </c>
      <c r="BR221">
        <v>338.88461538461536</v>
      </c>
      <c r="BS221">
        <v>378.94444444444446</v>
      </c>
      <c r="BT221">
        <v>321.125</v>
      </c>
      <c r="BU221">
        <v>316.94736842105266</v>
      </c>
      <c r="BV221">
        <v>339.2641509433962</v>
      </c>
    </row>
    <row r="222" spans="1:74" x14ac:dyDescent="0.3">
      <c r="A222" s="2" t="s">
        <v>219</v>
      </c>
      <c r="B222">
        <v>4</v>
      </c>
      <c r="C222">
        <v>1233.3333333333333</v>
      </c>
      <c r="D222">
        <v>4</v>
      </c>
      <c r="E222">
        <v>1446.4615384615386</v>
      </c>
      <c r="F222">
        <v>3.85</v>
      </c>
      <c r="G222">
        <v>1413.0714285714287</v>
      </c>
      <c r="H222">
        <v>3.9482758620689653</v>
      </c>
      <c r="I222">
        <v>1359.2142857142858</v>
      </c>
      <c r="J222">
        <v>3.8947368421052633</v>
      </c>
      <c r="K222">
        <v>1422</v>
      </c>
      <c r="L222">
        <v>3.8421052631578947</v>
      </c>
      <c r="M222">
        <v>1542.2307692307693</v>
      </c>
      <c r="N222">
        <v>4</v>
      </c>
      <c r="O222">
        <v>1341.1428571428571</v>
      </c>
      <c r="P222">
        <v>3.9137931034482758</v>
      </c>
      <c r="Q222">
        <v>1432.5121951219512</v>
      </c>
      <c r="R222">
        <v>3.9310344827586206</v>
      </c>
      <c r="S222">
        <v>1395.4216867469879</v>
      </c>
      <c r="T222">
        <v>0.89473684210526316</v>
      </c>
      <c r="U222">
        <v>270.2</v>
      </c>
      <c r="V222">
        <v>1.0526315789473684</v>
      </c>
      <c r="W222">
        <v>482.4</v>
      </c>
      <c r="X222">
        <v>1</v>
      </c>
      <c r="Y222">
        <v>372.69230769230768</v>
      </c>
      <c r="Z222">
        <v>0.98275862068965514</v>
      </c>
      <c r="AA222">
        <v>374.87878787878788</v>
      </c>
      <c r="AB222">
        <v>0.98275862068965514</v>
      </c>
      <c r="AC222">
        <v>374.87878787878788</v>
      </c>
      <c r="AD222">
        <v>2.9482758620689653</v>
      </c>
      <c r="AE222">
        <v>1105.094827586207</v>
      </c>
      <c r="AF222">
        <v>6</v>
      </c>
      <c r="AG222">
        <v>1560</v>
      </c>
      <c r="AH222">
        <v>9</v>
      </c>
      <c r="AI222">
        <v>1756</v>
      </c>
      <c r="AL222">
        <v>7.5</v>
      </c>
      <c r="AM222">
        <v>1658</v>
      </c>
      <c r="AN222">
        <v>2</v>
      </c>
      <c r="AO222">
        <v>662</v>
      </c>
      <c r="AP222">
        <v>2</v>
      </c>
      <c r="AQ222">
        <v>350</v>
      </c>
      <c r="AT222">
        <v>2</v>
      </c>
      <c r="AU222">
        <v>506</v>
      </c>
      <c r="AV222">
        <v>4.75</v>
      </c>
      <c r="AW222">
        <v>1082</v>
      </c>
      <c r="AX222">
        <v>3</v>
      </c>
      <c r="AY222">
        <v>743</v>
      </c>
      <c r="AZ222">
        <v>0</v>
      </c>
      <c r="BD222">
        <v>1.5</v>
      </c>
      <c r="BE222">
        <v>743</v>
      </c>
      <c r="BF222">
        <v>1.5</v>
      </c>
      <c r="BG222">
        <v>743</v>
      </c>
      <c r="BH222">
        <v>3.6666666666666665</v>
      </c>
      <c r="BI222">
        <v>1014.2</v>
      </c>
      <c r="BJ222">
        <v>2.9722222222222223</v>
      </c>
      <c r="BK222">
        <v>1101.3388429752067</v>
      </c>
      <c r="BN222" t="s">
        <v>219</v>
      </c>
      <c r="BO222">
        <v>282.92857142857144</v>
      </c>
      <c r="BP222">
        <v>281.76923076923077</v>
      </c>
      <c r="BQ222">
        <v>201.5</v>
      </c>
      <c r="BR222">
        <v>254.7560975609756</v>
      </c>
      <c r="BS222">
        <v>199.46666666666667</v>
      </c>
      <c r="BT222">
        <v>264.46153846153845</v>
      </c>
      <c r="BU222">
        <v>238.07142857142858</v>
      </c>
      <c r="BV222">
        <v>232.45238095238096</v>
      </c>
    </row>
    <row r="223" spans="1:74" x14ac:dyDescent="0.3">
      <c r="A223" s="2" t="s">
        <v>220</v>
      </c>
      <c r="B223">
        <v>0.3</v>
      </c>
      <c r="C223">
        <v>387.5</v>
      </c>
      <c r="D223">
        <v>0.31578947368421051</v>
      </c>
      <c r="E223">
        <v>700.5</v>
      </c>
      <c r="F223">
        <v>0.31578947368421051</v>
      </c>
      <c r="G223">
        <v>300.60000000000002</v>
      </c>
      <c r="H223">
        <v>0.31034482758620691</v>
      </c>
      <c r="I223">
        <v>404.90909090909093</v>
      </c>
      <c r="J223">
        <v>0.3</v>
      </c>
      <c r="K223">
        <v>1798</v>
      </c>
      <c r="L223">
        <v>0.26315789473684209</v>
      </c>
      <c r="M223">
        <v>509.33333333333331</v>
      </c>
      <c r="N223">
        <v>5.2631578947368418E-2</v>
      </c>
      <c r="O223">
        <v>106</v>
      </c>
      <c r="P223">
        <v>0.20689655172413793</v>
      </c>
      <c r="Q223">
        <v>686.4</v>
      </c>
      <c r="R223">
        <v>0.25862068965517243</v>
      </c>
      <c r="S223">
        <v>492.875</v>
      </c>
      <c r="T223">
        <v>0.05</v>
      </c>
      <c r="U223">
        <v>98</v>
      </c>
      <c r="V223">
        <v>0.10526315789473684</v>
      </c>
      <c r="W223">
        <v>510</v>
      </c>
      <c r="X223">
        <v>0</v>
      </c>
      <c r="Z223">
        <v>5.1724137931034482E-2</v>
      </c>
      <c r="AA223">
        <v>304</v>
      </c>
      <c r="AB223">
        <v>5.1724137931034482E-2</v>
      </c>
      <c r="AC223">
        <v>304</v>
      </c>
      <c r="AD223">
        <v>0.18965517241379309</v>
      </c>
      <c r="AE223">
        <v>471.88888888888891</v>
      </c>
      <c r="AH223">
        <v>6</v>
      </c>
      <c r="AI223">
        <v>1873</v>
      </c>
      <c r="AJ223">
        <v>0</v>
      </c>
      <c r="AL223">
        <v>3</v>
      </c>
      <c r="AM223">
        <v>1873</v>
      </c>
      <c r="AP223">
        <v>0</v>
      </c>
      <c r="AR223">
        <v>0</v>
      </c>
      <c r="AT223">
        <v>0</v>
      </c>
      <c r="AV223">
        <v>1.5</v>
      </c>
      <c r="AW223">
        <v>1873</v>
      </c>
      <c r="AZ223">
        <v>0</v>
      </c>
      <c r="BB223">
        <v>0</v>
      </c>
      <c r="BD223">
        <v>0</v>
      </c>
      <c r="BF223">
        <v>0</v>
      </c>
      <c r="BH223">
        <v>1</v>
      </c>
      <c r="BI223">
        <v>1873</v>
      </c>
      <c r="BJ223">
        <v>0.21666666666666667</v>
      </c>
      <c r="BK223">
        <v>545.63157894736844</v>
      </c>
      <c r="BN223" t="s">
        <v>220</v>
      </c>
      <c r="BO223">
        <v>252</v>
      </c>
      <c r="BP223">
        <v>247.33333333333334</v>
      </c>
      <c r="BQ223">
        <v>106</v>
      </c>
      <c r="BR223">
        <v>220</v>
      </c>
      <c r="BS223">
        <v>245.75</v>
      </c>
      <c r="BT223">
        <v>233</v>
      </c>
      <c r="BU223">
        <v>261.8</v>
      </c>
      <c r="BV223">
        <v>250.72727272727272</v>
      </c>
    </row>
    <row r="224" spans="1:74" x14ac:dyDescent="0.3">
      <c r="A224" s="2" t="s">
        <v>221</v>
      </c>
      <c r="B224">
        <v>4.0999999999999996</v>
      </c>
      <c r="C224">
        <v>784.2</v>
      </c>
      <c r="D224">
        <v>5</v>
      </c>
      <c r="E224">
        <v>1001.7222222222222</v>
      </c>
      <c r="F224">
        <v>4.75</v>
      </c>
      <c r="G224">
        <v>959.05</v>
      </c>
      <c r="H224">
        <v>4.6166666666666663</v>
      </c>
      <c r="I224">
        <v>912</v>
      </c>
      <c r="J224">
        <v>4.55</v>
      </c>
      <c r="K224">
        <v>934.52631578947364</v>
      </c>
      <c r="L224">
        <v>4.2</v>
      </c>
      <c r="M224">
        <v>803.35</v>
      </c>
      <c r="N224">
        <v>4.0999999999999996</v>
      </c>
      <c r="O224">
        <v>788.6</v>
      </c>
      <c r="P224">
        <v>4.2833333333333332</v>
      </c>
      <c r="Q224">
        <v>840.59322033898309</v>
      </c>
      <c r="R224">
        <v>4.45</v>
      </c>
      <c r="S224">
        <v>875.991452991453</v>
      </c>
      <c r="T224">
        <v>2.5499999999999998</v>
      </c>
      <c r="U224">
        <v>551.78947368421052</v>
      </c>
      <c r="V224">
        <v>2.5</v>
      </c>
      <c r="W224">
        <v>512.89473684210532</v>
      </c>
      <c r="X224">
        <v>2.25</v>
      </c>
      <c r="Y224">
        <v>382.94736842105266</v>
      </c>
      <c r="Z224">
        <v>2.4333333333333331</v>
      </c>
      <c r="AA224">
        <v>482.54385964912279</v>
      </c>
      <c r="AB224">
        <v>2.4333333333333331</v>
      </c>
      <c r="AC224">
        <v>482.54385964912279</v>
      </c>
      <c r="AD224">
        <v>3.7777777777777777</v>
      </c>
      <c r="AE224">
        <v>747.10344827586209</v>
      </c>
      <c r="BJ224">
        <v>3.7777777777777777</v>
      </c>
      <c r="BK224">
        <v>747.10344827586209</v>
      </c>
      <c r="BN224" t="s">
        <v>221</v>
      </c>
      <c r="BO224">
        <v>205</v>
      </c>
      <c r="BP224">
        <v>199.4</v>
      </c>
      <c r="BQ224">
        <v>227.3</v>
      </c>
      <c r="BR224">
        <v>210.66101694915255</v>
      </c>
      <c r="BS224">
        <v>216.55</v>
      </c>
      <c r="BT224">
        <v>230.05555555555554</v>
      </c>
      <c r="BU224">
        <v>172.6</v>
      </c>
      <c r="BV224">
        <v>205.58620689655172</v>
      </c>
    </row>
    <row r="225" spans="1:74" x14ac:dyDescent="0.3">
      <c r="A225" s="2" t="s">
        <v>222</v>
      </c>
      <c r="B225">
        <v>2.6111111111111112</v>
      </c>
      <c r="C225">
        <v>644.93333333333328</v>
      </c>
      <c r="D225">
        <v>2.6111111111111112</v>
      </c>
      <c r="E225">
        <v>683.84615384615381</v>
      </c>
      <c r="F225">
        <v>2.736842105263158</v>
      </c>
      <c r="G225">
        <v>677.5</v>
      </c>
      <c r="H225">
        <v>2.6545454545454548</v>
      </c>
      <c r="I225">
        <v>668.27272727272725</v>
      </c>
      <c r="J225">
        <v>2.5</v>
      </c>
      <c r="K225">
        <v>1078.5999999999999</v>
      </c>
      <c r="L225">
        <v>2.7777777777777777</v>
      </c>
      <c r="M225">
        <v>841.21428571428567</v>
      </c>
      <c r="N225">
        <v>2.8421052631578947</v>
      </c>
      <c r="O225">
        <v>736.35294117647061</v>
      </c>
      <c r="P225">
        <v>2.709090909090909</v>
      </c>
      <c r="Q225">
        <v>855.63414634146341</v>
      </c>
      <c r="R225">
        <v>2.6818181818181817</v>
      </c>
      <c r="S225">
        <v>758.64705882352939</v>
      </c>
      <c r="T225">
        <v>0.83333333333333337</v>
      </c>
      <c r="U225">
        <v>391.66666666666669</v>
      </c>
      <c r="V225">
        <v>1.2777777777777777</v>
      </c>
      <c r="W225">
        <v>574.79999999999995</v>
      </c>
      <c r="X225">
        <v>1.6842105263157894</v>
      </c>
      <c r="Y225">
        <v>561.07142857142856</v>
      </c>
      <c r="Z225">
        <v>1.2727272727272727</v>
      </c>
      <c r="AA225">
        <v>519.030303030303</v>
      </c>
      <c r="AB225">
        <v>1.2727272727272727</v>
      </c>
      <c r="AC225">
        <v>519.030303030303</v>
      </c>
      <c r="AD225">
        <v>2.2121212121212119</v>
      </c>
      <c r="AE225">
        <v>691.63559322033893</v>
      </c>
      <c r="AF225">
        <v>2</v>
      </c>
      <c r="AG225">
        <v>992</v>
      </c>
      <c r="AH225">
        <v>3</v>
      </c>
      <c r="AI225">
        <v>656.5</v>
      </c>
      <c r="AJ225">
        <v>3</v>
      </c>
      <c r="AK225">
        <v>756</v>
      </c>
      <c r="AL225">
        <v>2.6</v>
      </c>
      <c r="AM225">
        <v>765.25</v>
      </c>
      <c r="AN225">
        <v>5.5</v>
      </c>
      <c r="AO225">
        <v>1083.5</v>
      </c>
      <c r="AP225">
        <v>3</v>
      </c>
      <c r="AQ225">
        <v>805.5</v>
      </c>
      <c r="AR225">
        <v>0</v>
      </c>
      <c r="AT225">
        <v>3.4</v>
      </c>
      <c r="AU225">
        <v>944.5</v>
      </c>
      <c r="AV225">
        <v>3</v>
      </c>
      <c r="AW225">
        <v>854.875</v>
      </c>
      <c r="AX225">
        <v>3.5</v>
      </c>
      <c r="AY225">
        <v>702</v>
      </c>
      <c r="AZ225">
        <v>3.5</v>
      </c>
      <c r="BA225">
        <v>591</v>
      </c>
      <c r="BB225">
        <v>0</v>
      </c>
      <c r="BD225">
        <v>2.8</v>
      </c>
      <c r="BE225">
        <v>646.5</v>
      </c>
      <c r="BF225">
        <v>2.8</v>
      </c>
      <c r="BG225">
        <v>646.5</v>
      </c>
      <c r="BH225">
        <v>2.9333333333333331</v>
      </c>
      <c r="BI225">
        <v>785.41666666666663</v>
      </c>
      <c r="BJ225">
        <v>2.2722222222222221</v>
      </c>
      <c r="BK225">
        <v>700.29230769230765</v>
      </c>
      <c r="BN225" t="s">
        <v>222</v>
      </c>
      <c r="BO225">
        <v>246.5</v>
      </c>
      <c r="BP225">
        <v>195.64285714285714</v>
      </c>
      <c r="BQ225">
        <v>234.47058823529412</v>
      </c>
      <c r="BR225">
        <v>224.14634146341464</v>
      </c>
      <c r="BS225">
        <v>221.86666666666667</v>
      </c>
      <c r="BT225">
        <v>193.15384615384616</v>
      </c>
      <c r="BU225">
        <v>185.6875</v>
      </c>
      <c r="BV225">
        <v>200.22727272727272</v>
      </c>
    </row>
    <row r="226" spans="1:74" x14ac:dyDescent="0.3">
      <c r="A226" s="2" t="s">
        <v>223</v>
      </c>
      <c r="B226">
        <v>3.7</v>
      </c>
      <c r="C226">
        <v>1269.9411764705883</v>
      </c>
      <c r="D226">
        <v>4.0999999999999996</v>
      </c>
      <c r="E226">
        <v>1209.4444444444443</v>
      </c>
      <c r="F226">
        <v>4.2</v>
      </c>
      <c r="G226">
        <v>1440.6666666666667</v>
      </c>
      <c r="H226">
        <v>4</v>
      </c>
      <c r="I226">
        <v>1299.3800000000001</v>
      </c>
      <c r="J226">
        <v>3.8</v>
      </c>
      <c r="K226">
        <v>1362.5</v>
      </c>
      <c r="L226">
        <v>3.4</v>
      </c>
      <c r="M226">
        <v>1266.6875</v>
      </c>
      <c r="N226">
        <v>3.45</v>
      </c>
      <c r="O226">
        <v>1183.5</v>
      </c>
      <c r="P226">
        <v>3.55</v>
      </c>
      <c r="Q226">
        <v>1270.8958333333333</v>
      </c>
      <c r="R226">
        <v>3.7749999999999999</v>
      </c>
      <c r="S226">
        <v>1285.4285714285713</v>
      </c>
      <c r="T226">
        <v>1.95</v>
      </c>
      <c r="U226">
        <v>749.875</v>
      </c>
      <c r="V226">
        <v>2.25</v>
      </c>
      <c r="W226">
        <v>669.21052631578948</v>
      </c>
      <c r="X226">
        <v>2.35</v>
      </c>
      <c r="Y226">
        <v>718.88235294117646</v>
      </c>
      <c r="Z226">
        <v>2.1833333333333331</v>
      </c>
      <c r="AA226">
        <v>710.26923076923072</v>
      </c>
      <c r="AB226">
        <v>2.1833333333333331</v>
      </c>
      <c r="AC226">
        <v>710.26923076923072</v>
      </c>
      <c r="AD226">
        <v>3.2444444444444445</v>
      </c>
      <c r="AE226">
        <v>1086.04</v>
      </c>
      <c r="BJ226">
        <v>3.2444444444444445</v>
      </c>
      <c r="BK226">
        <v>1086.04</v>
      </c>
      <c r="BN226" t="s">
        <v>223</v>
      </c>
      <c r="BO226">
        <v>307.0625</v>
      </c>
      <c r="BP226">
        <v>260.125</v>
      </c>
      <c r="BQ226">
        <v>286.5</v>
      </c>
      <c r="BR226">
        <v>284.5625</v>
      </c>
      <c r="BS226">
        <v>300.88235294117646</v>
      </c>
      <c r="BT226">
        <v>265.38888888888891</v>
      </c>
      <c r="BU226">
        <v>297.53333333333336</v>
      </c>
      <c r="BV226">
        <v>287.10000000000002</v>
      </c>
    </row>
    <row r="227" spans="1:74" x14ac:dyDescent="0.3">
      <c r="A227" s="2" t="s">
        <v>224</v>
      </c>
      <c r="B227">
        <v>2.5</v>
      </c>
      <c r="C227">
        <v>1041.2857142857142</v>
      </c>
      <c r="D227">
        <v>2.6842105263157894</v>
      </c>
      <c r="E227">
        <v>903.9375</v>
      </c>
      <c r="F227">
        <v>2.85</v>
      </c>
      <c r="G227">
        <v>878.5</v>
      </c>
      <c r="H227">
        <v>2.6779661016949152</v>
      </c>
      <c r="I227">
        <v>934.45833333333337</v>
      </c>
      <c r="J227">
        <v>2.85</v>
      </c>
      <c r="K227">
        <v>948.47058823529414</v>
      </c>
      <c r="L227">
        <v>3.3684210526315788</v>
      </c>
      <c r="M227">
        <v>1181.2666666666667</v>
      </c>
      <c r="N227">
        <v>2.5499999999999998</v>
      </c>
      <c r="O227">
        <v>1068.0769230769231</v>
      </c>
      <c r="P227">
        <v>2.9152542372881354</v>
      </c>
      <c r="Q227">
        <v>1060.6222222222223</v>
      </c>
      <c r="R227">
        <v>2.7966101694915255</v>
      </c>
      <c r="S227">
        <v>995.50537634408602</v>
      </c>
      <c r="T227">
        <v>1.65</v>
      </c>
      <c r="U227">
        <v>606.5</v>
      </c>
      <c r="V227">
        <v>1.631578947368421</v>
      </c>
      <c r="W227">
        <v>609.5</v>
      </c>
      <c r="X227">
        <v>1.7</v>
      </c>
      <c r="Y227">
        <v>584.8125</v>
      </c>
      <c r="Z227">
        <v>1.6610169491525424</v>
      </c>
      <c r="AA227">
        <v>599.56818181818187</v>
      </c>
      <c r="AB227">
        <v>1.6610169491525424</v>
      </c>
      <c r="AC227">
        <v>599.56818181818187</v>
      </c>
      <c r="AD227">
        <v>2.4180790960451977</v>
      </c>
      <c r="AE227">
        <v>868.34306569343062</v>
      </c>
      <c r="AH227">
        <v>3</v>
      </c>
      <c r="AI227">
        <v>610</v>
      </c>
      <c r="AL227">
        <v>3</v>
      </c>
      <c r="AM227">
        <v>610</v>
      </c>
      <c r="AP227">
        <v>3</v>
      </c>
      <c r="AQ227">
        <v>743</v>
      </c>
      <c r="AT227">
        <v>3</v>
      </c>
      <c r="AU227">
        <v>743</v>
      </c>
      <c r="AV227">
        <v>3</v>
      </c>
      <c r="AW227">
        <v>676.5</v>
      </c>
      <c r="AZ227">
        <v>1</v>
      </c>
      <c r="BA227">
        <v>283</v>
      </c>
      <c r="BD227">
        <v>1</v>
      </c>
      <c r="BE227">
        <v>283</v>
      </c>
      <c r="BF227">
        <v>1</v>
      </c>
      <c r="BG227">
        <v>283</v>
      </c>
      <c r="BH227">
        <v>2.3333333333333335</v>
      </c>
      <c r="BI227">
        <v>545.33333333333337</v>
      </c>
      <c r="BJ227">
        <v>2.4166666666666665</v>
      </c>
      <c r="BK227">
        <v>861.42142857142858</v>
      </c>
      <c r="BN227" t="s">
        <v>224</v>
      </c>
      <c r="BO227">
        <v>264</v>
      </c>
      <c r="BP227">
        <v>265</v>
      </c>
      <c r="BQ227">
        <v>272.53846153846155</v>
      </c>
      <c r="BR227">
        <v>266.8</v>
      </c>
      <c r="BS227">
        <v>291.92857142857144</v>
      </c>
      <c r="BT227">
        <v>279.9375</v>
      </c>
      <c r="BU227">
        <v>273.11111111111109</v>
      </c>
      <c r="BV227">
        <v>280.875</v>
      </c>
    </row>
    <row r="228" spans="1:74" x14ac:dyDescent="0.3">
      <c r="A228" s="2" t="s">
        <v>225</v>
      </c>
      <c r="B228">
        <v>1.8</v>
      </c>
      <c r="C228">
        <v>1174.75</v>
      </c>
      <c r="D228">
        <v>2.5499999999999998</v>
      </c>
      <c r="E228">
        <v>1034.9166666666667</v>
      </c>
      <c r="F228">
        <v>2.5</v>
      </c>
      <c r="G228">
        <v>1168.7272727272727</v>
      </c>
      <c r="H228">
        <v>2.2833333333333332</v>
      </c>
      <c r="I228">
        <v>1118.483870967742</v>
      </c>
      <c r="J228">
        <v>1.7</v>
      </c>
      <c r="K228">
        <v>1219</v>
      </c>
      <c r="L228">
        <v>2.7</v>
      </c>
      <c r="M228">
        <v>866</v>
      </c>
      <c r="N228">
        <v>3.15</v>
      </c>
      <c r="O228">
        <v>1252.6153846153845</v>
      </c>
      <c r="P228">
        <v>2.5166666666666666</v>
      </c>
      <c r="Q228">
        <v>1096.8823529411766</v>
      </c>
      <c r="R228">
        <v>2.4</v>
      </c>
      <c r="S228">
        <v>1107.1846153846154</v>
      </c>
      <c r="T228">
        <v>0.8</v>
      </c>
      <c r="U228">
        <v>342.375</v>
      </c>
      <c r="V228">
        <v>1.6</v>
      </c>
      <c r="W228">
        <v>448.1875</v>
      </c>
      <c r="X228">
        <v>1.45</v>
      </c>
      <c r="Y228">
        <v>480.93333333333334</v>
      </c>
      <c r="Z228">
        <v>1.2833333333333334</v>
      </c>
      <c r="AA228">
        <v>439.07692307692309</v>
      </c>
      <c r="AB228">
        <v>1.2833333333333334</v>
      </c>
      <c r="AC228">
        <v>439.07692307692309</v>
      </c>
      <c r="AD228">
        <v>2.0277777777777777</v>
      </c>
      <c r="AE228">
        <v>856.64423076923072</v>
      </c>
      <c r="BJ228">
        <v>2.0277777777777777</v>
      </c>
      <c r="BK228">
        <v>856.64423076923072</v>
      </c>
      <c r="BN228" t="s">
        <v>225</v>
      </c>
      <c r="BO228">
        <v>289</v>
      </c>
      <c r="BP228">
        <v>206.76923076923077</v>
      </c>
      <c r="BQ228">
        <v>254.92307692307693</v>
      </c>
      <c r="BR228">
        <v>244.52941176470588</v>
      </c>
      <c r="BS228">
        <v>265</v>
      </c>
      <c r="BT228">
        <v>251</v>
      </c>
      <c r="BU228">
        <v>222.09090909090909</v>
      </c>
      <c r="BV228">
        <v>244.35483870967741</v>
      </c>
    </row>
    <row r="229" spans="1:74" x14ac:dyDescent="0.3">
      <c r="A229" s="2" t="s">
        <v>226</v>
      </c>
      <c r="B229">
        <v>2.85</v>
      </c>
      <c r="C229">
        <v>896.5</v>
      </c>
      <c r="D229">
        <v>3.05</v>
      </c>
      <c r="E229">
        <v>694.6875</v>
      </c>
      <c r="F229">
        <v>2.9</v>
      </c>
      <c r="G229">
        <v>979.33333333333337</v>
      </c>
      <c r="H229">
        <v>2.9333333333333331</v>
      </c>
      <c r="I229">
        <v>840.625</v>
      </c>
      <c r="J229">
        <v>3.1</v>
      </c>
      <c r="K229">
        <v>957.73333333333335</v>
      </c>
      <c r="L229">
        <v>3.15</v>
      </c>
      <c r="M229">
        <v>793.86666666666667</v>
      </c>
      <c r="N229">
        <v>3.8</v>
      </c>
      <c r="O229">
        <v>899</v>
      </c>
      <c r="P229">
        <v>3.35</v>
      </c>
      <c r="Q229">
        <v>883.5333333333333</v>
      </c>
      <c r="R229">
        <v>3.1416666666666666</v>
      </c>
      <c r="S229">
        <v>863.34117647058827</v>
      </c>
      <c r="T229">
        <v>1.7</v>
      </c>
      <c r="U229">
        <v>461.41176470588238</v>
      </c>
      <c r="V229">
        <v>2</v>
      </c>
      <c r="W229">
        <v>510.05555555555554</v>
      </c>
      <c r="X229">
        <v>2.2000000000000002</v>
      </c>
      <c r="Y229">
        <v>485.55555555555554</v>
      </c>
      <c r="Z229">
        <v>1.9666666666666666</v>
      </c>
      <c r="AA229">
        <v>486.1320754716981</v>
      </c>
      <c r="AB229">
        <v>1.9666666666666666</v>
      </c>
      <c r="AC229">
        <v>486.1320754716981</v>
      </c>
      <c r="AD229">
        <v>2.75</v>
      </c>
      <c r="AE229">
        <v>718.47101449275362</v>
      </c>
      <c r="BJ229">
        <v>2.75</v>
      </c>
      <c r="BK229">
        <v>718.47101449275362</v>
      </c>
      <c r="BN229" t="s">
        <v>226</v>
      </c>
      <c r="BO229">
        <v>226.66666666666666</v>
      </c>
      <c r="BP229">
        <v>217.73333333333332</v>
      </c>
      <c r="BQ229">
        <v>166</v>
      </c>
      <c r="BR229">
        <v>203.46666666666667</v>
      </c>
      <c r="BS229">
        <v>182.91666666666666</v>
      </c>
      <c r="BT229">
        <v>189.125</v>
      </c>
      <c r="BU229">
        <v>222.16666666666666</v>
      </c>
      <c r="BV229">
        <v>197.17500000000001</v>
      </c>
    </row>
    <row r="230" spans="1:74" x14ac:dyDescent="0.3">
      <c r="A230" s="2" t="s">
        <v>227</v>
      </c>
      <c r="B230">
        <v>0.36842105263157893</v>
      </c>
      <c r="C230">
        <v>144.66666666666666</v>
      </c>
      <c r="D230">
        <v>0.35</v>
      </c>
      <c r="E230">
        <v>116.57142857142857</v>
      </c>
      <c r="F230">
        <v>0.47368421052631576</v>
      </c>
      <c r="G230">
        <v>134.71428571428572</v>
      </c>
      <c r="H230">
        <v>0.39655172413793105</v>
      </c>
      <c r="I230">
        <v>131.35</v>
      </c>
      <c r="J230">
        <v>0.42105263157894735</v>
      </c>
      <c r="K230">
        <v>127</v>
      </c>
      <c r="L230">
        <v>0.65</v>
      </c>
      <c r="M230">
        <v>164.77777777777777</v>
      </c>
      <c r="N230">
        <v>0.73684210526315785</v>
      </c>
      <c r="O230">
        <v>148.81818181818181</v>
      </c>
      <c r="P230">
        <v>0.60344827586206895</v>
      </c>
      <c r="Q230">
        <v>148.4814814814815</v>
      </c>
      <c r="R230">
        <v>0.5</v>
      </c>
      <c r="S230">
        <v>141.19148936170214</v>
      </c>
      <c r="T230">
        <v>0.47368421052631576</v>
      </c>
      <c r="U230">
        <v>151</v>
      </c>
      <c r="V230">
        <v>0.4</v>
      </c>
      <c r="W230">
        <v>141.5</v>
      </c>
      <c r="X230">
        <v>0.42105263157894735</v>
      </c>
      <c r="Y230">
        <v>126.85714285714286</v>
      </c>
      <c r="Z230">
        <v>0.43103448275862066</v>
      </c>
      <c r="AA230">
        <v>139.86363636363637</v>
      </c>
      <c r="AB230">
        <v>0.43103448275862066</v>
      </c>
      <c r="AC230">
        <v>139.86363636363637</v>
      </c>
      <c r="AD230">
        <v>0.47701149425287354</v>
      </c>
      <c r="AE230">
        <v>140.768115942029</v>
      </c>
      <c r="AF230">
        <v>0</v>
      </c>
      <c r="AJ230">
        <v>0</v>
      </c>
      <c r="AL230">
        <v>0</v>
      </c>
      <c r="AN230">
        <v>1</v>
      </c>
      <c r="AO230">
        <v>89</v>
      </c>
      <c r="AR230">
        <v>1</v>
      </c>
      <c r="AS230">
        <v>167</v>
      </c>
      <c r="AT230">
        <v>1</v>
      </c>
      <c r="AU230">
        <v>128</v>
      </c>
      <c r="AV230">
        <v>0.5</v>
      </c>
      <c r="AW230">
        <v>128</v>
      </c>
      <c r="AX230">
        <v>0</v>
      </c>
      <c r="BB230">
        <v>0</v>
      </c>
      <c r="BD230">
        <v>0</v>
      </c>
      <c r="BF230">
        <v>0</v>
      </c>
      <c r="BH230">
        <v>0.33333333333333331</v>
      </c>
      <c r="BI230">
        <v>128</v>
      </c>
      <c r="BJ230">
        <v>0.47222222222222221</v>
      </c>
      <c r="BK230">
        <v>140.40845070422534</v>
      </c>
      <c r="BN230" t="s">
        <v>227</v>
      </c>
      <c r="BO230">
        <v>114</v>
      </c>
      <c r="BP230">
        <v>108.22222222222223</v>
      </c>
      <c r="BQ230">
        <v>110.90909090909091</v>
      </c>
      <c r="BR230">
        <v>110.81481481481481</v>
      </c>
      <c r="BS230">
        <v>116.83333333333333</v>
      </c>
      <c r="BT230">
        <v>116.57142857142857</v>
      </c>
      <c r="BU230">
        <v>104.42857142857143</v>
      </c>
      <c r="BV230">
        <v>112.4</v>
      </c>
    </row>
    <row r="231" spans="1:74" x14ac:dyDescent="0.3">
      <c r="A231" s="2" t="s">
        <v>228</v>
      </c>
      <c r="B231">
        <v>3.4</v>
      </c>
      <c r="C231">
        <v>1162.6842105263158</v>
      </c>
      <c r="D231">
        <v>3.75</v>
      </c>
      <c r="E231">
        <v>1332.2352941176471</v>
      </c>
      <c r="F231">
        <v>3.25</v>
      </c>
      <c r="G231">
        <v>1262.6875</v>
      </c>
      <c r="H231">
        <v>3.4666666666666668</v>
      </c>
      <c r="I231">
        <v>1248.8846153846155</v>
      </c>
      <c r="J231">
        <v>3.15</v>
      </c>
      <c r="K231">
        <v>1341.9375</v>
      </c>
      <c r="L231">
        <v>3.2</v>
      </c>
      <c r="M231">
        <v>1286.8125</v>
      </c>
      <c r="N231">
        <v>3.5</v>
      </c>
      <c r="O231">
        <v>1450.4</v>
      </c>
      <c r="P231">
        <v>3.2833333333333332</v>
      </c>
      <c r="Q231">
        <v>1357.7872340425531</v>
      </c>
      <c r="R231">
        <v>3.375</v>
      </c>
      <c r="S231">
        <v>1300.5858585858587</v>
      </c>
      <c r="T231">
        <v>2.1</v>
      </c>
      <c r="U231">
        <v>655.5</v>
      </c>
      <c r="V231">
        <v>2.1</v>
      </c>
      <c r="W231">
        <v>664.55</v>
      </c>
      <c r="X231">
        <v>2.0499999999999998</v>
      </c>
      <c r="Y231">
        <v>662.05</v>
      </c>
      <c r="Z231">
        <v>2.0833333333333335</v>
      </c>
      <c r="AA231">
        <v>660.7</v>
      </c>
      <c r="AB231">
        <v>2.0833333333333335</v>
      </c>
      <c r="AC231">
        <v>660.7</v>
      </c>
      <c r="AD231">
        <v>2.9444444444444446</v>
      </c>
      <c r="AE231">
        <v>1059.1194968553459</v>
      </c>
      <c r="BJ231">
        <v>2.9444444444444446</v>
      </c>
      <c r="BK231">
        <v>1059.1194968553459</v>
      </c>
      <c r="BN231" t="s">
        <v>228</v>
      </c>
      <c r="BO231">
        <v>312.5</v>
      </c>
      <c r="BP231">
        <v>323</v>
      </c>
      <c r="BQ231">
        <v>306</v>
      </c>
      <c r="BR231">
        <v>314</v>
      </c>
      <c r="BS231">
        <v>316.4736842105263</v>
      </c>
      <c r="BT231">
        <v>325</v>
      </c>
      <c r="BU231">
        <v>258.3125</v>
      </c>
      <c r="BV231">
        <v>301.36538461538464</v>
      </c>
    </row>
    <row r="232" spans="1:74" x14ac:dyDescent="0.3">
      <c r="A232" s="2" t="s">
        <v>229</v>
      </c>
      <c r="B232">
        <v>2.9</v>
      </c>
      <c r="C232">
        <v>1292.9166666666667</v>
      </c>
      <c r="D232">
        <v>2.25</v>
      </c>
      <c r="E232">
        <v>1283.4000000000001</v>
      </c>
      <c r="F232">
        <v>3</v>
      </c>
      <c r="G232">
        <v>1090.5999999999999</v>
      </c>
      <c r="H232">
        <v>2.7118644067796609</v>
      </c>
      <c r="I232">
        <v>1208.3243243243244</v>
      </c>
      <c r="J232">
        <v>2.9</v>
      </c>
      <c r="K232">
        <v>1313.4166666666667</v>
      </c>
      <c r="L232">
        <v>2.5499999999999998</v>
      </c>
      <c r="M232">
        <v>1048.5</v>
      </c>
      <c r="N232">
        <v>2.6315789473684212</v>
      </c>
      <c r="O232">
        <v>1312.1818181818182</v>
      </c>
      <c r="P232">
        <v>2.6949152542372881</v>
      </c>
      <c r="Q232">
        <v>1212.8108108108108</v>
      </c>
      <c r="R232">
        <v>2.7033898305084745</v>
      </c>
      <c r="S232">
        <v>1210.5675675675675</v>
      </c>
      <c r="T232">
        <v>0.65</v>
      </c>
      <c r="U232">
        <v>426.28571428571428</v>
      </c>
      <c r="V232">
        <v>1.1499999999999999</v>
      </c>
      <c r="W232">
        <v>615.29999999999995</v>
      </c>
      <c r="X232">
        <v>1.368421052631579</v>
      </c>
      <c r="Y232">
        <v>559</v>
      </c>
      <c r="Z232">
        <v>1.0508474576271187</v>
      </c>
      <c r="AA232">
        <v>546.37931034482756</v>
      </c>
      <c r="AB232">
        <v>1.0508474576271187</v>
      </c>
      <c r="AC232">
        <v>546.37931034482756</v>
      </c>
      <c r="AD232">
        <v>2.152542372881356</v>
      </c>
      <c r="AE232">
        <v>1023.5631067961165</v>
      </c>
      <c r="AJ232">
        <v>2</v>
      </c>
      <c r="AK232">
        <v>775</v>
      </c>
      <c r="AL232">
        <v>2</v>
      </c>
      <c r="AM232">
        <v>775</v>
      </c>
      <c r="AR232">
        <v>0</v>
      </c>
      <c r="AT232">
        <v>0</v>
      </c>
      <c r="AV232">
        <v>1</v>
      </c>
      <c r="AW232">
        <v>775</v>
      </c>
      <c r="BB232">
        <v>5</v>
      </c>
      <c r="BC232">
        <v>1202</v>
      </c>
      <c r="BD232">
        <v>5</v>
      </c>
      <c r="BE232">
        <v>1202</v>
      </c>
      <c r="BF232">
        <v>5</v>
      </c>
      <c r="BG232">
        <v>1202</v>
      </c>
      <c r="BH232">
        <v>2.3333333333333335</v>
      </c>
      <c r="BI232">
        <v>988.5</v>
      </c>
      <c r="BJ232">
        <v>2.1555555555555554</v>
      </c>
      <c r="BK232">
        <v>1022.8952380952381</v>
      </c>
      <c r="BN232" t="s">
        <v>229</v>
      </c>
      <c r="BO232">
        <v>306.33333333333331</v>
      </c>
      <c r="BP232">
        <v>284.07142857142856</v>
      </c>
      <c r="BQ232">
        <v>258.90909090909093</v>
      </c>
      <c r="BR232">
        <v>283.81081081081084</v>
      </c>
      <c r="BS232">
        <v>249.25</v>
      </c>
      <c r="BT232">
        <v>280.10000000000002</v>
      </c>
      <c r="BU232">
        <v>292.33333333333331</v>
      </c>
      <c r="BV232">
        <v>275.05405405405406</v>
      </c>
    </row>
    <row r="233" spans="1:74" x14ac:dyDescent="0.3">
      <c r="A233" s="2" t="s">
        <v>230</v>
      </c>
      <c r="AF233">
        <v>0.1</v>
      </c>
      <c r="AG233">
        <v>319</v>
      </c>
      <c r="AH233">
        <v>0</v>
      </c>
      <c r="AJ233">
        <v>0.05</v>
      </c>
      <c r="AK233">
        <v>144</v>
      </c>
      <c r="AL233">
        <v>0.05</v>
      </c>
      <c r="AM233">
        <v>231.5</v>
      </c>
      <c r="AN233">
        <v>0.05</v>
      </c>
      <c r="AO233">
        <v>94</v>
      </c>
      <c r="AP233">
        <v>0</v>
      </c>
      <c r="AR233">
        <v>0</v>
      </c>
      <c r="AT233">
        <v>1.6666666666666666E-2</v>
      </c>
      <c r="AU233">
        <v>94</v>
      </c>
      <c r="AV233">
        <v>3.3333333333333333E-2</v>
      </c>
      <c r="AW233">
        <v>185.66666666666666</v>
      </c>
      <c r="AX233">
        <v>0.05</v>
      </c>
      <c r="AY233">
        <v>195</v>
      </c>
      <c r="AZ233">
        <v>0</v>
      </c>
      <c r="BB233">
        <v>0</v>
      </c>
      <c r="BD233">
        <v>1.6666666666666666E-2</v>
      </c>
      <c r="BE233">
        <v>195</v>
      </c>
      <c r="BF233">
        <v>1.6666666666666666E-2</v>
      </c>
      <c r="BG233">
        <v>195</v>
      </c>
      <c r="BH233">
        <v>2.7777777777777776E-2</v>
      </c>
      <c r="BI233">
        <v>188</v>
      </c>
      <c r="BJ233">
        <v>2.7777777777777776E-2</v>
      </c>
      <c r="BK233">
        <v>188</v>
      </c>
      <c r="BN233" s="2" t="s">
        <v>230</v>
      </c>
    </row>
    <row r="234" spans="1:74" x14ac:dyDescent="0.3">
      <c r="A234" s="2" t="s">
        <v>231</v>
      </c>
      <c r="B234">
        <v>1.95</v>
      </c>
      <c r="C234">
        <v>989.08333333333337</v>
      </c>
      <c r="D234">
        <v>1.7222222222222223</v>
      </c>
      <c r="E234">
        <v>855.77777777777783</v>
      </c>
      <c r="F234">
        <v>2.35</v>
      </c>
      <c r="G234">
        <v>1141.0833333333333</v>
      </c>
      <c r="H234">
        <v>2.0172413793103448</v>
      </c>
      <c r="I234">
        <v>1008</v>
      </c>
      <c r="J234">
        <v>2.8</v>
      </c>
      <c r="K234">
        <v>1227</v>
      </c>
      <c r="L234">
        <v>3</v>
      </c>
      <c r="M234">
        <v>1202.3846153846155</v>
      </c>
      <c r="N234">
        <v>3</v>
      </c>
      <c r="O234">
        <v>1035.3125</v>
      </c>
      <c r="P234">
        <v>2.9310344827586206</v>
      </c>
      <c r="Q234">
        <v>1148.2325581395348</v>
      </c>
      <c r="R234">
        <v>2.4741379310344827</v>
      </c>
      <c r="S234">
        <v>1087.3421052631579</v>
      </c>
      <c r="T234">
        <v>1.4</v>
      </c>
      <c r="U234">
        <v>602.53846153846155</v>
      </c>
      <c r="V234">
        <v>1.5555555555555556</v>
      </c>
      <c r="W234">
        <v>686.09090909090912</v>
      </c>
      <c r="X234">
        <v>1.8</v>
      </c>
      <c r="Y234">
        <v>738.93333333333328</v>
      </c>
      <c r="Z234">
        <v>1.5862068965517242</v>
      </c>
      <c r="AA234">
        <v>678.56410256410254</v>
      </c>
      <c r="AB234">
        <v>1.5862068965517242</v>
      </c>
      <c r="AC234">
        <v>678.56410256410254</v>
      </c>
      <c r="AD234">
        <v>2.1781609195402298</v>
      </c>
      <c r="AE234">
        <v>948.71304347826083</v>
      </c>
      <c r="AH234">
        <v>1</v>
      </c>
      <c r="AI234">
        <v>310</v>
      </c>
      <c r="AL234">
        <v>1</v>
      </c>
      <c r="AM234">
        <v>310</v>
      </c>
      <c r="AP234">
        <v>3.5</v>
      </c>
      <c r="AQ234">
        <v>996</v>
      </c>
      <c r="AT234">
        <v>3.5</v>
      </c>
      <c r="AU234">
        <v>996</v>
      </c>
      <c r="AV234">
        <v>2.25</v>
      </c>
      <c r="AW234">
        <v>767.33333333333337</v>
      </c>
      <c r="AZ234">
        <v>1.5</v>
      </c>
      <c r="BA234">
        <v>891</v>
      </c>
      <c r="BD234">
        <v>1.5</v>
      </c>
      <c r="BE234">
        <v>891</v>
      </c>
      <c r="BF234">
        <v>1.5</v>
      </c>
      <c r="BG234">
        <v>891</v>
      </c>
      <c r="BH234">
        <v>2</v>
      </c>
      <c r="BI234">
        <v>798.25</v>
      </c>
      <c r="BJ234">
        <v>2.1722222222222221</v>
      </c>
      <c r="BK234">
        <v>943.65546218487395</v>
      </c>
      <c r="BN234" t="s">
        <v>231</v>
      </c>
      <c r="BO234">
        <v>303.07142857142856</v>
      </c>
      <c r="BP234">
        <v>260.92307692307691</v>
      </c>
      <c r="BQ234">
        <v>308.6875</v>
      </c>
      <c r="BR234">
        <v>292.41860465116281</v>
      </c>
      <c r="BS234">
        <v>291.91666666666669</v>
      </c>
      <c r="BT234">
        <v>175.88888888888889</v>
      </c>
      <c r="BU234">
        <v>281.41666666666669</v>
      </c>
      <c r="BV234">
        <v>256.45454545454544</v>
      </c>
    </row>
    <row r="235" spans="1:74" x14ac:dyDescent="0.3">
      <c r="A235" s="2" t="s">
        <v>232</v>
      </c>
      <c r="B235">
        <v>3.65</v>
      </c>
      <c r="C235">
        <v>1137.1666666666667</v>
      </c>
      <c r="D235">
        <v>3.05</v>
      </c>
      <c r="E235">
        <v>927.23529411764707</v>
      </c>
      <c r="F235">
        <v>3.45</v>
      </c>
      <c r="G235">
        <v>1105.0588235294117</v>
      </c>
      <c r="H235">
        <v>3.3833333333333333</v>
      </c>
      <c r="I235">
        <v>1058.0384615384614</v>
      </c>
      <c r="J235">
        <v>3.45</v>
      </c>
      <c r="K235">
        <v>1046.1052631578948</v>
      </c>
      <c r="L235">
        <v>4.8</v>
      </c>
      <c r="M235">
        <v>1271</v>
      </c>
      <c r="N235">
        <v>3.7</v>
      </c>
      <c r="O235">
        <v>1031.6111111111111</v>
      </c>
      <c r="P235">
        <v>3.9833333333333334</v>
      </c>
      <c r="Q235">
        <v>1120.4385964912281</v>
      </c>
      <c r="R235">
        <v>3.6833333333333331</v>
      </c>
      <c r="S235">
        <v>1090.6697247706422</v>
      </c>
      <c r="T235">
        <v>2.85</v>
      </c>
      <c r="U235">
        <v>837.22222222222217</v>
      </c>
      <c r="V235">
        <v>3</v>
      </c>
      <c r="W235">
        <v>816.65</v>
      </c>
      <c r="X235">
        <v>2.95</v>
      </c>
      <c r="Y235">
        <v>791.2</v>
      </c>
      <c r="Z235">
        <v>2.9333333333333331</v>
      </c>
      <c r="AA235">
        <v>814.25862068965512</v>
      </c>
      <c r="AB235">
        <v>2.9333333333333331</v>
      </c>
      <c r="AC235">
        <v>814.25862068965512</v>
      </c>
      <c r="AD235">
        <v>3.4333333333333331</v>
      </c>
      <c r="AE235">
        <v>994.67065868263478</v>
      </c>
      <c r="BJ235">
        <v>3.4333333333333331</v>
      </c>
      <c r="BK235">
        <v>994.67065868263478</v>
      </c>
      <c r="BN235" t="s">
        <v>232</v>
      </c>
      <c r="BO235">
        <v>292.15789473684208</v>
      </c>
      <c r="BP235">
        <v>316.8</v>
      </c>
      <c r="BQ235">
        <v>224.61111111111111</v>
      </c>
      <c r="BR235">
        <v>279.4736842105263</v>
      </c>
      <c r="BS235">
        <v>247</v>
      </c>
      <c r="BT235">
        <v>256.88235294117646</v>
      </c>
      <c r="BU235">
        <v>258.94117647058823</v>
      </c>
      <c r="BV235">
        <v>254.13461538461539</v>
      </c>
    </row>
    <row r="236" spans="1:74" x14ac:dyDescent="0.3">
      <c r="A236" s="2" t="s">
        <v>233</v>
      </c>
      <c r="B236">
        <v>2.35</v>
      </c>
      <c r="C236">
        <v>897</v>
      </c>
      <c r="D236">
        <v>3.15</v>
      </c>
      <c r="E236">
        <v>934.06666666666672</v>
      </c>
      <c r="F236">
        <v>2.65</v>
      </c>
      <c r="G236">
        <v>933.92307692307691</v>
      </c>
      <c r="H236">
        <v>2.7166666666666668</v>
      </c>
      <c r="I236">
        <v>922.26829268292681</v>
      </c>
      <c r="J236">
        <v>3.15</v>
      </c>
      <c r="K236">
        <v>975.28571428571433</v>
      </c>
      <c r="L236">
        <v>2.4500000000000002</v>
      </c>
      <c r="M236">
        <v>841</v>
      </c>
      <c r="N236">
        <v>1.9</v>
      </c>
      <c r="O236">
        <v>740.16666666666663</v>
      </c>
      <c r="P236">
        <v>2.5</v>
      </c>
      <c r="Q236">
        <v>858.17948717948718</v>
      </c>
      <c r="R236">
        <v>2.6083333333333334</v>
      </c>
      <c r="S236">
        <v>891.02499999999998</v>
      </c>
      <c r="T236">
        <v>0.7</v>
      </c>
      <c r="U236">
        <v>310.25</v>
      </c>
      <c r="V236">
        <v>0.65</v>
      </c>
      <c r="W236">
        <v>318.14285714285717</v>
      </c>
      <c r="X236">
        <v>0.7</v>
      </c>
      <c r="Y236">
        <v>293.10000000000002</v>
      </c>
      <c r="Z236">
        <v>0.68333333333333335</v>
      </c>
      <c r="AA236">
        <v>305.60000000000002</v>
      </c>
      <c r="AB236">
        <v>0.68333333333333335</v>
      </c>
      <c r="AC236">
        <v>305.60000000000002</v>
      </c>
      <c r="AD236">
        <v>1.9666666666666666</v>
      </c>
      <c r="AE236">
        <v>751.63809523809527</v>
      </c>
      <c r="BJ236">
        <v>1.9666666666666666</v>
      </c>
      <c r="BK236">
        <v>751.63809523809527</v>
      </c>
      <c r="BN236" t="s">
        <v>233</v>
      </c>
      <c r="BO236">
        <v>146.07142857142858</v>
      </c>
      <c r="BP236">
        <v>233.46153846153845</v>
      </c>
      <c r="BQ236">
        <v>241.16666666666666</v>
      </c>
      <c r="BR236">
        <v>204.46153846153845</v>
      </c>
      <c r="BS236">
        <v>187</v>
      </c>
      <c r="BT236">
        <v>192.2</v>
      </c>
      <c r="BU236">
        <v>210.38461538461539</v>
      </c>
      <c r="BV236">
        <v>196.3170731707317</v>
      </c>
    </row>
    <row r="237" spans="1:74" x14ac:dyDescent="0.3">
      <c r="A237" s="2" t="s">
        <v>234</v>
      </c>
      <c r="B237">
        <v>1.8947368421052631</v>
      </c>
      <c r="C237">
        <v>459.35714285714283</v>
      </c>
      <c r="D237">
        <v>1.35</v>
      </c>
      <c r="E237">
        <v>374.25</v>
      </c>
      <c r="F237">
        <v>1.1499999999999999</v>
      </c>
      <c r="G237">
        <v>339.18181818181819</v>
      </c>
      <c r="H237">
        <v>1.4576271186440677</v>
      </c>
      <c r="I237">
        <v>396.02702702702703</v>
      </c>
      <c r="J237">
        <v>1.3157894736842106</v>
      </c>
      <c r="K237">
        <v>298</v>
      </c>
      <c r="L237">
        <v>1.1499999999999999</v>
      </c>
      <c r="M237">
        <v>209.9375</v>
      </c>
      <c r="N237">
        <v>1.45</v>
      </c>
      <c r="O237">
        <v>283.8</v>
      </c>
      <c r="P237">
        <v>1.3050847457627119</v>
      </c>
      <c r="Q237">
        <v>261.13636363636363</v>
      </c>
      <c r="R237">
        <v>1.3813559322033899</v>
      </c>
      <c r="S237">
        <v>322.75308641975306</v>
      </c>
      <c r="T237">
        <v>0.57894736842105265</v>
      </c>
      <c r="U237">
        <v>185.11111111111111</v>
      </c>
      <c r="V237">
        <v>0.7</v>
      </c>
      <c r="W237">
        <v>441.83333333333331</v>
      </c>
      <c r="X237">
        <v>0.1</v>
      </c>
      <c r="Y237">
        <v>177.5</v>
      </c>
      <c r="Z237">
        <v>0.4576271186440678</v>
      </c>
      <c r="AA237">
        <v>274.8235294117647</v>
      </c>
      <c r="AB237">
        <v>0.4576271186440678</v>
      </c>
      <c r="AC237">
        <v>274.8235294117647</v>
      </c>
      <c r="AD237">
        <v>1.0734463276836159</v>
      </c>
      <c r="AE237">
        <v>314.4387755102041</v>
      </c>
      <c r="AF237">
        <v>1</v>
      </c>
      <c r="AG237">
        <v>91</v>
      </c>
      <c r="AL237">
        <v>1</v>
      </c>
      <c r="AM237">
        <v>91</v>
      </c>
      <c r="AN237">
        <v>3</v>
      </c>
      <c r="AO237">
        <v>290</v>
      </c>
      <c r="AT237">
        <v>3</v>
      </c>
      <c r="AU237">
        <v>290</v>
      </c>
      <c r="AV237">
        <v>2</v>
      </c>
      <c r="AW237">
        <v>190.5</v>
      </c>
      <c r="AX237">
        <v>1</v>
      </c>
      <c r="AY237">
        <v>337</v>
      </c>
      <c r="BD237">
        <v>1</v>
      </c>
      <c r="BE237">
        <v>337</v>
      </c>
      <c r="BF237">
        <v>1</v>
      </c>
      <c r="BG237">
        <v>337</v>
      </c>
      <c r="BH237">
        <v>1.6666666666666667</v>
      </c>
      <c r="BI237">
        <v>239.33333333333334</v>
      </c>
      <c r="BJ237">
        <v>1.0833333333333333</v>
      </c>
      <c r="BK237">
        <v>312.20792079207922</v>
      </c>
      <c r="BN237" t="s">
        <v>234</v>
      </c>
      <c r="BO237">
        <v>172.76923076923077</v>
      </c>
      <c r="BP237">
        <v>128.8125</v>
      </c>
      <c r="BQ237">
        <v>138</v>
      </c>
      <c r="BR237">
        <v>144.93181818181819</v>
      </c>
      <c r="BS237">
        <v>147.42857142857142</v>
      </c>
      <c r="BT237">
        <v>174.16666666666666</v>
      </c>
      <c r="BU237">
        <v>148.09090909090909</v>
      </c>
      <c r="BV237">
        <v>156.29729729729729</v>
      </c>
    </row>
    <row r="238" spans="1:74" x14ac:dyDescent="0.3">
      <c r="A238" s="2" t="s">
        <v>235</v>
      </c>
      <c r="B238">
        <v>3.7</v>
      </c>
      <c r="C238">
        <v>1012.4736842105264</v>
      </c>
      <c r="D238">
        <v>3.85</v>
      </c>
      <c r="E238">
        <v>1119.4705882352941</v>
      </c>
      <c r="F238">
        <v>4</v>
      </c>
      <c r="G238">
        <v>959.85</v>
      </c>
      <c r="H238">
        <v>3.85</v>
      </c>
      <c r="I238">
        <v>1026.1607142857142</v>
      </c>
      <c r="J238">
        <v>3.5</v>
      </c>
      <c r="K238">
        <v>1050.9411764705883</v>
      </c>
      <c r="L238">
        <v>2.6</v>
      </c>
      <c r="M238">
        <v>737.29411764705878</v>
      </c>
      <c r="N238">
        <v>2.5499999999999998</v>
      </c>
      <c r="O238">
        <v>626.78947368421052</v>
      </c>
      <c r="P238">
        <v>2.8833333333333333</v>
      </c>
      <c r="Q238">
        <v>798.28301886792451</v>
      </c>
      <c r="R238">
        <v>3.3666666666666667</v>
      </c>
      <c r="S238">
        <v>915.35779816513764</v>
      </c>
      <c r="T238">
        <v>1.8</v>
      </c>
      <c r="U238">
        <v>526.61111111111109</v>
      </c>
      <c r="V238">
        <v>1.35</v>
      </c>
      <c r="W238">
        <v>503.35714285714283</v>
      </c>
      <c r="X238">
        <v>1.4</v>
      </c>
      <c r="Y238">
        <v>386.125</v>
      </c>
      <c r="Z238">
        <v>1.5166666666666666</v>
      </c>
      <c r="AA238">
        <v>473</v>
      </c>
      <c r="AB238">
        <v>1.5166666666666666</v>
      </c>
      <c r="AC238">
        <v>473</v>
      </c>
      <c r="AD238">
        <v>2.75</v>
      </c>
      <c r="AE238">
        <v>780.1146496815287</v>
      </c>
      <c r="BJ238">
        <v>2.75</v>
      </c>
      <c r="BK238">
        <v>780.1146496815287</v>
      </c>
      <c r="BN238" t="s">
        <v>235</v>
      </c>
      <c r="BO238">
        <v>255.41176470588235</v>
      </c>
      <c r="BP238">
        <v>213.05882352941177</v>
      </c>
      <c r="BQ238">
        <v>196.42105263157896</v>
      </c>
      <c r="BR238">
        <v>220.67924528301887</v>
      </c>
      <c r="BS238">
        <v>239.26315789473685</v>
      </c>
      <c r="BT238">
        <v>205.52941176470588</v>
      </c>
      <c r="BU238">
        <v>208.65</v>
      </c>
      <c r="BV238">
        <v>218.08928571428572</v>
      </c>
    </row>
    <row r="239" spans="1:74" x14ac:dyDescent="0.3">
      <c r="A239" s="2" t="s">
        <v>236</v>
      </c>
      <c r="B239">
        <v>2.4210526315789473</v>
      </c>
      <c r="C239">
        <v>794.32258064516134</v>
      </c>
      <c r="D239">
        <v>2.0526315789473686</v>
      </c>
      <c r="E239">
        <v>837</v>
      </c>
      <c r="F239">
        <v>2</v>
      </c>
      <c r="G239">
        <v>939.9545454545455</v>
      </c>
      <c r="H239">
        <v>2.1551724137931036</v>
      </c>
      <c r="I239">
        <v>849.39473684210532</v>
      </c>
      <c r="J239">
        <v>2.763157894736842</v>
      </c>
      <c r="K239">
        <v>1057.3461538461538</v>
      </c>
      <c r="L239">
        <v>2.8421052631578947</v>
      </c>
      <c r="M239">
        <v>1172.4583333333333</v>
      </c>
      <c r="N239">
        <v>2.9750000000000001</v>
      </c>
      <c r="O239">
        <v>1154.7407407407406</v>
      </c>
      <c r="P239">
        <v>2.8620689655172415</v>
      </c>
      <c r="Q239">
        <v>1127.3766233766235</v>
      </c>
      <c r="R239">
        <v>2.5086206896551726</v>
      </c>
      <c r="S239">
        <v>989.29411764705878</v>
      </c>
      <c r="T239">
        <v>1.236842105263158</v>
      </c>
      <c r="U239">
        <v>574.4</v>
      </c>
      <c r="V239">
        <v>1.5263157894736843</v>
      </c>
      <c r="W239">
        <v>585.2962962962963</v>
      </c>
      <c r="X239">
        <v>0.82499999999999996</v>
      </c>
      <c r="Y239">
        <v>439.75</v>
      </c>
      <c r="Z239">
        <v>1.1896551724137931</v>
      </c>
      <c r="AA239">
        <v>544.8730158730159</v>
      </c>
      <c r="AB239">
        <v>1.1896551724137931</v>
      </c>
      <c r="AC239">
        <v>544.8730158730159</v>
      </c>
      <c r="AD239">
        <v>2.0689655172413794</v>
      </c>
      <c r="AE239">
        <v>859.6712962962963</v>
      </c>
      <c r="AF239">
        <v>3</v>
      </c>
      <c r="AG239">
        <v>1533</v>
      </c>
      <c r="AH239">
        <v>3.5</v>
      </c>
      <c r="AI239">
        <v>1826</v>
      </c>
      <c r="AL239">
        <v>3.25</v>
      </c>
      <c r="AM239">
        <v>1679.5</v>
      </c>
      <c r="AN239">
        <v>1.5</v>
      </c>
      <c r="AO239">
        <v>651</v>
      </c>
      <c r="AP239">
        <v>3</v>
      </c>
      <c r="AQ239">
        <v>1886</v>
      </c>
      <c r="AT239">
        <v>2.25</v>
      </c>
      <c r="AU239">
        <v>1268.5</v>
      </c>
      <c r="AV239">
        <v>2.75</v>
      </c>
      <c r="AW239">
        <v>1474</v>
      </c>
      <c r="AX239">
        <v>2.5</v>
      </c>
      <c r="AY239">
        <v>1489</v>
      </c>
      <c r="AZ239">
        <v>2</v>
      </c>
      <c r="BA239">
        <v>872</v>
      </c>
      <c r="BD239">
        <v>2.25</v>
      </c>
      <c r="BE239">
        <v>1180.5</v>
      </c>
      <c r="BF239">
        <v>2.25</v>
      </c>
      <c r="BG239">
        <v>1180.5</v>
      </c>
      <c r="BH239">
        <v>2.5833333333333335</v>
      </c>
      <c r="BI239">
        <v>1376.1666666666667</v>
      </c>
      <c r="BJ239">
        <v>2.0861111111111112</v>
      </c>
      <c r="BK239">
        <v>873.63063063063066</v>
      </c>
      <c r="BN239" t="s">
        <v>236</v>
      </c>
      <c r="BO239">
        <v>289.42307692307691</v>
      </c>
      <c r="BP239">
        <v>237.04166666666666</v>
      </c>
      <c r="BQ239">
        <v>257.03703703703701</v>
      </c>
      <c r="BR239">
        <v>261.74025974025972</v>
      </c>
      <c r="BS239">
        <v>256.70967741935482</v>
      </c>
      <c r="BT239">
        <v>222.04347826086956</v>
      </c>
      <c r="BU239">
        <v>199.86363636363637</v>
      </c>
      <c r="BV239">
        <v>229.76315789473685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8471-169C-4A18-9377-4C6F7BD1ADE4}">
  <dimension ref="A1:ED239"/>
  <sheetViews>
    <sheetView topLeftCell="DT201" zoomScale="70" zoomScaleNormal="70" workbookViewId="0">
      <selection activeCell="DY227" sqref="DY227"/>
    </sheetView>
  </sheetViews>
  <sheetFormatPr baseColWidth="10" defaultRowHeight="14.4" x14ac:dyDescent="0.3"/>
  <cols>
    <col min="1" max="1" width="8.44140625" bestFit="1" customWidth="1"/>
    <col min="2" max="2" width="32.88671875" bestFit="1" customWidth="1"/>
    <col min="3" max="3" width="32" bestFit="1" customWidth="1"/>
    <col min="4" max="4" width="32.88671875" bestFit="1" customWidth="1"/>
    <col min="5" max="5" width="32" bestFit="1" customWidth="1"/>
    <col min="6" max="6" width="32.5546875" bestFit="1" customWidth="1"/>
    <col min="7" max="7" width="31.6640625" bestFit="1" customWidth="1"/>
    <col min="8" max="8" width="32.44140625" bestFit="1" customWidth="1"/>
    <col min="9" max="9" width="31.5546875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44140625" bestFit="1" customWidth="1"/>
    <col min="19" max="19" width="31.5546875" bestFit="1" customWidth="1"/>
    <col min="20" max="20" width="33.33203125" bestFit="1" customWidth="1"/>
    <col min="21" max="21" width="32.44140625" bestFit="1" customWidth="1"/>
    <col min="22" max="22" width="33.33203125" bestFit="1" customWidth="1"/>
    <col min="23" max="23" width="32.44140625" bestFit="1" customWidth="1"/>
    <col min="24" max="24" width="33" bestFit="1" customWidth="1"/>
    <col min="25" max="25" width="32.109375" bestFit="1" customWidth="1"/>
    <col min="26" max="26" width="32.88671875" bestFit="1" customWidth="1"/>
    <col min="27" max="27" width="32" bestFit="1" customWidth="1"/>
    <col min="28" max="28" width="33.33203125" bestFit="1" customWidth="1"/>
    <col min="29" max="29" width="32.44140625" bestFit="1" customWidth="1"/>
    <col min="30" max="30" width="33.33203125" bestFit="1" customWidth="1"/>
    <col min="31" max="31" width="32.44140625" bestFit="1" customWidth="1"/>
    <col min="32" max="32" width="33" bestFit="1" customWidth="1"/>
    <col min="33" max="33" width="32.109375" bestFit="1" customWidth="1"/>
    <col min="34" max="34" width="32.88671875" bestFit="1" customWidth="1"/>
    <col min="35" max="35" width="32" bestFit="1" customWidth="1"/>
    <col min="36" max="36" width="32.88671875" bestFit="1" customWidth="1"/>
    <col min="37" max="37" width="32" bestFit="1" customWidth="1"/>
    <col min="38" max="38" width="32.6640625" bestFit="1" customWidth="1"/>
    <col min="39" max="39" width="31.88671875" bestFit="1" customWidth="1"/>
    <col min="40" max="40" width="32.6640625" bestFit="1" customWidth="1"/>
    <col min="41" max="41" width="31.88671875" bestFit="1" customWidth="1"/>
    <col min="42" max="42" width="32.6640625" bestFit="1" customWidth="1"/>
    <col min="43" max="43" width="31.88671875" bestFit="1" customWidth="1"/>
    <col min="44" max="44" width="32.44140625" bestFit="1" customWidth="1"/>
    <col min="45" max="45" width="31.5546875" bestFit="1" customWidth="1"/>
    <col min="46" max="46" width="32.33203125" bestFit="1" customWidth="1"/>
    <col min="47" max="47" width="31.33203125" bestFit="1" customWidth="1"/>
    <col min="48" max="48" width="32.6640625" bestFit="1" customWidth="1"/>
    <col min="49" max="49" width="31.88671875" bestFit="1" customWidth="1"/>
    <col min="50" max="50" width="32.6640625" bestFit="1" customWidth="1"/>
    <col min="51" max="51" width="31.88671875" bestFit="1" customWidth="1"/>
    <col min="52" max="52" width="32.44140625" bestFit="1" customWidth="1"/>
    <col min="53" max="53" width="31.5546875" bestFit="1" customWidth="1"/>
    <col min="54" max="54" width="32.33203125" bestFit="1" customWidth="1"/>
    <col min="55" max="55" width="31.33203125" bestFit="1" customWidth="1"/>
    <col min="56" max="56" width="32.33203125" bestFit="1" customWidth="1"/>
    <col min="57" max="57" width="31.33203125" bestFit="1" customWidth="1"/>
    <col min="58" max="58" width="32.109375" bestFit="1" customWidth="1"/>
    <col min="59" max="59" width="31.109375" bestFit="1" customWidth="1"/>
    <col min="60" max="60" width="32.33203125" bestFit="1" customWidth="1"/>
    <col min="61" max="61" width="31.33203125" bestFit="1" customWidth="1"/>
    <col min="62" max="62" width="32.33203125" bestFit="1" customWidth="1"/>
    <col min="63" max="63" width="31.33203125" bestFit="1" customWidth="1"/>
    <col min="64" max="64" width="32.33203125" bestFit="1" customWidth="1"/>
    <col min="65" max="65" width="31.33203125" bestFit="1" customWidth="1"/>
    <col min="66" max="66" width="32" bestFit="1" customWidth="1"/>
    <col min="67" max="67" width="31" bestFit="1" customWidth="1"/>
    <col min="68" max="68" width="31.88671875" bestFit="1" customWidth="1"/>
    <col min="69" max="69" width="30.88671875" bestFit="1" customWidth="1"/>
    <col min="70" max="70" width="32.33203125" bestFit="1" customWidth="1"/>
    <col min="71" max="71" width="31.33203125" bestFit="1" customWidth="1"/>
    <col min="72" max="72" width="32.33203125" bestFit="1" customWidth="1"/>
    <col min="73" max="73" width="31.33203125" bestFit="1" customWidth="1"/>
    <col min="74" max="74" width="32" bestFit="1" customWidth="1"/>
    <col min="75" max="75" width="31" bestFit="1" customWidth="1"/>
    <col min="76" max="76" width="31.88671875" bestFit="1" customWidth="1"/>
    <col min="77" max="77" width="30.88671875" bestFit="1" customWidth="1"/>
    <col min="78" max="78" width="31.88671875" bestFit="1" customWidth="1"/>
    <col min="79" max="79" width="30.88671875" bestFit="1" customWidth="1"/>
    <col min="80" max="80" width="32.6640625" bestFit="1" customWidth="1"/>
    <col min="81" max="81" width="31.88671875" bestFit="1" customWidth="1"/>
    <col min="82" max="82" width="32.6640625" bestFit="1" customWidth="1"/>
    <col min="83" max="83" width="31.88671875" bestFit="1" customWidth="1"/>
    <col min="84" max="84" width="32.44140625" bestFit="1" customWidth="1"/>
    <col min="85" max="85" width="31.5546875" bestFit="1" customWidth="1"/>
    <col min="86" max="86" width="32.33203125" bestFit="1" customWidth="1"/>
    <col min="87" max="87" width="31.33203125" bestFit="1" customWidth="1"/>
    <col min="88" max="88" width="32.6640625" bestFit="1" customWidth="1"/>
    <col min="89" max="89" width="31.88671875" bestFit="1" customWidth="1"/>
    <col min="90" max="90" width="32.6640625" bestFit="1" customWidth="1"/>
    <col min="91" max="91" width="31.88671875" bestFit="1" customWidth="1"/>
    <col min="92" max="92" width="32.44140625" bestFit="1" customWidth="1"/>
    <col min="93" max="93" width="31.5546875" bestFit="1" customWidth="1"/>
    <col min="94" max="94" width="32.33203125" bestFit="1" customWidth="1"/>
    <col min="95" max="95" width="31.33203125" bestFit="1" customWidth="1"/>
    <col min="96" max="96" width="32.33203125" bestFit="1" customWidth="1"/>
    <col min="97" max="97" width="31.33203125" bestFit="1" customWidth="1"/>
    <col min="98" max="98" width="32.109375" bestFit="1" customWidth="1"/>
    <col min="99" max="99" width="31.109375" bestFit="1" customWidth="1"/>
    <col min="100" max="100" width="32.109375" bestFit="1" customWidth="1"/>
    <col min="101" max="101" width="31.109375" bestFit="1" customWidth="1"/>
    <col min="102" max="102" width="32.109375" bestFit="1" customWidth="1"/>
    <col min="103" max="103" width="31.109375" bestFit="1" customWidth="1"/>
    <col min="104" max="104" width="31.88671875" bestFit="1" customWidth="1"/>
    <col min="105" max="105" width="30.88671875" bestFit="1" customWidth="1"/>
    <col min="106" max="106" width="31.6640625" bestFit="1" customWidth="1"/>
    <col min="107" max="107" width="30.6640625" bestFit="1" customWidth="1"/>
    <col min="108" max="108" width="32.109375" bestFit="1" customWidth="1"/>
    <col min="109" max="109" width="31.109375" bestFit="1" customWidth="1"/>
    <col min="110" max="110" width="32.109375" bestFit="1" customWidth="1"/>
    <col min="111" max="111" width="31.109375" bestFit="1" customWidth="1"/>
    <col min="112" max="112" width="31.88671875" bestFit="1" customWidth="1"/>
    <col min="113" max="113" width="30.88671875" bestFit="1" customWidth="1"/>
    <col min="114" max="114" width="31.6640625" bestFit="1" customWidth="1"/>
    <col min="115" max="115" width="30.6640625" bestFit="1" customWidth="1"/>
    <col min="116" max="116" width="31.6640625" bestFit="1" customWidth="1"/>
    <col min="117" max="117" width="30.33203125" bestFit="1" customWidth="1"/>
    <col min="118" max="118" width="31.5546875" bestFit="1" customWidth="1"/>
    <col min="119" max="119" width="30.5546875" bestFit="1" customWidth="1"/>
    <col min="120" max="120" width="31.6640625" bestFit="1" customWidth="1"/>
    <col min="121" max="121" width="30.6640625" bestFit="1" customWidth="1"/>
    <col min="122" max="122" width="32" bestFit="1" customWidth="1"/>
    <col min="123" max="123" width="31" bestFit="1" customWidth="1"/>
    <col min="127" max="127" width="30.44140625" bestFit="1" customWidth="1"/>
    <col min="128" max="128" width="30.5546875" bestFit="1" customWidth="1"/>
    <col min="129" max="129" width="30.33203125" bestFit="1" customWidth="1"/>
    <col min="130" max="130" width="32.21875" bestFit="1" customWidth="1"/>
    <col min="131" max="132" width="31.21875" bestFit="1" customWidth="1"/>
    <col min="133" max="133" width="31.109375" bestFit="1" customWidth="1"/>
    <col min="134" max="134" width="31" bestFit="1" customWidth="1"/>
  </cols>
  <sheetData>
    <row r="1" spans="1:134" x14ac:dyDescent="0.3">
      <c r="A1" s="5" t="s">
        <v>238</v>
      </c>
      <c r="B1" s="8" t="s">
        <v>387</v>
      </c>
      <c r="C1" s="8" t="s">
        <v>388</v>
      </c>
      <c r="D1" s="8" t="s">
        <v>389</v>
      </c>
      <c r="E1" s="8" t="s">
        <v>390</v>
      </c>
      <c r="F1" s="8" t="s">
        <v>391</v>
      </c>
      <c r="G1" s="8" t="s">
        <v>392</v>
      </c>
      <c r="H1" s="8" t="s">
        <v>393</v>
      </c>
      <c r="I1" s="8" t="s">
        <v>394</v>
      </c>
      <c r="J1" s="8" t="s">
        <v>395</v>
      </c>
      <c r="K1" s="8" t="s">
        <v>396</v>
      </c>
      <c r="L1" s="8" t="s">
        <v>397</v>
      </c>
      <c r="M1" s="8" t="s">
        <v>398</v>
      </c>
      <c r="N1" s="8" t="s">
        <v>399</v>
      </c>
      <c r="O1" s="8" t="s">
        <v>400</v>
      </c>
      <c r="P1" s="8" t="s">
        <v>401</v>
      </c>
      <c r="Q1" s="8" t="s">
        <v>402</v>
      </c>
      <c r="R1" s="8" t="s">
        <v>403</v>
      </c>
      <c r="S1" s="8" t="s">
        <v>404</v>
      </c>
      <c r="T1" s="8" t="s">
        <v>405</v>
      </c>
      <c r="U1" s="8" t="s">
        <v>406</v>
      </c>
      <c r="V1" s="8" t="s">
        <v>407</v>
      </c>
      <c r="W1" s="8" t="s">
        <v>408</v>
      </c>
      <c r="X1" s="8" t="s">
        <v>409</v>
      </c>
      <c r="Y1" s="8" t="s">
        <v>410</v>
      </c>
      <c r="Z1" s="8" t="s">
        <v>411</v>
      </c>
      <c r="AA1" s="8" t="s">
        <v>412</v>
      </c>
      <c r="AB1" s="8" t="s">
        <v>413</v>
      </c>
      <c r="AC1" s="8" t="s">
        <v>414</v>
      </c>
      <c r="AD1" s="8" t="s">
        <v>415</v>
      </c>
      <c r="AE1" s="8" t="s">
        <v>416</v>
      </c>
      <c r="AF1" s="8" t="s">
        <v>417</v>
      </c>
      <c r="AG1" s="8" t="s">
        <v>418</v>
      </c>
      <c r="AH1" s="8" t="s">
        <v>419</v>
      </c>
      <c r="AI1" s="8" t="s">
        <v>420</v>
      </c>
      <c r="AJ1" s="8" t="s">
        <v>421</v>
      </c>
      <c r="AK1" s="8" t="s">
        <v>422</v>
      </c>
      <c r="AL1" s="8" t="s">
        <v>423</v>
      </c>
      <c r="AM1" s="8" t="s">
        <v>424</v>
      </c>
      <c r="AN1" s="8" t="s">
        <v>474</v>
      </c>
      <c r="AO1" s="8" t="s">
        <v>475</v>
      </c>
      <c r="AP1" s="8" t="s">
        <v>476</v>
      </c>
      <c r="AQ1" s="8" t="s">
        <v>477</v>
      </c>
      <c r="AR1" s="8" t="s">
        <v>478</v>
      </c>
      <c r="AS1" s="8" t="s">
        <v>479</v>
      </c>
      <c r="AT1" s="8" t="s">
        <v>480</v>
      </c>
      <c r="AU1" s="8" t="s">
        <v>481</v>
      </c>
      <c r="AV1" s="8" t="s">
        <v>482</v>
      </c>
      <c r="AW1" s="8" t="s">
        <v>483</v>
      </c>
      <c r="AX1" s="8" t="s">
        <v>484</v>
      </c>
      <c r="AY1" s="8" t="s">
        <v>485</v>
      </c>
      <c r="AZ1" s="8" t="s">
        <v>486</v>
      </c>
      <c r="BA1" s="8" t="s">
        <v>487</v>
      </c>
      <c r="BB1" s="8" t="s">
        <v>488</v>
      </c>
      <c r="BC1" s="8" t="s">
        <v>489</v>
      </c>
      <c r="BD1" s="8" t="s">
        <v>490</v>
      </c>
      <c r="BE1" s="8" t="s">
        <v>491</v>
      </c>
      <c r="BF1" s="8" t="s">
        <v>425</v>
      </c>
      <c r="BG1" s="13" t="s">
        <v>426</v>
      </c>
      <c r="BH1" s="13" t="s">
        <v>427</v>
      </c>
      <c r="BI1" s="13" t="s">
        <v>428</v>
      </c>
      <c r="BJ1" s="13" t="s">
        <v>429</v>
      </c>
      <c r="BK1" s="13" t="s">
        <v>430</v>
      </c>
      <c r="BL1" s="13" t="s">
        <v>431</v>
      </c>
      <c r="BM1" s="13" t="s">
        <v>432</v>
      </c>
      <c r="BN1" s="13" t="s">
        <v>433</v>
      </c>
      <c r="BO1" s="13" t="s">
        <v>434</v>
      </c>
      <c r="BP1" s="13" t="s">
        <v>435</v>
      </c>
      <c r="BQ1" s="13" t="s">
        <v>436</v>
      </c>
      <c r="BR1" s="13" t="s">
        <v>437</v>
      </c>
      <c r="BS1" s="13" t="s">
        <v>438</v>
      </c>
      <c r="BT1" s="13" t="s">
        <v>439</v>
      </c>
      <c r="BU1" s="13" t="s">
        <v>440</v>
      </c>
      <c r="BV1" s="13" t="s">
        <v>441</v>
      </c>
      <c r="BW1" s="13" t="s">
        <v>442</v>
      </c>
      <c r="BX1" s="13" t="s">
        <v>443</v>
      </c>
      <c r="BY1" s="13" t="s">
        <v>444</v>
      </c>
      <c r="BZ1" s="13" t="s">
        <v>445</v>
      </c>
      <c r="CA1" s="13" t="s">
        <v>446</v>
      </c>
      <c r="CB1" s="13" t="s">
        <v>447</v>
      </c>
      <c r="CC1" s="13" t="s">
        <v>448</v>
      </c>
      <c r="CD1" s="13" t="s">
        <v>449</v>
      </c>
      <c r="CE1" s="13" t="s">
        <v>450</v>
      </c>
      <c r="CF1" s="13" t="s">
        <v>451</v>
      </c>
      <c r="CG1" s="13" t="s">
        <v>452</v>
      </c>
      <c r="CH1" s="13" t="s">
        <v>453</v>
      </c>
      <c r="CI1" s="13" t="s">
        <v>454</v>
      </c>
      <c r="CJ1" s="13" t="s">
        <v>455</v>
      </c>
      <c r="CK1" s="13" t="s">
        <v>456</v>
      </c>
      <c r="CL1" s="13" t="s">
        <v>457</v>
      </c>
      <c r="CM1" s="13" t="s">
        <v>458</v>
      </c>
      <c r="CN1" s="13" t="s">
        <v>459</v>
      </c>
      <c r="CO1" s="13" t="s">
        <v>460</v>
      </c>
      <c r="CP1" s="13" t="s">
        <v>461</v>
      </c>
      <c r="CQ1" s="13" t="s">
        <v>462</v>
      </c>
      <c r="CR1" s="13" t="s">
        <v>463</v>
      </c>
      <c r="CS1" s="13" t="s">
        <v>464</v>
      </c>
      <c r="CT1" s="13" t="s">
        <v>465</v>
      </c>
      <c r="CU1" s="13" t="s">
        <v>466</v>
      </c>
      <c r="CV1" s="13" t="s">
        <v>492</v>
      </c>
      <c r="CW1" s="13" t="s">
        <v>493</v>
      </c>
      <c r="CX1" s="13" t="s">
        <v>494</v>
      </c>
      <c r="CY1" s="13" t="s">
        <v>495</v>
      </c>
      <c r="CZ1" s="13" t="s">
        <v>496</v>
      </c>
      <c r="DA1" s="13" t="s">
        <v>497</v>
      </c>
      <c r="DB1" s="13" t="s">
        <v>498</v>
      </c>
      <c r="DC1" s="13" t="s">
        <v>499</v>
      </c>
      <c r="DD1" s="13" t="s">
        <v>500</v>
      </c>
      <c r="DE1" s="13" t="s">
        <v>501</v>
      </c>
      <c r="DF1" s="13" t="s">
        <v>502</v>
      </c>
      <c r="DG1" s="13" t="s">
        <v>503</v>
      </c>
      <c r="DH1" s="13" t="s">
        <v>504</v>
      </c>
      <c r="DI1" s="13" t="s">
        <v>505</v>
      </c>
      <c r="DJ1" s="13" t="s">
        <v>506</v>
      </c>
      <c r="DK1" s="13" t="s">
        <v>507</v>
      </c>
      <c r="DL1" s="13" t="s">
        <v>508</v>
      </c>
      <c r="DM1" s="13" t="s">
        <v>467</v>
      </c>
      <c r="DN1" s="13" t="s">
        <v>468</v>
      </c>
      <c r="DO1" s="13" t="s">
        <v>469</v>
      </c>
      <c r="DP1" s="13" t="s">
        <v>470</v>
      </c>
      <c r="DQ1" s="13" t="s">
        <v>471</v>
      </c>
      <c r="DR1" s="13" t="s">
        <v>472</v>
      </c>
      <c r="DS1" s="13" t="s">
        <v>473</v>
      </c>
      <c r="DV1" s="1" t="s">
        <v>238</v>
      </c>
      <c r="DW1" s="49" t="s">
        <v>635</v>
      </c>
      <c r="DX1" s="49" t="s">
        <v>636</v>
      </c>
      <c r="DY1" s="49" t="s">
        <v>637</v>
      </c>
      <c r="DZ1" s="49" t="s">
        <v>638</v>
      </c>
      <c r="EA1" s="49" t="s">
        <v>643</v>
      </c>
      <c r="EB1" s="49" t="s">
        <v>644</v>
      </c>
      <c r="EC1" s="49" t="s">
        <v>645</v>
      </c>
      <c r="ED1" s="49" t="s">
        <v>646</v>
      </c>
    </row>
    <row r="2" spans="1:134" x14ac:dyDescent="0.3">
      <c r="A2" s="2" t="s">
        <v>0</v>
      </c>
      <c r="B2">
        <v>2.1</v>
      </c>
      <c r="C2">
        <v>637.25</v>
      </c>
      <c r="D2">
        <v>1.2222222222222223</v>
      </c>
      <c r="E2">
        <v>414.85714285714283</v>
      </c>
      <c r="F2">
        <v>0.66666666666666663</v>
      </c>
      <c r="G2">
        <v>394.75</v>
      </c>
      <c r="H2">
        <v>1.3571428571428572</v>
      </c>
      <c r="I2">
        <v>504.26315789473682</v>
      </c>
      <c r="J2">
        <v>1</v>
      </c>
      <c r="K2">
        <v>307.83333333333331</v>
      </c>
      <c r="L2">
        <v>3.6666666666666665</v>
      </c>
      <c r="M2">
        <v>1140.75</v>
      </c>
      <c r="N2">
        <v>2.5</v>
      </c>
      <c r="O2">
        <v>626.44444444444446</v>
      </c>
      <c r="P2">
        <v>2.4444444444444446</v>
      </c>
      <c r="Q2">
        <v>722.21739130434787</v>
      </c>
      <c r="R2">
        <v>1.8909090909090909</v>
      </c>
      <c r="S2">
        <v>623.61904761904759</v>
      </c>
      <c r="T2">
        <v>3.9</v>
      </c>
      <c r="U2">
        <v>1100.125</v>
      </c>
      <c r="V2">
        <v>4.4444444444444446</v>
      </c>
      <c r="W2">
        <v>1557.7142857142858</v>
      </c>
      <c r="X2">
        <v>3.8888888888888888</v>
      </c>
      <c r="Y2">
        <v>1151.1666666666667</v>
      </c>
      <c r="Z2">
        <v>4.0714285714285712</v>
      </c>
      <c r="AA2">
        <v>1267.2380952380952</v>
      </c>
      <c r="AB2">
        <v>3.375</v>
      </c>
      <c r="AC2">
        <v>800.875</v>
      </c>
      <c r="AD2">
        <v>2.4444444444444446</v>
      </c>
      <c r="AE2">
        <v>726.71428571428567</v>
      </c>
      <c r="AF2">
        <v>5.0999999999999996</v>
      </c>
      <c r="AG2">
        <v>1183.3</v>
      </c>
      <c r="AH2">
        <v>3.7037037037037037</v>
      </c>
      <c r="AI2">
        <v>933.08</v>
      </c>
      <c r="AJ2">
        <v>3.8909090909090911</v>
      </c>
      <c r="AK2">
        <v>1085.6304347826087</v>
      </c>
      <c r="AL2">
        <v>2.8909090909090911</v>
      </c>
      <c r="AM2">
        <v>865.125</v>
      </c>
      <c r="AN2">
        <v>2</v>
      </c>
      <c r="AO2">
        <v>680.375</v>
      </c>
      <c r="AP2">
        <v>2.6666666666666665</v>
      </c>
      <c r="AQ2">
        <v>869.75</v>
      </c>
      <c r="AR2">
        <v>1.1111111111111112</v>
      </c>
      <c r="AS2">
        <v>635.6</v>
      </c>
      <c r="AT2">
        <v>1.9285714285714286</v>
      </c>
      <c r="AU2">
        <v>741.85714285714289</v>
      </c>
      <c r="AV2">
        <v>1.5</v>
      </c>
      <c r="AW2">
        <v>524</v>
      </c>
      <c r="AX2">
        <v>1.6666666666666667</v>
      </c>
      <c r="AY2">
        <v>665.66666666666663</v>
      </c>
      <c r="AZ2">
        <v>1.8</v>
      </c>
      <c r="BA2">
        <v>516.9</v>
      </c>
      <c r="BB2">
        <v>1.6666666666666667</v>
      </c>
      <c r="BC2">
        <v>559.40909090909088</v>
      </c>
      <c r="BD2">
        <v>1.8</v>
      </c>
      <c r="BE2">
        <v>648.51162790697674</v>
      </c>
      <c r="BF2">
        <v>1.8</v>
      </c>
      <c r="BG2">
        <v>648.51162790697674</v>
      </c>
      <c r="BH2">
        <v>2.5272727272727273</v>
      </c>
      <c r="BI2">
        <v>794.02290076335873</v>
      </c>
      <c r="BL2">
        <v>3</v>
      </c>
      <c r="BM2">
        <v>437</v>
      </c>
      <c r="BN2">
        <v>4</v>
      </c>
      <c r="BO2">
        <v>667</v>
      </c>
      <c r="BP2">
        <v>3.5</v>
      </c>
      <c r="BQ2">
        <v>552</v>
      </c>
      <c r="BR2">
        <v>0</v>
      </c>
      <c r="BT2">
        <v>1</v>
      </c>
      <c r="BU2">
        <v>97</v>
      </c>
      <c r="BX2">
        <v>0.33333333333333331</v>
      </c>
      <c r="BY2">
        <v>97</v>
      </c>
      <c r="BZ2">
        <v>1.6</v>
      </c>
      <c r="CA2">
        <v>400.33333333333331</v>
      </c>
      <c r="CD2">
        <v>5</v>
      </c>
      <c r="CE2">
        <v>860</v>
      </c>
      <c r="CF2">
        <v>3</v>
      </c>
      <c r="CG2">
        <v>457</v>
      </c>
      <c r="CH2">
        <v>4</v>
      </c>
      <c r="CI2">
        <v>658.5</v>
      </c>
      <c r="CJ2">
        <v>4.5</v>
      </c>
      <c r="CK2">
        <v>1998</v>
      </c>
      <c r="CL2">
        <v>6</v>
      </c>
      <c r="CM2">
        <v>1882</v>
      </c>
      <c r="CP2">
        <v>5</v>
      </c>
      <c r="CQ2">
        <v>1940</v>
      </c>
      <c r="CR2">
        <v>4.5999999999999996</v>
      </c>
      <c r="CS2">
        <v>1299.25</v>
      </c>
      <c r="CT2">
        <v>3.1</v>
      </c>
      <c r="CU2">
        <v>914</v>
      </c>
      <c r="CX2">
        <v>7</v>
      </c>
      <c r="CY2">
        <v>1406</v>
      </c>
      <c r="CZ2">
        <v>2</v>
      </c>
      <c r="DA2">
        <v>540</v>
      </c>
      <c r="DB2">
        <v>4.5</v>
      </c>
      <c r="DC2">
        <v>973</v>
      </c>
      <c r="DD2">
        <v>4</v>
      </c>
      <c r="DE2">
        <v>975.5</v>
      </c>
      <c r="DF2">
        <v>3</v>
      </c>
      <c r="DG2">
        <v>612</v>
      </c>
      <c r="DJ2">
        <v>3.6666666666666665</v>
      </c>
      <c r="DK2">
        <v>854.33333333333337</v>
      </c>
      <c r="DL2">
        <v>4</v>
      </c>
      <c r="DM2">
        <v>901.8</v>
      </c>
      <c r="DN2">
        <v>4</v>
      </c>
      <c r="DO2">
        <v>901.8</v>
      </c>
      <c r="DP2">
        <v>3.4</v>
      </c>
      <c r="DQ2">
        <v>908.91666666666663</v>
      </c>
      <c r="DR2">
        <v>2.6</v>
      </c>
      <c r="DS2">
        <v>803.66433566433568</v>
      </c>
      <c r="DV2" t="s">
        <v>0</v>
      </c>
      <c r="DW2">
        <v>223.125</v>
      </c>
      <c r="DX2">
        <v>253.28571428571428</v>
      </c>
      <c r="DY2">
        <v>228.7</v>
      </c>
      <c r="DZ2">
        <v>233.8</v>
      </c>
      <c r="EA2">
        <v>202.5</v>
      </c>
      <c r="EB2">
        <v>252.125</v>
      </c>
      <c r="EC2">
        <v>197.22222222222223</v>
      </c>
      <c r="ED2">
        <v>217.69565217391303</v>
      </c>
    </row>
    <row r="3" spans="1:134" x14ac:dyDescent="0.3">
      <c r="A3" s="2" t="s">
        <v>1</v>
      </c>
      <c r="B3">
        <v>2.4</v>
      </c>
      <c r="C3">
        <v>833</v>
      </c>
      <c r="D3">
        <v>2.5</v>
      </c>
      <c r="E3">
        <v>666.7</v>
      </c>
      <c r="F3">
        <v>2</v>
      </c>
      <c r="G3">
        <v>926.83333333333337</v>
      </c>
      <c r="H3">
        <v>2.3103448275862069</v>
      </c>
      <c r="I3">
        <v>785.17391304347825</v>
      </c>
      <c r="J3">
        <v>2.3333333333333335</v>
      </c>
      <c r="K3">
        <v>637.125</v>
      </c>
      <c r="L3">
        <v>1</v>
      </c>
      <c r="M3">
        <v>354.75</v>
      </c>
      <c r="N3">
        <v>2.2999999999999998</v>
      </c>
      <c r="O3">
        <v>765.85714285714289</v>
      </c>
      <c r="P3">
        <v>1.8928571428571428</v>
      </c>
      <c r="Q3">
        <v>625.10526315789468</v>
      </c>
      <c r="R3">
        <v>2.1052631578947367</v>
      </c>
      <c r="S3">
        <v>712.76190476190482</v>
      </c>
      <c r="T3">
        <v>5.2</v>
      </c>
      <c r="U3">
        <v>1530.8888888888889</v>
      </c>
      <c r="V3">
        <v>5.4</v>
      </c>
      <c r="W3">
        <v>1317.9</v>
      </c>
      <c r="X3">
        <v>6.1111111111111107</v>
      </c>
      <c r="Y3">
        <v>1663.875</v>
      </c>
      <c r="Z3">
        <v>5.5517241379310347</v>
      </c>
      <c r="AA3">
        <v>1491.4074074074074</v>
      </c>
      <c r="AB3">
        <v>5.666666666666667</v>
      </c>
      <c r="AC3">
        <v>1377.4444444444443</v>
      </c>
      <c r="AD3">
        <v>7.7777777777777777</v>
      </c>
      <c r="AE3">
        <v>1983.3333333333333</v>
      </c>
      <c r="AF3">
        <v>5.8</v>
      </c>
      <c r="AG3">
        <v>1421.8</v>
      </c>
      <c r="AH3">
        <v>6.3928571428571432</v>
      </c>
      <c r="AI3">
        <v>1588.0357142857142</v>
      </c>
      <c r="AJ3">
        <v>5.9649122807017543</v>
      </c>
      <c r="AK3">
        <v>1540.6</v>
      </c>
      <c r="AL3">
        <v>4.0350877192982457</v>
      </c>
      <c r="AM3">
        <v>1182.1546391752577</v>
      </c>
      <c r="AN3">
        <v>2.5</v>
      </c>
      <c r="AO3">
        <v>641.70000000000005</v>
      </c>
      <c r="AP3">
        <v>2.8</v>
      </c>
      <c r="AQ3">
        <v>626.77777777777783</v>
      </c>
      <c r="AR3">
        <v>2.7777777777777777</v>
      </c>
      <c r="AS3">
        <v>700.44444444444446</v>
      </c>
      <c r="AT3">
        <v>2.6896551724137931</v>
      </c>
      <c r="AU3">
        <v>655.78571428571433</v>
      </c>
      <c r="AV3">
        <v>2.1111111111111112</v>
      </c>
      <c r="AW3">
        <v>511.44444444444446</v>
      </c>
      <c r="AX3">
        <v>2.7777777777777777</v>
      </c>
      <c r="AY3">
        <v>647.22222222222217</v>
      </c>
      <c r="AZ3">
        <v>2.6</v>
      </c>
      <c r="BA3">
        <v>505.4</v>
      </c>
      <c r="BB3">
        <v>2.5</v>
      </c>
      <c r="BC3">
        <v>552.92857142857144</v>
      </c>
      <c r="BD3">
        <v>2.5964912280701755</v>
      </c>
      <c r="BE3">
        <v>604.35714285714289</v>
      </c>
      <c r="BF3">
        <v>2.5964912280701755</v>
      </c>
      <c r="BG3">
        <v>604.35714285714289</v>
      </c>
      <c r="BH3">
        <v>3.5555555555555554</v>
      </c>
      <c r="BI3">
        <v>970.67320261437908</v>
      </c>
      <c r="BN3">
        <v>4</v>
      </c>
      <c r="BO3">
        <v>887</v>
      </c>
      <c r="BP3">
        <v>4</v>
      </c>
      <c r="BQ3">
        <v>887</v>
      </c>
      <c r="BR3">
        <v>1</v>
      </c>
      <c r="BS3">
        <v>392</v>
      </c>
      <c r="BT3">
        <v>4</v>
      </c>
      <c r="BU3">
        <v>926</v>
      </c>
      <c r="BX3">
        <v>2.5</v>
      </c>
      <c r="BY3">
        <v>659</v>
      </c>
      <c r="BZ3">
        <v>3</v>
      </c>
      <c r="CA3">
        <v>735</v>
      </c>
      <c r="CF3">
        <v>2</v>
      </c>
      <c r="CG3">
        <v>467</v>
      </c>
      <c r="CH3">
        <v>2</v>
      </c>
      <c r="CI3">
        <v>467</v>
      </c>
      <c r="CJ3">
        <v>7</v>
      </c>
      <c r="CK3">
        <v>1819</v>
      </c>
      <c r="CL3">
        <v>4</v>
      </c>
      <c r="CM3">
        <v>1117</v>
      </c>
      <c r="CP3">
        <v>5.5</v>
      </c>
      <c r="CQ3">
        <v>1468</v>
      </c>
      <c r="CR3">
        <v>4.333333333333333</v>
      </c>
      <c r="CS3">
        <v>1134.3333333333333</v>
      </c>
      <c r="CT3">
        <v>3.6666666666666665</v>
      </c>
      <c r="CU3">
        <v>934.66666666666663</v>
      </c>
      <c r="CZ3">
        <v>5</v>
      </c>
      <c r="DA3">
        <v>1066</v>
      </c>
      <c r="DB3">
        <v>5</v>
      </c>
      <c r="DC3">
        <v>1066</v>
      </c>
      <c r="DD3">
        <v>3</v>
      </c>
      <c r="DE3">
        <v>642</v>
      </c>
      <c r="DF3">
        <v>2</v>
      </c>
      <c r="DG3">
        <v>566</v>
      </c>
      <c r="DJ3">
        <v>2.5</v>
      </c>
      <c r="DK3">
        <v>604</v>
      </c>
      <c r="DL3">
        <v>3.3333333333333335</v>
      </c>
      <c r="DM3">
        <v>758</v>
      </c>
      <c r="DN3">
        <v>3.3333333333333335</v>
      </c>
      <c r="DO3">
        <v>758</v>
      </c>
      <c r="DP3">
        <v>3.5555555555555554</v>
      </c>
      <c r="DQ3">
        <v>875.77777777777783</v>
      </c>
      <c r="DR3">
        <v>3.5555555555555554</v>
      </c>
      <c r="DS3">
        <v>965.40123456790127</v>
      </c>
      <c r="DV3" t="s">
        <v>1</v>
      </c>
      <c r="DW3">
        <v>212.66666666666666</v>
      </c>
      <c r="DX3">
        <v>259.22222222222223</v>
      </c>
      <c r="DY3">
        <v>271</v>
      </c>
      <c r="DZ3">
        <v>248.46428571428572</v>
      </c>
      <c r="EA3">
        <v>265.5</v>
      </c>
      <c r="EB3">
        <v>190</v>
      </c>
      <c r="EC3">
        <v>273.28571428571428</v>
      </c>
      <c r="ED3">
        <v>252.47368421052633</v>
      </c>
    </row>
    <row r="4" spans="1:134" x14ac:dyDescent="0.3">
      <c r="A4" s="2" t="s">
        <v>2</v>
      </c>
      <c r="B4">
        <v>2.1</v>
      </c>
      <c r="C4">
        <v>729.85714285714289</v>
      </c>
      <c r="D4">
        <v>3</v>
      </c>
      <c r="E4">
        <v>710.9</v>
      </c>
      <c r="F4">
        <v>1.5555555555555556</v>
      </c>
      <c r="G4">
        <v>567.16666666666663</v>
      </c>
      <c r="H4">
        <v>2.2413793103448274</v>
      </c>
      <c r="I4">
        <v>679.17391304347825</v>
      </c>
      <c r="J4">
        <v>2.6</v>
      </c>
      <c r="K4">
        <v>869.125</v>
      </c>
      <c r="L4">
        <v>3.4</v>
      </c>
      <c r="M4">
        <v>1471.4285714285713</v>
      </c>
      <c r="N4">
        <v>2.2000000000000002</v>
      </c>
      <c r="O4">
        <v>1067.1666666666667</v>
      </c>
      <c r="P4">
        <v>2.7333333333333334</v>
      </c>
      <c r="Q4">
        <v>1126.4761904761904</v>
      </c>
      <c r="R4">
        <v>2.4915254237288136</v>
      </c>
      <c r="S4">
        <v>892.65909090909088</v>
      </c>
      <c r="T4">
        <v>5.0999999999999996</v>
      </c>
      <c r="U4">
        <v>1515.8</v>
      </c>
      <c r="V4">
        <v>4.7</v>
      </c>
      <c r="W4">
        <v>1279</v>
      </c>
      <c r="X4">
        <v>5.333333333333333</v>
      </c>
      <c r="Y4">
        <v>1538.5</v>
      </c>
      <c r="Z4">
        <v>5.0344827586206895</v>
      </c>
      <c r="AA4">
        <v>1437.7142857142858</v>
      </c>
      <c r="AB4">
        <v>5</v>
      </c>
      <c r="AC4">
        <v>1388.5555555555557</v>
      </c>
      <c r="AD4">
        <v>3.7</v>
      </c>
      <c r="AE4">
        <v>1582.1428571428571</v>
      </c>
      <c r="AF4">
        <v>5</v>
      </c>
      <c r="AG4">
        <v>1591.4444444444443</v>
      </c>
      <c r="AH4">
        <v>4.5666666666666664</v>
      </c>
      <c r="AI4">
        <v>1515.8</v>
      </c>
      <c r="AJ4">
        <v>4.7966101694915251</v>
      </c>
      <c r="AK4">
        <v>1474.5471698113208</v>
      </c>
      <c r="AL4">
        <v>3.6440677966101696</v>
      </c>
      <c r="AM4">
        <v>1210.5979381443299</v>
      </c>
      <c r="AN4">
        <v>2.6</v>
      </c>
      <c r="AO4">
        <v>724.7</v>
      </c>
      <c r="AP4">
        <v>2.2000000000000002</v>
      </c>
      <c r="AQ4">
        <v>580.9</v>
      </c>
      <c r="AR4">
        <v>2.1111111111111112</v>
      </c>
      <c r="AS4">
        <v>920.66666666666663</v>
      </c>
      <c r="AT4">
        <v>2.3103448275862069</v>
      </c>
      <c r="AU4">
        <v>714.61538461538464</v>
      </c>
      <c r="AV4">
        <v>2</v>
      </c>
      <c r="AW4">
        <v>755.5</v>
      </c>
      <c r="AX4">
        <v>1.4</v>
      </c>
      <c r="AY4">
        <v>391</v>
      </c>
      <c r="AZ4">
        <v>1.8</v>
      </c>
      <c r="BA4">
        <v>548.11111111111109</v>
      </c>
      <c r="BB4">
        <v>1.7333333333333334</v>
      </c>
      <c r="BC4">
        <v>557.53846153846155</v>
      </c>
      <c r="BD4">
        <v>2.0169491525423728</v>
      </c>
      <c r="BE4">
        <v>636.07692307692309</v>
      </c>
      <c r="BF4">
        <v>2.0169491525423728</v>
      </c>
      <c r="BG4">
        <v>636.07692307692309</v>
      </c>
      <c r="BH4">
        <v>3.1016949152542375</v>
      </c>
      <c r="BI4">
        <v>1010.0939597315436</v>
      </c>
      <c r="BN4">
        <v>0</v>
      </c>
      <c r="BP4">
        <v>0</v>
      </c>
      <c r="BZ4">
        <v>0</v>
      </c>
      <c r="CF4">
        <v>8</v>
      </c>
      <c r="CG4">
        <v>1793</v>
      </c>
      <c r="CH4">
        <v>8</v>
      </c>
      <c r="CI4">
        <v>1793</v>
      </c>
      <c r="CR4">
        <v>8</v>
      </c>
      <c r="CS4">
        <v>1793</v>
      </c>
      <c r="CT4">
        <v>4</v>
      </c>
      <c r="CU4">
        <v>1793</v>
      </c>
      <c r="CZ4">
        <v>3</v>
      </c>
      <c r="DA4">
        <v>618</v>
      </c>
      <c r="DB4">
        <v>3</v>
      </c>
      <c r="DC4">
        <v>618</v>
      </c>
      <c r="DL4">
        <v>3</v>
      </c>
      <c r="DM4">
        <v>618</v>
      </c>
      <c r="DN4">
        <v>3</v>
      </c>
      <c r="DO4">
        <v>618</v>
      </c>
      <c r="DP4">
        <v>3.6666666666666665</v>
      </c>
      <c r="DQ4">
        <v>1205.5</v>
      </c>
      <c r="DR4">
        <v>3.1111111111111112</v>
      </c>
      <c r="DS4">
        <v>1012.682119205298</v>
      </c>
      <c r="DV4" t="s">
        <v>2</v>
      </c>
      <c r="DW4">
        <v>263.88888888888891</v>
      </c>
      <c r="DX4">
        <v>309.57142857142856</v>
      </c>
      <c r="DY4">
        <v>300.66666666666669</v>
      </c>
      <c r="DZ4">
        <v>289.92</v>
      </c>
      <c r="EA4">
        <v>258.25</v>
      </c>
      <c r="EB4">
        <v>322</v>
      </c>
      <c r="EC4">
        <v>301.66666666666669</v>
      </c>
      <c r="ED4">
        <v>291.90476190476193</v>
      </c>
    </row>
    <row r="5" spans="1:134" x14ac:dyDescent="0.3">
      <c r="A5" s="2" t="s">
        <v>3</v>
      </c>
      <c r="B5">
        <v>2.5</v>
      </c>
      <c r="C5">
        <v>830.625</v>
      </c>
      <c r="D5">
        <v>0.88888888888888884</v>
      </c>
      <c r="E5">
        <v>441.4</v>
      </c>
      <c r="F5">
        <v>1.5</v>
      </c>
      <c r="G5">
        <v>905.8</v>
      </c>
      <c r="H5">
        <v>1.6551724137931034</v>
      </c>
      <c r="I5">
        <v>743.38888888888891</v>
      </c>
      <c r="J5">
        <v>2.2222222222222223</v>
      </c>
      <c r="K5">
        <v>747.5</v>
      </c>
      <c r="L5">
        <v>2.1111111111111112</v>
      </c>
      <c r="M5">
        <v>526.75</v>
      </c>
      <c r="N5">
        <v>2.25</v>
      </c>
      <c r="O5">
        <v>735.14285714285711</v>
      </c>
      <c r="P5">
        <v>2.1923076923076925</v>
      </c>
      <c r="Q5">
        <v>666.95652173913038</v>
      </c>
      <c r="R5">
        <v>1.9090909090909092</v>
      </c>
      <c r="S5">
        <v>700.51219512195121</v>
      </c>
      <c r="T5">
        <v>5.2</v>
      </c>
      <c r="U5">
        <v>1493.8888888888889</v>
      </c>
      <c r="V5">
        <v>6.2222222222222223</v>
      </c>
      <c r="W5">
        <v>1619.6666666666667</v>
      </c>
      <c r="X5">
        <v>6.1</v>
      </c>
      <c r="Y5">
        <v>1519.4444444444443</v>
      </c>
      <c r="Z5">
        <v>5.8275862068965516</v>
      </c>
      <c r="AA5">
        <v>1544.3333333333333</v>
      </c>
      <c r="AB5">
        <v>5.1111111111111107</v>
      </c>
      <c r="AC5">
        <v>1541.75</v>
      </c>
      <c r="AD5">
        <v>6</v>
      </c>
      <c r="AE5">
        <v>1482.8888888888889</v>
      </c>
      <c r="AF5">
        <v>4.5</v>
      </c>
      <c r="AG5">
        <v>1257.75</v>
      </c>
      <c r="AH5">
        <v>5.2307692307692308</v>
      </c>
      <c r="AI5">
        <v>1429.68</v>
      </c>
      <c r="AJ5">
        <v>5.5454545454545459</v>
      </c>
      <c r="AK5">
        <v>1489.2115384615386</v>
      </c>
      <c r="AL5">
        <v>3.7272727272727271</v>
      </c>
      <c r="AM5">
        <v>1141.505376344086</v>
      </c>
      <c r="AN5">
        <v>1.9</v>
      </c>
      <c r="AO5">
        <v>563</v>
      </c>
      <c r="AP5">
        <v>1.7777777777777777</v>
      </c>
      <c r="AQ5">
        <v>531.375</v>
      </c>
      <c r="AR5">
        <v>1.5</v>
      </c>
      <c r="AS5">
        <v>497.88888888888891</v>
      </c>
      <c r="AT5">
        <v>1.7241379310344827</v>
      </c>
      <c r="AU5">
        <v>531.92592592592598</v>
      </c>
      <c r="AV5">
        <v>1.8888888888888888</v>
      </c>
      <c r="AW5">
        <v>511</v>
      </c>
      <c r="AX5">
        <v>1.4444444444444444</v>
      </c>
      <c r="AY5">
        <v>469.5</v>
      </c>
      <c r="AZ5">
        <v>1.625</v>
      </c>
      <c r="BA5">
        <v>493.85714285714283</v>
      </c>
      <c r="BB5">
        <v>1.6538461538461537</v>
      </c>
      <c r="BC5">
        <v>491.3478260869565</v>
      </c>
      <c r="BD5">
        <v>1.6909090909090909</v>
      </c>
      <c r="BE5">
        <v>513.26</v>
      </c>
      <c r="BF5">
        <v>1.6909090909090909</v>
      </c>
      <c r="BG5">
        <v>513.26</v>
      </c>
      <c r="BH5">
        <v>3.0484848484848484</v>
      </c>
      <c r="BI5">
        <v>921.83916083916085</v>
      </c>
      <c r="BL5">
        <v>4</v>
      </c>
      <c r="BM5">
        <v>425</v>
      </c>
      <c r="BP5">
        <v>4</v>
      </c>
      <c r="BQ5">
        <v>425</v>
      </c>
      <c r="BR5">
        <v>1</v>
      </c>
      <c r="BS5">
        <v>383</v>
      </c>
      <c r="BT5">
        <v>2</v>
      </c>
      <c r="BU5">
        <v>614</v>
      </c>
      <c r="BV5">
        <v>2.5</v>
      </c>
      <c r="BW5">
        <v>608</v>
      </c>
      <c r="BX5">
        <v>2</v>
      </c>
      <c r="BY5">
        <v>535</v>
      </c>
      <c r="BZ5">
        <v>2.4</v>
      </c>
      <c r="CA5">
        <v>507.5</v>
      </c>
      <c r="CD5">
        <v>5</v>
      </c>
      <c r="CE5">
        <v>1445</v>
      </c>
      <c r="CH5">
        <v>5</v>
      </c>
      <c r="CI5">
        <v>1445</v>
      </c>
      <c r="CJ5">
        <v>6</v>
      </c>
      <c r="CK5">
        <v>1798</v>
      </c>
      <c r="CL5">
        <v>4</v>
      </c>
      <c r="CM5">
        <v>1493</v>
      </c>
      <c r="CN5">
        <v>7</v>
      </c>
      <c r="CO5">
        <v>1611.5</v>
      </c>
      <c r="CP5">
        <v>6</v>
      </c>
      <c r="CQ5">
        <v>1628.5</v>
      </c>
      <c r="CR5">
        <v>5.8</v>
      </c>
      <c r="CS5">
        <v>1591.8</v>
      </c>
      <c r="CT5">
        <v>4.0999999999999996</v>
      </c>
      <c r="CU5">
        <v>1109.8888888888889</v>
      </c>
      <c r="CX5">
        <v>2</v>
      </c>
      <c r="CY5">
        <v>531</v>
      </c>
      <c r="DB5">
        <v>2</v>
      </c>
      <c r="DC5">
        <v>531</v>
      </c>
      <c r="DD5">
        <v>1</v>
      </c>
      <c r="DE5">
        <v>400</v>
      </c>
      <c r="DF5">
        <v>2</v>
      </c>
      <c r="DG5">
        <v>704</v>
      </c>
      <c r="DH5">
        <v>2</v>
      </c>
      <c r="DI5">
        <v>565</v>
      </c>
      <c r="DJ5">
        <v>1.75</v>
      </c>
      <c r="DK5">
        <v>558.5</v>
      </c>
      <c r="DL5">
        <v>1.8</v>
      </c>
      <c r="DM5">
        <v>553</v>
      </c>
      <c r="DN5">
        <v>1.8</v>
      </c>
      <c r="DO5">
        <v>553</v>
      </c>
      <c r="DP5">
        <v>3.3333333333333335</v>
      </c>
      <c r="DQ5">
        <v>911</v>
      </c>
      <c r="DR5">
        <v>3.0722222222222224</v>
      </c>
      <c r="DS5">
        <v>920.87261146496814</v>
      </c>
      <c r="DV5" t="s">
        <v>3</v>
      </c>
      <c r="DW5">
        <v>284.25</v>
      </c>
      <c r="DX5">
        <v>218</v>
      </c>
      <c r="DY5">
        <v>327.375</v>
      </c>
      <c r="DZ5">
        <v>274.2</v>
      </c>
      <c r="EA5">
        <v>316</v>
      </c>
      <c r="EB5">
        <v>255</v>
      </c>
      <c r="EC5">
        <v>310.85714285714283</v>
      </c>
      <c r="ED5">
        <v>293.21739130434781</v>
      </c>
    </row>
    <row r="6" spans="1:134" x14ac:dyDescent="0.3">
      <c r="A6" s="2" t="s">
        <v>4</v>
      </c>
      <c r="B6">
        <v>0.4</v>
      </c>
      <c r="C6">
        <v>378.25</v>
      </c>
      <c r="D6">
        <v>1</v>
      </c>
      <c r="E6">
        <v>401.66666666666669</v>
      </c>
      <c r="F6">
        <v>0.55555555555555558</v>
      </c>
      <c r="G6">
        <v>351</v>
      </c>
      <c r="H6">
        <v>0.65517241379310343</v>
      </c>
      <c r="I6">
        <v>378.53333333333336</v>
      </c>
      <c r="J6">
        <v>0.55555555555555558</v>
      </c>
      <c r="K6">
        <v>379.6</v>
      </c>
      <c r="L6">
        <v>0.4</v>
      </c>
      <c r="M6">
        <v>321.5</v>
      </c>
      <c r="N6">
        <v>0.6</v>
      </c>
      <c r="O6">
        <v>387</v>
      </c>
      <c r="P6">
        <v>0.51724137931034486</v>
      </c>
      <c r="Q6">
        <v>367.06666666666666</v>
      </c>
      <c r="R6">
        <v>0.58620689655172409</v>
      </c>
      <c r="S6">
        <v>372.8</v>
      </c>
      <c r="T6">
        <v>6</v>
      </c>
      <c r="U6">
        <v>2065.1999999999998</v>
      </c>
      <c r="V6">
        <v>5.6</v>
      </c>
      <c r="W6">
        <v>1953.2</v>
      </c>
      <c r="X6">
        <v>5.666666666666667</v>
      </c>
      <c r="Y6">
        <v>1976</v>
      </c>
      <c r="Z6">
        <v>5.7586206896551726</v>
      </c>
      <c r="AA6">
        <v>1998.8965517241379</v>
      </c>
      <c r="AB6">
        <v>5.4444444444444446</v>
      </c>
      <c r="AC6">
        <v>1871.5555555555557</v>
      </c>
      <c r="AD6">
        <v>5.9</v>
      </c>
      <c r="AE6">
        <v>2072.4</v>
      </c>
      <c r="AF6">
        <v>5.5</v>
      </c>
      <c r="AG6">
        <v>1902.2</v>
      </c>
      <c r="AH6">
        <v>5.6206896551724137</v>
      </c>
      <c r="AI6">
        <v>1951.3793103448277</v>
      </c>
      <c r="AJ6">
        <v>5.6896551724137927</v>
      </c>
      <c r="AK6">
        <v>1975.1379310344828</v>
      </c>
      <c r="AL6">
        <v>3.1379310344827585</v>
      </c>
      <c r="AM6">
        <v>1428.8863636363637</v>
      </c>
      <c r="AN6">
        <v>2.7</v>
      </c>
      <c r="AO6">
        <v>859.3</v>
      </c>
      <c r="AP6">
        <v>2.6</v>
      </c>
      <c r="AQ6">
        <v>842.7</v>
      </c>
      <c r="AR6">
        <v>2.6666666666666665</v>
      </c>
      <c r="AS6">
        <v>861.55555555555554</v>
      </c>
      <c r="AT6">
        <v>2.6551724137931036</v>
      </c>
      <c r="AU6">
        <v>854.27586206896547</v>
      </c>
      <c r="AV6">
        <v>2.4444444444444446</v>
      </c>
      <c r="AW6">
        <v>821.77777777777783</v>
      </c>
      <c r="AX6">
        <v>2.2999999999999998</v>
      </c>
      <c r="AY6">
        <v>757.3</v>
      </c>
      <c r="AZ6">
        <v>2.7</v>
      </c>
      <c r="BA6">
        <v>913.8</v>
      </c>
      <c r="BB6">
        <v>2.4827586206896552</v>
      </c>
      <c r="BC6">
        <v>831.27586206896547</v>
      </c>
      <c r="BD6">
        <v>2.5689655172413794</v>
      </c>
      <c r="BE6">
        <v>842.77586206896547</v>
      </c>
      <c r="BF6">
        <v>2.5689655172413794</v>
      </c>
      <c r="BG6">
        <v>842.77586206896547</v>
      </c>
      <c r="BH6">
        <v>2.9482758620689653</v>
      </c>
      <c r="BI6">
        <v>1196.0479452054794</v>
      </c>
      <c r="BN6">
        <v>1</v>
      </c>
      <c r="BO6">
        <v>377</v>
      </c>
      <c r="BP6">
        <v>1</v>
      </c>
      <c r="BQ6">
        <v>377</v>
      </c>
      <c r="BR6">
        <v>1</v>
      </c>
      <c r="BS6">
        <v>384</v>
      </c>
      <c r="BX6">
        <v>1</v>
      </c>
      <c r="BY6">
        <v>384</v>
      </c>
      <c r="BZ6">
        <v>1</v>
      </c>
      <c r="CA6">
        <v>380.5</v>
      </c>
      <c r="CF6">
        <v>5</v>
      </c>
      <c r="CG6">
        <v>1892</v>
      </c>
      <c r="CH6">
        <v>5</v>
      </c>
      <c r="CI6">
        <v>1892</v>
      </c>
      <c r="CJ6">
        <v>6</v>
      </c>
      <c r="CK6">
        <v>1747</v>
      </c>
      <c r="CP6">
        <v>6</v>
      </c>
      <c r="CQ6">
        <v>1747</v>
      </c>
      <c r="CR6">
        <v>5.5</v>
      </c>
      <c r="CS6">
        <v>1819.5</v>
      </c>
      <c r="CT6">
        <v>3.25</v>
      </c>
      <c r="CU6">
        <v>1100</v>
      </c>
      <c r="CZ6">
        <v>3</v>
      </c>
      <c r="DA6">
        <v>836</v>
      </c>
      <c r="DB6">
        <v>3</v>
      </c>
      <c r="DC6">
        <v>836</v>
      </c>
      <c r="DD6">
        <v>2</v>
      </c>
      <c r="DE6">
        <v>708</v>
      </c>
      <c r="DJ6">
        <v>2</v>
      </c>
      <c r="DK6">
        <v>708</v>
      </c>
      <c r="DL6">
        <v>2.5</v>
      </c>
      <c r="DM6">
        <v>772</v>
      </c>
      <c r="DN6">
        <v>2.5</v>
      </c>
      <c r="DO6">
        <v>772</v>
      </c>
      <c r="DP6">
        <v>3</v>
      </c>
      <c r="DQ6">
        <v>990.66666666666663</v>
      </c>
      <c r="DR6">
        <v>2.95</v>
      </c>
      <c r="DS6">
        <v>1187.9407894736842</v>
      </c>
      <c r="DV6" t="s">
        <v>4</v>
      </c>
      <c r="DW6">
        <v>352.44444444444446</v>
      </c>
      <c r="DX6">
        <v>301.60000000000002</v>
      </c>
      <c r="DY6">
        <v>393.9</v>
      </c>
      <c r="DZ6">
        <v>349.20689655172413</v>
      </c>
      <c r="EA6">
        <v>379.6</v>
      </c>
      <c r="EB6">
        <v>321.5</v>
      </c>
      <c r="EC6">
        <v>387</v>
      </c>
      <c r="ED6">
        <v>367.06666666666666</v>
      </c>
    </row>
    <row r="7" spans="1:134" x14ac:dyDescent="0.3">
      <c r="A7" s="2" t="s">
        <v>5</v>
      </c>
      <c r="B7">
        <v>0.5</v>
      </c>
      <c r="C7">
        <v>272.5</v>
      </c>
      <c r="D7">
        <v>0.33333333333333331</v>
      </c>
      <c r="E7">
        <v>177</v>
      </c>
      <c r="F7">
        <v>0</v>
      </c>
      <c r="H7">
        <v>0.2857142857142857</v>
      </c>
      <c r="I7">
        <v>215.2</v>
      </c>
      <c r="J7">
        <v>0.44444444444444442</v>
      </c>
      <c r="K7">
        <v>142.66666666666666</v>
      </c>
      <c r="L7">
        <v>0.2</v>
      </c>
      <c r="M7">
        <v>104.5</v>
      </c>
      <c r="N7">
        <v>0.55555555555555558</v>
      </c>
      <c r="O7">
        <v>313.5</v>
      </c>
      <c r="P7">
        <v>0.39285714285714285</v>
      </c>
      <c r="Q7">
        <v>180.57142857142858</v>
      </c>
      <c r="R7">
        <v>0.3392857142857143</v>
      </c>
      <c r="S7">
        <v>195</v>
      </c>
      <c r="T7">
        <v>0.2</v>
      </c>
      <c r="U7">
        <v>100</v>
      </c>
      <c r="V7">
        <v>0.1111111111111111</v>
      </c>
      <c r="W7">
        <v>105</v>
      </c>
      <c r="X7">
        <v>0.1111111111111111</v>
      </c>
      <c r="Y7">
        <v>109</v>
      </c>
      <c r="Z7">
        <v>0.14285714285714285</v>
      </c>
      <c r="AA7">
        <v>103.5</v>
      </c>
      <c r="AB7">
        <v>0.22222222222222221</v>
      </c>
      <c r="AC7">
        <v>192.5</v>
      </c>
      <c r="AD7">
        <v>0.3</v>
      </c>
      <c r="AE7">
        <v>222</v>
      </c>
      <c r="AF7">
        <v>0</v>
      </c>
      <c r="AH7">
        <v>0.17857142857142858</v>
      </c>
      <c r="AI7">
        <v>207.25</v>
      </c>
      <c r="AJ7">
        <v>0.16071428571428573</v>
      </c>
      <c r="AK7">
        <v>155.375</v>
      </c>
      <c r="AL7">
        <v>0.25</v>
      </c>
      <c r="AM7">
        <v>179.15</v>
      </c>
      <c r="AN7">
        <v>0</v>
      </c>
      <c r="AP7">
        <v>0</v>
      </c>
      <c r="AR7">
        <v>0</v>
      </c>
      <c r="AT7">
        <v>0</v>
      </c>
      <c r="AV7">
        <v>0.1111111111111111</v>
      </c>
      <c r="AW7">
        <v>111</v>
      </c>
      <c r="AX7">
        <v>0.2</v>
      </c>
      <c r="AY7">
        <v>108</v>
      </c>
      <c r="AZ7">
        <v>0</v>
      </c>
      <c r="BB7">
        <v>0.10714285714285714</v>
      </c>
      <c r="BC7">
        <v>109</v>
      </c>
      <c r="BD7">
        <v>5.3571428571428568E-2</v>
      </c>
      <c r="BE7">
        <v>109</v>
      </c>
      <c r="BF7">
        <v>5.3571428571428568E-2</v>
      </c>
      <c r="BG7">
        <v>109</v>
      </c>
      <c r="BH7">
        <v>0.18452380952380953</v>
      </c>
      <c r="BI7">
        <v>170</v>
      </c>
      <c r="BL7">
        <v>0</v>
      </c>
      <c r="BN7">
        <v>0</v>
      </c>
      <c r="BP7">
        <v>0</v>
      </c>
      <c r="BR7">
        <v>0</v>
      </c>
      <c r="BV7">
        <v>0</v>
      </c>
      <c r="BX7">
        <v>0</v>
      </c>
      <c r="BZ7">
        <v>0</v>
      </c>
      <c r="CD7">
        <v>1</v>
      </c>
      <c r="CE7">
        <v>105</v>
      </c>
      <c r="CF7">
        <v>0</v>
      </c>
      <c r="CH7">
        <v>0.5</v>
      </c>
      <c r="CI7">
        <v>105</v>
      </c>
      <c r="CJ7">
        <v>0</v>
      </c>
      <c r="CN7">
        <v>1</v>
      </c>
      <c r="CO7">
        <v>150</v>
      </c>
      <c r="CP7">
        <v>0.5</v>
      </c>
      <c r="CQ7">
        <v>150</v>
      </c>
      <c r="CR7">
        <v>0.5</v>
      </c>
      <c r="CS7">
        <v>127.5</v>
      </c>
      <c r="CT7">
        <v>0.25</v>
      </c>
      <c r="CU7">
        <v>127.5</v>
      </c>
      <c r="CX7">
        <v>0</v>
      </c>
      <c r="CZ7">
        <v>0</v>
      </c>
      <c r="DB7">
        <v>0</v>
      </c>
      <c r="DD7">
        <v>0</v>
      </c>
      <c r="DH7">
        <v>0</v>
      </c>
      <c r="DJ7">
        <v>0</v>
      </c>
      <c r="DL7">
        <v>0</v>
      </c>
      <c r="DN7">
        <v>0</v>
      </c>
      <c r="DP7">
        <v>0.16666666666666666</v>
      </c>
      <c r="DQ7">
        <v>127.5</v>
      </c>
      <c r="DR7">
        <v>0.18333333333333332</v>
      </c>
      <c r="DS7">
        <v>166.6</v>
      </c>
      <c r="DV7" t="s">
        <v>5</v>
      </c>
      <c r="DW7">
        <v>192.5</v>
      </c>
      <c r="DX7">
        <v>182</v>
      </c>
      <c r="DZ7">
        <v>187.25</v>
      </c>
      <c r="EA7">
        <v>107.33333333333333</v>
      </c>
      <c r="EB7">
        <v>104.5</v>
      </c>
      <c r="EC7">
        <v>148.5</v>
      </c>
      <c r="ED7">
        <v>118.28571428571429</v>
      </c>
    </row>
    <row r="8" spans="1:134" x14ac:dyDescent="0.3">
      <c r="A8" s="2" t="s">
        <v>6</v>
      </c>
      <c r="B8">
        <v>3.3</v>
      </c>
      <c r="C8">
        <v>934.1</v>
      </c>
      <c r="D8">
        <v>3.3</v>
      </c>
      <c r="E8">
        <v>859.9</v>
      </c>
      <c r="F8">
        <v>3.2857142857142856</v>
      </c>
      <c r="G8">
        <v>921.71428571428567</v>
      </c>
      <c r="H8">
        <v>3.2962962962962963</v>
      </c>
      <c r="I8">
        <v>903.40740740740739</v>
      </c>
      <c r="J8">
        <v>2.5555555555555554</v>
      </c>
      <c r="K8">
        <v>648.875</v>
      </c>
      <c r="L8">
        <v>2.8</v>
      </c>
      <c r="M8">
        <v>873.44444444444446</v>
      </c>
      <c r="N8">
        <v>3.3</v>
      </c>
      <c r="O8">
        <v>1343.8571428571429</v>
      </c>
      <c r="P8">
        <v>2.896551724137931</v>
      </c>
      <c r="Q8">
        <v>935.79166666666663</v>
      </c>
      <c r="R8">
        <v>3.0892857142857144</v>
      </c>
      <c r="S8">
        <v>918.64705882352939</v>
      </c>
      <c r="T8">
        <v>4.5999999999999996</v>
      </c>
      <c r="U8">
        <v>1167.3333333333333</v>
      </c>
      <c r="V8">
        <v>4.5</v>
      </c>
      <c r="W8">
        <v>1316.3333333333333</v>
      </c>
      <c r="X8">
        <v>3.7142857142857144</v>
      </c>
      <c r="Y8">
        <v>1179.3333333333333</v>
      </c>
      <c r="Z8">
        <v>4.333333333333333</v>
      </c>
      <c r="AA8">
        <v>1226.2083333333333</v>
      </c>
      <c r="AB8">
        <v>5.4444444444444446</v>
      </c>
      <c r="AC8">
        <v>1471.7777777777778</v>
      </c>
      <c r="AD8">
        <v>4.7</v>
      </c>
      <c r="AE8">
        <v>1335.2222222222222</v>
      </c>
      <c r="AF8">
        <v>3.7</v>
      </c>
      <c r="AG8">
        <v>1034.2222222222222</v>
      </c>
      <c r="AH8">
        <v>4.5862068965517242</v>
      </c>
      <c r="AI8">
        <v>1280.4074074074074</v>
      </c>
      <c r="AJ8">
        <v>4.4642857142857144</v>
      </c>
      <c r="AK8">
        <v>1254.9019607843138</v>
      </c>
      <c r="AL8">
        <v>3.7767857142857144</v>
      </c>
      <c r="AM8">
        <v>1086.7745098039215</v>
      </c>
      <c r="AN8">
        <v>1.9</v>
      </c>
      <c r="AO8">
        <v>607.44444444444446</v>
      </c>
      <c r="AP8">
        <v>2</v>
      </c>
      <c r="AQ8">
        <v>755.25</v>
      </c>
      <c r="AR8">
        <v>1.5714285714285714</v>
      </c>
      <c r="AS8">
        <v>499</v>
      </c>
      <c r="AT8">
        <v>1.8518518518518519</v>
      </c>
      <c r="AU8">
        <v>630.56521739130437</v>
      </c>
      <c r="AV8">
        <v>2.3333333333333335</v>
      </c>
      <c r="AW8">
        <v>719.25</v>
      </c>
      <c r="AX8">
        <v>1.9</v>
      </c>
      <c r="AY8">
        <v>713</v>
      </c>
      <c r="AZ8">
        <v>1.4</v>
      </c>
      <c r="BA8">
        <v>573.42857142857144</v>
      </c>
      <c r="BB8">
        <v>1.8620689655172413</v>
      </c>
      <c r="BC8">
        <v>672.695652173913</v>
      </c>
      <c r="BD8">
        <v>1.8571428571428572</v>
      </c>
      <c r="BE8">
        <v>651.63043478260875</v>
      </c>
      <c r="BF8">
        <v>1.8571428571428572</v>
      </c>
      <c r="BG8">
        <v>651.63043478260875</v>
      </c>
      <c r="BH8">
        <v>3.1369047619047619</v>
      </c>
      <c r="BI8">
        <v>951.52702702702697</v>
      </c>
      <c r="BN8">
        <v>4.666666666666667</v>
      </c>
      <c r="BO8">
        <v>878</v>
      </c>
      <c r="BP8">
        <v>4.666666666666667</v>
      </c>
      <c r="BQ8">
        <v>878</v>
      </c>
      <c r="BR8">
        <v>2</v>
      </c>
      <c r="BS8">
        <v>781</v>
      </c>
      <c r="BX8">
        <v>2</v>
      </c>
      <c r="BY8">
        <v>781</v>
      </c>
      <c r="BZ8">
        <v>4</v>
      </c>
      <c r="CA8">
        <v>853.75</v>
      </c>
      <c r="CF8">
        <v>4</v>
      </c>
      <c r="CG8">
        <v>929.33333333333337</v>
      </c>
      <c r="CH8">
        <v>4</v>
      </c>
      <c r="CI8">
        <v>929.33333333333337</v>
      </c>
      <c r="CJ8">
        <v>5</v>
      </c>
      <c r="CK8">
        <v>1502</v>
      </c>
      <c r="CP8">
        <v>5</v>
      </c>
      <c r="CQ8">
        <v>1502</v>
      </c>
      <c r="CR8">
        <v>4.25</v>
      </c>
      <c r="CS8">
        <v>1072.5</v>
      </c>
      <c r="CT8">
        <v>4.125</v>
      </c>
      <c r="CU8">
        <v>963.125</v>
      </c>
      <c r="CZ8">
        <v>3.3333333333333335</v>
      </c>
      <c r="DA8">
        <v>1231.3333333333333</v>
      </c>
      <c r="DB8">
        <v>3.3333333333333335</v>
      </c>
      <c r="DC8">
        <v>1231.3333333333333</v>
      </c>
      <c r="DD8">
        <v>4</v>
      </c>
      <c r="DE8">
        <v>910</v>
      </c>
      <c r="DJ8">
        <v>4</v>
      </c>
      <c r="DK8">
        <v>910</v>
      </c>
      <c r="DL8">
        <v>3.5</v>
      </c>
      <c r="DM8">
        <v>1151</v>
      </c>
      <c r="DN8">
        <v>3.5</v>
      </c>
      <c r="DO8">
        <v>1151</v>
      </c>
      <c r="DP8">
        <v>3.9166666666666665</v>
      </c>
      <c r="DQ8">
        <v>1025.75</v>
      </c>
      <c r="DR8">
        <v>3.1888888888888891</v>
      </c>
      <c r="DS8">
        <v>957.09375</v>
      </c>
      <c r="DV8" t="s">
        <v>6</v>
      </c>
      <c r="DW8">
        <v>326.66666666666669</v>
      </c>
      <c r="DX8">
        <v>234.22222222222223</v>
      </c>
      <c r="DY8">
        <v>282.66666666666669</v>
      </c>
      <c r="DZ8">
        <v>281.18518518518516</v>
      </c>
      <c r="EA8">
        <v>222.375</v>
      </c>
      <c r="EB8">
        <v>262.66666666666669</v>
      </c>
      <c r="EC8">
        <v>228.14285714285714</v>
      </c>
      <c r="ED8">
        <v>239.16666666666666</v>
      </c>
    </row>
    <row r="9" spans="1:134" x14ac:dyDescent="0.3">
      <c r="A9" s="2" t="s">
        <v>7</v>
      </c>
      <c r="B9">
        <v>2.2000000000000002</v>
      </c>
      <c r="C9">
        <v>858</v>
      </c>
      <c r="D9">
        <v>2.5</v>
      </c>
      <c r="E9">
        <v>959.85714285714289</v>
      </c>
      <c r="F9">
        <v>1.25</v>
      </c>
      <c r="G9">
        <v>459</v>
      </c>
      <c r="H9">
        <v>2.0357142857142856</v>
      </c>
      <c r="I9">
        <v>808.94444444444446</v>
      </c>
      <c r="J9">
        <v>3</v>
      </c>
      <c r="K9">
        <v>847.875</v>
      </c>
      <c r="L9">
        <v>2</v>
      </c>
      <c r="M9">
        <v>781.83333333333337</v>
      </c>
      <c r="N9">
        <v>2.25</v>
      </c>
      <c r="O9">
        <v>686.83333333333337</v>
      </c>
      <c r="P9">
        <v>2.4166666666666665</v>
      </c>
      <c r="Q9">
        <v>779.75</v>
      </c>
      <c r="R9">
        <v>2.2115384615384617</v>
      </c>
      <c r="S9">
        <v>793.57894736842104</v>
      </c>
      <c r="T9">
        <v>4.0999999999999996</v>
      </c>
      <c r="U9">
        <v>1456.125</v>
      </c>
      <c r="V9">
        <v>3.7</v>
      </c>
      <c r="W9">
        <v>1135.8</v>
      </c>
      <c r="X9">
        <v>6.125</v>
      </c>
      <c r="Y9">
        <v>1655.375</v>
      </c>
      <c r="Z9">
        <v>4.5357142857142856</v>
      </c>
      <c r="AA9">
        <v>1394.2307692307693</v>
      </c>
      <c r="AB9">
        <v>4.25</v>
      </c>
      <c r="AC9">
        <v>1329.625</v>
      </c>
      <c r="AD9">
        <v>4.625</v>
      </c>
      <c r="AE9">
        <v>1470.625</v>
      </c>
      <c r="AF9">
        <v>4.125</v>
      </c>
      <c r="AG9">
        <v>1325.25</v>
      </c>
      <c r="AH9">
        <v>4.333333333333333</v>
      </c>
      <c r="AI9">
        <v>1375.1666666666667</v>
      </c>
      <c r="AJ9">
        <v>4.4423076923076925</v>
      </c>
      <c r="AK9">
        <v>1385.08</v>
      </c>
      <c r="AL9">
        <v>3.3269230769230771</v>
      </c>
      <c r="AM9">
        <v>1129.659090909091</v>
      </c>
      <c r="AN9">
        <v>2.5</v>
      </c>
      <c r="AO9">
        <v>739</v>
      </c>
      <c r="AP9">
        <v>2.5</v>
      </c>
      <c r="AQ9">
        <v>732.5</v>
      </c>
      <c r="AR9">
        <v>2.625</v>
      </c>
      <c r="AS9">
        <v>801.75</v>
      </c>
      <c r="AT9">
        <v>2.5357142857142856</v>
      </c>
      <c r="AU9">
        <v>754.60714285714289</v>
      </c>
      <c r="AV9">
        <v>2.375</v>
      </c>
      <c r="AW9">
        <v>824.14285714285711</v>
      </c>
      <c r="AX9">
        <v>2.125</v>
      </c>
      <c r="AY9">
        <v>745.57142857142856</v>
      </c>
      <c r="AZ9">
        <v>2</v>
      </c>
      <c r="BA9">
        <v>667.28571428571433</v>
      </c>
      <c r="BB9">
        <v>2.1666666666666665</v>
      </c>
      <c r="BC9">
        <v>745.66666666666663</v>
      </c>
      <c r="BD9">
        <v>2.3653846153846154</v>
      </c>
      <c r="BE9">
        <v>750.77551020408168</v>
      </c>
      <c r="BF9">
        <v>2.3653846153846154</v>
      </c>
      <c r="BG9">
        <v>750.77551020408168</v>
      </c>
      <c r="BH9">
        <v>3.0064102564102564</v>
      </c>
      <c r="BI9">
        <v>994.14598540145982</v>
      </c>
      <c r="BN9">
        <v>3</v>
      </c>
      <c r="BO9">
        <v>683</v>
      </c>
      <c r="BP9">
        <v>3</v>
      </c>
      <c r="BQ9">
        <v>683</v>
      </c>
      <c r="BR9">
        <v>0</v>
      </c>
      <c r="BT9">
        <v>2</v>
      </c>
      <c r="BU9">
        <v>521.5</v>
      </c>
      <c r="BV9">
        <v>1.5</v>
      </c>
      <c r="BW9">
        <v>338</v>
      </c>
      <c r="BX9">
        <v>1.1666666666666667</v>
      </c>
      <c r="BY9">
        <v>429.75</v>
      </c>
      <c r="BZ9">
        <v>1.625</v>
      </c>
      <c r="CA9">
        <v>514.16666666666663</v>
      </c>
      <c r="CF9">
        <v>4.5</v>
      </c>
      <c r="CG9">
        <v>1391</v>
      </c>
      <c r="CH9">
        <v>4.5</v>
      </c>
      <c r="CI9">
        <v>1391</v>
      </c>
      <c r="CJ9">
        <v>6.5</v>
      </c>
      <c r="CK9">
        <v>2154</v>
      </c>
      <c r="CL9">
        <v>5.5</v>
      </c>
      <c r="CM9">
        <v>1739</v>
      </c>
      <c r="CN9">
        <v>6</v>
      </c>
      <c r="CO9">
        <v>1430</v>
      </c>
      <c r="CP9">
        <v>6</v>
      </c>
      <c r="CQ9">
        <v>1774.3333333333333</v>
      </c>
      <c r="CR9">
        <v>5.625</v>
      </c>
      <c r="CS9">
        <v>1678.5</v>
      </c>
      <c r="CT9">
        <v>3.625</v>
      </c>
      <c r="CU9">
        <v>1179.5</v>
      </c>
      <c r="CZ9">
        <v>4.5</v>
      </c>
      <c r="DA9">
        <v>1544</v>
      </c>
      <c r="DB9">
        <v>4.5</v>
      </c>
      <c r="DC9">
        <v>1544</v>
      </c>
      <c r="DD9">
        <v>2</v>
      </c>
      <c r="DE9">
        <v>662</v>
      </c>
      <c r="DF9">
        <v>2.5</v>
      </c>
      <c r="DG9">
        <v>775.5</v>
      </c>
      <c r="DH9">
        <v>5.5</v>
      </c>
      <c r="DI9">
        <v>1551</v>
      </c>
      <c r="DJ9">
        <v>3.3333333333333335</v>
      </c>
      <c r="DK9">
        <v>996.16666666666663</v>
      </c>
      <c r="DL9">
        <v>3.625</v>
      </c>
      <c r="DM9">
        <v>1133.125</v>
      </c>
      <c r="DN9">
        <v>3.625</v>
      </c>
      <c r="DO9">
        <v>1133.125</v>
      </c>
      <c r="DP9">
        <v>3.625</v>
      </c>
      <c r="DQ9">
        <v>1162.6363636363637</v>
      </c>
      <c r="DR9">
        <v>3.088888888888889</v>
      </c>
      <c r="DS9">
        <v>1017.4591194968554</v>
      </c>
      <c r="DV9" t="s">
        <v>7</v>
      </c>
      <c r="DW9">
        <v>318.625</v>
      </c>
      <c r="DX9">
        <v>292.125</v>
      </c>
      <c r="DY9">
        <v>312.25</v>
      </c>
      <c r="DZ9">
        <v>307.66666666666669</v>
      </c>
      <c r="EA9">
        <v>268</v>
      </c>
      <c r="EB9">
        <v>301.5</v>
      </c>
      <c r="EC9">
        <v>192.5</v>
      </c>
      <c r="ED9">
        <v>255.4</v>
      </c>
    </row>
    <row r="10" spans="1:134" x14ac:dyDescent="0.3">
      <c r="A10" s="2" t="s">
        <v>8</v>
      </c>
      <c r="B10">
        <v>2.1</v>
      </c>
      <c r="C10">
        <v>1639.75</v>
      </c>
      <c r="D10">
        <v>3</v>
      </c>
      <c r="E10">
        <v>1732.6666666666667</v>
      </c>
      <c r="F10">
        <v>1.7777777777777777</v>
      </c>
      <c r="G10">
        <v>1812.3333333333333</v>
      </c>
      <c r="H10">
        <v>2.3103448275862069</v>
      </c>
      <c r="I10">
        <v>1722.4615384615386</v>
      </c>
      <c r="J10">
        <v>3.4444444444444446</v>
      </c>
      <c r="K10">
        <v>1461.1666666666667</v>
      </c>
      <c r="L10">
        <v>2.8</v>
      </c>
      <c r="M10">
        <v>1800.4</v>
      </c>
      <c r="N10">
        <v>3.4</v>
      </c>
      <c r="O10">
        <v>1779.6666666666667</v>
      </c>
      <c r="P10">
        <v>3.2068965517241379</v>
      </c>
      <c r="Q10">
        <v>1673.3529411764705</v>
      </c>
      <c r="R10">
        <v>2.7586206896551726</v>
      </c>
      <c r="S10">
        <v>1694.6333333333334</v>
      </c>
      <c r="T10">
        <v>0.7</v>
      </c>
      <c r="U10">
        <v>587</v>
      </c>
      <c r="V10">
        <v>0.8</v>
      </c>
      <c r="W10">
        <v>589.25</v>
      </c>
      <c r="X10">
        <v>1.4444444444444444</v>
      </c>
      <c r="Y10">
        <v>462.42857142857144</v>
      </c>
      <c r="Z10">
        <v>0.96551724137931039</v>
      </c>
      <c r="AA10">
        <v>529.4666666666667</v>
      </c>
      <c r="AB10">
        <v>0.44444444444444442</v>
      </c>
      <c r="AC10">
        <v>312.66666666666669</v>
      </c>
      <c r="AD10">
        <v>1.2</v>
      </c>
      <c r="AE10">
        <v>1005</v>
      </c>
      <c r="AF10">
        <v>0.7</v>
      </c>
      <c r="AG10">
        <v>792.33333333333337</v>
      </c>
      <c r="AH10">
        <v>0.7931034482758621</v>
      </c>
      <c r="AI10">
        <v>703.33333333333337</v>
      </c>
      <c r="AJ10">
        <v>0.87931034482758619</v>
      </c>
      <c r="AK10">
        <v>594.66666666666663</v>
      </c>
      <c r="AL10">
        <v>1.8189655172413792</v>
      </c>
      <c r="AM10">
        <v>1205.7592592592594</v>
      </c>
      <c r="AN10">
        <v>0.2</v>
      </c>
      <c r="AO10">
        <v>636</v>
      </c>
      <c r="AP10">
        <v>0.4</v>
      </c>
      <c r="AQ10">
        <v>437</v>
      </c>
      <c r="AR10">
        <v>0.44444444444444442</v>
      </c>
      <c r="AS10">
        <v>1107</v>
      </c>
      <c r="AT10">
        <v>0.34482758620689657</v>
      </c>
      <c r="AU10">
        <v>610.79999999999995</v>
      </c>
      <c r="AV10">
        <v>0</v>
      </c>
      <c r="AX10">
        <v>0.5</v>
      </c>
      <c r="AY10">
        <v>454</v>
      </c>
      <c r="AZ10">
        <v>0.3</v>
      </c>
      <c r="BA10">
        <v>896</v>
      </c>
      <c r="BB10">
        <v>0.27586206896551724</v>
      </c>
      <c r="BC10">
        <v>564.5</v>
      </c>
      <c r="BD10">
        <v>0.31034482758620691</v>
      </c>
      <c r="BE10">
        <v>590.22222222222217</v>
      </c>
      <c r="BF10">
        <v>0.31034482758620691</v>
      </c>
      <c r="BG10">
        <v>590.22222222222217</v>
      </c>
      <c r="BH10">
        <v>1.3160919540229885</v>
      </c>
      <c r="BI10">
        <v>1117.8253968253969</v>
      </c>
      <c r="BN10">
        <v>4</v>
      </c>
      <c r="BO10">
        <v>1549</v>
      </c>
      <c r="BP10">
        <v>4</v>
      </c>
      <c r="BQ10">
        <v>1549</v>
      </c>
      <c r="BR10">
        <v>0</v>
      </c>
      <c r="BX10">
        <v>0</v>
      </c>
      <c r="BZ10">
        <v>2</v>
      </c>
      <c r="CA10">
        <v>1549</v>
      </c>
      <c r="CF10">
        <v>0</v>
      </c>
      <c r="CH10">
        <v>0</v>
      </c>
      <c r="CJ10">
        <v>6</v>
      </c>
      <c r="CK10">
        <v>1757</v>
      </c>
      <c r="CP10">
        <v>6</v>
      </c>
      <c r="CQ10">
        <v>1757</v>
      </c>
      <c r="CR10">
        <v>3</v>
      </c>
      <c r="CS10">
        <v>1757</v>
      </c>
      <c r="CT10">
        <v>2.5</v>
      </c>
      <c r="CU10">
        <v>1653</v>
      </c>
      <c r="CZ10">
        <v>0</v>
      </c>
      <c r="DB10">
        <v>0</v>
      </c>
      <c r="DD10">
        <v>1</v>
      </c>
      <c r="DE10">
        <v>375</v>
      </c>
      <c r="DJ10">
        <v>1</v>
      </c>
      <c r="DK10">
        <v>375</v>
      </c>
      <c r="DL10">
        <v>0.5</v>
      </c>
      <c r="DM10">
        <v>375</v>
      </c>
      <c r="DN10">
        <v>0.5</v>
      </c>
      <c r="DO10">
        <v>375</v>
      </c>
      <c r="DP10">
        <v>1.8333333333333333</v>
      </c>
      <c r="DQ10">
        <v>1227</v>
      </c>
      <c r="DR10">
        <v>1.3333333333333333</v>
      </c>
      <c r="DS10">
        <v>1122.7878787878788</v>
      </c>
      <c r="DV10" t="s">
        <v>8</v>
      </c>
      <c r="DW10">
        <v>272.33333333333331</v>
      </c>
      <c r="DX10">
        <v>322</v>
      </c>
      <c r="DY10">
        <v>346.33333333333331</v>
      </c>
      <c r="DZ10">
        <v>313.55555555555554</v>
      </c>
      <c r="EA10">
        <v>326.5</v>
      </c>
      <c r="EB10">
        <v>331.6</v>
      </c>
      <c r="EC10">
        <v>328.5</v>
      </c>
      <c r="ED10">
        <v>328.70588235294116</v>
      </c>
    </row>
    <row r="11" spans="1:134" x14ac:dyDescent="0.3">
      <c r="A11" s="2" t="s">
        <v>9</v>
      </c>
      <c r="B11">
        <v>2</v>
      </c>
      <c r="C11">
        <v>770.57142857142856</v>
      </c>
      <c r="D11">
        <v>2.1</v>
      </c>
      <c r="E11">
        <v>1241.8</v>
      </c>
      <c r="F11">
        <v>1.625</v>
      </c>
      <c r="G11">
        <v>1225.3333333333333</v>
      </c>
      <c r="H11">
        <v>1.9285714285714286</v>
      </c>
      <c r="I11">
        <v>1018.6</v>
      </c>
      <c r="J11">
        <v>2.6666666666666665</v>
      </c>
      <c r="K11">
        <v>856.42857142857144</v>
      </c>
      <c r="L11">
        <v>1.8888888888888888</v>
      </c>
      <c r="M11">
        <v>686.66666666666663</v>
      </c>
      <c r="N11">
        <v>1.6666666666666667</v>
      </c>
      <c r="O11">
        <v>674.4</v>
      </c>
      <c r="P11">
        <v>2.074074074074074</v>
      </c>
      <c r="Q11">
        <v>749.27777777777783</v>
      </c>
      <c r="R11">
        <v>2</v>
      </c>
      <c r="S11">
        <v>871.69696969696975</v>
      </c>
      <c r="T11">
        <v>4.0999999999999996</v>
      </c>
      <c r="U11">
        <v>1046.9000000000001</v>
      </c>
      <c r="V11">
        <v>4.3</v>
      </c>
      <c r="W11">
        <v>1459.25</v>
      </c>
      <c r="X11">
        <v>4.625</v>
      </c>
      <c r="Y11">
        <v>1404</v>
      </c>
      <c r="Z11">
        <v>4.3214285714285712</v>
      </c>
      <c r="AA11">
        <v>1283.6538461538462</v>
      </c>
      <c r="AB11">
        <v>4.1111111111111107</v>
      </c>
      <c r="AC11">
        <v>1417.8571428571429</v>
      </c>
      <c r="AD11">
        <v>5</v>
      </c>
      <c r="AE11">
        <v>1208.1111111111111</v>
      </c>
      <c r="AF11">
        <v>4.666666666666667</v>
      </c>
      <c r="AG11">
        <v>1276.5555555555557</v>
      </c>
      <c r="AH11">
        <v>4.5925925925925926</v>
      </c>
      <c r="AI11">
        <v>1291.48</v>
      </c>
      <c r="AJ11">
        <v>4.4545454545454541</v>
      </c>
      <c r="AK11">
        <v>1287.4901960784314</v>
      </c>
      <c r="AL11">
        <v>3.2272727272727271</v>
      </c>
      <c r="AM11">
        <v>1124.1428571428571</v>
      </c>
      <c r="AN11">
        <v>1.7</v>
      </c>
      <c r="AO11">
        <v>478</v>
      </c>
      <c r="AP11">
        <v>2.2000000000000002</v>
      </c>
      <c r="AQ11">
        <v>617.70000000000005</v>
      </c>
      <c r="AR11">
        <v>1.75</v>
      </c>
      <c r="AS11">
        <v>622.16666666666663</v>
      </c>
      <c r="AT11">
        <v>1.8928571428571428</v>
      </c>
      <c r="AU11">
        <v>568.48</v>
      </c>
      <c r="AV11">
        <v>1.7777777777777777</v>
      </c>
      <c r="AW11">
        <v>543.55555555555554</v>
      </c>
      <c r="AX11">
        <v>1.4444444444444444</v>
      </c>
      <c r="AY11">
        <v>471.71428571428572</v>
      </c>
      <c r="AZ11">
        <v>1.8888888888888888</v>
      </c>
      <c r="BA11">
        <v>502</v>
      </c>
      <c r="BB11">
        <v>1.7037037037037037</v>
      </c>
      <c r="BC11">
        <v>508.48</v>
      </c>
      <c r="BD11">
        <v>1.8</v>
      </c>
      <c r="BE11">
        <v>538.48</v>
      </c>
      <c r="BF11">
        <v>1.8</v>
      </c>
      <c r="BG11">
        <v>538.48</v>
      </c>
      <c r="BH11">
        <v>2.7515151515151515</v>
      </c>
      <c r="BI11">
        <v>905.61194029850742</v>
      </c>
      <c r="BN11">
        <v>2.5</v>
      </c>
      <c r="BO11">
        <v>619.5</v>
      </c>
      <c r="BP11">
        <v>2.5</v>
      </c>
      <c r="BQ11">
        <v>619.5</v>
      </c>
      <c r="BR11">
        <v>1</v>
      </c>
      <c r="BS11">
        <v>156</v>
      </c>
      <c r="BT11">
        <v>3</v>
      </c>
      <c r="BU11">
        <v>311</v>
      </c>
      <c r="BV11">
        <v>1</v>
      </c>
      <c r="BW11">
        <v>96</v>
      </c>
      <c r="BX11">
        <v>1.6666666666666667</v>
      </c>
      <c r="BY11">
        <v>187.66666666666666</v>
      </c>
      <c r="BZ11">
        <v>2</v>
      </c>
      <c r="CA11">
        <v>360.4</v>
      </c>
      <c r="CF11">
        <v>3</v>
      </c>
      <c r="CG11">
        <v>664</v>
      </c>
      <c r="CH11">
        <v>3</v>
      </c>
      <c r="CI11">
        <v>664</v>
      </c>
      <c r="CJ11">
        <v>7</v>
      </c>
      <c r="CK11">
        <v>1943</v>
      </c>
      <c r="CL11">
        <v>5</v>
      </c>
      <c r="CM11">
        <v>1381</v>
      </c>
      <c r="CN11">
        <v>7</v>
      </c>
      <c r="CO11">
        <v>1931</v>
      </c>
      <c r="CP11">
        <v>6.333333333333333</v>
      </c>
      <c r="CQ11">
        <v>1751.6666666666667</v>
      </c>
      <c r="CR11">
        <v>5</v>
      </c>
      <c r="CS11">
        <v>1316.6</v>
      </c>
      <c r="CT11">
        <v>3.5</v>
      </c>
      <c r="CU11">
        <v>838.5</v>
      </c>
      <c r="CZ11">
        <v>3.5</v>
      </c>
      <c r="DA11">
        <v>921</v>
      </c>
      <c r="DB11">
        <v>3.5</v>
      </c>
      <c r="DC11">
        <v>921</v>
      </c>
      <c r="DD11">
        <v>2</v>
      </c>
      <c r="DE11">
        <v>405</v>
      </c>
      <c r="DF11">
        <v>7</v>
      </c>
      <c r="DG11">
        <v>1686</v>
      </c>
      <c r="DH11">
        <v>2</v>
      </c>
      <c r="DI11">
        <v>524</v>
      </c>
      <c r="DJ11">
        <v>3.6666666666666665</v>
      </c>
      <c r="DK11">
        <v>871.66666666666663</v>
      </c>
      <c r="DL11">
        <v>3.6</v>
      </c>
      <c r="DM11">
        <v>891.4</v>
      </c>
      <c r="DN11">
        <v>3.6</v>
      </c>
      <c r="DO11">
        <v>891.4</v>
      </c>
      <c r="DP11">
        <v>3.5333333333333332</v>
      </c>
      <c r="DQ11">
        <v>856.13333333333333</v>
      </c>
      <c r="DR11">
        <v>2.8166666666666669</v>
      </c>
      <c r="DS11">
        <v>900.63087248322142</v>
      </c>
      <c r="DV11" t="s">
        <v>9</v>
      </c>
      <c r="DW11">
        <v>317.28571428571428</v>
      </c>
      <c r="DX11">
        <v>206.66666666666666</v>
      </c>
      <c r="DY11">
        <v>318.77777777777777</v>
      </c>
      <c r="DZ11">
        <v>278</v>
      </c>
      <c r="EA11">
        <v>282.14285714285717</v>
      </c>
      <c r="EB11">
        <v>277</v>
      </c>
      <c r="EC11">
        <v>173.2</v>
      </c>
      <c r="ED11">
        <v>250.16666666666666</v>
      </c>
    </row>
    <row r="12" spans="1:134" x14ac:dyDescent="0.3">
      <c r="A12" s="2" t="s">
        <v>10</v>
      </c>
      <c r="B12">
        <v>2</v>
      </c>
      <c r="C12">
        <v>493.42857142857144</v>
      </c>
      <c r="D12">
        <v>2.1</v>
      </c>
      <c r="E12">
        <v>507.14285714285717</v>
      </c>
      <c r="F12">
        <v>1.5</v>
      </c>
      <c r="G12">
        <v>342.5</v>
      </c>
      <c r="H12">
        <v>1.8928571428571428</v>
      </c>
      <c r="I12">
        <v>452.95</v>
      </c>
      <c r="J12">
        <v>1.1111111111111112</v>
      </c>
      <c r="K12">
        <v>299.5</v>
      </c>
      <c r="L12">
        <v>1.2</v>
      </c>
      <c r="M12">
        <v>698</v>
      </c>
      <c r="N12">
        <v>1.6666666666666667</v>
      </c>
      <c r="O12">
        <v>295.125</v>
      </c>
      <c r="P12">
        <v>1.3214285714285714</v>
      </c>
      <c r="Q12">
        <v>386.11111111111109</v>
      </c>
      <c r="R12">
        <v>1.6071428571428572</v>
      </c>
      <c r="S12">
        <v>421.28947368421052</v>
      </c>
      <c r="T12">
        <v>2.2999999999999998</v>
      </c>
      <c r="U12">
        <v>600.75</v>
      </c>
      <c r="V12">
        <v>1.5</v>
      </c>
      <c r="W12">
        <v>349.57142857142856</v>
      </c>
      <c r="X12">
        <v>2.75</v>
      </c>
      <c r="Y12">
        <v>742.83333333333337</v>
      </c>
      <c r="Z12">
        <v>2.1428571428571428</v>
      </c>
      <c r="AA12">
        <v>557.61904761904759</v>
      </c>
      <c r="AB12">
        <v>2.2222222222222223</v>
      </c>
      <c r="AC12">
        <v>520.375</v>
      </c>
      <c r="AD12">
        <v>2.2999999999999998</v>
      </c>
      <c r="AE12">
        <v>533.22222222222217</v>
      </c>
      <c r="AF12">
        <v>2.3333333333333335</v>
      </c>
      <c r="AG12">
        <v>530</v>
      </c>
      <c r="AH12">
        <v>2.2857142857142856</v>
      </c>
      <c r="AI12">
        <v>528.08000000000004</v>
      </c>
      <c r="AJ12">
        <v>2.2142857142857144</v>
      </c>
      <c r="AK12">
        <v>541.56521739130437</v>
      </c>
      <c r="AL12">
        <v>1.9107142857142858</v>
      </c>
      <c r="AM12">
        <v>487.15476190476193</v>
      </c>
      <c r="AN12">
        <v>0.7</v>
      </c>
      <c r="AO12">
        <v>186.8</v>
      </c>
      <c r="AP12">
        <v>1.1000000000000001</v>
      </c>
      <c r="AQ12">
        <v>292.33333333333331</v>
      </c>
      <c r="AR12">
        <v>1.25</v>
      </c>
      <c r="AS12">
        <v>251.83333333333334</v>
      </c>
      <c r="AT12">
        <v>1</v>
      </c>
      <c r="AU12">
        <v>247</v>
      </c>
      <c r="AV12">
        <v>1.5555555555555556</v>
      </c>
      <c r="AW12">
        <v>335.22222222222223</v>
      </c>
      <c r="AX12">
        <v>1.6</v>
      </c>
      <c r="AY12">
        <v>328.4</v>
      </c>
      <c r="AZ12">
        <v>1.1111111111111112</v>
      </c>
      <c r="BA12">
        <v>263.42857142857144</v>
      </c>
      <c r="BB12">
        <v>1.4285714285714286</v>
      </c>
      <c r="BC12">
        <v>313.26923076923077</v>
      </c>
      <c r="BD12">
        <v>1.2142857142857142</v>
      </c>
      <c r="BE12">
        <v>287.06976744186045</v>
      </c>
      <c r="BF12">
        <v>1.2142857142857142</v>
      </c>
      <c r="BG12">
        <v>287.06976744186045</v>
      </c>
      <c r="BH12">
        <v>1.6785714285714286</v>
      </c>
      <c r="BI12">
        <v>419.40944881889766</v>
      </c>
      <c r="BN12">
        <v>3</v>
      </c>
      <c r="BO12">
        <v>613</v>
      </c>
      <c r="BP12">
        <v>3</v>
      </c>
      <c r="BQ12">
        <v>613</v>
      </c>
      <c r="BR12">
        <v>3</v>
      </c>
      <c r="BS12">
        <v>663</v>
      </c>
      <c r="BV12">
        <v>0</v>
      </c>
      <c r="BX12">
        <v>1.5</v>
      </c>
      <c r="BY12">
        <v>663</v>
      </c>
      <c r="BZ12">
        <v>2.25</v>
      </c>
      <c r="CA12">
        <v>629.66666666666663</v>
      </c>
      <c r="CF12">
        <v>3.5</v>
      </c>
      <c r="CG12">
        <v>550</v>
      </c>
      <c r="CH12">
        <v>3.5</v>
      </c>
      <c r="CI12">
        <v>550</v>
      </c>
      <c r="CJ12">
        <v>0</v>
      </c>
      <c r="CN12">
        <v>3</v>
      </c>
      <c r="CO12">
        <v>430</v>
      </c>
      <c r="CP12">
        <v>1.5</v>
      </c>
      <c r="CQ12">
        <v>430</v>
      </c>
      <c r="CR12">
        <v>2.5</v>
      </c>
      <c r="CS12">
        <v>510</v>
      </c>
      <c r="CT12">
        <v>2.375</v>
      </c>
      <c r="CU12">
        <v>569.83333333333337</v>
      </c>
      <c r="CZ12">
        <v>2.5</v>
      </c>
      <c r="DA12">
        <v>408</v>
      </c>
      <c r="DB12">
        <v>2.5</v>
      </c>
      <c r="DC12">
        <v>408</v>
      </c>
      <c r="DD12">
        <v>1</v>
      </c>
      <c r="DE12">
        <v>228</v>
      </c>
      <c r="DH12">
        <v>4</v>
      </c>
      <c r="DI12">
        <v>621</v>
      </c>
      <c r="DJ12">
        <v>2.5</v>
      </c>
      <c r="DK12">
        <v>424.5</v>
      </c>
      <c r="DL12">
        <v>2.5</v>
      </c>
      <c r="DM12">
        <v>416.25</v>
      </c>
      <c r="DN12">
        <v>2.5</v>
      </c>
      <c r="DO12">
        <v>416.25</v>
      </c>
      <c r="DP12">
        <v>2.4166666666666665</v>
      </c>
      <c r="DQ12">
        <v>508.4</v>
      </c>
      <c r="DR12">
        <v>1.7277777777777779</v>
      </c>
      <c r="DS12">
        <v>425.90510948905109</v>
      </c>
      <c r="DV12" t="s">
        <v>10</v>
      </c>
      <c r="DW12">
        <v>197.75</v>
      </c>
      <c r="DX12">
        <v>234.33333333333334</v>
      </c>
      <c r="DY12">
        <v>194.125</v>
      </c>
      <c r="DZ12">
        <v>209.76</v>
      </c>
      <c r="EA12">
        <v>171</v>
      </c>
      <c r="EB12">
        <v>243.75</v>
      </c>
      <c r="EC12">
        <v>152</v>
      </c>
      <c r="ED12">
        <v>178.72222222222223</v>
      </c>
    </row>
    <row r="13" spans="1:134" x14ac:dyDescent="0.3">
      <c r="A13" s="2" t="s">
        <v>11</v>
      </c>
      <c r="B13">
        <v>0.6</v>
      </c>
      <c r="C13">
        <v>119.6</v>
      </c>
      <c r="D13">
        <v>0.2</v>
      </c>
      <c r="E13">
        <v>98</v>
      </c>
      <c r="F13">
        <v>0.22222222222222221</v>
      </c>
      <c r="G13">
        <v>88.5</v>
      </c>
      <c r="H13">
        <v>0.34482758620689657</v>
      </c>
      <c r="I13">
        <v>107.88888888888889</v>
      </c>
      <c r="J13">
        <v>0.33333333333333331</v>
      </c>
      <c r="K13">
        <v>86.333333333333329</v>
      </c>
      <c r="L13">
        <v>0.6</v>
      </c>
      <c r="M13">
        <v>126.4</v>
      </c>
      <c r="N13">
        <v>0.5</v>
      </c>
      <c r="O13">
        <v>147.5</v>
      </c>
      <c r="P13">
        <v>0.48275862068965519</v>
      </c>
      <c r="Q13">
        <v>123.41666666666667</v>
      </c>
      <c r="R13">
        <v>0.41379310344827586</v>
      </c>
      <c r="S13">
        <v>116.76190476190476</v>
      </c>
      <c r="T13">
        <v>0.9</v>
      </c>
      <c r="U13">
        <v>192.16666666666666</v>
      </c>
      <c r="V13">
        <v>0.1</v>
      </c>
      <c r="W13">
        <v>169</v>
      </c>
      <c r="X13">
        <v>0.33333333333333331</v>
      </c>
      <c r="Y13">
        <v>139.5</v>
      </c>
      <c r="Z13">
        <v>0.44827586206896552</v>
      </c>
      <c r="AA13">
        <v>177.88888888888889</v>
      </c>
      <c r="AB13">
        <v>0.77777777777777779</v>
      </c>
      <c r="AC13">
        <v>120.5</v>
      </c>
      <c r="AD13">
        <v>0.5</v>
      </c>
      <c r="AE13">
        <v>126.75</v>
      </c>
      <c r="AF13">
        <v>0.5</v>
      </c>
      <c r="AG13">
        <v>119.5</v>
      </c>
      <c r="AH13">
        <v>0.58620689655172409</v>
      </c>
      <c r="AI13">
        <v>122</v>
      </c>
      <c r="AJ13">
        <v>0.51724137931034486</v>
      </c>
      <c r="AK13">
        <v>143.86956521739131</v>
      </c>
      <c r="AL13">
        <v>0.46551724137931033</v>
      </c>
      <c r="AM13">
        <v>130.93181818181819</v>
      </c>
      <c r="AN13">
        <v>0.3</v>
      </c>
      <c r="AO13">
        <v>130.66666666666666</v>
      </c>
      <c r="AP13">
        <v>0.1</v>
      </c>
      <c r="AQ13">
        <v>194</v>
      </c>
      <c r="AR13">
        <v>0.22222222222222221</v>
      </c>
      <c r="AS13">
        <v>118.5</v>
      </c>
      <c r="AT13">
        <v>0.20689655172413793</v>
      </c>
      <c r="AU13">
        <v>137.16666666666666</v>
      </c>
      <c r="AV13">
        <v>0.22222222222222221</v>
      </c>
      <c r="AW13">
        <v>90</v>
      </c>
      <c r="AX13">
        <v>0.5</v>
      </c>
      <c r="AY13">
        <v>100.6</v>
      </c>
      <c r="AZ13">
        <v>0.3</v>
      </c>
      <c r="BA13">
        <v>114</v>
      </c>
      <c r="BB13">
        <v>0.34482758620689657</v>
      </c>
      <c r="BC13">
        <v>102.5</v>
      </c>
      <c r="BD13">
        <v>0.27586206896551724</v>
      </c>
      <c r="BE13">
        <v>115.5</v>
      </c>
      <c r="BF13">
        <v>0.27586206896551724</v>
      </c>
      <c r="BG13">
        <v>115.5</v>
      </c>
      <c r="BH13">
        <v>0.40229885057471265</v>
      </c>
      <c r="BI13">
        <v>126.81666666666666</v>
      </c>
      <c r="BN13">
        <v>0</v>
      </c>
      <c r="BP13">
        <v>0</v>
      </c>
      <c r="BR13">
        <v>1</v>
      </c>
      <c r="BS13">
        <v>125</v>
      </c>
      <c r="BX13">
        <v>1</v>
      </c>
      <c r="BY13">
        <v>125</v>
      </c>
      <c r="BZ13">
        <v>0.5</v>
      </c>
      <c r="CA13">
        <v>125</v>
      </c>
      <c r="CF13">
        <v>0</v>
      </c>
      <c r="CH13">
        <v>0</v>
      </c>
      <c r="CJ13">
        <v>0</v>
      </c>
      <c r="CP13">
        <v>0</v>
      </c>
      <c r="CR13">
        <v>0</v>
      </c>
      <c r="CT13">
        <v>0.25</v>
      </c>
      <c r="CU13">
        <v>125</v>
      </c>
      <c r="CZ13">
        <v>0</v>
      </c>
      <c r="DB13">
        <v>0</v>
      </c>
      <c r="DD13">
        <v>0</v>
      </c>
      <c r="DJ13">
        <v>0</v>
      </c>
      <c r="DL13">
        <v>0</v>
      </c>
      <c r="DN13">
        <v>0</v>
      </c>
      <c r="DP13">
        <v>0.16666666666666666</v>
      </c>
      <c r="DQ13">
        <v>125</v>
      </c>
      <c r="DR13">
        <v>0.39444444444444443</v>
      </c>
      <c r="DS13">
        <v>126.78688524590164</v>
      </c>
      <c r="DV13" t="s">
        <v>11</v>
      </c>
      <c r="DW13">
        <v>103.83333333333333</v>
      </c>
      <c r="DX13">
        <v>106.25</v>
      </c>
      <c r="DY13">
        <v>98.25</v>
      </c>
      <c r="DZ13">
        <v>102.92857142857143</v>
      </c>
      <c r="EA13">
        <v>86.333333333333329</v>
      </c>
      <c r="EB13">
        <v>105.8</v>
      </c>
      <c r="EC13">
        <v>111.25</v>
      </c>
      <c r="ED13">
        <v>102.75</v>
      </c>
    </row>
    <row r="14" spans="1:134" x14ac:dyDescent="0.3">
      <c r="A14" s="2" t="s">
        <v>12</v>
      </c>
      <c r="B14">
        <v>2.2000000000000002</v>
      </c>
      <c r="C14">
        <v>875.66666666666663</v>
      </c>
      <c r="D14">
        <v>1.5</v>
      </c>
      <c r="E14">
        <v>862.6</v>
      </c>
      <c r="F14">
        <v>0.88888888888888884</v>
      </c>
      <c r="G14">
        <v>708.33333333333337</v>
      </c>
      <c r="H14">
        <v>1.5517241379310345</v>
      </c>
      <c r="I14">
        <v>835.14285714285711</v>
      </c>
      <c r="J14">
        <v>2.5555555555555554</v>
      </c>
      <c r="K14">
        <v>1496.8</v>
      </c>
      <c r="L14">
        <v>2.2000000000000002</v>
      </c>
      <c r="M14">
        <v>948</v>
      </c>
      <c r="N14">
        <v>1.9</v>
      </c>
      <c r="O14">
        <v>567</v>
      </c>
      <c r="P14">
        <v>2.2068965517241379</v>
      </c>
      <c r="Q14">
        <v>952.27777777777783</v>
      </c>
      <c r="R14">
        <v>1.8793103448275863</v>
      </c>
      <c r="S14">
        <v>901.03125</v>
      </c>
      <c r="T14">
        <v>1.6</v>
      </c>
      <c r="U14">
        <v>713.2</v>
      </c>
      <c r="V14">
        <v>0.9</v>
      </c>
      <c r="W14">
        <v>602.25</v>
      </c>
      <c r="X14">
        <v>1.2222222222222223</v>
      </c>
      <c r="Y14">
        <v>1029.3333333333333</v>
      </c>
      <c r="Z14">
        <v>1.2413793103448276</v>
      </c>
      <c r="AA14">
        <v>755.25</v>
      </c>
      <c r="AB14">
        <v>2.2222222222222223</v>
      </c>
      <c r="AC14">
        <v>968</v>
      </c>
      <c r="AD14">
        <v>0.6</v>
      </c>
      <c r="AE14">
        <v>334.75</v>
      </c>
      <c r="AF14">
        <v>2.6</v>
      </c>
      <c r="AG14">
        <v>1032.5714285714287</v>
      </c>
      <c r="AH14">
        <v>1.7931034482758621</v>
      </c>
      <c r="AI14">
        <v>837.9375</v>
      </c>
      <c r="AJ14">
        <v>1.5172413793103448</v>
      </c>
      <c r="AK14">
        <v>802.5</v>
      </c>
      <c r="AL14">
        <v>1.6982758620689655</v>
      </c>
      <c r="AM14">
        <v>855.05</v>
      </c>
      <c r="AN14">
        <v>0.2</v>
      </c>
      <c r="AO14">
        <v>631</v>
      </c>
      <c r="AP14">
        <v>0.3</v>
      </c>
      <c r="AQ14">
        <v>416</v>
      </c>
      <c r="AR14">
        <v>0.44444444444444442</v>
      </c>
      <c r="AS14">
        <v>508.5</v>
      </c>
      <c r="AT14">
        <v>0.31034482758620691</v>
      </c>
      <c r="AU14">
        <v>496</v>
      </c>
      <c r="AV14">
        <v>0.33333333333333331</v>
      </c>
      <c r="AW14">
        <v>416.5</v>
      </c>
      <c r="AX14">
        <v>0.2</v>
      </c>
      <c r="AY14">
        <v>569</v>
      </c>
      <c r="AZ14">
        <v>0.2</v>
      </c>
      <c r="BA14">
        <v>713</v>
      </c>
      <c r="BB14">
        <v>0.2413793103448276</v>
      </c>
      <c r="BC14">
        <v>528.75</v>
      </c>
      <c r="BD14">
        <v>0.27586206896551724</v>
      </c>
      <c r="BE14">
        <v>510.55555555555554</v>
      </c>
      <c r="BF14">
        <v>0.27586206896551724</v>
      </c>
      <c r="BG14">
        <v>510.55555555555554</v>
      </c>
      <c r="BH14">
        <v>1.2241379310344827</v>
      </c>
      <c r="BI14">
        <v>810.1159420289855</v>
      </c>
      <c r="BN14">
        <v>6</v>
      </c>
      <c r="BO14">
        <v>2192</v>
      </c>
      <c r="BP14">
        <v>6</v>
      </c>
      <c r="BQ14">
        <v>2192</v>
      </c>
      <c r="BR14">
        <v>0</v>
      </c>
      <c r="BX14">
        <v>0</v>
      </c>
      <c r="BZ14">
        <v>3</v>
      </c>
      <c r="CA14">
        <v>2192</v>
      </c>
      <c r="CF14">
        <v>0</v>
      </c>
      <c r="CH14">
        <v>0</v>
      </c>
      <c r="CJ14">
        <v>0</v>
      </c>
      <c r="CP14">
        <v>0</v>
      </c>
      <c r="CR14">
        <v>0</v>
      </c>
      <c r="CT14">
        <v>1.5</v>
      </c>
      <c r="CU14">
        <v>2192</v>
      </c>
      <c r="CZ14">
        <v>0</v>
      </c>
      <c r="DB14">
        <v>0</v>
      </c>
      <c r="DD14">
        <v>0</v>
      </c>
      <c r="DJ14">
        <v>0</v>
      </c>
      <c r="DL14">
        <v>0</v>
      </c>
      <c r="DN14">
        <v>0</v>
      </c>
      <c r="DP14">
        <v>1</v>
      </c>
      <c r="DQ14">
        <v>2192</v>
      </c>
      <c r="DR14">
        <v>1.2166666666666666</v>
      </c>
      <c r="DS14">
        <v>829.85714285714289</v>
      </c>
      <c r="DV14" t="s">
        <v>12</v>
      </c>
      <c r="DW14">
        <v>206.6</v>
      </c>
      <c r="DX14">
        <v>229.25</v>
      </c>
      <c r="DY14">
        <v>238.57142857142858</v>
      </c>
      <c r="DZ14">
        <v>226.25</v>
      </c>
      <c r="EA14">
        <v>289.2</v>
      </c>
      <c r="EB14">
        <v>215.66666666666666</v>
      </c>
      <c r="EC14">
        <v>216.42857142857142</v>
      </c>
      <c r="ED14">
        <v>236.38888888888889</v>
      </c>
    </row>
    <row r="15" spans="1:134" x14ac:dyDescent="0.3">
      <c r="A15" s="2" t="s">
        <v>13</v>
      </c>
      <c r="B15">
        <v>2.7</v>
      </c>
      <c r="C15">
        <v>667</v>
      </c>
      <c r="D15">
        <v>2</v>
      </c>
      <c r="E15">
        <v>415.28571428571428</v>
      </c>
      <c r="F15">
        <v>2.4444444444444446</v>
      </c>
      <c r="G15">
        <v>516.42857142857144</v>
      </c>
      <c r="H15">
        <v>2.3793103448275863</v>
      </c>
      <c r="I15">
        <v>532.90476190476193</v>
      </c>
      <c r="J15">
        <v>3.4444444444444446</v>
      </c>
      <c r="K15">
        <v>740.25</v>
      </c>
      <c r="L15">
        <v>2.8888888888888888</v>
      </c>
      <c r="M15">
        <v>563.75</v>
      </c>
      <c r="N15">
        <v>3</v>
      </c>
      <c r="O15">
        <v>572.125</v>
      </c>
      <c r="P15">
        <v>3.1071428571428572</v>
      </c>
      <c r="Q15">
        <v>625.375</v>
      </c>
      <c r="R15">
        <v>2.736842105263158</v>
      </c>
      <c r="S15">
        <v>582.22222222222217</v>
      </c>
      <c r="T15">
        <v>4.0999999999999996</v>
      </c>
      <c r="U15">
        <v>692.1</v>
      </c>
      <c r="V15">
        <v>5.0999999999999996</v>
      </c>
      <c r="W15">
        <v>1007.6666666666666</v>
      </c>
      <c r="X15">
        <v>4.1111111111111107</v>
      </c>
      <c r="Y15">
        <v>864.875</v>
      </c>
      <c r="Z15">
        <v>4.4482758620689653</v>
      </c>
      <c r="AA15">
        <v>848.48148148148152</v>
      </c>
      <c r="AB15">
        <v>4.1111111111111107</v>
      </c>
      <c r="AC15">
        <v>621.66666666666663</v>
      </c>
      <c r="AD15">
        <v>3.8888888888888888</v>
      </c>
      <c r="AE15">
        <v>605.125</v>
      </c>
      <c r="AF15">
        <v>4.9000000000000004</v>
      </c>
      <c r="AG15">
        <v>823.3</v>
      </c>
      <c r="AH15">
        <v>4.3214285714285712</v>
      </c>
      <c r="AI15">
        <v>691.44444444444446</v>
      </c>
      <c r="AJ15">
        <v>4.3859649122807021</v>
      </c>
      <c r="AK15">
        <v>769.96296296296293</v>
      </c>
      <c r="AL15">
        <v>3.5614035087719298</v>
      </c>
      <c r="AM15">
        <v>684.62626262626259</v>
      </c>
      <c r="AN15">
        <v>2.7</v>
      </c>
      <c r="AO15">
        <v>592.44444444444446</v>
      </c>
      <c r="AP15">
        <v>2.1</v>
      </c>
      <c r="AQ15">
        <v>421.88888888888891</v>
      </c>
      <c r="AR15">
        <v>1.7777777777777777</v>
      </c>
      <c r="AS15">
        <v>343.75</v>
      </c>
      <c r="AT15">
        <v>2.2068965517241379</v>
      </c>
      <c r="AU15">
        <v>456.88461538461536</v>
      </c>
      <c r="AV15">
        <v>2.3333333333333335</v>
      </c>
      <c r="AW15">
        <v>445.5</v>
      </c>
      <c r="AX15">
        <v>2.3333333333333335</v>
      </c>
      <c r="AY15">
        <v>458.125</v>
      </c>
      <c r="AZ15">
        <v>2.1</v>
      </c>
      <c r="BA15">
        <v>490</v>
      </c>
      <c r="BB15">
        <v>2.25</v>
      </c>
      <c r="BC15">
        <v>465.56</v>
      </c>
      <c r="BD15">
        <v>2.2280701754385963</v>
      </c>
      <c r="BE15">
        <v>461.13725490196077</v>
      </c>
      <c r="BF15">
        <v>2.2280701754385963</v>
      </c>
      <c r="BG15">
        <v>461.13725490196077</v>
      </c>
      <c r="BH15">
        <v>3.1169590643274856</v>
      </c>
      <c r="BI15">
        <v>608.64</v>
      </c>
      <c r="BN15">
        <v>5</v>
      </c>
      <c r="BO15">
        <v>693</v>
      </c>
      <c r="BP15">
        <v>5</v>
      </c>
      <c r="BQ15">
        <v>693</v>
      </c>
      <c r="BR15">
        <v>0</v>
      </c>
      <c r="BT15">
        <v>0</v>
      </c>
      <c r="BX15">
        <v>0</v>
      </c>
      <c r="BZ15">
        <v>1.6666666666666667</v>
      </c>
      <c r="CA15">
        <v>693</v>
      </c>
      <c r="CF15">
        <v>3</v>
      </c>
      <c r="CG15">
        <v>592</v>
      </c>
      <c r="CH15">
        <v>3</v>
      </c>
      <c r="CI15">
        <v>592</v>
      </c>
      <c r="CJ15">
        <v>7</v>
      </c>
      <c r="CK15">
        <v>930</v>
      </c>
      <c r="CL15">
        <v>5</v>
      </c>
      <c r="CM15">
        <v>818</v>
      </c>
      <c r="CP15">
        <v>6</v>
      </c>
      <c r="CQ15">
        <v>874</v>
      </c>
      <c r="CR15">
        <v>5</v>
      </c>
      <c r="CS15">
        <v>780</v>
      </c>
      <c r="CT15">
        <v>3.3333333333333335</v>
      </c>
      <c r="CU15">
        <v>758.25</v>
      </c>
      <c r="CZ15">
        <v>3</v>
      </c>
      <c r="DA15">
        <v>404</v>
      </c>
      <c r="DB15">
        <v>3</v>
      </c>
      <c r="DC15">
        <v>404</v>
      </c>
      <c r="DD15">
        <v>2</v>
      </c>
      <c r="DE15">
        <v>326</v>
      </c>
      <c r="DF15">
        <v>4</v>
      </c>
      <c r="DG15">
        <v>506</v>
      </c>
      <c r="DJ15">
        <v>3</v>
      </c>
      <c r="DK15">
        <v>416</v>
      </c>
      <c r="DL15">
        <v>3</v>
      </c>
      <c r="DM15">
        <v>412</v>
      </c>
      <c r="DN15">
        <v>3</v>
      </c>
      <c r="DO15">
        <v>412</v>
      </c>
      <c r="DP15">
        <v>3.2222222222222223</v>
      </c>
      <c r="DQ15">
        <v>609.85714285714289</v>
      </c>
      <c r="DR15">
        <v>3.1222222222222222</v>
      </c>
      <c r="DS15">
        <v>608.69426751592357</v>
      </c>
      <c r="DV15" t="s">
        <v>13</v>
      </c>
      <c r="DW15">
        <v>120</v>
      </c>
      <c r="DX15">
        <v>136.875</v>
      </c>
      <c r="DY15">
        <v>157.69999999999999</v>
      </c>
      <c r="DZ15">
        <v>138.96296296296296</v>
      </c>
      <c r="EA15">
        <v>207.5</v>
      </c>
      <c r="EB15">
        <v>141</v>
      </c>
      <c r="EC15">
        <v>150</v>
      </c>
      <c r="ED15">
        <v>166.16666666666666</v>
      </c>
    </row>
    <row r="16" spans="1:134" x14ac:dyDescent="0.3">
      <c r="A16" s="2" t="s">
        <v>14</v>
      </c>
      <c r="B16">
        <v>3.2</v>
      </c>
      <c r="C16">
        <v>1831</v>
      </c>
      <c r="D16">
        <v>2.5</v>
      </c>
      <c r="E16">
        <v>1015.5714285714286</v>
      </c>
      <c r="F16">
        <v>3</v>
      </c>
      <c r="G16">
        <v>1506.8333333333333</v>
      </c>
      <c r="H16">
        <v>2.896551724137931</v>
      </c>
      <c r="I16">
        <v>1405.8333333333333</v>
      </c>
      <c r="J16">
        <v>0.77777777777777779</v>
      </c>
      <c r="K16">
        <v>369.8</v>
      </c>
      <c r="L16">
        <v>2.2999999999999998</v>
      </c>
      <c r="M16">
        <v>1206.8333333333333</v>
      </c>
      <c r="N16">
        <v>2.4</v>
      </c>
      <c r="O16">
        <v>1169</v>
      </c>
      <c r="P16">
        <v>1.8620689655172413</v>
      </c>
      <c r="Q16">
        <v>947.29411764705878</v>
      </c>
      <c r="R16">
        <v>2.3793103448275863</v>
      </c>
      <c r="S16">
        <v>1183.1142857142856</v>
      </c>
      <c r="T16">
        <v>3.3</v>
      </c>
      <c r="U16">
        <v>1411.5</v>
      </c>
      <c r="V16">
        <v>4.8</v>
      </c>
      <c r="W16">
        <v>1670.1111111111111</v>
      </c>
      <c r="X16">
        <v>4.1111111111111107</v>
      </c>
      <c r="Y16">
        <v>1406.75</v>
      </c>
      <c r="Z16">
        <v>4.068965517241379</v>
      </c>
      <c r="AA16">
        <v>1503.08</v>
      </c>
      <c r="AB16">
        <v>5.4444444444444446</v>
      </c>
      <c r="AC16">
        <v>1893.8888888888889</v>
      </c>
      <c r="AD16">
        <v>4.3</v>
      </c>
      <c r="AE16">
        <v>1320.1</v>
      </c>
      <c r="AF16">
        <v>4.5999999999999996</v>
      </c>
      <c r="AG16">
        <v>1355.6</v>
      </c>
      <c r="AH16">
        <v>4.7586206896551726</v>
      </c>
      <c r="AI16">
        <v>1510.4137931034484</v>
      </c>
      <c r="AJ16">
        <v>4.4137931034482758</v>
      </c>
      <c r="AK16">
        <v>1507.0185185185185</v>
      </c>
      <c r="AL16">
        <v>3.396551724137931</v>
      </c>
      <c r="AM16">
        <v>1379.6404494382023</v>
      </c>
      <c r="AN16">
        <v>1.6</v>
      </c>
      <c r="AO16">
        <v>523</v>
      </c>
      <c r="AP16">
        <v>1.9</v>
      </c>
      <c r="AQ16">
        <v>688.44444444444446</v>
      </c>
      <c r="AR16">
        <v>1.6666666666666667</v>
      </c>
      <c r="AS16">
        <v>616.42857142857144</v>
      </c>
      <c r="AT16">
        <v>1.7241379310344827</v>
      </c>
      <c r="AU16">
        <v>608.72</v>
      </c>
      <c r="AV16">
        <v>1.6666666666666667</v>
      </c>
      <c r="AW16">
        <v>545.25</v>
      </c>
      <c r="AX16">
        <v>1.3</v>
      </c>
      <c r="AY16">
        <v>519</v>
      </c>
      <c r="AZ16">
        <v>1.9</v>
      </c>
      <c r="BA16">
        <v>652.25</v>
      </c>
      <c r="BB16">
        <v>1.6206896551724137</v>
      </c>
      <c r="BC16">
        <v>572.16666666666663</v>
      </c>
      <c r="BD16">
        <v>1.6724137931034482</v>
      </c>
      <c r="BE16">
        <v>590.81632653061229</v>
      </c>
      <c r="BF16">
        <v>1.6724137931034482</v>
      </c>
      <c r="BG16">
        <v>590.81632653061229</v>
      </c>
      <c r="BH16">
        <v>2.8218390804597702</v>
      </c>
      <c r="BI16">
        <v>1099.5507246376812</v>
      </c>
      <c r="BN16">
        <v>2</v>
      </c>
      <c r="BO16">
        <v>496</v>
      </c>
      <c r="BP16">
        <v>2</v>
      </c>
      <c r="BQ16">
        <v>496</v>
      </c>
      <c r="BR16">
        <v>0</v>
      </c>
      <c r="BX16">
        <v>0</v>
      </c>
      <c r="BZ16">
        <v>1</v>
      </c>
      <c r="CA16">
        <v>496</v>
      </c>
      <c r="CF16">
        <v>5</v>
      </c>
      <c r="CG16">
        <v>1782</v>
      </c>
      <c r="CH16">
        <v>5</v>
      </c>
      <c r="CI16">
        <v>1782</v>
      </c>
      <c r="CJ16">
        <v>6</v>
      </c>
      <c r="CK16">
        <v>2315</v>
      </c>
      <c r="CP16">
        <v>6</v>
      </c>
      <c r="CQ16">
        <v>2315</v>
      </c>
      <c r="CR16">
        <v>5.5</v>
      </c>
      <c r="CS16">
        <v>2048.5</v>
      </c>
      <c r="CT16">
        <v>3.25</v>
      </c>
      <c r="CU16">
        <v>1531</v>
      </c>
      <c r="CZ16">
        <v>1</v>
      </c>
      <c r="DA16">
        <v>359</v>
      </c>
      <c r="DB16">
        <v>1</v>
      </c>
      <c r="DC16">
        <v>359</v>
      </c>
      <c r="DD16">
        <v>2</v>
      </c>
      <c r="DE16">
        <v>536</v>
      </c>
      <c r="DJ16">
        <v>2</v>
      </c>
      <c r="DK16">
        <v>536</v>
      </c>
      <c r="DL16">
        <v>1.5</v>
      </c>
      <c r="DM16">
        <v>447.5</v>
      </c>
      <c r="DN16">
        <v>1.5</v>
      </c>
      <c r="DO16">
        <v>447.5</v>
      </c>
      <c r="DP16">
        <v>2.6666666666666665</v>
      </c>
      <c r="DQ16">
        <v>1097.5999999999999</v>
      </c>
      <c r="DR16">
        <v>2.8166666666666669</v>
      </c>
      <c r="DS16">
        <v>1099.4825174825176</v>
      </c>
      <c r="DV16" t="s">
        <v>14</v>
      </c>
      <c r="DW16">
        <v>369</v>
      </c>
      <c r="DX16">
        <v>343.5</v>
      </c>
      <c r="DY16">
        <v>287</v>
      </c>
      <c r="DZ16">
        <v>331.93103448275861</v>
      </c>
      <c r="EA16">
        <v>266.39999999999998</v>
      </c>
      <c r="EB16">
        <v>369.5</v>
      </c>
      <c r="EC16">
        <v>219.83333333333334</v>
      </c>
      <c r="ED16">
        <v>286.35294117647061</v>
      </c>
    </row>
    <row r="17" spans="1:134" x14ac:dyDescent="0.3">
      <c r="A17" s="2" t="s">
        <v>15</v>
      </c>
      <c r="B17">
        <v>2.7</v>
      </c>
      <c r="C17">
        <v>608.33333333333337</v>
      </c>
      <c r="D17">
        <v>4.25</v>
      </c>
      <c r="E17">
        <v>1030.2857142857142</v>
      </c>
      <c r="F17">
        <v>4.375</v>
      </c>
      <c r="G17">
        <v>935.375</v>
      </c>
      <c r="H17">
        <v>3.6923076923076925</v>
      </c>
      <c r="I17">
        <v>840.41666666666663</v>
      </c>
      <c r="J17">
        <v>5.4444444444444446</v>
      </c>
      <c r="K17">
        <v>1171.5555555555557</v>
      </c>
      <c r="L17">
        <v>3.3</v>
      </c>
      <c r="M17">
        <v>791.22222222222217</v>
      </c>
      <c r="N17">
        <v>5</v>
      </c>
      <c r="O17">
        <v>1328.5714285714287</v>
      </c>
      <c r="P17">
        <v>4.5357142857142856</v>
      </c>
      <c r="Q17">
        <v>1078.5999999999999</v>
      </c>
      <c r="R17">
        <v>4.1296296296296298</v>
      </c>
      <c r="S17">
        <v>961.9387755102041</v>
      </c>
      <c r="T17">
        <v>5.2</v>
      </c>
      <c r="U17">
        <v>1189.3</v>
      </c>
      <c r="V17">
        <v>4.25</v>
      </c>
      <c r="W17">
        <v>830.75</v>
      </c>
      <c r="X17">
        <v>4.25</v>
      </c>
      <c r="Y17">
        <v>844</v>
      </c>
      <c r="Z17">
        <v>4.615384615384615</v>
      </c>
      <c r="AA17">
        <v>972.73076923076928</v>
      </c>
      <c r="AB17">
        <v>2.6666666666666665</v>
      </c>
      <c r="AC17">
        <v>922.57142857142856</v>
      </c>
      <c r="AD17">
        <v>5.2</v>
      </c>
      <c r="AE17">
        <v>1174.5999999999999</v>
      </c>
      <c r="AF17">
        <v>3.8888888888888888</v>
      </c>
      <c r="AG17">
        <v>906.44444444444446</v>
      </c>
      <c r="AH17">
        <v>3.9642857142857144</v>
      </c>
      <c r="AI17">
        <v>1013.9230769230769</v>
      </c>
      <c r="AJ17">
        <v>4.2777777777777777</v>
      </c>
      <c r="AK17">
        <v>993.32692307692309</v>
      </c>
      <c r="AL17">
        <v>4.2037037037037033</v>
      </c>
      <c r="AM17">
        <v>978.09900990099015</v>
      </c>
      <c r="AN17">
        <v>3.2</v>
      </c>
      <c r="AO17">
        <v>803.33333333333337</v>
      </c>
      <c r="AP17">
        <v>3.375</v>
      </c>
      <c r="AQ17">
        <v>820.625</v>
      </c>
      <c r="AR17">
        <v>3.75</v>
      </c>
      <c r="AS17">
        <v>922.125</v>
      </c>
      <c r="AT17">
        <v>3.4230769230769229</v>
      </c>
      <c r="AU17">
        <v>846.88</v>
      </c>
      <c r="AV17">
        <v>2</v>
      </c>
      <c r="AW17">
        <v>554.75</v>
      </c>
      <c r="AX17">
        <v>3.4</v>
      </c>
      <c r="AY17">
        <v>797.8</v>
      </c>
      <c r="AZ17">
        <v>2.7777777777777777</v>
      </c>
      <c r="BA17">
        <v>605.77777777777783</v>
      </c>
      <c r="BB17">
        <v>2.75</v>
      </c>
      <c r="BC17">
        <v>661.77777777777783</v>
      </c>
      <c r="BD17">
        <v>3.074074074074074</v>
      </c>
      <c r="BE17">
        <v>750.76923076923072</v>
      </c>
      <c r="BF17">
        <v>3.074074074074074</v>
      </c>
      <c r="BG17">
        <v>750.76923076923072</v>
      </c>
      <c r="BH17">
        <v>3.8271604938271606</v>
      </c>
      <c r="BI17">
        <v>900.83660130718954</v>
      </c>
      <c r="BL17">
        <v>4.5</v>
      </c>
      <c r="BM17">
        <v>1515</v>
      </c>
      <c r="BN17">
        <v>6</v>
      </c>
      <c r="BO17">
        <v>1157.5</v>
      </c>
      <c r="BP17">
        <v>5.25</v>
      </c>
      <c r="BQ17">
        <v>1336.25</v>
      </c>
      <c r="BR17">
        <v>7</v>
      </c>
      <c r="BS17">
        <v>1660</v>
      </c>
      <c r="BV17">
        <v>5</v>
      </c>
      <c r="BW17">
        <v>1079</v>
      </c>
      <c r="BX17">
        <v>6</v>
      </c>
      <c r="BY17">
        <v>1369.5</v>
      </c>
      <c r="BZ17">
        <v>5.5</v>
      </c>
      <c r="CA17">
        <v>1347.3333333333333</v>
      </c>
      <c r="CD17">
        <v>2.5</v>
      </c>
      <c r="CE17">
        <v>679</v>
      </c>
      <c r="CF17">
        <v>3.5</v>
      </c>
      <c r="CG17">
        <v>718.5</v>
      </c>
      <c r="CH17">
        <v>3</v>
      </c>
      <c r="CI17">
        <v>698.75</v>
      </c>
      <c r="CJ17">
        <v>2</v>
      </c>
      <c r="CK17">
        <v>414</v>
      </c>
      <c r="CN17">
        <v>5</v>
      </c>
      <c r="CO17">
        <v>968</v>
      </c>
      <c r="CP17">
        <v>3.5</v>
      </c>
      <c r="CQ17">
        <v>691</v>
      </c>
      <c r="CR17">
        <v>3.1666666666666665</v>
      </c>
      <c r="CS17">
        <v>696.16666666666663</v>
      </c>
      <c r="CT17">
        <v>4.333333333333333</v>
      </c>
      <c r="CU17">
        <v>1021.75</v>
      </c>
      <c r="CX17">
        <v>6</v>
      </c>
      <c r="CY17">
        <v>1622</v>
      </c>
      <c r="CZ17">
        <v>5</v>
      </c>
      <c r="DA17">
        <v>1121</v>
      </c>
      <c r="DB17">
        <v>5.5</v>
      </c>
      <c r="DC17">
        <v>1371.5</v>
      </c>
      <c r="DD17">
        <v>3</v>
      </c>
      <c r="DE17">
        <v>675</v>
      </c>
      <c r="DH17">
        <v>7</v>
      </c>
      <c r="DI17">
        <v>1626</v>
      </c>
      <c r="DJ17">
        <v>5</v>
      </c>
      <c r="DK17">
        <v>1150.5</v>
      </c>
      <c r="DL17">
        <v>5.333333333333333</v>
      </c>
      <c r="DM17">
        <v>1297.8333333333333</v>
      </c>
      <c r="DN17">
        <v>5.333333333333333</v>
      </c>
      <c r="DO17">
        <v>1297.8333333333333</v>
      </c>
      <c r="DP17">
        <v>4.666666666666667</v>
      </c>
      <c r="DQ17">
        <v>1113.7777777777778</v>
      </c>
      <c r="DR17">
        <v>3.911111111111111</v>
      </c>
      <c r="DS17">
        <v>923.25146198830407</v>
      </c>
      <c r="DV17" t="s">
        <v>15</v>
      </c>
      <c r="DW17">
        <v>291.85714285714283</v>
      </c>
      <c r="DX17">
        <v>238.3</v>
      </c>
      <c r="DY17">
        <v>152.77777777777777</v>
      </c>
      <c r="DZ17">
        <v>223.11538461538461</v>
      </c>
      <c r="EA17">
        <v>244.11111111111111</v>
      </c>
      <c r="EB17">
        <v>221.11111111111111</v>
      </c>
      <c r="EC17">
        <v>257.42857142857144</v>
      </c>
      <c r="ED17">
        <v>239.56</v>
      </c>
    </row>
    <row r="18" spans="1:134" x14ac:dyDescent="0.3">
      <c r="A18" s="2" t="s">
        <v>16</v>
      </c>
      <c r="B18">
        <v>2.9</v>
      </c>
      <c r="C18">
        <v>1431.8</v>
      </c>
      <c r="D18">
        <v>2.8</v>
      </c>
      <c r="E18">
        <v>1377</v>
      </c>
      <c r="F18">
        <v>3.8888888888888888</v>
      </c>
      <c r="G18">
        <v>1781.6</v>
      </c>
      <c r="H18">
        <v>3.1724137931034484</v>
      </c>
      <c r="I18">
        <v>1530.1333333333334</v>
      </c>
      <c r="J18">
        <v>2.6666666666666665</v>
      </c>
      <c r="K18">
        <v>1867.25</v>
      </c>
      <c r="L18">
        <v>2.75</v>
      </c>
      <c r="M18">
        <v>1331.25</v>
      </c>
      <c r="N18">
        <v>3.6</v>
      </c>
      <c r="O18">
        <v>1283.5714285714287</v>
      </c>
      <c r="P18">
        <v>3.0370370370370372</v>
      </c>
      <c r="Q18">
        <v>1451.9333333333334</v>
      </c>
      <c r="R18">
        <v>3.1071428571428572</v>
      </c>
      <c r="S18">
        <v>1491.0333333333333</v>
      </c>
      <c r="T18">
        <v>5.0999999999999996</v>
      </c>
      <c r="U18">
        <v>1273.4000000000001</v>
      </c>
      <c r="V18">
        <v>5.6</v>
      </c>
      <c r="W18">
        <v>1307.7</v>
      </c>
      <c r="X18">
        <v>3.5555555555555554</v>
      </c>
      <c r="Y18">
        <v>1337</v>
      </c>
      <c r="Z18">
        <v>4.7931034482758621</v>
      </c>
      <c r="AA18">
        <v>1302.5925925925926</v>
      </c>
      <c r="AB18">
        <v>4.1111111111111107</v>
      </c>
      <c r="AC18">
        <v>1380.875</v>
      </c>
      <c r="AD18">
        <v>4.875</v>
      </c>
      <c r="AE18">
        <v>1187.875</v>
      </c>
      <c r="AF18">
        <v>4.5</v>
      </c>
      <c r="AG18">
        <v>1461.75</v>
      </c>
      <c r="AH18">
        <v>4.4814814814814818</v>
      </c>
      <c r="AI18">
        <v>1343.5</v>
      </c>
      <c r="AJ18">
        <v>4.6428571428571432</v>
      </c>
      <c r="AK18">
        <v>1321.8431372549019</v>
      </c>
      <c r="AL18">
        <v>3.875</v>
      </c>
      <c r="AM18">
        <v>1384.5061728395062</v>
      </c>
      <c r="AN18">
        <v>1.3</v>
      </c>
      <c r="AO18">
        <v>391.625</v>
      </c>
      <c r="AP18">
        <v>1.8</v>
      </c>
      <c r="AQ18">
        <v>590.71428571428567</v>
      </c>
      <c r="AR18">
        <v>2.1111111111111112</v>
      </c>
      <c r="AS18">
        <v>586</v>
      </c>
      <c r="AT18">
        <v>1.7241379310344827</v>
      </c>
      <c r="AU18">
        <v>522.58333333333337</v>
      </c>
      <c r="AV18">
        <v>2.5555555555555554</v>
      </c>
      <c r="AW18">
        <v>617.44444444444446</v>
      </c>
      <c r="AX18">
        <v>2.375</v>
      </c>
      <c r="AY18">
        <v>567.625</v>
      </c>
      <c r="AZ18">
        <v>2.9</v>
      </c>
      <c r="BA18">
        <v>546.4</v>
      </c>
      <c r="BB18">
        <v>2.6296296296296298</v>
      </c>
      <c r="BC18">
        <v>576.37037037037032</v>
      </c>
      <c r="BD18">
        <v>2.1607142857142856</v>
      </c>
      <c r="BE18">
        <v>551.05882352941171</v>
      </c>
      <c r="BF18">
        <v>2.1607142857142856</v>
      </c>
      <c r="BG18">
        <v>551.05882352941171</v>
      </c>
      <c r="BH18">
        <v>3.3035714285714284</v>
      </c>
      <c r="BI18">
        <v>1062.4924242424242</v>
      </c>
      <c r="BN18">
        <v>0</v>
      </c>
      <c r="BP18">
        <v>0</v>
      </c>
      <c r="BR18">
        <v>0</v>
      </c>
      <c r="BT18">
        <v>6.5</v>
      </c>
      <c r="BU18">
        <v>1774.5</v>
      </c>
      <c r="BX18">
        <v>4.333333333333333</v>
      </c>
      <c r="BY18">
        <v>1774.5</v>
      </c>
      <c r="BZ18">
        <v>3.25</v>
      </c>
      <c r="CA18">
        <v>1774.5</v>
      </c>
      <c r="CF18">
        <v>7</v>
      </c>
      <c r="CG18">
        <v>2354</v>
      </c>
      <c r="CH18">
        <v>7</v>
      </c>
      <c r="CI18">
        <v>2354</v>
      </c>
      <c r="CJ18">
        <v>5</v>
      </c>
      <c r="CK18">
        <v>1472</v>
      </c>
      <c r="CL18">
        <v>1</v>
      </c>
      <c r="CM18">
        <v>529</v>
      </c>
      <c r="CP18">
        <v>2.3333333333333335</v>
      </c>
      <c r="CQ18">
        <v>1000.5</v>
      </c>
      <c r="CR18">
        <v>3.5</v>
      </c>
      <c r="CS18">
        <v>1451.6666666666667</v>
      </c>
      <c r="CT18">
        <v>3.375</v>
      </c>
      <c r="CU18">
        <v>1580.8</v>
      </c>
      <c r="CZ18">
        <v>4</v>
      </c>
      <c r="DA18">
        <v>923</v>
      </c>
      <c r="DB18">
        <v>4</v>
      </c>
      <c r="DC18">
        <v>923</v>
      </c>
      <c r="DD18">
        <v>1</v>
      </c>
      <c r="DE18">
        <v>397</v>
      </c>
      <c r="DF18">
        <v>2.5</v>
      </c>
      <c r="DG18">
        <v>678</v>
      </c>
      <c r="DJ18">
        <v>2</v>
      </c>
      <c r="DK18">
        <v>584.33333333333337</v>
      </c>
      <c r="DL18">
        <v>2.5</v>
      </c>
      <c r="DM18">
        <v>669</v>
      </c>
      <c r="DN18">
        <v>2.5</v>
      </c>
      <c r="DO18">
        <v>669</v>
      </c>
      <c r="DP18">
        <v>3.0833333333333335</v>
      </c>
      <c r="DQ18">
        <v>1175.5555555555557</v>
      </c>
      <c r="DR18">
        <v>3.2888888888888888</v>
      </c>
      <c r="DS18">
        <v>1069.7092198581561</v>
      </c>
      <c r="DV18" t="s">
        <v>16</v>
      </c>
      <c r="DW18">
        <v>314.5</v>
      </c>
      <c r="DX18">
        <v>333</v>
      </c>
      <c r="DY18">
        <v>244.5</v>
      </c>
      <c r="DZ18">
        <v>297.33333333333331</v>
      </c>
      <c r="EA18">
        <v>389</v>
      </c>
      <c r="EB18">
        <v>161.25</v>
      </c>
      <c r="EC18">
        <v>242.85714285714286</v>
      </c>
      <c r="ED18">
        <v>260.06666666666666</v>
      </c>
    </row>
    <row r="19" spans="1:134" x14ac:dyDescent="0.3">
      <c r="A19" s="2" t="s">
        <v>17</v>
      </c>
      <c r="B19">
        <v>3.7</v>
      </c>
      <c r="C19">
        <v>1441.1428571428571</v>
      </c>
      <c r="D19">
        <v>3.7</v>
      </c>
      <c r="E19">
        <v>1857.4</v>
      </c>
      <c r="F19">
        <v>4.333333333333333</v>
      </c>
      <c r="G19">
        <v>1746.5</v>
      </c>
      <c r="H19">
        <v>3.896551724137931</v>
      </c>
      <c r="I19">
        <v>1658.5555555555557</v>
      </c>
      <c r="J19">
        <v>3.6666666666666665</v>
      </c>
      <c r="K19">
        <v>1698.4</v>
      </c>
      <c r="L19">
        <v>3.7</v>
      </c>
      <c r="M19">
        <v>1707.1666666666667</v>
      </c>
      <c r="N19">
        <v>3.8</v>
      </c>
      <c r="O19">
        <v>1591.6666666666667</v>
      </c>
      <c r="P19">
        <v>3.7241379310344827</v>
      </c>
      <c r="Q19">
        <v>1663.8235294117646</v>
      </c>
      <c r="R19">
        <v>3.8103448275862069</v>
      </c>
      <c r="S19">
        <v>1661.1142857142856</v>
      </c>
      <c r="T19">
        <v>2.7</v>
      </c>
      <c r="U19">
        <v>1041.4285714285713</v>
      </c>
      <c r="V19">
        <v>3.1</v>
      </c>
      <c r="W19">
        <v>1356.6666666666667</v>
      </c>
      <c r="X19">
        <v>3.1111111111111112</v>
      </c>
      <c r="Y19">
        <v>1180</v>
      </c>
      <c r="Z19">
        <v>2.9655172413793105</v>
      </c>
      <c r="AA19">
        <v>1184.7368421052631</v>
      </c>
      <c r="AB19">
        <v>3.2222222222222223</v>
      </c>
      <c r="AC19">
        <v>1260.5999999999999</v>
      </c>
      <c r="AD19">
        <v>2.5</v>
      </c>
      <c r="AE19">
        <v>1019.8571428571429</v>
      </c>
      <c r="AF19">
        <v>2.4</v>
      </c>
      <c r="AG19">
        <v>884.28571428571433</v>
      </c>
      <c r="AH19">
        <v>2.6896551724137931</v>
      </c>
      <c r="AI19">
        <v>1033.2631578947369</v>
      </c>
      <c r="AJ19">
        <v>2.8275862068965516</v>
      </c>
      <c r="AK19">
        <v>1109</v>
      </c>
      <c r="AL19">
        <v>3.3189655172413794</v>
      </c>
      <c r="AM19">
        <v>1373.7123287671234</v>
      </c>
      <c r="AN19">
        <v>0.8</v>
      </c>
      <c r="AO19">
        <v>355.66666666666669</v>
      </c>
      <c r="AP19">
        <v>0.6</v>
      </c>
      <c r="AQ19">
        <v>559.75</v>
      </c>
      <c r="AR19">
        <v>0.55555555555555558</v>
      </c>
      <c r="AS19">
        <v>408.75</v>
      </c>
      <c r="AT19">
        <v>0.65517241379310343</v>
      </c>
      <c r="AU19">
        <v>429.14285714285717</v>
      </c>
      <c r="AV19">
        <v>0.77777777777777779</v>
      </c>
      <c r="AW19">
        <v>545.75</v>
      </c>
      <c r="AX19">
        <v>0.9</v>
      </c>
      <c r="AY19">
        <v>455.85714285714283</v>
      </c>
      <c r="AZ19">
        <v>0.2</v>
      </c>
      <c r="BA19">
        <v>362</v>
      </c>
      <c r="BB19">
        <v>0.62068965517241381</v>
      </c>
      <c r="BC19">
        <v>469.07692307692309</v>
      </c>
      <c r="BD19">
        <v>0.63793103448275867</v>
      </c>
      <c r="BE19">
        <v>448.37037037037038</v>
      </c>
      <c r="BF19">
        <v>0.63793103448275867</v>
      </c>
      <c r="BG19">
        <v>448.37037037037038</v>
      </c>
      <c r="BH19">
        <v>2.4252873563218391</v>
      </c>
      <c r="BI19">
        <v>1123.8699999999999</v>
      </c>
      <c r="BN19">
        <v>0</v>
      </c>
      <c r="BP19">
        <v>0</v>
      </c>
      <c r="BR19">
        <v>0</v>
      </c>
      <c r="BX19">
        <v>0</v>
      </c>
      <c r="BZ19">
        <v>0</v>
      </c>
      <c r="CF19">
        <v>6</v>
      </c>
      <c r="CG19">
        <v>1480</v>
      </c>
      <c r="CH19">
        <v>6</v>
      </c>
      <c r="CI19">
        <v>1480</v>
      </c>
      <c r="CJ19">
        <v>6</v>
      </c>
      <c r="CK19">
        <v>1424</v>
      </c>
      <c r="CP19">
        <v>6</v>
      </c>
      <c r="CQ19">
        <v>1424</v>
      </c>
      <c r="CR19">
        <v>6</v>
      </c>
      <c r="CS19">
        <v>1452</v>
      </c>
      <c r="CT19">
        <v>3</v>
      </c>
      <c r="CU19">
        <v>1452</v>
      </c>
      <c r="CZ19">
        <v>0</v>
      </c>
      <c r="DB19">
        <v>0</v>
      </c>
      <c r="DD19">
        <v>4</v>
      </c>
      <c r="DE19">
        <v>1074</v>
      </c>
      <c r="DJ19">
        <v>4</v>
      </c>
      <c r="DK19">
        <v>1074</v>
      </c>
      <c r="DL19">
        <v>2</v>
      </c>
      <c r="DM19">
        <v>1074</v>
      </c>
      <c r="DN19">
        <v>2</v>
      </c>
      <c r="DO19">
        <v>1074</v>
      </c>
      <c r="DP19">
        <v>2.6666666666666665</v>
      </c>
      <c r="DQ19">
        <v>1326</v>
      </c>
      <c r="DR19">
        <v>2.4333333333333331</v>
      </c>
      <c r="DS19">
        <v>1129.7572815533981</v>
      </c>
      <c r="DV19" t="s">
        <v>17</v>
      </c>
      <c r="DW19">
        <v>233.6</v>
      </c>
      <c r="DX19">
        <v>269.71428571428572</v>
      </c>
      <c r="DY19">
        <v>273</v>
      </c>
      <c r="DZ19">
        <v>261.42105263157896</v>
      </c>
      <c r="EA19">
        <v>222.8</v>
      </c>
      <c r="EB19">
        <v>273.83333333333331</v>
      </c>
      <c r="EC19">
        <v>250.16666666666666</v>
      </c>
      <c r="ED19">
        <v>250.47058823529412</v>
      </c>
    </row>
    <row r="20" spans="1:134" x14ac:dyDescent="0.3">
      <c r="A20" s="2" t="s">
        <v>18</v>
      </c>
      <c r="B20">
        <v>2.4</v>
      </c>
      <c r="C20">
        <v>830.71428571428567</v>
      </c>
      <c r="D20">
        <v>2.9</v>
      </c>
      <c r="E20">
        <v>978.85714285714289</v>
      </c>
      <c r="F20">
        <v>3.5</v>
      </c>
      <c r="G20">
        <v>1142.1666666666667</v>
      </c>
      <c r="H20">
        <v>2.8928571428571428</v>
      </c>
      <c r="I20">
        <v>976</v>
      </c>
      <c r="J20">
        <v>2.125</v>
      </c>
      <c r="K20">
        <v>1082.5</v>
      </c>
      <c r="L20">
        <v>2.9</v>
      </c>
      <c r="M20">
        <v>819.42857142857144</v>
      </c>
      <c r="N20">
        <v>2.8</v>
      </c>
      <c r="O20">
        <v>1334</v>
      </c>
      <c r="P20">
        <v>2.6428571428571428</v>
      </c>
      <c r="Q20">
        <v>1046</v>
      </c>
      <c r="R20">
        <v>2.7678571428571428</v>
      </c>
      <c r="S20">
        <v>1007.1111111111111</v>
      </c>
      <c r="T20">
        <v>3.4</v>
      </c>
      <c r="U20">
        <v>652.88888888888891</v>
      </c>
      <c r="V20">
        <v>1.4</v>
      </c>
      <c r="W20">
        <v>551</v>
      </c>
      <c r="X20">
        <v>2.75</v>
      </c>
      <c r="Y20">
        <v>890.83333333333337</v>
      </c>
      <c r="Z20">
        <v>2.5</v>
      </c>
      <c r="AA20">
        <v>698.8</v>
      </c>
      <c r="AB20">
        <v>3.375</v>
      </c>
      <c r="AC20">
        <v>730.125</v>
      </c>
      <c r="AD20">
        <v>3.1</v>
      </c>
      <c r="AE20">
        <v>836.625</v>
      </c>
      <c r="AF20">
        <v>3.2</v>
      </c>
      <c r="AG20">
        <v>1021.2857142857143</v>
      </c>
      <c r="AH20">
        <v>3.2142857142857144</v>
      </c>
      <c r="AI20">
        <v>855.78260869565213</v>
      </c>
      <c r="AJ20">
        <v>2.8571428571428572</v>
      </c>
      <c r="AK20">
        <v>782.76744186046517</v>
      </c>
      <c r="AL20">
        <v>2.8125</v>
      </c>
      <c r="AM20">
        <v>885</v>
      </c>
      <c r="AN20">
        <v>1.5</v>
      </c>
      <c r="AO20">
        <v>405.28571428571428</v>
      </c>
      <c r="AP20">
        <v>1.1000000000000001</v>
      </c>
      <c r="AQ20">
        <v>248.28571428571428</v>
      </c>
      <c r="AR20">
        <v>1.375</v>
      </c>
      <c r="AS20">
        <v>416.66666666666669</v>
      </c>
      <c r="AT20">
        <v>1.3214285714285714</v>
      </c>
      <c r="AU20">
        <v>353.75</v>
      </c>
      <c r="AV20">
        <v>1.5</v>
      </c>
      <c r="AW20">
        <v>484</v>
      </c>
      <c r="AX20">
        <v>2.4</v>
      </c>
      <c r="AY20">
        <v>455.375</v>
      </c>
      <c r="AZ20">
        <v>0.8</v>
      </c>
      <c r="BA20">
        <v>388.2</v>
      </c>
      <c r="BB20">
        <v>1.5714285714285714</v>
      </c>
      <c r="BC20">
        <v>444.66666666666669</v>
      </c>
      <c r="BD20">
        <v>1.4464285714285714</v>
      </c>
      <c r="BE20">
        <v>396.81578947368422</v>
      </c>
      <c r="BF20">
        <v>1.4464285714285714</v>
      </c>
      <c r="BG20">
        <v>396.81578947368422</v>
      </c>
      <c r="BH20">
        <v>2.3571428571428572</v>
      </c>
      <c r="BI20">
        <v>726.44444444444446</v>
      </c>
      <c r="BN20">
        <v>4</v>
      </c>
      <c r="BO20">
        <v>901</v>
      </c>
      <c r="BP20">
        <v>4</v>
      </c>
      <c r="BQ20">
        <v>901</v>
      </c>
      <c r="BR20">
        <v>4.5</v>
      </c>
      <c r="BS20">
        <v>1879</v>
      </c>
      <c r="BX20">
        <v>4.5</v>
      </c>
      <c r="BY20">
        <v>1879</v>
      </c>
      <c r="BZ20">
        <v>4.25</v>
      </c>
      <c r="CA20">
        <v>1227</v>
      </c>
      <c r="CF20">
        <v>2.5</v>
      </c>
      <c r="CG20">
        <v>293</v>
      </c>
      <c r="CH20">
        <v>2.5</v>
      </c>
      <c r="CI20">
        <v>293</v>
      </c>
      <c r="CJ20">
        <v>0</v>
      </c>
      <c r="CP20">
        <v>0</v>
      </c>
      <c r="CR20">
        <v>1.25</v>
      </c>
      <c r="CS20">
        <v>293</v>
      </c>
      <c r="CT20">
        <v>2.75</v>
      </c>
      <c r="CU20">
        <v>853.4</v>
      </c>
      <c r="CZ20">
        <v>0.5</v>
      </c>
      <c r="DA20">
        <v>99</v>
      </c>
      <c r="DB20">
        <v>0.5</v>
      </c>
      <c r="DC20">
        <v>99</v>
      </c>
      <c r="DD20">
        <v>0.5</v>
      </c>
      <c r="DE20">
        <v>98</v>
      </c>
      <c r="DJ20">
        <v>0.5</v>
      </c>
      <c r="DK20">
        <v>98</v>
      </c>
      <c r="DL20">
        <v>0.5</v>
      </c>
      <c r="DM20">
        <v>98.5</v>
      </c>
      <c r="DN20">
        <v>0.5</v>
      </c>
      <c r="DO20">
        <v>98.5</v>
      </c>
      <c r="DP20">
        <v>2</v>
      </c>
      <c r="DQ20">
        <v>637.71428571428567</v>
      </c>
      <c r="DR20">
        <v>2.3333333333333335</v>
      </c>
      <c r="DS20">
        <v>721.43548387096769</v>
      </c>
      <c r="DV20" t="s">
        <v>18</v>
      </c>
      <c r="DW20">
        <v>213.125</v>
      </c>
      <c r="DX20">
        <v>116.375</v>
      </c>
      <c r="DY20">
        <v>215.28571428571428</v>
      </c>
      <c r="DZ20">
        <v>180.13043478260869</v>
      </c>
      <c r="EA20">
        <v>268</v>
      </c>
      <c r="EB20">
        <v>181.85714285714286</v>
      </c>
      <c r="EC20">
        <v>150.6</v>
      </c>
      <c r="ED20">
        <v>193.625</v>
      </c>
    </row>
    <row r="21" spans="1:134" x14ac:dyDescent="0.3">
      <c r="A21" s="2" t="s">
        <v>19</v>
      </c>
      <c r="B21">
        <v>2.6</v>
      </c>
      <c r="C21">
        <v>1125</v>
      </c>
      <c r="D21">
        <v>3.8888888888888888</v>
      </c>
      <c r="E21">
        <v>1279</v>
      </c>
      <c r="F21">
        <v>4</v>
      </c>
      <c r="G21">
        <v>1236.8888888888889</v>
      </c>
      <c r="H21">
        <v>3.4642857142857144</v>
      </c>
      <c r="I21">
        <v>1214.56</v>
      </c>
      <c r="J21">
        <v>2</v>
      </c>
      <c r="K21">
        <v>964.66666666666663</v>
      </c>
      <c r="L21">
        <v>2.2222222222222223</v>
      </c>
      <c r="M21">
        <v>1218.5999999999999</v>
      </c>
      <c r="N21">
        <v>1.6</v>
      </c>
      <c r="O21">
        <v>1153</v>
      </c>
      <c r="P21">
        <v>1.9285714285714286</v>
      </c>
      <c r="Q21">
        <v>1102.875</v>
      </c>
      <c r="R21">
        <v>2.6964285714285716</v>
      </c>
      <c r="S21">
        <v>1170.9756097560976</v>
      </c>
      <c r="T21">
        <v>3.4</v>
      </c>
      <c r="U21">
        <v>1470.125</v>
      </c>
      <c r="V21">
        <v>3.3333333333333335</v>
      </c>
      <c r="W21">
        <v>1336.7142857142858</v>
      </c>
      <c r="X21">
        <v>3.2222222222222223</v>
      </c>
      <c r="Y21">
        <v>1242</v>
      </c>
      <c r="Z21">
        <v>3.3214285714285716</v>
      </c>
      <c r="AA21">
        <v>1355.090909090909</v>
      </c>
      <c r="AB21">
        <v>4.5555555555555554</v>
      </c>
      <c r="AC21">
        <v>1777.75</v>
      </c>
      <c r="AD21">
        <v>4.4444444444444446</v>
      </c>
      <c r="AE21">
        <v>1871.7142857142858</v>
      </c>
      <c r="AF21">
        <v>4.8</v>
      </c>
      <c r="AG21">
        <v>1797.7777777777778</v>
      </c>
      <c r="AH21">
        <v>4.6071428571428568</v>
      </c>
      <c r="AI21">
        <v>1812.6666666666667</v>
      </c>
      <c r="AJ21">
        <v>3.9642857142857144</v>
      </c>
      <c r="AK21">
        <v>1593.8260869565217</v>
      </c>
      <c r="AL21">
        <v>3.3303571428571428</v>
      </c>
      <c r="AM21">
        <v>1394.5517241379309</v>
      </c>
      <c r="AN21">
        <v>1.7</v>
      </c>
      <c r="AO21">
        <v>613.375</v>
      </c>
      <c r="AP21">
        <v>1.5555555555555556</v>
      </c>
      <c r="AQ21">
        <v>597.71428571428567</v>
      </c>
      <c r="AR21">
        <v>1.5555555555555556</v>
      </c>
      <c r="AS21">
        <v>536.375</v>
      </c>
      <c r="AT21">
        <v>1.6071428571428572</v>
      </c>
      <c r="AU21">
        <v>581.82608695652175</v>
      </c>
      <c r="AV21">
        <v>1.7777777777777777</v>
      </c>
      <c r="AW21">
        <v>603.5</v>
      </c>
      <c r="AX21">
        <v>1.3333333333333333</v>
      </c>
      <c r="AY21">
        <v>462.5</v>
      </c>
      <c r="AZ21">
        <v>1.8</v>
      </c>
      <c r="BA21">
        <v>629.77777777777783</v>
      </c>
      <c r="BB21">
        <v>1.6428571428571428</v>
      </c>
      <c r="BC21">
        <v>567.84</v>
      </c>
      <c r="BD21">
        <v>1.625</v>
      </c>
      <c r="BE21">
        <v>574.54166666666663</v>
      </c>
      <c r="BF21">
        <v>1.625</v>
      </c>
      <c r="BG21">
        <v>574.54166666666663</v>
      </c>
      <c r="BH21">
        <v>2.7619047619047619</v>
      </c>
      <c r="BI21">
        <v>1102.9925925925927</v>
      </c>
      <c r="BL21">
        <v>0</v>
      </c>
      <c r="BN21">
        <v>0</v>
      </c>
      <c r="BP21">
        <v>0</v>
      </c>
      <c r="BR21">
        <v>1</v>
      </c>
      <c r="BS21">
        <v>91</v>
      </c>
      <c r="BT21">
        <v>7</v>
      </c>
      <c r="BU21">
        <v>2131</v>
      </c>
      <c r="BX21">
        <v>4</v>
      </c>
      <c r="BY21">
        <v>1111</v>
      </c>
      <c r="BZ21">
        <v>2</v>
      </c>
      <c r="CA21">
        <v>1111</v>
      </c>
      <c r="CD21">
        <v>8</v>
      </c>
      <c r="CE21">
        <v>2350</v>
      </c>
      <c r="CF21">
        <v>7</v>
      </c>
      <c r="CG21">
        <v>2256</v>
      </c>
      <c r="CH21">
        <v>7.5</v>
      </c>
      <c r="CI21">
        <v>2303</v>
      </c>
      <c r="CJ21">
        <v>6</v>
      </c>
      <c r="CK21">
        <v>2153</v>
      </c>
      <c r="CL21">
        <v>1</v>
      </c>
      <c r="CM21">
        <v>125</v>
      </c>
      <c r="CP21">
        <v>3.5</v>
      </c>
      <c r="CQ21">
        <v>1139</v>
      </c>
      <c r="CR21">
        <v>5.5</v>
      </c>
      <c r="CS21">
        <v>1721</v>
      </c>
      <c r="CT21">
        <v>3.75</v>
      </c>
      <c r="CU21">
        <v>1517.6666666666667</v>
      </c>
      <c r="CX21">
        <v>3</v>
      </c>
      <c r="CY21">
        <v>1106</v>
      </c>
      <c r="CZ21">
        <v>1</v>
      </c>
      <c r="DA21">
        <v>385</v>
      </c>
      <c r="DB21">
        <v>2</v>
      </c>
      <c r="DC21">
        <v>745.5</v>
      </c>
      <c r="DD21">
        <v>2</v>
      </c>
      <c r="DE21">
        <v>736</v>
      </c>
      <c r="DF21">
        <v>2</v>
      </c>
      <c r="DG21">
        <v>633</v>
      </c>
      <c r="DJ21">
        <v>2</v>
      </c>
      <c r="DK21">
        <v>684.5</v>
      </c>
      <c r="DL21">
        <v>2</v>
      </c>
      <c r="DM21">
        <v>715</v>
      </c>
      <c r="DN21">
        <v>2</v>
      </c>
      <c r="DO21">
        <v>715</v>
      </c>
      <c r="DP21">
        <v>3.1666666666666665</v>
      </c>
      <c r="DQ21">
        <v>1196.5999999999999</v>
      </c>
      <c r="DR21">
        <v>2.7888888888888888</v>
      </c>
      <c r="DS21">
        <v>1109.4482758620691</v>
      </c>
      <c r="DV21" t="s">
        <v>19</v>
      </c>
      <c r="DW21">
        <v>357</v>
      </c>
      <c r="DX21">
        <v>350</v>
      </c>
      <c r="DY21">
        <v>319.55555555555554</v>
      </c>
      <c r="DZ21">
        <v>340.91666666666669</v>
      </c>
      <c r="EA21">
        <v>309</v>
      </c>
      <c r="EB21">
        <v>272.60000000000002</v>
      </c>
      <c r="EC21">
        <v>371</v>
      </c>
      <c r="ED21">
        <v>317</v>
      </c>
    </row>
    <row r="22" spans="1:134" x14ac:dyDescent="0.3">
      <c r="A22" s="2" t="s">
        <v>20</v>
      </c>
      <c r="B22">
        <v>1.8</v>
      </c>
      <c r="C22">
        <v>848.14285714285711</v>
      </c>
      <c r="D22">
        <v>1.5</v>
      </c>
      <c r="E22">
        <v>1154.75</v>
      </c>
      <c r="F22">
        <v>1.8888888888888888</v>
      </c>
      <c r="G22">
        <v>1097.2</v>
      </c>
      <c r="H22">
        <v>1.7241379310344827</v>
      </c>
      <c r="I22">
        <v>1002.625</v>
      </c>
      <c r="J22">
        <v>2.3333333333333335</v>
      </c>
      <c r="K22">
        <v>1559</v>
      </c>
      <c r="L22">
        <v>2.9</v>
      </c>
      <c r="M22">
        <v>1489.8333333333333</v>
      </c>
      <c r="N22">
        <v>2.4</v>
      </c>
      <c r="O22">
        <v>1521</v>
      </c>
      <c r="P22">
        <v>2.5517241379310347</v>
      </c>
      <c r="Q22">
        <v>1518.6666666666667</v>
      </c>
      <c r="R22">
        <v>2.1379310344827585</v>
      </c>
      <c r="S22">
        <v>1252.3225806451612</v>
      </c>
      <c r="T22">
        <v>4.4000000000000004</v>
      </c>
      <c r="U22">
        <v>1352.4</v>
      </c>
      <c r="V22">
        <v>3.8</v>
      </c>
      <c r="W22">
        <v>1339.2</v>
      </c>
      <c r="X22">
        <v>3.5555555555555554</v>
      </c>
      <c r="Y22">
        <v>1073.2222222222222</v>
      </c>
      <c r="Z22">
        <v>3.9310344827586206</v>
      </c>
      <c r="AA22">
        <v>1261.2068965517242</v>
      </c>
      <c r="AB22">
        <v>3.1111111111111112</v>
      </c>
      <c r="AC22">
        <v>936.66666666666663</v>
      </c>
      <c r="AD22">
        <v>2.8</v>
      </c>
      <c r="AE22">
        <v>964.33333333333337</v>
      </c>
      <c r="AF22">
        <v>3.3</v>
      </c>
      <c r="AG22">
        <v>1011.4</v>
      </c>
      <c r="AH22">
        <v>3.0689655172413794</v>
      </c>
      <c r="AI22">
        <v>972.25</v>
      </c>
      <c r="AJ22">
        <v>3.5</v>
      </c>
      <c r="AK22">
        <v>1119.2631578947369</v>
      </c>
      <c r="AL22">
        <v>2.8189655172413794</v>
      </c>
      <c r="AM22">
        <v>1166.1363636363637</v>
      </c>
      <c r="AN22">
        <v>1.5</v>
      </c>
      <c r="AO22">
        <v>546</v>
      </c>
      <c r="AP22">
        <v>1.2</v>
      </c>
      <c r="AQ22">
        <v>527.71428571428567</v>
      </c>
      <c r="AR22">
        <v>1.1111111111111112</v>
      </c>
      <c r="AS22">
        <v>436.66666666666669</v>
      </c>
      <c r="AT22">
        <v>1.2758620689655173</v>
      </c>
      <c r="AU22">
        <v>508.66666666666669</v>
      </c>
      <c r="AV22">
        <v>1</v>
      </c>
      <c r="AW22">
        <v>380.42857142857144</v>
      </c>
      <c r="AX22">
        <v>1.1000000000000001</v>
      </c>
      <c r="AY22">
        <v>492.125</v>
      </c>
      <c r="AZ22">
        <v>1.3</v>
      </c>
      <c r="BA22">
        <v>487.5</v>
      </c>
      <c r="BB22">
        <v>1.1379310344827587</v>
      </c>
      <c r="BC22">
        <v>456.52173913043481</v>
      </c>
      <c r="BD22">
        <v>1.2068965517241379</v>
      </c>
      <c r="BE22">
        <v>481.40909090909093</v>
      </c>
      <c r="BF22">
        <v>1.2068965517241379</v>
      </c>
      <c r="BG22">
        <v>481.40909090909093</v>
      </c>
      <c r="BH22">
        <v>2.2816091954022988</v>
      </c>
      <c r="BI22">
        <v>937.89393939393938</v>
      </c>
      <c r="BN22">
        <v>0</v>
      </c>
      <c r="BP22">
        <v>0</v>
      </c>
      <c r="BR22">
        <v>0</v>
      </c>
      <c r="BX22">
        <v>0</v>
      </c>
      <c r="BZ22">
        <v>0</v>
      </c>
      <c r="CF22">
        <v>3</v>
      </c>
      <c r="CG22">
        <v>1121</v>
      </c>
      <c r="CH22">
        <v>3</v>
      </c>
      <c r="CI22">
        <v>1121</v>
      </c>
      <c r="CJ22">
        <v>3</v>
      </c>
      <c r="CK22">
        <v>850</v>
      </c>
      <c r="CP22">
        <v>3</v>
      </c>
      <c r="CQ22">
        <v>850</v>
      </c>
      <c r="CR22">
        <v>3</v>
      </c>
      <c r="CS22">
        <v>985.5</v>
      </c>
      <c r="CT22">
        <v>1.5</v>
      </c>
      <c r="CU22">
        <v>985.5</v>
      </c>
      <c r="CZ22">
        <v>0</v>
      </c>
      <c r="DB22">
        <v>0</v>
      </c>
      <c r="DD22">
        <v>0</v>
      </c>
      <c r="DJ22">
        <v>0</v>
      </c>
      <c r="DL22">
        <v>0</v>
      </c>
      <c r="DN22">
        <v>0</v>
      </c>
      <c r="DP22">
        <v>1</v>
      </c>
      <c r="DQ22">
        <v>985.5</v>
      </c>
      <c r="DR22">
        <v>2.2388888888888889</v>
      </c>
      <c r="DS22">
        <v>938.6044776119403</v>
      </c>
      <c r="DV22" t="s">
        <v>20</v>
      </c>
      <c r="DW22">
        <v>310.77777777777777</v>
      </c>
      <c r="DX22">
        <v>282.88888888888891</v>
      </c>
      <c r="DY22">
        <v>336.1</v>
      </c>
      <c r="DZ22">
        <v>310.85714285714283</v>
      </c>
      <c r="EA22">
        <v>368</v>
      </c>
      <c r="EB22">
        <v>338.33333333333331</v>
      </c>
      <c r="EC22">
        <v>347</v>
      </c>
      <c r="ED22">
        <v>349.13333333333333</v>
      </c>
    </row>
    <row r="23" spans="1:134" x14ac:dyDescent="0.3">
      <c r="A23" s="2" t="s">
        <v>21</v>
      </c>
      <c r="B23">
        <v>3.5</v>
      </c>
      <c r="C23">
        <v>1119.0999999999999</v>
      </c>
      <c r="D23">
        <v>2.9</v>
      </c>
      <c r="E23">
        <v>1116.1428571428571</v>
      </c>
      <c r="F23">
        <v>2.1111111111111112</v>
      </c>
      <c r="G23">
        <v>951</v>
      </c>
      <c r="H23">
        <v>2.8620689655172415</v>
      </c>
      <c r="I23">
        <v>1074.3478260869565</v>
      </c>
      <c r="J23">
        <v>2.8888888888888888</v>
      </c>
      <c r="K23">
        <v>1489.5</v>
      </c>
      <c r="L23">
        <v>3.9</v>
      </c>
      <c r="M23">
        <v>1452.25</v>
      </c>
      <c r="N23">
        <v>2.2999999999999998</v>
      </c>
      <c r="O23">
        <v>1294</v>
      </c>
      <c r="P23">
        <v>3.0344827586206895</v>
      </c>
      <c r="Q23">
        <v>1415.95</v>
      </c>
      <c r="R23">
        <v>2.9482758620689653</v>
      </c>
      <c r="S23">
        <v>1233.2325581395348</v>
      </c>
      <c r="T23">
        <v>2.7</v>
      </c>
      <c r="U23">
        <v>1048.625</v>
      </c>
      <c r="V23">
        <v>3.3</v>
      </c>
      <c r="W23">
        <v>1262.875</v>
      </c>
      <c r="X23">
        <v>4.333333333333333</v>
      </c>
      <c r="Y23">
        <v>1395.2222222222222</v>
      </c>
      <c r="Z23">
        <v>3.4137931034482758</v>
      </c>
      <c r="AA23">
        <v>1241.96</v>
      </c>
      <c r="AB23">
        <v>2.1111111111111112</v>
      </c>
      <c r="AC23">
        <v>1054.1666666666667</v>
      </c>
      <c r="AD23">
        <v>2.6</v>
      </c>
      <c r="AE23">
        <v>776.66666666666663</v>
      </c>
      <c r="AF23">
        <v>3.8</v>
      </c>
      <c r="AG23">
        <v>2152.3333333333335</v>
      </c>
      <c r="AH23">
        <v>2.8620689655172415</v>
      </c>
      <c r="AI23">
        <v>1249</v>
      </c>
      <c r="AJ23">
        <v>3.1379310344827585</v>
      </c>
      <c r="AK23">
        <v>1245.1739130434783</v>
      </c>
      <c r="AL23">
        <v>3.0431034482758621</v>
      </c>
      <c r="AM23">
        <v>1239.4044943820224</v>
      </c>
      <c r="AN23">
        <v>1.2</v>
      </c>
      <c r="AO23">
        <v>895.75</v>
      </c>
      <c r="AP23">
        <v>1.2</v>
      </c>
      <c r="AQ23">
        <v>577.33333333333337</v>
      </c>
      <c r="AR23">
        <v>1.4444444444444444</v>
      </c>
      <c r="AS23">
        <v>641.5</v>
      </c>
      <c r="AT23">
        <v>1.2758620689655173</v>
      </c>
      <c r="AU23">
        <v>681</v>
      </c>
      <c r="AV23">
        <v>0.77777777777777779</v>
      </c>
      <c r="AW23">
        <v>582.5</v>
      </c>
      <c r="AX23">
        <v>0.7</v>
      </c>
      <c r="AY23">
        <v>423.4</v>
      </c>
      <c r="AZ23">
        <v>1.5</v>
      </c>
      <c r="BA23">
        <v>496.75</v>
      </c>
      <c r="BB23">
        <v>1</v>
      </c>
      <c r="BC23">
        <v>495.35294117647061</v>
      </c>
      <c r="BD23">
        <v>1.1379310344827587</v>
      </c>
      <c r="BE23">
        <v>585.36363636363637</v>
      </c>
      <c r="BF23">
        <v>1.1379310344827587</v>
      </c>
      <c r="BG23">
        <v>585.36363636363637</v>
      </c>
      <c r="BH23">
        <v>2.4080459770114944</v>
      </c>
      <c r="BI23">
        <v>1062.4918032786886</v>
      </c>
      <c r="BN23">
        <v>1</v>
      </c>
      <c r="BO23">
        <v>210</v>
      </c>
      <c r="BP23">
        <v>1</v>
      </c>
      <c r="BQ23">
        <v>210</v>
      </c>
      <c r="BR23">
        <v>0</v>
      </c>
      <c r="BX23">
        <v>0</v>
      </c>
      <c r="BZ23">
        <v>0.5</v>
      </c>
      <c r="CA23">
        <v>210</v>
      </c>
      <c r="CF23">
        <v>6</v>
      </c>
      <c r="CG23">
        <v>2105</v>
      </c>
      <c r="CH23">
        <v>6</v>
      </c>
      <c r="CI23">
        <v>2105</v>
      </c>
      <c r="CJ23">
        <v>7</v>
      </c>
      <c r="CK23">
        <v>2338</v>
      </c>
      <c r="CP23">
        <v>7</v>
      </c>
      <c r="CQ23">
        <v>2338</v>
      </c>
      <c r="CR23">
        <v>6.5</v>
      </c>
      <c r="CS23">
        <v>2221.5</v>
      </c>
      <c r="CT23">
        <v>3.5</v>
      </c>
      <c r="CU23">
        <v>1551</v>
      </c>
      <c r="CZ23">
        <v>2</v>
      </c>
      <c r="DA23">
        <v>272</v>
      </c>
      <c r="DB23">
        <v>2</v>
      </c>
      <c r="DC23">
        <v>272</v>
      </c>
      <c r="DD23">
        <v>5</v>
      </c>
      <c r="DE23">
        <v>1425</v>
      </c>
      <c r="DJ23">
        <v>5</v>
      </c>
      <c r="DK23">
        <v>1425</v>
      </c>
      <c r="DL23">
        <v>3.5</v>
      </c>
      <c r="DM23">
        <v>848.5</v>
      </c>
      <c r="DN23">
        <v>3.5</v>
      </c>
      <c r="DO23">
        <v>848.5</v>
      </c>
      <c r="DP23">
        <v>3.5</v>
      </c>
      <c r="DQ23">
        <v>1270</v>
      </c>
      <c r="DR23">
        <v>2.4444444444444446</v>
      </c>
      <c r="DS23">
        <v>1070.6614173228347</v>
      </c>
      <c r="DV23" t="s">
        <v>21</v>
      </c>
      <c r="DW23">
        <v>320.5</v>
      </c>
      <c r="DX23">
        <v>245.22222222222223</v>
      </c>
      <c r="DY23">
        <v>335.5</v>
      </c>
      <c r="DZ23">
        <v>292.52380952380952</v>
      </c>
      <c r="EA23">
        <v>343.5</v>
      </c>
      <c r="EB23">
        <v>343.75</v>
      </c>
      <c r="EC23">
        <v>350.33333333333331</v>
      </c>
      <c r="ED23">
        <v>345.65</v>
      </c>
    </row>
    <row r="24" spans="1:134" x14ac:dyDescent="0.3">
      <c r="A24" s="2" t="s">
        <v>22</v>
      </c>
      <c r="B24">
        <v>3</v>
      </c>
      <c r="C24">
        <v>1399.3333333333333</v>
      </c>
      <c r="D24">
        <v>1.7</v>
      </c>
      <c r="E24">
        <v>1080.75</v>
      </c>
      <c r="F24">
        <v>1.7777777777777777</v>
      </c>
      <c r="G24">
        <v>962</v>
      </c>
      <c r="H24">
        <v>2.1428571428571428</v>
      </c>
      <c r="I24">
        <v>1168.5999999999999</v>
      </c>
      <c r="J24">
        <v>1.7777777777777777</v>
      </c>
      <c r="K24">
        <v>1138.4000000000001</v>
      </c>
      <c r="L24">
        <v>1.7</v>
      </c>
      <c r="M24">
        <v>1007.8333333333334</v>
      </c>
      <c r="N24">
        <v>1.8</v>
      </c>
      <c r="O24">
        <v>1141.8</v>
      </c>
      <c r="P24">
        <v>1.7586206896551724</v>
      </c>
      <c r="Q24">
        <v>1090.5</v>
      </c>
      <c r="R24">
        <v>1.9473684210526316</v>
      </c>
      <c r="S24">
        <v>1128.2903225806451</v>
      </c>
      <c r="T24">
        <v>3.7777777777777777</v>
      </c>
      <c r="U24">
        <v>1315.375</v>
      </c>
      <c r="V24">
        <v>5.5</v>
      </c>
      <c r="W24">
        <v>1604.7</v>
      </c>
      <c r="X24">
        <v>5.1111111111111107</v>
      </c>
      <c r="Y24">
        <v>1894.8571428571429</v>
      </c>
      <c r="Z24">
        <v>4.8214285714285712</v>
      </c>
      <c r="AA24">
        <v>1593.36</v>
      </c>
      <c r="AB24">
        <v>4.333333333333333</v>
      </c>
      <c r="AC24">
        <v>1851</v>
      </c>
      <c r="AD24">
        <v>4.8</v>
      </c>
      <c r="AE24">
        <v>1764.6666666666667</v>
      </c>
      <c r="AF24">
        <v>5.0999999999999996</v>
      </c>
      <c r="AG24">
        <v>1560.8</v>
      </c>
      <c r="AH24">
        <v>4.7586206896551726</v>
      </c>
      <c r="AI24">
        <v>1709.5</v>
      </c>
      <c r="AJ24">
        <v>4.7894736842105265</v>
      </c>
      <c r="AK24">
        <v>1652.5686274509803</v>
      </c>
      <c r="AL24">
        <v>3.3684210526315788</v>
      </c>
      <c r="AM24">
        <v>1454.3658536585365</v>
      </c>
      <c r="AN24">
        <v>2.8888888888888888</v>
      </c>
      <c r="AO24">
        <v>781.33333333333337</v>
      </c>
      <c r="AP24">
        <v>2.4</v>
      </c>
      <c r="AQ24">
        <v>692.3</v>
      </c>
      <c r="AR24">
        <v>3.2222222222222223</v>
      </c>
      <c r="AS24">
        <v>947.55555555555554</v>
      </c>
      <c r="AT24">
        <v>2.8214285714285716</v>
      </c>
      <c r="AU24">
        <v>802.96428571428567</v>
      </c>
      <c r="AV24">
        <v>2.7777777777777777</v>
      </c>
      <c r="AW24">
        <v>740.66666666666663</v>
      </c>
      <c r="AX24">
        <v>3.1</v>
      </c>
      <c r="AY24">
        <v>891.2</v>
      </c>
      <c r="AZ24">
        <v>2.7</v>
      </c>
      <c r="BA24">
        <v>707</v>
      </c>
      <c r="BB24">
        <v>2.8620689655172415</v>
      </c>
      <c r="BC24">
        <v>780.9655172413793</v>
      </c>
      <c r="BD24">
        <v>2.8421052631578947</v>
      </c>
      <c r="BE24">
        <v>791.77192982456143</v>
      </c>
      <c r="BF24">
        <v>2.8421052631578947</v>
      </c>
      <c r="BG24">
        <v>791.77192982456143</v>
      </c>
      <c r="BH24">
        <v>3.192982456140351</v>
      </c>
      <c r="BI24">
        <v>1182.6546762589928</v>
      </c>
      <c r="BJ24">
        <v>2</v>
      </c>
      <c r="BK24">
        <v>490</v>
      </c>
      <c r="BN24">
        <v>0</v>
      </c>
      <c r="BP24">
        <v>1</v>
      </c>
      <c r="BQ24">
        <v>490</v>
      </c>
      <c r="BR24">
        <v>0</v>
      </c>
      <c r="BX24">
        <v>0</v>
      </c>
      <c r="BZ24">
        <v>0.66666666666666663</v>
      </c>
      <c r="CA24">
        <v>490</v>
      </c>
      <c r="CB24">
        <v>6</v>
      </c>
      <c r="CC24">
        <v>1502</v>
      </c>
      <c r="CF24">
        <v>6</v>
      </c>
      <c r="CG24">
        <v>2026</v>
      </c>
      <c r="CH24">
        <v>6</v>
      </c>
      <c r="CI24">
        <v>1764</v>
      </c>
      <c r="CJ24">
        <v>6</v>
      </c>
      <c r="CK24">
        <v>2143</v>
      </c>
      <c r="CP24">
        <v>6</v>
      </c>
      <c r="CQ24">
        <v>2143</v>
      </c>
      <c r="CR24">
        <v>6</v>
      </c>
      <c r="CS24">
        <v>1890.3333333333333</v>
      </c>
      <c r="CT24">
        <v>3.3333333333333335</v>
      </c>
      <c r="CU24">
        <v>1540.25</v>
      </c>
      <c r="CV24">
        <v>7</v>
      </c>
      <c r="CW24">
        <v>1910</v>
      </c>
      <c r="CZ24">
        <v>1</v>
      </c>
      <c r="DA24">
        <v>363</v>
      </c>
      <c r="DB24">
        <v>4</v>
      </c>
      <c r="DC24">
        <v>1136.5</v>
      </c>
      <c r="DD24">
        <v>2</v>
      </c>
      <c r="DE24">
        <v>673</v>
      </c>
      <c r="DJ24">
        <v>2</v>
      </c>
      <c r="DK24">
        <v>673</v>
      </c>
      <c r="DL24">
        <v>3.3333333333333335</v>
      </c>
      <c r="DM24">
        <v>982</v>
      </c>
      <c r="DN24">
        <v>3.3333333333333335</v>
      </c>
      <c r="DO24">
        <v>982</v>
      </c>
      <c r="DP24">
        <v>3.3333333333333335</v>
      </c>
      <c r="DQ24">
        <v>1301</v>
      </c>
      <c r="DR24">
        <v>3.2</v>
      </c>
      <c r="DS24">
        <v>1188.3287671232877</v>
      </c>
      <c r="DV24" t="s">
        <v>22</v>
      </c>
      <c r="DW24">
        <v>323.85714285714283</v>
      </c>
      <c r="DX24">
        <v>347.11111111111109</v>
      </c>
      <c r="DY24">
        <v>315.5</v>
      </c>
      <c r="DZ24">
        <v>328.69230769230768</v>
      </c>
      <c r="EA24">
        <v>376.6</v>
      </c>
      <c r="EB24">
        <v>312.16666666666669</v>
      </c>
      <c r="EC24">
        <v>257.8</v>
      </c>
      <c r="ED24">
        <v>315.3125</v>
      </c>
    </row>
    <row r="25" spans="1:134" x14ac:dyDescent="0.3">
      <c r="A25" s="2" t="s">
        <v>23</v>
      </c>
      <c r="B25">
        <v>3.3</v>
      </c>
      <c r="C25">
        <v>1134.7142857142858</v>
      </c>
      <c r="D25">
        <v>2.2999999999999998</v>
      </c>
      <c r="E25">
        <v>1286.5999999999999</v>
      </c>
      <c r="F25">
        <v>2.4444444444444446</v>
      </c>
      <c r="G25">
        <v>1333.25</v>
      </c>
      <c r="H25">
        <v>2.6896551724137931</v>
      </c>
      <c r="I25">
        <v>1231.8125</v>
      </c>
      <c r="J25">
        <v>1.7777777777777777</v>
      </c>
      <c r="K25">
        <v>723</v>
      </c>
      <c r="L25">
        <v>4.1111111111111107</v>
      </c>
      <c r="M25">
        <v>1370.6666666666667</v>
      </c>
      <c r="N25">
        <v>2.4</v>
      </c>
      <c r="O25">
        <v>1117.1666666666667</v>
      </c>
      <c r="P25">
        <v>2.75</v>
      </c>
      <c r="Q25">
        <v>1090.7058823529412</v>
      </c>
      <c r="R25">
        <v>2.7192982456140351</v>
      </c>
      <c r="S25">
        <v>1159.121212121212</v>
      </c>
      <c r="T25">
        <v>2.2000000000000002</v>
      </c>
      <c r="U25">
        <v>733.16666666666663</v>
      </c>
      <c r="V25">
        <v>1.6</v>
      </c>
      <c r="W25">
        <v>761</v>
      </c>
      <c r="X25">
        <v>2.3333333333333335</v>
      </c>
      <c r="Y25">
        <v>1517.25</v>
      </c>
      <c r="Z25">
        <v>2.0344827586206895</v>
      </c>
      <c r="AA25">
        <v>951.5333333333333</v>
      </c>
      <c r="AB25">
        <v>2.1111111111111112</v>
      </c>
      <c r="AC25">
        <v>554</v>
      </c>
      <c r="AD25">
        <v>1.4444444444444444</v>
      </c>
      <c r="AE25">
        <v>781.25</v>
      </c>
      <c r="AF25">
        <v>2.8</v>
      </c>
      <c r="AG25">
        <v>1002.8571428571429</v>
      </c>
      <c r="AH25">
        <v>2.1428571428571428</v>
      </c>
      <c r="AI25">
        <v>779.05555555555554</v>
      </c>
      <c r="AJ25">
        <v>2.0877192982456139</v>
      </c>
      <c r="AK25">
        <v>857.4545454545455</v>
      </c>
      <c r="AL25">
        <v>2.4035087719298245</v>
      </c>
      <c r="AM25">
        <v>1008.2878787878788</v>
      </c>
      <c r="AN25">
        <v>0.9</v>
      </c>
      <c r="AO25">
        <v>539.79999999999995</v>
      </c>
      <c r="AP25">
        <v>1.5</v>
      </c>
      <c r="AQ25">
        <v>616.5</v>
      </c>
      <c r="AR25">
        <v>1.1111111111111112</v>
      </c>
      <c r="AS25">
        <v>562.5</v>
      </c>
      <c r="AT25">
        <v>1.1724137931034482</v>
      </c>
      <c r="AU25">
        <v>576.5333333333333</v>
      </c>
      <c r="AV25">
        <v>1.2222222222222223</v>
      </c>
      <c r="AW25">
        <v>356.85714285714283</v>
      </c>
      <c r="AX25">
        <v>0.66666666666666663</v>
      </c>
      <c r="AY25">
        <v>333.6</v>
      </c>
      <c r="AZ25">
        <v>1.1000000000000001</v>
      </c>
      <c r="BA25">
        <v>421.66666666666669</v>
      </c>
      <c r="BB25">
        <v>1</v>
      </c>
      <c r="BC25">
        <v>372</v>
      </c>
      <c r="BD25">
        <v>1.0877192982456141</v>
      </c>
      <c r="BE25">
        <v>464.969696969697</v>
      </c>
      <c r="BF25">
        <v>1.0877192982456141</v>
      </c>
      <c r="BG25">
        <v>464.969696969697</v>
      </c>
      <c r="BH25">
        <v>1.9649122807017543</v>
      </c>
      <c r="BI25">
        <v>827.18181818181813</v>
      </c>
      <c r="BN25">
        <v>0</v>
      </c>
      <c r="BP25">
        <v>0</v>
      </c>
      <c r="BR25">
        <v>1</v>
      </c>
      <c r="BS25">
        <v>190</v>
      </c>
      <c r="BT25">
        <v>2</v>
      </c>
      <c r="BU25">
        <v>223</v>
      </c>
      <c r="BX25">
        <v>1.5</v>
      </c>
      <c r="BY25">
        <v>206.5</v>
      </c>
      <c r="BZ25">
        <v>1</v>
      </c>
      <c r="CA25">
        <v>206.5</v>
      </c>
      <c r="CF25">
        <v>4</v>
      </c>
      <c r="CG25">
        <v>962</v>
      </c>
      <c r="CH25">
        <v>4</v>
      </c>
      <c r="CI25">
        <v>962</v>
      </c>
      <c r="CJ25">
        <v>3</v>
      </c>
      <c r="CK25">
        <v>641</v>
      </c>
      <c r="CL25">
        <v>4</v>
      </c>
      <c r="CM25">
        <v>549</v>
      </c>
      <c r="CP25">
        <v>3.5</v>
      </c>
      <c r="CQ25">
        <v>595</v>
      </c>
      <c r="CR25">
        <v>3.6666666666666665</v>
      </c>
      <c r="CS25">
        <v>717.33333333333337</v>
      </c>
      <c r="CT25">
        <v>2.3333333333333335</v>
      </c>
      <c r="CU25">
        <v>513</v>
      </c>
      <c r="CZ25">
        <v>2</v>
      </c>
      <c r="DA25">
        <v>459</v>
      </c>
      <c r="DB25">
        <v>2</v>
      </c>
      <c r="DC25">
        <v>459</v>
      </c>
      <c r="DD25">
        <v>1</v>
      </c>
      <c r="DE25">
        <v>269</v>
      </c>
      <c r="DF25">
        <v>3</v>
      </c>
      <c r="DG25">
        <v>835</v>
      </c>
      <c r="DJ25">
        <v>2</v>
      </c>
      <c r="DK25">
        <v>552</v>
      </c>
      <c r="DL25">
        <v>2</v>
      </c>
      <c r="DM25">
        <v>521</v>
      </c>
      <c r="DN25">
        <v>2</v>
      </c>
      <c r="DO25">
        <v>521</v>
      </c>
      <c r="DP25">
        <v>2.2222222222222223</v>
      </c>
      <c r="DQ25">
        <v>516</v>
      </c>
      <c r="DR25">
        <v>1.9777777777777779</v>
      </c>
      <c r="DS25">
        <v>803.91588785046724</v>
      </c>
      <c r="DV25" t="s">
        <v>23</v>
      </c>
      <c r="DW25">
        <v>201.71428571428572</v>
      </c>
      <c r="DX25">
        <v>200.5</v>
      </c>
      <c r="DY25">
        <v>262.28571428571428</v>
      </c>
      <c r="DZ25">
        <v>225</v>
      </c>
      <c r="EA25">
        <v>249.4</v>
      </c>
      <c r="EB25">
        <v>205.66666666666666</v>
      </c>
      <c r="EC25">
        <v>302.66666666666669</v>
      </c>
      <c r="ED25">
        <v>252.76470588235293</v>
      </c>
    </row>
    <row r="26" spans="1:134" x14ac:dyDescent="0.3">
      <c r="A26" s="2" t="s">
        <v>24</v>
      </c>
      <c r="B26">
        <v>3.4</v>
      </c>
      <c r="C26">
        <v>920.875</v>
      </c>
      <c r="D26">
        <v>3.7</v>
      </c>
      <c r="E26">
        <v>1048.125</v>
      </c>
      <c r="F26">
        <v>2.7777777777777777</v>
      </c>
      <c r="G26">
        <v>965.5</v>
      </c>
      <c r="H26">
        <v>3.3103448275862069</v>
      </c>
      <c r="I26">
        <v>979.31818181818187</v>
      </c>
      <c r="J26">
        <v>3.7777777777777777</v>
      </c>
      <c r="K26">
        <v>1031.75</v>
      </c>
      <c r="L26">
        <v>3</v>
      </c>
      <c r="M26">
        <v>1128.8571428571429</v>
      </c>
      <c r="N26">
        <v>3.5</v>
      </c>
      <c r="O26">
        <v>1066.875</v>
      </c>
      <c r="P26">
        <v>3.4137931034482758</v>
      </c>
      <c r="Q26">
        <v>1073.5217391304348</v>
      </c>
      <c r="R26">
        <v>3.3620689655172415</v>
      </c>
      <c r="S26">
        <v>1027.4666666666667</v>
      </c>
      <c r="T26">
        <v>5.5</v>
      </c>
      <c r="U26">
        <v>1233.3</v>
      </c>
      <c r="V26">
        <v>5.3</v>
      </c>
      <c r="W26">
        <v>1185.5999999999999</v>
      </c>
      <c r="X26">
        <v>6</v>
      </c>
      <c r="Y26">
        <v>1272.5555555555557</v>
      </c>
      <c r="Z26">
        <v>5.5862068965517242</v>
      </c>
      <c r="AA26">
        <v>1229.0344827586207</v>
      </c>
      <c r="AB26">
        <v>4.333333333333333</v>
      </c>
      <c r="AC26">
        <v>1048.3333333333333</v>
      </c>
      <c r="AD26">
        <v>4.8</v>
      </c>
      <c r="AE26">
        <v>1478</v>
      </c>
      <c r="AF26">
        <v>4.5999999999999996</v>
      </c>
      <c r="AG26">
        <v>1269.2222222222222</v>
      </c>
      <c r="AH26">
        <v>4.5862068965517242</v>
      </c>
      <c r="AI26">
        <v>1257</v>
      </c>
      <c r="AJ26">
        <v>5.0862068965517242</v>
      </c>
      <c r="AK26">
        <v>1242.2545454545455</v>
      </c>
      <c r="AL26">
        <v>4.2241379310344831</v>
      </c>
      <c r="AM26">
        <v>1145.5999999999999</v>
      </c>
      <c r="AN26">
        <v>2.8</v>
      </c>
      <c r="AO26">
        <v>730.9</v>
      </c>
      <c r="AP26">
        <v>3.1</v>
      </c>
      <c r="AQ26">
        <v>756.2</v>
      </c>
      <c r="AR26">
        <v>2.8888888888888888</v>
      </c>
      <c r="AS26">
        <v>684.77777777777783</v>
      </c>
      <c r="AT26">
        <v>2.9310344827586206</v>
      </c>
      <c r="AU26">
        <v>725.31034482758616</v>
      </c>
      <c r="AV26">
        <v>3.6666666666666665</v>
      </c>
      <c r="AW26">
        <v>939.11111111111109</v>
      </c>
      <c r="AX26">
        <v>3.2</v>
      </c>
      <c r="AY26">
        <v>891.33333333333337</v>
      </c>
      <c r="AZ26">
        <v>2.8</v>
      </c>
      <c r="BA26">
        <v>904.44444444444446</v>
      </c>
      <c r="BB26">
        <v>3.2068965517241379</v>
      </c>
      <c r="BC26">
        <v>911.62962962962968</v>
      </c>
      <c r="BD26">
        <v>3.0689655172413794</v>
      </c>
      <c r="BE26">
        <v>815.14285714285711</v>
      </c>
      <c r="BF26">
        <v>3.0689655172413794</v>
      </c>
      <c r="BG26">
        <v>815.14285714285711</v>
      </c>
      <c r="BH26">
        <v>3.8390804597701149</v>
      </c>
      <c r="BI26">
        <v>1026.9743589743589</v>
      </c>
      <c r="BN26">
        <v>4</v>
      </c>
      <c r="BO26">
        <v>1553</v>
      </c>
      <c r="BP26">
        <v>4</v>
      </c>
      <c r="BQ26">
        <v>1553</v>
      </c>
      <c r="BR26">
        <v>6</v>
      </c>
      <c r="BS26">
        <v>1099</v>
      </c>
      <c r="BX26">
        <v>6</v>
      </c>
      <c r="BY26">
        <v>1099</v>
      </c>
      <c r="BZ26">
        <v>5</v>
      </c>
      <c r="CA26">
        <v>1326</v>
      </c>
      <c r="CF26">
        <v>3</v>
      </c>
      <c r="CG26">
        <v>725</v>
      </c>
      <c r="CH26">
        <v>3</v>
      </c>
      <c r="CI26">
        <v>725</v>
      </c>
      <c r="CJ26">
        <v>6</v>
      </c>
      <c r="CK26">
        <v>1127</v>
      </c>
      <c r="CP26">
        <v>6</v>
      </c>
      <c r="CQ26">
        <v>1127</v>
      </c>
      <c r="CR26">
        <v>4.5</v>
      </c>
      <c r="CS26">
        <v>926</v>
      </c>
      <c r="CT26">
        <v>4.75</v>
      </c>
      <c r="CU26">
        <v>1126</v>
      </c>
      <c r="CZ26">
        <v>3</v>
      </c>
      <c r="DA26">
        <v>1133</v>
      </c>
      <c r="DB26">
        <v>3</v>
      </c>
      <c r="DC26">
        <v>1133</v>
      </c>
      <c r="DD26">
        <v>2</v>
      </c>
      <c r="DE26">
        <v>694</v>
      </c>
      <c r="DJ26">
        <v>2</v>
      </c>
      <c r="DK26">
        <v>694</v>
      </c>
      <c r="DL26">
        <v>2.5</v>
      </c>
      <c r="DM26">
        <v>913.5</v>
      </c>
      <c r="DN26">
        <v>2.5</v>
      </c>
      <c r="DO26">
        <v>913.5</v>
      </c>
      <c r="DP26">
        <v>4</v>
      </c>
      <c r="DQ26">
        <v>1055.1666666666667</v>
      </c>
      <c r="DR26">
        <v>3.8444444444444446</v>
      </c>
      <c r="DS26">
        <v>1028.0185185185185</v>
      </c>
      <c r="DV26" t="s">
        <v>24</v>
      </c>
      <c r="DW26">
        <v>199.55555555555554</v>
      </c>
      <c r="DX26">
        <v>220.5</v>
      </c>
      <c r="DY26">
        <v>263.55555555555554</v>
      </c>
      <c r="DZ26">
        <v>228.15384615384616</v>
      </c>
      <c r="EA26">
        <v>252.625</v>
      </c>
      <c r="EB26">
        <v>238.28571428571428</v>
      </c>
      <c r="EC26">
        <v>188</v>
      </c>
      <c r="ED26">
        <v>225.78260869565219</v>
      </c>
    </row>
    <row r="27" spans="1:134" x14ac:dyDescent="0.3">
      <c r="A27" s="2" t="s">
        <v>25</v>
      </c>
      <c r="B27">
        <v>2.25</v>
      </c>
      <c r="C27">
        <v>474.57142857142856</v>
      </c>
      <c r="D27">
        <v>3.4</v>
      </c>
      <c r="E27">
        <v>724.88888888888891</v>
      </c>
      <c r="F27">
        <v>2.625</v>
      </c>
      <c r="G27">
        <v>617.85714285714289</v>
      </c>
      <c r="H27">
        <v>2.8076923076923075</v>
      </c>
      <c r="I27">
        <v>616.13043478260875</v>
      </c>
      <c r="J27">
        <v>2.7777777777777777</v>
      </c>
      <c r="K27">
        <v>466.125</v>
      </c>
      <c r="L27">
        <v>2.7</v>
      </c>
      <c r="M27">
        <v>528</v>
      </c>
      <c r="N27">
        <v>3.7777777777777777</v>
      </c>
      <c r="O27">
        <v>775.625</v>
      </c>
      <c r="P27">
        <v>3.0714285714285716</v>
      </c>
      <c r="Q27">
        <v>589.91666666666663</v>
      </c>
      <c r="R27">
        <v>2.9444444444444446</v>
      </c>
      <c r="S27">
        <v>602.74468085106378</v>
      </c>
      <c r="T27">
        <v>4.875</v>
      </c>
      <c r="U27">
        <v>923.125</v>
      </c>
      <c r="V27">
        <v>3.6</v>
      </c>
      <c r="W27">
        <v>750.66666666666663</v>
      </c>
      <c r="X27">
        <v>4.5</v>
      </c>
      <c r="Y27">
        <v>784.71428571428567</v>
      </c>
      <c r="Z27">
        <v>4.2692307692307692</v>
      </c>
      <c r="AA27">
        <v>818.08333333333337</v>
      </c>
      <c r="AB27">
        <v>5.8888888888888893</v>
      </c>
      <c r="AC27">
        <v>1063.3333333333333</v>
      </c>
      <c r="AD27">
        <v>5.4</v>
      </c>
      <c r="AE27">
        <v>923.7</v>
      </c>
      <c r="AF27">
        <v>3.3333333333333335</v>
      </c>
      <c r="AG27">
        <v>604</v>
      </c>
      <c r="AH27">
        <v>4.8928571428571432</v>
      </c>
      <c r="AI27">
        <v>865.82142857142856</v>
      </c>
      <c r="AJ27">
        <v>4.5925925925925926</v>
      </c>
      <c r="AK27">
        <v>843.78846153846155</v>
      </c>
      <c r="AL27">
        <v>3.7685185185185186</v>
      </c>
      <c r="AM27">
        <v>729.35353535353534</v>
      </c>
      <c r="AN27">
        <v>1.625</v>
      </c>
      <c r="AO27">
        <v>339</v>
      </c>
      <c r="AP27">
        <v>0.8</v>
      </c>
      <c r="AQ27">
        <v>378.4</v>
      </c>
      <c r="AR27">
        <v>1.25</v>
      </c>
      <c r="AS27">
        <v>310</v>
      </c>
      <c r="AT27">
        <v>1.1923076923076923</v>
      </c>
      <c r="AU27">
        <v>340.21052631578948</v>
      </c>
      <c r="AV27">
        <v>1.4444444444444444</v>
      </c>
      <c r="AW27">
        <v>387.85714285714283</v>
      </c>
      <c r="AX27">
        <v>1.1000000000000001</v>
      </c>
      <c r="AY27">
        <v>315.42857142857144</v>
      </c>
      <c r="AZ27">
        <v>1.7777777777777777</v>
      </c>
      <c r="BA27">
        <v>287.77777777777777</v>
      </c>
      <c r="BB27">
        <v>1.4285714285714286</v>
      </c>
      <c r="BC27">
        <v>326.6521739130435</v>
      </c>
      <c r="BD27">
        <v>1.3148148148148149</v>
      </c>
      <c r="BE27">
        <v>332.78571428571428</v>
      </c>
      <c r="BF27">
        <v>1.3148148148148149</v>
      </c>
      <c r="BG27">
        <v>332.78571428571428</v>
      </c>
      <c r="BH27">
        <v>2.9506172839506171</v>
      </c>
      <c r="BI27">
        <v>611.22695035460993</v>
      </c>
      <c r="BJ27">
        <v>5</v>
      </c>
      <c r="BK27">
        <v>697</v>
      </c>
      <c r="BN27">
        <v>2</v>
      </c>
      <c r="BO27">
        <v>296.5</v>
      </c>
      <c r="BP27">
        <v>3.5</v>
      </c>
      <c r="BQ27">
        <v>496.75</v>
      </c>
      <c r="BR27">
        <v>7</v>
      </c>
      <c r="BS27">
        <v>1048</v>
      </c>
      <c r="BV27">
        <v>4</v>
      </c>
      <c r="BW27">
        <v>701</v>
      </c>
      <c r="BX27">
        <v>5.5</v>
      </c>
      <c r="BY27">
        <v>874.5</v>
      </c>
      <c r="BZ27">
        <v>4.166666666666667</v>
      </c>
      <c r="CA27">
        <v>622.66666666666663</v>
      </c>
      <c r="CB27">
        <v>4.5</v>
      </c>
      <c r="CC27">
        <v>1081</v>
      </c>
      <c r="CF27">
        <v>4.5</v>
      </c>
      <c r="CG27">
        <v>880.5</v>
      </c>
      <c r="CH27">
        <v>4.5</v>
      </c>
      <c r="CI27">
        <v>980.75</v>
      </c>
      <c r="CJ27">
        <v>3</v>
      </c>
      <c r="CK27">
        <v>615</v>
      </c>
      <c r="CN27">
        <v>2</v>
      </c>
      <c r="CO27">
        <v>300</v>
      </c>
      <c r="CP27">
        <v>2.5</v>
      </c>
      <c r="CQ27">
        <v>457.5</v>
      </c>
      <c r="CR27">
        <v>3.8333333333333335</v>
      </c>
      <c r="CS27">
        <v>806.33333333333337</v>
      </c>
      <c r="CT27">
        <v>4</v>
      </c>
      <c r="CU27">
        <v>714.5</v>
      </c>
      <c r="CV27">
        <v>0.5</v>
      </c>
      <c r="CW27">
        <v>146</v>
      </c>
      <c r="CZ27">
        <v>0.5</v>
      </c>
      <c r="DA27">
        <v>219</v>
      </c>
      <c r="DB27">
        <v>0.5</v>
      </c>
      <c r="DC27">
        <v>182.5</v>
      </c>
      <c r="DD27">
        <v>5</v>
      </c>
      <c r="DE27">
        <v>884</v>
      </c>
      <c r="DH27">
        <v>1</v>
      </c>
      <c r="DI27">
        <v>97</v>
      </c>
      <c r="DJ27">
        <v>3</v>
      </c>
      <c r="DK27">
        <v>490.5</v>
      </c>
      <c r="DL27">
        <v>1.3333333333333333</v>
      </c>
      <c r="DM27">
        <v>336.5</v>
      </c>
      <c r="DN27">
        <v>1.3333333333333333</v>
      </c>
      <c r="DO27">
        <v>336.5</v>
      </c>
      <c r="DP27">
        <v>3.1111111111111112</v>
      </c>
      <c r="DQ27">
        <v>620</v>
      </c>
      <c r="DR27">
        <v>2.9666666666666668</v>
      </c>
      <c r="DS27">
        <v>612.12101910828028</v>
      </c>
      <c r="DV27" t="s">
        <v>25</v>
      </c>
      <c r="DW27">
        <v>224.55555555555554</v>
      </c>
      <c r="DX27">
        <v>196.5</v>
      </c>
      <c r="DY27">
        <v>150.11111111111111</v>
      </c>
      <c r="DZ27">
        <v>190.60714285714286</v>
      </c>
      <c r="EA27">
        <v>180.125</v>
      </c>
      <c r="EB27">
        <v>151.125</v>
      </c>
      <c r="EC27">
        <v>243.75</v>
      </c>
      <c r="ED27">
        <v>191.66666666666666</v>
      </c>
    </row>
    <row r="28" spans="1:134" x14ac:dyDescent="0.3">
      <c r="A28" s="2" t="s">
        <v>26</v>
      </c>
      <c r="B28">
        <v>1.4444444444444444</v>
      </c>
      <c r="C28">
        <v>583.20000000000005</v>
      </c>
      <c r="D28">
        <v>1.1111111111111112</v>
      </c>
      <c r="E28">
        <v>496.6</v>
      </c>
      <c r="F28">
        <v>1.875</v>
      </c>
      <c r="G28">
        <v>747.83333333333337</v>
      </c>
      <c r="H28">
        <v>1.4615384615384615</v>
      </c>
      <c r="I28">
        <v>617.875</v>
      </c>
      <c r="J28">
        <v>2.25</v>
      </c>
      <c r="K28">
        <v>649.28571428571433</v>
      </c>
      <c r="L28">
        <v>2.2000000000000002</v>
      </c>
      <c r="M28">
        <v>671</v>
      </c>
      <c r="N28">
        <v>2</v>
      </c>
      <c r="O28">
        <v>903.6</v>
      </c>
      <c r="P28">
        <v>2.1481481481481484</v>
      </c>
      <c r="Q28">
        <v>719.14285714285711</v>
      </c>
      <c r="R28">
        <v>1.8113207547169812</v>
      </c>
      <c r="S28">
        <v>675.35135135135135</v>
      </c>
      <c r="T28">
        <v>5.2222222222222223</v>
      </c>
      <c r="U28">
        <v>1536.375</v>
      </c>
      <c r="V28">
        <v>5.2222222222222223</v>
      </c>
      <c r="W28">
        <v>1443.6666666666667</v>
      </c>
      <c r="X28">
        <v>4.5</v>
      </c>
      <c r="Y28">
        <v>1355.5714285714287</v>
      </c>
      <c r="Z28">
        <v>5</v>
      </c>
      <c r="AA28">
        <v>1448.875</v>
      </c>
      <c r="AB28">
        <v>4.875</v>
      </c>
      <c r="AC28">
        <v>1217.375</v>
      </c>
      <c r="AD28">
        <v>4.2</v>
      </c>
      <c r="AE28">
        <v>1077.7</v>
      </c>
      <c r="AF28">
        <v>5</v>
      </c>
      <c r="AG28">
        <v>1309.6666666666667</v>
      </c>
      <c r="AH28">
        <v>4.666666666666667</v>
      </c>
      <c r="AI28">
        <v>1196.4074074074074</v>
      </c>
      <c r="AJ28">
        <v>4.8301886792452828</v>
      </c>
      <c r="AK28">
        <v>1315.2156862745098</v>
      </c>
      <c r="AL28">
        <v>3.3207547169811322</v>
      </c>
      <c r="AM28">
        <v>1046.1818181818182</v>
      </c>
      <c r="AN28">
        <v>2.8888888888888888</v>
      </c>
      <c r="AO28">
        <v>705.44444444444446</v>
      </c>
      <c r="AP28">
        <v>3.2222222222222223</v>
      </c>
      <c r="AQ28">
        <v>810.44444444444446</v>
      </c>
      <c r="AR28">
        <v>3</v>
      </c>
      <c r="AS28">
        <v>859.875</v>
      </c>
      <c r="AT28">
        <v>3.0384615384615383</v>
      </c>
      <c r="AU28">
        <v>789.30769230769226</v>
      </c>
      <c r="AV28">
        <v>2</v>
      </c>
      <c r="AW28">
        <v>618.375</v>
      </c>
      <c r="AX28">
        <v>2.6</v>
      </c>
      <c r="AY28">
        <v>682.66666666666663</v>
      </c>
      <c r="AZ28">
        <v>2.6666666666666665</v>
      </c>
      <c r="BA28">
        <v>714.77777777777783</v>
      </c>
      <c r="BB28">
        <v>2.4444444444444446</v>
      </c>
      <c r="BC28">
        <v>674</v>
      </c>
      <c r="BD28">
        <v>2.7358490566037736</v>
      </c>
      <c r="BE28">
        <v>731.65384615384619</v>
      </c>
      <c r="BF28">
        <v>2.7358490566037736</v>
      </c>
      <c r="BG28">
        <v>731.65384615384619</v>
      </c>
      <c r="BH28">
        <v>3.1257861635220126</v>
      </c>
      <c r="BI28">
        <v>929.35714285714289</v>
      </c>
      <c r="BJ28">
        <v>0</v>
      </c>
      <c r="BL28">
        <v>3</v>
      </c>
      <c r="BM28">
        <v>611</v>
      </c>
      <c r="BN28">
        <v>1</v>
      </c>
      <c r="BO28">
        <v>469</v>
      </c>
      <c r="BP28">
        <v>1.25</v>
      </c>
      <c r="BQ28">
        <v>540</v>
      </c>
      <c r="BR28">
        <v>2</v>
      </c>
      <c r="BS28">
        <v>768.5</v>
      </c>
      <c r="BV28">
        <v>3</v>
      </c>
      <c r="BW28">
        <v>615</v>
      </c>
      <c r="BX28">
        <v>2.3333333333333335</v>
      </c>
      <c r="BY28">
        <v>717.33333333333337</v>
      </c>
      <c r="BZ28">
        <v>1.7142857142857142</v>
      </c>
      <c r="CA28">
        <v>646.4</v>
      </c>
      <c r="CB28">
        <v>5</v>
      </c>
      <c r="CC28">
        <v>1439</v>
      </c>
      <c r="CD28">
        <v>1</v>
      </c>
      <c r="CE28">
        <v>158</v>
      </c>
      <c r="CF28">
        <v>5</v>
      </c>
      <c r="CG28">
        <v>1385.5</v>
      </c>
      <c r="CH28">
        <v>4</v>
      </c>
      <c r="CI28">
        <v>1092</v>
      </c>
      <c r="CJ28">
        <v>5</v>
      </c>
      <c r="CK28">
        <v>1118</v>
      </c>
      <c r="CN28">
        <v>4</v>
      </c>
      <c r="CO28">
        <v>1415</v>
      </c>
      <c r="CP28">
        <v>4.666666666666667</v>
      </c>
      <c r="CQ28">
        <v>1217</v>
      </c>
      <c r="CR28">
        <v>4.2857142857142856</v>
      </c>
      <c r="CS28">
        <v>1145.5714285714287</v>
      </c>
      <c r="CT28">
        <v>3</v>
      </c>
      <c r="CU28">
        <v>937.58333333333337</v>
      </c>
      <c r="CV28">
        <v>5</v>
      </c>
      <c r="CW28">
        <v>1328</v>
      </c>
      <c r="CX28">
        <v>4</v>
      </c>
      <c r="CY28">
        <v>1013</v>
      </c>
      <c r="CZ28">
        <v>4</v>
      </c>
      <c r="DA28">
        <v>1070.5</v>
      </c>
      <c r="DB28">
        <v>4.25</v>
      </c>
      <c r="DC28">
        <v>1120.5</v>
      </c>
      <c r="DD28">
        <v>4</v>
      </c>
      <c r="DE28">
        <v>1198</v>
      </c>
      <c r="DH28">
        <v>3</v>
      </c>
      <c r="DI28">
        <v>586</v>
      </c>
      <c r="DJ28">
        <v>3.6666666666666665</v>
      </c>
      <c r="DK28">
        <v>994</v>
      </c>
      <c r="DL28">
        <v>4</v>
      </c>
      <c r="DM28">
        <v>1066.2857142857142</v>
      </c>
      <c r="DN28">
        <v>4</v>
      </c>
      <c r="DO28">
        <v>1066.2857142857142</v>
      </c>
      <c r="DP28">
        <v>3.3333333333333335</v>
      </c>
      <c r="DQ28">
        <v>985</v>
      </c>
      <c r="DR28">
        <v>3.15</v>
      </c>
      <c r="DS28">
        <v>936.00628930817606</v>
      </c>
      <c r="DV28" t="s">
        <v>26</v>
      </c>
      <c r="DW28">
        <v>295.875</v>
      </c>
      <c r="DX28">
        <v>312</v>
      </c>
      <c r="DY28">
        <v>286.88888888888891</v>
      </c>
      <c r="DZ28">
        <v>298.85185185185185</v>
      </c>
      <c r="EA28">
        <v>231.28571428571428</v>
      </c>
      <c r="EB28">
        <v>269.44444444444446</v>
      </c>
      <c r="EC28">
        <v>178.6</v>
      </c>
      <c r="ED28">
        <v>235.0952380952381</v>
      </c>
    </row>
    <row r="29" spans="1:134" x14ac:dyDescent="0.3">
      <c r="A29" s="2" t="s">
        <v>27</v>
      </c>
      <c r="B29">
        <v>1.5555555555555556</v>
      </c>
      <c r="C29">
        <v>576.57142857142856</v>
      </c>
      <c r="D29">
        <v>1.5</v>
      </c>
      <c r="E29">
        <v>668.42857142857144</v>
      </c>
      <c r="F29">
        <v>2.5</v>
      </c>
      <c r="G29">
        <v>561.125</v>
      </c>
      <c r="H29">
        <v>1.8148148148148149</v>
      </c>
      <c r="I29">
        <v>600.18181818181813</v>
      </c>
      <c r="J29">
        <v>2</v>
      </c>
      <c r="K29">
        <v>726</v>
      </c>
      <c r="L29">
        <v>1.4</v>
      </c>
      <c r="M29">
        <v>508.625</v>
      </c>
      <c r="N29">
        <v>0.77777777777777779</v>
      </c>
      <c r="O29">
        <v>609.5</v>
      </c>
      <c r="P29">
        <v>1.3703703703703705</v>
      </c>
      <c r="Q29">
        <v>603.5</v>
      </c>
      <c r="R29">
        <v>1.5925925925925926</v>
      </c>
      <c r="S29">
        <v>601.67499999999995</v>
      </c>
      <c r="T29">
        <v>3.8888888888888888</v>
      </c>
      <c r="U29">
        <v>1312.3333333333333</v>
      </c>
      <c r="V29">
        <v>4.5</v>
      </c>
      <c r="W29">
        <v>1449.3</v>
      </c>
      <c r="X29">
        <v>3.875</v>
      </c>
      <c r="Y29">
        <v>1221.75</v>
      </c>
      <c r="Z29">
        <v>4.1111111111111107</v>
      </c>
      <c r="AA29">
        <v>1336.2222222222222</v>
      </c>
      <c r="AB29">
        <v>4.25</v>
      </c>
      <c r="AC29">
        <v>1282.125</v>
      </c>
      <c r="AD29">
        <v>5.0999999999999996</v>
      </c>
      <c r="AE29">
        <v>1494.3</v>
      </c>
      <c r="AF29">
        <v>4.666666666666667</v>
      </c>
      <c r="AG29">
        <v>1541.5555555555557</v>
      </c>
      <c r="AH29">
        <v>4.7037037037037033</v>
      </c>
      <c r="AI29">
        <v>1447.1851851851852</v>
      </c>
      <c r="AJ29">
        <v>4.4074074074074074</v>
      </c>
      <c r="AK29">
        <v>1391.7037037037037</v>
      </c>
      <c r="AL29">
        <v>3</v>
      </c>
      <c r="AM29">
        <v>1055.5212765957447</v>
      </c>
      <c r="AN29">
        <v>2.7777777777777777</v>
      </c>
      <c r="AO29">
        <v>851.22222222222217</v>
      </c>
      <c r="AP29">
        <v>2.2000000000000002</v>
      </c>
      <c r="AQ29">
        <v>793</v>
      </c>
      <c r="AR29">
        <v>1.875</v>
      </c>
      <c r="AS29">
        <v>743.85714285714289</v>
      </c>
      <c r="AT29">
        <v>2.2962962962962963</v>
      </c>
      <c r="AU29">
        <v>800.2</v>
      </c>
      <c r="AV29">
        <v>2.875</v>
      </c>
      <c r="AW29">
        <v>1055.5714285714287</v>
      </c>
      <c r="AX29">
        <v>2.5</v>
      </c>
      <c r="AY29">
        <v>758.6</v>
      </c>
      <c r="AZ29">
        <v>2.1111111111111112</v>
      </c>
      <c r="BA29">
        <v>715.42857142857144</v>
      </c>
      <c r="BB29">
        <v>2.4814814814814814</v>
      </c>
      <c r="BC29">
        <v>832.625</v>
      </c>
      <c r="BD29">
        <v>2.3888888888888888</v>
      </c>
      <c r="BE29">
        <v>816.08163265306121</v>
      </c>
      <c r="BF29">
        <v>2.3888888888888888</v>
      </c>
      <c r="BG29">
        <v>816.08163265306121</v>
      </c>
      <c r="BH29">
        <v>2.7962962962962963</v>
      </c>
      <c r="BI29">
        <v>973.47552447552448</v>
      </c>
      <c r="BJ29">
        <v>1</v>
      </c>
      <c r="BK29">
        <v>230</v>
      </c>
      <c r="BN29">
        <v>2</v>
      </c>
      <c r="BO29">
        <v>546</v>
      </c>
      <c r="BP29">
        <v>1.6666666666666667</v>
      </c>
      <c r="BQ29">
        <v>440.66666666666669</v>
      </c>
      <c r="BR29">
        <v>1.5</v>
      </c>
      <c r="BS29">
        <v>358.5</v>
      </c>
      <c r="BV29">
        <v>0</v>
      </c>
      <c r="BX29">
        <v>1</v>
      </c>
      <c r="BY29">
        <v>358.5</v>
      </c>
      <c r="BZ29">
        <v>1.3333333333333333</v>
      </c>
      <c r="CA29">
        <v>407.8</v>
      </c>
      <c r="CB29">
        <v>2</v>
      </c>
      <c r="CC29">
        <v>503</v>
      </c>
      <c r="CF29">
        <v>4.5</v>
      </c>
      <c r="CG29">
        <v>1145.5</v>
      </c>
      <c r="CH29">
        <v>3.6666666666666665</v>
      </c>
      <c r="CI29">
        <v>931.33333333333337</v>
      </c>
      <c r="CJ29">
        <v>4</v>
      </c>
      <c r="CK29">
        <v>1090</v>
      </c>
      <c r="CN29">
        <v>6</v>
      </c>
      <c r="CO29">
        <v>1563</v>
      </c>
      <c r="CP29">
        <v>4.666666666666667</v>
      </c>
      <c r="CQ29">
        <v>1247.6666666666667</v>
      </c>
      <c r="CR29">
        <v>4.166666666666667</v>
      </c>
      <c r="CS29">
        <v>1089.5</v>
      </c>
      <c r="CT29">
        <v>2.75</v>
      </c>
      <c r="CU29">
        <v>779.63636363636363</v>
      </c>
      <c r="CV29">
        <v>6</v>
      </c>
      <c r="CW29">
        <v>1866</v>
      </c>
      <c r="CZ29">
        <v>3</v>
      </c>
      <c r="DA29">
        <v>989</v>
      </c>
      <c r="DB29">
        <v>4</v>
      </c>
      <c r="DC29">
        <v>1281.3333333333333</v>
      </c>
      <c r="DD29">
        <v>4.5</v>
      </c>
      <c r="DE29">
        <v>1695.5</v>
      </c>
      <c r="DH29">
        <v>2</v>
      </c>
      <c r="DI29">
        <v>735</v>
      </c>
      <c r="DJ29">
        <v>3.6666666666666665</v>
      </c>
      <c r="DK29">
        <v>1375.3333333333333</v>
      </c>
      <c r="DL29">
        <v>3.8333333333333335</v>
      </c>
      <c r="DM29">
        <v>1328.3333333333333</v>
      </c>
      <c r="DN29">
        <v>3.8333333333333335</v>
      </c>
      <c r="DO29">
        <v>1328.3333333333333</v>
      </c>
      <c r="DP29">
        <v>3.1111111111111112</v>
      </c>
      <c r="DQ29">
        <v>973.29411764705878</v>
      </c>
      <c r="DR29">
        <v>2.8277777777777779</v>
      </c>
      <c r="DS29">
        <v>973.45624999999995</v>
      </c>
      <c r="DV29" t="s">
        <v>27</v>
      </c>
      <c r="DW29">
        <v>292.5</v>
      </c>
      <c r="DX29">
        <v>319.89999999999998</v>
      </c>
      <c r="DY29">
        <v>353.33333333333331</v>
      </c>
      <c r="DZ29">
        <v>322.92592592592592</v>
      </c>
      <c r="EA29">
        <v>274.16666666666669</v>
      </c>
      <c r="EB29">
        <v>289.625</v>
      </c>
      <c r="EC29">
        <v>356</v>
      </c>
      <c r="ED29">
        <v>299.22222222222223</v>
      </c>
    </row>
    <row r="30" spans="1:134" x14ac:dyDescent="0.3">
      <c r="A30" s="2" t="s">
        <v>28</v>
      </c>
      <c r="B30">
        <v>3.9</v>
      </c>
      <c r="C30">
        <v>1322.8888888888889</v>
      </c>
      <c r="D30">
        <v>2.7</v>
      </c>
      <c r="E30">
        <v>853.44444444444446</v>
      </c>
      <c r="F30">
        <v>2.8888888888888888</v>
      </c>
      <c r="G30">
        <v>1166.8571428571429</v>
      </c>
      <c r="H30">
        <v>3.1724137931034484</v>
      </c>
      <c r="I30">
        <v>1110.2</v>
      </c>
      <c r="J30">
        <v>2.6666666666666665</v>
      </c>
      <c r="K30">
        <v>866.28571428571433</v>
      </c>
      <c r="L30">
        <v>3</v>
      </c>
      <c r="M30">
        <v>657</v>
      </c>
      <c r="N30">
        <v>3.3</v>
      </c>
      <c r="O30">
        <v>965.11111111111109</v>
      </c>
      <c r="P30">
        <v>3</v>
      </c>
      <c r="Q30">
        <v>826.52</v>
      </c>
      <c r="R30">
        <v>3.0877192982456139</v>
      </c>
      <c r="S30">
        <v>968.36</v>
      </c>
      <c r="T30">
        <v>3.3</v>
      </c>
      <c r="U30">
        <v>942.1</v>
      </c>
      <c r="V30">
        <v>4.5999999999999996</v>
      </c>
      <c r="W30">
        <v>1499.6666666666667</v>
      </c>
      <c r="X30">
        <v>4.2222222222222223</v>
      </c>
      <c r="Y30">
        <v>1414.375</v>
      </c>
      <c r="Z30">
        <v>4.0344827586206895</v>
      </c>
      <c r="AA30">
        <v>1267.8888888888889</v>
      </c>
      <c r="AB30">
        <v>5.4444444444444446</v>
      </c>
      <c r="AC30">
        <v>1443.6666666666667</v>
      </c>
      <c r="AD30">
        <v>4.7777777777777777</v>
      </c>
      <c r="AE30">
        <v>1293.7777777777778</v>
      </c>
      <c r="AF30">
        <v>4.2</v>
      </c>
      <c r="AG30">
        <v>1311.1111111111111</v>
      </c>
      <c r="AH30">
        <v>4.7857142857142856</v>
      </c>
      <c r="AI30">
        <v>1349.5185185185185</v>
      </c>
      <c r="AJ30">
        <v>4.4035087719298245</v>
      </c>
      <c r="AK30">
        <v>1308.7037037037037</v>
      </c>
      <c r="AL30">
        <v>3.7456140350877192</v>
      </c>
      <c r="AM30">
        <v>1145.0769230769231</v>
      </c>
      <c r="AN30">
        <v>2.5</v>
      </c>
      <c r="AO30">
        <v>660.6</v>
      </c>
      <c r="AP30">
        <v>2.4</v>
      </c>
      <c r="AQ30">
        <v>760.1</v>
      </c>
      <c r="AR30">
        <v>2.8888888888888888</v>
      </c>
      <c r="AS30">
        <v>864.44444444444446</v>
      </c>
      <c r="AT30">
        <v>2.5862068965517242</v>
      </c>
      <c r="AU30">
        <v>758.17241379310349</v>
      </c>
      <c r="AV30">
        <v>2.2222222222222223</v>
      </c>
      <c r="AW30">
        <v>622.44444444444446</v>
      </c>
      <c r="AX30">
        <v>2.5555555555555554</v>
      </c>
      <c r="AY30">
        <v>649.11111111111109</v>
      </c>
      <c r="AZ30">
        <v>2.2999999999999998</v>
      </c>
      <c r="BA30">
        <v>693.1</v>
      </c>
      <c r="BB30">
        <v>2.3571428571428572</v>
      </c>
      <c r="BC30">
        <v>656.25</v>
      </c>
      <c r="BD30">
        <v>2.4736842105263159</v>
      </c>
      <c r="BE30">
        <v>708.10526315789468</v>
      </c>
      <c r="BF30">
        <v>2.4736842105263159</v>
      </c>
      <c r="BG30">
        <v>708.10526315789468</v>
      </c>
      <c r="BH30">
        <v>3.3216374269005846</v>
      </c>
      <c r="BI30">
        <v>990.37267080745346</v>
      </c>
      <c r="BN30">
        <v>2</v>
      </c>
      <c r="BO30">
        <v>513</v>
      </c>
      <c r="BP30">
        <v>2</v>
      </c>
      <c r="BQ30">
        <v>513</v>
      </c>
      <c r="BR30">
        <v>1</v>
      </c>
      <c r="BS30">
        <v>168</v>
      </c>
      <c r="BT30">
        <v>3</v>
      </c>
      <c r="BU30">
        <v>716</v>
      </c>
      <c r="BX30">
        <v>2</v>
      </c>
      <c r="BY30">
        <v>442</v>
      </c>
      <c r="BZ30">
        <v>2</v>
      </c>
      <c r="CA30">
        <v>465.66666666666669</v>
      </c>
      <c r="CF30">
        <v>5</v>
      </c>
      <c r="CG30">
        <v>1646</v>
      </c>
      <c r="CH30">
        <v>5</v>
      </c>
      <c r="CI30">
        <v>1646</v>
      </c>
      <c r="CJ30">
        <v>7</v>
      </c>
      <c r="CK30">
        <v>1951</v>
      </c>
      <c r="CL30">
        <v>2</v>
      </c>
      <c r="CM30">
        <v>663</v>
      </c>
      <c r="CP30">
        <v>4.5</v>
      </c>
      <c r="CQ30">
        <v>1307</v>
      </c>
      <c r="CR30">
        <v>4.666666666666667</v>
      </c>
      <c r="CS30">
        <v>1420</v>
      </c>
      <c r="CT30">
        <v>3.3333333333333335</v>
      </c>
      <c r="CU30">
        <v>942.83333333333337</v>
      </c>
      <c r="CZ30">
        <v>2</v>
      </c>
      <c r="DA30">
        <v>686</v>
      </c>
      <c r="DB30">
        <v>2</v>
      </c>
      <c r="DC30">
        <v>686</v>
      </c>
      <c r="DD30">
        <v>3</v>
      </c>
      <c r="DE30">
        <v>983</v>
      </c>
      <c r="DF30">
        <v>2</v>
      </c>
      <c r="DG30">
        <v>771</v>
      </c>
      <c r="DJ30">
        <v>2.5</v>
      </c>
      <c r="DK30">
        <v>877</v>
      </c>
      <c r="DL30">
        <v>2.3333333333333335</v>
      </c>
      <c r="DM30">
        <v>813.33333333333337</v>
      </c>
      <c r="DN30">
        <v>2.3333333333333335</v>
      </c>
      <c r="DO30">
        <v>813.33333333333337</v>
      </c>
      <c r="DP30">
        <v>3</v>
      </c>
      <c r="DQ30">
        <v>899.66666666666663</v>
      </c>
      <c r="DR30">
        <v>3.3055555555555554</v>
      </c>
      <c r="DS30">
        <v>985.57058823529417</v>
      </c>
      <c r="DV30" t="s">
        <v>28</v>
      </c>
      <c r="DW30">
        <v>294.11111111111109</v>
      </c>
      <c r="DX30">
        <v>215.88888888888889</v>
      </c>
      <c r="DY30">
        <v>263.88888888888891</v>
      </c>
      <c r="DZ30">
        <v>257.96296296296299</v>
      </c>
      <c r="EA30">
        <v>262.57142857142856</v>
      </c>
      <c r="EB30">
        <v>217.88888888888889</v>
      </c>
      <c r="EC30">
        <v>230.55555555555554</v>
      </c>
      <c r="ED30">
        <v>234.96</v>
      </c>
    </row>
    <row r="31" spans="1:134" x14ac:dyDescent="0.3">
      <c r="A31" s="2" t="s">
        <v>29</v>
      </c>
      <c r="B31">
        <v>1.6</v>
      </c>
      <c r="C31">
        <v>721.83333333333337</v>
      </c>
      <c r="D31">
        <v>1.9</v>
      </c>
      <c r="E31">
        <v>842</v>
      </c>
      <c r="F31">
        <v>1.2222222222222223</v>
      </c>
      <c r="G31">
        <v>782.75</v>
      </c>
      <c r="H31">
        <v>1.5862068965517242</v>
      </c>
      <c r="I31">
        <v>782.125</v>
      </c>
      <c r="J31">
        <v>2</v>
      </c>
      <c r="K31">
        <v>1004.6</v>
      </c>
      <c r="L31">
        <v>1.5</v>
      </c>
      <c r="M31">
        <v>810</v>
      </c>
      <c r="N31">
        <v>1.3</v>
      </c>
      <c r="O31">
        <v>464</v>
      </c>
      <c r="P31">
        <v>1.5714285714285714</v>
      </c>
      <c r="Q31">
        <v>741.0625</v>
      </c>
      <c r="R31">
        <v>1.5789473684210527</v>
      </c>
      <c r="S31">
        <v>761.59375</v>
      </c>
      <c r="T31">
        <v>3</v>
      </c>
      <c r="U31">
        <v>892.55555555555554</v>
      </c>
      <c r="V31">
        <v>2.2000000000000002</v>
      </c>
      <c r="W31">
        <v>904.71428571428567</v>
      </c>
      <c r="X31">
        <v>3.8888888888888888</v>
      </c>
      <c r="Y31">
        <v>1084.25</v>
      </c>
      <c r="Z31">
        <v>3</v>
      </c>
      <c r="AA31">
        <v>960</v>
      </c>
      <c r="AB31">
        <v>2.5</v>
      </c>
      <c r="AC31">
        <v>919.83333333333337</v>
      </c>
      <c r="AD31">
        <v>3.4</v>
      </c>
      <c r="AE31">
        <v>868.5</v>
      </c>
      <c r="AF31">
        <v>2.9</v>
      </c>
      <c r="AG31">
        <v>980</v>
      </c>
      <c r="AH31">
        <v>2.9642857142857144</v>
      </c>
      <c r="AI31">
        <v>920.96</v>
      </c>
      <c r="AJ31">
        <v>2.9824561403508771</v>
      </c>
      <c r="AK31">
        <v>940.08163265306121</v>
      </c>
      <c r="AL31">
        <v>2.2807017543859649</v>
      </c>
      <c r="AM31">
        <v>869.5679012345679</v>
      </c>
      <c r="AN31">
        <v>1.2</v>
      </c>
      <c r="AO31">
        <v>490.57142857142856</v>
      </c>
      <c r="AP31">
        <v>1.2</v>
      </c>
      <c r="AQ31">
        <v>335.28571428571428</v>
      </c>
      <c r="AR31">
        <v>1.2222222222222223</v>
      </c>
      <c r="AS31">
        <v>591.5</v>
      </c>
      <c r="AT31">
        <v>1.2068965517241379</v>
      </c>
      <c r="AU31">
        <v>466.5</v>
      </c>
      <c r="AV31">
        <v>1.25</v>
      </c>
      <c r="AW31">
        <v>507.6</v>
      </c>
      <c r="AX31">
        <v>1</v>
      </c>
      <c r="AY31">
        <v>430</v>
      </c>
      <c r="AZ31">
        <v>1.3</v>
      </c>
      <c r="BA31">
        <v>514.83333333333337</v>
      </c>
      <c r="BB31">
        <v>1.1785714285714286</v>
      </c>
      <c r="BC31">
        <v>482.76470588235293</v>
      </c>
      <c r="BD31">
        <v>1.1929824561403508</v>
      </c>
      <c r="BE31">
        <v>473.97297297297297</v>
      </c>
      <c r="BF31">
        <v>1.1929824561403508</v>
      </c>
      <c r="BG31">
        <v>473.97297297297297</v>
      </c>
      <c r="BH31">
        <v>1.9181286549707601</v>
      </c>
      <c r="BI31">
        <v>745.52542372881351</v>
      </c>
      <c r="BN31">
        <v>1</v>
      </c>
      <c r="BO31">
        <v>381</v>
      </c>
      <c r="BP31">
        <v>1</v>
      </c>
      <c r="BQ31">
        <v>381</v>
      </c>
      <c r="BR31">
        <v>2.5</v>
      </c>
      <c r="BS31">
        <v>764.5</v>
      </c>
      <c r="BX31">
        <v>2.5</v>
      </c>
      <c r="BY31">
        <v>764.5</v>
      </c>
      <c r="BZ31">
        <v>2</v>
      </c>
      <c r="CA31">
        <v>636.66666666666663</v>
      </c>
      <c r="CF31">
        <v>1</v>
      </c>
      <c r="CG31">
        <v>356</v>
      </c>
      <c r="CH31">
        <v>1</v>
      </c>
      <c r="CI31">
        <v>356</v>
      </c>
      <c r="CJ31">
        <v>0</v>
      </c>
      <c r="CP31">
        <v>0</v>
      </c>
      <c r="CR31">
        <v>0.33333333333333331</v>
      </c>
      <c r="CS31">
        <v>356</v>
      </c>
      <c r="CT31">
        <v>1.1666666666666667</v>
      </c>
      <c r="CU31">
        <v>566.5</v>
      </c>
      <c r="CZ31">
        <v>3</v>
      </c>
      <c r="DA31">
        <v>364</v>
      </c>
      <c r="DB31">
        <v>3</v>
      </c>
      <c r="DC31">
        <v>364</v>
      </c>
      <c r="DD31">
        <v>1.5</v>
      </c>
      <c r="DE31">
        <v>191</v>
      </c>
      <c r="DJ31">
        <v>1.5</v>
      </c>
      <c r="DK31">
        <v>191</v>
      </c>
      <c r="DL31">
        <v>2</v>
      </c>
      <c r="DM31">
        <v>248.66666666666666</v>
      </c>
      <c r="DN31">
        <v>2</v>
      </c>
      <c r="DO31">
        <v>248.66666666666666</v>
      </c>
      <c r="DP31">
        <v>1.4444444444444444</v>
      </c>
      <c r="DQ31">
        <v>430.28571428571428</v>
      </c>
      <c r="DR31">
        <v>1.8944444444444444</v>
      </c>
      <c r="DS31">
        <v>727.87199999999996</v>
      </c>
      <c r="DV31" t="s">
        <v>29</v>
      </c>
      <c r="DW31">
        <v>260.33333333333331</v>
      </c>
      <c r="DX31">
        <v>259.2</v>
      </c>
      <c r="DY31">
        <v>324.55555555555554</v>
      </c>
      <c r="DZ31">
        <v>283</v>
      </c>
      <c r="EA31">
        <v>259</v>
      </c>
      <c r="EB31">
        <v>118.8</v>
      </c>
      <c r="EC31">
        <v>196</v>
      </c>
      <c r="ED31">
        <v>191.5625</v>
      </c>
    </row>
    <row r="32" spans="1:134" x14ac:dyDescent="0.3">
      <c r="A32" s="2" t="s">
        <v>30</v>
      </c>
      <c r="B32">
        <v>2.2222222222222223</v>
      </c>
      <c r="C32">
        <v>904.28571428571433</v>
      </c>
      <c r="D32">
        <v>1.5</v>
      </c>
      <c r="E32">
        <v>566</v>
      </c>
      <c r="F32">
        <v>1.6666666666666667</v>
      </c>
      <c r="G32">
        <v>696</v>
      </c>
      <c r="H32">
        <v>1.7857142857142858</v>
      </c>
      <c r="I32">
        <v>731.68421052631584</v>
      </c>
      <c r="J32">
        <v>3.1111111111111112</v>
      </c>
      <c r="K32">
        <v>943</v>
      </c>
      <c r="L32">
        <v>2.2999999999999998</v>
      </c>
      <c r="M32">
        <v>734.5</v>
      </c>
      <c r="N32">
        <v>2.1</v>
      </c>
      <c r="O32">
        <v>808.71428571428567</v>
      </c>
      <c r="P32">
        <v>2.4827586206896552</v>
      </c>
      <c r="Q32">
        <v>829.60869565217388</v>
      </c>
      <c r="R32">
        <v>2.1403508771929824</v>
      </c>
      <c r="S32">
        <v>785.30952380952385</v>
      </c>
      <c r="T32">
        <v>3.8888888888888888</v>
      </c>
      <c r="U32">
        <v>1093.875</v>
      </c>
      <c r="V32">
        <v>4.8</v>
      </c>
      <c r="W32">
        <v>1379.7</v>
      </c>
      <c r="X32">
        <v>4.1111111111111107</v>
      </c>
      <c r="Y32">
        <v>1104.3333333333333</v>
      </c>
      <c r="Z32">
        <v>4.2857142857142856</v>
      </c>
      <c r="AA32">
        <v>1203.2222222222222</v>
      </c>
      <c r="AB32">
        <v>2.6666666666666665</v>
      </c>
      <c r="AC32">
        <v>1061.4285714285713</v>
      </c>
      <c r="AD32">
        <v>3</v>
      </c>
      <c r="AE32">
        <v>992.375</v>
      </c>
      <c r="AF32">
        <v>3.9</v>
      </c>
      <c r="AG32">
        <v>1106</v>
      </c>
      <c r="AH32">
        <v>3.2068965517241379</v>
      </c>
      <c r="AI32">
        <v>1055.125</v>
      </c>
      <c r="AJ32">
        <v>3.736842105263158</v>
      </c>
      <c r="AK32">
        <v>1133.5294117647059</v>
      </c>
      <c r="AL32">
        <v>2.9385964912280702</v>
      </c>
      <c r="AM32">
        <v>976.26881720430106</v>
      </c>
      <c r="AN32">
        <v>2.5555555555555554</v>
      </c>
      <c r="AO32">
        <v>575.22222222222217</v>
      </c>
      <c r="AP32">
        <v>1.9</v>
      </c>
      <c r="AQ32">
        <v>502.77777777777777</v>
      </c>
      <c r="AR32">
        <v>2.2222222222222223</v>
      </c>
      <c r="AS32">
        <v>793.28571428571433</v>
      </c>
      <c r="AT32">
        <v>2.2142857142857144</v>
      </c>
      <c r="AU32">
        <v>610.20000000000005</v>
      </c>
      <c r="AV32">
        <v>1.3333333333333333</v>
      </c>
      <c r="AW32">
        <v>406.85714285714283</v>
      </c>
      <c r="AX32">
        <v>2.5</v>
      </c>
      <c r="AY32">
        <v>567.4</v>
      </c>
      <c r="AZ32">
        <v>2.4</v>
      </c>
      <c r="BA32">
        <v>519.77777777777783</v>
      </c>
      <c r="BB32">
        <v>2.103448275862069</v>
      </c>
      <c r="BC32">
        <v>507.69230769230768</v>
      </c>
      <c r="BD32">
        <v>2.1578947368421053</v>
      </c>
      <c r="BE32">
        <v>557.94117647058829</v>
      </c>
      <c r="BF32">
        <v>2.1578947368421053</v>
      </c>
      <c r="BG32">
        <v>557.94117647058829</v>
      </c>
      <c r="BH32">
        <v>2.6783625730994154</v>
      </c>
      <c r="BI32">
        <v>828.11111111111109</v>
      </c>
      <c r="BJ32">
        <v>1</v>
      </c>
      <c r="BK32">
        <v>208</v>
      </c>
      <c r="BN32">
        <v>0</v>
      </c>
      <c r="BP32">
        <v>0.5</v>
      </c>
      <c r="BQ32">
        <v>208</v>
      </c>
      <c r="BR32">
        <v>1</v>
      </c>
      <c r="BS32">
        <v>205</v>
      </c>
      <c r="BX32">
        <v>1</v>
      </c>
      <c r="BY32">
        <v>205</v>
      </c>
      <c r="BZ32">
        <v>0.66666666666666663</v>
      </c>
      <c r="CA32">
        <v>206.5</v>
      </c>
      <c r="CB32">
        <v>6</v>
      </c>
      <c r="CC32">
        <v>1127</v>
      </c>
      <c r="CF32">
        <v>5</v>
      </c>
      <c r="CG32">
        <v>1519</v>
      </c>
      <c r="CH32">
        <v>5.5</v>
      </c>
      <c r="CI32">
        <v>1323</v>
      </c>
      <c r="CJ32">
        <v>5</v>
      </c>
      <c r="CK32">
        <v>1667</v>
      </c>
      <c r="CP32">
        <v>5</v>
      </c>
      <c r="CQ32">
        <v>1667</v>
      </c>
      <c r="CR32">
        <v>5.333333333333333</v>
      </c>
      <c r="CS32">
        <v>1437.6666666666667</v>
      </c>
      <c r="CT32">
        <v>3</v>
      </c>
      <c r="CU32">
        <v>945.2</v>
      </c>
      <c r="CV32">
        <v>0</v>
      </c>
      <c r="CZ32">
        <v>3</v>
      </c>
      <c r="DA32">
        <v>705</v>
      </c>
      <c r="DB32">
        <v>1.5</v>
      </c>
      <c r="DC32">
        <v>705</v>
      </c>
      <c r="DD32">
        <v>3</v>
      </c>
      <c r="DE32">
        <v>910</v>
      </c>
      <c r="DJ32">
        <v>3</v>
      </c>
      <c r="DK32">
        <v>910</v>
      </c>
      <c r="DL32">
        <v>2</v>
      </c>
      <c r="DM32">
        <v>807.5</v>
      </c>
      <c r="DN32">
        <v>2</v>
      </c>
      <c r="DO32">
        <v>807.5</v>
      </c>
      <c r="DP32">
        <v>2.6666666666666665</v>
      </c>
      <c r="DQ32">
        <v>905.85714285714289</v>
      </c>
      <c r="DR32">
        <v>2.6777777777777776</v>
      </c>
      <c r="DS32">
        <v>831.71523178807945</v>
      </c>
      <c r="DV32" t="s">
        <v>30</v>
      </c>
      <c r="DW32">
        <v>290.14285714285717</v>
      </c>
      <c r="DX32">
        <v>234.375</v>
      </c>
      <c r="DY32">
        <v>220</v>
      </c>
      <c r="DZ32">
        <v>245.25</v>
      </c>
      <c r="EA32">
        <v>243</v>
      </c>
      <c r="EB32">
        <v>206.125</v>
      </c>
      <c r="EC32">
        <v>241.85714285714286</v>
      </c>
      <c r="ED32">
        <v>229.82608695652175</v>
      </c>
    </row>
    <row r="33" spans="1:134" x14ac:dyDescent="0.3">
      <c r="A33" s="2" t="s">
        <v>31</v>
      </c>
      <c r="B33">
        <v>1.3</v>
      </c>
      <c r="C33">
        <v>553.57142857142856</v>
      </c>
      <c r="D33">
        <v>2</v>
      </c>
      <c r="E33">
        <v>685.57142857142856</v>
      </c>
      <c r="F33">
        <v>1.6666666666666667</v>
      </c>
      <c r="G33">
        <v>620.71428571428567</v>
      </c>
      <c r="H33">
        <v>1.6428571428571428</v>
      </c>
      <c r="I33">
        <v>619.95238095238096</v>
      </c>
      <c r="J33">
        <v>2.2222222222222223</v>
      </c>
      <c r="K33">
        <v>785.5</v>
      </c>
      <c r="L33">
        <v>1.7</v>
      </c>
      <c r="M33">
        <v>604.57142857142856</v>
      </c>
      <c r="N33">
        <v>2</v>
      </c>
      <c r="O33">
        <v>849</v>
      </c>
      <c r="P33">
        <v>1.9655172413793103</v>
      </c>
      <c r="Q33">
        <v>748.13636363636363</v>
      </c>
      <c r="R33">
        <v>1.8070175438596492</v>
      </c>
      <c r="S33">
        <v>685.53488372093022</v>
      </c>
      <c r="T33">
        <v>5.5</v>
      </c>
      <c r="U33">
        <v>1767.7</v>
      </c>
      <c r="V33">
        <v>3.6666666666666665</v>
      </c>
      <c r="W33">
        <v>1438.75</v>
      </c>
      <c r="X33">
        <v>4.666666666666667</v>
      </c>
      <c r="Y33">
        <v>1776</v>
      </c>
      <c r="Z33">
        <v>4.6428571428571432</v>
      </c>
      <c r="AA33">
        <v>1669.0384615384614</v>
      </c>
      <c r="AB33">
        <v>5.4444444444444446</v>
      </c>
      <c r="AC33">
        <v>1433.7777777777778</v>
      </c>
      <c r="AD33">
        <v>4.8</v>
      </c>
      <c r="AE33">
        <v>1461.2</v>
      </c>
      <c r="AF33">
        <v>5.0999999999999996</v>
      </c>
      <c r="AG33">
        <v>1557.9</v>
      </c>
      <c r="AH33">
        <v>5.1034482758620694</v>
      </c>
      <c r="AI33">
        <v>1486.0344827586207</v>
      </c>
      <c r="AJ33">
        <v>4.8771929824561404</v>
      </c>
      <c r="AK33">
        <v>1572.5454545454545</v>
      </c>
      <c r="AL33">
        <v>3.3421052631578947</v>
      </c>
      <c r="AM33">
        <v>1183.3469387755101</v>
      </c>
      <c r="AN33">
        <v>2.7</v>
      </c>
      <c r="AO33">
        <v>778.7</v>
      </c>
      <c r="AP33">
        <v>1.6666666666666667</v>
      </c>
      <c r="AQ33">
        <v>540.55555555555554</v>
      </c>
      <c r="AR33">
        <v>2.6666666666666665</v>
      </c>
      <c r="AS33">
        <v>776</v>
      </c>
      <c r="AT33">
        <v>2.3571428571428572</v>
      </c>
      <c r="AU33">
        <v>701.28571428571433</v>
      </c>
      <c r="AV33">
        <v>2</v>
      </c>
      <c r="AW33">
        <v>606.55555555555554</v>
      </c>
      <c r="AX33">
        <v>2</v>
      </c>
      <c r="AY33">
        <v>552.70000000000005</v>
      </c>
      <c r="AZ33">
        <v>2.4</v>
      </c>
      <c r="BA33">
        <v>665.7</v>
      </c>
      <c r="BB33">
        <v>2.1379310344827585</v>
      </c>
      <c r="BC33">
        <v>608.37931034482756</v>
      </c>
      <c r="BD33">
        <v>2.2456140350877192</v>
      </c>
      <c r="BE33">
        <v>654.01754385964909</v>
      </c>
      <c r="BF33">
        <v>2.2456140350877192</v>
      </c>
      <c r="BG33">
        <v>654.01754385964909</v>
      </c>
      <c r="BH33">
        <v>2.9766081871345027</v>
      </c>
      <c r="BI33">
        <v>988.69032258064522</v>
      </c>
      <c r="BL33">
        <v>0</v>
      </c>
      <c r="BN33">
        <v>2</v>
      </c>
      <c r="BO33">
        <v>546</v>
      </c>
      <c r="BP33">
        <v>1</v>
      </c>
      <c r="BQ33">
        <v>546</v>
      </c>
      <c r="BR33">
        <v>3</v>
      </c>
      <c r="BS33">
        <v>823</v>
      </c>
      <c r="BX33">
        <v>3</v>
      </c>
      <c r="BY33">
        <v>823</v>
      </c>
      <c r="BZ33">
        <v>1.6666666666666667</v>
      </c>
      <c r="CA33">
        <v>684.5</v>
      </c>
      <c r="CD33">
        <v>6</v>
      </c>
      <c r="CE33">
        <v>1652</v>
      </c>
      <c r="CF33">
        <v>6</v>
      </c>
      <c r="CG33">
        <v>1678</v>
      </c>
      <c r="CH33">
        <v>6</v>
      </c>
      <c r="CI33">
        <v>1665</v>
      </c>
      <c r="CJ33">
        <v>5</v>
      </c>
      <c r="CK33">
        <v>1451</v>
      </c>
      <c r="CP33">
        <v>5</v>
      </c>
      <c r="CQ33">
        <v>1451</v>
      </c>
      <c r="CR33">
        <v>5.666666666666667</v>
      </c>
      <c r="CS33">
        <v>1593.6666666666667</v>
      </c>
      <c r="CT33">
        <v>3.6666666666666665</v>
      </c>
      <c r="CU33">
        <v>1230</v>
      </c>
      <c r="CX33">
        <v>6</v>
      </c>
      <c r="CY33">
        <v>1590</v>
      </c>
      <c r="CZ33">
        <v>2</v>
      </c>
      <c r="DA33">
        <v>549</v>
      </c>
      <c r="DB33">
        <v>4</v>
      </c>
      <c r="DC33">
        <v>1069.5</v>
      </c>
      <c r="DD33">
        <v>3</v>
      </c>
      <c r="DE33">
        <v>928</v>
      </c>
      <c r="DJ33">
        <v>3</v>
      </c>
      <c r="DK33">
        <v>928</v>
      </c>
      <c r="DL33">
        <v>3.6666666666666665</v>
      </c>
      <c r="DM33">
        <v>1022.3333333333334</v>
      </c>
      <c r="DN33">
        <v>3.6666666666666665</v>
      </c>
      <c r="DO33">
        <v>1022.3333333333334</v>
      </c>
      <c r="DP33">
        <v>3.6666666666666665</v>
      </c>
      <c r="DQ33">
        <v>1152.125</v>
      </c>
      <c r="DR33">
        <v>3.0111111111111111</v>
      </c>
      <c r="DS33">
        <v>996.71165644171776</v>
      </c>
      <c r="DV33" t="s">
        <v>31</v>
      </c>
      <c r="DW33">
        <v>278.11111111111109</v>
      </c>
      <c r="DX33">
        <v>262.2</v>
      </c>
      <c r="DY33">
        <v>345.5</v>
      </c>
      <c r="DZ33">
        <v>295.86206896551727</v>
      </c>
      <c r="EA33">
        <v>275.75</v>
      </c>
      <c r="EB33">
        <v>253.28571428571428</v>
      </c>
      <c r="EC33">
        <v>292.57142857142856</v>
      </c>
      <c r="ED33">
        <v>273.95454545454544</v>
      </c>
    </row>
    <row r="34" spans="1:134" x14ac:dyDescent="0.3">
      <c r="A34" s="2" t="s">
        <v>32</v>
      </c>
      <c r="B34">
        <v>1.3333333333333333</v>
      </c>
      <c r="C34">
        <v>464.2</v>
      </c>
      <c r="D34">
        <v>3</v>
      </c>
      <c r="E34">
        <v>1055.5714285714287</v>
      </c>
      <c r="F34">
        <v>2.4444444444444446</v>
      </c>
      <c r="G34">
        <v>769.71428571428567</v>
      </c>
      <c r="H34">
        <v>2.2857142857142856</v>
      </c>
      <c r="I34">
        <v>794.63157894736844</v>
      </c>
      <c r="J34">
        <v>2.625</v>
      </c>
      <c r="K34">
        <v>819.5</v>
      </c>
      <c r="L34">
        <v>2.8888888888888888</v>
      </c>
      <c r="M34">
        <v>752</v>
      </c>
      <c r="N34">
        <v>0.77777777777777779</v>
      </c>
      <c r="O34">
        <v>425.5</v>
      </c>
      <c r="P34">
        <v>2.0769230769230771</v>
      </c>
      <c r="Q34">
        <v>701.94444444444446</v>
      </c>
      <c r="R34">
        <v>2.1851851851851851</v>
      </c>
      <c r="S34">
        <v>749.54054054054052</v>
      </c>
      <c r="T34">
        <v>3.5555555555555554</v>
      </c>
      <c r="U34">
        <v>1165.2857142857142</v>
      </c>
      <c r="V34">
        <v>3</v>
      </c>
      <c r="W34">
        <v>894.5</v>
      </c>
      <c r="X34">
        <v>3.4444444444444446</v>
      </c>
      <c r="Y34">
        <v>1137.4285714285713</v>
      </c>
      <c r="Z34">
        <v>3.3214285714285716</v>
      </c>
      <c r="AA34">
        <v>1057.9545454545455</v>
      </c>
      <c r="AB34">
        <v>4.125</v>
      </c>
      <c r="AC34">
        <v>1156.7142857142858</v>
      </c>
      <c r="AD34">
        <v>3.1111111111111112</v>
      </c>
      <c r="AE34">
        <v>954.33333333333337</v>
      </c>
      <c r="AF34">
        <v>4</v>
      </c>
      <c r="AG34">
        <v>1171.625</v>
      </c>
      <c r="AH34">
        <v>3.7307692307692308</v>
      </c>
      <c r="AI34">
        <v>1104.5714285714287</v>
      </c>
      <c r="AJ34">
        <v>3.5185185185185186</v>
      </c>
      <c r="AK34">
        <v>1080.7209302325582</v>
      </c>
      <c r="AL34">
        <v>2.8518518518518516</v>
      </c>
      <c r="AM34">
        <v>927.55</v>
      </c>
      <c r="AN34">
        <v>1.7777777777777777</v>
      </c>
      <c r="AO34">
        <v>484.75</v>
      </c>
      <c r="AP34">
        <v>2.2999999999999998</v>
      </c>
      <c r="AQ34">
        <v>800.85714285714289</v>
      </c>
      <c r="AR34">
        <v>1.3333333333333333</v>
      </c>
      <c r="AS34">
        <v>604.79999999999995</v>
      </c>
      <c r="AT34">
        <v>1.8214285714285714</v>
      </c>
      <c r="AU34">
        <v>625.4</v>
      </c>
      <c r="AV34">
        <v>2.125</v>
      </c>
      <c r="AW34">
        <v>595</v>
      </c>
      <c r="AX34">
        <v>1.5555555555555556</v>
      </c>
      <c r="AY34">
        <v>534</v>
      </c>
      <c r="AZ34">
        <v>1.7777777777777777</v>
      </c>
      <c r="BA34">
        <v>666.5</v>
      </c>
      <c r="BB34">
        <v>1.8076923076923077</v>
      </c>
      <c r="BC34">
        <v>598.31578947368416</v>
      </c>
      <c r="BD34">
        <v>1.8148148148148149</v>
      </c>
      <c r="BE34">
        <v>612.20512820512818</v>
      </c>
      <c r="BF34">
        <v>1.8148148148148149</v>
      </c>
      <c r="BG34">
        <v>612.20512820512818</v>
      </c>
      <c r="BH34">
        <v>2.5061728395061729</v>
      </c>
      <c r="BI34">
        <v>824.20168067226894</v>
      </c>
      <c r="BJ34">
        <v>4</v>
      </c>
      <c r="BK34">
        <v>1124</v>
      </c>
      <c r="BN34">
        <v>3</v>
      </c>
      <c r="BO34">
        <v>878</v>
      </c>
      <c r="BP34">
        <v>3.5</v>
      </c>
      <c r="BQ34">
        <v>1001</v>
      </c>
      <c r="BR34">
        <v>0.5</v>
      </c>
      <c r="BS34">
        <v>227</v>
      </c>
      <c r="BT34">
        <v>3</v>
      </c>
      <c r="BU34">
        <v>401</v>
      </c>
      <c r="BV34">
        <v>2</v>
      </c>
      <c r="BW34">
        <v>457</v>
      </c>
      <c r="BX34">
        <v>1.5</v>
      </c>
      <c r="BY34">
        <v>361.66666666666669</v>
      </c>
      <c r="BZ34">
        <v>2.1666666666666665</v>
      </c>
      <c r="CA34">
        <v>617.4</v>
      </c>
      <c r="CB34">
        <v>4</v>
      </c>
      <c r="CC34">
        <v>693</v>
      </c>
      <c r="CF34">
        <v>3</v>
      </c>
      <c r="CG34">
        <v>909</v>
      </c>
      <c r="CH34">
        <v>3.5</v>
      </c>
      <c r="CI34">
        <v>801</v>
      </c>
      <c r="CJ34">
        <v>2</v>
      </c>
      <c r="CK34">
        <v>523</v>
      </c>
      <c r="CL34">
        <v>5</v>
      </c>
      <c r="CM34">
        <v>848</v>
      </c>
      <c r="CN34">
        <v>0</v>
      </c>
      <c r="CP34">
        <v>2.25</v>
      </c>
      <c r="CQ34">
        <v>631.33333333333337</v>
      </c>
      <c r="CR34">
        <v>2.6666666666666665</v>
      </c>
      <c r="CS34">
        <v>699.2</v>
      </c>
      <c r="CT34">
        <v>2.4166666666666665</v>
      </c>
      <c r="CU34">
        <v>658.3</v>
      </c>
      <c r="CV34">
        <v>0</v>
      </c>
      <c r="CZ34">
        <v>3</v>
      </c>
      <c r="DA34">
        <v>602</v>
      </c>
      <c r="DB34">
        <v>1.5</v>
      </c>
      <c r="DC34">
        <v>602</v>
      </c>
      <c r="DD34">
        <v>1.5</v>
      </c>
      <c r="DE34">
        <v>668</v>
      </c>
      <c r="DF34">
        <v>4</v>
      </c>
      <c r="DG34">
        <v>914</v>
      </c>
      <c r="DH34">
        <v>1</v>
      </c>
      <c r="DI34">
        <v>221</v>
      </c>
      <c r="DJ34">
        <v>2</v>
      </c>
      <c r="DK34">
        <v>601</v>
      </c>
      <c r="DL34">
        <v>1.8333333333333333</v>
      </c>
      <c r="DM34">
        <v>601.25</v>
      </c>
      <c r="DN34">
        <v>1.8333333333333333</v>
      </c>
      <c r="DO34">
        <v>601.25</v>
      </c>
      <c r="DP34">
        <v>2.2222222222222223</v>
      </c>
      <c r="DQ34">
        <v>642</v>
      </c>
      <c r="DR34">
        <v>2.4777777777777779</v>
      </c>
      <c r="DS34">
        <v>805.02255639097746</v>
      </c>
      <c r="DV34" t="s">
        <v>32</v>
      </c>
      <c r="DW34">
        <v>212.14285714285714</v>
      </c>
      <c r="DX34">
        <v>191.83333333333334</v>
      </c>
      <c r="DY34">
        <v>297.25</v>
      </c>
      <c r="DZ34">
        <v>238.76190476190476</v>
      </c>
      <c r="EA34">
        <v>234</v>
      </c>
      <c r="EB34">
        <v>207.625</v>
      </c>
      <c r="EC34">
        <v>174.25</v>
      </c>
      <c r="ED34">
        <v>209</v>
      </c>
    </row>
    <row r="35" spans="1:134" x14ac:dyDescent="0.3">
      <c r="A35" s="2" t="s">
        <v>33</v>
      </c>
      <c r="B35">
        <v>0.1</v>
      </c>
      <c r="C35">
        <v>95</v>
      </c>
      <c r="D35">
        <v>0.3</v>
      </c>
      <c r="E35">
        <v>123</v>
      </c>
      <c r="F35">
        <v>0</v>
      </c>
      <c r="H35">
        <v>0.13793103448275862</v>
      </c>
      <c r="I35">
        <v>116</v>
      </c>
      <c r="J35">
        <v>0.1111111111111111</v>
      </c>
      <c r="K35">
        <v>108</v>
      </c>
      <c r="L35">
        <v>0</v>
      </c>
      <c r="N35">
        <v>0.1</v>
      </c>
      <c r="O35">
        <v>97</v>
      </c>
      <c r="P35">
        <v>6.8965517241379309E-2</v>
      </c>
      <c r="Q35">
        <v>102.5</v>
      </c>
      <c r="R35">
        <v>0.10344827586206896</v>
      </c>
      <c r="S35">
        <v>111.5</v>
      </c>
      <c r="T35">
        <v>0.2</v>
      </c>
      <c r="U35">
        <v>104</v>
      </c>
      <c r="V35">
        <v>0.2</v>
      </c>
      <c r="W35">
        <v>97</v>
      </c>
      <c r="X35">
        <v>0</v>
      </c>
      <c r="Z35">
        <v>0.13793103448275862</v>
      </c>
      <c r="AA35">
        <v>100.5</v>
      </c>
      <c r="AB35">
        <v>0</v>
      </c>
      <c r="AD35">
        <v>0.1</v>
      </c>
      <c r="AE35">
        <v>107</v>
      </c>
      <c r="AF35">
        <v>0</v>
      </c>
      <c r="AH35">
        <v>3.4482758620689655E-2</v>
      </c>
      <c r="AI35">
        <v>107</v>
      </c>
      <c r="AJ35">
        <v>8.6206896551724144E-2</v>
      </c>
      <c r="AK35">
        <v>101.8</v>
      </c>
      <c r="AL35">
        <v>9.4827586206896547E-2</v>
      </c>
      <c r="AM35">
        <v>107.09090909090909</v>
      </c>
      <c r="AN35">
        <v>0.1</v>
      </c>
      <c r="AO35">
        <v>96</v>
      </c>
      <c r="AP35">
        <v>0</v>
      </c>
      <c r="AR35">
        <v>0</v>
      </c>
      <c r="AT35">
        <v>3.4482758620689655E-2</v>
      </c>
      <c r="AU35">
        <v>96</v>
      </c>
      <c r="AV35">
        <v>0</v>
      </c>
      <c r="AX35">
        <v>0.1</v>
      </c>
      <c r="AY35">
        <v>113</v>
      </c>
      <c r="AZ35">
        <v>0.1</v>
      </c>
      <c r="BA35">
        <v>165</v>
      </c>
      <c r="BB35">
        <v>6.8965517241379309E-2</v>
      </c>
      <c r="BC35">
        <v>139</v>
      </c>
      <c r="BD35">
        <v>5.1724137931034482E-2</v>
      </c>
      <c r="BE35">
        <v>124.66666666666667</v>
      </c>
      <c r="BF35">
        <v>5.1724137931034482E-2</v>
      </c>
      <c r="BG35">
        <v>124.66666666666667</v>
      </c>
      <c r="BH35">
        <v>8.0459770114942528E-2</v>
      </c>
      <c r="BI35">
        <v>110.85714285714286</v>
      </c>
      <c r="BN35">
        <v>0</v>
      </c>
      <c r="BP35">
        <v>0</v>
      </c>
      <c r="BR35">
        <v>0</v>
      </c>
      <c r="BX35">
        <v>0</v>
      </c>
      <c r="BZ35">
        <v>0</v>
      </c>
      <c r="CF35">
        <v>1</v>
      </c>
      <c r="CG35">
        <v>112</v>
      </c>
      <c r="CH35">
        <v>1</v>
      </c>
      <c r="CI35">
        <v>112</v>
      </c>
      <c r="CJ35">
        <v>0</v>
      </c>
      <c r="CP35">
        <v>0</v>
      </c>
      <c r="CR35">
        <v>0.5</v>
      </c>
      <c r="CS35">
        <v>112</v>
      </c>
      <c r="CT35">
        <v>0.25</v>
      </c>
      <c r="CU35">
        <v>112</v>
      </c>
      <c r="CZ35">
        <v>0</v>
      </c>
      <c r="DB35">
        <v>0</v>
      </c>
      <c r="DD35">
        <v>0</v>
      </c>
      <c r="DJ35">
        <v>0</v>
      </c>
      <c r="DL35">
        <v>0</v>
      </c>
      <c r="DN35">
        <v>0</v>
      </c>
      <c r="DP35">
        <v>0.16666666666666666</v>
      </c>
      <c r="DQ35">
        <v>112</v>
      </c>
      <c r="DR35">
        <v>8.3333333333333329E-2</v>
      </c>
      <c r="DS35">
        <v>110.93333333333334</v>
      </c>
      <c r="DV35" t="s">
        <v>33</v>
      </c>
      <c r="DX35">
        <v>107</v>
      </c>
      <c r="DZ35">
        <v>107</v>
      </c>
      <c r="EA35">
        <v>108</v>
      </c>
      <c r="EC35">
        <v>97</v>
      </c>
      <c r="ED35">
        <v>102.5</v>
      </c>
    </row>
    <row r="36" spans="1:134" x14ac:dyDescent="0.3">
      <c r="A36" s="2" t="s">
        <v>34</v>
      </c>
      <c r="B36">
        <v>1.6</v>
      </c>
      <c r="C36">
        <v>899.4</v>
      </c>
      <c r="D36">
        <v>2.1</v>
      </c>
      <c r="E36">
        <v>916.71428571428567</v>
      </c>
      <c r="F36">
        <v>1.6666666666666667</v>
      </c>
      <c r="G36">
        <v>818.8</v>
      </c>
      <c r="H36">
        <v>1.7931034482758621</v>
      </c>
      <c r="I36">
        <v>882.82352941176475</v>
      </c>
      <c r="J36">
        <v>1.5555555555555556</v>
      </c>
      <c r="K36">
        <v>806.2</v>
      </c>
      <c r="L36">
        <v>1.8</v>
      </c>
      <c r="M36">
        <v>1068.8</v>
      </c>
      <c r="N36">
        <v>1.7</v>
      </c>
      <c r="O36">
        <v>652.125</v>
      </c>
      <c r="P36">
        <v>1.6896551724137931</v>
      </c>
      <c r="Q36">
        <v>810.66666666666663</v>
      </c>
      <c r="R36">
        <v>1.7413793103448276</v>
      </c>
      <c r="S36">
        <v>845.71428571428567</v>
      </c>
      <c r="T36">
        <v>4.7</v>
      </c>
      <c r="U36">
        <v>1446.7</v>
      </c>
      <c r="V36">
        <v>4.3</v>
      </c>
      <c r="W36">
        <v>1458.4444444444443</v>
      </c>
      <c r="X36">
        <v>4.7777777777777777</v>
      </c>
      <c r="Y36">
        <v>1527.3333333333333</v>
      </c>
      <c r="Z36">
        <v>4.5862068965517242</v>
      </c>
      <c r="AA36">
        <v>1476.3928571428571</v>
      </c>
      <c r="AB36">
        <v>4.7777777777777777</v>
      </c>
      <c r="AC36">
        <v>1497.4444444444443</v>
      </c>
      <c r="AD36">
        <v>4.4000000000000004</v>
      </c>
      <c r="AE36">
        <v>1505.2</v>
      </c>
      <c r="AF36">
        <v>4.5999999999999996</v>
      </c>
      <c r="AG36">
        <v>1694.5555555555557</v>
      </c>
      <c r="AH36">
        <v>4.5862068965517242</v>
      </c>
      <c r="AI36">
        <v>1563.5714285714287</v>
      </c>
      <c r="AJ36">
        <v>4.5862068965517242</v>
      </c>
      <c r="AK36">
        <v>1519.9821428571429</v>
      </c>
      <c r="AL36">
        <v>3.1637931034482758</v>
      </c>
      <c r="AM36">
        <v>1260.6483516483515</v>
      </c>
      <c r="AN36">
        <v>1.8</v>
      </c>
      <c r="AO36">
        <v>615</v>
      </c>
      <c r="AP36">
        <v>1.4</v>
      </c>
      <c r="AQ36">
        <v>535</v>
      </c>
      <c r="AR36">
        <v>1.4444444444444444</v>
      </c>
      <c r="AS36">
        <v>550.14285714285711</v>
      </c>
      <c r="AT36">
        <v>1.5517241379310345</v>
      </c>
      <c r="AU36">
        <v>570.91304347826087</v>
      </c>
      <c r="AV36">
        <v>2</v>
      </c>
      <c r="AW36">
        <v>728</v>
      </c>
      <c r="AX36">
        <v>1.5</v>
      </c>
      <c r="AY36">
        <v>517.625</v>
      </c>
      <c r="AZ36">
        <v>2.1</v>
      </c>
      <c r="BA36">
        <v>684</v>
      </c>
      <c r="BB36">
        <v>1.8620689655172413</v>
      </c>
      <c r="BC36">
        <v>641.375</v>
      </c>
      <c r="BD36">
        <v>1.7068965517241379</v>
      </c>
      <c r="BE36">
        <v>606.89361702127655</v>
      </c>
      <c r="BF36">
        <v>1.7068965517241379</v>
      </c>
      <c r="BG36">
        <v>606.89361702127655</v>
      </c>
      <c r="BH36">
        <v>2.6781609195402298</v>
      </c>
      <c r="BI36">
        <v>1037.9927536231885</v>
      </c>
      <c r="BN36">
        <v>5</v>
      </c>
      <c r="BO36">
        <v>1609</v>
      </c>
      <c r="BP36">
        <v>5</v>
      </c>
      <c r="BQ36">
        <v>1609</v>
      </c>
      <c r="BR36">
        <v>6</v>
      </c>
      <c r="BS36">
        <v>1328</v>
      </c>
      <c r="BX36">
        <v>6</v>
      </c>
      <c r="BY36">
        <v>1328</v>
      </c>
      <c r="BZ36">
        <v>5.5</v>
      </c>
      <c r="CA36">
        <v>1468.5</v>
      </c>
      <c r="CF36">
        <v>2</v>
      </c>
      <c r="CG36">
        <v>763</v>
      </c>
      <c r="CH36">
        <v>2</v>
      </c>
      <c r="CI36">
        <v>763</v>
      </c>
      <c r="CJ36">
        <v>1</v>
      </c>
      <c r="CK36">
        <v>91</v>
      </c>
      <c r="CP36">
        <v>1</v>
      </c>
      <c r="CQ36">
        <v>91</v>
      </c>
      <c r="CR36">
        <v>1.5</v>
      </c>
      <c r="CS36">
        <v>427</v>
      </c>
      <c r="CT36">
        <v>3.5</v>
      </c>
      <c r="CU36">
        <v>947.75</v>
      </c>
      <c r="CZ36">
        <v>1</v>
      </c>
      <c r="DA36">
        <v>303</v>
      </c>
      <c r="DB36">
        <v>1</v>
      </c>
      <c r="DC36">
        <v>303</v>
      </c>
      <c r="DD36">
        <v>3</v>
      </c>
      <c r="DE36">
        <v>593</v>
      </c>
      <c r="DJ36">
        <v>3</v>
      </c>
      <c r="DK36">
        <v>593</v>
      </c>
      <c r="DL36">
        <v>2</v>
      </c>
      <c r="DM36">
        <v>448</v>
      </c>
      <c r="DN36">
        <v>2</v>
      </c>
      <c r="DO36">
        <v>448</v>
      </c>
      <c r="DP36">
        <v>3</v>
      </c>
      <c r="DQ36">
        <v>781.16666666666663</v>
      </c>
      <c r="DR36">
        <v>2.6888888888888891</v>
      </c>
      <c r="DS36">
        <v>1027.2916666666667</v>
      </c>
      <c r="DV36" t="s">
        <v>34</v>
      </c>
      <c r="DW36">
        <v>390.77777777777777</v>
      </c>
      <c r="DX36">
        <v>333.4</v>
      </c>
      <c r="DY36">
        <v>294.88888888888891</v>
      </c>
      <c r="DZ36">
        <v>339.46428571428572</v>
      </c>
      <c r="EA36">
        <v>334.2</v>
      </c>
      <c r="EB36">
        <v>367</v>
      </c>
      <c r="EC36">
        <v>274.25</v>
      </c>
      <c r="ED36">
        <v>316.66666666666669</v>
      </c>
    </row>
    <row r="37" spans="1:134" x14ac:dyDescent="0.3">
      <c r="A37" s="2" t="s">
        <v>35</v>
      </c>
      <c r="B37">
        <v>2.375</v>
      </c>
      <c r="C37">
        <v>637</v>
      </c>
      <c r="D37">
        <v>2.6666666666666665</v>
      </c>
      <c r="E37">
        <v>1074.5</v>
      </c>
      <c r="F37">
        <v>2.625</v>
      </c>
      <c r="G37">
        <v>974.83333333333337</v>
      </c>
      <c r="H37">
        <v>2.56</v>
      </c>
      <c r="I37">
        <v>881.84210526315792</v>
      </c>
      <c r="J37">
        <v>3.2222222222222223</v>
      </c>
      <c r="K37">
        <v>982.375</v>
      </c>
      <c r="L37">
        <v>3.1</v>
      </c>
      <c r="M37">
        <v>1231.1428571428571</v>
      </c>
      <c r="N37">
        <v>2.8888888888888888</v>
      </c>
      <c r="O37">
        <v>1142.4285714285713</v>
      </c>
      <c r="P37">
        <v>3.0714285714285716</v>
      </c>
      <c r="Q37">
        <v>1112.4545454545455</v>
      </c>
      <c r="R37">
        <v>2.8301886792452828</v>
      </c>
      <c r="S37">
        <v>1005.5853658536586</v>
      </c>
      <c r="T37">
        <v>2.75</v>
      </c>
      <c r="U37">
        <v>811.42857142857144</v>
      </c>
      <c r="V37">
        <v>2.5555555555555554</v>
      </c>
      <c r="W37">
        <v>725.25</v>
      </c>
      <c r="X37">
        <v>2.625</v>
      </c>
      <c r="Y37">
        <v>936.5</v>
      </c>
      <c r="Z37">
        <v>2.64</v>
      </c>
      <c r="AA37">
        <v>814.33333333333337</v>
      </c>
      <c r="AB37">
        <v>2</v>
      </c>
      <c r="AC37">
        <v>518.125</v>
      </c>
      <c r="AD37">
        <v>2.8</v>
      </c>
      <c r="AE37">
        <v>608.1</v>
      </c>
      <c r="AF37">
        <v>2.7777777777777777</v>
      </c>
      <c r="AG37">
        <v>970.125</v>
      </c>
      <c r="AH37">
        <v>2.5357142857142856</v>
      </c>
      <c r="AI37">
        <v>691.80769230769226</v>
      </c>
      <c r="AJ37">
        <v>2.5849056603773586</v>
      </c>
      <c r="AK37">
        <v>746.55319148936167</v>
      </c>
      <c r="AL37">
        <v>2.7075471698113209</v>
      </c>
      <c r="AM37">
        <v>867.23863636363637</v>
      </c>
      <c r="AN37">
        <v>1.125</v>
      </c>
      <c r="AO37">
        <v>866.66666666666663</v>
      </c>
      <c r="AP37">
        <v>0.44444444444444442</v>
      </c>
      <c r="AQ37">
        <v>327.25</v>
      </c>
      <c r="AR37">
        <v>1</v>
      </c>
      <c r="AS37">
        <v>479.6</v>
      </c>
      <c r="AT37">
        <v>0.84</v>
      </c>
      <c r="AU37">
        <v>525.58333333333337</v>
      </c>
      <c r="AV37">
        <v>0.44444444444444442</v>
      </c>
      <c r="AW37">
        <v>418</v>
      </c>
      <c r="AX37">
        <v>0.5</v>
      </c>
      <c r="AY37">
        <v>290.5</v>
      </c>
      <c r="AZ37">
        <v>0.77777777777777779</v>
      </c>
      <c r="BA37">
        <v>272.60000000000002</v>
      </c>
      <c r="BB37">
        <v>0.5714285714285714</v>
      </c>
      <c r="BC37">
        <v>314.91666666666669</v>
      </c>
      <c r="BD37">
        <v>0.69811320754716977</v>
      </c>
      <c r="BE37">
        <v>420.25</v>
      </c>
      <c r="BF37">
        <v>0.69811320754716977</v>
      </c>
      <c r="BG37">
        <v>420.25</v>
      </c>
      <c r="BH37">
        <v>2.0377358490566038</v>
      </c>
      <c r="BI37">
        <v>771.45535714285711</v>
      </c>
      <c r="BJ37">
        <v>2</v>
      </c>
      <c r="BK37">
        <v>1071</v>
      </c>
      <c r="BL37">
        <v>5</v>
      </c>
      <c r="BM37">
        <v>1443</v>
      </c>
      <c r="BN37">
        <v>2.5</v>
      </c>
      <c r="BO37">
        <v>1292</v>
      </c>
      <c r="BP37">
        <v>2.8</v>
      </c>
      <c r="BQ37">
        <v>1268.6666666666667</v>
      </c>
      <c r="BR37">
        <v>2</v>
      </c>
      <c r="BS37">
        <v>213</v>
      </c>
      <c r="BV37">
        <v>0</v>
      </c>
      <c r="BX37">
        <v>1</v>
      </c>
      <c r="BY37">
        <v>213</v>
      </c>
      <c r="BZ37">
        <v>2.2857142857142856</v>
      </c>
      <c r="CA37">
        <v>1004.75</v>
      </c>
      <c r="CB37">
        <v>5</v>
      </c>
      <c r="CC37">
        <v>1072.5</v>
      </c>
      <c r="CD37">
        <v>1</v>
      </c>
      <c r="CE37">
        <v>146</v>
      </c>
      <c r="CF37">
        <v>0.5</v>
      </c>
      <c r="CG37">
        <v>399</v>
      </c>
      <c r="CH37">
        <v>2.4</v>
      </c>
      <c r="CI37">
        <v>672.5</v>
      </c>
      <c r="CJ37">
        <v>1</v>
      </c>
      <c r="CK37">
        <v>116</v>
      </c>
      <c r="CN37">
        <v>6</v>
      </c>
      <c r="CO37">
        <v>1804</v>
      </c>
      <c r="CP37">
        <v>3.5</v>
      </c>
      <c r="CQ37">
        <v>960</v>
      </c>
      <c r="CR37">
        <v>2.7142857142857144</v>
      </c>
      <c r="CS37">
        <v>768.33333333333337</v>
      </c>
      <c r="CT37">
        <v>2.5</v>
      </c>
      <c r="CU37">
        <v>862.9</v>
      </c>
      <c r="CV37">
        <v>3.5</v>
      </c>
      <c r="CW37">
        <v>746.5</v>
      </c>
      <c r="CX37">
        <v>2</v>
      </c>
      <c r="CY37">
        <v>320</v>
      </c>
      <c r="CZ37">
        <v>0</v>
      </c>
      <c r="DB37">
        <v>1.8</v>
      </c>
      <c r="DC37">
        <v>604.33333333333337</v>
      </c>
      <c r="DD37">
        <v>0</v>
      </c>
      <c r="DH37">
        <v>4</v>
      </c>
      <c r="DI37">
        <v>828</v>
      </c>
      <c r="DJ37">
        <v>2</v>
      </c>
      <c r="DK37">
        <v>828</v>
      </c>
      <c r="DL37">
        <v>1.8571428571428572</v>
      </c>
      <c r="DM37">
        <v>660.25</v>
      </c>
      <c r="DN37">
        <v>1.8571428571428572</v>
      </c>
      <c r="DO37">
        <v>660.25</v>
      </c>
      <c r="DP37">
        <v>2.2857142857142856</v>
      </c>
      <c r="DQ37">
        <v>805</v>
      </c>
      <c r="DR37">
        <v>2.0666666666666669</v>
      </c>
      <c r="DS37">
        <v>775.18253968253964</v>
      </c>
      <c r="DV37" t="s">
        <v>35</v>
      </c>
      <c r="DW37">
        <v>249.625</v>
      </c>
      <c r="DX37">
        <v>209.8</v>
      </c>
      <c r="DY37">
        <v>320.125</v>
      </c>
      <c r="DZ37">
        <v>256</v>
      </c>
      <c r="EA37">
        <v>236.375</v>
      </c>
      <c r="EB37">
        <v>268</v>
      </c>
      <c r="EC37">
        <v>301.85714285714283</v>
      </c>
      <c r="ED37">
        <v>267.27272727272725</v>
      </c>
    </row>
    <row r="38" spans="1:134" x14ac:dyDescent="0.3">
      <c r="A38" s="2" t="s">
        <v>36</v>
      </c>
      <c r="B38">
        <v>0.3</v>
      </c>
      <c r="C38">
        <v>128.66666666666666</v>
      </c>
      <c r="D38">
        <v>0.33333333333333331</v>
      </c>
      <c r="E38">
        <v>87</v>
      </c>
      <c r="F38">
        <v>0.125</v>
      </c>
      <c r="G38">
        <v>91</v>
      </c>
      <c r="H38">
        <v>0.25925925925925924</v>
      </c>
      <c r="I38">
        <v>105.42857142857143</v>
      </c>
      <c r="J38">
        <v>0.33333333333333331</v>
      </c>
      <c r="K38">
        <v>93.666666666666671</v>
      </c>
      <c r="L38">
        <v>0.3</v>
      </c>
      <c r="M38">
        <v>151</v>
      </c>
      <c r="N38">
        <v>0.2</v>
      </c>
      <c r="O38">
        <v>82.5</v>
      </c>
      <c r="P38">
        <v>0.27586206896551724</v>
      </c>
      <c r="Q38">
        <v>106.85714285714286</v>
      </c>
      <c r="R38">
        <v>0.26785714285714285</v>
      </c>
      <c r="S38">
        <v>106.14285714285714</v>
      </c>
      <c r="T38">
        <v>0</v>
      </c>
      <c r="V38">
        <v>0.1111111111111111</v>
      </c>
      <c r="W38">
        <v>108</v>
      </c>
      <c r="X38">
        <v>0</v>
      </c>
      <c r="Z38">
        <v>3.7037037037037035E-2</v>
      </c>
      <c r="AA38">
        <v>108</v>
      </c>
      <c r="AB38">
        <v>0.33333333333333331</v>
      </c>
      <c r="AC38">
        <v>185.5</v>
      </c>
      <c r="AD38">
        <v>0.1</v>
      </c>
      <c r="AE38">
        <v>111</v>
      </c>
      <c r="AF38">
        <v>0.2</v>
      </c>
      <c r="AG38">
        <v>91.5</v>
      </c>
      <c r="AH38">
        <v>0.20689655172413793</v>
      </c>
      <c r="AI38">
        <v>133</v>
      </c>
      <c r="AJ38">
        <v>0.125</v>
      </c>
      <c r="AK38">
        <v>128.83333333333334</v>
      </c>
      <c r="AL38">
        <v>0.19642857142857142</v>
      </c>
      <c r="AM38">
        <v>112.95</v>
      </c>
      <c r="AN38">
        <v>0.1</v>
      </c>
      <c r="AO38">
        <v>143</v>
      </c>
      <c r="AP38">
        <v>0</v>
      </c>
      <c r="AR38">
        <v>0.125</v>
      </c>
      <c r="AS38">
        <v>114</v>
      </c>
      <c r="AT38">
        <v>7.407407407407407E-2</v>
      </c>
      <c r="AU38">
        <v>128.5</v>
      </c>
      <c r="AV38">
        <v>0.1111111111111111</v>
      </c>
      <c r="AW38">
        <v>138</v>
      </c>
      <c r="AX38">
        <v>0</v>
      </c>
      <c r="AZ38">
        <v>0</v>
      </c>
      <c r="BB38">
        <v>3.4482758620689655E-2</v>
      </c>
      <c r="BC38">
        <v>138</v>
      </c>
      <c r="BD38">
        <v>5.3571428571428568E-2</v>
      </c>
      <c r="BE38">
        <v>131.66666666666666</v>
      </c>
      <c r="BF38">
        <v>5.3571428571428568E-2</v>
      </c>
      <c r="BG38">
        <v>131.66666666666666</v>
      </c>
      <c r="BH38">
        <v>0.14880952380952381</v>
      </c>
      <c r="BI38">
        <v>115.39130434782609</v>
      </c>
      <c r="BL38">
        <v>0</v>
      </c>
      <c r="BN38">
        <v>0.5</v>
      </c>
      <c r="BO38">
        <v>161</v>
      </c>
      <c r="BP38">
        <v>0.33333333333333331</v>
      </c>
      <c r="BQ38">
        <v>161</v>
      </c>
      <c r="BR38">
        <v>1</v>
      </c>
      <c r="BS38">
        <v>93</v>
      </c>
      <c r="BX38">
        <v>1</v>
      </c>
      <c r="BY38">
        <v>93</v>
      </c>
      <c r="BZ38">
        <v>0.5</v>
      </c>
      <c r="CA38">
        <v>127</v>
      </c>
      <c r="CD38">
        <v>0</v>
      </c>
      <c r="CF38">
        <v>0</v>
      </c>
      <c r="CH38">
        <v>0</v>
      </c>
      <c r="CJ38">
        <v>0</v>
      </c>
      <c r="CP38">
        <v>0</v>
      </c>
      <c r="CR38">
        <v>0</v>
      </c>
      <c r="CT38">
        <v>0.25</v>
      </c>
      <c r="CU38">
        <v>127</v>
      </c>
      <c r="CX38">
        <v>0</v>
      </c>
      <c r="CZ38">
        <v>0</v>
      </c>
      <c r="DB38">
        <v>0</v>
      </c>
      <c r="DD38">
        <v>0</v>
      </c>
      <c r="DJ38">
        <v>0</v>
      </c>
      <c r="DL38">
        <v>0</v>
      </c>
      <c r="DN38">
        <v>0</v>
      </c>
      <c r="DP38">
        <v>0.16666666666666666</v>
      </c>
      <c r="DQ38">
        <v>127</v>
      </c>
      <c r="DR38">
        <v>0.15</v>
      </c>
      <c r="DS38">
        <v>116.32</v>
      </c>
      <c r="DV38" t="s">
        <v>36</v>
      </c>
      <c r="DW38">
        <v>134.5</v>
      </c>
      <c r="DX38">
        <v>111</v>
      </c>
      <c r="DY38">
        <v>91.5</v>
      </c>
      <c r="DZ38">
        <v>112.6</v>
      </c>
      <c r="EA38">
        <v>93.666666666666671</v>
      </c>
      <c r="EB38">
        <v>97</v>
      </c>
      <c r="EC38">
        <v>82.5</v>
      </c>
      <c r="ED38">
        <v>91.428571428571431</v>
      </c>
    </row>
    <row r="39" spans="1:134" x14ac:dyDescent="0.3">
      <c r="A39" s="2" t="s">
        <v>37</v>
      </c>
      <c r="B39">
        <v>3.5</v>
      </c>
      <c r="C39">
        <v>1620.5</v>
      </c>
      <c r="D39">
        <v>5.1111111111111107</v>
      </c>
      <c r="E39">
        <v>1749.4</v>
      </c>
      <c r="F39">
        <v>4.666666666666667</v>
      </c>
      <c r="G39">
        <v>1867.2</v>
      </c>
      <c r="H39">
        <v>4.4615384615384617</v>
      </c>
      <c r="I39">
        <v>1754.6428571428571</v>
      </c>
      <c r="J39">
        <v>3.2222222222222223</v>
      </c>
      <c r="K39">
        <v>1468</v>
      </c>
      <c r="L39">
        <v>4.1111111111111107</v>
      </c>
      <c r="M39">
        <v>1264.3333333333333</v>
      </c>
      <c r="N39">
        <v>4.8</v>
      </c>
      <c r="O39">
        <v>1627.6666666666667</v>
      </c>
      <c r="P39">
        <v>4.0714285714285712</v>
      </c>
      <c r="Q39">
        <v>1451.5</v>
      </c>
      <c r="R39">
        <v>4.2592592592592595</v>
      </c>
      <c r="S39">
        <v>1592.9666666666667</v>
      </c>
      <c r="T39">
        <v>2.75</v>
      </c>
      <c r="U39">
        <v>834.6</v>
      </c>
      <c r="V39">
        <v>3.5555555555555554</v>
      </c>
      <c r="W39">
        <v>848.28571428571433</v>
      </c>
      <c r="X39">
        <v>4.4444444444444446</v>
      </c>
      <c r="Y39">
        <v>1290.5</v>
      </c>
      <c r="Z39">
        <v>3.6153846153846154</v>
      </c>
      <c r="AA39">
        <v>991.88888888888891</v>
      </c>
      <c r="AB39">
        <v>4.4444444444444446</v>
      </c>
      <c r="AC39">
        <v>1222.4285714285713</v>
      </c>
      <c r="AD39">
        <v>4.333333333333333</v>
      </c>
      <c r="AE39">
        <v>1065.8571428571429</v>
      </c>
      <c r="AF39">
        <v>3.7</v>
      </c>
      <c r="AG39">
        <v>810</v>
      </c>
      <c r="AH39">
        <v>4.1428571428571432</v>
      </c>
      <c r="AI39">
        <v>1022.6363636363636</v>
      </c>
      <c r="AJ39">
        <v>3.8888888888888888</v>
      </c>
      <c r="AK39">
        <v>1008.8</v>
      </c>
      <c r="AL39">
        <v>4.0740740740740744</v>
      </c>
      <c r="AM39">
        <v>1259.1571428571428</v>
      </c>
      <c r="AN39">
        <v>1</v>
      </c>
      <c r="AO39">
        <v>409.25</v>
      </c>
      <c r="AP39">
        <v>1</v>
      </c>
      <c r="AQ39">
        <v>295.83333333333331</v>
      </c>
      <c r="AR39">
        <v>1.3333333333333333</v>
      </c>
      <c r="AS39">
        <v>425.16666666666669</v>
      </c>
      <c r="AT39">
        <v>1.1153846153846154</v>
      </c>
      <c r="AU39">
        <v>372.6875</v>
      </c>
      <c r="AV39">
        <v>1</v>
      </c>
      <c r="AW39">
        <v>257.71428571428572</v>
      </c>
      <c r="AX39">
        <v>2</v>
      </c>
      <c r="AY39">
        <v>508.33333333333331</v>
      </c>
      <c r="AZ39">
        <v>1.1000000000000001</v>
      </c>
      <c r="BA39">
        <v>266.85714285714283</v>
      </c>
      <c r="BB39">
        <v>1.3571428571428572</v>
      </c>
      <c r="BC39">
        <v>336.1</v>
      </c>
      <c r="BD39">
        <v>1.2407407407407407</v>
      </c>
      <c r="BE39">
        <v>352.36111111111109</v>
      </c>
      <c r="BF39">
        <v>1.2407407407407407</v>
      </c>
      <c r="BG39">
        <v>352.36111111111109</v>
      </c>
      <c r="BH39">
        <v>3.1296296296296298</v>
      </c>
      <c r="BI39">
        <v>951.18867924528297</v>
      </c>
      <c r="BJ39">
        <v>5.5</v>
      </c>
      <c r="BK39">
        <v>1011</v>
      </c>
      <c r="BL39">
        <v>0</v>
      </c>
      <c r="BN39">
        <v>0</v>
      </c>
      <c r="BP39">
        <v>2.75</v>
      </c>
      <c r="BQ39">
        <v>1011</v>
      </c>
      <c r="BR39">
        <v>0</v>
      </c>
      <c r="BT39">
        <v>9</v>
      </c>
      <c r="BU39">
        <v>1969</v>
      </c>
      <c r="BX39">
        <v>4.5</v>
      </c>
      <c r="BY39">
        <v>1969</v>
      </c>
      <c r="BZ39">
        <v>3.3333333333333335</v>
      </c>
      <c r="CA39">
        <v>1330.3333333333333</v>
      </c>
      <c r="CB39">
        <v>2.5</v>
      </c>
      <c r="CC39">
        <v>628</v>
      </c>
      <c r="CD39">
        <v>6</v>
      </c>
      <c r="CE39">
        <v>1450</v>
      </c>
      <c r="CF39">
        <v>4</v>
      </c>
      <c r="CG39">
        <v>522</v>
      </c>
      <c r="CH39">
        <v>3.75</v>
      </c>
      <c r="CI39">
        <v>807</v>
      </c>
      <c r="CJ39">
        <v>7</v>
      </c>
      <c r="CK39">
        <v>1505</v>
      </c>
      <c r="CL39">
        <v>0</v>
      </c>
      <c r="CP39">
        <v>3.5</v>
      </c>
      <c r="CQ39">
        <v>1505</v>
      </c>
      <c r="CR39">
        <v>3.6666666666666665</v>
      </c>
      <c r="CS39">
        <v>946.6</v>
      </c>
      <c r="CT39">
        <v>3.5</v>
      </c>
      <c r="CU39">
        <v>1090.5</v>
      </c>
      <c r="CV39">
        <v>3.5</v>
      </c>
      <c r="CW39">
        <v>662.5</v>
      </c>
      <c r="CX39">
        <v>1</v>
      </c>
      <c r="CY39">
        <v>123</v>
      </c>
      <c r="CZ39">
        <v>1</v>
      </c>
      <c r="DA39">
        <v>139</v>
      </c>
      <c r="DB39">
        <v>2.25</v>
      </c>
      <c r="DC39">
        <v>396.75</v>
      </c>
      <c r="DD39">
        <v>0</v>
      </c>
      <c r="DF39">
        <v>1</v>
      </c>
      <c r="DG39">
        <v>153</v>
      </c>
      <c r="DJ39">
        <v>0.5</v>
      </c>
      <c r="DK39">
        <v>153</v>
      </c>
      <c r="DL39">
        <v>1.6666666666666667</v>
      </c>
      <c r="DM39">
        <v>348</v>
      </c>
      <c r="DN39">
        <v>1.6666666666666667</v>
      </c>
      <c r="DO39">
        <v>348</v>
      </c>
      <c r="DP39">
        <v>2.8888888888888888</v>
      </c>
      <c r="DQ39">
        <v>804.92307692307691</v>
      </c>
      <c r="DR39">
        <v>3.1055555555555556</v>
      </c>
      <c r="DS39">
        <v>935.2100840336135</v>
      </c>
      <c r="DV39" t="s">
        <v>37</v>
      </c>
      <c r="DW39">
        <v>228.28571428571428</v>
      </c>
      <c r="DX39">
        <v>214.71428571428572</v>
      </c>
      <c r="DY39">
        <v>175.375</v>
      </c>
      <c r="DZ39">
        <v>204.72727272727272</v>
      </c>
      <c r="EA39">
        <v>229.75</v>
      </c>
      <c r="EB39">
        <v>151.5</v>
      </c>
      <c r="EC39">
        <v>201.16666666666666</v>
      </c>
      <c r="ED39">
        <v>189.6875</v>
      </c>
    </row>
    <row r="40" spans="1:134" x14ac:dyDescent="0.3">
      <c r="A40" s="2" t="s">
        <v>38</v>
      </c>
      <c r="B40">
        <v>2.75</v>
      </c>
      <c r="C40">
        <v>563.16666666666663</v>
      </c>
      <c r="D40">
        <v>3.25</v>
      </c>
      <c r="E40">
        <v>459.14285714285717</v>
      </c>
      <c r="F40">
        <v>2.4444444444444446</v>
      </c>
      <c r="G40">
        <v>402.25</v>
      </c>
      <c r="H40">
        <v>2.8</v>
      </c>
      <c r="I40">
        <v>467.1904761904762</v>
      </c>
      <c r="J40">
        <v>2.25</v>
      </c>
      <c r="K40">
        <v>328</v>
      </c>
      <c r="L40">
        <v>2.7</v>
      </c>
      <c r="M40">
        <v>449.25</v>
      </c>
      <c r="N40">
        <v>3.1428571428571428</v>
      </c>
      <c r="O40">
        <v>385.14285714285717</v>
      </c>
      <c r="P40">
        <v>2.68</v>
      </c>
      <c r="Q40">
        <v>387.56521739130437</v>
      </c>
      <c r="R40">
        <v>2.74</v>
      </c>
      <c r="S40">
        <v>425.56818181818181</v>
      </c>
      <c r="T40">
        <v>3</v>
      </c>
      <c r="U40">
        <v>490</v>
      </c>
      <c r="V40">
        <v>3.875</v>
      </c>
      <c r="W40">
        <v>650.375</v>
      </c>
      <c r="X40">
        <v>3.4444444444444446</v>
      </c>
      <c r="Y40">
        <v>519.22222222222217</v>
      </c>
      <c r="Z40">
        <v>3.44</v>
      </c>
      <c r="AA40">
        <v>554.41666666666663</v>
      </c>
      <c r="AB40">
        <v>3.625</v>
      </c>
      <c r="AC40">
        <v>618.875</v>
      </c>
      <c r="AD40">
        <v>3.7</v>
      </c>
      <c r="AE40">
        <v>576.4</v>
      </c>
      <c r="AF40">
        <v>5.1428571428571432</v>
      </c>
      <c r="AG40">
        <v>664.57142857142856</v>
      </c>
      <c r="AH40">
        <v>4.08</v>
      </c>
      <c r="AI40">
        <v>614.67999999999995</v>
      </c>
      <c r="AJ40">
        <v>3.76</v>
      </c>
      <c r="AK40">
        <v>585.16326530612241</v>
      </c>
      <c r="AL40">
        <v>3.25</v>
      </c>
      <c r="AM40">
        <v>509.6559139784946</v>
      </c>
      <c r="AN40">
        <v>1.5</v>
      </c>
      <c r="AO40">
        <v>259.125</v>
      </c>
      <c r="AP40">
        <v>2.125</v>
      </c>
      <c r="AQ40">
        <v>391.71428571428572</v>
      </c>
      <c r="AR40">
        <v>3</v>
      </c>
      <c r="AS40">
        <v>478.88888888888891</v>
      </c>
      <c r="AT40">
        <v>2.2400000000000002</v>
      </c>
      <c r="AU40">
        <v>380.20833333333331</v>
      </c>
      <c r="AV40">
        <v>2.375</v>
      </c>
      <c r="AW40">
        <v>386.85714285714283</v>
      </c>
      <c r="AX40">
        <v>1.6</v>
      </c>
      <c r="AY40">
        <v>306.5</v>
      </c>
      <c r="AZ40">
        <v>2.4285714285714284</v>
      </c>
      <c r="BA40">
        <v>351.42857142857144</v>
      </c>
      <c r="BB40">
        <v>2.08</v>
      </c>
      <c r="BC40">
        <v>346.36363636363637</v>
      </c>
      <c r="BD40">
        <v>2.16</v>
      </c>
      <c r="BE40">
        <v>364.02173913043481</v>
      </c>
      <c r="BF40">
        <v>2.16</v>
      </c>
      <c r="BG40">
        <v>364.02173913043481</v>
      </c>
      <c r="BH40">
        <v>2.8866666666666667</v>
      </c>
      <c r="BI40">
        <v>461.46043165467626</v>
      </c>
      <c r="BJ40">
        <v>1</v>
      </c>
      <c r="BK40">
        <v>475</v>
      </c>
      <c r="BL40">
        <v>2</v>
      </c>
      <c r="BM40">
        <v>270.5</v>
      </c>
      <c r="BN40">
        <v>4</v>
      </c>
      <c r="BO40">
        <v>411</v>
      </c>
      <c r="BP40">
        <v>2</v>
      </c>
      <c r="BQ40">
        <v>356.75</v>
      </c>
      <c r="BR40">
        <v>2</v>
      </c>
      <c r="BS40">
        <v>509</v>
      </c>
      <c r="BV40">
        <v>2.3333333333333335</v>
      </c>
      <c r="BW40">
        <v>441.5</v>
      </c>
      <c r="BX40">
        <v>2.2000000000000002</v>
      </c>
      <c r="BY40">
        <v>464</v>
      </c>
      <c r="BZ40">
        <v>2.1</v>
      </c>
      <c r="CA40">
        <v>402.71428571428572</v>
      </c>
      <c r="CB40">
        <v>1</v>
      </c>
      <c r="CC40">
        <v>280</v>
      </c>
      <c r="CD40">
        <v>6.5</v>
      </c>
      <c r="CE40">
        <v>804</v>
      </c>
      <c r="CF40">
        <v>4</v>
      </c>
      <c r="CG40">
        <v>675</v>
      </c>
      <c r="CH40">
        <v>3.8</v>
      </c>
      <c r="CI40">
        <v>640.75</v>
      </c>
      <c r="CJ40">
        <v>2.5</v>
      </c>
      <c r="CK40">
        <v>417.5</v>
      </c>
      <c r="CN40">
        <v>2.6666666666666665</v>
      </c>
      <c r="CO40">
        <v>485.33333333333331</v>
      </c>
      <c r="CP40">
        <v>2.6</v>
      </c>
      <c r="CQ40">
        <v>458.2</v>
      </c>
      <c r="CR40">
        <v>3.2</v>
      </c>
      <c r="CS40">
        <v>539.33333333333337</v>
      </c>
      <c r="CT40">
        <v>2.65</v>
      </c>
      <c r="CU40">
        <v>479.5625</v>
      </c>
      <c r="CV40">
        <v>1.5</v>
      </c>
      <c r="CW40">
        <v>167.5</v>
      </c>
      <c r="CX40">
        <v>5</v>
      </c>
      <c r="CY40">
        <v>896</v>
      </c>
      <c r="CZ40">
        <v>2</v>
      </c>
      <c r="DA40">
        <v>516</v>
      </c>
      <c r="DB40">
        <v>3</v>
      </c>
      <c r="DC40">
        <v>528.6</v>
      </c>
      <c r="DD40">
        <v>2</v>
      </c>
      <c r="DE40">
        <v>326.5</v>
      </c>
      <c r="DH40">
        <v>2.6666666666666665</v>
      </c>
      <c r="DI40">
        <v>1213</v>
      </c>
      <c r="DJ40">
        <v>2.4</v>
      </c>
      <c r="DK40">
        <v>622</v>
      </c>
      <c r="DL40">
        <v>2.7</v>
      </c>
      <c r="DM40">
        <v>563.625</v>
      </c>
      <c r="DN40">
        <v>2.7</v>
      </c>
      <c r="DO40">
        <v>563.625</v>
      </c>
      <c r="DP40">
        <v>2.6666666666666665</v>
      </c>
      <c r="DQ40">
        <v>507.58333333333331</v>
      </c>
      <c r="DR40">
        <v>2.85</v>
      </c>
      <c r="DS40">
        <v>468.25153374233128</v>
      </c>
      <c r="DV40" t="s">
        <v>38</v>
      </c>
      <c r="DW40">
        <v>183.5</v>
      </c>
      <c r="DX40">
        <v>162.9</v>
      </c>
      <c r="DY40">
        <v>121.71428571428571</v>
      </c>
      <c r="DZ40">
        <v>157.96</v>
      </c>
      <c r="EA40">
        <v>169.875</v>
      </c>
      <c r="EB40">
        <v>141.25</v>
      </c>
      <c r="EC40">
        <v>122.14285714285714</v>
      </c>
      <c r="ED40">
        <v>145.39130434782609</v>
      </c>
    </row>
    <row r="41" spans="1:134" x14ac:dyDescent="0.3">
      <c r="A41" s="2" t="s">
        <v>39</v>
      </c>
      <c r="B41">
        <v>2.8</v>
      </c>
      <c r="C41">
        <v>1139.5</v>
      </c>
      <c r="D41">
        <v>3.1111111111111112</v>
      </c>
      <c r="E41">
        <v>1225.5</v>
      </c>
      <c r="F41">
        <v>3</v>
      </c>
      <c r="G41">
        <v>1044.8</v>
      </c>
      <c r="H41">
        <v>2.9629629629629628</v>
      </c>
      <c r="I41">
        <v>1142</v>
      </c>
      <c r="J41">
        <v>2.4444444444444446</v>
      </c>
      <c r="K41">
        <v>1292.5</v>
      </c>
      <c r="L41">
        <v>1.9</v>
      </c>
      <c r="M41">
        <v>947.66666666666663</v>
      </c>
      <c r="N41">
        <v>2.2000000000000002</v>
      </c>
      <c r="O41">
        <v>1092.5999999999999</v>
      </c>
      <c r="P41">
        <v>2.1724137931034484</v>
      </c>
      <c r="Q41">
        <v>1087.9333333333334</v>
      </c>
      <c r="R41">
        <v>2.5535714285714284</v>
      </c>
      <c r="S41">
        <v>1116.65625</v>
      </c>
      <c r="T41">
        <v>2.2999999999999998</v>
      </c>
      <c r="U41">
        <v>903.16666666666663</v>
      </c>
      <c r="V41">
        <v>2.2222222222222223</v>
      </c>
      <c r="W41">
        <v>825.6</v>
      </c>
      <c r="X41">
        <v>1.75</v>
      </c>
      <c r="Y41">
        <v>697.5</v>
      </c>
      <c r="Z41">
        <v>2.1111111111111112</v>
      </c>
      <c r="AA41">
        <v>822.4666666666667</v>
      </c>
      <c r="AB41">
        <v>3</v>
      </c>
      <c r="AC41">
        <v>1191.4000000000001</v>
      </c>
      <c r="AD41">
        <v>1.8</v>
      </c>
      <c r="AE41">
        <v>694</v>
      </c>
      <c r="AF41">
        <v>2.7</v>
      </c>
      <c r="AG41">
        <v>1059.6666666666667</v>
      </c>
      <c r="AH41">
        <v>2.4827586206896552</v>
      </c>
      <c r="AI41">
        <v>969.35294117647061</v>
      </c>
      <c r="AJ41">
        <v>2.3035714285714284</v>
      </c>
      <c r="AK41">
        <v>900.5</v>
      </c>
      <c r="AL41">
        <v>2.4285714285714284</v>
      </c>
      <c r="AM41">
        <v>1008.578125</v>
      </c>
      <c r="AN41">
        <v>0.9</v>
      </c>
      <c r="AO41">
        <v>465.6</v>
      </c>
      <c r="AP41">
        <v>0.88888888888888884</v>
      </c>
      <c r="AQ41">
        <v>355.4</v>
      </c>
      <c r="AR41">
        <v>0.75</v>
      </c>
      <c r="AS41">
        <v>323</v>
      </c>
      <c r="AT41">
        <v>0.85185185185185186</v>
      </c>
      <c r="AU41">
        <v>381.33333333333331</v>
      </c>
      <c r="AV41">
        <v>1.1111111111111112</v>
      </c>
      <c r="AW41">
        <v>493.6</v>
      </c>
      <c r="AX41">
        <v>1.2</v>
      </c>
      <c r="AY41">
        <v>350.42857142857144</v>
      </c>
      <c r="AZ41">
        <v>1.3</v>
      </c>
      <c r="BA41">
        <v>404.85714285714283</v>
      </c>
      <c r="BB41">
        <v>1.2068965517241379</v>
      </c>
      <c r="BC41">
        <v>408.15789473684208</v>
      </c>
      <c r="BD41">
        <v>1.0357142857142858</v>
      </c>
      <c r="BE41">
        <v>396.3235294117647</v>
      </c>
      <c r="BF41">
        <v>1.0357142857142858</v>
      </c>
      <c r="BG41">
        <v>396.3235294117647</v>
      </c>
      <c r="BH41">
        <v>1.9642857142857142</v>
      </c>
      <c r="BI41">
        <v>796.16326530612241</v>
      </c>
      <c r="BL41">
        <v>1</v>
      </c>
      <c r="BM41">
        <v>267</v>
      </c>
      <c r="BN41">
        <v>0.5</v>
      </c>
      <c r="BO41">
        <v>95</v>
      </c>
      <c r="BP41">
        <v>0.66666666666666663</v>
      </c>
      <c r="BQ41">
        <v>181</v>
      </c>
      <c r="BR41">
        <v>0</v>
      </c>
      <c r="BX41">
        <v>0</v>
      </c>
      <c r="BZ41">
        <v>0.5</v>
      </c>
      <c r="CA41">
        <v>181</v>
      </c>
      <c r="CD41">
        <v>2</v>
      </c>
      <c r="CE41">
        <v>239</v>
      </c>
      <c r="CF41">
        <v>2.5</v>
      </c>
      <c r="CG41">
        <v>773.5</v>
      </c>
      <c r="CH41">
        <v>2.3333333333333335</v>
      </c>
      <c r="CI41">
        <v>595.33333333333337</v>
      </c>
      <c r="CJ41">
        <v>4</v>
      </c>
      <c r="CK41">
        <v>1098</v>
      </c>
      <c r="CP41">
        <v>4</v>
      </c>
      <c r="CQ41">
        <v>1098</v>
      </c>
      <c r="CR41">
        <v>2.75</v>
      </c>
      <c r="CS41">
        <v>721</v>
      </c>
      <c r="CT41">
        <v>1.625</v>
      </c>
      <c r="CU41">
        <v>541</v>
      </c>
      <c r="CX41">
        <v>0</v>
      </c>
      <c r="CZ41">
        <v>0.5</v>
      </c>
      <c r="DA41">
        <v>118</v>
      </c>
      <c r="DB41">
        <v>0.33333333333333331</v>
      </c>
      <c r="DC41">
        <v>118</v>
      </c>
      <c r="DD41">
        <v>1</v>
      </c>
      <c r="DE41">
        <v>394</v>
      </c>
      <c r="DJ41">
        <v>1</v>
      </c>
      <c r="DK41">
        <v>394</v>
      </c>
      <c r="DL41">
        <v>0.5</v>
      </c>
      <c r="DM41">
        <v>256</v>
      </c>
      <c r="DN41">
        <v>0.5</v>
      </c>
      <c r="DO41">
        <v>256</v>
      </c>
      <c r="DP41">
        <v>1.25</v>
      </c>
      <c r="DQ41">
        <v>469.75</v>
      </c>
      <c r="DR41">
        <v>1.9166666666666667</v>
      </c>
      <c r="DS41">
        <v>771.52830188679241</v>
      </c>
      <c r="DV41" t="s">
        <v>39</v>
      </c>
      <c r="DW41">
        <v>151.80000000000001</v>
      </c>
      <c r="DX41">
        <v>206.83333333333334</v>
      </c>
      <c r="DY41">
        <v>274.16666666666669</v>
      </c>
      <c r="DZ41">
        <v>214.41176470588235</v>
      </c>
      <c r="EA41">
        <v>334.25</v>
      </c>
      <c r="EB41">
        <v>276</v>
      </c>
      <c r="EC41">
        <v>251.8</v>
      </c>
      <c r="ED41">
        <v>283.46666666666664</v>
      </c>
    </row>
    <row r="42" spans="1:134" x14ac:dyDescent="0.3">
      <c r="A42" s="2" t="s">
        <v>40</v>
      </c>
      <c r="B42">
        <v>2</v>
      </c>
      <c r="C42">
        <v>983.5</v>
      </c>
      <c r="D42">
        <v>1.9</v>
      </c>
      <c r="E42">
        <v>943.28571428571433</v>
      </c>
      <c r="F42">
        <v>2.2222222222222223</v>
      </c>
      <c r="G42">
        <v>709.77777777777783</v>
      </c>
      <c r="H42">
        <v>2.0344827586206895</v>
      </c>
      <c r="I42">
        <v>858.72727272727275</v>
      </c>
      <c r="J42">
        <v>0.875</v>
      </c>
      <c r="K42">
        <v>601.25</v>
      </c>
      <c r="L42">
        <v>1.1111111111111112</v>
      </c>
      <c r="M42">
        <v>768.4</v>
      </c>
      <c r="N42">
        <v>1.5</v>
      </c>
      <c r="O42">
        <v>937.66666666666663</v>
      </c>
      <c r="P42">
        <v>1.1851851851851851</v>
      </c>
      <c r="Q42">
        <v>791.5333333333333</v>
      </c>
      <c r="R42">
        <v>1.625</v>
      </c>
      <c r="S42">
        <v>831.48648648648646</v>
      </c>
      <c r="T42">
        <v>5</v>
      </c>
      <c r="U42">
        <v>1669.1</v>
      </c>
      <c r="V42">
        <v>4.5999999999999996</v>
      </c>
      <c r="W42">
        <v>1619.9</v>
      </c>
      <c r="X42">
        <v>4.333333333333333</v>
      </c>
      <c r="Y42">
        <v>1425.4444444444443</v>
      </c>
      <c r="Z42">
        <v>4.6551724137931032</v>
      </c>
      <c r="AA42">
        <v>1576.5172413793102</v>
      </c>
      <c r="AB42">
        <v>5.125</v>
      </c>
      <c r="AC42">
        <v>1896.75</v>
      </c>
      <c r="AD42">
        <v>5.5555555555555554</v>
      </c>
      <c r="AE42">
        <v>1813.6666666666667</v>
      </c>
      <c r="AF42">
        <v>5.2</v>
      </c>
      <c r="AG42">
        <v>1707.3</v>
      </c>
      <c r="AH42">
        <v>5.2962962962962967</v>
      </c>
      <c r="AI42">
        <v>1798.8888888888889</v>
      </c>
      <c r="AJ42">
        <v>4.9642857142857144</v>
      </c>
      <c r="AK42">
        <v>1683.7321428571429</v>
      </c>
      <c r="AL42">
        <v>3.2946428571428572</v>
      </c>
      <c r="AM42">
        <v>1344.6666666666667</v>
      </c>
      <c r="AN42">
        <v>2</v>
      </c>
      <c r="AO42">
        <v>616</v>
      </c>
      <c r="AP42">
        <v>2.1</v>
      </c>
      <c r="AQ42">
        <v>662.1</v>
      </c>
      <c r="AR42">
        <v>2</v>
      </c>
      <c r="AS42">
        <v>673.33333333333337</v>
      </c>
      <c r="AT42">
        <v>2.0344827586206895</v>
      </c>
      <c r="AU42">
        <v>649.68965517241384</v>
      </c>
      <c r="AV42">
        <v>2.125</v>
      </c>
      <c r="AW42">
        <v>596</v>
      </c>
      <c r="AX42">
        <v>1.8888888888888888</v>
      </c>
      <c r="AY42">
        <v>639.11111111111109</v>
      </c>
      <c r="AZ42">
        <v>2.1</v>
      </c>
      <c r="BA42">
        <v>670.4</v>
      </c>
      <c r="BB42">
        <v>2.0370370370370372</v>
      </c>
      <c r="BC42">
        <v>637.92592592592598</v>
      </c>
      <c r="BD42">
        <v>2.0357142857142856</v>
      </c>
      <c r="BE42">
        <v>644.01785714285711</v>
      </c>
      <c r="BF42">
        <v>2.0357142857142856</v>
      </c>
      <c r="BG42">
        <v>644.01785714285711</v>
      </c>
      <c r="BH42">
        <v>2.875</v>
      </c>
      <c r="BI42">
        <v>1081.3355704697988</v>
      </c>
      <c r="BN42">
        <v>1</v>
      </c>
      <c r="BO42">
        <v>351</v>
      </c>
      <c r="BP42">
        <v>1</v>
      </c>
      <c r="BQ42">
        <v>351</v>
      </c>
      <c r="BR42">
        <v>0.5</v>
      </c>
      <c r="BS42">
        <v>109</v>
      </c>
      <c r="BT42">
        <v>1</v>
      </c>
      <c r="BU42">
        <v>387</v>
      </c>
      <c r="BX42">
        <v>0.66666666666666663</v>
      </c>
      <c r="BY42">
        <v>248</v>
      </c>
      <c r="BZ42">
        <v>0.75</v>
      </c>
      <c r="CA42">
        <v>282.33333333333331</v>
      </c>
      <c r="CF42">
        <v>6</v>
      </c>
      <c r="CG42">
        <v>2022</v>
      </c>
      <c r="CH42">
        <v>6</v>
      </c>
      <c r="CI42">
        <v>2022</v>
      </c>
      <c r="CJ42">
        <v>6</v>
      </c>
      <c r="CK42">
        <v>2318.5</v>
      </c>
      <c r="CL42">
        <v>5</v>
      </c>
      <c r="CM42">
        <v>1610</v>
      </c>
      <c r="CP42">
        <v>5.666666666666667</v>
      </c>
      <c r="CQ42">
        <v>2082.3333333333335</v>
      </c>
      <c r="CR42">
        <v>5.75</v>
      </c>
      <c r="CS42">
        <v>2067.25</v>
      </c>
      <c r="CT42">
        <v>3.25</v>
      </c>
      <c r="CU42">
        <v>1302.2857142857142</v>
      </c>
      <c r="CZ42">
        <v>2</v>
      </c>
      <c r="DA42">
        <v>604</v>
      </c>
      <c r="DB42">
        <v>2</v>
      </c>
      <c r="DC42">
        <v>604</v>
      </c>
      <c r="DD42">
        <v>2</v>
      </c>
      <c r="DE42">
        <v>614</v>
      </c>
      <c r="DF42">
        <v>4</v>
      </c>
      <c r="DG42">
        <v>1411</v>
      </c>
      <c r="DJ42">
        <v>2.6666666666666665</v>
      </c>
      <c r="DK42">
        <v>879.66666666666663</v>
      </c>
      <c r="DL42">
        <v>2.5</v>
      </c>
      <c r="DM42">
        <v>810.75</v>
      </c>
      <c r="DN42">
        <v>2.5</v>
      </c>
      <c r="DO42">
        <v>810.75</v>
      </c>
      <c r="DP42">
        <v>3</v>
      </c>
      <c r="DQ42">
        <v>1123.5454545454545</v>
      </c>
      <c r="DR42">
        <v>2.8833333333333333</v>
      </c>
      <c r="DS42">
        <v>1084.2375</v>
      </c>
      <c r="DV42" t="s">
        <v>40</v>
      </c>
      <c r="DW42">
        <v>389.5</v>
      </c>
      <c r="DX42">
        <v>355.77777777777777</v>
      </c>
      <c r="DY42">
        <v>340.1</v>
      </c>
      <c r="DZ42">
        <v>359.96296296296299</v>
      </c>
      <c r="EA42">
        <v>312.75</v>
      </c>
      <c r="EB42">
        <v>384.8</v>
      </c>
      <c r="EC42">
        <v>377.5</v>
      </c>
      <c r="ED42">
        <v>362.66666666666669</v>
      </c>
    </row>
    <row r="43" spans="1:134" x14ac:dyDescent="0.3">
      <c r="A43" s="2" t="s">
        <v>41</v>
      </c>
      <c r="B43">
        <v>1.2</v>
      </c>
      <c r="C43">
        <v>331.75</v>
      </c>
      <c r="D43">
        <v>1.2</v>
      </c>
      <c r="E43">
        <v>278.875</v>
      </c>
      <c r="F43">
        <v>1.8888888888888888</v>
      </c>
      <c r="G43">
        <v>513</v>
      </c>
      <c r="H43">
        <v>1.4137931034482758</v>
      </c>
      <c r="I43">
        <v>368.52173913043481</v>
      </c>
      <c r="J43">
        <v>1.2222222222222223</v>
      </c>
      <c r="K43">
        <v>446.4</v>
      </c>
      <c r="L43">
        <v>1.3333333333333333</v>
      </c>
      <c r="M43">
        <v>523.66666666666663</v>
      </c>
      <c r="N43">
        <v>1.5</v>
      </c>
      <c r="O43">
        <v>391.66666666666669</v>
      </c>
      <c r="P43">
        <v>1.3571428571428572</v>
      </c>
      <c r="Q43">
        <v>444.95</v>
      </c>
      <c r="R43">
        <v>1.3859649122807018</v>
      </c>
      <c r="S43">
        <v>404.06976744186045</v>
      </c>
      <c r="T43">
        <v>5.3</v>
      </c>
      <c r="U43">
        <v>1591.2</v>
      </c>
      <c r="V43">
        <v>4.9000000000000004</v>
      </c>
      <c r="W43">
        <v>1595.5</v>
      </c>
      <c r="X43">
        <v>4.2222222222222223</v>
      </c>
      <c r="Y43">
        <v>1236.3333333333333</v>
      </c>
      <c r="Z43">
        <v>4.8275862068965516</v>
      </c>
      <c r="AA43">
        <v>1482.5517241379309</v>
      </c>
      <c r="AB43">
        <v>5.333333333333333</v>
      </c>
      <c r="AC43">
        <v>1622.2222222222222</v>
      </c>
      <c r="AD43">
        <v>4.8888888888888893</v>
      </c>
      <c r="AE43">
        <v>1439.4444444444443</v>
      </c>
      <c r="AF43">
        <v>5.0999999999999996</v>
      </c>
      <c r="AG43">
        <v>1409.1</v>
      </c>
      <c r="AH43">
        <v>5.1071428571428568</v>
      </c>
      <c r="AI43">
        <v>1487.3571428571429</v>
      </c>
      <c r="AJ43">
        <v>4.9649122807017543</v>
      </c>
      <c r="AK43">
        <v>1484.9122807017543</v>
      </c>
      <c r="AL43">
        <v>3.1754385964912282</v>
      </c>
      <c r="AM43">
        <v>1020.15</v>
      </c>
      <c r="AN43">
        <v>1.7</v>
      </c>
      <c r="AO43">
        <v>611.88888888888891</v>
      </c>
      <c r="AP43">
        <v>2.6</v>
      </c>
      <c r="AQ43">
        <v>778.9</v>
      </c>
      <c r="AR43">
        <v>2.4444444444444446</v>
      </c>
      <c r="AS43">
        <v>687.44444444444446</v>
      </c>
      <c r="AT43">
        <v>2.2413793103448274</v>
      </c>
      <c r="AU43">
        <v>695.82142857142856</v>
      </c>
      <c r="AV43">
        <v>2.4444444444444446</v>
      </c>
      <c r="AW43">
        <v>620.55555555555554</v>
      </c>
      <c r="AX43">
        <v>2</v>
      </c>
      <c r="AY43">
        <v>576.44444444444446</v>
      </c>
      <c r="AZ43">
        <v>2.2000000000000002</v>
      </c>
      <c r="BA43">
        <v>620.1</v>
      </c>
      <c r="BB43">
        <v>2.2142857142857144</v>
      </c>
      <c r="BC43">
        <v>606.21428571428567</v>
      </c>
      <c r="BD43">
        <v>2.2280701754385963</v>
      </c>
      <c r="BE43">
        <v>651.01785714285711</v>
      </c>
      <c r="BF43">
        <v>2.2280701754385963</v>
      </c>
      <c r="BG43">
        <v>651.01785714285711</v>
      </c>
      <c r="BH43">
        <v>2.8596491228070176</v>
      </c>
      <c r="BI43">
        <v>887.64102564102564</v>
      </c>
      <c r="BN43">
        <v>2</v>
      </c>
      <c r="BO43">
        <v>490</v>
      </c>
      <c r="BP43">
        <v>2</v>
      </c>
      <c r="BQ43">
        <v>490</v>
      </c>
      <c r="BR43">
        <v>1</v>
      </c>
      <c r="BS43">
        <v>318</v>
      </c>
      <c r="BT43">
        <v>1</v>
      </c>
      <c r="BU43">
        <v>386</v>
      </c>
      <c r="BX43">
        <v>1</v>
      </c>
      <c r="BY43">
        <v>352</v>
      </c>
      <c r="BZ43">
        <v>1.3333333333333333</v>
      </c>
      <c r="CA43">
        <v>398</v>
      </c>
      <c r="CF43">
        <v>4</v>
      </c>
      <c r="CG43">
        <v>1421</v>
      </c>
      <c r="CH43">
        <v>4</v>
      </c>
      <c r="CI43">
        <v>1421</v>
      </c>
      <c r="CJ43">
        <v>5</v>
      </c>
      <c r="CK43">
        <v>1124</v>
      </c>
      <c r="CL43">
        <v>5</v>
      </c>
      <c r="CM43">
        <v>1550</v>
      </c>
      <c r="CP43">
        <v>5</v>
      </c>
      <c r="CQ43">
        <v>1337</v>
      </c>
      <c r="CR43">
        <v>4.666666666666667</v>
      </c>
      <c r="CS43">
        <v>1365</v>
      </c>
      <c r="CT43">
        <v>3</v>
      </c>
      <c r="CU43">
        <v>881.5</v>
      </c>
      <c r="CZ43">
        <v>2</v>
      </c>
      <c r="DA43">
        <v>610</v>
      </c>
      <c r="DB43">
        <v>2</v>
      </c>
      <c r="DC43">
        <v>610</v>
      </c>
      <c r="DD43">
        <v>2</v>
      </c>
      <c r="DE43">
        <v>521</v>
      </c>
      <c r="DF43">
        <v>2</v>
      </c>
      <c r="DG43">
        <v>655</v>
      </c>
      <c r="DJ43">
        <v>2</v>
      </c>
      <c r="DK43">
        <v>588</v>
      </c>
      <c r="DL43">
        <v>2</v>
      </c>
      <c r="DM43">
        <v>595.33333333333337</v>
      </c>
      <c r="DN43">
        <v>2</v>
      </c>
      <c r="DO43">
        <v>595.33333333333337</v>
      </c>
      <c r="DP43">
        <v>2.6666666666666665</v>
      </c>
      <c r="DQ43">
        <v>786.11111111111109</v>
      </c>
      <c r="DR43">
        <v>2.85</v>
      </c>
      <c r="DS43">
        <v>882.10303030303032</v>
      </c>
      <c r="DV43" t="s">
        <v>41</v>
      </c>
      <c r="DW43">
        <v>329.77777777777777</v>
      </c>
      <c r="DX43">
        <v>303.22222222222223</v>
      </c>
      <c r="DY43">
        <v>308.5</v>
      </c>
      <c r="DZ43">
        <v>313.64285714285717</v>
      </c>
      <c r="EA43">
        <v>199.6</v>
      </c>
      <c r="EB43">
        <v>254.83333333333334</v>
      </c>
      <c r="EC43">
        <v>256.33333333333331</v>
      </c>
      <c r="ED43">
        <v>241.7</v>
      </c>
    </row>
    <row r="44" spans="1:134" x14ac:dyDescent="0.3">
      <c r="A44" s="2" t="s">
        <v>42</v>
      </c>
      <c r="B44">
        <v>1.5714285714285714</v>
      </c>
      <c r="C44">
        <v>740.25</v>
      </c>
      <c r="D44">
        <v>1.8888888888888888</v>
      </c>
      <c r="E44">
        <v>734.83333333333337</v>
      </c>
      <c r="F44">
        <v>3</v>
      </c>
      <c r="G44">
        <v>903.71428571428567</v>
      </c>
      <c r="H44">
        <v>2.1666666666666665</v>
      </c>
      <c r="I44">
        <v>805.64705882352939</v>
      </c>
      <c r="J44">
        <v>2.5</v>
      </c>
      <c r="K44">
        <v>881.42857142857144</v>
      </c>
      <c r="L44">
        <v>1.4444444444444444</v>
      </c>
      <c r="M44">
        <v>701.66666666666663</v>
      </c>
      <c r="N44">
        <v>2</v>
      </c>
      <c r="O44">
        <v>943</v>
      </c>
      <c r="P44">
        <v>1.96</v>
      </c>
      <c r="Q44">
        <v>838.61111111111109</v>
      </c>
      <c r="R44">
        <v>2.0612244897959182</v>
      </c>
      <c r="S44">
        <v>822.6</v>
      </c>
      <c r="T44">
        <v>5</v>
      </c>
      <c r="U44">
        <v>1722.3333333333333</v>
      </c>
      <c r="V44">
        <v>2.8888888888888888</v>
      </c>
      <c r="W44">
        <v>1136.1428571428571</v>
      </c>
      <c r="X44">
        <v>3.25</v>
      </c>
      <c r="Y44">
        <v>1172.8333333333333</v>
      </c>
      <c r="Z44">
        <v>3.625</v>
      </c>
      <c r="AA44">
        <v>1332.8421052631579</v>
      </c>
      <c r="AB44">
        <v>3</v>
      </c>
      <c r="AC44">
        <v>1594.6</v>
      </c>
      <c r="AD44">
        <v>3.2222222222222223</v>
      </c>
      <c r="AE44">
        <v>1426.3333333333333</v>
      </c>
      <c r="AF44">
        <v>4.875</v>
      </c>
      <c r="AG44">
        <v>1643.8571428571429</v>
      </c>
      <c r="AH44">
        <v>3.68</v>
      </c>
      <c r="AI44">
        <v>1557.6666666666667</v>
      </c>
      <c r="AJ44">
        <v>3.6530612244897958</v>
      </c>
      <c r="AK44">
        <v>1442.2162162162163</v>
      </c>
      <c r="AL44">
        <v>2.8571428571428572</v>
      </c>
      <c r="AM44">
        <v>1141.0138888888889</v>
      </c>
      <c r="AN44">
        <v>2</v>
      </c>
      <c r="AO44">
        <v>774</v>
      </c>
      <c r="AP44">
        <v>1.7777777777777777</v>
      </c>
      <c r="AQ44">
        <v>639.33333333333337</v>
      </c>
      <c r="AR44">
        <v>1.625</v>
      </c>
      <c r="AS44">
        <v>825.25</v>
      </c>
      <c r="AT44">
        <v>1.7916666666666667</v>
      </c>
      <c r="AU44">
        <v>733.8</v>
      </c>
      <c r="AV44">
        <v>2</v>
      </c>
      <c r="AW44">
        <v>757.33333333333337</v>
      </c>
      <c r="AX44">
        <v>1.7777777777777777</v>
      </c>
      <c r="AY44">
        <v>819.4</v>
      </c>
      <c r="AZ44">
        <v>3</v>
      </c>
      <c r="BA44">
        <v>1124.5</v>
      </c>
      <c r="BB44">
        <v>2.2400000000000002</v>
      </c>
      <c r="BC44">
        <v>905.17647058823525</v>
      </c>
      <c r="BD44">
        <v>2.0204081632653059</v>
      </c>
      <c r="BE44">
        <v>824.84375</v>
      </c>
      <c r="BF44">
        <v>2.0204081632653059</v>
      </c>
      <c r="BG44">
        <v>824.84375</v>
      </c>
      <c r="BH44">
        <v>2.5782312925170068</v>
      </c>
      <c r="BI44">
        <v>1043.7307692307693</v>
      </c>
      <c r="BJ44">
        <v>2.6666666666666665</v>
      </c>
      <c r="BK44">
        <v>1156.5</v>
      </c>
      <c r="BL44">
        <v>5</v>
      </c>
      <c r="BM44">
        <v>1543</v>
      </c>
      <c r="BN44">
        <v>5</v>
      </c>
      <c r="BO44">
        <v>1320.5</v>
      </c>
      <c r="BP44">
        <v>3.8333333333333335</v>
      </c>
      <c r="BQ44">
        <v>1299.4000000000001</v>
      </c>
      <c r="BR44">
        <v>3</v>
      </c>
      <c r="BS44">
        <v>1512</v>
      </c>
      <c r="BT44">
        <v>4</v>
      </c>
      <c r="BU44">
        <v>1260</v>
      </c>
      <c r="BV44">
        <v>3</v>
      </c>
      <c r="BW44">
        <v>2111</v>
      </c>
      <c r="BX44">
        <v>3.2</v>
      </c>
      <c r="BY44">
        <v>1627.6666666666667</v>
      </c>
      <c r="BZ44">
        <v>3.5454545454545454</v>
      </c>
      <c r="CA44">
        <v>1422.5</v>
      </c>
      <c r="CB44">
        <v>3.6666666666666665</v>
      </c>
      <c r="CC44">
        <v>1473</v>
      </c>
      <c r="CD44">
        <v>0</v>
      </c>
      <c r="CF44">
        <v>4.5</v>
      </c>
      <c r="CG44">
        <v>1861</v>
      </c>
      <c r="CH44">
        <v>3.3333333333333335</v>
      </c>
      <c r="CI44">
        <v>1602.3333333333333</v>
      </c>
      <c r="CJ44">
        <v>1</v>
      </c>
      <c r="CK44">
        <v>701</v>
      </c>
      <c r="CL44">
        <v>4</v>
      </c>
      <c r="CM44">
        <v>1043</v>
      </c>
      <c r="CN44">
        <v>3.5</v>
      </c>
      <c r="CO44">
        <v>2349</v>
      </c>
      <c r="CP44">
        <v>2.6</v>
      </c>
      <c r="CQ44">
        <v>1364.3333333333333</v>
      </c>
      <c r="CR44">
        <v>3</v>
      </c>
      <c r="CS44">
        <v>1483.3333333333333</v>
      </c>
      <c r="CT44">
        <v>3.2727272727272729</v>
      </c>
      <c r="CU44">
        <v>1448.5714285714287</v>
      </c>
      <c r="CV44">
        <v>3.3333333333333335</v>
      </c>
      <c r="CW44">
        <v>1177</v>
      </c>
      <c r="CX44">
        <v>0</v>
      </c>
      <c r="CZ44">
        <v>2</v>
      </c>
      <c r="DA44">
        <v>1294</v>
      </c>
      <c r="DB44">
        <v>2.3333333333333335</v>
      </c>
      <c r="DC44">
        <v>1216</v>
      </c>
      <c r="DD44">
        <v>0</v>
      </c>
      <c r="DF44">
        <v>4</v>
      </c>
      <c r="DG44">
        <v>1157</v>
      </c>
      <c r="DH44">
        <v>1</v>
      </c>
      <c r="DI44">
        <v>668</v>
      </c>
      <c r="DJ44">
        <v>1.2</v>
      </c>
      <c r="DK44">
        <v>912.5</v>
      </c>
      <c r="DL44">
        <v>1.8181818181818181</v>
      </c>
      <c r="DM44">
        <v>1094.5999999999999</v>
      </c>
      <c r="DN44">
        <v>1.8181818181818181</v>
      </c>
      <c r="DO44">
        <v>1094.5999999999999</v>
      </c>
      <c r="DP44">
        <v>2.7878787878787881</v>
      </c>
      <c r="DQ44">
        <v>1355.421052631579</v>
      </c>
      <c r="DR44">
        <v>2.6166666666666667</v>
      </c>
      <c r="DS44">
        <v>1091.8780487804879</v>
      </c>
      <c r="DV44" t="s">
        <v>42</v>
      </c>
      <c r="DW44">
        <v>377</v>
      </c>
      <c r="DX44">
        <v>271.66666666666669</v>
      </c>
      <c r="DY44">
        <v>299.71428571428572</v>
      </c>
      <c r="DZ44">
        <v>311.83333333333331</v>
      </c>
      <c r="EA44">
        <v>303</v>
      </c>
      <c r="EB44">
        <v>369.66666666666669</v>
      </c>
      <c r="EC44">
        <v>377</v>
      </c>
      <c r="ED44">
        <v>345.77777777777777</v>
      </c>
    </row>
    <row r="45" spans="1:134" x14ac:dyDescent="0.3">
      <c r="A45" s="2" t="s">
        <v>43</v>
      </c>
      <c r="B45">
        <v>1.25</v>
      </c>
      <c r="C45">
        <v>270</v>
      </c>
      <c r="D45">
        <v>1.1111111111111112</v>
      </c>
      <c r="E45">
        <v>304.16666666666669</v>
      </c>
      <c r="F45">
        <v>2.4285714285714284</v>
      </c>
      <c r="G45">
        <v>550</v>
      </c>
      <c r="H45">
        <v>1.5416666666666667</v>
      </c>
      <c r="I45">
        <v>374.72222222222223</v>
      </c>
      <c r="J45">
        <v>1.25</v>
      </c>
      <c r="K45">
        <v>274</v>
      </c>
      <c r="L45">
        <v>2</v>
      </c>
      <c r="M45">
        <v>531.66666666666663</v>
      </c>
      <c r="N45">
        <v>2</v>
      </c>
      <c r="O45">
        <v>338.25</v>
      </c>
      <c r="P45">
        <v>1.75</v>
      </c>
      <c r="Q45">
        <v>377</v>
      </c>
      <c r="R45">
        <v>1.6111111111111112</v>
      </c>
      <c r="S45">
        <v>375.53571428571428</v>
      </c>
      <c r="T45">
        <v>1.875</v>
      </c>
      <c r="U45">
        <v>459.57142857142856</v>
      </c>
      <c r="V45">
        <v>3</v>
      </c>
      <c r="W45">
        <v>508.11111111111109</v>
      </c>
      <c r="X45">
        <v>1.7142857142857142</v>
      </c>
      <c r="Y45">
        <v>415.8</v>
      </c>
      <c r="Z45">
        <v>2.25</v>
      </c>
      <c r="AA45">
        <v>469.95238095238096</v>
      </c>
      <c r="AB45">
        <v>2.75</v>
      </c>
      <c r="AC45">
        <v>564.25</v>
      </c>
      <c r="AD45">
        <v>2</v>
      </c>
      <c r="AE45">
        <v>298.25</v>
      </c>
      <c r="AF45">
        <v>3</v>
      </c>
      <c r="AG45">
        <v>513.75</v>
      </c>
      <c r="AH45">
        <v>2.5833333333333335</v>
      </c>
      <c r="AI45">
        <v>458.75</v>
      </c>
      <c r="AJ45">
        <v>2.3611111111111112</v>
      </c>
      <c r="AK45">
        <v>465.87878787878788</v>
      </c>
      <c r="AL45">
        <v>1.9861111111111112</v>
      </c>
      <c r="AM45">
        <v>424.40983606557376</v>
      </c>
      <c r="AN45">
        <v>1.125</v>
      </c>
      <c r="AO45">
        <v>418.75</v>
      </c>
      <c r="AP45">
        <v>2.8888888888888888</v>
      </c>
      <c r="AQ45">
        <v>456.22222222222223</v>
      </c>
      <c r="AR45">
        <v>1</v>
      </c>
      <c r="AS45">
        <v>283.39999999999998</v>
      </c>
      <c r="AT45">
        <v>1.75</v>
      </c>
      <c r="AU45">
        <v>399.88888888888891</v>
      </c>
      <c r="AV45">
        <v>1.75</v>
      </c>
      <c r="AW45">
        <v>468.66666666666669</v>
      </c>
      <c r="AX45">
        <v>1.5</v>
      </c>
      <c r="AY45">
        <v>341.66666666666669</v>
      </c>
      <c r="AZ45">
        <v>1.5</v>
      </c>
      <c r="BA45">
        <v>277.66666666666669</v>
      </c>
      <c r="BB45">
        <v>1.5833333333333333</v>
      </c>
      <c r="BC45">
        <v>362.66666666666669</v>
      </c>
      <c r="BD45">
        <v>1.6944444444444444</v>
      </c>
      <c r="BE45">
        <v>387.48148148148147</v>
      </c>
      <c r="BF45">
        <v>1.6944444444444444</v>
      </c>
      <c r="BG45">
        <v>387.48148148148147</v>
      </c>
      <c r="BH45">
        <v>1.8888888888888888</v>
      </c>
      <c r="BI45">
        <v>413.07954545454544</v>
      </c>
      <c r="BJ45">
        <v>1.5</v>
      </c>
      <c r="BK45">
        <v>347</v>
      </c>
      <c r="BL45">
        <v>1</v>
      </c>
      <c r="BM45">
        <v>96</v>
      </c>
      <c r="BN45">
        <v>1</v>
      </c>
      <c r="BO45">
        <v>272</v>
      </c>
      <c r="BP45">
        <v>1.1666666666666667</v>
      </c>
      <c r="BQ45">
        <v>266.8</v>
      </c>
      <c r="BR45">
        <v>1.6666666666666667</v>
      </c>
      <c r="BS45">
        <v>415.75</v>
      </c>
      <c r="BT45">
        <v>1.1666666666666667</v>
      </c>
      <c r="BU45">
        <v>423.25</v>
      </c>
      <c r="BV45">
        <v>2.6666666666666665</v>
      </c>
      <c r="BW45">
        <v>445.33333333333331</v>
      </c>
      <c r="BX45">
        <v>1.8333333333333333</v>
      </c>
      <c r="BY45">
        <v>430.57142857142856</v>
      </c>
      <c r="BZ45">
        <v>1.6666666666666667</v>
      </c>
      <c r="CA45">
        <v>387.4736842105263</v>
      </c>
      <c r="CB45">
        <v>1.5</v>
      </c>
      <c r="CC45">
        <v>172.5</v>
      </c>
      <c r="CD45">
        <v>5</v>
      </c>
      <c r="CE45">
        <v>735</v>
      </c>
      <c r="CF45">
        <v>2</v>
      </c>
      <c r="CG45">
        <v>447.5</v>
      </c>
      <c r="CH45">
        <v>2.3333333333333335</v>
      </c>
      <c r="CI45">
        <v>395</v>
      </c>
      <c r="CJ45">
        <v>3.3333333333333335</v>
      </c>
      <c r="CK45">
        <v>739</v>
      </c>
      <c r="CL45">
        <v>2.5</v>
      </c>
      <c r="CM45">
        <v>670</v>
      </c>
      <c r="CN45">
        <v>2.3333333333333335</v>
      </c>
      <c r="CO45">
        <v>574.6</v>
      </c>
      <c r="CP45">
        <v>2.7222222222222223</v>
      </c>
      <c r="CQ45">
        <v>666.0625</v>
      </c>
      <c r="CR45">
        <v>2.625</v>
      </c>
      <c r="CS45">
        <v>601.52380952380952</v>
      </c>
      <c r="CT45">
        <v>2.1458333333333335</v>
      </c>
      <c r="CU45">
        <v>499.85</v>
      </c>
      <c r="CV45">
        <v>1.5</v>
      </c>
      <c r="CW45">
        <v>153.5</v>
      </c>
      <c r="CX45">
        <v>4</v>
      </c>
      <c r="CY45">
        <v>910</v>
      </c>
      <c r="CZ45">
        <v>2.3333333333333335</v>
      </c>
      <c r="DA45">
        <v>385.66666666666669</v>
      </c>
      <c r="DB45">
        <v>2.3333333333333335</v>
      </c>
      <c r="DC45">
        <v>395.66666666666669</v>
      </c>
      <c r="DD45">
        <v>3</v>
      </c>
      <c r="DE45">
        <v>723.75</v>
      </c>
      <c r="DF45">
        <v>1.3333333333333333</v>
      </c>
      <c r="DG45">
        <v>299</v>
      </c>
      <c r="DH45">
        <v>2.3333333333333335</v>
      </c>
      <c r="DI45">
        <v>445.33333333333331</v>
      </c>
      <c r="DJ45">
        <v>2.2222222222222223</v>
      </c>
      <c r="DK45">
        <v>483.07142857142856</v>
      </c>
      <c r="DL45">
        <v>2.25</v>
      </c>
      <c r="DM45">
        <v>456.85</v>
      </c>
      <c r="DN45">
        <v>2.25</v>
      </c>
      <c r="DO45">
        <v>456.85</v>
      </c>
      <c r="DP45">
        <v>2.1805555555555554</v>
      </c>
      <c r="DQ45">
        <v>485.51666666666665</v>
      </c>
      <c r="DR45">
        <v>2.0055555555555555</v>
      </c>
      <c r="DS45">
        <v>442.44594594594594</v>
      </c>
      <c r="DV45" t="s">
        <v>43</v>
      </c>
      <c r="DW45">
        <v>267.75</v>
      </c>
      <c r="DX45">
        <v>120</v>
      </c>
      <c r="DY45">
        <v>145.5</v>
      </c>
      <c r="DZ45">
        <v>177.75</v>
      </c>
      <c r="EA45">
        <v>143.33333333333334</v>
      </c>
      <c r="EB45">
        <v>223.33333333333334</v>
      </c>
      <c r="EC45">
        <v>154.75</v>
      </c>
      <c r="ED45">
        <v>171.9</v>
      </c>
    </row>
    <row r="46" spans="1:134" x14ac:dyDescent="0.3">
      <c r="A46" s="2" t="s">
        <v>44</v>
      </c>
      <c r="B46">
        <v>2.2000000000000002</v>
      </c>
      <c r="C46">
        <v>607.11111111111109</v>
      </c>
      <c r="D46">
        <v>2</v>
      </c>
      <c r="E46">
        <v>547.66666666666663</v>
      </c>
      <c r="F46">
        <v>2.3333333333333335</v>
      </c>
      <c r="G46">
        <v>411.33333333333331</v>
      </c>
      <c r="H46">
        <v>2.1724137931034484</v>
      </c>
      <c r="I46">
        <v>522.03703703703707</v>
      </c>
      <c r="J46">
        <v>1.6666666666666667</v>
      </c>
      <c r="K46">
        <v>643.79999999999995</v>
      </c>
      <c r="L46">
        <v>1.9</v>
      </c>
      <c r="M46">
        <v>664.28571428571433</v>
      </c>
      <c r="N46">
        <v>1.9</v>
      </c>
      <c r="O46">
        <v>457</v>
      </c>
      <c r="P46">
        <v>1.8275862068965518</v>
      </c>
      <c r="Q46">
        <v>576.25</v>
      </c>
      <c r="R46">
        <v>2</v>
      </c>
      <c r="S46">
        <v>545.10638297872345</v>
      </c>
      <c r="T46">
        <v>4.8</v>
      </c>
      <c r="U46">
        <v>1444.5</v>
      </c>
      <c r="V46">
        <v>4.9000000000000004</v>
      </c>
      <c r="W46">
        <v>1569.8</v>
      </c>
      <c r="X46">
        <v>5.7777777777777777</v>
      </c>
      <c r="Y46">
        <v>1556.6666666666667</v>
      </c>
      <c r="Z46">
        <v>5.1379310344827589</v>
      </c>
      <c r="AA46">
        <v>1522.5172413793102</v>
      </c>
      <c r="AB46">
        <v>5.5555555555555554</v>
      </c>
      <c r="AC46">
        <v>1604.1111111111111</v>
      </c>
      <c r="AD46">
        <v>5.3</v>
      </c>
      <c r="AE46">
        <v>1753.8888888888889</v>
      </c>
      <c r="AF46">
        <v>5.7</v>
      </c>
      <c r="AG46">
        <v>1640.9</v>
      </c>
      <c r="AH46">
        <v>5.5172413793103452</v>
      </c>
      <c r="AI46">
        <v>1665.3928571428571</v>
      </c>
      <c r="AJ46">
        <v>5.3275862068965516</v>
      </c>
      <c r="AK46">
        <v>1592.7017543859649</v>
      </c>
      <c r="AL46">
        <v>3.6637931034482758</v>
      </c>
      <c r="AM46">
        <v>1119.2692307692307</v>
      </c>
      <c r="AN46">
        <v>1.8</v>
      </c>
      <c r="AO46">
        <v>528.29999999999995</v>
      </c>
      <c r="AP46">
        <v>2.2000000000000002</v>
      </c>
      <c r="AQ46">
        <v>678.1</v>
      </c>
      <c r="AR46">
        <v>2.3333333333333335</v>
      </c>
      <c r="AS46">
        <v>750.11111111111109</v>
      </c>
      <c r="AT46">
        <v>2.103448275862069</v>
      </c>
      <c r="AU46">
        <v>648.79310344827582</v>
      </c>
      <c r="AV46">
        <v>2.3333333333333335</v>
      </c>
      <c r="AW46">
        <v>718</v>
      </c>
      <c r="AX46">
        <v>2</v>
      </c>
      <c r="AY46">
        <v>569.70000000000005</v>
      </c>
      <c r="AZ46">
        <v>1.6</v>
      </c>
      <c r="BA46">
        <v>514.79999999999995</v>
      </c>
      <c r="BB46">
        <v>1.9655172413793103</v>
      </c>
      <c r="BC46">
        <v>596.79310344827582</v>
      </c>
      <c r="BD46">
        <v>2.0344827586206895</v>
      </c>
      <c r="BE46">
        <v>622.79310344827582</v>
      </c>
      <c r="BF46">
        <v>2.0344827586206895</v>
      </c>
      <c r="BG46">
        <v>622.79310344827582</v>
      </c>
      <c r="BH46">
        <v>3.1206896551724137</v>
      </c>
      <c r="BI46">
        <v>941.51851851851848</v>
      </c>
      <c r="BN46">
        <v>3</v>
      </c>
      <c r="BO46">
        <v>552</v>
      </c>
      <c r="BP46">
        <v>3</v>
      </c>
      <c r="BQ46">
        <v>552</v>
      </c>
      <c r="BR46">
        <v>3</v>
      </c>
      <c r="BS46">
        <v>424</v>
      </c>
      <c r="BX46">
        <v>3</v>
      </c>
      <c r="BY46">
        <v>424</v>
      </c>
      <c r="BZ46">
        <v>3</v>
      </c>
      <c r="CA46">
        <v>488</v>
      </c>
      <c r="CF46">
        <v>6</v>
      </c>
      <c r="CG46">
        <v>1579</v>
      </c>
      <c r="CH46">
        <v>6</v>
      </c>
      <c r="CI46">
        <v>1579</v>
      </c>
      <c r="CJ46">
        <v>4</v>
      </c>
      <c r="CK46">
        <v>1250</v>
      </c>
      <c r="CP46">
        <v>4</v>
      </c>
      <c r="CQ46">
        <v>1250</v>
      </c>
      <c r="CR46">
        <v>5</v>
      </c>
      <c r="CS46">
        <v>1414.5</v>
      </c>
      <c r="CT46">
        <v>4</v>
      </c>
      <c r="CU46">
        <v>951.25</v>
      </c>
      <c r="CZ46">
        <v>2</v>
      </c>
      <c r="DA46">
        <v>749</v>
      </c>
      <c r="DB46">
        <v>2</v>
      </c>
      <c r="DC46">
        <v>749</v>
      </c>
      <c r="DD46">
        <v>2</v>
      </c>
      <c r="DE46">
        <v>777</v>
      </c>
      <c r="DJ46">
        <v>2</v>
      </c>
      <c r="DK46">
        <v>777</v>
      </c>
      <c r="DL46">
        <v>2</v>
      </c>
      <c r="DM46">
        <v>763</v>
      </c>
      <c r="DN46">
        <v>2</v>
      </c>
      <c r="DO46">
        <v>763</v>
      </c>
      <c r="DP46">
        <v>3.3333333333333335</v>
      </c>
      <c r="DQ46">
        <v>888.5</v>
      </c>
      <c r="DR46">
        <v>3.1277777777777778</v>
      </c>
      <c r="DS46">
        <v>939.625</v>
      </c>
      <c r="DV46" t="s">
        <v>44</v>
      </c>
      <c r="DW46">
        <v>232.66666666666666</v>
      </c>
      <c r="DX46">
        <v>345.44444444444446</v>
      </c>
      <c r="DY46">
        <v>263.2</v>
      </c>
      <c r="DZ46">
        <v>279.82142857142856</v>
      </c>
      <c r="EA46">
        <v>237.8</v>
      </c>
      <c r="EB46">
        <v>232.28571428571428</v>
      </c>
      <c r="EC46">
        <v>224.125</v>
      </c>
      <c r="ED46">
        <v>230.4</v>
      </c>
    </row>
    <row r="47" spans="1:134" x14ac:dyDescent="0.3">
      <c r="A47" s="2" t="s">
        <v>45</v>
      </c>
      <c r="B47">
        <v>0.3</v>
      </c>
      <c r="C47">
        <v>247.66666666666666</v>
      </c>
      <c r="D47">
        <v>0.1</v>
      </c>
      <c r="E47">
        <v>227</v>
      </c>
      <c r="F47">
        <v>0.1111111111111111</v>
      </c>
      <c r="G47">
        <v>386</v>
      </c>
      <c r="H47">
        <v>0.17241379310344829</v>
      </c>
      <c r="I47">
        <v>271.2</v>
      </c>
      <c r="J47">
        <v>0.22222222222222221</v>
      </c>
      <c r="K47">
        <v>300</v>
      </c>
      <c r="L47">
        <v>0.4</v>
      </c>
      <c r="M47">
        <v>680.5</v>
      </c>
      <c r="N47">
        <v>0</v>
      </c>
      <c r="P47">
        <v>0.21428571428571427</v>
      </c>
      <c r="Q47">
        <v>553.66666666666663</v>
      </c>
      <c r="R47">
        <v>0.19298245614035087</v>
      </c>
      <c r="S47">
        <v>377.125</v>
      </c>
      <c r="T47">
        <v>0.9</v>
      </c>
      <c r="U47">
        <v>1606.5</v>
      </c>
      <c r="V47">
        <v>1.4</v>
      </c>
      <c r="W47">
        <v>1534</v>
      </c>
      <c r="X47">
        <v>1.8888888888888888</v>
      </c>
      <c r="Y47">
        <v>1786.6666666666667</v>
      </c>
      <c r="Z47">
        <v>1.3793103448275863</v>
      </c>
      <c r="AA47">
        <v>1646.875</v>
      </c>
      <c r="AB47">
        <v>1.3333333333333333</v>
      </c>
      <c r="AC47">
        <v>2065</v>
      </c>
      <c r="AD47">
        <v>2</v>
      </c>
      <c r="AE47">
        <v>1451.25</v>
      </c>
      <c r="AF47">
        <v>1.8888888888888888</v>
      </c>
      <c r="AG47">
        <v>1996.3333333333333</v>
      </c>
      <c r="AH47">
        <v>1.75</v>
      </c>
      <c r="AI47">
        <v>1769.3333333333333</v>
      </c>
      <c r="AJ47">
        <v>1.5614035087719298</v>
      </c>
      <c r="AK47">
        <v>1711.7058823529412</v>
      </c>
      <c r="AL47">
        <v>0.8771929824561403</v>
      </c>
      <c r="AM47">
        <v>1284.6400000000001</v>
      </c>
      <c r="AN47">
        <v>0.4</v>
      </c>
      <c r="AO47">
        <v>469</v>
      </c>
      <c r="AP47">
        <v>0.4</v>
      </c>
      <c r="AQ47">
        <v>780.5</v>
      </c>
      <c r="AR47">
        <v>0.77777777777777779</v>
      </c>
      <c r="AS47">
        <v>650</v>
      </c>
      <c r="AT47">
        <v>0.51724137931034486</v>
      </c>
      <c r="AU47">
        <v>635.57142857142856</v>
      </c>
      <c r="AV47">
        <v>0.55555555555555558</v>
      </c>
      <c r="AW47">
        <v>755.5</v>
      </c>
      <c r="AX47">
        <v>1.1000000000000001</v>
      </c>
      <c r="AY47">
        <v>729.75</v>
      </c>
      <c r="AZ47">
        <v>0.77777777777777779</v>
      </c>
      <c r="BA47">
        <v>716.66666666666663</v>
      </c>
      <c r="BB47">
        <v>0.8214285714285714</v>
      </c>
      <c r="BC47">
        <v>731.11111111111109</v>
      </c>
      <c r="BD47">
        <v>0.66666666666666663</v>
      </c>
      <c r="BE47">
        <v>689.3125</v>
      </c>
      <c r="BF47">
        <v>0.66666666666666663</v>
      </c>
      <c r="BG47">
        <v>689.3125</v>
      </c>
      <c r="BH47">
        <v>0.80701754385964908</v>
      </c>
      <c r="BI47">
        <v>1052.3170731707316</v>
      </c>
      <c r="BN47">
        <v>0</v>
      </c>
      <c r="BP47">
        <v>0</v>
      </c>
      <c r="BR47">
        <v>0</v>
      </c>
      <c r="BV47">
        <v>0</v>
      </c>
      <c r="BX47">
        <v>0</v>
      </c>
      <c r="BZ47">
        <v>0</v>
      </c>
      <c r="CF47">
        <v>0</v>
      </c>
      <c r="CH47">
        <v>0</v>
      </c>
      <c r="CJ47">
        <v>0</v>
      </c>
      <c r="CN47">
        <v>0</v>
      </c>
      <c r="CP47">
        <v>0</v>
      </c>
      <c r="CR47">
        <v>0</v>
      </c>
      <c r="CT47">
        <v>0</v>
      </c>
      <c r="CZ47">
        <v>0</v>
      </c>
      <c r="DB47">
        <v>0</v>
      </c>
      <c r="DD47">
        <v>0</v>
      </c>
      <c r="DH47">
        <v>0</v>
      </c>
      <c r="DJ47">
        <v>0</v>
      </c>
      <c r="DL47">
        <v>0</v>
      </c>
      <c r="DN47">
        <v>0</v>
      </c>
      <c r="DP47">
        <v>0</v>
      </c>
      <c r="DR47">
        <v>0.76666666666666672</v>
      </c>
      <c r="DS47">
        <v>1052.3170731707316</v>
      </c>
      <c r="DV47" t="s">
        <v>45</v>
      </c>
      <c r="DW47">
        <v>381.5</v>
      </c>
      <c r="DX47">
        <v>241.25</v>
      </c>
      <c r="DY47">
        <v>339.66666666666669</v>
      </c>
      <c r="DZ47">
        <v>305.22222222222223</v>
      </c>
      <c r="EA47">
        <v>174</v>
      </c>
      <c r="EB47">
        <v>292</v>
      </c>
      <c r="ED47">
        <v>252.66666666666666</v>
      </c>
    </row>
    <row r="48" spans="1:134" x14ac:dyDescent="0.3">
      <c r="A48" s="2" t="s">
        <v>46</v>
      </c>
      <c r="B48">
        <v>1.3</v>
      </c>
      <c r="C48">
        <v>1346.6666666666667</v>
      </c>
      <c r="D48">
        <v>0</v>
      </c>
      <c r="F48">
        <v>0.55555555555555558</v>
      </c>
      <c r="G48">
        <v>1566</v>
      </c>
      <c r="H48">
        <v>0.62068965517241381</v>
      </c>
      <c r="I48">
        <v>1401.5</v>
      </c>
      <c r="J48">
        <v>0</v>
      </c>
      <c r="L48">
        <v>0.2</v>
      </c>
      <c r="M48">
        <v>776</v>
      </c>
      <c r="N48">
        <v>0.5</v>
      </c>
      <c r="O48">
        <v>1227</v>
      </c>
      <c r="P48">
        <v>0.2413793103448276</v>
      </c>
      <c r="Q48">
        <v>1001.5</v>
      </c>
      <c r="R48">
        <v>0.43103448275862066</v>
      </c>
      <c r="S48">
        <v>1268.1666666666667</v>
      </c>
      <c r="T48">
        <v>0</v>
      </c>
      <c r="V48">
        <v>0</v>
      </c>
      <c r="X48">
        <v>0.55555555555555558</v>
      </c>
      <c r="Y48">
        <v>1204</v>
      </c>
      <c r="Z48">
        <v>0.17241379310344829</v>
      </c>
      <c r="AA48">
        <v>1204</v>
      </c>
      <c r="AB48">
        <v>0</v>
      </c>
      <c r="AD48">
        <v>0.2</v>
      </c>
      <c r="AE48">
        <v>296.5</v>
      </c>
      <c r="AF48">
        <v>0.1</v>
      </c>
      <c r="AG48">
        <v>159</v>
      </c>
      <c r="AH48">
        <v>0.10344827586206896</v>
      </c>
      <c r="AI48">
        <v>250.66666666666666</v>
      </c>
      <c r="AJ48">
        <v>0.13793103448275862</v>
      </c>
      <c r="AK48">
        <v>489</v>
      </c>
      <c r="AL48">
        <v>0.28448275862068967</v>
      </c>
      <c r="AM48">
        <v>956.5</v>
      </c>
      <c r="AN48">
        <v>0</v>
      </c>
      <c r="AP48">
        <v>0.1</v>
      </c>
      <c r="AQ48">
        <v>91</v>
      </c>
      <c r="AR48">
        <v>0.1111111111111111</v>
      </c>
      <c r="AS48">
        <v>125</v>
      </c>
      <c r="AT48">
        <v>6.8965517241379309E-2</v>
      </c>
      <c r="AU48">
        <v>108</v>
      </c>
      <c r="AV48">
        <v>0</v>
      </c>
      <c r="AX48">
        <v>0</v>
      </c>
      <c r="AZ48">
        <v>0.3</v>
      </c>
      <c r="BA48">
        <v>160.66666666666666</v>
      </c>
      <c r="BB48">
        <v>0.10344827586206896</v>
      </c>
      <c r="BC48">
        <v>160.66666666666666</v>
      </c>
      <c r="BD48">
        <v>8.6206896551724144E-2</v>
      </c>
      <c r="BE48">
        <v>139.6</v>
      </c>
      <c r="BF48">
        <v>8.6206896551724144E-2</v>
      </c>
      <c r="BG48">
        <v>139.6</v>
      </c>
      <c r="BH48">
        <v>0.21839080459770116</v>
      </c>
      <c r="BI48">
        <v>684.2</v>
      </c>
      <c r="BN48">
        <v>0</v>
      </c>
      <c r="BP48">
        <v>0</v>
      </c>
      <c r="BR48">
        <v>0</v>
      </c>
      <c r="BX48">
        <v>0</v>
      </c>
      <c r="BZ48">
        <v>0</v>
      </c>
      <c r="CF48">
        <v>0</v>
      </c>
      <c r="CH48">
        <v>0</v>
      </c>
      <c r="CJ48">
        <v>0</v>
      </c>
      <c r="CP48">
        <v>0</v>
      </c>
      <c r="CR48">
        <v>0</v>
      </c>
      <c r="CT48">
        <v>0</v>
      </c>
      <c r="CZ48">
        <v>0</v>
      </c>
      <c r="DB48">
        <v>0</v>
      </c>
      <c r="DD48">
        <v>0</v>
      </c>
      <c r="DJ48">
        <v>0</v>
      </c>
      <c r="DL48">
        <v>0</v>
      </c>
      <c r="DN48">
        <v>0</v>
      </c>
      <c r="DP48">
        <v>0</v>
      </c>
      <c r="DR48">
        <v>0.21111111111111111</v>
      </c>
      <c r="DS48">
        <v>684.2</v>
      </c>
      <c r="DV48" t="s">
        <v>46</v>
      </c>
      <c r="DX48">
        <v>296.5</v>
      </c>
      <c r="DY48">
        <v>159</v>
      </c>
      <c r="DZ48">
        <v>250.66666666666666</v>
      </c>
      <c r="EB48">
        <v>385</v>
      </c>
      <c r="EC48">
        <v>212</v>
      </c>
      <c r="ED48">
        <v>298.5</v>
      </c>
    </row>
    <row r="49" spans="1:134" x14ac:dyDescent="0.3">
      <c r="A49" s="2" t="s">
        <v>47</v>
      </c>
      <c r="B49">
        <v>1.5</v>
      </c>
      <c r="C49">
        <v>571.85714285714289</v>
      </c>
      <c r="D49">
        <v>1.3</v>
      </c>
      <c r="E49">
        <v>520</v>
      </c>
      <c r="F49">
        <v>1.8888888888888888</v>
      </c>
      <c r="G49">
        <v>624.85714285714289</v>
      </c>
      <c r="H49">
        <v>1.5517241379310345</v>
      </c>
      <c r="I49">
        <v>574.85</v>
      </c>
      <c r="J49">
        <v>0.88888888888888884</v>
      </c>
      <c r="K49">
        <v>247.66666666666666</v>
      </c>
      <c r="L49">
        <v>2.4</v>
      </c>
      <c r="M49">
        <v>794.625</v>
      </c>
      <c r="N49">
        <v>2</v>
      </c>
      <c r="O49">
        <v>740.16666666666663</v>
      </c>
      <c r="P49">
        <v>1.7931034482758621</v>
      </c>
      <c r="Q49">
        <v>614.20000000000005</v>
      </c>
      <c r="R49">
        <v>1.6724137931034482</v>
      </c>
      <c r="S49">
        <v>594.52499999999998</v>
      </c>
      <c r="T49">
        <v>2.6</v>
      </c>
      <c r="U49">
        <v>892.28571428571433</v>
      </c>
      <c r="V49">
        <v>2.6</v>
      </c>
      <c r="W49">
        <v>698</v>
      </c>
      <c r="X49">
        <v>3.3333333333333335</v>
      </c>
      <c r="Y49">
        <v>826.88888888888891</v>
      </c>
      <c r="Z49">
        <v>2.8275862068965516</v>
      </c>
      <c r="AA49">
        <v>798.8</v>
      </c>
      <c r="AB49">
        <v>1.6666666666666667</v>
      </c>
      <c r="AC49">
        <v>867.5</v>
      </c>
      <c r="AD49">
        <v>1.6</v>
      </c>
      <c r="AE49">
        <v>371.625</v>
      </c>
      <c r="AF49">
        <v>2.5</v>
      </c>
      <c r="AG49">
        <v>568.75</v>
      </c>
      <c r="AH49">
        <v>1.9310344827586208</v>
      </c>
      <c r="AI49">
        <v>549.65</v>
      </c>
      <c r="AJ49">
        <v>2.3793103448275863</v>
      </c>
      <c r="AK49">
        <v>688.06666666666672</v>
      </c>
      <c r="AL49">
        <v>2.0258620689655173</v>
      </c>
      <c r="AM49">
        <v>644.04705882352937</v>
      </c>
      <c r="AN49">
        <v>1.8</v>
      </c>
      <c r="AO49">
        <v>717.66666666666663</v>
      </c>
      <c r="AP49">
        <v>1.3</v>
      </c>
      <c r="AQ49">
        <v>651.79999999999995</v>
      </c>
      <c r="AR49">
        <v>2</v>
      </c>
      <c r="AS49">
        <v>603.85714285714289</v>
      </c>
      <c r="AT49">
        <v>1.6896551724137931</v>
      </c>
      <c r="AU49">
        <v>655.11111111111109</v>
      </c>
      <c r="AV49">
        <v>0.88888888888888884</v>
      </c>
      <c r="AW49">
        <v>449</v>
      </c>
      <c r="AX49">
        <v>1.3</v>
      </c>
      <c r="AY49">
        <v>462.42857142857144</v>
      </c>
      <c r="AZ49">
        <v>0.9</v>
      </c>
      <c r="BA49">
        <v>407.16666666666669</v>
      </c>
      <c r="BB49">
        <v>1.0344827586206897</v>
      </c>
      <c r="BC49">
        <v>439.76470588235293</v>
      </c>
      <c r="BD49">
        <v>1.3620689655172413</v>
      </c>
      <c r="BE49">
        <v>550.51428571428573</v>
      </c>
      <c r="BF49">
        <v>1.3620689655172413</v>
      </c>
      <c r="BG49">
        <v>550.51428571428573</v>
      </c>
      <c r="BH49">
        <v>1.8045977011494252</v>
      </c>
      <c r="BI49">
        <v>616.76666666666665</v>
      </c>
      <c r="BN49">
        <v>0</v>
      </c>
      <c r="BP49">
        <v>0</v>
      </c>
      <c r="BR49">
        <v>0</v>
      </c>
      <c r="BX49">
        <v>0</v>
      </c>
      <c r="BZ49">
        <v>0</v>
      </c>
      <c r="CF49">
        <v>0</v>
      </c>
      <c r="CH49">
        <v>0</v>
      </c>
      <c r="CJ49">
        <v>5</v>
      </c>
      <c r="CK49">
        <v>1567</v>
      </c>
      <c r="CP49">
        <v>5</v>
      </c>
      <c r="CQ49">
        <v>1567</v>
      </c>
      <c r="CR49">
        <v>2.5</v>
      </c>
      <c r="CS49">
        <v>1567</v>
      </c>
      <c r="CT49">
        <v>1.25</v>
      </c>
      <c r="CU49">
        <v>1567</v>
      </c>
      <c r="CZ49">
        <v>0</v>
      </c>
      <c r="DB49">
        <v>0</v>
      </c>
      <c r="DD49">
        <v>2</v>
      </c>
      <c r="DE49">
        <v>506</v>
      </c>
      <c r="DJ49">
        <v>2</v>
      </c>
      <c r="DK49">
        <v>506</v>
      </c>
      <c r="DL49">
        <v>1</v>
      </c>
      <c r="DM49">
        <v>506</v>
      </c>
      <c r="DN49">
        <v>1</v>
      </c>
      <c r="DO49">
        <v>506</v>
      </c>
      <c r="DP49">
        <v>1.1666666666666667</v>
      </c>
      <c r="DQ49">
        <v>1036.5</v>
      </c>
      <c r="DR49">
        <v>1.7833333333333334</v>
      </c>
      <c r="DS49">
        <v>623.64754098360652</v>
      </c>
      <c r="DV49" t="s">
        <v>47</v>
      </c>
      <c r="DW49">
        <v>205</v>
      </c>
      <c r="DX49">
        <v>184.5</v>
      </c>
      <c r="DY49">
        <v>159.5</v>
      </c>
      <c r="DZ49">
        <v>178.6</v>
      </c>
      <c r="EA49">
        <v>183</v>
      </c>
      <c r="EB49">
        <v>305.25</v>
      </c>
      <c r="EC49">
        <v>194.66666666666666</v>
      </c>
      <c r="ED49">
        <v>235.4</v>
      </c>
    </row>
    <row r="50" spans="1:134" x14ac:dyDescent="0.3">
      <c r="A50" s="2" t="s">
        <v>48</v>
      </c>
      <c r="B50">
        <v>1.8571428571428572</v>
      </c>
      <c r="C50">
        <v>909.75</v>
      </c>
      <c r="D50">
        <v>1.4444444444444444</v>
      </c>
      <c r="E50">
        <v>619.6</v>
      </c>
      <c r="F50">
        <v>2.2222222222222223</v>
      </c>
      <c r="G50">
        <v>847.66666666666663</v>
      </c>
      <c r="H50">
        <v>1.84</v>
      </c>
      <c r="I50">
        <v>788.2</v>
      </c>
      <c r="J50">
        <v>1.2222222222222223</v>
      </c>
      <c r="K50">
        <v>871.25</v>
      </c>
      <c r="L50">
        <v>2.4444444444444446</v>
      </c>
      <c r="M50">
        <v>901.57142857142856</v>
      </c>
      <c r="N50">
        <v>2</v>
      </c>
      <c r="O50">
        <v>814.33333333333337</v>
      </c>
      <c r="P50">
        <v>1.8928571428571428</v>
      </c>
      <c r="Q50">
        <v>863.64705882352939</v>
      </c>
      <c r="R50">
        <v>1.8679245283018868</v>
      </c>
      <c r="S50">
        <v>828.28125</v>
      </c>
      <c r="T50">
        <v>5.7142857142857144</v>
      </c>
      <c r="U50">
        <v>1766.6666666666667</v>
      </c>
      <c r="V50">
        <v>6.1111111111111107</v>
      </c>
      <c r="W50">
        <v>1775.6666666666667</v>
      </c>
      <c r="X50">
        <v>5</v>
      </c>
      <c r="Y50">
        <v>1498.3333333333333</v>
      </c>
      <c r="Z50">
        <v>5.6</v>
      </c>
      <c r="AA50">
        <v>1669.4166666666667</v>
      </c>
      <c r="AB50">
        <v>5.8888888888888893</v>
      </c>
      <c r="AC50">
        <v>1675.4444444444443</v>
      </c>
      <c r="AD50">
        <v>5.1111111111111107</v>
      </c>
      <c r="AE50">
        <v>1309.5555555555557</v>
      </c>
      <c r="AF50">
        <v>5.0999999999999996</v>
      </c>
      <c r="AG50">
        <v>1526.9</v>
      </c>
      <c r="AH50">
        <v>5.3571428571428568</v>
      </c>
      <c r="AI50">
        <v>1504.7857142857142</v>
      </c>
      <c r="AJ50">
        <v>5.4716981132075473</v>
      </c>
      <c r="AK50">
        <v>1580.7692307692307</v>
      </c>
      <c r="AL50">
        <v>3.6698113207547172</v>
      </c>
      <c r="AM50">
        <v>1294.1071428571429</v>
      </c>
      <c r="AN50">
        <v>2.8571428571428572</v>
      </c>
      <c r="AO50">
        <v>909.42857142857144</v>
      </c>
      <c r="AP50">
        <v>3</v>
      </c>
      <c r="AQ50">
        <v>871.22222222222217</v>
      </c>
      <c r="AR50">
        <v>3.5555555555555554</v>
      </c>
      <c r="AS50">
        <v>1083.1111111111111</v>
      </c>
      <c r="AT50">
        <v>3.16</v>
      </c>
      <c r="AU50">
        <v>958.2</v>
      </c>
      <c r="AV50">
        <v>4</v>
      </c>
      <c r="AW50">
        <v>1103.5555555555557</v>
      </c>
      <c r="AX50">
        <v>3.6666666666666665</v>
      </c>
      <c r="AY50">
        <v>930.66666666666663</v>
      </c>
      <c r="AZ50">
        <v>3.3</v>
      </c>
      <c r="BA50">
        <v>962.5</v>
      </c>
      <c r="BB50">
        <v>3.6428571428571428</v>
      </c>
      <c r="BC50">
        <v>997.60714285714289</v>
      </c>
      <c r="BD50">
        <v>3.4150943396226414</v>
      </c>
      <c r="BE50">
        <v>979.01886792452831</v>
      </c>
      <c r="BF50">
        <v>3.4150943396226414</v>
      </c>
      <c r="BG50">
        <v>979.01886792452831</v>
      </c>
      <c r="BH50">
        <v>3.5849056603773586</v>
      </c>
      <c r="BI50">
        <v>1172.2116788321168</v>
      </c>
      <c r="BJ50">
        <v>4</v>
      </c>
      <c r="BK50">
        <v>1425</v>
      </c>
      <c r="BL50">
        <v>2</v>
      </c>
      <c r="BM50">
        <v>618</v>
      </c>
      <c r="BN50">
        <v>0</v>
      </c>
      <c r="BP50">
        <v>2.8</v>
      </c>
      <c r="BQ50">
        <v>1156</v>
      </c>
      <c r="BR50">
        <v>0</v>
      </c>
      <c r="BT50">
        <v>6</v>
      </c>
      <c r="BU50">
        <v>2003</v>
      </c>
      <c r="BX50">
        <v>3</v>
      </c>
      <c r="BY50">
        <v>2003</v>
      </c>
      <c r="BZ50">
        <v>2.8571428571428572</v>
      </c>
      <c r="CA50">
        <v>1367.75</v>
      </c>
      <c r="CB50">
        <v>4.333333333333333</v>
      </c>
      <c r="CC50">
        <v>1646</v>
      </c>
      <c r="CD50">
        <v>6</v>
      </c>
      <c r="CE50">
        <v>1673</v>
      </c>
      <c r="CF50">
        <v>7</v>
      </c>
      <c r="CG50">
        <v>2248</v>
      </c>
      <c r="CH50">
        <v>5.2</v>
      </c>
      <c r="CI50">
        <v>1803.25</v>
      </c>
      <c r="CJ50">
        <v>9</v>
      </c>
      <c r="CK50">
        <v>2065</v>
      </c>
      <c r="CL50">
        <v>1</v>
      </c>
      <c r="CM50">
        <v>329</v>
      </c>
      <c r="CP50">
        <v>5</v>
      </c>
      <c r="CQ50">
        <v>1197</v>
      </c>
      <c r="CR50">
        <v>5.1428571428571432</v>
      </c>
      <c r="CS50">
        <v>1601.1666666666667</v>
      </c>
      <c r="CT50">
        <v>4</v>
      </c>
      <c r="CU50">
        <v>1507.8</v>
      </c>
      <c r="CV50">
        <v>5.666666666666667</v>
      </c>
      <c r="CW50">
        <v>1699.3333333333333</v>
      </c>
      <c r="CX50">
        <v>7</v>
      </c>
      <c r="CY50">
        <v>2309</v>
      </c>
      <c r="CZ50">
        <v>3</v>
      </c>
      <c r="DA50">
        <v>823</v>
      </c>
      <c r="DB50">
        <v>5.4</v>
      </c>
      <c r="DC50">
        <v>1646</v>
      </c>
      <c r="DD50">
        <v>4</v>
      </c>
      <c r="DE50">
        <v>1520</v>
      </c>
      <c r="DF50">
        <v>9</v>
      </c>
      <c r="DG50">
        <v>2304</v>
      </c>
      <c r="DJ50">
        <v>6.5</v>
      </c>
      <c r="DK50">
        <v>1912</v>
      </c>
      <c r="DL50">
        <v>5.7142857142857144</v>
      </c>
      <c r="DM50">
        <v>1722</v>
      </c>
      <c r="DN50">
        <v>5.7142857142857144</v>
      </c>
      <c r="DO50">
        <v>1722</v>
      </c>
      <c r="DP50">
        <v>4.5714285714285712</v>
      </c>
      <c r="DQ50">
        <v>1596</v>
      </c>
      <c r="DR50">
        <v>3.7</v>
      </c>
      <c r="DS50">
        <v>1218.9935064935064</v>
      </c>
      <c r="DV50" t="s">
        <v>48</v>
      </c>
      <c r="DW50">
        <v>317.55555555555554</v>
      </c>
      <c r="DX50">
        <v>279.88888888888891</v>
      </c>
      <c r="DY50">
        <v>328.6</v>
      </c>
      <c r="DZ50">
        <v>309.39285714285717</v>
      </c>
      <c r="EA50">
        <v>275.5</v>
      </c>
      <c r="EB50">
        <v>335.28571428571428</v>
      </c>
      <c r="EC50">
        <v>186.83333333333334</v>
      </c>
      <c r="ED50">
        <v>268.8235294117647</v>
      </c>
    </row>
    <row r="51" spans="1:134" x14ac:dyDescent="0.3">
      <c r="A51" s="2" t="s">
        <v>49</v>
      </c>
      <c r="B51">
        <v>1.4</v>
      </c>
      <c r="C51">
        <v>627.71428571428567</v>
      </c>
      <c r="D51">
        <v>1.6</v>
      </c>
      <c r="E51">
        <v>805.57142857142856</v>
      </c>
      <c r="F51">
        <v>1.625</v>
      </c>
      <c r="G51">
        <v>749.5</v>
      </c>
      <c r="H51">
        <v>1.5357142857142858</v>
      </c>
      <c r="I51">
        <v>726.5</v>
      </c>
      <c r="J51">
        <v>1</v>
      </c>
      <c r="K51">
        <v>1297</v>
      </c>
      <c r="L51">
        <v>2.1</v>
      </c>
      <c r="M51">
        <v>852.75</v>
      </c>
      <c r="N51">
        <v>2</v>
      </c>
      <c r="O51">
        <v>1143.8333333333333</v>
      </c>
      <c r="P51">
        <v>1.75</v>
      </c>
      <c r="Q51">
        <v>1017.4375</v>
      </c>
      <c r="R51">
        <v>1.6428571428571428</v>
      </c>
      <c r="S51">
        <v>855.80555555555554</v>
      </c>
      <c r="T51">
        <v>4.7</v>
      </c>
      <c r="U51">
        <v>1793.5</v>
      </c>
      <c r="V51">
        <v>4.9000000000000004</v>
      </c>
      <c r="W51">
        <v>1734.4</v>
      </c>
      <c r="X51">
        <v>4.5</v>
      </c>
      <c r="Y51">
        <v>1819.4285714285713</v>
      </c>
      <c r="Z51">
        <v>4.7142857142857144</v>
      </c>
      <c r="AA51">
        <v>1778.3333333333333</v>
      </c>
      <c r="AB51">
        <v>5.25</v>
      </c>
      <c r="AC51">
        <v>2102.2857142857142</v>
      </c>
      <c r="AD51">
        <v>4.5999999999999996</v>
      </c>
      <c r="AE51">
        <v>1482.6</v>
      </c>
      <c r="AF51">
        <v>4.5</v>
      </c>
      <c r="AG51">
        <v>1691</v>
      </c>
      <c r="AH51">
        <v>4.75</v>
      </c>
      <c r="AI51">
        <v>1721.5769230769231</v>
      </c>
      <c r="AJ51">
        <v>4.7321428571428568</v>
      </c>
      <c r="AK51">
        <v>1750.4905660377358</v>
      </c>
      <c r="AL51">
        <v>3.1875</v>
      </c>
      <c r="AM51">
        <v>1388.5955056179776</v>
      </c>
      <c r="AN51">
        <v>2.5</v>
      </c>
      <c r="AO51">
        <v>859.3</v>
      </c>
      <c r="AP51">
        <v>2.1</v>
      </c>
      <c r="AQ51">
        <v>764.88888888888891</v>
      </c>
      <c r="AR51">
        <v>3</v>
      </c>
      <c r="AS51">
        <v>994.75</v>
      </c>
      <c r="AT51">
        <v>2.5</v>
      </c>
      <c r="AU51">
        <v>867.96296296296293</v>
      </c>
      <c r="AV51">
        <v>2.625</v>
      </c>
      <c r="AW51">
        <v>784.875</v>
      </c>
      <c r="AX51">
        <v>2.9</v>
      </c>
      <c r="AY51">
        <v>1015</v>
      </c>
      <c r="AZ51">
        <v>2.8</v>
      </c>
      <c r="BA51">
        <v>906.5</v>
      </c>
      <c r="BB51">
        <v>2.7857142857142856</v>
      </c>
      <c r="BC51">
        <v>910.5</v>
      </c>
      <c r="BD51">
        <v>2.6428571428571428</v>
      </c>
      <c r="BE51">
        <v>889.61818181818182</v>
      </c>
      <c r="BF51">
        <v>2.6428571428571428</v>
      </c>
      <c r="BG51">
        <v>889.61818181818182</v>
      </c>
      <c r="BH51">
        <v>3.0059523809523809</v>
      </c>
      <c r="BI51">
        <v>1198.0138888888889</v>
      </c>
      <c r="BN51">
        <v>0.5</v>
      </c>
      <c r="BO51">
        <v>364</v>
      </c>
      <c r="BP51">
        <v>0.5</v>
      </c>
      <c r="BQ51">
        <v>364</v>
      </c>
      <c r="BR51">
        <v>1</v>
      </c>
      <c r="BS51">
        <v>437</v>
      </c>
      <c r="BX51">
        <v>1</v>
      </c>
      <c r="BY51">
        <v>437</v>
      </c>
      <c r="BZ51">
        <v>0.75</v>
      </c>
      <c r="CA51">
        <v>400.5</v>
      </c>
      <c r="CF51">
        <v>4.5</v>
      </c>
      <c r="CG51">
        <v>1402</v>
      </c>
      <c r="CH51">
        <v>4.5</v>
      </c>
      <c r="CI51">
        <v>1402</v>
      </c>
      <c r="CJ51">
        <v>5.5</v>
      </c>
      <c r="CK51">
        <v>1851.5</v>
      </c>
      <c r="CP51">
        <v>5.5</v>
      </c>
      <c r="CQ51">
        <v>1851.5</v>
      </c>
      <c r="CR51">
        <v>5</v>
      </c>
      <c r="CS51">
        <v>1626.75</v>
      </c>
      <c r="CT51">
        <v>2.875</v>
      </c>
      <c r="CU51">
        <v>1218</v>
      </c>
      <c r="CZ51">
        <v>5</v>
      </c>
      <c r="DA51">
        <v>1491</v>
      </c>
      <c r="DB51">
        <v>5</v>
      </c>
      <c r="DC51">
        <v>1491</v>
      </c>
      <c r="DD51">
        <v>5</v>
      </c>
      <c r="DE51">
        <v>1899.5</v>
      </c>
      <c r="DJ51">
        <v>5</v>
      </c>
      <c r="DK51">
        <v>1899.5</v>
      </c>
      <c r="DL51">
        <v>5</v>
      </c>
      <c r="DM51">
        <v>1695.25</v>
      </c>
      <c r="DN51">
        <v>5</v>
      </c>
      <c r="DO51">
        <v>1695.25</v>
      </c>
      <c r="DP51">
        <v>3.5833333333333335</v>
      </c>
      <c r="DQ51">
        <v>1408.9</v>
      </c>
      <c r="DR51">
        <v>3.0444444444444443</v>
      </c>
      <c r="DS51">
        <v>1211.7077922077922</v>
      </c>
      <c r="DV51" t="s">
        <v>49</v>
      </c>
      <c r="DW51">
        <v>339.28571428571428</v>
      </c>
      <c r="DX51">
        <v>338.5</v>
      </c>
      <c r="DY51">
        <v>323.22222222222223</v>
      </c>
      <c r="DZ51">
        <v>333.42307692307691</v>
      </c>
      <c r="EA51">
        <v>347</v>
      </c>
      <c r="EB51">
        <v>359.5</v>
      </c>
      <c r="EC51">
        <v>325.33333333333331</v>
      </c>
      <c r="ED51">
        <v>345.125</v>
      </c>
    </row>
    <row r="52" spans="1:134" x14ac:dyDescent="0.3">
      <c r="A52" s="2" t="s">
        <v>50</v>
      </c>
      <c r="B52">
        <v>4</v>
      </c>
      <c r="C52">
        <v>952.625</v>
      </c>
      <c r="D52">
        <v>2</v>
      </c>
      <c r="E52">
        <v>610.33333333333337</v>
      </c>
      <c r="F52">
        <v>3.75</v>
      </c>
      <c r="G52">
        <v>812.71428571428567</v>
      </c>
      <c r="H52">
        <v>3.2142857142857144</v>
      </c>
      <c r="I52">
        <v>808.19047619047615</v>
      </c>
      <c r="J52">
        <v>2.6666666666666665</v>
      </c>
      <c r="K52">
        <v>787.5</v>
      </c>
      <c r="L52">
        <v>3.8</v>
      </c>
      <c r="M52">
        <v>1079.7142857142858</v>
      </c>
      <c r="N52">
        <v>2.8</v>
      </c>
      <c r="O52">
        <v>569.9</v>
      </c>
      <c r="P52">
        <v>3.103448275862069</v>
      </c>
      <c r="Q52">
        <v>781.82608695652175</v>
      </c>
      <c r="R52">
        <v>3.1578947368421053</v>
      </c>
      <c r="S52">
        <v>794.40909090909088</v>
      </c>
      <c r="T52">
        <v>4.7</v>
      </c>
      <c r="U52">
        <v>996.6</v>
      </c>
      <c r="V52">
        <v>5.6</v>
      </c>
      <c r="W52">
        <v>1160.5</v>
      </c>
      <c r="X52">
        <v>4</v>
      </c>
      <c r="Y52">
        <v>853.75</v>
      </c>
      <c r="Z52">
        <v>4.8214285714285712</v>
      </c>
      <c r="AA52">
        <v>1014.3214285714286</v>
      </c>
      <c r="AB52">
        <v>4.333333333333333</v>
      </c>
      <c r="AC52">
        <v>984.875</v>
      </c>
      <c r="AD52">
        <v>3.9</v>
      </c>
      <c r="AE52">
        <v>1088.25</v>
      </c>
      <c r="AF52">
        <v>4.5</v>
      </c>
      <c r="AG52">
        <v>967.6</v>
      </c>
      <c r="AH52">
        <v>4.2413793103448274</v>
      </c>
      <c r="AI52">
        <v>1010.0384615384615</v>
      </c>
      <c r="AJ52">
        <v>4.5263157894736841</v>
      </c>
      <c r="AK52">
        <v>1012.2592592592592</v>
      </c>
      <c r="AL52">
        <v>3.8421052631578947</v>
      </c>
      <c r="AM52">
        <v>914.44897959183675</v>
      </c>
      <c r="AN52">
        <v>1.1000000000000001</v>
      </c>
      <c r="AO52">
        <v>407.5</v>
      </c>
      <c r="AP52">
        <v>2.1</v>
      </c>
      <c r="AQ52">
        <v>424.22222222222223</v>
      </c>
      <c r="AR52">
        <v>1.25</v>
      </c>
      <c r="AS52">
        <v>506.4</v>
      </c>
      <c r="AT52">
        <v>1.5</v>
      </c>
      <c r="AU52">
        <v>439.75</v>
      </c>
      <c r="AV52">
        <v>1.7777777777777777</v>
      </c>
      <c r="AW52">
        <v>445.33333333333331</v>
      </c>
      <c r="AX52">
        <v>1.2</v>
      </c>
      <c r="AY52">
        <v>359.57142857142856</v>
      </c>
      <c r="AZ52">
        <v>1.5</v>
      </c>
      <c r="BA52">
        <v>333.5</v>
      </c>
      <c r="BB52">
        <v>1.4827586206896552</v>
      </c>
      <c r="BC52">
        <v>383.04166666666669</v>
      </c>
      <c r="BD52">
        <v>1.4912280701754386</v>
      </c>
      <c r="BE52">
        <v>408.81818181818181</v>
      </c>
      <c r="BF52">
        <v>1.4912280701754386</v>
      </c>
      <c r="BG52">
        <v>408.81818181818181</v>
      </c>
      <c r="BH52">
        <v>3.0584795321637426</v>
      </c>
      <c r="BI52">
        <v>757.77464788732391</v>
      </c>
      <c r="BN52">
        <v>0.5</v>
      </c>
      <c r="BO52">
        <v>107</v>
      </c>
      <c r="BP52">
        <v>0.5</v>
      </c>
      <c r="BQ52">
        <v>107</v>
      </c>
      <c r="BR52">
        <v>1</v>
      </c>
      <c r="BS52">
        <v>152</v>
      </c>
      <c r="BX52">
        <v>1</v>
      </c>
      <c r="BY52">
        <v>152</v>
      </c>
      <c r="BZ52">
        <v>0.66666666666666663</v>
      </c>
      <c r="CA52">
        <v>129.5</v>
      </c>
      <c r="CF52">
        <v>3</v>
      </c>
      <c r="CG52">
        <v>729</v>
      </c>
      <c r="CH52">
        <v>3</v>
      </c>
      <c r="CI52">
        <v>729</v>
      </c>
      <c r="CJ52">
        <v>9</v>
      </c>
      <c r="CK52">
        <v>1802</v>
      </c>
      <c r="CP52">
        <v>9</v>
      </c>
      <c r="CQ52">
        <v>1802</v>
      </c>
      <c r="CR52">
        <v>5</v>
      </c>
      <c r="CS52">
        <v>1086.6666666666667</v>
      </c>
      <c r="CT52">
        <v>2.8333333333333335</v>
      </c>
      <c r="CU52">
        <v>703.8</v>
      </c>
      <c r="CZ52">
        <v>1.5</v>
      </c>
      <c r="DA52">
        <v>399</v>
      </c>
      <c r="DB52">
        <v>1.5</v>
      </c>
      <c r="DC52">
        <v>399</v>
      </c>
      <c r="DD52">
        <v>0</v>
      </c>
      <c r="DJ52">
        <v>0</v>
      </c>
      <c r="DL52">
        <v>1</v>
      </c>
      <c r="DM52">
        <v>399</v>
      </c>
      <c r="DN52">
        <v>1</v>
      </c>
      <c r="DO52">
        <v>399</v>
      </c>
      <c r="DP52">
        <v>2.2222222222222223</v>
      </c>
      <c r="DQ52">
        <v>616.71428571428567</v>
      </c>
      <c r="DR52">
        <v>3.0166666666666666</v>
      </c>
      <c r="DS52">
        <v>751.14765100671138</v>
      </c>
      <c r="DV52" t="s">
        <v>50</v>
      </c>
      <c r="DW52">
        <v>263.5</v>
      </c>
      <c r="DX52">
        <v>270.5</v>
      </c>
      <c r="DY52">
        <v>224</v>
      </c>
      <c r="DZ52">
        <v>250.46153846153845</v>
      </c>
      <c r="EA52">
        <v>173.33333333333334</v>
      </c>
      <c r="EB52">
        <v>199.14285714285714</v>
      </c>
      <c r="EC52">
        <v>174</v>
      </c>
      <c r="ED52">
        <v>181.47826086956522</v>
      </c>
    </row>
    <row r="53" spans="1:134" x14ac:dyDescent="0.3">
      <c r="A53" s="2" t="s">
        <v>51</v>
      </c>
      <c r="B53">
        <v>1.5</v>
      </c>
      <c r="C53">
        <v>806.66666666666663</v>
      </c>
      <c r="D53">
        <v>0.9</v>
      </c>
      <c r="E53">
        <v>387.33333333333331</v>
      </c>
      <c r="F53">
        <v>1</v>
      </c>
      <c r="G53">
        <v>513.79999999999995</v>
      </c>
      <c r="H53">
        <v>1.1379310344827587</v>
      </c>
      <c r="I53">
        <v>572.52941176470586</v>
      </c>
      <c r="J53">
        <v>1.2222222222222223</v>
      </c>
      <c r="K53">
        <v>421.28571428571428</v>
      </c>
      <c r="L53">
        <v>0.8</v>
      </c>
      <c r="M53">
        <v>619.20000000000005</v>
      </c>
      <c r="N53">
        <v>1.1000000000000001</v>
      </c>
      <c r="O53">
        <v>516</v>
      </c>
      <c r="P53">
        <v>1.0344827586206897</v>
      </c>
      <c r="Q53">
        <v>508.26315789473682</v>
      </c>
      <c r="R53">
        <v>1.0862068965517242</v>
      </c>
      <c r="S53">
        <v>538.61111111111109</v>
      </c>
      <c r="T53">
        <v>5.5</v>
      </c>
      <c r="U53">
        <v>1794.7</v>
      </c>
      <c r="V53">
        <v>6.3</v>
      </c>
      <c r="W53">
        <v>2036.5</v>
      </c>
      <c r="X53">
        <v>6</v>
      </c>
      <c r="Y53">
        <v>1931.1111111111111</v>
      </c>
      <c r="Z53">
        <v>5.931034482758621</v>
      </c>
      <c r="AA53">
        <v>1920.4137931034484</v>
      </c>
      <c r="AB53">
        <v>5.7777777777777777</v>
      </c>
      <c r="AC53">
        <v>1952.8888888888889</v>
      </c>
      <c r="AD53">
        <v>5.9</v>
      </c>
      <c r="AE53">
        <v>1875.7</v>
      </c>
      <c r="AF53">
        <v>5.4</v>
      </c>
      <c r="AG53">
        <v>1786.6</v>
      </c>
      <c r="AH53">
        <v>5.6896551724137927</v>
      </c>
      <c r="AI53">
        <v>1868.9310344827586</v>
      </c>
      <c r="AJ53">
        <v>5.8103448275862073</v>
      </c>
      <c r="AK53">
        <v>1894.6724137931035</v>
      </c>
      <c r="AL53">
        <v>3.4482758620689653</v>
      </c>
      <c r="AM53">
        <v>1375.3297872340424</v>
      </c>
      <c r="AN53">
        <v>2.1</v>
      </c>
      <c r="AO53">
        <v>660.3</v>
      </c>
      <c r="AP53">
        <v>2</v>
      </c>
      <c r="AQ53">
        <v>624.29999999999995</v>
      </c>
      <c r="AR53">
        <v>2.2222222222222223</v>
      </c>
      <c r="AS53">
        <v>649.55555555555554</v>
      </c>
      <c r="AT53">
        <v>2.103448275862069</v>
      </c>
      <c r="AU53">
        <v>644.55172413793105</v>
      </c>
      <c r="AV53">
        <v>2.2222222222222223</v>
      </c>
      <c r="AW53">
        <v>607.44444444444446</v>
      </c>
      <c r="AX53">
        <v>1.9</v>
      </c>
      <c r="AY53">
        <v>546.20000000000005</v>
      </c>
      <c r="AZ53">
        <v>2</v>
      </c>
      <c r="BA53">
        <v>607.29999999999995</v>
      </c>
      <c r="BB53">
        <v>2.0344827586206895</v>
      </c>
      <c r="BC53">
        <v>586.27586206896547</v>
      </c>
      <c r="BD53">
        <v>2.0689655172413794</v>
      </c>
      <c r="BE53">
        <v>615.41379310344826</v>
      </c>
      <c r="BF53">
        <v>2.0689655172413794</v>
      </c>
      <c r="BG53">
        <v>615.41379310344826</v>
      </c>
      <c r="BH53">
        <v>2.9885057471264367</v>
      </c>
      <c r="BI53">
        <v>1085.3618421052631</v>
      </c>
      <c r="BN53">
        <v>3</v>
      </c>
      <c r="BO53">
        <v>808</v>
      </c>
      <c r="BP53">
        <v>3</v>
      </c>
      <c r="BQ53">
        <v>808</v>
      </c>
      <c r="BR53">
        <v>1</v>
      </c>
      <c r="BS53">
        <v>395</v>
      </c>
      <c r="BX53">
        <v>1</v>
      </c>
      <c r="BY53">
        <v>395</v>
      </c>
      <c r="BZ53">
        <v>2</v>
      </c>
      <c r="CA53">
        <v>601.5</v>
      </c>
      <c r="CF53">
        <v>5</v>
      </c>
      <c r="CG53">
        <v>1093</v>
      </c>
      <c r="CH53">
        <v>5</v>
      </c>
      <c r="CI53">
        <v>1093</v>
      </c>
      <c r="CJ53">
        <v>4</v>
      </c>
      <c r="CK53">
        <v>1548</v>
      </c>
      <c r="CP53">
        <v>4</v>
      </c>
      <c r="CQ53">
        <v>1548</v>
      </c>
      <c r="CR53">
        <v>4.5</v>
      </c>
      <c r="CS53">
        <v>1320.5</v>
      </c>
      <c r="CT53">
        <v>3.25</v>
      </c>
      <c r="CU53">
        <v>961</v>
      </c>
      <c r="CZ53">
        <v>2</v>
      </c>
      <c r="DA53">
        <v>682</v>
      </c>
      <c r="DB53">
        <v>2</v>
      </c>
      <c r="DC53">
        <v>682</v>
      </c>
      <c r="DD53">
        <v>2</v>
      </c>
      <c r="DE53">
        <v>771</v>
      </c>
      <c r="DJ53">
        <v>2</v>
      </c>
      <c r="DK53">
        <v>771</v>
      </c>
      <c r="DL53">
        <v>2</v>
      </c>
      <c r="DM53">
        <v>726.5</v>
      </c>
      <c r="DN53">
        <v>2</v>
      </c>
      <c r="DO53">
        <v>726.5</v>
      </c>
      <c r="DP53">
        <v>2.8333333333333335</v>
      </c>
      <c r="DQ53">
        <v>882.83333333333337</v>
      </c>
      <c r="DR53">
        <v>2.9833333333333334</v>
      </c>
      <c r="DS53">
        <v>1077.6708860759493</v>
      </c>
      <c r="DV53" t="s">
        <v>51</v>
      </c>
      <c r="DW53">
        <v>389.66666666666669</v>
      </c>
      <c r="DX53">
        <v>356.4</v>
      </c>
      <c r="DY53">
        <v>339.5</v>
      </c>
      <c r="DZ53">
        <v>360.89655172413791</v>
      </c>
      <c r="EA53">
        <v>260.14285714285717</v>
      </c>
      <c r="EB53">
        <v>384.6</v>
      </c>
      <c r="EC53">
        <v>322.14285714285717</v>
      </c>
      <c r="ED53">
        <v>315.73684210526318</v>
      </c>
    </row>
    <row r="54" spans="1:134" x14ac:dyDescent="0.3">
      <c r="A54" s="2" t="s">
        <v>52</v>
      </c>
      <c r="B54">
        <v>1.9</v>
      </c>
      <c r="C54">
        <v>1205.4000000000001</v>
      </c>
      <c r="D54">
        <v>2.7</v>
      </c>
      <c r="E54">
        <v>1325.4</v>
      </c>
      <c r="F54">
        <v>2.2222222222222223</v>
      </c>
      <c r="G54">
        <v>1177.5999999999999</v>
      </c>
      <c r="H54">
        <v>2.2758620689655173</v>
      </c>
      <c r="I54">
        <v>1236.1333333333334</v>
      </c>
      <c r="J54">
        <v>1.4444444444444444</v>
      </c>
      <c r="K54">
        <v>825.5</v>
      </c>
      <c r="L54">
        <v>2.2999999999999998</v>
      </c>
      <c r="M54">
        <v>1246.3333333333333</v>
      </c>
      <c r="N54">
        <v>2.2000000000000002</v>
      </c>
      <c r="O54">
        <v>918.5</v>
      </c>
      <c r="P54">
        <v>2</v>
      </c>
      <c r="Q54">
        <v>1018.1875</v>
      </c>
      <c r="R54">
        <v>2.1379310344827585</v>
      </c>
      <c r="S54">
        <v>1123.6451612903227</v>
      </c>
      <c r="T54">
        <v>5.6</v>
      </c>
      <c r="U54">
        <v>1733.4444444444443</v>
      </c>
      <c r="V54">
        <v>4.5</v>
      </c>
      <c r="W54">
        <v>1498.5555555555557</v>
      </c>
      <c r="X54">
        <v>5.4444444444444446</v>
      </c>
      <c r="Y54">
        <v>1501.1111111111111</v>
      </c>
      <c r="Z54">
        <v>5.1724137931034484</v>
      </c>
      <c r="AA54">
        <v>1577.7037037037037</v>
      </c>
      <c r="AB54">
        <v>6.1111111111111107</v>
      </c>
      <c r="AC54">
        <v>1704.6666666666667</v>
      </c>
      <c r="AD54">
        <v>5.5</v>
      </c>
      <c r="AE54">
        <v>1467.5</v>
      </c>
      <c r="AF54">
        <v>5.9</v>
      </c>
      <c r="AG54">
        <v>1583.4</v>
      </c>
      <c r="AH54">
        <v>5.8275862068965516</v>
      </c>
      <c r="AI54">
        <v>1581.0689655172414</v>
      </c>
      <c r="AJ54">
        <v>5.5</v>
      </c>
      <c r="AK54">
        <v>1579.4464285714287</v>
      </c>
      <c r="AL54">
        <v>3.8189655172413794</v>
      </c>
      <c r="AM54">
        <v>1417.0344827586207</v>
      </c>
      <c r="AN54">
        <v>2.2000000000000002</v>
      </c>
      <c r="AO54">
        <v>599.1</v>
      </c>
      <c r="AP54">
        <v>1.9</v>
      </c>
      <c r="AQ54">
        <v>630.9</v>
      </c>
      <c r="AR54">
        <v>2.1111111111111112</v>
      </c>
      <c r="AS54">
        <v>549.22222222222217</v>
      </c>
      <c r="AT54">
        <v>2.0689655172413794</v>
      </c>
      <c r="AU54">
        <v>594.58620689655174</v>
      </c>
      <c r="AV54">
        <v>1.8888888888888888</v>
      </c>
      <c r="AW54">
        <v>562.77777777777783</v>
      </c>
      <c r="AX54">
        <v>2.5</v>
      </c>
      <c r="AY54">
        <v>631.70000000000005</v>
      </c>
      <c r="AZ54">
        <v>2.2999999999999998</v>
      </c>
      <c r="BA54">
        <v>598.1</v>
      </c>
      <c r="BB54">
        <v>2.2413793103448274</v>
      </c>
      <c r="BC54">
        <v>598.72413793103453</v>
      </c>
      <c r="BD54">
        <v>2.1551724137931036</v>
      </c>
      <c r="BE54">
        <v>596.65517241379314</v>
      </c>
      <c r="BF54">
        <v>2.1551724137931036</v>
      </c>
      <c r="BG54">
        <v>596.65517241379314</v>
      </c>
      <c r="BH54">
        <v>3.264367816091954</v>
      </c>
      <c r="BI54">
        <v>1088.8827586206896</v>
      </c>
      <c r="BN54">
        <v>0</v>
      </c>
      <c r="BP54">
        <v>0</v>
      </c>
      <c r="BR54">
        <v>0</v>
      </c>
      <c r="BX54">
        <v>0</v>
      </c>
      <c r="BZ54">
        <v>0</v>
      </c>
      <c r="CF54">
        <v>7</v>
      </c>
      <c r="CG54">
        <v>2093</v>
      </c>
      <c r="CH54">
        <v>7</v>
      </c>
      <c r="CI54">
        <v>2093</v>
      </c>
      <c r="CJ54">
        <v>7</v>
      </c>
      <c r="CK54">
        <v>2290</v>
      </c>
      <c r="CP54">
        <v>7</v>
      </c>
      <c r="CQ54">
        <v>2290</v>
      </c>
      <c r="CR54">
        <v>7</v>
      </c>
      <c r="CS54">
        <v>2191.5</v>
      </c>
      <c r="CT54">
        <v>3.5</v>
      </c>
      <c r="CU54">
        <v>2191.5</v>
      </c>
      <c r="CZ54">
        <v>4</v>
      </c>
      <c r="DA54">
        <v>758</v>
      </c>
      <c r="DB54">
        <v>4</v>
      </c>
      <c r="DC54">
        <v>758</v>
      </c>
      <c r="DD54">
        <v>2</v>
      </c>
      <c r="DE54">
        <v>627</v>
      </c>
      <c r="DJ54">
        <v>2</v>
      </c>
      <c r="DK54">
        <v>627</v>
      </c>
      <c r="DL54">
        <v>3</v>
      </c>
      <c r="DM54">
        <v>692.5</v>
      </c>
      <c r="DN54">
        <v>3</v>
      </c>
      <c r="DO54">
        <v>692.5</v>
      </c>
      <c r="DP54">
        <v>3.3333333333333335</v>
      </c>
      <c r="DQ54">
        <v>1442</v>
      </c>
      <c r="DR54">
        <v>3.2666666666666666</v>
      </c>
      <c r="DS54">
        <v>1098.3624161073826</v>
      </c>
      <c r="DV54" t="s">
        <v>52</v>
      </c>
      <c r="DW54">
        <v>256.66666666666669</v>
      </c>
      <c r="DX54">
        <v>232.6</v>
      </c>
      <c r="DY54">
        <v>245.6</v>
      </c>
      <c r="DZ54">
        <v>244.55172413793105</v>
      </c>
      <c r="EA54">
        <v>255.25</v>
      </c>
      <c r="EB54">
        <v>351</v>
      </c>
      <c r="EC54">
        <v>260</v>
      </c>
      <c r="ED54">
        <v>292.9375</v>
      </c>
    </row>
    <row r="55" spans="1:134" x14ac:dyDescent="0.3">
      <c r="A55" s="2" t="s">
        <v>53</v>
      </c>
      <c r="B55">
        <v>1.1111111111111112</v>
      </c>
      <c r="C55">
        <v>635</v>
      </c>
      <c r="D55">
        <v>1.7</v>
      </c>
      <c r="E55">
        <v>1265</v>
      </c>
      <c r="F55">
        <v>2.125</v>
      </c>
      <c r="G55">
        <v>1110.4000000000001</v>
      </c>
      <c r="H55">
        <v>1.6296296296296295</v>
      </c>
      <c r="I55">
        <v>984.78571428571433</v>
      </c>
      <c r="J55">
        <v>2.1111111111111112</v>
      </c>
      <c r="K55">
        <v>1279.8</v>
      </c>
      <c r="L55">
        <v>2</v>
      </c>
      <c r="M55">
        <v>986.16666666666663</v>
      </c>
      <c r="N55">
        <v>1.4444444444444444</v>
      </c>
      <c r="O55">
        <v>1204.75</v>
      </c>
      <c r="P55">
        <v>1.8518518518518519</v>
      </c>
      <c r="Q55">
        <v>1142.3333333333333</v>
      </c>
      <c r="R55">
        <v>1.7407407407407407</v>
      </c>
      <c r="S55">
        <v>1066.2758620689656</v>
      </c>
      <c r="T55">
        <v>5.4444444444444446</v>
      </c>
      <c r="U55">
        <v>1753</v>
      </c>
      <c r="V55">
        <v>4.7</v>
      </c>
      <c r="W55">
        <v>1738.4444444444443</v>
      </c>
      <c r="X55">
        <v>3.875</v>
      </c>
      <c r="Y55">
        <v>1505.7142857142858</v>
      </c>
      <c r="Z55">
        <v>4.7037037037037033</v>
      </c>
      <c r="AA55">
        <v>1678.52</v>
      </c>
      <c r="AB55">
        <v>4.1111111111111107</v>
      </c>
      <c r="AC55">
        <v>1761.4285714285713</v>
      </c>
      <c r="AD55">
        <v>3.6666666666666665</v>
      </c>
      <c r="AE55">
        <v>1438.5</v>
      </c>
      <c r="AF55">
        <v>4.8888888888888893</v>
      </c>
      <c r="AG55">
        <v>1793.25</v>
      </c>
      <c r="AH55">
        <v>4.2222222222222223</v>
      </c>
      <c r="AI55">
        <v>1660.1739130434783</v>
      </c>
      <c r="AJ55">
        <v>4.4629629629629628</v>
      </c>
      <c r="AK55">
        <v>1669.7291666666667</v>
      </c>
      <c r="AL55">
        <v>3.1018518518518516</v>
      </c>
      <c r="AM55">
        <v>1442.4545454545455</v>
      </c>
      <c r="AN55">
        <v>2.3333333333333335</v>
      </c>
      <c r="AO55">
        <v>723.77777777777783</v>
      </c>
      <c r="AP55">
        <v>2.4</v>
      </c>
      <c r="AQ55">
        <v>827.8</v>
      </c>
      <c r="AR55">
        <v>2.125</v>
      </c>
      <c r="AS55">
        <v>602.25</v>
      </c>
      <c r="AT55">
        <v>2.2962962962962963</v>
      </c>
      <c r="AU55">
        <v>726.2962962962963</v>
      </c>
      <c r="AV55">
        <v>2.5555555555555554</v>
      </c>
      <c r="AW55">
        <v>742.44444444444446</v>
      </c>
      <c r="AX55">
        <v>2.1111111111111112</v>
      </c>
      <c r="AY55">
        <v>636.77777777777783</v>
      </c>
      <c r="AZ55">
        <v>2.4444444444444446</v>
      </c>
      <c r="BA55">
        <v>679</v>
      </c>
      <c r="BB55">
        <v>2.3703703703703702</v>
      </c>
      <c r="BC55">
        <v>686.07407407407402</v>
      </c>
      <c r="BD55">
        <v>2.3333333333333335</v>
      </c>
      <c r="BE55">
        <v>706.18518518518522</v>
      </c>
      <c r="BF55">
        <v>2.3333333333333335</v>
      </c>
      <c r="BG55">
        <v>706.18518518518522</v>
      </c>
      <c r="BH55">
        <v>2.8456790123456792</v>
      </c>
      <c r="BI55">
        <v>1138.9541984732825</v>
      </c>
      <c r="BJ55">
        <v>0</v>
      </c>
      <c r="BN55">
        <v>0</v>
      </c>
      <c r="BP55">
        <v>0</v>
      </c>
      <c r="BR55">
        <v>0</v>
      </c>
      <c r="BT55">
        <v>0</v>
      </c>
      <c r="BV55">
        <v>4</v>
      </c>
      <c r="BW55">
        <v>718</v>
      </c>
      <c r="BX55">
        <v>1.3333333333333333</v>
      </c>
      <c r="BY55">
        <v>718</v>
      </c>
      <c r="BZ55">
        <v>0.66666666666666663</v>
      </c>
      <c r="CA55">
        <v>718</v>
      </c>
      <c r="CB55">
        <v>6</v>
      </c>
      <c r="CC55">
        <v>1990</v>
      </c>
      <c r="CF55">
        <v>6.5</v>
      </c>
      <c r="CG55">
        <v>2137</v>
      </c>
      <c r="CH55">
        <v>6.333333333333333</v>
      </c>
      <c r="CI55">
        <v>2088</v>
      </c>
      <c r="CJ55">
        <v>7</v>
      </c>
      <c r="CK55">
        <v>2162</v>
      </c>
      <c r="CL55">
        <v>6</v>
      </c>
      <c r="CM55">
        <v>2136</v>
      </c>
      <c r="CN55">
        <v>1</v>
      </c>
      <c r="CO55">
        <v>159</v>
      </c>
      <c r="CP55">
        <v>4.666666666666667</v>
      </c>
      <c r="CQ55">
        <v>1485.6666666666667</v>
      </c>
      <c r="CR55">
        <v>5.5</v>
      </c>
      <c r="CS55">
        <v>1786.8333333333333</v>
      </c>
      <c r="CT55">
        <v>3.0833333333333335</v>
      </c>
      <c r="CU55">
        <v>1634.1428571428571</v>
      </c>
      <c r="CV55">
        <v>3</v>
      </c>
      <c r="CW55">
        <v>649</v>
      </c>
      <c r="CZ55">
        <v>1.5</v>
      </c>
      <c r="DA55">
        <v>520</v>
      </c>
      <c r="DB55">
        <v>2</v>
      </c>
      <c r="DC55">
        <v>563</v>
      </c>
      <c r="DD55">
        <v>3</v>
      </c>
      <c r="DE55">
        <v>779</v>
      </c>
      <c r="DF55">
        <v>3</v>
      </c>
      <c r="DG55">
        <v>1176</v>
      </c>
      <c r="DH55">
        <v>6</v>
      </c>
      <c r="DI55">
        <v>1552</v>
      </c>
      <c r="DJ55">
        <v>4</v>
      </c>
      <c r="DK55">
        <v>1169</v>
      </c>
      <c r="DL55">
        <v>3</v>
      </c>
      <c r="DM55">
        <v>866</v>
      </c>
      <c r="DN55">
        <v>3</v>
      </c>
      <c r="DO55">
        <v>866</v>
      </c>
      <c r="DP55">
        <v>3.0555555555555554</v>
      </c>
      <c r="DQ55">
        <v>1279.6153846153845</v>
      </c>
      <c r="DR55">
        <v>2.8666666666666667</v>
      </c>
      <c r="DS55">
        <v>1151.6527777777778</v>
      </c>
      <c r="DV55" t="s">
        <v>53</v>
      </c>
      <c r="DW55">
        <v>331.14285714285717</v>
      </c>
      <c r="DX55">
        <v>362.625</v>
      </c>
      <c r="DY55">
        <v>332.875</v>
      </c>
      <c r="DZ55">
        <v>342.69565217391306</v>
      </c>
      <c r="EA55">
        <v>358.8</v>
      </c>
      <c r="EB55">
        <v>330.66666666666669</v>
      </c>
      <c r="EC55">
        <v>336</v>
      </c>
      <c r="ED55">
        <v>341.46666666666664</v>
      </c>
    </row>
    <row r="56" spans="1:134" x14ac:dyDescent="0.3">
      <c r="A56" s="2" t="s">
        <v>54</v>
      </c>
      <c r="B56">
        <v>0.9</v>
      </c>
      <c r="C56">
        <v>513.25</v>
      </c>
      <c r="D56">
        <v>2.9</v>
      </c>
      <c r="E56">
        <v>908</v>
      </c>
      <c r="F56">
        <v>3</v>
      </c>
      <c r="G56">
        <v>900.28571428571433</v>
      </c>
      <c r="H56">
        <v>2.2142857142857144</v>
      </c>
      <c r="I56">
        <v>822.0526315789474</v>
      </c>
      <c r="J56">
        <v>2.8888888888888888</v>
      </c>
      <c r="K56">
        <v>810.11111111111109</v>
      </c>
      <c r="L56">
        <v>2.8888888888888888</v>
      </c>
      <c r="M56">
        <v>930.75</v>
      </c>
      <c r="N56">
        <v>2</v>
      </c>
      <c r="O56">
        <v>639.57142857142856</v>
      </c>
      <c r="P56">
        <v>2.5925925925925926</v>
      </c>
      <c r="Q56">
        <v>800.58333333333337</v>
      </c>
      <c r="R56">
        <v>2.4</v>
      </c>
      <c r="S56">
        <v>810.06976744186045</v>
      </c>
      <c r="T56">
        <v>7.1</v>
      </c>
      <c r="U56">
        <v>1799.7</v>
      </c>
      <c r="V56">
        <v>4.9000000000000004</v>
      </c>
      <c r="W56">
        <v>1505.8888888888889</v>
      </c>
      <c r="X56">
        <v>4.625</v>
      </c>
      <c r="Y56">
        <v>1415.8571428571429</v>
      </c>
      <c r="Z56">
        <v>5.6071428571428568</v>
      </c>
      <c r="AA56">
        <v>1594.6538461538462</v>
      </c>
      <c r="AB56">
        <v>4.2222222222222223</v>
      </c>
      <c r="AC56">
        <v>1188.6666666666667</v>
      </c>
      <c r="AD56">
        <v>5</v>
      </c>
      <c r="AE56">
        <v>1254.7777777777778</v>
      </c>
      <c r="AF56">
        <v>5.2222222222222223</v>
      </c>
      <c r="AG56">
        <v>1382.7777777777778</v>
      </c>
      <c r="AH56">
        <v>4.8148148148148149</v>
      </c>
      <c r="AI56">
        <v>1275.4074074074074</v>
      </c>
      <c r="AJ56">
        <v>5.2181818181818178</v>
      </c>
      <c r="AK56">
        <v>1432.0188679245282</v>
      </c>
      <c r="AL56">
        <v>3.8090909090909091</v>
      </c>
      <c r="AM56">
        <v>1153.4375</v>
      </c>
      <c r="AN56">
        <v>2.5</v>
      </c>
      <c r="AO56">
        <v>723.6</v>
      </c>
      <c r="AP56">
        <v>3.2</v>
      </c>
      <c r="AQ56">
        <v>896.4</v>
      </c>
      <c r="AR56">
        <v>2.75</v>
      </c>
      <c r="AS56">
        <v>663.25</v>
      </c>
      <c r="AT56">
        <v>2.8214285714285716</v>
      </c>
      <c r="AU56">
        <v>768.07142857142856</v>
      </c>
      <c r="AV56">
        <v>2.5555555555555554</v>
      </c>
      <c r="AW56">
        <v>806.77777777777783</v>
      </c>
      <c r="AX56">
        <v>2.5555555555555554</v>
      </c>
      <c r="AY56">
        <v>748.77777777777783</v>
      </c>
      <c r="AZ56">
        <v>2.8888888888888888</v>
      </c>
      <c r="BA56">
        <v>780.11111111111109</v>
      </c>
      <c r="BB56">
        <v>2.6666666666666665</v>
      </c>
      <c r="BC56">
        <v>778.55555555555554</v>
      </c>
      <c r="BD56">
        <v>2.7454545454545456</v>
      </c>
      <c r="BE56">
        <v>773.21818181818185</v>
      </c>
      <c r="BF56">
        <v>2.7454545454545456</v>
      </c>
      <c r="BG56">
        <v>773.21818181818185</v>
      </c>
      <c r="BH56">
        <v>3.4545454545454546</v>
      </c>
      <c r="BI56">
        <v>1014.9470198675497</v>
      </c>
      <c r="BN56">
        <v>5.5</v>
      </c>
      <c r="BO56">
        <v>1695</v>
      </c>
      <c r="BP56">
        <v>5.5</v>
      </c>
      <c r="BQ56">
        <v>1695</v>
      </c>
      <c r="BR56">
        <v>7</v>
      </c>
      <c r="BS56">
        <v>1457</v>
      </c>
      <c r="BT56">
        <v>1</v>
      </c>
      <c r="BU56">
        <v>192</v>
      </c>
      <c r="BV56">
        <v>2</v>
      </c>
      <c r="BW56">
        <v>318</v>
      </c>
      <c r="BX56">
        <v>3.3333333333333335</v>
      </c>
      <c r="BY56">
        <v>655.66666666666663</v>
      </c>
      <c r="BZ56">
        <v>4.2</v>
      </c>
      <c r="CA56">
        <v>1071.4000000000001</v>
      </c>
      <c r="CF56">
        <v>2</v>
      </c>
      <c r="CG56">
        <v>1019</v>
      </c>
      <c r="CH56">
        <v>2</v>
      </c>
      <c r="CI56">
        <v>1019</v>
      </c>
      <c r="CJ56">
        <v>2</v>
      </c>
      <c r="CK56">
        <v>557</v>
      </c>
      <c r="CL56">
        <v>7</v>
      </c>
      <c r="CM56">
        <v>1868</v>
      </c>
      <c r="CN56">
        <v>6</v>
      </c>
      <c r="CO56">
        <v>1722</v>
      </c>
      <c r="CP56">
        <v>5</v>
      </c>
      <c r="CQ56">
        <v>1382.3333333333333</v>
      </c>
      <c r="CR56">
        <v>3.8</v>
      </c>
      <c r="CS56">
        <v>1291.5</v>
      </c>
      <c r="CT56">
        <v>4</v>
      </c>
      <c r="CU56">
        <v>1169.2222222222222</v>
      </c>
      <c r="CZ56">
        <v>2.5</v>
      </c>
      <c r="DA56">
        <v>726.5</v>
      </c>
      <c r="DB56">
        <v>2.5</v>
      </c>
      <c r="DC56">
        <v>726.5</v>
      </c>
      <c r="DD56">
        <v>4</v>
      </c>
      <c r="DE56">
        <v>1246</v>
      </c>
      <c r="DF56">
        <v>4</v>
      </c>
      <c r="DG56">
        <v>950</v>
      </c>
      <c r="DH56">
        <v>1</v>
      </c>
      <c r="DI56">
        <v>342</v>
      </c>
      <c r="DJ56">
        <v>3</v>
      </c>
      <c r="DK56">
        <v>846</v>
      </c>
      <c r="DL56">
        <v>2.8</v>
      </c>
      <c r="DM56">
        <v>798.2</v>
      </c>
      <c r="DN56">
        <v>2.8</v>
      </c>
      <c r="DO56">
        <v>798.2</v>
      </c>
      <c r="DP56">
        <v>3.6</v>
      </c>
      <c r="DQ56">
        <v>1036.7142857142858</v>
      </c>
      <c r="DR56">
        <v>3.4666666666666668</v>
      </c>
      <c r="DS56">
        <v>1016.7939393939394</v>
      </c>
      <c r="DV56" t="s">
        <v>54</v>
      </c>
      <c r="DW56">
        <v>318.77777777777777</v>
      </c>
      <c r="DX56">
        <v>260.77777777777777</v>
      </c>
      <c r="DY56">
        <v>303.88888888888891</v>
      </c>
      <c r="DZ56">
        <v>294.48148148148147</v>
      </c>
      <c r="EA56">
        <v>263.33333333333331</v>
      </c>
      <c r="EB56">
        <v>301.375</v>
      </c>
      <c r="EC56">
        <v>271.57142857142856</v>
      </c>
      <c r="ED56">
        <v>278.41666666666669</v>
      </c>
    </row>
    <row r="57" spans="1:134" x14ac:dyDescent="0.3">
      <c r="A57" s="2" t="s">
        <v>55</v>
      </c>
      <c r="B57">
        <v>1.3</v>
      </c>
      <c r="C57">
        <v>518.79999999999995</v>
      </c>
      <c r="D57">
        <v>2.2222222222222223</v>
      </c>
      <c r="E57">
        <v>613.16666666666663</v>
      </c>
      <c r="F57">
        <v>1.8888888888888888</v>
      </c>
      <c r="G57">
        <v>433.57142857142856</v>
      </c>
      <c r="H57">
        <v>1.7857142857142858</v>
      </c>
      <c r="I57">
        <v>517.11111111111109</v>
      </c>
      <c r="J57">
        <v>2.2222222222222223</v>
      </c>
      <c r="K57">
        <v>628.28571428571433</v>
      </c>
      <c r="L57">
        <v>2.1</v>
      </c>
      <c r="M57">
        <v>829.2</v>
      </c>
      <c r="N57">
        <v>1.8</v>
      </c>
      <c r="O57">
        <v>548.875</v>
      </c>
      <c r="P57">
        <v>2.0344827586206895</v>
      </c>
      <c r="Q57">
        <v>646.75</v>
      </c>
      <c r="R57">
        <v>1.9122807017543859</v>
      </c>
      <c r="S57">
        <v>585.34210526315792</v>
      </c>
      <c r="T57">
        <v>6.3</v>
      </c>
      <c r="U57">
        <v>1382.4</v>
      </c>
      <c r="V57">
        <v>5.7777777777777777</v>
      </c>
      <c r="W57">
        <v>1372</v>
      </c>
      <c r="X57">
        <v>6.2222222222222223</v>
      </c>
      <c r="Y57">
        <v>1519.3333333333333</v>
      </c>
      <c r="Z57">
        <v>6.1071428571428568</v>
      </c>
      <c r="AA57">
        <v>1423.0714285714287</v>
      </c>
      <c r="AB57">
        <v>5.5555555555555554</v>
      </c>
      <c r="AC57">
        <v>1235.8888888888889</v>
      </c>
      <c r="AD57">
        <v>6.3</v>
      </c>
      <c r="AE57">
        <v>1428</v>
      </c>
      <c r="AF57">
        <v>6.6</v>
      </c>
      <c r="AG57">
        <v>1415.7</v>
      </c>
      <c r="AH57">
        <v>6.1724137931034484</v>
      </c>
      <c r="AI57">
        <v>1364.1379310344828</v>
      </c>
      <c r="AJ57">
        <v>6.1403508771929829</v>
      </c>
      <c r="AK57">
        <v>1393.0877192982457</v>
      </c>
      <c r="AL57">
        <v>4.0263157894736841</v>
      </c>
      <c r="AM57">
        <v>1069.9894736842105</v>
      </c>
      <c r="AN57">
        <v>1.8</v>
      </c>
      <c r="AO57">
        <v>479.22222222222223</v>
      </c>
      <c r="AP57">
        <v>1.8888888888888888</v>
      </c>
      <c r="AQ57">
        <v>495.875</v>
      </c>
      <c r="AR57">
        <v>1.6666666666666667</v>
      </c>
      <c r="AS57">
        <v>430.875</v>
      </c>
      <c r="AT57">
        <v>1.7857142857142858</v>
      </c>
      <c r="AU57">
        <v>469.08</v>
      </c>
      <c r="AV57">
        <v>1.7777777777777777</v>
      </c>
      <c r="AW57">
        <v>472.625</v>
      </c>
      <c r="AX57">
        <v>1.6</v>
      </c>
      <c r="AY57">
        <v>397.9</v>
      </c>
      <c r="AZ57">
        <v>1.5</v>
      </c>
      <c r="BA57">
        <v>444</v>
      </c>
      <c r="BB57">
        <v>1.6206896551724137</v>
      </c>
      <c r="BC57">
        <v>435.07692307692309</v>
      </c>
      <c r="BD57">
        <v>1.7017543859649122</v>
      </c>
      <c r="BE57">
        <v>451.74509803921569</v>
      </c>
      <c r="BF57">
        <v>1.7017543859649122</v>
      </c>
      <c r="BG57">
        <v>451.74509803921569</v>
      </c>
      <c r="BH57">
        <v>3.2514619883040936</v>
      </c>
      <c r="BI57">
        <v>854.02739726027403</v>
      </c>
      <c r="BL57">
        <v>4</v>
      </c>
      <c r="BM57">
        <v>1288</v>
      </c>
      <c r="BN57">
        <v>3</v>
      </c>
      <c r="BO57">
        <v>607</v>
      </c>
      <c r="BP57">
        <v>3.5</v>
      </c>
      <c r="BQ57">
        <v>947.5</v>
      </c>
      <c r="BR57">
        <v>4</v>
      </c>
      <c r="BS57">
        <v>1049</v>
      </c>
      <c r="BX57">
        <v>4</v>
      </c>
      <c r="BY57">
        <v>1049</v>
      </c>
      <c r="BZ57">
        <v>3.6666666666666665</v>
      </c>
      <c r="CA57">
        <v>981.33333333333337</v>
      </c>
      <c r="CD57">
        <v>5</v>
      </c>
      <c r="CE57">
        <v>1028</v>
      </c>
      <c r="CF57">
        <v>6</v>
      </c>
      <c r="CG57">
        <v>1483</v>
      </c>
      <c r="CH57">
        <v>5.5</v>
      </c>
      <c r="CI57">
        <v>1255.5</v>
      </c>
      <c r="CJ57">
        <v>5</v>
      </c>
      <c r="CK57">
        <v>1089</v>
      </c>
      <c r="CP57">
        <v>5</v>
      </c>
      <c r="CQ57">
        <v>1089</v>
      </c>
      <c r="CR57">
        <v>5.333333333333333</v>
      </c>
      <c r="CS57">
        <v>1200</v>
      </c>
      <c r="CT57">
        <v>4.5</v>
      </c>
      <c r="CU57">
        <v>1090.6666666666667</v>
      </c>
      <c r="CX57">
        <v>2</v>
      </c>
      <c r="CY57">
        <v>298</v>
      </c>
      <c r="CZ57">
        <v>2</v>
      </c>
      <c r="DA57">
        <v>579</v>
      </c>
      <c r="DB57">
        <v>2</v>
      </c>
      <c r="DC57">
        <v>438.5</v>
      </c>
      <c r="DD57">
        <v>3</v>
      </c>
      <c r="DE57">
        <v>728</v>
      </c>
      <c r="DJ57">
        <v>3</v>
      </c>
      <c r="DK57">
        <v>728</v>
      </c>
      <c r="DL57">
        <v>2.3333333333333335</v>
      </c>
      <c r="DM57">
        <v>535</v>
      </c>
      <c r="DN57">
        <v>2.3333333333333335</v>
      </c>
      <c r="DO57">
        <v>535</v>
      </c>
      <c r="DP57">
        <v>3.7777777777777777</v>
      </c>
      <c r="DQ57">
        <v>905.44444444444446</v>
      </c>
      <c r="DR57">
        <v>3.2777777777777777</v>
      </c>
      <c r="DS57">
        <v>857.01290322580644</v>
      </c>
      <c r="DV57" t="s">
        <v>55</v>
      </c>
      <c r="DW57">
        <v>213.11111111111111</v>
      </c>
      <c r="DX57">
        <v>222.2</v>
      </c>
      <c r="DY57">
        <v>206.3</v>
      </c>
      <c r="DZ57">
        <v>213.89655172413794</v>
      </c>
      <c r="EA57">
        <v>263.57142857142856</v>
      </c>
      <c r="EB57">
        <v>242.2</v>
      </c>
      <c r="EC57">
        <v>254.125</v>
      </c>
      <c r="ED57">
        <v>254.45</v>
      </c>
    </row>
    <row r="58" spans="1:134" x14ac:dyDescent="0.3">
      <c r="A58" s="2" t="s">
        <v>56</v>
      </c>
      <c r="B58">
        <v>0</v>
      </c>
      <c r="D58">
        <v>0.4</v>
      </c>
      <c r="E58">
        <v>530.5</v>
      </c>
      <c r="F58">
        <v>0.625</v>
      </c>
      <c r="G58">
        <v>943</v>
      </c>
      <c r="H58">
        <v>0.33333333333333331</v>
      </c>
      <c r="I58">
        <v>668</v>
      </c>
      <c r="J58">
        <v>0.44444444444444442</v>
      </c>
      <c r="K58">
        <v>891</v>
      </c>
      <c r="L58">
        <v>0</v>
      </c>
      <c r="N58">
        <v>0.22222222222222221</v>
      </c>
      <c r="O58">
        <v>488</v>
      </c>
      <c r="P58">
        <v>0.21428571428571427</v>
      </c>
      <c r="Q58">
        <v>689.5</v>
      </c>
      <c r="R58">
        <v>0.27272727272727271</v>
      </c>
      <c r="S58">
        <v>676.6</v>
      </c>
      <c r="T58">
        <v>0.55555555555555558</v>
      </c>
      <c r="U58">
        <v>1079</v>
      </c>
      <c r="V58">
        <v>0.5</v>
      </c>
      <c r="W58">
        <v>896</v>
      </c>
      <c r="X58">
        <v>0.25</v>
      </c>
      <c r="Y58">
        <v>630</v>
      </c>
      <c r="Z58">
        <v>0.44444444444444442</v>
      </c>
      <c r="AA58">
        <v>875.25</v>
      </c>
      <c r="AB58">
        <v>0.77777777777777779</v>
      </c>
      <c r="AC58">
        <v>831</v>
      </c>
      <c r="AD58">
        <v>0.5</v>
      </c>
      <c r="AE58">
        <v>1491</v>
      </c>
      <c r="AF58">
        <v>0.88888888888888884</v>
      </c>
      <c r="AG58">
        <v>1545</v>
      </c>
      <c r="AH58">
        <v>0.7142857142857143</v>
      </c>
      <c r="AI58">
        <v>1248.5999999999999</v>
      </c>
      <c r="AJ58">
        <v>0.58181818181818179</v>
      </c>
      <c r="AK58">
        <v>1082.6666666666667</v>
      </c>
      <c r="AL58">
        <v>0.42727272727272725</v>
      </c>
      <c r="AM58">
        <v>937.64285714285711</v>
      </c>
      <c r="AN58">
        <v>0.22222222222222221</v>
      </c>
      <c r="AO58">
        <v>763</v>
      </c>
      <c r="AP58">
        <v>0.5</v>
      </c>
      <c r="AQ58">
        <v>470</v>
      </c>
      <c r="AR58">
        <v>0.375</v>
      </c>
      <c r="AS58">
        <v>571</v>
      </c>
      <c r="AT58">
        <v>0.37037037037037035</v>
      </c>
      <c r="AU58">
        <v>568.5</v>
      </c>
      <c r="AV58">
        <v>0.44444444444444442</v>
      </c>
      <c r="AW58">
        <v>595</v>
      </c>
      <c r="AX58">
        <v>0.1</v>
      </c>
      <c r="AY58">
        <v>394</v>
      </c>
      <c r="AZ58">
        <v>0.33333333333333331</v>
      </c>
      <c r="BA58">
        <v>542.5</v>
      </c>
      <c r="BB58">
        <v>0.2857142857142857</v>
      </c>
      <c r="BC58">
        <v>533.79999999999995</v>
      </c>
      <c r="BD58">
        <v>0.32727272727272727</v>
      </c>
      <c r="BE58">
        <v>549.22222222222217</v>
      </c>
      <c r="BF58">
        <v>0.32727272727272727</v>
      </c>
      <c r="BG58">
        <v>549.22222222222217</v>
      </c>
      <c r="BH58">
        <v>0.39393939393939392</v>
      </c>
      <c r="BI58">
        <v>785.6521739130435</v>
      </c>
      <c r="BJ58">
        <v>0</v>
      </c>
      <c r="BN58">
        <v>0</v>
      </c>
      <c r="BP58">
        <v>0</v>
      </c>
      <c r="BR58">
        <v>0</v>
      </c>
      <c r="BV58">
        <v>2</v>
      </c>
      <c r="BW58">
        <v>737</v>
      </c>
      <c r="BX58">
        <v>1</v>
      </c>
      <c r="BY58">
        <v>737</v>
      </c>
      <c r="BZ58">
        <v>0.4</v>
      </c>
      <c r="CA58">
        <v>737</v>
      </c>
      <c r="CB58">
        <v>0</v>
      </c>
      <c r="CF58">
        <v>0</v>
      </c>
      <c r="CH58">
        <v>0</v>
      </c>
      <c r="CJ58">
        <v>0</v>
      </c>
      <c r="CN58">
        <v>2</v>
      </c>
      <c r="CO58">
        <v>570</v>
      </c>
      <c r="CP58">
        <v>1</v>
      </c>
      <c r="CQ58">
        <v>570</v>
      </c>
      <c r="CR58">
        <v>0.4</v>
      </c>
      <c r="CS58">
        <v>570</v>
      </c>
      <c r="CT58">
        <v>0.4</v>
      </c>
      <c r="CU58">
        <v>653.5</v>
      </c>
      <c r="CV58">
        <v>0</v>
      </c>
      <c r="CZ58">
        <v>0</v>
      </c>
      <c r="DB58">
        <v>0</v>
      </c>
      <c r="DD58">
        <v>0</v>
      </c>
      <c r="DH58">
        <v>1</v>
      </c>
      <c r="DI58">
        <v>330</v>
      </c>
      <c r="DJ58">
        <v>0.5</v>
      </c>
      <c r="DK58">
        <v>330</v>
      </c>
      <c r="DL58">
        <v>0.2</v>
      </c>
      <c r="DM58">
        <v>330</v>
      </c>
      <c r="DN58">
        <v>0.2</v>
      </c>
      <c r="DO58">
        <v>330</v>
      </c>
      <c r="DP58">
        <v>0.33333333333333331</v>
      </c>
      <c r="DQ58">
        <v>545.66666666666663</v>
      </c>
      <c r="DR58">
        <v>0.3888888888888889</v>
      </c>
      <c r="DS58">
        <v>757.96153846153845</v>
      </c>
      <c r="DV58" t="s">
        <v>56</v>
      </c>
      <c r="DW58">
        <v>180.5</v>
      </c>
      <c r="DX58">
        <v>397</v>
      </c>
      <c r="DY58">
        <v>386.5</v>
      </c>
      <c r="DZ58">
        <v>306.2</v>
      </c>
      <c r="EA58">
        <v>129</v>
      </c>
      <c r="EC58">
        <v>381</v>
      </c>
      <c r="ED58">
        <v>255</v>
      </c>
    </row>
    <row r="59" spans="1:134" x14ac:dyDescent="0.3">
      <c r="A59" s="2" t="s">
        <v>57</v>
      </c>
      <c r="B59">
        <v>3.3333333333333335</v>
      </c>
      <c r="C59">
        <v>820.22222222222217</v>
      </c>
      <c r="D59">
        <v>1.2</v>
      </c>
      <c r="E59">
        <v>568.4</v>
      </c>
      <c r="F59">
        <v>2.4285714285714284</v>
      </c>
      <c r="G59">
        <v>668</v>
      </c>
      <c r="H59">
        <v>2.2692307692307692</v>
      </c>
      <c r="I59">
        <v>711.6</v>
      </c>
      <c r="J59">
        <v>2</v>
      </c>
      <c r="K59">
        <v>786.2</v>
      </c>
      <c r="L59">
        <v>2.375</v>
      </c>
      <c r="M59">
        <v>835.33333333333337</v>
      </c>
      <c r="N59">
        <v>1.8571428571428572</v>
      </c>
      <c r="O59">
        <v>808</v>
      </c>
      <c r="P59">
        <v>2.0909090909090908</v>
      </c>
      <c r="Q59">
        <v>811.92857142857144</v>
      </c>
      <c r="R59">
        <v>2.1875</v>
      </c>
      <c r="S59">
        <v>752.91176470588232</v>
      </c>
      <c r="T59">
        <v>3</v>
      </c>
      <c r="U59">
        <v>956.22222222222217</v>
      </c>
      <c r="V59">
        <v>4.5</v>
      </c>
      <c r="W59">
        <v>1296.1111111111111</v>
      </c>
      <c r="X59">
        <v>4.1428571428571432</v>
      </c>
      <c r="Y59">
        <v>1049.8571428571429</v>
      </c>
      <c r="Z59">
        <v>3.8846153846153846</v>
      </c>
      <c r="AA59">
        <v>1104.8</v>
      </c>
      <c r="AB59">
        <v>3</v>
      </c>
      <c r="AC59">
        <v>958.16666666666663</v>
      </c>
      <c r="AD59">
        <v>3.625</v>
      </c>
      <c r="AE59">
        <v>982</v>
      </c>
      <c r="AF59">
        <v>4.1428571428571432</v>
      </c>
      <c r="AG59">
        <v>1420</v>
      </c>
      <c r="AH59">
        <v>3.5909090909090908</v>
      </c>
      <c r="AI59">
        <v>1106.25</v>
      </c>
      <c r="AJ59">
        <v>3.75</v>
      </c>
      <c r="AK59">
        <v>1105.4444444444443</v>
      </c>
      <c r="AL59">
        <v>2.96875</v>
      </c>
      <c r="AM59">
        <v>953.72151898734182</v>
      </c>
      <c r="AN59">
        <v>1.8888888888888888</v>
      </c>
      <c r="AO59">
        <v>628.125</v>
      </c>
      <c r="AP59">
        <v>1.2</v>
      </c>
      <c r="AQ59">
        <v>525.66666666666663</v>
      </c>
      <c r="AR59">
        <v>2.1428571428571428</v>
      </c>
      <c r="AS59">
        <v>801.66666666666663</v>
      </c>
      <c r="AT59">
        <v>1.6923076923076923</v>
      </c>
      <c r="AU59">
        <v>649.45000000000005</v>
      </c>
      <c r="AV59">
        <v>0.8571428571428571</v>
      </c>
      <c r="AW59">
        <v>421.25</v>
      </c>
      <c r="AX59">
        <v>2.5</v>
      </c>
      <c r="AY59">
        <v>772</v>
      </c>
      <c r="AZ59">
        <v>2.4285714285714284</v>
      </c>
      <c r="BA59">
        <v>653.66666666666663</v>
      </c>
      <c r="BB59">
        <v>1.9545454545454546</v>
      </c>
      <c r="BC59">
        <v>647.70588235294122</v>
      </c>
      <c r="BD59">
        <v>1.8125</v>
      </c>
      <c r="BE59">
        <v>648.64864864864865</v>
      </c>
      <c r="BF59">
        <v>1.8125</v>
      </c>
      <c r="BG59">
        <v>648.64864864864865</v>
      </c>
      <c r="BH59">
        <v>2.5833333333333335</v>
      </c>
      <c r="BI59">
        <v>856.41379310344826</v>
      </c>
      <c r="BJ59">
        <v>0</v>
      </c>
      <c r="BN59">
        <v>1.3333333333333333</v>
      </c>
      <c r="BO59">
        <v>808</v>
      </c>
      <c r="BP59">
        <v>1</v>
      </c>
      <c r="BQ59">
        <v>808</v>
      </c>
      <c r="BR59">
        <v>1.6666666666666667</v>
      </c>
      <c r="BS59">
        <v>686.5</v>
      </c>
      <c r="BT59">
        <v>1.5</v>
      </c>
      <c r="BU59">
        <v>716</v>
      </c>
      <c r="BV59">
        <v>2</v>
      </c>
      <c r="BW59">
        <v>1128</v>
      </c>
      <c r="BX59">
        <v>1.75</v>
      </c>
      <c r="BY59">
        <v>869</v>
      </c>
      <c r="BZ59">
        <v>1.5</v>
      </c>
      <c r="CA59">
        <v>858.83333333333337</v>
      </c>
      <c r="CB59">
        <v>2</v>
      </c>
      <c r="CC59">
        <v>552</v>
      </c>
      <c r="CF59">
        <v>4</v>
      </c>
      <c r="CG59">
        <v>995.33333333333337</v>
      </c>
      <c r="CH59">
        <v>3.5</v>
      </c>
      <c r="CI59">
        <v>884.5</v>
      </c>
      <c r="CJ59">
        <v>4.666666666666667</v>
      </c>
      <c r="CK59">
        <v>1304.3333333333333</v>
      </c>
      <c r="CL59">
        <v>5</v>
      </c>
      <c r="CM59">
        <v>1415</v>
      </c>
      <c r="CN59">
        <v>3</v>
      </c>
      <c r="CO59">
        <v>806.66666666666663</v>
      </c>
      <c r="CP59">
        <v>4.125</v>
      </c>
      <c r="CQ59">
        <v>1145.375</v>
      </c>
      <c r="CR59">
        <v>3.9166666666666665</v>
      </c>
      <c r="CS59">
        <v>1058.4166666666667</v>
      </c>
      <c r="CT59">
        <v>2.7083333333333335</v>
      </c>
      <c r="CU59">
        <v>991.88888888888891</v>
      </c>
      <c r="CV59">
        <v>2</v>
      </c>
      <c r="CW59">
        <v>319</v>
      </c>
      <c r="CZ59">
        <v>4</v>
      </c>
      <c r="DA59">
        <v>1538.5</v>
      </c>
      <c r="DB59">
        <v>3.5</v>
      </c>
      <c r="DC59">
        <v>1132</v>
      </c>
      <c r="DD59">
        <v>2.3333333333333335</v>
      </c>
      <c r="DE59">
        <v>826.5</v>
      </c>
      <c r="DF59">
        <v>5</v>
      </c>
      <c r="DG59">
        <v>1480</v>
      </c>
      <c r="DH59">
        <v>3.3333333333333335</v>
      </c>
      <c r="DI59">
        <v>1136.6666666666667</v>
      </c>
      <c r="DJ59">
        <v>3.375</v>
      </c>
      <c r="DK59">
        <v>1146.1428571428571</v>
      </c>
      <c r="DL59">
        <v>3.4166666666666665</v>
      </c>
      <c r="DM59">
        <v>1141.9000000000001</v>
      </c>
      <c r="DN59">
        <v>3.4166666666666665</v>
      </c>
      <c r="DO59">
        <v>1141.9000000000001</v>
      </c>
      <c r="DP59">
        <v>2.9444444444444446</v>
      </c>
      <c r="DQ59">
        <v>1045.4642857142858</v>
      </c>
      <c r="DR59">
        <v>2.6555555555555554</v>
      </c>
      <c r="DS59">
        <v>893.17361111111109</v>
      </c>
      <c r="DV59" t="s">
        <v>57</v>
      </c>
      <c r="DW59">
        <v>231.5</v>
      </c>
      <c r="DX59">
        <v>209.375</v>
      </c>
      <c r="DY59">
        <v>346.16666666666669</v>
      </c>
      <c r="DZ59">
        <v>257.05</v>
      </c>
      <c r="EA59">
        <v>283.39999999999998</v>
      </c>
      <c r="EB59">
        <v>263.5</v>
      </c>
      <c r="EC59">
        <v>273</v>
      </c>
      <c r="ED59">
        <v>272.64285714285717</v>
      </c>
    </row>
    <row r="60" spans="1:134" x14ac:dyDescent="0.3">
      <c r="A60" s="2" t="s">
        <v>58</v>
      </c>
      <c r="B60">
        <v>3.25</v>
      </c>
      <c r="C60">
        <v>1932.25</v>
      </c>
      <c r="D60">
        <v>2.4</v>
      </c>
      <c r="E60">
        <v>863.42857142857144</v>
      </c>
      <c r="F60">
        <v>4.1111111111111107</v>
      </c>
      <c r="G60">
        <v>1367.625</v>
      </c>
      <c r="H60">
        <v>3.2222222222222223</v>
      </c>
      <c r="I60">
        <v>1300.7368421052631</v>
      </c>
      <c r="J60">
        <v>2.9</v>
      </c>
      <c r="K60">
        <v>1272.5</v>
      </c>
      <c r="L60">
        <v>4</v>
      </c>
      <c r="M60">
        <v>1315.5555555555557</v>
      </c>
      <c r="N60">
        <v>3.9</v>
      </c>
      <c r="O60">
        <v>1465.125</v>
      </c>
      <c r="P60">
        <v>3.6</v>
      </c>
      <c r="Q60">
        <v>1356.3478260869565</v>
      </c>
      <c r="R60">
        <v>3.4210526315789473</v>
      </c>
      <c r="S60">
        <v>1331.1904761904761</v>
      </c>
      <c r="T60">
        <v>4</v>
      </c>
      <c r="U60">
        <v>1328.7142857142858</v>
      </c>
      <c r="V60">
        <v>5.2</v>
      </c>
      <c r="W60">
        <v>1405.7</v>
      </c>
      <c r="X60">
        <v>3.2222222222222223</v>
      </c>
      <c r="Y60">
        <v>1170.5714285714287</v>
      </c>
      <c r="Z60">
        <v>4.1851851851851851</v>
      </c>
      <c r="AA60">
        <v>1314.6666666666667</v>
      </c>
      <c r="AB60">
        <v>4.7</v>
      </c>
      <c r="AC60">
        <v>1697</v>
      </c>
      <c r="AD60">
        <v>3.1</v>
      </c>
      <c r="AE60">
        <v>1373.5</v>
      </c>
      <c r="AF60">
        <v>3.2</v>
      </c>
      <c r="AG60">
        <v>1486.8333333333333</v>
      </c>
      <c r="AH60">
        <v>3.6666666666666665</v>
      </c>
      <c r="AI60">
        <v>1536.9</v>
      </c>
      <c r="AJ60">
        <v>3.9122807017543861</v>
      </c>
      <c r="AK60">
        <v>1415.6818181818182</v>
      </c>
      <c r="AL60">
        <v>3.6666666666666665</v>
      </c>
      <c r="AM60">
        <v>1374.4186046511627</v>
      </c>
      <c r="AN60">
        <v>3.5</v>
      </c>
      <c r="AO60">
        <v>1035.875</v>
      </c>
      <c r="AP60">
        <v>2.6</v>
      </c>
      <c r="AQ60">
        <v>826.7</v>
      </c>
      <c r="AR60">
        <v>2.6666666666666665</v>
      </c>
      <c r="AS60">
        <v>763.44444444444446</v>
      </c>
      <c r="AT60">
        <v>2.8888888888888888</v>
      </c>
      <c r="AU60">
        <v>867.59259259259261</v>
      </c>
      <c r="AV60">
        <v>2.2000000000000002</v>
      </c>
      <c r="AW60">
        <v>670.2</v>
      </c>
      <c r="AX60">
        <v>2.2000000000000002</v>
      </c>
      <c r="AY60">
        <v>667.4</v>
      </c>
      <c r="AZ60">
        <v>2.1</v>
      </c>
      <c r="BA60">
        <v>698</v>
      </c>
      <c r="BB60">
        <v>2.1666666666666665</v>
      </c>
      <c r="BC60">
        <v>677.86206896551721</v>
      </c>
      <c r="BD60">
        <v>2.5087719298245612</v>
      </c>
      <c r="BE60">
        <v>769.33928571428567</v>
      </c>
      <c r="BF60">
        <v>2.5087719298245612</v>
      </c>
      <c r="BG60">
        <v>769.33928571428567</v>
      </c>
      <c r="BH60">
        <v>3.2807017543859649</v>
      </c>
      <c r="BI60">
        <v>1135.7957746478874</v>
      </c>
      <c r="BJ60">
        <v>3</v>
      </c>
      <c r="BK60">
        <v>652</v>
      </c>
      <c r="BN60">
        <v>0</v>
      </c>
      <c r="BP60">
        <v>2</v>
      </c>
      <c r="BQ60">
        <v>652</v>
      </c>
      <c r="BZ60">
        <v>2</v>
      </c>
      <c r="CA60">
        <v>652</v>
      </c>
      <c r="CB60">
        <v>2.5</v>
      </c>
      <c r="CC60">
        <v>1494</v>
      </c>
      <c r="CF60">
        <v>7</v>
      </c>
      <c r="CG60">
        <v>2344</v>
      </c>
      <c r="CH60">
        <v>4</v>
      </c>
      <c r="CI60">
        <v>1919</v>
      </c>
      <c r="CR60">
        <v>4</v>
      </c>
      <c r="CS60">
        <v>1919</v>
      </c>
      <c r="CT60">
        <v>3</v>
      </c>
      <c r="CU60">
        <v>1285.5</v>
      </c>
      <c r="CV60">
        <v>6</v>
      </c>
      <c r="CW60">
        <v>1704.5</v>
      </c>
      <c r="CZ60">
        <v>2</v>
      </c>
      <c r="DA60">
        <v>622</v>
      </c>
      <c r="DB60">
        <v>4.666666666666667</v>
      </c>
      <c r="DC60">
        <v>1343.6666666666667</v>
      </c>
      <c r="DL60">
        <v>4.666666666666667</v>
      </c>
      <c r="DM60">
        <v>1343.6666666666667</v>
      </c>
      <c r="DN60">
        <v>4.666666666666667</v>
      </c>
      <c r="DO60">
        <v>1343.6666666666667</v>
      </c>
      <c r="DP60">
        <v>3.5555555555555554</v>
      </c>
      <c r="DQ60">
        <v>1310.4285714285713</v>
      </c>
      <c r="DR60">
        <v>3.2944444444444443</v>
      </c>
      <c r="DS60">
        <v>1144</v>
      </c>
      <c r="DV60" t="s">
        <v>58</v>
      </c>
      <c r="DW60">
        <v>341.625</v>
      </c>
      <c r="DX60">
        <v>266.33333333333331</v>
      </c>
      <c r="DY60">
        <v>293</v>
      </c>
      <c r="DZ60">
        <v>304.45</v>
      </c>
      <c r="EA60">
        <v>219.66666666666666</v>
      </c>
      <c r="EB60">
        <v>319</v>
      </c>
      <c r="EC60">
        <v>316.125</v>
      </c>
      <c r="ED60">
        <v>292.08695652173913</v>
      </c>
    </row>
    <row r="61" spans="1:134" x14ac:dyDescent="0.3">
      <c r="A61" s="2" t="s">
        <v>59</v>
      </c>
      <c r="B61">
        <v>2.2000000000000002</v>
      </c>
      <c r="C61">
        <v>741.71428571428567</v>
      </c>
      <c r="D61">
        <v>1.3333333333333333</v>
      </c>
      <c r="E61">
        <v>489.2</v>
      </c>
      <c r="F61">
        <v>1.4444444444444444</v>
      </c>
      <c r="G61">
        <v>640.5</v>
      </c>
      <c r="H61">
        <v>1.6785714285714286</v>
      </c>
      <c r="I61">
        <v>637.83333333333337</v>
      </c>
      <c r="J61">
        <v>1.875</v>
      </c>
      <c r="K61">
        <v>649.71428571428567</v>
      </c>
      <c r="L61">
        <v>0.875</v>
      </c>
      <c r="M61">
        <v>201.75</v>
      </c>
      <c r="N61">
        <v>1.3</v>
      </c>
      <c r="O61">
        <v>535.28571428571433</v>
      </c>
      <c r="P61">
        <v>1.3461538461538463</v>
      </c>
      <c r="Q61">
        <v>505.66666666666669</v>
      </c>
      <c r="R61">
        <v>1.5185185185185186</v>
      </c>
      <c r="S61">
        <v>571.75</v>
      </c>
      <c r="T61">
        <v>4.8</v>
      </c>
      <c r="U61">
        <v>1403</v>
      </c>
      <c r="V61">
        <v>5.8888888888888893</v>
      </c>
      <c r="W61">
        <v>1548.1111111111111</v>
      </c>
      <c r="X61">
        <v>4.8888888888888893</v>
      </c>
      <c r="Y61">
        <v>1529.8888888888889</v>
      </c>
      <c r="Z61">
        <v>5.1785714285714288</v>
      </c>
      <c r="AA61">
        <v>1490.4285714285713</v>
      </c>
      <c r="AB61">
        <v>4.625</v>
      </c>
      <c r="AC61">
        <v>1287.75</v>
      </c>
      <c r="AD61">
        <v>6.25</v>
      </c>
      <c r="AE61">
        <v>1794.5</v>
      </c>
      <c r="AF61">
        <v>4.8</v>
      </c>
      <c r="AG61">
        <v>1468.9</v>
      </c>
      <c r="AH61">
        <v>5.1923076923076925</v>
      </c>
      <c r="AI61">
        <v>1513.3461538461538</v>
      </c>
      <c r="AJ61">
        <v>5.1851851851851851</v>
      </c>
      <c r="AK61">
        <v>1501.462962962963</v>
      </c>
      <c r="AL61">
        <v>3.3518518518518516</v>
      </c>
      <c r="AM61">
        <v>1129.5777777777778</v>
      </c>
      <c r="AN61">
        <v>2.4</v>
      </c>
      <c r="AO61">
        <v>667.8</v>
      </c>
      <c r="AP61">
        <v>2</v>
      </c>
      <c r="AQ61">
        <v>553.88888888888891</v>
      </c>
      <c r="AR61">
        <v>2.2222222222222223</v>
      </c>
      <c r="AS61">
        <v>612.77777777777783</v>
      </c>
      <c r="AT61">
        <v>2.2142857142857144</v>
      </c>
      <c r="AU61">
        <v>613.5</v>
      </c>
      <c r="AV61">
        <v>2.25</v>
      </c>
      <c r="AW61">
        <v>605.5</v>
      </c>
      <c r="AX61">
        <v>2.125</v>
      </c>
      <c r="AY61">
        <v>534.375</v>
      </c>
      <c r="AZ61">
        <v>2.1</v>
      </c>
      <c r="BA61">
        <v>544.70000000000005</v>
      </c>
      <c r="BB61">
        <v>2.1538461538461537</v>
      </c>
      <c r="BC61">
        <v>560.23076923076928</v>
      </c>
      <c r="BD61">
        <v>2.1851851851851851</v>
      </c>
      <c r="BE61">
        <v>587.85185185185185</v>
      </c>
      <c r="BF61">
        <v>2.1851851851851851</v>
      </c>
      <c r="BG61">
        <v>587.85185185185185</v>
      </c>
      <c r="BH61">
        <v>2.9629629629629628</v>
      </c>
      <c r="BI61">
        <v>926.43055555555554</v>
      </c>
      <c r="BL61">
        <v>2</v>
      </c>
      <c r="BM61">
        <v>789</v>
      </c>
      <c r="BN61">
        <v>2</v>
      </c>
      <c r="BO61">
        <v>429</v>
      </c>
      <c r="BP61">
        <v>2</v>
      </c>
      <c r="BQ61">
        <v>609</v>
      </c>
      <c r="BR61">
        <v>1</v>
      </c>
      <c r="BS61">
        <v>692</v>
      </c>
      <c r="BT61">
        <v>3.5</v>
      </c>
      <c r="BU61">
        <v>832.5</v>
      </c>
      <c r="BX61">
        <v>2.25</v>
      </c>
      <c r="BY61">
        <v>785.66666666666663</v>
      </c>
      <c r="BZ61">
        <v>2.1666666666666665</v>
      </c>
      <c r="CA61">
        <v>715</v>
      </c>
      <c r="CD61">
        <v>4</v>
      </c>
      <c r="CE61">
        <v>1220</v>
      </c>
      <c r="CF61">
        <v>5</v>
      </c>
      <c r="CG61">
        <v>1651</v>
      </c>
      <c r="CH61">
        <v>4.5</v>
      </c>
      <c r="CI61">
        <v>1435.5</v>
      </c>
      <c r="CJ61">
        <v>6</v>
      </c>
      <c r="CK61">
        <v>1762</v>
      </c>
      <c r="CL61">
        <v>3.5</v>
      </c>
      <c r="CM61">
        <v>1035</v>
      </c>
      <c r="CP61">
        <v>4.75</v>
      </c>
      <c r="CQ61">
        <v>1398.5</v>
      </c>
      <c r="CR61">
        <v>4.666666666666667</v>
      </c>
      <c r="CS61">
        <v>1410.8333333333333</v>
      </c>
      <c r="CT61">
        <v>3.4166666666666665</v>
      </c>
      <c r="CU61">
        <v>1094.5454545454545</v>
      </c>
      <c r="CX61">
        <v>2</v>
      </c>
      <c r="CY61">
        <v>706</v>
      </c>
      <c r="CZ61">
        <v>3</v>
      </c>
      <c r="DA61">
        <v>492</v>
      </c>
      <c r="DB61">
        <v>2.5</v>
      </c>
      <c r="DC61">
        <v>599</v>
      </c>
      <c r="DD61">
        <v>2.5</v>
      </c>
      <c r="DE61">
        <v>596.5</v>
      </c>
      <c r="DF61">
        <v>2.5</v>
      </c>
      <c r="DG61">
        <v>777</v>
      </c>
      <c r="DJ61">
        <v>2.5</v>
      </c>
      <c r="DK61">
        <v>686.75</v>
      </c>
      <c r="DL61">
        <v>2.5</v>
      </c>
      <c r="DM61">
        <v>657.5</v>
      </c>
      <c r="DN61">
        <v>2.5</v>
      </c>
      <c r="DO61">
        <v>657.5</v>
      </c>
      <c r="DP61">
        <v>3.1111111111111112</v>
      </c>
      <c r="DQ61">
        <v>940.29411764705878</v>
      </c>
      <c r="DR61">
        <v>2.9777777777777779</v>
      </c>
      <c r="DS61">
        <v>927.89440993788821</v>
      </c>
      <c r="DV61" t="s">
        <v>59</v>
      </c>
      <c r="DW61">
        <v>344</v>
      </c>
      <c r="DX61">
        <v>299.375</v>
      </c>
      <c r="DY61">
        <v>335</v>
      </c>
      <c r="DZ61">
        <v>326.80769230769232</v>
      </c>
      <c r="EA61">
        <v>314.57142857142856</v>
      </c>
      <c r="EB61">
        <v>125.5</v>
      </c>
      <c r="EC61">
        <v>290.42857142857144</v>
      </c>
      <c r="ED61">
        <v>263.16666666666669</v>
      </c>
    </row>
    <row r="62" spans="1:134" x14ac:dyDescent="0.3">
      <c r="A62" s="2" t="s">
        <v>60</v>
      </c>
      <c r="B62">
        <v>3.7777777777777777</v>
      </c>
      <c r="C62">
        <v>1366.8571428571429</v>
      </c>
      <c r="D62">
        <v>1.1000000000000001</v>
      </c>
      <c r="E62">
        <v>1033.6666666666667</v>
      </c>
      <c r="F62">
        <v>3.75</v>
      </c>
      <c r="G62">
        <v>2237</v>
      </c>
      <c r="H62">
        <v>2.7777777777777777</v>
      </c>
      <c r="I62">
        <v>1544.0714285714287</v>
      </c>
      <c r="J62">
        <v>1.4444444444444444</v>
      </c>
      <c r="K62">
        <v>620.6</v>
      </c>
      <c r="L62">
        <v>3.3333333333333335</v>
      </c>
      <c r="M62">
        <v>1100.5714285714287</v>
      </c>
      <c r="N62">
        <v>0.8</v>
      </c>
      <c r="O62">
        <v>1341.5</v>
      </c>
      <c r="P62">
        <v>1.8214285714285714</v>
      </c>
      <c r="Q62">
        <v>963.57142857142856</v>
      </c>
      <c r="R62">
        <v>2.290909090909091</v>
      </c>
      <c r="S62">
        <v>1253.8214285714287</v>
      </c>
      <c r="T62">
        <v>2.8888888888888888</v>
      </c>
      <c r="U62">
        <v>1325</v>
      </c>
      <c r="V62">
        <v>3.9</v>
      </c>
      <c r="W62">
        <v>1419.75</v>
      </c>
      <c r="X62">
        <v>2.75</v>
      </c>
      <c r="Y62">
        <v>1696</v>
      </c>
      <c r="Z62">
        <v>3.2222222222222223</v>
      </c>
      <c r="AA62">
        <v>1456.8823529411766</v>
      </c>
      <c r="AB62">
        <v>2.4444444444444446</v>
      </c>
      <c r="AC62">
        <v>864.28571428571433</v>
      </c>
      <c r="AD62">
        <v>3.4444444444444446</v>
      </c>
      <c r="AE62">
        <v>1319.8571428571429</v>
      </c>
      <c r="AF62">
        <v>4</v>
      </c>
      <c r="AG62">
        <v>1392.5</v>
      </c>
      <c r="AH62">
        <v>3.3214285714285716</v>
      </c>
      <c r="AI62">
        <v>1201.3181818181818</v>
      </c>
      <c r="AJ62">
        <v>3.2727272727272729</v>
      </c>
      <c r="AK62">
        <v>1312.7179487179487</v>
      </c>
      <c r="AL62">
        <v>2.7818181818181817</v>
      </c>
      <c r="AM62">
        <v>1288.1044776119404</v>
      </c>
      <c r="AN62">
        <v>1.6666666666666667</v>
      </c>
      <c r="AO62">
        <v>456.42857142857144</v>
      </c>
      <c r="AP62">
        <v>1.4</v>
      </c>
      <c r="AQ62">
        <v>768.6</v>
      </c>
      <c r="AR62">
        <v>1.875</v>
      </c>
      <c r="AS62">
        <v>518.57142857142856</v>
      </c>
      <c r="AT62">
        <v>1.6296296296296295</v>
      </c>
      <c r="AU62">
        <v>561.47368421052636</v>
      </c>
      <c r="AV62">
        <v>0.77777777777777779</v>
      </c>
      <c r="AW62">
        <v>410.8</v>
      </c>
      <c r="AX62">
        <v>1.3333333333333333</v>
      </c>
      <c r="AY62">
        <v>430.57142857142856</v>
      </c>
      <c r="AZ62">
        <v>1.4</v>
      </c>
      <c r="BA62">
        <v>607.57142857142856</v>
      </c>
      <c r="BB62">
        <v>1.1785714285714286</v>
      </c>
      <c r="BC62">
        <v>490.57894736842104</v>
      </c>
      <c r="BD62">
        <v>1.4</v>
      </c>
      <c r="BE62">
        <v>526.02631578947364</v>
      </c>
      <c r="BF62">
        <v>1.4</v>
      </c>
      <c r="BG62">
        <v>526.02631578947364</v>
      </c>
      <c r="BH62">
        <v>2.3212121212121213</v>
      </c>
      <c r="BI62">
        <v>1012.3047619047619</v>
      </c>
      <c r="BJ62">
        <v>7</v>
      </c>
      <c r="BK62">
        <v>2122</v>
      </c>
      <c r="BN62">
        <v>0</v>
      </c>
      <c r="BP62">
        <v>2.3333333333333335</v>
      </c>
      <c r="BQ62">
        <v>2122</v>
      </c>
      <c r="BR62">
        <v>0</v>
      </c>
      <c r="BT62">
        <v>0</v>
      </c>
      <c r="BX62">
        <v>0</v>
      </c>
      <c r="BZ62">
        <v>1.4</v>
      </c>
      <c r="CA62">
        <v>2122</v>
      </c>
      <c r="CB62">
        <v>0</v>
      </c>
      <c r="CF62">
        <v>4.5</v>
      </c>
      <c r="CG62">
        <v>1277</v>
      </c>
      <c r="CH62">
        <v>3</v>
      </c>
      <c r="CI62">
        <v>1277</v>
      </c>
      <c r="CJ62">
        <v>6</v>
      </c>
      <c r="CK62">
        <v>2332</v>
      </c>
      <c r="CL62">
        <v>4</v>
      </c>
      <c r="CM62">
        <v>1353</v>
      </c>
      <c r="CP62">
        <v>5</v>
      </c>
      <c r="CQ62">
        <v>1842.5</v>
      </c>
      <c r="CR62">
        <v>3.8</v>
      </c>
      <c r="CS62">
        <v>1559.75</v>
      </c>
      <c r="CT62">
        <v>2.6</v>
      </c>
      <c r="CU62">
        <v>1672.2</v>
      </c>
      <c r="CV62">
        <v>7</v>
      </c>
      <c r="CW62">
        <v>1697</v>
      </c>
      <c r="CZ62">
        <v>0.5</v>
      </c>
      <c r="DA62">
        <v>396</v>
      </c>
      <c r="DB62">
        <v>2.6666666666666665</v>
      </c>
      <c r="DC62">
        <v>1046.5</v>
      </c>
      <c r="DD62">
        <v>2</v>
      </c>
      <c r="DE62">
        <v>297</v>
      </c>
      <c r="DF62">
        <v>0</v>
      </c>
      <c r="DJ62">
        <v>1</v>
      </c>
      <c r="DK62">
        <v>297</v>
      </c>
      <c r="DL62">
        <v>2</v>
      </c>
      <c r="DM62">
        <v>796.66666666666663</v>
      </c>
      <c r="DN62">
        <v>2</v>
      </c>
      <c r="DO62">
        <v>796.66666666666663</v>
      </c>
      <c r="DP62">
        <v>2.4</v>
      </c>
      <c r="DQ62">
        <v>1343.875</v>
      </c>
      <c r="DR62">
        <v>2.3277777777777779</v>
      </c>
      <c r="DS62">
        <v>1035.7787610619469</v>
      </c>
      <c r="DV62" t="s">
        <v>60</v>
      </c>
      <c r="DW62">
        <v>246.71428571428572</v>
      </c>
      <c r="DX62">
        <v>263.42857142857144</v>
      </c>
      <c r="DY62">
        <v>324.125</v>
      </c>
      <c r="DZ62">
        <v>280.18181818181819</v>
      </c>
      <c r="EA62">
        <v>137.19999999999999</v>
      </c>
      <c r="EB62">
        <v>175</v>
      </c>
      <c r="EC62">
        <v>245</v>
      </c>
      <c r="ED62">
        <v>171.5</v>
      </c>
    </row>
    <row r="63" spans="1:134" x14ac:dyDescent="0.3">
      <c r="A63" s="2" t="s">
        <v>61</v>
      </c>
      <c r="B63">
        <v>2</v>
      </c>
      <c r="C63">
        <v>607.33333333333337</v>
      </c>
      <c r="D63">
        <v>1.9</v>
      </c>
      <c r="E63">
        <v>491.71428571428572</v>
      </c>
      <c r="F63">
        <v>1.5</v>
      </c>
      <c r="G63">
        <v>592.75</v>
      </c>
      <c r="H63">
        <v>1.8076923076923077</v>
      </c>
      <c r="I63">
        <v>556.29411764705878</v>
      </c>
      <c r="J63">
        <v>2.1111111111111112</v>
      </c>
      <c r="K63">
        <v>716</v>
      </c>
      <c r="L63">
        <v>1.5</v>
      </c>
      <c r="M63">
        <v>576.66666666666663</v>
      </c>
      <c r="N63">
        <v>1.6</v>
      </c>
      <c r="O63">
        <v>563.4</v>
      </c>
      <c r="P63">
        <v>1.7241379310344827</v>
      </c>
      <c r="Q63">
        <v>621.94117647058829</v>
      </c>
      <c r="R63">
        <v>1.7636363636363637</v>
      </c>
      <c r="S63">
        <v>589.11764705882354</v>
      </c>
      <c r="T63">
        <v>6.25</v>
      </c>
      <c r="U63">
        <v>1232.125</v>
      </c>
      <c r="V63">
        <v>5.8</v>
      </c>
      <c r="W63">
        <v>1498.1</v>
      </c>
      <c r="X63">
        <v>6.75</v>
      </c>
      <c r="Y63">
        <v>1698.125</v>
      </c>
      <c r="Z63">
        <v>6.2307692307692308</v>
      </c>
      <c r="AA63">
        <v>1477.8076923076924</v>
      </c>
      <c r="AB63">
        <v>5.1111111111111107</v>
      </c>
      <c r="AC63">
        <v>1553</v>
      </c>
      <c r="AD63">
        <v>6.3</v>
      </c>
      <c r="AE63">
        <v>1477.1</v>
      </c>
      <c r="AF63">
        <v>5.9</v>
      </c>
      <c r="AG63">
        <v>1653</v>
      </c>
      <c r="AH63">
        <v>5.7931034482758621</v>
      </c>
      <c r="AI63">
        <v>1561.6071428571429</v>
      </c>
      <c r="AJ63">
        <v>6</v>
      </c>
      <c r="AK63">
        <v>1521.2592592592594</v>
      </c>
      <c r="AL63">
        <v>3.8818181818181818</v>
      </c>
      <c r="AM63">
        <v>1161.1136363636363</v>
      </c>
      <c r="AN63">
        <v>2.75</v>
      </c>
      <c r="AO63">
        <v>697.125</v>
      </c>
      <c r="AP63">
        <v>3.1</v>
      </c>
      <c r="AQ63">
        <v>715.5</v>
      </c>
      <c r="AR63">
        <v>2.75</v>
      </c>
      <c r="AS63">
        <v>758.375</v>
      </c>
      <c r="AT63">
        <v>2.8846153846153846</v>
      </c>
      <c r="AU63">
        <v>723.03846153846155</v>
      </c>
      <c r="AV63">
        <v>3</v>
      </c>
      <c r="AW63">
        <v>739.44444444444446</v>
      </c>
      <c r="AX63">
        <v>2.7</v>
      </c>
      <c r="AY63">
        <v>661.8</v>
      </c>
      <c r="AZ63">
        <v>3</v>
      </c>
      <c r="BA63">
        <v>805.3</v>
      </c>
      <c r="BB63">
        <v>2.896551724137931</v>
      </c>
      <c r="BC63">
        <v>735.37931034482756</v>
      </c>
      <c r="BD63">
        <v>2.8909090909090911</v>
      </c>
      <c r="BE63">
        <v>729.5454545454545</v>
      </c>
      <c r="BF63">
        <v>2.8909090909090911</v>
      </c>
      <c r="BG63">
        <v>729.5454545454545</v>
      </c>
      <c r="BH63">
        <v>3.5515151515151517</v>
      </c>
      <c r="BI63">
        <v>995.12587412587413</v>
      </c>
      <c r="BJ63">
        <v>0.5</v>
      </c>
      <c r="BK63">
        <v>144</v>
      </c>
      <c r="BN63">
        <v>4.5</v>
      </c>
      <c r="BO63">
        <v>1324</v>
      </c>
      <c r="BP63">
        <v>2.5</v>
      </c>
      <c r="BQ63">
        <v>734</v>
      </c>
      <c r="BR63">
        <v>0</v>
      </c>
      <c r="BX63">
        <v>0</v>
      </c>
      <c r="BZ63">
        <v>2</v>
      </c>
      <c r="CA63">
        <v>734</v>
      </c>
      <c r="CB63">
        <v>7.5</v>
      </c>
      <c r="CC63">
        <v>1538</v>
      </c>
      <c r="CF63">
        <v>5.5</v>
      </c>
      <c r="CG63">
        <v>1215</v>
      </c>
      <c r="CH63">
        <v>6.5</v>
      </c>
      <c r="CI63">
        <v>1376.5</v>
      </c>
      <c r="CJ63">
        <v>8</v>
      </c>
      <c r="CK63">
        <v>2073</v>
      </c>
      <c r="CP63">
        <v>8</v>
      </c>
      <c r="CQ63">
        <v>2073</v>
      </c>
      <c r="CR63">
        <v>6.8</v>
      </c>
      <c r="CS63">
        <v>1515.8</v>
      </c>
      <c r="CT63">
        <v>4.4000000000000004</v>
      </c>
      <c r="CU63">
        <v>1292.4285714285713</v>
      </c>
      <c r="CV63">
        <v>6.5</v>
      </c>
      <c r="CW63">
        <v>1209.5</v>
      </c>
      <c r="CZ63">
        <v>4</v>
      </c>
      <c r="DA63">
        <v>734</v>
      </c>
      <c r="DB63">
        <v>5.25</v>
      </c>
      <c r="DC63">
        <v>971.75</v>
      </c>
      <c r="DD63">
        <v>3</v>
      </c>
      <c r="DE63">
        <v>693</v>
      </c>
      <c r="DJ63">
        <v>3</v>
      </c>
      <c r="DK63">
        <v>693</v>
      </c>
      <c r="DL63">
        <v>4.8</v>
      </c>
      <c r="DM63">
        <v>916</v>
      </c>
      <c r="DN63">
        <v>4.8</v>
      </c>
      <c r="DO63">
        <v>916</v>
      </c>
      <c r="DP63">
        <v>4.5333333333333332</v>
      </c>
      <c r="DQ63">
        <v>1135.5833333333333</v>
      </c>
      <c r="DR63">
        <v>3.6333333333333333</v>
      </c>
      <c r="DS63">
        <v>1006</v>
      </c>
      <c r="DV63" t="s">
        <v>61</v>
      </c>
      <c r="DW63">
        <v>255.25</v>
      </c>
      <c r="DX63">
        <v>310.10000000000002</v>
      </c>
      <c r="DY63">
        <v>316.89999999999998</v>
      </c>
      <c r="DZ63">
        <v>296.85714285714283</v>
      </c>
      <c r="EA63">
        <v>204.5</v>
      </c>
      <c r="EB63">
        <v>224</v>
      </c>
      <c r="EC63">
        <v>182</v>
      </c>
      <c r="ED63">
        <v>204.76470588235293</v>
      </c>
    </row>
    <row r="64" spans="1:134" x14ac:dyDescent="0.3">
      <c r="A64" s="2" t="s">
        <v>62</v>
      </c>
      <c r="B64">
        <v>2.4</v>
      </c>
      <c r="C64">
        <v>548.22222222222217</v>
      </c>
      <c r="D64">
        <v>1.6666666666666667</v>
      </c>
      <c r="E64">
        <v>438.2</v>
      </c>
      <c r="F64">
        <v>1.75</v>
      </c>
      <c r="G64">
        <v>352.5</v>
      </c>
      <c r="H64">
        <v>1.962962962962963</v>
      </c>
      <c r="I64">
        <v>462</v>
      </c>
      <c r="J64">
        <v>2.375</v>
      </c>
      <c r="K64">
        <v>733</v>
      </c>
      <c r="L64">
        <v>2.6</v>
      </c>
      <c r="M64">
        <v>452.3</v>
      </c>
      <c r="N64">
        <v>1.4</v>
      </c>
      <c r="O64">
        <v>357.625</v>
      </c>
      <c r="P64">
        <v>2.1071428571428572</v>
      </c>
      <c r="Q64">
        <v>480.39130434782606</v>
      </c>
      <c r="R64">
        <v>2.0363636363636362</v>
      </c>
      <c r="S64">
        <v>471.83720930232556</v>
      </c>
      <c r="T64">
        <v>3.7</v>
      </c>
      <c r="U64">
        <v>980.75</v>
      </c>
      <c r="V64">
        <v>5.5555555555555554</v>
      </c>
      <c r="W64">
        <v>957.55555555555554</v>
      </c>
      <c r="X64">
        <v>4.25</v>
      </c>
      <c r="Y64">
        <v>751.375</v>
      </c>
      <c r="Z64">
        <v>4.4814814814814818</v>
      </c>
      <c r="AA64">
        <v>899</v>
      </c>
      <c r="AB64">
        <v>4.125</v>
      </c>
      <c r="AC64">
        <v>671.75</v>
      </c>
      <c r="AD64">
        <v>4.8</v>
      </c>
      <c r="AE64">
        <v>814</v>
      </c>
      <c r="AF64">
        <v>4.9000000000000004</v>
      </c>
      <c r="AG64">
        <v>972.77777777777783</v>
      </c>
      <c r="AH64">
        <v>4.6428571428571432</v>
      </c>
      <c r="AI64">
        <v>824.77777777777783</v>
      </c>
      <c r="AJ64">
        <v>4.5636363636363635</v>
      </c>
      <c r="AK64">
        <v>860.46153846153845</v>
      </c>
      <c r="AL64">
        <v>3.3</v>
      </c>
      <c r="AM64">
        <v>684.55789473684206</v>
      </c>
      <c r="AN64">
        <v>3.9</v>
      </c>
      <c r="AO64">
        <v>747.5</v>
      </c>
      <c r="AP64">
        <v>2.5555555555555554</v>
      </c>
      <c r="AQ64">
        <v>491.11111111111109</v>
      </c>
      <c r="AR64">
        <v>2.875</v>
      </c>
      <c r="AS64">
        <v>622</v>
      </c>
      <c r="AT64">
        <v>3.1481481481481484</v>
      </c>
      <c r="AU64">
        <v>624.85185185185185</v>
      </c>
      <c r="AV64">
        <v>2.375</v>
      </c>
      <c r="AW64">
        <v>553.57142857142856</v>
      </c>
      <c r="AX64">
        <v>2.4</v>
      </c>
      <c r="AY64">
        <v>472.8</v>
      </c>
      <c r="AZ64">
        <v>1.8</v>
      </c>
      <c r="BA64">
        <v>450.375</v>
      </c>
      <c r="BB64">
        <v>2.1785714285714284</v>
      </c>
      <c r="BC64">
        <v>488.24</v>
      </c>
      <c r="BD64">
        <v>2.6545454545454548</v>
      </c>
      <c r="BE64">
        <v>559.17307692307691</v>
      </c>
      <c r="BF64">
        <v>2.6545454545454548</v>
      </c>
      <c r="BG64">
        <v>559.17307692307691</v>
      </c>
      <c r="BH64">
        <v>3.084848484848485</v>
      </c>
      <c r="BI64">
        <v>640.20408163265301</v>
      </c>
      <c r="BL64">
        <v>5</v>
      </c>
      <c r="BM64">
        <v>738</v>
      </c>
      <c r="BN64">
        <v>1</v>
      </c>
      <c r="BO64">
        <v>200</v>
      </c>
      <c r="BP64">
        <v>2.3333333333333335</v>
      </c>
      <c r="BQ64">
        <v>469</v>
      </c>
      <c r="BR64">
        <v>0.5</v>
      </c>
      <c r="BS64">
        <v>89</v>
      </c>
      <c r="BX64">
        <v>0.5</v>
      </c>
      <c r="BY64">
        <v>89</v>
      </c>
      <c r="BZ64">
        <v>1.6</v>
      </c>
      <c r="CA64">
        <v>342.33333333333331</v>
      </c>
      <c r="CD64">
        <v>3</v>
      </c>
      <c r="CE64">
        <v>547</v>
      </c>
      <c r="CF64">
        <v>7</v>
      </c>
      <c r="CG64">
        <v>1468</v>
      </c>
      <c r="CH64">
        <v>5.666666666666667</v>
      </c>
      <c r="CI64">
        <v>1161</v>
      </c>
      <c r="CJ64">
        <v>6.5</v>
      </c>
      <c r="CK64">
        <v>1306.5</v>
      </c>
      <c r="CP64">
        <v>6.5</v>
      </c>
      <c r="CQ64">
        <v>1306.5</v>
      </c>
      <c r="CR64">
        <v>6</v>
      </c>
      <c r="CS64">
        <v>1219.2</v>
      </c>
      <c r="CT64">
        <v>3.8</v>
      </c>
      <c r="CU64">
        <v>890.375</v>
      </c>
      <c r="CX64">
        <v>5</v>
      </c>
      <c r="CY64">
        <v>859</v>
      </c>
      <c r="CZ64">
        <v>3</v>
      </c>
      <c r="DA64">
        <v>755</v>
      </c>
      <c r="DB64">
        <v>3.6666666666666665</v>
      </c>
      <c r="DC64">
        <v>789.66666666666663</v>
      </c>
      <c r="DD64">
        <v>4.5</v>
      </c>
      <c r="DE64">
        <v>995</v>
      </c>
      <c r="DJ64">
        <v>4.5</v>
      </c>
      <c r="DK64">
        <v>995</v>
      </c>
      <c r="DL64">
        <v>4</v>
      </c>
      <c r="DM64">
        <v>871.8</v>
      </c>
      <c r="DN64">
        <v>4</v>
      </c>
      <c r="DO64">
        <v>871.8</v>
      </c>
      <c r="DP64">
        <v>3.8666666666666667</v>
      </c>
      <c r="DQ64">
        <v>883.23076923076928</v>
      </c>
      <c r="DR64">
        <v>3.15</v>
      </c>
      <c r="DS64">
        <v>659.95</v>
      </c>
      <c r="DV64" t="s">
        <v>62</v>
      </c>
      <c r="DW64">
        <v>135.125</v>
      </c>
      <c r="DX64">
        <v>194.6</v>
      </c>
      <c r="DY64">
        <v>167</v>
      </c>
      <c r="DZ64">
        <v>167.77777777777777</v>
      </c>
      <c r="EA64">
        <v>251.4</v>
      </c>
      <c r="EB64">
        <v>181</v>
      </c>
      <c r="EC64">
        <v>221.625</v>
      </c>
      <c r="ED64">
        <v>210.43478260869566</v>
      </c>
    </row>
    <row r="65" spans="1:134" x14ac:dyDescent="0.3">
      <c r="A65" s="2" t="s">
        <v>63</v>
      </c>
      <c r="B65">
        <v>0.88888888888888884</v>
      </c>
      <c r="C65">
        <v>406.5</v>
      </c>
      <c r="D65">
        <v>0.8</v>
      </c>
      <c r="E65">
        <v>417.33333333333331</v>
      </c>
      <c r="F65">
        <v>1</v>
      </c>
      <c r="G65">
        <v>563</v>
      </c>
      <c r="H65">
        <v>0.8928571428571429</v>
      </c>
      <c r="I65">
        <v>456.35294117647061</v>
      </c>
      <c r="J65">
        <v>0.55555555555555558</v>
      </c>
      <c r="K65">
        <v>423.75</v>
      </c>
      <c r="L65">
        <v>1.3</v>
      </c>
      <c r="M65">
        <v>579.71428571428567</v>
      </c>
      <c r="N65">
        <v>1</v>
      </c>
      <c r="O65">
        <v>373.71428571428572</v>
      </c>
      <c r="P65">
        <v>0.96551724137931039</v>
      </c>
      <c r="Q65">
        <v>464.94444444444446</v>
      </c>
      <c r="R65">
        <v>0.92982456140350878</v>
      </c>
      <c r="S65">
        <v>460.77142857142854</v>
      </c>
      <c r="T65">
        <v>5.5555555555555554</v>
      </c>
      <c r="U65">
        <v>1967</v>
      </c>
      <c r="V65">
        <v>5.4</v>
      </c>
      <c r="W65">
        <v>2031.7</v>
      </c>
      <c r="X65">
        <v>5.4444444444444446</v>
      </c>
      <c r="Y65">
        <v>1927</v>
      </c>
      <c r="Z65">
        <v>5.4642857142857144</v>
      </c>
      <c r="AA65">
        <v>1977.25</v>
      </c>
      <c r="AB65">
        <v>6</v>
      </c>
      <c r="AC65">
        <v>2125.8888888888887</v>
      </c>
      <c r="AD65">
        <v>4.9000000000000004</v>
      </c>
      <c r="AE65">
        <v>1759</v>
      </c>
      <c r="AF65">
        <v>5.8</v>
      </c>
      <c r="AG65">
        <v>2073.3000000000002</v>
      </c>
      <c r="AH65">
        <v>5.5517241379310347</v>
      </c>
      <c r="AI65">
        <v>1981.2413793103449</v>
      </c>
      <c r="AJ65">
        <v>5.5087719298245617</v>
      </c>
      <c r="AK65">
        <v>1979.280701754386</v>
      </c>
      <c r="AL65">
        <v>3.2192982456140351</v>
      </c>
      <c r="AM65">
        <v>1401.5869565217392</v>
      </c>
      <c r="AN65">
        <v>2.5555555555555554</v>
      </c>
      <c r="AO65">
        <v>855.11111111111109</v>
      </c>
      <c r="AP65">
        <v>2.6</v>
      </c>
      <c r="AQ65">
        <v>874.3</v>
      </c>
      <c r="AR65">
        <v>2.2222222222222223</v>
      </c>
      <c r="AS65">
        <v>768.66666666666663</v>
      </c>
      <c r="AT65">
        <v>2.4642857142857144</v>
      </c>
      <c r="AU65">
        <v>834.17857142857144</v>
      </c>
      <c r="AV65">
        <v>2.3333333333333335</v>
      </c>
      <c r="AW65">
        <v>689.55555555555554</v>
      </c>
      <c r="AX65">
        <v>2.2999999999999998</v>
      </c>
      <c r="AY65">
        <v>755.5</v>
      </c>
      <c r="AZ65">
        <v>2.6</v>
      </c>
      <c r="BA65">
        <v>838.1</v>
      </c>
      <c r="BB65">
        <v>2.4137931034482758</v>
      </c>
      <c r="BC65">
        <v>763.51724137931035</v>
      </c>
      <c r="BD65">
        <v>2.4385964912280702</v>
      </c>
      <c r="BE65">
        <v>798.22807017543857</v>
      </c>
      <c r="BF65">
        <v>2.4385964912280702</v>
      </c>
      <c r="BG65">
        <v>798.22807017543857</v>
      </c>
      <c r="BH65">
        <v>2.9590643274853803</v>
      </c>
      <c r="BI65">
        <v>1170.7718120805368</v>
      </c>
      <c r="BJ65">
        <v>1</v>
      </c>
      <c r="BK65">
        <v>256</v>
      </c>
      <c r="BN65">
        <v>1</v>
      </c>
      <c r="BO65">
        <v>129</v>
      </c>
      <c r="BP65">
        <v>1</v>
      </c>
      <c r="BQ65">
        <v>192.5</v>
      </c>
      <c r="BR65">
        <v>1</v>
      </c>
      <c r="BS65">
        <v>115</v>
      </c>
      <c r="BX65">
        <v>1</v>
      </c>
      <c r="BY65">
        <v>115</v>
      </c>
      <c r="BZ65">
        <v>1</v>
      </c>
      <c r="CA65">
        <v>166.66666666666666</v>
      </c>
      <c r="CB65">
        <v>6</v>
      </c>
      <c r="CC65">
        <v>2136</v>
      </c>
      <c r="CF65">
        <v>6</v>
      </c>
      <c r="CG65">
        <v>2185</v>
      </c>
      <c r="CH65">
        <v>6</v>
      </c>
      <c r="CI65">
        <v>2160.5</v>
      </c>
      <c r="CJ65">
        <v>6</v>
      </c>
      <c r="CK65">
        <v>2133</v>
      </c>
      <c r="CP65">
        <v>6</v>
      </c>
      <c r="CQ65">
        <v>2133</v>
      </c>
      <c r="CR65">
        <v>6</v>
      </c>
      <c r="CS65">
        <v>2151.3333333333335</v>
      </c>
      <c r="CT65">
        <v>3.5</v>
      </c>
      <c r="CU65">
        <v>1159</v>
      </c>
      <c r="CV65">
        <v>4</v>
      </c>
      <c r="CW65">
        <v>1231</v>
      </c>
      <c r="CZ65">
        <v>2</v>
      </c>
      <c r="DA65">
        <v>776</v>
      </c>
      <c r="DB65">
        <v>3</v>
      </c>
      <c r="DC65">
        <v>1003.5</v>
      </c>
      <c r="DD65">
        <v>5</v>
      </c>
      <c r="DE65">
        <v>1405</v>
      </c>
      <c r="DJ65">
        <v>5</v>
      </c>
      <c r="DK65">
        <v>1405</v>
      </c>
      <c r="DL65">
        <v>3.6666666666666665</v>
      </c>
      <c r="DM65">
        <v>1137.3333333333333</v>
      </c>
      <c r="DN65">
        <v>3.6666666666666665</v>
      </c>
      <c r="DO65">
        <v>1137.3333333333333</v>
      </c>
      <c r="DP65">
        <v>3.5555555555555554</v>
      </c>
      <c r="DQ65">
        <v>1151.7777777777778</v>
      </c>
      <c r="DR65">
        <v>2.9888888888888889</v>
      </c>
      <c r="DS65">
        <v>1169.6898734177216</v>
      </c>
      <c r="DV65" t="s">
        <v>63</v>
      </c>
      <c r="DW65">
        <v>363.88888888888891</v>
      </c>
      <c r="DX65">
        <v>366.4</v>
      </c>
      <c r="DY65">
        <v>387.7</v>
      </c>
      <c r="DZ65">
        <v>372.9655172413793</v>
      </c>
      <c r="EA65">
        <v>326.75</v>
      </c>
      <c r="EB65">
        <v>285.57142857142856</v>
      </c>
      <c r="EC65">
        <v>287.57142857142856</v>
      </c>
      <c r="ED65">
        <v>295.5</v>
      </c>
    </row>
    <row r="66" spans="1:134" x14ac:dyDescent="0.3">
      <c r="A66" s="2" t="s">
        <v>64</v>
      </c>
      <c r="B66">
        <v>2</v>
      </c>
      <c r="C66">
        <v>492.28571428571428</v>
      </c>
      <c r="D66">
        <v>2.5555555555555554</v>
      </c>
      <c r="E66">
        <v>611.375</v>
      </c>
      <c r="F66">
        <v>1.75</v>
      </c>
      <c r="G66">
        <v>425.83333333333331</v>
      </c>
      <c r="H66">
        <v>2.1153846153846154</v>
      </c>
      <c r="I66">
        <v>518.66666666666663</v>
      </c>
      <c r="J66">
        <v>1.5</v>
      </c>
      <c r="K66">
        <v>354.4</v>
      </c>
      <c r="L66">
        <v>2.7</v>
      </c>
      <c r="M66">
        <v>566.77777777777783</v>
      </c>
      <c r="N66">
        <v>1.6</v>
      </c>
      <c r="O66">
        <v>420.875</v>
      </c>
      <c r="P66">
        <v>1.9642857142857142</v>
      </c>
      <c r="Q66">
        <v>465.45454545454544</v>
      </c>
      <c r="R66">
        <v>2.0370370370370372</v>
      </c>
      <c r="S66">
        <v>491.44186046511629</v>
      </c>
      <c r="T66">
        <v>3.3333333333333335</v>
      </c>
      <c r="U66">
        <v>872.75</v>
      </c>
      <c r="V66">
        <v>3.1111111111111112</v>
      </c>
      <c r="W66">
        <v>621.44444444444446</v>
      </c>
      <c r="X66">
        <v>2.875</v>
      </c>
      <c r="Y66">
        <v>739.42857142857144</v>
      </c>
      <c r="Z66">
        <v>3.1153846153846154</v>
      </c>
      <c r="AA66">
        <v>739.625</v>
      </c>
      <c r="AB66">
        <v>2.5</v>
      </c>
      <c r="AC66">
        <v>676.66666666666663</v>
      </c>
      <c r="AD66">
        <v>2.4</v>
      </c>
      <c r="AE66">
        <v>518.33333333333337</v>
      </c>
      <c r="AF66">
        <v>3.6</v>
      </c>
      <c r="AG66">
        <v>729.6</v>
      </c>
      <c r="AH66">
        <v>2.8571428571428572</v>
      </c>
      <c r="AI66">
        <v>640.84</v>
      </c>
      <c r="AJ66">
        <v>2.9814814814814814</v>
      </c>
      <c r="AK66">
        <v>689.22448979591832</v>
      </c>
      <c r="AL66">
        <v>2.5092592592592591</v>
      </c>
      <c r="AM66">
        <v>596.78260869565213</v>
      </c>
      <c r="AN66">
        <v>1.4444444444444444</v>
      </c>
      <c r="AO66">
        <v>376.375</v>
      </c>
      <c r="AP66">
        <v>1.7777777777777777</v>
      </c>
      <c r="AQ66">
        <v>381.22222222222223</v>
      </c>
      <c r="AR66">
        <v>1.5</v>
      </c>
      <c r="AS66">
        <v>407</v>
      </c>
      <c r="AT66">
        <v>1.5769230769230769</v>
      </c>
      <c r="AU66">
        <v>386.26086956521738</v>
      </c>
      <c r="AV66">
        <v>0.875</v>
      </c>
      <c r="AW66">
        <v>179.5</v>
      </c>
      <c r="AX66">
        <v>1.3</v>
      </c>
      <c r="AY66">
        <v>246</v>
      </c>
      <c r="AZ66">
        <v>1.3</v>
      </c>
      <c r="BA66">
        <v>342.375</v>
      </c>
      <c r="BB66">
        <v>1.1785714285714286</v>
      </c>
      <c r="BC66">
        <v>262.90909090909093</v>
      </c>
      <c r="BD66">
        <v>1.3703703703703705</v>
      </c>
      <c r="BE66">
        <v>325.95555555555558</v>
      </c>
      <c r="BF66">
        <v>1.3703703703703705</v>
      </c>
      <c r="BG66">
        <v>325.95555555555558</v>
      </c>
      <c r="BH66">
        <v>2.1296296296296298</v>
      </c>
      <c r="BI66">
        <v>507.82481751824815</v>
      </c>
      <c r="BJ66">
        <v>3</v>
      </c>
      <c r="BK66">
        <v>775</v>
      </c>
      <c r="BL66">
        <v>3</v>
      </c>
      <c r="BM66">
        <v>476</v>
      </c>
      <c r="BN66">
        <v>2.5</v>
      </c>
      <c r="BO66">
        <v>552.5</v>
      </c>
      <c r="BP66">
        <v>2.75</v>
      </c>
      <c r="BQ66">
        <v>589</v>
      </c>
      <c r="BR66">
        <v>1.5</v>
      </c>
      <c r="BS66">
        <v>146.5</v>
      </c>
      <c r="BX66">
        <v>1.5</v>
      </c>
      <c r="BY66">
        <v>146.5</v>
      </c>
      <c r="BZ66">
        <v>2.3333333333333335</v>
      </c>
      <c r="CA66">
        <v>441.5</v>
      </c>
      <c r="CB66">
        <v>3</v>
      </c>
      <c r="CC66">
        <v>832</v>
      </c>
      <c r="CD66">
        <v>4</v>
      </c>
      <c r="CE66">
        <v>791</v>
      </c>
      <c r="CF66">
        <v>1</v>
      </c>
      <c r="CG66">
        <v>115.5</v>
      </c>
      <c r="CH66">
        <v>2.25</v>
      </c>
      <c r="CI66">
        <v>463.5</v>
      </c>
      <c r="CJ66">
        <v>0</v>
      </c>
      <c r="CP66">
        <v>0</v>
      </c>
      <c r="CR66">
        <v>1.5</v>
      </c>
      <c r="CS66">
        <v>463.5</v>
      </c>
      <c r="CT66">
        <v>1.9166666666666667</v>
      </c>
      <c r="CU66">
        <v>450.3</v>
      </c>
      <c r="CV66">
        <v>6</v>
      </c>
      <c r="CW66">
        <v>1257</v>
      </c>
      <c r="CX66">
        <v>2</v>
      </c>
      <c r="CY66">
        <v>282</v>
      </c>
      <c r="CZ66">
        <v>1</v>
      </c>
      <c r="DA66">
        <v>573</v>
      </c>
      <c r="DB66">
        <v>2.5</v>
      </c>
      <c r="DC66">
        <v>704</v>
      </c>
      <c r="DD66">
        <v>0.5</v>
      </c>
      <c r="DE66">
        <v>95</v>
      </c>
      <c r="DJ66">
        <v>0.5</v>
      </c>
      <c r="DK66">
        <v>95</v>
      </c>
      <c r="DL66">
        <v>1.8333333333333333</v>
      </c>
      <c r="DM66">
        <v>551.75</v>
      </c>
      <c r="DN66">
        <v>1.8333333333333333</v>
      </c>
      <c r="DO66">
        <v>551.75</v>
      </c>
      <c r="DP66">
        <v>1.8888888888888888</v>
      </c>
      <c r="DQ66">
        <v>479.28571428571428</v>
      </c>
      <c r="DR66">
        <v>2.1055555555555556</v>
      </c>
      <c r="DS66">
        <v>505.17880794701989</v>
      </c>
      <c r="DV66" t="s">
        <v>64</v>
      </c>
      <c r="DW66">
        <v>186.66666666666666</v>
      </c>
      <c r="DX66">
        <v>162.22222222222223</v>
      </c>
      <c r="DY66">
        <v>220.6</v>
      </c>
      <c r="DZ66">
        <v>191.44</v>
      </c>
      <c r="EA66">
        <v>198.8</v>
      </c>
      <c r="EB66">
        <v>182.66666666666666</v>
      </c>
      <c r="EC66">
        <v>231.625</v>
      </c>
      <c r="ED66">
        <v>204.13636363636363</v>
      </c>
    </row>
    <row r="67" spans="1:134" x14ac:dyDescent="0.3">
      <c r="A67" s="2" t="s">
        <v>65</v>
      </c>
      <c r="B67">
        <v>1.5</v>
      </c>
      <c r="C67">
        <v>1028.5</v>
      </c>
      <c r="D67">
        <v>1.9</v>
      </c>
      <c r="E67">
        <v>931.8</v>
      </c>
      <c r="F67">
        <v>1.6666666666666667</v>
      </c>
      <c r="G67">
        <v>631.20000000000005</v>
      </c>
      <c r="H67">
        <v>1.6896551724137931</v>
      </c>
      <c r="I67">
        <v>852.07142857142856</v>
      </c>
      <c r="J67">
        <v>1.3333333333333333</v>
      </c>
      <c r="K67">
        <v>490.75</v>
      </c>
      <c r="L67">
        <v>1</v>
      </c>
      <c r="M67">
        <v>481</v>
      </c>
      <c r="N67">
        <v>1.5</v>
      </c>
      <c r="O67">
        <v>745</v>
      </c>
      <c r="P67">
        <v>1.2758620689655173</v>
      </c>
      <c r="Q67">
        <v>585.53846153846155</v>
      </c>
      <c r="R67">
        <v>1.4827586206896552</v>
      </c>
      <c r="S67">
        <v>723.74074074074076</v>
      </c>
      <c r="T67">
        <v>1</v>
      </c>
      <c r="U67">
        <v>567.66666666666663</v>
      </c>
      <c r="V67">
        <v>1.4</v>
      </c>
      <c r="W67">
        <v>722.5</v>
      </c>
      <c r="X67">
        <v>0.44444444444444442</v>
      </c>
      <c r="Y67">
        <v>487.5</v>
      </c>
      <c r="Z67">
        <v>0.96551724137931039</v>
      </c>
      <c r="AA67">
        <v>618.66666666666663</v>
      </c>
      <c r="AB67">
        <v>0.77777777777777779</v>
      </c>
      <c r="AC67">
        <v>405.66666666666669</v>
      </c>
      <c r="AD67">
        <v>0.6</v>
      </c>
      <c r="AE67">
        <v>673.5</v>
      </c>
      <c r="AF67">
        <v>1</v>
      </c>
      <c r="AG67">
        <v>540.75</v>
      </c>
      <c r="AH67">
        <v>0.7931034482758621</v>
      </c>
      <c r="AI67">
        <v>525.22222222222217</v>
      </c>
      <c r="AJ67">
        <v>0.87931034482758619</v>
      </c>
      <c r="AK67">
        <v>571.94444444444446</v>
      </c>
      <c r="AL67">
        <v>1.1810344827586208</v>
      </c>
      <c r="AM67">
        <v>663.02222222222224</v>
      </c>
      <c r="AN67">
        <v>0.1</v>
      </c>
      <c r="AO67">
        <v>140</v>
      </c>
      <c r="AP67">
        <v>0.3</v>
      </c>
      <c r="AQ67">
        <v>242</v>
      </c>
      <c r="AR67">
        <v>0.22222222222222221</v>
      </c>
      <c r="AS67">
        <v>95.5</v>
      </c>
      <c r="AT67">
        <v>0.20689655172413793</v>
      </c>
      <c r="AU67">
        <v>163</v>
      </c>
      <c r="AV67">
        <v>0.22222222222222221</v>
      </c>
      <c r="AW67">
        <v>311</v>
      </c>
      <c r="AX67">
        <v>0</v>
      </c>
      <c r="AZ67">
        <v>0.3</v>
      </c>
      <c r="BA67">
        <v>236.66666666666666</v>
      </c>
      <c r="BB67">
        <v>0.17241379310344829</v>
      </c>
      <c r="BC67">
        <v>255.25</v>
      </c>
      <c r="BD67">
        <v>0.18965517241379309</v>
      </c>
      <c r="BE67">
        <v>204</v>
      </c>
      <c r="BF67">
        <v>0.18965517241379309</v>
      </c>
      <c r="BG67">
        <v>204</v>
      </c>
      <c r="BH67">
        <v>0.85057471264367812</v>
      </c>
      <c r="BI67">
        <v>586.51851851851848</v>
      </c>
      <c r="BN67">
        <v>0</v>
      </c>
      <c r="BP67">
        <v>0</v>
      </c>
      <c r="BR67">
        <v>0</v>
      </c>
      <c r="BX67">
        <v>0</v>
      </c>
      <c r="BZ67">
        <v>0</v>
      </c>
      <c r="CF67">
        <v>0</v>
      </c>
      <c r="CH67">
        <v>0</v>
      </c>
      <c r="CJ67">
        <v>1</v>
      </c>
      <c r="CK67">
        <v>271</v>
      </c>
      <c r="CP67">
        <v>1</v>
      </c>
      <c r="CQ67">
        <v>271</v>
      </c>
      <c r="CR67">
        <v>0.5</v>
      </c>
      <c r="CS67">
        <v>271</v>
      </c>
      <c r="CT67">
        <v>0.25</v>
      </c>
      <c r="CU67">
        <v>271</v>
      </c>
      <c r="CZ67">
        <v>0</v>
      </c>
      <c r="DB67">
        <v>0</v>
      </c>
      <c r="DD67">
        <v>0</v>
      </c>
      <c r="DJ67">
        <v>0</v>
      </c>
      <c r="DL67">
        <v>0</v>
      </c>
      <c r="DN67">
        <v>0</v>
      </c>
      <c r="DP67">
        <v>0.16666666666666666</v>
      </c>
      <c r="DQ67">
        <v>271</v>
      </c>
      <c r="DR67">
        <v>0.82777777777777772</v>
      </c>
      <c r="DS67">
        <v>580.78181818181815</v>
      </c>
      <c r="DV67" t="s">
        <v>65</v>
      </c>
      <c r="DW67">
        <v>166</v>
      </c>
      <c r="DX67">
        <v>94</v>
      </c>
      <c r="DY67">
        <v>166.25</v>
      </c>
      <c r="DZ67">
        <v>150.11111111111111</v>
      </c>
      <c r="EA67">
        <v>135.25</v>
      </c>
      <c r="EB67">
        <v>159</v>
      </c>
      <c r="EC67">
        <v>204.8</v>
      </c>
      <c r="ED67">
        <v>169.30769230769232</v>
      </c>
    </row>
    <row r="68" spans="1:134" x14ac:dyDescent="0.3">
      <c r="A68" s="2" t="s">
        <v>66</v>
      </c>
      <c r="B68">
        <v>1.3</v>
      </c>
      <c r="C68">
        <v>529.57142857142856</v>
      </c>
      <c r="D68">
        <v>2.7</v>
      </c>
      <c r="E68">
        <v>760.25</v>
      </c>
      <c r="F68">
        <v>2.3333333333333335</v>
      </c>
      <c r="G68">
        <v>900.66666666666663</v>
      </c>
      <c r="H68">
        <v>2.103448275862069</v>
      </c>
      <c r="I68">
        <v>723.47619047619048</v>
      </c>
      <c r="J68">
        <v>3.4285714285714284</v>
      </c>
      <c r="K68">
        <v>663.57142857142856</v>
      </c>
      <c r="L68">
        <v>2.6</v>
      </c>
      <c r="M68">
        <v>598.88888888888891</v>
      </c>
      <c r="N68">
        <v>2.8</v>
      </c>
      <c r="O68">
        <v>657.88888888888891</v>
      </c>
      <c r="P68">
        <v>2.8888888888888888</v>
      </c>
      <c r="Q68">
        <v>638.24</v>
      </c>
      <c r="R68">
        <v>2.4821428571428572</v>
      </c>
      <c r="S68">
        <v>677.1521739130435</v>
      </c>
      <c r="T68">
        <v>4.8</v>
      </c>
      <c r="U68">
        <v>1238.6666666666667</v>
      </c>
      <c r="V68">
        <v>3.9</v>
      </c>
      <c r="W68">
        <v>894</v>
      </c>
      <c r="X68">
        <v>3.2222222222222223</v>
      </c>
      <c r="Y68">
        <v>885.55555555555554</v>
      </c>
      <c r="Z68">
        <v>4</v>
      </c>
      <c r="AA68">
        <v>1002.0714285714286</v>
      </c>
      <c r="AB68">
        <v>3.7142857142857144</v>
      </c>
      <c r="AC68">
        <v>704.5</v>
      </c>
      <c r="AD68">
        <v>3.3</v>
      </c>
      <c r="AE68">
        <v>752.1</v>
      </c>
      <c r="AF68">
        <v>3.8</v>
      </c>
      <c r="AG68">
        <v>945.4</v>
      </c>
      <c r="AH68">
        <v>3.5925925925925926</v>
      </c>
      <c r="AI68">
        <v>815.46153846153845</v>
      </c>
      <c r="AJ68">
        <v>3.8035714285714284</v>
      </c>
      <c r="AK68">
        <v>912.22222222222217</v>
      </c>
      <c r="AL68">
        <v>3.1428571428571428</v>
      </c>
      <c r="AM68">
        <v>804.09</v>
      </c>
      <c r="AN68">
        <v>1.4</v>
      </c>
      <c r="AO68">
        <v>504</v>
      </c>
      <c r="AP68">
        <v>2.2000000000000002</v>
      </c>
      <c r="AQ68">
        <v>768.875</v>
      </c>
      <c r="AR68">
        <v>2.7777777777777777</v>
      </c>
      <c r="AS68">
        <v>728.33333333333337</v>
      </c>
      <c r="AT68">
        <v>2.103448275862069</v>
      </c>
      <c r="AU68">
        <v>669.52</v>
      </c>
      <c r="AV68">
        <v>2.2857142857142856</v>
      </c>
      <c r="AW68">
        <v>504.57142857142856</v>
      </c>
      <c r="AX68">
        <v>1.5</v>
      </c>
      <c r="AY68">
        <v>613</v>
      </c>
      <c r="AZ68">
        <v>1.7</v>
      </c>
      <c r="BA68">
        <v>450</v>
      </c>
      <c r="BB68">
        <v>1.7777777777777777</v>
      </c>
      <c r="BC68">
        <v>516.21739130434787</v>
      </c>
      <c r="BD68">
        <v>1.9464285714285714</v>
      </c>
      <c r="BE68">
        <v>596.0625</v>
      </c>
      <c r="BF68">
        <v>1.9464285714285714</v>
      </c>
      <c r="BG68">
        <v>596.0625</v>
      </c>
      <c r="BH68">
        <v>2.7440476190476191</v>
      </c>
      <c r="BI68">
        <v>736.62162162162167</v>
      </c>
      <c r="BN68">
        <v>5</v>
      </c>
      <c r="BO68">
        <v>781</v>
      </c>
      <c r="BP68">
        <v>5</v>
      </c>
      <c r="BQ68">
        <v>781</v>
      </c>
      <c r="BR68">
        <v>4.333333333333333</v>
      </c>
      <c r="BS68">
        <v>1131.6666666666667</v>
      </c>
      <c r="BX68">
        <v>4.333333333333333</v>
      </c>
      <c r="BY68">
        <v>1131.6666666666667</v>
      </c>
      <c r="BZ68">
        <v>4.5</v>
      </c>
      <c r="CA68">
        <v>1044</v>
      </c>
      <c r="CF68">
        <v>2</v>
      </c>
      <c r="CG68">
        <v>236</v>
      </c>
      <c r="CH68">
        <v>2</v>
      </c>
      <c r="CI68">
        <v>236</v>
      </c>
      <c r="CJ68">
        <v>2.6666666666666665</v>
      </c>
      <c r="CK68">
        <v>638.66666666666663</v>
      </c>
      <c r="CP68">
        <v>2.6666666666666665</v>
      </c>
      <c r="CQ68">
        <v>638.66666666666663</v>
      </c>
      <c r="CR68">
        <v>2.5</v>
      </c>
      <c r="CS68">
        <v>538</v>
      </c>
      <c r="CT68">
        <v>3.5</v>
      </c>
      <c r="CU68">
        <v>791</v>
      </c>
      <c r="CZ68">
        <v>3</v>
      </c>
      <c r="DA68">
        <v>382</v>
      </c>
      <c r="DB68">
        <v>3</v>
      </c>
      <c r="DC68">
        <v>382</v>
      </c>
      <c r="DD68">
        <v>4.666666666666667</v>
      </c>
      <c r="DE68">
        <v>815</v>
      </c>
      <c r="DJ68">
        <v>4.666666666666667</v>
      </c>
      <c r="DK68">
        <v>815</v>
      </c>
      <c r="DL68">
        <v>4.25</v>
      </c>
      <c r="DM68">
        <v>706.75</v>
      </c>
      <c r="DN68">
        <v>4.25</v>
      </c>
      <c r="DO68">
        <v>706.75</v>
      </c>
      <c r="DP68">
        <v>3.75</v>
      </c>
      <c r="DQ68">
        <v>762.91666666666663</v>
      </c>
      <c r="DR68">
        <v>2.8111111111111109</v>
      </c>
      <c r="DS68">
        <v>738.59375</v>
      </c>
      <c r="DV68" t="s">
        <v>66</v>
      </c>
      <c r="DW68">
        <v>162</v>
      </c>
      <c r="DX68">
        <v>232.3</v>
      </c>
      <c r="DY68">
        <v>282.89999999999998</v>
      </c>
      <c r="DZ68">
        <v>235.53846153846155</v>
      </c>
      <c r="EA68">
        <v>150.85714285714286</v>
      </c>
      <c r="EB68">
        <v>162.44444444444446</v>
      </c>
      <c r="EC68">
        <v>203.22222222222223</v>
      </c>
      <c r="ED68">
        <v>173.88</v>
      </c>
    </row>
    <row r="69" spans="1:134" x14ac:dyDescent="0.3">
      <c r="A69" s="2" t="s">
        <v>67</v>
      </c>
      <c r="B69">
        <v>1.2222222222222223</v>
      </c>
      <c r="C69">
        <v>412.33333333333331</v>
      </c>
      <c r="D69">
        <v>2.25</v>
      </c>
      <c r="E69">
        <v>480.5</v>
      </c>
      <c r="F69">
        <v>1.8571428571428572</v>
      </c>
      <c r="G69">
        <v>580.83333333333337</v>
      </c>
      <c r="H69">
        <v>1.75</v>
      </c>
      <c r="I69">
        <v>491.22222222222223</v>
      </c>
      <c r="J69">
        <v>1.4285714285714286</v>
      </c>
      <c r="K69">
        <v>410.8</v>
      </c>
      <c r="L69">
        <v>1.1428571428571428</v>
      </c>
      <c r="M69">
        <v>301.66666666666669</v>
      </c>
      <c r="N69">
        <v>1.3</v>
      </c>
      <c r="O69">
        <v>505.66666666666669</v>
      </c>
      <c r="P69">
        <v>1.2916666666666667</v>
      </c>
      <c r="Q69">
        <v>405.76470588235293</v>
      </c>
      <c r="R69">
        <v>1.5208333333333333</v>
      </c>
      <c r="S69">
        <v>449.71428571428572</v>
      </c>
      <c r="T69">
        <v>3.8888888888888888</v>
      </c>
      <c r="U69">
        <v>857.77777777777783</v>
      </c>
      <c r="V69">
        <v>2.25</v>
      </c>
      <c r="W69">
        <v>536.25</v>
      </c>
      <c r="X69">
        <v>2.7142857142857144</v>
      </c>
      <c r="Y69">
        <v>588.71428571428567</v>
      </c>
      <c r="Z69">
        <v>3</v>
      </c>
      <c r="AA69">
        <v>672.125</v>
      </c>
      <c r="AB69">
        <v>2.8571428571428572</v>
      </c>
      <c r="AC69">
        <v>652</v>
      </c>
      <c r="AD69">
        <v>4</v>
      </c>
      <c r="AE69">
        <v>1042.8571428571429</v>
      </c>
      <c r="AF69">
        <v>2.4</v>
      </c>
      <c r="AG69">
        <v>648</v>
      </c>
      <c r="AH69">
        <v>3</v>
      </c>
      <c r="AI69">
        <v>774.90909090909088</v>
      </c>
      <c r="AJ69">
        <v>3</v>
      </c>
      <c r="AK69">
        <v>721.28260869565213</v>
      </c>
      <c r="AL69">
        <v>2.2604166666666665</v>
      </c>
      <c r="AM69">
        <v>603.93827160493822</v>
      </c>
      <c r="AN69">
        <v>1.3333333333333333</v>
      </c>
      <c r="AO69">
        <v>257.75</v>
      </c>
      <c r="AP69">
        <v>1.375</v>
      </c>
      <c r="AQ69">
        <v>286.5</v>
      </c>
      <c r="AR69">
        <v>1.7142857142857142</v>
      </c>
      <c r="AS69">
        <v>580.20000000000005</v>
      </c>
      <c r="AT69">
        <v>1.4583333333333333</v>
      </c>
      <c r="AU69">
        <v>351.68421052631578</v>
      </c>
      <c r="AV69">
        <v>2.1428571428571428</v>
      </c>
      <c r="AW69">
        <v>447.14285714285717</v>
      </c>
      <c r="AX69">
        <v>1.8571428571428572</v>
      </c>
      <c r="AY69">
        <v>308</v>
      </c>
      <c r="AZ69">
        <v>1</v>
      </c>
      <c r="BA69">
        <v>331</v>
      </c>
      <c r="BB69">
        <v>1.5833333333333333</v>
      </c>
      <c r="BC69">
        <v>363.6</v>
      </c>
      <c r="BD69">
        <v>1.5208333333333333</v>
      </c>
      <c r="BE69">
        <v>357.79487179487177</v>
      </c>
      <c r="BF69">
        <v>1.5208333333333333</v>
      </c>
      <c r="BG69">
        <v>357.79487179487177</v>
      </c>
      <c r="BH69">
        <v>2.0138888888888888</v>
      </c>
      <c r="BI69">
        <v>523.94166666666672</v>
      </c>
      <c r="BJ69">
        <v>2</v>
      </c>
      <c r="BK69">
        <v>428</v>
      </c>
      <c r="BL69">
        <v>0.5</v>
      </c>
      <c r="BM69">
        <v>379</v>
      </c>
      <c r="BN69">
        <v>1.6666666666666667</v>
      </c>
      <c r="BO69">
        <v>309</v>
      </c>
      <c r="BP69">
        <v>1.3333333333333333</v>
      </c>
      <c r="BQ69">
        <v>346.8</v>
      </c>
      <c r="BR69">
        <v>2</v>
      </c>
      <c r="BS69">
        <v>780.5</v>
      </c>
      <c r="BT69">
        <v>0.33333333333333331</v>
      </c>
      <c r="BU69">
        <v>124</v>
      </c>
      <c r="BX69">
        <v>1.1666666666666667</v>
      </c>
      <c r="BY69">
        <v>561.66666666666663</v>
      </c>
      <c r="BZ69">
        <v>1.25</v>
      </c>
      <c r="CA69">
        <v>427.375</v>
      </c>
      <c r="CB69">
        <v>2</v>
      </c>
      <c r="CC69">
        <v>641</v>
      </c>
      <c r="CD69">
        <v>3.5</v>
      </c>
      <c r="CE69">
        <v>670.5</v>
      </c>
      <c r="CF69">
        <v>2</v>
      </c>
      <c r="CG69">
        <v>690.5</v>
      </c>
      <c r="CH69">
        <v>2.5</v>
      </c>
      <c r="CI69">
        <v>672.6</v>
      </c>
      <c r="CJ69">
        <v>3.6666666666666665</v>
      </c>
      <c r="CK69">
        <v>660.33333333333337</v>
      </c>
      <c r="CL69">
        <v>4.333333333333333</v>
      </c>
      <c r="CM69">
        <v>783</v>
      </c>
      <c r="CP69">
        <v>4</v>
      </c>
      <c r="CQ69">
        <v>721.66666666666663</v>
      </c>
      <c r="CR69">
        <v>3.25</v>
      </c>
      <c r="CS69">
        <v>699.36363636363637</v>
      </c>
      <c r="CT69">
        <v>2.25</v>
      </c>
      <c r="CU69">
        <v>584.84210526315792</v>
      </c>
      <c r="CV69">
        <v>1</v>
      </c>
      <c r="CW69">
        <v>136</v>
      </c>
      <c r="CX69">
        <v>4</v>
      </c>
      <c r="CY69">
        <v>863</v>
      </c>
      <c r="CZ69">
        <v>4</v>
      </c>
      <c r="DA69">
        <v>532</v>
      </c>
      <c r="DB69">
        <v>3.5</v>
      </c>
      <c r="DC69">
        <v>576.33333333333337</v>
      </c>
      <c r="DD69">
        <v>3.3333333333333335</v>
      </c>
      <c r="DE69">
        <v>623</v>
      </c>
      <c r="DF69">
        <v>3.3333333333333335</v>
      </c>
      <c r="DG69">
        <v>593.33333333333337</v>
      </c>
      <c r="DJ69">
        <v>3.3333333333333335</v>
      </c>
      <c r="DK69">
        <v>608.16666666666663</v>
      </c>
      <c r="DL69">
        <v>3.4166666666666665</v>
      </c>
      <c r="DM69">
        <v>592.25</v>
      </c>
      <c r="DN69">
        <v>3.4166666666666665</v>
      </c>
      <c r="DO69">
        <v>592.25</v>
      </c>
      <c r="DP69">
        <v>2.6388888888888888</v>
      </c>
      <c r="DQ69">
        <v>587.70967741935488</v>
      </c>
      <c r="DR69">
        <v>2.1388888888888888</v>
      </c>
      <c r="DS69">
        <v>537.03311258278143</v>
      </c>
      <c r="DV69" t="s">
        <v>67</v>
      </c>
      <c r="DW69">
        <v>193.57142857142858</v>
      </c>
      <c r="DX69">
        <v>224.71428571428572</v>
      </c>
      <c r="DY69">
        <v>154</v>
      </c>
      <c r="DZ69">
        <v>189.09090909090909</v>
      </c>
      <c r="EA69">
        <v>167.6</v>
      </c>
      <c r="EB69">
        <v>225.83333333333334</v>
      </c>
      <c r="EC69">
        <v>182</v>
      </c>
      <c r="ED69">
        <v>193.23529411764707</v>
      </c>
    </row>
    <row r="70" spans="1:134" x14ac:dyDescent="0.3">
      <c r="A70" s="2" t="s">
        <v>68</v>
      </c>
      <c r="B70">
        <v>1.6</v>
      </c>
      <c r="C70">
        <v>823.2</v>
      </c>
      <c r="D70">
        <v>3.875</v>
      </c>
      <c r="E70">
        <v>1179.2857142857142</v>
      </c>
      <c r="F70">
        <v>3.625</v>
      </c>
      <c r="G70">
        <v>1127</v>
      </c>
      <c r="H70">
        <v>2.9230769230769229</v>
      </c>
      <c r="I70">
        <v>1062.9444444444443</v>
      </c>
      <c r="J70">
        <v>3.7777777777777777</v>
      </c>
      <c r="K70">
        <v>1278.6666666666667</v>
      </c>
      <c r="L70">
        <v>4.0999999999999996</v>
      </c>
      <c r="M70">
        <v>1184.2222222222222</v>
      </c>
      <c r="N70">
        <v>4.4000000000000004</v>
      </c>
      <c r="O70">
        <v>1543.8571428571429</v>
      </c>
      <c r="P70">
        <v>4.1034482758620694</v>
      </c>
      <c r="Q70">
        <v>1324.409090909091</v>
      </c>
      <c r="R70">
        <v>3.5454545454545454</v>
      </c>
      <c r="S70">
        <v>1206.75</v>
      </c>
      <c r="T70">
        <v>4.3</v>
      </c>
      <c r="U70">
        <v>1086</v>
      </c>
      <c r="V70">
        <v>2.625</v>
      </c>
      <c r="W70">
        <v>1078</v>
      </c>
      <c r="X70">
        <v>4.5</v>
      </c>
      <c r="Y70">
        <v>1567.1666666666667</v>
      </c>
      <c r="Z70">
        <v>3.8461538461538463</v>
      </c>
      <c r="AA70">
        <v>1228.3499999999999</v>
      </c>
      <c r="AB70">
        <v>2.3333333333333335</v>
      </c>
      <c r="AC70">
        <v>1054.4000000000001</v>
      </c>
      <c r="AD70">
        <v>3.3</v>
      </c>
      <c r="AE70">
        <v>961.25</v>
      </c>
      <c r="AF70">
        <v>2.2000000000000002</v>
      </c>
      <c r="AG70">
        <v>844.16666666666663</v>
      </c>
      <c r="AH70">
        <v>2.6206896551724137</v>
      </c>
      <c r="AI70">
        <v>948.78947368421052</v>
      </c>
      <c r="AJ70">
        <v>3.2</v>
      </c>
      <c r="AK70">
        <v>1092.1538461538462</v>
      </c>
      <c r="AL70">
        <v>3.3727272727272726</v>
      </c>
      <c r="AM70">
        <v>1150.1772151898733</v>
      </c>
      <c r="AN70">
        <v>2</v>
      </c>
      <c r="AO70">
        <v>752.57142857142856</v>
      </c>
      <c r="AP70">
        <v>1.5</v>
      </c>
      <c r="AQ70">
        <v>610</v>
      </c>
      <c r="AR70">
        <v>2.5</v>
      </c>
      <c r="AS70">
        <v>733.28571428571433</v>
      </c>
      <c r="AT70">
        <v>2</v>
      </c>
      <c r="AU70">
        <v>707.9473684210526</v>
      </c>
      <c r="AV70">
        <v>1.4444444444444444</v>
      </c>
      <c r="AW70">
        <v>600.5</v>
      </c>
      <c r="AX70">
        <v>1.9</v>
      </c>
      <c r="AY70">
        <v>752.57142857142856</v>
      </c>
      <c r="AZ70">
        <v>1.2</v>
      </c>
      <c r="BA70">
        <v>478.83333333333331</v>
      </c>
      <c r="BB70">
        <v>1.5172413793103448</v>
      </c>
      <c r="BC70">
        <v>620.17647058823525</v>
      </c>
      <c r="BD70">
        <v>1.7454545454545454</v>
      </c>
      <c r="BE70">
        <v>666.5</v>
      </c>
      <c r="BF70">
        <v>1.7454545454545454</v>
      </c>
      <c r="BG70">
        <v>666.5</v>
      </c>
      <c r="BH70">
        <v>2.8303030303030301</v>
      </c>
      <c r="BI70">
        <v>998.7652173913043</v>
      </c>
      <c r="BL70">
        <v>6.5</v>
      </c>
      <c r="BM70">
        <v>1591</v>
      </c>
      <c r="BN70">
        <v>5</v>
      </c>
      <c r="BO70">
        <v>821.5</v>
      </c>
      <c r="BP70">
        <v>5.75</v>
      </c>
      <c r="BQ70">
        <v>1206.25</v>
      </c>
      <c r="BR70">
        <v>2</v>
      </c>
      <c r="BS70">
        <v>745</v>
      </c>
      <c r="BX70">
        <v>2</v>
      </c>
      <c r="BY70">
        <v>745</v>
      </c>
      <c r="BZ70">
        <v>5</v>
      </c>
      <c r="CA70">
        <v>1114</v>
      </c>
      <c r="CD70">
        <v>0.5</v>
      </c>
      <c r="CE70">
        <v>97</v>
      </c>
      <c r="CF70">
        <v>4.5</v>
      </c>
      <c r="CG70">
        <v>1011</v>
      </c>
      <c r="CH70">
        <v>2.5</v>
      </c>
      <c r="CI70">
        <v>706.33333333333337</v>
      </c>
      <c r="CJ70">
        <v>5</v>
      </c>
      <c r="CK70">
        <v>1603</v>
      </c>
      <c r="CP70">
        <v>5</v>
      </c>
      <c r="CQ70">
        <v>1603</v>
      </c>
      <c r="CR70">
        <v>3</v>
      </c>
      <c r="CS70">
        <v>930.5</v>
      </c>
      <c r="CT70">
        <v>4</v>
      </c>
      <c r="CU70">
        <v>1032.4444444444443</v>
      </c>
      <c r="CX70">
        <v>1.5</v>
      </c>
      <c r="CY70">
        <v>891</v>
      </c>
      <c r="CZ70">
        <v>4.5</v>
      </c>
      <c r="DA70">
        <v>1045</v>
      </c>
      <c r="DB70">
        <v>3</v>
      </c>
      <c r="DC70">
        <v>993.66666666666663</v>
      </c>
      <c r="DD70">
        <v>2</v>
      </c>
      <c r="DE70">
        <v>626</v>
      </c>
      <c r="DJ70">
        <v>2</v>
      </c>
      <c r="DK70">
        <v>626</v>
      </c>
      <c r="DL70">
        <v>2.8</v>
      </c>
      <c r="DM70">
        <v>901.75</v>
      </c>
      <c r="DN70">
        <v>2.8</v>
      </c>
      <c r="DO70">
        <v>901.75</v>
      </c>
      <c r="DP70">
        <v>3.6</v>
      </c>
      <c r="DQ70">
        <v>992.23076923076928</v>
      </c>
      <c r="DR70">
        <v>2.8944444444444444</v>
      </c>
      <c r="DS70">
        <v>998.1015625</v>
      </c>
      <c r="DV70" t="s">
        <v>68</v>
      </c>
      <c r="DW70">
        <v>202.6</v>
      </c>
      <c r="DX70">
        <v>188</v>
      </c>
      <c r="DY70">
        <v>205.5</v>
      </c>
      <c r="DZ70">
        <v>197.36842105263159</v>
      </c>
      <c r="EA70">
        <v>204.5</v>
      </c>
      <c r="EB70">
        <v>199.88888888888889</v>
      </c>
      <c r="EC70">
        <v>196</v>
      </c>
      <c r="ED70">
        <v>199.90909090909091</v>
      </c>
    </row>
    <row r="71" spans="1:134" x14ac:dyDescent="0.3">
      <c r="A71" s="2" t="s">
        <v>69</v>
      </c>
      <c r="B71">
        <v>0.7142857142857143</v>
      </c>
      <c r="C71">
        <v>370</v>
      </c>
      <c r="D71">
        <v>1.6666666666666667</v>
      </c>
      <c r="E71">
        <v>480</v>
      </c>
      <c r="F71">
        <v>3</v>
      </c>
      <c r="G71">
        <v>793.57142857142856</v>
      </c>
      <c r="H71">
        <v>1.8333333333333333</v>
      </c>
      <c r="I71">
        <v>596.5625</v>
      </c>
      <c r="J71">
        <v>0.75</v>
      </c>
      <c r="K71">
        <v>418.66666666666669</v>
      </c>
      <c r="L71">
        <v>1.375</v>
      </c>
      <c r="M71">
        <v>547</v>
      </c>
      <c r="N71">
        <v>1.7</v>
      </c>
      <c r="O71">
        <v>664.66666666666663</v>
      </c>
      <c r="P71">
        <v>1.3076923076923077</v>
      </c>
      <c r="Q71">
        <v>571.69230769230774</v>
      </c>
      <c r="R71">
        <v>1.56</v>
      </c>
      <c r="S71">
        <v>585.41379310344826</v>
      </c>
      <c r="T71">
        <v>2.1428571428571428</v>
      </c>
      <c r="U71">
        <v>543.20000000000005</v>
      </c>
      <c r="V71">
        <v>2.7777777777777777</v>
      </c>
      <c r="W71">
        <v>936</v>
      </c>
      <c r="X71">
        <v>1.875</v>
      </c>
      <c r="Y71">
        <v>778.6</v>
      </c>
      <c r="Z71">
        <v>2.2916666666666665</v>
      </c>
      <c r="AA71">
        <v>764.0625</v>
      </c>
      <c r="AB71">
        <v>1.125</v>
      </c>
      <c r="AC71">
        <v>541.5</v>
      </c>
      <c r="AD71">
        <v>2.5</v>
      </c>
      <c r="AE71">
        <v>651.42857142857144</v>
      </c>
      <c r="AF71">
        <v>3</v>
      </c>
      <c r="AG71">
        <v>879</v>
      </c>
      <c r="AH71">
        <v>2.2692307692307692</v>
      </c>
      <c r="AI71">
        <v>715.5</v>
      </c>
      <c r="AJ71">
        <v>2.2799999999999998</v>
      </c>
      <c r="AK71">
        <v>738.35294117647061</v>
      </c>
      <c r="AL71">
        <v>1.92</v>
      </c>
      <c r="AM71">
        <v>667.95238095238096</v>
      </c>
      <c r="AN71">
        <v>0.7142857142857143</v>
      </c>
      <c r="AO71">
        <v>391.33333333333331</v>
      </c>
      <c r="AP71">
        <v>1.7777777777777777</v>
      </c>
      <c r="AQ71">
        <v>612.79999999999995</v>
      </c>
      <c r="AR71">
        <v>1.75</v>
      </c>
      <c r="AS71">
        <v>800.75</v>
      </c>
      <c r="AT71">
        <v>1.4583333333333333</v>
      </c>
      <c r="AU71">
        <v>620.08333333333337</v>
      </c>
      <c r="AV71">
        <v>0.125</v>
      </c>
      <c r="AW71">
        <v>80</v>
      </c>
      <c r="AX71">
        <v>1</v>
      </c>
      <c r="AY71">
        <v>276.2</v>
      </c>
      <c r="AZ71">
        <v>1.1000000000000001</v>
      </c>
      <c r="BA71">
        <v>511.83333333333331</v>
      </c>
      <c r="BB71">
        <v>0.76923076923076927</v>
      </c>
      <c r="BC71">
        <v>377.66666666666669</v>
      </c>
      <c r="BD71">
        <v>1.1000000000000001</v>
      </c>
      <c r="BE71">
        <v>498.875</v>
      </c>
      <c r="BF71">
        <v>1.1000000000000001</v>
      </c>
      <c r="BG71">
        <v>498.875</v>
      </c>
      <c r="BH71">
        <v>1.6466666666666667</v>
      </c>
      <c r="BI71">
        <v>621.31034482758616</v>
      </c>
      <c r="BJ71">
        <v>0.66666666666666663</v>
      </c>
      <c r="BK71">
        <v>488</v>
      </c>
      <c r="BL71">
        <v>4</v>
      </c>
      <c r="BM71">
        <v>1036</v>
      </c>
      <c r="BN71">
        <v>2</v>
      </c>
      <c r="BO71">
        <v>612</v>
      </c>
      <c r="BP71">
        <v>1.6666666666666667</v>
      </c>
      <c r="BQ71">
        <v>687</v>
      </c>
      <c r="BR71">
        <v>1.5</v>
      </c>
      <c r="BS71">
        <v>424</v>
      </c>
      <c r="BT71">
        <v>0.5</v>
      </c>
      <c r="BU71">
        <v>96</v>
      </c>
      <c r="BX71">
        <v>1</v>
      </c>
      <c r="BY71">
        <v>260</v>
      </c>
      <c r="BZ71">
        <v>1.4</v>
      </c>
      <c r="CA71">
        <v>544.66666666666663</v>
      </c>
      <c r="CB71">
        <v>2.6666666666666665</v>
      </c>
      <c r="CC71">
        <v>1390</v>
      </c>
      <c r="CD71">
        <v>0</v>
      </c>
      <c r="CF71">
        <v>0.5</v>
      </c>
      <c r="CG71">
        <v>142</v>
      </c>
      <c r="CH71">
        <v>1.5</v>
      </c>
      <c r="CI71">
        <v>766</v>
      </c>
      <c r="CJ71">
        <v>1.5</v>
      </c>
      <c r="CK71">
        <v>188</v>
      </c>
      <c r="CL71">
        <v>2.5</v>
      </c>
      <c r="CM71">
        <v>946</v>
      </c>
      <c r="CP71">
        <v>2</v>
      </c>
      <c r="CQ71">
        <v>440.66666666666669</v>
      </c>
      <c r="CR71">
        <v>1.7</v>
      </c>
      <c r="CS71">
        <v>570.79999999999995</v>
      </c>
      <c r="CT71">
        <v>1.55</v>
      </c>
      <c r="CU71">
        <v>556.5454545454545</v>
      </c>
      <c r="CV71">
        <v>3.3333333333333335</v>
      </c>
      <c r="CW71">
        <v>1111.5</v>
      </c>
      <c r="CX71">
        <v>0</v>
      </c>
      <c r="CZ71">
        <v>1</v>
      </c>
      <c r="DA71">
        <v>301</v>
      </c>
      <c r="DB71">
        <v>2</v>
      </c>
      <c r="DC71">
        <v>841.33333333333337</v>
      </c>
      <c r="DD71">
        <v>0.5</v>
      </c>
      <c r="DE71">
        <v>182</v>
      </c>
      <c r="DF71">
        <v>0.5</v>
      </c>
      <c r="DG71">
        <v>168</v>
      </c>
      <c r="DJ71">
        <v>0.5</v>
      </c>
      <c r="DK71">
        <v>175</v>
      </c>
      <c r="DL71">
        <v>1.4</v>
      </c>
      <c r="DM71">
        <v>574.79999999999995</v>
      </c>
      <c r="DN71">
        <v>1.4</v>
      </c>
      <c r="DO71">
        <v>574.79999999999995</v>
      </c>
      <c r="DP71">
        <v>1.5</v>
      </c>
      <c r="DQ71">
        <v>562.25</v>
      </c>
      <c r="DR71">
        <v>1.6222222222222222</v>
      </c>
      <c r="DS71">
        <v>612.13592233009706</v>
      </c>
      <c r="DV71" t="s">
        <v>69</v>
      </c>
      <c r="DW71">
        <v>260.25</v>
      </c>
      <c r="DX71">
        <v>158.85714285714286</v>
      </c>
      <c r="DY71">
        <v>219.71428571428572</v>
      </c>
      <c r="DZ71">
        <v>205.05555555555554</v>
      </c>
      <c r="EA71">
        <v>154.66666666666666</v>
      </c>
      <c r="EB71">
        <v>221.75</v>
      </c>
      <c r="EC71">
        <v>241.33333333333334</v>
      </c>
      <c r="ED71">
        <v>215.30769230769232</v>
      </c>
    </row>
    <row r="72" spans="1:134" x14ac:dyDescent="0.3">
      <c r="A72" s="2" t="s">
        <v>70</v>
      </c>
      <c r="B72">
        <v>4</v>
      </c>
      <c r="C72">
        <v>843</v>
      </c>
      <c r="D72">
        <v>1.6666666666666667</v>
      </c>
      <c r="E72">
        <v>857</v>
      </c>
      <c r="F72">
        <v>3.75</v>
      </c>
      <c r="G72">
        <v>1267.6666666666667</v>
      </c>
      <c r="H72">
        <v>3</v>
      </c>
      <c r="I72">
        <v>1100.5999999999999</v>
      </c>
      <c r="J72">
        <v>2.75</v>
      </c>
      <c r="K72">
        <v>551.5</v>
      </c>
      <c r="L72">
        <v>9</v>
      </c>
      <c r="M72">
        <v>2030</v>
      </c>
      <c r="N72">
        <v>5.666666666666667</v>
      </c>
      <c r="O72">
        <v>1558</v>
      </c>
      <c r="P72">
        <v>4.625</v>
      </c>
      <c r="Q72">
        <v>1113.75</v>
      </c>
      <c r="R72">
        <v>3.8125</v>
      </c>
      <c r="S72">
        <v>1108.6923076923076</v>
      </c>
      <c r="T72">
        <v>3</v>
      </c>
      <c r="U72">
        <v>597</v>
      </c>
      <c r="V72">
        <v>4.333333333333333</v>
      </c>
      <c r="W72">
        <v>1146.3333333333333</v>
      </c>
      <c r="X72">
        <v>3.25</v>
      </c>
      <c r="Y72">
        <v>917.66666666666663</v>
      </c>
      <c r="Z72">
        <v>3.625</v>
      </c>
      <c r="AA72">
        <v>969.85714285714289</v>
      </c>
      <c r="AB72">
        <v>4</v>
      </c>
      <c r="AC72">
        <v>1429.6666666666667</v>
      </c>
      <c r="AD72">
        <v>0</v>
      </c>
      <c r="AF72">
        <v>2</v>
      </c>
      <c r="AG72">
        <v>574</v>
      </c>
      <c r="AH72">
        <v>2.75</v>
      </c>
      <c r="AI72">
        <v>1087.4000000000001</v>
      </c>
      <c r="AJ72">
        <v>3.1875</v>
      </c>
      <c r="AK72">
        <v>1018.8333333333334</v>
      </c>
      <c r="AL72">
        <v>3.5</v>
      </c>
      <c r="AM72">
        <v>1065.56</v>
      </c>
      <c r="AN72">
        <v>4</v>
      </c>
      <c r="AO72">
        <v>758</v>
      </c>
      <c r="AP72">
        <v>1.6666666666666667</v>
      </c>
      <c r="AQ72">
        <v>610</v>
      </c>
      <c r="AR72">
        <v>1.5</v>
      </c>
      <c r="AS72">
        <v>469.33333333333331</v>
      </c>
      <c r="AT72">
        <v>1.875</v>
      </c>
      <c r="AU72">
        <v>564.33333333333337</v>
      </c>
      <c r="AV72">
        <v>2</v>
      </c>
      <c r="AW72">
        <v>570</v>
      </c>
      <c r="AX72">
        <v>0</v>
      </c>
      <c r="AZ72">
        <v>0.33333333333333331</v>
      </c>
      <c r="BA72">
        <v>193</v>
      </c>
      <c r="BB72">
        <v>1.125</v>
      </c>
      <c r="BC72">
        <v>475.75</v>
      </c>
      <c r="BD72">
        <v>1.5</v>
      </c>
      <c r="BE72">
        <v>528.9</v>
      </c>
      <c r="BF72">
        <v>1.5</v>
      </c>
      <c r="BG72">
        <v>528.9</v>
      </c>
      <c r="BH72">
        <v>2.8333333333333335</v>
      </c>
      <c r="BI72">
        <v>912.2285714285714</v>
      </c>
      <c r="BJ72">
        <v>3</v>
      </c>
      <c r="BK72">
        <v>953.28571428571433</v>
      </c>
      <c r="BL72">
        <v>2.7142857142857144</v>
      </c>
      <c r="BM72">
        <v>951.33333333333337</v>
      </c>
      <c r="BN72">
        <v>3.5</v>
      </c>
      <c r="BO72">
        <v>954.6</v>
      </c>
      <c r="BP72">
        <v>3.0454545454545454</v>
      </c>
      <c r="BQ72">
        <v>953</v>
      </c>
      <c r="BR72">
        <v>3</v>
      </c>
      <c r="BS72">
        <v>1432</v>
      </c>
      <c r="BT72">
        <v>3</v>
      </c>
      <c r="BU72">
        <v>1110.2</v>
      </c>
      <c r="BV72">
        <v>2</v>
      </c>
      <c r="BW72">
        <v>1385.3333333333333</v>
      </c>
      <c r="BX72">
        <v>2.6818181818181817</v>
      </c>
      <c r="BY72">
        <v>1286.25</v>
      </c>
      <c r="BZ72">
        <v>2.8636363636363638</v>
      </c>
      <c r="CA72">
        <v>1086.3</v>
      </c>
      <c r="CB72">
        <v>3.8888888888888888</v>
      </c>
      <c r="CC72">
        <v>1229.25</v>
      </c>
      <c r="CD72">
        <v>3.8571428571428572</v>
      </c>
      <c r="CE72">
        <v>1020.8333333333334</v>
      </c>
      <c r="CF72">
        <v>4.333333333333333</v>
      </c>
      <c r="CG72">
        <v>1199</v>
      </c>
      <c r="CH72">
        <v>4</v>
      </c>
      <c r="CI72">
        <v>1155.4736842105262</v>
      </c>
      <c r="CJ72">
        <v>2.3333333333333335</v>
      </c>
      <c r="CK72">
        <v>1169</v>
      </c>
      <c r="CL72">
        <v>3.6666666666666665</v>
      </c>
      <c r="CM72">
        <v>1196.2857142857142</v>
      </c>
      <c r="CN72">
        <v>4.7142857142857144</v>
      </c>
      <c r="CO72">
        <v>1577.6666666666667</v>
      </c>
      <c r="CP72">
        <v>3.6363636363636362</v>
      </c>
      <c r="CQ72">
        <v>1324.4705882352941</v>
      </c>
      <c r="CR72">
        <v>3.8181818181818183</v>
      </c>
      <c r="CS72">
        <v>1235.2777777777778</v>
      </c>
      <c r="CT72">
        <v>3.3409090909090908</v>
      </c>
      <c r="CU72">
        <v>1167.560606060606</v>
      </c>
      <c r="CV72">
        <v>2.8888888888888888</v>
      </c>
      <c r="CW72">
        <v>654</v>
      </c>
      <c r="CX72">
        <v>2.1428571428571428</v>
      </c>
      <c r="CY72">
        <v>639</v>
      </c>
      <c r="CZ72">
        <v>1.8333333333333333</v>
      </c>
      <c r="DA72">
        <v>677.4</v>
      </c>
      <c r="DB72">
        <v>2.3636363636363638</v>
      </c>
      <c r="DC72">
        <v>655.42105263157896</v>
      </c>
      <c r="DD72">
        <v>2.5</v>
      </c>
      <c r="DE72">
        <v>899</v>
      </c>
      <c r="DF72">
        <v>3</v>
      </c>
      <c r="DG72">
        <v>765.33333333333337</v>
      </c>
      <c r="DH72">
        <v>3</v>
      </c>
      <c r="DI72">
        <v>909.33333333333337</v>
      </c>
      <c r="DJ72">
        <v>2.8636363636363638</v>
      </c>
      <c r="DK72">
        <v>838.9473684210526</v>
      </c>
      <c r="DL72">
        <v>2.6136363636363638</v>
      </c>
      <c r="DM72">
        <v>747.18421052631584</v>
      </c>
      <c r="DN72">
        <v>2.6136363636363638</v>
      </c>
      <c r="DO72">
        <v>747.18421052631584</v>
      </c>
      <c r="DP72">
        <v>3.0984848484848486</v>
      </c>
      <c r="DQ72">
        <v>1013.9615384615385</v>
      </c>
      <c r="DR72">
        <v>3.0277777777777777</v>
      </c>
      <c r="DS72">
        <v>988.34532374100718</v>
      </c>
      <c r="DV72" t="s">
        <v>70</v>
      </c>
      <c r="DW72">
        <v>211.66666666666666</v>
      </c>
      <c r="DY72">
        <v>240</v>
      </c>
      <c r="DZ72">
        <v>223</v>
      </c>
      <c r="EA72">
        <v>279.75</v>
      </c>
      <c r="EB72">
        <v>132</v>
      </c>
      <c r="EC72">
        <v>307.33333333333331</v>
      </c>
      <c r="ED72">
        <v>271.625</v>
      </c>
    </row>
    <row r="73" spans="1:134" x14ac:dyDescent="0.3">
      <c r="A73" s="2" t="s">
        <v>71</v>
      </c>
      <c r="B73">
        <v>1.5</v>
      </c>
      <c r="C73">
        <v>455.75</v>
      </c>
      <c r="D73">
        <v>1.5555555555555556</v>
      </c>
      <c r="E73">
        <v>346.625</v>
      </c>
      <c r="F73">
        <v>2.375</v>
      </c>
      <c r="G73">
        <v>819.4</v>
      </c>
      <c r="H73">
        <v>1.7777777777777777</v>
      </c>
      <c r="I73">
        <v>500.76190476190476</v>
      </c>
      <c r="J73">
        <v>2.875</v>
      </c>
      <c r="K73">
        <v>912.16666666666663</v>
      </c>
      <c r="L73">
        <v>2.2999999999999998</v>
      </c>
      <c r="M73">
        <v>603.11111111111109</v>
      </c>
      <c r="N73">
        <v>2.5</v>
      </c>
      <c r="O73">
        <v>537.44444444444446</v>
      </c>
      <c r="P73">
        <v>2.5357142857142856</v>
      </c>
      <c r="Q73">
        <v>655.75</v>
      </c>
      <c r="R73">
        <v>2.1636363636363636</v>
      </c>
      <c r="S73">
        <v>583.42222222222222</v>
      </c>
      <c r="T73">
        <v>6</v>
      </c>
      <c r="U73">
        <v>1593.5</v>
      </c>
      <c r="V73">
        <v>4.666666666666667</v>
      </c>
      <c r="W73">
        <v>1233</v>
      </c>
      <c r="X73">
        <v>4.375</v>
      </c>
      <c r="Y73">
        <v>1322</v>
      </c>
      <c r="Z73">
        <v>5.0740740740740744</v>
      </c>
      <c r="AA73">
        <v>1395.6153846153845</v>
      </c>
      <c r="AB73">
        <v>4.5</v>
      </c>
      <c r="AC73">
        <v>1489.5714285714287</v>
      </c>
      <c r="AD73">
        <v>3.9</v>
      </c>
      <c r="AE73">
        <v>1134.4444444444443</v>
      </c>
      <c r="AF73">
        <v>5.2</v>
      </c>
      <c r="AG73">
        <v>1361.1</v>
      </c>
      <c r="AH73">
        <v>4.5357142857142856</v>
      </c>
      <c r="AI73">
        <v>1317.2307692307693</v>
      </c>
      <c r="AJ73">
        <v>4.8</v>
      </c>
      <c r="AK73">
        <v>1356.4230769230769</v>
      </c>
      <c r="AL73">
        <v>3.4818181818181819</v>
      </c>
      <c r="AM73">
        <v>997.81443298969077</v>
      </c>
      <c r="AN73">
        <v>2.7</v>
      </c>
      <c r="AO73">
        <v>682.6</v>
      </c>
      <c r="AP73">
        <v>3</v>
      </c>
      <c r="AQ73">
        <v>902.22222222222217</v>
      </c>
      <c r="AR73">
        <v>3.625</v>
      </c>
      <c r="AS73">
        <v>959.25</v>
      </c>
      <c r="AT73">
        <v>3.074074074074074</v>
      </c>
      <c r="AU73">
        <v>837.77777777777783</v>
      </c>
      <c r="AV73">
        <v>2.5</v>
      </c>
      <c r="AW73">
        <v>668.25</v>
      </c>
      <c r="AX73">
        <v>2.1</v>
      </c>
      <c r="AY73">
        <v>570.11111111111109</v>
      </c>
      <c r="AZ73">
        <v>2.8</v>
      </c>
      <c r="BA73">
        <v>773.3</v>
      </c>
      <c r="BB73">
        <v>2.4642857142857144</v>
      </c>
      <c r="BC73">
        <v>674.44444444444446</v>
      </c>
      <c r="BD73">
        <v>2.7636363636363637</v>
      </c>
      <c r="BE73">
        <v>756.11111111111109</v>
      </c>
      <c r="BF73">
        <v>2.7636363636363637</v>
      </c>
      <c r="BG73">
        <v>756.11111111111109</v>
      </c>
      <c r="BH73">
        <v>3.2424242424242422</v>
      </c>
      <c r="BI73">
        <v>911.37748344370857</v>
      </c>
      <c r="BL73">
        <v>4</v>
      </c>
      <c r="BM73">
        <v>785</v>
      </c>
      <c r="BN73">
        <v>4</v>
      </c>
      <c r="BO73">
        <v>714</v>
      </c>
      <c r="BP73">
        <v>4</v>
      </c>
      <c r="BQ73">
        <v>737.66666666666663</v>
      </c>
      <c r="BR73">
        <v>0</v>
      </c>
      <c r="BX73">
        <v>0</v>
      </c>
      <c r="BZ73">
        <v>2.4</v>
      </c>
      <c r="CA73">
        <v>737.66666666666663</v>
      </c>
      <c r="CD73">
        <v>7</v>
      </c>
      <c r="CE73">
        <v>1081</v>
      </c>
      <c r="CF73">
        <v>3.5</v>
      </c>
      <c r="CG73">
        <v>1104</v>
      </c>
      <c r="CH73">
        <v>4.666666666666667</v>
      </c>
      <c r="CI73">
        <v>1096.3333333333333</v>
      </c>
      <c r="CJ73">
        <v>7.5</v>
      </c>
      <c r="CK73">
        <v>1857</v>
      </c>
      <c r="CP73">
        <v>7.5</v>
      </c>
      <c r="CQ73">
        <v>1857</v>
      </c>
      <c r="CR73">
        <v>5.8</v>
      </c>
      <c r="CS73">
        <v>1400.6</v>
      </c>
      <c r="CT73">
        <v>4.0999999999999996</v>
      </c>
      <c r="CU73">
        <v>1152</v>
      </c>
      <c r="CX73">
        <v>3</v>
      </c>
      <c r="CY73">
        <v>867</v>
      </c>
      <c r="CZ73">
        <v>1.5</v>
      </c>
      <c r="DA73">
        <v>796</v>
      </c>
      <c r="DB73">
        <v>2</v>
      </c>
      <c r="DC73">
        <v>831.5</v>
      </c>
      <c r="DD73">
        <v>4</v>
      </c>
      <c r="DE73">
        <v>1059</v>
      </c>
      <c r="DJ73">
        <v>4</v>
      </c>
      <c r="DK73">
        <v>1059</v>
      </c>
      <c r="DL73">
        <v>2.8</v>
      </c>
      <c r="DM73">
        <v>945.25</v>
      </c>
      <c r="DN73">
        <v>2.8</v>
      </c>
      <c r="DO73">
        <v>945.25</v>
      </c>
      <c r="DP73">
        <v>3.6666666666666665</v>
      </c>
      <c r="DQ73">
        <v>1083.0833333333333</v>
      </c>
      <c r="DR73">
        <v>3.2777777777777777</v>
      </c>
      <c r="DS73">
        <v>924.01840490797542</v>
      </c>
      <c r="DV73" t="s">
        <v>71</v>
      </c>
      <c r="DW73">
        <v>307.85714285714283</v>
      </c>
      <c r="DX73">
        <v>281.88888888888891</v>
      </c>
      <c r="DY73">
        <v>199.3</v>
      </c>
      <c r="DZ73">
        <v>257.11538461538464</v>
      </c>
      <c r="EA73">
        <v>291.83333333333331</v>
      </c>
      <c r="EB73">
        <v>215.66666666666666</v>
      </c>
      <c r="EC73">
        <v>193</v>
      </c>
      <c r="ED73">
        <v>226.20833333333334</v>
      </c>
    </row>
    <row r="74" spans="1:134" x14ac:dyDescent="0.3">
      <c r="A74" s="2" t="s">
        <v>72</v>
      </c>
      <c r="B74">
        <v>2.1111111111111112</v>
      </c>
      <c r="C74">
        <v>1540.75</v>
      </c>
      <c r="D74">
        <v>2.6</v>
      </c>
      <c r="E74">
        <v>1348.5</v>
      </c>
      <c r="F74">
        <v>3.6666666666666665</v>
      </c>
      <c r="G74">
        <v>1495.2857142857142</v>
      </c>
      <c r="H74">
        <v>2.7857142857142856</v>
      </c>
      <c r="I74">
        <v>1454.1764705882354</v>
      </c>
      <c r="J74">
        <v>2.1111111111111112</v>
      </c>
      <c r="K74">
        <v>1104.4000000000001</v>
      </c>
      <c r="L74">
        <v>3.5</v>
      </c>
      <c r="M74">
        <v>1827.5</v>
      </c>
      <c r="N74">
        <v>2.8</v>
      </c>
      <c r="O74">
        <v>1348.6666666666667</v>
      </c>
      <c r="P74">
        <v>2.8275862068965516</v>
      </c>
      <c r="Q74">
        <v>1445.8235294117646</v>
      </c>
      <c r="R74">
        <v>2.807017543859649</v>
      </c>
      <c r="S74">
        <v>1450</v>
      </c>
      <c r="T74">
        <v>4.666666666666667</v>
      </c>
      <c r="U74">
        <v>1779.625</v>
      </c>
      <c r="V74">
        <v>4.4000000000000004</v>
      </c>
      <c r="W74">
        <v>1375.5</v>
      </c>
      <c r="X74">
        <v>3.1111111111111112</v>
      </c>
      <c r="Y74">
        <v>1866.8</v>
      </c>
      <c r="Z74">
        <v>4.0714285714285712</v>
      </c>
      <c r="AA74">
        <v>1622.8695652173913</v>
      </c>
      <c r="AB74">
        <v>5.1111111111111107</v>
      </c>
      <c r="AC74">
        <v>1637.3333333333333</v>
      </c>
      <c r="AD74">
        <v>3.8</v>
      </c>
      <c r="AE74">
        <v>1161.3</v>
      </c>
      <c r="AF74">
        <v>4.8</v>
      </c>
      <c r="AG74">
        <v>1512.7777777777778</v>
      </c>
      <c r="AH74">
        <v>4.5517241379310347</v>
      </c>
      <c r="AI74">
        <v>1427.2857142857142</v>
      </c>
      <c r="AJ74">
        <v>4.3157894736842106</v>
      </c>
      <c r="AK74">
        <v>1515.4901960784314</v>
      </c>
      <c r="AL74">
        <v>3.5614035087719298</v>
      </c>
      <c r="AM74">
        <v>1489.2941176470588</v>
      </c>
      <c r="AN74">
        <v>2.6666666666666665</v>
      </c>
      <c r="AO74">
        <v>918.55555555555554</v>
      </c>
      <c r="AP74">
        <v>3.2</v>
      </c>
      <c r="AQ74">
        <v>1034.2</v>
      </c>
      <c r="AR74">
        <v>2.6666666666666665</v>
      </c>
      <c r="AS74">
        <v>957</v>
      </c>
      <c r="AT74">
        <v>2.8571428571428572</v>
      </c>
      <c r="AU74">
        <v>972.77777777777783</v>
      </c>
      <c r="AV74">
        <v>2.6666666666666665</v>
      </c>
      <c r="AW74">
        <v>940.75</v>
      </c>
      <c r="AX74">
        <v>2.6</v>
      </c>
      <c r="AY74">
        <v>846</v>
      </c>
      <c r="AZ74">
        <v>2.1</v>
      </c>
      <c r="BA74">
        <v>703.11111111111109</v>
      </c>
      <c r="BB74">
        <v>2.4482758620689653</v>
      </c>
      <c r="BC74">
        <v>826.44444444444446</v>
      </c>
      <c r="BD74">
        <v>2.6491228070175437</v>
      </c>
      <c r="BE74">
        <v>899.61111111111109</v>
      </c>
      <c r="BF74">
        <v>2.6491228070175437</v>
      </c>
      <c r="BG74">
        <v>899.61111111111109</v>
      </c>
      <c r="BH74">
        <v>3.257309941520468</v>
      </c>
      <c r="BI74">
        <v>1260.2086330935251</v>
      </c>
      <c r="BJ74">
        <v>6</v>
      </c>
      <c r="BK74">
        <v>1274</v>
      </c>
      <c r="BN74">
        <v>0</v>
      </c>
      <c r="BP74">
        <v>3</v>
      </c>
      <c r="BQ74">
        <v>1274</v>
      </c>
      <c r="BR74">
        <v>0</v>
      </c>
      <c r="BX74">
        <v>0</v>
      </c>
      <c r="BZ74">
        <v>2</v>
      </c>
      <c r="CA74">
        <v>1274</v>
      </c>
      <c r="CB74">
        <v>2</v>
      </c>
      <c r="CC74">
        <v>630</v>
      </c>
      <c r="CF74">
        <v>7</v>
      </c>
      <c r="CG74">
        <v>2240</v>
      </c>
      <c r="CH74">
        <v>4.5</v>
      </c>
      <c r="CI74">
        <v>1435</v>
      </c>
      <c r="CJ74">
        <v>7</v>
      </c>
      <c r="CK74">
        <v>2116</v>
      </c>
      <c r="CP74">
        <v>7</v>
      </c>
      <c r="CQ74">
        <v>2116</v>
      </c>
      <c r="CR74">
        <v>5.333333333333333</v>
      </c>
      <c r="CS74">
        <v>1662</v>
      </c>
      <c r="CT74">
        <v>3.6666666666666665</v>
      </c>
      <c r="CU74">
        <v>1565</v>
      </c>
      <c r="CV74">
        <v>5</v>
      </c>
      <c r="CW74">
        <v>1511</v>
      </c>
      <c r="CZ74">
        <v>4</v>
      </c>
      <c r="DA74">
        <v>917</v>
      </c>
      <c r="DB74">
        <v>4.5</v>
      </c>
      <c r="DC74">
        <v>1214</v>
      </c>
      <c r="DD74">
        <v>4</v>
      </c>
      <c r="DE74">
        <v>1434</v>
      </c>
      <c r="DJ74">
        <v>4</v>
      </c>
      <c r="DK74">
        <v>1434</v>
      </c>
      <c r="DL74">
        <v>4.333333333333333</v>
      </c>
      <c r="DM74">
        <v>1287.3333333333333</v>
      </c>
      <c r="DN74">
        <v>4.333333333333333</v>
      </c>
      <c r="DO74">
        <v>1287.3333333333333</v>
      </c>
      <c r="DP74">
        <v>3.8888888888888888</v>
      </c>
      <c r="DQ74">
        <v>1446</v>
      </c>
      <c r="DR74">
        <v>3.2888888888888888</v>
      </c>
      <c r="DS74">
        <v>1269.1164383561643</v>
      </c>
      <c r="DV74" t="s">
        <v>72</v>
      </c>
      <c r="DW74">
        <v>349.44444444444446</v>
      </c>
      <c r="DX74">
        <v>243.5</v>
      </c>
      <c r="DY74">
        <v>263.22222222222223</v>
      </c>
      <c r="DZ74">
        <v>283.89285714285717</v>
      </c>
      <c r="EA74">
        <v>276.60000000000002</v>
      </c>
      <c r="EB74">
        <v>390</v>
      </c>
      <c r="EC74">
        <v>291.16666666666669</v>
      </c>
      <c r="ED74">
        <v>321.76470588235293</v>
      </c>
    </row>
    <row r="75" spans="1:134" x14ac:dyDescent="0.3">
      <c r="A75" s="2" t="s">
        <v>73</v>
      </c>
      <c r="B75">
        <v>2</v>
      </c>
      <c r="C75">
        <v>632.85714285714289</v>
      </c>
      <c r="D75">
        <v>1.1000000000000001</v>
      </c>
      <c r="E75">
        <v>599</v>
      </c>
      <c r="F75">
        <v>1.5555555555555556</v>
      </c>
      <c r="G75">
        <v>689</v>
      </c>
      <c r="H75">
        <v>1.5357142857142858</v>
      </c>
      <c r="I75">
        <v>642.16666666666663</v>
      </c>
      <c r="J75">
        <v>2.2222222222222223</v>
      </c>
      <c r="K75">
        <v>691.625</v>
      </c>
      <c r="L75">
        <v>0.9</v>
      </c>
      <c r="M75">
        <v>511.6</v>
      </c>
      <c r="N75">
        <v>2.1111111111111112</v>
      </c>
      <c r="O75">
        <v>607</v>
      </c>
      <c r="P75">
        <v>1.7142857142857142</v>
      </c>
      <c r="Q75">
        <v>617</v>
      </c>
      <c r="R75">
        <v>1.625</v>
      </c>
      <c r="S75">
        <v>628.92105263157896</v>
      </c>
      <c r="T75">
        <v>5.1111111111111107</v>
      </c>
      <c r="U75">
        <v>1542.7777777777778</v>
      </c>
      <c r="V75">
        <v>6.4</v>
      </c>
      <c r="W75">
        <v>1698.2</v>
      </c>
      <c r="X75">
        <v>5.333333333333333</v>
      </c>
      <c r="Y75">
        <v>1586.4444444444443</v>
      </c>
      <c r="Z75">
        <v>5.6428571428571432</v>
      </c>
      <c r="AA75">
        <v>1612.3214285714287</v>
      </c>
      <c r="AB75">
        <v>4.333333333333333</v>
      </c>
      <c r="AC75">
        <v>1398.1111111111111</v>
      </c>
      <c r="AD75">
        <v>6.4</v>
      </c>
      <c r="AE75">
        <v>1829.9</v>
      </c>
      <c r="AF75">
        <v>5.7777777777777777</v>
      </c>
      <c r="AG75">
        <v>1603.2222222222222</v>
      </c>
      <c r="AH75">
        <v>5.5357142857142856</v>
      </c>
      <c r="AI75">
        <v>1618.25</v>
      </c>
      <c r="AJ75">
        <v>5.5892857142857144</v>
      </c>
      <c r="AK75">
        <v>1615.2857142857142</v>
      </c>
      <c r="AL75">
        <v>3.6071428571428572</v>
      </c>
      <c r="AM75">
        <v>1216.5425531914893</v>
      </c>
      <c r="AN75">
        <v>2.3333333333333335</v>
      </c>
      <c r="AO75">
        <v>543.22222222222217</v>
      </c>
      <c r="AP75">
        <v>2.4</v>
      </c>
      <c r="AQ75">
        <v>610.5</v>
      </c>
      <c r="AR75">
        <v>1.6666666666666667</v>
      </c>
      <c r="AS75">
        <v>515.11111111111109</v>
      </c>
      <c r="AT75">
        <v>2.1428571428571428</v>
      </c>
      <c r="AU75">
        <v>558.21428571428567</v>
      </c>
      <c r="AV75">
        <v>2</v>
      </c>
      <c r="AW75">
        <v>496.66666666666669</v>
      </c>
      <c r="AX75">
        <v>2.2999999999999998</v>
      </c>
      <c r="AY75">
        <v>570.6</v>
      </c>
      <c r="AZ75">
        <v>1.8888888888888888</v>
      </c>
      <c r="BA75">
        <v>477.66666666666669</v>
      </c>
      <c r="BB75">
        <v>2.0714285714285716</v>
      </c>
      <c r="BC75">
        <v>516.96428571428567</v>
      </c>
      <c r="BD75">
        <v>2.1071428571428572</v>
      </c>
      <c r="BE75">
        <v>537.58928571428567</v>
      </c>
      <c r="BF75">
        <v>2.1071428571428572</v>
      </c>
      <c r="BG75">
        <v>537.58928571428567</v>
      </c>
      <c r="BH75">
        <v>3.1071428571428572</v>
      </c>
      <c r="BI75">
        <v>963.06666666666672</v>
      </c>
      <c r="BJ75">
        <v>3</v>
      </c>
      <c r="BK75">
        <v>1116</v>
      </c>
      <c r="BN75">
        <v>1</v>
      </c>
      <c r="BO75">
        <v>391</v>
      </c>
      <c r="BP75">
        <v>2</v>
      </c>
      <c r="BQ75">
        <v>753.5</v>
      </c>
      <c r="BR75">
        <v>1</v>
      </c>
      <c r="BS75">
        <v>378</v>
      </c>
      <c r="BV75">
        <v>2</v>
      </c>
      <c r="BW75">
        <v>499</v>
      </c>
      <c r="BX75">
        <v>1.5</v>
      </c>
      <c r="BY75">
        <v>438.5</v>
      </c>
      <c r="BZ75">
        <v>1.75</v>
      </c>
      <c r="CA75">
        <v>596</v>
      </c>
      <c r="CB75">
        <v>3</v>
      </c>
      <c r="CC75">
        <v>1048</v>
      </c>
      <c r="CF75">
        <v>6</v>
      </c>
      <c r="CG75">
        <v>1702</v>
      </c>
      <c r="CH75">
        <v>4.5</v>
      </c>
      <c r="CI75">
        <v>1375</v>
      </c>
      <c r="CJ75">
        <v>5</v>
      </c>
      <c r="CK75">
        <v>1642</v>
      </c>
      <c r="CN75">
        <v>6</v>
      </c>
      <c r="CO75">
        <v>1692</v>
      </c>
      <c r="CP75">
        <v>5.5</v>
      </c>
      <c r="CQ75">
        <v>1667</v>
      </c>
      <c r="CR75">
        <v>5</v>
      </c>
      <c r="CS75">
        <v>1521</v>
      </c>
      <c r="CT75">
        <v>3.375</v>
      </c>
      <c r="CU75">
        <v>1058.5</v>
      </c>
      <c r="CV75">
        <v>4</v>
      </c>
      <c r="CW75">
        <v>719</v>
      </c>
      <c r="CZ75">
        <v>2</v>
      </c>
      <c r="DA75">
        <v>672</v>
      </c>
      <c r="DB75">
        <v>3</v>
      </c>
      <c r="DC75">
        <v>695.5</v>
      </c>
      <c r="DD75">
        <v>4</v>
      </c>
      <c r="DE75">
        <v>928</v>
      </c>
      <c r="DH75">
        <v>2</v>
      </c>
      <c r="DI75">
        <v>537</v>
      </c>
      <c r="DJ75">
        <v>3</v>
      </c>
      <c r="DK75">
        <v>732.5</v>
      </c>
      <c r="DL75">
        <v>3</v>
      </c>
      <c r="DM75">
        <v>714</v>
      </c>
      <c r="DN75">
        <v>3</v>
      </c>
      <c r="DO75">
        <v>714</v>
      </c>
      <c r="DP75">
        <v>3.25</v>
      </c>
      <c r="DQ75">
        <v>943.66666666666663</v>
      </c>
      <c r="DR75">
        <v>3.1166666666666667</v>
      </c>
      <c r="DS75">
        <v>961.62962962962968</v>
      </c>
      <c r="DV75" t="s">
        <v>73</v>
      </c>
      <c r="DW75">
        <v>325.44444444444446</v>
      </c>
      <c r="DX75">
        <v>293.2</v>
      </c>
      <c r="DY75">
        <v>339.44444444444446</v>
      </c>
      <c r="DZ75">
        <v>318.42857142857144</v>
      </c>
      <c r="EA75">
        <v>276.5</v>
      </c>
      <c r="EB75">
        <v>304.39999999999998</v>
      </c>
      <c r="EC75">
        <v>229.85714285714286</v>
      </c>
      <c r="ED75">
        <v>267.14999999999998</v>
      </c>
    </row>
    <row r="76" spans="1:134" x14ac:dyDescent="0.3">
      <c r="A76" s="2" t="s">
        <v>74</v>
      </c>
      <c r="B76">
        <v>1.5</v>
      </c>
      <c r="C76">
        <v>602.28571428571433</v>
      </c>
      <c r="D76">
        <v>2.4</v>
      </c>
      <c r="E76">
        <v>619.88888888888891</v>
      </c>
      <c r="F76">
        <v>2</v>
      </c>
      <c r="G76">
        <v>571.28571428571433</v>
      </c>
      <c r="H76">
        <v>1.962962962962963</v>
      </c>
      <c r="I76">
        <v>599.73913043478262</v>
      </c>
      <c r="J76">
        <v>2.4444444444444446</v>
      </c>
      <c r="K76">
        <v>591.66666666666663</v>
      </c>
      <c r="L76">
        <v>1.5</v>
      </c>
      <c r="M76">
        <v>512.5</v>
      </c>
      <c r="N76">
        <v>2.2000000000000002</v>
      </c>
      <c r="O76">
        <v>692.625</v>
      </c>
      <c r="P76">
        <v>2.0344827586206895</v>
      </c>
      <c r="Q76">
        <v>598.64</v>
      </c>
      <c r="R76">
        <v>2</v>
      </c>
      <c r="S76">
        <v>599.16666666666663</v>
      </c>
      <c r="T76">
        <v>3.2</v>
      </c>
      <c r="U76">
        <v>1129.1111111111111</v>
      </c>
      <c r="V76">
        <v>3.9</v>
      </c>
      <c r="W76">
        <v>1117.4000000000001</v>
      </c>
      <c r="X76">
        <v>3.1428571428571428</v>
      </c>
      <c r="Y76">
        <v>1076.5</v>
      </c>
      <c r="Z76">
        <v>3.4444444444444446</v>
      </c>
      <c r="AA76">
        <v>1111.8</v>
      </c>
      <c r="AB76">
        <v>3.5555555555555554</v>
      </c>
      <c r="AC76">
        <v>941</v>
      </c>
      <c r="AD76">
        <v>3.4</v>
      </c>
      <c r="AE76">
        <v>1293.25</v>
      </c>
      <c r="AF76">
        <v>3.2</v>
      </c>
      <c r="AG76">
        <v>878.4</v>
      </c>
      <c r="AH76">
        <v>3.3793103448275863</v>
      </c>
      <c r="AI76">
        <v>1022.1851851851852</v>
      </c>
      <c r="AJ76">
        <v>3.4107142857142856</v>
      </c>
      <c r="AK76">
        <v>1065.2692307692307</v>
      </c>
      <c r="AL76">
        <v>2.7053571428571428</v>
      </c>
      <c r="AM76">
        <v>841.54</v>
      </c>
      <c r="AN76">
        <v>1.7</v>
      </c>
      <c r="AO76">
        <v>762.71428571428567</v>
      </c>
      <c r="AP76">
        <v>2</v>
      </c>
      <c r="AQ76">
        <v>677.44444444444446</v>
      </c>
      <c r="AR76">
        <v>1.7142857142857142</v>
      </c>
      <c r="AS76">
        <v>540.83333333333337</v>
      </c>
      <c r="AT76">
        <v>1.8148148148148149</v>
      </c>
      <c r="AU76">
        <v>667.31818181818187</v>
      </c>
      <c r="AV76">
        <v>1.4444444444444444</v>
      </c>
      <c r="AW76">
        <v>571.14285714285711</v>
      </c>
      <c r="AX76">
        <v>1.3</v>
      </c>
      <c r="AY76">
        <v>588.5</v>
      </c>
      <c r="AZ76">
        <v>1.5</v>
      </c>
      <c r="BA76">
        <v>592.71428571428567</v>
      </c>
      <c r="BB76">
        <v>1.4137931034482758</v>
      </c>
      <c r="BC76">
        <v>583.9</v>
      </c>
      <c r="BD76">
        <v>1.6071428571428572</v>
      </c>
      <c r="BE76">
        <v>627.59523809523807</v>
      </c>
      <c r="BF76">
        <v>1.6071428571428572</v>
      </c>
      <c r="BG76">
        <v>627.59523809523807</v>
      </c>
      <c r="BH76">
        <v>2.3392857142857144</v>
      </c>
      <c r="BI76">
        <v>778.26056338028172</v>
      </c>
      <c r="BN76">
        <v>1.6666666666666667</v>
      </c>
      <c r="BO76">
        <v>656.5</v>
      </c>
      <c r="BP76">
        <v>1.6666666666666667</v>
      </c>
      <c r="BQ76">
        <v>656.5</v>
      </c>
      <c r="BR76">
        <v>0</v>
      </c>
      <c r="BX76">
        <v>0</v>
      </c>
      <c r="BZ76">
        <v>1.25</v>
      </c>
      <c r="CA76">
        <v>656.5</v>
      </c>
      <c r="CF76">
        <v>4</v>
      </c>
      <c r="CG76">
        <v>1393</v>
      </c>
      <c r="CH76">
        <v>4</v>
      </c>
      <c r="CI76">
        <v>1393</v>
      </c>
      <c r="CJ76">
        <v>2</v>
      </c>
      <c r="CK76">
        <v>206</v>
      </c>
      <c r="CP76">
        <v>2</v>
      </c>
      <c r="CQ76">
        <v>206</v>
      </c>
      <c r="CR76">
        <v>3.5</v>
      </c>
      <c r="CS76">
        <v>997.33333333333337</v>
      </c>
      <c r="CT76">
        <v>2.375</v>
      </c>
      <c r="CU76">
        <v>861</v>
      </c>
      <c r="CZ76">
        <v>3.3333333333333335</v>
      </c>
      <c r="DA76">
        <v>907.33333333333337</v>
      </c>
      <c r="DB76">
        <v>3.3333333333333335</v>
      </c>
      <c r="DC76">
        <v>907.33333333333337</v>
      </c>
      <c r="DD76">
        <v>0</v>
      </c>
      <c r="DJ76">
        <v>0</v>
      </c>
      <c r="DL76">
        <v>2.5</v>
      </c>
      <c r="DM76">
        <v>907.33333333333337</v>
      </c>
      <c r="DN76">
        <v>2.5</v>
      </c>
      <c r="DO76">
        <v>907.33333333333337</v>
      </c>
      <c r="DP76">
        <v>2.4166666666666665</v>
      </c>
      <c r="DQ76">
        <v>878.375</v>
      </c>
      <c r="DR76">
        <v>2.3444444444444446</v>
      </c>
      <c r="DS76">
        <v>783.6</v>
      </c>
      <c r="DV76" t="s">
        <v>74</v>
      </c>
      <c r="DW76">
        <v>271.77777777777777</v>
      </c>
      <c r="DX76">
        <v>274.625</v>
      </c>
      <c r="DY76">
        <v>258.60000000000002</v>
      </c>
      <c r="DZ76">
        <v>267.74074074074076</v>
      </c>
      <c r="EA76">
        <v>196.44444444444446</v>
      </c>
      <c r="EB76">
        <v>280.625</v>
      </c>
      <c r="EC76">
        <v>243.25</v>
      </c>
      <c r="ED76">
        <v>238.36</v>
      </c>
    </row>
    <row r="77" spans="1:134" x14ac:dyDescent="0.3">
      <c r="A77" s="2" t="s">
        <v>75</v>
      </c>
      <c r="B77">
        <v>2.2222222222222223</v>
      </c>
      <c r="C77">
        <v>1510</v>
      </c>
      <c r="D77">
        <v>2.5555555555555554</v>
      </c>
      <c r="E77">
        <v>1002.5714285714286</v>
      </c>
      <c r="F77">
        <v>2.4444444444444446</v>
      </c>
      <c r="G77">
        <v>1207</v>
      </c>
      <c r="H77">
        <v>2.4074074074074074</v>
      </c>
      <c r="I77">
        <v>1194.1176470588234</v>
      </c>
      <c r="J77">
        <v>2.5714285714285716</v>
      </c>
      <c r="K77">
        <v>1152.8</v>
      </c>
      <c r="L77">
        <v>3.4</v>
      </c>
      <c r="M77">
        <v>1418.875</v>
      </c>
      <c r="N77">
        <v>2.875</v>
      </c>
      <c r="O77">
        <v>980.42857142857144</v>
      </c>
      <c r="P77">
        <v>3</v>
      </c>
      <c r="Q77">
        <v>1198.9000000000001</v>
      </c>
      <c r="R77">
        <v>2.6923076923076925</v>
      </c>
      <c r="S77">
        <v>1196.7027027027027</v>
      </c>
      <c r="T77">
        <v>4.5555555555555554</v>
      </c>
      <c r="U77">
        <v>1535.5</v>
      </c>
      <c r="V77">
        <v>3.8888888888888888</v>
      </c>
      <c r="W77">
        <v>1461.1428571428571</v>
      </c>
      <c r="X77">
        <v>4.1111111111111107</v>
      </c>
      <c r="Y77">
        <v>1842</v>
      </c>
      <c r="Z77">
        <v>4.1851851851851851</v>
      </c>
      <c r="AA77">
        <v>1598.2857142857142</v>
      </c>
      <c r="AB77">
        <v>4.5714285714285712</v>
      </c>
      <c r="AC77">
        <v>1443.8333333333333</v>
      </c>
      <c r="AD77">
        <v>2.8</v>
      </c>
      <c r="AE77">
        <v>1243</v>
      </c>
      <c r="AF77">
        <v>4.5</v>
      </c>
      <c r="AG77">
        <v>1680</v>
      </c>
      <c r="AH77">
        <v>3.84</v>
      </c>
      <c r="AI77">
        <v>1444.421052631579</v>
      </c>
      <c r="AJ77">
        <v>4.0192307692307692</v>
      </c>
      <c r="AK77">
        <v>1525.2</v>
      </c>
      <c r="AL77">
        <v>3.3557692307692308</v>
      </c>
      <c r="AM77">
        <v>1367.3506493506493</v>
      </c>
      <c r="AN77">
        <v>3.2222222222222223</v>
      </c>
      <c r="AO77">
        <v>1057.125</v>
      </c>
      <c r="AP77">
        <v>3</v>
      </c>
      <c r="AQ77">
        <v>1080.75</v>
      </c>
      <c r="AR77">
        <v>2.7777777777777777</v>
      </c>
      <c r="AS77">
        <v>863.875</v>
      </c>
      <c r="AT77">
        <v>3</v>
      </c>
      <c r="AU77">
        <v>1000.5833333333334</v>
      </c>
      <c r="AV77">
        <v>3.1428571428571428</v>
      </c>
      <c r="AW77">
        <v>1157.8333333333333</v>
      </c>
      <c r="AX77">
        <v>2.9</v>
      </c>
      <c r="AY77">
        <v>1406.4285714285713</v>
      </c>
      <c r="AZ77">
        <v>3.125</v>
      </c>
      <c r="BA77">
        <v>1156</v>
      </c>
      <c r="BB77">
        <v>3.04</v>
      </c>
      <c r="BC77">
        <v>1244.2</v>
      </c>
      <c r="BD77">
        <v>3.0192307692307692</v>
      </c>
      <c r="BE77">
        <v>1111.3181818181818</v>
      </c>
      <c r="BF77">
        <v>3.0192307692307692</v>
      </c>
      <c r="BG77">
        <v>1111.3181818181818</v>
      </c>
      <c r="BH77">
        <v>3.2435897435897436</v>
      </c>
      <c r="BI77">
        <v>1274.2479338842975</v>
      </c>
      <c r="BJ77">
        <v>1</v>
      </c>
      <c r="BK77">
        <v>154</v>
      </c>
      <c r="BL77">
        <v>1</v>
      </c>
      <c r="BM77">
        <v>371</v>
      </c>
      <c r="BN77">
        <v>0</v>
      </c>
      <c r="BP77">
        <v>0.66666666666666663</v>
      </c>
      <c r="BQ77">
        <v>262.5</v>
      </c>
      <c r="BR77">
        <v>2.3333333333333335</v>
      </c>
      <c r="BS77">
        <v>1144.5</v>
      </c>
      <c r="BV77">
        <v>2.5</v>
      </c>
      <c r="BW77">
        <v>814.5</v>
      </c>
      <c r="BX77">
        <v>2.4</v>
      </c>
      <c r="BY77">
        <v>979.5</v>
      </c>
      <c r="BZ77">
        <v>1.75</v>
      </c>
      <c r="CA77">
        <v>740.5</v>
      </c>
      <c r="CB77">
        <v>7</v>
      </c>
      <c r="CC77">
        <v>2127</v>
      </c>
      <c r="CD77">
        <v>6</v>
      </c>
      <c r="CE77">
        <v>1862</v>
      </c>
      <c r="CF77">
        <v>7</v>
      </c>
      <c r="CG77">
        <v>2217</v>
      </c>
      <c r="CH77">
        <v>6.666666666666667</v>
      </c>
      <c r="CI77">
        <v>2068.6666666666665</v>
      </c>
      <c r="CJ77">
        <v>2.3333333333333335</v>
      </c>
      <c r="CK77">
        <v>1021</v>
      </c>
      <c r="CN77">
        <v>3.5</v>
      </c>
      <c r="CO77">
        <v>1211.5</v>
      </c>
      <c r="CP77">
        <v>2.8</v>
      </c>
      <c r="CQ77">
        <v>1116.25</v>
      </c>
      <c r="CR77">
        <v>4.25</v>
      </c>
      <c r="CS77">
        <v>1524.4285714285713</v>
      </c>
      <c r="CT77">
        <v>3</v>
      </c>
      <c r="CU77">
        <v>1162.6153846153845</v>
      </c>
      <c r="CV77">
        <v>7</v>
      </c>
      <c r="CW77">
        <v>2370</v>
      </c>
      <c r="CX77">
        <v>7</v>
      </c>
      <c r="CY77">
        <v>2189</v>
      </c>
      <c r="CZ77">
        <v>4</v>
      </c>
      <c r="DA77">
        <v>1155</v>
      </c>
      <c r="DB77">
        <v>6</v>
      </c>
      <c r="DC77">
        <v>1904.6666666666667</v>
      </c>
      <c r="DD77">
        <v>3</v>
      </c>
      <c r="DE77">
        <v>1485.5</v>
      </c>
      <c r="DH77">
        <v>7</v>
      </c>
      <c r="DI77">
        <v>2251.5</v>
      </c>
      <c r="DJ77">
        <v>4.5999999999999996</v>
      </c>
      <c r="DK77">
        <v>1868.5</v>
      </c>
      <c r="DL77">
        <v>5.125</v>
      </c>
      <c r="DM77">
        <v>1884</v>
      </c>
      <c r="DN77">
        <v>5.125</v>
      </c>
      <c r="DO77">
        <v>1884</v>
      </c>
      <c r="DP77">
        <v>3.7083333333333335</v>
      </c>
      <c r="DQ77">
        <v>1415.1</v>
      </c>
      <c r="DR77">
        <v>3.3055555555555554</v>
      </c>
      <c r="DS77">
        <v>1294.2269503546099</v>
      </c>
      <c r="DV77" t="s">
        <v>75</v>
      </c>
      <c r="DW77">
        <v>276.33333333333331</v>
      </c>
      <c r="DX77">
        <v>321</v>
      </c>
      <c r="DY77">
        <v>254.66666666666666</v>
      </c>
      <c r="DZ77">
        <v>285.94736842105266</v>
      </c>
      <c r="EA77">
        <v>298.8</v>
      </c>
      <c r="EB77">
        <v>347.25</v>
      </c>
      <c r="EC77">
        <v>228.71428571428572</v>
      </c>
      <c r="ED77">
        <v>293.64999999999998</v>
      </c>
    </row>
    <row r="78" spans="1:134" x14ac:dyDescent="0.3">
      <c r="A78" s="2" t="s">
        <v>76</v>
      </c>
      <c r="BJ78">
        <v>0.9</v>
      </c>
      <c r="BK78">
        <v>271</v>
      </c>
      <c r="BL78">
        <v>1.3</v>
      </c>
      <c r="BM78">
        <v>183.5</v>
      </c>
      <c r="BN78">
        <v>0.8</v>
      </c>
      <c r="BO78">
        <v>211.4</v>
      </c>
      <c r="BP78">
        <v>1</v>
      </c>
      <c r="BQ78">
        <v>212.29411764705881</v>
      </c>
      <c r="BR78">
        <v>1.2</v>
      </c>
      <c r="BS78">
        <v>219.5</v>
      </c>
      <c r="BT78">
        <v>1.6</v>
      </c>
      <c r="BU78">
        <v>216.625</v>
      </c>
      <c r="BV78">
        <v>1.5</v>
      </c>
      <c r="BW78">
        <v>241.42857142857142</v>
      </c>
      <c r="BX78">
        <v>1.4333333333333333</v>
      </c>
      <c r="BY78">
        <v>225.71428571428572</v>
      </c>
      <c r="BZ78">
        <v>1.2166666666666666</v>
      </c>
      <c r="CA78">
        <v>219.71052631578948</v>
      </c>
      <c r="CB78">
        <v>1.9</v>
      </c>
      <c r="CC78">
        <v>236.22222222222223</v>
      </c>
      <c r="CD78">
        <v>1.4</v>
      </c>
      <c r="CE78">
        <v>221</v>
      </c>
      <c r="CF78">
        <v>2</v>
      </c>
      <c r="CG78">
        <v>273.5</v>
      </c>
      <c r="CH78">
        <v>1.7666666666666666</v>
      </c>
      <c r="CI78">
        <v>243.28</v>
      </c>
      <c r="CJ78">
        <v>1.2</v>
      </c>
      <c r="CK78">
        <v>200.85714285714286</v>
      </c>
      <c r="CL78">
        <v>1.3</v>
      </c>
      <c r="CM78">
        <v>244.28571428571428</v>
      </c>
      <c r="CN78">
        <v>1.4</v>
      </c>
      <c r="CO78">
        <v>232.25</v>
      </c>
      <c r="CP78">
        <v>1.3</v>
      </c>
      <c r="CQ78">
        <v>226.09090909090909</v>
      </c>
      <c r="CR78">
        <v>1.5333333333333334</v>
      </c>
      <c r="CS78">
        <v>235.2340425531915</v>
      </c>
      <c r="CT78">
        <v>1.375</v>
      </c>
      <c r="CU78">
        <v>228.29411764705881</v>
      </c>
      <c r="CV78">
        <v>2</v>
      </c>
      <c r="CW78">
        <v>284.55555555555554</v>
      </c>
      <c r="CX78">
        <v>2.1</v>
      </c>
      <c r="CY78">
        <v>284.625</v>
      </c>
      <c r="CZ78">
        <v>1.9</v>
      </c>
      <c r="DA78">
        <v>239</v>
      </c>
      <c r="DB78">
        <v>2</v>
      </c>
      <c r="DC78">
        <v>268.80769230769232</v>
      </c>
      <c r="DD78">
        <v>2.7</v>
      </c>
      <c r="DE78">
        <v>304.7</v>
      </c>
      <c r="DF78">
        <v>1.8</v>
      </c>
      <c r="DG78">
        <v>250.33333333333334</v>
      </c>
      <c r="DH78">
        <v>2.1</v>
      </c>
      <c r="DI78">
        <v>244.3</v>
      </c>
      <c r="DJ78">
        <v>2.2000000000000002</v>
      </c>
      <c r="DK78">
        <v>267</v>
      </c>
      <c r="DL78">
        <v>2.1</v>
      </c>
      <c r="DM78">
        <v>267.85454545454547</v>
      </c>
      <c r="DN78">
        <v>2.1</v>
      </c>
      <c r="DO78">
        <v>267.85454545454547</v>
      </c>
      <c r="DP78">
        <v>1.6166666666666667</v>
      </c>
      <c r="DQ78">
        <v>243.83571428571429</v>
      </c>
      <c r="DR78">
        <v>1.6166666666666667</v>
      </c>
      <c r="DS78">
        <v>243.83571428571429</v>
      </c>
      <c r="DV78" t="s">
        <v>76</v>
      </c>
    </row>
    <row r="79" spans="1:134" x14ac:dyDescent="0.3">
      <c r="A79" s="2" t="s">
        <v>77</v>
      </c>
      <c r="B79">
        <v>0</v>
      </c>
      <c r="D79">
        <v>0</v>
      </c>
      <c r="F79">
        <v>0</v>
      </c>
      <c r="H79">
        <v>0</v>
      </c>
      <c r="J79">
        <v>0</v>
      </c>
      <c r="L79">
        <v>0</v>
      </c>
      <c r="N79">
        <v>0</v>
      </c>
      <c r="P79">
        <v>0</v>
      </c>
      <c r="R79">
        <v>0</v>
      </c>
      <c r="T79">
        <v>0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  <c r="AH79">
        <v>0</v>
      </c>
      <c r="AJ79">
        <v>0</v>
      </c>
      <c r="AL79">
        <v>0</v>
      </c>
      <c r="AN79">
        <v>0</v>
      </c>
      <c r="AP79">
        <v>0</v>
      </c>
      <c r="AR79">
        <v>0</v>
      </c>
      <c r="AT79">
        <v>0</v>
      </c>
      <c r="AV79">
        <v>0</v>
      </c>
      <c r="AX79">
        <v>0</v>
      </c>
      <c r="AZ79">
        <v>0</v>
      </c>
      <c r="BB79">
        <v>0</v>
      </c>
      <c r="BD79">
        <v>0</v>
      </c>
      <c r="BF79">
        <v>0</v>
      </c>
      <c r="BH79">
        <v>0</v>
      </c>
      <c r="BN79">
        <v>0</v>
      </c>
      <c r="BP79">
        <v>0</v>
      </c>
      <c r="BR79">
        <v>0</v>
      </c>
      <c r="BT79">
        <v>0</v>
      </c>
      <c r="BV79">
        <v>0</v>
      </c>
      <c r="BX79">
        <v>0</v>
      </c>
      <c r="BZ79">
        <v>0</v>
      </c>
      <c r="CF79">
        <v>0</v>
      </c>
      <c r="CH79">
        <v>0</v>
      </c>
      <c r="CJ79">
        <v>0</v>
      </c>
      <c r="CL79">
        <v>0</v>
      </c>
      <c r="CN79">
        <v>0</v>
      </c>
      <c r="CP79">
        <v>0</v>
      </c>
      <c r="CR79">
        <v>0</v>
      </c>
      <c r="CT79">
        <v>0</v>
      </c>
      <c r="CZ79">
        <v>0</v>
      </c>
      <c r="DB79">
        <v>0</v>
      </c>
      <c r="DD79">
        <v>0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</v>
      </c>
      <c r="DR79">
        <v>0</v>
      </c>
      <c r="DV79" t="s">
        <v>77</v>
      </c>
    </row>
    <row r="80" spans="1:134" x14ac:dyDescent="0.3">
      <c r="A80" s="2" t="s">
        <v>78</v>
      </c>
      <c r="B80">
        <v>2.7</v>
      </c>
      <c r="C80">
        <v>751.625</v>
      </c>
      <c r="D80">
        <v>1.9</v>
      </c>
      <c r="E80">
        <v>1130</v>
      </c>
      <c r="F80">
        <v>2.1111111111111112</v>
      </c>
      <c r="G80">
        <v>1001.2</v>
      </c>
      <c r="H80">
        <v>2.2413793103448274</v>
      </c>
      <c r="I80">
        <v>926.05555555555554</v>
      </c>
      <c r="J80">
        <v>2.8888888888888888</v>
      </c>
      <c r="K80">
        <v>818.44444444444446</v>
      </c>
      <c r="L80">
        <v>1.7</v>
      </c>
      <c r="M80">
        <v>1181.75</v>
      </c>
      <c r="N80">
        <v>2.2000000000000002</v>
      </c>
      <c r="O80">
        <v>876</v>
      </c>
      <c r="P80">
        <v>2.2413793103448274</v>
      </c>
      <c r="Q80">
        <v>911.25</v>
      </c>
      <c r="R80">
        <v>2.2413793103448274</v>
      </c>
      <c r="S80">
        <v>918.26315789473688</v>
      </c>
      <c r="T80">
        <v>3.9</v>
      </c>
      <c r="U80">
        <v>1221.8888888888889</v>
      </c>
      <c r="V80">
        <v>4.5</v>
      </c>
      <c r="W80">
        <v>1290.6666666666667</v>
      </c>
      <c r="X80">
        <v>4.1111111111111107</v>
      </c>
      <c r="Y80">
        <v>1307.75</v>
      </c>
      <c r="Z80">
        <v>4.1724137931034484</v>
      </c>
      <c r="AA80">
        <v>1272.1153846153845</v>
      </c>
      <c r="AB80">
        <v>3</v>
      </c>
      <c r="AC80">
        <v>1036.75</v>
      </c>
      <c r="AD80">
        <v>4.2</v>
      </c>
      <c r="AE80">
        <v>1241.6666666666667</v>
      </c>
      <c r="AF80">
        <v>4.5999999999999996</v>
      </c>
      <c r="AG80">
        <v>1070.3</v>
      </c>
      <c r="AH80">
        <v>3.9655172413793105</v>
      </c>
      <c r="AI80">
        <v>1117.4814814814815</v>
      </c>
      <c r="AJ80">
        <v>4.068965517241379</v>
      </c>
      <c r="AK80">
        <v>1193.3396226415093</v>
      </c>
      <c r="AL80">
        <v>3.1551724137931036</v>
      </c>
      <c r="AM80">
        <v>1078.4725274725274</v>
      </c>
      <c r="AN80">
        <v>2.4</v>
      </c>
      <c r="AO80">
        <v>883.375</v>
      </c>
      <c r="AP80">
        <v>2.2999999999999998</v>
      </c>
      <c r="AQ80">
        <v>714.88888888888891</v>
      </c>
      <c r="AR80">
        <v>1.6666666666666667</v>
      </c>
      <c r="AS80">
        <v>901.6</v>
      </c>
      <c r="AT80">
        <v>2.1379310344827585</v>
      </c>
      <c r="AU80">
        <v>818.59090909090912</v>
      </c>
      <c r="AV80">
        <v>1</v>
      </c>
      <c r="AW80">
        <v>521</v>
      </c>
      <c r="AX80">
        <v>1.8</v>
      </c>
      <c r="AY80">
        <v>795.42857142857144</v>
      </c>
      <c r="AZ80">
        <v>1.8</v>
      </c>
      <c r="BA80">
        <v>677.14285714285711</v>
      </c>
      <c r="BB80">
        <v>1.5517241379310345</v>
      </c>
      <c r="BC80">
        <v>679.63157894736844</v>
      </c>
      <c r="BD80">
        <v>1.8448275862068966</v>
      </c>
      <c r="BE80">
        <v>754.19512195121956</v>
      </c>
      <c r="BF80">
        <v>1.8448275862068966</v>
      </c>
      <c r="BG80">
        <v>754.19512195121956</v>
      </c>
      <c r="BH80">
        <v>2.7183908045977012</v>
      </c>
      <c r="BI80">
        <v>977.75</v>
      </c>
      <c r="BN80">
        <v>0</v>
      </c>
      <c r="BP80">
        <v>0</v>
      </c>
      <c r="BR80">
        <v>0</v>
      </c>
      <c r="BX80">
        <v>0</v>
      </c>
      <c r="BZ80">
        <v>0</v>
      </c>
      <c r="CF80">
        <v>6</v>
      </c>
      <c r="CG80">
        <v>2003</v>
      </c>
      <c r="CH80">
        <v>6</v>
      </c>
      <c r="CI80">
        <v>2003</v>
      </c>
      <c r="CJ80">
        <v>5</v>
      </c>
      <c r="CK80">
        <v>858</v>
      </c>
      <c r="CP80">
        <v>5</v>
      </c>
      <c r="CQ80">
        <v>858</v>
      </c>
      <c r="CR80">
        <v>5.5</v>
      </c>
      <c r="CS80">
        <v>1430.5</v>
      </c>
      <c r="CT80">
        <v>2.75</v>
      </c>
      <c r="CU80">
        <v>1430.5</v>
      </c>
      <c r="CZ80">
        <v>2</v>
      </c>
      <c r="DA80">
        <v>473</v>
      </c>
      <c r="DB80">
        <v>2</v>
      </c>
      <c r="DC80">
        <v>473</v>
      </c>
      <c r="DD80">
        <v>2</v>
      </c>
      <c r="DE80">
        <v>760</v>
      </c>
      <c r="DJ80">
        <v>2</v>
      </c>
      <c r="DK80">
        <v>760</v>
      </c>
      <c r="DL80">
        <v>2</v>
      </c>
      <c r="DM80">
        <v>616.5</v>
      </c>
      <c r="DN80">
        <v>2</v>
      </c>
      <c r="DO80">
        <v>616.5</v>
      </c>
      <c r="DP80">
        <v>2.5</v>
      </c>
      <c r="DQ80">
        <v>1023.5</v>
      </c>
      <c r="DR80">
        <v>2.7111111111111112</v>
      </c>
      <c r="DS80">
        <v>979.09558823529414</v>
      </c>
      <c r="DV80" t="s">
        <v>78</v>
      </c>
      <c r="DW80">
        <v>294</v>
      </c>
      <c r="DX80">
        <v>267.88888888888891</v>
      </c>
      <c r="DY80">
        <v>289</v>
      </c>
      <c r="DZ80">
        <v>283.44444444444446</v>
      </c>
      <c r="EA80">
        <v>297.66666666666669</v>
      </c>
      <c r="EB80">
        <v>227.75</v>
      </c>
      <c r="EC80">
        <v>242.71428571428572</v>
      </c>
      <c r="ED80">
        <v>264.45</v>
      </c>
    </row>
    <row r="81" spans="1:134" x14ac:dyDescent="0.3">
      <c r="A81" s="2" t="s">
        <v>79</v>
      </c>
      <c r="B81">
        <v>2.7</v>
      </c>
      <c r="C81">
        <v>1232.1666666666667</v>
      </c>
      <c r="D81">
        <v>3.4</v>
      </c>
      <c r="E81">
        <v>2177.1999999999998</v>
      </c>
      <c r="F81">
        <v>2.5555555555555554</v>
      </c>
      <c r="G81">
        <v>1768</v>
      </c>
      <c r="H81">
        <v>2.896551724137931</v>
      </c>
      <c r="I81">
        <v>1690.0666666666666</v>
      </c>
      <c r="J81">
        <v>3.3333333333333335</v>
      </c>
      <c r="K81">
        <v>1546.8</v>
      </c>
      <c r="L81">
        <v>0.7</v>
      </c>
      <c r="M81">
        <v>2335</v>
      </c>
      <c r="N81">
        <v>2.2999999999999998</v>
      </c>
      <c r="O81">
        <v>1423.4</v>
      </c>
      <c r="P81">
        <v>2.0689655172413794</v>
      </c>
      <c r="Q81">
        <v>1562.3636363636363</v>
      </c>
      <c r="R81">
        <v>2.4827586206896552</v>
      </c>
      <c r="S81">
        <v>1636.0384615384614</v>
      </c>
      <c r="T81">
        <v>1.4</v>
      </c>
      <c r="U81">
        <v>1201.5</v>
      </c>
      <c r="V81">
        <v>0.9</v>
      </c>
      <c r="W81">
        <v>1051</v>
      </c>
      <c r="X81">
        <v>2.1111111111111112</v>
      </c>
      <c r="Y81">
        <v>1697.3333333333333</v>
      </c>
      <c r="Z81">
        <v>1.4482758620689655</v>
      </c>
      <c r="AA81">
        <v>1305.0999999999999</v>
      </c>
      <c r="AB81">
        <v>1.7777777777777777</v>
      </c>
      <c r="AC81">
        <v>1032.2</v>
      </c>
      <c r="AD81">
        <v>0.7</v>
      </c>
      <c r="AE81">
        <v>1225.5</v>
      </c>
      <c r="AF81">
        <v>1.7</v>
      </c>
      <c r="AG81">
        <v>1589.6666666666667</v>
      </c>
      <c r="AH81">
        <v>1.3793103448275863</v>
      </c>
      <c r="AI81">
        <v>1238.0999999999999</v>
      </c>
      <c r="AJ81">
        <v>1.4137931034482758</v>
      </c>
      <c r="AK81">
        <v>1271.5999999999999</v>
      </c>
      <c r="AL81">
        <v>1.9482758620689655</v>
      </c>
      <c r="AM81">
        <v>1477.5869565217392</v>
      </c>
      <c r="AN81">
        <v>0.9</v>
      </c>
      <c r="AO81">
        <v>1019</v>
      </c>
      <c r="AP81">
        <v>0.1</v>
      </c>
      <c r="AQ81">
        <v>173</v>
      </c>
      <c r="AR81">
        <v>0.88888888888888884</v>
      </c>
      <c r="AS81">
        <v>670.33333333333337</v>
      </c>
      <c r="AT81">
        <v>0.62068965517241381</v>
      </c>
      <c r="AU81">
        <v>703.66666666666663</v>
      </c>
      <c r="AV81">
        <v>1.1111111111111112</v>
      </c>
      <c r="AW81">
        <v>1027</v>
      </c>
      <c r="AX81">
        <v>0.2</v>
      </c>
      <c r="AY81">
        <v>359</v>
      </c>
      <c r="AZ81">
        <v>0.9</v>
      </c>
      <c r="BA81">
        <v>1456.5</v>
      </c>
      <c r="BB81">
        <v>0.72413793103448276</v>
      </c>
      <c r="BC81">
        <v>1058.8333333333333</v>
      </c>
      <c r="BD81">
        <v>0.67241379310344829</v>
      </c>
      <c r="BE81">
        <v>881.25</v>
      </c>
      <c r="BF81">
        <v>0.67241379310344829</v>
      </c>
      <c r="BG81">
        <v>881.25</v>
      </c>
      <c r="BH81">
        <v>1.5229885057471264</v>
      </c>
      <c r="BI81">
        <v>1354.2068965517242</v>
      </c>
      <c r="BN81">
        <v>6</v>
      </c>
      <c r="BO81">
        <v>1976</v>
      </c>
      <c r="BP81">
        <v>6</v>
      </c>
      <c r="BQ81">
        <v>1976</v>
      </c>
      <c r="BR81">
        <v>6</v>
      </c>
      <c r="BS81">
        <v>2182</v>
      </c>
      <c r="BX81">
        <v>6</v>
      </c>
      <c r="BY81">
        <v>2182</v>
      </c>
      <c r="BZ81">
        <v>6</v>
      </c>
      <c r="CA81">
        <v>2079</v>
      </c>
      <c r="CF81">
        <v>1</v>
      </c>
      <c r="CG81">
        <v>375</v>
      </c>
      <c r="CH81">
        <v>1</v>
      </c>
      <c r="CI81">
        <v>375</v>
      </c>
      <c r="CJ81">
        <v>0</v>
      </c>
      <c r="CP81">
        <v>0</v>
      </c>
      <c r="CR81">
        <v>0.5</v>
      </c>
      <c r="CS81">
        <v>375</v>
      </c>
      <c r="CT81">
        <v>3.25</v>
      </c>
      <c r="CU81">
        <v>1511</v>
      </c>
      <c r="CZ81">
        <v>4</v>
      </c>
      <c r="DA81">
        <v>990</v>
      </c>
      <c r="DB81">
        <v>4</v>
      </c>
      <c r="DC81">
        <v>990</v>
      </c>
      <c r="DD81">
        <v>0</v>
      </c>
      <c r="DJ81">
        <v>0</v>
      </c>
      <c r="DL81">
        <v>2</v>
      </c>
      <c r="DM81">
        <v>990</v>
      </c>
      <c r="DN81">
        <v>2</v>
      </c>
      <c r="DO81">
        <v>990</v>
      </c>
      <c r="DP81">
        <v>2.8333333333333335</v>
      </c>
      <c r="DQ81">
        <v>1380.75</v>
      </c>
      <c r="DR81">
        <v>1.5666666666666667</v>
      </c>
      <c r="DS81">
        <v>1355.9193548387098</v>
      </c>
      <c r="DV81" t="s">
        <v>79</v>
      </c>
      <c r="DW81">
        <v>297</v>
      </c>
      <c r="DX81">
        <v>378.5</v>
      </c>
      <c r="DY81">
        <v>385.66666666666669</v>
      </c>
      <c r="DZ81">
        <v>339.9</v>
      </c>
      <c r="EA81">
        <v>327.2</v>
      </c>
      <c r="EB81">
        <v>129</v>
      </c>
      <c r="EC81">
        <v>315.39999999999998</v>
      </c>
      <c r="ED81">
        <v>303.81818181818181</v>
      </c>
    </row>
    <row r="82" spans="1:134" x14ac:dyDescent="0.3">
      <c r="A82" s="2" t="s">
        <v>80</v>
      </c>
      <c r="B82">
        <v>2.3333333333333335</v>
      </c>
      <c r="C82">
        <v>854.6</v>
      </c>
      <c r="D82">
        <v>1.7</v>
      </c>
      <c r="E82">
        <v>429.11111111111109</v>
      </c>
      <c r="F82">
        <v>2.8888888888888888</v>
      </c>
      <c r="G82">
        <v>878.71428571428567</v>
      </c>
      <c r="H82">
        <v>2.2857142857142856</v>
      </c>
      <c r="I82">
        <v>680.28571428571433</v>
      </c>
      <c r="J82">
        <v>1.8</v>
      </c>
      <c r="K82">
        <v>730.66666666666663</v>
      </c>
      <c r="L82">
        <v>3.8</v>
      </c>
      <c r="M82">
        <v>1359.4285714285713</v>
      </c>
      <c r="N82">
        <v>1.7</v>
      </c>
      <c r="O82">
        <v>542</v>
      </c>
      <c r="P82">
        <v>2.4333333333333331</v>
      </c>
      <c r="Q82">
        <v>884.7</v>
      </c>
      <c r="R82">
        <v>2.3620689655172415</v>
      </c>
      <c r="S82">
        <v>780</v>
      </c>
      <c r="T82">
        <v>4.333333333333333</v>
      </c>
      <c r="U82">
        <v>1380.125</v>
      </c>
      <c r="V82">
        <v>5.3</v>
      </c>
      <c r="W82">
        <v>1460.8888888888889</v>
      </c>
      <c r="X82">
        <v>3.7777777777777777</v>
      </c>
      <c r="Y82">
        <v>1431.3333333333333</v>
      </c>
      <c r="Z82">
        <v>4.5</v>
      </c>
      <c r="AA82">
        <v>1425.0869565217392</v>
      </c>
      <c r="AB82">
        <v>4.4000000000000004</v>
      </c>
      <c r="AC82">
        <v>1473.875</v>
      </c>
      <c r="AD82">
        <v>4</v>
      </c>
      <c r="AE82">
        <v>1032.5555555555557</v>
      </c>
      <c r="AF82">
        <v>5.4</v>
      </c>
      <c r="AG82">
        <v>1461.9</v>
      </c>
      <c r="AH82">
        <v>4.5999999999999996</v>
      </c>
      <c r="AI82">
        <v>1322.3333333333333</v>
      </c>
      <c r="AJ82">
        <v>4.5517241379310347</v>
      </c>
      <c r="AK82">
        <v>1369.6</v>
      </c>
      <c r="AL82">
        <v>3.4568965517241379</v>
      </c>
      <c r="AM82">
        <v>1103.9560439560439</v>
      </c>
      <c r="AN82">
        <v>1.1111111111111112</v>
      </c>
      <c r="AO82">
        <v>365.5</v>
      </c>
      <c r="AP82">
        <v>1.8</v>
      </c>
      <c r="AQ82">
        <v>482.33333333333331</v>
      </c>
      <c r="AR82">
        <v>1.6666666666666667</v>
      </c>
      <c r="AS82">
        <v>466</v>
      </c>
      <c r="AT82">
        <v>1.5357142857142858</v>
      </c>
      <c r="AU82">
        <v>445.27272727272725</v>
      </c>
      <c r="AV82">
        <v>1.5</v>
      </c>
      <c r="AW82">
        <v>496.85714285714283</v>
      </c>
      <c r="AX82">
        <v>2</v>
      </c>
      <c r="AY82">
        <v>525.5</v>
      </c>
      <c r="AZ82">
        <v>1.7</v>
      </c>
      <c r="BA82">
        <v>536.5</v>
      </c>
      <c r="BB82">
        <v>1.7333333333333334</v>
      </c>
      <c r="BC82">
        <v>520.60869565217388</v>
      </c>
      <c r="BD82">
        <v>1.6379310344827587</v>
      </c>
      <c r="BE82">
        <v>483.77777777777777</v>
      </c>
      <c r="BF82">
        <v>1.6379310344827587</v>
      </c>
      <c r="BG82">
        <v>483.77777777777777</v>
      </c>
      <c r="BH82">
        <v>2.8505747126436782</v>
      </c>
      <c r="BI82">
        <v>898.75</v>
      </c>
      <c r="BJ82">
        <v>1</v>
      </c>
      <c r="BK82">
        <v>92</v>
      </c>
      <c r="BN82">
        <v>4</v>
      </c>
      <c r="BO82">
        <v>1189</v>
      </c>
      <c r="BP82">
        <v>2.5</v>
      </c>
      <c r="BQ82">
        <v>640.5</v>
      </c>
      <c r="BZ82">
        <v>2.5</v>
      </c>
      <c r="CA82">
        <v>640.5</v>
      </c>
      <c r="CB82">
        <v>7</v>
      </c>
      <c r="CC82">
        <v>1411</v>
      </c>
      <c r="CF82">
        <v>3</v>
      </c>
      <c r="CG82">
        <v>935</v>
      </c>
      <c r="CH82">
        <v>5</v>
      </c>
      <c r="CI82">
        <v>1173</v>
      </c>
      <c r="CR82">
        <v>5</v>
      </c>
      <c r="CS82">
        <v>1173</v>
      </c>
      <c r="CT82">
        <v>3.75</v>
      </c>
      <c r="CU82">
        <v>906.75</v>
      </c>
      <c r="CV82">
        <v>2</v>
      </c>
      <c r="CW82">
        <v>333</v>
      </c>
      <c r="CZ82">
        <v>2</v>
      </c>
      <c r="DA82">
        <v>534</v>
      </c>
      <c r="DB82">
        <v>2</v>
      </c>
      <c r="DC82">
        <v>433.5</v>
      </c>
      <c r="DL82">
        <v>2</v>
      </c>
      <c r="DM82">
        <v>433.5</v>
      </c>
      <c r="DN82">
        <v>2</v>
      </c>
      <c r="DO82">
        <v>433.5</v>
      </c>
      <c r="DP82">
        <v>3.1666666666666665</v>
      </c>
      <c r="DQ82">
        <v>749</v>
      </c>
      <c r="DR82">
        <v>2.8611111111111112</v>
      </c>
      <c r="DS82">
        <v>892.42253521126759</v>
      </c>
      <c r="DV82" t="s">
        <v>80</v>
      </c>
      <c r="DW82">
        <v>198.5</v>
      </c>
      <c r="DX82">
        <v>181.33333333333334</v>
      </c>
      <c r="DY82">
        <v>254.2</v>
      </c>
      <c r="DZ82">
        <v>213.40740740740742</v>
      </c>
      <c r="EA82">
        <v>229</v>
      </c>
      <c r="EB82">
        <v>298.42857142857144</v>
      </c>
      <c r="EC82">
        <v>231.42857142857142</v>
      </c>
      <c r="ED82">
        <v>254.15</v>
      </c>
    </row>
    <row r="83" spans="1:134" x14ac:dyDescent="0.3">
      <c r="A83" s="2" t="s">
        <v>81</v>
      </c>
      <c r="B83">
        <v>4</v>
      </c>
      <c r="C83">
        <v>1036.8</v>
      </c>
      <c r="D83">
        <v>2</v>
      </c>
      <c r="E83">
        <v>977.66666666666663</v>
      </c>
      <c r="F83">
        <v>0.8</v>
      </c>
      <c r="G83">
        <v>341</v>
      </c>
      <c r="H83">
        <v>2.3529411764705883</v>
      </c>
      <c r="I83">
        <v>879.9</v>
      </c>
      <c r="J83">
        <v>1</v>
      </c>
      <c r="K83">
        <v>610</v>
      </c>
      <c r="L83">
        <v>3.75</v>
      </c>
      <c r="M83">
        <v>926.5</v>
      </c>
      <c r="N83">
        <v>1.375</v>
      </c>
      <c r="O83">
        <v>825.33333333333337</v>
      </c>
      <c r="P83">
        <v>2.3888888888888888</v>
      </c>
      <c r="Q83">
        <v>864.5</v>
      </c>
      <c r="R83">
        <v>2.3714285714285714</v>
      </c>
      <c r="S83">
        <v>872.2</v>
      </c>
      <c r="T83">
        <v>2.3333333333333335</v>
      </c>
      <c r="U83">
        <v>812</v>
      </c>
      <c r="V83">
        <v>1.5</v>
      </c>
      <c r="W83">
        <v>665</v>
      </c>
      <c r="X83">
        <v>3.4</v>
      </c>
      <c r="Y83">
        <v>1159</v>
      </c>
      <c r="Z83">
        <v>2.3529411764705883</v>
      </c>
      <c r="AA83">
        <v>878.66666666666663</v>
      </c>
      <c r="AB83">
        <v>0</v>
      </c>
      <c r="AD83">
        <v>2.875</v>
      </c>
      <c r="AE83">
        <v>941.6</v>
      </c>
      <c r="AF83">
        <v>1.625</v>
      </c>
      <c r="AG83">
        <v>415.16666666666669</v>
      </c>
      <c r="AH83">
        <v>2</v>
      </c>
      <c r="AI83">
        <v>654.4545454545455</v>
      </c>
      <c r="AJ83">
        <v>2.1714285714285713</v>
      </c>
      <c r="AK83">
        <v>755.35</v>
      </c>
      <c r="AL83">
        <v>2.2714285714285714</v>
      </c>
      <c r="AM83">
        <v>813.77499999999998</v>
      </c>
      <c r="AN83">
        <v>1</v>
      </c>
      <c r="AO83">
        <v>386.66666666666669</v>
      </c>
      <c r="AP83">
        <v>1.5</v>
      </c>
      <c r="AQ83">
        <v>616.33333333333337</v>
      </c>
      <c r="AR83">
        <v>1.2</v>
      </c>
      <c r="AS83">
        <v>517.5</v>
      </c>
      <c r="AT83">
        <v>1.2352941176470589</v>
      </c>
      <c r="AU83">
        <v>505.5</v>
      </c>
      <c r="AV83">
        <v>0.5</v>
      </c>
      <c r="AW83">
        <v>138</v>
      </c>
      <c r="AX83">
        <v>2</v>
      </c>
      <c r="AY83">
        <v>563</v>
      </c>
      <c r="AZ83">
        <v>1.375</v>
      </c>
      <c r="BA83">
        <v>665.5</v>
      </c>
      <c r="BB83">
        <v>1.5555555555555556</v>
      </c>
      <c r="BC83">
        <v>561.63636363636363</v>
      </c>
      <c r="BD83">
        <v>1.4</v>
      </c>
      <c r="BE83">
        <v>538</v>
      </c>
      <c r="BF83">
        <v>1.4</v>
      </c>
      <c r="BG83">
        <v>538</v>
      </c>
      <c r="BH83">
        <v>1.980952380952381</v>
      </c>
      <c r="BI83">
        <v>724.96610169491521</v>
      </c>
      <c r="BJ83">
        <v>1</v>
      </c>
      <c r="BK83">
        <v>438</v>
      </c>
      <c r="BL83">
        <v>1.75</v>
      </c>
      <c r="BM83">
        <v>445.33333333333331</v>
      </c>
      <c r="BN83">
        <v>1.8</v>
      </c>
      <c r="BO83">
        <v>545.33333333333337</v>
      </c>
      <c r="BP83">
        <v>1.5384615384615385</v>
      </c>
      <c r="BQ83">
        <v>487.14285714285717</v>
      </c>
      <c r="BR83">
        <v>2.25</v>
      </c>
      <c r="BS83">
        <v>755.2</v>
      </c>
      <c r="BT83">
        <v>2.5</v>
      </c>
      <c r="BU83">
        <v>438.5</v>
      </c>
      <c r="BV83">
        <v>3.5</v>
      </c>
      <c r="BW83">
        <v>785</v>
      </c>
      <c r="BX83">
        <v>2.5</v>
      </c>
      <c r="BY83">
        <v>691.44444444444446</v>
      </c>
      <c r="BZ83">
        <v>2</v>
      </c>
      <c r="CA83">
        <v>602.0625</v>
      </c>
      <c r="CB83">
        <v>2.25</v>
      </c>
      <c r="CC83">
        <v>767</v>
      </c>
      <c r="CD83">
        <v>3</v>
      </c>
      <c r="CE83">
        <v>842.66666666666663</v>
      </c>
      <c r="CF83">
        <v>2.8</v>
      </c>
      <c r="CG83">
        <v>610.25</v>
      </c>
      <c r="CH83">
        <v>2.6923076923076925</v>
      </c>
      <c r="CI83">
        <v>722.55555555555554</v>
      </c>
      <c r="CJ83">
        <v>2.5</v>
      </c>
      <c r="CK83">
        <v>815.8</v>
      </c>
      <c r="CL83">
        <v>0.5</v>
      </c>
      <c r="CM83">
        <v>94</v>
      </c>
      <c r="CN83">
        <v>2</v>
      </c>
      <c r="CO83">
        <v>579.5</v>
      </c>
      <c r="CP83">
        <v>2.0833333333333335</v>
      </c>
      <c r="CQ83">
        <v>666.5</v>
      </c>
      <c r="CR83">
        <v>2.4</v>
      </c>
      <c r="CS83">
        <v>696.17647058823525</v>
      </c>
      <c r="CT83">
        <v>2.2000000000000002</v>
      </c>
      <c r="CU83">
        <v>650.5454545454545</v>
      </c>
      <c r="CV83">
        <v>2.5</v>
      </c>
      <c r="CW83">
        <v>609</v>
      </c>
      <c r="CX83">
        <v>3</v>
      </c>
      <c r="CY83">
        <v>828</v>
      </c>
      <c r="CZ83">
        <v>1.6</v>
      </c>
      <c r="DA83">
        <v>926.5</v>
      </c>
      <c r="DB83">
        <v>2.3076923076923075</v>
      </c>
      <c r="DC83">
        <v>770.5</v>
      </c>
      <c r="DD83">
        <v>0.875</v>
      </c>
      <c r="DE83">
        <v>648.5</v>
      </c>
      <c r="DF83">
        <v>2</v>
      </c>
      <c r="DG83">
        <v>631.5</v>
      </c>
      <c r="DH83">
        <v>3.5</v>
      </c>
      <c r="DI83">
        <v>709</v>
      </c>
      <c r="DJ83">
        <v>1.5</v>
      </c>
      <c r="DK83">
        <v>663</v>
      </c>
      <c r="DL83">
        <v>1.92</v>
      </c>
      <c r="DM83">
        <v>724.42857142857144</v>
      </c>
      <c r="DN83">
        <v>1.92</v>
      </c>
      <c r="DO83">
        <v>724.42857142857144</v>
      </c>
      <c r="DP83">
        <v>2.1066666666666665</v>
      </c>
      <c r="DQ83">
        <v>672.55319148936167</v>
      </c>
      <c r="DR83">
        <v>2.0333333333333332</v>
      </c>
      <c r="DS83">
        <v>701.72641509433959</v>
      </c>
      <c r="DV83" t="s">
        <v>81</v>
      </c>
      <c r="DX83">
        <v>161.19999999999999</v>
      </c>
      <c r="DY83">
        <v>195.5</v>
      </c>
      <c r="DZ83">
        <v>179.90909090909091</v>
      </c>
      <c r="EA83">
        <v>256</v>
      </c>
      <c r="EB83">
        <v>230</v>
      </c>
      <c r="EC83">
        <v>273.33333333333331</v>
      </c>
      <c r="ED83">
        <v>245.6</v>
      </c>
    </row>
    <row r="84" spans="1:134" x14ac:dyDescent="0.3">
      <c r="A84" s="2" t="s">
        <v>82</v>
      </c>
      <c r="B84">
        <v>1.2222222222222223</v>
      </c>
      <c r="C84">
        <v>519.79999999999995</v>
      </c>
      <c r="D84">
        <v>1.5</v>
      </c>
      <c r="E84">
        <v>539.33333333333337</v>
      </c>
      <c r="F84">
        <v>0.88888888888888884</v>
      </c>
      <c r="G84">
        <v>266.60000000000002</v>
      </c>
      <c r="H84">
        <v>1.2142857142857142</v>
      </c>
      <c r="I84">
        <v>448</v>
      </c>
      <c r="J84">
        <v>0.77777777777777779</v>
      </c>
      <c r="K84">
        <v>350.25</v>
      </c>
      <c r="L84">
        <v>1.6666666666666667</v>
      </c>
      <c r="M84">
        <v>356.28571428571428</v>
      </c>
      <c r="N84">
        <v>1.2</v>
      </c>
      <c r="O84">
        <v>363.16666666666669</v>
      </c>
      <c r="P84">
        <v>1.2142857142857142</v>
      </c>
      <c r="Q84">
        <v>357.29411764705884</v>
      </c>
      <c r="R84">
        <v>1.2142857142857142</v>
      </c>
      <c r="S84">
        <v>401.27272727272725</v>
      </c>
      <c r="T84">
        <v>3.2222222222222223</v>
      </c>
      <c r="U84">
        <v>768.44444444444446</v>
      </c>
      <c r="V84">
        <v>2.2999999999999998</v>
      </c>
      <c r="W84">
        <v>602.125</v>
      </c>
      <c r="X84">
        <v>4.5555555555555554</v>
      </c>
      <c r="Y84">
        <v>1144</v>
      </c>
      <c r="Z84">
        <v>3.3214285714285716</v>
      </c>
      <c r="AA84">
        <v>847.26923076923072</v>
      </c>
      <c r="AB84">
        <v>4.8888888888888893</v>
      </c>
      <c r="AC84">
        <v>973.22222222222217</v>
      </c>
      <c r="AD84">
        <v>3.1111111111111112</v>
      </c>
      <c r="AE84">
        <v>849.625</v>
      </c>
      <c r="AF84">
        <v>3.9</v>
      </c>
      <c r="AG84">
        <v>801.3</v>
      </c>
      <c r="AH84">
        <v>3.9642857142857144</v>
      </c>
      <c r="AI84">
        <v>872.92592592592598</v>
      </c>
      <c r="AJ84">
        <v>3.6428571428571428</v>
      </c>
      <c r="AK84">
        <v>860.33962264150944</v>
      </c>
      <c r="AL84">
        <v>2.4285714285714284</v>
      </c>
      <c r="AM84">
        <v>684.18604651162786</v>
      </c>
      <c r="AN84">
        <v>2</v>
      </c>
      <c r="AO84">
        <v>520.5</v>
      </c>
      <c r="AP84">
        <v>1.6</v>
      </c>
      <c r="AQ84">
        <v>355.88888888888891</v>
      </c>
      <c r="AR84">
        <v>2.5555555555555554</v>
      </c>
      <c r="AS84">
        <v>552.44444444444446</v>
      </c>
      <c r="AT84">
        <v>2.0357142857142856</v>
      </c>
      <c r="AU84">
        <v>474.57692307692309</v>
      </c>
      <c r="AV84">
        <v>1.6666666666666667</v>
      </c>
      <c r="AW84">
        <v>329.5</v>
      </c>
      <c r="AX84">
        <v>1.6666666666666667</v>
      </c>
      <c r="AY84">
        <v>377</v>
      </c>
      <c r="AZ84">
        <v>1.1000000000000001</v>
      </c>
      <c r="BA84">
        <v>297.71428571428572</v>
      </c>
      <c r="BB84">
        <v>1.4642857142857142</v>
      </c>
      <c r="BC84">
        <v>334.5</v>
      </c>
      <c r="BD84">
        <v>1.75</v>
      </c>
      <c r="BE84">
        <v>410.375</v>
      </c>
      <c r="BF84">
        <v>1.75</v>
      </c>
      <c r="BG84">
        <v>410.375</v>
      </c>
      <c r="BH84">
        <v>2.2023809523809526</v>
      </c>
      <c r="BI84">
        <v>586.1044776119403</v>
      </c>
      <c r="BJ84">
        <v>3</v>
      </c>
      <c r="BK84">
        <v>941</v>
      </c>
      <c r="BN84">
        <v>1</v>
      </c>
      <c r="BO84">
        <v>185</v>
      </c>
      <c r="BP84">
        <v>2</v>
      </c>
      <c r="BQ84">
        <v>563</v>
      </c>
      <c r="BR84">
        <v>3</v>
      </c>
      <c r="BS84">
        <v>731</v>
      </c>
      <c r="BT84">
        <v>1</v>
      </c>
      <c r="BU84">
        <v>156</v>
      </c>
      <c r="BX84">
        <v>2</v>
      </c>
      <c r="BY84">
        <v>443.5</v>
      </c>
      <c r="BZ84">
        <v>2</v>
      </c>
      <c r="CA84">
        <v>503.25</v>
      </c>
      <c r="CB84">
        <v>1</v>
      </c>
      <c r="CC84">
        <v>100</v>
      </c>
      <c r="CF84">
        <v>1</v>
      </c>
      <c r="CG84">
        <v>350</v>
      </c>
      <c r="CH84">
        <v>1</v>
      </c>
      <c r="CI84">
        <v>225</v>
      </c>
      <c r="CJ84">
        <v>1</v>
      </c>
      <c r="CK84">
        <v>93</v>
      </c>
      <c r="CL84">
        <v>5</v>
      </c>
      <c r="CM84">
        <v>1351</v>
      </c>
      <c r="CP84">
        <v>3</v>
      </c>
      <c r="CQ84">
        <v>722</v>
      </c>
      <c r="CR84">
        <v>2</v>
      </c>
      <c r="CS84">
        <v>473.5</v>
      </c>
      <c r="CT84">
        <v>2</v>
      </c>
      <c r="CU84">
        <v>488.375</v>
      </c>
      <c r="CV84">
        <v>0</v>
      </c>
      <c r="CZ84">
        <v>3</v>
      </c>
      <c r="DA84">
        <v>1027</v>
      </c>
      <c r="DB84">
        <v>1.5</v>
      </c>
      <c r="DC84">
        <v>1027</v>
      </c>
      <c r="DD84">
        <v>1</v>
      </c>
      <c r="DE84">
        <v>89</v>
      </c>
      <c r="DF84">
        <v>1</v>
      </c>
      <c r="DG84">
        <v>80</v>
      </c>
      <c r="DJ84">
        <v>1</v>
      </c>
      <c r="DK84">
        <v>84.5</v>
      </c>
      <c r="DL84">
        <v>1.25</v>
      </c>
      <c r="DM84">
        <v>398.66666666666669</v>
      </c>
      <c r="DN84">
        <v>1.25</v>
      </c>
      <c r="DO84">
        <v>398.66666666666669</v>
      </c>
      <c r="DP84">
        <v>1.75</v>
      </c>
      <c r="DQ84">
        <v>463.90909090909093</v>
      </c>
      <c r="DR84">
        <v>2.1722222222222221</v>
      </c>
      <c r="DS84">
        <v>576.83448275862065</v>
      </c>
      <c r="DV84" t="s">
        <v>82</v>
      </c>
      <c r="DW84">
        <v>197</v>
      </c>
      <c r="DX84">
        <v>258.25</v>
      </c>
      <c r="DY84">
        <v>188.5</v>
      </c>
      <c r="DZ84">
        <v>212</v>
      </c>
      <c r="EA84">
        <v>225.25</v>
      </c>
      <c r="EB84">
        <v>151.42857142857142</v>
      </c>
      <c r="EC84">
        <v>152.33333333333334</v>
      </c>
      <c r="ED84">
        <v>169.11764705882354</v>
      </c>
    </row>
    <row r="85" spans="1:134" x14ac:dyDescent="0.3">
      <c r="A85" s="2" t="s">
        <v>83</v>
      </c>
      <c r="B85">
        <v>1.8888888888888888</v>
      </c>
      <c r="C85">
        <v>1270</v>
      </c>
      <c r="D85">
        <v>3</v>
      </c>
      <c r="E85">
        <v>1247.7142857142858</v>
      </c>
      <c r="F85">
        <v>2.7777777777777777</v>
      </c>
      <c r="G85">
        <v>1009.8571428571429</v>
      </c>
      <c r="H85">
        <v>2.5714285714285716</v>
      </c>
      <c r="I85">
        <v>1160.1666666666667</v>
      </c>
      <c r="J85">
        <v>3.1111111111111112</v>
      </c>
      <c r="K85">
        <v>1639.2</v>
      </c>
      <c r="L85">
        <v>2</v>
      </c>
      <c r="M85">
        <v>1003.3333333333334</v>
      </c>
      <c r="N85">
        <v>3.3333333333333335</v>
      </c>
      <c r="O85">
        <v>1429.5</v>
      </c>
      <c r="P85">
        <v>2.7857142857142856</v>
      </c>
      <c r="Q85">
        <v>1340.7647058823529</v>
      </c>
      <c r="R85">
        <v>2.6785714285714284</v>
      </c>
      <c r="S85">
        <v>1247.8857142857144</v>
      </c>
      <c r="T85">
        <v>2</v>
      </c>
      <c r="U85">
        <v>801.14285714285711</v>
      </c>
      <c r="V85">
        <v>1.9</v>
      </c>
      <c r="W85">
        <v>1414</v>
      </c>
      <c r="X85">
        <v>2.8888888888888888</v>
      </c>
      <c r="Y85">
        <v>1344.3333333333333</v>
      </c>
      <c r="Z85">
        <v>2.25</v>
      </c>
      <c r="AA85">
        <v>1137.0588235294117</v>
      </c>
      <c r="AB85">
        <v>2.2222222222222223</v>
      </c>
      <c r="AC85">
        <v>1147</v>
      </c>
      <c r="AD85">
        <v>3.4</v>
      </c>
      <c r="AE85">
        <v>1535.5714285714287</v>
      </c>
      <c r="AF85">
        <v>2.2222222222222223</v>
      </c>
      <c r="AG85">
        <v>1568.75</v>
      </c>
      <c r="AH85">
        <v>2.6428571428571428</v>
      </c>
      <c r="AI85">
        <v>1422.4375</v>
      </c>
      <c r="AJ85">
        <v>2.4464285714285716</v>
      </c>
      <c r="AK85">
        <v>1275.4242424242425</v>
      </c>
      <c r="AL85">
        <v>2.5625</v>
      </c>
      <c r="AM85">
        <v>1261.25</v>
      </c>
      <c r="AN85">
        <v>1.1111111111111112</v>
      </c>
      <c r="AO85">
        <v>629.25</v>
      </c>
      <c r="AP85">
        <v>1</v>
      </c>
      <c r="AQ85">
        <v>685.2</v>
      </c>
      <c r="AR85">
        <v>1</v>
      </c>
      <c r="AS85">
        <v>489</v>
      </c>
      <c r="AT85">
        <v>1.0357142857142858</v>
      </c>
      <c r="AU85">
        <v>599.14285714285711</v>
      </c>
      <c r="AV85">
        <v>0.66666666666666663</v>
      </c>
      <c r="AW85">
        <v>644.33333333333337</v>
      </c>
      <c r="AX85">
        <v>1.1000000000000001</v>
      </c>
      <c r="AY85">
        <v>613.20000000000005</v>
      </c>
      <c r="AZ85">
        <v>1.3333333333333333</v>
      </c>
      <c r="BA85">
        <v>524.16666666666663</v>
      </c>
      <c r="BB85">
        <v>1.0357142857142858</v>
      </c>
      <c r="BC85">
        <v>581.71428571428567</v>
      </c>
      <c r="BD85">
        <v>1.0357142857142858</v>
      </c>
      <c r="BE85">
        <v>590.42857142857144</v>
      </c>
      <c r="BF85">
        <v>1.0357142857142858</v>
      </c>
      <c r="BG85">
        <v>590.42857142857144</v>
      </c>
      <c r="BH85">
        <v>2.0535714285714284</v>
      </c>
      <c r="BI85">
        <v>1065.59375</v>
      </c>
      <c r="BJ85">
        <v>7</v>
      </c>
      <c r="BK85">
        <v>2039</v>
      </c>
      <c r="BN85">
        <v>6</v>
      </c>
      <c r="BO85">
        <v>1789</v>
      </c>
      <c r="BP85">
        <v>6.5</v>
      </c>
      <c r="BQ85">
        <v>1914</v>
      </c>
      <c r="BR85">
        <v>3</v>
      </c>
      <c r="BS85">
        <v>1102</v>
      </c>
      <c r="BV85">
        <v>4</v>
      </c>
      <c r="BW85">
        <v>1352</v>
      </c>
      <c r="BX85">
        <v>3.5</v>
      </c>
      <c r="BY85">
        <v>1227</v>
      </c>
      <c r="BZ85">
        <v>5</v>
      </c>
      <c r="CA85">
        <v>1570.5</v>
      </c>
      <c r="CB85">
        <v>0</v>
      </c>
      <c r="CF85">
        <v>0</v>
      </c>
      <c r="CH85">
        <v>0</v>
      </c>
      <c r="CJ85">
        <v>0</v>
      </c>
      <c r="CN85">
        <v>3</v>
      </c>
      <c r="CO85">
        <v>946</v>
      </c>
      <c r="CP85">
        <v>1.5</v>
      </c>
      <c r="CQ85">
        <v>946</v>
      </c>
      <c r="CR85">
        <v>0.75</v>
      </c>
      <c r="CS85">
        <v>946</v>
      </c>
      <c r="CT85">
        <v>2.875</v>
      </c>
      <c r="CU85">
        <v>1445.6</v>
      </c>
      <c r="CV85">
        <v>7</v>
      </c>
      <c r="CW85">
        <v>2229</v>
      </c>
      <c r="CZ85">
        <v>0</v>
      </c>
      <c r="DB85">
        <v>3.5</v>
      </c>
      <c r="DC85">
        <v>2229</v>
      </c>
      <c r="DD85">
        <v>0</v>
      </c>
      <c r="DH85">
        <v>6</v>
      </c>
      <c r="DI85">
        <v>1974</v>
      </c>
      <c r="DJ85">
        <v>3</v>
      </c>
      <c r="DK85">
        <v>1974</v>
      </c>
      <c r="DL85">
        <v>3.25</v>
      </c>
      <c r="DM85">
        <v>2101.5</v>
      </c>
      <c r="DN85">
        <v>3.25</v>
      </c>
      <c r="DO85">
        <v>2101.5</v>
      </c>
      <c r="DP85">
        <v>3</v>
      </c>
      <c r="DQ85">
        <v>1633</v>
      </c>
      <c r="DR85">
        <v>2.1166666666666667</v>
      </c>
      <c r="DS85">
        <v>1104.1553398058252</v>
      </c>
      <c r="DV85" t="s">
        <v>83</v>
      </c>
      <c r="DW85">
        <v>318</v>
      </c>
      <c r="DX85">
        <v>281.57142857142856</v>
      </c>
      <c r="DY85">
        <v>317.5</v>
      </c>
      <c r="DZ85">
        <v>301.9375</v>
      </c>
      <c r="EA85">
        <v>343.6</v>
      </c>
      <c r="EB85">
        <v>324.16666666666669</v>
      </c>
      <c r="EC85">
        <v>235.16666666666666</v>
      </c>
      <c r="ED85">
        <v>298.47058823529414</v>
      </c>
    </row>
    <row r="86" spans="1:134" x14ac:dyDescent="0.3">
      <c r="A86" s="2" t="s">
        <v>84</v>
      </c>
      <c r="B86">
        <v>1.1111111111111112</v>
      </c>
      <c r="C86">
        <v>359.2</v>
      </c>
      <c r="D86">
        <v>0.77777777777777779</v>
      </c>
      <c r="E86">
        <v>288.75</v>
      </c>
      <c r="F86">
        <v>1.125</v>
      </c>
      <c r="G86">
        <v>201.16666666666666</v>
      </c>
      <c r="H86">
        <v>1</v>
      </c>
      <c r="I86">
        <v>277.2</v>
      </c>
      <c r="J86">
        <v>0.55555555555555558</v>
      </c>
      <c r="K86">
        <v>113</v>
      </c>
      <c r="L86">
        <v>0.9</v>
      </c>
      <c r="M86">
        <v>310</v>
      </c>
      <c r="N86">
        <v>1</v>
      </c>
      <c r="O86">
        <v>215.4</v>
      </c>
      <c r="P86">
        <v>0.8214285714285714</v>
      </c>
      <c r="Q86">
        <v>213</v>
      </c>
      <c r="R86">
        <v>0.90740740740740744</v>
      </c>
      <c r="S86">
        <v>247.39285714285714</v>
      </c>
      <c r="T86">
        <v>0.44444444444444442</v>
      </c>
      <c r="U86">
        <v>121.5</v>
      </c>
      <c r="V86">
        <v>1</v>
      </c>
      <c r="W86">
        <v>249.6</v>
      </c>
      <c r="X86">
        <v>1.625</v>
      </c>
      <c r="Y86">
        <v>335</v>
      </c>
      <c r="Z86">
        <v>1</v>
      </c>
      <c r="AA86">
        <v>249.6</v>
      </c>
      <c r="AB86">
        <v>1.4444444444444444</v>
      </c>
      <c r="AC86">
        <v>304.83333333333331</v>
      </c>
      <c r="AD86">
        <v>1.1000000000000001</v>
      </c>
      <c r="AE86">
        <v>225.85714285714286</v>
      </c>
      <c r="AF86">
        <v>0.66666666666666663</v>
      </c>
      <c r="AG86">
        <v>188</v>
      </c>
      <c r="AH86">
        <v>1.0714285714285714</v>
      </c>
      <c r="AI86">
        <v>244.8235294117647</v>
      </c>
      <c r="AJ86">
        <v>1.037037037037037</v>
      </c>
      <c r="AK86">
        <v>247.0625</v>
      </c>
      <c r="AL86">
        <v>0.97222222222222221</v>
      </c>
      <c r="AM86">
        <v>247.21666666666667</v>
      </c>
      <c r="AN86">
        <v>0.22222222222222221</v>
      </c>
      <c r="AO86">
        <v>109</v>
      </c>
      <c r="AP86">
        <v>1</v>
      </c>
      <c r="AQ86">
        <v>187.57142857142858</v>
      </c>
      <c r="AR86">
        <v>1.125</v>
      </c>
      <c r="AS86">
        <v>226</v>
      </c>
      <c r="AT86">
        <v>0.76923076923076927</v>
      </c>
      <c r="AU86">
        <v>190.07142857142858</v>
      </c>
      <c r="AV86">
        <v>0.44444444444444442</v>
      </c>
      <c r="AW86">
        <v>168.75</v>
      </c>
      <c r="AX86">
        <v>0.5</v>
      </c>
      <c r="AY86">
        <v>229</v>
      </c>
      <c r="AZ86">
        <v>1</v>
      </c>
      <c r="BA86">
        <v>372</v>
      </c>
      <c r="BB86">
        <v>0.6428571428571429</v>
      </c>
      <c r="BC86">
        <v>268.5</v>
      </c>
      <c r="BD86">
        <v>0.70370370370370372</v>
      </c>
      <c r="BE86">
        <v>226.26923076923077</v>
      </c>
      <c r="BF86">
        <v>0.70370370370370372</v>
      </c>
      <c r="BG86">
        <v>226.26923076923077</v>
      </c>
      <c r="BH86">
        <v>0.88271604938271608</v>
      </c>
      <c r="BI86">
        <v>240.88372093023256</v>
      </c>
      <c r="BJ86">
        <v>2</v>
      </c>
      <c r="BK86">
        <v>311</v>
      </c>
      <c r="BL86">
        <v>1</v>
      </c>
      <c r="BM86">
        <v>196</v>
      </c>
      <c r="BN86">
        <v>0.5</v>
      </c>
      <c r="BO86">
        <v>82</v>
      </c>
      <c r="BP86">
        <v>1</v>
      </c>
      <c r="BQ86">
        <v>196.33333333333334</v>
      </c>
      <c r="BR86">
        <v>0</v>
      </c>
      <c r="BV86">
        <v>1</v>
      </c>
      <c r="BW86">
        <v>161</v>
      </c>
      <c r="BX86">
        <v>0.5</v>
      </c>
      <c r="BY86">
        <v>161</v>
      </c>
      <c r="BZ86">
        <v>0.83333333333333337</v>
      </c>
      <c r="CA86">
        <v>187.5</v>
      </c>
      <c r="CB86">
        <v>1</v>
      </c>
      <c r="CC86">
        <v>115</v>
      </c>
      <c r="CD86">
        <v>1</v>
      </c>
      <c r="CE86">
        <v>145</v>
      </c>
      <c r="CF86">
        <v>1</v>
      </c>
      <c r="CG86">
        <v>277</v>
      </c>
      <c r="CH86">
        <v>1</v>
      </c>
      <c r="CI86">
        <v>179</v>
      </c>
      <c r="CJ86">
        <v>3</v>
      </c>
      <c r="CK86">
        <v>349</v>
      </c>
      <c r="CN86">
        <v>0</v>
      </c>
      <c r="CP86">
        <v>1.5</v>
      </c>
      <c r="CQ86">
        <v>349</v>
      </c>
      <c r="CR86">
        <v>1.1666666666666667</v>
      </c>
      <c r="CS86">
        <v>221.5</v>
      </c>
      <c r="CT86">
        <v>1</v>
      </c>
      <c r="CU86">
        <v>204.5</v>
      </c>
      <c r="CV86">
        <v>4</v>
      </c>
      <c r="CW86">
        <v>745</v>
      </c>
      <c r="CX86">
        <v>1</v>
      </c>
      <c r="CY86">
        <v>132</v>
      </c>
      <c r="CZ86">
        <v>0.5</v>
      </c>
      <c r="DA86">
        <v>82</v>
      </c>
      <c r="DB86">
        <v>1.5</v>
      </c>
      <c r="DC86">
        <v>319.66666666666669</v>
      </c>
      <c r="DD86">
        <v>1</v>
      </c>
      <c r="DE86">
        <v>162</v>
      </c>
      <c r="DH86">
        <v>1</v>
      </c>
      <c r="DI86">
        <v>84</v>
      </c>
      <c r="DJ86">
        <v>1</v>
      </c>
      <c r="DK86">
        <v>123</v>
      </c>
      <c r="DL86">
        <v>1.3333333333333333</v>
      </c>
      <c r="DM86">
        <v>241</v>
      </c>
      <c r="DN86">
        <v>1.3333333333333333</v>
      </c>
      <c r="DO86">
        <v>241</v>
      </c>
      <c r="DP86">
        <v>1.1111111111111112</v>
      </c>
      <c r="DQ86">
        <v>218.53846153846155</v>
      </c>
      <c r="DR86">
        <v>0.90555555555555556</v>
      </c>
      <c r="DS86">
        <v>237.94949494949495</v>
      </c>
      <c r="DV86" t="s">
        <v>84</v>
      </c>
      <c r="DW86">
        <v>160.5</v>
      </c>
      <c r="DX86">
        <v>136.28571428571428</v>
      </c>
      <c r="DY86">
        <v>115.75</v>
      </c>
      <c r="DZ86">
        <v>140</v>
      </c>
      <c r="EA86">
        <v>89.25</v>
      </c>
      <c r="EB86">
        <v>106.5</v>
      </c>
      <c r="EC86">
        <v>119.2</v>
      </c>
      <c r="ED86">
        <v>106.07692307692308</v>
      </c>
    </row>
    <row r="87" spans="1:134" x14ac:dyDescent="0.3">
      <c r="A87" s="2" t="s">
        <v>85</v>
      </c>
      <c r="B87">
        <v>0.8</v>
      </c>
      <c r="C87">
        <v>460.2</v>
      </c>
      <c r="D87">
        <v>1.5</v>
      </c>
      <c r="E87">
        <v>825</v>
      </c>
      <c r="F87">
        <v>1.5555555555555556</v>
      </c>
      <c r="G87">
        <v>470.57142857142856</v>
      </c>
      <c r="H87">
        <v>1.2758620689655173</v>
      </c>
      <c r="I87">
        <v>571.76470588235293</v>
      </c>
      <c r="J87">
        <v>2.4444444444444446</v>
      </c>
      <c r="K87">
        <v>945.66666666666663</v>
      </c>
      <c r="L87">
        <v>1.4</v>
      </c>
      <c r="M87">
        <v>490.5</v>
      </c>
      <c r="N87">
        <v>1.5</v>
      </c>
      <c r="O87">
        <v>540.42857142857144</v>
      </c>
      <c r="P87">
        <v>1.7586206896551724</v>
      </c>
      <c r="Q87">
        <v>652.63157894736844</v>
      </c>
      <c r="R87">
        <v>1.5172413793103448</v>
      </c>
      <c r="S87">
        <v>614.44444444444446</v>
      </c>
      <c r="T87">
        <v>5.6</v>
      </c>
      <c r="U87">
        <v>1846.1</v>
      </c>
      <c r="V87">
        <v>5.2</v>
      </c>
      <c r="W87">
        <v>1580.2</v>
      </c>
      <c r="X87">
        <v>5</v>
      </c>
      <c r="Y87">
        <v>1609.2222222222222</v>
      </c>
      <c r="Z87">
        <v>5.2758620689655169</v>
      </c>
      <c r="AA87">
        <v>1680.8965517241379</v>
      </c>
      <c r="AB87">
        <v>4.4444444444444446</v>
      </c>
      <c r="AC87">
        <v>1292</v>
      </c>
      <c r="AD87">
        <v>5.4</v>
      </c>
      <c r="AE87">
        <v>1534.5</v>
      </c>
      <c r="AF87">
        <v>4.8</v>
      </c>
      <c r="AG87">
        <v>1549.6</v>
      </c>
      <c r="AH87">
        <v>4.8965517241379306</v>
      </c>
      <c r="AI87">
        <v>1464.4482758620691</v>
      </c>
      <c r="AJ87">
        <v>5.0862068965517242</v>
      </c>
      <c r="AK87">
        <v>1572.6724137931035</v>
      </c>
      <c r="AL87">
        <v>3.3017241379310347</v>
      </c>
      <c r="AM87">
        <v>1205.6914893617022</v>
      </c>
      <c r="AN87">
        <v>1.6</v>
      </c>
      <c r="AO87">
        <v>609.25</v>
      </c>
      <c r="AP87">
        <v>2.4</v>
      </c>
      <c r="AQ87">
        <v>665.1</v>
      </c>
      <c r="AR87">
        <v>1.6666666666666667</v>
      </c>
      <c r="AS87">
        <v>482.66666666666669</v>
      </c>
      <c r="AT87">
        <v>1.896551724137931</v>
      </c>
      <c r="AU87">
        <v>587.74074074074076</v>
      </c>
      <c r="AV87">
        <v>1.6666666666666667</v>
      </c>
      <c r="AW87">
        <v>519.22222222222217</v>
      </c>
      <c r="AX87">
        <v>1.8</v>
      </c>
      <c r="AY87">
        <v>581.375</v>
      </c>
      <c r="AZ87">
        <v>1.8</v>
      </c>
      <c r="BA87">
        <v>559.22222222222217</v>
      </c>
      <c r="BB87">
        <v>1.7586206896551724</v>
      </c>
      <c r="BC87">
        <v>552.19230769230774</v>
      </c>
      <c r="BD87">
        <v>1.8275862068965518</v>
      </c>
      <c r="BE87">
        <v>570.30188679245282</v>
      </c>
      <c r="BF87">
        <v>1.8275862068965518</v>
      </c>
      <c r="BG87">
        <v>570.30188679245282</v>
      </c>
      <c r="BH87">
        <v>2.8103448275862069</v>
      </c>
      <c r="BI87">
        <v>976.60544217687072</v>
      </c>
      <c r="BN87">
        <v>1</v>
      </c>
      <c r="BO87">
        <v>229</v>
      </c>
      <c r="BP87">
        <v>1</v>
      </c>
      <c r="BQ87">
        <v>229</v>
      </c>
      <c r="BR87">
        <v>1</v>
      </c>
      <c r="BS87">
        <v>234</v>
      </c>
      <c r="BX87">
        <v>1</v>
      </c>
      <c r="BY87">
        <v>234</v>
      </c>
      <c r="BZ87">
        <v>1</v>
      </c>
      <c r="CA87">
        <v>231.5</v>
      </c>
      <c r="CF87">
        <v>6</v>
      </c>
      <c r="CG87">
        <v>1919</v>
      </c>
      <c r="CH87">
        <v>6</v>
      </c>
      <c r="CI87">
        <v>1919</v>
      </c>
      <c r="CJ87">
        <v>7</v>
      </c>
      <c r="CK87">
        <v>1756</v>
      </c>
      <c r="CP87">
        <v>7</v>
      </c>
      <c r="CQ87">
        <v>1756</v>
      </c>
      <c r="CR87">
        <v>6.5</v>
      </c>
      <c r="CS87">
        <v>1837.5</v>
      </c>
      <c r="CT87">
        <v>3.75</v>
      </c>
      <c r="CU87">
        <v>1034.5</v>
      </c>
      <c r="CZ87">
        <v>3</v>
      </c>
      <c r="DA87">
        <v>740</v>
      </c>
      <c r="DB87">
        <v>3</v>
      </c>
      <c r="DC87">
        <v>740</v>
      </c>
      <c r="DD87">
        <v>2</v>
      </c>
      <c r="DE87">
        <v>439</v>
      </c>
      <c r="DJ87">
        <v>2</v>
      </c>
      <c r="DK87">
        <v>439</v>
      </c>
      <c r="DL87">
        <v>2.5</v>
      </c>
      <c r="DM87">
        <v>589.5</v>
      </c>
      <c r="DN87">
        <v>2.5</v>
      </c>
      <c r="DO87">
        <v>589.5</v>
      </c>
      <c r="DP87">
        <v>3.3333333333333335</v>
      </c>
      <c r="DQ87">
        <v>886.16666666666663</v>
      </c>
      <c r="DR87">
        <v>2.8277777777777779</v>
      </c>
      <c r="DS87">
        <v>973.05882352941171</v>
      </c>
      <c r="DV87" t="s">
        <v>85</v>
      </c>
      <c r="DW87">
        <v>275.44444444444446</v>
      </c>
      <c r="DX87">
        <v>299.5</v>
      </c>
      <c r="DY87">
        <v>322.89999999999998</v>
      </c>
      <c r="DZ87">
        <v>300.10344827586209</v>
      </c>
      <c r="EA87">
        <v>215.66666666666666</v>
      </c>
      <c r="EB87">
        <v>179.83333333333334</v>
      </c>
      <c r="EC87">
        <v>284.57142857142856</v>
      </c>
      <c r="ED87">
        <v>229.73684210526315</v>
      </c>
    </row>
    <row r="88" spans="1:134" x14ac:dyDescent="0.3">
      <c r="A88" s="2" t="s">
        <v>86</v>
      </c>
      <c r="B88">
        <v>3.4444444444444446</v>
      </c>
      <c r="C88">
        <v>525.44444444444446</v>
      </c>
      <c r="D88">
        <v>2.625</v>
      </c>
      <c r="E88">
        <v>472.625</v>
      </c>
      <c r="F88">
        <v>3.875</v>
      </c>
      <c r="G88">
        <v>638.5</v>
      </c>
      <c r="H88">
        <v>3.32</v>
      </c>
      <c r="I88">
        <v>544.72</v>
      </c>
      <c r="J88">
        <v>3.1111111111111112</v>
      </c>
      <c r="K88">
        <v>577.55555555555554</v>
      </c>
      <c r="L88">
        <v>3.2</v>
      </c>
      <c r="M88">
        <v>525.4</v>
      </c>
      <c r="N88">
        <v>2.9</v>
      </c>
      <c r="O88">
        <v>578.5</v>
      </c>
      <c r="P88">
        <v>3.0689655172413794</v>
      </c>
      <c r="Q88">
        <v>559.89655172413791</v>
      </c>
      <c r="R88">
        <v>3.1851851851851851</v>
      </c>
      <c r="S88">
        <v>552.87037037037032</v>
      </c>
      <c r="T88">
        <v>6.2222222222222223</v>
      </c>
      <c r="U88">
        <v>1107.3333333333333</v>
      </c>
      <c r="V88">
        <v>6.875</v>
      </c>
      <c r="W88">
        <v>1303</v>
      </c>
      <c r="X88">
        <v>5.625</v>
      </c>
      <c r="Y88">
        <v>1010.125</v>
      </c>
      <c r="Z88">
        <v>6.24</v>
      </c>
      <c r="AA88">
        <v>1138.8399999999999</v>
      </c>
      <c r="AB88">
        <v>5.8888888888888893</v>
      </c>
      <c r="AC88">
        <v>1019.7777777777778</v>
      </c>
      <c r="AD88">
        <v>6.6</v>
      </c>
      <c r="AE88">
        <v>1155.8</v>
      </c>
      <c r="AF88">
        <v>6.1</v>
      </c>
      <c r="AG88">
        <v>993.6</v>
      </c>
      <c r="AH88">
        <v>6.2068965517241379</v>
      </c>
      <c r="AI88">
        <v>1057.655172413793</v>
      </c>
      <c r="AJ88">
        <v>6.2222222222222223</v>
      </c>
      <c r="AK88">
        <v>1095.2407407407406</v>
      </c>
      <c r="AL88">
        <v>4.7037037037037033</v>
      </c>
      <c r="AM88">
        <v>824.05555555555554</v>
      </c>
      <c r="AN88">
        <v>3.7777777777777777</v>
      </c>
      <c r="AO88">
        <v>637.77777777777783</v>
      </c>
      <c r="AP88">
        <v>3</v>
      </c>
      <c r="AQ88">
        <v>521</v>
      </c>
      <c r="AR88">
        <v>4.625</v>
      </c>
      <c r="AS88">
        <v>768.25</v>
      </c>
      <c r="AT88">
        <v>3.8</v>
      </c>
      <c r="AU88">
        <v>642.16</v>
      </c>
      <c r="AV88">
        <v>3.4444444444444446</v>
      </c>
      <c r="AW88">
        <v>556.77777777777783</v>
      </c>
      <c r="AX88">
        <v>3.1</v>
      </c>
      <c r="AY88">
        <v>572.1</v>
      </c>
      <c r="AZ88">
        <v>3.2</v>
      </c>
      <c r="BA88">
        <v>590.29999999999995</v>
      </c>
      <c r="BB88">
        <v>3.2413793103448274</v>
      </c>
      <c r="BC88">
        <v>573.62068965517244</v>
      </c>
      <c r="BD88">
        <v>3.5</v>
      </c>
      <c r="BE88">
        <v>605.35185185185185</v>
      </c>
      <c r="BF88">
        <v>3.5</v>
      </c>
      <c r="BG88">
        <v>605.35185185185185</v>
      </c>
      <c r="BH88">
        <v>4.3024691358024691</v>
      </c>
      <c r="BI88">
        <v>751.15432098765427</v>
      </c>
      <c r="BJ88">
        <v>2</v>
      </c>
      <c r="BK88">
        <v>500</v>
      </c>
      <c r="BL88">
        <v>6.5</v>
      </c>
      <c r="BM88">
        <v>1329.5</v>
      </c>
      <c r="BN88">
        <v>3.5</v>
      </c>
      <c r="BO88">
        <v>643.5</v>
      </c>
      <c r="BP88">
        <v>4.4000000000000004</v>
      </c>
      <c r="BQ88">
        <v>889.2</v>
      </c>
      <c r="BR88">
        <v>1</v>
      </c>
      <c r="BS88">
        <v>85</v>
      </c>
      <c r="BX88">
        <v>1</v>
      </c>
      <c r="BY88">
        <v>85</v>
      </c>
      <c r="BZ88">
        <v>3.8333333333333335</v>
      </c>
      <c r="CA88">
        <v>755.16666666666663</v>
      </c>
      <c r="CB88">
        <v>5</v>
      </c>
      <c r="CC88">
        <v>754</v>
      </c>
      <c r="CD88">
        <v>2.5</v>
      </c>
      <c r="CE88">
        <v>724</v>
      </c>
      <c r="CF88">
        <v>3.5</v>
      </c>
      <c r="CG88">
        <v>723.5</v>
      </c>
      <c r="CH88">
        <v>3.4</v>
      </c>
      <c r="CI88">
        <v>731.25</v>
      </c>
      <c r="CJ88">
        <v>10</v>
      </c>
      <c r="CK88">
        <v>1695</v>
      </c>
      <c r="CP88">
        <v>10</v>
      </c>
      <c r="CQ88">
        <v>1695</v>
      </c>
      <c r="CR88">
        <v>4.5</v>
      </c>
      <c r="CS88">
        <v>924</v>
      </c>
      <c r="CT88">
        <v>4.166666666666667</v>
      </c>
      <c r="CU88">
        <v>831.90909090909088</v>
      </c>
      <c r="CV88">
        <v>8</v>
      </c>
      <c r="CW88">
        <v>1672</v>
      </c>
      <c r="CX88">
        <v>2.5</v>
      </c>
      <c r="CY88">
        <v>573.5</v>
      </c>
      <c r="CZ88">
        <v>4.5</v>
      </c>
      <c r="DA88">
        <v>595</v>
      </c>
      <c r="DB88">
        <v>4.4000000000000004</v>
      </c>
      <c r="DC88">
        <v>801.8</v>
      </c>
      <c r="DD88">
        <v>1</v>
      </c>
      <c r="DE88">
        <v>101</v>
      </c>
      <c r="DJ88">
        <v>1</v>
      </c>
      <c r="DK88">
        <v>101</v>
      </c>
      <c r="DL88">
        <v>3.8333333333333335</v>
      </c>
      <c r="DM88">
        <v>685</v>
      </c>
      <c r="DN88">
        <v>3.8333333333333335</v>
      </c>
      <c r="DO88">
        <v>685</v>
      </c>
      <c r="DP88">
        <v>4.0555555555555554</v>
      </c>
      <c r="DQ88">
        <v>780.05882352941171</v>
      </c>
      <c r="DR88">
        <v>4.2777777777777777</v>
      </c>
      <c r="DS88">
        <v>753.89944134078212</v>
      </c>
      <c r="DV88" t="s">
        <v>86</v>
      </c>
      <c r="DW88">
        <v>169.33333333333334</v>
      </c>
      <c r="DX88">
        <v>151.9</v>
      </c>
      <c r="DY88">
        <v>141.69999999999999</v>
      </c>
      <c r="DZ88">
        <v>153.79310344827587</v>
      </c>
      <c r="EA88">
        <v>171.66666666666666</v>
      </c>
      <c r="EB88">
        <v>152.1</v>
      </c>
      <c r="EC88">
        <v>191.9</v>
      </c>
      <c r="ED88">
        <v>171.89655172413794</v>
      </c>
    </row>
    <row r="89" spans="1:134" x14ac:dyDescent="0.3">
      <c r="A89" s="2" t="s">
        <v>87</v>
      </c>
      <c r="B89">
        <v>3.7777777777777777</v>
      </c>
      <c r="C89">
        <v>1381.875</v>
      </c>
      <c r="D89">
        <v>1.9</v>
      </c>
      <c r="E89">
        <v>1262.4000000000001</v>
      </c>
      <c r="F89">
        <v>3</v>
      </c>
      <c r="G89">
        <v>2197.75</v>
      </c>
      <c r="H89">
        <v>2.8571428571428572</v>
      </c>
      <c r="I89">
        <v>1538.7058823529412</v>
      </c>
      <c r="J89">
        <v>2.3333333333333335</v>
      </c>
      <c r="K89">
        <v>1432.2</v>
      </c>
      <c r="L89">
        <v>3.4444444444444446</v>
      </c>
      <c r="M89">
        <v>1418.4285714285713</v>
      </c>
      <c r="N89">
        <v>2</v>
      </c>
      <c r="O89">
        <v>1391.6</v>
      </c>
      <c r="P89">
        <v>2.5714285714285716</v>
      </c>
      <c r="Q89">
        <v>1414.5882352941176</v>
      </c>
      <c r="R89">
        <v>2.7142857142857144</v>
      </c>
      <c r="S89">
        <v>1476.6470588235295</v>
      </c>
      <c r="T89">
        <v>3</v>
      </c>
      <c r="U89">
        <v>1278.5</v>
      </c>
      <c r="V89">
        <v>4.3</v>
      </c>
      <c r="W89">
        <v>1659.5555555555557</v>
      </c>
      <c r="X89">
        <v>3.1111111111111112</v>
      </c>
      <c r="Y89">
        <v>1793.4</v>
      </c>
      <c r="Z89">
        <v>3.5</v>
      </c>
      <c r="AA89">
        <v>1578.7</v>
      </c>
      <c r="AB89">
        <v>4.2222222222222223</v>
      </c>
      <c r="AC89">
        <v>1658.1428571428571</v>
      </c>
      <c r="AD89">
        <v>3.6666666666666665</v>
      </c>
      <c r="AE89">
        <v>1499.8571428571429</v>
      </c>
      <c r="AF89">
        <v>4.5999999999999996</v>
      </c>
      <c r="AG89">
        <v>1886.75</v>
      </c>
      <c r="AH89">
        <v>4.1785714285714288</v>
      </c>
      <c r="AI89">
        <v>1690.909090909091</v>
      </c>
      <c r="AJ89">
        <v>3.8392857142857144</v>
      </c>
      <c r="AK89">
        <v>1637.4761904761904</v>
      </c>
      <c r="AL89">
        <v>3.2767857142857144</v>
      </c>
      <c r="AM89">
        <v>1565.5263157894738</v>
      </c>
      <c r="AN89">
        <v>2.1111111111111112</v>
      </c>
      <c r="AO89">
        <v>634.66666666666663</v>
      </c>
      <c r="AP89">
        <v>1.7</v>
      </c>
      <c r="AQ89">
        <v>718.5</v>
      </c>
      <c r="AR89">
        <v>1.2222222222222223</v>
      </c>
      <c r="AS89">
        <v>739</v>
      </c>
      <c r="AT89">
        <v>1.6785714285714286</v>
      </c>
      <c r="AU89">
        <v>688.86363636363637</v>
      </c>
      <c r="AV89">
        <v>1.8888888888888888</v>
      </c>
      <c r="AW89">
        <v>634.88888888888891</v>
      </c>
      <c r="AX89">
        <v>2</v>
      </c>
      <c r="AY89">
        <v>623.88888888888891</v>
      </c>
      <c r="AZ89">
        <v>2.2999999999999998</v>
      </c>
      <c r="BA89">
        <v>760</v>
      </c>
      <c r="BB89">
        <v>2.0714285714285716</v>
      </c>
      <c r="BC89">
        <v>672.92592592592598</v>
      </c>
      <c r="BD89">
        <v>1.875</v>
      </c>
      <c r="BE89">
        <v>680.08163265306121</v>
      </c>
      <c r="BF89">
        <v>1.875</v>
      </c>
      <c r="BG89">
        <v>680.08163265306121</v>
      </c>
      <c r="BH89">
        <v>2.8095238095238093</v>
      </c>
      <c r="BI89">
        <v>1218.432</v>
      </c>
      <c r="BJ89">
        <v>0</v>
      </c>
      <c r="BN89">
        <v>0</v>
      </c>
      <c r="BP89">
        <v>0</v>
      </c>
      <c r="BR89">
        <v>0</v>
      </c>
      <c r="BT89">
        <v>5</v>
      </c>
      <c r="BU89">
        <v>1933</v>
      </c>
      <c r="BX89">
        <v>2.5</v>
      </c>
      <c r="BY89">
        <v>1933</v>
      </c>
      <c r="BZ89">
        <v>1.25</v>
      </c>
      <c r="CA89">
        <v>1933</v>
      </c>
      <c r="CB89">
        <v>8</v>
      </c>
      <c r="CC89">
        <v>2244</v>
      </c>
      <c r="CF89">
        <v>6</v>
      </c>
      <c r="CG89">
        <v>2082</v>
      </c>
      <c r="CH89">
        <v>7</v>
      </c>
      <c r="CI89">
        <v>2163</v>
      </c>
      <c r="CJ89">
        <v>4</v>
      </c>
      <c r="CK89">
        <v>1565</v>
      </c>
      <c r="CL89">
        <v>1</v>
      </c>
      <c r="CM89">
        <v>375</v>
      </c>
      <c r="CP89">
        <v>2.5</v>
      </c>
      <c r="CQ89">
        <v>970</v>
      </c>
      <c r="CR89">
        <v>4.75</v>
      </c>
      <c r="CS89">
        <v>1566.5</v>
      </c>
      <c r="CT89">
        <v>3</v>
      </c>
      <c r="CU89">
        <v>1639.8</v>
      </c>
      <c r="CV89">
        <v>0</v>
      </c>
      <c r="CZ89">
        <v>5</v>
      </c>
      <c r="DA89">
        <v>1521</v>
      </c>
      <c r="DB89">
        <v>2.5</v>
      </c>
      <c r="DC89">
        <v>1521</v>
      </c>
      <c r="DD89">
        <v>0</v>
      </c>
      <c r="DF89">
        <v>6</v>
      </c>
      <c r="DG89">
        <v>1415</v>
      </c>
      <c r="DJ89">
        <v>3</v>
      </c>
      <c r="DK89">
        <v>1415</v>
      </c>
      <c r="DL89">
        <v>2.75</v>
      </c>
      <c r="DM89">
        <v>1468</v>
      </c>
      <c r="DN89">
        <v>2.75</v>
      </c>
      <c r="DO89">
        <v>1468</v>
      </c>
      <c r="DP89">
        <v>2.9166666666666665</v>
      </c>
      <c r="DQ89">
        <v>1590.7142857142858</v>
      </c>
      <c r="DR89">
        <v>2.8166666666666669</v>
      </c>
      <c r="DS89">
        <v>1238.1742424242425</v>
      </c>
      <c r="DV89" t="s">
        <v>87</v>
      </c>
      <c r="DW89">
        <v>374.28571428571428</v>
      </c>
      <c r="DX89">
        <v>317.28571428571428</v>
      </c>
      <c r="DY89">
        <v>343.125</v>
      </c>
      <c r="DZ89">
        <v>344.81818181818181</v>
      </c>
      <c r="EA89">
        <v>343.6</v>
      </c>
      <c r="EB89">
        <v>307.42857142857144</v>
      </c>
      <c r="EC89">
        <v>354</v>
      </c>
      <c r="ED89">
        <v>331.76470588235293</v>
      </c>
    </row>
    <row r="90" spans="1:134" x14ac:dyDescent="0.3">
      <c r="A90" s="2" t="s">
        <v>88</v>
      </c>
      <c r="B90">
        <v>2.8888888888888888</v>
      </c>
      <c r="C90">
        <v>1233.8333333333333</v>
      </c>
      <c r="D90">
        <v>3.3333333333333335</v>
      </c>
      <c r="E90">
        <v>1741.3333333333333</v>
      </c>
      <c r="F90">
        <v>2.8888888888888888</v>
      </c>
      <c r="G90">
        <v>1287.5</v>
      </c>
      <c r="H90">
        <v>3.0370370370370372</v>
      </c>
      <c r="I90">
        <v>1420.8888888888889</v>
      </c>
      <c r="J90">
        <v>3</v>
      </c>
      <c r="K90">
        <v>1699.8</v>
      </c>
      <c r="L90">
        <v>2.8</v>
      </c>
      <c r="M90">
        <v>1485.6666666666667</v>
      </c>
      <c r="N90">
        <v>2.2222222222222223</v>
      </c>
      <c r="O90">
        <v>1653.25</v>
      </c>
      <c r="P90">
        <v>2.6785714285714284</v>
      </c>
      <c r="Q90">
        <v>1601.7333333333333</v>
      </c>
      <c r="R90">
        <v>2.8545454545454545</v>
      </c>
      <c r="S90">
        <v>1503.090909090909</v>
      </c>
      <c r="T90">
        <v>3.2222222222222223</v>
      </c>
      <c r="U90">
        <v>1071.125</v>
      </c>
      <c r="V90">
        <v>2.2222222222222223</v>
      </c>
      <c r="W90">
        <v>837.28571428571433</v>
      </c>
      <c r="X90">
        <v>3.1111111111111112</v>
      </c>
      <c r="Y90">
        <v>1083</v>
      </c>
      <c r="Z90">
        <v>2.8518518518518516</v>
      </c>
      <c r="AA90">
        <v>1004.0869565217391</v>
      </c>
      <c r="AB90">
        <v>4</v>
      </c>
      <c r="AC90">
        <v>1530.1428571428571</v>
      </c>
      <c r="AD90">
        <v>4</v>
      </c>
      <c r="AE90">
        <v>1482.875</v>
      </c>
      <c r="AF90">
        <v>2.8888888888888888</v>
      </c>
      <c r="AG90">
        <v>1094.2857142857142</v>
      </c>
      <c r="AH90">
        <v>3.6428571428571428</v>
      </c>
      <c r="AI90">
        <v>1374.2727272727273</v>
      </c>
      <c r="AJ90">
        <v>3.2545454545454544</v>
      </c>
      <c r="AK90">
        <v>1185.0666666666666</v>
      </c>
      <c r="AL90">
        <v>3.0545454545454547</v>
      </c>
      <c r="AM90">
        <v>1319.6153846153845</v>
      </c>
      <c r="AN90">
        <v>0.55555555555555558</v>
      </c>
      <c r="AO90">
        <v>479.33333333333331</v>
      </c>
      <c r="AP90">
        <v>0.1111111111111111</v>
      </c>
      <c r="AQ90">
        <v>399</v>
      </c>
      <c r="AR90">
        <v>1.3333333333333333</v>
      </c>
      <c r="AS90">
        <v>357</v>
      </c>
      <c r="AT90">
        <v>0.66666666666666663</v>
      </c>
      <c r="AU90">
        <v>391.08333333333331</v>
      </c>
      <c r="AV90">
        <v>0.66666666666666663</v>
      </c>
      <c r="AW90">
        <v>376.6</v>
      </c>
      <c r="AX90">
        <v>0.4</v>
      </c>
      <c r="AY90">
        <v>274.75</v>
      </c>
      <c r="AZ90">
        <v>0.55555555555555558</v>
      </c>
      <c r="BA90">
        <v>417.75</v>
      </c>
      <c r="BB90">
        <v>0.5357142857142857</v>
      </c>
      <c r="BC90">
        <v>357.92307692307691</v>
      </c>
      <c r="BD90">
        <v>0.6</v>
      </c>
      <c r="BE90">
        <v>373.84</v>
      </c>
      <c r="BF90">
        <v>0.6</v>
      </c>
      <c r="BG90">
        <v>373.84</v>
      </c>
      <c r="BH90">
        <v>2.2363636363636363</v>
      </c>
      <c r="BI90">
        <v>1090.0582524271845</v>
      </c>
      <c r="BJ90">
        <v>7</v>
      </c>
      <c r="BK90">
        <v>1824</v>
      </c>
      <c r="BL90">
        <v>5</v>
      </c>
      <c r="BM90">
        <v>1251</v>
      </c>
      <c r="BN90">
        <v>0</v>
      </c>
      <c r="BP90">
        <v>4</v>
      </c>
      <c r="BQ90">
        <v>1537.5</v>
      </c>
      <c r="BR90">
        <v>1</v>
      </c>
      <c r="BS90">
        <v>173</v>
      </c>
      <c r="BV90">
        <v>6</v>
      </c>
      <c r="BW90">
        <v>1822</v>
      </c>
      <c r="BX90">
        <v>3.5</v>
      </c>
      <c r="BY90">
        <v>997.5</v>
      </c>
      <c r="BZ90">
        <v>3.8</v>
      </c>
      <c r="CA90">
        <v>1267.5</v>
      </c>
      <c r="CB90">
        <v>2</v>
      </c>
      <c r="CC90">
        <v>217</v>
      </c>
      <c r="CD90">
        <v>1</v>
      </c>
      <c r="CE90">
        <v>249</v>
      </c>
      <c r="CF90">
        <v>7</v>
      </c>
      <c r="CG90">
        <v>2101</v>
      </c>
      <c r="CH90">
        <v>3.3333333333333335</v>
      </c>
      <c r="CI90">
        <v>855.66666666666663</v>
      </c>
      <c r="CJ90">
        <v>6</v>
      </c>
      <c r="CK90">
        <v>2190</v>
      </c>
      <c r="CN90">
        <v>1</v>
      </c>
      <c r="CO90">
        <v>274</v>
      </c>
      <c r="CP90">
        <v>3.5</v>
      </c>
      <c r="CQ90">
        <v>1232</v>
      </c>
      <c r="CR90">
        <v>3.4</v>
      </c>
      <c r="CS90">
        <v>1006.2</v>
      </c>
      <c r="CT90">
        <v>3.6</v>
      </c>
      <c r="CU90">
        <v>1122.3333333333333</v>
      </c>
      <c r="CV90">
        <v>0</v>
      </c>
      <c r="CX90">
        <v>1</v>
      </c>
      <c r="CY90">
        <v>383</v>
      </c>
      <c r="CZ90">
        <v>0</v>
      </c>
      <c r="DB90">
        <v>0.33333333333333331</v>
      </c>
      <c r="DC90">
        <v>383</v>
      </c>
      <c r="DD90">
        <v>2</v>
      </c>
      <c r="DE90">
        <v>780</v>
      </c>
      <c r="DH90">
        <v>0</v>
      </c>
      <c r="DJ90">
        <v>1</v>
      </c>
      <c r="DK90">
        <v>780</v>
      </c>
      <c r="DL90">
        <v>0.6</v>
      </c>
      <c r="DM90">
        <v>581.5</v>
      </c>
      <c r="DN90">
        <v>0.6</v>
      </c>
      <c r="DO90">
        <v>581.5</v>
      </c>
      <c r="DP90">
        <v>2.6</v>
      </c>
      <c r="DQ90">
        <v>1024</v>
      </c>
      <c r="DR90">
        <v>2.2666666666666666</v>
      </c>
      <c r="DS90">
        <v>1083.6842105263158</v>
      </c>
      <c r="DV90" t="s">
        <v>88</v>
      </c>
      <c r="DW90">
        <v>314.57142857142856</v>
      </c>
      <c r="DX90">
        <v>349.5</v>
      </c>
      <c r="DY90">
        <v>263.14285714285717</v>
      </c>
      <c r="DZ90">
        <v>310.90909090909093</v>
      </c>
      <c r="EA90">
        <v>294.2</v>
      </c>
      <c r="EB90">
        <v>374</v>
      </c>
      <c r="EC90">
        <v>248.5</v>
      </c>
      <c r="ED90">
        <v>313.93333333333334</v>
      </c>
    </row>
    <row r="91" spans="1:134" x14ac:dyDescent="0.3">
      <c r="A91" s="2" t="s">
        <v>89</v>
      </c>
      <c r="B91">
        <v>1.2</v>
      </c>
      <c r="C91">
        <v>492.66666666666669</v>
      </c>
      <c r="D91">
        <v>1.2</v>
      </c>
      <c r="E91">
        <v>543.83333333333337</v>
      </c>
      <c r="F91">
        <v>1.2222222222222223</v>
      </c>
      <c r="G91">
        <v>788.25</v>
      </c>
      <c r="H91">
        <v>1.2068965517241379</v>
      </c>
      <c r="I91">
        <v>585.75</v>
      </c>
      <c r="J91">
        <v>1.2222222222222223</v>
      </c>
      <c r="K91">
        <v>742.25</v>
      </c>
      <c r="L91">
        <v>0.8</v>
      </c>
      <c r="M91">
        <v>554.6</v>
      </c>
      <c r="N91">
        <v>1.2222222222222223</v>
      </c>
      <c r="O91">
        <v>493.4</v>
      </c>
      <c r="P91">
        <v>1.0714285714285714</v>
      </c>
      <c r="Q91">
        <v>586.35714285714289</v>
      </c>
      <c r="R91">
        <v>1.1403508771929824</v>
      </c>
      <c r="S91">
        <v>586.0333333333333</v>
      </c>
      <c r="T91">
        <v>5.3</v>
      </c>
      <c r="U91">
        <v>1800.8</v>
      </c>
      <c r="V91">
        <v>5.0999999999999996</v>
      </c>
      <c r="W91">
        <v>1619.9</v>
      </c>
      <c r="X91">
        <v>4.8888888888888893</v>
      </c>
      <c r="Y91">
        <v>1488.4444444444443</v>
      </c>
      <c r="Z91">
        <v>5.1034482758620694</v>
      </c>
      <c r="AA91">
        <v>1641.4827586206898</v>
      </c>
      <c r="AB91">
        <v>4.666666666666667</v>
      </c>
      <c r="AC91">
        <v>1602.5555555555557</v>
      </c>
      <c r="AD91">
        <v>5.3</v>
      </c>
      <c r="AE91">
        <v>1819.2</v>
      </c>
      <c r="AF91">
        <v>5</v>
      </c>
      <c r="AG91">
        <v>1682.5555555555557</v>
      </c>
      <c r="AH91">
        <v>5</v>
      </c>
      <c r="AI91">
        <v>1705.6428571428571</v>
      </c>
      <c r="AJ91">
        <v>5.0526315789473681</v>
      </c>
      <c r="AK91">
        <v>1673</v>
      </c>
      <c r="AL91">
        <v>3.0964912280701755</v>
      </c>
      <c r="AM91">
        <v>1298.183908045977</v>
      </c>
      <c r="AN91">
        <v>2.5</v>
      </c>
      <c r="AO91">
        <v>842</v>
      </c>
      <c r="AP91">
        <v>2.6</v>
      </c>
      <c r="AQ91">
        <v>903.2</v>
      </c>
      <c r="AR91">
        <v>2.2222222222222223</v>
      </c>
      <c r="AS91">
        <v>802.55555555555554</v>
      </c>
      <c r="AT91">
        <v>2.4482758620689653</v>
      </c>
      <c r="AU91">
        <v>850.86206896551721</v>
      </c>
      <c r="AV91">
        <v>2.3333333333333335</v>
      </c>
      <c r="AW91">
        <v>748.77777777777783</v>
      </c>
      <c r="AX91">
        <v>2.6</v>
      </c>
      <c r="AY91">
        <v>783.7</v>
      </c>
      <c r="AZ91">
        <v>2.5555555555555554</v>
      </c>
      <c r="BA91">
        <v>849.22222222222217</v>
      </c>
      <c r="BB91">
        <v>2.5</v>
      </c>
      <c r="BC91">
        <v>793.53571428571433</v>
      </c>
      <c r="BD91">
        <v>2.4736842105263159</v>
      </c>
      <c r="BE91">
        <v>822.70175438596493</v>
      </c>
      <c r="BF91">
        <v>2.4736842105263159</v>
      </c>
      <c r="BG91">
        <v>822.70175438596493</v>
      </c>
      <c r="BH91">
        <v>2.8888888888888888</v>
      </c>
      <c r="BI91">
        <v>1109.9722222222222</v>
      </c>
      <c r="BN91">
        <v>0</v>
      </c>
      <c r="BP91">
        <v>0</v>
      </c>
      <c r="BR91">
        <v>1</v>
      </c>
      <c r="BS91">
        <v>172</v>
      </c>
      <c r="BV91">
        <v>3</v>
      </c>
      <c r="BW91">
        <v>590</v>
      </c>
      <c r="BX91">
        <v>2</v>
      </c>
      <c r="BY91">
        <v>381</v>
      </c>
      <c r="BZ91">
        <v>1.3333333333333333</v>
      </c>
      <c r="CA91">
        <v>381</v>
      </c>
      <c r="CF91">
        <v>7</v>
      </c>
      <c r="CG91">
        <v>2369</v>
      </c>
      <c r="CH91">
        <v>7</v>
      </c>
      <c r="CI91">
        <v>2369</v>
      </c>
      <c r="CJ91">
        <v>5</v>
      </c>
      <c r="CK91">
        <v>1938</v>
      </c>
      <c r="CN91">
        <v>5</v>
      </c>
      <c r="CO91">
        <v>1466</v>
      </c>
      <c r="CP91">
        <v>5</v>
      </c>
      <c r="CQ91">
        <v>1702</v>
      </c>
      <c r="CR91">
        <v>5.666666666666667</v>
      </c>
      <c r="CS91">
        <v>1924.3333333333333</v>
      </c>
      <c r="CT91">
        <v>3.5</v>
      </c>
      <c r="CU91">
        <v>1307</v>
      </c>
      <c r="CZ91">
        <v>3</v>
      </c>
      <c r="DA91">
        <v>889</v>
      </c>
      <c r="DB91">
        <v>3</v>
      </c>
      <c r="DC91">
        <v>889</v>
      </c>
      <c r="DD91">
        <v>3</v>
      </c>
      <c r="DE91">
        <v>1019</v>
      </c>
      <c r="DH91">
        <v>2</v>
      </c>
      <c r="DI91">
        <v>709</v>
      </c>
      <c r="DJ91">
        <v>2.5</v>
      </c>
      <c r="DK91">
        <v>864</v>
      </c>
      <c r="DL91">
        <v>2.6666666666666665</v>
      </c>
      <c r="DM91">
        <v>872.33333333333337</v>
      </c>
      <c r="DN91">
        <v>2.6666666666666665</v>
      </c>
      <c r="DO91">
        <v>872.33333333333337</v>
      </c>
      <c r="DP91">
        <v>3.2222222222222223</v>
      </c>
      <c r="DQ91">
        <v>1144</v>
      </c>
      <c r="DR91">
        <v>2.9055555555555554</v>
      </c>
      <c r="DS91">
        <v>1111.7631578947369</v>
      </c>
      <c r="DV91" t="s">
        <v>89</v>
      </c>
      <c r="DW91">
        <v>336.11111111111109</v>
      </c>
      <c r="DX91">
        <v>334.6</v>
      </c>
      <c r="DY91">
        <v>308.77777777777777</v>
      </c>
      <c r="DZ91">
        <v>326.78571428571428</v>
      </c>
      <c r="EA91">
        <v>290</v>
      </c>
      <c r="EB91">
        <v>346.4</v>
      </c>
      <c r="EC91">
        <v>234.8</v>
      </c>
      <c r="ED91">
        <v>290.42857142857144</v>
      </c>
    </row>
    <row r="92" spans="1:134" x14ac:dyDescent="0.3">
      <c r="A92" s="2" t="s">
        <v>90</v>
      </c>
      <c r="B92">
        <v>3.1</v>
      </c>
      <c r="C92">
        <v>1361.3333333333333</v>
      </c>
      <c r="D92">
        <v>2.6</v>
      </c>
      <c r="E92">
        <v>1033.7142857142858</v>
      </c>
      <c r="F92">
        <v>2.8571428571428572</v>
      </c>
      <c r="G92">
        <v>1959</v>
      </c>
      <c r="H92">
        <v>2.8518518518518516</v>
      </c>
      <c r="I92">
        <v>1330.0625</v>
      </c>
      <c r="J92">
        <v>2.6</v>
      </c>
      <c r="K92">
        <v>1077.2</v>
      </c>
      <c r="L92">
        <v>2.9</v>
      </c>
      <c r="M92">
        <v>1201.6666666666667</v>
      </c>
      <c r="N92">
        <v>2</v>
      </c>
      <c r="O92">
        <v>782.5</v>
      </c>
      <c r="P92">
        <v>2.5</v>
      </c>
      <c r="Q92">
        <v>1017.1176470588235</v>
      </c>
      <c r="R92">
        <v>2.6666666666666665</v>
      </c>
      <c r="S92">
        <v>1168.8484848484848</v>
      </c>
      <c r="T92">
        <v>2.2999999999999998</v>
      </c>
      <c r="U92">
        <v>734.71428571428567</v>
      </c>
      <c r="V92">
        <v>2.8</v>
      </c>
      <c r="W92">
        <v>1041.875</v>
      </c>
      <c r="X92">
        <v>3.4285714285714284</v>
      </c>
      <c r="Y92">
        <v>1099.5999999999999</v>
      </c>
      <c r="Z92">
        <v>2.7777777777777777</v>
      </c>
      <c r="AA92">
        <v>948.8</v>
      </c>
      <c r="AB92">
        <v>2.9</v>
      </c>
      <c r="AC92">
        <v>787.66666666666663</v>
      </c>
      <c r="AD92">
        <v>2.4</v>
      </c>
      <c r="AE92">
        <v>662.5</v>
      </c>
      <c r="AF92">
        <v>3.5</v>
      </c>
      <c r="AG92">
        <v>1167.2857142857142</v>
      </c>
      <c r="AH92">
        <v>2.9333333333333331</v>
      </c>
      <c r="AI92">
        <v>856.66666666666663</v>
      </c>
      <c r="AJ92">
        <v>2.8596491228070176</v>
      </c>
      <c r="AK92">
        <v>898.5454545454545</v>
      </c>
      <c r="AL92">
        <v>2.763157894736842</v>
      </c>
      <c r="AM92">
        <v>1014.3896103896104</v>
      </c>
      <c r="AN92">
        <v>1.1000000000000001</v>
      </c>
      <c r="AO92">
        <v>348.5</v>
      </c>
      <c r="AP92">
        <v>0.9</v>
      </c>
      <c r="AQ92">
        <v>396.2</v>
      </c>
      <c r="AR92">
        <v>1.1428571428571428</v>
      </c>
      <c r="AS92">
        <v>261.8</v>
      </c>
      <c r="AT92">
        <v>1.037037037037037</v>
      </c>
      <c r="AU92">
        <v>337.66666666666669</v>
      </c>
      <c r="AV92">
        <v>0.8</v>
      </c>
      <c r="AW92">
        <v>255.85714285714286</v>
      </c>
      <c r="AX92">
        <v>1.2</v>
      </c>
      <c r="AY92">
        <v>311.625</v>
      </c>
      <c r="AZ92">
        <v>1.2</v>
      </c>
      <c r="BA92">
        <v>336.375</v>
      </c>
      <c r="BB92">
        <v>1.0666666666666667</v>
      </c>
      <c r="BC92">
        <v>303.26086956521738</v>
      </c>
      <c r="BD92">
        <v>1.0526315789473684</v>
      </c>
      <c r="BE92">
        <v>318.36585365853659</v>
      </c>
      <c r="BF92">
        <v>1.0526315789473684</v>
      </c>
      <c r="BG92">
        <v>318.36585365853659</v>
      </c>
      <c r="BH92">
        <v>2.192982456140351</v>
      </c>
      <c r="BI92">
        <v>772.55084745762713</v>
      </c>
      <c r="BN92">
        <v>4.666666666666667</v>
      </c>
      <c r="BO92">
        <v>921</v>
      </c>
      <c r="BP92">
        <v>4.666666666666667</v>
      </c>
      <c r="BQ92">
        <v>921</v>
      </c>
      <c r="BZ92">
        <v>4.666666666666667</v>
      </c>
      <c r="CA92">
        <v>921</v>
      </c>
      <c r="CF92">
        <v>3.3333333333333335</v>
      </c>
      <c r="CG92">
        <v>883.66666666666663</v>
      </c>
      <c r="CH92">
        <v>3.3333333333333335</v>
      </c>
      <c r="CI92">
        <v>883.66666666666663</v>
      </c>
      <c r="CR92">
        <v>3.3333333333333335</v>
      </c>
      <c r="CS92">
        <v>883.66666666666663</v>
      </c>
      <c r="CT92">
        <v>4</v>
      </c>
      <c r="CU92">
        <v>902.33333333333337</v>
      </c>
      <c r="CZ92">
        <v>3</v>
      </c>
      <c r="DA92">
        <v>763.33333333333337</v>
      </c>
      <c r="DB92">
        <v>3</v>
      </c>
      <c r="DC92">
        <v>763.33333333333337</v>
      </c>
      <c r="DL92">
        <v>3</v>
      </c>
      <c r="DM92">
        <v>763.33333333333337</v>
      </c>
      <c r="DN92">
        <v>3</v>
      </c>
      <c r="DO92">
        <v>763.33333333333337</v>
      </c>
      <c r="DP92">
        <v>3.6666666666666665</v>
      </c>
      <c r="DQ92">
        <v>856</v>
      </c>
      <c r="DR92">
        <v>2.2666666666666666</v>
      </c>
      <c r="DS92">
        <v>778.46456692913387</v>
      </c>
      <c r="DV92" t="s">
        <v>90</v>
      </c>
      <c r="DW92">
        <v>171.22222222222223</v>
      </c>
      <c r="DX92">
        <v>231</v>
      </c>
      <c r="DY92">
        <v>223.14285714285714</v>
      </c>
      <c r="DZ92">
        <v>206.29166666666666</v>
      </c>
      <c r="EA92">
        <v>263.8</v>
      </c>
      <c r="EB92">
        <v>199.83333333333334</v>
      </c>
      <c r="EC92">
        <v>256.66666666666669</v>
      </c>
      <c r="ED92">
        <v>238.70588235294119</v>
      </c>
    </row>
    <row r="93" spans="1:134" x14ac:dyDescent="0.3">
      <c r="A93" s="2" t="s">
        <v>91</v>
      </c>
      <c r="B93">
        <v>2</v>
      </c>
      <c r="C93">
        <v>392.4</v>
      </c>
      <c r="D93">
        <v>0.33333333333333331</v>
      </c>
      <c r="E93">
        <v>125</v>
      </c>
      <c r="F93">
        <v>2</v>
      </c>
      <c r="G93">
        <v>237.5</v>
      </c>
      <c r="H93">
        <v>1.5833333333333333</v>
      </c>
      <c r="I93">
        <v>320.25</v>
      </c>
      <c r="J93">
        <v>1.5</v>
      </c>
      <c r="K93">
        <v>338.75</v>
      </c>
      <c r="L93">
        <v>2.5</v>
      </c>
      <c r="M93">
        <v>521.33333333333337</v>
      </c>
      <c r="N93">
        <v>1.125</v>
      </c>
      <c r="O93">
        <v>305.8</v>
      </c>
      <c r="P93">
        <v>1.5555555555555556</v>
      </c>
      <c r="Q93">
        <v>370.66666666666669</v>
      </c>
      <c r="R93">
        <v>1.5666666666666667</v>
      </c>
      <c r="S93">
        <v>350.5</v>
      </c>
      <c r="T93">
        <v>0.5714285714285714</v>
      </c>
      <c r="U93">
        <v>230.5</v>
      </c>
      <c r="V93">
        <v>4.666666666666667</v>
      </c>
      <c r="W93">
        <v>759.66666666666663</v>
      </c>
      <c r="X93">
        <v>2</v>
      </c>
      <c r="Y93">
        <v>359</v>
      </c>
      <c r="Z93">
        <v>1.8333333333333333</v>
      </c>
      <c r="AA93">
        <v>494</v>
      </c>
      <c r="AB93">
        <v>1.5</v>
      </c>
      <c r="AC93">
        <v>483</v>
      </c>
      <c r="AD93">
        <v>0.75</v>
      </c>
      <c r="AE93">
        <v>246</v>
      </c>
      <c r="AF93">
        <v>1.125</v>
      </c>
      <c r="AG93">
        <v>294</v>
      </c>
      <c r="AH93">
        <v>1.1666666666666667</v>
      </c>
      <c r="AI93">
        <v>341.1</v>
      </c>
      <c r="AJ93">
        <v>1.4333333333333333</v>
      </c>
      <c r="AK93">
        <v>404.05882352941177</v>
      </c>
      <c r="AL93">
        <v>1.5</v>
      </c>
      <c r="AM93">
        <v>375.10810810810813</v>
      </c>
      <c r="AN93">
        <v>0.5714285714285714</v>
      </c>
      <c r="AO93">
        <v>222.66666666666666</v>
      </c>
      <c r="AP93">
        <v>0.33333333333333331</v>
      </c>
      <c r="AQ93">
        <v>214</v>
      </c>
      <c r="AR93">
        <v>0.5</v>
      </c>
      <c r="AS93">
        <v>139</v>
      </c>
      <c r="AT93">
        <v>0.5</v>
      </c>
      <c r="AU93">
        <v>204.2</v>
      </c>
      <c r="AV93">
        <v>1.1666666666666667</v>
      </c>
      <c r="AW93">
        <v>212.2</v>
      </c>
      <c r="AX93">
        <v>1</v>
      </c>
      <c r="AY93">
        <v>311.5</v>
      </c>
      <c r="AZ93">
        <v>0.5</v>
      </c>
      <c r="BA93">
        <v>135.25</v>
      </c>
      <c r="BB93">
        <v>0.83333333333333337</v>
      </c>
      <c r="BC93">
        <v>202.27272727272728</v>
      </c>
      <c r="BD93">
        <v>0.7</v>
      </c>
      <c r="BE93">
        <v>202.875</v>
      </c>
      <c r="BF93">
        <v>0.7</v>
      </c>
      <c r="BG93">
        <v>202.875</v>
      </c>
      <c r="BH93">
        <v>1.2333333333333334</v>
      </c>
      <c r="BI93">
        <v>323.11320754716979</v>
      </c>
      <c r="BJ93">
        <v>1.3333333333333333</v>
      </c>
      <c r="BK93">
        <v>199.33333333333334</v>
      </c>
      <c r="BL93">
        <v>2.1428571428571428</v>
      </c>
      <c r="BM93">
        <v>500.2</v>
      </c>
      <c r="BN93">
        <v>1</v>
      </c>
      <c r="BO93">
        <v>345.75</v>
      </c>
      <c r="BP93">
        <v>1.5</v>
      </c>
      <c r="BQ93">
        <v>373.5</v>
      </c>
      <c r="BR93">
        <v>1.25</v>
      </c>
      <c r="BS93">
        <v>439</v>
      </c>
      <c r="BT93">
        <v>1.8333333333333333</v>
      </c>
      <c r="BU93">
        <v>328.2</v>
      </c>
      <c r="BV93">
        <v>3</v>
      </c>
      <c r="BW93">
        <v>546.5</v>
      </c>
      <c r="BX93">
        <v>1.8333333333333333</v>
      </c>
      <c r="BY93">
        <v>401.33333333333331</v>
      </c>
      <c r="BZ93">
        <v>1.6333333333333333</v>
      </c>
      <c r="CA93">
        <v>385.42857142857144</v>
      </c>
      <c r="CB93">
        <v>1.3333333333333333</v>
      </c>
      <c r="CC93">
        <v>266</v>
      </c>
      <c r="CD93">
        <v>0.8571428571428571</v>
      </c>
      <c r="CE93">
        <v>243.5</v>
      </c>
      <c r="CF93">
        <v>1.5</v>
      </c>
      <c r="CG93">
        <v>336.6</v>
      </c>
      <c r="CH93">
        <v>1.2222222222222223</v>
      </c>
      <c r="CI93">
        <v>289.90909090909093</v>
      </c>
      <c r="CJ93">
        <v>1.5</v>
      </c>
      <c r="CK93">
        <v>186.5</v>
      </c>
      <c r="CL93">
        <v>0.66666666666666663</v>
      </c>
      <c r="CM93">
        <v>264.66666666666669</v>
      </c>
      <c r="CN93">
        <v>1.5</v>
      </c>
      <c r="CO93">
        <v>205.5</v>
      </c>
      <c r="CP93">
        <v>1.0833333333333333</v>
      </c>
      <c r="CQ93">
        <v>216.77777777777777</v>
      </c>
      <c r="CR93">
        <v>1.1666666666666667</v>
      </c>
      <c r="CS93">
        <v>257</v>
      </c>
      <c r="CT93">
        <v>1.4</v>
      </c>
      <c r="CU93">
        <v>322.78048780487802</v>
      </c>
      <c r="CV93">
        <v>2.6666666666666665</v>
      </c>
      <c r="CW93">
        <v>644.5</v>
      </c>
      <c r="CX93">
        <v>1.7142857142857142</v>
      </c>
      <c r="CY93">
        <v>327.60000000000002</v>
      </c>
      <c r="CZ93">
        <v>1.25</v>
      </c>
      <c r="DA93">
        <v>515</v>
      </c>
      <c r="DB93">
        <v>1.6666666666666667</v>
      </c>
      <c r="DC93">
        <v>458.5</v>
      </c>
      <c r="DD93">
        <v>0.25</v>
      </c>
      <c r="DE93">
        <v>82</v>
      </c>
      <c r="DF93">
        <v>0.5</v>
      </c>
      <c r="DG93">
        <v>176.66666666666666</v>
      </c>
      <c r="DH93">
        <v>0.5</v>
      </c>
      <c r="DI93">
        <v>127</v>
      </c>
      <c r="DJ93">
        <v>0.41666666666666669</v>
      </c>
      <c r="DK93">
        <v>147.80000000000001</v>
      </c>
      <c r="DL93">
        <v>1.1666666666666667</v>
      </c>
      <c r="DM93">
        <v>367.11764705882354</v>
      </c>
      <c r="DN93">
        <v>1.1666666666666667</v>
      </c>
      <c r="DO93">
        <v>367.11764705882354</v>
      </c>
      <c r="DP93">
        <v>1.3222222222222222</v>
      </c>
      <c r="DQ93">
        <v>335.77586206896552</v>
      </c>
      <c r="DR93">
        <v>1.2777777777777777</v>
      </c>
      <c r="DS93">
        <v>329.72972972972974</v>
      </c>
      <c r="DV93" t="s">
        <v>91</v>
      </c>
      <c r="DW93">
        <v>135</v>
      </c>
      <c r="DX93">
        <v>200.5</v>
      </c>
      <c r="DY93">
        <v>177.8</v>
      </c>
      <c r="DZ93">
        <v>169.5</v>
      </c>
      <c r="EA93">
        <v>185.75</v>
      </c>
      <c r="EB93">
        <v>215.33333333333334</v>
      </c>
      <c r="EC93">
        <v>174.6</v>
      </c>
      <c r="ED93">
        <v>188.5</v>
      </c>
    </row>
    <row r="94" spans="1:134" x14ac:dyDescent="0.3">
      <c r="A94" s="2" t="s">
        <v>92</v>
      </c>
      <c r="B94">
        <v>2.2999999999999998</v>
      </c>
      <c r="C94">
        <v>1270.4000000000001</v>
      </c>
      <c r="D94">
        <v>2.6</v>
      </c>
      <c r="E94">
        <v>1567.2</v>
      </c>
      <c r="F94">
        <v>1.75</v>
      </c>
      <c r="G94">
        <v>1346.6666666666667</v>
      </c>
      <c r="H94">
        <v>2.25</v>
      </c>
      <c r="I94">
        <v>1402.1538461538462</v>
      </c>
      <c r="J94">
        <v>3.1111111111111112</v>
      </c>
      <c r="K94">
        <v>1525.3333333333333</v>
      </c>
      <c r="L94">
        <v>1.6</v>
      </c>
      <c r="M94">
        <v>1004.8</v>
      </c>
      <c r="N94">
        <v>2</v>
      </c>
      <c r="O94">
        <v>1199.4000000000001</v>
      </c>
      <c r="P94">
        <v>2.2068965517241379</v>
      </c>
      <c r="Q94">
        <v>1260.8125</v>
      </c>
      <c r="R94">
        <v>2.2280701754385963</v>
      </c>
      <c r="S94">
        <v>1324.1724137931035</v>
      </c>
      <c r="T94">
        <v>3.6</v>
      </c>
      <c r="U94">
        <v>1221.125</v>
      </c>
      <c r="V94">
        <v>3.8</v>
      </c>
      <c r="W94">
        <v>1308.4285714285713</v>
      </c>
      <c r="X94">
        <v>3.625</v>
      </c>
      <c r="Y94">
        <v>1391.1428571428571</v>
      </c>
      <c r="Z94">
        <v>3.6785714285714284</v>
      </c>
      <c r="AA94">
        <v>1303</v>
      </c>
      <c r="AB94">
        <v>2.7777777777777777</v>
      </c>
      <c r="AC94">
        <v>1129.1428571428571</v>
      </c>
      <c r="AD94">
        <v>3.8</v>
      </c>
      <c r="AE94">
        <v>1251.75</v>
      </c>
      <c r="AF94">
        <v>3.5</v>
      </c>
      <c r="AG94">
        <v>1387.125</v>
      </c>
      <c r="AH94">
        <v>3.3793103448275863</v>
      </c>
      <c r="AI94">
        <v>1261.5217391304348</v>
      </c>
      <c r="AJ94">
        <v>3.5263157894736841</v>
      </c>
      <c r="AK94">
        <v>1281.8</v>
      </c>
      <c r="AL94">
        <v>2.8771929824561404</v>
      </c>
      <c r="AM94">
        <v>1298.4054054054054</v>
      </c>
      <c r="AN94">
        <v>1.9</v>
      </c>
      <c r="AO94">
        <v>591.29999999999995</v>
      </c>
      <c r="AP94">
        <v>1.3</v>
      </c>
      <c r="AQ94">
        <v>729.6</v>
      </c>
      <c r="AR94">
        <v>1.5</v>
      </c>
      <c r="AS94">
        <v>495.57142857142856</v>
      </c>
      <c r="AT94">
        <v>1.5714285714285714</v>
      </c>
      <c r="AU94">
        <v>592.27272727272725</v>
      </c>
      <c r="AV94">
        <v>1.3333333333333333</v>
      </c>
      <c r="AW94">
        <v>412.875</v>
      </c>
      <c r="AX94">
        <v>1</v>
      </c>
      <c r="AY94">
        <v>415.57142857142856</v>
      </c>
      <c r="AZ94">
        <v>1.5</v>
      </c>
      <c r="BA94">
        <v>611.625</v>
      </c>
      <c r="BB94">
        <v>1.2758620689655173</v>
      </c>
      <c r="BC94">
        <v>482.82608695652175</v>
      </c>
      <c r="BD94">
        <v>1.4210526315789473</v>
      </c>
      <c r="BE94">
        <v>536.33333333333337</v>
      </c>
      <c r="BF94">
        <v>1.4210526315789473</v>
      </c>
      <c r="BG94">
        <v>536.33333333333337</v>
      </c>
      <c r="BH94">
        <v>2.3918128654970761</v>
      </c>
      <c r="BI94">
        <v>1010.2268907563025</v>
      </c>
      <c r="BN94">
        <v>5</v>
      </c>
      <c r="BO94">
        <v>1552</v>
      </c>
      <c r="BP94">
        <v>5</v>
      </c>
      <c r="BQ94">
        <v>1552</v>
      </c>
      <c r="BR94">
        <v>7</v>
      </c>
      <c r="BS94">
        <v>1740</v>
      </c>
      <c r="BX94">
        <v>7</v>
      </c>
      <c r="BY94">
        <v>1740</v>
      </c>
      <c r="BZ94">
        <v>5.666666666666667</v>
      </c>
      <c r="CA94">
        <v>1614.6666666666667</v>
      </c>
      <c r="CF94">
        <v>0.5</v>
      </c>
      <c r="CG94">
        <v>360</v>
      </c>
      <c r="CH94">
        <v>0.5</v>
      </c>
      <c r="CI94">
        <v>360</v>
      </c>
      <c r="CJ94">
        <v>1</v>
      </c>
      <c r="CK94">
        <v>162</v>
      </c>
      <c r="CP94">
        <v>1</v>
      </c>
      <c r="CQ94">
        <v>162</v>
      </c>
      <c r="CR94">
        <v>0.66666666666666663</v>
      </c>
      <c r="CS94">
        <v>261</v>
      </c>
      <c r="CT94">
        <v>3.1666666666666665</v>
      </c>
      <c r="CU94">
        <v>1073.2</v>
      </c>
      <c r="CZ94">
        <v>1</v>
      </c>
      <c r="DA94">
        <v>727</v>
      </c>
      <c r="DB94">
        <v>1</v>
      </c>
      <c r="DC94">
        <v>727</v>
      </c>
      <c r="DD94">
        <v>1</v>
      </c>
      <c r="DE94">
        <v>87</v>
      </c>
      <c r="DJ94">
        <v>1</v>
      </c>
      <c r="DK94">
        <v>87</v>
      </c>
      <c r="DL94">
        <v>1</v>
      </c>
      <c r="DM94">
        <v>407</v>
      </c>
      <c r="DN94">
        <v>1</v>
      </c>
      <c r="DO94">
        <v>407</v>
      </c>
      <c r="DP94">
        <v>2.4444444444444446</v>
      </c>
      <c r="DQ94">
        <v>882.85714285714289</v>
      </c>
      <c r="DR94">
        <v>2.3944444444444444</v>
      </c>
      <c r="DS94">
        <v>1003.1507936507936</v>
      </c>
      <c r="DV94" t="s">
        <v>92</v>
      </c>
      <c r="DW94">
        <v>308.28571428571428</v>
      </c>
      <c r="DX94">
        <v>249.25</v>
      </c>
      <c r="DY94">
        <v>303.5</v>
      </c>
      <c r="DZ94">
        <v>286.08695652173913</v>
      </c>
      <c r="EA94">
        <v>308.33333333333331</v>
      </c>
      <c r="EB94">
        <v>297.2</v>
      </c>
      <c r="EC94">
        <v>271.39999999999998</v>
      </c>
      <c r="ED94">
        <v>293.3125</v>
      </c>
    </row>
    <row r="95" spans="1:134" x14ac:dyDescent="0.3">
      <c r="A95" s="2" t="s">
        <v>93</v>
      </c>
      <c r="B95">
        <v>1.1111111111111112</v>
      </c>
      <c r="C95">
        <v>648.79999999999995</v>
      </c>
      <c r="D95">
        <v>0.6</v>
      </c>
      <c r="E95">
        <v>370.2</v>
      </c>
      <c r="F95">
        <v>1.3333333333333333</v>
      </c>
      <c r="G95">
        <v>781.6</v>
      </c>
      <c r="H95">
        <v>1</v>
      </c>
      <c r="I95">
        <v>600.20000000000005</v>
      </c>
      <c r="J95">
        <v>0.88888888888888884</v>
      </c>
      <c r="K95">
        <v>478.2</v>
      </c>
      <c r="L95">
        <v>2.2999999999999998</v>
      </c>
      <c r="M95">
        <v>782.25</v>
      </c>
      <c r="N95">
        <v>0.5</v>
      </c>
      <c r="O95">
        <v>457.75</v>
      </c>
      <c r="P95">
        <v>1.2413793103448276</v>
      </c>
      <c r="Q95">
        <v>616.47058823529414</v>
      </c>
      <c r="R95">
        <v>1.1228070175438596</v>
      </c>
      <c r="S95">
        <v>608.84375</v>
      </c>
      <c r="T95">
        <v>5.333333333333333</v>
      </c>
      <c r="U95">
        <v>1816.5555555555557</v>
      </c>
      <c r="V95">
        <v>5.5</v>
      </c>
      <c r="W95">
        <v>1882.9</v>
      </c>
      <c r="X95">
        <v>5.333333333333333</v>
      </c>
      <c r="Y95">
        <v>1701.5555555555557</v>
      </c>
      <c r="Z95">
        <v>5.3928571428571432</v>
      </c>
      <c r="AA95">
        <v>1803.2857142857142</v>
      </c>
      <c r="AB95">
        <v>5.666666666666667</v>
      </c>
      <c r="AC95">
        <v>1833.1111111111111</v>
      </c>
      <c r="AD95">
        <v>4.2</v>
      </c>
      <c r="AE95">
        <v>1565.2222222222222</v>
      </c>
      <c r="AF95">
        <v>5.9</v>
      </c>
      <c r="AG95">
        <v>2002.9</v>
      </c>
      <c r="AH95">
        <v>5.2413793103448274</v>
      </c>
      <c r="AI95">
        <v>1807.6428571428571</v>
      </c>
      <c r="AJ95">
        <v>5.3157894736842106</v>
      </c>
      <c r="AK95">
        <v>1805.4642857142858</v>
      </c>
      <c r="AL95">
        <v>3.2192982456140351</v>
      </c>
      <c r="AM95">
        <v>1370.3295454545455</v>
      </c>
      <c r="AN95">
        <v>2.2222222222222223</v>
      </c>
      <c r="AO95">
        <v>628.66666666666663</v>
      </c>
      <c r="AP95">
        <v>2.1</v>
      </c>
      <c r="AQ95">
        <v>548.29999999999995</v>
      </c>
      <c r="AR95">
        <v>2</v>
      </c>
      <c r="AS95">
        <v>568.44444444444446</v>
      </c>
      <c r="AT95">
        <v>2.1071428571428572</v>
      </c>
      <c r="AU95">
        <v>580.60714285714289</v>
      </c>
      <c r="AV95">
        <v>1.8888888888888888</v>
      </c>
      <c r="AW95">
        <v>565.33333333333337</v>
      </c>
      <c r="AX95">
        <v>2</v>
      </c>
      <c r="AY95">
        <v>643.9</v>
      </c>
      <c r="AZ95">
        <v>2.1</v>
      </c>
      <c r="BA95">
        <v>622.20000000000005</v>
      </c>
      <c r="BB95">
        <v>2</v>
      </c>
      <c r="BC95">
        <v>612.0344827586207</v>
      </c>
      <c r="BD95">
        <v>2.0526315789473686</v>
      </c>
      <c r="BE95">
        <v>596.59649122807014</v>
      </c>
      <c r="BF95">
        <v>2.0526315789473686</v>
      </c>
      <c r="BG95">
        <v>596.59649122807014</v>
      </c>
      <c r="BH95">
        <v>2.8304093567251463</v>
      </c>
      <c r="BI95">
        <v>1066.1724137931035</v>
      </c>
      <c r="BJ95">
        <v>0</v>
      </c>
      <c r="BN95">
        <v>0</v>
      </c>
      <c r="BP95">
        <v>0</v>
      </c>
      <c r="BR95">
        <v>0</v>
      </c>
      <c r="BX95">
        <v>0</v>
      </c>
      <c r="BZ95">
        <v>0</v>
      </c>
      <c r="CB95">
        <v>7</v>
      </c>
      <c r="CC95">
        <v>2123</v>
      </c>
      <c r="CF95">
        <v>6</v>
      </c>
      <c r="CG95">
        <v>2333</v>
      </c>
      <c r="CH95">
        <v>6.5</v>
      </c>
      <c r="CI95">
        <v>2228</v>
      </c>
      <c r="CJ95">
        <v>6</v>
      </c>
      <c r="CK95">
        <v>2029</v>
      </c>
      <c r="CP95">
        <v>6</v>
      </c>
      <c r="CQ95">
        <v>2029</v>
      </c>
      <c r="CR95">
        <v>6.333333333333333</v>
      </c>
      <c r="CS95">
        <v>2161.6666666666665</v>
      </c>
      <c r="CT95">
        <v>3.1666666666666665</v>
      </c>
      <c r="CU95">
        <v>2161.6666666666665</v>
      </c>
      <c r="CV95">
        <v>2</v>
      </c>
      <c r="CW95">
        <v>544</v>
      </c>
      <c r="CZ95">
        <v>2</v>
      </c>
      <c r="DA95">
        <v>615</v>
      </c>
      <c r="DB95">
        <v>2</v>
      </c>
      <c r="DC95">
        <v>579.5</v>
      </c>
      <c r="DD95">
        <v>2</v>
      </c>
      <c r="DE95">
        <v>557</v>
      </c>
      <c r="DJ95">
        <v>2</v>
      </c>
      <c r="DK95">
        <v>557</v>
      </c>
      <c r="DL95">
        <v>2</v>
      </c>
      <c r="DM95">
        <v>572</v>
      </c>
      <c r="DN95">
        <v>2</v>
      </c>
      <c r="DO95">
        <v>572</v>
      </c>
      <c r="DP95">
        <v>2.7777777777777777</v>
      </c>
      <c r="DQ95">
        <v>1366.8333333333333</v>
      </c>
      <c r="DR95">
        <v>2.8277777777777779</v>
      </c>
      <c r="DS95">
        <v>1078.1192052980132</v>
      </c>
      <c r="DV95" t="s">
        <v>93</v>
      </c>
      <c r="DW95">
        <v>374.33333333333331</v>
      </c>
      <c r="DX95">
        <v>376.55555555555554</v>
      </c>
      <c r="DY95">
        <v>335.5</v>
      </c>
      <c r="DZ95">
        <v>361.17857142857144</v>
      </c>
      <c r="EA95">
        <v>368.4</v>
      </c>
      <c r="EB95">
        <v>324.125</v>
      </c>
      <c r="EC95">
        <v>363</v>
      </c>
      <c r="ED95">
        <v>346.29411764705884</v>
      </c>
    </row>
    <row r="96" spans="1:134" x14ac:dyDescent="0.3">
      <c r="A96" s="2" t="s">
        <v>94</v>
      </c>
      <c r="B96">
        <v>2</v>
      </c>
      <c r="C96">
        <v>791.4</v>
      </c>
      <c r="D96">
        <v>3.8</v>
      </c>
      <c r="E96">
        <v>901.75</v>
      </c>
      <c r="F96">
        <v>2</v>
      </c>
      <c r="G96">
        <v>539.66666666666663</v>
      </c>
      <c r="H96">
        <v>2.6206896551724137</v>
      </c>
      <c r="I96">
        <v>758.36842105263156</v>
      </c>
      <c r="J96">
        <v>3.4444444444444446</v>
      </c>
      <c r="K96">
        <v>959.75</v>
      </c>
      <c r="L96">
        <v>4.1111111111111107</v>
      </c>
      <c r="M96">
        <v>1203.4285714285713</v>
      </c>
      <c r="N96">
        <v>3.9</v>
      </c>
      <c r="O96">
        <v>902.5</v>
      </c>
      <c r="P96">
        <v>3.8214285714285716</v>
      </c>
      <c r="Q96">
        <v>1014</v>
      </c>
      <c r="R96">
        <v>3.2105263157894739</v>
      </c>
      <c r="S96">
        <v>898.35714285714289</v>
      </c>
      <c r="T96">
        <v>2.1</v>
      </c>
      <c r="U96">
        <v>661.625</v>
      </c>
      <c r="V96">
        <v>3.1</v>
      </c>
      <c r="W96">
        <v>601.79999999999995</v>
      </c>
      <c r="X96">
        <v>3.3333333333333335</v>
      </c>
      <c r="Y96">
        <v>1048.2857142857142</v>
      </c>
      <c r="Z96">
        <v>2.8275862068965516</v>
      </c>
      <c r="AA96">
        <v>745.96</v>
      </c>
      <c r="AB96">
        <v>3.2222222222222223</v>
      </c>
      <c r="AC96">
        <v>860.71428571428567</v>
      </c>
      <c r="AD96">
        <v>2.3333333333333335</v>
      </c>
      <c r="AE96">
        <v>654.28571428571433</v>
      </c>
      <c r="AF96">
        <v>3.2</v>
      </c>
      <c r="AG96">
        <v>939.57142857142856</v>
      </c>
      <c r="AH96">
        <v>2.9285714285714284</v>
      </c>
      <c r="AI96">
        <v>818.19047619047615</v>
      </c>
      <c r="AJ96">
        <v>2.8771929824561404</v>
      </c>
      <c r="AK96">
        <v>778.93478260869563</v>
      </c>
      <c r="AL96">
        <v>3.0438596491228069</v>
      </c>
      <c r="AM96">
        <v>835.93181818181813</v>
      </c>
      <c r="AN96">
        <v>1.9</v>
      </c>
      <c r="AO96">
        <v>405.28571428571428</v>
      </c>
      <c r="AP96">
        <v>1.1000000000000001</v>
      </c>
      <c r="AQ96">
        <v>438.8</v>
      </c>
      <c r="AR96">
        <v>1.4444444444444444</v>
      </c>
      <c r="AS96">
        <v>358.66666666666669</v>
      </c>
      <c r="AT96">
        <v>1.4827586206896552</v>
      </c>
      <c r="AU96">
        <v>399.05555555555554</v>
      </c>
      <c r="AV96">
        <v>1.6666666666666667</v>
      </c>
      <c r="AW96">
        <v>427.83333333333331</v>
      </c>
      <c r="AX96">
        <v>1.8888888888888888</v>
      </c>
      <c r="AY96">
        <v>494</v>
      </c>
      <c r="AZ96">
        <v>0.9</v>
      </c>
      <c r="BA96">
        <v>434.2</v>
      </c>
      <c r="BB96">
        <v>1.4642857142857142</v>
      </c>
      <c r="BC96">
        <v>455.33333333333331</v>
      </c>
      <c r="BD96">
        <v>1.4736842105263157</v>
      </c>
      <c r="BE96">
        <v>427.19444444444446</v>
      </c>
      <c r="BF96">
        <v>1.4736842105263157</v>
      </c>
      <c r="BG96">
        <v>427.19444444444446</v>
      </c>
      <c r="BH96">
        <v>2.5204678362573101</v>
      </c>
      <c r="BI96">
        <v>717.26612903225805</v>
      </c>
      <c r="BN96">
        <v>1</v>
      </c>
      <c r="BO96">
        <v>124</v>
      </c>
      <c r="BP96">
        <v>1</v>
      </c>
      <c r="BQ96">
        <v>124</v>
      </c>
      <c r="BR96">
        <v>2</v>
      </c>
      <c r="BS96">
        <v>266</v>
      </c>
      <c r="BT96">
        <v>3</v>
      </c>
      <c r="BU96">
        <v>475</v>
      </c>
      <c r="BX96">
        <v>2.5</v>
      </c>
      <c r="BY96">
        <v>370.5</v>
      </c>
      <c r="BZ96">
        <v>2</v>
      </c>
      <c r="CA96">
        <v>288.33333333333331</v>
      </c>
      <c r="CF96">
        <v>4</v>
      </c>
      <c r="CG96">
        <v>630</v>
      </c>
      <c r="CH96">
        <v>4</v>
      </c>
      <c r="CI96">
        <v>630</v>
      </c>
      <c r="CJ96">
        <v>1</v>
      </c>
      <c r="CK96">
        <v>109</v>
      </c>
      <c r="CL96">
        <v>1</v>
      </c>
      <c r="CM96">
        <v>116</v>
      </c>
      <c r="CP96">
        <v>1</v>
      </c>
      <c r="CQ96">
        <v>112.5</v>
      </c>
      <c r="CR96">
        <v>2</v>
      </c>
      <c r="CS96">
        <v>285</v>
      </c>
      <c r="CT96">
        <v>2</v>
      </c>
      <c r="CU96">
        <v>286.66666666666669</v>
      </c>
      <c r="CZ96">
        <v>0</v>
      </c>
      <c r="DB96">
        <v>0</v>
      </c>
      <c r="DD96">
        <v>1</v>
      </c>
      <c r="DE96">
        <v>116</v>
      </c>
      <c r="DF96">
        <v>1</v>
      </c>
      <c r="DG96">
        <v>127</v>
      </c>
      <c r="DJ96">
        <v>1</v>
      </c>
      <c r="DK96">
        <v>121.5</v>
      </c>
      <c r="DL96">
        <v>0.66666666666666663</v>
      </c>
      <c r="DM96">
        <v>121.5</v>
      </c>
      <c r="DN96">
        <v>0.66666666666666663</v>
      </c>
      <c r="DO96">
        <v>121.5</v>
      </c>
      <c r="DP96">
        <v>1.5555555555555556</v>
      </c>
      <c r="DQ96">
        <v>245.375</v>
      </c>
      <c r="DR96">
        <v>2.4722222222222223</v>
      </c>
      <c r="DS96">
        <v>688.66666666666663</v>
      </c>
      <c r="DV96" t="s">
        <v>94</v>
      </c>
      <c r="DW96">
        <v>155.42857142857142</v>
      </c>
      <c r="DX96">
        <v>239.14285714285714</v>
      </c>
      <c r="DY96">
        <v>158.42857142857142</v>
      </c>
      <c r="DZ96">
        <v>184.33333333333334</v>
      </c>
      <c r="EA96">
        <v>186.625</v>
      </c>
      <c r="EB96">
        <v>255.57142857142858</v>
      </c>
      <c r="EC96">
        <v>170.75</v>
      </c>
      <c r="ED96">
        <v>202.08695652173913</v>
      </c>
    </row>
    <row r="97" spans="1:134" x14ac:dyDescent="0.3">
      <c r="A97" s="2" t="s">
        <v>95</v>
      </c>
      <c r="B97">
        <v>1.8888888888888888</v>
      </c>
      <c r="C97">
        <v>616.5</v>
      </c>
      <c r="D97">
        <v>2.8888888888888888</v>
      </c>
      <c r="E97">
        <v>894.25</v>
      </c>
      <c r="F97">
        <v>2.3333333333333335</v>
      </c>
      <c r="G97">
        <v>1028</v>
      </c>
      <c r="H97">
        <v>2.3703703703703702</v>
      </c>
      <c r="I97">
        <v>841.73684210526312</v>
      </c>
      <c r="J97">
        <v>2.7777777777777777</v>
      </c>
      <c r="K97">
        <v>990.85714285714289</v>
      </c>
      <c r="L97">
        <v>1.7</v>
      </c>
      <c r="M97">
        <v>483</v>
      </c>
      <c r="N97">
        <v>1.7777777777777777</v>
      </c>
      <c r="O97">
        <v>706.66666666666663</v>
      </c>
      <c r="P97">
        <v>2.0714285714285716</v>
      </c>
      <c r="Q97">
        <v>716.19047619047615</v>
      </c>
      <c r="R97">
        <v>2.2181818181818183</v>
      </c>
      <c r="S97">
        <v>775.82500000000005</v>
      </c>
      <c r="T97">
        <v>5.2222222222222223</v>
      </c>
      <c r="U97">
        <v>1370.3333333333333</v>
      </c>
      <c r="V97">
        <v>4.1111111111111107</v>
      </c>
      <c r="W97">
        <v>1137.2222222222222</v>
      </c>
      <c r="X97">
        <v>4.5555555555555554</v>
      </c>
      <c r="Y97">
        <v>1587.4285714285713</v>
      </c>
      <c r="Z97">
        <v>4.6296296296296298</v>
      </c>
      <c r="AA97">
        <v>1347.2</v>
      </c>
      <c r="AB97">
        <v>4.333333333333333</v>
      </c>
      <c r="AC97">
        <v>1094.6666666666667</v>
      </c>
      <c r="AD97">
        <v>5.7</v>
      </c>
      <c r="AE97">
        <v>1631</v>
      </c>
      <c r="AF97">
        <v>5</v>
      </c>
      <c r="AG97">
        <v>1314.3333333333333</v>
      </c>
      <c r="AH97">
        <v>5.0357142857142856</v>
      </c>
      <c r="AI97">
        <v>1346.6666666666667</v>
      </c>
      <c r="AJ97">
        <v>4.836363636363636</v>
      </c>
      <c r="AK97">
        <v>1346.9230769230769</v>
      </c>
      <c r="AL97">
        <v>3.5272727272727273</v>
      </c>
      <c r="AM97">
        <v>1098.6195652173913</v>
      </c>
      <c r="AN97">
        <v>2.7777777777777777</v>
      </c>
      <c r="AO97">
        <v>706.66666666666663</v>
      </c>
      <c r="AP97">
        <v>2.5555555555555554</v>
      </c>
      <c r="AQ97">
        <v>658.5</v>
      </c>
      <c r="AR97">
        <v>2.6666666666666665</v>
      </c>
      <c r="AS97">
        <v>614.33333333333337</v>
      </c>
      <c r="AT97">
        <v>2.6666666666666665</v>
      </c>
      <c r="AU97">
        <v>659.88461538461536</v>
      </c>
      <c r="AV97">
        <v>2.7777777777777777</v>
      </c>
      <c r="AW97">
        <v>729.44444444444446</v>
      </c>
      <c r="AX97">
        <v>2.1</v>
      </c>
      <c r="AY97">
        <v>595.79999999999995</v>
      </c>
      <c r="AZ97">
        <v>2.5555555555555554</v>
      </c>
      <c r="BA97">
        <v>690</v>
      </c>
      <c r="BB97">
        <v>2.4642857142857144</v>
      </c>
      <c r="BC97">
        <v>669.03571428571433</v>
      </c>
      <c r="BD97">
        <v>2.5636363636363635</v>
      </c>
      <c r="BE97">
        <v>664.62962962962968</v>
      </c>
      <c r="BF97">
        <v>2.5636363636363635</v>
      </c>
      <c r="BG97">
        <v>664.62962962962968</v>
      </c>
      <c r="BH97">
        <v>3.2060606060606061</v>
      </c>
      <c r="BI97">
        <v>938.10273972602738</v>
      </c>
      <c r="BJ97">
        <v>0</v>
      </c>
      <c r="BL97">
        <v>6</v>
      </c>
      <c r="BM97">
        <v>1776</v>
      </c>
      <c r="BN97">
        <v>5</v>
      </c>
      <c r="BO97">
        <v>1433</v>
      </c>
      <c r="BP97">
        <v>3.6666666666666665</v>
      </c>
      <c r="BQ97">
        <v>1604.5</v>
      </c>
      <c r="BR97">
        <v>3</v>
      </c>
      <c r="BS97">
        <v>885</v>
      </c>
      <c r="BV97">
        <v>1</v>
      </c>
      <c r="BW97">
        <v>355</v>
      </c>
      <c r="BX97">
        <v>2</v>
      </c>
      <c r="BY97">
        <v>620</v>
      </c>
      <c r="BZ97">
        <v>3</v>
      </c>
      <c r="CA97">
        <v>1112.25</v>
      </c>
      <c r="CB97">
        <v>5</v>
      </c>
      <c r="CC97">
        <v>1460</v>
      </c>
      <c r="CD97">
        <v>1</v>
      </c>
      <c r="CE97">
        <v>235</v>
      </c>
      <c r="CF97">
        <v>2</v>
      </c>
      <c r="CG97">
        <v>275</v>
      </c>
      <c r="CH97">
        <v>2.6666666666666665</v>
      </c>
      <c r="CI97">
        <v>656.66666666666663</v>
      </c>
      <c r="CJ97">
        <v>3</v>
      </c>
      <c r="CK97">
        <v>773</v>
      </c>
      <c r="CN97">
        <v>5</v>
      </c>
      <c r="CO97">
        <v>1490</v>
      </c>
      <c r="CP97">
        <v>4</v>
      </c>
      <c r="CQ97">
        <v>1131.5</v>
      </c>
      <c r="CR97">
        <v>3.2</v>
      </c>
      <c r="CS97">
        <v>846.6</v>
      </c>
      <c r="CT97">
        <v>3.1</v>
      </c>
      <c r="CU97">
        <v>964.66666666666663</v>
      </c>
      <c r="CV97">
        <v>1</v>
      </c>
      <c r="CW97">
        <v>119</v>
      </c>
      <c r="CX97">
        <v>6</v>
      </c>
      <c r="CY97">
        <v>1379</v>
      </c>
      <c r="CZ97">
        <v>2</v>
      </c>
      <c r="DA97">
        <v>779</v>
      </c>
      <c r="DB97">
        <v>3</v>
      </c>
      <c r="DC97">
        <v>759</v>
      </c>
      <c r="DD97">
        <v>3</v>
      </c>
      <c r="DE97">
        <v>954</v>
      </c>
      <c r="DH97">
        <v>1</v>
      </c>
      <c r="DI97">
        <v>394</v>
      </c>
      <c r="DJ97">
        <v>2</v>
      </c>
      <c r="DK97">
        <v>674</v>
      </c>
      <c r="DL97">
        <v>2.6</v>
      </c>
      <c r="DM97">
        <v>725</v>
      </c>
      <c r="DN97">
        <v>2.6</v>
      </c>
      <c r="DO97">
        <v>725</v>
      </c>
      <c r="DP97">
        <v>2.9333333333333331</v>
      </c>
      <c r="DQ97">
        <v>879.07142857142856</v>
      </c>
      <c r="DR97">
        <v>3.1833333333333331</v>
      </c>
      <c r="DS97">
        <v>932.9375</v>
      </c>
      <c r="DV97" t="s">
        <v>95</v>
      </c>
      <c r="DW97">
        <v>214.11111111111111</v>
      </c>
      <c r="DX97">
        <v>312.11111111111109</v>
      </c>
      <c r="DY97">
        <v>195</v>
      </c>
      <c r="DZ97">
        <v>240.40740740740742</v>
      </c>
      <c r="EA97">
        <v>283.28571428571428</v>
      </c>
      <c r="EB97">
        <v>179</v>
      </c>
      <c r="EC97">
        <v>231.5</v>
      </c>
      <c r="ED97">
        <v>228.76190476190476</v>
      </c>
    </row>
    <row r="98" spans="1:134" x14ac:dyDescent="0.3">
      <c r="A98" s="2" t="s">
        <v>96</v>
      </c>
      <c r="B98">
        <v>0.7</v>
      </c>
      <c r="C98">
        <v>533</v>
      </c>
      <c r="D98">
        <v>1.6</v>
      </c>
      <c r="E98">
        <v>617.83333333333337</v>
      </c>
      <c r="F98">
        <v>1.1111111111111112</v>
      </c>
      <c r="G98">
        <v>514.79999999999995</v>
      </c>
      <c r="H98">
        <v>1.1379310344827587</v>
      </c>
      <c r="I98">
        <v>560.86666666666667</v>
      </c>
      <c r="J98">
        <v>1.3333333333333333</v>
      </c>
      <c r="K98">
        <v>361</v>
      </c>
      <c r="L98">
        <v>0.8</v>
      </c>
      <c r="M98">
        <v>531</v>
      </c>
      <c r="N98">
        <v>0.9</v>
      </c>
      <c r="O98">
        <v>289.83333333333331</v>
      </c>
      <c r="P98">
        <v>1</v>
      </c>
      <c r="Q98">
        <v>385.88235294117646</v>
      </c>
      <c r="R98">
        <v>1.0689655172413792</v>
      </c>
      <c r="S98">
        <v>467.90625</v>
      </c>
      <c r="T98">
        <v>6.2</v>
      </c>
      <c r="U98">
        <v>1728.3</v>
      </c>
      <c r="V98">
        <v>5.7</v>
      </c>
      <c r="W98">
        <v>1586.4</v>
      </c>
      <c r="X98">
        <v>5.5555555555555554</v>
      </c>
      <c r="Y98">
        <v>1682.4444444444443</v>
      </c>
      <c r="Z98">
        <v>5.8275862068965516</v>
      </c>
      <c r="AA98">
        <v>1665.1379310344828</v>
      </c>
      <c r="AB98">
        <v>6.2222222222222223</v>
      </c>
      <c r="AC98">
        <v>1749.3333333333333</v>
      </c>
      <c r="AD98">
        <v>6.1</v>
      </c>
      <c r="AE98">
        <v>1746.9</v>
      </c>
      <c r="AF98">
        <v>6.3</v>
      </c>
      <c r="AG98">
        <v>1773.7</v>
      </c>
      <c r="AH98">
        <v>6.2068965517241379</v>
      </c>
      <c r="AI98">
        <v>1756.8965517241379</v>
      </c>
      <c r="AJ98">
        <v>6.0172413793103452</v>
      </c>
      <c r="AK98">
        <v>1711.0172413793102</v>
      </c>
      <c r="AL98">
        <v>3.5431034482758621</v>
      </c>
      <c r="AM98">
        <v>1269.0222222222221</v>
      </c>
      <c r="AN98">
        <v>2.1</v>
      </c>
      <c r="AO98">
        <v>531.66666666666663</v>
      </c>
      <c r="AP98">
        <v>1.8</v>
      </c>
      <c r="AQ98">
        <v>458</v>
      </c>
      <c r="AR98">
        <v>2.1111111111111112</v>
      </c>
      <c r="AS98">
        <v>619</v>
      </c>
      <c r="AT98">
        <v>2</v>
      </c>
      <c r="AU98">
        <v>533.42857142857144</v>
      </c>
      <c r="AV98">
        <v>1.8888888888888888</v>
      </c>
      <c r="AW98">
        <v>518</v>
      </c>
      <c r="AX98">
        <v>2</v>
      </c>
      <c r="AY98">
        <v>514.4</v>
      </c>
      <c r="AZ98">
        <v>2.2000000000000002</v>
      </c>
      <c r="BA98">
        <v>551.4</v>
      </c>
      <c r="BB98">
        <v>2.0344827586206895</v>
      </c>
      <c r="BC98">
        <v>528.27586206896547</v>
      </c>
      <c r="BD98">
        <v>2.0172413793103448</v>
      </c>
      <c r="BE98">
        <v>530.80701754385962</v>
      </c>
      <c r="BF98">
        <v>2.0172413793103448</v>
      </c>
      <c r="BG98">
        <v>530.80701754385962</v>
      </c>
      <c r="BH98">
        <v>3.0344827586206895</v>
      </c>
      <c r="BI98">
        <v>982.77551020408168</v>
      </c>
      <c r="BN98">
        <v>1</v>
      </c>
      <c r="BO98">
        <v>264</v>
      </c>
      <c r="BP98">
        <v>1</v>
      </c>
      <c r="BQ98">
        <v>264</v>
      </c>
      <c r="BR98">
        <v>4</v>
      </c>
      <c r="BS98">
        <v>979</v>
      </c>
      <c r="BX98">
        <v>4</v>
      </c>
      <c r="BY98">
        <v>979</v>
      </c>
      <c r="BZ98">
        <v>2.5</v>
      </c>
      <c r="CA98">
        <v>621.5</v>
      </c>
      <c r="CF98">
        <v>6</v>
      </c>
      <c r="CG98">
        <v>1803</v>
      </c>
      <c r="CH98">
        <v>6</v>
      </c>
      <c r="CI98">
        <v>1803</v>
      </c>
      <c r="CJ98">
        <v>3</v>
      </c>
      <c r="CK98">
        <v>945</v>
      </c>
      <c r="CP98">
        <v>3</v>
      </c>
      <c r="CQ98">
        <v>945</v>
      </c>
      <c r="CR98">
        <v>4.5</v>
      </c>
      <c r="CS98">
        <v>1374</v>
      </c>
      <c r="CT98">
        <v>3.5</v>
      </c>
      <c r="CU98">
        <v>997.75</v>
      </c>
      <c r="CZ98">
        <v>2</v>
      </c>
      <c r="DA98">
        <v>536</v>
      </c>
      <c r="DB98">
        <v>2</v>
      </c>
      <c r="DC98">
        <v>536</v>
      </c>
      <c r="DD98">
        <v>1</v>
      </c>
      <c r="DE98">
        <v>183</v>
      </c>
      <c r="DJ98">
        <v>1</v>
      </c>
      <c r="DK98">
        <v>183</v>
      </c>
      <c r="DL98">
        <v>1.5</v>
      </c>
      <c r="DM98">
        <v>359.5</v>
      </c>
      <c r="DN98">
        <v>1.5</v>
      </c>
      <c r="DO98">
        <v>359.5</v>
      </c>
      <c r="DP98">
        <v>2.8333333333333335</v>
      </c>
      <c r="DQ98">
        <v>785</v>
      </c>
      <c r="DR98">
        <v>3.0277777777777777</v>
      </c>
      <c r="DS98">
        <v>975.01960784313724</v>
      </c>
      <c r="DV98" t="s">
        <v>96</v>
      </c>
      <c r="DW98">
        <v>228.55555555555554</v>
      </c>
      <c r="DX98">
        <v>304.8</v>
      </c>
      <c r="DY98">
        <v>257.3</v>
      </c>
      <c r="DZ98">
        <v>264.75862068965517</v>
      </c>
      <c r="EA98">
        <v>182.83333333333334</v>
      </c>
      <c r="EB98">
        <v>298.60000000000002</v>
      </c>
      <c r="EC98">
        <v>172.33333333333334</v>
      </c>
      <c r="ED98">
        <v>213.1764705882353</v>
      </c>
    </row>
    <row r="99" spans="1:134" x14ac:dyDescent="0.3">
      <c r="A99" s="2" t="s">
        <v>97</v>
      </c>
      <c r="B99">
        <v>3.3</v>
      </c>
      <c r="C99">
        <v>937.875</v>
      </c>
      <c r="D99">
        <v>2.6</v>
      </c>
      <c r="E99">
        <v>837.28571428571433</v>
      </c>
      <c r="F99">
        <v>1.9</v>
      </c>
      <c r="G99">
        <v>541</v>
      </c>
      <c r="H99">
        <v>2.6</v>
      </c>
      <c r="I99">
        <v>769.21739130434787</v>
      </c>
      <c r="J99">
        <v>2.1111111111111112</v>
      </c>
      <c r="K99">
        <v>472.28571428571428</v>
      </c>
      <c r="L99">
        <v>0.75</v>
      </c>
      <c r="M99">
        <v>789.5</v>
      </c>
      <c r="N99">
        <v>2.1</v>
      </c>
      <c r="O99">
        <v>772.83333333333337</v>
      </c>
      <c r="P99">
        <v>1.7037037037037037</v>
      </c>
      <c r="Q99">
        <v>634.79999999999995</v>
      </c>
      <c r="R99">
        <v>2.1754385964912282</v>
      </c>
      <c r="S99">
        <v>716.15789473684208</v>
      </c>
      <c r="T99">
        <v>2.2000000000000002</v>
      </c>
      <c r="U99">
        <v>781.28571428571433</v>
      </c>
      <c r="V99">
        <v>2.7</v>
      </c>
      <c r="W99">
        <v>1048.6666666666667</v>
      </c>
      <c r="X99">
        <v>2.6</v>
      </c>
      <c r="Y99">
        <v>870.85714285714289</v>
      </c>
      <c r="Z99">
        <v>2.5</v>
      </c>
      <c r="AA99">
        <v>892.85</v>
      </c>
      <c r="AB99">
        <v>1.8888888888888888</v>
      </c>
      <c r="AC99">
        <v>869.5</v>
      </c>
      <c r="AD99">
        <v>1.25</v>
      </c>
      <c r="AE99">
        <v>371.6</v>
      </c>
      <c r="AF99">
        <v>3.4</v>
      </c>
      <c r="AG99">
        <v>876.625</v>
      </c>
      <c r="AH99">
        <v>2.2592592592592591</v>
      </c>
      <c r="AI99">
        <v>726.41176470588232</v>
      </c>
      <c r="AJ99">
        <v>2.3859649122807016</v>
      </c>
      <c r="AK99">
        <v>816.37837837837833</v>
      </c>
      <c r="AL99">
        <v>2.2807017543859649</v>
      </c>
      <c r="AM99">
        <v>765.6</v>
      </c>
      <c r="AN99">
        <v>1.6</v>
      </c>
      <c r="AO99">
        <v>478.71428571428572</v>
      </c>
      <c r="AP99">
        <v>1.3</v>
      </c>
      <c r="AQ99">
        <v>539.20000000000005</v>
      </c>
      <c r="AR99">
        <v>1.4</v>
      </c>
      <c r="AS99">
        <v>410</v>
      </c>
      <c r="AT99">
        <v>1.4333333333333333</v>
      </c>
      <c r="AU99">
        <v>469.31578947368422</v>
      </c>
      <c r="AV99">
        <v>1</v>
      </c>
      <c r="AW99">
        <v>472.5</v>
      </c>
      <c r="AX99">
        <v>0.75</v>
      </c>
      <c r="AY99">
        <v>466</v>
      </c>
      <c r="AZ99">
        <v>1.1000000000000001</v>
      </c>
      <c r="BA99">
        <v>352.16666666666669</v>
      </c>
      <c r="BB99">
        <v>0.96296296296296291</v>
      </c>
      <c r="BC99">
        <v>415.46153846153845</v>
      </c>
      <c r="BD99">
        <v>1.2105263157894737</v>
      </c>
      <c r="BE99">
        <v>447.4375</v>
      </c>
      <c r="BF99">
        <v>1.2105263157894737</v>
      </c>
      <c r="BG99">
        <v>447.4375</v>
      </c>
      <c r="BH99">
        <v>1.9239766081871346</v>
      </c>
      <c r="BI99">
        <v>670.44859813084111</v>
      </c>
      <c r="BR99">
        <v>2</v>
      </c>
      <c r="BS99">
        <v>219</v>
      </c>
      <c r="BT99">
        <v>4</v>
      </c>
      <c r="BU99">
        <v>1766</v>
      </c>
      <c r="BX99">
        <v>3.3333333333333335</v>
      </c>
      <c r="BY99">
        <v>992.5</v>
      </c>
      <c r="BZ99">
        <v>3.3333333333333335</v>
      </c>
      <c r="CA99">
        <v>992.5</v>
      </c>
      <c r="CJ99">
        <v>0</v>
      </c>
      <c r="CL99">
        <v>4</v>
      </c>
      <c r="CM99">
        <v>767.5</v>
      </c>
      <c r="CP99">
        <v>2.6666666666666665</v>
      </c>
      <c r="CQ99">
        <v>767.5</v>
      </c>
      <c r="CR99">
        <v>2.6666666666666665</v>
      </c>
      <c r="CS99">
        <v>767.5</v>
      </c>
      <c r="CT99">
        <v>3</v>
      </c>
      <c r="CU99">
        <v>880</v>
      </c>
      <c r="DD99">
        <v>0</v>
      </c>
      <c r="DF99">
        <v>1.5</v>
      </c>
      <c r="DG99">
        <v>284.5</v>
      </c>
      <c r="DJ99">
        <v>1</v>
      </c>
      <c r="DK99">
        <v>284.5</v>
      </c>
      <c r="DL99">
        <v>1</v>
      </c>
      <c r="DM99">
        <v>284.5</v>
      </c>
      <c r="DN99">
        <v>1</v>
      </c>
      <c r="DO99">
        <v>284.5</v>
      </c>
      <c r="DP99">
        <v>2.3333333333333335</v>
      </c>
      <c r="DQ99">
        <v>681.5</v>
      </c>
      <c r="DR99">
        <v>1.9444444444444444</v>
      </c>
      <c r="DS99">
        <v>671.0353982300885</v>
      </c>
      <c r="DV99" t="s">
        <v>97</v>
      </c>
      <c r="DW99">
        <v>167.5</v>
      </c>
      <c r="DX99">
        <v>209.4</v>
      </c>
      <c r="DY99">
        <v>244.125</v>
      </c>
      <c r="DZ99">
        <v>215.88235294117646</v>
      </c>
      <c r="EA99">
        <v>141</v>
      </c>
      <c r="EB99">
        <v>217.5</v>
      </c>
      <c r="EC99">
        <v>252.5</v>
      </c>
      <c r="ED99">
        <v>195.8</v>
      </c>
    </row>
    <row r="100" spans="1:134" x14ac:dyDescent="0.3">
      <c r="A100" s="2" t="s">
        <v>98</v>
      </c>
      <c r="B100">
        <v>2.1</v>
      </c>
      <c r="C100">
        <v>1078</v>
      </c>
      <c r="D100">
        <v>1.5</v>
      </c>
      <c r="E100">
        <v>1069</v>
      </c>
      <c r="F100">
        <v>2</v>
      </c>
      <c r="G100">
        <v>1306</v>
      </c>
      <c r="H100">
        <v>1.8571428571428572</v>
      </c>
      <c r="I100">
        <v>1140.5714285714287</v>
      </c>
      <c r="J100">
        <v>2</v>
      </c>
      <c r="K100">
        <v>1245</v>
      </c>
      <c r="L100">
        <v>2.4</v>
      </c>
      <c r="M100">
        <v>1568.4</v>
      </c>
      <c r="N100">
        <v>2.2222222222222223</v>
      </c>
      <c r="O100">
        <v>1102.8</v>
      </c>
      <c r="P100">
        <v>2.2222222222222223</v>
      </c>
      <c r="Q100">
        <v>1309.7142857142858</v>
      </c>
      <c r="R100">
        <v>2.0363636363636362</v>
      </c>
      <c r="S100">
        <v>1225.1428571428571</v>
      </c>
      <c r="T100">
        <v>4.4000000000000004</v>
      </c>
      <c r="U100">
        <v>1677.7777777777778</v>
      </c>
      <c r="V100">
        <v>4.9000000000000004</v>
      </c>
      <c r="W100">
        <v>1936.5</v>
      </c>
      <c r="X100">
        <v>4.75</v>
      </c>
      <c r="Y100">
        <v>1922</v>
      </c>
      <c r="Z100">
        <v>4.6785714285714288</v>
      </c>
      <c r="AA100">
        <v>1831.4782608695652</v>
      </c>
      <c r="AB100">
        <v>4.625</v>
      </c>
      <c r="AC100">
        <v>2080.5</v>
      </c>
      <c r="AD100">
        <v>4</v>
      </c>
      <c r="AE100">
        <v>1915.4285714285713</v>
      </c>
      <c r="AF100">
        <v>4.7777777777777777</v>
      </c>
      <c r="AG100">
        <v>2050.4285714285716</v>
      </c>
      <c r="AH100">
        <v>4.4444444444444446</v>
      </c>
      <c r="AI100">
        <v>2012.2</v>
      </c>
      <c r="AJ100">
        <v>4.5636363636363635</v>
      </c>
      <c r="AK100">
        <v>1915.5348837209303</v>
      </c>
      <c r="AL100">
        <v>3.3</v>
      </c>
      <c r="AM100">
        <v>1643.2676056338028</v>
      </c>
      <c r="AN100">
        <v>2.2999999999999998</v>
      </c>
      <c r="AO100">
        <v>1065.5714285714287</v>
      </c>
      <c r="AP100">
        <v>2.2999999999999998</v>
      </c>
      <c r="AQ100">
        <v>880.875</v>
      </c>
      <c r="AR100">
        <v>2.375</v>
      </c>
      <c r="AS100">
        <v>1109</v>
      </c>
      <c r="AT100">
        <v>2.3214285714285716</v>
      </c>
      <c r="AU100">
        <v>1002.55</v>
      </c>
      <c r="AV100">
        <v>2.125</v>
      </c>
      <c r="AW100">
        <v>833.5</v>
      </c>
      <c r="AX100">
        <v>1.6</v>
      </c>
      <c r="AY100">
        <v>695.57142857142856</v>
      </c>
      <c r="AZ100">
        <v>2.3333333333333335</v>
      </c>
      <c r="BA100">
        <v>1168.3333333333333</v>
      </c>
      <c r="BB100">
        <v>2</v>
      </c>
      <c r="BC100">
        <v>888.42105263157896</v>
      </c>
      <c r="BD100">
        <v>2.1636363636363636</v>
      </c>
      <c r="BE100">
        <v>946.9487179487179</v>
      </c>
      <c r="BF100">
        <v>2.1636363636363636</v>
      </c>
      <c r="BG100">
        <v>946.9487179487179</v>
      </c>
      <c r="BH100">
        <v>2.9212121212121214</v>
      </c>
      <c r="BI100">
        <v>1396.3909090909092</v>
      </c>
      <c r="BN100">
        <v>0.5</v>
      </c>
      <c r="BO100">
        <v>271</v>
      </c>
      <c r="BP100">
        <v>0.5</v>
      </c>
      <c r="BQ100">
        <v>271</v>
      </c>
      <c r="BR100">
        <v>0</v>
      </c>
      <c r="BV100">
        <v>1</v>
      </c>
      <c r="BW100">
        <v>221</v>
      </c>
      <c r="BX100">
        <v>0.33333333333333331</v>
      </c>
      <c r="BY100">
        <v>221</v>
      </c>
      <c r="BZ100">
        <v>0.4</v>
      </c>
      <c r="CA100">
        <v>246</v>
      </c>
      <c r="CF100">
        <v>6.5</v>
      </c>
      <c r="CG100">
        <v>1996.5</v>
      </c>
      <c r="CH100">
        <v>6.5</v>
      </c>
      <c r="CI100">
        <v>1996.5</v>
      </c>
      <c r="CJ100">
        <v>6</v>
      </c>
      <c r="CK100">
        <v>1840</v>
      </c>
      <c r="CN100">
        <v>6</v>
      </c>
      <c r="CO100">
        <v>2102</v>
      </c>
      <c r="CP100">
        <v>6</v>
      </c>
      <c r="CQ100">
        <v>1927.3333333333333</v>
      </c>
      <c r="CR100">
        <v>6.2</v>
      </c>
      <c r="CS100">
        <v>1955</v>
      </c>
      <c r="CT100">
        <v>3.3</v>
      </c>
      <c r="CU100">
        <v>1466.7142857142858</v>
      </c>
      <c r="CZ100">
        <v>3.5</v>
      </c>
      <c r="DA100">
        <v>1095.5</v>
      </c>
      <c r="DB100">
        <v>3.5</v>
      </c>
      <c r="DC100">
        <v>1095.5</v>
      </c>
      <c r="DD100">
        <v>2.5</v>
      </c>
      <c r="DE100">
        <v>1736</v>
      </c>
      <c r="DH100">
        <v>2</v>
      </c>
      <c r="DI100">
        <v>738</v>
      </c>
      <c r="DJ100">
        <v>2.3333333333333335</v>
      </c>
      <c r="DK100">
        <v>1237</v>
      </c>
      <c r="DL100">
        <v>2.8</v>
      </c>
      <c r="DM100">
        <v>1166.25</v>
      </c>
      <c r="DN100">
        <v>2.8</v>
      </c>
      <c r="DO100">
        <v>1166.25</v>
      </c>
      <c r="DP100">
        <v>3.1333333333333333</v>
      </c>
      <c r="DQ100">
        <v>1357.4545454545455</v>
      </c>
      <c r="DR100">
        <v>2.9388888888888891</v>
      </c>
      <c r="DS100">
        <v>1392.8512396694214</v>
      </c>
      <c r="DV100" t="s">
        <v>98</v>
      </c>
      <c r="DW100">
        <v>384.66666666666669</v>
      </c>
      <c r="DX100">
        <v>332.57142857142856</v>
      </c>
      <c r="DY100">
        <v>393.85714285714283</v>
      </c>
      <c r="DZ100">
        <v>369.65</v>
      </c>
      <c r="EA100">
        <v>249</v>
      </c>
      <c r="EB100">
        <v>356.8</v>
      </c>
      <c r="EC100">
        <v>260.39999999999998</v>
      </c>
      <c r="ED100">
        <v>291.57142857142856</v>
      </c>
    </row>
    <row r="101" spans="1:134" x14ac:dyDescent="0.3">
      <c r="A101" s="2" t="s">
        <v>99</v>
      </c>
      <c r="B101">
        <v>0.3</v>
      </c>
      <c r="C101">
        <v>299</v>
      </c>
      <c r="D101">
        <v>0.8</v>
      </c>
      <c r="E101">
        <v>614.25</v>
      </c>
      <c r="F101">
        <v>1.2222222222222223</v>
      </c>
      <c r="G101">
        <v>936.25</v>
      </c>
      <c r="H101">
        <v>0.75862068965517238</v>
      </c>
      <c r="I101">
        <v>645.36363636363637</v>
      </c>
      <c r="J101">
        <v>0.375</v>
      </c>
      <c r="K101">
        <v>517.5</v>
      </c>
      <c r="L101">
        <v>0.88888888888888884</v>
      </c>
      <c r="M101">
        <v>775.5</v>
      </c>
      <c r="N101">
        <v>0.55555555555555558</v>
      </c>
      <c r="O101">
        <v>642.66666666666663</v>
      </c>
      <c r="P101">
        <v>0.61538461538461542</v>
      </c>
      <c r="Q101">
        <v>673.88888888888891</v>
      </c>
      <c r="R101">
        <v>0.69090909090909092</v>
      </c>
      <c r="S101">
        <v>658.2</v>
      </c>
      <c r="T101">
        <v>3.9</v>
      </c>
      <c r="U101">
        <v>2062.8571428571427</v>
      </c>
      <c r="V101">
        <v>2.6</v>
      </c>
      <c r="W101">
        <v>1243.8571428571429</v>
      </c>
      <c r="X101">
        <v>2.4444444444444446</v>
      </c>
      <c r="Y101">
        <v>1291</v>
      </c>
      <c r="Z101">
        <v>3</v>
      </c>
      <c r="AA101">
        <v>1544.65</v>
      </c>
      <c r="AB101">
        <v>2.875</v>
      </c>
      <c r="AC101">
        <v>1321.5</v>
      </c>
      <c r="AD101">
        <v>3</v>
      </c>
      <c r="AE101">
        <v>1429.5714285714287</v>
      </c>
      <c r="AF101">
        <v>4.333333333333333</v>
      </c>
      <c r="AG101">
        <v>1764.875</v>
      </c>
      <c r="AH101">
        <v>3.4230769230769229</v>
      </c>
      <c r="AI101">
        <v>1526.4285714285713</v>
      </c>
      <c r="AJ101">
        <v>3.2</v>
      </c>
      <c r="AK101">
        <v>1535.3170731707316</v>
      </c>
      <c r="AL101">
        <v>1.9454545454545455</v>
      </c>
      <c r="AM101">
        <v>1247.7377049180327</v>
      </c>
      <c r="AN101">
        <v>2.2999999999999998</v>
      </c>
      <c r="AO101">
        <v>1147.5714285714287</v>
      </c>
      <c r="AP101">
        <v>2.7</v>
      </c>
      <c r="AQ101">
        <v>1225.5714285714287</v>
      </c>
      <c r="AR101">
        <v>2</v>
      </c>
      <c r="AS101">
        <v>1067</v>
      </c>
      <c r="AT101">
        <v>2.3448275862068964</v>
      </c>
      <c r="AU101">
        <v>1150.7</v>
      </c>
      <c r="AV101">
        <v>2.125</v>
      </c>
      <c r="AW101">
        <v>854.16666666666663</v>
      </c>
      <c r="AX101">
        <v>2.3333333333333335</v>
      </c>
      <c r="AY101">
        <v>1202.1666666666667</v>
      </c>
      <c r="AZ101">
        <v>2.3333333333333335</v>
      </c>
      <c r="BA101">
        <v>1056.5714285714287</v>
      </c>
      <c r="BB101">
        <v>2.2692307692307692</v>
      </c>
      <c r="BC101">
        <v>1038.6315789473683</v>
      </c>
      <c r="BD101">
        <v>2.3090909090909091</v>
      </c>
      <c r="BE101">
        <v>1096.1025641025642</v>
      </c>
      <c r="BF101">
        <v>2.3090909090909091</v>
      </c>
      <c r="BG101">
        <v>1096.1025641025642</v>
      </c>
      <c r="BH101">
        <v>2.0666666666666669</v>
      </c>
      <c r="BI101">
        <v>1188.5999999999999</v>
      </c>
      <c r="BN101">
        <v>0</v>
      </c>
      <c r="BP101">
        <v>0</v>
      </c>
      <c r="BR101">
        <v>0</v>
      </c>
      <c r="BT101">
        <v>2</v>
      </c>
      <c r="BU101">
        <v>774</v>
      </c>
      <c r="BV101">
        <v>0</v>
      </c>
      <c r="BX101">
        <v>0.5</v>
      </c>
      <c r="BY101">
        <v>774</v>
      </c>
      <c r="BZ101">
        <v>0.4</v>
      </c>
      <c r="CA101">
        <v>774</v>
      </c>
      <c r="CF101">
        <v>0</v>
      </c>
      <c r="CH101">
        <v>0</v>
      </c>
      <c r="CJ101">
        <v>0</v>
      </c>
      <c r="CL101">
        <v>0</v>
      </c>
      <c r="CN101">
        <v>0</v>
      </c>
      <c r="CP101">
        <v>0</v>
      </c>
      <c r="CR101">
        <v>0</v>
      </c>
      <c r="CT101">
        <v>0.2</v>
      </c>
      <c r="CU101">
        <v>774</v>
      </c>
      <c r="CZ101">
        <v>1</v>
      </c>
      <c r="DA101">
        <v>383</v>
      </c>
      <c r="DB101">
        <v>1</v>
      </c>
      <c r="DC101">
        <v>383</v>
      </c>
      <c r="DD101">
        <v>0</v>
      </c>
      <c r="DF101">
        <v>0</v>
      </c>
      <c r="DH101">
        <v>0</v>
      </c>
      <c r="DJ101">
        <v>0</v>
      </c>
      <c r="DL101">
        <v>0.2</v>
      </c>
      <c r="DM101">
        <v>383</v>
      </c>
      <c r="DN101">
        <v>0.2</v>
      </c>
      <c r="DO101">
        <v>383</v>
      </c>
      <c r="DP101">
        <v>0.2</v>
      </c>
      <c r="DQ101">
        <v>578.5</v>
      </c>
      <c r="DR101">
        <v>1.9111111111111112</v>
      </c>
      <c r="DS101">
        <v>1176.6372549019609</v>
      </c>
      <c r="DV101" t="s">
        <v>99</v>
      </c>
      <c r="DW101">
        <v>351.33333333333331</v>
      </c>
      <c r="DX101">
        <v>390.14285714285717</v>
      </c>
      <c r="DY101">
        <v>349.625</v>
      </c>
      <c r="DZ101">
        <v>363.61904761904759</v>
      </c>
      <c r="EA101">
        <v>347.5</v>
      </c>
      <c r="EB101">
        <v>390</v>
      </c>
      <c r="EC101">
        <v>386</v>
      </c>
      <c r="ED101">
        <v>379.22222222222223</v>
      </c>
    </row>
    <row r="102" spans="1:134" x14ac:dyDescent="0.3">
      <c r="A102" s="2" t="s">
        <v>100</v>
      </c>
      <c r="B102">
        <v>0.2</v>
      </c>
      <c r="C102">
        <v>404</v>
      </c>
      <c r="D102">
        <v>0.7</v>
      </c>
      <c r="E102">
        <v>908</v>
      </c>
      <c r="F102">
        <v>0.5</v>
      </c>
      <c r="G102">
        <v>768</v>
      </c>
      <c r="H102">
        <v>0.4642857142857143</v>
      </c>
      <c r="I102">
        <v>747</v>
      </c>
      <c r="J102">
        <v>0</v>
      </c>
      <c r="L102">
        <v>0.77777777777777779</v>
      </c>
      <c r="M102">
        <v>1530</v>
      </c>
      <c r="N102">
        <v>0.66666666666666663</v>
      </c>
      <c r="O102">
        <v>825</v>
      </c>
      <c r="P102">
        <v>0.5</v>
      </c>
      <c r="Q102">
        <v>1060</v>
      </c>
      <c r="R102">
        <v>0.48148148148148145</v>
      </c>
      <c r="S102">
        <v>881.14285714285711</v>
      </c>
      <c r="T102">
        <v>0.4</v>
      </c>
      <c r="U102">
        <v>549</v>
      </c>
      <c r="V102">
        <v>0.5</v>
      </c>
      <c r="W102">
        <v>1441</v>
      </c>
      <c r="X102">
        <v>0.5</v>
      </c>
      <c r="Y102">
        <v>663</v>
      </c>
      <c r="Z102">
        <v>0.4642857142857143</v>
      </c>
      <c r="AA102">
        <v>884.33333333333337</v>
      </c>
      <c r="AB102">
        <v>0.625</v>
      </c>
      <c r="AC102">
        <v>1420</v>
      </c>
      <c r="AD102">
        <v>0.1111111111111111</v>
      </c>
      <c r="AE102">
        <v>203</v>
      </c>
      <c r="AF102">
        <v>0.55555555555555558</v>
      </c>
      <c r="AG102">
        <v>479</v>
      </c>
      <c r="AH102">
        <v>0.42307692307692307</v>
      </c>
      <c r="AI102">
        <v>645.25</v>
      </c>
      <c r="AJ102">
        <v>0.44444444444444442</v>
      </c>
      <c r="AK102">
        <v>747.71428571428567</v>
      </c>
      <c r="AL102">
        <v>0.46296296296296297</v>
      </c>
      <c r="AM102">
        <v>814.42857142857144</v>
      </c>
      <c r="AN102">
        <v>0.1</v>
      </c>
      <c r="AO102">
        <v>98</v>
      </c>
      <c r="AP102">
        <v>0.2</v>
      </c>
      <c r="AQ102">
        <v>446</v>
      </c>
      <c r="AR102">
        <v>0.125</v>
      </c>
      <c r="AS102">
        <v>116</v>
      </c>
      <c r="AT102">
        <v>0.14285714285714285</v>
      </c>
      <c r="AU102">
        <v>220</v>
      </c>
      <c r="AV102">
        <v>0</v>
      </c>
      <c r="AX102">
        <v>0.44444444444444442</v>
      </c>
      <c r="AY102">
        <v>844</v>
      </c>
      <c r="AZ102">
        <v>0.44444444444444442</v>
      </c>
      <c r="BA102">
        <v>467.5</v>
      </c>
      <c r="BB102">
        <v>0.30769230769230771</v>
      </c>
      <c r="BC102">
        <v>593</v>
      </c>
      <c r="BD102">
        <v>0.22222222222222221</v>
      </c>
      <c r="BE102">
        <v>406.5</v>
      </c>
      <c r="BF102">
        <v>0.22222222222222221</v>
      </c>
      <c r="BG102">
        <v>406.5</v>
      </c>
      <c r="BH102">
        <v>0.38271604938271603</v>
      </c>
      <c r="BI102">
        <v>692.05</v>
      </c>
      <c r="BN102">
        <v>0</v>
      </c>
      <c r="BP102">
        <v>0</v>
      </c>
      <c r="BR102">
        <v>0</v>
      </c>
      <c r="BT102">
        <v>0</v>
      </c>
      <c r="BV102">
        <v>0</v>
      </c>
      <c r="BX102">
        <v>0</v>
      </c>
      <c r="BZ102">
        <v>0</v>
      </c>
      <c r="CF102">
        <v>0</v>
      </c>
      <c r="CH102">
        <v>0</v>
      </c>
      <c r="CJ102">
        <v>0</v>
      </c>
      <c r="CL102">
        <v>0</v>
      </c>
      <c r="CN102">
        <v>0</v>
      </c>
      <c r="CP102">
        <v>0</v>
      </c>
      <c r="CR102">
        <v>0</v>
      </c>
      <c r="CT102">
        <v>0</v>
      </c>
      <c r="CZ102">
        <v>0</v>
      </c>
      <c r="DB102">
        <v>0</v>
      </c>
      <c r="DD102">
        <v>0</v>
      </c>
      <c r="DF102">
        <v>0</v>
      </c>
      <c r="DH102">
        <v>0</v>
      </c>
      <c r="DJ102">
        <v>0</v>
      </c>
      <c r="DL102">
        <v>0</v>
      </c>
      <c r="DN102">
        <v>0</v>
      </c>
      <c r="DP102">
        <v>0</v>
      </c>
      <c r="DR102">
        <v>0.34444444444444444</v>
      </c>
      <c r="DS102">
        <v>692.05</v>
      </c>
      <c r="DV102" t="s">
        <v>100</v>
      </c>
      <c r="DW102">
        <v>338</v>
      </c>
      <c r="DX102">
        <v>203</v>
      </c>
      <c r="DY102">
        <v>122</v>
      </c>
      <c r="DZ102">
        <v>196.25</v>
      </c>
      <c r="EB102">
        <v>118</v>
      </c>
      <c r="EC102">
        <v>241</v>
      </c>
      <c r="ED102">
        <v>200</v>
      </c>
    </row>
    <row r="103" spans="1:134" x14ac:dyDescent="0.3">
      <c r="A103" s="2" t="s">
        <v>101</v>
      </c>
      <c r="B103">
        <v>2.25</v>
      </c>
      <c r="C103">
        <v>1386.25</v>
      </c>
      <c r="D103">
        <v>1.8</v>
      </c>
      <c r="E103">
        <v>676</v>
      </c>
      <c r="F103">
        <v>0.44444444444444442</v>
      </c>
      <c r="G103">
        <v>210</v>
      </c>
      <c r="H103">
        <v>1.4814814814814814</v>
      </c>
      <c r="I103">
        <v>745.78571428571433</v>
      </c>
      <c r="J103">
        <v>1.625</v>
      </c>
      <c r="K103">
        <v>588</v>
      </c>
      <c r="L103">
        <v>2.2000000000000002</v>
      </c>
      <c r="M103">
        <v>616.125</v>
      </c>
      <c r="N103">
        <v>3.125</v>
      </c>
      <c r="O103">
        <v>1357.2</v>
      </c>
      <c r="P103">
        <v>2.3076923076923075</v>
      </c>
      <c r="Q103">
        <v>814.16666666666663</v>
      </c>
      <c r="R103">
        <v>1.8867924528301887</v>
      </c>
      <c r="S103">
        <v>784.25</v>
      </c>
      <c r="T103">
        <v>3.875</v>
      </c>
      <c r="U103">
        <v>1397.2857142857142</v>
      </c>
      <c r="V103">
        <v>4.5</v>
      </c>
      <c r="W103">
        <v>1420.1111111111111</v>
      </c>
      <c r="X103">
        <v>5.1111111111111107</v>
      </c>
      <c r="Y103">
        <v>1401.2222222222222</v>
      </c>
      <c r="Z103">
        <v>4.5185185185185182</v>
      </c>
      <c r="AA103">
        <v>1406.92</v>
      </c>
      <c r="AB103">
        <v>4.875</v>
      </c>
      <c r="AC103">
        <v>1418.625</v>
      </c>
      <c r="AD103">
        <v>4</v>
      </c>
      <c r="AE103">
        <v>1302.1111111111111</v>
      </c>
      <c r="AF103">
        <v>3.75</v>
      </c>
      <c r="AG103">
        <v>1292.7142857142858</v>
      </c>
      <c r="AH103">
        <v>4.1923076923076925</v>
      </c>
      <c r="AI103">
        <v>1338.2083333333333</v>
      </c>
      <c r="AJ103">
        <v>4.3584905660377355</v>
      </c>
      <c r="AK103">
        <v>1373.2653061224489</v>
      </c>
      <c r="AL103">
        <v>3.1226415094339623</v>
      </c>
      <c r="AM103">
        <v>1140.5679012345679</v>
      </c>
      <c r="AN103">
        <v>2.25</v>
      </c>
      <c r="AO103">
        <v>696.33333333333337</v>
      </c>
      <c r="AP103">
        <v>1.9</v>
      </c>
      <c r="AQ103">
        <v>681.75</v>
      </c>
      <c r="AR103">
        <v>2.8888888888888888</v>
      </c>
      <c r="AS103">
        <v>820.22222222222217</v>
      </c>
      <c r="AT103">
        <v>2.3333333333333335</v>
      </c>
      <c r="AU103">
        <v>739.73913043478262</v>
      </c>
      <c r="AV103">
        <v>3</v>
      </c>
      <c r="AW103">
        <v>904.25</v>
      </c>
      <c r="AX103">
        <v>2.4</v>
      </c>
      <c r="AY103">
        <v>743.8</v>
      </c>
      <c r="AZ103">
        <v>2.625</v>
      </c>
      <c r="BA103">
        <v>724</v>
      </c>
      <c r="BB103">
        <v>2.6538461538461537</v>
      </c>
      <c r="BC103">
        <v>787.07692307692309</v>
      </c>
      <c r="BD103">
        <v>2.4905660377358489</v>
      </c>
      <c r="BE103">
        <v>764.85714285714289</v>
      </c>
      <c r="BF103">
        <v>2.4905660377358489</v>
      </c>
      <c r="BG103">
        <v>764.85714285714289</v>
      </c>
      <c r="BH103">
        <v>2.9119496855345912</v>
      </c>
      <c r="BI103">
        <v>998.95384615384614</v>
      </c>
      <c r="BJ103">
        <v>0</v>
      </c>
      <c r="BN103">
        <v>0</v>
      </c>
      <c r="BP103">
        <v>0</v>
      </c>
      <c r="BR103">
        <v>0</v>
      </c>
      <c r="BV103">
        <v>1</v>
      </c>
      <c r="BW103">
        <v>479</v>
      </c>
      <c r="BX103">
        <v>0.5</v>
      </c>
      <c r="BY103">
        <v>479</v>
      </c>
      <c r="BZ103">
        <v>0.2857142857142857</v>
      </c>
      <c r="CA103">
        <v>479</v>
      </c>
      <c r="CB103">
        <v>6</v>
      </c>
      <c r="CC103">
        <v>1910</v>
      </c>
      <c r="CF103">
        <v>6</v>
      </c>
      <c r="CG103">
        <v>2276</v>
      </c>
      <c r="CH103">
        <v>6</v>
      </c>
      <c r="CI103">
        <v>2032</v>
      </c>
      <c r="CJ103">
        <v>5.5</v>
      </c>
      <c r="CK103">
        <v>1614</v>
      </c>
      <c r="CN103">
        <v>4</v>
      </c>
      <c r="CO103">
        <v>1065</v>
      </c>
      <c r="CP103">
        <v>4.75</v>
      </c>
      <c r="CQ103">
        <v>1339.5</v>
      </c>
      <c r="CR103">
        <v>5.2857142857142856</v>
      </c>
      <c r="CS103">
        <v>1636.2857142857142</v>
      </c>
      <c r="CT103">
        <v>2.7857142857142856</v>
      </c>
      <c r="CU103">
        <v>1491.625</v>
      </c>
      <c r="CV103">
        <v>3</v>
      </c>
      <c r="CW103">
        <v>926</v>
      </c>
      <c r="CZ103">
        <v>3</v>
      </c>
      <c r="DA103">
        <v>746</v>
      </c>
      <c r="DB103">
        <v>3</v>
      </c>
      <c r="DC103">
        <v>866</v>
      </c>
      <c r="DD103">
        <v>2.5</v>
      </c>
      <c r="DE103">
        <v>691</v>
      </c>
      <c r="DH103">
        <v>3</v>
      </c>
      <c r="DI103">
        <v>387</v>
      </c>
      <c r="DJ103">
        <v>2.75</v>
      </c>
      <c r="DK103">
        <v>539</v>
      </c>
      <c r="DL103">
        <v>2.8571428571428572</v>
      </c>
      <c r="DM103">
        <v>679.14285714285711</v>
      </c>
      <c r="DN103">
        <v>2.8571428571428572</v>
      </c>
      <c r="DO103">
        <v>679.14285714285711</v>
      </c>
      <c r="DP103">
        <v>2.8095238095238093</v>
      </c>
      <c r="DQ103">
        <v>1112.4666666666667</v>
      </c>
      <c r="DR103">
        <v>2.9</v>
      </c>
      <c r="DS103">
        <v>1010.696551724138</v>
      </c>
      <c r="DV103" t="s">
        <v>101</v>
      </c>
      <c r="DW103">
        <v>236.5</v>
      </c>
      <c r="DX103">
        <v>251</v>
      </c>
      <c r="DY103">
        <v>345.28571428571428</v>
      </c>
      <c r="DZ103">
        <v>273.66666666666669</v>
      </c>
      <c r="EA103">
        <v>265.39999999999998</v>
      </c>
      <c r="EB103">
        <v>208</v>
      </c>
      <c r="EC103">
        <v>227.4</v>
      </c>
      <c r="ED103">
        <v>229.33333333333334</v>
      </c>
    </row>
    <row r="104" spans="1:134" x14ac:dyDescent="0.3">
      <c r="A104" s="2" t="s">
        <v>102</v>
      </c>
      <c r="B104">
        <v>2.5</v>
      </c>
      <c r="C104">
        <v>820.375</v>
      </c>
      <c r="D104">
        <v>2</v>
      </c>
      <c r="E104">
        <v>438.25</v>
      </c>
      <c r="F104">
        <v>2.2222222222222223</v>
      </c>
      <c r="G104">
        <v>664.375</v>
      </c>
      <c r="H104">
        <v>2.25</v>
      </c>
      <c r="I104">
        <v>641</v>
      </c>
      <c r="J104">
        <v>1.1111111111111112</v>
      </c>
      <c r="K104">
        <v>516.4</v>
      </c>
      <c r="L104">
        <v>2.4</v>
      </c>
      <c r="M104">
        <v>800.14285714285711</v>
      </c>
      <c r="N104">
        <v>2.1</v>
      </c>
      <c r="O104">
        <v>481.9</v>
      </c>
      <c r="P104">
        <v>1.896551724137931</v>
      </c>
      <c r="Q104">
        <v>591</v>
      </c>
      <c r="R104">
        <v>2.0701754385964914</v>
      </c>
      <c r="S104">
        <v>617.08695652173913</v>
      </c>
      <c r="T104">
        <v>4.4000000000000004</v>
      </c>
      <c r="U104">
        <v>1176.3</v>
      </c>
      <c r="V104">
        <v>5.7777777777777777</v>
      </c>
      <c r="W104">
        <v>1355.2222222222222</v>
      </c>
      <c r="X104">
        <v>4.7777777777777777</v>
      </c>
      <c r="Y104">
        <v>1188.3333333333333</v>
      </c>
      <c r="Z104">
        <v>4.9642857142857144</v>
      </c>
      <c r="AA104">
        <v>1237.6785714285713</v>
      </c>
      <c r="AB104">
        <v>5.1111111111111107</v>
      </c>
      <c r="AC104">
        <v>1324.1111111111111</v>
      </c>
      <c r="AD104">
        <v>4.8</v>
      </c>
      <c r="AE104">
        <v>1250.0999999999999</v>
      </c>
      <c r="AF104">
        <v>5.4</v>
      </c>
      <c r="AG104">
        <v>1501.1</v>
      </c>
      <c r="AH104">
        <v>5.1034482758620694</v>
      </c>
      <c r="AI104">
        <v>1359.6206896551723</v>
      </c>
      <c r="AJ104">
        <v>5.0350877192982457</v>
      </c>
      <c r="AK104">
        <v>1299.719298245614</v>
      </c>
      <c r="AL104">
        <v>3.5526315789473686</v>
      </c>
      <c r="AM104">
        <v>994.85436893203882</v>
      </c>
      <c r="AN104">
        <v>2.5</v>
      </c>
      <c r="AO104">
        <v>629.29999999999995</v>
      </c>
      <c r="AP104">
        <v>2.1111111111111112</v>
      </c>
      <c r="AQ104">
        <v>647.66666666666663</v>
      </c>
      <c r="AR104">
        <v>2.5555555555555554</v>
      </c>
      <c r="AS104">
        <v>740.44444444444446</v>
      </c>
      <c r="AT104">
        <v>2.3928571428571428</v>
      </c>
      <c r="AU104">
        <v>670.92857142857144</v>
      </c>
      <c r="AV104">
        <v>2.6666666666666665</v>
      </c>
      <c r="AW104">
        <v>724.375</v>
      </c>
      <c r="AX104">
        <v>2.1</v>
      </c>
      <c r="AY104">
        <v>544</v>
      </c>
      <c r="AZ104">
        <v>2.7</v>
      </c>
      <c r="BA104">
        <v>716.1</v>
      </c>
      <c r="BB104">
        <v>2.4827586206896552</v>
      </c>
      <c r="BC104">
        <v>657</v>
      </c>
      <c r="BD104">
        <v>2.4385964912280702</v>
      </c>
      <c r="BE104">
        <v>663.96428571428567</v>
      </c>
      <c r="BF104">
        <v>2.4385964912280702</v>
      </c>
      <c r="BG104">
        <v>663.96428571428567</v>
      </c>
      <c r="BH104">
        <v>3.1812865497076022</v>
      </c>
      <c r="BI104">
        <v>878.31446540880506</v>
      </c>
      <c r="BL104">
        <v>0</v>
      </c>
      <c r="BN104">
        <v>4</v>
      </c>
      <c r="BO104">
        <v>834</v>
      </c>
      <c r="BP104">
        <v>2</v>
      </c>
      <c r="BQ104">
        <v>834</v>
      </c>
      <c r="BR104">
        <v>4</v>
      </c>
      <c r="BS104">
        <v>1062</v>
      </c>
      <c r="BX104">
        <v>4</v>
      </c>
      <c r="BY104">
        <v>1062</v>
      </c>
      <c r="BZ104">
        <v>2.6666666666666665</v>
      </c>
      <c r="CA104">
        <v>948</v>
      </c>
      <c r="CD104">
        <v>7</v>
      </c>
      <c r="CE104">
        <v>2048</v>
      </c>
      <c r="CF104">
        <v>4</v>
      </c>
      <c r="CG104">
        <v>1195</v>
      </c>
      <c r="CH104">
        <v>5.5</v>
      </c>
      <c r="CI104">
        <v>1621.5</v>
      </c>
      <c r="CJ104">
        <v>3</v>
      </c>
      <c r="CK104">
        <v>908</v>
      </c>
      <c r="CP104">
        <v>3</v>
      </c>
      <c r="CQ104">
        <v>908</v>
      </c>
      <c r="CR104">
        <v>4.666666666666667</v>
      </c>
      <c r="CS104">
        <v>1383.6666666666667</v>
      </c>
      <c r="CT104">
        <v>3.6666666666666665</v>
      </c>
      <c r="CU104">
        <v>1209.4000000000001</v>
      </c>
      <c r="CX104">
        <v>2</v>
      </c>
      <c r="CY104">
        <v>631</v>
      </c>
      <c r="CZ104">
        <v>3</v>
      </c>
      <c r="DA104">
        <v>761</v>
      </c>
      <c r="DB104">
        <v>2.5</v>
      </c>
      <c r="DC104">
        <v>696</v>
      </c>
      <c r="DD104">
        <v>3</v>
      </c>
      <c r="DE104">
        <v>757</v>
      </c>
      <c r="DJ104">
        <v>3</v>
      </c>
      <c r="DK104">
        <v>757</v>
      </c>
      <c r="DL104">
        <v>2.6666666666666665</v>
      </c>
      <c r="DM104">
        <v>716.33333333333337</v>
      </c>
      <c r="DN104">
        <v>2.6666666666666665</v>
      </c>
      <c r="DO104">
        <v>716.33333333333337</v>
      </c>
      <c r="DP104">
        <v>3.3333333333333335</v>
      </c>
      <c r="DQ104">
        <v>1024.5</v>
      </c>
      <c r="DR104">
        <v>3.1888888888888891</v>
      </c>
      <c r="DS104">
        <v>885.31736526946111</v>
      </c>
      <c r="DV104" t="s">
        <v>102</v>
      </c>
      <c r="DW104">
        <v>274.44444444444446</v>
      </c>
      <c r="DX104">
        <v>347.8</v>
      </c>
      <c r="DY104">
        <v>313.39999999999998</v>
      </c>
      <c r="DZ104">
        <v>313.17241379310343</v>
      </c>
      <c r="EA104">
        <v>302.39999999999998</v>
      </c>
      <c r="EB104">
        <v>260.28571428571428</v>
      </c>
      <c r="EC104">
        <v>264.3</v>
      </c>
      <c r="ED104">
        <v>271.68181818181819</v>
      </c>
    </row>
    <row r="105" spans="1:134" x14ac:dyDescent="0.3">
      <c r="A105" s="2" t="s">
        <v>103</v>
      </c>
      <c r="B105">
        <v>1.2</v>
      </c>
      <c r="C105">
        <v>554.42857142857144</v>
      </c>
      <c r="D105">
        <v>0.88888888888888884</v>
      </c>
      <c r="E105">
        <v>236.5</v>
      </c>
      <c r="F105">
        <v>0.77777777777777779</v>
      </c>
      <c r="G105">
        <v>306.8</v>
      </c>
      <c r="H105">
        <v>0.9642857142857143</v>
      </c>
      <c r="I105">
        <v>379.66666666666669</v>
      </c>
      <c r="J105">
        <v>1.125</v>
      </c>
      <c r="K105">
        <v>288.33333333333331</v>
      </c>
      <c r="L105">
        <v>0.6</v>
      </c>
      <c r="M105">
        <v>238.83333333333334</v>
      </c>
      <c r="N105">
        <v>0.7</v>
      </c>
      <c r="O105">
        <v>296.39999999999998</v>
      </c>
      <c r="P105">
        <v>0.7857142857142857</v>
      </c>
      <c r="Q105">
        <v>273.23529411764707</v>
      </c>
      <c r="R105">
        <v>0.875</v>
      </c>
      <c r="S105">
        <v>327.97142857142859</v>
      </c>
      <c r="T105">
        <v>5.6</v>
      </c>
      <c r="U105">
        <v>1498.2</v>
      </c>
      <c r="V105">
        <v>5.7777777777777777</v>
      </c>
      <c r="W105">
        <v>1614.7777777777778</v>
      </c>
      <c r="X105">
        <v>5.4444444444444446</v>
      </c>
      <c r="Y105">
        <v>1620</v>
      </c>
      <c r="Z105">
        <v>5.6071428571428568</v>
      </c>
      <c r="AA105">
        <v>1574.8214285714287</v>
      </c>
      <c r="AB105">
        <v>5.375</v>
      </c>
      <c r="AC105">
        <v>1467.5</v>
      </c>
      <c r="AD105">
        <v>5.6</v>
      </c>
      <c r="AE105">
        <v>1555.5</v>
      </c>
      <c r="AF105">
        <v>5.6</v>
      </c>
      <c r="AG105">
        <v>1626</v>
      </c>
      <c r="AH105">
        <v>5.5357142857142856</v>
      </c>
      <c r="AI105">
        <v>1555.5357142857142</v>
      </c>
      <c r="AJ105">
        <v>5.5714285714285712</v>
      </c>
      <c r="AK105">
        <v>1565.1785714285713</v>
      </c>
      <c r="AL105">
        <v>3.2232142857142856</v>
      </c>
      <c r="AM105">
        <v>1089.3296703296703</v>
      </c>
      <c r="AN105">
        <v>3.7</v>
      </c>
      <c r="AO105">
        <v>1038.3</v>
      </c>
      <c r="AP105">
        <v>3.1111111111111112</v>
      </c>
      <c r="AQ105">
        <v>846.11111111111109</v>
      </c>
      <c r="AR105">
        <v>3.7777777777777777</v>
      </c>
      <c r="AS105">
        <v>1141.5555555555557</v>
      </c>
      <c r="AT105">
        <v>3.5357142857142856</v>
      </c>
      <c r="AU105">
        <v>1009.7142857142857</v>
      </c>
      <c r="AV105">
        <v>2.875</v>
      </c>
      <c r="AW105">
        <v>832.5</v>
      </c>
      <c r="AX105">
        <v>2.5</v>
      </c>
      <c r="AY105">
        <v>800.8</v>
      </c>
      <c r="AZ105">
        <v>3</v>
      </c>
      <c r="BA105">
        <v>881.9</v>
      </c>
      <c r="BB105">
        <v>2.7857142857142856</v>
      </c>
      <c r="BC105">
        <v>838.82142857142856</v>
      </c>
      <c r="BD105">
        <v>3.1607142857142856</v>
      </c>
      <c r="BE105">
        <v>924.26785714285711</v>
      </c>
      <c r="BF105">
        <v>3.1607142857142856</v>
      </c>
      <c r="BG105">
        <v>924.26785714285711</v>
      </c>
      <c r="BH105">
        <v>3.2023809523809526</v>
      </c>
      <c r="BI105">
        <v>1026.4489795918366</v>
      </c>
      <c r="BL105">
        <v>2</v>
      </c>
      <c r="BM105">
        <v>747</v>
      </c>
      <c r="BN105">
        <v>1</v>
      </c>
      <c r="BO105">
        <v>349</v>
      </c>
      <c r="BP105">
        <v>1.5</v>
      </c>
      <c r="BQ105">
        <v>548</v>
      </c>
      <c r="BR105">
        <v>0.5</v>
      </c>
      <c r="BS105">
        <v>111</v>
      </c>
      <c r="BX105">
        <v>0.5</v>
      </c>
      <c r="BY105">
        <v>111</v>
      </c>
      <c r="BZ105">
        <v>1</v>
      </c>
      <c r="CA105">
        <v>402.33333333333331</v>
      </c>
      <c r="CD105">
        <v>4</v>
      </c>
      <c r="CE105">
        <v>854</v>
      </c>
      <c r="CF105">
        <v>4</v>
      </c>
      <c r="CG105">
        <v>1297</v>
      </c>
      <c r="CH105">
        <v>4</v>
      </c>
      <c r="CI105">
        <v>1075.5</v>
      </c>
      <c r="CJ105">
        <v>6</v>
      </c>
      <c r="CK105">
        <v>1478.5</v>
      </c>
      <c r="CP105">
        <v>6</v>
      </c>
      <c r="CQ105">
        <v>1478.5</v>
      </c>
      <c r="CR105">
        <v>5</v>
      </c>
      <c r="CS105">
        <v>1277</v>
      </c>
      <c r="CT105">
        <v>3</v>
      </c>
      <c r="CU105">
        <v>902.14285714285711</v>
      </c>
      <c r="CX105">
        <v>8</v>
      </c>
      <c r="CY105">
        <v>1840</v>
      </c>
      <c r="CZ105">
        <v>3</v>
      </c>
      <c r="DA105">
        <v>589</v>
      </c>
      <c r="DB105">
        <v>5.5</v>
      </c>
      <c r="DC105">
        <v>1214.5</v>
      </c>
      <c r="DD105">
        <v>6</v>
      </c>
      <c r="DE105">
        <v>1826.5</v>
      </c>
      <c r="DJ105">
        <v>6</v>
      </c>
      <c r="DK105">
        <v>1826.5</v>
      </c>
      <c r="DL105">
        <v>5.75</v>
      </c>
      <c r="DM105">
        <v>1520.5</v>
      </c>
      <c r="DN105">
        <v>5.75</v>
      </c>
      <c r="DO105">
        <v>1520.5</v>
      </c>
      <c r="DP105">
        <v>3.9166666666666665</v>
      </c>
      <c r="DQ105">
        <v>1127</v>
      </c>
      <c r="DR105">
        <v>3.25</v>
      </c>
      <c r="DS105">
        <v>1033.4493670886077</v>
      </c>
      <c r="DV105" t="s">
        <v>103</v>
      </c>
      <c r="DW105">
        <v>285.25</v>
      </c>
      <c r="DX105">
        <v>340.1</v>
      </c>
      <c r="DY105">
        <v>341.3</v>
      </c>
      <c r="DZ105">
        <v>324.85714285714283</v>
      </c>
      <c r="EA105">
        <v>168.33333333333334</v>
      </c>
      <c r="EB105">
        <v>238.83333333333334</v>
      </c>
      <c r="EC105">
        <v>255</v>
      </c>
      <c r="ED105">
        <v>218.70588235294119</v>
      </c>
    </row>
    <row r="106" spans="1:134" x14ac:dyDescent="0.3">
      <c r="A106" s="2" t="s">
        <v>104</v>
      </c>
      <c r="B106">
        <v>2.2000000000000002</v>
      </c>
      <c r="C106">
        <v>729.14285714285711</v>
      </c>
      <c r="D106">
        <v>2.7777777777777777</v>
      </c>
      <c r="E106">
        <v>955.57142857142856</v>
      </c>
      <c r="F106">
        <v>2.7142857142857144</v>
      </c>
      <c r="G106">
        <v>1072</v>
      </c>
      <c r="H106">
        <v>2.5384615384615383</v>
      </c>
      <c r="I106">
        <v>902.78947368421052</v>
      </c>
      <c r="J106">
        <v>2.1111111111111112</v>
      </c>
      <c r="K106">
        <v>1353</v>
      </c>
      <c r="L106">
        <v>2.2000000000000002</v>
      </c>
      <c r="M106">
        <v>875.25</v>
      </c>
      <c r="N106">
        <v>2.6</v>
      </c>
      <c r="O106">
        <v>994.85714285714289</v>
      </c>
      <c r="P106">
        <v>2.3103448275862069</v>
      </c>
      <c r="Q106">
        <v>1001.3888888888889</v>
      </c>
      <c r="R106">
        <v>2.418181818181818</v>
      </c>
      <c r="S106">
        <v>950.75675675675677</v>
      </c>
      <c r="T106">
        <v>5.4</v>
      </c>
      <c r="U106">
        <v>1549.5</v>
      </c>
      <c r="V106">
        <v>5</v>
      </c>
      <c r="W106">
        <v>1162.2222222222222</v>
      </c>
      <c r="X106">
        <v>4.1428571428571432</v>
      </c>
      <c r="Y106">
        <v>1894.4</v>
      </c>
      <c r="Z106">
        <v>4.9230769230769234</v>
      </c>
      <c r="AA106">
        <v>1476.125</v>
      </c>
      <c r="AB106">
        <v>5.1111111111111107</v>
      </c>
      <c r="AC106">
        <v>1569.625</v>
      </c>
      <c r="AD106">
        <v>4.7</v>
      </c>
      <c r="AE106">
        <v>1511.1111111111111</v>
      </c>
      <c r="AF106">
        <v>4</v>
      </c>
      <c r="AG106">
        <v>1135.1111111111111</v>
      </c>
      <c r="AH106">
        <v>4.5862068965517242</v>
      </c>
      <c r="AI106">
        <v>1398.9615384615386</v>
      </c>
      <c r="AJ106">
        <v>4.7454545454545451</v>
      </c>
      <c r="AK106">
        <v>1436</v>
      </c>
      <c r="AL106">
        <v>3.581818181818182</v>
      </c>
      <c r="AM106">
        <v>1229.632183908046</v>
      </c>
      <c r="AN106">
        <v>3.1</v>
      </c>
      <c r="AO106">
        <v>864.33333333333337</v>
      </c>
      <c r="AP106">
        <v>2.1111111111111112</v>
      </c>
      <c r="AQ106">
        <v>626.625</v>
      </c>
      <c r="AR106">
        <v>2.5714285714285716</v>
      </c>
      <c r="AS106">
        <v>931.83333333333337</v>
      </c>
      <c r="AT106">
        <v>2.6153846153846154</v>
      </c>
      <c r="AU106">
        <v>799.26086956521738</v>
      </c>
      <c r="AV106">
        <v>1.6666666666666667</v>
      </c>
      <c r="AW106">
        <v>771.2</v>
      </c>
      <c r="AX106">
        <v>2.4</v>
      </c>
      <c r="AY106">
        <v>676</v>
      </c>
      <c r="AZ106">
        <v>2.4</v>
      </c>
      <c r="BA106">
        <v>993</v>
      </c>
      <c r="BB106">
        <v>2.1724137931034484</v>
      </c>
      <c r="BC106">
        <v>794.9</v>
      </c>
      <c r="BD106">
        <v>2.3818181818181818</v>
      </c>
      <c r="BE106">
        <v>797.23255813953483</v>
      </c>
      <c r="BF106">
        <v>2.3818181818181818</v>
      </c>
      <c r="BG106">
        <v>797.23255813953483</v>
      </c>
      <c r="BH106">
        <v>3.1818181818181817</v>
      </c>
      <c r="BI106">
        <v>1086.6076923076923</v>
      </c>
      <c r="BL106">
        <v>0</v>
      </c>
      <c r="BN106">
        <v>2.6666666666666665</v>
      </c>
      <c r="BO106">
        <v>1015.5</v>
      </c>
      <c r="BP106">
        <v>2</v>
      </c>
      <c r="BQ106">
        <v>1015.5</v>
      </c>
      <c r="BR106">
        <v>0</v>
      </c>
      <c r="BX106">
        <v>0</v>
      </c>
      <c r="BZ106">
        <v>1.6</v>
      </c>
      <c r="CA106">
        <v>1015.5</v>
      </c>
      <c r="CD106">
        <v>8</v>
      </c>
      <c r="CE106">
        <v>2288</v>
      </c>
      <c r="CF106">
        <v>4</v>
      </c>
      <c r="CG106">
        <v>1069.3333333333333</v>
      </c>
      <c r="CH106">
        <v>5</v>
      </c>
      <c r="CI106">
        <v>1374</v>
      </c>
      <c r="CJ106">
        <v>9</v>
      </c>
      <c r="CK106">
        <v>2191</v>
      </c>
      <c r="CP106">
        <v>9</v>
      </c>
      <c r="CQ106">
        <v>2191</v>
      </c>
      <c r="CR106">
        <v>5.8</v>
      </c>
      <c r="CS106">
        <v>1537.4</v>
      </c>
      <c r="CT106">
        <v>3.7</v>
      </c>
      <c r="CU106">
        <v>1388.2857142857142</v>
      </c>
      <c r="CX106">
        <v>0</v>
      </c>
      <c r="CZ106">
        <v>3.3333333333333335</v>
      </c>
      <c r="DA106">
        <v>1521.5</v>
      </c>
      <c r="DB106">
        <v>2.5</v>
      </c>
      <c r="DC106">
        <v>1521.5</v>
      </c>
      <c r="DD106">
        <v>3</v>
      </c>
      <c r="DE106">
        <v>742</v>
      </c>
      <c r="DJ106">
        <v>3</v>
      </c>
      <c r="DK106">
        <v>742</v>
      </c>
      <c r="DL106">
        <v>2.6</v>
      </c>
      <c r="DM106">
        <v>1261.6666666666667</v>
      </c>
      <c r="DN106">
        <v>2.6</v>
      </c>
      <c r="DO106">
        <v>1261.6666666666667</v>
      </c>
      <c r="DP106">
        <v>3.3333333333333335</v>
      </c>
      <c r="DQ106">
        <v>1350.3</v>
      </c>
      <c r="DR106">
        <v>3.1944444444444446</v>
      </c>
      <c r="DS106">
        <v>1105.4428571428571</v>
      </c>
      <c r="DV106" t="s">
        <v>104</v>
      </c>
      <c r="DW106">
        <v>277.5</v>
      </c>
      <c r="DX106">
        <v>328.77777777777777</v>
      </c>
      <c r="DY106">
        <v>206.77777777777777</v>
      </c>
      <c r="DZ106">
        <v>270.76923076923077</v>
      </c>
      <c r="EA106">
        <v>173</v>
      </c>
      <c r="EB106">
        <v>319.375</v>
      </c>
      <c r="EC106">
        <v>230.57142857142858</v>
      </c>
      <c r="ED106">
        <v>260.44444444444446</v>
      </c>
    </row>
    <row r="107" spans="1:134" x14ac:dyDescent="0.3">
      <c r="A107" s="2" t="s">
        <v>105</v>
      </c>
      <c r="B107">
        <v>1</v>
      </c>
      <c r="C107">
        <v>540.66666666666663</v>
      </c>
      <c r="D107">
        <v>1.1000000000000001</v>
      </c>
      <c r="E107">
        <v>689.4</v>
      </c>
      <c r="F107">
        <v>0.88888888888888884</v>
      </c>
      <c r="G107">
        <v>371.66666666666669</v>
      </c>
      <c r="H107">
        <v>1</v>
      </c>
      <c r="I107">
        <v>524.76470588235293</v>
      </c>
      <c r="J107">
        <v>0.55555555555555558</v>
      </c>
      <c r="K107">
        <v>403.5</v>
      </c>
      <c r="L107">
        <v>0.5</v>
      </c>
      <c r="M107">
        <v>388.5</v>
      </c>
      <c r="N107">
        <v>0.7</v>
      </c>
      <c r="O107">
        <v>540.75</v>
      </c>
      <c r="P107">
        <v>0.58620689655172409</v>
      </c>
      <c r="Q107">
        <v>444.25</v>
      </c>
      <c r="R107">
        <v>0.7931034482758621</v>
      </c>
      <c r="S107">
        <v>491.44827586206895</v>
      </c>
      <c r="T107">
        <v>5.5</v>
      </c>
      <c r="U107">
        <v>1891</v>
      </c>
      <c r="V107">
        <v>5.2</v>
      </c>
      <c r="W107">
        <v>1856</v>
      </c>
      <c r="X107">
        <v>6.2222222222222223</v>
      </c>
      <c r="Y107">
        <v>1986</v>
      </c>
      <c r="Z107">
        <v>5.6206896551724137</v>
      </c>
      <c r="AA107">
        <v>1908.4137931034484</v>
      </c>
      <c r="AB107">
        <v>6.1111111111111107</v>
      </c>
      <c r="AC107">
        <v>2046.4444444444443</v>
      </c>
      <c r="AD107">
        <v>6.5</v>
      </c>
      <c r="AE107">
        <v>2129.4</v>
      </c>
      <c r="AF107">
        <v>5.9</v>
      </c>
      <c r="AG107">
        <v>2054.1</v>
      </c>
      <c r="AH107">
        <v>6.1724137931034484</v>
      </c>
      <c r="AI107">
        <v>2077.6896551724139</v>
      </c>
      <c r="AJ107">
        <v>5.8965517241379306</v>
      </c>
      <c r="AK107">
        <v>1993.0517241379309</v>
      </c>
      <c r="AL107">
        <v>3.3448275862068964</v>
      </c>
      <c r="AM107">
        <v>1492.5172413793102</v>
      </c>
      <c r="AN107">
        <v>2.4</v>
      </c>
      <c r="AO107">
        <v>836.9</v>
      </c>
      <c r="AP107">
        <v>2.5</v>
      </c>
      <c r="AQ107">
        <v>809.7</v>
      </c>
      <c r="AR107">
        <v>2.6666666666666665</v>
      </c>
      <c r="AS107">
        <v>813.55555555555554</v>
      </c>
      <c r="AT107">
        <v>2.5172413793103448</v>
      </c>
      <c r="AU107">
        <v>820.27586206896547</v>
      </c>
      <c r="AV107">
        <v>2.1111111111111112</v>
      </c>
      <c r="AW107">
        <v>674.66666666666663</v>
      </c>
      <c r="AX107">
        <v>2.7</v>
      </c>
      <c r="AY107">
        <v>850.1</v>
      </c>
      <c r="AZ107">
        <v>2.2000000000000002</v>
      </c>
      <c r="BA107">
        <v>721.2</v>
      </c>
      <c r="BB107">
        <v>2.3448275862068964</v>
      </c>
      <c r="BC107">
        <v>751.20689655172418</v>
      </c>
      <c r="BD107">
        <v>2.4310344827586206</v>
      </c>
      <c r="BE107">
        <v>785.74137931034488</v>
      </c>
      <c r="BF107">
        <v>2.4310344827586206</v>
      </c>
      <c r="BG107">
        <v>785.74137931034488</v>
      </c>
      <c r="BH107">
        <v>3.0402298850574714</v>
      </c>
      <c r="BI107">
        <v>1209.8068965517241</v>
      </c>
      <c r="BN107">
        <v>1</v>
      </c>
      <c r="BO107">
        <v>254</v>
      </c>
      <c r="BP107">
        <v>1</v>
      </c>
      <c r="BQ107">
        <v>254</v>
      </c>
      <c r="BR107">
        <v>4</v>
      </c>
      <c r="BS107">
        <v>1389</v>
      </c>
      <c r="BX107">
        <v>4</v>
      </c>
      <c r="BY107">
        <v>1389</v>
      </c>
      <c r="BZ107">
        <v>2.5</v>
      </c>
      <c r="CA107">
        <v>821.5</v>
      </c>
      <c r="CF107">
        <v>6</v>
      </c>
      <c r="CG107">
        <v>2052</v>
      </c>
      <c r="CH107">
        <v>6</v>
      </c>
      <c r="CI107">
        <v>2052</v>
      </c>
      <c r="CJ107">
        <v>4</v>
      </c>
      <c r="CK107">
        <v>794</v>
      </c>
      <c r="CP107">
        <v>4</v>
      </c>
      <c r="CQ107">
        <v>794</v>
      </c>
      <c r="CR107">
        <v>5</v>
      </c>
      <c r="CS107">
        <v>1423</v>
      </c>
      <c r="CT107">
        <v>3.75</v>
      </c>
      <c r="CU107">
        <v>1122.25</v>
      </c>
      <c r="CZ107">
        <v>2</v>
      </c>
      <c r="DA107">
        <v>761</v>
      </c>
      <c r="DB107">
        <v>2</v>
      </c>
      <c r="DC107">
        <v>761</v>
      </c>
      <c r="DD107">
        <v>3</v>
      </c>
      <c r="DE107">
        <v>934</v>
      </c>
      <c r="DJ107">
        <v>3</v>
      </c>
      <c r="DK107">
        <v>934</v>
      </c>
      <c r="DL107">
        <v>2.5</v>
      </c>
      <c r="DM107">
        <v>847.5</v>
      </c>
      <c r="DN107">
        <v>2.5</v>
      </c>
      <c r="DO107">
        <v>847.5</v>
      </c>
      <c r="DP107">
        <v>3.3333333333333335</v>
      </c>
      <c r="DQ107">
        <v>1030.6666666666667</v>
      </c>
      <c r="DR107">
        <v>3.05</v>
      </c>
      <c r="DS107">
        <v>1202.6887417218543</v>
      </c>
      <c r="DV107" t="s">
        <v>105</v>
      </c>
      <c r="DW107">
        <v>360</v>
      </c>
      <c r="DX107">
        <v>314.5</v>
      </c>
      <c r="DY107">
        <v>357.6</v>
      </c>
      <c r="DZ107">
        <v>343.48275862068965</v>
      </c>
      <c r="EA107">
        <v>333.5</v>
      </c>
      <c r="EB107">
        <v>289</v>
      </c>
      <c r="EC107">
        <v>364.5</v>
      </c>
      <c r="ED107">
        <v>329</v>
      </c>
    </row>
    <row r="108" spans="1:134" x14ac:dyDescent="0.3">
      <c r="A108" s="2" t="s">
        <v>106</v>
      </c>
      <c r="B108">
        <v>3.2222222222222223</v>
      </c>
      <c r="C108">
        <v>765.33333333333337</v>
      </c>
      <c r="D108">
        <v>2.25</v>
      </c>
      <c r="E108">
        <v>492.16666666666669</v>
      </c>
      <c r="F108">
        <v>1.375</v>
      </c>
      <c r="G108">
        <v>535</v>
      </c>
      <c r="H108">
        <v>2.3199999999999998</v>
      </c>
      <c r="I108">
        <v>605.3125</v>
      </c>
      <c r="J108">
        <v>2.4444444444444446</v>
      </c>
      <c r="K108">
        <v>874.16666666666663</v>
      </c>
      <c r="L108">
        <v>1.6666666666666667</v>
      </c>
      <c r="M108">
        <v>599.79999999999995</v>
      </c>
      <c r="N108">
        <v>2.1111111111111112</v>
      </c>
      <c r="O108">
        <v>644.57142857142856</v>
      </c>
      <c r="P108">
        <v>2.074074074074074</v>
      </c>
      <c r="Q108">
        <v>708.66666666666663</v>
      </c>
      <c r="R108">
        <v>2.1923076923076925</v>
      </c>
      <c r="S108">
        <v>660.02941176470586</v>
      </c>
      <c r="T108">
        <v>2.4444444444444446</v>
      </c>
      <c r="U108">
        <v>842.5</v>
      </c>
      <c r="V108">
        <v>3.75</v>
      </c>
      <c r="W108">
        <v>1209</v>
      </c>
      <c r="X108">
        <v>4.75</v>
      </c>
      <c r="Y108">
        <v>1237</v>
      </c>
      <c r="Z108">
        <v>3.6</v>
      </c>
      <c r="AA108">
        <v>1103.578947368421</v>
      </c>
      <c r="AB108">
        <v>3.2222222222222223</v>
      </c>
      <c r="AC108">
        <v>810.28571428571433</v>
      </c>
      <c r="AD108">
        <v>2.7777777777777777</v>
      </c>
      <c r="AE108">
        <v>1447</v>
      </c>
      <c r="AF108">
        <v>2.6666666666666665</v>
      </c>
      <c r="AG108">
        <v>1038.3333333333333</v>
      </c>
      <c r="AH108">
        <v>2.8888888888888888</v>
      </c>
      <c r="AI108">
        <v>1063.1666666666667</v>
      </c>
      <c r="AJ108">
        <v>3.2307692307692308</v>
      </c>
      <c r="AK108">
        <v>1083.918918918919</v>
      </c>
      <c r="AL108">
        <v>2.7115384615384617</v>
      </c>
      <c r="AM108">
        <v>880.92957746478874</v>
      </c>
      <c r="AN108">
        <v>0.77777777777777779</v>
      </c>
      <c r="AO108">
        <v>406.5</v>
      </c>
      <c r="AP108">
        <v>0.75</v>
      </c>
      <c r="AQ108">
        <v>482.33333333333331</v>
      </c>
      <c r="AR108">
        <v>0.75</v>
      </c>
      <c r="AS108">
        <v>687.5</v>
      </c>
      <c r="AT108">
        <v>0.76</v>
      </c>
      <c r="AU108">
        <v>494.22222222222223</v>
      </c>
      <c r="AV108">
        <v>1.2222222222222223</v>
      </c>
      <c r="AW108">
        <v>321.57142857142856</v>
      </c>
      <c r="AX108">
        <v>1.3333333333333333</v>
      </c>
      <c r="AY108">
        <v>479.8</v>
      </c>
      <c r="AZ108">
        <v>1</v>
      </c>
      <c r="BA108">
        <v>431.75</v>
      </c>
      <c r="BB108">
        <v>1.1851851851851851</v>
      </c>
      <c r="BC108">
        <v>398.5625</v>
      </c>
      <c r="BD108">
        <v>0.98076923076923073</v>
      </c>
      <c r="BE108">
        <v>433</v>
      </c>
      <c r="BF108">
        <v>0.98076923076923073</v>
      </c>
      <c r="BG108">
        <v>433</v>
      </c>
      <c r="BH108">
        <v>2.1346153846153846</v>
      </c>
      <c r="BI108">
        <v>764.28125</v>
      </c>
      <c r="BJ108">
        <v>0</v>
      </c>
      <c r="BL108">
        <v>0</v>
      </c>
      <c r="BN108">
        <v>1.5</v>
      </c>
      <c r="BO108">
        <v>483</v>
      </c>
      <c r="BP108">
        <v>0.6</v>
      </c>
      <c r="BQ108">
        <v>483</v>
      </c>
      <c r="BR108">
        <v>0</v>
      </c>
      <c r="BT108">
        <v>0</v>
      </c>
      <c r="BV108">
        <v>0</v>
      </c>
      <c r="BX108">
        <v>0</v>
      </c>
      <c r="BZ108">
        <v>0.375</v>
      </c>
      <c r="CA108">
        <v>483</v>
      </c>
      <c r="CB108">
        <v>0</v>
      </c>
      <c r="CD108">
        <v>0</v>
      </c>
      <c r="CF108">
        <v>4.5</v>
      </c>
      <c r="CG108">
        <v>1455</v>
      </c>
      <c r="CH108">
        <v>1.8</v>
      </c>
      <c r="CI108">
        <v>1455</v>
      </c>
      <c r="CJ108">
        <v>0</v>
      </c>
      <c r="CL108">
        <v>0</v>
      </c>
      <c r="CN108">
        <v>0</v>
      </c>
      <c r="CP108">
        <v>0</v>
      </c>
      <c r="CR108">
        <v>1.125</v>
      </c>
      <c r="CS108">
        <v>1455</v>
      </c>
      <c r="CT108">
        <v>0.75</v>
      </c>
      <c r="CU108">
        <v>969</v>
      </c>
      <c r="CV108">
        <v>0</v>
      </c>
      <c r="CX108">
        <v>0</v>
      </c>
      <c r="CZ108">
        <v>1.5</v>
      </c>
      <c r="DA108">
        <v>634</v>
      </c>
      <c r="DB108">
        <v>0.6</v>
      </c>
      <c r="DC108">
        <v>634</v>
      </c>
      <c r="DD108">
        <v>0</v>
      </c>
      <c r="DF108">
        <v>0</v>
      </c>
      <c r="DH108">
        <v>0</v>
      </c>
      <c r="DJ108">
        <v>0</v>
      </c>
      <c r="DL108">
        <v>0.375</v>
      </c>
      <c r="DM108">
        <v>634</v>
      </c>
      <c r="DN108">
        <v>0.375</v>
      </c>
      <c r="DO108">
        <v>634</v>
      </c>
      <c r="DP108">
        <v>0.625</v>
      </c>
      <c r="DQ108">
        <v>857.33333333333337</v>
      </c>
      <c r="DR108">
        <v>1.9333333333333333</v>
      </c>
      <c r="DS108">
        <v>767.10101010101005</v>
      </c>
      <c r="DV108" t="s">
        <v>106</v>
      </c>
      <c r="DW108">
        <v>192.14285714285714</v>
      </c>
      <c r="DX108">
        <v>277</v>
      </c>
      <c r="DY108">
        <v>268.5</v>
      </c>
      <c r="DZ108">
        <v>241.16666666666666</v>
      </c>
      <c r="EA108">
        <v>223.33333333333334</v>
      </c>
      <c r="EB108">
        <v>156.80000000000001</v>
      </c>
      <c r="EC108">
        <v>233.42857142857142</v>
      </c>
      <c r="ED108">
        <v>208.77777777777777</v>
      </c>
    </row>
    <row r="109" spans="1:134" x14ac:dyDescent="0.3">
      <c r="A109" s="2" t="s">
        <v>107</v>
      </c>
      <c r="B109">
        <v>2.7777777777777777</v>
      </c>
      <c r="C109">
        <v>587.5</v>
      </c>
      <c r="D109">
        <v>1.9</v>
      </c>
      <c r="E109">
        <v>495</v>
      </c>
      <c r="F109">
        <v>2.5</v>
      </c>
      <c r="G109">
        <v>618.57142857142856</v>
      </c>
      <c r="H109">
        <v>2.3703703703703702</v>
      </c>
      <c r="I109">
        <v>564.78260869565213</v>
      </c>
      <c r="J109">
        <v>2.25</v>
      </c>
      <c r="K109">
        <v>623.42857142857144</v>
      </c>
      <c r="L109">
        <v>2.7</v>
      </c>
      <c r="M109">
        <v>587.44444444444446</v>
      </c>
      <c r="N109">
        <v>2.5</v>
      </c>
      <c r="O109">
        <v>630.625</v>
      </c>
      <c r="P109">
        <v>2.5</v>
      </c>
      <c r="Q109">
        <v>612.33333333333337</v>
      </c>
      <c r="R109">
        <v>2.4363636363636365</v>
      </c>
      <c r="S109">
        <v>589.063829787234</v>
      </c>
      <c r="T109">
        <v>4.8888888888888893</v>
      </c>
      <c r="U109">
        <v>1085.5555555555557</v>
      </c>
      <c r="V109">
        <v>5.3</v>
      </c>
      <c r="W109">
        <v>1243.8888888888889</v>
      </c>
      <c r="X109">
        <v>5</v>
      </c>
      <c r="Y109">
        <v>1035.5</v>
      </c>
      <c r="Z109">
        <v>5.0740740740740744</v>
      </c>
      <c r="AA109">
        <v>1124.9615384615386</v>
      </c>
      <c r="AB109">
        <v>5</v>
      </c>
      <c r="AC109">
        <v>916.75</v>
      </c>
      <c r="AD109">
        <v>4.9000000000000004</v>
      </c>
      <c r="AE109">
        <v>1043.0999999999999</v>
      </c>
      <c r="AF109">
        <v>4.4000000000000004</v>
      </c>
      <c r="AG109">
        <v>942.4</v>
      </c>
      <c r="AH109">
        <v>4.75</v>
      </c>
      <c r="AI109">
        <v>971.03571428571433</v>
      </c>
      <c r="AJ109">
        <v>4.9090909090909092</v>
      </c>
      <c r="AK109">
        <v>1045.148148148148</v>
      </c>
      <c r="AL109">
        <v>3.6727272727272728</v>
      </c>
      <c r="AM109">
        <v>832.91089108910887</v>
      </c>
      <c r="AN109">
        <v>2.2222222222222223</v>
      </c>
      <c r="AO109">
        <v>492.44444444444446</v>
      </c>
      <c r="AP109">
        <v>2.1</v>
      </c>
      <c r="AQ109">
        <v>487.7</v>
      </c>
      <c r="AR109">
        <v>2.625</v>
      </c>
      <c r="AS109">
        <v>622.75</v>
      </c>
      <c r="AT109">
        <v>2.2962962962962963</v>
      </c>
      <c r="AU109">
        <v>529.2962962962963</v>
      </c>
      <c r="AV109">
        <v>2.125</v>
      </c>
      <c r="AW109">
        <v>381.375</v>
      </c>
      <c r="AX109">
        <v>2.1</v>
      </c>
      <c r="AY109">
        <v>578.22222222222217</v>
      </c>
      <c r="AZ109">
        <v>1.8</v>
      </c>
      <c r="BA109">
        <v>593.28571428571433</v>
      </c>
      <c r="BB109">
        <v>2</v>
      </c>
      <c r="BC109">
        <v>517</v>
      </c>
      <c r="BD109">
        <v>2.1454545454545455</v>
      </c>
      <c r="BE109">
        <v>523.50980392156862</v>
      </c>
      <c r="BF109">
        <v>2.1454545454545455</v>
      </c>
      <c r="BG109">
        <v>523.50980392156862</v>
      </c>
      <c r="BH109">
        <v>3.1636363636363636</v>
      </c>
      <c r="BI109">
        <v>729.09868421052636</v>
      </c>
      <c r="BJ109">
        <v>0</v>
      </c>
      <c r="BN109">
        <v>4</v>
      </c>
      <c r="BO109">
        <v>641.5</v>
      </c>
      <c r="BP109">
        <v>2.6666666666666665</v>
      </c>
      <c r="BQ109">
        <v>641.5</v>
      </c>
      <c r="BR109">
        <v>2.5</v>
      </c>
      <c r="BS109">
        <v>406.5</v>
      </c>
      <c r="BX109">
        <v>2.5</v>
      </c>
      <c r="BY109">
        <v>406.5</v>
      </c>
      <c r="BZ109">
        <v>2.6</v>
      </c>
      <c r="CA109">
        <v>524</v>
      </c>
      <c r="CB109">
        <v>7</v>
      </c>
      <c r="CC109">
        <v>1666</v>
      </c>
      <c r="CF109">
        <v>4</v>
      </c>
      <c r="CG109">
        <v>994</v>
      </c>
      <c r="CH109">
        <v>5</v>
      </c>
      <c r="CI109">
        <v>1218</v>
      </c>
      <c r="CJ109">
        <v>5.5</v>
      </c>
      <c r="CK109">
        <v>1058.5</v>
      </c>
      <c r="CP109">
        <v>5.5</v>
      </c>
      <c r="CQ109">
        <v>1058.5</v>
      </c>
      <c r="CR109">
        <v>5.2</v>
      </c>
      <c r="CS109">
        <v>1154.2</v>
      </c>
      <c r="CT109">
        <v>3.9</v>
      </c>
      <c r="CU109">
        <v>874.11111111111109</v>
      </c>
      <c r="CV109">
        <v>8</v>
      </c>
      <c r="CW109">
        <v>1744</v>
      </c>
      <c r="CZ109">
        <v>5</v>
      </c>
      <c r="DA109">
        <v>1073</v>
      </c>
      <c r="DB109">
        <v>6</v>
      </c>
      <c r="DC109">
        <v>1296.6666666666667</v>
      </c>
      <c r="DD109">
        <v>3.5</v>
      </c>
      <c r="DE109">
        <v>907.5</v>
      </c>
      <c r="DJ109">
        <v>3.5</v>
      </c>
      <c r="DK109">
        <v>907.5</v>
      </c>
      <c r="DL109">
        <v>5</v>
      </c>
      <c r="DM109">
        <v>1141</v>
      </c>
      <c r="DN109">
        <v>5</v>
      </c>
      <c r="DO109">
        <v>1141</v>
      </c>
      <c r="DP109">
        <v>4.2666666666666666</v>
      </c>
      <c r="DQ109">
        <v>969.42857142857144</v>
      </c>
      <c r="DR109">
        <v>3.2555555555555555</v>
      </c>
      <c r="DS109">
        <v>749.36746987951813</v>
      </c>
      <c r="DV109" t="s">
        <v>107</v>
      </c>
      <c r="DW109">
        <v>173.375</v>
      </c>
      <c r="DX109">
        <v>199</v>
      </c>
      <c r="DY109">
        <v>194.1</v>
      </c>
      <c r="DZ109">
        <v>189.92857142857142</v>
      </c>
      <c r="EA109">
        <v>238.28571428571428</v>
      </c>
      <c r="EB109">
        <v>197.88888888888889</v>
      </c>
      <c r="EC109">
        <v>198.25</v>
      </c>
      <c r="ED109">
        <v>209.79166666666666</v>
      </c>
    </row>
    <row r="110" spans="1:134" x14ac:dyDescent="0.3">
      <c r="A110" s="2" t="s">
        <v>108</v>
      </c>
      <c r="B110">
        <v>3.8</v>
      </c>
      <c r="C110">
        <v>1030.25</v>
      </c>
      <c r="D110">
        <v>2.1111111111111112</v>
      </c>
      <c r="E110">
        <v>790.75</v>
      </c>
      <c r="F110">
        <v>3.5</v>
      </c>
      <c r="G110">
        <v>758.16666666666663</v>
      </c>
      <c r="H110">
        <v>3.1481481481481484</v>
      </c>
      <c r="I110">
        <v>886.33333333333337</v>
      </c>
      <c r="J110">
        <v>2.375</v>
      </c>
      <c r="K110">
        <v>551</v>
      </c>
      <c r="L110">
        <v>3.1</v>
      </c>
      <c r="M110">
        <v>1044.8333333333333</v>
      </c>
      <c r="N110">
        <v>2.6666666666666665</v>
      </c>
      <c r="O110">
        <v>737.33333333333337</v>
      </c>
      <c r="P110">
        <v>2.7407407407407409</v>
      </c>
      <c r="Q110">
        <v>777.72222222222217</v>
      </c>
      <c r="R110">
        <v>2.9444444444444446</v>
      </c>
      <c r="S110">
        <v>832.02777777777783</v>
      </c>
      <c r="T110">
        <v>3.5</v>
      </c>
      <c r="U110">
        <v>911.42857142857144</v>
      </c>
      <c r="V110">
        <v>4.666666666666667</v>
      </c>
      <c r="W110">
        <v>991.11111111111109</v>
      </c>
      <c r="X110">
        <v>3.875</v>
      </c>
      <c r="Y110">
        <v>774.57142857142856</v>
      </c>
      <c r="Z110">
        <v>4</v>
      </c>
      <c r="AA110">
        <v>900.95652173913038</v>
      </c>
      <c r="AB110">
        <v>4</v>
      </c>
      <c r="AC110">
        <v>724.125</v>
      </c>
      <c r="AD110">
        <v>3.4</v>
      </c>
      <c r="AE110">
        <v>803.25</v>
      </c>
      <c r="AF110">
        <v>2.5555555555555554</v>
      </c>
      <c r="AG110">
        <v>597.14285714285711</v>
      </c>
      <c r="AH110">
        <v>3.2962962962962963</v>
      </c>
      <c r="AI110">
        <v>713</v>
      </c>
      <c r="AJ110">
        <v>3.6481481481481484</v>
      </c>
      <c r="AK110">
        <v>806.97826086956525</v>
      </c>
      <c r="AL110">
        <v>3.2962962962962963</v>
      </c>
      <c r="AM110">
        <v>817.97560975609758</v>
      </c>
      <c r="AN110">
        <v>1.6</v>
      </c>
      <c r="AO110">
        <v>414.71428571428572</v>
      </c>
      <c r="AP110">
        <v>1.7777777777777777</v>
      </c>
      <c r="AQ110">
        <v>393.25</v>
      </c>
      <c r="AR110">
        <v>1</v>
      </c>
      <c r="AS110">
        <v>268.2</v>
      </c>
      <c r="AT110">
        <v>1.4814814814814814</v>
      </c>
      <c r="AU110">
        <v>369.5</v>
      </c>
      <c r="AV110">
        <v>1.375</v>
      </c>
      <c r="AW110">
        <v>384.6</v>
      </c>
      <c r="AX110">
        <v>1.5</v>
      </c>
      <c r="AY110">
        <v>272.5</v>
      </c>
      <c r="AZ110">
        <v>1.5555555555555556</v>
      </c>
      <c r="BA110">
        <v>440.33333333333331</v>
      </c>
      <c r="BB110">
        <v>1.4814814814814814</v>
      </c>
      <c r="BC110">
        <v>355</v>
      </c>
      <c r="BD110">
        <v>1.4814814814814814</v>
      </c>
      <c r="BE110">
        <v>362.43589743589746</v>
      </c>
      <c r="BF110">
        <v>1.4814814814814814</v>
      </c>
      <c r="BG110">
        <v>362.43589743589746</v>
      </c>
      <c r="BH110">
        <v>2.691358024691358</v>
      </c>
      <c r="BI110">
        <v>671.14876033057851</v>
      </c>
      <c r="BL110">
        <v>4</v>
      </c>
      <c r="BM110">
        <v>719</v>
      </c>
      <c r="BN110">
        <v>0.5</v>
      </c>
      <c r="BO110">
        <v>110</v>
      </c>
      <c r="BP110">
        <v>1.6666666666666667</v>
      </c>
      <c r="BQ110">
        <v>414.5</v>
      </c>
      <c r="BR110">
        <v>5</v>
      </c>
      <c r="BS110">
        <v>990.5</v>
      </c>
      <c r="BV110">
        <v>5</v>
      </c>
      <c r="BW110">
        <v>828</v>
      </c>
      <c r="BX110">
        <v>5</v>
      </c>
      <c r="BY110">
        <v>936.33333333333337</v>
      </c>
      <c r="BZ110">
        <v>3.3333333333333335</v>
      </c>
      <c r="CA110">
        <v>727.6</v>
      </c>
      <c r="CD110">
        <v>1</v>
      </c>
      <c r="CE110">
        <v>158</v>
      </c>
      <c r="CF110">
        <v>5.5</v>
      </c>
      <c r="CG110">
        <v>966.5</v>
      </c>
      <c r="CH110">
        <v>4</v>
      </c>
      <c r="CI110">
        <v>697</v>
      </c>
      <c r="CJ110">
        <v>4</v>
      </c>
      <c r="CK110">
        <v>879.5</v>
      </c>
      <c r="CN110">
        <v>2</v>
      </c>
      <c r="CO110">
        <v>564</v>
      </c>
      <c r="CP110">
        <v>3.3333333333333335</v>
      </c>
      <c r="CQ110">
        <v>774.33333333333337</v>
      </c>
      <c r="CR110">
        <v>3.6666666666666665</v>
      </c>
      <c r="CS110">
        <v>735.66666666666663</v>
      </c>
      <c r="CT110">
        <v>3.5</v>
      </c>
      <c r="CU110">
        <v>732</v>
      </c>
      <c r="CX110">
        <v>5</v>
      </c>
      <c r="CY110">
        <v>1148</v>
      </c>
      <c r="CZ110">
        <v>1.5</v>
      </c>
      <c r="DA110">
        <v>455</v>
      </c>
      <c r="DB110">
        <v>2.6666666666666665</v>
      </c>
      <c r="DC110">
        <v>686</v>
      </c>
      <c r="DD110">
        <v>3</v>
      </c>
      <c r="DE110">
        <v>458.5</v>
      </c>
      <c r="DH110">
        <v>2</v>
      </c>
      <c r="DI110">
        <v>376</v>
      </c>
      <c r="DJ110">
        <v>2.6666666666666665</v>
      </c>
      <c r="DK110">
        <v>431</v>
      </c>
      <c r="DL110">
        <v>2.6666666666666665</v>
      </c>
      <c r="DM110">
        <v>558.5</v>
      </c>
      <c r="DN110">
        <v>2.6666666666666665</v>
      </c>
      <c r="DO110">
        <v>558.5</v>
      </c>
      <c r="DP110">
        <v>3.2222222222222223</v>
      </c>
      <c r="DQ110">
        <v>670.76470588235293</v>
      </c>
      <c r="DR110">
        <v>2.7444444444444445</v>
      </c>
      <c r="DS110">
        <v>671.10144927536237</v>
      </c>
      <c r="DV110" t="s">
        <v>108</v>
      </c>
      <c r="DW110">
        <v>174.875</v>
      </c>
      <c r="DX110">
        <v>180.25</v>
      </c>
      <c r="DY110">
        <v>142.57142857142858</v>
      </c>
      <c r="DZ110">
        <v>166.91304347826087</v>
      </c>
      <c r="EA110">
        <v>208.83333333333334</v>
      </c>
      <c r="EB110">
        <v>192.66666666666666</v>
      </c>
      <c r="EC110">
        <v>148.16666666666666</v>
      </c>
      <c r="ED110">
        <v>183.22222222222223</v>
      </c>
    </row>
    <row r="111" spans="1:134" x14ac:dyDescent="0.3">
      <c r="A111" s="2" t="s">
        <v>109</v>
      </c>
      <c r="B111">
        <v>1.4</v>
      </c>
      <c r="C111">
        <v>388.57142857142856</v>
      </c>
      <c r="D111">
        <v>1.4</v>
      </c>
      <c r="E111">
        <v>561.66666666666663</v>
      </c>
      <c r="F111">
        <v>1.3333333333333333</v>
      </c>
      <c r="G111">
        <v>619.6</v>
      </c>
      <c r="H111">
        <v>1.3793103448275863</v>
      </c>
      <c r="I111">
        <v>510.44444444444446</v>
      </c>
      <c r="J111">
        <v>1.6666666666666667</v>
      </c>
      <c r="K111">
        <v>627.16666666666663</v>
      </c>
      <c r="L111">
        <v>2.5</v>
      </c>
      <c r="M111">
        <v>757.11111111111109</v>
      </c>
      <c r="N111">
        <v>1.3</v>
      </c>
      <c r="O111">
        <v>353.85714285714283</v>
      </c>
      <c r="P111">
        <v>1.8275862068965518</v>
      </c>
      <c r="Q111">
        <v>593.36363636363637</v>
      </c>
      <c r="R111">
        <v>1.603448275862069</v>
      </c>
      <c r="S111">
        <v>556.04999999999995</v>
      </c>
      <c r="T111">
        <v>6.2</v>
      </c>
      <c r="U111">
        <v>1690.3</v>
      </c>
      <c r="V111">
        <v>6.5</v>
      </c>
      <c r="W111">
        <v>1796.4</v>
      </c>
      <c r="X111">
        <v>6.5555555555555554</v>
      </c>
      <c r="Y111">
        <v>1681.2222222222222</v>
      </c>
      <c r="Z111">
        <v>6.4137931034482758</v>
      </c>
      <c r="AA111">
        <v>1724.0689655172414</v>
      </c>
      <c r="AB111">
        <v>6.7777777777777777</v>
      </c>
      <c r="AC111">
        <v>1755.6666666666667</v>
      </c>
      <c r="AD111">
        <v>5.9</v>
      </c>
      <c r="AE111">
        <v>1424.4</v>
      </c>
      <c r="AF111">
        <v>7.5</v>
      </c>
      <c r="AG111">
        <v>1872</v>
      </c>
      <c r="AH111">
        <v>6.7241379310344831</v>
      </c>
      <c r="AI111">
        <v>1681.5517241379309</v>
      </c>
      <c r="AJ111">
        <v>6.568965517241379</v>
      </c>
      <c r="AK111">
        <v>1702.8103448275863</v>
      </c>
      <c r="AL111">
        <v>4.0862068965517242</v>
      </c>
      <c r="AM111">
        <v>1234.7448979591836</v>
      </c>
      <c r="AN111">
        <v>3.1</v>
      </c>
      <c r="AO111">
        <v>785.3</v>
      </c>
      <c r="AP111">
        <v>2.8</v>
      </c>
      <c r="AQ111">
        <v>721.3</v>
      </c>
      <c r="AR111">
        <v>3.5555555555555554</v>
      </c>
      <c r="AS111">
        <v>898.33333333333337</v>
      </c>
      <c r="AT111">
        <v>3.1379310344827585</v>
      </c>
      <c r="AU111">
        <v>798.31034482758616</v>
      </c>
      <c r="AV111">
        <v>2.7777777777777777</v>
      </c>
      <c r="AW111">
        <v>713.44444444444446</v>
      </c>
      <c r="AX111">
        <v>2.6</v>
      </c>
      <c r="AY111">
        <v>695.7</v>
      </c>
      <c r="AZ111">
        <v>3</v>
      </c>
      <c r="BA111">
        <v>735.6</v>
      </c>
      <c r="BB111">
        <v>2.7931034482758621</v>
      </c>
      <c r="BC111">
        <v>714.9655172413793</v>
      </c>
      <c r="BD111">
        <v>2.9655172413793105</v>
      </c>
      <c r="BE111">
        <v>756.63793103448279</v>
      </c>
      <c r="BF111">
        <v>2.9655172413793105</v>
      </c>
      <c r="BG111">
        <v>756.63793103448279</v>
      </c>
      <c r="BH111">
        <v>3.7126436781609193</v>
      </c>
      <c r="BI111">
        <v>1056.9871794871794</v>
      </c>
      <c r="BN111">
        <v>0</v>
      </c>
      <c r="BP111">
        <v>0</v>
      </c>
      <c r="BR111">
        <v>0</v>
      </c>
      <c r="BX111">
        <v>0</v>
      </c>
      <c r="BZ111">
        <v>0</v>
      </c>
      <c r="CF111">
        <v>9</v>
      </c>
      <c r="CG111">
        <v>2330</v>
      </c>
      <c r="CH111">
        <v>9</v>
      </c>
      <c r="CI111">
        <v>2330</v>
      </c>
      <c r="CJ111">
        <v>7</v>
      </c>
      <c r="CK111">
        <v>2359</v>
      </c>
      <c r="CP111">
        <v>7</v>
      </c>
      <c r="CQ111">
        <v>2359</v>
      </c>
      <c r="CR111">
        <v>8</v>
      </c>
      <c r="CS111">
        <v>2344.5</v>
      </c>
      <c r="CT111">
        <v>4</v>
      </c>
      <c r="CU111">
        <v>2344.5</v>
      </c>
      <c r="CZ111">
        <v>2</v>
      </c>
      <c r="DA111">
        <v>763</v>
      </c>
      <c r="DB111">
        <v>2</v>
      </c>
      <c r="DC111">
        <v>763</v>
      </c>
      <c r="DD111">
        <v>3</v>
      </c>
      <c r="DE111">
        <v>749</v>
      </c>
      <c r="DJ111">
        <v>3</v>
      </c>
      <c r="DK111">
        <v>749</v>
      </c>
      <c r="DL111">
        <v>2.5</v>
      </c>
      <c r="DM111">
        <v>756</v>
      </c>
      <c r="DN111">
        <v>2.5</v>
      </c>
      <c r="DO111">
        <v>756</v>
      </c>
      <c r="DP111">
        <v>3.5</v>
      </c>
      <c r="DQ111">
        <v>1550.25</v>
      </c>
      <c r="DR111">
        <v>3.7055555555555557</v>
      </c>
      <c r="DS111">
        <v>1069.3187499999999</v>
      </c>
      <c r="DV111" t="s">
        <v>109</v>
      </c>
      <c r="DW111">
        <v>221.22222222222223</v>
      </c>
      <c r="DX111">
        <v>252.7</v>
      </c>
      <c r="DY111">
        <v>298.39999999999998</v>
      </c>
      <c r="DZ111">
        <v>258.68965517241378</v>
      </c>
      <c r="EA111">
        <v>298.33333333333331</v>
      </c>
      <c r="EB111">
        <v>265.33333333333331</v>
      </c>
      <c r="EC111">
        <v>184.28571428571428</v>
      </c>
      <c r="ED111">
        <v>248.54545454545453</v>
      </c>
    </row>
    <row r="112" spans="1:134" x14ac:dyDescent="0.3">
      <c r="A112" s="2" t="s">
        <v>110</v>
      </c>
      <c r="B112">
        <v>1.3</v>
      </c>
      <c r="C112">
        <v>660</v>
      </c>
      <c r="D112">
        <v>0.77777777777777779</v>
      </c>
      <c r="E112">
        <v>202.33333333333334</v>
      </c>
      <c r="F112">
        <v>0.625</v>
      </c>
      <c r="G112">
        <v>330</v>
      </c>
      <c r="H112">
        <v>0.92592592592592593</v>
      </c>
      <c r="I112">
        <v>405.875</v>
      </c>
      <c r="J112">
        <v>1.5555555555555556</v>
      </c>
      <c r="K112">
        <v>772.8</v>
      </c>
      <c r="L112">
        <v>2</v>
      </c>
      <c r="M112">
        <v>683.77777777777783</v>
      </c>
      <c r="N112">
        <v>2.6</v>
      </c>
      <c r="O112">
        <v>861.33333333333337</v>
      </c>
      <c r="P112">
        <v>2.0689655172413794</v>
      </c>
      <c r="Q112">
        <v>772.60869565217388</v>
      </c>
      <c r="R112">
        <v>1.5178571428571428</v>
      </c>
      <c r="S112">
        <v>622.15384615384619</v>
      </c>
      <c r="T112">
        <v>5.8</v>
      </c>
      <c r="U112">
        <v>1854.5</v>
      </c>
      <c r="V112">
        <v>6.666666666666667</v>
      </c>
      <c r="W112">
        <v>2131.3333333333335</v>
      </c>
      <c r="X112">
        <v>6.25</v>
      </c>
      <c r="Y112">
        <v>2066.5</v>
      </c>
      <c r="Z112">
        <v>6.2222222222222223</v>
      </c>
      <c r="AA112">
        <v>2009.5925925925926</v>
      </c>
      <c r="AB112">
        <v>5.5555555555555554</v>
      </c>
      <c r="AC112">
        <v>1754.5555555555557</v>
      </c>
      <c r="AD112">
        <v>4.9000000000000004</v>
      </c>
      <c r="AE112">
        <v>1624.7</v>
      </c>
      <c r="AF112">
        <v>4.9000000000000004</v>
      </c>
      <c r="AG112">
        <v>1482.3</v>
      </c>
      <c r="AH112">
        <v>5.1034482758620694</v>
      </c>
      <c r="AI112">
        <v>1615.8965517241379</v>
      </c>
      <c r="AJ112">
        <v>5.6428571428571432</v>
      </c>
      <c r="AK112">
        <v>1805.7142857142858</v>
      </c>
      <c r="AL112">
        <v>3.5803571428571428</v>
      </c>
      <c r="AM112">
        <v>1319.8315789473684</v>
      </c>
      <c r="AN112">
        <v>3</v>
      </c>
      <c r="AO112">
        <v>955.9</v>
      </c>
      <c r="AP112">
        <v>3.7777777777777777</v>
      </c>
      <c r="AQ112">
        <v>1147.1111111111111</v>
      </c>
      <c r="AR112">
        <v>3</v>
      </c>
      <c r="AS112">
        <v>923</v>
      </c>
      <c r="AT112">
        <v>3.2592592592592591</v>
      </c>
      <c r="AU112">
        <v>1009.8888888888889</v>
      </c>
      <c r="AV112">
        <v>2.7777777777777777</v>
      </c>
      <c r="AW112">
        <v>929.22222222222217</v>
      </c>
      <c r="AX112">
        <v>3.2</v>
      </c>
      <c r="AY112">
        <v>951.4</v>
      </c>
      <c r="AZ112">
        <v>3.3</v>
      </c>
      <c r="BA112">
        <v>1004.1</v>
      </c>
      <c r="BB112">
        <v>3.103448275862069</v>
      </c>
      <c r="BC112">
        <v>962.68965517241384</v>
      </c>
      <c r="BD112">
        <v>3.1785714285714284</v>
      </c>
      <c r="BE112">
        <v>985.44642857142856</v>
      </c>
      <c r="BF112">
        <v>3.1785714285714284</v>
      </c>
      <c r="BG112">
        <v>985.44642857142856</v>
      </c>
      <c r="BH112">
        <v>3.4464285714285716</v>
      </c>
      <c r="BI112">
        <v>1195.8211920529802</v>
      </c>
      <c r="BL112">
        <v>4</v>
      </c>
      <c r="BM112">
        <v>1555</v>
      </c>
      <c r="BN112">
        <v>3</v>
      </c>
      <c r="BO112">
        <v>894</v>
      </c>
      <c r="BP112">
        <v>3.3333333333333335</v>
      </c>
      <c r="BQ112">
        <v>1114.3333333333333</v>
      </c>
      <c r="BR112">
        <v>1</v>
      </c>
      <c r="BS112">
        <v>388</v>
      </c>
      <c r="BX112">
        <v>1</v>
      </c>
      <c r="BY112">
        <v>388</v>
      </c>
      <c r="BZ112">
        <v>2.75</v>
      </c>
      <c r="CA112">
        <v>932.75</v>
      </c>
      <c r="CD112">
        <v>2</v>
      </c>
      <c r="CE112">
        <v>752</v>
      </c>
      <c r="CF112">
        <v>4</v>
      </c>
      <c r="CG112">
        <v>1427.5</v>
      </c>
      <c r="CH112">
        <v>3.3333333333333335</v>
      </c>
      <c r="CI112">
        <v>1202.3333333333333</v>
      </c>
      <c r="CJ112">
        <v>4</v>
      </c>
      <c r="CK112">
        <v>1435</v>
      </c>
      <c r="CP112">
        <v>4</v>
      </c>
      <c r="CQ112">
        <v>1435</v>
      </c>
      <c r="CR112">
        <v>3.5</v>
      </c>
      <c r="CS112">
        <v>1260.5</v>
      </c>
      <c r="CT112">
        <v>3.125</v>
      </c>
      <c r="CU112">
        <v>1096.625</v>
      </c>
      <c r="CX112">
        <v>7</v>
      </c>
      <c r="CY112">
        <v>2155</v>
      </c>
      <c r="CZ112">
        <v>4</v>
      </c>
      <c r="DA112">
        <v>1488.5</v>
      </c>
      <c r="DB112">
        <v>5</v>
      </c>
      <c r="DC112">
        <v>1710.6666666666667</v>
      </c>
      <c r="DD112">
        <v>3</v>
      </c>
      <c r="DE112">
        <v>822</v>
      </c>
      <c r="DJ112">
        <v>3</v>
      </c>
      <c r="DK112">
        <v>822</v>
      </c>
      <c r="DL112">
        <v>4.5</v>
      </c>
      <c r="DM112">
        <v>1488.5</v>
      </c>
      <c r="DN112">
        <v>4.5</v>
      </c>
      <c r="DO112">
        <v>1488.5</v>
      </c>
      <c r="DP112">
        <v>3.5833333333333335</v>
      </c>
      <c r="DQ112">
        <v>1227.25</v>
      </c>
      <c r="DR112">
        <v>3.4555555555555557</v>
      </c>
      <c r="DS112">
        <v>1198.1349693251534</v>
      </c>
      <c r="DV112" t="s">
        <v>110</v>
      </c>
      <c r="DW112">
        <v>356.44444444444446</v>
      </c>
      <c r="DX112">
        <v>366.4</v>
      </c>
      <c r="DY112">
        <v>265.2</v>
      </c>
      <c r="DZ112">
        <v>328.41379310344826</v>
      </c>
      <c r="EA112">
        <v>318</v>
      </c>
      <c r="EB112">
        <v>388.66666666666669</v>
      </c>
      <c r="EC112">
        <v>283.55555555555554</v>
      </c>
      <c r="ED112">
        <v>332.17391304347825</v>
      </c>
    </row>
    <row r="113" spans="1:134" x14ac:dyDescent="0.3">
      <c r="A113" s="2" t="s">
        <v>111</v>
      </c>
      <c r="B113">
        <v>2.5555555555555554</v>
      </c>
      <c r="C113">
        <v>572.22222222222217</v>
      </c>
      <c r="D113">
        <v>1.6</v>
      </c>
      <c r="E113">
        <v>519.375</v>
      </c>
      <c r="F113">
        <v>3.625</v>
      </c>
      <c r="G113">
        <v>771.25</v>
      </c>
      <c r="H113">
        <v>2.5185185185185186</v>
      </c>
      <c r="I113">
        <v>619</v>
      </c>
      <c r="J113">
        <v>1.875</v>
      </c>
      <c r="K113">
        <v>610</v>
      </c>
      <c r="L113">
        <v>2.3333333333333335</v>
      </c>
      <c r="M113">
        <v>722.125</v>
      </c>
      <c r="N113">
        <v>1.4444444444444444</v>
      </c>
      <c r="O113">
        <v>485.2</v>
      </c>
      <c r="P113">
        <v>1.8846153846153846</v>
      </c>
      <c r="Q113">
        <v>624.36842105263156</v>
      </c>
      <c r="R113">
        <v>2.2075471698113209</v>
      </c>
      <c r="S113">
        <v>621.31818181818187</v>
      </c>
      <c r="T113">
        <v>3.4444444444444446</v>
      </c>
      <c r="U113">
        <v>856</v>
      </c>
      <c r="V113">
        <v>3.1</v>
      </c>
      <c r="W113">
        <v>786.44444444444446</v>
      </c>
      <c r="X113">
        <v>3.25</v>
      </c>
      <c r="Y113">
        <v>818.42857142857144</v>
      </c>
      <c r="Z113">
        <v>3.2592592592592591</v>
      </c>
      <c r="AA113">
        <v>818.95833333333337</v>
      </c>
      <c r="AB113">
        <v>4.125</v>
      </c>
      <c r="AC113">
        <v>926.875</v>
      </c>
      <c r="AD113">
        <v>3.3333333333333335</v>
      </c>
      <c r="AE113">
        <v>842.125</v>
      </c>
      <c r="AF113">
        <v>3.6666666666666665</v>
      </c>
      <c r="AG113">
        <v>869.33333333333337</v>
      </c>
      <c r="AH113">
        <v>3.6923076923076925</v>
      </c>
      <c r="AI113">
        <v>879.04</v>
      </c>
      <c r="AJ113">
        <v>3.4716981132075473</v>
      </c>
      <c r="AK113">
        <v>849.61224489795916</v>
      </c>
      <c r="AL113">
        <v>2.8396226415094339</v>
      </c>
      <c r="AM113">
        <v>741.60215053763443</v>
      </c>
      <c r="AN113">
        <v>2.4444444444444446</v>
      </c>
      <c r="AO113">
        <v>669.625</v>
      </c>
      <c r="AP113">
        <v>1.1000000000000001</v>
      </c>
      <c r="AQ113">
        <v>659.5</v>
      </c>
      <c r="AR113">
        <v>2.25</v>
      </c>
      <c r="AS113">
        <v>697.16666666666663</v>
      </c>
      <c r="AT113">
        <v>1.8888888888888888</v>
      </c>
      <c r="AU113">
        <v>676.55555555555554</v>
      </c>
      <c r="AV113">
        <v>1.75</v>
      </c>
      <c r="AW113">
        <v>447.25</v>
      </c>
      <c r="AX113">
        <v>2.7777777777777777</v>
      </c>
      <c r="AY113">
        <v>843.14285714285711</v>
      </c>
      <c r="AZ113">
        <v>2.2222222222222223</v>
      </c>
      <c r="BA113">
        <v>684.33333333333337</v>
      </c>
      <c r="BB113">
        <v>2.2692307692307692</v>
      </c>
      <c r="BC113">
        <v>646.95238095238096</v>
      </c>
      <c r="BD113">
        <v>2.0754716981132075</v>
      </c>
      <c r="BE113">
        <v>660.61538461538464</v>
      </c>
      <c r="BF113">
        <v>2.0754716981132075</v>
      </c>
      <c r="BG113">
        <v>660.61538461538464</v>
      </c>
      <c r="BH113">
        <v>2.5849056603773586</v>
      </c>
      <c r="BI113">
        <v>717.67424242424238</v>
      </c>
      <c r="BJ113">
        <v>2</v>
      </c>
      <c r="BK113">
        <v>501</v>
      </c>
      <c r="BN113">
        <v>3</v>
      </c>
      <c r="BO113">
        <v>1571</v>
      </c>
      <c r="BP113">
        <v>2.6666666666666665</v>
      </c>
      <c r="BQ113">
        <v>1036</v>
      </c>
      <c r="BR113">
        <v>5.5</v>
      </c>
      <c r="BS113">
        <v>913.5</v>
      </c>
      <c r="BT113">
        <v>2</v>
      </c>
      <c r="BU113">
        <v>398</v>
      </c>
      <c r="BV113">
        <v>2</v>
      </c>
      <c r="BW113">
        <v>238</v>
      </c>
      <c r="BX113">
        <v>3.75</v>
      </c>
      <c r="BY113">
        <v>615.75</v>
      </c>
      <c r="BZ113">
        <v>3.2857142857142856</v>
      </c>
      <c r="CA113">
        <v>755.83333333333337</v>
      </c>
      <c r="CB113">
        <v>6</v>
      </c>
      <c r="CC113">
        <v>1347</v>
      </c>
      <c r="CF113">
        <v>1</v>
      </c>
      <c r="CG113">
        <v>155</v>
      </c>
      <c r="CH113">
        <v>2.6666666666666665</v>
      </c>
      <c r="CI113">
        <v>552.33333333333337</v>
      </c>
      <c r="CJ113">
        <v>0.5</v>
      </c>
      <c r="CK113">
        <v>115</v>
      </c>
      <c r="CL113">
        <v>3</v>
      </c>
      <c r="CM113">
        <v>507</v>
      </c>
      <c r="CN113">
        <v>6</v>
      </c>
      <c r="CO113">
        <v>866</v>
      </c>
      <c r="CP113">
        <v>2.5</v>
      </c>
      <c r="CQ113">
        <v>496</v>
      </c>
      <c r="CR113">
        <v>2.5714285714285716</v>
      </c>
      <c r="CS113">
        <v>524.16666666666663</v>
      </c>
      <c r="CT113">
        <v>2.9285714285714284</v>
      </c>
      <c r="CU113">
        <v>640</v>
      </c>
      <c r="CV113">
        <v>4</v>
      </c>
      <c r="CW113">
        <v>1383</v>
      </c>
      <c r="CZ113">
        <v>3</v>
      </c>
      <c r="DA113">
        <v>1202</v>
      </c>
      <c r="DB113">
        <v>3.3333333333333335</v>
      </c>
      <c r="DC113">
        <v>1292.5</v>
      </c>
      <c r="DD113">
        <v>1.5</v>
      </c>
      <c r="DE113">
        <v>877</v>
      </c>
      <c r="DF113">
        <v>3</v>
      </c>
      <c r="DG113">
        <v>819</v>
      </c>
      <c r="DH113">
        <v>4</v>
      </c>
      <c r="DI113">
        <v>743</v>
      </c>
      <c r="DJ113">
        <v>2.5</v>
      </c>
      <c r="DK113">
        <v>813</v>
      </c>
      <c r="DL113">
        <v>2.8571428571428572</v>
      </c>
      <c r="DM113">
        <v>1004.8</v>
      </c>
      <c r="DN113">
        <v>2.8571428571428572</v>
      </c>
      <c r="DO113">
        <v>1004.8</v>
      </c>
      <c r="DP113">
        <v>2.9047619047619047</v>
      </c>
      <c r="DQ113">
        <v>747.29411764705878</v>
      </c>
      <c r="DR113">
        <v>2.6222222222222222</v>
      </c>
      <c r="DS113">
        <v>721.05369127516781</v>
      </c>
      <c r="DV113" t="s">
        <v>111</v>
      </c>
      <c r="DW113">
        <v>251.875</v>
      </c>
      <c r="DX113">
        <v>241.125</v>
      </c>
      <c r="DY113">
        <v>236.44444444444446</v>
      </c>
      <c r="DZ113">
        <v>242.88</v>
      </c>
      <c r="EA113">
        <v>209.33333333333334</v>
      </c>
      <c r="EB113">
        <v>217.125</v>
      </c>
      <c r="EC113">
        <v>258.8</v>
      </c>
      <c r="ED113">
        <v>225.63157894736841</v>
      </c>
    </row>
    <row r="114" spans="1:134" x14ac:dyDescent="0.3">
      <c r="A114" s="2" t="s">
        <v>112</v>
      </c>
      <c r="B114">
        <v>1.5</v>
      </c>
      <c r="C114">
        <v>1094</v>
      </c>
      <c r="D114">
        <v>3.8</v>
      </c>
      <c r="E114">
        <v>1569.125</v>
      </c>
      <c r="F114">
        <v>2.4444444444444446</v>
      </c>
      <c r="G114">
        <v>1411</v>
      </c>
      <c r="H114">
        <v>2.5862068965517242</v>
      </c>
      <c r="I114">
        <v>1410.8235294117646</v>
      </c>
      <c r="J114">
        <v>3.5555555555555554</v>
      </c>
      <c r="K114">
        <v>1020</v>
      </c>
      <c r="L114">
        <v>3</v>
      </c>
      <c r="M114">
        <v>1362.5714285714287</v>
      </c>
      <c r="N114">
        <v>3</v>
      </c>
      <c r="O114">
        <v>1103.3333333333333</v>
      </c>
      <c r="P114">
        <v>3.1724137931034484</v>
      </c>
      <c r="Q114">
        <v>1145.92</v>
      </c>
      <c r="R114">
        <v>2.8793103448275863</v>
      </c>
      <c r="S114">
        <v>1253.1428571428571</v>
      </c>
      <c r="T114">
        <v>4.8</v>
      </c>
      <c r="U114">
        <v>2142.25</v>
      </c>
      <c r="V114">
        <v>2.4</v>
      </c>
      <c r="W114">
        <v>1283.5</v>
      </c>
      <c r="X114">
        <v>3.7777777777777777</v>
      </c>
      <c r="Y114">
        <v>1850.5714285714287</v>
      </c>
      <c r="Z114">
        <v>3.6551724137931036</v>
      </c>
      <c r="AA114">
        <v>1799.6666666666667</v>
      </c>
      <c r="AB114">
        <v>3.5555555555555554</v>
      </c>
      <c r="AC114">
        <v>1236.5</v>
      </c>
      <c r="AD114">
        <v>3.9</v>
      </c>
      <c r="AE114">
        <v>1794.4285714285713</v>
      </c>
      <c r="AF114">
        <v>4</v>
      </c>
      <c r="AG114">
        <v>1424.75</v>
      </c>
      <c r="AH114">
        <v>3.8275862068965516</v>
      </c>
      <c r="AI114">
        <v>1471.7826086956522</v>
      </c>
      <c r="AJ114">
        <v>3.7413793103448274</v>
      </c>
      <c r="AK114">
        <v>1628.2727272727273</v>
      </c>
      <c r="AL114">
        <v>3.3103448275862069</v>
      </c>
      <c r="AM114">
        <v>1445.0697674418604</v>
      </c>
      <c r="AN114">
        <v>1.1000000000000001</v>
      </c>
      <c r="AO114">
        <v>505</v>
      </c>
      <c r="AP114">
        <v>1.5</v>
      </c>
      <c r="AQ114">
        <v>730.16666666666663</v>
      </c>
      <c r="AR114">
        <v>1.5555555555555556</v>
      </c>
      <c r="AS114">
        <v>482.33333333333331</v>
      </c>
      <c r="AT114">
        <v>1.3793103448275863</v>
      </c>
      <c r="AU114">
        <v>572.5</v>
      </c>
      <c r="AV114">
        <v>1.3333333333333333</v>
      </c>
      <c r="AW114">
        <v>403.71428571428572</v>
      </c>
      <c r="AX114">
        <v>1.2</v>
      </c>
      <c r="AY114">
        <v>566.85714285714289</v>
      </c>
      <c r="AZ114">
        <v>1.3</v>
      </c>
      <c r="BA114">
        <v>510.5</v>
      </c>
      <c r="BB114">
        <v>1.2758620689655173</v>
      </c>
      <c r="BC114">
        <v>492.85</v>
      </c>
      <c r="BD114">
        <v>1.3275862068965518</v>
      </c>
      <c r="BE114">
        <v>530.57894736842104</v>
      </c>
      <c r="BF114">
        <v>1.3275862068965518</v>
      </c>
      <c r="BG114">
        <v>530.57894736842104</v>
      </c>
      <c r="BH114">
        <v>2.6494252873563218</v>
      </c>
      <c r="BI114">
        <v>1164.8225806451612</v>
      </c>
      <c r="BN114">
        <v>7</v>
      </c>
      <c r="BO114">
        <v>2140</v>
      </c>
      <c r="BP114">
        <v>7</v>
      </c>
      <c r="BQ114">
        <v>2140</v>
      </c>
      <c r="BR114">
        <v>6</v>
      </c>
      <c r="BS114">
        <v>2315</v>
      </c>
      <c r="BX114">
        <v>6</v>
      </c>
      <c r="BY114">
        <v>2315</v>
      </c>
      <c r="BZ114">
        <v>6.5</v>
      </c>
      <c r="CA114">
        <v>2227.5</v>
      </c>
      <c r="CF114">
        <v>1</v>
      </c>
      <c r="CG114">
        <v>86</v>
      </c>
      <c r="CH114">
        <v>1</v>
      </c>
      <c r="CI114">
        <v>86</v>
      </c>
      <c r="CJ114">
        <v>0</v>
      </c>
      <c r="CP114">
        <v>0</v>
      </c>
      <c r="CR114">
        <v>0.5</v>
      </c>
      <c r="CS114">
        <v>86</v>
      </c>
      <c r="CT114">
        <v>3.5</v>
      </c>
      <c r="CU114">
        <v>1513.6666666666667</v>
      </c>
      <c r="CZ114">
        <v>2</v>
      </c>
      <c r="DA114">
        <v>373</v>
      </c>
      <c r="DB114">
        <v>2</v>
      </c>
      <c r="DC114">
        <v>373</v>
      </c>
      <c r="DD114">
        <v>1</v>
      </c>
      <c r="DE114">
        <v>384</v>
      </c>
      <c r="DJ114">
        <v>1</v>
      </c>
      <c r="DK114">
        <v>384</v>
      </c>
      <c r="DL114">
        <v>1.5</v>
      </c>
      <c r="DM114">
        <v>378.5</v>
      </c>
      <c r="DN114">
        <v>1.5</v>
      </c>
      <c r="DO114">
        <v>378.5</v>
      </c>
      <c r="DP114">
        <v>2.8333333333333335</v>
      </c>
      <c r="DQ114">
        <v>1059.5999999999999</v>
      </c>
      <c r="DR114">
        <v>2.6555555555555554</v>
      </c>
      <c r="DS114">
        <v>1160.7441860465117</v>
      </c>
      <c r="DV114" t="s">
        <v>112</v>
      </c>
      <c r="DW114">
        <v>292</v>
      </c>
      <c r="DX114">
        <v>367.28571428571428</v>
      </c>
      <c r="DY114">
        <v>304.75</v>
      </c>
      <c r="DZ114">
        <v>319.3478260869565</v>
      </c>
      <c r="EA114">
        <v>250.77777777777777</v>
      </c>
      <c r="EB114">
        <v>386.28571428571428</v>
      </c>
      <c r="EC114">
        <v>313</v>
      </c>
      <c r="ED114">
        <v>311.12</v>
      </c>
    </row>
    <row r="115" spans="1:134" x14ac:dyDescent="0.3">
      <c r="A115" s="2" t="s">
        <v>113</v>
      </c>
      <c r="B115">
        <v>2.5</v>
      </c>
      <c r="C115">
        <v>1189.5</v>
      </c>
      <c r="D115">
        <v>3.7</v>
      </c>
      <c r="E115">
        <v>1038.5555555555557</v>
      </c>
      <c r="F115">
        <v>3.6666666666666665</v>
      </c>
      <c r="G115">
        <v>1063.25</v>
      </c>
      <c r="H115">
        <v>3.2758620689655173</v>
      </c>
      <c r="I115">
        <v>1086.5217391304348</v>
      </c>
      <c r="J115">
        <v>3.1111111111111112</v>
      </c>
      <c r="K115">
        <v>1142.2857142857142</v>
      </c>
      <c r="L115">
        <v>1.7</v>
      </c>
      <c r="M115">
        <v>765.42857142857144</v>
      </c>
      <c r="N115">
        <v>1.5555555555555556</v>
      </c>
      <c r="O115">
        <v>783.4</v>
      </c>
      <c r="P115">
        <v>2.1071428571428572</v>
      </c>
      <c r="Q115">
        <v>909</v>
      </c>
      <c r="R115">
        <v>2.7017543859649122</v>
      </c>
      <c r="S115">
        <v>1006.2142857142857</v>
      </c>
      <c r="T115">
        <v>3.3</v>
      </c>
      <c r="U115">
        <v>1152</v>
      </c>
      <c r="V115">
        <v>3</v>
      </c>
      <c r="W115">
        <v>969.875</v>
      </c>
      <c r="X115">
        <v>3</v>
      </c>
      <c r="Y115">
        <v>1130.5714285714287</v>
      </c>
      <c r="Z115">
        <v>3.103448275862069</v>
      </c>
      <c r="AA115">
        <v>1085.0416666666667</v>
      </c>
      <c r="AB115">
        <v>3</v>
      </c>
      <c r="AC115">
        <v>1423.5</v>
      </c>
      <c r="AD115">
        <v>3.9</v>
      </c>
      <c r="AE115">
        <v>1497.125</v>
      </c>
      <c r="AF115">
        <v>3.6666666666666665</v>
      </c>
      <c r="AG115">
        <v>1138.6666666666667</v>
      </c>
      <c r="AH115">
        <v>3.5357142857142856</v>
      </c>
      <c r="AI115">
        <v>1337.6521739130435</v>
      </c>
      <c r="AJ115">
        <v>3.3157894736842106</v>
      </c>
      <c r="AK115">
        <v>1208.6595744680851</v>
      </c>
      <c r="AL115">
        <v>3.0087719298245612</v>
      </c>
      <c r="AM115">
        <v>1113.1235955056179</v>
      </c>
      <c r="AN115">
        <v>1.7</v>
      </c>
      <c r="AO115">
        <v>502.77777777777777</v>
      </c>
      <c r="AP115">
        <v>2.1</v>
      </c>
      <c r="AQ115">
        <v>630.4</v>
      </c>
      <c r="AR115">
        <v>1.5555555555555556</v>
      </c>
      <c r="AS115">
        <v>535.25</v>
      </c>
      <c r="AT115">
        <v>1.7931034482758621</v>
      </c>
      <c r="AU115">
        <v>559.66666666666663</v>
      </c>
      <c r="AV115">
        <v>1.6666666666666667</v>
      </c>
      <c r="AW115">
        <v>532.125</v>
      </c>
      <c r="AX115">
        <v>1.6</v>
      </c>
      <c r="AY115">
        <v>531</v>
      </c>
      <c r="AZ115">
        <v>1.6666666666666667</v>
      </c>
      <c r="BA115">
        <v>499</v>
      </c>
      <c r="BB115">
        <v>1.6428571428571428</v>
      </c>
      <c r="BC115">
        <v>521.5</v>
      </c>
      <c r="BD115">
        <v>1.7192982456140351</v>
      </c>
      <c r="BE115">
        <v>540.94339622641508</v>
      </c>
      <c r="BF115">
        <v>1.7192982456140351</v>
      </c>
      <c r="BG115">
        <v>540.94339622641508</v>
      </c>
      <c r="BH115">
        <v>2.5789473684210527</v>
      </c>
      <c r="BI115">
        <v>899.56338028169012</v>
      </c>
      <c r="BN115">
        <v>6</v>
      </c>
      <c r="BO115">
        <v>1978</v>
      </c>
      <c r="BP115">
        <v>6</v>
      </c>
      <c r="BQ115">
        <v>1978</v>
      </c>
      <c r="BR115">
        <v>4</v>
      </c>
      <c r="BS115">
        <v>1258</v>
      </c>
      <c r="BV115">
        <v>3</v>
      </c>
      <c r="BW115">
        <v>681</v>
      </c>
      <c r="BX115">
        <v>3.5</v>
      </c>
      <c r="BY115">
        <v>969.5</v>
      </c>
      <c r="BZ115">
        <v>4.333333333333333</v>
      </c>
      <c r="CA115">
        <v>1305.6666666666667</v>
      </c>
      <c r="CF115">
        <v>0</v>
      </c>
      <c r="CH115">
        <v>0</v>
      </c>
      <c r="CJ115">
        <v>2</v>
      </c>
      <c r="CK115">
        <v>637</v>
      </c>
      <c r="CN115">
        <v>2</v>
      </c>
      <c r="CO115">
        <v>739</v>
      </c>
      <c r="CP115">
        <v>2</v>
      </c>
      <c r="CQ115">
        <v>688</v>
      </c>
      <c r="CR115">
        <v>1.3333333333333333</v>
      </c>
      <c r="CS115">
        <v>688</v>
      </c>
      <c r="CT115">
        <v>2.8333333333333335</v>
      </c>
      <c r="CU115">
        <v>1058.5999999999999</v>
      </c>
      <c r="CZ115">
        <v>2</v>
      </c>
      <c r="DA115">
        <v>304</v>
      </c>
      <c r="DB115">
        <v>2</v>
      </c>
      <c r="DC115">
        <v>304</v>
      </c>
      <c r="DD115">
        <v>2</v>
      </c>
      <c r="DE115">
        <v>768</v>
      </c>
      <c r="DH115">
        <v>2</v>
      </c>
      <c r="DI115">
        <v>438</v>
      </c>
      <c r="DJ115">
        <v>2</v>
      </c>
      <c r="DK115">
        <v>603</v>
      </c>
      <c r="DL115">
        <v>2</v>
      </c>
      <c r="DM115">
        <v>503.33333333333331</v>
      </c>
      <c r="DN115">
        <v>2</v>
      </c>
      <c r="DO115">
        <v>503.33333333333331</v>
      </c>
      <c r="DP115">
        <v>2.5555555555555554</v>
      </c>
      <c r="DQ115">
        <v>850.375</v>
      </c>
      <c r="DR115">
        <v>2.5777777777777779</v>
      </c>
      <c r="DS115">
        <v>896.94</v>
      </c>
      <c r="DV115" t="s">
        <v>113</v>
      </c>
      <c r="DW115">
        <v>251.5</v>
      </c>
      <c r="DX115">
        <v>308.25</v>
      </c>
      <c r="DY115">
        <v>323.55555555555554</v>
      </c>
      <c r="DZ115">
        <v>299.43478260869563</v>
      </c>
      <c r="EA115">
        <v>224.71428571428572</v>
      </c>
      <c r="EB115">
        <v>308.85714285714283</v>
      </c>
      <c r="EC115">
        <v>217.8</v>
      </c>
      <c r="ED115">
        <v>253.89473684210526</v>
      </c>
    </row>
    <row r="116" spans="1:134" x14ac:dyDescent="0.3">
      <c r="A116" s="2" t="s">
        <v>114</v>
      </c>
      <c r="B116">
        <v>2</v>
      </c>
      <c r="C116">
        <v>481.625</v>
      </c>
      <c r="D116">
        <v>1.3</v>
      </c>
      <c r="E116">
        <v>355.66666666666669</v>
      </c>
      <c r="F116">
        <v>1.3333333333333333</v>
      </c>
      <c r="G116">
        <v>359.28571428571428</v>
      </c>
      <c r="H116">
        <v>1.5517241379310345</v>
      </c>
      <c r="I116">
        <v>398.70833333333331</v>
      </c>
      <c r="J116">
        <v>2.5555555555555554</v>
      </c>
      <c r="K116">
        <v>516.625</v>
      </c>
      <c r="L116">
        <v>1.9</v>
      </c>
      <c r="M116">
        <v>468.25</v>
      </c>
      <c r="N116">
        <v>2.2000000000000002</v>
      </c>
      <c r="O116">
        <v>497.2</v>
      </c>
      <c r="P116">
        <v>2.2068965517241379</v>
      </c>
      <c r="Q116">
        <v>494.26923076923077</v>
      </c>
      <c r="R116">
        <v>1.8793103448275863</v>
      </c>
      <c r="S116">
        <v>448.4</v>
      </c>
      <c r="T116">
        <v>7</v>
      </c>
      <c r="U116">
        <v>1470</v>
      </c>
      <c r="V116">
        <v>6.9</v>
      </c>
      <c r="W116">
        <v>1710.4</v>
      </c>
      <c r="X116">
        <v>6.4444444444444446</v>
      </c>
      <c r="Y116">
        <v>1729.3333333333333</v>
      </c>
      <c r="Z116">
        <v>6.7931034482758621</v>
      </c>
      <c r="AA116">
        <v>1633.3793103448277</v>
      </c>
      <c r="AB116">
        <v>5.7777777777777777</v>
      </c>
      <c r="AC116">
        <v>1506.3333333333333</v>
      </c>
      <c r="AD116">
        <v>5.3</v>
      </c>
      <c r="AE116">
        <v>1506.5</v>
      </c>
      <c r="AF116">
        <v>6</v>
      </c>
      <c r="AG116">
        <v>1634.1111111111111</v>
      </c>
      <c r="AH116">
        <v>5.6896551724137927</v>
      </c>
      <c r="AI116">
        <v>1547.4642857142858</v>
      </c>
      <c r="AJ116">
        <v>6.2413793103448274</v>
      </c>
      <c r="AK116">
        <v>1591.1754385964912</v>
      </c>
      <c r="AL116">
        <v>4.0603448275862073</v>
      </c>
      <c r="AM116">
        <v>1057.1682242990655</v>
      </c>
      <c r="AN116">
        <v>2.4</v>
      </c>
      <c r="AO116">
        <v>582.70000000000005</v>
      </c>
      <c r="AP116">
        <v>2.2000000000000002</v>
      </c>
      <c r="AQ116">
        <v>682</v>
      </c>
      <c r="AR116">
        <v>2.5555555555555554</v>
      </c>
      <c r="AS116">
        <v>532</v>
      </c>
      <c r="AT116">
        <v>2.3793103448275863</v>
      </c>
      <c r="AU116">
        <v>601.20689655172418</v>
      </c>
      <c r="AV116">
        <v>2.2222222222222223</v>
      </c>
      <c r="AW116">
        <v>565.33333333333337</v>
      </c>
      <c r="AX116">
        <v>2.6</v>
      </c>
      <c r="AY116">
        <v>661.2</v>
      </c>
      <c r="AZ116">
        <v>2.5</v>
      </c>
      <c r="BA116">
        <v>575.9</v>
      </c>
      <c r="BB116">
        <v>2.4482758620689653</v>
      </c>
      <c r="BC116">
        <v>602.0344827586207</v>
      </c>
      <c r="BD116">
        <v>2.4137931034482758</v>
      </c>
      <c r="BE116">
        <v>601.62068965517244</v>
      </c>
      <c r="BF116">
        <v>2.4137931034482758</v>
      </c>
      <c r="BG116">
        <v>601.62068965517244</v>
      </c>
      <c r="BH116">
        <v>3.5114942528735633</v>
      </c>
      <c r="BI116">
        <v>897.0363636363636</v>
      </c>
      <c r="BN116">
        <v>1</v>
      </c>
      <c r="BO116">
        <v>208</v>
      </c>
      <c r="BP116">
        <v>1</v>
      </c>
      <c r="BQ116">
        <v>208</v>
      </c>
      <c r="BR116">
        <v>0</v>
      </c>
      <c r="BX116">
        <v>0</v>
      </c>
      <c r="BZ116">
        <v>0.5</v>
      </c>
      <c r="CA116">
        <v>208</v>
      </c>
      <c r="CF116">
        <v>7</v>
      </c>
      <c r="CG116">
        <v>1823</v>
      </c>
      <c r="CH116">
        <v>7</v>
      </c>
      <c r="CI116">
        <v>1823</v>
      </c>
      <c r="CJ116">
        <v>8</v>
      </c>
      <c r="CK116">
        <v>1218</v>
      </c>
      <c r="CP116">
        <v>8</v>
      </c>
      <c r="CQ116">
        <v>1218</v>
      </c>
      <c r="CR116">
        <v>7.5</v>
      </c>
      <c r="CS116">
        <v>1520.5</v>
      </c>
      <c r="CT116">
        <v>4</v>
      </c>
      <c r="CU116">
        <v>1083</v>
      </c>
      <c r="CZ116">
        <v>1</v>
      </c>
      <c r="DA116">
        <v>384</v>
      </c>
      <c r="DB116">
        <v>1</v>
      </c>
      <c r="DC116">
        <v>384</v>
      </c>
      <c r="DD116">
        <v>5</v>
      </c>
      <c r="DE116">
        <v>1521</v>
      </c>
      <c r="DJ116">
        <v>5</v>
      </c>
      <c r="DK116">
        <v>1521</v>
      </c>
      <c r="DL116">
        <v>3</v>
      </c>
      <c r="DM116">
        <v>952.5</v>
      </c>
      <c r="DN116">
        <v>3</v>
      </c>
      <c r="DO116">
        <v>952.5</v>
      </c>
      <c r="DP116">
        <v>3.6666666666666665</v>
      </c>
      <c r="DQ116">
        <v>1030.8</v>
      </c>
      <c r="DR116">
        <v>3.5166666666666666</v>
      </c>
      <c r="DS116">
        <v>900.97058823529414</v>
      </c>
      <c r="DV116" t="s">
        <v>114</v>
      </c>
      <c r="DW116">
        <v>225.77777777777777</v>
      </c>
      <c r="DX116">
        <v>322.3</v>
      </c>
      <c r="DY116">
        <v>222</v>
      </c>
      <c r="DZ116">
        <v>259.03571428571428</v>
      </c>
      <c r="EA116">
        <v>196.75</v>
      </c>
      <c r="EB116">
        <v>158.125</v>
      </c>
      <c r="EC116">
        <v>222.2</v>
      </c>
      <c r="ED116">
        <v>194.65384615384616</v>
      </c>
    </row>
    <row r="117" spans="1:134" x14ac:dyDescent="0.3">
      <c r="A117" s="2" t="s">
        <v>115</v>
      </c>
      <c r="B117">
        <v>2.9</v>
      </c>
      <c r="C117">
        <v>1128</v>
      </c>
      <c r="D117">
        <v>2.8888888888888888</v>
      </c>
      <c r="E117">
        <v>1364.2</v>
      </c>
      <c r="F117">
        <v>2.2222222222222223</v>
      </c>
      <c r="G117">
        <v>1356.75</v>
      </c>
      <c r="H117">
        <v>2.6785714285714284</v>
      </c>
      <c r="I117">
        <v>1267.7333333333333</v>
      </c>
      <c r="J117">
        <v>3.3333333333333335</v>
      </c>
      <c r="K117">
        <v>1363.1666666666667</v>
      </c>
      <c r="L117">
        <v>2.4444444444444446</v>
      </c>
      <c r="M117">
        <v>1540.5</v>
      </c>
      <c r="N117">
        <v>3.2222222222222223</v>
      </c>
      <c r="O117">
        <v>1593</v>
      </c>
      <c r="P117">
        <v>3</v>
      </c>
      <c r="Q117">
        <v>1487.0666666666666</v>
      </c>
      <c r="R117">
        <v>2.8363636363636364</v>
      </c>
      <c r="S117">
        <v>1377.4</v>
      </c>
      <c r="T117">
        <v>3.3</v>
      </c>
      <c r="U117">
        <v>1089.3333333333333</v>
      </c>
      <c r="V117">
        <v>4</v>
      </c>
      <c r="W117">
        <v>1260.375</v>
      </c>
      <c r="X117">
        <v>3.5555555555555554</v>
      </c>
      <c r="Y117">
        <v>1262.5</v>
      </c>
      <c r="Z117">
        <v>3.6071428571428572</v>
      </c>
      <c r="AA117">
        <v>1199.48</v>
      </c>
      <c r="AB117">
        <v>2.7777777777777777</v>
      </c>
      <c r="AC117">
        <v>931.25</v>
      </c>
      <c r="AD117">
        <v>4</v>
      </c>
      <c r="AE117">
        <v>1563.5</v>
      </c>
      <c r="AF117">
        <v>3.6666666666666665</v>
      </c>
      <c r="AG117">
        <v>1379.7142857142858</v>
      </c>
      <c r="AH117">
        <v>3.4814814814814814</v>
      </c>
      <c r="AI117">
        <v>1261.3809523809523</v>
      </c>
      <c r="AJ117">
        <v>3.5454545454545454</v>
      </c>
      <c r="AK117">
        <v>1227.7391304347825</v>
      </c>
      <c r="AL117">
        <v>3.1909090909090909</v>
      </c>
      <c r="AM117">
        <v>1286.8157894736842</v>
      </c>
      <c r="AN117">
        <v>2.4</v>
      </c>
      <c r="AO117">
        <v>732.5</v>
      </c>
      <c r="AP117">
        <v>1.8888888888888888</v>
      </c>
      <c r="AQ117">
        <v>834.57142857142856</v>
      </c>
      <c r="AR117">
        <v>1.3333333333333333</v>
      </c>
      <c r="AS117">
        <v>738.8</v>
      </c>
      <c r="AT117">
        <v>1.8928571428571428</v>
      </c>
      <c r="AU117">
        <v>766.40909090909088</v>
      </c>
      <c r="AV117">
        <v>2</v>
      </c>
      <c r="AW117">
        <v>962.2</v>
      </c>
      <c r="AX117">
        <v>1.4444444444444444</v>
      </c>
      <c r="AY117">
        <v>585.42857142857144</v>
      </c>
      <c r="AZ117">
        <v>1.5555555555555556</v>
      </c>
      <c r="BA117">
        <v>585</v>
      </c>
      <c r="BB117">
        <v>1.6666666666666667</v>
      </c>
      <c r="BC117">
        <v>684.42105263157896</v>
      </c>
      <c r="BD117">
        <v>1.7818181818181817</v>
      </c>
      <c r="BE117">
        <v>728.41463414634143</v>
      </c>
      <c r="BF117">
        <v>1.7818181818181817</v>
      </c>
      <c r="BG117">
        <v>728.41463414634143</v>
      </c>
      <c r="BH117">
        <v>2.7212121212121212</v>
      </c>
      <c r="BI117">
        <v>1091.1367521367522</v>
      </c>
      <c r="BL117">
        <v>0</v>
      </c>
      <c r="BN117">
        <v>5</v>
      </c>
      <c r="BO117">
        <v>1605</v>
      </c>
      <c r="BP117">
        <v>2.5</v>
      </c>
      <c r="BQ117">
        <v>1605</v>
      </c>
      <c r="BR117">
        <v>4</v>
      </c>
      <c r="BS117">
        <v>1120</v>
      </c>
      <c r="BT117">
        <v>0</v>
      </c>
      <c r="BV117">
        <v>7</v>
      </c>
      <c r="BW117">
        <v>1348</v>
      </c>
      <c r="BX117">
        <v>3.6666666666666665</v>
      </c>
      <c r="BY117">
        <v>1234</v>
      </c>
      <c r="BZ117">
        <v>3.2</v>
      </c>
      <c r="CA117">
        <v>1357.6666666666667</v>
      </c>
      <c r="CD117">
        <v>6</v>
      </c>
      <c r="CE117">
        <v>1797</v>
      </c>
      <c r="CF117">
        <v>0</v>
      </c>
      <c r="CH117">
        <v>3</v>
      </c>
      <c r="CI117">
        <v>1797</v>
      </c>
      <c r="CJ117">
        <v>3</v>
      </c>
      <c r="CK117">
        <v>807</v>
      </c>
      <c r="CL117">
        <v>3</v>
      </c>
      <c r="CM117">
        <v>862</v>
      </c>
      <c r="CN117">
        <v>1</v>
      </c>
      <c r="CO117">
        <v>371</v>
      </c>
      <c r="CP117">
        <v>2.3333333333333335</v>
      </c>
      <c r="CQ117">
        <v>680</v>
      </c>
      <c r="CR117">
        <v>2.6</v>
      </c>
      <c r="CS117">
        <v>959.25</v>
      </c>
      <c r="CT117">
        <v>2.9</v>
      </c>
      <c r="CU117">
        <v>1130</v>
      </c>
      <c r="CX117">
        <v>2</v>
      </c>
      <c r="CY117">
        <v>611</v>
      </c>
      <c r="CZ117">
        <v>0</v>
      </c>
      <c r="DB117">
        <v>1</v>
      </c>
      <c r="DC117">
        <v>611</v>
      </c>
      <c r="DD117">
        <v>8</v>
      </c>
      <c r="DE117">
        <v>1602</v>
      </c>
      <c r="DF117">
        <v>2</v>
      </c>
      <c r="DG117">
        <v>468</v>
      </c>
      <c r="DH117">
        <v>2</v>
      </c>
      <c r="DI117">
        <v>473</v>
      </c>
      <c r="DJ117">
        <v>4</v>
      </c>
      <c r="DK117">
        <v>847.66666666666663</v>
      </c>
      <c r="DL117">
        <v>2.8</v>
      </c>
      <c r="DM117">
        <v>788.5</v>
      </c>
      <c r="DN117">
        <v>2.8</v>
      </c>
      <c r="DO117">
        <v>788.5</v>
      </c>
      <c r="DP117">
        <v>2.8666666666666667</v>
      </c>
      <c r="DQ117">
        <v>1005.8181818181819</v>
      </c>
      <c r="DR117">
        <v>2.7333333333333334</v>
      </c>
      <c r="DS117">
        <v>1083.8046875</v>
      </c>
      <c r="DV117" t="s">
        <v>115</v>
      </c>
      <c r="DW117">
        <v>261.375</v>
      </c>
      <c r="DX117">
        <v>237.83333333333334</v>
      </c>
      <c r="DY117">
        <v>283.42857142857144</v>
      </c>
      <c r="DZ117">
        <v>262</v>
      </c>
      <c r="EA117">
        <v>297.16666666666669</v>
      </c>
      <c r="EB117">
        <v>309.5</v>
      </c>
      <c r="EC117">
        <v>306</v>
      </c>
      <c r="ED117">
        <v>303.39999999999998</v>
      </c>
    </row>
    <row r="118" spans="1:134" x14ac:dyDescent="0.3">
      <c r="A118" s="2" t="s">
        <v>116</v>
      </c>
      <c r="B118">
        <v>2.2000000000000002</v>
      </c>
      <c r="C118">
        <v>1085.2</v>
      </c>
      <c r="D118">
        <v>1.8888888888888888</v>
      </c>
      <c r="E118">
        <v>1000.25</v>
      </c>
      <c r="F118">
        <v>0.66666666666666663</v>
      </c>
      <c r="G118">
        <v>226.25</v>
      </c>
      <c r="H118">
        <v>1.6071428571428572</v>
      </c>
      <c r="I118">
        <v>794.76923076923072</v>
      </c>
      <c r="J118">
        <v>2.2222222222222223</v>
      </c>
      <c r="K118">
        <v>1055</v>
      </c>
      <c r="L118">
        <v>1.6</v>
      </c>
      <c r="M118">
        <v>788.4</v>
      </c>
      <c r="N118">
        <v>1.4</v>
      </c>
      <c r="O118">
        <v>712.5</v>
      </c>
      <c r="P118">
        <v>1.7241379310344827</v>
      </c>
      <c r="Q118">
        <v>861.92857142857144</v>
      </c>
      <c r="R118">
        <v>1.6666666666666667</v>
      </c>
      <c r="S118">
        <v>829.59259259259261</v>
      </c>
      <c r="T118">
        <v>3.2</v>
      </c>
      <c r="U118">
        <v>841.375</v>
      </c>
      <c r="V118">
        <v>3</v>
      </c>
      <c r="W118">
        <v>870.85714285714289</v>
      </c>
      <c r="X118">
        <v>3.5555555555555554</v>
      </c>
      <c r="Y118">
        <v>960.85714285714289</v>
      </c>
      <c r="Z118">
        <v>3.25</v>
      </c>
      <c r="AA118">
        <v>888.77272727272725</v>
      </c>
      <c r="AB118">
        <v>3</v>
      </c>
      <c r="AC118">
        <v>864.42857142857144</v>
      </c>
      <c r="AD118">
        <v>2.1</v>
      </c>
      <c r="AE118">
        <v>549.25</v>
      </c>
      <c r="AF118">
        <v>2.2999999999999998</v>
      </c>
      <c r="AG118">
        <v>564.5</v>
      </c>
      <c r="AH118">
        <v>2.4482758620689653</v>
      </c>
      <c r="AI118">
        <v>650.47826086956525</v>
      </c>
      <c r="AJ118">
        <v>2.8421052631578947</v>
      </c>
      <c r="AK118">
        <v>766.97777777777776</v>
      </c>
      <c r="AL118">
        <v>2.2543859649122808</v>
      </c>
      <c r="AM118">
        <v>790.45833333333337</v>
      </c>
      <c r="AN118">
        <v>0.9</v>
      </c>
      <c r="AO118">
        <v>562.5</v>
      </c>
      <c r="AP118">
        <v>1.1111111111111112</v>
      </c>
      <c r="AQ118">
        <v>409.8</v>
      </c>
      <c r="AR118">
        <v>1</v>
      </c>
      <c r="AS118">
        <v>454.2</v>
      </c>
      <c r="AT118">
        <v>1</v>
      </c>
      <c r="AU118">
        <v>469.28571428571428</v>
      </c>
      <c r="AV118">
        <v>0.55555555555555558</v>
      </c>
      <c r="AW118">
        <v>287.75</v>
      </c>
      <c r="AX118">
        <v>1</v>
      </c>
      <c r="AY118">
        <v>383.6</v>
      </c>
      <c r="AZ118">
        <v>0.5</v>
      </c>
      <c r="BA118">
        <v>301.33333333333331</v>
      </c>
      <c r="BB118">
        <v>0.68965517241379315</v>
      </c>
      <c r="BC118">
        <v>331.08333333333331</v>
      </c>
      <c r="BD118">
        <v>0.84210526315789469</v>
      </c>
      <c r="BE118">
        <v>405.5</v>
      </c>
      <c r="BF118">
        <v>0.84210526315789469</v>
      </c>
      <c r="BG118">
        <v>405.5</v>
      </c>
      <c r="BH118">
        <v>1.7836257309941521</v>
      </c>
      <c r="BI118">
        <v>688.32653061224494</v>
      </c>
      <c r="BL118">
        <v>2</v>
      </c>
      <c r="BM118">
        <v>380</v>
      </c>
      <c r="BN118">
        <v>6</v>
      </c>
      <c r="BO118">
        <v>1512</v>
      </c>
      <c r="BP118">
        <v>4</v>
      </c>
      <c r="BQ118">
        <v>946</v>
      </c>
      <c r="BR118">
        <v>6</v>
      </c>
      <c r="BS118">
        <v>1009</v>
      </c>
      <c r="BX118">
        <v>6</v>
      </c>
      <c r="BY118">
        <v>1009</v>
      </c>
      <c r="BZ118">
        <v>4.666666666666667</v>
      </c>
      <c r="CA118">
        <v>967</v>
      </c>
      <c r="CD118">
        <v>5</v>
      </c>
      <c r="CE118">
        <v>618</v>
      </c>
      <c r="CF118">
        <v>0</v>
      </c>
      <c r="CH118">
        <v>2.5</v>
      </c>
      <c r="CI118">
        <v>618</v>
      </c>
      <c r="CJ118">
        <v>0</v>
      </c>
      <c r="CP118">
        <v>0</v>
      </c>
      <c r="CR118">
        <v>1.6666666666666667</v>
      </c>
      <c r="CS118">
        <v>618</v>
      </c>
      <c r="CT118">
        <v>3.1666666666666665</v>
      </c>
      <c r="CU118">
        <v>879.75</v>
      </c>
      <c r="CX118">
        <v>5</v>
      </c>
      <c r="CY118">
        <v>804</v>
      </c>
      <c r="CZ118">
        <v>0</v>
      </c>
      <c r="DB118">
        <v>2.5</v>
      </c>
      <c r="DC118">
        <v>804</v>
      </c>
      <c r="DD118">
        <v>0</v>
      </c>
      <c r="DJ118">
        <v>0</v>
      </c>
      <c r="DL118">
        <v>1.6666666666666667</v>
      </c>
      <c r="DM118">
        <v>804</v>
      </c>
      <c r="DN118">
        <v>1.6666666666666667</v>
      </c>
      <c r="DO118">
        <v>804</v>
      </c>
      <c r="DP118">
        <v>2.6666666666666665</v>
      </c>
      <c r="DQ118">
        <v>864.6</v>
      </c>
      <c r="DR118">
        <v>1.8277777777777777</v>
      </c>
      <c r="DS118">
        <v>696.88349514563106</v>
      </c>
      <c r="DV118" t="s">
        <v>116</v>
      </c>
      <c r="DW118">
        <v>201.57142857142858</v>
      </c>
      <c r="DX118">
        <v>200.25</v>
      </c>
      <c r="DY118">
        <v>219.125</v>
      </c>
      <c r="DZ118">
        <v>207.21739130434781</v>
      </c>
      <c r="EA118">
        <v>241.6</v>
      </c>
      <c r="EB118">
        <v>255.8</v>
      </c>
      <c r="EC118">
        <v>182.75</v>
      </c>
      <c r="ED118">
        <v>229.85714285714286</v>
      </c>
    </row>
    <row r="119" spans="1:134" x14ac:dyDescent="0.3">
      <c r="A119" s="2" t="s">
        <v>117</v>
      </c>
      <c r="B119">
        <v>1.1000000000000001</v>
      </c>
      <c r="C119">
        <v>524.16666666666663</v>
      </c>
      <c r="D119">
        <v>0.8</v>
      </c>
      <c r="E119">
        <v>568</v>
      </c>
      <c r="F119">
        <v>0.875</v>
      </c>
      <c r="G119">
        <v>489.6</v>
      </c>
      <c r="H119">
        <v>0.9285714285714286</v>
      </c>
      <c r="I119">
        <v>524.33333333333337</v>
      </c>
      <c r="J119">
        <v>2.4444444444444446</v>
      </c>
      <c r="K119">
        <v>1322.6</v>
      </c>
      <c r="L119">
        <v>2.2999999999999998</v>
      </c>
      <c r="M119">
        <v>1014.125</v>
      </c>
      <c r="N119">
        <v>1.1111111111111112</v>
      </c>
      <c r="O119">
        <v>526.79999999999995</v>
      </c>
      <c r="P119">
        <v>1.9642857142857142</v>
      </c>
      <c r="Q119">
        <v>964.44444444444446</v>
      </c>
      <c r="R119">
        <v>1.4464285714285714</v>
      </c>
      <c r="S119">
        <v>764.39393939393938</v>
      </c>
      <c r="T119">
        <v>6</v>
      </c>
      <c r="U119">
        <v>1703.2</v>
      </c>
      <c r="V119">
        <v>5.6</v>
      </c>
      <c r="W119">
        <v>1828.3</v>
      </c>
      <c r="X119">
        <v>5.875</v>
      </c>
      <c r="Y119">
        <v>1892.25</v>
      </c>
      <c r="Z119">
        <v>5.8214285714285712</v>
      </c>
      <c r="AA119">
        <v>1801.8928571428571</v>
      </c>
      <c r="AB119">
        <v>4.333333333333333</v>
      </c>
      <c r="AC119">
        <v>1528.75</v>
      </c>
      <c r="AD119">
        <v>4.3</v>
      </c>
      <c r="AE119">
        <v>1763.75</v>
      </c>
      <c r="AF119">
        <v>5.666666666666667</v>
      </c>
      <c r="AG119">
        <v>1880.2222222222222</v>
      </c>
      <c r="AH119">
        <v>4.75</v>
      </c>
      <c r="AI119">
        <v>1730.48</v>
      </c>
      <c r="AJ119">
        <v>5.2857142857142856</v>
      </c>
      <c r="AK119">
        <v>1768.2075471698113</v>
      </c>
      <c r="AL119">
        <v>3.3660714285714284</v>
      </c>
      <c r="AM119">
        <v>1383.0232558139535</v>
      </c>
      <c r="AN119">
        <v>3</v>
      </c>
      <c r="AO119">
        <v>1007.2</v>
      </c>
      <c r="AP119">
        <v>2.7</v>
      </c>
      <c r="AQ119">
        <v>851.1</v>
      </c>
      <c r="AR119">
        <v>2.5</v>
      </c>
      <c r="AS119">
        <v>825.125</v>
      </c>
      <c r="AT119">
        <v>2.75</v>
      </c>
      <c r="AU119">
        <v>899.42857142857144</v>
      </c>
      <c r="AV119">
        <v>2.3333333333333335</v>
      </c>
      <c r="AW119">
        <v>880.55555555555554</v>
      </c>
      <c r="AX119">
        <v>2.6</v>
      </c>
      <c r="AY119">
        <v>890.6</v>
      </c>
      <c r="AZ119">
        <v>2.7777777777777777</v>
      </c>
      <c r="BA119">
        <v>898</v>
      </c>
      <c r="BB119">
        <v>2.5714285714285716</v>
      </c>
      <c r="BC119">
        <v>889.75</v>
      </c>
      <c r="BD119">
        <v>2.6607142857142856</v>
      </c>
      <c r="BE119">
        <v>894.58928571428567</v>
      </c>
      <c r="BF119">
        <v>2.6607142857142856</v>
      </c>
      <c r="BG119">
        <v>894.58928571428567</v>
      </c>
      <c r="BH119">
        <v>3.1309523809523809</v>
      </c>
      <c r="BI119">
        <v>1190.4014084507041</v>
      </c>
      <c r="BN119">
        <v>2</v>
      </c>
      <c r="BO119">
        <v>970</v>
      </c>
      <c r="BP119">
        <v>2</v>
      </c>
      <c r="BQ119">
        <v>970</v>
      </c>
      <c r="BR119">
        <v>0</v>
      </c>
      <c r="BV119">
        <v>0</v>
      </c>
      <c r="BX119">
        <v>0</v>
      </c>
      <c r="BZ119">
        <v>1</v>
      </c>
      <c r="CA119">
        <v>970</v>
      </c>
      <c r="CF119">
        <v>5</v>
      </c>
      <c r="CG119">
        <v>1612</v>
      </c>
      <c r="CH119">
        <v>5</v>
      </c>
      <c r="CI119">
        <v>1612</v>
      </c>
      <c r="CJ119">
        <v>6</v>
      </c>
      <c r="CK119">
        <v>1921</v>
      </c>
      <c r="CN119">
        <v>9</v>
      </c>
      <c r="CO119">
        <v>2124</v>
      </c>
      <c r="CP119">
        <v>7.5</v>
      </c>
      <c r="CQ119">
        <v>2022.5</v>
      </c>
      <c r="CR119">
        <v>6.25</v>
      </c>
      <c r="CS119">
        <v>1817.25</v>
      </c>
      <c r="CT119">
        <v>3.625</v>
      </c>
      <c r="CU119">
        <v>1647.8</v>
      </c>
      <c r="CZ119">
        <v>4</v>
      </c>
      <c r="DA119">
        <v>1259.5</v>
      </c>
      <c r="DB119">
        <v>4</v>
      </c>
      <c r="DC119">
        <v>1259.5</v>
      </c>
      <c r="DD119">
        <v>3</v>
      </c>
      <c r="DE119">
        <v>764</v>
      </c>
      <c r="DH119">
        <v>2</v>
      </c>
      <c r="DI119">
        <v>618</v>
      </c>
      <c r="DJ119">
        <v>2.5</v>
      </c>
      <c r="DK119">
        <v>691</v>
      </c>
      <c r="DL119">
        <v>3.25</v>
      </c>
      <c r="DM119">
        <v>975.25</v>
      </c>
      <c r="DN119">
        <v>3.25</v>
      </c>
      <c r="DO119">
        <v>975.25</v>
      </c>
      <c r="DP119">
        <v>3.5</v>
      </c>
      <c r="DQ119">
        <v>1348.8888888888889</v>
      </c>
      <c r="DR119">
        <v>3.1555555555555554</v>
      </c>
      <c r="DS119">
        <v>1199.8476821192053</v>
      </c>
      <c r="DV119" t="s">
        <v>117</v>
      </c>
      <c r="DW119">
        <v>369.625</v>
      </c>
      <c r="DX119">
        <v>357.125</v>
      </c>
      <c r="DY119">
        <v>376.77777777777777</v>
      </c>
      <c r="DZ119">
        <v>368.2</v>
      </c>
      <c r="EA119">
        <v>309.8</v>
      </c>
      <c r="EB119">
        <v>318.75</v>
      </c>
      <c r="EC119">
        <v>285.39999999999998</v>
      </c>
      <c r="ED119">
        <v>307</v>
      </c>
    </row>
    <row r="120" spans="1:134" x14ac:dyDescent="0.3">
      <c r="A120" s="2" t="s">
        <v>118</v>
      </c>
      <c r="B120">
        <v>1.4</v>
      </c>
      <c r="C120">
        <v>664</v>
      </c>
      <c r="D120">
        <v>1.2</v>
      </c>
      <c r="E120">
        <v>509.66666666666669</v>
      </c>
      <c r="F120">
        <v>1.3333333333333333</v>
      </c>
      <c r="G120">
        <v>600.79999999999995</v>
      </c>
      <c r="H120">
        <v>1.3103448275862069</v>
      </c>
      <c r="I120">
        <v>590.94117647058829</v>
      </c>
      <c r="J120">
        <v>0.66666666666666663</v>
      </c>
      <c r="K120">
        <v>514.75</v>
      </c>
      <c r="L120">
        <v>1</v>
      </c>
      <c r="M120">
        <v>539.16666666666663</v>
      </c>
      <c r="N120">
        <v>1</v>
      </c>
      <c r="O120">
        <v>376.33333333333331</v>
      </c>
      <c r="P120">
        <v>0.89655172413793105</v>
      </c>
      <c r="Q120">
        <v>472</v>
      </c>
      <c r="R120">
        <v>1.103448275862069</v>
      </c>
      <c r="S120">
        <v>533.27272727272725</v>
      </c>
      <c r="T120">
        <v>5.0999999999999996</v>
      </c>
      <c r="U120">
        <v>1396.5</v>
      </c>
      <c r="V120">
        <v>6.1</v>
      </c>
      <c r="W120">
        <v>1750.6</v>
      </c>
      <c r="X120">
        <v>5.333333333333333</v>
      </c>
      <c r="Y120">
        <v>1520.2222222222222</v>
      </c>
      <c r="Z120">
        <v>5.5172413793103452</v>
      </c>
      <c r="AA120">
        <v>1557</v>
      </c>
      <c r="AB120">
        <v>6.5555555555555554</v>
      </c>
      <c r="AC120">
        <v>1705.5555555555557</v>
      </c>
      <c r="AD120">
        <v>5.0999999999999996</v>
      </c>
      <c r="AE120">
        <v>1375.5</v>
      </c>
      <c r="AF120">
        <v>4.8</v>
      </c>
      <c r="AG120">
        <v>1275.5999999999999</v>
      </c>
      <c r="AH120">
        <v>5.4482758620689653</v>
      </c>
      <c r="AI120">
        <v>1443.4827586206898</v>
      </c>
      <c r="AJ120">
        <v>5.4827586206896548</v>
      </c>
      <c r="AK120">
        <v>1500.2413793103449</v>
      </c>
      <c r="AL120">
        <v>3.2931034482758621</v>
      </c>
      <c r="AM120">
        <v>1149.5824175824175</v>
      </c>
      <c r="AN120">
        <v>2.2000000000000002</v>
      </c>
      <c r="AO120">
        <v>654.29999999999995</v>
      </c>
      <c r="AP120">
        <v>2.5</v>
      </c>
      <c r="AQ120">
        <v>748.66666666666663</v>
      </c>
      <c r="AR120">
        <v>3.1111111111111112</v>
      </c>
      <c r="AS120">
        <v>942</v>
      </c>
      <c r="AT120">
        <v>2.5862068965517242</v>
      </c>
      <c r="AU120">
        <v>777.10714285714289</v>
      </c>
      <c r="AV120">
        <v>2.6666666666666665</v>
      </c>
      <c r="AW120">
        <v>794.11111111111109</v>
      </c>
      <c r="AX120">
        <v>2.4</v>
      </c>
      <c r="AY120">
        <v>679.2</v>
      </c>
      <c r="AZ120">
        <v>2.9</v>
      </c>
      <c r="BA120">
        <v>768.8</v>
      </c>
      <c r="BB120">
        <v>2.6551724137931036</v>
      </c>
      <c r="BC120">
        <v>745.75862068965512</v>
      </c>
      <c r="BD120">
        <v>2.6206896551724137</v>
      </c>
      <c r="BE120">
        <v>761.15789473684208</v>
      </c>
      <c r="BF120">
        <v>2.6206896551724137</v>
      </c>
      <c r="BG120">
        <v>761.15789473684208</v>
      </c>
      <c r="BH120">
        <v>3.0689655172413794</v>
      </c>
      <c r="BI120">
        <v>999.98648648648646</v>
      </c>
      <c r="BN120">
        <v>0</v>
      </c>
      <c r="BP120">
        <v>0</v>
      </c>
      <c r="BR120">
        <v>2</v>
      </c>
      <c r="BS120">
        <v>616</v>
      </c>
      <c r="BX120">
        <v>2</v>
      </c>
      <c r="BY120">
        <v>616</v>
      </c>
      <c r="BZ120">
        <v>1</v>
      </c>
      <c r="CA120">
        <v>616</v>
      </c>
      <c r="CF120">
        <v>4</v>
      </c>
      <c r="CG120">
        <v>1445</v>
      </c>
      <c r="CH120">
        <v>4</v>
      </c>
      <c r="CI120">
        <v>1445</v>
      </c>
      <c r="CJ120">
        <v>4</v>
      </c>
      <c r="CK120">
        <v>1210</v>
      </c>
      <c r="CP120">
        <v>4</v>
      </c>
      <c r="CQ120">
        <v>1210</v>
      </c>
      <c r="CR120">
        <v>4</v>
      </c>
      <c r="CS120">
        <v>1327.5</v>
      </c>
      <c r="CT120">
        <v>2.5</v>
      </c>
      <c r="CU120">
        <v>1090.3333333333333</v>
      </c>
      <c r="CZ120">
        <v>2</v>
      </c>
      <c r="DA120">
        <v>502</v>
      </c>
      <c r="DB120">
        <v>2</v>
      </c>
      <c r="DC120">
        <v>502</v>
      </c>
      <c r="DD120">
        <v>2</v>
      </c>
      <c r="DE120">
        <v>680</v>
      </c>
      <c r="DJ120">
        <v>2</v>
      </c>
      <c r="DK120">
        <v>680</v>
      </c>
      <c r="DL120">
        <v>2</v>
      </c>
      <c r="DM120">
        <v>591</v>
      </c>
      <c r="DN120">
        <v>2</v>
      </c>
      <c r="DO120">
        <v>591</v>
      </c>
      <c r="DP120">
        <v>2.3333333333333335</v>
      </c>
      <c r="DQ120">
        <v>890.6</v>
      </c>
      <c r="DR120">
        <v>3.0444444444444443</v>
      </c>
      <c r="DS120">
        <v>996.41176470588232</v>
      </c>
      <c r="DV120" t="s">
        <v>118</v>
      </c>
      <c r="DW120">
        <v>281.88888888888891</v>
      </c>
      <c r="DX120">
        <v>244.6</v>
      </c>
      <c r="DY120">
        <v>283.5</v>
      </c>
      <c r="DZ120">
        <v>269.58620689655174</v>
      </c>
      <c r="EA120">
        <v>366.5</v>
      </c>
      <c r="EB120">
        <v>321.66666666666669</v>
      </c>
      <c r="EC120">
        <v>253.33333333333334</v>
      </c>
      <c r="ED120">
        <v>307.25</v>
      </c>
    </row>
    <row r="121" spans="1:134" x14ac:dyDescent="0.3">
      <c r="A121" s="2" t="s">
        <v>119</v>
      </c>
      <c r="B121">
        <v>2.7</v>
      </c>
      <c r="C121">
        <v>1616.5</v>
      </c>
      <c r="D121">
        <v>2</v>
      </c>
      <c r="E121">
        <v>1490.2</v>
      </c>
      <c r="F121">
        <v>2.5555555555555554</v>
      </c>
      <c r="G121">
        <v>1658.8</v>
      </c>
      <c r="H121">
        <v>2.4137931034482758</v>
      </c>
      <c r="I121">
        <v>1590.25</v>
      </c>
      <c r="J121">
        <v>2.2222222222222223</v>
      </c>
      <c r="K121">
        <v>1596.75</v>
      </c>
      <c r="L121">
        <v>2.9</v>
      </c>
      <c r="M121">
        <v>1676</v>
      </c>
      <c r="N121">
        <v>2.8</v>
      </c>
      <c r="O121">
        <v>1633.5</v>
      </c>
      <c r="P121">
        <v>2.6551724137931036</v>
      </c>
      <c r="Q121">
        <v>1640.25</v>
      </c>
      <c r="R121">
        <v>2.5344827586206895</v>
      </c>
      <c r="S121">
        <v>1615.25</v>
      </c>
      <c r="T121">
        <v>2.4</v>
      </c>
      <c r="U121">
        <v>1148.8571428571429</v>
      </c>
      <c r="V121">
        <v>3.3</v>
      </c>
      <c r="W121">
        <v>1368.75</v>
      </c>
      <c r="X121">
        <v>2.3333333333333335</v>
      </c>
      <c r="Y121">
        <v>1048</v>
      </c>
      <c r="Z121">
        <v>2.6896551724137931</v>
      </c>
      <c r="AA121">
        <v>1196.7272727272727</v>
      </c>
      <c r="AB121">
        <v>3</v>
      </c>
      <c r="AC121">
        <v>1104.75</v>
      </c>
      <c r="AD121">
        <v>2</v>
      </c>
      <c r="AE121">
        <v>1147.1666666666667</v>
      </c>
      <c r="AF121">
        <v>2.6</v>
      </c>
      <c r="AG121">
        <v>995</v>
      </c>
      <c r="AH121">
        <v>2.5172413793103448</v>
      </c>
      <c r="AI121">
        <v>1076.409090909091</v>
      </c>
      <c r="AJ121">
        <v>2.603448275862069</v>
      </c>
      <c r="AK121">
        <v>1136.5681818181818</v>
      </c>
      <c r="AL121">
        <v>2.5689655172413794</v>
      </c>
      <c r="AM121">
        <v>1338.1184210526317</v>
      </c>
      <c r="AN121">
        <v>1.4</v>
      </c>
      <c r="AO121">
        <v>753.66666666666663</v>
      </c>
      <c r="AP121">
        <v>1.2</v>
      </c>
      <c r="AQ121">
        <v>567</v>
      </c>
      <c r="AR121">
        <v>0.66666666666666663</v>
      </c>
      <c r="AS121">
        <v>425.75</v>
      </c>
      <c r="AT121">
        <v>1.103448275862069</v>
      </c>
      <c r="AU121">
        <v>599.64705882352939</v>
      </c>
      <c r="AV121">
        <v>1.4444444444444444</v>
      </c>
      <c r="AW121">
        <v>610.42857142857144</v>
      </c>
      <c r="AX121">
        <v>1</v>
      </c>
      <c r="AY121">
        <v>693.8</v>
      </c>
      <c r="AZ121">
        <v>1</v>
      </c>
      <c r="BA121">
        <v>632.16666666666663</v>
      </c>
      <c r="BB121">
        <v>1.1379310344827587</v>
      </c>
      <c r="BC121">
        <v>640.83333333333337</v>
      </c>
      <c r="BD121">
        <v>1.1206896551724137</v>
      </c>
      <c r="BE121">
        <v>620.82857142857142</v>
      </c>
      <c r="BF121">
        <v>1.1206896551724137</v>
      </c>
      <c r="BG121">
        <v>620.82857142857142</v>
      </c>
      <c r="BH121">
        <v>2.0862068965517242</v>
      </c>
      <c r="BI121">
        <v>1111.9459459459461</v>
      </c>
      <c r="BN121">
        <v>0</v>
      </c>
      <c r="BP121">
        <v>0</v>
      </c>
      <c r="BR121">
        <v>0</v>
      </c>
      <c r="BX121">
        <v>0</v>
      </c>
      <c r="BZ121">
        <v>0</v>
      </c>
      <c r="CF121">
        <v>3</v>
      </c>
      <c r="CG121">
        <v>1019</v>
      </c>
      <c r="CH121">
        <v>3</v>
      </c>
      <c r="CI121">
        <v>1019</v>
      </c>
      <c r="CJ121">
        <v>6</v>
      </c>
      <c r="CK121">
        <v>2296</v>
      </c>
      <c r="CP121">
        <v>6</v>
      </c>
      <c r="CQ121">
        <v>2296</v>
      </c>
      <c r="CR121">
        <v>4.5</v>
      </c>
      <c r="CS121">
        <v>1657.5</v>
      </c>
      <c r="CT121">
        <v>2.25</v>
      </c>
      <c r="CU121">
        <v>1657.5</v>
      </c>
      <c r="CZ121">
        <v>2</v>
      </c>
      <c r="DA121">
        <v>781</v>
      </c>
      <c r="DB121">
        <v>2</v>
      </c>
      <c r="DC121">
        <v>781</v>
      </c>
      <c r="DD121">
        <v>3</v>
      </c>
      <c r="DE121">
        <v>732</v>
      </c>
      <c r="DJ121">
        <v>3</v>
      </c>
      <c r="DK121">
        <v>732</v>
      </c>
      <c r="DL121">
        <v>2.5</v>
      </c>
      <c r="DM121">
        <v>756.5</v>
      </c>
      <c r="DN121">
        <v>2.5</v>
      </c>
      <c r="DO121">
        <v>756.5</v>
      </c>
      <c r="DP121">
        <v>2.3333333333333335</v>
      </c>
      <c r="DQ121">
        <v>1207</v>
      </c>
      <c r="DR121">
        <v>2.0944444444444446</v>
      </c>
      <c r="DS121">
        <v>1115.2521739130434</v>
      </c>
      <c r="DV121" t="s">
        <v>119</v>
      </c>
      <c r="DW121">
        <v>342.125</v>
      </c>
      <c r="DX121">
        <v>371</v>
      </c>
      <c r="DY121">
        <v>338.25</v>
      </c>
      <c r="DZ121">
        <v>348.59090909090907</v>
      </c>
      <c r="EA121">
        <v>334.75</v>
      </c>
      <c r="EB121">
        <v>344.83333333333331</v>
      </c>
      <c r="EC121">
        <v>338.83333333333331</v>
      </c>
      <c r="ED121">
        <v>340.0625</v>
      </c>
    </row>
    <row r="122" spans="1:134" x14ac:dyDescent="0.3">
      <c r="A122" s="2" t="s">
        <v>120</v>
      </c>
      <c r="B122">
        <v>1.7</v>
      </c>
      <c r="C122">
        <v>1129.8</v>
      </c>
      <c r="D122">
        <v>2</v>
      </c>
      <c r="E122">
        <v>759</v>
      </c>
      <c r="F122">
        <v>1.5</v>
      </c>
      <c r="G122">
        <v>690.4</v>
      </c>
      <c r="H122">
        <v>1.75</v>
      </c>
      <c r="I122">
        <v>842.94444444444446</v>
      </c>
      <c r="J122">
        <v>2.2222222222222223</v>
      </c>
      <c r="K122">
        <v>867.14285714285711</v>
      </c>
      <c r="L122">
        <v>2.2000000000000002</v>
      </c>
      <c r="M122">
        <v>1356.4</v>
      </c>
      <c r="N122">
        <v>2.2999999999999998</v>
      </c>
      <c r="O122">
        <v>1085.3333333333333</v>
      </c>
      <c r="P122">
        <v>2.2413793103448274</v>
      </c>
      <c r="Q122">
        <v>1075.7777777777778</v>
      </c>
      <c r="R122">
        <v>2</v>
      </c>
      <c r="S122">
        <v>959.36111111111109</v>
      </c>
      <c r="T122">
        <v>4.2</v>
      </c>
      <c r="U122">
        <v>1446.7</v>
      </c>
      <c r="V122">
        <v>4.0999999999999996</v>
      </c>
      <c r="W122">
        <v>1289.3</v>
      </c>
      <c r="X122">
        <v>4.25</v>
      </c>
      <c r="Y122">
        <v>1664.2857142857142</v>
      </c>
      <c r="Z122">
        <v>4.1785714285714288</v>
      </c>
      <c r="AA122">
        <v>1444.8148148148148</v>
      </c>
      <c r="AB122">
        <v>4.5555555555555554</v>
      </c>
      <c r="AC122">
        <v>1725.25</v>
      </c>
      <c r="AD122">
        <v>4.0999999999999996</v>
      </c>
      <c r="AE122">
        <v>1687.5</v>
      </c>
      <c r="AF122">
        <v>3.6</v>
      </c>
      <c r="AG122">
        <v>1114.2</v>
      </c>
      <c r="AH122">
        <v>4.068965517241379</v>
      </c>
      <c r="AI122">
        <v>1478.6153846153845</v>
      </c>
      <c r="AJ122">
        <v>4.1228070175438596</v>
      </c>
      <c r="AK122">
        <v>1461.3962264150944</v>
      </c>
      <c r="AL122">
        <v>3.0614035087719298</v>
      </c>
      <c r="AM122">
        <v>1258.3258426966293</v>
      </c>
      <c r="AN122">
        <v>1.2</v>
      </c>
      <c r="AO122">
        <v>539.42857142857144</v>
      </c>
      <c r="AP122">
        <v>1.4</v>
      </c>
      <c r="AQ122">
        <v>641.42857142857144</v>
      </c>
      <c r="AR122">
        <v>1.375</v>
      </c>
      <c r="AS122">
        <v>725.2</v>
      </c>
      <c r="AT122">
        <v>1.3214285714285714</v>
      </c>
      <c r="AU122">
        <v>625.89473684210532</v>
      </c>
      <c r="AV122">
        <v>1.2222222222222223</v>
      </c>
      <c r="AW122">
        <v>586.16666666666663</v>
      </c>
      <c r="AX122">
        <v>1.6</v>
      </c>
      <c r="AY122">
        <v>559.22222222222217</v>
      </c>
      <c r="AZ122">
        <v>0.7</v>
      </c>
      <c r="BA122">
        <v>403.2</v>
      </c>
      <c r="BB122">
        <v>1.1724137931034482</v>
      </c>
      <c r="BC122">
        <v>528.29999999999995</v>
      </c>
      <c r="BD122">
        <v>1.2456140350877194</v>
      </c>
      <c r="BE122">
        <v>575.84615384615381</v>
      </c>
      <c r="BF122">
        <v>1.2456140350877194</v>
      </c>
      <c r="BG122">
        <v>575.84615384615381</v>
      </c>
      <c r="BH122">
        <v>2.4561403508771931</v>
      </c>
      <c r="BI122">
        <v>1050.3828125</v>
      </c>
      <c r="BN122">
        <v>2.5</v>
      </c>
      <c r="BO122">
        <v>934.5</v>
      </c>
      <c r="BP122">
        <v>2.5</v>
      </c>
      <c r="BQ122">
        <v>934.5</v>
      </c>
      <c r="BR122">
        <v>3</v>
      </c>
      <c r="BS122">
        <v>1149</v>
      </c>
      <c r="BX122">
        <v>3</v>
      </c>
      <c r="BY122">
        <v>1149</v>
      </c>
      <c r="BZ122">
        <v>2.6666666666666665</v>
      </c>
      <c r="CA122">
        <v>1006</v>
      </c>
      <c r="CF122">
        <v>4</v>
      </c>
      <c r="CG122">
        <v>1354.5</v>
      </c>
      <c r="CH122">
        <v>4</v>
      </c>
      <c r="CI122">
        <v>1354.5</v>
      </c>
      <c r="CJ122">
        <v>3</v>
      </c>
      <c r="CK122">
        <v>1130</v>
      </c>
      <c r="CP122">
        <v>3</v>
      </c>
      <c r="CQ122">
        <v>1130</v>
      </c>
      <c r="CR122">
        <v>3.6666666666666665</v>
      </c>
      <c r="CS122">
        <v>1279.6666666666667</v>
      </c>
      <c r="CT122">
        <v>3.1666666666666665</v>
      </c>
      <c r="CU122">
        <v>1142.8333333333333</v>
      </c>
      <c r="CZ122">
        <v>1</v>
      </c>
      <c r="DA122">
        <v>614</v>
      </c>
      <c r="DB122">
        <v>1</v>
      </c>
      <c r="DC122">
        <v>614</v>
      </c>
      <c r="DD122">
        <v>2</v>
      </c>
      <c r="DE122">
        <v>769</v>
      </c>
      <c r="DJ122">
        <v>2</v>
      </c>
      <c r="DK122">
        <v>769</v>
      </c>
      <c r="DL122">
        <v>1.3333333333333333</v>
      </c>
      <c r="DM122">
        <v>691.5</v>
      </c>
      <c r="DN122">
        <v>1.3333333333333333</v>
      </c>
      <c r="DO122">
        <v>691.5</v>
      </c>
      <c r="DP122">
        <v>2.5555555555555554</v>
      </c>
      <c r="DQ122">
        <v>1030</v>
      </c>
      <c r="DR122">
        <v>2.4611111111111112</v>
      </c>
      <c r="DS122">
        <v>1049.1838235294117</v>
      </c>
      <c r="DV122" t="s">
        <v>120</v>
      </c>
      <c r="DW122">
        <v>310.125</v>
      </c>
      <c r="DX122">
        <v>334.875</v>
      </c>
      <c r="DY122">
        <v>311</v>
      </c>
      <c r="DZ122">
        <v>318.07692307692309</v>
      </c>
      <c r="EA122">
        <v>350.57142857142856</v>
      </c>
      <c r="EB122">
        <v>236.4</v>
      </c>
      <c r="EC122">
        <v>268.16666666666669</v>
      </c>
      <c r="ED122">
        <v>291.38888888888891</v>
      </c>
    </row>
    <row r="123" spans="1:134" x14ac:dyDescent="0.3">
      <c r="A123" s="2" t="s">
        <v>121</v>
      </c>
      <c r="B123">
        <v>1.2</v>
      </c>
      <c r="C123">
        <v>1397.3333333333333</v>
      </c>
      <c r="D123">
        <v>1.2</v>
      </c>
      <c r="E123">
        <v>1431</v>
      </c>
      <c r="F123">
        <v>1.6666666666666667</v>
      </c>
      <c r="G123">
        <v>1826.3333333333333</v>
      </c>
      <c r="H123">
        <v>1.3448275862068966</v>
      </c>
      <c r="I123">
        <v>1551.5555555555557</v>
      </c>
      <c r="J123">
        <v>1.125</v>
      </c>
      <c r="K123">
        <v>1501</v>
      </c>
      <c r="L123">
        <v>2.3333333333333335</v>
      </c>
      <c r="M123">
        <v>1245.6666666666667</v>
      </c>
      <c r="N123">
        <v>1.5</v>
      </c>
      <c r="O123">
        <v>1308.75</v>
      </c>
      <c r="P123">
        <v>1.6666666666666667</v>
      </c>
      <c r="Q123">
        <v>1309.25</v>
      </c>
      <c r="R123">
        <v>1.5</v>
      </c>
      <c r="S123">
        <v>1413.0952380952381</v>
      </c>
      <c r="T123">
        <v>0.1</v>
      </c>
      <c r="U123">
        <v>103</v>
      </c>
      <c r="V123">
        <v>0.3</v>
      </c>
      <c r="W123">
        <v>488.5</v>
      </c>
      <c r="X123">
        <v>0.55555555555555558</v>
      </c>
      <c r="Y123">
        <v>893.5</v>
      </c>
      <c r="Z123">
        <v>0.31034482758620691</v>
      </c>
      <c r="AA123">
        <v>573.4</v>
      </c>
      <c r="AB123">
        <v>0.5</v>
      </c>
      <c r="AC123">
        <v>253.33333333333334</v>
      </c>
      <c r="AD123">
        <v>0.22222222222222221</v>
      </c>
      <c r="AE123">
        <v>210</v>
      </c>
      <c r="AF123">
        <v>0.1</v>
      </c>
      <c r="AG123">
        <v>143</v>
      </c>
      <c r="AH123">
        <v>0.25925925925925924</v>
      </c>
      <c r="AI123">
        <v>220.5</v>
      </c>
      <c r="AJ123">
        <v>0.2857142857142857</v>
      </c>
      <c r="AK123">
        <v>380.90909090909093</v>
      </c>
      <c r="AL123">
        <v>0.8928571428571429</v>
      </c>
      <c r="AM123">
        <v>1058.28125</v>
      </c>
      <c r="AN123">
        <v>0</v>
      </c>
      <c r="AP123">
        <v>0.1</v>
      </c>
      <c r="AQ123">
        <v>96</v>
      </c>
      <c r="AR123">
        <v>0</v>
      </c>
      <c r="AT123">
        <v>3.4482758620689655E-2</v>
      </c>
      <c r="AU123">
        <v>96</v>
      </c>
      <c r="AV123">
        <v>0.125</v>
      </c>
      <c r="AW123">
        <v>109</v>
      </c>
      <c r="AX123">
        <v>0</v>
      </c>
      <c r="AZ123">
        <v>0.2</v>
      </c>
      <c r="BA123">
        <v>133.5</v>
      </c>
      <c r="BB123">
        <v>0.1111111111111111</v>
      </c>
      <c r="BC123">
        <v>125.33333333333333</v>
      </c>
      <c r="BD123">
        <v>7.1428571428571425E-2</v>
      </c>
      <c r="BE123">
        <v>118</v>
      </c>
      <c r="BF123">
        <v>7.1428571428571425E-2</v>
      </c>
      <c r="BG123">
        <v>118</v>
      </c>
      <c r="BH123">
        <v>0.61904761904761907</v>
      </c>
      <c r="BI123">
        <v>953.80555555555554</v>
      </c>
      <c r="BN123">
        <v>0</v>
      </c>
      <c r="BP123">
        <v>0</v>
      </c>
      <c r="BR123">
        <v>1.5</v>
      </c>
      <c r="BS123">
        <v>1177</v>
      </c>
      <c r="BT123">
        <v>2</v>
      </c>
      <c r="BU123">
        <v>789</v>
      </c>
      <c r="BX123">
        <v>1.6666666666666667</v>
      </c>
      <c r="BY123">
        <v>983</v>
      </c>
      <c r="BZ123">
        <v>1.25</v>
      </c>
      <c r="CA123">
        <v>983</v>
      </c>
      <c r="CF123">
        <v>0</v>
      </c>
      <c r="CH123">
        <v>0</v>
      </c>
      <c r="CJ123">
        <v>0</v>
      </c>
      <c r="CL123">
        <v>0</v>
      </c>
      <c r="CP123">
        <v>0</v>
      </c>
      <c r="CR123">
        <v>0</v>
      </c>
      <c r="CT123">
        <v>0.625</v>
      </c>
      <c r="CU123">
        <v>983</v>
      </c>
      <c r="CZ123">
        <v>0</v>
      </c>
      <c r="DB123">
        <v>0</v>
      </c>
      <c r="DD123">
        <v>0</v>
      </c>
      <c r="DF123">
        <v>0</v>
      </c>
      <c r="DJ123">
        <v>0</v>
      </c>
      <c r="DL123">
        <v>0</v>
      </c>
      <c r="DN123">
        <v>0</v>
      </c>
      <c r="DP123">
        <v>0.41666666666666669</v>
      </c>
      <c r="DQ123">
        <v>983</v>
      </c>
      <c r="DR123">
        <v>0.60555555555555551</v>
      </c>
      <c r="DS123">
        <v>955.34210526315792</v>
      </c>
      <c r="DV123" t="s">
        <v>121</v>
      </c>
      <c r="DW123">
        <v>220</v>
      </c>
      <c r="DX123">
        <v>210</v>
      </c>
      <c r="DY123">
        <v>143</v>
      </c>
      <c r="DZ123">
        <v>203.83333333333334</v>
      </c>
      <c r="EA123">
        <v>313.5</v>
      </c>
      <c r="EB123">
        <v>344.33333333333331</v>
      </c>
      <c r="EC123">
        <v>371.5</v>
      </c>
      <c r="ED123">
        <v>348.25</v>
      </c>
    </row>
    <row r="124" spans="1:134" x14ac:dyDescent="0.3">
      <c r="A124" s="2" t="s">
        <v>122</v>
      </c>
      <c r="B124">
        <v>3.8888888888888888</v>
      </c>
      <c r="C124">
        <v>1839</v>
      </c>
      <c r="D124">
        <v>2.7</v>
      </c>
      <c r="E124">
        <v>1619</v>
      </c>
      <c r="F124">
        <v>3.8888888888888888</v>
      </c>
      <c r="G124">
        <v>1675.6666666666667</v>
      </c>
      <c r="H124">
        <v>3.4642857142857144</v>
      </c>
      <c r="I124">
        <v>1716.6470588235295</v>
      </c>
      <c r="J124">
        <v>2.5</v>
      </c>
      <c r="K124">
        <v>1568</v>
      </c>
      <c r="L124">
        <v>2.375</v>
      </c>
      <c r="M124">
        <v>1191.2</v>
      </c>
      <c r="N124">
        <v>3</v>
      </c>
      <c r="O124">
        <v>1687.4</v>
      </c>
      <c r="P124">
        <v>2.64</v>
      </c>
      <c r="Q124">
        <v>1476.0714285714287</v>
      </c>
      <c r="R124">
        <v>3.0754716981132075</v>
      </c>
      <c r="S124">
        <v>1608</v>
      </c>
      <c r="T124">
        <v>2.3333333333333335</v>
      </c>
      <c r="U124">
        <v>1659.25</v>
      </c>
      <c r="V124">
        <v>3</v>
      </c>
      <c r="W124">
        <v>1252.1428571428571</v>
      </c>
      <c r="X124">
        <v>2.4444444444444446</v>
      </c>
      <c r="Y124">
        <v>1162.4000000000001</v>
      </c>
      <c r="Z124">
        <v>2.6071428571428572</v>
      </c>
      <c r="AA124">
        <v>1325.875</v>
      </c>
      <c r="AB124">
        <v>4</v>
      </c>
      <c r="AC124">
        <v>1592</v>
      </c>
      <c r="AD124">
        <v>1.75</v>
      </c>
      <c r="AE124">
        <v>1408</v>
      </c>
      <c r="AF124">
        <v>3.8888888888888888</v>
      </c>
      <c r="AG124">
        <v>1795.8333333333333</v>
      </c>
      <c r="AH124">
        <v>3.24</v>
      </c>
      <c r="AI124">
        <v>1636.7333333333333</v>
      </c>
      <c r="AJ124">
        <v>2.9056603773584904</v>
      </c>
      <c r="AK124">
        <v>1476.2903225806451</v>
      </c>
      <c r="AL124">
        <v>2.9905660377358489</v>
      </c>
      <c r="AM124">
        <v>1542.1451612903227</v>
      </c>
      <c r="AN124">
        <v>1.2222222222222223</v>
      </c>
      <c r="AO124">
        <v>768.8</v>
      </c>
      <c r="AP124">
        <v>0.5</v>
      </c>
      <c r="AQ124">
        <v>661</v>
      </c>
      <c r="AR124">
        <v>1</v>
      </c>
      <c r="AS124">
        <v>577.20000000000005</v>
      </c>
      <c r="AT124">
        <v>0.8928571428571429</v>
      </c>
      <c r="AU124">
        <v>671</v>
      </c>
      <c r="AV124">
        <v>1.125</v>
      </c>
      <c r="AW124">
        <v>566</v>
      </c>
      <c r="AX124">
        <v>1.375</v>
      </c>
      <c r="AY124">
        <v>839.5</v>
      </c>
      <c r="AZ124">
        <v>1.2222222222222223</v>
      </c>
      <c r="BA124">
        <v>556.66666666666663</v>
      </c>
      <c r="BB124">
        <v>1.24</v>
      </c>
      <c r="BC124">
        <v>635.20000000000005</v>
      </c>
      <c r="BD124">
        <v>1.0566037735849056</v>
      </c>
      <c r="BE124">
        <v>651.11111111111109</v>
      </c>
      <c r="BF124">
        <v>1.0566037735849056</v>
      </c>
      <c r="BG124">
        <v>651.11111111111109</v>
      </c>
      <c r="BH124">
        <v>2.3459119496855347</v>
      </c>
      <c r="BI124">
        <v>1271.8314606741574</v>
      </c>
      <c r="BJ124">
        <v>0</v>
      </c>
      <c r="BN124">
        <v>0</v>
      </c>
      <c r="BP124">
        <v>0</v>
      </c>
      <c r="BR124">
        <v>4</v>
      </c>
      <c r="BS124">
        <v>1775</v>
      </c>
      <c r="BT124">
        <v>2</v>
      </c>
      <c r="BU124">
        <v>1060</v>
      </c>
      <c r="BV124">
        <v>1</v>
      </c>
      <c r="BW124">
        <v>174</v>
      </c>
      <c r="BX124">
        <v>2.6</v>
      </c>
      <c r="BY124">
        <v>1003</v>
      </c>
      <c r="BZ124">
        <v>1.8571428571428572</v>
      </c>
      <c r="CA124">
        <v>1003</v>
      </c>
      <c r="CB124">
        <v>4</v>
      </c>
      <c r="CC124">
        <v>1039</v>
      </c>
      <c r="CF124">
        <v>7</v>
      </c>
      <c r="CG124">
        <v>2339</v>
      </c>
      <c r="CH124">
        <v>5.5</v>
      </c>
      <c r="CI124">
        <v>1689</v>
      </c>
      <c r="CJ124">
        <v>1</v>
      </c>
      <c r="CK124">
        <v>252</v>
      </c>
      <c r="CL124">
        <v>3.5</v>
      </c>
      <c r="CM124">
        <v>2222</v>
      </c>
      <c r="CN124">
        <v>5</v>
      </c>
      <c r="CO124">
        <v>1654</v>
      </c>
      <c r="CP124">
        <v>2.8</v>
      </c>
      <c r="CQ124">
        <v>1095</v>
      </c>
      <c r="CR124">
        <v>3.5714285714285716</v>
      </c>
      <c r="CS124">
        <v>1293</v>
      </c>
      <c r="CT124">
        <v>2.7142857142857144</v>
      </c>
      <c r="CU124">
        <v>1196.3333333333333</v>
      </c>
      <c r="CV124">
        <v>1</v>
      </c>
      <c r="CW124">
        <v>358</v>
      </c>
      <c r="CZ124">
        <v>2</v>
      </c>
      <c r="DA124">
        <v>646</v>
      </c>
      <c r="DB124">
        <v>1.5</v>
      </c>
      <c r="DC124">
        <v>502</v>
      </c>
      <c r="DD124">
        <v>1</v>
      </c>
      <c r="DE124">
        <v>380</v>
      </c>
      <c r="DF124">
        <v>0</v>
      </c>
      <c r="DH124">
        <v>2</v>
      </c>
      <c r="DI124">
        <v>546</v>
      </c>
      <c r="DJ124">
        <v>0.8</v>
      </c>
      <c r="DK124">
        <v>463</v>
      </c>
      <c r="DL124">
        <v>1</v>
      </c>
      <c r="DM124">
        <v>482.5</v>
      </c>
      <c r="DN124">
        <v>1</v>
      </c>
      <c r="DO124">
        <v>482.5</v>
      </c>
      <c r="DP124">
        <v>2.1428571428571428</v>
      </c>
      <c r="DQ124">
        <v>976.69230769230774</v>
      </c>
      <c r="DR124">
        <v>2.3222222222222224</v>
      </c>
      <c r="DS124">
        <v>1234.2156862745098</v>
      </c>
      <c r="DV124" t="s">
        <v>122</v>
      </c>
      <c r="DW124">
        <v>326.33333333333331</v>
      </c>
      <c r="DX124">
        <v>241</v>
      </c>
      <c r="DY124">
        <v>314</v>
      </c>
      <c r="DZ124">
        <v>304.33333333333331</v>
      </c>
      <c r="EA124">
        <v>290.25</v>
      </c>
      <c r="EB124">
        <v>287.8</v>
      </c>
      <c r="EC124">
        <v>305.8</v>
      </c>
      <c r="ED124">
        <v>294.92857142857144</v>
      </c>
    </row>
    <row r="125" spans="1:134" x14ac:dyDescent="0.3">
      <c r="A125" s="2" t="s">
        <v>123</v>
      </c>
      <c r="B125">
        <v>0.5</v>
      </c>
      <c r="C125">
        <v>1954</v>
      </c>
      <c r="D125">
        <v>0.44444444444444442</v>
      </c>
      <c r="E125">
        <v>1330</v>
      </c>
      <c r="F125">
        <v>0.22222222222222221</v>
      </c>
      <c r="G125">
        <v>766</v>
      </c>
      <c r="H125">
        <v>0.39285714285714285</v>
      </c>
      <c r="I125">
        <v>1350</v>
      </c>
      <c r="J125">
        <v>0.25</v>
      </c>
      <c r="K125">
        <v>783</v>
      </c>
      <c r="L125">
        <v>0</v>
      </c>
      <c r="N125">
        <v>0.1</v>
      </c>
      <c r="O125">
        <v>346</v>
      </c>
      <c r="P125">
        <v>0.1111111111111111</v>
      </c>
      <c r="Q125">
        <v>564.5</v>
      </c>
      <c r="R125">
        <v>0.25454545454545452</v>
      </c>
      <c r="S125">
        <v>1035.8</v>
      </c>
      <c r="T125">
        <v>0.1</v>
      </c>
      <c r="U125">
        <v>339</v>
      </c>
      <c r="V125">
        <v>0.1111111111111111</v>
      </c>
      <c r="W125">
        <v>387</v>
      </c>
      <c r="X125">
        <v>0</v>
      </c>
      <c r="Z125">
        <v>7.1428571428571425E-2</v>
      </c>
      <c r="AA125">
        <v>363</v>
      </c>
      <c r="AB125">
        <v>0.25</v>
      </c>
      <c r="AC125">
        <v>566</v>
      </c>
      <c r="AD125">
        <v>0.22222222222222221</v>
      </c>
      <c r="AE125">
        <v>513</v>
      </c>
      <c r="AF125">
        <v>0</v>
      </c>
      <c r="AH125">
        <v>0.14814814814814814</v>
      </c>
      <c r="AI125">
        <v>539.5</v>
      </c>
      <c r="AJ125">
        <v>0.10909090909090909</v>
      </c>
      <c r="AK125">
        <v>451.25</v>
      </c>
      <c r="AL125">
        <v>0.18181818181818182</v>
      </c>
      <c r="AM125">
        <v>776</v>
      </c>
      <c r="AN125">
        <v>0</v>
      </c>
      <c r="AP125">
        <v>0</v>
      </c>
      <c r="AR125">
        <v>0.1111111111111111</v>
      </c>
      <c r="AS125">
        <v>110</v>
      </c>
      <c r="AT125">
        <v>3.5714285714285712E-2</v>
      </c>
      <c r="AU125">
        <v>110</v>
      </c>
      <c r="AV125">
        <v>0</v>
      </c>
      <c r="AX125">
        <v>0</v>
      </c>
      <c r="AZ125">
        <v>0</v>
      </c>
      <c r="BB125">
        <v>0</v>
      </c>
      <c r="BD125">
        <v>1.8181818181818181E-2</v>
      </c>
      <c r="BE125">
        <v>110</v>
      </c>
      <c r="BF125">
        <v>1.8181818181818181E-2</v>
      </c>
      <c r="BG125">
        <v>110</v>
      </c>
      <c r="BH125">
        <v>0.12727272727272726</v>
      </c>
      <c r="BI125">
        <v>709.4</v>
      </c>
      <c r="BL125">
        <v>0</v>
      </c>
      <c r="BN125">
        <v>0</v>
      </c>
      <c r="BP125">
        <v>0</v>
      </c>
      <c r="BR125">
        <v>0.5</v>
      </c>
      <c r="BS125">
        <v>357</v>
      </c>
      <c r="BT125">
        <v>0</v>
      </c>
      <c r="BX125">
        <v>0.33333333333333331</v>
      </c>
      <c r="BY125">
        <v>357</v>
      </c>
      <c r="BZ125">
        <v>0.2</v>
      </c>
      <c r="CA125">
        <v>357</v>
      </c>
      <c r="CD125">
        <v>0</v>
      </c>
      <c r="CF125">
        <v>0</v>
      </c>
      <c r="CH125">
        <v>0</v>
      </c>
      <c r="CJ125">
        <v>0</v>
      </c>
      <c r="CL125">
        <v>0</v>
      </c>
      <c r="CP125">
        <v>0</v>
      </c>
      <c r="CR125">
        <v>0</v>
      </c>
      <c r="CT125">
        <v>0.1</v>
      </c>
      <c r="CU125">
        <v>357</v>
      </c>
      <c r="CX125">
        <v>0</v>
      </c>
      <c r="CZ125">
        <v>0</v>
      </c>
      <c r="DB125">
        <v>0</v>
      </c>
      <c r="DD125">
        <v>0</v>
      </c>
      <c r="DF125">
        <v>0</v>
      </c>
      <c r="DJ125">
        <v>0</v>
      </c>
      <c r="DL125">
        <v>0</v>
      </c>
      <c r="DN125">
        <v>0</v>
      </c>
      <c r="DP125">
        <v>6.6666666666666666E-2</v>
      </c>
      <c r="DQ125">
        <v>357</v>
      </c>
      <c r="DR125">
        <v>0.12222222222222222</v>
      </c>
      <c r="DS125">
        <v>677.36363636363637</v>
      </c>
      <c r="DV125" t="s">
        <v>123</v>
      </c>
      <c r="DW125">
        <v>184</v>
      </c>
      <c r="DX125">
        <v>385</v>
      </c>
      <c r="DZ125">
        <v>284.5</v>
      </c>
      <c r="EA125">
        <v>385</v>
      </c>
      <c r="EC125">
        <v>346</v>
      </c>
      <c r="ED125">
        <v>365.5</v>
      </c>
    </row>
    <row r="126" spans="1:134" x14ac:dyDescent="0.3">
      <c r="A126" s="2" t="s">
        <v>124</v>
      </c>
      <c r="B126">
        <v>1.4</v>
      </c>
      <c r="C126">
        <v>437</v>
      </c>
      <c r="D126">
        <v>2.3333333333333335</v>
      </c>
      <c r="E126">
        <v>571.5</v>
      </c>
      <c r="F126">
        <v>1.7777777777777777</v>
      </c>
      <c r="G126">
        <v>459.16666666666669</v>
      </c>
      <c r="H126">
        <v>1.8214285714285714</v>
      </c>
      <c r="I126">
        <v>494.57142857142856</v>
      </c>
      <c r="J126">
        <v>2.1428571428571428</v>
      </c>
      <c r="K126">
        <v>440.5</v>
      </c>
      <c r="L126">
        <v>1.2222222222222223</v>
      </c>
      <c r="M126">
        <v>681.75</v>
      </c>
      <c r="N126">
        <v>2.2222222222222223</v>
      </c>
      <c r="O126">
        <v>581.71428571428567</v>
      </c>
      <c r="P126">
        <v>1.84</v>
      </c>
      <c r="Q126">
        <v>555.41176470588232</v>
      </c>
      <c r="R126">
        <v>1.8301886792452831</v>
      </c>
      <c r="S126">
        <v>521.78947368421052</v>
      </c>
      <c r="T126">
        <v>4</v>
      </c>
      <c r="U126">
        <v>1166.4444444444443</v>
      </c>
      <c r="V126">
        <v>2.7777777777777777</v>
      </c>
      <c r="W126">
        <v>713.875</v>
      </c>
      <c r="X126">
        <v>3.8888888888888888</v>
      </c>
      <c r="Y126">
        <v>860.55555555555554</v>
      </c>
      <c r="Z126">
        <v>3.5714285714285716</v>
      </c>
      <c r="AA126">
        <v>921.30769230769226</v>
      </c>
      <c r="AB126">
        <v>2.5714285714285716</v>
      </c>
      <c r="AC126">
        <v>710.83333333333337</v>
      </c>
      <c r="AD126">
        <v>3.2222222222222223</v>
      </c>
      <c r="AE126">
        <v>722</v>
      </c>
      <c r="AF126">
        <v>3.1111111111111112</v>
      </c>
      <c r="AG126">
        <v>698.11111111111109</v>
      </c>
      <c r="AH126">
        <v>3</v>
      </c>
      <c r="AI126">
        <v>710.25</v>
      </c>
      <c r="AJ126">
        <v>3.3018867924528301</v>
      </c>
      <c r="AK126">
        <v>820</v>
      </c>
      <c r="AL126">
        <v>2.5660377358490565</v>
      </c>
      <c r="AM126">
        <v>691.22727272727275</v>
      </c>
      <c r="AN126">
        <v>1.3</v>
      </c>
      <c r="AO126">
        <v>418.875</v>
      </c>
      <c r="AP126">
        <v>2.1111111111111112</v>
      </c>
      <c r="AQ126">
        <v>336</v>
      </c>
      <c r="AR126">
        <v>1.3333333333333333</v>
      </c>
      <c r="AS126">
        <v>424.57142857142856</v>
      </c>
      <c r="AT126">
        <v>1.5714285714285714</v>
      </c>
      <c r="AU126">
        <v>391.78260869565219</v>
      </c>
      <c r="AV126">
        <v>1.8571428571428572</v>
      </c>
      <c r="AW126">
        <v>569.6</v>
      </c>
      <c r="AX126">
        <v>1.3333333333333333</v>
      </c>
      <c r="AY126">
        <v>382.42857142857144</v>
      </c>
      <c r="AZ126">
        <v>1.2222222222222223</v>
      </c>
      <c r="BA126">
        <v>361.57142857142856</v>
      </c>
      <c r="BB126">
        <v>1.44</v>
      </c>
      <c r="BC126">
        <v>424</v>
      </c>
      <c r="BD126">
        <v>1.5094339622641511</v>
      </c>
      <c r="BE126">
        <v>406.35714285714283</v>
      </c>
      <c r="BF126">
        <v>1.5094339622641511</v>
      </c>
      <c r="BG126">
        <v>406.35714285714283</v>
      </c>
      <c r="BH126">
        <v>2.2138364779874213</v>
      </c>
      <c r="BI126">
        <v>599.19230769230774</v>
      </c>
      <c r="BL126">
        <v>3</v>
      </c>
      <c r="BM126">
        <v>810</v>
      </c>
      <c r="BN126">
        <v>6</v>
      </c>
      <c r="BO126">
        <v>1588</v>
      </c>
      <c r="BP126">
        <v>4.5</v>
      </c>
      <c r="BQ126">
        <v>1199</v>
      </c>
      <c r="BR126">
        <v>1.6666666666666667</v>
      </c>
      <c r="BS126">
        <v>481.33333333333331</v>
      </c>
      <c r="BT126">
        <v>3</v>
      </c>
      <c r="BU126">
        <v>808</v>
      </c>
      <c r="BV126">
        <v>0</v>
      </c>
      <c r="BX126">
        <v>1.6</v>
      </c>
      <c r="BY126">
        <v>563</v>
      </c>
      <c r="BZ126">
        <v>2.4285714285714284</v>
      </c>
      <c r="CA126">
        <v>775</v>
      </c>
      <c r="CD126">
        <v>3</v>
      </c>
      <c r="CE126">
        <v>629</v>
      </c>
      <c r="CF126">
        <v>1</v>
      </c>
      <c r="CG126">
        <v>109</v>
      </c>
      <c r="CH126">
        <v>2</v>
      </c>
      <c r="CI126">
        <v>369</v>
      </c>
      <c r="CJ126">
        <v>2.6666666666666665</v>
      </c>
      <c r="CK126">
        <v>587.66666666666663</v>
      </c>
      <c r="CL126">
        <v>1</v>
      </c>
      <c r="CM126">
        <v>201</v>
      </c>
      <c r="CN126">
        <v>6</v>
      </c>
      <c r="CO126">
        <v>996</v>
      </c>
      <c r="CP126">
        <v>3</v>
      </c>
      <c r="CQ126">
        <v>592</v>
      </c>
      <c r="CR126">
        <v>2.7142857142857144</v>
      </c>
      <c r="CS126">
        <v>528.28571428571433</v>
      </c>
      <c r="CT126">
        <v>2.5714285714285716</v>
      </c>
      <c r="CU126">
        <v>642.15384615384619</v>
      </c>
      <c r="CX126">
        <v>0</v>
      </c>
      <c r="CZ126">
        <v>1</v>
      </c>
      <c r="DA126">
        <v>168</v>
      </c>
      <c r="DB126">
        <v>0.5</v>
      </c>
      <c r="DC126">
        <v>168</v>
      </c>
      <c r="DD126">
        <v>2.6666666666666665</v>
      </c>
      <c r="DE126">
        <v>537</v>
      </c>
      <c r="DF126">
        <v>1</v>
      </c>
      <c r="DG126">
        <v>163</v>
      </c>
      <c r="DH126">
        <v>2</v>
      </c>
      <c r="DI126">
        <v>414</v>
      </c>
      <c r="DJ126">
        <v>2.2000000000000002</v>
      </c>
      <c r="DK126">
        <v>437.6</v>
      </c>
      <c r="DL126">
        <v>1.7142857142857142</v>
      </c>
      <c r="DM126">
        <v>392.66666666666669</v>
      </c>
      <c r="DN126">
        <v>1.7142857142857142</v>
      </c>
      <c r="DO126">
        <v>392.66666666666669</v>
      </c>
      <c r="DP126">
        <v>2.2857142857142856</v>
      </c>
      <c r="DQ126">
        <v>563.36842105263156</v>
      </c>
      <c r="DR126">
        <v>2.2222222222222223</v>
      </c>
      <c r="DS126">
        <v>594.62416107382546</v>
      </c>
      <c r="DV126" t="s">
        <v>124</v>
      </c>
      <c r="DW126">
        <v>246.5</v>
      </c>
      <c r="DX126">
        <v>191.77777777777777</v>
      </c>
      <c r="DY126">
        <v>244.66666666666666</v>
      </c>
      <c r="DZ126">
        <v>225.29166666666666</v>
      </c>
      <c r="EA126">
        <v>181.83333333333334</v>
      </c>
      <c r="EB126">
        <v>271.75</v>
      </c>
      <c r="EC126">
        <v>267.42857142857144</v>
      </c>
      <c r="ED126">
        <v>238.23529411764707</v>
      </c>
    </row>
    <row r="127" spans="1:134" x14ac:dyDescent="0.3">
      <c r="A127" s="2" t="s">
        <v>125</v>
      </c>
      <c r="B127">
        <v>3.4444444444444446</v>
      </c>
      <c r="C127">
        <v>952.71428571428567</v>
      </c>
      <c r="D127">
        <v>4.2</v>
      </c>
      <c r="E127">
        <v>1430.5714285714287</v>
      </c>
      <c r="F127">
        <v>4.2222222222222223</v>
      </c>
      <c r="G127">
        <v>1287.4285714285713</v>
      </c>
      <c r="H127">
        <v>3.9642857142857144</v>
      </c>
      <c r="I127">
        <v>1223.5714285714287</v>
      </c>
      <c r="J127">
        <v>2.8888888888888888</v>
      </c>
      <c r="K127">
        <v>1100.8333333333333</v>
      </c>
      <c r="L127">
        <v>2.1</v>
      </c>
      <c r="M127">
        <v>586.25</v>
      </c>
      <c r="N127">
        <v>1.7</v>
      </c>
      <c r="O127">
        <v>914</v>
      </c>
      <c r="P127">
        <v>2.2068965517241379</v>
      </c>
      <c r="Q127">
        <v>835</v>
      </c>
      <c r="R127">
        <v>3.0701754385964914</v>
      </c>
      <c r="S127">
        <v>1039</v>
      </c>
      <c r="T127">
        <v>3.8888888888888888</v>
      </c>
      <c r="U127">
        <v>1337.1428571428571</v>
      </c>
      <c r="V127">
        <v>3.1</v>
      </c>
      <c r="W127">
        <v>809.28571428571433</v>
      </c>
      <c r="X127">
        <v>3.7777777777777777</v>
      </c>
      <c r="Y127">
        <v>1019.6666666666666</v>
      </c>
      <c r="Z127">
        <v>3.5714285714285716</v>
      </c>
      <c r="AA127">
        <v>1057.1500000000001</v>
      </c>
      <c r="AB127">
        <v>3.6666666666666665</v>
      </c>
      <c r="AC127">
        <v>1584.8333333333333</v>
      </c>
      <c r="AD127">
        <v>4.5999999999999996</v>
      </c>
      <c r="AE127">
        <v>1304.5555555555557</v>
      </c>
      <c r="AF127">
        <v>4.8</v>
      </c>
      <c r="AG127">
        <v>1560.375</v>
      </c>
      <c r="AH127">
        <v>4.3793103448275863</v>
      </c>
      <c r="AI127">
        <v>1466.6521739130435</v>
      </c>
      <c r="AJ127">
        <v>3.9824561403508771</v>
      </c>
      <c r="AK127">
        <v>1276.1860465116279</v>
      </c>
      <c r="AL127">
        <v>3.5263157894736841</v>
      </c>
      <c r="AM127">
        <v>1161.8795180722891</v>
      </c>
      <c r="AN127">
        <v>2.2222222222222223</v>
      </c>
      <c r="AO127">
        <v>600.875</v>
      </c>
      <c r="AP127">
        <v>1.7</v>
      </c>
      <c r="AQ127">
        <v>568.85714285714289</v>
      </c>
      <c r="AR127">
        <v>1.5555555555555556</v>
      </c>
      <c r="AS127">
        <v>452.57142857142856</v>
      </c>
      <c r="AT127">
        <v>1.8214285714285714</v>
      </c>
      <c r="AU127">
        <v>543.5</v>
      </c>
      <c r="AV127">
        <v>1.6666666666666667</v>
      </c>
      <c r="AW127">
        <v>476.75</v>
      </c>
      <c r="AX127">
        <v>1</v>
      </c>
      <c r="AY127">
        <v>338</v>
      </c>
      <c r="AZ127">
        <v>2.2000000000000002</v>
      </c>
      <c r="BA127">
        <v>587.625</v>
      </c>
      <c r="BB127">
        <v>1.6206896551724137</v>
      </c>
      <c r="BC127">
        <v>467.45833333333331</v>
      </c>
      <c r="BD127">
        <v>1.7192982456140351</v>
      </c>
      <c r="BE127">
        <v>503.82608695652175</v>
      </c>
      <c r="BF127">
        <v>1.7192982456140351</v>
      </c>
      <c r="BG127">
        <v>503.82608695652175</v>
      </c>
      <c r="BH127">
        <v>2.9239766081871346</v>
      </c>
      <c r="BI127">
        <v>927.22480620155034</v>
      </c>
      <c r="BJ127">
        <v>0</v>
      </c>
      <c r="BN127">
        <v>7</v>
      </c>
      <c r="BO127">
        <v>1445</v>
      </c>
      <c r="BP127">
        <v>3.5</v>
      </c>
      <c r="BQ127">
        <v>1445</v>
      </c>
      <c r="BR127">
        <v>6</v>
      </c>
      <c r="BS127">
        <v>1536</v>
      </c>
      <c r="BX127">
        <v>6</v>
      </c>
      <c r="BY127">
        <v>1536</v>
      </c>
      <c r="BZ127">
        <v>4.333333333333333</v>
      </c>
      <c r="CA127">
        <v>1490.5</v>
      </c>
      <c r="CB127">
        <v>7</v>
      </c>
      <c r="CC127">
        <v>1985</v>
      </c>
      <c r="CF127">
        <v>0</v>
      </c>
      <c r="CH127">
        <v>3.5</v>
      </c>
      <c r="CI127">
        <v>1985</v>
      </c>
      <c r="CJ127">
        <v>0</v>
      </c>
      <c r="CP127">
        <v>0</v>
      </c>
      <c r="CR127">
        <v>2.3333333333333335</v>
      </c>
      <c r="CS127">
        <v>1985</v>
      </c>
      <c r="CT127">
        <v>3.3333333333333335</v>
      </c>
      <c r="CU127">
        <v>1655.3333333333333</v>
      </c>
      <c r="CV127">
        <v>2</v>
      </c>
      <c r="CW127">
        <v>535</v>
      </c>
      <c r="CZ127">
        <v>1</v>
      </c>
      <c r="DA127">
        <v>150</v>
      </c>
      <c r="DB127">
        <v>1.5</v>
      </c>
      <c r="DC127">
        <v>342.5</v>
      </c>
      <c r="DD127">
        <v>2</v>
      </c>
      <c r="DE127">
        <v>296</v>
      </c>
      <c r="DJ127">
        <v>2</v>
      </c>
      <c r="DK127">
        <v>296</v>
      </c>
      <c r="DL127">
        <v>1.6666666666666667</v>
      </c>
      <c r="DM127">
        <v>327</v>
      </c>
      <c r="DN127">
        <v>1.6666666666666667</v>
      </c>
      <c r="DO127">
        <v>327</v>
      </c>
      <c r="DP127">
        <v>2.7777777777777777</v>
      </c>
      <c r="DQ127">
        <v>991.16666666666663</v>
      </c>
      <c r="DR127">
        <v>2.9166666666666665</v>
      </c>
      <c r="DS127">
        <v>930.06666666666672</v>
      </c>
      <c r="DV127" t="s">
        <v>125</v>
      </c>
      <c r="DW127">
        <v>311.66666666666669</v>
      </c>
      <c r="DX127">
        <v>263.22222222222223</v>
      </c>
      <c r="DY127">
        <v>276.25</v>
      </c>
      <c r="DZ127">
        <v>280.39130434782606</v>
      </c>
      <c r="EA127">
        <v>290.5</v>
      </c>
      <c r="EB127">
        <v>211.875</v>
      </c>
      <c r="EC127">
        <v>227</v>
      </c>
      <c r="ED127">
        <v>240.68421052631578</v>
      </c>
    </row>
    <row r="128" spans="1:134" x14ac:dyDescent="0.3">
      <c r="A128" s="2" t="s">
        <v>126</v>
      </c>
      <c r="B128">
        <v>1.3</v>
      </c>
      <c r="C128">
        <v>552.57142857142856</v>
      </c>
      <c r="D128">
        <v>0.7</v>
      </c>
      <c r="E128">
        <v>430</v>
      </c>
      <c r="F128">
        <v>1.25</v>
      </c>
      <c r="G128">
        <v>536.75</v>
      </c>
      <c r="H128">
        <v>1.0714285714285714</v>
      </c>
      <c r="I128">
        <v>510.3125</v>
      </c>
      <c r="J128">
        <v>0.66666666666666663</v>
      </c>
      <c r="K128">
        <v>383.75</v>
      </c>
      <c r="L128">
        <v>1.1000000000000001</v>
      </c>
      <c r="M128">
        <v>521.16666666666663</v>
      </c>
      <c r="N128">
        <v>1.4</v>
      </c>
      <c r="O128">
        <v>448.25</v>
      </c>
      <c r="P128">
        <v>1.0689655172413792</v>
      </c>
      <c r="Q128">
        <v>458.22222222222223</v>
      </c>
      <c r="R128">
        <v>1.0701754385964912</v>
      </c>
      <c r="S128">
        <v>482.73529411764707</v>
      </c>
      <c r="T128">
        <v>5.2</v>
      </c>
      <c r="U128">
        <v>1513.2</v>
      </c>
      <c r="V128">
        <v>5.2</v>
      </c>
      <c r="W128">
        <v>1615.6</v>
      </c>
      <c r="X128">
        <v>5.25</v>
      </c>
      <c r="Y128">
        <v>1819.125</v>
      </c>
      <c r="Z128">
        <v>5.2142857142857144</v>
      </c>
      <c r="AA128">
        <v>1637.1785714285713</v>
      </c>
      <c r="AB128">
        <v>5.8888888888888893</v>
      </c>
      <c r="AC128">
        <v>1852.4444444444443</v>
      </c>
      <c r="AD128">
        <v>4.8</v>
      </c>
      <c r="AE128">
        <v>1610.8</v>
      </c>
      <c r="AF128">
        <v>4.7</v>
      </c>
      <c r="AG128">
        <v>1420</v>
      </c>
      <c r="AH128">
        <v>5.1034482758620694</v>
      </c>
      <c r="AI128">
        <v>1620</v>
      </c>
      <c r="AJ128">
        <v>5.1578947368421053</v>
      </c>
      <c r="AK128">
        <v>1628.4385964912281</v>
      </c>
      <c r="AL128">
        <v>3.1140350877192984</v>
      </c>
      <c r="AM128">
        <v>1200.3736263736264</v>
      </c>
      <c r="AN128">
        <v>2.6</v>
      </c>
      <c r="AO128">
        <v>692.9</v>
      </c>
      <c r="AP128">
        <v>3.1</v>
      </c>
      <c r="AQ128">
        <v>797.8</v>
      </c>
      <c r="AR128">
        <v>2.5</v>
      </c>
      <c r="AS128">
        <v>659.625</v>
      </c>
      <c r="AT128">
        <v>2.75</v>
      </c>
      <c r="AU128">
        <v>720.85714285714289</v>
      </c>
      <c r="AV128">
        <v>2.3333333333333335</v>
      </c>
      <c r="AW128">
        <v>634.33333333333337</v>
      </c>
      <c r="AX128">
        <v>2.4</v>
      </c>
      <c r="AY128">
        <v>601.1</v>
      </c>
      <c r="AZ128">
        <v>2.6</v>
      </c>
      <c r="BA128">
        <v>641</v>
      </c>
      <c r="BB128">
        <v>2.4482758620689653</v>
      </c>
      <c r="BC128">
        <v>625.17241379310349</v>
      </c>
      <c r="BD128">
        <v>2.5964912280701755</v>
      </c>
      <c r="BE128">
        <v>672.17543859649118</v>
      </c>
      <c r="BF128">
        <v>2.5964912280701755</v>
      </c>
      <c r="BG128">
        <v>672.17543859649118</v>
      </c>
      <c r="BH128">
        <v>2.9415204678362574</v>
      </c>
      <c r="BI128">
        <v>996.94594594594594</v>
      </c>
      <c r="BN128">
        <v>0</v>
      </c>
      <c r="BP128">
        <v>0</v>
      </c>
      <c r="BR128">
        <v>0</v>
      </c>
      <c r="BX128">
        <v>0</v>
      </c>
      <c r="BZ128">
        <v>0</v>
      </c>
      <c r="CF128">
        <v>5.5</v>
      </c>
      <c r="CG128">
        <v>1751</v>
      </c>
      <c r="CH128">
        <v>5.5</v>
      </c>
      <c r="CI128">
        <v>1751</v>
      </c>
      <c r="CJ128">
        <v>5</v>
      </c>
      <c r="CK128">
        <v>1730</v>
      </c>
      <c r="CP128">
        <v>5</v>
      </c>
      <c r="CQ128">
        <v>1730</v>
      </c>
      <c r="CR128">
        <v>5.333333333333333</v>
      </c>
      <c r="CS128">
        <v>1744</v>
      </c>
      <c r="CT128">
        <v>2.6666666666666665</v>
      </c>
      <c r="CU128">
        <v>1744</v>
      </c>
      <c r="CZ128">
        <v>4</v>
      </c>
      <c r="DA128">
        <v>1189.5</v>
      </c>
      <c r="DB128">
        <v>4</v>
      </c>
      <c r="DC128">
        <v>1189.5</v>
      </c>
      <c r="DD128">
        <v>2</v>
      </c>
      <c r="DE128">
        <v>711</v>
      </c>
      <c r="DJ128">
        <v>2</v>
      </c>
      <c r="DK128">
        <v>711</v>
      </c>
      <c r="DL128">
        <v>3.3333333333333335</v>
      </c>
      <c r="DM128">
        <v>1030</v>
      </c>
      <c r="DN128">
        <v>3.3333333333333335</v>
      </c>
      <c r="DO128">
        <v>1030</v>
      </c>
      <c r="DP128">
        <v>2.8888888888888888</v>
      </c>
      <c r="DQ128">
        <v>1387</v>
      </c>
      <c r="DR128">
        <v>2.9388888888888891</v>
      </c>
      <c r="DS128">
        <v>1012.1428571428571</v>
      </c>
      <c r="DV128" t="s">
        <v>126</v>
      </c>
      <c r="DW128">
        <v>355.55555555555554</v>
      </c>
      <c r="DX128">
        <v>348.4</v>
      </c>
      <c r="DY128">
        <v>317</v>
      </c>
      <c r="DZ128">
        <v>339.79310344827587</v>
      </c>
      <c r="EA128">
        <v>261.5</v>
      </c>
      <c r="EB128">
        <v>336.33333333333331</v>
      </c>
      <c r="EC128">
        <v>245.5</v>
      </c>
      <c r="ED128">
        <v>279.33333333333331</v>
      </c>
    </row>
    <row r="129" spans="1:134" x14ac:dyDescent="0.3">
      <c r="A129" s="2" t="s">
        <v>127</v>
      </c>
      <c r="B129">
        <v>1.2222222222222223</v>
      </c>
      <c r="C129">
        <v>365.4</v>
      </c>
      <c r="D129">
        <v>0.44444444444444442</v>
      </c>
      <c r="E129">
        <v>127.25</v>
      </c>
      <c r="F129">
        <v>0.75</v>
      </c>
      <c r="G129">
        <v>326</v>
      </c>
      <c r="H129">
        <v>0.80769230769230771</v>
      </c>
      <c r="I129">
        <v>280</v>
      </c>
      <c r="J129">
        <v>0.66666666666666663</v>
      </c>
      <c r="K129">
        <v>248.5</v>
      </c>
      <c r="L129">
        <v>0.4</v>
      </c>
      <c r="M129">
        <v>218</v>
      </c>
      <c r="N129">
        <v>1.1111111111111112</v>
      </c>
      <c r="O129">
        <v>328.2</v>
      </c>
      <c r="P129">
        <v>0.7142857142857143</v>
      </c>
      <c r="Q129">
        <v>269.76923076923077</v>
      </c>
      <c r="R129">
        <v>0.7592592592592593</v>
      </c>
      <c r="S129">
        <v>274.88461538461536</v>
      </c>
      <c r="T129">
        <v>2.8888888888888888</v>
      </c>
      <c r="U129">
        <v>615.625</v>
      </c>
      <c r="V129">
        <v>3</v>
      </c>
      <c r="W129">
        <v>616.77777777777783</v>
      </c>
      <c r="X129">
        <v>3.375</v>
      </c>
      <c r="Y129">
        <v>620.14285714285711</v>
      </c>
      <c r="Z129">
        <v>3.0769230769230771</v>
      </c>
      <c r="AA129">
        <v>617.375</v>
      </c>
      <c r="AB129">
        <v>2.7777777777777777</v>
      </c>
      <c r="AC129">
        <v>464.88888888888891</v>
      </c>
      <c r="AD129">
        <v>2.9</v>
      </c>
      <c r="AE129">
        <v>559.29999999999995</v>
      </c>
      <c r="AF129">
        <v>2.4444444444444446</v>
      </c>
      <c r="AG129">
        <v>500.57142857142856</v>
      </c>
      <c r="AH129">
        <v>2.7142857142857144</v>
      </c>
      <c r="AI129">
        <v>510.80769230769232</v>
      </c>
      <c r="AJ129">
        <v>2.8888888888888888</v>
      </c>
      <c r="AK129">
        <v>561.96</v>
      </c>
      <c r="AL129">
        <v>1.8240740740740742</v>
      </c>
      <c r="AM129">
        <v>463.75</v>
      </c>
      <c r="AN129">
        <v>1.1111111111111112</v>
      </c>
      <c r="AO129">
        <v>273.83333333333331</v>
      </c>
      <c r="AP129">
        <v>1.5555555555555556</v>
      </c>
      <c r="AQ129">
        <v>262.875</v>
      </c>
      <c r="AR129">
        <v>1.375</v>
      </c>
      <c r="AS129">
        <v>329.33333333333331</v>
      </c>
      <c r="AT129">
        <v>1.3461538461538463</v>
      </c>
      <c r="AU129">
        <v>286.10000000000002</v>
      </c>
      <c r="AV129">
        <v>1</v>
      </c>
      <c r="AW129">
        <v>315.66666666666669</v>
      </c>
      <c r="AX129">
        <v>1.6</v>
      </c>
      <c r="AY129">
        <v>275.39999999999998</v>
      </c>
      <c r="AZ129">
        <v>1.4444444444444444</v>
      </c>
      <c r="BA129">
        <v>312.16666666666669</v>
      </c>
      <c r="BB129">
        <v>1.3571428571428572</v>
      </c>
      <c r="BC129">
        <v>296.40909090909093</v>
      </c>
      <c r="BD129">
        <v>1.3518518518518519</v>
      </c>
      <c r="BE129">
        <v>291.5</v>
      </c>
      <c r="BF129">
        <v>1.3518518518518519</v>
      </c>
      <c r="BG129">
        <v>291.5</v>
      </c>
      <c r="BH129">
        <v>1.6666666666666667</v>
      </c>
      <c r="BI129">
        <v>402.4406779661017</v>
      </c>
      <c r="BJ129">
        <v>1</v>
      </c>
      <c r="BK129">
        <v>171</v>
      </c>
      <c r="BL129">
        <v>0</v>
      </c>
      <c r="BN129">
        <v>0.5</v>
      </c>
      <c r="BO129">
        <v>135</v>
      </c>
      <c r="BP129">
        <v>0.5</v>
      </c>
      <c r="BQ129">
        <v>153</v>
      </c>
      <c r="BR129">
        <v>2</v>
      </c>
      <c r="BS129">
        <v>231</v>
      </c>
      <c r="BV129">
        <v>0</v>
      </c>
      <c r="BX129">
        <v>1</v>
      </c>
      <c r="BY129">
        <v>231</v>
      </c>
      <c r="BZ129">
        <v>0.66666666666666663</v>
      </c>
      <c r="CA129">
        <v>179</v>
      </c>
      <c r="CB129">
        <v>2</v>
      </c>
      <c r="CC129">
        <v>444</v>
      </c>
      <c r="CD129">
        <v>2</v>
      </c>
      <c r="CE129">
        <v>214</v>
      </c>
      <c r="CF129">
        <v>1.5</v>
      </c>
      <c r="CG129">
        <v>433.5</v>
      </c>
      <c r="CH129">
        <v>1.75</v>
      </c>
      <c r="CI129">
        <v>381.25</v>
      </c>
      <c r="CJ129">
        <v>0</v>
      </c>
      <c r="CN129">
        <v>6</v>
      </c>
      <c r="CO129">
        <v>1241</v>
      </c>
      <c r="CP129">
        <v>3</v>
      </c>
      <c r="CQ129">
        <v>1241</v>
      </c>
      <c r="CR129">
        <v>2.1666666666666665</v>
      </c>
      <c r="CS129">
        <v>553.20000000000005</v>
      </c>
      <c r="CT129">
        <v>1.4166666666666667</v>
      </c>
      <c r="CU129">
        <v>412.875</v>
      </c>
      <c r="CV129">
        <v>5</v>
      </c>
      <c r="CW129">
        <v>599</v>
      </c>
      <c r="CX129">
        <v>0</v>
      </c>
      <c r="CZ129">
        <v>4</v>
      </c>
      <c r="DA129">
        <v>623</v>
      </c>
      <c r="DB129">
        <v>3.25</v>
      </c>
      <c r="DC129">
        <v>615</v>
      </c>
      <c r="DD129">
        <v>0</v>
      </c>
      <c r="DH129">
        <v>5</v>
      </c>
      <c r="DI129">
        <v>981</v>
      </c>
      <c r="DJ129">
        <v>2.5</v>
      </c>
      <c r="DK129">
        <v>981</v>
      </c>
      <c r="DL129">
        <v>3</v>
      </c>
      <c r="DM129">
        <v>706.5</v>
      </c>
      <c r="DN129">
        <v>3</v>
      </c>
      <c r="DO129">
        <v>706.5</v>
      </c>
      <c r="DP129">
        <v>1.9444444444444444</v>
      </c>
      <c r="DQ129">
        <v>510.75</v>
      </c>
      <c r="DR129">
        <v>1.6944444444444444</v>
      </c>
      <c r="DS129">
        <v>412.43846153846152</v>
      </c>
      <c r="DV129" t="s">
        <v>127</v>
      </c>
      <c r="DW129">
        <v>162.77777777777777</v>
      </c>
      <c r="DX129">
        <v>201</v>
      </c>
      <c r="DY129">
        <v>213.85714285714286</v>
      </c>
      <c r="DZ129">
        <v>191.23076923076923</v>
      </c>
      <c r="EA129">
        <v>171</v>
      </c>
      <c r="EB129">
        <v>218</v>
      </c>
      <c r="EC129">
        <v>144.6</v>
      </c>
      <c r="ED129">
        <v>175.30769230769232</v>
      </c>
    </row>
    <row r="130" spans="1:134" x14ac:dyDescent="0.3">
      <c r="A130" s="2" t="s">
        <v>128</v>
      </c>
      <c r="B130">
        <v>3.4444444444444446</v>
      </c>
      <c r="C130">
        <v>1327.5714285714287</v>
      </c>
      <c r="D130">
        <v>1.7</v>
      </c>
      <c r="E130">
        <v>791.5</v>
      </c>
      <c r="F130">
        <v>1.2</v>
      </c>
      <c r="G130">
        <v>910.25</v>
      </c>
      <c r="H130">
        <v>2.0689655172413794</v>
      </c>
      <c r="I130">
        <v>1040.1764705882354</v>
      </c>
      <c r="J130">
        <v>2.6666666666666665</v>
      </c>
      <c r="K130">
        <v>1004.3333333333334</v>
      </c>
      <c r="L130">
        <v>3</v>
      </c>
      <c r="M130">
        <v>1337.1666666666667</v>
      </c>
      <c r="N130">
        <v>2.5555555555555554</v>
      </c>
      <c r="O130">
        <v>1717.5</v>
      </c>
      <c r="P130">
        <v>2.75</v>
      </c>
      <c r="Q130">
        <v>1307.4375</v>
      </c>
      <c r="R130">
        <v>2.4035087719298245</v>
      </c>
      <c r="S130">
        <v>1169.7575757575758</v>
      </c>
      <c r="T130">
        <v>2.3333333333333335</v>
      </c>
      <c r="U130">
        <v>1010</v>
      </c>
      <c r="V130">
        <v>5.0999999999999996</v>
      </c>
      <c r="W130">
        <v>1720</v>
      </c>
      <c r="X130">
        <v>5.0999999999999996</v>
      </c>
      <c r="Y130">
        <v>1609.3333333333333</v>
      </c>
      <c r="Z130">
        <v>4.2413793103448274</v>
      </c>
      <c r="AA130">
        <v>1481.36</v>
      </c>
      <c r="AB130">
        <v>3.8888888888888888</v>
      </c>
      <c r="AC130">
        <v>1384.5714285714287</v>
      </c>
      <c r="AD130">
        <v>3.9</v>
      </c>
      <c r="AE130">
        <v>1623.8571428571429</v>
      </c>
      <c r="AF130">
        <v>5.1111111111111107</v>
      </c>
      <c r="AG130">
        <v>1605.875</v>
      </c>
      <c r="AH130">
        <v>4.2857142857142856</v>
      </c>
      <c r="AI130">
        <v>1541.1818181818182</v>
      </c>
      <c r="AJ130">
        <v>4.2631578947368425</v>
      </c>
      <c r="AK130">
        <v>1509.3617021276596</v>
      </c>
      <c r="AL130">
        <v>3.3333333333333335</v>
      </c>
      <c r="AM130">
        <v>1369.2750000000001</v>
      </c>
      <c r="AN130">
        <v>1.6666666666666667</v>
      </c>
      <c r="AO130">
        <v>640.28571428571433</v>
      </c>
      <c r="AP130">
        <v>1.7</v>
      </c>
      <c r="AQ130">
        <v>594.5</v>
      </c>
      <c r="AR130">
        <v>1.8</v>
      </c>
      <c r="AS130">
        <v>760.375</v>
      </c>
      <c r="AT130">
        <v>1.7241379310344827</v>
      </c>
      <c r="AU130">
        <v>666.13043478260875</v>
      </c>
      <c r="AV130">
        <v>1.4444444444444444</v>
      </c>
      <c r="AW130">
        <v>729</v>
      </c>
      <c r="AX130">
        <v>1.5</v>
      </c>
      <c r="AY130">
        <v>590.85714285714289</v>
      </c>
      <c r="AZ130">
        <v>1.8888888888888888</v>
      </c>
      <c r="BA130">
        <v>555.77777777777783</v>
      </c>
      <c r="BB130">
        <v>1.6071428571428572</v>
      </c>
      <c r="BC130">
        <v>614.18181818181813</v>
      </c>
      <c r="BD130">
        <v>1.6666666666666667</v>
      </c>
      <c r="BE130">
        <v>640.73333333333335</v>
      </c>
      <c r="BF130">
        <v>1.6666666666666667</v>
      </c>
      <c r="BG130">
        <v>640.73333333333335</v>
      </c>
      <c r="BH130">
        <v>2.7777777777777777</v>
      </c>
      <c r="BI130">
        <v>1107</v>
      </c>
      <c r="BJ130">
        <v>4</v>
      </c>
      <c r="BK130">
        <v>881</v>
      </c>
      <c r="BP130">
        <v>4</v>
      </c>
      <c r="BQ130">
        <v>881</v>
      </c>
      <c r="BR130">
        <v>0</v>
      </c>
      <c r="BV130">
        <v>1</v>
      </c>
      <c r="BW130">
        <v>152</v>
      </c>
      <c r="BX130">
        <v>0.5</v>
      </c>
      <c r="BY130">
        <v>152</v>
      </c>
      <c r="BZ130">
        <v>1.6666666666666667</v>
      </c>
      <c r="CA130">
        <v>516.5</v>
      </c>
      <c r="CB130">
        <v>4</v>
      </c>
      <c r="CC130">
        <v>1263</v>
      </c>
      <c r="CH130">
        <v>4</v>
      </c>
      <c r="CI130">
        <v>1263</v>
      </c>
      <c r="CJ130">
        <v>4</v>
      </c>
      <c r="CK130">
        <v>1561</v>
      </c>
      <c r="CN130">
        <v>6</v>
      </c>
      <c r="CO130">
        <v>1847</v>
      </c>
      <c r="CP130">
        <v>5</v>
      </c>
      <c r="CQ130">
        <v>1704</v>
      </c>
      <c r="CR130">
        <v>4.666666666666667</v>
      </c>
      <c r="CS130">
        <v>1557</v>
      </c>
      <c r="CT130">
        <v>3.1666666666666665</v>
      </c>
      <c r="CU130">
        <v>1140.8</v>
      </c>
      <c r="CV130">
        <v>2</v>
      </c>
      <c r="CW130">
        <v>728</v>
      </c>
      <c r="DB130">
        <v>2</v>
      </c>
      <c r="DC130">
        <v>728</v>
      </c>
      <c r="DD130">
        <v>0</v>
      </c>
      <c r="DH130">
        <v>2</v>
      </c>
      <c r="DI130">
        <v>481</v>
      </c>
      <c r="DJ130">
        <v>1</v>
      </c>
      <c r="DK130">
        <v>481</v>
      </c>
      <c r="DL130">
        <v>1.3333333333333333</v>
      </c>
      <c r="DM130">
        <v>604.5</v>
      </c>
      <c r="DN130">
        <v>1.3333333333333333</v>
      </c>
      <c r="DO130">
        <v>604.5</v>
      </c>
      <c r="DP130">
        <v>2.5555555555555554</v>
      </c>
      <c r="DQ130">
        <v>987.57142857142856</v>
      </c>
      <c r="DR130">
        <v>2.7666666666666666</v>
      </c>
      <c r="DS130">
        <v>1100.6666666666667</v>
      </c>
      <c r="DV130" t="s">
        <v>128</v>
      </c>
      <c r="DW130">
        <v>291.57142857142856</v>
      </c>
      <c r="DX130">
        <v>304</v>
      </c>
      <c r="DY130">
        <v>262.25</v>
      </c>
      <c r="DZ130">
        <v>284.86363636363637</v>
      </c>
      <c r="EA130">
        <v>239.16666666666666</v>
      </c>
      <c r="EB130">
        <v>177.16666666666666</v>
      </c>
      <c r="EC130">
        <v>300.75</v>
      </c>
      <c r="ED130">
        <v>231.3125</v>
      </c>
    </row>
    <row r="131" spans="1:134" x14ac:dyDescent="0.3">
      <c r="A131" s="2" t="s">
        <v>129</v>
      </c>
      <c r="B131">
        <v>3.3</v>
      </c>
      <c r="C131">
        <v>1921.2</v>
      </c>
      <c r="D131">
        <v>2.4</v>
      </c>
      <c r="E131">
        <v>1865.5</v>
      </c>
      <c r="F131">
        <v>3.1111111111111112</v>
      </c>
      <c r="G131">
        <v>1790</v>
      </c>
      <c r="H131">
        <v>2.9310344827586206</v>
      </c>
      <c r="I131">
        <v>1858.4285714285713</v>
      </c>
      <c r="J131">
        <v>1.8888888888888888</v>
      </c>
      <c r="K131">
        <v>1885.6666666666667</v>
      </c>
      <c r="L131">
        <v>1.8</v>
      </c>
      <c r="M131">
        <v>2225.6666666666665</v>
      </c>
      <c r="N131">
        <v>2.7777777777777777</v>
      </c>
      <c r="O131">
        <v>1482.4</v>
      </c>
      <c r="P131">
        <v>2.1428571428571428</v>
      </c>
      <c r="Q131">
        <v>1795.090909090909</v>
      </c>
      <c r="R131">
        <v>2.5438596491228069</v>
      </c>
      <c r="S131">
        <v>1830.56</v>
      </c>
      <c r="T131">
        <v>2</v>
      </c>
      <c r="U131">
        <v>2275.3333333333335</v>
      </c>
      <c r="V131">
        <v>2.4</v>
      </c>
      <c r="W131">
        <v>1970.5</v>
      </c>
      <c r="X131">
        <v>2.1111111111111112</v>
      </c>
      <c r="Y131">
        <v>1635.75</v>
      </c>
      <c r="Z131">
        <v>2.1724137931034484</v>
      </c>
      <c r="AA131">
        <v>1931.909090909091</v>
      </c>
      <c r="AB131">
        <v>4.1111111111111107</v>
      </c>
      <c r="AC131">
        <v>1761.7142857142858</v>
      </c>
      <c r="AD131">
        <v>2</v>
      </c>
      <c r="AE131">
        <v>2243.6666666666665</v>
      </c>
      <c r="AF131">
        <v>3.1111111111111112</v>
      </c>
      <c r="AG131">
        <v>1468.5</v>
      </c>
      <c r="AH131">
        <v>3.0357142857142856</v>
      </c>
      <c r="AI131">
        <v>1742.125</v>
      </c>
      <c r="AJ131">
        <v>2.5964912280701755</v>
      </c>
      <c r="AK131">
        <v>1819.4444444444443</v>
      </c>
      <c r="AL131">
        <v>2.5701754385964914</v>
      </c>
      <c r="AM131">
        <v>1824.7884615384614</v>
      </c>
      <c r="AN131">
        <v>1.2</v>
      </c>
      <c r="AO131">
        <v>578.16666666666663</v>
      </c>
      <c r="AP131">
        <v>1</v>
      </c>
      <c r="AQ131">
        <v>843.5</v>
      </c>
      <c r="AR131">
        <v>1.3333333333333333</v>
      </c>
      <c r="AS131">
        <v>866</v>
      </c>
      <c r="AT131">
        <v>1.1724137931034482</v>
      </c>
      <c r="AU131">
        <v>736.21428571428567</v>
      </c>
      <c r="AV131">
        <v>1.6666666666666667</v>
      </c>
      <c r="AW131">
        <v>565.57142857142856</v>
      </c>
      <c r="AX131">
        <v>1.4</v>
      </c>
      <c r="AY131">
        <v>734.66666666666663</v>
      </c>
      <c r="AZ131">
        <v>1</v>
      </c>
      <c r="BA131">
        <v>551</v>
      </c>
      <c r="BB131">
        <v>1.3571428571428572</v>
      </c>
      <c r="BC131">
        <v>617.88888888888891</v>
      </c>
      <c r="BD131">
        <v>1.263157894736842</v>
      </c>
      <c r="BE131">
        <v>669.65625</v>
      </c>
      <c r="BF131">
        <v>1.263157894736842</v>
      </c>
      <c r="BG131">
        <v>669.65625</v>
      </c>
      <c r="BH131">
        <v>2.134502923976608</v>
      </c>
      <c r="BI131">
        <v>1384.7380952380952</v>
      </c>
      <c r="BN131">
        <v>0</v>
      </c>
      <c r="BP131">
        <v>0</v>
      </c>
      <c r="BR131">
        <v>0</v>
      </c>
      <c r="BV131">
        <v>0</v>
      </c>
      <c r="BX131">
        <v>0</v>
      </c>
      <c r="BZ131">
        <v>0</v>
      </c>
      <c r="CF131">
        <v>7</v>
      </c>
      <c r="CG131">
        <v>2349</v>
      </c>
      <c r="CH131">
        <v>7</v>
      </c>
      <c r="CI131">
        <v>2349</v>
      </c>
      <c r="CJ131">
        <v>0</v>
      </c>
      <c r="CN131">
        <v>4</v>
      </c>
      <c r="CO131">
        <v>1306</v>
      </c>
      <c r="CP131">
        <v>2</v>
      </c>
      <c r="CQ131">
        <v>1306</v>
      </c>
      <c r="CR131">
        <v>3.6666666666666665</v>
      </c>
      <c r="CS131">
        <v>1827.5</v>
      </c>
      <c r="CT131">
        <v>1.8333333333333333</v>
      </c>
      <c r="CU131">
        <v>1827.5</v>
      </c>
      <c r="CZ131">
        <v>1</v>
      </c>
      <c r="DA131">
        <v>127</v>
      </c>
      <c r="DB131">
        <v>1</v>
      </c>
      <c r="DC131">
        <v>127</v>
      </c>
      <c r="DD131">
        <v>0</v>
      </c>
      <c r="DH131">
        <v>0</v>
      </c>
      <c r="DJ131">
        <v>0</v>
      </c>
      <c r="DL131">
        <v>0.33333333333333331</v>
      </c>
      <c r="DM131">
        <v>127</v>
      </c>
      <c r="DN131">
        <v>0.33333333333333331</v>
      </c>
      <c r="DO131">
        <v>127</v>
      </c>
      <c r="DP131">
        <v>1.3333333333333333</v>
      </c>
      <c r="DQ131">
        <v>1260.6666666666667</v>
      </c>
      <c r="DR131">
        <v>2.0944444444444446</v>
      </c>
      <c r="DS131">
        <v>1380.4597701149426</v>
      </c>
      <c r="DV131" t="s">
        <v>129</v>
      </c>
      <c r="DW131">
        <v>301.57142857142856</v>
      </c>
      <c r="DX131">
        <v>190.66666666666666</v>
      </c>
      <c r="DY131">
        <v>376.5</v>
      </c>
      <c r="DZ131">
        <v>308.875</v>
      </c>
      <c r="EA131">
        <v>389.33333333333331</v>
      </c>
      <c r="EB131">
        <v>376</v>
      </c>
      <c r="EC131">
        <v>257.60000000000002</v>
      </c>
      <c r="ED131">
        <v>325.81818181818181</v>
      </c>
    </row>
    <row r="132" spans="1:134" x14ac:dyDescent="0.3">
      <c r="A132" s="2" t="s">
        <v>130</v>
      </c>
      <c r="BJ132">
        <v>3</v>
      </c>
      <c r="BK132">
        <v>1412.6666666666667</v>
      </c>
      <c r="BL132">
        <v>2.6</v>
      </c>
      <c r="BM132">
        <v>1458.2</v>
      </c>
      <c r="BN132">
        <v>3.1</v>
      </c>
      <c r="BO132">
        <v>1841.2</v>
      </c>
      <c r="BP132">
        <v>2.9</v>
      </c>
      <c r="BQ132">
        <v>1560.8125</v>
      </c>
      <c r="BR132">
        <v>2.9</v>
      </c>
      <c r="BS132">
        <v>1124</v>
      </c>
      <c r="BT132">
        <v>3.6</v>
      </c>
      <c r="BU132">
        <v>1484</v>
      </c>
      <c r="BV132">
        <v>3.2</v>
      </c>
      <c r="BW132">
        <v>1388.8333333333333</v>
      </c>
      <c r="BX132">
        <v>3.2333333333333334</v>
      </c>
      <c r="BY132">
        <v>1352.2777777777778</v>
      </c>
      <c r="BZ132">
        <v>3.0666666666666669</v>
      </c>
      <c r="CA132">
        <v>1450.4117647058824</v>
      </c>
      <c r="CB132">
        <v>3.4</v>
      </c>
      <c r="CC132">
        <v>1366.8571428571429</v>
      </c>
      <c r="CD132">
        <v>3.9</v>
      </c>
      <c r="CE132">
        <v>1511</v>
      </c>
      <c r="CF132">
        <v>3</v>
      </c>
      <c r="CG132">
        <v>1625.4</v>
      </c>
      <c r="CH132">
        <v>3.4333333333333331</v>
      </c>
      <c r="CI132">
        <v>1488</v>
      </c>
      <c r="CJ132">
        <v>3.9</v>
      </c>
      <c r="CK132">
        <v>1600.875</v>
      </c>
      <c r="CL132">
        <v>2.8</v>
      </c>
      <c r="CM132">
        <v>1539.6</v>
      </c>
      <c r="CN132">
        <v>2.6</v>
      </c>
      <c r="CO132">
        <v>1178.8333333333333</v>
      </c>
      <c r="CP132">
        <v>3.1</v>
      </c>
      <c r="CQ132">
        <v>1451.4736842105262</v>
      </c>
      <c r="CR132">
        <v>3.2666666666666666</v>
      </c>
      <c r="CS132">
        <v>1469.7368421052631</v>
      </c>
      <c r="CT132">
        <v>3.1666666666666665</v>
      </c>
      <c r="CU132">
        <v>1460.6111111111111</v>
      </c>
      <c r="CV132">
        <v>4.4000000000000004</v>
      </c>
      <c r="CW132">
        <v>1384.9</v>
      </c>
      <c r="CX132">
        <v>3.8</v>
      </c>
      <c r="CY132">
        <v>1204.875</v>
      </c>
      <c r="CZ132">
        <v>4.2</v>
      </c>
      <c r="DA132">
        <v>1219.8</v>
      </c>
      <c r="DB132">
        <v>4.1333333333333337</v>
      </c>
      <c r="DC132">
        <v>1274.5</v>
      </c>
      <c r="DD132">
        <v>4</v>
      </c>
      <c r="DE132">
        <v>1206.0999999999999</v>
      </c>
      <c r="DF132">
        <v>3.7</v>
      </c>
      <c r="DG132">
        <v>1289.3333333333333</v>
      </c>
      <c r="DH132">
        <v>4.5999999999999996</v>
      </c>
      <c r="DI132">
        <v>1387.8888888888889</v>
      </c>
      <c r="DJ132">
        <v>4.0999999999999996</v>
      </c>
      <c r="DK132">
        <v>1291.2857142857142</v>
      </c>
      <c r="DL132">
        <v>4.1166666666666663</v>
      </c>
      <c r="DM132">
        <v>1282.8928571428571</v>
      </c>
      <c r="DN132">
        <v>4.1166666666666663</v>
      </c>
      <c r="DO132">
        <v>1282.8928571428571</v>
      </c>
      <c r="DP132">
        <v>3.4833333333333334</v>
      </c>
      <c r="DQ132">
        <v>1382.859375</v>
      </c>
      <c r="DR132">
        <v>3.4833333333333334</v>
      </c>
      <c r="DS132">
        <v>1382.859375</v>
      </c>
      <c r="DV132" t="s">
        <v>130</v>
      </c>
    </row>
    <row r="133" spans="1:134" x14ac:dyDescent="0.3">
      <c r="A133" s="2" t="s">
        <v>131</v>
      </c>
      <c r="B133">
        <v>2.1</v>
      </c>
      <c r="C133">
        <v>1169</v>
      </c>
      <c r="D133">
        <v>2</v>
      </c>
      <c r="E133">
        <v>755.66666666666663</v>
      </c>
      <c r="F133">
        <v>2.4444444444444446</v>
      </c>
      <c r="G133">
        <v>1575</v>
      </c>
      <c r="H133">
        <v>2.1724137931034484</v>
      </c>
      <c r="I133">
        <v>1111.9333333333334</v>
      </c>
      <c r="J133">
        <v>2</v>
      </c>
      <c r="K133">
        <v>1188.25</v>
      </c>
      <c r="L133">
        <v>2.2999999999999998</v>
      </c>
      <c r="M133">
        <v>1179.2</v>
      </c>
      <c r="N133">
        <v>2.1</v>
      </c>
      <c r="O133">
        <v>933.85714285714289</v>
      </c>
      <c r="P133">
        <v>2.1379310344827585</v>
      </c>
      <c r="Q133">
        <v>1074.125</v>
      </c>
      <c r="R133">
        <v>2.1551724137931036</v>
      </c>
      <c r="S133">
        <v>1092.4193548387098</v>
      </c>
      <c r="T133">
        <v>0.9</v>
      </c>
      <c r="U133">
        <v>753.66666666666663</v>
      </c>
      <c r="V133">
        <v>1</v>
      </c>
      <c r="W133">
        <v>812</v>
      </c>
      <c r="X133">
        <v>0</v>
      </c>
      <c r="Z133">
        <v>0.65517241379310343</v>
      </c>
      <c r="AA133">
        <v>787</v>
      </c>
      <c r="AB133">
        <v>2.4444444444444446</v>
      </c>
      <c r="AC133">
        <v>1026</v>
      </c>
      <c r="AD133">
        <v>0.5</v>
      </c>
      <c r="AE133">
        <v>356.66666666666669</v>
      </c>
      <c r="AF133">
        <v>2.2999999999999998</v>
      </c>
      <c r="AG133">
        <v>1121.4000000000001</v>
      </c>
      <c r="AH133">
        <v>1.7241379310344827</v>
      </c>
      <c r="AI133">
        <v>916.64285714285711</v>
      </c>
      <c r="AJ133">
        <v>1.1896551724137931</v>
      </c>
      <c r="AK133">
        <v>873.42857142857144</v>
      </c>
      <c r="AL133">
        <v>1.6724137931034482</v>
      </c>
      <c r="AM133">
        <v>1003.9807692307693</v>
      </c>
      <c r="AN133">
        <v>0.3</v>
      </c>
      <c r="AO133">
        <v>424.5</v>
      </c>
      <c r="AP133">
        <v>0.7</v>
      </c>
      <c r="AQ133">
        <v>919.5</v>
      </c>
      <c r="AR133">
        <v>0.1111111111111111</v>
      </c>
      <c r="AS133">
        <v>390</v>
      </c>
      <c r="AT133">
        <v>0.37931034482758619</v>
      </c>
      <c r="AU133">
        <v>615.6</v>
      </c>
      <c r="AV133">
        <v>0.33333333333333331</v>
      </c>
      <c r="AW133">
        <v>344.5</v>
      </c>
      <c r="AX133">
        <v>0.2</v>
      </c>
      <c r="AY133">
        <v>366.5</v>
      </c>
      <c r="AZ133">
        <v>0.1</v>
      </c>
      <c r="BA133">
        <v>157</v>
      </c>
      <c r="BB133">
        <v>0.20689655172413793</v>
      </c>
      <c r="BC133">
        <v>315.8</v>
      </c>
      <c r="BD133">
        <v>0.29310344827586204</v>
      </c>
      <c r="BE133">
        <v>465.7</v>
      </c>
      <c r="BF133">
        <v>0.29310344827586204</v>
      </c>
      <c r="BG133">
        <v>465.7</v>
      </c>
      <c r="BH133">
        <v>1.2126436781609196</v>
      </c>
      <c r="BI133">
        <v>917.16129032258061</v>
      </c>
      <c r="BN133">
        <v>0</v>
      </c>
      <c r="BP133">
        <v>0</v>
      </c>
      <c r="BR133">
        <v>0</v>
      </c>
      <c r="BX133">
        <v>0</v>
      </c>
      <c r="BZ133">
        <v>0</v>
      </c>
      <c r="CF133">
        <v>3</v>
      </c>
      <c r="CG133">
        <v>925</v>
      </c>
      <c r="CH133">
        <v>3</v>
      </c>
      <c r="CI133">
        <v>925</v>
      </c>
      <c r="CJ133">
        <v>2</v>
      </c>
      <c r="CK133">
        <v>374</v>
      </c>
      <c r="CP133">
        <v>2</v>
      </c>
      <c r="CQ133">
        <v>374</v>
      </c>
      <c r="CR133">
        <v>2.5</v>
      </c>
      <c r="CS133">
        <v>649.5</v>
      </c>
      <c r="CT133">
        <v>1.25</v>
      </c>
      <c r="CU133">
        <v>649.5</v>
      </c>
      <c r="CZ133">
        <v>1</v>
      </c>
      <c r="DA133">
        <v>112</v>
      </c>
      <c r="DB133">
        <v>1</v>
      </c>
      <c r="DC133">
        <v>112</v>
      </c>
      <c r="DD133">
        <v>0</v>
      </c>
      <c r="DJ133">
        <v>0</v>
      </c>
      <c r="DL133">
        <v>0.5</v>
      </c>
      <c r="DM133">
        <v>112</v>
      </c>
      <c r="DN133">
        <v>0.5</v>
      </c>
      <c r="DO133">
        <v>112</v>
      </c>
      <c r="DP133">
        <v>1</v>
      </c>
      <c r="DQ133">
        <v>470.33333333333331</v>
      </c>
      <c r="DR133">
        <v>1.2055555555555555</v>
      </c>
      <c r="DS133">
        <v>896.53846153846155</v>
      </c>
      <c r="DV133" t="s">
        <v>131</v>
      </c>
      <c r="DW133">
        <v>308.66666666666669</v>
      </c>
      <c r="DX133">
        <v>155.33333333333334</v>
      </c>
      <c r="DY133">
        <v>331.2</v>
      </c>
      <c r="DZ133">
        <v>283.85714285714283</v>
      </c>
      <c r="EA133">
        <v>260.25</v>
      </c>
      <c r="EB133">
        <v>224.8</v>
      </c>
      <c r="EC133">
        <v>333.71428571428572</v>
      </c>
      <c r="ED133">
        <v>281.3125</v>
      </c>
    </row>
    <row r="134" spans="1:134" x14ac:dyDescent="0.3">
      <c r="A134" s="2" t="s">
        <v>132</v>
      </c>
      <c r="B134">
        <v>2.7777777777777777</v>
      </c>
      <c r="C134">
        <v>1035.9166666666667</v>
      </c>
      <c r="D134">
        <v>1.7777777777777777</v>
      </c>
      <c r="E134">
        <v>890.9</v>
      </c>
      <c r="F134">
        <v>2.6428571428571428</v>
      </c>
      <c r="G134">
        <v>873.25</v>
      </c>
      <c r="H134">
        <v>2.38</v>
      </c>
      <c r="I134">
        <v>935.85294117647061</v>
      </c>
      <c r="J134">
        <v>1.6</v>
      </c>
      <c r="K134">
        <v>756.27272727272725</v>
      </c>
      <c r="L134">
        <v>2</v>
      </c>
      <c r="M134">
        <v>997.9</v>
      </c>
      <c r="N134">
        <v>1.95</v>
      </c>
      <c r="O134">
        <v>807.92307692307691</v>
      </c>
      <c r="P134">
        <v>1.8448275862068966</v>
      </c>
      <c r="Q134">
        <v>847.08823529411768</v>
      </c>
      <c r="R134">
        <v>2.0925925925925926</v>
      </c>
      <c r="S134">
        <v>891.47058823529414</v>
      </c>
      <c r="T134">
        <v>3.3888888888888888</v>
      </c>
      <c r="U134">
        <v>1243.3333333333333</v>
      </c>
      <c r="V134">
        <v>4.3888888888888893</v>
      </c>
      <c r="W134">
        <v>1494.25</v>
      </c>
      <c r="X134">
        <v>3.7857142857142856</v>
      </c>
      <c r="Y134">
        <v>1427.5454545454545</v>
      </c>
      <c r="Z134">
        <v>3.86</v>
      </c>
      <c r="AA134">
        <v>1387.1666666666667</v>
      </c>
      <c r="AB134">
        <v>4.75</v>
      </c>
      <c r="AC134">
        <v>1467.7368421052631</v>
      </c>
      <c r="AD134">
        <v>4.3888888888888893</v>
      </c>
      <c r="AE134">
        <v>1622.4</v>
      </c>
      <c r="AF134">
        <v>4.45</v>
      </c>
      <c r="AG134">
        <v>1165.6500000000001</v>
      </c>
      <c r="AH134">
        <v>4.5344827586206895</v>
      </c>
      <c r="AI134">
        <v>1398.8148148148148</v>
      </c>
      <c r="AJ134">
        <v>4.2222222222222223</v>
      </c>
      <c r="AK134">
        <v>1393.71875</v>
      </c>
      <c r="AL134">
        <v>3.1574074074074074</v>
      </c>
      <c r="AM134">
        <v>1185.469512195122</v>
      </c>
      <c r="AN134">
        <v>3.7222222222222223</v>
      </c>
      <c r="AO134">
        <v>1052.2777777777778</v>
      </c>
      <c r="AP134">
        <v>4</v>
      </c>
      <c r="AQ134">
        <v>1109.4444444444443</v>
      </c>
      <c r="AR134">
        <v>3.1428571428571428</v>
      </c>
      <c r="AS134">
        <v>898.35714285714289</v>
      </c>
      <c r="AT134">
        <v>3.66</v>
      </c>
      <c r="AU134">
        <v>1029.76</v>
      </c>
      <c r="AV134">
        <v>4</v>
      </c>
      <c r="AW134">
        <v>1161.2</v>
      </c>
      <c r="AX134">
        <v>3.6666666666666665</v>
      </c>
      <c r="AY134">
        <v>1055.9444444444443</v>
      </c>
      <c r="AZ134">
        <v>3.2</v>
      </c>
      <c r="BA134">
        <v>970.36842105263156</v>
      </c>
      <c r="BB134">
        <v>3.6206896551724137</v>
      </c>
      <c r="BC134">
        <v>1064.3508771929824</v>
      </c>
      <c r="BD134">
        <v>3.6388888888888888</v>
      </c>
      <c r="BE134">
        <v>1048.1869158878505</v>
      </c>
      <c r="BF134">
        <v>3.6388888888888888</v>
      </c>
      <c r="BG134">
        <v>1048.1869158878505</v>
      </c>
      <c r="BH134">
        <v>3.3179012345679011</v>
      </c>
      <c r="BI134">
        <v>1131.2656826568266</v>
      </c>
      <c r="BJ134">
        <v>0</v>
      </c>
      <c r="BL134">
        <v>1</v>
      </c>
      <c r="BM134">
        <v>503</v>
      </c>
      <c r="BN134">
        <v>1.5</v>
      </c>
      <c r="BO134">
        <v>915.33333333333337</v>
      </c>
      <c r="BP134">
        <v>1.1000000000000001</v>
      </c>
      <c r="BQ134">
        <v>812.25</v>
      </c>
      <c r="BT134">
        <v>4.5</v>
      </c>
      <c r="BU134">
        <v>1211</v>
      </c>
      <c r="BX134">
        <v>4.5</v>
      </c>
      <c r="BY134">
        <v>1211</v>
      </c>
      <c r="BZ134">
        <v>1.6666666666666667</v>
      </c>
      <c r="CA134">
        <v>945.16666666666663</v>
      </c>
      <c r="CB134">
        <v>6</v>
      </c>
      <c r="CC134">
        <v>1627</v>
      </c>
      <c r="CD134">
        <v>4</v>
      </c>
      <c r="CE134">
        <v>1100.5</v>
      </c>
      <c r="CF134">
        <v>4.666666666666667</v>
      </c>
      <c r="CG134">
        <v>1227</v>
      </c>
      <c r="CH134">
        <v>4.8</v>
      </c>
      <c r="CI134">
        <v>1281.7</v>
      </c>
      <c r="CL134">
        <v>3</v>
      </c>
      <c r="CM134">
        <v>895</v>
      </c>
      <c r="CP134">
        <v>3</v>
      </c>
      <c r="CQ134">
        <v>895</v>
      </c>
      <c r="CR134">
        <v>4.5</v>
      </c>
      <c r="CS134">
        <v>1217.25</v>
      </c>
      <c r="CT134">
        <v>3.0833333333333335</v>
      </c>
      <c r="CU134">
        <v>1126.5555555555557</v>
      </c>
      <c r="CV134">
        <v>5</v>
      </c>
      <c r="CW134">
        <v>1612.5</v>
      </c>
      <c r="CX134">
        <v>5.5</v>
      </c>
      <c r="CY134">
        <v>1599.5</v>
      </c>
      <c r="CZ134">
        <v>5.5</v>
      </c>
      <c r="DA134">
        <v>1507.5</v>
      </c>
      <c r="DB134">
        <v>5.4</v>
      </c>
      <c r="DC134">
        <v>1546.9</v>
      </c>
      <c r="DF134">
        <v>6</v>
      </c>
      <c r="DG134">
        <v>1932</v>
      </c>
      <c r="DJ134">
        <v>6</v>
      </c>
      <c r="DK134">
        <v>1932</v>
      </c>
      <c r="DL134">
        <v>5.5</v>
      </c>
      <c r="DM134">
        <v>1611.0833333333333</v>
      </c>
      <c r="DN134">
        <v>5.5</v>
      </c>
      <c r="DO134">
        <v>1611.0833333333333</v>
      </c>
      <c r="DP134">
        <v>3.8888888888888888</v>
      </c>
      <c r="DQ134">
        <v>1320.3666666666666</v>
      </c>
      <c r="DR134">
        <v>3.375</v>
      </c>
      <c r="DS134">
        <v>1150.1129568106312</v>
      </c>
      <c r="DV134" t="s">
        <v>132</v>
      </c>
      <c r="DW134">
        <v>272.4736842105263</v>
      </c>
      <c r="DX134">
        <v>325.66666666666669</v>
      </c>
      <c r="DY134">
        <v>244.55</v>
      </c>
      <c r="DZ134">
        <v>276.90740740740739</v>
      </c>
      <c r="EA134">
        <v>256.09090909090907</v>
      </c>
      <c r="EB134">
        <v>294.39999999999998</v>
      </c>
      <c r="EC134">
        <v>226.76923076923077</v>
      </c>
      <c r="ED134">
        <v>256.14705882352939</v>
      </c>
    </row>
    <row r="135" spans="1:134" x14ac:dyDescent="0.3">
      <c r="A135" s="2" t="s">
        <v>133</v>
      </c>
      <c r="B135">
        <v>2</v>
      </c>
      <c r="C135">
        <v>561.5</v>
      </c>
      <c r="D135">
        <v>1.8</v>
      </c>
      <c r="E135">
        <v>518.77777777777783</v>
      </c>
      <c r="F135">
        <v>1.8571428571428572</v>
      </c>
      <c r="G135">
        <v>649.79999999999995</v>
      </c>
      <c r="H135">
        <v>1.8846153846153846</v>
      </c>
      <c r="I135">
        <v>564.35</v>
      </c>
      <c r="J135">
        <v>1.7777777777777777</v>
      </c>
      <c r="K135">
        <v>399.5</v>
      </c>
      <c r="L135">
        <v>1.8888888888888888</v>
      </c>
      <c r="M135">
        <v>585.33333333333337</v>
      </c>
      <c r="N135">
        <v>1.6</v>
      </c>
      <c r="O135">
        <v>509.33333333333331</v>
      </c>
      <c r="P135">
        <v>1.75</v>
      </c>
      <c r="Q135">
        <v>488.2</v>
      </c>
      <c r="R135">
        <v>1.8148148148148149</v>
      </c>
      <c r="S135">
        <v>526.27499999999998</v>
      </c>
      <c r="T135">
        <v>3</v>
      </c>
      <c r="U135">
        <v>687.44444444444446</v>
      </c>
      <c r="V135">
        <v>2.6</v>
      </c>
      <c r="W135">
        <v>597.44444444444446</v>
      </c>
      <c r="X135">
        <v>3</v>
      </c>
      <c r="Y135">
        <v>731.71428571428567</v>
      </c>
      <c r="Z135">
        <v>2.8461538461538463</v>
      </c>
      <c r="AA135">
        <v>667.44</v>
      </c>
      <c r="AB135">
        <v>3.2222222222222223</v>
      </c>
      <c r="AC135">
        <v>689.33333333333337</v>
      </c>
      <c r="AD135">
        <v>3.2222222222222223</v>
      </c>
      <c r="AE135">
        <v>610</v>
      </c>
      <c r="AF135">
        <v>4</v>
      </c>
      <c r="AG135">
        <v>865</v>
      </c>
      <c r="AH135">
        <v>3.5</v>
      </c>
      <c r="AI135">
        <v>726.57142857142856</v>
      </c>
      <c r="AJ135">
        <v>3.1851851851851851</v>
      </c>
      <c r="AK135">
        <v>698.67924528301887</v>
      </c>
      <c r="AL135">
        <v>2.5</v>
      </c>
      <c r="AM135">
        <v>624.52688172043008</v>
      </c>
      <c r="AN135">
        <v>1.3333333333333333</v>
      </c>
      <c r="AO135">
        <v>363.5</v>
      </c>
      <c r="AP135">
        <v>0.9</v>
      </c>
      <c r="AQ135">
        <v>260</v>
      </c>
      <c r="AR135">
        <v>1</v>
      </c>
      <c r="AS135">
        <v>452.25</v>
      </c>
      <c r="AT135">
        <v>1.0769230769230769</v>
      </c>
      <c r="AU135">
        <v>346.875</v>
      </c>
      <c r="AV135">
        <v>0.77777777777777779</v>
      </c>
      <c r="AW135">
        <v>290</v>
      </c>
      <c r="AX135">
        <v>1.1111111111111112</v>
      </c>
      <c r="AY135">
        <v>416.83333333333331</v>
      </c>
      <c r="AZ135">
        <v>1.3</v>
      </c>
      <c r="BA135">
        <v>309</v>
      </c>
      <c r="BB135">
        <v>1.0714285714285714</v>
      </c>
      <c r="BC135">
        <v>336.6</v>
      </c>
      <c r="BD135">
        <v>1.0740740740740742</v>
      </c>
      <c r="BE135">
        <v>341.16666666666669</v>
      </c>
      <c r="BF135">
        <v>1.0740740740740742</v>
      </c>
      <c r="BG135">
        <v>341.16666666666669</v>
      </c>
      <c r="BH135">
        <v>2.0246913580246915</v>
      </c>
      <c r="BI135">
        <v>545.44961240310079</v>
      </c>
      <c r="BJ135">
        <v>1</v>
      </c>
      <c r="BK135">
        <v>159</v>
      </c>
      <c r="BN135">
        <v>3.6666666666666665</v>
      </c>
      <c r="BO135">
        <v>635</v>
      </c>
      <c r="BP135">
        <v>3</v>
      </c>
      <c r="BQ135">
        <v>516</v>
      </c>
      <c r="BR135">
        <v>1</v>
      </c>
      <c r="BS135">
        <v>181</v>
      </c>
      <c r="BT135">
        <v>1</v>
      </c>
      <c r="BU135">
        <v>89</v>
      </c>
      <c r="BX135">
        <v>1</v>
      </c>
      <c r="BY135">
        <v>135</v>
      </c>
      <c r="BZ135">
        <v>2.3333333333333335</v>
      </c>
      <c r="CA135">
        <v>389</v>
      </c>
      <c r="CB135">
        <v>3</v>
      </c>
      <c r="CC135">
        <v>670</v>
      </c>
      <c r="CF135">
        <v>2.6666666666666665</v>
      </c>
      <c r="CG135">
        <v>504</v>
      </c>
      <c r="CH135">
        <v>2.75</v>
      </c>
      <c r="CI135">
        <v>545.5</v>
      </c>
      <c r="CJ135">
        <v>1</v>
      </c>
      <c r="CK135">
        <v>104</v>
      </c>
      <c r="CL135">
        <v>2</v>
      </c>
      <c r="CM135">
        <v>307</v>
      </c>
      <c r="CP135">
        <v>1.5</v>
      </c>
      <c r="CQ135">
        <v>205.5</v>
      </c>
      <c r="CR135">
        <v>2.3333333333333335</v>
      </c>
      <c r="CS135">
        <v>432.16666666666669</v>
      </c>
      <c r="CT135">
        <v>2.3333333333333335</v>
      </c>
      <c r="CU135">
        <v>410.58333333333331</v>
      </c>
      <c r="CV135">
        <v>3</v>
      </c>
      <c r="CW135">
        <v>516</v>
      </c>
      <c r="CZ135">
        <v>3</v>
      </c>
      <c r="DA135">
        <v>670.66666666666663</v>
      </c>
      <c r="DB135">
        <v>3</v>
      </c>
      <c r="DC135">
        <v>632</v>
      </c>
      <c r="DD135">
        <v>3</v>
      </c>
      <c r="DE135">
        <v>824</v>
      </c>
      <c r="DF135">
        <v>1</v>
      </c>
      <c r="DG135">
        <v>212</v>
      </c>
      <c r="DJ135">
        <v>2</v>
      </c>
      <c r="DK135">
        <v>518</v>
      </c>
      <c r="DL135">
        <v>2.6666666666666665</v>
      </c>
      <c r="DM135">
        <v>594</v>
      </c>
      <c r="DN135">
        <v>2.6666666666666665</v>
      </c>
      <c r="DO135">
        <v>594</v>
      </c>
      <c r="DP135">
        <v>2.4444444444444446</v>
      </c>
      <c r="DQ135">
        <v>471.72222222222223</v>
      </c>
      <c r="DR135">
        <v>2.0666666666666669</v>
      </c>
      <c r="DS135">
        <v>536.42176870748301</v>
      </c>
      <c r="DV135" t="s">
        <v>133</v>
      </c>
      <c r="DW135">
        <v>251.22222222222223</v>
      </c>
      <c r="DX135">
        <v>200.22222222222223</v>
      </c>
      <c r="DY135">
        <v>222.1</v>
      </c>
      <c r="DZ135">
        <v>224.42857142857142</v>
      </c>
      <c r="EA135">
        <v>220.375</v>
      </c>
      <c r="EB135">
        <v>240.66666666666666</v>
      </c>
      <c r="EC135">
        <v>253.66666666666666</v>
      </c>
      <c r="ED135">
        <v>236.45</v>
      </c>
    </row>
    <row r="136" spans="1:134" x14ac:dyDescent="0.3">
      <c r="A136" s="2" t="s">
        <v>134</v>
      </c>
      <c r="B136">
        <v>0.7142857142857143</v>
      </c>
      <c r="C136">
        <v>191.66666666666666</v>
      </c>
      <c r="D136">
        <v>0.625</v>
      </c>
      <c r="E136">
        <v>139.75</v>
      </c>
      <c r="F136">
        <v>0.5714285714285714</v>
      </c>
      <c r="G136">
        <v>148.33333333333334</v>
      </c>
      <c r="H136">
        <v>0.63636363636363635</v>
      </c>
      <c r="I136">
        <v>157.9</v>
      </c>
      <c r="J136">
        <v>0.16666666666666666</v>
      </c>
      <c r="K136">
        <v>95</v>
      </c>
      <c r="L136">
        <v>0.25</v>
      </c>
      <c r="M136">
        <v>109.5</v>
      </c>
      <c r="N136">
        <v>0.33333333333333331</v>
      </c>
      <c r="O136">
        <v>188</v>
      </c>
      <c r="P136">
        <v>0.2608695652173913</v>
      </c>
      <c r="Q136">
        <v>138</v>
      </c>
      <c r="R136">
        <v>0.44444444444444442</v>
      </c>
      <c r="S136">
        <v>151.26666666666668</v>
      </c>
      <c r="T136">
        <v>1</v>
      </c>
      <c r="U136">
        <v>189.5</v>
      </c>
      <c r="V136">
        <v>0.25</v>
      </c>
      <c r="W136">
        <v>155</v>
      </c>
      <c r="X136">
        <v>0.42857142857142855</v>
      </c>
      <c r="Y136">
        <v>98.333333333333329</v>
      </c>
      <c r="Z136">
        <v>0.54545454545454541</v>
      </c>
      <c r="AA136">
        <v>151.44444444444446</v>
      </c>
      <c r="AB136">
        <v>0.16666666666666666</v>
      </c>
      <c r="AC136">
        <v>273</v>
      </c>
      <c r="AD136">
        <v>0.75</v>
      </c>
      <c r="AE136">
        <v>163.5</v>
      </c>
      <c r="AF136">
        <v>0.33333333333333331</v>
      </c>
      <c r="AG136">
        <v>161.5</v>
      </c>
      <c r="AH136">
        <v>0.43478260869565216</v>
      </c>
      <c r="AI136">
        <v>178.57142857142858</v>
      </c>
      <c r="AJ136">
        <v>0.48888888888888887</v>
      </c>
      <c r="AK136">
        <v>163.3125</v>
      </c>
      <c r="AL136">
        <v>0.46666666666666667</v>
      </c>
      <c r="AM136">
        <v>157.48387096774192</v>
      </c>
      <c r="AN136">
        <v>0</v>
      </c>
      <c r="AP136">
        <v>0.375</v>
      </c>
      <c r="AQ136">
        <v>167</v>
      </c>
      <c r="AR136">
        <v>0.42857142857142855</v>
      </c>
      <c r="AS136">
        <v>118</v>
      </c>
      <c r="AT136">
        <v>0.27272727272727271</v>
      </c>
      <c r="AU136">
        <v>142.5</v>
      </c>
      <c r="AV136">
        <v>0.16666666666666666</v>
      </c>
      <c r="AW136">
        <v>206</v>
      </c>
      <c r="AX136">
        <v>0.5</v>
      </c>
      <c r="AY136">
        <v>245</v>
      </c>
      <c r="AZ136">
        <v>0.55555555555555558</v>
      </c>
      <c r="BA136">
        <v>178.25</v>
      </c>
      <c r="BB136">
        <v>0.43478260869565216</v>
      </c>
      <c r="BC136">
        <v>201.28571428571428</v>
      </c>
      <c r="BD136">
        <v>0.35555555555555557</v>
      </c>
      <c r="BE136">
        <v>174.15384615384616</v>
      </c>
      <c r="BF136">
        <v>0.35555555555555557</v>
      </c>
      <c r="BG136">
        <v>174.15384615384616</v>
      </c>
      <c r="BH136">
        <v>0.42962962962962964</v>
      </c>
      <c r="BI136">
        <v>162.40909090909091</v>
      </c>
      <c r="BJ136">
        <v>0.66666666666666663</v>
      </c>
      <c r="BK136">
        <v>104</v>
      </c>
      <c r="BL136">
        <v>1</v>
      </c>
      <c r="BM136">
        <v>102.5</v>
      </c>
      <c r="BN136">
        <v>0</v>
      </c>
      <c r="BP136">
        <v>0.5</v>
      </c>
      <c r="BQ136">
        <v>103.25</v>
      </c>
      <c r="BR136">
        <v>0.25</v>
      </c>
      <c r="BS136">
        <v>94</v>
      </c>
      <c r="BT136">
        <v>0</v>
      </c>
      <c r="BV136">
        <v>0</v>
      </c>
      <c r="BX136">
        <v>0.14285714285714285</v>
      </c>
      <c r="BY136">
        <v>94</v>
      </c>
      <c r="BZ136">
        <v>0.33333333333333331</v>
      </c>
      <c r="CA136">
        <v>101.4</v>
      </c>
      <c r="CB136">
        <v>0</v>
      </c>
      <c r="CD136">
        <v>0.5</v>
      </c>
      <c r="CE136">
        <v>97</v>
      </c>
      <c r="CF136">
        <v>0</v>
      </c>
      <c r="CH136">
        <v>0.125</v>
      </c>
      <c r="CI136">
        <v>97</v>
      </c>
      <c r="CJ136">
        <v>0</v>
      </c>
      <c r="CL136">
        <v>0</v>
      </c>
      <c r="CN136">
        <v>0</v>
      </c>
      <c r="CP136">
        <v>0</v>
      </c>
      <c r="CR136">
        <v>6.6666666666666666E-2</v>
      </c>
      <c r="CS136">
        <v>97</v>
      </c>
      <c r="CT136">
        <v>0.2</v>
      </c>
      <c r="CU136">
        <v>100.66666666666667</v>
      </c>
      <c r="CV136">
        <v>0.33333333333333331</v>
      </c>
      <c r="CW136">
        <v>157</v>
      </c>
      <c r="CX136">
        <v>1</v>
      </c>
      <c r="CY136">
        <v>250.5</v>
      </c>
      <c r="CZ136">
        <v>0</v>
      </c>
      <c r="DB136">
        <v>0.375</v>
      </c>
      <c r="DC136">
        <v>219.33333333333334</v>
      </c>
      <c r="DD136">
        <v>0</v>
      </c>
      <c r="DF136">
        <v>0</v>
      </c>
      <c r="DH136">
        <v>0</v>
      </c>
      <c r="DJ136">
        <v>0</v>
      </c>
      <c r="DL136">
        <v>0.2</v>
      </c>
      <c r="DM136">
        <v>219.33333333333334</v>
      </c>
      <c r="DN136">
        <v>0.2</v>
      </c>
      <c r="DO136">
        <v>219.33333333333334</v>
      </c>
      <c r="DP136">
        <v>0.2</v>
      </c>
      <c r="DQ136">
        <v>140.22222222222223</v>
      </c>
      <c r="DR136">
        <v>0.37222222222222223</v>
      </c>
      <c r="DS136">
        <v>158.64150943396226</v>
      </c>
      <c r="DV136" t="s">
        <v>134</v>
      </c>
      <c r="DW136">
        <v>273</v>
      </c>
      <c r="DX136">
        <v>99.75</v>
      </c>
      <c r="DY136">
        <v>121</v>
      </c>
      <c r="DZ136">
        <v>130.57142857142858</v>
      </c>
      <c r="EA136">
        <v>95</v>
      </c>
      <c r="EB136">
        <v>109.5</v>
      </c>
      <c r="EC136">
        <v>142</v>
      </c>
      <c r="ED136">
        <v>119.6</v>
      </c>
    </row>
    <row r="137" spans="1:134" x14ac:dyDescent="0.3">
      <c r="A137" s="2" t="s">
        <v>135</v>
      </c>
      <c r="B137">
        <v>2.6</v>
      </c>
      <c r="C137">
        <v>1524.4</v>
      </c>
      <c r="D137">
        <v>2.4</v>
      </c>
      <c r="E137">
        <v>1216.3333333333333</v>
      </c>
      <c r="F137">
        <v>1</v>
      </c>
      <c r="G137">
        <v>901.33333333333337</v>
      </c>
      <c r="H137">
        <v>2.0344827586206895</v>
      </c>
      <c r="I137">
        <v>1258.8571428571429</v>
      </c>
      <c r="J137">
        <v>3.6666666666666665</v>
      </c>
      <c r="K137">
        <v>1749.1666666666667</v>
      </c>
      <c r="L137">
        <v>2.4</v>
      </c>
      <c r="M137">
        <v>1262.8333333333333</v>
      </c>
      <c r="N137">
        <v>3.3</v>
      </c>
      <c r="O137">
        <v>1427.4285714285713</v>
      </c>
      <c r="P137">
        <v>3.103448275862069</v>
      </c>
      <c r="Q137">
        <v>1477.0526315789473</v>
      </c>
      <c r="R137">
        <v>2.5689655172413794</v>
      </c>
      <c r="S137">
        <v>1384.4848484848485</v>
      </c>
      <c r="T137">
        <v>3.2</v>
      </c>
      <c r="U137">
        <v>1198.75</v>
      </c>
      <c r="V137">
        <v>3</v>
      </c>
      <c r="W137">
        <v>1340.1428571428571</v>
      </c>
      <c r="X137">
        <v>3.5555555555555554</v>
      </c>
      <c r="Y137">
        <v>1537.2857142857142</v>
      </c>
      <c r="Z137">
        <v>3.2413793103448274</v>
      </c>
      <c r="AA137">
        <v>1351.4545454545455</v>
      </c>
      <c r="AB137">
        <v>2.5555555555555554</v>
      </c>
      <c r="AC137">
        <v>1386.4</v>
      </c>
      <c r="AD137">
        <v>3.2</v>
      </c>
      <c r="AE137">
        <v>1420.4285714285713</v>
      </c>
      <c r="AF137">
        <v>1.8</v>
      </c>
      <c r="AG137">
        <v>1043</v>
      </c>
      <c r="AH137">
        <v>2.5172413793103448</v>
      </c>
      <c r="AI137">
        <v>1299.4117647058824</v>
      </c>
      <c r="AJ137">
        <v>2.8793103448275863</v>
      </c>
      <c r="AK137">
        <v>1328.7692307692307</v>
      </c>
      <c r="AL137">
        <v>2.7241379310344827</v>
      </c>
      <c r="AM137">
        <v>1354.3055555555557</v>
      </c>
      <c r="AN137">
        <v>1.2</v>
      </c>
      <c r="AO137">
        <v>858.75</v>
      </c>
      <c r="AP137">
        <v>2.4</v>
      </c>
      <c r="AQ137">
        <v>1107.7142857142858</v>
      </c>
      <c r="AR137">
        <v>0.22222222222222221</v>
      </c>
      <c r="AS137">
        <v>238.5</v>
      </c>
      <c r="AT137">
        <v>1.3103448275862069</v>
      </c>
      <c r="AU137">
        <v>897.38461538461536</v>
      </c>
      <c r="AV137">
        <v>1.1111111111111112</v>
      </c>
      <c r="AW137">
        <v>828.5</v>
      </c>
      <c r="AX137">
        <v>1.3</v>
      </c>
      <c r="AY137">
        <v>932.25</v>
      </c>
      <c r="AZ137">
        <v>1.6</v>
      </c>
      <c r="BA137">
        <v>932.8</v>
      </c>
      <c r="BB137">
        <v>1.3448275862068966</v>
      </c>
      <c r="BC137">
        <v>900.53846153846155</v>
      </c>
      <c r="BD137">
        <v>1.3275862068965518</v>
      </c>
      <c r="BE137">
        <v>898.96153846153845</v>
      </c>
      <c r="BF137">
        <v>1.3275862068965518</v>
      </c>
      <c r="BG137">
        <v>898.96153846153845</v>
      </c>
      <c r="BH137">
        <v>2.2586206896551726</v>
      </c>
      <c r="BI137">
        <v>1233.5</v>
      </c>
      <c r="BN137">
        <v>6</v>
      </c>
      <c r="BO137">
        <v>2306</v>
      </c>
      <c r="BP137">
        <v>6</v>
      </c>
      <c r="BQ137">
        <v>2306</v>
      </c>
      <c r="BR137">
        <v>0</v>
      </c>
      <c r="BX137">
        <v>0</v>
      </c>
      <c r="BZ137">
        <v>3</v>
      </c>
      <c r="CA137">
        <v>2306</v>
      </c>
      <c r="CF137">
        <v>0</v>
      </c>
      <c r="CH137">
        <v>0</v>
      </c>
      <c r="CJ137">
        <v>6</v>
      </c>
      <c r="CK137">
        <v>2356</v>
      </c>
      <c r="CP137">
        <v>6</v>
      </c>
      <c r="CQ137">
        <v>2356</v>
      </c>
      <c r="CR137">
        <v>3</v>
      </c>
      <c r="CS137">
        <v>2356</v>
      </c>
      <c r="CT137">
        <v>3</v>
      </c>
      <c r="CU137">
        <v>2331</v>
      </c>
      <c r="CZ137">
        <v>0</v>
      </c>
      <c r="DB137">
        <v>0</v>
      </c>
      <c r="DD137">
        <v>5</v>
      </c>
      <c r="DE137">
        <v>1201</v>
      </c>
      <c r="DJ137">
        <v>5</v>
      </c>
      <c r="DK137">
        <v>1201</v>
      </c>
      <c r="DL137">
        <v>2.5</v>
      </c>
      <c r="DM137">
        <v>1201</v>
      </c>
      <c r="DN137">
        <v>2.5</v>
      </c>
      <c r="DO137">
        <v>1201</v>
      </c>
      <c r="DP137">
        <v>2.8333333333333335</v>
      </c>
      <c r="DQ137">
        <v>1954.3333333333333</v>
      </c>
      <c r="DR137">
        <v>2.2777777777777777</v>
      </c>
      <c r="DS137">
        <v>1254.9108910891089</v>
      </c>
      <c r="DV137" t="s">
        <v>135</v>
      </c>
      <c r="DW137">
        <v>333.6</v>
      </c>
      <c r="DX137">
        <v>321.14285714285717</v>
      </c>
      <c r="DY137">
        <v>244.8</v>
      </c>
      <c r="DZ137">
        <v>302.35294117647061</v>
      </c>
      <c r="EA137">
        <v>291.16666666666669</v>
      </c>
      <c r="EB137">
        <v>244.5</v>
      </c>
      <c r="EC137">
        <v>319.14285714285717</v>
      </c>
      <c r="ED137">
        <v>286.73684210526318</v>
      </c>
    </row>
    <row r="138" spans="1:134" x14ac:dyDescent="0.3">
      <c r="A138" s="2" t="s">
        <v>136</v>
      </c>
      <c r="B138">
        <v>3.2857142857142856</v>
      </c>
      <c r="C138">
        <v>1725.5</v>
      </c>
      <c r="D138">
        <v>2.2857142857142856</v>
      </c>
      <c r="E138">
        <v>823.2</v>
      </c>
      <c r="F138">
        <v>3.2</v>
      </c>
      <c r="G138">
        <v>2144</v>
      </c>
      <c r="H138">
        <v>2.8947368421052633</v>
      </c>
      <c r="I138">
        <v>1391.4545454545455</v>
      </c>
      <c r="J138">
        <v>3.2</v>
      </c>
      <c r="K138">
        <v>1328</v>
      </c>
      <c r="L138">
        <v>1.6666666666666667</v>
      </c>
      <c r="M138">
        <v>1910</v>
      </c>
      <c r="N138">
        <v>3.5714285714285716</v>
      </c>
      <c r="O138">
        <v>1342</v>
      </c>
      <c r="P138">
        <v>2.8333333333333335</v>
      </c>
      <c r="Q138">
        <v>1400.4444444444443</v>
      </c>
      <c r="R138">
        <v>2.8648648648648649</v>
      </c>
      <c r="S138">
        <v>1395.5</v>
      </c>
      <c r="T138">
        <v>2.2857142857142856</v>
      </c>
      <c r="U138">
        <v>963.5</v>
      </c>
      <c r="V138">
        <v>2.8571428571428572</v>
      </c>
      <c r="W138">
        <v>1390.5</v>
      </c>
      <c r="X138">
        <v>3.2</v>
      </c>
      <c r="Y138">
        <v>1552</v>
      </c>
      <c r="Z138">
        <v>2.736842105263158</v>
      </c>
      <c r="AA138">
        <v>1279.2727272727273</v>
      </c>
      <c r="AB138">
        <v>2.6</v>
      </c>
      <c r="AC138">
        <v>1112</v>
      </c>
      <c r="AD138">
        <v>3.6666666666666665</v>
      </c>
      <c r="AE138">
        <v>1478.5</v>
      </c>
      <c r="AF138">
        <v>2.5714285714285716</v>
      </c>
      <c r="AG138">
        <v>1201.5</v>
      </c>
      <c r="AH138">
        <v>2.9444444444444446</v>
      </c>
      <c r="AI138">
        <v>1277.8181818181818</v>
      </c>
      <c r="AJ138">
        <v>2.8378378378378377</v>
      </c>
      <c r="AK138">
        <v>1278.5454545454545</v>
      </c>
      <c r="AL138">
        <v>2.8513513513513513</v>
      </c>
      <c r="AM138">
        <v>1334.2380952380952</v>
      </c>
      <c r="AN138">
        <v>0.7142857142857143</v>
      </c>
      <c r="AO138">
        <v>332</v>
      </c>
      <c r="AP138">
        <v>1</v>
      </c>
      <c r="AQ138">
        <v>421</v>
      </c>
      <c r="AR138">
        <v>0.2</v>
      </c>
      <c r="AS138">
        <v>210</v>
      </c>
      <c r="AT138">
        <v>0.68421052631578949</v>
      </c>
      <c r="AU138">
        <v>365.42857142857144</v>
      </c>
      <c r="AV138">
        <v>0.8</v>
      </c>
      <c r="AW138">
        <v>483.5</v>
      </c>
      <c r="AX138">
        <v>2.1666666666666665</v>
      </c>
      <c r="AY138">
        <v>688</v>
      </c>
      <c r="AZ138">
        <v>1.1428571428571428</v>
      </c>
      <c r="BA138">
        <v>564</v>
      </c>
      <c r="BB138">
        <v>1.3888888888888888</v>
      </c>
      <c r="BC138">
        <v>601.22222222222217</v>
      </c>
      <c r="BD138">
        <v>1.027027027027027</v>
      </c>
      <c r="BE138">
        <v>498.0625</v>
      </c>
      <c r="BF138">
        <v>1.027027027027027</v>
      </c>
      <c r="BG138">
        <v>498.0625</v>
      </c>
      <c r="BH138">
        <v>2.2432432432432434</v>
      </c>
      <c r="BI138">
        <v>1103.5689655172414</v>
      </c>
      <c r="BJ138">
        <v>0</v>
      </c>
      <c r="BL138">
        <v>3.6666666666666665</v>
      </c>
      <c r="BM138">
        <v>1335.5</v>
      </c>
      <c r="BN138">
        <v>3.6</v>
      </c>
      <c r="BO138">
        <v>1805.3333333333333</v>
      </c>
      <c r="BP138">
        <v>2.6363636363636362</v>
      </c>
      <c r="BQ138">
        <v>1617.4</v>
      </c>
      <c r="BR138">
        <v>4.4000000000000004</v>
      </c>
      <c r="BS138">
        <v>1451.75</v>
      </c>
      <c r="BT138">
        <v>3.25</v>
      </c>
      <c r="BU138">
        <v>1160.6666666666667</v>
      </c>
      <c r="BV138">
        <v>2.3333333333333335</v>
      </c>
      <c r="BW138">
        <v>2169</v>
      </c>
      <c r="BX138">
        <v>3.5</v>
      </c>
      <c r="BY138">
        <v>1432.25</v>
      </c>
      <c r="BZ138">
        <v>3.0869565217391304</v>
      </c>
      <c r="CA138">
        <v>1503.4615384615386</v>
      </c>
      <c r="CB138">
        <v>3</v>
      </c>
      <c r="CC138">
        <v>764.33333333333337</v>
      </c>
      <c r="CD138">
        <v>0</v>
      </c>
      <c r="CF138">
        <v>1.4</v>
      </c>
      <c r="CG138">
        <v>1045.5</v>
      </c>
      <c r="CH138">
        <v>1.4545454545454546</v>
      </c>
      <c r="CI138">
        <v>876.8</v>
      </c>
      <c r="CJ138">
        <v>0.6</v>
      </c>
      <c r="CK138">
        <v>1178</v>
      </c>
      <c r="CL138">
        <v>0.25</v>
      </c>
      <c r="CM138">
        <v>192</v>
      </c>
      <c r="CN138">
        <v>2.3333333333333335</v>
      </c>
      <c r="CO138">
        <v>1322.5</v>
      </c>
      <c r="CP138">
        <v>0.91666666666666663</v>
      </c>
      <c r="CQ138">
        <v>1003.75</v>
      </c>
      <c r="CR138">
        <v>1.173913043478261</v>
      </c>
      <c r="CS138">
        <v>933.22222222222217</v>
      </c>
      <c r="CT138">
        <v>2.1304347826086958</v>
      </c>
      <c r="CU138">
        <v>1270.1818181818182</v>
      </c>
      <c r="CV138">
        <v>1</v>
      </c>
      <c r="CW138">
        <v>685</v>
      </c>
      <c r="CX138">
        <v>1.3333333333333333</v>
      </c>
      <c r="CY138">
        <v>772</v>
      </c>
      <c r="CZ138">
        <v>1</v>
      </c>
      <c r="DA138">
        <v>822.5</v>
      </c>
      <c r="DB138">
        <v>1.0909090909090908</v>
      </c>
      <c r="DC138">
        <v>775.5</v>
      </c>
      <c r="DD138">
        <v>0.4</v>
      </c>
      <c r="DE138">
        <v>704</v>
      </c>
      <c r="DF138">
        <v>0</v>
      </c>
      <c r="DH138">
        <v>1</v>
      </c>
      <c r="DI138">
        <v>509</v>
      </c>
      <c r="DJ138">
        <v>0.41666666666666669</v>
      </c>
      <c r="DK138">
        <v>606.5</v>
      </c>
      <c r="DL138">
        <v>0.73913043478260865</v>
      </c>
      <c r="DM138">
        <v>719.16666666666663</v>
      </c>
      <c r="DN138">
        <v>0.73913043478260865</v>
      </c>
      <c r="DO138">
        <v>719.16666666666663</v>
      </c>
      <c r="DP138">
        <v>1.6666666666666667</v>
      </c>
      <c r="DQ138">
        <v>1152.1071428571429</v>
      </c>
      <c r="DR138">
        <v>2.0222222222222221</v>
      </c>
      <c r="DS138">
        <v>1119.3720930232557</v>
      </c>
      <c r="DV138" t="s">
        <v>136</v>
      </c>
      <c r="DW138">
        <v>286.66666666666669</v>
      </c>
      <c r="DX138">
        <v>286.75</v>
      </c>
      <c r="DY138">
        <v>211.5</v>
      </c>
      <c r="DZ138">
        <v>259.36363636363637</v>
      </c>
      <c r="EA138">
        <v>207.66666666666666</v>
      </c>
      <c r="EB138">
        <v>129</v>
      </c>
      <c r="EC138">
        <v>202.2</v>
      </c>
      <c r="ED138">
        <v>195.88888888888889</v>
      </c>
    </row>
    <row r="139" spans="1:134" x14ac:dyDescent="0.3">
      <c r="A139" s="2" t="s">
        <v>137</v>
      </c>
      <c r="B139">
        <v>0.7</v>
      </c>
      <c r="C139">
        <v>212.2</v>
      </c>
      <c r="D139">
        <v>1.2</v>
      </c>
      <c r="E139">
        <v>413.6</v>
      </c>
      <c r="F139">
        <v>0.77777777777777779</v>
      </c>
      <c r="G139">
        <v>305.25</v>
      </c>
      <c r="H139">
        <v>0.89655172413793105</v>
      </c>
      <c r="I139">
        <v>310.71428571428572</v>
      </c>
      <c r="J139">
        <v>1.125</v>
      </c>
      <c r="K139">
        <v>882</v>
      </c>
      <c r="L139">
        <v>2.1</v>
      </c>
      <c r="M139">
        <v>604.71428571428567</v>
      </c>
      <c r="N139">
        <v>0.88888888888888884</v>
      </c>
      <c r="O139">
        <v>554.33333333333337</v>
      </c>
      <c r="P139">
        <v>1.4074074074074074</v>
      </c>
      <c r="Q139">
        <v>638.33333333333337</v>
      </c>
      <c r="R139">
        <v>1.1428571428571428</v>
      </c>
      <c r="S139">
        <v>461.92307692307691</v>
      </c>
      <c r="T139">
        <v>1.4</v>
      </c>
      <c r="U139">
        <v>441.66666666666669</v>
      </c>
      <c r="V139">
        <v>1.5</v>
      </c>
      <c r="W139">
        <v>283</v>
      </c>
      <c r="X139">
        <v>1.1111111111111112</v>
      </c>
      <c r="Y139">
        <v>318.8</v>
      </c>
      <c r="Z139">
        <v>1.3448275862068966</v>
      </c>
      <c r="AA139">
        <v>345.83333333333331</v>
      </c>
      <c r="AB139">
        <v>0.25</v>
      </c>
      <c r="AC139">
        <v>142</v>
      </c>
      <c r="AD139">
        <v>1.5</v>
      </c>
      <c r="AE139">
        <v>599.6</v>
      </c>
      <c r="AF139">
        <v>1.1111111111111112</v>
      </c>
      <c r="AG139">
        <v>426</v>
      </c>
      <c r="AH139">
        <v>1</v>
      </c>
      <c r="AI139">
        <v>453.27272727272725</v>
      </c>
      <c r="AJ139">
        <v>1.1785714285714286</v>
      </c>
      <c r="AK139">
        <v>386.58620689655174</v>
      </c>
      <c r="AL139">
        <v>1.1607142857142858</v>
      </c>
      <c r="AM139">
        <v>422.2</v>
      </c>
      <c r="AN139">
        <v>0.1</v>
      </c>
      <c r="AO139">
        <v>135</v>
      </c>
      <c r="AP139">
        <v>0.2</v>
      </c>
      <c r="AQ139">
        <v>121</v>
      </c>
      <c r="AR139">
        <v>0.44444444444444442</v>
      </c>
      <c r="AS139">
        <v>295.33333333333331</v>
      </c>
      <c r="AT139">
        <v>0.2413793103448276</v>
      </c>
      <c r="AU139">
        <v>210.5</v>
      </c>
      <c r="AV139">
        <v>0.125</v>
      </c>
      <c r="AW139">
        <v>108</v>
      </c>
      <c r="AX139">
        <v>0.4</v>
      </c>
      <c r="AY139">
        <v>184</v>
      </c>
      <c r="AZ139">
        <v>0.1111111111111111</v>
      </c>
      <c r="BA139">
        <v>335</v>
      </c>
      <c r="BB139">
        <v>0.22222222222222221</v>
      </c>
      <c r="BC139">
        <v>199</v>
      </c>
      <c r="BD139">
        <v>0.23214285714285715</v>
      </c>
      <c r="BE139">
        <v>205.27272727272728</v>
      </c>
      <c r="BF139">
        <v>0.23214285714285715</v>
      </c>
      <c r="BG139">
        <v>205.27272727272728</v>
      </c>
      <c r="BH139">
        <v>0.85119047619047616</v>
      </c>
      <c r="BI139">
        <v>386.04545454545456</v>
      </c>
      <c r="BN139">
        <v>0</v>
      </c>
      <c r="BP139">
        <v>0</v>
      </c>
      <c r="BR139">
        <v>0.5</v>
      </c>
      <c r="BS139">
        <v>157</v>
      </c>
      <c r="BV139">
        <v>0</v>
      </c>
      <c r="BX139">
        <v>0.33333333333333331</v>
      </c>
      <c r="BY139">
        <v>157</v>
      </c>
      <c r="BZ139">
        <v>0.25</v>
      </c>
      <c r="CA139">
        <v>157</v>
      </c>
      <c r="CF139">
        <v>0</v>
      </c>
      <c r="CH139">
        <v>0</v>
      </c>
      <c r="CJ139">
        <v>0.5</v>
      </c>
      <c r="CK139">
        <v>174</v>
      </c>
      <c r="CN139">
        <v>0</v>
      </c>
      <c r="CP139">
        <v>0.33333333333333331</v>
      </c>
      <c r="CQ139">
        <v>174</v>
      </c>
      <c r="CR139">
        <v>0.25</v>
      </c>
      <c r="CS139">
        <v>174</v>
      </c>
      <c r="CT139">
        <v>0.25</v>
      </c>
      <c r="CU139">
        <v>165.5</v>
      </c>
      <c r="CZ139">
        <v>0</v>
      </c>
      <c r="DB139">
        <v>0</v>
      </c>
      <c r="DD139">
        <v>1.5</v>
      </c>
      <c r="DE139">
        <v>856</v>
      </c>
      <c r="DH139">
        <v>0</v>
      </c>
      <c r="DJ139">
        <v>1</v>
      </c>
      <c r="DK139">
        <v>856</v>
      </c>
      <c r="DL139">
        <v>0.75</v>
      </c>
      <c r="DM139">
        <v>856</v>
      </c>
      <c r="DN139">
        <v>0.75</v>
      </c>
      <c r="DO139">
        <v>856</v>
      </c>
      <c r="DP139">
        <v>0.41666666666666669</v>
      </c>
      <c r="DQ139">
        <v>395.66666666666669</v>
      </c>
      <c r="DR139">
        <v>0.82222222222222219</v>
      </c>
      <c r="DS139">
        <v>386.463768115942</v>
      </c>
      <c r="DV139" t="s">
        <v>137</v>
      </c>
      <c r="DW139">
        <v>142</v>
      </c>
      <c r="DX139">
        <v>164.4</v>
      </c>
      <c r="DY139">
        <v>176.5</v>
      </c>
      <c r="DZ139">
        <v>164.72727272727272</v>
      </c>
      <c r="EA139">
        <v>189.5</v>
      </c>
      <c r="EB139">
        <v>179.14285714285714</v>
      </c>
      <c r="EC139">
        <v>117.33333333333333</v>
      </c>
      <c r="ED139">
        <v>165.41666666666666</v>
      </c>
    </row>
    <row r="140" spans="1:134" x14ac:dyDescent="0.3">
      <c r="A140" s="2" t="s">
        <v>138</v>
      </c>
      <c r="B140">
        <v>2.9</v>
      </c>
      <c r="C140">
        <v>1263</v>
      </c>
      <c r="D140">
        <v>3.7</v>
      </c>
      <c r="E140">
        <v>1076.5</v>
      </c>
      <c r="F140">
        <v>3.5555555555555554</v>
      </c>
      <c r="G140">
        <v>758.25</v>
      </c>
      <c r="H140">
        <v>3.3793103448275863</v>
      </c>
      <c r="I140">
        <v>1011.6363636363636</v>
      </c>
      <c r="J140">
        <v>2.3333333333333335</v>
      </c>
      <c r="K140">
        <v>969.66666666666663</v>
      </c>
      <c r="L140">
        <v>2.6</v>
      </c>
      <c r="M140">
        <v>858.25</v>
      </c>
      <c r="N140">
        <v>2.9</v>
      </c>
      <c r="O140">
        <v>922</v>
      </c>
      <c r="P140">
        <v>2.6206896551724137</v>
      </c>
      <c r="Q140">
        <v>911.33333333333337</v>
      </c>
      <c r="R140">
        <v>3</v>
      </c>
      <c r="S140">
        <v>962.65116279069764</v>
      </c>
      <c r="T140">
        <v>3.8</v>
      </c>
      <c r="U140">
        <v>1096.4444444444443</v>
      </c>
      <c r="V140">
        <v>3.3</v>
      </c>
      <c r="W140">
        <v>715.5</v>
      </c>
      <c r="X140">
        <v>3.8888888888888888</v>
      </c>
      <c r="Y140">
        <v>907.77777777777783</v>
      </c>
      <c r="Z140">
        <v>3.6551724137931036</v>
      </c>
      <c r="AA140">
        <v>899.75</v>
      </c>
      <c r="AB140">
        <v>4.7777777777777777</v>
      </c>
      <c r="AC140">
        <v>1191.8888888888889</v>
      </c>
      <c r="AD140">
        <v>4.3</v>
      </c>
      <c r="AE140">
        <v>1262.625</v>
      </c>
      <c r="AF140">
        <v>2.9</v>
      </c>
      <c r="AG140">
        <v>646</v>
      </c>
      <c r="AH140">
        <v>3.9655172413793105</v>
      </c>
      <c r="AI140">
        <v>1024.6923076923076</v>
      </c>
      <c r="AJ140">
        <v>3.8103448275862069</v>
      </c>
      <c r="AK140">
        <v>959.90740740740739</v>
      </c>
      <c r="AL140">
        <v>3.4051724137931036</v>
      </c>
      <c r="AM140">
        <v>961.12371134020623</v>
      </c>
      <c r="AN140">
        <v>1.9</v>
      </c>
      <c r="AO140">
        <v>836.83333333333337</v>
      </c>
      <c r="AP140">
        <v>1.2</v>
      </c>
      <c r="AQ140">
        <v>336.85714285714283</v>
      </c>
      <c r="AR140">
        <v>2.3333333333333335</v>
      </c>
      <c r="AS140">
        <v>637.14285714285711</v>
      </c>
      <c r="AT140">
        <v>1.7931034482758621</v>
      </c>
      <c r="AU140">
        <v>591.95000000000005</v>
      </c>
      <c r="AV140">
        <v>1.5555555555555556</v>
      </c>
      <c r="AW140">
        <v>497.16666666666669</v>
      </c>
      <c r="AX140">
        <v>2.6</v>
      </c>
      <c r="AY140">
        <v>596.29999999999995</v>
      </c>
      <c r="AZ140">
        <v>2.4</v>
      </c>
      <c r="BA140">
        <v>551.11111111111109</v>
      </c>
      <c r="BB140">
        <v>2.2068965517241379</v>
      </c>
      <c r="BC140">
        <v>556.24</v>
      </c>
      <c r="BD140">
        <v>2</v>
      </c>
      <c r="BE140">
        <v>572.11111111111109</v>
      </c>
      <c r="BF140">
        <v>2</v>
      </c>
      <c r="BG140">
        <v>572.11111111111109</v>
      </c>
      <c r="BH140">
        <v>2.9367816091954024</v>
      </c>
      <c r="BI140">
        <v>837.84507042253517</v>
      </c>
      <c r="BN140">
        <v>0</v>
      </c>
      <c r="BP140">
        <v>0</v>
      </c>
      <c r="BR140">
        <v>1</v>
      </c>
      <c r="BS140">
        <v>98</v>
      </c>
      <c r="BX140">
        <v>1</v>
      </c>
      <c r="BY140">
        <v>98</v>
      </c>
      <c r="BZ140">
        <v>0.5</v>
      </c>
      <c r="CA140">
        <v>98</v>
      </c>
      <c r="CF140">
        <v>7</v>
      </c>
      <c r="CG140">
        <v>1893</v>
      </c>
      <c r="CH140">
        <v>7</v>
      </c>
      <c r="CI140">
        <v>1893</v>
      </c>
      <c r="CJ140">
        <v>6</v>
      </c>
      <c r="CK140">
        <v>1624</v>
      </c>
      <c r="CP140">
        <v>6</v>
      </c>
      <c r="CQ140">
        <v>1624</v>
      </c>
      <c r="CR140">
        <v>6.5</v>
      </c>
      <c r="CS140">
        <v>1758.5</v>
      </c>
      <c r="CT140">
        <v>3.5</v>
      </c>
      <c r="CU140">
        <v>1205</v>
      </c>
      <c r="CZ140">
        <v>1</v>
      </c>
      <c r="DA140">
        <v>101</v>
      </c>
      <c r="DB140">
        <v>1</v>
      </c>
      <c r="DC140">
        <v>101</v>
      </c>
      <c r="DD140">
        <v>2</v>
      </c>
      <c r="DE140">
        <v>510</v>
      </c>
      <c r="DJ140">
        <v>2</v>
      </c>
      <c r="DK140">
        <v>510</v>
      </c>
      <c r="DL140">
        <v>1.5</v>
      </c>
      <c r="DM140">
        <v>305.5</v>
      </c>
      <c r="DN140">
        <v>1.5</v>
      </c>
      <c r="DO140">
        <v>305.5</v>
      </c>
      <c r="DP140">
        <v>2.8333333333333335</v>
      </c>
      <c r="DQ140">
        <v>845.2</v>
      </c>
      <c r="DR140">
        <v>2.9333333333333331</v>
      </c>
      <c r="DS140">
        <v>838.09523809523807</v>
      </c>
      <c r="DV140" t="s">
        <v>138</v>
      </c>
      <c r="DW140">
        <v>235.55555555555554</v>
      </c>
      <c r="DX140">
        <v>205.75</v>
      </c>
      <c r="DY140">
        <v>160.55555555555554</v>
      </c>
      <c r="DZ140">
        <v>200.42307692307693</v>
      </c>
      <c r="EA140">
        <v>253.5</v>
      </c>
      <c r="EB140">
        <v>238.375</v>
      </c>
      <c r="EC140">
        <v>266.57142857142856</v>
      </c>
      <c r="ED140">
        <v>252.0952380952381</v>
      </c>
    </row>
    <row r="141" spans="1:134" x14ac:dyDescent="0.3">
      <c r="A141" s="2" t="s">
        <v>139</v>
      </c>
      <c r="B141">
        <v>2.7777777777777777</v>
      </c>
      <c r="C141">
        <v>970.71428571428567</v>
      </c>
      <c r="D141">
        <v>4.125</v>
      </c>
      <c r="E141">
        <v>1318.5</v>
      </c>
      <c r="F141">
        <v>3.1428571428571428</v>
      </c>
      <c r="G141">
        <v>1260.4000000000001</v>
      </c>
      <c r="H141">
        <v>3.3333333333333335</v>
      </c>
      <c r="I141">
        <v>1167.1111111111111</v>
      </c>
      <c r="J141">
        <v>2.125</v>
      </c>
      <c r="K141">
        <v>713.14285714285711</v>
      </c>
      <c r="L141">
        <v>2.7142857142857144</v>
      </c>
      <c r="M141">
        <v>1035.8</v>
      </c>
      <c r="N141">
        <v>2.2000000000000002</v>
      </c>
      <c r="O141">
        <v>701.25</v>
      </c>
      <c r="P141">
        <v>2.3199999999999998</v>
      </c>
      <c r="Q141">
        <v>789.05</v>
      </c>
      <c r="R141">
        <v>2.8163265306122449</v>
      </c>
      <c r="S141">
        <v>968.13157894736844</v>
      </c>
      <c r="T141">
        <v>3.4444444444444446</v>
      </c>
      <c r="U141">
        <v>1048.125</v>
      </c>
      <c r="V141">
        <v>2.375</v>
      </c>
      <c r="W141">
        <v>964</v>
      </c>
      <c r="X141">
        <v>3.4285714285714284</v>
      </c>
      <c r="Y141">
        <v>1188.1666666666667</v>
      </c>
      <c r="Z141">
        <v>3.0833333333333335</v>
      </c>
      <c r="AA141">
        <v>1070.2105263157894</v>
      </c>
      <c r="AB141">
        <v>2.875</v>
      </c>
      <c r="AC141">
        <v>909.66666666666663</v>
      </c>
      <c r="AD141">
        <v>4.4285714285714288</v>
      </c>
      <c r="AE141">
        <v>1106</v>
      </c>
      <c r="AF141">
        <v>4.0999999999999996</v>
      </c>
      <c r="AG141">
        <v>876.2</v>
      </c>
      <c r="AH141">
        <v>3.8</v>
      </c>
      <c r="AI141">
        <v>954.86956521739125</v>
      </c>
      <c r="AJ141">
        <v>3.4489795918367347</v>
      </c>
      <c r="AK141">
        <v>1007.047619047619</v>
      </c>
      <c r="AL141">
        <v>3.1326530612244898</v>
      </c>
      <c r="AM141">
        <v>988.5625</v>
      </c>
      <c r="AN141">
        <v>2.1111111111111112</v>
      </c>
      <c r="AO141">
        <v>513.55555555555554</v>
      </c>
      <c r="AP141">
        <v>1.875</v>
      </c>
      <c r="AQ141">
        <v>595.14285714285711</v>
      </c>
      <c r="AR141">
        <v>1.8571428571428572</v>
      </c>
      <c r="AS141">
        <v>578.4</v>
      </c>
      <c r="AT141">
        <v>1.9583333333333333</v>
      </c>
      <c r="AU141">
        <v>556.19047619047615</v>
      </c>
      <c r="AV141">
        <v>2.125</v>
      </c>
      <c r="AW141">
        <v>702.83333333333337</v>
      </c>
      <c r="AX141">
        <v>1.7142857142857142</v>
      </c>
      <c r="AY141">
        <v>462.16666666666669</v>
      </c>
      <c r="AZ141">
        <v>1.9</v>
      </c>
      <c r="BA141">
        <v>615</v>
      </c>
      <c r="BB141">
        <v>1.92</v>
      </c>
      <c r="BC141">
        <v>595.5</v>
      </c>
      <c r="BD141">
        <v>1.9387755102040816</v>
      </c>
      <c r="BE141">
        <v>575.36585365853659</v>
      </c>
      <c r="BF141">
        <v>1.9387755102040816</v>
      </c>
      <c r="BG141">
        <v>575.36585365853659</v>
      </c>
      <c r="BH141">
        <v>2.7346938775510203</v>
      </c>
      <c r="BI141">
        <v>848.55371900826447</v>
      </c>
      <c r="BJ141">
        <v>0</v>
      </c>
      <c r="BL141">
        <v>3.5</v>
      </c>
      <c r="BM141">
        <v>1155</v>
      </c>
      <c r="BN141">
        <v>4.666666666666667</v>
      </c>
      <c r="BO141">
        <v>1309</v>
      </c>
      <c r="BP141">
        <v>3.5</v>
      </c>
      <c r="BQ141">
        <v>1247.4000000000001</v>
      </c>
      <c r="BR141">
        <v>0.5</v>
      </c>
      <c r="BS141">
        <v>282</v>
      </c>
      <c r="BT141">
        <v>0.33333333333333331</v>
      </c>
      <c r="BU141">
        <v>254</v>
      </c>
      <c r="BX141">
        <v>0.4</v>
      </c>
      <c r="BY141">
        <v>268</v>
      </c>
      <c r="BZ141">
        <v>2.0909090909090908</v>
      </c>
      <c r="CA141">
        <v>967.57142857142856</v>
      </c>
      <c r="CB141">
        <v>7</v>
      </c>
      <c r="CC141">
        <v>1522</v>
      </c>
      <c r="CD141">
        <v>2.5</v>
      </c>
      <c r="CE141">
        <v>1818</v>
      </c>
      <c r="CF141">
        <v>3</v>
      </c>
      <c r="CG141">
        <v>838.5</v>
      </c>
      <c r="CH141">
        <v>3.5</v>
      </c>
      <c r="CI141">
        <v>1254.25</v>
      </c>
      <c r="CJ141">
        <v>2.5</v>
      </c>
      <c r="CK141">
        <v>1867</v>
      </c>
      <c r="CL141">
        <v>3.6666666666666665</v>
      </c>
      <c r="CM141">
        <v>871.33333333333337</v>
      </c>
      <c r="CP141">
        <v>3.2</v>
      </c>
      <c r="CQ141">
        <v>1120.25</v>
      </c>
      <c r="CR141">
        <v>3.3636363636363638</v>
      </c>
      <c r="CS141">
        <v>1187.25</v>
      </c>
      <c r="CT141">
        <v>2.7272727272727271</v>
      </c>
      <c r="CU141">
        <v>1084.7333333333333</v>
      </c>
      <c r="CV141">
        <v>5</v>
      </c>
      <c r="CW141">
        <v>1562</v>
      </c>
      <c r="CX141">
        <v>5</v>
      </c>
      <c r="CY141">
        <v>1355</v>
      </c>
      <c r="CZ141">
        <v>0.66666666666666663</v>
      </c>
      <c r="DA141">
        <v>216</v>
      </c>
      <c r="DB141">
        <v>2.8333333333333335</v>
      </c>
      <c r="DC141">
        <v>1122</v>
      </c>
      <c r="DD141">
        <v>5</v>
      </c>
      <c r="DE141">
        <v>1382</v>
      </c>
      <c r="DF141">
        <v>2.6666666666666665</v>
      </c>
      <c r="DG141">
        <v>550</v>
      </c>
      <c r="DJ141">
        <v>3.6</v>
      </c>
      <c r="DK141">
        <v>882.8</v>
      </c>
      <c r="DL141">
        <v>3.1818181818181817</v>
      </c>
      <c r="DM141">
        <v>989.11111111111109</v>
      </c>
      <c r="DN141">
        <v>3.1818181818181817</v>
      </c>
      <c r="DO141">
        <v>989.11111111111109</v>
      </c>
      <c r="DP141">
        <v>2.8787878787878789</v>
      </c>
      <c r="DQ141">
        <v>1048.875</v>
      </c>
      <c r="DR141">
        <v>2.7611111111111111</v>
      </c>
      <c r="DS141">
        <v>881.71034482758625</v>
      </c>
      <c r="DV141" t="s">
        <v>139</v>
      </c>
      <c r="DW141">
        <v>273.33333333333331</v>
      </c>
      <c r="DX141">
        <v>244.71428571428572</v>
      </c>
      <c r="DY141">
        <v>189.1</v>
      </c>
      <c r="DZ141">
        <v>228</v>
      </c>
      <c r="EA141">
        <v>289.85714285714283</v>
      </c>
      <c r="EB141">
        <v>298.8</v>
      </c>
      <c r="EC141">
        <v>318.875</v>
      </c>
      <c r="ED141">
        <v>303.7</v>
      </c>
    </row>
    <row r="142" spans="1:134" x14ac:dyDescent="0.3">
      <c r="A142" s="2" t="s">
        <v>140</v>
      </c>
      <c r="B142">
        <v>2.6666666666666665</v>
      </c>
      <c r="C142">
        <v>792.14285714285711</v>
      </c>
      <c r="D142">
        <v>1.9</v>
      </c>
      <c r="E142">
        <v>856</v>
      </c>
      <c r="F142">
        <v>2.7777777777777777</v>
      </c>
      <c r="G142">
        <v>1146.8333333333333</v>
      </c>
      <c r="H142">
        <v>2.4285714285714284</v>
      </c>
      <c r="I142">
        <v>928.11111111111109</v>
      </c>
      <c r="J142">
        <v>4.5555555555555554</v>
      </c>
      <c r="K142">
        <v>1147.2222222222222</v>
      </c>
      <c r="L142">
        <v>3.4</v>
      </c>
      <c r="M142">
        <v>864.3</v>
      </c>
      <c r="N142">
        <v>2.6</v>
      </c>
      <c r="O142">
        <v>564.20000000000005</v>
      </c>
      <c r="P142">
        <v>3.4827586206896552</v>
      </c>
      <c r="Q142">
        <v>848.62068965517244</v>
      </c>
      <c r="R142">
        <v>2.9649122807017543</v>
      </c>
      <c r="S142">
        <v>879.063829787234</v>
      </c>
      <c r="T142">
        <v>4.2222222222222223</v>
      </c>
      <c r="U142">
        <v>1334.875</v>
      </c>
      <c r="V142">
        <v>4.8</v>
      </c>
      <c r="W142">
        <v>1487</v>
      </c>
      <c r="X142">
        <v>4.5555555555555554</v>
      </c>
      <c r="Y142">
        <v>1465.5714285714287</v>
      </c>
      <c r="Z142">
        <v>4.5357142857142856</v>
      </c>
      <c r="AA142">
        <v>1430.0416666666667</v>
      </c>
      <c r="AB142">
        <v>2.6666666666666665</v>
      </c>
      <c r="AC142">
        <v>702.25</v>
      </c>
      <c r="AD142">
        <v>4.3</v>
      </c>
      <c r="AE142">
        <v>1174.4444444444443</v>
      </c>
      <c r="AF142">
        <v>4.5</v>
      </c>
      <c r="AG142">
        <v>1279.2</v>
      </c>
      <c r="AH142">
        <v>3.8620689655172415</v>
      </c>
      <c r="AI142">
        <v>1073.3333333333333</v>
      </c>
      <c r="AJ142">
        <v>4.192982456140351</v>
      </c>
      <c r="AK142">
        <v>1241.1960784313726</v>
      </c>
      <c r="AL142">
        <v>3.5789473684210527</v>
      </c>
      <c r="AM142">
        <v>1067.5204081632653</v>
      </c>
      <c r="AN142">
        <v>3</v>
      </c>
      <c r="AO142">
        <v>676.88888888888891</v>
      </c>
      <c r="AP142">
        <v>1.8</v>
      </c>
      <c r="AQ142">
        <v>441.4</v>
      </c>
      <c r="AR142">
        <v>1.8888888888888888</v>
      </c>
      <c r="AS142">
        <v>581.14285714285711</v>
      </c>
      <c r="AT142">
        <v>2.2142857142857144</v>
      </c>
      <c r="AU142">
        <v>560.53846153846155</v>
      </c>
      <c r="AV142">
        <v>1.1111111111111112</v>
      </c>
      <c r="AW142">
        <v>442.33333333333331</v>
      </c>
      <c r="AX142">
        <v>1.4</v>
      </c>
      <c r="AY142">
        <v>408.28571428571428</v>
      </c>
      <c r="AZ142">
        <v>2.5</v>
      </c>
      <c r="BA142">
        <v>734.5</v>
      </c>
      <c r="BB142">
        <v>1.6896551724137931</v>
      </c>
      <c r="BC142">
        <v>559</v>
      </c>
      <c r="BD142">
        <v>1.9473684210526316</v>
      </c>
      <c r="BE142">
        <v>559.81632653061229</v>
      </c>
      <c r="BF142">
        <v>1.9473684210526316</v>
      </c>
      <c r="BG142">
        <v>559.81632653061229</v>
      </c>
      <c r="BH142">
        <v>3.0350877192982457</v>
      </c>
      <c r="BI142">
        <v>898.28571428571433</v>
      </c>
      <c r="BJ142">
        <v>3</v>
      </c>
      <c r="BK142">
        <v>578</v>
      </c>
      <c r="BN142">
        <v>1</v>
      </c>
      <c r="BO142">
        <v>98</v>
      </c>
      <c r="BP142">
        <v>2</v>
      </c>
      <c r="BQ142">
        <v>338</v>
      </c>
      <c r="BR142">
        <v>4</v>
      </c>
      <c r="BS142">
        <v>385</v>
      </c>
      <c r="BX142">
        <v>4</v>
      </c>
      <c r="BY142">
        <v>385</v>
      </c>
      <c r="BZ142">
        <v>2.6666666666666665</v>
      </c>
      <c r="CA142">
        <v>353.66666666666669</v>
      </c>
      <c r="CB142">
        <v>4</v>
      </c>
      <c r="CC142">
        <v>1138</v>
      </c>
      <c r="CF142">
        <v>2</v>
      </c>
      <c r="CG142">
        <v>695</v>
      </c>
      <c r="CH142">
        <v>3</v>
      </c>
      <c r="CI142">
        <v>916.5</v>
      </c>
      <c r="CJ142">
        <v>5</v>
      </c>
      <c r="CK142">
        <v>1222</v>
      </c>
      <c r="CP142">
        <v>5</v>
      </c>
      <c r="CQ142">
        <v>1222</v>
      </c>
      <c r="CR142">
        <v>3.6666666666666665</v>
      </c>
      <c r="CS142">
        <v>1018.3333333333334</v>
      </c>
      <c r="CT142">
        <v>3.1666666666666665</v>
      </c>
      <c r="CU142">
        <v>686</v>
      </c>
      <c r="CV142">
        <v>2</v>
      </c>
      <c r="CW142">
        <v>609</v>
      </c>
      <c r="CZ142">
        <v>3</v>
      </c>
      <c r="DA142">
        <v>884</v>
      </c>
      <c r="DB142">
        <v>2.5</v>
      </c>
      <c r="DC142">
        <v>746.5</v>
      </c>
      <c r="DD142">
        <v>3</v>
      </c>
      <c r="DE142">
        <v>1055</v>
      </c>
      <c r="DJ142">
        <v>3</v>
      </c>
      <c r="DK142">
        <v>1055</v>
      </c>
      <c r="DL142">
        <v>2.6666666666666665</v>
      </c>
      <c r="DM142">
        <v>849.33333333333337</v>
      </c>
      <c r="DN142">
        <v>2.6666666666666665</v>
      </c>
      <c r="DO142">
        <v>849.33333333333337</v>
      </c>
      <c r="DP142">
        <v>3</v>
      </c>
      <c r="DQ142">
        <v>740.44444444444446</v>
      </c>
      <c r="DR142">
        <v>3.0333333333333332</v>
      </c>
      <c r="DS142">
        <v>889.17948717948718</v>
      </c>
      <c r="DV142" t="s">
        <v>140</v>
      </c>
      <c r="DW142">
        <v>269.375</v>
      </c>
      <c r="DX142">
        <v>257.55555555555554</v>
      </c>
      <c r="DY142">
        <v>323.89999999999998</v>
      </c>
      <c r="DZ142">
        <v>285.62962962962962</v>
      </c>
      <c r="EA142">
        <v>245.11111111111111</v>
      </c>
      <c r="EB142">
        <v>274.89999999999998</v>
      </c>
      <c r="EC142">
        <v>202.9</v>
      </c>
      <c r="ED142">
        <v>240.82758620689654</v>
      </c>
    </row>
    <row r="143" spans="1:134" x14ac:dyDescent="0.3">
      <c r="A143" s="2" t="s">
        <v>141</v>
      </c>
      <c r="B143">
        <v>2.2999999999999998</v>
      </c>
      <c r="C143">
        <v>674.125</v>
      </c>
      <c r="D143">
        <v>1.2</v>
      </c>
      <c r="E143">
        <v>729</v>
      </c>
      <c r="F143">
        <v>1.3</v>
      </c>
      <c r="G143">
        <v>547.16666666666663</v>
      </c>
      <c r="H143">
        <v>1.6</v>
      </c>
      <c r="I143">
        <v>648.47368421052636</v>
      </c>
      <c r="J143">
        <v>1</v>
      </c>
      <c r="K143">
        <v>572</v>
      </c>
      <c r="L143">
        <v>1.2</v>
      </c>
      <c r="M143">
        <v>931.66666666666663</v>
      </c>
      <c r="N143">
        <v>1.6</v>
      </c>
      <c r="O143">
        <v>1003.75</v>
      </c>
      <c r="P143">
        <v>1.2857142857142858</v>
      </c>
      <c r="Q143">
        <v>827.09090909090912</v>
      </c>
      <c r="R143">
        <v>1.4482758620689655</v>
      </c>
      <c r="S143">
        <v>713.9666666666667</v>
      </c>
      <c r="T143">
        <v>2.8</v>
      </c>
      <c r="U143">
        <v>877.44444444444446</v>
      </c>
      <c r="V143">
        <v>2.6</v>
      </c>
      <c r="W143">
        <v>872</v>
      </c>
      <c r="X143">
        <v>2.6</v>
      </c>
      <c r="Y143">
        <v>807.25</v>
      </c>
      <c r="Z143">
        <v>2.6666666666666665</v>
      </c>
      <c r="AA143">
        <v>853.24</v>
      </c>
      <c r="AB143">
        <v>3</v>
      </c>
      <c r="AC143">
        <v>833.71428571428567</v>
      </c>
      <c r="AD143">
        <v>3.5</v>
      </c>
      <c r="AE143">
        <v>1084.75</v>
      </c>
      <c r="AF143">
        <v>3.2</v>
      </c>
      <c r="AG143">
        <v>974.66666666666663</v>
      </c>
      <c r="AH143">
        <v>3.25</v>
      </c>
      <c r="AI143">
        <v>970.25</v>
      </c>
      <c r="AJ143">
        <v>2.9482758620689653</v>
      </c>
      <c r="AK143">
        <v>910.55102040816325</v>
      </c>
      <c r="AL143">
        <v>2.1982758620689653</v>
      </c>
      <c r="AM143">
        <v>835.89873417721515</v>
      </c>
      <c r="AN143">
        <v>0.7</v>
      </c>
      <c r="AO143">
        <v>367</v>
      </c>
      <c r="AP143">
        <v>0.9</v>
      </c>
      <c r="AQ143">
        <v>393.16666666666669</v>
      </c>
      <c r="AR143">
        <v>0.9</v>
      </c>
      <c r="AS143">
        <v>375.5</v>
      </c>
      <c r="AT143">
        <v>0.83333333333333337</v>
      </c>
      <c r="AU143">
        <v>378.55555555555554</v>
      </c>
      <c r="AV143">
        <v>0.875</v>
      </c>
      <c r="AW143">
        <v>395.8</v>
      </c>
      <c r="AX143">
        <v>1</v>
      </c>
      <c r="AY143">
        <v>378.57142857142856</v>
      </c>
      <c r="AZ143">
        <v>0.6</v>
      </c>
      <c r="BA143">
        <v>317</v>
      </c>
      <c r="BB143">
        <v>0.8214285714285714</v>
      </c>
      <c r="BC143">
        <v>362.83333333333331</v>
      </c>
      <c r="BD143">
        <v>0.82758620689655171</v>
      </c>
      <c r="BE143">
        <v>370.69444444444446</v>
      </c>
      <c r="BF143">
        <v>0.82758620689655171</v>
      </c>
      <c r="BG143">
        <v>370.69444444444446</v>
      </c>
      <c r="BH143">
        <v>1.7413793103448276</v>
      </c>
      <c r="BI143">
        <v>690.26956521739135</v>
      </c>
      <c r="BR143">
        <v>2.5</v>
      </c>
      <c r="BS143">
        <v>1238</v>
      </c>
      <c r="BX143">
        <v>2.5</v>
      </c>
      <c r="BY143">
        <v>1238</v>
      </c>
      <c r="BZ143">
        <v>2.5</v>
      </c>
      <c r="CA143">
        <v>1238</v>
      </c>
      <c r="CJ143">
        <v>1.5</v>
      </c>
      <c r="CK143">
        <v>944</v>
      </c>
      <c r="CP143">
        <v>1.5</v>
      </c>
      <c r="CQ143">
        <v>944</v>
      </c>
      <c r="CR143">
        <v>1.5</v>
      </c>
      <c r="CS143">
        <v>944</v>
      </c>
      <c r="CT143">
        <v>2</v>
      </c>
      <c r="CU143">
        <v>1091</v>
      </c>
      <c r="DD143">
        <v>3.5</v>
      </c>
      <c r="DE143">
        <v>1079.5</v>
      </c>
      <c r="DJ143">
        <v>3.5</v>
      </c>
      <c r="DK143">
        <v>1079.5</v>
      </c>
      <c r="DL143">
        <v>3.5</v>
      </c>
      <c r="DM143">
        <v>1079.5</v>
      </c>
      <c r="DN143">
        <v>3.5</v>
      </c>
      <c r="DO143">
        <v>1079.5</v>
      </c>
      <c r="DP143">
        <v>2.5</v>
      </c>
      <c r="DQ143">
        <v>1085.25</v>
      </c>
      <c r="DR143">
        <v>1.7666666666666666</v>
      </c>
      <c r="DS143">
        <v>703.54621848739498</v>
      </c>
      <c r="DV143" t="s">
        <v>141</v>
      </c>
      <c r="DW143">
        <v>259.85714285714283</v>
      </c>
      <c r="DX143">
        <v>274.375</v>
      </c>
      <c r="DY143">
        <v>270.88888888888891</v>
      </c>
      <c r="DZ143">
        <v>268.83333333333331</v>
      </c>
      <c r="EA143">
        <v>302.75</v>
      </c>
      <c r="EB143">
        <v>325</v>
      </c>
      <c r="EC143">
        <v>267.5</v>
      </c>
      <c r="ED143">
        <v>296</v>
      </c>
    </row>
    <row r="144" spans="1:134" x14ac:dyDescent="0.3">
      <c r="A144" s="2" t="s">
        <v>142</v>
      </c>
      <c r="B144">
        <v>3.1</v>
      </c>
      <c r="C144">
        <v>1168.8571428571429</v>
      </c>
      <c r="D144">
        <v>1</v>
      </c>
      <c r="E144">
        <v>514.5</v>
      </c>
      <c r="F144">
        <v>1.7777777777777777</v>
      </c>
      <c r="G144">
        <v>816</v>
      </c>
      <c r="H144">
        <v>2.0370370370370372</v>
      </c>
      <c r="I144">
        <v>900.26666666666665</v>
      </c>
      <c r="J144">
        <v>1.375</v>
      </c>
      <c r="K144">
        <v>435.5</v>
      </c>
      <c r="L144">
        <v>0.77777777777777779</v>
      </c>
      <c r="M144">
        <v>509.75</v>
      </c>
      <c r="N144">
        <v>1.8</v>
      </c>
      <c r="O144">
        <v>755</v>
      </c>
      <c r="P144">
        <v>1.3333333333333333</v>
      </c>
      <c r="Q144">
        <v>581.23076923076928</v>
      </c>
      <c r="R144">
        <v>1.6851851851851851</v>
      </c>
      <c r="S144">
        <v>752.14285714285711</v>
      </c>
      <c r="T144">
        <v>1</v>
      </c>
      <c r="U144">
        <v>422.6</v>
      </c>
      <c r="V144">
        <v>2.75</v>
      </c>
      <c r="W144">
        <v>748.28571428571433</v>
      </c>
      <c r="X144">
        <v>1.4444444444444444</v>
      </c>
      <c r="Y144">
        <v>697</v>
      </c>
      <c r="Z144">
        <v>1.6666666666666667</v>
      </c>
      <c r="AA144">
        <v>637.41176470588232</v>
      </c>
      <c r="AB144">
        <v>2.125</v>
      </c>
      <c r="AC144">
        <v>890.4</v>
      </c>
      <c r="AD144">
        <v>3.1111111111111112</v>
      </c>
      <c r="AE144">
        <v>1058.8571428571429</v>
      </c>
      <c r="AF144">
        <v>2.5</v>
      </c>
      <c r="AG144">
        <v>837.28571428571433</v>
      </c>
      <c r="AH144">
        <v>2.5925925925925926</v>
      </c>
      <c r="AI144">
        <v>932.89473684210532</v>
      </c>
      <c r="AJ144">
        <v>2.1296296296296298</v>
      </c>
      <c r="AK144">
        <v>793.36111111111109</v>
      </c>
      <c r="AL144">
        <v>1.9074074074074074</v>
      </c>
      <c r="AM144">
        <v>775.328125</v>
      </c>
      <c r="AN144">
        <v>0.5</v>
      </c>
      <c r="AO144">
        <v>375.66666666666669</v>
      </c>
      <c r="AP144">
        <v>0.5</v>
      </c>
      <c r="AQ144">
        <v>364.33333333333331</v>
      </c>
      <c r="AR144">
        <v>0.77777777777777779</v>
      </c>
      <c r="AS144">
        <v>518</v>
      </c>
      <c r="AT144">
        <v>0.59259259259259256</v>
      </c>
      <c r="AU144">
        <v>419.33333333333331</v>
      </c>
      <c r="AV144">
        <v>0.375</v>
      </c>
      <c r="AW144">
        <v>575.5</v>
      </c>
      <c r="AX144">
        <v>1</v>
      </c>
      <c r="AY144">
        <v>380.16666666666669</v>
      </c>
      <c r="AZ144">
        <v>0.7</v>
      </c>
      <c r="BA144">
        <v>391.2</v>
      </c>
      <c r="BB144">
        <v>0.70370370370370372</v>
      </c>
      <c r="BC144">
        <v>414.46153846153845</v>
      </c>
      <c r="BD144">
        <v>0.64814814814814814</v>
      </c>
      <c r="BE144">
        <v>416.45454545454544</v>
      </c>
      <c r="BF144">
        <v>0.64814814814814814</v>
      </c>
      <c r="BG144">
        <v>416.45454545454544</v>
      </c>
      <c r="BH144">
        <v>1.4876543209876543</v>
      </c>
      <c r="BI144">
        <v>683.52325581395348</v>
      </c>
      <c r="BL144">
        <v>2</v>
      </c>
      <c r="BM144">
        <v>432.5</v>
      </c>
      <c r="BN144">
        <v>0</v>
      </c>
      <c r="BP144">
        <v>1.3333333333333333</v>
      </c>
      <c r="BQ144">
        <v>432.5</v>
      </c>
      <c r="BR144">
        <v>4</v>
      </c>
      <c r="BS144">
        <v>975.5</v>
      </c>
      <c r="BT144">
        <v>0</v>
      </c>
      <c r="BX144">
        <v>2.6666666666666665</v>
      </c>
      <c r="BY144">
        <v>975.5</v>
      </c>
      <c r="BZ144">
        <v>2</v>
      </c>
      <c r="CA144">
        <v>704</v>
      </c>
      <c r="CD144">
        <v>2</v>
      </c>
      <c r="CE144">
        <v>325.5</v>
      </c>
      <c r="CF144">
        <v>4</v>
      </c>
      <c r="CG144">
        <v>1121</v>
      </c>
      <c r="CH144">
        <v>2.6666666666666665</v>
      </c>
      <c r="CI144">
        <v>590.66666666666663</v>
      </c>
      <c r="CJ144">
        <v>0.5</v>
      </c>
      <c r="CK144">
        <v>102</v>
      </c>
      <c r="CL144">
        <v>0</v>
      </c>
      <c r="CP144">
        <v>0.33333333333333331</v>
      </c>
      <c r="CQ144">
        <v>102</v>
      </c>
      <c r="CR144">
        <v>1.5</v>
      </c>
      <c r="CS144">
        <v>468.5</v>
      </c>
      <c r="CT144">
        <v>1.75</v>
      </c>
      <c r="CU144">
        <v>586.25</v>
      </c>
      <c r="CX144">
        <v>3</v>
      </c>
      <c r="CY144">
        <v>857</v>
      </c>
      <c r="CZ144">
        <v>0</v>
      </c>
      <c r="DB144">
        <v>2</v>
      </c>
      <c r="DC144">
        <v>857</v>
      </c>
      <c r="DD144">
        <v>1.5</v>
      </c>
      <c r="DE144">
        <v>686</v>
      </c>
      <c r="DF144">
        <v>4</v>
      </c>
      <c r="DG144">
        <v>896</v>
      </c>
      <c r="DJ144">
        <v>2.3333333333333335</v>
      </c>
      <c r="DK144">
        <v>791</v>
      </c>
      <c r="DL144">
        <v>2.1666666666666665</v>
      </c>
      <c r="DM144">
        <v>824</v>
      </c>
      <c r="DN144">
        <v>2.1666666666666665</v>
      </c>
      <c r="DO144">
        <v>824</v>
      </c>
      <c r="DP144">
        <v>1.8888888888888888</v>
      </c>
      <c r="DQ144">
        <v>665.5</v>
      </c>
      <c r="DR144">
        <v>1.5277777777777777</v>
      </c>
      <c r="DS144">
        <v>681.31632653061229</v>
      </c>
      <c r="DV144" t="s">
        <v>142</v>
      </c>
      <c r="DW144">
        <v>246.2</v>
      </c>
      <c r="DX144">
        <v>233</v>
      </c>
      <c r="DY144">
        <v>228.28571428571428</v>
      </c>
      <c r="DZ144">
        <v>234.73684210526315</v>
      </c>
      <c r="EA144">
        <v>138.75</v>
      </c>
      <c r="EB144">
        <v>254</v>
      </c>
      <c r="EC144">
        <v>163.4</v>
      </c>
      <c r="ED144">
        <v>183.69230769230768</v>
      </c>
    </row>
    <row r="145" spans="1:134" x14ac:dyDescent="0.3">
      <c r="A145" s="2" t="s">
        <v>143</v>
      </c>
      <c r="B145">
        <v>1.1000000000000001</v>
      </c>
      <c r="C145">
        <v>822.75</v>
      </c>
      <c r="D145">
        <v>1.8</v>
      </c>
      <c r="E145">
        <v>816.83333333333337</v>
      </c>
      <c r="F145">
        <v>2</v>
      </c>
      <c r="G145">
        <v>1233.5</v>
      </c>
      <c r="H145">
        <v>1.6206896551724137</v>
      </c>
      <c r="I145">
        <v>937.57142857142856</v>
      </c>
      <c r="J145">
        <v>1.4444444444444444</v>
      </c>
      <c r="K145">
        <v>869</v>
      </c>
      <c r="L145">
        <v>1.6</v>
      </c>
      <c r="M145">
        <v>970.8</v>
      </c>
      <c r="N145">
        <v>1.2</v>
      </c>
      <c r="O145">
        <v>673.6</v>
      </c>
      <c r="P145">
        <v>1.4137931034482758</v>
      </c>
      <c r="Q145">
        <v>835.57142857142856</v>
      </c>
      <c r="R145">
        <v>1.5172413793103448</v>
      </c>
      <c r="S145">
        <v>886.57142857142856</v>
      </c>
      <c r="T145">
        <v>5.2</v>
      </c>
      <c r="U145">
        <v>1729.8</v>
      </c>
      <c r="V145">
        <v>4.8</v>
      </c>
      <c r="W145">
        <v>1841.7777777777778</v>
      </c>
      <c r="X145">
        <v>4.666666666666667</v>
      </c>
      <c r="Y145">
        <v>1849.625</v>
      </c>
      <c r="Z145">
        <v>4.8965517241379306</v>
      </c>
      <c r="AA145">
        <v>1802.6296296296296</v>
      </c>
      <c r="AB145">
        <v>4.666666666666667</v>
      </c>
      <c r="AC145">
        <v>2040.5714285714287</v>
      </c>
      <c r="AD145">
        <v>5.0999999999999996</v>
      </c>
      <c r="AE145">
        <v>1742.3</v>
      </c>
      <c r="AF145">
        <v>4.9000000000000004</v>
      </c>
      <c r="AG145">
        <v>1592.7</v>
      </c>
      <c r="AH145">
        <v>4.8965517241379306</v>
      </c>
      <c r="AI145">
        <v>1764.2222222222222</v>
      </c>
      <c r="AJ145">
        <v>4.8965517241379306</v>
      </c>
      <c r="AK145">
        <v>1783.4259259259259</v>
      </c>
      <c r="AL145">
        <v>3.2068965517241379</v>
      </c>
      <c r="AM145">
        <v>1477.1829268292684</v>
      </c>
      <c r="AN145">
        <v>2.2000000000000002</v>
      </c>
      <c r="AO145">
        <v>640.77777777777783</v>
      </c>
      <c r="AP145">
        <v>2.6</v>
      </c>
      <c r="AQ145">
        <v>735.88888888888891</v>
      </c>
      <c r="AR145">
        <v>2.6666666666666665</v>
      </c>
      <c r="AS145">
        <v>788.44444444444446</v>
      </c>
      <c r="AT145">
        <v>2.4827586206896552</v>
      </c>
      <c r="AU145">
        <v>721.7037037037037</v>
      </c>
      <c r="AV145">
        <v>2.1111111111111112</v>
      </c>
      <c r="AW145">
        <v>650.14285714285711</v>
      </c>
      <c r="AX145">
        <v>2.5</v>
      </c>
      <c r="AY145">
        <v>697.2</v>
      </c>
      <c r="AZ145">
        <v>2.5</v>
      </c>
      <c r="BA145">
        <v>643.88888888888891</v>
      </c>
      <c r="BB145">
        <v>2.3793103448275863</v>
      </c>
      <c r="BC145">
        <v>666.07692307692309</v>
      </c>
      <c r="BD145">
        <v>2.4310344827586206</v>
      </c>
      <c r="BE145">
        <v>694.41509433962267</v>
      </c>
      <c r="BF145">
        <v>2.4310344827586206</v>
      </c>
      <c r="BG145">
        <v>694.41509433962267</v>
      </c>
      <c r="BH145">
        <v>2.9482758620689653</v>
      </c>
      <c r="BI145">
        <v>1169.8740740740741</v>
      </c>
      <c r="BN145">
        <v>0</v>
      </c>
      <c r="BP145">
        <v>0</v>
      </c>
      <c r="BR145">
        <v>0</v>
      </c>
      <c r="BX145">
        <v>0</v>
      </c>
      <c r="BZ145">
        <v>0</v>
      </c>
      <c r="CF145">
        <v>7</v>
      </c>
      <c r="CG145">
        <v>2256</v>
      </c>
      <c r="CH145">
        <v>7</v>
      </c>
      <c r="CI145">
        <v>2256</v>
      </c>
      <c r="CJ145">
        <v>7</v>
      </c>
      <c r="CK145">
        <v>2164</v>
      </c>
      <c r="CP145">
        <v>7</v>
      </c>
      <c r="CQ145">
        <v>2164</v>
      </c>
      <c r="CR145">
        <v>7</v>
      </c>
      <c r="CS145">
        <v>2210</v>
      </c>
      <c r="CT145">
        <v>3.5</v>
      </c>
      <c r="CU145">
        <v>2210</v>
      </c>
      <c r="CZ145">
        <v>3</v>
      </c>
      <c r="DA145">
        <v>808</v>
      </c>
      <c r="DB145">
        <v>3</v>
      </c>
      <c r="DC145">
        <v>808</v>
      </c>
      <c r="DD145">
        <v>4</v>
      </c>
      <c r="DE145">
        <v>895</v>
      </c>
      <c r="DJ145">
        <v>4</v>
      </c>
      <c r="DK145">
        <v>895</v>
      </c>
      <c r="DL145">
        <v>3.5</v>
      </c>
      <c r="DM145">
        <v>851.5</v>
      </c>
      <c r="DN145">
        <v>3.5</v>
      </c>
      <c r="DO145">
        <v>851.5</v>
      </c>
      <c r="DP145">
        <v>3.5</v>
      </c>
      <c r="DQ145">
        <v>1530.75</v>
      </c>
      <c r="DR145">
        <v>2.9666666666666668</v>
      </c>
      <c r="DS145">
        <v>1180.2589928057555</v>
      </c>
      <c r="DV145" t="s">
        <v>143</v>
      </c>
      <c r="DW145">
        <v>240</v>
      </c>
      <c r="DX145">
        <v>340.5</v>
      </c>
      <c r="DY145">
        <v>300.60000000000002</v>
      </c>
      <c r="DZ145">
        <v>299.66666666666669</v>
      </c>
      <c r="EA145">
        <v>184.25</v>
      </c>
      <c r="EB145">
        <v>206.2</v>
      </c>
      <c r="EC145">
        <v>220.2</v>
      </c>
      <c r="ED145">
        <v>204.92857142857142</v>
      </c>
    </row>
    <row r="146" spans="1:134" x14ac:dyDescent="0.3">
      <c r="A146" s="2" t="s">
        <v>144</v>
      </c>
      <c r="B146">
        <v>1.6666666666666667</v>
      </c>
      <c r="C146">
        <v>534.5</v>
      </c>
      <c r="D146">
        <v>1.5</v>
      </c>
      <c r="E146">
        <v>444.14285714285717</v>
      </c>
      <c r="F146">
        <v>1.125</v>
      </c>
      <c r="G146">
        <v>534.75</v>
      </c>
      <c r="H146">
        <v>1.4444444444444444</v>
      </c>
      <c r="I146">
        <v>497.35294117647061</v>
      </c>
      <c r="J146">
        <v>2.4444444444444446</v>
      </c>
      <c r="K146">
        <v>519.625</v>
      </c>
      <c r="L146">
        <v>1.2</v>
      </c>
      <c r="M146">
        <v>400.66666666666669</v>
      </c>
      <c r="N146">
        <v>1.8</v>
      </c>
      <c r="O146">
        <v>488.57142857142856</v>
      </c>
      <c r="P146">
        <v>1.7931034482758621</v>
      </c>
      <c r="Q146">
        <v>475.28571428571428</v>
      </c>
      <c r="R146">
        <v>1.625</v>
      </c>
      <c r="S146">
        <v>485.15789473684208</v>
      </c>
      <c r="T146">
        <v>1.7777777777777777</v>
      </c>
      <c r="U146">
        <v>504.83333333333331</v>
      </c>
      <c r="V146">
        <v>1.6</v>
      </c>
      <c r="W146">
        <v>437.5</v>
      </c>
      <c r="X146">
        <v>1.75</v>
      </c>
      <c r="Y146">
        <v>524.66666666666663</v>
      </c>
      <c r="Z146">
        <v>1.7037037037037037</v>
      </c>
      <c r="AA146">
        <v>483.85</v>
      </c>
      <c r="AB146">
        <v>2.3333333333333335</v>
      </c>
      <c r="AC146">
        <v>485.55555555555554</v>
      </c>
      <c r="AD146">
        <v>1.8</v>
      </c>
      <c r="AE146">
        <v>496.88888888888891</v>
      </c>
      <c r="AF146">
        <v>2.2000000000000002</v>
      </c>
      <c r="AG146">
        <v>448.77777777777777</v>
      </c>
      <c r="AH146">
        <v>2.103448275862069</v>
      </c>
      <c r="AI146">
        <v>477.07407407407408</v>
      </c>
      <c r="AJ146">
        <v>1.9107142857142858</v>
      </c>
      <c r="AK146">
        <v>479.95744680851061</v>
      </c>
      <c r="AL146">
        <v>1.7678571428571428</v>
      </c>
      <c r="AM146">
        <v>482.2823529411765</v>
      </c>
      <c r="AN146">
        <v>0.77777777777777779</v>
      </c>
      <c r="AO146">
        <v>236.75</v>
      </c>
      <c r="AP146">
        <v>1</v>
      </c>
      <c r="AQ146">
        <v>249.125</v>
      </c>
      <c r="AR146">
        <v>1.125</v>
      </c>
      <c r="AS146">
        <v>276.5</v>
      </c>
      <c r="AT146">
        <v>0.96296296296296291</v>
      </c>
      <c r="AU146">
        <v>255.5</v>
      </c>
      <c r="AV146">
        <v>1.3333333333333333</v>
      </c>
      <c r="AW146">
        <v>409.28571428571428</v>
      </c>
      <c r="AX146">
        <v>1</v>
      </c>
      <c r="AY146">
        <v>322.33333333333331</v>
      </c>
      <c r="AZ146">
        <v>0.8</v>
      </c>
      <c r="BA146">
        <v>266.16666666666669</v>
      </c>
      <c r="BB146">
        <v>1.0344827586206897</v>
      </c>
      <c r="BC146">
        <v>336.63157894736844</v>
      </c>
      <c r="BD146">
        <v>1</v>
      </c>
      <c r="BE146">
        <v>297.16216216216219</v>
      </c>
      <c r="BF146">
        <v>1</v>
      </c>
      <c r="BG146">
        <v>297.16216216216219</v>
      </c>
      <c r="BH146">
        <v>1.5119047619047619</v>
      </c>
      <c r="BI146">
        <v>426.13934426229508</v>
      </c>
      <c r="BJ146">
        <v>4</v>
      </c>
      <c r="BK146">
        <v>718</v>
      </c>
      <c r="BN146">
        <v>3.5</v>
      </c>
      <c r="BO146">
        <v>791.5</v>
      </c>
      <c r="BP146">
        <v>3.6666666666666665</v>
      </c>
      <c r="BQ146">
        <v>767</v>
      </c>
      <c r="BR146">
        <v>0</v>
      </c>
      <c r="BX146">
        <v>0</v>
      </c>
      <c r="BZ146">
        <v>2.75</v>
      </c>
      <c r="CA146">
        <v>767</v>
      </c>
      <c r="CB146">
        <v>2</v>
      </c>
      <c r="CC146">
        <v>459</v>
      </c>
      <c r="CF146">
        <v>0</v>
      </c>
      <c r="CH146">
        <v>0.66666666666666663</v>
      </c>
      <c r="CI146">
        <v>459</v>
      </c>
      <c r="CJ146">
        <v>0</v>
      </c>
      <c r="CP146">
        <v>0</v>
      </c>
      <c r="CR146">
        <v>0.5</v>
      </c>
      <c r="CS146">
        <v>459</v>
      </c>
      <c r="CT146">
        <v>1.625</v>
      </c>
      <c r="CU146">
        <v>690</v>
      </c>
      <c r="CV146">
        <v>4</v>
      </c>
      <c r="CW146">
        <v>498</v>
      </c>
      <c r="CZ146">
        <v>1.5</v>
      </c>
      <c r="DA146">
        <v>359</v>
      </c>
      <c r="DB146">
        <v>2.3333333333333335</v>
      </c>
      <c r="DC146">
        <v>405.33333333333331</v>
      </c>
      <c r="DD146">
        <v>0</v>
      </c>
      <c r="DJ146">
        <v>0</v>
      </c>
      <c r="DL146">
        <v>1.75</v>
      </c>
      <c r="DM146">
        <v>405.33333333333331</v>
      </c>
      <c r="DN146">
        <v>1.75</v>
      </c>
      <c r="DO146">
        <v>405.33333333333331</v>
      </c>
      <c r="DP146">
        <v>1.6666666666666667</v>
      </c>
      <c r="DQ146">
        <v>568</v>
      </c>
      <c r="DR146">
        <v>1.5222222222222221</v>
      </c>
      <c r="DS146">
        <v>433.83720930232556</v>
      </c>
      <c r="DV146" t="s">
        <v>144</v>
      </c>
      <c r="DW146">
        <v>192.11111111111111</v>
      </c>
      <c r="DX146">
        <v>247.88888888888889</v>
      </c>
      <c r="DY146">
        <v>170.33333333333334</v>
      </c>
      <c r="DZ146">
        <v>203.44444444444446</v>
      </c>
      <c r="EA146">
        <v>228</v>
      </c>
      <c r="EB146">
        <v>209.66666666666666</v>
      </c>
      <c r="EC146">
        <v>177.85714285714286</v>
      </c>
      <c r="ED146">
        <v>206.04761904761904</v>
      </c>
    </row>
    <row r="147" spans="1:134" x14ac:dyDescent="0.3">
      <c r="A147" s="2" t="s">
        <v>145</v>
      </c>
      <c r="B147">
        <v>3.2222222222222223</v>
      </c>
      <c r="C147">
        <v>1472.3333333333333</v>
      </c>
      <c r="D147">
        <v>1.5</v>
      </c>
      <c r="E147">
        <v>1460</v>
      </c>
      <c r="F147">
        <v>3.375</v>
      </c>
      <c r="G147">
        <v>1216.8333333333333</v>
      </c>
      <c r="H147">
        <v>2.6296296296296298</v>
      </c>
      <c r="I147">
        <v>1367.6666666666667</v>
      </c>
      <c r="J147">
        <v>2.25</v>
      </c>
      <c r="K147">
        <v>1272.5</v>
      </c>
      <c r="L147">
        <v>2.4444444444444446</v>
      </c>
      <c r="M147">
        <v>1011.1666666666666</v>
      </c>
      <c r="N147">
        <v>2.6</v>
      </c>
      <c r="O147">
        <v>1225.8333333333333</v>
      </c>
      <c r="P147">
        <v>2.4444444444444446</v>
      </c>
      <c r="Q147">
        <v>1157</v>
      </c>
      <c r="R147">
        <v>2.5370370370370372</v>
      </c>
      <c r="S147">
        <v>1258.9354838709678</v>
      </c>
      <c r="T147">
        <v>3.2222222222222223</v>
      </c>
      <c r="U147">
        <v>1422.1666666666667</v>
      </c>
      <c r="V147">
        <v>5.2</v>
      </c>
      <c r="W147">
        <v>1592.4444444444443</v>
      </c>
      <c r="X147">
        <v>4</v>
      </c>
      <c r="Y147">
        <v>1203.5714285714287</v>
      </c>
      <c r="Z147">
        <v>4.1851851851851851</v>
      </c>
      <c r="AA147">
        <v>1422.2727272727273</v>
      </c>
      <c r="AB147">
        <v>4.375</v>
      </c>
      <c r="AC147">
        <v>1610.6666666666667</v>
      </c>
      <c r="AD147">
        <v>4.8888888888888893</v>
      </c>
      <c r="AE147">
        <v>1300.2222222222222</v>
      </c>
      <c r="AF147">
        <v>4.4000000000000004</v>
      </c>
      <c r="AG147">
        <v>1364.2222222222222</v>
      </c>
      <c r="AH147">
        <v>4.5555555555555554</v>
      </c>
      <c r="AI147">
        <v>1401.8333333333333</v>
      </c>
      <c r="AJ147">
        <v>4.3703703703703702</v>
      </c>
      <c r="AK147">
        <v>1411.608695652174</v>
      </c>
      <c r="AL147">
        <v>3.4537037037037037</v>
      </c>
      <c r="AM147">
        <v>1350.1428571428571</v>
      </c>
      <c r="AN147">
        <v>2.2222222222222223</v>
      </c>
      <c r="AO147">
        <v>794.28571428571433</v>
      </c>
      <c r="AP147">
        <v>2.7</v>
      </c>
      <c r="AQ147">
        <v>1034.5</v>
      </c>
      <c r="AR147">
        <v>3.25</v>
      </c>
      <c r="AS147">
        <v>1091.5714285714287</v>
      </c>
      <c r="AT147">
        <v>2.7037037037037037</v>
      </c>
      <c r="AU147">
        <v>976.22727272727275</v>
      </c>
      <c r="AV147">
        <v>2.75</v>
      </c>
      <c r="AW147">
        <v>848.42857142857144</v>
      </c>
      <c r="AX147">
        <v>2.3333333333333335</v>
      </c>
      <c r="AY147">
        <v>743.75</v>
      </c>
      <c r="AZ147">
        <v>2.2000000000000002</v>
      </c>
      <c r="BA147">
        <v>1019.6666666666666</v>
      </c>
      <c r="BB147">
        <v>2.4074074074074074</v>
      </c>
      <c r="BC147">
        <v>857.47619047619048</v>
      </c>
      <c r="BD147">
        <v>2.5555555555555554</v>
      </c>
      <c r="BE147">
        <v>918.23255813953483</v>
      </c>
      <c r="BF147">
        <v>2.5555555555555554</v>
      </c>
      <c r="BG147">
        <v>918.23255813953483</v>
      </c>
      <c r="BH147">
        <v>3.1543209876543208</v>
      </c>
      <c r="BI147">
        <v>1195.375</v>
      </c>
      <c r="BJ147">
        <v>1</v>
      </c>
      <c r="BK147">
        <v>159</v>
      </c>
      <c r="BN147">
        <v>0</v>
      </c>
      <c r="BP147">
        <v>0.33333333333333331</v>
      </c>
      <c r="BQ147">
        <v>159</v>
      </c>
      <c r="BR147">
        <v>0</v>
      </c>
      <c r="BT147">
        <v>0</v>
      </c>
      <c r="BX147">
        <v>0</v>
      </c>
      <c r="BZ147">
        <v>0.16666666666666666</v>
      </c>
      <c r="CA147">
        <v>159</v>
      </c>
      <c r="CB147">
        <v>6</v>
      </c>
      <c r="CC147">
        <v>1664</v>
      </c>
      <c r="CF147">
        <v>4.5</v>
      </c>
      <c r="CG147">
        <v>1119.5</v>
      </c>
      <c r="CH147">
        <v>5</v>
      </c>
      <c r="CI147">
        <v>1301</v>
      </c>
      <c r="CJ147">
        <v>6</v>
      </c>
      <c r="CK147">
        <v>1706.5</v>
      </c>
      <c r="CL147">
        <v>6</v>
      </c>
      <c r="CM147">
        <v>1974</v>
      </c>
      <c r="CP147">
        <v>6</v>
      </c>
      <c r="CQ147">
        <v>1795.6666666666667</v>
      </c>
      <c r="CR147">
        <v>5.5</v>
      </c>
      <c r="CS147">
        <v>1548.3333333333333</v>
      </c>
      <c r="CT147">
        <v>2.8333333333333335</v>
      </c>
      <c r="CU147">
        <v>1349.8571428571429</v>
      </c>
      <c r="CV147">
        <v>7</v>
      </c>
      <c r="CW147">
        <v>2252</v>
      </c>
      <c r="CZ147">
        <v>1</v>
      </c>
      <c r="DA147">
        <v>265.5</v>
      </c>
      <c r="DB147">
        <v>3</v>
      </c>
      <c r="DC147">
        <v>927.66666666666663</v>
      </c>
      <c r="DD147">
        <v>3</v>
      </c>
      <c r="DE147">
        <v>1948</v>
      </c>
      <c r="DF147">
        <v>7</v>
      </c>
      <c r="DG147">
        <v>2306</v>
      </c>
      <c r="DJ147">
        <v>4.333333333333333</v>
      </c>
      <c r="DK147">
        <v>2127</v>
      </c>
      <c r="DL147">
        <v>3.6666666666666665</v>
      </c>
      <c r="DM147">
        <v>1407.4</v>
      </c>
      <c r="DN147">
        <v>3.6666666666666665</v>
      </c>
      <c r="DO147">
        <v>1407.4</v>
      </c>
      <c r="DP147">
        <v>3.1111111111111112</v>
      </c>
      <c r="DQ147">
        <v>1373.8333333333333</v>
      </c>
      <c r="DR147">
        <v>3.15</v>
      </c>
      <c r="DS147">
        <v>1211.5984848484848</v>
      </c>
      <c r="DV147" t="s">
        <v>145</v>
      </c>
      <c r="DW147">
        <v>290.83333333333331</v>
      </c>
      <c r="DX147">
        <v>277.22222222222223</v>
      </c>
      <c r="DY147">
        <v>222.22222222222223</v>
      </c>
      <c r="DZ147">
        <v>260</v>
      </c>
      <c r="EA147">
        <v>304.75</v>
      </c>
      <c r="EB147">
        <v>275.16666666666669</v>
      </c>
      <c r="EC147">
        <v>243.83333333333334</v>
      </c>
      <c r="ED147">
        <v>270.8125</v>
      </c>
    </row>
    <row r="148" spans="1:134" x14ac:dyDescent="0.3">
      <c r="A148" s="2" t="s">
        <v>146</v>
      </c>
      <c r="BJ148">
        <v>1.1000000000000001</v>
      </c>
      <c r="BK148">
        <v>863.66666666666663</v>
      </c>
      <c r="BL148">
        <v>1.5</v>
      </c>
      <c r="BM148">
        <v>1944.5</v>
      </c>
      <c r="BN148">
        <v>2.4</v>
      </c>
      <c r="BO148">
        <v>1446.75</v>
      </c>
      <c r="BP148">
        <v>1.6666666666666667</v>
      </c>
      <c r="BQ148">
        <v>1363</v>
      </c>
      <c r="BR148">
        <v>0.6</v>
      </c>
      <c r="BS148">
        <v>1784</v>
      </c>
      <c r="BT148">
        <v>2.6</v>
      </c>
      <c r="BU148">
        <v>1241.25</v>
      </c>
      <c r="BV148">
        <v>1.8</v>
      </c>
      <c r="BW148">
        <v>1660</v>
      </c>
      <c r="BX148">
        <v>1.6666666666666667</v>
      </c>
      <c r="BY148">
        <v>1466.125</v>
      </c>
      <c r="BZ148">
        <v>1.6666666666666667</v>
      </c>
      <c r="CA148">
        <v>1411.5294117647059</v>
      </c>
      <c r="CB148">
        <v>1.4</v>
      </c>
      <c r="CC148">
        <v>962</v>
      </c>
      <c r="CD148">
        <v>0.7</v>
      </c>
      <c r="CE148">
        <v>2157</v>
      </c>
      <c r="CF148">
        <v>0.6</v>
      </c>
      <c r="CG148">
        <v>1240</v>
      </c>
      <c r="CH148">
        <v>0.9</v>
      </c>
      <c r="CI148">
        <v>1207.5</v>
      </c>
      <c r="CJ148">
        <v>0.9</v>
      </c>
      <c r="CK148">
        <v>2106</v>
      </c>
      <c r="CL148">
        <v>0.9</v>
      </c>
      <c r="CM148">
        <v>1036.5</v>
      </c>
      <c r="CN148">
        <v>0.7</v>
      </c>
      <c r="CO148">
        <v>206.8</v>
      </c>
      <c r="CP148">
        <v>0.83333333333333337</v>
      </c>
      <c r="CQ148">
        <v>651.625</v>
      </c>
      <c r="CR148">
        <v>0.8666666666666667</v>
      </c>
      <c r="CS148">
        <v>889.85714285714289</v>
      </c>
      <c r="CT148">
        <v>1.2666666666666666</v>
      </c>
      <c r="CU148">
        <v>1175.9354838709678</v>
      </c>
      <c r="CV148">
        <v>1.1000000000000001</v>
      </c>
      <c r="CW148">
        <v>807.66666666666663</v>
      </c>
      <c r="CX148">
        <v>1</v>
      </c>
      <c r="CY148">
        <v>2196</v>
      </c>
      <c r="CZ148">
        <v>0.7</v>
      </c>
      <c r="DA148">
        <v>476.5</v>
      </c>
      <c r="DB148">
        <v>0.93333333333333335</v>
      </c>
      <c r="DC148">
        <v>928.66666666666663</v>
      </c>
      <c r="DD148">
        <v>0.4</v>
      </c>
      <c r="DE148">
        <v>1272</v>
      </c>
      <c r="DF148">
        <v>0.5</v>
      </c>
      <c r="DG148">
        <v>648</v>
      </c>
      <c r="DH148">
        <v>0.9</v>
      </c>
      <c r="DI148">
        <v>687</v>
      </c>
      <c r="DJ148">
        <v>0.6</v>
      </c>
      <c r="DK148">
        <v>771.5</v>
      </c>
      <c r="DL148">
        <v>0.76666666666666672</v>
      </c>
      <c r="DM148">
        <v>850.08333333333337</v>
      </c>
      <c r="DN148">
        <v>0.76666666666666672</v>
      </c>
      <c r="DO148">
        <v>850.08333333333337</v>
      </c>
      <c r="DP148">
        <v>1.1000000000000001</v>
      </c>
      <c r="DQ148">
        <v>1085</v>
      </c>
      <c r="DR148">
        <v>1.1000000000000001</v>
      </c>
      <c r="DS148">
        <v>1085</v>
      </c>
      <c r="DV148" t="s">
        <v>146</v>
      </c>
    </row>
    <row r="149" spans="1:134" x14ac:dyDescent="0.3">
      <c r="A149" s="2" t="s">
        <v>147</v>
      </c>
      <c r="B149">
        <v>2</v>
      </c>
      <c r="C149">
        <v>832</v>
      </c>
      <c r="D149">
        <v>2.9</v>
      </c>
      <c r="E149">
        <v>1217.6666666666667</v>
      </c>
      <c r="F149">
        <v>2.2000000000000002</v>
      </c>
      <c r="G149">
        <v>959</v>
      </c>
      <c r="H149">
        <v>2.4347826086956523</v>
      </c>
      <c r="I149">
        <v>1024.5</v>
      </c>
      <c r="J149">
        <v>2.3333333333333335</v>
      </c>
      <c r="K149">
        <v>567.20000000000005</v>
      </c>
      <c r="L149">
        <v>3.25</v>
      </c>
      <c r="M149">
        <v>1143</v>
      </c>
      <c r="N149">
        <v>3</v>
      </c>
      <c r="O149">
        <v>903.28571428571433</v>
      </c>
      <c r="P149">
        <v>2.9130434782608696</v>
      </c>
      <c r="Q149">
        <v>889.83333333333337</v>
      </c>
      <c r="R149">
        <v>2.6739130434782608</v>
      </c>
      <c r="S149">
        <v>948.75</v>
      </c>
      <c r="T149">
        <v>1.5</v>
      </c>
      <c r="U149">
        <v>428</v>
      </c>
      <c r="V149">
        <v>2.8</v>
      </c>
      <c r="W149">
        <v>947.28571428571433</v>
      </c>
      <c r="X149">
        <v>3.6</v>
      </c>
      <c r="Y149">
        <v>835.4</v>
      </c>
      <c r="Z149">
        <v>2.5217391304347827</v>
      </c>
      <c r="AA149">
        <v>743.11111111111109</v>
      </c>
      <c r="AB149">
        <v>3.5</v>
      </c>
      <c r="AC149">
        <v>886</v>
      </c>
      <c r="AD149">
        <v>1.75</v>
      </c>
      <c r="AE149">
        <v>830.25</v>
      </c>
      <c r="AF149">
        <v>2.8888888888888888</v>
      </c>
      <c r="AG149">
        <v>975.85714285714289</v>
      </c>
      <c r="AH149">
        <v>2.652173913043478</v>
      </c>
      <c r="AI149">
        <v>911.375</v>
      </c>
      <c r="AJ149">
        <v>2.5869565217391304</v>
      </c>
      <c r="AK149">
        <v>822.29411764705878</v>
      </c>
      <c r="AL149">
        <v>2.6304347826086958</v>
      </c>
      <c r="AM149">
        <v>883.60606060606062</v>
      </c>
      <c r="AN149">
        <v>1</v>
      </c>
      <c r="AO149">
        <v>197.66666666666666</v>
      </c>
      <c r="AP149">
        <v>0.8</v>
      </c>
      <c r="AQ149">
        <v>380.4</v>
      </c>
      <c r="AR149">
        <v>1.6</v>
      </c>
      <c r="AS149">
        <v>468.66666666666669</v>
      </c>
      <c r="AT149">
        <v>1.0434782608695652</v>
      </c>
      <c r="AU149">
        <v>321</v>
      </c>
      <c r="AV149">
        <v>1.5</v>
      </c>
      <c r="AW149">
        <v>639.66666666666663</v>
      </c>
      <c r="AX149">
        <v>1.25</v>
      </c>
      <c r="AY149">
        <v>465.4</v>
      </c>
      <c r="AZ149">
        <v>1.7777777777777777</v>
      </c>
      <c r="BA149">
        <v>831.8</v>
      </c>
      <c r="BB149">
        <v>1.5217391304347827</v>
      </c>
      <c r="BC149">
        <v>646.53846153846155</v>
      </c>
      <c r="BD149">
        <v>1.2826086956521738</v>
      </c>
      <c r="BE149">
        <v>477.74074074074076</v>
      </c>
      <c r="BF149">
        <v>1.2826086956521738</v>
      </c>
      <c r="BG149">
        <v>477.74074074074076</v>
      </c>
      <c r="BH149">
        <v>2.181159420289855</v>
      </c>
      <c r="BI149">
        <v>765.77419354838707</v>
      </c>
      <c r="BJ149">
        <v>1</v>
      </c>
      <c r="BK149">
        <v>359</v>
      </c>
      <c r="BN149">
        <v>1.2</v>
      </c>
      <c r="BO149">
        <v>1706</v>
      </c>
      <c r="BP149">
        <v>1.1428571428571428</v>
      </c>
      <c r="BQ149">
        <v>1032.5</v>
      </c>
      <c r="BR149">
        <v>0</v>
      </c>
      <c r="BT149">
        <v>3</v>
      </c>
      <c r="BU149">
        <v>580.5</v>
      </c>
      <c r="BV149">
        <v>5</v>
      </c>
      <c r="BW149">
        <v>717</v>
      </c>
      <c r="BX149">
        <v>1.5714285714285714</v>
      </c>
      <c r="BY149">
        <v>626</v>
      </c>
      <c r="BZ149">
        <v>1.3571428571428572</v>
      </c>
      <c r="CA149">
        <v>788.6</v>
      </c>
      <c r="CB149">
        <v>3.5</v>
      </c>
      <c r="CC149">
        <v>920</v>
      </c>
      <c r="CF149">
        <v>0.2</v>
      </c>
      <c r="CG149">
        <v>117</v>
      </c>
      <c r="CH149">
        <v>1.1428571428571428</v>
      </c>
      <c r="CI149">
        <v>652.33333333333337</v>
      </c>
      <c r="CJ149">
        <v>1.25</v>
      </c>
      <c r="CK149">
        <v>1288</v>
      </c>
      <c r="CL149">
        <v>2.5</v>
      </c>
      <c r="CM149">
        <v>878</v>
      </c>
      <c r="CN149">
        <v>5</v>
      </c>
      <c r="CO149">
        <v>854</v>
      </c>
      <c r="CP149">
        <v>2.1428571428571428</v>
      </c>
      <c r="CQ149">
        <v>1006.6666666666666</v>
      </c>
      <c r="CR149">
        <v>1.6428571428571428</v>
      </c>
      <c r="CS149">
        <v>829.5</v>
      </c>
      <c r="CT149">
        <v>1.5</v>
      </c>
      <c r="CU149">
        <v>810.90909090909088</v>
      </c>
      <c r="CV149">
        <v>1.5</v>
      </c>
      <c r="CW149">
        <v>315</v>
      </c>
      <c r="CZ149">
        <v>1</v>
      </c>
      <c r="DA149">
        <v>303.66666666666669</v>
      </c>
      <c r="DB149">
        <v>1.1428571428571428</v>
      </c>
      <c r="DC149">
        <v>306.5</v>
      </c>
      <c r="DD149">
        <v>0.25</v>
      </c>
      <c r="DE149">
        <v>184</v>
      </c>
      <c r="DF149">
        <v>0.5</v>
      </c>
      <c r="DG149">
        <v>91</v>
      </c>
      <c r="DH149">
        <v>2</v>
      </c>
      <c r="DI149">
        <v>499</v>
      </c>
      <c r="DJ149">
        <v>0.5714285714285714</v>
      </c>
      <c r="DK149">
        <v>258</v>
      </c>
      <c r="DL149">
        <v>0.8571428571428571</v>
      </c>
      <c r="DM149">
        <v>285.71428571428572</v>
      </c>
      <c r="DN149">
        <v>0.8571428571428571</v>
      </c>
      <c r="DO149">
        <v>285.71428571428572</v>
      </c>
      <c r="DP149">
        <v>1.2857142857142858</v>
      </c>
      <c r="DQ149">
        <v>606.66666666666663</v>
      </c>
      <c r="DR149">
        <v>1.9722222222222223</v>
      </c>
      <c r="DS149">
        <v>739.97297297297303</v>
      </c>
      <c r="DV149" t="s">
        <v>147</v>
      </c>
      <c r="DW149">
        <v>195.8</v>
      </c>
      <c r="DX149">
        <v>196.25</v>
      </c>
      <c r="DY149">
        <v>237.42857142857142</v>
      </c>
      <c r="DZ149">
        <v>214.125</v>
      </c>
      <c r="EA149">
        <v>178.8</v>
      </c>
      <c r="EB149">
        <v>294.66666666666669</v>
      </c>
      <c r="EC149">
        <v>248.42857142857142</v>
      </c>
      <c r="ED149">
        <v>244.5</v>
      </c>
    </row>
    <row r="150" spans="1:134" x14ac:dyDescent="0.3">
      <c r="A150" s="2" t="s">
        <v>148</v>
      </c>
      <c r="B150">
        <v>1</v>
      </c>
      <c r="C150">
        <v>637.75</v>
      </c>
      <c r="D150">
        <v>1.75</v>
      </c>
      <c r="E150">
        <v>564</v>
      </c>
      <c r="F150">
        <v>1.3333333333333333</v>
      </c>
      <c r="G150">
        <v>498.5</v>
      </c>
      <c r="H150">
        <v>1.35</v>
      </c>
      <c r="I150">
        <v>578.90909090909088</v>
      </c>
      <c r="J150">
        <v>2.3333333333333335</v>
      </c>
      <c r="K150">
        <v>1003.8333333333334</v>
      </c>
      <c r="L150">
        <v>2.875</v>
      </c>
      <c r="M150">
        <v>960.8</v>
      </c>
      <c r="N150">
        <v>1.625</v>
      </c>
      <c r="O150">
        <v>543.79999999999995</v>
      </c>
      <c r="P150">
        <v>2.2799999999999998</v>
      </c>
      <c r="Q150">
        <v>846.625</v>
      </c>
      <c r="R150">
        <v>1.8666666666666667</v>
      </c>
      <c r="S150">
        <v>737.55555555555554</v>
      </c>
      <c r="T150">
        <v>2.7777777777777777</v>
      </c>
      <c r="U150">
        <v>1065.6666666666667</v>
      </c>
      <c r="V150">
        <v>2.375</v>
      </c>
      <c r="W150">
        <v>988</v>
      </c>
      <c r="X150">
        <v>2.3333333333333335</v>
      </c>
      <c r="Y150">
        <v>609</v>
      </c>
      <c r="Z150">
        <v>2.5499999999999998</v>
      </c>
      <c r="AA150">
        <v>965.53846153846155</v>
      </c>
      <c r="AB150">
        <v>3</v>
      </c>
      <c r="AC150">
        <v>958.66666666666663</v>
      </c>
      <c r="AD150">
        <v>1.375</v>
      </c>
      <c r="AE150">
        <v>755</v>
      </c>
      <c r="AF150">
        <v>3.125</v>
      </c>
      <c r="AG150">
        <v>1307.8333333333333</v>
      </c>
      <c r="AH150">
        <v>2.52</v>
      </c>
      <c r="AI150">
        <v>1026.0526315789473</v>
      </c>
      <c r="AJ150">
        <v>2.5333333333333332</v>
      </c>
      <c r="AK150">
        <v>1001.46875</v>
      </c>
      <c r="AL150">
        <v>2.2000000000000002</v>
      </c>
      <c r="AM150">
        <v>880.69491525423734</v>
      </c>
      <c r="AN150">
        <v>0.88888888888888884</v>
      </c>
      <c r="AO150">
        <v>677.75</v>
      </c>
      <c r="AP150">
        <v>1.25</v>
      </c>
      <c r="AQ150">
        <v>538.6</v>
      </c>
      <c r="AR150">
        <v>1.6666666666666667</v>
      </c>
      <c r="AS150">
        <v>836</v>
      </c>
      <c r="AT150">
        <v>1.1499999999999999</v>
      </c>
      <c r="AU150">
        <v>643.27272727272725</v>
      </c>
      <c r="AV150">
        <v>1.4444444444444444</v>
      </c>
      <c r="AW150">
        <v>426.14285714285717</v>
      </c>
      <c r="AX150">
        <v>1.5</v>
      </c>
      <c r="AY150">
        <v>539</v>
      </c>
      <c r="AZ150">
        <v>2.375</v>
      </c>
      <c r="BA150">
        <v>687.85714285714289</v>
      </c>
      <c r="BB150">
        <v>1.76</v>
      </c>
      <c r="BC150">
        <v>552.26315789473688</v>
      </c>
      <c r="BD150">
        <v>1.4888888888888889</v>
      </c>
      <c r="BE150">
        <v>585.63333333333333</v>
      </c>
      <c r="BF150">
        <v>1.4888888888888889</v>
      </c>
      <c r="BG150">
        <v>585.63333333333333</v>
      </c>
      <c r="BH150">
        <v>1.962962962962963</v>
      </c>
      <c r="BI150">
        <v>781.23595505617982</v>
      </c>
      <c r="BJ150">
        <v>6</v>
      </c>
      <c r="BK150">
        <v>1345</v>
      </c>
      <c r="BL150">
        <v>4.5</v>
      </c>
      <c r="BM150">
        <v>904</v>
      </c>
      <c r="BN150">
        <v>1.2857142857142858</v>
      </c>
      <c r="BO150">
        <v>586.25</v>
      </c>
      <c r="BP150">
        <v>2.4</v>
      </c>
      <c r="BQ150">
        <v>785.42857142857144</v>
      </c>
      <c r="BR150">
        <v>1</v>
      </c>
      <c r="BS150">
        <v>314</v>
      </c>
      <c r="BT150">
        <v>4</v>
      </c>
      <c r="BU150">
        <v>1094</v>
      </c>
      <c r="BV150">
        <v>0</v>
      </c>
      <c r="BX150">
        <v>1.8</v>
      </c>
      <c r="BY150">
        <v>834</v>
      </c>
      <c r="BZ150">
        <v>2.2000000000000002</v>
      </c>
      <c r="CA150">
        <v>800</v>
      </c>
      <c r="CB150">
        <v>1</v>
      </c>
      <c r="CC150">
        <v>313</v>
      </c>
      <c r="CD150">
        <v>1.5</v>
      </c>
      <c r="CE150">
        <v>268</v>
      </c>
      <c r="CF150">
        <v>3.8571428571428572</v>
      </c>
      <c r="CG150">
        <v>1918</v>
      </c>
      <c r="CH150">
        <v>3.1</v>
      </c>
      <c r="CI150">
        <v>1217.2857142857142</v>
      </c>
      <c r="CJ150">
        <v>0</v>
      </c>
      <c r="CL150">
        <v>3</v>
      </c>
      <c r="CM150">
        <v>795.5</v>
      </c>
      <c r="CN150">
        <v>2</v>
      </c>
      <c r="CO150">
        <v>916</v>
      </c>
      <c r="CP150">
        <v>2</v>
      </c>
      <c r="CQ150">
        <v>835.66666666666663</v>
      </c>
      <c r="CR150">
        <v>2.7333333333333334</v>
      </c>
      <c r="CS150">
        <v>1102.8</v>
      </c>
      <c r="CT150">
        <v>2.4666666666666668</v>
      </c>
      <c r="CU150">
        <v>951.4</v>
      </c>
      <c r="CV150">
        <v>0</v>
      </c>
      <c r="CX150">
        <v>3</v>
      </c>
      <c r="CY150">
        <v>1667</v>
      </c>
      <c r="CZ150">
        <v>3.1428571428571428</v>
      </c>
      <c r="DA150">
        <v>1120.5999999999999</v>
      </c>
      <c r="DB150">
        <v>2.8</v>
      </c>
      <c r="DC150">
        <v>1211.6666666666667</v>
      </c>
      <c r="DD150">
        <v>0</v>
      </c>
      <c r="DF150">
        <v>1.5</v>
      </c>
      <c r="DG150">
        <v>320.5</v>
      </c>
      <c r="DH150">
        <v>2</v>
      </c>
      <c r="DI150">
        <v>724</v>
      </c>
      <c r="DJ150">
        <v>1.4</v>
      </c>
      <c r="DK150">
        <v>455</v>
      </c>
      <c r="DL150">
        <v>2.3333333333333335</v>
      </c>
      <c r="DM150">
        <v>959.44444444444446</v>
      </c>
      <c r="DN150">
        <v>2.3333333333333335</v>
      </c>
      <c r="DO150">
        <v>959.44444444444446</v>
      </c>
      <c r="DP150">
        <v>2.4222222222222221</v>
      </c>
      <c r="DQ150">
        <v>953.89655172413791</v>
      </c>
      <c r="DR150">
        <v>2.0777777777777779</v>
      </c>
      <c r="DS150">
        <v>823.66949152542372</v>
      </c>
      <c r="DV150" t="s">
        <v>148</v>
      </c>
      <c r="DW150">
        <v>364.22222222222223</v>
      </c>
      <c r="DX150">
        <v>274</v>
      </c>
      <c r="DY150">
        <v>303</v>
      </c>
      <c r="DZ150">
        <v>325.89473684210526</v>
      </c>
      <c r="EA150">
        <v>299.33333333333331</v>
      </c>
      <c r="EB150">
        <v>269.39999999999998</v>
      </c>
      <c r="EC150">
        <v>206.4</v>
      </c>
      <c r="ED150">
        <v>260.9375</v>
      </c>
    </row>
    <row r="151" spans="1:134" x14ac:dyDescent="0.3">
      <c r="A151" s="2" t="s">
        <v>149</v>
      </c>
      <c r="B151">
        <v>1.25</v>
      </c>
      <c r="C151">
        <v>406.33333333333331</v>
      </c>
      <c r="D151">
        <v>3.5</v>
      </c>
      <c r="E151">
        <v>568</v>
      </c>
      <c r="F151">
        <v>2.3333333333333335</v>
      </c>
      <c r="G151">
        <v>455.33333333333331</v>
      </c>
      <c r="H151">
        <v>2.1111111111111112</v>
      </c>
      <c r="I151">
        <v>465.125</v>
      </c>
      <c r="J151">
        <v>2</v>
      </c>
      <c r="K151">
        <v>376.33333333333331</v>
      </c>
      <c r="L151">
        <v>3</v>
      </c>
      <c r="M151">
        <v>572.5</v>
      </c>
      <c r="N151">
        <v>2.8</v>
      </c>
      <c r="O151">
        <v>398.8</v>
      </c>
      <c r="P151">
        <v>2.5882352941176472</v>
      </c>
      <c r="Q151">
        <v>452.1764705882353</v>
      </c>
      <c r="R151">
        <v>2.4230769230769229</v>
      </c>
      <c r="S151">
        <v>456.32</v>
      </c>
      <c r="T151">
        <v>3</v>
      </c>
      <c r="U151">
        <v>525.75</v>
      </c>
      <c r="V151">
        <v>1.5</v>
      </c>
      <c r="W151">
        <v>297.5</v>
      </c>
      <c r="X151">
        <v>1.3333333333333333</v>
      </c>
      <c r="Y151">
        <v>288.66666666666669</v>
      </c>
      <c r="Z151">
        <v>2.1111111111111112</v>
      </c>
      <c r="AA151">
        <v>396</v>
      </c>
      <c r="AB151">
        <v>4</v>
      </c>
      <c r="AC151">
        <v>707.33333333333337</v>
      </c>
      <c r="AD151">
        <v>2.5</v>
      </c>
      <c r="AE151">
        <v>603.20000000000005</v>
      </c>
      <c r="AF151">
        <v>3.8</v>
      </c>
      <c r="AG151">
        <v>605.4</v>
      </c>
      <c r="AH151">
        <v>3.4117647058823528</v>
      </c>
      <c r="AI151">
        <v>642.9375</v>
      </c>
      <c r="AJ151">
        <v>2.9615384615384617</v>
      </c>
      <c r="AK151">
        <v>554.04</v>
      </c>
      <c r="AL151">
        <v>2.6923076923076925</v>
      </c>
      <c r="AM151">
        <v>505.18</v>
      </c>
      <c r="AN151">
        <v>1.75</v>
      </c>
      <c r="AO151">
        <v>365</v>
      </c>
      <c r="AP151">
        <v>1.5</v>
      </c>
      <c r="AQ151">
        <v>282</v>
      </c>
      <c r="AR151">
        <v>1.3333333333333333</v>
      </c>
      <c r="AS151">
        <v>276.33333333333331</v>
      </c>
      <c r="AT151">
        <v>1.5555555555555556</v>
      </c>
      <c r="AU151">
        <v>317</v>
      </c>
      <c r="AV151">
        <v>2.1666666666666665</v>
      </c>
      <c r="AW151">
        <v>346.5</v>
      </c>
      <c r="AX151">
        <v>1.6666666666666667</v>
      </c>
      <c r="AY151">
        <v>250.16666666666666</v>
      </c>
      <c r="AZ151">
        <v>3.8</v>
      </c>
      <c r="BA151">
        <v>602.20000000000005</v>
      </c>
      <c r="BB151">
        <v>2.4705882352941178</v>
      </c>
      <c r="BC151">
        <v>387.70588235294116</v>
      </c>
      <c r="BD151">
        <v>2.1538461538461537</v>
      </c>
      <c r="BE151">
        <v>363.23076923076923</v>
      </c>
      <c r="BF151">
        <v>2.1538461538461537</v>
      </c>
      <c r="BG151">
        <v>363.23076923076923</v>
      </c>
      <c r="BH151">
        <v>2.5128205128205128</v>
      </c>
      <c r="BI151">
        <v>456.61842105263156</v>
      </c>
      <c r="BJ151">
        <v>1.3333333333333333</v>
      </c>
      <c r="BK151">
        <v>411</v>
      </c>
      <c r="BL151">
        <v>0.75</v>
      </c>
      <c r="BM151">
        <v>253</v>
      </c>
      <c r="BN151">
        <v>1.7142857142857142</v>
      </c>
      <c r="BO151">
        <v>523.79999999999995</v>
      </c>
      <c r="BP151">
        <v>1.2380952380952381</v>
      </c>
      <c r="BQ151">
        <v>405.76923076923077</v>
      </c>
      <c r="BR151">
        <v>2.75</v>
      </c>
      <c r="BS151">
        <v>588.75</v>
      </c>
      <c r="BT151">
        <v>3</v>
      </c>
      <c r="BU151">
        <v>575</v>
      </c>
      <c r="BV151">
        <v>2.2000000000000002</v>
      </c>
      <c r="BW151">
        <v>303.2</v>
      </c>
      <c r="BX151">
        <v>2.6153846153846154</v>
      </c>
      <c r="BY151">
        <v>474.69230769230768</v>
      </c>
      <c r="BZ151">
        <v>1.7647058823529411</v>
      </c>
      <c r="CA151">
        <v>440.23076923076923</v>
      </c>
      <c r="CB151">
        <v>3.8333333333333335</v>
      </c>
      <c r="CC151">
        <v>610</v>
      </c>
      <c r="CD151">
        <v>2.75</v>
      </c>
      <c r="CE151">
        <v>508.125</v>
      </c>
      <c r="CF151">
        <v>2.8571428571428572</v>
      </c>
      <c r="CG151">
        <v>583.14285714285711</v>
      </c>
      <c r="CH151">
        <v>3.0952380952380953</v>
      </c>
      <c r="CI151">
        <v>562.23809523809518</v>
      </c>
      <c r="CJ151">
        <v>2.5</v>
      </c>
      <c r="CK151">
        <v>462.33333333333331</v>
      </c>
      <c r="CL151">
        <v>2.25</v>
      </c>
      <c r="CM151">
        <v>446.66666666666669</v>
      </c>
      <c r="CN151">
        <v>2.6</v>
      </c>
      <c r="CO151">
        <v>430.6</v>
      </c>
      <c r="CP151">
        <v>2.4615384615384617</v>
      </c>
      <c r="CQ151">
        <v>443.63636363636363</v>
      </c>
      <c r="CR151">
        <v>2.8529411764705883</v>
      </c>
      <c r="CS151">
        <v>521.46875</v>
      </c>
      <c r="CT151">
        <v>2.3088235294117645</v>
      </c>
      <c r="CU151">
        <v>485.05172413793105</v>
      </c>
      <c r="CV151">
        <v>3</v>
      </c>
      <c r="CW151">
        <v>511.66666666666669</v>
      </c>
      <c r="CX151">
        <v>3.5</v>
      </c>
      <c r="CY151">
        <v>619.875</v>
      </c>
      <c r="CZ151">
        <v>3.7142857142857144</v>
      </c>
      <c r="DA151">
        <v>656.57142857142856</v>
      </c>
      <c r="DB151">
        <v>3.4285714285714284</v>
      </c>
      <c r="DC151">
        <v>601.19047619047615</v>
      </c>
      <c r="DD151">
        <v>3.25</v>
      </c>
      <c r="DE151">
        <v>635.5</v>
      </c>
      <c r="DF151">
        <v>2.5</v>
      </c>
      <c r="DG151">
        <v>596</v>
      </c>
      <c r="DH151">
        <v>4</v>
      </c>
      <c r="DI151">
        <v>721.4</v>
      </c>
      <c r="DJ151">
        <v>3.3076923076923075</v>
      </c>
      <c r="DK151">
        <v>661.41666666666663</v>
      </c>
      <c r="DL151">
        <v>3.3823529411764706</v>
      </c>
      <c r="DM151">
        <v>623.09090909090912</v>
      </c>
      <c r="DN151">
        <v>3.3823529411764706</v>
      </c>
      <c r="DO151">
        <v>623.09090909090912</v>
      </c>
      <c r="DP151">
        <v>2.6666666666666665</v>
      </c>
      <c r="DQ151">
        <v>535.1098901098901</v>
      </c>
      <c r="DR151">
        <v>2.6</v>
      </c>
      <c r="DS151">
        <v>499.38922155688624</v>
      </c>
      <c r="DV151" t="s">
        <v>149</v>
      </c>
      <c r="DW151">
        <v>162</v>
      </c>
      <c r="DX151">
        <v>177.6</v>
      </c>
      <c r="DY151">
        <v>159.6</v>
      </c>
      <c r="DZ151">
        <v>166.125</v>
      </c>
      <c r="EA151">
        <v>196.66666666666666</v>
      </c>
      <c r="EB151">
        <v>214.66666666666666</v>
      </c>
      <c r="EC151">
        <v>137</v>
      </c>
      <c r="ED151">
        <v>185.47058823529412</v>
      </c>
    </row>
    <row r="152" spans="1:134" x14ac:dyDescent="0.3">
      <c r="A152" s="2" t="s">
        <v>150</v>
      </c>
      <c r="B152">
        <v>2.2999999999999998</v>
      </c>
      <c r="C152">
        <v>1419.1666666666667</v>
      </c>
      <c r="D152">
        <v>1.1111111111111112</v>
      </c>
      <c r="E152">
        <v>658.6</v>
      </c>
      <c r="F152">
        <v>1.7777777777777777</v>
      </c>
      <c r="G152">
        <v>1138.5999999999999</v>
      </c>
      <c r="H152">
        <v>1.75</v>
      </c>
      <c r="I152">
        <v>1093.8125</v>
      </c>
      <c r="J152">
        <v>1.5555555555555556</v>
      </c>
      <c r="K152">
        <v>914.6</v>
      </c>
      <c r="L152">
        <v>1.4</v>
      </c>
      <c r="M152">
        <v>723.57142857142856</v>
      </c>
      <c r="N152">
        <v>1.4</v>
      </c>
      <c r="O152">
        <v>938.6</v>
      </c>
      <c r="P152">
        <v>1.4482758620689655</v>
      </c>
      <c r="Q152">
        <v>843</v>
      </c>
      <c r="R152">
        <v>1.5964912280701755</v>
      </c>
      <c r="S152">
        <v>964.60606060606062</v>
      </c>
      <c r="T152">
        <v>3.5</v>
      </c>
      <c r="U152">
        <v>1508.75</v>
      </c>
      <c r="V152">
        <v>5.2222222222222223</v>
      </c>
      <c r="W152">
        <v>1676.5555555555557</v>
      </c>
      <c r="X152">
        <v>4.4444444444444446</v>
      </c>
      <c r="Y152">
        <v>1782.25</v>
      </c>
      <c r="Z152">
        <v>4.3571428571428568</v>
      </c>
      <c r="AA152">
        <v>1656.68</v>
      </c>
      <c r="AB152">
        <v>4.5555555555555554</v>
      </c>
      <c r="AC152">
        <v>1549.4444444444443</v>
      </c>
      <c r="AD152">
        <v>5</v>
      </c>
      <c r="AE152">
        <v>1950</v>
      </c>
      <c r="AF152">
        <v>4.7</v>
      </c>
      <c r="AG152">
        <v>1739.1111111111111</v>
      </c>
      <c r="AH152">
        <v>4.7586206896551726</v>
      </c>
      <c r="AI152">
        <v>1746.1851851851852</v>
      </c>
      <c r="AJ152">
        <v>4.5614035087719298</v>
      </c>
      <c r="AK152">
        <v>1703.1538461538462</v>
      </c>
      <c r="AL152">
        <v>3.0789473684210527</v>
      </c>
      <c r="AM152">
        <v>1416.4235294117648</v>
      </c>
      <c r="AN152">
        <v>1.6</v>
      </c>
      <c r="AO152">
        <v>500.66666666666669</v>
      </c>
      <c r="AP152">
        <v>1.6666666666666667</v>
      </c>
      <c r="AQ152">
        <v>533.625</v>
      </c>
      <c r="AR152">
        <v>1.8888888888888888</v>
      </c>
      <c r="AS152">
        <v>517.44444444444446</v>
      </c>
      <c r="AT152">
        <v>1.7142857142857142</v>
      </c>
      <c r="AU152">
        <v>516.61538461538464</v>
      </c>
      <c r="AV152">
        <v>1.3333333333333333</v>
      </c>
      <c r="AW152">
        <v>421.88888888888891</v>
      </c>
      <c r="AX152">
        <v>1.4</v>
      </c>
      <c r="AY152">
        <v>434.4</v>
      </c>
      <c r="AZ152">
        <v>1.7</v>
      </c>
      <c r="BA152">
        <v>499.3</v>
      </c>
      <c r="BB152">
        <v>1.4827586206896552</v>
      </c>
      <c r="BC152">
        <v>452.89655172413791</v>
      </c>
      <c r="BD152">
        <v>1.5964912280701755</v>
      </c>
      <c r="BE152">
        <v>483.0181818181818</v>
      </c>
      <c r="BF152">
        <v>1.5964912280701755</v>
      </c>
      <c r="BG152">
        <v>483.0181818181818</v>
      </c>
      <c r="BH152">
        <v>2.5847953216374271</v>
      </c>
      <c r="BI152">
        <v>1049.7285714285715</v>
      </c>
      <c r="BL152">
        <v>0</v>
      </c>
      <c r="BN152">
        <v>0</v>
      </c>
      <c r="BP152">
        <v>0</v>
      </c>
      <c r="BR152">
        <v>0</v>
      </c>
      <c r="BX152">
        <v>0</v>
      </c>
      <c r="BZ152">
        <v>0</v>
      </c>
      <c r="CD152">
        <v>6</v>
      </c>
      <c r="CE152">
        <v>2344</v>
      </c>
      <c r="CF152">
        <v>5</v>
      </c>
      <c r="CG152">
        <v>1474</v>
      </c>
      <c r="CH152">
        <v>5.5</v>
      </c>
      <c r="CI152">
        <v>1909</v>
      </c>
      <c r="CJ152">
        <v>6</v>
      </c>
      <c r="CK152">
        <v>2061</v>
      </c>
      <c r="CP152">
        <v>6</v>
      </c>
      <c r="CQ152">
        <v>2061</v>
      </c>
      <c r="CR152">
        <v>5.666666666666667</v>
      </c>
      <c r="CS152">
        <v>1959.6666666666667</v>
      </c>
      <c r="CT152">
        <v>2.8333333333333335</v>
      </c>
      <c r="CU152">
        <v>1959.6666666666667</v>
      </c>
      <c r="CX152">
        <v>1</v>
      </c>
      <c r="CY152">
        <v>353</v>
      </c>
      <c r="CZ152">
        <v>1</v>
      </c>
      <c r="DA152">
        <v>394</v>
      </c>
      <c r="DB152">
        <v>1</v>
      </c>
      <c r="DC152">
        <v>373.5</v>
      </c>
      <c r="DD152">
        <v>2</v>
      </c>
      <c r="DE152">
        <v>380</v>
      </c>
      <c r="DJ152">
        <v>2</v>
      </c>
      <c r="DK152">
        <v>380</v>
      </c>
      <c r="DL152">
        <v>1.3333333333333333</v>
      </c>
      <c r="DM152">
        <v>375.66666666666669</v>
      </c>
      <c r="DN152">
        <v>1.3333333333333333</v>
      </c>
      <c r="DO152">
        <v>375.66666666666669</v>
      </c>
      <c r="DP152">
        <v>2.3333333333333335</v>
      </c>
      <c r="DQ152">
        <v>1167.6666666666667</v>
      </c>
      <c r="DR152">
        <v>2.5722222222222224</v>
      </c>
      <c r="DS152">
        <v>1054.5753424657535</v>
      </c>
      <c r="DV152" t="s">
        <v>150</v>
      </c>
      <c r="DW152">
        <v>352.22222222222223</v>
      </c>
      <c r="DX152">
        <v>356.44444444444446</v>
      </c>
      <c r="DY152">
        <v>310.22222222222223</v>
      </c>
      <c r="DZ152">
        <v>339.62962962962962</v>
      </c>
      <c r="EA152">
        <v>346.8</v>
      </c>
      <c r="EB152">
        <v>357.85714285714283</v>
      </c>
      <c r="EC152">
        <v>354</v>
      </c>
      <c r="ED152">
        <v>353.47058823529414</v>
      </c>
    </row>
    <row r="153" spans="1:134" x14ac:dyDescent="0.3">
      <c r="A153" s="2" t="s">
        <v>151</v>
      </c>
      <c r="B153">
        <v>1.9</v>
      </c>
      <c r="C153">
        <v>678.125</v>
      </c>
      <c r="D153">
        <v>0.88888888888888884</v>
      </c>
      <c r="E153">
        <v>493.25</v>
      </c>
      <c r="F153">
        <v>1.2222222222222223</v>
      </c>
      <c r="G153">
        <v>633.4</v>
      </c>
      <c r="H153">
        <v>1.3571428571428572</v>
      </c>
      <c r="I153">
        <v>621.47058823529414</v>
      </c>
      <c r="J153">
        <v>1.5555555555555556</v>
      </c>
      <c r="K153">
        <v>755.6</v>
      </c>
      <c r="L153">
        <v>0.8</v>
      </c>
      <c r="M153">
        <v>416.8</v>
      </c>
      <c r="N153">
        <v>0.88888888888888884</v>
      </c>
      <c r="O153">
        <v>539</v>
      </c>
      <c r="P153">
        <v>1.0714285714285714</v>
      </c>
      <c r="Q153">
        <v>572.71428571428567</v>
      </c>
      <c r="R153">
        <v>1.2142857142857142</v>
      </c>
      <c r="S153">
        <v>599.45161290322585</v>
      </c>
      <c r="T153">
        <v>3.5</v>
      </c>
      <c r="U153">
        <v>932.5</v>
      </c>
      <c r="V153">
        <v>4.1111111111111107</v>
      </c>
      <c r="W153">
        <v>1320.875</v>
      </c>
      <c r="X153">
        <v>3.7777777777777777</v>
      </c>
      <c r="Y153">
        <v>1374.125</v>
      </c>
      <c r="Z153">
        <v>3.7857142857142856</v>
      </c>
      <c r="AA153">
        <v>1187.8846153846155</v>
      </c>
      <c r="AB153">
        <v>3.8888888888888888</v>
      </c>
      <c r="AC153">
        <v>1573.1428571428571</v>
      </c>
      <c r="AD153">
        <v>3.9</v>
      </c>
      <c r="AE153">
        <v>1111.3</v>
      </c>
      <c r="AF153">
        <v>4.333333333333333</v>
      </c>
      <c r="AG153">
        <v>1253.3333333333333</v>
      </c>
      <c r="AH153">
        <v>4.0357142857142856</v>
      </c>
      <c r="AI153">
        <v>1284.8076923076924</v>
      </c>
      <c r="AJ153">
        <v>3.9107142857142856</v>
      </c>
      <c r="AK153">
        <v>1236.3461538461538</v>
      </c>
      <c r="AL153">
        <v>2.5625</v>
      </c>
      <c r="AM153">
        <v>998.46987951807228</v>
      </c>
      <c r="AN153">
        <v>2.6</v>
      </c>
      <c r="AO153">
        <v>731.1</v>
      </c>
      <c r="AP153">
        <v>2</v>
      </c>
      <c r="AQ153">
        <v>704</v>
      </c>
      <c r="AR153">
        <v>2.5555555555555554</v>
      </c>
      <c r="AS153">
        <v>800</v>
      </c>
      <c r="AT153">
        <v>2.3928571428571428</v>
      </c>
      <c r="AU153">
        <v>745.56</v>
      </c>
      <c r="AV153">
        <v>2.1111111111111112</v>
      </c>
      <c r="AW153">
        <v>598.77777777777783</v>
      </c>
      <c r="AX153">
        <v>2.4</v>
      </c>
      <c r="AY153">
        <v>644.29999999999995</v>
      </c>
      <c r="AZ153">
        <v>2.2222222222222223</v>
      </c>
      <c r="BA153">
        <v>625</v>
      </c>
      <c r="BB153">
        <v>2.25</v>
      </c>
      <c r="BC153">
        <v>623.46428571428567</v>
      </c>
      <c r="BD153">
        <v>2.3214285714285716</v>
      </c>
      <c r="BE153">
        <v>681.05660377358492</v>
      </c>
      <c r="BF153">
        <v>2.3214285714285716</v>
      </c>
      <c r="BG153">
        <v>681.05660377358492</v>
      </c>
      <c r="BH153">
        <v>2.4821428571428572</v>
      </c>
      <c r="BI153">
        <v>874.77205882352939</v>
      </c>
      <c r="BL153">
        <v>0</v>
      </c>
      <c r="BN153">
        <v>2</v>
      </c>
      <c r="BO153">
        <v>745</v>
      </c>
      <c r="BP153">
        <v>1</v>
      </c>
      <c r="BQ153">
        <v>745</v>
      </c>
      <c r="BR153">
        <v>0</v>
      </c>
      <c r="BV153">
        <v>5</v>
      </c>
      <c r="BW153">
        <v>1596</v>
      </c>
      <c r="BX153">
        <v>2.5</v>
      </c>
      <c r="BY153">
        <v>1596</v>
      </c>
      <c r="BZ153">
        <v>1.75</v>
      </c>
      <c r="CA153">
        <v>1170.5</v>
      </c>
      <c r="CD153">
        <v>7</v>
      </c>
      <c r="CE153">
        <v>1941</v>
      </c>
      <c r="CF153">
        <v>3</v>
      </c>
      <c r="CG153">
        <v>1088</v>
      </c>
      <c r="CH153">
        <v>5</v>
      </c>
      <c r="CI153">
        <v>1514.5</v>
      </c>
      <c r="CJ153">
        <v>6</v>
      </c>
      <c r="CK153">
        <v>1435</v>
      </c>
      <c r="CN153">
        <v>0</v>
      </c>
      <c r="CP153">
        <v>3</v>
      </c>
      <c r="CQ153">
        <v>1435</v>
      </c>
      <c r="CR153">
        <v>4</v>
      </c>
      <c r="CS153">
        <v>1488</v>
      </c>
      <c r="CT153">
        <v>2.875</v>
      </c>
      <c r="CU153">
        <v>1361</v>
      </c>
      <c r="CX153">
        <v>2</v>
      </c>
      <c r="CY153">
        <v>664</v>
      </c>
      <c r="CZ153">
        <v>2</v>
      </c>
      <c r="DA153">
        <v>633</v>
      </c>
      <c r="DB153">
        <v>2</v>
      </c>
      <c r="DC153">
        <v>648.5</v>
      </c>
      <c r="DD153">
        <v>2</v>
      </c>
      <c r="DE153">
        <v>716</v>
      </c>
      <c r="DH153">
        <v>1</v>
      </c>
      <c r="DI153">
        <v>119</v>
      </c>
      <c r="DJ153">
        <v>1.5</v>
      </c>
      <c r="DK153">
        <v>417.5</v>
      </c>
      <c r="DL153">
        <v>1.75</v>
      </c>
      <c r="DM153">
        <v>533</v>
      </c>
      <c r="DN153">
        <v>1.75</v>
      </c>
      <c r="DO153">
        <v>533</v>
      </c>
      <c r="DP153">
        <v>2.5</v>
      </c>
      <c r="DQ153">
        <v>993</v>
      </c>
      <c r="DR153">
        <v>2.4833333333333334</v>
      </c>
      <c r="DS153">
        <v>882.11034482758623</v>
      </c>
      <c r="DV153" t="s">
        <v>151</v>
      </c>
      <c r="DW153">
        <v>286.28571428571428</v>
      </c>
      <c r="DX153">
        <v>226.6</v>
      </c>
      <c r="DY153">
        <v>282.22222222222223</v>
      </c>
      <c r="DZ153">
        <v>261.92307692307691</v>
      </c>
      <c r="EA153">
        <v>177.8</v>
      </c>
      <c r="EB153">
        <v>195.8</v>
      </c>
      <c r="EC153">
        <v>335.75</v>
      </c>
      <c r="ED153">
        <v>229.35714285714286</v>
      </c>
    </row>
    <row r="154" spans="1:134" x14ac:dyDescent="0.3">
      <c r="A154" s="2" t="s">
        <v>152</v>
      </c>
      <c r="B154">
        <v>2.1</v>
      </c>
      <c r="C154">
        <v>756</v>
      </c>
      <c r="D154">
        <v>0.7</v>
      </c>
      <c r="E154">
        <v>352.33333333333331</v>
      </c>
      <c r="F154">
        <v>1.5555555555555556</v>
      </c>
      <c r="G154">
        <v>577.20000000000005</v>
      </c>
      <c r="H154">
        <v>1.4482758620689655</v>
      </c>
      <c r="I154">
        <v>605.64285714285711</v>
      </c>
      <c r="J154">
        <v>1.2222222222222223</v>
      </c>
      <c r="K154">
        <v>593</v>
      </c>
      <c r="L154">
        <v>1.7</v>
      </c>
      <c r="M154">
        <v>417.57142857142856</v>
      </c>
      <c r="N154">
        <v>1.3</v>
      </c>
      <c r="O154">
        <v>540.20000000000005</v>
      </c>
      <c r="P154">
        <v>1.4137931034482758</v>
      </c>
      <c r="Q154">
        <v>499.75</v>
      </c>
      <c r="R154">
        <v>1.4310344827586208</v>
      </c>
      <c r="S154">
        <v>549.16666666666663</v>
      </c>
      <c r="T154">
        <v>1.4</v>
      </c>
      <c r="U154">
        <v>576.83333333333337</v>
      </c>
      <c r="V154">
        <v>1.2</v>
      </c>
      <c r="W154">
        <v>540.79999999999995</v>
      </c>
      <c r="X154">
        <v>1.6666666666666667</v>
      </c>
      <c r="Y154">
        <v>585.20000000000005</v>
      </c>
      <c r="Z154">
        <v>1.4137931034482758</v>
      </c>
      <c r="AA154">
        <v>568.1875</v>
      </c>
      <c r="AB154">
        <v>2.4444444444444446</v>
      </c>
      <c r="AC154">
        <v>593.5</v>
      </c>
      <c r="AD154">
        <v>3.1</v>
      </c>
      <c r="AE154">
        <v>737.44444444444446</v>
      </c>
      <c r="AF154">
        <v>1</v>
      </c>
      <c r="AG154">
        <v>495</v>
      </c>
      <c r="AH154">
        <v>2.1724137931034484</v>
      </c>
      <c r="AI154">
        <v>630</v>
      </c>
      <c r="AJ154">
        <v>1.7931034482758621</v>
      </c>
      <c r="AK154">
        <v>603.97368421052636</v>
      </c>
      <c r="AL154">
        <v>1.6120689655172413</v>
      </c>
      <c r="AM154">
        <v>579.79411764705878</v>
      </c>
      <c r="AN154">
        <v>0.6</v>
      </c>
      <c r="AO154">
        <v>305.25</v>
      </c>
      <c r="AP154">
        <v>0.7</v>
      </c>
      <c r="AQ154">
        <v>233.5</v>
      </c>
      <c r="AR154">
        <v>0.77777777777777779</v>
      </c>
      <c r="AS154">
        <v>394</v>
      </c>
      <c r="AT154">
        <v>0.68965517241379315</v>
      </c>
      <c r="AU154">
        <v>310.91666666666669</v>
      </c>
      <c r="AV154">
        <v>1.3333333333333333</v>
      </c>
      <c r="AW154">
        <v>437.5</v>
      </c>
      <c r="AX154">
        <v>0.3</v>
      </c>
      <c r="AY154">
        <v>290.5</v>
      </c>
      <c r="AZ154">
        <v>0.3</v>
      </c>
      <c r="BA154">
        <v>615</v>
      </c>
      <c r="BB154">
        <v>0.62068965517241381</v>
      </c>
      <c r="BC154">
        <v>424.55555555555554</v>
      </c>
      <c r="BD154">
        <v>0.65517241379310343</v>
      </c>
      <c r="BE154">
        <v>359.61904761904759</v>
      </c>
      <c r="BF154">
        <v>0.65517241379310343</v>
      </c>
      <c r="BG154">
        <v>359.61904761904759</v>
      </c>
      <c r="BH154">
        <v>1.2931034482758621</v>
      </c>
      <c r="BI154">
        <v>527.84269662921349</v>
      </c>
      <c r="BN154">
        <v>0</v>
      </c>
      <c r="BP154">
        <v>0</v>
      </c>
      <c r="BR154">
        <v>0</v>
      </c>
      <c r="BX154">
        <v>0</v>
      </c>
      <c r="BZ154">
        <v>0</v>
      </c>
      <c r="CF154">
        <v>1</v>
      </c>
      <c r="CG154">
        <v>112</v>
      </c>
      <c r="CH154">
        <v>1</v>
      </c>
      <c r="CI154">
        <v>112</v>
      </c>
      <c r="CJ154">
        <v>2</v>
      </c>
      <c r="CK154">
        <v>587</v>
      </c>
      <c r="CP154">
        <v>2</v>
      </c>
      <c r="CQ154">
        <v>587</v>
      </c>
      <c r="CR154">
        <v>1.5</v>
      </c>
      <c r="CS154">
        <v>349.5</v>
      </c>
      <c r="CT154">
        <v>0.75</v>
      </c>
      <c r="CU154">
        <v>349.5</v>
      </c>
      <c r="CZ154">
        <v>1</v>
      </c>
      <c r="DA154">
        <v>104</v>
      </c>
      <c r="DB154">
        <v>1</v>
      </c>
      <c r="DC154">
        <v>104</v>
      </c>
      <c r="DD154">
        <v>0</v>
      </c>
      <c r="DJ154">
        <v>0</v>
      </c>
      <c r="DL154">
        <v>0.5</v>
      </c>
      <c r="DM154">
        <v>104</v>
      </c>
      <c r="DN154">
        <v>0.5</v>
      </c>
      <c r="DO154">
        <v>104</v>
      </c>
      <c r="DP154">
        <v>0.66666666666666663</v>
      </c>
      <c r="DQ154">
        <v>267.66666666666669</v>
      </c>
      <c r="DR154">
        <v>1.2722222222222221</v>
      </c>
      <c r="DS154">
        <v>519.35869565217388</v>
      </c>
      <c r="DV154" t="s">
        <v>152</v>
      </c>
      <c r="DW154">
        <v>207.125</v>
      </c>
      <c r="DX154">
        <v>198.33333333333334</v>
      </c>
      <c r="DY154">
        <v>240.2</v>
      </c>
      <c r="DZ154">
        <v>211.04545454545453</v>
      </c>
      <c r="EA154">
        <v>197.25</v>
      </c>
      <c r="EB154">
        <v>170.14285714285714</v>
      </c>
      <c r="EC154">
        <v>161.80000000000001</v>
      </c>
      <c r="ED154">
        <v>174.3125</v>
      </c>
    </row>
    <row r="155" spans="1:134" x14ac:dyDescent="0.3">
      <c r="A155" s="2" t="s">
        <v>153</v>
      </c>
      <c r="B155">
        <v>0</v>
      </c>
      <c r="D155">
        <v>0.1</v>
      </c>
      <c r="E155">
        <v>388</v>
      </c>
      <c r="F155">
        <v>0.375</v>
      </c>
      <c r="G155">
        <v>413</v>
      </c>
      <c r="H155">
        <v>0.14285714285714285</v>
      </c>
      <c r="I155">
        <v>400.5</v>
      </c>
      <c r="J155">
        <v>0</v>
      </c>
      <c r="L155">
        <v>0</v>
      </c>
      <c r="N155">
        <v>0</v>
      </c>
      <c r="P155">
        <v>0</v>
      </c>
      <c r="R155">
        <v>7.2727272727272724E-2</v>
      </c>
      <c r="S155">
        <v>400.5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AF155">
        <v>0</v>
      </c>
      <c r="AH155">
        <v>0</v>
      </c>
      <c r="AJ155">
        <v>0</v>
      </c>
      <c r="AL155">
        <v>3.6363636363636362E-2</v>
      </c>
      <c r="AM155">
        <v>400.5</v>
      </c>
      <c r="AN155">
        <v>0</v>
      </c>
      <c r="AP155">
        <v>0</v>
      </c>
      <c r="AR155">
        <v>0</v>
      </c>
      <c r="AT155">
        <v>0</v>
      </c>
      <c r="AV155">
        <v>0</v>
      </c>
      <c r="AX155">
        <v>0</v>
      </c>
      <c r="AZ155">
        <v>0.1111111111111111</v>
      </c>
      <c r="BA155">
        <v>126</v>
      </c>
      <c r="BB155">
        <v>3.7037037037037035E-2</v>
      </c>
      <c r="BC155">
        <v>126</v>
      </c>
      <c r="BD155">
        <v>1.8181818181818181E-2</v>
      </c>
      <c r="BE155">
        <v>126</v>
      </c>
      <c r="BF155">
        <v>1.8181818181818181E-2</v>
      </c>
      <c r="BG155">
        <v>126</v>
      </c>
      <c r="BH155">
        <v>3.0303030303030304E-2</v>
      </c>
      <c r="BI155">
        <v>309</v>
      </c>
      <c r="BN155">
        <v>0</v>
      </c>
      <c r="BP155">
        <v>0</v>
      </c>
      <c r="BR155">
        <v>2</v>
      </c>
      <c r="BS155">
        <v>688</v>
      </c>
      <c r="BT155">
        <v>0</v>
      </c>
      <c r="BV155">
        <v>0</v>
      </c>
      <c r="BX155">
        <v>0.66666666666666663</v>
      </c>
      <c r="BY155">
        <v>688</v>
      </c>
      <c r="BZ155">
        <v>0.4</v>
      </c>
      <c r="CA155">
        <v>688</v>
      </c>
      <c r="CF155">
        <v>0</v>
      </c>
      <c r="CH155">
        <v>0</v>
      </c>
      <c r="CJ155">
        <v>0</v>
      </c>
      <c r="CL155">
        <v>0</v>
      </c>
      <c r="CN155">
        <v>0</v>
      </c>
      <c r="CP155">
        <v>0</v>
      </c>
      <c r="CR155">
        <v>0</v>
      </c>
      <c r="CT155">
        <v>0.2</v>
      </c>
      <c r="CU155">
        <v>688</v>
      </c>
      <c r="CZ155">
        <v>0</v>
      </c>
      <c r="DB155">
        <v>0</v>
      </c>
      <c r="DD155">
        <v>0</v>
      </c>
      <c r="DF155">
        <v>0</v>
      </c>
      <c r="DH155">
        <v>0</v>
      </c>
      <c r="DJ155">
        <v>0</v>
      </c>
      <c r="DL155">
        <v>0</v>
      </c>
      <c r="DN155">
        <v>0</v>
      </c>
      <c r="DP155">
        <v>0.13333333333333333</v>
      </c>
      <c r="DQ155">
        <v>688</v>
      </c>
      <c r="DR155">
        <v>3.888888888888889E-2</v>
      </c>
      <c r="DS155">
        <v>403.75</v>
      </c>
      <c r="DV155" t="s">
        <v>153</v>
      </c>
    </row>
    <row r="156" spans="1:134" x14ac:dyDescent="0.3">
      <c r="A156" s="2" t="s">
        <v>154</v>
      </c>
      <c r="B156">
        <v>2.2222222222222223</v>
      </c>
      <c r="C156">
        <v>1119.6666666666667</v>
      </c>
      <c r="D156">
        <v>2.2000000000000002</v>
      </c>
      <c r="E156">
        <v>1207.8333333333333</v>
      </c>
      <c r="F156">
        <v>2.75</v>
      </c>
      <c r="G156">
        <v>1023</v>
      </c>
      <c r="H156">
        <v>2.3703703703703702</v>
      </c>
      <c r="I156">
        <v>1116.8333333333333</v>
      </c>
      <c r="J156">
        <v>1.5555555555555556</v>
      </c>
      <c r="K156">
        <v>758.2</v>
      </c>
      <c r="L156">
        <v>1.2</v>
      </c>
      <c r="M156">
        <v>678.8</v>
      </c>
      <c r="N156">
        <v>2.9</v>
      </c>
      <c r="O156">
        <v>1107.75</v>
      </c>
      <c r="P156">
        <v>1.896551724137931</v>
      </c>
      <c r="Q156">
        <v>891.5</v>
      </c>
      <c r="R156">
        <v>2.125</v>
      </c>
      <c r="S156">
        <v>1004.1666666666666</v>
      </c>
      <c r="T156">
        <v>3.8888888888888888</v>
      </c>
      <c r="U156">
        <v>1418.875</v>
      </c>
      <c r="V156">
        <v>4.2</v>
      </c>
      <c r="W156">
        <v>1708.625</v>
      </c>
      <c r="X156">
        <v>4.125</v>
      </c>
      <c r="Y156">
        <v>1452.8571428571429</v>
      </c>
      <c r="Z156">
        <v>4.0740740740740744</v>
      </c>
      <c r="AA156">
        <v>1530</v>
      </c>
      <c r="AB156">
        <v>5.2222222222222223</v>
      </c>
      <c r="AC156">
        <v>1647.2222222222222</v>
      </c>
      <c r="AD156">
        <v>5.4</v>
      </c>
      <c r="AE156">
        <v>1690.6</v>
      </c>
      <c r="AF156">
        <v>3.5</v>
      </c>
      <c r="AG156">
        <v>1644.8571428571429</v>
      </c>
      <c r="AH156">
        <v>4.6896551724137927</v>
      </c>
      <c r="AI156">
        <v>1663.2692307692307</v>
      </c>
      <c r="AJ156">
        <v>4.3928571428571432</v>
      </c>
      <c r="AK156">
        <v>1600.7142857142858</v>
      </c>
      <c r="AL156">
        <v>3.2589285714285716</v>
      </c>
      <c r="AM156">
        <v>1348.0588235294117</v>
      </c>
      <c r="AN156">
        <v>1.6666666666666667</v>
      </c>
      <c r="AO156">
        <v>811.33333333333337</v>
      </c>
      <c r="AP156">
        <v>2.2000000000000002</v>
      </c>
      <c r="AQ156">
        <v>839.22222222222217</v>
      </c>
      <c r="AR156">
        <v>2.375</v>
      </c>
      <c r="AS156">
        <v>862.71428571428567</v>
      </c>
      <c r="AT156">
        <v>2.074074074074074</v>
      </c>
      <c r="AU156">
        <v>839.09090909090912</v>
      </c>
      <c r="AV156">
        <v>2.3333333333333335</v>
      </c>
      <c r="AW156">
        <v>800.125</v>
      </c>
      <c r="AX156">
        <v>1.8</v>
      </c>
      <c r="AY156">
        <v>843.14285714285711</v>
      </c>
      <c r="AZ156">
        <v>2</v>
      </c>
      <c r="BA156">
        <v>831.5</v>
      </c>
      <c r="BB156">
        <v>2.0344827586206895</v>
      </c>
      <c r="BC156">
        <v>824.13043478260875</v>
      </c>
      <c r="BD156">
        <v>2.0535714285714284</v>
      </c>
      <c r="BE156">
        <v>831.44444444444446</v>
      </c>
      <c r="BF156">
        <v>2.0535714285714284</v>
      </c>
      <c r="BG156">
        <v>831.44444444444446</v>
      </c>
      <c r="BH156">
        <v>2.8571428571428572</v>
      </c>
      <c r="BI156">
        <v>1169.2307692307693</v>
      </c>
      <c r="BJ156">
        <v>0</v>
      </c>
      <c r="BN156">
        <v>1</v>
      </c>
      <c r="BO156">
        <v>571</v>
      </c>
      <c r="BP156">
        <v>0.66666666666666663</v>
      </c>
      <c r="BQ156">
        <v>571</v>
      </c>
      <c r="BR156">
        <v>1</v>
      </c>
      <c r="BS156">
        <v>398</v>
      </c>
      <c r="BX156">
        <v>1</v>
      </c>
      <c r="BY156">
        <v>398</v>
      </c>
      <c r="BZ156">
        <v>0.75</v>
      </c>
      <c r="CA156">
        <v>484.5</v>
      </c>
      <c r="CB156">
        <v>5</v>
      </c>
      <c r="CC156">
        <v>1818</v>
      </c>
      <c r="CF156">
        <v>6</v>
      </c>
      <c r="CG156">
        <v>1842</v>
      </c>
      <c r="CH156">
        <v>5.666666666666667</v>
      </c>
      <c r="CI156">
        <v>1834</v>
      </c>
      <c r="CJ156">
        <v>7</v>
      </c>
      <c r="CK156">
        <v>1783</v>
      </c>
      <c r="CP156">
        <v>7</v>
      </c>
      <c r="CQ156">
        <v>1783</v>
      </c>
      <c r="CR156">
        <v>6</v>
      </c>
      <c r="CS156">
        <v>1821.25</v>
      </c>
      <c r="CT156">
        <v>3.375</v>
      </c>
      <c r="CU156">
        <v>1375.6666666666667</v>
      </c>
      <c r="CV156">
        <v>7</v>
      </c>
      <c r="CW156">
        <v>2353</v>
      </c>
      <c r="CZ156">
        <v>1.5</v>
      </c>
      <c r="DA156">
        <v>532</v>
      </c>
      <c r="DB156">
        <v>3.3333333333333335</v>
      </c>
      <c r="DC156">
        <v>1139</v>
      </c>
      <c r="DD156">
        <v>3</v>
      </c>
      <c r="DE156">
        <v>1185</v>
      </c>
      <c r="DJ156">
        <v>3</v>
      </c>
      <c r="DK156">
        <v>1185</v>
      </c>
      <c r="DL156">
        <v>3.25</v>
      </c>
      <c r="DM156">
        <v>1150.5</v>
      </c>
      <c r="DN156">
        <v>3.25</v>
      </c>
      <c r="DO156">
        <v>1150.5</v>
      </c>
      <c r="DP156">
        <v>3.3333333333333335</v>
      </c>
      <c r="DQ156">
        <v>1285.5999999999999</v>
      </c>
      <c r="DR156">
        <v>2.8888888888888888</v>
      </c>
      <c r="DS156">
        <v>1177.5428571428572</v>
      </c>
      <c r="DV156" t="s">
        <v>154</v>
      </c>
      <c r="DW156">
        <v>349.33333333333331</v>
      </c>
      <c r="DX156">
        <v>356.7</v>
      </c>
      <c r="DY156">
        <v>388.71428571428572</v>
      </c>
      <c r="DZ156">
        <v>362.76923076923077</v>
      </c>
      <c r="EA156">
        <v>273</v>
      </c>
      <c r="EB156">
        <v>325.8</v>
      </c>
      <c r="EC156">
        <v>329.125</v>
      </c>
      <c r="ED156">
        <v>312.61111111111109</v>
      </c>
    </row>
    <row r="157" spans="1:134" x14ac:dyDescent="0.3">
      <c r="A157" s="2" t="s">
        <v>155</v>
      </c>
      <c r="B157">
        <v>3.2222222222222223</v>
      </c>
      <c r="C157">
        <v>1159.4000000000001</v>
      </c>
      <c r="D157">
        <v>2.2857142857142856</v>
      </c>
      <c r="E157">
        <v>1600.3333333333333</v>
      </c>
      <c r="F157">
        <v>2.4285714285714284</v>
      </c>
      <c r="G157">
        <v>900</v>
      </c>
      <c r="H157">
        <v>2.6956521739130435</v>
      </c>
      <c r="I157">
        <v>1161.3846153846155</v>
      </c>
      <c r="J157">
        <v>5.2857142857142856</v>
      </c>
      <c r="K157">
        <v>1482.2</v>
      </c>
      <c r="L157">
        <v>1.6</v>
      </c>
      <c r="M157">
        <v>1408.6666666666667</v>
      </c>
      <c r="N157">
        <v>3.8</v>
      </c>
      <c r="O157">
        <v>1108.5714285714287</v>
      </c>
      <c r="P157">
        <v>3.3703703703703702</v>
      </c>
      <c r="Q157">
        <v>1293.1333333333334</v>
      </c>
      <c r="R157">
        <v>3.06</v>
      </c>
      <c r="S157">
        <v>1231.9642857142858</v>
      </c>
      <c r="T157">
        <v>4.4444444444444446</v>
      </c>
      <c r="U157">
        <v>1204</v>
      </c>
      <c r="V157">
        <v>3.8571428571428572</v>
      </c>
      <c r="W157">
        <v>1016.5</v>
      </c>
      <c r="X157">
        <v>3</v>
      </c>
      <c r="Y157">
        <v>695</v>
      </c>
      <c r="Z157">
        <v>3.8260869565217392</v>
      </c>
      <c r="AA157">
        <v>984.0526315789474</v>
      </c>
      <c r="AB157">
        <v>4</v>
      </c>
      <c r="AC157">
        <v>885.83333333333337</v>
      </c>
      <c r="AD157">
        <v>6</v>
      </c>
      <c r="AE157">
        <v>1518.4444444444443</v>
      </c>
      <c r="AF157">
        <v>4</v>
      </c>
      <c r="AG157">
        <v>1037.5555555555557</v>
      </c>
      <c r="AH157">
        <v>4.7407407407407405</v>
      </c>
      <c r="AI157">
        <v>1179.9583333333333</v>
      </c>
      <c r="AJ157">
        <v>4.32</v>
      </c>
      <c r="AK157">
        <v>1093.3953488372092</v>
      </c>
      <c r="AL157">
        <v>3.69</v>
      </c>
      <c r="AM157">
        <v>1148.0422535211267</v>
      </c>
      <c r="AN157">
        <v>2.2222222222222223</v>
      </c>
      <c r="AO157">
        <v>478.88888888888891</v>
      </c>
      <c r="AP157">
        <v>2</v>
      </c>
      <c r="AQ157">
        <v>593.20000000000005</v>
      </c>
      <c r="AR157">
        <v>3.2857142857142856</v>
      </c>
      <c r="AS157">
        <v>683.14285714285711</v>
      </c>
      <c r="AT157">
        <v>2.4782608695652173</v>
      </c>
      <c r="AU157">
        <v>574.19047619047615</v>
      </c>
      <c r="AV157">
        <v>1.4285714285714286</v>
      </c>
      <c r="AW157">
        <v>338.83333333333331</v>
      </c>
      <c r="AX157">
        <v>1.7</v>
      </c>
      <c r="AY157">
        <v>383.9</v>
      </c>
      <c r="AZ157">
        <v>1.4</v>
      </c>
      <c r="BA157">
        <v>330.44444444444446</v>
      </c>
      <c r="BB157">
        <v>1.5185185185185186</v>
      </c>
      <c r="BC157">
        <v>353.84</v>
      </c>
      <c r="BD157">
        <v>1.96</v>
      </c>
      <c r="BE157">
        <v>454.43478260869563</v>
      </c>
      <c r="BF157">
        <v>1.96</v>
      </c>
      <c r="BG157">
        <v>454.43478260869563</v>
      </c>
      <c r="BH157">
        <v>3.1133333333333333</v>
      </c>
      <c r="BI157">
        <v>875.34188034188037</v>
      </c>
      <c r="BJ157">
        <v>9</v>
      </c>
      <c r="BK157">
        <v>1392</v>
      </c>
      <c r="BL157">
        <v>5</v>
      </c>
      <c r="BM157">
        <v>1268.5</v>
      </c>
      <c r="BN157">
        <v>4.666666666666667</v>
      </c>
      <c r="BO157">
        <v>1257</v>
      </c>
      <c r="BP157">
        <v>5.4285714285714288</v>
      </c>
      <c r="BQ157">
        <v>1288.5999999999999</v>
      </c>
      <c r="BR157">
        <v>6.333333333333333</v>
      </c>
      <c r="BS157">
        <v>1514.6666666666667</v>
      </c>
      <c r="BX157">
        <v>6.333333333333333</v>
      </c>
      <c r="BY157">
        <v>1514.6666666666667</v>
      </c>
      <c r="BZ157">
        <v>5.7</v>
      </c>
      <c r="CA157">
        <v>1373.375</v>
      </c>
      <c r="CB157">
        <v>2</v>
      </c>
      <c r="CC157">
        <v>200</v>
      </c>
      <c r="CD157">
        <v>3.6666666666666665</v>
      </c>
      <c r="CE157">
        <v>994</v>
      </c>
      <c r="CF157">
        <v>1.6666666666666667</v>
      </c>
      <c r="CG157">
        <v>669</v>
      </c>
      <c r="CH157">
        <v>2.5714285714285716</v>
      </c>
      <c r="CI157">
        <v>770.2</v>
      </c>
      <c r="CJ157">
        <v>2.6666666666666665</v>
      </c>
      <c r="CK157">
        <v>555.66666666666663</v>
      </c>
      <c r="CP157">
        <v>2.6666666666666665</v>
      </c>
      <c r="CQ157">
        <v>555.66666666666663</v>
      </c>
      <c r="CR157">
        <v>2.6</v>
      </c>
      <c r="CS157">
        <v>689.75</v>
      </c>
      <c r="CT157">
        <v>4.1500000000000004</v>
      </c>
      <c r="CU157">
        <v>1031.5625</v>
      </c>
      <c r="CV157">
        <v>0</v>
      </c>
      <c r="CX157">
        <v>2.6666666666666665</v>
      </c>
      <c r="CY157">
        <v>534.33333333333337</v>
      </c>
      <c r="CZ157">
        <v>0.66666666666666663</v>
      </c>
      <c r="DA157">
        <v>455</v>
      </c>
      <c r="DB157">
        <v>1.4285714285714286</v>
      </c>
      <c r="DC157">
        <v>514.5</v>
      </c>
      <c r="DD157">
        <v>3.6666666666666665</v>
      </c>
      <c r="DE157">
        <v>863</v>
      </c>
      <c r="DJ157">
        <v>3.6666666666666665</v>
      </c>
      <c r="DK157">
        <v>863</v>
      </c>
      <c r="DL157">
        <v>2.1</v>
      </c>
      <c r="DM157">
        <v>663.85714285714289</v>
      </c>
      <c r="DN157">
        <v>2.1</v>
      </c>
      <c r="DO157">
        <v>663.85714285714289</v>
      </c>
      <c r="DP157">
        <v>3.4666666666666668</v>
      </c>
      <c r="DQ157">
        <v>919.6521739130435</v>
      </c>
      <c r="DR157">
        <v>3.1722222222222221</v>
      </c>
      <c r="DS157">
        <v>882.62142857142862</v>
      </c>
      <c r="DV157" t="s">
        <v>155</v>
      </c>
      <c r="DW157">
        <v>155.5</v>
      </c>
      <c r="DX157">
        <v>156.33333333333334</v>
      </c>
      <c r="DY157">
        <v>247.11111111111111</v>
      </c>
      <c r="DZ157">
        <v>190.16666666666666</v>
      </c>
      <c r="EA157">
        <v>197.2</v>
      </c>
      <c r="EB157">
        <v>303</v>
      </c>
      <c r="EC157">
        <v>295.14285714285717</v>
      </c>
      <c r="ED157">
        <v>264.06666666666666</v>
      </c>
    </row>
    <row r="158" spans="1:134" x14ac:dyDescent="0.3">
      <c r="A158" s="2" t="s">
        <v>156</v>
      </c>
      <c r="B158">
        <v>2.8888888888888888</v>
      </c>
      <c r="C158">
        <v>848.16666666666663</v>
      </c>
      <c r="D158">
        <v>2.1111111111111112</v>
      </c>
      <c r="E158">
        <v>468.71428571428572</v>
      </c>
      <c r="F158">
        <v>2.125</v>
      </c>
      <c r="G158">
        <v>591.25</v>
      </c>
      <c r="H158">
        <v>2.3846153846153846</v>
      </c>
      <c r="I158">
        <v>631.47058823529414</v>
      </c>
      <c r="J158">
        <v>2.75</v>
      </c>
      <c r="K158">
        <v>734.4</v>
      </c>
      <c r="L158">
        <v>1.9</v>
      </c>
      <c r="M158">
        <v>715.6</v>
      </c>
      <c r="N158">
        <v>4.0999999999999996</v>
      </c>
      <c r="O158">
        <v>848.85714285714289</v>
      </c>
      <c r="P158">
        <v>2.9285714285714284</v>
      </c>
      <c r="Q158">
        <v>776</v>
      </c>
      <c r="R158">
        <v>2.6666666666666665</v>
      </c>
      <c r="S158">
        <v>703.73529411764707</v>
      </c>
      <c r="T158">
        <v>1.6666666666666667</v>
      </c>
      <c r="U158">
        <v>408.2</v>
      </c>
      <c r="V158">
        <v>2.4444444444444446</v>
      </c>
      <c r="W158">
        <v>683</v>
      </c>
      <c r="X158">
        <v>2.375</v>
      </c>
      <c r="Y158">
        <v>935.75</v>
      </c>
      <c r="Z158">
        <v>2.1538461538461537</v>
      </c>
      <c r="AA158">
        <v>657.07142857142856</v>
      </c>
      <c r="AB158">
        <v>1.75</v>
      </c>
      <c r="AC158">
        <v>680.25</v>
      </c>
      <c r="AD158">
        <v>2.2999999999999998</v>
      </c>
      <c r="AE158">
        <v>572.85714285714289</v>
      </c>
      <c r="AF158">
        <v>3</v>
      </c>
      <c r="AG158">
        <v>593.125</v>
      </c>
      <c r="AH158">
        <v>2.3928571428571428</v>
      </c>
      <c r="AI158">
        <v>604</v>
      </c>
      <c r="AJ158">
        <v>2.2777777777777777</v>
      </c>
      <c r="AK158">
        <v>626.5151515151515</v>
      </c>
      <c r="AL158">
        <v>2.4722222222222223</v>
      </c>
      <c r="AM158">
        <v>665.70149253731347</v>
      </c>
      <c r="AN158">
        <v>0.88888888888888884</v>
      </c>
      <c r="AO158">
        <v>335.75</v>
      </c>
      <c r="AP158">
        <v>1.1111111111111112</v>
      </c>
      <c r="AQ158">
        <v>430.25</v>
      </c>
      <c r="AR158">
        <v>1.375</v>
      </c>
      <c r="AS158">
        <v>471.25</v>
      </c>
      <c r="AT158">
        <v>1.1153846153846154</v>
      </c>
      <c r="AU158">
        <v>412.41666666666669</v>
      </c>
      <c r="AV158">
        <v>1</v>
      </c>
      <c r="AW158">
        <v>358</v>
      </c>
      <c r="AX158">
        <v>0.4</v>
      </c>
      <c r="AY158">
        <v>169.25</v>
      </c>
      <c r="AZ158">
        <v>1.8</v>
      </c>
      <c r="BA158">
        <v>476</v>
      </c>
      <c r="BB158">
        <v>1.0714285714285714</v>
      </c>
      <c r="BC158">
        <v>369.8125</v>
      </c>
      <c r="BD158">
        <v>1.0925925925925926</v>
      </c>
      <c r="BE158">
        <v>388.07142857142856</v>
      </c>
      <c r="BF158">
        <v>1.0925925925925926</v>
      </c>
      <c r="BG158">
        <v>388.07142857142856</v>
      </c>
      <c r="BH158">
        <v>2.0123456790123457</v>
      </c>
      <c r="BI158">
        <v>583.87368421052633</v>
      </c>
      <c r="BJ158">
        <v>4</v>
      </c>
      <c r="BK158">
        <v>764</v>
      </c>
      <c r="BL158">
        <v>0</v>
      </c>
      <c r="BN158">
        <v>2.5</v>
      </c>
      <c r="BO158">
        <v>753</v>
      </c>
      <c r="BP158">
        <v>2.25</v>
      </c>
      <c r="BQ158">
        <v>758.5</v>
      </c>
      <c r="BR158">
        <v>0</v>
      </c>
      <c r="BX158">
        <v>0</v>
      </c>
      <c r="BZ158">
        <v>1.5</v>
      </c>
      <c r="CA158">
        <v>758.5</v>
      </c>
      <c r="CB158">
        <v>4</v>
      </c>
      <c r="CC158">
        <v>498</v>
      </c>
      <c r="CD158">
        <v>5</v>
      </c>
      <c r="CE158">
        <v>854</v>
      </c>
      <c r="CF158">
        <v>0</v>
      </c>
      <c r="CH158">
        <v>2.25</v>
      </c>
      <c r="CI158">
        <v>676</v>
      </c>
      <c r="CJ158">
        <v>0</v>
      </c>
      <c r="CP158">
        <v>0</v>
      </c>
      <c r="CR158">
        <v>1.5</v>
      </c>
      <c r="CS158">
        <v>676</v>
      </c>
      <c r="CT158">
        <v>1.5</v>
      </c>
      <c r="CU158">
        <v>717.25</v>
      </c>
      <c r="CV158">
        <v>7</v>
      </c>
      <c r="CW158">
        <v>1220</v>
      </c>
      <c r="CX158">
        <v>3</v>
      </c>
      <c r="CY158">
        <v>519</v>
      </c>
      <c r="CZ158">
        <v>0</v>
      </c>
      <c r="DB158">
        <v>2.5</v>
      </c>
      <c r="DC158">
        <v>869.5</v>
      </c>
      <c r="DD158">
        <v>0</v>
      </c>
      <c r="DJ158">
        <v>0</v>
      </c>
      <c r="DL158">
        <v>1.6666666666666667</v>
      </c>
      <c r="DM158">
        <v>869.5</v>
      </c>
      <c r="DN158">
        <v>1.6666666666666667</v>
      </c>
      <c r="DO158">
        <v>869.5</v>
      </c>
      <c r="DP158">
        <v>1.5555555555555556</v>
      </c>
      <c r="DQ158">
        <v>768</v>
      </c>
      <c r="DR158">
        <v>1.9666666666666666</v>
      </c>
      <c r="DS158">
        <v>594.81188118811883</v>
      </c>
      <c r="DV158" t="s">
        <v>156</v>
      </c>
      <c r="DW158">
        <v>201</v>
      </c>
      <c r="DX158">
        <v>228</v>
      </c>
      <c r="DY158">
        <v>163.375</v>
      </c>
      <c r="DZ158">
        <v>195.10526315789474</v>
      </c>
      <c r="EA158">
        <v>140.80000000000001</v>
      </c>
      <c r="EB158">
        <v>160.19999999999999</v>
      </c>
      <c r="EC158">
        <v>99.571428571428569</v>
      </c>
      <c r="ED158">
        <v>129.52941176470588</v>
      </c>
    </row>
    <row r="159" spans="1:134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  <c r="DV159" t="s">
        <v>157</v>
      </c>
    </row>
    <row r="160" spans="1:134" x14ac:dyDescent="0.3">
      <c r="A160" s="2" t="s">
        <v>158</v>
      </c>
      <c r="B160">
        <v>1.8888888888888888</v>
      </c>
      <c r="C160">
        <v>642.14285714285711</v>
      </c>
      <c r="D160">
        <v>2.4</v>
      </c>
      <c r="E160">
        <v>683.11111111111109</v>
      </c>
      <c r="F160">
        <v>2.125</v>
      </c>
      <c r="G160">
        <v>621.71428571428567</v>
      </c>
      <c r="H160">
        <v>2.1481481481481484</v>
      </c>
      <c r="I160">
        <v>651.95652173913038</v>
      </c>
      <c r="J160">
        <v>1.8571428571428572</v>
      </c>
      <c r="K160">
        <v>612.5</v>
      </c>
      <c r="L160">
        <v>2.1428571428571428</v>
      </c>
      <c r="M160">
        <v>721.4</v>
      </c>
      <c r="N160">
        <v>2.8888888888888888</v>
      </c>
      <c r="O160">
        <v>721.25</v>
      </c>
      <c r="P160">
        <v>2.347826086956522</v>
      </c>
      <c r="Q160">
        <v>695.70588235294122</v>
      </c>
      <c r="R160">
        <v>2.2400000000000002</v>
      </c>
      <c r="S160">
        <v>670.55</v>
      </c>
      <c r="T160">
        <v>6.333333333333333</v>
      </c>
      <c r="U160">
        <v>1514</v>
      </c>
      <c r="V160">
        <v>5.5</v>
      </c>
      <c r="W160">
        <v>1539.6</v>
      </c>
      <c r="X160">
        <v>5.75</v>
      </c>
      <c r="Y160">
        <v>1556.125</v>
      </c>
      <c r="Z160">
        <v>5.8518518518518521</v>
      </c>
      <c r="AA160">
        <v>1535.962962962963</v>
      </c>
      <c r="AB160">
        <v>6.1428571428571432</v>
      </c>
      <c r="AC160">
        <v>1685.2857142857142</v>
      </c>
      <c r="AD160">
        <v>5.2857142857142856</v>
      </c>
      <c r="AE160">
        <v>1470.5714285714287</v>
      </c>
      <c r="AF160">
        <v>5.7777777777777777</v>
      </c>
      <c r="AG160">
        <v>1366.6666666666667</v>
      </c>
      <c r="AH160">
        <v>5.7391304347826084</v>
      </c>
      <c r="AI160">
        <v>1495.2608695652175</v>
      </c>
      <c r="AJ160">
        <v>5.8</v>
      </c>
      <c r="AK160">
        <v>1517.24</v>
      </c>
      <c r="AL160">
        <v>4.0199999999999996</v>
      </c>
      <c r="AM160">
        <v>1140.9333333333334</v>
      </c>
      <c r="AN160">
        <v>2.4444444444444446</v>
      </c>
      <c r="AO160">
        <v>631.11111111111109</v>
      </c>
      <c r="AP160">
        <v>3.2</v>
      </c>
      <c r="AQ160">
        <v>839.6</v>
      </c>
      <c r="AR160">
        <v>3</v>
      </c>
      <c r="AS160">
        <v>741</v>
      </c>
      <c r="AT160">
        <v>2.8888888888888888</v>
      </c>
      <c r="AU160">
        <v>740.88888888888891</v>
      </c>
      <c r="AV160">
        <v>3</v>
      </c>
      <c r="AW160">
        <v>806.71428571428567</v>
      </c>
      <c r="AX160">
        <v>3.5714285714285716</v>
      </c>
      <c r="AY160">
        <v>950.71428571428567</v>
      </c>
      <c r="AZ160">
        <v>2.7777777777777777</v>
      </c>
      <c r="BA160">
        <v>774</v>
      </c>
      <c r="BB160">
        <v>3.0869565217391304</v>
      </c>
      <c r="BC160">
        <v>837.73913043478262</v>
      </c>
      <c r="BD160">
        <v>2.98</v>
      </c>
      <c r="BE160">
        <v>785.44</v>
      </c>
      <c r="BF160">
        <v>2.98</v>
      </c>
      <c r="BG160">
        <v>785.44</v>
      </c>
      <c r="BH160">
        <v>3.6733333333333333</v>
      </c>
      <c r="BI160">
        <v>1013.9714285714285</v>
      </c>
      <c r="BJ160">
        <v>3</v>
      </c>
      <c r="BK160">
        <v>1031</v>
      </c>
      <c r="BN160">
        <v>0.5</v>
      </c>
      <c r="BO160">
        <v>183</v>
      </c>
      <c r="BP160">
        <v>1.3333333333333333</v>
      </c>
      <c r="BQ160">
        <v>607</v>
      </c>
      <c r="BR160">
        <v>2.3333333333333335</v>
      </c>
      <c r="BS160">
        <v>735.66666666666663</v>
      </c>
      <c r="BT160">
        <v>3</v>
      </c>
      <c r="BU160">
        <v>733</v>
      </c>
      <c r="BV160">
        <v>6</v>
      </c>
      <c r="BW160">
        <v>1126</v>
      </c>
      <c r="BX160">
        <v>3.1428571428571428</v>
      </c>
      <c r="BY160">
        <v>790.28571428571433</v>
      </c>
      <c r="BZ160">
        <v>2.6</v>
      </c>
      <c r="CA160">
        <v>749.55555555555554</v>
      </c>
      <c r="CB160">
        <v>6</v>
      </c>
      <c r="CC160">
        <v>1271</v>
      </c>
      <c r="CF160">
        <v>7</v>
      </c>
      <c r="CG160">
        <v>2211</v>
      </c>
      <c r="CH160">
        <v>6.666666666666667</v>
      </c>
      <c r="CI160">
        <v>1897.6666666666667</v>
      </c>
      <c r="CJ160">
        <v>6</v>
      </c>
      <c r="CK160">
        <v>1374.3333333333333</v>
      </c>
      <c r="CL160">
        <v>5.333333333333333</v>
      </c>
      <c r="CM160">
        <v>1390</v>
      </c>
      <c r="CN160">
        <v>4</v>
      </c>
      <c r="CO160">
        <v>1081</v>
      </c>
      <c r="CP160">
        <v>5.4285714285714288</v>
      </c>
      <c r="CQ160">
        <v>1339.1428571428571</v>
      </c>
      <c r="CR160">
        <v>5.8</v>
      </c>
      <c r="CS160">
        <v>1506.7</v>
      </c>
      <c r="CT160">
        <v>4.2</v>
      </c>
      <c r="CU160">
        <v>1148.0526315789473</v>
      </c>
      <c r="CV160">
        <v>6</v>
      </c>
      <c r="CW160">
        <v>1733</v>
      </c>
      <c r="CZ160">
        <v>5</v>
      </c>
      <c r="DA160">
        <v>1382</v>
      </c>
      <c r="DB160">
        <v>5.333333333333333</v>
      </c>
      <c r="DC160">
        <v>1499</v>
      </c>
      <c r="DD160">
        <v>3</v>
      </c>
      <c r="DE160">
        <v>1079</v>
      </c>
      <c r="DF160">
        <v>7.333333333333333</v>
      </c>
      <c r="DG160">
        <v>1868.3333333333333</v>
      </c>
      <c r="DH160">
        <v>7</v>
      </c>
      <c r="DI160">
        <v>1812</v>
      </c>
      <c r="DJ160">
        <v>5.4285714285714288</v>
      </c>
      <c r="DK160">
        <v>1522</v>
      </c>
      <c r="DL160">
        <v>5.4</v>
      </c>
      <c r="DM160">
        <v>1515.1</v>
      </c>
      <c r="DN160">
        <v>5.4</v>
      </c>
      <c r="DO160">
        <v>1515.1</v>
      </c>
      <c r="DP160">
        <v>4.5999999999999996</v>
      </c>
      <c r="DQ160">
        <v>1274.6206896551723</v>
      </c>
      <c r="DR160">
        <v>3.8277777777777779</v>
      </c>
      <c r="DS160">
        <v>1058.698224852071</v>
      </c>
      <c r="DV160" t="s">
        <v>158</v>
      </c>
      <c r="DW160">
        <v>258.42857142857144</v>
      </c>
      <c r="DX160">
        <v>261.71428571428572</v>
      </c>
      <c r="DY160">
        <v>251.55555555555554</v>
      </c>
      <c r="DZ160">
        <v>256.73913043478262</v>
      </c>
      <c r="EA160">
        <v>126</v>
      </c>
      <c r="EB160">
        <v>278</v>
      </c>
      <c r="EC160">
        <v>237.375</v>
      </c>
      <c r="ED160">
        <v>223.11764705882354</v>
      </c>
    </row>
    <row r="161" spans="1:134" x14ac:dyDescent="0.3">
      <c r="A161" s="2" t="s">
        <v>159</v>
      </c>
      <c r="B161">
        <v>3.1428571428571428</v>
      </c>
      <c r="C161">
        <v>1678.5</v>
      </c>
      <c r="D161">
        <v>3.1</v>
      </c>
      <c r="E161">
        <v>1680</v>
      </c>
      <c r="F161">
        <v>1.875</v>
      </c>
      <c r="G161">
        <v>1348.5</v>
      </c>
      <c r="H161">
        <v>2.72</v>
      </c>
      <c r="I161">
        <v>1584.8571428571429</v>
      </c>
      <c r="J161">
        <v>3.3333333333333335</v>
      </c>
      <c r="K161">
        <v>1536</v>
      </c>
      <c r="L161">
        <v>2.5</v>
      </c>
      <c r="M161">
        <v>1639.75</v>
      </c>
      <c r="N161">
        <v>3.3</v>
      </c>
      <c r="O161">
        <v>1578.3333333333333</v>
      </c>
      <c r="P161">
        <v>3.074074074074074</v>
      </c>
      <c r="Q161">
        <v>1577.8125</v>
      </c>
      <c r="R161">
        <v>2.9038461538461537</v>
      </c>
      <c r="S161">
        <v>1581.1</v>
      </c>
      <c r="T161">
        <v>2</v>
      </c>
      <c r="U161">
        <v>1229</v>
      </c>
      <c r="V161">
        <v>1.3</v>
      </c>
      <c r="W161">
        <v>777.33333333333337</v>
      </c>
      <c r="X161">
        <v>2.625</v>
      </c>
      <c r="Y161">
        <v>1303.2</v>
      </c>
      <c r="Z161">
        <v>1.92</v>
      </c>
      <c r="AA161">
        <v>1073.0666666666666</v>
      </c>
      <c r="AB161">
        <v>2</v>
      </c>
      <c r="AC161">
        <v>1300.25</v>
      </c>
      <c r="AD161">
        <v>2.75</v>
      </c>
      <c r="AE161">
        <v>1130.3333333333333</v>
      </c>
      <c r="AF161">
        <v>1.3</v>
      </c>
      <c r="AG161">
        <v>779.4</v>
      </c>
      <c r="AH161">
        <v>1.962962962962963</v>
      </c>
      <c r="AI161">
        <v>1058.6666666666667</v>
      </c>
      <c r="AJ161">
        <v>1.9423076923076923</v>
      </c>
      <c r="AK161">
        <v>1065.8666666666666</v>
      </c>
      <c r="AL161">
        <v>2.4230769230769229</v>
      </c>
      <c r="AM161">
        <v>1323.4833333333333</v>
      </c>
      <c r="AN161">
        <v>1.7142857142857142</v>
      </c>
      <c r="AO161">
        <v>1207.3333333333333</v>
      </c>
      <c r="AP161">
        <v>0.9</v>
      </c>
      <c r="AQ161">
        <v>520</v>
      </c>
      <c r="AR161">
        <v>0.75</v>
      </c>
      <c r="AS161">
        <v>539.66666666666663</v>
      </c>
      <c r="AT161">
        <v>1.08</v>
      </c>
      <c r="AU161">
        <v>712.81818181818187</v>
      </c>
      <c r="AV161">
        <v>0.66666666666666663</v>
      </c>
      <c r="AW161">
        <v>584.66666666666663</v>
      </c>
      <c r="AX161">
        <v>1</v>
      </c>
      <c r="AY161">
        <v>937.66666666666663</v>
      </c>
      <c r="AZ161">
        <v>0.5</v>
      </c>
      <c r="BA161">
        <v>469</v>
      </c>
      <c r="BB161">
        <v>0.70370370370370372</v>
      </c>
      <c r="BC161">
        <v>663.77777777777783</v>
      </c>
      <c r="BD161">
        <v>0.88461538461538458</v>
      </c>
      <c r="BE161">
        <v>690.75</v>
      </c>
      <c r="BF161">
        <v>0.88461538461538458</v>
      </c>
      <c r="BG161">
        <v>690.75</v>
      </c>
      <c r="BH161">
        <v>1.9102564102564104</v>
      </c>
      <c r="BI161">
        <v>1165.3</v>
      </c>
      <c r="BJ161">
        <v>0</v>
      </c>
      <c r="BN161">
        <v>4</v>
      </c>
      <c r="BO161">
        <v>1131.5</v>
      </c>
      <c r="BP161">
        <v>1.6</v>
      </c>
      <c r="BQ161">
        <v>1131.5</v>
      </c>
      <c r="BR161">
        <v>1</v>
      </c>
      <c r="BS161">
        <v>391</v>
      </c>
      <c r="BT161">
        <v>5.5</v>
      </c>
      <c r="BU161">
        <v>1671</v>
      </c>
      <c r="BX161">
        <v>4</v>
      </c>
      <c r="BY161">
        <v>1244.3333333333333</v>
      </c>
      <c r="BZ161">
        <v>2.5</v>
      </c>
      <c r="CA161">
        <v>1199.2</v>
      </c>
      <c r="CB161">
        <v>4.333333333333333</v>
      </c>
      <c r="CC161">
        <v>1069</v>
      </c>
      <c r="CF161">
        <v>2.5</v>
      </c>
      <c r="CG161">
        <v>722</v>
      </c>
      <c r="CH161">
        <v>3.6</v>
      </c>
      <c r="CI161">
        <v>930.2</v>
      </c>
      <c r="CJ161">
        <v>6</v>
      </c>
      <c r="CK161">
        <v>1809</v>
      </c>
      <c r="CL161">
        <v>1</v>
      </c>
      <c r="CM161">
        <v>778</v>
      </c>
      <c r="CP161">
        <v>2.6666666666666665</v>
      </c>
      <c r="CQ161">
        <v>1293.5</v>
      </c>
      <c r="CR161">
        <v>3.25</v>
      </c>
      <c r="CS161">
        <v>1034</v>
      </c>
      <c r="CT161">
        <v>2.875</v>
      </c>
      <c r="CU161">
        <v>1102.8333333333333</v>
      </c>
      <c r="CV161">
        <v>5</v>
      </c>
      <c r="CW161">
        <v>1522</v>
      </c>
      <c r="CZ161">
        <v>3.5</v>
      </c>
      <c r="DA161">
        <v>1001</v>
      </c>
      <c r="DB161">
        <v>4.4000000000000004</v>
      </c>
      <c r="DC161">
        <v>1313.6</v>
      </c>
      <c r="DD161">
        <v>3</v>
      </c>
      <c r="DE161">
        <v>998</v>
      </c>
      <c r="DF161">
        <v>3.5</v>
      </c>
      <c r="DG161">
        <v>1211</v>
      </c>
      <c r="DJ161">
        <v>3.3333333333333335</v>
      </c>
      <c r="DK161">
        <v>1140</v>
      </c>
      <c r="DL161">
        <v>4</v>
      </c>
      <c r="DM161">
        <v>1248.5</v>
      </c>
      <c r="DN161">
        <v>4</v>
      </c>
      <c r="DO161">
        <v>1248.5</v>
      </c>
      <c r="DP161">
        <v>3.25</v>
      </c>
      <c r="DQ161">
        <v>1161.0999999999999</v>
      </c>
      <c r="DR161">
        <v>2.088888888888889</v>
      </c>
      <c r="DS161">
        <v>1164.46</v>
      </c>
      <c r="DV161" t="s">
        <v>159</v>
      </c>
      <c r="DW161">
        <v>300.75</v>
      </c>
      <c r="DX161">
        <v>269</v>
      </c>
      <c r="DY161">
        <v>318.8</v>
      </c>
      <c r="DZ161">
        <v>294.06666666666666</v>
      </c>
      <c r="EA161">
        <v>370.16666666666669</v>
      </c>
      <c r="EB161">
        <v>265</v>
      </c>
      <c r="EC161">
        <v>280.83333333333331</v>
      </c>
      <c r="ED161">
        <v>310.375</v>
      </c>
    </row>
    <row r="162" spans="1:134" x14ac:dyDescent="0.3">
      <c r="A162" s="2" t="s">
        <v>160</v>
      </c>
      <c r="B162">
        <v>3.5555555555555554</v>
      </c>
      <c r="C162">
        <v>961.71428571428567</v>
      </c>
      <c r="D162">
        <v>3.4</v>
      </c>
      <c r="E162">
        <v>799.22222222222217</v>
      </c>
      <c r="F162">
        <v>3.6666666666666665</v>
      </c>
      <c r="G162">
        <v>843.2</v>
      </c>
      <c r="H162">
        <v>3.52</v>
      </c>
      <c r="I162">
        <v>863.85714285714289</v>
      </c>
      <c r="J162">
        <v>4</v>
      </c>
      <c r="K162">
        <v>1022.3333333333334</v>
      </c>
      <c r="L162">
        <v>4.5999999999999996</v>
      </c>
      <c r="M162">
        <v>1124</v>
      </c>
      <c r="N162">
        <v>4.0999999999999996</v>
      </c>
      <c r="O162">
        <v>909.7</v>
      </c>
      <c r="P162">
        <v>4.2592592592592595</v>
      </c>
      <c r="Q162">
        <v>1009.2916666666666</v>
      </c>
      <c r="R162">
        <v>3.9038461538461537</v>
      </c>
      <c r="S162">
        <v>941.42222222222222</v>
      </c>
      <c r="T162">
        <v>5.333333333333333</v>
      </c>
      <c r="U162">
        <v>1240.4444444444443</v>
      </c>
      <c r="V162">
        <v>5.6</v>
      </c>
      <c r="W162">
        <v>1358.8888888888889</v>
      </c>
      <c r="X162">
        <v>5.333333333333333</v>
      </c>
      <c r="Y162">
        <v>1171.5</v>
      </c>
      <c r="Z162">
        <v>5.44</v>
      </c>
      <c r="AA162">
        <v>1267.625</v>
      </c>
      <c r="AB162">
        <v>4.4285714285714288</v>
      </c>
      <c r="AC162">
        <v>1401.4</v>
      </c>
      <c r="AD162">
        <v>4.3</v>
      </c>
      <c r="AE162">
        <v>1010.2222222222222</v>
      </c>
      <c r="AF162">
        <v>4.4000000000000004</v>
      </c>
      <c r="AG162">
        <v>988.44444444444446</v>
      </c>
      <c r="AH162">
        <v>4.3703703703703702</v>
      </c>
      <c r="AI162">
        <v>1086.7391304347825</v>
      </c>
      <c r="AJ162">
        <v>4.884615384615385</v>
      </c>
      <c r="AK162">
        <v>1179.1063829787233</v>
      </c>
      <c r="AL162">
        <v>4.3942307692307692</v>
      </c>
      <c r="AM162">
        <v>1062.8478260869565</v>
      </c>
      <c r="AN162">
        <v>3</v>
      </c>
      <c r="AO162">
        <v>693.22222222222217</v>
      </c>
      <c r="AP162">
        <v>3.1</v>
      </c>
      <c r="AQ162">
        <v>634.29999999999995</v>
      </c>
      <c r="AR162">
        <v>3.3333333333333335</v>
      </c>
      <c r="AS162">
        <v>754.66666666666663</v>
      </c>
      <c r="AT162">
        <v>3.12</v>
      </c>
      <c r="AU162">
        <v>684.4</v>
      </c>
      <c r="AV162">
        <v>3.5714285714285716</v>
      </c>
      <c r="AW162">
        <v>793.83333333333337</v>
      </c>
      <c r="AX162">
        <v>2.6</v>
      </c>
      <c r="AY162">
        <v>586.1</v>
      </c>
      <c r="AZ162">
        <v>3.4</v>
      </c>
      <c r="BA162">
        <v>739.4</v>
      </c>
      <c r="BB162">
        <v>3.1481481481481484</v>
      </c>
      <c r="BC162">
        <v>693</v>
      </c>
      <c r="BD162">
        <v>3.1346153846153846</v>
      </c>
      <c r="BE162">
        <v>688.78431372549016</v>
      </c>
      <c r="BF162">
        <v>3.1346153846153846</v>
      </c>
      <c r="BG162">
        <v>688.78431372549016</v>
      </c>
      <c r="BH162">
        <v>3.9743589743589745</v>
      </c>
      <c r="BI162">
        <v>929.44055944055947</v>
      </c>
      <c r="BJ162">
        <v>7</v>
      </c>
      <c r="BK162">
        <v>1333</v>
      </c>
      <c r="BN162">
        <v>3.25</v>
      </c>
      <c r="BO162">
        <v>1554.5</v>
      </c>
      <c r="BP162">
        <v>4</v>
      </c>
      <c r="BQ162">
        <v>1480.6666666666667</v>
      </c>
      <c r="BR162">
        <v>1.3333333333333333</v>
      </c>
      <c r="BS162">
        <v>248</v>
      </c>
      <c r="BX162">
        <v>1.3333333333333333</v>
      </c>
      <c r="BY162">
        <v>248</v>
      </c>
      <c r="BZ162">
        <v>3</v>
      </c>
      <c r="CA162">
        <v>987.6</v>
      </c>
      <c r="CB162">
        <v>4</v>
      </c>
      <c r="CC162">
        <v>754</v>
      </c>
      <c r="CF162">
        <v>5.25</v>
      </c>
      <c r="CG162">
        <v>1570</v>
      </c>
      <c r="CH162">
        <v>5</v>
      </c>
      <c r="CI162">
        <v>1366</v>
      </c>
      <c r="CJ162">
        <v>7.333333333333333</v>
      </c>
      <c r="CK162">
        <v>1756</v>
      </c>
      <c r="CP162">
        <v>7.333333333333333</v>
      </c>
      <c r="CQ162">
        <v>1756</v>
      </c>
      <c r="CR162">
        <v>5.875</v>
      </c>
      <c r="CS162">
        <v>1533.1428571428571</v>
      </c>
      <c r="CT162">
        <v>4.4375</v>
      </c>
      <c r="CU162">
        <v>1305.8333333333333</v>
      </c>
      <c r="CV162">
        <v>9</v>
      </c>
      <c r="CW162">
        <v>1967</v>
      </c>
      <c r="CZ162">
        <v>5.25</v>
      </c>
      <c r="DA162">
        <v>1228.5</v>
      </c>
      <c r="DB162">
        <v>6</v>
      </c>
      <c r="DC162">
        <v>1376.2</v>
      </c>
      <c r="DD162">
        <v>6</v>
      </c>
      <c r="DE162">
        <v>1343.6666666666667</v>
      </c>
      <c r="DJ162">
        <v>6</v>
      </c>
      <c r="DK162">
        <v>1343.6666666666667</v>
      </c>
      <c r="DL162">
        <v>6</v>
      </c>
      <c r="DM162">
        <v>1364</v>
      </c>
      <c r="DN162">
        <v>6</v>
      </c>
      <c r="DO162">
        <v>1364</v>
      </c>
      <c r="DP162">
        <v>4.958333333333333</v>
      </c>
      <c r="DQ162">
        <v>1329.1</v>
      </c>
      <c r="DR162">
        <v>4.1055555555555552</v>
      </c>
      <c r="DS162">
        <v>978.47852760736191</v>
      </c>
      <c r="DV162" t="s">
        <v>160</v>
      </c>
      <c r="DW162">
        <v>302.39999999999998</v>
      </c>
      <c r="DX162">
        <v>211.11111111111111</v>
      </c>
      <c r="DY162">
        <v>218.77777777777777</v>
      </c>
      <c r="DZ162">
        <v>233.95652173913044</v>
      </c>
      <c r="EA162">
        <v>272.83333333333331</v>
      </c>
      <c r="EB162">
        <v>190.875</v>
      </c>
      <c r="EC162">
        <v>176.6</v>
      </c>
      <c r="ED162">
        <v>205.41666666666666</v>
      </c>
    </row>
    <row r="163" spans="1:134" x14ac:dyDescent="0.3">
      <c r="A163" s="2" t="s">
        <v>161</v>
      </c>
      <c r="B163">
        <v>2.5</v>
      </c>
      <c r="C163">
        <v>990.625</v>
      </c>
      <c r="D163">
        <v>3.2222222222222223</v>
      </c>
      <c r="E163">
        <v>1125.5</v>
      </c>
      <c r="F163">
        <v>2.4444444444444446</v>
      </c>
      <c r="G163">
        <v>1106.6666666666667</v>
      </c>
      <c r="H163">
        <v>2.7142857142857144</v>
      </c>
      <c r="I163">
        <v>1071.3181818181818</v>
      </c>
      <c r="J163">
        <v>3</v>
      </c>
      <c r="K163">
        <v>1672.2</v>
      </c>
      <c r="L163">
        <v>3.3</v>
      </c>
      <c r="M163">
        <v>1446.2857142857142</v>
      </c>
      <c r="N163">
        <v>3</v>
      </c>
      <c r="O163">
        <v>1359.5714285714287</v>
      </c>
      <c r="P163">
        <v>3.103448275862069</v>
      </c>
      <c r="Q163">
        <v>1473.7894736842106</v>
      </c>
      <c r="R163">
        <v>2.9122807017543861</v>
      </c>
      <c r="S163">
        <v>1257.8292682926829</v>
      </c>
      <c r="T163">
        <v>4.4000000000000004</v>
      </c>
      <c r="U163">
        <v>1961.4285714285713</v>
      </c>
      <c r="V163">
        <v>3.4444444444444446</v>
      </c>
      <c r="W163">
        <v>1445.1428571428571</v>
      </c>
      <c r="X163">
        <v>4.2222222222222223</v>
      </c>
      <c r="Y163">
        <v>1839.1428571428571</v>
      </c>
      <c r="Z163">
        <v>4.0357142857142856</v>
      </c>
      <c r="AA163">
        <v>1748.5714285714287</v>
      </c>
      <c r="AB163">
        <v>2.6666666666666665</v>
      </c>
      <c r="AC163">
        <v>1243.6666666666667</v>
      </c>
      <c r="AD163">
        <v>3.5</v>
      </c>
      <c r="AE163">
        <v>1464.4285714285713</v>
      </c>
      <c r="AF163">
        <v>4.0999999999999996</v>
      </c>
      <c r="AG163">
        <v>1652.8571428571429</v>
      </c>
      <c r="AH163">
        <v>3.4482758620689653</v>
      </c>
      <c r="AI163">
        <v>1464.15</v>
      </c>
      <c r="AJ163">
        <v>3.736842105263158</v>
      </c>
      <c r="AK163">
        <v>1609.8292682926829</v>
      </c>
      <c r="AL163">
        <v>3.3245614035087718</v>
      </c>
      <c r="AM163">
        <v>1433.8292682926829</v>
      </c>
      <c r="AN163">
        <v>1.6</v>
      </c>
      <c r="AO163">
        <v>574.5</v>
      </c>
      <c r="AP163">
        <v>1.7777777777777777</v>
      </c>
      <c r="AQ163">
        <v>775.375</v>
      </c>
      <c r="AR163">
        <v>1.8888888888888888</v>
      </c>
      <c r="AS163">
        <v>770.85714285714289</v>
      </c>
      <c r="AT163">
        <v>1.75</v>
      </c>
      <c r="AU163">
        <v>704.13043478260875</v>
      </c>
      <c r="AV163">
        <v>1.7777777777777777</v>
      </c>
      <c r="AW163">
        <v>629.57142857142856</v>
      </c>
      <c r="AX163">
        <v>2</v>
      </c>
      <c r="AY163">
        <v>752.875</v>
      </c>
      <c r="AZ163">
        <v>2</v>
      </c>
      <c r="BA163">
        <v>677.77777777777783</v>
      </c>
      <c r="BB163">
        <v>1.9310344827586208</v>
      </c>
      <c r="BC163">
        <v>688.75</v>
      </c>
      <c r="BD163">
        <v>1.8421052631578947</v>
      </c>
      <c r="BE163">
        <v>696.27659574468089</v>
      </c>
      <c r="BF163">
        <v>1.8421052631578947</v>
      </c>
      <c r="BG163">
        <v>696.27659574468089</v>
      </c>
      <c r="BH163">
        <v>2.8304093567251463</v>
      </c>
      <c r="BI163">
        <v>1165.1085271317829</v>
      </c>
      <c r="BL163">
        <v>7</v>
      </c>
      <c r="BM163">
        <v>2077</v>
      </c>
      <c r="BN163">
        <v>0</v>
      </c>
      <c r="BP163">
        <v>3.5</v>
      </c>
      <c r="BQ163">
        <v>2077</v>
      </c>
      <c r="BR163">
        <v>0</v>
      </c>
      <c r="BX163">
        <v>0</v>
      </c>
      <c r="BZ163">
        <v>2.3333333333333335</v>
      </c>
      <c r="CA163">
        <v>2077</v>
      </c>
      <c r="CD163">
        <v>1</v>
      </c>
      <c r="CE163">
        <v>183</v>
      </c>
      <c r="CF163">
        <v>7</v>
      </c>
      <c r="CG163">
        <v>2099</v>
      </c>
      <c r="CH163">
        <v>4</v>
      </c>
      <c r="CI163">
        <v>1141</v>
      </c>
      <c r="CJ163">
        <v>6</v>
      </c>
      <c r="CK163">
        <v>1921</v>
      </c>
      <c r="CP163">
        <v>6</v>
      </c>
      <c r="CQ163">
        <v>1921</v>
      </c>
      <c r="CR163">
        <v>4.666666666666667</v>
      </c>
      <c r="CS163">
        <v>1401</v>
      </c>
      <c r="CT163">
        <v>3.5</v>
      </c>
      <c r="CU163">
        <v>1570</v>
      </c>
      <c r="CX163">
        <v>2</v>
      </c>
      <c r="CY163">
        <v>554</v>
      </c>
      <c r="CZ163">
        <v>2</v>
      </c>
      <c r="DA163">
        <v>499</v>
      </c>
      <c r="DB163">
        <v>2</v>
      </c>
      <c r="DC163">
        <v>526.5</v>
      </c>
      <c r="DD163">
        <v>3</v>
      </c>
      <c r="DE163">
        <v>991</v>
      </c>
      <c r="DJ163">
        <v>3</v>
      </c>
      <c r="DK163">
        <v>991</v>
      </c>
      <c r="DL163">
        <v>2.3333333333333335</v>
      </c>
      <c r="DM163">
        <v>681.33333333333337</v>
      </c>
      <c r="DN163">
        <v>2.3333333333333335</v>
      </c>
      <c r="DO163">
        <v>681.33333333333337</v>
      </c>
      <c r="DP163">
        <v>3.1111111111111112</v>
      </c>
      <c r="DQ163">
        <v>1189.1428571428571</v>
      </c>
      <c r="DR163">
        <v>2.8444444444444446</v>
      </c>
      <c r="DS163">
        <v>1166.3455882352941</v>
      </c>
      <c r="DV163" t="s">
        <v>161</v>
      </c>
      <c r="DW163">
        <v>287</v>
      </c>
      <c r="DX163">
        <v>350.28571428571428</v>
      </c>
      <c r="DY163">
        <v>322.42857142857144</v>
      </c>
      <c r="DZ163">
        <v>321.55</v>
      </c>
      <c r="EA163">
        <v>332.6</v>
      </c>
      <c r="EB163">
        <v>319.85714285714283</v>
      </c>
      <c r="EC163">
        <v>315</v>
      </c>
      <c r="ED163">
        <v>321.42105263157896</v>
      </c>
    </row>
    <row r="164" spans="1:134" x14ac:dyDescent="0.3">
      <c r="A164" s="2" t="s">
        <v>162</v>
      </c>
      <c r="B164">
        <v>3.9</v>
      </c>
      <c r="C164">
        <v>783.33333333333337</v>
      </c>
      <c r="D164">
        <v>3</v>
      </c>
      <c r="E164">
        <v>629.375</v>
      </c>
      <c r="F164">
        <v>2.875</v>
      </c>
      <c r="G164">
        <v>421.5</v>
      </c>
      <c r="H164">
        <v>3.2857142857142856</v>
      </c>
      <c r="I164">
        <v>618.28</v>
      </c>
      <c r="J164">
        <v>2.7777777777777777</v>
      </c>
      <c r="K164">
        <v>540.75</v>
      </c>
      <c r="L164">
        <v>3.7</v>
      </c>
      <c r="M164">
        <v>689.88888888888891</v>
      </c>
      <c r="N164">
        <v>4.3</v>
      </c>
      <c r="O164">
        <v>711.6</v>
      </c>
      <c r="P164">
        <v>3.6206896551724137</v>
      </c>
      <c r="Q164">
        <v>653.74074074074076</v>
      </c>
      <c r="R164">
        <v>3.4561403508771931</v>
      </c>
      <c r="S164">
        <v>636.69230769230774</v>
      </c>
      <c r="T164">
        <v>3.7</v>
      </c>
      <c r="U164">
        <v>687.3</v>
      </c>
      <c r="V164">
        <v>4.9000000000000004</v>
      </c>
      <c r="W164">
        <v>847.1</v>
      </c>
      <c r="X164">
        <v>4.875</v>
      </c>
      <c r="Y164">
        <v>801.25</v>
      </c>
      <c r="Z164">
        <v>4.4642857142857144</v>
      </c>
      <c r="AA164">
        <v>776.92857142857144</v>
      </c>
      <c r="AB164">
        <v>4.2222222222222223</v>
      </c>
      <c r="AC164">
        <v>691.66666666666663</v>
      </c>
      <c r="AD164">
        <v>4</v>
      </c>
      <c r="AE164">
        <v>668.2</v>
      </c>
      <c r="AF164">
        <v>3.7</v>
      </c>
      <c r="AG164">
        <v>645.22222222222217</v>
      </c>
      <c r="AH164">
        <v>3.9655172413793105</v>
      </c>
      <c r="AI164">
        <v>668.35714285714289</v>
      </c>
      <c r="AJ164">
        <v>4.2105263157894735</v>
      </c>
      <c r="AK164">
        <v>722.64285714285711</v>
      </c>
      <c r="AL164">
        <v>3.8333333333333335</v>
      </c>
      <c r="AM164">
        <v>681.25925925925924</v>
      </c>
      <c r="AN164">
        <v>2.4</v>
      </c>
      <c r="AO164">
        <v>387.1</v>
      </c>
      <c r="AP164">
        <v>2.2000000000000002</v>
      </c>
      <c r="AQ164">
        <v>313.7</v>
      </c>
      <c r="AR164">
        <v>2.625</v>
      </c>
      <c r="AS164">
        <v>392.875</v>
      </c>
      <c r="AT164">
        <v>2.3928571428571428</v>
      </c>
      <c r="AU164">
        <v>362.53571428571428</v>
      </c>
      <c r="AV164">
        <v>1.8888888888888888</v>
      </c>
      <c r="AW164">
        <v>342.375</v>
      </c>
      <c r="AX164">
        <v>2.9</v>
      </c>
      <c r="AY164">
        <v>485.8</v>
      </c>
      <c r="AZ164">
        <v>2.1</v>
      </c>
      <c r="BA164">
        <v>447</v>
      </c>
      <c r="BB164">
        <v>2.3103448275862069</v>
      </c>
      <c r="BC164">
        <v>430.37037037037038</v>
      </c>
      <c r="BD164">
        <v>2.3508771929824563</v>
      </c>
      <c r="BE164">
        <v>395.83636363636361</v>
      </c>
      <c r="BF164">
        <v>2.3508771929824563</v>
      </c>
      <c r="BG164">
        <v>395.83636363636361</v>
      </c>
      <c r="BH164">
        <v>3.3391812865497075</v>
      </c>
      <c r="BI164">
        <v>584.95092024539872</v>
      </c>
      <c r="BN164">
        <v>3</v>
      </c>
      <c r="BO164">
        <v>1241</v>
      </c>
      <c r="BP164">
        <v>3</v>
      </c>
      <c r="BQ164">
        <v>1241</v>
      </c>
      <c r="BR164">
        <v>1</v>
      </c>
      <c r="BS164">
        <v>87</v>
      </c>
      <c r="BX164">
        <v>1</v>
      </c>
      <c r="BY164">
        <v>87</v>
      </c>
      <c r="BZ164">
        <v>2.3333333333333335</v>
      </c>
      <c r="CA164">
        <v>664</v>
      </c>
      <c r="CF164">
        <v>4.5</v>
      </c>
      <c r="CG164">
        <v>1118</v>
      </c>
      <c r="CH164">
        <v>4.5</v>
      </c>
      <c r="CI164">
        <v>1118</v>
      </c>
      <c r="CJ164">
        <v>7</v>
      </c>
      <c r="CK164">
        <v>1360</v>
      </c>
      <c r="CP164">
        <v>7</v>
      </c>
      <c r="CQ164">
        <v>1360</v>
      </c>
      <c r="CR164">
        <v>5.333333333333333</v>
      </c>
      <c r="CS164">
        <v>1198.6666666666667</v>
      </c>
      <c r="CT164">
        <v>3.8333333333333335</v>
      </c>
      <c r="CU164">
        <v>984.8</v>
      </c>
      <c r="CZ164">
        <v>3</v>
      </c>
      <c r="DA164">
        <v>472.5</v>
      </c>
      <c r="DB164">
        <v>3</v>
      </c>
      <c r="DC164">
        <v>472.5</v>
      </c>
      <c r="DD164">
        <v>4</v>
      </c>
      <c r="DE164">
        <v>450</v>
      </c>
      <c r="DJ164">
        <v>4</v>
      </c>
      <c r="DK164">
        <v>450</v>
      </c>
      <c r="DL164">
        <v>3.3333333333333335</v>
      </c>
      <c r="DM164">
        <v>465</v>
      </c>
      <c r="DN164">
        <v>3.3333333333333335</v>
      </c>
      <c r="DO164">
        <v>465</v>
      </c>
      <c r="DP164">
        <v>3.6666666666666665</v>
      </c>
      <c r="DQ164">
        <v>789.875</v>
      </c>
      <c r="DR164">
        <v>3.3555555555555556</v>
      </c>
      <c r="DS164">
        <v>594.53801169590645</v>
      </c>
      <c r="DV164" t="s">
        <v>162</v>
      </c>
      <c r="DW164">
        <v>131.11111111111111</v>
      </c>
      <c r="DX164">
        <v>188.7</v>
      </c>
      <c r="DY164">
        <v>136.66666666666666</v>
      </c>
      <c r="DZ164">
        <v>153.46428571428572</v>
      </c>
      <c r="EA164">
        <v>175.75</v>
      </c>
      <c r="EB164">
        <v>135.55555555555554</v>
      </c>
      <c r="EC164">
        <v>154</v>
      </c>
      <c r="ED164">
        <v>154.2962962962963</v>
      </c>
    </row>
    <row r="165" spans="1:134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AF165">
        <v>0</v>
      </c>
      <c r="AH165">
        <v>0</v>
      </c>
      <c r="AJ165">
        <v>0</v>
      </c>
      <c r="AL165">
        <v>0</v>
      </c>
      <c r="AN165">
        <v>0</v>
      </c>
      <c r="AP165">
        <v>0</v>
      </c>
      <c r="AR165">
        <v>0</v>
      </c>
      <c r="AT165">
        <v>0</v>
      </c>
      <c r="AV165">
        <v>0</v>
      </c>
      <c r="AX165">
        <v>0</v>
      </c>
      <c r="AZ165">
        <v>0</v>
      </c>
      <c r="BB165">
        <v>0</v>
      </c>
      <c r="BD165">
        <v>0</v>
      </c>
      <c r="BF165">
        <v>0</v>
      </c>
      <c r="BH165">
        <v>0</v>
      </c>
      <c r="BN165">
        <v>0</v>
      </c>
      <c r="BP165">
        <v>0</v>
      </c>
      <c r="BR165">
        <v>0</v>
      </c>
      <c r="BX165">
        <v>0</v>
      </c>
      <c r="BZ165">
        <v>0</v>
      </c>
      <c r="CF165">
        <v>0</v>
      </c>
      <c r="CH165">
        <v>0</v>
      </c>
      <c r="CJ165">
        <v>0</v>
      </c>
      <c r="CP165">
        <v>0</v>
      </c>
      <c r="CR165">
        <v>0</v>
      </c>
      <c r="CT165">
        <v>0</v>
      </c>
      <c r="CZ165">
        <v>0</v>
      </c>
      <c r="DB165">
        <v>0</v>
      </c>
      <c r="DD165">
        <v>0</v>
      </c>
      <c r="DJ165">
        <v>0</v>
      </c>
      <c r="DL165">
        <v>0</v>
      </c>
      <c r="DN165">
        <v>0</v>
      </c>
      <c r="DP165">
        <v>0</v>
      </c>
      <c r="DR165">
        <v>0</v>
      </c>
      <c r="DV165" t="s">
        <v>163</v>
      </c>
    </row>
    <row r="166" spans="1:134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J166">
        <v>0</v>
      </c>
      <c r="BN166">
        <v>0</v>
      </c>
      <c r="BP166">
        <v>0</v>
      </c>
      <c r="BR166">
        <v>0</v>
      </c>
      <c r="BT166">
        <v>0</v>
      </c>
      <c r="BX166">
        <v>0</v>
      </c>
      <c r="BZ166">
        <v>0</v>
      </c>
      <c r="CB166">
        <v>0</v>
      </c>
      <c r="CF166">
        <v>0</v>
      </c>
      <c r="CH166">
        <v>0</v>
      </c>
      <c r="CJ166">
        <v>0</v>
      </c>
      <c r="CL166">
        <v>0</v>
      </c>
      <c r="CP166">
        <v>0</v>
      </c>
      <c r="CR166">
        <v>0</v>
      </c>
      <c r="CT166">
        <v>0</v>
      </c>
      <c r="CV166">
        <v>0</v>
      </c>
      <c r="CZ166">
        <v>0</v>
      </c>
      <c r="DB166">
        <v>0</v>
      </c>
      <c r="DD166">
        <v>0</v>
      </c>
      <c r="DF166">
        <v>0</v>
      </c>
      <c r="DJ166">
        <v>0</v>
      </c>
      <c r="DL166">
        <v>0</v>
      </c>
      <c r="DN166">
        <v>0</v>
      </c>
      <c r="DP166">
        <v>0</v>
      </c>
      <c r="DR166">
        <v>0</v>
      </c>
      <c r="DV166" t="s">
        <v>164</v>
      </c>
    </row>
    <row r="167" spans="1:134" x14ac:dyDescent="0.3">
      <c r="A167" s="2" t="s">
        <v>165</v>
      </c>
      <c r="B167">
        <v>2.2999999999999998</v>
      </c>
      <c r="C167">
        <v>932.16666666666663</v>
      </c>
      <c r="D167">
        <v>1.6</v>
      </c>
      <c r="E167">
        <v>753.2</v>
      </c>
      <c r="F167">
        <v>1.7777777777777777</v>
      </c>
      <c r="G167">
        <v>776.5</v>
      </c>
      <c r="H167">
        <v>1.896551724137931</v>
      </c>
      <c r="I167">
        <v>831</v>
      </c>
      <c r="J167">
        <v>1.6666666666666667</v>
      </c>
      <c r="K167">
        <v>1070</v>
      </c>
      <c r="L167">
        <v>2.8</v>
      </c>
      <c r="M167">
        <v>1302.6666666666667</v>
      </c>
      <c r="N167">
        <v>1.6</v>
      </c>
      <c r="O167">
        <v>1056</v>
      </c>
      <c r="P167">
        <v>2.0344827586206895</v>
      </c>
      <c r="Q167">
        <v>1165.7142857142858</v>
      </c>
      <c r="R167">
        <v>1.9655172413793103</v>
      </c>
      <c r="S167">
        <v>992.58620689655174</v>
      </c>
      <c r="T167">
        <v>2</v>
      </c>
      <c r="U167">
        <v>582.5</v>
      </c>
      <c r="V167">
        <v>2.1</v>
      </c>
      <c r="W167">
        <v>1154</v>
      </c>
      <c r="X167">
        <v>2.3333333333333335</v>
      </c>
      <c r="Y167">
        <v>1073.4000000000001</v>
      </c>
      <c r="Z167">
        <v>2.1379310344827585</v>
      </c>
      <c r="AA167">
        <v>877.61111111111109</v>
      </c>
      <c r="AB167">
        <v>1.6666666666666667</v>
      </c>
      <c r="AC167">
        <v>596.42857142857144</v>
      </c>
      <c r="AD167">
        <v>1.1000000000000001</v>
      </c>
      <c r="AE167">
        <v>614.75</v>
      </c>
      <c r="AF167">
        <v>1.3</v>
      </c>
      <c r="AG167">
        <v>540.33333333333337</v>
      </c>
      <c r="AH167">
        <v>1.3448275862068966</v>
      </c>
      <c r="AI167">
        <v>580.94117647058829</v>
      </c>
      <c r="AJ167">
        <v>1.7413793103448276</v>
      </c>
      <c r="AK167">
        <v>733.51428571428573</v>
      </c>
      <c r="AL167">
        <v>1.853448275862069</v>
      </c>
      <c r="AM167">
        <v>850.90625</v>
      </c>
      <c r="AN167">
        <v>0.7</v>
      </c>
      <c r="AO167">
        <v>608</v>
      </c>
      <c r="AP167">
        <v>0.3</v>
      </c>
      <c r="AQ167">
        <v>769</v>
      </c>
      <c r="AR167">
        <v>0.44444444444444442</v>
      </c>
      <c r="AS167">
        <v>700</v>
      </c>
      <c r="AT167">
        <v>0.48275862068965519</v>
      </c>
      <c r="AU167">
        <v>650.16666666666663</v>
      </c>
      <c r="AV167">
        <v>0.55555555555555558</v>
      </c>
      <c r="AW167">
        <v>943</v>
      </c>
      <c r="AX167">
        <v>0.2</v>
      </c>
      <c r="AY167">
        <v>373</v>
      </c>
      <c r="AZ167">
        <v>0.3</v>
      </c>
      <c r="BA167">
        <v>792</v>
      </c>
      <c r="BB167">
        <v>0.34482758620689657</v>
      </c>
      <c r="BC167">
        <v>620.25</v>
      </c>
      <c r="BD167">
        <v>0.41379310344827586</v>
      </c>
      <c r="BE167">
        <v>638.20000000000005</v>
      </c>
      <c r="BF167">
        <v>0.41379310344827586</v>
      </c>
      <c r="BG167">
        <v>638.20000000000005</v>
      </c>
      <c r="BH167">
        <v>1.3735632183908046</v>
      </c>
      <c r="BI167">
        <v>822.16216216216219</v>
      </c>
      <c r="BN167">
        <v>1</v>
      </c>
      <c r="BO167">
        <v>159</v>
      </c>
      <c r="BP167">
        <v>1</v>
      </c>
      <c r="BQ167">
        <v>159</v>
      </c>
      <c r="BR167">
        <v>0</v>
      </c>
      <c r="BX167">
        <v>0</v>
      </c>
      <c r="BZ167">
        <v>0.5</v>
      </c>
      <c r="CA167">
        <v>159</v>
      </c>
      <c r="CF167">
        <v>5</v>
      </c>
      <c r="CG167">
        <v>1379</v>
      </c>
      <c r="CH167">
        <v>5</v>
      </c>
      <c r="CI167">
        <v>1379</v>
      </c>
      <c r="CJ167">
        <v>9</v>
      </c>
      <c r="CK167">
        <v>2136</v>
      </c>
      <c r="CP167">
        <v>9</v>
      </c>
      <c r="CQ167">
        <v>2136</v>
      </c>
      <c r="CR167">
        <v>7</v>
      </c>
      <c r="CS167">
        <v>1757.5</v>
      </c>
      <c r="CT167">
        <v>3.75</v>
      </c>
      <c r="CU167">
        <v>1224.6666666666667</v>
      </c>
      <c r="CZ167">
        <v>0</v>
      </c>
      <c r="DB167">
        <v>0</v>
      </c>
      <c r="DD167">
        <v>1</v>
      </c>
      <c r="DE167">
        <v>385</v>
      </c>
      <c r="DJ167">
        <v>1</v>
      </c>
      <c r="DK167">
        <v>385</v>
      </c>
      <c r="DL167">
        <v>0.5</v>
      </c>
      <c r="DM167">
        <v>385</v>
      </c>
      <c r="DN167">
        <v>0.5</v>
      </c>
      <c r="DO167">
        <v>385</v>
      </c>
      <c r="DP167">
        <v>2.6666666666666665</v>
      </c>
      <c r="DQ167">
        <v>1014.75</v>
      </c>
      <c r="DR167">
        <v>1.4166666666666667</v>
      </c>
      <c r="DS167">
        <v>832.03846153846155</v>
      </c>
      <c r="DV167" t="s">
        <v>165</v>
      </c>
      <c r="DW167">
        <v>244.28571428571428</v>
      </c>
      <c r="DX167">
        <v>145.5</v>
      </c>
      <c r="DY167">
        <v>223.5</v>
      </c>
      <c r="DZ167">
        <v>213.70588235294119</v>
      </c>
      <c r="EA167">
        <v>204</v>
      </c>
      <c r="EB167">
        <v>325.33333333333331</v>
      </c>
      <c r="EC167">
        <v>187.25</v>
      </c>
      <c r="ED167">
        <v>251.21428571428572</v>
      </c>
    </row>
    <row r="168" spans="1:134" x14ac:dyDescent="0.3">
      <c r="A168" s="2" t="s">
        <v>166</v>
      </c>
      <c r="B168">
        <v>2.2999999999999998</v>
      </c>
      <c r="C168">
        <v>673.42857142857144</v>
      </c>
      <c r="D168">
        <v>2.3333333333333335</v>
      </c>
      <c r="E168">
        <v>1115.5</v>
      </c>
      <c r="F168">
        <v>1.4444444444444444</v>
      </c>
      <c r="G168">
        <v>596</v>
      </c>
      <c r="H168">
        <v>2.0357142857142856</v>
      </c>
      <c r="I168">
        <v>759.75</v>
      </c>
      <c r="J168">
        <v>3.6666666666666665</v>
      </c>
      <c r="K168">
        <v>814.88888888888891</v>
      </c>
      <c r="L168">
        <v>3.3</v>
      </c>
      <c r="M168">
        <v>712.7</v>
      </c>
      <c r="N168">
        <v>2.5</v>
      </c>
      <c r="O168">
        <v>827.57142857142856</v>
      </c>
      <c r="P168">
        <v>3.1379310344827585</v>
      </c>
      <c r="Q168">
        <v>779</v>
      </c>
      <c r="R168">
        <v>2.5964912280701755</v>
      </c>
      <c r="S168">
        <v>771.66666666666663</v>
      </c>
      <c r="T168">
        <v>2.9</v>
      </c>
      <c r="U168">
        <v>1111.5714285714287</v>
      </c>
      <c r="V168">
        <v>4.7777777777777777</v>
      </c>
      <c r="W168">
        <v>1301.875</v>
      </c>
      <c r="X168">
        <v>4.666666666666667</v>
      </c>
      <c r="Y168">
        <v>1264.625</v>
      </c>
      <c r="Z168">
        <v>4.0714285714285712</v>
      </c>
      <c r="AA168">
        <v>1231</v>
      </c>
      <c r="AB168">
        <v>2.5555555555555554</v>
      </c>
      <c r="AC168">
        <v>769</v>
      </c>
      <c r="AD168">
        <v>3.4</v>
      </c>
      <c r="AE168">
        <v>1060.375</v>
      </c>
      <c r="AF168">
        <v>3.1</v>
      </c>
      <c r="AG168">
        <v>806</v>
      </c>
      <c r="AH168">
        <v>3.0344827586206895</v>
      </c>
      <c r="AI168">
        <v>883.21739130434787</v>
      </c>
      <c r="AJ168">
        <v>3.5438596491228069</v>
      </c>
      <c r="AK168">
        <v>1057.108695652174</v>
      </c>
      <c r="AL168">
        <v>3.0701754385964914</v>
      </c>
      <c r="AM168">
        <v>920.875</v>
      </c>
      <c r="AN168">
        <v>1.2</v>
      </c>
      <c r="AO168">
        <v>460</v>
      </c>
      <c r="AP168">
        <v>1.1111111111111112</v>
      </c>
      <c r="AQ168">
        <v>364</v>
      </c>
      <c r="AR168">
        <v>1.6666666666666667</v>
      </c>
      <c r="AS168">
        <v>809.16666666666663</v>
      </c>
      <c r="AT168">
        <v>1.3214285714285714</v>
      </c>
      <c r="AU168">
        <v>544.38888888888891</v>
      </c>
      <c r="AV168">
        <v>1.3333333333333333</v>
      </c>
      <c r="AW168">
        <v>372.14285714285717</v>
      </c>
      <c r="AX168">
        <v>2.1</v>
      </c>
      <c r="AY168">
        <v>719.28571428571433</v>
      </c>
      <c r="AZ168">
        <v>2.2999999999999998</v>
      </c>
      <c r="BA168">
        <v>602.77777777777783</v>
      </c>
      <c r="BB168">
        <v>1.9310344827586208</v>
      </c>
      <c r="BC168">
        <v>568.04347826086962</v>
      </c>
      <c r="BD168">
        <v>1.631578947368421</v>
      </c>
      <c r="BE168">
        <v>557.65853658536582</v>
      </c>
      <c r="BF168">
        <v>1.631578947368421</v>
      </c>
      <c r="BG168">
        <v>557.65853658536582</v>
      </c>
      <c r="BH168">
        <v>2.5906432748538011</v>
      </c>
      <c r="BI168">
        <v>805.4341085271318</v>
      </c>
      <c r="BL168">
        <v>7</v>
      </c>
      <c r="BM168">
        <v>1327</v>
      </c>
      <c r="BN168">
        <v>2</v>
      </c>
      <c r="BO168">
        <v>688</v>
      </c>
      <c r="BP168">
        <v>4.5</v>
      </c>
      <c r="BQ168">
        <v>1007.5</v>
      </c>
      <c r="BR168">
        <v>0</v>
      </c>
      <c r="BX168">
        <v>0</v>
      </c>
      <c r="BZ168">
        <v>3</v>
      </c>
      <c r="CA168">
        <v>1007.5</v>
      </c>
      <c r="CD168">
        <v>3</v>
      </c>
      <c r="CE168">
        <v>332</v>
      </c>
      <c r="CF168">
        <v>3</v>
      </c>
      <c r="CG168">
        <v>637</v>
      </c>
      <c r="CH168">
        <v>3</v>
      </c>
      <c r="CI168">
        <v>484.5</v>
      </c>
      <c r="CJ168">
        <v>6</v>
      </c>
      <c r="CK168">
        <v>1300</v>
      </c>
      <c r="CP168">
        <v>6</v>
      </c>
      <c r="CQ168">
        <v>1300</v>
      </c>
      <c r="CR168">
        <v>4</v>
      </c>
      <c r="CS168">
        <v>756.33333333333337</v>
      </c>
      <c r="CT168">
        <v>3.5</v>
      </c>
      <c r="CU168">
        <v>856.8</v>
      </c>
      <c r="CX168">
        <v>2</v>
      </c>
      <c r="CY168">
        <v>550</v>
      </c>
      <c r="CZ168">
        <v>2</v>
      </c>
      <c r="DA168">
        <v>451</v>
      </c>
      <c r="DB168">
        <v>2</v>
      </c>
      <c r="DC168">
        <v>500.5</v>
      </c>
      <c r="DD168">
        <v>4</v>
      </c>
      <c r="DE168">
        <v>701</v>
      </c>
      <c r="DJ168">
        <v>4</v>
      </c>
      <c r="DK168">
        <v>701</v>
      </c>
      <c r="DL168">
        <v>2.6666666666666665</v>
      </c>
      <c r="DM168">
        <v>567.33333333333337</v>
      </c>
      <c r="DN168">
        <v>2.6666666666666665</v>
      </c>
      <c r="DO168">
        <v>567.33333333333337</v>
      </c>
      <c r="DP168">
        <v>3.2222222222222223</v>
      </c>
      <c r="DQ168">
        <v>748.25</v>
      </c>
      <c r="DR168">
        <v>2.6222222222222222</v>
      </c>
      <c r="DS168">
        <v>802.09489051094886</v>
      </c>
      <c r="DV168" t="s">
        <v>166</v>
      </c>
      <c r="DW168">
        <v>217.14285714285714</v>
      </c>
      <c r="DX168">
        <v>203.375</v>
      </c>
      <c r="DY168">
        <v>175.5</v>
      </c>
      <c r="DZ168">
        <v>197.86956521739131</v>
      </c>
      <c r="EA168">
        <v>196.11111111111111</v>
      </c>
      <c r="EB168">
        <v>196.6</v>
      </c>
      <c r="EC168">
        <v>236.28571428571428</v>
      </c>
      <c r="ED168">
        <v>207.11538461538461</v>
      </c>
    </row>
    <row r="169" spans="1:134" x14ac:dyDescent="0.3">
      <c r="A169" s="2" t="s">
        <v>167</v>
      </c>
      <c r="B169">
        <v>3.1</v>
      </c>
      <c r="C169">
        <v>1230.5714285714287</v>
      </c>
      <c r="D169">
        <v>2.1</v>
      </c>
      <c r="E169">
        <v>1327</v>
      </c>
      <c r="F169">
        <v>1.4444444444444444</v>
      </c>
      <c r="G169">
        <v>526</v>
      </c>
      <c r="H169">
        <v>2.2413793103448274</v>
      </c>
      <c r="I169">
        <v>1022.5</v>
      </c>
      <c r="J169">
        <v>2.25</v>
      </c>
      <c r="K169">
        <v>1023</v>
      </c>
      <c r="L169">
        <v>1.2</v>
      </c>
      <c r="M169">
        <v>543</v>
      </c>
      <c r="N169">
        <v>2.5</v>
      </c>
      <c r="O169">
        <v>965.66666666666663</v>
      </c>
      <c r="P169">
        <v>1.9230769230769231</v>
      </c>
      <c r="Q169">
        <v>833.35294117647061</v>
      </c>
      <c r="R169">
        <v>2.0909090909090908</v>
      </c>
      <c r="S169">
        <v>930.62857142857138</v>
      </c>
      <c r="T169">
        <v>1.9</v>
      </c>
      <c r="U169">
        <v>971.16666666666663</v>
      </c>
      <c r="V169">
        <v>3.1</v>
      </c>
      <c r="W169">
        <v>1451.4285714285713</v>
      </c>
      <c r="X169">
        <v>4.1111111111111107</v>
      </c>
      <c r="Y169">
        <v>1187.8888888888889</v>
      </c>
      <c r="Z169">
        <v>3</v>
      </c>
      <c r="AA169">
        <v>1212.6363636363637</v>
      </c>
      <c r="AB169">
        <v>2.625</v>
      </c>
      <c r="AC169">
        <v>1055.5</v>
      </c>
      <c r="AD169">
        <v>4.0999999999999996</v>
      </c>
      <c r="AE169">
        <v>1367.2222222222222</v>
      </c>
      <c r="AF169">
        <v>2.75</v>
      </c>
      <c r="AG169">
        <v>813</v>
      </c>
      <c r="AH169">
        <v>3.2307692307692308</v>
      </c>
      <c r="AI169">
        <v>1105.8636363636363</v>
      </c>
      <c r="AJ169">
        <v>3.1090909090909089</v>
      </c>
      <c r="AK169">
        <v>1159.25</v>
      </c>
      <c r="AL169">
        <v>2.6</v>
      </c>
      <c r="AM169">
        <v>1057.9620253164558</v>
      </c>
      <c r="AN169">
        <v>1.7</v>
      </c>
      <c r="AO169">
        <v>505.22222222222223</v>
      </c>
      <c r="AP169">
        <v>1.8</v>
      </c>
      <c r="AQ169">
        <v>569</v>
      </c>
      <c r="AR169">
        <v>1.7777777777777777</v>
      </c>
      <c r="AS169">
        <v>552.375</v>
      </c>
      <c r="AT169">
        <v>1.7586206896551724</v>
      </c>
      <c r="AU169">
        <v>540.72</v>
      </c>
      <c r="AV169">
        <v>0.875</v>
      </c>
      <c r="AW169">
        <v>456.25</v>
      </c>
      <c r="AX169">
        <v>1.3</v>
      </c>
      <c r="AY169">
        <v>527.28571428571433</v>
      </c>
      <c r="AZ169">
        <v>1.375</v>
      </c>
      <c r="BA169">
        <v>456.71428571428572</v>
      </c>
      <c r="BB169">
        <v>1.1923076923076923</v>
      </c>
      <c r="BC169">
        <v>484.05555555555554</v>
      </c>
      <c r="BD169">
        <v>1.490909090909091</v>
      </c>
      <c r="BE169">
        <v>517</v>
      </c>
      <c r="BF169">
        <v>1.490909090909091</v>
      </c>
      <c r="BG169">
        <v>517</v>
      </c>
      <c r="BH169">
        <v>2.2303030303030305</v>
      </c>
      <c r="BI169">
        <v>867.29508196721315</v>
      </c>
      <c r="BN169">
        <v>0</v>
      </c>
      <c r="BP169">
        <v>0</v>
      </c>
      <c r="BR169">
        <v>1.5</v>
      </c>
      <c r="BS169">
        <v>428</v>
      </c>
      <c r="BV169">
        <v>5.5</v>
      </c>
      <c r="BW169">
        <v>1719</v>
      </c>
      <c r="BX169">
        <v>3.5</v>
      </c>
      <c r="BY169">
        <v>1073.5</v>
      </c>
      <c r="BZ169">
        <v>2.8</v>
      </c>
      <c r="CA169">
        <v>1073.5</v>
      </c>
      <c r="CF169">
        <v>2</v>
      </c>
      <c r="CG169">
        <v>723</v>
      </c>
      <c r="CH169">
        <v>2</v>
      </c>
      <c r="CI169">
        <v>723</v>
      </c>
      <c r="CJ169">
        <v>5</v>
      </c>
      <c r="CK169">
        <v>1320.5</v>
      </c>
      <c r="CN169">
        <v>1</v>
      </c>
      <c r="CO169">
        <v>439</v>
      </c>
      <c r="CP169">
        <v>3</v>
      </c>
      <c r="CQ169">
        <v>1026.6666666666667</v>
      </c>
      <c r="CR169">
        <v>2.8</v>
      </c>
      <c r="CS169">
        <v>950.75</v>
      </c>
      <c r="CT169">
        <v>2.8</v>
      </c>
      <c r="CU169">
        <v>1012.125</v>
      </c>
      <c r="CZ169">
        <v>3</v>
      </c>
      <c r="DA169">
        <v>653</v>
      </c>
      <c r="DB169">
        <v>3</v>
      </c>
      <c r="DC169">
        <v>653</v>
      </c>
      <c r="DD169">
        <v>4.5</v>
      </c>
      <c r="DE169">
        <v>1064</v>
      </c>
      <c r="DH169">
        <v>0.5</v>
      </c>
      <c r="DI169">
        <v>161</v>
      </c>
      <c r="DJ169">
        <v>2.5</v>
      </c>
      <c r="DK169">
        <v>763</v>
      </c>
      <c r="DL169">
        <v>2.6</v>
      </c>
      <c r="DM169">
        <v>735.5</v>
      </c>
      <c r="DN169">
        <v>2.6</v>
      </c>
      <c r="DO169">
        <v>735.5</v>
      </c>
      <c r="DP169">
        <v>2.7333333333333334</v>
      </c>
      <c r="DQ169">
        <v>919.91666666666663</v>
      </c>
      <c r="DR169">
        <v>2.2722222222222221</v>
      </c>
      <c r="DS169">
        <v>872.00746268656712</v>
      </c>
      <c r="DV169" t="s">
        <v>167</v>
      </c>
      <c r="DW169">
        <v>336</v>
      </c>
      <c r="DX169">
        <v>297.55555555555554</v>
      </c>
      <c r="DY169">
        <v>270.85714285714283</v>
      </c>
      <c r="DZ169">
        <v>299.54545454545456</v>
      </c>
      <c r="EA169">
        <v>353.4</v>
      </c>
      <c r="EB169">
        <v>272</v>
      </c>
      <c r="EC169">
        <v>266.83333333333331</v>
      </c>
      <c r="ED169">
        <v>294.11764705882354</v>
      </c>
    </row>
    <row r="170" spans="1:134" x14ac:dyDescent="0.3">
      <c r="A170" s="2" t="s">
        <v>168</v>
      </c>
      <c r="BJ170">
        <v>3.1</v>
      </c>
      <c r="BK170">
        <v>1148.8571428571429</v>
      </c>
      <c r="BL170">
        <v>2.4</v>
      </c>
      <c r="BM170">
        <v>971.61538461538464</v>
      </c>
      <c r="BN170">
        <v>2.8</v>
      </c>
      <c r="BO170">
        <v>1057</v>
      </c>
      <c r="BP170">
        <v>2.7666666666666666</v>
      </c>
      <c r="BQ170">
        <v>1061.2926829268292</v>
      </c>
      <c r="BR170">
        <v>2.5499999999999998</v>
      </c>
      <c r="BS170">
        <v>882.5</v>
      </c>
      <c r="BT170">
        <v>2.65</v>
      </c>
      <c r="BU170">
        <v>1020.1428571428571</v>
      </c>
      <c r="BV170">
        <v>2.95</v>
      </c>
      <c r="BW170">
        <v>1034.2</v>
      </c>
      <c r="BX170">
        <v>2.7166666666666668</v>
      </c>
      <c r="BY170">
        <v>980.23255813953483</v>
      </c>
      <c r="BZ170">
        <v>2.7416666666666667</v>
      </c>
      <c r="CA170">
        <v>1019.797619047619</v>
      </c>
      <c r="CB170">
        <v>3.5</v>
      </c>
      <c r="CC170">
        <v>1200.2</v>
      </c>
      <c r="CD170">
        <v>2.4500000000000002</v>
      </c>
      <c r="CE170">
        <v>808.86666666666667</v>
      </c>
      <c r="CF170">
        <v>3.1</v>
      </c>
      <c r="CG170">
        <v>967.375</v>
      </c>
      <c r="CH170">
        <v>3.0166666666666666</v>
      </c>
      <c r="CI170">
        <v>991.60869565217388</v>
      </c>
      <c r="CJ170">
        <v>3.05</v>
      </c>
      <c r="CK170">
        <v>863.88235294117646</v>
      </c>
      <c r="CL170">
        <v>2.5</v>
      </c>
      <c r="CM170">
        <v>779.5</v>
      </c>
      <c r="CN170">
        <v>2.95</v>
      </c>
      <c r="CO170">
        <v>857.5</v>
      </c>
      <c r="CP170">
        <v>2.8333333333333335</v>
      </c>
      <c r="CQ170">
        <v>836.57446808510633</v>
      </c>
      <c r="CR170">
        <v>2.9249999999999998</v>
      </c>
      <c r="CS170">
        <v>913.25806451612902</v>
      </c>
      <c r="CT170">
        <v>2.8333333333333335</v>
      </c>
      <c r="CU170">
        <v>963.81920903954801</v>
      </c>
      <c r="CV170">
        <v>1.55</v>
      </c>
      <c r="CW170">
        <v>472.53333333333336</v>
      </c>
      <c r="CX170">
        <v>1.65</v>
      </c>
      <c r="CY170">
        <v>452.6</v>
      </c>
      <c r="CZ170">
        <v>0.85</v>
      </c>
      <c r="DA170">
        <v>240.38461538461539</v>
      </c>
      <c r="DB170">
        <v>1.35</v>
      </c>
      <c r="DC170">
        <v>395.39534883720933</v>
      </c>
      <c r="DD170">
        <v>1.4</v>
      </c>
      <c r="DE170">
        <v>495.38461538461536</v>
      </c>
      <c r="DF170">
        <v>1.2</v>
      </c>
      <c r="DG170">
        <v>474.63636363636363</v>
      </c>
      <c r="DH170">
        <v>1.65</v>
      </c>
      <c r="DI170">
        <v>385.3125</v>
      </c>
      <c r="DJ170">
        <v>1.4166666666666667</v>
      </c>
      <c r="DK170">
        <v>445.65</v>
      </c>
      <c r="DL170">
        <v>1.3833333333333333</v>
      </c>
      <c r="DM170">
        <v>419.6144578313253</v>
      </c>
      <c r="DN170">
        <v>1.3833333333333333</v>
      </c>
      <c r="DO170">
        <v>419.6144578313253</v>
      </c>
      <c r="DP170">
        <v>2.35</v>
      </c>
      <c r="DQ170">
        <v>790.09230769230771</v>
      </c>
      <c r="DR170">
        <v>2.35</v>
      </c>
      <c r="DS170">
        <v>790.09230769230771</v>
      </c>
      <c r="DV170" t="s">
        <v>168</v>
      </c>
    </row>
    <row r="171" spans="1:134" x14ac:dyDescent="0.3">
      <c r="A171" s="2" t="s">
        <v>169</v>
      </c>
      <c r="B171">
        <v>3</v>
      </c>
      <c r="C171">
        <v>1049.25</v>
      </c>
      <c r="D171">
        <v>2.9</v>
      </c>
      <c r="E171">
        <v>1463.1666666666667</v>
      </c>
      <c r="F171">
        <v>2.5714285714285716</v>
      </c>
      <c r="G171">
        <v>822.83333333333337</v>
      </c>
      <c r="H171">
        <v>2.8518518518518516</v>
      </c>
      <c r="I171">
        <v>1105.5</v>
      </c>
      <c r="J171">
        <v>2.7777777777777777</v>
      </c>
      <c r="K171">
        <v>1144</v>
      </c>
      <c r="L171">
        <v>3.2857142857142856</v>
      </c>
      <c r="M171">
        <v>1312.2</v>
      </c>
      <c r="N171">
        <v>2.6666666666666665</v>
      </c>
      <c r="O171">
        <v>1143.5714285714287</v>
      </c>
      <c r="P171">
        <v>2.88</v>
      </c>
      <c r="Q171">
        <v>1190.5555555555557</v>
      </c>
      <c r="R171">
        <v>2.8653846153846154</v>
      </c>
      <c r="S171">
        <v>1145.7894736842106</v>
      </c>
      <c r="T171">
        <v>4</v>
      </c>
      <c r="U171">
        <v>1511.625</v>
      </c>
      <c r="V171">
        <v>4.0999999999999996</v>
      </c>
      <c r="W171">
        <v>1581.5</v>
      </c>
      <c r="X171">
        <v>4.2857142857142856</v>
      </c>
      <c r="Y171">
        <v>1996.4</v>
      </c>
      <c r="Z171">
        <v>4.1111111111111107</v>
      </c>
      <c r="AA171">
        <v>1653.6666666666667</v>
      </c>
      <c r="AB171">
        <v>4.5555555555555554</v>
      </c>
      <c r="AC171">
        <v>1450.75</v>
      </c>
      <c r="AD171">
        <v>3.1428571428571428</v>
      </c>
      <c r="AE171">
        <v>1463.8</v>
      </c>
      <c r="AF171">
        <v>3.6666666666666665</v>
      </c>
      <c r="AG171">
        <v>1523.5714285714287</v>
      </c>
      <c r="AH171">
        <v>3.84</v>
      </c>
      <c r="AI171">
        <v>1479.5</v>
      </c>
      <c r="AJ171">
        <v>3.9807692307692308</v>
      </c>
      <c r="AK171">
        <v>1568.7073170731708</v>
      </c>
      <c r="AL171">
        <v>3.4230769230769229</v>
      </c>
      <c r="AM171">
        <v>1365.2784810126582</v>
      </c>
      <c r="AN171">
        <v>2.8</v>
      </c>
      <c r="AO171">
        <v>998.25</v>
      </c>
      <c r="AP171">
        <v>2.8</v>
      </c>
      <c r="AQ171">
        <v>948.3</v>
      </c>
      <c r="AR171">
        <v>2.8571428571428572</v>
      </c>
      <c r="AS171">
        <v>1144.3333333333333</v>
      </c>
      <c r="AT171">
        <v>2.8148148148148149</v>
      </c>
      <c r="AU171">
        <v>1013.9583333333334</v>
      </c>
      <c r="AV171">
        <v>3.4444444444444446</v>
      </c>
      <c r="AW171">
        <v>1131.5555555555557</v>
      </c>
      <c r="AX171">
        <v>1.8571428571428572</v>
      </c>
      <c r="AY171">
        <v>907</v>
      </c>
      <c r="AZ171">
        <v>3.3333333333333335</v>
      </c>
      <c r="BA171">
        <v>1187.7777777777778</v>
      </c>
      <c r="BB171">
        <v>2.96</v>
      </c>
      <c r="BC171">
        <v>1104.7391304347825</v>
      </c>
      <c r="BD171">
        <v>2.8846153846153846</v>
      </c>
      <c r="BE171">
        <v>1058.3829787234042</v>
      </c>
      <c r="BF171">
        <v>2.8846153846153846</v>
      </c>
      <c r="BG171">
        <v>1058.3829787234042</v>
      </c>
      <c r="BH171">
        <v>3.2435897435897436</v>
      </c>
      <c r="BI171">
        <v>1250.8015873015872</v>
      </c>
      <c r="BN171">
        <v>3.3333333333333335</v>
      </c>
      <c r="BO171">
        <v>1162.6666666666667</v>
      </c>
      <c r="BP171">
        <v>3.3333333333333335</v>
      </c>
      <c r="BQ171">
        <v>1162.6666666666667</v>
      </c>
      <c r="BR171">
        <v>1</v>
      </c>
      <c r="BS171">
        <v>312</v>
      </c>
      <c r="BT171">
        <v>6.333333333333333</v>
      </c>
      <c r="BU171">
        <v>1819</v>
      </c>
      <c r="BV171">
        <v>0</v>
      </c>
      <c r="BX171">
        <v>4</v>
      </c>
      <c r="BY171">
        <v>1442.25</v>
      </c>
      <c r="BZ171">
        <v>3.75</v>
      </c>
      <c r="CA171">
        <v>1322.4285714285713</v>
      </c>
      <c r="CF171">
        <v>3.3333333333333335</v>
      </c>
      <c r="CG171">
        <v>1545</v>
      </c>
      <c r="CH171">
        <v>3.3333333333333335</v>
      </c>
      <c r="CI171">
        <v>1545</v>
      </c>
      <c r="CJ171">
        <v>4</v>
      </c>
      <c r="CK171">
        <v>1488</v>
      </c>
      <c r="CL171">
        <v>1.3333333333333333</v>
      </c>
      <c r="CM171">
        <v>463</v>
      </c>
      <c r="CN171">
        <v>7</v>
      </c>
      <c r="CO171">
        <v>2009</v>
      </c>
      <c r="CP171">
        <v>3</v>
      </c>
      <c r="CQ171">
        <v>1105.75</v>
      </c>
      <c r="CR171">
        <v>3.125</v>
      </c>
      <c r="CS171">
        <v>1252.1666666666667</v>
      </c>
      <c r="CT171">
        <v>3.4375</v>
      </c>
      <c r="CU171">
        <v>1290</v>
      </c>
      <c r="CZ171">
        <v>5.333333333333333</v>
      </c>
      <c r="DA171">
        <v>1900.6666666666667</v>
      </c>
      <c r="DB171">
        <v>5.333333333333333</v>
      </c>
      <c r="DC171">
        <v>1900.6666666666667</v>
      </c>
      <c r="DD171">
        <v>4</v>
      </c>
      <c r="DE171">
        <v>1119</v>
      </c>
      <c r="DF171">
        <v>2.6666666666666665</v>
      </c>
      <c r="DG171">
        <v>996</v>
      </c>
      <c r="DH171">
        <v>2</v>
      </c>
      <c r="DI171">
        <v>733</v>
      </c>
      <c r="DJ171">
        <v>2.8</v>
      </c>
      <c r="DK171">
        <v>961</v>
      </c>
      <c r="DL171">
        <v>3.75</v>
      </c>
      <c r="DM171">
        <v>1363.7142857142858</v>
      </c>
      <c r="DN171">
        <v>3.75</v>
      </c>
      <c r="DO171">
        <v>1363.7142857142858</v>
      </c>
      <c r="DP171">
        <v>3.5416666666666665</v>
      </c>
      <c r="DQ171">
        <v>1315.8</v>
      </c>
      <c r="DR171">
        <v>3.2833333333333332</v>
      </c>
      <c r="DS171">
        <v>1259.7054794520548</v>
      </c>
      <c r="DV171" t="s">
        <v>169</v>
      </c>
      <c r="DW171">
        <v>320.125</v>
      </c>
      <c r="DX171">
        <v>351.8</v>
      </c>
      <c r="DY171">
        <v>341</v>
      </c>
      <c r="DZ171">
        <v>335.35</v>
      </c>
      <c r="EA171">
        <v>287.66666666666669</v>
      </c>
      <c r="EB171">
        <v>252.4</v>
      </c>
      <c r="EC171">
        <v>283.85714285714283</v>
      </c>
      <c r="ED171">
        <v>276.38888888888891</v>
      </c>
    </row>
    <row r="172" spans="1:134" x14ac:dyDescent="0.3">
      <c r="A172" s="2" t="s">
        <v>170</v>
      </c>
      <c r="BJ172">
        <v>3.6</v>
      </c>
      <c r="BK172">
        <v>1041.6666666666667</v>
      </c>
      <c r="BL172">
        <v>3</v>
      </c>
      <c r="BM172">
        <v>754.11111111111109</v>
      </c>
      <c r="BN172">
        <v>3.8</v>
      </c>
      <c r="BO172">
        <v>1037.7777777777778</v>
      </c>
      <c r="BP172">
        <v>3.4666666666666668</v>
      </c>
      <c r="BQ172">
        <v>944.51851851851848</v>
      </c>
      <c r="BR172">
        <v>4.0999999999999996</v>
      </c>
      <c r="BS172">
        <v>958.2</v>
      </c>
      <c r="BT172">
        <v>3.4</v>
      </c>
      <c r="BU172">
        <v>1065.875</v>
      </c>
      <c r="BV172">
        <v>2.5</v>
      </c>
      <c r="BW172">
        <v>795.25</v>
      </c>
      <c r="BX172">
        <v>3.3333333333333335</v>
      </c>
      <c r="BY172">
        <v>941.19230769230774</v>
      </c>
      <c r="BZ172">
        <v>3.4</v>
      </c>
      <c r="CA172">
        <v>942.88679245283015</v>
      </c>
      <c r="CB172">
        <v>2.7</v>
      </c>
      <c r="CC172">
        <v>851.33333333333337</v>
      </c>
      <c r="CD172">
        <v>3.6</v>
      </c>
      <c r="CE172">
        <v>925.3</v>
      </c>
      <c r="CF172">
        <v>3.4</v>
      </c>
      <c r="CG172">
        <v>899.88888888888891</v>
      </c>
      <c r="CH172">
        <v>3.2333333333333334</v>
      </c>
      <c r="CI172">
        <v>893.35714285714289</v>
      </c>
      <c r="CJ172">
        <v>3.1</v>
      </c>
      <c r="CK172">
        <v>919.375</v>
      </c>
      <c r="CL172">
        <v>2.2000000000000002</v>
      </c>
      <c r="CM172">
        <v>864.125</v>
      </c>
      <c r="CN172">
        <v>4.0999999999999996</v>
      </c>
      <c r="CO172">
        <v>1322</v>
      </c>
      <c r="CP172">
        <v>3.1333333333333333</v>
      </c>
      <c r="CQ172">
        <v>1046.6400000000001</v>
      </c>
      <c r="CR172">
        <v>3.1833333333333331</v>
      </c>
      <c r="CS172">
        <v>965.66037735849056</v>
      </c>
      <c r="CT172">
        <v>3.2916666666666665</v>
      </c>
      <c r="CU172">
        <v>954.27358490566041</v>
      </c>
      <c r="CV172">
        <v>5.4</v>
      </c>
      <c r="CW172">
        <v>1200.8</v>
      </c>
      <c r="CX172">
        <v>3.7</v>
      </c>
      <c r="CY172">
        <v>1107.125</v>
      </c>
      <c r="CZ172">
        <v>3.8</v>
      </c>
      <c r="DA172">
        <v>1219.4444444444443</v>
      </c>
      <c r="DB172">
        <v>4.3</v>
      </c>
      <c r="DC172">
        <v>1179.2592592592594</v>
      </c>
      <c r="DD172">
        <v>3.8</v>
      </c>
      <c r="DE172">
        <v>931.11111111111109</v>
      </c>
      <c r="DF172">
        <v>4.4000000000000004</v>
      </c>
      <c r="DG172">
        <v>1093.7</v>
      </c>
      <c r="DH172">
        <v>4.5</v>
      </c>
      <c r="DI172">
        <v>1078.2</v>
      </c>
      <c r="DJ172">
        <v>4.2333333333333334</v>
      </c>
      <c r="DK172">
        <v>1037.8965517241379</v>
      </c>
      <c r="DL172">
        <v>4.2666666666666666</v>
      </c>
      <c r="DM172">
        <v>1106.0535714285713</v>
      </c>
      <c r="DN172">
        <v>4.2666666666666666</v>
      </c>
      <c r="DO172">
        <v>1106.0535714285713</v>
      </c>
      <c r="DP172">
        <v>3.6166666666666667</v>
      </c>
      <c r="DQ172">
        <v>1006.7407407407408</v>
      </c>
      <c r="DR172">
        <v>3.6166666666666667</v>
      </c>
      <c r="DS172">
        <v>1006.7407407407408</v>
      </c>
      <c r="DV172" t="s">
        <v>170</v>
      </c>
    </row>
    <row r="173" spans="1:134" x14ac:dyDescent="0.3">
      <c r="A173" s="2" t="s">
        <v>171</v>
      </c>
      <c r="B173">
        <v>2.7</v>
      </c>
      <c r="C173">
        <v>1305.4000000000001</v>
      </c>
      <c r="D173">
        <v>3.1</v>
      </c>
      <c r="E173">
        <v>1503.6</v>
      </c>
      <c r="F173">
        <v>2.25</v>
      </c>
      <c r="G173">
        <v>1034</v>
      </c>
      <c r="H173">
        <v>2.7142857142857144</v>
      </c>
      <c r="I173">
        <v>1281</v>
      </c>
      <c r="J173">
        <v>2.8888888888888888</v>
      </c>
      <c r="K173">
        <v>1315.4</v>
      </c>
      <c r="L173">
        <v>2.2000000000000002</v>
      </c>
      <c r="M173">
        <v>1262.5</v>
      </c>
      <c r="N173">
        <v>3.1</v>
      </c>
      <c r="O173">
        <v>1004.375</v>
      </c>
      <c r="P173">
        <v>2.7241379310344827</v>
      </c>
      <c r="Q173">
        <v>1156.5882352941176</v>
      </c>
      <c r="R173">
        <v>2.7192982456140351</v>
      </c>
      <c r="S173">
        <v>1214.90625</v>
      </c>
      <c r="T173">
        <v>2.8</v>
      </c>
      <c r="U173">
        <v>649.5</v>
      </c>
      <c r="V173">
        <v>2.9</v>
      </c>
      <c r="W173">
        <v>865.22222222222217</v>
      </c>
      <c r="X173">
        <v>3.25</v>
      </c>
      <c r="Y173">
        <v>1130</v>
      </c>
      <c r="Z173">
        <v>2.9642857142857144</v>
      </c>
      <c r="AA173">
        <v>842.48</v>
      </c>
      <c r="AB173">
        <v>3.2222222222222223</v>
      </c>
      <c r="AC173">
        <v>1003.3333333333334</v>
      </c>
      <c r="AD173">
        <v>3.8</v>
      </c>
      <c r="AE173">
        <v>1103.5</v>
      </c>
      <c r="AF173">
        <v>3.7</v>
      </c>
      <c r="AG173">
        <v>918</v>
      </c>
      <c r="AH173">
        <v>3.5862068965517242</v>
      </c>
      <c r="AI173">
        <v>1004.7826086956521</v>
      </c>
      <c r="AJ173">
        <v>3.2807017543859649</v>
      </c>
      <c r="AK173">
        <v>920.25</v>
      </c>
      <c r="AL173">
        <v>3</v>
      </c>
      <c r="AM173">
        <v>1038.1125</v>
      </c>
      <c r="AN173">
        <v>1</v>
      </c>
      <c r="AO173">
        <v>425.83333333333331</v>
      </c>
      <c r="AP173">
        <v>1.1000000000000001</v>
      </c>
      <c r="AQ173">
        <v>489.4</v>
      </c>
      <c r="AR173">
        <v>1.375</v>
      </c>
      <c r="AS173">
        <v>405.42857142857144</v>
      </c>
      <c r="AT173">
        <v>1.1428571428571428</v>
      </c>
      <c r="AU173">
        <v>435.55555555555554</v>
      </c>
      <c r="AV173">
        <v>1.2222222222222223</v>
      </c>
      <c r="AW173">
        <v>417</v>
      </c>
      <c r="AX173">
        <v>2</v>
      </c>
      <c r="AY173">
        <v>665.28571428571433</v>
      </c>
      <c r="AZ173">
        <v>0.9</v>
      </c>
      <c r="BA173">
        <v>690.25</v>
      </c>
      <c r="BB173">
        <v>1.3793103448275863</v>
      </c>
      <c r="BC173">
        <v>574.27777777777783</v>
      </c>
      <c r="BD173">
        <v>1.263157894736842</v>
      </c>
      <c r="BE173">
        <v>504.91666666666669</v>
      </c>
      <c r="BF173">
        <v>1.263157894736842</v>
      </c>
      <c r="BG173">
        <v>504.91666666666669</v>
      </c>
      <c r="BH173">
        <v>2.4210526315789473</v>
      </c>
      <c r="BI173">
        <v>872.63793103448279</v>
      </c>
      <c r="BN173">
        <v>4</v>
      </c>
      <c r="BO173">
        <v>734.5</v>
      </c>
      <c r="BP173">
        <v>4</v>
      </c>
      <c r="BQ173">
        <v>734.5</v>
      </c>
      <c r="BR173">
        <v>5</v>
      </c>
      <c r="BS173">
        <v>1117</v>
      </c>
      <c r="BX173">
        <v>5</v>
      </c>
      <c r="BY173">
        <v>1117</v>
      </c>
      <c r="BZ173">
        <v>4.333333333333333</v>
      </c>
      <c r="CA173">
        <v>862</v>
      </c>
      <c r="CF173">
        <v>3</v>
      </c>
      <c r="CG173">
        <v>765</v>
      </c>
      <c r="CH173">
        <v>3</v>
      </c>
      <c r="CI173">
        <v>765</v>
      </c>
      <c r="CJ173">
        <v>1</v>
      </c>
      <c r="CK173">
        <v>135</v>
      </c>
      <c r="CP173">
        <v>1</v>
      </c>
      <c r="CQ173">
        <v>135</v>
      </c>
      <c r="CR173">
        <v>2.3333333333333335</v>
      </c>
      <c r="CS173">
        <v>555</v>
      </c>
      <c r="CT173">
        <v>3.3333333333333335</v>
      </c>
      <c r="CU173">
        <v>708.5</v>
      </c>
      <c r="CZ173">
        <v>1</v>
      </c>
      <c r="DA173">
        <v>551</v>
      </c>
      <c r="DB173">
        <v>1</v>
      </c>
      <c r="DC173">
        <v>551</v>
      </c>
      <c r="DD173">
        <v>2</v>
      </c>
      <c r="DE173">
        <v>349</v>
      </c>
      <c r="DJ173">
        <v>2</v>
      </c>
      <c r="DK173">
        <v>349</v>
      </c>
      <c r="DL173">
        <v>1.3333333333333333</v>
      </c>
      <c r="DM173">
        <v>450</v>
      </c>
      <c r="DN173">
        <v>1.3333333333333333</v>
      </c>
      <c r="DO173">
        <v>450</v>
      </c>
      <c r="DP173">
        <v>2.6666666666666665</v>
      </c>
      <c r="DQ173">
        <v>643.875</v>
      </c>
      <c r="DR173">
        <v>2.4333333333333331</v>
      </c>
      <c r="DS173">
        <v>857.87903225806451</v>
      </c>
      <c r="DV173" t="s">
        <v>171</v>
      </c>
      <c r="DW173">
        <v>201.83333333333334</v>
      </c>
      <c r="DX173">
        <v>245.375</v>
      </c>
      <c r="DY173">
        <v>200.22222222222223</v>
      </c>
      <c r="DZ173">
        <v>216.34782608695653</v>
      </c>
      <c r="EA173">
        <v>270.8</v>
      </c>
      <c r="EB173">
        <v>275</v>
      </c>
      <c r="EC173">
        <v>226.625</v>
      </c>
      <c r="ED173">
        <v>251</v>
      </c>
    </row>
    <row r="174" spans="1:134" x14ac:dyDescent="0.3">
      <c r="A174" s="2" t="s">
        <v>172</v>
      </c>
      <c r="B174">
        <v>1.3333333333333333</v>
      </c>
      <c r="C174">
        <v>714.4</v>
      </c>
      <c r="D174">
        <v>1.7</v>
      </c>
      <c r="E174">
        <v>578.6</v>
      </c>
      <c r="F174">
        <v>2</v>
      </c>
      <c r="G174">
        <v>569.11111111111109</v>
      </c>
      <c r="H174">
        <v>1.6785714285714286</v>
      </c>
      <c r="I174">
        <v>603.33333333333337</v>
      </c>
      <c r="J174">
        <v>1</v>
      </c>
      <c r="K174">
        <v>481.5</v>
      </c>
      <c r="L174">
        <v>1.4444444444444444</v>
      </c>
      <c r="M174">
        <v>1092</v>
      </c>
      <c r="N174">
        <v>2.5555555555555554</v>
      </c>
      <c r="O174">
        <v>1015.5714285714286</v>
      </c>
      <c r="P174">
        <v>1.72</v>
      </c>
      <c r="Q174">
        <v>893.5333333333333</v>
      </c>
      <c r="R174">
        <v>1.6981132075471699</v>
      </c>
      <c r="S174">
        <v>714.9487179487179</v>
      </c>
      <c r="T174">
        <v>5.333333333333333</v>
      </c>
      <c r="U174">
        <v>1776.7777777777778</v>
      </c>
      <c r="V174">
        <v>4.9000000000000004</v>
      </c>
      <c r="W174">
        <v>1613.5</v>
      </c>
      <c r="X174">
        <v>4.7777777777777777</v>
      </c>
      <c r="Y174">
        <v>1470.6666666666667</v>
      </c>
      <c r="Z174">
        <v>5</v>
      </c>
      <c r="AA174">
        <v>1620.0714285714287</v>
      </c>
      <c r="AB174">
        <v>5.7142857142857144</v>
      </c>
      <c r="AC174">
        <v>1877</v>
      </c>
      <c r="AD174">
        <v>5.1111111111111107</v>
      </c>
      <c r="AE174">
        <v>1709.3333333333333</v>
      </c>
      <c r="AF174">
        <v>4.5555555555555554</v>
      </c>
      <c r="AG174">
        <v>1390.8888888888889</v>
      </c>
      <c r="AH174">
        <v>5.08</v>
      </c>
      <c r="AI174">
        <v>1641.64</v>
      </c>
      <c r="AJ174">
        <v>5.0377358490566042</v>
      </c>
      <c r="AK174">
        <v>1630.2452830188679</v>
      </c>
      <c r="AL174">
        <v>3.3679245283018866</v>
      </c>
      <c r="AM174">
        <v>1242.2391304347825</v>
      </c>
      <c r="AN174">
        <v>2.7777777777777777</v>
      </c>
      <c r="AO174">
        <v>744.44444444444446</v>
      </c>
      <c r="AP174">
        <v>2.7</v>
      </c>
      <c r="AQ174">
        <v>733.3</v>
      </c>
      <c r="AR174">
        <v>3.1111111111111112</v>
      </c>
      <c r="AS174">
        <v>933.11111111111109</v>
      </c>
      <c r="AT174">
        <v>2.8571428571428572</v>
      </c>
      <c r="AU174">
        <v>801.10714285714289</v>
      </c>
      <c r="AV174">
        <v>2.2857142857142856</v>
      </c>
      <c r="AW174">
        <v>787.28571428571433</v>
      </c>
      <c r="AX174">
        <v>3.1111111111111112</v>
      </c>
      <c r="AY174">
        <v>945.77777777777783</v>
      </c>
      <c r="AZ174">
        <v>3</v>
      </c>
      <c r="BA174">
        <v>893.11111111111109</v>
      </c>
      <c r="BB174">
        <v>2.84</v>
      </c>
      <c r="BC174">
        <v>882.44</v>
      </c>
      <c r="BD174">
        <v>2.8490566037735849</v>
      </c>
      <c r="BE174">
        <v>839.47169811320759</v>
      </c>
      <c r="BF174">
        <v>2.8490566037735849</v>
      </c>
      <c r="BG174">
        <v>839.47169811320759</v>
      </c>
      <c r="BH174">
        <v>3.1949685534591197</v>
      </c>
      <c r="BI174">
        <v>1095.0206896551724</v>
      </c>
      <c r="BJ174">
        <v>0</v>
      </c>
      <c r="BN174">
        <v>1</v>
      </c>
      <c r="BO174">
        <v>252</v>
      </c>
      <c r="BP174">
        <v>0.5</v>
      </c>
      <c r="BQ174">
        <v>252</v>
      </c>
      <c r="BR174">
        <v>1</v>
      </c>
      <c r="BS174">
        <v>430.5</v>
      </c>
      <c r="BT174">
        <v>2</v>
      </c>
      <c r="BU174">
        <v>733</v>
      </c>
      <c r="BV174">
        <v>0</v>
      </c>
      <c r="BX174">
        <v>1</v>
      </c>
      <c r="BY174">
        <v>531.33333333333337</v>
      </c>
      <c r="BZ174">
        <v>0.8571428571428571</v>
      </c>
      <c r="CA174">
        <v>461.5</v>
      </c>
      <c r="CB174">
        <v>6</v>
      </c>
      <c r="CC174">
        <v>2000</v>
      </c>
      <c r="CF174">
        <v>6</v>
      </c>
      <c r="CG174">
        <v>1965</v>
      </c>
      <c r="CH174">
        <v>6</v>
      </c>
      <c r="CI174">
        <v>1982.5</v>
      </c>
      <c r="CJ174">
        <v>6.333333333333333</v>
      </c>
      <c r="CK174">
        <v>2012.3333333333333</v>
      </c>
      <c r="CL174">
        <v>5</v>
      </c>
      <c r="CM174">
        <v>1478</v>
      </c>
      <c r="CN174">
        <v>6</v>
      </c>
      <c r="CO174">
        <v>2347</v>
      </c>
      <c r="CP174">
        <v>6</v>
      </c>
      <c r="CQ174">
        <v>1972.4</v>
      </c>
      <c r="CR174">
        <v>6</v>
      </c>
      <c r="CS174">
        <v>1975.2857142857142</v>
      </c>
      <c r="CT174">
        <v>3.4285714285714284</v>
      </c>
      <c r="CU174">
        <v>1424.8181818181818</v>
      </c>
      <c r="CV174">
        <v>2</v>
      </c>
      <c r="CW174">
        <v>694</v>
      </c>
      <c r="CZ174">
        <v>4</v>
      </c>
      <c r="DA174">
        <v>832</v>
      </c>
      <c r="DB174">
        <v>3</v>
      </c>
      <c r="DC174">
        <v>763</v>
      </c>
      <c r="DD174">
        <v>2.3333333333333335</v>
      </c>
      <c r="DE174">
        <v>646.66666666666663</v>
      </c>
      <c r="DF174">
        <v>3</v>
      </c>
      <c r="DG174">
        <v>1087</v>
      </c>
      <c r="DH174">
        <v>6</v>
      </c>
      <c r="DI174">
        <v>1736</v>
      </c>
      <c r="DJ174">
        <v>3.2</v>
      </c>
      <c r="DK174">
        <v>952.6</v>
      </c>
      <c r="DL174">
        <v>3.1428571428571428</v>
      </c>
      <c r="DM174">
        <v>898.42857142857144</v>
      </c>
      <c r="DN174">
        <v>3.1428571428571428</v>
      </c>
      <c r="DO174">
        <v>898.42857142857144</v>
      </c>
      <c r="DP174">
        <v>3.3333333333333335</v>
      </c>
      <c r="DQ174">
        <v>1220.1111111111111</v>
      </c>
      <c r="DR174">
        <v>3.2111111111111112</v>
      </c>
      <c r="DS174">
        <v>1108.8343558282209</v>
      </c>
      <c r="DV174" t="s">
        <v>172</v>
      </c>
      <c r="DW174">
        <v>346.42857142857144</v>
      </c>
      <c r="DX174">
        <v>330</v>
      </c>
      <c r="DY174">
        <v>287.66666666666669</v>
      </c>
      <c r="DZ174">
        <v>319.36</v>
      </c>
      <c r="EA174">
        <v>301</v>
      </c>
      <c r="EB174">
        <v>324.5</v>
      </c>
      <c r="EC174">
        <v>336.71428571428572</v>
      </c>
      <c r="ED174">
        <v>323.93333333333334</v>
      </c>
    </row>
    <row r="175" spans="1:134" x14ac:dyDescent="0.3">
      <c r="A175" s="2" t="s">
        <v>173</v>
      </c>
      <c r="B175">
        <v>1.7777777777777777</v>
      </c>
      <c r="C175">
        <v>1195.5999999999999</v>
      </c>
      <c r="D175">
        <v>1.3333333333333333</v>
      </c>
      <c r="E175">
        <v>944.75</v>
      </c>
      <c r="F175">
        <v>2.4444444444444446</v>
      </c>
      <c r="G175">
        <v>1255.6666666666667</v>
      </c>
      <c r="H175">
        <v>1.8518518518518519</v>
      </c>
      <c r="I175">
        <v>1152.7333333333333</v>
      </c>
      <c r="J175">
        <v>2.2222222222222223</v>
      </c>
      <c r="K175">
        <v>1422.6</v>
      </c>
      <c r="L175">
        <v>1.8</v>
      </c>
      <c r="M175">
        <v>1030.3333333333333</v>
      </c>
      <c r="N175">
        <v>3.1111111111111112</v>
      </c>
      <c r="O175">
        <v>1467.3333333333333</v>
      </c>
      <c r="P175">
        <v>2.3571428571428572</v>
      </c>
      <c r="Q175">
        <v>1299.9411764705883</v>
      </c>
      <c r="R175">
        <v>2.1090909090909089</v>
      </c>
      <c r="S175">
        <v>1230.9375</v>
      </c>
      <c r="T175">
        <v>3.5555555555555554</v>
      </c>
      <c r="U175">
        <v>1353.125</v>
      </c>
      <c r="V175">
        <v>3.8888888888888888</v>
      </c>
      <c r="W175">
        <v>1546.875</v>
      </c>
      <c r="X175">
        <v>3.5555555555555554</v>
      </c>
      <c r="Y175">
        <v>1322.375</v>
      </c>
      <c r="Z175">
        <v>3.6666666666666665</v>
      </c>
      <c r="AA175">
        <v>1407.4583333333333</v>
      </c>
      <c r="AB175">
        <v>3.7777777777777777</v>
      </c>
      <c r="AC175">
        <v>1489.875</v>
      </c>
      <c r="AD175">
        <v>4.0999999999999996</v>
      </c>
      <c r="AE175">
        <v>1746.875</v>
      </c>
      <c r="AF175">
        <v>2.8888888888888888</v>
      </c>
      <c r="AG175">
        <v>1240.2857142857142</v>
      </c>
      <c r="AH175">
        <v>3.6071428571428572</v>
      </c>
      <c r="AI175">
        <v>1503.304347826087</v>
      </c>
      <c r="AJ175">
        <v>3.6363636363636362</v>
      </c>
      <c r="AK175">
        <v>1454.3617021276596</v>
      </c>
      <c r="AL175">
        <v>2.8727272727272726</v>
      </c>
      <c r="AM175">
        <v>1363.8607594936709</v>
      </c>
      <c r="AN175">
        <v>2.8888888888888888</v>
      </c>
      <c r="AO175">
        <v>912.22222222222217</v>
      </c>
      <c r="AP175">
        <v>1.7777777777777777</v>
      </c>
      <c r="AQ175">
        <v>778.16666666666663</v>
      </c>
      <c r="AR175">
        <v>2.8888888888888888</v>
      </c>
      <c r="AS175">
        <v>926.55555555555554</v>
      </c>
      <c r="AT175">
        <v>2.5185185185185186</v>
      </c>
      <c r="AU175">
        <v>884.08333333333337</v>
      </c>
      <c r="AV175">
        <v>1.5555555555555556</v>
      </c>
      <c r="AW175">
        <v>587.5</v>
      </c>
      <c r="AX175">
        <v>1.7</v>
      </c>
      <c r="AY175">
        <v>692.625</v>
      </c>
      <c r="AZ175">
        <v>1.1111111111111112</v>
      </c>
      <c r="BA175">
        <v>613.33333333333337</v>
      </c>
      <c r="BB175">
        <v>1.4642857142857142</v>
      </c>
      <c r="BC175">
        <v>632.77272727272725</v>
      </c>
      <c r="BD175">
        <v>1.9818181818181819</v>
      </c>
      <c r="BE175">
        <v>763.89130434782612</v>
      </c>
      <c r="BF175">
        <v>1.9818181818181819</v>
      </c>
      <c r="BG175">
        <v>763.89130434782612</v>
      </c>
      <c r="BH175">
        <v>2.5757575757575757</v>
      </c>
      <c r="BI175">
        <v>1143.0719999999999</v>
      </c>
      <c r="BJ175">
        <v>3</v>
      </c>
      <c r="BK175">
        <v>615</v>
      </c>
      <c r="BL175">
        <v>6</v>
      </c>
      <c r="BM175">
        <v>2342</v>
      </c>
      <c r="BN175">
        <v>0</v>
      </c>
      <c r="BP175">
        <v>3</v>
      </c>
      <c r="BQ175">
        <v>1478.5</v>
      </c>
      <c r="BR175">
        <v>0</v>
      </c>
      <c r="BV175">
        <v>0</v>
      </c>
      <c r="BX175">
        <v>0</v>
      </c>
      <c r="BZ175">
        <v>1.8</v>
      </c>
      <c r="CA175">
        <v>1478.5</v>
      </c>
      <c r="CB175">
        <v>4</v>
      </c>
      <c r="CC175">
        <v>798</v>
      </c>
      <c r="CD175">
        <v>0</v>
      </c>
      <c r="CF175">
        <v>6</v>
      </c>
      <c r="CG175">
        <v>2128</v>
      </c>
      <c r="CH175">
        <v>3.3333333333333335</v>
      </c>
      <c r="CI175">
        <v>1463</v>
      </c>
      <c r="CJ175">
        <v>3</v>
      </c>
      <c r="CK175">
        <v>1169</v>
      </c>
      <c r="CN175">
        <v>7</v>
      </c>
      <c r="CO175">
        <v>2207</v>
      </c>
      <c r="CP175">
        <v>5</v>
      </c>
      <c r="CQ175">
        <v>1688</v>
      </c>
      <c r="CR175">
        <v>4</v>
      </c>
      <c r="CS175">
        <v>1575.5</v>
      </c>
      <c r="CT175">
        <v>2.9</v>
      </c>
      <c r="CU175">
        <v>1543.1666666666667</v>
      </c>
      <c r="CV175">
        <v>7</v>
      </c>
      <c r="CW175">
        <v>2237</v>
      </c>
      <c r="CX175">
        <v>2</v>
      </c>
      <c r="CY175">
        <v>796</v>
      </c>
      <c r="CZ175">
        <v>1</v>
      </c>
      <c r="DA175">
        <v>392</v>
      </c>
      <c r="DB175">
        <v>3.3333333333333335</v>
      </c>
      <c r="DC175">
        <v>1141.6666666666667</v>
      </c>
      <c r="DD175">
        <v>0</v>
      </c>
      <c r="DH175">
        <v>2</v>
      </c>
      <c r="DI175">
        <v>499</v>
      </c>
      <c r="DJ175">
        <v>1</v>
      </c>
      <c r="DK175">
        <v>499</v>
      </c>
      <c r="DL175">
        <v>2.4</v>
      </c>
      <c r="DM175">
        <v>981</v>
      </c>
      <c r="DN175">
        <v>2.4</v>
      </c>
      <c r="DO175">
        <v>981</v>
      </c>
      <c r="DP175">
        <v>2.7333333333333334</v>
      </c>
      <c r="DQ175">
        <v>1318.3</v>
      </c>
      <c r="DR175">
        <v>2.588888888888889</v>
      </c>
      <c r="DS175">
        <v>1156.0518518518518</v>
      </c>
      <c r="DV175" t="s">
        <v>173</v>
      </c>
      <c r="DW175">
        <v>357.25</v>
      </c>
      <c r="DX175">
        <v>366.25</v>
      </c>
      <c r="DY175">
        <v>344.85714285714283</v>
      </c>
      <c r="DZ175">
        <v>356.60869565217394</v>
      </c>
      <c r="EA175">
        <v>332</v>
      </c>
      <c r="EB175">
        <v>336.16666666666669</v>
      </c>
      <c r="EC175">
        <v>282.16666666666669</v>
      </c>
      <c r="ED175">
        <v>315.88235294117646</v>
      </c>
    </row>
    <row r="176" spans="1:134" x14ac:dyDescent="0.3">
      <c r="A176" s="2" t="s">
        <v>174</v>
      </c>
      <c r="B176">
        <v>0.44444444444444442</v>
      </c>
      <c r="C176">
        <v>275.33333333333331</v>
      </c>
      <c r="D176">
        <v>0.2</v>
      </c>
      <c r="E176">
        <v>135.5</v>
      </c>
      <c r="F176">
        <v>0.625</v>
      </c>
      <c r="G176">
        <v>176</v>
      </c>
      <c r="H176">
        <v>0.40740740740740738</v>
      </c>
      <c r="I176">
        <v>203.125</v>
      </c>
      <c r="J176">
        <v>1.3333333333333333</v>
      </c>
      <c r="K176">
        <v>397.2</v>
      </c>
      <c r="L176">
        <v>0.2</v>
      </c>
      <c r="M176">
        <v>245</v>
      </c>
      <c r="N176">
        <v>0.22222222222222221</v>
      </c>
      <c r="O176">
        <v>392</v>
      </c>
      <c r="P176">
        <v>0.5714285714285714</v>
      </c>
      <c r="Q176">
        <v>358.5</v>
      </c>
      <c r="R176">
        <v>0.49090909090909091</v>
      </c>
      <c r="S176">
        <v>280.8125</v>
      </c>
      <c r="T176">
        <v>0.33333333333333331</v>
      </c>
      <c r="U176">
        <v>372.5</v>
      </c>
      <c r="V176">
        <v>0.4</v>
      </c>
      <c r="W176">
        <v>219.33333333333334</v>
      </c>
      <c r="X176">
        <v>0</v>
      </c>
      <c r="Z176">
        <v>0.25925925925925924</v>
      </c>
      <c r="AA176">
        <v>280.60000000000002</v>
      </c>
      <c r="AB176">
        <v>0.22222222222222221</v>
      </c>
      <c r="AC176">
        <v>319</v>
      </c>
      <c r="AD176">
        <v>0</v>
      </c>
      <c r="AF176">
        <v>0.33333333333333331</v>
      </c>
      <c r="AG176">
        <v>385</v>
      </c>
      <c r="AH176">
        <v>0.17857142857142858</v>
      </c>
      <c r="AI176">
        <v>352</v>
      </c>
      <c r="AJ176">
        <v>0.21818181818181817</v>
      </c>
      <c r="AK176">
        <v>312.33333333333331</v>
      </c>
      <c r="AL176">
        <v>0.35454545454545455</v>
      </c>
      <c r="AM176">
        <v>292.16000000000003</v>
      </c>
      <c r="AN176">
        <v>0.1111111111111111</v>
      </c>
      <c r="AO176">
        <v>98</v>
      </c>
      <c r="AP176">
        <v>0</v>
      </c>
      <c r="AR176">
        <v>0.125</v>
      </c>
      <c r="AS176">
        <v>160</v>
      </c>
      <c r="AT176">
        <v>7.407407407407407E-2</v>
      </c>
      <c r="AU176">
        <v>129</v>
      </c>
      <c r="AV176">
        <v>0</v>
      </c>
      <c r="AX176">
        <v>0.3</v>
      </c>
      <c r="AY176">
        <v>160.66666666666666</v>
      </c>
      <c r="AZ176">
        <v>0.22222222222222221</v>
      </c>
      <c r="BA176">
        <v>249</v>
      </c>
      <c r="BB176">
        <v>0.17857142857142858</v>
      </c>
      <c r="BC176">
        <v>196</v>
      </c>
      <c r="BD176">
        <v>0.12727272727272726</v>
      </c>
      <c r="BE176">
        <v>176.85714285714286</v>
      </c>
      <c r="BF176">
        <v>0.12727272727272726</v>
      </c>
      <c r="BG176">
        <v>176.85714285714286</v>
      </c>
      <c r="BH176">
        <v>0.27878787878787881</v>
      </c>
      <c r="BI176">
        <v>266.9375</v>
      </c>
      <c r="BJ176">
        <v>0</v>
      </c>
      <c r="BN176">
        <v>1.5</v>
      </c>
      <c r="BO176">
        <v>295.5</v>
      </c>
      <c r="BP176">
        <v>1</v>
      </c>
      <c r="BQ176">
        <v>295.5</v>
      </c>
      <c r="BR176">
        <v>4</v>
      </c>
      <c r="BS176">
        <v>768</v>
      </c>
      <c r="BV176">
        <v>0</v>
      </c>
      <c r="BX176">
        <v>2</v>
      </c>
      <c r="BY176">
        <v>768</v>
      </c>
      <c r="BZ176">
        <v>1.4</v>
      </c>
      <c r="CA176">
        <v>453</v>
      </c>
      <c r="CB176">
        <v>0</v>
      </c>
      <c r="CF176">
        <v>0.5</v>
      </c>
      <c r="CG176">
        <v>124</v>
      </c>
      <c r="CH176">
        <v>0.33333333333333331</v>
      </c>
      <c r="CI176">
        <v>124</v>
      </c>
      <c r="CJ176">
        <v>1</v>
      </c>
      <c r="CK176">
        <v>256</v>
      </c>
      <c r="CN176">
        <v>0</v>
      </c>
      <c r="CP176">
        <v>0.5</v>
      </c>
      <c r="CQ176">
        <v>256</v>
      </c>
      <c r="CR176">
        <v>0.4</v>
      </c>
      <c r="CS176">
        <v>190</v>
      </c>
      <c r="CT176">
        <v>0.9</v>
      </c>
      <c r="CU176">
        <v>347.8</v>
      </c>
      <c r="CV176">
        <v>0</v>
      </c>
      <c r="CZ176">
        <v>0</v>
      </c>
      <c r="DB176">
        <v>0</v>
      </c>
      <c r="DD176">
        <v>0</v>
      </c>
      <c r="DH176">
        <v>0</v>
      </c>
      <c r="DJ176">
        <v>0</v>
      </c>
      <c r="DL176">
        <v>0</v>
      </c>
      <c r="DN176">
        <v>0</v>
      </c>
      <c r="DP176">
        <v>0.6</v>
      </c>
      <c r="DQ176">
        <v>347.8</v>
      </c>
      <c r="DR176">
        <v>0.30555555555555558</v>
      </c>
      <c r="DS176">
        <v>277.86486486486484</v>
      </c>
      <c r="DV176" t="s">
        <v>174</v>
      </c>
      <c r="DW176">
        <v>319</v>
      </c>
      <c r="DY176">
        <v>187.5</v>
      </c>
      <c r="DZ176">
        <v>253.25</v>
      </c>
      <c r="EA176">
        <v>186.4</v>
      </c>
      <c r="EB176">
        <v>245</v>
      </c>
      <c r="EC176">
        <v>300</v>
      </c>
      <c r="ED176">
        <v>215.25</v>
      </c>
    </row>
    <row r="177" spans="1:134" x14ac:dyDescent="0.3">
      <c r="A177" s="2" t="s">
        <v>175</v>
      </c>
      <c r="B177">
        <v>4.2222222222222223</v>
      </c>
      <c r="C177">
        <v>946</v>
      </c>
      <c r="D177">
        <v>4</v>
      </c>
      <c r="E177">
        <v>771.25</v>
      </c>
      <c r="F177">
        <v>2.75</v>
      </c>
      <c r="G177">
        <v>1107.5</v>
      </c>
      <c r="H177">
        <v>3.8571428571428572</v>
      </c>
      <c r="I177">
        <v>886.27777777777783</v>
      </c>
      <c r="J177">
        <v>1.8571428571428572</v>
      </c>
      <c r="K177">
        <v>537.79999999999995</v>
      </c>
      <c r="L177">
        <v>2.8333333333333335</v>
      </c>
      <c r="M177">
        <v>621.79999999999995</v>
      </c>
      <c r="N177">
        <v>3.3333333333333335</v>
      </c>
      <c r="O177">
        <v>835.6</v>
      </c>
      <c r="P177">
        <v>2.6315789473684212</v>
      </c>
      <c r="Q177">
        <v>665.06666666666672</v>
      </c>
      <c r="R177">
        <v>3.2749999999999999</v>
      </c>
      <c r="S177">
        <v>785.72727272727275</v>
      </c>
      <c r="T177">
        <v>4.333333333333333</v>
      </c>
      <c r="U177">
        <v>871</v>
      </c>
      <c r="V177">
        <v>4.625</v>
      </c>
      <c r="W177">
        <v>686.375</v>
      </c>
      <c r="X177">
        <v>5</v>
      </c>
      <c r="Y177">
        <v>1031.75</v>
      </c>
      <c r="Z177">
        <v>4.5714285714285712</v>
      </c>
      <c r="AA177">
        <v>831.28571428571433</v>
      </c>
      <c r="AB177">
        <v>5.7142857142857144</v>
      </c>
      <c r="AC177">
        <v>1121.1428571428571</v>
      </c>
      <c r="AD177">
        <v>4.833333333333333</v>
      </c>
      <c r="AE177">
        <v>913.83333333333337</v>
      </c>
      <c r="AF177">
        <v>4.833333333333333</v>
      </c>
      <c r="AG177">
        <v>948.5</v>
      </c>
      <c r="AH177">
        <v>5.1578947368421053</v>
      </c>
      <c r="AI177">
        <v>1001.1578947368421</v>
      </c>
      <c r="AJ177">
        <v>4.8499999999999996</v>
      </c>
      <c r="AK177">
        <v>911.97500000000002</v>
      </c>
      <c r="AL177">
        <v>4.0625</v>
      </c>
      <c r="AM177">
        <v>854.90410958904113</v>
      </c>
      <c r="AN177">
        <v>2.8888888888888888</v>
      </c>
      <c r="AO177">
        <v>618.75</v>
      </c>
      <c r="AP177">
        <v>3.125</v>
      </c>
      <c r="AQ177">
        <v>622.5</v>
      </c>
      <c r="AR177">
        <v>3.75</v>
      </c>
      <c r="AS177">
        <v>831.75</v>
      </c>
      <c r="AT177">
        <v>3.1428571428571428</v>
      </c>
      <c r="AU177">
        <v>662.85</v>
      </c>
      <c r="AV177">
        <v>4</v>
      </c>
      <c r="AW177">
        <v>663.14285714285711</v>
      </c>
      <c r="AX177">
        <v>2.6666666666666665</v>
      </c>
      <c r="AY177">
        <v>639.20000000000005</v>
      </c>
      <c r="AZ177">
        <v>2.1666666666666665</v>
      </c>
      <c r="BA177">
        <v>614.75</v>
      </c>
      <c r="BB177">
        <v>3</v>
      </c>
      <c r="BC177">
        <v>643.5625</v>
      </c>
      <c r="BD177">
        <v>3.0750000000000002</v>
      </c>
      <c r="BE177">
        <v>654.27777777777783</v>
      </c>
      <c r="BF177">
        <v>3.0750000000000002</v>
      </c>
      <c r="BG177">
        <v>654.27777777777783</v>
      </c>
      <c r="BH177">
        <v>3.7333333333333334</v>
      </c>
      <c r="BI177">
        <v>788.64220183486236</v>
      </c>
      <c r="BJ177">
        <v>1</v>
      </c>
      <c r="BK177">
        <v>229</v>
      </c>
      <c r="BL177">
        <v>0.5</v>
      </c>
      <c r="BM177">
        <v>82</v>
      </c>
      <c r="BN177">
        <v>3.1666666666666665</v>
      </c>
      <c r="BO177">
        <v>641.83333333333337</v>
      </c>
      <c r="BP177">
        <v>2.3333333333333335</v>
      </c>
      <c r="BQ177">
        <v>520.25</v>
      </c>
      <c r="BR177">
        <v>3.6666666666666665</v>
      </c>
      <c r="BS177">
        <v>829</v>
      </c>
      <c r="BT177">
        <v>3.25</v>
      </c>
      <c r="BU177">
        <v>505</v>
      </c>
      <c r="BV177">
        <v>2</v>
      </c>
      <c r="BW177">
        <v>416.25</v>
      </c>
      <c r="BX177">
        <v>2.9090909090909092</v>
      </c>
      <c r="BY177">
        <v>561.09090909090912</v>
      </c>
      <c r="BZ177">
        <v>2.65</v>
      </c>
      <c r="CA177">
        <v>543.89473684210532</v>
      </c>
      <c r="CB177">
        <v>8</v>
      </c>
      <c r="CC177">
        <v>1722</v>
      </c>
      <c r="CD177">
        <v>5</v>
      </c>
      <c r="CE177">
        <v>1068.5</v>
      </c>
      <c r="CF177">
        <v>3.6666666666666665</v>
      </c>
      <c r="CG177">
        <v>933</v>
      </c>
      <c r="CH177">
        <v>4.4444444444444446</v>
      </c>
      <c r="CI177">
        <v>1065.5</v>
      </c>
      <c r="CJ177">
        <v>5</v>
      </c>
      <c r="CK177">
        <v>776.66666666666663</v>
      </c>
      <c r="CL177">
        <v>5.75</v>
      </c>
      <c r="CM177">
        <v>1198</v>
      </c>
      <c r="CN177">
        <v>6</v>
      </c>
      <c r="CO177">
        <v>1081.25</v>
      </c>
      <c r="CP177">
        <v>5.6363636363636367</v>
      </c>
      <c r="CQ177">
        <v>1040.6363636363637</v>
      </c>
      <c r="CR177">
        <v>5.0999999999999996</v>
      </c>
      <c r="CS177">
        <v>1051.1052631578948</v>
      </c>
      <c r="CT177">
        <v>3.875</v>
      </c>
      <c r="CU177">
        <v>797.5</v>
      </c>
      <c r="CV177">
        <v>6</v>
      </c>
      <c r="CW177">
        <v>1758</v>
      </c>
      <c r="CX177">
        <v>5.5</v>
      </c>
      <c r="CY177">
        <v>1190.5</v>
      </c>
      <c r="CZ177">
        <v>4.5</v>
      </c>
      <c r="DA177">
        <v>920.5</v>
      </c>
      <c r="DB177">
        <v>4.8888888888888893</v>
      </c>
      <c r="DC177">
        <v>1073.5555555555557</v>
      </c>
      <c r="DD177">
        <v>3.3333333333333335</v>
      </c>
      <c r="DE177">
        <v>646.33333333333337</v>
      </c>
      <c r="DF177">
        <v>3.25</v>
      </c>
      <c r="DG177">
        <v>807.5</v>
      </c>
      <c r="DH177">
        <v>4</v>
      </c>
      <c r="DI177">
        <v>961.25</v>
      </c>
      <c r="DJ177">
        <v>3.5454545454545454</v>
      </c>
      <c r="DK177">
        <v>819.4545454545455</v>
      </c>
      <c r="DL177">
        <v>4.1500000000000004</v>
      </c>
      <c r="DM177">
        <v>933.8</v>
      </c>
      <c r="DN177">
        <v>4.1500000000000004</v>
      </c>
      <c r="DO177">
        <v>933.8</v>
      </c>
      <c r="DP177">
        <v>3.9666666666666668</v>
      </c>
      <c r="DQ177">
        <v>844.5</v>
      </c>
      <c r="DR177">
        <v>3.8111111111111109</v>
      </c>
      <c r="DS177">
        <v>808.04191616766468</v>
      </c>
      <c r="DV177" t="s">
        <v>175</v>
      </c>
      <c r="DW177">
        <v>165</v>
      </c>
      <c r="DX177">
        <v>131</v>
      </c>
      <c r="DY177">
        <v>137.33333333333334</v>
      </c>
      <c r="DZ177">
        <v>145.52631578947367</v>
      </c>
      <c r="EA177">
        <v>190.8</v>
      </c>
      <c r="EB177">
        <v>148.80000000000001</v>
      </c>
      <c r="EC177">
        <v>199.4</v>
      </c>
      <c r="ED177">
        <v>179.66666666666666</v>
      </c>
    </row>
    <row r="178" spans="1:134" x14ac:dyDescent="0.3">
      <c r="A178" s="2" t="s">
        <v>176</v>
      </c>
      <c r="B178">
        <v>3.3</v>
      </c>
      <c r="C178">
        <v>852</v>
      </c>
      <c r="D178">
        <v>3</v>
      </c>
      <c r="E178">
        <v>989.625</v>
      </c>
      <c r="F178">
        <v>3.25</v>
      </c>
      <c r="G178">
        <v>821.75</v>
      </c>
      <c r="H178">
        <v>3.1785714285714284</v>
      </c>
      <c r="I178">
        <v>886.36</v>
      </c>
      <c r="J178">
        <v>3.4444444444444446</v>
      </c>
      <c r="K178">
        <v>962.875</v>
      </c>
      <c r="L178">
        <v>2.9</v>
      </c>
      <c r="M178">
        <v>812.8</v>
      </c>
      <c r="N178">
        <v>2.1</v>
      </c>
      <c r="O178">
        <v>891.5</v>
      </c>
      <c r="P178">
        <v>2.7931034482758621</v>
      </c>
      <c r="Q178">
        <v>882.5</v>
      </c>
      <c r="R178">
        <v>2.9824561403508771</v>
      </c>
      <c r="S178">
        <v>884.46938775510205</v>
      </c>
      <c r="T178">
        <v>5.0999999999999996</v>
      </c>
      <c r="U178">
        <v>1392.4</v>
      </c>
      <c r="V178">
        <v>4.8</v>
      </c>
      <c r="W178">
        <v>1234.2</v>
      </c>
      <c r="X178">
        <v>5</v>
      </c>
      <c r="Y178">
        <v>1248.125</v>
      </c>
      <c r="Z178">
        <v>4.9642857142857144</v>
      </c>
      <c r="AA178">
        <v>1294.6785714285713</v>
      </c>
      <c r="AB178">
        <v>4.5555555555555554</v>
      </c>
      <c r="AC178">
        <v>1113.2222222222222</v>
      </c>
      <c r="AD178">
        <v>4.7</v>
      </c>
      <c r="AE178">
        <v>1298.5999999999999</v>
      </c>
      <c r="AF178">
        <v>5.8</v>
      </c>
      <c r="AG178">
        <v>1575.8</v>
      </c>
      <c r="AH178">
        <v>5.0344827586206895</v>
      </c>
      <c r="AI178">
        <v>1336.655172413793</v>
      </c>
      <c r="AJ178">
        <v>5</v>
      </c>
      <c r="AK178">
        <v>1316.0350877192982</v>
      </c>
      <c r="AL178">
        <v>3.9912280701754388</v>
      </c>
      <c r="AM178">
        <v>1116.5377358490566</v>
      </c>
      <c r="AN178">
        <v>3.1</v>
      </c>
      <c r="AO178">
        <v>891.9</v>
      </c>
      <c r="AP178">
        <v>3.3</v>
      </c>
      <c r="AQ178">
        <v>842.1</v>
      </c>
      <c r="AR178">
        <v>3.125</v>
      </c>
      <c r="AS178">
        <v>771.625</v>
      </c>
      <c r="AT178">
        <v>3.1785714285714284</v>
      </c>
      <c r="AU178">
        <v>839.75</v>
      </c>
      <c r="AV178">
        <v>2.6666666666666665</v>
      </c>
      <c r="AW178">
        <v>790.77777777777783</v>
      </c>
      <c r="AX178">
        <v>2.9</v>
      </c>
      <c r="AY178">
        <v>725.2</v>
      </c>
      <c r="AZ178">
        <v>3.1</v>
      </c>
      <c r="BA178">
        <v>615.20000000000005</v>
      </c>
      <c r="BB178">
        <v>2.896551724137931</v>
      </c>
      <c r="BC178">
        <v>707.62068965517244</v>
      </c>
      <c r="BD178">
        <v>3.0350877192982457</v>
      </c>
      <c r="BE178">
        <v>772.52631578947364</v>
      </c>
      <c r="BF178">
        <v>3.0350877192982457</v>
      </c>
      <c r="BG178">
        <v>772.52631578947364</v>
      </c>
      <c r="BH178">
        <v>3.672514619883041</v>
      </c>
      <c r="BI178">
        <v>996.23926380368096</v>
      </c>
      <c r="BN178">
        <v>1.5</v>
      </c>
      <c r="BO178">
        <v>575</v>
      </c>
      <c r="BP178">
        <v>1.5</v>
      </c>
      <c r="BQ178">
        <v>575</v>
      </c>
      <c r="BR178">
        <v>1</v>
      </c>
      <c r="BS178">
        <v>193</v>
      </c>
      <c r="BX178">
        <v>1</v>
      </c>
      <c r="BY178">
        <v>193</v>
      </c>
      <c r="BZ178">
        <v>1.3333333333333333</v>
      </c>
      <c r="CA178">
        <v>447.66666666666669</v>
      </c>
      <c r="CF178">
        <v>6.5</v>
      </c>
      <c r="CG178">
        <v>1691.5</v>
      </c>
      <c r="CH178">
        <v>6.5</v>
      </c>
      <c r="CI178">
        <v>1691.5</v>
      </c>
      <c r="CJ178">
        <v>7</v>
      </c>
      <c r="CK178">
        <v>1874</v>
      </c>
      <c r="CP178">
        <v>7</v>
      </c>
      <c r="CQ178">
        <v>1874</v>
      </c>
      <c r="CR178">
        <v>6.666666666666667</v>
      </c>
      <c r="CS178">
        <v>1752.3333333333333</v>
      </c>
      <c r="CT178">
        <v>4</v>
      </c>
      <c r="CU178">
        <v>1100</v>
      </c>
      <c r="CZ178">
        <v>5.5</v>
      </c>
      <c r="DA178">
        <v>1371.5</v>
      </c>
      <c r="DB178">
        <v>5.5</v>
      </c>
      <c r="DC178">
        <v>1371.5</v>
      </c>
      <c r="DD178">
        <v>3</v>
      </c>
      <c r="DE178">
        <v>895</v>
      </c>
      <c r="DJ178">
        <v>3</v>
      </c>
      <c r="DK178">
        <v>895</v>
      </c>
      <c r="DL178">
        <v>4.666666666666667</v>
      </c>
      <c r="DM178">
        <v>1212.6666666666667</v>
      </c>
      <c r="DN178">
        <v>4.666666666666667</v>
      </c>
      <c r="DO178">
        <v>1212.6666666666667</v>
      </c>
      <c r="DP178">
        <v>4.2222222222222223</v>
      </c>
      <c r="DQ178">
        <v>1137.5555555555557</v>
      </c>
      <c r="DR178">
        <v>3.7</v>
      </c>
      <c r="DS178">
        <v>1003.6337209302326</v>
      </c>
      <c r="DV178" t="s">
        <v>176</v>
      </c>
      <c r="DW178">
        <v>244.88888888888889</v>
      </c>
      <c r="DX178">
        <v>261.39999999999998</v>
      </c>
      <c r="DY178">
        <v>271.2</v>
      </c>
      <c r="DZ178">
        <v>259.65517241379308</v>
      </c>
      <c r="EA178">
        <v>243</v>
      </c>
      <c r="EB178">
        <v>303.39999999999998</v>
      </c>
      <c r="EC178">
        <v>280.66666666666669</v>
      </c>
      <c r="ED178">
        <v>277.58333333333331</v>
      </c>
    </row>
    <row r="179" spans="1:134" x14ac:dyDescent="0.3">
      <c r="A179" s="2" t="s">
        <v>177</v>
      </c>
      <c r="B179">
        <v>1.8</v>
      </c>
      <c r="C179">
        <v>1128</v>
      </c>
      <c r="D179">
        <v>0.88888888888888884</v>
      </c>
      <c r="E179">
        <v>866.66666666666663</v>
      </c>
      <c r="F179">
        <v>2.25</v>
      </c>
      <c r="G179">
        <v>1664.3333333333333</v>
      </c>
      <c r="H179">
        <v>1.6296296296296295</v>
      </c>
      <c r="I179">
        <v>1210.5</v>
      </c>
      <c r="J179">
        <v>0.88888888888888884</v>
      </c>
      <c r="K179">
        <v>751</v>
      </c>
      <c r="L179">
        <v>1.4</v>
      </c>
      <c r="M179">
        <v>925</v>
      </c>
      <c r="N179">
        <v>2.2222222222222223</v>
      </c>
      <c r="O179">
        <v>1359.25</v>
      </c>
      <c r="P179">
        <v>1.5</v>
      </c>
      <c r="Q179">
        <v>1063.9000000000001</v>
      </c>
      <c r="R179">
        <v>1.5636363636363637</v>
      </c>
      <c r="S179">
        <v>1137.2</v>
      </c>
      <c r="T179">
        <v>0.6</v>
      </c>
      <c r="U179">
        <v>467.33333333333331</v>
      </c>
      <c r="V179">
        <v>0.33333333333333331</v>
      </c>
      <c r="W179">
        <v>454.5</v>
      </c>
      <c r="X179">
        <v>0.75</v>
      </c>
      <c r="Y179">
        <v>448.66666666666669</v>
      </c>
      <c r="Z179">
        <v>0.55555555555555558</v>
      </c>
      <c r="AA179">
        <v>457.125</v>
      </c>
      <c r="AB179">
        <v>0.77777777777777779</v>
      </c>
      <c r="AC179">
        <v>1118.5</v>
      </c>
      <c r="AD179">
        <v>1.3</v>
      </c>
      <c r="AE179">
        <v>914.5</v>
      </c>
      <c r="AF179">
        <v>0.88888888888888884</v>
      </c>
      <c r="AG179">
        <v>581.33333333333337</v>
      </c>
      <c r="AH179">
        <v>1</v>
      </c>
      <c r="AI179">
        <v>848.77777777777783</v>
      </c>
      <c r="AJ179">
        <v>0.78181818181818186</v>
      </c>
      <c r="AK179">
        <v>664.47058823529414</v>
      </c>
      <c r="AL179">
        <v>1.1727272727272726</v>
      </c>
      <c r="AM179">
        <v>920</v>
      </c>
      <c r="AN179">
        <v>0.3</v>
      </c>
      <c r="AO179">
        <v>672</v>
      </c>
      <c r="AP179">
        <v>0.1111111111111111</v>
      </c>
      <c r="AQ179">
        <v>111</v>
      </c>
      <c r="AR179">
        <v>0</v>
      </c>
      <c r="AT179">
        <v>0.14814814814814814</v>
      </c>
      <c r="AU179">
        <v>391.5</v>
      </c>
      <c r="AV179">
        <v>0.44444444444444442</v>
      </c>
      <c r="AW179">
        <v>857</v>
      </c>
      <c r="AX179">
        <v>0.1</v>
      </c>
      <c r="AY179">
        <v>229</v>
      </c>
      <c r="AZ179">
        <v>0.22222222222222221</v>
      </c>
      <c r="BA179">
        <v>440</v>
      </c>
      <c r="BB179">
        <v>0.25</v>
      </c>
      <c r="BC179">
        <v>508.66666666666669</v>
      </c>
      <c r="BD179">
        <v>0.2</v>
      </c>
      <c r="BE179">
        <v>461.8</v>
      </c>
      <c r="BF179">
        <v>0.2</v>
      </c>
      <c r="BG179">
        <v>461.8</v>
      </c>
      <c r="BH179">
        <v>0.84848484848484851</v>
      </c>
      <c r="BI179">
        <v>865.45238095238096</v>
      </c>
      <c r="BL179">
        <v>5</v>
      </c>
      <c r="BM179">
        <v>1316</v>
      </c>
      <c r="BN179">
        <v>0</v>
      </c>
      <c r="BP179">
        <v>1.6666666666666667</v>
      </c>
      <c r="BQ179">
        <v>1316</v>
      </c>
      <c r="BR179">
        <v>7</v>
      </c>
      <c r="BS179">
        <v>1817</v>
      </c>
      <c r="BV179">
        <v>1</v>
      </c>
      <c r="BW179">
        <v>397</v>
      </c>
      <c r="BX179">
        <v>4</v>
      </c>
      <c r="BY179">
        <v>1107</v>
      </c>
      <c r="BZ179">
        <v>2.6</v>
      </c>
      <c r="CA179">
        <v>1176.6666666666667</v>
      </c>
      <c r="CD179">
        <v>0</v>
      </c>
      <c r="CF179">
        <v>0</v>
      </c>
      <c r="CH179">
        <v>0</v>
      </c>
      <c r="CJ179">
        <v>0</v>
      </c>
      <c r="CN179">
        <v>6</v>
      </c>
      <c r="CO179">
        <v>1606</v>
      </c>
      <c r="CP179">
        <v>3</v>
      </c>
      <c r="CQ179">
        <v>1606</v>
      </c>
      <c r="CR179">
        <v>1.2</v>
      </c>
      <c r="CS179">
        <v>1606</v>
      </c>
      <c r="CT179">
        <v>1.9</v>
      </c>
      <c r="CU179">
        <v>1284</v>
      </c>
      <c r="CX179">
        <v>0</v>
      </c>
      <c r="CZ179">
        <v>0</v>
      </c>
      <c r="DB179">
        <v>0</v>
      </c>
      <c r="DD179">
        <v>0</v>
      </c>
      <c r="DH179">
        <v>1</v>
      </c>
      <c r="DI179">
        <v>142</v>
      </c>
      <c r="DJ179">
        <v>0.5</v>
      </c>
      <c r="DK179">
        <v>142</v>
      </c>
      <c r="DL179">
        <v>0.2</v>
      </c>
      <c r="DM179">
        <v>142</v>
      </c>
      <c r="DN179">
        <v>0.2</v>
      </c>
      <c r="DO179">
        <v>142</v>
      </c>
      <c r="DP179">
        <v>1.3333333333333333</v>
      </c>
      <c r="DQ179">
        <v>1055.5999999999999</v>
      </c>
      <c r="DR179">
        <v>0.88888888888888884</v>
      </c>
      <c r="DS179">
        <v>885.68085106382978</v>
      </c>
      <c r="DV179" t="s">
        <v>177</v>
      </c>
      <c r="DW179">
        <v>382</v>
      </c>
      <c r="DX179">
        <v>254.5</v>
      </c>
      <c r="DY179">
        <v>308.33333333333331</v>
      </c>
      <c r="DZ179">
        <v>300.77777777777777</v>
      </c>
      <c r="EA179">
        <v>204</v>
      </c>
      <c r="EB179">
        <v>237</v>
      </c>
      <c r="EC179">
        <v>276</v>
      </c>
      <c r="ED179">
        <v>246</v>
      </c>
    </row>
    <row r="180" spans="1:134" x14ac:dyDescent="0.3">
      <c r="A180" s="2" t="s">
        <v>178</v>
      </c>
      <c r="B180">
        <v>0.9</v>
      </c>
      <c r="C180">
        <v>319.5</v>
      </c>
      <c r="D180">
        <v>1.3</v>
      </c>
      <c r="E180">
        <v>523.58333333333337</v>
      </c>
      <c r="F180">
        <v>1.6666666666666667</v>
      </c>
      <c r="G180">
        <v>917.875</v>
      </c>
      <c r="H180">
        <v>1.2758620689655173</v>
      </c>
      <c r="I180">
        <v>577.92857142857144</v>
      </c>
      <c r="J180">
        <v>2.1111111111111112</v>
      </c>
      <c r="K180">
        <v>1094.5</v>
      </c>
      <c r="L180">
        <v>1.4375</v>
      </c>
      <c r="M180">
        <v>645.875</v>
      </c>
      <c r="N180">
        <v>2.2999999999999998</v>
      </c>
      <c r="O180">
        <v>781.4</v>
      </c>
      <c r="P180">
        <v>1.9814814814814814</v>
      </c>
      <c r="Q180">
        <v>843.42424242424238</v>
      </c>
      <c r="R180">
        <v>1.6160714285714286</v>
      </c>
      <c r="S180">
        <v>721.55737704918033</v>
      </c>
      <c r="T180">
        <v>2.15</v>
      </c>
      <c r="U180">
        <v>860.35714285714289</v>
      </c>
      <c r="V180">
        <v>2.0499999999999998</v>
      </c>
      <c r="W180">
        <v>799</v>
      </c>
      <c r="X180">
        <v>1.1666666666666667</v>
      </c>
      <c r="Y180">
        <v>536</v>
      </c>
      <c r="Z180">
        <v>1.8103448275862069</v>
      </c>
      <c r="AA180">
        <v>751.1351351351351</v>
      </c>
      <c r="AB180">
        <v>1.3333333333333333</v>
      </c>
      <c r="AC180">
        <v>986.42857142857144</v>
      </c>
      <c r="AD180">
        <v>1.625</v>
      </c>
      <c r="AE180">
        <v>525.36363636363637</v>
      </c>
      <c r="AF180">
        <v>1.55</v>
      </c>
      <c r="AG180">
        <v>581.58333333333337</v>
      </c>
      <c r="AH180">
        <v>1.5</v>
      </c>
      <c r="AI180">
        <v>655.43333333333328</v>
      </c>
      <c r="AJ180">
        <v>1.6607142857142858</v>
      </c>
      <c r="AK180">
        <v>708.28358208955228</v>
      </c>
      <c r="AL180">
        <v>1.6383928571428572</v>
      </c>
      <c r="AM180">
        <v>714.609375</v>
      </c>
      <c r="AN180">
        <v>1.05</v>
      </c>
      <c r="AO180">
        <v>497.25</v>
      </c>
      <c r="AP180">
        <v>1.3</v>
      </c>
      <c r="AQ180">
        <v>550.30769230769226</v>
      </c>
      <c r="AR180">
        <v>1.2777777777777777</v>
      </c>
      <c r="AS180">
        <v>576.88888888888891</v>
      </c>
      <c r="AT180">
        <v>1.2068965517241379</v>
      </c>
      <c r="AU180">
        <v>538.61764705882354</v>
      </c>
      <c r="AV180">
        <v>1.1111111111111112</v>
      </c>
      <c r="AW180">
        <v>593.375</v>
      </c>
      <c r="AX180">
        <v>0.8125</v>
      </c>
      <c r="AY180">
        <v>446</v>
      </c>
      <c r="AZ180">
        <v>1.3</v>
      </c>
      <c r="BA180">
        <v>576.1</v>
      </c>
      <c r="BB180">
        <v>1.0925925925925926</v>
      </c>
      <c r="BC180">
        <v>549.33333333333337</v>
      </c>
      <c r="BD180">
        <v>1.1517857142857142</v>
      </c>
      <c r="BE180">
        <v>543.05172413793105</v>
      </c>
      <c r="BF180">
        <v>1.1517857142857142</v>
      </c>
      <c r="BG180">
        <v>543.05172413793105</v>
      </c>
      <c r="BH180">
        <v>1.4761904761904763</v>
      </c>
      <c r="BI180">
        <v>661.11290322580646</v>
      </c>
      <c r="BN180">
        <v>5.5</v>
      </c>
      <c r="BO180">
        <v>1105.5</v>
      </c>
      <c r="BP180">
        <v>5.5</v>
      </c>
      <c r="BQ180">
        <v>1105.5</v>
      </c>
      <c r="BR180">
        <v>2.5</v>
      </c>
      <c r="BS180">
        <v>1777</v>
      </c>
      <c r="BT180">
        <v>2.5</v>
      </c>
      <c r="BU180">
        <v>809.66666666666663</v>
      </c>
      <c r="BX180">
        <v>2.5</v>
      </c>
      <c r="BY180">
        <v>1051.5</v>
      </c>
      <c r="BZ180">
        <v>3.25</v>
      </c>
      <c r="CA180">
        <v>1069.5</v>
      </c>
      <c r="CF180">
        <v>0</v>
      </c>
      <c r="CH180">
        <v>0</v>
      </c>
      <c r="CJ180">
        <v>2</v>
      </c>
      <c r="CK180">
        <v>660.5</v>
      </c>
      <c r="CL180">
        <v>2.25</v>
      </c>
      <c r="CM180">
        <v>933.33333333333337</v>
      </c>
      <c r="CP180">
        <v>2.1666666666666665</v>
      </c>
      <c r="CQ180">
        <v>824.2</v>
      </c>
      <c r="CR180">
        <v>1.625</v>
      </c>
      <c r="CS180">
        <v>824.2</v>
      </c>
      <c r="CT180">
        <v>2.4375</v>
      </c>
      <c r="CU180">
        <v>958</v>
      </c>
      <c r="CZ180">
        <v>0.5</v>
      </c>
      <c r="DA180">
        <v>252</v>
      </c>
      <c r="DB180">
        <v>0.5</v>
      </c>
      <c r="DC180">
        <v>252</v>
      </c>
      <c r="DD180">
        <v>2.5</v>
      </c>
      <c r="DE180">
        <v>532.5</v>
      </c>
      <c r="DF180">
        <v>0.75</v>
      </c>
      <c r="DG180">
        <v>758</v>
      </c>
      <c r="DJ180">
        <v>1.3333333333333333</v>
      </c>
      <c r="DK180">
        <v>607.66666666666663</v>
      </c>
      <c r="DL180">
        <v>1.125</v>
      </c>
      <c r="DM180">
        <v>518.75</v>
      </c>
      <c r="DN180">
        <v>1.125</v>
      </c>
      <c r="DO180">
        <v>518.75</v>
      </c>
      <c r="DP180">
        <v>2</v>
      </c>
      <c r="DQ180">
        <v>840.86666666666667</v>
      </c>
      <c r="DR180">
        <v>1.5111111111111111</v>
      </c>
      <c r="DS180">
        <v>674.5273631840796</v>
      </c>
      <c r="DV180" t="s">
        <v>178</v>
      </c>
      <c r="DW180">
        <v>243.85714285714286</v>
      </c>
      <c r="DX180">
        <v>202.81818181818181</v>
      </c>
      <c r="DY180">
        <v>206.5</v>
      </c>
      <c r="DZ180">
        <v>213.86666666666667</v>
      </c>
      <c r="EA180">
        <v>279.39999999999998</v>
      </c>
      <c r="EB180">
        <v>209.625</v>
      </c>
      <c r="EC180">
        <v>230.06666666666666</v>
      </c>
      <c r="ED180">
        <v>240.06060606060606</v>
      </c>
    </row>
    <row r="181" spans="1:134" x14ac:dyDescent="0.3">
      <c r="A181" s="2" t="s">
        <v>179</v>
      </c>
      <c r="B181">
        <v>1.8</v>
      </c>
      <c r="C181">
        <v>985.83333333333337</v>
      </c>
      <c r="D181">
        <v>1.6</v>
      </c>
      <c r="E181">
        <v>655.5</v>
      </c>
      <c r="F181">
        <v>0.66666666666666663</v>
      </c>
      <c r="G181">
        <v>740.33333333333337</v>
      </c>
      <c r="H181">
        <v>1.3793103448275863</v>
      </c>
      <c r="I181">
        <v>804.6</v>
      </c>
      <c r="J181">
        <v>1.6666666666666667</v>
      </c>
      <c r="K181">
        <v>807</v>
      </c>
      <c r="L181">
        <v>1.3333333333333333</v>
      </c>
      <c r="M181">
        <v>664.4</v>
      </c>
      <c r="N181">
        <v>1.8888888888888888</v>
      </c>
      <c r="O181">
        <v>794.66666666666663</v>
      </c>
      <c r="P181">
        <v>1.6296296296296295</v>
      </c>
      <c r="Q181">
        <v>757.8125</v>
      </c>
      <c r="R181">
        <v>1.5</v>
      </c>
      <c r="S181">
        <v>780.45161290322585</v>
      </c>
      <c r="T181">
        <v>1.7</v>
      </c>
      <c r="U181">
        <v>565.25</v>
      </c>
      <c r="V181">
        <v>2.1</v>
      </c>
      <c r="W181">
        <v>1073.6666666666667</v>
      </c>
      <c r="X181">
        <v>2</v>
      </c>
      <c r="Y181">
        <v>817.66666666666663</v>
      </c>
      <c r="Z181">
        <v>1.9310344827586208</v>
      </c>
      <c r="AA181">
        <v>793.5</v>
      </c>
      <c r="AB181">
        <v>1.7777777777777777</v>
      </c>
      <c r="AC181">
        <v>712.85714285714289</v>
      </c>
      <c r="AD181">
        <v>2.8888888888888888</v>
      </c>
      <c r="AE181">
        <v>874.42857142857144</v>
      </c>
      <c r="AF181">
        <v>1.7777777777777777</v>
      </c>
      <c r="AG181">
        <v>709</v>
      </c>
      <c r="AH181">
        <v>2.1481481481481484</v>
      </c>
      <c r="AI181">
        <v>768.25</v>
      </c>
      <c r="AJ181">
        <v>2.0357142857142856</v>
      </c>
      <c r="AK181">
        <v>780.875</v>
      </c>
      <c r="AL181">
        <v>1.7678571428571428</v>
      </c>
      <c r="AM181">
        <v>780.69014084507046</v>
      </c>
      <c r="AN181">
        <v>1.3</v>
      </c>
      <c r="AO181">
        <v>403.14285714285717</v>
      </c>
      <c r="AP181">
        <v>0.9</v>
      </c>
      <c r="AQ181">
        <v>520.79999999999995</v>
      </c>
      <c r="AR181">
        <v>1.1111111111111112</v>
      </c>
      <c r="AS181">
        <v>355.83333333333331</v>
      </c>
      <c r="AT181">
        <v>1.103448275862069</v>
      </c>
      <c r="AU181">
        <v>420.05555555555554</v>
      </c>
      <c r="AV181">
        <v>1.2222222222222223</v>
      </c>
      <c r="AW181">
        <v>536.66666666666663</v>
      </c>
      <c r="AX181">
        <v>0.66666666666666663</v>
      </c>
      <c r="AY181">
        <v>455</v>
      </c>
      <c r="AZ181">
        <v>0.55555555555555558</v>
      </c>
      <c r="BA181">
        <v>445.33333333333331</v>
      </c>
      <c r="BB181">
        <v>0.81481481481481477</v>
      </c>
      <c r="BC181">
        <v>490.46153846153845</v>
      </c>
      <c r="BD181">
        <v>0.9642857142857143</v>
      </c>
      <c r="BE181">
        <v>449.58064516129031</v>
      </c>
      <c r="BF181">
        <v>0.9642857142857143</v>
      </c>
      <c r="BG181">
        <v>449.58064516129031</v>
      </c>
      <c r="BH181">
        <v>1.5</v>
      </c>
      <c r="BI181">
        <v>680.05882352941171</v>
      </c>
      <c r="BN181">
        <v>3</v>
      </c>
      <c r="BO181">
        <v>1076</v>
      </c>
      <c r="BP181">
        <v>3</v>
      </c>
      <c r="BQ181">
        <v>1076</v>
      </c>
      <c r="BR181">
        <v>0</v>
      </c>
      <c r="BT181">
        <v>0</v>
      </c>
      <c r="BV181">
        <v>1</v>
      </c>
      <c r="BW181">
        <v>206</v>
      </c>
      <c r="BX181">
        <v>0.33333333333333331</v>
      </c>
      <c r="BY181">
        <v>206</v>
      </c>
      <c r="BZ181">
        <v>1</v>
      </c>
      <c r="CA181">
        <v>641</v>
      </c>
      <c r="CF181">
        <v>2</v>
      </c>
      <c r="CG181">
        <v>232</v>
      </c>
      <c r="CH181">
        <v>2</v>
      </c>
      <c r="CI181">
        <v>232</v>
      </c>
      <c r="CJ181">
        <v>4</v>
      </c>
      <c r="CK181">
        <v>1188</v>
      </c>
      <c r="CL181">
        <v>0</v>
      </c>
      <c r="CN181">
        <v>4</v>
      </c>
      <c r="CO181">
        <v>1335</v>
      </c>
      <c r="CP181">
        <v>2.6666666666666665</v>
      </c>
      <c r="CQ181">
        <v>1261.5</v>
      </c>
      <c r="CR181">
        <v>2.5</v>
      </c>
      <c r="CS181">
        <v>918.33333333333337</v>
      </c>
      <c r="CT181">
        <v>1.75</v>
      </c>
      <c r="CU181">
        <v>807.4</v>
      </c>
      <c r="CZ181">
        <v>1</v>
      </c>
      <c r="DA181">
        <v>360</v>
      </c>
      <c r="DB181">
        <v>1</v>
      </c>
      <c r="DC181">
        <v>360</v>
      </c>
      <c r="DD181">
        <v>1</v>
      </c>
      <c r="DE181">
        <v>385</v>
      </c>
      <c r="DF181">
        <v>0</v>
      </c>
      <c r="DH181">
        <v>1</v>
      </c>
      <c r="DI181">
        <v>163</v>
      </c>
      <c r="DJ181">
        <v>0.66666666666666663</v>
      </c>
      <c r="DK181">
        <v>274</v>
      </c>
      <c r="DL181">
        <v>0.75</v>
      </c>
      <c r="DM181">
        <v>302.66666666666669</v>
      </c>
      <c r="DN181">
        <v>0.75</v>
      </c>
      <c r="DO181">
        <v>302.66666666666669</v>
      </c>
      <c r="DP181">
        <v>1.4166666666666667</v>
      </c>
      <c r="DQ181">
        <v>618.125</v>
      </c>
      <c r="DR181">
        <v>1.4944444444444445</v>
      </c>
      <c r="DS181">
        <v>675.5545454545454</v>
      </c>
      <c r="DV181" t="s">
        <v>179</v>
      </c>
      <c r="DW181">
        <v>321.28571428571428</v>
      </c>
      <c r="DX181">
        <v>261.85714285714283</v>
      </c>
      <c r="DY181">
        <v>241.33333333333334</v>
      </c>
      <c r="DZ181">
        <v>276.5</v>
      </c>
      <c r="EA181">
        <v>281.39999999999998</v>
      </c>
      <c r="EB181">
        <v>283</v>
      </c>
      <c r="EC181">
        <v>281.83333333333331</v>
      </c>
      <c r="ED181">
        <v>282.0625</v>
      </c>
    </row>
    <row r="182" spans="1:134" x14ac:dyDescent="0.3">
      <c r="A182" s="2" t="s">
        <v>180</v>
      </c>
      <c r="B182">
        <v>1.7</v>
      </c>
      <c r="C182">
        <v>776.27272727272725</v>
      </c>
      <c r="D182">
        <v>2.2000000000000002</v>
      </c>
      <c r="E182">
        <v>1008.6</v>
      </c>
      <c r="F182">
        <v>1.9444444444444444</v>
      </c>
      <c r="G182">
        <v>807.1</v>
      </c>
      <c r="H182">
        <v>1.9482758620689655</v>
      </c>
      <c r="I182">
        <v>861.16129032258061</v>
      </c>
      <c r="J182">
        <v>2.1111111111111112</v>
      </c>
      <c r="K182">
        <v>1053.7</v>
      </c>
      <c r="L182">
        <v>2.8333333333333335</v>
      </c>
      <c r="M182">
        <v>970.63636363636363</v>
      </c>
      <c r="N182">
        <v>3.8333333333333335</v>
      </c>
      <c r="O182">
        <v>1081.1538461538462</v>
      </c>
      <c r="P182">
        <v>2.925925925925926</v>
      </c>
      <c r="Q182">
        <v>1037.3235294117646</v>
      </c>
      <c r="R182">
        <v>2.4196428571428572</v>
      </c>
      <c r="S182">
        <v>953.30769230769226</v>
      </c>
      <c r="T182">
        <v>5.45</v>
      </c>
      <c r="U182">
        <v>1426.8947368421052</v>
      </c>
      <c r="V182">
        <v>4.45</v>
      </c>
      <c r="W182">
        <v>1109.6315789473683</v>
      </c>
      <c r="X182">
        <v>5.4444444444444446</v>
      </c>
      <c r="Y182">
        <v>1255.7222222222222</v>
      </c>
      <c r="Z182">
        <v>5.1034482758620694</v>
      </c>
      <c r="AA182">
        <v>1264.2321428571429</v>
      </c>
      <c r="AB182">
        <v>5.166666666666667</v>
      </c>
      <c r="AC182">
        <v>1288.6875</v>
      </c>
      <c r="AD182">
        <v>4.833333333333333</v>
      </c>
      <c r="AE182">
        <v>1168.7058823529412</v>
      </c>
      <c r="AF182">
        <v>3.7222222222222223</v>
      </c>
      <c r="AG182">
        <v>1047.7142857142858</v>
      </c>
      <c r="AH182">
        <v>4.5740740740740744</v>
      </c>
      <c r="AI182">
        <v>1173.5106382978724</v>
      </c>
      <c r="AJ182">
        <v>4.8482142857142856</v>
      </c>
      <c r="AK182">
        <v>1222.8349514563106</v>
      </c>
      <c r="AL182">
        <v>3.6339285714285716</v>
      </c>
      <c r="AM182">
        <v>1118.5535714285713</v>
      </c>
      <c r="AN182">
        <v>2.15</v>
      </c>
      <c r="AO182">
        <v>626.25</v>
      </c>
      <c r="AP182">
        <v>2.25</v>
      </c>
      <c r="AQ182">
        <v>575.23529411764707</v>
      </c>
      <c r="AR182">
        <v>2.6111111111111112</v>
      </c>
      <c r="AS182">
        <v>694.57142857142856</v>
      </c>
      <c r="AT182">
        <v>2.3275862068965516</v>
      </c>
      <c r="AU182">
        <v>628.14893617021278</v>
      </c>
      <c r="AV182">
        <v>1.6666666666666667</v>
      </c>
      <c r="AW182">
        <v>560.42857142857144</v>
      </c>
      <c r="AX182">
        <v>1.7777777777777777</v>
      </c>
      <c r="AY182">
        <v>553.64285714285711</v>
      </c>
      <c r="AZ182">
        <v>1.8888888888888888</v>
      </c>
      <c r="BA182">
        <v>622.63636363636363</v>
      </c>
      <c r="BB182">
        <v>1.7777777777777777</v>
      </c>
      <c r="BC182">
        <v>575.53846153846155</v>
      </c>
      <c r="BD182">
        <v>2.0625</v>
      </c>
      <c r="BE182">
        <v>604.29069767441865</v>
      </c>
      <c r="BF182">
        <v>2.0625</v>
      </c>
      <c r="BG182">
        <v>604.29069767441865</v>
      </c>
      <c r="BH182">
        <v>3.1101190476190474</v>
      </c>
      <c r="BI182">
        <v>944.43307086614175</v>
      </c>
      <c r="BN182">
        <v>5</v>
      </c>
      <c r="BO182">
        <v>1361.5</v>
      </c>
      <c r="BP182">
        <v>5</v>
      </c>
      <c r="BQ182">
        <v>1361.5</v>
      </c>
      <c r="BR182">
        <v>0.5</v>
      </c>
      <c r="BS182">
        <v>211</v>
      </c>
      <c r="BT182">
        <v>1</v>
      </c>
      <c r="BU182">
        <v>345</v>
      </c>
      <c r="BV182">
        <v>0.5</v>
      </c>
      <c r="BW182">
        <v>145</v>
      </c>
      <c r="BX182">
        <v>0.66666666666666663</v>
      </c>
      <c r="BY182">
        <v>233.66666666666666</v>
      </c>
      <c r="BZ182">
        <v>1.75</v>
      </c>
      <c r="CA182">
        <v>684.8</v>
      </c>
      <c r="CF182">
        <v>1.5</v>
      </c>
      <c r="CG182">
        <v>871</v>
      </c>
      <c r="CH182">
        <v>1.5</v>
      </c>
      <c r="CI182">
        <v>871</v>
      </c>
      <c r="CJ182">
        <v>6</v>
      </c>
      <c r="CK182">
        <v>1746.5</v>
      </c>
      <c r="CL182">
        <v>4</v>
      </c>
      <c r="CM182">
        <v>1017</v>
      </c>
      <c r="CN182">
        <v>5.5</v>
      </c>
      <c r="CO182">
        <v>1152.5</v>
      </c>
      <c r="CP182">
        <v>5.166666666666667</v>
      </c>
      <c r="CQ182">
        <v>1305.3333333333333</v>
      </c>
      <c r="CR182">
        <v>4.25</v>
      </c>
      <c r="CS182">
        <v>1243.2857142857142</v>
      </c>
      <c r="CT182">
        <v>3</v>
      </c>
      <c r="CU182">
        <v>1010.5833333333334</v>
      </c>
      <c r="CZ182">
        <v>1.5</v>
      </c>
      <c r="DA182">
        <v>380</v>
      </c>
      <c r="DB182">
        <v>1.5</v>
      </c>
      <c r="DC182">
        <v>380</v>
      </c>
      <c r="DD182">
        <v>3</v>
      </c>
      <c r="DE182">
        <v>958.5</v>
      </c>
      <c r="DF182">
        <v>2.5</v>
      </c>
      <c r="DG182">
        <v>564</v>
      </c>
      <c r="DH182">
        <v>2.5</v>
      </c>
      <c r="DI182">
        <v>925</v>
      </c>
      <c r="DJ182">
        <v>2.6666666666666665</v>
      </c>
      <c r="DK182">
        <v>794</v>
      </c>
      <c r="DL182">
        <v>2.375</v>
      </c>
      <c r="DM182">
        <v>675.71428571428567</v>
      </c>
      <c r="DN182">
        <v>2.375</v>
      </c>
      <c r="DO182">
        <v>675.71428571428567</v>
      </c>
      <c r="DP182">
        <v>2.7916666666666665</v>
      </c>
      <c r="DQ182">
        <v>887.21052631578948</v>
      </c>
      <c r="DR182">
        <v>3.088888888888889</v>
      </c>
      <c r="DS182">
        <v>940.45054945054949</v>
      </c>
      <c r="DV182" t="s">
        <v>180</v>
      </c>
      <c r="DW182">
        <v>265.5625</v>
      </c>
      <c r="DX182">
        <v>235.47058823529412</v>
      </c>
      <c r="DY182">
        <v>256.07142857142856</v>
      </c>
      <c r="DZ182">
        <v>251.85106382978722</v>
      </c>
      <c r="EA182">
        <v>274.5</v>
      </c>
      <c r="EB182">
        <v>261</v>
      </c>
      <c r="EC182">
        <v>258.61538461538464</v>
      </c>
      <c r="ED182">
        <v>264.05882352941177</v>
      </c>
    </row>
    <row r="183" spans="1:134" x14ac:dyDescent="0.3">
      <c r="A183" s="2" t="s">
        <v>181</v>
      </c>
      <c r="B183">
        <v>1.25</v>
      </c>
      <c r="C183">
        <v>242.2</v>
      </c>
      <c r="D183">
        <v>1.5</v>
      </c>
      <c r="E183">
        <v>239.75</v>
      </c>
      <c r="F183">
        <v>0.66666666666666663</v>
      </c>
      <c r="G183">
        <v>173.5</v>
      </c>
      <c r="H183">
        <v>1.1481481481481481</v>
      </c>
      <c r="I183">
        <v>224.88235294117646</v>
      </c>
      <c r="J183">
        <v>0.8571428571428571</v>
      </c>
      <c r="K183">
        <v>342</v>
      </c>
      <c r="L183">
        <v>1</v>
      </c>
      <c r="M183">
        <v>357.5</v>
      </c>
      <c r="N183">
        <v>1.2222222222222223</v>
      </c>
      <c r="O183">
        <v>227.83333333333334</v>
      </c>
      <c r="P183">
        <v>1.04</v>
      </c>
      <c r="Q183">
        <v>290.08333333333331</v>
      </c>
      <c r="R183">
        <v>1.0961538461538463</v>
      </c>
      <c r="S183">
        <v>251.86206896551724</v>
      </c>
      <c r="T183">
        <v>1.75</v>
      </c>
      <c r="U183">
        <v>224.25</v>
      </c>
      <c r="V183">
        <v>1.1000000000000001</v>
      </c>
      <c r="W183">
        <v>236.16666666666666</v>
      </c>
      <c r="X183">
        <v>1.2222222222222223</v>
      </c>
      <c r="Y183">
        <v>255.83333333333334</v>
      </c>
      <c r="Z183">
        <v>1.3333333333333333</v>
      </c>
      <c r="AA183">
        <v>237.3</v>
      </c>
      <c r="AB183">
        <v>1.1428571428571428</v>
      </c>
      <c r="AC183">
        <v>332.33333333333331</v>
      </c>
      <c r="AD183">
        <v>1.3333333333333333</v>
      </c>
      <c r="AE183">
        <v>196.57142857142858</v>
      </c>
      <c r="AF183">
        <v>0.77777777777777779</v>
      </c>
      <c r="AG183">
        <v>151</v>
      </c>
      <c r="AH183">
        <v>1.08</v>
      </c>
      <c r="AI183">
        <v>208.53333333333333</v>
      </c>
      <c r="AJ183">
        <v>1.2115384615384615</v>
      </c>
      <c r="AK183">
        <v>224.97142857142856</v>
      </c>
      <c r="AL183">
        <v>1.1538461538461537</v>
      </c>
      <c r="AM183">
        <v>237.15625</v>
      </c>
      <c r="AN183">
        <v>0.875</v>
      </c>
      <c r="AO183">
        <v>184.2</v>
      </c>
      <c r="AP183">
        <v>0.8</v>
      </c>
      <c r="AQ183">
        <v>164.6</v>
      </c>
      <c r="AR183">
        <v>1.2222222222222223</v>
      </c>
      <c r="AS183">
        <v>327.83333333333331</v>
      </c>
      <c r="AT183">
        <v>0.96296296296296291</v>
      </c>
      <c r="AU183">
        <v>231.9375</v>
      </c>
      <c r="AV183">
        <v>1.7142857142857142</v>
      </c>
      <c r="AW183">
        <v>266.66666666666669</v>
      </c>
      <c r="AX183">
        <v>1.5555555555555556</v>
      </c>
      <c r="AY183">
        <v>236.71428571428572</v>
      </c>
      <c r="AZ183">
        <v>0.66666666666666663</v>
      </c>
      <c r="BA183">
        <v>148.6</v>
      </c>
      <c r="BB183">
        <v>1.28</v>
      </c>
      <c r="BC183">
        <v>222.22222222222223</v>
      </c>
      <c r="BD183">
        <v>1.1153846153846154</v>
      </c>
      <c r="BE183">
        <v>226.79411764705881</v>
      </c>
      <c r="BF183">
        <v>1.1153846153846154</v>
      </c>
      <c r="BG183">
        <v>226.79411764705881</v>
      </c>
      <c r="BH183">
        <v>1.141025641025641</v>
      </c>
      <c r="BI183">
        <v>233.5612244897959</v>
      </c>
      <c r="BJ183">
        <v>1</v>
      </c>
      <c r="BK183">
        <v>108.5</v>
      </c>
      <c r="BN183">
        <v>3</v>
      </c>
      <c r="BO183">
        <v>396</v>
      </c>
      <c r="BP183">
        <v>1.6666666666666667</v>
      </c>
      <c r="BQ183">
        <v>204.33333333333334</v>
      </c>
      <c r="BR183">
        <v>1.3333333333333333</v>
      </c>
      <c r="BS183">
        <v>257.5</v>
      </c>
      <c r="BT183">
        <v>0</v>
      </c>
      <c r="BV183">
        <v>5</v>
      </c>
      <c r="BW183">
        <v>565</v>
      </c>
      <c r="BX183">
        <v>1.8</v>
      </c>
      <c r="BY183">
        <v>360</v>
      </c>
      <c r="BZ183">
        <v>1.75</v>
      </c>
      <c r="CA183">
        <v>282.16666666666669</v>
      </c>
      <c r="CB183">
        <v>1.5</v>
      </c>
      <c r="CC183">
        <v>150.5</v>
      </c>
      <c r="CF183">
        <v>2</v>
      </c>
      <c r="CG183">
        <v>313</v>
      </c>
      <c r="CH183">
        <v>1.6666666666666667</v>
      </c>
      <c r="CI183">
        <v>204.66666666666666</v>
      </c>
      <c r="CJ183">
        <v>2</v>
      </c>
      <c r="CK183">
        <v>439</v>
      </c>
      <c r="CL183">
        <v>3</v>
      </c>
      <c r="CM183">
        <v>335</v>
      </c>
      <c r="CN183">
        <v>0</v>
      </c>
      <c r="CP183">
        <v>1.8</v>
      </c>
      <c r="CQ183">
        <v>404.33333333333331</v>
      </c>
      <c r="CR183">
        <v>1.75</v>
      </c>
      <c r="CS183">
        <v>304.5</v>
      </c>
      <c r="CT183">
        <v>1.75</v>
      </c>
      <c r="CU183">
        <v>293.33333333333331</v>
      </c>
      <c r="CV183">
        <v>3.5</v>
      </c>
      <c r="CW183">
        <v>338.5</v>
      </c>
      <c r="CZ183">
        <v>1</v>
      </c>
      <c r="DA183">
        <v>98</v>
      </c>
      <c r="DB183">
        <v>2.6666666666666665</v>
      </c>
      <c r="DC183">
        <v>258.33333333333331</v>
      </c>
      <c r="DD183">
        <v>0.33333333333333331</v>
      </c>
      <c r="DE183">
        <v>128</v>
      </c>
      <c r="DF183">
        <v>1</v>
      </c>
      <c r="DG183">
        <v>108</v>
      </c>
      <c r="DH183">
        <v>1</v>
      </c>
      <c r="DI183">
        <v>127</v>
      </c>
      <c r="DJ183">
        <v>0.6</v>
      </c>
      <c r="DK183">
        <v>121</v>
      </c>
      <c r="DL183">
        <v>1.375</v>
      </c>
      <c r="DM183">
        <v>189.66666666666666</v>
      </c>
      <c r="DN183">
        <v>1.375</v>
      </c>
      <c r="DO183">
        <v>189.66666666666666</v>
      </c>
      <c r="DP183">
        <v>1.625</v>
      </c>
      <c r="DQ183">
        <v>258.77777777777777</v>
      </c>
      <c r="DR183">
        <v>1.2055555555555555</v>
      </c>
      <c r="DS183">
        <v>237.47413793103448</v>
      </c>
      <c r="DV183" t="s">
        <v>181</v>
      </c>
      <c r="DW183">
        <v>137</v>
      </c>
      <c r="DX183">
        <v>119.14285714285714</v>
      </c>
      <c r="DY183">
        <v>104.2</v>
      </c>
      <c r="DZ183">
        <v>117.73333333333333</v>
      </c>
      <c r="EA183">
        <v>115</v>
      </c>
      <c r="EB183">
        <v>134.5</v>
      </c>
      <c r="EC183">
        <v>109</v>
      </c>
      <c r="ED183">
        <v>118.5</v>
      </c>
    </row>
    <row r="184" spans="1:134" x14ac:dyDescent="0.3">
      <c r="A184" s="2" t="s">
        <v>182</v>
      </c>
      <c r="B184">
        <v>1.5</v>
      </c>
      <c r="C184">
        <v>663</v>
      </c>
      <c r="D184">
        <v>1.7777777777777777</v>
      </c>
      <c r="E184">
        <v>759.14285714285711</v>
      </c>
      <c r="F184">
        <v>1.5</v>
      </c>
      <c r="G184">
        <v>808.75</v>
      </c>
      <c r="H184">
        <v>1.5925925925925926</v>
      </c>
      <c r="I184">
        <v>732.77777777777783</v>
      </c>
      <c r="J184">
        <v>2.4444444444444446</v>
      </c>
      <c r="K184">
        <v>1721.25</v>
      </c>
      <c r="L184">
        <v>2.1111111111111112</v>
      </c>
      <c r="M184">
        <v>1294.2</v>
      </c>
      <c r="N184">
        <v>1.6666666666666667</v>
      </c>
      <c r="O184">
        <v>1137.25</v>
      </c>
      <c r="P184">
        <v>2.074074074074074</v>
      </c>
      <c r="Q184">
        <v>1377.3076923076924</v>
      </c>
      <c r="R184">
        <v>1.8333333333333333</v>
      </c>
      <c r="S184">
        <v>1003.0645161290323</v>
      </c>
      <c r="T184">
        <v>5.4</v>
      </c>
      <c r="U184">
        <v>1625.2</v>
      </c>
      <c r="V184">
        <v>4.666666666666667</v>
      </c>
      <c r="W184">
        <v>1607.125</v>
      </c>
      <c r="X184">
        <v>5.25</v>
      </c>
      <c r="Y184">
        <v>1919.2857142857142</v>
      </c>
      <c r="Z184">
        <v>5.1111111111111107</v>
      </c>
      <c r="AA184">
        <v>1701.76</v>
      </c>
      <c r="AB184">
        <v>4.666666666666667</v>
      </c>
      <c r="AC184">
        <v>2195.8333333333335</v>
      </c>
      <c r="AD184">
        <v>4.5555555555555554</v>
      </c>
      <c r="AE184">
        <v>1573.375</v>
      </c>
      <c r="AF184">
        <v>5.333333333333333</v>
      </c>
      <c r="AG184">
        <v>1962</v>
      </c>
      <c r="AH184">
        <v>4.8518518518518521</v>
      </c>
      <c r="AI184">
        <v>1884.4545454545455</v>
      </c>
      <c r="AJ184">
        <v>4.9814814814814818</v>
      </c>
      <c r="AK184">
        <v>1787.2765957446809</v>
      </c>
      <c r="AL184">
        <v>3.4074074074074074</v>
      </c>
      <c r="AM184">
        <v>1475.6025641025642</v>
      </c>
      <c r="AN184">
        <v>3.2</v>
      </c>
      <c r="AO184">
        <v>968.4</v>
      </c>
      <c r="AP184">
        <v>4</v>
      </c>
      <c r="AQ184">
        <v>1172.3333333333333</v>
      </c>
      <c r="AR184">
        <v>2.625</v>
      </c>
      <c r="AS184">
        <v>964</v>
      </c>
      <c r="AT184">
        <v>3.2962962962962963</v>
      </c>
      <c r="AU184">
        <v>1037.8076923076924</v>
      </c>
      <c r="AV184">
        <v>2.8888888888888888</v>
      </c>
      <c r="AW184">
        <v>850.44444444444446</v>
      </c>
      <c r="AX184">
        <v>2.7777777777777777</v>
      </c>
      <c r="AY184">
        <v>891.44444444444446</v>
      </c>
      <c r="AZ184">
        <v>3.1111111111111112</v>
      </c>
      <c r="BA184">
        <v>856.44444444444446</v>
      </c>
      <c r="BB184">
        <v>2.925925925925926</v>
      </c>
      <c r="BC184">
        <v>866.11111111111109</v>
      </c>
      <c r="BD184">
        <v>3.1111111111111112</v>
      </c>
      <c r="BE184">
        <v>950.33962264150944</v>
      </c>
      <c r="BF184">
        <v>3.1111111111111112</v>
      </c>
      <c r="BG184">
        <v>950.33962264150944</v>
      </c>
      <c r="BH184">
        <v>3.308641975308642</v>
      </c>
      <c r="BI184">
        <v>1263.0916030534352</v>
      </c>
      <c r="BL184">
        <v>2</v>
      </c>
      <c r="BM184">
        <v>775</v>
      </c>
      <c r="BN184">
        <v>6</v>
      </c>
      <c r="BO184">
        <v>1981.5</v>
      </c>
      <c r="BP184">
        <v>4.666666666666667</v>
      </c>
      <c r="BQ184">
        <v>1579.3333333333333</v>
      </c>
      <c r="BR184">
        <v>0</v>
      </c>
      <c r="BT184">
        <v>0</v>
      </c>
      <c r="BV184">
        <v>0</v>
      </c>
      <c r="BX184">
        <v>0</v>
      </c>
      <c r="BZ184">
        <v>2.3333333333333335</v>
      </c>
      <c r="CA184">
        <v>1579.3333333333333</v>
      </c>
      <c r="CD184">
        <v>4</v>
      </c>
      <c r="CE184">
        <v>933</v>
      </c>
      <c r="CF184">
        <v>1</v>
      </c>
      <c r="CG184">
        <v>451</v>
      </c>
      <c r="CH184">
        <v>2</v>
      </c>
      <c r="CI184">
        <v>692</v>
      </c>
      <c r="CJ184">
        <v>7</v>
      </c>
      <c r="CK184">
        <v>2057</v>
      </c>
      <c r="CL184">
        <v>6</v>
      </c>
      <c r="CM184">
        <v>2220</v>
      </c>
      <c r="CN184">
        <v>7</v>
      </c>
      <c r="CO184">
        <v>2226</v>
      </c>
      <c r="CP184">
        <v>6.666666666666667</v>
      </c>
      <c r="CQ184">
        <v>2167.6666666666665</v>
      </c>
      <c r="CR184">
        <v>4.333333333333333</v>
      </c>
      <c r="CS184">
        <v>1577.4</v>
      </c>
      <c r="CT184">
        <v>3.3333333333333335</v>
      </c>
      <c r="CU184">
        <v>1578.125</v>
      </c>
      <c r="CX184">
        <v>5</v>
      </c>
      <c r="CY184">
        <v>1801</v>
      </c>
      <c r="CZ184">
        <v>4.5</v>
      </c>
      <c r="DA184">
        <v>1294</v>
      </c>
      <c r="DB184">
        <v>4.666666666666667</v>
      </c>
      <c r="DC184">
        <v>1463</v>
      </c>
      <c r="DD184">
        <v>5</v>
      </c>
      <c r="DE184">
        <v>1488</v>
      </c>
      <c r="DF184">
        <v>6</v>
      </c>
      <c r="DG184">
        <v>2260</v>
      </c>
      <c r="DH184">
        <v>6</v>
      </c>
      <c r="DI184">
        <v>1720</v>
      </c>
      <c r="DJ184">
        <v>5.666666666666667</v>
      </c>
      <c r="DK184">
        <v>1822.6666666666667</v>
      </c>
      <c r="DL184">
        <v>5.166666666666667</v>
      </c>
      <c r="DM184">
        <v>1642.8333333333333</v>
      </c>
      <c r="DN184">
        <v>5.166666666666667</v>
      </c>
      <c r="DO184">
        <v>1642.8333333333333</v>
      </c>
      <c r="DP184">
        <v>3.9444444444444446</v>
      </c>
      <c r="DQ184">
        <v>1605.8571428571429</v>
      </c>
      <c r="DR184">
        <v>3.3722222222222222</v>
      </c>
      <c r="DS184">
        <v>1296.1862068965518</v>
      </c>
      <c r="DV184" t="s">
        <v>182</v>
      </c>
      <c r="DW184">
        <v>246.33333333333334</v>
      </c>
      <c r="DX184">
        <v>318.375</v>
      </c>
      <c r="DY184">
        <v>328.375</v>
      </c>
      <c r="DZ184">
        <v>302.36363636363637</v>
      </c>
      <c r="EA184">
        <v>189.5</v>
      </c>
      <c r="EB184">
        <v>363</v>
      </c>
      <c r="EC184">
        <v>293.5</v>
      </c>
      <c r="ED184">
        <v>288.23076923076923</v>
      </c>
    </row>
    <row r="185" spans="1:134" x14ac:dyDescent="0.3">
      <c r="A185" s="2" t="s">
        <v>183</v>
      </c>
      <c r="B185">
        <v>1.4</v>
      </c>
      <c r="C185">
        <v>432.66666666666669</v>
      </c>
      <c r="D185">
        <v>1.3</v>
      </c>
      <c r="E185">
        <v>376.5</v>
      </c>
      <c r="F185">
        <v>1.2222222222222223</v>
      </c>
      <c r="G185">
        <v>317.2</v>
      </c>
      <c r="H185">
        <v>1.3103448275862069</v>
      </c>
      <c r="I185">
        <v>378.88235294117646</v>
      </c>
      <c r="J185">
        <v>1.7777777777777777</v>
      </c>
      <c r="K185">
        <v>1060.3333333333333</v>
      </c>
      <c r="L185">
        <v>0.9</v>
      </c>
      <c r="M185">
        <v>369</v>
      </c>
      <c r="N185">
        <v>3.2</v>
      </c>
      <c r="O185">
        <v>649.77777777777783</v>
      </c>
      <c r="P185">
        <v>1.9655172413793103</v>
      </c>
      <c r="Q185">
        <v>675.73333333333335</v>
      </c>
      <c r="R185">
        <v>1.6379310344827587</v>
      </c>
      <c r="S185">
        <v>518.03125</v>
      </c>
      <c r="T185">
        <v>2.1</v>
      </c>
      <c r="U185">
        <v>703</v>
      </c>
      <c r="V185">
        <v>2.2000000000000002</v>
      </c>
      <c r="W185">
        <v>483.875</v>
      </c>
      <c r="X185">
        <v>2.3333333333333335</v>
      </c>
      <c r="Y185">
        <v>855.6</v>
      </c>
      <c r="Z185">
        <v>2.2068965517241379</v>
      </c>
      <c r="AA185">
        <v>650.89473684210532</v>
      </c>
      <c r="AB185">
        <v>1.3333333333333333</v>
      </c>
      <c r="AC185">
        <v>421.2</v>
      </c>
      <c r="AD185">
        <v>1.8</v>
      </c>
      <c r="AE185">
        <v>505.16666666666669</v>
      </c>
      <c r="AF185">
        <v>1.7</v>
      </c>
      <c r="AG185">
        <v>527.57142857142856</v>
      </c>
      <c r="AH185">
        <v>1.6206896551724137</v>
      </c>
      <c r="AI185">
        <v>490.55555555555554</v>
      </c>
      <c r="AJ185">
        <v>1.9137931034482758</v>
      </c>
      <c r="AK185">
        <v>572.89189189189187</v>
      </c>
      <c r="AL185">
        <v>1.7758620689655173</v>
      </c>
      <c r="AM185">
        <v>547.44927536231887</v>
      </c>
      <c r="AN185">
        <v>0.7</v>
      </c>
      <c r="AO185">
        <v>228.16666666666666</v>
      </c>
      <c r="AP185">
        <v>0.8</v>
      </c>
      <c r="AQ185">
        <v>301.5</v>
      </c>
      <c r="AR185">
        <v>1</v>
      </c>
      <c r="AS185">
        <v>387.6</v>
      </c>
      <c r="AT185">
        <v>0.82758620689655171</v>
      </c>
      <c r="AU185">
        <v>300.94117647058823</v>
      </c>
      <c r="AV185">
        <v>1.3333333333333333</v>
      </c>
      <c r="AW185">
        <v>285.16666666666669</v>
      </c>
      <c r="AX185">
        <v>0.7</v>
      </c>
      <c r="AY185">
        <v>254.66666666666666</v>
      </c>
      <c r="AZ185">
        <v>0.9</v>
      </c>
      <c r="BA185">
        <v>266.28571428571428</v>
      </c>
      <c r="BB185">
        <v>0.96551724137931039</v>
      </c>
      <c r="BC185">
        <v>268.57894736842104</v>
      </c>
      <c r="BD185">
        <v>0.89655172413793105</v>
      </c>
      <c r="BE185">
        <v>283.86111111111109</v>
      </c>
      <c r="BF185">
        <v>0.89655172413793105</v>
      </c>
      <c r="BG185">
        <v>283.86111111111109</v>
      </c>
      <c r="BH185">
        <v>1.4827586206896552</v>
      </c>
      <c r="BI185">
        <v>457.0761904761905</v>
      </c>
      <c r="BN185">
        <v>1</v>
      </c>
      <c r="BO185">
        <v>115</v>
      </c>
      <c r="BP185">
        <v>1</v>
      </c>
      <c r="BQ185">
        <v>115</v>
      </c>
      <c r="BR185">
        <v>1</v>
      </c>
      <c r="BS185">
        <v>158</v>
      </c>
      <c r="BX185">
        <v>1</v>
      </c>
      <c r="BY185">
        <v>158</v>
      </c>
      <c r="BZ185">
        <v>1</v>
      </c>
      <c r="CA185">
        <v>136.5</v>
      </c>
      <c r="CF185">
        <v>0</v>
      </c>
      <c r="CH185">
        <v>0</v>
      </c>
      <c r="CJ185">
        <v>0</v>
      </c>
      <c r="CP185">
        <v>0</v>
      </c>
      <c r="CR185">
        <v>0</v>
      </c>
      <c r="CT185">
        <v>0.5</v>
      </c>
      <c r="CU185">
        <v>136.5</v>
      </c>
      <c r="CZ185">
        <v>1</v>
      </c>
      <c r="DA185">
        <v>252</v>
      </c>
      <c r="DB185">
        <v>1</v>
      </c>
      <c r="DC185">
        <v>252</v>
      </c>
      <c r="DD185">
        <v>1</v>
      </c>
      <c r="DE185">
        <v>228</v>
      </c>
      <c r="DJ185">
        <v>1</v>
      </c>
      <c r="DK185">
        <v>228</v>
      </c>
      <c r="DL185">
        <v>1</v>
      </c>
      <c r="DM185">
        <v>240</v>
      </c>
      <c r="DN185">
        <v>1</v>
      </c>
      <c r="DO185">
        <v>240</v>
      </c>
      <c r="DP185">
        <v>0.66666666666666663</v>
      </c>
      <c r="DQ185">
        <v>188.25</v>
      </c>
      <c r="DR185">
        <v>1.4555555555555555</v>
      </c>
      <c r="DS185">
        <v>447.21100917431193</v>
      </c>
      <c r="DV185" t="s">
        <v>183</v>
      </c>
      <c r="DW185">
        <v>164</v>
      </c>
      <c r="DX185">
        <v>202.66666666666666</v>
      </c>
      <c r="DY185">
        <v>198.28571428571428</v>
      </c>
      <c r="DZ185">
        <v>190.22222222222223</v>
      </c>
      <c r="EA185">
        <v>254</v>
      </c>
      <c r="EB185">
        <v>137.33333333333334</v>
      </c>
      <c r="EC185">
        <v>178.11111111111111</v>
      </c>
      <c r="ED185">
        <v>185.13333333333333</v>
      </c>
    </row>
    <row r="186" spans="1:134" x14ac:dyDescent="0.3">
      <c r="A186" s="2" t="s">
        <v>184</v>
      </c>
      <c r="B186">
        <v>1.4</v>
      </c>
      <c r="C186">
        <v>948.75</v>
      </c>
      <c r="D186">
        <v>3.9</v>
      </c>
      <c r="E186">
        <v>1103.875</v>
      </c>
      <c r="F186">
        <v>2</v>
      </c>
      <c r="G186">
        <v>937.25</v>
      </c>
      <c r="H186">
        <v>2.4814814814814814</v>
      </c>
      <c r="I186">
        <v>1023.4375</v>
      </c>
      <c r="J186">
        <v>3.4</v>
      </c>
      <c r="K186">
        <v>969.5</v>
      </c>
      <c r="L186">
        <v>2.6666666666666665</v>
      </c>
      <c r="M186">
        <v>1441.5</v>
      </c>
      <c r="N186">
        <v>2.875</v>
      </c>
      <c r="O186">
        <v>1114</v>
      </c>
      <c r="P186">
        <v>3</v>
      </c>
      <c r="Q186">
        <v>1122.5555555555557</v>
      </c>
      <c r="R186">
        <v>2.7407407407407409</v>
      </c>
      <c r="S186">
        <v>1075.9117647058824</v>
      </c>
      <c r="T186">
        <v>5.6</v>
      </c>
      <c r="U186">
        <v>1787.6666666666667</v>
      </c>
      <c r="V186">
        <v>4</v>
      </c>
      <c r="W186">
        <v>1144.5555555555557</v>
      </c>
      <c r="X186">
        <v>6.7142857142857144</v>
      </c>
      <c r="Y186">
        <v>1578.8571428571429</v>
      </c>
      <c r="Z186">
        <v>5.2962962962962967</v>
      </c>
      <c r="AA186">
        <v>1497.68</v>
      </c>
      <c r="AB186">
        <v>3.9</v>
      </c>
      <c r="AC186">
        <v>1154.6666666666667</v>
      </c>
      <c r="AD186">
        <v>5.4444444444444446</v>
      </c>
      <c r="AE186">
        <v>1311.7777777777778</v>
      </c>
      <c r="AF186">
        <v>4</v>
      </c>
      <c r="AG186">
        <v>1277</v>
      </c>
      <c r="AH186">
        <v>4.4444444444444446</v>
      </c>
      <c r="AI186">
        <v>1245.48</v>
      </c>
      <c r="AJ186">
        <v>4.8703703703703702</v>
      </c>
      <c r="AK186">
        <v>1371.58</v>
      </c>
      <c r="AL186">
        <v>3.8055555555555554</v>
      </c>
      <c r="AM186">
        <v>1251.9047619047619</v>
      </c>
      <c r="AN186">
        <v>2.6</v>
      </c>
      <c r="AO186">
        <v>884.5</v>
      </c>
      <c r="AP186">
        <v>3.3</v>
      </c>
      <c r="AQ186">
        <v>818.3</v>
      </c>
      <c r="AR186">
        <v>2.5714285714285716</v>
      </c>
      <c r="AS186">
        <v>820.16666666666663</v>
      </c>
      <c r="AT186">
        <v>2.8518518518518516</v>
      </c>
      <c r="AU186">
        <v>840.83333333333337</v>
      </c>
      <c r="AV186">
        <v>2.8</v>
      </c>
      <c r="AW186">
        <v>862</v>
      </c>
      <c r="AX186">
        <v>2</v>
      </c>
      <c r="AY186">
        <v>650.875</v>
      </c>
      <c r="AZ186">
        <v>2.125</v>
      </c>
      <c r="BA186">
        <v>629.14285714285711</v>
      </c>
      <c r="BB186">
        <v>2.3333333333333335</v>
      </c>
      <c r="BC186">
        <v>723.70833333333337</v>
      </c>
      <c r="BD186">
        <v>2.5925925925925926</v>
      </c>
      <c r="BE186">
        <v>782.27083333333337</v>
      </c>
      <c r="BF186">
        <v>2.5925925925925926</v>
      </c>
      <c r="BG186">
        <v>782.27083333333337</v>
      </c>
      <c r="BH186">
        <v>3.4012345679012346</v>
      </c>
      <c r="BI186">
        <v>1081.128787878788</v>
      </c>
      <c r="BN186">
        <v>3.3333333333333335</v>
      </c>
      <c r="BO186">
        <v>1372.5</v>
      </c>
      <c r="BP186">
        <v>3.3333333333333335</v>
      </c>
      <c r="BQ186">
        <v>1372.5</v>
      </c>
      <c r="BT186">
        <v>1</v>
      </c>
      <c r="BU186">
        <v>194</v>
      </c>
      <c r="BV186">
        <v>1.5</v>
      </c>
      <c r="BW186">
        <v>927</v>
      </c>
      <c r="BX186">
        <v>1.3333333333333333</v>
      </c>
      <c r="BY186">
        <v>560.5</v>
      </c>
      <c r="BZ186">
        <v>2.3333333333333335</v>
      </c>
      <c r="CA186">
        <v>966.5</v>
      </c>
      <c r="CF186">
        <v>3.6666666666666665</v>
      </c>
      <c r="CG186">
        <v>997</v>
      </c>
      <c r="CH186">
        <v>3.6666666666666665</v>
      </c>
      <c r="CI186">
        <v>997</v>
      </c>
      <c r="CL186">
        <v>6</v>
      </c>
      <c r="CM186">
        <v>1641</v>
      </c>
      <c r="CN186">
        <v>1.5</v>
      </c>
      <c r="CO186">
        <v>581</v>
      </c>
      <c r="CP186">
        <v>3</v>
      </c>
      <c r="CQ186">
        <v>1111</v>
      </c>
      <c r="CR186">
        <v>3.3333333333333335</v>
      </c>
      <c r="CS186">
        <v>1042.5999999999999</v>
      </c>
      <c r="CT186">
        <v>2.8333333333333335</v>
      </c>
      <c r="CU186">
        <v>1008.7777777777778</v>
      </c>
      <c r="CZ186">
        <v>3.6666666666666665</v>
      </c>
      <c r="DA186">
        <v>889.33333333333337</v>
      </c>
      <c r="DB186">
        <v>3.6666666666666665</v>
      </c>
      <c r="DC186">
        <v>889.33333333333337</v>
      </c>
      <c r="DF186">
        <v>6</v>
      </c>
      <c r="DG186">
        <v>2346</v>
      </c>
      <c r="DH186">
        <v>5</v>
      </c>
      <c r="DI186">
        <v>1089.5</v>
      </c>
      <c r="DJ186">
        <v>5.333333333333333</v>
      </c>
      <c r="DK186">
        <v>1508.3333333333333</v>
      </c>
      <c r="DL186">
        <v>4.5</v>
      </c>
      <c r="DM186">
        <v>1198.8333333333333</v>
      </c>
      <c r="DN186">
        <v>4.5</v>
      </c>
      <c r="DO186">
        <v>1198.8333333333333</v>
      </c>
      <c r="DP186">
        <v>3.3888888888888888</v>
      </c>
      <c r="DQ186">
        <v>1084.8</v>
      </c>
      <c r="DR186">
        <v>3.4</v>
      </c>
      <c r="DS186">
        <v>1081.5034013605443</v>
      </c>
      <c r="DV186" t="s">
        <v>184</v>
      </c>
      <c r="DW186">
        <v>228.22222222222223</v>
      </c>
      <c r="DX186">
        <v>257.66666666666669</v>
      </c>
      <c r="DY186">
        <v>299.42857142857144</v>
      </c>
      <c r="DZ186">
        <v>258.76</v>
      </c>
      <c r="EA186">
        <v>237.125</v>
      </c>
      <c r="EB186">
        <v>295</v>
      </c>
      <c r="EC186">
        <v>311.83333333333331</v>
      </c>
      <c r="ED186">
        <v>274.88888888888891</v>
      </c>
    </row>
    <row r="187" spans="1:134" x14ac:dyDescent="0.3">
      <c r="A187" s="2" t="s">
        <v>185</v>
      </c>
      <c r="B187">
        <v>4</v>
      </c>
      <c r="C187">
        <v>1673.75</v>
      </c>
      <c r="D187">
        <v>3.7</v>
      </c>
      <c r="E187">
        <v>1761.2</v>
      </c>
      <c r="F187">
        <v>3.2222222222222223</v>
      </c>
      <c r="G187">
        <v>1721.25</v>
      </c>
      <c r="H187">
        <v>3.6296296296296298</v>
      </c>
      <c r="I187">
        <v>1722</v>
      </c>
      <c r="J187">
        <v>4.1111111111111107</v>
      </c>
      <c r="K187">
        <v>1674</v>
      </c>
      <c r="L187">
        <v>2.8</v>
      </c>
      <c r="M187">
        <v>1795</v>
      </c>
      <c r="N187">
        <v>3.2</v>
      </c>
      <c r="O187">
        <v>1485.4</v>
      </c>
      <c r="P187">
        <v>3.3448275862068964</v>
      </c>
      <c r="Q187">
        <v>1641.2142857142858</v>
      </c>
      <c r="R187">
        <v>3.4821428571428572</v>
      </c>
      <c r="S187">
        <v>1680.1111111111111</v>
      </c>
      <c r="T187">
        <v>0.75</v>
      </c>
      <c r="U187">
        <v>257.5</v>
      </c>
      <c r="V187">
        <v>1</v>
      </c>
      <c r="W187">
        <v>742.33333333333337</v>
      </c>
      <c r="X187">
        <v>1.1111111111111112</v>
      </c>
      <c r="Y187">
        <v>426.2</v>
      </c>
      <c r="Z187">
        <v>0.96296296296296291</v>
      </c>
      <c r="AA187">
        <v>449</v>
      </c>
      <c r="AB187">
        <v>1.6666666666666667</v>
      </c>
      <c r="AC187">
        <v>726.5</v>
      </c>
      <c r="AD187">
        <v>0.9</v>
      </c>
      <c r="AE187">
        <v>288.60000000000002</v>
      </c>
      <c r="AF187">
        <v>2.2000000000000002</v>
      </c>
      <c r="AG187">
        <v>695.71428571428567</v>
      </c>
      <c r="AH187">
        <v>1.5862068965517242</v>
      </c>
      <c r="AI187">
        <v>576.1875</v>
      </c>
      <c r="AJ187">
        <v>1.2857142857142858</v>
      </c>
      <c r="AK187">
        <v>521.67857142857144</v>
      </c>
      <c r="AL187">
        <v>2.3839285714285716</v>
      </c>
      <c r="AM187">
        <v>1090.3636363636363</v>
      </c>
      <c r="AN187">
        <v>0.125</v>
      </c>
      <c r="AO187">
        <v>115</v>
      </c>
      <c r="AP187">
        <v>0.1</v>
      </c>
      <c r="AQ187">
        <v>194</v>
      </c>
      <c r="AR187">
        <v>0</v>
      </c>
      <c r="AT187">
        <v>7.407407407407407E-2</v>
      </c>
      <c r="AU187">
        <v>154.5</v>
      </c>
      <c r="AV187">
        <v>0</v>
      </c>
      <c r="AX187">
        <v>0</v>
      </c>
      <c r="AZ187">
        <v>0.1</v>
      </c>
      <c r="BA187">
        <v>133</v>
      </c>
      <c r="BB187">
        <v>3.4482758620689655E-2</v>
      </c>
      <c r="BC187">
        <v>133</v>
      </c>
      <c r="BD187">
        <v>5.3571428571428568E-2</v>
      </c>
      <c r="BE187">
        <v>147.33333333333334</v>
      </c>
      <c r="BF187">
        <v>5.3571428571428568E-2</v>
      </c>
      <c r="BG187">
        <v>147.33333333333334</v>
      </c>
      <c r="BH187">
        <v>1.6071428571428572</v>
      </c>
      <c r="BI187">
        <v>1041.5862068965516</v>
      </c>
      <c r="BJ187">
        <v>3</v>
      </c>
      <c r="BK187">
        <v>1315</v>
      </c>
      <c r="BN187">
        <v>6</v>
      </c>
      <c r="BO187">
        <v>1296</v>
      </c>
      <c r="BP187">
        <v>4</v>
      </c>
      <c r="BQ187">
        <v>1305.5</v>
      </c>
      <c r="BR187">
        <v>6</v>
      </c>
      <c r="BS187">
        <v>1328</v>
      </c>
      <c r="BX187">
        <v>6</v>
      </c>
      <c r="BY187">
        <v>1328</v>
      </c>
      <c r="BZ187">
        <v>4.5</v>
      </c>
      <c r="CA187">
        <v>1313</v>
      </c>
      <c r="CB187">
        <v>1.5</v>
      </c>
      <c r="CC187">
        <v>238</v>
      </c>
      <c r="CF187">
        <v>0</v>
      </c>
      <c r="CH187">
        <v>1</v>
      </c>
      <c r="CI187">
        <v>238</v>
      </c>
      <c r="CJ187">
        <v>0</v>
      </c>
      <c r="CP187">
        <v>0</v>
      </c>
      <c r="CR187">
        <v>0.75</v>
      </c>
      <c r="CS187">
        <v>238</v>
      </c>
      <c r="CT187">
        <v>2.625</v>
      </c>
      <c r="CU187">
        <v>883</v>
      </c>
      <c r="CV187">
        <v>0</v>
      </c>
      <c r="CZ187">
        <v>0</v>
      </c>
      <c r="DB187">
        <v>0</v>
      </c>
      <c r="DD187">
        <v>0</v>
      </c>
      <c r="DJ187">
        <v>0</v>
      </c>
      <c r="DL187">
        <v>0</v>
      </c>
      <c r="DN187">
        <v>0</v>
      </c>
      <c r="DP187">
        <v>1.75</v>
      </c>
      <c r="DQ187">
        <v>883</v>
      </c>
      <c r="DR187">
        <v>1.6166666666666667</v>
      </c>
      <c r="DS187">
        <v>1029</v>
      </c>
      <c r="DV187" t="s">
        <v>185</v>
      </c>
      <c r="DW187">
        <v>222.25</v>
      </c>
      <c r="DX187">
        <v>186</v>
      </c>
      <c r="DY187">
        <v>182.42857142857142</v>
      </c>
      <c r="DZ187">
        <v>193.5</v>
      </c>
      <c r="EA187">
        <v>219.8</v>
      </c>
      <c r="EB187">
        <v>343.25</v>
      </c>
      <c r="EC187">
        <v>233.4</v>
      </c>
      <c r="ED187">
        <v>259.92857142857144</v>
      </c>
    </row>
    <row r="188" spans="1:134" x14ac:dyDescent="0.3">
      <c r="A188" s="2" t="s">
        <v>186</v>
      </c>
      <c r="B188">
        <v>2.5</v>
      </c>
      <c r="C188">
        <v>841.33333333333337</v>
      </c>
      <c r="D188">
        <v>1.6666666666666667</v>
      </c>
      <c r="E188">
        <v>654.16666666666663</v>
      </c>
      <c r="F188">
        <v>2.2857142857142856</v>
      </c>
      <c r="G188">
        <v>603.66666666666663</v>
      </c>
      <c r="H188">
        <v>2.125</v>
      </c>
      <c r="I188">
        <v>699.72222222222217</v>
      </c>
      <c r="J188">
        <v>1.8888888888888888</v>
      </c>
      <c r="K188">
        <v>651.20000000000005</v>
      </c>
      <c r="L188">
        <v>2.9</v>
      </c>
      <c r="M188">
        <v>887.28571428571433</v>
      </c>
      <c r="N188">
        <v>1.3333333333333333</v>
      </c>
      <c r="O188">
        <v>804</v>
      </c>
      <c r="P188">
        <v>2.0714285714285716</v>
      </c>
      <c r="Q188">
        <v>792.6875</v>
      </c>
      <c r="R188">
        <v>2.0961538461538463</v>
      </c>
      <c r="S188">
        <v>743.47058823529414</v>
      </c>
      <c r="T188">
        <v>4.125</v>
      </c>
      <c r="U188">
        <v>1356</v>
      </c>
      <c r="V188">
        <v>4.666666666666667</v>
      </c>
      <c r="W188">
        <v>1413</v>
      </c>
      <c r="X188">
        <v>4.8571428571428568</v>
      </c>
      <c r="Y188">
        <v>1290.2857142857142</v>
      </c>
      <c r="Z188">
        <v>4.541666666666667</v>
      </c>
      <c r="AA188">
        <v>1358.304347826087</v>
      </c>
      <c r="AB188">
        <v>4.666666666666667</v>
      </c>
      <c r="AC188">
        <v>1328.8888888888889</v>
      </c>
      <c r="AD188">
        <v>3.6</v>
      </c>
      <c r="AE188">
        <v>1325.5</v>
      </c>
      <c r="AF188">
        <v>4.1111111111111107</v>
      </c>
      <c r="AG188">
        <v>1225.3333333333333</v>
      </c>
      <c r="AH188">
        <v>4.1071428571428568</v>
      </c>
      <c r="AI188">
        <v>1292</v>
      </c>
      <c r="AJ188">
        <v>4.3076923076923075</v>
      </c>
      <c r="AK188">
        <v>1323.1224489795918</v>
      </c>
      <c r="AL188">
        <v>3.2019230769230771</v>
      </c>
      <c r="AM188">
        <v>1085.6746987951808</v>
      </c>
      <c r="AN188">
        <v>2.75</v>
      </c>
      <c r="AO188">
        <v>778.75</v>
      </c>
      <c r="AP188">
        <v>2.4444444444444446</v>
      </c>
      <c r="AQ188">
        <v>751.66666666666663</v>
      </c>
      <c r="AR188">
        <v>1.5714285714285714</v>
      </c>
      <c r="AS188">
        <v>508.42857142857144</v>
      </c>
      <c r="AT188">
        <v>2.2916666666666665</v>
      </c>
      <c r="AU188">
        <v>689.75</v>
      </c>
      <c r="AV188">
        <v>2.7777777777777777</v>
      </c>
      <c r="AW188">
        <v>731.875</v>
      </c>
      <c r="AX188">
        <v>1.9</v>
      </c>
      <c r="AY188">
        <v>537.66666666666663</v>
      </c>
      <c r="AZ188">
        <v>2.5555555555555554</v>
      </c>
      <c r="BA188">
        <v>694</v>
      </c>
      <c r="BB188">
        <v>2.3928571428571428</v>
      </c>
      <c r="BC188">
        <v>651.53846153846155</v>
      </c>
      <c r="BD188">
        <v>2.3461538461538463</v>
      </c>
      <c r="BE188">
        <v>669.88</v>
      </c>
      <c r="BF188">
        <v>2.3461538461538463</v>
      </c>
      <c r="BG188">
        <v>669.88</v>
      </c>
      <c r="BH188">
        <v>2.9166666666666665</v>
      </c>
      <c r="BI188">
        <v>929.36090225563908</v>
      </c>
      <c r="BJ188">
        <v>1.5</v>
      </c>
      <c r="BK188">
        <v>640</v>
      </c>
      <c r="BL188">
        <v>2</v>
      </c>
      <c r="BM188">
        <v>689</v>
      </c>
      <c r="BN188">
        <v>1</v>
      </c>
      <c r="BO188">
        <v>729</v>
      </c>
      <c r="BP188">
        <v>1.3333333333333333</v>
      </c>
      <c r="BQ188">
        <v>686</v>
      </c>
      <c r="BR188">
        <v>2</v>
      </c>
      <c r="BS188">
        <v>314</v>
      </c>
      <c r="BV188">
        <v>3</v>
      </c>
      <c r="BW188">
        <v>658</v>
      </c>
      <c r="BX188">
        <v>2.5</v>
      </c>
      <c r="BY188">
        <v>486</v>
      </c>
      <c r="BZ188">
        <v>1.625</v>
      </c>
      <c r="CA188">
        <v>606</v>
      </c>
      <c r="CB188">
        <v>5</v>
      </c>
      <c r="CC188">
        <v>1386</v>
      </c>
      <c r="CD188">
        <v>0</v>
      </c>
      <c r="CF188">
        <v>5</v>
      </c>
      <c r="CG188">
        <v>1551.6666666666667</v>
      </c>
      <c r="CH188">
        <v>4.166666666666667</v>
      </c>
      <c r="CI188">
        <v>1485.4</v>
      </c>
      <c r="CJ188">
        <v>7</v>
      </c>
      <c r="CK188">
        <v>1326</v>
      </c>
      <c r="CN188">
        <v>2</v>
      </c>
      <c r="CO188">
        <v>617</v>
      </c>
      <c r="CP188">
        <v>4.5</v>
      </c>
      <c r="CQ188">
        <v>971.5</v>
      </c>
      <c r="CR188">
        <v>4.25</v>
      </c>
      <c r="CS188">
        <v>1338.5714285714287</v>
      </c>
      <c r="CT188">
        <v>2.9375</v>
      </c>
      <c r="CU188">
        <v>1033.3333333333333</v>
      </c>
      <c r="CV188">
        <v>4</v>
      </c>
      <c r="CW188">
        <v>567.5</v>
      </c>
      <c r="CX188">
        <v>0</v>
      </c>
      <c r="CZ188">
        <v>2.6666666666666665</v>
      </c>
      <c r="DA188">
        <v>867.33333333333337</v>
      </c>
      <c r="DB188">
        <v>2.6666666666666665</v>
      </c>
      <c r="DC188">
        <v>747.4</v>
      </c>
      <c r="DD188">
        <v>2</v>
      </c>
      <c r="DE188">
        <v>542</v>
      </c>
      <c r="DH188">
        <v>1</v>
      </c>
      <c r="DI188">
        <v>391</v>
      </c>
      <c r="DJ188">
        <v>1.5</v>
      </c>
      <c r="DK188">
        <v>466.5</v>
      </c>
      <c r="DL188">
        <v>2.375</v>
      </c>
      <c r="DM188">
        <v>667.14285714285711</v>
      </c>
      <c r="DN188">
        <v>2.375</v>
      </c>
      <c r="DO188">
        <v>667.14285714285711</v>
      </c>
      <c r="DP188">
        <v>2.75</v>
      </c>
      <c r="DQ188">
        <v>898.42105263157896</v>
      </c>
      <c r="DR188">
        <v>2.8944444444444444</v>
      </c>
      <c r="DS188">
        <v>925.49342105263156</v>
      </c>
      <c r="DV188" t="s">
        <v>186</v>
      </c>
      <c r="DW188">
        <v>305.44444444444446</v>
      </c>
      <c r="DX188">
        <v>340.75</v>
      </c>
      <c r="DY188">
        <v>320.88888888888891</v>
      </c>
      <c r="DZ188">
        <v>321.65384615384613</v>
      </c>
      <c r="EA188">
        <v>248</v>
      </c>
      <c r="EB188">
        <v>249.14285714285714</v>
      </c>
      <c r="EC188">
        <v>217.25</v>
      </c>
      <c r="ED188">
        <v>240.8125</v>
      </c>
    </row>
    <row r="189" spans="1:134" x14ac:dyDescent="0.3">
      <c r="A189" s="2" t="s">
        <v>187</v>
      </c>
      <c r="B189">
        <v>2.2999999999999998</v>
      </c>
      <c r="C189">
        <v>890.14285714285711</v>
      </c>
      <c r="D189">
        <v>2</v>
      </c>
      <c r="E189">
        <v>740.71428571428567</v>
      </c>
      <c r="F189">
        <v>2.25</v>
      </c>
      <c r="G189">
        <v>1111.25</v>
      </c>
      <c r="H189">
        <v>2.1785714285714284</v>
      </c>
      <c r="I189">
        <v>881.16666666666663</v>
      </c>
      <c r="J189">
        <v>2.5555555555555554</v>
      </c>
      <c r="K189">
        <v>1142.3333333333333</v>
      </c>
      <c r="L189">
        <v>3</v>
      </c>
      <c r="M189">
        <v>973.42857142857144</v>
      </c>
      <c r="N189">
        <v>2.1111111111111112</v>
      </c>
      <c r="O189">
        <v>827</v>
      </c>
      <c r="P189">
        <v>2.5714285714285716</v>
      </c>
      <c r="Q189">
        <v>980.52631578947364</v>
      </c>
      <c r="R189">
        <v>2.375</v>
      </c>
      <c r="S189">
        <v>932.18918918918916</v>
      </c>
      <c r="T189">
        <v>2.9</v>
      </c>
      <c r="U189">
        <v>899.25</v>
      </c>
      <c r="V189">
        <v>2.4</v>
      </c>
      <c r="W189">
        <v>937.85714285714289</v>
      </c>
      <c r="X189">
        <v>2.25</v>
      </c>
      <c r="Y189">
        <v>904.16666666666663</v>
      </c>
      <c r="Z189">
        <v>2.5357142857142856</v>
      </c>
      <c r="AA189">
        <v>913.52380952380952</v>
      </c>
      <c r="AB189">
        <v>4.2222222222222223</v>
      </c>
      <c r="AC189">
        <v>1042.6666666666667</v>
      </c>
      <c r="AD189">
        <v>1.5</v>
      </c>
      <c r="AE189">
        <v>669.66666666666663</v>
      </c>
      <c r="AF189">
        <v>3.8888888888888888</v>
      </c>
      <c r="AG189">
        <v>1186.75</v>
      </c>
      <c r="AH189">
        <v>3.1428571428571428</v>
      </c>
      <c r="AI189">
        <v>995.47826086956525</v>
      </c>
      <c r="AJ189">
        <v>2.8392857142857144</v>
      </c>
      <c r="AK189">
        <v>956.36363636363637</v>
      </c>
      <c r="AL189">
        <v>2.6071428571428572</v>
      </c>
      <c r="AM189">
        <v>945.32098765432102</v>
      </c>
      <c r="AN189">
        <v>2.1</v>
      </c>
      <c r="AO189">
        <v>853.14285714285711</v>
      </c>
      <c r="AP189">
        <v>1.5</v>
      </c>
      <c r="AQ189">
        <v>781.16666666666663</v>
      </c>
      <c r="AR189">
        <v>2</v>
      </c>
      <c r="AS189">
        <v>914.6</v>
      </c>
      <c r="AT189">
        <v>1.8571428571428572</v>
      </c>
      <c r="AU189">
        <v>846.22222222222217</v>
      </c>
      <c r="AV189">
        <v>2.7777777777777777</v>
      </c>
      <c r="AW189">
        <v>793</v>
      </c>
      <c r="AX189">
        <v>0.7</v>
      </c>
      <c r="AY189">
        <v>470.8</v>
      </c>
      <c r="AZ189">
        <v>2.2222222222222223</v>
      </c>
      <c r="BA189">
        <v>916.85714285714289</v>
      </c>
      <c r="BB189">
        <v>1.8571428571428572</v>
      </c>
      <c r="BC189">
        <v>755.8</v>
      </c>
      <c r="BD189">
        <v>1.8571428571428572</v>
      </c>
      <c r="BE189">
        <v>798.63157894736844</v>
      </c>
      <c r="BF189">
        <v>1.8571428571428572</v>
      </c>
      <c r="BG189">
        <v>798.63157894736844</v>
      </c>
      <c r="BH189">
        <v>2.3571428571428572</v>
      </c>
      <c r="BI189">
        <v>898.47899159663871</v>
      </c>
      <c r="BN189">
        <v>6.5</v>
      </c>
      <c r="BO189">
        <v>1823.5</v>
      </c>
      <c r="BP189">
        <v>6.5</v>
      </c>
      <c r="BQ189">
        <v>1823.5</v>
      </c>
      <c r="BR189">
        <v>0</v>
      </c>
      <c r="BV189">
        <v>3</v>
      </c>
      <c r="BW189">
        <v>304</v>
      </c>
      <c r="BX189">
        <v>1.5</v>
      </c>
      <c r="BY189">
        <v>304</v>
      </c>
      <c r="BZ189">
        <v>4</v>
      </c>
      <c r="CA189">
        <v>1317</v>
      </c>
      <c r="CF189">
        <v>1.5</v>
      </c>
      <c r="CG189">
        <v>694</v>
      </c>
      <c r="CH189">
        <v>1.5</v>
      </c>
      <c r="CI189">
        <v>694</v>
      </c>
      <c r="CJ189">
        <v>1</v>
      </c>
      <c r="CK189">
        <v>92</v>
      </c>
      <c r="CN189">
        <v>3</v>
      </c>
      <c r="CO189">
        <v>575</v>
      </c>
      <c r="CP189">
        <v>2</v>
      </c>
      <c r="CQ189">
        <v>333.5</v>
      </c>
      <c r="CR189">
        <v>1.75</v>
      </c>
      <c r="CS189">
        <v>453.66666666666669</v>
      </c>
      <c r="CT189">
        <v>2.875</v>
      </c>
      <c r="CU189">
        <v>885.33333333333337</v>
      </c>
      <c r="CZ189">
        <v>2.5</v>
      </c>
      <c r="DA189">
        <v>760</v>
      </c>
      <c r="DB189">
        <v>2.5</v>
      </c>
      <c r="DC189">
        <v>760</v>
      </c>
      <c r="DD189">
        <v>3</v>
      </c>
      <c r="DE189">
        <v>785</v>
      </c>
      <c r="DH189">
        <v>0</v>
      </c>
      <c r="DJ189">
        <v>1.5</v>
      </c>
      <c r="DK189">
        <v>785</v>
      </c>
      <c r="DL189">
        <v>2</v>
      </c>
      <c r="DM189">
        <v>768.33333333333337</v>
      </c>
      <c r="DN189">
        <v>2</v>
      </c>
      <c r="DO189">
        <v>768.33333333333337</v>
      </c>
      <c r="DP189">
        <v>2.5833333333333335</v>
      </c>
      <c r="DQ189">
        <v>846.33333333333337</v>
      </c>
      <c r="DR189">
        <v>2.3722222222222222</v>
      </c>
      <c r="DS189">
        <v>894.8125</v>
      </c>
      <c r="DV189" t="s">
        <v>187</v>
      </c>
      <c r="DW189">
        <v>258.55555555555554</v>
      </c>
      <c r="DX189">
        <v>306.66666666666669</v>
      </c>
      <c r="DY189">
        <v>277</v>
      </c>
      <c r="DZ189">
        <v>277.52173913043481</v>
      </c>
      <c r="EA189">
        <v>311.5</v>
      </c>
      <c r="EB189">
        <v>209.71428571428572</v>
      </c>
      <c r="EC189">
        <v>266.83333333333331</v>
      </c>
      <c r="ED189">
        <v>259.89473684210526</v>
      </c>
    </row>
    <row r="190" spans="1:134" x14ac:dyDescent="0.3">
      <c r="A190" s="2" t="s">
        <v>188</v>
      </c>
      <c r="B190">
        <v>2.2000000000000002</v>
      </c>
      <c r="C190">
        <v>851.71428571428567</v>
      </c>
      <c r="D190">
        <v>2.4</v>
      </c>
      <c r="E190">
        <v>899</v>
      </c>
      <c r="F190">
        <v>2.4444444444444446</v>
      </c>
      <c r="G190">
        <v>743.875</v>
      </c>
      <c r="H190">
        <v>2.3448275862068964</v>
      </c>
      <c r="I190">
        <v>827.5454545454545</v>
      </c>
      <c r="J190">
        <v>1.8888888888888888</v>
      </c>
      <c r="K190">
        <v>825.83333333333337</v>
      </c>
      <c r="L190">
        <v>2.2999999999999998</v>
      </c>
      <c r="M190">
        <v>780.88888888888891</v>
      </c>
      <c r="N190">
        <v>2.2000000000000002</v>
      </c>
      <c r="O190">
        <v>678.57142857142856</v>
      </c>
      <c r="P190">
        <v>2.1379310344827585</v>
      </c>
      <c r="Q190">
        <v>760.59090909090912</v>
      </c>
      <c r="R190">
        <v>2.2413793103448274</v>
      </c>
      <c r="S190">
        <v>794.06818181818187</v>
      </c>
      <c r="T190">
        <v>5</v>
      </c>
      <c r="U190">
        <v>1484.2</v>
      </c>
      <c r="V190">
        <v>4.4000000000000004</v>
      </c>
      <c r="W190">
        <v>1316.3</v>
      </c>
      <c r="X190">
        <v>4.1111111111111107</v>
      </c>
      <c r="Y190">
        <v>1233.1111111111111</v>
      </c>
      <c r="Z190">
        <v>4.5172413793103452</v>
      </c>
      <c r="AA190">
        <v>1348.3793103448277</v>
      </c>
      <c r="AB190">
        <v>4.8888888888888893</v>
      </c>
      <c r="AC190">
        <v>1431.2222222222222</v>
      </c>
      <c r="AD190">
        <v>4.7</v>
      </c>
      <c r="AE190">
        <v>1472</v>
      </c>
      <c r="AF190">
        <v>5.4</v>
      </c>
      <c r="AG190">
        <v>1656.2</v>
      </c>
      <c r="AH190">
        <v>5</v>
      </c>
      <c r="AI190">
        <v>1524.6785714285713</v>
      </c>
      <c r="AJ190">
        <v>4.7586206896551726</v>
      </c>
      <c r="AK190">
        <v>1434.9824561403509</v>
      </c>
      <c r="AL190">
        <v>3.5</v>
      </c>
      <c r="AM190">
        <v>1155.7722772277227</v>
      </c>
      <c r="AN190">
        <v>2.8</v>
      </c>
      <c r="AO190">
        <v>763.1</v>
      </c>
      <c r="AP190">
        <v>2.7</v>
      </c>
      <c r="AQ190">
        <v>838.7</v>
      </c>
      <c r="AR190">
        <v>2.7777777777777777</v>
      </c>
      <c r="AS190">
        <v>931.77777777777783</v>
      </c>
      <c r="AT190">
        <v>2.7586206896551726</v>
      </c>
      <c r="AU190">
        <v>841.51724137931035</v>
      </c>
      <c r="AV190">
        <v>3.2222222222222223</v>
      </c>
      <c r="AW190">
        <v>923.77777777777783</v>
      </c>
      <c r="AX190">
        <v>2.7</v>
      </c>
      <c r="AY190">
        <v>888</v>
      </c>
      <c r="AZ190">
        <v>3.3</v>
      </c>
      <c r="BA190">
        <v>892.9</v>
      </c>
      <c r="BB190">
        <v>3.0689655172413794</v>
      </c>
      <c r="BC190">
        <v>900.79310344827582</v>
      </c>
      <c r="BD190">
        <v>2.9137931034482758</v>
      </c>
      <c r="BE190">
        <v>871.15517241379314</v>
      </c>
      <c r="BF190">
        <v>2.9137931034482758</v>
      </c>
      <c r="BG190">
        <v>871.15517241379314</v>
      </c>
      <c r="BH190">
        <v>3.3045977011494254</v>
      </c>
      <c r="BI190">
        <v>1051.9496855345913</v>
      </c>
      <c r="BN190">
        <v>2</v>
      </c>
      <c r="BO190">
        <v>556</v>
      </c>
      <c r="BP190">
        <v>2</v>
      </c>
      <c r="BQ190">
        <v>556</v>
      </c>
      <c r="BR190">
        <v>4</v>
      </c>
      <c r="BS190">
        <v>1060</v>
      </c>
      <c r="BX190">
        <v>4</v>
      </c>
      <c r="BY190">
        <v>1060</v>
      </c>
      <c r="BZ190">
        <v>3</v>
      </c>
      <c r="CA190">
        <v>808</v>
      </c>
      <c r="CF190">
        <v>5</v>
      </c>
      <c r="CG190">
        <v>1414</v>
      </c>
      <c r="CH190">
        <v>5</v>
      </c>
      <c r="CI190">
        <v>1414</v>
      </c>
      <c r="CJ190">
        <v>2</v>
      </c>
      <c r="CK190">
        <v>762</v>
      </c>
      <c r="CP190">
        <v>2</v>
      </c>
      <c r="CQ190">
        <v>762</v>
      </c>
      <c r="CR190">
        <v>3.5</v>
      </c>
      <c r="CS190">
        <v>1088</v>
      </c>
      <c r="CT190">
        <v>3.25</v>
      </c>
      <c r="CU190">
        <v>948</v>
      </c>
      <c r="CZ190">
        <v>3</v>
      </c>
      <c r="DA190">
        <v>705</v>
      </c>
      <c r="DB190">
        <v>3</v>
      </c>
      <c r="DC190">
        <v>705</v>
      </c>
      <c r="DD190">
        <v>1</v>
      </c>
      <c r="DE190">
        <v>156</v>
      </c>
      <c r="DJ190">
        <v>1</v>
      </c>
      <c r="DK190">
        <v>156</v>
      </c>
      <c r="DL190">
        <v>2</v>
      </c>
      <c r="DM190">
        <v>430.5</v>
      </c>
      <c r="DN190">
        <v>2</v>
      </c>
      <c r="DO190">
        <v>430.5</v>
      </c>
      <c r="DP190">
        <v>2.8333333333333335</v>
      </c>
      <c r="DQ190">
        <v>775.5</v>
      </c>
      <c r="DR190">
        <v>3.2888888888888888</v>
      </c>
      <c r="DS190">
        <v>1041.8969696969698</v>
      </c>
      <c r="DV190" t="s">
        <v>188</v>
      </c>
      <c r="DW190">
        <v>245.22222222222223</v>
      </c>
      <c r="DX190">
        <v>244.88888888888889</v>
      </c>
      <c r="DY190">
        <v>332.8</v>
      </c>
      <c r="DZ190">
        <v>276.39285714285717</v>
      </c>
      <c r="EA190">
        <v>279.66666666666669</v>
      </c>
      <c r="EB190">
        <v>312.33333333333331</v>
      </c>
      <c r="EC190">
        <v>208.71428571428572</v>
      </c>
      <c r="ED190">
        <v>270.45454545454544</v>
      </c>
    </row>
    <row r="191" spans="1:134" x14ac:dyDescent="0.3">
      <c r="A191" s="2" t="s">
        <v>189</v>
      </c>
      <c r="B191">
        <v>2.4444444444444446</v>
      </c>
      <c r="C191">
        <v>763.57142857142856</v>
      </c>
      <c r="D191">
        <v>1.5</v>
      </c>
      <c r="E191">
        <v>557.5</v>
      </c>
      <c r="F191">
        <v>2.1111111111111112</v>
      </c>
      <c r="G191">
        <v>600.42857142857144</v>
      </c>
      <c r="H191">
        <v>2.0384615384615383</v>
      </c>
      <c r="I191">
        <v>644.65</v>
      </c>
      <c r="J191">
        <v>2.2222222222222223</v>
      </c>
      <c r="K191">
        <v>792.71428571428567</v>
      </c>
      <c r="L191">
        <v>2</v>
      </c>
      <c r="M191">
        <v>494.33333333333331</v>
      </c>
      <c r="N191">
        <v>1.8888888888888888</v>
      </c>
      <c r="O191">
        <v>504.25</v>
      </c>
      <c r="P191">
        <v>2.0357142857142856</v>
      </c>
      <c r="Q191">
        <v>584.66666666666663</v>
      </c>
      <c r="R191">
        <v>2.0370370370370372</v>
      </c>
      <c r="S191">
        <v>611.93181818181813</v>
      </c>
      <c r="T191">
        <v>2.8888888888888888</v>
      </c>
      <c r="U191">
        <v>747.88888888888891</v>
      </c>
      <c r="V191">
        <v>4.375</v>
      </c>
      <c r="W191">
        <v>1187.25</v>
      </c>
      <c r="X191">
        <v>4</v>
      </c>
      <c r="Y191">
        <v>1197.5</v>
      </c>
      <c r="Z191">
        <v>3.7307692307692308</v>
      </c>
      <c r="AA191">
        <v>1032.3599999999999</v>
      </c>
      <c r="AB191">
        <v>3.3333333333333335</v>
      </c>
      <c r="AC191">
        <v>929.44444444444446</v>
      </c>
      <c r="AD191">
        <v>3.9</v>
      </c>
      <c r="AE191">
        <v>1076.0999999999999</v>
      </c>
      <c r="AF191">
        <v>3.7777777777777777</v>
      </c>
      <c r="AG191">
        <v>953.44444444444446</v>
      </c>
      <c r="AH191">
        <v>3.6785714285714284</v>
      </c>
      <c r="AI191">
        <v>989.53571428571433</v>
      </c>
      <c r="AJ191">
        <v>3.7037037037037037</v>
      </c>
      <c r="AK191">
        <v>1009.7358490566038</v>
      </c>
      <c r="AL191">
        <v>2.8703703703703702</v>
      </c>
      <c r="AM191">
        <v>829.28865979381442</v>
      </c>
      <c r="AN191">
        <v>1.5555555555555556</v>
      </c>
      <c r="AO191">
        <v>408.77777777777777</v>
      </c>
      <c r="AP191">
        <v>2</v>
      </c>
      <c r="AQ191">
        <v>404.5</v>
      </c>
      <c r="AR191">
        <v>2.1111111111111112</v>
      </c>
      <c r="AS191">
        <v>556.77777777777783</v>
      </c>
      <c r="AT191">
        <v>1.8846153846153846</v>
      </c>
      <c r="AU191">
        <v>458.69230769230768</v>
      </c>
      <c r="AV191">
        <v>1.8888888888888888</v>
      </c>
      <c r="AW191">
        <v>455.88888888888891</v>
      </c>
      <c r="AX191">
        <v>1.7</v>
      </c>
      <c r="AY191">
        <v>431.5</v>
      </c>
      <c r="AZ191">
        <v>2.1111111111111112</v>
      </c>
      <c r="BA191">
        <v>459.66666666666669</v>
      </c>
      <c r="BB191">
        <v>1.8928571428571428</v>
      </c>
      <c r="BC191">
        <v>448.39285714285717</v>
      </c>
      <c r="BD191">
        <v>1.8888888888888888</v>
      </c>
      <c r="BE191">
        <v>453.35185185185185</v>
      </c>
      <c r="BF191">
        <v>1.8888888888888888</v>
      </c>
      <c r="BG191">
        <v>453.35185185185185</v>
      </c>
      <c r="BH191">
        <v>2.5432098765432101</v>
      </c>
      <c r="BI191">
        <v>694.84768211920527</v>
      </c>
      <c r="BJ191">
        <v>0</v>
      </c>
      <c r="BL191">
        <v>1</v>
      </c>
      <c r="BM191">
        <v>690</v>
      </c>
      <c r="BN191">
        <v>0</v>
      </c>
      <c r="BP191">
        <v>0.5</v>
      </c>
      <c r="BQ191">
        <v>690</v>
      </c>
      <c r="BR191">
        <v>0</v>
      </c>
      <c r="BV191">
        <v>4</v>
      </c>
      <c r="BW191">
        <v>1229</v>
      </c>
      <c r="BX191">
        <v>2</v>
      </c>
      <c r="BY191">
        <v>1229</v>
      </c>
      <c r="BZ191">
        <v>1</v>
      </c>
      <c r="CA191">
        <v>959.5</v>
      </c>
      <c r="CB191">
        <v>7</v>
      </c>
      <c r="CC191">
        <v>1422</v>
      </c>
      <c r="CD191">
        <v>5</v>
      </c>
      <c r="CE191">
        <v>1143.5</v>
      </c>
      <c r="CF191">
        <v>5</v>
      </c>
      <c r="CG191">
        <v>1439</v>
      </c>
      <c r="CH191">
        <v>5.5</v>
      </c>
      <c r="CI191">
        <v>1287</v>
      </c>
      <c r="CJ191">
        <v>6</v>
      </c>
      <c r="CK191">
        <v>1863</v>
      </c>
      <c r="CN191">
        <v>0</v>
      </c>
      <c r="CP191">
        <v>3</v>
      </c>
      <c r="CQ191">
        <v>1863</v>
      </c>
      <c r="CR191">
        <v>4.666666666666667</v>
      </c>
      <c r="CS191">
        <v>1402.2</v>
      </c>
      <c r="CT191">
        <v>2.8333333333333335</v>
      </c>
      <c r="CU191">
        <v>1275.7142857142858</v>
      </c>
      <c r="CV191">
        <v>4</v>
      </c>
      <c r="CW191">
        <v>765</v>
      </c>
      <c r="CX191">
        <v>3</v>
      </c>
      <c r="CY191">
        <v>874</v>
      </c>
      <c r="CZ191">
        <v>0</v>
      </c>
      <c r="DB191">
        <v>2.5</v>
      </c>
      <c r="DC191">
        <v>837.66666666666663</v>
      </c>
      <c r="DD191">
        <v>2</v>
      </c>
      <c r="DE191">
        <v>385</v>
      </c>
      <c r="DH191">
        <v>2</v>
      </c>
      <c r="DI191">
        <v>479</v>
      </c>
      <c r="DJ191">
        <v>2</v>
      </c>
      <c r="DK191">
        <v>432</v>
      </c>
      <c r="DL191">
        <v>2.3333333333333335</v>
      </c>
      <c r="DM191">
        <v>675.4</v>
      </c>
      <c r="DN191">
        <v>2.3333333333333335</v>
      </c>
      <c r="DO191">
        <v>675.4</v>
      </c>
      <c r="DP191">
        <v>2.6666666666666665</v>
      </c>
      <c r="DQ191">
        <v>1025.5833333333333</v>
      </c>
      <c r="DR191">
        <v>2.5555555555555554</v>
      </c>
      <c r="DS191">
        <v>719.19631901840489</v>
      </c>
      <c r="DV191" t="s">
        <v>189</v>
      </c>
      <c r="DW191">
        <v>249.88888888888889</v>
      </c>
      <c r="DX191">
        <v>281.8</v>
      </c>
      <c r="DY191">
        <v>230.77777777777777</v>
      </c>
      <c r="DZ191">
        <v>255.14285714285714</v>
      </c>
      <c r="EA191">
        <v>308.57142857142856</v>
      </c>
      <c r="EB191">
        <v>187</v>
      </c>
      <c r="EC191">
        <v>246.625</v>
      </c>
      <c r="ED191">
        <v>242.33333333333334</v>
      </c>
    </row>
    <row r="192" spans="1:134" x14ac:dyDescent="0.3">
      <c r="A192" s="2" t="s">
        <v>190</v>
      </c>
      <c r="B192">
        <v>1.4</v>
      </c>
      <c r="C192">
        <v>1004</v>
      </c>
      <c r="D192">
        <v>1.1111111111111112</v>
      </c>
      <c r="E192">
        <v>888</v>
      </c>
      <c r="F192">
        <v>0.22222222222222221</v>
      </c>
      <c r="G192">
        <v>743</v>
      </c>
      <c r="H192">
        <v>0.9285714285714286</v>
      </c>
      <c r="I192">
        <v>927.875</v>
      </c>
      <c r="J192">
        <v>0.875</v>
      </c>
      <c r="K192">
        <v>1130.5</v>
      </c>
      <c r="L192">
        <v>0.1111111111111111</v>
      </c>
      <c r="M192">
        <v>157</v>
      </c>
      <c r="N192">
        <v>0.7</v>
      </c>
      <c r="O192">
        <v>379.5</v>
      </c>
      <c r="P192">
        <v>0.55555555555555558</v>
      </c>
      <c r="Q192">
        <v>562.28571428571433</v>
      </c>
      <c r="R192">
        <v>0.74545454545454548</v>
      </c>
      <c r="S192">
        <v>757.26666666666665</v>
      </c>
      <c r="T192">
        <v>0.3</v>
      </c>
      <c r="U192">
        <v>384</v>
      </c>
      <c r="V192">
        <v>0.22222222222222221</v>
      </c>
      <c r="W192">
        <v>121</v>
      </c>
      <c r="X192">
        <v>0.22222222222222221</v>
      </c>
      <c r="Y192">
        <v>271.5</v>
      </c>
      <c r="Z192">
        <v>0.25</v>
      </c>
      <c r="AA192">
        <v>258.83333333333331</v>
      </c>
      <c r="AB192">
        <v>0.625</v>
      </c>
      <c r="AC192">
        <v>622</v>
      </c>
      <c r="AD192">
        <v>0.55555555555555558</v>
      </c>
      <c r="AE192">
        <v>795</v>
      </c>
      <c r="AF192">
        <v>0.7</v>
      </c>
      <c r="AG192">
        <v>600.66666666666663</v>
      </c>
      <c r="AH192">
        <v>0.62962962962962965</v>
      </c>
      <c r="AI192">
        <v>662.28571428571433</v>
      </c>
      <c r="AJ192">
        <v>0.43636363636363634</v>
      </c>
      <c r="AK192">
        <v>476.07692307692309</v>
      </c>
      <c r="AL192">
        <v>0.59090909090909094</v>
      </c>
      <c r="AM192">
        <v>626.71428571428567</v>
      </c>
      <c r="AN192">
        <v>0.2</v>
      </c>
      <c r="AO192">
        <v>290.5</v>
      </c>
      <c r="AP192">
        <v>0.22222222222222221</v>
      </c>
      <c r="AQ192">
        <v>165</v>
      </c>
      <c r="AR192">
        <v>0.1111111111111111</v>
      </c>
      <c r="AS192">
        <v>107</v>
      </c>
      <c r="AT192">
        <v>0.17857142857142858</v>
      </c>
      <c r="AU192">
        <v>203.6</v>
      </c>
      <c r="AV192">
        <v>0.125</v>
      </c>
      <c r="AW192">
        <v>335</v>
      </c>
      <c r="AX192">
        <v>0.1111111111111111</v>
      </c>
      <c r="AY192">
        <v>295</v>
      </c>
      <c r="AZ192">
        <v>0.2</v>
      </c>
      <c r="BA192">
        <v>136.5</v>
      </c>
      <c r="BB192">
        <v>0.14814814814814814</v>
      </c>
      <c r="BC192">
        <v>225.75</v>
      </c>
      <c r="BD192">
        <v>0.16363636363636364</v>
      </c>
      <c r="BE192">
        <v>213.44444444444446</v>
      </c>
      <c r="BF192">
        <v>0.16363636363636364</v>
      </c>
      <c r="BG192">
        <v>213.44444444444446</v>
      </c>
      <c r="BH192">
        <v>0.44848484848484849</v>
      </c>
      <c r="BI192">
        <v>526.18918918918916</v>
      </c>
      <c r="BL192">
        <v>0</v>
      </c>
      <c r="BN192">
        <v>1</v>
      </c>
      <c r="BO192">
        <v>226</v>
      </c>
      <c r="BP192">
        <v>0.5</v>
      </c>
      <c r="BQ192">
        <v>226</v>
      </c>
      <c r="BR192">
        <v>0</v>
      </c>
      <c r="BT192">
        <v>0</v>
      </c>
      <c r="BX192">
        <v>0</v>
      </c>
      <c r="BZ192">
        <v>0.2</v>
      </c>
      <c r="CA192">
        <v>226</v>
      </c>
      <c r="CD192">
        <v>0</v>
      </c>
      <c r="CF192">
        <v>0</v>
      </c>
      <c r="CH192">
        <v>0</v>
      </c>
      <c r="CJ192">
        <v>0</v>
      </c>
      <c r="CL192">
        <v>3</v>
      </c>
      <c r="CM192">
        <v>602</v>
      </c>
      <c r="CP192">
        <v>1</v>
      </c>
      <c r="CQ192">
        <v>602</v>
      </c>
      <c r="CR192">
        <v>0.6</v>
      </c>
      <c r="CS192">
        <v>602</v>
      </c>
      <c r="CT192">
        <v>0.4</v>
      </c>
      <c r="CU192">
        <v>414</v>
      </c>
      <c r="CX192">
        <v>0</v>
      </c>
      <c r="CZ192">
        <v>0</v>
      </c>
      <c r="DB192">
        <v>0</v>
      </c>
      <c r="DD192">
        <v>0</v>
      </c>
      <c r="DF192">
        <v>0</v>
      </c>
      <c r="DJ192">
        <v>0</v>
      </c>
      <c r="DL192">
        <v>0</v>
      </c>
      <c r="DN192">
        <v>0</v>
      </c>
      <c r="DP192">
        <v>0.26666666666666666</v>
      </c>
      <c r="DQ192">
        <v>414</v>
      </c>
      <c r="DR192">
        <v>0.43333333333333335</v>
      </c>
      <c r="DS192">
        <v>520.43589743589746</v>
      </c>
      <c r="DV192" t="s">
        <v>190</v>
      </c>
      <c r="DW192">
        <v>264</v>
      </c>
      <c r="DX192">
        <v>304</v>
      </c>
      <c r="DY192">
        <v>273.33333333333331</v>
      </c>
      <c r="DZ192">
        <v>279.42857142857144</v>
      </c>
      <c r="EA192">
        <v>390.5</v>
      </c>
      <c r="EB192">
        <v>157</v>
      </c>
      <c r="EC192">
        <v>263.25</v>
      </c>
      <c r="ED192">
        <v>284.42857142857144</v>
      </c>
    </row>
    <row r="193" spans="1:134" x14ac:dyDescent="0.3">
      <c r="A193" s="2" t="s">
        <v>191</v>
      </c>
      <c r="B193">
        <v>4.25</v>
      </c>
      <c r="C193">
        <v>1163.2857142857142</v>
      </c>
      <c r="D193">
        <v>2.1111111111111112</v>
      </c>
      <c r="E193">
        <v>571.28571428571433</v>
      </c>
      <c r="F193">
        <v>1.5555555555555556</v>
      </c>
      <c r="G193">
        <v>719.4</v>
      </c>
      <c r="H193">
        <v>2.5769230769230771</v>
      </c>
      <c r="I193">
        <v>828.36842105263156</v>
      </c>
      <c r="J193">
        <v>1.4444444444444444</v>
      </c>
      <c r="K193">
        <v>448.14285714285717</v>
      </c>
      <c r="L193">
        <v>1.8571428571428572</v>
      </c>
      <c r="M193">
        <v>624.5</v>
      </c>
      <c r="N193">
        <v>1.1111111111111112</v>
      </c>
      <c r="O193">
        <v>366.2</v>
      </c>
      <c r="P193">
        <v>1.44</v>
      </c>
      <c r="Q193">
        <v>484.16666666666669</v>
      </c>
      <c r="R193">
        <v>2.0196078431372548</v>
      </c>
      <c r="S193">
        <v>660.91891891891896</v>
      </c>
      <c r="T193">
        <v>3</v>
      </c>
      <c r="U193">
        <v>560.75</v>
      </c>
      <c r="V193">
        <v>2.6666666666666665</v>
      </c>
      <c r="W193">
        <v>751.71428571428567</v>
      </c>
      <c r="X193">
        <v>4.1111111111111107</v>
      </c>
      <c r="Y193">
        <v>1232.2857142857142</v>
      </c>
      <c r="Z193">
        <v>3.2692307692307692</v>
      </c>
      <c r="AA193">
        <v>835.18181818181813</v>
      </c>
      <c r="AB193">
        <v>4.333333333333333</v>
      </c>
      <c r="AC193">
        <v>1061.2222222222222</v>
      </c>
      <c r="AD193">
        <v>3.1428571428571428</v>
      </c>
      <c r="AE193">
        <v>1051.4000000000001</v>
      </c>
      <c r="AF193">
        <v>3.4444444444444446</v>
      </c>
      <c r="AG193">
        <v>887.125</v>
      </c>
      <c r="AH193">
        <v>3.68</v>
      </c>
      <c r="AI193">
        <v>995.68181818181813</v>
      </c>
      <c r="AJ193">
        <v>3.4705882352941178</v>
      </c>
      <c r="AK193">
        <v>915.43181818181813</v>
      </c>
      <c r="AL193">
        <v>2.7450980392156863</v>
      </c>
      <c r="AM193">
        <v>799.17283950617286</v>
      </c>
      <c r="AN193">
        <v>0.75</v>
      </c>
      <c r="AO193">
        <v>374.25</v>
      </c>
      <c r="AP193">
        <v>0.88888888888888884</v>
      </c>
      <c r="AQ193">
        <v>347.66666666666669</v>
      </c>
      <c r="AR193">
        <v>0.88888888888888884</v>
      </c>
      <c r="AS193">
        <v>456.33333333333331</v>
      </c>
      <c r="AT193">
        <v>0.84615384615384615</v>
      </c>
      <c r="AU193">
        <v>380.92307692307691</v>
      </c>
      <c r="AV193">
        <v>1.2222222222222223</v>
      </c>
      <c r="AW193">
        <v>427.5</v>
      </c>
      <c r="AX193">
        <v>2.1428571428571428</v>
      </c>
      <c r="AY193">
        <v>494.28571428571428</v>
      </c>
      <c r="AZ193">
        <v>1.3333333333333333</v>
      </c>
      <c r="BA193">
        <v>424.71428571428572</v>
      </c>
      <c r="BB193">
        <v>1.52</v>
      </c>
      <c r="BC193">
        <v>449.9</v>
      </c>
      <c r="BD193">
        <v>1.1764705882352942</v>
      </c>
      <c r="BE193">
        <v>422.72727272727275</v>
      </c>
      <c r="BF193">
        <v>1.1764705882352942</v>
      </c>
      <c r="BG193">
        <v>422.72727272727275</v>
      </c>
      <c r="BH193">
        <v>2.2222222222222223</v>
      </c>
      <c r="BI193">
        <v>690.20175438596493</v>
      </c>
      <c r="BJ193">
        <v>0</v>
      </c>
      <c r="BL193">
        <v>5</v>
      </c>
      <c r="BM193">
        <v>936</v>
      </c>
      <c r="BN193">
        <v>6</v>
      </c>
      <c r="BO193">
        <v>1127</v>
      </c>
      <c r="BP193">
        <v>2.75</v>
      </c>
      <c r="BQ193">
        <v>1031.5</v>
      </c>
      <c r="BR193">
        <v>2</v>
      </c>
      <c r="BS193">
        <v>353</v>
      </c>
      <c r="BT193">
        <v>1.3333333333333333</v>
      </c>
      <c r="BU193">
        <v>1252</v>
      </c>
      <c r="BV193">
        <v>5</v>
      </c>
      <c r="BW193">
        <v>856</v>
      </c>
      <c r="BX193">
        <v>2.2000000000000002</v>
      </c>
      <c r="BY193">
        <v>820.33333333333337</v>
      </c>
      <c r="BZ193">
        <v>2.4444444444444446</v>
      </c>
      <c r="CA193">
        <v>904.8</v>
      </c>
      <c r="CB193">
        <v>1</v>
      </c>
      <c r="CC193">
        <v>299</v>
      </c>
      <c r="CD193">
        <v>3</v>
      </c>
      <c r="CE193">
        <v>411</v>
      </c>
      <c r="CF193">
        <v>4</v>
      </c>
      <c r="CG193">
        <v>632</v>
      </c>
      <c r="CH193">
        <v>2.25</v>
      </c>
      <c r="CI193">
        <v>447.33333333333331</v>
      </c>
      <c r="CJ193">
        <v>6</v>
      </c>
      <c r="CK193">
        <v>1581</v>
      </c>
      <c r="CL193">
        <v>2.3333333333333335</v>
      </c>
      <c r="CM193">
        <v>631.66666666666663</v>
      </c>
      <c r="CN193">
        <v>0</v>
      </c>
      <c r="CP193">
        <v>2.6</v>
      </c>
      <c r="CQ193">
        <v>869</v>
      </c>
      <c r="CR193">
        <v>2.4444444444444446</v>
      </c>
      <c r="CS193">
        <v>688.28571428571433</v>
      </c>
      <c r="CT193">
        <v>2.4444444444444446</v>
      </c>
      <c r="CU193">
        <v>778.5</v>
      </c>
      <c r="CV193">
        <v>0</v>
      </c>
      <c r="CX193">
        <v>4</v>
      </c>
      <c r="CY193">
        <v>1240</v>
      </c>
      <c r="CZ193">
        <v>2</v>
      </c>
      <c r="DA193">
        <v>591</v>
      </c>
      <c r="DB193">
        <v>1.5</v>
      </c>
      <c r="DC193">
        <v>915.5</v>
      </c>
      <c r="DD193">
        <v>9</v>
      </c>
      <c r="DE193">
        <v>1717</v>
      </c>
      <c r="DF193">
        <v>2</v>
      </c>
      <c r="DG193">
        <v>608.33333333333337</v>
      </c>
      <c r="DH193">
        <v>1</v>
      </c>
      <c r="DI193">
        <v>94</v>
      </c>
      <c r="DJ193">
        <v>3.2</v>
      </c>
      <c r="DK193">
        <v>727.2</v>
      </c>
      <c r="DL193">
        <v>2.4444444444444446</v>
      </c>
      <c r="DM193">
        <v>781</v>
      </c>
      <c r="DN193">
        <v>2.4444444444444446</v>
      </c>
      <c r="DO193">
        <v>781</v>
      </c>
      <c r="DP193">
        <v>2.4444444444444446</v>
      </c>
      <c r="DQ193">
        <v>779.42105263157896</v>
      </c>
      <c r="DR193">
        <v>2.2555555555555555</v>
      </c>
      <c r="DS193">
        <v>702.9473684210526</v>
      </c>
      <c r="DV193" t="s">
        <v>191</v>
      </c>
      <c r="DW193">
        <v>245</v>
      </c>
      <c r="DX193">
        <v>287.60000000000002</v>
      </c>
      <c r="DY193">
        <v>175.625</v>
      </c>
      <c r="DZ193">
        <v>229.45454545454547</v>
      </c>
      <c r="EA193">
        <v>238.42857142857142</v>
      </c>
      <c r="EB193">
        <v>254.33333333333334</v>
      </c>
      <c r="EC193">
        <v>183.2</v>
      </c>
      <c r="ED193">
        <v>228.38888888888889</v>
      </c>
    </row>
    <row r="194" spans="1:134" x14ac:dyDescent="0.3">
      <c r="A194" s="2" t="s">
        <v>192</v>
      </c>
      <c r="B194">
        <v>0.1</v>
      </c>
      <c r="C194">
        <v>105</v>
      </c>
      <c r="D194">
        <v>0</v>
      </c>
      <c r="F194">
        <v>0.25</v>
      </c>
      <c r="G194">
        <v>141</v>
      </c>
      <c r="H194">
        <v>0.10714285714285714</v>
      </c>
      <c r="I194">
        <v>129</v>
      </c>
      <c r="J194">
        <v>0.33333333333333331</v>
      </c>
      <c r="K194">
        <v>90.666666666666671</v>
      </c>
      <c r="L194">
        <v>0.4</v>
      </c>
      <c r="M194">
        <v>140</v>
      </c>
      <c r="N194">
        <v>0.3</v>
      </c>
      <c r="O194">
        <v>106.66666666666667</v>
      </c>
      <c r="P194">
        <v>0.34482758620689657</v>
      </c>
      <c r="Q194">
        <v>112.44444444444444</v>
      </c>
      <c r="R194">
        <v>0.22807017543859648</v>
      </c>
      <c r="S194">
        <v>116.58333333333333</v>
      </c>
      <c r="T194">
        <v>0.1</v>
      </c>
      <c r="U194">
        <v>93</v>
      </c>
      <c r="V194">
        <v>0.4</v>
      </c>
      <c r="W194">
        <v>298.5</v>
      </c>
      <c r="X194">
        <v>0.5</v>
      </c>
      <c r="Y194">
        <v>229.5</v>
      </c>
      <c r="Z194">
        <v>0.32142857142857145</v>
      </c>
      <c r="AA194">
        <v>229.8</v>
      </c>
      <c r="AB194">
        <v>0.33333333333333331</v>
      </c>
      <c r="AC194">
        <v>108</v>
      </c>
      <c r="AD194">
        <v>0.1</v>
      </c>
      <c r="AE194">
        <v>93</v>
      </c>
      <c r="AF194">
        <v>0.2</v>
      </c>
      <c r="AG194">
        <v>205</v>
      </c>
      <c r="AH194">
        <v>0.20689655172413793</v>
      </c>
      <c r="AI194">
        <v>124.4</v>
      </c>
      <c r="AJ194">
        <v>0.26315789473684209</v>
      </c>
      <c r="AK194">
        <v>177.1</v>
      </c>
      <c r="AL194">
        <v>0.24561403508771928</v>
      </c>
      <c r="AM194">
        <v>144.09090909090909</v>
      </c>
      <c r="AN194">
        <v>0.1</v>
      </c>
      <c r="AO194">
        <v>80</v>
      </c>
      <c r="AP194">
        <v>0.2</v>
      </c>
      <c r="AQ194">
        <v>105.5</v>
      </c>
      <c r="AR194">
        <v>0.125</v>
      </c>
      <c r="AS194">
        <v>90</v>
      </c>
      <c r="AT194">
        <v>0.14285714285714285</v>
      </c>
      <c r="AU194">
        <v>95.25</v>
      </c>
      <c r="AV194">
        <v>0.22222222222222221</v>
      </c>
      <c r="AW194">
        <v>111.5</v>
      </c>
      <c r="AX194">
        <v>0.1</v>
      </c>
      <c r="AY194">
        <v>89</v>
      </c>
      <c r="AZ194">
        <v>0</v>
      </c>
      <c r="BB194">
        <v>0.10344827586206896</v>
      </c>
      <c r="BC194">
        <v>104</v>
      </c>
      <c r="BD194">
        <v>0.12280701754385964</v>
      </c>
      <c r="BE194">
        <v>99</v>
      </c>
      <c r="BF194">
        <v>0.12280701754385964</v>
      </c>
      <c r="BG194">
        <v>99</v>
      </c>
      <c r="BH194">
        <v>0.2046783625730994</v>
      </c>
      <c r="BI194">
        <v>133.20689655172413</v>
      </c>
      <c r="BN194">
        <v>0</v>
      </c>
      <c r="BP194">
        <v>0</v>
      </c>
      <c r="BR194">
        <v>0</v>
      </c>
      <c r="BX194">
        <v>0</v>
      </c>
      <c r="BZ194">
        <v>0</v>
      </c>
      <c r="CF194">
        <v>0</v>
      </c>
      <c r="CH194">
        <v>0</v>
      </c>
      <c r="CJ194">
        <v>0</v>
      </c>
      <c r="CP194">
        <v>0</v>
      </c>
      <c r="CR194">
        <v>0</v>
      </c>
      <c r="CT194">
        <v>0</v>
      </c>
      <c r="CZ194">
        <v>0</v>
      </c>
      <c r="DB194">
        <v>0</v>
      </c>
      <c r="DD194">
        <v>0</v>
      </c>
      <c r="DJ194">
        <v>0</v>
      </c>
      <c r="DL194">
        <v>0</v>
      </c>
      <c r="DN194">
        <v>0</v>
      </c>
      <c r="DP194">
        <v>0</v>
      </c>
      <c r="DR194">
        <v>0.19444444444444445</v>
      </c>
      <c r="DS194">
        <v>133.20689655172413</v>
      </c>
      <c r="DV194" t="s">
        <v>192</v>
      </c>
      <c r="DW194">
        <v>108</v>
      </c>
      <c r="DX194">
        <v>93</v>
      </c>
      <c r="DY194">
        <v>111</v>
      </c>
      <c r="DZ194">
        <v>105.6</v>
      </c>
      <c r="EA194">
        <v>90.666666666666671</v>
      </c>
      <c r="EB194">
        <v>110.33333333333333</v>
      </c>
      <c r="EC194">
        <v>106.66666666666667</v>
      </c>
      <c r="ED194">
        <v>102.55555555555556</v>
      </c>
    </row>
    <row r="195" spans="1:134" x14ac:dyDescent="0.3">
      <c r="A195" s="2" t="s">
        <v>193</v>
      </c>
      <c r="B195">
        <v>2</v>
      </c>
      <c r="C195">
        <v>813</v>
      </c>
      <c r="D195">
        <v>2.2000000000000002</v>
      </c>
      <c r="E195">
        <v>704.25</v>
      </c>
      <c r="F195">
        <v>1.1111111111111112</v>
      </c>
      <c r="G195">
        <v>388.5</v>
      </c>
      <c r="H195">
        <v>1.7931034482758621</v>
      </c>
      <c r="I195">
        <v>650.28571428571433</v>
      </c>
      <c r="J195">
        <v>1.6666666666666667</v>
      </c>
      <c r="K195">
        <v>464.85714285714283</v>
      </c>
      <c r="L195">
        <v>1.6</v>
      </c>
      <c r="M195">
        <v>689.2</v>
      </c>
      <c r="N195">
        <v>2.1</v>
      </c>
      <c r="O195">
        <v>784</v>
      </c>
      <c r="P195">
        <v>1.7931034482758621</v>
      </c>
      <c r="Q195">
        <v>648.6</v>
      </c>
      <c r="R195">
        <v>1.7931034482758621</v>
      </c>
      <c r="S195">
        <v>649.46341463414637</v>
      </c>
      <c r="T195">
        <v>4.4000000000000004</v>
      </c>
      <c r="U195">
        <v>1529.6666666666667</v>
      </c>
      <c r="V195">
        <v>3.6</v>
      </c>
      <c r="W195">
        <v>1195.2222222222222</v>
      </c>
      <c r="X195">
        <v>4.8888888888888893</v>
      </c>
      <c r="Y195">
        <v>1566</v>
      </c>
      <c r="Z195">
        <v>4.2758620689655169</v>
      </c>
      <c r="AA195">
        <v>1425.0769230769231</v>
      </c>
      <c r="AB195">
        <v>4.4444444444444446</v>
      </c>
      <c r="AC195">
        <v>1225.2222222222222</v>
      </c>
      <c r="AD195">
        <v>4.0999999999999996</v>
      </c>
      <c r="AE195">
        <v>1635.75</v>
      </c>
      <c r="AF195">
        <v>3.4</v>
      </c>
      <c r="AG195">
        <v>957.1</v>
      </c>
      <c r="AH195">
        <v>3.9655172413793105</v>
      </c>
      <c r="AI195">
        <v>1247.5555555555557</v>
      </c>
      <c r="AJ195">
        <v>4.1206896551724137</v>
      </c>
      <c r="AK195">
        <v>1334.6415094339623</v>
      </c>
      <c r="AL195">
        <v>2.9568965517241379</v>
      </c>
      <c r="AM195">
        <v>1035.7872340425531</v>
      </c>
      <c r="AN195">
        <v>3.1</v>
      </c>
      <c r="AO195">
        <v>810.6</v>
      </c>
      <c r="AP195">
        <v>3</v>
      </c>
      <c r="AQ195">
        <v>1053.8888888888889</v>
      </c>
      <c r="AR195">
        <v>2.7777777777777777</v>
      </c>
      <c r="AS195">
        <v>799.375</v>
      </c>
      <c r="AT195">
        <v>2.9655172413793105</v>
      </c>
      <c r="AU195">
        <v>888.37037037037032</v>
      </c>
      <c r="AV195">
        <v>2.1111111111111112</v>
      </c>
      <c r="AW195">
        <v>768.625</v>
      </c>
      <c r="AX195">
        <v>2</v>
      </c>
      <c r="AY195">
        <v>784.75</v>
      </c>
      <c r="AZ195">
        <v>2.9</v>
      </c>
      <c r="BA195">
        <v>739.3</v>
      </c>
      <c r="BB195">
        <v>2.3448275862068964</v>
      </c>
      <c r="BC195">
        <v>762.30769230769226</v>
      </c>
      <c r="BD195">
        <v>2.6551724137931036</v>
      </c>
      <c r="BE195">
        <v>826.52830188679241</v>
      </c>
      <c r="BF195">
        <v>2.6551724137931036</v>
      </c>
      <c r="BG195">
        <v>826.52830188679241</v>
      </c>
      <c r="BH195">
        <v>2.8563218390804597</v>
      </c>
      <c r="BI195">
        <v>960.34013605442181</v>
      </c>
      <c r="BN195">
        <v>1</v>
      </c>
      <c r="BO195">
        <v>378</v>
      </c>
      <c r="BP195">
        <v>1</v>
      </c>
      <c r="BQ195">
        <v>378</v>
      </c>
      <c r="BR195">
        <v>2</v>
      </c>
      <c r="BS195">
        <v>793</v>
      </c>
      <c r="BX195">
        <v>2</v>
      </c>
      <c r="BY195">
        <v>793</v>
      </c>
      <c r="BZ195">
        <v>1.5</v>
      </c>
      <c r="CA195">
        <v>585.5</v>
      </c>
      <c r="CF195">
        <v>2</v>
      </c>
      <c r="CG195">
        <v>465</v>
      </c>
      <c r="CH195">
        <v>2</v>
      </c>
      <c r="CI195">
        <v>465</v>
      </c>
      <c r="CJ195">
        <v>2</v>
      </c>
      <c r="CK195">
        <v>769</v>
      </c>
      <c r="CP195">
        <v>2</v>
      </c>
      <c r="CQ195">
        <v>769</v>
      </c>
      <c r="CR195">
        <v>2</v>
      </c>
      <c r="CS195">
        <v>617</v>
      </c>
      <c r="CT195">
        <v>1.75</v>
      </c>
      <c r="CU195">
        <v>601.25</v>
      </c>
      <c r="CZ195">
        <v>2</v>
      </c>
      <c r="DA195">
        <v>558</v>
      </c>
      <c r="DB195">
        <v>2</v>
      </c>
      <c r="DC195">
        <v>558</v>
      </c>
      <c r="DD195">
        <v>3</v>
      </c>
      <c r="DE195">
        <v>976</v>
      </c>
      <c r="DJ195">
        <v>3</v>
      </c>
      <c r="DK195">
        <v>976</v>
      </c>
      <c r="DL195">
        <v>2.5</v>
      </c>
      <c r="DM195">
        <v>767</v>
      </c>
      <c r="DN195">
        <v>2.5</v>
      </c>
      <c r="DO195">
        <v>767</v>
      </c>
      <c r="DP195">
        <v>2</v>
      </c>
      <c r="DQ195">
        <v>656.5</v>
      </c>
      <c r="DR195">
        <v>2.8277777777777779</v>
      </c>
      <c r="DS195">
        <v>948.42483660130722</v>
      </c>
      <c r="DV195" t="s">
        <v>193</v>
      </c>
      <c r="DW195">
        <v>279.66666666666669</v>
      </c>
      <c r="DX195">
        <v>292.375</v>
      </c>
      <c r="DY195">
        <v>291.2</v>
      </c>
      <c r="DZ195">
        <v>287.7037037037037</v>
      </c>
      <c r="EA195">
        <v>240.14285714285714</v>
      </c>
      <c r="EB195">
        <v>224.2</v>
      </c>
      <c r="EC195">
        <v>306.25</v>
      </c>
      <c r="ED195">
        <v>262.60000000000002</v>
      </c>
    </row>
    <row r="196" spans="1:134" x14ac:dyDescent="0.3">
      <c r="A196" s="2" t="s">
        <v>194</v>
      </c>
      <c r="B196">
        <v>0.42857142857142855</v>
      </c>
      <c r="C196">
        <v>183.5</v>
      </c>
      <c r="D196">
        <v>0.44444444444444442</v>
      </c>
      <c r="E196">
        <v>131.25</v>
      </c>
      <c r="F196">
        <v>0.5714285714285714</v>
      </c>
      <c r="G196">
        <v>127.66666666666667</v>
      </c>
      <c r="H196">
        <v>0.47826086956521741</v>
      </c>
      <c r="I196">
        <v>141.66666666666666</v>
      </c>
      <c r="J196">
        <v>0.22222222222222221</v>
      </c>
      <c r="K196">
        <v>97</v>
      </c>
      <c r="L196">
        <v>0.66666666666666663</v>
      </c>
      <c r="M196">
        <v>248</v>
      </c>
      <c r="N196">
        <v>0.4</v>
      </c>
      <c r="O196">
        <v>141.75</v>
      </c>
      <c r="P196">
        <v>0.42857142857142855</v>
      </c>
      <c r="Q196">
        <v>175.3</v>
      </c>
      <c r="R196">
        <v>0.45098039215686275</v>
      </c>
      <c r="S196">
        <v>159.36842105263159</v>
      </c>
      <c r="T196">
        <v>0.2857142857142857</v>
      </c>
      <c r="U196">
        <v>100.5</v>
      </c>
      <c r="V196">
        <v>1.3333333333333333</v>
      </c>
      <c r="W196">
        <v>245.28571428571428</v>
      </c>
      <c r="X196">
        <v>0.42857142857142855</v>
      </c>
      <c r="Y196">
        <v>402</v>
      </c>
      <c r="Z196">
        <v>0.73913043478260865</v>
      </c>
      <c r="AA196">
        <v>232</v>
      </c>
      <c r="AB196">
        <v>0.88888888888888884</v>
      </c>
      <c r="AC196">
        <v>158.4</v>
      </c>
      <c r="AD196">
        <v>0.44444444444444442</v>
      </c>
      <c r="AE196">
        <v>194</v>
      </c>
      <c r="AF196">
        <v>0.6</v>
      </c>
      <c r="AG196">
        <v>208</v>
      </c>
      <c r="AH196">
        <v>0.6428571428571429</v>
      </c>
      <c r="AI196">
        <v>184.61538461538461</v>
      </c>
      <c r="AJ196">
        <v>0.68627450980392157</v>
      </c>
      <c r="AK196">
        <v>205.21739130434781</v>
      </c>
      <c r="AL196">
        <v>0.56862745098039214</v>
      </c>
      <c r="AM196">
        <v>184.47619047619048</v>
      </c>
      <c r="AN196">
        <v>0.42857142857142855</v>
      </c>
      <c r="AO196">
        <v>141.33333333333334</v>
      </c>
      <c r="AP196">
        <v>0</v>
      </c>
      <c r="AR196">
        <v>0.2857142857142857</v>
      </c>
      <c r="AS196">
        <v>90.5</v>
      </c>
      <c r="AT196">
        <v>0.21739130434782608</v>
      </c>
      <c r="AU196">
        <v>121</v>
      </c>
      <c r="AV196">
        <v>0.1111111111111111</v>
      </c>
      <c r="AW196">
        <v>91</v>
      </c>
      <c r="AX196">
        <v>0.1111111111111111</v>
      </c>
      <c r="AY196">
        <v>86</v>
      </c>
      <c r="AZ196">
        <v>0.1</v>
      </c>
      <c r="BA196">
        <v>165</v>
      </c>
      <c r="BB196">
        <v>0.10714285714285714</v>
      </c>
      <c r="BC196">
        <v>114</v>
      </c>
      <c r="BD196">
        <v>0.15686274509803921</v>
      </c>
      <c r="BE196">
        <v>118.375</v>
      </c>
      <c r="BF196">
        <v>0.15686274509803921</v>
      </c>
      <c r="BG196">
        <v>118.375</v>
      </c>
      <c r="BH196">
        <v>0.43137254901960786</v>
      </c>
      <c r="BI196">
        <v>173.9</v>
      </c>
      <c r="BJ196">
        <v>0</v>
      </c>
      <c r="BL196">
        <v>0</v>
      </c>
      <c r="BN196">
        <v>0.33333333333333331</v>
      </c>
      <c r="BO196">
        <v>156</v>
      </c>
      <c r="BP196">
        <v>0.14285714285714285</v>
      </c>
      <c r="BQ196">
        <v>156</v>
      </c>
      <c r="BR196">
        <v>1</v>
      </c>
      <c r="BS196">
        <v>91</v>
      </c>
      <c r="BT196">
        <v>2</v>
      </c>
      <c r="BU196">
        <v>211</v>
      </c>
      <c r="BX196">
        <v>1.5</v>
      </c>
      <c r="BY196">
        <v>151</v>
      </c>
      <c r="BZ196">
        <v>0.44444444444444442</v>
      </c>
      <c r="CA196">
        <v>152.66666666666666</v>
      </c>
      <c r="CB196">
        <v>0</v>
      </c>
      <c r="CD196">
        <v>3</v>
      </c>
      <c r="CE196">
        <v>314</v>
      </c>
      <c r="CF196">
        <v>1.6666666666666667</v>
      </c>
      <c r="CG196">
        <v>451.5</v>
      </c>
      <c r="CH196">
        <v>1.1428571428571428</v>
      </c>
      <c r="CI196">
        <v>405.66666666666669</v>
      </c>
      <c r="CJ196">
        <v>2</v>
      </c>
      <c r="CK196">
        <v>214</v>
      </c>
      <c r="CL196">
        <v>0</v>
      </c>
      <c r="CP196">
        <v>1</v>
      </c>
      <c r="CQ196">
        <v>214</v>
      </c>
      <c r="CR196">
        <v>1.1111111111111112</v>
      </c>
      <c r="CS196">
        <v>357.75</v>
      </c>
      <c r="CT196">
        <v>0.77777777777777779</v>
      </c>
      <c r="CU196">
        <v>269.85714285714283</v>
      </c>
      <c r="CV196">
        <v>0</v>
      </c>
      <c r="CX196">
        <v>0</v>
      </c>
      <c r="CZ196">
        <v>0.33333333333333331</v>
      </c>
      <c r="DA196">
        <v>93</v>
      </c>
      <c r="DB196">
        <v>0.14285714285714285</v>
      </c>
      <c r="DC196">
        <v>93</v>
      </c>
      <c r="DD196">
        <v>0</v>
      </c>
      <c r="DF196">
        <v>0</v>
      </c>
      <c r="DJ196">
        <v>0</v>
      </c>
      <c r="DL196">
        <v>0.1111111111111111</v>
      </c>
      <c r="DM196">
        <v>93</v>
      </c>
      <c r="DN196">
        <v>0.1111111111111111</v>
      </c>
      <c r="DO196">
        <v>93</v>
      </c>
      <c r="DP196">
        <v>0.55555555555555558</v>
      </c>
      <c r="DQ196">
        <v>247.75</v>
      </c>
      <c r="DR196">
        <v>0.45</v>
      </c>
      <c r="DS196">
        <v>184.08620689655172</v>
      </c>
      <c r="DV196" t="s">
        <v>194</v>
      </c>
      <c r="DW196">
        <v>100.4</v>
      </c>
      <c r="DX196">
        <v>194</v>
      </c>
      <c r="DY196">
        <v>142.25</v>
      </c>
      <c r="DZ196">
        <v>142.07692307692307</v>
      </c>
      <c r="EA196">
        <v>97</v>
      </c>
      <c r="EB196">
        <v>186.25</v>
      </c>
      <c r="EC196">
        <v>141.75</v>
      </c>
      <c r="ED196">
        <v>150.6</v>
      </c>
    </row>
    <row r="197" spans="1:134" x14ac:dyDescent="0.3">
      <c r="A197" s="2" t="s">
        <v>195</v>
      </c>
      <c r="B197">
        <v>1.7</v>
      </c>
      <c r="C197">
        <v>521.875</v>
      </c>
      <c r="D197">
        <v>2.2999999999999998</v>
      </c>
      <c r="E197">
        <v>798.57142857142856</v>
      </c>
      <c r="F197">
        <v>2.2000000000000002</v>
      </c>
      <c r="G197">
        <v>560.11111111111109</v>
      </c>
      <c r="H197">
        <v>2.0666666666666669</v>
      </c>
      <c r="I197">
        <v>616.91666666666663</v>
      </c>
      <c r="J197">
        <v>1.4444444444444444</v>
      </c>
      <c r="K197">
        <v>361.42857142857144</v>
      </c>
      <c r="L197">
        <v>1.5555555555555556</v>
      </c>
      <c r="M197">
        <v>447.14285714285717</v>
      </c>
      <c r="N197">
        <v>1.8</v>
      </c>
      <c r="O197">
        <v>405.6</v>
      </c>
      <c r="P197">
        <v>1.6071428571428572</v>
      </c>
      <c r="Q197">
        <v>404.83333333333331</v>
      </c>
      <c r="R197">
        <v>1.8448275862068966</v>
      </c>
      <c r="S197">
        <v>510.875</v>
      </c>
      <c r="T197">
        <v>5.0999999999999996</v>
      </c>
      <c r="U197">
        <v>1497.4</v>
      </c>
      <c r="V197">
        <v>4.8</v>
      </c>
      <c r="W197">
        <v>1285.5</v>
      </c>
      <c r="X197">
        <v>5.8</v>
      </c>
      <c r="Y197">
        <v>1606.7</v>
      </c>
      <c r="Z197">
        <v>5.2333333333333334</v>
      </c>
      <c r="AA197">
        <v>1463.2</v>
      </c>
      <c r="AB197">
        <v>6.4444444444444446</v>
      </c>
      <c r="AC197">
        <v>1623.3333333333333</v>
      </c>
      <c r="AD197">
        <v>6.2222222222222223</v>
      </c>
      <c r="AE197">
        <v>1648.4444444444443</v>
      </c>
      <c r="AF197">
        <v>6</v>
      </c>
      <c r="AG197">
        <v>1470.8</v>
      </c>
      <c r="AH197">
        <v>6.2142857142857144</v>
      </c>
      <c r="AI197">
        <v>1576.9285714285713</v>
      </c>
      <c r="AJ197">
        <v>5.7068965517241379</v>
      </c>
      <c r="AK197">
        <v>1518.1034482758621</v>
      </c>
      <c r="AL197">
        <v>3.7758620689655173</v>
      </c>
      <c r="AM197">
        <v>1062</v>
      </c>
      <c r="AN197">
        <v>2.8</v>
      </c>
      <c r="AO197">
        <v>879.3</v>
      </c>
      <c r="AP197">
        <v>3</v>
      </c>
      <c r="AQ197">
        <v>915.4</v>
      </c>
      <c r="AR197">
        <v>3.1</v>
      </c>
      <c r="AS197">
        <v>936.9</v>
      </c>
      <c r="AT197">
        <v>2.9666666666666668</v>
      </c>
      <c r="AU197">
        <v>910.5333333333333</v>
      </c>
      <c r="AV197">
        <v>3.3333333333333335</v>
      </c>
      <c r="AW197">
        <v>1031.8888888888889</v>
      </c>
      <c r="AX197">
        <v>3.4444444444444446</v>
      </c>
      <c r="AY197">
        <v>947.11111111111109</v>
      </c>
      <c r="AZ197">
        <v>3</v>
      </c>
      <c r="BA197">
        <v>931.1</v>
      </c>
      <c r="BB197">
        <v>3.25</v>
      </c>
      <c r="BC197">
        <v>968.64285714285711</v>
      </c>
      <c r="BD197">
        <v>3.103448275862069</v>
      </c>
      <c r="BE197">
        <v>938.58620689655174</v>
      </c>
      <c r="BF197">
        <v>3.103448275862069</v>
      </c>
      <c r="BG197">
        <v>938.58620689655174</v>
      </c>
      <c r="BH197">
        <v>3.5517241379310347</v>
      </c>
      <c r="BI197">
        <v>1018.3536585365854</v>
      </c>
      <c r="BR197">
        <v>1</v>
      </c>
      <c r="BS197">
        <v>236</v>
      </c>
      <c r="BT197">
        <v>2</v>
      </c>
      <c r="BU197">
        <v>488</v>
      </c>
      <c r="BX197">
        <v>1.5</v>
      </c>
      <c r="BY197">
        <v>362</v>
      </c>
      <c r="BZ197">
        <v>1.5</v>
      </c>
      <c r="CA197">
        <v>362</v>
      </c>
      <c r="CJ197">
        <v>6</v>
      </c>
      <c r="CK197">
        <v>1485</v>
      </c>
      <c r="CL197">
        <v>5</v>
      </c>
      <c r="CM197">
        <v>1819</v>
      </c>
      <c r="CP197">
        <v>5.5</v>
      </c>
      <c r="CQ197">
        <v>1652</v>
      </c>
      <c r="CR197">
        <v>5.5</v>
      </c>
      <c r="CS197">
        <v>1652</v>
      </c>
      <c r="CT197">
        <v>3.5</v>
      </c>
      <c r="CU197">
        <v>1007</v>
      </c>
      <c r="DD197">
        <v>6</v>
      </c>
      <c r="DE197">
        <v>2269</v>
      </c>
      <c r="DF197">
        <v>8</v>
      </c>
      <c r="DG197">
        <v>2237</v>
      </c>
      <c r="DJ197">
        <v>7</v>
      </c>
      <c r="DK197">
        <v>2253</v>
      </c>
      <c r="DL197">
        <v>7</v>
      </c>
      <c r="DM197">
        <v>2253</v>
      </c>
      <c r="DN197">
        <v>7</v>
      </c>
      <c r="DO197">
        <v>2253</v>
      </c>
      <c r="DP197">
        <v>4.666666666666667</v>
      </c>
      <c r="DQ197">
        <v>1422.3333333333333</v>
      </c>
      <c r="DR197">
        <v>3.588888888888889</v>
      </c>
      <c r="DS197">
        <v>1032.6117647058823</v>
      </c>
      <c r="DV197" t="s">
        <v>195</v>
      </c>
      <c r="DW197">
        <v>197.44444444444446</v>
      </c>
      <c r="DX197">
        <v>269.88888888888891</v>
      </c>
      <c r="DY197">
        <v>234.4</v>
      </c>
      <c r="DZ197">
        <v>233.92857142857142</v>
      </c>
      <c r="EA197">
        <v>173.14285714285714</v>
      </c>
      <c r="EB197">
        <v>281.85714285714283</v>
      </c>
      <c r="EC197">
        <v>219</v>
      </c>
      <c r="ED197">
        <v>223.95833333333334</v>
      </c>
    </row>
    <row r="198" spans="1:134" x14ac:dyDescent="0.3">
      <c r="A198" s="2" t="s">
        <v>196</v>
      </c>
      <c r="B198">
        <v>1.8</v>
      </c>
      <c r="C198">
        <v>549.71428571428567</v>
      </c>
      <c r="D198">
        <v>3.6</v>
      </c>
      <c r="E198">
        <v>995.22222222222217</v>
      </c>
      <c r="F198">
        <v>3.375</v>
      </c>
      <c r="G198">
        <v>1175.8</v>
      </c>
      <c r="H198">
        <v>2.8928571428571428</v>
      </c>
      <c r="I198">
        <v>889.71428571428567</v>
      </c>
      <c r="J198">
        <v>1.7777777777777777</v>
      </c>
      <c r="K198">
        <v>754.2</v>
      </c>
      <c r="L198">
        <v>3.4</v>
      </c>
      <c r="M198">
        <v>1227.5</v>
      </c>
      <c r="N198">
        <v>2.1</v>
      </c>
      <c r="O198">
        <v>567</v>
      </c>
      <c r="P198">
        <v>2.4482758620689653</v>
      </c>
      <c r="Q198">
        <v>839.16666666666663</v>
      </c>
      <c r="R198">
        <v>2.6666666666666665</v>
      </c>
      <c r="S198">
        <v>866.38461538461536</v>
      </c>
      <c r="T198">
        <v>4.5</v>
      </c>
      <c r="U198">
        <v>1185.4444444444443</v>
      </c>
      <c r="V198">
        <v>2.8</v>
      </c>
      <c r="W198">
        <v>849.85714285714289</v>
      </c>
      <c r="X198">
        <v>4</v>
      </c>
      <c r="Y198">
        <v>849.25</v>
      </c>
      <c r="Z198">
        <v>3.75</v>
      </c>
      <c r="AA198">
        <v>975.5</v>
      </c>
      <c r="AB198">
        <v>3.8888888888888888</v>
      </c>
      <c r="AC198">
        <v>1011.625</v>
      </c>
      <c r="AD198">
        <v>2.6</v>
      </c>
      <c r="AE198">
        <v>792.28571428571433</v>
      </c>
      <c r="AF198">
        <v>3.9</v>
      </c>
      <c r="AG198">
        <v>1019.4444444444445</v>
      </c>
      <c r="AH198">
        <v>3.4482758620689653</v>
      </c>
      <c r="AI198">
        <v>950.58333333333337</v>
      </c>
      <c r="AJ198">
        <v>3.5964912280701755</v>
      </c>
      <c r="AK198">
        <v>963.04166666666663</v>
      </c>
      <c r="AL198">
        <v>3.1315789473684212</v>
      </c>
      <c r="AM198">
        <v>919.71264367816093</v>
      </c>
      <c r="AN198">
        <v>2.1</v>
      </c>
      <c r="AO198">
        <v>625.28571428571433</v>
      </c>
      <c r="AP198">
        <v>2</v>
      </c>
      <c r="AQ198">
        <v>605.28571428571433</v>
      </c>
      <c r="AR198">
        <v>1.625</v>
      </c>
      <c r="AS198">
        <v>475.33333333333331</v>
      </c>
      <c r="AT198">
        <v>1.9285714285714286</v>
      </c>
      <c r="AU198">
        <v>573.29999999999995</v>
      </c>
      <c r="AV198">
        <v>2.3333333333333335</v>
      </c>
      <c r="AW198">
        <v>558.875</v>
      </c>
      <c r="AX198">
        <v>0.9</v>
      </c>
      <c r="AY198">
        <v>485.4</v>
      </c>
      <c r="AZ198">
        <v>1.7</v>
      </c>
      <c r="BA198">
        <v>572.42857142857144</v>
      </c>
      <c r="BB198">
        <v>1.6206896551724137</v>
      </c>
      <c r="BC198">
        <v>545.25</v>
      </c>
      <c r="BD198">
        <v>1.7719298245614035</v>
      </c>
      <c r="BE198">
        <v>559.27499999999998</v>
      </c>
      <c r="BF198">
        <v>1.7719298245614035</v>
      </c>
      <c r="BG198">
        <v>559.27499999999998</v>
      </c>
      <c r="BH198">
        <v>2.6783625730994154</v>
      </c>
      <c r="BI198">
        <v>806.18897637795271</v>
      </c>
      <c r="BN198">
        <v>1.5</v>
      </c>
      <c r="BO198">
        <v>879</v>
      </c>
      <c r="BP198">
        <v>1.5</v>
      </c>
      <c r="BQ198">
        <v>879</v>
      </c>
      <c r="BR198">
        <v>0</v>
      </c>
      <c r="BX198">
        <v>0</v>
      </c>
      <c r="BZ198">
        <v>1</v>
      </c>
      <c r="CA198">
        <v>879</v>
      </c>
      <c r="CF198">
        <v>7</v>
      </c>
      <c r="CG198">
        <v>1286</v>
      </c>
      <c r="CH198">
        <v>7</v>
      </c>
      <c r="CI198">
        <v>1286</v>
      </c>
      <c r="CJ198">
        <v>3</v>
      </c>
      <c r="CK198">
        <v>559</v>
      </c>
      <c r="CP198">
        <v>3</v>
      </c>
      <c r="CQ198">
        <v>559</v>
      </c>
      <c r="CR198">
        <v>5.666666666666667</v>
      </c>
      <c r="CS198">
        <v>1043.6666666666667</v>
      </c>
      <c r="CT198">
        <v>3.3333333333333335</v>
      </c>
      <c r="CU198">
        <v>1002.5</v>
      </c>
      <c r="CZ198">
        <v>1</v>
      </c>
      <c r="DA198">
        <v>198.5</v>
      </c>
      <c r="DB198">
        <v>1</v>
      </c>
      <c r="DC198">
        <v>198.5</v>
      </c>
      <c r="DD198">
        <v>0</v>
      </c>
      <c r="DJ198">
        <v>0</v>
      </c>
      <c r="DL198">
        <v>0.66666666666666663</v>
      </c>
      <c r="DM198">
        <v>198.5</v>
      </c>
      <c r="DN198">
        <v>0.66666666666666663</v>
      </c>
      <c r="DO198">
        <v>198.5</v>
      </c>
      <c r="DP198">
        <v>2.4444444444444446</v>
      </c>
      <c r="DQ198">
        <v>734.5</v>
      </c>
      <c r="DR198">
        <v>2.6666666666666665</v>
      </c>
      <c r="DS198">
        <v>802.95488721804509</v>
      </c>
      <c r="DV198" t="s">
        <v>196</v>
      </c>
      <c r="DW198">
        <v>198.125</v>
      </c>
      <c r="DX198">
        <v>155.28571428571428</v>
      </c>
      <c r="DY198">
        <v>216.66666666666666</v>
      </c>
      <c r="DZ198">
        <v>192.58333333333334</v>
      </c>
      <c r="EA198">
        <v>220</v>
      </c>
      <c r="EB198">
        <v>223.66666666666666</v>
      </c>
      <c r="EC198">
        <v>166.57142857142858</v>
      </c>
      <c r="ED198">
        <v>200.44444444444446</v>
      </c>
    </row>
    <row r="199" spans="1:134" x14ac:dyDescent="0.3">
      <c r="A199" s="2" t="s">
        <v>197</v>
      </c>
      <c r="B199">
        <v>2.3333333333333335</v>
      </c>
      <c r="C199">
        <v>729</v>
      </c>
      <c r="D199">
        <v>3.1111111111111112</v>
      </c>
      <c r="E199">
        <v>766.75</v>
      </c>
      <c r="F199">
        <v>2.8888888888888888</v>
      </c>
      <c r="G199">
        <v>1024</v>
      </c>
      <c r="H199">
        <v>2.7777777777777777</v>
      </c>
      <c r="I199">
        <v>832.6</v>
      </c>
      <c r="J199">
        <v>2.5</v>
      </c>
      <c r="K199">
        <v>724.33333333333337</v>
      </c>
      <c r="L199">
        <v>1.8</v>
      </c>
      <c r="M199">
        <v>584.42857142857144</v>
      </c>
      <c r="N199">
        <v>2.4</v>
      </c>
      <c r="O199">
        <v>668.125</v>
      </c>
      <c r="P199">
        <v>2.2142857142857144</v>
      </c>
      <c r="Q199">
        <v>656.28571428571433</v>
      </c>
      <c r="R199">
        <v>2.4909090909090907</v>
      </c>
      <c r="S199">
        <v>742.29268292682923</v>
      </c>
      <c r="T199">
        <v>5.333333333333333</v>
      </c>
      <c r="U199">
        <v>1273.7777777777778</v>
      </c>
      <c r="V199">
        <v>4.666666666666667</v>
      </c>
      <c r="W199">
        <v>957.88888888888891</v>
      </c>
      <c r="X199">
        <v>4.4444444444444446</v>
      </c>
      <c r="Y199">
        <v>1219</v>
      </c>
      <c r="Z199">
        <v>4.8148148148148149</v>
      </c>
      <c r="AA199">
        <v>1147.5769230769231</v>
      </c>
      <c r="AB199">
        <v>5.125</v>
      </c>
      <c r="AC199">
        <v>1065.375</v>
      </c>
      <c r="AD199">
        <v>4.3</v>
      </c>
      <c r="AE199">
        <v>1007</v>
      </c>
      <c r="AF199">
        <v>4.8</v>
      </c>
      <c r="AG199">
        <v>1145.5</v>
      </c>
      <c r="AH199">
        <v>4.7142857142857144</v>
      </c>
      <c r="AI199">
        <v>1073.1428571428571</v>
      </c>
      <c r="AJ199">
        <v>4.7636363636363637</v>
      </c>
      <c r="AK199">
        <v>1108.9814814814815</v>
      </c>
      <c r="AL199">
        <v>3.6272727272727274</v>
      </c>
      <c r="AM199">
        <v>950.72631578947369</v>
      </c>
      <c r="AN199">
        <v>2.8888888888888888</v>
      </c>
      <c r="AO199">
        <v>716.11111111111109</v>
      </c>
      <c r="AP199">
        <v>2.7777777777777777</v>
      </c>
      <c r="AQ199">
        <v>507.55555555555554</v>
      </c>
      <c r="AR199">
        <v>2.7777777777777777</v>
      </c>
      <c r="AS199">
        <v>643</v>
      </c>
      <c r="AT199">
        <v>2.8148148148148149</v>
      </c>
      <c r="AU199">
        <v>622.22222222222217</v>
      </c>
      <c r="AV199">
        <v>1.75</v>
      </c>
      <c r="AW199">
        <v>744.66666666666663</v>
      </c>
      <c r="AX199">
        <v>2.7</v>
      </c>
      <c r="AY199">
        <v>765.125</v>
      </c>
      <c r="AZ199">
        <v>3.8</v>
      </c>
      <c r="BA199">
        <v>722.9</v>
      </c>
      <c r="BB199">
        <v>2.8214285714285716</v>
      </c>
      <c r="BC199">
        <v>742.41666666666663</v>
      </c>
      <c r="BD199">
        <v>2.8181818181818183</v>
      </c>
      <c r="BE199">
        <v>678.78431372549016</v>
      </c>
      <c r="BF199">
        <v>2.8181818181818183</v>
      </c>
      <c r="BG199">
        <v>678.78431372549016</v>
      </c>
      <c r="BH199">
        <v>3.3575757575757574</v>
      </c>
      <c r="BI199">
        <v>855.73287671232879</v>
      </c>
      <c r="BJ199">
        <v>2</v>
      </c>
      <c r="BK199">
        <v>578</v>
      </c>
      <c r="BL199">
        <v>1</v>
      </c>
      <c r="BM199">
        <v>252</v>
      </c>
      <c r="BN199">
        <v>2</v>
      </c>
      <c r="BO199">
        <v>491</v>
      </c>
      <c r="BP199">
        <v>1.6666666666666667</v>
      </c>
      <c r="BQ199">
        <v>440.33333333333331</v>
      </c>
      <c r="BR199">
        <v>7.5</v>
      </c>
      <c r="BS199">
        <v>1562.5</v>
      </c>
      <c r="BX199">
        <v>7.5</v>
      </c>
      <c r="BY199">
        <v>1562.5</v>
      </c>
      <c r="BZ199">
        <v>4</v>
      </c>
      <c r="CA199">
        <v>889.2</v>
      </c>
      <c r="CB199">
        <v>5</v>
      </c>
      <c r="CC199">
        <v>1333</v>
      </c>
      <c r="CD199">
        <v>9</v>
      </c>
      <c r="CE199">
        <v>1439</v>
      </c>
      <c r="CF199">
        <v>5</v>
      </c>
      <c r="CG199">
        <v>1586</v>
      </c>
      <c r="CH199">
        <v>6.333333333333333</v>
      </c>
      <c r="CI199">
        <v>1452.6666666666667</v>
      </c>
      <c r="CJ199">
        <v>0.5</v>
      </c>
      <c r="CK199">
        <v>200</v>
      </c>
      <c r="CP199">
        <v>0.5</v>
      </c>
      <c r="CQ199">
        <v>200</v>
      </c>
      <c r="CR199">
        <v>4</v>
      </c>
      <c r="CS199">
        <v>1139.5</v>
      </c>
      <c r="CT199">
        <v>4</v>
      </c>
      <c r="CU199">
        <v>1000.4444444444445</v>
      </c>
      <c r="CV199">
        <v>5</v>
      </c>
      <c r="CW199">
        <v>838</v>
      </c>
      <c r="CX199">
        <v>5</v>
      </c>
      <c r="CY199">
        <v>1167</v>
      </c>
      <c r="CZ199">
        <v>2</v>
      </c>
      <c r="DA199">
        <v>412</v>
      </c>
      <c r="DB199">
        <v>4</v>
      </c>
      <c r="DC199">
        <v>805.66666666666663</v>
      </c>
      <c r="DD199">
        <v>2.5</v>
      </c>
      <c r="DE199">
        <v>1031</v>
      </c>
      <c r="DJ199">
        <v>2.5</v>
      </c>
      <c r="DK199">
        <v>1031</v>
      </c>
      <c r="DL199">
        <v>3.4</v>
      </c>
      <c r="DM199">
        <v>862</v>
      </c>
      <c r="DN199">
        <v>3.4</v>
      </c>
      <c r="DO199">
        <v>862</v>
      </c>
      <c r="DP199">
        <v>3.8</v>
      </c>
      <c r="DQ199">
        <v>957.84615384615381</v>
      </c>
      <c r="DR199">
        <v>3.3944444444444444</v>
      </c>
      <c r="DS199">
        <v>864.0817610062893</v>
      </c>
      <c r="DV199" t="s">
        <v>197</v>
      </c>
      <c r="DW199">
        <v>259</v>
      </c>
      <c r="DX199">
        <v>238.5</v>
      </c>
      <c r="DY199">
        <v>235</v>
      </c>
      <c r="DZ199">
        <v>243.10714285714286</v>
      </c>
      <c r="EA199">
        <v>272.5</v>
      </c>
      <c r="EB199">
        <v>197.71428571428572</v>
      </c>
      <c r="EC199">
        <v>233.375</v>
      </c>
      <c r="ED199">
        <v>232.66666666666666</v>
      </c>
    </row>
    <row r="200" spans="1:134" x14ac:dyDescent="0.3">
      <c r="A200" s="2" t="s">
        <v>237</v>
      </c>
      <c r="B200">
        <v>1.25</v>
      </c>
      <c r="C200">
        <v>378.8</v>
      </c>
      <c r="D200">
        <v>4</v>
      </c>
      <c r="E200">
        <v>1010.5714285714286</v>
      </c>
      <c r="F200">
        <v>3.5555555555555554</v>
      </c>
      <c r="G200">
        <v>974.14285714285711</v>
      </c>
      <c r="H200">
        <v>2.96</v>
      </c>
      <c r="I200">
        <v>830.89473684210532</v>
      </c>
      <c r="J200">
        <v>1.4444444444444444</v>
      </c>
      <c r="K200">
        <v>585.20000000000005</v>
      </c>
      <c r="L200">
        <v>1.2222222222222223</v>
      </c>
      <c r="M200">
        <v>376.66666666666669</v>
      </c>
      <c r="N200">
        <v>1.7777777777777777</v>
      </c>
      <c r="O200">
        <v>449.375</v>
      </c>
      <c r="P200">
        <v>1.4814814814814814</v>
      </c>
      <c r="Q200">
        <v>462.15789473684208</v>
      </c>
      <c r="R200">
        <v>2.1923076923076925</v>
      </c>
      <c r="S200">
        <v>646.52631578947364</v>
      </c>
      <c r="T200">
        <v>2.125</v>
      </c>
      <c r="U200">
        <v>474.66666666666669</v>
      </c>
      <c r="V200">
        <v>2.5</v>
      </c>
      <c r="W200">
        <v>702.66666666666663</v>
      </c>
      <c r="X200">
        <v>2</v>
      </c>
      <c r="Y200">
        <v>500.28571428571428</v>
      </c>
      <c r="Z200">
        <v>2.2000000000000002</v>
      </c>
      <c r="AA200">
        <v>556.10526315789468</v>
      </c>
      <c r="AB200">
        <v>3</v>
      </c>
      <c r="AC200">
        <v>683.125</v>
      </c>
      <c r="AD200">
        <v>2.6666666666666665</v>
      </c>
      <c r="AE200">
        <v>644.14285714285711</v>
      </c>
      <c r="AF200">
        <v>2.5555555555555554</v>
      </c>
      <c r="AG200">
        <v>558.25</v>
      </c>
      <c r="AH200">
        <v>2.7407407407407409</v>
      </c>
      <c r="AI200">
        <v>627.82608695652175</v>
      </c>
      <c r="AJ200">
        <v>2.4807692307692308</v>
      </c>
      <c r="AK200">
        <v>595.38095238095241</v>
      </c>
      <c r="AL200">
        <v>2.3365384615384617</v>
      </c>
      <c r="AM200">
        <v>619.67499999999995</v>
      </c>
      <c r="AN200">
        <v>1.25</v>
      </c>
      <c r="AO200">
        <v>302.71428571428572</v>
      </c>
      <c r="AP200">
        <v>1.75</v>
      </c>
      <c r="AQ200">
        <v>475.83333333333331</v>
      </c>
      <c r="AR200">
        <v>1</v>
      </c>
      <c r="AS200">
        <v>226.14285714285714</v>
      </c>
      <c r="AT200">
        <v>1.32</v>
      </c>
      <c r="AU200">
        <v>327.85</v>
      </c>
      <c r="AV200">
        <v>1</v>
      </c>
      <c r="AW200">
        <v>401.8</v>
      </c>
      <c r="AX200">
        <v>1.4444444444444444</v>
      </c>
      <c r="AY200">
        <v>429.57142857142856</v>
      </c>
      <c r="AZ200">
        <v>0.88888888888888884</v>
      </c>
      <c r="BA200">
        <v>151.85714285714286</v>
      </c>
      <c r="BB200">
        <v>1.1111111111111112</v>
      </c>
      <c r="BC200">
        <v>319.94736842105266</v>
      </c>
      <c r="BD200">
        <v>1.2115384615384615</v>
      </c>
      <c r="BE200">
        <v>324</v>
      </c>
      <c r="BF200">
        <v>1.2115384615384615</v>
      </c>
      <c r="BG200">
        <v>324</v>
      </c>
      <c r="BH200">
        <v>1.9615384615384615</v>
      </c>
      <c r="BI200">
        <v>522.77310924369749</v>
      </c>
      <c r="BJ200">
        <v>1.5</v>
      </c>
      <c r="BK200">
        <v>158.5</v>
      </c>
      <c r="BL200">
        <v>3.5</v>
      </c>
      <c r="BM200">
        <v>822.5</v>
      </c>
      <c r="BN200">
        <v>2</v>
      </c>
      <c r="BO200">
        <v>260</v>
      </c>
      <c r="BP200">
        <v>2.4</v>
      </c>
      <c r="BQ200">
        <v>444.4</v>
      </c>
      <c r="BR200">
        <v>5</v>
      </c>
      <c r="BS200">
        <v>1177</v>
      </c>
      <c r="BT200">
        <v>4</v>
      </c>
      <c r="BU200">
        <v>1123</v>
      </c>
      <c r="BV200">
        <v>2</v>
      </c>
      <c r="BW200">
        <v>599</v>
      </c>
      <c r="BX200">
        <v>3.6666666666666665</v>
      </c>
      <c r="BY200">
        <v>966.33333333333337</v>
      </c>
      <c r="BZ200">
        <v>2.875</v>
      </c>
      <c r="CA200">
        <v>640.125</v>
      </c>
      <c r="CB200">
        <v>3.5</v>
      </c>
      <c r="CC200">
        <v>671.5</v>
      </c>
      <c r="CD200">
        <v>1.5</v>
      </c>
      <c r="CE200">
        <v>390</v>
      </c>
      <c r="CF200">
        <v>0</v>
      </c>
      <c r="CH200">
        <v>2</v>
      </c>
      <c r="CI200">
        <v>577.66666666666663</v>
      </c>
      <c r="CJ200">
        <v>1</v>
      </c>
      <c r="CK200">
        <v>118</v>
      </c>
      <c r="CL200">
        <v>1</v>
      </c>
      <c r="CM200">
        <v>155</v>
      </c>
      <c r="CN200">
        <v>1</v>
      </c>
      <c r="CO200">
        <v>105</v>
      </c>
      <c r="CP200">
        <v>1</v>
      </c>
      <c r="CQ200">
        <v>126</v>
      </c>
      <c r="CR200">
        <v>1.625</v>
      </c>
      <c r="CS200">
        <v>351.83333333333331</v>
      </c>
      <c r="CT200">
        <v>2.25</v>
      </c>
      <c r="CU200">
        <v>516.57142857142856</v>
      </c>
      <c r="CV200">
        <v>0.5</v>
      </c>
      <c r="CW200">
        <v>379</v>
      </c>
      <c r="CX200">
        <v>1.5</v>
      </c>
      <c r="CY200">
        <v>322</v>
      </c>
      <c r="CZ200">
        <v>3</v>
      </c>
      <c r="DA200">
        <v>756</v>
      </c>
      <c r="DB200">
        <v>1.4</v>
      </c>
      <c r="DC200">
        <v>485.66666666666669</v>
      </c>
      <c r="DD200">
        <v>1</v>
      </c>
      <c r="DE200">
        <v>105</v>
      </c>
      <c r="DF200">
        <v>4</v>
      </c>
      <c r="DG200">
        <v>686</v>
      </c>
      <c r="DH200">
        <v>1</v>
      </c>
      <c r="DI200">
        <v>202</v>
      </c>
      <c r="DJ200">
        <v>2</v>
      </c>
      <c r="DK200">
        <v>331</v>
      </c>
      <c r="DL200">
        <v>1.625</v>
      </c>
      <c r="DM200">
        <v>408.33333333333331</v>
      </c>
      <c r="DN200">
        <v>1.625</v>
      </c>
      <c r="DO200">
        <v>408.33333333333331</v>
      </c>
      <c r="DP200">
        <v>2.0416666666666665</v>
      </c>
      <c r="DQ200">
        <v>484.1</v>
      </c>
      <c r="DR200">
        <v>1.9722222222222223</v>
      </c>
      <c r="DS200">
        <v>517.20863309352524</v>
      </c>
      <c r="DV200" t="s">
        <v>237</v>
      </c>
      <c r="DW200">
        <v>190.25</v>
      </c>
      <c r="DX200">
        <v>118.28571428571429</v>
      </c>
      <c r="DY200">
        <v>175.375</v>
      </c>
      <c r="DZ200">
        <v>163.17391304347825</v>
      </c>
      <c r="EA200">
        <v>194.4</v>
      </c>
      <c r="EB200">
        <v>209.66666666666666</v>
      </c>
      <c r="EC200">
        <v>234.875</v>
      </c>
      <c r="ED200">
        <v>216.26315789473685</v>
      </c>
    </row>
    <row r="201" spans="1:134" x14ac:dyDescent="0.3">
      <c r="A201" s="2" t="s">
        <v>198</v>
      </c>
      <c r="B201">
        <v>0.8</v>
      </c>
      <c r="C201">
        <v>214.25</v>
      </c>
      <c r="D201">
        <v>1.9</v>
      </c>
      <c r="E201">
        <v>580.33333333333337</v>
      </c>
      <c r="F201">
        <v>2.7777777777777777</v>
      </c>
      <c r="G201">
        <v>918.75</v>
      </c>
      <c r="H201">
        <v>1.7931034482758621</v>
      </c>
      <c r="I201">
        <v>571.48</v>
      </c>
      <c r="J201">
        <v>1.3333333333333333</v>
      </c>
      <c r="K201">
        <v>459</v>
      </c>
      <c r="L201">
        <v>2.9</v>
      </c>
      <c r="M201">
        <v>942.33333333333337</v>
      </c>
      <c r="N201">
        <v>2.2000000000000002</v>
      </c>
      <c r="O201">
        <v>799.625</v>
      </c>
      <c r="P201">
        <v>2.1724137931034484</v>
      </c>
      <c r="Q201">
        <v>753.79166666666663</v>
      </c>
      <c r="R201">
        <v>1.9827586206896552</v>
      </c>
      <c r="S201">
        <v>660.77551020408168</v>
      </c>
      <c r="T201">
        <v>6.1</v>
      </c>
      <c r="U201">
        <v>1855.4</v>
      </c>
      <c r="V201">
        <v>5.0999999999999996</v>
      </c>
      <c r="W201">
        <v>1559.8</v>
      </c>
      <c r="X201">
        <v>4.2222222222222223</v>
      </c>
      <c r="Y201">
        <v>1233.5555555555557</v>
      </c>
      <c r="Z201">
        <v>5.1724137931034484</v>
      </c>
      <c r="AA201">
        <v>1560.4827586206898</v>
      </c>
      <c r="AB201">
        <v>5.8888888888888893</v>
      </c>
      <c r="AC201">
        <v>1857.5555555555557</v>
      </c>
      <c r="AD201">
        <v>4.3</v>
      </c>
      <c r="AE201">
        <v>1240.2</v>
      </c>
      <c r="AF201">
        <v>4.5999999999999996</v>
      </c>
      <c r="AG201">
        <v>1599.2222222222222</v>
      </c>
      <c r="AH201">
        <v>4.8965517241379306</v>
      </c>
      <c r="AI201">
        <v>1554.0357142857142</v>
      </c>
      <c r="AJ201">
        <v>5.0344827586206895</v>
      </c>
      <c r="AK201">
        <v>1557.3157894736842</v>
      </c>
      <c r="AL201">
        <v>3.5086206896551726</v>
      </c>
      <c r="AM201">
        <v>1142.8773584905659</v>
      </c>
      <c r="AN201">
        <v>2.1</v>
      </c>
      <c r="AO201">
        <v>763.55555555555554</v>
      </c>
      <c r="AP201">
        <v>2.2999999999999998</v>
      </c>
      <c r="AQ201">
        <v>832.3</v>
      </c>
      <c r="AR201">
        <v>2.3333333333333335</v>
      </c>
      <c r="AS201">
        <v>788.11111111111109</v>
      </c>
      <c r="AT201">
        <v>2.2413793103448274</v>
      </c>
      <c r="AU201">
        <v>796</v>
      </c>
      <c r="AV201">
        <v>2.2222222222222223</v>
      </c>
      <c r="AW201">
        <v>681.77777777777783</v>
      </c>
      <c r="AX201">
        <v>2.4</v>
      </c>
      <c r="AY201">
        <v>648.1</v>
      </c>
      <c r="AZ201">
        <v>2.2000000000000002</v>
      </c>
      <c r="BA201">
        <v>778.4</v>
      </c>
      <c r="BB201">
        <v>2.2758620689655173</v>
      </c>
      <c r="BC201">
        <v>703.48275862068965</v>
      </c>
      <c r="BD201">
        <v>2.2586206896551726</v>
      </c>
      <c r="BE201">
        <v>748.92982456140351</v>
      </c>
      <c r="BF201">
        <v>2.2586206896551726</v>
      </c>
      <c r="BG201">
        <v>748.92982456140351</v>
      </c>
      <c r="BH201">
        <v>3.0919540229885056</v>
      </c>
      <c r="BI201">
        <v>1005.1165644171779</v>
      </c>
      <c r="BN201">
        <v>0</v>
      </c>
      <c r="BP201">
        <v>0</v>
      </c>
      <c r="BR201">
        <v>2</v>
      </c>
      <c r="BS201">
        <v>451</v>
      </c>
      <c r="BX201">
        <v>2</v>
      </c>
      <c r="BY201">
        <v>451</v>
      </c>
      <c r="BZ201">
        <v>1</v>
      </c>
      <c r="CA201">
        <v>451</v>
      </c>
      <c r="CF201">
        <v>7</v>
      </c>
      <c r="CG201">
        <v>2288</v>
      </c>
      <c r="CH201">
        <v>7</v>
      </c>
      <c r="CI201">
        <v>2288</v>
      </c>
      <c r="CJ201">
        <v>5</v>
      </c>
      <c r="CK201">
        <v>1465</v>
      </c>
      <c r="CP201">
        <v>5</v>
      </c>
      <c r="CQ201">
        <v>1465</v>
      </c>
      <c r="CR201">
        <v>6</v>
      </c>
      <c r="CS201">
        <v>1876.5</v>
      </c>
      <c r="CT201">
        <v>3.5</v>
      </c>
      <c r="CU201">
        <v>1401.3333333333333</v>
      </c>
      <c r="CZ201">
        <v>2</v>
      </c>
      <c r="DA201">
        <v>738</v>
      </c>
      <c r="DB201">
        <v>2</v>
      </c>
      <c r="DC201">
        <v>738</v>
      </c>
      <c r="DD201">
        <v>2</v>
      </c>
      <c r="DE201">
        <v>713</v>
      </c>
      <c r="DJ201">
        <v>2</v>
      </c>
      <c r="DK201">
        <v>713</v>
      </c>
      <c r="DL201">
        <v>2</v>
      </c>
      <c r="DM201">
        <v>725.5</v>
      </c>
      <c r="DN201">
        <v>2</v>
      </c>
      <c r="DO201">
        <v>725.5</v>
      </c>
      <c r="DP201">
        <v>3</v>
      </c>
      <c r="DQ201">
        <v>1131</v>
      </c>
      <c r="DR201">
        <v>3.088888888888889</v>
      </c>
      <c r="DS201">
        <v>1008.8630952380952</v>
      </c>
      <c r="DV201" t="s">
        <v>198</v>
      </c>
      <c r="DW201">
        <v>356</v>
      </c>
      <c r="DX201">
        <v>294.7</v>
      </c>
      <c r="DY201">
        <v>252.44444444444446</v>
      </c>
      <c r="DZ201">
        <v>300.82142857142856</v>
      </c>
      <c r="EA201">
        <v>296.42857142857144</v>
      </c>
      <c r="EB201">
        <v>286.33333333333331</v>
      </c>
      <c r="EC201">
        <v>306</v>
      </c>
      <c r="ED201">
        <v>295.83333333333331</v>
      </c>
    </row>
    <row r="202" spans="1:134" x14ac:dyDescent="0.3">
      <c r="A202" s="2" t="s">
        <v>199</v>
      </c>
      <c r="B202">
        <v>1.4444444444444444</v>
      </c>
      <c r="C202">
        <v>566.71428571428567</v>
      </c>
      <c r="D202">
        <v>0.44444444444444442</v>
      </c>
      <c r="E202">
        <v>676.5</v>
      </c>
      <c r="F202">
        <v>0.625</v>
      </c>
      <c r="G202">
        <v>372</v>
      </c>
      <c r="H202">
        <v>0.84615384615384615</v>
      </c>
      <c r="I202">
        <v>523.69230769230774</v>
      </c>
      <c r="J202">
        <v>1.3333333333333333</v>
      </c>
      <c r="K202">
        <v>664</v>
      </c>
      <c r="L202">
        <v>2.3333333333333335</v>
      </c>
      <c r="M202">
        <v>844.57142857142856</v>
      </c>
      <c r="N202">
        <v>1.8</v>
      </c>
      <c r="O202">
        <v>754.375</v>
      </c>
      <c r="P202">
        <v>1.8214285714285714</v>
      </c>
      <c r="Q202">
        <v>763.35</v>
      </c>
      <c r="R202">
        <v>1.3518518518518519</v>
      </c>
      <c r="S202">
        <v>668.93939393939399</v>
      </c>
      <c r="T202">
        <v>5.5555555555555554</v>
      </c>
      <c r="U202">
        <v>1821</v>
      </c>
      <c r="V202">
        <v>7.2222222222222223</v>
      </c>
      <c r="W202">
        <v>2153.3333333333335</v>
      </c>
      <c r="X202">
        <v>6</v>
      </c>
      <c r="Y202">
        <v>2126.75</v>
      </c>
      <c r="Z202">
        <v>6.2692307692307692</v>
      </c>
      <c r="AA202">
        <v>2030.1153846153845</v>
      </c>
      <c r="AB202">
        <v>5.5555555555555554</v>
      </c>
      <c r="AC202">
        <v>1807.1111111111111</v>
      </c>
      <c r="AD202">
        <v>5.2222222222222223</v>
      </c>
      <c r="AE202">
        <v>1839.75</v>
      </c>
      <c r="AF202">
        <v>5</v>
      </c>
      <c r="AG202">
        <v>1650.7</v>
      </c>
      <c r="AH202">
        <v>5.25</v>
      </c>
      <c r="AI202">
        <v>1758.851851851852</v>
      </c>
      <c r="AJ202">
        <v>5.7407407407407405</v>
      </c>
      <c r="AK202">
        <v>1891.9245283018868</v>
      </c>
      <c r="AL202">
        <v>3.5462962962962963</v>
      </c>
      <c r="AM202">
        <v>1422.6395348837209</v>
      </c>
      <c r="AN202">
        <v>3.3333333333333335</v>
      </c>
      <c r="AO202">
        <v>1049.7777777777778</v>
      </c>
      <c r="AP202">
        <v>3.4444444444444446</v>
      </c>
      <c r="AQ202">
        <v>1070.6666666666667</v>
      </c>
      <c r="AR202">
        <v>3.5</v>
      </c>
      <c r="AS202">
        <v>1089</v>
      </c>
      <c r="AT202">
        <v>3.4230769230769229</v>
      </c>
      <c r="AU202">
        <v>1069.0769230769231</v>
      </c>
      <c r="AV202">
        <v>3.6666666666666665</v>
      </c>
      <c r="AW202">
        <v>1124.4444444444443</v>
      </c>
      <c r="AX202">
        <v>2.7777777777777777</v>
      </c>
      <c r="AY202">
        <v>946.625</v>
      </c>
      <c r="AZ202">
        <v>2.8</v>
      </c>
      <c r="BA202">
        <v>891.1</v>
      </c>
      <c r="BB202">
        <v>3.0714285714285716</v>
      </c>
      <c r="BC202">
        <v>985.33333333333337</v>
      </c>
      <c r="BD202">
        <v>3.2407407407407409</v>
      </c>
      <c r="BE202">
        <v>1026.4150943396226</v>
      </c>
      <c r="BF202">
        <v>3.2407407407407409</v>
      </c>
      <c r="BG202">
        <v>1026.4150943396226</v>
      </c>
      <c r="BH202">
        <v>3.4444444444444446</v>
      </c>
      <c r="BI202">
        <v>1271.5611510791366</v>
      </c>
      <c r="BJ202">
        <v>0</v>
      </c>
      <c r="BL202">
        <v>5</v>
      </c>
      <c r="BM202">
        <v>1594</v>
      </c>
      <c r="BN202">
        <v>1.5</v>
      </c>
      <c r="BO202">
        <v>323</v>
      </c>
      <c r="BP202">
        <v>2</v>
      </c>
      <c r="BQ202">
        <v>958.5</v>
      </c>
      <c r="BR202">
        <v>0</v>
      </c>
      <c r="BT202">
        <v>2</v>
      </c>
      <c r="BU202">
        <v>605</v>
      </c>
      <c r="BX202">
        <v>1</v>
      </c>
      <c r="BY202">
        <v>605</v>
      </c>
      <c r="BZ202">
        <v>1.6666666666666667</v>
      </c>
      <c r="CA202">
        <v>840.66666666666663</v>
      </c>
      <c r="CB202">
        <v>7</v>
      </c>
      <c r="CC202">
        <v>2129</v>
      </c>
      <c r="CD202">
        <v>2</v>
      </c>
      <c r="CE202">
        <v>778</v>
      </c>
      <c r="CF202">
        <v>7.5</v>
      </c>
      <c r="CG202">
        <v>2055.5</v>
      </c>
      <c r="CH202">
        <v>6</v>
      </c>
      <c r="CI202">
        <v>1754.5</v>
      </c>
      <c r="CJ202">
        <v>7</v>
      </c>
      <c r="CK202">
        <v>2370</v>
      </c>
      <c r="CL202">
        <v>5</v>
      </c>
      <c r="CM202">
        <v>1502</v>
      </c>
      <c r="CP202">
        <v>6</v>
      </c>
      <c r="CQ202">
        <v>1936</v>
      </c>
      <c r="CR202">
        <v>6</v>
      </c>
      <c r="CS202">
        <v>1815</v>
      </c>
      <c r="CT202">
        <v>3.8333333333333335</v>
      </c>
      <c r="CU202">
        <v>1490.2222222222222</v>
      </c>
      <c r="CV202">
        <v>7</v>
      </c>
      <c r="CW202">
        <v>2295</v>
      </c>
      <c r="CX202">
        <v>0</v>
      </c>
      <c r="CZ202">
        <v>5</v>
      </c>
      <c r="DA202">
        <v>1639.5</v>
      </c>
      <c r="DB202">
        <v>4.25</v>
      </c>
      <c r="DC202">
        <v>1858</v>
      </c>
      <c r="DD202">
        <v>3</v>
      </c>
      <c r="DE202">
        <v>1003</v>
      </c>
      <c r="DF202">
        <v>7</v>
      </c>
      <c r="DG202">
        <v>2277</v>
      </c>
      <c r="DJ202">
        <v>5</v>
      </c>
      <c r="DK202">
        <v>1640</v>
      </c>
      <c r="DL202">
        <v>4.5</v>
      </c>
      <c r="DM202">
        <v>1770.8</v>
      </c>
      <c r="DN202">
        <v>4.5</v>
      </c>
      <c r="DO202">
        <v>1770.8</v>
      </c>
      <c r="DP202">
        <v>4.0555555555555554</v>
      </c>
      <c r="DQ202">
        <v>1590.4285714285713</v>
      </c>
      <c r="DR202">
        <v>3.5055555555555555</v>
      </c>
      <c r="DS202">
        <v>1300.7385620915034</v>
      </c>
      <c r="DV202" t="s">
        <v>199</v>
      </c>
      <c r="DW202">
        <v>324.66666666666669</v>
      </c>
      <c r="DX202">
        <v>318.375</v>
      </c>
      <c r="DY202">
        <v>331.8</v>
      </c>
      <c r="DZ202">
        <v>325.44444444444446</v>
      </c>
      <c r="EA202">
        <v>360.6</v>
      </c>
      <c r="EB202">
        <v>304.42857142857144</v>
      </c>
      <c r="EC202">
        <v>317.25</v>
      </c>
      <c r="ED202">
        <v>323.60000000000002</v>
      </c>
    </row>
    <row r="203" spans="1:134" x14ac:dyDescent="0.3">
      <c r="A203" s="2" t="s">
        <v>200</v>
      </c>
      <c r="B203">
        <v>0.5714285714285714</v>
      </c>
      <c r="C203">
        <v>391</v>
      </c>
      <c r="D203">
        <v>0.88888888888888884</v>
      </c>
      <c r="E203">
        <v>576.33333333333337</v>
      </c>
      <c r="F203">
        <v>0.125</v>
      </c>
      <c r="G203">
        <v>155</v>
      </c>
      <c r="H203">
        <v>0.54166666666666663</v>
      </c>
      <c r="I203">
        <v>444.33333333333331</v>
      </c>
      <c r="J203">
        <v>0.77777777777777779</v>
      </c>
      <c r="K203">
        <v>637.33333333333337</v>
      </c>
      <c r="L203">
        <v>0.77777777777777779</v>
      </c>
      <c r="M203">
        <v>639</v>
      </c>
      <c r="N203">
        <v>0.66666666666666663</v>
      </c>
      <c r="O203">
        <v>573.66666666666663</v>
      </c>
      <c r="P203">
        <v>0.7407407407407407</v>
      </c>
      <c r="Q203">
        <v>616.66666666666663</v>
      </c>
      <c r="R203">
        <v>0.6470588235294118</v>
      </c>
      <c r="S203">
        <v>547.73333333333335</v>
      </c>
      <c r="T203">
        <v>1.1428571428571428</v>
      </c>
      <c r="U203">
        <v>1076.5</v>
      </c>
      <c r="V203">
        <v>1.6666666666666667</v>
      </c>
      <c r="W203">
        <v>1480.6666666666667</v>
      </c>
      <c r="X203">
        <v>0.5</v>
      </c>
      <c r="Y203">
        <v>1125</v>
      </c>
      <c r="Z203">
        <v>1.125</v>
      </c>
      <c r="AA203">
        <v>1286.6666666666667</v>
      </c>
      <c r="AB203">
        <v>1</v>
      </c>
      <c r="AC203">
        <v>1130.5</v>
      </c>
      <c r="AD203">
        <v>2.4444444444444446</v>
      </c>
      <c r="AE203">
        <v>1311.4</v>
      </c>
      <c r="AF203">
        <v>0.77777777777777779</v>
      </c>
      <c r="AG203">
        <v>620.33333333333337</v>
      </c>
      <c r="AH203">
        <v>1.4074074074074074</v>
      </c>
      <c r="AI203">
        <v>1067.9000000000001</v>
      </c>
      <c r="AJ203">
        <v>1.2745098039215685</v>
      </c>
      <c r="AK203">
        <v>1149.9375</v>
      </c>
      <c r="AL203">
        <v>0.96078431372549022</v>
      </c>
      <c r="AM203">
        <v>858.54838709677415</v>
      </c>
      <c r="AN203">
        <v>0.42857142857142855</v>
      </c>
      <c r="AO203">
        <v>851</v>
      </c>
      <c r="AP203">
        <v>0.77777777777777779</v>
      </c>
      <c r="AQ203">
        <v>476</v>
      </c>
      <c r="AR203">
        <v>0.625</v>
      </c>
      <c r="AS203">
        <v>830.5</v>
      </c>
      <c r="AT203">
        <v>0.625</v>
      </c>
      <c r="AU203">
        <v>630.85714285714289</v>
      </c>
      <c r="AV203">
        <v>0.77777777777777779</v>
      </c>
      <c r="AW203">
        <v>868.5</v>
      </c>
      <c r="AX203">
        <v>1.6666666666666667</v>
      </c>
      <c r="AY203">
        <v>924.25</v>
      </c>
      <c r="AZ203">
        <v>0.44444444444444442</v>
      </c>
      <c r="BA203">
        <v>529.5</v>
      </c>
      <c r="BB203">
        <v>0.96296296296296291</v>
      </c>
      <c r="BC203">
        <v>811.625</v>
      </c>
      <c r="BD203">
        <v>0.80392156862745101</v>
      </c>
      <c r="BE203">
        <v>727.26666666666665</v>
      </c>
      <c r="BF203">
        <v>0.80392156862745101</v>
      </c>
      <c r="BG203">
        <v>727.26666666666665</v>
      </c>
      <c r="BH203">
        <v>0.90849673202614378</v>
      </c>
      <c r="BI203">
        <v>815.73913043478262</v>
      </c>
      <c r="BJ203">
        <v>1.3333333333333333</v>
      </c>
      <c r="BK203">
        <v>603</v>
      </c>
      <c r="BL203">
        <v>0</v>
      </c>
      <c r="BN203">
        <v>0.5</v>
      </c>
      <c r="BO203">
        <v>83</v>
      </c>
      <c r="BP203">
        <v>0.83333333333333337</v>
      </c>
      <c r="BQ203">
        <v>343</v>
      </c>
      <c r="BR203">
        <v>3</v>
      </c>
      <c r="BS203">
        <v>914</v>
      </c>
      <c r="BT203">
        <v>0</v>
      </c>
      <c r="BV203">
        <v>3</v>
      </c>
      <c r="BW203">
        <v>799</v>
      </c>
      <c r="BX203">
        <v>2</v>
      </c>
      <c r="BY203">
        <v>856.5</v>
      </c>
      <c r="BZ203">
        <v>1.2222222222222223</v>
      </c>
      <c r="CA203">
        <v>599.75</v>
      </c>
      <c r="CB203">
        <v>1.6666666666666667</v>
      </c>
      <c r="CC203">
        <v>1161</v>
      </c>
      <c r="CD203">
        <v>0</v>
      </c>
      <c r="CF203">
        <v>4</v>
      </c>
      <c r="CG203">
        <v>2189</v>
      </c>
      <c r="CH203">
        <v>2.1666666666666665</v>
      </c>
      <c r="CI203">
        <v>1675</v>
      </c>
      <c r="CJ203">
        <v>0</v>
      </c>
      <c r="CL203">
        <v>5</v>
      </c>
      <c r="CM203">
        <v>1790</v>
      </c>
      <c r="CN203">
        <v>5</v>
      </c>
      <c r="CO203">
        <v>1250</v>
      </c>
      <c r="CP203">
        <v>3.3333333333333335</v>
      </c>
      <c r="CQ203">
        <v>1520</v>
      </c>
      <c r="CR203">
        <v>2.5555555555555554</v>
      </c>
      <c r="CS203">
        <v>1597.5</v>
      </c>
      <c r="CT203">
        <v>1.8888888888888888</v>
      </c>
      <c r="CU203">
        <v>1098.625</v>
      </c>
      <c r="CV203">
        <v>2.6666666666666665</v>
      </c>
      <c r="CW203">
        <v>505</v>
      </c>
      <c r="CX203">
        <v>0</v>
      </c>
      <c r="CZ203">
        <v>1</v>
      </c>
      <c r="DA203">
        <v>505</v>
      </c>
      <c r="DB203">
        <v>1.6666666666666667</v>
      </c>
      <c r="DC203">
        <v>505</v>
      </c>
      <c r="DD203">
        <v>0</v>
      </c>
      <c r="DF203">
        <v>0</v>
      </c>
      <c r="DH203">
        <v>3</v>
      </c>
      <c r="DI203">
        <v>406</v>
      </c>
      <c r="DJ203">
        <v>1</v>
      </c>
      <c r="DK203">
        <v>406</v>
      </c>
      <c r="DL203">
        <v>1.4444444444444444</v>
      </c>
      <c r="DM203">
        <v>485.2</v>
      </c>
      <c r="DN203">
        <v>1.4444444444444444</v>
      </c>
      <c r="DO203">
        <v>485.2</v>
      </c>
      <c r="DP203">
        <v>1.7407407407407407</v>
      </c>
      <c r="DQ203">
        <v>862.69230769230774</v>
      </c>
      <c r="DR203">
        <v>1.0333333333333334</v>
      </c>
      <c r="DS203">
        <v>826.08474576271192</v>
      </c>
      <c r="DV203" t="s">
        <v>200</v>
      </c>
      <c r="DW203">
        <v>122.5</v>
      </c>
      <c r="DX203">
        <v>219.8</v>
      </c>
      <c r="DY203">
        <v>266</v>
      </c>
      <c r="DZ203">
        <v>214.2</v>
      </c>
      <c r="EA203">
        <v>266.66666666666669</v>
      </c>
      <c r="EB203">
        <v>204</v>
      </c>
      <c r="EC203">
        <v>285</v>
      </c>
      <c r="ED203">
        <v>251.88888888888889</v>
      </c>
    </row>
    <row r="204" spans="1:134" x14ac:dyDescent="0.3">
      <c r="A204" s="2" t="s">
        <v>201</v>
      </c>
      <c r="B204">
        <v>1.6</v>
      </c>
      <c r="C204">
        <v>956.8</v>
      </c>
      <c r="D204">
        <v>1.3</v>
      </c>
      <c r="E204">
        <v>468.85714285714283</v>
      </c>
      <c r="F204">
        <v>1.8888888888888888</v>
      </c>
      <c r="G204">
        <v>915.2</v>
      </c>
      <c r="H204">
        <v>1.5862068965517242</v>
      </c>
      <c r="I204">
        <v>743.64705882352939</v>
      </c>
      <c r="J204">
        <v>1.1111111111111112</v>
      </c>
      <c r="K204">
        <v>425.16666666666669</v>
      </c>
      <c r="L204">
        <v>2.2000000000000002</v>
      </c>
      <c r="M204">
        <v>690.33333333333337</v>
      </c>
      <c r="N204">
        <v>1.5</v>
      </c>
      <c r="O204">
        <v>1079</v>
      </c>
      <c r="P204">
        <v>1.6296296296296295</v>
      </c>
      <c r="Q204">
        <v>666.72222222222217</v>
      </c>
      <c r="R204">
        <v>1.6071428571428572</v>
      </c>
      <c r="S204">
        <v>704.08571428571429</v>
      </c>
      <c r="T204">
        <v>6</v>
      </c>
      <c r="U204">
        <v>1838.5555555555557</v>
      </c>
      <c r="V204">
        <v>5.9</v>
      </c>
      <c r="W204">
        <v>1793.8</v>
      </c>
      <c r="X204">
        <v>6</v>
      </c>
      <c r="Y204">
        <v>1663.2222222222222</v>
      </c>
      <c r="Z204">
        <v>5.9655172413793105</v>
      </c>
      <c r="AA204">
        <v>1766.2142857142858</v>
      </c>
      <c r="AB204">
        <v>6.333333333333333</v>
      </c>
      <c r="AC204">
        <v>1888.2222222222222</v>
      </c>
      <c r="AD204">
        <v>4.9000000000000004</v>
      </c>
      <c r="AE204">
        <v>1571.4</v>
      </c>
      <c r="AF204">
        <v>6.375</v>
      </c>
      <c r="AG204">
        <v>1658.375</v>
      </c>
      <c r="AH204">
        <v>5.8148148148148149</v>
      </c>
      <c r="AI204">
        <v>1702.7777777777778</v>
      </c>
      <c r="AJ204">
        <v>5.8928571428571432</v>
      </c>
      <c r="AK204">
        <v>1735.0727272727272</v>
      </c>
      <c r="AL204">
        <v>3.75</v>
      </c>
      <c r="AM204">
        <v>1334.1333333333334</v>
      </c>
      <c r="AN204">
        <v>2.6</v>
      </c>
      <c r="AO204">
        <v>729.4</v>
      </c>
      <c r="AP204">
        <v>2.5</v>
      </c>
      <c r="AQ204">
        <v>792.44444444444446</v>
      </c>
      <c r="AR204">
        <v>2.7777777777777777</v>
      </c>
      <c r="AS204">
        <v>787.44444444444446</v>
      </c>
      <c r="AT204">
        <v>2.6206896551724137</v>
      </c>
      <c r="AU204">
        <v>768.32142857142856</v>
      </c>
      <c r="AV204">
        <v>3.1111111111111112</v>
      </c>
      <c r="AW204">
        <v>782.55555555555554</v>
      </c>
      <c r="AX204">
        <v>2.9</v>
      </c>
      <c r="AY204">
        <v>876.6</v>
      </c>
      <c r="AZ204">
        <v>3.25</v>
      </c>
      <c r="BA204">
        <v>819.625</v>
      </c>
      <c r="BB204">
        <v>3.074074074074074</v>
      </c>
      <c r="BC204">
        <v>828.37037037037032</v>
      </c>
      <c r="BD204">
        <v>2.8392857142857144</v>
      </c>
      <c r="BE204">
        <v>797.8</v>
      </c>
      <c r="BF204">
        <v>2.8392857142857144</v>
      </c>
      <c r="BG204">
        <v>797.8</v>
      </c>
      <c r="BH204">
        <v>3.4464285714285716</v>
      </c>
      <c r="BI204">
        <v>1130.6965517241379</v>
      </c>
      <c r="BN204">
        <v>0</v>
      </c>
      <c r="BP204">
        <v>0</v>
      </c>
      <c r="BR204">
        <v>0</v>
      </c>
      <c r="BV204">
        <v>3</v>
      </c>
      <c r="BW204">
        <v>892</v>
      </c>
      <c r="BX204">
        <v>2</v>
      </c>
      <c r="BY204">
        <v>892</v>
      </c>
      <c r="BZ204">
        <v>1.5</v>
      </c>
      <c r="CA204">
        <v>892</v>
      </c>
      <c r="CF204">
        <v>7</v>
      </c>
      <c r="CG204">
        <v>2265</v>
      </c>
      <c r="CH204">
        <v>7</v>
      </c>
      <c r="CI204">
        <v>2265</v>
      </c>
      <c r="CJ204">
        <v>7</v>
      </c>
      <c r="CK204">
        <v>2368</v>
      </c>
      <c r="CN204">
        <v>4.5</v>
      </c>
      <c r="CO204">
        <v>1316.5</v>
      </c>
      <c r="CP204">
        <v>5.333333333333333</v>
      </c>
      <c r="CQ204">
        <v>1667</v>
      </c>
      <c r="CR204">
        <v>5.75</v>
      </c>
      <c r="CS204">
        <v>1816.5</v>
      </c>
      <c r="CT204">
        <v>3.625</v>
      </c>
      <c r="CU204">
        <v>1508.3333333333333</v>
      </c>
      <c r="CZ204">
        <v>3</v>
      </c>
      <c r="DA204">
        <v>852</v>
      </c>
      <c r="DB204">
        <v>3</v>
      </c>
      <c r="DC204">
        <v>852</v>
      </c>
      <c r="DD204">
        <v>1</v>
      </c>
      <c r="DE204">
        <v>163</v>
      </c>
      <c r="DH204">
        <v>4</v>
      </c>
      <c r="DI204">
        <v>1135</v>
      </c>
      <c r="DJ204">
        <v>3</v>
      </c>
      <c r="DK204">
        <v>811</v>
      </c>
      <c r="DL204">
        <v>3</v>
      </c>
      <c r="DM204">
        <v>821.25</v>
      </c>
      <c r="DN204">
        <v>3</v>
      </c>
      <c r="DO204">
        <v>821.25</v>
      </c>
      <c r="DP204">
        <v>3.4166666666666665</v>
      </c>
      <c r="DQ204">
        <v>1233.5</v>
      </c>
      <c r="DR204">
        <v>3.4444444444444446</v>
      </c>
      <c r="DS204">
        <v>1137.3290322580644</v>
      </c>
      <c r="DV204" t="s">
        <v>201</v>
      </c>
      <c r="DW204">
        <v>321.55555555555554</v>
      </c>
      <c r="DX204">
        <v>354.5</v>
      </c>
      <c r="DY204">
        <v>234.625</v>
      </c>
      <c r="DZ204">
        <v>308</v>
      </c>
      <c r="EA204">
        <v>257</v>
      </c>
      <c r="EB204">
        <v>321.88888888888891</v>
      </c>
      <c r="EC204">
        <v>377.33333333333331</v>
      </c>
      <c r="ED204">
        <v>309.5</v>
      </c>
    </row>
    <row r="205" spans="1:134" x14ac:dyDescent="0.3">
      <c r="A205" s="2" t="s">
        <v>202</v>
      </c>
      <c r="BJ205">
        <v>0.2</v>
      </c>
      <c r="BK205">
        <v>256.5</v>
      </c>
      <c r="BL205">
        <v>1</v>
      </c>
      <c r="BM205">
        <v>724</v>
      </c>
      <c r="BN205">
        <v>0</v>
      </c>
      <c r="BP205">
        <v>0.4</v>
      </c>
      <c r="BQ205">
        <v>537</v>
      </c>
      <c r="BR205">
        <v>0.8</v>
      </c>
      <c r="BS205">
        <v>1122</v>
      </c>
      <c r="BT205">
        <v>0.2</v>
      </c>
      <c r="BU205">
        <v>322</v>
      </c>
      <c r="BV205">
        <v>0.9</v>
      </c>
      <c r="BW205">
        <v>715.66666666666663</v>
      </c>
      <c r="BX205">
        <v>0.6333333333333333</v>
      </c>
      <c r="BY205">
        <v>785.5</v>
      </c>
      <c r="BZ205">
        <v>0.51666666666666672</v>
      </c>
      <c r="CA205">
        <v>672.5454545454545</v>
      </c>
      <c r="CB205">
        <v>0.8</v>
      </c>
      <c r="CC205">
        <v>803.66666666666663</v>
      </c>
      <c r="CD205">
        <v>0.9</v>
      </c>
      <c r="CE205">
        <v>1085</v>
      </c>
      <c r="CF205">
        <v>0.1</v>
      </c>
      <c r="CG205">
        <v>107</v>
      </c>
      <c r="CH205">
        <v>0.6</v>
      </c>
      <c r="CI205">
        <v>781.33333333333337</v>
      </c>
      <c r="CJ205">
        <v>0.1</v>
      </c>
      <c r="CK205">
        <v>381</v>
      </c>
      <c r="CL205">
        <v>0.9</v>
      </c>
      <c r="CM205">
        <v>1480</v>
      </c>
      <c r="CN205">
        <v>1.1000000000000001</v>
      </c>
      <c r="CO205">
        <v>661.25</v>
      </c>
      <c r="CP205">
        <v>0.7</v>
      </c>
      <c r="CQ205">
        <v>855.14285714285711</v>
      </c>
      <c r="CR205">
        <v>0.65</v>
      </c>
      <c r="CS205">
        <v>821.07692307692309</v>
      </c>
      <c r="CT205">
        <v>0.58333333333333337</v>
      </c>
      <c r="CU205">
        <v>753</v>
      </c>
      <c r="CV205">
        <v>0.4</v>
      </c>
      <c r="CW205">
        <v>640</v>
      </c>
      <c r="CX205">
        <v>0.9</v>
      </c>
      <c r="CY205">
        <v>1068.5</v>
      </c>
      <c r="CZ205">
        <v>0.7</v>
      </c>
      <c r="DA205">
        <v>2101</v>
      </c>
      <c r="DB205">
        <v>0.66666666666666663</v>
      </c>
      <c r="DC205">
        <v>1103.5999999999999</v>
      </c>
      <c r="DD205">
        <v>0.7</v>
      </c>
      <c r="DE205">
        <v>1131.5</v>
      </c>
      <c r="DF205">
        <v>0.7</v>
      </c>
      <c r="DG205">
        <v>520.66666666666663</v>
      </c>
      <c r="DH205">
        <v>0.9</v>
      </c>
      <c r="DI205">
        <v>1291</v>
      </c>
      <c r="DJ205">
        <v>0.76666666666666672</v>
      </c>
      <c r="DK205">
        <v>915.28571428571433</v>
      </c>
      <c r="DL205">
        <v>0.71666666666666667</v>
      </c>
      <c r="DM205">
        <v>993.75</v>
      </c>
      <c r="DN205">
        <v>0.71666666666666667</v>
      </c>
      <c r="DO205">
        <v>993.75</v>
      </c>
      <c r="DP205">
        <v>0.62777777777777777</v>
      </c>
      <c r="DQ205">
        <v>833.25</v>
      </c>
      <c r="DR205">
        <v>0.62777777777777777</v>
      </c>
      <c r="DS205">
        <v>833.25</v>
      </c>
      <c r="DV205" t="s">
        <v>202</v>
      </c>
    </row>
    <row r="206" spans="1:134" x14ac:dyDescent="0.3">
      <c r="A206" s="2" t="s">
        <v>203</v>
      </c>
      <c r="B206">
        <v>2.125</v>
      </c>
      <c r="C206">
        <v>747.6</v>
      </c>
      <c r="D206">
        <v>3.875</v>
      </c>
      <c r="E206">
        <v>872</v>
      </c>
      <c r="F206">
        <v>3.875</v>
      </c>
      <c r="G206">
        <v>886.85714285714289</v>
      </c>
      <c r="H206">
        <v>3.2916666666666665</v>
      </c>
      <c r="I206">
        <v>844.73684210526312</v>
      </c>
      <c r="J206">
        <v>2.3333333333333335</v>
      </c>
      <c r="K206">
        <v>585.28571428571433</v>
      </c>
      <c r="L206">
        <v>1.7777777777777777</v>
      </c>
      <c r="M206">
        <v>353.42857142857144</v>
      </c>
      <c r="N206">
        <v>2.7</v>
      </c>
      <c r="O206">
        <v>761.25</v>
      </c>
      <c r="P206">
        <v>2.2857142857142856</v>
      </c>
      <c r="Q206">
        <v>575.5</v>
      </c>
      <c r="R206">
        <v>2.75</v>
      </c>
      <c r="S206">
        <v>700.26829268292681</v>
      </c>
      <c r="T206">
        <v>4.625</v>
      </c>
      <c r="U206">
        <v>1012.8571428571429</v>
      </c>
      <c r="V206">
        <v>3.125</v>
      </c>
      <c r="W206">
        <v>819.16666666666663</v>
      </c>
      <c r="X206">
        <v>2.75</v>
      </c>
      <c r="Y206">
        <v>640</v>
      </c>
      <c r="Z206">
        <v>3.5</v>
      </c>
      <c r="AA206">
        <v>824.25</v>
      </c>
      <c r="AB206">
        <v>3.6666666666666665</v>
      </c>
      <c r="AC206">
        <v>742.77777777777783</v>
      </c>
      <c r="AD206">
        <v>4.333333333333333</v>
      </c>
      <c r="AE206">
        <v>1125</v>
      </c>
      <c r="AF206">
        <v>3</v>
      </c>
      <c r="AG206">
        <v>911.125</v>
      </c>
      <c r="AH206">
        <v>3.6428571428571428</v>
      </c>
      <c r="AI206">
        <v>910.375</v>
      </c>
      <c r="AJ206">
        <v>3.5769230769230771</v>
      </c>
      <c r="AK206">
        <v>871.22727272727275</v>
      </c>
      <c r="AL206">
        <v>3.1634615384615383</v>
      </c>
      <c r="AM206">
        <v>788.76470588235293</v>
      </c>
      <c r="AN206">
        <v>2.625</v>
      </c>
      <c r="AO206">
        <v>562.875</v>
      </c>
      <c r="AP206">
        <v>2.75</v>
      </c>
      <c r="AQ206">
        <v>607.875</v>
      </c>
      <c r="AR206">
        <v>3.125</v>
      </c>
      <c r="AS206">
        <v>516.25</v>
      </c>
      <c r="AT206">
        <v>2.8333333333333335</v>
      </c>
      <c r="AU206">
        <v>562.33333333333337</v>
      </c>
      <c r="AV206">
        <v>3.3333333333333335</v>
      </c>
      <c r="AW206">
        <v>722.88888888888891</v>
      </c>
      <c r="AX206">
        <v>2</v>
      </c>
      <c r="AY206">
        <v>530.625</v>
      </c>
      <c r="AZ206">
        <v>1.4</v>
      </c>
      <c r="BA206">
        <v>401.71428571428572</v>
      </c>
      <c r="BB206">
        <v>2.2142857142857144</v>
      </c>
      <c r="BC206">
        <v>565.125</v>
      </c>
      <c r="BD206">
        <v>2.5</v>
      </c>
      <c r="BE206">
        <v>563.72916666666663</v>
      </c>
      <c r="BF206">
        <v>2.5</v>
      </c>
      <c r="BG206">
        <v>563.72916666666663</v>
      </c>
      <c r="BH206">
        <v>2.9423076923076925</v>
      </c>
      <c r="BI206">
        <v>707.5488721804511</v>
      </c>
      <c r="BJ206">
        <v>2.5</v>
      </c>
      <c r="BK206">
        <v>901</v>
      </c>
      <c r="BL206">
        <v>1.5</v>
      </c>
      <c r="BM206">
        <v>589</v>
      </c>
      <c r="BN206">
        <v>2</v>
      </c>
      <c r="BO206">
        <v>476</v>
      </c>
      <c r="BP206">
        <v>2</v>
      </c>
      <c r="BQ206">
        <v>655.33333333333337</v>
      </c>
      <c r="BR206">
        <v>4</v>
      </c>
      <c r="BS206">
        <v>503</v>
      </c>
      <c r="BT206">
        <v>6</v>
      </c>
      <c r="BU206">
        <v>1545</v>
      </c>
      <c r="BX206">
        <v>5</v>
      </c>
      <c r="BY206">
        <v>1024</v>
      </c>
      <c r="BZ206">
        <v>2.75</v>
      </c>
      <c r="CA206">
        <v>802.8</v>
      </c>
      <c r="CB206">
        <v>2</v>
      </c>
      <c r="CC206">
        <v>337</v>
      </c>
      <c r="CD206">
        <v>1</v>
      </c>
      <c r="CE206">
        <v>421</v>
      </c>
      <c r="CF206">
        <v>8</v>
      </c>
      <c r="CG206">
        <v>1585.5</v>
      </c>
      <c r="CH206">
        <v>3.6666666666666665</v>
      </c>
      <c r="CI206">
        <v>853.2</v>
      </c>
      <c r="CJ206">
        <v>2</v>
      </c>
      <c r="CK206">
        <v>254</v>
      </c>
      <c r="CL206">
        <v>2</v>
      </c>
      <c r="CM206">
        <v>345</v>
      </c>
      <c r="CP206">
        <v>2</v>
      </c>
      <c r="CQ206">
        <v>299.5</v>
      </c>
      <c r="CR206">
        <v>3.25</v>
      </c>
      <c r="CS206">
        <v>695</v>
      </c>
      <c r="CT206">
        <v>3</v>
      </c>
      <c r="CU206">
        <v>739.91666666666663</v>
      </c>
      <c r="CV206">
        <v>5.5</v>
      </c>
      <c r="CW206">
        <v>1085.5</v>
      </c>
      <c r="CX206">
        <v>3.5</v>
      </c>
      <c r="CY206">
        <v>625</v>
      </c>
      <c r="CZ206">
        <v>2.5</v>
      </c>
      <c r="DA206">
        <v>347.5</v>
      </c>
      <c r="DB206">
        <v>3.8333333333333335</v>
      </c>
      <c r="DC206">
        <v>686</v>
      </c>
      <c r="DD206">
        <v>1</v>
      </c>
      <c r="DE206">
        <v>160</v>
      </c>
      <c r="DF206">
        <v>6</v>
      </c>
      <c r="DG206">
        <v>1047</v>
      </c>
      <c r="DJ206">
        <v>3.5</v>
      </c>
      <c r="DK206">
        <v>603.5</v>
      </c>
      <c r="DL206">
        <v>3.75</v>
      </c>
      <c r="DM206">
        <v>665.375</v>
      </c>
      <c r="DN206">
        <v>3.75</v>
      </c>
      <c r="DO206">
        <v>665.375</v>
      </c>
      <c r="DP206">
        <v>3.25</v>
      </c>
      <c r="DQ206">
        <v>710.1</v>
      </c>
      <c r="DR206">
        <v>2.9833333333333334</v>
      </c>
      <c r="DS206">
        <v>707.88235294117646</v>
      </c>
      <c r="DV206" t="s">
        <v>203</v>
      </c>
      <c r="DW206">
        <v>204.77777777777777</v>
      </c>
      <c r="DX206">
        <v>248.14285714285714</v>
      </c>
      <c r="DY206">
        <v>256.625</v>
      </c>
      <c r="DZ206">
        <v>234.70833333333334</v>
      </c>
      <c r="EA206">
        <v>197.28571428571428</v>
      </c>
      <c r="EB206">
        <v>149.85714285714286</v>
      </c>
      <c r="EC206">
        <v>173.5</v>
      </c>
      <c r="ED206">
        <v>173.54545454545453</v>
      </c>
    </row>
    <row r="207" spans="1:134" x14ac:dyDescent="0.3">
      <c r="A207" s="2" t="s">
        <v>204</v>
      </c>
      <c r="B207">
        <v>2.8888888888888888</v>
      </c>
      <c r="C207">
        <v>1729.75</v>
      </c>
      <c r="D207">
        <v>4.1111111111111107</v>
      </c>
      <c r="E207">
        <v>1490.6666666666667</v>
      </c>
      <c r="F207">
        <v>3.1428571428571428</v>
      </c>
      <c r="G207">
        <v>2115.6666666666665</v>
      </c>
      <c r="H207">
        <v>3.4</v>
      </c>
      <c r="I207">
        <v>1708.4615384615386</v>
      </c>
      <c r="J207">
        <v>3.7777777777777777</v>
      </c>
      <c r="K207">
        <v>1914.6</v>
      </c>
      <c r="L207">
        <v>2</v>
      </c>
      <c r="M207">
        <v>1327.5</v>
      </c>
      <c r="N207">
        <v>2.7777777777777777</v>
      </c>
      <c r="O207">
        <v>1583.5</v>
      </c>
      <c r="P207">
        <v>2.8214285714285716</v>
      </c>
      <c r="Q207">
        <v>1632.0769230769231</v>
      </c>
      <c r="R207">
        <v>3.0943396226415096</v>
      </c>
      <c r="S207">
        <v>1670.2692307692307</v>
      </c>
      <c r="T207">
        <v>5</v>
      </c>
      <c r="U207">
        <v>1686.2857142857142</v>
      </c>
      <c r="V207">
        <v>3.3333333333333335</v>
      </c>
      <c r="W207">
        <v>1788.25</v>
      </c>
      <c r="X207">
        <v>4</v>
      </c>
      <c r="Y207">
        <v>1783.75</v>
      </c>
      <c r="Z207">
        <v>4.12</v>
      </c>
      <c r="AA207">
        <v>1739.4666666666667</v>
      </c>
      <c r="AB207">
        <v>3.6666666666666665</v>
      </c>
      <c r="AC207">
        <v>1769</v>
      </c>
      <c r="AD207">
        <v>5.0999999999999996</v>
      </c>
      <c r="AE207">
        <v>1761.25</v>
      </c>
      <c r="AF207">
        <v>4.5555555555555554</v>
      </c>
      <c r="AG207">
        <v>2032.6666666666667</v>
      </c>
      <c r="AH207">
        <v>4.4642857142857144</v>
      </c>
      <c r="AI207">
        <v>1849</v>
      </c>
      <c r="AJ207">
        <v>4.3018867924528301</v>
      </c>
      <c r="AK207">
        <v>1800.6764705882354</v>
      </c>
      <c r="AL207">
        <v>3.6981132075471699</v>
      </c>
      <c r="AM207">
        <v>1744.1666666666667</v>
      </c>
      <c r="AN207">
        <v>1.4444444444444444</v>
      </c>
      <c r="AO207">
        <v>552</v>
      </c>
      <c r="AP207">
        <v>1</v>
      </c>
      <c r="AQ207">
        <v>654.5</v>
      </c>
      <c r="AR207">
        <v>1.1428571428571428</v>
      </c>
      <c r="AS207">
        <v>486.8</v>
      </c>
      <c r="AT207">
        <v>1.2</v>
      </c>
      <c r="AU207">
        <v>557.6</v>
      </c>
      <c r="AV207">
        <v>1</v>
      </c>
      <c r="AW207">
        <v>586</v>
      </c>
      <c r="AX207">
        <v>2.1</v>
      </c>
      <c r="AY207">
        <v>600.9</v>
      </c>
      <c r="AZ207">
        <v>0.88888888888888884</v>
      </c>
      <c r="BA207">
        <v>882.33333333333337</v>
      </c>
      <c r="BB207">
        <v>1.3571428571428572</v>
      </c>
      <c r="BC207">
        <v>647.05882352941171</v>
      </c>
      <c r="BD207">
        <v>1.2830188679245282</v>
      </c>
      <c r="BE207">
        <v>605.125</v>
      </c>
      <c r="BF207">
        <v>1.2830188679245282</v>
      </c>
      <c r="BG207">
        <v>605.125</v>
      </c>
      <c r="BH207">
        <v>2.8930817610062891</v>
      </c>
      <c r="BI207">
        <v>1347.9782608695652</v>
      </c>
      <c r="BJ207">
        <v>7</v>
      </c>
      <c r="BK207">
        <v>2386</v>
      </c>
      <c r="BL207">
        <v>0</v>
      </c>
      <c r="BN207">
        <v>6</v>
      </c>
      <c r="BO207">
        <v>2087.5</v>
      </c>
      <c r="BP207">
        <v>5</v>
      </c>
      <c r="BQ207">
        <v>2187</v>
      </c>
      <c r="BR207">
        <v>7</v>
      </c>
      <c r="BS207">
        <v>1920</v>
      </c>
      <c r="BV207">
        <v>6</v>
      </c>
      <c r="BW207">
        <v>1100</v>
      </c>
      <c r="BX207">
        <v>6.5</v>
      </c>
      <c r="BY207">
        <v>1510</v>
      </c>
      <c r="BZ207">
        <v>5.4285714285714288</v>
      </c>
      <c r="CA207">
        <v>1916.2</v>
      </c>
      <c r="CB207">
        <v>0</v>
      </c>
      <c r="CD207">
        <v>7</v>
      </c>
      <c r="CE207">
        <v>1379</v>
      </c>
      <c r="CF207">
        <v>2.6666666666666665</v>
      </c>
      <c r="CG207">
        <v>1145.5</v>
      </c>
      <c r="CH207">
        <v>3</v>
      </c>
      <c r="CI207">
        <v>1223.3333333333333</v>
      </c>
      <c r="CJ207">
        <v>0</v>
      </c>
      <c r="CN207">
        <v>2</v>
      </c>
      <c r="CO207">
        <v>500</v>
      </c>
      <c r="CP207">
        <v>1</v>
      </c>
      <c r="CQ207">
        <v>500</v>
      </c>
      <c r="CR207">
        <v>2.4285714285714284</v>
      </c>
      <c r="CS207">
        <v>1042.5</v>
      </c>
      <c r="CT207">
        <v>3.9285714285714284</v>
      </c>
      <c r="CU207">
        <v>1527.8888888888889</v>
      </c>
      <c r="CV207">
        <v>2</v>
      </c>
      <c r="CW207">
        <v>265</v>
      </c>
      <c r="CX207">
        <v>0</v>
      </c>
      <c r="CZ207">
        <v>1</v>
      </c>
      <c r="DA207">
        <v>348</v>
      </c>
      <c r="DB207">
        <v>1</v>
      </c>
      <c r="DC207">
        <v>320.33333333333331</v>
      </c>
      <c r="DD207">
        <v>0</v>
      </c>
      <c r="DH207">
        <v>7</v>
      </c>
      <c r="DI207">
        <v>1762</v>
      </c>
      <c r="DJ207">
        <v>3.5</v>
      </c>
      <c r="DK207">
        <v>1762</v>
      </c>
      <c r="DL207">
        <v>1.7142857142857142</v>
      </c>
      <c r="DM207">
        <v>680.75</v>
      </c>
      <c r="DN207">
        <v>1.7142857142857142</v>
      </c>
      <c r="DO207">
        <v>680.75</v>
      </c>
      <c r="DP207">
        <v>3.1904761904761907</v>
      </c>
      <c r="DQ207">
        <v>1267.2307692307693</v>
      </c>
      <c r="DR207">
        <v>2.9277777777777776</v>
      </c>
      <c r="DS207">
        <v>1337.9809523809524</v>
      </c>
      <c r="DV207" t="s">
        <v>204</v>
      </c>
      <c r="DW207">
        <v>268.8</v>
      </c>
      <c r="DX207">
        <v>234.125</v>
      </c>
      <c r="DY207">
        <v>267.33333333333331</v>
      </c>
      <c r="DZ207">
        <v>253.73684210526315</v>
      </c>
      <c r="EA207">
        <v>208.2</v>
      </c>
      <c r="EB207">
        <v>201.75</v>
      </c>
      <c r="EC207">
        <v>156.75</v>
      </c>
      <c r="ED207">
        <v>190.38461538461539</v>
      </c>
    </row>
    <row r="208" spans="1:134" x14ac:dyDescent="0.3">
      <c r="A208" s="2" t="s">
        <v>205</v>
      </c>
      <c r="BJ208">
        <v>2.5</v>
      </c>
      <c r="BK208">
        <v>1283.5833333333333</v>
      </c>
      <c r="BL208">
        <v>1.7</v>
      </c>
      <c r="BM208">
        <v>1034.0999999999999</v>
      </c>
      <c r="BN208">
        <v>2.25</v>
      </c>
      <c r="BO208">
        <v>1007.8461538461538</v>
      </c>
      <c r="BP208">
        <v>2.15</v>
      </c>
      <c r="BQ208">
        <v>1109.8857142857144</v>
      </c>
      <c r="BR208">
        <v>2.5499999999999998</v>
      </c>
      <c r="BS208">
        <v>1417.3636363636363</v>
      </c>
      <c r="BT208">
        <v>2.5499999999999998</v>
      </c>
      <c r="BU208">
        <v>1302.909090909091</v>
      </c>
      <c r="BV208">
        <v>2.6</v>
      </c>
      <c r="BW208">
        <v>1645.9</v>
      </c>
      <c r="BX208">
        <v>2.5666666666666669</v>
      </c>
      <c r="BY208">
        <v>1449.4375</v>
      </c>
      <c r="BZ208">
        <v>2.3583333333333334</v>
      </c>
      <c r="CA208">
        <v>1272.0597014925372</v>
      </c>
      <c r="CB208">
        <v>3.15</v>
      </c>
      <c r="CC208">
        <v>1439.4285714285713</v>
      </c>
      <c r="CD208">
        <v>3.85</v>
      </c>
      <c r="CE208">
        <v>1451</v>
      </c>
      <c r="CF208">
        <v>3.8</v>
      </c>
      <c r="CG208">
        <v>1229.3888888888889</v>
      </c>
      <c r="CH208">
        <v>3.6</v>
      </c>
      <c r="CI208">
        <v>1364.5208333333333</v>
      </c>
      <c r="CJ208">
        <v>3.1</v>
      </c>
      <c r="CK208">
        <v>1132.0625</v>
      </c>
      <c r="CL208">
        <v>3.7</v>
      </c>
      <c r="CM208">
        <v>1570.4666666666667</v>
      </c>
      <c r="CN208">
        <v>3.3</v>
      </c>
      <c r="CO208">
        <v>1375.0666666666666</v>
      </c>
      <c r="CP208">
        <v>3.3666666666666667</v>
      </c>
      <c r="CQ208">
        <v>1354.2608695652175</v>
      </c>
      <c r="CR208">
        <v>3.4833333333333334</v>
      </c>
      <c r="CS208">
        <v>1359.5</v>
      </c>
      <c r="CT208">
        <v>2.9208333333333334</v>
      </c>
      <c r="CU208">
        <v>1323.111801242236</v>
      </c>
      <c r="CV208">
        <v>2.25</v>
      </c>
      <c r="CW208">
        <v>919.6</v>
      </c>
      <c r="CX208">
        <v>2.1</v>
      </c>
      <c r="CY208">
        <v>809.93333333333328</v>
      </c>
      <c r="CZ208">
        <v>2.6</v>
      </c>
      <c r="DA208">
        <v>1073.8571428571429</v>
      </c>
      <c r="DB208">
        <v>2.3166666666666669</v>
      </c>
      <c r="DC208">
        <v>931.2954545454545</v>
      </c>
      <c r="DD208">
        <v>2.15</v>
      </c>
      <c r="DE208">
        <v>788.5</v>
      </c>
      <c r="DF208">
        <v>2.4500000000000002</v>
      </c>
      <c r="DG208">
        <v>842.2</v>
      </c>
      <c r="DH208">
        <v>2.65</v>
      </c>
      <c r="DI208">
        <v>1126.2857142857142</v>
      </c>
      <c r="DJ208">
        <v>2.4166666666666665</v>
      </c>
      <c r="DK208">
        <v>917.20930232558135</v>
      </c>
      <c r="DL208">
        <v>2.3666666666666667</v>
      </c>
      <c r="DM208">
        <v>924.33333333333337</v>
      </c>
      <c r="DN208">
        <v>2.3666666666666667</v>
      </c>
      <c r="DO208">
        <v>924.33333333333337</v>
      </c>
      <c r="DP208">
        <v>2.7361111111111112</v>
      </c>
      <c r="DQ208">
        <v>1183.2177419354839</v>
      </c>
      <c r="DR208">
        <v>2.7361111111111112</v>
      </c>
      <c r="DS208">
        <v>1183.2177419354839</v>
      </c>
      <c r="DV208" t="s">
        <v>205</v>
      </c>
    </row>
    <row r="209" spans="1:134" x14ac:dyDescent="0.3">
      <c r="A209" s="2" t="s">
        <v>206</v>
      </c>
      <c r="B209">
        <v>1.7777777777777777</v>
      </c>
      <c r="C209">
        <v>295.85714285714283</v>
      </c>
      <c r="D209">
        <v>1.4</v>
      </c>
      <c r="E209">
        <v>221.9</v>
      </c>
      <c r="F209">
        <v>2.1111111111111112</v>
      </c>
      <c r="G209">
        <v>649</v>
      </c>
      <c r="H209">
        <v>1.75</v>
      </c>
      <c r="I209">
        <v>355.82608695652175</v>
      </c>
      <c r="J209">
        <v>1.3333333333333333</v>
      </c>
      <c r="K209">
        <v>286</v>
      </c>
      <c r="L209">
        <v>1.6666666666666667</v>
      </c>
      <c r="M209">
        <v>394.85714285714283</v>
      </c>
      <c r="N209">
        <v>1.8888888888888888</v>
      </c>
      <c r="O209">
        <v>388</v>
      </c>
      <c r="P209">
        <v>1.6296296296296295</v>
      </c>
      <c r="Q209">
        <v>357.72727272727275</v>
      </c>
      <c r="R209">
        <v>1.6909090909090909</v>
      </c>
      <c r="S209">
        <v>356.75555555555553</v>
      </c>
      <c r="T209">
        <v>2.1111111111111112</v>
      </c>
      <c r="U209">
        <v>477.57142857142856</v>
      </c>
      <c r="V209">
        <v>2.5</v>
      </c>
      <c r="W209">
        <v>542.33333333333337</v>
      </c>
      <c r="X209">
        <v>2.1111111111111112</v>
      </c>
      <c r="Y209">
        <v>603.5</v>
      </c>
      <c r="Z209">
        <v>2.25</v>
      </c>
      <c r="AA209">
        <v>538.40909090909088</v>
      </c>
      <c r="AB209">
        <v>1.7777777777777777</v>
      </c>
      <c r="AC209">
        <v>550.83333333333337</v>
      </c>
      <c r="AD209">
        <v>2.4444444444444446</v>
      </c>
      <c r="AE209">
        <v>416.11111111111109</v>
      </c>
      <c r="AF209">
        <v>3.1111111111111112</v>
      </c>
      <c r="AG209">
        <v>561</v>
      </c>
      <c r="AH209">
        <v>2.4444444444444446</v>
      </c>
      <c r="AI209">
        <v>504.125</v>
      </c>
      <c r="AJ209">
        <v>2.3454545454545452</v>
      </c>
      <c r="AK209">
        <v>520.52173913043475</v>
      </c>
      <c r="AL209">
        <v>2.0181818181818181</v>
      </c>
      <c r="AM209">
        <v>439.53846153846155</v>
      </c>
      <c r="AN209">
        <v>1.1111111111111112</v>
      </c>
      <c r="AO209">
        <v>305.83333333333331</v>
      </c>
      <c r="AP209">
        <v>1.2</v>
      </c>
      <c r="AQ209">
        <v>251.5</v>
      </c>
      <c r="AR209">
        <v>0.77777777777777779</v>
      </c>
      <c r="AS209">
        <v>245.2</v>
      </c>
      <c r="AT209">
        <v>1.0357142857142858</v>
      </c>
      <c r="AU209">
        <v>267</v>
      </c>
      <c r="AV209">
        <v>0.88888888888888884</v>
      </c>
      <c r="AW209">
        <v>254.16666666666666</v>
      </c>
      <c r="AX209">
        <v>1.7777777777777777</v>
      </c>
      <c r="AY209">
        <v>278</v>
      </c>
      <c r="AZ209">
        <v>0.88888888888888884</v>
      </c>
      <c r="BA209">
        <v>188.71428571428572</v>
      </c>
      <c r="BB209">
        <v>1.1851851851851851</v>
      </c>
      <c r="BC209">
        <v>241.42857142857142</v>
      </c>
      <c r="BD209">
        <v>1.1090909090909091</v>
      </c>
      <c r="BE209">
        <v>253.57499999999999</v>
      </c>
      <c r="BF209">
        <v>1.1090909090909091</v>
      </c>
      <c r="BG209">
        <v>253.57499999999999</v>
      </c>
      <c r="BH209">
        <v>1.7151515151515151</v>
      </c>
      <c r="BI209">
        <v>382.75572519083971</v>
      </c>
      <c r="BJ209">
        <v>1</v>
      </c>
      <c r="BK209">
        <v>354</v>
      </c>
      <c r="BN209">
        <v>0</v>
      </c>
      <c r="BP209">
        <v>0.5</v>
      </c>
      <c r="BQ209">
        <v>354</v>
      </c>
      <c r="BR209">
        <v>0</v>
      </c>
      <c r="BT209">
        <v>3</v>
      </c>
      <c r="BU209">
        <v>408</v>
      </c>
      <c r="BV209">
        <v>0</v>
      </c>
      <c r="BX209">
        <v>1</v>
      </c>
      <c r="BY209">
        <v>408</v>
      </c>
      <c r="BZ209">
        <v>0.8</v>
      </c>
      <c r="CA209">
        <v>381</v>
      </c>
      <c r="CB209">
        <v>4</v>
      </c>
      <c r="CC209">
        <v>792</v>
      </c>
      <c r="CF209">
        <v>3</v>
      </c>
      <c r="CG209">
        <v>617</v>
      </c>
      <c r="CH209">
        <v>3.5</v>
      </c>
      <c r="CI209">
        <v>704.5</v>
      </c>
      <c r="CJ209">
        <v>4</v>
      </c>
      <c r="CK209">
        <v>1228</v>
      </c>
      <c r="CL209">
        <v>3</v>
      </c>
      <c r="CM209">
        <v>512</v>
      </c>
      <c r="CN209">
        <v>2</v>
      </c>
      <c r="CO209">
        <v>273</v>
      </c>
      <c r="CP209">
        <v>3</v>
      </c>
      <c r="CQ209">
        <v>671</v>
      </c>
      <c r="CR209">
        <v>3.2</v>
      </c>
      <c r="CS209">
        <v>684.4</v>
      </c>
      <c r="CT209">
        <v>2</v>
      </c>
      <c r="CU209">
        <v>597.71428571428567</v>
      </c>
      <c r="CV209">
        <v>0</v>
      </c>
      <c r="CZ209">
        <v>2</v>
      </c>
      <c r="DA209">
        <v>191</v>
      </c>
      <c r="DB209">
        <v>1</v>
      </c>
      <c r="DC209">
        <v>191</v>
      </c>
      <c r="DD209">
        <v>0</v>
      </c>
      <c r="DF209">
        <v>1</v>
      </c>
      <c r="DG209">
        <v>359</v>
      </c>
      <c r="DH209">
        <v>1</v>
      </c>
      <c r="DI209">
        <v>94</v>
      </c>
      <c r="DJ209">
        <v>0.66666666666666663</v>
      </c>
      <c r="DK209">
        <v>226.5</v>
      </c>
      <c r="DL209">
        <v>0.8</v>
      </c>
      <c r="DM209">
        <v>214.66666666666666</v>
      </c>
      <c r="DN209">
        <v>0.8</v>
      </c>
      <c r="DO209">
        <v>214.66666666666666</v>
      </c>
      <c r="DP209">
        <v>1.6</v>
      </c>
      <c r="DQ209">
        <v>482.8</v>
      </c>
      <c r="DR209">
        <v>1.7055555555555555</v>
      </c>
      <c r="DS209">
        <v>389.85106382978722</v>
      </c>
      <c r="DV209" t="s">
        <v>206</v>
      </c>
      <c r="DW209">
        <v>242.66666666666666</v>
      </c>
      <c r="DX209">
        <v>150.22222222222223</v>
      </c>
      <c r="DY209">
        <v>183.33333333333334</v>
      </c>
      <c r="DZ209">
        <v>185.75</v>
      </c>
      <c r="EA209">
        <v>147.71428571428572</v>
      </c>
      <c r="EB209">
        <v>146.42857142857142</v>
      </c>
      <c r="EC209">
        <v>150.75</v>
      </c>
      <c r="ED209">
        <v>148.40909090909091</v>
      </c>
    </row>
    <row r="210" spans="1:134" x14ac:dyDescent="0.3">
      <c r="A210" s="2" t="s">
        <v>207</v>
      </c>
      <c r="B210">
        <v>2.6666666666666665</v>
      </c>
      <c r="C210">
        <v>1221</v>
      </c>
      <c r="D210">
        <v>3.375</v>
      </c>
      <c r="E210">
        <v>1354.3333333333333</v>
      </c>
      <c r="F210">
        <v>3.4285714285714284</v>
      </c>
      <c r="G210">
        <v>1471.6</v>
      </c>
      <c r="H210">
        <v>3.125</v>
      </c>
      <c r="I210">
        <v>1341.7647058823529</v>
      </c>
      <c r="J210">
        <v>2.7777777777777777</v>
      </c>
      <c r="K210">
        <v>1349</v>
      </c>
      <c r="L210">
        <v>3.2222222222222223</v>
      </c>
      <c r="M210">
        <v>1180</v>
      </c>
      <c r="N210">
        <v>3.5</v>
      </c>
      <c r="O210">
        <v>1315.7142857142858</v>
      </c>
      <c r="P210">
        <v>3.1785714285714284</v>
      </c>
      <c r="Q210">
        <v>1274.4736842105262</v>
      </c>
      <c r="R210">
        <v>3.1538461538461537</v>
      </c>
      <c r="S210">
        <v>1306.25</v>
      </c>
      <c r="T210">
        <v>4.4444444444444446</v>
      </c>
      <c r="U210">
        <v>1459</v>
      </c>
      <c r="V210">
        <v>3.375</v>
      </c>
      <c r="W210">
        <v>1379.5</v>
      </c>
      <c r="X210">
        <v>3.4285714285714284</v>
      </c>
      <c r="Y210">
        <v>1119.1666666666667</v>
      </c>
      <c r="Z210">
        <v>3.7916666666666665</v>
      </c>
      <c r="AA210">
        <v>1333.2</v>
      </c>
      <c r="AB210">
        <v>4.4444444444444446</v>
      </c>
      <c r="AC210">
        <v>1723.5714285714287</v>
      </c>
      <c r="AD210">
        <v>3.6666666666666665</v>
      </c>
      <c r="AE210">
        <v>1358.5714285714287</v>
      </c>
      <c r="AF210">
        <v>3.5</v>
      </c>
      <c r="AG210">
        <v>1387.5</v>
      </c>
      <c r="AH210">
        <v>3.8571428571428572</v>
      </c>
      <c r="AI210">
        <v>1485.2272727272727</v>
      </c>
      <c r="AJ210">
        <v>3.8269230769230771</v>
      </c>
      <c r="AK210">
        <v>1412.8333333333333</v>
      </c>
      <c r="AL210">
        <v>3.4903846153846154</v>
      </c>
      <c r="AM210">
        <v>1363.6410256410256</v>
      </c>
      <c r="AN210">
        <v>2.4444444444444446</v>
      </c>
      <c r="AO210">
        <v>855.71428571428567</v>
      </c>
      <c r="AP210">
        <v>1.75</v>
      </c>
      <c r="AQ210">
        <v>750</v>
      </c>
      <c r="AR210">
        <v>2.5714285714285716</v>
      </c>
      <c r="AS210">
        <v>784.33333333333337</v>
      </c>
      <c r="AT210">
        <v>2.25</v>
      </c>
      <c r="AU210">
        <v>799.78947368421052</v>
      </c>
      <c r="AV210">
        <v>2.7777777777777777</v>
      </c>
      <c r="AW210">
        <v>1013.75</v>
      </c>
      <c r="AX210">
        <v>2.8888888888888888</v>
      </c>
      <c r="AY210">
        <v>890.375</v>
      </c>
      <c r="AZ210">
        <v>2.9</v>
      </c>
      <c r="BA210">
        <v>1275.1428571428571</v>
      </c>
      <c r="BB210">
        <v>2.8571428571428572</v>
      </c>
      <c r="BC210">
        <v>1050.391304347826</v>
      </c>
      <c r="BD210">
        <v>2.5769230769230771</v>
      </c>
      <c r="BE210">
        <v>937.02380952380952</v>
      </c>
      <c r="BF210">
        <v>2.5769230769230771</v>
      </c>
      <c r="BG210">
        <v>937.02380952380952</v>
      </c>
      <c r="BH210">
        <v>3.1858974358974357</v>
      </c>
      <c r="BI210">
        <v>1214.325</v>
      </c>
      <c r="BJ210">
        <v>0</v>
      </c>
      <c r="BL210">
        <v>3</v>
      </c>
      <c r="BM210">
        <v>1772</v>
      </c>
      <c r="BN210">
        <v>1</v>
      </c>
      <c r="BO210">
        <v>635</v>
      </c>
      <c r="BP210">
        <v>1.5</v>
      </c>
      <c r="BQ210">
        <v>1203.5</v>
      </c>
      <c r="BR210">
        <v>1</v>
      </c>
      <c r="BS210">
        <v>110</v>
      </c>
      <c r="BT210">
        <v>8</v>
      </c>
      <c r="BU210">
        <v>2323</v>
      </c>
      <c r="BX210">
        <v>4.5</v>
      </c>
      <c r="BY210">
        <v>1216.5</v>
      </c>
      <c r="BZ210">
        <v>2.25</v>
      </c>
      <c r="CA210">
        <v>1210</v>
      </c>
      <c r="CB210">
        <v>6</v>
      </c>
      <c r="CC210">
        <v>1927</v>
      </c>
      <c r="CD210">
        <v>4</v>
      </c>
      <c r="CE210">
        <v>2011</v>
      </c>
      <c r="CF210">
        <v>4.333333333333333</v>
      </c>
      <c r="CG210">
        <v>1384.6666666666667</v>
      </c>
      <c r="CH210">
        <v>4.5</v>
      </c>
      <c r="CI210">
        <v>1618.4</v>
      </c>
      <c r="CJ210">
        <v>8</v>
      </c>
      <c r="CK210">
        <v>2027</v>
      </c>
      <c r="CL210">
        <v>0</v>
      </c>
      <c r="CP210">
        <v>4</v>
      </c>
      <c r="CQ210">
        <v>2027</v>
      </c>
      <c r="CR210">
        <v>4.375</v>
      </c>
      <c r="CS210">
        <v>1686.5</v>
      </c>
      <c r="CT210">
        <v>3.3125</v>
      </c>
      <c r="CU210">
        <v>1495.9</v>
      </c>
      <c r="CV210">
        <v>0</v>
      </c>
      <c r="CX210">
        <v>7</v>
      </c>
      <c r="CY210">
        <v>1742.5</v>
      </c>
      <c r="CZ210">
        <v>4.666666666666667</v>
      </c>
      <c r="DA210">
        <v>1165</v>
      </c>
      <c r="DB210">
        <v>4.666666666666667</v>
      </c>
      <c r="DC210">
        <v>1453.75</v>
      </c>
      <c r="DD210">
        <v>9</v>
      </c>
      <c r="DE210">
        <v>1681</v>
      </c>
      <c r="DF210">
        <v>7</v>
      </c>
      <c r="DG210">
        <v>2357</v>
      </c>
      <c r="DJ210">
        <v>8</v>
      </c>
      <c r="DK210">
        <v>2019</v>
      </c>
      <c r="DL210">
        <v>5.5</v>
      </c>
      <c r="DM210">
        <v>1642.1666666666667</v>
      </c>
      <c r="DN210">
        <v>5.5</v>
      </c>
      <c r="DO210">
        <v>1642.1666666666667</v>
      </c>
      <c r="DP210">
        <v>4.041666666666667</v>
      </c>
      <c r="DQ210">
        <v>1550.75</v>
      </c>
      <c r="DR210">
        <v>3.3</v>
      </c>
      <c r="DS210">
        <v>1253.9044117647059</v>
      </c>
      <c r="DV210" t="s">
        <v>207</v>
      </c>
      <c r="DW210">
        <v>319</v>
      </c>
      <c r="DX210">
        <v>248.28571428571428</v>
      </c>
      <c r="DY210">
        <v>318.25</v>
      </c>
      <c r="DZ210">
        <v>296.22727272727275</v>
      </c>
      <c r="EA210">
        <v>272.39999999999998</v>
      </c>
      <c r="EB210">
        <v>310.14285714285717</v>
      </c>
      <c r="EC210">
        <v>298.42857142857144</v>
      </c>
      <c r="ED210">
        <v>295.89473684210526</v>
      </c>
    </row>
    <row r="211" spans="1:134" x14ac:dyDescent="0.3">
      <c r="A211" s="2" t="s">
        <v>208</v>
      </c>
      <c r="B211">
        <v>3.7777777777777777</v>
      </c>
      <c r="C211">
        <v>1433.2857142857142</v>
      </c>
      <c r="D211">
        <v>1.625</v>
      </c>
      <c r="E211">
        <v>721.4</v>
      </c>
      <c r="F211">
        <v>2</v>
      </c>
      <c r="G211">
        <v>955</v>
      </c>
      <c r="H211">
        <v>2.5416666666666665</v>
      </c>
      <c r="I211">
        <v>1091.25</v>
      </c>
      <c r="J211">
        <v>2.4444444444444446</v>
      </c>
      <c r="K211">
        <v>703.28571428571433</v>
      </c>
      <c r="L211">
        <v>2.6666666666666665</v>
      </c>
      <c r="M211">
        <v>1279.8333333333333</v>
      </c>
      <c r="N211">
        <v>2.7777777777777777</v>
      </c>
      <c r="O211">
        <v>1127</v>
      </c>
      <c r="P211">
        <v>2.6296296296296298</v>
      </c>
      <c r="Q211">
        <v>1024.55</v>
      </c>
      <c r="R211">
        <v>2.5882352941176472</v>
      </c>
      <c r="S211">
        <v>1054.1944444444443</v>
      </c>
      <c r="T211">
        <v>3</v>
      </c>
      <c r="U211">
        <v>868.44444444444446</v>
      </c>
      <c r="V211">
        <v>4.125</v>
      </c>
      <c r="W211">
        <v>1446.2857142857142</v>
      </c>
      <c r="X211">
        <v>4.8571428571428568</v>
      </c>
      <c r="Y211">
        <v>1456.6666666666667</v>
      </c>
      <c r="Z211">
        <v>3.9166666666666665</v>
      </c>
      <c r="AA211">
        <v>1212.7272727272727</v>
      </c>
      <c r="AB211">
        <v>4.7777777777777777</v>
      </c>
      <c r="AC211">
        <v>972.55555555555554</v>
      </c>
      <c r="AD211">
        <v>4.1111111111111107</v>
      </c>
      <c r="AE211">
        <v>1264.375</v>
      </c>
      <c r="AF211">
        <v>3.8888888888888888</v>
      </c>
      <c r="AG211">
        <v>1147.375</v>
      </c>
      <c r="AH211">
        <v>4.2592592592592595</v>
      </c>
      <c r="AI211">
        <v>1121.8800000000001</v>
      </c>
      <c r="AJ211">
        <v>4.0980392156862742</v>
      </c>
      <c r="AK211">
        <v>1164.4042553191489</v>
      </c>
      <c r="AL211">
        <v>3.3431372549019609</v>
      </c>
      <c r="AM211">
        <v>1116.6024096385543</v>
      </c>
      <c r="AN211">
        <v>1.8888888888888888</v>
      </c>
      <c r="AO211">
        <v>681.57142857142856</v>
      </c>
      <c r="AP211">
        <v>1.875</v>
      </c>
      <c r="AQ211">
        <v>782</v>
      </c>
      <c r="AR211">
        <v>1.8571428571428572</v>
      </c>
      <c r="AS211">
        <v>719.5</v>
      </c>
      <c r="AT211">
        <v>1.875</v>
      </c>
      <c r="AU211">
        <v>722.11111111111109</v>
      </c>
      <c r="AV211">
        <v>2.5555555555555554</v>
      </c>
      <c r="AW211">
        <v>688.11111111111109</v>
      </c>
      <c r="AX211">
        <v>1.4444444444444444</v>
      </c>
      <c r="AY211">
        <v>518</v>
      </c>
      <c r="AZ211">
        <v>2</v>
      </c>
      <c r="BA211">
        <v>625.875</v>
      </c>
      <c r="BB211">
        <v>2</v>
      </c>
      <c r="BC211">
        <v>613.76</v>
      </c>
      <c r="BD211">
        <v>1.9411764705882353</v>
      </c>
      <c r="BE211">
        <v>659.11627906976742</v>
      </c>
      <c r="BF211">
        <v>1.9411764705882353</v>
      </c>
      <c r="BG211">
        <v>659.11627906976742</v>
      </c>
      <c r="BH211">
        <v>2.8758169934640523</v>
      </c>
      <c r="BI211">
        <v>960.47619047619048</v>
      </c>
      <c r="BJ211">
        <v>0</v>
      </c>
      <c r="BL211">
        <v>0.5</v>
      </c>
      <c r="BM211">
        <v>384</v>
      </c>
      <c r="BN211">
        <v>3.6666666666666665</v>
      </c>
      <c r="BO211">
        <v>1321</v>
      </c>
      <c r="BP211">
        <v>2</v>
      </c>
      <c r="BQ211">
        <v>1008.6666666666666</v>
      </c>
      <c r="BR211">
        <v>0</v>
      </c>
      <c r="BT211">
        <v>6</v>
      </c>
      <c r="BU211">
        <v>1903</v>
      </c>
      <c r="BV211">
        <v>1</v>
      </c>
      <c r="BW211">
        <v>342</v>
      </c>
      <c r="BX211">
        <v>2.3333333333333335</v>
      </c>
      <c r="BY211">
        <v>1122.5</v>
      </c>
      <c r="BZ211">
        <v>2.1111111111111112</v>
      </c>
      <c r="CA211">
        <v>1054.2</v>
      </c>
      <c r="CB211">
        <v>7</v>
      </c>
      <c r="CC211">
        <v>2233</v>
      </c>
      <c r="CD211">
        <v>6</v>
      </c>
      <c r="CE211">
        <v>2028.5</v>
      </c>
      <c r="CF211">
        <v>2.3333333333333335</v>
      </c>
      <c r="CG211">
        <v>1161.5</v>
      </c>
      <c r="CH211">
        <v>4.333333333333333</v>
      </c>
      <c r="CI211">
        <v>1722.6</v>
      </c>
      <c r="CJ211">
        <v>7</v>
      </c>
      <c r="CK211">
        <v>1760</v>
      </c>
      <c r="CL211">
        <v>1</v>
      </c>
      <c r="CM211">
        <v>377</v>
      </c>
      <c r="CN211">
        <v>8</v>
      </c>
      <c r="CO211">
        <v>1673</v>
      </c>
      <c r="CP211">
        <v>5.333333333333333</v>
      </c>
      <c r="CQ211">
        <v>1270</v>
      </c>
      <c r="CR211">
        <v>4.666666666666667</v>
      </c>
      <c r="CS211">
        <v>1552.875</v>
      </c>
      <c r="CT211">
        <v>3.3888888888888888</v>
      </c>
      <c r="CU211">
        <v>1361.0769230769231</v>
      </c>
      <c r="CV211">
        <v>1</v>
      </c>
      <c r="CW211">
        <v>389</v>
      </c>
      <c r="CX211">
        <v>5</v>
      </c>
      <c r="CY211">
        <v>1467</v>
      </c>
      <c r="CZ211">
        <v>4.666666666666667</v>
      </c>
      <c r="DA211">
        <v>1414.3333333333333</v>
      </c>
      <c r="DB211">
        <v>4.166666666666667</v>
      </c>
      <c r="DC211">
        <v>1261</v>
      </c>
      <c r="DD211">
        <v>0</v>
      </c>
      <c r="DF211">
        <v>5</v>
      </c>
      <c r="DG211">
        <v>1646</v>
      </c>
      <c r="DH211">
        <v>0</v>
      </c>
      <c r="DJ211">
        <v>1.6666666666666667</v>
      </c>
      <c r="DK211">
        <v>1646</v>
      </c>
      <c r="DL211">
        <v>3.3333333333333335</v>
      </c>
      <c r="DM211">
        <v>1316</v>
      </c>
      <c r="DN211">
        <v>3.3333333333333335</v>
      </c>
      <c r="DO211">
        <v>1316</v>
      </c>
      <c r="DP211">
        <v>3.3703703703703702</v>
      </c>
      <c r="DQ211">
        <v>1345.3</v>
      </c>
      <c r="DR211">
        <v>2.95</v>
      </c>
      <c r="DS211">
        <v>1013.1917808219179</v>
      </c>
      <c r="DV211" t="s">
        <v>208</v>
      </c>
      <c r="DW211">
        <v>189.11111111111111</v>
      </c>
      <c r="DX211">
        <v>257</v>
      </c>
      <c r="DY211">
        <v>217.75</v>
      </c>
      <c r="DZ211">
        <v>220</v>
      </c>
      <c r="EA211">
        <v>214.71428571428572</v>
      </c>
      <c r="EB211">
        <v>294</v>
      </c>
      <c r="EC211">
        <v>307.28571428571428</v>
      </c>
      <c r="ED211">
        <v>270.89999999999998</v>
      </c>
    </row>
    <row r="212" spans="1:134" x14ac:dyDescent="0.3">
      <c r="A212" s="2" t="s">
        <v>209</v>
      </c>
      <c r="B212">
        <v>2</v>
      </c>
      <c r="C212">
        <v>553.42857142857144</v>
      </c>
      <c r="D212">
        <v>2.4444444444444446</v>
      </c>
      <c r="E212">
        <v>627.57142857142856</v>
      </c>
      <c r="F212">
        <v>2.5</v>
      </c>
      <c r="G212">
        <v>653.5</v>
      </c>
      <c r="H212">
        <v>2.3076923076923075</v>
      </c>
      <c r="I212">
        <v>613.40909090909088</v>
      </c>
      <c r="J212">
        <v>2.75</v>
      </c>
      <c r="K212">
        <v>606.375</v>
      </c>
      <c r="L212">
        <v>1.25</v>
      </c>
      <c r="M212">
        <v>439.16666666666669</v>
      </c>
      <c r="N212">
        <v>2.7</v>
      </c>
      <c r="O212">
        <v>777.88888888888891</v>
      </c>
      <c r="P212">
        <v>2.2692307692307692</v>
      </c>
      <c r="Q212">
        <v>629.86956521739125</v>
      </c>
      <c r="R212">
        <v>2.2884615384615383</v>
      </c>
      <c r="S212">
        <v>621.82222222222219</v>
      </c>
      <c r="T212">
        <v>6.1111111111111107</v>
      </c>
      <c r="U212">
        <v>1523.2222222222222</v>
      </c>
      <c r="V212">
        <v>5.4444444444444446</v>
      </c>
      <c r="W212">
        <v>1236.3333333333333</v>
      </c>
      <c r="X212">
        <v>4.625</v>
      </c>
      <c r="Y212">
        <v>1222.25</v>
      </c>
      <c r="Z212">
        <v>5.4230769230769234</v>
      </c>
      <c r="AA212">
        <v>1331.3076923076924</v>
      </c>
      <c r="AB212">
        <v>5</v>
      </c>
      <c r="AC212">
        <v>1344.375</v>
      </c>
      <c r="AD212">
        <v>6.125</v>
      </c>
      <c r="AE212">
        <v>1557.25</v>
      </c>
      <c r="AF212">
        <v>3.8</v>
      </c>
      <c r="AG212">
        <v>1009.8</v>
      </c>
      <c r="AH212">
        <v>4.884615384615385</v>
      </c>
      <c r="AI212">
        <v>1281.1923076923076</v>
      </c>
      <c r="AJ212">
        <v>5.1538461538461542</v>
      </c>
      <c r="AK212">
        <v>1306.25</v>
      </c>
      <c r="AL212">
        <v>3.7211538461538463</v>
      </c>
      <c r="AM212">
        <v>988.73195876288662</v>
      </c>
      <c r="AN212">
        <v>2.7777777777777777</v>
      </c>
      <c r="AO212">
        <v>684.77777777777783</v>
      </c>
      <c r="AP212">
        <v>3</v>
      </c>
      <c r="AQ212">
        <v>616.77777777777783</v>
      </c>
      <c r="AR212">
        <v>2.5</v>
      </c>
      <c r="AS212">
        <v>728.85714285714289</v>
      </c>
      <c r="AT212">
        <v>2.7692307692307692</v>
      </c>
      <c r="AU212">
        <v>672.64</v>
      </c>
      <c r="AV212">
        <v>2.375</v>
      </c>
      <c r="AW212">
        <v>600</v>
      </c>
      <c r="AX212">
        <v>2.875</v>
      </c>
      <c r="AY212">
        <v>690.625</v>
      </c>
      <c r="AZ212">
        <v>2.5</v>
      </c>
      <c r="BA212">
        <v>609.29999999999995</v>
      </c>
      <c r="BB212">
        <v>2.5769230769230771</v>
      </c>
      <c r="BC212">
        <v>631.46153846153845</v>
      </c>
      <c r="BD212">
        <v>2.6730769230769229</v>
      </c>
      <c r="BE212">
        <v>651.64705882352939</v>
      </c>
      <c r="BF212">
        <v>2.6730769230769229</v>
      </c>
      <c r="BG212">
        <v>651.64705882352939</v>
      </c>
      <c r="BH212">
        <v>3.3717948717948718</v>
      </c>
      <c r="BI212">
        <v>872.57432432432438</v>
      </c>
      <c r="BJ212">
        <v>2</v>
      </c>
      <c r="BK212">
        <v>726</v>
      </c>
      <c r="BL212">
        <v>1</v>
      </c>
      <c r="BM212">
        <v>212</v>
      </c>
      <c r="BN212">
        <v>0.5</v>
      </c>
      <c r="BO212">
        <v>307</v>
      </c>
      <c r="BP212">
        <v>1</v>
      </c>
      <c r="BQ212">
        <v>415</v>
      </c>
      <c r="BR212">
        <v>0.5</v>
      </c>
      <c r="BS212">
        <v>332</v>
      </c>
      <c r="BT212">
        <v>5</v>
      </c>
      <c r="BU212">
        <v>1155.5</v>
      </c>
      <c r="BX212">
        <v>2.75</v>
      </c>
      <c r="BY212">
        <v>881</v>
      </c>
      <c r="BZ212">
        <v>1.875</v>
      </c>
      <c r="CA212">
        <v>648</v>
      </c>
      <c r="CB212">
        <v>6</v>
      </c>
      <c r="CC212">
        <v>1308</v>
      </c>
      <c r="CD212">
        <v>5</v>
      </c>
      <c r="CE212">
        <v>1308</v>
      </c>
      <c r="CF212">
        <v>6.5</v>
      </c>
      <c r="CG212">
        <v>1982</v>
      </c>
      <c r="CH212">
        <v>6</v>
      </c>
      <c r="CI212">
        <v>1645</v>
      </c>
      <c r="CJ212">
        <v>7.5</v>
      </c>
      <c r="CK212">
        <v>1984.5</v>
      </c>
      <c r="CL212">
        <v>3</v>
      </c>
      <c r="CM212">
        <v>754.5</v>
      </c>
      <c r="CP212">
        <v>5.25</v>
      </c>
      <c r="CQ212">
        <v>1369.5</v>
      </c>
      <c r="CR212">
        <v>5.625</v>
      </c>
      <c r="CS212">
        <v>1507.25</v>
      </c>
      <c r="CT212">
        <v>3.75</v>
      </c>
      <c r="CU212">
        <v>1139</v>
      </c>
      <c r="CV212">
        <v>1</v>
      </c>
      <c r="CW212">
        <v>261</v>
      </c>
      <c r="CX212">
        <v>6</v>
      </c>
      <c r="CY212">
        <v>1461</v>
      </c>
      <c r="CZ212">
        <v>3</v>
      </c>
      <c r="DA212">
        <v>801</v>
      </c>
      <c r="DB212">
        <v>3.25</v>
      </c>
      <c r="DC212">
        <v>831</v>
      </c>
      <c r="DD212">
        <v>3</v>
      </c>
      <c r="DE212">
        <v>848.5</v>
      </c>
      <c r="DF212">
        <v>3</v>
      </c>
      <c r="DG212">
        <v>1042.5</v>
      </c>
      <c r="DJ212">
        <v>3</v>
      </c>
      <c r="DK212">
        <v>945.5</v>
      </c>
      <c r="DL212">
        <v>3.125</v>
      </c>
      <c r="DM212">
        <v>888.25</v>
      </c>
      <c r="DN212">
        <v>3.125</v>
      </c>
      <c r="DO212">
        <v>888.25</v>
      </c>
      <c r="DP212">
        <v>3.5416666666666665</v>
      </c>
      <c r="DQ212">
        <v>1047.8181818181818</v>
      </c>
      <c r="DR212">
        <v>3.3944444444444444</v>
      </c>
      <c r="DS212">
        <v>895.25294117647059</v>
      </c>
      <c r="DV212" t="s">
        <v>209</v>
      </c>
      <c r="DW212">
        <v>268</v>
      </c>
      <c r="DX212">
        <v>296</v>
      </c>
      <c r="DY212">
        <v>275.5</v>
      </c>
      <c r="DZ212">
        <v>279.5</v>
      </c>
      <c r="EA212">
        <v>219.5</v>
      </c>
      <c r="EB212">
        <v>187.66666666666666</v>
      </c>
      <c r="EC212">
        <v>301</v>
      </c>
      <c r="ED212">
        <v>243.08695652173913</v>
      </c>
    </row>
    <row r="213" spans="1:134" x14ac:dyDescent="0.3">
      <c r="A213" s="2" t="s">
        <v>210</v>
      </c>
      <c r="B213">
        <v>2.2000000000000002</v>
      </c>
      <c r="C213">
        <v>499</v>
      </c>
      <c r="D213">
        <v>1.375</v>
      </c>
      <c r="E213">
        <v>342.2</v>
      </c>
      <c r="F213">
        <v>0.75</v>
      </c>
      <c r="G213">
        <v>379.33333333333331</v>
      </c>
      <c r="H213">
        <v>1.5</v>
      </c>
      <c r="I213">
        <v>435.5</v>
      </c>
      <c r="J213">
        <v>1.4285714285714286</v>
      </c>
      <c r="K213">
        <v>366.25</v>
      </c>
      <c r="L213">
        <v>1.7</v>
      </c>
      <c r="M213">
        <v>499.33333333333331</v>
      </c>
      <c r="N213">
        <v>0.8</v>
      </c>
      <c r="O213">
        <v>303.5</v>
      </c>
      <c r="P213">
        <v>1.2962962962962963</v>
      </c>
      <c r="Q213">
        <v>405.35714285714283</v>
      </c>
      <c r="R213">
        <v>1.3962264150943395</v>
      </c>
      <c r="S213">
        <v>422.3125</v>
      </c>
      <c r="T213">
        <v>3.2</v>
      </c>
      <c r="U213">
        <v>581.4</v>
      </c>
      <c r="V213">
        <v>3.125</v>
      </c>
      <c r="W213">
        <v>723.42857142857144</v>
      </c>
      <c r="X213">
        <v>3</v>
      </c>
      <c r="Y213">
        <v>525.375</v>
      </c>
      <c r="Z213">
        <v>3.1153846153846154</v>
      </c>
      <c r="AA213">
        <v>603.24</v>
      </c>
      <c r="AB213">
        <v>2</v>
      </c>
      <c r="AC213">
        <v>453.8</v>
      </c>
      <c r="AD213">
        <v>2.4</v>
      </c>
      <c r="AE213">
        <v>479.5</v>
      </c>
      <c r="AF213">
        <v>2.6</v>
      </c>
      <c r="AG213">
        <v>462.9</v>
      </c>
      <c r="AH213">
        <v>2.3703703703703702</v>
      </c>
      <c r="AI213">
        <v>467.72</v>
      </c>
      <c r="AJ213">
        <v>2.7358490566037736</v>
      </c>
      <c r="AK213">
        <v>535.48</v>
      </c>
      <c r="AL213">
        <v>2.0660377358490565</v>
      </c>
      <c r="AM213">
        <v>491.3170731707317</v>
      </c>
      <c r="AN213">
        <v>2.2000000000000002</v>
      </c>
      <c r="AO213">
        <v>409.5</v>
      </c>
      <c r="AP213">
        <v>1.5</v>
      </c>
      <c r="AQ213">
        <v>455.8</v>
      </c>
      <c r="AR213">
        <v>1.625</v>
      </c>
      <c r="AS213">
        <v>475.66666666666669</v>
      </c>
      <c r="AT213">
        <v>1.8076923076923077</v>
      </c>
      <c r="AU213">
        <v>442.57894736842104</v>
      </c>
      <c r="AV213">
        <v>1.2857142857142858</v>
      </c>
      <c r="AW213">
        <v>319.60000000000002</v>
      </c>
      <c r="AX213">
        <v>1.9</v>
      </c>
      <c r="AY213">
        <v>486.14285714285717</v>
      </c>
      <c r="AZ213">
        <v>1.7</v>
      </c>
      <c r="BA213">
        <v>335.22222222222223</v>
      </c>
      <c r="BB213">
        <v>1.6666666666666667</v>
      </c>
      <c r="BC213">
        <v>381.8095238095238</v>
      </c>
      <c r="BD213">
        <v>1.7358490566037736</v>
      </c>
      <c r="BE213">
        <v>410.67500000000001</v>
      </c>
      <c r="BF213">
        <v>1.7358490566037736</v>
      </c>
      <c r="BG213">
        <v>410.67500000000001</v>
      </c>
      <c r="BH213">
        <v>1.9559748427672956</v>
      </c>
      <c r="BI213">
        <v>464.87704918032784</v>
      </c>
      <c r="BL213">
        <v>1.5</v>
      </c>
      <c r="BM213">
        <v>206</v>
      </c>
      <c r="BN213">
        <v>1.5</v>
      </c>
      <c r="BO213">
        <v>206.5</v>
      </c>
      <c r="BP213">
        <v>1.5</v>
      </c>
      <c r="BQ213">
        <v>206.25</v>
      </c>
      <c r="BR213">
        <v>1.3333333333333333</v>
      </c>
      <c r="BS213">
        <v>243</v>
      </c>
      <c r="BX213">
        <v>1.3333333333333333</v>
      </c>
      <c r="BY213">
        <v>243</v>
      </c>
      <c r="BZ213">
        <v>1.4285714285714286</v>
      </c>
      <c r="CA213">
        <v>218.5</v>
      </c>
      <c r="CD213">
        <v>2.5</v>
      </c>
      <c r="CE213">
        <v>569.5</v>
      </c>
      <c r="CF213">
        <v>4</v>
      </c>
      <c r="CG213">
        <v>781</v>
      </c>
      <c r="CH213">
        <v>3.25</v>
      </c>
      <c r="CI213">
        <v>675.25</v>
      </c>
      <c r="CJ213">
        <v>1.3333333333333333</v>
      </c>
      <c r="CK213">
        <v>484</v>
      </c>
      <c r="CP213">
        <v>1.3333333333333333</v>
      </c>
      <c r="CQ213">
        <v>484</v>
      </c>
      <c r="CR213">
        <v>2.4285714285714284</v>
      </c>
      <c r="CS213">
        <v>611.5</v>
      </c>
      <c r="CT213">
        <v>1.9285714285714286</v>
      </c>
      <c r="CU213">
        <v>415</v>
      </c>
      <c r="CX213">
        <v>2.5</v>
      </c>
      <c r="CY213">
        <v>307</v>
      </c>
      <c r="CZ213">
        <v>3</v>
      </c>
      <c r="DA213">
        <v>941</v>
      </c>
      <c r="DB213">
        <v>2.75</v>
      </c>
      <c r="DC213">
        <v>518.33333333333337</v>
      </c>
      <c r="DD213">
        <v>2.3333333333333335</v>
      </c>
      <c r="DE213">
        <v>431.66666666666669</v>
      </c>
      <c r="DJ213">
        <v>2.3333333333333335</v>
      </c>
      <c r="DK213">
        <v>431.66666666666669</v>
      </c>
      <c r="DL213">
        <v>2.5714285714285716</v>
      </c>
      <c r="DM213">
        <v>475</v>
      </c>
      <c r="DN213">
        <v>2.5714285714285716</v>
      </c>
      <c r="DO213">
        <v>475</v>
      </c>
      <c r="DP213">
        <v>2.1428571428571428</v>
      </c>
      <c r="DQ213">
        <v>435</v>
      </c>
      <c r="DR213">
        <v>1.9777777777777779</v>
      </c>
      <c r="DS213">
        <v>461.03571428571428</v>
      </c>
      <c r="DV213" t="s">
        <v>210</v>
      </c>
      <c r="DW213">
        <v>186.2</v>
      </c>
      <c r="DX213">
        <v>214.8</v>
      </c>
      <c r="DY213">
        <v>156.69999999999999</v>
      </c>
      <c r="DZ213">
        <v>185.84</v>
      </c>
      <c r="EA213">
        <v>154.5</v>
      </c>
      <c r="EB213">
        <v>139.16666666666666</v>
      </c>
      <c r="EC213">
        <v>144.75</v>
      </c>
      <c r="ED213">
        <v>145.14285714285714</v>
      </c>
    </row>
    <row r="214" spans="1:134" x14ac:dyDescent="0.3">
      <c r="A214" s="2" t="s">
        <v>211</v>
      </c>
      <c r="D214">
        <v>4</v>
      </c>
      <c r="E214">
        <v>927</v>
      </c>
      <c r="F214">
        <v>7</v>
      </c>
      <c r="G214">
        <v>1646</v>
      </c>
      <c r="H214">
        <v>5.5</v>
      </c>
      <c r="I214">
        <v>1286.5</v>
      </c>
      <c r="J214">
        <v>1</v>
      </c>
      <c r="K214">
        <v>128</v>
      </c>
      <c r="N214">
        <v>6.5</v>
      </c>
      <c r="O214">
        <v>1938.5</v>
      </c>
      <c r="P214">
        <v>4.666666666666667</v>
      </c>
      <c r="Q214">
        <v>1335</v>
      </c>
      <c r="R214">
        <v>5</v>
      </c>
      <c r="S214">
        <v>1315.6</v>
      </c>
      <c r="V214">
        <v>4</v>
      </c>
      <c r="W214">
        <v>948</v>
      </c>
      <c r="X214">
        <v>1</v>
      </c>
      <c r="Y214">
        <v>120</v>
      </c>
      <c r="Z214">
        <v>2.5</v>
      </c>
      <c r="AA214">
        <v>534</v>
      </c>
      <c r="AB214">
        <v>7</v>
      </c>
      <c r="AC214">
        <v>1980</v>
      </c>
      <c r="AF214">
        <v>0</v>
      </c>
      <c r="AH214">
        <v>2.3333333333333335</v>
      </c>
      <c r="AI214">
        <v>1980</v>
      </c>
      <c r="AJ214">
        <v>2.4</v>
      </c>
      <c r="AK214">
        <v>1016</v>
      </c>
      <c r="AL214">
        <v>3.7</v>
      </c>
      <c r="AM214">
        <v>1203.25</v>
      </c>
      <c r="AP214">
        <v>3</v>
      </c>
      <c r="AQ214">
        <v>781</v>
      </c>
      <c r="AR214">
        <v>2</v>
      </c>
      <c r="AS214">
        <v>664</v>
      </c>
      <c r="AT214">
        <v>2.5</v>
      </c>
      <c r="AU214">
        <v>722.5</v>
      </c>
      <c r="AV214">
        <v>4</v>
      </c>
      <c r="AW214">
        <v>789</v>
      </c>
      <c r="AZ214">
        <v>1.5</v>
      </c>
      <c r="BA214">
        <v>343</v>
      </c>
      <c r="BB214">
        <v>2.3333333333333335</v>
      </c>
      <c r="BC214">
        <v>491.66666666666669</v>
      </c>
      <c r="BD214">
        <v>2.4</v>
      </c>
      <c r="BE214">
        <v>584</v>
      </c>
      <c r="BF214">
        <v>2.4</v>
      </c>
      <c r="BG214">
        <v>584</v>
      </c>
      <c r="BH214">
        <v>3.2666666666666666</v>
      </c>
      <c r="BI214">
        <v>965.07692307692309</v>
      </c>
      <c r="BJ214">
        <v>2.8</v>
      </c>
      <c r="BK214">
        <v>1051.1428571428571</v>
      </c>
      <c r="BL214">
        <v>2.1111111111111112</v>
      </c>
      <c r="BM214">
        <v>1451.75</v>
      </c>
      <c r="BN214">
        <v>2.2222222222222223</v>
      </c>
      <c r="BO214">
        <v>991.5</v>
      </c>
      <c r="BP214">
        <v>2.3928571428571428</v>
      </c>
      <c r="BQ214">
        <v>1124.3529411764705</v>
      </c>
      <c r="BR214">
        <v>3.5555555555555554</v>
      </c>
      <c r="BS214">
        <v>1385.5</v>
      </c>
      <c r="BT214">
        <v>3.4</v>
      </c>
      <c r="BU214">
        <v>1709.3333333333333</v>
      </c>
      <c r="BV214">
        <v>2.375</v>
      </c>
      <c r="BW214">
        <v>960</v>
      </c>
      <c r="BX214">
        <v>3.1481481481481484</v>
      </c>
      <c r="BY214">
        <v>1351.6111111111111</v>
      </c>
      <c r="BZ214">
        <v>2.7636363636363637</v>
      </c>
      <c r="CA214">
        <v>1241.2285714285715</v>
      </c>
      <c r="CB214">
        <v>2.9</v>
      </c>
      <c r="CC214">
        <v>1303.5</v>
      </c>
      <c r="CD214">
        <v>2.4444444444444446</v>
      </c>
      <c r="CE214">
        <v>921.57142857142856</v>
      </c>
      <c r="CF214">
        <v>3</v>
      </c>
      <c r="CG214">
        <v>1101.1666666666667</v>
      </c>
      <c r="CH214">
        <v>2.7857142857142856</v>
      </c>
      <c r="CI214">
        <v>1098.8947368421052</v>
      </c>
      <c r="CJ214">
        <v>1.7777777777777777</v>
      </c>
      <c r="CK214">
        <v>676.5</v>
      </c>
      <c r="CL214">
        <v>1.1000000000000001</v>
      </c>
      <c r="CM214">
        <v>440.83333333333331</v>
      </c>
      <c r="CN214">
        <v>3.375</v>
      </c>
      <c r="CO214">
        <v>1414.8</v>
      </c>
      <c r="CP214">
        <v>2</v>
      </c>
      <c r="CQ214">
        <v>810.47058823529414</v>
      </c>
      <c r="CR214">
        <v>2.4</v>
      </c>
      <c r="CS214">
        <v>962.69444444444446</v>
      </c>
      <c r="CT214">
        <v>2.581818181818182</v>
      </c>
      <c r="CU214">
        <v>1100</v>
      </c>
      <c r="CV214">
        <v>3.1</v>
      </c>
      <c r="CW214">
        <v>1240.625</v>
      </c>
      <c r="CX214">
        <v>3.6666666666666665</v>
      </c>
      <c r="CY214">
        <v>1138.625</v>
      </c>
      <c r="CZ214">
        <v>3.2222222222222223</v>
      </c>
      <c r="DA214">
        <v>1244.5714285714287</v>
      </c>
      <c r="DB214">
        <v>3.3214285714285716</v>
      </c>
      <c r="DC214">
        <v>1206.3478260869565</v>
      </c>
      <c r="DD214">
        <v>3.1111111111111112</v>
      </c>
      <c r="DE214">
        <v>1487.4</v>
      </c>
      <c r="DF214">
        <v>1.8</v>
      </c>
      <c r="DG214">
        <v>807</v>
      </c>
      <c r="DH214">
        <v>3.75</v>
      </c>
      <c r="DI214">
        <v>1570.1666666666667</v>
      </c>
      <c r="DJ214">
        <v>2.8148148148148149</v>
      </c>
      <c r="DK214">
        <v>1276.4705882352941</v>
      </c>
      <c r="DL214">
        <v>3.0727272727272728</v>
      </c>
      <c r="DM214">
        <v>1236.1500000000001</v>
      </c>
      <c r="DN214">
        <v>3.0727272727272728</v>
      </c>
      <c r="DO214">
        <v>1236.1500000000001</v>
      </c>
      <c r="DP214">
        <v>2.7454545454545456</v>
      </c>
      <c r="DQ214">
        <v>1149.0630630630631</v>
      </c>
      <c r="DR214">
        <v>2.7888888888888888</v>
      </c>
      <c r="DS214">
        <v>1129.7741935483871</v>
      </c>
      <c r="DV214" t="s">
        <v>211</v>
      </c>
      <c r="DW214">
        <v>109</v>
      </c>
      <c r="DZ214">
        <v>109</v>
      </c>
      <c r="EA214">
        <v>128</v>
      </c>
      <c r="EC214">
        <v>256.5</v>
      </c>
      <c r="ED214">
        <v>213.66666666666666</v>
      </c>
    </row>
    <row r="215" spans="1:134" x14ac:dyDescent="0.3">
      <c r="A215" s="2" t="s">
        <v>212</v>
      </c>
      <c r="B215">
        <v>0.55555555555555558</v>
      </c>
      <c r="C215">
        <v>413.33333333333331</v>
      </c>
      <c r="D215">
        <v>1.9</v>
      </c>
      <c r="E215">
        <v>740.6</v>
      </c>
      <c r="F215">
        <v>1.6666666666666667</v>
      </c>
      <c r="G215">
        <v>514.20000000000005</v>
      </c>
      <c r="H215">
        <v>1.3928571428571428</v>
      </c>
      <c r="I215">
        <v>578</v>
      </c>
      <c r="J215">
        <v>0.75</v>
      </c>
      <c r="K215">
        <v>368</v>
      </c>
      <c r="L215">
        <v>2.2999999999999998</v>
      </c>
      <c r="M215">
        <v>645.5</v>
      </c>
      <c r="N215">
        <v>0.9</v>
      </c>
      <c r="O215">
        <v>390.5</v>
      </c>
      <c r="P215">
        <v>1.3571428571428572</v>
      </c>
      <c r="Q215">
        <v>514.25</v>
      </c>
      <c r="R215">
        <v>1.375</v>
      </c>
      <c r="S215">
        <v>547.4</v>
      </c>
      <c r="T215">
        <v>1.6666666666666667</v>
      </c>
      <c r="U215">
        <v>627</v>
      </c>
      <c r="V215">
        <v>2.2999999999999998</v>
      </c>
      <c r="W215">
        <v>430.625</v>
      </c>
      <c r="X215">
        <v>1.3333333333333333</v>
      </c>
      <c r="Y215">
        <v>304</v>
      </c>
      <c r="Z215">
        <v>1.7857142857142858</v>
      </c>
      <c r="AA215">
        <v>439.58823529411762</v>
      </c>
      <c r="AB215">
        <v>1</v>
      </c>
      <c r="AC215">
        <v>234.4</v>
      </c>
      <c r="AD215">
        <v>1.6</v>
      </c>
      <c r="AE215">
        <v>595.4</v>
      </c>
      <c r="AF215">
        <v>1.8</v>
      </c>
      <c r="AG215">
        <v>428.71428571428572</v>
      </c>
      <c r="AH215">
        <v>1.5</v>
      </c>
      <c r="AI215">
        <v>420.58823529411762</v>
      </c>
      <c r="AJ215">
        <v>1.6428571428571428</v>
      </c>
      <c r="AK215">
        <v>430.08823529411762</v>
      </c>
      <c r="AL215">
        <v>1.5089285714285714</v>
      </c>
      <c r="AM215">
        <v>479.79661016949154</v>
      </c>
      <c r="AN215">
        <v>0.44444444444444442</v>
      </c>
      <c r="AO215">
        <v>601.5</v>
      </c>
      <c r="AP215">
        <v>0.9</v>
      </c>
      <c r="AQ215">
        <v>412</v>
      </c>
      <c r="AR215">
        <v>0.77777777777777779</v>
      </c>
      <c r="AS215">
        <v>403</v>
      </c>
      <c r="AT215">
        <v>0.7142857142857143</v>
      </c>
      <c r="AU215">
        <v>451.11111111111109</v>
      </c>
      <c r="AV215">
        <v>0.625</v>
      </c>
      <c r="AW215">
        <v>517</v>
      </c>
      <c r="AX215">
        <v>0.9</v>
      </c>
      <c r="AY215">
        <v>411</v>
      </c>
      <c r="AZ215">
        <v>1.1000000000000001</v>
      </c>
      <c r="BA215">
        <v>768.66666666666663</v>
      </c>
      <c r="BB215">
        <v>0.8928571428571429</v>
      </c>
      <c r="BC215">
        <v>553.77777777777783</v>
      </c>
      <c r="BD215">
        <v>0.8035714285714286</v>
      </c>
      <c r="BE215">
        <v>502.44444444444446</v>
      </c>
      <c r="BF215">
        <v>0.8035714285714286</v>
      </c>
      <c r="BG215">
        <v>502.44444444444446</v>
      </c>
      <c r="BH215">
        <v>1.2738095238095237</v>
      </c>
      <c r="BI215">
        <v>485.09090909090907</v>
      </c>
      <c r="BJ215">
        <v>0</v>
      </c>
      <c r="BN215">
        <v>0</v>
      </c>
      <c r="BP215">
        <v>0</v>
      </c>
      <c r="BR215">
        <v>0.5</v>
      </c>
      <c r="BS215">
        <v>149</v>
      </c>
      <c r="BX215">
        <v>0.5</v>
      </c>
      <c r="BY215">
        <v>149</v>
      </c>
      <c r="BZ215">
        <v>0.25</v>
      </c>
      <c r="CA215">
        <v>149</v>
      </c>
      <c r="CB215">
        <v>3</v>
      </c>
      <c r="CC215">
        <v>314</v>
      </c>
      <c r="CF215">
        <v>0</v>
      </c>
      <c r="CH215">
        <v>1.5</v>
      </c>
      <c r="CI215">
        <v>314</v>
      </c>
      <c r="CJ215">
        <v>0</v>
      </c>
      <c r="CP215">
        <v>0</v>
      </c>
      <c r="CR215">
        <v>0.75</v>
      </c>
      <c r="CS215">
        <v>314</v>
      </c>
      <c r="CT215">
        <v>0.5</v>
      </c>
      <c r="CU215">
        <v>231.5</v>
      </c>
      <c r="CV215">
        <v>0</v>
      </c>
      <c r="CZ215">
        <v>0</v>
      </c>
      <c r="DB215">
        <v>0</v>
      </c>
      <c r="DD215">
        <v>0</v>
      </c>
      <c r="DJ215">
        <v>0</v>
      </c>
      <c r="DL215">
        <v>0</v>
      </c>
      <c r="DN215">
        <v>0</v>
      </c>
      <c r="DP215">
        <v>0.33333333333333331</v>
      </c>
      <c r="DQ215">
        <v>231.5</v>
      </c>
      <c r="DR215">
        <v>1.211111111111111</v>
      </c>
      <c r="DS215">
        <v>478.67088607594934</v>
      </c>
      <c r="DV215" t="s">
        <v>212</v>
      </c>
      <c r="DW215">
        <v>145</v>
      </c>
      <c r="DX215">
        <v>167.4</v>
      </c>
      <c r="DY215">
        <v>188.57142857142858</v>
      </c>
      <c r="DZ215">
        <v>169.52941176470588</v>
      </c>
      <c r="EA215">
        <v>104</v>
      </c>
      <c r="EB215">
        <v>172.16666666666666</v>
      </c>
      <c r="EC215">
        <v>246.25</v>
      </c>
      <c r="ED215">
        <v>185.5</v>
      </c>
    </row>
    <row r="216" spans="1:134" x14ac:dyDescent="0.3">
      <c r="A216" s="2" t="s">
        <v>213</v>
      </c>
      <c r="B216">
        <v>3.8</v>
      </c>
      <c r="C216">
        <v>1237.2857142857142</v>
      </c>
      <c r="D216">
        <v>2.7</v>
      </c>
      <c r="E216">
        <v>907.66666666666663</v>
      </c>
      <c r="F216">
        <v>3.8888888888888888</v>
      </c>
      <c r="G216">
        <v>1167.5714285714287</v>
      </c>
      <c r="H216">
        <v>3.4482758620689653</v>
      </c>
      <c r="I216">
        <v>1114</v>
      </c>
      <c r="J216">
        <v>2</v>
      </c>
      <c r="K216">
        <v>1176.75</v>
      </c>
      <c r="L216">
        <v>4.0999999999999996</v>
      </c>
      <c r="M216">
        <v>1282.5714285714287</v>
      </c>
      <c r="N216">
        <v>3</v>
      </c>
      <c r="O216">
        <v>1077</v>
      </c>
      <c r="P216">
        <v>3.0714285714285716</v>
      </c>
      <c r="Q216">
        <v>1191.875</v>
      </c>
      <c r="R216">
        <v>3.263157894736842</v>
      </c>
      <c r="S216">
        <v>1148.6111111111111</v>
      </c>
      <c r="T216">
        <v>2.1</v>
      </c>
      <c r="U216">
        <v>1225.8</v>
      </c>
      <c r="V216">
        <v>2.6</v>
      </c>
      <c r="W216">
        <v>873.28571428571433</v>
      </c>
      <c r="X216">
        <v>2.5555555555555554</v>
      </c>
      <c r="Y216">
        <v>1462.75</v>
      </c>
      <c r="Z216">
        <v>2.4137931034482758</v>
      </c>
      <c r="AA216">
        <v>1130.8125</v>
      </c>
      <c r="AB216">
        <v>2.8888888888888888</v>
      </c>
      <c r="AC216">
        <v>1031.5</v>
      </c>
      <c r="AD216">
        <v>1.9</v>
      </c>
      <c r="AE216">
        <v>855.8</v>
      </c>
      <c r="AF216">
        <v>3.3333333333333335</v>
      </c>
      <c r="AG216">
        <v>981.125</v>
      </c>
      <c r="AH216">
        <v>2.6785714285714284</v>
      </c>
      <c r="AI216">
        <v>964.0526315789474</v>
      </c>
      <c r="AJ216">
        <v>2.5438596491228069</v>
      </c>
      <c r="AK216">
        <v>1040.2857142857142</v>
      </c>
      <c r="AL216">
        <v>2.9035087719298245</v>
      </c>
      <c r="AM216">
        <v>1095.2112676056338</v>
      </c>
      <c r="AN216">
        <v>1.4</v>
      </c>
      <c r="AO216">
        <v>1119.6666666666667</v>
      </c>
      <c r="AP216">
        <v>1.9</v>
      </c>
      <c r="AQ216">
        <v>1031.4000000000001</v>
      </c>
      <c r="AR216">
        <v>1.6666666666666667</v>
      </c>
      <c r="AS216">
        <v>639.20000000000005</v>
      </c>
      <c r="AT216">
        <v>1.6551724137931034</v>
      </c>
      <c r="AU216">
        <v>900.92307692307691</v>
      </c>
      <c r="AV216">
        <v>0.77777777777777779</v>
      </c>
      <c r="AW216">
        <v>930.5</v>
      </c>
      <c r="AX216">
        <v>1.1000000000000001</v>
      </c>
      <c r="AY216">
        <v>757</v>
      </c>
      <c r="AZ216">
        <v>1.4444444444444444</v>
      </c>
      <c r="BA216">
        <v>532.66666666666663</v>
      </c>
      <c r="BB216">
        <v>1.1071428571428572</v>
      </c>
      <c r="BC216">
        <v>673.75</v>
      </c>
      <c r="BD216">
        <v>1.3859649122807018</v>
      </c>
      <c r="BE216">
        <v>791.88</v>
      </c>
      <c r="BF216">
        <v>1.3859649122807018</v>
      </c>
      <c r="BG216">
        <v>791.88</v>
      </c>
      <c r="BH216">
        <v>2.3976608187134505</v>
      </c>
      <c r="BI216">
        <v>1016.21875</v>
      </c>
      <c r="BN216">
        <v>0</v>
      </c>
      <c r="BP216">
        <v>0</v>
      </c>
      <c r="BR216">
        <v>0</v>
      </c>
      <c r="BV216">
        <v>6</v>
      </c>
      <c r="BW216">
        <v>1413</v>
      </c>
      <c r="BX216">
        <v>3</v>
      </c>
      <c r="BY216">
        <v>1413</v>
      </c>
      <c r="BZ216">
        <v>2</v>
      </c>
      <c r="CA216">
        <v>1413</v>
      </c>
      <c r="CF216">
        <v>4</v>
      </c>
      <c r="CG216">
        <v>1056</v>
      </c>
      <c r="CH216">
        <v>4</v>
      </c>
      <c r="CI216">
        <v>1056</v>
      </c>
      <c r="CJ216">
        <v>2</v>
      </c>
      <c r="CK216">
        <v>470</v>
      </c>
      <c r="CN216">
        <v>0</v>
      </c>
      <c r="CP216">
        <v>1</v>
      </c>
      <c r="CQ216">
        <v>470</v>
      </c>
      <c r="CR216">
        <v>2</v>
      </c>
      <c r="CS216">
        <v>763</v>
      </c>
      <c r="CT216">
        <v>2</v>
      </c>
      <c r="CU216">
        <v>979.66666666666663</v>
      </c>
      <c r="CZ216">
        <v>1</v>
      </c>
      <c r="DA216">
        <v>392</v>
      </c>
      <c r="DB216">
        <v>1</v>
      </c>
      <c r="DC216">
        <v>392</v>
      </c>
      <c r="DD216">
        <v>0</v>
      </c>
      <c r="DH216">
        <v>0</v>
      </c>
      <c r="DJ216">
        <v>0</v>
      </c>
      <c r="DL216">
        <v>0.33333333333333331</v>
      </c>
      <c r="DM216">
        <v>392</v>
      </c>
      <c r="DN216">
        <v>0.33333333333333331</v>
      </c>
      <c r="DO216">
        <v>392</v>
      </c>
      <c r="DP216">
        <v>1.4444444444444444</v>
      </c>
      <c r="DQ216">
        <v>832.75</v>
      </c>
      <c r="DR216">
        <v>2.35</v>
      </c>
      <c r="DS216">
        <v>1008.88</v>
      </c>
      <c r="DV216" t="s">
        <v>213</v>
      </c>
      <c r="DW216">
        <v>173.83333333333334</v>
      </c>
      <c r="DX216">
        <v>252</v>
      </c>
      <c r="DY216">
        <v>239.5</v>
      </c>
      <c r="DZ216">
        <v>222.05263157894737</v>
      </c>
      <c r="EA216">
        <v>295.25</v>
      </c>
      <c r="EB216">
        <v>228</v>
      </c>
      <c r="EC216">
        <v>190.4</v>
      </c>
      <c r="ED216">
        <v>233.0625</v>
      </c>
    </row>
    <row r="217" spans="1:134" x14ac:dyDescent="0.3">
      <c r="A217" s="2" t="s">
        <v>214</v>
      </c>
      <c r="B217">
        <v>0.66666666666666663</v>
      </c>
      <c r="C217">
        <v>345</v>
      </c>
      <c r="D217">
        <v>2</v>
      </c>
      <c r="E217">
        <v>1164.6666666666667</v>
      </c>
      <c r="F217">
        <v>0.75</v>
      </c>
      <c r="G217">
        <v>436.33333333333331</v>
      </c>
      <c r="H217">
        <v>1.1538461538461537</v>
      </c>
      <c r="I217">
        <v>618.29999999999995</v>
      </c>
      <c r="J217">
        <v>0.625</v>
      </c>
      <c r="K217">
        <v>1888</v>
      </c>
      <c r="L217">
        <v>1.25</v>
      </c>
      <c r="M217">
        <v>1356</v>
      </c>
      <c r="N217">
        <v>1</v>
      </c>
      <c r="O217">
        <v>491.75</v>
      </c>
      <c r="P217">
        <v>0.96</v>
      </c>
      <c r="Q217">
        <v>938.14285714285711</v>
      </c>
      <c r="R217">
        <v>1.0588235294117647</v>
      </c>
      <c r="S217">
        <v>750</v>
      </c>
      <c r="T217">
        <v>0.22222222222222221</v>
      </c>
      <c r="U217">
        <v>129</v>
      </c>
      <c r="V217">
        <v>0.44444444444444442</v>
      </c>
      <c r="W217">
        <v>402</v>
      </c>
      <c r="X217">
        <v>0.25</v>
      </c>
      <c r="Y217">
        <v>612</v>
      </c>
      <c r="Z217">
        <v>0.30769230769230771</v>
      </c>
      <c r="AA217">
        <v>346</v>
      </c>
      <c r="AB217">
        <v>0.75</v>
      </c>
      <c r="AC217">
        <v>439</v>
      </c>
      <c r="AD217">
        <v>0.75</v>
      </c>
      <c r="AE217">
        <v>921</v>
      </c>
      <c r="AF217">
        <v>0.44444444444444442</v>
      </c>
      <c r="AG217">
        <v>358.33333333333331</v>
      </c>
      <c r="AH217">
        <v>0.64</v>
      </c>
      <c r="AI217">
        <v>529.25</v>
      </c>
      <c r="AJ217">
        <v>0.47058823529411764</v>
      </c>
      <c r="AK217">
        <v>450.71428571428572</v>
      </c>
      <c r="AL217">
        <v>0.76470588235294112</v>
      </c>
      <c r="AM217">
        <v>614.83870967741939</v>
      </c>
      <c r="AN217">
        <v>0</v>
      </c>
      <c r="AP217">
        <v>0.1111111111111111</v>
      </c>
      <c r="AQ217">
        <v>142</v>
      </c>
      <c r="AR217">
        <v>0</v>
      </c>
      <c r="AT217">
        <v>3.8461538461538464E-2</v>
      </c>
      <c r="AU217">
        <v>142</v>
      </c>
      <c r="AV217">
        <v>0</v>
      </c>
      <c r="AX217">
        <v>0.625</v>
      </c>
      <c r="AY217">
        <v>437.5</v>
      </c>
      <c r="AZ217">
        <v>0</v>
      </c>
      <c r="BB217">
        <v>0.2</v>
      </c>
      <c r="BC217">
        <v>437.5</v>
      </c>
      <c r="BD217">
        <v>0.11764705882352941</v>
      </c>
      <c r="BE217">
        <v>339</v>
      </c>
      <c r="BF217">
        <v>0.11764705882352941</v>
      </c>
      <c r="BG217">
        <v>339</v>
      </c>
      <c r="BH217">
        <v>0.5490196078431373</v>
      </c>
      <c r="BI217">
        <v>590.5</v>
      </c>
      <c r="BJ217">
        <v>0</v>
      </c>
      <c r="BL217">
        <v>0</v>
      </c>
      <c r="BN217">
        <v>0</v>
      </c>
      <c r="BP217">
        <v>0</v>
      </c>
      <c r="BR217">
        <v>2.5</v>
      </c>
      <c r="BS217">
        <v>1303</v>
      </c>
      <c r="BT217">
        <v>0</v>
      </c>
      <c r="BV217">
        <v>5</v>
      </c>
      <c r="BW217">
        <v>1021</v>
      </c>
      <c r="BX217">
        <v>2</v>
      </c>
      <c r="BY217">
        <v>1162</v>
      </c>
      <c r="BZ217">
        <v>1.1111111111111112</v>
      </c>
      <c r="CA217">
        <v>1162</v>
      </c>
      <c r="CB217">
        <v>2</v>
      </c>
      <c r="CC217">
        <v>730</v>
      </c>
      <c r="CD217">
        <v>0</v>
      </c>
      <c r="CF217">
        <v>0.5</v>
      </c>
      <c r="CG217">
        <v>122</v>
      </c>
      <c r="CH217">
        <v>0.75</v>
      </c>
      <c r="CI217">
        <v>426</v>
      </c>
      <c r="CJ217">
        <v>1.5</v>
      </c>
      <c r="CK217">
        <v>298</v>
      </c>
      <c r="CL217">
        <v>2</v>
      </c>
      <c r="CM217">
        <v>786</v>
      </c>
      <c r="CN217">
        <v>0</v>
      </c>
      <c r="CP217">
        <v>1.4</v>
      </c>
      <c r="CQ217">
        <v>460.66666666666669</v>
      </c>
      <c r="CR217">
        <v>1.1111111111111112</v>
      </c>
      <c r="CS217">
        <v>446.8</v>
      </c>
      <c r="CT217">
        <v>1.1111111111111112</v>
      </c>
      <c r="CU217">
        <v>651.14285714285711</v>
      </c>
      <c r="CV217">
        <v>4</v>
      </c>
      <c r="CW217">
        <v>630</v>
      </c>
      <c r="CX217">
        <v>0</v>
      </c>
      <c r="CZ217">
        <v>0</v>
      </c>
      <c r="DB217">
        <v>1</v>
      </c>
      <c r="DC217">
        <v>630</v>
      </c>
      <c r="DD217">
        <v>0</v>
      </c>
      <c r="DF217">
        <v>0</v>
      </c>
      <c r="DH217">
        <v>1</v>
      </c>
      <c r="DI217">
        <v>182</v>
      </c>
      <c r="DJ217">
        <v>0.2</v>
      </c>
      <c r="DK217">
        <v>182</v>
      </c>
      <c r="DL217">
        <v>0.55555555555555558</v>
      </c>
      <c r="DM217">
        <v>406</v>
      </c>
      <c r="DN217">
        <v>0.55555555555555558</v>
      </c>
      <c r="DO217">
        <v>406</v>
      </c>
      <c r="DP217">
        <v>0.92592592592592593</v>
      </c>
      <c r="DQ217">
        <v>596.66666666666663</v>
      </c>
      <c r="DR217">
        <v>0.60555555555555551</v>
      </c>
      <c r="DS217">
        <v>591.79069767441865</v>
      </c>
      <c r="DV217" t="s">
        <v>214</v>
      </c>
      <c r="DW217">
        <v>135.33333333333334</v>
      </c>
      <c r="DX217">
        <v>292.5</v>
      </c>
      <c r="DY217">
        <v>265.66666666666669</v>
      </c>
      <c r="DZ217">
        <v>223.5</v>
      </c>
      <c r="EA217">
        <v>356</v>
      </c>
      <c r="EB217">
        <v>131</v>
      </c>
      <c r="EC217">
        <v>167</v>
      </c>
      <c r="ED217">
        <v>183.71428571428572</v>
      </c>
    </row>
    <row r="218" spans="1:134" x14ac:dyDescent="0.3">
      <c r="A218" s="2" t="s">
        <v>215</v>
      </c>
      <c r="B218">
        <v>0.7</v>
      </c>
      <c r="C218">
        <v>464.25</v>
      </c>
      <c r="D218">
        <v>2</v>
      </c>
      <c r="E218">
        <v>719.5</v>
      </c>
      <c r="F218">
        <v>2.5</v>
      </c>
      <c r="G218">
        <v>1173.2</v>
      </c>
      <c r="H218">
        <v>1.6785714285714286</v>
      </c>
      <c r="I218">
        <v>792.88235294117646</v>
      </c>
      <c r="J218">
        <v>0.77777777777777779</v>
      </c>
      <c r="K218">
        <v>528.5</v>
      </c>
      <c r="L218">
        <v>2.2000000000000002</v>
      </c>
      <c r="M218">
        <v>909.125</v>
      </c>
      <c r="N218">
        <v>2.8</v>
      </c>
      <c r="O218">
        <v>1589.3333333333333</v>
      </c>
      <c r="P218">
        <v>1.9655172413793103</v>
      </c>
      <c r="Q218">
        <v>1051.2777777777778</v>
      </c>
      <c r="R218">
        <v>1.8245614035087718</v>
      </c>
      <c r="S218">
        <v>925.7714285714286</v>
      </c>
      <c r="T218">
        <v>6.1</v>
      </c>
      <c r="U218">
        <v>1958.8</v>
      </c>
      <c r="V218">
        <v>4.7</v>
      </c>
      <c r="W218">
        <v>1437.7</v>
      </c>
      <c r="X218">
        <v>4.25</v>
      </c>
      <c r="Y218">
        <v>1339.125</v>
      </c>
      <c r="Z218">
        <v>5.0714285714285712</v>
      </c>
      <c r="AA218">
        <v>1595.6428571428571</v>
      </c>
      <c r="AB218">
        <v>5.4444444444444446</v>
      </c>
      <c r="AC218">
        <v>1730.8888888888889</v>
      </c>
      <c r="AD218">
        <v>4.5</v>
      </c>
      <c r="AE218">
        <v>1434.1</v>
      </c>
      <c r="AF218">
        <v>3.4</v>
      </c>
      <c r="AG218">
        <v>1605.5714285714287</v>
      </c>
      <c r="AH218">
        <v>4.4137931034482758</v>
      </c>
      <c r="AI218">
        <v>1583</v>
      </c>
      <c r="AJ218">
        <v>4.7368421052631575</v>
      </c>
      <c r="AK218">
        <v>1589.5555555555557</v>
      </c>
      <c r="AL218">
        <v>3.2807017543859649</v>
      </c>
      <c r="AM218">
        <v>1328.5168539325844</v>
      </c>
      <c r="AN218">
        <v>2.7</v>
      </c>
      <c r="AO218">
        <v>783.5</v>
      </c>
      <c r="AP218">
        <v>1.9</v>
      </c>
      <c r="AQ218">
        <v>639.33333333333337</v>
      </c>
      <c r="AR218">
        <v>2.375</v>
      </c>
      <c r="AS218">
        <v>766.625</v>
      </c>
      <c r="AT218">
        <v>2.3214285714285716</v>
      </c>
      <c r="AU218">
        <v>730.44444444444446</v>
      </c>
      <c r="AV218">
        <v>2</v>
      </c>
      <c r="AW218">
        <v>731.25</v>
      </c>
      <c r="AX218">
        <v>2.2000000000000002</v>
      </c>
      <c r="AY218">
        <v>698.6</v>
      </c>
      <c r="AZ218">
        <v>1.7</v>
      </c>
      <c r="BA218">
        <v>752.14285714285711</v>
      </c>
      <c r="BB218">
        <v>1.9655172413793103</v>
      </c>
      <c r="BC218">
        <v>724.04</v>
      </c>
      <c r="BD218">
        <v>2.1403508771929824</v>
      </c>
      <c r="BE218">
        <v>727.36538461538464</v>
      </c>
      <c r="BF218">
        <v>2.1403508771929824</v>
      </c>
      <c r="BG218">
        <v>727.36538461538464</v>
      </c>
      <c r="BH218">
        <v>2.9005847953216373</v>
      </c>
      <c r="BI218">
        <v>1106.8156028368794</v>
      </c>
      <c r="BN218">
        <v>2</v>
      </c>
      <c r="BO218">
        <v>405</v>
      </c>
      <c r="BP218">
        <v>2</v>
      </c>
      <c r="BQ218">
        <v>405</v>
      </c>
      <c r="BR218">
        <v>0</v>
      </c>
      <c r="BX218">
        <v>0</v>
      </c>
      <c r="BZ218">
        <v>1.3333333333333333</v>
      </c>
      <c r="CA218">
        <v>405</v>
      </c>
      <c r="CF218">
        <v>5</v>
      </c>
      <c r="CG218">
        <v>1587.5</v>
      </c>
      <c r="CH218">
        <v>5</v>
      </c>
      <c r="CI218">
        <v>1587.5</v>
      </c>
      <c r="CJ218">
        <v>7</v>
      </c>
      <c r="CK218">
        <v>2028</v>
      </c>
      <c r="CP218">
        <v>7</v>
      </c>
      <c r="CQ218">
        <v>2028</v>
      </c>
      <c r="CR218">
        <v>5.666666666666667</v>
      </c>
      <c r="CS218">
        <v>1734.3333333333333</v>
      </c>
      <c r="CT218">
        <v>3.5</v>
      </c>
      <c r="CU218">
        <v>1202.5999999999999</v>
      </c>
      <c r="CZ218">
        <v>6</v>
      </c>
      <c r="DA218">
        <v>1831.5</v>
      </c>
      <c r="DB218">
        <v>6</v>
      </c>
      <c r="DC218">
        <v>1831.5</v>
      </c>
      <c r="DD218">
        <v>3</v>
      </c>
      <c r="DE218">
        <v>602</v>
      </c>
      <c r="DJ218">
        <v>3</v>
      </c>
      <c r="DK218">
        <v>602</v>
      </c>
      <c r="DL218">
        <v>5</v>
      </c>
      <c r="DM218">
        <v>1421.6666666666667</v>
      </c>
      <c r="DN218">
        <v>5</v>
      </c>
      <c r="DO218">
        <v>1421.6666666666667</v>
      </c>
      <c r="DP218">
        <v>4</v>
      </c>
      <c r="DQ218">
        <v>1284.75</v>
      </c>
      <c r="DR218">
        <v>2.9555555555555557</v>
      </c>
      <c r="DS218">
        <v>1116.3691275167785</v>
      </c>
      <c r="DV218" t="s">
        <v>215</v>
      </c>
      <c r="DW218">
        <v>370.55555555555554</v>
      </c>
      <c r="DX218">
        <v>307.3</v>
      </c>
      <c r="DY218">
        <v>357.28571428571428</v>
      </c>
      <c r="DZ218">
        <v>342.65384615384613</v>
      </c>
      <c r="EA218">
        <v>351</v>
      </c>
      <c r="EB218">
        <v>362</v>
      </c>
      <c r="EC218">
        <v>385.83333333333331</v>
      </c>
      <c r="ED218">
        <v>367.5</v>
      </c>
    </row>
    <row r="219" spans="1:134" x14ac:dyDescent="0.3">
      <c r="A219" s="2" t="s">
        <v>216</v>
      </c>
      <c r="B219">
        <v>2</v>
      </c>
      <c r="C219">
        <v>265.57142857142856</v>
      </c>
      <c r="D219">
        <v>1.5</v>
      </c>
      <c r="E219">
        <v>280.75</v>
      </c>
      <c r="F219">
        <v>0.83333333333333337</v>
      </c>
      <c r="G219">
        <v>298</v>
      </c>
      <c r="H219">
        <v>1.4736842105263157</v>
      </c>
      <c r="I219">
        <v>275.23076923076923</v>
      </c>
      <c r="J219">
        <v>0.8</v>
      </c>
      <c r="K219">
        <v>193.33333333333334</v>
      </c>
      <c r="L219">
        <v>1.6666666666666667</v>
      </c>
      <c r="M219">
        <v>252.4</v>
      </c>
      <c r="N219">
        <v>2.2857142857142856</v>
      </c>
      <c r="O219">
        <v>503</v>
      </c>
      <c r="P219">
        <v>1.6666666666666667</v>
      </c>
      <c r="Q219">
        <v>347.14285714285717</v>
      </c>
      <c r="R219">
        <v>1.5675675675675675</v>
      </c>
      <c r="S219">
        <v>312.51851851851853</v>
      </c>
      <c r="T219">
        <v>2</v>
      </c>
      <c r="U219">
        <v>370.83333333333331</v>
      </c>
      <c r="V219">
        <v>2.5</v>
      </c>
      <c r="W219">
        <v>434.2</v>
      </c>
      <c r="X219">
        <v>2.3333333333333335</v>
      </c>
      <c r="Y219">
        <v>292.33333333333331</v>
      </c>
      <c r="Z219">
        <v>2.263157894736842</v>
      </c>
      <c r="AA219">
        <v>361.76470588235293</v>
      </c>
      <c r="AB219">
        <v>2</v>
      </c>
      <c r="AC219">
        <v>346.25</v>
      </c>
      <c r="AD219">
        <v>1.5</v>
      </c>
      <c r="AE219">
        <v>300.25</v>
      </c>
      <c r="AF219">
        <v>2</v>
      </c>
      <c r="AG219">
        <v>252.83333333333334</v>
      </c>
      <c r="AH219">
        <v>1.8333333333333333</v>
      </c>
      <c r="AI219">
        <v>293.07142857142856</v>
      </c>
      <c r="AJ219">
        <v>2.0540540540540539</v>
      </c>
      <c r="AK219">
        <v>330.74193548387098</v>
      </c>
      <c r="AL219">
        <v>1.8108108108108107</v>
      </c>
      <c r="AM219">
        <v>322.25862068965517</v>
      </c>
      <c r="AN219">
        <v>0.7142857142857143</v>
      </c>
      <c r="AO219">
        <v>159.33333333333334</v>
      </c>
      <c r="AP219">
        <v>0.5</v>
      </c>
      <c r="AQ219">
        <v>253</v>
      </c>
      <c r="AR219">
        <v>0.5</v>
      </c>
      <c r="AS219">
        <v>306</v>
      </c>
      <c r="AT219">
        <v>0.57894736842105265</v>
      </c>
      <c r="AU219">
        <v>228</v>
      </c>
      <c r="AV219">
        <v>0.6</v>
      </c>
      <c r="AW219">
        <v>267</v>
      </c>
      <c r="AX219">
        <v>1.3333333333333333</v>
      </c>
      <c r="AY219">
        <v>226.6</v>
      </c>
      <c r="AZ219">
        <v>0.7142857142857143</v>
      </c>
      <c r="BA219">
        <v>261</v>
      </c>
      <c r="BB219">
        <v>0.88888888888888884</v>
      </c>
      <c r="BC219">
        <v>245</v>
      </c>
      <c r="BD219">
        <v>0.72972972972972971</v>
      </c>
      <c r="BE219">
        <v>238</v>
      </c>
      <c r="BF219">
        <v>0.72972972972972971</v>
      </c>
      <c r="BG219">
        <v>238</v>
      </c>
      <c r="BH219">
        <v>1.4504504504504505</v>
      </c>
      <c r="BI219">
        <v>303.16000000000003</v>
      </c>
      <c r="BJ219">
        <v>1.6666666666666667</v>
      </c>
      <c r="BK219">
        <v>240.66666666666666</v>
      </c>
      <c r="BL219">
        <v>2.25</v>
      </c>
      <c r="BM219">
        <v>474</v>
      </c>
      <c r="BN219">
        <v>2.5</v>
      </c>
      <c r="BO219">
        <v>445</v>
      </c>
      <c r="BP219">
        <v>2.1818181818181817</v>
      </c>
      <c r="BQ219">
        <v>392.4</v>
      </c>
      <c r="BR219">
        <v>1.4</v>
      </c>
      <c r="BS219">
        <v>399.66666666666669</v>
      </c>
      <c r="BT219">
        <v>1.25</v>
      </c>
      <c r="BU219">
        <v>179</v>
      </c>
      <c r="BV219">
        <v>0</v>
      </c>
      <c r="BX219">
        <v>1</v>
      </c>
      <c r="BY219">
        <v>273.57142857142856</v>
      </c>
      <c r="BZ219">
        <v>1.5652173913043479</v>
      </c>
      <c r="CA219">
        <v>343.47058823529414</v>
      </c>
      <c r="CB219">
        <v>1.6666666666666667</v>
      </c>
      <c r="CC219">
        <v>359</v>
      </c>
      <c r="CD219">
        <v>2.5</v>
      </c>
      <c r="CE219">
        <v>517</v>
      </c>
      <c r="CF219">
        <v>1.5</v>
      </c>
      <c r="CG219">
        <v>381.5</v>
      </c>
      <c r="CH219">
        <v>1.9090909090909092</v>
      </c>
      <c r="CI219">
        <v>433.14285714285717</v>
      </c>
      <c r="CJ219">
        <v>1.6</v>
      </c>
      <c r="CK219">
        <v>275.25</v>
      </c>
      <c r="CL219">
        <v>1</v>
      </c>
      <c r="CM219">
        <v>187.5</v>
      </c>
      <c r="CN219">
        <v>2.3333333333333335</v>
      </c>
      <c r="CO219">
        <v>546</v>
      </c>
      <c r="CP219">
        <v>1.5833333333333333</v>
      </c>
      <c r="CQ219">
        <v>321</v>
      </c>
      <c r="CR219">
        <v>1.7391304347826086</v>
      </c>
      <c r="CS219">
        <v>373.33333333333331</v>
      </c>
      <c r="CT219">
        <v>1.6521739130434783</v>
      </c>
      <c r="CU219">
        <v>357.46875</v>
      </c>
      <c r="CV219">
        <v>1.6666666666666667</v>
      </c>
      <c r="CW219">
        <v>325</v>
      </c>
      <c r="CX219">
        <v>1</v>
      </c>
      <c r="CY219">
        <v>304</v>
      </c>
      <c r="CZ219">
        <v>2</v>
      </c>
      <c r="DA219">
        <v>361</v>
      </c>
      <c r="DB219">
        <v>1.5454545454545454</v>
      </c>
      <c r="DC219">
        <v>334.42857142857144</v>
      </c>
      <c r="DD219">
        <v>1.4</v>
      </c>
      <c r="DE219">
        <v>217.5</v>
      </c>
      <c r="DF219">
        <v>1.5</v>
      </c>
      <c r="DG219">
        <v>168</v>
      </c>
      <c r="DH219">
        <v>1</v>
      </c>
      <c r="DI219">
        <v>193</v>
      </c>
      <c r="DJ219">
        <v>1.3333333333333333</v>
      </c>
      <c r="DK219">
        <v>192.8</v>
      </c>
      <c r="DL219">
        <v>1.4347826086956521</v>
      </c>
      <c r="DM219">
        <v>251.11764705882354</v>
      </c>
      <c r="DN219">
        <v>1.4347826086956521</v>
      </c>
      <c r="DO219">
        <v>251.11764705882354</v>
      </c>
      <c r="DP219">
        <v>1.5797101449275361</v>
      </c>
      <c r="DQ219">
        <v>320.57142857142856</v>
      </c>
      <c r="DR219">
        <v>1.5</v>
      </c>
      <c r="DS219">
        <v>310.04032258064518</v>
      </c>
      <c r="DV219" t="s">
        <v>216</v>
      </c>
      <c r="DW219">
        <v>144.25</v>
      </c>
      <c r="DX219">
        <v>99.5</v>
      </c>
      <c r="DY219">
        <v>96.166666666666671</v>
      </c>
      <c r="DZ219">
        <v>110.85714285714286</v>
      </c>
      <c r="EA219">
        <v>120.33333333333333</v>
      </c>
      <c r="EB219">
        <v>137.80000000000001</v>
      </c>
      <c r="EC219">
        <v>196</v>
      </c>
      <c r="ED219">
        <v>159</v>
      </c>
    </row>
    <row r="220" spans="1:134" x14ac:dyDescent="0.3">
      <c r="A220" s="2" t="s">
        <v>217</v>
      </c>
      <c r="B220">
        <v>2.375</v>
      </c>
      <c r="C220">
        <v>960.2</v>
      </c>
      <c r="D220">
        <v>2.8888888888888888</v>
      </c>
      <c r="E220">
        <v>811.5</v>
      </c>
      <c r="F220">
        <v>4.25</v>
      </c>
      <c r="G220">
        <v>989.5</v>
      </c>
      <c r="H220">
        <v>2.9523809523809526</v>
      </c>
      <c r="I220">
        <v>897.11764705882354</v>
      </c>
      <c r="J220">
        <v>3.3333333333333335</v>
      </c>
      <c r="K220">
        <v>1148.7142857142858</v>
      </c>
      <c r="L220">
        <v>2.8888888888888888</v>
      </c>
      <c r="M220">
        <v>719</v>
      </c>
      <c r="N220">
        <v>2.1428571428571428</v>
      </c>
      <c r="O220">
        <v>697.2</v>
      </c>
      <c r="P220">
        <v>2.84</v>
      </c>
      <c r="Q220">
        <v>857.04761904761904</v>
      </c>
      <c r="R220">
        <v>2.8913043478260869</v>
      </c>
      <c r="S220">
        <v>874.97368421052636</v>
      </c>
      <c r="T220">
        <v>4</v>
      </c>
      <c r="U220">
        <v>1158.875</v>
      </c>
      <c r="V220">
        <v>4.5555555555555554</v>
      </c>
      <c r="W220">
        <v>1389</v>
      </c>
      <c r="X220">
        <v>3.25</v>
      </c>
      <c r="Y220">
        <v>791.75</v>
      </c>
      <c r="Z220">
        <v>4.0952380952380949</v>
      </c>
      <c r="AA220">
        <v>1187.5714285714287</v>
      </c>
      <c r="AB220">
        <v>3.8888888888888888</v>
      </c>
      <c r="AC220">
        <v>954.66666666666663</v>
      </c>
      <c r="AD220">
        <v>3.8888888888888888</v>
      </c>
      <c r="AE220">
        <v>1103.5</v>
      </c>
      <c r="AF220">
        <v>5.4285714285714288</v>
      </c>
      <c r="AG220">
        <v>1429.1428571428571</v>
      </c>
      <c r="AH220">
        <v>4.32</v>
      </c>
      <c r="AI220">
        <v>1142.6666666666667</v>
      </c>
      <c r="AJ220">
        <v>4.2173913043478262</v>
      </c>
      <c r="AK220">
        <v>1163.6222222222223</v>
      </c>
      <c r="AL220">
        <v>3.5543478260869565</v>
      </c>
      <c r="AM220">
        <v>1031.4698795180723</v>
      </c>
      <c r="AN220">
        <v>3.625</v>
      </c>
      <c r="AO220">
        <v>1083.4285714285713</v>
      </c>
      <c r="AP220">
        <v>3.8888888888888888</v>
      </c>
      <c r="AQ220">
        <v>1033.2222222222222</v>
      </c>
      <c r="AR220">
        <v>3</v>
      </c>
      <c r="AS220">
        <v>873.5</v>
      </c>
      <c r="AT220">
        <v>3.6190476190476191</v>
      </c>
      <c r="AU220">
        <v>1018.85</v>
      </c>
      <c r="AV220">
        <v>3.2222222222222223</v>
      </c>
      <c r="AW220">
        <v>709</v>
      </c>
      <c r="AX220">
        <v>2.4444444444444446</v>
      </c>
      <c r="AY220">
        <v>585.11111111111109</v>
      </c>
      <c r="AZ220">
        <v>2.4285714285714284</v>
      </c>
      <c r="BA220">
        <v>906</v>
      </c>
      <c r="BB220">
        <v>2.72</v>
      </c>
      <c r="BC220">
        <v>703.3478260869565</v>
      </c>
      <c r="BD220">
        <v>3.1304347826086958</v>
      </c>
      <c r="BE220">
        <v>850.09302325581393</v>
      </c>
      <c r="BF220">
        <v>3.1304347826086958</v>
      </c>
      <c r="BG220">
        <v>850.09302325581393</v>
      </c>
      <c r="BH220">
        <v>3.4130434782608696</v>
      </c>
      <c r="BI220">
        <v>969.57142857142856</v>
      </c>
      <c r="BJ220">
        <v>1</v>
      </c>
      <c r="BK220">
        <v>449</v>
      </c>
      <c r="BL220">
        <v>1</v>
      </c>
      <c r="BM220">
        <v>309</v>
      </c>
      <c r="BN220">
        <v>1.8333333333333333</v>
      </c>
      <c r="BO220">
        <v>624</v>
      </c>
      <c r="BP220">
        <v>1.5555555555555556</v>
      </c>
      <c r="BQ220">
        <v>542.33333333333337</v>
      </c>
      <c r="BR220">
        <v>5</v>
      </c>
      <c r="BS220">
        <v>1596</v>
      </c>
      <c r="BT220">
        <v>0</v>
      </c>
      <c r="BV220">
        <v>2.3333333333333335</v>
      </c>
      <c r="BW220">
        <v>636.66666666666663</v>
      </c>
      <c r="BX220">
        <v>2.4</v>
      </c>
      <c r="BY220">
        <v>876.5</v>
      </c>
      <c r="BZ220">
        <v>1.8571428571428572</v>
      </c>
      <c r="CA220">
        <v>676</v>
      </c>
      <c r="CB220">
        <v>6</v>
      </c>
      <c r="CC220">
        <v>1776.5</v>
      </c>
      <c r="CD220">
        <v>6</v>
      </c>
      <c r="CE220">
        <v>1019</v>
      </c>
      <c r="CF220">
        <v>4.5</v>
      </c>
      <c r="CG220">
        <v>1150</v>
      </c>
      <c r="CH220">
        <v>5</v>
      </c>
      <c r="CI220">
        <v>1274.6666666666667</v>
      </c>
      <c r="CJ220">
        <v>1</v>
      </c>
      <c r="CK220">
        <v>168</v>
      </c>
      <c r="CL220">
        <v>9</v>
      </c>
      <c r="CM220">
        <v>2264</v>
      </c>
      <c r="CN220">
        <v>5</v>
      </c>
      <c r="CO220">
        <v>1199.6666666666667</v>
      </c>
      <c r="CP220">
        <v>5</v>
      </c>
      <c r="CQ220">
        <v>1206.2</v>
      </c>
      <c r="CR220">
        <v>5</v>
      </c>
      <c r="CS220">
        <v>1250.2142857142858</v>
      </c>
      <c r="CT220">
        <v>3.4285714285714284</v>
      </c>
      <c r="CU220">
        <v>1010.9583333333334</v>
      </c>
      <c r="CV220">
        <v>6</v>
      </c>
      <c r="CW220">
        <v>1808.5</v>
      </c>
      <c r="CX220">
        <v>5</v>
      </c>
      <c r="CY220">
        <v>1395</v>
      </c>
      <c r="CZ220">
        <v>5.333333333333333</v>
      </c>
      <c r="DA220">
        <v>1458.6666666666667</v>
      </c>
      <c r="DB220">
        <v>5.4444444444444446</v>
      </c>
      <c r="DC220">
        <v>1529.3333333333333</v>
      </c>
      <c r="DD220">
        <v>1</v>
      </c>
      <c r="DE220">
        <v>399</v>
      </c>
      <c r="DF220">
        <v>3</v>
      </c>
      <c r="DG220">
        <v>1069</v>
      </c>
      <c r="DH220">
        <v>3</v>
      </c>
      <c r="DI220">
        <v>1042</v>
      </c>
      <c r="DJ220">
        <v>2.6</v>
      </c>
      <c r="DK220">
        <v>918.8</v>
      </c>
      <c r="DL220">
        <v>4.4285714285714288</v>
      </c>
      <c r="DM220">
        <v>1311.2857142857142</v>
      </c>
      <c r="DN220">
        <v>4.4285714285714288</v>
      </c>
      <c r="DO220">
        <v>1311.2857142857142</v>
      </c>
      <c r="DP220">
        <v>3.7619047619047619</v>
      </c>
      <c r="DQ220">
        <v>1121.6052631578948</v>
      </c>
      <c r="DR220">
        <v>3.4944444444444445</v>
      </c>
      <c r="DS220">
        <v>1004.7987804878048</v>
      </c>
      <c r="DV220" t="s">
        <v>217</v>
      </c>
      <c r="DW220">
        <v>235.77777777777777</v>
      </c>
      <c r="DX220">
        <v>275.125</v>
      </c>
      <c r="DY220">
        <v>287</v>
      </c>
      <c r="DZ220">
        <v>263.83333333333331</v>
      </c>
      <c r="EA220">
        <v>320</v>
      </c>
      <c r="EB220">
        <v>238.33333333333334</v>
      </c>
      <c r="EC220">
        <v>207.2</v>
      </c>
      <c r="ED220">
        <v>258.14285714285717</v>
      </c>
    </row>
    <row r="221" spans="1:134" x14ac:dyDescent="0.3">
      <c r="A221" s="2" t="s">
        <v>218</v>
      </c>
      <c r="B221">
        <v>0.625</v>
      </c>
      <c r="C221">
        <v>328.6</v>
      </c>
      <c r="D221">
        <v>1.1000000000000001</v>
      </c>
      <c r="E221">
        <v>608.66666666666663</v>
      </c>
      <c r="F221">
        <v>0.55555555555555558</v>
      </c>
      <c r="G221">
        <v>388.8</v>
      </c>
      <c r="H221">
        <v>0.77777777777777779</v>
      </c>
      <c r="I221">
        <v>452.4375</v>
      </c>
      <c r="J221">
        <v>0.44444444444444442</v>
      </c>
      <c r="K221">
        <v>313.75</v>
      </c>
      <c r="L221">
        <v>0.3</v>
      </c>
      <c r="M221">
        <v>332</v>
      </c>
      <c r="N221">
        <v>0.7</v>
      </c>
      <c r="O221">
        <v>414</v>
      </c>
      <c r="P221">
        <v>0.48275862068965519</v>
      </c>
      <c r="Q221">
        <v>364.23076923076923</v>
      </c>
      <c r="R221">
        <v>0.625</v>
      </c>
      <c r="S221">
        <v>412.89655172413791</v>
      </c>
      <c r="T221">
        <v>5.5</v>
      </c>
      <c r="U221">
        <v>2016</v>
      </c>
      <c r="V221">
        <v>5.2</v>
      </c>
      <c r="W221">
        <v>1852.6</v>
      </c>
      <c r="X221">
        <v>5.8888888888888893</v>
      </c>
      <c r="Y221">
        <v>2088.3333333333335</v>
      </c>
      <c r="Z221">
        <v>5.5185185185185182</v>
      </c>
      <c r="AA221">
        <v>1979.5925925925926</v>
      </c>
      <c r="AB221">
        <v>5.7777777777777777</v>
      </c>
      <c r="AC221">
        <v>2168.5555555555557</v>
      </c>
      <c r="AD221">
        <v>5.9</v>
      </c>
      <c r="AE221">
        <v>2200.4</v>
      </c>
      <c r="AF221">
        <v>5.6</v>
      </c>
      <c r="AG221">
        <v>2065.1</v>
      </c>
      <c r="AH221">
        <v>5.7586206896551726</v>
      </c>
      <c r="AI221">
        <v>2143.8620689655172</v>
      </c>
      <c r="AJ221">
        <v>5.6428571428571432</v>
      </c>
      <c r="AK221">
        <v>2064.6607142857142</v>
      </c>
      <c r="AL221">
        <v>3.1339285714285716</v>
      </c>
      <c r="AM221">
        <v>1501.1176470588234</v>
      </c>
      <c r="AN221">
        <v>2.25</v>
      </c>
      <c r="AO221">
        <v>757.375</v>
      </c>
      <c r="AP221">
        <v>2.9</v>
      </c>
      <c r="AQ221">
        <v>944.5</v>
      </c>
      <c r="AR221">
        <v>3</v>
      </c>
      <c r="AS221">
        <v>982.66666666666663</v>
      </c>
      <c r="AT221">
        <v>2.7407407407407409</v>
      </c>
      <c r="AU221">
        <v>901.77777777777783</v>
      </c>
      <c r="AV221">
        <v>2.4444444444444446</v>
      </c>
      <c r="AW221">
        <v>767.22222222222217</v>
      </c>
      <c r="AX221">
        <v>2.6</v>
      </c>
      <c r="AY221">
        <v>866.6</v>
      </c>
      <c r="AZ221">
        <v>2.4</v>
      </c>
      <c r="BA221">
        <v>806.4</v>
      </c>
      <c r="BB221">
        <v>2.4827586206896552</v>
      </c>
      <c r="BC221">
        <v>815</v>
      </c>
      <c r="BD221">
        <v>2.6071428571428572</v>
      </c>
      <c r="BE221">
        <v>856.83928571428567</v>
      </c>
      <c r="BF221">
        <v>2.6071428571428572</v>
      </c>
      <c r="BG221">
        <v>856.83928571428567</v>
      </c>
      <c r="BH221">
        <v>2.9583333333333335</v>
      </c>
      <c r="BI221">
        <v>1245.2340425531916</v>
      </c>
      <c r="BJ221">
        <v>0.5</v>
      </c>
      <c r="BK221">
        <v>393</v>
      </c>
      <c r="BN221">
        <v>1</v>
      </c>
      <c r="BO221">
        <v>396</v>
      </c>
      <c r="BP221">
        <v>0.66666666666666663</v>
      </c>
      <c r="BQ221">
        <v>394.5</v>
      </c>
      <c r="BR221">
        <v>0</v>
      </c>
      <c r="BX221">
        <v>0</v>
      </c>
      <c r="BZ221">
        <v>0.5</v>
      </c>
      <c r="CA221">
        <v>394.5</v>
      </c>
      <c r="CB221">
        <v>5.5</v>
      </c>
      <c r="CC221">
        <v>2152.5</v>
      </c>
      <c r="CF221">
        <v>5</v>
      </c>
      <c r="CG221">
        <v>1974</v>
      </c>
      <c r="CH221">
        <v>5.333333333333333</v>
      </c>
      <c r="CI221">
        <v>2093</v>
      </c>
      <c r="CJ221">
        <v>7</v>
      </c>
      <c r="CK221">
        <v>2304</v>
      </c>
      <c r="CP221">
        <v>7</v>
      </c>
      <c r="CQ221">
        <v>2304</v>
      </c>
      <c r="CR221">
        <v>5.75</v>
      </c>
      <c r="CS221">
        <v>2145.75</v>
      </c>
      <c r="CT221">
        <v>3.125</v>
      </c>
      <c r="CU221">
        <v>1562</v>
      </c>
      <c r="CV221">
        <v>2</v>
      </c>
      <c r="CW221">
        <v>760</v>
      </c>
      <c r="CZ221">
        <v>2</v>
      </c>
      <c r="DA221">
        <v>691</v>
      </c>
      <c r="DB221">
        <v>2</v>
      </c>
      <c r="DC221">
        <v>737</v>
      </c>
      <c r="DD221">
        <v>4</v>
      </c>
      <c r="DE221">
        <v>1126</v>
      </c>
      <c r="DJ221">
        <v>4</v>
      </c>
      <c r="DK221">
        <v>1126</v>
      </c>
      <c r="DL221">
        <v>2.5</v>
      </c>
      <c r="DM221">
        <v>834.25</v>
      </c>
      <c r="DN221">
        <v>2.5</v>
      </c>
      <c r="DO221">
        <v>834.25</v>
      </c>
      <c r="DP221">
        <v>2.9166666666666665</v>
      </c>
      <c r="DQ221">
        <v>1270.9000000000001</v>
      </c>
      <c r="DR221">
        <v>2.9555555555555557</v>
      </c>
      <c r="DS221">
        <v>1246.9337748344371</v>
      </c>
      <c r="DV221" t="s">
        <v>218</v>
      </c>
      <c r="DW221">
        <v>373</v>
      </c>
      <c r="DX221">
        <v>367.6</v>
      </c>
      <c r="DY221">
        <v>361.2</v>
      </c>
      <c r="DZ221">
        <v>367.06896551724139</v>
      </c>
      <c r="EA221">
        <v>313.75</v>
      </c>
      <c r="EB221">
        <v>332</v>
      </c>
      <c r="EC221">
        <v>393</v>
      </c>
      <c r="ED221">
        <v>354.53846153846155</v>
      </c>
    </row>
    <row r="222" spans="1:134" x14ac:dyDescent="0.3">
      <c r="A222" s="2" t="s">
        <v>219</v>
      </c>
      <c r="B222">
        <v>2.25</v>
      </c>
      <c r="C222">
        <v>659.2</v>
      </c>
      <c r="D222">
        <v>1.8333333333333333</v>
      </c>
      <c r="E222">
        <v>549.66666666666663</v>
      </c>
      <c r="F222">
        <v>2.125</v>
      </c>
      <c r="G222">
        <v>696.6</v>
      </c>
      <c r="H222">
        <v>2.0909090909090908</v>
      </c>
      <c r="I222">
        <v>648.30769230769226</v>
      </c>
      <c r="J222">
        <v>2.5555555555555554</v>
      </c>
      <c r="K222">
        <v>754.5</v>
      </c>
      <c r="L222">
        <v>1.7</v>
      </c>
      <c r="M222">
        <v>833.2</v>
      </c>
      <c r="N222">
        <v>2.25</v>
      </c>
      <c r="O222">
        <v>415.25</v>
      </c>
      <c r="P222">
        <v>2.1481481481481484</v>
      </c>
      <c r="Q222">
        <v>632.36842105263156</v>
      </c>
      <c r="R222">
        <v>2.1224489795918369</v>
      </c>
      <c r="S222">
        <v>638.84375</v>
      </c>
      <c r="T222">
        <v>2</v>
      </c>
      <c r="U222">
        <v>874</v>
      </c>
      <c r="V222">
        <v>2.5</v>
      </c>
      <c r="W222">
        <v>1207.6666666666667</v>
      </c>
      <c r="X222">
        <v>4.5</v>
      </c>
      <c r="Y222">
        <v>1531.2</v>
      </c>
      <c r="Z222">
        <v>3.0454545454545454</v>
      </c>
      <c r="AA222">
        <v>1203.7692307692307</v>
      </c>
      <c r="AB222">
        <v>3.2222222222222223</v>
      </c>
      <c r="AC222">
        <v>822.66666666666663</v>
      </c>
      <c r="AD222">
        <v>2.9</v>
      </c>
      <c r="AE222">
        <v>1208.2</v>
      </c>
      <c r="AF222">
        <v>5.25</v>
      </c>
      <c r="AG222">
        <v>941.25</v>
      </c>
      <c r="AH222">
        <v>3.7037037037037037</v>
      </c>
      <c r="AI222">
        <v>974.0526315789474</v>
      </c>
      <c r="AJ222">
        <v>3.4081632653061225</v>
      </c>
      <c r="AK222">
        <v>1067.375</v>
      </c>
      <c r="AL222">
        <v>2.7653061224489797</v>
      </c>
      <c r="AM222">
        <v>853.109375</v>
      </c>
      <c r="AN222">
        <v>1.625</v>
      </c>
      <c r="AO222">
        <v>536.6</v>
      </c>
      <c r="AP222">
        <v>1.5</v>
      </c>
      <c r="AQ222">
        <v>589.66666666666663</v>
      </c>
      <c r="AR222">
        <v>1.5</v>
      </c>
      <c r="AS222">
        <v>478.2</v>
      </c>
      <c r="AT222">
        <v>1.5454545454545454</v>
      </c>
      <c r="AU222">
        <v>526.38461538461536</v>
      </c>
      <c r="AV222">
        <v>1</v>
      </c>
      <c r="AW222">
        <v>412</v>
      </c>
      <c r="AX222">
        <v>0.5</v>
      </c>
      <c r="AY222">
        <v>445.33333333333331</v>
      </c>
      <c r="AZ222">
        <v>1.125</v>
      </c>
      <c r="BA222">
        <v>411.25</v>
      </c>
      <c r="BB222">
        <v>0.85185185185185186</v>
      </c>
      <c r="BC222">
        <v>420.08333333333331</v>
      </c>
      <c r="BD222">
        <v>1.1632653061224489</v>
      </c>
      <c r="BE222">
        <v>475.36</v>
      </c>
      <c r="BF222">
        <v>1.1632653061224489</v>
      </c>
      <c r="BG222">
        <v>475.36</v>
      </c>
      <c r="BH222">
        <v>2.2312925170068025</v>
      </c>
      <c r="BI222">
        <v>747</v>
      </c>
      <c r="BJ222">
        <v>0</v>
      </c>
      <c r="BL222">
        <v>3.75</v>
      </c>
      <c r="BM222">
        <v>1175</v>
      </c>
      <c r="BN222">
        <v>4</v>
      </c>
      <c r="BO222">
        <v>1718</v>
      </c>
      <c r="BP222">
        <v>2.875</v>
      </c>
      <c r="BQ222">
        <v>1356</v>
      </c>
      <c r="BR222">
        <v>0</v>
      </c>
      <c r="BV222">
        <v>3</v>
      </c>
      <c r="BW222">
        <v>452.5</v>
      </c>
      <c r="BX222">
        <v>2</v>
      </c>
      <c r="BY222">
        <v>452.5</v>
      </c>
      <c r="BZ222">
        <v>2.6363636363636362</v>
      </c>
      <c r="CA222">
        <v>994.6</v>
      </c>
      <c r="CB222">
        <v>1.5</v>
      </c>
      <c r="CC222">
        <v>682</v>
      </c>
      <c r="CD222">
        <v>1.75</v>
      </c>
      <c r="CE222">
        <v>571.5</v>
      </c>
      <c r="CF222">
        <v>1.5</v>
      </c>
      <c r="CG222">
        <v>164.5</v>
      </c>
      <c r="CH222">
        <v>1.625</v>
      </c>
      <c r="CI222">
        <v>430.8</v>
      </c>
      <c r="CJ222">
        <v>0</v>
      </c>
      <c r="CN222">
        <v>1</v>
      </c>
      <c r="CO222">
        <v>572</v>
      </c>
      <c r="CP222">
        <v>0.66666666666666663</v>
      </c>
      <c r="CQ222">
        <v>572</v>
      </c>
      <c r="CR222">
        <v>1.3636363636363635</v>
      </c>
      <c r="CS222">
        <v>454.33333333333331</v>
      </c>
      <c r="CT222">
        <v>2</v>
      </c>
      <c r="CU222">
        <v>699.90909090909088</v>
      </c>
      <c r="CV222">
        <v>0.5</v>
      </c>
      <c r="CW222">
        <v>109</v>
      </c>
      <c r="CX222">
        <v>2</v>
      </c>
      <c r="CY222">
        <v>482.66666666666669</v>
      </c>
      <c r="CZ222">
        <v>2.5</v>
      </c>
      <c r="DA222">
        <v>259.5</v>
      </c>
      <c r="DB222">
        <v>1.75</v>
      </c>
      <c r="DC222">
        <v>346</v>
      </c>
      <c r="DD222">
        <v>0</v>
      </c>
      <c r="DH222">
        <v>1.5</v>
      </c>
      <c r="DI222">
        <v>953</v>
      </c>
      <c r="DJ222">
        <v>1</v>
      </c>
      <c r="DK222">
        <v>953</v>
      </c>
      <c r="DL222">
        <v>1.5454545454545454</v>
      </c>
      <c r="DM222">
        <v>432.71428571428572</v>
      </c>
      <c r="DN222">
        <v>1.5454545454545454</v>
      </c>
      <c r="DO222">
        <v>432.71428571428572</v>
      </c>
      <c r="DP222">
        <v>1.8484848484848484</v>
      </c>
      <c r="DQ222">
        <v>596</v>
      </c>
      <c r="DR222">
        <v>2.161111111111111</v>
      </c>
      <c r="DS222">
        <v>721.59813084112147</v>
      </c>
      <c r="DV222" t="s">
        <v>219</v>
      </c>
      <c r="DW222">
        <v>163</v>
      </c>
      <c r="DX222">
        <v>165.2</v>
      </c>
      <c r="DY222">
        <v>175.25</v>
      </c>
      <c r="DZ222">
        <v>168.73684210526315</v>
      </c>
      <c r="EA222">
        <v>198.33333333333334</v>
      </c>
      <c r="EB222">
        <v>203</v>
      </c>
      <c r="EC222">
        <v>192.625</v>
      </c>
      <c r="ED222">
        <v>197.15789473684211</v>
      </c>
    </row>
    <row r="223" spans="1:134" x14ac:dyDescent="0.3">
      <c r="A223" s="2" t="s">
        <v>220</v>
      </c>
      <c r="B223">
        <v>3</v>
      </c>
      <c r="C223">
        <v>1804</v>
      </c>
      <c r="D223">
        <v>2.7142857142857144</v>
      </c>
      <c r="E223">
        <v>821.6</v>
      </c>
      <c r="F223">
        <v>2</v>
      </c>
      <c r="G223">
        <v>1073</v>
      </c>
      <c r="H223">
        <v>2.5652173913043477</v>
      </c>
      <c r="I223">
        <v>1201.2307692307693</v>
      </c>
      <c r="J223">
        <v>3</v>
      </c>
      <c r="K223">
        <v>1654.75</v>
      </c>
      <c r="L223">
        <v>2.5</v>
      </c>
      <c r="M223">
        <v>1096.2</v>
      </c>
      <c r="N223">
        <v>3</v>
      </c>
      <c r="O223">
        <v>1339.1666666666667</v>
      </c>
      <c r="P223">
        <v>2.84</v>
      </c>
      <c r="Q223">
        <v>1342.3333333333333</v>
      </c>
      <c r="R223">
        <v>2.7083333333333335</v>
      </c>
      <c r="S223">
        <v>1276.8214285714287</v>
      </c>
      <c r="T223">
        <v>3</v>
      </c>
      <c r="U223">
        <v>1422</v>
      </c>
      <c r="V223">
        <v>3.4285714285714284</v>
      </c>
      <c r="W223">
        <v>1055.6666666666667</v>
      </c>
      <c r="X223">
        <v>1.75</v>
      </c>
      <c r="Y223">
        <v>779.4</v>
      </c>
      <c r="Z223">
        <v>2.6956521739130435</v>
      </c>
      <c r="AA223">
        <v>1083.8125</v>
      </c>
      <c r="AB223">
        <v>4.375</v>
      </c>
      <c r="AC223">
        <v>1277</v>
      </c>
      <c r="AD223">
        <v>3</v>
      </c>
      <c r="AE223">
        <v>868.85714285714289</v>
      </c>
      <c r="AF223">
        <v>1.5555555555555556</v>
      </c>
      <c r="AG223">
        <v>1055.3333333333333</v>
      </c>
      <c r="AH223">
        <v>2.92</v>
      </c>
      <c r="AI223">
        <v>1069.8235294117646</v>
      </c>
      <c r="AJ223">
        <v>2.8125</v>
      </c>
      <c r="AK223">
        <v>1076.6060606060605</v>
      </c>
      <c r="AL223">
        <v>2.7604166666666665</v>
      </c>
      <c r="AM223">
        <v>1168.5081967213114</v>
      </c>
      <c r="AN223">
        <v>1</v>
      </c>
      <c r="AO223">
        <v>408</v>
      </c>
      <c r="AP223">
        <v>1.1428571428571428</v>
      </c>
      <c r="AQ223">
        <v>454.25</v>
      </c>
      <c r="AR223">
        <v>0.875</v>
      </c>
      <c r="AS223">
        <v>588</v>
      </c>
      <c r="AT223">
        <v>1</v>
      </c>
      <c r="AU223">
        <v>468.41666666666669</v>
      </c>
      <c r="AV223">
        <v>1.875</v>
      </c>
      <c r="AW223">
        <v>521.28571428571433</v>
      </c>
      <c r="AX223">
        <v>0.875</v>
      </c>
      <c r="AY223">
        <v>455.2</v>
      </c>
      <c r="AZ223">
        <v>0.66666666666666663</v>
      </c>
      <c r="BA223">
        <v>299.25</v>
      </c>
      <c r="BB223">
        <v>1.1200000000000001</v>
      </c>
      <c r="BC223">
        <v>445.125</v>
      </c>
      <c r="BD223">
        <v>1.0625</v>
      </c>
      <c r="BE223">
        <v>455.10714285714283</v>
      </c>
      <c r="BF223">
        <v>1.0625</v>
      </c>
      <c r="BG223">
        <v>455.10714285714283</v>
      </c>
      <c r="BH223">
        <v>2.1944444444444446</v>
      </c>
      <c r="BI223">
        <v>944.06741573033707</v>
      </c>
      <c r="BJ223">
        <v>2</v>
      </c>
      <c r="BK223">
        <v>633</v>
      </c>
      <c r="BL223">
        <v>0</v>
      </c>
      <c r="BN223">
        <v>2.5</v>
      </c>
      <c r="BO223">
        <v>1407</v>
      </c>
      <c r="BP223">
        <v>1.2857142857142858</v>
      </c>
      <c r="BQ223">
        <v>1020</v>
      </c>
      <c r="BR223">
        <v>1.5</v>
      </c>
      <c r="BS223">
        <v>723</v>
      </c>
      <c r="BT223">
        <v>1.5</v>
      </c>
      <c r="BU223">
        <v>754</v>
      </c>
      <c r="BV223">
        <v>0</v>
      </c>
      <c r="BX223">
        <v>1.2</v>
      </c>
      <c r="BY223">
        <v>738.5</v>
      </c>
      <c r="BZ223">
        <v>1.25</v>
      </c>
      <c r="CA223">
        <v>879.25</v>
      </c>
      <c r="CB223">
        <v>2</v>
      </c>
      <c r="CC223">
        <v>1010</v>
      </c>
      <c r="CD223">
        <v>4.666666666666667</v>
      </c>
      <c r="CE223">
        <v>1812.5</v>
      </c>
      <c r="CF223">
        <v>4.5</v>
      </c>
      <c r="CG223">
        <v>893.5</v>
      </c>
      <c r="CH223">
        <v>3.8571428571428572</v>
      </c>
      <c r="CI223">
        <v>1284.4000000000001</v>
      </c>
      <c r="CJ223">
        <v>2.5</v>
      </c>
      <c r="CK223">
        <v>1377</v>
      </c>
      <c r="CL223">
        <v>1.5</v>
      </c>
      <c r="CM223">
        <v>1011</v>
      </c>
      <c r="CN223">
        <v>5</v>
      </c>
      <c r="CO223">
        <v>1417</v>
      </c>
      <c r="CP223">
        <v>2.6</v>
      </c>
      <c r="CQ223">
        <v>1268.3333333333333</v>
      </c>
      <c r="CR223">
        <v>3.3333333333333335</v>
      </c>
      <c r="CS223">
        <v>1278.375</v>
      </c>
      <c r="CT223">
        <v>2.2916666666666665</v>
      </c>
      <c r="CU223">
        <v>1145.3333333333333</v>
      </c>
      <c r="CV223">
        <v>0</v>
      </c>
      <c r="CX223">
        <v>1.3333333333333333</v>
      </c>
      <c r="CY223">
        <v>473.5</v>
      </c>
      <c r="CZ223">
        <v>1.5</v>
      </c>
      <c r="DA223">
        <v>412.5</v>
      </c>
      <c r="DB223">
        <v>1</v>
      </c>
      <c r="DC223">
        <v>443</v>
      </c>
      <c r="DD223">
        <v>2</v>
      </c>
      <c r="DE223">
        <v>457.5</v>
      </c>
      <c r="DF223">
        <v>0.5</v>
      </c>
      <c r="DG223">
        <v>400</v>
      </c>
      <c r="DH223">
        <v>0</v>
      </c>
      <c r="DJ223">
        <v>1</v>
      </c>
      <c r="DK223">
        <v>438.33333333333331</v>
      </c>
      <c r="DL223">
        <v>1</v>
      </c>
      <c r="DM223">
        <v>441</v>
      </c>
      <c r="DN223">
        <v>1</v>
      </c>
      <c r="DO223">
        <v>441</v>
      </c>
      <c r="DP223">
        <v>1.8611111111111112</v>
      </c>
      <c r="DQ223">
        <v>885.84210526315792</v>
      </c>
      <c r="DR223">
        <v>2.1277777777777778</v>
      </c>
      <c r="DS223">
        <v>933.82407407407402</v>
      </c>
      <c r="DV223" t="s">
        <v>220</v>
      </c>
      <c r="DW223">
        <v>265.85714285714283</v>
      </c>
      <c r="DX223">
        <v>263.71428571428572</v>
      </c>
      <c r="DY223">
        <v>203.66666666666666</v>
      </c>
      <c r="DZ223">
        <v>254</v>
      </c>
      <c r="EA223">
        <v>230.25</v>
      </c>
      <c r="EB223">
        <v>241.6</v>
      </c>
      <c r="EC223">
        <v>315</v>
      </c>
      <c r="ED223">
        <v>267.93333333333334</v>
      </c>
    </row>
    <row r="224" spans="1:134" x14ac:dyDescent="0.3">
      <c r="A224" s="2" t="s">
        <v>221</v>
      </c>
      <c r="B224">
        <v>1.3333333333333333</v>
      </c>
      <c r="C224">
        <v>630.4</v>
      </c>
      <c r="D224">
        <v>1.7</v>
      </c>
      <c r="E224">
        <v>1029.5</v>
      </c>
      <c r="F224">
        <v>1.375</v>
      </c>
      <c r="G224">
        <v>464.83333333333331</v>
      </c>
      <c r="H224">
        <v>1.4814814814814814</v>
      </c>
      <c r="I224">
        <v>670.6</v>
      </c>
      <c r="J224">
        <v>1.625</v>
      </c>
      <c r="K224">
        <v>1219.3333333333333</v>
      </c>
      <c r="L224">
        <v>3.3</v>
      </c>
      <c r="M224">
        <v>785.44444444444446</v>
      </c>
      <c r="N224">
        <v>2.1</v>
      </c>
      <c r="O224">
        <v>736</v>
      </c>
      <c r="P224">
        <v>2.3928571428571428</v>
      </c>
      <c r="Q224">
        <v>841.27777777777783</v>
      </c>
      <c r="R224">
        <v>1.9454545454545455</v>
      </c>
      <c r="S224">
        <v>763.69696969696975</v>
      </c>
      <c r="T224">
        <v>4</v>
      </c>
      <c r="U224">
        <v>880.375</v>
      </c>
      <c r="V224">
        <v>4.3</v>
      </c>
      <c r="W224">
        <v>1316.2857142857142</v>
      </c>
      <c r="X224">
        <v>4.375</v>
      </c>
      <c r="Y224">
        <v>1063.2857142857142</v>
      </c>
      <c r="Z224">
        <v>4.2222222222222223</v>
      </c>
      <c r="AA224">
        <v>1077.2727272727273</v>
      </c>
      <c r="AB224">
        <v>4.25</v>
      </c>
      <c r="AC224">
        <v>1045.7142857142858</v>
      </c>
      <c r="AD224">
        <v>3.8</v>
      </c>
      <c r="AE224">
        <v>841.875</v>
      </c>
      <c r="AF224">
        <v>2.6</v>
      </c>
      <c r="AG224">
        <v>675.71428571428567</v>
      </c>
      <c r="AH224">
        <v>3.5</v>
      </c>
      <c r="AI224">
        <v>853.86363636363637</v>
      </c>
      <c r="AJ224">
        <v>3.8545454545454545</v>
      </c>
      <c r="AK224">
        <v>965.56818181818187</v>
      </c>
      <c r="AL224">
        <v>2.9</v>
      </c>
      <c r="AM224">
        <v>879.0519480519481</v>
      </c>
      <c r="AN224">
        <v>3.3333333333333335</v>
      </c>
      <c r="AO224">
        <v>913.85714285714289</v>
      </c>
      <c r="AP224">
        <v>3.1</v>
      </c>
      <c r="AQ224">
        <v>800.75</v>
      </c>
      <c r="AR224">
        <v>2.75</v>
      </c>
      <c r="AS224">
        <v>666.57142857142856</v>
      </c>
      <c r="AT224">
        <v>3.074074074074074</v>
      </c>
      <c r="AU224">
        <v>794.0454545454545</v>
      </c>
      <c r="AV224">
        <v>1.625</v>
      </c>
      <c r="AW224">
        <v>921.66666666666663</v>
      </c>
      <c r="AX224">
        <v>2.7</v>
      </c>
      <c r="AY224">
        <v>871.42857142857144</v>
      </c>
      <c r="AZ224">
        <v>2.9</v>
      </c>
      <c r="BA224">
        <v>736.75</v>
      </c>
      <c r="BB224">
        <v>2.4642857142857144</v>
      </c>
      <c r="BC224">
        <v>819.94444444444446</v>
      </c>
      <c r="BD224">
        <v>2.7636363636363637</v>
      </c>
      <c r="BE224">
        <v>805.7</v>
      </c>
      <c r="BF224">
        <v>2.7636363636363637</v>
      </c>
      <c r="BG224">
        <v>805.7</v>
      </c>
      <c r="BH224">
        <v>2.8545454545454545</v>
      </c>
      <c r="BI224">
        <v>853.97435897435901</v>
      </c>
      <c r="BJ224">
        <v>3</v>
      </c>
      <c r="BK224">
        <v>556</v>
      </c>
      <c r="BN224">
        <v>4</v>
      </c>
      <c r="BO224">
        <v>865.5</v>
      </c>
      <c r="BP224">
        <v>3.6666666666666665</v>
      </c>
      <c r="BQ224">
        <v>762.33333333333337</v>
      </c>
      <c r="BR224">
        <v>2</v>
      </c>
      <c r="BS224">
        <v>1079</v>
      </c>
      <c r="BX224">
        <v>2</v>
      </c>
      <c r="BY224">
        <v>1079</v>
      </c>
      <c r="BZ224">
        <v>3</v>
      </c>
      <c r="CA224">
        <v>841.5</v>
      </c>
      <c r="CB224">
        <v>3</v>
      </c>
      <c r="CC224">
        <v>546</v>
      </c>
      <c r="CF224">
        <v>4</v>
      </c>
      <c r="CG224">
        <v>1025</v>
      </c>
      <c r="CH224">
        <v>3.6666666666666665</v>
      </c>
      <c r="CI224">
        <v>865.33333333333337</v>
      </c>
      <c r="CJ224">
        <v>0.5</v>
      </c>
      <c r="CK224">
        <v>143</v>
      </c>
      <c r="CP224">
        <v>0.5</v>
      </c>
      <c r="CQ224">
        <v>143</v>
      </c>
      <c r="CR224">
        <v>2.4</v>
      </c>
      <c r="CS224">
        <v>684.75</v>
      </c>
      <c r="CT224">
        <v>2.7</v>
      </c>
      <c r="CU224">
        <v>763.125</v>
      </c>
      <c r="CV224">
        <v>10</v>
      </c>
      <c r="CW224">
        <v>1838</v>
      </c>
      <c r="CZ224">
        <v>6</v>
      </c>
      <c r="DA224">
        <v>1275.5</v>
      </c>
      <c r="DB224">
        <v>7.333333333333333</v>
      </c>
      <c r="DC224">
        <v>1463</v>
      </c>
      <c r="DD224">
        <v>2.5</v>
      </c>
      <c r="DE224">
        <v>1086</v>
      </c>
      <c r="DJ224">
        <v>2.5</v>
      </c>
      <c r="DK224">
        <v>1086</v>
      </c>
      <c r="DL224">
        <v>5.4</v>
      </c>
      <c r="DM224">
        <v>1368.75</v>
      </c>
      <c r="DN224">
        <v>5.4</v>
      </c>
      <c r="DO224">
        <v>1368.75</v>
      </c>
      <c r="DP224">
        <v>3.6</v>
      </c>
      <c r="DQ224">
        <v>965</v>
      </c>
      <c r="DR224">
        <v>2.9166666666666665</v>
      </c>
      <c r="DS224">
        <v>864.30232558139539</v>
      </c>
      <c r="DV224" t="s">
        <v>221</v>
      </c>
      <c r="DW224">
        <v>220.57142857142858</v>
      </c>
      <c r="DX224">
        <v>213.125</v>
      </c>
      <c r="DY224">
        <v>179.42857142857142</v>
      </c>
      <c r="DZ224">
        <v>204.77272727272728</v>
      </c>
      <c r="EA224">
        <v>246.66666666666666</v>
      </c>
      <c r="EB224">
        <v>172.88888888888889</v>
      </c>
      <c r="EC224">
        <v>241.33333333333334</v>
      </c>
      <c r="ED224">
        <v>208</v>
      </c>
    </row>
    <row r="225" spans="1:134" x14ac:dyDescent="0.3">
      <c r="A225" s="2" t="s">
        <v>222</v>
      </c>
      <c r="B225">
        <v>3.5</v>
      </c>
      <c r="C225">
        <v>1115</v>
      </c>
      <c r="D225">
        <v>2.3333333333333335</v>
      </c>
      <c r="E225">
        <v>658.625</v>
      </c>
      <c r="F225">
        <v>2.7777777777777777</v>
      </c>
      <c r="G225">
        <v>845.125</v>
      </c>
      <c r="H225">
        <v>2.8928571428571428</v>
      </c>
      <c r="I225">
        <v>882.6</v>
      </c>
      <c r="J225">
        <v>1.7777777777777777</v>
      </c>
      <c r="K225">
        <v>619.14285714285711</v>
      </c>
      <c r="L225">
        <v>1.1000000000000001</v>
      </c>
      <c r="M225">
        <v>413.2</v>
      </c>
      <c r="N225">
        <v>3.2222222222222223</v>
      </c>
      <c r="O225">
        <v>1030.2857142857142</v>
      </c>
      <c r="P225">
        <v>2</v>
      </c>
      <c r="Q225">
        <v>716.42105263157896</v>
      </c>
      <c r="R225">
        <v>2.4464285714285716</v>
      </c>
      <c r="S225">
        <v>810.84090909090912</v>
      </c>
      <c r="T225">
        <v>2.6</v>
      </c>
      <c r="U225">
        <v>820.25</v>
      </c>
      <c r="V225">
        <v>3.4444444444444446</v>
      </c>
      <c r="W225">
        <v>1074.5</v>
      </c>
      <c r="X225">
        <v>4.5555555555555554</v>
      </c>
      <c r="Y225">
        <v>1524.875</v>
      </c>
      <c r="Z225">
        <v>3.5</v>
      </c>
      <c r="AA225">
        <v>1139.875</v>
      </c>
      <c r="AB225">
        <v>3.6666666666666665</v>
      </c>
      <c r="AC225">
        <v>1242</v>
      </c>
      <c r="AD225">
        <v>4.2</v>
      </c>
      <c r="AE225">
        <v>1814.1428571428571</v>
      </c>
      <c r="AF225">
        <v>4</v>
      </c>
      <c r="AG225">
        <v>1079.5555555555557</v>
      </c>
      <c r="AH225">
        <v>3.9642857142857144</v>
      </c>
      <c r="AI225">
        <v>1347.9583333333333</v>
      </c>
      <c r="AJ225">
        <v>3.7321428571428572</v>
      </c>
      <c r="AK225">
        <v>1243.9166666666667</v>
      </c>
      <c r="AL225">
        <v>3.0892857142857144</v>
      </c>
      <c r="AM225">
        <v>1036.7934782608695</v>
      </c>
      <c r="AN225">
        <v>3.1</v>
      </c>
      <c r="AO225">
        <v>841</v>
      </c>
      <c r="AP225">
        <v>2.8888888888888888</v>
      </c>
      <c r="AQ225">
        <v>836.625</v>
      </c>
      <c r="AR225">
        <v>3.8888888888888888</v>
      </c>
      <c r="AS225">
        <v>869.77777777777783</v>
      </c>
      <c r="AT225">
        <v>3.2857142857142856</v>
      </c>
      <c r="AU225">
        <v>849.61538461538464</v>
      </c>
      <c r="AV225">
        <v>3.5555555555555554</v>
      </c>
      <c r="AW225">
        <v>890</v>
      </c>
      <c r="AX225">
        <v>3.5</v>
      </c>
      <c r="AY225">
        <v>762.7</v>
      </c>
      <c r="AZ225">
        <v>3.3333333333333335</v>
      </c>
      <c r="BA225">
        <v>659.22222222222217</v>
      </c>
      <c r="BB225">
        <v>3.4642857142857144</v>
      </c>
      <c r="BC225">
        <v>765.92592592592598</v>
      </c>
      <c r="BD225">
        <v>3.375</v>
      </c>
      <c r="BE225">
        <v>806.98113207547169</v>
      </c>
      <c r="BF225">
        <v>3.375</v>
      </c>
      <c r="BG225">
        <v>806.98113207547169</v>
      </c>
      <c r="BH225">
        <v>3.1845238095238093</v>
      </c>
      <c r="BI225">
        <v>952.79310344827582</v>
      </c>
      <c r="BL225">
        <v>0</v>
      </c>
      <c r="BN225">
        <v>3</v>
      </c>
      <c r="BO225">
        <v>479</v>
      </c>
      <c r="BP225">
        <v>1.5</v>
      </c>
      <c r="BQ225">
        <v>479</v>
      </c>
      <c r="BR225">
        <v>5</v>
      </c>
      <c r="BS225">
        <v>1048</v>
      </c>
      <c r="BV225">
        <v>2</v>
      </c>
      <c r="BW225">
        <v>215</v>
      </c>
      <c r="BX225">
        <v>3.5</v>
      </c>
      <c r="BY225">
        <v>631.5</v>
      </c>
      <c r="BZ225">
        <v>2.5</v>
      </c>
      <c r="CA225">
        <v>580.66666666666663</v>
      </c>
      <c r="CD225">
        <v>7</v>
      </c>
      <c r="CE225">
        <v>1903</v>
      </c>
      <c r="CF225">
        <v>4</v>
      </c>
      <c r="CG225">
        <v>1537</v>
      </c>
      <c r="CH225">
        <v>5.5</v>
      </c>
      <c r="CI225">
        <v>1720</v>
      </c>
      <c r="CJ225">
        <v>0</v>
      </c>
      <c r="CN225">
        <v>6</v>
      </c>
      <c r="CO225">
        <v>1796</v>
      </c>
      <c r="CP225">
        <v>3</v>
      </c>
      <c r="CQ225">
        <v>1796</v>
      </c>
      <c r="CR225">
        <v>4.25</v>
      </c>
      <c r="CS225">
        <v>1745.3333333333333</v>
      </c>
      <c r="CT225">
        <v>3.375</v>
      </c>
      <c r="CU225">
        <v>1163</v>
      </c>
      <c r="CX225">
        <v>8</v>
      </c>
      <c r="CY225">
        <v>1618</v>
      </c>
      <c r="CZ225">
        <v>3</v>
      </c>
      <c r="DA225">
        <v>780</v>
      </c>
      <c r="DB225">
        <v>5.5</v>
      </c>
      <c r="DC225">
        <v>1199</v>
      </c>
      <c r="DD225">
        <v>1</v>
      </c>
      <c r="DE225">
        <v>156</v>
      </c>
      <c r="DH225">
        <v>4</v>
      </c>
      <c r="DI225">
        <v>940</v>
      </c>
      <c r="DJ225">
        <v>2.5</v>
      </c>
      <c r="DK225">
        <v>548</v>
      </c>
      <c r="DL225">
        <v>4</v>
      </c>
      <c r="DM225">
        <v>873.5</v>
      </c>
      <c r="DN225">
        <v>4</v>
      </c>
      <c r="DO225">
        <v>873.5</v>
      </c>
      <c r="DP225">
        <v>3.5833333333333335</v>
      </c>
      <c r="DQ225">
        <v>1047.2</v>
      </c>
      <c r="DR225">
        <v>3.2111111111111112</v>
      </c>
      <c r="DS225">
        <v>958.88387096774193</v>
      </c>
      <c r="DV225" t="s">
        <v>222</v>
      </c>
      <c r="DW225">
        <v>330</v>
      </c>
      <c r="DX225">
        <v>293.14285714285717</v>
      </c>
      <c r="DY225">
        <v>288.66666666666669</v>
      </c>
      <c r="DZ225">
        <v>303.75</v>
      </c>
      <c r="EA225">
        <v>233.85714285714286</v>
      </c>
      <c r="EB225">
        <v>209</v>
      </c>
      <c r="EC225">
        <v>267.85714285714283</v>
      </c>
      <c r="ED225">
        <v>239.84210526315789</v>
      </c>
    </row>
    <row r="226" spans="1:134" x14ac:dyDescent="0.3">
      <c r="A226" s="2" t="s">
        <v>223</v>
      </c>
      <c r="B226">
        <v>4.5</v>
      </c>
      <c r="C226">
        <v>1584</v>
      </c>
      <c r="D226">
        <v>1.1111111111111112</v>
      </c>
      <c r="E226">
        <v>461.5</v>
      </c>
      <c r="F226">
        <v>2.6666666666666665</v>
      </c>
      <c r="G226">
        <v>765</v>
      </c>
      <c r="H226">
        <v>2.8214285714285716</v>
      </c>
      <c r="I226">
        <v>1016.0555555555555</v>
      </c>
      <c r="J226">
        <v>0.88888888888888884</v>
      </c>
      <c r="K226">
        <v>427.4</v>
      </c>
      <c r="L226">
        <v>3.9</v>
      </c>
      <c r="M226">
        <v>1169.75</v>
      </c>
      <c r="N226">
        <v>1</v>
      </c>
      <c r="O226">
        <v>627</v>
      </c>
      <c r="P226">
        <v>2</v>
      </c>
      <c r="Q226">
        <v>849.93333333333328</v>
      </c>
      <c r="R226">
        <v>2.4107142857142856</v>
      </c>
      <c r="S226">
        <v>940.5454545454545</v>
      </c>
      <c r="T226">
        <v>1.4</v>
      </c>
      <c r="U226">
        <v>548.25</v>
      </c>
      <c r="V226">
        <v>3.1111111111111112</v>
      </c>
      <c r="W226">
        <v>1435.8</v>
      </c>
      <c r="X226">
        <v>3.2222222222222223</v>
      </c>
      <c r="Y226">
        <v>1171.5</v>
      </c>
      <c r="Z226">
        <v>2.5357142857142856</v>
      </c>
      <c r="AA226">
        <v>1093.4000000000001</v>
      </c>
      <c r="AB226">
        <v>2.4444444444444446</v>
      </c>
      <c r="AC226">
        <v>897.8</v>
      </c>
      <c r="AD226">
        <v>2.9</v>
      </c>
      <c r="AE226">
        <v>820.25</v>
      </c>
      <c r="AF226">
        <v>4.2222222222222223</v>
      </c>
      <c r="AG226">
        <v>1380.4285714285713</v>
      </c>
      <c r="AH226">
        <v>3.1785714285714284</v>
      </c>
      <c r="AI226">
        <v>1035.7</v>
      </c>
      <c r="AJ226">
        <v>2.8571428571428572</v>
      </c>
      <c r="AK226">
        <v>1060.4285714285713</v>
      </c>
      <c r="AL226">
        <v>2.6339285714285716</v>
      </c>
      <c r="AM226">
        <v>1002.25</v>
      </c>
      <c r="AN226">
        <v>0.7</v>
      </c>
      <c r="AO226">
        <v>586.5</v>
      </c>
      <c r="AP226">
        <v>0.88888888888888884</v>
      </c>
      <c r="AQ226">
        <v>361.8</v>
      </c>
      <c r="AR226">
        <v>1.6666666666666667</v>
      </c>
      <c r="AS226">
        <v>638</v>
      </c>
      <c r="AT226">
        <v>1.0714285714285714</v>
      </c>
      <c r="AU226">
        <v>532.20000000000005</v>
      </c>
      <c r="AV226">
        <v>1.1111111111111112</v>
      </c>
      <c r="AW226">
        <v>467.75</v>
      </c>
      <c r="AX226">
        <v>2.8</v>
      </c>
      <c r="AY226">
        <v>713</v>
      </c>
      <c r="AZ226">
        <v>1.4444444444444444</v>
      </c>
      <c r="BA226">
        <v>912.66666666666663</v>
      </c>
      <c r="BB226">
        <v>1.8214285714285714</v>
      </c>
      <c r="BC226">
        <v>689.125</v>
      </c>
      <c r="BD226">
        <v>1.4464285714285714</v>
      </c>
      <c r="BE226">
        <v>613.19354838709683</v>
      </c>
      <c r="BF226">
        <v>1.4464285714285714</v>
      </c>
      <c r="BG226">
        <v>613.19354838709683</v>
      </c>
      <c r="BH226">
        <v>2.2380952380952381</v>
      </c>
      <c r="BI226">
        <v>880.42424242424238</v>
      </c>
      <c r="BL226">
        <v>4</v>
      </c>
      <c r="BM226">
        <v>984</v>
      </c>
      <c r="BN226">
        <v>1</v>
      </c>
      <c r="BO226">
        <v>247</v>
      </c>
      <c r="BP226">
        <v>2.5</v>
      </c>
      <c r="BQ226">
        <v>615.5</v>
      </c>
      <c r="BR226">
        <v>6</v>
      </c>
      <c r="BS226">
        <v>1829</v>
      </c>
      <c r="BV226">
        <v>6</v>
      </c>
      <c r="BW226">
        <v>1385</v>
      </c>
      <c r="BX226">
        <v>6</v>
      </c>
      <c r="BY226">
        <v>1607</v>
      </c>
      <c r="BZ226">
        <v>4.25</v>
      </c>
      <c r="CA226">
        <v>1111.25</v>
      </c>
      <c r="CD226">
        <v>4</v>
      </c>
      <c r="CE226">
        <v>1263</v>
      </c>
      <c r="CF226">
        <v>0</v>
      </c>
      <c r="CH226">
        <v>2</v>
      </c>
      <c r="CI226">
        <v>1263</v>
      </c>
      <c r="CJ226">
        <v>0</v>
      </c>
      <c r="CN226">
        <v>1</v>
      </c>
      <c r="CO226">
        <v>392</v>
      </c>
      <c r="CP226">
        <v>0.5</v>
      </c>
      <c r="CQ226">
        <v>392</v>
      </c>
      <c r="CR226">
        <v>1.25</v>
      </c>
      <c r="CS226">
        <v>827.5</v>
      </c>
      <c r="CT226">
        <v>2.75</v>
      </c>
      <c r="CU226">
        <v>1016.6666666666666</v>
      </c>
      <c r="CX226">
        <v>5</v>
      </c>
      <c r="CY226">
        <v>1382</v>
      </c>
      <c r="CZ226">
        <v>0</v>
      </c>
      <c r="DB226">
        <v>2.5</v>
      </c>
      <c r="DC226">
        <v>1382</v>
      </c>
      <c r="DD226">
        <v>3</v>
      </c>
      <c r="DE226">
        <v>498</v>
      </c>
      <c r="DH226">
        <v>1</v>
      </c>
      <c r="DI226">
        <v>92</v>
      </c>
      <c r="DJ226">
        <v>2</v>
      </c>
      <c r="DK226">
        <v>295</v>
      </c>
      <c r="DL226">
        <v>2.25</v>
      </c>
      <c r="DM226">
        <v>657.33333333333337</v>
      </c>
      <c r="DN226">
        <v>2.25</v>
      </c>
      <c r="DO226">
        <v>657.33333333333337</v>
      </c>
      <c r="DP226">
        <v>2.5833333333333335</v>
      </c>
      <c r="DQ226">
        <v>896.88888888888891</v>
      </c>
      <c r="DR226">
        <v>2.2611111111111111</v>
      </c>
      <c r="DS226">
        <v>881.7962962962963</v>
      </c>
      <c r="DV226" t="s">
        <v>223</v>
      </c>
      <c r="DW226">
        <v>183.4</v>
      </c>
      <c r="DX226">
        <v>242.625</v>
      </c>
      <c r="DY226">
        <v>193.14285714285714</v>
      </c>
      <c r="DZ226">
        <v>210.5</v>
      </c>
      <c r="EA226">
        <v>215.2</v>
      </c>
      <c r="EB226">
        <v>204.5</v>
      </c>
      <c r="EC226">
        <v>167.5</v>
      </c>
      <c r="ED226">
        <v>203.13333333333333</v>
      </c>
    </row>
    <row r="227" spans="1:134" x14ac:dyDescent="0.3">
      <c r="A227" s="2" t="s">
        <v>224</v>
      </c>
      <c r="B227">
        <v>3.1428571428571428</v>
      </c>
      <c r="C227">
        <v>1088.6666666666667</v>
      </c>
      <c r="D227">
        <v>3.75</v>
      </c>
      <c r="E227">
        <v>964</v>
      </c>
      <c r="F227">
        <v>3.125</v>
      </c>
      <c r="G227">
        <v>915.71428571428567</v>
      </c>
      <c r="H227">
        <v>3.347826086956522</v>
      </c>
      <c r="I227">
        <v>983.52380952380952</v>
      </c>
      <c r="J227">
        <v>2.5555555555555554</v>
      </c>
      <c r="K227">
        <v>856.625</v>
      </c>
      <c r="L227">
        <v>2.3333333333333335</v>
      </c>
      <c r="M227">
        <v>1166.8333333333333</v>
      </c>
      <c r="N227">
        <v>2.2222222222222223</v>
      </c>
      <c r="O227">
        <v>926.33333333333337</v>
      </c>
      <c r="P227">
        <v>2.3703703703703702</v>
      </c>
      <c r="Q227">
        <v>970.6</v>
      </c>
      <c r="R227">
        <v>2.82</v>
      </c>
      <c r="S227">
        <v>977.21951219512198</v>
      </c>
      <c r="T227">
        <v>1.1428571428571428</v>
      </c>
      <c r="U227">
        <v>477.75</v>
      </c>
      <c r="V227">
        <v>2.875</v>
      </c>
      <c r="W227">
        <v>874.85714285714289</v>
      </c>
      <c r="X227">
        <v>3.75</v>
      </c>
      <c r="Y227">
        <v>1494.3333333333333</v>
      </c>
      <c r="Z227">
        <v>2.652173913043478</v>
      </c>
      <c r="AA227">
        <v>1000.0588235294117</v>
      </c>
      <c r="AB227">
        <v>3.7777777777777777</v>
      </c>
      <c r="AC227">
        <v>1190.7777777777778</v>
      </c>
      <c r="AD227">
        <v>3</v>
      </c>
      <c r="AE227">
        <v>1031.375</v>
      </c>
      <c r="AF227">
        <v>3.7777777777777777</v>
      </c>
      <c r="AG227">
        <v>1335.75</v>
      </c>
      <c r="AH227">
        <v>3.5185185185185186</v>
      </c>
      <c r="AI227">
        <v>1186.1600000000001</v>
      </c>
      <c r="AJ227">
        <v>3.12</v>
      </c>
      <c r="AK227">
        <v>1110.8333333333333</v>
      </c>
      <c r="AL227">
        <v>2.97</v>
      </c>
      <c r="AM227">
        <v>1044.8313253012047</v>
      </c>
      <c r="AN227">
        <v>1.8571428571428572</v>
      </c>
      <c r="AO227">
        <v>650</v>
      </c>
      <c r="AP227">
        <v>2.25</v>
      </c>
      <c r="AQ227">
        <v>668.85714285714289</v>
      </c>
      <c r="AR227">
        <v>1.625</v>
      </c>
      <c r="AS227">
        <v>584</v>
      </c>
      <c r="AT227">
        <v>1.9130434782608696</v>
      </c>
      <c r="AU227">
        <v>632.63157894736844</v>
      </c>
      <c r="AV227">
        <v>2.4444444444444446</v>
      </c>
      <c r="AW227">
        <v>686.125</v>
      </c>
      <c r="AX227">
        <v>1.8888888888888888</v>
      </c>
      <c r="AY227">
        <v>556.625</v>
      </c>
      <c r="AZ227">
        <v>2.1111111111111112</v>
      </c>
      <c r="BA227">
        <v>780.14285714285711</v>
      </c>
      <c r="BB227">
        <v>2.1481481481481484</v>
      </c>
      <c r="BC227">
        <v>669.695652173913</v>
      </c>
      <c r="BD227">
        <v>2.04</v>
      </c>
      <c r="BE227">
        <v>652.92857142857144</v>
      </c>
      <c r="BF227">
        <v>2.04</v>
      </c>
      <c r="BG227">
        <v>652.92857142857144</v>
      </c>
      <c r="BH227">
        <v>2.66</v>
      </c>
      <c r="BI227">
        <v>913.15200000000004</v>
      </c>
      <c r="BJ227">
        <v>1.6666666666666667</v>
      </c>
      <c r="BK227">
        <v>648</v>
      </c>
      <c r="BL227">
        <v>2</v>
      </c>
      <c r="BM227">
        <v>513</v>
      </c>
      <c r="BN227">
        <v>3</v>
      </c>
      <c r="BO227">
        <v>727</v>
      </c>
      <c r="BP227">
        <v>2.1428571428571428</v>
      </c>
      <c r="BQ227">
        <v>629.33333333333337</v>
      </c>
      <c r="BR227">
        <v>4</v>
      </c>
      <c r="BS227">
        <v>781</v>
      </c>
      <c r="BT227">
        <v>0</v>
      </c>
      <c r="BV227">
        <v>2</v>
      </c>
      <c r="BW227">
        <v>695</v>
      </c>
      <c r="BX227">
        <v>2</v>
      </c>
      <c r="BY227">
        <v>738</v>
      </c>
      <c r="BZ227">
        <v>2.1</v>
      </c>
      <c r="CA227">
        <v>656.5</v>
      </c>
      <c r="CB227">
        <v>3.6666666666666665</v>
      </c>
      <c r="CC227">
        <v>1941</v>
      </c>
      <c r="CD227">
        <v>3.5</v>
      </c>
      <c r="CE227">
        <v>944.5</v>
      </c>
      <c r="CF227">
        <v>4</v>
      </c>
      <c r="CG227">
        <v>868</v>
      </c>
      <c r="CH227">
        <v>3.7142857142857144</v>
      </c>
      <c r="CI227">
        <v>1251.1666666666667</v>
      </c>
      <c r="CJ227">
        <v>2</v>
      </c>
      <c r="CK227">
        <v>378</v>
      </c>
      <c r="CL227">
        <v>6</v>
      </c>
      <c r="CM227">
        <v>2298</v>
      </c>
      <c r="CN227">
        <v>7</v>
      </c>
      <c r="CO227">
        <v>1427</v>
      </c>
      <c r="CP227">
        <v>5</v>
      </c>
      <c r="CQ227">
        <v>1367.6666666666667</v>
      </c>
      <c r="CR227">
        <v>4.0999999999999996</v>
      </c>
      <c r="CS227">
        <v>1290</v>
      </c>
      <c r="CT227">
        <v>3.1</v>
      </c>
      <c r="CU227">
        <v>991.88235294117646</v>
      </c>
      <c r="CV227">
        <v>3.6666666666666665</v>
      </c>
      <c r="CW227">
        <v>1058.6666666666667</v>
      </c>
      <c r="CX227">
        <v>1.5</v>
      </c>
      <c r="CY227">
        <v>428</v>
      </c>
      <c r="CZ227">
        <v>4</v>
      </c>
      <c r="DA227">
        <v>1073.5</v>
      </c>
      <c r="DB227">
        <v>3.1428571428571428</v>
      </c>
      <c r="DC227">
        <v>882.71428571428567</v>
      </c>
      <c r="DD227">
        <v>2</v>
      </c>
      <c r="DE227">
        <v>569</v>
      </c>
      <c r="DF227">
        <v>7</v>
      </c>
      <c r="DG227">
        <v>1913</v>
      </c>
      <c r="DH227">
        <v>2</v>
      </c>
      <c r="DI227">
        <v>458</v>
      </c>
      <c r="DJ227">
        <v>3.6666666666666665</v>
      </c>
      <c r="DK227">
        <v>980</v>
      </c>
      <c r="DL227">
        <v>3.3</v>
      </c>
      <c r="DM227">
        <v>911.9</v>
      </c>
      <c r="DN227">
        <v>3.3</v>
      </c>
      <c r="DO227">
        <v>911.9</v>
      </c>
      <c r="DP227">
        <v>3.1666666666666665</v>
      </c>
      <c r="DQ227">
        <v>962.25925925925924</v>
      </c>
      <c r="DR227">
        <v>2.7444444444444445</v>
      </c>
      <c r="DS227">
        <v>921.875</v>
      </c>
      <c r="DV227" t="s">
        <v>224</v>
      </c>
      <c r="DW227">
        <v>321</v>
      </c>
      <c r="DX227">
        <v>332.625</v>
      </c>
      <c r="DY227">
        <v>313.5</v>
      </c>
      <c r="DZ227">
        <v>322.32</v>
      </c>
      <c r="EA227">
        <v>293.25</v>
      </c>
      <c r="EB227">
        <v>364.83333333333331</v>
      </c>
      <c r="EC227">
        <v>306.33333333333331</v>
      </c>
      <c r="ED227">
        <v>318.64999999999998</v>
      </c>
    </row>
    <row r="228" spans="1:134" x14ac:dyDescent="0.3">
      <c r="A228" s="2" t="s">
        <v>225</v>
      </c>
      <c r="B228">
        <v>0.5</v>
      </c>
      <c r="C228">
        <v>433</v>
      </c>
      <c r="D228">
        <v>0</v>
      </c>
      <c r="F228">
        <v>1.5714285714285714</v>
      </c>
      <c r="G228">
        <v>1372</v>
      </c>
      <c r="H228">
        <v>0.65217391304347827</v>
      </c>
      <c r="I228">
        <v>902.5</v>
      </c>
      <c r="J228">
        <v>0</v>
      </c>
      <c r="L228">
        <v>0.8</v>
      </c>
      <c r="M228">
        <v>291.5</v>
      </c>
      <c r="N228">
        <v>1.375</v>
      </c>
      <c r="O228">
        <v>563.25</v>
      </c>
      <c r="P228">
        <v>0.78947368421052633</v>
      </c>
      <c r="Q228">
        <v>472.66666666666669</v>
      </c>
      <c r="R228">
        <v>0.7142857142857143</v>
      </c>
      <c r="S228">
        <v>644.6</v>
      </c>
      <c r="T228">
        <v>0.875</v>
      </c>
      <c r="U228">
        <v>862</v>
      </c>
      <c r="V228">
        <v>1.25</v>
      </c>
      <c r="W228">
        <v>575</v>
      </c>
      <c r="X228">
        <v>0.14285714285714285</v>
      </c>
      <c r="Y228">
        <v>165</v>
      </c>
      <c r="Z228">
        <v>0.78260869565217395</v>
      </c>
      <c r="AA228">
        <v>598.42857142857144</v>
      </c>
      <c r="AB228">
        <v>0.33333333333333331</v>
      </c>
      <c r="AC228">
        <v>102.5</v>
      </c>
      <c r="AD228">
        <v>0.8</v>
      </c>
      <c r="AE228">
        <v>1306</v>
      </c>
      <c r="AF228">
        <v>0.875</v>
      </c>
      <c r="AG228">
        <v>1375</v>
      </c>
      <c r="AH228">
        <v>0.68421052631578949</v>
      </c>
      <c r="AI228">
        <v>721.5</v>
      </c>
      <c r="AJ228">
        <v>0.73809523809523814</v>
      </c>
      <c r="AK228">
        <v>643.18181818181813</v>
      </c>
      <c r="AL228">
        <v>0.72619047619047616</v>
      </c>
      <c r="AM228">
        <v>643.85714285714289</v>
      </c>
      <c r="AN228">
        <v>0.375</v>
      </c>
      <c r="AO228">
        <v>326</v>
      </c>
      <c r="AP228">
        <v>0.5</v>
      </c>
      <c r="AQ228">
        <v>375</v>
      </c>
      <c r="AR228">
        <v>0.7142857142857143</v>
      </c>
      <c r="AS228">
        <v>774</v>
      </c>
      <c r="AT228">
        <v>0.52173913043478259</v>
      </c>
      <c r="AU228">
        <v>491.66666666666669</v>
      </c>
      <c r="AV228">
        <v>0.5</v>
      </c>
      <c r="AW228">
        <v>271.5</v>
      </c>
      <c r="AX228">
        <v>0.6</v>
      </c>
      <c r="AY228">
        <v>407</v>
      </c>
      <c r="AZ228">
        <v>0.25</v>
      </c>
      <c r="BA228">
        <v>416</v>
      </c>
      <c r="BB228">
        <v>0.42105263157894735</v>
      </c>
      <c r="BC228">
        <v>354.6</v>
      </c>
      <c r="BD228">
        <v>0.47619047619047616</v>
      </c>
      <c r="BE228">
        <v>429.36363636363637</v>
      </c>
      <c r="BF228">
        <v>0.47619047619047616</v>
      </c>
      <c r="BG228">
        <v>429.36363636363637</v>
      </c>
      <c r="BH228">
        <v>0.6428571428571429</v>
      </c>
      <c r="BI228">
        <v>570.125</v>
      </c>
      <c r="BJ228">
        <v>0.5</v>
      </c>
      <c r="BK228">
        <v>91</v>
      </c>
      <c r="BL228">
        <v>0</v>
      </c>
      <c r="BN228">
        <v>1</v>
      </c>
      <c r="BO228">
        <v>693</v>
      </c>
      <c r="BP228">
        <v>0.5714285714285714</v>
      </c>
      <c r="BQ228">
        <v>392</v>
      </c>
      <c r="BR228">
        <v>0.5</v>
      </c>
      <c r="BS228">
        <v>223</v>
      </c>
      <c r="BT228">
        <v>2.4</v>
      </c>
      <c r="BU228">
        <v>913</v>
      </c>
      <c r="BV228">
        <v>0</v>
      </c>
      <c r="BX228">
        <v>1.2727272727272727</v>
      </c>
      <c r="BY228">
        <v>740.5</v>
      </c>
      <c r="BZ228">
        <v>1</v>
      </c>
      <c r="CA228">
        <v>624.33333333333337</v>
      </c>
      <c r="CB228">
        <v>2.5</v>
      </c>
      <c r="CC228">
        <v>1391</v>
      </c>
      <c r="CD228">
        <v>0</v>
      </c>
      <c r="CF228">
        <v>0</v>
      </c>
      <c r="CH228">
        <v>0.7142857142857143</v>
      </c>
      <c r="CI228">
        <v>1391</v>
      </c>
      <c r="CJ228">
        <v>2</v>
      </c>
      <c r="CK228">
        <v>986</v>
      </c>
      <c r="CL228">
        <v>1.4</v>
      </c>
      <c r="CM228">
        <v>322.33333333333331</v>
      </c>
      <c r="CN228">
        <v>0</v>
      </c>
      <c r="CP228">
        <v>1.3636363636363635</v>
      </c>
      <c r="CQ228">
        <v>587.79999999999995</v>
      </c>
      <c r="CR228">
        <v>1.1111111111111112</v>
      </c>
      <c r="CS228">
        <v>721.66666666666663</v>
      </c>
      <c r="CT228">
        <v>1.0555555555555556</v>
      </c>
      <c r="CU228">
        <v>673</v>
      </c>
      <c r="CV228">
        <v>0</v>
      </c>
      <c r="CX228">
        <v>0</v>
      </c>
      <c r="CZ228">
        <v>1</v>
      </c>
      <c r="DA228">
        <v>343</v>
      </c>
      <c r="DB228">
        <v>0.42857142857142855</v>
      </c>
      <c r="DC228">
        <v>343</v>
      </c>
      <c r="DD228">
        <v>1</v>
      </c>
      <c r="DE228">
        <v>155.33333333333334</v>
      </c>
      <c r="DF228">
        <v>0.4</v>
      </c>
      <c r="DG228">
        <v>252.5</v>
      </c>
      <c r="DH228">
        <v>0.5</v>
      </c>
      <c r="DI228">
        <v>262</v>
      </c>
      <c r="DJ228">
        <v>0.63636363636363635</v>
      </c>
      <c r="DK228">
        <v>205.5</v>
      </c>
      <c r="DL228">
        <v>0.55555555555555558</v>
      </c>
      <c r="DM228">
        <v>225.14285714285714</v>
      </c>
      <c r="DN228">
        <v>0.55555555555555558</v>
      </c>
      <c r="DO228">
        <v>225.14285714285714</v>
      </c>
      <c r="DP228">
        <v>0.88888888888888884</v>
      </c>
      <c r="DQ228">
        <v>508</v>
      </c>
      <c r="DR228">
        <v>0.71666666666666667</v>
      </c>
      <c r="DS228">
        <v>546.98039215686276</v>
      </c>
      <c r="DV228" t="s">
        <v>225</v>
      </c>
      <c r="DW228">
        <v>102.5</v>
      </c>
      <c r="DX228">
        <v>378</v>
      </c>
      <c r="DY228">
        <v>153</v>
      </c>
      <c r="DZ228">
        <v>184</v>
      </c>
      <c r="EB228">
        <v>181</v>
      </c>
      <c r="EC228">
        <v>111.5</v>
      </c>
      <c r="ED228">
        <v>134.66666666666666</v>
      </c>
    </row>
    <row r="229" spans="1:134" x14ac:dyDescent="0.3">
      <c r="A229" s="2" t="s">
        <v>226</v>
      </c>
      <c r="B229">
        <v>2.625</v>
      </c>
      <c r="C229">
        <v>858.4</v>
      </c>
      <c r="D229">
        <v>3.8571428571428572</v>
      </c>
      <c r="E229">
        <v>1216.2</v>
      </c>
      <c r="F229">
        <v>3</v>
      </c>
      <c r="G229">
        <v>1060.5999999999999</v>
      </c>
      <c r="H229">
        <v>3.125</v>
      </c>
      <c r="I229">
        <v>1045.0666666666666</v>
      </c>
      <c r="J229">
        <v>4.5</v>
      </c>
      <c r="K229">
        <v>1391</v>
      </c>
      <c r="L229">
        <v>2.6</v>
      </c>
      <c r="M229">
        <v>742.42857142857144</v>
      </c>
      <c r="N229">
        <v>3.125</v>
      </c>
      <c r="O229">
        <v>1177.8</v>
      </c>
      <c r="P229">
        <v>3.3461538461538463</v>
      </c>
      <c r="Q229">
        <v>1079.5555555555557</v>
      </c>
      <c r="R229">
        <v>3.24</v>
      </c>
      <c r="S229">
        <v>1063.878787878788</v>
      </c>
      <c r="T229">
        <v>5.75</v>
      </c>
      <c r="U229">
        <v>1160.125</v>
      </c>
      <c r="V229">
        <v>3.8571428571428572</v>
      </c>
      <c r="W229">
        <v>913</v>
      </c>
      <c r="X229">
        <v>5.333333333333333</v>
      </c>
      <c r="Y229">
        <v>1528.2857142857142</v>
      </c>
      <c r="Z229">
        <v>5.041666666666667</v>
      </c>
      <c r="AA229">
        <v>1198.6363636363637</v>
      </c>
      <c r="AB229">
        <v>3.75</v>
      </c>
      <c r="AC229">
        <v>920.28571428571433</v>
      </c>
      <c r="AD229">
        <v>5.7</v>
      </c>
      <c r="AE229">
        <v>1395</v>
      </c>
      <c r="AF229">
        <v>4.75</v>
      </c>
      <c r="AG229">
        <v>1229.1428571428571</v>
      </c>
      <c r="AH229">
        <v>4.8076923076923075</v>
      </c>
      <c r="AI229">
        <v>1208.1666666666667</v>
      </c>
      <c r="AJ229">
        <v>4.92</v>
      </c>
      <c r="AK229">
        <v>1203.608695652174</v>
      </c>
      <c r="AL229">
        <v>4.08</v>
      </c>
      <c r="AM229">
        <v>1145.2405063291139</v>
      </c>
      <c r="AN229">
        <v>2.5</v>
      </c>
      <c r="AO229">
        <v>702.66666666666663</v>
      </c>
      <c r="AP229">
        <v>2</v>
      </c>
      <c r="AQ229">
        <v>597.79999999999995</v>
      </c>
      <c r="AR229">
        <v>2.4444444444444446</v>
      </c>
      <c r="AS229">
        <v>653.55555555555554</v>
      </c>
      <c r="AT229">
        <v>2.3333333333333335</v>
      </c>
      <c r="AU229">
        <v>654.35</v>
      </c>
      <c r="AV229">
        <v>1.125</v>
      </c>
      <c r="AW229">
        <v>421</v>
      </c>
      <c r="AX229">
        <v>2.1</v>
      </c>
      <c r="AY229">
        <v>565.55555555555554</v>
      </c>
      <c r="AZ229">
        <v>1.75</v>
      </c>
      <c r="BA229">
        <v>418.42857142857144</v>
      </c>
      <c r="BB229">
        <v>1.6923076923076923</v>
      </c>
      <c r="BC229">
        <v>482.09523809523807</v>
      </c>
      <c r="BD229">
        <v>2</v>
      </c>
      <c r="BE229">
        <v>566.1219512195122</v>
      </c>
      <c r="BF229">
        <v>2</v>
      </c>
      <c r="BG229">
        <v>566.1219512195122</v>
      </c>
      <c r="BH229">
        <v>3.3866666666666667</v>
      </c>
      <c r="BI229">
        <v>947.375</v>
      </c>
      <c r="BJ229">
        <v>5.5</v>
      </c>
      <c r="BK229">
        <v>1313.5</v>
      </c>
      <c r="BL229">
        <v>2</v>
      </c>
      <c r="BM229">
        <v>792</v>
      </c>
      <c r="BN229">
        <v>8</v>
      </c>
      <c r="BO229">
        <v>1967</v>
      </c>
      <c r="BP229">
        <v>4.166666666666667</v>
      </c>
      <c r="BQ229">
        <v>1235.5999999999999</v>
      </c>
      <c r="BR229">
        <v>3</v>
      </c>
      <c r="BS229">
        <v>1100</v>
      </c>
      <c r="BV229">
        <v>2.5</v>
      </c>
      <c r="BW229">
        <v>762</v>
      </c>
      <c r="BX229">
        <v>2.75</v>
      </c>
      <c r="BY229">
        <v>931</v>
      </c>
      <c r="BZ229">
        <v>3.6</v>
      </c>
      <c r="CA229">
        <v>1148.5714285714287</v>
      </c>
      <c r="CB229">
        <v>2.5</v>
      </c>
      <c r="CC229">
        <v>852</v>
      </c>
      <c r="CD229">
        <v>6.666666666666667</v>
      </c>
      <c r="CE229">
        <v>1456.3333333333333</v>
      </c>
      <c r="CF229">
        <v>0</v>
      </c>
      <c r="CH229">
        <v>4.166666666666667</v>
      </c>
      <c r="CI229">
        <v>1305.25</v>
      </c>
      <c r="CJ229">
        <v>6</v>
      </c>
      <c r="CK229">
        <v>1178.5</v>
      </c>
      <c r="CN229">
        <v>4.5</v>
      </c>
      <c r="CO229">
        <v>928</v>
      </c>
      <c r="CP229">
        <v>5.25</v>
      </c>
      <c r="CQ229">
        <v>1053.25</v>
      </c>
      <c r="CR229">
        <v>4.5999999999999996</v>
      </c>
      <c r="CS229">
        <v>1179.25</v>
      </c>
      <c r="CT229">
        <v>4.0999999999999996</v>
      </c>
      <c r="CU229">
        <v>1164.9333333333334</v>
      </c>
      <c r="CV229">
        <v>2</v>
      </c>
      <c r="CW229">
        <v>525.5</v>
      </c>
      <c r="CX229">
        <v>2.6666666666666665</v>
      </c>
      <c r="CY229">
        <v>365.66666666666669</v>
      </c>
      <c r="CZ229">
        <v>0</v>
      </c>
      <c r="DB229">
        <v>2</v>
      </c>
      <c r="DC229">
        <v>429.6</v>
      </c>
      <c r="DD229">
        <v>3.5</v>
      </c>
      <c r="DE229">
        <v>1574</v>
      </c>
      <c r="DH229">
        <v>0</v>
      </c>
      <c r="DJ229">
        <v>1.75</v>
      </c>
      <c r="DK229">
        <v>1574</v>
      </c>
      <c r="DL229">
        <v>1.9</v>
      </c>
      <c r="DM229">
        <v>620.33333333333337</v>
      </c>
      <c r="DN229">
        <v>1.9</v>
      </c>
      <c r="DO229">
        <v>620.33333333333337</v>
      </c>
      <c r="DP229">
        <v>3.3666666666666667</v>
      </c>
      <c r="DQ229">
        <v>1009.3333333333334</v>
      </c>
      <c r="DR229">
        <v>3.3833333333333333</v>
      </c>
      <c r="DS229">
        <v>956.60283687943263</v>
      </c>
      <c r="DV229" t="s">
        <v>226</v>
      </c>
      <c r="DW229">
        <v>191</v>
      </c>
      <c r="DX229">
        <v>247.6</v>
      </c>
      <c r="DY229">
        <v>219.28571428571428</v>
      </c>
      <c r="DZ229">
        <v>222.83333333333334</v>
      </c>
      <c r="EA229">
        <v>218.33333333333334</v>
      </c>
      <c r="EB229">
        <v>163.85714285714286</v>
      </c>
      <c r="EC229">
        <v>274</v>
      </c>
      <c r="ED229">
        <v>212.61111111111111</v>
      </c>
    </row>
    <row r="230" spans="1:134" x14ac:dyDescent="0.3">
      <c r="A230" s="4" t="s">
        <v>227</v>
      </c>
      <c r="DV230" t="s">
        <v>227</v>
      </c>
    </row>
    <row r="231" spans="1:134" x14ac:dyDescent="0.3">
      <c r="A231" s="2" t="s">
        <v>228</v>
      </c>
      <c r="B231">
        <v>1.8</v>
      </c>
      <c r="C231">
        <v>745.85714285714289</v>
      </c>
      <c r="D231">
        <v>1.2</v>
      </c>
      <c r="E231">
        <v>638.33333333333337</v>
      </c>
      <c r="F231">
        <v>1.2222222222222223</v>
      </c>
      <c r="G231">
        <v>272.85714285714283</v>
      </c>
      <c r="H231">
        <v>1.4137931034482758</v>
      </c>
      <c r="I231">
        <v>548.04999999999995</v>
      </c>
      <c r="J231">
        <v>1.3333333333333333</v>
      </c>
      <c r="K231">
        <v>388</v>
      </c>
      <c r="L231">
        <v>1.75</v>
      </c>
      <c r="M231">
        <v>622.71428571428567</v>
      </c>
      <c r="N231">
        <v>1.25</v>
      </c>
      <c r="O231">
        <v>392.6</v>
      </c>
      <c r="P231">
        <v>1.4545454545454546</v>
      </c>
      <c r="Q231">
        <v>480.55555555555554</v>
      </c>
      <c r="R231">
        <v>1.4313725490196079</v>
      </c>
      <c r="S231">
        <v>516.07894736842104</v>
      </c>
      <c r="T231">
        <v>5.5</v>
      </c>
      <c r="U231">
        <v>1676.4</v>
      </c>
      <c r="V231">
        <v>5.2</v>
      </c>
      <c r="W231">
        <v>1696.5</v>
      </c>
      <c r="X231">
        <v>6.1111111111111107</v>
      </c>
      <c r="Y231">
        <v>1752.2222222222222</v>
      </c>
      <c r="Z231">
        <v>5.5862068965517242</v>
      </c>
      <c r="AA231">
        <v>1706.8620689655172</v>
      </c>
      <c r="AB231">
        <v>5</v>
      </c>
      <c r="AC231">
        <v>1777.3333333333333</v>
      </c>
      <c r="AD231">
        <v>5.5</v>
      </c>
      <c r="AE231">
        <v>1642.375</v>
      </c>
      <c r="AF231">
        <v>5.5</v>
      </c>
      <c r="AG231">
        <v>1745.375</v>
      </c>
      <c r="AH231">
        <v>5.3636363636363633</v>
      </c>
      <c r="AI231">
        <v>1716.6363636363637</v>
      </c>
      <c r="AJ231">
        <v>5.4901960784313726</v>
      </c>
      <c r="AK231">
        <v>1711.0784313725489</v>
      </c>
      <c r="AL231">
        <v>3.4607843137254903</v>
      </c>
      <c r="AM231">
        <v>1200.8539325842696</v>
      </c>
      <c r="AN231">
        <v>3.2</v>
      </c>
      <c r="AO231">
        <v>1099.5</v>
      </c>
      <c r="AP231">
        <v>3.4</v>
      </c>
      <c r="AQ231">
        <v>1236.3</v>
      </c>
      <c r="AR231">
        <v>3.4444444444444446</v>
      </c>
      <c r="AS231">
        <v>1105</v>
      </c>
      <c r="AT231">
        <v>3.3448275862068964</v>
      </c>
      <c r="AU231">
        <v>1148.3793103448277</v>
      </c>
      <c r="AV231">
        <v>3.3333333333333335</v>
      </c>
      <c r="AW231">
        <v>1152.8333333333333</v>
      </c>
      <c r="AX231">
        <v>4.125</v>
      </c>
      <c r="AY231">
        <v>1441</v>
      </c>
      <c r="AZ231">
        <v>3.625</v>
      </c>
      <c r="BA231">
        <v>1074.5</v>
      </c>
      <c r="BB231">
        <v>3.7272727272727271</v>
      </c>
      <c r="BC231">
        <v>1229.1363636363637</v>
      </c>
      <c r="BD231">
        <v>3.5098039215686274</v>
      </c>
      <c r="BE231">
        <v>1183.2156862745098</v>
      </c>
      <c r="BF231">
        <v>3.5098039215686274</v>
      </c>
      <c r="BG231">
        <v>1183.2156862745098</v>
      </c>
      <c r="BH231">
        <v>3.477124183006536</v>
      </c>
      <c r="BI231">
        <v>1194.4285714285713</v>
      </c>
      <c r="BN231">
        <v>6</v>
      </c>
      <c r="BO231">
        <v>1400</v>
      </c>
      <c r="BP231">
        <v>6</v>
      </c>
      <c r="BQ231">
        <v>1400</v>
      </c>
      <c r="BR231">
        <v>1.75</v>
      </c>
      <c r="BS231">
        <v>1939</v>
      </c>
      <c r="BT231">
        <v>0.5</v>
      </c>
      <c r="BU231">
        <v>391</v>
      </c>
      <c r="BV231">
        <v>3</v>
      </c>
      <c r="BW231">
        <v>873</v>
      </c>
      <c r="BX231">
        <v>1.75</v>
      </c>
      <c r="BY231">
        <v>1019</v>
      </c>
      <c r="BZ231">
        <v>2.2222222222222223</v>
      </c>
      <c r="CA231">
        <v>1095.2</v>
      </c>
      <c r="CF231">
        <v>2</v>
      </c>
      <c r="CG231">
        <v>639</v>
      </c>
      <c r="CH231">
        <v>2</v>
      </c>
      <c r="CI231">
        <v>639</v>
      </c>
      <c r="CJ231">
        <v>4.75</v>
      </c>
      <c r="CK231">
        <v>2254.6666666666665</v>
      </c>
      <c r="CL231">
        <v>5.5</v>
      </c>
      <c r="CM231">
        <v>1984.5</v>
      </c>
      <c r="CN231">
        <v>2.5</v>
      </c>
      <c r="CO231">
        <v>599</v>
      </c>
      <c r="CP231">
        <v>4.375</v>
      </c>
      <c r="CQ231">
        <v>1704.4285714285713</v>
      </c>
      <c r="CR231">
        <v>4.1111111111111107</v>
      </c>
      <c r="CS231">
        <v>1571.25</v>
      </c>
      <c r="CT231">
        <v>3.1666666666666665</v>
      </c>
      <c r="CU231">
        <v>1388.1538461538462</v>
      </c>
      <c r="CZ231">
        <v>5</v>
      </c>
      <c r="DA231">
        <v>1696</v>
      </c>
      <c r="DB231">
        <v>5</v>
      </c>
      <c r="DC231">
        <v>1696</v>
      </c>
      <c r="DD231">
        <v>3.75</v>
      </c>
      <c r="DE231">
        <v>1412.75</v>
      </c>
      <c r="DF231">
        <v>6</v>
      </c>
      <c r="DG231">
        <v>1994</v>
      </c>
      <c r="DH231">
        <v>3.5</v>
      </c>
      <c r="DI231">
        <v>1132</v>
      </c>
      <c r="DJ231">
        <v>4.25</v>
      </c>
      <c r="DK231">
        <v>1487.875</v>
      </c>
      <c r="DL231">
        <v>4.333333333333333</v>
      </c>
      <c r="DM231">
        <v>1511</v>
      </c>
      <c r="DN231">
        <v>4.333333333333333</v>
      </c>
      <c r="DO231">
        <v>1511</v>
      </c>
      <c r="DP231">
        <v>3.5555555555555554</v>
      </c>
      <c r="DQ231">
        <v>1438.409090909091</v>
      </c>
      <c r="DR231">
        <v>3.4888888888888889</v>
      </c>
      <c r="DS231">
        <v>1227.5617283950617</v>
      </c>
      <c r="DV231" t="s">
        <v>228</v>
      </c>
      <c r="DW231">
        <v>331.16666666666669</v>
      </c>
      <c r="DX231">
        <v>282.25</v>
      </c>
      <c r="DY231">
        <v>283.75</v>
      </c>
      <c r="DZ231">
        <v>296.13636363636363</v>
      </c>
      <c r="EA231">
        <v>257</v>
      </c>
      <c r="EB231">
        <v>328.57142857142856</v>
      </c>
      <c r="EC231">
        <v>137</v>
      </c>
      <c r="ED231">
        <v>251.5</v>
      </c>
    </row>
    <row r="232" spans="1:134" x14ac:dyDescent="0.3">
      <c r="A232" s="2" t="s">
        <v>229</v>
      </c>
      <c r="B232">
        <v>1.4</v>
      </c>
      <c r="C232">
        <v>714</v>
      </c>
      <c r="D232">
        <v>2.2000000000000002</v>
      </c>
      <c r="E232">
        <v>838.33333333333337</v>
      </c>
      <c r="F232">
        <v>2.1111111111111112</v>
      </c>
      <c r="G232">
        <v>816.6</v>
      </c>
      <c r="H232">
        <v>1.896551724137931</v>
      </c>
      <c r="I232">
        <v>792.6875</v>
      </c>
      <c r="J232">
        <v>2.2222222222222223</v>
      </c>
      <c r="K232">
        <v>1523.25</v>
      </c>
      <c r="L232">
        <v>1.6</v>
      </c>
      <c r="M232">
        <v>882.4</v>
      </c>
      <c r="N232">
        <v>2</v>
      </c>
      <c r="O232">
        <v>991.6</v>
      </c>
      <c r="P232">
        <v>1.9310344827586208</v>
      </c>
      <c r="Q232">
        <v>1104.5</v>
      </c>
      <c r="R232">
        <v>1.9137931034482758</v>
      </c>
      <c r="S232">
        <v>938.2</v>
      </c>
      <c r="T232">
        <v>3.7</v>
      </c>
      <c r="U232">
        <v>1357</v>
      </c>
      <c r="V232">
        <v>2.7</v>
      </c>
      <c r="W232">
        <v>1446.6</v>
      </c>
      <c r="X232">
        <v>3.4444444444444446</v>
      </c>
      <c r="Y232">
        <v>1050.25</v>
      </c>
      <c r="Z232">
        <v>3.2758620689655173</v>
      </c>
      <c r="AA232">
        <v>1261.4761904761904</v>
      </c>
      <c r="AB232">
        <v>2.1111111111111112</v>
      </c>
      <c r="AC232">
        <v>1770</v>
      </c>
      <c r="AD232">
        <v>3.4</v>
      </c>
      <c r="AE232">
        <v>1216.1428571428571</v>
      </c>
      <c r="AF232">
        <v>3.7</v>
      </c>
      <c r="AG232">
        <v>1330.875</v>
      </c>
      <c r="AH232">
        <v>3.103448275862069</v>
      </c>
      <c r="AI232">
        <v>1359.4444444444443</v>
      </c>
      <c r="AJ232">
        <v>3.1896551724137931</v>
      </c>
      <c r="AK232">
        <v>1306.6923076923076</v>
      </c>
      <c r="AL232">
        <v>2.5517241379310347</v>
      </c>
      <c r="AM232">
        <v>1146.4782608695652</v>
      </c>
      <c r="AN232">
        <v>1.9</v>
      </c>
      <c r="AO232">
        <v>873.66666666666663</v>
      </c>
      <c r="AP232">
        <v>1.5</v>
      </c>
      <c r="AQ232">
        <v>824.4</v>
      </c>
      <c r="AR232">
        <v>1.7777777777777777</v>
      </c>
      <c r="AS232">
        <v>692.5</v>
      </c>
      <c r="AT232">
        <v>1.7241379310344827</v>
      </c>
      <c r="AU232">
        <v>795.23529411764707</v>
      </c>
      <c r="AV232">
        <v>0.88888888888888884</v>
      </c>
      <c r="AW232">
        <v>624.75</v>
      </c>
      <c r="AX232">
        <v>1.8</v>
      </c>
      <c r="AY232">
        <v>717</v>
      </c>
      <c r="AZ232">
        <v>2.2000000000000002</v>
      </c>
      <c r="BA232">
        <v>813.71428571428567</v>
      </c>
      <c r="BB232">
        <v>1.6551724137931034</v>
      </c>
      <c r="BC232">
        <v>734.11111111111109</v>
      </c>
      <c r="BD232">
        <v>1.6896551724137931</v>
      </c>
      <c r="BE232">
        <v>763.8</v>
      </c>
      <c r="BF232">
        <v>1.6896551724137931</v>
      </c>
      <c r="BG232">
        <v>763.8</v>
      </c>
      <c r="BH232">
        <v>2.264367816091954</v>
      </c>
      <c r="BI232">
        <v>1017.6923076923077</v>
      </c>
      <c r="BN232">
        <v>3</v>
      </c>
      <c r="BO232">
        <v>822</v>
      </c>
      <c r="BP232">
        <v>3</v>
      </c>
      <c r="BQ232">
        <v>822</v>
      </c>
      <c r="BR232">
        <v>1</v>
      </c>
      <c r="BS232">
        <v>368</v>
      </c>
      <c r="BX232">
        <v>1</v>
      </c>
      <c r="BY232">
        <v>368</v>
      </c>
      <c r="BZ232">
        <v>2</v>
      </c>
      <c r="CA232">
        <v>595</v>
      </c>
      <c r="CF232">
        <v>0</v>
      </c>
      <c r="CH232">
        <v>0</v>
      </c>
      <c r="CJ232">
        <v>0</v>
      </c>
      <c r="CP232">
        <v>0</v>
      </c>
      <c r="CR232">
        <v>0</v>
      </c>
      <c r="CT232">
        <v>1</v>
      </c>
      <c r="CU232">
        <v>595</v>
      </c>
      <c r="CZ232">
        <v>0</v>
      </c>
      <c r="DB232">
        <v>0</v>
      </c>
      <c r="DD232">
        <v>0</v>
      </c>
      <c r="DJ232">
        <v>0</v>
      </c>
      <c r="DL232">
        <v>0</v>
      </c>
      <c r="DN232">
        <v>0</v>
      </c>
      <c r="DP232">
        <v>0.66666666666666663</v>
      </c>
      <c r="DQ232">
        <v>595</v>
      </c>
      <c r="DR232">
        <v>2.2111111111111112</v>
      </c>
      <c r="DS232">
        <v>1009.7169811320755</v>
      </c>
      <c r="DV232" t="s">
        <v>229</v>
      </c>
      <c r="DW232">
        <v>265</v>
      </c>
      <c r="DX232">
        <v>233.28571428571428</v>
      </c>
      <c r="DY232">
        <v>263.75</v>
      </c>
      <c r="DZ232">
        <v>252.11111111111111</v>
      </c>
      <c r="EA232">
        <v>335.25</v>
      </c>
      <c r="EB232">
        <v>300</v>
      </c>
      <c r="EC232">
        <v>202.4</v>
      </c>
      <c r="ED232">
        <v>275.21428571428572</v>
      </c>
    </row>
    <row r="233" spans="1:134" x14ac:dyDescent="0.3">
      <c r="A233" s="2" t="s">
        <v>230</v>
      </c>
      <c r="BJ233">
        <v>3.2</v>
      </c>
      <c r="BK233">
        <v>1030.375</v>
      </c>
      <c r="BL233">
        <v>3.2</v>
      </c>
      <c r="BM233">
        <v>971.375</v>
      </c>
      <c r="BN233">
        <v>3.1</v>
      </c>
      <c r="BO233">
        <v>929</v>
      </c>
      <c r="BP233">
        <v>3.1666666666666665</v>
      </c>
      <c r="BQ233">
        <v>975</v>
      </c>
      <c r="BR233">
        <v>2.7</v>
      </c>
      <c r="BS233">
        <v>703.33333333333337</v>
      </c>
      <c r="BT233">
        <v>2.6</v>
      </c>
      <c r="BU233">
        <v>793.44444444444446</v>
      </c>
      <c r="BV233">
        <v>2.2000000000000002</v>
      </c>
      <c r="BW233">
        <v>862.33333333333337</v>
      </c>
      <c r="BX233">
        <v>2.5</v>
      </c>
      <c r="BY233">
        <v>776.875</v>
      </c>
      <c r="BZ233">
        <v>2.8333333333333335</v>
      </c>
      <c r="CA233">
        <v>877.9591836734694</v>
      </c>
      <c r="CB233">
        <v>1.6</v>
      </c>
      <c r="CC233">
        <v>668.33333333333337</v>
      </c>
      <c r="CD233">
        <v>2.5</v>
      </c>
      <c r="CE233">
        <v>826.25</v>
      </c>
      <c r="CF233">
        <v>3.1</v>
      </c>
      <c r="CG233">
        <v>985</v>
      </c>
      <c r="CH233">
        <v>2.4</v>
      </c>
      <c r="CI233">
        <v>840.90909090909088</v>
      </c>
      <c r="CJ233">
        <v>3.4</v>
      </c>
      <c r="CK233">
        <v>760.44444444444446</v>
      </c>
      <c r="CL233">
        <v>1.4</v>
      </c>
      <c r="CM233">
        <v>576.83333333333337</v>
      </c>
      <c r="CN233">
        <v>3</v>
      </c>
      <c r="CO233">
        <v>1022.25</v>
      </c>
      <c r="CP233">
        <v>2.6</v>
      </c>
      <c r="CQ233">
        <v>803.60869565217388</v>
      </c>
      <c r="CR233">
        <v>2.5</v>
      </c>
      <c r="CS233">
        <v>821.84444444444443</v>
      </c>
      <c r="CT233">
        <v>2.6666666666666665</v>
      </c>
      <c r="CU233">
        <v>851.09574468085111</v>
      </c>
      <c r="CV233">
        <v>2.4</v>
      </c>
      <c r="CW233">
        <v>872.57142857142856</v>
      </c>
      <c r="CX233">
        <v>3.2</v>
      </c>
      <c r="CY233">
        <v>1001.1111111111111</v>
      </c>
      <c r="CZ233">
        <v>3.4</v>
      </c>
      <c r="DA233">
        <v>1055</v>
      </c>
      <c r="DB233">
        <v>3</v>
      </c>
      <c r="DC233">
        <v>987.23076923076928</v>
      </c>
      <c r="DD233">
        <v>3</v>
      </c>
      <c r="DE233">
        <v>815</v>
      </c>
      <c r="DF233">
        <v>2.8</v>
      </c>
      <c r="DG233">
        <v>743.55555555555554</v>
      </c>
      <c r="DH233">
        <v>3.3</v>
      </c>
      <c r="DI233">
        <v>1043</v>
      </c>
      <c r="DJ233">
        <v>3.0333333333333332</v>
      </c>
      <c r="DK233">
        <v>860.42307692307691</v>
      </c>
      <c r="DL233">
        <v>3.0166666666666666</v>
      </c>
      <c r="DM233">
        <v>923.82692307692309</v>
      </c>
      <c r="DN233">
        <v>3.0166666666666666</v>
      </c>
      <c r="DO233">
        <v>923.82692307692309</v>
      </c>
      <c r="DP233">
        <v>2.7833333333333332</v>
      </c>
      <c r="DQ233">
        <v>877</v>
      </c>
      <c r="DR233">
        <v>2.7833333333333332</v>
      </c>
      <c r="DS233">
        <v>877</v>
      </c>
      <c r="DV233" s="2" t="s">
        <v>230</v>
      </c>
    </row>
    <row r="234" spans="1:134" x14ac:dyDescent="0.3">
      <c r="A234" s="2" t="s">
        <v>231</v>
      </c>
      <c r="B234">
        <v>2.5</v>
      </c>
      <c r="C234">
        <v>1102.4000000000001</v>
      </c>
      <c r="D234">
        <v>1.3</v>
      </c>
      <c r="E234">
        <v>714.6</v>
      </c>
      <c r="F234">
        <v>2.1111111111111112</v>
      </c>
      <c r="G234">
        <v>1134.75</v>
      </c>
      <c r="H234">
        <v>1.9259259259259258</v>
      </c>
      <c r="I234">
        <v>973.14285714285711</v>
      </c>
      <c r="J234">
        <v>0.55555555555555558</v>
      </c>
      <c r="K234">
        <v>489.33333333333331</v>
      </c>
      <c r="L234">
        <v>1.1111111111111112</v>
      </c>
      <c r="M234">
        <v>482.6</v>
      </c>
      <c r="N234">
        <v>1.2222222222222223</v>
      </c>
      <c r="O234">
        <v>838.66666666666663</v>
      </c>
      <c r="P234">
        <v>0.96296296296296291</v>
      </c>
      <c r="Q234">
        <v>581.5454545454545</v>
      </c>
      <c r="R234">
        <v>1.4444444444444444</v>
      </c>
      <c r="S234">
        <v>800.84</v>
      </c>
      <c r="T234">
        <v>1.875</v>
      </c>
      <c r="U234">
        <v>751.8</v>
      </c>
      <c r="V234">
        <v>3.5</v>
      </c>
      <c r="W234">
        <v>1623.6666666666667</v>
      </c>
      <c r="X234">
        <v>3.4444444444444446</v>
      </c>
      <c r="Y234">
        <v>1330.1666666666667</v>
      </c>
      <c r="Z234">
        <v>3</v>
      </c>
      <c r="AA234">
        <v>1263.6470588235295</v>
      </c>
      <c r="AB234">
        <v>2.6666666666666665</v>
      </c>
      <c r="AC234">
        <v>1069.5</v>
      </c>
      <c r="AD234">
        <v>2.6666666666666665</v>
      </c>
      <c r="AE234">
        <v>788.71428571428567</v>
      </c>
      <c r="AF234">
        <v>3.2222222222222223</v>
      </c>
      <c r="AG234">
        <v>1226.8571428571429</v>
      </c>
      <c r="AH234">
        <v>2.8518518518518516</v>
      </c>
      <c r="AI234">
        <v>1026.3</v>
      </c>
      <c r="AJ234">
        <v>2.925925925925926</v>
      </c>
      <c r="AK234">
        <v>1135.3513513513512</v>
      </c>
      <c r="AL234">
        <v>2.1851851851851851</v>
      </c>
      <c r="AM234">
        <v>1000.4677419354839</v>
      </c>
      <c r="AN234">
        <v>2.125</v>
      </c>
      <c r="AO234">
        <v>592</v>
      </c>
      <c r="AP234">
        <v>1.7</v>
      </c>
      <c r="AQ234">
        <v>1042.5999999999999</v>
      </c>
      <c r="AR234">
        <v>2.6666666666666665</v>
      </c>
      <c r="AS234">
        <v>1000.5</v>
      </c>
      <c r="AT234">
        <v>2.1481481481481484</v>
      </c>
      <c r="AU234">
        <v>839.57894736842104</v>
      </c>
      <c r="AV234">
        <v>0.77777777777777779</v>
      </c>
      <c r="AW234">
        <v>350.66666666666669</v>
      </c>
      <c r="AX234">
        <v>1.7777777777777777</v>
      </c>
      <c r="AY234">
        <v>982.6</v>
      </c>
      <c r="AZ234">
        <v>1.8888888888888888</v>
      </c>
      <c r="BA234">
        <v>671.71428571428567</v>
      </c>
      <c r="BB234">
        <v>1.4814814814814814</v>
      </c>
      <c r="BC234">
        <v>651.05555555555554</v>
      </c>
      <c r="BD234">
        <v>1.8148148148148149</v>
      </c>
      <c r="BE234">
        <v>747.8648648648649</v>
      </c>
      <c r="BF234">
        <v>1.8148148148148149</v>
      </c>
      <c r="BG234">
        <v>747.8648648648649</v>
      </c>
      <c r="BH234">
        <v>2.0617283950617282</v>
      </c>
      <c r="BI234">
        <v>906.06060606060601</v>
      </c>
      <c r="BJ234">
        <v>2.5</v>
      </c>
      <c r="BK234">
        <v>1427</v>
      </c>
      <c r="BN234">
        <v>1</v>
      </c>
      <c r="BO234">
        <v>397</v>
      </c>
      <c r="BP234">
        <v>2</v>
      </c>
      <c r="BQ234">
        <v>912</v>
      </c>
      <c r="BR234">
        <v>4</v>
      </c>
      <c r="BS234">
        <v>1199</v>
      </c>
      <c r="BT234">
        <v>0</v>
      </c>
      <c r="BV234">
        <v>3</v>
      </c>
      <c r="BW234">
        <v>731</v>
      </c>
      <c r="BX234">
        <v>2.3333333333333335</v>
      </c>
      <c r="BY234">
        <v>965</v>
      </c>
      <c r="BZ234">
        <v>2.1666666666666665</v>
      </c>
      <c r="CA234">
        <v>938.5</v>
      </c>
      <c r="CB234">
        <v>2</v>
      </c>
      <c r="CC234">
        <v>457</v>
      </c>
      <c r="CF234">
        <v>2</v>
      </c>
      <c r="CG234">
        <v>513</v>
      </c>
      <c r="CH234">
        <v>2</v>
      </c>
      <c r="CI234">
        <v>475.66666666666669</v>
      </c>
      <c r="CJ234">
        <v>0</v>
      </c>
      <c r="CL234">
        <v>0</v>
      </c>
      <c r="CN234">
        <v>3</v>
      </c>
      <c r="CO234">
        <v>730</v>
      </c>
      <c r="CP234">
        <v>1</v>
      </c>
      <c r="CQ234">
        <v>730</v>
      </c>
      <c r="CR234">
        <v>1.5</v>
      </c>
      <c r="CS234">
        <v>539.25</v>
      </c>
      <c r="CT234">
        <v>1.8333333333333333</v>
      </c>
      <c r="CU234">
        <v>738.875</v>
      </c>
      <c r="CV234">
        <v>1.5</v>
      </c>
      <c r="CW234">
        <v>480.5</v>
      </c>
      <c r="CZ234">
        <v>2</v>
      </c>
      <c r="DA234">
        <v>585</v>
      </c>
      <c r="DB234">
        <v>1.6666666666666667</v>
      </c>
      <c r="DC234">
        <v>515.33333333333337</v>
      </c>
      <c r="DD234">
        <v>3</v>
      </c>
      <c r="DE234">
        <v>853</v>
      </c>
      <c r="DF234">
        <v>3</v>
      </c>
      <c r="DG234">
        <v>991</v>
      </c>
      <c r="DH234">
        <v>6</v>
      </c>
      <c r="DI234">
        <v>1747</v>
      </c>
      <c r="DJ234">
        <v>4</v>
      </c>
      <c r="DK234">
        <v>1197</v>
      </c>
      <c r="DL234">
        <v>2.8333333333333335</v>
      </c>
      <c r="DM234">
        <v>856.16666666666663</v>
      </c>
      <c r="DN234">
        <v>2.8333333333333335</v>
      </c>
      <c r="DO234">
        <v>856.16666666666663</v>
      </c>
      <c r="DP234">
        <v>2.1666666666666665</v>
      </c>
      <c r="DQ234">
        <v>789.14285714285711</v>
      </c>
      <c r="DR234">
        <v>2.0722222222222224</v>
      </c>
      <c r="DS234">
        <v>891.57522123893807</v>
      </c>
      <c r="DV234" t="s">
        <v>231</v>
      </c>
      <c r="DW234">
        <v>265.33333333333331</v>
      </c>
      <c r="DX234">
        <v>220.28571428571428</v>
      </c>
      <c r="DY234">
        <v>253.42857142857142</v>
      </c>
      <c r="DZ234">
        <v>245.4</v>
      </c>
      <c r="EA234">
        <v>283</v>
      </c>
      <c r="EB234">
        <v>271</v>
      </c>
      <c r="EC234">
        <v>230</v>
      </c>
      <c r="ED234">
        <v>263.09090909090907</v>
      </c>
    </row>
    <row r="235" spans="1:134" x14ac:dyDescent="0.3">
      <c r="A235" s="2" t="s">
        <v>232</v>
      </c>
      <c r="B235">
        <v>3</v>
      </c>
      <c r="C235">
        <v>778.14285714285711</v>
      </c>
      <c r="D235">
        <v>1.2857142857142858</v>
      </c>
      <c r="E235">
        <v>469</v>
      </c>
      <c r="F235">
        <v>1.75</v>
      </c>
      <c r="G235">
        <v>468.8</v>
      </c>
      <c r="H235">
        <v>2.0833333333333335</v>
      </c>
      <c r="I235">
        <v>604.1875</v>
      </c>
      <c r="J235">
        <v>1.875</v>
      </c>
      <c r="K235">
        <v>889</v>
      </c>
      <c r="L235">
        <v>2.8888888888888888</v>
      </c>
      <c r="M235">
        <v>856.42857142857144</v>
      </c>
      <c r="N235">
        <v>1.8571428571428572</v>
      </c>
      <c r="O235">
        <v>598.79999999999995</v>
      </c>
      <c r="P235">
        <v>2.25</v>
      </c>
      <c r="Q235">
        <v>784.0625</v>
      </c>
      <c r="R235">
        <v>2.1666666666666665</v>
      </c>
      <c r="S235">
        <v>694.125</v>
      </c>
      <c r="T235">
        <v>3.6666666666666665</v>
      </c>
      <c r="U235">
        <v>845.22222222222217</v>
      </c>
      <c r="V235">
        <v>5.1428571428571432</v>
      </c>
      <c r="W235">
        <v>1151.1428571428571</v>
      </c>
      <c r="X235">
        <v>3.75</v>
      </c>
      <c r="Y235">
        <v>811.14285714285711</v>
      </c>
      <c r="Z235">
        <v>4.125</v>
      </c>
      <c r="AA235">
        <v>927.95652173913038</v>
      </c>
      <c r="AB235">
        <v>4.125</v>
      </c>
      <c r="AC235">
        <v>1076.625</v>
      </c>
      <c r="AD235">
        <v>2.5555555555555554</v>
      </c>
      <c r="AE235">
        <v>714.85714285714289</v>
      </c>
      <c r="AF235">
        <v>3.8571428571428572</v>
      </c>
      <c r="AG235">
        <v>901.14285714285711</v>
      </c>
      <c r="AH235">
        <v>3.4583333333333335</v>
      </c>
      <c r="AI235">
        <v>905.68181818181813</v>
      </c>
      <c r="AJ235">
        <v>3.7916666666666665</v>
      </c>
      <c r="AK235">
        <v>917.06666666666672</v>
      </c>
      <c r="AL235">
        <v>2.9791666666666665</v>
      </c>
      <c r="AM235">
        <v>824.41558441558436</v>
      </c>
      <c r="AN235">
        <v>1.6666666666666667</v>
      </c>
      <c r="AO235">
        <v>528</v>
      </c>
      <c r="AP235">
        <v>1.2857142857142858</v>
      </c>
      <c r="AQ235">
        <v>409.66666666666669</v>
      </c>
      <c r="AR235">
        <v>1.875</v>
      </c>
      <c r="AS235">
        <v>488.71428571428572</v>
      </c>
      <c r="AT235">
        <v>1.625</v>
      </c>
      <c r="AU235">
        <v>476.15789473684208</v>
      </c>
      <c r="AV235">
        <v>1.75</v>
      </c>
      <c r="AW235">
        <v>546.6</v>
      </c>
      <c r="AX235">
        <v>1.1111111111111112</v>
      </c>
      <c r="AY235">
        <v>684.25</v>
      </c>
      <c r="AZ235">
        <v>2.1428571428571428</v>
      </c>
      <c r="BA235">
        <v>487.83333333333331</v>
      </c>
      <c r="BB235">
        <v>1.625</v>
      </c>
      <c r="BC235">
        <v>559.79999999999995</v>
      </c>
      <c r="BD235">
        <v>1.625</v>
      </c>
      <c r="BE235">
        <v>513.05882352941171</v>
      </c>
      <c r="BF235">
        <v>1.625</v>
      </c>
      <c r="BG235">
        <v>513.05882352941171</v>
      </c>
      <c r="BH235">
        <v>2.5277777777777777</v>
      </c>
      <c r="BI235">
        <v>729.04504504504507</v>
      </c>
      <c r="BJ235">
        <v>7</v>
      </c>
      <c r="BK235">
        <v>2203</v>
      </c>
      <c r="BL235">
        <v>1.6666666666666667</v>
      </c>
      <c r="BM235">
        <v>270</v>
      </c>
      <c r="BN235">
        <v>1</v>
      </c>
      <c r="BO235">
        <v>277</v>
      </c>
      <c r="BP235">
        <v>2.3333333333333335</v>
      </c>
      <c r="BQ235">
        <v>755</v>
      </c>
      <c r="BR235">
        <v>3</v>
      </c>
      <c r="BS235">
        <v>689</v>
      </c>
      <c r="BT235">
        <v>1</v>
      </c>
      <c r="BU235">
        <v>175</v>
      </c>
      <c r="BV235">
        <v>3</v>
      </c>
      <c r="BW235">
        <v>945.5</v>
      </c>
      <c r="BX235">
        <v>2.6666666666666665</v>
      </c>
      <c r="BY235">
        <v>688.8</v>
      </c>
      <c r="BZ235">
        <v>2.5</v>
      </c>
      <c r="CA235">
        <v>718.22222222222217</v>
      </c>
      <c r="CB235">
        <v>0</v>
      </c>
      <c r="CD235">
        <v>6</v>
      </c>
      <c r="CE235">
        <v>1315</v>
      </c>
      <c r="CF235">
        <v>5</v>
      </c>
      <c r="CG235">
        <v>1115.5</v>
      </c>
      <c r="CH235">
        <v>4.666666666666667</v>
      </c>
      <c r="CI235">
        <v>1235.2</v>
      </c>
      <c r="CJ235">
        <v>0</v>
      </c>
      <c r="CL235">
        <v>7</v>
      </c>
      <c r="CM235">
        <v>1538</v>
      </c>
      <c r="CN235">
        <v>4</v>
      </c>
      <c r="CO235">
        <v>761</v>
      </c>
      <c r="CP235">
        <v>3.1666666666666665</v>
      </c>
      <c r="CQ235">
        <v>955.25</v>
      </c>
      <c r="CR235">
        <v>3.9166666666666665</v>
      </c>
      <c r="CS235">
        <v>1110.7777777777778</v>
      </c>
      <c r="CT235">
        <v>3.2083333333333335</v>
      </c>
      <c r="CU235">
        <v>914.5</v>
      </c>
      <c r="CV235">
        <v>7</v>
      </c>
      <c r="CW235">
        <v>1875</v>
      </c>
      <c r="CX235">
        <v>5</v>
      </c>
      <c r="CY235">
        <v>805</v>
      </c>
      <c r="CZ235">
        <v>4</v>
      </c>
      <c r="DA235">
        <v>1130.5</v>
      </c>
      <c r="DB235">
        <v>5</v>
      </c>
      <c r="DC235">
        <v>1091.8333333333333</v>
      </c>
      <c r="DD235">
        <v>4.5</v>
      </c>
      <c r="DE235">
        <v>1258.5</v>
      </c>
      <c r="DF235">
        <v>0</v>
      </c>
      <c r="DH235">
        <v>3.6666666666666665</v>
      </c>
      <c r="DI235">
        <v>1242.5</v>
      </c>
      <c r="DJ235">
        <v>3.3333333333333335</v>
      </c>
      <c r="DK235">
        <v>1250.5</v>
      </c>
      <c r="DL235">
        <v>4.166666666666667</v>
      </c>
      <c r="DM235">
        <v>1155.3</v>
      </c>
      <c r="DN235">
        <v>4.166666666666667</v>
      </c>
      <c r="DO235">
        <v>1155.3</v>
      </c>
      <c r="DP235">
        <v>3.5277777777777777</v>
      </c>
      <c r="DQ235">
        <v>1000.5</v>
      </c>
      <c r="DR235">
        <v>2.7277777777777779</v>
      </c>
      <c r="DS235">
        <v>783.726618705036</v>
      </c>
      <c r="DV235" t="s">
        <v>232</v>
      </c>
      <c r="DW235">
        <v>237.25</v>
      </c>
      <c r="DX235">
        <v>162.28571428571428</v>
      </c>
      <c r="DY235">
        <v>227</v>
      </c>
      <c r="DZ235">
        <v>210.13636363636363</v>
      </c>
      <c r="EA235">
        <v>152.25</v>
      </c>
      <c r="EB235">
        <v>205.42857142857142</v>
      </c>
      <c r="EC235">
        <v>204.8</v>
      </c>
      <c r="ED235">
        <v>191.9375</v>
      </c>
    </row>
    <row r="236" spans="1:134" x14ac:dyDescent="0.3">
      <c r="A236" s="2" t="s">
        <v>233</v>
      </c>
      <c r="B236">
        <v>2.7142857142857144</v>
      </c>
      <c r="C236">
        <v>803</v>
      </c>
      <c r="D236">
        <v>1</v>
      </c>
      <c r="E236">
        <v>400</v>
      </c>
      <c r="F236">
        <v>3</v>
      </c>
      <c r="G236">
        <v>853</v>
      </c>
      <c r="H236">
        <v>2.1818181818181817</v>
      </c>
      <c r="I236">
        <v>685.33333333333337</v>
      </c>
      <c r="J236">
        <v>3.3333333333333335</v>
      </c>
      <c r="K236">
        <v>1065.8</v>
      </c>
      <c r="L236">
        <v>2.625</v>
      </c>
      <c r="M236">
        <v>866</v>
      </c>
      <c r="N236">
        <v>1.25</v>
      </c>
      <c r="O236">
        <v>791.33333333333337</v>
      </c>
      <c r="P236">
        <v>2.3181818181818183</v>
      </c>
      <c r="Q236">
        <v>921.35714285714289</v>
      </c>
      <c r="R236">
        <v>2.25</v>
      </c>
      <c r="S236">
        <v>799.27586206896547</v>
      </c>
      <c r="T236">
        <v>4</v>
      </c>
      <c r="U236">
        <v>966</v>
      </c>
      <c r="V236">
        <v>3.5</v>
      </c>
      <c r="W236">
        <v>1223.3333333333333</v>
      </c>
      <c r="X236">
        <v>4.5714285714285712</v>
      </c>
      <c r="Y236">
        <v>1153.8333333333333</v>
      </c>
      <c r="Z236">
        <v>4</v>
      </c>
      <c r="AA236">
        <v>1106.578947368421</v>
      </c>
      <c r="AB236">
        <v>3</v>
      </c>
      <c r="AC236">
        <v>1194.5</v>
      </c>
      <c r="AD236">
        <v>3</v>
      </c>
      <c r="AE236">
        <v>1031</v>
      </c>
      <c r="AF236">
        <v>4.25</v>
      </c>
      <c r="AG236">
        <v>1246.7142857142858</v>
      </c>
      <c r="AH236">
        <v>3.4545454545454546</v>
      </c>
      <c r="AI236">
        <v>1158.2941176470588</v>
      </c>
      <c r="AJ236">
        <v>3.7272727272727271</v>
      </c>
      <c r="AK236">
        <v>1131</v>
      </c>
      <c r="AL236">
        <v>2.9886363636363638</v>
      </c>
      <c r="AM236">
        <v>983</v>
      </c>
      <c r="AN236">
        <v>1.4285714285714286</v>
      </c>
      <c r="AO236">
        <v>550</v>
      </c>
      <c r="AP236">
        <v>1.625</v>
      </c>
      <c r="AQ236">
        <v>557.83333333333337</v>
      </c>
      <c r="AR236">
        <v>1.4285714285714286</v>
      </c>
      <c r="AS236">
        <v>481.6</v>
      </c>
      <c r="AT236">
        <v>1.5</v>
      </c>
      <c r="AU236">
        <v>531.5625</v>
      </c>
      <c r="AV236">
        <v>1</v>
      </c>
      <c r="AW236">
        <v>393.5</v>
      </c>
      <c r="AX236">
        <v>0.875</v>
      </c>
      <c r="AY236">
        <v>565.25</v>
      </c>
      <c r="AZ236">
        <v>1.75</v>
      </c>
      <c r="BA236">
        <v>588.33333333333337</v>
      </c>
      <c r="BB236">
        <v>1.2272727272727273</v>
      </c>
      <c r="BC236">
        <v>526.07142857142856</v>
      </c>
      <c r="BD236">
        <v>1.3636363636363635</v>
      </c>
      <c r="BE236">
        <v>529</v>
      </c>
      <c r="BF236">
        <v>1.3636363636363635</v>
      </c>
      <c r="BG236">
        <v>529</v>
      </c>
      <c r="BH236">
        <v>2.4469696969696968</v>
      </c>
      <c r="BI236">
        <v>839.63157894736844</v>
      </c>
      <c r="BJ236">
        <v>1.6666666666666667</v>
      </c>
      <c r="BK236">
        <v>628</v>
      </c>
      <c r="BL236">
        <v>2</v>
      </c>
      <c r="BM236">
        <v>397.5</v>
      </c>
      <c r="BN236">
        <v>1.3333333333333333</v>
      </c>
      <c r="BO236">
        <v>259</v>
      </c>
      <c r="BP236">
        <v>1.625</v>
      </c>
      <c r="BQ236">
        <v>428.16666666666669</v>
      </c>
      <c r="BR236">
        <v>1</v>
      </c>
      <c r="BS236">
        <v>586.5</v>
      </c>
      <c r="BT236">
        <v>3</v>
      </c>
      <c r="BU236">
        <v>2068</v>
      </c>
      <c r="BV236">
        <v>2.5</v>
      </c>
      <c r="BW236">
        <v>807</v>
      </c>
      <c r="BX236">
        <v>1.875</v>
      </c>
      <c r="BY236">
        <v>971</v>
      </c>
      <c r="BZ236">
        <v>1.75</v>
      </c>
      <c r="CA236">
        <v>674.90909090909088</v>
      </c>
      <c r="CB236">
        <v>5</v>
      </c>
      <c r="CC236">
        <v>1523</v>
      </c>
      <c r="CD236">
        <v>4</v>
      </c>
      <c r="CE236">
        <v>663</v>
      </c>
      <c r="CF236">
        <v>2.6666666666666665</v>
      </c>
      <c r="CG236">
        <v>573.33333333333337</v>
      </c>
      <c r="CH236">
        <v>3.875</v>
      </c>
      <c r="CI236">
        <v>951.875</v>
      </c>
      <c r="CJ236">
        <v>2</v>
      </c>
      <c r="CK236">
        <v>1151</v>
      </c>
      <c r="CL236">
        <v>0</v>
      </c>
      <c r="CN236">
        <v>4</v>
      </c>
      <c r="CO236">
        <v>1249.5</v>
      </c>
      <c r="CP236">
        <v>2</v>
      </c>
      <c r="CQ236">
        <v>1200.25</v>
      </c>
      <c r="CR236">
        <v>2.9375</v>
      </c>
      <c r="CS236">
        <v>1034.6666666666667</v>
      </c>
      <c r="CT236">
        <v>2.34375</v>
      </c>
      <c r="CU236">
        <v>862.60869565217388</v>
      </c>
      <c r="CV236">
        <v>2.6666666666666665</v>
      </c>
      <c r="CW236">
        <v>1013.5</v>
      </c>
      <c r="CX236">
        <v>0.5</v>
      </c>
      <c r="CY236">
        <v>122</v>
      </c>
      <c r="CZ236">
        <v>2.3333333333333335</v>
      </c>
      <c r="DA236">
        <v>1074</v>
      </c>
      <c r="DB236">
        <v>2</v>
      </c>
      <c r="DC236">
        <v>859.4</v>
      </c>
      <c r="DD236">
        <v>1.5</v>
      </c>
      <c r="DE236">
        <v>561.66666666666663</v>
      </c>
      <c r="DF236">
        <v>5.5</v>
      </c>
      <c r="DG236">
        <v>814.5</v>
      </c>
      <c r="DH236">
        <v>3.5</v>
      </c>
      <c r="DI236">
        <v>788</v>
      </c>
      <c r="DJ236">
        <v>3</v>
      </c>
      <c r="DK236">
        <v>698.57142857142856</v>
      </c>
      <c r="DL236">
        <v>2.5</v>
      </c>
      <c r="DM236">
        <v>765.58333333333337</v>
      </c>
      <c r="DN236">
        <v>2.5</v>
      </c>
      <c r="DO236">
        <v>765.58333333333337</v>
      </c>
      <c r="DP236">
        <v>2.3958333333333335</v>
      </c>
      <c r="DQ236">
        <v>829.34285714285716</v>
      </c>
      <c r="DR236">
        <v>2.4333333333333331</v>
      </c>
      <c r="DS236">
        <v>836.86153846153843</v>
      </c>
      <c r="DV236" t="s">
        <v>233</v>
      </c>
      <c r="DW236">
        <v>267.5</v>
      </c>
      <c r="DX236">
        <v>309.66666666666669</v>
      </c>
      <c r="DY236">
        <v>273.28571428571428</v>
      </c>
      <c r="DZ236">
        <v>284.76470588235293</v>
      </c>
      <c r="EA236">
        <v>235</v>
      </c>
      <c r="EB236">
        <v>310.16666666666669</v>
      </c>
      <c r="EC236">
        <v>216.33333333333334</v>
      </c>
      <c r="ED236">
        <v>263.21428571428572</v>
      </c>
    </row>
    <row r="237" spans="1:134" x14ac:dyDescent="0.3">
      <c r="A237" s="2" t="s">
        <v>234</v>
      </c>
      <c r="B237">
        <v>1</v>
      </c>
      <c r="C237">
        <v>202</v>
      </c>
      <c r="D237">
        <v>3.3333333333333335</v>
      </c>
      <c r="E237">
        <v>713.125</v>
      </c>
      <c r="F237">
        <v>2.5555555555555554</v>
      </c>
      <c r="G237">
        <v>619.71428571428567</v>
      </c>
      <c r="H237">
        <v>2.25</v>
      </c>
      <c r="I237">
        <v>520.77272727272725</v>
      </c>
      <c r="J237">
        <v>2.625</v>
      </c>
      <c r="K237">
        <v>461</v>
      </c>
      <c r="L237">
        <v>2.8888888888888888</v>
      </c>
      <c r="M237">
        <v>670</v>
      </c>
      <c r="N237">
        <v>3.2</v>
      </c>
      <c r="O237">
        <v>688.55555555555554</v>
      </c>
      <c r="P237">
        <v>2.925925925925926</v>
      </c>
      <c r="Q237">
        <v>609.79999999999995</v>
      </c>
      <c r="R237">
        <v>2.581818181818182</v>
      </c>
      <c r="S237">
        <v>568.12765957446811</v>
      </c>
      <c r="T237">
        <v>4.4000000000000004</v>
      </c>
      <c r="U237">
        <v>840.8</v>
      </c>
      <c r="V237">
        <v>2.6666666666666665</v>
      </c>
      <c r="W237">
        <v>450.88888888888891</v>
      </c>
      <c r="X237">
        <v>4.4444444444444446</v>
      </c>
      <c r="Y237">
        <v>931</v>
      </c>
      <c r="Z237">
        <v>3.8571428571428572</v>
      </c>
      <c r="AA237">
        <v>737.55555555555554</v>
      </c>
      <c r="AB237">
        <v>3.875</v>
      </c>
      <c r="AC237">
        <v>724.25</v>
      </c>
      <c r="AD237">
        <v>4.7777777777777777</v>
      </c>
      <c r="AE237">
        <v>839</v>
      </c>
      <c r="AF237">
        <v>3.5</v>
      </c>
      <c r="AG237">
        <v>649</v>
      </c>
      <c r="AH237">
        <v>4.0370370370370372</v>
      </c>
      <c r="AI237">
        <v>737.92307692307691</v>
      </c>
      <c r="AJ237">
        <v>3.9454545454545453</v>
      </c>
      <c r="AK237">
        <v>737.7358490566038</v>
      </c>
      <c r="AL237">
        <v>3.2636363636363637</v>
      </c>
      <c r="AM237">
        <v>658.02</v>
      </c>
      <c r="AN237">
        <v>1.5</v>
      </c>
      <c r="AO237">
        <v>376.42857142857144</v>
      </c>
      <c r="AP237">
        <v>1.6666666666666667</v>
      </c>
      <c r="AQ237">
        <v>385.625</v>
      </c>
      <c r="AR237">
        <v>1.2222222222222223</v>
      </c>
      <c r="AS237">
        <v>319.85714285714283</v>
      </c>
      <c r="AT237">
        <v>1.4642857142857142</v>
      </c>
      <c r="AU237">
        <v>361.77272727272725</v>
      </c>
      <c r="AV237">
        <v>1.25</v>
      </c>
      <c r="AW237">
        <v>389.83333333333331</v>
      </c>
      <c r="AX237">
        <v>1.6666666666666667</v>
      </c>
      <c r="AY237">
        <v>386</v>
      </c>
      <c r="AZ237">
        <v>2.2999999999999998</v>
      </c>
      <c r="BA237">
        <v>417.5</v>
      </c>
      <c r="BB237">
        <v>1.7777777777777777</v>
      </c>
      <c r="BC237">
        <v>400.08333333333331</v>
      </c>
      <c r="BD237">
        <v>1.6181818181818182</v>
      </c>
      <c r="BE237">
        <v>381.76086956521738</v>
      </c>
      <c r="BF237">
        <v>1.6181818181818182</v>
      </c>
      <c r="BG237">
        <v>381.76086956521738</v>
      </c>
      <c r="BH237">
        <v>2.7151515151515153</v>
      </c>
      <c r="BI237">
        <v>570.97945205479448</v>
      </c>
      <c r="BL237">
        <v>4</v>
      </c>
      <c r="BM237">
        <v>1167</v>
      </c>
      <c r="BN237">
        <v>0</v>
      </c>
      <c r="BP237">
        <v>2</v>
      </c>
      <c r="BQ237">
        <v>1167</v>
      </c>
      <c r="BR237">
        <v>1.5</v>
      </c>
      <c r="BS237">
        <v>188.5</v>
      </c>
      <c r="BT237">
        <v>1</v>
      </c>
      <c r="BU237">
        <v>121</v>
      </c>
      <c r="BX237">
        <v>1.3333333333333333</v>
      </c>
      <c r="BY237">
        <v>166</v>
      </c>
      <c r="BZ237">
        <v>1.6</v>
      </c>
      <c r="CA237">
        <v>416.25</v>
      </c>
      <c r="CD237">
        <v>1</v>
      </c>
      <c r="CE237">
        <v>141</v>
      </c>
      <c r="CF237">
        <v>5</v>
      </c>
      <c r="CG237">
        <v>1302</v>
      </c>
      <c r="CH237">
        <v>3</v>
      </c>
      <c r="CI237">
        <v>721.5</v>
      </c>
      <c r="CJ237">
        <v>6</v>
      </c>
      <c r="CK237">
        <v>909.5</v>
      </c>
      <c r="CL237">
        <v>2</v>
      </c>
      <c r="CM237">
        <v>232</v>
      </c>
      <c r="CP237">
        <v>4.666666666666667</v>
      </c>
      <c r="CQ237">
        <v>683.66666666666663</v>
      </c>
      <c r="CR237">
        <v>4</v>
      </c>
      <c r="CS237">
        <v>698.8</v>
      </c>
      <c r="CT237">
        <v>2.8</v>
      </c>
      <c r="CU237">
        <v>573.22222222222217</v>
      </c>
      <c r="CX237">
        <v>1</v>
      </c>
      <c r="CY237">
        <v>258</v>
      </c>
      <c r="CZ237">
        <v>0</v>
      </c>
      <c r="DB237">
        <v>0.5</v>
      </c>
      <c r="DC237">
        <v>258</v>
      </c>
      <c r="DD237">
        <v>4.5</v>
      </c>
      <c r="DE237">
        <v>838.5</v>
      </c>
      <c r="DF237">
        <v>2</v>
      </c>
      <c r="DG237">
        <v>300</v>
      </c>
      <c r="DJ237">
        <v>3.6666666666666665</v>
      </c>
      <c r="DK237">
        <v>659</v>
      </c>
      <c r="DL237">
        <v>2.4</v>
      </c>
      <c r="DM237">
        <v>558.75</v>
      </c>
      <c r="DN237">
        <v>2.4</v>
      </c>
      <c r="DO237">
        <v>558.75</v>
      </c>
      <c r="DP237">
        <v>2.6666666666666665</v>
      </c>
      <c r="DQ237">
        <v>568.76923076923072</v>
      </c>
      <c r="DR237">
        <v>2.7111111111111112</v>
      </c>
      <c r="DS237">
        <v>570.79874213836479</v>
      </c>
      <c r="DV237" t="s">
        <v>234</v>
      </c>
      <c r="DW237">
        <v>198.875</v>
      </c>
      <c r="DX237">
        <v>135</v>
      </c>
      <c r="DY237">
        <v>136.66666666666666</v>
      </c>
      <c r="DZ237">
        <v>155.23076923076923</v>
      </c>
      <c r="EA237">
        <v>156.375</v>
      </c>
      <c r="EB237">
        <v>171.125</v>
      </c>
      <c r="EC237">
        <v>168</v>
      </c>
      <c r="ED237">
        <v>165.28</v>
      </c>
    </row>
    <row r="238" spans="1:134" x14ac:dyDescent="0.3">
      <c r="A238" s="2" t="s">
        <v>235</v>
      </c>
      <c r="B238">
        <v>2.4</v>
      </c>
      <c r="C238">
        <v>987.66666666666663</v>
      </c>
      <c r="D238">
        <v>2.2999999999999998</v>
      </c>
      <c r="E238">
        <v>1376.2</v>
      </c>
      <c r="F238">
        <v>4.1428571428571432</v>
      </c>
      <c r="G238">
        <v>1600</v>
      </c>
      <c r="H238">
        <v>2.8148148148148149</v>
      </c>
      <c r="I238">
        <v>1300.4375</v>
      </c>
      <c r="J238">
        <v>2.3333333333333335</v>
      </c>
      <c r="K238">
        <v>920.5</v>
      </c>
      <c r="L238">
        <v>3.1</v>
      </c>
      <c r="M238">
        <v>1482.8333333333333</v>
      </c>
      <c r="N238">
        <v>3</v>
      </c>
      <c r="O238">
        <v>1346.6</v>
      </c>
      <c r="P238">
        <v>2.8214285714285716</v>
      </c>
      <c r="Q238">
        <v>1244.2941176470588</v>
      </c>
      <c r="R238">
        <v>2.8181818181818183</v>
      </c>
      <c r="S238">
        <v>1271.5151515151515</v>
      </c>
      <c r="T238">
        <v>2.7</v>
      </c>
      <c r="U238">
        <v>1566.2</v>
      </c>
      <c r="V238">
        <v>1.7</v>
      </c>
      <c r="W238">
        <v>683</v>
      </c>
      <c r="X238">
        <v>1.4285714285714286</v>
      </c>
      <c r="Y238">
        <v>715.25</v>
      </c>
      <c r="Z238">
        <v>2</v>
      </c>
      <c r="AA238">
        <v>986</v>
      </c>
      <c r="AB238">
        <v>2.8888888888888888</v>
      </c>
      <c r="AC238">
        <v>832.85714285714289</v>
      </c>
      <c r="AD238">
        <v>2</v>
      </c>
      <c r="AE238">
        <v>534.625</v>
      </c>
      <c r="AF238">
        <v>2.8888888888888888</v>
      </c>
      <c r="AG238">
        <v>705.875</v>
      </c>
      <c r="AH238">
        <v>2.5714285714285716</v>
      </c>
      <c r="AI238">
        <v>684.95652173913038</v>
      </c>
      <c r="AJ238">
        <v>2.290909090909091</v>
      </c>
      <c r="AK238">
        <v>803.78947368421052</v>
      </c>
      <c r="AL238">
        <v>2.5545454545454547</v>
      </c>
      <c r="AM238">
        <v>1021.1830985915493</v>
      </c>
      <c r="AN238">
        <v>1</v>
      </c>
      <c r="AO238">
        <v>523.4</v>
      </c>
      <c r="AP238">
        <v>1</v>
      </c>
      <c r="AQ238">
        <v>328.16666666666669</v>
      </c>
      <c r="AR238">
        <v>1.2857142857142858</v>
      </c>
      <c r="AS238">
        <v>423.75</v>
      </c>
      <c r="AT238">
        <v>1.0740740740740742</v>
      </c>
      <c r="AU238">
        <v>418.73333333333335</v>
      </c>
      <c r="AV238">
        <v>0.66666666666666663</v>
      </c>
      <c r="AW238">
        <v>317.75</v>
      </c>
      <c r="AX238">
        <v>0.6</v>
      </c>
      <c r="AY238">
        <v>569.66666666666663</v>
      </c>
      <c r="AZ238">
        <v>1.6666666666666667</v>
      </c>
      <c r="BA238">
        <v>715</v>
      </c>
      <c r="BB238">
        <v>0.9642857142857143</v>
      </c>
      <c r="BC238">
        <v>559.23076923076928</v>
      </c>
      <c r="BD238">
        <v>1.0181818181818181</v>
      </c>
      <c r="BE238">
        <v>483.96428571428572</v>
      </c>
      <c r="BF238">
        <v>1.0181818181818181</v>
      </c>
      <c r="BG238">
        <v>483.96428571428572</v>
      </c>
      <c r="BH238">
        <v>2.0424242424242425</v>
      </c>
      <c r="BI238">
        <v>869.24242424242425</v>
      </c>
      <c r="BN238">
        <v>1.3333333333333333</v>
      </c>
      <c r="BO238">
        <v>998</v>
      </c>
      <c r="BP238">
        <v>1.3333333333333333</v>
      </c>
      <c r="BQ238">
        <v>998</v>
      </c>
      <c r="BR238">
        <v>0</v>
      </c>
      <c r="BV238">
        <v>5</v>
      </c>
      <c r="BW238">
        <v>1337</v>
      </c>
      <c r="BX238">
        <v>2.5</v>
      </c>
      <c r="BY238">
        <v>1337</v>
      </c>
      <c r="BZ238">
        <v>1.8</v>
      </c>
      <c r="CA238">
        <v>1167.5</v>
      </c>
      <c r="CF238">
        <v>6</v>
      </c>
      <c r="CG238">
        <v>1419.3333333333333</v>
      </c>
      <c r="CH238">
        <v>6</v>
      </c>
      <c r="CI238">
        <v>1419.3333333333333</v>
      </c>
      <c r="CJ238">
        <v>3</v>
      </c>
      <c r="CK238">
        <v>864</v>
      </c>
      <c r="CN238">
        <v>0</v>
      </c>
      <c r="CP238">
        <v>1.5</v>
      </c>
      <c r="CQ238">
        <v>864</v>
      </c>
      <c r="CR238">
        <v>4.2</v>
      </c>
      <c r="CS238">
        <v>1280.5</v>
      </c>
      <c r="CT238">
        <v>3</v>
      </c>
      <c r="CU238">
        <v>1242.8333333333333</v>
      </c>
      <c r="CZ238">
        <v>4</v>
      </c>
      <c r="DA238">
        <v>1784</v>
      </c>
      <c r="DB238">
        <v>4</v>
      </c>
      <c r="DC238">
        <v>1784</v>
      </c>
      <c r="DD238">
        <v>2</v>
      </c>
      <c r="DE238">
        <v>788</v>
      </c>
      <c r="DH238">
        <v>0</v>
      </c>
      <c r="DJ238">
        <v>1</v>
      </c>
      <c r="DK238">
        <v>788</v>
      </c>
      <c r="DL238">
        <v>2.8</v>
      </c>
      <c r="DM238">
        <v>1452</v>
      </c>
      <c r="DN238">
        <v>2.8</v>
      </c>
      <c r="DO238">
        <v>1452</v>
      </c>
      <c r="DP238">
        <v>2.9333333333333331</v>
      </c>
      <c r="DQ238">
        <v>1312.5555555555557</v>
      </c>
      <c r="DR238">
        <v>2.1166666666666667</v>
      </c>
      <c r="DS238">
        <v>906.18518518518522</v>
      </c>
      <c r="DV238" t="s">
        <v>235</v>
      </c>
      <c r="DW238">
        <v>207.28571428571428</v>
      </c>
      <c r="DX238">
        <v>217.875</v>
      </c>
      <c r="DY238">
        <v>133.75</v>
      </c>
      <c r="DZ238">
        <v>185.39130434782609</v>
      </c>
      <c r="EA238">
        <v>251.83333333333334</v>
      </c>
      <c r="EB238">
        <v>236</v>
      </c>
      <c r="EC238">
        <v>215.4</v>
      </c>
      <c r="ED238">
        <v>235.52941176470588</v>
      </c>
    </row>
    <row r="239" spans="1:134" x14ac:dyDescent="0.3">
      <c r="A239" s="2" t="s">
        <v>236</v>
      </c>
      <c r="B239">
        <v>4</v>
      </c>
      <c r="C239">
        <v>1595.2857142857142</v>
      </c>
      <c r="D239">
        <v>2.5</v>
      </c>
      <c r="E239">
        <v>826.28571428571433</v>
      </c>
      <c r="F239">
        <v>3.6666666666666665</v>
      </c>
      <c r="G239">
        <v>1942</v>
      </c>
      <c r="H239">
        <v>3.3571428571428572</v>
      </c>
      <c r="I239">
        <v>1403.2105263157894</v>
      </c>
      <c r="J239">
        <v>3.6666666666666665</v>
      </c>
      <c r="K239">
        <v>1594.75</v>
      </c>
      <c r="L239">
        <v>2.6666666666666665</v>
      </c>
      <c r="M239">
        <v>1390.4</v>
      </c>
      <c r="N239">
        <v>1.25</v>
      </c>
      <c r="O239">
        <v>779.25</v>
      </c>
      <c r="P239">
        <v>2.4347826086956523</v>
      </c>
      <c r="Q239">
        <v>1265.2307692307693</v>
      </c>
      <c r="R239">
        <v>2.9411764705882355</v>
      </c>
      <c r="S239">
        <v>1347.15625</v>
      </c>
      <c r="T239">
        <v>2.6666666666666665</v>
      </c>
      <c r="U239">
        <v>1299.8</v>
      </c>
      <c r="V239">
        <v>3.4</v>
      </c>
      <c r="W239">
        <v>1199.875</v>
      </c>
      <c r="X239">
        <v>2.7777777777777777</v>
      </c>
      <c r="Y239">
        <v>1595</v>
      </c>
      <c r="Z239">
        <v>2.9642857142857144</v>
      </c>
      <c r="AA239">
        <v>1337.3888888888889</v>
      </c>
      <c r="AB239">
        <v>2.8333333333333335</v>
      </c>
      <c r="AC239">
        <v>1333.25</v>
      </c>
      <c r="AD239">
        <v>3.8888888888888888</v>
      </c>
      <c r="AE239">
        <v>1091.6666666666667</v>
      </c>
      <c r="AF239">
        <v>3.5</v>
      </c>
      <c r="AG239">
        <v>1662.4</v>
      </c>
      <c r="AH239">
        <v>3.4782608695652173</v>
      </c>
      <c r="AI239">
        <v>1303.8888888888889</v>
      </c>
      <c r="AJ239">
        <v>3.1960784313725492</v>
      </c>
      <c r="AK239">
        <v>1320.6388888888889</v>
      </c>
      <c r="AL239">
        <v>3.0686274509803924</v>
      </c>
      <c r="AM239">
        <v>1333.1176470588234</v>
      </c>
      <c r="AN239">
        <v>1.6666666666666667</v>
      </c>
      <c r="AO239">
        <v>1268.75</v>
      </c>
      <c r="AP239">
        <v>2.1</v>
      </c>
      <c r="AQ239">
        <v>925.5</v>
      </c>
      <c r="AR239">
        <v>1.2222222222222223</v>
      </c>
      <c r="AS239">
        <v>795</v>
      </c>
      <c r="AT239">
        <v>1.6785714285714286</v>
      </c>
      <c r="AU239">
        <v>986.28571428571433</v>
      </c>
      <c r="AV239">
        <v>3.5</v>
      </c>
      <c r="AW239">
        <v>997.66666666666663</v>
      </c>
      <c r="AX239">
        <v>2.2222222222222223</v>
      </c>
      <c r="AY239">
        <v>798.28571428571433</v>
      </c>
      <c r="AZ239">
        <v>1.75</v>
      </c>
      <c r="BA239">
        <v>966.8</v>
      </c>
      <c r="BB239">
        <v>2.3913043478260869</v>
      </c>
      <c r="BC239">
        <v>911.55555555555554</v>
      </c>
      <c r="BD239">
        <v>2</v>
      </c>
      <c r="BE239">
        <v>944.25</v>
      </c>
      <c r="BF239">
        <v>2</v>
      </c>
      <c r="BG239">
        <v>944.25</v>
      </c>
      <c r="BH239">
        <v>2.7124183006535949</v>
      </c>
      <c r="BI239">
        <v>1208.68</v>
      </c>
      <c r="BJ239">
        <v>0</v>
      </c>
      <c r="BN239">
        <v>7</v>
      </c>
      <c r="BO239">
        <v>2326</v>
      </c>
      <c r="BP239">
        <v>3.5</v>
      </c>
      <c r="BQ239">
        <v>2326</v>
      </c>
      <c r="BR239">
        <v>0.5</v>
      </c>
      <c r="BS239">
        <v>183</v>
      </c>
      <c r="BT239">
        <v>1</v>
      </c>
      <c r="BU239">
        <v>143</v>
      </c>
      <c r="BV239">
        <v>3.5</v>
      </c>
      <c r="BW239">
        <v>961.5</v>
      </c>
      <c r="BX239">
        <v>1.4285714285714286</v>
      </c>
      <c r="BY239">
        <v>562.25</v>
      </c>
      <c r="BZ239">
        <v>1.8888888888888888</v>
      </c>
      <c r="CA239">
        <v>915</v>
      </c>
      <c r="CB239">
        <v>2</v>
      </c>
      <c r="CC239">
        <v>466</v>
      </c>
      <c r="CF239">
        <v>0</v>
      </c>
      <c r="CH239">
        <v>1</v>
      </c>
      <c r="CI239">
        <v>466</v>
      </c>
      <c r="CJ239">
        <v>6.5</v>
      </c>
      <c r="CK239">
        <v>2102</v>
      </c>
      <c r="CL239">
        <v>8</v>
      </c>
      <c r="CM239">
        <v>1781</v>
      </c>
      <c r="CN239">
        <v>4</v>
      </c>
      <c r="CO239">
        <v>897.5</v>
      </c>
      <c r="CP239">
        <v>6</v>
      </c>
      <c r="CQ239">
        <v>1712</v>
      </c>
      <c r="CR239">
        <v>4.8888888888888893</v>
      </c>
      <c r="CS239">
        <v>1556.25</v>
      </c>
      <c r="CT239">
        <v>3.3888888888888888</v>
      </c>
      <c r="CU239">
        <v>1309.6153846153845</v>
      </c>
      <c r="CV239">
        <v>7</v>
      </c>
      <c r="CW239">
        <v>2258</v>
      </c>
      <c r="CZ239">
        <v>0</v>
      </c>
      <c r="DB239">
        <v>3.5</v>
      </c>
      <c r="DC239">
        <v>2258</v>
      </c>
      <c r="DD239">
        <v>3</v>
      </c>
      <c r="DE239">
        <v>1854.5</v>
      </c>
      <c r="DF239">
        <v>0</v>
      </c>
      <c r="DH239">
        <v>3.5</v>
      </c>
      <c r="DI239">
        <v>1679</v>
      </c>
      <c r="DJ239">
        <v>2.7142857142857144</v>
      </c>
      <c r="DK239">
        <v>1796</v>
      </c>
      <c r="DL239">
        <v>2.8888888888888888</v>
      </c>
      <c r="DM239">
        <v>1911.5</v>
      </c>
      <c r="DN239">
        <v>2.8888888888888888</v>
      </c>
      <c r="DO239">
        <v>1911.5</v>
      </c>
      <c r="DP239">
        <v>3.2222222222222223</v>
      </c>
      <c r="DQ239">
        <v>1451.2352941176471</v>
      </c>
      <c r="DR239">
        <v>2.7888888888888888</v>
      </c>
      <c r="DS239">
        <v>1243.9230769230769</v>
      </c>
      <c r="DV239" t="s">
        <v>236</v>
      </c>
      <c r="DW239">
        <v>313.5</v>
      </c>
      <c r="DX239">
        <v>238</v>
      </c>
      <c r="DY239">
        <v>336</v>
      </c>
      <c r="DZ239">
        <v>282</v>
      </c>
      <c r="EA239">
        <v>276</v>
      </c>
      <c r="EB239">
        <v>328.8</v>
      </c>
      <c r="EC239">
        <v>287.25</v>
      </c>
      <c r="ED239">
        <v>299.76923076923077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05C2E-42CC-4A91-B56F-DCBD8830CD94}">
  <dimension ref="A1:EX239"/>
  <sheetViews>
    <sheetView topLeftCell="EQ206" zoomScale="80" zoomScaleNormal="80" workbookViewId="0">
      <selection sqref="A1:EX239"/>
    </sheetView>
  </sheetViews>
  <sheetFormatPr baseColWidth="10" defaultColWidth="16" defaultRowHeight="14.4" x14ac:dyDescent="0.3"/>
  <cols>
    <col min="1" max="1" width="8.44140625" bestFit="1" customWidth="1"/>
    <col min="2" max="3" width="32.44140625" bestFit="1" customWidth="1"/>
    <col min="4" max="4" width="32.109375" bestFit="1" customWidth="1"/>
    <col min="5" max="5" width="32" bestFit="1" customWidth="1"/>
    <col min="6" max="7" width="32.88671875" bestFit="1" customWidth="1"/>
    <col min="8" max="8" width="32.5546875" bestFit="1" customWidth="1"/>
    <col min="9" max="9" width="32.44140625" bestFit="1" customWidth="1"/>
    <col min="10" max="10" width="32.33203125" bestFit="1" customWidth="1"/>
    <col min="11" max="12" width="31.5546875" bestFit="1" customWidth="1"/>
    <col min="13" max="13" width="31.109375" bestFit="1" customWidth="1"/>
    <col min="14" max="14" width="31" bestFit="1" customWidth="1"/>
    <col min="15" max="15" width="31.6640625" bestFit="1" customWidth="1"/>
    <col min="16" max="18" width="31.88671875" bestFit="1" customWidth="1"/>
    <col min="19" max="19" width="31.5546875" bestFit="1" customWidth="1"/>
    <col min="20" max="20" width="31.33203125" bestFit="1" customWidth="1"/>
    <col min="21" max="22" width="32.33203125" bestFit="1" customWidth="1"/>
    <col min="23" max="23" width="32" bestFit="1" customWidth="1"/>
    <col min="24" max="24" width="31.88671875" bestFit="1" customWidth="1"/>
    <col min="25" max="25" width="31.6640625" bestFit="1" customWidth="1"/>
    <col min="26" max="27" width="30.88671875" bestFit="1" customWidth="1"/>
    <col min="28" max="28" width="30.5546875" bestFit="1" customWidth="1"/>
    <col min="29" max="29" width="30.44140625" bestFit="1" customWidth="1"/>
    <col min="30" max="30" width="31" bestFit="1" customWidth="1"/>
    <col min="31" max="31" width="31.109375" bestFit="1" customWidth="1"/>
    <col min="32" max="32" width="31.5546875" bestFit="1" customWidth="1"/>
    <col min="33" max="34" width="32.44140625" bestFit="1" customWidth="1"/>
    <col min="35" max="35" width="32.109375" bestFit="1" customWidth="1"/>
    <col min="36" max="36" width="32" bestFit="1" customWidth="1"/>
    <col min="37" max="38" width="32.44140625" bestFit="1" customWidth="1"/>
    <col min="39" max="39" width="32.109375" bestFit="1" customWidth="1"/>
    <col min="40" max="41" width="32" bestFit="1" customWidth="1"/>
    <col min="42" max="43" width="32.88671875" bestFit="1" customWidth="1"/>
    <col min="44" max="44" width="32.5546875" bestFit="1" customWidth="1"/>
    <col min="45" max="45" width="32.44140625" bestFit="1" customWidth="1"/>
    <col min="46" max="47" width="32.88671875" bestFit="1" customWidth="1"/>
    <col min="48" max="48" width="32.5546875" bestFit="1" customWidth="1"/>
    <col min="49" max="50" width="32.44140625" bestFit="1" customWidth="1"/>
    <col min="51" max="51" width="32.33203125" bestFit="1" customWidth="1"/>
    <col min="52" max="53" width="31.88671875" bestFit="1" customWidth="1"/>
    <col min="54" max="54" width="31.5546875" bestFit="1" customWidth="1"/>
    <col min="55" max="55" width="31.33203125" bestFit="1" customWidth="1"/>
    <col min="56" max="57" width="31.88671875" bestFit="1" customWidth="1"/>
    <col min="58" max="58" width="31.5546875" bestFit="1" customWidth="1"/>
    <col min="59" max="60" width="31.33203125" bestFit="1" customWidth="1"/>
    <col min="61" max="61" width="31.6640625" bestFit="1" customWidth="1"/>
    <col min="62" max="64" width="31.88671875" bestFit="1" customWidth="1"/>
    <col min="65" max="65" width="31.5546875" bestFit="1" customWidth="1"/>
    <col min="66" max="66" width="31.33203125" bestFit="1" customWidth="1"/>
    <col min="67" max="68" width="31.88671875" bestFit="1" customWidth="1"/>
    <col min="69" max="69" width="31.5546875" bestFit="1" customWidth="1"/>
    <col min="70" max="71" width="31.33203125" bestFit="1" customWidth="1"/>
    <col min="72" max="73" width="32.33203125" bestFit="1" customWidth="1"/>
    <col min="74" max="74" width="32" bestFit="1" customWidth="1"/>
    <col min="75" max="75" width="31.88671875" bestFit="1" customWidth="1"/>
    <col min="76" max="77" width="32.33203125" bestFit="1" customWidth="1"/>
    <col min="78" max="78" width="32" bestFit="1" customWidth="1"/>
    <col min="79" max="80" width="31.88671875" bestFit="1" customWidth="1"/>
    <col min="81" max="81" width="31.6640625" bestFit="1" customWidth="1"/>
    <col min="82" max="83" width="31.109375" bestFit="1" customWidth="1"/>
    <col min="84" max="84" width="30.88671875" bestFit="1" customWidth="1"/>
    <col min="85" max="85" width="30.6640625" bestFit="1" customWidth="1"/>
    <col min="86" max="87" width="31.109375" bestFit="1" customWidth="1"/>
    <col min="88" max="88" width="30.88671875" bestFit="1" customWidth="1"/>
    <col min="89" max="90" width="30.6640625" bestFit="1" customWidth="1"/>
    <col min="91" max="91" width="31" bestFit="1" customWidth="1"/>
    <col min="92" max="92" width="31.109375" bestFit="1" customWidth="1"/>
    <col min="93" max="93" width="31.5546875" bestFit="1" customWidth="1"/>
    <col min="94" max="95" width="32.88671875" bestFit="1" customWidth="1"/>
    <col min="96" max="96" width="32.5546875" bestFit="1" customWidth="1"/>
    <col min="97" max="97" width="32.44140625" bestFit="1" customWidth="1"/>
    <col min="98" max="99" width="32.88671875" bestFit="1" customWidth="1"/>
    <col min="100" max="100" width="32.5546875" bestFit="1" customWidth="1"/>
    <col min="101" max="102" width="32.44140625" bestFit="1" customWidth="1"/>
    <col min="103" max="104" width="33.33203125" bestFit="1" customWidth="1"/>
    <col min="105" max="105" width="33" bestFit="1" customWidth="1"/>
    <col min="106" max="106" width="32.88671875" bestFit="1" customWidth="1"/>
    <col min="107" max="108" width="33.33203125" bestFit="1" customWidth="1"/>
    <col min="109" max="109" width="33" bestFit="1" customWidth="1"/>
    <col min="110" max="111" width="32.88671875" bestFit="1" customWidth="1"/>
    <col min="112" max="114" width="32.6640625" bestFit="1" customWidth="1"/>
    <col min="115" max="115" width="32.44140625" bestFit="1" customWidth="1"/>
    <col min="116" max="116" width="32.33203125" bestFit="1" customWidth="1"/>
    <col min="117" max="118" width="32.6640625" bestFit="1" customWidth="1"/>
    <col min="119" max="119" width="32.44140625" bestFit="1" customWidth="1"/>
    <col min="120" max="121" width="32.33203125" bestFit="1" customWidth="1"/>
    <col min="122" max="122" width="32.109375" bestFit="1" customWidth="1"/>
    <col min="123" max="125" width="32.33203125" bestFit="1" customWidth="1"/>
    <col min="126" max="126" width="32" bestFit="1" customWidth="1"/>
    <col min="127" max="127" width="31.88671875" bestFit="1" customWidth="1"/>
    <col min="128" max="129" width="32.33203125" bestFit="1" customWidth="1"/>
    <col min="130" max="130" width="32" bestFit="1" customWidth="1"/>
    <col min="131" max="132" width="31.88671875" bestFit="1" customWidth="1"/>
    <col min="133" max="134" width="32.6640625" bestFit="1" customWidth="1"/>
    <col min="135" max="135" width="32.44140625" bestFit="1" customWidth="1"/>
    <col min="136" max="136" width="32.33203125" bestFit="1" customWidth="1"/>
    <col min="137" max="138" width="32.6640625" bestFit="1" customWidth="1"/>
    <col min="139" max="139" width="32.44140625" bestFit="1" customWidth="1"/>
    <col min="140" max="141" width="32.33203125" bestFit="1" customWidth="1"/>
    <col min="142" max="144" width="32.109375" bestFit="1" customWidth="1"/>
    <col min="145" max="145" width="31.88671875" bestFit="1" customWidth="1"/>
    <col min="146" max="146" width="31.6640625" bestFit="1" customWidth="1"/>
    <col min="147" max="148" width="32.109375" bestFit="1" customWidth="1"/>
    <col min="149" max="149" width="31.88671875" bestFit="1" customWidth="1"/>
    <col min="150" max="151" width="31.6640625" bestFit="1" customWidth="1"/>
    <col min="152" max="152" width="31.5546875" bestFit="1" customWidth="1"/>
    <col min="153" max="153" width="31.6640625" bestFit="1" customWidth="1"/>
    <col min="154" max="154" width="32" bestFit="1" customWidth="1"/>
  </cols>
  <sheetData>
    <row r="1" spans="1:154" x14ac:dyDescent="0.3">
      <c r="A1" s="10" t="s">
        <v>238</v>
      </c>
      <c r="B1" s="9" t="s">
        <v>253</v>
      </c>
      <c r="C1" s="9" t="s">
        <v>254</v>
      </c>
      <c r="D1" s="9" t="s">
        <v>255</v>
      </c>
      <c r="E1" s="9" t="s">
        <v>256</v>
      </c>
      <c r="F1" s="9" t="s">
        <v>275</v>
      </c>
      <c r="G1" s="9" t="s">
        <v>277</v>
      </c>
      <c r="H1" s="9" t="s">
        <v>279</v>
      </c>
      <c r="I1" s="9" t="s">
        <v>283</v>
      </c>
      <c r="J1" s="9" t="s">
        <v>304</v>
      </c>
      <c r="K1" s="9" t="s">
        <v>371</v>
      </c>
      <c r="L1" s="9" t="s">
        <v>372</v>
      </c>
      <c r="M1" s="9" t="s">
        <v>373</v>
      </c>
      <c r="N1" s="9" t="s">
        <v>377</v>
      </c>
      <c r="O1" s="9" t="s">
        <v>305</v>
      </c>
      <c r="P1" s="14" t="s">
        <v>307</v>
      </c>
      <c r="Q1" s="14" t="s">
        <v>317</v>
      </c>
      <c r="R1" s="14" t="s">
        <v>319</v>
      </c>
      <c r="S1" s="14" t="s">
        <v>321</v>
      </c>
      <c r="T1" s="14" t="s">
        <v>323</v>
      </c>
      <c r="U1" s="14" t="s">
        <v>335</v>
      </c>
      <c r="V1" s="14" t="s">
        <v>337</v>
      </c>
      <c r="W1" s="14" t="s">
        <v>339</v>
      </c>
      <c r="X1" s="14" t="s">
        <v>343</v>
      </c>
      <c r="Y1" s="14" t="s">
        <v>345</v>
      </c>
      <c r="Z1" s="14" t="s">
        <v>379</v>
      </c>
      <c r="AA1" s="14" t="s">
        <v>381</v>
      </c>
      <c r="AB1" s="14" t="s">
        <v>383</v>
      </c>
      <c r="AC1" s="14" t="s">
        <v>385</v>
      </c>
      <c r="AD1" s="14" t="s">
        <v>365</v>
      </c>
      <c r="AE1" s="14" t="s">
        <v>367</v>
      </c>
      <c r="AF1" s="14" t="s">
        <v>369</v>
      </c>
      <c r="AG1" s="6" t="s">
        <v>249</v>
      </c>
      <c r="AH1" s="6" t="s">
        <v>250</v>
      </c>
      <c r="AI1" s="6" t="s">
        <v>251</v>
      </c>
      <c r="AJ1" s="6" t="s">
        <v>252</v>
      </c>
      <c r="AK1" s="6" t="s">
        <v>253</v>
      </c>
      <c r="AL1" s="6" t="s">
        <v>254</v>
      </c>
      <c r="AM1" s="6" t="s">
        <v>255</v>
      </c>
      <c r="AN1" s="6" t="s">
        <v>256</v>
      </c>
      <c r="AO1" s="6" t="s">
        <v>266</v>
      </c>
      <c r="AP1" s="6" t="s">
        <v>267</v>
      </c>
      <c r="AQ1" s="6" t="s">
        <v>269</v>
      </c>
      <c r="AR1" s="6" t="s">
        <v>271</v>
      </c>
      <c r="AS1" s="6" t="s">
        <v>273</v>
      </c>
      <c r="AT1" s="6" t="s">
        <v>275</v>
      </c>
      <c r="AU1" s="6" t="s">
        <v>277</v>
      </c>
      <c r="AV1" s="6" t="s">
        <v>279</v>
      </c>
      <c r="AW1" s="6" t="s">
        <v>281</v>
      </c>
      <c r="AX1" s="6" t="s">
        <v>283</v>
      </c>
      <c r="AY1" s="7" t="s">
        <v>304</v>
      </c>
      <c r="AZ1" s="6" t="s">
        <v>285</v>
      </c>
      <c r="BA1" s="6" t="s">
        <v>287</v>
      </c>
      <c r="BB1" s="6" t="s">
        <v>289</v>
      </c>
      <c r="BC1" s="6" t="s">
        <v>291</v>
      </c>
      <c r="BD1" s="6" t="s">
        <v>293</v>
      </c>
      <c r="BE1" s="6" t="s">
        <v>295</v>
      </c>
      <c r="BF1" s="6" t="s">
        <v>297</v>
      </c>
      <c r="BG1" s="6" t="s">
        <v>300</v>
      </c>
      <c r="BH1" s="6" t="s">
        <v>301</v>
      </c>
      <c r="BI1" s="7" t="s">
        <v>305</v>
      </c>
      <c r="BJ1" s="11" t="s">
        <v>307</v>
      </c>
      <c r="BK1" s="11" t="s">
        <v>309</v>
      </c>
      <c r="BL1" s="11" t="s">
        <v>311</v>
      </c>
      <c r="BM1" s="11" t="s">
        <v>313</v>
      </c>
      <c r="BN1" s="11" t="s">
        <v>315</v>
      </c>
      <c r="BO1" s="11" t="s">
        <v>317</v>
      </c>
      <c r="BP1" s="11" t="s">
        <v>319</v>
      </c>
      <c r="BQ1" s="11" t="s">
        <v>321</v>
      </c>
      <c r="BR1" s="11" t="s">
        <v>323</v>
      </c>
      <c r="BS1" s="11" t="s">
        <v>325</v>
      </c>
      <c r="BT1" s="11" t="s">
        <v>327</v>
      </c>
      <c r="BU1" s="11" t="s">
        <v>329</v>
      </c>
      <c r="BV1" s="11" t="s">
        <v>331</v>
      </c>
      <c r="BW1" s="11" t="s">
        <v>333</v>
      </c>
      <c r="BX1" s="11" t="s">
        <v>335</v>
      </c>
      <c r="BY1" s="11" t="s">
        <v>337</v>
      </c>
      <c r="BZ1" s="11" t="s">
        <v>339</v>
      </c>
      <c r="CA1" s="11" t="s">
        <v>341</v>
      </c>
      <c r="CB1" s="11" t="s">
        <v>343</v>
      </c>
      <c r="CC1" s="11" t="s">
        <v>345</v>
      </c>
      <c r="CD1" s="11" t="s">
        <v>347</v>
      </c>
      <c r="CE1" s="11" t="s">
        <v>349</v>
      </c>
      <c r="CF1" s="11" t="s">
        <v>351</v>
      </c>
      <c r="CG1" s="11" t="s">
        <v>353</v>
      </c>
      <c r="CH1" s="11" t="s">
        <v>355</v>
      </c>
      <c r="CI1" s="11" t="s">
        <v>357</v>
      </c>
      <c r="CJ1" s="11" t="s">
        <v>359</v>
      </c>
      <c r="CK1" s="11" t="s">
        <v>361</v>
      </c>
      <c r="CL1" s="11" t="s">
        <v>363</v>
      </c>
      <c r="CM1" s="11" t="s">
        <v>365</v>
      </c>
      <c r="CN1" s="11" t="s">
        <v>367</v>
      </c>
      <c r="CO1" s="11" t="s">
        <v>369</v>
      </c>
      <c r="CP1" s="8" t="s">
        <v>387</v>
      </c>
      <c r="CQ1" s="8" t="s">
        <v>389</v>
      </c>
      <c r="CR1" s="8" t="s">
        <v>391</v>
      </c>
      <c r="CS1" s="8" t="s">
        <v>393</v>
      </c>
      <c r="CT1" s="8" t="s">
        <v>395</v>
      </c>
      <c r="CU1" s="8" t="s">
        <v>397</v>
      </c>
      <c r="CV1" s="8" t="s">
        <v>399</v>
      </c>
      <c r="CW1" s="8" t="s">
        <v>401</v>
      </c>
      <c r="CX1" s="8" t="s">
        <v>403</v>
      </c>
      <c r="CY1" s="8" t="s">
        <v>405</v>
      </c>
      <c r="CZ1" s="8" t="s">
        <v>407</v>
      </c>
      <c r="DA1" s="8" t="s">
        <v>409</v>
      </c>
      <c r="DB1" s="8" t="s">
        <v>411</v>
      </c>
      <c r="DC1" s="8" t="s">
        <v>413</v>
      </c>
      <c r="DD1" s="8" t="s">
        <v>415</v>
      </c>
      <c r="DE1" s="8" t="s">
        <v>417</v>
      </c>
      <c r="DF1" s="8" t="s">
        <v>419</v>
      </c>
      <c r="DG1" s="8" t="s">
        <v>421</v>
      </c>
      <c r="DH1" s="8" t="s">
        <v>423</v>
      </c>
      <c r="DI1" s="8" t="s">
        <v>474</v>
      </c>
      <c r="DJ1" s="8" t="s">
        <v>476</v>
      </c>
      <c r="DK1" s="8" t="s">
        <v>478</v>
      </c>
      <c r="DL1" s="8" t="s">
        <v>480</v>
      </c>
      <c r="DM1" s="8" t="s">
        <v>482</v>
      </c>
      <c r="DN1" s="8" t="s">
        <v>484</v>
      </c>
      <c r="DO1" s="8" t="s">
        <v>486</v>
      </c>
      <c r="DP1" s="8" t="s">
        <v>488</v>
      </c>
      <c r="DQ1" s="8" t="s">
        <v>490</v>
      </c>
      <c r="DR1" s="8" t="s">
        <v>425</v>
      </c>
      <c r="DS1" s="13" t="s">
        <v>427</v>
      </c>
      <c r="DT1" s="13" t="s">
        <v>429</v>
      </c>
      <c r="DU1" s="13" t="s">
        <v>431</v>
      </c>
      <c r="DV1" s="13" t="s">
        <v>433</v>
      </c>
      <c r="DW1" s="13" t="s">
        <v>435</v>
      </c>
      <c r="DX1" s="13" t="s">
        <v>437</v>
      </c>
      <c r="DY1" s="13" t="s">
        <v>439</v>
      </c>
      <c r="DZ1" s="13" t="s">
        <v>441</v>
      </c>
      <c r="EA1" s="13" t="s">
        <v>443</v>
      </c>
      <c r="EB1" s="13" t="s">
        <v>445</v>
      </c>
      <c r="EC1" s="13" t="s">
        <v>447</v>
      </c>
      <c r="ED1" s="13" t="s">
        <v>449</v>
      </c>
      <c r="EE1" s="13" t="s">
        <v>451</v>
      </c>
      <c r="EF1" s="13" t="s">
        <v>453</v>
      </c>
      <c r="EG1" s="13" t="s">
        <v>455</v>
      </c>
      <c r="EH1" s="13" t="s">
        <v>457</v>
      </c>
      <c r="EI1" s="13" t="s">
        <v>459</v>
      </c>
      <c r="EJ1" s="13" t="s">
        <v>461</v>
      </c>
      <c r="EK1" s="13" t="s">
        <v>463</v>
      </c>
      <c r="EL1" s="13" t="s">
        <v>465</v>
      </c>
      <c r="EM1" s="13" t="s">
        <v>492</v>
      </c>
      <c r="EN1" s="13" t="s">
        <v>494</v>
      </c>
      <c r="EO1" s="13" t="s">
        <v>496</v>
      </c>
      <c r="EP1" s="13" t="s">
        <v>498</v>
      </c>
      <c r="EQ1" s="13" t="s">
        <v>500</v>
      </c>
      <c r="ER1" s="13" t="s">
        <v>502</v>
      </c>
      <c r="ES1" s="13" t="s">
        <v>504</v>
      </c>
      <c r="ET1" s="13" t="s">
        <v>506</v>
      </c>
      <c r="EU1" s="13" t="s">
        <v>508</v>
      </c>
      <c r="EV1" s="13" t="s">
        <v>468</v>
      </c>
      <c r="EW1" s="13" t="s">
        <v>470</v>
      </c>
      <c r="EX1" s="13" t="s">
        <v>472</v>
      </c>
    </row>
    <row r="2" spans="1:154" x14ac:dyDescent="0.3">
      <c r="A2" s="2" t="s">
        <v>0</v>
      </c>
      <c r="B2">
        <v>2.9</v>
      </c>
      <c r="C2">
        <v>3.65</v>
      </c>
      <c r="D2">
        <v>3.7</v>
      </c>
      <c r="E2">
        <v>3.4166666666666665</v>
      </c>
      <c r="F2">
        <v>3.2</v>
      </c>
      <c r="G2">
        <v>2.8</v>
      </c>
      <c r="H2">
        <v>2.35</v>
      </c>
      <c r="I2">
        <v>2.7833333333333332</v>
      </c>
      <c r="J2">
        <v>3.1</v>
      </c>
      <c r="K2">
        <v>0.95</v>
      </c>
      <c r="L2">
        <v>1.1000000000000001</v>
      </c>
      <c r="M2">
        <v>0.7</v>
      </c>
      <c r="N2">
        <v>0.91666666666666663</v>
      </c>
      <c r="O2">
        <v>0.91666666666666663</v>
      </c>
      <c r="P2">
        <v>2.3722222222222222</v>
      </c>
      <c r="AF2">
        <v>2.3722222222222222</v>
      </c>
      <c r="AG2">
        <v>2.7</v>
      </c>
      <c r="AH2">
        <v>4.125</v>
      </c>
      <c r="AI2">
        <v>4</v>
      </c>
      <c r="AJ2">
        <v>3.5555555555555554</v>
      </c>
      <c r="AK2">
        <v>2.4</v>
      </c>
      <c r="AL2">
        <v>3</v>
      </c>
      <c r="AM2">
        <v>3</v>
      </c>
      <c r="AN2">
        <v>2.7931034482758621</v>
      </c>
      <c r="AO2">
        <v>3.1607142857142856</v>
      </c>
      <c r="AP2">
        <v>3.5</v>
      </c>
      <c r="AQ2">
        <v>1.875</v>
      </c>
      <c r="AR2">
        <v>1.2222222222222223</v>
      </c>
      <c r="AS2">
        <v>2.2592592592592591</v>
      </c>
      <c r="AT2">
        <v>3.1</v>
      </c>
      <c r="AU2">
        <v>3</v>
      </c>
      <c r="AV2">
        <v>1.5</v>
      </c>
      <c r="AW2">
        <v>2.5172413793103448</v>
      </c>
      <c r="AX2">
        <v>2.3928571428571428</v>
      </c>
      <c r="AY2">
        <v>2.7767857142857144</v>
      </c>
      <c r="AZ2">
        <v>1.9</v>
      </c>
      <c r="BA2">
        <v>2.625</v>
      </c>
      <c r="BB2">
        <v>0.66666666666666663</v>
      </c>
      <c r="BC2">
        <v>1.7037037037037037</v>
      </c>
      <c r="BD2">
        <v>1.5</v>
      </c>
      <c r="BE2">
        <v>1.6666666666666667</v>
      </c>
      <c r="BF2">
        <v>1.2</v>
      </c>
      <c r="BG2">
        <v>1.4482758620689655</v>
      </c>
      <c r="BH2">
        <v>1.5714285714285714</v>
      </c>
      <c r="BI2">
        <v>1.5714285714285714</v>
      </c>
      <c r="BJ2">
        <v>2.375</v>
      </c>
      <c r="BL2">
        <v>5.5</v>
      </c>
      <c r="BM2">
        <v>0</v>
      </c>
      <c r="BN2">
        <v>3.6666666666666665</v>
      </c>
      <c r="BP2">
        <v>3</v>
      </c>
      <c r="BR2">
        <v>3</v>
      </c>
      <c r="BS2">
        <v>3.5</v>
      </c>
      <c r="BU2">
        <v>0</v>
      </c>
      <c r="BV2">
        <v>2</v>
      </c>
      <c r="BW2">
        <v>0.66666666666666663</v>
      </c>
      <c r="BY2">
        <v>0</v>
      </c>
      <c r="CA2">
        <v>0</v>
      </c>
      <c r="CB2">
        <v>0.5</v>
      </c>
      <c r="CC2">
        <v>2</v>
      </c>
      <c r="CE2">
        <v>1.5</v>
      </c>
      <c r="CF2">
        <v>6</v>
      </c>
      <c r="CG2">
        <v>3</v>
      </c>
      <c r="CI2">
        <v>0</v>
      </c>
      <c r="CK2">
        <v>0</v>
      </c>
      <c r="CL2">
        <v>2.25</v>
      </c>
      <c r="CM2">
        <v>2.25</v>
      </c>
      <c r="CN2">
        <v>2.0833333333333335</v>
      </c>
      <c r="CO2">
        <v>2.3555555555555556</v>
      </c>
      <c r="CP2">
        <v>2.1</v>
      </c>
      <c r="CQ2">
        <v>1.2222222222222223</v>
      </c>
      <c r="CR2">
        <v>0.66666666666666663</v>
      </c>
      <c r="CS2">
        <v>1.3571428571428572</v>
      </c>
      <c r="CT2">
        <v>1</v>
      </c>
      <c r="CU2">
        <v>3.6666666666666665</v>
      </c>
      <c r="CV2">
        <v>2.5</v>
      </c>
      <c r="CW2">
        <v>2.4444444444444446</v>
      </c>
      <c r="CX2">
        <v>1.8909090909090909</v>
      </c>
      <c r="CY2">
        <v>3.9</v>
      </c>
      <c r="CZ2">
        <v>4.4444444444444446</v>
      </c>
      <c r="DA2">
        <v>3.8888888888888888</v>
      </c>
      <c r="DB2">
        <v>4.0714285714285712</v>
      </c>
      <c r="DC2">
        <v>3.375</v>
      </c>
      <c r="DD2">
        <v>2.4444444444444446</v>
      </c>
      <c r="DE2">
        <v>5.0999999999999996</v>
      </c>
      <c r="DF2">
        <v>3.7037037037037037</v>
      </c>
      <c r="DG2">
        <v>3.8909090909090911</v>
      </c>
      <c r="DH2">
        <v>2.8909090909090911</v>
      </c>
      <c r="DI2">
        <v>2</v>
      </c>
      <c r="DJ2">
        <v>2.6666666666666665</v>
      </c>
      <c r="DK2">
        <v>1.1111111111111112</v>
      </c>
      <c r="DL2">
        <v>1.9285714285714286</v>
      </c>
      <c r="DM2">
        <v>1.5</v>
      </c>
      <c r="DN2">
        <v>1.6666666666666667</v>
      </c>
      <c r="DO2">
        <v>1.8</v>
      </c>
      <c r="DP2">
        <v>1.6666666666666667</v>
      </c>
      <c r="DQ2">
        <v>1.8</v>
      </c>
      <c r="DR2">
        <v>1.8</v>
      </c>
      <c r="DS2">
        <v>2.5272727272727273</v>
      </c>
      <c r="DU2">
        <v>3</v>
      </c>
      <c r="DV2">
        <v>4</v>
      </c>
      <c r="DW2">
        <v>3.5</v>
      </c>
      <c r="DX2">
        <v>0</v>
      </c>
      <c r="DY2">
        <v>1</v>
      </c>
      <c r="EA2">
        <v>0.33333333333333331</v>
      </c>
      <c r="EB2">
        <v>1.6</v>
      </c>
      <c r="ED2">
        <v>5</v>
      </c>
      <c r="EE2">
        <v>3</v>
      </c>
      <c r="EF2">
        <v>4</v>
      </c>
      <c r="EG2">
        <v>4.5</v>
      </c>
      <c r="EH2">
        <v>6</v>
      </c>
      <c r="EJ2">
        <v>5</v>
      </c>
      <c r="EK2">
        <v>4.5999999999999996</v>
      </c>
      <c r="EL2">
        <v>3.1</v>
      </c>
      <c r="EN2">
        <v>7</v>
      </c>
      <c r="EO2">
        <v>2</v>
      </c>
      <c r="EP2">
        <v>4.5</v>
      </c>
      <c r="EQ2">
        <v>4</v>
      </c>
      <c r="ER2">
        <v>3</v>
      </c>
      <c r="ET2">
        <v>3.6666666666666665</v>
      </c>
      <c r="EU2">
        <v>4</v>
      </c>
      <c r="EV2">
        <v>4</v>
      </c>
      <c r="EW2">
        <v>3.4</v>
      </c>
      <c r="EX2">
        <v>2.6</v>
      </c>
    </row>
    <row r="3" spans="1:154" x14ac:dyDescent="0.3">
      <c r="A3" s="2" t="s">
        <v>1</v>
      </c>
      <c r="B3">
        <v>2.4736842105263159</v>
      </c>
      <c r="C3">
        <v>3.15</v>
      </c>
      <c r="D3">
        <v>3.4210526315789473</v>
      </c>
      <c r="E3">
        <v>3.0172413793103448</v>
      </c>
      <c r="F3">
        <v>4.7894736842105265</v>
      </c>
      <c r="G3">
        <v>4.8</v>
      </c>
      <c r="H3">
        <v>4.2631578947368425</v>
      </c>
      <c r="I3">
        <v>4.6206896551724137</v>
      </c>
      <c r="J3">
        <v>3.8189655172413794</v>
      </c>
      <c r="K3">
        <v>2.1578947368421053</v>
      </c>
      <c r="L3">
        <v>2.1</v>
      </c>
      <c r="M3">
        <v>1.9473684210526316</v>
      </c>
      <c r="N3">
        <v>2.0689655172413794</v>
      </c>
      <c r="O3">
        <v>2.0689655172413794</v>
      </c>
      <c r="P3">
        <v>3.235632183908046</v>
      </c>
      <c r="Q3">
        <v>6</v>
      </c>
      <c r="S3">
        <v>6</v>
      </c>
      <c r="T3">
        <v>6</v>
      </c>
      <c r="U3">
        <v>2</v>
      </c>
      <c r="W3">
        <v>2</v>
      </c>
      <c r="X3">
        <v>2</v>
      </c>
      <c r="Y3">
        <v>4</v>
      </c>
      <c r="Z3">
        <v>4</v>
      </c>
      <c r="AB3">
        <v>2</v>
      </c>
      <c r="AC3">
        <v>3</v>
      </c>
      <c r="AD3">
        <v>3</v>
      </c>
      <c r="AE3">
        <v>3.6666666666666665</v>
      </c>
      <c r="AF3">
        <v>3.25</v>
      </c>
      <c r="AG3">
        <v>5.8</v>
      </c>
      <c r="AH3">
        <v>5.0999999999999996</v>
      </c>
      <c r="AI3">
        <v>5.2</v>
      </c>
      <c r="AJ3">
        <v>5.3666666666666663</v>
      </c>
      <c r="AK3">
        <v>5.8</v>
      </c>
      <c r="AL3">
        <v>6.1</v>
      </c>
      <c r="AM3">
        <v>5.3</v>
      </c>
      <c r="AN3">
        <v>5.7333333333333334</v>
      </c>
      <c r="AO3">
        <v>5.55</v>
      </c>
      <c r="AP3">
        <v>1.6</v>
      </c>
      <c r="AQ3">
        <v>2.2999999999999998</v>
      </c>
      <c r="AR3">
        <v>2.2000000000000002</v>
      </c>
      <c r="AS3">
        <v>2.0333333333333332</v>
      </c>
      <c r="AT3">
        <v>2.4</v>
      </c>
      <c r="AU3">
        <v>1.9</v>
      </c>
      <c r="AV3">
        <v>3.1</v>
      </c>
      <c r="AW3">
        <v>2.4666666666666668</v>
      </c>
      <c r="AX3">
        <v>2.25</v>
      </c>
      <c r="AY3">
        <v>3.9</v>
      </c>
      <c r="AZ3">
        <v>2</v>
      </c>
      <c r="BA3">
        <v>2.5</v>
      </c>
      <c r="BB3">
        <v>2.2999999999999998</v>
      </c>
      <c r="BC3">
        <v>2.2666666666666666</v>
      </c>
      <c r="BD3">
        <v>3.2</v>
      </c>
      <c r="BE3">
        <v>2.5</v>
      </c>
      <c r="BF3">
        <v>2.2000000000000002</v>
      </c>
      <c r="BG3">
        <v>2.6333333333333333</v>
      </c>
      <c r="BH3">
        <v>2.4500000000000002</v>
      </c>
      <c r="BI3">
        <v>2.4500000000000002</v>
      </c>
      <c r="BJ3">
        <v>3.4166666666666665</v>
      </c>
      <c r="CO3">
        <v>3.4166666666666665</v>
      </c>
      <c r="CP3">
        <v>2.4</v>
      </c>
      <c r="CQ3">
        <v>2.5</v>
      </c>
      <c r="CR3">
        <v>2</v>
      </c>
      <c r="CS3">
        <v>2.3103448275862069</v>
      </c>
      <c r="CT3">
        <v>2.3333333333333335</v>
      </c>
      <c r="CU3">
        <v>1</v>
      </c>
      <c r="CV3">
        <v>2.2999999999999998</v>
      </c>
      <c r="CW3">
        <v>1.8928571428571428</v>
      </c>
      <c r="CX3">
        <v>2.1052631578947367</v>
      </c>
      <c r="CY3">
        <v>5.2</v>
      </c>
      <c r="CZ3">
        <v>5.4</v>
      </c>
      <c r="DA3">
        <v>6.1111111111111107</v>
      </c>
      <c r="DB3">
        <v>5.5517241379310347</v>
      </c>
      <c r="DC3">
        <v>5.666666666666667</v>
      </c>
      <c r="DD3">
        <v>7.7777777777777777</v>
      </c>
      <c r="DE3">
        <v>5.8</v>
      </c>
      <c r="DF3">
        <v>6.3928571428571432</v>
      </c>
      <c r="DG3">
        <v>5.9649122807017543</v>
      </c>
      <c r="DH3">
        <v>4.0350877192982457</v>
      </c>
      <c r="DI3">
        <v>2.5</v>
      </c>
      <c r="DJ3">
        <v>2.8</v>
      </c>
      <c r="DK3">
        <v>2.7777777777777777</v>
      </c>
      <c r="DL3">
        <v>2.6896551724137931</v>
      </c>
      <c r="DM3">
        <v>2.1111111111111112</v>
      </c>
      <c r="DN3">
        <v>2.7777777777777777</v>
      </c>
      <c r="DO3">
        <v>2.6</v>
      </c>
      <c r="DP3">
        <v>2.5</v>
      </c>
      <c r="DQ3">
        <v>2.5964912280701755</v>
      </c>
      <c r="DR3">
        <v>2.5964912280701755</v>
      </c>
      <c r="DS3">
        <v>3.5555555555555554</v>
      </c>
      <c r="DV3">
        <v>4</v>
      </c>
      <c r="DW3">
        <v>4</v>
      </c>
      <c r="DX3">
        <v>1</v>
      </c>
      <c r="DY3">
        <v>4</v>
      </c>
      <c r="EA3">
        <v>2.5</v>
      </c>
      <c r="EB3">
        <v>3</v>
      </c>
      <c r="EE3">
        <v>2</v>
      </c>
      <c r="EF3">
        <v>2</v>
      </c>
      <c r="EG3">
        <v>7</v>
      </c>
      <c r="EH3">
        <v>4</v>
      </c>
      <c r="EJ3">
        <v>5.5</v>
      </c>
      <c r="EK3">
        <v>4.333333333333333</v>
      </c>
      <c r="EL3">
        <v>3.6666666666666665</v>
      </c>
      <c r="EO3">
        <v>5</v>
      </c>
      <c r="EP3">
        <v>5</v>
      </c>
      <c r="EQ3">
        <v>3</v>
      </c>
      <c r="ER3">
        <v>2</v>
      </c>
      <c r="ET3">
        <v>2.5</v>
      </c>
      <c r="EU3">
        <v>3.3333333333333335</v>
      </c>
      <c r="EV3">
        <v>3.3333333333333335</v>
      </c>
      <c r="EW3">
        <v>3.5555555555555554</v>
      </c>
      <c r="EX3">
        <v>3.5555555555555554</v>
      </c>
    </row>
    <row r="4" spans="1:154" x14ac:dyDescent="0.3">
      <c r="A4" s="2" t="s">
        <v>2</v>
      </c>
      <c r="B4">
        <v>2.75</v>
      </c>
      <c r="C4">
        <v>3.5</v>
      </c>
      <c r="D4">
        <v>2.9</v>
      </c>
      <c r="E4">
        <v>3.05</v>
      </c>
      <c r="F4">
        <v>5.15</v>
      </c>
      <c r="G4">
        <v>5.05</v>
      </c>
      <c r="H4">
        <v>4.6500000000000004</v>
      </c>
      <c r="I4">
        <v>4.95</v>
      </c>
      <c r="J4">
        <v>4</v>
      </c>
      <c r="K4">
        <v>1.35</v>
      </c>
      <c r="L4">
        <v>1.65</v>
      </c>
      <c r="M4">
        <v>1.4</v>
      </c>
      <c r="N4">
        <v>1.4666666666666666</v>
      </c>
      <c r="O4">
        <v>1.4666666666666666</v>
      </c>
      <c r="P4">
        <v>3.1555555555555554</v>
      </c>
      <c r="AF4">
        <v>3.1555555555555554</v>
      </c>
      <c r="AG4">
        <v>5.9</v>
      </c>
      <c r="AH4">
        <v>4.7777777777777777</v>
      </c>
      <c r="AI4">
        <v>5</v>
      </c>
      <c r="AJ4">
        <v>5.2413793103448274</v>
      </c>
      <c r="AK4">
        <v>5.2</v>
      </c>
      <c r="AL4">
        <v>5.7</v>
      </c>
      <c r="AM4">
        <v>5.0999999999999996</v>
      </c>
      <c r="AN4">
        <v>5.333333333333333</v>
      </c>
      <c r="AO4">
        <v>5.2881355932203391</v>
      </c>
      <c r="AP4">
        <v>2.4</v>
      </c>
      <c r="AQ4">
        <v>4</v>
      </c>
      <c r="AR4">
        <v>2.8</v>
      </c>
      <c r="AS4">
        <v>3.0344827586206895</v>
      </c>
      <c r="AT4">
        <v>2.6</v>
      </c>
      <c r="AU4">
        <v>2.8</v>
      </c>
      <c r="AV4">
        <v>3.8</v>
      </c>
      <c r="AW4">
        <v>3.0666666666666669</v>
      </c>
      <c r="AX4">
        <v>3.0508474576271185</v>
      </c>
      <c r="AY4">
        <v>4.1694915254237293</v>
      </c>
      <c r="AZ4">
        <v>2.4</v>
      </c>
      <c r="BA4">
        <v>3</v>
      </c>
      <c r="BB4">
        <v>2.7</v>
      </c>
      <c r="BC4">
        <v>2.6896551724137931</v>
      </c>
      <c r="BD4">
        <v>2.2999999999999998</v>
      </c>
      <c r="BE4">
        <v>1.9</v>
      </c>
      <c r="BF4">
        <v>2.2999999999999998</v>
      </c>
      <c r="BG4">
        <v>2.1666666666666665</v>
      </c>
      <c r="BH4">
        <v>2.4237288135593222</v>
      </c>
      <c r="BI4">
        <v>2.4237288135593222</v>
      </c>
      <c r="BJ4">
        <v>3.5875706214689265</v>
      </c>
      <c r="BL4">
        <v>7</v>
      </c>
      <c r="BN4">
        <v>7</v>
      </c>
      <c r="BS4">
        <v>7</v>
      </c>
      <c r="BU4">
        <v>1</v>
      </c>
      <c r="BW4">
        <v>1</v>
      </c>
      <c r="CB4">
        <v>1</v>
      </c>
      <c r="CC4">
        <v>4</v>
      </c>
      <c r="CE4">
        <v>6</v>
      </c>
      <c r="CG4">
        <v>6</v>
      </c>
      <c r="CL4">
        <v>6</v>
      </c>
      <c r="CM4">
        <v>6</v>
      </c>
      <c r="CN4">
        <v>4.666666666666667</v>
      </c>
      <c r="CO4">
        <v>3.6055555555555556</v>
      </c>
      <c r="CP4">
        <v>2.1</v>
      </c>
      <c r="CQ4">
        <v>3</v>
      </c>
      <c r="CR4">
        <v>1.5555555555555556</v>
      </c>
      <c r="CS4">
        <v>2.2413793103448274</v>
      </c>
      <c r="CT4">
        <v>2.6</v>
      </c>
      <c r="CU4">
        <v>3.4</v>
      </c>
      <c r="CV4">
        <v>2.2000000000000002</v>
      </c>
      <c r="CW4">
        <v>2.7333333333333334</v>
      </c>
      <c r="CX4">
        <v>2.4915254237288136</v>
      </c>
      <c r="CY4">
        <v>5.0999999999999996</v>
      </c>
      <c r="CZ4">
        <v>4.7</v>
      </c>
      <c r="DA4">
        <v>5.333333333333333</v>
      </c>
      <c r="DB4">
        <v>5.0344827586206895</v>
      </c>
      <c r="DC4">
        <v>5</v>
      </c>
      <c r="DD4">
        <v>3.7</v>
      </c>
      <c r="DE4">
        <v>5</v>
      </c>
      <c r="DF4">
        <v>4.5666666666666664</v>
      </c>
      <c r="DG4">
        <v>4.7966101694915251</v>
      </c>
      <c r="DH4">
        <v>3.6440677966101696</v>
      </c>
      <c r="DI4">
        <v>2.6</v>
      </c>
      <c r="DJ4">
        <v>2.2000000000000002</v>
      </c>
      <c r="DK4">
        <v>2.1111111111111112</v>
      </c>
      <c r="DL4">
        <v>2.3103448275862069</v>
      </c>
      <c r="DM4">
        <v>2</v>
      </c>
      <c r="DN4">
        <v>1.4</v>
      </c>
      <c r="DO4">
        <v>1.8</v>
      </c>
      <c r="DP4">
        <v>1.7333333333333334</v>
      </c>
      <c r="DQ4">
        <v>2.0169491525423728</v>
      </c>
      <c r="DR4">
        <v>2.0169491525423728</v>
      </c>
      <c r="DS4">
        <v>3.1016949152542375</v>
      </c>
      <c r="DV4">
        <v>0</v>
      </c>
      <c r="DW4">
        <v>0</v>
      </c>
      <c r="EB4">
        <v>0</v>
      </c>
      <c r="EE4">
        <v>8</v>
      </c>
      <c r="EF4">
        <v>8</v>
      </c>
      <c r="EK4">
        <v>8</v>
      </c>
      <c r="EL4">
        <v>4</v>
      </c>
      <c r="EO4">
        <v>3</v>
      </c>
      <c r="EP4">
        <v>3</v>
      </c>
      <c r="EU4">
        <v>3</v>
      </c>
      <c r="EV4">
        <v>3</v>
      </c>
      <c r="EW4">
        <v>3.6666666666666665</v>
      </c>
      <c r="EX4">
        <v>3.1111111111111112</v>
      </c>
    </row>
    <row r="5" spans="1:154" x14ac:dyDescent="0.3">
      <c r="A5" s="2" t="s">
        <v>3</v>
      </c>
      <c r="B5">
        <v>3.25</v>
      </c>
      <c r="C5">
        <v>2.75</v>
      </c>
      <c r="D5">
        <v>2.15</v>
      </c>
      <c r="E5">
        <v>2.7166666666666668</v>
      </c>
      <c r="F5">
        <v>3.7</v>
      </c>
      <c r="G5">
        <v>3.9</v>
      </c>
      <c r="H5">
        <v>4.45</v>
      </c>
      <c r="I5">
        <v>4.0166666666666666</v>
      </c>
      <c r="J5">
        <v>3.3666666666666667</v>
      </c>
      <c r="K5">
        <v>1.35</v>
      </c>
      <c r="L5">
        <v>1</v>
      </c>
      <c r="M5">
        <v>0.95</v>
      </c>
      <c r="N5">
        <v>1.1000000000000001</v>
      </c>
      <c r="O5">
        <v>1.1000000000000001</v>
      </c>
      <c r="P5">
        <v>2.6111111111111112</v>
      </c>
      <c r="AF5">
        <v>2.6111111111111112</v>
      </c>
      <c r="AG5">
        <v>4.666666666666667</v>
      </c>
      <c r="AH5">
        <v>4.5</v>
      </c>
      <c r="AI5">
        <v>4.4000000000000004</v>
      </c>
      <c r="AJ5">
        <v>4.5172413793103452</v>
      </c>
      <c r="AK5">
        <v>4</v>
      </c>
      <c r="AL5">
        <v>3.9</v>
      </c>
      <c r="AM5">
        <v>5.7</v>
      </c>
      <c r="AN5">
        <v>4.5517241379310347</v>
      </c>
      <c r="AO5">
        <v>4.5344827586206895</v>
      </c>
      <c r="AP5">
        <v>1.5555555555555556</v>
      </c>
      <c r="AQ5">
        <v>1.9</v>
      </c>
      <c r="AR5">
        <v>1.8</v>
      </c>
      <c r="AS5">
        <v>1.7586206896551724</v>
      </c>
      <c r="AT5">
        <v>2</v>
      </c>
      <c r="AU5">
        <v>2.2999999999999998</v>
      </c>
      <c r="AV5">
        <v>0.8</v>
      </c>
      <c r="AW5">
        <v>1.6896551724137931</v>
      </c>
      <c r="AX5">
        <v>1.7241379310344827</v>
      </c>
      <c r="AY5">
        <v>3.1293103448275863</v>
      </c>
      <c r="AZ5">
        <v>1.5555555555555556</v>
      </c>
      <c r="BA5">
        <v>1.5</v>
      </c>
      <c r="BB5">
        <v>1.4</v>
      </c>
      <c r="BC5">
        <v>1.4827586206896552</v>
      </c>
      <c r="BD5">
        <v>1.6666666666666667</v>
      </c>
      <c r="BE5">
        <v>1.8</v>
      </c>
      <c r="BF5">
        <v>1.8</v>
      </c>
      <c r="BG5">
        <v>1.7586206896551724</v>
      </c>
      <c r="BH5">
        <v>1.6206896551724137</v>
      </c>
      <c r="BI5">
        <v>1.6206896551724137</v>
      </c>
      <c r="BJ5">
        <v>2.6264367816091956</v>
      </c>
      <c r="BK5">
        <v>6</v>
      </c>
      <c r="BN5">
        <v>6</v>
      </c>
      <c r="BO5">
        <v>6</v>
      </c>
      <c r="BR5">
        <v>6</v>
      </c>
      <c r="BS5">
        <v>6</v>
      </c>
      <c r="BT5">
        <v>0</v>
      </c>
      <c r="BW5">
        <v>0</v>
      </c>
      <c r="BX5">
        <v>0</v>
      </c>
      <c r="CA5">
        <v>0</v>
      </c>
      <c r="CB5">
        <v>0</v>
      </c>
      <c r="CC5">
        <v>3</v>
      </c>
      <c r="CD5">
        <v>1</v>
      </c>
      <c r="CG5">
        <v>1</v>
      </c>
      <c r="CH5">
        <v>2</v>
      </c>
      <c r="CK5">
        <v>2</v>
      </c>
      <c r="CL5">
        <v>1.5</v>
      </c>
      <c r="CM5">
        <v>1.5</v>
      </c>
      <c r="CN5">
        <v>2.5</v>
      </c>
      <c r="CO5">
        <v>2.6222222222222222</v>
      </c>
      <c r="CP5">
        <v>2.5</v>
      </c>
      <c r="CQ5">
        <v>0.88888888888888884</v>
      </c>
      <c r="CR5">
        <v>1.5</v>
      </c>
      <c r="CS5">
        <v>1.6551724137931034</v>
      </c>
      <c r="CT5">
        <v>2.2222222222222223</v>
      </c>
      <c r="CU5">
        <v>2.1111111111111112</v>
      </c>
      <c r="CV5">
        <v>2.25</v>
      </c>
      <c r="CW5">
        <v>2.1923076923076925</v>
      </c>
      <c r="CX5">
        <v>1.9090909090909092</v>
      </c>
      <c r="CY5">
        <v>5.2</v>
      </c>
      <c r="CZ5">
        <v>6.2222222222222223</v>
      </c>
      <c r="DA5">
        <v>6.1</v>
      </c>
      <c r="DB5">
        <v>5.8275862068965516</v>
      </c>
      <c r="DC5">
        <v>5.1111111111111107</v>
      </c>
      <c r="DD5">
        <v>6</v>
      </c>
      <c r="DE5">
        <v>4.5</v>
      </c>
      <c r="DF5">
        <v>5.2307692307692308</v>
      </c>
      <c r="DG5">
        <v>5.5454545454545459</v>
      </c>
      <c r="DH5">
        <v>3.7272727272727271</v>
      </c>
      <c r="DI5">
        <v>1.9</v>
      </c>
      <c r="DJ5">
        <v>1.7777777777777777</v>
      </c>
      <c r="DK5">
        <v>1.5</v>
      </c>
      <c r="DL5">
        <v>1.7241379310344827</v>
      </c>
      <c r="DM5">
        <v>1.8888888888888888</v>
      </c>
      <c r="DN5">
        <v>1.4444444444444444</v>
      </c>
      <c r="DO5">
        <v>1.625</v>
      </c>
      <c r="DP5">
        <v>1.6538461538461537</v>
      </c>
      <c r="DQ5">
        <v>1.6909090909090909</v>
      </c>
      <c r="DR5">
        <v>1.6909090909090909</v>
      </c>
      <c r="DS5">
        <v>3.0484848484848484</v>
      </c>
      <c r="DU5">
        <v>4</v>
      </c>
      <c r="DW5">
        <v>4</v>
      </c>
      <c r="DX5">
        <v>1</v>
      </c>
      <c r="DY5">
        <v>2</v>
      </c>
      <c r="DZ5">
        <v>2.5</v>
      </c>
      <c r="EA5">
        <v>2</v>
      </c>
      <c r="EB5">
        <v>2.4</v>
      </c>
      <c r="ED5">
        <v>5</v>
      </c>
      <c r="EF5">
        <v>5</v>
      </c>
      <c r="EG5">
        <v>6</v>
      </c>
      <c r="EH5">
        <v>4</v>
      </c>
      <c r="EI5">
        <v>7</v>
      </c>
      <c r="EJ5">
        <v>6</v>
      </c>
      <c r="EK5">
        <v>5.8</v>
      </c>
      <c r="EL5">
        <v>4.0999999999999996</v>
      </c>
      <c r="EN5">
        <v>2</v>
      </c>
      <c r="EP5">
        <v>2</v>
      </c>
      <c r="EQ5">
        <v>1</v>
      </c>
      <c r="ER5">
        <v>2</v>
      </c>
      <c r="ES5">
        <v>2</v>
      </c>
      <c r="ET5">
        <v>1.75</v>
      </c>
      <c r="EU5">
        <v>1.8</v>
      </c>
      <c r="EV5">
        <v>1.8</v>
      </c>
      <c r="EW5">
        <v>3.3333333333333335</v>
      </c>
      <c r="EX5">
        <v>3.0722222222222224</v>
      </c>
    </row>
    <row r="6" spans="1:154" x14ac:dyDescent="0.3">
      <c r="A6" s="2" t="s">
        <v>4</v>
      </c>
      <c r="B6">
        <v>3.1</v>
      </c>
      <c r="C6">
        <v>3.3</v>
      </c>
      <c r="D6">
        <v>3.25</v>
      </c>
      <c r="E6">
        <v>3.2166666666666668</v>
      </c>
      <c r="F6">
        <v>3.25</v>
      </c>
      <c r="G6">
        <v>3.35</v>
      </c>
      <c r="H6">
        <v>3.2</v>
      </c>
      <c r="I6">
        <v>3.2666666666666666</v>
      </c>
      <c r="J6">
        <v>3.2416666666666667</v>
      </c>
      <c r="K6">
        <v>1.35</v>
      </c>
      <c r="L6">
        <v>1.45</v>
      </c>
      <c r="M6">
        <v>1.3</v>
      </c>
      <c r="N6">
        <v>1.3666666666666667</v>
      </c>
      <c r="O6">
        <v>1.3666666666666667</v>
      </c>
      <c r="P6">
        <v>2.6166666666666667</v>
      </c>
      <c r="AF6">
        <v>2.6166666666666667</v>
      </c>
      <c r="AG6">
        <v>4.7</v>
      </c>
      <c r="AH6">
        <v>4.7</v>
      </c>
      <c r="AI6">
        <v>5.2222222222222223</v>
      </c>
      <c r="AJ6">
        <v>4.8620689655172411</v>
      </c>
      <c r="AK6">
        <v>5.2</v>
      </c>
      <c r="AL6">
        <v>5.6</v>
      </c>
      <c r="AM6">
        <v>4.5999999999999996</v>
      </c>
      <c r="AN6">
        <v>5.1333333333333337</v>
      </c>
      <c r="AO6">
        <v>5</v>
      </c>
      <c r="AP6">
        <v>1.5</v>
      </c>
      <c r="AQ6">
        <v>1.7</v>
      </c>
      <c r="AR6">
        <v>0.88888888888888884</v>
      </c>
      <c r="AS6">
        <v>1.3793103448275863</v>
      </c>
      <c r="AT6">
        <v>1.1000000000000001</v>
      </c>
      <c r="AU6">
        <v>0.6</v>
      </c>
      <c r="AV6">
        <v>1.6</v>
      </c>
      <c r="AW6">
        <v>1.1000000000000001</v>
      </c>
      <c r="AX6">
        <v>1.2372881355932204</v>
      </c>
      <c r="AY6">
        <v>3.1186440677966103</v>
      </c>
      <c r="AZ6">
        <v>3.3</v>
      </c>
      <c r="BA6">
        <v>3.5</v>
      </c>
      <c r="BB6">
        <v>3.1111111111111112</v>
      </c>
      <c r="BC6">
        <v>3.3103448275862069</v>
      </c>
      <c r="BD6">
        <v>2.7</v>
      </c>
      <c r="BE6">
        <v>3</v>
      </c>
      <c r="BF6">
        <v>2.6</v>
      </c>
      <c r="BG6">
        <v>2.7666666666666666</v>
      </c>
      <c r="BH6">
        <v>3.0338983050847457</v>
      </c>
      <c r="BI6">
        <v>3.0338983050847457</v>
      </c>
      <c r="BJ6">
        <v>3.0903954802259888</v>
      </c>
      <c r="BM6">
        <v>3</v>
      </c>
      <c r="BN6">
        <v>3</v>
      </c>
      <c r="BS6">
        <v>3</v>
      </c>
      <c r="BV6">
        <v>1</v>
      </c>
      <c r="BW6">
        <v>1</v>
      </c>
      <c r="CB6">
        <v>1</v>
      </c>
      <c r="CC6">
        <v>2</v>
      </c>
      <c r="CF6">
        <v>6</v>
      </c>
      <c r="CG6">
        <v>6</v>
      </c>
      <c r="CL6">
        <v>6</v>
      </c>
      <c r="CM6">
        <v>6</v>
      </c>
      <c r="CN6">
        <v>3.3333333333333335</v>
      </c>
      <c r="CO6">
        <v>3.0944444444444446</v>
      </c>
      <c r="CP6">
        <v>0.4</v>
      </c>
      <c r="CQ6">
        <v>1</v>
      </c>
      <c r="CR6">
        <v>0.55555555555555558</v>
      </c>
      <c r="CS6">
        <v>0.65517241379310343</v>
      </c>
      <c r="CT6">
        <v>0.55555555555555558</v>
      </c>
      <c r="CU6">
        <v>0.4</v>
      </c>
      <c r="CV6">
        <v>0.6</v>
      </c>
      <c r="CW6">
        <v>0.51724137931034486</v>
      </c>
      <c r="CX6">
        <v>0.58620689655172409</v>
      </c>
      <c r="CY6">
        <v>6</v>
      </c>
      <c r="CZ6">
        <v>5.6</v>
      </c>
      <c r="DA6">
        <v>5.666666666666667</v>
      </c>
      <c r="DB6">
        <v>5.7586206896551726</v>
      </c>
      <c r="DC6">
        <v>5.4444444444444446</v>
      </c>
      <c r="DD6">
        <v>5.9</v>
      </c>
      <c r="DE6">
        <v>5.5</v>
      </c>
      <c r="DF6">
        <v>5.6206896551724137</v>
      </c>
      <c r="DG6">
        <v>5.6896551724137927</v>
      </c>
      <c r="DH6">
        <v>3.1379310344827585</v>
      </c>
      <c r="DI6">
        <v>2.7</v>
      </c>
      <c r="DJ6">
        <v>2.6</v>
      </c>
      <c r="DK6">
        <v>2.6666666666666665</v>
      </c>
      <c r="DL6">
        <v>2.6551724137931036</v>
      </c>
      <c r="DM6">
        <v>2.4444444444444446</v>
      </c>
      <c r="DN6">
        <v>2.2999999999999998</v>
      </c>
      <c r="DO6">
        <v>2.7</v>
      </c>
      <c r="DP6">
        <v>2.4827586206896552</v>
      </c>
      <c r="DQ6">
        <v>2.5689655172413794</v>
      </c>
      <c r="DR6">
        <v>2.5689655172413794</v>
      </c>
      <c r="DS6">
        <v>2.9482758620689653</v>
      </c>
      <c r="DV6">
        <v>1</v>
      </c>
      <c r="DW6">
        <v>1</v>
      </c>
      <c r="DX6">
        <v>1</v>
      </c>
      <c r="EA6">
        <v>1</v>
      </c>
      <c r="EB6">
        <v>1</v>
      </c>
      <c r="EE6">
        <v>5</v>
      </c>
      <c r="EF6">
        <v>5</v>
      </c>
      <c r="EG6">
        <v>6</v>
      </c>
      <c r="EJ6">
        <v>6</v>
      </c>
      <c r="EK6">
        <v>5.5</v>
      </c>
      <c r="EL6">
        <v>3.25</v>
      </c>
      <c r="EO6">
        <v>3</v>
      </c>
      <c r="EP6">
        <v>3</v>
      </c>
      <c r="EQ6">
        <v>2</v>
      </c>
      <c r="ET6">
        <v>2</v>
      </c>
      <c r="EU6">
        <v>2.5</v>
      </c>
      <c r="EV6">
        <v>2.5</v>
      </c>
      <c r="EW6">
        <v>3</v>
      </c>
      <c r="EX6">
        <v>2.95</v>
      </c>
    </row>
    <row r="7" spans="1:154" x14ac:dyDescent="0.3">
      <c r="A7" s="2" t="s">
        <v>5</v>
      </c>
      <c r="B7">
        <v>2.8</v>
      </c>
      <c r="C7">
        <v>3.7</v>
      </c>
      <c r="D7">
        <v>2.4500000000000002</v>
      </c>
      <c r="E7">
        <v>2.9833333333333334</v>
      </c>
      <c r="F7">
        <v>2.95</v>
      </c>
      <c r="G7">
        <v>2.9</v>
      </c>
      <c r="H7">
        <v>3.65</v>
      </c>
      <c r="I7">
        <v>3.1666666666666665</v>
      </c>
      <c r="J7">
        <v>3.0750000000000002</v>
      </c>
      <c r="K7">
        <v>1.65</v>
      </c>
      <c r="L7">
        <v>1.65</v>
      </c>
      <c r="M7">
        <v>1.85</v>
      </c>
      <c r="N7">
        <v>1.7166666666666666</v>
      </c>
      <c r="O7">
        <v>1.7166666666666666</v>
      </c>
      <c r="P7">
        <v>2.6222222222222222</v>
      </c>
      <c r="AF7">
        <v>2.6222222222222222</v>
      </c>
      <c r="AG7">
        <v>2.9</v>
      </c>
      <c r="AH7">
        <v>3.8</v>
      </c>
      <c r="AI7">
        <v>3.2</v>
      </c>
      <c r="AJ7">
        <v>3.3</v>
      </c>
      <c r="AK7">
        <v>3.5555555555555554</v>
      </c>
      <c r="AL7">
        <v>3.5</v>
      </c>
      <c r="AM7">
        <v>4</v>
      </c>
      <c r="AN7">
        <v>3.6896551724137931</v>
      </c>
      <c r="AO7">
        <v>3.4915254237288136</v>
      </c>
      <c r="AP7">
        <v>2.2999999999999998</v>
      </c>
      <c r="AQ7">
        <v>2.4</v>
      </c>
      <c r="AR7">
        <v>1.8</v>
      </c>
      <c r="AS7">
        <v>2.1666666666666665</v>
      </c>
      <c r="AT7">
        <v>1</v>
      </c>
      <c r="AU7">
        <v>1.6</v>
      </c>
      <c r="AV7">
        <v>1.3</v>
      </c>
      <c r="AW7">
        <v>1.3103448275862069</v>
      </c>
      <c r="AX7">
        <v>1.7457627118644068</v>
      </c>
      <c r="AY7">
        <v>2.6186440677966103</v>
      </c>
      <c r="AZ7">
        <v>1.6</v>
      </c>
      <c r="BA7">
        <v>1.5</v>
      </c>
      <c r="BB7">
        <v>1.6</v>
      </c>
      <c r="BC7">
        <v>1.5666666666666667</v>
      </c>
      <c r="BD7">
        <v>1.3333333333333333</v>
      </c>
      <c r="BE7">
        <v>1.5</v>
      </c>
      <c r="BF7">
        <v>1.5</v>
      </c>
      <c r="BG7">
        <v>1.4482758620689655</v>
      </c>
      <c r="BH7">
        <v>1.5084745762711864</v>
      </c>
      <c r="BI7">
        <v>1.5084745762711864</v>
      </c>
      <c r="BJ7">
        <v>2.2485875706214689</v>
      </c>
      <c r="BO7">
        <v>7</v>
      </c>
      <c r="BR7">
        <v>7</v>
      </c>
      <c r="BS7">
        <v>7</v>
      </c>
      <c r="BX7">
        <v>0</v>
      </c>
      <c r="CA7">
        <v>0</v>
      </c>
      <c r="CB7">
        <v>0</v>
      </c>
      <c r="CC7">
        <v>3.5</v>
      </c>
      <c r="CH7">
        <v>3</v>
      </c>
      <c r="CK7">
        <v>3</v>
      </c>
      <c r="CL7">
        <v>3</v>
      </c>
      <c r="CM7">
        <v>3</v>
      </c>
      <c r="CN7">
        <v>3.3333333333333335</v>
      </c>
      <c r="CO7">
        <v>2.2666666666666666</v>
      </c>
      <c r="CP7">
        <v>0.5</v>
      </c>
      <c r="CQ7">
        <v>0.33333333333333331</v>
      </c>
      <c r="CR7">
        <v>0</v>
      </c>
      <c r="CS7">
        <v>0.2857142857142857</v>
      </c>
      <c r="CT7">
        <v>0.44444444444444442</v>
      </c>
      <c r="CU7">
        <v>0.2</v>
      </c>
      <c r="CV7">
        <v>0.55555555555555558</v>
      </c>
      <c r="CW7">
        <v>0.39285714285714285</v>
      </c>
      <c r="CX7">
        <v>0.3392857142857143</v>
      </c>
      <c r="CY7">
        <v>0.2</v>
      </c>
      <c r="CZ7">
        <v>0.1111111111111111</v>
      </c>
      <c r="DA7">
        <v>0.1111111111111111</v>
      </c>
      <c r="DB7">
        <v>0.14285714285714285</v>
      </c>
      <c r="DC7">
        <v>0.22222222222222221</v>
      </c>
      <c r="DD7">
        <v>0.3</v>
      </c>
      <c r="DE7">
        <v>0</v>
      </c>
      <c r="DF7">
        <v>0.17857142857142858</v>
      </c>
      <c r="DG7">
        <v>0.16071428571428573</v>
      </c>
      <c r="DH7">
        <v>0.25</v>
      </c>
      <c r="DI7">
        <v>0</v>
      </c>
      <c r="DJ7">
        <v>0</v>
      </c>
      <c r="DK7">
        <v>0</v>
      </c>
      <c r="DL7">
        <v>0</v>
      </c>
      <c r="DM7">
        <v>0.1111111111111111</v>
      </c>
      <c r="DN7">
        <v>0.2</v>
      </c>
      <c r="DO7">
        <v>0</v>
      </c>
      <c r="DP7">
        <v>0.10714285714285714</v>
      </c>
      <c r="DQ7">
        <v>5.3571428571428568E-2</v>
      </c>
      <c r="DR7">
        <v>5.3571428571428568E-2</v>
      </c>
      <c r="DS7">
        <v>0.18452380952380953</v>
      </c>
      <c r="DU7">
        <v>0</v>
      </c>
      <c r="DV7">
        <v>0</v>
      </c>
      <c r="DW7">
        <v>0</v>
      </c>
      <c r="DX7">
        <v>0</v>
      </c>
      <c r="DZ7">
        <v>0</v>
      </c>
      <c r="EA7">
        <v>0</v>
      </c>
      <c r="EB7">
        <v>0</v>
      </c>
      <c r="ED7">
        <v>1</v>
      </c>
      <c r="EE7">
        <v>0</v>
      </c>
      <c r="EF7">
        <v>0.5</v>
      </c>
      <c r="EG7">
        <v>0</v>
      </c>
      <c r="EI7">
        <v>1</v>
      </c>
      <c r="EJ7">
        <v>0.5</v>
      </c>
      <c r="EK7">
        <v>0.5</v>
      </c>
      <c r="EL7">
        <v>0.25</v>
      </c>
      <c r="EN7">
        <v>0</v>
      </c>
      <c r="EO7">
        <v>0</v>
      </c>
      <c r="EP7">
        <v>0</v>
      </c>
      <c r="EQ7">
        <v>0</v>
      </c>
      <c r="ES7">
        <v>0</v>
      </c>
      <c r="ET7">
        <v>0</v>
      </c>
      <c r="EU7">
        <v>0</v>
      </c>
      <c r="EV7">
        <v>0</v>
      </c>
      <c r="EW7">
        <v>0.16666666666666666</v>
      </c>
      <c r="EX7">
        <v>0.18333333333333332</v>
      </c>
    </row>
    <row r="8" spans="1:154" x14ac:dyDescent="0.3">
      <c r="A8" s="2" t="s">
        <v>6</v>
      </c>
      <c r="B8">
        <v>3.05</v>
      </c>
      <c r="C8">
        <v>3.3</v>
      </c>
      <c r="D8">
        <v>2.95</v>
      </c>
      <c r="E8">
        <v>3.1</v>
      </c>
      <c r="F8">
        <v>4.75</v>
      </c>
      <c r="G8">
        <v>3.85</v>
      </c>
      <c r="H8">
        <v>4.75</v>
      </c>
      <c r="I8">
        <v>4.45</v>
      </c>
      <c r="J8">
        <v>3.7749999999999999</v>
      </c>
      <c r="K8">
        <v>1.95</v>
      </c>
      <c r="L8">
        <v>1.7</v>
      </c>
      <c r="M8">
        <v>1.4</v>
      </c>
      <c r="N8">
        <v>1.6833333333333333</v>
      </c>
      <c r="O8">
        <v>1.6833333333333333</v>
      </c>
      <c r="P8">
        <v>3.0777777777777779</v>
      </c>
      <c r="AF8">
        <v>3.0777777777777779</v>
      </c>
      <c r="AG8">
        <v>5</v>
      </c>
      <c r="AH8">
        <v>4.7</v>
      </c>
      <c r="AI8">
        <v>5.3</v>
      </c>
      <c r="AJ8">
        <v>5</v>
      </c>
      <c r="AK8">
        <v>5</v>
      </c>
      <c r="AL8">
        <v>3.5</v>
      </c>
      <c r="AM8">
        <v>5.5</v>
      </c>
      <c r="AN8">
        <v>4.666666666666667</v>
      </c>
      <c r="AO8">
        <v>4.833333333333333</v>
      </c>
      <c r="AP8">
        <v>3</v>
      </c>
      <c r="AQ8">
        <v>2.5</v>
      </c>
      <c r="AR8">
        <v>2.6</v>
      </c>
      <c r="AS8">
        <v>2.7</v>
      </c>
      <c r="AT8">
        <v>3.2</v>
      </c>
      <c r="AU8">
        <v>3.8</v>
      </c>
      <c r="AV8">
        <v>1.4</v>
      </c>
      <c r="AW8">
        <v>2.8</v>
      </c>
      <c r="AX8">
        <v>2.75</v>
      </c>
      <c r="AY8">
        <v>3.7916666666666665</v>
      </c>
      <c r="AZ8">
        <v>2</v>
      </c>
      <c r="BA8">
        <v>1.7</v>
      </c>
      <c r="BB8">
        <v>2.2000000000000002</v>
      </c>
      <c r="BC8">
        <v>1.9666666666666666</v>
      </c>
      <c r="BD8">
        <v>2.2000000000000002</v>
      </c>
      <c r="BE8">
        <v>2.2000000000000002</v>
      </c>
      <c r="BF8">
        <v>1.8</v>
      </c>
      <c r="BG8">
        <v>2.0666666666666669</v>
      </c>
      <c r="BH8">
        <v>2.0166666666666666</v>
      </c>
      <c r="BI8">
        <v>2.0166666666666666</v>
      </c>
      <c r="BJ8">
        <v>3.2</v>
      </c>
      <c r="CO8">
        <v>3.2</v>
      </c>
      <c r="CP8">
        <v>3.3</v>
      </c>
      <c r="CQ8">
        <v>3.3</v>
      </c>
      <c r="CR8">
        <v>3.2857142857142856</v>
      </c>
      <c r="CS8">
        <v>3.2962962962962963</v>
      </c>
      <c r="CT8">
        <v>2.5555555555555554</v>
      </c>
      <c r="CU8">
        <v>2.8</v>
      </c>
      <c r="CV8">
        <v>3.3</v>
      </c>
      <c r="CW8">
        <v>2.896551724137931</v>
      </c>
      <c r="CX8">
        <v>3.0892857142857144</v>
      </c>
      <c r="CY8">
        <v>4.5999999999999996</v>
      </c>
      <c r="CZ8">
        <v>4.5</v>
      </c>
      <c r="DA8">
        <v>3.7142857142857144</v>
      </c>
      <c r="DB8">
        <v>4.333333333333333</v>
      </c>
      <c r="DC8">
        <v>5.4444444444444446</v>
      </c>
      <c r="DD8">
        <v>4.7</v>
      </c>
      <c r="DE8">
        <v>3.7</v>
      </c>
      <c r="DF8">
        <v>4.5862068965517242</v>
      </c>
      <c r="DG8">
        <v>4.4642857142857144</v>
      </c>
      <c r="DH8">
        <v>3.7767857142857144</v>
      </c>
      <c r="DI8">
        <v>1.9</v>
      </c>
      <c r="DJ8">
        <v>2</v>
      </c>
      <c r="DK8">
        <v>1.5714285714285714</v>
      </c>
      <c r="DL8">
        <v>1.8518518518518519</v>
      </c>
      <c r="DM8">
        <v>2.3333333333333335</v>
      </c>
      <c r="DN8">
        <v>1.9</v>
      </c>
      <c r="DO8">
        <v>1.4</v>
      </c>
      <c r="DP8">
        <v>1.8620689655172413</v>
      </c>
      <c r="DQ8">
        <v>1.8571428571428572</v>
      </c>
      <c r="DR8">
        <v>1.8571428571428572</v>
      </c>
      <c r="DS8">
        <v>3.1369047619047619</v>
      </c>
      <c r="DV8">
        <v>4.666666666666667</v>
      </c>
      <c r="DW8">
        <v>4.666666666666667</v>
      </c>
      <c r="DX8">
        <v>2</v>
      </c>
      <c r="EA8">
        <v>2</v>
      </c>
      <c r="EB8">
        <v>4</v>
      </c>
      <c r="EE8">
        <v>4</v>
      </c>
      <c r="EF8">
        <v>4</v>
      </c>
      <c r="EG8">
        <v>5</v>
      </c>
      <c r="EJ8">
        <v>5</v>
      </c>
      <c r="EK8">
        <v>4.25</v>
      </c>
      <c r="EL8">
        <v>4.125</v>
      </c>
      <c r="EO8">
        <v>3.3333333333333335</v>
      </c>
      <c r="EP8">
        <v>3.3333333333333335</v>
      </c>
      <c r="EQ8">
        <v>4</v>
      </c>
      <c r="ET8">
        <v>4</v>
      </c>
      <c r="EU8">
        <v>3.5</v>
      </c>
      <c r="EV8">
        <v>3.5</v>
      </c>
      <c r="EW8">
        <v>3.9166666666666665</v>
      </c>
      <c r="EX8">
        <v>3.1888888888888891</v>
      </c>
    </row>
    <row r="9" spans="1:154" x14ac:dyDescent="0.3">
      <c r="A9" s="2" t="s">
        <v>7</v>
      </c>
      <c r="B9">
        <v>3.9</v>
      </c>
      <c r="C9">
        <v>3.75</v>
      </c>
      <c r="D9">
        <v>3.8333333333333335</v>
      </c>
      <c r="E9">
        <v>3.8275862068965516</v>
      </c>
      <c r="F9">
        <v>3.4</v>
      </c>
      <c r="G9">
        <v>3.3</v>
      </c>
      <c r="H9">
        <v>2.7777777777777777</v>
      </c>
      <c r="I9">
        <v>3.1724137931034484</v>
      </c>
      <c r="J9">
        <v>3.5</v>
      </c>
      <c r="K9">
        <v>1.75</v>
      </c>
      <c r="L9">
        <v>1.8</v>
      </c>
      <c r="M9">
        <v>2.1111111111111112</v>
      </c>
      <c r="N9">
        <v>1.8793103448275863</v>
      </c>
      <c r="O9">
        <v>1.8793103448275863</v>
      </c>
      <c r="P9">
        <v>2.9597701149425286</v>
      </c>
      <c r="S9">
        <v>1</v>
      </c>
      <c r="T9">
        <v>1</v>
      </c>
      <c r="W9">
        <v>4.5</v>
      </c>
      <c r="X9">
        <v>4.5</v>
      </c>
      <c r="Y9">
        <v>2.75</v>
      </c>
      <c r="AB9">
        <v>1</v>
      </c>
      <c r="AC9">
        <v>1</v>
      </c>
      <c r="AD9">
        <v>1</v>
      </c>
      <c r="AE9">
        <v>2.1666666666666665</v>
      </c>
      <c r="AF9">
        <v>2.9333333333333331</v>
      </c>
      <c r="AG9">
        <v>3.9</v>
      </c>
      <c r="AH9">
        <v>3.5</v>
      </c>
      <c r="AI9">
        <v>2.75</v>
      </c>
      <c r="AJ9">
        <v>3.4285714285714284</v>
      </c>
      <c r="AK9">
        <v>3.375</v>
      </c>
      <c r="AL9">
        <v>3.8571428571428572</v>
      </c>
      <c r="AM9">
        <v>3.1</v>
      </c>
      <c r="AN9">
        <v>3.4</v>
      </c>
      <c r="AO9">
        <v>3.4150943396226414</v>
      </c>
      <c r="AP9">
        <v>1.5</v>
      </c>
      <c r="AQ9">
        <v>2.6</v>
      </c>
      <c r="AR9">
        <v>2.5</v>
      </c>
      <c r="AS9">
        <v>2.1785714285714284</v>
      </c>
      <c r="AT9">
        <v>3.375</v>
      </c>
      <c r="AU9">
        <v>2.1428571428571428</v>
      </c>
      <c r="AV9">
        <v>2.9</v>
      </c>
      <c r="AW9">
        <v>2.84</v>
      </c>
      <c r="AX9">
        <v>2.4905660377358489</v>
      </c>
      <c r="AY9">
        <v>2.9528301886792452</v>
      </c>
      <c r="AZ9">
        <v>1.3</v>
      </c>
      <c r="BA9">
        <v>1.5</v>
      </c>
      <c r="BB9">
        <v>1.625</v>
      </c>
      <c r="BC9">
        <v>1.4642857142857142</v>
      </c>
      <c r="BD9">
        <v>1.125</v>
      </c>
      <c r="BE9">
        <v>1</v>
      </c>
      <c r="BF9">
        <v>0.9</v>
      </c>
      <c r="BG9">
        <v>1</v>
      </c>
      <c r="BH9">
        <v>1.2452830188679245</v>
      </c>
      <c r="BI9">
        <v>1.2452830188679245</v>
      </c>
      <c r="BJ9">
        <v>2.3836477987421385</v>
      </c>
      <c r="BM9">
        <v>4.5</v>
      </c>
      <c r="BN9">
        <v>4.5</v>
      </c>
      <c r="BO9">
        <v>3.5</v>
      </c>
      <c r="BP9">
        <v>3.3333333333333335</v>
      </c>
      <c r="BR9">
        <v>3.4</v>
      </c>
      <c r="BS9">
        <v>3.7142857142857144</v>
      </c>
      <c r="BV9">
        <v>1</v>
      </c>
      <c r="BW9">
        <v>1</v>
      </c>
      <c r="BX9">
        <v>0.5</v>
      </c>
      <c r="BY9">
        <v>0.66666666666666663</v>
      </c>
      <c r="CA9">
        <v>0.6</v>
      </c>
      <c r="CB9">
        <v>0.7142857142857143</v>
      </c>
      <c r="CC9">
        <v>2.2142857142857144</v>
      </c>
      <c r="CF9">
        <v>3.5</v>
      </c>
      <c r="CG9">
        <v>3.5</v>
      </c>
      <c r="CH9">
        <v>1.5</v>
      </c>
      <c r="CI9">
        <v>1.3333333333333333</v>
      </c>
      <c r="CK9">
        <v>1.4</v>
      </c>
      <c r="CL9">
        <v>2</v>
      </c>
      <c r="CM9">
        <v>2</v>
      </c>
      <c r="CN9">
        <v>2.1428571428571428</v>
      </c>
      <c r="CO9">
        <v>2.3555555555555556</v>
      </c>
      <c r="CP9">
        <v>2.2000000000000002</v>
      </c>
      <c r="CQ9">
        <v>2.5</v>
      </c>
      <c r="CR9">
        <v>1.25</v>
      </c>
      <c r="CS9">
        <v>2.0357142857142856</v>
      </c>
      <c r="CT9">
        <v>3</v>
      </c>
      <c r="CU9">
        <v>2</v>
      </c>
      <c r="CV9">
        <v>2.25</v>
      </c>
      <c r="CW9">
        <v>2.4166666666666665</v>
      </c>
      <c r="CX9">
        <v>2.2115384615384617</v>
      </c>
      <c r="CY9">
        <v>4.0999999999999996</v>
      </c>
      <c r="CZ9">
        <v>3.7</v>
      </c>
      <c r="DA9">
        <v>6.125</v>
      </c>
      <c r="DB9">
        <v>4.5357142857142856</v>
      </c>
      <c r="DC9">
        <v>4.25</v>
      </c>
      <c r="DD9">
        <v>4.625</v>
      </c>
      <c r="DE9">
        <v>4.125</v>
      </c>
      <c r="DF9">
        <v>4.333333333333333</v>
      </c>
      <c r="DG9">
        <v>4.4423076923076925</v>
      </c>
      <c r="DH9">
        <v>3.3269230769230771</v>
      </c>
      <c r="DI9">
        <v>2.5</v>
      </c>
      <c r="DJ9">
        <v>2.5</v>
      </c>
      <c r="DK9">
        <v>2.625</v>
      </c>
      <c r="DL9">
        <v>2.5357142857142856</v>
      </c>
      <c r="DM9">
        <v>2.375</v>
      </c>
      <c r="DN9">
        <v>2.125</v>
      </c>
      <c r="DO9">
        <v>2</v>
      </c>
      <c r="DP9">
        <v>2.1666666666666665</v>
      </c>
      <c r="DQ9">
        <v>2.3653846153846154</v>
      </c>
      <c r="DR9">
        <v>2.3653846153846154</v>
      </c>
      <c r="DS9">
        <v>3.0064102564102564</v>
      </c>
      <c r="DV9">
        <v>3</v>
      </c>
      <c r="DW9">
        <v>3</v>
      </c>
      <c r="DX9">
        <v>0</v>
      </c>
      <c r="DY9">
        <v>2</v>
      </c>
      <c r="DZ9">
        <v>1.5</v>
      </c>
      <c r="EA9">
        <v>1.1666666666666667</v>
      </c>
      <c r="EB9">
        <v>1.625</v>
      </c>
      <c r="EE9">
        <v>4.5</v>
      </c>
      <c r="EF9">
        <v>4.5</v>
      </c>
      <c r="EG9">
        <v>6.5</v>
      </c>
      <c r="EH9">
        <v>5.5</v>
      </c>
      <c r="EI9">
        <v>6</v>
      </c>
      <c r="EJ9">
        <v>6</v>
      </c>
      <c r="EK9">
        <v>5.625</v>
      </c>
      <c r="EL9">
        <v>3.625</v>
      </c>
      <c r="EO9">
        <v>4.5</v>
      </c>
      <c r="EP9">
        <v>4.5</v>
      </c>
      <c r="EQ9">
        <v>2</v>
      </c>
      <c r="ER9">
        <v>2.5</v>
      </c>
      <c r="ES9">
        <v>5.5</v>
      </c>
      <c r="ET9">
        <v>3.3333333333333335</v>
      </c>
      <c r="EU9">
        <v>3.625</v>
      </c>
      <c r="EV9">
        <v>3.625</v>
      </c>
      <c r="EW9">
        <v>3.625</v>
      </c>
      <c r="EX9">
        <v>3.088888888888889</v>
      </c>
    </row>
    <row r="10" spans="1:154" x14ac:dyDescent="0.3">
      <c r="A10" s="2" t="s">
        <v>8</v>
      </c>
      <c r="B10">
        <v>4.0999999999999996</v>
      </c>
      <c r="C10">
        <v>3.3</v>
      </c>
      <c r="D10">
        <v>3.75</v>
      </c>
      <c r="E10">
        <v>3.7166666666666668</v>
      </c>
      <c r="F10">
        <v>3.7</v>
      </c>
      <c r="G10">
        <v>4.3499999999999996</v>
      </c>
      <c r="H10">
        <v>4.25</v>
      </c>
      <c r="I10">
        <v>4.0999999999999996</v>
      </c>
      <c r="J10">
        <v>3.9083333333333332</v>
      </c>
      <c r="K10">
        <v>2</v>
      </c>
      <c r="L10">
        <v>1.7</v>
      </c>
      <c r="M10">
        <v>2</v>
      </c>
      <c r="N10">
        <v>1.9</v>
      </c>
      <c r="O10">
        <v>1.9</v>
      </c>
      <c r="P10">
        <v>3.2388888888888889</v>
      </c>
      <c r="AF10">
        <v>3.2388888888888889</v>
      </c>
      <c r="AG10">
        <v>5</v>
      </c>
      <c r="AH10">
        <v>4</v>
      </c>
      <c r="AI10">
        <v>5.0999999999999996</v>
      </c>
      <c r="AJ10">
        <v>4.7241379310344831</v>
      </c>
      <c r="AK10">
        <v>3.3</v>
      </c>
      <c r="AL10">
        <v>4.2</v>
      </c>
      <c r="AM10">
        <v>4.5999999999999996</v>
      </c>
      <c r="AN10">
        <v>4.0333333333333332</v>
      </c>
      <c r="AO10">
        <v>4.3728813559322033</v>
      </c>
      <c r="AP10">
        <v>1</v>
      </c>
      <c r="AQ10">
        <v>0.55555555555555558</v>
      </c>
      <c r="AR10">
        <v>0.9</v>
      </c>
      <c r="AS10">
        <v>0.82758620689655171</v>
      </c>
      <c r="AT10">
        <v>1.6</v>
      </c>
      <c r="AU10">
        <v>1.3</v>
      </c>
      <c r="AV10">
        <v>1</v>
      </c>
      <c r="AW10">
        <v>1.3</v>
      </c>
      <c r="AX10">
        <v>1.0677966101694916</v>
      </c>
      <c r="AY10">
        <v>2.7203389830508473</v>
      </c>
      <c r="AZ10">
        <v>1.6</v>
      </c>
      <c r="BA10">
        <v>1.7777777777777777</v>
      </c>
      <c r="BB10">
        <v>1.9</v>
      </c>
      <c r="BC10">
        <v>1.7586206896551724</v>
      </c>
      <c r="BD10">
        <v>1.6</v>
      </c>
      <c r="BE10">
        <v>1.3</v>
      </c>
      <c r="BF10">
        <v>1.6</v>
      </c>
      <c r="BG10">
        <v>1.5</v>
      </c>
      <c r="BH10">
        <v>1.6271186440677967</v>
      </c>
      <c r="BI10">
        <v>1.6271186440677967</v>
      </c>
      <c r="BJ10">
        <v>2.3559322033898304</v>
      </c>
      <c r="BL10">
        <v>6</v>
      </c>
      <c r="BN10">
        <v>6</v>
      </c>
      <c r="BS10">
        <v>6</v>
      </c>
      <c r="BU10">
        <v>2</v>
      </c>
      <c r="BW10">
        <v>2</v>
      </c>
      <c r="CB10">
        <v>2</v>
      </c>
      <c r="CC10">
        <v>4</v>
      </c>
      <c r="CE10">
        <v>5</v>
      </c>
      <c r="CG10">
        <v>5</v>
      </c>
      <c r="CL10">
        <v>5</v>
      </c>
      <c r="CM10">
        <v>5</v>
      </c>
      <c r="CN10">
        <v>4.333333333333333</v>
      </c>
      <c r="CO10">
        <v>2.3888888888888888</v>
      </c>
      <c r="CP10">
        <v>2.1</v>
      </c>
      <c r="CQ10">
        <v>3</v>
      </c>
      <c r="CR10">
        <v>1.7777777777777777</v>
      </c>
      <c r="CS10">
        <v>2.3103448275862069</v>
      </c>
      <c r="CT10">
        <v>3.4444444444444446</v>
      </c>
      <c r="CU10">
        <v>2.8</v>
      </c>
      <c r="CV10">
        <v>3.4</v>
      </c>
      <c r="CW10">
        <v>3.2068965517241379</v>
      </c>
      <c r="CX10">
        <v>2.7586206896551726</v>
      </c>
      <c r="CY10">
        <v>0.7</v>
      </c>
      <c r="CZ10">
        <v>0.8</v>
      </c>
      <c r="DA10">
        <v>1.4444444444444444</v>
      </c>
      <c r="DB10">
        <v>0.96551724137931039</v>
      </c>
      <c r="DC10">
        <v>0.44444444444444442</v>
      </c>
      <c r="DD10">
        <v>1.2</v>
      </c>
      <c r="DE10">
        <v>0.7</v>
      </c>
      <c r="DF10">
        <v>0.7931034482758621</v>
      </c>
      <c r="DG10">
        <v>0.87931034482758619</v>
      </c>
      <c r="DH10">
        <v>1.8189655172413792</v>
      </c>
      <c r="DI10">
        <v>0.2</v>
      </c>
      <c r="DJ10">
        <v>0.4</v>
      </c>
      <c r="DK10">
        <v>0.44444444444444442</v>
      </c>
      <c r="DL10">
        <v>0.34482758620689657</v>
      </c>
      <c r="DM10">
        <v>0</v>
      </c>
      <c r="DN10">
        <v>0.5</v>
      </c>
      <c r="DO10">
        <v>0.3</v>
      </c>
      <c r="DP10">
        <v>0.27586206896551724</v>
      </c>
      <c r="DQ10">
        <v>0.31034482758620691</v>
      </c>
      <c r="DR10">
        <v>0.31034482758620691</v>
      </c>
      <c r="DS10">
        <v>1.3160919540229885</v>
      </c>
      <c r="DV10">
        <v>4</v>
      </c>
      <c r="DW10">
        <v>4</v>
      </c>
      <c r="DX10">
        <v>0</v>
      </c>
      <c r="EA10">
        <v>0</v>
      </c>
      <c r="EB10">
        <v>2</v>
      </c>
      <c r="EE10">
        <v>0</v>
      </c>
      <c r="EF10">
        <v>0</v>
      </c>
      <c r="EG10">
        <v>6</v>
      </c>
      <c r="EJ10">
        <v>6</v>
      </c>
      <c r="EK10">
        <v>3</v>
      </c>
      <c r="EL10">
        <v>2.5</v>
      </c>
      <c r="EO10">
        <v>0</v>
      </c>
      <c r="EP10">
        <v>0</v>
      </c>
      <c r="EQ10">
        <v>1</v>
      </c>
      <c r="ET10">
        <v>1</v>
      </c>
      <c r="EU10">
        <v>0.5</v>
      </c>
      <c r="EV10">
        <v>0.5</v>
      </c>
      <c r="EW10">
        <v>1.8333333333333333</v>
      </c>
      <c r="EX10">
        <v>1.3333333333333333</v>
      </c>
    </row>
    <row r="11" spans="1:154" x14ac:dyDescent="0.3">
      <c r="A11" s="2" t="s">
        <v>9</v>
      </c>
      <c r="B11">
        <v>2.8</v>
      </c>
      <c r="C11">
        <v>2.65</v>
      </c>
      <c r="D11">
        <v>2.5499999999999998</v>
      </c>
      <c r="E11">
        <v>2.6666666666666665</v>
      </c>
      <c r="F11">
        <v>4.05</v>
      </c>
      <c r="G11">
        <v>3.15</v>
      </c>
      <c r="H11">
        <v>1.65</v>
      </c>
      <c r="I11">
        <v>2.95</v>
      </c>
      <c r="J11">
        <v>2.8083333333333331</v>
      </c>
      <c r="K11">
        <v>1</v>
      </c>
      <c r="L11">
        <v>0.55000000000000004</v>
      </c>
      <c r="M11">
        <v>0.3</v>
      </c>
      <c r="N11">
        <v>0.6166666666666667</v>
      </c>
      <c r="O11">
        <v>0.6166666666666667</v>
      </c>
      <c r="P11">
        <v>2.0777777777777779</v>
      </c>
      <c r="AF11">
        <v>2.0777777777777779</v>
      </c>
      <c r="AG11">
        <v>3.1</v>
      </c>
      <c r="AH11">
        <v>4.7777777777777777</v>
      </c>
      <c r="AI11">
        <v>5.3</v>
      </c>
      <c r="AJ11">
        <v>4.3793103448275863</v>
      </c>
      <c r="AK11">
        <v>2.9</v>
      </c>
      <c r="AL11">
        <v>3.6</v>
      </c>
      <c r="AM11">
        <v>4.4444444444444446</v>
      </c>
      <c r="AN11">
        <v>3.6206896551724137</v>
      </c>
      <c r="AO11">
        <v>4</v>
      </c>
      <c r="AP11">
        <v>4.0999999999999996</v>
      </c>
      <c r="AQ11">
        <v>2.6666666666666665</v>
      </c>
      <c r="AR11">
        <v>2.2000000000000002</v>
      </c>
      <c r="AS11">
        <v>3</v>
      </c>
      <c r="AT11">
        <v>2.6</v>
      </c>
      <c r="AU11">
        <v>3.9</v>
      </c>
      <c r="AV11">
        <v>2</v>
      </c>
      <c r="AW11">
        <v>2.8620689655172415</v>
      </c>
      <c r="AX11">
        <v>2.9310344827586206</v>
      </c>
      <c r="AY11">
        <v>3.4655172413793105</v>
      </c>
      <c r="AZ11">
        <v>1.4</v>
      </c>
      <c r="BA11">
        <v>2</v>
      </c>
      <c r="BB11">
        <v>1</v>
      </c>
      <c r="BC11">
        <v>1.4482758620689655</v>
      </c>
      <c r="BD11">
        <v>1.3</v>
      </c>
      <c r="BE11">
        <v>1.3</v>
      </c>
      <c r="BF11">
        <v>1.3333333333333333</v>
      </c>
      <c r="BG11">
        <v>1.3103448275862069</v>
      </c>
      <c r="BH11">
        <v>1.3793103448275863</v>
      </c>
      <c r="BI11">
        <v>1.3793103448275863</v>
      </c>
      <c r="BJ11">
        <v>2.7701149425287355</v>
      </c>
      <c r="BL11">
        <v>2</v>
      </c>
      <c r="BN11">
        <v>2</v>
      </c>
      <c r="BQ11">
        <v>8</v>
      </c>
      <c r="BR11">
        <v>8</v>
      </c>
      <c r="BS11">
        <v>5</v>
      </c>
      <c r="BU11">
        <v>5</v>
      </c>
      <c r="BW11">
        <v>5</v>
      </c>
      <c r="BZ11">
        <v>0</v>
      </c>
      <c r="CA11">
        <v>0</v>
      </c>
      <c r="CB11">
        <v>2.5</v>
      </c>
      <c r="CC11">
        <v>3.75</v>
      </c>
      <c r="CE11">
        <v>1</v>
      </c>
      <c r="CG11">
        <v>1</v>
      </c>
      <c r="CJ11">
        <v>1</v>
      </c>
      <c r="CK11">
        <v>1</v>
      </c>
      <c r="CL11">
        <v>1</v>
      </c>
      <c r="CM11">
        <v>1</v>
      </c>
      <c r="CN11">
        <v>2.8333333333333335</v>
      </c>
      <c r="CO11">
        <v>2.7722222222222221</v>
      </c>
      <c r="CP11">
        <v>2</v>
      </c>
      <c r="CQ11">
        <v>2.1</v>
      </c>
      <c r="CR11">
        <v>1.625</v>
      </c>
      <c r="CS11">
        <v>1.9285714285714286</v>
      </c>
      <c r="CT11">
        <v>2.6666666666666665</v>
      </c>
      <c r="CU11">
        <v>1.8888888888888888</v>
      </c>
      <c r="CV11">
        <v>1.6666666666666667</v>
      </c>
      <c r="CW11">
        <v>2.074074074074074</v>
      </c>
      <c r="CX11">
        <v>2</v>
      </c>
      <c r="CY11">
        <v>4.0999999999999996</v>
      </c>
      <c r="CZ11">
        <v>4.3</v>
      </c>
      <c r="DA11">
        <v>4.625</v>
      </c>
      <c r="DB11">
        <v>4.3214285714285712</v>
      </c>
      <c r="DC11">
        <v>4.1111111111111107</v>
      </c>
      <c r="DD11">
        <v>5</v>
      </c>
      <c r="DE11">
        <v>4.666666666666667</v>
      </c>
      <c r="DF11">
        <v>4.5925925925925926</v>
      </c>
      <c r="DG11">
        <v>4.4545454545454541</v>
      </c>
      <c r="DH11">
        <v>3.2272727272727271</v>
      </c>
      <c r="DI11">
        <v>1.7</v>
      </c>
      <c r="DJ11">
        <v>2.2000000000000002</v>
      </c>
      <c r="DK11">
        <v>1.75</v>
      </c>
      <c r="DL11">
        <v>1.8928571428571428</v>
      </c>
      <c r="DM11">
        <v>1.7777777777777777</v>
      </c>
      <c r="DN11">
        <v>1.4444444444444444</v>
      </c>
      <c r="DO11">
        <v>1.8888888888888888</v>
      </c>
      <c r="DP11">
        <v>1.7037037037037037</v>
      </c>
      <c r="DQ11">
        <v>1.8</v>
      </c>
      <c r="DR11">
        <v>1.8</v>
      </c>
      <c r="DS11">
        <v>2.7515151515151515</v>
      </c>
      <c r="DV11">
        <v>2.5</v>
      </c>
      <c r="DW11">
        <v>2.5</v>
      </c>
      <c r="DX11">
        <v>1</v>
      </c>
      <c r="DY11">
        <v>3</v>
      </c>
      <c r="DZ11">
        <v>1</v>
      </c>
      <c r="EA11">
        <v>1.6666666666666667</v>
      </c>
      <c r="EB11">
        <v>2</v>
      </c>
      <c r="EE11">
        <v>3</v>
      </c>
      <c r="EF11">
        <v>3</v>
      </c>
      <c r="EG11">
        <v>7</v>
      </c>
      <c r="EH11">
        <v>5</v>
      </c>
      <c r="EI11">
        <v>7</v>
      </c>
      <c r="EJ11">
        <v>6.333333333333333</v>
      </c>
      <c r="EK11">
        <v>5</v>
      </c>
      <c r="EL11">
        <v>3.5</v>
      </c>
      <c r="EO11">
        <v>3.5</v>
      </c>
      <c r="EP11">
        <v>3.5</v>
      </c>
      <c r="EQ11">
        <v>2</v>
      </c>
      <c r="ER11">
        <v>7</v>
      </c>
      <c r="ES11">
        <v>2</v>
      </c>
      <c r="ET11">
        <v>3.6666666666666665</v>
      </c>
      <c r="EU11">
        <v>3.6</v>
      </c>
      <c r="EV11">
        <v>3.6</v>
      </c>
      <c r="EW11">
        <v>3.5333333333333332</v>
      </c>
      <c r="EX11">
        <v>2.8166666666666669</v>
      </c>
    </row>
    <row r="12" spans="1:154" x14ac:dyDescent="0.3">
      <c r="A12" s="2" t="s">
        <v>10</v>
      </c>
      <c r="B12">
        <v>1.25</v>
      </c>
      <c r="C12">
        <v>1.2</v>
      </c>
      <c r="D12">
        <v>1.85</v>
      </c>
      <c r="E12">
        <v>1.4333333333333333</v>
      </c>
      <c r="F12">
        <v>2.1</v>
      </c>
      <c r="G12">
        <v>2.2999999999999998</v>
      </c>
      <c r="H12">
        <v>1.75</v>
      </c>
      <c r="I12">
        <v>2.0499999999999998</v>
      </c>
      <c r="J12">
        <v>1.7416666666666667</v>
      </c>
      <c r="K12">
        <v>0.85</v>
      </c>
      <c r="L12">
        <v>0.9</v>
      </c>
      <c r="M12">
        <v>1</v>
      </c>
      <c r="N12">
        <v>0.91666666666666663</v>
      </c>
      <c r="O12">
        <v>0.91666666666666663</v>
      </c>
      <c r="P12">
        <v>1.4666666666666666</v>
      </c>
      <c r="AF12">
        <v>1.4666666666666666</v>
      </c>
      <c r="AG12">
        <v>2.8888888888888888</v>
      </c>
      <c r="AH12">
        <v>3.2222222222222223</v>
      </c>
      <c r="AI12">
        <v>3.3</v>
      </c>
      <c r="AJ12">
        <v>3.1428571428571428</v>
      </c>
      <c r="AK12">
        <v>3.6666666666666665</v>
      </c>
      <c r="AL12">
        <v>3.3</v>
      </c>
      <c r="AM12">
        <v>3.5555555555555554</v>
      </c>
      <c r="AN12">
        <v>3.5</v>
      </c>
      <c r="AO12">
        <v>3.3214285714285716</v>
      </c>
      <c r="AP12">
        <v>1</v>
      </c>
      <c r="AQ12">
        <v>1.2222222222222223</v>
      </c>
      <c r="AR12">
        <v>1.1000000000000001</v>
      </c>
      <c r="AS12">
        <v>1.1071428571428572</v>
      </c>
      <c r="AT12">
        <v>1.3333333333333333</v>
      </c>
      <c r="AU12">
        <v>1.3</v>
      </c>
      <c r="AV12">
        <v>0.88888888888888884</v>
      </c>
      <c r="AW12">
        <v>1.1785714285714286</v>
      </c>
      <c r="AX12">
        <v>1.1428571428571428</v>
      </c>
      <c r="AY12">
        <v>2.2321428571428572</v>
      </c>
      <c r="AZ12">
        <v>1.8888888888888888</v>
      </c>
      <c r="BA12">
        <v>1.8888888888888888</v>
      </c>
      <c r="BB12">
        <v>1.8</v>
      </c>
      <c r="BC12">
        <v>1.8571428571428572</v>
      </c>
      <c r="BD12">
        <v>1.8888888888888888</v>
      </c>
      <c r="BE12">
        <v>1.4</v>
      </c>
      <c r="BF12">
        <v>2.1111111111111112</v>
      </c>
      <c r="BG12">
        <v>1.7857142857142858</v>
      </c>
      <c r="BH12">
        <v>1.8214285714285714</v>
      </c>
      <c r="BI12">
        <v>1.8214285714285714</v>
      </c>
      <c r="BJ12">
        <v>2.0952380952380953</v>
      </c>
      <c r="BK12">
        <v>3</v>
      </c>
      <c r="BL12">
        <v>3</v>
      </c>
      <c r="BN12">
        <v>3</v>
      </c>
      <c r="BO12">
        <v>5</v>
      </c>
      <c r="BQ12">
        <v>5</v>
      </c>
      <c r="BR12">
        <v>5</v>
      </c>
      <c r="BS12">
        <v>4</v>
      </c>
      <c r="BT12">
        <v>2</v>
      </c>
      <c r="BU12">
        <v>1</v>
      </c>
      <c r="BW12">
        <v>1.5</v>
      </c>
      <c r="BX12">
        <v>3</v>
      </c>
      <c r="BZ12">
        <v>0</v>
      </c>
      <c r="CA12">
        <v>1.5</v>
      </c>
      <c r="CB12">
        <v>1.5</v>
      </c>
      <c r="CC12">
        <v>2.75</v>
      </c>
      <c r="CD12">
        <v>3</v>
      </c>
      <c r="CE12">
        <v>0</v>
      </c>
      <c r="CG12">
        <v>1.5</v>
      </c>
      <c r="CH12">
        <v>1</v>
      </c>
      <c r="CJ12">
        <v>2</v>
      </c>
      <c r="CK12">
        <v>1.5</v>
      </c>
      <c r="CL12">
        <v>1.5</v>
      </c>
      <c r="CM12">
        <v>1.5</v>
      </c>
      <c r="CN12">
        <v>2.3333333333333335</v>
      </c>
      <c r="CO12">
        <v>2.1111111111111112</v>
      </c>
      <c r="CP12">
        <v>2</v>
      </c>
      <c r="CQ12">
        <v>2.1</v>
      </c>
      <c r="CR12">
        <v>1.5</v>
      </c>
      <c r="CS12">
        <v>1.8928571428571428</v>
      </c>
      <c r="CT12">
        <v>1.1111111111111112</v>
      </c>
      <c r="CU12">
        <v>1.2</v>
      </c>
      <c r="CV12">
        <v>1.6666666666666667</v>
      </c>
      <c r="CW12">
        <v>1.3214285714285714</v>
      </c>
      <c r="CX12">
        <v>1.6071428571428572</v>
      </c>
      <c r="CY12">
        <v>2.2999999999999998</v>
      </c>
      <c r="CZ12">
        <v>1.5</v>
      </c>
      <c r="DA12">
        <v>2.75</v>
      </c>
      <c r="DB12">
        <v>2.1428571428571428</v>
      </c>
      <c r="DC12">
        <v>2.2222222222222223</v>
      </c>
      <c r="DD12">
        <v>2.2999999999999998</v>
      </c>
      <c r="DE12">
        <v>2.3333333333333335</v>
      </c>
      <c r="DF12">
        <v>2.2857142857142856</v>
      </c>
      <c r="DG12">
        <v>2.2142857142857144</v>
      </c>
      <c r="DH12">
        <v>1.9107142857142858</v>
      </c>
      <c r="DI12">
        <v>0.7</v>
      </c>
      <c r="DJ12">
        <v>1.1000000000000001</v>
      </c>
      <c r="DK12">
        <v>1.25</v>
      </c>
      <c r="DL12">
        <v>1</v>
      </c>
      <c r="DM12">
        <v>1.5555555555555556</v>
      </c>
      <c r="DN12">
        <v>1.6</v>
      </c>
      <c r="DO12">
        <v>1.1111111111111112</v>
      </c>
      <c r="DP12">
        <v>1.4285714285714286</v>
      </c>
      <c r="DQ12">
        <v>1.2142857142857142</v>
      </c>
      <c r="DR12">
        <v>1.2142857142857142</v>
      </c>
      <c r="DS12">
        <v>1.6785714285714286</v>
      </c>
      <c r="DV12">
        <v>3</v>
      </c>
      <c r="DW12">
        <v>3</v>
      </c>
      <c r="DX12">
        <v>3</v>
      </c>
      <c r="DZ12">
        <v>0</v>
      </c>
      <c r="EA12">
        <v>1.5</v>
      </c>
      <c r="EB12">
        <v>2.25</v>
      </c>
      <c r="EE12">
        <v>3.5</v>
      </c>
      <c r="EF12">
        <v>3.5</v>
      </c>
      <c r="EG12">
        <v>0</v>
      </c>
      <c r="EI12">
        <v>3</v>
      </c>
      <c r="EJ12">
        <v>1.5</v>
      </c>
      <c r="EK12">
        <v>2.5</v>
      </c>
      <c r="EL12">
        <v>2.375</v>
      </c>
      <c r="EO12">
        <v>2.5</v>
      </c>
      <c r="EP12">
        <v>2.5</v>
      </c>
      <c r="EQ12">
        <v>1</v>
      </c>
      <c r="ES12">
        <v>4</v>
      </c>
      <c r="ET12">
        <v>2.5</v>
      </c>
      <c r="EU12">
        <v>2.5</v>
      </c>
      <c r="EV12">
        <v>2.5</v>
      </c>
      <c r="EW12">
        <v>2.4166666666666665</v>
      </c>
      <c r="EX12">
        <v>1.7277777777777779</v>
      </c>
    </row>
    <row r="13" spans="1:154" x14ac:dyDescent="0.3">
      <c r="A13" s="2" t="s">
        <v>11</v>
      </c>
      <c r="B13">
        <v>0.55000000000000004</v>
      </c>
      <c r="C13">
        <v>0.25</v>
      </c>
      <c r="D13">
        <v>0.35</v>
      </c>
      <c r="E13">
        <v>0.38333333333333336</v>
      </c>
      <c r="F13">
        <v>0.7</v>
      </c>
      <c r="G13">
        <v>0.2</v>
      </c>
      <c r="H13">
        <v>0.45</v>
      </c>
      <c r="I13">
        <v>0.45</v>
      </c>
      <c r="J13">
        <v>0.41666666666666669</v>
      </c>
      <c r="K13">
        <v>0.25</v>
      </c>
      <c r="L13">
        <v>0.3</v>
      </c>
      <c r="M13">
        <v>0.35</v>
      </c>
      <c r="N13">
        <v>0.3</v>
      </c>
      <c r="O13">
        <v>0.3</v>
      </c>
      <c r="P13">
        <v>0.37777777777777777</v>
      </c>
      <c r="AF13">
        <v>0.37777777777777777</v>
      </c>
      <c r="AG13">
        <v>0.3</v>
      </c>
      <c r="AH13">
        <v>0.5</v>
      </c>
      <c r="AI13">
        <v>0.4</v>
      </c>
      <c r="AJ13">
        <v>0.4</v>
      </c>
      <c r="AK13">
        <v>0.2</v>
      </c>
      <c r="AL13">
        <v>0.8</v>
      </c>
      <c r="AM13">
        <v>0.6</v>
      </c>
      <c r="AN13">
        <v>0.53333333333333333</v>
      </c>
      <c r="AO13">
        <v>0.46666666666666667</v>
      </c>
      <c r="AP13">
        <v>0.2</v>
      </c>
      <c r="AQ13">
        <v>0.2</v>
      </c>
      <c r="AR13">
        <v>0.3</v>
      </c>
      <c r="AS13">
        <v>0.23333333333333334</v>
      </c>
      <c r="AT13">
        <v>0.2</v>
      </c>
      <c r="AU13">
        <v>0.5</v>
      </c>
      <c r="AV13">
        <v>0.6</v>
      </c>
      <c r="AW13">
        <v>0.43333333333333335</v>
      </c>
      <c r="AX13">
        <v>0.33333333333333331</v>
      </c>
      <c r="AY13">
        <v>0.4</v>
      </c>
      <c r="AZ13">
        <v>0.3</v>
      </c>
      <c r="BA13">
        <v>0.2</v>
      </c>
      <c r="BB13">
        <v>0.5</v>
      </c>
      <c r="BC13">
        <v>0.33333333333333331</v>
      </c>
      <c r="BD13">
        <v>0.2</v>
      </c>
      <c r="BE13">
        <v>0.4</v>
      </c>
      <c r="BF13">
        <v>0.2</v>
      </c>
      <c r="BG13">
        <v>0.26666666666666666</v>
      </c>
      <c r="BH13">
        <v>0.3</v>
      </c>
      <c r="BI13">
        <v>0.3</v>
      </c>
      <c r="BJ13">
        <v>0.36666666666666664</v>
      </c>
      <c r="CO13">
        <v>0.36666666666666664</v>
      </c>
      <c r="CP13">
        <v>0.6</v>
      </c>
      <c r="CQ13">
        <v>0.2</v>
      </c>
      <c r="CR13">
        <v>0.22222222222222221</v>
      </c>
      <c r="CS13">
        <v>0.34482758620689657</v>
      </c>
      <c r="CT13">
        <v>0.33333333333333331</v>
      </c>
      <c r="CU13">
        <v>0.6</v>
      </c>
      <c r="CV13">
        <v>0.5</v>
      </c>
      <c r="CW13">
        <v>0.48275862068965519</v>
      </c>
      <c r="CX13">
        <v>0.41379310344827586</v>
      </c>
      <c r="CY13">
        <v>0.9</v>
      </c>
      <c r="CZ13">
        <v>0.1</v>
      </c>
      <c r="DA13">
        <v>0.33333333333333331</v>
      </c>
      <c r="DB13">
        <v>0.44827586206896552</v>
      </c>
      <c r="DC13">
        <v>0.77777777777777779</v>
      </c>
      <c r="DD13">
        <v>0.5</v>
      </c>
      <c r="DE13">
        <v>0.5</v>
      </c>
      <c r="DF13">
        <v>0.58620689655172409</v>
      </c>
      <c r="DG13">
        <v>0.51724137931034486</v>
      </c>
      <c r="DH13">
        <v>0.46551724137931033</v>
      </c>
      <c r="DI13">
        <v>0.3</v>
      </c>
      <c r="DJ13">
        <v>0.1</v>
      </c>
      <c r="DK13">
        <v>0.22222222222222221</v>
      </c>
      <c r="DL13">
        <v>0.20689655172413793</v>
      </c>
      <c r="DM13">
        <v>0.22222222222222221</v>
      </c>
      <c r="DN13">
        <v>0.5</v>
      </c>
      <c r="DO13">
        <v>0.3</v>
      </c>
      <c r="DP13">
        <v>0.34482758620689657</v>
      </c>
      <c r="DQ13">
        <v>0.27586206896551724</v>
      </c>
      <c r="DR13">
        <v>0.27586206896551724</v>
      </c>
      <c r="DS13">
        <v>0.40229885057471265</v>
      </c>
      <c r="DV13">
        <v>0</v>
      </c>
      <c r="DW13">
        <v>0</v>
      </c>
      <c r="DX13">
        <v>1</v>
      </c>
      <c r="EA13">
        <v>1</v>
      </c>
      <c r="EB13">
        <v>0.5</v>
      </c>
      <c r="EE13">
        <v>0</v>
      </c>
      <c r="EF13">
        <v>0</v>
      </c>
      <c r="EG13">
        <v>0</v>
      </c>
      <c r="EJ13">
        <v>0</v>
      </c>
      <c r="EK13">
        <v>0</v>
      </c>
      <c r="EL13">
        <v>0.25</v>
      </c>
      <c r="EO13">
        <v>0</v>
      </c>
      <c r="EP13">
        <v>0</v>
      </c>
      <c r="EQ13">
        <v>0</v>
      </c>
      <c r="ET13">
        <v>0</v>
      </c>
      <c r="EU13">
        <v>0</v>
      </c>
      <c r="EV13">
        <v>0</v>
      </c>
      <c r="EW13">
        <v>0.16666666666666666</v>
      </c>
      <c r="EX13">
        <v>0.39444444444444443</v>
      </c>
    </row>
    <row r="14" spans="1:154" x14ac:dyDescent="0.3">
      <c r="A14" s="2" t="s">
        <v>12</v>
      </c>
      <c r="B14">
        <v>1.7</v>
      </c>
      <c r="C14">
        <v>2</v>
      </c>
      <c r="D14">
        <v>2.65</v>
      </c>
      <c r="E14">
        <v>2.1166666666666667</v>
      </c>
      <c r="F14">
        <v>2.2999999999999998</v>
      </c>
      <c r="G14">
        <v>1.9</v>
      </c>
      <c r="H14">
        <v>1.75</v>
      </c>
      <c r="I14">
        <v>1.9833333333333334</v>
      </c>
      <c r="J14">
        <v>2.0499999999999998</v>
      </c>
      <c r="K14">
        <v>0.05</v>
      </c>
      <c r="L14">
        <v>0</v>
      </c>
      <c r="M14">
        <v>0.3</v>
      </c>
      <c r="N14">
        <v>0.11666666666666667</v>
      </c>
      <c r="O14">
        <v>0.11666666666666667</v>
      </c>
      <c r="P14">
        <v>1.4055555555555554</v>
      </c>
      <c r="AF14">
        <v>1.4055555555555554</v>
      </c>
      <c r="AG14">
        <v>1.4</v>
      </c>
      <c r="AH14">
        <v>2.1</v>
      </c>
      <c r="AI14">
        <v>1.2</v>
      </c>
      <c r="AJ14">
        <v>1.5666666666666667</v>
      </c>
      <c r="AK14">
        <v>0.9</v>
      </c>
      <c r="AL14">
        <v>1</v>
      </c>
      <c r="AM14">
        <v>1</v>
      </c>
      <c r="AN14">
        <v>0.96666666666666667</v>
      </c>
      <c r="AO14">
        <v>1.2666666666666666</v>
      </c>
      <c r="AP14">
        <v>1.1000000000000001</v>
      </c>
      <c r="AQ14">
        <v>2.8</v>
      </c>
      <c r="AR14">
        <v>1.8</v>
      </c>
      <c r="AS14">
        <v>1.9</v>
      </c>
      <c r="AT14">
        <v>1.9</v>
      </c>
      <c r="AU14">
        <v>1.3</v>
      </c>
      <c r="AV14">
        <v>1.4</v>
      </c>
      <c r="AW14">
        <v>1.5333333333333334</v>
      </c>
      <c r="AX14">
        <v>1.7166666666666666</v>
      </c>
      <c r="AY14">
        <v>1.4916666666666667</v>
      </c>
      <c r="AZ14">
        <v>0.3</v>
      </c>
      <c r="BA14">
        <v>0.2</v>
      </c>
      <c r="BB14">
        <v>0.3</v>
      </c>
      <c r="BC14">
        <v>0.26666666666666666</v>
      </c>
      <c r="BD14">
        <v>0.3</v>
      </c>
      <c r="BE14">
        <v>0.2</v>
      </c>
      <c r="BF14">
        <v>0.7</v>
      </c>
      <c r="BG14">
        <v>0.4</v>
      </c>
      <c r="BH14">
        <v>0.33333333333333331</v>
      </c>
      <c r="BI14">
        <v>0.33333333333333331</v>
      </c>
      <c r="BJ14">
        <v>1.1055555555555556</v>
      </c>
      <c r="CO14">
        <v>1.1055555555555556</v>
      </c>
      <c r="CP14">
        <v>2.2000000000000002</v>
      </c>
      <c r="CQ14">
        <v>1.5</v>
      </c>
      <c r="CR14">
        <v>0.88888888888888884</v>
      </c>
      <c r="CS14">
        <v>1.5517241379310345</v>
      </c>
      <c r="CT14">
        <v>2.5555555555555554</v>
      </c>
      <c r="CU14">
        <v>2.2000000000000002</v>
      </c>
      <c r="CV14">
        <v>1.9</v>
      </c>
      <c r="CW14">
        <v>2.2068965517241379</v>
      </c>
      <c r="CX14">
        <v>1.8793103448275863</v>
      </c>
      <c r="CY14">
        <v>1.6</v>
      </c>
      <c r="CZ14">
        <v>0.9</v>
      </c>
      <c r="DA14">
        <v>1.2222222222222223</v>
      </c>
      <c r="DB14">
        <v>1.2413793103448276</v>
      </c>
      <c r="DC14">
        <v>2.2222222222222223</v>
      </c>
      <c r="DD14">
        <v>0.6</v>
      </c>
      <c r="DE14">
        <v>2.6</v>
      </c>
      <c r="DF14">
        <v>1.7931034482758621</v>
      </c>
      <c r="DG14">
        <v>1.5172413793103448</v>
      </c>
      <c r="DH14">
        <v>1.6982758620689655</v>
      </c>
      <c r="DI14">
        <v>0.2</v>
      </c>
      <c r="DJ14">
        <v>0.3</v>
      </c>
      <c r="DK14">
        <v>0.44444444444444442</v>
      </c>
      <c r="DL14">
        <v>0.31034482758620691</v>
      </c>
      <c r="DM14">
        <v>0.33333333333333331</v>
      </c>
      <c r="DN14">
        <v>0.2</v>
      </c>
      <c r="DO14">
        <v>0.2</v>
      </c>
      <c r="DP14">
        <v>0.2413793103448276</v>
      </c>
      <c r="DQ14">
        <v>0.27586206896551724</v>
      </c>
      <c r="DR14">
        <v>0.27586206896551724</v>
      </c>
      <c r="DS14">
        <v>1.2241379310344827</v>
      </c>
      <c r="DV14">
        <v>6</v>
      </c>
      <c r="DW14">
        <v>6</v>
      </c>
      <c r="DX14">
        <v>0</v>
      </c>
      <c r="EA14">
        <v>0</v>
      </c>
      <c r="EB14">
        <v>3</v>
      </c>
      <c r="EE14">
        <v>0</v>
      </c>
      <c r="EF14">
        <v>0</v>
      </c>
      <c r="EG14">
        <v>0</v>
      </c>
      <c r="EJ14">
        <v>0</v>
      </c>
      <c r="EK14">
        <v>0</v>
      </c>
      <c r="EL14">
        <v>1.5</v>
      </c>
      <c r="EO14">
        <v>0</v>
      </c>
      <c r="EP14">
        <v>0</v>
      </c>
      <c r="EQ14">
        <v>0</v>
      </c>
      <c r="ET14">
        <v>0</v>
      </c>
      <c r="EU14">
        <v>0</v>
      </c>
      <c r="EV14">
        <v>0</v>
      </c>
      <c r="EW14">
        <v>1</v>
      </c>
      <c r="EX14">
        <v>1.2166666666666666</v>
      </c>
    </row>
    <row r="15" spans="1:154" x14ac:dyDescent="0.3">
      <c r="A15" s="2" t="s">
        <v>13</v>
      </c>
      <c r="B15">
        <v>4.0999999999999996</v>
      </c>
      <c r="C15">
        <v>3.4</v>
      </c>
      <c r="D15">
        <v>3.1</v>
      </c>
      <c r="E15">
        <v>3.5333333333333332</v>
      </c>
      <c r="F15">
        <v>2.4</v>
      </c>
      <c r="G15">
        <v>2.85</v>
      </c>
      <c r="H15">
        <v>3.4</v>
      </c>
      <c r="I15">
        <v>2.8833333333333333</v>
      </c>
      <c r="J15">
        <v>3.2083333333333335</v>
      </c>
      <c r="K15">
        <v>2.25</v>
      </c>
      <c r="L15">
        <v>2.15</v>
      </c>
      <c r="M15">
        <v>2.4</v>
      </c>
      <c r="N15">
        <v>2.2666666666666666</v>
      </c>
      <c r="O15">
        <v>2.2666666666666666</v>
      </c>
      <c r="P15">
        <v>2.8944444444444444</v>
      </c>
      <c r="AF15">
        <v>2.8944444444444444</v>
      </c>
      <c r="AG15">
        <v>2.9</v>
      </c>
      <c r="AH15">
        <v>4.4285714285714288</v>
      </c>
      <c r="AI15">
        <v>4.0999999999999996</v>
      </c>
      <c r="AJ15">
        <v>3.7407407407407409</v>
      </c>
      <c r="AK15">
        <v>4.333333333333333</v>
      </c>
      <c r="AL15">
        <v>4.7</v>
      </c>
      <c r="AM15">
        <v>2.6666666666666665</v>
      </c>
      <c r="AN15">
        <v>3.9285714285714284</v>
      </c>
      <c r="AO15">
        <v>3.8363636363636364</v>
      </c>
      <c r="AP15">
        <v>2.7</v>
      </c>
      <c r="AQ15">
        <v>1.7142857142857142</v>
      </c>
      <c r="AR15">
        <v>2.9</v>
      </c>
      <c r="AS15">
        <v>2.5185185185185186</v>
      </c>
      <c r="AT15">
        <v>1.3333333333333333</v>
      </c>
      <c r="AU15">
        <v>2.1</v>
      </c>
      <c r="AV15">
        <v>3.4444444444444446</v>
      </c>
      <c r="AW15">
        <v>2.2857142857142856</v>
      </c>
      <c r="AX15">
        <v>2.4</v>
      </c>
      <c r="AY15">
        <v>3.1181818181818182</v>
      </c>
      <c r="AZ15">
        <v>2.5</v>
      </c>
      <c r="BA15">
        <v>3.1428571428571428</v>
      </c>
      <c r="BB15">
        <v>2.5</v>
      </c>
      <c r="BC15">
        <v>2.6666666666666665</v>
      </c>
      <c r="BD15">
        <v>2.8888888888888888</v>
      </c>
      <c r="BE15">
        <v>2.9</v>
      </c>
      <c r="BF15">
        <v>2.5555555555555554</v>
      </c>
      <c r="BG15">
        <v>2.7857142857142856</v>
      </c>
      <c r="BH15">
        <v>2.7272727272727271</v>
      </c>
      <c r="BI15">
        <v>2.7272727272727271</v>
      </c>
      <c r="BJ15">
        <v>2.9878787878787878</v>
      </c>
      <c r="BL15">
        <v>2</v>
      </c>
      <c r="BN15">
        <v>2</v>
      </c>
      <c r="BO15">
        <v>6</v>
      </c>
      <c r="BQ15">
        <v>2</v>
      </c>
      <c r="BR15">
        <v>4</v>
      </c>
      <c r="BS15">
        <v>2.8</v>
      </c>
      <c r="BU15">
        <v>2</v>
      </c>
      <c r="BW15">
        <v>2</v>
      </c>
      <c r="BX15">
        <v>0</v>
      </c>
      <c r="BZ15">
        <v>5</v>
      </c>
      <c r="CA15">
        <v>2.5</v>
      </c>
      <c r="CB15">
        <v>2.2000000000000002</v>
      </c>
      <c r="CC15">
        <v>2.5</v>
      </c>
      <c r="CE15">
        <v>3.6666666666666665</v>
      </c>
      <c r="CG15">
        <v>3.6666666666666665</v>
      </c>
      <c r="CH15">
        <v>3</v>
      </c>
      <c r="CJ15">
        <v>2</v>
      </c>
      <c r="CK15">
        <v>2.5</v>
      </c>
      <c r="CL15">
        <v>3.2</v>
      </c>
      <c r="CM15">
        <v>3.2</v>
      </c>
      <c r="CN15">
        <v>2.7333333333333334</v>
      </c>
      <c r="CO15">
        <v>2.9666666666666668</v>
      </c>
      <c r="CP15">
        <v>2.7</v>
      </c>
      <c r="CQ15">
        <v>2</v>
      </c>
      <c r="CR15">
        <v>2.4444444444444446</v>
      </c>
      <c r="CS15">
        <v>2.3793103448275863</v>
      </c>
      <c r="CT15">
        <v>3.4444444444444446</v>
      </c>
      <c r="CU15">
        <v>2.8888888888888888</v>
      </c>
      <c r="CV15">
        <v>3</v>
      </c>
      <c r="CW15">
        <v>3.1071428571428572</v>
      </c>
      <c r="CX15">
        <v>2.736842105263158</v>
      </c>
      <c r="CY15">
        <v>4.0999999999999996</v>
      </c>
      <c r="CZ15">
        <v>5.0999999999999996</v>
      </c>
      <c r="DA15">
        <v>4.1111111111111107</v>
      </c>
      <c r="DB15">
        <v>4.4482758620689653</v>
      </c>
      <c r="DC15">
        <v>4.1111111111111107</v>
      </c>
      <c r="DD15">
        <v>3.8888888888888888</v>
      </c>
      <c r="DE15">
        <v>4.9000000000000004</v>
      </c>
      <c r="DF15">
        <v>4.3214285714285712</v>
      </c>
      <c r="DG15">
        <v>4.3859649122807021</v>
      </c>
      <c r="DH15">
        <v>3.5614035087719298</v>
      </c>
      <c r="DI15">
        <v>2.7</v>
      </c>
      <c r="DJ15">
        <v>2.1</v>
      </c>
      <c r="DK15">
        <v>1.7777777777777777</v>
      </c>
      <c r="DL15">
        <v>2.2068965517241379</v>
      </c>
      <c r="DM15">
        <v>2.3333333333333335</v>
      </c>
      <c r="DN15">
        <v>2.3333333333333335</v>
      </c>
      <c r="DO15">
        <v>2.1</v>
      </c>
      <c r="DP15">
        <v>2.25</v>
      </c>
      <c r="DQ15">
        <v>2.2280701754385963</v>
      </c>
      <c r="DR15">
        <v>2.2280701754385963</v>
      </c>
      <c r="DS15">
        <v>3.1169590643274856</v>
      </c>
      <c r="DV15">
        <v>5</v>
      </c>
      <c r="DW15">
        <v>5</v>
      </c>
      <c r="DX15">
        <v>0</v>
      </c>
      <c r="DY15">
        <v>0</v>
      </c>
      <c r="EA15">
        <v>0</v>
      </c>
      <c r="EB15">
        <v>1.6666666666666667</v>
      </c>
      <c r="EE15">
        <v>3</v>
      </c>
      <c r="EF15">
        <v>3</v>
      </c>
      <c r="EG15">
        <v>7</v>
      </c>
      <c r="EH15">
        <v>5</v>
      </c>
      <c r="EJ15">
        <v>6</v>
      </c>
      <c r="EK15">
        <v>5</v>
      </c>
      <c r="EL15">
        <v>3.3333333333333335</v>
      </c>
      <c r="EO15">
        <v>3</v>
      </c>
      <c r="EP15">
        <v>3</v>
      </c>
      <c r="EQ15">
        <v>2</v>
      </c>
      <c r="ER15">
        <v>4</v>
      </c>
      <c r="ET15">
        <v>3</v>
      </c>
      <c r="EU15">
        <v>3</v>
      </c>
      <c r="EV15">
        <v>3</v>
      </c>
      <c r="EW15">
        <v>3.2222222222222223</v>
      </c>
      <c r="EX15">
        <v>3.1222222222222222</v>
      </c>
    </row>
    <row r="16" spans="1:154" x14ac:dyDescent="0.3">
      <c r="A16" s="2" t="s">
        <v>14</v>
      </c>
      <c r="B16">
        <v>3.75</v>
      </c>
      <c r="C16">
        <v>3.15</v>
      </c>
      <c r="D16">
        <v>3.05</v>
      </c>
      <c r="E16">
        <v>3.3166666666666669</v>
      </c>
      <c r="F16">
        <v>3.4</v>
      </c>
      <c r="G16">
        <v>3.95</v>
      </c>
      <c r="H16">
        <v>3.5</v>
      </c>
      <c r="I16">
        <v>3.6166666666666667</v>
      </c>
      <c r="J16">
        <v>3.4666666666666668</v>
      </c>
      <c r="K16">
        <v>1.5</v>
      </c>
      <c r="L16">
        <v>1.2</v>
      </c>
      <c r="M16">
        <v>1.55</v>
      </c>
      <c r="N16">
        <v>1.4166666666666667</v>
      </c>
      <c r="O16">
        <v>1.4166666666666667</v>
      </c>
      <c r="P16">
        <v>2.7833333333333332</v>
      </c>
      <c r="AF16">
        <v>2.7833333333333332</v>
      </c>
      <c r="AG16">
        <v>4.8888888888888893</v>
      </c>
      <c r="AH16">
        <v>4.3</v>
      </c>
      <c r="AI16">
        <v>4.4000000000000004</v>
      </c>
      <c r="AJ16">
        <v>4.5172413793103452</v>
      </c>
      <c r="AK16">
        <v>5.2</v>
      </c>
      <c r="AL16">
        <v>5.2</v>
      </c>
      <c r="AM16">
        <v>3.7</v>
      </c>
      <c r="AN16">
        <v>4.7</v>
      </c>
      <c r="AO16">
        <v>4.6101694915254239</v>
      </c>
      <c r="AP16">
        <v>1.4444444444444444</v>
      </c>
      <c r="AQ16">
        <v>2.2999999999999998</v>
      </c>
      <c r="AR16">
        <v>1.7</v>
      </c>
      <c r="AS16">
        <v>1.8275862068965518</v>
      </c>
      <c r="AT16">
        <v>1.6</v>
      </c>
      <c r="AU16">
        <v>1.6</v>
      </c>
      <c r="AV16">
        <v>2.9</v>
      </c>
      <c r="AW16">
        <v>2.0333333333333332</v>
      </c>
      <c r="AX16">
        <v>1.9322033898305084</v>
      </c>
      <c r="AY16">
        <v>3.2711864406779663</v>
      </c>
      <c r="AZ16">
        <v>2.2222222222222223</v>
      </c>
      <c r="BA16">
        <v>2.1</v>
      </c>
      <c r="BB16">
        <v>2.1</v>
      </c>
      <c r="BC16">
        <v>2.1379310344827585</v>
      </c>
      <c r="BD16">
        <v>2.1</v>
      </c>
      <c r="BE16">
        <v>2.1</v>
      </c>
      <c r="BF16">
        <v>2</v>
      </c>
      <c r="BG16">
        <v>2.0666666666666669</v>
      </c>
      <c r="BH16">
        <v>2.1016949152542375</v>
      </c>
      <c r="BI16">
        <v>2.1016949152542375</v>
      </c>
      <c r="BJ16">
        <v>2.8813559322033897</v>
      </c>
      <c r="BK16">
        <v>7</v>
      </c>
      <c r="BN16">
        <v>7</v>
      </c>
      <c r="BS16">
        <v>7</v>
      </c>
      <c r="BT16">
        <v>0</v>
      </c>
      <c r="BW16">
        <v>0</v>
      </c>
      <c r="CB16">
        <v>0</v>
      </c>
      <c r="CC16">
        <v>3.5</v>
      </c>
      <c r="CD16">
        <v>3</v>
      </c>
      <c r="CG16">
        <v>3</v>
      </c>
      <c r="CL16">
        <v>3</v>
      </c>
      <c r="CM16">
        <v>3</v>
      </c>
      <c r="CN16">
        <v>3.3333333333333335</v>
      </c>
      <c r="CO16">
        <v>2.8888888888888888</v>
      </c>
      <c r="CP16">
        <v>3.2</v>
      </c>
      <c r="CQ16">
        <v>2.5</v>
      </c>
      <c r="CR16">
        <v>3</v>
      </c>
      <c r="CS16">
        <v>2.896551724137931</v>
      </c>
      <c r="CT16">
        <v>0.77777777777777779</v>
      </c>
      <c r="CU16">
        <v>2.2999999999999998</v>
      </c>
      <c r="CV16">
        <v>2.4</v>
      </c>
      <c r="CW16">
        <v>1.8620689655172413</v>
      </c>
      <c r="CX16">
        <v>2.3793103448275863</v>
      </c>
      <c r="CY16">
        <v>3.3</v>
      </c>
      <c r="CZ16">
        <v>4.8</v>
      </c>
      <c r="DA16">
        <v>4.1111111111111107</v>
      </c>
      <c r="DB16">
        <v>4.068965517241379</v>
      </c>
      <c r="DC16">
        <v>5.4444444444444446</v>
      </c>
      <c r="DD16">
        <v>4.3</v>
      </c>
      <c r="DE16">
        <v>4.5999999999999996</v>
      </c>
      <c r="DF16">
        <v>4.7586206896551726</v>
      </c>
      <c r="DG16">
        <v>4.4137931034482758</v>
      </c>
      <c r="DH16">
        <v>3.396551724137931</v>
      </c>
      <c r="DI16">
        <v>1.6</v>
      </c>
      <c r="DJ16">
        <v>1.9</v>
      </c>
      <c r="DK16">
        <v>1.6666666666666667</v>
      </c>
      <c r="DL16">
        <v>1.7241379310344827</v>
      </c>
      <c r="DM16">
        <v>1.6666666666666667</v>
      </c>
      <c r="DN16">
        <v>1.3</v>
      </c>
      <c r="DO16">
        <v>1.9</v>
      </c>
      <c r="DP16">
        <v>1.6206896551724137</v>
      </c>
      <c r="DQ16">
        <v>1.6724137931034482</v>
      </c>
      <c r="DR16">
        <v>1.6724137931034482</v>
      </c>
      <c r="DS16">
        <v>2.8218390804597702</v>
      </c>
      <c r="DV16">
        <v>2</v>
      </c>
      <c r="DW16">
        <v>2</v>
      </c>
      <c r="DX16">
        <v>0</v>
      </c>
      <c r="EA16">
        <v>0</v>
      </c>
      <c r="EB16">
        <v>1</v>
      </c>
      <c r="EE16">
        <v>5</v>
      </c>
      <c r="EF16">
        <v>5</v>
      </c>
      <c r="EG16">
        <v>6</v>
      </c>
      <c r="EJ16">
        <v>6</v>
      </c>
      <c r="EK16">
        <v>5.5</v>
      </c>
      <c r="EL16">
        <v>3.25</v>
      </c>
      <c r="EO16">
        <v>1</v>
      </c>
      <c r="EP16">
        <v>1</v>
      </c>
      <c r="EQ16">
        <v>2</v>
      </c>
      <c r="ET16">
        <v>2</v>
      </c>
      <c r="EU16">
        <v>1.5</v>
      </c>
      <c r="EV16">
        <v>1.5</v>
      </c>
      <c r="EW16">
        <v>2.6666666666666665</v>
      </c>
      <c r="EX16">
        <v>2.8166666666666669</v>
      </c>
    </row>
    <row r="17" spans="1:154" x14ac:dyDescent="0.3">
      <c r="A17" s="2" t="s">
        <v>15</v>
      </c>
      <c r="B17">
        <v>3.8</v>
      </c>
      <c r="C17">
        <v>4.0999999999999996</v>
      </c>
      <c r="D17">
        <v>3.65</v>
      </c>
      <c r="E17">
        <v>3.85</v>
      </c>
      <c r="F17">
        <v>3.15</v>
      </c>
      <c r="G17">
        <v>3.05</v>
      </c>
      <c r="H17">
        <v>3.6</v>
      </c>
      <c r="I17">
        <v>3.2666666666666666</v>
      </c>
      <c r="J17">
        <v>3.5583333333333331</v>
      </c>
      <c r="K17">
        <v>1.1000000000000001</v>
      </c>
      <c r="L17">
        <v>1.1499999999999999</v>
      </c>
      <c r="M17">
        <v>1.2</v>
      </c>
      <c r="N17">
        <v>1.1499999999999999</v>
      </c>
      <c r="O17">
        <v>1.1499999999999999</v>
      </c>
      <c r="P17">
        <v>2.7555555555555555</v>
      </c>
      <c r="AF17">
        <v>2.7555555555555555</v>
      </c>
      <c r="AG17">
        <v>2.1</v>
      </c>
      <c r="AH17">
        <v>2.4</v>
      </c>
      <c r="AI17">
        <v>1.9</v>
      </c>
      <c r="AJ17">
        <v>2.1333333333333333</v>
      </c>
      <c r="AK17">
        <v>2.4444444444444446</v>
      </c>
      <c r="AL17">
        <v>1.6</v>
      </c>
      <c r="AM17">
        <v>4.2</v>
      </c>
      <c r="AN17">
        <v>2.7586206896551726</v>
      </c>
      <c r="AO17">
        <v>2.4406779661016951</v>
      </c>
      <c r="AP17">
        <v>2.9</v>
      </c>
      <c r="AQ17">
        <v>1.7</v>
      </c>
      <c r="AR17">
        <v>1.3</v>
      </c>
      <c r="AS17">
        <v>1.9666666666666666</v>
      </c>
      <c r="AT17">
        <v>3.5555555555555554</v>
      </c>
      <c r="AU17">
        <v>2.7</v>
      </c>
      <c r="AV17">
        <v>1</v>
      </c>
      <c r="AW17">
        <v>2.3793103448275863</v>
      </c>
      <c r="AX17">
        <v>2.1694915254237288</v>
      </c>
      <c r="AY17">
        <v>2.3050847457627119</v>
      </c>
      <c r="AZ17">
        <v>1.3</v>
      </c>
      <c r="BA17">
        <v>1</v>
      </c>
      <c r="BB17">
        <v>0.9</v>
      </c>
      <c r="BC17">
        <v>1.0666666666666667</v>
      </c>
      <c r="BD17">
        <v>1.1111111111111112</v>
      </c>
      <c r="BE17">
        <v>1.1000000000000001</v>
      </c>
      <c r="BF17">
        <v>1.6</v>
      </c>
      <c r="BG17">
        <v>1.2758620689655173</v>
      </c>
      <c r="BH17">
        <v>1.1694915254237288</v>
      </c>
      <c r="BI17">
        <v>1.1694915254237288</v>
      </c>
      <c r="BJ17">
        <v>1.9265536723163841</v>
      </c>
      <c r="BO17">
        <v>2</v>
      </c>
      <c r="BR17">
        <v>2</v>
      </c>
      <c r="BS17">
        <v>2</v>
      </c>
      <c r="BX17">
        <v>1</v>
      </c>
      <c r="CA17">
        <v>1</v>
      </c>
      <c r="CB17">
        <v>1</v>
      </c>
      <c r="CC17">
        <v>1.5</v>
      </c>
      <c r="CH17">
        <v>2</v>
      </c>
      <c r="CK17">
        <v>2</v>
      </c>
      <c r="CL17">
        <v>2</v>
      </c>
      <c r="CM17">
        <v>2</v>
      </c>
      <c r="CN17">
        <v>1.6666666666666667</v>
      </c>
      <c r="CO17">
        <v>1.9222222222222223</v>
      </c>
      <c r="CP17">
        <v>2.7</v>
      </c>
      <c r="CQ17">
        <v>4.25</v>
      </c>
      <c r="CR17">
        <v>4.375</v>
      </c>
      <c r="CS17">
        <v>3.6923076923076925</v>
      </c>
      <c r="CT17">
        <v>5.4444444444444446</v>
      </c>
      <c r="CU17">
        <v>3.3</v>
      </c>
      <c r="CV17">
        <v>5</v>
      </c>
      <c r="CW17">
        <v>4.5357142857142856</v>
      </c>
      <c r="CX17">
        <v>4.1296296296296298</v>
      </c>
      <c r="CY17">
        <v>5.2</v>
      </c>
      <c r="CZ17">
        <v>4.25</v>
      </c>
      <c r="DA17">
        <v>4.25</v>
      </c>
      <c r="DB17">
        <v>4.615384615384615</v>
      </c>
      <c r="DC17">
        <v>2.6666666666666665</v>
      </c>
      <c r="DD17">
        <v>5.2</v>
      </c>
      <c r="DE17">
        <v>3.8888888888888888</v>
      </c>
      <c r="DF17">
        <v>3.9642857142857144</v>
      </c>
      <c r="DG17">
        <v>4.2777777777777777</v>
      </c>
      <c r="DH17">
        <v>4.2037037037037033</v>
      </c>
      <c r="DI17">
        <v>3.2</v>
      </c>
      <c r="DJ17">
        <v>3.375</v>
      </c>
      <c r="DK17">
        <v>3.75</v>
      </c>
      <c r="DL17">
        <v>3.4230769230769229</v>
      </c>
      <c r="DM17">
        <v>2</v>
      </c>
      <c r="DN17">
        <v>3.4</v>
      </c>
      <c r="DO17">
        <v>2.7777777777777777</v>
      </c>
      <c r="DP17">
        <v>2.75</v>
      </c>
      <c r="DQ17">
        <v>3.074074074074074</v>
      </c>
      <c r="DR17">
        <v>3.074074074074074</v>
      </c>
      <c r="DS17">
        <v>3.8271604938271606</v>
      </c>
      <c r="DU17">
        <v>4.5</v>
      </c>
      <c r="DV17">
        <v>6</v>
      </c>
      <c r="DW17">
        <v>5.25</v>
      </c>
      <c r="DX17">
        <v>7</v>
      </c>
      <c r="DZ17">
        <v>5</v>
      </c>
      <c r="EA17">
        <v>6</v>
      </c>
      <c r="EB17">
        <v>5.5</v>
      </c>
      <c r="ED17">
        <v>2.5</v>
      </c>
      <c r="EE17">
        <v>3.5</v>
      </c>
      <c r="EF17">
        <v>3</v>
      </c>
      <c r="EG17">
        <v>2</v>
      </c>
      <c r="EI17">
        <v>5</v>
      </c>
      <c r="EJ17">
        <v>3.5</v>
      </c>
      <c r="EK17">
        <v>3.1666666666666665</v>
      </c>
      <c r="EL17">
        <v>4.333333333333333</v>
      </c>
      <c r="EN17">
        <v>6</v>
      </c>
      <c r="EO17">
        <v>5</v>
      </c>
      <c r="EP17">
        <v>5.5</v>
      </c>
      <c r="EQ17">
        <v>3</v>
      </c>
      <c r="ES17">
        <v>7</v>
      </c>
      <c r="ET17">
        <v>5</v>
      </c>
      <c r="EU17">
        <v>5.333333333333333</v>
      </c>
      <c r="EV17">
        <v>5.333333333333333</v>
      </c>
      <c r="EW17">
        <v>4.666666666666667</v>
      </c>
      <c r="EX17">
        <v>3.911111111111111</v>
      </c>
    </row>
    <row r="18" spans="1:154" x14ac:dyDescent="0.3">
      <c r="A18" s="2" t="s">
        <v>16</v>
      </c>
      <c r="B18">
        <v>2.4210526315789473</v>
      </c>
      <c r="C18">
        <v>2.2999999999999998</v>
      </c>
      <c r="D18">
        <v>1.55</v>
      </c>
      <c r="E18">
        <v>2.0847457627118646</v>
      </c>
      <c r="F18">
        <v>3.2105263157894739</v>
      </c>
      <c r="G18">
        <v>2.75</v>
      </c>
      <c r="H18">
        <v>1.4</v>
      </c>
      <c r="I18">
        <v>2.4406779661016951</v>
      </c>
      <c r="J18">
        <v>2.2627118644067798</v>
      </c>
      <c r="K18">
        <v>1.3157894736842106</v>
      </c>
      <c r="L18">
        <v>0.6</v>
      </c>
      <c r="M18">
        <v>1</v>
      </c>
      <c r="N18">
        <v>0.96610169491525422</v>
      </c>
      <c r="O18">
        <v>0.96610169491525422</v>
      </c>
      <c r="P18">
        <v>1.8305084745762712</v>
      </c>
      <c r="Q18">
        <v>0</v>
      </c>
      <c r="T18">
        <v>0</v>
      </c>
      <c r="U18">
        <v>2</v>
      </c>
      <c r="X18">
        <v>2</v>
      </c>
      <c r="Y18">
        <v>1</v>
      </c>
      <c r="Z18">
        <v>2</v>
      </c>
      <c r="AC18">
        <v>2</v>
      </c>
      <c r="AD18">
        <v>2</v>
      </c>
      <c r="AE18">
        <v>1.3333333333333333</v>
      </c>
      <c r="AF18">
        <v>1.8222222222222222</v>
      </c>
      <c r="AG18">
        <v>2.9</v>
      </c>
      <c r="AH18">
        <v>4.1111111111111107</v>
      </c>
      <c r="AI18">
        <v>2.2999999999999998</v>
      </c>
      <c r="AJ18">
        <v>3.0689655172413794</v>
      </c>
      <c r="AK18">
        <v>2.2000000000000002</v>
      </c>
      <c r="AL18">
        <v>3.3</v>
      </c>
      <c r="AM18">
        <v>4</v>
      </c>
      <c r="AN18">
        <v>3.1379310344827585</v>
      </c>
      <c r="AO18">
        <v>3.103448275862069</v>
      </c>
      <c r="AP18">
        <v>4</v>
      </c>
      <c r="AQ18">
        <v>2.4444444444444446</v>
      </c>
      <c r="AR18">
        <v>3.9</v>
      </c>
      <c r="AS18">
        <v>3.4827586206896552</v>
      </c>
      <c r="AT18">
        <v>4.3</v>
      </c>
      <c r="AU18">
        <v>3.5</v>
      </c>
      <c r="AV18">
        <v>3.3333333333333335</v>
      </c>
      <c r="AW18">
        <v>3.7241379310344827</v>
      </c>
      <c r="AX18">
        <v>3.603448275862069</v>
      </c>
      <c r="AY18">
        <v>3.353448275862069</v>
      </c>
      <c r="AZ18">
        <v>1.2</v>
      </c>
      <c r="BA18">
        <v>1.1111111111111112</v>
      </c>
      <c r="BB18">
        <v>1.9</v>
      </c>
      <c r="BC18">
        <v>1.4137931034482758</v>
      </c>
      <c r="BD18">
        <v>1.3</v>
      </c>
      <c r="BE18">
        <v>0.9</v>
      </c>
      <c r="BF18">
        <v>1</v>
      </c>
      <c r="BG18">
        <v>1.0689655172413792</v>
      </c>
      <c r="BH18">
        <v>1.2413793103448276</v>
      </c>
      <c r="BI18">
        <v>1.2413793103448276</v>
      </c>
      <c r="BJ18">
        <v>2.6494252873563218</v>
      </c>
      <c r="BL18">
        <v>0</v>
      </c>
      <c r="BN18">
        <v>0</v>
      </c>
      <c r="BQ18">
        <v>2</v>
      </c>
      <c r="BR18">
        <v>2</v>
      </c>
      <c r="BS18">
        <v>1</v>
      </c>
      <c r="BU18">
        <v>8</v>
      </c>
      <c r="BW18">
        <v>8</v>
      </c>
      <c r="BZ18">
        <v>0</v>
      </c>
      <c r="CA18">
        <v>0</v>
      </c>
      <c r="CB18">
        <v>4</v>
      </c>
      <c r="CC18">
        <v>2.5</v>
      </c>
      <c r="CE18">
        <v>7</v>
      </c>
      <c r="CG18">
        <v>7</v>
      </c>
      <c r="CJ18">
        <v>0</v>
      </c>
      <c r="CK18">
        <v>0</v>
      </c>
      <c r="CL18">
        <v>3.5</v>
      </c>
      <c r="CM18">
        <v>3.5</v>
      </c>
      <c r="CN18">
        <v>2.8333333333333335</v>
      </c>
      <c r="CO18">
        <v>2.6555555555555554</v>
      </c>
      <c r="CP18">
        <v>2.9</v>
      </c>
      <c r="CQ18">
        <v>2.8</v>
      </c>
      <c r="CR18">
        <v>3.8888888888888888</v>
      </c>
      <c r="CS18">
        <v>3.1724137931034484</v>
      </c>
      <c r="CT18">
        <v>2.6666666666666665</v>
      </c>
      <c r="CU18">
        <v>2.75</v>
      </c>
      <c r="CV18">
        <v>3.6</v>
      </c>
      <c r="CW18">
        <v>3.0370370370370372</v>
      </c>
      <c r="CX18">
        <v>3.1071428571428572</v>
      </c>
      <c r="CY18">
        <v>5.0999999999999996</v>
      </c>
      <c r="CZ18">
        <v>5.6</v>
      </c>
      <c r="DA18">
        <v>3.5555555555555554</v>
      </c>
      <c r="DB18">
        <v>4.7931034482758621</v>
      </c>
      <c r="DC18">
        <v>4.1111111111111107</v>
      </c>
      <c r="DD18">
        <v>4.875</v>
      </c>
      <c r="DE18">
        <v>4.5</v>
      </c>
      <c r="DF18">
        <v>4.4814814814814818</v>
      </c>
      <c r="DG18">
        <v>4.6428571428571432</v>
      </c>
      <c r="DH18">
        <v>3.875</v>
      </c>
      <c r="DI18">
        <v>1.3</v>
      </c>
      <c r="DJ18">
        <v>1.8</v>
      </c>
      <c r="DK18">
        <v>2.1111111111111112</v>
      </c>
      <c r="DL18">
        <v>1.7241379310344827</v>
      </c>
      <c r="DM18">
        <v>2.5555555555555554</v>
      </c>
      <c r="DN18">
        <v>2.375</v>
      </c>
      <c r="DO18">
        <v>2.9</v>
      </c>
      <c r="DP18">
        <v>2.6296296296296298</v>
      </c>
      <c r="DQ18">
        <v>2.1607142857142856</v>
      </c>
      <c r="DR18">
        <v>2.1607142857142856</v>
      </c>
      <c r="DS18">
        <v>3.3035714285714284</v>
      </c>
      <c r="DV18">
        <v>0</v>
      </c>
      <c r="DW18">
        <v>0</v>
      </c>
      <c r="DX18">
        <v>0</v>
      </c>
      <c r="DY18">
        <v>6.5</v>
      </c>
      <c r="EA18">
        <v>4.333333333333333</v>
      </c>
      <c r="EB18">
        <v>3.25</v>
      </c>
      <c r="EE18">
        <v>7</v>
      </c>
      <c r="EF18">
        <v>7</v>
      </c>
      <c r="EG18">
        <v>5</v>
      </c>
      <c r="EH18">
        <v>1</v>
      </c>
      <c r="EJ18">
        <v>2.3333333333333335</v>
      </c>
      <c r="EK18">
        <v>3.5</v>
      </c>
      <c r="EL18">
        <v>3.375</v>
      </c>
      <c r="EO18">
        <v>4</v>
      </c>
      <c r="EP18">
        <v>4</v>
      </c>
      <c r="EQ18">
        <v>1</v>
      </c>
      <c r="ER18">
        <v>2.5</v>
      </c>
      <c r="ET18">
        <v>2</v>
      </c>
      <c r="EU18">
        <v>2.5</v>
      </c>
      <c r="EV18">
        <v>2.5</v>
      </c>
      <c r="EW18">
        <v>3.0833333333333335</v>
      </c>
      <c r="EX18">
        <v>3.2888888888888888</v>
      </c>
    </row>
    <row r="19" spans="1:154" x14ac:dyDescent="0.3">
      <c r="A19" s="2" t="s">
        <v>17</v>
      </c>
      <c r="B19">
        <v>4</v>
      </c>
      <c r="C19">
        <v>3.4736842105263159</v>
      </c>
      <c r="D19">
        <v>3.75</v>
      </c>
      <c r="E19">
        <v>3.7457627118644066</v>
      </c>
      <c r="F19">
        <v>2.4</v>
      </c>
      <c r="G19">
        <v>2.7894736842105261</v>
      </c>
      <c r="H19">
        <v>2.8</v>
      </c>
      <c r="I19">
        <v>2.6610169491525424</v>
      </c>
      <c r="J19">
        <v>3.2033898305084745</v>
      </c>
      <c r="K19">
        <v>1.85</v>
      </c>
      <c r="L19">
        <v>1.7894736842105263</v>
      </c>
      <c r="M19">
        <v>2.9</v>
      </c>
      <c r="N19">
        <v>2.1864406779661016</v>
      </c>
      <c r="O19">
        <v>2.1864406779661016</v>
      </c>
      <c r="P19">
        <v>2.8644067796610169</v>
      </c>
      <c r="R19">
        <v>0</v>
      </c>
      <c r="T19">
        <v>0</v>
      </c>
      <c r="V19">
        <v>5</v>
      </c>
      <c r="X19">
        <v>5</v>
      </c>
      <c r="Y19">
        <v>2.5</v>
      </c>
      <c r="AA19">
        <v>2</v>
      </c>
      <c r="AC19">
        <v>2</v>
      </c>
      <c r="AD19">
        <v>2</v>
      </c>
      <c r="AE19">
        <v>2.3333333333333335</v>
      </c>
      <c r="AF19">
        <v>2.8555555555555556</v>
      </c>
      <c r="AG19">
        <v>4</v>
      </c>
      <c r="AH19">
        <v>5.0999999999999996</v>
      </c>
      <c r="AI19">
        <v>5.8</v>
      </c>
      <c r="AJ19">
        <v>4.9666666666666668</v>
      </c>
      <c r="AK19">
        <v>5.3</v>
      </c>
      <c r="AL19">
        <v>4.2222222222222223</v>
      </c>
      <c r="AM19">
        <v>5.5</v>
      </c>
      <c r="AN19">
        <v>5.0344827586206895</v>
      </c>
      <c r="AO19">
        <v>5</v>
      </c>
      <c r="AP19">
        <v>3</v>
      </c>
      <c r="AQ19">
        <v>1.7</v>
      </c>
      <c r="AR19">
        <v>1.9</v>
      </c>
      <c r="AS19">
        <v>2.2000000000000002</v>
      </c>
      <c r="AT19">
        <v>1.7</v>
      </c>
      <c r="AU19">
        <v>2.1111111111111112</v>
      </c>
      <c r="AV19">
        <v>1.4</v>
      </c>
      <c r="AW19">
        <v>1.7241379310344827</v>
      </c>
      <c r="AX19">
        <v>1.9661016949152543</v>
      </c>
      <c r="AY19">
        <v>3.4830508474576272</v>
      </c>
      <c r="AZ19">
        <v>2.5</v>
      </c>
      <c r="BA19">
        <v>3</v>
      </c>
      <c r="BB19">
        <v>2.6</v>
      </c>
      <c r="BC19">
        <v>2.7</v>
      </c>
      <c r="BD19">
        <v>2.8</v>
      </c>
      <c r="BE19">
        <v>3.3333333333333335</v>
      </c>
      <c r="BF19">
        <v>2.9</v>
      </c>
      <c r="BG19">
        <v>3</v>
      </c>
      <c r="BH19">
        <v>2.847457627118644</v>
      </c>
      <c r="BI19">
        <v>2.847457627118644</v>
      </c>
      <c r="BJ19">
        <v>3.2711864406779663</v>
      </c>
      <c r="BP19">
        <v>2</v>
      </c>
      <c r="BR19">
        <v>2</v>
      </c>
      <c r="BS19">
        <v>2</v>
      </c>
      <c r="BY19">
        <v>6</v>
      </c>
      <c r="CA19">
        <v>6</v>
      </c>
      <c r="CB19">
        <v>6</v>
      </c>
      <c r="CC19">
        <v>4</v>
      </c>
      <c r="CI19">
        <v>5</v>
      </c>
      <c r="CK19">
        <v>5</v>
      </c>
      <c r="CL19">
        <v>5</v>
      </c>
      <c r="CM19">
        <v>5</v>
      </c>
      <c r="CN19">
        <v>4.333333333333333</v>
      </c>
      <c r="CO19">
        <v>3.2888888888888888</v>
      </c>
      <c r="CP19">
        <v>3.7</v>
      </c>
      <c r="CQ19">
        <v>3.7</v>
      </c>
      <c r="CR19">
        <v>4.333333333333333</v>
      </c>
      <c r="CS19">
        <v>3.896551724137931</v>
      </c>
      <c r="CT19">
        <v>3.6666666666666665</v>
      </c>
      <c r="CU19">
        <v>3.7</v>
      </c>
      <c r="CV19">
        <v>3.8</v>
      </c>
      <c r="CW19">
        <v>3.7241379310344827</v>
      </c>
      <c r="CX19">
        <v>3.8103448275862069</v>
      </c>
      <c r="CY19">
        <v>2.7</v>
      </c>
      <c r="CZ19">
        <v>3.1</v>
      </c>
      <c r="DA19">
        <v>3.1111111111111112</v>
      </c>
      <c r="DB19">
        <v>2.9655172413793105</v>
      </c>
      <c r="DC19">
        <v>3.2222222222222223</v>
      </c>
      <c r="DD19">
        <v>2.5</v>
      </c>
      <c r="DE19">
        <v>2.4</v>
      </c>
      <c r="DF19">
        <v>2.6896551724137931</v>
      </c>
      <c r="DG19">
        <v>2.8275862068965516</v>
      </c>
      <c r="DH19">
        <v>3.3189655172413794</v>
      </c>
      <c r="DI19">
        <v>0.8</v>
      </c>
      <c r="DJ19">
        <v>0.6</v>
      </c>
      <c r="DK19">
        <v>0.55555555555555558</v>
      </c>
      <c r="DL19">
        <v>0.65517241379310343</v>
      </c>
      <c r="DM19">
        <v>0.77777777777777779</v>
      </c>
      <c r="DN19">
        <v>0.9</v>
      </c>
      <c r="DO19">
        <v>0.2</v>
      </c>
      <c r="DP19">
        <v>0.62068965517241381</v>
      </c>
      <c r="DQ19">
        <v>0.63793103448275867</v>
      </c>
      <c r="DR19">
        <v>0.63793103448275867</v>
      </c>
      <c r="DS19">
        <v>2.4252873563218391</v>
      </c>
      <c r="DV19">
        <v>0</v>
      </c>
      <c r="DW19">
        <v>0</v>
      </c>
      <c r="DX19">
        <v>0</v>
      </c>
      <c r="EA19">
        <v>0</v>
      </c>
      <c r="EB19">
        <v>0</v>
      </c>
      <c r="EE19">
        <v>6</v>
      </c>
      <c r="EF19">
        <v>6</v>
      </c>
      <c r="EG19">
        <v>6</v>
      </c>
      <c r="EJ19">
        <v>6</v>
      </c>
      <c r="EK19">
        <v>6</v>
      </c>
      <c r="EL19">
        <v>3</v>
      </c>
      <c r="EO19">
        <v>0</v>
      </c>
      <c r="EP19">
        <v>0</v>
      </c>
      <c r="EQ19">
        <v>4</v>
      </c>
      <c r="ET19">
        <v>4</v>
      </c>
      <c r="EU19">
        <v>2</v>
      </c>
      <c r="EV19">
        <v>2</v>
      </c>
      <c r="EW19">
        <v>2.6666666666666665</v>
      </c>
      <c r="EX19">
        <v>2.4333333333333331</v>
      </c>
    </row>
    <row r="20" spans="1:154" x14ac:dyDescent="0.3">
      <c r="A20" s="2" t="s">
        <v>18</v>
      </c>
      <c r="B20">
        <v>2.35</v>
      </c>
      <c r="C20">
        <v>2.8</v>
      </c>
      <c r="D20">
        <v>3.15</v>
      </c>
      <c r="E20">
        <v>2.7666666666666666</v>
      </c>
      <c r="F20">
        <v>2.65</v>
      </c>
      <c r="G20">
        <v>2.85</v>
      </c>
      <c r="H20">
        <v>2.95</v>
      </c>
      <c r="I20">
        <v>2.8166666666666669</v>
      </c>
      <c r="J20">
        <v>2.7916666666666665</v>
      </c>
      <c r="K20">
        <v>1.1499999999999999</v>
      </c>
      <c r="L20">
        <v>1.35</v>
      </c>
      <c r="M20">
        <v>1.25</v>
      </c>
      <c r="N20">
        <v>1.25</v>
      </c>
      <c r="O20">
        <v>1.25</v>
      </c>
      <c r="P20">
        <v>2.2777777777777777</v>
      </c>
      <c r="AF20">
        <v>2.2777777777777777</v>
      </c>
      <c r="AG20">
        <v>3.2</v>
      </c>
      <c r="AH20">
        <v>2.1111111111111112</v>
      </c>
      <c r="AI20">
        <v>1.9</v>
      </c>
      <c r="AJ20">
        <v>2.4137931034482758</v>
      </c>
      <c r="AK20">
        <v>1.6</v>
      </c>
      <c r="AL20">
        <v>2.3333333333333335</v>
      </c>
      <c r="AM20">
        <v>2.8</v>
      </c>
      <c r="AN20">
        <v>2.2413793103448274</v>
      </c>
      <c r="AO20">
        <v>2.3275862068965516</v>
      </c>
      <c r="AP20">
        <v>2</v>
      </c>
      <c r="AQ20">
        <v>2.2222222222222223</v>
      </c>
      <c r="AR20">
        <v>2.2999999999999998</v>
      </c>
      <c r="AS20">
        <v>2.1724137931034484</v>
      </c>
      <c r="AT20">
        <v>3.6</v>
      </c>
      <c r="AU20">
        <v>1.3333333333333333</v>
      </c>
      <c r="AV20">
        <v>1.7</v>
      </c>
      <c r="AW20">
        <v>2.2413793103448274</v>
      </c>
      <c r="AX20">
        <v>2.2068965517241379</v>
      </c>
      <c r="AY20">
        <v>2.2672413793103448</v>
      </c>
      <c r="AZ20">
        <v>2.2999999999999998</v>
      </c>
      <c r="BA20">
        <v>2</v>
      </c>
      <c r="BB20">
        <v>1.9</v>
      </c>
      <c r="BC20">
        <v>2.0689655172413794</v>
      </c>
      <c r="BD20">
        <v>1.9</v>
      </c>
      <c r="BE20">
        <v>1</v>
      </c>
      <c r="BF20">
        <v>1.7</v>
      </c>
      <c r="BG20">
        <v>1.5517241379310345</v>
      </c>
      <c r="BH20">
        <v>1.8103448275862069</v>
      </c>
      <c r="BI20">
        <v>1.8103448275862069</v>
      </c>
      <c r="BJ20">
        <v>2.1149425287356323</v>
      </c>
      <c r="BL20">
        <v>3</v>
      </c>
      <c r="BN20">
        <v>3</v>
      </c>
      <c r="BP20">
        <v>1</v>
      </c>
      <c r="BR20">
        <v>1</v>
      </c>
      <c r="BS20">
        <v>2</v>
      </c>
      <c r="BU20">
        <v>1</v>
      </c>
      <c r="BW20">
        <v>1</v>
      </c>
      <c r="BY20">
        <v>5</v>
      </c>
      <c r="CA20">
        <v>5</v>
      </c>
      <c r="CB20">
        <v>3</v>
      </c>
      <c r="CC20">
        <v>2.5</v>
      </c>
      <c r="CE20">
        <v>4</v>
      </c>
      <c r="CG20">
        <v>4</v>
      </c>
      <c r="CI20">
        <v>0</v>
      </c>
      <c r="CK20">
        <v>0</v>
      </c>
      <c r="CL20">
        <v>2</v>
      </c>
      <c r="CM20">
        <v>2</v>
      </c>
      <c r="CN20">
        <v>2.3333333333333335</v>
      </c>
      <c r="CO20">
        <v>2.1222222222222222</v>
      </c>
      <c r="CP20">
        <v>2.4</v>
      </c>
      <c r="CQ20">
        <v>2.9</v>
      </c>
      <c r="CR20">
        <v>3.5</v>
      </c>
      <c r="CS20">
        <v>2.8928571428571428</v>
      </c>
      <c r="CT20">
        <v>2.125</v>
      </c>
      <c r="CU20">
        <v>2.9</v>
      </c>
      <c r="CV20">
        <v>2.8</v>
      </c>
      <c r="CW20">
        <v>2.6428571428571428</v>
      </c>
      <c r="CX20">
        <v>2.7678571428571428</v>
      </c>
      <c r="CY20">
        <v>3.4</v>
      </c>
      <c r="CZ20">
        <v>1.4</v>
      </c>
      <c r="DA20">
        <v>2.75</v>
      </c>
      <c r="DB20">
        <v>2.5</v>
      </c>
      <c r="DC20">
        <v>3.375</v>
      </c>
      <c r="DD20">
        <v>3.1</v>
      </c>
      <c r="DE20">
        <v>3.2</v>
      </c>
      <c r="DF20">
        <v>3.2142857142857144</v>
      </c>
      <c r="DG20">
        <v>2.8571428571428572</v>
      </c>
      <c r="DH20">
        <v>2.8125</v>
      </c>
      <c r="DI20">
        <v>1.5</v>
      </c>
      <c r="DJ20">
        <v>1.1000000000000001</v>
      </c>
      <c r="DK20">
        <v>1.375</v>
      </c>
      <c r="DL20">
        <v>1.3214285714285714</v>
      </c>
      <c r="DM20">
        <v>1.5</v>
      </c>
      <c r="DN20">
        <v>2.4</v>
      </c>
      <c r="DO20">
        <v>0.8</v>
      </c>
      <c r="DP20">
        <v>1.5714285714285714</v>
      </c>
      <c r="DQ20">
        <v>1.4464285714285714</v>
      </c>
      <c r="DR20">
        <v>1.4464285714285714</v>
      </c>
      <c r="DS20">
        <v>2.3571428571428572</v>
      </c>
      <c r="DV20">
        <v>4</v>
      </c>
      <c r="DW20">
        <v>4</v>
      </c>
      <c r="DX20">
        <v>4.5</v>
      </c>
      <c r="EA20">
        <v>4.5</v>
      </c>
      <c r="EB20">
        <v>4.25</v>
      </c>
      <c r="EE20">
        <v>2.5</v>
      </c>
      <c r="EF20">
        <v>2.5</v>
      </c>
      <c r="EG20">
        <v>0</v>
      </c>
      <c r="EJ20">
        <v>0</v>
      </c>
      <c r="EK20">
        <v>1.25</v>
      </c>
      <c r="EL20">
        <v>2.75</v>
      </c>
      <c r="EO20">
        <v>0.5</v>
      </c>
      <c r="EP20">
        <v>0.5</v>
      </c>
      <c r="EQ20">
        <v>0.5</v>
      </c>
      <c r="ET20">
        <v>0.5</v>
      </c>
      <c r="EU20">
        <v>0.5</v>
      </c>
      <c r="EV20">
        <v>0.5</v>
      </c>
      <c r="EW20">
        <v>2</v>
      </c>
      <c r="EX20">
        <v>2.3333333333333335</v>
      </c>
    </row>
    <row r="21" spans="1:154" x14ac:dyDescent="0.3">
      <c r="A21" s="2" t="s">
        <v>19</v>
      </c>
      <c r="B21">
        <v>3.8</v>
      </c>
      <c r="C21">
        <v>3.85</v>
      </c>
      <c r="D21">
        <v>3.75</v>
      </c>
      <c r="E21">
        <v>3.8</v>
      </c>
      <c r="F21">
        <v>3.8</v>
      </c>
      <c r="G21">
        <v>3.8</v>
      </c>
      <c r="H21">
        <v>3.35</v>
      </c>
      <c r="I21">
        <v>3.65</v>
      </c>
      <c r="J21">
        <v>3.7250000000000001</v>
      </c>
      <c r="K21">
        <v>0.9</v>
      </c>
      <c r="L21">
        <v>0.8</v>
      </c>
      <c r="M21">
        <v>0.8</v>
      </c>
      <c r="N21">
        <v>0.83333333333333337</v>
      </c>
      <c r="O21">
        <v>0.83333333333333337</v>
      </c>
      <c r="P21">
        <v>2.7611111111111111</v>
      </c>
      <c r="AF21">
        <v>2.7611111111111111</v>
      </c>
      <c r="AG21">
        <v>5.3</v>
      </c>
      <c r="AH21">
        <v>5.5</v>
      </c>
      <c r="AI21">
        <v>6</v>
      </c>
      <c r="AJ21">
        <v>5.5862068965517242</v>
      </c>
      <c r="AK21">
        <v>5.666666666666667</v>
      </c>
      <c r="AL21">
        <v>5.2</v>
      </c>
      <c r="AM21">
        <v>5.4444444444444446</v>
      </c>
      <c r="AN21">
        <v>5.4285714285714288</v>
      </c>
      <c r="AO21">
        <v>5.5087719298245617</v>
      </c>
      <c r="AP21">
        <v>2.2000000000000002</v>
      </c>
      <c r="AQ21">
        <v>1.8</v>
      </c>
      <c r="AR21">
        <v>1.6666666666666667</v>
      </c>
      <c r="AS21">
        <v>1.896551724137931</v>
      </c>
      <c r="AT21">
        <v>2</v>
      </c>
      <c r="AU21">
        <v>2.9</v>
      </c>
      <c r="AV21">
        <v>1.5555555555555556</v>
      </c>
      <c r="AW21">
        <v>2.1785714285714284</v>
      </c>
      <c r="AX21">
        <v>2.0350877192982457</v>
      </c>
      <c r="AY21">
        <v>3.7719298245614037</v>
      </c>
      <c r="AZ21">
        <v>2.5</v>
      </c>
      <c r="BA21">
        <v>2.2999999999999998</v>
      </c>
      <c r="BB21">
        <v>2</v>
      </c>
      <c r="BC21">
        <v>2.2758620689655173</v>
      </c>
      <c r="BD21">
        <v>2.2222222222222223</v>
      </c>
      <c r="BE21">
        <v>1.7</v>
      </c>
      <c r="BF21">
        <v>2.3333333333333335</v>
      </c>
      <c r="BG21">
        <v>2.0714285714285716</v>
      </c>
      <c r="BH21">
        <v>2.1754385964912282</v>
      </c>
      <c r="BI21">
        <v>2.1754385964912282</v>
      </c>
      <c r="BJ21">
        <v>3.2397660818713452</v>
      </c>
      <c r="BM21">
        <v>3</v>
      </c>
      <c r="BN21">
        <v>3</v>
      </c>
      <c r="BO21">
        <v>2</v>
      </c>
      <c r="BQ21">
        <v>6</v>
      </c>
      <c r="BR21">
        <v>4</v>
      </c>
      <c r="BS21">
        <v>3.6666666666666665</v>
      </c>
      <c r="BV21">
        <v>5</v>
      </c>
      <c r="BW21">
        <v>5</v>
      </c>
      <c r="BX21">
        <v>2</v>
      </c>
      <c r="BZ21">
        <v>2</v>
      </c>
      <c r="CA21">
        <v>2</v>
      </c>
      <c r="CB21">
        <v>3</v>
      </c>
      <c r="CC21">
        <v>3.3333333333333335</v>
      </c>
      <c r="CF21">
        <v>3</v>
      </c>
      <c r="CG21">
        <v>3</v>
      </c>
      <c r="CH21">
        <v>3</v>
      </c>
      <c r="CJ21">
        <v>4</v>
      </c>
      <c r="CK21">
        <v>3.5</v>
      </c>
      <c r="CL21">
        <v>3.3333333333333335</v>
      </c>
      <c r="CM21">
        <v>3.3333333333333335</v>
      </c>
      <c r="CN21">
        <v>3.3333333333333335</v>
      </c>
      <c r="CO21">
        <v>3.2444444444444445</v>
      </c>
      <c r="CP21">
        <v>2.6</v>
      </c>
      <c r="CQ21">
        <v>3.8888888888888888</v>
      </c>
      <c r="CR21">
        <v>4</v>
      </c>
      <c r="CS21">
        <v>3.4642857142857144</v>
      </c>
      <c r="CT21">
        <v>2</v>
      </c>
      <c r="CU21">
        <v>2.2222222222222223</v>
      </c>
      <c r="CV21">
        <v>1.6</v>
      </c>
      <c r="CW21">
        <v>1.9285714285714286</v>
      </c>
      <c r="CX21">
        <v>2.6964285714285716</v>
      </c>
      <c r="CY21">
        <v>3.4</v>
      </c>
      <c r="CZ21">
        <v>3.3333333333333335</v>
      </c>
      <c r="DA21">
        <v>3.2222222222222223</v>
      </c>
      <c r="DB21">
        <v>3.3214285714285716</v>
      </c>
      <c r="DC21">
        <v>4.5555555555555554</v>
      </c>
      <c r="DD21">
        <v>4.4444444444444446</v>
      </c>
      <c r="DE21">
        <v>4.8</v>
      </c>
      <c r="DF21">
        <v>4.6071428571428568</v>
      </c>
      <c r="DG21">
        <v>3.9642857142857144</v>
      </c>
      <c r="DH21">
        <v>3.3303571428571428</v>
      </c>
      <c r="DI21">
        <v>1.7</v>
      </c>
      <c r="DJ21">
        <v>1.5555555555555556</v>
      </c>
      <c r="DK21">
        <v>1.5555555555555556</v>
      </c>
      <c r="DL21">
        <v>1.6071428571428572</v>
      </c>
      <c r="DM21">
        <v>1.7777777777777777</v>
      </c>
      <c r="DN21">
        <v>1.3333333333333333</v>
      </c>
      <c r="DO21">
        <v>1.8</v>
      </c>
      <c r="DP21">
        <v>1.6428571428571428</v>
      </c>
      <c r="DQ21">
        <v>1.625</v>
      </c>
      <c r="DR21">
        <v>1.625</v>
      </c>
      <c r="DS21">
        <v>2.7619047619047619</v>
      </c>
      <c r="DU21">
        <v>0</v>
      </c>
      <c r="DV21">
        <v>0</v>
      </c>
      <c r="DW21">
        <v>0</v>
      </c>
      <c r="DX21">
        <v>1</v>
      </c>
      <c r="DY21">
        <v>7</v>
      </c>
      <c r="EA21">
        <v>4</v>
      </c>
      <c r="EB21">
        <v>2</v>
      </c>
      <c r="ED21">
        <v>8</v>
      </c>
      <c r="EE21">
        <v>7</v>
      </c>
      <c r="EF21">
        <v>7.5</v>
      </c>
      <c r="EG21">
        <v>6</v>
      </c>
      <c r="EH21">
        <v>1</v>
      </c>
      <c r="EJ21">
        <v>3.5</v>
      </c>
      <c r="EK21">
        <v>5.5</v>
      </c>
      <c r="EL21">
        <v>3.75</v>
      </c>
      <c r="EN21">
        <v>3</v>
      </c>
      <c r="EO21">
        <v>1</v>
      </c>
      <c r="EP21">
        <v>2</v>
      </c>
      <c r="EQ21">
        <v>2</v>
      </c>
      <c r="ER21">
        <v>2</v>
      </c>
      <c r="ET21">
        <v>2</v>
      </c>
      <c r="EU21">
        <v>2</v>
      </c>
      <c r="EV21">
        <v>2</v>
      </c>
      <c r="EW21">
        <v>3.1666666666666665</v>
      </c>
      <c r="EX21">
        <v>2.7888888888888888</v>
      </c>
    </row>
    <row r="22" spans="1:154" x14ac:dyDescent="0.3">
      <c r="A22" s="2" t="s">
        <v>20</v>
      </c>
      <c r="B22">
        <v>4</v>
      </c>
      <c r="C22">
        <v>3.35</v>
      </c>
      <c r="D22">
        <v>3.05</v>
      </c>
      <c r="E22">
        <v>3.4666666666666668</v>
      </c>
      <c r="F22">
        <v>2.95</v>
      </c>
      <c r="G22">
        <v>3.2</v>
      </c>
      <c r="H22">
        <v>3.6</v>
      </c>
      <c r="I22">
        <v>3.25</v>
      </c>
      <c r="J22">
        <v>3.3583333333333334</v>
      </c>
      <c r="K22">
        <v>2</v>
      </c>
      <c r="L22">
        <v>1.95</v>
      </c>
      <c r="M22">
        <v>1.75</v>
      </c>
      <c r="N22">
        <v>1.9</v>
      </c>
      <c r="O22">
        <v>1.9</v>
      </c>
      <c r="P22">
        <v>2.8722222222222222</v>
      </c>
      <c r="AF22">
        <v>2.8722222222222222</v>
      </c>
      <c r="AG22">
        <v>6</v>
      </c>
      <c r="AH22">
        <v>5.1111111111111107</v>
      </c>
      <c r="AI22">
        <v>5</v>
      </c>
      <c r="AJ22">
        <v>5.3793103448275863</v>
      </c>
      <c r="AK22">
        <v>5.3</v>
      </c>
      <c r="AL22">
        <v>5.2</v>
      </c>
      <c r="AM22">
        <v>4.8888888888888893</v>
      </c>
      <c r="AN22">
        <v>5.1379310344827589</v>
      </c>
      <c r="AO22">
        <v>5.2586206896551726</v>
      </c>
      <c r="AP22">
        <v>1</v>
      </c>
      <c r="AQ22">
        <v>1.6666666666666667</v>
      </c>
      <c r="AR22">
        <v>1.4</v>
      </c>
      <c r="AS22">
        <v>1.3448275862068966</v>
      </c>
      <c r="AT22">
        <v>1.1000000000000001</v>
      </c>
      <c r="AU22">
        <v>1.4</v>
      </c>
      <c r="AV22">
        <v>1.5555555555555556</v>
      </c>
      <c r="AW22">
        <v>1.3448275862068966</v>
      </c>
      <c r="AX22">
        <v>1.3448275862068966</v>
      </c>
      <c r="AY22">
        <v>3.3017241379310347</v>
      </c>
      <c r="AZ22">
        <v>1.6</v>
      </c>
      <c r="BA22">
        <v>2.3333333333333335</v>
      </c>
      <c r="BB22">
        <v>1.7</v>
      </c>
      <c r="BC22">
        <v>1.8620689655172413</v>
      </c>
      <c r="BD22">
        <v>1.9</v>
      </c>
      <c r="BE22">
        <v>2.1</v>
      </c>
      <c r="BF22">
        <v>2.1111111111111112</v>
      </c>
      <c r="BG22">
        <v>2.0344827586206895</v>
      </c>
      <c r="BH22">
        <v>1.9482758620689655</v>
      </c>
      <c r="BI22">
        <v>1.9482758620689655</v>
      </c>
      <c r="BJ22">
        <v>2.8505747126436782</v>
      </c>
      <c r="BL22">
        <v>5</v>
      </c>
      <c r="BN22">
        <v>5</v>
      </c>
      <c r="BQ22">
        <v>5</v>
      </c>
      <c r="BR22">
        <v>5</v>
      </c>
      <c r="BS22">
        <v>5</v>
      </c>
      <c r="BU22">
        <v>2</v>
      </c>
      <c r="BW22">
        <v>2</v>
      </c>
      <c r="BZ22">
        <v>2</v>
      </c>
      <c r="CA22">
        <v>2</v>
      </c>
      <c r="CB22">
        <v>2</v>
      </c>
      <c r="CC22">
        <v>3.5</v>
      </c>
      <c r="CE22">
        <v>1</v>
      </c>
      <c r="CG22">
        <v>1</v>
      </c>
      <c r="CJ22">
        <v>2</v>
      </c>
      <c r="CK22">
        <v>2</v>
      </c>
      <c r="CL22">
        <v>1.5</v>
      </c>
      <c r="CM22">
        <v>1.5</v>
      </c>
      <c r="CN22">
        <v>2.8333333333333335</v>
      </c>
      <c r="CO22">
        <v>2.85</v>
      </c>
      <c r="CP22">
        <v>1.8</v>
      </c>
      <c r="CQ22">
        <v>1.5</v>
      </c>
      <c r="CR22">
        <v>1.8888888888888888</v>
      </c>
      <c r="CS22">
        <v>1.7241379310344827</v>
      </c>
      <c r="CT22">
        <v>2.3333333333333335</v>
      </c>
      <c r="CU22">
        <v>2.9</v>
      </c>
      <c r="CV22">
        <v>2.4</v>
      </c>
      <c r="CW22">
        <v>2.5517241379310347</v>
      </c>
      <c r="CX22">
        <v>2.1379310344827585</v>
      </c>
      <c r="CY22">
        <v>4.4000000000000004</v>
      </c>
      <c r="CZ22">
        <v>3.8</v>
      </c>
      <c r="DA22">
        <v>3.5555555555555554</v>
      </c>
      <c r="DB22">
        <v>3.9310344827586206</v>
      </c>
      <c r="DC22">
        <v>3.1111111111111112</v>
      </c>
      <c r="DD22">
        <v>2.8</v>
      </c>
      <c r="DE22">
        <v>3.3</v>
      </c>
      <c r="DF22">
        <v>3.0689655172413794</v>
      </c>
      <c r="DG22">
        <v>3.5</v>
      </c>
      <c r="DH22">
        <v>2.8189655172413794</v>
      </c>
      <c r="DI22">
        <v>1.5</v>
      </c>
      <c r="DJ22">
        <v>1.2</v>
      </c>
      <c r="DK22">
        <v>1.1111111111111112</v>
      </c>
      <c r="DL22">
        <v>1.2758620689655173</v>
      </c>
      <c r="DM22">
        <v>1</v>
      </c>
      <c r="DN22">
        <v>1.1000000000000001</v>
      </c>
      <c r="DO22">
        <v>1.3</v>
      </c>
      <c r="DP22">
        <v>1.1379310344827587</v>
      </c>
      <c r="DQ22">
        <v>1.2068965517241379</v>
      </c>
      <c r="DR22">
        <v>1.2068965517241379</v>
      </c>
      <c r="DS22">
        <v>2.2816091954022988</v>
      </c>
      <c r="DV22">
        <v>0</v>
      </c>
      <c r="DW22">
        <v>0</v>
      </c>
      <c r="DX22">
        <v>0</v>
      </c>
      <c r="EA22">
        <v>0</v>
      </c>
      <c r="EB22">
        <v>0</v>
      </c>
      <c r="EE22">
        <v>3</v>
      </c>
      <c r="EF22">
        <v>3</v>
      </c>
      <c r="EG22">
        <v>3</v>
      </c>
      <c r="EJ22">
        <v>3</v>
      </c>
      <c r="EK22">
        <v>3</v>
      </c>
      <c r="EL22">
        <v>1.5</v>
      </c>
      <c r="EO22">
        <v>0</v>
      </c>
      <c r="EP22">
        <v>0</v>
      </c>
      <c r="EQ22">
        <v>0</v>
      </c>
      <c r="ET22">
        <v>0</v>
      </c>
      <c r="EU22">
        <v>0</v>
      </c>
      <c r="EV22">
        <v>0</v>
      </c>
      <c r="EW22">
        <v>1</v>
      </c>
      <c r="EX22">
        <v>2.2388888888888889</v>
      </c>
    </row>
    <row r="23" spans="1:154" x14ac:dyDescent="0.3">
      <c r="A23" s="2" t="s">
        <v>21</v>
      </c>
      <c r="B23">
        <v>2.1</v>
      </c>
      <c r="C23">
        <v>1.75</v>
      </c>
      <c r="D23">
        <v>2.0499999999999998</v>
      </c>
      <c r="E23">
        <v>1.9666666666666666</v>
      </c>
      <c r="F23">
        <v>2.5</v>
      </c>
      <c r="G23">
        <v>2.9</v>
      </c>
      <c r="H23">
        <v>1.75</v>
      </c>
      <c r="I23">
        <v>2.3833333333333333</v>
      </c>
      <c r="J23">
        <v>2.1749999999999998</v>
      </c>
      <c r="K23">
        <v>0.7</v>
      </c>
      <c r="L23">
        <v>0.45</v>
      </c>
      <c r="M23">
        <v>0.55000000000000004</v>
      </c>
      <c r="N23">
        <v>0.56666666666666665</v>
      </c>
      <c r="O23">
        <v>0.56666666666666665</v>
      </c>
      <c r="P23">
        <v>1.6388888888888888</v>
      </c>
      <c r="AF23">
        <v>1.6388888888888888</v>
      </c>
      <c r="AG23">
        <v>3.6</v>
      </c>
      <c r="AH23">
        <v>3.1111111111111112</v>
      </c>
      <c r="AI23">
        <v>3</v>
      </c>
      <c r="AJ23">
        <v>3.2413793103448274</v>
      </c>
      <c r="AK23">
        <v>3</v>
      </c>
      <c r="AL23">
        <v>3.1111111111111112</v>
      </c>
      <c r="AM23">
        <v>2.1</v>
      </c>
      <c r="AN23">
        <v>2.7241379310344827</v>
      </c>
      <c r="AO23">
        <v>2.9827586206896552</v>
      </c>
      <c r="AP23">
        <v>2.7</v>
      </c>
      <c r="AQ23">
        <v>3.6666666666666665</v>
      </c>
      <c r="AR23">
        <v>3.1</v>
      </c>
      <c r="AS23">
        <v>3.1379310344827585</v>
      </c>
      <c r="AT23">
        <v>3.2</v>
      </c>
      <c r="AU23">
        <v>2.7777777777777777</v>
      </c>
      <c r="AV23">
        <v>4.3</v>
      </c>
      <c r="AW23">
        <v>3.4482758620689653</v>
      </c>
      <c r="AX23">
        <v>3.2931034482758621</v>
      </c>
      <c r="AY23">
        <v>3.1379310344827585</v>
      </c>
      <c r="AZ23">
        <v>2.9</v>
      </c>
      <c r="BA23">
        <v>2.6666666666666665</v>
      </c>
      <c r="BB23">
        <v>2.9</v>
      </c>
      <c r="BC23">
        <v>2.8275862068965516</v>
      </c>
      <c r="BD23">
        <v>2.8</v>
      </c>
      <c r="BE23">
        <v>2.1111111111111112</v>
      </c>
      <c r="BF23">
        <v>2.8</v>
      </c>
      <c r="BG23">
        <v>2.5862068965517242</v>
      </c>
      <c r="BH23">
        <v>2.7068965517241379</v>
      </c>
      <c r="BI23">
        <v>2.7068965517241379</v>
      </c>
      <c r="BJ23">
        <v>2.9942528735632186</v>
      </c>
      <c r="BL23">
        <v>3</v>
      </c>
      <c r="BN23">
        <v>3</v>
      </c>
      <c r="BP23">
        <v>1</v>
      </c>
      <c r="BR23">
        <v>1</v>
      </c>
      <c r="BS23">
        <v>2</v>
      </c>
      <c r="BU23">
        <v>3</v>
      </c>
      <c r="BW23">
        <v>3</v>
      </c>
      <c r="BY23">
        <v>5</v>
      </c>
      <c r="CA23">
        <v>5</v>
      </c>
      <c r="CB23">
        <v>4</v>
      </c>
      <c r="CC23">
        <v>3</v>
      </c>
      <c r="CE23">
        <v>3</v>
      </c>
      <c r="CG23">
        <v>3</v>
      </c>
      <c r="CI23">
        <v>2</v>
      </c>
      <c r="CK23">
        <v>2</v>
      </c>
      <c r="CL23">
        <v>2.5</v>
      </c>
      <c r="CM23">
        <v>2.5</v>
      </c>
      <c r="CN23">
        <v>2.8333333333333335</v>
      </c>
      <c r="CO23">
        <v>2.9888888888888889</v>
      </c>
      <c r="CP23">
        <v>3.5</v>
      </c>
      <c r="CQ23">
        <v>2.9</v>
      </c>
      <c r="CR23">
        <v>2.1111111111111112</v>
      </c>
      <c r="CS23">
        <v>2.8620689655172415</v>
      </c>
      <c r="CT23">
        <v>2.8888888888888888</v>
      </c>
      <c r="CU23">
        <v>3.9</v>
      </c>
      <c r="CV23">
        <v>2.2999999999999998</v>
      </c>
      <c r="CW23">
        <v>3.0344827586206895</v>
      </c>
      <c r="CX23">
        <v>2.9482758620689653</v>
      </c>
      <c r="CY23">
        <v>2.7</v>
      </c>
      <c r="CZ23">
        <v>3.3</v>
      </c>
      <c r="DA23">
        <v>4.333333333333333</v>
      </c>
      <c r="DB23">
        <v>3.4137931034482758</v>
      </c>
      <c r="DC23">
        <v>2.1111111111111112</v>
      </c>
      <c r="DD23">
        <v>2.6</v>
      </c>
      <c r="DE23">
        <v>3.8</v>
      </c>
      <c r="DF23">
        <v>2.8620689655172415</v>
      </c>
      <c r="DG23">
        <v>3.1379310344827585</v>
      </c>
      <c r="DH23">
        <v>3.0431034482758621</v>
      </c>
      <c r="DI23">
        <v>1.2</v>
      </c>
      <c r="DJ23">
        <v>1.2</v>
      </c>
      <c r="DK23">
        <v>1.4444444444444444</v>
      </c>
      <c r="DL23">
        <v>1.2758620689655173</v>
      </c>
      <c r="DM23">
        <v>0.77777777777777779</v>
      </c>
      <c r="DN23">
        <v>0.7</v>
      </c>
      <c r="DO23">
        <v>1.5</v>
      </c>
      <c r="DP23">
        <v>1</v>
      </c>
      <c r="DQ23">
        <v>1.1379310344827587</v>
      </c>
      <c r="DR23">
        <v>1.1379310344827587</v>
      </c>
      <c r="DS23">
        <v>2.4080459770114944</v>
      </c>
      <c r="DV23">
        <v>1</v>
      </c>
      <c r="DW23">
        <v>1</v>
      </c>
      <c r="DX23">
        <v>0</v>
      </c>
      <c r="EA23">
        <v>0</v>
      </c>
      <c r="EB23">
        <v>0.5</v>
      </c>
      <c r="EE23">
        <v>6</v>
      </c>
      <c r="EF23">
        <v>6</v>
      </c>
      <c r="EG23">
        <v>7</v>
      </c>
      <c r="EJ23">
        <v>7</v>
      </c>
      <c r="EK23">
        <v>6.5</v>
      </c>
      <c r="EL23">
        <v>3.5</v>
      </c>
      <c r="EO23">
        <v>2</v>
      </c>
      <c r="EP23">
        <v>2</v>
      </c>
      <c r="EQ23">
        <v>5</v>
      </c>
      <c r="ET23">
        <v>5</v>
      </c>
      <c r="EU23">
        <v>3.5</v>
      </c>
      <c r="EV23">
        <v>3.5</v>
      </c>
      <c r="EW23">
        <v>3.5</v>
      </c>
      <c r="EX23">
        <v>2.4444444444444446</v>
      </c>
    </row>
    <row r="24" spans="1:154" x14ac:dyDescent="0.3">
      <c r="A24" s="2" t="s">
        <v>22</v>
      </c>
      <c r="B24">
        <v>4.8</v>
      </c>
      <c r="C24">
        <v>4.0999999999999996</v>
      </c>
      <c r="D24">
        <v>4.4736842105263159</v>
      </c>
      <c r="E24">
        <v>4.4576271186440675</v>
      </c>
      <c r="F24">
        <v>2.8</v>
      </c>
      <c r="G24">
        <v>3.3</v>
      </c>
      <c r="H24">
        <v>2.7894736842105261</v>
      </c>
      <c r="I24">
        <v>2.9661016949152543</v>
      </c>
      <c r="J24">
        <v>3.7118644067796609</v>
      </c>
      <c r="K24">
        <v>2.25</v>
      </c>
      <c r="L24">
        <v>1.95</v>
      </c>
      <c r="M24">
        <v>2.2105263157894739</v>
      </c>
      <c r="N24">
        <v>2.1355932203389831</v>
      </c>
      <c r="O24">
        <v>2.1355932203389831</v>
      </c>
      <c r="P24">
        <v>3.1864406779661016</v>
      </c>
      <c r="S24">
        <v>10</v>
      </c>
      <c r="T24">
        <v>10</v>
      </c>
      <c r="W24">
        <v>0</v>
      </c>
      <c r="X24">
        <v>0</v>
      </c>
      <c r="Y24">
        <v>5</v>
      </c>
      <c r="AB24">
        <v>7</v>
      </c>
      <c r="AC24">
        <v>7</v>
      </c>
      <c r="AD24">
        <v>7</v>
      </c>
      <c r="AE24">
        <v>5.666666666666667</v>
      </c>
      <c r="AF24">
        <v>3.2277777777777779</v>
      </c>
      <c r="AG24">
        <v>3.8</v>
      </c>
      <c r="AH24">
        <v>3.3</v>
      </c>
      <c r="AI24">
        <v>3.3</v>
      </c>
      <c r="AJ24">
        <v>3.4666666666666668</v>
      </c>
      <c r="AK24">
        <v>3.9</v>
      </c>
      <c r="AL24">
        <v>2.6</v>
      </c>
      <c r="AM24">
        <v>3.4</v>
      </c>
      <c r="AN24">
        <v>3.3</v>
      </c>
      <c r="AO24">
        <v>3.3833333333333333</v>
      </c>
      <c r="AP24">
        <v>2</v>
      </c>
      <c r="AQ24">
        <v>1.9</v>
      </c>
      <c r="AR24">
        <v>2.4</v>
      </c>
      <c r="AS24">
        <v>2.1</v>
      </c>
      <c r="AT24">
        <v>1.2</v>
      </c>
      <c r="AU24">
        <v>2.2000000000000002</v>
      </c>
      <c r="AV24">
        <v>1.8</v>
      </c>
      <c r="AW24">
        <v>1.7333333333333334</v>
      </c>
      <c r="AX24">
        <v>1.9166666666666667</v>
      </c>
      <c r="AY24">
        <v>2.65</v>
      </c>
      <c r="AZ24">
        <v>2.5</v>
      </c>
      <c r="BA24">
        <v>1.5</v>
      </c>
      <c r="BB24">
        <v>1.7</v>
      </c>
      <c r="BC24">
        <v>1.9</v>
      </c>
      <c r="BD24">
        <v>1.4</v>
      </c>
      <c r="BE24">
        <v>1.3</v>
      </c>
      <c r="BF24">
        <v>1.7</v>
      </c>
      <c r="BG24">
        <v>1.4666666666666666</v>
      </c>
      <c r="BH24">
        <v>1.6833333333333333</v>
      </c>
      <c r="BI24">
        <v>1.6833333333333333</v>
      </c>
      <c r="BJ24">
        <v>2.3277777777777779</v>
      </c>
      <c r="CO24">
        <v>2.3277777777777779</v>
      </c>
      <c r="CP24">
        <v>3</v>
      </c>
      <c r="CQ24">
        <v>1.7</v>
      </c>
      <c r="CR24">
        <v>1.7777777777777777</v>
      </c>
      <c r="CS24">
        <v>2.1428571428571428</v>
      </c>
      <c r="CT24">
        <v>1.7777777777777777</v>
      </c>
      <c r="CU24">
        <v>1.7</v>
      </c>
      <c r="CV24">
        <v>1.8</v>
      </c>
      <c r="CW24">
        <v>1.7586206896551724</v>
      </c>
      <c r="CX24">
        <v>1.9473684210526316</v>
      </c>
      <c r="CY24">
        <v>3.7777777777777777</v>
      </c>
      <c r="CZ24">
        <v>5.5</v>
      </c>
      <c r="DA24">
        <v>5.1111111111111107</v>
      </c>
      <c r="DB24">
        <v>4.8214285714285712</v>
      </c>
      <c r="DC24">
        <v>4.333333333333333</v>
      </c>
      <c r="DD24">
        <v>4.8</v>
      </c>
      <c r="DE24">
        <v>5.0999999999999996</v>
      </c>
      <c r="DF24">
        <v>4.7586206896551726</v>
      </c>
      <c r="DG24">
        <v>4.7894736842105265</v>
      </c>
      <c r="DH24">
        <v>3.3684210526315788</v>
      </c>
      <c r="DI24">
        <v>2.8888888888888888</v>
      </c>
      <c r="DJ24">
        <v>2.4</v>
      </c>
      <c r="DK24">
        <v>3.2222222222222223</v>
      </c>
      <c r="DL24">
        <v>2.8214285714285716</v>
      </c>
      <c r="DM24">
        <v>2.7777777777777777</v>
      </c>
      <c r="DN24">
        <v>3.1</v>
      </c>
      <c r="DO24">
        <v>2.7</v>
      </c>
      <c r="DP24">
        <v>2.8620689655172415</v>
      </c>
      <c r="DQ24">
        <v>2.8421052631578947</v>
      </c>
      <c r="DR24">
        <v>2.8421052631578947</v>
      </c>
      <c r="DS24">
        <v>3.192982456140351</v>
      </c>
      <c r="DT24">
        <v>2</v>
      </c>
      <c r="DV24">
        <v>0</v>
      </c>
      <c r="DW24">
        <v>1</v>
      </c>
      <c r="DX24">
        <v>0</v>
      </c>
      <c r="EA24">
        <v>0</v>
      </c>
      <c r="EB24">
        <v>0.66666666666666663</v>
      </c>
      <c r="EC24">
        <v>6</v>
      </c>
      <c r="EE24">
        <v>6</v>
      </c>
      <c r="EF24">
        <v>6</v>
      </c>
      <c r="EG24">
        <v>6</v>
      </c>
      <c r="EJ24">
        <v>6</v>
      </c>
      <c r="EK24">
        <v>6</v>
      </c>
      <c r="EL24">
        <v>3.3333333333333335</v>
      </c>
      <c r="EM24">
        <v>7</v>
      </c>
      <c r="EO24">
        <v>1</v>
      </c>
      <c r="EP24">
        <v>4</v>
      </c>
      <c r="EQ24">
        <v>2</v>
      </c>
      <c r="ET24">
        <v>2</v>
      </c>
      <c r="EU24">
        <v>3.3333333333333335</v>
      </c>
      <c r="EV24">
        <v>3.3333333333333335</v>
      </c>
      <c r="EW24">
        <v>3.3333333333333335</v>
      </c>
      <c r="EX24">
        <v>3.2</v>
      </c>
    </row>
    <row r="25" spans="1:154" x14ac:dyDescent="0.3">
      <c r="A25" s="2" t="s">
        <v>23</v>
      </c>
      <c r="B25">
        <v>2.8235294117647061</v>
      </c>
      <c r="C25">
        <v>2.35</v>
      </c>
      <c r="D25">
        <v>1.85</v>
      </c>
      <c r="E25">
        <v>2.3157894736842106</v>
      </c>
      <c r="F25">
        <v>2.1764705882352939</v>
      </c>
      <c r="G25">
        <v>2.4500000000000002</v>
      </c>
      <c r="H25">
        <v>2.25</v>
      </c>
      <c r="I25">
        <v>2.2982456140350878</v>
      </c>
      <c r="J25">
        <v>2.307017543859649</v>
      </c>
      <c r="K25">
        <v>1.0588235294117647</v>
      </c>
      <c r="L25">
        <v>0.85</v>
      </c>
      <c r="M25">
        <v>0.65</v>
      </c>
      <c r="N25">
        <v>0.84210526315789469</v>
      </c>
      <c r="O25">
        <v>0.84210526315789469</v>
      </c>
      <c r="P25">
        <v>1.8187134502923976</v>
      </c>
      <c r="Q25">
        <v>3.3333333333333335</v>
      </c>
      <c r="T25">
        <v>3.3333333333333335</v>
      </c>
      <c r="U25">
        <v>0.66666666666666663</v>
      </c>
      <c r="X25">
        <v>0.66666666666666663</v>
      </c>
      <c r="Y25">
        <v>2</v>
      </c>
      <c r="Z25">
        <v>1.6666666666666667</v>
      </c>
      <c r="AC25">
        <v>1.6666666666666667</v>
      </c>
      <c r="AD25">
        <v>1.6666666666666667</v>
      </c>
      <c r="AE25">
        <v>1.8888888888888888</v>
      </c>
      <c r="AF25">
        <v>1.8222222222222222</v>
      </c>
      <c r="AG25">
        <v>2.2999999999999998</v>
      </c>
      <c r="AH25">
        <v>2.6</v>
      </c>
      <c r="AI25">
        <v>2.7</v>
      </c>
      <c r="AJ25">
        <v>2.5333333333333332</v>
      </c>
      <c r="AK25">
        <v>2</v>
      </c>
      <c r="AL25">
        <v>2.1</v>
      </c>
      <c r="AM25">
        <v>2.5555555555555554</v>
      </c>
      <c r="AN25">
        <v>2.2068965517241379</v>
      </c>
      <c r="AO25">
        <v>2.3728813559322033</v>
      </c>
      <c r="AP25">
        <v>1.3</v>
      </c>
      <c r="AQ25">
        <v>1.1000000000000001</v>
      </c>
      <c r="AR25">
        <v>0.9</v>
      </c>
      <c r="AS25">
        <v>1.1000000000000001</v>
      </c>
      <c r="AT25">
        <v>2.2000000000000002</v>
      </c>
      <c r="AU25">
        <v>1.2</v>
      </c>
      <c r="AV25">
        <v>2</v>
      </c>
      <c r="AW25">
        <v>1.7931034482758621</v>
      </c>
      <c r="AX25">
        <v>1.4406779661016949</v>
      </c>
      <c r="AY25">
        <v>1.9067796610169492</v>
      </c>
      <c r="AZ25">
        <v>1.2</v>
      </c>
      <c r="BA25">
        <v>1.3</v>
      </c>
      <c r="BB25">
        <v>0.9</v>
      </c>
      <c r="BC25">
        <v>1.1333333333333333</v>
      </c>
      <c r="BD25">
        <v>1</v>
      </c>
      <c r="BE25">
        <v>0.8</v>
      </c>
      <c r="BF25">
        <v>1.3333333333333333</v>
      </c>
      <c r="BG25">
        <v>1.0344827586206897</v>
      </c>
      <c r="BH25">
        <v>1.0847457627118644</v>
      </c>
      <c r="BI25">
        <v>1.0847457627118644</v>
      </c>
      <c r="BJ25">
        <v>1.6327683615819208</v>
      </c>
      <c r="BQ25">
        <v>0</v>
      </c>
      <c r="BR25">
        <v>0</v>
      </c>
      <c r="BS25">
        <v>0</v>
      </c>
      <c r="BZ25">
        <v>3</v>
      </c>
      <c r="CA25">
        <v>3</v>
      </c>
      <c r="CB25">
        <v>3</v>
      </c>
      <c r="CC25">
        <v>1.5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1.6222222222222222</v>
      </c>
      <c r="CP25">
        <v>3.3</v>
      </c>
      <c r="CQ25">
        <v>2.2999999999999998</v>
      </c>
      <c r="CR25">
        <v>2.4444444444444446</v>
      </c>
      <c r="CS25">
        <v>2.6896551724137931</v>
      </c>
      <c r="CT25">
        <v>1.7777777777777777</v>
      </c>
      <c r="CU25">
        <v>4.1111111111111107</v>
      </c>
      <c r="CV25">
        <v>2.4</v>
      </c>
      <c r="CW25">
        <v>2.75</v>
      </c>
      <c r="CX25">
        <v>2.7192982456140351</v>
      </c>
      <c r="CY25">
        <v>2.2000000000000002</v>
      </c>
      <c r="CZ25">
        <v>1.6</v>
      </c>
      <c r="DA25">
        <v>2.3333333333333335</v>
      </c>
      <c r="DB25">
        <v>2.0344827586206895</v>
      </c>
      <c r="DC25">
        <v>2.1111111111111112</v>
      </c>
      <c r="DD25">
        <v>1.4444444444444444</v>
      </c>
      <c r="DE25">
        <v>2.8</v>
      </c>
      <c r="DF25">
        <v>2.1428571428571428</v>
      </c>
      <c r="DG25">
        <v>2.0877192982456139</v>
      </c>
      <c r="DH25">
        <v>2.4035087719298245</v>
      </c>
      <c r="DI25">
        <v>0.9</v>
      </c>
      <c r="DJ25">
        <v>1.5</v>
      </c>
      <c r="DK25">
        <v>1.1111111111111112</v>
      </c>
      <c r="DL25">
        <v>1.1724137931034482</v>
      </c>
      <c r="DM25">
        <v>1.2222222222222223</v>
      </c>
      <c r="DN25">
        <v>0.66666666666666663</v>
      </c>
      <c r="DO25">
        <v>1.1000000000000001</v>
      </c>
      <c r="DP25">
        <v>1</v>
      </c>
      <c r="DQ25">
        <v>1.0877192982456141</v>
      </c>
      <c r="DR25">
        <v>1.0877192982456141</v>
      </c>
      <c r="DS25">
        <v>1.9649122807017543</v>
      </c>
      <c r="DV25">
        <v>0</v>
      </c>
      <c r="DW25">
        <v>0</v>
      </c>
      <c r="DX25">
        <v>1</v>
      </c>
      <c r="DY25">
        <v>2</v>
      </c>
      <c r="EA25">
        <v>1.5</v>
      </c>
      <c r="EB25">
        <v>1</v>
      </c>
      <c r="EE25">
        <v>4</v>
      </c>
      <c r="EF25">
        <v>4</v>
      </c>
      <c r="EG25">
        <v>3</v>
      </c>
      <c r="EH25">
        <v>4</v>
      </c>
      <c r="EJ25">
        <v>3.5</v>
      </c>
      <c r="EK25">
        <v>3.6666666666666665</v>
      </c>
      <c r="EL25">
        <v>2.3333333333333335</v>
      </c>
      <c r="EO25">
        <v>2</v>
      </c>
      <c r="EP25">
        <v>2</v>
      </c>
      <c r="EQ25">
        <v>1</v>
      </c>
      <c r="ER25">
        <v>3</v>
      </c>
      <c r="ET25">
        <v>2</v>
      </c>
      <c r="EU25">
        <v>2</v>
      </c>
      <c r="EV25">
        <v>2</v>
      </c>
      <c r="EW25">
        <v>2.2222222222222223</v>
      </c>
      <c r="EX25">
        <v>1.9777777777777779</v>
      </c>
    </row>
    <row r="26" spans="1:154" x14ac:dyDescent="0.3">
      <c r="A26" s="2" t="s">
        <v>24</v>
      </c>
      <c r="B26">
        <v>2.1578947368421053</v>
      </c>
      <c r="C26">
        <v>2.0499999999999998</v>
      </c>
      <c r="D26">
        <v>1.85</v>
      </c>
      <c r="E26">
        <v>2.0169491525423728</v>
      </c>
      <c r="F26">
        <v>2.0526315789473686</v>
      </c>
      <c r="G26">
        <v>2.1</v>
      </c>
      <c r="H26">
        <v>1.45</v>
      </c>
      <c r="I26">
        <v>1.8644067796610169</v>
      </c>
      <c r="J26">
        <v>1.9406779661016949</v>
      </c>
      <c r="K26">
        <v>1.263157894736842</v>
      </c>
      <c r="L26">
        <v>1.4</v>
      </c>
      <c r="M26">
        <v>1.3</v>
      </c>
      <c r="N26">
        <v>1.3220338983050848</v>
      </c>
      <c r="O26">
        <v>1.3220338983050848</v>
      </c>
      <c r="P26">
        <v>1.7344632768361581</v>
      </c>
      <c r="Q26">
        <v>8</v>
      </c>
      <c r="T26">
        <v>8</v>
      </c>
      <c r="U26">
        <v>0</v>
      </c>
      <c r="X26">
        <v>0</v>
      </c>
      <c r="Y26">
        <v>4</v>
      </c>
      <c r="Z26">
        <v>5</v>
      </c>
      <c r="AC26">
        <v>5</v>
      </c>
      <c r="AD26">
        <v>5</v>
      </c>
      <c r="AE26">
        <v>4.333333333333333</v>
      </c>
      <c r="AF26">
        <v>1.7777777777777777</v>
      </c>
      <c r="AG26">
        <v>4.7</v>
      </c>
      <c r="AH26">
        <v>5.1111111111111107</v>
      </c>
      <c r="AI26">
        <v>4.7</v>
      </c>
      <c r="AJ26">
        <v>4.8275862068965516</v>
      </c>
      <c r="AK26">
        <v>5</v>
      </c>
      <c r="AL26">
        <v>4.5999999999999996</v>
      </c>
      <c r="AM26">
        <v>4.2</v>
      </c>
      <c r="AN26">
        <v>4.5999999999999996</v>
      </c>
      <c r="AO26">
        <v>4.7118644067796609</v>
      </c>
      <c r="AP26">
        <v>3.3</v>
      </c>
      <c r="AQ26">
        <v>2.8888888888888888</v>
      </c>
      <c r="AR26">
        <v>3.1</v>
      </c>
      <c r="AS26">
        <v>3.103448275862069</v>
      </c>
      <c r="AT26">
        <v>2.7</v>
      </c>
      <c r="AU26">
        <v>3.2</v>
      </c>
      <c r="AV26">
        <v>3.5</v>
      </c>
      <c r="AW26">
        <v>3.1333333333333333</v>
      </c>
      <c r="AX26">
        <v>3.1186440677966103</v>
      </c>
      <c r="AY26">
        <v>3.9152542372881354</v>
      </c>
      <c r="AZ26">
        <v>1</v>
      </c>
      <c r="BA26">
        <v>1.8888888888888888</v>
      </c>
      <c r="BB26">
        <v>1.4</v>
      </c>
      <c r="BC26">
        <v>1.4137931034482758</v>
      </c>
      <c r="BD26">
        <v>1.1000000000000001</v>
      </c>
      <c r="BE26">
        <v>1.3</v>
      </c>
      <c r="BF26">
        <v>1.9</v>
      </c>
      <c r="BG26">
        <v>1.4333333333333333</v>
      </c>
      <c r="BH26">
        <v>1.423728813559322</v>
      </c>
      <c r="BI26">
        <v>1.423728813559322</v>
      </c>
      <c r="BJ26">
        <v>3.0847457627118646</v>
      </c>
      <c r="BL26">
        <v>0</v>
      </c>
      <c r="BN26">
        <v>0</v>
      </c>
      <c r="BS26">
        <v>0</v>
      </c>
      <c r="BU26">
        <v>11</v>
      </c>
      <c r="BW26">
        <v>11</v>
      </c>
      <c r="CB26">
        <v>11</v>
      </c>
      <c r="CC26">
        <v>5.5</v>
      </c>
      <c r="CE26">
        <v>2</v>
      </c>
      <c r="CG26">
        <v>2</v>
      </c>
      <c r="CL26">
        <v>2</v>
      </c>
      <c r="CM26">
        <v>2</v>
      </c>
      <c r="CN26">
        <v>4.333333333333333</v>
      </c>
      <c r="CO26">
        <v>3.1055555555555556</v>
      </c>
      <c r="CP26">
        <v>3.4</v>
      </c>
      <c r="CQ26">
        <v>3.7</v>
      </c>
      <c r="CR26">
        <v>2.7777777777777777</v>
      </c>
      <c r="CS26">
        <v>3.3103448275862069</v>
      </c>
      <c r="CT26">
        <v>3.7777777777777777</v>
      </c>
      <c r="CU26">
        <v>3</v>
      </c>
      <c r="CV26">
        <v>3.5</v>
      </c>
      <c r="CW26">
        <v>3.4137931034482758</v>
      </c>
      <c r="CX26">
        <v>3.3620689655172415</v>
      </c>
      <c r="CY26">
        <v>5.5</v>
      </c>
      <c r="CZ26">
        <v>5.3</v>
      </c>
      <c r="DA26">
        <v>6</v>
      </c>
      <c r="DB26">
        <v>5.5862068965517242</v>
      </c>
      <c r="DC26">
        <v>4.333333333333333</v>
      </c>
      <c r="DD26">
        <v>4.8</v>
      </c>
      <c r="DE26">
        <v>4.5999999999999996</v>
      </c>
      <c r="DF26">
        <v>4.5862068965517242</v>
      </c>
      <c r="DG26">
        <v>5.0862068965517242</v>
      </c>
      <c r="DH26">
        <v>4.2241379310344831</v>
      </c>
      <c r="DI26">
        <v>2.8</v>
      </c>
      <c r="DJ26">
        <v>3.1</v>
      </c>
      <c r="DK26">
        <v>2.8888888888888888</v>
      </c>
      <c r="DL26">
        <v>2.9310344827586206</v>
      </c>
      <c r="DM26">
        <v>3.6666666666666665</v>
      </c>
      <c r="DN26">
        <v>3.2</v>
      </c>
      <c r="DO26">
        <v>2.8</v>
      </c>
      <c r="DP26">
        <v>3.2068965517241379</v>
      </c>
      <c r="DQ26">
        <v>3.0689655172413794</v>
      </c>
      <c r="DR26">
        <v>3.0689655172413794</v>
      </c>
      <c r="DS26">
        <v>3.8390804597701149</v>
      </c>
      <c r="DV26">
        <v>4</v>
      </c>
      <c r="DW26">
        <v>4</v>
      </c>
      <c r="DX26">
        <v>6</v>
      </c>
      <c r="EA26">
        <v>6</v>
      </c>
      <c r="EB26">
        <v>5</v>
      </c>
      <c r="EE26">
        <v>3</v>
      </c>
      <c r="EF26">
        <v>3</v>
      </c>
      <c r="EG26">
        <v>6</v>
      </c>
      <c r="EJ26">
        <v>6</v>
      </c>
      <c r="EK26">
        <v>4.5</v>
      </c>
      <c r="EL26">
        <v>4.75</v>
      </c>
      <c r="EO26">
        <v>3</v>
      </c>
      <c r="EP26">
        <v>3</v>
      </c>
      <c r="EQ26">
        <v>2</v>
      </c>
      <c r="ET26">
        <v>2</v>
      </c>
      <c r="EU26">
        <v>2.5</v>
      </c>
      <c r="EV26">
        <v>2.5</v>
      </c>
      <c r="EW26">
        <v>4</v>
      </c>
      <c r="EX26">
        <v>3.8444444444444446</v>
      </c>
    </row>
    <row r="27" spans="1:154" x14ac:dyDescent="0.3">
      <c r="A27" s="2" t="s">
        <v>25</v>
      </c>
      <c r="B27">
        <v>3.9</v>
      </c>
      <c r="C27">
        <v>3.8888888888888888</v>
      </c>
      <c r="D27">
        <v>3.3333333333333335</v>
      </c>
      <c r="E27">
        <v>3.7142857142857144</v>
      </c>
      <c r="F27">
        <v>3.85</v>
      </c>
      <c r="G27">
        <v>3.0555555555555554</v>
      </c>
      <c r="H27">
        <v>3.9444444444444446</v>
      </c>
      <c r="I27">
        <v>3.625</v>
      </c>
      <c r="J27">
        <v>3.6696428571428572</v>
      </c>
      <c r="K27">
        <v>1.55</v>
      </c>
      <c r="L27">
        <v>1.3888888888888888</v>
      </c>
      <c r="M27">
        <v>1.6666666666666667</v>
      </c>
      <c r="N27">
        <v>1.5357142857142858</v>
      </c>
      <c r="O27">
        <v>1.5357142857142858</v>
      </c>
      <c r="P27">
        <v>2.9583333333333335</v>
      </c>
      <c r="R27">
        <v>4.5</v>
      </c>
      <c r="S27">
        <v>6</v>
      </c>
      <c r="T27">
        <v>5.25</v>
      </c>
      <c r="V27">
        <v>4</v>
      </c>
      <c r="W27">
        <v>1.5</v>
      </c>
      <c r="X27">
        <v>2.75</v>
      </c>
      <c r="Y27">
        <v>4</v>
      </c>
      <c r="AA27">
        <v>2</v>
      </c>
      <c r="AB27">
        <v>1</v>
      </c>
      <c r="AC27">
        <v>1.5</v>
      </c>
      <c r="AD27">
        <v>1.5</v>
      </c>
      <c r="AE27">
        <v>3.1666666666666665</v>
      </c>
      <c r="AF27">
        <v>2.9722222222222223</v>
      </c>
      <c r="AG27">
        <v>5.375</v>
      </c>
      <c r="AH27">
        <v>4.25</v>
      </c>
      <c r="AI27">
        <v>4.3</v>
      </c>
      <c r="AJ27">
        <v>4.615384615384615</v>
      </c>
      <c r="AK27">
        <v>6.125</v>
      </c>
      <c r="AL27">
        <v>5</v>
      </c>
      <c r="AM27">
        <v>4.0999999999999996</v>
      </c>
      <c r="AN27">
        <v>5</v>
      </c>
      <c r="AO27">
        <v>4.8076923076923075</v>
      </c>
      <c r="AP27">
        <v>3</v>
      </c>
      <c r="AQ27">
        <v>3.375</v>
      </c>
      <c r="AR27">
        <v>3.8</v>
      </c>
      <c r="AS27">
        <v>3.4230769230769229</v>
      </c>
      <c r="AT27">
        <v>3.125</v>
      </c>
      <c r="AU27">
        <v>2.125</v>
      </c>
      <c r="AV27">
        <v>3.9</v>
      </c>
      <c r="AW27">
        <v>3.1153846153846154</v>
      </c>
      <c r="AX27">
        <v>3.2692307692307692</v>
      </c>
      <c r="AY27">
        <v>4.0384615384615383</v>
      </c>
      <c r="AZ27">
        <v>1.625</v>
      </c>
      <c r="BA27">
        <v>1.5</v>
      </c>
      <c r="BB27">
        <v>1.8</v>
      </c>
      <c r="BC27">
        <v>1.6538461538461537</v>
      </c>
      <c r="BD27">
        <v>1.125</v>
      </c>
      <c r="BE27">
        <v>1.125</v>
      </c>
      <c r="BF27">
        <v>1.6</v>
      </c>
      <c r="BG27">
        <v>1.3076923076923077</v>
      </c>
      <c r="BH27">
        <v>1.4807692307692308</v>
      </c>
      <c r="BI27">
        <v>1.4807692307692308</v>
      </c>
      <c r="BJ27">
        <v>3.1858974358974357</v>
      </c>
      <c r="BK27">
        <v>4.5</v>
      </c>
      <c r="BL27">
        <v>6.5</v>
      </c>
      <c r="BN27">
        <v>5.5</v>
      </c>
      <c r="BO27">
        <v>2.5</v>
      </c>
      <c r="BP27">
        <v>5</v>
      </c>
      <c r="BR27">
        <v>3.75</v>
      </c>
      <c r="BS27">
        <v>4.625</v>
      </c>
      <c r="BT27">
        <v>2.5</v>
      </c>
      <c r="BU27">
        <v>1</v>
      </c>
      <c r="BW27">
        <v>1.75</v>
      </c>
      <c r="BX27">
        <v>4.5</v>
      </c>
      <c r="BY27">
        <v>4</v>
      </c>
      <c r="CA27">
        <v>4.25</v>
      </c>
      <c r="CB27">
        <v>3</v>
      </c>
      <c r="CC27">
        <v>3.8125</v>
      </c>
      <c r="CD27">
        <v>1.5</v>
      </c>
      <c r="CE27">
        <v>0.5</v>
      </c>
      <c r="CG27">
        <v>1</v>
      </c>
      <c r="CH27">
        <v>2</v>
      </c>
      <c r="CI27">
        <v>2</v>
      </c>
      <c r="CK27">
        <v>2</v>
      </c>
      <c r="CL27">
        <v>1.5</v>
      </c>
      <c r="CM27">
        <v>1.5</v>
      </c>
      <c r="CN27">
        <v>3.0416666666666665</v>
      </c>
      <c r="CO27">
        <v>3.1666666666666665</v>
      </c>
      <c r="CP27">
        <v>2.25</v>
      </c>
      <c r="CQ27">
        <v>3.4</v>
      </c>
      <c r="CR27">
        <v>2.625</v>
      </c>
      <c r="CS27">
        <v>2.8076923076923075</v>
      </c>
      <c r="CT27">
        <v>2.7777777777777777</v>
      </c>
      <c r="CU27">
        <v>2.7</v>
      </c>
      <c r="CV27">
        <v>3.7777777777777777</v>
      </c>
      <c r="CW27">
        <v>3.0714285714285716</v>
      </c>
      <c r="CX27">
        <v>2.9444444444444446</v>
      </c>
      <c r="CY27">
        <v>4.875</v>
      </c>
      <c r="CZ27">
        <v>3.6</v>
      </c>
      <c r="DA27">
        <v>4.5</v>
      </c>
      <c r="DB27">
        <v>4.2692307692307692</v>
      </c>
      <c r="DC27">
        <v>5.8888888888888893</v>
      </c>
      <c r="DD27">
        <v>5.4</v>
      </c>
      <c r="DE27">
        <v>3.3333333333333335</v>
      </c>
      <c r="DF27">
        <v>4.8928571428571432</v>
      </c>
      <c r="DG27">
        <v>4.5925925925925926</v>
      </c>
      <c r="DH27">
        <v>3.7685185185185186</v>
      </c>
      <c r="DI27">
        <v>1.625</v>
      </c>
      <c r="DJ27">
        <v>0.8</v>
      </c>
      <c r="DK27">
        <v>1.25</v>
      </c>
      <c r="DL27">
        <v>1.1923076923076923</v>
      </c>
      <c r="DM27">
        <v>1.4444444444444444</v>
      </c>
      <c r="DN27">
        <v>1.1000000000000001</v>
      </c>
      <c r="DO27">
        <v>1.7777777777777777</v>
      </c>
      <c r="DP27">
        <v>1.4285714285714286</v>
      </c>
      <c r="DQ27">
        <v>1.3148148148148149</v>
      </c>
      <c r="DR27">
        <v>1.3148148148148149</v>
      </c>
      <c r="DS27">
        <v>2.9506172839506171</v>
      </c>
      <c r="DT27">
        <v>5</v>
      </c>
      <c r="DV27">
        <v>2</v>
      </c>
      <c r="DW27">
        <v>3.5</v>
      </c>
      <c r="DX27">
        <v>7</v>
      </c>
      <c r="DZ27">
        <v>4</v>
      </c>
      <c r="EA27">
        <v>5.5</v>
      </c>
      <c r="EB27">
        <v>4.166666666666667</v>
      </c>
      <c r="EC27">
        <v>4.5</v>
      </c>
      <c r="EE27">
        <v>4.5</v>
      </c>
      <c r="EF27">
        <v>4.5</v>
      </c>
      <c r="EG27">
        <v>3</v>
      </c>
      <c r="EI27">
        <v>2</v>
      </c>
      <c r="EJ27">
        <v>2.5</v>
      </c>
      <c r="EK27">
        <v>3.8333333333333335</v>
      </c>
      <c r="EL27">
        <v>4</v>
      </c>
      <c r="EM27">
        <v>0.5</v>
      </c>
      <c r="EO27">
        <v>0.5</v>
      </c>
      <c r="EP27">
        <v>0.5</v>
      </c>
      <c r="EQ27">
        <v>5</v>
      </c>
      <c r="ES27">
        <v>1</v>
      </c>
      <c r="ET27">
        <v>3</v>
      </c>
      <c r="EU27">
        <v>1.3333333333333333</v>
      </c>
      <c r="EV27">
        <v>1.3333333333333333</v>
      </c>
      <c r="EW27">
        <v>3.1111111111111112</v>
      </c>
      <c r="EX27">
        <v>2.9666666666666668</v>
      </c>
    </row>
    <row r="28" spans="1:154" x14ac:dyDescent="0.3">
      <c r="A28" s="2" t="s">
        <v>26</v>
      </c>
      <c r="B28">
        <v>2.7</v>
      </c>
      <c r="C28">
        <v>3.55</v>
      </c>
      <c r="D28">
        <v>3.45</v>
      </c>
      <c r="E28">
        <v>3.2333333333333334</v>
      </c>
      <c r="F28">
        <v>3.4</v>
      </c>
      <c r="G28">
        <v>3.1</v>
      </c>
      <c r="H28">
        <v>3.15</v>
      </c>
      <c r="I28">
        <v>3.2166666666666668</v>
      </c>
      <c r="J28">
        <v>3.2250000000000001</v>
      </c>
      <c r="K28">
        <v>0.8</v>
      </c>
      <c r="L28">
        <v>0.9</v>
      </c>
      <c r="M28">
        <v>0.65</v>
      </c>
      <c r="N28">
        <v>0.78333333333333333</v>
      </c>
      <c r="O28">
        <v>0.78333333333333333</v>
      </c>
      <c r="P28">
        <v>2.411111111111111</v>
      </c>
      <c r="AF28">
        <v>2.411111111111111</v>
      </c>
      <c r="AG28">
        <v>2</v>
      </c>
      <c r="AH28">
        <v>2.9</v>
      </c>
      <c r="AI28">
        <v>3</v>
      </c>
      <c r="AJ28">
        <v>2.6333333333333333</v>
      </c>
      <c r="AK28">
        <v>1.625</v>
      </c>
      <c r="AL28">
        <v>3</v>
      </c>
      <c r="AM28">
        <v>2.2000000000000002</v>
      </c>
      <c r="AN28">
        <v>2.2692307692307692</v>
      </c>
      <c r="AO28">
        <v>2.4642857142857144</v>
      </c>
      <c r="AP28">
        <v>3.1</v>
      </c>
      <c r="AQ28">
        <v>2.8</v>
      </c>
      <c r="AR28">
        <v>3.1</v>
      </c>
      <c r="AS28">
        <v>3</v>
      </c>
      <c r="AT28">
        <v>2.75</v>
      </c>
      <c r="AU28">
        <v>2.75</v>
      </c>
      <c r="AV28">
        <v>2.9</v>
      </c>
      <c r="AW28">
        <v>2.8076923076923075</v>
      </c>
      <c r="AX28">
        <v>2.9107142857142856</v>
      </c>
      <c r="AY28">
        <v>2.6875</v>
      </c>
      <c r="AZ28">
        <v>1.2</v>
      </c>
      <c r="BA28">
        <v>0.7</v>
      </c>
      <c r="BB28">
        <v>0.7</v>
      </c>
      <c r="BC28">
        <v>0.8666666666666667</v>
      </c>
      <c r="BD28">
        <v>1.375</v>
      </c>
      <c r="BE28">
        <v>0.75</v>
      </c>
      <c r="BF28">
        <v>0.6</v>
      </c>
      <c r="BG28">
        <v>0.88461538461538458</v>
      </c>
      <c r="BH28">
        <v>0.875</v>
      </c>
      <c r="BI28">
        <v>0.875</v>
      </c>
      <c r="BJ28">
        <v>2.0833333333333335</v>
      </c>
      <c r="BO28">
        <v>3</v>
      </c>
      <c r="BP28">
        <v>3</v>
      </c>
      <c r="BR28">
        <v>3</v>
      </c>
      <c r="BS28">
        <v>3</v>
      </c>
      <c r="BX28">
        <v>2.5</v>
      </c>
      <c r="BY28">
        <v>1.5</v>
      </c>
      <c r="CA28">
        <v>2</v>
      </c>
      <c r="CB28">
        <v>2</v>
      </c>
      <c r="CC28">
        <v>2.5</v>
      </c>
      <c r="CH28">
        <v>0.5</v>
      </c>
      <c r="CI28">
        <v>1.5</v>
      </c>
      <c r="CK28">
        <v>1</v>
      </c>
      <c r="CL28">
        <v>1</v>
      </c>
      <c r="CM28">
        <v>1</v>
      </c>
      <c r="CN28">
        <v>2</v>
      </c>
      <c r="CO28">
        <v>2.0777777777777779</v>
      </c>
      <c r="CP28">
        <v>1.4444444444444444</v>
      </c>
      <c r="CQ28">
        <v>1.1111111111111112</v>
      </c>
      <c r="CR28">
        <v>1.875</v>
      </c>
      <c r="CS28">
        <v>1.4615384615384615</v>
      </c>
      <c r="CT28">
        <v>2.25</v>
      </c>
      <c r="CU28">
        <v>2.2000000000000002</v>
      </c>
      <c r="CV28">
        <v>2</v>
      </c>
      <c r="CW28">
        <v>2.1481481481481484</v>
      </c>
      <c r="CX28">
        <v>1.8113207547169812</v>
      </c>
      <c r="CY28">
        <v>5.2222222222222223</v>
      </c>
      <c r="CZ28">
        <v>5.2222222222222223</v>
      </c>
      <c r="DA28">
        <v>4.5</v>
      </c>
      <c r="DB28">
        <v>5</v>
      </c>
      <c r="DC28">
        <v>4.875</v>
      </c>
      <c r="DD28">
        <v>4.2</v>
      </c>
      <c r="DE28">
        <v>5</v>
      </c>
      <c r="DF28">
        <v>4.666666666666667</v>
      </c>
      <c r="DG28">
        <v>4.8301886792452828</v>
      </c>
      <c r="DH28">
        <v>3.3207547169811322</v>
      </c>
      <c r="DI28">
        <v>2.8888888888888888</v>
      </c>
      <c r="DJ28">
        <v>3.2222222222222223</v>
      </c>
      <c r="DK28">
        <v>3</v>
      </c>
      <c r="DL28">
        <v>3.0384615384615383</v>
      </c>
      <c r="DM28">
        <v>2</v>
      </c>
      <c r="DN28">
        <v>2.6</v>
      </c>
      <c r="DO28">
        <v>2.6666666666666665</v>
      </c>
      <c r="DP28">
        <v>2.4444444444444446</v>
      </c>
      <c r="DQ28">
        <v>2.7358490566037736</v>
      </c>
      <c r="DR28">
        <v>2.7358490566037736</v>
      </c>
      <c r="DS28">
        <v>3.1257861635220126</v>
      </c>
      <c r="DT28">
        <v>0</v>
      </c>
      <c r="DU28">
        <v>3</v>
      </c>
      <c r="DV28">
        <v>1</v>
      </c>
      <c r="DW28">
        <v>1.25</v>
      </c>
      <c r="DX28">
        <v>2</v>
      </c>
      <c r="DZ28">
        <v>3</v>
      </c>
      <c r="EA28">
        <v>2.3333333333333335</v>
      </c>
      <c r="EB28">
        <v>1.7142857142857142</v>
      </c>
      <c r="EC28">
        <v>5</v>
      </c>
      <c r="ED28">
        <v>1</v>
      </c>
      <c r="EE28">
        <v>5</v>
      </c>
      <c r="EF28">
        <v>4</v>
      </c>
      <c r="EG28">
        <v>5</v>
      </c>
      <c r="EI28">
        <v>4</v>
      </c>
      <c r="EJ28">
        <v>4.666666666666667</v>
      </c>
      <c r="EK28">
        <v>4.2857142857142856</v>
      </c>
      <c r="EL28">
        <v>3</v>
      </c>
      <c r="EM28">
        <v>5</v>
      </c>
      <c r="EN28">
        <v>4</v>
      </c>
      <c r="EO28">
        <v>4</v>
      </c>
      <c r="EP28">
        <v>4.25</v>
      </c>
      <c r="EQ28">
        <v>4</v>
      </c>
      <c r="ES28">
        <v>3</v>
      </c>
      <c r="ET28">
        <v>3.6666666666666665</v>
      </c>
      <c r="EU28">
        <v>4</v>
      </c>
      <c r="EV28">
        <v>4</v>
      </c>
      <c r="EW28">
        <v>3.3333333333333335</v>
      </c>
      <c r="EX28">
        <v>3.15</v>
      </c>
    </row>
    <row r="29" spans="1:154" x14ac:dyDescent="0.3">
      <c r="A29" s="2" t="s">
        <v>27</v>
      </c>
      <c r="B29">
        <v>3.05</v>
      </c>
      <c r="C29">
        <v>2.7777777777777777</v>
      </c>
      <c r="D29">
        <v>2.5</v>
      </c>
      <c r="E29">
        <v>2.7758620689655173</v>
      </c>
      <c r="F29">
        <v>2.4500000000000002</v>
      </c>
      <c r="G29">
        <v>2.9444444444444446</v>
      </c>
      <c r="H29">
        <v>3.6</v>
      </c>
      <c r="I29">
        <v>3</v>
      </c>
      <c r="J29">
        <v>2.8879310344827585</v>
      </c>
      <c r="K29">
        <v>1.1499999999999999</v>
      </c>
      <c r="L29">
        <v>1.3333333333333333</v>
      </c>
      <c r="M29">
        <v>1.2</v>
      </c>
      <c r="N29">
        <v>1.2241379310344827</v>
      </c>
      <c r="O29">
        <v>1.2241379310344827</v>
      </c>
      <c r="P29">
        <v>2.3333333333333335</v>
      </c>
      <c r="R29">
        <v>5</v>
      </c>
      <c r="T29">
        <v>5</v>
      </c>
      <c r="V29">
        <v>0</v>
      </c>
      <c r="X29">
        <v>0</v>
      </c>
      <c r="Y29">
        <v>2.5</v>
      </c>
      <c r="AA29">
        <v>5</v>
      </c>
      <c r="AC29">
        <v>5</v>
      </c>
      <c r="AD29">
        <v>5</v>
      </c>
      <c r="AE29">
        <v>3.3333333333333335</v>
      </c>
      <c r="AF29">
        <v>2.3666666666666667</v>
      </c>
      <c r="AG29">
        <v>4.3</v>
      </c>
      <c r="AH29">
        <v>4.1111111111111107</v>
      </c>
      <c r="AI29">
        <v>3.1</v>
      </c>
      <c r="AJ29">
        <v>3.8275862068965516</v>
      </c>
      <c r="AK29">
        <v>4.8</v>
      </c>
      <c r="AL29">
        <v>4.3</v>
      </c>
      <c r="AM29">
        <v>4.8</v>
      </c>
      <c r="AN29">
        <v>4.6333333333333337</v>
      </c>
      <c r="AO29">
        <v>4.2372881355932206</v>
      </c>
      <c r="AP29">
        <v>2.7</v>
      </c>
      <c r="AQ29">
        <v>3.6666666666666665</v>
      </c>
      <c r="AR29">
        <v>3.7</v>
      </c>
      <c r="AS29">
        <v>3.3448275862068964</v>
      </c>
      <c r="AT29">
        <v>2.1</v>
      </c>
      <c r="AU29">
        <v>3.1</v>
      </c>
      <c r="AV29">
        <v>2.2000000000000002</v>
      </c>
      <c r="AW29">
        <v>2.4666666666666668</v>
      </c>
      <c r="AX29">
        <v>2.8983050847457625</v>
      </c>
      <c r="AY29">
        <v>3.5677966101694913</v>
      </c>
      <c r="AZ29">
        <v>3.5</v>
      </c>
      <c r="BA29">
        <v>4.333333333333333</v>
      </c>
      <c r="BB29">
        <v>4</v>
      </c>
      <c r="BC29">
        <v>3.9310344827586206</v>
      </c>
      <c r="BD29">
        <v>3.4</v>
      </c>
      <c r="BE29">
        <v>3.3</v>
      </c>
      <c r="BF29">
        <v>3.3</v>
      </c>
      <c r="BG29">
        <v>3.3333333333333335</v>
      </c>
      <c r="BH29">
        <v>3.6271186440677967</v>
      </c>
      <c r="BI29">
        <v>3.6271186440677967</v>
      </c>
      <c r="BJ29">
        <v>3.5875706214689265</v>
      </c>
      <c r="BL29">
        <v>5</v>
      </c>
      <c r="BN29">
        <v>5</v>
      </c>
      <c r="BS29">
        <v>5</v>
      </c>
      <c r="BU29">
        <v>1</v>
      </c>
      <c r="BW29">
        <v>1</v>
      </c>
      <c r="CB29">
        <v>1</v>
      </c>
      <c r="CC29">
        <v>3</v>
      </c>
      <c r="CE29">
        <v>8</v>
      </c>
      <c r="CG29">
        <v>8</v>
      </c>
      <c r="CL29">
        <v>8</v>
      </c>
      <c r="CM29">
        <v>8</v>
      </c>
      <c r="CN29">
        <v>4.666666666666667</v>
      </c>
      <c r="CO29">
        <v>3.6055555555555556</v>
      </c>
      <c r="CP29">
        <v>1.5555555555555556</v>
      </c>
      <c r="CQ29">
        <v>1.5</v>
      </c>
      <c r="CR29">
        <v>2.5</v>
      </c>
      <c r="CS29">
        <v>1.8148148148148149</v>
      </c>
      <c r="CT29">
        <v>2</v>
      </c>
      <c r="CU29">
        <v>1.4</v>
      </c>
      <c r="CV29">
        <v>0.77777777777777779</v>
      </c>
      <c r="CW29">
        <v>1.3703703703703705</v>
      </c>
      <c r="CX29">
        <v>1.5925925925925926</v>
      </c>
      <c r="CY29">
        <v>3.8888888888888888</v>
      </c>
      <c r="CZ29">
        <v>4.5</v>
      </c>
      <c r="DA29">
        <v>3.875</v>
      </c>
      <c r="DB29">
        <v>4.1111111111111107</v>
      </c>
      <c r="DC29">
        <v>4.25</v>
      </c>
      <c r="DD29">
        <v>5.0999999999999996</v>
      </c>
      <c r="DE29">
        <v>4.666666666666667</v>
      </c>
      <c r="DF29">
        <v>4.7037037037037033</v>
      </c>
      <c r="DG29">
        <v>4.4074074074074074</v>
      </c>
      <c r="DH29">
        <v>3</v>
      </c>
      <c r="DI29">
        <v>2.7777777777777777</v>
      </c>
      <c r="DJ29">
        <v>2.2000000000000002</v>
      </c>
      <c r="DK29">
        <v>1.875</v>
      </c>
      <c r="DL29">
        <v>2.2962962962962963</v>
      </c>
      <c r="DM29">
        <v>2.875</v>
      </c>
      <c r="DN29">
        <v>2.5</v>
      </c>
      <c r="DO29">
        <v>2.1111111111111112</v>
      </c>
      <c r="DP29">
        <v>2.4814814814814814</v>
      </c>
      <c r="DQ29">
        <v>2.3888888888888888</v>
      </c>
      <c r="DR29">
        <v>2.3888888888888888</v>
      </c>
      <c r="DS29">
        <v>2.7962962962962963</v>
      </c>
      <c r="DT29">
        <v>1</v>
      </c>
      <c r="DV29">
        <v>2</v>
      </c>
      <c r="DW29">
        <v>1.6666666666666667</v>
      </c>
      <c r="DX29">
        <v>1.5</v>
      </c>
      <c r="DZ29">
        <v>0</v>
      </c>
      <c r="EA29">
        <v>1</v>
      </c>
      <c r="EB29">
        <v>1.3333333333333333</v>
      </c>
      <c r="EC29">
        <v>2</v>
      </c>
      <c r="EE29">
        <v>4.5</v>
      </c>
      <c r="EF29">
        <v>3.6666666666666665</v>
      </c>
      <c r="EG29">
        <v>4</v>
      </c>
      <c r="EI29">
        <v>6</v>
      </c>
      <c r="EJ29">
        <v>4.666666666666667</v>
      </c>
      <c r="EK29">
        <v>4.166666666666667</v>
      </c>
      <c r="EL29">
        <v>2.75</v>
      </c>
      <c r="EM29">
        <v>6</v>
      </c>
      <c r="EO29">
        <v>3</v>
      </c>
      <c r="EP29">
        <v>4</v>
      </c>
      <c r="EQ29">
        <v>4.5</v>
      </c>
      <c r="ES29">
        <v>2</v>
      </c>
      <c r="ET29">
        <v>3.6666666666666665</v>
      </c>
      <c r="EU29">
        <v>3.8333333333333335</v>
      </c>
      <c r="EV29">
        <v>3.8333333333333335</v>
      </c>
      <c r="EW29">
        <v>3.1111111111111112</v>
      </c>
      <c r="EX29">
        <v>2.8277777777777779</v>
      </c>
    </row>
    <row r="30" spans="1:154" x14ac:dyDescent="0.3">
      <c r="A30" s="2" t="s">
        <v>28</v>
      </c>
      <c r="B30">
        <v>3.95</v>
      </c>
      <c r="C30">
        <v>3.6</v>
      </c>
      <c r="D30">
        <v>3.3</v>
      </c>
      <c r="E30">
        <v>3.6166666666666667</v>
      </c>
      <c r="F30">
        <v>3.2</v>
      </c>
      <c r="G30">
        <v>3.5</v>
      </c>
      <c r="H30">
        <v>3.75</v>
      </c>
      <c r="I30">
        <v>3.4833333333333334</v>
      </c>
      <c r="J30">
        <v>3.55</v>
      </c>
      <c r="K30">
        <v>2.1</v>
      </c>
      <c r="L30">
        <v>2.0499999999999998</v>
      </c>
      <c r="M30">
        <v>1.85</v>
      </c>
      <c r="N30">
        <v>2</v>
      </c>
      <c r="O30">
        <v>2</v>
      </c>
      <c r="P30">
        <v>3.0333333333333332</v>
      </c>
      <c r="AF30">
        <v>3.0333333333333332</v>
      </c>
      <c r="AG30">
        <v>2.875</v>
      </c>
      <c r="AH30">
        <v>6.25</v>
      </c>
      <c r="AI30">
        <v>3.5</v>
      </c>
      <c r="AJ30">
        <v>3.8</v>
      </c>
      <c r="AK30">
        <v>4.25</v>
      </c>
      <c r="AL30">
        <v>4</v>
      </c>
      <c r="AM30">
        <v>5</v>
      </c>
      <c r="AN30">
        <v>4.4000000000000004</v>
      </c>
      <c r="AO30">
        <v>4.1333333333333337</v>
      </c>
      <c r="AP30">
        <v>4.375</v>
      </c>
      <c r="AQ30">
        <v>1.75</v>
      </c>
      <c r="AR30">
        <v>3.875</v>
      </c>
      <c r="AS30">
        <v>3.65</v>
      </c>
      <c r="AT30">
        <v>3.125</v>
      </c>
      <c r="AU30">
        <v>3.2222222222222223</v>
      </c>
      <c r="AV30">
        <v>2.5</v>
      </c>
      <c r="AW30">
        <v>2.96</v>
      </c>
      <c r="AX30">
        <v>3.2666666666666666</v>
      </c>
      <c r="AY30">
        <v>3.7</v>
      </c>
      <c r="AZ30">
        <v>3.25</v>
      </c>
      <c r="BA30">
        <v>4.25</v>
      </c>
      <c r="BB30">
        <v>3.75</v>
      </c>
      <c r="BC30">
        <v>3.65</v>
      </c>
      <c r="BD30">
        <v>3.5</v>
      </c>
      <c r="BE30">
        <v>3.5555555555555554</v>
      </c>
      <c r="BF30">
        <v>3.75</v>
      </c>
      <c r="BG30">
        <v>3.6</v>
      </c>
      <c r="BH30">
        <v>3.6222222222222222</v>
      </c>
      <c r="BI30">
        <v>3.6222222222222222</v>
      </c>
      <c r="BJ30">
        <v>3.674074074074074</v>
      </c>
      <c r="BK30">
        <v>7</v>
      </c>
      <c r="BL30">
        <v>4</v>
      </c>
      <c r="BM30">
        <v>3</v>
      </c>
      <c r="BN30">
        <v>4.4000000000000004</v>
      </c>
      <c r="BO30">
        <v>6</v>
      </c>
      <c r="BP30">
        <v>5</v>
      </c>
      <c r="BQ30">
        <v>1.5</v>
      </c>
      <c r="BR30">
        <v>4</v>
      </c>
      <c r="BS30">
        <v>4.2666666666666666</v>
      </c>
      <c r="BT30">
        <v>0.5</v>
      </c>
      <c r="BU30">
        <v>2.8333333333333335</v>
      </c>
      <c r="BV30">
        <v>4</v>
      </c>
      <c r="BW30">
        <v>2.6</v>
      </c>
      <c r="BX30">
        <v>1</v>
      </c>
      <c r="BY30">
        <v>2</v>
      </c>
      <c r="BZ30">
        <v>5.5</v>
      </c>
      <c r="CA30">
        <v>3</v>
      </c>
      <c r="CB30">
        <v>2.7333333333333334</v>
      </c>
      <c r="CC30">
        <v>3.5</v>
      </c>
      <c r="CD30">
        <v>6.5</v>
      </c>
      <c r="CE30">
        <v>5.5</v>
      </c>
      <c r="CF30">
        <v>8</v>
      </c>
      <c r="CG30">
        <v>6.2</v>
      </c>
      <c r="CH30">
        <v>5.5</v>
      </c>
      <c r="CI30">
        <v>7</v>
      </c>
      <c r="CJ30">
        <v>4.5</v>
      </c>
      <c r="CK30">
        <v>5.4</v>
      </c>
      <c r="CL30">
        <v>5.9333333333333336</v>
      </c>
      <c r="CM30">
        <v>5.9333333333333336</v>
      </c>
      <c r="CN30">
        <v>4.3111111111111109</v>
      </c>
      <c r="CO30">
        <v>3.8333333333333335</v>
      </c>
      <c r="CP30">
        <v>3.9</v>
      </c>
      <c r="CQ30">
        <v>2.7</v>
      </c>
      <c r="CR30">
        <v>2.8888888888888888</v>
      </c>
      <c r="CS30">
        <v>3.1724137931034484</v>
      </c>
      <c r="CT30">
        <v>2.6666666666666665</v>
      </c>
      <c r="CU30">
        <v>3</v>
      </c>
      <c r="CV30">
        <v>3.3</v>
      </c>
      <c r="CW30">
        <v>3</v>
      </c>
      <c r="CX30">
        <v>3.0877192982456139</v>
      </c>
      <c r="CY30">
        <v>3.3</v>
      </c>
      <c r="CZ30">
        <v>4.5999999999999996</v>
      </c>
      <c r="DA30">
        <v>4.2222222222222223</v>
      </c>
      <c r="DB30">
        <v>4.0344827586206895</v>
      </c>
      <c r="DC30">
        <v>5.4444444444444446</v>
      </c>
      <c r="DD30">
        <v>4.7777777777777777</v>
      </c>
      <c r="DE30">
        <v>4.2</v>
      </c>
      <c r="DF30">
        <v>4.7857142857142856</v>
      </c>
      <c r="DG30">
        <v>4.4035087719298245</v>
      </c>
      <c r="DH30">
        <v>3.7456140350877192</v>
      </c>
      <c r="DI30">
        <v>2.5</v>
      </c>
      <c r="DJ30">
        <v>2.4</v>
      </c>
      <c r="DK30">
        <v>2.8888888888888888</v>
      </c>
      <c r="DL30">
        <v>2.5862068965517242</v>
      </c>
      <c r="DM30">
        <v>2.2222222222222223</v>
      </c>
      <c r="DN30">
        <v>2.5555555555555554</v>
      </c>
      <c r="DO30">
        <v>2.2999999999999998</v>
      </c>
      <c r="DP30">
        <v>2.3571428571428572</v>
      </c>
      <c r="DQ30">
        <v>2.4736842105263159</v>
      </c>
      <c r="DR30">
        <v>2.4736842105263159</v>
      </c>
      <c r="DS30">
        <v>3.3216374269005846</v>
      </c>
      <c r="DV30">
        <v>2</v>
      </c>
      <c r="DW30">
        <v>2</v>
      </c>
      <c r="DX30">
        <v>1</v>
      </c>
      <c r="DY30">
        <v>3</v>
      </c>
      <c r="EA30">
        <v>2</v>
      </c>
      <c r="EB30">
        <v>2</v>
      </c>
      <c r="EE30">
        <v>5</v>
      </c>
      <c r="EF30">
        <v>5</v>
      </c>
      <c r="EG30">
        <v>7</v>
      </c>
      <c r="EH30">
        <v>2</v>
      </c>
      <c r="EJ30">
        <v>4.5</v>
      </c>
      <c r="EK30">
        <v>4.666666666666667</v>
      </c>
      <c r="EL30">
        <v>3.3333333333333335</v>
      </c>
      <c r="EO30">
        <v>2</v>
      </c>
      <c r="EP30">
        <v>2</v>
      </c>
      <c r="EQ30">
        <v>3</v>
      </c>
      <c r="ER30">
        <v>2</v>
      </c>
      <c r="ET30">
        <v>2.5</v>
      </c>
      <c r="EU30">
        <v>2.3333333333333335</v>
      </c>
      <c r="EV30">
        <v>2.3333333333333335</v>
      </c>
      <c r="EW30">
        <v>3</v>
      </c>
      <c r="EX30">
        <v>3.3055555555555554</v>
      </c>
    </row>
    <row r="31" spans="1:154" x14ac:dyDescent="0.3">
      <c r="A31" s="2" t="s">
        <v>29</v>
      </c>
      <c r="B31">
        <v>1.9</v>
      </c>
      <c r="C31">
        <v>2.65</v>
      </c>
      <c r="D31">
        <v>3.05</v>
      </c>
      <c r="E31">
        <v>2.5333333333333332</v>
      </c>
      <c r="F31">
        <v>3.65</v>
      </c>
      <c r="G31">
        <v>3.1</v>
      </c>
      <c r="H31">
        <v>3.15</v>
      </c>
      <c r="I31">
        <v>3.3</v>
      </c>
      <c r="J31">
        <v>2.9166666666666665</v>
      </c>
      <c r="K31">
        <v>1.45</v>
      </c>
      <c r="L31">
        <v>1.25</v>
      </c>
      <c r="M31">
        <v>1.7</v>
      </c>
      <c r="N31">
        <v>1.4666666666666666</v>
      </c>
      <c r="O31">
        <v>1.4666666666666666</v>
      </c>
      <c r="P31">
        <v>2.4333333333333331</v>
      </c>
      <c r="AF31">
        <v>2.4333333333333331</v>
      </c>
      <c r="AG31">
        <v>4.2</v>
      </c>
      <c r="AH31">
        <v>5.3</v>
      </c>
      <c r="AI31">
        <v>4.9000000000000004</v>
      </c>
      <c r="AJ31">
        <v>4.8</v>
      </c>
      <c r="AK31">
        <v>5.2</v>
      </c>
      <c r="AL31">
        <v>4.4000000000000004</v>
      </c>
      <c r="AM31">
        <v>5.0999999999999996</v>
      </c>
      <c r="AN31">
        <v>4.9000000000000004</v>
      </c>
      <c r="AO31">
        <v>4.8499999999999996</v>
      </c>
      <c r="AP31">
        <v>1.9</v>
      </c>
      <c r="AQ31">
        <v>1.3</v>
      </c>
      <c r="AR31">
        <v>0.8</v>
      </c>
      <c r="AS31">
        <v>1.3333333333333333</v>
      </c>
      <c r="AT31">
        <v>1.2</v>
      </c>
      <c r="AU31">
        <v>2</v>
      </c>
      <c r="AV31">
        <v>1</v>
      </c>
      <c r="AW31">
        <v>1.4</v>
      </c>
      <c r="AX31">
        <v>1.3666666666666667</v>
      </c>
      <c r="AY31">
        <v>3.1083333333333334</v>
      </c>
      <c r="AZ31">
        <v>2</v>
      </c>
      <c r="BA31">
        <v>2</v>
      </c>
      <c r="BB31">
        <v>1.8</v>
      </c>
      <c r="BC31">
        <v>1.9333333333333333</v>
      </c>
      <c r="BD31">
        <v>2.6</v>
      </c>
      <c r="BE31">
        <v>1.6</v>
      </c>
      <c r="BF31">
        <v>1.9</v>
      </c>
      <c r="BG31">
        <v>2.0333333333333332</v>
      </c>
      <c r="BH31">
        <v>1.9833333333333334</v>
      </c>
      <c r="BI31">
        <v>1.9833333333333334</v>
      </c>
      <c r="BJ31">
        <v>2.7333333333333334</v>
      </c>
      <c r="CO31">
        <v>2.7333333333333334</v>
      </c>
      <c r="CP31">
        <v>1.6</v>
      </c>
      <c r="CQ31">
        <v>1.9</v>
      </c>
      <c r="CR31">
        <v>1.2222222222222223</v>
      </c>
      <c r="CS31">
        <v>1.5862068965517242</v>
      </c>
      <c r="CT31">
        <v>2</v>
      </c>
      <c r="CU31">
        <v>1.5</v>
      </c>
      <c r="CV31">
        <v>1.3</v>
      </c>
      <c r="CW31">
        <v>1.5714285714285714</v>
      </c>
      <c r="CX31">
        <v>1.5789473684210527</v>
      </c>
      <c r="CY31">
        <v>3</v>
      </c>
      <c r="CZ31">
        <v>2.2000000000000002</v>
      </c>
      <c r="DA31">
        <v>3.8888888888888888</v>
      </c>
      <c r="DB31">
        <v>3</v>
      </c>
      <c r="DC31">
        <v>2.5</v>
      </c>
      <c r="DD31">
        <v>3.4</v>
      </c>
      <c r="DE31">
        <v>2.9</v>
      </c>
      <c r="DF31">
        <v>2.9642857142857144</v>
      </c>
      <c r="DG31">
        <v>2.9824561403508771</v>
      </c>
      <c r="DH31">
        <v>2.2807017543859649</v>
      </c>
      <c r="DI31">
        <v>1.2</v>
      </c>
      <c r="DJ31">
        <v>1.2</v>
      </c>
      <c r="DK31">
        <v>1.2222222222222223</v>
      </c>
      <c r="DL31">
        <v>1.2068965517241379</v>
      </c>
      <c r="DM31">
        <v>1.25</v>
      </c>
      <c r="DN31">
        <v>1</v>
      </c>
      <c r="DO31">
        <v>1.3</v>
      </c>
      <c r="DP31">
        <v>1.1785714285714286</v>
      </c>
      <c r="DQ31">
        <v>1.1929824561403508</v>
      </c>
      <c r="DR31">
        <v>1.1929824561403508</v>
      </c>
      <c r="DS31">
        <v>1.9181286549707601</v>
      </c>
      <c r="DV31">
        <v>1</v>
      </c>
      <c r="DW31">
        <v>1</v>
      </c>
      <c r="DX31">
        <v>2.5</v>
      </c>
      <c r="EA31">
        <v>2.5</v>
      </c>
      <c r="EB31">
        <v>2</v>
      </c>
      <c r="EE31">
        <v>1</v>
      </c>
      <c r="EF31">
        <v>1</v>
      </c>
      <c r="EG31">
        <v>0</v>
      </c>
      <c r="EJ31">
        <v>0</v>
      </c>
      <c r="EK31">
        <v>0.33333333333333331</v>
      </c>
      <c r="EL31">
        <v>1.1666666666666667</v>
      </c>
      <c r="EO31">
        <v>3</v>
      </c>
      <c r="EP31">
        <v>3</v>
      </c>
      <c r="EQ31">
        <v>1.5</v>
      </c>
      <c r="ET31">
        <v>1.5</v>
      </c>
      <c r="EU31">
        <v>2</v>
      </c>
      <c r="EV31">
        <v>2</v>
      </c>
      <c r="EW31">
        <v>1.4444444444444444</v>
      </c>
      <c r="EX31">
        <v>1.8944444444444444</v>
      </c>
    </row>
    <row r="32" spans="1:154" x14ac:dyDescent="0.3">
      <c r="A32" s="2" t="s">
        <v>30</v>
      </c>
      <c r="B32">
        <v>2.65</v>
      </c>
      <c r="C32">
        <v>2.5263157894736841</v>
      </c>
      <c r="D32">
        <v>2.25</v>
      </c>
      <c r="E32">
        <v>2.4745762711864407</v>
      </c>
      <c r="F32">
        <v>3.45</v>
      </c>
      <c r="G32">
        <v>3.263157894736842</v>
      </c>
      <c r="H32">
        <v>3.55</v>
      </c>
      <c r="I32">
        <v>3.4237288135593222</v>
      </c>
      <c r="J32">
        <v>2.9491525423728815</v>
      </c>
      <c r="K32">
        <v>1.5</v>
      </c>
      <c r="L32">
        <v>1.5263157894736843</v>
      </c>
      <c r="M32">
        <v>1.85</v>
      </c>
      <c r="N32">
        <v>1.6271186440677967</v>
      </c>
      <c r="O32">
        <v>1.6271186440677967</v>
      </c>
      <c r="P32">
        <v>2.5084745762711864</v>
      </c>
      <c r="R32">
        <v>3</v>
      </c>
      <c r="T32">
        <v>3</v>
      </c>
      <c r="V32">
        <v>3</v>
      </c>
      <c r="X32">
        <v>3</v>
      </c>
      <c r="Y32">
        <v>3</v>
      </c>
      <c r="AA32">
        <v>2</v>
      </c>
      <c r="AC32">
        <v>2</v>
      </c>
      <c r="AD32">
        <v>2</v>
      </c>
      <c r="AE32">
        <v>2.6666666666666665</v>
      </c>
      <c r="AF32">
        <v>2.5111111111111111</v>
      </c>
      <c r="AG32">
        <v>2.5</v>
      </c>
      <c r="AH32">
        <v>0.9</v>
      </c>
      <c r="AI32">
        <v>1.7</v>
      </c>
      <c r="AJ32">
        <v>1.7</v>
      </c>
      <c r="AK32">
        <v>0.4</v>
      </c>
      <c r="AL32">
        <v>1.7777777777777777</v>
      </c>
      <c r="AM32">
        <v>3.5555555555555554</v>
      </c>
      <c r="AN32">
        <v>1.8571428571428572</v>
      </c>
      <c r="AO32">
        <v>1.7758620689655173</v>
      </c>
      <c r="AP32">
        <v>2.1</v>
      </c>
      <c r="AQ32">
        <v>2.7</v>
      </c>
      <c r="AR32">
        <v>2.8</v>
      </c>
      <c r="AS32">
        <v>2.5333333333333332</v>
      </c>
      <c r="AT32">
        <v>4.5</v>
      </c>
      <c r="AU32">
        <v>3.5555555555555554</v>
      </c>
      <c r="AV32">
        <v>1</v>
      </c>
      <c r="AW32">
        <v>3.0714285714285716</v>
      </c>
      <c r="AX32">
        <v>2.7931034482758621</v>
      </c>
      <c r="AY32">
        <v>2.2844827586206895</v>
      </c>
      <c r="AZ32">
        <v>0.6</v>
      </c>
      <c r="BA32">
        <v>1.3</v>
      </c>
      <c r="BB32">
        <v>1.6</v>
      </c>
      <c r="BC32">
        <v>1.1666666666666667</v>
      </c>
      <c r="BD32">
        <v>0.7</v>
      </c>
      <c r="BE32">
        <v>1.5555555555555556</v>
      </c>
      <c r="BF32">
        <v>1</v>
      </c>
      <c r="BG32">
        <v>1.0714285714285714</v>
      </c>
      <c r="BH32">
        <v>1.1206896551724137</v>
      </c>
      <c r="BI32">
        <v>1.1206896551724137</v>
      </c>
      <c r="BJ32">
        <v>1.896551724137931</v>
      </c>
      <c r="BP32">
        <v>1</v>
      </c>
      <c r="BQ32">
        <v>6</v>
      </c>
      <c r="BR32">
        <v>3.5</v>
      </c>
      <c r="BS32">
        <v>3.5</v>
      </c>
      <c r="BY32">
        <v>0</v>
      </c>
      <c r="BZ32">
        <v>0</v>
      </c>
      <c r="CA32">
        <v>0</v>
      </c>
      <c r="CB32">
        <v>0</v>
      </c>
      <c r="CC32">
        <v>1.75</v>
      </c>
      <c r="CI32">
        <v>0</v>
      </c>
      <c r="CJ32">
        <v>1</v>
      </c>
      <c r="CK32">
        <v>0.5</v>
      </c>
      <c r="CL32">
        <v>0.5</v>
      </c>
      <c r="CM32">
        <v>0.5</v>
      </c>
      <c r="CN32">
        <v>1.3333333333333333</v>
      </c>
      <c r="CO32">
        <v>1.8777777777777778</v>
      </c>
      <c r="CP32">
        <v>2.2222222222222223</v>
      </c>
      <c r="CQ32">
        <v>1.5</v>
      </c>
      <c r="CR32">
        <v>1.6666666666666667</v>
      </c>
      <c r="CS32">
        <v>1.7857142857142858</v>
      </c>
      <c r="CT32">
        <v>3.1111111111111112</v>
      </c>
      <c r="CU32">
        <v>2.2999999999999998</v>
      </c>
      <c r="CV32">
        <v>2.1</v>
      </c>
      <c r="CW32">
        <v>2.4827586206896552</v>
      </c>
      <c r="CX32">
        <v>2.1403508771929824</v>
      </c>
      <c r="CY32">
        <v>3.8888888888888888</v>
      </c>
      <c r="CZ32">
        <v>4.8</v>
      </c>
      <c r="DA32">
        <v>4.1111111111111107</v>
      </c>
      <c r="DB32">
        <v>4.2857142857142856</v>
      </c>
      <c r="DC32">
        <v>2.6666666666666665</v>
      </c>
      <c r="DD32">
        <v>3</v>
      </c>
      <c r="DE32">
        <v>3.9</v>
      </c>
      <c r="DF32">
        <v>3.2068965517241379</v>
      </c>
      <c r="DG32">
        <v>3.736842105263158</v>
      </c>
      <c r="DH32">
        <v>2.9385964912280702</v>
      </c>
      <c r="DI32">
        <v>2.5555555555555554</v>
      </c>
      <c r="DJ32">
        <v>1.9</v>
      </c>
      <c r="DK32">
        <v>2.2222222222222223</v>
      </c>
      <c r="DL32">
        <v>2.2142857142857144</v>
      </c>
      <c r="DM32">
        <v>1.3333333333333333</v>
      </c>
      <c r="DN32">
        <v>2.5</v>
      </c>
      <c r="DO32">
        <v>2.4</v>
      </c>
      <c r="DP32">
        <v>2.103448275862069</v>
      </c>
      <c r="DQ32">
        <v>2.1578947368421053</v>
      </c>
      <c r="DR32">
        <v>2.1578947368421053</v>
      </c>
      <c r="DS32">
        <v>2.6783625730994154</v>
      </c>
      <c r="DT32">
        <v>1</v>
      </c>
      <c r="DV32">
        <v>0</v>
      </c>
      <c r="DW32">
        <v>0.5</v>
      </c>
      <c r="DX32">
        <v>1</v>
      </c>
      <c r="EA32">
        <v>1</v>
      </c>
      <c r="EB32">
        <v>0.66666666666666663</v>
      </c>
      <c r="EC32">
        <v>6</v>
      </c>
      <c r="EE32">
        <v>5</v>
      </c>
      <c r="EF32">
        <v>5.5</v>
      </c>
      <c r="EG32">
        <v>5</v>
      </c>
      <c r="EJ32">
        <v>5</v>
      </c>
      <c r="EK32">
        <v>5.333333333333333</v>
      </c>
      <c r="EL32">
        <v>3</v>
      </c>
      <c r="EM32">
        <v>0</v>
      </c>
      <c r="EO32">
        <v>3</v>
      </c>
      <c r="EP32">
        <v>1.5</v>
      </c>
      <c r="EQ32">
        <v>3</v>
      </c>
      <c r="ET32">
        <v>3</v>
      </c>
      <c r="EU32">
        <v>2</v>
      </c>
      <c r="EV32">
        <v>2</v>
      </c>
      <c r="EW32">
        <v>2.6666666666666665</v>
      </c>
      <c r="EX32">
        <v>2.6777777777777776</v>
      </c>
    </row>
    <row r="33" spans="1:154" x14ac:dyDescent="0.3">
      <c r="A33" s="2" t="s">
        <v>31</v>
      </c>
      <c r="B33">
        <v>2.85</v>
      </c>
      <c r="C33">
        <v>3.8</v>
      </c>
      <c r="D33">
        <v>4</v>
      </c>
      <c r="E33">
        <v>3.55</v>
      </c>
      <c r="F33">
        <v>3.85</v>
      </c>
      <c r="G33">
        <v>2.95</v>
      </c>
      <c r="H33">
        <v>2.75</v>
      </c>
      <c r="I33">
        <v>3.1833333333333331</v>
      </c>
      <c r="J33">
        <v>3.3666666666666667</v>
      </c>
      <c r="K33">
        <v>1.5</v>
      </c>
      <c r="L33">
        <v>1.35</v>
      </c>
      <c r="M33">
        <v>1.65</v>
      </c>
      <c r="N33">
        <v>1.5</v>
      </c>
      <c r="O33">
        <v>1.5</v>
      </c>
      <c r="P33">
        <v>2.7444444444444445</v>
      </c>
      <c r="AF33">
        <v>2.7444444444444445</v>
      </c>
      <c r="AG33">
        <v>5.0999999999999996</v>
      </c>
      <c r="AH33">
        <v>4.2</v>
      </c>
      <c r="AI33">
        <v>4.5999999999999996</v>
      </c>
      <c r="AJ33">
        <v>4.6333333333333337</v>
      </c>
      <c r="AK33">
        <v>5.5555555555555554</v>
      </c>
      <c r="AL33">
        <v>4.2</v>
      </c>
      <c r="AM33">
        <v>5.4</v>
      </c>
      <c r="AN33">
        <v>5.0344827586206895</v>
      </c>
      <c r="AO33">
        <v>4.8305084745762707</v>
      </c>
      <c r="AP33">
        <v>1.9</v>
      </c>
      <c r="AQ33">
        <v>2.8</v>
      </c>
      <c r="AR33">
        <v>2.4</v>
      </c>
      <c r="AS33">
        <v>2.3666666666666667</v>
      </c>
      <c r="AT33">
        <v>1.3333333333333333</v>
      </c>
      <c r="AU33">
        <v>3.4</v>
      </c>
      <c r="AV33">
        <v>1.5</v>
      </c>
      <c r="AW33">
        <v>2.103448275862069</v>
      </c>
      <c r="AX33">
        <v>2.2372881355932202</v>
      </c>
      <c r="AY33">
        <v>3.5338983050847457</v>
      </c>
      <c r="AZ33">
        <v>2.7</v>
      </c>
      <c r="BA33">
        <v>2.9</v>
      </c>
      <c r="BB33">
        <v>2.2999999999999998</v>
      </c>
      <c r="BC33">
        <v>2.6333333333333333</v>
      </c>
      <c r="BD33">
        <v>2.6666666666666665</v>
      </c>
      <c r="BE33">
        <v>2.2000000000000002</v>
      </c>
      <c r="BF33">
        <v>2.9</v>
      </c>
      <c r="BG33">
        <v>2.5862068965517242</v>
      </c>
      <c r="BH33">
        <v>2.6101694915254239</v>
      </c>
      <c r="BI33">
        <v>2.6101694915254239</v>
      </c>
      <c r="BJ33">
        <v>3.2259887005649719</v>
      </c>
      <c r="BO33">
        <v>4</v>
      </c>
      <c r="BR33">
        <v>4</v>
      </c>
      <c r="BS33">
        <v>4</v>
      </c>
      <c r="BX33">
        <v>4</v>
      </c>
      <c r="CA33">
        <v>4</v>
      </c>
      <c r="CB33">
        <v>4</v>
      </c>
      <c r="CC33">
        <v>4</v>
      </c>
      <c r="CH33">
        <v>5</v>
      </c>
      <c r="CK33">
        <v>5</v>
      </c>
      <c r="CL33">
        <v>5</v>
      </c>
      <c r="CM33">
        <v>5</v>
      </c>
      <c r="CN33">
        <v>4.333333333333333</v>
      </c>
      <c r="CO33">
        <v>3.2444444444444445</v>
      </c>
      <c r="CP33">
        <v>1.3</v>
      </c>
      <c r="CQ33">
        <v>2</v>
      </c>
      <c r="CR33">
        <v>1.6666666666666667</v>
      </c>
      <c r="CS33">
        <v>1.6428571428571428</v>
      </c>
      <c r="CT33">
        <v>2.2222222222222223</v>
      </c>
      <c r="CU33">
        <v>1.7</v>
      </c>
      <c r="CV33">
        <v>2</v>
      </c>
      <c r="CW33">
        <v>1.9655172413793103</v>
      </c>
      <c r="CX33">
        <v>1.8070175438596492</v>
      </c>
      <c r="CY33">
        <v>5.5</v>
      </c>
      <c r="CZ33">
        <v>3.6666666666666665</v>
      </c>
      <c r="DA33">
        <v>4.666666666666667</v>
      </c>
      <c r="DB33">
        <v>4.6428571428571432</v>
      </c>
      <c r="DC33">
        <v>5.4444444444444446</v>
      </c>
      <c r="DD33">
        <v>4.8</v>
      </c>
      <c r="DE33">
        <v>5.0999999999999996</v>
      </c>
      <c r="DF33">
        <v>5.1034482758620694</v>
      </c>
      <c r="DG33">
        <v>4.8771929824561404</v>
      </c>
      <c r="DH33">
        <v>3.3421052631578947</v>
      </c>
      <c r="DI33">
        <v>2.7</v>
      </c>
      <c r="DJ33">
        <v>1.6666666666666667</v>
      </c>
      <c r="DK33">
        <v>2.6666666666666665</v>
      </c>
      <c r="DL33">
        <v>2.3571428571428572</v>
      </c>
      <c r="DM33">
        <v>2</v>
      </c>
      <c r="DN33">
        <v>2</v>
      </c>
      <c r="DO33">
        <v>2.4</v>
      </c>
      <c r="DP33">
        <v>2.1379310344827585</v>
      </c>
      <c r="DQ33">
        <v>2.2456140350877192</v>
      </c>
      <c r="DR33">
        <v>2.2456140350877192</v>
      </c>
      <c r="DS33">
        <v>2.9766081871345027</v>
      </c>
      <c r="DU33">
        <v>0</v>
      </c>
      <c r="DV33">
        <v>2</v>
      </c>
      <c r="DW33">
        <v>1</v>
      </c>
      <c r="DX33">
        <v>3</v>
      </c>
      <c r="EA33">
        <v>3</v>
      </c>
      <c r="EB33">
        <v>1.6666666666666667</v>
      </c>
      <c r="ED33">
        <v>6</v>
      </c>
      <c r="EE33">
        <v>6</v>
      </c>
      <c r="EF33">
        <v>6</v>
      </c>
      <c r="EG33">
        <v>5</v>
      </c>
      <c r="EJ33">
        <v>5</v>
      </c>
      <c r="EK33">
        <v>5.666666666666667</v>
      </c>
      <c r="EL33">
        <v>3.6666666666666665</v>
      </c>
      <c r="EN33">
        <v>6</v>
      </c>
      <c r="EO33">
        <v>2</v>
      </c>
      <c r="EP33">
        <v>4</v>
      </c>
      <c r="EQ33">
        <v>3</v>
      </c>
      <c r="ET33">
        <v>3</v>
      </c>
      <c r="EU33">
        <v>3.6666666666666665</v>
      </c>
      <c r="EV33">
        <v>3.6666666666666665</v>
      </c>
      <c r="EW33">
        <v>3.6666666666666665</v>
      </c>
      <c r="EX33">
        <v>3.0111111111111111</v>
      </c>
    </row>
    <row r="34" spans="1:154" x14ac:dyDescent="0.3">
      <c r="A34" s="2" t="s">
        <v>32</v>
      </c>
      <c r="B34">
        <v>2.5263157894736841</v>
      </c>
      <c r="C34">
        <v>2.6315789473684212</v>
      </c>
      <c r="D34">
        <v>3.25</v>
      </c>
      <c r="E34">
        <v>2.8103448275862069</v>
      </c>
      <c r="F34">
        <v>3.263157894736842</v>
      </c>
      <c r="G34">
        <v>2.8421052631578947</v>
      </c>
      <c r="H34">
        <v>2.7</v>
      </c>
      <c r="I34">
        <v>2.9310344827586206</v>
      </c>
      <c r="J34">
        <v>2.8706896551724137</v>
      </c>
      <c r="K34">
        <v>1.6842105263157894</v>
      </c>
      <c r="L34">
        <v>1.6842105263157894</v>
      </c>
      <c r="M34">
        <v>1.8</v>
      </c>
      <c r="N34">
        <v>1.7241379310344827</v>
      </c>
      <c r="O34">
        <v>1.7241379310344827</v>
      </c>
      <c r="P34">
        <v>2.4885057471264367</v>
      </c>
      <c r="Q34">
        <v>1</v>
      </c>
      <c r="R34">
        <v>5</v>
      </c>
      <c r="T34">
        <v>3</v>
      </c>
      <c r="U34">
        <v>5</v>
      </c>
      <c r="V34">
        <v>1</v>
      </c>
      <c r="X34">
        <v>3</v>
      </c>
      <c r="Y34">
        <v>3</v>
      </c>
      <c r="Z34">
        <v>7</v>
      </c>
      <c r="AA34">
        <v>3</v>
      </c>
      <c r="AC34">
        <v>5</v>
      </c>
      <c r="AD34">
        <v>5</v>
      </c>
      <c r="AE34">
        <v>3.6666666666666665</v>
      </c>
      <c r="AF34">
        <v>2.5277777777777777</v>
      </c>
      <c r="AG34">
        <v>4</v>
      </c>
      <c r="AH34">
        <v>1.7</v>
      </c>
      <c r="AI34">
        <v>2.5</v>
      </c>
      <c r="AJ34">
        <v>2.6896551724137931</v>
      </c>
      <c r="AK34">
        <v>2.7777777777777777</v>
      </c>
      <c r="AL34">
        <v>3.6</v>
      </c>
      <c r="AM34">
        <v>3.2222222222222223</v>
      </c>
      <c r="AN34">
        <v>3.2142857142857144</v>
      </c>
      <c r="AO34">
        <v>2.9473684210526314</v>
      </c>
      <c r="AP34">
        <v>2.1111111111111112</v>
      </c>
      <c r="AQ34">
        <v>2.6</v>
      </c>
      <c r="AR34">
        <v>3.4</v>
      </c>
      <c r="AS34">
        <v>2.7241379310344827</v>
      </c>
      <c r="AT34">
        <v>2.5555555555555554</v>
      </c>
      <c r="AU34">
        <v>2.1</v>
      </c>
      <c r="AV34">
        <v>1.2222222222222223</v>
      </c>
      <c r="AW34">
        <v>1.9642857142857142</v>
      </c>
      <c r="AX34">
        <v>2.3508771929824563</v>
      </c>
      <c r="AY34">
        <v>2.6491228070175437</v>
      </c>
      <c r="AZ34">
        <v>1.6666666666666667</v>
      </c>
      <c r="BA34">
        <v>1.4</v>
      </c>
      <c r="BB34">
        <v>2.1</v>
      </c>
      <c r="BC34">
        <v>1.7241379310344827</v>
      </c>
      <c r="BD34">
        <v>1.8888888888888888</v>
      </c>
      <c r="BE34">
        <v>1.7</v>
      </c>
      <c r="BF34">
        <v>2.1111111111111112</v>
      </c>
      <c r="BG34">
        <v>1.8928571428571428</v>
      </c>
      <c r="BH34">
        <v>1.8070175438596492</v>
      </c>
      <c r="BI34">
        <v>1.8070175438596492</v>
      </c>
      <c r="BJ34">
        <v>2.3684210526315788</v>
      </c>
      <c r="BK34">
        <v>3</v>
      </c>
      <c r="BN34">
        <v>3</v>
      </c>
      <c r="BO34">
        <v>2</v>
      </c>
      <c r="BQ34">
        <v>0</v>
      </c>
      <c r="BR34">
        <v>1</v>
      </c>
      <c r="BS34">
        <v>1.6666666666666667</v>
      </c>
      <c r="BT34">
        <v>3</v>
      </c>
      <c r="BW34">
        <v>3</v>
      </c>
      <c r="BX34">
        <v>5</v>
      </c>
      <c r="BZ34">
        <v>6</v>
      </c>
      <c r="CA34">
        <v>5.5</v>
      </c>
      <c r="CB34">
        <v>4.666666666666667</v>
      </c>
      <c r="CC34">
        <v>3.1666666666666665</v>
      </c>
      <c r="CD34">
        <v>1</v>
      </c>
      <c r="CG34">
        <v>1</v>
      </c>
      <c r="CH34">
        <v>4</v>
      </c>
      <c r="CJ34">
        <v>1</v>
      </c>
      <c r="CK34">
        <v>2.5</v>
      </c>
      <c r="CL34">
        <v>2</v>
      </c>
      <c r="CM34">
        <v>2</v>
      </c>
      <c r="CN34">
        <v>2.7777777777777777</v>
      </c>
      <c r="CO34">
        <v>2.3888888888888888</v>
      </c>
      <c r="CP34">
        <v>1.3333333333333333</v>
      </c>
      <c r="CQ34">
        <v>3</v>
      </c>
      <c r="CR34">
        <v>2.4444444444444446</v>
      </c>
      <c r="CS34">
        <v>2.2857142857142856</v>
      </c>
      <c r="CT34">
        <v>2.625</v>
      </c>
      <c r="CU34">
        <v>2.8888888888888888</v>
      </c>
      <c r="CV34">
        <v>0.77777777777777779</v>
      </c>
      <c r="CW34">
        <v>2.0769230769230771</v>
      </c>
      <c r="CX34">
        <v>2.1851851851851851</v>
      </c>
      <c r="CY34">
        <v>3.5555555555555554</v>
      </c>
      <c r="CZ34">
        <v>3</v>
      </c>
      <c r="DA34">
        <v>3.4444444444444446</v>
      </c>
      <c r="DB34">
        <v>3.3214285714285716</v>
      </c>
      <c r="DC34">
        <v>4.125</v>
      </c>
      <c r="DD34">
        <v>3.1111111111111112</v>
      </c>
      <c r="DE34">
        <v>4</v>
      </c>
      <c r="DF34">
        <v>3.7307692307692308</v>
      </c>
      <c r="DG34">
        <v>3.5185185185185186</v>
      </c>
      <c r="DH34">
        <v>2.8518518518518516</v>
      </c>
      <c r="DI34">
        <v>1.7777777777777777</v>
      </c>
      <c r="DJ34">
        <v>2.2999999999999998</v>
      </c>
      <c r="DK34">
        <v>1.3333333333333333</v>
      </c>
      <c r="DL34">
        <v>1.8214285714285714</v>
      </c>
      <c r="DM34">
        <v>2.125</v>
      </c>
      <c r="DN34">
        <v>1.5555555555555556</v>
      </c>
      <c r="DO34">
        <v>1.7777777777777777</v>
      </c>
      <c r="DP34">
        <v>1.8076923076923077</v>
      </c>
      <c r="DQ34">
        <v>1.8148148148148149</v>
      </c>
      <c r="DR34">
        <v>1.8148148148148149</v>
      </c>
      <c r="DS34">
        <v>2.5061728395061729</v>
      </c>
      <c r="DT34">
        <v>4</v>
      </c>
      <c r="DV34">
        <v>3</v>
      </c>
      <c r="DW34">
        <v>3.5</v>
      </c>
      <c r="DX34">
        <v>0.5</v>
      </c>
      <c r="DY34">
        <v>3</v>
      </c>
      <c r="DZ34">
        <v>2</v>
      </c>
      <c r="EA34">
        <v>1.5</v>
      </c>
      <c r="EB34">
        <v>2.1666666666666665</v>
      </c>
      <c r="EC34">
        <v>4</v>
      </c>
      <c r="EE34">
        <v>3</v>
      </c>
      <c r="EF34">
        <v>3.5</v>
      </c>
      <c r="EG34">
        <v>2</v>
      </c>
      <c r="EH34">
        <v>5</v>
      </c>
      <c r="EI34">
        <v>0</v>
      </c>
      <c r="EJ34">
        <v>2.25</v>
      </c>
      <c r="EK34">
        <v>2.6666666666666665</v>
      </c>
      <c r="EL34">
        <v>2.4166666666666665</v>
      </c>
      <c r="EM34">
        <v>0</v>
      </c>
      <c r="EO34">
        <v>3</v>
      </c>
      <c r="EP34">
        <v>1.5</v>
      </c>
      <c r="EQ34">
        <v>1.5</v>
      </c>
      <c r="ER34">
        <v>4</v>
      </c>
      <c r="ES34">
        <v>1</v>
      </c>
      <c r="ET34">
        <v>2</v>
      </c>
      <c r="EU34">
        <v>1.8333333333333333</v>
      </c>
      <c r="EV34">
        <v>1.8333333333333333</v>
      </c>
      <c r="EW34">
        <v>2.2222222222222223</v>
      </c>
      <c r="EX34">
        <v>2.4777777777777779</v>
      </c>
    </row>
    <row r="35" spans="1:154" x14ac:dyDescent="0.3">
      <c r="A35" s="2" t="s">
        <v>33</v>
      </c>
      <c r="B35">
        <v>0</v>
      </c>
      <c r="C35">
        <v>0.05</v>
      </c>
      <c r="D35">
        <v>0</v>
      </c>
      <c r="E35">
        <v>1.7543859649122806E-2</v>
      </c>
      <c r="F35">
        <v>0.1111111111111111</v>
      </c>
      <c r="G35">
        <v>0.05</v>
      </c>
      <c r="H35">
        <v>5.2631578947368418E-2</v>
      </c>
      <c r="I35">
        <v>7.0175438596491224E-2</v>
      </c>
      <c r="J35">
        <v>4.3859649122807015E-2</v>
      </c>
      <c r="K35">
        <v>0</v>
      </c>
      <c r="L35">
        <v>0</v>
      </c>
      <c r="M35">
        <v>5.2631578947368418E-2</v>
      </c>
      <c r="N35">
        <v>1.7543859649122806E-2</v>
      </c>
      <c r="O35">
        <v>1.7543859649122806E-2</v>
      </c>
      <c r="P35">
        <v>3.5087719298245612E-2</v>
      </c>
      <c r="Q35">
        <v>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0</v>
      </c>
      <c r="AB35">
        <v>0</v>
      </c>
      <c r="AC35">
        <v>0</v>
      </c>
      <c r="AD35">
        <v>0</v>
      </c>
      <c r="AE35">
        <v>0</v>
      </c>
      <c r="AF35">
        <v>3.3333333333333333E-2</v>
      </c>
      <c r="AG35">
        <v>0</v>
      </c>
      <c r="AH35">
        <v>0.14285714285714285</v>
      </c>
      <c r="AI35">
        <v>0.125</v>
      </c>
      <c r="AJ35">
        <v>8.3333333333333329E-2</v>
      </c>
      <c r="AK35">
        <v>0.1111111111111111</v>
      </c>
      <c r="AL35">
        <v>0</v>
      </c>
      <c r="AM35">
        <v>0.25</v>
      </c>
      <c r="AN35">
        <v>0.12</v>
      </c>
      <c r="AO35">
        <v>0.10204081632653061</v>
      </c>
      <c r="AP35">
        <v>0.1111111111111111</v>
      </c>
      <c r="AQ35">
        <v>0.14285714285714285</v>
      </c>
      <c r="AR35">
        <v>0.125</v>
      </c>
      <c r="AS35">
        <v>0.125</v>
      </c>
      <c r="AT35">
        <v>0.1111111111111111</v>
      </c>
      <c r="AU35">
        <v>0.125</v>
      </c>
      <c r="AV35">
        <v>0</v>
      </c>
      <c r="AW35">
        <v>0.08</v>
      </c>
      <c r="AX35">
        <v>0.10204081632653061</v>
      </c>
      <c r="AY35">
        <v>0.10204081632653061</v>
      </c>
      <c r="AZ35">
        <v>0.1111111111111111</v>
      </c>
      <c r="BA35">
        <v>0</v>
      </c>
      <c r="BB35">
        <v>0</v>
      </c>
      <c r="BC35">
        <v>4.1666666666666664E-2</v>
      </c>
      <c r="BD35">
        <v>0</v>
      </c>
      <c r="BE35">
        <v>0</v>
      </c>
      <c r="BF35">
        <v>0.125</v>
      </c>
      <c r="BG35">
        <v>0.04</v>
      </c>
      <c r="BH35">
        <v>4.0816326530612242E-2</v>
      </c>
      <c r="BI35">
        <v>4.0816326530612242E-2</v>
      </c>
      <c r="BJ35">
        <v>8.1632653061224483E-2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0.5</v>
      </c>
      <c r="BQ35">
        <v>0</v>
      </c>
      <c r="BR35">
        <v>0.2</v>
      </c>
      <c r="BS35">
        <v>9.0909090909090912E-2</v>
      </c>
      <c r="BT35">
        <v>0</v>
      </c>
      <c r="BU35">
        <v>0.33333333333333331</v>
      </c>
      <c r="BV35">
        <v>0</v>
      </c>
      <c r="BW35">
        <v>0.16666666666666666</v>
      </c>
      <c r="BX35">
        <v>0</v>
      </c>
      <c r="BY35">
        <v>0</v>
      </c>
      <c r="BZ35">
        <v>0</v>
      </c>
      <c r="CA35">
        <v>0</v>
      </c>
      <c r="CB35">
        <v>9.0909090909090912E-2</v>
      </c>
      <c r="CC35">
        <v>9.0909090909090912E-2</v>
      </c>
      <c r="CD35">
        <v>0</v>
      </c>
      <c r="CE35">
        <v>0.33333333333333331</v>
      </c>
      <c r="CF35">
        <v>0</v>
      </c>
      <c r="CG35">
        <v>0.16666666666666666</v>
      </c>
      <c r="CH35">
        <v>0</v>
      </c>
      <c r="CI35">
        <v>0</v>
      </c>
      <c r="CJ35">
        <v>0</v>
      </c>
      <c r="CK35">
        <v>0</v>
      </c>
      <c r="CL35">
        <v>9.0909090909090912E-2</v>
      </c>
      <c r="CM35">
        <v>9.0909090909090912E-2</v>
      </c>
      <c r="CN35">
        <v>9.0909090909090912E-2</v>
      </c>
      <c r="CO35">
        <v>8.3333333333333329E-2</v>
      </c>
      <c r="CP35">
        <v>0.1</v>
      </c>
      <c r="CQ35">
        <v>0.3</v>
      </c>
      <c r="CR35">
        <v>0</v>
      </c>
      <c r="CS35">
        <v>0.13793103448275862</v>
      </c>
      <c r="CT35">
        <v>0.1111111111111111</v>
      </c>
      <c r="CU35">
        <v>0</v>
      </c>
      <c r="CV35">
        <v>0.1</v>
      </c>
      <c r="CW35">
        <v>6.8965517241379309E-2</v>
      </c>
      <c r="CX35">
        <v>0.10344827586206896</v>
      </c>
      <c r="CY35">
        <v>0.2</v>
      </c>
      <c r="CZ35">
        <v>0.2</v>
      </c>
      <c r="DA35">
        <v>0</v>
      </c>
      <c r="DB35">
        <v>0.13793103448275862</v>
      </c>
      <c r="DC35">
        <v>0</v>
      </c>
      <c r="DD35">
        <v>0.1</v>
      </c>
      <c r="DE35">
        <v>0</v>
      </c>
      <c r="DF35">
        <v>3.4482758620689655E-2</v>
      </c>
      <c r="DG35">
        <v>8.6206896551724144E-2</v>
      </c>
      <c r="DH35">
        <v>9.4827586206896547E-2</v>
      </c>
      <c r="DI35">
        <v>0.1</v>
      </c>
      <c r="DJ35">
        <v>0</v>
      </c>
      <c r="DK35">
        <v>0</v>
      </c>
      <c r="DL35">
        <v>3.4482758620689655E-2</v>
      </c>
      <c r="DM35">
        <v>0</v>
      </c>
      <c r="DN35">
        <v>0.1</v>
      </c>
      <c r="DO35">
        <v>0.1</v>
      </c>
      <c r="DP35">
        <v>6.8965517241379309E-2</v>
      </c>
      <c r="DQ35">
        <v>5.1724137931034482E-2</v>
      </c>
      <c r="DR35">
        <v>5.1724137931034482E-2</v>
      </c>
      <c r="DS35">
        <v>8.0459770114942528E-2</v>
      </c>
      <c r="DV35">
        <v>0</v>
      </c>
      <c r="DW35">
        <v>0</v>
      </c>
      <c r="DX35">
        <v>0</v>
      </c>
      <c r="EA35">
        <v>0</v>
      </c>
      <c r="EB35">
        <v>0</v>
      </c>
      <c r="EE35">
        <v>1</v>
      </c>
      <c r="EF35">
        <v>1</v>
      </c>
      <c r="EG35">
        <v>0</v>
      </c>
      <c r="EJ35">
        <v>0</v>
      </c>
      <c r="EK35">
        <v>0.5</v>
      </c>
      <c r="EL35">
        <v>0.25</v>
      </c>
      <c r="EO35">
        <v>0</v>
      </c>
      <c r="EP35">
        <v>0</v>
      </c>
      <c r="EQ35">
        <v>0</v>
      </c>
      <c r="ET35">
        <v>0</v>
      </c>
      <c r="EU35">
        <v>0</v>
      </c>
      <c r="EV35">
        <v>0</v>
      </c>
      <c r="EW35">
        <v>0.16666666666666666</v>
      </c>
      <c r="EX35">
        <v>8.3333333333333329E-2</v>
      </c>
    </row>
    <row r="36" spans="1:154" x14ac:dyDescent="0.3">
      <c r="A36" s="2" t="s">
        <v>34</v>
      </c>
      <c r="B36">
        <v>3.5263157894736841</v>
      </c>
      <c r="C36">
        <v>3.5263157894736841</v>
      </c>
      <c r="D36">
        <v>3.263157894736842</v>
      </c>
      <c r="E36">
        <v>3.4385964912280702</v>
      </c>
      <c r="F36">
        <v>2.8421052631578947</v>
      </c>
      <c r="G36">
        <v>3.1578947368421053</v>
      </c>
      <c r="H36">
        <v>3.1578947368421053</v>
      </c>
      <c r="I36">
        <v>3.0526315789473686</v>
      </c>
      <c r="J36">
        <v>3.2456140350877192</v>
      </c>
      <c r="K36">
        <v>2</v>
      </c>
      <c r="L36">
        <v>2</v>
      </c>
      <c r="M36">
        <v>1.8947368421052631</v>
      </c>
      <c r="N36">
        <v>1.9649122807017543</v>
      </c>
      <c r="O36">
        <v>1.9649122807017543</v>
      </c>
      <c r="P36">
        <v>2.8187134502923978</v>
      </c>
      <c r="Q36">
        <v>5</v>
      </c>
      <c r="R36">
        <v>4</v>
      </c>
      <c r="S36">
        <v>0</v>
      </c>
      <c r="T36">
        <v>3</v>
      </c>
      <c r="U36">
        <v>1</v>
      </c>
      <c r="V36">
        <v>2</v>
      </c>
      <c r="W36">
        <v>6</v>
      </c>
      <c r="X36">
        <v>3</v>
      </c>
      <c r="Y36">
        <v>3</v>
      </c>
      <c r="Z36">
        <v>3</v>
      </c>
      <c r="AA36">
        <v>5</v>
      </c>
      <c r="AB36">
        <v>6</v>
      </c>
      <c r="AC36">
        <v>4.666666666666667</v>
      </c>
      <c r="AD36">
        <v>4.666666666666667</v>
      </c>
      <c r="AE36">
        <v>3.5555555555555554</v>
      </c>
      <c r="AF36">
        <v>2.8555555555555556</v>
      </c>
      <c r="AG36">
        <v>5.5</v>
      </c>
      <c r="AH36">
        <v>4.5555555555555554</v>
      </c>
      <c r="AI36">
        <v>4.2</v>
      </c>
      <c r="AJ36">
        <v>4.7586206896551726</v>
      </c>
      <c r="AK36">
        <v>4.4444444444444446</v>
      </c>
      <c r="AL36">
        <v>3.3333333333333335</v>
      </c>
      <c r="AM36">
        <v>5</v>
      </c>
      <c r="AN36">
        <v>4.2857142857142856</v>
      </c>
      <c r="AO36">
        <v>4.5263157894736841</v>
      </c>
      <c r="AP36">
        <v>1.3</v>
      </c>
      <c r="AQ36">
        <v>2.2222222222222223</v>
      </c>
      <c r="AR36">
        <v>2.2000000000000002</v>
      </c>
      <c r="AS36">
        <v>1.896551724137931</v>
      </c>
      <c r="AT36">
        <v>1.7777777777777777</v>
      </c>
      <c r="AU36">
        <v>2.6666666666666665</v>
      </c>
      <c r="AV36">
        <v>1.1000000000000001</v>
      </c>
      <c r="AW36">
        <v>1.8214285714285714</v>
      </c>
      <c r="AX36">
        <v>1.8596491228070176</v>
      </c>
      <c r="AY36">
        <v>3.192982456140351</v>
      </c>
      <c r="AZ36">
        <v>1.7</v>
      </c>
      <c r="BA36">
        <v>2</v>
      </c>
      <c r="BB36">
        <v>1.7</v>
      </c>
      <c r="BC36">
        <v>1.7931034482758621</v>
      </c>
      <c r="BD36">
        <v>1.5555555555555556</v>
      </c>
      <c r="BE36">
        <v>2</v>
      </c>
      <c r="BF36">
        <v>2.4</v>
      </c>
      <c r="BG36">
        <v>2</v>
      </c>
      <c r="BH36">
        <v>1.8947368421052631</v>
      </c>
      <c r="BI36">
        <v>1.8947368421052631</v>
      </c>
      <c r="BJ36">
        <v>2.7602339181286548</v>
      </c>
      <c r="BL36">
        <v>2</v>
      </c>
      <c r="BN36">
        <v>2</v>
      </c>
      <c r="BO36">
        <v>3</v>
      </c>
      <c r="BP36">
        <v>4</v>
      </c>
      <c r="BR36">
        <v>3.5</v>
      </c>
      <c r="BS36">
        <v>3</v>
      </c>
      <c r="BU36">
        <v>6</v>
      </c>
      <c r="BW36">
        <v>6</v>
      </c>
      <c r="BX36">
        <v>0</v>
      </c>
      <c r="BY36">
        <v>1</v>
      </c>
      <c r="CA36">
        <v>0.5</v>
      </c>
      <c r="CB36">
        <v>2.3333333333333335</v>
      </c>
      <c r="CC36">
        <v>2.6666666666666665</v>
      </c>
      <c r="CE36">
        <v>4</v>
      </c>
      <c r="CG36">
        <v>4</v>
      </c>
      <c r="CH36">
        <v>1</v>
      </c>
      <c r="CI36">
        <v>4</v>
      </c>
      <c r="CK36">
        <v>2.5</v>
      </c>
      <c r="CL36">
        <v>3</v>
      </c>
      <c r="CM36">
        <v>3</v>
      </c>
      <c r="CN36">
        <v>2.7777777777777777</v>
      </c>
      <c r="CO36">
        <v>2.7611111111111111</v>
      </c>
      <c r="CP36">
        <v>1.6</v>
      </c>
      <c r="CQ36">
        <v>2.1</v>
      </c>
      <c r="CR36">
        <v>1.6666666666666667</v>
      </c>
      <c r="CS36">
        <v>1.7931034482758621</v>
      </c>
      <c r="CT36">
        <v>1.5555555555555556</v>
      </c>
      <c r="CU36">
        <v>1.8</v>
      </c>
      <c r="CV36">
        <v>1.7</v>
      </c>
      <c r="CW36">
        <v>1.6896551724137931</v>
      </c>
      <c r="CX36">
        <v>1.7413793103448276</v>
      </c>
      <c r="CY36">
        <v>4.7</v>
      </c>
      <c r="CZ36">
        <v>4.3</v>
      </c>
      <c r="DA36">
        <v>4.7777777777777777</v>
      </c>
      <c r="DB36">
        <v>4.5862068965517242</v>
      </c>
      <c r="DC36">
        <v>4.7777777777777777</v>
      </c>
      <c r="DD36">
        <v>4.4000000000000004</v>
      </c>
      <c r="DE36">
        <v>4.5999999999999996</v>
      </c>
      <c r="DF36">
        <v>4.5862068965517242</v>
      </c>
      <c r="DG36">
        <v>4.5862068965517242</v>
      </c>
      <c r="DH36">
        <v>3.1637931034482758</v>
      </c>
      <c r="DI36">
        <v>1.8</v>
      </c>
      <c r="DJ36">
        <v>1.4</v>
      </c>
      <c r="DK36">
        <v>1.4444444444444444</v>
      </c>
      <c r="DL36">
        <v>1.5517241379310345</v>
      </c>
      <c r="DM36">
        <v>2</v>
      </c>
      <c r="DN36">
        <v>1.5</v>
      </c>
      <c r="DO36">
        <v>2.1</v>
      </c>
      <c r="DP36">
        <v>1.8620689655172413</v>
      </c>
      <c r="DQ36">
        <v>1.7068965517241379</v>
      </c>
      <c r="DR36">
        <v>1.7068965517241379</v>
      </c>
      <c r="DS36">
        <v>2.6781609195402298</v>
      </c>
      <c r="DV36">
        <v>5</v>
      </c>
      <c r="DW36">
        <v>5</v>
      </c>
      <c r="DX36">
        <v>6</v>
      </c>
      <c r="EA36">
        <v>6</v>
      </c>
      <c r="EB36">
        <v>5.5</v>
      </c>
      <c r="EE36">
        <v>2</v>
      </c>
      <c r="EF36">
        <v>2</v>
      </c>
      <c r="EG36">
        <v>1</v>
      </c>
      <c r="EJ36">
        <v>1</v>
      </c>
      <c r="EK36">
        <v>1.5</v>
      </c>
      <c r="EL36">
        <v>3.5</v>
      </c>
      <c r="EO36">
        <v>1</v>
      </c>
      <c r="EP36">
        <v>1</v>
      </c>
      <c r="EQ36">
        <v>3</v>
      </c>
      <c r="ET36">
        <v>3</v>
      </c>
      <c r="EU36">
        <v>2</v>
      </c>
      <c r="EV36">
        <v>2</v>
      </c>
      <c r="EW36">
        <v>3</v>
      </c>
      <c r="EX36">
        <v>2.6888888888888891</v>
      </c>
    </row>
    <row r="37" spans="1:154" x14ac:dyDescent="0.3">
      <c r="A37" s="2" t="s">
        <v>35</v>
      </c>
      <c r="B37">
        <v>3.45</v>
      </c>
      <c r="C37">
        <v>3.35</v>
      </c>
      <c r="D37">
        <v>3.15</v>
      </c>
      <c r="E37">
        <v>3.3166666666666669</v>
      </c>
      <c r="F37">
        <v>2.7</v>
      </c>
      <c r="G37">
        <v>3</v>
      </c>
      <c r="H37">
        <v>3</v>
      </c>
      <c r="I37">
        <v>2.9</v>
      </c>
      <c r="J37">
        <v>3.1083333333333334</v>
      </c>
      <c r="K37">
        <v>0.65</v>
      </c>
      <c r="L37">
        <v>0.8</v>
      </c>
      <c r="M37">
        <v>0.8</v>
      </c>
      <c r="N37">
        <v>0.75</v>
      </c>
      <c r="O37">
        <v>0.75</v>
      </c>
      <c r="P37">
        <v>2.3222222222222224</v>
      </c>
      <c r="AF37">
        <v>2.3222222222222224</v>
      </c>
      <c r="AG37">
        <v>3.1</v>
      </c>
      <c r="AH37">
        <v>2.8</v>
      </c>
      <c r="AI37">
        <v>3.5</v>
      </c>
      <c r="AJ37">
        <v>3.1333333333333333</v>
      </c>
      <c r="AK37">
        <v>3.7</v>
      </c>
      <c r="AL37">
        <v>3</v>
      </c>
      <c r="AM37">
        <v>3.2</v>
      </c>
      <c r="AN37">
        <v>3.3</v>
      </c>
      <c r="AO37">
        <v>3.2166666666666668</v>
      </c>
      <c r="AP37">
        <v>1.3</v>
      </c>
      <c r="AQ37">
        <v>2.8</v>
      </c>
      <c r="AR37">
        <v>2.5</v>
      </c>
      <c r="AS37">
        <v>2.2000000000000002</v>
      </c>
      <c r="AT37">
        <v>2.1</v>
      </c>
      <c r="AU37">
        <v>2.2999999999999998</v>
      </c>
      <c r="AV37">
        <v>2.4</v>
      </c>
      <c r="AW37">
        <v>2.2666666666666666</v>
      </c>
      <c r="AX37">
        <v>2.2333333333333334</v>
      </c>
      <c r="AY37">
        <v>2.7250000000000001</v>
      </c>
      <c r="AZ37">
        <v>1.2</v>
      </c>
      <c r="BA37">
        <v>1.4</v>
      </c>
      <c r="BB37">
        <v>0.8</v>
      </c>
      <c r="BC37">
        <v>1.1333333333333333</v>
      </c>
      <c r="BD37">
        <v>0.8</v>
      </c>
      <c r="BE37">
        <v>1.1000000000000001</v>
      </c>
      <c r="BF37">
        <v>1</v>
      </c>
      <c r="BG37">
        <v>0.96666666666666667</v>
      </c>
      <c r="BH37">
        <v>1.05</v>
      </c>
      <c r="BI37">
        <v>1.05</v>
      </c>
      <c r="BJ37">
        <v>2.1666666666666665</v>
      </c>
      <c r="CO37">
        <v>2.1666666666666665</v>
      </c>
      <c r="CP37">
        <v>2.375</v>
      </c>
      <c r="CQ37">
        <v>2.6666666666666665</v>
      </c>
      <c r="CR37">
        <v>2.625</v>
      </c>
      <c r="CS37">
        <v>2.56</v>
      </c>
      <c r="CT37">
        <v>3.2222222222222223</v>
      </c>
      <c r="CU37">
        <v>3.1</v>
      </c>
      <c r="CV37">
        <v>2.8888888888888888</v>
      </c>
      <c r="CW37">
        <v>3.0714285714285716</v>
      </c>
      <c r="CX37">
        <v>2.8301886792452828</v>
      </c>
      <c r="CY37">
        <v>2.75</v>
      </c>
      <c r="CZ37">
        <v>2.5555555555555554</v>
      </c>
      <c r="DA37">
        <v>2.625</v>
      </c>
      <c r="DB37">
        <v>2.64</v>
      </c>
      <c r="DC37">
        <v>2</v>
      </c>
      <c r="DD37">
        <v>2.8</v>
      </c>
      <c r="DE37">
        <v>2.7777777777777777</v>
      </c>
      <c r="DF37">
        <v>2.5357142857142856</v>
      </c>
      <c r="DG37">
        <v>2.5849056603773586</v>
      </c>
      <c r="DH37">
        <v>2.7075471698113209</v>
      </c>
      <c r="DI37">
        <v>1.125</v>
      </c>
      <c r="DJ37">
        <v>0.44444444444444442</v>
      </c>
      <c r="DK37">
        <v>1</v>
      </c>
      <c r="DL37">
        <v>0.84</v>
      </c>
      <c r="DM37">
        <v>0.44444444444444442</v>
      </c>
      <c r="DN37">
        <v>0.5</v>
      </c>
      <c r="DO37">
        <v>0.77777777777777779</v>
      </c>
      <c r="DP37">
        <v>0.5714285714285714</v>
      </c>
      <c r="DQ37">
        <v>0.69811320754716977</v>
      </c>
      <c r="DR37">
        <v>0.69811320754716977</v>
      </c>
      <c r="DS37">
        <v>2.0377358490566038</v>
      </c>
      <c r="DT37">
        <v>2</v>
      </c>
      <c r="DU37">
        <v>5</v>
      </c>
      <c r="DV37">
        <v>2.5</v>
      </c>
      <c r="DW37">
        <v>2.8</v>
      </c>
      <c r="DX37">
        <v>2</v>
      </c>
      <c r="DZ37">
        <v>0</v>
      </c>
      <c r="EA37">
        <v>1</v>
      </c>
      <c r="EB37">
        <v>2.2857142857142856</v>
      </c>
      <c r="EC37">
        <v>5</v>
      </c>
      <c r="ED37">
        <v>1</v>
      </c>
      <c r="EE37">
        <v>0.5</v>
      </c>
      <c r="EF37">
        <v>2.4</v>
      </c>
      <c r="EG37">
        <v>1</v>
      </c>
      <c r="EI37">
        <v>6</v>
      </c>
      <c r="EJ37">
        <v>3.5</v>
      </c>
      <c r="EK37">
        <v>2.7142857142857144</v>
      </c>
      <c r="EL37">
        <v>2.5</v>
      </c>
      <c r="EM37">
        <v>3.5</v>
      </c>
      <c r="EN37">
        <v>2</v>
      </c>
      <c r="EO37">
        <v>0</v>
      </c>
      <c r="EP37">
        <v>1.8</v>
      </c>
      <c r="EQ37">
        <v>0</v>
      </c>
      <c r="ES37">
        <v>4</v>
      </c>
      <c r="ET37">
        <v>2</v>
      </c>
      <c r="EU37">
        <v>1.8571428571428572</v>
      </c>
      <c r="EV37">
        <v>1.8571428571428572</v>
      </c>
      <c r="EW37">
        <v>2.2857142857142856</v>
      </c>
      <c r="EX37">
        <v>2.0666666666666669</v>
      </c>
    </row>
    <row r="38" spans="1:154" x14ac:dyDescent="0.3">
      <c r="A38" s="2" t="s">
        <v>36</v>
      </c>
      <c r="B38">
        <v>0.26315789473684209</v>
      </c>
      <c r="C38">
        <v>0.15</v>
      </c>
      <c r="D38">
        <v>0.4</v>
      </c>
      <c r="E38">
        <v>0.2711864406779661</v>
      </c>
      <c r="F38">
        <v>0.42105263157894735</v>
      </c>
      <c r="G38">
        <v>0.55000000000000004</v>
      </c>
      <c r="H38">
        <v>0.3</v>
      </c>
      <c r="I38">
        <v>0.42372881355932202</v>
      </c>
      <c r="J38">
        <v>0.34745762711864409</v>
      </c>
      <c r="K38">
        <v>0.26315789473684209</v>
      </c>
      <c r="L38">
        <v>0.4</v>
      </c>
      <c r="M38">
        <v>0.05</v>
      </c>
      <c r="N38">
        <v>0.23728813559322035</v>
      </c>
      <c r="O38">
        <v>0.23728813559322035</v>
      </c>
      <c r="P38">
        <v>0.31073446327683618</v>
      </c>
      <c r="Q38">
        <v>2</v>
      </c>
      <c r="T38">
        <v>2</v>
      </c>
      <c r="U38">
        <v>0</v>
      </c>
      <c r="X38">
        <v>0</v>
      </c>
      <c r="Y38">
        <v>1</v>
      </c>
      <c r="Z38">
        <v>1</v>
      </c>
      <c r="AC38">
        <v>1</v>
      </c>
      <c r="AD38">
        <v>1</v>
      </c>
      <c r="AE38">
        <v>1</v>
      </c>
      <c r="AF38">
        <v>0.32222222222222224</v>
      </c>
      <c r="AG38">
        <v>0.4</v>
      </c>
      <c r="AH38">
        <v>0.6</v>
      </c>
      <c r="AI38">
        <v>0.2</v>
      </c>
      <c r="AJ38">
        <v>0.4</v>
      </c>
      <c r="AK38">
        <v>0.3</v>
      </c>
      <c r="AL38">
        <v>0.3</v>
      </c>
      <c r="AM38">
        <v>0.5</v>
      </c>
      <c r="AN38">
        <v>0.36666666666666664</v>
      </c>
      <c r="AO38">
        <v>0.38333333333333336</v>
      </c>
      <c r="AP38">
        <v>0.1</v>
      </c>
      <c r="AQ38">
        <v>0.3</v>
      </c>
      <c r="AR38">
        <v>0.2</v>
      </c>
      <c r="AS38">
        <v>0.2</v>
      </c>
      <c r="AT38">
        <v>0.4</v>
      </c>
      <c r="AU38">
        <v>0.2</v>
      </c>
      <c r="AV38">
        <v>0.2</v>
      </c>
      <c r="AW38">
        <v>0.26666666666666666</v>
      </c>
      <c r="AX38">
        <v>0.23333333333333334</v>
      </c>
      <c r="AY38">
        <v>0.30833333333333335</v>
      </c>
      <c r="AZ38">
        <v>0.3</v>
      </c>
      <c r="BA38">
        <v>0.2</v>
      </c>
      <c r="BB38">
        <v>0</v>
      </c>
      <c r="BC38">
        <v>0.16666666666666666</v>
      </c>
      <c r="BD38">
        <v>0.1</v>
      </c>
      <c r="BE38">
        <v>0</v>
      </c>
      <c r="BF38">
        <v>0.1</v>
      </c>
      <c r="BG38">
        <v>6.6666666666666666E-2</v>
      </c>
      <c r="BH38">
        <v>0.11666666666666667</v>
      </c>
      <c r="BI38">
        <v>0.11666666666666667</v>
      </c>
      <c r="BJ38">
        <v>0.24444444444444444</v>
      </c>
      <c r="CO38">
        <v>0.24444444444444444</v>
      </c>
      <c r="CP38">
        <v>0.3</v>
      </c>
      <c r="CQ38">
        <v>0.33333333333333331</v>
      </c>
      <c r="CR38">
        <v>0.125</v>
      </c>
      <c r="CS38">
        <v>0.25925925925925924</v>
      </c>
      <c r="CT38">
        <v>0.33333333333333331</v>
      </c>
      <c r="CU38">
        <v>0.3</v>
      </c>
      <c r="CV38">
        <v>0.2</v>
      </c>
      <c r="CW38">
        <v>0.27586206896551724</v>
      </c>
      <c r="CX38">
        <v>0.26785714285714285</v>
      </c>
      <c r="CY38">
        <v>0</v>
      </c>
      <c r="CZ38">
        <v>0.1111111111111111</v>
      </c>
      <c r="DA38">
        <v>0</v>
      </c>
      <c r="DB38">
        <v>3.7037037037037035E-2</v>
      </c>
      <c r="DC38">
        <v>0.33333333333333331</v>
      </c>
      <c r="DD38">
        <v>0.1</v>
      </c>
      <c r="DE38">
        <v>0.2</v>
      </c>
      <c r="DF38">
        <v>0.20689655172413793</v>
      </c>
      <c r="DG38">
        <v>0.125</v>
      </c>
      <c r="DH38">
        <v>0.19642857142857142</v>
      </c>
      <c r="DI38">
        <v>0.1</v>
      </c>
      <c r="DJ38">
        <v>0</v>
      </c>
      <c r="DK38">
        <v>0.125</v>
      </c>
      <c r="DL38">
        <v>7.407407407407407E-2</v>
      </c>
      <c r="DM38">
        <v>0.1111111111111111</v>
      </c>
      <c r="DN38">
        <v>0</v>
      </c>
      <c r="DO38">
        <v>0</v>
      </c>
      <c r="DP38">
        <v>3.4482758620689655E-2</v>
      </c>
      <c r="DQ38">
        <v>5.3571428571428568E-2</v>
      </c>
      <c r="DR38">
        <v>5.3571428571428568E-2</v>
      </c>
      <c r="DS38">
        <v>0.14880952380952381</v>
      </c>
      <c r="DU38">
        <v>0</v>
      </c>
      <c r="DV38">
        <v>0.5</v>
      </c>
      <c r="DW38">
        <v>0.33333333333333331</v>
      </c>
      <c r="DX38">
        <v>1</v>
      </c>
      <c r="EA38">
        <v>1</v>
      </c>
      <c r="EB38">
        <v>0.5</v>
      </c>
      <c r="ED38">
        <v>0</v>
      </c>
      <c r="EE38">
        <v>0</v>
      </c>
      <c r="EF38">
        <v>0</v>
      </c>
      <c r="EG38">
        <v>0</v>
      </c>
      <c r="EJ38">
        <v>0</v>
      </c>
      <c r="EK38">
        <v>0</v>
      </c>
      <c r="EL38">
        <v>0.25</v>
      </c>
      <c r="EN38">
        <v>0</v>
      </c>
      <c r="EO38">
        <v>0</v>
      </c>
      <c r="EP38">
        <v>0</v>
      </c>
      <c r="EQ38">
        <v>0</v>
      </c>
      <c r="ET38">
        <v>0</v>
      </c>
      <c r="EU38">
        <v>0</v>
      </c>
      <c r="EV38">
        <v>0</v>
      </c>
      <c r="EW38">
        <v>0.16666666666666666</v>
      </c>
      <c r="EX38">
        <v>0.15</v>
      </c>
    </row>
    <row r="39" spans="1:154" x14ac:dyDescent="0.3">
      <c r="A39" s="2" t="s">
        <v>37</v>
      </c>
      <c r="B39">
        <v>3.7</v>
      </c>
      <c r="C39">
        <v>3.8</v>
      </c>
      <c r="D39">
        <v>3.9</v>
      </c>
      <c r="E39">
        <v>3.8</v>
      </c>
      <c r="F39">
        <v>4.25</v>
      </c>
      <c r="G39">
        <v>4.3499999999999996</v>
      </c>
      <c r="H39">
        <v>3.4</v>
      </c>
      <c r="I39">
        <v>4</v>
      </c>
      <c r="J39">
        <v>3.9</v>
      </c>
      <c r="K39">
        <v>1.8</v>
      </c>
      <c r="L39">
        <v>1.7</v>
      </c>
      <c r="M39">
        <v>1.8</v>
      </c>
      <c r="N39">
        <v>1.7666666666666666</v>
      </c>
      <c r="O39">
        <v>1.7666666666666666</v>
      </c>
      <c r="P39">
        <v>3.1888888888888891</v>
      </c>
      <c r="AF39">
        <v>3.1888888888888891</v>
      </c>
      <c r="AG39">
        <v>3.1111111111111112</v>
      </c>
      <c r="AH39">
        <v>2</v>
      </c>
      <c r="AI39">
        <v>1.5555555555555556</v>
      </c>
      <c r="AJ39">
        <v>2.2307692307692308</v>
      </c>
      <c r="AK39">
        <v>2.8571428571428572</v>
      </c>
      <c r="AL39">
        <v>2.2000000000000002</v>
      </c>
      <c r="AM39">
        <v>1.375</v>
      </c>
      <c r="AN39">
        <v>2.12</v>
      </c>
      <c r="AO39">
        <v>2.1764705882352939</v>
      </c>
      <c r="AP39">
        <v>2.7777777777777777</v>
      </c>
      <c r="AQ39">
        <v>2.75</v>
      </c>
      <c r="AR39">
        <v>1.5555555555555556</v>
      </c>
      <c r="AS39">
        <v>2.3461538461538463</v>
      </c>
      <c r="AT39">
        <v>2</v>
      </c>
      <c r="AU39">
        <v>2.5</v>
      </c>
      <c r="AV39">
        <v>2.5</v>
      </c>
      <c r="AW39">
        <v>2.36</v>
      </c>
      <c r="AX39">
        <v>2.3529411764705883</v>
      </c>
      <c r="AY39">
        <v>2.2647058823529411</v>
      </c>
      <c r="AZ39">
        <v>1</v>
      </c>
      <c r="BA39">
        <v>0.75</v>
      </c>
      <c r="BB39">
        <v>0.55555555555555558</v>
      </c>
      <c r="BC39">
        <v>0.76923076923076927</v>
      </c>
      <c r="BD39">
        <v>0.42857142857142855</v>
      </c>
      <c r="BE39">
        <v>1.1000000000000001</v>
      </c>
      <c r="BF39">
        <v>1</v>
      </c>
      <c r="BG39">
        <v>0.88</v>
      </c>
      <c r="BH39">
        <v>0.82352941176470584</v>
      </c>
      <c r="BI39">
        <v>0.82352941176470584</v>
      </c>
      <c r="BJ39">
        <v>1.7843137254901962</v>
      </c>
      <c r="BK39">
        <v>2</v>
      </c>
      <c r="BL39">
        <v>3.5</v>
      </c>
      <c r="BM39">
        <v>5</v>
      </c>
      <c r="BN39">
        <v>3.5</v>
      </c>
      <c r="BO39">
        <v>0</v>
      </c>
      <c r="BQ39">
        <v>6.5</v>
      </c>
      <c r="BR39">
        <v>2.6</v>
      </c>
      <c r="BS39">
        <v>3</v>
      </c>
      <c r="BT39">
        <v>0</v>
      </c>
      <c r="BU39">
        <v>0</v>
      </c>
      <c r="BV39">
        <v>1</v>
      </c>
      <c r="BW39">
        <v>0.25</v>
      </c>
      <c r="BX39">
        <v>2.3333333333333335</v>
      </c>
      <c r="BZ39">
        <v>0.5</v>
      </c>
      <c r="CA39">
        <v>1.6</v>
      </c>
      <c r="CB39">
        <v>1</v>
      </c>
      <c r="CC39">
        <v>2</v>
      </c>
      <c r="CD39">
        <v>3</v>
      </c>
      <c r="CE39">
        <v>1</v>
      </c>
      <c r="CF39">
        <v>0</v>
      </c>
      <c r="CG39">
        <v>1.25</v>
      </c>
      <c r="CH39">
        <v>0</v>
      </c>
      <c r="CJ39">
        <v>4</v>
      </c>
      <c r="CK39">
        <v>1.6</v>
      </c>
      <c r="CL39">
        <v>1.4444444444444444</v>
      </c>
      <c r="CM39">
        <v>1.4444444444444444</v>
      </c>
      <c r="CN39">
        <v>1.8148148148148149</v>
      </c>
      <c r="CO39">
        <v>1.788888888888889</v>
      </c>
      <c r="CP39">
        <v>3.5</v>
      </c>
      <c r="CQ39">
        <v>5.1111111111111107</v>
      </c>
      <c r="CR39">
        <v>4.666666666666667</v>
      </c>
      <c r="CS39">
        <v>4.4615384615384617</v>
      </c>
      <c r="CT39">
        <v>3.2222222222222223</v>
      </c>
      <c r="CU39">
        <v>4.1111111111111107</v>
      </c>
      <c r="CV39">
        <v>4.8</v>
      </c>
      <c r="CW39">
        <v>4.0714285714285712</v>
      </c>
      <c r="CX39">
        <v>4.2592592592592595</v>
      </c>
      <c r="CY39">
        <v>2.75</v>
      </c>
      <c r="CZ39">
        <v>3.5555555555555554</v>
      </c>
      <c r="DA39">
        <v>4.4444444444444446</v>
      </c>
      <c r="DB39">
        <v>3.6153846153846154</v>
      </c>
      <c r="DC39">
        <v>4.4444444444444446</v>
      </c>
      <c r="DD39">
        <v>4.333333333333333</v>
      </c>
      <c r="DE39">
        <v>3.7</v>
      </c>
      <c r="DF39">
        <v>4.1428571428571432</v>
      </c>
      <c r="DG39">
        <v>3.8888888888888888</v>
      </c>
      <c r="DH39">
        <v>4.0740740740740744</v>
      </c>
      <c r="DI39">
        <v>1</v>
      </c>
      <c r="DJ39">
        <v>1</v>
      </c>
      <c r="DK39">
        <v>1.3333333333333333</v>
      </c>
      <c r="DL39">
        <v>1.1153846153846154</v>
      </c>
      <c r="DM39">
        <v>1</v>
      </c>
      <c r="DN39">
        <v>2</v>
      </c>
      <c r="DO39">
        <v>1.1000000000000001</v>
      </c>
      <c r="DP39">
        <v>1.3571428571428572</v>
      </c>
      <c r="DQ39">
        <v>1.2407407407407407</v>
      </c>
      <c r="DR39">
        <v>1.2407407407407407</v>
      </c>
      <c r="DS39">
        <v>3.1296296296296298</v>
      </c>
      <c r="DT39">
        <v>5.5</v>
      </c>
      <c r="DU39">
        <v>0</v>
      </c>
      <c r="DV39">
        <v>0</v>
      </c>
      <c r="DW39">
        <v>2.75</v>
      </c>
      <c r="DX39">
        <v>0</v>
      </c>
      <c r="DY39">
        <v>9</v>
      </c>
      <c r="EA39">
        <v>4.5</v>
      </c>
      <c r="EB39">
        <v>3.3333333333333335</v>
      </c>
      <c r="EC39">
        <v>2.5</v>
      </c>
      <c r="ED39">
        <v>6</v>
      </c>
      <c r="EE39">
        <v>4</v>
      </c>
      <c r="EF39">
        <v>3.75</v>
      </c>
      <c r="EG39">
        <v>7</v>
      </c>
      <c r="EH39">
        <v>0</v>
      </c>
      <c r="EJ39">
        <v>3.5</v>
      </c>
      <c r="EK39">
        <v>3.6666666666666665</v>
      </c>
      <c r="EL39">
        <v>3.5</v>
      </c>
      <c r="EM39">
        <v>3.5</v>
      </c>
      <c r="EN39">
        <v>1</v>
      </c>
      <c r="EO39">
        <v>1</v>
      </c>
      <c r="EP39">
        <v>2.25</v>
      </c>
      <c r="EQ39">
        <v>0</v>
      </c>
      <c r="ER39">
        <v>1</v>
      </c>
      <c r="ET39">
        <v>0.5</v>
      </c>
      <c r="EU39">
        <v>1.6666666666666667</v>
      </c>
      <c r="EV39">
        <v>1.6666666666666667</v>
      </c>
      <c r="EW39">
        <v>2.8888888888888888</v>
      </c>
      <c r="EX39">
        <v>3.1055555555555556</v>
      </c>
    </row>
    <row r="40" spans="1:154" x14ac:dyDescent="0.3">
      <c r="A40" s="2" t="s">
        <v>38</v>
      </c>
      <c r="B40">
        <v>3.35</v>
      </c>
      <c r="C40">
        <v>2.9</v>
      </c>
      <c r="D40">
        <v>2.75</v>
      </c>
      <c r="E40">
        <v>3</v>
      </c>
      <c r="F40">
        <v>2.9</v>
      </c>
      <c r="G40">
        <v>3.05</v>
      </c>
      <c r="H40">
        <v>2.6</v>
      </c>
      <c r="I40">
        <v>2.85</v>
      </c>
      <c r="J40">
        <v>2.9249999999999998</v>
      </c>
      <c r="K40">
        <v>0.8</v>
      </c>
      <c r="L40">
        <v>1.25</v>
      </c>
      <c r="M40">
        <v>0.9</v>
      </c>
      <c r="N40">
        <v>0.98333333333333328</v>
      </c>
      <c r="O40">
        <v>0.98333333333333328</v>
      </c>
      <c r="P40">
        <v>2.2777777777777777</v>
      </c>
      <c r="AF40">
        <v>2.2777777777777777</v>
      </c>
      <c r="AG40">
        <v>3.3</v>
      </c>
      <c r="AH40">
        <v>5.125</v>
      </c>
      <c r="AI40">
        <v>3.3333333333333335</v>
      </c>
      <c r="AJ40">
        <v>3.8518518518518516</v>
      </c>
      <c r="AK40">
        <v>3.2222222222222223</v>
      </c>
      <c r="AL40">
        <v>3.7142857142857144</v>
      </c>
      <c r="AM40">
        <v>4.1111111111111107</v>
      </c>
      <c r="AN40">
        <v>3.68</v>
      </c>
      <c r="AO40">
        <v>3.7692307692307692</v>
      </c>
      <c r="AP40">
        <v>3</v>
      </c>
      <c r="AQ40">
        <v>2.75</v>
      </c>
      <c r="AR40">
        <v>3.7777777777777777</v>
      </c>
      <c r="AS40">
        <v>3.1851851851851851</v>
      </c>
      <c r="AT40">
        <v>3.8888888888888888</v>
      </c>
      <c r="AU40">
        <v>4.1428571428571432</v>
      </c>
      <c r="AV40">
        <v>3</v>
      </c>
      <c r="AW40">
        <v>3.64</v>
      </c>
      <c r="AX40">
        <v>3.4038461538461537</v>
      </c>
      <c r="AY40">
        <v>3.5865384615384617</v>
      </c>
      <c r="AZ40">
        <v>1.9</v>
      </c>
      <c r="BA40">
        <v>2.625</v>
      </c>
      <c r="BB40">
        <v>2.2222222222222223</v>
      </c>
      <c r="BC40">
        <v>2.2222222222222223</v>
      </c>
      <c r="BD40">
        <v>2.6666666666666665</v>
      </c>
      <c r="BE40">
        <v>2.4285714285714284</v>
      </c>
      <c r="BF40">
        <v>2.6666666666666665</v>
      </c>
      <c r="BG40">
        <v>2.6</v>
      </c>
      <c r="BH40">
        <v>2.4038461538461537</v>
      </c>
      <c r="BI40">
        <v>2.4038461538461537</v>
      </c>
      <c r="BJ40">
        <v>3.1923076923076925</v>
      </c>
      <c r="BL40">
        <v>4.5</v>
      </c>
      <c r="BM40">
        <v>6</v>
      </c>
      <c r="BN40">
        <v>5</v>
      </c>
      <c r="BO40">
        <v>7</v>
      </c>
      <c r="BP40">
        <v>4.666666666666667</v>
      </c>
      <c r="BQ40">
        <v>4</v>
      </c>
      <c r="BR40">
        <v>5</v>
      </c>
      <c r="BS40">
        <v>5</v>
      </c>
      <c r="BU40">
        <v>5</v>
      </c>
      <c r="BV40">
        <v>0</v>
      </c>
      <c r="BW40">
        <v>3.3333333333333335</v>
      </c>
      <c r="BX40">
        <v>0</v>
      </c>
      <c r="BY40">
        <v>5</v>
      </c>
      <c r="BZ40">
        <v>5</v>
      </c>
      <c r="CA40">
        <v>4</v>
      </c>
      <c r="CB40">
        <v>3.75</v>
      </c>
      <c r="CC40">
        <v>4.375</v>
      </c>
      <c r="CE40">
        <v>2.5</v>
      </c>
      <c r="CF40">
        <v>1</v>
      </c>
      <c r="CG40">
        <v>2</v>
      </c>
      <c r="CH40">
        <v>3</v>
      </c>
      <c r="CI40">
        <v>1.3333333333333333</v>
      </c>
      <c r="CJ40">
        <v>4</v>
      </c>
      <c r="CK40">
        <v>2.2000000000000002</v>
      </c>
      <c r="CL40">
        <v>2.125</v>
      </c>
      <c r="CM40">
        <v>2.125</v>
      </c>
      <c r="CN40">
        <v>3.625</v>
      </c>
      <c r="CO40">
        <v>3.25</v>
      </c>
      <c r="CP40">
        <v>2.75</v>
      </c>
      <c r="CQ40">
        <v>3.25</v>
      </c>
      <c r="CR40">
        <v>2.4444444444444446</v>
      </c>
      <c r="CS40">
        <v>2.8</v>
      </c>
      <c r="CT40">
        <v>2.25</v>
      </c>
      <c r="CU40">
        <v>2.7</v>
      </c>
      <c r="CV40">
        <v>3.1428571428571428</v>
      </c>
      <c r="CW40">
        <v>2.68</v>
      </c>
      <c r="CX40">
        <v>2.74</v>
      </c>
      <c r="CY40">
        <v>3</v>
      </c>
      <c r="CZ40">
        <v>3.875</v>
      </c>
      <c r="DA40">
        <v>3.4444444444444446</v>
      </c>
      <c r="DB40">
        <v>3.44</v>
      </c>
      <c r="DC40">
        <v>3.625</v>
      </c>
      <c r="DD40">
        <v>3.7</v>
      </c>
      <c r="DE40">
        <v>5.1428571428571432</v>
      </c>
      <c r="DF40">
        <v>4.08</v>
      </c>
      <c r="DG40">
        <v>3.76</v>
      </c>
      <c r="DH40">
        <v>3.25</v>
      </c>
      <c r="DI40">
        <v>1.5</v>
      </c>
      <c r="DJ40">
        <v>2.125</v>
      </c>
      <c r="DK40">
        <v>3</v>
      </c>
      <c r="DL40">
        <v>2.2400000000000002</v>
      </c>
      <c r="DM40">
        <v>2.375</v>
      </c>
      <c r="DN40">
        <v>1.6</v>
      </c>
      <c r="DO40">
        <v>2.4285714285714284</v>
      </c>
      <c r="DP40">
        <v>2.08</v>
      </c>
      <c r="DQ40">
        <v>2.16</v>
      </c>
      <c r="DR40">
        <v>2.16</v>
      </c>
      <c r="DS40">
        <v>2.8866666666666667</v>
      </c>
      <c r="DT40">
        <v>1</v>
      </c>
      <c r="DU40">
        <v>2</v>
      </c>
      <c r="DV40">
        <v>4</v>
      </c>
      <c r="DW40">
        <v>2</v>
      </c>
      <c r="DX40">
        <v>2</v>
      </c>
      <c r="DZ40">
        <v>2.3333333333333335</v>
      </c>
      <c r="EA40">
        <v>2.2000000000000002</v>
      </c>
      <c r="EB40">
        <v>2.1</v>
      </c>
      <c r="EC40">
        <v>1</v>
      </c>
      <c r="ED40">
        <v>6.5</v>
      </c>
      <c r="EE40">
        <v>4</v>
      </c>
      <c r="EF40">
        <v>3.8</v>
      </c>
      <c r="EG40">
        <v>2.5</v>
      </c>
      <c r="EI40">
        <v>2.6666666666666665</v>
      </c>
      <c r="EJ40">
        <v>2.6</v>
      </c>
      <c r="EK40">
        <v>3.2</v>
      </c>
      <c r="EL40">
        <v>2.65</v>
      </c>
      <c r="EM40">
        <v>1.5</v>
      </c>
      <c r="EN40">
        <v>5</v>
      </c>
      <c r="EO40">
        <v>2</v>
      </c>
      <c r="EP40">
        <v>3</v>
      </c>
      <c r="EQ40">
        <v>2</v>
      </c>
      <c r="ES40">
        <v>2.6666666666666665</v>
      </c>
      <c r="ET40">
        <v>2.4</v>
      </c>
      <c r="EU40">
        <v>2.7</v>
      </c>
      <c r="EV40">
        <v>2.7</v>
      </c>
      <c r="EW40">
        <v>2.6666666666666665</v>
      </c>
      <c r="EX40">
        <v>2.85</v>
      </c>
    </row>
    <row r="41" spans="1:154" x14ac:dyDescent="0.3">
      <c r="A41" s="2" t="s">
        <v>39</v>
      </c>
      <c r="B41">
        <v>2.5</v>
      </c>
      <c r="C41">
        <v>2.6842105263157894</v>
      </c>
      <c r="D41">
        <v>2.35</v>
      </c>
      <c r="E41">
        <v>2.5084745762711864</v>
      </c>
      <c r="F41">
        <v>2.85</v>
      </c>
      <c r="G41">
        <v>2.1052631578947367</v>
      </c>
      <c r="H41">
        <v>2.4</v>
      </c>
      <c r="I41">
        <v>2.4576271186440679</v>
      </c>
      <c r="J41">
        <v>2.4830508474576272</v>
      </c>
      <c r="K41">
        <v>0.75</v>
      </c>
      <c r="L41">
        <v>0.89473684210526316</v>
      </c>
      <c r="M41">
        <v>1</v>
      </c>
      <c r="N41">
        <v>0.88135593220338981</v>
      </c>
      <c r="O41">
        <v>0.88135593220338981</v>
      </c>
      <c r="P41">
        <v>1.9491525423728813</v>
      </c>
      <c r="R41">
        <v>0</v>
      </c>
      <c r="T41">
        <v>0</v>
      </c>
      <c r="V41">
        <v>2</v>
      </c>
      <c r="X41">
        <v>2</v>
      </c>
      <c r="Y41">
        <v>1</v>
      </c>
      <c r="AA41">
        <v>0</v>
      </c>
      <c r="AC41">
        <v>0</v>
      </c>
      <c r="AD41">
        <v>0</v>
      </c>
      <c r="AE41">
        <v>0.66666666666666663</v>
      </c>
      <c r="AF41">
        <v>1.9277777777777778</v>
      </c>
      <c r="AG41">
        <v>2.125</v>
      </c>
      <c r="AH41">
        <v>2.1666666666666665</v>
      </c>
      <c r="AI41">
        <v>2.2222222222222223</v>
      </c>
      <c r="AJ41">
        <v>2.1739130434782608</v>
      </c>
      <c r="AK41">
        <v>2.4285714285714284</v>
      </c>
      <c r="AL41">
        <v>2.625</v>
      </c>
      <c r="AM41">
        <v>2.4444444444444446</v>
      </c>
      <c r="AN41">
        <v>2.5</v>
      </c>
      <c r="AO41">
        <v>2.3404255319148937</v>
      </c>
      <c r="AP41">
        <v>2.375</v>
      </c>
      <c r="AQ41">
        <v>3</v>
      </c>
      <c r="AR41">
        <v>2.2222222222222223</v>
      </c>
      <c r="AS41">
        <v>2.4782608695652173</v>
      </c>
      <c r="AT41">
        <v>3.1428571428571428</v>
      </c>
      <c r="AU41">
        <v>2.625</v>
      </c>
      <c r="AV41">
        <v>2.4444444444444446</v>
      </c>
      <c r="AW41">
        <v>2.7083333333333335</v>
      </c>
      <c r="AX41">
        <v>2.5957446808510638</v>
      </c>
      <c r="AY41">
        <v>2.4680851063829787</v>
      </c>
      <c r="AZ41">
        <v>2</v>
      </c>
      <c r="BA41">
        <v>2.3333333333333335</v>
      </c>
      <c r="BB41">
        <v>2</v>
      </c>
      <c r="BC41">
        <v>2.0869565217391304</v>
      </c>
      <c r="BD41">
        <v>1.7142857142857142</v>
      </c>
      <c r="BE41">
        <v>1.625</v>
      </c>
      <c r="BF41">
        <v>2.4444444444444446</v>
      </c>
      <c r="BG41">
        <v>1.9583333333333333</v>
      </c>
      <c r="BH41">
        <v>2.021276595744681</v>
      </c>
      <c r="BI41">
        <v>2.021276595744681</v>
      </c>
      <c r="BJ41">
        <v>2.3191489361702127</v>
      </c>
      <c r="BK41">
        <v>3</v>
      </c>
      <c r="BL41">
        <v>3.5</v>
      </c>
      <c r="BM41">
        <v>0</v>
      </c>
      <c r="BN41">
        <v>2.8571428571428572</v>
      </c>
      <c r="BO41">
        <v>1.3333333333333333</v>
      </c>
      <c r="BP41">
        <v>4.5</v>
      </c>
      <c r="BQ41">
        <v>4</v>
      </c>
      <c r="BR41">
        <v>2.8333333333333335</v>
      </c>
      <c r="BS41">
        <v>2.8461538461538463</v>
      </c>
      <c r="BT41">
        <v>1.5</v>
      </c>
      <c r="BU41">
        <v>1.75</v>
      </c>
      <c r="BV41">
        <v>2</v>
      </c>
      <c r="BW41">
        <v>1.7142857142857142</v>
      </c>
      <c r="BX41">
        <v>4.333333333333333</v>
      </c>
      <c r="BY41">
        <v>0.5</v>
      </c>
      <c r="BZ41">
        <v>0</v>
      </c>
      <c r="CA41">
        <v>2.3333333333333335</v>
      </c>
      <c r="CB41">
        <v>2</v>
      </c>
      <c r="CC41">
        <v>2.4230769230769229</v>
      </c>
      <c r="CD41">
        <v>2</v>
      </c>
      <c r="CE41">
        <v>1.75</v>
      </c>
      <c r="CF41">
        <v>3</v>
      </c>
      <c r="CG41">
        <v>2</v>
      </c>
      <c r="CH41">
        <v>2.6666666666666665</v>
      </c>
      <c r="CI41">
        <v>3</v>
      </c>
      <c r="CJ41">
        <v>6</v>
      </c>
      <c r="CK41">
        <v>3.3333333333333335</v>
      </c>
      <c r="CL41">
        <v>2.6153846153846154</v>
      </c>
      <c r="CM41">
        <v>2.6153846153846154</v>
      </c>
      <c r="CN41">
        <v>2.4871794871794872</v>
      </c>
      <c r="CO41">
        <v>2.3555555555555556</v>
      </c>
      <c r="CP41">
        <v>2.8</v>
      </c>
      <c r="CQ41">
        <v>3.1111111111111112</v>
      </c>
      <c r="CR41">
        <v>3</v>
      </c>
      <c r="CS41">
        <v>2.9629629629629628</v>
      </c>
      <c r="CT41">
        <v>2.4444444444444446</v>
      </c>
      <c r="CU41">
        <v>1.9</v>
      </c>
      <c r="CV41">
        <v>2.2000000000000002</v>
      </c>
      <c r="CW41">
        <v>2.1724137931034484</v>
      </c>
      <c r="CX41">
        <v>2.5535714285714284</v>
      </c>
      <c r="CY41">
        <v>2.2999999999999998</v>
      </c>
      <c r="CZ41">
        <v>2.2222222222222223</v>
      </c>
      <c r="DA41">
        <v>1.75</v>
      </c>
      <c r="DB41">
        <v>2.1111111111111112</v>
      </c>
      <c r="DC41">
        <v>3</v>
      </c>
      <c r="DD41">
        <v>1.8</v>
      </c>
      <c r="DE41">
        <v>2.7</v>
      </c>
      <c r="DF41">
        <v>2.4827586206896552</v>
      </c>
      <c r="DG41">
        <v>2.3035714285714284</v>
      </c>
      <c r="DH41">
        <v>2.4285714285714284</v>
      </c>
      <c r="DI41">
        <v>0.9</v>
      </c>
      <c r="DJ41">
        <v>0.88888888888888884</v>
      </c>
      <c r="DK41">
        <v>0.75</v>
      </c>
      <c r="DL41">
        <v>0.85185185185185186</v>
      </c>
      <c r="DM41">
        <v>1.1111111111111112</v>
      </c>
      <c r="DN41">
        <v>1.2</v>
      </c>
      <c r="DO41">
        <v>1.3</v>
      </c>
      <c r="DP41">
        <v>1.2068965517241379</v>
      </c>
      <c r="DQ41">
        <v>1.0357142857142858</v>
      </c>
      <c r="DR41">
        <v>1.0357142857142858</v>
      </c>
      <c r="DS41">
        <v>1.9642857142857142</v>
      </c>
      <c r="DU41">
        <v>1</v>
      </c>
      <c r="DV41">
        <v>0.5</v>
      </c>
      <c r="DW41">
        <v>0.66666666666666663</v>
      </c>
      <c r="DX41">
        <v>0</v>
      </c>
      <c r="EA41">
        <v>0</v>
      </c>
      <c r="EB41">
        <v>0.5</v>
      </c>
      <c r="ED41">
        <v>2</v>
      </c>
      <c r="EE41">
        <v>2.5</v>
      </c>
      <c r="EF41">
        <v>2.3333333333333335</v>
      </c>
      <c r="EG41">
        <v>4</v>
      </c>
      <c r="EJ41">
        <v>4</v>
      </c>
      <c r="EK41">
        <v>2.75</v>
      </c>
      <c r="EL41">
        <v>1.625</v>
      </c>
      <c r="EN41">
        <v>0</v>
      </c>
      <c r="EO41">
        <v>0.5</v>
      </c>
      <c r="EP41">
        <v>0.33333333333333331</v>
      </c>
      <c r="EQ41">
        <v>1</v>
      </c>
      <c r="ET41">
        <v>1</v>
      </c>
      <c r="EU41">
        <v>0.5</v>
      </c>
      <c r="EV41">
        <v>0.5</v>
      </c>
      <c r="EW41">
        <v>1.25</v>
      </c>
      <c r="EX41">
        <v>1.9166666666666667</v>
      </c>
    </row>
    <row r="42" spans="1:154" x14ac:dyDescent="0.3">
      <c r="A42" s="2" t="s">
        <v>40</v>
      </c>
      <c r="B42">
        <v>3.45</v>
      </c>
      <c r="C42">
        <v>2.75</v>
      </c>
      <c r="D42">
        <v>3.4</v>
      </c>
      <c r="E42">
        <v>3.2</v>
      </c>
      <c r="F42">
        <v>3.2</v>
      </c>
      <c r="G42">
        <v>3.45</v>
      </c>
      <c r="H42">
        <v>3.1</v>
      </c>
      <c r="I42">
        <v>3.25</v>
      </c>
      <c r="J42">
        <v>3.2250000000000001</v>
      </c>
      <c r="K42">
        <v>1.6</v>
      </c>
      <c r="L42">
        <v>1.75</v>
      </c>
      <c r="M42">
        <v>1.7</v>
      </c>
      <c r="N42">
        <v>1.6833333333333333</v>
      </c>
      <c r="O42">
        <v>1.6833333333333333</v>
      </c>
      <c r="P42">
        <v>2.7111111111111112</v>
      </c>
      <c r="AF42">
        <v>2.7111111111111112</v>
      </c>
      <c r="AG42">
        <v>4.4000000000000004</v>
      </c>
      <c r="AH42">
        <v>4.7</v>
      </c>
      <c r="AI42">
        <v>4.5</v>
      </c>
      <c r="AJ42">
        <v>4.5333333333333332</v>
      </c>
      <c r="AK42">
        <v>5.2</v>
      </c>
      <c r="AL42">
        <v>5.3</v>
      </c>
      <c r="AM42">
        <v>5.7777777777777777</v>
      </c>
      <c r="AN42">
        <v>5.4137931034482758</v>
      </c>
      <c r="AO42">
        <v>4.9661016949152543</v>
      </c>
      <c r="AP42">
        <v>2.6</v>
      </c>
      <c r="AQ42">
        <v>2</v>
      </c>
      <c r="AR42">
        <v>1.9</v>
      </c>
      <c r="AS42">
        <v>2.1666666666666665</v>
      </c>
      <c r="AT42">
        <v>1.2</v>
      </c>
      <c r="AU42">
        <v>1.8</v>
      </c>
      <c r="AV42">
        <v>1.2222222222222223</v>
      </c>
      <c r="AW42">
        <v>1.4137931034482758</v>
      </c>
      <c r="AX42">
        <v>1.7966101694915255</v>
      </c>
      <c r="AY42">
        <v>3.3813559322033897</v>
      </c>
      <c r="AZ42">
        <v>1.9</v>
      </c>
      <c r="BA42">
        <v>2.1</v>
      </c>
      <c r="BB42">
        <v>2.2999999999999998</v>
      </c>
      <c r="BC42">
        <v>2.1</v>
      </c>
      <c r="BD42">
        <v>2</v>
      </c>
      <c r="BE42">
        <v>2.1</v>
      </c>
      <c r="BF42">
        <v>2.2222222222222223</v>
      </c>
      <c r="BG42">
        <v>2.103448275862069</v>
      </c>
      <c r="BH42">
        <v>2.1016949152542375</v>
      </c>
      <c r="BI42">
        <v>2.1016949152542375</v>
      </c>
      <c r="BJ42">
        <v>2.9548022598870056</v>
      </c>
      <c r="BQ42">
        <v>6</v>
      </c>
      <c r="BR42">
        <v>6</v>
      </c>
      <c r="BS42">
        <v>6</v>
      </c>
      <c r="BZ42">
        <v>1</v>
      </c>
      <c r="CA42">
        <v>1</v>
      </c>
      <c r="CB42">
        <v>1</v>
      </c>
      <c r="CC42">
        <v>3.5</v>
      </c>
      <c r="CJ42">
        <v>5</v>
      </c>
      <c r="CK42">
        <v>5</v>
      </c>
      <c r="CL42">
        <v>5</v>
      </c>
      <c r="CM42">
        <v>5</v>
      </c>
      <c r="CN42">
        <v>4</v>
      </c>
      <c r="CO42">
        <v>2.9722222222222223</v>
      </c>
      <c r="CP42">
        <v>2</v>
      </c>
      <c r="CQ42">
        <v>1.9</v>
      </c>
      <c r="CR42">
        <v>2.2222222222222223</v>
      </c>
      <c r="CS42">
        <v>2.0344827586206895</v>
      </c>
      <c r="CT42">
        <v>0.875</v>
      </c>
      <c r="CU42">
        <v>1.1111111111111112</v>
      </c>
      <c r="CV42">
        <v>1.5</v>
      </c>
      <c r="CW42">
        <v>1.1851851851851851</v>
      </c>
      <c r="CX42">
        <v>1.625</v>
      </c>
      <c r="CY42">
        <v>5</v>
      </c>
      <c r="CZ42">
        <v>4.5999999999999996</v>
      </c>
      <c r="DA42">
        <v>4.333333333333333</v>
      </c>
      <c r="DB42">
        <v>4.6551724137931032</v>
      </c>
      <c r="DC42">
        <v>5.125</v>
      </c>
      <c r="DD42">
        <v>5.5555555555555554</v>
      </c>
      <c r="DE42">
        <v>5.2</v>
      </c>
      <c r="DF42">
        <v>5.2962962962962967</v>
      </c>
      <c r="DG42">
        <v>4.9642857142857144</v>
      </c>
      <c r="DH42">
        <v>3.2946428571428572</v>
      </c>
      <c r="DI42">
        <v>2</v>
      </c>
      <c r="DJ42">
        <v>2.1</v>
      </c>
      <c r="DK42">
        <v>2</v>
      </c>
      <c r="DL42">
        <v>2.0344827586206895</v>
      </c>
      <c r="DM42">
        <v>2.125</v>
      </c>
      <c r="DN42">
        <v>1.8888888888888888</v>
      </c>
      <c r="DO42">
        <v>2.1</v>
      </c>
      <c r="DP42">
        <v>2.0370370370370372</v>
      </c>
      <c r="DQ42">
        <v>2.0357142857142856</v>
      </c>
      <c r="DR42">
        <v>2.0357142857142856</v>
      </c>
      <c r="DS42">
        <v>2.875</v>
      </c>
      <c r="DV42">
        <v>1</v>
      </c>
      <c r="DW42">
        <v>1</v>
      </c>
      <c r="DX42">
        <v>0.5</v>
      </c>
      <c r="DY42">
        <v>1</v>
      </c>
      <c r="EA42">
        <v>0.66666666666666663</v>
      </c>
      <c r="EB42">
        <v>0.75</v>
      </c>
      <c r="EE42">
        <v>6</v>
      </c>
      <c r="EF42">
        <v>6</v>
      </c>
      <c r="EG42">
        <v>6</v>
      </c>
      <c r="EH42">
        <v>5</v>
      </c>
      <c r="EJ42">
        <v>5.666666666666667</v>
      </c>
      <c r="EK42">
        <v>5.75</v>
      </c>
      <c r="EL42">
        <v>3.25</v>
      </c>
      <c r="EO42">
        <v>2</v>
      </c>
      <c r="EP42">
        <v>2</v>
      </c>
      <c r="EQ42">
        <v>2</v>
      </c>
      <c r="ER42">
        <v>4</v>
      </c>
      <c r="ET42">
        <v>2.6666666666666665</v>
      </c>
      <c r="EU42">
        <v>2.5</v>
      </c>
      <c r="EV42">
        <v>2.5</v>
      </c>
      <c r="EW42">
        <v>3</v>
      </c>
      <c r="EX42">
        <v>2.8833333333333333</v>
      </c>
    </row>
    <row r="43" spans="1:154" x14ac:dyDescent="0.3">
      <c r="A43" s="2" t="s">
        <v>41</v>
      </c>
      <c r="B43">
        <v>3.6</v>
      </c>
      <c r="C43">
        <v>3.6</v>
      </c>
      <c r="D43">
        <v>3.95</v>
      </c>
      <c r="E43">
        <v>3.7166666666666668</v>
      </c>
      <c r="F43">
        <v>2.75</v>
      </c>
      <c r="G43">
        <v>3.05</v>
      </c>
      <c r="H43">
        <v>2.75</v>
      </c>
      <c r="I43">
        <v>2.85</v>
      </c>
      <c r="J43">
        <v>3.2833333333333332</v>
      </c>
      <c r="K43">
        <v>1.65</v>
      </c>
      <c r="L43">
        <v>1.7</v>
      </c>
      <c r="M43">
        <v>1.8</v>
      </c>
      <c r="N43">
        <v>1.7166666666666666</v>
      </c>
      <c r="O43">
        <v>1.7166666666666666</v>
      </c>
      <c r="P43">
        <v>2.7611111111111111</v>
      </c>
      <c r="AF43">
        <v>2.7611111111111111</v>
      </c>
      <c r="AG43">
        <v>4.2222222222222223</v>
      </c>
      <c r="AH43">
        <v>4</v>
      </c>
      <c r="AI43">
        <v>4.5999999999999996</v>
      </c>
      <c r="AJ43">
        <v>4.2758620689655169</v>
      </c>
      <c r="AK43">
        <v>4</v>
      </c>
      <c r="AL43">
        <v>4</v>
      </c>
      <c r="AM43">
        <v>4.4000000000000004</v>
      </c>
      <c r="AN43">
        <v>4.1428571428571432</v>
      </c>
      <c r="AO43">
        <v>4.2105263157894735</v>
      </c>
      <c r="AP43">
        <v>2.3333333333333335</v>
      </c>
      <c r="AQ43">
        <v>2.5</v>
      </c>
      <c r="AR43">
        <v>1.9</v>
      </c>
      <c r="AS43">
        <v>2.2413793103448274</v>
      </c>
      <c r="AT43">
        <v>2.5</v>
      </c>
      <c r="AU43">
        <v>2.8</v>
      </c>
      <c r="AV43">
        <v>2.2000000000000002</v>
      </c>
      <c r="AW43">
        <v>2.5</v>
      </c>
      <c r="AX43">
        <v>2.3684210526315788</v>
      </c>
      <c r="AY43">
        <v>3.2894736842105261</v>
      </c>
      <c r="AZ43">
        <v>2.5555555555555554</v>
      </c>
      <c r="BA43">
        <v>1.7</v>
      </c>
      <c r="BB43">
        <v>2.4</v>
      </c>
      <c r="BC43">
        <v>2.2068965517241379</v>
      </c>
      <c r="BD43">
        <v>2.75</v>
      </c>
      <c r="BE43">
        <v>1.9</v>
      </c>
      <c r="BF43">
        <v>2.4</v>
      </c>
      <c r="BG43">
        <v>2.3214285714285716</v>
      </c>
      <c r="BH43">
        <v>2.263157894736842</v>
      </c>
      <c r="BI43">
        <v>2.263157894736842</v>
      </c>
      <c r="BJ43">
        <v>2.9473684210526314</v>
      </c>
      <c r="BK43">
        <v>6</v>
      </c>
      <c r="BN43">
        <v>6</v>
      </c>
      <c r="BO43">
        <v>3.5</v>
      </c>
      <c r="BR43">
        <v>3.5</v>
      </c>
      <c r="BS43">
        <v>4.333333333333333</v>
      </c>
      <c r="BT43">
        <v>0</v>
      </c>
      <c r="BW43">
        <v>0</v>
      </c>
      <c r="BX43">
        <v>3</v>
      </c>
      <c r="CA43">
        <v>3</v>
      </c>
      <c r="CB43">
        <v>2</v>
      </c>
      <c r="CC43">
        <v>3.1666666666666665</v>
      </c>
      <c r="CD43">
        <v>6</v>
      </c>
      <c r="CG43">
        <v>6</v>
      </c>
      <c r="CH43">
        <v>3.5</v>
      </c>
      <c r="CK43">
        <v>3.5</v>
      </c>
      <c r="CL43">
        <v>4.333333333333333</v>
      </c>
      <c r="CM43">
        <v>4.333333333333333</v>
      </c>
      <c r="CN43">
        <v>3.5555555555555554</v>
      </c>
      <c r="CO43">
        <v>2.9777777777777779</v>
      </c>
      <c r="CP43">
        <v>1.2</v>
      </c>
      <c r="CQ43">
        <v>1.2</v>
      </c>
      <c r="CR43">
        <v>1.8888888888888888</v>
      </c>
      <c r="CS43">
        <v>1.4137931034482758</v>
      </c>
      <c r="CT43">
        <v>1.2222222222222223</v>
      </c>
      <c r="CU43">
        <v>1.3333333333333333</v>
      </c>
      <c r="CV43">
        <v>1.5</v>
      </c>
      <c r="CW43">
        <v>1.3571428571428572</v>
      </c>
      <c r="CX43">
        <v>1.3859649122807018</v>
      </c>
      <c r="CY43">
        <v>5.3</v>
      </c>
      <c r="CZ43">
        <v>4.9000000000000004</v>
      </c>
      <c r="DA43">
        <v>4.2222222222222223</v>
      </c>
      <c r="DB43">
        <v>4.8275862068965516</v>
      </c>
      <c r="DC43">
        <v>5.333333333333333</v>
      </c>
      <c r="DD43">
        <v>4.8888888888888893</v>
      </c>
      <c r="DE43">
        <v>5.0999999999999996</v>
      </c>
      <c r="DF43">
        <v>5.1071428571428568</v>
      </c>
      <c r="DG43">
        <v>4.9649122807017543</v>
      </c>
      <c r="DH43">
        <v>3.1754385964912282</v>
      </c>
      <c r="DI43">
        <v>1.7</v>
      </c>
      <c r="DJ43">
        <v>2.6</v>
      </c>
      <c r="DK43">
        <v>2.4444444444444446</v>
      </c>
      <c r="DL43">
        <v>2.2413793103448274</v>
      </c>
      <c r="DM43">
        <v>2.4444444444444446</v>
      </c>
      <c r="DN43">
        <v>2</v>
      </c>
      <c r="DO43">
        <v>2.2000000000000002</v>
      </c>
      <c r="DP43">
        <v>2.2142857142857144</v>
      </c>
      <c r="DQ43">
        <v>2.2280701754385963</v>
      </c>
      <c r="DR43">
        <v>2.2280701754385963</v>
      </c>
      <c r="DS43">
        <v>2.8596491228070176</v>
      </c>
      <c r="DV43">
        <v>2</v>
      </c>
      <c r="DW43">
        <v>2</v>
      </c>
      <c r="DX43">
        <v>1</v>
      </c>
      <c r="DY43">
        <v>1</v>
      </c>
      <c r="EA43">
        <v>1</v>
      </c>
      <c r="EB43">
        <v>1.3333333333333333</v>
      </c>
      <c r="EE43">
        <v>4</v>
      </c>
      <c r="EF43">
        <v>4</v>
      </c>
      <c r="EG43">
        <v>5</v>
      </c>
      <c r="EH43">
        <v>5</v>
      </c>
      <c r="EJ43">
        <v>5</v>
      </c>
      <c r="EK43">
        <v>4.666666666666667</v>
      </c>
      <c r="EL43">
        <v>3</v>
      </c>
      <c r="EO43">
        <v>2</v>
      </c>
      <c r="EP43">
        <v>2</v>
      </c>
      <c r="EQ43">
        <v>2</v>
      </c>
      <c r="ER43">
        <v>2</v>
      </c>
      <c r="ET43">
        <v>2</v>
      </c>
      <c r="EU43">
        <v>2</v>
      </c>
      <c r="EV43">
        <v>2</v>
      </c>
      <c r="EW43">
        <v>2.6666666666666665</v>
      </c>
      <c r="EX43">
        <v>2.85</v>
      </c>
    </row>
    <row r="44" spans="1:154" x14ac:dyDescent="0.3">
      <c r="A44" s="2" t="s">
        <v>42</v>
      </c>
      <c r="B44">
        <v>4</v>
      </c>
      <c r="C44">
        <v>3.5263157894736841</v>
      </c>
      <c r="D44">
        <v>4.2105263157894735</v>
      </c>
      <c r="E44">
        <v>3.9137931034482758</v>
      </c>
      <c r="F44">
        <v>2.85</v>
      </c>
      <c r="G44">
        <v>2.8421052631578947</v>
      </c>
      <c r="H44">
        <v>2.6842105263157894</v>
      </c>
      <c r="I44">
        <v>2.7931034482758621</v>
      </c>
      <c r="J44">
        <v>3.353448275862069</v>
      </c>
      <c r="K44">
        <v>1.6</v>
      </c>
      <c r="L44">
        <v>1.8421052631578947</v>
      </c>
      <c r="M44">
        <v>1.5263157894736843</v>
      </c>
      <c r="N44">
        <v>1.6551724137931034</v>
      </c>
      <c r="O44">
        <v>1.6551724137931034</v>
      </c>
      <c r="P44">
        <v>2.7873563218390807</v>
      </c>
      <c r="R44">
        <v>0</v>
      </c>
      <c r="S44">
        <v>8</v>
      </c>
      <c r="T44">
        <v>4</v>
      </c>
      <c r="V44">
        <v>7</v>
      </c>
      <c r="W44">
        <v>0</v>
      </c>
      <c r="X44">
        <v>3.5</v>
      </c>
      <c r="Y44">
        <v>3.75</v>
      </c>
      <c r="AA44">
        <v>1</v>
      </c>
      <c r="AB44">
        <v>2</v>
      </c>
      <c r="AC44">
        <v>1.5</v>
      </c>
      <c r="AD44">
        <v>1.5</v>
      </c>
      <c r="AE44">
        <v>3</v>
      </c>
      <c r="AF44">
        <v>2.7944444444444443</v>
      </c>
      <c r="AG44">
        <v>4.25</v>
      </c>
      <c r="AH44">
        <v>4.5</v>
      </c>
      <c r="AI44">
        <v>4</v>
      </c>
      <c r="AJ44">
        <v>4.2173913043478262</v>
      </c>
      <c r="AK44">
        <v>2.8333333333333335</v>
      </c>
      <c r="AL44">
        <v>4.1428571428571432</v>
      </c>
      <c r="AM44">
        <v>4.7142857142857144</v>
      </c>
      <c r="AN44">
        <v>3.95</v>
      </c>
      <c r="AO44">
        <v>4.0930232558139537</v>
      </c>
      <c r="AP44">
        <v>1.5</v>
      </c>
      <c r="AQ44">
        <v>2.1666666666666665</v>
      </c>
      <c r="AR44">
        <v>2.7777777777777777</v>
      </c>
      <c r="AS44">
        <v>2.1739130434782608</v>
      </c>
      <c r="AT44">
        <v>3.8333333333333335</v>
      </c>
      <c r="AU44">
        <v>2.2857142857142856</v>
      </c>
      <c r="AV44">
        <v>2.2857142857142856</v>
      </c>
      <c r="AW44">
        <v>2.75</v>
      </c>
      <c r="AX44">
        <v>2.441860465116279</v>
      </c>
      <c r="AY44">
        <v>3.2674418604651163</v>
      </c>
      <c r="AZ44">
        <v>2.5</v>
      </c>
      <c r="BA44">
        <v>3.5</v>
      </c>
      <c r="BB44">
        <v>2.4444444444444446</v>
      </c>
      <c r="BC44">
        <v>2.7391304347826089</v>
      </c>
      <c r="BD44">
        <v>2.8333333333333335</v>
      </c>
      <c r="BE44">
        <v>2.7142857142857144</v>
      </c>
      <c r="BF44">
        <v>2.7142857142857144</v>
      </c>
      <c r="BG44">
        <v>2.75</v>
      </c>
      <c r="BH44">
        <v>2.7441860465116279</v>
      </c>
      <c r="BI44">
        <v>2.7441860465116279</v>
      </c>
      <c r="BJ44">
        <v>3.0930232558139537</v>
      </c>
      <c r="BK44">
        <v>3.5</v>
      </c>
      <c r="BL44">
        <v>6.25</v>
      </c>
      <c r="BM44">
        <v>7</v>
      </c>
      <c r="BN44">
        <v>5.5714285714285712</v>
      </c>
      <c r="BO44">
        <v>3.25</v>
      </c>
      <c r="BP44">
        <v>2.3333333333333335</v>
      </c>
      <c r="BQ44">
        <v>3.3333333333333335</v>
      </c>
      <c r="BR44">
        <v>3</v>
      </c>
      <c r="BS44">
        <v>4.0588235294117645</v>
      </c>
      <c r="BT44">
        <v>2</v>
      </c>
      <c r="BU44">
        <v>1</v>
      </c>
      <c r="BV44">
        <v>0</v>
      </c>
      <c r="BW44">
        <v>1.1428571428571428</v>
      </c>
      <c r="BX44">
        <v>3.25</v>
      </c>
      <c r="BY44">
        <v>2.6666666666666665</v>
      </c>
      <c r="BZ44">
        <v>3</v>
      </c>
      <c r="CA44">
        <v>3</v>
      </c>
      <c r="CB44">
        <v>2.2352941176470589</v>
      </c>
      <c r="CC44">
        <v>3.1470588235294117</v>
      </c>
      <c r="CD44">
        <v>1.5</v>
      </c>
      <c r="CE44">
        <v>3.25</v>
      </c>
      <c r="CF44">
        <v>5</v>
      </c>
      <c r="CG44">
        <v>3</v>
      </c>
      <c r="CH44">
        <v>2.25</v>
      </c>
      <c r="CI44">
        <v>2</v>
      </c>
      <c r="CJ44">
        <v>2.3333333333333335</v>
      </c>
      <c r="CK44">
        <v>2.2000000000000002</v>
      </c>
      <c r="CL44">
        <v>2.5294117647058822</v>
      </c>
      <c r="CM44">
        <v>2.5294117647058822</v>
      </c>
      <c r="CN44">
        <v>2.9411764705882355</v>
      </c>
      <c r="CO44">
        <v>3.05</v>
      </c>
      <c r="CP44">
        <v>1.5714285714285714</v>
      </c>
      <c r="CQ44">
        <v>1.8888888888888888</v>
      </c>
      <c r="CR44">
        <v>3</v>
      </c>
      <c r="CS44">
        <v>2.1666666666666665</v>
      </c>
      <c r="CT44">
        <v>2.5</v>
      </c>
      <c r="CU44">
        <v>1.4444444444444444</v>
      </c>
      <c r="CV44">
        <v>2</v>
      </c>
      <c r="CW44">
        <v>1.96</v>
      </c>
      <c r="CX44">
        <v>2.0612244897959182</v>
      </c>
      <c r="CY44">
        <v>5</v>
      </c>
      <c r="CZ44">
        <v>2.8888888888888888</v>
      </c>
      <c r="DA44">
        <v>3.25</v>
      </c>
      <c r="DB44">
        <v>3.625</v>
      </c>
      <c r="DC44">
        <v>3</v>
      </c>
      <c r="DD44">
        <v>3.2222222222222223</v>
      </c>
      <c r="DE44">
        <v>4.875</v>
      </c>
      <c r="DF44">
        <v>3.68</v>
      </c>
      <c r="DG44">
        <v>3.6530612244897958</v>
      </c>
      <c r="DH44">
        <v>2.8571428571428572</v>
      </c>
      <c r="DI44">
        <v>2</v>
      </c>
      <c r="DJ44">
        <v>1.7777777777777777</v>
      </c>
      <c r="DK44">
        <v>1.625</v>
      </c>
      <c r="DL44">
        <v>1.7916666666666667</v>
      </c>
      <c r="DM44">
        <v>2</v>
      </c>
      <c r="DN44">
        <v>1.7777777777777777</v>
      </c>
      <c r="DO44">
        <v>3</v>
      </c>
      <c r="DP44">
        <v>2.2400000000000002</v>
      </c>
      <c r="DQ44">
        <v>2.0204081632653059</v>
      </c>
      <c r="DR44">
        <v>2.0204081632653059</v>
      </c>
      <c r="DS44">
        <v>2.5782312925170068</v>
      </c>
      <c r="DT44">
        <v>2.6666666666666665</v>
      </c>
      <c r="DU44">
        <v>5</v>
      </c>
      <c r="DV44">
        <v>5</v>
      </c>
      <c r="DW44">
        <v>3.8333333333333335</v>
      </c>
      <c r="DX44">
        <v>3</v>
      </c>
      <c r="DY44">
        <v>4</v>
      </c>
      <c r="DZ44">
        <v>3</v>
      </c>
      <c r="EA44">
        <v>3.2</v>
      </c>
      <c r="EB44">
        <v>3.5454545454545454</v>
      </c>
      <c r="EC44">
        <v>3.6666666666666665</v>
      </c>
      <c r="ED44">
        <v>0</v>
      </c>
      <c r="EE44">
        <v>4.5</v>
      </c>
      <c r="EF44">
        <v>3.3333333333333335</v>
      </c>
      <c r="EG44">
        <v>1</v>
      </c>
      <c r="EH44">
        <v>4</v>
      </c>
      <c r="EI44">
        <v>3.5</v>
      </c>
      <c r="EJ44">
        <v>2.6</v>
      </c>
      <c r="EK44">
        <v>3</v>
      </c>
      <c r="EL44">
        <v>3.2727272727272729</v>
      </c>
      <c r="EM44">
        <v>3.3333333333333335</v>
      </c>
      <c r="EN44">
        <v>0</v>
      </c>
      <c r="EO44">
        <v>2</v>
      </c>
      <c r="EP44">
        <v>2.3333333333333335</v>
      </c>
      <c r="EQ44">
        <v>0</v>
      </c>
      <c r="ER44">
        <v>4</v>
      </c>
      <c r="ES44">
        <v>1</v>
      </c>
      <c r="ET44">
        <v>1.2</v>
      </c>
      <c r="EU44">
        <v>1.8181818181818181</v>
      </c>
      <c r="EV44">
        <v>1.8181818181818181</v>
      </c>
      <c r="EW44">
        <v>2.7878787878787881</v>
      </c>
      <c r="EX44">
        <v>2.6166666666666667</v>
      </c>
    </row>
    <row r="45" spans="1:154" x14ac:dyDescent="0.3">
      <c r="A45" s="2" t="s">
        <v>43</v>
      </c>
      <c r="B45">
        <v>2.736842105263158</v>
      </c>
      <c r="C45">
        <v>2.6</v>
      </c>
      <c r="D45">
        <v>2.7</v>
      </c>
      <c r="E45">
        <v>2.6779661016949152</v>
      </c>
      <c r="F45">
        <v>3.1578947368421053</v>
      </c>
      <c r="G45">
        <v>2.85</v>
      </c>
      <c r="H45">
        <v>2.6</v>
      </c>
      <c r="I45">
        <v>2.8644067796610169</v>
      </c>
      <c r="J45">
        <v>2.7711864406779663</v>
      </c>
      <c r="K45">
        <v>1.4736842105263157</v>
      </c>
      <c r="L45">
        <v>1.4</v>
      </c>
      <c r="M45">
        <v>1.4</v>
      </c>
      <c r="N45">
        <v>1.423728813559322</v>
      </c>
      <c r="O45">
        <v>1.423728813559322</v>
      </c>
      <c r="P45">
        <v>2.3220338983050848</v>
      </c>
      <c r="Q45">
        <v>4</v>
      </c>
      <c r="T45">
        <v>4</v>
      </c>
      <c r="U45">
        <v>2</v>
      </c>
      <c r="X45">
        <v>2</v>
      </c>
      <c r="Y45">
        <v>3</v>
      </c>
      <c r="Z45">
        <v>2</v>
      </c>
      <c r="AC45">
        <v>2</v>
      </c>
      <c r="AD45">
        <v>2</v>
      </c>
      <c r="AE45">
        <v>2.6666666666666665</v>
      </c>
      <c r="AF45">
        <v>2.3277777777777779</v>
      </c>
      <c r="AG45">
        <v>2.625</v>
      </c>
      <c r="AH45">
        <v>4</v>
      </c>
      <c r="AI45">
        <v>3.5</v>
      </c>
      <c r="AJ45">
        <v>3.4074074074074074</v>
      </c>
      <c r="AK45">
        <v>2.75</v>
      </c>
      <c r="AL45">
        <v>2.5</v>
      </c>
      <c r="AM45">
        <v>3</v>
      </c>
      <c r="AN45">
        <v>2.76</v>
      </c>
      <c r="AO45">
        <v>3.0961538461538463</v>
      </c>
      <c r="AP45">
        <v>2.625</v>
      </c>
      <c r="AQ45">
        <v>1.6666666666666667</v>
      </c>
      <c r="AR45">
        <v>1.5</v>
      </c>
      <c r="AS45">
        <v>1.8888888888888888</v>
      </c>
      <c r="AT45">
        <v>1</v>
      </c>
      <c r="AU45">
        <v>2</v>
      </c>
      <c r="AV45">
        <v>1.7777777777777777</v>
      </c>
      <c r="AW45">
        <v>1.6</v>
      </c>
      <c r="AX45">
        <v>1.75</v>
      </c>
      <c r="AY45">
        <v>2.4230769230769229</v>
      </c>
      <c r="AZ45">
        <v>1.25</v>
      </c>
      <c r="BA45">
        <v>1.2222222222222223</v>
      </c>
      <c r="BB45">
        <v>1.1000000000000001</v>
      </c>
      <c r="BC45">
        <v>1.1851851851851851</v>
      </c>
      <c r="BD45">
        <v>1</v>
      </c>
      <c r="BE45">
        <v>1.25</v>
      </c>
      <c r="BF45">
        <v>1.8888888888888888</v>
      </c>
      <c r="BG45">
        <v>1.4</v>
      </c>
      <c r="BH45">
        <v>1.2884615384615385</v>
      </c>
      <c r="BI45">
        <v>1.2884615384615385</v>
      </c>
      <c r="BJ45">
        <v>2.0448717948717947</v>
      </c>
      <c r="BK45">
        <v>1.5</v>
      </c>
      <c r="BL45">
        <v>4</v>
      </c>
      <c r="BN45">
        <v>2.3333333333333335</v>
      </c>
      <c r="BO45">
        <v>3.5</v>
      </c>
      <c r="BP45">
        <v>2.5</v>
      </c>
      <c r="BQ45">
        <v>4</v>
      </c>
      <c r="BR45">
        <v>3.2</v>
      </c>
      <c r="BS45">
        <v>2.875</v>
      </c>
      <c r="BT45">
        <v>0.5</v>
      </c>
      <c r="BU45">
        <v>3</v>
      </c>
      <c r="BW45">
        <v>1.3333333333333333</v>
      </c>
      <c r="BX45">
        <v>0</v>
      </c>
      <c r="BY45">
        <v>3</v>
      </c>
      <c r="BZ45">
        <v>2</v>
      </c>
      <c r="CA45">
        <v>1.6</v>
      </c>
      <c r="CB45">
        <v>1.5</v>
      </c>
      <c r="CC45">
        <v>2.1875</v>
      </c>
      <c r="CD45">
        <v>3.5</v>
      </c>
      <c r="CE45">
        <v>1</v>
      </c>
      <c r="CG45">
        <v>2.6666666666666665</v>
      </c>
      <c r="CH45">
        <v>0.5</v>
      </c>
      <c r="CI45">
        <v>2</v>
      </c>
      <c r="CJ45">
        <v>2</v>
      </c>
      <c r="CK45">
        <v>1.4</v>
      </c>
      <c r="CL45">
        <v>1.875</v>
      </c>
      <c r="CM45">
        <v>1.875</v>
      </c>
      <c r="CN45">
        <v>2.0833333333333335</v>
      </c>
      <c r="CO45">
        <v>2.0499999999999998</v>
      </c>
      <c r="CP45">
        <v>1.25</v>
      </c>
      <c r="CQ45">
        <v>1.1111111111111112</v>
      </c>
      <c r="CR45">
        <v>2.4285714285714284</v>
      </c>
      <c r="CS45">
        <v>1.5416666666666667</v>
      </c>
      <c r="CT45">
        <v>1.25</v>
      </c>
      <c r="CU45">
        <v>2</v>
      </c>
      <c r="CV45">
        <v>2</v>
      </c>
      <c r="CW45">
        <v>1.75</v>
      </c>
      <c r="CX45">
        <v>1.6111111111111112</v>
      </c>
      <c r="CY45">
        <v>1.875</v>
      </c>
      <c r="CZ45">
        <v>3</v>
      </c>
      <c r="DA45">
        <v>1.7142857142857142</v>
      </c>
      <c r="DB45">
        <v>2.25</v>
      </c>
      <c r="DC45">
        <v>2.75</v>
      </c>
      <c r="DD45">
        <v>2</v>
      </c>
      <c r="DE45">
        <v>3</v>
      </c>
      <c r="DF45">
        <v>2.5833333333333335</v>
      </c>
      <c r="DG45">
        <v>2.3611111111111112</v>
      </c>
      <c r="DH45">
        <v>1.9861111111111112</v>
      </c>
      <c r="DI45">
        <v>1.125</v>
      </c>
      <c r="DJ45">
        <v>2.8888888888888888</v>
      </c>
      <c r="DK45">
        <v>1</v>
      </c>
      <c r="DL45">
        <v>1.75</v>
      </c>
      <c r="DM45">
        <v>1.75</v>
      </c>
      <c r="DN45">
        <v>1.5</v>
      </c>
      <c r="DO45">
        <v>1.5</v>
      </c>
      <c r="DP45">
        <v>1.5833333333333333</v>
      </c>
      <c r="DQ45">
        <v>1.6944444444444444</v>
      </c>
      <c r="DR45">
        <v>1.6944444444444444</v>
      </c>
      <c r="DS45">
        <v>1.8888888888888888</v>
      </c>
      <c r="DT45">
        <v>1.5</v>
      </c>
      <c r="DU45">
        <v>1</v>
      </c>
      <c r="DV45">
        <v>1</v>
      </c>
      <c r="DW45">
        <v>1.1666666666666667</v>
      </c>
      <c r="DX45">
        <v>1.6666666666666667</v>
      </c>
      <c r="DY45">
        <v>1.1666666666666667</v>
      </c>
      <c r="DZ45">
        <v>2.6666666666666665</v>
      </c>
      <c r="EA45">
        <v>1.8333333333333333</v>
      </c>
      <c r="EB45">
        <v>1.6666666666666667</v>
      </c>
      <c r="EC45">
        <v>1.5</v>
      </c>
      <c r="ED45">
        <v>5</v>
      </c>
      <c r="EE45">
        <v>2</v>
      </c>
      <c r="EF45">
        <v>2.3333333333333335</v>
      </c>
      <c r="EG45">
        <v>3.3333333333333335</v>
      </c>
      <c r="EH45">
        <v>2.5</v>
      </c>
      <c r="EI45">
        <v>2.3333333333333335</v>
      </c>
      <c r="EJ45">
        <v>2.7222222222222223</v>
      </c>
      <c r="EK45">
        <v>2.625</v>
      </c>
      <c r="EL45">
        <v>2.1458333333333335</v>
      </c>
      <c r="EM45">
        <v>1.5</v>
      </c>
      <c r="EN45">
        <v>4</v>
      </c>
      <c r="EO45">
        <v>2.3333333333333335</v>
      </c>
      <c r="EP45">
        <v>2.3333333333333335</v>
      </c>
      <c r="EQ45">
        <v>3</v>
      </c>
      <c r="ER45">
        <v>1.3333333333333333</v>
      </c>
      <c r="ES45">
        <v>2.3333333333333335</v>
      </c>
      <c r="ET45">
        <v>2.2222222222222223</v>
      </c>
      <c r="EU45">
        <v>2.25</v>
      </c>
      <c r="EV45">
        <v>2.25</v>
      </c>
      <c r="EW45">
        <v>2.1805555555555554</v>
      </c>
      <c r="EX45">
        <v>2.0055555555555555</v>
      </c>
    </row>
    <row r="46" spans="1:154" x14ac:dyDescent="0.3">
      <c r="A46" s="2" t="s">
        <v>44</v>
      </c>
      <c r="B46">
        <v>3.4</v>
      </c>
      <c r="C46">
        <v>3.45</v>
      </c>
      <c r="D46">
        <v>3</v>
      </c>
      <c r="E46">
        <v>3.2833333333333332</v>
      </c>
      <c r="F46">
        <v>3.15</v>
      </c>
      <c r="G46">
        <v>3.2</v>
      </c>
      <c r="H46">
        <v>3.75</v>
      </c>
      <c r="I46">
        <v>3.3666666666666667</v>
      </c>
      <c r="J46">
        <v>3.3250000000000002</v>
      </c>
      <c r="K46">
        <v>0.85</v>
      </c>
      <c r="L46">
        <v>0.85</v>
      </c>
      <c r="M46">
        <v>1.1499999999999999</v>
      </c>
      <c r="N46">
        <v>0.95</v>
      </c>
      <c r="O46">
        <v>0.95</v>
      </c>
      <c r="P46">
        <v>2.5333333333333332</v>
      </c>
      <c r="AF46">
        <v>2.5333333333333332</v>
      </c>
      <c r="AG46">
        <v>5.0999999999999996</v>
      </c>
      <c r="AH46">
        <v>5.5</v>
      </c>
      <c r="AI46">
        <v>4.8888888888888893</v>
      </c>
      <c r="AJ46">
        <v>5.1724137931034484</v>
      </c>
      <c r="AK46">
        <v>6</v>
      </c>
      <c r="AL46">
        <v>4.9000000000000004</v>
      </c>
      <c r="AM46">
        <v>4.7</v>
      </c>
      <c r="AN46">
        <v>5.2</v>
      </c>
      <c r="AO46">
        <v>5.1864406779661021</v>
      </c>
      <c r="AP46">
        <v>2.4</v>
      </c>
      <c r="AQ46">
        <v>1.6</v>
      </c>
      <c r="AR46">
        <v>2.1111111111111112</v>
      </c>
      <c r="AS46">
        <v>2.0344827586206895</v>
      </c>
      <c r="AT46">
        <v>1.6</v>
      </c>
      <c r="AU46">
        <v>2.4</v>
      </c>
      <c r="AV46">
        <v>2.5</v>
      </c>
      <c r="AW46">
        <v>2.1666666666666665</v>
      </c>
      <c r="AX46">
        <v>2.1016949152542375</v>
      </c>
      <c r="AY46">
        <v>3.6440677966101696</v>
      </c>
      <c r="AZ46">
        <v>1.9</v>
      </c>
      <c r="BA46">
        <v>2.4</v>
      </c>
      <c r="BB46">
        <v>2.4444444444444446</v>
      </c>
      <c r="BC46">
        <v>2.2413793103448274</v>
      </c>
      <c r="BD46">
        <v>2</v>
      </c>
      <c r="BE46">
        <v>2.1</v>
      </c>
      <c r="BF46">
        <v>2.2000000000000002</v>
      </c>
      <c r="BG46">
        <v>2.1</v>
      </c>
      <c r="BH46">
        <v>2.1694915254237288</v>
      </c>
      <c r="BI46">
        <v>2.1694915254237288</v>
      </c>
      <c r="BJ46">
        <v>3.152542372881356</v>
      </c>
      <c r="BM46">
        <v>7</v>
      </c>
      <c r="BN46">
        <v>7</v>
      </c>
      <c r="BS46">
        <v>7</v>
      </c>
      <c r="BV46">
        <v>2</v>
      </c>
      <c r="BW46">
        <v>2</v>
      </c>
      <c r="CB46">
        <v>2</v>
      </c>
      <c r="CC46">
        <v>4.5</v>
      </c>
      <c r="CF46">
        <v>7</v>
      </c>
      <c r="CG46">
        <v>7</v>
      </c>
      <c r="CL46">
        <v>7</v>
      </c>
      <c r="CM46">
        <v>7</v>
      </c>
      <c r="CN46">
        <v>5.333333333333333</v>
      </c>
      <c r="CO46">
        <v>3.1888888888888891</v>
      </c>
      <c r="CP46">
        <v>2.2000000000000002</v>
      </c>
      <c r="CQ46">
        <v>2</v>
      </c>
      <c r="CR46">
        <v>2.3333333333333335</v>
      </c>
      <c r="CS46">
        <v>2.1724137931034484</v>
      </c>
      <c r="CT46">
        <v>1.6666666666666667</v>
      </c>
      <c r="CU46">
        <v>1.9</v>
      </c>
      <c r="CV46">
        <v>1.9</v>
      </c>
      <c r="CW46">
        <v>1.8275862068965518</v>
      </c>
      <c r="CX46">
        <v>2</v>
      </c>
      <c r="CY46">
        <v>4.8</v>
      </c>
      <c r="CZ46">
        <v>4.9000000000000004</v>
      </c>
      <c r="DA46">
        <v>5.7777777777777777</v>
      </c>
      <c r="DB46">
        <v>5.1379310344827589</v>
      </c>
      <c r="DC46">
        <v>5.5555555555555554</v>
      </c>
      <c r="DD46">
        <v>5.3</v>
      </c>
      <c r="DE46">
        <v>5.7</v>
      </c>
      <c r="DF46">
        <v>5.5172413793103452</v>
      </c>
      <c r="DG46">
        <v>5.3275862068965516</v>
      </c>
      <c r="DH46">
        <v>3.6637931034482758</v>
      </c>
      <c r="DI46">
        <v>1.8</v>
      </c>
      <c r="DJ46">
        <v>2.2000000000000002</v>
      </c>
      <c r="DK46">
        <v>2.3333333333333335</v>
      </c>
      <c r="DL46">
        <v>2.103448275862069</v>
      </c>
      <c r="DM46">
        <v>2.3333333333333335</v>
      </c>
      <c r="DN46">
        <v>2</v>
      </c>
      <c r="DO46">
        <v>1.6</v>
      </c>
      <c r="DP46">
        <v>1.9655172413793103</v>
      </c>
      <c r="DQ46">
        <v>2.0344827586206895</v>
      </c>
      <c r="DR46">
        <v>2.0344827586206895</v>
      </c>
      <c r="DS46">
        <v>3.1206896551724137</v>
      </c>
      <c r="DV46">
        <v>3</v>
      </c>
      <c r="DW46">
        <v>3</v>
      </c>
      <c r="DX46">
        <v>3</v>
      </c>
      <c r="EA46">
        <v>3</v>
      </c>
      <c r="EB46">
        <v>3</v>
      </c>
      <c r="EE46">
        <v>6</v>
      </c>
      <c r="EF46">
        <v>6</v>
      </c>
      <c r="EG46">
        <v>4</v>
      </c>
      <c r="EJ46">
        <v>4</v>
      </c>
      <c r="EK46">
        <v>5</v>
      </c>
      <c r="EL46">
        <v>4</v>
      </c>
      <c r="EO46">
        <v>2</v>
      </c>
      <c r="EP46">
        <v>2</v>
      </c>
      <c r="EQ46">
        <v>2</v>
      </c>
      <c r="ET46">
        <v>2</v>
      </c>
      <c r="EU46">
        <v>2</v>
      </c>
      <c r="EV46">
        <v>2</v>
      </c>
      <c r="EW46">
        <v>3.3333333333333335</v>
      </c>
      <c r="EX46">
        <v>3.1277777777777778</v>
      </c>
    </row>
    <row r="47" spans="1:154" x14ac:dyDescent="0.3">
      <c r="A47" s="2" t="s">
        <v>45</v>
      </c>
      <c r="B47">
        <v>2.4</v>
      </c>
      <c r="C47">
        <v>2.5</v>
      </c>
      <c r="D47">
        <v>3.3157894736842106</v>
      </c>
      <c r="E47">
        <v>2.7288135593220337</v>
      </c>
      <c r="F47">
        <v>3.35</v>
      </c>
      <c r="G47">
        <v>3.45</v>
      </c>
      <c r="H47">
        <v>2.5263157894736841</v>
      </c>
      <c r="I47">
        <v>3.1186440677966103</v>
      </c>
      <c r="J47">
        <v>2.9237288135593222</v>
      </c>
      <c r="K47">
        <v>1.55</v>
      </c>
      <c r="L47">
        <v>1.4</v>
      </c>
      <c r="M47">
        <v>1.6842105263157894</v>
      </c>
      <c r="N47">
        <v>1.5423728813559323</v>
      </c>
      <c r="O47">
        <v>1.5423728813559323</v>
      </c>
      <c r="P47">
        <v>2.463276836158192</v>
      </c>
      <c r="S47">
        <v>1</v>
      </c>
      <c r="T47">
        <v>1</v>
      </c>
      <c r="W47">
        <v>1</v>
      </c>
      <c r="X47">
        <v>1</v>
      </c>
      <c r="Y47">
        <v>1</v>
      </c>
      <c r="AB47">
        <v>5</v>
      </c>
      <c r="AC47">
        <v>5</v>
      </c>
      <c r="AD47">
        <v>5</v>
      </c>
      <c r="AE47">
        <v>2.3333333333333335</v>
      </c>
      <c r="AF47">
        <v>2.4611111111111112</v>
      </c>
      <c r="AG47">
        <v>1.375</v>
      </c>
      <c r="AH47">
        <v>1.1428571428571428</v>
      </c>
      <c r="AI47">
        <v>0.5714285714285714</v>
      </c>
      <c r="AJ47">
        <v>1.0454545454545454</v>
      </c>
      <c r="AK47">
        <v>0.25</v>
      </c>
      <c r="AL47">
        <v>0.75</v>
      </c>
      <c r="AM47">
        <v>1.375</v>
      </c>
      <c r="AN47">
        <v>0.79166666666666663</v>
      </c>
      <c r="AO47">
        <v>0.91304347826086951</v>
      </c>
      <c r="AP47">
        <v>0.875</v>
      </c>
      <c r="AQ47">
        <v>0.14285714285714285</v>
      </c>
      <c r="AR47">
        <v>0.14285714285714285</v>
      </c>
      <c r="AS47">
        <v>0.40909090909090912</v>
      </c>
      <c r="AT47">
        <v>0.5</v>
      </c>
      <c r="AU47">
        <v>0.25</v>
      </c>
      <c r="AV47">
        <v>0.875</v>
      </c>
      <c r="AW47">
        <v>0.54166666666666663</v>
      </c>
      <c r="AX47">
        <v>0.47826086956521741</v>
      </c>
      <c r="AY47">
        <v>0.69565217391304346</v>
      </c>
      <c r="AZ47">
        <v>1.125</v>
      </c>
      <c r="BA47">
        <v>1.1428571428571428</v>
      </c>
      <c r="BB47">
        <v>0.42857142857142855</v>
      </c>
      <c r="BC47">
        <v>0.90909090909090906</v>
      </c>
      <c r="BD47">
        <v>0.375</v>
      </c>
      <c r="BE47">
        <v>0.375</v>
      </c>
      <c r="BF47">
        <v>0.875</v>
      </c>
      <c r="BG47">
        <v>0.54166666666666663</v>
      </c>
      <c r="BH47">
        <v>0.71739130434782605</v>
      </c>
      <c r="BI47">
        <v>0.71739130434782605</v>
      </c>
      <c r="BJ47">
        <v>0.70289855072463769</v>
      </c>
      <c r="BK47">
        <v>2.5</v>
      </c>
      <c r="BL47">
        <v>3</v>
      </c>
      <c r="BM47">
        <v>2.3333333333333335</v>
      </c>
      <c r="BN47">
        <v>2.625</v>
      </c>
      <c r="BO47">
        <v>4.5</v>
      </c>
      <c r="BP47">
        <v>3.5</v>
      </c>
      <c r="BQ47">
        <v>3</v>
      </c>
      <c r="BR47">
        <v>3.6666666666666665</v>
      </c>
      <c r="BS47">
        <v>3.0714285714285716</v>
      </c>
      <c r="BT47">
        <v>1.5</v>
      </c>
      <c r="BU47">
        <v>1.6666666666666667</v>
      </c>
      <c r="BV47">
        <v>2.3333333333333335</v>
      </c>
      <c r="BW47">
        <v>1.875</v>
      </c>
      <c r="BX47">
        <v>2.5</v>
      </c>
      <c r="BY47">
        <v>1.5</v>
      </c>
      <c r="BZ47">
        <v>3.5</v>
      </c>
      <c r="CA47">
        <v>2.5</v>
      </c>
      <c r="CB47">
        <v>2.1428571428571428</v>
      </c>
      <c r="CC47">
        <v>2.6071428571428572</v>
      </c>
      <c r="CD47">
        <v>3.5</v>
      </c>
      <c r="CE47">
        <v>4.333333333333333</v>
      </c>
      <c r="CF47">
        <v>4</v>
      </c>
      <c r="CG47">
        <v>4</v>
      </c>
      <c r="CH47">
        <v>2</v>
      </c>
      <c r="CI47">
        <v>7</v>
      </c>
      <c r="CJ47">
        <v>5.5</v>
      </c>
      <c r="CK47">
        <v>4.833333333333333</v>
      </c>
      <c r="CL47">
        <v>4.3571428571428568</v>
      </c>
      <c r="CM47">
        <v>4.3571428571428568</v>
      </c>
      <c r="CN47">
        <v>3.1904761904761907</v>
      </c>
      <c r="CO47">
        <v>1.2833333333333334</v>
      </c>
      <c r="CP47">
        <v>0.3</v>
      </c>
      <c r="CQ47">
        <v>0.1</v>
      </c>
      <c r="CR47">
        <v>0.1111111111111111</v>
      </c>
      <c r="CS47">
        <v>0.17241379310344829</v>
      </c>
      <c r="CT47">
        <v>0.22222222222222221</v>
      </c>
      <c r="CU47">
        <v>0.4</v>
      </c>
      <c r="CV47">
        <v>0</v>
      </c>
      <c r="CW47">
        <v>0.21428571428571427</v>
      </c>
      <c r="CX47">
        <v>0.19298245614035087</v>
      </c>
      <c r="CY47">
        <v>0.9</v>
      </c>
      <c r="CZ47">
        <v>1.4</v>
      </c>
      <c r="DA47">
        <v>1.8888888888888888</v>
      </c>
      <c r="DB47">
        <v>1.3793103448275863</v>
      </c>
      <c r="DC47">
        <v>1.3333333333333333</v>
      </c>
      <c r="DD47">
        <v>2</v>
      </c>
      <c r="DE47">
        <v>1.8888888888888888</v>
      </c>
      <c r="DF47">
        <v>1.75</v>
      </c>
      <c r="DG47">
        <v>1.5614035087719298</v>
      </c>
      <c r="DH47">
        <v>0.8771929824561403</v>
      </c>
      <c r="DI47">
        <v>0.4</v>
      </c>
      <c r="DJ47">
        <v>0.4</v>
      </c>
      <c r="DK47">
        <v>0.77777777777777779</v>
      </c>
      <c r="DL47">
        <v>0.51724137931034486</v>
      </c>
      <c r="DM47">
        <v>0.55555555555555558</v>
      </c>
      <c r="DN47">
        <v>1.1000000000000001</v>
      </c>
      <c r="DO47">
        <v>0.77777777777777779</v>
      </c>
      <c r="DP47">
        <v>0.8214285714285714</v>
      </c>
      <c r="DQ47">
        <v>0.66666666666666663</v>
      </c>
      <c r="DR47">
        <v>0.66666666666666663</v>
      </c>
      <c r="DS47">
        <v>0.80701754385964908</v>
      </c>
      <c r="DV47">
        <v>0</v>
      </c>
      <c r="DW47">
        <v>0</v>
      </c>
      <c r="DX47">
        <v>0</v>
      </c>
      <c r="DZ47">
        <v>0</v>
      </c>
      <c r="EA47">
        <v>0</v>
      </c>
      <c r="EB47">
        <v>0</v>
      </c>
      <c r="EE47">
        <v>0</v>
      </c>
      <c r="EF47">
        <v>0</v>
      </c>
      <c r="EG47">
        <v>0</v>
      </c>
      <c r="EI47">
        <v>0</v>
      </c>
      <c r="EJ47">
        <v>0</v>
      </c>
      <c r="EK47">
        <v>0</v>
      </c>
      <c r="EL47">
        <v>0</v>
      </c>
      <c r="EO47">
        <v>0</v>
      </c>
      <c r="EP47">
        <v>0</v>
      </c>
      <c r="EQ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0.76666666666666672</v>
      </c>
    </row>
    <row r="48" spans="1:154" x14ac:dyDescent="0.3">
      <c r="A48" s="2" t="s">
        <v>46</v>
      </c>
      <c r="B48">
        <v>3.5</v>
      </c>
      <c r="C48">
        <v>3.05</v>
      </c>
      <c r="D48">
        <v>2.8</v>
      </c>
      <c r="E48">
        <v>3.1166666666666667</v>
      </c>
      <c r="F48">
        <v>3</v>
      </c>
      <c r="G48">
        <v>3.4</v>
      </c>
      <c r="H48">
        <v>3.35</v>
      </c>
      <c r="I48">
        <v>3.25</v>
      </c>
      <c r="J48">
        <v>3.1833333333333331</v>
      </c>
      <c r="K48">
        <v>1.75</v>
      </c>
      <c r="L48">
        <v>1.55</v>
      </c>
      <c r="M48">
        <v>1.8</v>
      </c>
      <c r="N48">
        <v>1.7</v>
      </c>
      <c r="O48">
        <v>1.7</v>
      </c>
      <c r="P48">
        <v>2.6888888888888891</v>
      </c>
      <c r="AF48">
        <v>2.6888888888888891</v>
      </c>
      <c r="AG48">
        <v>3.4</v>
      </c>
      <c r="AH48">
        <v>3.1</v>
      </c>
      <c r="AI48">
        <v>1.5555555555555556</v>
      </c>
      <c r="AJ48">
        <v>2.7241379310344827</v>
      </c>
      <c r="AK48">
        <v>2.6</v>
      </c>
      <c r="AL48">
        <v>3.8</v>
      </c>
      <c r="AM48">
        <v>2.5</v>
      </c>
      <c r="AN48">
        <v>2.9666666666666668</v>
      </c>
      <c r="AO48">
        <v>2.847457627118644</v>
      </c>
      <c r="AP48">
        <v>1.3</v>
      </c>
      <c r="AQ48">
        <v>3.7</v>
      </c>
      <c r="AR48">
        <v>3.5555555555555554</v>
      </c>
      <c r="AS48">
        <v>2.8275862068965516</v>
      </c>
      <c r="AT48">
        <v>2.1</v>
      </c>
      <c r="AU48">
        <v>2.5</v>
      </c>
      <c r="AV48">
        <v>2.5</v>
      </c>
      <c r="AW48">
        <v>2.3666666666666667</v>
      </c>
      <c r="AX48">
        <v>2.593220338983051</v>
      </c>
      <c r="AY48">
        <v>2.7203389830508473</v>
      </c>
      <c r="AZ48">
        <v>1.2</v>
      </c>
      <c r="BA48">
        <v>1.6</v>
      </c>
      <c r="BB48">
        <v>0.77777777777777779</v>
      </c>
      <c r="BC48">
        <v>1.2068965517241379</v>
      </c>
      <c r="BD48">
        <v>1.1000000000000001</v>
      </c>
      <c r="BE48">
        <v>0.7</v>
      </c>
      <c r="BF48">
        <v>1</v>
      </c>
      <c r="BG48">
        <v>0.93333333333333335</v>
      </c>
      <c r="BH48">
        <v>1.0677966101694916</v>
      </c>
      <c r="BI48">
        <v>1.0677966101694916</v>
      </c>
      <c r="BJ48">
        <v>2.1694915254237288</v>
      </c>
      <c r="BM48">
        <v>4</v>
      </c>
      <c r="BN48">
        <v>4</v>
      </c>
      <c r="BS48">
        <v>4</v>
      </c>
      <c r="BV48">
        <v>1</v>
      </c>
      <c r="BW48">
        <v>1</v>
      </c>
      <c r="CB48">
        <v>1</v>
      </c>
      <c r="CC48">
        <v>2.5</v>
      </c>
      <c r="CF48">
        <v>5</v>
      </c>
      <c r="CG48">
        <v>5</v>
      </c>
      <c r="CL48">
        <v>5</v>
      </c>
      <c r="CM48">
        <v>5</v>
      </c>
      <c r="CN48">
        <v>3.3333333333333335</v>
      </c>
      <c r="CO48">
        <v>2.1888888888888891</v>
      </c>
      <c r="CP48">
        <v>1.3</v>
      </c>
      <c r="CQ48">
        <v>0</v>
      </c>
      <c r="CR48">
        <v>0.55555555555555558</v>
      </c>
      <c r="CS48">
        <v>0.62068965517241381</v>
      </c>
      <c r="CT48">
        <v>0</v>
      </c>
      <c r="CU48">
        <v>0.2</v>
      </c>
      <c r="CV48">
        <v>0.5</v>
      </c>
      <c r="CW48">
        <v>0.2413793103448276</v>
      </c>
      <c r="CX48">
        <v>0.43103448275862066</v>
      </c>
      <c r="CY48">
        <v>0</v>
      </c>
      <c r="CZ48">
        <v>0</v>
      </c>
      <c r="DA48">
        <v>0.55555555555555558</v>
      </c>
      <c r="DB48">
        <v>0.17241379310344829</v>
      </c>
      <c r="DC48">
        <v>0</v>
      </c>
      <c r="DD48">
        <v>0.2</v>
      </c>
      <c r="DE48">
        <v>0.1</v>
      </c>
      <c r="DF48">
        <v>0.10344827586206896</v>
      </c>
      <c r="DG48">
        <v>0.13793103448275862</v>
      </c>
      <c r="DH48">
        <v>0.28448275862068967</v>
      </c>
      <c r="DI48">
        <v>0</v>
      </c>
      <c r="DJ48">
        <v>0.1</v>
      </c>
      <c r="DK48">
        <v>0.1111111111111111</v>
      </c>
      <c r="DL48">
        <v>6.8965517241379309E-2</v>
      </c>
      <c r="DM48">
        <v>0</v>
      </c>
      <c r="DN48">
        <v>0</v>
      </c>
      <c r="DO48">
        <v>0.3</v>
      </c>
      <c r="DP48">
        <v>0.10344827586206896</v>
      </c>
      <c r="DQ48">
        <v>8.6206896551724144E-2</v>
      </c>
      <c r="DR48">
        <v>8.6206896551724144E-2</v>
      </c>
      <c r="DS48">
        <v>0.21839080459770116</v>
      </c>
      <c r="DV48">
        <v>0</v>
      </c>
      <c r="DW48">
        <v>0</v>
      </c>
      <c r="DX48">
        <v>0</v>
      </c>
      <c r="EA48">
        <v>0</v>
      </c>
      <c r="EB48">
        <v>0</v>
      </c>
      <c r="EE48">
        <v>0</v>
      </c>
      <c r="EF48">
        <v>0</v>
      </c>
      <c r="EG48">
        <v>0</v>
      </c>
      <c r="EJ48">
        <v>0</v>
      </c>
      <c r="EK48">
        <v>0</v>
      </c>
      <c r="EL48">
        <v>0</v>
      </c>
      <c r="EO48">
        <v>0</v>
      </c>
      <c r="EP48">
        <v>0</v>
      </c>
      <c r="EQ48">
        <v>0</v>
      </c>
      <c r="ET48">
        <v>0</v>
      </c>
      <c r="EU48">
        <v>0</v>
      </c>
      <c r="EV48">
        <v>0</v>
      </c>
      <c r="EW48">
        <v>0</v>
      </c>
      <c r="EX48">
        <v>0.21111111111111111</v>
      </c>
    </row>
    <row r="49" spans="1:154" x14ac:dyDescent="0.3">
      <c r="A49" s="2" t="s">
        <v>47</v>
      </c>
      <c r="B49">
        <v>2.7</v>
      </c>
      <c r="C49">
        <v>3.1</v>
      </c>
      <c r="D49">
        <v>2.4500000000000002</v>
      </c>
      <c r="E49">
        <v>2.75</v>
      </c>
      <c r="F49">
        <v>2.75</v>
      </c>
      <c r="G49">
        <v>3.4</v>
      </c>
      <c r="H49">
        <v>2.5499999999999998</v>
      </c>
      <c r="I49">
        <v>2.9</v>
      </c>
      <c r="J49">
        <v>2.8250000000000002</v>
      </c>
      <c r="K49">
        <v>0.9</v>
      </c>
      <c r="L49">
        <v>1.65</v>
      </c>
      <c r="M49">
        <v>1.35</v>
      </c>
      <c r="N49">
        <v>1.3</v>
      </c>
      <c r="O49">
        <v>1.3</v>
      </c>
      <c r="P49">
        <v>2.3166666666666669</v>
      </c>
      <c r="AF49">
        <v>2.3166666666666669</v>
      </c>
      <c r="AG49">
        <v>0.875</v>
      </c>
      <c r="AH49">
        <v>4.5714285714285712</v>
      </c>
      <c r="AI49">
        <v>2.5</v>
      </c>
      <c r="AJ49">
        <v>2.5652173913043477</v>
      </c>
      <c r="AK49">
        <v>2.875</v>
      </c>
      <c r="AL49">
        <v>2.4</v>
      </c>
      <c r="AM49">
        <v>2.2000000000000002</v>
      </c>
      <c r="AN49">
        <v>2.4642857142857144</v>
      </c>
      <c r="AO49">
        <v>2.5098039215686274</v>
      </c>
      <c r="AP49">
        <v>3.25</v>
      </c>
      <c r="AQ49">
        <v>1.1428571428571428</v>
      </c>
      <c r="AR49">
        <v>1.625</v>
      </c>
      <c r="AS49">
        <v>2.0434782608695654</v>
      </c>
      <c r="AT49">
        <v>1.5</v>
      </c>
      <c r="AU49">
        <v>2.2999999999999998</v>
      </c>
      <c r="AV49">
        <v>2.2000000000000002</v>
      </c>
      <c r="AW49">
        <v>2.0357142857142856</v>
      </c>
      <c r="AX49">
        <v>2.0392156862745097</v>
      </c>
      <c r="AY49">
        <v>2.2745098039215685</v>
      </c>
      <c r="AZ49">
        <v>1.375</v>
      </c>
      <c r="BA49">
        <v>1.5714285714285714</v>
      </c>
      <c r="BB49">
        <v>1.125</v>
      </c>
      <c r="BC49">
        <v>1.3478260869565217</v>
      </c>
      <c r="BD49">
        <v>1.625</v>
      </c>
      <c r="BE49">
        <v>1.3</v>
      </c>
      <c r="BF49">
        <v>1.5</v>
      </c>
      <c r="BG49">
        <v>1.4642857142857142</v>
      </c>
      <c r="BH49">
        <v>1.411764705882353</v>
      </c>
      <c r="BI49">
        <v>1.411764705882353</v>
      </c>
      <c r="BJ49">
        <v>1.9869281045751634</v>
      </c>
      <c r="BK49">
        <v>5</v>
      </c>
      <c r="BL49">
        <v>0.66666666666666663</v>
      </c>
      <c r="BM49">
        <v>3</v>
      </c>
      <c r="BN49">
        <v>2.5714285714285716</v>
      </c>
      <c r="BO49">
        <v>3</v>
      </c>
      <c r="BR49">
        <v>3</v>
      </c>
      <c r="BS49">
        <v>2.6666666666666665</v>
      </c>
      <c r="BT49">
        <v>0</v>
      </c>
      <c r="BU49">
        <v>3.3333333333333335</v>
      </c>
      <c r="BV49">
        <v>1</v>
      </c>
      <c r="BW49">
        <v>1.7142857142857142</v>
      </c>
      <c r="BX49">
        <v>0</v>
      </c>
      <c r="CA49">
        <v>0</v>
      </c>
      <c r="CB49">
        <v>1.3333333333333333</v>
      </c>
      <c r="CC49">
        <v>2</v>
      </c>
      <c r="CD49">
        <v>2</v>
      </c>
      <c r="CE49">
        <v>0.66666666666666663</v>
      </c>
      <c r="CF49">
        <v>1.5</v>
      </c>
      <c r="CG49">
        <v>1.2857142857142858</v>
      </c>
      <c r="CH49">
        <v>2</v>
      </c>
      <c r="CK49">
        <v>2</v>
      </c>
      <c r="CL49">
        <v>1.4444444444444444</v>
      </c>
      <c r="CM49">
        <v>1.4444444444444444</v>
      </c>
      <c r="CN49">
        <v>1.8148148148148149</v>
      </c>
      <c r="CO49">
        <v>1.961111111111111</v>
      </c>
      <c r="CP49">
        <v>1.5</v>
      </c>
      <c r="CQ49">
        <v>1.3</v>
      </c>
      <c r="CR49">
        <v>1.8888888888888888</v>
      </c>
      <c r="CS49">
        <v>1.5517241379310345</v>
      </c>
      <c r="CT49">
        <v>0.88888888888888884</v>
      </c>
      <c r="CU49">
        <v>2.4</v>
      </c>
      <c r="CV49">
        <v>2</v>
      </c>
      <c r="CW49">
        <v>1.7931034482758621</v>
      </c>
      <c r="CX49">
        <v>1.6724137931034482</v>
      </c>
      <c r="CY49">
        <v>2.6</v>
      </c>
      <c r="CZ49">
        <v>2.6</v>
      </c>
      <c r="DA49">
        <v>3.3333333333333335</v>
      </c>
      <c r="DB49">
        <v>2.8275862068965516</v>
      </c>
      <c r="DC49">
        <v>1.6666666666666667</v>
      </c>
      <c r="DD49">
        <v>1.6</v>
      </c>
      <c r="DE49">
        <v>2.5</v>
      </c>
      <c r="DF49">
        <v>1.9310344827586208</v>
      </c>
      <c r="DG49">
        <v>2.3793103448275863</v>
      </c>
      <c r="DH49">
        <v>2.0258620689655173</v>
      </c>
      <c r="DI49">
        <v>1.8</v>
      </c>
      <c r="DJ49">
        <v>1.3</v>
      </c>
      <c r="DK49">
        <v>2</v>
      </c>
      <c r="DL49">
        <v>1.6896551724137931</v>
      </c>
      <c r="DM49">
        <v>0.88888888888888884</v>
      </c>
      <c r="DN49">
        <v>1.3</v>
      </c>
      <c r="DO49">
        <v>0.9</v>
      </c>
      <c r="DP49">
        <v>1.0344827586206897</v>
      </c>
      <c r="DQ49">
        <v>1.3620689655172413</v>
      </c>
      <c r="DR49">
        <v>1.3620689655172413</v>
      </c>
      <c r="DS49">
        <v>1.8045977011494252</v>
      </c>
      <c r="DV49">
        <v>0</v>
      </c>
      <c r="DW49">
        <v>0</v>
      </c>
      <c r="DX49">
        <v>0</v>
      </c>
      <c r="EA49">
        <v>0</v>
      </c>
      <c r="EB49">
        <v>0</v>
      </c>
      <c r="EE49">
        <v>0</v>
      </c>
      <c r="EF49">
        <v>0</v>
      </c>
      <c r="EG49">
        <v>5</v>
      </c>
      <c r="EJ49">
        <v>5</v>
      </c>
      <c r="EK49">
        <v>2.5</v>
      </c>
      <c r="EL49">
        <v>1.25</v>
      </c>
      <c r="EO49">
        <v>0</v>
      </c>
      <c r="EP49">
        <v>0</v>
      </c>
      <c r="EQ49">
        <v>2</v>
      </c>
      <c r="ET49">
        <v>2</v>
      </c>
      <c r="EU49">
        <v>1</v>
      </c>
      <c r="EV49">
        <v>1</v>
      </c>
      <c r="EW49">
        <v>1.1666666666666667</v>
      </c>
      <c r="EX49">
        <v>1.7833333333333334</v>
      </c>
    </row>
    <row r="50" spans="1:154" x14ac:dyDescent="0.3">
      <c r="A50" s="2" t="s">
        <v>48</v>
      </c>
      <c r="B50">
        <v>3.75</v>
      </c>
      <c r="C50">
        <v>3.736842105263158</v>
      </c>
      <c r="D50">
        <v>4.75</v>
      </c>
      <c r="E50">
        <v>4.0847457627118642</v>
      </c>
      <c r="F50">
        <v>4.3</v>
      </c>
      <c r="G50">
        <v>4.0526315789473681</v>
      </c>
      <c r="H50">
        <v>2.95</v>
      </c>
      <c r="I50">
        <v>3.7627118644067798</v>
      </c>
      <c r="J50">
        <v>3.9237288135593222</v>
      </c>
      <c r="K50">
        <v>2.75</v>
      </c>
      <c r="L50">
        <v>2.6315789473684212</v>
      </c>
      <c r="M50">
        <v>2.2999999999999998</v>
      </c>
      <c r="N50">
        <v>2.5593220338983049</v>
      </c>
      <c r="O50">
        <v>2.5593220338983049</v>
      </c>
      <c r="P50">
        <v>3.4689265536723162</v>
      </c>
      <c r="R50">
        <v>6</v>
      </c>
      <c r="T50">
        <v>6</v>
      </c>
      <c r="V50">
        <v>2</v>
      </c>
      <c r="X50">
        <v>2</v>
      </c>
      <c r="Y50">
        <v>4</v>
      </c>
      <c r="AA50">
        <v>1</v>
      </c>
      <c r="AC50">
        <v>1</v>
      </c>
      <c r="AD50">
        <v>1</v>
      </c>
      <c r="AE50">
        <v>3</v>
      </c>
      <c r="AF50">
        <v>3.4611111111111112</v>
      </c>
      <c r="AG50">
        <v>6.4444444444444446</v>
      </c>
      <c r="AH50">
        <v>4.9000000000000004</v>
      </c>
      <c r="AI50">
        <v>4.2222222222222223</v>
      </c>
      <c r="AJ50">
        <v>5.1785714285714288</v>
      </c>
      <c r="AK50">
        <v>5</v>
      </c>
      <c r="AL50">
        <v>5.4</v>
      </c>
      <c r="AM50">
        <v>4.4000000000000004</v>
      </c>
      <c r="AN50">
        <v>4.931034482758621</v>
      </c>
      <c r="AO50">
        <v>5.0526315789473681</v>
      </c>
      <c r="AP50">
        <v>1</v>
      </c>
      <c r="AQ50">
        <v>1.9</v>
      </c>
      <c r="AR50">
        <v>2.7777777777777777</v>
      </c>
      <c r="AS50">
        <v>1.8928571428571428</v>
      </c>
      <c r="AT50">
        <v>2.3333333333333335</v>
      </c>
      <c r="AU50">
        <v>2.2000000000000002</v>
      </c>
      <c r="AV50">
        <v>2.8</v>
      </c>
      <c r="AW50">
        <v>2.4482758620689653</v>
      </c>
      <c r="AX50">
        <v>2.1754385964912282</v>
      </c>
      <c r="AY50">
        <v>3.6140350877192984</v>
      </c>
      <c r="AZ50">
        <v>3.3333333333333335</v>
      </c>
      <c r="BA50">
        <v>3.8</v>
      </c>
      <c r="BB50">
        <v>3.1111111111111112</v>
      </c>
      <c r="BC50">
        <v>3.4285714285714284</v>
      </c>
      <c r="BD50">
        <v>3.8888888888888888</v>
      </c>
      <c r="BE50">
        <v>3.8</v>
      </c>
      <c r="BF50">
        <v>3.8</v>
      </c>
      <c r="BG50">
        <v>3.8275862068965516</v>
      </c>
      <c r="BH50">
        <v>3.6315789473684212</v>
      </c>
      <c r="BI50">
        <v>3.6315789473684212</v>
      </c>
      <c r="BJ50">
        <v>3.6198830409356724</v>
      </c>
      <c r="BK50">
        <v>6</v>
      </c>
      <c r="BM50">
        <v>5</v>
      </c>
      <c r="BN50">
        <v>5.5</v>
      </c>
      <c r="BO50">
        <v>6</v>
      </c>
      <c r="BR50">
        <v>6</v>
      </c>
      <c r="BS50">
        <v>5.666666666666667</v>
      </c>
      <c r="BT50">
        <v>2</v>
      </c>
      <c r="BV50">
        <v>2</v>
      </c>
      <c r="BW50">
        <v>2</v>
      </c>
      <c r="BX50">
        <v>2</v>
      </c>
      <c r="CA50">
        <v>2</v>
      </c>
      <c r="CB50">
        <v>2</v>
      </c>
      <c r="CC50">
        <v>3.8333333333333335</v>
      </c>
      <c r="CD50">
        <v>7</v>
      </c>
      <c r="CF50">
        <v>7</v>
      </c>
      <c r="CG50">
        <v>7</v>
      </c>
      <c r="CH50">
        <v>8</v>
      </c>
      <c r="CK50">
        <v>8</v>
      </c>
      <c r="CL50">
        <v>7.333333333333333</v>
      </c>
      <c r="CM50">
        <v>7.333333333333333</v>
      </c>
      <c r="CN50">
        <v>5</v>
      </c>
      <c r="CO50">
        <v>3.6888888888888891</v>
      </c>
      <c r="CP50">
        <v>1.8571428571428572</v>
      </c>
      <c r="CQ50">
        <v>1.4444444444444444</v>
      </c>
      <c r="CR50">
        <v>2.2222222222222223</v>
      </c>
      <c r="CS50">
        <v>1.84</v>
      </c>
      <c r="CT50">
        <v>1.2222222222222223</v>
      </c>
      <c r="CU50">
        <v>2.4444444444444446</v>
      </c>
      <c r="CV50">
        <v>2</v>
      </c>
      <c r="CW50">
        <v>1.8928571428571428</v>
      </c>
      <c r="CX50">
        <v>1.8679245283018868</v>
      </c>
      <c r="CY50">
        <v>5.7142857142857144</v>
      </c>
      <c r="CZ50">
        <v>6.1111111111111107</v>
      </c>
      <c r="DA50">
        <v>5</v>
      </c>
      <c r="DB50">
        <v>5.6</v>
      </c>
      <c r="DC50">
        <v>5.8888888888888893</v>
      </c>
      <c r="DD50">
        <v>5.1111111111111107</v>
      </c>
      <c r="DE50">
        <v>5.0999999999999996</v>
      </c>
      <c r="DF50">
        <v>5.3571428571428568</v>
      </c>
      <c r="DG50">
        <v>5.4716981132075473</v>
      </c>
      <c r="DH50">
        <v>3.6698113207547172</v>
      </c>
      <c r="DI50">
        <v>2.8571428571428572</v>
      </c>
      <c r="DJ50">
        <v>3</v>
      </c>
      <c r="DK50">
        <v>3.5555555555555554</v>
      </c>
      <c r="DL50">
        <v>3.16</v>
      </c>
      <c r="DM50">
        <v>4</v>
      </c>
      <c r="DN50">
        <v>3.6666666666666665</v>
      </c>
      <c r="DO50">
        <v>3.3</v>
      </c>
      <c r="DP50">
        <v>3.6428571428571428</v>
      </c>
      <c r="DQ50">
        <v>3.4150943396226414</v>
      </c>
      <c r="DR50">
        <v>3.4150943396226414</v>
      </c>
      <c r="DS50">
        <v>3.5849056603773586</v>
      </c>
      <c r="DT50">
        <v>4</v>
      </c>
      <c r="DU50">
        <v>2</v>
      </c>
      <c r="DV50">
        <v>0</v>
      </c>
      <c r="DW50">
        <v>2.8</v>
      </c>
      <c r="DX50">
        <v>0</v>
      </c>
      <c r="DY50">
        <v>6</v>
      </c>
      <c r="EA50">
        <v>3</v>
      </c>
      <c r="EB50">
        <v>2.8571428571428572</v>
      </c>
      <c r="EC50">
        <v>4.333333333333333</v>
      </c>
      <c r="ED50">
        <v>6</v>
      </c>
      <c r="EE50">
        <v>7</v>
      </c>
      <c r="EF50">
        <v>5.2</v>
      </c>
      <c r="EG50">
        <v>9</v>
      </c>
      <c r="EH50">
        <v>1</v>
      </c>
      <c r="EJ50">
        <v>5</v>
      </c>
      <c r="EK50">
        <v>5.1428571428571432</v>
      </c>
      <c r="EL50">
        <v>4</v>
      </c>
      <c r="EM50">
        <v>5.666666666666667</v>
      </c>
      <c r="EN50">
        <v>7</v>
      </c>
      <c r="EO50">
        <v>3</v>
      </c>
      <c r="EP50">
        <v>5.4</v>
      </c>
      <c r="EQ50">
        <v>4</v>
      </c>
      <c r="ER50">
        <v>9</v>
      </c>
      <c r="ET50">
        <v>6.5</v>
      </c>
      <c r="EU50">
        <v>5.7142857142857144</v>
      </c>
      <c r="EV50">
        <v>5.7142857142857144</v>
      </c>
      <c r="EW50">
        <v>4.5714285714285712</v>
      </c>
      <c r="EX50">
        <v>3.7</v>
      </c>
    </row>
    <row r="51" spans="1:154" x14ac:dyDescent="0.3">
      <c r="A51" s="2" t="s">
        <v>49</v>
      </c>
      <c r="B51">
        <v>3.3</v>
      </c>
      <c r="C51">
        <v>3.65</v>
      </c>
      <c r="D51">
        <v>3.1</v>
      </c>
      <c r="E51">
        <v>3.35</v>
      </c>
      <c r="F51">
        <v>3.25</v>
      </c>
      <c r="G51">
        <v>2.4500000000000002</v>
      </c>
      <c r="H51">
        <v>3.4</v>
      </c>
      <c r="I51">
        <v>3.0333333333333332</v>
      </c>
      <c r="J51">
        <v>3.1916666666666669</v>
      </c>
      <c r="K51">
        <v>1.45</v>
      </c>
      <c r="L51">
        <v>1.5</v>
      </c>
      <c r="M51">
        <v>1.55</v>
      </c>
      <c r="N51">
        <v>1.5</v>
      </c>
      <c r="O51">
        <v>1.5</v>
      </c>
      <c r="P51">
        <v>2.6277777777777778</v>
      </c>
      <c r="AF51">
        <v>2.6277777777777778</v>
      </c>
      <c r="AG51">
        <v>4.5</v>
      </c>
      <c r="AH51">
        <v>5.8</v>
      </c>
      <c r="AI51">
        <v>5.5555555555555554</v>
      </c>
      <c r="AJ51">
        <v>5.2758620689655169</v>
      </c>
      <c r="AK51">
        <v>5.25</v>
      </c>
      <c r="AL51">
        <v>5.2</v>
      </c>
      <c r="AM51">
        <v>4.4000000000000004</v>
      </c>
      <c r="AN51">
        <v>4.9285714285714288</v>
      </c>
      <c r="AO51">
        <v>5.1052631578947372</v>
      </c>
      <c r="AP51">
        <v>2.2999999999999998</v>
      </c>
      <c r="AQ51">
        <v>1.2</v>
      </c>
      <c r="AR51">
        <v>1.7777777777777777</v>
      </c>
      <c r="AS51">
        <v>1.7586206896551724</v>
      </c>
      <c r="AT51">
        <v>2</v>
      </c>
      <c r="AU51">
        <v>1.9</v>
      </c>
      <c r="AV51">
        <v>2</v>
      </c>
      <c r="AW51">
        <v>1.9642857142857142</v>
      </c>
      <c r="AX51">
        <v>1.8596491228070176</v>
      </c>
      <c r="AY51">
        <v>3.4824561403508771</v>
      </c>
      <c r="AZ51">
        <v>2.2000000000000002</v>
      </c>
      <c r="BA51">
        <v>2.2999999999999998</v>
      </c>
      <c r="BB51">
        <v>1.7777777777777777</v>
      </c>
      <c r="BC51">
        <v>2.103448275862069</v>
      </c>
      <c r="BD51">
        <v>2.25</v>
      </c>
      <c r="BE51">
        <v>2.8</v>
      </c>
      <c r="BF51">
        <v>2.1</v>
      </c>
      <c r="BG51">
        <v>2.3928571428571428</v>
      </c>
      <c r="BH51">
        <v>2.2456140350877192</v>
      </c>
      <c r="BI51">
        <v>2.2456140350877192</v>
      </c>
      <c r="BJ51">
        <v>3.0701754385964914</v>
      </c>
      <c r="BM51">
        <v>6</v>
      </c>
      <c r="BN51">
        <v>6</v>
      </c>
      <c r="BO51">
        <v>7</v>
      </c>
      <c r="BR51">
        <v>7</v>
      </c>
      <c r="BS51">
        <v>6.666666666666667</v>
      </c>
      <c r="BV51">
        <v>1</v>
      </c>
      <c r="BW51">
        <v>1</v>
      </c>
      <c r="BX51">
        <v>1</v>
      </c>
      <c r="CA51">
        <v>1</v>
      </c>
      <c r="CB51">
        <v>1</v>
      </c>
      <c r="CC51">
        <v>3.8333333333333335</v>
      </c>
      <c r="CF51">
        <v>9</v>
      </c>
      <c r="CG51">
        <v>9</v>
      </c>
      <c r="CH51">
        <v>2</v>
      </c>
      <c r="CK51">
        <v>2</v>
      </c>
      <c r="CL51">
        <v>4.333333333333333</v>
      </c>
      <c r="CM51">
        <v>4.333333333333333</v>
      </c>
      <c r="CN51">
        <v>4</v>
      </c>
      <c r="CO51">
        <v>3.1166666666666667</v>
      </c>
      <c r="CP51">
        <v>1.4</v>
      </c>
      <c r="CQ51">
        <v>1.6</v>
      </c>
      <c r="CR51">
        <v>1.625</v>
      </c>
      <c r="CS51">
        <v>1.5357142857142858</v>
      </c>
      <c r="CT51">
        <v>1</v>
      </c>
      <c r="CU51">
        <v>2.1</v>
      </c>
      <c r="CV51">
        <v>2</v>
      </c>
      <c r="CW51">
        <v>1.75</v>
      </c>
      <c r="CX51">
        <v>1.6428571428571428</v>
      </c>
      <c r="CY51">
        <v>4.7</v>
      </c>
      <c r="CZ51">
        <v>4.9000000000000004</v>
      </c>
      <c r="DA51">
        <v>4.5</v>
      </c>
      <c r="DB51">
        <v>4.7142857142857144</v>
      </c>
      <c r="DC51">
        <v>5.25</v>
      </c>
      <c r="DD51">
        <v>4.5999999999999996</v>
      </c>
      <c r="DE51">
        <v>4.5</v>
      </c>
      <c r="DF51">
        <v>4.75</v>
      </c>
      <c r="DG51">
        <v>4.7321428571428568</v>
      </c>
      <c r="DH51">
        <v>3.1875</v>
      </c>
      <c r="DI51">
        <v>2.5</v>
      </c>
      <c r="DJ51">
        <v>2.1</v>
      </c>
      <c r="DK51">
        <v>3</v>
      </c>
      <c r="DL51">
        <v>2.5</v>
      </c>
      <c r="DM51">
        <v>2.625</v>
      </c>
      <c r="DN51">
        <v>2.9</v>
      </c>
      <c r="DO51">
        <v>2.8</v>
      </c>
      <c r="DP51">
        <v>2.7857142857142856</v>
      </c>
      <c r="DQ51">
        <v>2.6428571428571428</v>
      </c>
      <c r="DR51">
        <v>2.6428571428571428</v>
      </c>
      <c r="DS51">
        <v>3.0059523809523809</v>
      </c>
      <c r="DV51">
        <v>0.5</v>
      </c>
      <c r="DW51">
        <v>0.5</v>
      </c>
      <c r="DX51">
        <v>1</v>
      </c>
      <c r="EA51">
        <v>1</v>
      </c>
      <c r="EB51">
        <v>0.75</v>
      </c>
      <c r="EE51">
        <v>4.5</v>
      </c>
      <c r="EF51">
        <v>4.5</v>
      </c>
      <c r="EG51">
        <v>5.5</v>
      </c>
      <c r="EJ51">
        <v>5.5</v>
      </c>
      <c r="EK51">
        <v>5</v>
      </c>
      <c r="EL51">
        <v>2.875</v>
      </c>
      <c r="EO51">
        <v>5</v>
      </c>
      <c r="EP51">
        <v>5</v>
      </c>
      <c r="EQ51">
        <v>5</v>
      </c>
      <c r="ET51">
        <v>5</v>
      </c>
      <c r="EU51">
        <v>5</v>
      </c>
      <c r="EV51">
        <v>5</v>
      </c>
      <c r="EW51">
        <v>3.5833333333333335</v>
      </c>
      <c r="EX51">
        <v>3.0444444444444443</v>
      </c>
    </row>
    <row r="52" spans="1:154" x14ac:dyDescent="0.3">
      <c r="A52" s="2" t="s">
        <v>50</v>
      </c>
      <c r="B52">
        <v>3.05</v>
      </c>
      <c r="C52">
        <v>3.95</v>
      </c>
      <c r="D52">
        <v>3.45</v>
      </c>
      <c r="E52">
        <v>3.4833333333333334</v>
      </c>
      <c r="F52">
        <v>3.95</v>
      </c>
      <c r="G52">
        <v>3.5</v>
      </c>
      <c r="H52">
        <v>3.9</v>
      </c>
      <c r="I52">
        <v>3.7833333333333332</v>
      </c>
      <c r="J52">
        <v>3.6333333333333333</v>
      </c>
      <c r="K52">
        <v>1.35</v>
      </c>
      <c r="L52">
        <v>1.05</v>
      </c>
      <c r="M52">
        <v>1.25</v>
      </c>
      <c r="N52">
        <v>1.2166666666666666</v>
      </c>
      <c r="O52">
        <v>1.2166666666666666</v>
      </c>
      <c r="P52">
        <v>2.8277777777777779</v>
      </c>
      <c r="AF52">
        <v>2.8277777777777779</v>
      </c>
      <c r="AG52">
        <v>5.6</v>
      </c>
      <c r="AH52">
        <v>5.0999999999999996</v>
      </c>
      <c r="AI52">
        <v>4.8</v>
      </c>
      <c r="AJ52">
        <v>5.166666666666667</v>
      </c>
      <c r="AK52">
        <v>5.3</v>
      </c>
      <c r="AL52">
        <v>5</v>
      </c>
      <c r="AM52">
        <v>4.7777777777777777</v>
      </c>
      <c r="AN52">
        <v>5.0357142857142856</v>
      </c>
      <c r="AO52">
        <v>5.1034482758620694</v>
      </c>
      <c r="AP52">
        <v>2.1</v>
      </c>
      <c r="AQ52">
        <v>2.5</v>
      </c>
      <c r="AR52">
        <v>2.4</v>
      </c>
      <c r="AS52">
        <v>2.3333333333333335</v>
      </c>
      <c r="AT52">
        <v>2.1</v>
      </c>
      <c r="AU52">
        <v>2.3333333333333335</v>
      </c>
      <c r="AV52">
        <v>2.5555555555555554</v>
      </c>
      <c r="AW52">
        <v>2.3214285714285716</v>
      </c>
      <c r="AX52">
        <v>2.3275862068965516</v>
      </c>
      <c r="AY52">
        <v>3.7155172413793105</v>
      </c>
      <c r="AZ52">
        <v>3.2</v>
      </c>
      <c r="BA52">
        <v>2.8</v>
      </c>
      <c r="BB52">
        <v>2.8</v>
      </c>
      <c r="BC52">
        <v>2.9333333333333331</v>
      </c>
      <c r="BD52">
        <v>2</v>
      </c>
      <c r="BE52">
        <v>2.4444444444444446</v>
      </c>
      <c r="BF52">
        <v>3.2222222222222223</v>
      </c>
      <c r="BG52">
        <v>2.5357142857142856</v>
      </c>
      <c r="BH52">
        <v>2.7413793103448274</v>
      </c>
      <c r="BI52">
        <v>2.7413793103448274</v>
      </c>
      <c r="BJ52">
        <v>3.3908045977011496</v>
      </c>
      <c r="BP52">
        <v>2</v>
      </c>
      <c r="BQ52">
        <v>4</v>
      </c>
      <c r="BR52">
        <v>3</v>
      </c>
      <c r="BS52">
        <v>3</v>
      </c>
      <c r="BY52">
        <v>6</v>
      </c>
      <c r="BZ52">
        <v>3</v>
      </c>
      <c r="CA52">
        <v>4.5</v>
      </c>
      <c r="CB52">
        <v>4.5</v>
      </c>
      <c r="CC52">
        <v>3.75</v>
      </c>
      <c r="CI52">
        <v>5</v>
      </c>
      <c r="CJ52">
        <v>7</v>
      </c>
      <c r="CK52">
        <v>6</v>
      </c>
      <c r="CL52">
        <v>6</v>
      </c>
      <c r="CM52">
        <v>6</v>
      </c>
      <c r="CN52">
        <v>4.5</v>
      </c>
      <c r="CO52">
        <v>3.4277777777777776</v>
      </c>
      <c r="CP52">
        <v>4</v>
      </c>
      <c r="CQ52">
        <v>2</v>
      </c>
      <c r="CR52">
        <v>3.75</v>
      </c>
      <c r="CS52">
        <v>3.2142857142857144</v>
      </c>
      <c r="CT52">
        <v>2.6666666666666665</v>
      </c>
      <c r="CU52">
        <v>3.8</v>
      </c>
      <c r="CV52">
        <v>2.8</v>
      </c>
      <c r="CW52">
        <v>3.103448275862069</v>
      </c>
      <c r="CX52">
        <v>3.1578947368421053</v>
      </c>
      <c r="CY52">
        <v>4.7</v>
      </c>
      <c r="CZ52">
        <v>5.6</v>
      </c>
      <c r="DA52">
        <v>4</v>
      </c>
      <c r="DB52">
        <v>4.8214285714285712</v>
      </c>
      <c r="DC52">
        <v>4.333333333333333</v>
      </c>
      <c r="DD52">
        <v>3.9</v>
      </c>
      <c r="DE52">
        <v>4.5</v>
      </c>
      <c r="DF52">
        <v>4.2413793103448274</v>
      </c>
      <c r="DG52">
        <v>4.5263157894736841</v>
      </c>
      <c r="DH52">
        <v>3.8421052631578947</v>
      </c>
      <c r="DI52">
        <v>1.1000000000000001</v>
      </c>
      <c r="DJ52">
        <v>2.1</v>
      </c>
      <c r="DK52">
        <v>1.25</v>
      </c>
      <c r="DL52">
        <v>1.5</v>
      </c>
      <c r="DM52">
        <v>1.7777777777777777</v>
      </c>
      <c r="DN52">
        <v>1.2</v>
      </c>
      <c r="DO52">
        <v>1.5</v>
      </c>
      <c r="DP52">
        <v>1.4827586206896552</v>
      </c>
      <c r="DQ52">
        <v>1.4912280701754386</v>
      </c>
      <c r="DR52">
        <v>1.4912280701754386</v>
      </c>
      <c r="DS52">
        <v>3.0584795321637426</v>
      </c>
      <c r="DV52">
        <v>0.5</v>
      </c>
      <c r="DW52">
        <v>0.5</v>
      </c>
      <c r="DX52">
        <v>1</v>
      </c>
      <c r="EA52">
        <v>1</v>
      </c>
      <c r="EB52">
        <v>0.66666666666666663</v>
      </c>
      <c r="EE52">
        <v>3</v>
      </c>
      <c r="EF52">
        <v>3</v>
      </c>
      <c r="EG52">
        <v>9</v>
      </c>
      <c r="EJ52">
        <v>9</v>
      </c>
      <c r="EK52">
        <v>5</v>
      </c>
      <c r="EL52">
        <v>2.8333333333333335</v>
      </c>
      <c r="EO52">
        <v>1.5</v>
      </c>
      <c r="EP52">
        <v>1.5</v>
      </c>
      <c r="EQ52">
        <v>0</v>
      </c>
      <c r="ET52">
        <v>0</v>
      </c>
      <c r="EU52">
        <v>1</v>
      </c>
      <c r="EV52">
        <v>1</v>
      </c>
      <c r="EW52">
        <v>2.2222222222222223</v>
      </c>
      <c r="EX52">
        <v>3.0166666666666666</v>
      </c>
    </row>
    <row r="53" spans="1:154" x14ac:dyDescent="0.3">
      <c r="A53" s="2" t="s">
        <v>51</v>
      </c>
      <c r="B53">
        <v>3.9</v>
      </c>
      <c r="C53">
        <v>3.6</v>
      </c>
      <c r="D53">
        <v>3.7894736842105261</v>
      </c>
      <c r="E53">
        <v>3.7627118644067798</v>
      </c>
      <c r="F53">
        <v>3.75</v>
      </c>
      <c r="G53">
        <v>3.85</v>
      </c>
      <c r="H53">
        <v>3.7894736842105261</v>
      </c>
      <c r="I53">
        <v>3.7966101694915255</v>
      </c>
      <c r="J53">
        <v>3.7796610169491527</v>
      </c>
      <c r="K53">
        <v>1.7</v>
      </c>
      <c r="L53">
        <v>1.8</v>
      </c>
      <c r="M53">
        <v>1.8421052631578947</v>
      </c>
      <c r="N53">
        <v>1.7796610169491525</v>
      </c>
      <c r="O53">
        <v>1.7796610169491525</v>
      </c>
      <c r="P53">
        <v>3.1129943502824857</v>
      </c>
      <c r="S53">
        <v>5</v>
      </c>
      <c r="T53">
        <v>5</v>
      </c>
      <c r="W53">
        <v>3</v>
      </c>
      <c r="X53">
        <v>3</v>
      </c>
      <c r="Y53">
        <v>4</v>
      </c>
      <c r="AB53">
        <v>1</v>
      </c>
      <c r="AC53">
        <v>1</v>
      </c>
      <c r="AD53">
        <v>1</v>
      </c>
      <c r="AE53">
        <v>3</v>
      </c>
      <c r="AF53">
        <v>3.1111111111111112</v>
      </c>
      <c r="AG53">
        <v>5.7</v>
      </c>
      <c r="AH53">
        <v>5.0999999999999996</v>
      </c>
      <c r="AI53">
        <v>5.4444444444444446</v>
      </c>
      <c r="AJ53">
        <v>5.4137931034482758</v>
      </c>
      <c r="AK53">
        <v>5.3</v>
      </c>
      <c r="AL53">
        <v>5.6</v>
      </c>
      <c r="AM53">
        <v>6.2222222222222223</v>
      </c>
      <c r="AN53">
        <v>5.6896551724137927</v>
      </c>
      <c r="AO53">
        <v>5.5517241379310347</v>
      </c>
      <c r="AP53">
        <v>1.7</v>
      </c>
      <c r="AQ53">
        <v>1.6</v>
      </c>
      <c r="AR53">
        <v>1.7777777777777777</v>
      </c>
      <c r="AS53">
        <v>1.6896551724137931</v>
      </c>
      <c r="AT53">
        <v>1.6</v>
      </c>
      <c r="AU53">
        <v>1.6</v>
      </c>
      <c r="AV53">
        <v>0.88888888888888884</v>
      </c>
      <c r="AW53">
        <v>1.3793103448275863</v>
      </c>
      <c r="AX53">
        <v>1.5344827586206897</v>
      </c>
      <c r="AY53">
        <v>3.5431034482758621</v>
      </c>
      <c r="AZ53">
        <v>2.6</v>
      </c>
      <c r="BA53">
        <v>2.4</v>
      </c>
      <c r="BB53">
        <v>2.7777777777777777</v>
      </c>
      <c r="BC53">
        <v>2.5862068965517242</v>
      </c>
      <c r="BD53">
        <v>1.9</v>
      </c>
      <c r="BE53">
        <v>2.4</v>
      </c>
      <c r="BF53">
        <v>2.2222222222222223</v>
      </c>
      <c r="BG53">
        <v>2.1724137931034484</v>
      </c>
      <c r="BH53">
        <v>2.3793103448275863</v>
      </c>
      <c r="BI53">
        <v>2.3793103448275863</v>
      </c>
      <c r="BJ53">
        <v>3.1551724137931036</v>
      </c>
      <c r="BM53">
        <v>5</v>
      </c>
      <c r="BN53">
        <v>5</v>
      </c>
      <c r="BQ53">
        <v>6</v>
      </c>
      <c r="BR53">
        <v>6</v>
      </c>
      <c r="BS53">
        <v>5.5</v>
      </c>
      <c r="BV53">
        <v>2</v>
      </c>
      <c r="BW53">
        <v>2</v>
      </c>
      <c r="BZ53">
        <v>1</v>
      </c>
      <c r="CA53">
        <v>1</v>
      </c>
      <c r="CB53">
        <v>1.5</v>
      </c>
      <c r="CC53">
        <v>3.5</v>
      </c>
      <c r="CF53">
        <v>3</v>
      </c>
      <c r="CG53">
        <v>3</v>
      </c>
      <c r="CJ53">
        <v>3</v>
      </c>
      <c r="CK53">
        <v>3</v>
      </c>
      <c r="CL53">
        <v>3</v>
      </c>
      <c r="CM53">
        <v>3</v>
      </c>
      <c r="CN53">
        <v>3.3333333333333335</v>
      </c>
      <c r="CO53">
        <v>3.161111111111111</v>
      </c>
      <c r="CP53">
        <v>1.5</v>
      </c>
      <c r="CQ53">
        <v>0.9</v>
      </c>
      <c r="CR53">
        <v>1</v>
      </c>
      <c r="CS53">
        <v>1.1379310344827587</v>
      </c>
      <c r="CT53">
        <v>1.2222222222222223</v>
      </c>
      <c r="CU53">
        <v>0.8</v>
      </c>
      <c r="CV53">
        <v>1.1000000000000001</v>
      </c>
      <c r="CW53">
        <v>1.0344827586206897</v>
      </c>
      <c r="CX53">
        <v>1.0862068965517242</v>
      </c>
      <c r="CY53">
        <v>5.5</v>
      </c>
      <c r="CZ53">
        <v>6.3</v>
      </c>
      <c r="DA53">
        <v>6</v>
      </c>
      <c r="DB53">
        <v>5.931034482758621</v>
      </c>
      <c r="DC53">
        <v>5.7777777777777777</v>
      </c>
      <c r="DD53">
        <v>5.9</v>
      </c>
      <c r="DE53">
        <v>5.4</v>
      </c>
      <c r="DF53">
        <v>5.6896551724137927</v>
      </c>
      <c r="DG53">
        <v>5.8103448275862073</v>
      </c>
      <c r="DH53">
        <v>3.4482758620689653</v>
      </c>
      <c r="DI53">
        <v>2.1</v>
      </c>
      <c r="DJ53">
        <v>2</v>
      </c>
      <c r="DK53">
        <v>2.2222222222222223</v>
      </c>
      <c r="DL53">
        <v>2.103448275862069</v>
      </c>
      <c r="DM53">
        <v>2.2222222222222223</v>
      </c>
      <c r="DN53">
        <v>1.9</v>
      </c>
      <c r="DO53">
        <v>2</v>
      </c>
      <c r="DP53">
        <v>2.0344827586206895</v>
      </c>
      <c r="DQ53">
        <v>2.0689655172413794</v>
      </c>
      <c r="DR53">
        <v>2.0689655172413794</v>
      </c>
      <c r="DS53">
        <v>2.9885057471264367</v>
      </c>
      <c r="DV53">
        <v>3</v>
      </c>
      <c r="DW53">
        <v>3</v>
      </c>
      <c r="DX53">
        <v>1</v>
      </c>
      <c r="EA53">
        <v>1</v>
      </c>
      <c r="EB53">
        <v>2</v>
      </c>
      <c r="EE53">
        <v>5</v>
      </c>
      <c r="EF53">
        <v>5</v>
      </c>
      <c r="EG53">
        <v>4</v>
      </c>
      <c r="EJ53">
        <v>4</v>
      </c>
      <c r="EK53">
        <v>4.5</v>
      </c>
      <c r="EL53">
        <v>3.25</v>
      </c>
      <c r="EO53">
        <v>2</v>
      </c>
      <c r="EP53">
        <v>2</v>
      </c>
      <c r="EQ53">
        <v>2</v>
      </c>
      <c r="ET53">
        <v>2</v>
      </c>
      <c r="EU53">
        <v>2</v>
      </c>
      <c r="EV53">
        <v>2</v>
      </c>
      <c r="EW53">
        <v>2.8333333333333335</v>
      </c>
      <c r="EX53">
        <v>2.9833333333333334</v>
      </c>
    </row>
    <row r="54" spans="1:154" x14ac:dyDescent="0.3">
      <c r="A54" s="2" t="s">
        <v>52</v>
      </c>
      <c r="B54">
        <v>3.6</v>
      </c>
      <c r="C54">
        <v>4</v>
      </c>
      <c r="D54">
        <v>3</v>
      </c>
      <c r="E54">
        <v>3.5333333333333332</v>
      </c>
      <c r="F54">
        <v>3.75</v>
      </c>
      <c r="G54">
        <v>3.6</v>
      </c>
      <c r="H54">
        <v>4.1500000000000004</v>
      </c>
      <c r="I54">
        <v>3.8333333333333335</v>
      </c>
      <c r="J54">
        <v>3.6833333333333331</v>
      </c>
      <c r="K54">
        <v>1.75</v>
      </c>
      <c r="L54">
        <v>1.85</v>
      </c>
      <c r="M54">
        <v>1.6</v>
      </c>
      <c r="N54">
        <v>1.7333333333333334</v>
      </c>
      <c r="O54">
        <v>1.7333333333333334</v>
      </c>
      <c r="P54">
        <v>3.0333333333333332</v>
      </c>
      <c r="AF54">
        <v>3.0333333333333332</v>
      </c>
      <c r="AG54">
        <v>5.2</v>
      </c>
      <c r="AH54">
        <v>6.2</v>
      </c>
      <c r="AI54">
        <v>5.666666666666667</v>
      </c>
      <c r="AJ54">
        <v>5.6896551724137927</v>
      </c>
      <c r="AK54">
        <v>5.8</v>
      </c>
      <c r="AL54">
        <v>5.4</v>
      </c>
      <c r="AM54">
        <v>6.3</v>
      </c>
      <c r="AN54">
        <v>5.833333333333333</v>
      </c>
      <c r="AO54">
        <v>5.7627118644067794</v>
      </c>
      <c r="AP54">
        <v>1.9</v>
      </c>
      <c r="AQ54">
        <v>0.8</v>
      </c>
      <c r="AR54">
        <v>1.4444444444444444</v>
      </c>
      <c r="AS54">
        <v>1.3793103448275863</v>
      </c>
      <c r="AT54">
        <v>0.9</v>
      </c>
      <c r="AU54">
        <v>2.2999999999999998</v>
      </c>
      <c r="AV54">
        <v>0.9</v>
      </c>
      <c r="AW54">
        <v>1.3666666666666667</v>
      </c>
      <c r="AX54">
        <v>1.3728813559322033</v>
      </c>
      <c r="AY54">
        <v>3.5677966101694913</v>
      </c>
      <c r="AZ54">
        <v>2.9</v>
      </c>
      <c r="BA54">
        <v>3.3</v>
      </c>
      <c r="BB54">
        <v>2.8888888888888888</v>
      </c>
      <c r="BC54">
        <v>3.0344827586206895</v>
      </c>
      <c r="BD54">
        <v>2.5</v>
      </c>
      <c r="BE54">
        <v>2.4</v>
      </c>
      <c r="BF54">
        <v>2.7</v>
      </c>
      <c r="BG54">
        <v>2.5333333333333332</v>
      </c>
      <c r="BH54">
        <v>2.7796610169491527</v>
      </c>
      <c r="BI54">
        <v>2.7796610169491527</v>
      </c>
      <c r="BJ54">
        <v>3.3050847457627119</v>
      </c>
      <c r="BM54">
        <v>7</v>
      </c>
      <c r="BN54">
        <v>7</v>
      </c>
      <c r="BS54">
        <v>7</v>
      </c>
      <c r="BV54">
        <v>2</v>
      </c>
      <c r="BW54">
        <v>2</v>
      </c>
      <c r="CB54">
        <v>2</v>
      </c>
      <c r="CC54">
        <v>4.5</v>
      </c>
      <c r="CF54">
        <v>2</v>
      </c>
      <c r="CG54">
        <v>2</v>
      </c>
      <c r="CL54">
        <v>2</v>
      </c>
      <c r="CM54">
        <v>2</v>
      </c>
      <c r="CN54">
        <v>3.6666666666666665</v>
      </c>
      <c r="CO54">
        <v>3.3111111111111109</v>
      </c>
      <c r="CP54">
        <v>1.9</v>
      </c>
      <c r="CQ54">
        <v>2.7</v>
      </c>
      <c r="CR54">
        <v>2.2222222222222223</v>
      </c>
      <c r="CS54">
        <v>2.2758620689655173</v>
      </c>
      <c r="CT54">
        <v>1.4444444444444444</v>
      </c>
      <c r="CU54">
        <v>2.2999999999999998</v>
      </c>
      <c r="CV54">
        <v>2.2000000000000002</v>
      </c>
      <c r="CW54">
        <v>2</v>
      </c>
      <c r="CX54">
        <v>2.1379310344827585</v>
      </c>
      <c r="CY54">
        <v>5.6</v>
      </c>
      <c r="CZ54">
        <v>4.5</v>
      </c>
      <c r="DA54">
        <v>5.4444444444444446</v>
      </c>
      <c r="DB54">
        <v>5.1724137931034484</v>
      </c>
      <c r="DC54">
        <v>6.1111111111111107</v>
      </c>
      <c r="DD54">
        <v>5.5</v>
      </c>
      <c r="DE54">
        <v>5.9</v>
      </c>
      <c r="DF54">
        <v>5.8275862068965516</v>
      </c>
      <c r="DG54">
        <v>5.5</v>
      </c>
      <c r="DH54">
        <v>3.8189655172413794</v>
      </c>
      <c r="DI54">
        <v>2.2000000000000002</v>
      </c>
      <c r="DJ54">
        <v>1.9</v>
      </c>
      <c r="DK54">
        <v>2.1111111111111112</v>
      </c>
      <c r="DL54">
        <v>2.0689655172413794</v>
      </c>
      <c r="DM54">
        <v>1.8888888888888888</v>
      </c>
      <c r="DN54">
        <v>2.5</v>
      </c>
      <c r="DO54">
        <v>2.2999999999999998</v>
      </c>
      <c r="DP54">
        <v>2.2413793103448274</v>
      </c>
      <c r="DQ54">
        <v>2.1551724137931036</v>
      </c>
      <c r="DR54">
        <v>2.1551724137931036</v>
      </c>
      <c r="DS54">
        <v>3.264367816091954</v>
      </c>
      <c r="DV54">
        <v>0</v>
      </c>
      <c r="DW54">
        <v>0</v>
      </c>
      <c r="DX54">
        <v>0</v>
      </c>
      <c r="EA54">
        <v>0</v>
      </c>
      <c r="EB54">
        <v>0</v>
      </c>
      <c r="EE54">
        <v>7</v>
      </c>
      <c r="EF54">
        <v>7</v>
      </c>
      <c r="EG54">
        <v>7</v>
      </c>
      <c r="EJ54">
        <v>7</v>
      </c>
      <c r="EK54">
        <v>7</v>
      </c>
      <c r="EL54">
        <v>3.5</v>
      </c>
      <c r="EO54">
        <v>4</v>
      </c>
      <c r="EP54">
        <v>4</v>
      </c>
      <c r="EQ54">
        <v>2</v>
      </c>
      <c r="ET54">
        <v>2</v>
      </c>
      <c r="EU54">
        <v>3</v>
      </c>
      <c r="EV54">
        <v>3</v>
      </c>
      <c r="EW54">
        <v>3.3333333333333335</v>
      </c>
      <c r="EX54">
        <v>3.2666666666666666</v>
      </c>
    </row>
    <row r="55" spans="1:154" x14ac:dyDescent="0.3">
      <c r="A55" s="2" t="s">
        <v>53</v>
      </c>
      <c r="B55">
        <v>2.95</v>
      </c>
      <c r="C55">
        <v>2.75</v>
      </c>
      <c r="D55">
        <v>3.2</v>
      </c>
      <c r="E55">
        <v>2.9666666666666668</v>
      </c>
      <c r="F55">
        <v>3.2</v>
      </c>
      <c r="G55">
        <v>3.45</v>
      </c>
      <c r="H55">
        <v>3</v>
      </c>
      <c r="I55">
        <v>3.2166666666666668</v>
      </c>
      <c r="J55">
        <v>3.0916666666666668</v>
      </c>
      <c r="K55">
        <v>1.35</v>
      </c>
      <c r="L55">
        <v>1.35</v>
      </c>
      <c r="M55">
        <v>1.5</v>
      </c>
      <c r="N55">
        <v>1.4</v>
      </c>
      <c r="O55">
        <v>1.4</v>
      </c>
      <c r="P55">
        <v>2.5277777777777777</v>
      </c>
      <c r="AF55">
        <v>2.5277777777777777</v>
      </c>
      <c r="AG55">
        <v>3.5</v>
      </c>
      <c r="AH55">
        <v>4.75</v>
      </c>
      <c r="AI55">
        <v>4.7</v>
      </c>
      <c r="AJ55">
        <v>4.2857142857142856</v>
      </c>
      <c r="AK55">
        <v>4.5</v>
      </c>
      <c r="AL55">
        <v>4.2222222222222223</v>
      </c>
      <c r="AM55">
        <v>4.666666666666667</v>
      </c>
      <c r="AN55">
        <v>4.4642857142857144</v>
      </c>
      <c r="AO55">
        <v>4.375</v>
      </c>
      <c r="AP55">
        <v>2.1</v>
      </c>
      <c r="AQ55">
        <v>1.5</v>
      </c>
      <c r="AR55">
        <v>1.5</v>
      </c>
      <c r="AS55">
        <v>1.7142857142857142</v>
      </c>
      <c r="AT55">
        <v>1.5</v>
      </c>
      <c r="AU55">
        <v>1.7777777777777777</v>
      </c>
      <c r="AV55">
        <v>1.4444444444444444</v>
      </c>
      <c r="AW55">
        <v>1.5714285714285714</v>
      </c>
      <c r="AX55">
        <v>1.6428571428571428</v>
      </c>
      <c r="AY55">
        <v>3.0089285714285716</v>
      </c>
      <c r="AZ55">
        <v>1.9</v>
      </c>
      <c r="BA55">
        <v>2.5</v>
      </c>
      <c r="BB55">
        <v>2.4</v>
      </c>
      <c r="BC55">
        <v>2.25</v>
      </c>
      <c r="BD55">
        <v>2.2999999999999998</v>
      </c>
      <c r="BE55">
        <v>2</v>
      </c>
      <c r="BF55">
        <v>2.1111111111111112</v>
      </c>
      <c r="BG55">
        <v>2.1428571428571428</v>
      </c>
      <c r="BH55">
        <v>2.1964285714285716</v>
      </c>
      <c r="BI55">
        <v>2.1964285714285716</v>
      </c>
      <c r="BJ55">
        <v>2.7380952380952381</v>
      </c>
      <c r="BL55">
        <v>5</v>
      </c>
      <c r="BN55">
        <v>5</v>
      </c>
      <c r="BP55">
        <v>5</v>
      </c>
      <c r="BQ55">
        <v>4</v>
      </c>
      <c r="BR55">
        <v>4.5</v>
      </c>
      <c r="BS55">
        <v>4.75</v>
      </c>
      <c r="BU55">
        <v>1</v>
      </c>
      <c r="BW55">
        <v>1</v>
      </c>
      <c r="BY55">
        <v>1</v>
      </c>
      <c r="BZ55">
        <v>3</v>
      </c>
      <c r="CA55">
        <v>2</v>
      </c>
      <c r="CB55">
        <v>1.5</v>
      </c>
      <c r="CC55">
        <v>3.125</v>
      </c>
      <c r="CE55">
        <v>4.5</v>
      </c>
      <c r="CG55">
        <v>4.5</v>
      </c>
      <c r="CI55">
        <v>6</v>
      </c>
      <c r="CJ55">
        <v>2</v>
      </c>
      <c r="CK55">
        <v>4</v>
      </c>
      <c r="CL55">
        <v>4.25</v>
      </c>
      <c r="CM55">
        <v>4.25</v>
      </c>
      <c r="CN55">
        <v>3.5</v>
      </c>
      <c r="CO55">
        <v>2.7888888888888888</v>
      </c>
      <c r="CP55">
        <v>1.1111111111111112</v>
      </c>
      <c r="CQ55">
        <v>1.7</v>
      </c>
      <c r="CR55">
        <v>2.125</v>
      </c>
      <c r="CS55">
        <v>1.6296296296296295</v>
      </c>
      <c r="CT55">
        <v>2.1111111111111112</v>
      </c>
      <c r="CU55">
        <v>2</v>
      </c>
      <c r="CV55">
        <v>1.4444444444444444</v>
      </c>
      <c r="CW55">
        <v>1.8518518518518519</v>
      </c>
      <c r="CX55">
        <v>1.7407407407407407</v>
      </c>
      <c r="CY55">
        <v>5.4444444444444446</v>
      </c>
      <c r="CZ55">
        <v>4.7</v>
      </c>
      <c r="DA55">
        <v>3.875</v>
      </c>
      <c r="DB55">
        <v>4.7037037037037033</v>
      </c>
      <c r="DC55">
        <v>4.1111111111111107</v>
      </c>
      <c r="DD55">
        <v>3.6666666666666665</v>
      </c>
      <c r="DE55">
        <v>4.8888888888888893</v>
      </c>
      <c r="DF55">
        <v>4.2222222222222223</v>
      </c>
      <c r="DG55">
        <v>4.4629629629629628</v>
      </c>
      <c r="DH55">
        <v>3.1018518518518516</v>
      </c>
      <c r="DI55">
        <v>2.3333333333333335</v>
      </c>
      <c r="DJ55">
        <v>2.4</v>
      </c>
      <c r="DK55">
        <v>2.125</v>
      </c>
      <c r="DL55">
        <v>2.2962962962962963</v>
      </c>
      <c r="DM55">
        <v>2.5555555555555554</v>
      </c>
      <c r="DN55">
        <v>2.1111111111111112</v>
      </c>
      <c r="DO55">
        <v>2.4444444444444446</v>
      </c>
      <c r="DP55">
        <v>2.3703703703703702</v>
      </c>
      <c r="DQ55">
        <v>2.3333333333333335</v>
      </c>
      <c r="DR55">
        <v>2.3333333333333335</v>
      </c>
      <c r="DS55">
        <v>2.8456790123456792</v>
      </c>
      <c r="DT55">
        <v>0</v>
      </c>
      <c r="DV55">
        <v>0</v>
      </c>
      <c r="DW55">
        <v>0</v>
      </c>
      <c r="DX55">
        <v>0</v>
      </c>
      <c r="DY55">
        <v>0</v>
      </c>
      <c r="DZ55">
        <v>4</v>
      </c>
      <c r="EA55">
        <v>1.3333333333333333</v>
      </c>
      <c r="EB55">
        <v>0.66666666666666663</v>
      </c>
      <c r="EC55">
        <v>6</v>
      </c>
      <c r="EE55">
        <v>6.5</v>
      </c>
      <c r="EF55">
        <v>6.333333333333333</v>
      </c>
      <c r="EG55">
        <v>7</v>
      </c>
      <c r="EH55">
        <v>6</v>
      </c>
      <c r="EI55">
        <v>1</v>
      </c>
      <c r="EJ55">
        <v>4.666666666666667</v>
      </c>
      <c r="EK55">
        <v>5.5</v>
      </c>
      <c r="EL55">
        <v>3.0833333333333335</v>
      </c>
      <c r="EM55">
        <v>3</v>
      </c>
      <c r="EO55">
        <v>1.5</v>
      </c>
      <c r="EP55">
        <v>2</v>
      </c>
      <c r="EQ55">
        <v>3</v>
      </c>
      <c r="ER55">
        <v>3</v>
      </c>
      <c r="ES55">
        <v>6</v>
      </c>
      <c r="ET55">
        <v>4</v>
      </c>
      <c r="EU55">
        <v>3</v>
      </c>
      <c r="EV55">
        <v>3</v>
      </c>
      <c r="EW55">
        <v>3.0555555555555554</v>
      </c>
      <c r="EX55">
        <v>2.8666666666666667</v>
      </c>
    </row>
    <row r="56" spans="1:154" x14ac:dyDescent="0.3">
      <c r="A56" s="2" t="s">
        <v>54</v>
      </c>
      <c r="B56">
        <v>3.9</v>
      </c>
      <c r="C56">
        <v>4.05</v>
      </c>
      <c r="D56">
        <v>2.8</v>
      </c>
      <c r="E56">
        <v>3.5833333333333335</v>
      </c>
      <c r="F56">
        <v>2.85</v>
      </c>
      <c r="G56">
        <v>2.8</v>
      </c>
      <c r="H56">
        <v>3.9</v>
      </c>
      <c r="I56">
        <v>3.1833333333333331</v>
      </c>
      <c r="J56">
        <v>3.3833333333333333</v>
      </c>
      <c r="K56">
        <v>1.5</v>
      </c>
      <c r="L56">
        <v>1.8</v>
      </c>
      <c r="M56">
        <v>1.5</v>
      </c>
      <c r="N56">
        <v>1.6</v>
      </c>
      <c r="O56">
        <v>1.6</v>
      </c>
      <c r="P56">
        <v>2.7888888888888888</v>
      </c>
      <c r="AF56">
        <v>2.7888888888888888</v>
      </c>
      <c r="AG56">
        <v>4</v>
      </c>
      <c r="AH56">
        <v>4.8</v>
      </c>
      <c r="AI56">
        <v>4.5</v>
      </c>
      <c r="AJ56">
        <v>4.4333333333333336</v>
      </c>
      <c r="AK56">
        <v>4.8888888888888893</v>
      </c>
      <c r="AL56">
        <v>5.7777777777777777</v>
      </c>
      <c r="AM56">
        <v>4.666666666666667</v>
      </c>
      <c r="AN56">
        <v>5.1111111111111107</v>
      </c>
      <c r="AO56">
        <v>4.7543859649122808</v>
      </c>
      <c r="AP56">
        <v>2.2000000000000002</v>
      </c>
      <c r="AQ56">
        <v>2.2000000000000002</v>
      </c>
      <c r="AR56">
        <v>2.4</v>
      </c>
      <c r="AS56">
        <v>2.2666666666666666</v>
      </c>
      <c r="AT56">
        <v>2.4444444444444446</v>
      </c>
      <c r="AU56">
        <v>1.7777777777777777</v>
      </c>
      <c r="AV56">
        <v>2.5555555555555554</v>
      </c>
      <c r="AW56">
        <v>2.2592592592592591</v>
      </c>
      <c r="AX56">
        <v>2.263157894736842</v>
      </c>
      <c r="AY56">
        <v>3.5087719298245612</v>
      </c>
      <c r="AZ56">
        <v>2.2000000000000002</v>
      </c>
      <c r="BA56">
        <v>2.8</v>
      </c>
      <c r="BB56">
        <v>3.9</v>
      </c>
      <c r="BC56">
        <v>2.9666666666666668</v>
      </c>
      <c r="BD56">
        <v>1.5555555555555556</v>
      </c>
      <c r="BE56">
        <v>2.6666666666666665</v>
      </c>
      <c r="BF56">
        <v>2.6666666666666665</v>
      </c>
      <c r="BG56">
        <v>2.2962962962962963</v>
      </c>
      <c r="BH56">
        <v>2.6491228070175437</v>
      </c>
      <c r="BI56">
        <v>2.6491228070175437</v>
      </c>
      <c r="BJ56">
        <v>3.2222222222222223</v>
      </c>
      <c r="BO56">
        <v>1</v>
      </c>
      <c r="BP56">
        <v>0</v>
      </c>
      <c r="BQ56">
        <v>5</v>
      </c>
      <c r="BR56">
        <v>2</v>
      </c>
      <c r="BS56">
        <v>2</v>
      </c>
      <c r="BX56">
        <v>5</v>
      </c>
      <c r="BY56">
        <v>7</v>
      </c>
      <c r="BZ56">
        <v>1</v>
      </c>
      <c r="CA56">
        <v>4.333333333333333</v>
      </c>
      <c r="CB56">
        <v>4.333333333333333</v>
      </c>
      <c r="CC56">
        <v>3.1666666666666665</v>
      </c>
      <c r="CH56">
        <v>0</v>
      </c>
      <c r="CI56">
        <v>6</v>
      </c>
      <c r="CJ56">
        <v>3</v>
      </c>
      <c r="CK56">
        <v>3</v>
      </c>
      <c r="CL56">
        <v>3</v>
      </c>
      <c r="CM56">
        <v>3</v>
      </c>
      <c r="CN56">
        <v>3.1111111111111112</v>
      </c>
      <c r="CO56">
        <v>3.2166666666666668</v>
      </c>
      <c r="CP56">
        <v>0.9</v>
      </c>
      <c r="CQ56">
        <v>2.9</v>
      </c>
      <c r="CR56">
        <v>3</v>
      </c>
      <c r="CS56">
        <v>2.2142857142857144</v>
      </c>
      <c r="CT56">
        <v>2.8888888888888888</v>
      </c>
      <c r="CU56">
        <v>2.8888888888888888</v>
      </c>
      <c r="CV56">
        <v>2</v>
      </c>
      <c r="CW56">
        <v>2.5925925925925926</v>
      </c>
      <c r="CX56">
        <v>2.4</v>
      </c>
      <c r="CY56">
        <v>7.1</v>
      </c>
      <c r="CZ56">
        <v>4.9000000000000004</v>
      </c>
      <c r="DA56">
        <v>4.625</v>
      </c>
      <c r="DB56">
        <v>5.6071428571428568</v>
      </c>
      <c r="DC56">
        <v>4.2222222222222223</v>
      </c>
      <c r="DD56">
        <v>5</v>
      </c>
      <c r="DE56">
        <v>5.2222222222222223</v>
      </c>
      <c r="DF56">
        <v>4.8148148148148149</v>
      </c>
      <c r="DG56">
        <v>5.2181818181818178</v>
      </c>
      <c r="DH56">
        <v>3.8090909090909091</v>
      </c>
      <c r="DI56">
        <v>2.5</v>
      </c>
      <c r="DJ56">
        <v>3.2</v>
      </c>
      <c r="DK56">
        <v>2.75</v>
      </c>
      <c r="DL56">
        <v>2.8214285714285716</v>
      </c>
      <c r="DM56">
        <v>2.5555555555555554</v>
      </c>
      <c r="DN56">
        <v>2.5555555555555554</v>
      </c>
      <c r="DO56">
        <v>2.8888888888888888</v>
      </c>
      <c r="DP56">
        <v>2.6666666666666665</v>
      </c>
      <c r="DQ56">
        <v>2.7454545454545456</v>
      </c>
      <c r="DR56">
        <v>2.7454545454545456</v>
      </c>
      <c r="DS56">
        <v>3.4545454545454546</v>
      </c>
      <c r="DV56">
        <v>5.5</v>
      </c>
      <c r="DW56">
        <v>5.5</v>
      </c>
      <c r="DX56">
        <v>7</v>
      </c>
      <c r="DY56">
        <v>1</v>
      </c>
      <c r="DZ56">
        <v>2</v>
      </c>
      <c r="EA56">
        <v>3.3333333333333335</v>
      </c>
      <c r="EB56">
        <v>4.2</v>
      </c>
      <c r="EE56">
        <v>2</v>
      </c>
      <c r="EF56">
        <v>2</v>
      </c>
      <c r="EG56">
        <v>2</v>
      </c>
      <c r="EH56">
        <v>7</v>
      </c>
      <c r="EI56">
        <v>6</v>
      </c>
      <c r="EJ56">
        <v>5</v>
      </c>
      <c r="EK56">
        <v>3.8</v>
      </c>
      <c r="EL56">
        <v>4</v>
      </c>
      <c r="EO56">
        <v>2.5</v>
      </c>
      <c r="EP56">
        <v>2.5</v>
      </c>
      <c r="EQ56">
        <v>4</v>
      </c>
      <c r="ER56">
        <v>4</v>
      </c>
      <c r="ES56">
        <v>1</v>
      </c>
      <c r="ET56">
        <v>3</v>
      </c>
      <c r="EU56">
        <v>2.8</v>
      </c>
      <c r="EV56">
        <v>2.8</v>
      </c>
      <c r="EW56">
        <v>3.6</v>
      </c>
      <c r="EX56">
        <v>3.4666666666666668</v>
      </c>
    </row>
    <row r="57" spans="1:154" x14ac:dyDescent="0.3">
      <c r="A57" s="2" t="s">
        <v>55</v>
      </c>
      <c r="B57">
        <v>2.2999999999999998</v>
      </c>
      <c r="C57">
        <v>2.6</v>
      </c>
      <c r="D57">
        <v>2.35</v>
      </c>
      <c r="E57">
        <v>2.4166666666666665</v>
      </c>
      <c r="F57">
        <v>1.95</v>
      </c>
      <c r="G57">
        <v>1.65</v>
      </c>
      <c r="H57">
        <v>1.65</v>
      </c>
      <c r="I57">
        <v>1.75</v>
      </c>
      <c r="J57">
        <v>2.0833333333333335</v>
      </c>
      <c r="K57">
        <v>0.2</v>
      </c>
      <c r="L57">
        <v>0.15</v>
      </c>
      <c r="M57">
        <v>0.1</v>
      </c>
      <c r="N57">
        <v>0.15</v>
      </c>
      <c r="O57">
        <v>0.15</v>
      </c>
      <c r="P57">
        <v>1.4388888888888889</v>
      </c>
      <c r="AF57">
        <v>1.4388888888888889</v>
      </c>
      <c r="AG57">
        <v>5.4</v>
      </c>
      <c r="AH57">
        <v>6.5</v>
      </c>
      <c r="AI57">
        <v>5.0999999999999996</v>
      </c>
      <c r="AJ57">
        <v>5.666666666666667</v>
      </c>
      <c r="AK57">
        <v>5.6</v>
      </c>
      <c r="AL57">
        <v>5.5</v>
      </c>
      <c r="AM57">
        <v>5.7</v>
      </c>
      <c r="AN57">
        <v>5.6</v>
      </c>
      <c r="AO57">
        <v>5.6333333333333337</v>
      </c>
      <c r="AP57">
        <v>2.2000000000000002</v>
      </c>
      <c r="AQ57">
        <v>1.5</v>
      </c>
      <c r="AR57">
        <v>2.7</v>
      </c>
      <c r="AS57">
        <v>2.1333333333333333</v>
      </c>
      <c r="AT57">
        <v>2.2999999999999998</v>
      </c>
      <c r="AU57">
        <v>2.7</v>
      </c>
      <c r="AV57">
        <v>2.2000000000000002</v>
      </c>
      <c r="AW57">
        <v>2.4</v>
      </c>
      <c r="AX57">
        <v>2.2666666666666666</v>
      </c>
      <c r="AY57">
        <v>3.95</v>
      </c>
      <c r="AZ57">
        <v>2.1</v>
      </c>
      <c r="BA57">
        <v>2</v>
      </c>
      <c r="BB57">
        <v>1.9</v>
      </c>
      <c r="BC57">
        <v>2</v>
      </c>
      <c r="BD57">
        <v>1.9</v>
      </c>
      <c r="BE57">
        <v>1.8</v>
      </c>
      <c r="BF57">
        <v>1.9</v>
      </c>
      <c r="BG57">
        <v>1.8666666666666667</v>
      </c>
      <c r="BH57">
        <v>1.9333333333333333</v>
      </c>
      <c r="BI57">
        <v>1.9333333333333333</v>
      </c>
      <c r="BJ57">
        <v>3.2777777777777777</v>
      </c>
      <c r="CO57">
        <v>3.2777777777777777</v>
      </c>
      <c r="CP57">
        <v>1.3</v>
      </c>
      <c r="CQ57">
        <v>2.2222222222222223</v>
      </c>
      <c r="CR57">
        <v>1.8888888888888888</v>
      </c>
      <c r="CS57">
        <v>1.7857142857142858</v>
      </c>
      <c r="CT57">
        <v>2.2222222222222223</v>
      </c>
      <c r="CU57">
        <v>2.1</v>
      </c>
      <c r="CV57">
        <v>1.8</v>
      </c>
      <c r="CW57">
        <v>2.0344827586206895</v>
      </c>
      <c r="CX57">
        <v>1.9122807017543859</v>
      </c>
      <c r="CY57">
        <v>6.3</v>
      </c>
      <c r="CZ57">
        <v>5.7777777777777777</v>
      </c>
      <c r="DA57">
        <v>6.2222222222222223</v>
      </c>
      <c r="DB57">
        <v>6.1071428571428568</v>
      </c>
      <c r="DC57">
        <v>5.5555555555555554</v>
      </c>
      <c r="DD57">
        <v>6.3</v>
      </c>
      <c r="DE57">
        <v>6.6</v>
      </c>
      <c r="DF57">
        <v>6.1724137931034484</v>
      </c>
      <c r="DG57">
        <v>6.1403508771929829</v>
      </c>
      <c r="DH57">
        <v>4.0263157894736841</v>
      </c>
      <c r="DI57">
        <v>1.8</v>
      </c>
      <c r="DJ57">
        <v>1.8888888888888888</v>
      </c>
      <c r="DK57">
        <v>1.6666666666666667</v>
      </c>
      <c r="DL57">
        <v>1.7857142857142858</v>
      </c>
      <c r="DM57">
        <v>1.7777777777777777</v>
      </c>
      <c r="DN57">
        <v>1.6</v>
      </c>
      <c r="DO57">
        <v>1.5</v>
      </c>
      <c r="DP57">
        <v>1.6206896551724137</v>
      </c>
      <c r="DQ57">
        <v>1.7017543859649122</v>
      </c>
      <c r="DR57">
        <v>1.7017543859649122</v>
      </c>
      <c r="DS57">
        <v>3.2514619883040936</v>
      </c>
      <c r="DU57">
        <v>4</v>
      </c>
      <c r="DV57">
        <v>3</v>
      </c>
      <c r="DW57">
        <v>3.5</v>
      </c>
      <c r="DX57">
        <v>4</v>
      </c>
      <c r="EA57">
        <v>4</v>
      </c>
      <c r="EB57">
        <v>3.6666666666666665</v>
      </c>
      <c r="ED57">
        <v>5</v>
      </c>
      <c r="EE57">
        <v>6</v>
      </c>
      <c r="EF57">
        <v>5.5</v>
      </c>
      <c r="EG57">
        <v>5</v>
      </c>
      <c r="EJ57">
        <v>5</v>
      </c>
      <c r="EK57">
        <v>5.333333333333333</v>
      </c>
      <c r="EL57">
        <v>4.5</v>
      </c>
      <c r="EN57">
        <v>2</v>
      </c>
      <c r="EO57">
        <v>2</v>
      </c>
      <c r="EP57">
        <v>2</v>
      </c>
      <c r="EQ57">
        <v>3</v>
      </c>
      <c r="ET57">
        <v>3</v>
      </c>
      <c r="EU57">
        <v>2.3333333333333335</v>
      </c>
      <c r="EV57">
        <v>2.3333333333333335</v>
      </c>
      <c r="EW57">
        <v>3.7777777777777777</v>
      </c>
      <c r="EX57">
        <v>3.2777777777777777</v>
      </c>
    </row>
    <row r="58" spans="1:154" x14ac:dyDescent="0.3">
      <c r="A58" s="4" t="s">
        <v>56</v>
      </c>
      <c r="AG58">
        <v>1.2</v>
      </c>
      <c r="AH58">
        <v>0.55555555555555558</v>
      </c>
      <c r="AI58">
        <v>0.4</v>
      </c>
      <c r="AJ58">
        <v>0.72413793103448276</v>
      </c>
      <c r="AK58">
        <v>0</v>
      </c>
      <c r="AL58">
        <v>0.55555555555555558</v>
      </c>
      <c r="AM58">
        <v>0.4</v>
      </c>
      <c r="AN58">
        <v>0.32142857142857145</v>
      </c>
      <c r="AO58">
        <v>0.52631578947368418</v>
      </c>
      <c r="AP58">
        <v>0</v>
      </c>
      <c r="AQ58">
        <v>0.1111111111111111</v>
      </c>
      <c r="AR58">
        <v>0.2</v>
      </c>
      <c r="AS58">
        <v>0.10344827586206896</v>
      </c>
      <c r="AT58">
        <v>0</v>
      </c>
      <c r="AU58">
        <v>0.33333333333333331</v>
      </c>
      <c r="AV58">
        <v>0.1</v>
      </c>
      <c r="AW58">
        <v>0.14285714285714285</v>
      </c>
      <c r="AX58">
        <v>0.12280701754385964</v>
      </c>
      <c r="AY58">
        <v>0.32456140350877194</v>
      </c>
      <c r="AZ58">
        <v>0.6</v>
      </c>
      <c r="BA58">
        <v>0.33333333333333331</v>
      </c>
      <c r="BB58">
        <v>0.4</v>
      </c>
      <c r="BC58">
        <v>0.44827586206896552</v>
      </c>
      <c r="BD58">
        <v>0</v>
      </c>
      <c r="BE58">
        <v>0.33333333333333331</v>
      </c>
      <c r="BF58">
        <v>0.3</v>
      </c>
      <c r="BG58">
        <v>0.21428571428571427</v>
      </c>
      <c r="BH58">
        <v>0.33333333333333331</v>
      </c>
      <c r="BI58">
        <v>0.33333333333333331</v>
      </c>
      <c r="BJ58">
        <v>0.32748538011695905</v>
      </c>
      <c r="BL58">
        <v>0</v>
      </c>
      <c r="BN58">
        <v>0</v>
      </c>
      <c r="BO58">
        <v>6</v>
      </c>
      <c r="BP58">
        <v>0</v>
      </c>
      <c r="BR58">
        <v>3</v>
      </c>
      <c r="BS58">
        <v>2</v>
      </c>
      <c r="BU58">
        <v>0</v>
      </c>
      <c r="BW58">
        <v>0</v>
      </c>
      <c r="BX58">
        <v>0</v>
      </c>
      <c r="BY58">
        <v>0</v>
      </c>
      <c r="CA58">
        <v>0</v>
      </c>
      <c r="CB58">
        <v>0</v>
      </c>
      <c r="CC58">
        <v>1</v>
      </c>
      <c r="CE58">
        <v>0</v>
      </c>
      <c r="CG58">
        <v>0</v>
      </c>
      <c r="CH58">
        <v>3</v>
      </c>
      <c r="CI58">
        <v>0</v>
      </c>
      <c r="CK58">
        <v>1.5</v>
      </c>
      <c r="CL58">
        <v>1</v>
      </c>
      <c r="CM58">
        <v>1</v>
      </c>
      <c r="CN58">
        <v>1</v>
      </c>
      <c r="CO58">
        <v>0.3611111111111111</v>
      </c>
      <c r="CP58">
        <v>0</v>
      </c>
      <c r="CQ58">
        <v>0.4</v>
      </c>
      <c r="CR58">
        <v>0.625</v>
      </c>
      <c r="CS58">
        <v>0.33333333333333331</v>
      </c>
      <c r="CT58">
        <v>0.44444444444444442</v>
      </c>
      <c r="CU58">
        <v>0</v>
      </c>
      <c r="CV58">
        <v>0.22222222222222221</v>
      </c>
      <c r="CW58">
        <v>0.21428571428571427</v>
      </c>
      <c r="CX58">
        <v>0.27272727272727271</v>
      </c>
      <c r="CY58">
        <v>0.55555555555555558</v>
      </c>
      <c r="CZ58">
        <v>0.5</v>
      </c>
      <c r="DA58">
        <v>0.25</v>
      </c>
      <c r="DB58">
        <v>0.44444444444444442</v>
      </c>
      <c r="DC58">
        <v>0.77777777777777779</v>
      </c>
      <c r="DD58">
        <v>0.5</v>
      </c>
      <c r="DE58">
        <v>0.88888888888888884</v>
      </c>
      <c r="DF58">
        <v>0.7142857142857143</v>
      </c>
      <c r="DG58">
        <v>0.58181818181818179</v>
      </c>
      <c r="DH58">
        <v>0.42727272727272725</v>
      </c>
      <c r="DI58">
        <v>0.22222222222222221</v>
      </c>
      <c r="DJ58">
        <v>0.5</v>
      </c>
      <c r="DK58">
        <v>0.375</v>
      </c>
      <c r="DL58">
        <v>0.37037037037037035</v>
      </c>
      <c r="DM58">
        <v>0.44444444444444442</v>
      </c>
      <c r="DN58">
        <v>0.1</v>
      </c>
      <c r="DO58">
        <v>0.33333333333333331</v>
      </c>
      <c r="DP58">
        <v>0.2857142857142857</v>
      </c>
      <c r="DQ58">
        <v>0.32727272727272727</v>
      </c>
      <c r="DR58">
        <v>0.32727272727272727</v>
      </c>
      <c r="DS58">
        <v>0.39393939393939392</v>
      </c>
      <c r="DT58">
        <v>0</v>
      </c>
      <c r="DV58">
        <v>0</v>
      </c>
      <c r="DW58">
        <v>0</v>
      </c>
      <c r="DX58">
        <v>0</v>
      </c>
      <c r="DZ58">
        <v>2</v>
      </c>
      <c r="EA58">
        <v>1</v>
      </c>
      <c r="EB58">
        <v>0.4</v>
      </c>
      <c r="EC58">
        <v>0</v>
      </c>
      <c r="EE58">
        <v>0</v>
      </c>
      <c r="EF58">
        <v>0</v>
      </c>
      <c r="EG58">
        <v>0</v>
      </c>
      <c r="EI58">
        <v>2</v>
      </c>
      <c r="EJ58">
        <v>1</v>
      </c>
      <c r="EK58">
        <v>0.4</v>
      </c>
      <c r="EL58">
        <v>0.4</v>
      </c>
      <c r="EM58">
        <v>0</v>
      </c>
      <c r="EO58">
        <v>0</v>
      </c>
      <c r="EP58">
        <v>0</v>
      </c>
      <c r="EQ58">
        <v>0</v>
      </c>
      <c r="ES58">
        <v>1</v>
      </c>
      <c r="ET58">
        <v>0.5</v>
      </c>
      <c r="EU58">
        <v>0.2</v>
      </c>
      <c r="EV58">
        <v>0.2</v>
      </c>
      <c r="EW58">
        <v>0.33333333333333331</v>
      </c>
      <c r="EX58">
        <v>0.3888888888888889</v>
      </c>
    </row>
    <row r="59" spans="1:154" x14ac:dyDescent="0.3">
      <c r="A59" s="2" t="s">
        <v>57</v>
      </c>
      <c r="B59">
        <v>2.7333333333333334</v>
      </c>
      <c r="C59">
        <v>2.7777777777777777</v>
      </c>
      <c r="D59">
        <v>2.0625</v>
      </c>
      <c r="E59">
        <v>2.5306122448979593</v>
      </c>
      <c r="F59">
        <v>2.5333333333333332</v>
      </c>
      <c r="G59">
        <v>2.4444444444444446</v>
      </c>
      <c r="H59">
        <v>2.125</v>
      </c>
      <c r="I59">
        <v>2.3673469387755102</v>
      </c>
      <c r="J59">
        <v>2.4489795918367347</v>
      </c>
      <c r="K59">
        <v>1.4666666666666666</v>
      </c>
      <c r="L59">
        <v>1.7222222222222223</v>
      </c>
      <c r="M59">
        <v>1.9375</v>
      </c>
      <c r="N59">
        <v>1.7142857142857142</v>
      </c>
      <c r="O59">
        <v>1.7142857142857142</v>
      </c>
      <c r="P59">
        <v>2.204081632653061</v>
      </c>
      <c r="Q59">
        <v>2.6</v>
      </c>
      <c r="R59">
        <v>1</v>
      </c>
      <c r="S59">
        <v>2.5</v>
      </c>
      <c r="T59">
        <v>2.2727272727272729</v>
      </c>
      <c r="U59">
        <v>3.6</v>
      </c>
      <c r="V59">
        <v>2.5</v>
      </c>
      <c r="W59">
        <v>3.75</v>
      </c>
      <c r="X59">
        <v>3.4545454545454546</v>
      </c>
      <c r="Y59">
        <v>2.8636363636363638</v>
      </c>
      <c r="Z59">
        <v>1.4</v>
      </c>
      <c r="AA59">
        <v>1.5</v>
      </c>
      <c r="AB59">
        <v>2.5</v>
      </c>
      <c r="AC59">
        <v>1.8181818181818181</v>
      </c>
      <c r="AD59">
        <v>1.8181818181818181</v>
      </c>
      <c r="AE59">
        <v>2.5151515151515151</v>
      </c>
      <c r="AF59">
        <v>2.2611111111111111</v>
      </c>
      <c r="AG59">
        <v>4.75</v>
      </c>
      <c r="AH59">
        <v>4.4285714285714288</v>
      </c>
      <c r="AI59">
        <v>4.5</v>
      </c>
      <c r="AJ59">
        <v>4.5238095238095237</v>
      </c>
      <c r="AK59">
        <v>3.8571428571428572</v>
      </c>
      <c r="AL59">
        <v>6</v>
      </c>
      <c r="AM59">
        <v>5.25</v>
      </c>
      <c r="AN59">
        <v>5</v>
      </c>
      <c r="AO59">
        <v>4.7619047619047619</v>
      </c>
      <c r="AP59">
        <v>1.25</v>
      </c>
      <c r="AQ59">
        <v>2.2857142857142856</v>
      </c>
      <c r="AR59">
        <v>2.5</v>
      </c>
      <c r="AS59">
        <v>2.1904761904761907</v>
      </c>
      <c r="AT59">
        <v>3</v>
      </c>
      <c r="AU59">
        <v>0.66666666666666663</v>
      </c>
      <c r="AV59">
        <v>2</v>
      </c>
      <c r="AW59">
        <v>1.9523809523809523</v>
      </c>
      <c r="AX59">
        <v>2.0714285714285716</v>
      </c>
      <c r="AY59">
        <v>3.4166666666666665</v>
      </c>
      <c r="AZ59">
        <v>2.5</v>
      </c>
      <c r="BA59">
        <v>2.5714285714285716</v>
      </c>
      <c r="BB59">
        <v>3.5</v>
      </c>
      <c r="BC59">
        <v>3</v>
      </c>
      <c r="BD59">
        <v>4</v>
      </c>
      <c r="BE59">
        <v>4</v>
      </c>
      <c r="BF59">
        <v>3.125</v>
      </c>
      <c r="BG59">
        <v>3.6666666666666665</v>
      </c>
      <c r="BH59">
        <v>3.3333333333333335</v>
      </c>
      <c r="BI59">
        <v>3.3333333333333335</v>
      </c>
      <c r="BJ59">
        <v>3.3888888888888888</v>
      </c>
      <c r="BK59">
        <v>3.6666666666666665</v>
      </c>
      <c r="BL59">
        <v>4.666666666666667</v>
      </c>
      <c r="BN59">
        <v>4</v>
      </c>
      <c r="BO59">
        <v>2.3333333333333335</v>
      </c>
      <c r="BP59">
        <v>3.5</v>
      </c>
      <c r="BQ59">
        <v>6</v>
      </c>
      <c r="BR59">
        <v>3.6666666666666665</v>
      </c>
      <c r="BS59">
        <v>3.8333333333333335</v>
      </c>
      <c r="BT59">
        <v>2.5</v>
      </c>
      <c r="BU59">
        <v>0.33333333333333331</v>
      </c>
      <c r="BW59">
        <v>1.7777777777777777</v>
      </c>
      <c r="BX59">
        <v>3</v>
      </c>
      <c r="BY59">
        <v>2.75</v>
      </c>
      <c r="BZ59">
        <v>0.5</v>
      </c>
      <c r="CA59">
        <v>2.3333333333333335</v>
      </c>
      <c r="CB59">
        <v>2.0555555555555554</v>
      </c>
      <c r="CC59">
        <v>2.9444444444444446</v>
      </c>
      <c r="CD59">
        <v>5.833333333333333</v>
      </c>
      <c r="CE59">
        <v>4.666666666666667</v>
      </c>
      <c r="CG59">
        <v>5.4444444444444446</v>
      </c>
      <c r="CH59">
        <v>6</v>
      </c>
      <c r="CI59">
        <v>3</v>
      </c>
      <c r="CJ59">
        <v>4</v>
      </c>
      <c r="CK59">
        <v>4.2222222222222223</v>
      </c>
      <c r="CL59">
        <v>4.833333333333333</v>
      </c>
      <c r="CM59">
        <v>4.833333333333333</v>
      </c>
      <c r="CN59">
        <v>3.574074074074074</v>
      </c>
      <c r="CO59">
        <v>3.4444444444444446</v>
      </c>
      <c r="CP59">
        <v>3.3333333333333335</v>
      </c>
      <c r="CQ59">
        <v>1.2</v>
      </c>
      <c r="CR59">
        <v>2.4285714285714284</v>
      </c>
      <c r="CS59">
        <v>2.2692307692307692</v>
      </c>
      <c r="CT59">
        <v>2</v>
      </c>
      <c r="CU59">
        <v>2.375</v>
      </c>
      <c r="CV59">
        <v>1.8571428571428572</v>
      </c>
      <c r="CW59">
        <v>2.0909090909090908</v>
      </c>
      <c r="CX59">
        <v>2.1875</v>
      </c>
      <c r="CY59">
        <v>3</v>
      </c>
      <c r="CZ59">
        <v>4.5</v>
      </c>
      <c r="DA59">
        <v>4.1428571428571432</v>
      </c>
      <c r="DB59">
        <v>3.8846153846153846</v>
      </c>
      <c r="DC59">
        <v>3</v>
      </c>
      <c r="DD59">
        <v>3.625</v>
      </c>
      <c r="DE59">
        <v>4.1428571428571432</v>
      </c>
      <c r="DF59">
        <v>3.5909090909090908</v>
      </c>
      <c r="DG59">
        <v>3.75</v>
      </c>
      <c r="DH59">
        <v>2.96875</v>
      </c>
      <c r="DI59">
        <v>1.8888888888888888</v>
      </c>
      <c r="DJ59">
        <v>1.2</v>
      </c>
      <c r="DK59">
        <v>2.1428571428571428</v>
      </c>
      <c r="DL59">
        <v>1.6923076923076923</v>
      </c>
      <c r="DM59">
        <v>0.8571428571428571</v>
      </c>
      <c r="DN59">
        <v>2.5</v>
      </c>
      <c r="DO59">
        <v>2.4285714285714284</v>
      </c>
      <c r="DP59">
        <v>1.9545454545454546</v>
      </c>
      <c r="DQ59">
        <v>1.8125</v>
      </c>
      <c r="DR59">
        <v>1.8125</v>
      </c>
      <c r="DS59">
        <v>2.5833333333333335</v>
      </c>
      <c r="DT59">
        <v>0</v>
      </c>
      <c r="DV59">
        <v>1.3333333333333333</v>
      </c>
      <c r="DW59">
        <v>1</v>
      </c>
      <c r="DX59">
        <v>1.6666666666666667</v>
      </c>
      <c r="DY59">
        <v>1.5</v>
      </c>
      <c r="DZ59">
        <v>2</v>
      </c>
      <c r="EA59">
        <v>1.75</v>
      </c>
      <c r="EB59">
        <v>1.5</v>
      </c>
      <c r="EC59">
        <v>2</v>
      </c>
      <c r="EE59">
        <v>4</v>
      </c>
      <c r="EF59">
        <v>3.5</v>
      </c>
      <c r="EG59">
        <v>4.666666666666667</v>
      </c>
      <c r="EH59">
        <v>5</v>
      </c>
      <c r="EI59">
        <v>3</v>
      </c>
      <c r="EJ59">
        <v>4.125</v>
      </c>
      <c r="EK59">
        <v>3.9166666666666665</v>
      </c>
      <c r="EL59">
        <v>2.7083333333333335</v>
      </c>
      <c r="EM59">
        <v>2</v>
      </c>
      <c r="EO59">
        <v>4</v>
      </c>
      <c r="EP59">
        <v>3.5</v>
      </c>
      <c r="EQ59">
        <v>2.3333333333333335</v>
      </c>
      <c r="ER59">
        <v>5</v>
      </c>
      <c r="ES59">
        <v>3.3333333333333335</v>
      </c>
      <c r="ET59">
        <v>3.375</v>
      </c>
      <c r="EU59">
        <v>3.4166666666666665</v>
      </c>
      <c r="EV59">
        <v>3.4166666666666665</v>
      </c>
      <c r="EW59">
        <v>2.9444444444444446</v>
      </c>
      <c r="EX59">
        <v>2.6555555555555554</v>
      </c>
    </row>
    <row r="60" spans="1:154" x14ac:dyDescent="0.3">
      <c r="A60" s="2" t="s">
        <v>58</v>
      </c>
      <c r="B60">
        <v>3.3</v>
      </c>
      <c r="C60">
        <v>2.85</v>
      </c>
      <c r="D60">
        <v>3.2</v>
      </c>
      <c r="E60">
        <v>3.1166666666666667</v>
      </c>
      <c r="F60">
        <v>3.1</v>
      </c>
      <c r="G60">
        <v>3.2</v>
      </c>
      <c r="H60">
        <v>3.45</v>
      </c>
      <c r="I60">
        <v>3.25</v>
      </c>
      <c r="J60">
        <v>3.1833333333333331</v>
      </c>
      <c r="K60">
        <v>1.8</v>
      </c>
      <c r="L60">
        <v>1.75</v>
      </c>
      <c r="M60">
        <v>1.85</v>
      </c>
      <c r="N60">
        <v>1.8</v>
      </c>
      <c r="O60">
        <v>1.8</v>
      </c>
      <c r="P60">
        <v>2.7222222222222223</v>
      </c>
      <c r="AF60">
        <v>2.7222222222222223</v>
      </c>
      <c r="AG60">
        <v>5.125</v>
      </c>
      <c r="AH60">
        <v>5.625</v>
      </c>
      <c r="AI60">
        <v>6</v>
      </c>
      <c r="AJ60">
        <v>5.615384615384615</v>
      </c>
      <c r="AK60">
        <v>6.7</v>
      </c>
      <c r="AL60">
        <v>6.2222222222222223</v>
      </c>
      <c r="AM60">
        <v>4.3</v>
      </c>
      <c r="AN60">
        <v>5.7241379310344831</v>
      </c>
      <c r="AO60">
        <v>5.6727272727272728</v>
      </c>
      <c r="AP60">
        <v>2.125</v>
      </c>
      <c r="AQ60">
        <v>2</v>
      </c>
      <c r="AR60">
        <v>1.4</v>
      </c>
      <c r="AS60">
        <v>1.8076923076923077</v>
      </c>
      <c r="AT60">
        <v>1</v>
      </c>
      <c r="AU60">
        <v>0.66666666666666663</v>
      </c>
      <c r="AV60">
        <v>2.8</v>
      </c>
      <c r="AW60">
        <v>1.5172413793103448</v>
      </c>
      <c r="AX60">
        <v>1.6545454545454545</v>
      </c>
      <c r="AY60">
        <v>3.6636363636363636</v>
      </c>
      <c r="AZ60">
        <v>2.75</v>
      </c>
      <c r="BA60">
        <v>3</v>
      </c>
      <c r="BB60">
        <v>2.7</v>
      </c>
      <c r="BC60">
        <v>2.8076923076923075</v>
      </c>
      <c r="BD60">
        <v>3.1</v>
      </c>
      <c r="BE60">
        <v>3.3333333333333335</v>
      </c>
      <c r="BF60">
        <v>2.6</v>
      </c>
      <c r="BG60">
        <v>3</v>
      </c>
      <c r="BH60">
        <v>2.9090909090909092</v>
      </c>
      <c r="BI60">
        <v>2.9090909090909092</v>
      </c>
      <c r="BJ60">
        <v>3.4121212121212121</v>
      </c>
      <c r="BK60">
        <v>7</v>
      </c>
      <c r="BL60">
        <v>6.5</v>
      </c>
      <c r="BN60">
        <v>6.75</v>
      </c>
      <c r="BP60">
        <v>5</v>
      </c>
      <c r="BR60">
        <v>5</v>
      </c>
      <c r="BS60">
        <v>6.4</v>
      </c>
      <c r="BT60">
        <v>0.5</v>
      </c>
      <c r="BU60">
        <v>2.5</v>
      </c>
      <c r="BW60">
        <v>1.5</v>
      </c>
      <c r="BY60">
        <v>3</v>
      </c>
      <c r="CA60">
        <v>3</v>
      </c>
      <c r="CB60">
        <v>1.8</v>
      </c>
      <c r="CC60">
        <v>4.0999999999999996</v>
      </c>
      <c r="CD60">
        <v>4.5</v>
      </c>
      <c r="CE60">
        <v>3.5</v>
      </c>
      <c r="CG60">
        <v>4</v>
      </c>
      <c r="CI60">
        <v>4</v>
      </c>
      <c r="CK60">
        <v>4</v>
      </c>
      <c r="CL60">
        <v>4</v>
      </c>
      <c r="CM60">
        <v>4</v>
      </c>
      <c r="CN60">
        <v>4.0666666666666664</v>
      </c>
      <c r="CO60">
        <v>3.4666666666666668</v>
      </c>
      <c r="CP60">
        <v>3.25</v>
      </c>
      <c r="CQ60">
        <v>2.4</v>
      </c>
      <c r="CR60">
        <v>4.1111111111111107</v>
      </c>
      <c r="CS60">
        <v>3.2222222222222223</v>
      </c>
      <c r="CT60">
        <v>2.9</v>
      </c>
      <c r="CU60">
        <v>4</v>
      </c>
      <c r="CV60">
        <v>3.9</v>
      </c>
      <c r="CW60">
        <v>3.6</v>
      </c>
      <c r="CX60">
        <v>3.4210526315789473</v>
      </c>
      <c r="CY60">
        <v>4</v>
      </c>
      <c r="CZ60">
        <v>5.2</v>
      </c>
      <c r="DA60">
        <v>3.2222222222222223</v>
      </c>
      <c r="DB60">
        <v>4.1851851851851851</v>
      </c>
      <c r="DC60">
        <v>4.7</v>
      </c>
      <c r="DD60">
        <v>3.1</v>
      </c>
      <c r="DE60">
        <v>3.2</v>
      </c>
      <c r="DF60">
        <v>3.6666666666666665</v>
      </c>
      <c r="DG60">
        <v>3.9122807017543861</v>
      </c>
      <c r="DH60">
        <v>3.6666666666666665</v>
      </c>
      <c r="DI60">
        <v>3.5</v>
      </c>
      <c r="DJ60">
        <v>2.6</v>
      </c>
      <c r="DK60">
        <v>2.6666666666666665</v>
      </c>
      <c r="DL60">
        <v>2.8888888888888888</v>
      </c>
      <c r="DM60">
        <v>2.2000000000000002</v>
      </c>
      <c r="DN60">
        <v>2.2000000000000002</v>
      </c>
      <c r="DO60">
        <v>2.1</v>
      </c>
      <c r="DP60">
        <v>2.1666666666666665</v>
      </c>
      <c r="DQ60">
        <v>2.5087719298245612</v>
      </c>
      <c r="DR60">
        <v>2.5087719298245612</v>
      </c>
      <c r="DS60">
        <v>3.2807017543859649</v>
      </c>
      <c r="DT60">
        <v>3</v>
      </c>
      <c r="DV60">
        <v>0</v>
      </c>
      <c r="DW60">
        <v>2</v>
      </c>
      <c r="EB60">
        <v>2</v>
      </c>
      <c r="EC60">
        <v>2.5</v>
      </c>
      <c r="EE60">
        <v>7</v>
      </c>
      <c r="EF60">
        <v>4</v>
      </c>
      <c r="EK60">
        <v>4</v>
      </c>
      <c r="EL60">
        <v>3</v>
      </c>
      <c r="EM60">
        <v>6</v>
      </c>
      <c r="EO60">
        <v>2</v>
      </c>
      <c r="EP60">
        <v>4.666666666666667</v>
      </c>
      <c r="EU60">
        <v>4.666666666666667</v>
      </c>
      <c r="EV60">
        <v>4.666666666666667</v>
      </c>
      <c r="EW60">
        <v>3.5555555555555554</v>
      </c>
      <c r="EX60">
        <v>3.2944444444444443</v>
      </c>
    </row>
    <row r="61" spans="1:154" x14ac:dyDescent="0.3">
      <c r="A61" s="2" t="s">
        <v>59</v>
      </c>
      <c r="B61">
        <v>3.6</v>
      </c>
      <c r="C61">
        <v>3.65</v>
      </c>
      <c r="D61">
        <v>3.1578947368421053</v>
      </c>
      <c r="E61">
        <v>3.4745762711864407</v>
      </c>
      <c r="F61">
        <v>3.35</v>
      </c>
      <c r="G61">
        <v>3.4</v>
      </c>
      <c r="H61">
        <v>3.9473684210526314</v>
      </c>
      <c r="I61">
        <v>3.5593220338983049</v>
      </c>
      <c r="J61">
        <v>3.5169491525423728</v>
      </c>
      <c r="K61">
        <v>1.3</v>
      </c>
      <c r="L61">
        <v>1.5</v>
      </c>
      <c r="M61">
        <v>1.736842105263158</v>
      </c>
      <c r="N61">
        <v>1.5084745762711864</v>
      </c>
      <c r="O61">
        <v>1.5084745762711864</v>
      </c>
      <c r="P61">
        <v>2.847457627118644</v>
      </c>
      <c r="S61">
        <v>9</v>
      </c>
      <c r="T61">
        <v>9</v>
      </c>
      <c r="W61">
        <v>0</v>
      </c>
      <c r="X61">
        <v>0</v>
      </c>
      <c r="Y61">
        <v>4.5</v>
      </c>
      <c r="AB61">
        <v>2</v>
      </c>
      <c r="AC61">
        <v>2</v>
      </c>
      <c r="AD61">
        <v>2</v>
      </c>
      <c r="AE61">
        <v>3.6666666666666665</v>
      </c>
      <c r="AF61">
        <v>2.8611111111111112</v>
      </c>
      <c r="AG61">
        <v>4.8</v>
      </c>
      <c r="AH61">
        <v>5.2</v>
      </c>
      <c r="AI61">
        <v>6.1</v>
      </c>
      <c r="AJ61">
        <v>5.3666666666666663</v>
      </c>
      <c r="AK61">
        <v>6</v>
      </c>
      <c r="AL61">
        <v>3.8888888888888888</v>
      </c>
      <c r="AM61">
        <v>5.333333333333333</v>
      </c>
      <c r="AN61">
        <v>5.0740740740740744</v>
      </c>
      <c r="AO61">
        <v>5.2280701754385968</v>
      </c>
      <c r="AP61">
        <v>3.2</v>
      </c>
      <c r="AQ61">
        <v>2.2999999999999998</v>
      </c>
      <c r="AR61">
        <v>1.7</v>
      </c>
      <c r="AS61">
        <v>2.4</v>
      </c>
      <c r="AT61">
        <v>1.3333333333333333</v>
      </c>
      <c r="AU61">
        <v>2.7777777777777777</v>
      </c>
      <c r="AV61">
        <v>2.1111111111111112</v>
      </c>
      <c r="AW61">
        <v>2.074074074074074</v>
      </c>
      <c r="AX61">
        <v>2.2456140350877192</v>
      </c>
      <c r="AY61">
        <v>3.736842105263158</v>
      </c>
      <c r="AZ61">
        <v>2.2999999999999998</v>
      </c>
      <c r="BA61">
        <v>2.1</v>
      </c>
      <c r="BB61">
        <v>2.5</v>
      </c>
      <c r="BC61">
        <v>2.2999999999999998</v>
      </c>
      <c r="BD61">
        <v>2</v>
      </c>
      <c r="BE61">
        <v>1.6666666666666667</v>
      </c>
      <c r="BF61">
        <v>1.8888888888888888</v>
      </c>
      <c r="BG61">
        <v>1.8518518518518519</v>
      </c>
      <c r="BH61">
        <v>2.0877192982456139</v>
      </c>
      <c r="BI61">
        <v>2.0877192982456139</v>
      </c>
      <c r="BJ61">
        <v>3.1871345029239766</v>
      </c>
      <c r="BO61">
        <v>6</v>
      </c>
      <c r="BP61">
        <v>1</v>
      </c>
      <c r="BQ61">
        <v>5</v>
      </c>
      <c r="BR61">
        <v>4</v>
      </c>
      <c r="BS61">
        <v>4</v>
      </c>
      <c r="BX61">
        <v>2</v>
      </c>
      <c r="BY61">
        <v>5</v>
      </c>
      <c r="BZ61">
        <v>1</v>
      </c>
      <c r="CA61">
        <v>2.6666666666666665</v>
      </c>
      <c r="CB61">
        <v>2.6666666666666665</v>
      </c>
      <c r="CC61">
        <v>3.3333333333333335</v>
      </c>
      <c r="CH61">
        <v>2</v>
      </c>
      <c r="CI61">
        <v>1</v>
      </c>
      <c r="CJ61">
        <v>2</v>
      </c>
      <c r="CK61">
        <v>1.6666666666666667</v>
      </c>
      <c r="CL61">
        <v>1.6666666666666667</v>
      </c>
      <c r="CM61">
        <v>1.6666666666666667</v>
      </c>
      <c r="CN61">
        <v>2.7777777777777777</v>
      </c>
      <c r="CO61">
        <v>3.1666666666666665</v>
      </c>
      <c r="CP61">
        <v>2.2000000000000002</v>
      </c>
      <c r="CQ61">
        <v>1.3333333333333333</v>
      </c>
      <c r="CR61">
        <v>1.4444444444444444</v>
      </c>
      <c r="CS61">
        <v>1.6785714285714286</v>
      </c>
      <c r="CT61">
        <v>1.875</v>
      </c>
      <c r="CU61">
        <v>0.875</v>
      </c>
      <c r="CV61">
        <v>1.3</v>
      </c>
      <c r="CW61">
        <v>1.3461538461538463</v>
      </c>
      <c r="CX61">
        <v>1.5185185185185186</v>
      </c>
      <c r="CY61">
        <v>4.8</v>
      </c>
      <c r="CZ61">
        <v>5.8888888888888893</v>
      </c>
      <c r="DA61">
        <v>4.8888888888888893</v>
      </c>
      <c r="DB61">
        <v>5.1785714285714288</v>
      </c>
      <c r="DC61">
        <v>4.625</v>
      </c>
      <c r="DD61">
        <v>6.25</v>
      </c>
      <c r="DE61">
        <v>4.8</v>
      </c>
      <c r="DF61">
        <v>5.1923076923076925</v>
      </c>
      <c r="DG61">
        <v>5.1851851851851851</v>
      </c>
      <c r="DH61">
        <v>3.3518518518518516</v>
      </c>
      <c r="DI61">
        <v>2.4</v>
      </c>
      <c r="DJ61">
        <v>2</v>
      </c>
      <c r="DK61">
        <v>2.2222222222222223</v>
      </c>
      <c r="DL61">
        <v>2.2142857142857144</v>
      </c>
      <c r="DM61">
        <v>2.25</v>
      </c>
      <c r="DN61">
        <v>2.125</v>
      </c>
      <c r="DO61">
        <v>2.1</v>
      </c>
      <c r="DP61">
        <v>2.1538461538461537</v>
      </c>
      <c r="DQ61">
        <v>2.1851851851851851</v>
      </c>
      <c r="DR61">
        <v>2.1851851851851851</v>
      </c>
      <c r="DS61">
        <v>2.9629629629629628</v>
      </c>
      <c r="DU61">
        <v>2</v>
      </c>
      <c r="DV61">
        <v>2</v>
      </c>
      <c r="DW61">
        <v>2</v>
      </c>
      <c r="DX61">
        <v>1</v>
      </c>
      <c r="DY61">
        <v>3.5</v>
      </c>
      <c r="EA61">
        <v>2.25</v>
      </c>
      <c r="EB61">
        <v>2.1666666666666665</v>
      </c>
      <c r="ED61">
        <v>4</v>
      </c>
      <c r="EE61">
        <v>5</v>
      </c>
      <c r="EF61">
        <v>4.5</v>
      </c>
      <c r="EG61">
        <v>6</v>
      </c>
      <c r="EH61">
        <v>3.5</v>
      </c>
      <c r="EJ61">
        <v>4.75</v>
      </c>
      <c r="EK61">
        <v>4.666666666666667</v>
      </c>
      <c r="EL61">
        <v>3.4166666666666665</v>
      </c>
      <c r="EN61">
        <v>2</v>
      </c>
      <c r="EO61">
        <v>3</v>
      </c>
      <c r="EP61">
        <v>2.5</v>
      </c>
      <c r="EQ61">
        <v>2.5</v>
      </c>
      <c r="ER61">
        <v>2.5</v>
      </c>
      <c r="ET61">
        <v>2.5</v>
      </c>
      <c r="EU61">
        <v>2.5</v>
      </c>
      <c r="EV61">
        <v>2.5</v>
      </c>
      <c r="EW61">
        <v>3.1111111111111112</v>
      </c>
      <c r="EX61">
        <v>2.9777777777777779</v>
      </c>
    </row>
    <row r="62" spans="1:154" x14ac:dyDescent="0.3">
      <c r="A62" s="2" t="s">
        <v>60</v>
      </c>
      <c r="B62">
        <v>3.6</v>
      </c>
      <c r="C62">
        <v>3.8</v>
      </c>
      <c r="D62">
        <v>3.3</v>
      </c>
      <c r="E62">
        <v>3.5666666666666669</v>
      </c>
      <c r="F62">
        <v>3.9</v>
      </c>
      <c r="G62">
        <v>3.9</v>
      </c>
      <c r="H62">
        <v>4.0999999999999996</v>
      </c>
      <c r="I62">
        <v>3.9666666666666668</v>
      </c>
      <c r="J62">
        <v>3.7666666666666666</v>
      </c>
      <c r="K62">
        <v>1.65</v>
      </c>
      <c r="L62">
        <v>1.8</v>
      </c>
      <c r="M62">
        <v>1.75</v>
      </c>
      <c r="N62">
        <v>1.7333333333333334</v>
      </c>
      <c r="O62">
        <v>1.7333333333333334</v>
      </c>
      <c r="P62">
        <v>3.088888888888889</v>
      </c>
      <c r="AF62">
        <v>3.088888888888889</v>
      </c>
      <c r="AG62">
        <v>2.3333333333333335</v>
      </c>
      <c r="AH62">
        <v>3.5</v>
      </c>
      <c r="AI62">
        <v>4.2222222222222223</v>
      </c>
      <c r="AJ62">
        <v>3.3571428571428572</v>
      </c>
      <c r="AK62">
        <v>3.4444444444444446</v>
      </c>
      <c r="AL62">
        <v>3.6</v>
      </c>
      <c r="AM62">
        <v>4.2</v>
      </c>
      <c r="AN62">
        <v>3.7586206896551726</v>
      </c>
      <c r="AO62">
        <v>3.5614035087719298</v>
      </c>
      <c r="AP62">
        <v>4.333333333333333</v>
      </c>
      <c r="AQ62">
        <v>2.2999999999999998</v>
      </c>
      <c r="AR62">
        <v>2.2222222222222223</v>
      </c>
      <c r="AS62">
        <v>2.9285714285714284</v>
      </c>
      <c r="AT62">
        <v>3.2222222222222223</v>
      </c>
      <c r="AU62">
        <v>3.6</v>
      </c>
      <c r="AV62">
        <v>2.9</v>
      </c>
      <c r="AW62">
        <v>3.2413793103448274</v>
      </c>
      <c r="AX62">
        <v>3.0877192982456139</v>
      </c>
      <c r="AY62">
        <v>3.3245614035087718</v>
      </c>
      <c r="AZ62">
        <v>1.8888888888888888</v>
      </c>
      <c r="BA62">
        <v>1.3</v>
      </c>
      <c r="BB62">
        <v>2.8888888888888888</v>
      </c>
      <c r="BC62">
        <v>2</v>
      </c>
      <c r="BD62">
        <v>2</v>
      </c>
      <c r="BE62">
        <v>1.5</v>
      </c>
      <c r="BF62">
        <v>0.9</v>
      </c>
      <c r="BG62">
        <v>1.4482758620689655</v>
      </c>
      <c r="BH62">
        <v>1.7192982456140351</v>
      </c>
      <c r="BI62">
        <v>1.7192982456140351</v>
      </c>
      <c r="BJ62">
        <v>2.7894736842105261</v>
      </c>
      <c r="BK62">
        <v>7</v>
      </c>
      <c r="BM62">
        <v>3</v>
      </c>
      <c r="BN62">
        <v>5</v>
      </c>
      <c r="BO62">
        <v>5</v>
      </c>
      <c r="BR62">
        <v>5</v>
      </c>
      <c r="BS62">
        <v>5</v>
      </c>
      <c r="BT62">
        <v>0</v>
      </c>
      <c r="BV62">
        <v>4</v>
      </c>
      <c r="BW62">
        <v>2</v>
      </c>
      <c r="BX62">
        <v>2</v>
      </c>
      <c r="CA62">
        <v>2</v>
      </c>
      <c r="CB62">
        <v>2</v>
      </c>
      <c r="CC62">
        <v>3.5</v>
      </c>
      <c r="CD62">
        <v>5</v>
      </c>
      <c r="CF62">
        <v>2</v>
      </c>
      <c r="CG62">
        <v>3.5</v>
      </c>
      <c r="CH62">
        <v>8</v>
      </c>
      <c r="CK62">
        <v>8</v>
      </c>
      <c r="CL62">
        <v>5</v>
      </c>
      <c r="CM62">
        <v>5</v>
      </c>
      <c r="CN62">
        <v>4</v>
      </c>
      <c r="CO62">
        <v>2.85</v>
      </c>
      <c r="CP62">
        <v>3.7777777777777777</v>
      </c>
      <c r="CQ62">
        <v>1.1000000000000001</v>
      </c>
      <c r="CR62">
        <v>3.75</v>
      </c>
      <c r="CS62">
        <v>2.7777777777777777</v>
      </c>
      <c r="CT62">
        <v>1.4444444444444444</v>
      </c>
      <c r="CU62">
        <v>3.3333333333333335</v>
      </c>
      <c r="CV62">
        <v>0.8</v>
      </c>
      <c r="CW62">
        <v>1.8214285714285714</v>
      </c>
      <c r="CX62">
        <v>2.290909090909091</v>
      </c>
      <c r="CY62">
        <v>2.8888888888888888</v>
      </c>
      <c r="CZ62">
        <v>3.9</v>
      </c>
      <c r="DA62">
        <v>2.75</v>
      </c>
      <c r="DB62">
        <v>3.2222222222222223</v>
      </c>
      <c r="DC62">
        <v>2.4444444444444446</v>
      </c>
      <c r="DD62">
        <v>3.4444444444444446</v>
      </c>
      <c r="DE62">
        <v>4</v>
      </c>
      <c r="DF62">
        <v>3.3214285714285716</v>
      </c>
      <c r="DG62">
        <v>3.2727272727272729</v>
      </c>
      <c r="DH62">
        <v>2.7818181818181817</v>
      </c>
      <c r="DI62">
        <v>1.6666666666666667</v>
      </c>
      <c r="DJ62">
        <v>1.4</v>
      </c>
      <c r="DK62">
        <v>1.875</v>
      </c>
      <c r="DL62">
        <v>1.6296296296296295</v>
      </c>
      <c r="DM62">
        <v>0.77777777777777779</v>
      </c>
      <c r="DN62">
        <v>1.3333333333333333</v>
      </c>
      <c r="DO62">
        <v>1.4</v>
      </c>
      <c r="DP62">
        <v>1.1785714285714286</v>
      </c>
      <c r="DQ62">
        <v>1.4</v>
      </c>
      <c r="DR62">
        <v>1.4</v>
      </c>
      <c r="DS62">
        <v>2.3212121212121213</v>
      </c>
      <c r="DT62">
        <v>7</v>
      </c>
      <c r="DV62">
        <v>0</v>
      </c>
      <c r="DW62">
        <v>2.3333333333333335</v>
      </c>
      <c r="DX62">
        <v>0</v>
      </c>
      <c r="DY62">
        <v>0</v>
      </c>
      <c r="EA62">
        <v>0</v>
      </c>
      <c r="EB62">
        <v>1.4</v>
      </c>
      <c r="EC62">
        <v>0</v>
      </c>
      <c r="EE62">
        <v>4.5</v>
      </c>
      <c r="EF62">
        <v>3</v>
      </c>
      <c r="EG62">
        <v>6</v>
      </c>
      <c r="EH62">
        <v>4</v>
      </c>
      <c r="EJ62">
        <v>5</v>
      </c>
      <c r="EK62">
        <v>3.8</v>
      </c>
      <c r="EL62">
        <v>2.6</v>
      </c>
      <c r="EM62">
        <v>7</v>
      </c>
      <c r="EO62">
        <v>0.5</v>
      </c>
      <c r="EP62">
        <v>2.6666666666666665</v>
      </c>
      <c r="EQ62">
        <v>2</v>
      </c>
      <c r="ER62">
        <v>0</v>
      </c>
      <c r="ET62">
        <v>1</v>
      </c>
      <c r="EU62">
        <v>2</v>
      </c>
      <c r="EV62">
        <v>2</v>
      </c>
      <c r="EW62">
        <v>2.4</v>
      </c>
      <c r="EX62">
        <v>2.3277777777777779</v>
      </c>
    </row>
    <row r="63" spans="1:154" x14ac:dyDescent="0.3">
      <c r="A63" s="2" t="s">
        <v>61</v>
      </c>
      <c r="B63">
        <v>4.05</v>
      </c>
      <c r="C63">
        <v>4.5</v>
      </c>
      <c r="D63">
        <v>4.5999999999999996</v>
      </c>
      <c r="E63">
        <v>4.3833333333333337</v>
      </c>
      <c r="F63">
        <v>2.75</v>
      </c>
      <c r="G63">
        <v>3.15</v>
      </c>
      <c r="H63">
        <v>3.45</v>
      </c>
      <c r="I63">
        <v>3.1166666666666667</v>
      </c>
      <c r="J63">
        <v>3.75</v>
      </c>
      <c r="K63">
        <v>1.95</v>
      </c>
      <c r="L63">
        <v>2.2999999999999998</v>
      </c>
      <c r="M63">
        <v>2.25</v>
      </c>
      <c r="N63">
        <v>2.1666666666666665</v>
      </c>
      <c r="O63">
        <v>2.1666666666666665</v>
      </c>
      <c r="P63">
        <v>3.2222222222222223</v>
      </c>
      <c r="AF63">
        <v>3.2222222222222223</v>
      </c>
      <c r="AG63">
        <v>4.8888888888888893</v>
      </c>
      <c r="AH63">
        <v>4.5999999999999996</v>
      </c>
      <c r="AI63">
        <v>5.0999999999999996</v>
      </c>
      <c r="AJ63">
        <v>4.8620689655172411</v>
      </c>
      <c r="AK63">
        <v>6.1111111111111107</v>
      </c>
      <c r="AL63">
        <v>5.3</v>
      </c>
      <c r="AM63">
        <v>3.5555555555555554</v>
      </c>
      <c r="AN63">
        <v>5</v>
      </c>
      <c r="AO63">
        <v>4.9298245614035086</v>
      </c>
      <c r="AP63">
        <v>2.2222222222222223</v>
      </c>
      <c r="AQ63">
        <v>3.3</v>
      </c>
      <c r="AR63">
        <v>2.7</v>
      </c>
      <c r="AS63">
        <v>2.7586206896551726</v>
      </c>
      <c r="AT63">
        <v>2.4444444444444446</v>
      </c>
      <c r="AU63">
        <v>2.5</v>
      </c>
      <c r="AV63">
        <v>5.4444444444444446</v>
      </c>
      <c r="AW63">
        <v>3.4285714285714284</v>
      </c>
      <c r="AX63">
        <v>3.0877192982456139</v>
      </c>
      <c r="AY63">
        <v>4.0087719298245617</v>
      </c>
      <c r="AZ63">
        <v>3.5555555555555554</v>
      </c>
      <c r="BA63">
        <v>3</v>
      </c>
      <c r="BB63">
        <v>3.1</v>
      </c>
      <c r="BC63">
        <v>3.2068965517241379</v>
      </c>
      <c r="BD63">
        <v>2.5555555555555554</v>
      </c>
      <c r="BE63">
        <v>2.7</v>
      </c>
      <c r="BF63">
        <v>2.5555555555555554</v>
      </c>
      <c r="BG63">
        <v>2.6071428571428572</v>
      </c>
      <c r="BH63">
        <v>2.9122807017543861</v>
      </c>
      <c r="BI63">
        <v>2.9122807017543861</v>
      </c>
      <c r="BJ63">
        <v>3.6432748538011697</v>
      </c>
      <c r="BK63">
        <v>3</v>
      </c>
      <c r="BN63">
        <v>3</v>
      </c>
      <c r="BO63">
        <v>1</v>
      </c>
      <c r="BQ63">
        <v>9</v>
      </c>
      <c r="BR63">
        <v>5</v>
      </c>
      <c r="BS63">
        <v>4.333333333333333</v>
      </c>
      <c r="BT63">
        <v>6</v>
      </c>
      <c r="BW63">
        <v>6</v>
      </c>
      <c r="BX63">
        <v>0</v>
      </c>
      <c r="BZ63">
        <v>0</v>
      </c>
      <c r="CA63">
        <v>0</v>
      </c>
      <c r="CB63">
        <v>2</v>
      </c>
      <c r="CC63">
        <v>3.1666666666666665</v>
      </c>
      <c r="CD63">
        <v>3</v>
      </c>
      <c r="CG63">
        <v>3</v>
      </c>
      <c r="CH63">
        <v>0</v>
      </c>
      <c r="CJ63">
        <v>5</v>
      </c>
      <c r="CK63">
        <v>2.5</v>
      </c>
      <c r="CL63">
        <v>2.6666666666666665</v>
      </c>
      <c r="CM63">
        <v>2.6666666666666665</v>
      </c>
      <c r="CN63">
        <v>3</v>
      </c>
      <c r="CO63">
        <v>3.6111111111111112</v>
      </c>
      <c r="CP63">
        <v>2</v>
      </c>
      <c r="CQ63">
        <v>1.9</v>
      </c>
      <c r="CR63">
        <v>1.5</v>
      </c>
      <c r="CS63">
        <v>1.8076923076923077</v>
      </c>
      <c r="CT63">
        <v>2.1111111111111112</v>
      </c>
      <c r="CU63">
        <v>1.5</v>
      </c>
      <c r="CV63">
        <v>1.6</v>
      </c>
      <c r="CW63">
        <v>1.7241379310344827</v>
      </c>
      <c r="CX63">
        <v>1.7636363636363637</v>
      </c>
      <c r="CY63">
        <v>6.25</v>
      </c>
      <c r="CZ63">
        <v>5.8</v>
      </c>
      <c r="DA63">
        <v>6.75</v>
      </c>
      <c r="DB63">
        <v>6.2307692307692308</v>
      </c>
      <c r="DC63">
        <v>5.1111111111111107</v>
      </c>
      <c r="DD63">
        <v>6.3</v>
      </c>
      <c r="DE63">
        <v>5.9</v>
      </c>
      <c r="DF63">
        <v>5.7931034482758621</v>
      </c>
      <c r="DG63">
        <v>6</v>
      </c>
      <c r="DH63">
        <v>3.8818181818181818</v>
      </c>
      <c r="DI63">
        <v>2.75</v>
      </c>
      <c r="DJ63">
        <v>3.1</v>
      </c>
      <c r="DK63">
        <v>2.75</v>
      </c>
      <c r="DL63">
        <v>2.8846153846153846</v>
      </c>
      <c r="DM63">
        <v>3</v>
      </c>
      <c r="DN63">
        <v>2.7</v>
      </c>
      <c r="DO63">
        <v>3</v>
      </c>
      <c r="DP63">
        <v>2.896551724137931</v>
      </c>
      <c r="DQ63">
        <v>2.8909090909090911</v>
      </c>
      <c r="DR63">
        <v>2.8909090909090911</v>
      </c>
      <c r="DS63">
        <v>3.5515151515151517</v>
      </c>
      <c r="DT63">
        <v>0.5</v>
      </c>
      <c r="DV63">
        <v>4.5</v>
      </c>
      <c r="DW63">
        <v>2.5</v>
      </c>
      <c r="DX63">
        <v>0</v>
      </c>
      <c r="EA63">
        <v>0</v>
      </c>
      <c r="EB63">
        <v>2</v>
      </c>
      <c r="EC63">
        <v>7.5</v>
      </c>
      <c r="EE63">
        <v>5.5</v>
      </c>
      <c r="EF63">
        <v>6.5</v>
      </c>
      <c r="EG63">
        <v>8</v>
      </c>
      <c r="EJ63">
        <v>8</v>
      </c>
      <c r="EK63">
        <v>6.8</v>
      </c>
      <c r="EL63">
        <v>4.4000000000000004</v>
      </c>
      <c r="EM63">
        <v>6.5</v>
      </c>
      <c r="EO63">
        <v>4</v>
      </c>
      <c r="EP63">
        <v>5.25</v>
      </c>
      <c r="EQ63">
        <v>3</v>
      </c>
      <c r="ET63">
        <v>3</v>
      </c>
      <c r="EU63">
        <v>4.8</v>
      </c>
      <c r="EV63">
        <v>4.8</v>
      </c>
      <c r="EW63">
        <v>4.5333333333333332</v>
      </c>
      <c r="EX63">
        <v>3.6333333333333333</v>
      </c>
    </row>
    <row r="64" spans="1:154" x14ac:dyDescent="0.3">
      <c r="A64" s="2" t="s">
        <v>62</v>
      </c>
      <c r="B64">
        <v>3.15</v>
      </c>
      <c r="C64">
        <v>3.1</v>
      </c>
      <c r="D64">
        <v>2.1</v>
      </c>
      <c r="E64">
        <v>2.7833333333333332</v>
      </c>
      <c r="F64">
        <v>2.95</v>
      </c>
      <c r="G64">
        <v>2.5499999999999998</v>
      </c>
      <c r="H64">
        <v>3.1</v>
      </c>
      <c r="I64">
        <v>2.8666666666666667</v>
      </c>
      <c r="J64">
        <v>2.8250000000000002</v>
      </c>
      <c r="K64">
        <v>2.25</v>
      </c>
      <c r="L64">
        <v>1.45</v>
      </c>
      <c r="M64">
        <v>1.6</v>
      </c>
      <c r="N64">
        <v>1.7666666666666666</v>
      </c>
      <c r="O64">
        <v>1.7666666666666666</v>
      </c>
      <c r="P64">
        <v>2.4722222222222223</v>
      </c>
      <c r="AF64">
        <v>2.4722222222222223</v>
      </c>
      <c r="AG64">
        <v>4.625</v>
      </c>
      <c r="AH64">
        <v>5</v>
      </c>
      <c r="AI64">
        <v>3.5</v>
      </c>
      <c r="AJ64">
        <v>4.3478260869565215</v>
      </c>
      <c r="AK64">
        <v>5.5</v>
      </c>
      <c r="AL64">
        <v>4.4444444444444446</v>
      </c>
      <c r="AM64">
        <v>4.625</v>
      </c>
      <c r="AN64">
        <v>4.7826086956521738</v>
      </c>
      <c r="AO64">
        <v>4.5652173913043477</v>
      </c>
      <c r="AP64">
        <v>3</v>
      </c>
      <c r="AQ64">
        <v>1.5714285714285714</v>
      </c>
      <c r="AR64">
        <v>3.25</v>
      </c>
      <c r="AS64">
        <v>2.652173913043478</v>
      </c>
      <c r="AT64">
        <v>2.1666666666666665</v>
      </c>
      <c r="AU64">
        <v>1.8888888888888888</v>
      </c>
      <c r="AV64">
        <v>2.375</v>
      </c>
      <c r="AW64">
        <v>2.1304347826086958</v>
      </c>
      <c r="AX64">
        <v>2.3913043478260869</v>
      </c>
      <c r="AY64">
        <v>3.4782608695652173</v>
      </c>
      <c r="AZ64">
        <v>3.25</v>
      </c>
      <c r="BA64">
        <v>4</v>
      </c>
      <c r="BB64">
        <v>3.375</v>
      </c>
      <c r="BC64">
        <v>3.5217391304347827</v>
      </c>
      <c r="BD64">
        <v>3.6666666666666665</v>
      </c>
      <c r="BE64">
        <v>3.7777777777777777</v>
      </c>
      <c r="BF64">
        <v>3</v>
      </c>
      <c r="BG64">
        <v>3.4782608695652173</v>
      </c>
      <c r="BH64">
        <v>3.5</v>
      </c>
      <c r="BI64">
        <v>3.5</v>
      </c>
      <c r="BJ64">
        <v>3.4855072463768115</v>
      </c>
      <c r="BK64">
        <v>5</v>
      </c>
      <c r="BL64">
        <v>4.333333333333333</v>
      </c>
      <c r="BM64">
        <v>4</v>
      </c>
      <c r="BN64">
        <v>4.4285714285714288</v>
      </c>
      <c r="BO64">
        <v>3.5</v>
      </c>
      <c r="BP64">
        <v>3</v>
      </c>
      <c r="BQ64">
        <v>3.5</v>
      </c>
      <c r="BR64">
        <v>3.4285714285714284</v>
      </c>
      <c r="BS64">
        <v>3.9285714285714284</v>
      </c>
      <c r="BT64">
        <v>1</v>
      </c>
      <c r="BU64">
        <v>2.3333333333333335</v>
      </c>
      <c r="BV64">
        <v>1</v>
      </c>
      <c r="BW64">
        <v>1.5714285714285714</v>
      </c>
      <c r="BX64">
        <v>2.25</v>
      </c>
      <c r="BY64">
        <v>0</v>
      </c>
      <c r="BZ64">
        <v>3</v>
      </c>
      <c r="CA64">
        <v>2.1428571428571428</v>
      </c>
      <c r="CB64">
        <v>1.8571428571428572</v>
      </c>
      <c r="CC64">
        <v>2.8928571428571428</v>
      </c>
      <c r="CD64">
        <v>5</v>
      </c>
      <c r="CE64">
        <v>5</v>
      </c>
      <c r="CF64">
        <v>5.5</v>
      </c>
      <c r="CG64">
        <v>5.1428571428571432</v>
      </c>
      <c r="CH64">
        <v>3.5</v>
      </c>
      <c r="CI64">
        <v>8</v>
      </c>
      <c r="CJ64">
        <v>3.5</v>
      </c>
      <c r="CK64">
        <v>4.1428571428571432</v>
      </c>
      <c r="CL64">
        <v>4.6428571428571432</v>
      </c>
      <c r="CM64">
        <v>4.6428571428571432</v>
      </c>
      <c r="CN64">
        <v>3.4761904761904763</v>
      </c>
      <c r="CO64">
        <v>3.4833333333333334</v>
      </c>
      <c r="CP64">
        <v>2.4</v>
      </c>
      <c r="CQ64">
        <v>1.6666666666666667</v>
      </c>
      <c r="CR64">
        <v>1.75</v>
      </c>
      <c r="CS64">
        <v>1.962962962962963</v>
      </c>
      <c r="CT64">
        <v>2.375</v>
      </c>
      <c r="CU64">
        <v>2.6</v>
      </c>
      <c r="CV64">
        <v>1.4</v>
      </c>
      <c r="CW64">
        <v>2.1071428571428572</v>
      </c>
      <c r="CX64">
        <v>2.0363636363636362</v>
      </c>
      <c r="CY64">
        <v>3.7</v>
      </c>
      <c r="CZ64">
        <v>5.5555555555555554</v>
      </c>
      <c r="DA64">
        <v>4.25</v>
      </c>
      <c r="DB64">
        <v>4.4814814814814818</v>
      </c>
      <c r="DC64">
        <v>4.125</v>
      </c>
      <c r="DD64">
        <v>4.8</v>
      </c>
      <c r="DE64">
        <v>4.9000000000000004</v>
      </c>
      <c r="DF64">
        <v>4.6428571428571432</v>
      </c>
      <c r="DG64">
        <v>4.5636363636363635</v>
      </c>
      <c r="DH64">
        <v>3.3</v>
      </c>
      <c r="DI64">
        <v>3.9</v>
      </c>
      <c r="DJ64">
        <v>2.5555555555555554</v>
      </c>
      <c r="DK64">
        <v>2.875</v>
      </c>
      <c r="DL64">
        <v>3.1481481481481484</v>
      </c>
      <c r="DM64">
        <v>2.375</v>
      </c>
      <c r="DN64">
        <v>2.4</v>
      </c>
      <c r="DO64">
        <v>1.8</v>
      </c>
      <c r="DP64">
        <v>2.1785714285714284</v>
      </c>
      <c r="DQ64">
        <v>2.6545454545454548</v>
      </c>
      <c r="DR64">
        <v>2.6545454545454548</v>
      </c>
      <c r="DS64">
        <v>3.084848484848485</v>
      </c>
      <c r="DU64">
        <v>5</v>
      </c>
      <c r="DV64">
        <v>1</v>
      </c>
      <c r="DW64">
        <v>2.3333333333333335</v>
      </c>
      <c r="DX64">
        <v>0.5</v>
      </c>
      <c r="EA64">
        <v>0.5</v>
      </c>
      <c r="EB64">
        <v>1.6</v>
      </c>
      <c r="ED64">
        <v>3</v>
      </c>
      <c r="EE64">
        <v>7</v>
      </c>
      <c r="EF64">
        <v>5.666666666666667</v>
      </c>
      <c r="EG64">
        <v>6.5</v>
      </c>
      <c r="EJ64">
        <v>6.5</v>
      </c>
      <c r="EK64">
        <v>6</v>
      </c>
      <c r="EL64">
        <v>3.8</v>
      </c>
      <c r="EN64">
        <v>5</v>
      </c>
      <c r="EO64">
        <v>3</v>
      </c>
      <c r="EP64">
        <v>3.6666666666666665</v>
      </c>
      <c r="EQ64">
        <v>4.5</v>
      </c>
      <c r="ET64">
        <v>4.5</v>
      </c>
      <c r="EU64">
        <v>4</v>
      </c>
      <c r="EV64">
        <v>4</v>
      </c>
      <c r="EW64">
        <v>3.8666666666666667</v>
      </c>
      <c r="EX64">
        <v>3.15</v>
      </c>
    </row>
    <row r="65" spans="1:154" x14ac:dyDescent="0.3">
      <c r="A65" s="2" t="s">
        <v>63</v>
      </c>
      <c r="B65">
        <v>3.5</v>
      </c>
      <c r="C65">
        <v>3.45</v>
      </c>
      <c r="D65">
        <v>3.4</v>
      </c>
      <c r="E65">
        <v>3.45</v>
      </c>
      <c r="F65">
        <v>3.4</v>
      </c>
      <c r="G65">
        <v>3.45</v>
      </c>
      <c r="H65">
        <v>3.5</v>
      </c>
      <c r="I65">
        <v>3.45</v>
      </c>
      <c r="J65">
        <v>3.45</v>
      </c>
      <c r="K65">
        <v>1.7</v>
      </c>
      <c r="L65">
        <v>1.6</v>
      </c>
      <c r="M65">
        <v>1.8</v>
      </c>
      <c r="N65">
        <v>1.7</v>
      </c>
      <c r="O65">
        <v>1.7</v>
      </c>
      <c r="P65">
        <v>2.8666666666666667</v>
      </c>
      <c r="AF65">
        <v>2.8666666666666667</v>
      </c>
      <c r="AG65">
        <v>4.5999999999999996</v>
      </c>
      <c r="AH65">
        <v>5.25</v>
      </c>
      <c r="AI65">
        <v>5</v>
      </c>
      <c r="AJ65">
        <v>4.9259259259259256</v>
      </c>
      <c r="AK65">
        <v>5.3</v>
      </c>
      <c r="AL65">
        <v>5.1111111111111107</v>
      </c>
      <c r="AM65">
        <v>5.4444444444444446</v>
      </c>
      <c r="AN65">
        <v>5.2857142857142856</v>
      </c>
      <c r="AO65">
        <v>5.1090909090909093</v>
      </c>
      <c r="AP65">
        <v>1.4</v>
      </c>
      <c r="AQ65">
        <v>0.5</v>
      </c>
      <c r="AR65">
        <v>0.66666666666666663</v>
      </c>
      <c r="AS65">
        <v>0.88888888888888884</v>
      </c>
      <c r="AT65">
        <v>0.9</v>
      </c>
      <c r="AU65">
        <v>0.88888888888888884</v>
      </c>
      <c r="AV65">
        <v>1</v>
      </c>
      <c r="AW65">
        <v>0.9285714285714286</v>
      </c>
      <c r="AX65">
        <v>0.90909090909090906</v>
      </c>
      <c r="AY65">
        <v>3.0090909090909093</v>
      </c>
      <c r="AZ65">
        <v>3.1</v>
      </c>
      <c r="BA65">
        <v>3.25</v>
      </c>
      <c r="BB65">
        <v>3.6666666666666665</v>
      </c>
      <c r="BC65">
        <v>3.3333333333333335</v>
      </c>
      <c r="BD65">
        <v>3.2</v>
      </c>
      <c r="BE65">
        <v>3.5555555555555554</v>
      </c>
      <c r="BF65">
        <v>2.4444444444444446</v>
      </c>
      <c r="BG65">
        <v>3.0714285714285716</v>
      </c>
      <c r="BH65">
        <v>3.2</v>
      </c>
      <c r="BI65">
        <v>3.2</v>
      </c>
      <c r="BJ65">
        <v>3.0727272727272728</v>
      </c>
      <c r="BL65">
        <v>5.5</v>
      </c>
      <c r="BM65">
        <v>5</v>
      </c>
      <c r="BN65">
        <v>5.333333333333333</v>
      </c>
      <c r="BP65">
        <v>6</v>
      </c>
      <c r="BQ65">
        <v>7</v>
      </c>
      <c r="BR65">
        <v>6.5</v>
      </c>
      <c r="BS65">
        <v>5.8</v>
      </c>
      <c r="BU65">
        <v>0.5</v>
      </c>
      <c r="BV65">
        <v>1</v>
      </c>
      <c r="BW65">
        <v>0.66666666666666663</v>
      </c>
      <c r="BY65">
        <v>1</v>
      </c>
      <c r="BZ65">
        <v>1</v>
      </c>
      <c r="CA65">
        <v>1</v>
      </c>
      <c r="CB65">
        <v>0.8</v>
      </c>
      <c r="CC65">
        <v>3.3</v>
      </c>
      <c r="CE65">
        <v>6</v>
      </c>
      <c r="CF65">
        <v>6</v>
      </c>
      <c r="CG65">
        <v>6</v>
      </c>
      <c r="CI65">
        <v>5</v>
      </c>
      <c r="CJ65">
        <v>5</v>
      </c>
      <c r="CK65">
        <v>5</v>
      </c>
      <c r="CL65">
        <v>5.6</v>
      </c>
      <c r="CM65">
        <v>5.6</v>
      </c>
      <c r="CN65">
        <v>4.0666666666666664</v>
      </c>
      <c r="CO65">
        <v>3.1555555555555554</v>
      </c>
      <c r="CP65">
        <v>0.88888888888888884</v>
      </c>
      <c r="CQ65">
        <v>0.8</v>
      </c>
      <c r="CR65">
        <v>1</v>
      </c>
      <c r="CS65">
        <v>0.8928571428571429</v>
      </c>
      <c r="CT65">
        <v>0.55555555555555558</v>
      </c>
      <c r="CU65">
        <v>1.3</v>
      </c>
      <c r="CV65">
        <v>1</v>
      </c>
      <c r="CW65">
        <v>0.96551724137931039</v>
      </c>
      <c r="CX65">
        <v>0.92982456140350878</v>
      </c>
      <c r="CY65">
        <v>5.5555555555555554</v>
      </c>
      <c r="CZ65">
        <v>5.4</v>
      </c>
      <c r="DA65">
        <v>5.4444444444444446</v>
      </c>
      <c r="DB65">
        <v>5.4642857142857144</v>
      </c>
      <c r="DC65">
        <v>6</v>
      </c>
      <c r="DD65">
        <v>4.9000000000000004</v>
      </c>
      <c r="DE65">
        <v>5.8</v>
      </c>
      <c r="DF65">
        <v>5.5517241379310347</v>
      </c>
      <c r="DG65">
        <v>5.5087719298245617</v>
      </c>
      <c r="DH65">
        <v>3.2192982456140351</v>
      </c>
      <c r="DI65">
        <v>2.5555555555555554</v>
      </c>
      <c r="DJ65">
        <v>2.6</v>
      </c>
      <c r="DK65">
        <v>2.2222222222222223</v>
      </c>
      <c r="DL65">
        <v>2.4642857142857144</v>
      </c>
      <c r="DM65">
        <v>2.3333333333333335</v>
      </c>
      <c r="DN65">
        <v>2.2999999999999998</v>
      </c>
      <c r="DO65">
        <v>2.6</v>
      </c>
      <c r="DP65">
        <v>2.4137931034482758</v>
      </c>
      <c r="DQ65">
        <v>2.4385964912280702</v>
      </c>
      <c r="DR65">
        <v>2.4385964912280702</v>
      </c>
      <c r="DS65">
        <v>2.9590643274853803</v>
      </c>
      <c r="DT65">
        <v>1</v>
      </c>
      <c r="DV65">
        <v>1</v>
      </c>
      <c r="DW65">
        <v>1</v>
      </c>
      <c r="DX65">
        <v>1</v>
      </c>
      <c r="EA65">
        <v>1</v>
      </c>
      <c r="EB65">
        <v>1</v>
      </c>
      <c r="EC65">
        <v>6</v>
      </c>
      <c r="EE65">
        <v>6</v>
      </c>
      <c r="EF65">
        <v>6</v>
      </c>
      <c r="EG65">
        <v>6</v>
      </c>
      <c r="EJ65">
        <v>6</v>
      </c>
      <c r="EK65">
        <v>6</v>
      </c>
      <c r="EL65">
        <v>3.5</v>
      </c>
      <c r="EM65">
        <v>4</v>
      </c>
      <c r="EO65">
        <v>2</v>
      </c>
      <c r="EP65">
        <v>3</v>
      </c>
      <c r="EQ65">
        <v>5</v>
      </c>
      <c r="ET65">
        <v>5</v>
      </c>
      <c r="EU65">
        <v>3.6666666666666665</v>
      </c>
      <c r="EV65">
        <v>3.6666666666666665</v>
      </c>
      <c r="EW65">
        <v>3.5555555555555554</v>
      </c>
      <c r="EX65">
        <v>2.9888888888888889</v>
      </c>
    </row>
    <row r="66" spans="1:154" x14ac:dyDescent="0.3">
      <c r="A66" s="2" t="s">
        <v>64</v>
      </c>
      <c r="B66">
        <v>3.6</v>
      </c>
      <c r="C66">
        <v>2.65</v>
      </c>
      <c r="D66">
        <v>3.3</v>
      </c>
      <c r="E66">
        <v>3.1833333333333331</v>
      </c>
      <c r="F66">
        <v>3</v>
      </c>
      <c r="G66">
        <v>3.15</v>
      </c>
      <c r="H66">
        <v>2.65</v>
      </c>
      <c r="I66">
        <v>2.9333333333333331</v>
      </c>
      <c r="J66">
        <v>3.0583333333333331</v>
      </c>
      <c r="K66">
        <v>1.1499999999999999</v>
      </c>
      <c r="L66">
        <v>1.1499999999999999</v>
      </c>
      <c r="M66">
        <v>0.9</v>
      </c>
      <c r="N66">
        <v>1.0666666666666667</v>
      </c>
      <c r="O66">
        <v>1.0666666666666667</v>
      </c>
      <c r="P66">
        <v>2.3944444444444444</v>
      </c>
      <c r="AF66">
        <v>2.3944444444444444</v>
      </c>
      <c r="BK66">
        <v>2.7</v>
      </c>
      <c r="BL66">
        <v>2.9</v>
      </c>
      <c r="BM66">
        <v>2.8</v>
      </c>
      <c r="BN66">
        <v>2.8</v>
      </c>
      <c r="BO66">
        <v>2.8</v>
      </c>
      <c r="BP66">
        <v>3.6</v>
      </c>
      <c r="BQ66">
        <v>3.4</v>
      </c>
      <c r="BR66">
        <v>3.2666666666666666</v>
      </c>
      <c r="BS66">
        <v>3.0333333333333332</v>
      </c>
      <c r="BT66">
        <v>2.7</v>
      </c>
      <c r="BU66">
        <v>1.6</v>
      </c>
      <c r="BV66">
        <v>2.2000000000000002</v>
      </c>
      <c r="BW66">
        <v>2.1666666666666665</v>
      </c>
      <c r="BX66">
        <v>2.2000000000000002</v>
      </c>
      <c r="BY66">
        <v>1.9</v>
      </c>
      <c r="BZ66">
        <v>1.8</v>
      </c>
      <c r="CA66">
        <v>1.9666666666666666</v>
      </c>
      <c r="CB66">
        <v>2.0666666666666669</v>
      </c>
      <c r="CC66">
        <v>2.5499999999999998</v>
      </c>
      <c r="CD66">
        <v>4.3</v>
      </c>
      <c r="CE66">
        <v>3.2</v>
      </c>
      <c r="CF66">
        <v>3.5</v>
      </c>
      <c r="CG66">
        <v>3.6666666666666665</v>
      </c>
      <c r="CH66">
        <v>3.6</v>
      </c>
      <c r="CI66">
        <v>3.5</v>
      </c>
      <c r="CJ66">
        <v>3.5</v>
      </c>
      <c r="CK66">
        <v>3.5333333333333332</v>
      </c>
      <c r="CL66">
        <v>3.6</v>
      </c>
      <c r="CM66">
        <v>3.6</v>
      </c>
      <c r="CN66">
        <v>2.9</v>
      </c>
      <c r="CO66">
        <v>2.9</v>
      </c>
      <c r="CP66">
        <v>2</v>
      </c>
      <c r="CQ66">
        <v>2.5555555555555554</v>
      </c>
      <c r="CR66">
        <v>1.75</v>
      </c>
      <c r="CS66">
        <v>2.1153846153846154</v>
      </c>
      <c r="CT66">
        <v>1.5</v>
      </c>
      <c r="CU66">
        <v>2.7</v>
      </c>
      <c r="CV66">
        <v>1.6</v>
      </c>
      <c r="CW66">
        <v>1.9642857142857142</v>
      </c>
      <c r="CX66">
        <v>2.0370370370370372</v>
      </c>
      <c r="CY66">
        <v>3.3333333333333335</v>
      </c>
      <c r="CZ66">
        <v>3.1111111111111112</v>
      </c>
      <c r="DA66">
        <v>2.875</v>
      </c>
      <c r="DB66">
        <v>3.1153846153846154</v>
      </c>
      <c r="DC66">
        <v>2.5</v>
      </c>
      <c r="DD66">
        <v>2.4</v>
      </c>
      <c r="DE66">
        <v>3.6</v>
      </c>
      <c r="DF66">
        <v>2.8571428571428572</v>
      </c>
      <c r="DG66">
        <v>2.9814814814814814</v>
      </c>
      <c r="DH66">
        <v>2.5092592592592591</v>
      </c>
      <c r="DI66">
        <v>1.4444444444444444</v>
      </c>
      <c r="DJ66">
        <v>1.7777777777777777</v>
      </c>
      <c r="DK66">
        <v>1.5</v>
      </c>
      <c r="DL66">
        <v>1.5769230769230769</v>
      </c>
      <c r="DM66">
        <v>0.875</v>
      </c>
      <c r="DN66">
        <v>1.3</v>
      </c>
      <c r="DO66">
        <v>1.3</v>
      </c>
      <c r="DP66">
        <v>1.1785714285714286</v>
      </c>
      <c r="DQ66">
        <v>1.3703703703703705</v>
      </c>
      <c r="DR66">
        <v>1.3703703703703705</v>
      </c>
      <c r="DS66">
        <v>2.1296296296296298</v>
      </c>
      <c r="DT66">
        <v>3</v>
      </c>
      <c r="DU66">
        <v>3</v>
      </c>
      <c r="DV66">
        <v>2.5</v>
      </c>
      <c r="DW66">
        <v>2.75</v>
      </c>
      <c r="DX66">
        <v>1.5</v>
      </c>
      <c r="EA66">
        <v>1.5</v>
      </c>
      <c r="EB66">
        <v>2.3333333333333335</v>
      </c>
      <c r="EC66">
        <v>3</v>
      </c>
      <c r="ED66">
        <v>4</v>
      </c>
      <c r="EE66">
        <v>1</v>
      </c>
      <c r="EF66">
        <v>2.25</v>
      </c>
      <c r="EG66">
        <v>0</v>
      </c>
      <c r="EJ66">
        <v>0</v>
      </c>
      <c r="EK66">
        <v>1.5</v>
      </c>
      <c r="EL66">
        <v>1.9166666666666667</v>
      </c>
      <c r="EM66">
        <v>6</v>
      </c>
      <c r="EN66">
        <v>2</v>
      </c>
      <c r="EO66">
        <v>1</v>
      </c>
      <c r="EP66">
        <v>2.5</v>
      </c>
      <c r="EQ66">
        <v>0.5</v>
      </c>
      <c r="ET66">
        <v>0.5</v>
      </c>
      <c r="EU66">
        <v>1.8333333333333333</v>
      </c>
      <c r="EV66">
        <v>1.8333333333333333</v>
      </c>
      <c r="EW66">
        <v>1.8888888888888888</v>
      </c>
      <c r="EX66">
        <v>2.1055555555555556</v>
      </c>
    </row>
    <row r="67" spans="1:154" x14ac:dyDescent="0.3">
      <c r="A67" s="2" t="s">
        <v>65</v>
      </c>
      <c r="B67">
        <v>1.05</v>
      </c>
      <c r="C67">
        <v>1.1499999999999999</v>
      </c>
      <c r="D67">
        <v>1</v>
      </c>
      <c r="E67">
        <v>1.0666666666666667</v>
      </c>
      <c r="F67">
        <v>1.85</v>
      </c>
      <c r="G67">
        <v>1.25</v>
      </c>
      <c r="H67">
        <v>0.5</v>
      </c>
      <c r="I67">
        <v>1.2</v>
      </c>
      <c r="J67">
        <v>1.1333333333333333</v>
      </c>
      <c r="K67">
        <v>1</v>
      </c>
      <c r="L67">
        <v>0.8</v>
      </c>
      <c r="M67">
        <v>0.4</v>
      </c>
      <c r="N67">
        <v>0.73333333333333328</v>
      </c>
      <c r="O67">
        <v>0.73333333333333328</v>
      </c>
      <c r="P67">
        <v>1</v>
      </c>
      <c r="AF67">
        <v>1</v>
      </c>
      <c r="AG67">
        <v>1.3</v>
      </c>
      <c r="AH67">
        <v>1.2222222222222223</v>
      </c>
      <c r="AI67">
        <v>1.5</v>
      </c>
      <c r="AJ67">
        <v>1.3448275862068966</v>
      </c>
      <c r="AK67">
        <v>1</v>
      </c>
      <c r="AL67">
        <v>0.77777777777777779</v>
      </c>
      <c r="AM67">
        <v>1.5</v>
      </c>
      <c r="AN67">
        <v>1.0740740740740742</v>
      </c>
      <c r="AO67">
        <v>1.2142857142857142</v>
      </c>
      <c r="AP67">
        <v>2.4</v>
      </c>
      <c r="AQ67">
        <v>1.5555555555555556</v>
      </c>
      <c r="AR67">
        <v>1.8</v>
      </c>
      <c r="AS67">
        <v>1.9310344827586208</v>
      </c>
      <c r="AT67">
        <v>2</v>
      </c>
      <c r="AU67">
        <v>2.7777777777777777</v>
      </c>
      <c r="AV67">
        <v>1.625</v>
      </c>
      <c r="AW67">
        <v>2.1481481481481484</v>
      </c>
      <c r="AX67">
        <v>2.0357142857142856</v>
      </c>
      <c r="AY67">
        <v>1.625</v>
      </c>
      <c r="AZ67">
        <v>0.4</v>
      </c>
      <c r="BA67">
        <v>0.66666666666666663</v>
      </c>
      <c r="BB67">
        <v>0.4</v>
      </c>
      <c r="BC67">
        <v>0.48275862068965519</v>
      </c>
      <c r="BD67">
        <v>0.5</v>
      </c>
      <c r="BE67">
        <v>0.44444444444444442</v>
      </c>
      <c r="BF67">
        <v>0.75</v>
      </c>
      <c r="BG67">
        <v>0.55555555555555558</v>
      </c>
      <c r="BH67">
        <v>0.5178571428571429</v>
      </c>
      <c r="BI67">
        <v>0.5178571428571429</v>
      </c>
      <c r="BJ67">
        <v>1.2559523809523809</v>
      </c>
      <c r="BL67">
        <v>6</v>
      </c>
      <c r="BN67">
        <v>6</v>
      </c>
      <c r="BP67">
        <v>2</v>
      </c>
      <c r="BQ67">
        <v>2</v>
      </c>
      <c r="BR67">
        <v>2</v>
      </c>
      <c r="BS67">
        <v>3</v>
      </c>
      <c r="BU67">
        <v>0</v>
      </c>
      <c r="BW67">
        <v>0</v>
      </c>
      <c r="BY67">
        <v>0</v>
      </c>
      <c r="BZ67">
        <v>1</v>
      </c>
      <c r="CA67">
        <v>0.66666666666666663</v>
      </c>
      <c r="CB67">
        <v>0.5</v>
      </c>
      <c r="CC67">
        <v>1.75</v>
      </c>
      <c r="CE67">
        <v>2</v>
      </c>
      <c r="CG67">
        <v>2</v>
      </c>
      <c r="CI67">
        <v>0</v>
      </c>
      <c r="CJ67">
        <v>0.5</v>
      </c>
      <c r="CK67">
        <v>0.33333333333333331</v>
      </c>
      <c r="CL67">
        <v>0.75</v>
      </c>
      <c r="CM67">
        <v>0.75</v>
      </c>
      <c r="CN67">
        <v>1.4166666666666667</v>
      </c>
      <c r="CO67">
        <v>1.2666666666666666</v>
      </c>
      <c r="CP67">
        <v>1.5</v>
      </c>
      <c r="CQ67">
        <v>1.9</v>
      </c>
      <c r="CR67">
        <v>1.6666666666666667</v>
      </c>
      <c r="CS67">
        <v>1.6896551724137931</v>
      </c>
      <c r="CT67">
        <v>1.3333333333333333</v>
      </c>
      <c r="CU67">
        <v>1</v>
      </c>
      <c r="CV67">
        <v>1.5</v>
      </c>
      <c r="CW67">
        <v>1.2758620689655173</v>
      </c>
      <c r="CX67">
        <v>1.4827586206896552</v>
      </c>
      <c r="CY67">
        <v>1</v>
      </c>
      <c r="CZ67">
        <v>1.4</v>
      </c>
      <c r="DA67">
        <v>0.44444444444444442</v>
      </c>
      <c r="DB67">
        <v>0.96551724137931039</v>
      </c>
      <c r="DC67">
        <v>0.77777777777777779</v>
      </c>
      <c r="DD67">
        <v>0.6</v>
      </c>
      <c r="DE67">
        <v>1</v>
      </c>
      <c r="DF67">
        <v>0.7931034482758621</v>
      </c>
      <c r="DG67">
        <v>0.87931034482758619</v>
      </c>
      <c r="DH67">
        <v>1.1810344827586208</v>
      </c>
      <c r="DI67">
        <v>0.1</v>
      </c>
      <c r="DJ67">
        <v>0.3</v>
      </c>
      <c r="DK67">
        <v>0.22222222222222221</v>
      </c>
      <c r="DL67">
        <v>0.20689655172413793</v>
      </c>
      <c r="DM67">
        <v>0.22222222222222221</v>
      </c>
      <c r="DN67">
        <v>0</v>
      </c>
      <c r="DO67">
        <v>0.3</v>
      </c>
      <c r="DP67">
        <v>0.17241379310344829</v>
      </c>
      <c r="DQ67">
        <v>0.18965517241379309</v>
      </c>
      <c r="DR67">
        <v>0.18965517241379309</v>
      </c>
      <c r="DS67">
        <v>0.85057471264367812</v>
      </c>
      <c r="DV67">
        <v>0</v>
      </c>
      <c r="DW67">
        <v>0</v>
      </c>
      <c r="DX67">
        <v>0</v>
      </c>
      <c r="EA67">
        <v>0</v>
      </c>
      <c r="EB67">
        <v>0</v>
      </c>
      <c r="EE67">
        <v>0</v>
      </c>
      <c r="EF67">
        <v>0</v>
      </c>
      <c r="EG67">
        <v>1</v>
      </c>
      <c r="EJ67">
        <v>1</v>
      </c>
      <c r="EK67">
        <v>0.5</v>
      </c>
      <c r="EL67">
        <v>0.25</v>
      </c>
      <c r="EO67">
        <v>0</v>
      </c>
      <c r="EP67">
        <v>0</v>
      </c>
      <c r="EQ67">
        <v>0</v>
      </c>
      <c r="ET67">
        <v>0</v>
      </c>
      <c r="EU67">
        <v>0</v>
      </c>
      <c r="EV67">
        <v>0</v>
      </c>
      <c r="EW67">
        <v>0.16666666666666666</v>
      </c>
      <c r="EX67">
        <v>0.82777777777777772</v>
      </c>
    </row>
    <row r="68" spans="1:154" x14ac:dyDescent="0.3">
      <c r="A68" s="2" t="s">
        <v>66</v>
      </c>
      <c r="B68">
        <v>2.15</v>
      </c>
      <c r="C68">
        <v>2.25</v>
      </c>
      <c r="D68">
        <v>2.5499999999999998</v>
      </c>
      <c r="E68">
        <v>2.3166666666666669</v>
      </c>
      <c r="F68">
        <v>2.95</v>
      </c>
      <c r="G68">
        <v>2.75</v>
      </c>
      <c r="H68">
        <v>2.6</v>
      </c>
      <c r="I68">
        <v>2.7666666666666666</v>
      </c>
      <c r="J68">
        <v>2.5416666666666665</v>
      </c>
      <c r="K68">
        <v>1.05</v>
      </c>
      <c r="L68">
        <v>1</v>
      </c>
      <c r="M68">
        <v>0.95</v>
      </c>
      <c r="N68">
        <v>1</v>
      </c>
      <c r="O68">
        <v>1</v>
      </c>
      <c r="P68">
        <v>2.0277777777777777</v>
      </c>
      <c r="AF68">
        <v>2.0277777777777777</v>
      </c>
      <c r="AG68">
        <v>3.5555555555555554</v>
      </c>
      <c r="AH68">
        <v>3.4285714285714284</v>
      </c>
      <c r="AI68">
        <v>3.7777777777777777</v>
      </c>
      <c r="AJ68">
        <v>3.6</v>
      </c>
      <c r="AK68">
        <v>2.5555555555555554</v>
      </c>
      <c r="AL68">
        <v>3.7777777777777777</v>
      </c>
      <c r="AM68">
        <v>3.4444444444444446</v>
      </c>
      <c r="AN68">
        <v>3.2592592592592591</v>
      </c>
      <c r="AO68">
        <v>3.4230769230769229</v>
      </c>
      <c r="AP68">
        <v>2.5555555555555554</v>
      </c>
      <c r="AQ68">
        <v>2.7142857142857144</v>
      </c>
      <c r="AR68">
        <v>2.5555555555555554</v>
      </c>
      <c r="AS68">
        <v>2.6</v>
      </c>
      <c r="AT68">
        <v>3</v>
      </c>
      <c r="AU68">
        <v>2.8888888888888888</v>
      </c>
      <c r="AV68">
        <v>1.7777777777777777</v>
      </c>
      <c r="AW68">
        <v>2.5555555555555554</v>
      </c>
      <c r="AX68">
        <v>2.5769230769230771</v>
      </c>
      <c r="AY68">
        <v>3</v>
      </c>
      <c r="AZ68">
        <v>3.5555555555555554</v>
      </c>
      <c r="BA68">
        <v>2.1428571428571428</v>
      </c>
      <c r="BB68">
        <v>2.2222222222222223</v>
      </c>
      <c r="BC68">
        <v>2.68</v>
      </c>
      <c r="BD68">
        <v>1.7777777777777777</v>
      </c>
      <c r="BE68">
        <v>1.6666666666666667</v>
      </c>
      <c r="BF68">
        <v>2.7777777777777777</v>
      </c>
      <c r="BG68">
        <v>2.074074074074074</v>
      </c>
      <c r="BH68">
        <v>2.3653846153846154</v>
      </c>
      <c r="BI68">
        <v>2.3653846153846154</v>
      </c>
      <c r="BJ68">
        <v>2.7884615384615383</v>
      </c>
      <c r="BK68">
        <v>6</v>
      </c>
      <c r="BL68">
        <v>2</v>
      </c>
      <c r="BM68">
        <v>5</v>
      </c>
      <c r="BN68">
        <v>3.4</v>
      </c>
      <c r="BO68">
        <v>2</v>
      </c>
      <c r="BP68">
        <v>4</v>
      </c>
      <c r="BQ68">
        <v>4</v>
      </c>
      <c r="BR68">
        <v>3.3333333333333335</v>
      </c>
      <c r="BS68">
        <v>3.375</v>
      </c>
      <c r="BT68">
        <v>1</v>
      </c>
      <c r="BU68">
        <v>4.666666666666667</v>
      </c>
      <c r="BV68">
        <v>0</v>
      </c>
      <c r="BW68">
        <v>3</v>
      </c>
      <c r="BX68">
        <v>3</v>
      </c>
      <c r="BY68">
        <v>3</v>
      </c>
      <c r="BZ68">
        <v>1</v>
      </c>
      <c r="CA68">
        <v>2.3333333333333335</v>
      </c>
      <c r="CB68">
        <v>2.75</v>
      </c>
      <c r="CC68">
        <v>3.0625</v>
      </c>
      <c r="CD68">
        <v>2</v>
      </c>
      <c r="CE68">
        <v>3</v>
      </c>
      <c r="CF68">
        <v>5</v>
      </c>
      <c r="CG68">
        <v>3.2</v>
      </c>
      <c r="CH68">
        <v>3</v>
      </c>
      <c r="CI68">
        <v>7</v>
      </c>
      <c r="CJ68">
        <v>1</v>
      </c>
      <c r="CK68">
        <v>3.6666666666666665</v>
      </c>
      <c r="CL68">
        <v>3.375</v>
      </c>
      <c r="CM68">
        <v>3.375</v>
      </c>
      <c r="CN68">
        <v>3.1666666666666665</v>
      </c>
      <c r="CO68">
        <v>2.838888888888889</v>
      </c>
      <c r="CP68">
        <v>1.3</v>
      </c>
      <c r="CQ68">
        <v>2.7</v>
      </c>
      <c r="CR68">
        <v>2.3333333333333335</v>
      </c>
      <c r="CS68">
        <v>2.103448275862069</v>
      </c>
      <c r="CT68">
        <v>3.4285714285714284</v>
      </c>
      <c r="CU68">
        <v>2.6</v>
      </c>
      <c r="CV68">
        <v>2.8</v>
      </c>
      <c r="CW68">
        <v>2.8888888888888888</v>
      </c>
      <c r="CX68">
        <v>2.4821428571428572</v>
      </c>
      <c r="CY68">
        <v>4.8</v>
      </c>
      <c r="CZ68">
        <v>3.9</v>
      </c>
      <c r="DA68">
        <v>3.2222222222222223</v>
      </c>
      <c r="DB68">
        <v>4</v>
      </c>
      <c r="DC68">
        <v>3.7142857142857144</v>
      </c>
      <c r="DD68">
        <v>3.3</v>
      </c>
      <c r="DE68">
        <v>3.8</v>
      </c>
      <c r="DF68">
        <v>3.5925925925925926</v>
      </c>
      <c r="DG68">
        <v>3.8035714285714284</v>
      </c>
      <c r="DH68">
        <v>3.1428571428571428</v>
      </c>
      <c r="DI68">
        <v>1.4</v>
      </c>
      <c r="DJ68">
        <v>2.2000000000000002</v>
      </c>
      <c r="DK68">
        <v>2.7777777777777777</v>
      </c>
      <c r="DL68">
        <v>2.103448275862069</v>
      </c>
      <c r="DM68">
        <v>2.2857142857142856</v>
      </c>
      <c r="DN68">
        <v>1.5</v>
      </c>
      <c r="DO68">
        <v>1.7</v>
      </c>
      <c r="DP68">
        <v>1.7777777777777777</v>
      </c>
      <c r="DQ68">
        <v>1.9464285714285714</v>
      </c>
      <c r="DR68">
        <v>1.9464285714285714</v>
      </c>
      <c r="DS68">
        <v>2.7440476190476191</v>
      </c>
      <c r="DV68">
        <v>5</v>
      </c>
      <c r="DW68">
        <v>5</v>
      </c>
      <c r="DX68">
        <v>4.333333333333333</v>
      </c>
      <c r="EA68">
        <v>4.333333333333333</v>
      </c>
      <c r="EB68">
        <v>4.5</v>
      </c>
      <c r="EE68">
        <v>2</v>
      </c>
      <c r="EF68">
        <v>2</v>
      </c>
      <c r="EG68">
        <v>2.6666666666666665</v>
      </c>
      <c r="EJ68">
        <v>2.6666666666666665</v>
      </c>
      <c r="EK68">
        <v>2.5</v>
      </c>
      <c r="EL68">
        <v>3.5</v>
      </c>
      <c r="EO68">
        <v>3</v>
      </c>
      <c r="EP68">
        <v>3</v>
      </c>
      <c r="EQ68">
        <v>4.666666666666667</v>
      </c>
      <c r="ET68">
        <v>4.666666666666667</v>
      </c>
      <c r="EU68">
        <v>4.25</v>
      </c>
      <c r="EV68">
        <v>4.25</v>
      </c>
      <c r="EW68">
        <v>3.75</v>
      </c>
      <c r="EX68">
        <v>2.8111111111111109</v>
      </c>
    </row>
    <row r="69" spans="1:154" x14ac:dyDescent="0.3">
      <c r="A69" s="2" t="s">
        <v>67</v>
      </c>
      <c r="B69">
        <v>2.15</v>
      </c>
      <c r="C69">
        <v>1.9</v>
      </c>
      <c r="D69">
        <v>2.75</v>
      </c>
      <c r="E69">
        <v>2.2666666666666666</v>
      </c>
      <c r="F69">
        <v>1.75</v>
      </c>
      <c r="G69">
        <v>2.6</v>
      </c>
      <c r="H69">
        <v>1.55</v>
      </c>
      <c r="I69">
        <v>1.9666666666666666</v>
      </c>
      <c r="J69">
        <v>2.1166666666666667</v>
      </c>
      <c r="K69">
        <v>0.75</v>
      </c>
      <c r="L69">
        <v>0.95</v>
      </c>
      <c r="M69">
        <v>0.85</v>
      </c>
      <c r="N69">
        <v>0.85</v>
      </c>
      <c r="O69">
        <v>0.85</v>
      </c>
      <c r="P69">
        <v>1.6944444444444444</v>
      </c>
      <c r="AF69">
        <v>1.6944444444444444</v>
      </c>
      <c r="AG69">
        <v>2</v>
      </c>
      <c r="AH69">
        <v>2.375</v>
      </c>
      <c r="AI69">
        <v>2.125</v>
      </c>
      <c r="AJ69">
        <v>2.1538461538461537</v>
      </c>
      <c r="AK69">
        <v>1.25</v>
      </c>
      <c r="AL69">
        <v>2.1428571428571428</v>
      </c>
      <c r="AM69">
        <v>2.8888888888888888</v>
      </c>
      <c r="AN69">
        <v>2.125</v>
      </c>
      <c r="AO69">
        <v>2.14</v>
      </c>
      <c r="AP69">
        <v>2.7</v>
      </c>
      <c r="AQ69">
        <v>1.125</v>
      </c>
      <c r="AR69">
        <v>1.125</v>
      </c>
      <c r="AS69">
        <v>1.7307692307692308</v>
      </c>
      <c r="AT69">
        <v>2.125</v>
      </c>
      <c r="AU69">
        <v>1.4285714285714286</v>
      </c>
      <c r="AV69">
        <v>1.3333333333333333</v>
      </c>
      <c r="AW69">
        <v>1.625</v>
      </c>
      <c r="AX69">
        <v>1.68</v>
      </c>
      <c r="AY69">
        <v>1.91</v>
      </c>
      <c r="AZ69">
        <v>1.5</v>
      </c>
      <c r="BA69">
        <v>1.375</v>
      </c>
      <c r="BB69">
        <v>1.375</v>
      </c>
      <c r="BC69">
        <v>1.4230769230769231</v>
      </c>
      <c r="BD69">
        <v>1.5</v>
      </c>
      <c r="BE69">
        <v>1.4285714285714286</v>
      </c>
      <c r="BF69">
        <v>1.6666666666666667</v>
      </c>
      <c r="BG69">
        <v>1.5416666666666667</v>
      </c>
      <c r="BH69">
        <v>1.48</v>
      </c>
      <c r="BI69">
        <v>1.48</v>
      </c>
      <c r="BJ69">
        <v>1.7666666666666666</v>
      </c>
      <c r="BL69">
        <v>0.5</v>
      </c>
      <c r="BM69">
        <v>3.5</v>
      </c>
      <c r="BN69">
        <v>2</v>
      </c>
      <c r="BO69">
        <v>3.5</v>
      </c>
      <c r="BP69">
        <v>5.333333333333333</v>
      </c>
      <c r="BQ69">
        <v>0</v>
      </c>
      <c r="BR69">
        <v>3.8333333333333335</v>
      </c>
      <c r="BS69">
        <v>3.1</v>
      </c>
      <c r="BU69">
        <v>1.5</v>
      </c>
      <c r="BV69">
        <v>1</v>
      </c>
      <c r="BW69">
        <v>1.25</v>
      </c>
      <c r="BX69">
        <v>1.5</v>
      </c>
      <c r="BY69">
        <v>1</v>
      </c>
      <c r="BZ69">
        <v>3</v>
      </c>
      <c r="CA69">
        <v>1.5</v>
      </c>
      <c r="CB69">
        <v>1.4</v>
      </c>
      <c r="CC69">
        <v>2.25</v>
      </c>
      <c r="CE69">
        <v>2</v>
      </c>
      <c r="CF69">
        <v>1</v>
      </c>
      <c r="CG69">
        <v>1.5</v>
      </c>
      <c r="CH69">
        <v>2.5</v>
      </c>
      <c r="CI69">
        <v>1.6666666666666667</v>
      </c>
      <c r="CJ69">
        <v>4</v>
      </c>
      <c r="CK69">
        <v>2.3333333333333335</v>
      </c>
      <c r="CL69">
        <v>2</v>
      </c>
      <c r="CM69">
        <v>2</v>
      </c>
      <c r="CN69">
        <v>2.1666666666666665</v>
      </c>
      <c r="CO69">
        <v>1.8333333333333333</v>
      </c>
      <c r="CP69">
        <v>1.2222222222222223</v>
      </c>
      <c r="CQ69">
        <v>2.25</v>
      </c>
      <c r="CR69">
        <v>1.8571428571428572</v>
      </c>
      <c r="CS69">
        <v>1.75</v>
      </c>
      <c r="CT69">
        <v>1.4285714285714286</v>
      </c>
      <c r="CU69">
        <v>1.1428571428571428</v>
      </c>
      <c r="CV69">
        <v>1.3</v>
      </c>
      <c r="CW69">
        <v>1.2916666666666667</v>
      </c>
      <c r="CX69">
        <v>1.5208333333333333</v>
      </c>
      <c r="CY69">
        <v>3.8888888888888888</v>
      </c>
      <c r="CZ69">
        <v>2.25</v>
      </c>
      <c r="DA69">
        <v>2.7142857142857144</v>
      </c>
      <c r="DB69">
        <v>3</v>
      </c>
      <c r="DC69">
        <v>2.8571428571428572</v>
      </c>
      <c r="DD69">
        <v>4</v>
      </c>
      <c r="DE69">
        <v>2.4</v>
      </c>
      <c r="DF69">
        <v>3</v>
      </c>
      <c r="DG69">
        <v>3</v>
      </c>
      <c r="DH69">
        <v>2.2604166666666665</v>
      </c>
      <c r="DI69">
        <v>1.3333333333333333</v>
      </c>
      <c r="DJ69">
        <v>1.375</v>
      </c>
      <c r="DK69">
        <v>1.7142857142857142</v>
      </c>
      <c r="DL69">
        <v>1.4583333333333333</v>
      </c>
      <c r="DM69">
        <v>2.1428571428571428</v>
      </c>
      <c r="DN69">
        <v>1.8571428571428572</v>
      </c>
      <c r="DO69">
        <v>1</v>
      </c>
      <c r="DP69">
        <v>1.5833333333333333</v>
      </c>
      <c r="DQ69">
        <v>1.5208333333333333</v>
      </c>
      <c r="DR69">
        <v>1.5208333333333333</v>
      </c>
      <c r="DS69">
        <v>2.0138888888888888</v>
      </c>
      <c r="DT69">
        <v>2</v>
      </c>
      <c r="DU69">
        <v>0.5</v>
      </c>
      <c r="DV69">
        <v>1.6666666666666667</v>
      </c>
      <c r="DW69">
        <v>1.3333333333333333</v>
      </c>
      <c r="DX69">
        <v>2</v>
      </c>
      <c r="DY69">
        <v>0.33333333333333331</v>
      </c>
      <c r="EA69">
        <v>1.1666666666666667</v>
      </c>
      <c r="EB69">
        <v>1.25</v>
      </c>
      <c r="EC69">
        <v>2</v>
      </c>
      <c r="ED69">
        <v>3.5</v>
      </c>
      <c r="EE69">
        <v>2</v>
      </c>
      <c r="EF69">
        <v>2.5</v>
      </c>
      <c r="EG69">
        <v>3.6666666666666665</v>
      </c>
      <c r="EH69">
        <v>4.333333333333333</v>
      </c>
      <c r="EJ69">
        <v>4</v>
      </c>
      <c r="EK69">
        <v>3.25</v>
      </c>
      <c r="EL69">
        <v>2.25</v>
      </c>
      <c r="EM69">
        <v>1</v>
      </c>
      <c r="EN69">
        <v>4</v>
      </c>
      <c r="EO69">
        <v>4</v>
      </c>
      <c r="EP69">
        <v>3.5</v>
      </c>
      <c r="EQ69">
        <v>3.3333333333333335</v>
      </c>
      <c r="ER69">
        <v>3.3333333333333335</v>
      </c>
      <c r="ET69">
        <v>3.3333333333333335</v>
      </c>
      <c r="EU69">
        <v>3.4166666666666665</v>
      </c>
      <c r="EV69">
        <v>3.4166666666666665</v>
      </c>
      <c r="EW69">
        <v>2.6388888888888888</v>
      </c>
      <c r="EX69">
        <v>2.1388888888888888</v>
      </c>
    </row>
    <row r="70" spans="1:154" x14ac:dyDescent="0.3">
      <c r="A70" s="2" t="s">
        <v>68</v>
      </c>
      <c r="B70">
        <v>4.3499999999999996</v>
      </c>
      <c r="C70">
        <v>4.1500000000000004</v>
      </c>
      <c r="D70">
        <v>4</v>
      </c>
      <c r="E70">
        <v>4.166666666666667</v>
      </c>
      <c r="F70">
        <v>2.65</v>
      </c>
      <c r="G70">
        <v>2.5</v>
      </c>
      <c r="H70">
        <v>3.4</v>
      </c>
      <c r="I70">
        <v>2.85</v>
      </c>
      <c r="J70">
        <v>3.5083333333333333</v>
      </c>
      <c r="K70">
        <v>1.45</v>
      </c>
      <c r="L70">
        <v>1.55</v>
      </c>
      <c r="M70">
        <v>1.35</v>
      </c>
      <c r="N70">
        <v>1.45</v>
      </c>
      <c r="O70">
        <v>1.45</v>
      </c>
      <c r="P70">
        <v>2.8222222222222224</v>
      </c>
      <c r="AF70">
        <v>2.8222222222222224</v>
      </c>
      <c r="AG70">
        <v>3.75</v>
      </c>
      <c r="AH70">
        <v>3</v>
      </c>
      <c r="AI70">
        <v>2.6666666666666665</v>
      </c>
      <c r="AJ70">
        <v>3.1904761904761907</v>
      </c>
      <c r="AK70">
        <v>3.875</v>
      </c>
      <c r="AL70">
        <v>2.7</v>
      </c>
      <c r="AM70">
        <v>2.6</v>
      </c>
      <c r="AN70">
        <v>3</v>
      </c>
      <c r="AO70">
        <v>3.0816326530612246</v>
      </c>
      <c r="AP70">
        <v>0.875</v>
      </c>
      <c r="AQ70">
        <v>2.2857142857142856</v>
      </c>
      <c r="AR70">
        <v>1.3333333333333333</v>
      </c>
      <c r="AS70">
        <v>1.4761904761904763</v>
      </c>
      <c r="AT70">
        <v>1.25</v>
      </c>
      <c r="AU70">
        <v>1.6</v>
      </c>
      <c r="AV70">
        <v>2.1</v>
      </c>
      <c r="AW70">
        <v>1.6785714285714286</v>
      </c>
      <c r="AX70">
        <v>1.5918367346938775</v>
      </c>
      <c r="AY70">
        <v>2.3367346938775508</v>
      </c>
      <c r="AZ70">
        <v>2.25</v>
      </c>
      <c r="BA70">
        <v>2</v>
      </c>
      <c r="BB70">
        <v>2.5</v>
      </c>
      <c r="BC70">
        <v>2.2380952380952381</v>
      </c>
      <c r="BD70">
        <v>1.875</v>
      </c>
      <c r="BE70">
        <v>2.4</v>
      </c>
      <c r="BF70">
        <v>2.2999999999999998</v>
      </c>
      <c r="BG70">
        <v>2.2142857142857144</v>
      </c>
      <c r="BH70">
        <v>2.2244897959183674</v>
      </c>
      <c r="BI70">
        <v>2.2244897959183674</v>
      </c>
      <c r="BJ70">
        <v>2.2993197278911564</v>
      </c>
      <c r="BK70">
        <v>5</v>
      </c>
      <c r="BL70">
        <v>3.3333333333333335</v>
      </c>
      <c r="BM70">
        <v>3.25</v>
      </c>
      <c r="BN70">
        <v>3.6666666666666665</v>
      </c>
      <c r="BO70">
        <v>2</v>
      </c>
      <c r="BR70">
        <v>2</v>
      </c>
      <c r="BS70">
        <v>3.3636363636363638</v>
      </c>
      <c r="BT70">
        <v>2</v>
      </c>
      <c r="BU70">
        <v>2.3333333333333335</v>
      </c>
      <c r="BV70">
        <v>1</v>
      </c>
      <c r="BW70">
        <v>1.6666666666666667</v>
      </c>
      <c r="BX70">
        <v>3</v>
      </c>
      <c r="CA70">
        <v>3</v>
      </c>
      <c r="CB70">
        <v>1.9090909090909092</v>
      </c>
      <c r="CC70">
        <v>2.6363636363636362</v>
      </c>
      <c r="CD70">
        <v>6.5</v>
      </c>
      <c r="CE70">
        <v>4.666666666666667</v>
      </c>
      <c r="CF70">
        <v>3.25</v>
      </c>
      <c r="CG70">
        <v>4.4444444444444446</v>
      </c>
      <c r="CH70">
        <v>3</v>
      </c>
      <c r="CK70">
        <v>3</v>
      </c>
      <c r="CL70">
        <v>4.1818181818181817</v>
      </c>
      <c r="CM70">
        <v>4.1818181818181817</v>
      </c>
      <c r="CN70">
        <v>3.1515151515151514</v>
      </c>
      <c r="CO70">
        <v>2.4555555555555557</v>
      </c>
      <c r="CP70">
        <v>1.6</v>
      </c>
      <c r="CQ70">
        <v>3.875</v>
      </c>
      <c r="CR70">
        <v>3.625</v>
      </c>
      <c r="CS70">
        <v>2.9230769230769229</v>
      </c>
      <c r="CT70">
        <v>3.7777777777777777</v>
      </c>
      <c r="CU70">
        <v>4.0999999999999996</v>
      </c>
      <c r="CV70">
        <v>4.4000000000000004</v>
      </c>
      <c r="CW70">
        <v>4.1034482758620694</v>
      </c>
      <c r="CX70">
        <v>3.5454545454545454</v>
      </c>
      <c r="CY70">
        <v>4.3</v>
      </c>
      <c r="CZ70">
        <v>2.625</v>
      </c>
      <c r="DA70">
        <v>4.5</v>
      </c>
      <c r="DB70">
        <v>3.8461538461538463</v>
      </c>
      <c r="DC70">
        <v>2.3333333333333335</v>
      </c>
      <c r="DD70">
        <v>3.3</v>
      </c>
      <c r="DE70">
        <v>2.2000000000000002</v>
      </c>
      <c r="DF70">
        <v>2.6206896551724137</v>
      </c>
      <c r="DG70">
        <v>3.2</v>
      </c>
      <c r="DH70">
        <v>3.3727272727272726</v>
      </c>
      <c r="DI70">
        <v>2</v>
      </c>
      <c r="DJ70">
        <v>1.5</v>
      </c>
      <c r="DK70">
        <v>2.5</v>
      </c>
      <c r="DL70">
        <v>2</v>
      </c>
      <c r="DM70">
        <v>1.4444444444444444</v>
      </c>
      <c r="DN70">
        <v>1.9</v>
      </c>
      <c r="DO70">
        <v>1.2</v>
      </c>
      <c r="DP70">
        <v>1.5172413793103448</v>
      </c>
      <c r="DQ70">
        <v>1.7454545454545454</v>
      </c>
      <c r="DR70">
        <v>1.7454545454545454</v>
      </c>
      <c r="DS70">
        <v>2.8303030303030301</v>
      </c>
      <c r="DU70">
        <v>6.5</v>
      </c>
      <c r="DV70">
        <v>5</v>
      </c>
      <c r="DW70">
        <v>5.75</v>
      </c>
      <c r="DX70">
        <v>2</v>
      </c>
      <c r="EA70">
        <v>2</v>
      </c>
      <c r="EB70">
        <v>5</v>
      </c>
      <c r="ED70">
        <v>0.5</v>
      </c>
      <c r="EE70">
        <v>4.5</v>
      </c>
      <c r="EF70">
        <v>2.5</v>
      </c>
      <c r="EG70">
        <v>5</v>
      </c>
      <c r="EJ70">
        <v>5</v>
      </c>
      <c r="EK70">
        <v>3</v>
      </c>
      <c r="EL70">
        <v>4</v>
      </c>
      <c r="EN70">
        <v>1.5</v>
      </c>
      <c r="EO70">
        <v>4.5</v>
      </c>
      <c r="EP70">
        <v>3</v>
      </c>
      <c r="EQ70">
        <v>2</v>
      </c>
      <c r="ET70">
        <v>2</v>
      </c>
      <c r="EU70">
        <v>2.8</v>
      </c>
      <c r="EV70">
        <v>2.8</v>
      </c>
      <c r="EW70">
        <v>3.6</v>
      </c>
      <c r="EX70">
        <v>2.8944444444444444</v>
      </c>
    </row>
    <row r="71" spans="1:154" x14ac:dyDescent="0.3">
      <c r="A71" s="2" t="s">
        <v>69</v>
      </c>
      <c r="B71">
        <v>2.2999999999999998</v>
      </c>
      <c r="C71">
        <v>2.7</v>
      </c>
      <c r="D71">
        <v>4.5</v>
      </c>
      <c r="E71">
        <v>3.1666666666666665</v>
      </c>
      <c r="F71">
        <v>3.65</v>
      </c>
      <c r="G71">
        <v>3.6</v>
      </c>
      <c r="H71">
        <v>1.95</v>
      </c>
      <c r="I71">
        <v>3.0666666666666669</v>
      </c>
      <c r="J71">
        <v>3.1166666666666667</v>
      </c>
      <c r="K71">
        <v>1.8</v>
      </c>
      <c r="L71">
        <v>1.9</v>
      </c>
      <c r="M71">
        <v>1.9</v>
      </c>
      <c r="N71">
        <v>1.8666666666666667</v>
      </c>
      <c r="O71">
        <v>1.8666666666666667</v>
      </c>
      <c r="P71">
        <v>2.7</v>
      </c>
      <c r="AF71">
        <v>2.7</v>
      </c>
      <c r="AG71">
        <v>3.6666666666666665</v>
      </c>
      <c r="AH71">
        <v>5.125</v>
      </c>
      <c r="AI71">
        <v>4.1111111111111107</v>
      </c>
      <c r="AJ71">
        <v>4.2692307692307692</v>
      </c>
      <c r="AK71">
        <v>4.25</v>
      </c>
      <c r="AL71">
        <v>5.6</v>
      </c>
      <c r="AM71">
        <v>5.4</v>
      </c>
      <c r="AN71">
        <v>5.1428571428571432</v>
      </c>
      <c r="AO71">
        <v>4.7222222222222223</v>
      </c>
      <c r="AP71">
        <v>2.3333333333333335</v>
      </c>
      <c r="AQ71">
        <v>1.25</v>
      </c>
      <c r="AR71">
        <v>3.2222222222222223</v>
      </c>
      <c r="AS71">
        <v>2.3076923076923075</v>
      </c>
      <c r="AT71">
        <v>3.25</v>
      </c>
      <c r="AU71">
        <v>2.1</v>
      </c>
      <c r="AV71">
        <v>2</v>
      </c>
      <c r="AW71">
        <v>2.3928571428571428</v>
      </c>
      <c r="AX71">
        <v>2.3518518518518516</v>
      </c>
      <c r="AY71">
        <v>3.5370370370370372</v>
      </c>
      <c r="AZ71">
        <v>2.3333333333333335</v>
      </c>
      <c r="BA71">
        <v>2.5</v>
      </c>
      <c r="BB71">
        <v>3.4444444444444446</v>
      </c>
      <c r="BC71">
        <v>2.7692307692307692</v>
      </c>
      <c r="BD71">
        <v>2.875</v>
      </c>
      <c r="BE71">
        <v>2.5</v>
      </c>
      <c r="BF71">
        <v>1.7</v>
      </c>
      <c r="BG71">
        <v>2.3214285714285716</v>
      </c>
      <c r="BH71">
        <v>2.5370370370370372</v>
      </c>
      <c r="BI71">
        <v>2.5370370370370372</v>
      </c>
      <c r="BJ71">
        <v>3.2037037037037037</v>
      </c>
      <c r="BK71">
        <v>7</v>
      </c>
      <c r="BL71">
        <v>3.5</v>
      </c>
      <c r="BM71">
        <v>5</v>
      </c>
      <c r="BN71">
        <v>4.75</v>
      </c>
      <c r="BO71">
        <v>5.5</v>
      </c>
      <c r="BR71">
        <v>5.5</v>
      </c>
      <c r="BS71">
        <v>5</v>
      </c>
      <c r="BT71">
        <v>0</v>
      </c>
      <c r="BU71">
        <v>3</v>
      </c>
      <c r="BV71">
        <v>1</v>
      </c>
      <c r="BW71">
        <v>1.75</v>
      </c>
      <c r="BX71">
        <v>2</v>
      </c>
      <c r="CA71">
        <v>2</v>
      </c>
      <c r="CB71">
        <v>1.8333333333333333</v>
      </c>
      <c r="CC71">
        <v>3.4166666666666665</v>
      </c>
      <c r="CD71">
        <v>2</v>
      </c>
      <c r="CE71">
        <v>1</v>
      </c>
      <c r="CF71">
        <v>2</v>
      </c>
      <c r="CG71">
        <v>1.5</v>
      </c>
      <c r="CH71">
        <v>3</v>
      </c>
      <c r="CK71">
        <v>3</v>
      </c>
      <c r="CL71">
        <v>2</v>
      </c>
      <c r="CM71">
        <v>2</v>
      </c>
      <c r="CN71">
        <v>2.9444444444444446</v>
      </c>
      <c r="CO71">
        <v>3.1777777777777776</v>
      </c>
      <c r="CP71">
        <v>0.7142857142857143</v>
      </c>
      <c r="CQ71">
        <v>1.6666666666666667</v>
      </c>
      <c r="CR71">
        <v>3</v>
      </c>
      <c r="CS71">
        <v>1.8333333333333333</v>
      </c>
      <c r="CT71">
        <v>0.75</v>
      </c>
      <c r="CU71">
        <v>1.375</v>
      </c>
      <c r="CV71">
        <v>1.7</v>
      </c>
      <c r="CW71">
        <v>1.3076923076923077</v>
      </c>
      <c r="CX71">
        <v>1.56</v>
      </c>
      <c r="CY71">
        <v>2.1428571428571428</v>
      </c>
      <c r="CZ71">
        <v>2.7777777777777777</v>
      </c>
      <c r="DA71">
        <v>1.875</v>
      </c>
      <c r="DB71">
        <v>2.2916666666666665</v>
      </c>
      <c r="DC71">
        <v>1.125</v>
      </c>
      <c r="DD71">
        <v>2.5</v>
      </c>
      <c r="DE71">
        <v>3</v>
      </c>
      <c r="DF71">
        <v>2.2692307692307692</v>
      </c>
      <c r="DG71">
        <v>2.2799999999999998</v>
      </c>
      <c r="DH71">
        <v>1.92</v>
      </c>
      <c r="DI71">
        <v>0.7142857142857143</v>
      </c>
      <c r="DJ71">
        <v>1.7777777777777777</v>
      </c>
      <c r="DK71">
        <v>1.75</v>
      </c>
      <c r="DL71">
        <v>1.4583333333333333</v>
      </c>
      <c r="DM71">
        <v>0.125</v>
      </c>
      <c r="DN71">
        <v>1</v>
      </c>
      <c r="DO71">
        <v>1.1000000000000001</v>
      </c>
      <c r="DP71">
        <v>0.76923076923076927</v>
      </c>
      <c r="DQ71">
        <v>1.1000000000000001</v>
      </c>
      <c r="DR71">
        <v>1.1000000000000001</v>
      </c>
      <c r="DS71">
        <v>1.6466666666666667</v>
      </c>
      <c r="DT71">
        <v>0.66666666666666663</v>
      </c>
      <c r="DU71">
        <v>4</v>
      </c>
      <c r="DV71">
        <v>2</v>
      </c>
      <c r="DW71">
        <v>1.6666666666666667</v>
      </c>
      <c r="DX71">
        <v>1.5</v>
      </c>
      <c r="DY71">
        <v>0.5</v>
      </c>
      <c r="EA71">
        <v>1</v>
      </c>
      <c r="EB71">
        <v>1.4</v>
      </c>
      <c r="EC71">
        <v>2.6666666666666665</v>
      </c>
      <c r="ED71">
        <v>0</v>
      </c>
      <c r="EE71">
        <v>0.5</v>
      </c>
      <c r="EF71">
        <v>1.5</v>
      </c>
      <c r="EG71">
        <v>1.5</v>
      </c>
      <c r="EH71">
        <v>2.5</v>
      </c>
      <c r="EJ71">
        <v>2</v>
      </c>
      <c r="EK71">
        <v>1.7</v>
      </c>
      <c r="EL71">
        <v>1.55</v>
      </c>
      <c r="EM71">
        <v>3.3333333333333335</v>
      </c>
      <c r="EN71">
        <v>0</v>
      </c>
      <c r="EO71">
        <v>1</v>
      </c>
      <c r="EP71">
        <v>2</v>
      </c>
      <c r="EQ71">
        <v>0.5</v>
      </c>
      <c r="ER71">
        <v>0.5</v>
      </c>
      <c r="ET71">
        <v>0.5</v>
      </c>
      <c r="EU71">
        <v>1.4</v>
      </c>
      <c r="EV71">
        <v>1.4</v>
      </c>
      <c r="EW71">
        <v>1.5</v>
      </c>
      <c r="EX71">
        <v>1.6222222222222222</v>
      </c>
    </row>
    <row r="72" spans="1:154" x14ac:dyDescent="0.3">
      <c r="A72" s="2" t="s">
        <v>70</v>
      </c>
      <c r="B72">
        <v>2.4</v>
      </c>
      <c r="C72">
        <v>2.35</v>
      </c>
      <c r="D72">
        <v>2.6</v>
      </c>
      <c r="E72">
        <v>2.4500000000000002</v>
      </c>
      <c r="F72">
        <v>2.1</v>
      </c>
      <c r="G72">
        <v>2.95</v>
      </c>
      <c r="H72">
        <v>2.5</v>
      </c>
      <c r="I72">
        <v>2.5166666666666666</v>
      </c>
      <c r="J72">
        <v>2.4833333333333334</v>
      </c>
      <c r="K72">
        <v>1.1499999999999999</v>
      </c>
      <c r="L72">
        <v>1.25</v>
      </c>
      <c r="M72">
        <v>0.75</v>
      </c>
      <c r="N72">
        <v>1.05</v>
      </c>
      <c r="O72">
        <v>1.05</v>
      </c>
      <c r="P72">
        <v>2.0055555555555555</v>
      </c>
      <c r="AF72">
        <v>2.0055555555555555</v>
      </c>
      <c r="AG72">
        <v>5</v>
      </c>
      <c r="AI72">
        <v>2.5</v>
      </c>
      <c r="AJ72">
        <v>3.3333333333333335</v>
      </c>
      <c r="AK72">
        <v>1</v>
      </c>
      <c r="AL72">
        <v>2.8333333333333335</v>
      </c>
      <c r="AM72">
        <v>1.5</v>
      </c>
      <c r="AN72">
        <v>1.875</v>
      </c>
      <c r="AO72">
        <v>2.1052631578947367</v>
      </c>
      <c r="AP72">
        <v>0</v>
      </c>
      <c r="AR72">
        <v>4.5</v>
      </c>
      <c r="AS72">
        <v>3</v>
      </c>
      <c r="AT72">
        <v>2.75</v>
      </c>
      <c r="AU72">
        <v>0.33333333333333331</v>
      </c>
      <c r="AV72">
        <v>1.1666666666666667</v>
      </c>
      <c r="AW72">
        <v>1.25</v>
      </c>
      <c r="AX72">
        <v>1.5263157894736843</v>
      </c>
      <c r="AY72">
        <v>1.8157894736842106</v>
      </c>
      <c r="AZ72">
        <v>4</v>
      </c>
      <c r="BB72">
        <v>2</v>
      </c>
      <c r="BC72">
        <v>2.6666666666666665</v>
      </c>
      <c r="BD72">
        <v>0</v>
      </c>
      <c r="BE72">
        <v>0.5</v>
      </c>
      <c r="BF72">
        <v>0.5</v>
      </c>
      <c r="BG72">
        <v>0.375</v>
      </c>
      <c r="BH72">
        <v>0.73684210526315785</v>
      </c>
      <c r="BI72">
        <v>0.73684210526315785</v>
      </c>
      <c r="BJ72">
        <v>1.4561403508771931</v>
      </c>
      <c r="BK72">
        <v>1.5555555555555556</v>
      </c>
      <c r="BL72">
        <v>1.4</v>
      </c>
      <c r="BM72">
        <v>0.875</v>
      </c>
      <c r="BN72">
        <v>1.2962962962962963</v>
      </c>
      <c r="BO72">
        <v>2.5</v>
      </c>
      <c r="BP72">
        <v>0.75</v>
      </c>
      <c r="BQ72">
        <v>2.25</v>
      </c>
      <c r="BR72">
        <v>1.9285714285714286</v>
      </c>
      <c r="BS72">
        <v>1.5121951219512195</v>
      </c>
      <c r="BT72">
        <v>1.6666666666666667</v>
      </c>
      <c r="BU72">
        <v>2.5</v>
      </c>
      <c r="BV72">
        <v>1.75</v>
      </c>
      <c r="BW72">
        <v>2</v>
      </c>
      <c r="BX72">
        <v>0.5</v>
      </c>
      <c r="BY72">
        <v>0</v>
      </c>
      <c r="BZ72">
        <v>2.75</v>
      </c>
      <c r="CA72">
        <v>1</v>
      </c>
      <c r="CB72">
        <v>1.6585365853658536</v>
      </c>
      <c r="CC72">
        <v>1.5853658536585367</v>
      </c>
      <c r="CD72">
        <v>1.2222222222222223</v>
      </c>
      <c r="CE72">
        <v>1.5</v>
      </c>
      <c r="CF72">
        <v>0.625</v>
      </c>
      <c r="CG72">
        <v>1.1481481481481481</v>
      </c>
      <c r="CH72">
        <v>2.3333333333333335</v>
      </c>
      <c r="CI72">
        <v>0.75</v>
      </c>
      <c r="CJ72">
        <v>1.25</v>
      </c>
      <c r="CK72">
        <v>1.5714285714285714</v>
      </c>
      <c r="CL72">
        <v>1.2926829268292683</v>
      </c>
      <c r="CM72">
        <v>1.2926829268292683</v>
      </c>
      <c r="CN72">
        <v>1.4878048780487805</v>
      </c>
      <c r="CO72">
        <v>1.4777777777777779</v>
      </c>
      <c r="CP72">
        <v>4</v>
      </c>
      <c r="CQ72">
        <v>1.6666666666666667</v>
      </c>
      <c r="CR72">
        <v>3.75</v>
      </c>
      <c r="CS72">
        <v>3</v>
      </c>
      <c r="CT72">
        <v>2.75</v>
      </c>
      <c r="CU72">
        <v>9</v>
      </c>
      <c r="CV72">
        <v>5.666666666666667</v>
      </c>
      <c r="CW72">
        <v>4.625</v>
      </c>
      <c r="CX72">
        <v>3.8125</v>
      </c>
      <c r="CY72">
        <v>3</v>
      </c>
      <c r="CZ72">
        <v>4.333333333333333</v>
      </c>
      <c r="DA72">
        <v>3.25</v>
      </c>
      <c r="DB72">
        <v>3.625</v>
      </c>
      <c r="DC72">
        <v>4</v>
      </c>
      <c r="DD72">
        <v>0</v>
      </c>
      <c r="DE72">
        <v>2</v>
      </c>
      <c r="DF72">
        <v>2.75</v>
      </c>
      <c r="DG72">
        <v>3.1875</v>
      </c>
      <c r="DH72">
        <v>3.5</v>
      </c>
      <c r="DI72">
        <v>4</v>
      </c>
      <c r="DJ72">
        <v>1.6666666666666667</v>
      </c>
      <c r="DK72">
        <v>1.5</v>
      </c>
      <c r="DL72">
        <v>1.875</v>
      </c>
      <c r="DM72">
        <v>2</v>
      </c>
      <c r="DN72">
        <v>0</v>
      </c>
      <c r="DO72">
        <v>0.33333333333333331</v>
      </c>
      <c r="DP72">
        <v>1.125</v>
      </c>
      <c r="DQ72">
        <v>1.5</v>
      </c>
      <c r="DR72">
        <v>1.5</v>
      </c>
      <c r="DS72">
        <v>2.8333333333333335</v>
      </c>
      <c r="DT72">
        <v>3</v>
      </c>
      <c r="DU72">
        <v>2.7142857142857144</v>
      </c>
      <c r="DV72">
        <v>3.5</v>
      </c>
      <c r="DW72">
        <v>3.0454545454545454</v>
      </c>
      <c r="DX72">
        <v>3</v>
      </c>
      <c r="DY72">
        <v>3</v>
      </c>
      <c r="DZ72">
        <v>2</v>
      </c>
      <c r="EA72">
        <v>2.6818181818181817</v>
      </c>
      <c r="EB72">
        <v>2.8636363636363638</v>
      </c>
      <c r="EC72">
        <v>3.8888888888888888</v>
      </c>
      <c r="ED72">
        <v>3.8571428571428572</v>
      </c>
      <c r="EE72">
        <v>4.333333333333333</v>
      </c>
      <c r="EF72">
        <v>4</v>
      </c>
      <c r="EG72">
        <v>2.3333333333333335</v>
      </c>
      <c r="EH72">
        <v>3.6666666666666665</v>
      </c>
      <c r="EI72">
        <v>4.7142857142857144</v>
      </c>
      <c r="EJ72">
        <v>3.6363636363636362</v>
      </c>
      <c r="EK72">
        <v>3.8181818181818183</v>
      </c>
      <c r="EL72">
        <v>3.3409090909090908</v>
      </c>
      <c r="EM72">
        <v>2.8888888888888888</v>
      </c>
      <c r="EN72">
        <v>2.1428571428571428</v>
      </c>
      <c r="EO72">
        <v>1.8333333333333333</v>
      </c>
      <c r="EP72">
        <v>2.3636363636363638</v>
      </c>
      <c r="EQ72">
        <v>2.5</v>
      </c>
      <c r="ER72">
        <v>3</v>
      </c>
      <c r="ES72">
        <v>3</v>
      </c>
      <c r="ET72">
        <v>2.8636363636363638</v>
      </c>
      <c r="EU72">
        <v>2.6136363636363638</v>
      </c>
      <c r="EV72">
        <v>2.6136363636363638</v>
      </c>
      <c r="EW72">
        <v>3.0984848484848486</v>
      </c>
      <c r="EX72">
        <v>3.0277777777777777</v>
      </c>
    </row>
    <row r="73" spans="1:154" x14ac:dyDescent="0.3">
      <c r="A73" s="2" t="s">
        <v>71</v>
      </c>
      <c r="B73">
        <v>2.263157894736842</v>
      </c>
      <c r="C73">
        <v>2.5</v>
      </c>
      <c r="D73">
        <v>3.15</v>
      </c>
      <c r="E73">
        <v>2.6440677966101696</v>
      </c>
      <c r="F73">
        <v>5.7894736842105265</v>
      </c>
      <c r="G73">
        <v>4.8499999999999996</v>
      </c>
      <c r="H73">
        <v>4.5</v>
      </c>
      <c r="I73">
        <v>5.0338983050847457</v>
      </c>
      <c r="J73">
        <v>3.8389830508474576</v>
      </c>
      <c r="K73">
        <v>1.5263157894736843</v>
      </c>
      <c r="L73">
        <v>1.55</v>
      </c>
      <c r="M73">
        <v>1.95</v>
      </c>
      <c r="N73">
        <v>1.6779661016949152</v>
      </c>
      <c r="O73">
        <v>1.6779661016949152</v>
      </c>
      <c r="P73">
        <v>3.1186440677966103</v>
      </c>
      <c r="Q73">
        <v>4</v>
      </c>
      <c r="T73">
        <v>4</v>
      </c>
      <c r="U73">
        <v>6</v>
      </c>
      <c r="X73">
        <v>6</v>
      </c>
      <c r="Y73">
        <v>5</v>
      </c>
      <c r="Z73">
        <v>2</v>
      </c>
      <c r="AC73">
        <v>2</v>
      </c>
      <c r="AD73">
        <v>2</v>
      </c>
      <c r="AE73">
        <v>4</v>
      </c>
      <c r="AF73">
        <v>3.1333333333333333</v>
      </c>
      <c r="AG73">
        <v>3.2222222222222223</v>
      </c>
      <c r="AH73">
        <v>2.8</v>
      </c>
      <c r="AI73">
        <v>2.4</v>
      </c>
      <c r="AJ73">
        <v>2.7931034482758621</v>
      </c>
      <c r="AK73">
        <v>1.7</v>
      </c>
      <c r="AL73">
        <v>2.5714285714285716</v>
      </c>
      <c r="AM73">
        <v>3</v>
      </c>
      <c r="AN73">
        <v>2.3846153846153846</v>
      </c>
      <c r="AO73">
        <v>2.6</v>
      </c>
      <c r="AP73">
        <v>1.5555555555555556</v>
      </c>
      <c r="AQ73">
        <v>3</v>
      </c>
      <c r="AR73">
        <v>2.1</v>
      </c>
      <c r="AS73">
        <v>2.2413793103448274</v>
      </c>
      <c r="AT73">
        <v>2.4</v>
      </c>
      <c r="AU73">
        <v>1.5714285714285714</v>
      </c>
      <c r="AV73">
        <v>1.8888888888888888</v>
      </c>
      <c r="AW73">
        <v>2</v>
      </c>
      <c r="AX73">
        <v>2.1272727272727274</v>
      </c>
      <c r="AY73">
        <v>2.3636363636363638</v>
      </c>
      <c r="AZ73">
        <v>1.2222222222222223</v>
      </c>
      <c r="BA73">
        <v>1.8</v>
      </c>
      <c r="BB73">
        <v>1</v>
      </c>
      <c r="BC73">
        <v>1.3448275862068966</v>
      </c>
      <c r="BD73">
        <v>1.9</v>
      </c>
      <c r="BE73">
        <v>1.1428571428571428</v>
      </c>
      <c r="BF73">
        <v>1.3333333333333333</v>
      </c>
      <c r="BG73">
        <v>1.5</v>
      </c>
      <c r="BH73">
        <v>1.4181818181818182</v>
      </c>
      <c r="BI73">
        <v>1.4181818181818182</v>
      </c>
      <c r="BJ73">
        <v>2.0484848484848484</v>
      </c>
      <c r="BK73">
        <v>2</v>
      </c>
      <c r="BN73">
        <v>2</v>
      </c>
      <c r="BP73">
        <v>1.6666666666666667</v>
      </c>
      <c r="BQ73">
        <v>6</v>
      </c>
      <c r="BR73">
        <v>2.75</v>
      </c>
      <c r="BS73">
        <v>2.6</v>
      </c>
      <c r="BT73">
        <v>5</v>
      </c>
      <c r="BW73">
        <v>5</v>
      </c>
      <c r="BY73">
        <v>1</v>
      </c>
      <c r="BZ73">
        <v>1</v>
      </c>
      <c r="CA73">
        <v>1</v>
      </c>
      <c r="CB73">
        <v>1.8</v>
      </c>
      <c r="CC73">
        <v>2.2000000000000002</v>
      </c>
      <c r="CD73">
        <v>3</v>
      </c>
      <c r="CG73">
        <v>3</v>
      </c>
      <c r="CI73">
        <v>2.6666666666666665</v>
      </c>
      <c r="CJ73">
        <v>1</v>
      </c>
      <c r="CK73">
        <v>2.25</v>
      </c>
      <c r="CL73">
        <v>2.4</v>
      </c>
      <c r="CM73">
        <v>2.4</v>
      </c>
      <c r="CN73">
        <v>2.2666666666666666</v>
      </c>
      <c r="CO73">
        <v>2.0666666666666669</v>
      </c>
      <c r="CP73">
        <v>1.5</v>
      </c>
      <c r="CQ73">
        <v>1.5555555555555556</v>
      </c>
      <c r="CR73">
        <v>2.375</v>
      </c>
      <c r="CS73">
        <v>1.7777777777777777</v>
      </c>
      <c r="CT73">
        <v>2.875</v>
      </c>
      <c r="CU73">
        <v>2.2999999999999998</v>
      </c>
      <c r="CV73">
        <v>2.5</v>
      </c>
      <c r="CW73">
        <v>2.5357142857142856</v>
      </c>
      <c r="CX73">
        <v>2.1636363636363636</v>
      </c>
      <c r="CY73">
        <v>6</v>
      </c>
      <c r="CZ73">
        <v>4.666666666666667</v>
      </c>
      <c r="DA73">
        <v>4.375</v>
      </c>
      <c r="DB73">
        <v>5.0740740740740744</v>
      </c>
      <c r="DC73">
        <v>4.5</v>
      </c>
      <c r="DD73">
        <v>3.9</v>
      </c>
      <c r="DE73">
        <v>5.2</v>
      </c>
      <c r="DF73">
        <v>4.5357142857142856</v>
      </c>
      <c r="DG73">
        <v>4.8</v>
      </c>
      <c r="DH73">
        <v>3.4818181818181819</v>
      </c>
      <c r="DI73">
        <v>2.7</v>
      </c>
      <c r="DJ73">
        <v>3</v>
      </c>
      <c r="DK73">
        <v>3.625</v>
      </c>
      <c r="DL73">
        <v>3.074074074074074</v>
      </c>
      <c r="DM73">
        <v>2.5</v>
      </c>
      <c r="DN73">
        <v>2.1</v>
      </c>
      <c r="DO73">
        <v>2.8</v>
      </c>
      <c r="DP73">
        <v>2.4642857142857144</v>
      </c>
      <c r="DQ73">
        <v>2.7636363636363637</v>
      </c>
      <c r="DR73">
        <v>2.7636363636363637</v>
      </c>
      <c r="DS73">
        <v>3.2424242424242422</v>
      </c>
      <c r="DU73">
        <v>4</v>
      </c>
      <c r="DV73">
        <v>4</v>
      </c>
      <c r="DW73">
        <v>4</v>
      </c>
      <c r="DX73">
        <v>0</v>
      </c>
      <c r="EA73">
        <v>0</v>
      </c>
      <c r="EB73">
        <v>2.4</v>
      </c>
      <c r="ED73">
        <v>7</v>
      </c>
      <c r="EE73">
        <v>3.5</v>
      </c>
      <c r="EF73">
        <v>4.666666666666667</v>
      </c>
      <c r="EG73">
        <v>7.5</v>
      </c>
      <c r="EJ73">
        <v>7.5</v>
      </c>
      <c r="EK73">
        <v>5.8</v>
      </c>
      <c r="EL73">
        <v>4.0999999999999996</v>
      </c>
      <c r="EN73">
        <v>3</v>
      </c>
      <c r="EO73">
        <v>1.5</v>
      </c>
      <c r="EP73">
        <v>2</v>
      </c>
      <c r="EQ73">
        <v>4</v>
      </c>
      <c r="ET73">
        <v>4</v>
      </c>
      <c r="EU73">
        <v>2.8</v>
      </c>
      <c r="EV73">
        <v>2.8</v>
      </c>
      <c r="EW73">
        <v>3.6666666666666665</v>
      </c>
      <c r="EX73">
        <v>3.2777777777777777</v>
      </c>
    </row>
    <row r="74" spans="1:154" x14ac:dyDescent="0.3">
      <c r="A74" s="2" t="s">
        <v>72</v>
      </c>
      <c r="B74">
        <v>3.5</v>
      </c>
      <c r="C74">
        <v>4.3</v>
      </c>
      <c r="D74">
        <v>3.45</v>
      </c>
      <c r="E74">
        <v>3.75</v>
      </c>
      <c r="F74">
        <v>3.85</v>
      </c>
      <c r="G74">
        <v>3.1</v>
      </c>
      <c r="H74">
        <v>3.65</v>
      </c>
      <c r="I74">
        <v>3.5333333333333332</v>
      </c>
      <c r="J74">
        <v>3.6416666666666666</v>
      </c>
      <c r="K74">
        <v>2.7</v>
      </c>
      <c r="L74">
        <v>2.5</v>
      </c>
      <c r="M74">
        <v>2.6</v>
      </c>
      <c r="N74">
        <v>2.6</v>
      </c>
      <c r="O74">
        <v>2.6</v>
      </c>
      <c r="P74">
        <v>3.2944444444444443</v>
      </c>
      <c r="AF74">
        <v>3.2944444444444443</v>
      </c>
      <c r="AG74">
        <v>5.4</v>
      </c>
      <c r="AH74">
        <v>4.5</v>
      </c>
      <c r="AI74">
        <v>3.4</v>
      </c>
      <c r="AJ74">
        <v>4.4333333333333336</v>
      </c>
      <c r="AK74">
        <v>4.9000000000000004</v>
      </c>
      <c r="AL74">
        <v>5.2</v>
      </c>
      <c r="AM74">
        <v>4.5999999999999996</v>
      </c>
      <c r="AN74">
        <v>4.9000000000000004</v>
      </c>
      <c r="AO74">
        <v>4.666666666666667</v>
      </c>
      <c r="AP74">
        <v>1.8</v>
      </c>
      <c r="AQ74">
        <v>2.2999999999999998</v>
      </c>
      <c r="AR74">
        <v>3.5</v>
      </c>
      <c r="AS74">
        <v>2.5333333333333332</v>
      </c>
      <c r="AT74">
        <v>2</v>
      </c>
      <c r="AU74">
        <v>1.7</v>
      </c>
      <c r="AV74">
        <v>2.7</v>
      </c>
      <c r="AW74">
        <v>2.1333333333333333</v>
      </c>
      <c r="AX74">
        <v>2.3333333333333335</v>
      </c>
      <c r="AY74">
        <v>3.5</v>
      </c>
      <c r="AZ74">
        <v>3</v>
      </c>
      <c r="BA74">
        <v>2.9</v>
      </c>
      <c r="BB74">
        <v>2</v>
      </c>
      <c r="BC74">
        <v>2.6333333333333333</v>
      </c>
      <c r="BD74">
        <v>2.9</v>
      </c>
      <c r="BE74">
        <v>2.7</v>
      </c>
      <c r="BF74">
        <v>3</v>
      </c>
      <c r="BG74">
        <v>2.8666666666666667</v>
      </c>
      <c r="BH74">
        <v>2.75</v>
      </c>
      <c r="BI74">
        <v>2.75</v>
      </c>
      <c r="BJ74">
        <v>3.25</v>
      </c>
      <c r="CO74">
        <v>3.25</v>
      </c>
      <c r="CP74">
        <v>2.1111111111111112</v>
      </c>
      <c r="CQ74">
        <v>2.6</v>
      </c>
      <c r="CR74">
        <v>3.6666666666666665</v>
      </c>
      <c r="CS74">
        <v>2.7857142857142856</v>
      </c>
      <c r="CT74">
        <v>2.1111111111111112</v>
      </c>
      <c r="CU74">
        <v>3.5</v>
      </c>
      <c r="CV74">
        <v>2.8</v>
      </c>
      <c r="CW74">
        <v>2.8275862068965516</v>
      </c>
      <c r="CX74">
        <v>2.807017543859649</v>
      </c>
      <c r="CY74">
        <v>4.666666666666667</v>
      </c>
      <c r="CZ74">
        <v>4.4000000000000004</v>
      </c>
      <c r="DA74">
        <v>3.1111111111111112</v>
      </c>
      <c r="DB74">
        <v>4.0714285714285712</v>
      </c>
      <c r="DC74">
        <v>5.1111111111111107</v>
      </c>
      <c r="DD74">
        <v>3.8</v>
      </c>
      <c r="DE74">
        <v>4.8</v>
      </c>
      <c r="DF74">
        <v>4.5517241379310347</v>
      </c>
      <c r="DG74">
        <v>4.3157894736842106</v>
      </c>
      <c r="DH74">
        <v>3.5614035087719298</v>
      </c>
      <c r="DI74">
        <v>2.6666666666666665</v>
      </c>
      <c r="DJ74">
        <v>3.2</v>
      </c>
      <c r="DK74">
        <v>2.6666666666666665</v>
      </c>
      <c r="DL74">
        <v>2.8571428571428572</v>
      </c>
      <c r="DM74">
        <v>2.6666666666666665</v>
      </c>
      <c r="DN74">
        <v>2.6</v>
      </c>
      <c r="DO74">
        <v>2.1</v>
      </c>
      <c r="DP74">
        <v>2.4482758620689653</v>
      </c>
      <c r="DQ74">
        <v>2.6491228070175437</v>
      </c>
      <c r="DR74">
        <v>2.6491228070175437</v>
      </c>
      <c r="DS74">
        <v>3.257309941520468</v>
      </c>
      <c r="DT74">
        <v>6</v>
      </c>
      <c r="DV74">
        <v>0</v>
      </c>
      <c r="DW74">
        <v>3</v>
      </c>
      <c r="DX74">
        <v>0</v>
      </c>
      <c r="EA74">
        <v>0</v>
      </c>
      <c r="EB74">
        <v>2</v>
      </c>
      <c r="EC74">
        <v>2</v>
      </c>
      <c r="EE74">
        <v>7</v>
      </c>
      <c r="EF74">
        <v>4.5</v>
      </c>
      <c r="EG74">
        <v>7</v>
      </c>
      <c r="EJ74">
        <v>7</v>
      </c>
      <c r="EK74">
        <v>5.333333333333333</v>
      </c>
      <c r="EL74">
        <v>3.6666666666666665</v>
      </c>
      <c r="EM74">
        <v>5</v>
      </c>
      <c r="EO74">
        <v>4</v>
      </c>
      <c r="EP74">
        <v>4.5</v>
      </c>
      <c r="EQ74">
        <v>4</v>
      </c>
      <c r="ET74">
        <v>4</v>
      </c>
      <c r="EU74">
        <v>4.333333333333333</v>
      </c>
      <c r="EV74">
        <v>4.333333333333333</v>
      </c>
      <c r="EW74">
        <v>3.8888888888888888</v>
      </c>
      <c r="EX74">
        <v>3.2888888888888888</v>
      </c>
    </row>
    <row r="75" spans="1:154" x14ac:dyDescent="0.3">
      <c r="A75" s="2" t="s">
        <v>73</v>
      </c>
      <c r="B75">
        <v>3.85</v>
      </c>
      <c r="C75">
        <v>3.7</v>
      </c>
      <c r="D75">
        <v>3.5</v>
      </c>
      <c r="E75">
        <v>3.6833333333333331</v>
      </c>
      <c r="F75">
        <v>2.6</v>
      </c>
      <c r="G75">
        <v>3</v>
      </c>
      <c r="H75">
        <v>3.15</v>
      </c>
      <c r="I75">
        <v>2.9166666666666665</v>
      </c>
      <c r="J75">
        <v>3.3</v>
      </c>
      <c r="K75">
        <v>1.45</v>
      </c>
      <c r="L75">
        <v>1.05</v>
      </c>
      <c r="M75">
        <v>1.35</v>
      </c>
      <c r="N75">
        <v>1.2833333333333334</v>
      </c>
      <c r="O75">
        <v>1.2833333333333334</v>
      </c>
      <c r="P75">
        <v>2.6277777777777778</v>
      </c>
      <c r="AF75">
        <v>2.6277777777777778</v>
      </c>
      <c r="AG75">
        <v>5.3</v>
      </c>
      <c r="AH75">
        <v>6</v>
      </c>
      <c r="AI75">
        <v>5</v>
      </c>
      <c r="AJ75">
        <v>5.4333333333333336</v>
      </c>
      <c r="AK75">
        <v>4.666666666666667</v>
      </c>
      <c r="AL75">
        <v>4.0999999999999996</v>
      </c>
      <c r="AM75">
        <v>5.1111111111111107</v>
      </c>
      <c r="AN75">
        <v>4.5999999999999996</v>
      </c>
      <c r="AO75">
        <v>5.0545454545454547</v>
      </c>
      <c r="AP75">
        <v>1.2</v>
      </c>
      <c r="AQ75">
        <v>1.1000000000000001</v>
      </c>
      <c r="AR75">
        <v>1.5</v>
      </c>
      <c r="AS75">
        <v>1.2666666666666666</v>
      </c>
      <c r="AT75">
        <v>1.6666666666666667</v>
      </c>
      <c r="AU75">
        <v>2.2000000000000002</v>
      </c>
      <c r="AV75">
        <v>1.2222222222222223</v>
      </c>
      <c r="AW75">
        <v>1.72</v>
      </c>
      <c r="AX75">
        <v>1.4727272727272727</v>
      </c>
      <c r="AY75">
        <v>3.2636363636363637</v>
      </c>
      <c r="AZ75">
        <v>2.2999999999999998</v>
      </c>
      <c r="BA75">
        <v>2.2999999999999998</v>
      </c>
      <c r="BB75">
        <v>2.4</v>
      </c>
      <c r="BC75">
        <v>2.3333333333333335</v>
      </c>
      <c r="BD75">
        <v>2.3333333333333335</v>
      </c>
      <c r="BE75">
        <v>2.4</v>
      </c>
      <c r="BF75">
        <v>2.1111111111111112</v>
      </c>
      <c r="BG75">
        <v>2.2799999999999998</v>
      </c>
      <c r="BH75">
        <v>2.3090909090909091</v>
      </c>
      <c r="BI75">
        <v>2.3090909090909091</v>
      </c>
      <c r="BJ75">
        <v>2.9454545454545453</v>
      </c>
      <c r="BO75">
        <v>6.25</v>
      </c>
      <c r="BQ75">
        <v>6</v>
      </c>
      <c r="BR75">
        <v>6.2</v>
      </c>
      <c r="BS75">
        <v>6.2</v>
      </c>
      <c r="BX75">
        <v>0.75</v>
      </c>
      <c r="BZ75">
        <v>0</v>
      </c>
      <c r="CA75">
        <v>0.6</v>
      </c>
      <c r="CB75">
        <v>0.6</v>
      </c>
      <c r="CC75">
        <v>3.4</v>
      </c>
      <c r="CH75">
        <v>3.25</v>
      </c>
      <c r="CJ75">
        <v>7</v>
      </c>
      <c r="CK75">
        <v>4</v>
      </c>
      <c r="CL75">
        <v>4</v>
      </c>
      <c r="CM75">
        <v>4</v>
      </c>
      <c r="CN75">
        <v>3.6</v>
      </c>
      <c r="CO75">
        <v>3</v>
      </c>
      <c r="CP75">
        <v>2</v>
      </c>
      <c r="CQ75">
        <v>1.1000000000000001</v>
      </c>
      <c r="CR75">
        <v>1.5555555555555556</v>
      </c>
      <c r="CS75">
        <v>1.5357142857142858</v>
      </c>
      <c r="CT75">
        <v>2.2222222222222223</v>
      </c>
      <c r="CU75">
        <v>0.9</v>
      </c>
      <c r="CV75">
        <v>2.1111111111111112</v>
      </c>
      <c r="CW75">
        <v>1.7142857142857142</v>
      </c>
      <c r="CX75">
        <v>1.625</v>
      </c>
      <c r="CY75">
        <v>5.1111111111111107</v>
      </c>
      <c r="CZ75">
        <v>6.4</v>
      </c>
      <c r="DA75">
        <v>5.333333333333333</v>
      </c>
      <c r="DB75">
        <v>5.6428571428571432</v>
      </c>
      <c r="DC75">
        <v>4.333333333333333</v>
      </c>
      <c r="DD75">
        <v>6.4</v>
      </c>
      <c r="DE75">
        <v>5.7777777777777777</v>
      </c>
      <c r="DF75">
        <v>5.5357142857142856</v>
      </c>
      <c r="DG75">
        <v>5.5892857142857144</v>
      </c>
      <c r="DH75">
        <v>3.6071428571428572</v>
      </c>
      <c r="DI75">
        <v>2.3333333333333335</v>
      </c>
      <c r="DJ75">
        <v>2.4</v>
      </c>
      <c r="DK75">
        <v>1.6666666666666667</v>
      </c>
      <c r="DL75">
        <v>2.1428571428571428</v>
      </c>
      <c r="DM75">
        <v>2</v>
      </c>
      <c r="DN75">
        <v>2.2999999999999998</v>
      </c>
      <c r="DO75">
        <v>1.8888888888888888</v>
      </c>
      <c r="DP75">
        <v>2.0714285714285716</v>
      </c>
      <c r="DQ75">
        <v>2.1071428571428572</v>
      </c>
      <c r="DR75">
        <v>2.1071428571428572</v>
      </c>
      <c r="DS75">
        <v>3.1071428571428572</v>
      </c>
      <c r="DT75">
        <v>3</v>
      </c>
      <c r="DV75">
        <v>1</v>
      </c>
      <c r="DW75">
        <v>2</v>
      </c>
      <c r="DX75">
        <v>1</v>
      </c>
      <c r="DZ75">
        <v>2</v>
      </c>
      <c r="EA75">
        <v>1.5</v>
      </c>
      <c r="EB75">
        <v>1.75</v>
      </c>
      <c r="EC75">
        <v>3</v>
      </c>
      <c r="EE75">
        <v>6</v>
      </c>
      <c r="EF75">
        <v>4.5</v>
      </c>
      <c r="EG75">
        <v>5</v>
      </c>
      <c r="EI75">
        <v>6</v>
      </c>
      <c r="EJ75">
        <v>5.5</v>
      </c>
      <c r="EK75">
        <v>5</v>
      </c>
      <c r="EL75">
        <v>3.375</v>
      </c>
      <c r="EM75">
        <v>4</v>
      </c>
      <c r="EO75">
        <v>2</v>
      </c>
      <c r="EP75">
        <v>3</v>
      </c>
      <c r="EQ75">
        <v>4</v>
      </c>
      <c r="ES75">
        <v>2</v>
      </c>
      <c r="ET75">
        <v>3</v>
      </c>
      <c r="EU75">
        <v>3</v>
      </c>
      <c r="EV75">
        <v>3</v>
      </c>
      <c r="EW75">
        <v>3.25</v>
      </c>
      <c r="EX75">
        <v>3.1166666666666667</v>
      </c>
    </row>
    <row r="76" spans="1:154" x14ac:dyDescent="0.3">
      <c r="A76" s="2" t="s">
        <v>74</v>
      </c>
      <c r="B76">
        <v>3.65</v>
      </c>
      <c r="C76">
        <v>3.35</v>
      </c>
      <c r="D76">
        <v>3.8</v>
      </c>
      <c r="E76">
        <v>3.6</v>
      </c>
      <c r="F76">
        <v>3.55</v>
      </c>
      <c r="G76">
        <v>3.5</v>
      </c>
      <c r="H76">
        <v>3</v>
      </c>
      <c r="I76">
        <v>3.35</v>
      </c>
      <c r="J76">
        <v>3.4750000000000001</v>
      </c>
      <c r="K76">
        <v>1.85</v>
      </c>
      <c r="L76">
        <v>1.8</v>
      </c>
      <c r="M76">
        <v>1.55</v>
      </c>
      <c r="N76">
        <v>1.7333333333333334</v>
      </c>
      <c r="O76">
        <v>1.7333333333333334</v>
      </c>
      <c r="P76">
        <v>2.8944444444444444</v>
      </c>
      <c r="AF76">
        <v>2.8944444444444444</v>
      </c>
      <c r="AG76">
        <v>3.3333333333333335</v>
      </c>
      <c r="AH76">
        <v>3.5555555555555554</v>
      </c>
      <c r="AI76">
        <v>3.4</v>
      </c>
      <c r="AJ76">
        <v>3.4285714285714284</v>
      </c>
      <c r="AK76">
        <v>4</v>
      </c>
      <c r="AL76">
        <v>4.4000000000000004</v>
      </c>
      <c r="AM76">
        <v>4.666666666666667</v>
      </c>
      <c r="AN76">
        <v>4.3571428571428568</v>
      </c>
      <c r="AO76">
        <v>3.8928571428571428</v>
      </c>
      <c r="AP76">
        <v>2.2222222222222223</v>
      </c>
      <c r="AQ76">
        <v>1.8888888888888888</v>
      </c>
      <c r="AR76">
        <v>1.5</v>
      </c>
      <c r="AS76">
        <v>1.8571428571428572</v>
      </c>
      <c r="AT76">
        <v>1.7777777777777777</v>
      </c>
      <c r="AU76">
        <v>1.6</v>
      </c>
      <c r="AV76">
        <v>1</v>
      </c>
      <c r="AW76">
        <v>1.4642857142857142</v>
      </c>
      <c r="AX76">
        <v>1.6607142857142858</v>
      </c>
      <c r="AY76">
        <v>2.7767857142857144</v>
      </c>
      <c r="AZ76">
        <v>2.2222222222222223</v>
      </c>
      <c r="BA76">
        <v>2</v>
      </c>
      <c r="BB76">
        <v>1.3</v>
      </c>
      <c r="BC76">
        <v>1.8214285714285714</v>
      </c>
      <c r="BD76">
        <v>2.5555555555555554</v>
      </c>
      <c r="BE76">
        <v>2</v>
      </c>
      <c r="BF76">
        <v>2.2222222222222223</v>
      </c>
      <c r="BG76">
        <v>2.25</v>
      </c>
      <c r="BH76">
        <v>2.0357142857142856</v>
      </c>
      <c r="BI76">
        <v>2.0357142857142856</v>
      </c>
      <c r="BJ76">
        <v>2.5297619047619047</v>
      </c>
      <c r="BK76">
        <v>4</v>
      </c>
      <c r="BL76">
        <v>4</v>
      </c>
      <c r="BN76">
        <v>4</v>
      </c>
      <c r="BO76">
        <v>1</v>
      </c>
      <c r="BQ76">
        <v>0</v>
      </c>
      <c r="BR76">
        <v>0.5</v>
      </c>
      <c r="BS76">
        <v>2.25</v>
      </c>
      <c r="BT76">
        <v>0</v>
      </c>
      <c r="BU76">
        <v>2</v>
      </c>
      <c r="BW76">
        <v>1</v>
      </c>
      <c r="BX76">
        <v>5</v>
      </c>
      <c r="BZ76">
        <v>4</v>
      </c>
      <c r="CA76">
        <v>4.5</v>
      </c>
      <c r="CB76">
        <v>2.75</v>
      </c>
      <c r="CC76">
        <v>2.5</v>
      </c>
      <c r="CD76">
        <v>1</v>
      </c>
      <c r="CE76">
        <v>3</v>
      </c>
      <c r="CG76">
        <v>2</v>
      </c>
      <c r="CH76">
        <v>5</v>
      </c>
      <c r="CJ76">
        <v>3</v>
      </c>
      <c r="CK76">
        <v>4</v>
      </c>
      <c r="CL76">
        <v>3</v>
      </c>
      <c r="CM76">
        <v>3</v>
      </c>
      <c r="CN76">
        <v>2.6666666666666665</v>
      </c>
      <c r="CO76">
        <v>2.5388888888888888</v>
      </c>
      <c r="CP76">
        <v>1.5</v>
      </c>
      <c r="CQ76">
        <v>2.4</v>
      </c>
      <c r="CR76">
        <v>2</v>
      </c>
      <c r="CS76">
        <v>1.962962962962963</v>
      </c>
      <c r="CT76">
        <v>2.4444444444444446</v>
      </c>
      <c r="CU76">
        <v>1.5</v>
      </c>
      <c r="CV76">
        <v>2.2000000000000002</v>
      </c>
      <c r="CW76">
        <v>2.0344827586206895</v>
      </c>
      <c r="CX76">
        <v>2</v>
      </c>
      <c r="CY76">
        <v>3.2</v>
      </c>
      <c r="CZ76">
        <v>3.9</v>
      </c>
      <c r="DA76">
        <v>3.1428571428571428</v>
      </c>
      <c r="DB76">
        <v>3.4444444444444446</v>
      </c>
      <c r="DC76">
        <v>3.5555555555555554</v>
      </c>
      <c r="DD76">
        <v>3.4</v>
      </c>
      <c r="DE76">
        <v>3.2</v>
      </c>
      <c r="DF76">
        <v>3.3793103448275863</v>
      </c>
      <c r="DG76">
        <v>3.4107142857142856</v>
      </c>
      <c r="DH76">
        <v>2.7053571428571428</v>
      </c>
      <c r="DI76">
        <v>1.7</v>
      </c>
      <c r="DJ76">
        <v>2</v>
      </c>
      <c r="DK76">
        <v>1.7142857142857142</v>
      </c>
      <c r="DL76">
        <v>1.8148148148148149</v>
      </c>
      <c r="DM76">
        <v>1.4444444444444444</v>
      </c>
      <c r="DN76">
        <v>1.3</v>
      </c>
      <c r="DO76">
        <v>1.5</v>
      </c>
      <c r="DP76">
        <v>1.4137931034482758</v>
      </c>
      <c r="DQ76">
        <v>1.6071428571428572</v>
      </c>
      <c r="DR76">
        <v>1.6071428571428572</v>
      </c>
      <c r="DS76">
        <v>2.3392857142857144</v>
      </c>
      <c r="DV76">
        <v>1.6666666666666667</v>
      </c>
      <c r="DW76">
        <v>1.6666666666666667</v>
      </c>
      <c r="DX76">
        <v>0</v>
      </c>
      <c r="EA76">
        <v>0</v>
      </c>
      <c r="EB76">
        <v>1.25</v>
      </c>
      <c r="EE76">
        <v>4</v>
      </c>
      <c r="EF76">
        <v>4</v>
      </c>
      <c r="EG76">
        <v>2</v>
      </c>
      <c r="EJ76">
        <v>2</v>
      </c>
      <c r="EK76">
        <v>3.5</v>
      </c>
      <c r="EL76">
        <v>2.375</v>
      </c>
      <c r="EO76">
        <v>3.3333333333333335</v>
      </c>
      <c r="EP76">
        <v>3.3333333333333335</v>
      </c>
      <c r="EQ76">
        <v>0</v>
      </c>
      <c r="ET76">
        <v>0</v>
      </c>
      <c r="EU76">
        <v>2.5</v>
      </c>
      <c r="EV76">
        <v>2.5</v>
      </c>
      <c r="EW76">
        <v>2.4166666666666665</v>
      </c>
      <c r="EX76">
        <v>2.3444444444444446</v>
      </c>
    </row>
    <row r="77" spans="1:154" x14ac:dyDescent="0.3">
      <c r="A77" s="2" t="s">
        <v>75</v>
      </c>
      <c r="B77">
        <v>3.2</v>
      </c>
      <c r="C77">
        <v>3.45</v>
      </c>
      <c r="D77">
        <v>3.15</v>
      </c>
      <c r="E77">
        <v>3.2666666666666666</v>
      </c>
      <c r="F77">
        <v>3.45</v>
      </c>
      <c r="G77">
        <v>3.15</v>
      </c>
      <c r="H77">
        <v>3.7</v>
      </c>
      <c r="I77">
        <v>3.4333333333333331</v>
      </c>
      <c r="J77">
        <v>3.35</v>
      </c>
      <c r="K77">
        <v>1.9</v>
      </c>
      <c r="L77">
        <v>2.2999999999999998</v>
      </c>
      <c r="M77">
        <v>1.9</v>
      </c>
      <c r="N77">
        <v>2.0333333333333332</v>
      </c>
      <c r="O77">
        <v>2.0333333333333332</v>
      </c>
      <c r="P77">
        <v>2.911111111111111</v>
      </c>
      <c r="AF77">
        <v>2.911111111111111</v>
      </c>
      <c r="AG77">
        <v>2.1</v>
      </c>
      <c r="AH77">
        <v>3.1</v>
      </c>
      <c r="AI77">
        <v>3</v>
      </c>
      <c r="AJ77">
        <v>2.7333333333333334</v>
      </c>
      <c r="AK77">
        <v>2.8888888888888888</v>
      </c>
      <c r="AL77">
        <v>2.4</v>
      </c>
      <c r="AM77">
        <v>2.9</v>
      </c>
      <c r="AN77">
        <v>2.7241379310344827</v>
      </c>
      <c r="AO77">
        <v>2.7288135593220337</v>
      </c>
      <c r="AP77">
        <v>2.1</v>
      </c>
      <c r="AQ77">
        <v>2.2000000000000002</v>
      </c>
      <c r="AR77">
        <v>2.4</v>
      </c>
      <c r="AS77">
        <v>2.2333333333333334</v>
      </c>
      <c r="AT77">
        <v>1.7777777777777777</v>
      </c>
      <c r="AU77">
        <v>2.1</v>
      </c>
      <c r="AV77">
        <v>2</v>
      </c>
      <c r="AW77">
        <v>1.9655172413793103</v>
      </c>
      <c r="AX77">
        <v>2.1016949152542375</v>
      </c>
      <c r="AY77">
        <v>2.4152542372881354</v>
      </c>
      <c r="AZ77">
        <v>1.4</v>
      </c>
      <c r="BA77">
        <v>2.4</v>
      </c>
      <c r="BB77">
        <v>1.3</v>
      </c>
      <c r="BC77">
        <v>1.7</v>
      </c>
      <c r="BD77">
        <v>0.66666666666666663</v>
      </c>
      <c r="BE77">
        <v>0.9</v>
      </c>
      <c r="BF77">
        <v>1.9</v>
      </c>
      <c r="BG77">
        <v>1.1724137931034482</v>
      </c>
      <c r="BH77">
        <v>1.4406779661016949</v>
      </c>
      <c r="BI77">
        <v>1.4406779661016949</v>
      </c>
      <c r="BJ77">
        <v>2.0903954802259888</v>
      </c>
      <c r="BO77">
        <v>0</v>
      </c>
      <c r="BR77">
        <v>0</v>
      </c>
      <c r="BS77">
        <v>0</v>
      </c>
      <c r="BX77">
        <v>6</v>
      </c>
      <c r="CA77">
        <v>6</v>
      </c>
      <c r="CB77">
        <v>6</v>
      </c>
      <c r="CC77">
        <v>3</v>
      </c>
      <c r="CH77">
        <v>6</v>
      </c>
      <c r="CK77">
        <v>6</v>
      </c>
      <c r="CL77">
        <v>6</v>
      </c>
      <c r="CM77">
        <v>6</v>
      </c>
      <c r="CN77">
        <v>4</v>
      </c>
      <c r="CO77">
        <v>2.1222222222222222</v>
      </c>
      <c r="CP77">
        <v>2.2222222222222223</v>
      </c>
      <c r="CQ77">
        <v>2.5555555555555554</v>
      </c>
      <c r="CR77">
        <v>2.4444444444444446</v>
      </c>
      <c r="CS77">
        <v>2.4074074074074074</v>
      </c>
      <c r="CT77">
        <v>2.5714285714285716</v>
      </c>
      <c r="CU77">
        <v>3.4</v>
      </c>
      <c r="CV77">
        <v>2.875</v>
      </c>
      <c r="CW77">
        <v>3</v>
      </c>
      <c r="CX77">
        <v>2.6923076923076925</v>
      </c>
      <c r="CY77">
        <v>4.5555555555555554</v>
      </c>
      <c r="CZ77">
        <v>3.8888888888888888</v>
      </c>
      <c r="DA77">
        <v>4.1111111111111107</v>
      </c>
      <c r="DB77">
        <v>4.1851851851851851</v>
      </c>
      <c r="DC77">
        <v>4.5714285714285712</v>
      </c>
      <c r="DD77">
        <v>2.8</v>
      </c>
      <c r="DE77">
        <v>4.5</v>
      </c>
      <c r="DF77">
        <v>3.84</v>
      </c>
      <c r="DG77">
        <v>4.0192307692307692</v>
      </c>
      <c r="DH77">
        <v>3.3557692307692308</v>
      </c>
      <c r="DI77">
        <v>3.2222222222222223</v>
      </c>
      <c r="DJ77">
        <v>3</v>
      </c>
      <c r="DK77">
        <v>2.7777777777777777</v>
      </c>
      <c r="DL77">
        <v>3</v>
      </c>
      <c r="DM77">
        <v>3.1428571428571428</v>
      </c>
      <c r="DN77">
        <v>2.9</v>
      </c>
      <c r="DO77">
        <v>3.125</v>
      </c>
      <c r="DP77">
        <v>3.04</v>
      </c>
      <c r="DQ77">
        <v>3.0192307692307692</v>
      </c>
      <c r="DR77">
        <v>3.0192307692307692</v>
      </c>
      <c r="DS77">
        <v>3.2435897435897436</v>
      </c>
      <c r="DT77">
        <v>1</v>
      </c>
      <c r="DU77">
        <v>1</v>
      </c>
      <c r="DV77">
        <v>0</v>
      </c>
      <c r="DW77">
        <v>0.66666666666666663</v>
      </c>
      <c r="DX77">
        <v>2.3333333333333335</v>
      </c>
      <c r="DZ77">
        <v>2.5</v>
      </c>
      <c r="EA77">
        <v>2.4</v>
      </c>
      <c r="EB77">
        <v>1.75</v>
      </c>
      <c r="EC77">
        <v>7</v>
      </c>
      <c r="ED77">
        <v>6</v>
      </c>
      <c r="EE77">
        <v>7</v>
      </c>
      <c r="EF77">
        <v>6.666666666666667</v>
      </c>
      <c r="EG77">
        <v>2.3333333333333335</v>
      </c>
      <c r="EI77">
        <v>3.5</v>
      </c>
      <c r="EJ77">
        <v>2.8</v>
      </c>
      <c r="EK77">
        <v>4.25</v>
      </c>
      <c r="EL77">
        <v>3</v>
      </c>
      <c r="EM77">
        <v>7</v>
      </c>
      <c r="EN77">
        <v>7</v>
      </c>
      <c r="EO77">
        <v>4</v>
      </c>
      <c r="EP77">
        <v>6</v>
      </c>
      <c r="EQ77">
        <v>3</v>
      </c>
      <c r="ES77">
        <v>7</v>
      </c>
      <c r="ET77">
        <v>4.5999999999999996</v>
      </c>
      <c r="EU77">
        <v>5.125</v>
      </c>
      <c r="EV77">
        <v>5.125</v>
      </c>
      <c r="EW77">
        <v>3.7083333333333335</v>
      </c>
      <c r="EX77">
        <v>3.3055555555555554</v>
      </c>
    </row>
    <row r="78" spans="1:154" x14ac:dyDescent="0.3">
      <c r="A78" s="2" t="s">
        <v>76</v>
      </c>
      <c r="Q78">
        <v>1.35</v>
      </c>
      <c r="R78">
        <v>1.6</v>
      </c>
      <c r="S78">
        <v>1.45</v>
      </c>
      <c r="T78">
        <v>1.4666666666666666</v>
      </c>
      <c r="U78">
        <v>1.7</v>
      </c>
      <c r="V78">
        <v>1.35</v>
      </c>
      <c r="W78">
        <v>0.9</v>
      </c>
      <c r="X78">
        <v>1.3166666666666667</v>
      </c>
      <c r="Y78">
        <v>1.3916666666666666</v>
      </c>
      <c r="Z78">
        <v>1.2</v>
      </c>
      <c r="AA78">
        <v>1.5</v>
      </c>
      <c r="AB78">
        <v>1</v>
      </c>
      <c r="AC78">
        <v>1.2333333333333334</v>
      </c>
      <c r="AD78">
        <v>1.2333333333333334</v>
      </c>
      <c r="AE78">
        <v>1.3388888888888888</v>
      </c>
      <c r="AF78">
        <v>1.3388888888888888</v>
      </c>
      <c r="BK78">
        <v>1.6</v>
      </c>
      <c r="BL78">
        <v>2.4</v>
      </c>
      <c r="BM78">
        <v>3.1</v>
      </c>
      <c r="BN78">
        <v>2.3666666666666667</v>
      </c>
      <c r="BO78">
        <v>2.2000000000000002</v>
      </c>
      <c r="BP78">
        <v>2.1</v>
      </c>
      <c r="BQ78">
        <v>3</v>
      </c>
      <c r="BR78">
        <v>2.4333333333333331</v>
      </c>
      <c r="BS78">
        <v>2.4</v>
      </c>
      <c r="BT78">
        <v>2.4</v>
      </c>
      <c r="BU78">
        <v>1.3</v>
      </c>
      <c r="BV78">
        <v>0.9</v>
      </c>
      <c r="BW78">
        <v>1.5333333333333334</v>
      </c>
      <c r="BX78">
        <v>1</v>
      </c>
      <c r="BY78">
        <v>1</v>
      </c>
      <c r="BZ78">
        <v>0.9</v>
      </c>
      <c r="CA78">
        <v>0.96666666666666667</v>
      </c>
      <c r="CB78">
        <v>1.25</v>
      </c>
      <c r="CC78">
        <v>1.825</v>
      </c>
      <c r="CD78">
        <v>3.2</v>
      </c>
      <c r="CE78">
        <v>3</v>
      </c>
      <c r="CF78">
        <v>3.3</v>
      </c>
      <c r="CG78">
        <v>3.1666666666666665</v>
      </c>
      <c r="CH78">
        <v>3.4</v>
      </c>
      <c r="CI78">
        <v>2</v>
      </c>
      <c r="CJ78">
        <v>3.4</v>
      </c>
      <c r="CK78">
        <v>2.9333333333333331</v>
      </c>
      <c r="CL78">
        <v>3.05</v>
      </c>
      <c r="CM78">
        <v>3.05</v>
      </c>
      <c r="CN78">
        <v>2.2333333333333334</v>
      </c>
      <c r="CO78">
        <v>2.2333333333333334</v>
      </c>
      <c r="DT78">
        <v>0.9</v>
      </c>
      <c r="DU78">
        <v>1.3</v>
      </c>
      <c r="DV78">
        <v>0.8</v>
      </c>
      <c r="DW78">
        <v>1</v>
      </c>
      <c r="DX78">
        <v>1.2</v>
      </c>
      <c r="DY78">
        <v>1.6</v>
      </c>
      <c r="DZ78">
        <v>1.5</v>
      </c>
      <c r="EA78">
        <v>1.4333333333333333</v>
      </c>
      <c r="EB78">
        <v>1.2166666666666666</v>
      </c>
      <c r="EC78">
        <v>1.9</v>
      </c>
      <c r="ED78">
        <v>1.4</v>
      </c>
      <c r="EE78">
        <v>2</v>
      </c>
      <c r="EF78">
        <v>1.7666666666666666</v>
      </c>
      <c r="EG78">
        <v>1.2</v>
      </c>
      <c r="EH78">
        <v>1.3</v>
      </c>
      <c r="EI78">
        <v>1.4</v>
      </c>
      <c r="EJ78">
        <v>1.3</v>
      </c>
      <c r="EK78">
        <v>1.5333333333333334</v>
      </c>
      <c r="EL78">
        <v>1.375</v>
      </c>
      <c r="EM78">
        <v>2</v>
      </c>
      <c r="EN78">
        <v>2.1</v>
      </c>
      <c r="EO78">
        <v>1.9</v>
      </c>
      <c r="EP78">
        <v>2</v>
      </c>
      <c r="EQ78">
        <v>2.7</v>
      </c>
      <c r="ER78">
        <v>1.8</v>
      </c>
      <c r="ES78">
        <v>2.1</v>
      </c>
      <c r="ET78">
        <v>2.2000000000000002</v>
      </c>
      <c r="EU78">
        <v>2.1</v>
      </c>
      <c r="EV78">
        <v>2.1</v>
      </c>
      <c r="EW78">
        <v>1.6166666666666667</v>
      </c>
      <c r="EX78">
        <v>1.6166666666666667</v>
      </c>
    </row>
    <row r="79" spans="1:154" x14ac:dyDescent="0.3">
      <c r="A79" s="2" t="s">
        <v>77</v>
      </c>
      <c r="B79">
        <v>0.85</v>
      </c>
      <c r="C79">
        <v>0.6</v>
      </c>
      <c r="D79">
        <v>0.75</v>
      </c>
      <c r="E79">
        <v>0.73333333333333328</v>
      </c>
      <c r="F79">
        <v>0.7</v>
      </c>
      <c r="G79">
        <v>0.85</v>
      </c>
      <c r="H79">
        <v>0.5</v>
      </c>
      <c r="I79">
        <v>0.68333333333333335</v>
      </c>
      <c r="J79">
        <v>0.70833333333333337</v>
      </c>
      <c r="K79">
        <v>0.4</v>
      </c>
      <c r="L79">
        <v>0.65</v>
      </c>
      <c r="M79">
        <v>0.55000000000000004</v>
      </c>
      <c r="N79">
        <v>0.53333333333333333</v>
      </c>
      <c r="O79">
        <v>0.53333333333333333</v>
      </c>
      <c r="P79">
        <v>0.65</v>
      </c>
      <c r="AF79">
        <v>0.65</v>
      </c>
      <c r="AG79">
        <v>0.1</v>
      </c>
      <c r="AH79">
        <v>0.2</v>
      </c>
      <c r="AI79">
        <v>0.5</v>
      </c>
      <c r="AJ79">
        <v>0.26666666666666666</v>
      </c>
      <c r="AK79">
        <v>0.3</v>
      </c>
      <c r="AL79">
        <v>0.44444444444444442</v>
      </c>
      <c r="AM79">
        <v>0</v>
      </c>
      <c r="AN79">
        <v>0.26923076923076922</v>
      </c>
      <c r="AO79">
        <v>0.26785714285714285</v>
      </c>
      <c r="AP79">
        <v>0</v>
      </c>
      <c r="AQ79">
        <v>0.2</v>
      </c>
      <c r="AR79">
        <v>0</v>
      </c>
      <c r="AS79">
        <v>6.6666666666666666E-2</v>
      </c>
      <c r="AT79">
        <v>0.1</v>
      </c>
      <c r="AU79">
        <v>0.1111111111111111</v>
      </c>
      <c r="AV79">
        <v>0.14285714285714285</v>
      </c>
      <c r="AW79">
        <v>0.11538461538461539</v>
      </c>
      <c r="AX79">
        <v>8.9285714285714288E-2</v>
      </c>
      <c r="AY79">
        <v>0.17857142857142858</v>
      </c>
      <c r="AZ79">
        <v>0</v>
      </c>
      <c r="BA79">
        <v>0</v>
      </c>
      <c r="BB79">
        <v>0.2</v>
      </c>
      <c r="BC79">
        <v>6.6666666666666666E-2</v>
      </c>
      <c r="BD79">
        <v>0</v>
      </c>
      <c r="BE79">
        <v>0.22222222222222221</v>
      </c>
      <c r="BF79">
        <v>0.14285714285714285</v>
      </c>
      <c r="BG79">
        <v>0.11538461538461539</v>
      </c>
      <c r="BH79">
        <v>8.9285714285714288E-2</v>
      </c>
      <c r="BI79">
        <v>8.9285714285714288E-2</v>
      </c>
      <c r="BJ79">
        <v>0.14880952380952381</v>
      </c>
      <c r="BP79">
        <v>0</v>
      </c>
      <c r="BQ79">
        <v>0.66666666666666663</v>
      </c>
      <c r="BR79">
        <v>0.5</v>
      </c>
      <c r="BS79">
        <v>0.5</v>
      </c>
      <c r="BY79">
        <v>0</v>
      </c>
      <c r="BZ79">
        <v>0</v>
      </c>
      <c r="CA79">
        <v>0</v>
      </c>
      <c r="CB79">
        <v>0</v>
      </c>
      <c r="CC79">
        <v>0.25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0.16666666666666666</v>
      </c>
      <c r="CO79">
        <v>0.15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</row>
    <row r="80" spans="1:154" x14ac:dyDescent="0.3">
      <c r="A80" s="2" t="s">
        <v>78</v>
      </c>
      <c r="B80">
        <v>3.2</v>
      </c>
      <c r="C80">
        <v>2.6</v>
      </c>
      <c r="D80">
        <v>2.85</v>
      </c>
      <c r="E80">
        <v>2.8833333333333333</v>
      </c>
      <c r="F80">
        <v>3.15</v>
      </c>
      <c r="G80">
        <v>3.4</v>
      </c>
      <c r="H80">
        <v>3.15</v>
      </c>
      <c r="I80">
        <v>3.2333333333333334</v>
      </c>
      <c r="J80">
        <v>3.0583333333333331</v>
      </c>
      <c r="K80">
        <v>1.75</v>
      </c>
      <c r="L80">
        <v>1.65</v>
      </c>
      <c r="M80">
        <v>1.3</v>
      </c>
      <c r="N80">
        <v>1.5666666666666667</v>
      </c>
      <c r="O80">
        <v>1.5666666666666667</v>
      </c>
      <c r="P80">
        <v>2.5611111111111109</v>
      </c>
      <c r="AF80">
        <v>2.5611111111111109</v>
      </c>
      <c r="AG80">
        <v>4.4000000000000004</v>
      </c>
      <c r="AH80">
        <v>4.7</v>
      </c>
      <c r="AI80">
        <v>5.4</v>
      </c>
      <c r="AJ80">
        <v>4.833333333333333</v>
      </c>
      <c r="AK80">
        <v>4.2</v>
      </c>
      <c r="AL80">
        <v>4.2</v>
      </c>
      <c r="AM80">
        <v>4.4444444444444446</v>
      </c>
      <c r="AN80">
        <v>4.2758620689655169</v>
      </c>
      <c r="AO80">
        <v>4.5593220338983054</v>
      </c>
      <c r="AP80">
        <v>2.1</v>
      </c>
      <c r="AQ80">
        <v>1.6</v>
      </c>
      <c r="AR80">
        <v>1.3</v>
      </c>
      <c r="AS80">
        <v>1.6666666666666667</v>
      </c>
      <c r="AT80">
        <v>1.8</v>
      </c>
      <c r="AU80">
        <v>2.4</v>
      </c>
      <c r="AV80">
        <v>1.4444444444444444</v>
      </c>
      <c r="AW80">
        <v>1.896551724137931</v>
      </c>
      <c r="AX80">
        <v>1.7796610169491525</v>
      </c>
      <c r="AY80">
        <v>3.1694915254237288</v>
      </c>
      <c r="AZ80">
        <v>2.7</v>
      </c>
      <c r="BA80">
        <v>2.2000000000000002</v>
      </c>
      <c r="BB80">
        <v>2.2000000000000002</v>
      </c>
      <c r="BC80">
        <v>2.3666666666666667</v>
      </c>
      <c r="BD80">
        <v>2.5</v>
      </c>
      <c r="BE80">
        <v>3.1</v>
      </c>
      <c r="BF80">
        <v>2.6666666666666665</v>
      </c>
      <c r="BG80">
        <v>2.7586206896551726</v>
      </c>
      <c r="BH80">
        <v>2.5593220338983049</v>
      </c>
      <c r="BI80">
        <v>2.5593220338983049</v>
      </c>
      <c r="BJ80">
        <v>2.9661016949152543</v>
      </c>
      <c r="BQ80">
        <v>8</v>
      </c>
      <c r="BR80">
        <v>8</v>
      </c>
      <c r="BS80">
        <v>8</v>
      </c>
      <c r="BZ80">
        <v>1</v>
      </c>
      <c r="CA80">
        <v>1</v>
      </c>
      <c r="CB80">
        <v>1</v>
      </c>
      <c r="CC80">
        <v>4.5</v>
      </c>
      <c r="CJ80">
        <v>6</v>
      </c>
      <c r="CK80">
        <v>6</v>
      </c>
      <c r="CL80">
        <v>6</v>
      </c>
      <c r="CM80">
        <v>6</v>
      </c>
      <c r="CN80">
        <v>5</v>
      </c>
      <c r="CO80">
        <v>3</v>
      </c>
      <c r="CP80">
        <v>2.7</v>
      </c>
      <c r="CQ80">
        <v>1.9</v>
      </c>
      <c r="CR80">
        <v>2.1111111111111112</v>
      </c>
      <c r="CS80">
        <v>2.2413793103448274</v>
      </c>
      <c r="CT80">
        <v>2.8888888888888888</v>
      </c>
      <c r="CU80">
        <v>1.7</v>
      </c>
      <c r="CV80">
        <v>2.2000000000000002</v>
      </c>
      <c r="CW80">
        <v>2.2413793103448274</v>
      </c>
      <c r="CX80">
        <v>2.2413793103448274</v>
      </c>
      <c r="CY80">
        <v>3.9</v>
      </c>
      <c r="CZ80">
        <v>4.5</v>
      </c>
      <c r="DA80">
        <v>4.1111111111111107</v>
      </c>
      <c r="DB80">
        <v>4.1724137931034484</v>
      </c>
      <c r="DC80">
        <v>3</v>
      </c>
      <c r="DD80">
        <v>4.2</v>
      </c>
      <c r="DE80">
        <v>4.5999999999999996</v>
      </c>
      <c r="DF80">
        <v>3.9655172413793105</v>
      </c>
      <c r="DG80">
        <v>4.068965517241379</v>
      </c>
      <c r="DH80">
        <v>3.1551724137931036</v>
      </c>
      <c r="DI80">
        <v>2.4</v>
      </c>
      <c r="DJ80">
        <v>2.2999999999999998</v>
      </c>
      <c r="DK80">
        <v>1.6666666666666667</v>
      </c>
      <c r="DL80">
        <v>2.1379310344827585</v>
      </c>
      <c r="DM80">
        <v>1</v>
      </c>
      <c r="DN80">
        <v>1.8</v>
      </c>
      <c r="DO80">
        <v>1.8</v>
      </c>
      <c r="DP80">
        <v>1.5517241379310345</v>
      </c>
      <c r="DQ80">
        <v>1.8448275862068966</v>
      </c>
      <c r="DR80">
        <v>1.8448275862068966</v>
      </c>
      <c r="DS80">
        <v>2.7183908045977012</v>
      </c>
      <c r="DV80">
        <v>0</v>
      </c>
      <c r="DW80">
        <v>0</v>
      </c>
      <c r="DX80">
        <v>0</v>
      </c>
      <c r="EA80">
        <v>0</v>
      </c>
      <c r="EB80">
        <v>0</v>
      </c>
      <c r="EE80">
        <v>6</v>
      </c>
      <c r="EF80">
        <v>6</v>
      </c>
      <c r="EG80">
        <v>5</v>
      </c>
      <c r="EJ80">
        <v>5</v>
      </c>
      <c r="EK80">
        <v>5.5</v>
      </c>
      <c r="EL80">
        <v>2.75</v>
      </c>
      <c r="EO80">
        <v>2</v>
      </c>
      <c r="EP80">
        <v>2</v>
      </c>
      <c r="EQ80">
        <v>2</v>
      </c>
      <c r="ET80">
        <v>2</v>
      </c>
      <c r="EU80">
        <v>2</v>
      </c>
      <c r="EV80">
        <v>2</v>
      </c>
      <c r="EW80">
        <v>2.5</v>
      </c>
      <c r="EX80">
        <v>2.7111111111111112</v>
      </c>
    </row>
    <row r="81" spans="1:154" x14ac:dyDescent="0.3">
      <c r="A81" s="2" t="s">
        <v>79</v>
      </c>
      <c r="B81">
        <v>1.5</v>
      </c>
      <c r="C81">
        <v>2.0499999999999998</v>
      </c>
      <c r="D81">
        <v>3.3</v>
      </c>
      <c r="E81">
        <v>2.2833333333333332</v>
      </c>
      <c r="F81">
        <v>5.0999999999999996</v>
      </c>
      <c r="G81">
        <v>4.8</v>
      </c>
      <c r="H81">
        <v>3.6</v>
      </c>
      <c r="I81">
        <v>4.5</v>
      </c>
      <c r="J81">
        <v>3.3916666666666666</v>
      </c>
      <c r="K81">
        <v>1.9</v>
      </c>
      <c r="L81">
        <v>1.8</v>
      </c>
      <c r="M81">
        <v>2</v>
      </c>
      <c r="N81">
        <v>1.9</v>
      </c>
      <c r="O81">
        <v>1.9</v>
      </c>
      <c r="P81">
        <v>2.8944444444444444</v>
      </c>
      <c r="AF81">
        <v>2.8944444444444444</v>
      </c>
      <c r="AG81">
        <v>1.5</v>
      </c>
      <c r="AH81">
        <v>1.4444444444444444</v>
      </c>
      <c r="AI81">
        <v>2.2000000000000002</v>
      </c>
      <c r="AJ81">
        <v>1.7241379310344827</v>
      </c>
      <c r="AK81">
        <v>1.6</v>
      </c>
      <c r="AL81">
        <v>1</v>
      </c>
      <c r="AM81">
        <v>1.4444444444444444</v>
      </c>
      <c r="AN81">
        <v>1.3571428571428572</v>
      </c>
      <c r="AO81">
        <v>1.5438596491228069</v>
      </c>
      <c r="AP81">
        <v>2.8</v>
      </c>
      <c r="AQ81">
        <v>2.5555555555555554</v>
      </c>
      <c r="AR81">
        <v>2.9</v>
      </c>
      <c r="AS81">
        <v>2.7586206896551726</v>
      </c>
      <c r="AT81">
        <v>3.4</v>
      </c>
      <c r="AU81">
        <v>2.7777777777777777</v>
      </c>
      <c r="AV81">
        <v>2.6666666666666665</v>
      </c>
      <c r="AW81">
        <v>2.9642857142857144</v>
      </c>
      <c r="AX81">
        <v>2.8596491228070176</v>
      </c>
      <c r="AY81">
        <v>2.2017543859649122</v>
      </c>
      <c r="AZ81">
        <v>0.4</v>
      </c>
      <c r="BA81">
        <v>0.33333333333333331</v>
      </c>
      <c r="BB81">
        <v>0.8</v>
      </c>
      <c r="BC81">
        <v>0.51724137931034486</v>
      </c>
      <c r="BD81">
        <v>0.3</v>
      </c>
      <c r="BE81">
        <v>0.66666666666666663</v>
      </c>
      <c r="BF81">
        <v>0.77777777777777779</v>
      </c>
      <c r="BG81">
        <v>0.5714285714285714</v>
      </c>
      <c r="BH81">
        <v>0.54385964912280704</v>
      </c>
      <c r="BI81">
        <v>0.54385964912280704</v>
      </c>
      <c r="BJ81">
        <v>1.6491228070175439</v>
      </c>
      <c r="BL81">
        <v>0</v>
      </c>
      <c r="BN81">
        <v>0</v>
      </c>
      <c r="BP81">
        <v>1</v>
      </c>
      <c r="BQ81">
        <v>0</v>
      </c>
      <c r="BR81">
        <v>0.5</v>
      </c>
      <c r="BS81">
        <v>0.33333333333333331</v>
      </c>
      <c r="BU81">
        <v>6</v>
      </c>
      <c r="BW81">
        <v>6</v>
      </c>
      <c r="BY81">
        <v>0</v>
      </c>
      <c r="BZ81">
        <v>0</v>
      </c>
      <c r="CA81">
        <v>0</v>
      </c>
      <c r="CB81">
        <v>2</v>
      </c>
      <c r="CC81">
        <v>1.1666666666666667</v>
      </c>
      <c r="CE81">
        <v>0</v>
      </c>
      <c r="CG81">
        <v>0</v>
      </c>
      <c r="CI81">
        <v>1</v>
      </c>
      <c r="CJ81">
        <v>0</v>
      </c>
      <c r="CK81">
        <v>0.5</v>
      </c>
      <c r="CL81">
        <v>0.33333333333333331</v>
      </c>
      <c r="CM81">
        <v>0.33333333333333331</v>
      </c>
      <c r="CN81">
        <v>0.88888888888888884</v>
      </c>
      <c r="CO81">
        <v>1.6111111111111112</v>
      </c>
      <c r="CP81">
        <v>2.7</v>
      </c>
      <c r="CQ81">
        <v>3.4</v>
      </c>
      <c r="CR81">
        <v>2.5555555555555554</v>
      </c>
      <c r="CS81">
        <v>2.896551724137931</v>
      </c>
      <c r="CT81">
        <v>3.3333333333333335</v>
      </c>
      <c r="CU81">
        <v>0.7</v>
      </c>
      <c r="CV81">
        <v>2.2999999999999998</v>
      </c>
      <c r="CW81">
        <v>2.0689655172413794</v>
      </c>
      <c r="CX81">
        <v>2.4827586206896552</v>
      </c>
      <c r="CY81">
        <v>1.4</v>
      </c>
      <c r="CZ81">
        <v>0.9</v>
      </c>
      <c r="DA81">
        <v>2.1111111111111112</v>
      </c>
      <c r="DB81">
        <v>1.4482758620689655</v>
      </c>
      <c r="DC81">
        <v>1.7777777777777777</v>
      </c>
      <c r="DD81">
        <v>0.7</v>
      </c>
      <c r="DE81">
        <v>1.7</v>
      </c>
      <c r="DF81">
        <v>1.3793103448275863</v>
      </c>
      <c r="DG81">
        <v>1.4137931034482758</v>
      </c>
      <c r="DH81">
        <v>1.9482758620689655</v>
      </c>
      <c r="DI81">
        <v>0.9</v>
      </c>
      <c r="DJ81">
        <v>0.1</v>
      </c>
      <c r="DK81">
        <v>0.88888888888888884</v>
      </c>
      <c r="DL81">
        <v>0.62068965517241381</v>
      </c>
      <c r="DM81">
        <v>1.1111111111111112</v>
      </c>
      <c r="DN81">
        <v>0.2</v>
      </c>
      <c r="DO81">
        <v>0.9</v>
      </c>
      <c r="DP81">
        <v>0.72413793103448276</v>
      </c>
      <c r="DQ81">
        <v>0.67241379310344829</v>
      </c>
      <c r="DR81">
        <v>0.67241379310344829</v>
      </c>
      <c r="DS81">
        <v>1.5229885057471264</v>
      </c>
      <c r="DV81">
        <v>6</v>
      </c>
      <c r="DW81">
        <v>6</v>
      </c>
      <c r="DX81">
        <v>6</v>
      </c>
      <c r="EA81">
        <v>6</v>
      </c>
      <c r="EB81">
        <v>6</v>
      </c>
      <c r="EE81">
        <v>1</v>
      </c>
      <c r="EF81">
        <v>1</v>
      </c>
      <c r="EG81">
        <v>0</v>
      </c>
      <c r="EJ81">
        <v>0</v>
      </c>
      <c r="EK81">
        <v>0.5</v>
      </c>
      <c r="EL81">
        <v>3.25</v>
      </c>
      <c r="EO81">
        <v>4</v>
      </c>
      <c r="EP81">
        <v>4</v>
      </c>
      <c r="EQ81">
        <v>0</v>
      </c>
      <c r="ET81">
        <v>0</v>
      </c>
      <c r="EU81">
        <v>2</v>
      </c>
      <c r="EV81">
        <v>2</v>
      </c>
      <c r="EW81">
        <v>2.8333333333333335</v>
      </c>
      <c r="EX81">
        <v>1.5666666666666667</v>
      </c>
    </row>
    <row r="82" spans="1:154" x14ac:dyDescent="0.3">
      <c r="A82" s="2" t="s">
        <v>80</v>
      </c>
      <c r="B82">
        <v>3.6</v>
      </c>
      <c r="C82">
        <v>3.65</v>
      </c>
      <c r="D82">
        <v>4</v>
      </c>
      <c r="E82">
        <v>3.75</v>
      </c>
      <c r="F82">
        <v>4.1500000000000004</v>
      </c>
      <c r="G82">
        <v>3.95</v>
      </c>
      <c r="H82">
        <v>3.55</v>
      </c>
      <c r="I82">
        <v>3.8833333333333333</v>
      </c>
      <c r="J82">
        <v>3.8166666666666669</v>
      </c>
      <c r="K82">
        <v>1.6</v>
      </c>
      <c r="L82">
        <v>1.05</v>
      </c>
      <c r="M82">
        <v>1.25</v>
      </c>
      <c r="N82">
        <v>1.3</v>
      </c>
      <c r="O82">
        <v>1.3</v>
      </c>
      <c r="P82">
        <v>2.9777777777777779</v>
      </c>
      <c r="AF82">
        <v>2.9777777777777779</v>
      </c>
      <c r="AG82">
        <v>5.3</v>
      </c>
      <c r="AH82">
        <v>5.2</v>
      </c>
      <c r="AI82">
        <v>4.2</v>
      </c>
      <c r="AJ82">
        <v>4.9000000000000004</v>
      </c>
      <c r="AK82">
        <v>2.3333333333333335</v>
      </c>
      <c r="AL82">
        <v>4.7777777777777777</v>
      </c>
      <c r="AM82">
        <v>4.4444444444444446</v>
      </c>
      <c r="AN82">
        <v>3.8518518518518516</v>
      </c>
      <c r="AO82">
        <v>4.4035087719298245</v>
      </c>
      <c r="AP82">
        <v>3.1</v>
      </c>
      <c r="AQ82">
        <v>2.5</v>
      </c>
      <c r="AR82">
        <v>3</v>
      </c>
      <c r="AS82">
        <v>2.8666666666666667</v>
      </c>
      <c r="AT82">
        <v>5</v>
      </c>
      <c r="AU82">
        <v>3</v>
      </c>
      <c r="AV82">
        <v>3.1111111111111112</v>
      </c>
      <c r="AW82">
        <v>3.7037037037037037</v>
      </c>
      <c r="AX82">
        <v>3.263157894736842</v>
      </c>
      <c r="AY82">
        <v>3.8333333333333335</v>
      </c>
      <c r="AZ82">
        <v>3.1</v>
      </c>
      <c r="BA82">
        <v>2.2999999999999998</v>
      </c>
      <c r="BB82">
        <v>2.1</v>
      </c>
      <c r="BC82">
        <v>2.5</v>
      </c>
      <c r="BD82">
        <v>1.7777777777777777</v>
      </c>
      <c r="BE82">
        <v>2.5555555555555554</v>
      </c>
      <c r="BF82">
        <v>2.6666666666666665</v>
      </c>
      <c r="BG82">
        <v>2.3333333333333335</v>
      </c>
      <c r="BH82">
        <v>2.4210526315789473</v>
      </c>
      <c r="BI82">
        <v>2.4210526315789473</v>
      </c>
      <c r="BJ82">
        <v>3.3625730994152048</v>
      </c>
      <c r="BO82">
        <v>4</v>
      </c>
      <c r="BP82">
        <v>5</v>
      </c>
      <c r="BQ82">
        <v>8</v>
      </c>
      <c r="BR82">
        <v>5.666666666666667</v>
      </c>
      <c r="BS82">
        <v>5.666666666666667</v>
      </c>
      <c r="BX82">
        <v>6</v>
      </c>
      <c r="BY82">
        <v>0</v>
      </c>
      <c r="BZ82">
        <v>1</v>
      </c>
      <c r="CA82">
        <v>2.3333333333333335</v>
      </c>
      <c r="CB82">
        <v>2.3333333333333335</v>
      </c>
      <c r="CC82">
        <v>4</v>
      </c>
      <c r="CH82">
        <v>6</v>
      </c>
      <c r="CI82">
        <v>3</v>
      </c>
      <c r="CJ82">
        <v>4</v>
      </c>
      <c r="CK82">
        <v>4.333333333333333</v>
      </c>
      <c r="CL82">
        <v>4.333333333333333</v>
      </c>
      <c r="CM82">
        <v>4.333333333333333</v>
      </c>
      <c r="CN82">
        <v>4.1111111111111107</v>
      </c>
      <c r="CO82">
        <v>3.4</v>
      </c>
      <c r="CP82">
        <v>2.3333333333333335</v>
      </c>
      <c r="CQ82">
        <v>1.7</v>
      </c>
      <c r="CR82">
        <v>2.8888888888888888</v>
      </c>
      <c r="CS82">
        <v>2.2857142857142856</v>
      </c>
      <c r="CT82">
        <v>1.8</v>
      </c>
      <c r="CU82">
        <v>3.8</v>
      </c>
      <c r="CV82">
        <v>1.7</v>
      </c>
      <c r="CW82">
        <v>2.4333333333333331</v>
      </c>
      <c r="CX82">
        <v>2.3620689655172415</v>
      </c>
      <c r="CY82">
        <v>4.333333333333333</v>
      </c>
      <c r="CZ82">
        <v>5.3</v>
      </c>
      <c r="DA82">
        <v>3.7777777777777777</v>
      </c>
      <c r="DB82">
        <v>4.5</v>
      </c>
      <c r="DC82">
        <v>4.4000000000000004</v>
      </c>
      <c r="DD82">
        <v>4</v>
      </c>
      <c r="DE82">
        <v>5.4</v>
      </c>
      <c r="DF82">
        <v>4.5999999999999996</v>
      </c>
      <c r="DG82">
        <v>4.5517241379310347</v>
      </c>
      <c r="DH82">
        <v>3.4568965517241379</v>
      </c>
      <c r="DI82">
        <v>1.1111111111111112</v>
      </c>
      <c r="DJ82">
        <v>1.8</v>
      </c>
      <c r="DK82">
        <v>1.6666666666666667</v>
      </c>
      <c r="DL82">
        <v>1.5357142857142858</v>
      </c>
      <c r="DM82">
        <v>1.5</v>
      </c>
      <c r="DN82">
        <v>2</v>
      </c>
      <c r="DO82">
        <v>1.7</v>
      </c>
      <c r="DP82">
        <v>1.7333333333333334</v>
      </c>
      <c r="DQ82">
        <v>1.6379310344827587</v>
      </c>
      <c r="DR82">
        <v>1.6379310344827587</v>
      </c>
      <c r="DS82">
        <v>2.8505747126436782</v>
      </c>
      <c r="DT82">
        <v>1</v>
      </c>
      <c r="DV82">
        <v>4</v>
      </c>
      <c r="DW82">
        <v>2.5</v>
      </c>
      <c r="EB82">
        <v>2.5</v>
      </c>
      <c r="EC82">
        <v>7</v>
      </c>
      <c r="EE82">
        <v>3</v>
      </c>
      <c r="EF82">
        <v>5</v>
      </c>
      <c r="EK82">
        <v>5</v>
      </c>
      <c r="EL82">
        <v>3.75</v>
      </c>
      <c r="EM82">
        <v>2</v>
      </c>
      <c r="EO82">
        <v>2</v>
      </c>
      <c r="EP82">
        <v>2</v>
      </c>
      <c r="EU82">
        <v>2</v>
      </c>
      <c r="EV82">
        <v>2</v>
      </c>
      <c r="EW82">
        <v>3.1666666666666665</v>
      </c>
      <c r="EX82">
        <v>2.8611111111111112</v>
      </c>
    </row>
    <row r="83" spans="1:154" x14ac:dyDescent="0.3">
      <c r="A83" s="2" t="s">
        <v>81</v>
      </c>
      <c r="B83">
        <v>1.45</v>
      </c>
      <c r="C83">
        <v>1.9</v>
      </c>
      <c r="D83">
        <v>1.8</v>
      </c>
      <c r="E83">
        <v>1.7166666666666666</v>
      </c>
      <c r="F83">
        <v>2.4</v>
      </c>
      <c r="G83">
        <v>2.2000000000000002</v>
      </c>
      <c r="H83">
        <v>1.5</v>
      </c>
      <c r="I83">
        <v>2.0333333333333332</v>
      </c>
      <c r="J83">
        <v>1.875</v>
      </c>
      <c r="K83">
        <v>1.2</v>
      </c>
      <c r="L83">
        <v>0.85</v>
      </c>
      <c r="M83">
        <v>0.75</v>
      </c>
      <c r="N83">
        <v>0.93333333333333335</v>
      </c>
      <c r="O83">
        <v>0.93333333333333335</v>
      </c>
      <c r="P83">
        <v>1.5611111111111111</v>
      </c>
      <c r="AF83">
        <v>1.5611111111111111</v>
      </c>
      <c r="AG83">
        <v>0.88888888888888884</v>
      </c>
      <c r="AH83">
        <v>2.75</v>
      </c>
      <c r="AI83">
        <v>3.1111111111111112</v>
      </c>
      <c r="AJ83">
        <v>2.2307692307692308</v>
      </c>
      <c r="AK83">
        <v>1.5</v>
      </c>
      <c r="AL83">
        <v>2.1428571428571428</v>
      </c>
      <c r="AM83">
        <v>1.625</v>
      </c>
      <c r="AN83">
        <v>1.7391304347826086</v>
      </c>
      <c r="AO83">
        <v>2</v>
      </c>
      <c r="AP83">
        <v>2.7777777777777777</v>
      </c>
      <c r="AQ83">
        <v>2.125</v>
      </c>
      <c r="AR83">
        <v>1.8888888888888888</v>
      </c>
      <c r="AS83">
        <v>2.2692307692307692</v>
      </c>
      <c r="AT83">
        <v>1.5</v>
      </c>
      <c r="AU83">
        <v>2.1428571428571428</v>
      </c>
      <c r="AV83">
        <v>3.5</v>
      </c>
      <c r="AW83">
        <v>2.3913043478260869</v>
      </c>
      <c r="AX83">
        <v>2.3265306122448979</v>
      </c>
      <c r="AY83">
        <v>2.1632653061224492</v>
      </c>
      <c r="AZ83">
        <v>1.1111111111111112</v>
      </c>
      <c r="BA83">
        <v>1.25</v>
      </c>
      <c r="BB83">
        <v>1.2222222222222223</v>
      </c>
      <c r="BC83">
        <v>1.1923076923076923</v>
      </c>
      <c r="BD83">
        <v>1.875</v>
      </c>
      <c r="BE83">
        <v>0.7142857142857143</v>
      </c>
      <c r="BF83">
        <v>0.875</v>
      </c>
      <c r="BG83">
        <v>1.173913043478261</v>
      </c>
      <c r="BH83">
        <v>1.1836734693877551</v>
      </c>
      <c r="BI83">
        <v>1.1836734693877551</v>
      </c>
      <c r="BJ83">
        <v>1.8367346938775511</v>
      </c>
      <c r="BK83">
        <v>0</v>
      </c>
      <c r="BL83">
        <v>3</v>
      </c>
      <c r="BM83">
        <v>1</v>
      </c>
      <c r="BN83">
        <v>1.75</v>
      </c>
      <c r="BO83">
        <v>1.5</v>
      </c>
      <c r="BP83">
        <v>1.3333333333333333</v>
      </c>
      <c r="BQ83">
        <v>0</v>
      </c>
      <c r="BR83">
        <v>1</v>
      </c>
      <c r="BS83">
        <v>1.2727272727272727</v>
      </c>
      <c r="BT83">
        <v>3</v>
      </c>
      <c r="BU83">
        <v>0</v>
      </c>
      <c r="BV83">
        <v>3</v>
      </c>
      <c r="BW83">
        <v>1.5</v>
      </c>
      <c r="BX83">
        <v>2</v>
      </c>
      <c r="BY83">
        <v>0</v>
      </c>
      <c r="BZ83">
        <v>0</v>
      </c>
      <c r="CA83">
        <v>0.5714285714285714</v>
      </c>
      <c r="CB83">
        <v>0.90909090909090906</v>
      </c>
      <c r="CC83">
        <v>1.0909090909090908</v>
      </c>
      <c r="CD83">
        <v>0</v>
      </c>
      <c r="CE83">
        <v>1</v>
      </c>
      <c r="CF83">
        <v>2</v>
      </c>
      <c r="CG83">
        <v>1</v>
      </c>
      <c r="CH83">
        <v>1.5</v>
      </c>
      <c r="CI83">
        <v>0</v>
      </c>
      <c r="CJ83">
        <v>0</v>
      </c>
      <c r="CK83">
        <v>0.42857142857142855</v>
      </c>
      <c r="CL83">
        <v>0.63636363636363635</v>
      </c>
      <c r="CM83">
        <v>0.63636363636363635</v>
      </c>
      <c r="CN83">
        <v>0.93939393939393945</v>
      </c>
      <c r="CO83">
        <v>1.6722222222222223</v>
      </c>
      <c r="CP83">
        <v>4</v>
      </c>
      <c r="CQ83">
        <v>2</v>
      </c>
      <c r="CR83">
        <v>0.8</v>
      </c>
      <c r="CS83">
        <v>2.3529411764705883</v>
      </c>
      <c r="CT83">
        <v>1</v>
      </c>
      <c r="CU83">
        <v>3.75</v>
      </c>
      <c r="CV83">
        <v>1.375</v>
      </c>
      <c r="CW83">
        <v>2.3888888888888888</v>
      </c>
      <c r="CX83">
        <v>2.3714285714285714</v>
      </c>
      <c r="CY83">
        <v>2.3333333333333335</v>
      </c>
      <c r="CZ83">
        <v>1.5</v>
      </c>
      <c r="DA83">
        <v>3.4</v>
      </c>
      <c r="DB83">
        <v>2.3529411764705883</v>
      </c>
      <c r="DC83">
        <v>0</v>
      </c>
      <c r="DD83">
        <v>2.875</v>
      </c>
      <c r="DE83">
        <v>1.625</v>
      </c>
      <c r="DF83">
        <v>2</v>
      </c>
      <c r="DG83">
        <v>2.1714285714285713</v>
      </c>
      <c r="DH83">
        <v>2.2714285714285714</v>
      </c>
      <c r="DI83">
        <v>1</v>
      </c>
      <c r="DJ83">
        <v>1.5</v>
      </c>
      <c r="DK83">
        <v>1.2</v>
      </c>
      <c r="DL83">
        <v>1.2352941176470589</v>
      </c>
      <c r="DM83">
        <v>0.5</v>
      </c>
      <c r="DN83">
        <v>2</v>
      </c>
      <c r="DO83">
        <v>1.375</v>
      </c>
      <c r="DP83">
        <v>1.5555555555555556</v>
      </c>
      <c r="DQ83">
        <v>1.4</v>
      </c>
      <c r="DR83">
        <v>1.4</v>
      </c>
      <c r="DS83">
        <v>1.980952380952381</v>
      </c>
      <c r="DT83">
        <v>1</v>
      </c>
      <c r="DU83">
        <v>1.75</v>
      </c>
      <c r="DV83">
        <v>1.8</v>
      </c>
      <c r="DW83">
        <v>1.5384615384615385</v>
      </c>
      <c r="DX83">
        <v>2.25</v>
      </c>
      <c r="DY83">
        <v>2.5</v>
      </c>
      <c r="DZ83">
        <v>3.5</v>
      </c>
      <c r="EA83">
        <v>2.5</v>
      </c>
      <c r="EB83">
        <v>2</v>
      </c>
      <c r="EC83">
        <v>2.25</v>
      </c>
      <c r="ED83">
        <v>3</v>
      </c>
      <c r="EE83">
        <v>2.8</v>
      </c>
      <c r="EF83">
        <v>2.6923076923076925</v>
      </c>
      <c r="EG83">
        <v>2.5</v>
      </c>
      <c r="EH83">
        <v>0.5</v>
      </c>
      <c r="EI83">
        <v>2</v>
      </c>
      <c r="EJ83">
        <v>2.0833333333333335</v>
      </c>
      <c r="EK83">
        <v>2.4</v>
      </c>
      <c r="EL83">
        <v>2.2000000000000002</v>
      </c>
      <c r="EM83">
        <v>2.5</v>
      </c>
      <c r="EN83">
        <v>3</v>
      </c>
      <c r="EO83">
        <v>1.6</v>
      </c>
      <c r="EP83">
        <v>2.3076923076923075</v>
      </c>
      <c r="EQ83">
        <v>0.875</v>
      </c>
      <c r="ER83">
        <v>2</v>
      </c>
      <c r="ES83">
        <v>3.5</v>
      </c>
      <c r="ET83">
        <v>1.5</v>
      </c>
      <c r="EU83">
        <v>1.92</v>
      </c>
      <c r="EV83">
        <v>1.92</v>
      </c>
      <c r="EW83">
        <v>2.1066666666666665</v>
      </c>
      <c r="EX83">
        <v>2.0333333333333332</v>
      </c>
    </row>
    <row r="84" spans="1:154" x14ac:dyDescent="0.3">
      <c r="A84" s="2" t="s">
        <v>82</v>
      </c>
      <c r="B84">
        <v>2.8421052631578947</v>
      </c>
      <c r="C84">
        <v>2.2999999999999998</v>
      </c>
      <c r="D84">
        <v>3.05</v>
      </c>
      <c r="E84">
        <v>2.7288135593220337</v>
      </c>
      <c r="F84">
        <v>2.9473684210526314</v>
      </c>
      <c r="G84">
        <v>2.95</v>
      </c>
      <c r="H84">
        <v>3.15</v>
      </c>
      <c r="I84">
        <v>3.0169491525423728</v>
      </c>
      <c r="J84">
        <v>2.8728813559322033</v>
      </c>
      <c r="K84">
        <v>1.736842105263158</v>
      </c>
      <c r="L84">
        <v>1.75</v>
      </c>
      <c r="M84">
        <v>1.85</v>
      </c>
      <c r="N84">
        <v>1.7796610169491525</v>
      </c>
      <c r="O84">
        <v>1.7796610169491525</v>
      </c>
      <c r="P84">
        <v>2.5084745762711864</v>
      </c>
      <c r="Q84">
        <v>1</v>
      </c>
      <c r="T84">
        <v>1</v>
      </c>
      <c r="U84">
        <v>6</v>
      </c>
      <c r="X84">
        <v>6</v>
      </c>
      <c r="Y84">
        <v>3.5</v>
      </c>
      <c r="Z84">
        <v>1</v>
      </c>
      <c r="AC84">
        <v>1</v>
      </c>
      <c r="AD84">
        <v>1</v>
      </c>
      <c r="AE84">
        <v>2.6666666666666665</v>
      </c>
      <c r="AF84">
        <v>2.5111111111111111</v>
      </c>
      <c r="AG84">
        <v>2.7777777777777777</v>
      </c>
      <c r="AH84">
        <v>2.5555555555555554</v>
      </c>
      <c r="AI84">
        <v>2.2999999999999998</v>
      </c>
      <c r="AJ84">
        <v>2.5357142857142856</v>
      </c>
      <c r="AK84">
        <v>2.6</v>
      </c>
      <c r="AL84">
        <v>3.75</v>
      </c>
      <c r="AM84">
        <v>3.5</v>
      </c>
      <c r="AN84">
        <v>3.2307692307692308</v>
      </c>
      <c r="AO84">
        <v>2.8703703703703702</v>
      </c>
      <c r="AP84">
        <v>2.5555555555555554</v>
      </c>
      <c r="AQ84">
        <v>2.1111111111111112</v>
      </c>
      <c r="AR84">
        <v>2.9</v>
      </c>
      <c r="AS84">
        <v>2.5357142857142856</v>
      </c>
      <c r="AT84">
        <v>2.9</v>
      </c>
      <c r="AU84">
        <v>1.5</v>
      </c>
      <c r="AV84">
        <v>1.5</v>
      </c>
      <c r="AW84">
        <v>2.0384615384615383</v>
      </c>
      <c r="AX84">
        <v>2.2962962962962963</v>
      </c>
      <c r="AY84">
        <v>2.5833333333333335</v>
      </c>
      <c r="AZ84">
        <v>1.8888888888888888</v>
      </c>
      <c r="BA84">
        <v>1.1111111111111112</v>
      </c>
      <c r="BB84">
        <v>1.6</v>
      </c>
      <c r="BC84">
        <v>1.5357142857142858</v>
      </c>
      <c r="BD84">
        <v>1.3</v>
      </c>
      <c r="BE84">
        <v>2</v>
      </c>
      <c r="BF84">
        <v>1.375</v>
      </c>
      <c r="BG84">
        <v>1.5384615384615385</v>
      </c>
      <c r="BH84">
        <v>1.537037037037037</v>
      </c>
      <c r="BI84">
        <v>1.537037037037037</v>
      </c>
      <c r="BJ84">
        <v>2.2345679012345681</v>
      </c>
      <c r="BK84">
        <v>5</v>
      </c>
      <c r="BL84">
        <v>4</v>
      </c>
      <c r="BN84">
        <v>4.5</v>
      </c>
      <c r="BP84">
        <v>2.5</v>
      </c>
      <c r="BQ84">
        <v>3</v>
      </c>
      <c r="BR84">
        <v>2.75</v>
      </c>
      <c r="BS84">
        <v>3.3333333333333335</v>
      </c>
      <c r="BT84">
        <v>2</v>
      </c>
      <c r="BU84">
        <v>2</v>
      </c>
      <c r="BW84">
        <v>2</v>
      </c>
      <c r="BY84">
        <v>0.5</v>
      </c>
      <c r="BZ84">
        <v>0.5</v>
      </c>
      <c r="CA84">
        <v>0.5</v>
      </c>
      <c r="CB84">
        <v>1</v>
      </c>
      <c r="CC84">
        <v>2.1666666666666665</v>
      </c>
      <c r="CD84">
        <v>5</v>
      </c>
      <c r="CE84">
        <v>2</v>
      </c>
      <c r="CG84">
        <v>3.5</v>
      </c>
      <c r="CI84">
        <v>2</v>
      </c>
      <c r="CJ84">
        <v>1</v>
      </c>
      <c r="CK84">
        <v>1.5</v>
      </c>
      <c r="CL84">
        <v>2.1666666666666665</v>
      </c>
      <c r="CM84">
        <v>2.1666666666666665</v>
      </c>
      <c r="CN84">
        <v>2.1666666666666665</v>
      </c>
      <c r="CO84">
        <v>2.2277777777777779</v>
      </c>
      <c r="CP84">
        <v>1.2222222222222223</v>
      </c>
      <c r="CQ84">
        <v>1.5</v>
      </c>
      <c r="CR84">
        <v>0.88888888888888884</v>
      </c>
      <c r="CS84">
        <v>1.2142857142857142</v>
      </c>
      <c r="CT84">
        <v>0.77777777777777779</v>
      </c>
      <c r="CU84">
        <v>1.6666666666666667</v>
      </c>
      <c r="CV84">
        <v>1.2</v>
      </c>
      <c r="CW84">
        <v>1.2142857142857142</v>
      </c>
      <c r="CX84">
        <v>1.2142857142857142</v>
      </c>
      <c r="CY84">
        <v>3.2222222222222223</v>
      </c>
      <c r="CZ84">
        <v>2.2999999999999998</v>
      </c>
      <c r="DA84">
        <v>4.5555555555555554</v>
      </c>
      <c r="DB84">
        <v>3.3214285714285716</v>
      </c>
      <c r="DC84">
        <v>4.8888888888888893</v>
      </c>
      <c r="DD84">
        <v>3.1111111111111112</v>
      </c>
      <c r="DE84">
        <v>3.9</v>
      </c>
      <c r="DF84">
        <v>3.9642857142857144</v>
      </c>
      <c r="DG84">
        <v>3.6428571428571428</v>
      </c>
      <c r="DH84">
        <v>2.4285714285714284</v>
      </c>
      <c r="DI84">
        <v>2</v>
      </c>
      <c r="DJ84">
        <v>1.6</v>
      </c>
      <c r="DK84">
        <v>2.5555555555555554</v>
      </c>
      <c r="DL84">
        <v>2.0357142857142856</v>
      </c>
      <c r="DM84">
        <v>1.6666666666666667</v>
      </c>
      <c r="DN84">
        <v>1.6666666666666667</v>
      </c>
      <c r="DO84">
        <v>1.1000000000000001</v>
      </c>
      <c r="DP84">
        <v>1.4642857142857142</v>
      </c>
      <c r="DQ84">
        <v>1.75</v>
      </c>
      <c r="DR84">
        <v>1.75</v>
      </c>
      <c r="DS84">
        <v>2.2023809523809526</v>
      </c>
      <c r="DT84">
        <v>3</v>
      </c>
      <c r="DV84">
        <v>1</v>
      </c>
      <c r="DW84">
        <v>2</v>
      </c>
      <c r="DX84">
        <v>3</v>
      </c>
      <c r="DY84">
        <v>1</v>
      </c>
      <c r="EA84">
        <v>2</v>
      </c>
      <c r="EB84">
        <v>2</v>
      </c>
      <c r="EC84">
        <v>1</v>
      </c>
      <c r="EE84">
        <v>1</v>
      </c>
      <c r="EF84">
        <v>1</v>
      </c>
      <c r="EG84">
        <v>1</v>
      </c>
      <c r="EH84">
        <v>5</v>
      </c>
      <c r="EJ84">
        <v>3</v>
      </c>
      <c r="EK84">
        <v>2</v>
      </c>
      <c r="EL84">
        <v>2</v>
      </c>
      <c r="EM84">
        <v>0</v>
      </c>
      <c r="EO84">
        <v>3</v>
      </c>
      <c r="EP84">
        <v>1.5</v>
      </c>
      <c r="EQ84">
        <v>1</v>
      </c>
      <c r="ER84">
        <v>1</v>
      </c>
      <c r="ET84">
        <v>1</v>
      </c>
      <c r="EU84">
        <v>1.25</v>
      </c>
      <c r="EV84">
        <v>1.25</v>
      </c>
      <c r="EW84">
        <v>1.75</v>
      </c>
      <c r="EX84">
        <v>2.1722222222222221</v>
      </c>
    </row>
    <row r="85" spans="1:154" x14ac:dyDescent="0.3">
      <c r="A85" s="2" t="s">
        <v>83</v>
      </c>
      <c r="B85">
        <v>3.45</v>
      </c>
      <c r="C85">
        <v>3.1</v>
      </c>
      <c r="D85">
        <v>3</v>
      </c>
      <c r="E85">
        <v>3.1833333333333331</v>
      </c>
      <c r="F85">
        <v>2.5</v>
      </c>
      <c r="G85">
        <v>2.8</v>
      </c>
      <c r="H85">
        <v>3.3</v>
      </c>
      <c r="I85">
        <v>2.8666666666666667</v>
      </c>
      <c r="J85">
        <v>3.0249999999999999</v>
      </c>
      <c r="K85">
        <v>0.7</v>
      </c>
      <c r="L85">
        <v>1.2</v>
      </c>
      <c r="M85">
        <v>0.85</v>
      </c>
      <c r="N85">
        <v>0.91666666666666663</v>
      </c>
      <c r="O85">
        <v>0.91666666666666663</v>
      </c>
      <c r="P85">
        <v>2.3222222222222224</v>
      </c>
      <c r="AF85">
        <v>2.3222222222222224</v>
      </c>
      <c r="AG85">
        <v>4.875</v>
      </c>
      <c r="AH85">
        <v>3</v>
      </c>
      <c r="AI85">
        <v>1.5555555555555556</v>
      </c>
      <c r="AJ85">
        <v>3.08</v>
      </c>
      <c r="AK85">
        <v>3.75</v>
      </c>
      <c r="AL85">
        <v>5.5714285714285712</v>
      </c>
      <c r="AM85">
        <v>1.1111111111111112</v>
      </c>
      <c r="AN85">
        <v>3.2916666666666665</v>
      </c>
      <c r="AO85">
        <v>3.1836734693877551</v>
      </c>
      <c r="AP85">
        <v>0.625</v>
      </c>
      <c r="AQ85">
        <v>2.625</v>
      </c>
      <c r="AR85">
        <v>3.7777777777777777</v>
      </c>
      <c r="AS85">
        <v>2.4</v>
      </c>
      <c r="AT85">
        <v>1.75</v>
      </c>
      <c r="AU85">
        <v>0.7142857142857143</v>
      </c>
      <c r="AV85">
        <v>5.333333333333333</v>
      </c>
      <c r="AW85">
        <v>2.7916666666666665</v>
      </c>
      <c r="AX85">
        <v>2.5918367346938775</v>
      </c>
      <c r="AY85">
        <v>2.8877551020408165</v>
      </c>
      <c r="AZ85">
        <v>1.875</v>
      </c>
      <c r="BA85">
        <v>2.125</v>
      </c>
      <c r="BB85">
        <v>1.8888888888888888</v>
      </c>
      <c r="BC85">
        <v>1.96</v>
      </c>
      <c r="BD85">
        <v>1.875</v>
      </c>
      <c r="BE85">
        <v>2.7142857142857144</v>
      </c>
      <c r="BF85">
        <v>1.6666666666666667</v>
      </c>
      <c r="BG85">
        <v>2.0416666666666665</v>
      </c>
      <c r="BH85">
        <v>2</v>
      </c>
      <c r="BI85">
        <v>2</v>
      </c>
      <c r="BJ85">
        <v>2.5918367346938775</v>
      </c>
      <c r="BK85">
        <v>2.5</v>
      </c>
      <c r="BL85">
        <v>4</v>
      </c>
      <c r="BM85">
        <v>0</v>
      </c>
      <c r="BN85">
        <v>2.6</v>
      </c>
      <c r="BO85">
        <v>2</v>
      </c>
      <c r="BP85">
        <v>4</v>
      </c>
      <c r="BQ85">
        <v>0</v>
      </c>
      <c r="BR85">
        <v>2.6666666666666665</v>
      </c>
      <c r="BS85">
        <v>2.6363636363636362</v>
      </c>
      <c r="BT85">
        <v>4</v>
      </c>
      <c r="BU85">
        <v>2</v>
      </c>
      <c r="BV85">
        <v>4</v>
      </c>
      <c r="BW85">
        <v>3.2</v>
      </c>
      <c r="BX85">
        <v>6</v>
      </c>
      <c r="BY85">
        <v>3</v>
      </c>
      <c r="BZ85">
        <v>6</v>
      </c>
      <c r="CA85">
        <v>4.5</v>
      </c>
      <c r="CB85">
        <v>3.9090909090909092</v>
      </c>
      <c r="CC85">
        <v>3.2727272727272729</v>
      </c>
      <c r="CD85">
        <v>5.5</v>
      </c>
      <c r="CE85">
        <v>3</v>
      </c>
      <c r="CF85">
        <v>2</v>
      </c>
      <c r="CG85">
        <v>3.8</v>
      </c>
      <c r="CH85">
        <v>4</v>
      </c>
      <c r="CI85">
        <v>4.333333333333333</v>
      </c>
      <c r="CJ85">
        <v>4</v>
      </c>
      <c r="CK85">
        <v>4.166666666666667</v>
      </c>
      <c r="CL85">
        <v>4</v>
      </c>
      <c r="CM85">
        <v>4</v>
      </c>
      <c r="CN85">
        <v>3.5151515151515151</v>
      </c>
      <c r="CO85">
        <v>2.7611111111111111</v>
      </c>
      <c r="CP85">
        <v>1.8888888888888888</v>
      </c>
      <c r="CQ85">
        <v>3</v>
      </c>
      <c r="CR85">
        <v>2.7777777777777777</v>
      </c>
      <c r="CS85">
        <v>2.5714285714285716</v>
      </c>
      <c r="CT85">
        <v>3.1111111111111112</v>
      </c>
      <c r="CU85">
        <v>2</v>
      </c>
      <c r="CV85">
        <v>3.3333333333333335</v>
      </c>
      <c r="CW85">
        <v>2.7857142857142856</v>
      </c>
      <c r="CX85">
        <v>2.6785714285714284</v>
      </c>
      <c r="CY85">
        <v>2</v>
      </c>
      <c r="CZ85">
        <v>1.9</v>
      </c>
      <c r="DA85">
        <v>2.8888888888888888</v>
      </c>
      <c r="DB85">
        <v>2.25</v>
      </c>
      <c r="DC85">
        <v>2.2222222222222223</v>
      </c>
      <c r="DD85">
        <v>3.4</v>
      </c>
      <c r="DE85">
        <v>2.2222222222222223</v>
      </c>
      <c r="DF85">
        <v>2.6428571428571428</v>
      </c>
      <c r="DG85">
        <v>2.4464285714285716</v>
      </c>
      <c r="DH85">
        <v>2.5625</v>
      </c>
      <c r="DI85">
        <v>1.1111111111111112</v>
      </c>
      <c r="DJ85">
        <v>1</v>
      </c>
      <c r="DK85">
        <v>1</v>
      </c>
      <c r="DL85">
        <v>1.0357142857142858</v>
      </c>
      <c r="DM85">
        <v>0.66666666666666663</v>
      </c>
      <c r="DN85">
        <v>1.1000000000000001</v>
      </c>
      <c r="DO85">
        <v>1.3333333333333333</v>
      </c>
      <c r="DP85">
        <v>1.0357142857142858</v>
      </c>
      <c r="DQ85">
        <v>1.0357142857142858</v>
      </c>
      <c r="DR85">
        <v>1.0357142857142858</v>
      </c>
      <c r="DS85">
        <v>2.0535714285714284</v>
      </c>
      <c r="DT85">
        <v>7</v>
      </c>
      <c r="DV85">
        <v>6</v>
      </c>
      <c r="DW85">
        <v>6.5</v>
      </c>
      <c r="DX85">
        <v>3</v>
      </c>
      <c r="DZ85">
        <v>4</v>
      </c>
      <c r="EA85">
        <v>3.5</v>
      </c>
      <c r="EB85">
        <v>5</v>
      </c>
      <c r="EC85">
        <v>0</v>
      </c>
      <c r="EE85">
        <v>0</v>
      </c>
      <c r="EF85">
        <v>0</v>
      </c>
      <c r="EG85">
        <v>0</v>
      </c>
      <c r="EI85">
        <v>3</v>
      </c>
      <c r="EJ85">
        <v>1.5</v>
      </c>
      <c r="EK85">
        <v>0.75</v>
      </c>
      <c r="EL85">
        <v>2.875</v>
      </c>
      <c r="EM85">
        <v>7</v>
      </c>
      <c r="EO85">
        <v>0</v>
      </c>
      <c r="EP85">
        <v>3.5</v>
      </c>
      <c r="EQ85">
        <v>0</v>
      </c>
      <c r="ES85">
        <v>6</v>
      </c>
      <c r="ET85">
        <v>3</v>
      </c>
      <c r="EU85">
        <v>3.25</v>
      </c>
      <c r="EV85">
        <v>3.25</v>
      </c>
      <c r="EW85">
        <v>3</v>
      </c>
      <c r="EX85">
        <v>2.1166666666666667</v>
      </c>
    </row>
    <row r="86" spans="1:154" x14ac:dyDescent="0.3">
      <c r="A86" s="2" t="s">
        <v>84</v>
      </c>
      <c r="B86">
        <v>0</v>
      </c>
      <c r="C86">
        <v>5.5555555555555552E-2</v>
      </c>
      <c r="D86">
        <v>0</v>
      </c>
      <c r="E86">
        <v>1.8518518518518517E-2</v>
      </c>
      <c r="F86">
        <v>5.5555555555555552E-2</v>
      </c>
      <c r="G86">
        <v>0</v>
      </c>
      <c r="H86">
        <v>5.5555555555555552E-2</v>
      </c>
      <c r="I86">
        <v>3.7037037037037035E-2</v>
      </c>
      <c r="J86">
        <v>2.7777777777777776E-2</v>
      </c>
      <c r="K86">
        <v>0</v>
      </c>
      <c r="L86">
        <v>0</v>
      </c>
      <c r="M86">
        <v>0</v>
      </c>
      <c r="N86">
        <v>0</v>
      </c>
      <c r="O86">
        <v>0</v>
      </c>
      <c r="P86">
        <v>1.8518518518518517E-2</v>
      </c>
      <c r="Q86">
        <v>0</v>
      </c>
      <c r="R86">
        <v>0.5</v>
      </c>
      <c r="S86">
        <v>0</v>
      </c>
      <c r="T86">
        <v>0.16666666666666666</v>
      </c>
      <c r="U86">
        <v>0</v>
      </c>
      <c r="V86">
        <v>0</v>
      </c>
      <c r="W86">
        <v>0</v>
      </c>
      <c r="X86">
        <v>0</v>
      </c>
      <c r="Y86">
        <v>8.3333333333333329E-2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5.5555555555555552E-2</v>
      </c>
      <c r="AF86">
        <v>2.2222222222222223E-2</v>
      </c>
      <c r="AG86">
        <v>1.3</v>
      </c>
      <c r="AH86">
        <v>1</v>
      </c>
      <c r="AI86">
        <v>0.8</v>
      </c>
      <c r="AJ86">
        <v>1.0344827586206897</v>
      </c>
      <c r="AK86">
        <v>1.3333333333333333</v>
      </c>
      <c r="AL86">
        <v>1.2</v>
      </c>
      <c r="AM86">
        <v>1</v>
      </c>
      <c r="AN86">
        <v>1.1724137931034482</v>
      </c>
      <c r="AO86">
        <v>1.103448275862069</v>
      </c>
      <c r="AP86">
        <v>0.9</v>
      </c>
      <c r="AQ86">
        <v>0.66666666666666663</v>
      </c>
      <c r="AR86">
        <v>0.8</v>
      </c>
      <c r="AS86">
        <v>0.7931034482758621</v>
      </c>
      <c r="AT86">
        <v>0.66666666666666663</v>
      </c>
      <c r="AU86">
        <v>1.1000000000000001</v>
      </c>
      <c r="AV86">
        <v>0.5</v>
      </c>
      <c r="AW86">
        <v>0.75862068965517238</v>
      </c>
      <c r="AX86">
        <v>0.77586206896551724</v>
      </c>
      <c r="AY86">
        <v>0.93965517241379315</v>
      </c>
      <c r="AZ86">
        <v>1</v>
      </c>
      <c r="BA86">
        <v>0.77777777777777779</v>
      </c>
      <c r="BB86">
        <v>0.5</v>
      </c>
      <c r="BC86">
        <v>0.75862068965517238</v>
      </c>
      <c r="BD86">
        <v>0.44444444444444442</v>
      </c>
      <c r="BE86">
        <v>0.3</v>
      </c>
      <c r="BF86">
        <v>0.4</v>
      </c>
      <c r="BG86">
        <v>0.37931034482758619</v>
      </c>
      <c r="BH86">
        <v>0.56896551724137934</v>
      </c>
      <c r="BI86">
        <v>0.56896551724137934</v>
      </c>
      <c r="BJ86">
        <v>0.81609195402298851</v>
      </c>
      <c r="BL86">
        <v>0</v>
      </c>
      <c r="BN86">
        <v>0</v>
      </c>
      <c r="BO86">
        <v>0</v>
      </c>
      <c r="BR86">
        <v>0</v>
      </c>
      <c r="BS86">
        <v>0</v>
      </c>
      <c r="BU86">
        <v>0</v>
      </c>
      <c r="BW86">
        <v>0</v>
      </c>
      <c r="BX86">
        <v>0</v>
      </c>
      <c r="CA86">
        <v>0</v>
      </c>
      <c r="CB86">
        <v>0</v>
      </c>
      <c r="CC86">
        <v>0</v>
      </c>
      <c r="CE86">
        <v>0</v>
      </c>
      <c r="CG86">
        <v>0</v>
      </c>
      <c r="CH86">
        <v>0</v>
      </c>
      <c r="CK86">
        <v>0</v>
      </c>
      <c r="CL86">
        <v>0</v>
      </c>
      <c r="CM86">
        <v>0</v>
      </c>
      <c r="CN86">
        <v>0</v>
      </c>
      <c r="CO86">
        <v>0.78888888888888886</v>
      </c>
      <c r="CP86">
        <v>1.1111111111111112</v>
      </c>
      <c r="CQ86">
        <v>0.77777777777777779</v>
      </c>
      <c r="CR86">
        <v>1.125</v>
      </c>
      <c r="CS86">
        <v>1</v>
      </c>
      <c r="CT86">
        <v>0.55555555555555558</v>
      </c>
      <c r="CU86">
        <v>0.9</v>
      </c>
      <c r="CV86">
        <v>1</v>
      </c>
      <c r="CW86">
        <v>0.8214285714285714</v>
      </c>
      <c r="CX86">
        <v>0.90740740740740744</v>
      </c>
      <c r="CY86">
        <v>0.44444444444444442</v>
      </c>
      <c r="CZ86">
        <v>1</v>
      </c>
      <c r="DA86">
        <v>1.625</v>
      </c>
      <c r="DB86">
        <v>1</v>
      </c>
      <c r="DC86">
        <v>1.4444444444444444</v>
      </c>
      <c r="DD86">
        <v>1.1000000000000001</v>
      </c>
      <c r="DE86">
        <v>0.66666666666666663</v>
      </c>
      <c r="DF86">
        <v>1.0714285714285714</v>
      </c>
      <c r="DG86">
        <v>1.037037037037037</v>
      </c>
      <c r="DH86">
        <v>0.97222222222222221</v>
      </c>
      <c r="DI86">
        <v>0.22222222222222221</v>
      </c>
      <c r="DJ86">
        <v>1</v>
      </c>
      <c r="DK86">
        <v>1.125</v>
      </c>
      <c r="DL86">
        <v>0.76923076923076927</v>
      </c>
      <c r="DM86">
        <v>0.44444444444444442</v>
      </c>
      <c r="DN86">
        <v>0.5</v>
      </c>
      <c r="DO86">
        <v>1</v>
      </c>
      <c r="DP86">
        <v>0.6428571428571429</v>
      </c>
      <c r="DQ86">
        <v>0.70370370370370372</v>
      </c>
      <c r="DR86">
        <v>0.70370370370370372</v>
      </c>
      <c r="DS86">
        <v>0.88271604938271608</v>
      </c>
      <c r="DT86">
        <v>2</v>
      </c>
      <c r="DU86">
        <v>1</v>
      </c>
      <c r="DV86">
        <v>0.5</v>
      </c>
      <c r="DW86">
        <v>1</v>
      </c>
      <c r="DX86">
        <v>0</v>
      </c>
      <c r="DZ86">
        <v>1</v>
      </c>
      <c r="EA86">
        <v>0.5</v>
      </c>
      <c r="EB86">
        <v>0.83333333333333337</v>
      </c>
      <c r="EC86">
        <v>1</v>
      </c>
      <c r="ED86">
        <v>1</v>
      </c>
      <c r="EE86">
        <v>1</v>
      </c>
      <c r="EF86">
        <v>1</v>
      </c>
      <c r="EG86">
        <v>3</v>
      </c>
      <c r="EI86">
        <v>0</v>
      </c>
      <c r="EJ86">
        <v>1.5</v>
      </c>
      <c r="EK86">
        <v>1.1666666666666667</v>
      </c>
      <c r="EL86">
        <v>1</v>
      </c>
      <c r="EM86">
        <v>4</v>
      </c>
      <c r="EN86">
        <v>1</v>
      </c>
      <c r="EO86">
        <v>0.5</v>
      </c>
      <c r="EP86">
        <v>1.5</v>
      </c>
      <c r="EQ86">
        <v>1</v>
      </c>
      <c r="ES86">
        <v>1</v>
      </c>
      <c r="ET86">
        <v>1</v>
      </c>
      <c r="EU86">
        <v>1.3333333333333333</v>
      </c>
      <c r="EV86">
        <v>1.3333333333333333</v>
      </c>
      <c r="EW86">
        <v>1.1111111111111112</v>
      </c>
      <c r="EX86">
        <v>0.90555555555555556</v>
      </c>
    </row>
    <row r="87" spans="1:154" x14ac:dyDescent="0.3">
      <c r="A87" s="2" t="s">
        <v>85</v>
      </c>
      <c r="B87">
        <v>3.6</v>
      </c>
      <c r="C87">
        <v>3.65</v>
      </c>
      <c r="D87">
        <v>3.3</v>
      </c>
      <c r="E87">
        <v>3.5166666666666666</v>
      </c>
      <c r="F87">
        <v>3.15</v>
      </c>
      <c r="G87">
        <v>3.25</v>
      </c>
      <c r="H87">
        <v>3.55</v>
      </c>
      <c r="I87">
        <v>3.3166666666666669</v>
      </c>
      <c r="J87">
        <v>3.4166666666666665</v>
      </c>
      <c r="K87">
        <v>1.65</v>
      </c>
      <c r="L87">
        <v>2.0499999999999998</v>
      </c>
      <c r="M87">
        <v>1.75</v>
      </c>
      <c r="N87">
        <v>1.8166666666666667</v>
      </c>
      <c r="O87">
        <v>1.8166666666666667</v>
      </c>
      <c r="P87">
        <v>2.8833333333333333</v>
      </c>
      <c r="AF87">
        <v>2.8833333333333333</v>
      </c>
      <c r="AG87">
        <v>3.8</v>
      </c>
      <c r="AH87">
        <v>4</v>
      </c>
      <c r="AI87">
        <v>4.8</v>
      </c>
      <c r="AJ87">
        <v>4.2</v>
      </c>
      <c r="AK87">
        <v>5.5</v>
      </c>
      <c r="AL87">
        <v>4.5999999999999996</v>
      </c>
      <c r="AM87">
        <v>2.8888888888888888</v>
      </c>
      <c r="AN87">
        <v>4.3793103448275863</v>
      </c>
      <c r="AO87">
        <v>4.2881355932203391</v>
      </c>
      <c r="AP87">
        <v>3</v>
      </c>
      <c r="AQ87">
        <v>2.9</v>
      </c>
      <c r="AR87">
        <v>1.2</v>
      </c>
      <c r="AS87">
        <v>2.3666666666666667</v>
      </c>
      <c r="AT87">
        <v>0.9</v>
      </c>
      <c r="AU87">
        <v>2.4</v>
      </c>
      <c r="AV87">
        <v>3.5555555555555554</v>
      </c>
      <c r="AW87">
        <v>2.2413793103448274</v>
      </c>
      <c r="AX87">
        <v>2.3050847457627119</v>
      </c>
      <c r="AY87">
        <v>3.2966101694915255</v>
      </c>
      <c r="AZ87">
        <v>1.6</v>
      </c>
      <c r="BA87">
        <v>1.6</v>
      </c>
      <c r="BB87">
        <v>2.4</v>
      </c>
      <c r="BC87">
        <v>1.8666666666666667</v>
      </c>
      <c r="BD87">
        <v>1.7</v>
      </c>
      <c r="BE87">
        <v>1.7</v>
      </c>
      <c r="BF87">
        <v>1.2222222222222223</v>
      </c>
      <c r="BG87">
        <v>1.5517241379310345</v>
      </c>
      <c r="BH87">
        <v>1.7118644067796611</v>
      </c>
      <c r="BI87">
        <v>1.7118644067796611</v>
      </c>
      <c r="BJ87">
        <v>2.768361581920904</v>
      </c>
      <c r="BQ87">
        <v>0</v>
      </c>
      <c r="BR87">
        <v>0</v>
      </c>
      <c r="BS87">
        <v>0</v>
      </c>
      <c r="BZ87">
        <v>6</v>
      </c>
      <c r="CA87">
        <v>6</v>
      </c>
      <c r="CB87">
        <v>6</v>
      </c>
      <c r="CC87">
        <v>3</v>
      </c>
      <c r="CJ87">
        <v>2</v>
      </c>
      <c r="CK87">
        <v>2</v>
      </c>
      <c r="CL87">
        <v>2</v>
      </c>
      <c r="CM87">
        <v>2</v>
      </c>
      <c r="CN87">
        <v>2.6666666666666665</v>
      </c>
      <c r="CO87">
        <v>2.7666666666666666</v>
      </c>
      <c r="CP87">
        <v>0.8</v>
      </c>
      <c r="CQ87">
        <v>1.5</v>
      </c>
      <c r="CR87">
        <v>1.5555555555555556</v>
      </c>
      <c r="CS87">
        <v>1.2758620689655173</v>
      </c>
      <c r="CT87">
        <v>2.4444444444444446</v>
      </c>
      <c r="CU87">
        <v>1.4</v>
      </c>
      <c r="CV87">
        <v>1.5</v>
      </c>
      <c r="CW87">
        <v>1.7586206896551724</v>
      </c>
      <c r="CX87">
        <v>1.5172413793103448</v>
      </c>
      <c r="CY87">
        <v>5.6</v>
      </c>
      <c r="CZ87">
        <v>5.2</v>
      </c>
      <c r="DA87">
        <v>5</v>
      </c>
      <c r="DB87">
        <v>5.2758620689655169</v>
      </c>
      <c r="DC87">
        <v>4.4444444444444446</v>
      </c>
      <c r="DD87">
        <v>5.4</v>
      </c>
      <c r="DE87">
        <v>4.8</v>
      </c>
      <c r="DF87">
        <v>4.8965517241379306</v>
      </c>
      <c r="DG87">
        <v>5.0862068965517242</v>
      </c>
      <c r="DH87">
        <v>3.3017241379310347</v>
      </c>
      <c r="DI87">
        <v>1.6</v>
      </c>
      <c r="DJ87">
        <v>2.4</v>
      </c>
      <c r="DK87">
        <v>1.6666666666666667</v>
      </c>
      <c r="DL87">
        <v>1.896551724137931</v>
      </c>
      <c r="DM87">
        <v>1.6666666666666667</v>
      </c>
      <c r="DN87">
        <v>1.8</v>
      </c>
      <c r="DO87">
        <v>1.8</v>
      </c>
      <c r="DP87">
        <v>1.7586206896551724</v>
      </c>
      <c r="DQ87">
        <v>1.8275862068965518</v>
      </c>
      <c r="DR87">
        <v>1.8275862068965518</v>
      </c>
      <c r="DS87">
        <v>2.8103448275862069</v>
      </c>
      <c r="DV87">
        <v>1</v>
      </c>
      <c r="DW87">
        <v>1</v>
      </c>
      <c r="DX87">
        <v>1</v>
      </c>
      <c r="EA87">
        <v>1</v>
      </c>
      <c r="EB87">
        <v>1</v>
      </c>
      <c r="EE87">
        <v>6</v>
      </c>
      <c r="EF87">
        <v>6</v>
      </c>
      <c r="EG87">
        <v>7</v>
      </c>
      <c r="EJ87">
        <v>7</v>
      </c>
      <c r="EK87">
        <v>6.5</v>
      </c>
      <c r="EL87">
        <v>3.75</v>
      </c>
      <c r="EO87">
        <v>3</v>
      </c>
      <c r="EP87">
        <v>3</v>
      </c>
      <c r="EQ87">
        <v>2</v>
      </c>
      <c r="ET87">
        <v>2</v>
      </c>
      <c r="EU87">
        <v>2.5</v>
      </c>
      <c r="EV87">
        <v>2.5</v>
      </c>
      <c r="EW87">
        <v>3.3333333333333335</v>
      </c>
      <c r="EX87">
        <v>2.8277777777777779</v>
      </c>
    </row>
    <row r="88" spans="1:154" x14ac:dyDescent="0.3">
      <c r="A88" s="2" t="s">
        <v>86</v>
      </c>
      <c r="B88">
        <v>4</v>
      </c>
      <c r="C88">
        <v>4.0999999999999996</v>
      </c>
      <c r="D88">
        <v>4.45</v>
      </c>
      <c r="E88">
        <v>4.1833333333333336</v>
      </c>
      <c r="F88">
        <v>3.55</v>
      </c>
      <c r="G88">
        <v>3.85</v>
      </c>
      <c r="H88">
        <v>3.65</v>
      </c>
      <c r="I88">
        <v>3.6833333333333331</v>
      </c>
      <c r="J88">
        <v>3.9333333333333331</v>
      </c>
      <c r="K88">
        <v>1.75</v>
      </c>
      <c r="L88">
        <v>1.5</v>
      </c>
      <c r="M88">
        <v>1.25</v>
      </c>
      <c r="N88">
        <v>1.5</v>
      </c>
      <c r="O88">
        <v>1.5</v>
      </c>
      <c r="P88">
        <v>3.1222222222222222</v>
      </c>
      <c r="AF88">
        <v>3.1222222222222222</v>
      </c>
      <c r="AG88">
        <v>5.333333333333333</v>
      </c>
      <c r="AH88">
        <v>5.25</v>
      </c>
      <c r="AI88">
        <v>7.333333333333333</v>
      </c>
      <c r="AJ88">
        <v>6</v>
      </c>
      <c r="AK88">
        <v>5.666666666666667</v>
      </c>
      <c r="AL88">
        <v>5</v>
      </c>
      <c r="AM88">
        <v>7</v>
      </c>
      <c r="AN88">
        <v>5.88</v>
      </c>
      <c r="AO88">
        <v>5.9411764705882355</v>
      </c>
      <c r="AP88">
        <v>2.5555555555555554</v>
      </c>
      <c r="AQ88">
        <v>3.25</v>
      </c>
      <c r="AR88">
        <v>1.6666666666666667</v>
      </c>
      <c r="AS88">
        <v>2.4615384615384617</v>
      </c>
      <c r="AT88">
        <v>3.1111111111111112</v>
      </c>
      <c r="AU88">
        <v>2.5</v>
      </c>
      <c r="AV88">
        <v>2.125</v>
      </c>
      <c r="AW88">
        <v>2.6</v>
      </c>
      <c r="AX88">
        <v>2.5294117647058822</v>
      </c>
      <c r="AY88">
        <v>4.2352941176470589</v>
      </c>
      <c r="AZ88">
        <v>3.3333333333333335</v>
      </c>
      <c r="BA88">
        <v>2.5</v>
      </c>
      <c r="BB88">
        <v>2.8888888888888888</v>
      </c>
      <c r="BC88">
        <v>2.9230769230769229</v>
      </c>
      <c r="BD88">
        <v>3.7777777777777777</v>
      </c>
      <c r="BE88">
        <v>4</v>
      </c>
      <c r="BF88">
        <v>3.375</v>
      </c>
      <c r="BG88">
        <v>3.72</v>
      </c>
      <c r="BH88">
        <v>3.3137254901960786</v>
      </c>
      <c r="BI88">
        <v>3.3137254901960786</v>
      </c>
      <c r="BJ88">
        <v>3.9281045751633985</v>
      </c>
      <c r="BK88">
        <v>2</v>
      </c>
      <c r="BL88">
        <v>4.5</v>
      </c>
      <c r="BM88">
        <v>3</v>
      </c>
      <c r="BN88">
        <v>3.5</v>
      </c>
      <c r="BO88">
        <v>6</v>
      </c>
      <c r="BP88">
        <v>2</v>
      </c>
      <c r="BQ88">
        <v>3.5</v>
      </c>
      <c r="BR88">
        <v>3.4</v>
      </c>
      <c r="BS88">
        <v>3.4444444444444446</v>
      </c>
      <c r="BT88">
        <v>7</v>
      </c>
      <c r="BU88">
        <v>4</v>
      </c>
      <c r="BV88">
        <v>5</v>
      </c>
      <c r="BW88">
        <v>5</v>
      </c>
      <c r="BX88">
        <v>2</v>
      </c>
      <c r="BY88">
        <v>6.5</v>
      </c>
      <c r="BZ88">
        <v>5</v>
      </c>
      <c r="CA88">
        <v>5</v>
      </c>
      <c r="CB88">
        <v>5</v>
      </c>
      <c r="CC88">
        <v>4.2222222222222223</v>
      </c>
      <c r="CD88">
        <v>5</v>
      </c>
      <c r="CE88">
        <v>6</v>
      </c>
      <c r="CF88">
        <v>7</v>
      </c>
      <c r="CG88">
        <v>6</v>
      </c>
      <c r="CH88">
        <v>6</v>
      </c>
      <c r="CI88">
        <v>5.5</v>
      </c>
      <c r="CJ88">
        <v>3.5</v>
      </c>
      <c r="CK88">
        <v>4.8</v>
      </c>
      <c r="CL88">
        <v>5.333333333333333</v>
      </c>
      <c r="CM88">
        <v>5.333333333333333</v>
      </c>
      <c r="CN88">
        <v>4.5925925925925926</v>
      </c>
      <c r="CO88">
        <v>4.0277777777777777</v>
      </c>
      <c r="CP88">
        <v>3.4444444444444446</v>
      </c>
      <c r="CQ88">
        <v>2.625</v>
      </c>
      <c r="CR88">
        <v>3.875</v>
      </c>
      <c r="CS88">
        <v>3.32</v>
      </c>
      <c r="CT88">
        <v>3.1111111111111112</v>
      </c>
      <c r="CU88">
        <v>3.2</v>
      </c>
      <c r="CV88">
        <v>2.9</v>
      </c>
      <c r="CW88">
        <v>3.0689655172413794</v>
      </c>
      <c r="CX88">
        <v>3.1851851851851851</v>
      </c>
      <c r="CY88">
        <v>6.2222222222222223</v>
      </c>
      <c r="CZ88">
        <v>6.875</v>
      </c>
      <c r="DA88">
        <v>5.625</v>
      </c>
      <c r="DB88">
        <v>6.24</v>
      </c>
      <c r="DC88">
        <v>5.8888888888888893</v>
      </c>
      <c r="DD88">
        <v>6.6</v>
      </c>
      <c r="DE88">
        <v>6.1</v>
      </c>
      <c r="DF88">
        <v>6.2068965517241379</v>
      </c>
      <c r="DG88">
        <v>6.2222222222222223</v>
      </c>
      <c r="DH88">
        <v>4.7037037037037033</v>
      </c>
      <c r="DI88">
        <v>3.7777777777777777</v>
      </c>
      <c r="DJ88">
        <v>3</v>
      </c>
      <c r="DK88">
        <v>4.625</v>
      </c>
      <c r="DL88">
        <v>3.8</v>
      </c>
      <c r="DM88">
        <v>3.4444444444444446</v>
      </c>
      <c r="DN88">
        <v>3.1</v>
      </c>
      <c r="DO88">
        <v>3.2</v>
      </c>
      <c r="DP88">
        <v>3.2413793103448274</v>
      </c>
      <c r="DQ88">
        <v>3.5</v>
      </c>
      <c r="DR88">
        <v>3.5</v>
      </c>
      <c r="DS88">
        <v>4.3024691358024691</v>
      </c>
      <c r="DT88">
        <v>2</v>
      </c>
      <c r="DU88">
        <v>6.5</v>
      </c>
      <c r="DV88">
        <v>3.5</v>
      </c>
      <c r="DW88">
        <v>4.4000000000000004</v>
      </c>
      <c r="DX88">
        <v>1</v>
      </c>
      <c r="EA88">
        <v>1</v>
      </c>
      <c r="EB88">
        <v>3.8333333333333335</v>
      </c>
      <c r="EC88">
        <v>5</v>
      </c>
      <c r="ED88">
        <v>2.5</v>
      </c>
      <c r="EE88">
        <v>3.5</v>
      </c>
      <c r="EF88">
        <v>3.4</v>
      </c>
      <c r="EG88">
        <v>10</v>
      </c>
      <c r="EJ88">
        <v>10</v>
      </c>
      <c r="EK88">
        <v>4.5</v>
      </c>
      <c r="EL88">
        <v>4.166666666666667</v>
      </c>
      <c r="EM88">
        <v>8</v>
      </c>
      <c r="EN88">
        <v>2.5</v>
      </c>
      <c r="EO88">
        <v>4.5</v>
      </c>
      <c r="EP88">
        <v>4.4000000000000004</v>
      </c>
      <c r="EQ88">
        <v>1</v>
      </c>
      <c r="ET88">
        <v>1</v>
      </c>
      <c r="EU88">
        <v>3.8333333333333335</v>
      </c>
      <c r="EV88">
        <v>3.8333333333333335</v>
      </c>
      <c r="EW88">
        <v>4.0555555555555554</v>
      </c>
      <c r="EX88">
        <v>4.2777777777777777</v>
      </c>
    </row>
    <row r="89" spans="1:154" x14ac:dyDescent="0.3">
      <c r="A89" s="2" t="s">
        <v>87</v>
      </c>
      <c r="B89">
        <v>4.3157894736842106</v>
      </c>
      <c r="C89">
        <v>3.4736842105263159</v>
      </c>
      <c r="D89">
        <v>2.85</v>
      </c>
      <c r="E89">
        <v>3.5344827586206895</v>
      </c>
      <c r="F89">
        <v>2.8421052631578947</v>
      </c>
      <c r="G89">
        <v>3.3157894736842106</v>
      </c>
      <c r="H89">
        <v>4</v>
      </c>
      <c r="I89">
        <v>3.396551724137931</v>
      </c>
      <c r="J89">
        <v>3.4655172413793105</v>
      </c>
      <c r="K89">
        <v>1.4210526315789473</v>
      </c>
      <c r="L89">
        <v>1.8947368421052631</v>
      </c>
      <c r="M89">
        <v>1.35</v>
      </c>
      <c r="N89">
        <v>1.5517241379310345</v>
      </c>
      <c r="O89">
        <v>1.5517241379310345</v>
      </c>
      <c r="P89">
        <v>2.8275862068965516</v>
      </c>
      <c r="Q89">
        <v>7</v>
      </c>
      <c r="R89">
        <v>3</v>
      </c>
      <c r="T89">
        <v>5</v>
      </c>
      <c r="U89">
        <v>0</v>
      </c>
      <c r="V89">
        <v>3</v>
      </c>
      <c r="X89">
        <v>1.5</v>
      </c>
      <c r="Y89">
        <v>3.25</v>
      </c>
      <c r="Z89">
        <v>1</v>
      </c>
      <c r="AA89">
        <v>1</v>
      </c>
      <c r="AC89">
        <v>1</v>
      </c>
      <c r="AD89">
        <v>1</v>
      </c>
      <c r="AE89">
        <v>2.5</v>
      </c>
      <c r="AF89">
        <v>2.8166666666666669</v>
      </c>
      <c r="AG89">
        <v>3.8888888888888888</v>
      </c>
      <c r="AH89">
        <v>4.2</v>
      </c>
      <c r="AI89">
        <v>5.6</v>
      </c>
      <c r="AJ89">
        <v>4.5862068965517242</v>
      </c>
      <c r="AK89">
        <v>5.9</v>
      </c>
      <c r="AL89">
        <v>3.9</v>
      </c>
      <c r="AM89">
        <v>4.7777777777777777</v>
      </c>
      <c r="AN89">
        <v>4.8620689655172411</v>
      </c>
      <c r="AO89">
        <v>4.7241379310344831</v>
      </c>
      <c r="AP89">
        <v>2.6666666666666665</v>
      </c>
      <c r="AQ89">
        <v>3</v>
      </c>
      <c r="AR89">
        <v>1</v>
      </c>
      <c r="AS89">
        <v>2.2068965517241379</v>
      </c>
      <c r="AT89">
        <v>1</v>
      </c>
      <c r="AU89">
        <v>2.8</v>
      </c>
      <c r="AV89">
        <v>1.8888888888888888</v>
      </c>
      <c r="AW89">
        <v>1.896551724137931</v>
      </c>
      <c r="AX89">
        <v>2.0517241379310347</v>
      </c>
      <c r="AY89">
        <v>3.3879310344827585</v>
      </c>
      <c r="AZ89">
        <v>1.7777777777777777</v>
      </c>
      <c r="BA89">
        <v>2.7</v>
      </c>
      <c r="BB89">
        <v>1.9</v>
      </c>
      <c r="BC89">
        <v>2.1379310344827585</v>
      </c>
      <c r="BD89">
        <v>1.8</v>
      </c>
      <c r="BE89">
        <v>1.8</v>
      </c>
      <c r="BF89">
        <v>2.2222222222222223</v>
      </c>
      <c r="BG89">
        <v>1.9310344827586208</v>
      </c>
      <c r="BH89">
        <v>2.0344827586206895</v>
      </c>
      <c r="BI89">
        <v>2.0344827586206895</v>
      </c>
      <c r="BJ89">
        <v>2.9367816091954024</v>
      </c>
      <c r="BK89">
        <v>4</v>
      </c>
      <c r="BN89">
        <v>4</v>
      </c>
      <c r="BQ89">
        <v>4</v>
      </c>
      <c r="BR89">
        <v>4</v>
      </c>
      <c r="BS89">
        <v>4</v>
      </c>
      <c r="BT89">
        <v>0</v>
      </c>
      <c r="BW89">
        <v>0</v>
      </c>
      <c r="BZ89">
        <v>5</v>
      </c>
      <c r="CA89">
        <v>5</v>
      </c>
      <c r="CB89">
        <v>2.5</v>
      </c>
      <c r="CC89">
        <v>3.25</v>
      </c>
      <c r="CD89">
        <v>2</v>
      </c>
      <c r="CG89">
        <v>2</v>
      </c>
      <c r="CJ89">
        <v>0</v>
      </c>
      <c r="CK89">
        <v>0</v>
      </c>
      <c r="CL89">
        <v>1</v>
      </c>
      <c r="CM89">
        <v>1</v>
      </c>
      <c r="CN89">
        <v>2.5</v>
      </c>
      <c r="CO89">
        <v>2.9222222222222221</v>
      </c>
      <c r="CP89">
        <v>3.7777777777777777</v>
      </c>
      <c r="CQ89">
        <v>1.9</v>
      </c>
      <c r="CR89">
        <v>3</v>
      </c>
      <c r="CS89">
        <v>2.8571428571428572</v>
      </c>
      <c r="CT89">
        <v>2.3333333333333335</v>
      </c>
      <c r="CU89">
        <v>3.4444444444444446</v>
      </c>
      <c r="CV89">
        <v>2</v>
      </c>
      <c r="CW89">
        <v>2.5714285714285716</v>
      </c>
      <c r="CX89">
        <v>2.7142857142857144</v>
      </c>
      <c r="CY89">
        <v>3</v>
      </c>
      <c r="CZ89">
        <v>4.3</v>
      </c>
      <c r="DA89">
        <v>3.1111111111111112</v>
      </c>
      <c r="DB89">
        <v>3.5</v>
      </c>
      <c r="DC89">
        <v>4.2222222222222223</v>
      </c>
      <c r="DD89">
        <v>3.6666666666666665</v>
      </c>
      <c r="DE89">
        <v>4.5999999999999996</v>
      </c>
      <c r="DF89">
        <v>4.1785714285714288</v>
      </c>
      <c r="DG89">
        <v>3.8392857142857144</v>
      </c>
      <c r="DH89">
        <v>3.2767857142857144</v>
      </c>
      <c r="DI89">
        <v>2.1111111111111112</v>
      </c>
      <c r="DJ89">
        <v>1.7</v>
      </c>
      <c r="DK89">
        <v>1.2222222222222223</v>
      </c>
      <c r="DL89">
        <v>1.6785714285714286</v>
      </c>
      <c r="DM89">
        <v>1.8888888888888888</v>
      </c>
      <c r="DN89">
        <v>2</v>
      </c>
      <c r="DO89">
        <v>2.2999999999999998</v>
      </c>
      <c r="DP89">
        <v>2.0714285714285716</v>
      </c>
      <c r="DQ89">
        <v>1.875</v>
      </c>
      <c r="DR89">
        <v>1.875</v>
      </c>
      <c r="DS89">
        <v>2.8095238095238093</v>
      </c>
      <c r="DT89">
        <v>0</v>
      </c>
      <c r="DV89">
        <v>0</v>
      </c>
      <c r="DW89">
        <v>0</v>
      </c>
      <c r="DX89">
        <v>0</v>
      </c>
      <c r="DY89">
        <v>5</v>
      </c>
      <c r="EA89">
        <v>2.5</v>
      </c>
      <c r="EB89">
        <v>1.25</v>
      </c>
      <c r="EC89">
        <v>8</v>
      </c>
      <c r="EE89">
        <v>6</v>
      </c>
      <c r="EF89">
        <v>7</v>
      </c>
      <c r="EG89">
        <v>4</v>
      </c>
      <c r="EH89">
        <v>1</v>
      </c>
      <c r="EJ89">
        <v>2.5</v>
      </c>
      <c r="EK89">
        <v>4.75</v>
      </c>
      <c r="EL89">
        <v>3</v>
      </c>
      <c r="EM89">
        <v>0</v>
      </c>
      <c r="EO89">
        <v>5</v>
      </c>
      <c r="EP89">
        <v>2.5</v>
      </c>
      <c r="EQ89">
        <v>0</v>
      </c>
      <c r="ER89">
        <v>6</v>
      </c>
      <c r="ET89">
        <v>3</v>
      </c>
      <c r="EU89">
        <v>2.75</v>
      </c>
      <c r="EV89">
        <v>2.75</v>
      </c>
      <c r="EW89">
        <v>2.9166666666666665</v>
      </c>
      <c r="EX89">
        <v>2.8166666666666669</v>
      </c>
    </row>
    <row r="90" spans="1:154" x14ac:dyDescent="0.3">
      <c r="A90" s="2" t="s">
        <v>88</v>
      </c>
      <c r="B90">
        <v>3.3</v>
      </c>
      <c r="C90">
        <v>2.85</v>
      </c>
      <c r="D90">
        <v>3.8888888888888888</v>
      </c>
      <c r="E90">
        <v>3.3275862068965516</v>
      </c>
      <c r="F90">
        <v>3.35</v>
      </c>
      <c r="G90">
        <v>3.75</v>
      </c>
      <c r="H90">
        <v>2.7222222222222223</v>
      </c>
      <c r="I90">
        <v>3.2931034482758621</v>
      </c>
      <c r="J90">
        <v>3.3103448275862069</v>
      </c>
      <c r="K90">
        <v>1.2</v>
      </c>
      <c r="L90">
        <v>1.1000000000000001</v>
      </c>
      <c r="M90">
        <v>1.2222222222222223</v>
      </c>
      <c r="N90">
        <v>1.1724137931034482</v>
      </c>
      <c r="O90">
        <v>1.1724137931034482</v>
      </c>
      <c r="P90">
        <v>2.5977011494252875</v>
      </c>
      <c r="S90">
        <v>1.5</v>
      </c>
      <c r="T90">
        <v>1.5</v>
      </c>
      <c r="W90">
        <v>5.5</v>
      </c>
      <c r="X90">
        <v>5.5</v>
      </c>
      <c r="Y90">
        <v>3.5</v>
      </c>
      <c r="AB90">
        <v>0.5</v>
      </c>
      <c r="AC90">
        <v>0.5</v>
      </c>
      <c r="AD90">
        <v>0.5</v>
      </c>
      <c r="AE90">
        <v>2.5</v>
      </c>
      <c r="AF90">
        <v>2.5944444444444446</v>
      </c>
      <c r="AG90">
        <v>4.8888888888888893</v>
      </c>
      <c r="AH90">
        <v>3.4</v>
      </c>
      <c r="AI90">
        <v>3.3</v>
      </c>
      <c r="AJ90">
        <v>3.8275862068965516</v>
      </c>
      <c r="AK90">
        <v>4.0999999999999996</v>
      </c>
      <c r="AL90">
        <v>4.5</v>
      </c>
      <c r="AM90">
        <v>4.8</v>
      </c>
      <c r="AN90">
        <v>4.4666666666666668</v>
      </c>
      <c r="AO90">
        <v>4.1525423728813555</v>
      </c>
      <c r="AP90">
        <v>1.4444444444444444</v>
      </c>
      <c r="AQ90">
        <v>2.4</v>
      </c>
      <c r="AR90">
        <v>3.3</v>
      </c>
      <c r="AS90">
        <v>2.4137931034482758</v>
      </c>
      <c r="AT90">
        <v>2.6</v>
      </c>
      <c r="AU90">
        <v>1.9</v>
      </c>
      <c r="AV90">
        <v>1.9</v>
      </c>
      <c r="AW90">
        <v>2.1333333333333333</v>
      </c>
      <c r="AX90">
        <v>2.2711864406779663</v>
      </c>
      <c r="AY90">
        <v>3.2118644067796609</v>
      </c>
      <c r="AZ90">
        <v>1.5555555555555556</v>
      </c>
      <c r="BA90">
        <v>1.4</v>
      </c>
      <c r="BB90">
        <v>1</v>
      </c>
      <c r="BC90">
        <v>1.3103448275862069</v>
      </c>
      <c r="BD90">
        <v>1.5</v>
      </c>
      <c r="BE90">
        <v>1.3</v>
      </c>
      <c r="BF90">
        <v>1.1000000000000001</v>
      </c>
      <c r="BG90">
        <v>1.3</v>
      </c>
      <c r="BH90">
        <v>1.3050847457627119</v>
      </c>
      <c r="BI90">
        <v>1.3050847457627119</v>
      </c>
      <c r="BJ90">
        <v>2.5762711864406778</v>
      </c>
      <c r="BK90">
        <v>5</v>
      </c>
      <c r="BN90">
        <v>5</v>
      </c>
      <c r="BS90">
        <v>5</v>
      </c>
      <c r="BT90">
        <v>0</v>
      </c>
      <c r="BW90">
        <v>0</v>
      </c>
      <c r="CB90">
        <v>0</v>
      </c>
      <c r="CC90">
        <v>2.5</v>
      </c>
      <c r="CD90">
        <v>2</v>
      </c>
      <c r="CG90">
        <v>2</v>
      </c>
      <c r="CL90">
        <v>2</v>
      </c>
      <c r="CM90">
        <v>2</v>
      </c>
      <c r="CN90">
        <v>2.3333333333333335</v>
      </c>
      <c r="CO90">
        <v>2.5722222222222224</v>
      </c>
      <c r="CP90">
        <v>2.8888888888888888</v>
      </c>
      <c r="CQ90">
        <v>3.3333333333333335</v>
      </c>
      <c r="CR90">
        <v>2.8888888888888888</v>
      </c>
      <c r="CS90">
        <v>3.0370370370370372</v>
      </c>
      <c r="CT90">
        <v>3</v>
      </c>
      <c r="CU90">
        <v>2.8</v>
      </c>
      <c r="CV90">
        <v>2.2222222222222223</v>
      </c>
      <c r="CW90">
        <v>2.6785714285714284</v>
      </c>
      <c r="CX90">
        <v>2.8545454545454545</v>
      </c>
      <c r="CY90">
        <v>3.2222222222222223</v>
      </c>
      <c r="CZ90">
        <v>2.2222222222222223</v>
      </c>
      <c r="DA90">
        <v>3.1111111111111112</v>
      </c>
      <c r="DB90">
        <v>2.8518518518518516</v>
      </c>
      <c r="DC90">
        <v>4</v>
      </c>
      <c r="DD90">
        <v>4</v>
      </c>
      <c r="DE90">
        <v>2.8888888888888888</v>
      </c>
      <c r="DF90">
        <v>3.6428571428571428</v>
      </c>
      <c r="DG90">
        <v>3.2545454545454544</v>
      </c>
      <c r="DH90">
        <v>3.0545454545454547</v>
      </c>
      <c r="DI90">
        <v>0.55555555555555558</v>
      </c>
      <c r="DJ90">
        <v>0.1111111111111111</v>
      </c>
      <c r="DK90">
        <v>1.3333333333333333</v>
      </c>
      <c r="DL90">
        <v>0.66666666666666663</v>
      </c>
      <c r="DM90">
        <v>0.66666666666666663</v>
      </c>
      <c r="DN90">
        <v>0.4</v>
      </c>
      <c r="DO90">
        <v>0.55555555555555558</v>
      </c>
      <c r="DP90">
        <v>0.5357142857142857</v>
      </c>
      <c r="DQ90">
        <v>0.6</v>
      </c>
      <c r="DR90">
        <v>0.6</v>
      </c>
      <c r="DS90">
        <v>2.2363636363636363</v>
      </c>
      <c r="DT90">
        <v>7</v>
      </c>
      <c r="DU90">
        <v>5</v>
      </c>
      <c r="DV90">
        <v>0</v>
      </c>
      <c r="DW90">
        <v>4</v>
      </c>
      <c r="DX90">
        <v>1</v>
      </c>
      <c r="DZ90">
        <v>6</v>
      </c>
      <c r="EA90">
        <v>3.5</v>
      </c>
      <c r="EB90">
        <v>3.8</v>
      </c>
      <c r="EC90">
        <v>2</v>
      </c>
      <c r="ED90">
        <v>1</v>
      </c>
      <c r="EE90">
        <v>7</v>
      </c>
      <c r="EF90">
        <v>3.3333333333333335</v>
      </c>
      <c r="EG90">
        <v>6</v>
      </c>
      <c r="EI90">
        <v>1</v>
      </c>
      <c r="EJ90">
        <v>3.5</v>
      </c>
      <c r="EK90">
        <v>3.4</v>
      </c>
      <c r="EL90">
        <v>3.6</v>
      </c>
      <c r="EM90">
        <v>0</v>
      </c>
      <c r="EN90">
        <v>1</v>
      </c>
      <c r="EO90">
        <v>0</v>
      </c>
      <c r="EP90">
        <v>0.33333333333333331</v>
      </c>
      <c r="EQ90">
        <v>2</v>
      </c>
      <c r="ES90">
        <v>0</v>
      </c>
      <c r="ET90">
        <v>1</v>
      </c>
      <c r="EU90">
        <v>0.6</v>
      </c>
      <c r="EV90">
        <v>0.6</v>
      </c>
      <c r="EW90">
        <v>2.6</v>
      </c>
      <c r="EX90">
        <v>2.2666666666666666</v>
      </c>
    </row>
    <row r="91" spans="1:154" x14ac:dyDescent="0.3">
      <c r="A91" s="2" t="s">
        <v>89</v>
      </c>
      <c r="B91">
        <v>3</v>
      </c>
      <c r="C91">
        <v>2.6</v>
      </c>
      <c r="D91">
        <v>2.4500000000000002</v>
      </c>
      <c r="E91">
        <v>2.6833333333333331</v>
      </c>
      <c r="F91">
        <v>2.65</v>
      </c>
      <c r="G91">
        <v>2.9</v>
      </c>
      <c r="H91">
        <v>2.6</v>
      </c>
      <c r="I91">
        <v>2.7166666666666668</v>
      </c>
      <c r="J91">
        <v>2.7</v>
      </c>
      <c r="K91">
        <v>1</v>
      </c>
      <c r="L91">
        <v>0.9</v>
      </c>
      <c r="M91">
        <v>0.8</v>
      </c>
      <c r="N91">
        <v>0.9</v>
      </c>
      <c r="O91">
        <v>0.9</v>
      </c>
      <c r="P91">
        <v>2.1</v>
      </c>
      <c r="AF91">
        <v>2.1</v>
      </c>
      <c r="AG91">
        <v>4.8</v>
      </c>
      <c r="AH91">
        <v>4.9000000000000004</v>
      </c>
      <c r="AI91">
        <v>4.5</v>
      </c>
      <c r="AJ91">
        <v>4.7333333333333334</v>
      </c>
      <c r="AK91">
        <v>5.7777777777777777</v>
      </c>
      <c r="AL91">
        <v>4.5555555555555554</v>
      </c>
      <c r="AM91">
        <v>5</v>
      </c>
      <c r="AN91">
        <v>5.115384615384615</v>
      </c>
      <c r="AO91">
        <v>4.9107142857142856</v>
      </c>
      <c r="AP91">
        <v>2.4</v>
      </c>
      <c r="AQ91">
        <v>2.6</v>
      </c>
      <c r="AR91">
        <v>2.5</v>
      </c>
      <c r="AS91">
        <v>2.5</v>
      </c>
      <c r="AT91">
        <v>1.6666666666666667</v>
      </c>
      <c r="AU91">
        <v>2.8888888888888888</v>
      </c>
      <c r="AV91">
        <v>1.625</v>
      </c>
      <c r="AW91">
        <v>2.0769230769230771</v>
      </c>
      <c r="AX91">
        <v>2.3035714285714284</v>
      </c>
      <c r="AY91">
        <v>3.6071428571428572</v>
      </c>
      <c r="AZ91">
        <v>2.2000000000000002</v>
      </c>
      <c r="BA91">
        <v>3.3</v>
      </c>
      <c r="BB91">
        <v>2.9</v>
      </c>
      <c r="BC91">
        <v>2.8</v>
      </c>
      <c r="BD91">
        <v>3.5555555555555554</v>
      </c>
      <c r="BE91">
        <v>2.4444444444444446</v>
      </c>
      <c r="BF91">
        <v>2.75</v>
      </c>
      <c r="BG91">
        <v>2.9230769230769229</v>
      </c>
      <c r="BH91">
        <v>2.8571428571428572</v>
      </c>
      <c r="BI91">
        <v>2.8571428571428572</v>
      </c>
      <c r="BJ91">
        <v>3.3571428571428572</v>
      </c>
      <c r="BO91">
        <v>5</v>
      </c>
      <c r="BP91">
        <v>0</v>
      </c>
      <c r="BQ91">
        <v>6</v>
      </c>
      <c r="BR91">
        <v>4.25</v>
      </c>
      <c r="BS91">
        <v>4.25</v>
      </c>
      <c r="BX91">
        <v>2</v>
      </c>
      <c r="BY91">
        <v>7</v>
      </c>
      <c r="BZ91">
        <v>3</v>
      </c>
      <c r="CA91">
        <v>3.75</v>
      </c>
      <c r="CB91">
        <v>3.75</v>
      </c>
      <c r="CC91">
        <v>4</v>
      </c>
      <c r="CH91">
        <v>7</v>
      </c>
      <c r="CI91">
        <v>2</v>
      </c>
      <c r="CJ91">
        <v>5</v>
      </c>
      <c r="CK91">
        <v>4.75</v>
      </c>
      <c r="CL91">
        <v>4.75</v>
      </c>
      <c r="CM91">
        <v>4.75</v>
      </c>
      <c r="CN91">
        <v>4.25</v>
      </c>
      <c r="CO91">
        <v>3.4166666666666665</v>
      </c>
      <c r="CP91">
        <v>1.2</v>
      </c>
      <c r="CQ91">
        <v>1.2</v>
      </c>
      <c r="CR91">
        <v>1.2222222222222223</v>
      </c>
      <c r="CS91">
        <v>1.2068965517241379</v>
      </c>
      <c r="CT91">
        <v>1.2222222222222223</v>
      </c>
      <c r="CU91">
        <v>0.8</v>
      </c>
      <c r="CV91">
        <v>1.2222222222222223</v>
      </c>
      <c r="CW91">
        <v>1.0714285714285714</v>
      </c>
      <c r="CX91">
        <v>1.1403508771929824</v>
      </c>
      <c r="CY91">
        <v>5.3</v>
      </c>
      <c r="CZ91">
        <v>5.0999999999999996</v>
      </c>
      <c r="DA91">
        <v>4.8888888888888893</v>
      </c>
      <c r="DB91">
        <v>5.1034482758620694</v>
      </c>
      <c r="DC91">
        <v>4.666666666666667</v>
      </c>
      <c r="DD91">
        <v>5.3</v>
      </c>
      <c r="DE91">
        <v>5</v>
      </c>
      <c r="DF91">
        <v>5</v>
      </c>
      <c r="DG91">
        <v>5.0526315789473681</v>
      </c>
      <c r="DH91">
        <v>3.0964912280701755</v>
      </c>
      <c r="DI91">
        <v>2.5</v>
      </c>
      <c r="DJ91">
        <v>2.6</v>
      </c>
      <c r="DK91">
        <v>2.2222222222222223</v>
      </c>
      <c r="DL91">
        <v>2.4482758620689653</v>
      </c>
      <c r="DM91">
        <v>2.3333333333333335</v>
      </c>
      <c r="DN91">
        <v>2.6</v>
      </c>
      <c r="DO91">
        <v>2.5555555555555554</v>
      </c>
      <c r="DP91">
        <v>2.5</v>
      </c>
      <c r="DQ91">
        <v>2.4736842105263159</v>
      </c>
      <c r="DR91">
        <v>2.4736842105263159</v>
      </c>
      <c r="DS91">
        <v>2.8888888888888888</v>
      </c>
      <c r="DV91">
        <v>0</v>
      </c>
      <c r="DW91">
        <v>0</v>
      </c>
      <c r="DX91">
        <v>1</v>
      </c>
      <c r="DZ91">
        <v>3</v>
      </c>
      <c r="EA91">
        <v>2</v>
      </c>
      <c r="EB91">
        <v>1.3333333333333333</v>
      </c>
      <c r="EE91">
        <v>7</v>
      </c>
      <c r="EF91">
        <v>7</v>
      </c>
      <c r="EG91">
        <v>5</v>
      </c>
      <c r="EI91">
        <v>5</v>
      </c>
      <c r="EJ91">
        <v>5</v>
      </c>
      <c r="EK91">
        <v>5.666666666666667</v>
      </c>
      <c r="EL91">
        <v>3.5</v>
      </c>
      <c r="EO91">
        <v>3</v>
      </c>
      <c r="EP91">
        <v>3</v>
      </c>
      <c r="EQ91">
        <v>3</v>
      </c>
      <c r="ES91">
        <v>2</v>
      </c>
      <c r="ET91">
        <v>2.5</v>
      </c>
      <c r="EU91">
        <v>2.6666666666666665</v>
      </c>
      <c r="EV91">
        <v>2.6666666666666665</v>
      </c>
      <c r="EW91">
        <v>3.2222222222222223</v>
      </c>
      <c r="EX91">
        <v>2.9055555555555554</v>
      </c>
    </row>
    <row r="92" spans="1:154" x14ac:dyDescent="0.3">
      <c r="A92" s="2" t="s">
        <v>90</v>
      </c>
      <c r="B92">
        <v>2.7</v>
      </c>
      <c r="C92">
        <v>3.25</v>
      </c>
      <c r="D92">
        <v>3.25</v>
      </c>
      <c r="E92">
        <v>3.0666666666666669</v>
      </c>
      <c r="F92">
        <v>4.45</v>
      </c>
      <c r="G92">
        <v>3.85</v>
      </c>
      <c r="H92">
        <v>4.1500000000000004</v>
      </c>
      <c r="I92">
        <v>4.1500000000000004</v>
      </c>
      <c r="J92">
        <v>3.6083333333333334</v>
      </c>
      <c r="K92">
        <v>1.7</v>
      </c>
      <c r="L92">
        <v>1.9</v>
      </c>
      <c r="M92">
        <v>1.7</v>
      </c>
      <c r="N92">
        <v>1.7666666666666666</v>
      </c>
      <c r="O92">
        <v>1.7666666666666666</v>
      </c>
      <c r="P92">
        <v>2.9944444444444445</v>
      </c>
      <c r="AF92">
        <v>2.9944444444444445</v>
      </c>
      <c r="AG92">
        <v>1.3333333333333333</v>
      </c>
      <c r="AH92">
        <v>3.4</v>
      </c>
      <c r="AI92">
        <v>3.6</v>
      </c>
      <c r="AJ92">
        <v>2.8275862068965516</v>
      </c>
      <c r="AK92">
        <v>4.2857142857142856</v>
      </c>
      <c r="AL92">
        <v>2.5555555555555554</v>
      </c>
      <c r="AM92">
        <v>3.25</v>
      </c>
      <c r="AN92">
        <v>3.2916666666666665</v>
      </c>
      <c r="AO92">
        <v>3.0377358490566038</v>
      </c>
      <c r="AP92">
        <v>5</v>
      </c>
      <c r="AQ92">
        <v>3.1</v>
      </c>
      <c r="AR92">
        <v>3.8</v>
      </c>
      <c r="AS92">
        <v>3.9310344827586206</v>
      </c>
      <c r="AT92">
        <v>3.2857142857142856</v>
      </c>
      <c r="AU92">
        <v>3.7777777777777777</v>
      </c>
      <c r="AV92">
        <v>2.875</v>
      </c>
      <c r="AW92">
        <v>3.3333333333333335</v>
      </c>
      <c r="AX92">
        <v>3.6603773584905661</v>
      </c>
      <c r="AY92">
        <v>3.3490566037735849</v>
      </c>
      <c r="AZ92">
        <v>3.3333333333333335</v>
      </c>
      <c r="BA92">
        <v>3</v>
      </c>
      <c r="BB92">
        <v>3.6</v>
      </c>
      <c r="BC92">
        <v>3.3103448275862069</v>
      </c>
      <c r="BD92">
        <v>2.8571428571428572</v>
      </c>
      <c r="BE92">
        <v>2.7777777777777777</v>
      </c>
      <c r="BF92">
        <v>2.625</v>
      </c>
      <c r="BG92">
        <v>2.75</v>
      </c>
      <c r="BH92">
        <v>3.0566037735849059</v>
      </c>
      <c r="BI92">
        <v>3.0566037735849059</v>
      </c>
      <c r="BJ92">
        <v>3.2515723270440251</v>
      </c>
      <c r="BK92">
        <v>3</v>
      </c>
      <c r="BN92">
        <v>3</v>
      </c>
      <c r="BO92">
        <v>2.6666666666666665</v>
      </c>
      <c r="BP92">
        <v>5</v>
      </c>
      <c r="BQ92">
        <v>3</v>
      </c>
      <c r="BR92">
        <v>3.1666666666666665</v>
      </c>
      <c r="BS92">
        <v>3.1428571428571428</v>
      </c>
      <c r="BT92">
        <v>2</v>
      </c>
      <c r="BW92">
        <v>2</v>
      </c>
      <c r="BX92">
        <v>3.6666666666666665</v>
      </c>
      <c r="BY92">
        <v>2</v>
      </c>
      <c r="BZ92">
        <v>4</v>
      </c>
      <c r="CA92">
        <v>3.5</v>
      </c>
      <c r="CB92">
        <v>3.2857142857142856</v>
      </c>
      <c r="CC92">
        <v>3.2142857142857144</v>
      </c>
      <c r="CD92">
        <v>2</v>
      </c>
      <c r="CG92">
        <v>2</v>
      </c>
      <c r="CH92">
        <v>3.6666666666666665</v>
      </c>
      <c r="CI92">
        <v>3</v>
      </c>
      <c r="CJ92">
        <v>3</v>
      </c>
      <c r="CK92">
        <v>3.3333333333333335</v>
      </c>
      <c r="CL92">
        <v>3.1428571428571428</v>
      </c>
      <c r="CM92">
        <v>3.1428571428571428</v>
      </c>
      <c r="CN92">
        <v>3.1904761904761907</v>
      </c>
      <c r="CO92">
        <v>3.2444444444444445</v>
      </c>
      <c r="CP92">
        <v>3.1</v>
      </c>
      <c r="CQ92">
        <v>2.6</v>
      </c>
      <c r="CR92">
        <v>2.8571428571428572</v>
      </c>
      <c r="CS92">
        <v>2.8518518518518516</v>
      </c>
      <c r="CT92">
        <v>2.6</v>
      </c>
      <c r="CU92">
        <v>2.9</v>
      </c>
      <c r="CV92">
        <v>2</v>
      </c>
      <c r="CW92">
        <v>2.5</v>
      </c>
      <c r="CX92">
        <v>2.6666666666666665</v>
      </c>
      <c r="CY92">
        <v>2.2999999999999998</v>
      </c>
      <c r="CZ92">
        <v>2.8</v>
      </c>
      <c r="DA92">
        <v>3.4285714285714284</v>
      </c>
      <c r="DB92">
        <v>2.7777777777777777</v>
      </c>
      <c r="DC92">
        <v>2.9</v>
      </c>
      <c r="DD92">
        <v>2.4</v>
      </c>
      <c r="DE92">
        <v>3.5</v>
      </c>
      <c r="DF92">
        <v>2.9333333333333331</v>
      </c>
      <c r="DG92">
        <v>2.8596491228070176</v>
      </c>
      <c r="DH92">
        <v>2.763157894736842</v>
      </c>
      <c r="DI92">
        <v>1.1000000000000001</v>
      </c>
      <c r="DJ92">
        <v>0.9</v>
      </c>
      <c r="DK92">
        <v>1.1428571428571428</v>
      </c>
      <c r="DL92">
        <v>1.037037037037037</v>
      </c>
      <c r="DM92">
        <v>0.8</v>
      </c>
      <c r="DN92">
        <v>1.2</v>
      </c>
      <c r="DO92">
        <v>1.2</v>
      </c>
      <c r="DP92">
        <v>1.0666666666666667</v>
      </c>
      <c r="DQ92">
        <v>1.0526315789473684</v>
      </c>
      <c r="DR92">
        <v>1.0526315789473684</v>
      </c>
      <c r="DS92">
        <v>2.192982456140351</v>
      </c>
      <c r="DV92">
        <v>4.666666666666667</v>
      </c>
      <c r="DW92">
        <v>4.666666666666667</v>
      </c>
      <c r="EB92">
        <v>4.666666666666667</v>
      </c>
      <c r="EE92">
        <v>3.3333333333333335</v>
      </c>
      <c r="EF92">
        <v>3.3333333333333335</v>
      </c>
      <c r="EK92">
        <v>3.3333333333333335</v>
      </c>
      <c r="EL92">
        <v>4</v>
      </c>
      <c r="EO92">
        <v>3</v>
      </c>
      <c r="EP92">
        <v>3</v>
      </c>
      <c r="EU92">
        <v>3</v>
      </c>
      <c r="EV92">
        <v>3</v>
      </c>
      <c r="EW92">
        <v>3.6666666666666665</v>
      </c>
      <c r="EX92">
        <v>2.2666666666666666</v>
      </c>
    </row>
    <row r="93" spans="1:154" x14ac:dyDescent="0.3">
      <c r="A93" s="2" t="s">
        <v>91</v>
      </c>
      <c r="B93">
        <v>1.25</v>
      </c>
      <c r="C93">
        <v>0.94736842105263153</v>
      </c>
      <c r="D93">
        <v>0.57894736842105265</v>
      </c>
      <c r="E93">
        <v>0.90740740740740744</v>
      </c>
      <c r="F93">
        <v>1.3125</v>
      </c>
      <c r="G93">
        <v>1.5263157894736843</v>
      </c>
      <c r="H93">
        <v>1.3157894736842106</v>
      </c>
      <c r="I93">
        <v>1.3888888888888888</v>
      </c>
      <c r="J93">
        <v>1.1481481481481481</v>
      </c>
      <c r="K93">
        <v>0.9375</v>
      </c>
      <c r="L93">
        <v>0.78947368421052633</v>
      </c>
      <c r="M93">
        <v>0.73684210526315785</v>
      </c>
      <c r="N93">
        <v>0.81481481481481477</v>
      </c>
      <c r="O93">
        <v>0.81481481481481477</v>
      </c>
      <c r="P93">
        <v>1.037037037037037</v>
      </c>
      <c r="Q93">
        <v>1.25</v>
      </c>
      <c r="R93">
        <v>2</v>
      </c>
      <c r="S93">
        <v>1</v>
      </c>
      <c r="T93">
        <v>1.3333333333333333</v>
      </c>
      <c r="U93">
        <v>0.5</v>
      </c>
      <c r="V93">
        <v>0</v>
      </c>
      <c r="W93">
        <v>2</v>
      </c>
      <c r="X93">
        <v>0.66666666666666663</v>
      </c>
      <c r="Y93">
        <v>1</v>
      </c>
      <c r="Z93">
        <v>1.5</v>
      </c>
      <c r="AA93">
        <v>3</v>
      </c>
      <c r="AB93">
        <v>2</v>
      </c>
      <c r="AC93">
        <v>1.8333333333333333</v>
      </c>
      <c r="AD93">
        <v>1.8333333333333333</v>
      </c>
      <c r="AE93">
        <v>1.2777777777777777</v>
      </c>
      <c r="AF93">
        <v>1.0611111111111111</v>
      </c>
      <c r="AG93">
        <v>1</v>
      </c>
      <c r="AH93">
        <v>2</v>
      </c>
      <c r="AI93">
        <v>2.3333333333333335</v>
      </c>
      <c r="AJ93">
        <v>1.7058823529411764</v>
      </c>
      <c r="AK93">
        <v>1</v>
      </c>
      <c r="AL93">
        <v>1.625</v>
      </c>
      <c r="AM93">
        <v>1.3333333333333333</v>
      </c>
      <c r="AN93">
        <v>1.368421052631579</v>
      </c>
      <c r="AO93">
        <v>1.5277777777777777</v>
      </c>
      <c r="AP93">
        <v>1.5714285714285714</v>
      </c>
      <c r="AQ93">
        <v>0.75</v>
      </c>
      <c r="AR93">
        <v>1</v>
      </c>
      <c r="AS93">
        <v>1.1764705882352942</v>
      </c>
      <c r="AT93">
        <v>2.4</v>
      </c>
      <c r="AU93">
        <v>1.875</v>
      </c>
      <c r="AV93">
        <v>0.5</v>
      </c>
      <c r="AW93">
        <v>1.5789473684210527</v>
      </c>
      <c r="AX93">
        <v>1.3888888888888888</v>
      </c>
      <c r="AY93">
        <v>1.4583333333333333</v>
      </c>
      <c r="AZ93">
        <v>2.1428571428571428</v>
      </c>
      <c r="BA93">
        <v>1.25</v>
      </c>
      <c r="BB93">
        <v>2.3333333333333335</v>
      </c>
      <c r="BC93">
        <v>2</v>
      </c>
      <c r="BD93">
        <v>1.6</v>
      </c>
      <c r="BE93">
        <v>0.875</v>
      </c>
      <c r="BF93">
        <v>2</v>
      </c>
      <c r="BG93">
        <v>1.4210526315789473</v>
      </c>
      <c r="BH93">
        <v>1.6944444444444444</v>
      </c>
      <c r="BI93">
        <v>1.6944444444444444</v>
      </c>
      <c r="BJ93">
        <v>1.537037037037037</v>
      </c>
      <c r="BK93">
        <v>2.6666666666666665</v>
      </c>
      <c r="BL93">
        <v>1.3333333333333333</v>
      </c>
      <c r="BM93">
        <v>2</v>
      </c>
      <c r="BN93">
        <v>1.8461538461538463</v>
      </c>
      <c r="BO93">
        <v>1.4</v>
      </c>
      <c r="BP93">
        <v>3.5</v>
      </c>
      <c r="BQ93">
        <v>0.5</v>
      </c>
      <c r="BR93">
        <v>1.4545454545454546</v>
      </c>
      <c r="BS93">
        <v>1.6666666666666667</v>
      </c>
      <c r="BT93">
        <v>1</v>
      </c>
      <c r="BU93">
        <v>1.1666666666666667</v>
      </c>
      <c r="BV93">
        <v>1.5</v>
      </c>
      <c r="BW93">
        <v>1.2307692307692308</v>
      </c>
      <c r="BX93">
        <v>2</v>
      </c>
      <c r="BY93">
        <v>0.5</v>
      </c>
      <c r="BZ93">
        <v>2.75</v>
      </c>
      <c r="CA93">
        <v>2</v>
      </c>
      <c r="CB93">
        <v>1.5833333333333333</v>
      </c>
      <c r="CC93">
        <v>1.625</v>
      </c>
      <c r="CD93">
        <v>2.6666666666666665</v>
      </c>
      <c r="CE93">
        <v>2</v>
      </c>
      <c r="CF93">
        <v>0.75</v>
      </c>
      <c r="CG93">
        <v>1.7692307692307692</v>
      </c>
      <c r="CH93">
        <v>2</v>
      </c>
      <c r="CI93">
        <v>4</v>
      </c>
      <c r="CJ93">
        <v>2</v>
      </c>
      <c r="CK93">
        <v>2.3636363636363638</v>
      </c>
      <c r="CL93">
        <v>2.0416666666666665</v>
      </c>
      <c r="CM93">
        <v>2.0416666666666665</v>
      </c>
      <c r="CN93">
        <v>1.7638888888888888</v>
      </c>
      <c r="CO93">
        <v>1.6277777777777778</v>
      </c>
      <c r="CP93">
        <v>2</v>
      </c>
      <c r="CQ93">
        <v>0.33333333333333331</v>
      </c>
      <c r="CR93">
        <v>2</v>
      </c>
      <c r="CS93">
        <v>1.5833333333333333</v>
      </c>
      <c r="CT93">
        <v>1.5</v>
      </c>
      <c r="CU93">
        <v>2.5</v>
      </c>
      <c r="CV93">
        <v>1.125</v>
      </c>
      <c r="CW93">
        <v>1.5555555555555556</v>
      </c>
      <c r="CX93">
        <v>1.5666666666666667</v>
      </c>
      <c r="CY93">
        <v>0.5714285714285714</v>
      </c>
      <c r="CZ93">
        <v>4.666666666666667</v>
      </c>
      <c r="DA93">
        <v>2</v>
      </c>
      <c r="DB93">
        <v>1.8333333333333333</v>
      </c>
      <c r="DC93">
        <v>1.5</v>
      </c>
      <c r="DD93">
        <v>0.75</v>
      </c>
      <c r="DE93">
        <v>1.125</v>
      </c>
      <c r="DF93">
        <v>1.1666666666666667</v>
      </c>
      <c r="DG93">
        <v>1.4333333333333333</v>
      </c>
      <c r="DH93">
        <v>1.5</v>
      </c>
      <c r="DI93">
        <v>0.5714285714285714</v>
      </c>
      <c r="DJ93">
        <v>0.33333333333333331</v>
      </c>
      <c r="DK93">
        <v>0.5</v>
      </c>
      <c r="DL93">
        <v>0.5</v>
      </c>
      <c r="DM93">
        <v>1.1666666666666667</v>
      </c>
      <c r="DN93">
        <v>1</v>
      </c>
      <c r="DO93">
        <v>0.5</v>
      </c>
      <c r="DP93">
        <v>0.83333333333333337</v>
      </c>
      <c r="DQ93">
        <v>0.7</v>
      </c>
      <c r="DR93">
        <v>0.7</v>
      </c>
      <c r="DS93">
        <v>1.2333333333333334</v>
      </c>
      <c r="DT93">
        <v>1.3333333333333333</v>
      </c>
      <c r="DU93">
        <v>2.1428571428571428</v>
      </c>
      <c r="DV93">
        <v>1</v>
      </c>
      <c r="DW93">
        <v>1.5</v>
      </c>
      <c r="DX93">
        <v>1.25</v>
      </c>
      <c r="DY93">
        <v>1.8333333333333333</v>
      </c>
      <c r="DZ93">
        <v>3</v>
      </c>
      <c r="EA93">
        <v>1.8333333333333333</v>
      </c>
      <c r="EB93">
        <v>1.6333333333333333</v>
      </c>
      <c r="EC93">
        <v>1.3333333333333333</v>
      </c>
      <c r="ED93">
        <v>0.8571428571428571</v>
      </c>
      <c r="EE93">
        <v>1.5</v>
      </c>
      <c r="EF93">
        <v>1.2222222222222223</v>
      </c>
      <c r="EG93">
        <v>1.5</v>
      </c>
      <c r="EH93">
        <v>0.66666666666666663</v>
      </c>
      <c r="EI93">
        <v>1.5</v>
      </c>
      <c r="EJ93">
        <v>1.0833333333333333</v>
      </c>
      <c r="EK93">
        <v>1.1666666666666667</v>
      </c>
      <c r="EL93">
        <v>1.4</v>
      </c>
      <c r="EM93">
        <v>2.6666666666666665</v>
      </c>
      <c r="EN93">
        <v>1.7142857142857142</v>
      </c>
      <c r="EO93">
        <v>1.25</v>
      </c>
      <c r="EP93">
        <v>1.6666666666666667</v>
      </c>
      <c r="EQ93">
        <v>0.25</v>
      </c>
      <c r="ER93">
        <v>0.5</v>
      </c>
      <c r="ES93">
        <v>0.5</v>
      </c>
      <c r="ET93">
        <v>0.41666666666666669</v>
      </c>
      <c r="EU93">
        <v>1.1666666666666667</v>
      </c>
      <c r="EV93">
        <v>1.1666666666666667</v>
      </c>
      <c r="EW93">
        <v>1.3222222222222222</v>
      </c>
      <c r="EX93">
        <v>1.2777777777777777</v>
      </c>
    </row>
    <row r="94" spans="1:154" x14ac:dyDescent="0.3">
      <c r="A94" s="2" t="s">
        <v>92</v>
      </c>
      <c r="B94">
        <v>2.4500000000000002</v>
      </c>
      <c r="C94">
        <v>2.0526315789473686</v>
      </c>
      <c r="D94">
        <v>2.75</v>
      </c>
      <c r="E94">
        <v>2.4237288135593222</v>
      </c>
      <c r="F94">
        <v>2.4500000000000002</v>
      </c>
      <c r="G94">
        <v>3.1578947368421053</v>
      </c>
      <c r="H94">
        <v>2.5499999999999998</v>
      </c>
      <c r="I94">
        <v>2.7118644067796609</v>
      </c>
      <c r="J94">
        <v>2.5677966101694913</v>
      </c>
      <c r="K94">
        <v>0.9</v>
      </c>
      <c r="L94">
        <v>0.89473684210526316</v>
      </c>
      <c r="M94">
        <v>1.1000000000000001</v>
      </c>
      <c r="N94">
        <v>0.96610169491525422</v>
      </c>
      <c r="O94">
        <v>0.96610169491525422</v>
      </c>
      <c r="P94">
        <v>2.0338983050847457</v>
      </c>
      <c r="R94">
        <v>3</v>
      </c>
      <c r="T94">
        <v>3</v>
      </c>
      <c r="V94">
        <v>2</v>
      </c>
      <c r="X94">
        <v>2</v>
      </c>
      <c r="Y94">
        <v>2.5</v>
      </c>
      <c r="AA94">
        <v>0</v>
      </c>
      <c r="AC94">
        <v>0</v>
      </c>
      <c r="AD94">
        <v>0</v>
      </c>
      <c r="AE94">
        <v>1.6666666666666667</v>
      </c>
      <c r="AF94">
        <v>2.0277777777777777</v>
      </c>
      <c r="AG94">
        <v>4.2222222222222223</v>
      </c>
      <c r="AH94">
        <v>2.75</v>
      </c>
      <c r="AI94">
        <v>2.6</v>
      </c>
      <c r="AJ94">
        <v>3.1851851851851851</v>
      </c>
      <c r="AK94">
        <v>4.2222222222222223</v>
      </c>
      <c r="AL94">
        <v>3.9</v>
      </c>
      <c r="AM94">
        <v>2.8</v>
      </c>
      <c r="AN94">
        <v>3.6206896551724137</v>
      </c>
      <c r="AO94">
        <v>3.4107142857142856</v>
      </c>
      <c r="AP94">
        <v>2.1111111111111112</v>
      </c>
      <c r="AQ94">
        <v>2.125</v>
      </c>
      <c r="AR94">
        <v>1.8</v>
      </c>
      <c r="AS94">
        <v>2</v>
      </c>
      <c r="AT94">
        <v>1.1111111111111112</v>
      </c>
      <c r="AU94">
        <v>1.9</v>
      </c>
      <c r="AV94">
        <v>1.9</v>
      </c>
      <c r="AW94">
        <v>1.6551724137931034</v>
      </c>
      <c r="AX94">
        <v>1.8214285714285714</v>
      </c>
      <c r="AY94">
        <v>2.6160714285714284</v>
      </c>
      <c r="AZ94">
        <v>1.7777777777777777</v>
      </c>
      <c r="BA94">
        <v>2.5</v>
      </c>
      <c r="BB94">
        <v>1.7</v>
      </c>
      <c r="BC94">
        <v>1.962962962962963</v>
      </c>
      <c r="BD94">
        <v>0.88888888888888884</v>
      </c>
      <c r="BE94">
        <v>1.8</v>
      </c>
      <c r="BF94">
        <v>1.8</v>
      </c>
      <c r="BG94">
        <v>1.5172413793103448</v>
      </c>
      <c r="BH94">
        <v>1.7321428571428572</v>
      </c>
      <c r="BI94">
        <v>1.7321428571428572</v>
      </c>
      <c r="BJ94">
        <v>2.3214285714285716</v>
      </c>
      <c r="BK94">
        <v>4</v>
      </c>
      <c r="BL94">
        <v>3.5</v>
      </c>
      <c r="BN94">
        <v>3.6666666666666665</v>
      </c>
      <c r="BO94">
        <v>6</v>
      </c>
      <c r="BR94">
        <v>6</v>
      </c>
      <c r="BS94">
        <v>4.25</v>
      </c>
      <c r="BT94">
        <v>0</v>
      </c>
      <c r="BU94">
        <v>0.5</v>
      </c>
      <c r="BW94">
        <v>0.33333333333333331</v>
      </c>
      <c r="BX94">
        <v>0</v>
      </c>
      <c r="CA94">
        <v>0</v>
      </c>
      <c r="CB94">
        <v>0.25</v>
      </c>
      <c r="CC94">
        <v>2.25</v>
      </c>
      <c r="CD94">
        <v>1</v>
      </c>
      <c r="CE94">
        <v>5</v>
      </c>
      <c r="CG94">
        <v>3.6666666666666665</v>
      </c>
      <c r="CH94">
        <v>0</v>
      </c>
      <c r="CK94">
        <v>0</v>
      </c>
      <c r="CL94">
        <v>2.75</v>
      </c>
      <c r="CM94">
        <v>2.75</v>
      </c>
      <c r="CN94">
        <v>2.4166666666666665</v>
      </c>
      <c r="CO94">
        <v>2.3277777777777779</v>
      </c>
      <c r="CP94">
        <v>2.2999999999999998</v>
      </c>
      <c r="CQ94">
        <v>2.6</v>
      </c>
      <c r="CR94">
        <v>1.75</v>
      </c>
      <c r="CS94">
        <v>2.25</v>
      </c>
      <c r="CT94">
        <v>3.1111111111111112</v>
      </c>
      <c r="CU94">
        <v>1.6</v>
      </c>
      <c r="CV94">
        <v>2</v>
      </c>
      <c r="CW94">
        <v>2.2068965517241379</v>
      </c>
      <c r="CX94">
        <v>2.2280701754385963</v>
      </c>
      <c r="CY94">
        <v>3.6</v>
      </c>
      <c r="CZ94">
        <v>3.8</v>
      </c>
      <c r="DA94">
        <v>3.625</v>
      </c>
      <c r="DB94">
        <v>3.6785714285714284</v>
      </c>
      <c r="DC94">
        <v>2.7777777777777777</v>
      </c>
      <c r="DD94">
        <v>3.8</v>
      </c>
      <c r="DE94">
        <v>3.5</v>
      </c>
      <c r="DF94">
        <v>3.3793103448275863</v>
      </c>
      <c r="DG94">
        <v>3.5263157894736841</v>
      </c>
      <c r="DH94">
        <v>2.8771929824561404</v>
      </c>
      <c r="DI94">
        <v>1.9</v>
      </c>
      <c r="DJ94">
        <v>1.3</v>
      </c>
      <c r="DK94">
        <v>1.5</v>
      </c>
      <c r="DL94">
        <v>1.5714285714285714</v>
      </c>
      <c r="DM94">
        <v>1.3333333333333333</v>
      </c>
      <c r="DN94">
        <v>1</v>
      </c>
      <c r="DO94">
        <v>1.5</v>
      </c>
      <c r="DP94">
        <v>1.2758620689655173</v>
      </c>
      <c r="DQ94">
        <v>1.4210526315789473</v>
      </c>
      <c r="DR94">
        <v>1.4210526315789473</v>
      </c>
      <c r="DS94">
        <v>2.3918128654970761</v>
      </c>
      <c r="DV94">
        <v>5</v>
      </c>
      <c r="DW94">
        <v>5</v>
      </c>
      <c r="DX94">
        <v>7</v>
      </c>
      <c r="EA94">
        <v>7</v>
      </c>
      <c r="EB94">
        <v>5.666666666666667</v>
      </c>
      <c r="EE94">
        <v>0.5</v>
      </c>
      <c r="EF94">
        <v>0.5</v>
      </c>
      <c r="EG94">
        <v>1</v>
      </c>
      <c r="EJ94">
        <v>1</v>
      </c>
      <c r="EK94">
        <v>0.66666666666666663</v>
      </c>
      <c r="EL94">
        <v>3.1666666666666665</v>
      </c>
      <c r="EO94">
        <v>1</v>
      </c>
      <c r="EP94">
        <v>1</v>
      </c>
      <c r="EQ94">
        <v>1</v>
      </c>
      <c r="ET94">
        <v>1</v>
      </c>
      <c r="EU94">
        <v>1</v>
      </c>
      <c r="EV94">
        <v>1</v>
      </c>
      <c r="EW94">
        <v>2.4444444444444446</v>
      </c>
      <c r="EX94">
        <v>2.3944444444444444</v>
      </c>
    </row>
    <row r="95" spans="1:154" x14ac:dyDescent="0.3">
      <c r="A95" s="2" t="s">
        <v>93</v>
      </c>
      <c r="B95">
        <v>4.2</v>
      </c>
      <c r="C95">
        <v>3.6</v>
      </c>
      <c r="D95">
        <v>3.55</v>
      </c>
      <c r="E95">
        <v>3.7833333333333332</v>
      </c>
      <c r="F95">
        <v>2.5499999999999998</v>
      </c>
      <c r="G95">
        <v>3.25</v>
      </c>
      <c r="H95">
        <v>3.5</v>
      </c>
      <c r="I95">
        <v>3.1</v>
      </c>
      <c r="J95">
        <v>3.4416666666666669</v>
      </c>
      <c r="K95">
        <v>1.45</v>
      </c>
      <c r="L95">
        <v>1.7</v>
      </c>
      <c r="M95">
        <v>1.3</v>
      </c>
      <c r="N95">
        <v>1.4833333333333334</v>
      </c>
      <c r="O95">
        <v>1.4833333333333334</v>
      </c>
      <c r="P95">
        <v>2.7888888888888888</v>
      </c>
      <c r="AF95">
        <v>2.7888888888888888</v>
      </c>
      <c r="AG95">
        <v>6.1</v>
      </c>
      <c r="AH95">
        <v>6.3</v>
      </c>
      <c r="AI95">
        <v>5.9</v>
      </c>
      <c r="AJ95">
        <v>6.1</v>
      </c>
      <c r="AK95">
        <v>6</v>
      </c>
      <c r="AL95">
        <v>6.1</v>
      </c>
      <c r="AM95">
        <v>5.9</v>
      </c>
      <c r="AN95">
        <v>6</v>
      </c>
      <c r="AO95">
        <v>6.05</v>
      </c>
      <c r="AP95">
        <v>1.4</v>
      </c>
      <c r="AQ95">
        <v>0.9</v>
      </c>
      <c r="AR95">
        <v>1</v>
      </c>
      <c r="AS95">
        <v>1.1000000000000001</v>
      </c>
      <c r="AT95">
        <v>0.7</v>
      </c>
      <c r="AU95">
        <v>0.8</v>
      </c>
      <c r="AV95">
        <v>0.5</v>
      </c>
      <c r="AW95">
        <v>0.66666666666666663</v>
      </c>
      <c r="AX95">
        <v>0.8833333333333333</v>
      </c>
      <c r="AY95">
        <v>3.4666666666666668</v>
      </c>
      <c r="AZ95">
        <v>2.2999999999999998</v>
      </c>
      <c r="BA95">
        <v>2.6</v>
      </c>
      <c r="BB95">
        <v>2.2999999999999998</v>
      </c>
      <c r="BC95">
        <v>2.4</v>
      </c>
      <c r="BD95">
        <v>2.4</v>
      </c>
      <c r="BE95">
        <v>2.2000000000000002</v>
      </c>
      <c r="BF95">
        <v>2</v>
      </c>
      <c r="BG95">
        <v>2.2000000000000002</v>
      </c>
      <c r="BH95">
        <v>2.2999999999999998</v>
      </c>
      <c r="BI95">
        <v>2.2999999999999998</v>
      </c>
      <c r="BJ95">
        <v>3.0777777777777779</v>
      </c>
      <c r="CO95">
        <v>3.0777777777777779</v>
      </c>
      <c r="CP95">
        <v>1.1111111111111112</v>
      </c>
      <c r="CQ95">
        <v>0.6</v>
      </c>
      <c r="CR95">
        <v>1.3333333333333333</v>
      </c>
      <c r="CS95">
        <v>1</v>
      </c>
      <c r="CT95">
        <v>0.88888888888888884</v>
      </c>
      <c r="CU95">
        <v>2.2999999999999998</v>
      </c>
      <c r="CV95">
        <v>0.5</v>
      </c>
      <c r="CW95">
        <v>1.2413793103448276</v>
      </c>
      <c r="CX95">
        <v>1.1228070175438596</v>
      </c>
      <c r="CY95">
        <v>5.333333333333333</v>
      </c>
      <c r="CZ95">
        <v>5.5</v>
      </c>
      <c r="DA95">
        <v>5.333333333333333</v>
      </c>
      <c r="DB95">
        <v>5.3928571428571432</v>
      </c>
      <c r="DC95">
        <v>5.666666666666667</v>
      </c>
      <c r="DD95">
        <v>4.2</v>
      </c>
      <c r="DE95">
        <v>5.9</v>
      </c>
      <c r="DF95">
        <v>5.2413793103448274</v>
      </c>
      <c r="DG95">
        <v>5.3157894736842106</v>
      </c>
      <c r="DH95">
        <v>3.2192982456140351</v>
      </c>
      <c r="DI95">
        <v>2.2222222222222223</v>
      </c>
      <c r="DJ95">
        <v>2.1</v>
      </c>
      <c r="DK95">
        <v>2</v>
      </c>
      <c r="DL95">
        <v>2.1071428571428572</v>
      </c>
      <c r="DM95">
        <v>1.8888888888888888</v>
      </c>
      <c r="DN95">
        <v>2</v>
      </c>
      <c r="DO95">
        <v>2.1</v>
      </c>
      <c r="DP95">
        <v>2</v>
      </c>
      <c r="DQ95">
        <v>2.0526315789473686</v>
      </c>
      <c r="DR95">
        <v>2.0526315789473686</v>
      </c>
      <c r="DS95">
        <v>2.8304093567251463</v>
      </c>
      <c r="DT95">
        <v>0</v>
      </c>
      <c r="DV95">
        <v>0</v>
      </c>
      <c r="DW95">
        <v>0</v>
      </c>
      <c r="DX95">
        <v>0</v>
      </c>
      <c r="EA95">
        <v>0</v>
      </c>
      <c r="EB95">
        <v>0</v>
      </c>
      <c r="EC95">
        <v>7</v>
      </c>
      <c r="EE95">
        <v>6</v>
      </c>
      <c r="EF95">
        <v>6.5</v>
      </c>
      <c r="EG95">
        <v>6</v>
      </c>
      <c r="EJ95">
        <v>6</v>
      </c>
      <c r="EK95">
        <v>6.333333333333333</v>
      </c>
      <c r="EL95">
        <v>3.1666666666666665</v>
      </c>
      <c r="EM95">
        <v>2</v>
      </c>
      <c r="EO95">
        <v>2</v>
      </c>
      <c r="EP95">
        <v>2</v>
      </c>
      <c r="EQ95">
        <v>2</v>
      </c>
      <c r="ET95">
        <v>2</v>
      </c>
      <c r="EU95">
        <v>2</v>
      </c>
      <c r="EV95">
        <v>2</v>
      </c>
      <c r="EW95">
        <v>2.7777777777777777</v>
      </c>
      <c r="EX95">
        <v>2.8277777777777779</v>
      </c>
    </row>
    <row r="96" spans="1:154" x14ac:dyDescent="0.3">
      <c r="A96" s="2" t="s">
        <v>94</v>
      </c>
      <c r="B96">
        <v>2.1</v>
      </c>
      <c r="C96">
        <v>2.5</v>
      </c>
      <c r="D96">
        <v>3.05</v>
      </c>
      <c r="E96">
        <v>2.5499999999999998</v>
      </c>
      <c r="F96">
        <v>3.6</v>
      </c>
      <c r="G96">
        <v>3.25</v>
      </c>
      <c r="H96">
        <v>4.05</v>
      </c>
      <c r="I96">
        <v>3.6333333333333333</v>
      </c>
      <c r="J96">
        <v>3.0916666666666668</v>
      </c>
      <c r="K96">
        <v>0.85</v>
      </c>
      <c r="L96">
        <v>1.2</v>
      </c>
      <c r="M96">
        <v>1.3</v>
      </c>
      <c r="N96">
        <v>1.1166666666666667</v>
      </c>
      <c r="O96">
        <v>1.1166666666666667</v>
      </c>
      <c r="P96">
        <v>2.4333333333333331</v>
      </c>
      <c r="AF96">
        <v>2.4333333333333331</v>
      </c>
      <c r="AG96">
        <v>1.6</v>
      </c>
      <c r="AH96">
        <v>3.3333333333333335</v>
      </c>
      <c r="AI96">
        <v>2.6666666666666665</v>
      </c>
      <c r="AJ96">
        <v>2.5</v>
      </c>
      <c r="AK96">
        <v>1.6</v>
      </c>
      <c r="AL96">
        <v>2.7</v>
      </c>
      <c r="AM96">
        <v>2</v>
      </c>
      <c r="AN96">
        <v>2.1071428571428572</v>
      </c>
      <c r="AO96">
        <v>2.3035714285714284</v>
      </c>
      <c r="AP96">
        <v>1.1000000000000001</v>
      </c>
      <c r="AQ96">
        <v>2.6666666666666665</v>
      </c>
      <c r="AR96">
        <v>1</v>
      </c>
      <c r="AS96">
        <v>1.5714285714285714</v>
      </c>
      <c r="AT96">
        <v>0.8</v>
      </c>
      <c r="AU96">
        <v>1.5</v>
      </c>
      <c r="AV96">
        <v>2.125</v>
      </c>
      <c r="AW96">
        <v>1.4285714285714286</v>
      </c>
      <c r="AX96">
        <v>1.5</v>
      </c>
      <c r="AY96">
        <v>1.9017857142857142</v>
      </c>
      <c r="AZ96">
        <v>1.1000000000000001</v>
      </c>
      <c r="BA96">
        <v>2.1111111111111112</v>
      </c>
      <c r="BB96">
        <v>1.4444444444444444</v>
      </c>
      <c r="BC96">
        <v>1.5357142857142858</v>
      </c>
      <c r="BD96">
        <v>1.2</v>
      </c>
      <c r="BE96">
        <v>0.8</v>
      </c>
      <c r="BF96">
        <v>1</v>
      </c>
      <c r="BG96">
        <v>1</v>
      </c>
      <c r="BH96">
        <v>1.2678571428571428</v>
      </c>
      <c r="BI96">
        <v>1.2678571428571428</v>
      </c>
      <c r="BJ96">
        <v>1.6904761904761905</v>
      </c>
      <c r="BL96">
        <v>0</v>
      </c>
      <c r="BM96">
        <v>0</v>
      </c>
      <c r="BN96">
        <v>0</v>
      </c>
      <c r="BQ96">
        <v>4.5</v>
      </c>
      <c r="BR96">
        <v>4.5</v>
      </c>
      <c r="BS96">
        <v>2.25</v>
      </c>
      <c r="BU96">
        <v>0</v>
      </c>
      <c r="BV96">
        <v>1</v>
      </c>
      <c r="BW96">
        <v>0.5</v>
      </c>
      <c r="BZ96">
        <v>1</v>
      </c>
      <c r="CA96">
        <v>1</v>
      </c>
      <c r="CB96">
        <v>0.75</v>
      </c>
      <c r="CC96">
        <v>1.5</v>
      </c>
      <c r="CE96">
        <v>1</v>
      </c>
      <c r="CF96">
        <v>0</v>
      </c>
      <c r="CG96">
        <v>0.5</v>
      </c>
      <c r="CJ96">
        <v>3.5</v>
      </c>
      <c r="CK96">
        <v>3.5</v>
      </c>
      <c r="CL96">
        <v>2</v>
      </c>
      <c r="CM96">
        <v>2</v>
      </c>
      <c r="CN96">
        <v>1.6666666666666667</v>
      </c>
      <c r="CO96">
        <v>1.6888888888888889</v>
      </c>
      <c r="CP96">
        <v>2</v>
      </c>
      <c r="CQ96">
        <v>3.8</v>
      </c>
      <c r="CR96">
        <v>2</v>
      </c>
      <c r="CS96">
        <v>2.6206896551724137</v>
      </c>
      <c r="CT96">
        <v>3.4444444444444446</v>
      </c>
      <c r="CU96">
        <v>4.1111111111111107</v>
      </c>
      <c r="CV96">
        <v>3.9</v>
      </c>
      <c r="CW96">
        <v>3.8214285714285716</v>
      </c>
      <c r="CX96">
        <v>3.2105263157894739</v>
      </c>
      <c r="CY96">
        <v>2.1</v>
      </c>
      <c r="CZ96">
        <v>3.1</v>
      </c>
      <c r="DA96">
        <v>3.3333333333333335</v>
      </c>
      <c r="DB96">
        <v>2.8275862068965516</v>
      </c>
      <c r="DC96">
        <v>3.2222222222222223</v>
      </c>
      <c r="DD96">
        <v>2.3333333333333335</v>
      </c>
      <c r="DE96">
        <v>3.2</v>
      </c>
      <c r="DF96">
        <v>2.9285714285714284</v>
      </c>
      <c r="DG96">
        <v>2.8771929824561404</v>
      </c>
      <c r="DH96">
        <v>3.0438596491228069</v>
      </c>
      <c r="DI96">
        <v>1.9</v>
      </c>
      <c r="DJ96">
        <v>1.1000000000000001</v>
      </c>
      <c r="DK96">
        <v>1.4444444444444444</v>
      </c>
      <c r="DL96">
        <v>1.4827586206896552</v>
      </c>
      <c r="DM96">
        <v>1.6666666666666667</v>
      </c>
      <c r="DN96">
        <v>1.8888888888888888</v>
      </c>
      <c r="DO96">
        <v>0.9</v>
      </c>
      <c r="DP96">
        <v>1.4642857142857142</v>
      </c>
      <c r="DQ96">
        <v>1.4736842105263157</v>
      </c>
      <c r="DR96">
        <v>1.4736842105263157</v>
      </c>
      <c r="DS96">
        <v>2.5204678362573101</v>
      </c>
      <c r="DV96">
        <v>1</v>
      </c>
      <c r="DW96">
        <v>1</v>
      </c>
      <c r="DX96">
        <v>2</v>
      </c>
      <c r="DY96">
        <v>3</v>
      </c>
      <c r="EA96">
        <v>2.5</v>
      </c>
      <c r="EB96">
        <v>2</v>
      </c>
      <c r="EE96">
        <v>4</v>
      </c>
      <c r="EF96">
        <v>4</v>
      </c>
      <c r="EG96">
        <v>1</v>
      </c>
      <c r="EH96">
        <v>1</v>
      </c>
      <c r="EJ96">
        <v>1</v>
      </c>
      <c r="EK96">
        <v>2</v>
      </c>
      <c r="EL96">
        <v>2</v>
      </c>
      <c r="EO96">
        <v>0</v>
      </c>
      <c r="EP96">
        <v>0</v>
      </c>
      <c r="EQ96">
        <v>1</v>
      </c>
      <c r="ER96">
        <v>1</v>
      </c>
      <c r="ET96">
        <v>1</v>
      </c>
      <c r="EU96">
        <v>0.66666666666666663</v>
      </c>
      <c r="EV96">
        <v>0.66666666666666663</v>
      </c>
      <c r="EW96">
        <v>1.5555555555555556</v>
      </c>
      <c r="EX96">
        <v>2.4722222222222223</v>
      </c>
    </row>
    <row r="97" spans="1:154" x14ac:dyDescent="0.3">
      <c r="A97" s="2" t="s">
        <v>95</v>
      </c>
      <c r="B97">
        <v>3.1</v>
      </c>
      <c r="C97">
        <v>4</v>
      </c>
      <c r="D97">
        <v>3.5</v>
      </c>
      <c r="E97">
        <v>3.5333333333333332</v>
      </c>
      <c r="F97">
        <v>4.05</v>
      </c>
      <c r="G97">
        <v>3</v>
      </c>
      <c r="H97">
        <v>3.15</v>
      </c>
      <c r="I97">
        <v>3.4</v>
      </c>
      <c r="J97">
        <v>3.4666666666666668</v>
      </c>
      <c r="K97">
        <v>1.85</v>
      </c>
      <c r="L97">
        <v>1.85</v>
      </c>
      <c r="M97">
        <v>1.7</v>
      </c>
      <c r="N97">
        <v>1.8</v>
      </c>
      <c r="O97">
        <v>1.8</v>
      </c>
      <c r="P97">
        <v>2.911111111111111</v>
      </c>
      <c r="AF97">
        <v>2.911111111111111</v>
      </c>
      <c r="AG97">
        <v>4.8</v>
      </c>
      <c r="AH97">
        <v>4</v>
      </c>
      <c r="AI97">
        <v>4.5</v>
      </c>
      <c r="AJ97">
        <v>4.4444444444444446</v>
      </c>
      <c r="AK97">
        <v>5.0999999999999996</v>
      </c>
      <c r="AL97">
        <v>4.3</v>
      </c>
      <c r="AM97">
        <v>5.3</v>
      </c>
      <c r="AN97">
        <v>4.9000000000000004</v>
      </c>
      <c r="AO97">
        <v>4.6842105263157894</v>
      </c>
      <c r="AP97">
        <v>1.6</v>
      </c>
      <c r="AQ97">
        <v>2.5555555555555554</v>
      </c>
      <c r="AR97">
        <v>1.625</v>
      </c>
      <c r="AS97">
        <v>1.9259259259259258</v>
      </c>
      <c r="AT97">
        <v>0.9</v>
      </c>
      <c r="AU97">
        <v>2.4</v>
      </c>
      <c r="AV97">
        <v>1.2</v>
      </c>
      <c r="AW97">
        <v>1.5</v>
      </c>
      <c r="AX97">
        <v>1.7017543859649122</v>
      </c>
      <c r="AY97">
        <v>3.192982456140351</v>
      </c>
      <c r="AZ97">
        <v>2.2000000000000002</v>
      </c>
      <c r="BA97">
        <v>3.7777777777777777</v>
      </c>
      <c r="BB97">
        <v>3.125</v>
      </c>
      <c r="BC97">
        <v>3</v>
      </c>
      <c r="BD97">
        <v>3</v>
      </c>
      <c r="BE97">
        <v>2.9</v>
      </c>
      <c r="BF97">
        <v>2.4</v>
      </c>
      <c r="BG97">
        <v>2.7666666666666666</v>
      </c>
      <c r="BH97">
        <v>2.8771929824561404</v>
      </c>
      <c r="BI97">
        <v>2.8771929824561404</v>
      </c>
      <c r="BJ97">
        <v>3.0877192982456139</v>
      </c>
      <c r="BL97">
        <v>2</v>
      </c>
      <c r="BM97">
        <v>4.5</v>
      </c>
      <c r="BN97">
        <v>3.6666666666666665</v>
      </c>
      <c r="BS97">
        <v>3.6666666666666665</v>
      </c>
      <c r="BU97">
        <v>6</v>
      </c>
      <c r="BV97">
        <v>1</v>
      </c>
      <c r="BW97">
        <v>2.6666666666666665</v>
      </c>
      <c r="CB97">
        <v>2.6666666666666665</v>
      </c>
      <c r="CC97">
        <v>3.1666666666666665</v>
      </c>
      <c r="CE97">
        <v>2</v>
      </c>
      <c r="CF97">
        <v>2</v>
      </c>
      <c r="CG97">
        <v>2</v>
      </c>
      <c r="CL97">
        <v>2</v>
      </c>
      <c r="CM97">
        <v>2</v>
      </c>
      <c r="CN97">
        <v>2.7777777777777777</v>
      </c>
      <c r="CO97">
        <v>3.0722222222222224</v>
      </c>
      <c r="CP97">
        <v>1.8888888888888888</v>
      </c>
      <c r="CQ97">
        <v>2.8888888888888888</v>
      </c>
      <c r="CR97">
        <v>2.3333333333333335</v>
      </c>
      <c r="CS97">
        <v>2.3703703703703702</v>
      </c>
      <c r="CT97">
        <v>2.7777777777777777</v>
      </c>
      <c r="CU97">
        <v>1.7</v>
      </c>
      <c r="CV97">
        <v>1.7777777777777777</v>
      </c>
      <c r="CW97">
        <v>2.0714285714285716</v>
      </c>
      <c r="CX97">
        <v>2.2181818181818183</v>
      </c>
      <c r="CY97">
        <v>5.2222222222222223</v>
      </c>
      <c r="CZ97">
        <v>4.1111111111111107</v>
      </c>
      <c r="DA97">
        <v>4.5555555555555554</v>
      </c>
      <c r="DB97">
        <v>4.6296296296296298</v>
      </c>
      <c r="DC97">
        <v>4.333333333333333</v>
      </c>
      <c r="DD97">
        <v>5.7</v>
      </c>
      <c r="DE97">
        <v>5</v>
      </c>
      <c r="DF97">
        <v>5.0357142857142856</v>
      </c>
      <c r="DG97">
        <v>4.836363636363636</v>
      </c>
      <c r="DH97">
        <v>3.5272727272727273</v>
      </c>
      <c r="DI97">
        <v>2.7777777777777777</v>
      </c>
      <c r="DJ97">
        <v>2.5555555555555554</v>
      </c>
      <c r="DK97">
        <v>2.6666666666666665</v>
      </c>
      <c r="DL97">
        <v>2.6666666666666665</v>
      </c>
      <c r="DM97">
        <v>2.7777777777777777</v>
      </c>
      <c r="DN97">
        <v>2.1</v>
      </c>
      <c r="DO97">
        <v>2.5555555555555554</v>
      </c>
      <c r="DP97">
        <v>2.4642857142857144</v>
      </c>
      <c r="DQ97">
        <v>2.5636363636363635</v>
      </c>
      <c r="DR97">
        <v>2.5636363636363635</v>
      </c>
      <c r="DS97">
        <v>3.2060606060606061</v>
      </c>
      <c r="DT97">
        <v>0</v>
      </c>
      <c r="DU97">
        <v>6</v>
      </c>
      <c r="DV97">
        <v>5</v>
      </c>
      <c r="DW97">
        <v>3.6666666666666665</v>
      </c>
      <c r="DX97">
        <v>3</v>
      </c>
      <c r="DZ97">
        <v>1</v>
      </c>
      <c r="EA97">
        <v>2</v>
      </c>
      <c r="EB97">
        <v>3</v>
      </c>
      <c r="EC97">
        <v>5</v>
      </c>
      <c r="ED97">
        <v>1</v>
      </c>
      <c r="EE97">
        <v>2</v>
      </c>
      <c r="EF97">
        <v>2.6666666666666665</v>
      </c>
      <c r="EG97">
        <v>3</v>
      </c>
      <c r="EI97">
        <v>5</v>
      </c>
      <c r="EJ97">
        <v>4</v>
      </c>
      <c r="EK97">
        <v>3.2</v>
      </c>
      <c r="EL97">
        <v>3.1</v>
      </c>
      <c r="EM97">
        <v>1</v>
      </c>
      <c r="EN97">
        <v>6</v>
      </c>
      <c r="EO97">
        <v>2</v>
      </c>
      <c r="EP97">
        <v>3</v>
      </c>
      <c r="EQ97">
        <v>3</v>
      </c>
      <c r="ES97">
        <v>1</v>
      </c>
      <c r="ET97">
        <v>2</v>
      </c>
      <c r="EU97">
        <v>2.6</v>
      </c>
      <c r="EV97">
        <v>2.6</v>
      </c>
      <c r="EW97">
        <v>2.9333333333333331</v>
      </c>
      <c r="EX97">
        <v>3.1833333333333331</v>
      </c>
    </row>
    <row r="98" spans="1:154" x14ac:dyDescent="0.3">
      <c r="A98" s="2" t="s">
        <v>96</v>
      </c>
      <c r="B98">
        <v>3.35</v>
      </c>
      <c r="C98">
        <v>2.95</v>
      </c>
      <c r="D98">
        <v>2.8</v>
      </c>
      <c r="E98">
        <v>3.0333333333333332</v>
      </c>
      <c r="F98">
        <v>3</v>
      </c>
      <c r="G98">
        <v>3.45</v>
      </c>
      <c r="H98">
        <v>3.75</v>
      </c>
      <c r="I98">
        <v>3.4</v>
      </c>
      <c r="J98">
        <v>3.2166666666666668</v>
      </c>
      <c r="K98">
        <v>1.65</v>
      </c>
      <c r="L98">
        <v>1.5</v>
      </c>
      <c r="M98">
        <v>1.55</v>
      </c>
      <c r="N98">
        <v>1.5666666666666667</v>
      </c>
      <c r="O98">
        <v>1.5666666666666667</v>
      </c>
      <c r="P98">
        <v>2.6666666666666665</v>
      </c>
      <c r="AF98">
        <v>2.6666666666666665</v>
      </c>
      <c r="AG98">
        <v>4.3</v>
      </c>
      <c r="AH98">
        <v>4.7777777777777777</v>
      </c>
      <c r="AI98">
        <v>4.4000000000000004</v>
      </c>
      <c r="AJ98">
        <v>4.4827586206896548</v>
      </c>
      <c r="AK98">
        <v>4</v>
      </c>
      <c r="AL98">
        <v>3.3</v>
      </c>
      <c r="AM98">
        <v>4</v>
      </c>
      <c r="AN98">
        <v>3.7586206896551726</v>
      </c>
      <c r="AO98">
        <v>4.1206896551724137</v>
      </c>
      <c r="AP98">
        <v>2.8</v>
      </c>
      <c r="AQ98">
        <v>2.7777777777777777</v>
      </c>
      <c r="AR98">
        <v>2.4</v>
      </c>
      <c r="AS98">
        <v>2.6551724137931036</v>
      </c>
      <c r="AT98">
        <v>2.3333333333333335</v>
      </c>
      <c r="AU98">
        <v>3.6</v>
      </c>
      <c r="AV98">
        <v>2.2999999999999998</v>
      </c>
      <c r="AW98">
        <v>2.7586206896551726</v>
      </c>
      <c r="AX98">
        <v>2.7068965517241379</v>
      </c>
      <c r="AY98">
        <v>3.4137931034482758</v>
      </c>
      <c r="AZ98">
        <v>1.7</v>
      </c>
      <c r="BA98">
        <v>1.7777777777777777</v>
      </c>
      <c r="BB98">
        <v>1.8</v>
      </c>
      <c r="BC98">
        <v>1.7586206896551724</v>
      </c>
      <c r="BD98">
        <v>1.8888888888888888</v>
      </c>
      <c r="BE98">
        <v>1.8</v>
      </c>
      <c r="BF98">
        <v>1</v>
      </c>
      <c r="BG98">
        <v>1.5517241379310345</v>
      </c>
      <c r="BH98">
        <v>1.6551724137931034</v>
      </c>
      <c r="BI98">
        <v>1.6551724137931034</v>
      </c>
      <c r="BJ98">
        <v>2.8275862068965516</v>
      </c>
      <c r="BL98">
        <v>8</v>
      </c>
      <c r="BN98">
        <v>8</v>
      </c>
      <c r="BO98">
        <v>6</v>
      </c>
      <c r="BR98">
        <v>6</v>
      </c>
      <c r="BS98">
        <v>7</v>
      </c>
      <c r="BU98">
        <v>0</v>
      </c>
      <c r="BW98">
        <v>0</v>
      </c>
      <c r="BX98">
        <v>2</v>
      </c>
      <c r="CA98">
        <v>2</v>
      </c>
      <c r="CB98">
        <v>1</v>
      </c>
      <c r="CC98">
        <v>4</v>
      </c>
      <c r="CE98">
        <v>2</v>
      </c>
      <c r="CG98">
        <v>2</v>
      </c>
      <c r="CH98">
        <v>3</v>
      </c>
      <c r="CK98">
        <v>3</v>
      </c>
      <c r="CL98">
        <v>2.5</v>
      </c>
      <c r="CM98">
        <v>2.5</v>
      </c>
      <c r="CN98">
        <v>3.5</v>
      </c>
      <c r="CO98">
        <v>2.85</v>
      </c>
      <c r="CP98">
        <v>0.7</v>
      </c>
      <c r="CQ98">
        <v>1.6</v>
      </c>
      <c r="CR98">
        <v>1.1111111111111112</v>
      </c>
      <c r="CS98">
        <v>1.1379310344827587</v>
      </c>
      <c r="CT98">
        <v>1.3333333333333333</v>
      </c>
      <c r="CU98">
        <v>0.8</v>
      </c>
      <c r="CV98">
        <v>0.9</v>
      </c>
      <c r="CW98">
        <v>1</v>
      </c>
      <c r="CX98">
        <v>1.0689655172413792</v>
      </c>
      <c r="CY98">
        <v>6.2</v>
      </c>
      <c r="CZ98">
        <v>5.7</v>
      </c>
      <c r="DA98">
        <v>5.5555555555555554</v>
      </c>
      <c r="DB98">
        <v>5.8275862068965516</v>
      </c>
      <c r="DC98">
        <v>6.2222222222222223</v>
      </c>
      <c r="DD98">
        <v>6.1</v>
      </c>
      <c r="DE98">
        <v>6.3</v>
      </c>
      <c r="DF98">
        <v>6.2068965517241379</v>
      </c>
      <c r="DG98">
        <v>6.0172413793103452</v>
      </c>
      <c r="DH98">
        <v>3.5431034482758621</v>
      </c>
      <c r="DI98">
        <v>2.1</v>
      </c>
      <c r="DJ98">
        <v>1.8</v>
      </c>
      <c r="DK98">
        <v>2.1111111111111112</v>
      </c>
      <c r="DL98">
        <v>2</v>
      </c>
      <c r="DM98">
        <v>1.8888888888888888</v>
      </c>
      <c r="DN98">
        <v>2</v>
      </c>
      <c r="DO98">
        <v>2.2000000000000002</v>
      </c>
      <c r="DP98">
        <v>2.0344827586206895</v>
      </c>
      <c r="DQ98">
        <v>2.0172413793103448</v>
      </c>
      <c r="DR98">
        <v>2.0172413793103448</v>
      </c>
      <c r="DS98">
        <v>3.0344827586206895</v>
      </c>
      <c r="DV98">
        <v>1</v>
      </c>
      <c r="DW98">
        <v>1</v>
      </c>
      <c r="DX98">
        <v>4</v>
      </c>
      <c r="EA98">
        <v>4</v>
      </c>
      <c r="EB98">
        <v>2.5</v>
      </c>
      <c r="EE98">
        <v>6</v>
      </c>
      <c r="EF98">
        <v>6</v>
      </c>
      <c r="EG98">
        <v>3</v>
      </c>
      <c r="EJ98">
        <v>3</v>
      </c>
      <c r="EK98">
        <v>4.5</v>
      </c>
      <c r="EL98">
        <v>3.5</v>
      </c>
      <c r="EO98">
        <v>2</v>
      </c>
      <c r="EP98">
        <v>2</v>
      </c>
      <c r="EQ98">
        <v>1</v>
      </c>
      <c r="ET98">
        <v>1</v>
      </c>
      <c r="EU98">
        <v>1.5</v>
      </c>
      <c r="EV98">
        <v>1.5</v>
      </c>
      <c r="EW98">
        <v>2.8333333333333335</v>
      </c>
      <c r="EX98">
        <v>3.0277777777777777</v>
      </c>
    </row>
    <row r="99" spans="1:154" x14ac:dyDescent="0.3">
      <c r="A99" s="2" t="s">
        <v>97</v>
      </c>
      <c r="B99">
        <v>2.0499999999999998</v>
      </c>
      <c r="C99">
        <v>2.0499999999999998</v>
      </c>
      <c r="D99">
        <v>1.75</v>
      </c>
      <c r="E99">
        <v>1.95</v>
      </c>
      <c r="F99">
        <v>1.85</v>
      </c>
      <c r="G99">
        <v>1.55</v>
      </c>
      <c r="H99">
        <v>1.4</v>
      </c>
      <c r="I99">
        <v>1.6</v>
      </c>
      <c r="J99">
        <v>1.7749999999999999</v>
      </c>
      <c r="K99">
        <v>0.55000000000000004</v>
      </c>
      <c r="L99">
        <v>0.55000000000000004</v>
      </c>
      <c r="M99">
        <v>0.8</v>
      </c>
      <c r="N99">
        <v>0.6333333333333333</v>
      </c>
      <c r="O99">
        <v>0.6333333333333333</v>
      </c>
      <c r="P99">
        <v>1.3944444444444444</v>
      </c>
      <c r="AF99">
        <v>1.3944444444444444</v>
      </c>
      <c r="AG99">
        <v>1.3333333333333333</v>
      </c>
      <c r="AH99">
        <v>1.5</v>
      </c>
      <c r="AI99">
        <v>1.5555555555555556</v>
      </c>
      <c r="AJ99">
        <v>1.4615384615384615</v>
      </c>
      <c r="AK99">
        <v>2</v>
      </c>
      <c r="AL99">
        <v>0.88888888888888884</v>
      </c>
      <c r="AM99">
        <v>1.7777777777777777</v>
      </c>
      <c r="AN99">
        <v>1.5714285714285714</v>
      </c>
      <c r="AO99">
        <v>1.5185185185185186</v>
      </c>
      <c r="AP99">
        <v>1.4444444444444444</v>
      </c>
      <c r="AQ99">
        <v>1</v>
      </c>
      <c r="AR99">
        <v>0.88888888888888884</v>
      </c>
      <c r="AS99">
        <v>1.1153846153846154</v>
      </c>
      <c r="AT99">
        <v>0.3</v>
      </c>
      <c r="AU99">
        <v>1.7777777777777777</v>
      </c>
      <c r="AV99">
        <v>1.7777777777777777</v>
      </c>
      <c r="AW99">
        <v>1.25</v>
      </c>
      <c r="AX99">
        <v>1.1851851851851851</v>
      </c>
      <c r="AY99">
        <v>1.3518518518518519</v>
      </c>
      <c r="AZ99">
        <v>0.44444444444444442</v>
      </c>
      <c r="BA99">
        <v>1.375</v>
      </c>
      <c r="BB99">
        <v>1</v>
      </c>
      <c r="BC99">
        <v>0.92307692307692313</v>
      </c>
      <c r="BD99">
        <v>1.1000000000000001</v>
      </c>
      <c r="BE99">
        <v>1.1111111111111112</v>
      </c>
      <c r="BF99">
        <v>0.55555555555555558</v>
      </c>
      <c r="BG99">
        <v>0.9285714285714286</v>
      </c>
      <c r="BH99">
        <v>0.92592592592592593</v>
      </c>
      <c r="BI99">
        <v>0.92592592592592593</v>
      </c>
      <c r="BJ99">
        <v>1.2098765432098766</v>
      </c>
      <c r="BK99">
        <v>0</v>
      </c>
      <c r="BL99">
        <v>3</v>
      </c>
      <c r="BM99">
        <v>0</v>
      </c>
      <c r="BN99">
        <v>1.5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3</v>
      </c>
      <c r="BV99">
        <v>0</v>
      </c>
      <c r="BW99">
        <v>1.5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0</v>
      </c>
      <c r="CE99">
        <v>2.5</v>
      </c>
      <c r="CF99">
        <v>0</v>
      </c>
      <c r="CG99">
        <v>1.25</v>
      </c>
      <c r="CI99">
        <v>0</v>
      </c>
      <c r="CJ99">
        <v>0</v>
      </c>
      <c r="CK99">
        <v>0</v>
      </c>
      <c r="CL99">
        <v>0.83333333333333337</v>
      </c>
      <c r="CM99">
        <v>0.83333333333333337</v>
      </c>
      <c r="CN99">
        <v>0.94444444444444442</v>
      </c>
      <c r="CO99">
        <v>1.1833333333333333</v>
      </c>
      <c r="CP99">
        <v>3.3</v>
      </c>
      <c r="CQ99">
        <v>2.6</v>
      </c>
      <c r="CR99">
        <v>1.9</v>
      </c>
      <c r="CS99">
        <v>2.6</v>
      </c>
      <c r="CT99">
        <v>2.1111111111111112</v>
      </c>
      <c r="CU99">
        <v>0.75</v>
      </c>
      <c r="CV99">
        <v>2.1</v>
      </c>
      <c r="CW99">
        <v>1.7037037037037037</v>
      </c>
      <c r="CX99">
        <v>2.1754385964912282</v>
      </c>
      <c r="CY99">
        <v>2.2000000000000002</v>
      </c>
      <c r="CZ99">
        <v>2.7</v>
      </c>
      <c r="DA99">
        <v>2.6</v>
      </c>
      <c r="DB99">
        <v>2.5</v>
      </c>
      <c r="DC99">
        <v>1.8888888888888888</v>
      </c>
      <c r="DD99">
        <v>1.25</v>
      </c>
      <c r="DE99">
        <v>3.4</v>
      </c>
      <c r="DF99">
        <v>2.2592592592592591</v>
      </c>
      <c r="DG99">
        <v>2.3859649122807016</v>
      </c>
      <c r="DH99">
        <v>2.2807017543859649</v>
      </c>
      <c r="DI99">
        <v>1.6</v>
      </c>
      <c r="DJ99">
        <v>1.3</v>
      </c>
      <c r="DK99">
        <v>1.4</v>
      </c>
      <c r="DL99">
        <v>1.4333333333333333</v>
      </c>
      <c r="DM99">
        <v>1</v>
      </c>
      <c r="DN99">
        <v>0.75</v>
      </c>
      <c r="DO99">
        <v>1.1000000000000001</v>
      </c>
      <c r="DP99">
        <v>0.96296296296296291</v>
      </c>
      <c r="DQ99">
        <v>1.2105263157894737</v>
      </c>
      <c r="DR99">
        <v>1.2105263157894737</v>
      </c>
      <c r="DS99">
        <v>1.9239766081871346</v>
      </c>
      <c r="DX99">
        <v>2</v>
      </c>
      <c r="DY99">
        <v>4</v>
      </c>
      <c r="EA99">
        <v>3.3333333333333335</v>
      </c>
      <c r="EB99">
        <v>3.3333333333333335</v>
      </c>
      <c r="EG99">
        <v>0</v>
      </c>
      <c r="EH99">
        <v>4</v>
      </c>
      <c r="EJ99">
        <v>2.6666666666666665</v>
      </c>
      <c r="EK99">
        <v>2.6666666666666665</v>
      </c>
      <c r="EL99">
        <v>3</v>
      </c>
      <c r="EQ99">
        <v>0</v>
      </c>
      <c r="ER99">
        <v>1.5</v>
      </c>
      <c r="ET99">
        <v>1</v>
      </c>
      <c r="EU99">
        <v>1</v>
      </c>
      <c r="EV99">
        <v>1</v>
      </c>
      <c r="EW99">
        <v>2.3333333333333335</v>
      </c>
      <c r="EX99">
        <v>1.9444444444444444</v>
      </c>
    </row>
    <row r="100" spans="1:154" x14ac:dyDescent="0.3">
      <c r="A100" s="2" t="s">
        <v>98</v>
      </c>
      <c r="B100">
        <v>3.9473684210526314</v>
      </c>
      <c r="C100">
        <v>2.7</v>
      </c>
      <c r="D100">
        <v>4.25</v>
      </c>
      <c r="E100">
        <v>3.6271186440677967</v>
      </c>
      <c r="F100">
        <v>3.263157894736842</v>
      </c>
      <c r="G100">
        <v>4.2</v>
      </c>
      <c r="H100">
        <v>3.05</v>
      </c>
      <c r="I100">
        <v>3.5084745762711864</v>
      </c>
      <c r="J100">
        <v>3.5677966101694913</v>
      </c>
      <c r="K100">
        <v>1.4210526315789473</v>
      </c>
      <c r="L100">
        <v>1.35</v>
      </c>
      <c r="M100">
        <v>1.65</v>
      </c>
      <c r="N100">
        <v>1.4745762711864407</v>
      </c>
      <c r="O100">
        <v>1.4745762711864407</v>
      </c>
      <c r="P100">
        <v>2.8700564971751414</v>
      </c>
      <c r="Q100">
        <v>0</v>
      </c>
      <c r="T100">
        <v>0</v>
      </c>
      <c r="U100">
        <v>5</v>
      </c>
      <c r="X100">
        <v>5</v>
      </c>
      <c r="Y100">
        <v>2.5</v>
      </c>
      <c r="Z100">
        <v>3</v>
      </c>
      <c r="AC100">
        <v>3</v>
      </c>
      <c r="AD100">
        <v>3</v>
      </c>
      <c r="AE100">
        <v>2.6666666666666665</v>
      </c>
      <c r="AF100">
        <v>2.8666666666666667</v>
      </c>
      <c r="AG100">
        <v>4.333333333333333</v>
      </c>
      <c r="AH100">
        <v>3.7</v>
      </c>
      <c r="AI100">
        <v>5.4444444444444446</v>
      </c>
      <c r="AJ100">
        <v>4.4642857142857144</v>
      </c>
      <c r="AK100">
        <v>4.0999999999999996</v>
      </c>
      <c r="AL100">
        <v>4</v>
      </c>
      <c r="AM100">
        <v>3.3</v>
      </c>
      <c r="AN100">
        <v>3.8</v>
      </c>
      <c r="AO100">
        <v>4.1206896551724137</v>
      </c>
      <c r="AP100">
        <v>2.8888888888888888</v>
      </c>
      <c r="AQ100">
        <v>2.8</v>
      </c>
      <c r="AR100">
        <v>1.8888888888888888</v>
      </c>
      <c r="AS100">
        <v>2.5357142857142856</v>
      </c>
      <c r="AT100">
        <v>2.9</v>
      </c>
      <c r="AU100">
        <v>2.8</v>
      </c>
      <c r="AV100">
        <v>3.8</v>
      </c>
      <c r="AW100">
        <v>3.1666666666666665</v>
      </c>
      <c r="AX100">
        <v>2.8620689655172415</v>
      </c>
      <c r="AY100">
        <v>3.4913793103448274</v>
      </c>
      <c r="AZ100">
        <v>1.5555555555555556</v>
      </c>
      <c r="BA100">
        <v>1.7</v>
      </c>
      <c r="BB100">
        <v>2.2222222222222223</v>
      </c>
      <c r="BC100">
        <v>1.8214285714285714</v>
      </c>
      <c r="BD100">
        <v>1.6</v>
      </c>
      <c r="BE100">
        <v>1.4</v>
      </c>
      <c r="BF100">
        <v>1.9</v>
      </c>
      <c r="BG100">
        <v>1.6333333333333333</v>
      </c>
      <c r="BH100">
        <v>1.7241379310344827</v>
      </c>
      <c r="BI100">
        <v>1.7241379310344827</v>
      </c>
      <c r="BJ100">
        <v>2.9022988505747125</v>
      </c>
      <c r="BK100">
        <v>4</v>
      </c>
      <c r="BM100">
        <v>1</v>
      </c>
      <c r="BN100">
        <v>2.5</v>
      </c>
      <c r="BS100">
        <v>2.5</v>
      </c>
      <c r="BT100">
        <v>0</v>
      </c>
      <c r="BV100">
        <v>6</v>
      </c>
      <c r="BW100">
        <v>3</v>
      </c>
      <c r="CB100">
        <v>3</v>
      </c>
      <c r="CC100">
        <v>2.75</v>
      </c>
      <c r="CD100">
        <v>1</v>
      </c>
      <c r="CF100">
        <v>2</v>
      </c>
      <c r="CG100">
        <v>1.5</v>
      </c>
      <c r="CL100">
        <v>1.5</v>
      </c>
      <c r="CM100">
        <v>1.5</v>
      </c>
      <c r="CN100">
        <v>2.3333333333333335</v>
      </c>
      <c r="CO100">
        <v>2.8833333333333333</v>
      </c>
      <c r="CP100">
        <v>2.1</v>
      </c>
      <c r="CQ100">
        <v>1.5</v>
      </c>
      <c r="CR100">
        <v>2</v>
      </c>
      <c r="CS100">
        <v>1.8571428571428572</v>
      </c>
      <c r="CT100">
        <v>2</v>
      </c>
      <c r="CU100">
        <v>2.4</v>
      </c>
      <c r="CV100">
        <v>2.2222222222222223</v>
      </c>
      <c r="CW100">
        <v>2.2222222222222223</v>
      </c>
      <c r="CX100">
        <v>2.0363636363636362</v>
      </c>
      <c r="CY100">
        <v>4.4000000000000004</v>
      </c>
      <c r="CZ100">
        <v>4.9000000000000004</v>
      </c>
      <c r="DA100">
        <v>4.75</v>
      </c>
      <c r="DB100">
        <v>4.6785714285714288</v>
      </c>
      <c r="DC100">
        <v>4.625</v>
      </c>
      <c r="DD100">
        <v>4</v>
      </c>
      <c r="DE100">
        <v>4.7777777777777777</v>
      </c>
      <c r="DF100">
        <v>4.4444444444444446</v>
      </c>
      <c r="DG100">
        <v>4.5636363636363635</v>
      </c>
      <c r="DH100">
        <v>3.3</v>
      </c>
      <c r="DI100">
        <v>2.2999999999999998</v>
      </c>
      <c r="DJ100">
        <v>2.2999999999999998</v>
      </c>
      <c r="DK100">
        <v>2.375</v>
      </c>
      <c r="DL100">
        <v>2.3214285714285716</v>
      </c>
      <c r="DM100">
        <v>2.125</v>
      </c>
      <c r="DN100">
        <v>1.6</v>
      </c>
      <c r="DO100">
        <v>2.3333333333333335</v>
      </c>
      <c r="DP100">
        <v>2</v>
      </c>
      <c r="DQ100">
        <v>2.1636363636363636</v>
      </c>
      <c r="DR100">
        <v>2.1636363636363636</v>
      </c>
      <c r="DS100">
        <v>2.9212121212121214</v>
      </c>
      <c r="DV100">
        <v>0.5</v>
      </c>
      <c r="DW100">
        <v>0.5</v>
      </c>
      <c r="DX100">
        <v>0</v>
      </c>
      <c r="DZ100">
        <v>1</v>
      </c>
      <c r="EA100">
        <v>0.33333333333333331</v>
      </c>
      <c r="EB100">
        <v>0.4</v>
      </c>
      <c r="EE100">
        <v>6.5</v>
      </c>
      <c r="EF100">
        <v>6.5</v>
      </c>
      <c r="EG100">
        <v>6</v>
      </c>
      <c r="EI100">
        <v>6</v>
      </c>
      <c r="EJ100">
        <v>6</v>
      </c>
      <c r="EK100">
        <v>6.2</v>
      </c>
      <c r="EL100">
        <v>3.3</v>
      </c>
      <c r="EO100">
        <v>3.5</v>
      </c>
      <c r="EP100">
        <v>3.5</v>
      </c>
      <c r="EQ100">
        <v>2.5</v>
      </c>
      <c r="ES100">
        <v>2</v>
      </c>
      <c r="ET100">
        <v>2.3333333333333335</v>
      </c>
      <c r="EU100">
        <v>2.8</v>
      </c>
      <c r="EV100">
        <v>2.8</v>
      </c>
      <c r="EW100">
        <v>3.1333333333333333</v>
      </c>
      <c r="EX100">
        <v>2.9388888888888891</v>
      </c>
    </row>
    <row r="101" spans="1:154" x14ac:dyDescent="0.3">
      <c r="A101" s="2" t="s">
        <v>99</v>
      </c>
      <c r="B101">
        <v>2.75</v>
      </c>
      <c r="C101">
        <v>2.7</v>
      </c>
      <c r="D101">
        <v>2.65</v>
      </c>
      <c r="E101">
        <v>2.7</v>
      </c>
      <c r="F101">
        <v>3.75</v>
      </c>
      <c r="G101">
        <v>3.4</v>
      </c>
      <c r="H101">
        <v>2.6</v>
      </c>
      <c r="I101">
        <v>3.25</v>
      </c>
      <c r="J101">
        <v>2.9750000000000001</v>
      </c>
      <c r="K101">
        <v>2.35</v>
      </c>
      <c r="L101">
        <v>2.4500000000000002</v>
      </c>
      <c r="M101">
        <v>2.0499999999999998</v>
      </c>
      <c r="N101">
        <v>2.2833333333333332</v>
      </c>
      <c r="O101">
        <v>2.2833333333333332</v>
      </c>
      <c r="P101">
        <v>2.7444444444444445</v>
      </c>
      <c r="AF101">
        <v>2.7444444444444445</v>
      </c>
      <c r="AG101">
        <v>3.1111111111111112</v>
      </c>
      <c r="AH101">
        <v>2.125</v>
      </c>
      <c r="AI101">
        <v>1.2222222222222223</v>
      </c>
      <c r="AJ101">
        <v>2.1538461538461537</v>
      </c>
      <c r="AK101">
        <v>3.1111111111111112</v>
      </c>
      <c r="AL101">
        <v>2.7777777777777777</v>
      </c>
      <c r="AM101">
        <v>4.0999999999999996</v>
      </c>
      <c r="AN101">
        <v>3.3571428571428572</v>
      </c>
      <c r="AO101">
        <v>2.7777777777777777</v>
      </c>
      <c r="AP101">
        <v>1.3333333333333333</v>
      </c>
      <c r="AQ101">
        <v>2.875</v>
      </c>
      <c r="AR101">
        <v>0.55555555555555558</v>
      </c>
      <c r="AS101">
        <v>1.5384615384615385</v>
      </c>
      <c r="AT101">
        <v>1.2222222222222223</v>
      </c>
      <c r="AU101">
        <v>1.5555555555555556</v>
      </c>
      <c r="AV101">
        <v>0.9</v>
      </c>
      <c r="AW101">
        <v>1.2142857142857142</v>
      </c>
      <c r="AX101">
        <v>1.3703703703703705</v>
      </c>
      <c r="AY101">
        <v>2.074074074074074</v>
      </c>
      <c r="AZ101">
        <v>2.2222222222222223</v>
      </c>
      <c r="BA101">
        <v>2.125</v>
      </c>
      <c r="BB101">
        <v>0.88888888888888884</v>
      </c>
      <c r="BC101">
        <v>1.7307692307692308</v>
      </c>
      <c r="BD101">
        <v>1.7777777777777777</v>
      </c>
      <c r="BE101">
        <v>2.3333333333333335</v>
      </c>
      <c r="BF101">
        <v>2.5</v>
      </c>
      <c r="BG101">
        <v>2.2142857142857144</v>
      </c>
      <c r="BH101">
        <v>1.9814814814814814</v>
      </c>
      <c r="BI101">
        <v>1.9814814814814814</v>
      </c>
      <c r="BJ101">
        <v>2.0432098765432101</v>
      </c>
      <c r="BK101">
        <v>1</v>
      </c>
      <c r="BL101">
        <v>0.5</v>
      </c>
      <c r="BM101">
        <v>2</v>
      </c>
      <c r="BN101">
        <v>1</v>
      </c>
      <c r="BO101">
        <v>0</v>
      </c>
      <c r="BP101">
        <v>0</v>
      </c>
      <c r="BR101">
        <v>0</v>
      </c>
      <c r="BS101">
        <v>0.66666666666666663</v>
      </c>
      <c r="BT101">
        <v>0</v>
      </c>
      <c r="BU101">
        <v>1</v>
      </c>
      <c r="BV101">
        <v>5</v>
      </c>
      <c r="BW101">
        <v>1.75</v>
      </c>
      <c r="BX101">
        <v>0</v>
      </c>
      <c r="BY101">
        <v>0</v>
      </c>
      <c r="CA101">
        <v>0</v>
      </c>
      <c r="CB101">
        <v>1.1666666666666667</v>
      </c>
      <c r="CC101">
        <v>0.91666666666666663</v>
      </c>
      <c r="CD101">
        <v>0</v>
      </c>
      <c r="CE101">
        <v>0</v>
      </c>
      <c r="CF101">
        <v>3</v>
      </c>
      <c r="CG101">
        <v>0.75</v>
      </c>
      <c r="CH101">
        <v>0</v>
      </c>
      <c r="CI101">
        <v>0</v>
      </c>
      <c r="CK101">
        <v>0</v>
      </c>
      <c r="CL101">
        <v>0.5</v>
      </c>
      <c r="CM101">
        <v>0.5</v>
      </c>
      <c r="CN101">
        <v>0.77777777777777779</v>
      </c>
      <c r="CO101">
        <v>1.9166666666666667</v>
      </c>
      <c r="CP101">
        <v>0.3</v>
      </c>
      <c r="CQ101">
        <v>0.8</v>
      </c>
      <c r="CR101">
        <v>1.2222222222222223</v>
      </c>
      <c r="CS101">
        <v>0.75862068965517238</v>
      </c>
      <c r="CT101">
        <v>0.375</v>
      </c>
      <c r="CU101">
        <v>0.88888888888888884</v>
      </c>
      <c r="CV101">
        <v>0.55555555555555558</v>
      </c>
      <c r="CW101">
        <v>0.61538461538461542</v>
      </c>
      <c r="CX101">
        <v>0.69090909090909092</v>
      </c>
      <c r="CY101">
        <v>3.9</v>
      </c>
      <c r="CZ101">
        <v>2.6</v>
      </c>
      <c r="DA101">
        <v>2.4444444444444446</v>
      </c>
      <c r="DB101">
        <v>3</v>
      </c>
      <c r="DC101">
        <v>2.875</v>
      </c>
      <c r="DD101">
        <v>3</v>
      </c>
      <c r="DE101">
        <v>4.333333333333333</v>
      </c>
      <c r="DF101">
        <v>3.4230769230769229</v>
      </c>
      <c r="DG101">
        <v>3.2</v>
      </c>
      <c r="DH101">
        <v>1.9454545454545455</v>
      </c>
      <c r="DI101">
        <v>2.2999999999999998</v>
      </c>
      <c r="DJ101">
        <v>2.7</v>
      </c>
      <c r="DK101">
        <v>2</v>
      </c>
      <c r="DL101">
        <v>2.3448275862068964</v>
      </c>
      <c r="DM101">
        <v>2.125</v>
      </c>
      <c r="DN101">
        <v>2.3333333333333335</v>
      </c>
      <c r="DO101">
        <v>2.3333333333333335</v>
      </c>
      <c r="DP101">
        <v>2.2692307692307692</v>
      </c>
      <c r="DQ101">
        <v>2.3090909090909091</v>
      </c>
      <c r="DR101">
        <v>2.3090909090909091</v>
      </c>
      <c r="DS101">
        <v>2.0666666666666669</v>
      </c>
      <c r="DV101">
        <v>0</v>
      </c>
      <c r="DW101">
        <v>0</v>
      </c>
      <c r="DX101">
        <v>0</v>
      </c>
      <c r="DY101">
        <v>2</v>
      </c>
      <c r="DZ101">
        <v>0</v>
      </c>
      <c r="EA101">
        <v>0.5</v>
      </c>
      <c r="EB101">
        <v>0.4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0.2</v>
      </c>
      <c r="EO101">
        <v>1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0.2</v>
      </c>
      <c r="EV101">
        <v>0.2</v>
      </c>
      <c r="EW101">
        <v>0.2</v>
      </c>
      <c r="EX101">
        <v>1.9111111111111112</v>
      </c>
    </row>
    <row r="102" spans="1:154" x14ac:dyDescent="0.3">
      <c r="A102" s="4" t="s">
        <v>100</v>
      </c>
      <c r="AG102">
        <v>0.6</v>
      </c>
      <c r="AH102">
        <v>0.7</v>
      </c>
      <c r="AI102">
        <v>1.1111111111111112</v>
      </c>
      <c r="AJ102">
        <v>0.7931034482758621</v>
      </c>
      <c r="AK102">
        <v>0</v>
      </c>
      <c r="AL102">
        <v>0</v>
      </c>
      <c r="AM102">
        <v>0.3</v>
      </c>
      <c r="AN102">
        <v>0.11538461538461539</v>
      </c>
      <c r="AO102">
        <v>0.47272727272727272</v>
      </c>
      <c r="AP102">
        <v>0.5</v>
      </c>
      <c r="AQ102">
        <v>0.9</v>
      </c>
      <c r="AR102">
        <v>0.33333333333333331</v>
      </c>
      <c r="AS102">
        <v>0.58620689655172409</v>
      </c>
      <c r="AT102">
        <v>0.625</v>
      </c>
      <c r="AU102">
        <v>0</v>
      </c>
      <c r="AV102">
        <v>0.1</v>
      </c>
      <c r="AW102">
        <v>0.23076923076923078</v>
      </c>
      <c r="AX102">
        <v>0.41818181818181815</v>
      </c>
      <c r="AY102">
        <v>0.44545454545454544</v>
      </c>
      <c r="AZ102">
        <v>0.3</v>
      </c>
      <c r="BA102">
        <v>0.7</v>
      </c>
      <c r="BB102">
        <v>0.33333333333333331</v>
      </c>
      <c r="BC102">
        <v>0.44827586206896552</v>
      </c>
      <c r="BD102">
        <v>0.25</v>
      </c>
      <c r="BE102">
        <v>0.125</v>
      </c>
      <c r="BF102">
        <v>0</v>
      </c>
      <c r="BG102">
        <v>0.11538461538461539</v>
      </c>
      <c r="BH102">
        <v>0.29090909090909089</v>
      </c>
      <c r="BI102">
        <v>0.29090909090909089</v>
      </c>
      <c r="BJ102">
        <v>0.39393939393939392</v>
      </c>
      <c r="BM102">
        <v>0</v>
      </c>
      <c r="BN102">
        <v>0</v>
      </c>
      <c r="BO102">
        <v>1.5</v>
      </c>
      <c r="BP102">
        <v>0</v>
      </c>
      <c r="BR102">
        <v>0.75</v>
      </c>
      <c r="BS102">
        <v>0.6</v>
      </c>
      <c r="BV102">
        <v>0</v>
      </c>
      <c r="BW102">
        <v>0</v>
      </c>
      <c r="BX102">
        <v>1</v>
      </c>
      <c r="BY102">
        <v>0</v>
      </c>
      <c r="CA102">
        <v>0.5</v>
      </c>
      <c r="CB102">
        <v>0.4</v>
      </c>
      <c r="CC102">
        <v>0.5</v>
      </c>
      <c r="CF102">
        <v>0</v>
      </c>
      <c r="CG102">
        <v>0</v>
      </c>
      <c r="CH102">
        <v>0</v>
      </c>
      <c r="CI102">
        <v>0</v>
      </c>
      <c r="CK102">
        <v>0</v>
      </c>
      <c r="CL102">
        <v>0</v>
      </c>
      <c r="CM102">
        <v>0</v>
      </c>
      <c r="CN102">
        <v>0.33333333333333331</v>
      </c>
      <c r="CO102">
        <v>0.3888888888888889</v>
      </c>
      <c r="CP102">
        <v>0.2</v>
      </c>
      <c r="CQ102">
        <v>0.7</v>
      </c>
      <c r="CR102">
        <v>0.5</v>
      </c>
      <c r="CS102">
        <v>0.4642857142857143</v>
      </c>
      <c r="CT102">
        <v>0</v>
      </c>
      <c r="CU102">
        <v>0.77777777777777779</v>
      </c>
      <c r="CV102">
        <v>0.66666666666666663</v>
      </c>
      <c r="CW102">
        <v>0.5</v>
      </c>
      <c r="CX102">
        <v>0.48148148148148145</v>
      </c>
      <c r="CY102">
        <v>0.4</v>
      </c>
      <c r="CZ102">
        <v>0.5</v>
      </c>
      <c r="DA102">
        <v>0.5</v>
      </c>
      <c r="DB102">
        <v>0.4642857142857143</v>
      </c>
      <c r="DC102">
        <v>0.625</v>
      </c>
      <c r="DD102">
        <v>0.1111111111111111</v>
      </c>
      <c r="DE102">
        <v>0.55555555555555558</v>
      </c>
      <c r="DF102">
        <v>0.42307692307692307</v>
      </c>
      <c r="DG102">
        <v>0.44444444444444442</v>
      </c>
      <c r="DH102">
        <v>0.46296296296296297</v>
      </c>
      <c r="DI102">
        <v>0.1</v>
      </c>
      <c r="DJ102">
        <v>0.2</v>
      </c>
      <c r="DK102">
        <v>0.125</v>
      </c>
      <c r="DL102">
        <v>0.14285714285714285</v>
      </c>
      <c r="DM102">
        <v>0</v>
      </c>
      <c r="DN102">
        <v>0.44444444444444442</v>
      </c>
      <c r="DO102">
        <v>0.44444444444444442</v>
      </c>
      <c r="DP102">
        <v>0.30769230769230771</v>
      </c>
      <c r="DQ102">
        <v>0.22222222222222221</v>
      </c>
      <c r="DR102">
        <v>0.22222222222222221</v>
      </c>
      <c r="DS102">
        <v>0.38271604938271603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0.34444444444444444</v>
      </c>
    </row>
    <row r="103" spans="1:154" x14ac:dyDescent="0.3">
      <c r="A103" s="2" t="s">
        <v>101</v>
      </c>
      <c r="B103">
        <v>2.85</v>
      </c>
      <c r="C103">
        <v>2.2000000000000002</v>
      </c>
      <c r="D103">
        <v>2.85</v>
      </c>
      <c r="E103">
        <v>2.6333333333333333</v>
      </c>
      <c r="F103">
        <v>2.95</v>
      </c>
      <c r="G103">
        <v>3.1</v>
      </c>
      <c r="H103">
        <v>3.85</v>
      </c>
      <c r="I103">
        <v>3.3</v>
      </c>
      <c r="J103">
        <v>2.9666666666666668</v>
      </c>
      <c r="K103">
        <v>1.8</v>
      </c>
      <c r="L103">
        <v>1.7</v>
      </c>
      <c r="M103">
        <v>1.65</v>
      </c>
      <c r="N103">
        <v>1.7166666666666666</v>
      </c>
      <c r="O103">
        <v>1.7166666666666666</v>
      </c>
      <c r="P103">
        <v>2.5499999999999998</v>
      </c>
      <c r="AF103">
        <v>2.5499999999999998</v>
      </c>
      <c r="AG103">
        <v>3.8</v>
      </c>
      <c r="AH103">
        <v>4</v>
      </c>
      <c r="AI103">
        <v>3.5</v>
      </c>
      <c r="AJ103">
        <v>3.7666666666666666</v>
      </c>
      <c r="AK103">
        <v>4.4000000000000004</v>
      </c>
      <c r="AL103">
        <v>5</v>
      </c>
      <c r="AM103">
        <v>3.8</v>
      </c>
      <c r="AN103">
        <v>4.3793103448275863</v>
      </c>
      <c r="AO103">
        <v>4.0677966101694913</v>
      </c>
      <c r="AP103">
        <v>2.4</v>
      </c>
      <c r="AQ103">
        <v>1.5</v>
      </c>
      <c r="AR103">
        <v>2.2000000000000002</v>
      </c>
      <c r="AS103">
        <v>2.0333333333333332</v>
      </c>
      <c r="AT103">
        <v>1.2</v>
      </c>
      <c r="AU103">
        <v>1.1111111111111112</v>
      </c>
      <c r="AV103">
        <v>2.1</v>
      </c>
      <c r="AW103">
        <v>1.4827586206896552</v>
      </c>
      <c r="AX103">
        <v>1.7627118644067796</v>
      </c>
      <c r="AY103">
        <v>2.9152542372881354</v>
      </c>
      <c r="AZ103">
        <v>3</v>
      </c>
      <c r="BA103">
        <v>2.9</v>
      </c>
      <c r="BB103">
        <v>2.4</v>
      </c>
      <c r="BC103">
        <v>2.7666666666666666</v>
      </c>
      <c r="BD103">
        <v>2.2999999999999998</v>
      </c>
      <c r="BE103">
        <v>2.1111111111111112</v>
      </c>
      <c r="BF103">
        <v>2.7</v>
      </c>
      <c r="BG103">
        <v>2.3793103448275863</v>
      </c>
      <c r="BH103">
        <v>2.5762711864406778</v>
      </c>
      <c r="BI103">
        <v>2.5762711864406778</v>
      </c>
      <c r="BJ103">
        <v>2.8022598870056497</v>
      </c>
      <c r="BP103">
        <v>2</v>
      </c>
      <c r="BR103">
        <v>2</v>
      </c>
      <c r="BS103">
        <v>2</v>
      </c>
      <c r="BY103">
        <v>3</v>
      </c>
      <c r="CA103">
        <v>3</v>
      </c>
      <c r="CB103">
        <v>3</v>
      </c>
      <c r="CC103">
        <v>2.5</v>
      </c>
      <c r="CI103">
        <v>6</v>
      </c>
      <c r="CK103">
        <v>6</v>
      </c>
      <c r="CL103">
        <v>6</v>
      </c>
      <c r="CM103">
        <v>6</v>
      </c>
      <c r="CN103">
        <v>3.6666666666666665</v>
      </c>
      <c r="CO103">
        <v>2.8166666666666669</v>
      </c>
      <c r="CP103">
        <v>2.25</v>
      </c>
      <c r="CQ103">
        <v>1.8</v>
      </c>
      <c r="CR103">
        <v>0.44444444444444442</v>
      </c>
      <c r="CS103">
        <v>1.4814814814814814</v>
      </c>
      <c r="CT103">
        <v>1.625</v>
      </c>
      <c r="CU103">
        <v>2.2000000000000002</v>
      </c>
      <c r="CV103">
        <v>3.125</v>
      </c>
      <c r="CW103">
        <v>2.3076923076923075</v>
      </c>
      <c r="CX103">
        <v>1.8867924528301887</v>
      </c>
      <c r="CY103">
        <v>3.875</v>
      </c>
      <c r="CZ103">
        <v>4.5</v>
      </c>
      <c r="DA103">
        <v>5.1111111111111107</v>
      </c>
      <c r="DB103">
        <v>4.5185185185185182</v>
      </c>
      <c r="DC103">
        <v>4.875</v>
      </c>
      <c r="DD103">
        <v>4</v>
      </c>
      <c r="DE103">
        <v>3.75</v>
      </c>
      <c r="DF103">
        <v>4.1923076923076925</v>
      </c>
      <c r="DG103">
        <v>4.3584905660377355</v>
      </c>
      <c r="DH103">
        <v>3.1226415094339623</v>
      </c>
      <c r="DI103">
        <v>2.25</v>
      </c>
      <c r="DJ103">
        <v>1.9</v>
      </c>
      <c r="DK103">
        <v>2.8888888888888888</v>
      </c>
      <c r="DL103">
        <v>2.3333333333333335</v>
      </c>
      <c r="DM103">
        <v>3</v>
      </c>
      <c r="DN103">
        <v>2.4</v>
      </c>
      <c r="DO103">
        <v>2.625</v>
      </c>
      <c r="DP103">
        <v>2.6538461538461537</v>
      </c>
      <c r="DQ103">
        <v>2.4905660377358489</v>
      </c>
      <c r="DR103">
        <v>2.4905660377358489</v>
      </c>
      <c r="DS103">
        <v>2.9119496855345912</v>
      </c>
      <c r="DT103">
        <v>0</v>
      </c>
      <c r="DV103">
        <v>0</v>
      </c>
      <c r="DW103">
        <v>0</v>
      </c>
      <c r="DX103">
        <v>0</v>
      </c>
      <c r="DZ103">
        <v>1</v>
      </c>
      <c r="EA103">
        <v>0.5</v>
      </c>
      <c r="EB103">
        <v>0.2857142857142857</v>
      </c>
      <c r="EC103">
        <v>6</v>
      </c>
      <c r="EE103">
        <v>6</v>
      </c>
      <c r="EF103">
        <v>6</v>
      </c>
      <c r="EG103">
        <v>5.5</v>
      </c>
      <c r="EI103">
        <v>4</v>
      </c>
      <c r="EJ103">
        <v>4.75</v>
      </c>
      <c r="EK103">
        <v>5.2857142857142856</v>
      </c>
      <c r="EL103">
        <v>2.7857142857142856</v>
      </c>
      <c r="EM103">
        <v>3</v>
      </c>
      <c r="EO103">
        <v>3</v>
      </c>
      <c r="EP103">
        <v>3</v>
      </c>
      <c r="EQ103">
        <v>2.5</v>
      </c>
      <c r="ES103">
        <v>3</v>
      </c>
      <c r="ET103">
        <v>2.75</v>
      </c>
      <c r="EU103">
        <v>2.8571428571428572</v>
      </c>
      <c r="EV103">
        <v>2.8571428571428572</v>
      </c>
      <c r="EW103">
        <v>2.8095238095238093</v>
      </c>
      <c r="EX103">
        <v>2.9</v>
      </c>
    </row>
    <row r="104" spans="1:154" x14ac:dyDescent="0.3">
      <c r="A104" s="2" t="s">
        <v>102</v>
      </c>
      <c r="B104">
        <v>4.0999999999999996</v>
      </c>
      <c r="C104">
        <v>4.2</v>
      </c>
      <c r="D104">
        <v>3.35</v>
      </c>
      <c r="E104">
        <v>3.8833333333333333</v>
      </c>
      <c r="F104">
        <v>3.4</v>
      </c>
      <c r="G104">
        <v>3.8</v>
      </c>
      <c r="H104">
        <v>4.9000000000000004</v>
      </c>
      <c r="I104">
        <v>4.0333333333333332</v>
      </c>
      <c r="J104">
        <v>3.9583333333333335</v>
      </c>
      <c r="K104">
        <v>1.85</v>
      </c>
      <c r="L104">
        <v>2.1</v>
      </c>
      <c r="M104">
        <v>1.8</v>
      </c>
      <c r="N104">
        <v>1.9166666666666667</v>
      </c>
      <c r="O104">
        <v>1.9166666666666667</v>
      </c>
      <c r="P104">
        <v>3.2777777777777777</v>
      </c>
      <c r="AF104">
        <v>3.2777777777777777</v>
      </c>
      <c r="AG104">
        <v>3.9</v>
      </c>
      <c r="AH104">
        <v>4.8888888888888893</v>
      </c>
      <c r="AI104">
        <v>3.3</v>
      </c>
      <c r="AJ104">
        <v>4</v>
      </c>
      <c r="AK104">
        <v>4.5555555555555554</v>
      </c>
      <c r="AL104">
        <v>4.666666666666667</v>
      </c>
      <c r="AM104">
        <v>4.0999999999999996</v>
      </c>
      <c r="AN104">
        <v>4.4285714285714288</v>
      </c>
      <c r="AO104">
        <v>4.2105263157894735</v>
      </c>
      <c r="AP104">
        <v>2.6</v>
      </c>
      <c r="AQ104">
        <v>2.1111111111111112</v>
      </c>
      <c r="AR104">
        <v>3.9</v>
      </c>
      <c r="AS104">
        <v>2.896551724137931</v>
      </c>
      <c r="AT104">
        <v>2.2222222222222223</v>
      </c>
      <c r="AU104">
        <v>2.4444444444444446</v>
      </c>
      <c r="AV104">
        <v>3.2</v>
      </c>
      <c r="AW104">
        <v>2.6428571428571428</v>
      </c>
      <c r="AX104">
        <v>2.7719298245614037</v>
      </c>
      <c r="AY104">
        <v>3.4912280701754388</v>
      </c>
      <c r="AZ104">
        <v>1.7</v>
      </c>
      <c r="BA104">
        <v>2</v>
      </c>
      <c r="BB104">
        <v>1.4</v>
      </c>
      <c r="BC104">
        <v>1.6896551724137931</v>
      </c>
      <c r="BD104">
        <v>2.4444444444444446</v>
      </c>
      <c r="BE104">
        <v>1.5555555555555556</v>
      </c>
      <c r="BF104">
        <v>1.6</v>
      </c>
      <c r="BG104">
        <v>1.8571428571428572</v>
      </c>
      <c r="BH104">
        <v>1.7719298245614035</v>
      </c>
      <c r="BI104">
        <v>1.7719298245614035</v>
      </c>
      <c r="BJ104">
        <v>2.9181286549707601</v>
      </c>
      <c r="BL104">
        <v>7</v>
      </c>
      <c r="BN104">
        <v>7</v>
      </c>
      <c r="BO104">
        <v>2</v>
      </c>
      <c r="BP104">
        <v>6</v>
      </c>
      <c r="BR104">
        <v>4</v>
      </c>
      <c r="BS104">
        <v>5</v>
      </c>
      <c r="BU104">
        <v>1</v>
      </c>
      <c r="BW104">
        <v>1</v>
      </c>
      <c r="BX104">
        <v>0</v>
      </c>
      <c r="BY104">
        <v>1</v>
      </c>
      <c r="CA104">
        <v>0.5</v>
      </c>
      <c r="CB104">
        <v>0.66666666666666663</v>
      </c>
      <c r="CC104">
        <v>2.8333333333333335</v>
      </c>
      <c r="CE104">
        <v>3</v>
      </c>
      <c r="CG104">
        <v>3</v>
      </c>
      <c r="CH104">
        <v>2</v>
      </c>
      <c r="CI104">
        <v>1</v>
      </c>
      <c r="CK104">
        <v>1.5</v>
      </c>
      <c r="CL104">
        <v>2</v>
      </c>
      <c r="CM104">
        <v>2</v>
      </c>
      <c r="CN104">
        <v>2.5555555555555554</v>
      </c>
      <c r="CO104">
        <v>2.9</v>
      </c>
      <c r="CP104">
        <v>2.5</v>
      </c>
      <c r="CQ104">
        <v>2</v>
      </c>
      <c r="CR104">
        <v>2.2222222222222223</v>
      </c>
      <c r="CS104">
        <v>2.25</v>
      </c>
      <c r="CT104">
        <v>1.1111111111111112</v>
      </c>
      <c r="CU104">
        <v>2.4</v>
      </c>
      <c r="CV104">
        <v>2.1</v>
      </c>
      <c r="CW104">
        <v>1.896551724137931</v>
      </c>
      <c r="CX104">
        <v>2.0701754385964914</v>
      </c>
      <c r="CY104">
        <v>4.4000000000000004</v>
      </c>
      <c r="CZ104">
        <v>5.7777777777777777</v>
      </c>
      <c r="DA104">
        <v>4.7777777777777777</v>
      </c>
      <c r="DB104">
        <v>4.9642857142857144</v>
      </c>
      <c r="DC104">
        <v>5.1111111111111107</v>
      </c>
      <c r="DD104">
        <v>4.8</v>
      </c>
      <c r="DE104">
        <v>5.4</v>
      </c>
      <c r="DF104">
        <v>5.1034482758620694</v>
      </c>
      <c r="DG104">
        <v>5.0350877192982457</v>
      </c>
      <c r="DH104">
        <v>3.5526315789473686</v>
      </c>
      <c r="DI104">
        <v>2.5</v>
      </c>
      <c r="DJ104">
        <v>2.1111111111111112</v>
      </c>
      <c r="DK104">
        <v>2.5555555555555554</v>
      </c>
      <c r="DL104">
        <v>2.3928571428571428</v>
      </c>
      <c r="DM104">
        <v>2.6666666666666665</v>
      </c>
      <c r="DN104">
        <v>2.1</v>
      </c>
      <c r="DO104">
        <v>2.7</v>
      </c>
      <c r="DP104">
        <v>2.4827586206896552</v>
      </c>
      <c r="DQ104">
        <v>2.4385964912280702</v>
      </c>
      <c r="DR104">
        <v>2.4385964912280702</v>
      </c>
      <c r="DS104">
        <v>3.1812865497076022</v>
      </c>
      <c r="DU104">
        <v>0</v>
      </c>
      <c r="DV104">
        <v>4</v>
      </c>
      <c r="DW104">
        <v>2</v>
      </c>
      <c r="DX104">
        <v>4</v>
      </c>
      <c r="EA104">
        <v>4</v>
      </c>
      <c r="EB104">
        <v>2.6666666666666665</v>
      </c>
      <c r="ED104">
        <v>7</v>
      </c>
      <c r="EE104">
        <v>4</v>
      </c>
      <c r="EF104">
        <v>5.5</v>
      </c>
      <c r="EG104">
        <v>3</v>
      </c>
      <c r="EJ104">
        <v>3</v>
      </c>
      <c r="EK104">
        <v>4.666666666666667</v>
      </c>
      <c r="EL104">
        <v>3.6666666666666665</v>
      </c>
      <c r="EN104">
        <v>2</v>
      </c>
      <c r="EO104">
        <v>3</v>
      </c>
      <c r="EP104">
        <v>2.5</v>
      </c>
      <c r="EQ104">
        <v>3</v>
      </c>
      <c r="ET104">
        <v>3</v>
      </c>
      <c r="EU104">
        <v>2.6666666666666665</v>
      </c>
      <c r="EV104">
        <v>2.6666666666666665</v>
      </c>
      <c r="EW104">
        <v>3.3333333333333335</v>
      </c>
      <c r="EX104">
        <v>3.1888888888888891</v>
      </c>
    </row>
    <row r="105" spans="1:154" x14ac:dyDescent="0.3">
      <c r="A105" s="2" t="s">
        <v>103</v>
      </c>
      <c r="B105">
        <v>3.65</v>
      </c>
      <c r="C105">
        <v>3.3</v>
      </c>
      <c r="D105">
        <v>3.6</v>
      </c>
      <c r="E105">
        <v>3.5166666666666666</v>
      </c>
      <c r="F105">
        <v>3.5</v>
      </c>
      <c r="G105">
        <v>3.45</v>
      </c>
      <c r="H105">
        <v>3.75</v>
      </c>
      <c r="I105">
        <v>3.5666666666666669</v>
      </c>
      <c r="J105">
        <v>3.5416666666666665</v>
      </c>
      <c r="K105">
        <v>1.7</v>
      </c>
      <c r="L105">
        <v>1.05</v>
      </c>
      <c r="M105">
        <v>1.4</v>
      </c>
      <c r="N105">
        <v>1.3833333333333333</v>
      </c>
      <c r="O105">
        <v>1.3833333333333333</v>
      </c>
      <c r="P105">
        <v>2.8222222222222224</v>
      </c>
      <c r="AF105">
        <v>2.8222222222222224</v>
      </c>
      <c r="AG105">
        <v>4.3</v>
      </c>
      <c r="AH105">
        <v>4.2222222222222223</v>
      </c>
      <c r="AI105">
        <v>4.4000000000000004</v>
      </c>
      <c r="AJ105">
        <v>4.3103448275862073</v>
      </c>
      <c r="AK105">
        <v>3.25</v>
      </c>
      <c r="AL105">
        <v>4.4000000000000004</v>
      </c>
      <c r="AM105">
        <v>4.625</v>
      </c>
      <c r="AN105">
        <v>4.115384615384615</v>
      </c>
      <c r="AO105">
        <v>4.2181818181818178</v>
      </c>
      <c r="AP105">
        <v>3.1</v>
      </c>
      <c r="AQ105">
        <v>2.6666666666666665</v>
      </c>
      <c r="AR105">
        <v>2.1</v>
      </c>
      <c r="AS105">
        <v>2.6206896551724137</v>
      </c>
      <c r="AT105">
        <v>3</v>
      </c>
      <c r="AU105">
        <v>2.4</v>
      </c>
      <c r="AV105">
        <v>3.125</v>
      </c>
      <c r="AW105">
        <v>2.8076923076923075</v>
      </c>
      <c r="AX105">
        <v>2.709090909090909</v>
      </c>
      <c r="AY105">
        <v>3.4636363636363638</v>
      </c>
      <c r="AZ105">
        <v>4.4000000000000004</v>
      </c>
      <c r="BA105">
        <v>4.5555555555555554</v>
      </c>
      <c r="BB105">
        <v>4.4000000000000004</v>
      </c>
      <c r="BC105">
        <v>4.4482758620689653</v>
      </c>
      <c r="BD105">
        <v>4.125</v>
      </c>
      <c r="BE105">
        <v>4.0999999999999996</v>
      </c>
      <c r="BF105">
        <v>3.875</v>
      </c>
      <c r="BG105">
        <v>4.0384615384615383</v>
      </c>
      <c r="BH105">
        <v>4.2545454545454549</v>
      </c>
      <c r="BI105">
        <v>4.2545454545454549</v>
      </c>
      <c r="BJ105">
        <v>3.7272727272727271</v>
      </c>
      <c r="BL105">
        <v>6</v>
      </c>
      <c r="BN105">
        <v>6</v>
      </c>
      <c r="BO105">
        <v>4</v>
      </c>
      <c r="BQ105">
        <v>4.5</v>
      </c>
      <c r="BR105">
        <v>4.25</v>
      </c>
      <c r="BS105">
        <v>4.5999999999999996</v>
      </c>
      <c r="BU105">
        <v>1</v>
      </c>
      <c r="BW105">
        <v>1</v>
      </c>
      <c r="BX105">
        <v>2.5</v>
      </c>
      <c r="BZ105">
        <v>3</v>
      </c>
      <c r="CA105">
        <v>2.75</v>
      </c>
      <c r="CB105">
        <v>2.4</v>
      </c>
      <c r="CC105">
        <v>3.5</v>
      </c>
      <c r="CE105">
        <v>6</v>
      </c>
      <c r="CG105">
        <v>6</v>
      </c>
      <c r="CH105">
        <v>6</v>
      </c>
      <c r="CJ105">
        <v>7.5</v>
      </c>
      <c r="CK105">
        <v>6.75</v>
      </c>
      <c r="CL105">
        <v>6.6</v>
      </c>
      <c r="CM105">
        <v>6.6</v>
      </c>
      <c r="CN105">
        <v>4.5333333333333332</v>
      </c>
      <c r="CO105">
        <v>3.7944444444444443</v>
      </c>
      <c r="CP105">
        <v>1.2</v>
      </c>
      <c r="CQ105">
        <v>0.88888888888888884</v>
      </c>
      <c r="CR105">
        <v>0.77777777777777779</v>
      </c>
      <c r="CS105">
        <v>0.9642857142857143</v>
      </c>
      <c r="CT105">
        <v>1.125</v>
      </c>
      <c r="CU105">
        <v>0.6</v>
      </c>
      <c r="CV105">
        <v>0.7</v>
      </c>
      <c r="CW105">
        <v>0.7857142857142857</v>
      </c>
      <c r="CX105">
        <v>0.875</v>
      </c>
      <c r="CY105">
        <v>5.6</v>
      </c>
      <c r="CZ105">
        <v>5.7777777777777777</v>
      </c>
      <c r="DA105">
        <v>5.4444444444444446</v>
      </c>
      <c r="DB105">
        <v>5.6071428571428568</v>
      </c>
      <c r="DC105">
        <v>5.375</v>
      </c>
      <c r="DD105">
        <v>5.6</v>
      </c>
      <c r="DE105">
        <v>5.6</v>
      </c>
      <c r="DF105">
        <v>5.5357142857142856</v>
      </c>
      <c r="DG105">
        <v>5.5714285714285712</v>
      </c>
      <c r="DH105">
        <v>3.2232142857142856</v>
      </c>
      <c r="DI105">
        <v>3.7</v>
      </c>
      <c r="DJ105">
        <v>3.1111111111111112</v>
      </c>
      <c r="DK105">
        <v>3.7777777777777777</v>
      </c>
      <c r="DL105">
        <v>3.5357142857142856</v>
      </c>
      <c r="DM105">
        <v>2.875</v>
      </c>
      <c r="DN105">
        <v>2.5</v>
      </c>
      <c r="DO105">
        <v>3</v>
      </c>
      <c r="DP105">
        <v>2.7857142857142856</v>
      </c>
      <c r="DQ105">
        <v>3.1607142857142856</v>
      </c>
      <c r="DR105">
        <v>3.1607142857142856</v>
      </c>
      <c r="DS105">
        <v>3.2023809523809526</v>
      </c>
      <c r="DU105">
        <v>2</v>
      </c>
      <c r="DV105">
        <v>1</v>
      </c>
      <c r="DW105">
        <v>1.5</v>
      </c>
      <c r="DX105">
        <v>0.5</v>
      </c>
      <c r="EA105">
        <v>0.5</v>
      </c>
      <c r="EB105">
        <v>1</v>
      </c>
      <c r="ED105">
        <v>4</v>
      </c>
      <c r="EE105">
        <v>4</v>
      </c>
      <c r="EF105">
        <v>4</v>
      </c>
      <c r="EG105">
        <v>6</v>
      </c>
      <c r="EJ105">
        <v>6</v>
      </c>
      <c r="EK105">
        <v>5</v>
      </c>
      <c r="EL105">
        <v>3</v>
      </c>
      <c r="EN105">
        <v>8</v>
      </c>
      <c r="EO105">
        <v>3</v>
      </c>
      <c r="EP105">
        <v>5.5</v>
      </c>
      <c r="EQ105">
        <v>6</v>
      </c>
      <c r="ET105">
        <v>6</v>
      </c>
      <c r="EU105">
        <v>5.75</v>
      </c>
      <c r="EV105">
        <v>5.75</v>
      </c>
      <c r="EW105">
        <v>3.9166666666666665</v>
      </c>
      <c r="EX105">
        <v>3.25</v>
      </c>
    </row>
    <row r="106" spans="1:154" x14ac:dyDescent="0.3">
      <c r="A106" s="2" t="s">
        <v>104</v>
      </c>
      <c r="B106">
        <v>3.2222222222222223</v>
      </c>
      <c r="C106">
        <v>3.0526315789473686</v>
      </c>
      <c r="D106">
        <v>3</v>
      </c>
      <c r="E106">
        <v>3.0909090909090908</v>
      </c>
      <c r="F106">
        <v>3.3888888888888888</v>
      </c>
      <c r="G106">
        <v>3.1052631578947367</v>
      </c>
      <c r="H106">
        <v>3.5</v>
      </c>
      <c r="I106">
        <v>3.3272727272727272</v>
      </c>
      <c r="J106">
        <v>3.209090909090909</v>
      </c>
      <c r="K106">
        <v>0.66666666666666663</v>
      </c>
      <c r="L106">
        <v>0.73684210526315785</v>
      </c>
      <c r="M106">
        <v>1.3333333333333333</v>
      </c>
      <c r="N106">
        <v>0.90909090909090906</v>
      </c>
      <c r="O106">
        <v>0.90909090909090906</v>
      </c>
      <c r="P106">
        <v>2.4424242424242424</v>
      </c>
      <c r="Q106">
        <v>3</v>
      </c>
      <c r="R106">
        <v>5</v>
      </c>
      <c r="S106">
        <v>3.5</v>
      </c>
      <c r="T106">
        <v>3.6</v>
      </c>
      <c r="U106">
        <v>2</v>
      </c>
      <c r="V106">
        <v>0</v>
      </c>
      <c r="W106">
        <v>1</v>
      </c>
      <c r="X106">
        <v>1.2</v>
      </c>
      <c r="Y106">
        <v>2.4</v>
      </c>
      <c r="Z106">
        <v>0.5</v>
      </c>
      <c r="AA106">
        <v>0</v>
      </c>
      <c r="AB106">
        <v>0.5</v>
      </c>
      <c r="AC106">
        <v>0.4</v>
      </c>
      <c r="AD106">
        <v>0.4</v>
      </c>
      <c r="AE106">
        <v>1.7333333333333334</v>
      </c>
      <c r="AF106">
        <v>2.3833333333333333</v>
      </c>
      <c r="AG106">
        <v>2.6</v>
      </c>
      <c r="AH106">
        <v>3.2222222222222223</v>
      </c>
      <c r="AI106">
        <v>3.4444444444444446</v>
      </c>
      <c r="AJ106">
        <v>3.0714285714285716</v>
      </c>
      <c r="AK106">
        <v>5</v>
      </c>
      <c r="AL106">
        <v>3</v>
      </c>
      <c r="AM106">
        <v>3.5555555555555554</v>
      </c>
      <c r="AN106">
        <v>3.8620689655172415</v>
      </c>
      <c r="AO106">
        <v>3.4736842105263159</v>
      </c>
      <c r="AP106">
        <v>3</v>
      </c>
      <c r="AQ106">
        <v>1.8888888888888888</v>
      </c>
      <c r="AR106">
        <v>2</v>
      </c>
      <c r="AS106">
        <v>2.3214285714285716</v>
      </c>
      <c r="AT106">
        <v>1</v>
      </c>
      <c r="AU106">
        <v>3.2</v>
      </c>
      <c r="AV106">
        <v>2.3333333333333335</v>
      </c>
      <c r="AW106">
        <v>2.1724137931034484</v>
      </c>
      <c r="AX106">
        <v>2.2456140350877192</v>
      </c>
      <c r="AY106">
        <v>2.8596491228070176</v>
      </c>
      <c r="AZ106">
        <v>2.6</v>
      </c>
      <c r="BA106">
        <v>1.7777777777777777</v>
      </c>
      <c r="BB106">
        <v>2.2222222222222223</v>
      </c>
      <c r="BC106">
        <v>2.2142857142857144</v>
      </c>
      <c r="BD106">
        <v>2.5</v>
      </c>
      <c r="BE106">
        <v>2.8</v>
      </c>
      <c r="BF106">
        <v>2.5555555555555554</v>
      </c>
      <c r="BG106">
        <v>2.6206896551724137</v>
      </c>
      <c r="BH106">
        <v>2.4210526315789473</v>
      </c>
      <c r="BI106">
        <v>2.4210526315789473</v>
      </c>
      <c r="BJ106">
        <v>2.7134502923976607</v>
      </c>
      <c r="BL106">
        <v>0</v>
      </c>
      <c r="BM106">
        <v>4</v>
      </c>
      <c r="BN106">
        <v>2</v>
      </c>
      <c r="BQ106">
        <v>0</v>
      </c>
      <c r="BR106">
        <v>0</v>
      </c>
      <c r="BS106">
        <v>1.3333333333333333</v>
      </c>
      <c r="BU106">
        <v>5</v>
      </c>
      <c r="BV106">
        <v>0</v>
      </c>
      <c r="BW106">
        <v>2.5</v>
      </c>
      <c r="BZ106">
        <v>7</v>
      </c>
      <c r="CA106">
        <v>7</v>
      </c>
      <c r="CB106">
        <v>4</v>
      </c>
      <c r="CC106">
        <v>2.6666666666666665</v>
      </c>
      <c r="CE106">
        <v>3</v>
      </c>
      <c r="CF106">
        <v>5</v>
      </c>
      <c r="CG106">
        <v>4</v>
      </c>
      <c r="CJ106">
        <v>0</v>
      </c>
      <c r="CK106">
        <v>0</v>
      </c>
      <c r="CL106">
        <v>2.6666666666666665</v>
      </c>
      <c r="CM106">
        <v>2.6666666666666665</v>
      </c>
      <c r="CN106">
        <v>2.6666666666666665</v>
      </c>
      <c r="CO106">
        <v>2.7111111111111112</v>
      </c>
      <c r="CP106">
        <v>2.2000000000000002</v>
      </c>
      <c r="CQ106">
        <v>2.7777777777777777</v>
      </c>
      <c r="CR106">
        <v>2.7142857142857144</v>
      </c>
      <c r="CS106">
        <v>2.5384615384615383</v>
      </c>
      <c r="CT106">
        <v>2.1111111111111112</v>
      </c>
      <c r="CU106">
        <v>2.2000000000000002</v>
      </c>
      <c r="CV106">
        <v>2.6</v>
      </c>
      <c r="CW106">
        <v>2.3103448275862069</v>
      </c>
      <c r="CX106">
        <v>2.418181818181818</v>
      </c>
      <c r="CY106">
        <v>5.4</v>
      </c>
      <c r="CZ106">
        <v>5</v>
      </c>
      <c r="DA106">
        <v>4.1428571428571432</v>
      </c>
      <c r="DB106">
        <v>4.9230769230769234</v>
      </c>
      <c r="DC106">
        <v>5.1111111111111107</v>
      </c>
      <c r="DD106">
        <v>4.7</v>
      </c>
      <c r="DE106">
        <v>4</v>
      </c>
      <c r="DF106">
        <v>4.5862068965517242</v>
      </c>
      <c r="DG106">
        <v>4.7454545454545451</v>
      </c>
      <c r="DH106">
        <v>3.581818181818182</v>
      </c>
      <c r="DI106">
        <v>3.1</v>
      </c>
      <c r="DJ106">
        <v>2.1111111111111112</v>
      </c>
      <c r="DK106">
        <v>2.5714285714285716</v>
      </c>
      <c r="DL106">
        <v>2.6153846153846154</v>
      </c>
      <c r="DM106">
        <v>1.6666666666666667</v>
      </c>
      <c r="DN106">
        <v>2.4</v>
      </c>
      <c r="DO106">
        <v>2.4</v>
      </c>
      <c r="DP106">
        <v>2.1724137931034484</v>
      </c>
      <c r="DQ106">
        <v>2.3818181818181818</v>
      </c>
      <c r="DR106">
        <v>2.3818181818181818</v>
      </c>
      <c r="DS106">
        <v>3.1818181818181817</v>
      </c>
      <c r="DU106">
        <v>0</v>
      </c>
      <c r="DV106">
        <v>2.6666666666666665</v>
      </c>
      <c r="DW106">
        <v>2</v>
      </c>
      <c r="DX106">
        <v>0</v>
      </c>
      <c r="EA106">
        <v>0</v>
      </c>
      <c r="EB106">
        <v>1.6</v>
      </c>
      <c r="ED106">
        <v>8</v>
      </c>
      <c r="EE106">
        <v>4</v>
      </c>
      <c r="EF106">
        <v>5</v>
      </c>
      <c r="EG106">
        <v>9</v>
      </c>
      <c r="EJ106">
        <v>9</v>
      </c>
      <c r="EK106">
        <v>5.8</v>
      </c>
      <c r="EL106">
        <v>3.7</v>
      </c>
      <c r="EN106">
        <v>0</v>
      </c>
      <c r="EO106">
        <v>3.3333333333333335</v>
      </c>
      <c r="EP106">
        <v>2.5</v>
      </c>
      <c r="EQ106">
        <v>3</v>
      </c>
      <c r="ET106">
        <v>3</v>
      </c>
      <c r="EU106">
        <v>2.6</v>
      </c>
      <c r="EV106">
        <v>2.6</v>
      </c>
      <c r="EW106">
        <v>3.3333333333333335</v>
      </c>
      <c r="EX106">
        <v>3.1944444444444446</v>
      </c>
    </row>
    <row r="107" spans="1:154" x14ac:dyDescent="0.3">
      <c r="A107" s="2" t="s">
        <v>105</v>
      </c>
      <c r="B107">
        <v>3.3</v>
      </c>
      <c r="C107">
        <v>3.7</v>
      </c>
      <c r="D107">
        <v>3.8</v>
      </c>
      <c r="E107">
        <v>3.6</v>
      </c>
      <c r="F107">
        <v>3.7</v>
      </c>
      <c r="G107">
        <v>3.5</v>
      </c>
      <c r="H107">
        <v>3.45</v>
      </c>
      <c r="I107">
        <v>3.55</v>
      </c>
      <c r="J107">
        <v>3.5750000000000002</v>
      </c>
      <c r="K107">
        <v>2.15</v>
      </c>
      <c r="L107">
        <v>2.2000000000000002</v>
      </c>
      <c r="M107">
        <v>2.4</v>
      </c>
      <c r="N107">
        <v>2.25</v>
      </c>
      <c r="O107">
        <v>2.25</v>
      </c>
      <c r="P107">
        <v>3.1333333333333333</v>
      </c>
      <c r="AF107">
        <v>3.1333333333333333</v>
      </c>
      <c r="AG107">
        <v>6.1</v>
      </c>
      <c r="AH107">
        <v>4.125</v>
      </c>
      <c r="AI107">
        <v>4</v>
      </c>
      <c r="AJ107">
        <v>4.7857142857142856</v>
      </c>
      <c r="AK107">
        <v>6.1111111111111107</v>
      </c>
      <c r="AL107">
        <v>5.8888888888888893</v>
      </c>
      <c r="AM107">
        <v>4</v>
      </c>
      <c r="AN107">
        <v>5.333333333333333</v>
      </c>
      <c r="AO107">
        <v>5.0545454545454547</v>
      </c>
      <c r="AP107">
        <v>1.3</v>
      </c>
      <c r="AQ107">
        <v>2.75</v>
      </c>
      <c r="AR107">
        <v>3.3</v>
      </c>
      <c r="AS107">
        <v>2.4285714285714284</v>
      </c>
      <c r="AT107">
        <v>1.4444444444444444</v>
      </c>
      <c r="AU107">
        <v>1.6666666666666667</v>
      </c>
      <c r="AV107">
        <v>2.8888888888888888</v>
      </c>
      <c r="AW107">
        <v>2</v>
      </c>
      <c r="AX107">
        <v>2.2181818181818183</v>
      </c>
      <c r="AY107">
        <v>3.6363636363636362</v>
      </c>
      <c r="AZ107">
        <v>2.7</v>
      </c>
      <c r="BA107">
        <v>3</v>
      </c>
      <c r="BB107">
        <v>3</v>
      </c>
      <c r="BC107">
        <v>2.8928571428571428</v>
      </c>
      <c r="BD107">
        <v>2.6666666666666665</v>
      </c>
      <c r="BE107">
        <v>3.3333333333333335</v>
      </c>
      <c r="BF107">
        <v>2.8888888888888888</v>
      </c>
      <c r="BG107">
        <v>2.9629629629629628</v>
      </c>
      <c r="BH107">
        <v>2.9272727272727272</v>
      </c>
      <c r="BI107">
        <v>2.9272727272727272</v>
      </c>
      <c r="BJ107">
        <v>3.4</v>
      </c>
      <c r="BL107">
        <v>3</v>
      </c>
      <c r="BN107">
        <v>3</v>
      </c>
      <c r="BO107">
        <v>2</v>
      </c>
      <c r="BP107">
        <v>5</v>
      </c>
      <c r="BQ107">
        <v>7</v>
      </c>
      <c r="BR107">
        <v>4.666666666666667</v>
      </c>
      <c r="BS107">
        <v>4</v>
      </c>
      <c r="BU107">
        <v>3</v>
      </c>
      <c r="BW107">
        <v>3</v>
      </c>
      <c r="BX107">
        <v>5</v>
      </c>
      <c r="BY107">
        <v>1</v>
      </c>
      <c r="BZ107">
        <v>1</v>
      </c>
      <c r="CA107">
        <v>2.3333333333333335</v>
      </c>
      <c r="CB107">
        <v>2.6</v>
      </c>
      <c r="CC107">
        <v>3.3</v>
      </c>
      <c r="CE107">
        <v>7</v>
      </c>
      <c r="CG107">
        <v>7</v>
      </c>
      <c r="CH107">
        <v>6</v>
      </c>
      <c r="CI107">
        <v>2</v>
      </c>
      <c r="CJ107">
        <v>6</v>
      </c>
      <c r="CK107">
        <v>4.666666666666667</v>
      </c>
      <c r="CL107">
        <v>5.6</v>
      </c>
      <c r="CM107">
        <v>5.6</v>
      </c>
      <c r="CN107">
        <v>4.0666666666666664</v>
      </c>
      <c r="CO107">
        <v>3.4555555555555557</v>
      </c>
      <c r="CP107">
        <v>1</v>
      </c>
      <c r="CQ107">
        <v>1.1000000000000001</v>
      </c>
      <c r="CR107">
        <v>0.88888888888888884</v>
      </c>
      <c r="CS107">
        <v>1</v>
      </c>
      <c r="CT107">
        <v>0.55555555555555558</v>
      </c>
      <c r="CU107">
        <v>0.5</v>
      </c>
      <c r="CV107">
        <v>0.7</v>
      </c>
      <c r="CW107">
        <v>0.58620689655172409</v>
      </c>
      <c r="CX107">
        <v>0.7931034482758621</v>
      </c>
      <c r="CY107">
        <v>5.5</v>
      </c>
      <c r="CZ107">
        <v>5.2</v>
      </c>
      <c r="DA107">
        <v>6.2222222222222223</v>
      </c>
      <c r="DB107">
        <v>5.6206896551724137</v>
      </c>
      <c r="DC107">
        <v>6.1111111111111107</v>
      </c>
      <c r="DD107">
        <v>6.5</v>
      </c>
      <c r="DE107">
        <v>5.9</v>
      </c>
      <c r="DF107">
        <v>6.1724137931034484</v>
      </c>
      <c r="DG107">
        <v>5.8965517241379306</v>
      </c>
      <c r="DH107">
        <v>3.3448275862068964</v>
      </c>
      <c r="DI107">
        <v>2.4</v>
      </c>
      <c r="DJ107">
        <v>2.5</v>
      </c>
      <c r="DK107">
        <v>2.6666666666666665</v>
      </c>
      <c r="DL107">
        <v>2.5172413793103448</v>
      </c>
      <c r="DM107">
        <v>2.1111111111111112</v>
      </c>
      <c r="DN107">
        <v>2.7</v>
      </c>
      <c r="DO107">
        <v>2.2000000000000002</v>
      </c>
      <c r="DP107">
        <v>2.3448275862068964</v>
      </c>
      <c r="DQ107">
        <v>2.4310344827586206</v>
      </c>
      <c r="DR107">
        <v>2.4310344827586206</v>
      </c>
      <c r="DS107">
        <v>3.0402298850574714</v>
      </c>
      <c r="DV107">
        <v>1</v>
      </c>
      <c r="DW107">
        <v>1</v>
      </c>
      <c r="DX107">
        <v>4</v>
      </c>
      <c r="EA107">
        <v>4</v>
      </c>
      <c r="EB107">
        <v>2.5</v>
      </c>
      <c r="EE107">
        <v>6</v>
      </c>
      <c r="EF107">
        <v>6</v>
      </c>
      <c r="EG107">
        <v>4</v>
      </c>
      <c r="EJ107">
        <v>4</v>
      </c>
      <c r="EK107">
        <v>5</v>
      </c>
      <c r="EL107">
        <v>3.75</v>
      </c>
      <c r="EO107">
        <v>2</v>
      </c>
      <c r="EP107">
        <v>2</v>
      </c>
      <c r="EQ107">
        <v>3</v>
      </c>
      <c r="ET107">
        <v>3</v>
      </c>
      <c r="EU107">
        <v>2.5</v>
      </c>
      <c r="EV107">
        <v>2.5</v>
      </c>
      <c r="EW107">
        <v>3.3333333333333335</v>
      </c>
      <c r="EX107">
        <v>3.05</v>
      </c>
    </row>
    <row r="108" spans="1:154" x14ac:dyDescent="0.3">
      <c r="A108" s="2" t="s">
        <v>106</v>
      </c>
      <c r="B108">
        <v>0.36842105263157893</v>
      </c>
      <c r="C108">
        <v>0</v>
      </c>
      <c r="D108">
        <v>0.4</v>
      </c>
      <c r="E108">
        <v>0.25423728813559321</v>
      </c>
      <c r="F108">
        <v>5.2631578947368418E-2</v>
      </c>
      <c r="G108">
        <v>0</v>
      </c>
      <c r="H108">
        <v>0.05</v>
      </c>
      <c r="I108">
        <v>3.3898305084745763E-2</v>
      </c>
      <c r="J108">
        <v>0.1440677966101695</v>
      </c>
      <c r="K108">
        <v>5.2631578947368418E-2</v>
      </c>
      <c r="L108">
        <v>0</v>
      </c>
      <c r="M108">
        <v>0</v>
      </c>
      <c r="N108">
        <v>1.6949152542372881E-2</v>
      </c>
      <c r="O108">
        <v>1.6949152542372881E-2</v>
      </c>
      <c r="P108">
        <v>0.10169491525423729</v>
      </c>
      <c r="Q108">
        <v>0</v>
      </c>
      <c r="T108">
        <v>0</v>
      </c>
      <c r="U108">
        <v>0</v>
      </c>
      <c r="X108">
        <v>0</v>
      </c>
      <c r="Y108">
        <v>0</v>
      </c>
      <c r="Z108">
        <v>0</v>
      </c>
      <c r="AC108">
        <v>0</v>
      </c>
      <c r="AD108">
        <v>0</v>
      </c>
      <c r="AE108">
        <v>0</v>
      </c>
      <c r="AF108">
        <v>0.1</v>
      </c>
      <c r="AG108">
        <v>2.4</v>
      </c>
      <c r="AH108">
        <v>2.5</v>
      </c>
      <c r="AI108">
        <v>4.0999999999999996</v>
      </c>
      <c r="AJ108">
        <v>3</v>
      </c>
      <c r="AK108">
        <v>2.4</v>
      </c>
      <c r="AL108">
        <v>4</v>
      </c>
      <c r="AM108">
        <v>4.4000000000000004</v>
      </c>
      <c r="AN108">
        <v>3.5862068965517242</v>
      </c>
      <c r="AO108">
        <v>3.2881355932203391</v>
      </c>
      <c r="AP108">
        <v>2.8</v>
      </c>
      <c r="AQ108">
        <v>1.2</v>
      </c>
      <c r="AR108">
        <v>3.1</v>
      </c>
      <c r="AS108">
        <v>2.3666666666666667</v>
      </c>
      <c r="AT108">
        <v>3.1</v>
      </c>
      <c r="AU108">
        <v>3.2222222222222223</v>
      </c>
      <c r="AV108">
        <v>1.4</v>
      </c>
      <c r="AW108">
        <v>2.5517241379310347</v>
      </c>
      <c r="AX108">
        <v>2.4576271186440679</v>
      </c>
      <c r="AY108">
        <v>2.8728813559322033</v>
      </c>
      <c r="AZ108">
        <v>1.8</v>
      </c>
      <c r="BA108">
        <v>1.4</v>
      </c>
      <c r="BB108">
        <v>1.4</v>
      </c>
      <c r="BC108">
        <v>1.5333333333333334</v>
      </c>
      <c r="BD108">
        <v>1.2</v>
      </c>
      <c r="BE108">
        <v>2.2222222222222223</v>
      </c>
      <c r="BF108">
        <v>1.6</v>
      </c>
      <c r="BG108">
        <v>1.6551724137931034</v>
      </c>
      <c r="BH108">
        <v>1.5932203389830508</v>
      </c>
      <c r="BI108">
        <v>1.5932203389830508</v>
      </c>
      <c r="BJ108">
        <v>2.4463276836158192</v>
      </c>
      <c r="BP108">
        <v>0</v>
      </c>
      <c r="BR108">
        <v>0</v>
      </c>
      <c r="BS108">
        <v>0</v>
      </c>
      <c r="BY108">
        <v>3</v>
      </c>
      <c r="CA108">
        <v>3</v>
      </c>
      <c r="CB108">
        <v>3</v>
      </c>
      <c r="CC108">
        <v>1.5</v>
      </c>
      <c r="CI108">
        <v>1</v>
      </c>
      <c r="CK108">
        <v>1</v>
      </c>
      <c r="CL108">
        <v>1</v>
      </c>
      <c r="CM108">
        <v>1</v>
      </c>
      <c r="CN108">
        <v>1.3333333333333333</v>
      </c>
      <c r="CO108">
        <v>2.4277777777777776</v>
      </c>
      <c r="CP108">
        <v>3.2222222222222223</v>
      </c>
      <c r="CQ108">
        <v>2.25</v>
      </c>
      <c r="CR108">
        <v>1.375</v>
      </c>
      <c r="CS108">
        <v>2.3199999999999998</v>
      </c>
      <c r="CT108">
        <v>2.4444444444444446</v>
      </c>
      <c r="CU108">
        <v>1.6666666666666667</v>
      </c>
      <c r="CV108">
        <v>2.1111111111111112</v>
      </c>
      <c r="CW108">
        <v>2.074074074074074</v>
      </c>
      <c r="CX108">
        <v>2.1923076923076925</v>
      </c>
      <c r="CY108">
        <v>2.4444444444444446</v>
      </c>
      <c r="CZ108">
        <v>3.75</v>
      </c>
      <c r="DA108">
        <v>4.75</v>
      </c>
      <c r="DB108">
        <v>3.6</v>
      </c>
      <c r="DC108">
        <v>3.2222222222222223</v>
      </c>
      <c r="DD108">
        <v>2.7777777777777777</v>
      </c>
      <c r="DE108">
        <v>2.6666666666666665</v>
      </c>
      <c r="DF108">
        <v>2.8888888888888888</v>
      </c>
      <c r="DG108">
        <v>3.2307692307692308</v>
      </c>
      <c r="DH108">
        <v>2.7115384615384617</v>
      </c>
      <c r="DI108">
        <v>0.77777777777777779</v>
      </c>
      <c r="DJ108">
        <v>0.75</v>
      </c>
      <c r="DK108">
        <v>0.75</v>
      </c>
      <c r="DL108">
        <v>0.76</v>
      </c>
      <c r="DM108">
        <v>1.2222222222222223</v>
      </c>
      <c r="DN108">
        <v>1.3333333333333333</v>
      </c>
      <c r="DO108">
        <v>1</v>
      </c>
      <c r="DP108">
        <v>1.1851851851851851</v>
      </c>
      <c r="DQ108">
        <v>0.98076923076923073</v>
      </c>
      <c r="DR108">
        <v>0.98076923076923073</v>
      </c>
      <c r="DS108">
        <v>2.1346153846153846</v>
      </c>
      <c r="DT108">
        <v>0</v>
      </c>
      <c r="DU108">
        <v>0</v>
      </c>
      <c r="DV108">
        <v>1.5</v>
      </c>
      <c r="DW108">
        <v>0.6</v>
      </c>
      <c r="DX108">
        <v>0</v>
      </c>
      <c r="DY108">
        <v>0</v>
      </c>
      <c r="DZ108">
        <v>0</v>
      </c>
      <c r="EA108">
        <v>0</v>
      </c>
      <c r="EB108">
        <v>0.375</v>
      </c>
      <c r="EC108">
        <v>0</v>
      </c>
      <c r="ED108">
        <v>0</v>
      </c>
      <c r="EE108">
        <v>4.5</v>
      </c>
      <c r="EF108">
        <v>1.8</v>
      </c>
      <c r="EG108">
        <v>0</v>
      </c>
      <c r="EH108">
        <v>0</v>
      </c>
      <c r="EI108">
        <v>0</v>
      </c>
      <c r="EJ108">
        <v>0</v>
      </c>
      <c r="EK108">
        <v>1.125</v>
      </c>
      <c r="EL108">
        <v>0.75</v>
      </c>
      <c r="EM108">
        <v>0</v>
      </c>
      <c r="EN108">
        <v>0</v>
      </c>
      <c r="EO108">
        <v>1.5</v>
      </c>
      <c r="EP108">
        <v>0.6</v>
      </c>
      <c r="EQ108">
        <v>0</v>
      </c>
      <c r="ER108">
        <v>0</v>
      </c>
      <c r="ES108">
        <v>0</v>
      </c>
      <c r="ET108">
        <v>0</v>
      </c>
      <c r="EU108">
        <v>0.375</v>
      </c>
      <c r="EV108">
        <v>0.375</v>
      </c>
      <c r="EW108">
        <v>0.625</v>
      </c>
      <c r="EX108">
        <v>1.9333333333333333</v>
      </c>
    </row>
    <row r="109" spans="1:154" x14ac:dyDescent="0.3">
      <c r="A109" s="2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AF109">
        <v>0</v>
      </c>
      <c r="AG109">
        <v>3.6</v>
      </c>
      <c r="AH109">
        <v>2.6</v>
      </c>
      <c r="AI109">
        <v>2.8</v>
      </c>
      <c r="AJ109">
        <v>3</v>
      </c>
      <c r="AK109">
        <v>3.4</v>
      </c>
      <c r="AL109">
        <v>2.1</v>
      </c>
      <c r="AM109">
        <v>2.6</v>
      </c>
      <c r="AN109">
        <v>2.7</v>
      </c>
      <c r="AO109">
        <v>2.85</v>
      </c>
      <c r="AP109">
        <v>2.7</v>
      </c>
      <c r="AQ109">
        <v>1.6</v>
      </c>
      <c r="AR109">
        <v>2.6</v>
      </c>
      <c r="AS109">
        <v>2.2999999999999998</v>
      </c>
      <c r="AT109">
        <v>1.9</v>
      </c>
      <c r="AU109">
        <v>1.5</v>
      </c>
      <c r="AV109">
        <v>2.2999999999999998</v>
      </c>
      <c r="AW109">
        <v>1.9</v>
      </c>
      <c r="AX109">
        <v>2.1</v>
      </c>
      <c r="AY109">
        <v>2.4750000000000001</v>
      </c>
      <c r="AZ109">
        <v>1.5</v>
      </c>
      <c r="BA109">
        <v>0.9</v>
      </c>
      <c r="BB109">
        <v>1</v>
      </c>
      <c r="BC109">
        <v>1.1333333333333333</v>
      </c>
      <c r="BD109">
        <v>1.1000000000000001</v>
      </c>
      <c r="BE109">
        <v>0.9</v>
      </c>
      <c r="BF109">
        <v>0.8</v>
      </c>
      <c r="BG109">
        <v>0.93333333333333335</v>
      </c>
      <c r="BH109">
        <v>1.0333333333333334</v>
      </c>
      <c r="BI109">
        <v>1.0333333333333334</v>
      </c>
      <c r="BJ109">
        <v>1.9944444444444445</v>
      </c>
      <c r="CO109">
        <v>1.9944444444444445</v>
      </c>
      <c r="CP109">
        <v>2.7777777777777777</v>
      </c>
      <c r="CQ109">
        <v>1.9</v>
      </c>
      <c r="CR109">
        <v>2.5</v>
      </c>
      <c r="CS109">
        <v>2.3703703703703702</v>
      </c>
      <c r="CT109">
        <v>2.25</v>
      </c>
      <c r="CU109">
        <v>2.7</v>
      </c>
      <c r="CV109">
        <v>2.5</v>
      </c>
      <c r="CW109">
        <v>2.5</v>
      </c>
      <c r="CX109">
        <v>2.4363636363636365</v>
      </c>
      <c r="CY109">
        <v>4.8888888888888893</v>
      </c>
      <c r="CZ109">
        <v>5.3</v>
      </c>
      <c r="DA109">
        <v>5</v>
      </c>
      <c r="DB109">
        <v>5.0740740740740744</v>
      </c>
      <c r="DC109">
        <v>5</v>
      </c>
      <c r="DD109">
        <v>4.9000000000000004</v>
      </c>
      <c r="DE109">
        <v>4.4000000000000004</v>
      </c>
      <c r="DF109">
        <v>4.75</v>
      </c>
      <c r="DG109">
        <v>4.9090909090909092</v>
      </c>
      <c r="DH109">
        <v>3.6727272727272728</v>
      </c>
      <c r="DI109">
        <v>2.2222222222222223</v>
      </c>
      <c r="DJ109">
        <v>2.1</v>
      </c>
      <c r="DK109">
        <v>2.625</v>
      </c>
      <c r="DL109">
        <v>2.2962962962962963</v>
      </c>
      <c r="DM109">
        <v>2.125</v>
      </c>
      <c r="DN109">
        <v>2.1</v>
      </c>
      <c r="DO109">
        <v>1.8</v>
      </c>
      <c r="DP109">
        <v>2</v>
      </c>
      <c r="DQ109">
        <v>2.1454545454545455</v>
      </c>
      <c r="DR109">
        <v>2.1454545454545455</v>
      </c>
      <c r="DS109">
        <v>3.1636363636363636</v>
      </c>
      <c r="DT109">
        <v>0</v>
      </c>
      <c r="DV109">
        <v>4</v>
      </c>
      <c r="DW109">
        <v>2.6666666666666665</v>
      </c>
      <c r="DX109">
        <v>2.5</v>
      </c>
      <c r="EA109">
        <v>2.5</v>
      </c>
      <c r="EB109">
        <v>2.6</v>
      </c>
      <c r="EC109">
        <v>7</v>
      </c>
      <c r="EE109">
        <v>4</v>
      </c>
      <c r="EF109">
        <v>5</v>
      </c>
      <c r="EG109">
        <v>5.5</v>
      </c>
      <c r="EJ109">
        <v>5.5</v>
      </c>
      <c r="EK109">
        <v>5.2</v>
      </c>
      <c r="EL109">
        <v>3.9</v>
      </c>
      <c r="EM109">
        <v>8</v>
      </c>
      <c r="EO109">
        <v>5</v>
      </c>
      <c r="EP109">
        <v>6</v>
      </c>
      <c r="EQ109">
        <v>3.5</v>
      </c>
      <c r="ET109">
        <v>3.5</v>
      </c>
      <c r="EU109">
        <v>5</v>
      </c>
      <c r="EV109">
        <v>5</v>
      </c>
      <c r="EW109">
        <v>4.2666666666666666</v>
      </c>
      <c r="EX109">
        <v>3.2555555555555555</v>
      </c>
    </row>
    <row r="110" spans="1:154" x14ac:dyDescent="0.3">
      <c r="A110" s="2" t="s">
        <v>108</v>
      </c>
      <c r="B110">
        <v>3.7</v>
      </c>
      <c r="C110">
        <v>3.3</v>
      </c>
      <c r="D110">
        <v>3.15</v>
      </c>
      <c r="E110">
        <v>3.3833333333333333</v>
      </c>
      <c r="F110">
        <v>2.4500000000000002</v>
      </c>
      <c r="G110">
        <v>2.5499999999999998</v>
      </c>
      <c r="H110">
        <v>3.2</v>
      </c>
      <c r="I110">
        <v>2.7333333333333334</v>
      </c>
      <c r="J110">
        <v>3.0583333333333331</v>
      </c>
      <c r="K110">
        <v>0.7</v>
      </c>
      <c r="L110">
        <v>0.8</v>
      </c>
      <c r="M110">
        <v>0.55000000000000004</v>
      </c>
      <c r="N110">
        <v>0.68333333333333335</v>
      </c>
      <c r="O110">
        <v>0.68333333333333335</v>
      </c>
      <c r="P110">
        <v>2.2666666666666666</v>
      </c>
      <c r="AF110">
        <v>2.2666666666666666</v>
      </c>
      <c r="AG110">
        <v>2.5</v>
      </c>
      <c r="AH110">
        <v>3</v>
      </c>
      <c r="AI110">
        <v>2.35</v>
      </c>
      <c r="AJ110">
        <v>2.6071428571428572</v>
      </c>
      <c r="AK110">
        <v>2.6666666666666665</v>
      </c>
      <c r="AL110">
        <v>2.4375</v>
      </c>
      <c r="AM110">
        <v>2.625</v>
      </c>
      <c r="AN110">
        <v>2.58</v>
      </c>
      <c r="AO110">
        <v>2.5943396226415096</v>
      </c>
      <c r="AP110">
        <v>3.2777777777777777</v>
      </c>
      <c r="AQ110">
        <v>2.5555555555555554</v>
      </c>
      <c r="AR110">
        <v>3</v>
      </c>
      <c r="AS110">
        <v>2.9464285714285716</v>
      </c>
      <c r="AT110">
        <v>2.4444444444444446</v>
      </c>
      <c r="AU110">
        <v>1.6875</v>
      </c>
      <c r="AV110">
        <v>2.4375</v>
      </c>
      <c r="AW110">
        <v>2.2000000000000002</v>
      </c>
      <c r="AX110">
        <v>2.5943396226415096</v>
      </c>
      <c r="AY110">
        <v>2.5943396226415096</v>
      </c>
      <c r="AZ110">
        <v>1.4444444444444444</v>
      </c>
      <c r="BA110">
        <v>1.3333333333333333</v>
      </c>
      <c r="BB110">
        <v>1.4</v>
      </c>
      <c r="BC110">
        <v>1.3928571428571428</v>
      </c>
      <c r="BD110">
        <v>1.4444444444444444</v>
      </c>
      <c r="BE110">
        <v>1</v>
      </c>
      <c r="BF110">
        <v>1.375</v>
      </c>
      <c r="BG110">
        <v>1.28</v>
      </c>
      <c r="BH110">
        <v>1.3396226415094339</v>
      </c>
      <c r="BI110">
        <v>1.3396226415094339</v>
      </c>
      <c r="BJ110">
        <v>2.1761006289308176</v>
      </c>
      <c r="BK110">
        <v>1</v>
      </c>
      <c r="BL110">
        <v>4.5</v>
      </c>
      <c r="BN110">
        <v>2.75</v>
      </c>
      <c r="BO110">
        <v>2.5</v>
      </c>
      <c r="BP110">
        <v>2.75</v>
      </c>
      <c r="BQ110">
        <v>3.75</v>
      </c>
      <c r="BR110">
        <v>3.1</v>
      </c>
      <c r="BS110">
        <v>3</v>
      </c>
      <c r="BT110">
        <v>4</v>
      </c>
      <c r="BU110">
        <v>1.5</v>
      </c>
      <c r="BW110">
        <v>2.75</v>
      </c>
      <c r="BX110">
        <v>4.5</v>
      </c>
      <c r="BY110">
        <v>3</v>
      </c>
      <c r="BZ110">
        <v>2.5</v>
      </c>
      <c r="CA110">
        <v>3.1</v>
      </c>
      <c r="CB110">
        <v>3</v>
      </c>
      <c r="CC110">
        <v>3</v>
      </c>
      <c r="CD110">
        <v>0.5</v>
      </c>
      <c r="CE110">
        <v>3.5</v>
      </c>
      <c r="CG110">
        <v>2</v>
      </c>
      <c r="CH110">
        <v>2.5</v>
      </c>
      <c r="CI110">
        <v>1.5</v>
      </c>
      <c r="CJ110">
        <v>2</v>
      </c>
      <c r="CK110">
        <v>1.9</v>
      </c>
      <c r="CL110">
        <v>1.9285714285714286</v>
      </c>
      <c r="CM110">
        <v>1.9285714285714286</v>
      </c>
      <c r="CN110">
        <v>2.6428571428571428</v>
      </c>
      <c r="CO110">
        <v>2.2305555555555556</v>
      </c>
      <c r="CP110">
        <v>3.8</v>
      </c>
      <c r="CQ110">
        <v>2.1111111111111112</v>
      </c>
      <c r="CR110">
        <v>3.5</v>
      </c>
      <c r="CS110">
        <v>3.1481481481481484</v>
      </c>
      <c r="CT110">
        <v>2.375</v>
      </c>
      <c r="CU110">
        <v>3.1</v>
      </c>
      <c r="CV110">
        <v>2.6666666666666665</v>
      </c>
      <c r="CW110">
        <v>2.7407407407407409</v>
      </c>
      <c r="CX110">
        <v>2.9444444444444446</v>
      </c>
      <c r="CY110">
        <v>3.5</v>
      </c>
      <c r="CZ110">
        <v>4.666666666666667</v>
      </c>
      <c r="DA110">
        <v>3.875</v>
      </c>
      <c r="DB110">
        <v>4</v>
      </c>
      <c r="DC110">
        <v>4</v>
      </c>
      <c r="DD110">
        <v>3.4</v>
      </c>
      <c r="DE110">
        <v>2.5555555555555554</v>
      </c>
      <c r="DF110">
        <v>3.2962962962962963</v>
      </c>
      <c r="DG110">
        <v>3.6481481481481484</v>
      </c>
      <c r="DH110">
        <v>3.2962962962962963</v>
      </c>
      <c r="DI110">
        <v>1.6</v>
      </c>
      <c r="DJ110">
        <v>1.7777777777777777</v>
      </c>
      <c r="DK110">
        <v>1</v>
      </c>
      <c r="DL110">
        <v>1.4814814814814814</v>
      </c>
      <c r="DM110">
        <v>1.375</v>
      </c>
      <c r="DN110">
        <v>1.5</v>
      </c>
      <c r="DO110">
        <v>1.5555555555555556</v>
      </c>
      <c r="DP110">
        <v>1.4814814814814814</v>
      </c>
      <c r="DQ110">
        <v>1.4814814814814814</v>
      </c>
      <c r="DR110">
        <v>1.4814814814814814</v>
      </c>
      <c r="DS110">
        <v>2.691358024691358</v>
      </c>
      <c r="DU110">
        <v>4</v>
      </c>
      <c r="DV110">
        <v>0.5</v>
      </c>
      <c r="DW110">
        <v>1.6666666666666667</v>
      </c>
      <c r="DX110">
        <v>5</v>
      </c>
      <c r="DZ110">
        <v>5</v>
      </c>
      <c r="EA110">
        <v>5</v>
      </c>
      <c r="EB110">
        <v>3.3333333333333335</v>
      </c>
      <c r="ED110">
        <v>1</v>
      </c>
      <c r="EE110">
        <v>5.5</v>
      </c>
      <c r="EF110">
        <v>4</v>
      </c>
      <c r="EG110">
        <v>4</v>
      </c>
      <c r="EI110">
        <v>2</v>
      </c>
      <c r="EJ110">
        <v>3.3333333333333335</v>
      </c>
      <c r="EK110">
        <v>3.6666666666666665</v>
      </c>
      <c r="EL110">
        <v>3.5</v>
      </c>
      <c r="EN110">
        <v>5</v>
      </c>
      <c r="EO110">
        <v>1.5</v>
      </c>
      <c r="EP110">
        <v>2.6666666666666665</v>
      </c>
      <c r="EQ110">
        <v>3</v>
      </c>
      <c r="ES110">
        <v>2</v>
      </c>
      <c r="ET110">
        <v>2.6666666666666665</v>
      </c>
      <c r="EU110">
        <v>2.6666666666666665</v>
      </c>
      <c r="EV110">
        <v>2.6666666666666665</v>
      </c>
      <c r="EW110">
        <v>3.2222222222222223</v>
      </c>
      <c r="EX110">
        <v>2.7444444444444445</v>
      </c>
    </row>
    <row r="111" spans="1:154" x14ac:dyDescent="0.3">
      <c r="A111" s="2" t="s">
        <v>109</v>
      </c>
      <c r="B111">
        <v>3.45</v>
      </c>
      <c r="C111">
        <v>2.9</v>
      </c>
      <c r="D111">
        <v>4.4000000000000004</v>
      </c>
      <c r="E111">
        <v>3.5833333333333335</v>
      </c>
      <c r="F111">
        <v>3.65</v>
      </c>
      <c r="G111">
        <v>4.5</v>
      </c>
      <c r="H111">
        <v>3</v>
      </c>
      <c r="I111">
        <v>3.7166666666666668</v>
      </c>
      <c r="J111">
        <v>3.65</v>
      </c>
      <c r="K111">
        <v>1.4</v>
      </c>
      <c r="L111">
        <v>1.6</v>
      </c>
      <c r="M111">
        <v>1.35</v>
      </c>
      <c r="N111">
        <v>1.45</v>
      </c>
      <c r="O111">
        <v>1.45</v>
      </c>
      <c r="P111">
        <v>2.9166666666666665</v>
      </c>
      <c r="AF111">
        <v>2.9166666666666665</v>
      </c>
      <c r="AG111">
        <v>2</v>
      </c>
      <c r="AH111">
        <v>3.7142857142857144</v>
      </c>
      <c r="AI111">
        <v>3.75</v>
      </c>
      <c r="AJ111">
        <v>3.0833333333333335</v>
      </c>
      <c r="AK111">
        <v>2.625</v>
      </c>
      <c r="AL111">
        <v>1.8888888888888888</v>
      </c>
      <c r="AM111">
        <v>3.1</v>
      </c>
      <c r="AN111">
        <v>2.5555555555555554</v>
      </c>
      <c r="AO111">
        <v>2.8039215686274508</v>
      </c>
      <c r="AP111">
        <v>3.1111111111111112</v>
      </c>
      <c r="AQ111">
        <v>1.8571428571428572</v>
      </c>
      <c r="AR111">
        <v>3.125</v>
      </c>
      <c r="AS111">
        <v>2.75</v>
      </c>
      <c r="AT111">
        <v>2.75</v>
      </c>
      <c r="AU111">
        <v>2.1111111111111112</v>
      </c>
      <c r="AV111">
        <v>1.6</v>
      </c>
      <c r="AW111">
        <v>2.1111111111111112</v>
      </c>
      <c r="AX111">
        <v>2.4117647058823528</v>
      </c>
      <c r="AY111">
        <v>2.607843137254902</v>
      </c>
      <c r="AZ111">
        <v>1.6666666666666667</v>
      </c>
      <c r="BA111">
        <v>2.7142857142857144</v>
      </c>
      <c r="BB111">
        <v>1.5</v>
      </c>
      <c r="BC111">
        <v>1.9166666666666667</v>
      </c>
      <c r="BD111">
        <v>0.875</v>
      </c>
      <c r="BE111">
        <v>0.88888888888888884</v>
      </c>
      <c r="BF111">
        <v>1.3</v>
      </c>
      <c r="BG111">
        <v>1.037037037037037</v>
      </c>
      <c r="BH111">
        <v>1.4509803921568627</v>
      </c>
      <c r="BI111">
        <v>1.4509803921568627</v>
      </c>
      <c r="BJ111">
        <v>2.2222222222222223</v>
      </c>
      <c r="BK111">
        <v>0</v>
      </c>
      <c r="BL111">
        <v>4.333333333333333</v>
      </c>
      <c r="BM111">
        <v>6</v>
      </c>
      <c r="BN111">
        <v>4.166666666666667</v>
      </c>
      <c r="BO111">
        <v>3</v>
      </c>
      <c r="BP111">
        <v>2</v>
      </c>
      <c r="BR111">
        <v>2.6666666666666665</v>
      </c>
      <c r="BS111">
        <v>3.6666666666666665</v>
      </c>
      <c r="BT111">
        <v>7</v>
      </c>
      <c r="BU111">
        <v>1</v>
      </c>
      <c r="BV111">
        <v>0</v>
      </c>
      <c r="BW111">
        <v>1.6666666666666667</v>
      </c>
      <c r="BX111">
        <v>4.5</v>
      </c>
      <c r="BY111">
        <v>5</v>
      </c>
      <c r="CA111">
        <v>4.666666666666667</v>
      </c>
      <c r="CB111">
        <v>2.6666666666666665</v>
      </c>
      <c r="CC111">
        <v>3.1666666666666665</v>
      </c>
      <c r="CD111">
        <v>3</v>
      </c>
      <c r="CE111">
        <v>5</v>
      </c>
      <c r="CF111">
        <v>3.5</v>
      </c>
      <c r="CG111">
        <v>4.166666666666667</v>
      </c>
      <c r="CH111">
        <v>1</v>
      </c>
      <c r="CI111">
        <v>10</v>
      </c>
      <c r="CK111">
        <v>4</v>
      </c>
      <c r="CL111">
        <v>4.1111111111111107</v>
      </c>
      <c r="CM111">
        <v>4.1111111111111107</v>
      </c>
      <c r="CN111">
        <v>3.4814814814814814</v>
      </c>
      <c r="CO111">
        <v>2.411111111111111</v>
      </c>
      <c r="CP111">
        <v>1.4</v>
      </c>
      <c r="CQ111">
        <v>1.4</v>
      </c>
      <c r="CR111">
        <v>1.3333333333333333</v>
      </c>
      <c r="CS111">
        <v>1.3793103448275863</v>
      </c>
      <c r="CT111">
        <v>1.6666666666666667</v>
      </c>
      <c r="CU111">
        <v>2.5</v>
      </c>
      <c r="CV111">
        <v>1.3</v>
      </c>
      <c r="CW111">
        <v>1.8275862068965518</v>
      </c>
      <c r="CX111">
        <v>1.603448275862069</v>
      </c>
      <c r="CY111">
        <v>6.2</v>
      </c>
      <c r="CZ111">
        <v>6.5</v>
      </c>
      <c r="DA111">
        <v>6.5555555555555554</v>
      </c>
      <c r="DB111">
        <v>6.4137931034482758</v>
      </c>
      <c r="DC111">
        <v>6.7777777777777777</v>
      </c>
      <c r="DD111">
        <v>5.9</v>
      </c>
      <c r="DE111">
        <v>7.5</v>
      </c>
      <c r="DF111">
        <v>6.7241379310344831</v>
      </c>
      <c r="DG111">
        <v>6.568965517241379</v>
      </c>
      <c r="DH111">
        <v>4.0862068965517242</v>
      </c>
      <c r="DI111">
        <v>3.1</v>
      </c>
      <c r="DJ111">
        <v>2.8</v>
      </c>
      <c r="DK111">
        <v>3.5555555555555554</v>
      </c>
      <c r="DL111">
        <v>3.1379310344827585</v>
      </c>
      <c r="DM111">
        <v>2.7777777777777777</v>
      </c>
      <c r="DN111">
        <v>2.6</v>
      </c>
      <c r="DO111">
        <v>3</v>
      </c>
      <c r="DP111">
        <v>2.7931034482758621</v>
      </c>
      <c r="DQ111">
        <v>2.9655172413793105</v>
      </c>
      <c r="DR111">
        <v>2.9655172413793105</v>
      </c>
      <c r="DS111">
        <v>3.7126436781609193</v>
      </c>
      <c r="DV111">
        <v>0</v>
      </c>
      <c r="DW111">
        <v>0</v>
      </c>
      <c r="DX111">
        <v>0</v>
      </c>
      <c r="EA111">
        <v>0</v>
      </c>
      <c r="EB111">
        <v>0</v>
      </c>
      <c r="EE111">
        <v>9</v>
      </c>
      <c r="EF111">
        <v>9</v>
      </c>
      <c r="EG111">
        <v>7</v>
      </c>
      <c r="EJ111">
        <v>7</v>
      </c>
      <c r="EK111">
        <v>8</v>
      </c>
      <c r="EL111">
        <v>4</v>
      </c>
      <c r="EO111">
        <v>2</v>
      </c>
      <c r="EP111">
        <v>2</v>
      </c>
      <c r="EQ111">
        <v>3</v>
      </c>
      <c r="ET111">
        <v>3</v>
      </c>
      <c r="EU111">
        <v>2.5</v>
      </c>
      <c r="EV111">
        <v>2.5</v>
      </c>
      <c r="EW111">
        <v>3.5</v>
      </c>
      <c r="EX111">
        <v>3.7055555555555557</v>
      </c>
    </row>
    <row r="112" spans="1:154" x14ac:dyDescent="0.3">
      <c r="A112" s="2" t="s">
        <v>110</v>
      </c>
      <c r="B112">
        <v>3.3</v>
      </c>
      <c r="C112">
        <v>3.25</v>
      </c>
      <c r="D112">
        <v>3.7</v>
      </c>
      <c r="E112">
        <v>3.4166666666666665</v>
      </c>
      <c r="F112">
        <v>3.85</v>
      </c>
      <c r="G112">
        <v>3.65</v>
      </c>
      <c r="H112">
        <v>3.4</v>
      </c>
      <c r="I112">
        <v>3.6333333333333333</v>
      </c>
      <c r="J112">
        <v>3.5249999999999999</v>
      </c>
      <c r="K112">
        <v>1.7</v>
      </c>
      <c r="L112">
        <v>1.6</v>
      </c>
      <c r="M112">
        <v>1.5</v>
      </c>
      <c r="N112">
        <v>1.6</v>
      </c>
      <c r="O112">
        <v>1.6</v>
      </c>
      <c r="P112">
        <v>2.8833333333333333</v>
      </c>
      <c r="AF112">
        <v>2.8833333333333333</v>
      </c>
      <c r="AG112">
        <v>4.3</v>
      </c>
      <c r="AH112">
        <v>4.7</v>
      </c>
      <c r="AI112">
        <v>4.0999999999999996</v>
      </c>
      <c r="AJ112">
        <v>4.3666666666666663</v>
      </c>
      <c r="AK112">
        <v>3.7</v>
      </c>
      <c r="AL112">
        <v>4</v>
      </c>
      <c r="AM112">
        <v>4.2</v>
      </c>
      <c r="AN112">
        <v>3.9666666666666668</v>
      </c>
      <c r="AO112">
        <v>4.166666666666667</v>
      </c>
      <c r="AP112">
        <v>1.5</v>
      </c>
      <c r="AQ112">
        <v>1.5</v>
      </c>
      <c r="AR112">
        <v>2.2999999999999998</v>
      </c>
      <c r="AS112">
        <v>1.7666666666666666</v>
      </c>
      <c r="AT112">
        <v>3.1</v>
      </c>
      <c r="AU112">
        <v>2.5</v>
      </c>
      <c r="AV112">
        <v>2.2999999999999998</v>
      </c>
      <c r="AW112">
        <v>2.6333333333333333</v>
      </c>
      <c r="AX112">
        <v>2.2000000000000002</v>
      </c>
      <c r="AY112">
        <v>3.1833333333333331</v>
      </c>
      <c r="AZ112">
        <v>2.8</v>
      </c>
      <c r="BA112">
        <v>3.2</v>
      </c>
      <c r="BB112">
        <v>2.7</v>
      </c>
      <c r="BC112">
        <v>2.9</v>
      </c>
      <c r="BD112">
        <v>2.2999999999999998</v>
      </c>
      <c r="BE112">
        <v>2.4</v>
      </c>
      <c r="BF112">
        <v>2.8</v>
      </c>
      <c r="BG112">
        <v>2.5</v>
      </c>
      <c r="BH112">
        <v>2.7</v>
      </c>
      <c r="BI112">
        <v>2.7</v>
      </c>
      <c r="BJ112">
        <v>3.0222222222222221</v>
      </c>
      <c r="CO112">
        <v>3.0222222222222221</v>
      </c>
      <c r="CP112">
        <v>1.3</v>
      </c>
      <c r="CQ112">
        <v>0.77777777777777779</v>
      </c>
      <c r="CR112">
        <v>0.625</v>
      </c>
      <c r="CS112">
        <v>0.92592592592592593</v>
      </c>
      <c r="CT112">
        <v>1.5555555555555556</v>
      </c>
      <c r="CU112">
        <v>2</v>
      </c>
      <c r="CV112">
        <v>2.6</v>
      </c>
      <c r="CW112">
        <v>2.0689655172413794</v>
      </c>
      <c r="CX112">
        <v>1.5178571428571428</v>
      </c>
      <c r="CY112">
        <v>5.8</v>
      </c>
      <c r="CZ112">
        <v>6.666666666666667</v>
      </c>
      <c r="DA112">
        <v>6.25</v>
      </c>
      <c r="DB112">
        <v>6.2222222222222223</v>
      </c>
      <c r="DC112">
        <v>5.5555555555555554</v>
      </c>
      <c r="DD112">
        <v>4.9000000000000004</v>
      </c>
      <c r="DE112">
        <v>4.9000000000000004</v>
      </c>
      <c r="DF112">
        <v>5.1034482758620694</v>
      </c>
      <c r="DG112">
        <v>5.6428571428571432</v>
      </c>
      <c r="DH112">
        <v>3.5803571428571428</v>
      </c>
      <c r="DI112">
        <v>3</v>
      </c>
      <c r="DJ112">
        <v>3.7777777777777777</v>
      </c>
      <c r="DK112">
        <v>3</v>
      </c>
      <c r="DL112">
        <v>3.2592592592592591</v>
      </c>
      <c r="DM112">
        <v>2.7777777777777777</v>
      </c>
      <c r="DN112">
        <v>3.2</v>
      </c>
      <c r="DO112">
        <v>3.3</v>
      </c>
      <c r="DP112">
        <v>3.103448275862069</v>
      </c>
      <c r="DQ112">
        <v>3.1785714285714284</v>
      </c>
      <c r="DR112">
        <v>3.1785714285714284</v>
      </c>
      <c r="DS112">
        <v>3.4464285714285716</v>
      </c>
      <c r="DU112">
        <v>4</v>
      </c>
      <c r="DV112">
        <v>3</v>
      </c>
      <c r="DW112">
        <v>3.3333333333333335</v>
      </c>
      <c r="DX112">
        <v>1</v>
      </c>
      <c r="EA112">
        <v>1</v>
      </c>
      <c r="EB112">
        <v>2.75</v>
      </c>
      <c r="ED112">
        <v>2</v>
      </c>
      <c r="EE112">
        <v>4</v>
      </c>
      <c r="EF112">
        <v>3.3333333333333335</v>
      </c>
      <c r="EG112">
        <v>4</v>
      </c>
      <c r="EJ112">
        <v>4</v>
      </c>
      <c r="EK112">
        <v>3.5</v>
      </c>
      <c r="EL112">
        <v>3.125</v>
      </c>
      <c r="EN112">
        <v>7</v>
      </c>
      <c r="EO112">
        <v>4</v>
      </c>
      <c r="EP112">
        <v>5</v>
      </c>
      <c r="EQ112">
        <v>3</v>
      </c>
      <c r="ET112">
        <v>3</v>
      </c>
      <c r="EU112">
        <v>4.5</v>
      </c>
      <c r="EV112">
        <v>4.5</v>
      </c>
      <c r="EW112">
        <v>3.5833333333333335</v>
      </c>
      <c r="EX112">
        <v>3.4555555555555557</v>
      </c>
    </row>
    <row r="113" spans="1:154" x14ac:dyDescent="0.3">
      <c r="A113" s="2" t="s">
        <v>111</v>
      </c>
      <c r="B113">
        <v>1.3157894736842106</v>
      </c>
      <c r="C113">
        <v>1.1000000000000001</v>
      </c>
      <c r="D113">
        <v>0.6</v>
      </c>
      <c r="E113">
        <v>1</v>
      </c>
      <c r="F113">
        <v>0.89473684210526316</v>
      </c>
      <c r="G113">
        <v>1.5</v>
      </c>
      <c r="H113">
        <v>0.45</v>
      </c>
      <c r="I113">
        <v>0.94915254237288138</v>
      </c>
      <c r="J113">
        <v>0.97457627118644063</v>
      </c>
      <c r="K113">
        <v>0.42105263157894735</v>
      </c>
      <c r="L113">
        <v>0.6</v>
      </c>
      <c r="M113">
        <v>0.2</v>
      </c>
      <c r="N113">
        <v>0.40677966101694918</v>
      </c>
      <c r="O113">
        <v>0.40677966101694918</v>
      </c>
      <c r="P113">
        <v>0.78531073446327682</v>
      </c>
      <c r="Q113">
        <v>5</v>
      </c>
      <c r="T113">
        <v>5</v>
      </c>
      <c r="U113">
        <v>1</v>
      </c>
      <c r="X113">
        <v>1</v>
      </c>
      <c r="Y113">
        <v>3</v>
      </c>
      <c r="Z113">
        <v>2</v>
      </c>
      <c r="AC113">
        <v>2</v>
      </c>
      <c r="AD113">
        <v>2</v>
      </c>
      <c r="AE113">
        <v>2.6666666666666665</v>
      </c>
      <c r="AF113">
        <v>0.81666666666666665</v>
      </c>
      <c r="AG113">
        <v>0.6</v>
      </c>
      <c r="AH113">
        <v>1.7</v>
      </c>
      <c r="AI113">
        <v>1.3333333333333333</v>
      </c>
      <c r="AJ113">
        <v>1.2068965517241379</v>
      </c>
      <c r="AK113">
        <v>1.2222222222222223</v>
      </c>
      <c r="AL113">
        <v>0.66666666666666663</v>
      </c>
      <c r="AM113">
        <v>1.4444444444444444</v>
      </c>
      <c r="AN113">
        <v>1.1111111111111112</v>
      </c>
      <c r="AO113">
        <v>1.1607142857142858</v>
      </c>
      <c r="AP113">
        <v>1.5</v>
      </c>
      <c r="AQ113">
        <v>1.4</v>
      </c>
      <c r="AR113">
        <v>0.66666666666666663</v>
      </c>
      <c r="AS113">
        <v>1.2068965517241379</v>
      </c>
      <c r="AT113">
        <v>1.6666666666666667</v>
      </c>
      <c r="AU113">
        <v>1.3333333333333333</v>
      </c>
      <c r="AV113">
        <v>1.4444444444444444</v>
      </c>
      <c r="AW113">
        <v>1.4814814814814814</v>
      </c>
      <c r="AX113">
        <v>1.3392857142857142</v>
      </c>
      <c r="AY113">
        <v>1.25</v>
      </c>
      <c r="AZ113">
        <v>0.7</v>
      </c>
      <c r="BA113">
        <v>1.7</v>
      </c>
      <c r="BB113">
        <v>1.3333333333333333</v>
      </c>
      <c r="BC113">
        <v>1.2413793103448276</v>
      </c>
      <c r="BD113">
        <v>0.88888888888888884</v>
      </c>
      <c r="BE113">
        <v>0.1111111111111111</v>
      </c>
      <c r="BF113">
        <v>0.88888888888888884</v>
      </c>
      <c r="BG113">
        <v>0.62962962962962965</v>
      </c>
      <c r="BH113">
        <v>0.9464285714285714</v>
      </c>
      <c r="BI113">
        <v>0.9464285714285714</v>
      </c>
      <c r="BJ113">
        <v>1.1488095238095237</v>
      </c>
      <c r="BM113">
        <v>5</v>
      </c>
      <c r="BN113">
        <v>5</v>
      </c>
      <c r="BO113">
        <v>4</v>
      </c>
      <c r="BP113">
        <v>2</v>
      </c>
      <c r="BQ113">
        <v>2</v>
      </c>
      <c r="BR113">
        <v>2.6666666666666665</v>
      </c>
      <c r="BS113">
        <v>3.25</v>
      </c>
      <c r="BV113">
        <v>2</v>
      </c>
      <c r="BW113">
        <v>2</v>
      </c>
      <c r="BX113">
        <v>2</v>
      </c>
      <c r="BY113">
        <v>0</v>
      </c>
      <c r="BZ113">
        <v>0</v>
      </c>
      <c r="CA113">
        <v>0.66666666666666663</v>
      </c>
      <c r="CB113">
        <v>1</v>
      </c>
      <c r="CC113">
        <v>2.125</v>
      </c>
      <c r="CF113">
        <v>6</v>
      </c>
      <c r="CG113">
        <v>6</v>
      </c>
      <c r="CH113">
        <v>3</v>
      </c>
      <c r="CI113">
        <v>2</v>
      </c>
      <c r="CJ113">
        <v>0</v>
      </c>
      <c r="CK113">
        <v>1.6666666666666667</v>
      </c>
      <c r="CL113">
        <v>2.75</v>
      </c>
      <c r="CM113">
        <v>2.75</v>
      </c>
      <c r="CN113">
        <v>2.3333333333333335</v>
      </c>
      <c r="CO113">
        <v>1.2277777777777779</v>
      </c>
      <c r="CP113">
        <v>2.5555555555555554</v>
      </c>
      <c r="CQ113">
        <v>1.6</v>
      </c>
      <c r="CR113">
        <v>3.625</v>
      </c>
      <c r="CS113">
        <v>2.5185185185185186</v>
      </c>
      <c r="CT113">
        <v>1.875</v>
      </c>
      <c r="CU113">
        <v>2.3333333333333335</v>
      </c>
      <c r="CV113">
        <v>1.4444444444444444</v>
      </c>
      <c r="CW113">
        <v>1.8846153846153846</v>
      </c>
      <c r="CX113">
        <v>2.2075471698113209</v>
      </c>
      <c r="CY113">
        <v>3.4444444444444446</v>
      </c>
      <c r="CZ113">
        <v>3.1</v>
      </c>
      <c r="DA113">
        <v>3.25</v>
      </c>
      <c r="DB113">
        <v>3.2592592592592591</v>
      </c>
      <c r="DC113">
        <v>4.125</v>
      </c>
      <c r="DD113">
        <v>3.3333333333333335</v>
      </c>
      <c r="DE113">
        <v>3.6666666666666665</v>
      </c>
      <c r="DF113">
        <v>3.6923076923076925</v>
      </c>
      <c r="DG113">
        <v>3.4716981132075473</v>
      </c>
      <c r="DH113">
        <v>2.8396226415094339</v>
      </c>
      <c r="DI113">
        <v>2.4444444444444446</v>
      </c>
      <c r="DJ113">
        <v>1.1000000000000001</v>
      </c>
      <c r="DK113">
        <v>2.25</v>
      </c>
      <c r="DL113">
        <v>1.8888888888888888</v>
      </c>
      <c r="DM113">
        <v>1.75</v>
      </c>
      <c r="DN113">
        <v>2.7777777777777777</v>
      </c>
      <c r="DO113">
        <v>2.2222222222222223</v>
      </c>
      <c r="DP113">
        <v>2.2692307692307692</v>
      </c>
      <c r="DQ113">
        <v>2.0754716981132075</v>
      </c>
      <c r="DR113">
        <v>2.0754716981132075</v>
      </c>
      <c r="DS113">
        <v>2.5849056603773586</v>
      </c>
      <c r="DT113">
        <v>2</v>
      </c>
      <c r="DV113">
        <v>3</v>
      </c>
      <c r="DW113">
        <v>2.6666666666666665</v>
      </c>
      <c r="DX113">
        <v>5.5</v>
      </c>
      <c r="DY113">
        <v>2</v>
      </c>
      <c r="DZ113">
        <v>2</v>
      </c>
      <c r="EA113">
        <v>3.75</v>
      </c>
      <c r="EB113">
        <v>3.2857142857142856</v>
      </c>
      <c r="EC113">
        <v>6</v>
      </c>
      <c r="EE113">
        <v>1</v>
      </c>
      <c r="EF113">
        <v>2.6666666666666665</v>
      </c>
      <c r="EG113">
        <v>0.5</v>
      </c>
      <c r="EH113">
        <v>3</v>
      </c>
      <c r="EI113">
        <v>6</v>
      </c>
      <c r="EJ113">
        <v>2.5</v>
      </c>
      <c r="EK113">
        <v>2.5714285714285716</v>
      </c>
      <c r="EL113">
        <v>2.9285714285714284</v>
      </c>
      <c r="EM113">
        <v>4</v>
      </c>
      <c r="EO113">
        <v>3</v>
      </c>
      <c r="EP113">
        <v>3.3333333333333335</v>
      </c>
      <c r="EQ113">
        <v>1.5</v>
      </c>
      <c r="ER113">
        <v>3</v>
      </c>
      <c r="ES113">
        <v>4</v>
      </c>
      <c r="ET113">
        <v>2.5</v>
      </c>
      <c r="EU113">
        <v>2.8571428571428572</v>
      </c>
      <c r="EV113">
        <v>2.8571428571428572</v>
      </c>
      <c r="EW113">
        <v>2.9047619047619047</v>
      </c>
      <c r="EX113">
        <v>2.6222222222222222</v>
      </c>
    </row>
    <row r="114" spans="1:154" x14ac:dyDescent="0.3">
      <c r="A114" s="2" t="s">
        <v>112</v>
      </c>
      <c r="B114">
        <v>2.2999999999999998</v>
      </c>
      <c r="C114">
        <v>2.25</v>
      </c>
      <c r="D114">
        <v>2.85</v>
      </c>
      <c r="E114">
        <v>2.4666666666666668</v>
      </c>
      <c r="F114">
        <v>2.2999999999999998</v>
      </c>
      <c r="G114">
        <v>2.7</v>
      </c>
      <c r="H114">
        <v>2.25</v>
      </c>
      <c r="I114">
        <v>2.4166666666666665</v>
      </c>
      <c r="J114">
        <v>2.4416666666666669</v>
      </c>
      <c r="K114">
        <v>0.85</v>
      </c>
      <c r="L114">
        <v>0.7</v>
      </c>
      <c r="M114">
        <v>0.65</v>
      </c>
      <c r="N114">
        <v>0.73333333333333328</v>
      </c>
      <c r="O114">
        <v>0.73333333333333328</v>
      </c>
      <c r="P114">
        <v>1.8722222222222222</v>
      </c>
      <c r="AF114">
        <v>1.8722222222222222</v>
      </c>
      <c r="AG114">
        <v>4.5999999999999996</v>
      </c>
      <c r="AH114">
        <v>3.3333333333333335</v>
      </c>
      <c r="AI114">
        <v>3.2</v>
      </c>
      <c r="AJ114">
        <v>3.7241379310344827</v>
      </c>
      <c r="AK114">
        <v>3.5</v>
      </c>
      <c r="AL114">
        <v>4.4000000000000004</v>
      </c>
      <c r="AM114">
        <v>3.7777777777777777</v>
      </c>
      <c r="AN114">
        <v>3.896551724137931</v>
      </c>
      <c r="AO114">
        <v>3.8103448275862069</v>
      </c>
      <c r="AP114">
        <v>1.3</v>
      </c>
      <c r="AQ114">
        <v>2.2222222222222223</v>
      </c>
      <c r="AR114">
        <v>1.8</v>
      </c>
      <c r="AS114">
        <v>1.7586206896551724</v>
      </c>
      <c r="AT114">
        <v>1.6</v>
      </c>
      <c r="AU114">
        <v>1.3</v>
      </c>
      <c r="AV114">
        <v>1.4444444444444444</v>
      </c>
      <c r="AW114">
        <v>1.4482758620689655</v>
      </c>
      <c r="AX114">
        <v>1.603448275862069</v>
      </c>
      <c r="AY114">
        <v>2.7068965517241379</v>
      </c>
      <c r="AZ114">
        <v>1.7</v>
      </c>
      <c r="BA114">
        <v>1.2222222222222223</v>
      </c>
      <c r="BB114">
        <v>1.8</v>
      </c>
      <c r="BC114">
        <v>1.5862068965517242</v>
      </c>
      <c r="BD114">
        <v>2.5</v>
      </c>
      <c r="BE114">
        <v>1.7</v>
      </c>
      <c r="BF114">
        <v>1.3333333333333333</v>
      </c>
      <c r="BG114">
        <v>1.8620689655172413</v>
      </c>
      <c r="BH114">
        <v>1.7241379310344827</v>
      </c>
      <c r="BI114">
        <v>1.7241379310344827</v>
      </c>
      <c r="BJ114">
        <v>2.3793103448275863</v>
      </c>
      <c r="BL114">
        <v>1</v>
      </c>
      <c r="BN114">
        <v>1</v>
      </c>
      <c r="BQ114">
        <v>3</v>
      </c>
      <c r="BR114">
        <v>3</v>
      </c>
      <c r="BS114">
        <v>2</v>
      </c>
      <c r="BU114">
        <v>4</v>
      </c>
      <c r="BW114">
        <v>4</v>
      </c>
      <c r="BZ114">
        <v>0</v>
      </c>
      <c r="CA114">
        <v>0</v>
      </c>
      <c r="CB114">
        <v>2</v>
      </c>
      <c r="CC114">
        <v>2</v>
      </c>
      <c r="CE114">
        <v>1</v>
      </c>
      <c r="CG114">
        <v>1</v>
      </c>
      <c r="CJ114">
        <v>0</v>
      </c>
      <c r="CK114">
        <v>0</v>
      </c>
      <c r="CL114">
        <v>0.5</v>
      </c>
      <c r="CM114">
        <v>0.5</v>
      </c>
      <c r="CN114">
        <v>1.5</v>
      </c>
      <c r="CO114">
        <v>2.35</v>
      </c>
      <c r="CP114">
        <v>1.5</v>
      </c>
      <c r="CQ114">
        <v>3.8</v>
      </c>
      <c r="CR114">
        <v>2.4444444444444446</v>
      </c>
      <c r="CS114">
        <v>2.5862068965517242</v>
      </c>
      <c r="CT114">
        <v>3.5555555555555554</v>
      </c>
      <c r="CU114">
        <v>3</v>
      </c>
      <c r="CV114">
        <v>3</v>
      </c>
      <c r="CW114">
        <v>3.1724137931034484</v>
      </c>
      <c r="CX114">
        <v>2.8793103448275863</v>
      </c>
      <c r="CY114">
        <v>4.8</v>
      </c>
      <c r="CZ114">
        <v>2.4</v>
      </c>
      <c r="DA114">
        <v>3.7777777777777777</v>
      </c>
      <c r="DB114">
        <v>3.6551724137931036</v>
      </c>
      <c r="DC114">
        <v>3.5555555555555554</v>
      </c>
      <c r="DD114">
        <v>3.9</v>
      </c>
      <c r="DE114">
        <v>4</v>
      </c>
      <c r="DF114">
        <v>3.8275862068965516</v>
      </c>
      <c r="DG114">
        <v>3.7413793103448274</v>
      </c>
      <c r="DH114">
        <v>3.3103448275862069</v>
      </c>
      <c r="DI114">
        <v>1.1000000000000001</v>
      </c>
      <c r="DJ114">
        <v>1.5</v>
      </c>
      <c r="DK114">
        <v>1.5555555555555556</v>
      </c>
      <c r="DL114">
        <v>1.3793103448275863</v>
      </c>
      <c r="DM114">
        <v>1.3333333333333333</v>
      </c>
      <c r="DN114">
        <v>1.2</v>
      </c>
      <c r="DO114">
        <v>1.3</v>
      </c>
      <c r="DP114">
        <v>1.2758620689655173</v>
      </c>
      <c r="DQ114">
        <v>1.3275862068965518</v>
      </c>
      <c r="DR114">
        <v>1.3275862068965518</v>
      </c>
      <c r="DS114">
        <v>2.6494252873563218</v>
      </c>
      <c r="DV114">
        <v>7</v>
      </c>
      <c r="DW114">
        <v>7</v>
      </c>
      <c r="DX114">
        <v>6</v>
      </c>
      <c r="EA114">
        <v>6</v>
      </c>
      <c r="EB114">
        <v>6.5</v>
      </c>
      <c r="EE114">
        <v>1</v>
      </c>
      <c r="EF114">
        <v>1</v>
      </c>
      <c r="EG114">
        <v>0</v>
      </c>
      <c r="EJ114">
        <v>0</v>
      </c>
      <c r="EK114">
        <v>0.5</v>
      </c>
      <c r="EL114">
        <v>3.5</v>
      </c>
      <c r="EO114">
        <v>2</v>
      </c>
      <c r="EP114">
        <v>2</v>
      </c>
      <c r="EQ114">
        <v>1</v>
      </c>
      <c r="ET114">
        <v>1</v>
      </c>
      <c r="EU114">
        <v>1.5</v>
      </c>
      <c r="EV114">
        <v>1.5</v>
      </c>
      <c r="EW114">
        <v>2.8333333333333335</v>
      </c>
      <c r="EX114">
        <v>2.6555555555555554</v>
      </c>
    </row>
    <row r="115" spans="1:154" x14ac:dyDescent="0.3">
      <c r="A115" s="2" t="s">
        <v>113</v>
      </c>
      <c r="B115">
        <v>2.6842105263157894</v>
      </c>
      <c r="C115">
        <v>3.2</v>
      </c>
      <c r="D115">
        <v>3.35</v>
      </c>
      <c r="E115">
        <v>3.0847457627118646</v>
      </c>
      <c r="F115">
        <v>3.1578947368421053</v>
      </c>
      <c r="G115">
        <v>2.75</v>
      </c>
      <c r="H115">
        <v>2.65</v>
      </c>
      <c r="I115">
        <v>2.847457627118644</v>
      </c>
      <c r="J115">
        <v>2.9661016949152543</v>
      </c>
      <c r="K115">
        <v>1.6842105263157894</v>
      </c>
      <c r="L115">
        <v>1.85</v>
      </c>
      <c r="M115">
        <v>1.65</v>
      </c>
      <c r="N115">
        <v>1.728813559322034</v>
      </c>
      <c r="O115">
        <v>1.728813559322034</v>
      </c>
      <c r="P115">
        <v>2.5536723163841808</v>
      </c>
      <c r="Q115">
        <v>5</v>
      </c>
      <c r="T115">
        <v>5</v>
      </c>
      <c r="U115">
        <v>0</v>
      </c>
      <c r="X115">
        <v>0</v>
      </c>
      <c r="Y115">
        <v>2.5</v>
      </c>
      <c r="Z115">
        <v>3</v>
      </c>
      <c r="AC115">
        <v>3</v>
      </c>
      <c r="AD115">
        <v>3</v>
      </c>
      <c r="AE115">
        <v>2.6666666666666665</v>
      </c>
      <c r="AF115">
        <v>2.5555555555555554</v>
      </c>
      <c r="AG115">
        <v>1.5</v>
      </c>
      <c r="AH115">
        <v>2.4</v>
      </c>
      <c r="AI115">
        <v>2.2000000000000002</v>
      </c>
      <c r="AJ115">
        <v>2.0333333333333332</v>
      </c>
      <c r="AK115">
        <v>1.9</v>
      </c>
      <c r="AL115">
        <v>0.9</v>
      </c>
      <c r="AM115">
        <v>1.3</v>
      </c>
      <c r="AN115">
        <v>1.3666666666666667</v>
      </c>
      <c r="AO115">
        <v>1.7</v>
      </c>
      <c r="AP115">
        <v>2.4</v>
      </c>
      <c r="AQ115">
        <v>2.2000000000000002</v>
      </c>
      <c r="AR115">
        <v>2.6</v>
      </c>
      <c r="AS115">
        <v>2.4</v>
      </c>
      <c r="AT115">
        <v>2.1</v>
      </c>
      <c r="AU115">
        <v>2.2000000000000002</v>
      </c>
      <c r="AV115">
        <v>2.6</v>
      </c>
      <c r="AW115">
        <v>2.2999999999999998</v>
      </c>
      <c r="AX115">
        <v>2.35</v>
      </c>
      <c r="AY115">
        <v>2.0249999999999999</v>
      </c>
      <c r="AZ115">
        <v>1.5</v>
      </c>
      <c r="BA115">
        <v>1</v>
      </c>
      <c r="BB115">
        <v>0.9</v>
      </c>
      <c r="BC115">
        <v>1.1333333333333333</v>
      </c>
      <c r="BD115">
        <v>0.6</v>
      </c>
      <c r="BE115">
        <v>0.8</v>
      </c>
      <c r="BF115">
        <v>1.1000000000000001</v>
      </c>
      <c r="BG115">
        <v>0.83333333333333337</v>
      </c>
      <c r="BH115">
        <v>0.98333333333333328</v>
      </c>
      <c r="BI115">
        <v>0.98333333333333328</v>
      </c>
      <c r="BJ115">
        <v>1.6777777777777778</v>
      </c>
      <c r="CO115">
        <v>1.6777777777777778</v>
      </c>
      <c r="CP115">
        <v>2.5</v>
      </c>
      <c r="CQ115">
        <v>3.7</v>
      </c>
      <c r="CR115">
        <v>3.6666666666666665</v>
      </c>
      <c r="CS115">
        <v>3.2758620689655173</v>
      </c>
      <c r="CT115">
        <v>3.1111111111111112</v>
      </c>
      <c r="CU115">
        <v>1.7</v>
      </c>
      <c r="CV115">
        <v>1.5555555555555556</v>
      </c>
      <c r="CW115">
        <v>2.1071428571428572</v>
      </c>
      <c r="CX115">
        <v>2.7017543859649122</v>
      </c>
      <c r="CY115">
        <v>3.3</v>
      </c>
      <c r="CZ115">
        <v>3</v>
      </c>
      <c r="DA115">
        <v>3</v>
      </c>
      <c r="DB115">
        <v>3.103448275862069</v>
      </c>
      <c r="DC115">
        <v>3</v>
      </c>
      <c r="DD115">
        <v>3.9</v>
      </c>
      <c r="DE115">
        <v>3.6666666666666665</v>
      </c>
      <c r="DF115">
        <v>3.5357142857142856</v>
      </c>
      <c r="DG115">
        <v>3.3157894736842106</v>
      </c>
      <c r="DH115">
        <v>3.0087719298245612</v>
      </c>
      <c r="DI115">
        <v>1.7</v>
      </c>
      <c r="DJ115">
        <v>2.1</v>
      </c>
      <c r="DK115">
        <v>1.5555555555555556</v>
      </c>
      <c r="DL115">
        <v>1.7931034482758621</v>
      </c>
      <c r="DM115">
        <v>1.6666666666666667</v>
      </c>
      <c r="DN115">
        <v>1.6</v>
      </c>
      <c r="DO115">
        <v>1.6666666666666667</v>
      </c>
      <c r="DP115">
        <v>1.6428571428571428</v>
      </c>
      <c r="DQ115">
        <v>1.7192982456140351</v>
      </c>
      <c r="DR115">
        <v>1.7192982456140351</v>
      </c>
      <c r="DS115">
        <v>2.5789473684210527</v>
      </c>
      <c r="DV115">
        <v>6</v>
      </c>
      <c r="DW115">
        <v>6</v>
      </c>
      <c r="DX115">
        <v>4</v>
      </c>
      <c r="DZ115">
        <v>3</v>
      </c>
      <c r="EA115">
        <v>3.5</v>
      </c>
      <c r="EB115">
        <v>4.333333333333333</v>
      </c>
      <c r="EE115">
        <v>0</v>
      </c>
      <c r="EF115">
        <v>0</v>
      </c>
      <c r="EG115">
        <v>2</v>
      </c>
      <c r="EI115">
        <v>2</v>
      </c>
      <c r="EJ115">
        <v>2</v>
      </c>
      <c r="EK115">
        <v>1.3333333333333333</v>
      </c>
      <c r="EL115">
        <v>2.8333333333333335</v>
      </c>
      <c r="EO115">
        <v>2</v>
      </c>
      <c r="EP115">
        <v>2</v>
      </c>
      <c r="EQ115">
        <v>2</v>
      </c>
      <c r="ES115">
        <v>2</v>
      </c>
      <c r="ET115">
        <v>2</v>
      </c>
      <c r="EU115">
        <v>2</v>
      </c>
      <c r="EV115">
        <v>2</v>
      </c>
      <c r="EW115">
        <v>2.5555555555555554</v>
      </c>
      <c r="EX115">
        <v>2.5777777777777779</v>
      </c>
    </row>
    <row r="116" spans="1:154" x14ac:dyDescent="0.3">
      <c r="A116" s="2" t="s">
        <v>114</v>
      </c>
      <c r="B116">
        <v>3.7</v>
      </c>
      <c r="C116">
        <v>3.55</v>
      </c>
      <c r="D116">
        <v>3.6</v>
      </c>
      <c r="E116">
        <v>3.6166666666666667</v>
      </c>
      <c r="F116">
        <v>3.55</v>
      </c>
      <c r="G116">
        <v>4.05</v>
      </c>
      <c r="H116">
        <v>4.1500000000000004</v>
      </c>
      <c r="I116">
        <v>3.9166666666666665</v>
      </c>
      <c r="J116">
        <v>3.7666666666666666</v>
      </c>
      <c r="K116">
        <v>0.75</v>
      </c>
      <c r="L116">
        <v>0.7</v>
      </c>
      <c r="M116">
        <v>0.55000000000000004</v>
      </c>
      <c r="N116">
        <v>0.66666666666666663</v>
      </c>
      <c r="O116">
        <v>0.66666666666666663</v>
      </c>
      <c r="P116">
        <v>2.7333333333333334</v>
      </c>
      <c r="AF116">
        <v>2.7333333333333334</v>
      </c>
      <c r="AG116">
        <v>3.75</v>
      </c>
      <c r="AH116">
        <v>4.3</v>
      </c>
      <c r="AI116">
        <v>4.3</v>
      </c>
      <c r="AJ116">
        <v>4.1166666666666663</v>
      </c>
      <c r="AK116">
        <v>4.5</v>
      </c>
      <c r="AL116">
        <v>4.4375</v>
      </c>
      <c r="AM116">
        <v>5</v>
      </c>
      <c r="AN116">
        <v>4.645833333333333</v>
      </c>
      <c r="AO116">
        <v>4.3518518518518521</v>
      </c>
      <c r="AP116">
        <v>3.05</v>
      </c>
      <c r="AQ116">
        <v>1.95</v>
      </c>
      <c r="AR116">
        <v>2.2000000000000002</v>
      </c>
      <c r="AS116">
        <v>2.4</v>
      </c>
      <c r="AT116">
        <v>2.3125</v>
      </c>
      <c r="AU116">
        <v>2.0625</v>
      </c>
      <c r="AV116">
        <v>1.3125</v>
      </c>
      <c r="AW116">
        <v>1.8958333333333333</v>
      </c>
      <c r="AX116">
        <v>2.175925925925926</v>
      </c>
      <c r="AY116">
        <v>3.2638888888888888</v>
      </c>
      <c r="AZ116">
        <v>1.45</v>
      </c>
      <c r="BA116">
        <v>1.55</v>
      </c>
      <c r="BB116">
        <v>1.6</v>
      </c>
      <c r="BC116">
        <v>1.5333333333333334</v>
      </c>
      <c r="BD116">
        <v>1.75</v>
      </c>
      <c r="BE116">
        <v>1.6875</v>
      </c>
      <c r="BF116">
        <v>1.3125</v>
      </c>
      <c r="BG116">
        <v>1.5833333333333333</v>
      </c>
      <c r="BH116">
        <v>1.5555555555555556</v>
      </c>
      <c r="BI116">
        <v>1.5555555555555556</v>
      </c>
      <c r="BJ116">
        <v>2.6944444444444446</v>
      </c>
      <c r="BO116">
        <v>5.25</v>
      </c>
      <c r="BP116">
        <v>2</v>
      </c>
      <c r="BQ116">
        <v>4</v>
      </c>
      <c r="BR116">
        <v>3.75</v>
      </c>
      <c r="BS116">
        <v>3.75</v>
      </c>
      <c r="BX116">
        <v>2.25</v>
      </c>
      <c r="BY116">
        <v>4.5</v>
      </c>
      <c r="BZ116">
        <v>1</v>
      </c>
      <c r="CA116">
        <v>2.5833333333333335</v>
      </c>
      <c r="CB116">
        <v>2.5833333333333335</v>
      </c>
      <c r="CC116">
        <v>3.1666666666666665</v>
      </c>
      <c r="CH116">
        <v>1.75</v>
      </c>
      <c r="CI116">
        <v>2</v>
      </c>
      <c r="CJ116">
        <v>2.25</v>
      </c>
      <c r="CK116">
        <v>2</v>
      </c>
      <c r="CL116">
        <v>2</v>
      </c>
      <c r="CM116">
        <v>2</v>
      </c>
      <c r="CN116">
        <v>2.7777777777777777</v>
      </c>
      <c r="CO116">
        <v>2.7027777777777779</v>
      </c>
      <c r="CP116">
        <v>2</v>
      </c>
      <c r="CQ116">
        <v>1.3</v>
      </c>
      <c r="CR116">
        <v>1.3333333333333333</v>
      </c>
      <c r="CS116">
        <v>1.5517241379310345</v>
      </c>
      <c r="CT116">
        <v>2.5555555555555554</v>
      </c>
      <c r="CU116">
        <v>1.9</v>
      </c>
      <c r="CV116">
        <v>2.2000000000000002</v>
      </c>
      <c r="CW116">
        <v>2.2068965517241379</v>
      </c>
      <c r="CX116">
        <v>1.8793103448275863</v>
      </c>
      <c r="CY116">
        <v>7</v>
      </c>
      <c r="CZ116">
        <v>6.9</v>
      </c>
      <c r="DA116">
        <v>6.4444444444444446</v>
      </c>
      <c r="DB116">
        <v>6.7931034482758621</v>
      </c>
      <c r="DC116">
        <v>5.7777777777777777</v>
      </c>
      <c r="DD116">
        <v>5.3</v>
      </c>
      <c r="DE116">
        <v>6</v>
      </c>
      <c r="DF116">
        <v>5.6896551724137927</v>
      </c>
      <c r="DG116">
        <v>6.2413793103448274</v>
      </c>
      <c r="DH116">
        <v>4.0603448275862073</v>
      </c>
      <c r="DI116">
        <v>2.4</v>
      </c>
      <c r="DJ116">
        <v>2.2000000000000002</v>
      </c>
      <c r="DK116">
        <v>2.5555555555555554</v>
      </c>
      <c r="DL116">
        <v>2.3793103448275863</v>
      </c>
      <c r="DM116">
        <v>2.2222222222222223</v>
      </c>
      <c r="DN116">
        <v>2.6</v>
      </c>
      <c r="DO116">
        <v>2.5</v>
      </c>
      <c r="DP116">
        <v>2.4482758620689653</v>
      </c>
      <c r="DQ116">
        <v>2.4137931034482758</v>
      </c>
      <c r="DR116">
        <v>2.4137931034482758</v>
      </c>
      <c r="DS116">
        <v>3.5114942528735633</v>
      </c>
      <c r="DV116">
        <v>1</v>
      </c>
      <c r="DW116">
        <v>1</v>
      </c>
      <c r="DX116">
        <v>0</v>
      </c>
      <c r="EA116">
        <v>0</v>
      </c>
      <c r="EB116">
        <v>0.5</v>
      </c>
      <c r="EE116">
        <v>7</v>
      </c>
      <c r="EF116">
        <v>7</v>
      </c>
      <c r="EG116">
        <v>8</v>
      </c>
      <c r="EJ116">
        <v>8</v>
      </c>
      <c r="EK116">
        <v>7.5</v>
      </c>
      <c r="EL116">
        <v>4</v>
      </c>
      <c r="EO116">
        <v>1</v>
      </c>
      <c r="EP116">
        <v>1</v>
      </c>
      <c r="EQ116">
        <v>5</v>
      </c>
      <c r="ET116">
        <v>5</v>
      </c>
      <c r="EU116">
        <v>3</v>
      </c>
      <c r="EV116">
        <v>3</v>
      </c>
      <c r="EW116">
        <v>3.6666666666666665</v>
      </c>
      <c r="EX116">
        <v>3.5166666666666666</v>
      </c>
    </row>
    <row r="117" spans="1:154" x14ac:dyDescent="0.3">
      <c r="A117" s="2" t="s">
        <v>115</v>
      </c>
      <c r="B117">
        <v>3</v>
      </c>
      <c r="C117">
        <v>2.4736842105263159</v>
      </c>
      <c r="D117">
        <v>2.95</v>
      </c>
      <c r="E117">
        <v>2.8103448275862069</v>
      </c>
      <c r="F117">
        <v>2.3684210526315788</v>
      </c>
      <c r="G117">
        <v>3.0526315789473686</v>
      </c>
      <c r="H117">
        <v>2.0499999999999998</v>
      </c>
      <c r="I117">
        <v>2.4827586206896552</v>
      </c>
      <c r="J117">
        <v>2.646551724137931</v>
      </c>
      <c r="K117">
        <v>0.78947368421052633</v>
      </c>
      <c r="L117">
        <v>0.84210526315789469</v>
      </c>
      <c r="M117">
        <v>0.55000000000000004</v>
      </c>
      <c r="N117">
        <v>0.72413793103448276</v>
      </c>
      <c r="O117">
        <v>0.72413793103448276</v>
      </c>
      <c r="P117">
        <v>2.0057471264367814</v>
      </c>
      <c r="Q117">
        <v>0</v>
      </c>
      <c r="R117">
        <v>0</v>
      </c>
      <c r="T117">
        <v>0</v>
      </c>
      <c r="U117">
        <v>3</v>
      </c>
      <c r="V117">
        <v>4</v>
      </c>
      <c r="X117">
        <v>3.5</v>
      </c>
      <c r="Y117">
        <v>1.75</v>
      </c>
      <c r="Z117">
        <v>7</v>
      </c>
      <c r="AA117">
        <v>1</v>
      </c>
      <c r="AC117">
        <v>4</v>
      </c>
      <c r="AD117">
        <v>4</v>
      </c>
      <c r="AE117">
        <v>2.5</v>
      </c>
      <c r="AF117">
        <v>2.0222222222222221</v>
      </c>
      <c r="AG117">
        <v>6.333333333333333</v>
      </c>
      <c r="AH117">
        <v>4.875</v>
      </c>
      <c r="AI117">
        <v>4.7777777777777777</v>
      </c>
      <c r="AJ117">
        <v>5.3461538461538458</v>
      </c>
      <c r="AK117">
        <v>5.6</v>
      </c>
      <c r="AL117">
        <v>5.333333333333333</v>
      </c>
      <c r="AM117">
        <v>5.8571428571428568</v>
      </c>
      <c r="AN117">
        <v>5.5769230769230766</v>
      </c>
      <c r="AO117">
        <v>5.4615384615384617</v>
      </c>
      <c r="AP117">
        <v>1.5555555555555556</v>
      </c>
      <c r="AQ117">
        <v>1.875</v>
      </c>
      <c r="AR117">
        <v>1.7777777777777777</v>
      </c>
      <c r="AS117">
        <v>1.7307692307692308</v>
      </c>
      <c r="AT117">
        <v>1.6</v>
      </c>
      <c r="AU117">
        <v>2.4444444444444446</v>
      </c>
      <c r="AV117">
        <v>1.2857142857142858</v>
      </c>
      <c r="AW117">
        <v>1.8076923076923077</v>
      </c>
      <c r="AX117">
        <v>1.7692307692307692</v>
      </c>
      <c r="AY117">
        <v>3.6153846153846154</v>
      </c>
      <c r="AZ117">
        <v>3.2222222222222223</v>
      </c>
      <c r="BA117">
        <v>3</v>
      </c>
      <c r="BB117">
        <v>3.4444444444444446</v>
      </c>
      <c r="BC117">
        <v>3.2307692307692308</v>
      </c>
      <c r="BD117">
        <v>3.7</v>
      </c>
      <c r="BE117">
        <v>3.3333333333333335</v>
      </c>
      <c r="BF117">
        <v>3.8571428571428572</v>
      </c>
      <c r="BG117">
        <v>3.6153846153846154</v>
      </c>
      <c r="BH117">
        <v>3.4230769230769229</v>
      </c>
      <c r="BI117">
        <v>3.4230769230769229</v>
      </c>
      <c r="BJ117">
        <v>3.5512820512820511</v>
      </c>
      <c r="BK117">
        <v>1</v>
      </c>
      <c r="BL117">
        <v>4</v>
      </c>
      <c r="BM117">
        <v>4</v>
      </c>
      <c r="BN117">
        <v>3.25</v>
      </c>
      <c r="BP117">
        <v>7</v>
      </c>
      <c r="BQ117">
        <v>4.666666666666667</v>
      </c>
      <c r="BR117">
        <v>5.25</v>
      </c>
      <c r="BS117">
        <v>4.25</v>
      </c>
      <c r="BT117">
        <v>9</v>
      </c>
      <c r="BU117">
        <v>2</v>
      </c>
      <c r="BV117">
        <v>5</v>
      </c>
      <c r="BW117">
        <v>4.5</v>
      </c>
      <c r="BY117">
        <v>1</v>
      </c>
      <c r="BZ117">
        <v>3</v>
      </c>
      <c r="CA117">
        <v>2.5</v>
      </c>
      <c r="CB117">
        <v>3.5</v>
      </c>
      <c r="CC117">
        <v>3.875</v>
      </c>
      <c r="CD117">
        <v>8</v>
      </c>
      <c r="CE117">
        <v>7</v>
      </c>
      <c r="CF117">
        <v>3</v>
      </c>
      <c r="CG117">
        <v>6.25</v>
      </c>
      <c r="CI117">
        <v>6</v>
      </c>
      <c r="CJ117">
        <v>6</v>
      </c>
      <c r="CK117">
        <v>6</v>
      </c>
      <c r="CL117">
        <v>6.125</v>
      </c>
      <c r="CM117">
        <v>6.125</v>
      </c>
      <c r="CN117">
        <v>4.625</v>
      </c>
      <c r="CO117">
        <v>3.6944444444444446</v>
      </c>
      <c r="CP117">
        <v>2.9</v>
      </c>
      <c r="CQ117">
        <v>2.8888888888888888</v>
      </c>
      <c r="CR117">
        <v>2.2222222222222223</v>
      </c>
      <c r="CS117">
        <v>2.6785714285714284</v>
      </c>
      <c r="CT117">
        <v>3.3333333333333335</v>
      </c>
      <c r="CU117">
        <v>2.4444444444444446</v>
      </c>
      <c r="CV117">
        <v>3.2222222222222223</v>
      </c>
      <c r="CW117">
        <v>3</v>
      </c>
      <c r="CX117">
        <v>2.8363636363636364</v>
      </c>
      <c r="CY117">
        <v>3.3</v>
      </c>
      <c r="CZ117">
        <v>4</v>
      </c>
      <c r="DA117">
        <v>3.5555555555555554</v>
      </c>
      <c r="DB117">
        <v>3.6071428571428572</v>
      </c>
      <c r="DC117">
        <v>2.7777777777777777</v>
      </c>
      <c r="DD117">
        <v>4</v>
      </c>
      <c r="DE117">
        <v>3.6666666666666665</v>
      </c>
      <c r="DF117">
        <v>3.4814814814814814</v>
      </c>
      <c r="DG117">
        <v>3.5454545454545454</v>
      </c>
      <c r="DH117">
        <v>3.1909090909090909</v>
      </c>
      <c r="DI117">
        <v>2.4</v>
      </c>
      <c r="DJ117">
        <v>1.8888888888888888</v>
      </c>
      <c r="DK117">
        <v>1.3333333333333333</v>
      </c>
      <c r="DL117">
        <v>1.8928571428571428</v>
      </c>
      <c r="DM117">
        <v>2</v>
      </c>
      <c r="DN117">
        <v>1.4444444444444444</v>
      </c>
      <c r="DO117">
        <v>1.5555555555555556</v>
      </c>
      <c r="DP117">
        <v>1.6666666666666667</v>
      </c>
      <c r="DQ117">
        <v>1.7818181818181817</v>
      </c>
      <c r="DR117">
        <v>1.7818181818181817</v>
      </c>
      <c r="DS117">
        <v>2.7212121212121212</v>
      </c>
      <c r="DU117">
        <v>0</v>
      </c>
      <c r="DV117">
        <v>5</v>
      </c>
      <c r="DW117">
        <v>2.5</v>
      </c>
      <c r="DX117">
        <v>4</v>
      </c>
      <c r="DY117">
        <v>0</v>
      </c>
      <c r="DZ117">
        <v>7</v>
      </c>
      <c r="EA117">
        <v>3.6666666666666665</v>
      </c>
      <c r="EB117">
        <v>3.2</v>
      </c>
      <c r="ED117">
        <v>6</v>
      </c>
      <c r="EE117">
        <v>0</v>
      </c>
      <c r="EF117">
        <v>3</v>
      </c>
      <c r="EG117">
        <v>3</v>
      </c>
      <c r="EH117">
        <v>3</v>
      </c>
      <c r="EI117">
        <v>1</v>
      </c>
      <c r="EJ117">
        <v>2.3333333333333335</v>
      </c>
      <c r="EK117">
        <v>2.6</v>
      </c>
      <c r="EL117">
        <v>2.9</v>
      </c>
      <c r="EN117">
        <v>2</v>
      </c>
      <c r="EO117">
        <v>0</v>
      </c>
      <c r="EP117">
        <v>1</v>
      </c>
      <c r="EQ117">
        <v>8</v>
      </c>
      <c r="ER117">
        <v>2</v>
      </c>
      <c r="ES117">
        <v>2</v>
      </c>
      <c r="ET117">
        <v>4</v>
      </c>
      <c r="EU117">
        <v>2.8</v>
      </c>
      <c r="EV117">
        <v>2.8</v>
      </c>
      <c r="EW117">
        <v>2.8666666666666667</v>
      </c>
      <c r="EX117">
        <v>2.7333333333333334</v>
      </c>
    </row>
    <row r="118" spans="1:154" x14ac:dyDescent="0.3">
      <c r="A118" s="2" t="s">
        <v>116</v>
      </c>
      <c r="B118">
        <v>2.5499999999999998</v>
      </c>
      <c r="C118">
        <v>2.736842105263158</v>
      </c>
      <c r="D118">
        <v>2.85</v>
      </c>
      <c r="E118">
        <v>2.7118644067796609</v>
      </c>
      <c r="F118">
        <v>3.15</v>
      </c>
      <c r="G118">
        <v>2.8947368421052633</v>
      </c>
      <c r="H118">
        <v>2.9</v>
      </c>
      <c r="I118">
        <v>2.9830508474576272</v>
      </c>
      <c r="J118">
        <v>2.847457627118644</v>
      </c>
      <c r="K118">
        <v>1.5</v>
      </c>
      <c r="L118">
        <v>1.368421052631579</v>
      </c>
      <c r="M118">
        <v>1.35</v>
      </c>
      <c r="N118">
        <v>1.4067796610169492</v>
      </c>
      <c r="O118">
        <v>1.4067796610169492</v>
      </c>
      <c r="P118">
        <v>2.3672316384180792</v>
      </c>
      <c r="R118">
        <v>4</v>
      </c>
      <c r="T118">
        <v>4</v>
      </c>
      <c r="V118">
        <v>2</v>
      </c>
      <c r="X118">
        <v>2</v>
      </c>
      <c r="Y118">
        <v>3</v>
      </c>
      <c r="AA118">
        <v>5</v>
      </c>
      <c r="AC118">
        <v>5</v>
      </c>
      <c r="AD118">
        <v>5</v>
      </c>
      <c r="AE118">
        <v>3.6666666666666665</v>
      </c>
      <c r="AF118">
        <v>2.3888888888888888</v>
      </c>
      <c r="AG118">
        <v>4.4000000000000004</v>
      </c>
      <c r="AH118">
        <v>4</v>
      </c>
      <c r="AI118">
        <v>3.3333333333333335</v>
      </c>
      <c r="AJ118">
        <v>3.9310344827586206</v>
      </c>
      <c r="AK118">
        <v>4.5555555555555554</v>
      </c>
      <c r="AL118">
        <v>4.4000000000000004</v>
      </c>
      <c r="AM118">
        <v>3.4444444444444446</v>
      </c>
      <c r="AN118">
        <v>4.1428571428571432</v>
      </c>
      <c r="AO118">
        <v>4.0350877192982457</v>
      </c>
      <c r="AP118">
        <v>1</v>
      </c>
      <c r="AQ118">
        <v>1</v>
      </c>
      <c r="AR118">
        <v>1.5555555555555556</v>
      </c>
      <c r="AS118">
        <v>1.1724137931034482</v>
      </c>
      <c r="AT118">
        <v>0.77777777777777779</v>
      </c>
      <c r="AU118">
        <v>1</v>
      </c>
      <c r="AV118">
        <v>2.1111111111111112</v>
      </c>
      <c r="AW118">
        <v>1.2857142857142858</v>
      </c>
      <c r="AX118">
        <v>1.2280701754385965</v>
      </c>
      <c r="AY118">
        <v>2.6315789473684212</v>
      </c>
      <c r="AZ118">
        <v>2.2000000000000002</v>
      </c>
      <c r="BA118">
        <v>2.2000000000000002</v>
      </c>
      <c r="BB118">
        <v>2.5555555555555554</v>
      </c>
      <c r="BC118">
        <v>2.3103448275862069</v>
      </c>
      <c r="BD118">
        <v>1.5555555555555556</v>
      </c>
      <c r="BE118">
        <v>2.1</v>
      </c>
      <c r="BF118">
        <v>1.3333333333333333</v>
      </c>
      <c r="BG118">
        <v>1.6785714285714286</v>
      </c>
      <c r="BH118">
        <v>2</v>
      </c>
      <c r="BI118">
        <v>2</v>
      </c>
      <c r="BJ118">
        <v>2.4210526315789473</v>
      </c>
      <c r="BM118">
        <v>6</v>
      </c>
      <c r="BN118">
        <v>6</v>
      </c>
      <c r="BO118">
        <v>4</v>
      </c>
      <c r="BQ118">
        <v>1</v>
      </c>
      <c r="BR118">
        <v>2.5</v>
      </c>
      <c r="BS118">
        <v>3.6666666666666665</v>
      </c>
      <c r="BV118">
        <v>1</v>
      </c>
      <c r="BW118">
        <v>1</v>
      </c>
      <c r="BX118">
        <v>0</v>
      </c>
      <c r="BZ118">
        <v>0</v>
      </c>
      <c r="CA118">
        <v>0</v>
      </c>
      <c r="CB118">
        <v>0.33333333333333331</v>
      </c>
      <c r="CC118">
        <v>2</v>
      </c>
      <c r="CF118">
        <v>3</v>
      </c>
      <c r="CG118">
        <v>3</v>
      </c>
      <c r="CH118">
        <v>1</v>
      </c>
      <c r="CJ118">
        <v>3</v>
      </c>
      <c r="CK118">
        <v>2</v>
      </c>
      <c r="CL118">
        <v>2.3333333333333335</v>
      </c>
      <c r="CM118">
        <v>2.3333333333333335</v>
      </c>
      <c r="CN118">
        <v>2.1111111111111112</v>
      </c>
      <c r="CO118">
        <v>2.4055555555555554</v>
      </c>
      <c r="CP118">
        <v>2.2000000000000002</v>
      </c>
      <c r="CQ118">
        <v>1.8888888888888888</v>
      </c>
      <c r="CR118">
        <v>0.66666666666666663</v>
      </c>
      <c r="CS118">
        <v>1.6071428571428572</v>
      </c>
      <c r="CT118">
        <v>2.2222222222222223</v>
      </c>
      <c r="CU118">
        <v>1.6</v>
      </c>
      <c r="CV118">
        <v>1.4</v>
      </c>
      <c r="CW118">
        <v>1.7241379310344827</v>
      </c>
      <c r="CX118">
        <v>1.6666666666666667</v>
      </c>
      <c r="CY118">
        <v>3.2</v>
      </c>
      <c r="CZ118">
        <v>3</v>
      </c>
      <c r="DA118">
        <v>3.5555555555555554</v>
      </c>
      <c r="DB118">
        <v>3.25</v>
      </c>
      <c r="DC118">
        <v>3</v>
      </c>
      <c r="DD118">
        <v>2.1</v>
      </c>
      <c r="DE118">
        <v>2.2999999999999998</v>
      </c>
      <c r="DF118">
        <v>2.4482758620689653</v>
      </c>
      <c r="DG118">
        <v>2.8421052631578947</v>
      </c>
      <c r="DH118">
        <v>2.2543859649122808</v>
      </c>
      <c r="DI118">
        <v>0.9</v>
      </c>
      <c r="DJ118">
        <v>1.1111111111111112</v>
      </c>
      <c r="DK118">
        <v>1</v>
      </c>
      <c r="DL118">
        <v>1</v>
      </c>
      <c r="DM118">
        <v>0.55555555555555558</v>
      </c>
      <c r="DN118">
        <v>1</v>
      </c>
      <c r="DO118">
        <v>0.5</v>
      </c>
      <c r="DP118">
        <v>0.68965517241379315</v>
      </c>
      <c r="DQ118">
        <v>0.84210526315789469</v>
      </c>
      <c r="DR118">
        <v>0.84210526315789469</v>
      </c>
      <c r="DS118">
        <v>1.7836257309941521</v>
      </c>
      <c r="DU118">
        <v>2</v>
      </c>
      <c r="DV118">
        <v>6</v>
      </c>
      <c r="DW118">
        <v>4</v>
      </c>
      <c r="DX118">
        <v>6</v>
      </c>
      <c r="EA118">
        <v>6</v>
      </c>
      <c r="EB118">
        <v>4.666666666666667</v>
      </c>
      <c r="ED118">
        <v>5</v>
      </c>
      <c r="EE118">
        <v>0</v>
      </c>
      <c r="EF118">
        <v>2.5</v>
      </c>
      <c r="EG118">
        <v>0</v>
      </c>
      <c r="EJ118">
        <v>0</v>
      </c>
      <c r="EK118">
        <v>1.6666666666666667</v>
      </c>
      <c r="EL118">
        <v>3.1666666666666665</v>
      </c>
      <c r="EN118">
        <v>5</v>
      </c>
      <c r="EO118">
        <v>0</v>
      </c>
      <c r="EP118">
        <v>2.5</v>
      </c>
      <c r="EQ118">
        <v>0</v>
      </c>
      <c r="ET118">
        <v>0</v>
      </c>
      <c r="EU118">
        <v>1.6666666666666667</v>
      </c>
      <c r="EV118">
        <v>1.6666666666666667</v>
      </c>
      <c r="EW118">
        <v>2.6666666666666665</v>
      </c>
      <c r="EX118">
        <v>1.8277777777777777</v>
      </c>
    </row>
    <row r="119" spans="1:154" x14ac:dyDescent="0.3">
      <c r="A119" s="2" t="s">
        <v>117</v>
      </c>
      <c r="B119">
        <v>3.05</v>
      </c>
      <c r="C119">
        <v>3.65</v>
      </c>
      <c r="D119">
        <v>3.45</v>
      </c>
      <c r="E119">
        <v>3.3833333333333333</v>
      </c>
      <c r="F119">
        <v>3.6</v>
      </c>
      <c r="G119">
        <v>3.6</v>
      </c>
      <c r="H119">
        <v>3.25</v>
      </c>
      <c r="I119">
        <v>3.4833333333333334</v>
      </c>
      <c r="J119">
        <v>3.4333333333333331</v>
      </c>
      <c r="K119">
        <v>1.45</v>
      </c>
      <c r="L119">
        <v>1.35</v>
      </c>
      <c r="M119">
        <v>1.4</v>
      </c>
      <c r="N119">
        <v>1.4</v>
      </c>
      <c r="O119">
        <v>1.4</v>
      </c>
      <c r="P119">
        <v>2.7555555555555555</v>
      </c>
      <c r="AF119">
        <v>2.7555555555555555</v>
      </c>
      <c r="AG119">
        <v>2.8</v>
      </c>
      <c r="AH119">
        <v>5</v>
      </c>
      <c r="AI119">
        <v>4.5</v>
      </c>
      <c r="AJ119">
        <v>4.0999999999999996</v>
      </c>
      <c r="AK119">
        <v>2.9</v>
      </c>
      <c r="AL119">
        <v>2.6</v>
      </c>
      <c r="AM119">
        <v>4.4000000000000004</v>
      </c>
      <c r="AN119">
        <v>3.3</v>
      </c>
      <c r="AO119">
        <v>3.7</v>
      </c>
      <c r="AP119">
        <v>4.0999999999999996</v>
      </c>
      <c r="AQ119">
        <v>2</v>
      </c>
      <c r="AR119">
        <v>2.2999999999999998</v>
      </c>
      <c r="AS119">
        <v>2.8</v>
      </c>
      <c r="AT119">
        <v>4</v>
      </c>
      <c r="AU119">
        <v>3.6</v>
      </c>
      <c r="AV119">
        <v>1.6</v>
      </c>
      <c r="AW119">
        <v>3.0666666666666669</v>
      </c>
      <c r="AX119">
        <v>2.9333333333333331</v>
      </c>
      <c r="AY119">
        <v>3.3166666666666669</v>
      </c>
      <c r="AZ119">
        <v>1.4</v>
      </c>
      <c r="BA119">
        <v>2.1</v>
      </c>
      <c r="BB119">
        <v>1.6</v>
      </c>
      <c r="BC119">
        <v>1.7</v>
      </c>
      <c r="BD119">
        <v>1.8</v>
      </c>
      <c r="BE119">
        <v>1.1000000000000001</v>
      </c>
      <c r="BF119">
        <v>1.4</v>
      </c>
      <c r="BG119">
        <v>1.4333333333333333</v>
      </c>
      <c r="BH119">
        <v>1.5666666666666667</v>
      </c>
      <c r="BI119">
        <v>1.5666666666666667</v>
      </c>
      <c r="BJ119">
        <v>2.7333333333333334</v>
      </c>
      <c r="CO119">
        <v>2.7333333333333334</v>
      </c>
      <c r="CP119">
        <v>1.1000000000000001</v>
      </c>
      <c r="CQ119">
        <v>0.8</v>
      </c>
      <c r="CR119">
        <v>0.875</v>
      </c>
      <c r="CS119">
        <v>0.9285714285714286</v>
      </c>
      <c r="CT119">
        <v>2.4444444444444446</v>
      </c>
      <c r="CU119">
        <v>2.2999999999999998</v>
      </c>
      <c r="CV119">
        <v>1.1111111111111112</v>
      </c>
      <c r="CW119">
        <v>1.9642857142857142</v>
      </c>
      <c r="CX119">
        <v>1.4464285714285714</v>
      </c>
      <c r="CY119">
        <v>6</v>
      </c>
      <c r="CZ119">
        <v>5.6</v>
      </c>
      <c r="DA119">
        <v>5.875</v>
      </c>
      <c r="DB119">
        <v>5.8214285714285712</v>
      </c>
      <c r="DC119">
        <v>4.333333333333333</v>
      </c>
      <c r="DD119">
        <v>4.3</v>
      </c>
      <c r="DE119">
        <v>5.666666666666667</v>
      </c>
      <c r="DF119">
        <v>4.75</v>
      </c>
      <c r="DG119">
        <v>5.2857142857142856</v>
      </c>
      <c r="DH119">
        <v>3.3660714285714284</v>
      </c>
      <c r="DI119">
        <v>3</v>
      </c>
      <c r="DJ119">
        <v>2.7</v>
      </c>
      <c r="DK119">
        <v>2.5</v>
      </c>
      <c r="DL119">
        <v>2.75</v>
      </c>
      <c r="DM119">
        <v>2.3333333333333335</v>
      </c>
      <c r="DN119">
        <v>2.6</v>
      </c>
      <c r="DO119">
        <v>2.7777777777777777</v>
      </c>
      <c r="DP119">
        <v>2.5714285714285716</v>
      </c>
      <c r="DQ119">
        <v>2.6607142857142856</v>
      </c>
      <c r="DR119">
        <v>2.6607142857142856</v>
      </c>
      <c r="DS119">
        <v>3.1309523809523809</v>
      </c>
      <c r="DV119">
        <v>2</v>
      </c>
      <c r="DW119">
        <v>2</v>
      </c>
      <c r="DX119">
        <v>0</v>
      </c>
      <c r="DZ119">
        <v>0</v>
      </c>
      <c r="EA119">
        <v>0</v>
      </c>
      <c r="EB119">
        <v>1</v>
      </c>
      <c r="EE119">
        <v>5</v>
      </c>
      <c r="EF119">
        <v>5</v>
      </c>
      <c r="EG119">
        <v>6</v>
      </c>
      <c r="EI119">
        <v>9</v>
      </c>
      <c r="EJ119">
        <v>7.5</v>
      </c>
      <c r="EK119">
        <v>6.25</v>
      </c>
      <c r="EL119">
        <v>3.625</v>
      </c>
      <c r="EO119">
        <v>4</v>
      </c>
      <c r="EP119">
        <v>4</v>
      </c>
      <c r="EQ119">
        <v>3</v>
      </c>
      <c r="ES119">
        <v>2</v>
      </c>
      <c r="ET119">
        <v>2.5</v>
      </c>
      <c r="EU119">
        <v>3.25</v>
      </c>
      <c r="EV119">
        <v>3.25</v>
      </c>
      <c r="EW119">
        <v>3.5</v>
      </c>
      <c r="EX119">
        <v>3.1555555555555554</v>
      </c>
    </row>
    <row r="120" spans="1:154" x14ac:dyDescent="0.3">
      <c r="A120" s="2" t="s">
        <v>118</v>
      </c>
      <c r="B120">
        <v>2.2999999999999998</v>
      </c>
      <c r="C120">
        <v>2.3684210526315788</v>
      </c>
      <c r="D120">
        <v>2.35</v>
      </c>
      <c r="E120">
        <v>2.3389830508474576</v>
      </c>
      <c r="F120">
        <v>3.25</v>
      </c>
      <c r="G120">
        <v>3.0526315789473686</v>
      </c>
      <c r="H120">
        <v>2.8</v>
      </c>
      <c r="I120">
        <v>3.0338983050847457</v>
      </c>
      <c r="J120">
        <v>2.6864406779661016</v>
      </c>
      <c r="K120">
        <v>0.85</v>
      </c>
      <c r="L120">
        <v>1</v>
      </c>
      <c r="M120">
        <v>0.75</v>
      </c>
      <c r="N120">
        <v>0.86440677966101698</v>
      </c>
      <c r="O120">
        <v>0.86440677966101698</v>
      </c>
      <c r="P120">
        <v>2.0790960451977401</v>
      </c>
      <c r="R120">
        <v>5</v>
      </c>
      <c r="T120">
        <v>5</v>
      </c>
      <c r="V120">
        <v>1</v>
      </c>
      <c r="X120">
        <v>1</v>
      </c>
      <c r="Y120">
        <v>3</v>
      </c>
      <c r="AA120">
        <v>3</v>
      </c>
      <c r="AC120">
        <v>3</v>
      </c>
      <c r="AD120">
        <v>3</v>
      </c>
      <c r="AE120">
        <v>3</v>
      </c>
      <c r="AF120">
        <v>2.0944444444444446</v>
      </c>
      <c r="AG120">
        <v>4.8</v>
      </c>
      <c r="AH120">
        <v>4.5999999999999996</v>
      </c>
      <c r="AI120">
        <v>4.9000000000000004</v>
      </c>
      <c r="AJ120">
        <v>4.7666666666666666</v>
      </c>
      <c r="AK120">
        <v>4.5999999999999996</v>
      </c>
      <c r="AL120">
        <v>3.5555555555555554</v>
      </c>
      <c r="AM120">
        <v>3.4444444444444446</v>
      </c>
      <c r="AN120">
        <v>3.8928571428571428</v>
      </c>
      <c r="AO120">
        <v>4.3448275862068968</v>
      </c>
      <c r="AP120">
        <v>1.6</v>
      </c>
      <c r="AQ120">
        <v>1</v>
      </c>
      <c r="AR120">
        <v>0.8</v>
      </c>
      <c r="AS120">
        <v>1.1333333333333333</v>
      </c>
      <c r="AT120">
        <v>1.9</v>
      </c>
      <c r="AU120">
        <v>2.2222222222222223</v>
      </c>
      <c r="AV120">
        <v>1.3333333333333333</v>
      </c>
      <c r="AW120">
        <v>1.8214285714285714</v>
      </c>
      <c r="AX120">
        <v>1.4655172413793103</v>
      </c>
      <c r="AY120">
        <v>2.9051724137931036</v>
      </c>
      <c r="AZ120">
        <v>1.8</v>
      </c>
      <c r="BA120">
        <v>2.2999999999999998</v>
      </c>
      <c r="BB120">
        <v>1.7</v>
      </c>
      <c r="BC120">
        <v>1.9333333333333333</v>
      </c>
      <c r="BD120">
        <v>1.4</v>
      </c>
      <c r="BE120">
        <v>1.3333333333333333</v>
      </c>
      <c r="BF120">
        <v>1.8888888888888888</v>
      </c>
      <c r="BG120">
        <v>1.5357142857142858</v>
      </c>
      <c r="BH120">
        <v>1.7413793103448276</v>
      </c>
      <c r="BI120">
        <v>1.7413793103448276</v>
      </c>
      <c r="BJ120">
        <v>2.5172413793103448</v>
      </c>
      <c r="BP120">
        <v>6</v>
      </c>
      <c r="BQ120">
        <v>7</v>
      </c>
      <c r="BR120">
        <v>6.5</v>
      </c>
      <c r="BS120">
        <v>6.5</v>
      </c>
      <c r="BY120">
        <v>2</v>
      </c>
      <c r="BZ120">
        <v>0</v>
      </c>
      <c r="CA120">
        <v>1</v>
      </c>
      <c r="CB120">
        <v>1</v>
      </c>
      <c r="CC120">
        <v>3.75</v>
      </c>
      <c r="CI120">
        <v>1</v>
      </c>
      <c r="CJ120">
        <v>6</v>
      </c>
      <c r="CK120">
        <v>3.5</v>
      </c>
      <c r="CL120">
        <v>3.5</v>
      </c>
      <c r="CM120">
        <v>3.5</v>
      </c>
      <c r="CN120">
        <v>3.6666666666666665</v>
      </c>
      <c r="CO120">
        <v>2.5555555555555554</v>
      </c>
      <c r="CP120">
        <v>1.4</v>
      </c>
      <c r="CQ120">
        <v>1.2</v>
      </c>
      <c r="CR120">
        <v>1.3333333333333333</v>
      </c>
      <c r="CS120">
        <v>1.3103448275862069</v>
      </c>
      <c r="CT120">
        <v>0.66666666666666663</v>
      </c>
      <c r="CU120">
        <v>1</v>
      </c>
      <c r="CV120">
        <v>1</v>
      </c>
      <c r="CW120">
        <v>0.89655172413793105</v>
      </c>
      <c r="CX120">
        <v>1.103448275862069</v>
      </c>
      <c r="CY120">
        <v>5.0999999999999996</v>
      </c>
      <c r="CZ120">
        <v>6.1</v>
      </c>
      <c r="DA120">
        <v>5.333333333333333</v>
      </c>
      <c r="DB120">
        <v>5.5172413793103452</v>
      </c>
      <c r="DC120">
        <v>6.5555555555555554</v>
      </c>
      <c r="DD120">
        <v>5.0999999999999996</v>
      </c>
      <c r="DE120">
        <v>4.8</v>
      </c>
      <c r="DF120">
        <v>5.4482758620689653</v>
      </c>
      <c r="DG120">
        <v>5.4827586206896548</v>
      </c>
      <c r="DH120">
        <v>3.2931034482758621</v>
      </c>
      <c r="DI120">
        <v>2.2000000000000002</v>
      </c>
      <c r="DJ120">
        <v>2.5</v>
      </c>
      <c r="DK120">
        <v>3.1111111111111112</v>
      </c>
      <c r="DL120">
        <v>2.5862068965517242</v>
      </c>
      <c r="DM120">
        <v>2.6666666666666665</v>
      </c>
      <c r="DN120">
        <v>2.4</v>
      </c>
      <c r="DO120">
        <v>2.9</v>
      </c>
      <c r="DP120">
        <v>2.6551724137931036</v>
      </c>
      <c r="DQ120">
        <v>2.6206896551724137</v>
      </c>
      <c r="DR120">
        <v>2.6206896551724137</v>
      </c>
      <c r="DS120">
        <v>3.0689655172413794</v>
      </c>
      <c r="DV120">
        <v>0</v>
      </c>
      <c r="DW120">
        <v>0</v>
      </c>
      <c r="DX120">
        <v>2</v>
      </c>
      <c r="EA120">
        <v>2</v>
      </c>
      <c r="EB120">
        <v>1</v>
      </c>
      <c r="EE120">
        <v>4</v>
      </c>
      <c r="EF120">
        <v>4</v>
      </c>
      <c r="EG120">
        <v>4</v>
      </c>
      <c r="EJ120">
        <v>4</v>
      </c>
      <c r="EK120">
        <v>4</v>
      </c>
      <c r="EL120">
        <v>2.5</v>
      </c>
      <c r="EO120">
        <v>2</v>
      </c>
      <c r="EP120">
        <v>2</v>
      </c>
      <c r="EQ120">
        <v>2</v>
      </c>
      <c r="ET120">
        <v>2</v>
      </c>
      <c r="EU120">
        <v>2</v>
      </c>
      <c r="EV120">
        <v>2</v>
      </c>
      <c r="EW120">
        <v>2.3333333333333335</v>
      </c>
      <c r="EX120">
        <v>3.0444444444444443</v>
      </c>
    </row>
    <row r="121" spans="1:154" x14ac:dyDescent="0.3">
      <c r="A121" s="2" t="s">
        <v>119</v>
      </c>
      <c r="B121">
        <v>3.5</v>
      </c>
      <c r="C121">
        <v>3</v>
      </c>
      <c r="D121">
        <v>3.15</v>
      </c>
      <c r="E121">
        <v>3.2166666666666668</v>
      </c>
      <c r="F121">
        <v>3</v>
      </c>
      <c r="G121">
        <v>3.45</v>
      </c>
      <c r="H121">
        <v>3.3</v>
      </c>
      <c r="I121">
        <v>3.25</v>
      </c>
      <c r="J121">
        <v>3.2333333333333334</v>
      </c>
      <c r="K121">
        <v>1.4</v>
      </c>
      <c r="L121">
        <v>1.85</v>
      </c>
      <c r="M121">
        <v>1.45</v>
      </c>
      <c r="N121">
        <v>1.5666666666666667</v>
      </c>
      <c r="O121">
        <v>1.5666666666666667</v>
      </c>
      <c r="P121">
        <v>2.6777777777777776</v>
      </c>
      <c r="AF121">
        <v>2.6777777777777776</v>
      </c>
      <c r="AG121">
        <v>4.0999999999999996</v>
      </c>
      <c r="AH121">
        <v>3.1</v>
      </c>
      <c r="AI121">
        <v>4.9000000000000004</v>
      </c>
      <c r="AJ121">
        <v>4.0333333333333332</v>
      </c>
      <c r="AK121">
        <v>6.1111111111111107</v>
      </c>
      <c r="AL121">
        <v>4.7777777777777777</v>
      </c>
      <c r="AM121">
        <v>4.7777777777777777</v>
      </c>
      <c r="AN121">
        <v>5.2222222222222223</v>
      </c>
      <c r="AO121">
        <v>4.5964912280701755</v>
      </c>
      <c r="AP121">
        <v>4</v>
      </c>
      <c r="AQ121">
        <v>4.3</v>
      </c>
      <c r="AR121">
        <v>2.7</v>
      </c>
      <c r="AS121">
        <v>3.6666666666666665</v>
      </c>
      <c r="AT121">
        <v>1.4444444444444444</v>
      </c>
      <c r="AU121">
        <v>3.5555555555555554</v>
      </c>
      <c r="AV121">
        <v>3</v>
      </c>
      <c r="AW121">
        <v>2.6666666666666665</v>
      </c>
      <c r="AX121">
        <v>3.192982456140351</v>
      </c>
      <c r="AY121">
        <v>3.8947368421052633</v>
      </c>
      <c r="AZ121">
        <v>2.9</v>
      </c>
      <c r="BA121">
        <v>2.6</v>
      </c>
      <c r="BB121">
        <v>2.2000000000000002</v>
      </c>
      <c r="BC121">
        <v>2.5666666666666669</v>
      </c>
      <c r="BD121">
        <v>2.2222222222222223</v>
      </c>
      <c r="BE121">
        <v>2.1111111111111112</v>
      </c>
      <c r="BF121">
        <v>1.7777777777777777</v>
      </c>
      <c r="BG121">
        <v>2.0370370370370372</v>
      </c>
      <c r="BH121">
        <v>2.3157894736842106</v>
      </c>
      <c r="BI121">
        <v>2.3157894736842106</v>
      </c>
      <c r="BJ121">
        <v>3.3684210526315788</v>
      </c>
      <c r="BO121">
        <v>5</v>
      </c>
      <c r="BP121">
        <v>5</v>
      </c>
      <c r="BQ121">
        <v>1</v>
      </c>
      <c r="BR121">
        <v>3.6666666666666665</v>
      </c>
      <c r="BS121">
        <v>3.6666666666666665</v>
      </c>
      <c r="BX121">
        <v>3</v>
      </c>
      <c r="BY121">
        <v>3</v>
      </c>
      <c r="BZ121">
        <v>7</v>
      </c>
      <c r="CA121">
        <v>4.333333333333333</v>
      </c>
      <c r="CB121">
        <v>4.333333333333333</v>
      </c>
      <c r="CC121">
        <v>4</v>
      </c>
      <c r="CH121">
        <v>6</v>
      </c>
      <c r="CI121">
        <v>1</v>
      </c>
      <c r="CJ121">
        <v>5</v>
      </c>
      <c r="CK121">
        <v>4</v>
      </c>
      <c r="CL121">
        <v>4</v>
      </c>
      <c r="CM121">
        <v>4</v>
      </c>
      <c r="CN121">
        <v>4</v>
      </c>
      <c r="CO121">
        <v>3.4</v>
      </c>
      <c r="CP121">
        <v>2.7</v>
      </c>
      <c r="CQ121">
        <v>2</v>
      </c>
      <c r="CR121">
        <v>2.5555555555555554</v>
      </c>
      <c r="CS121">
        <v>2.4137931034482758</v>
      </c>
      <c r="CT121">
        <v>2.2222222222222223</v>
      </c>
      <c r="CU121">
        <v>2.9</v>
      </c>
      <c r="CV121">
        <v>2.8</v>
      </c>
      <c r="CW121">
        <v>2.6551724137931036</v>
      </c>
      <c r="CX121">
        <v>2.5344827586206895</v>
      </c>
      <c r="CY121">
        <v>2.4</v>
      </c>
      <c r="CZ121">
        <v>3.3</v>
      </c>
      <c r="DA121">
        <v>2.3333333333333335</v>
      </c>
      <c r="DB121">
        <v>2.6896551724137931</v>
      </c>
      <c r="DC121">
        <v>3</v>
      </c>
      <c r="DD121">
        <v>2</v>
      </c>
      <c r="DE121">
        <v>2.6</v>
      </c>
      <c r="DF121">
        <v>2.5172413793103448</v>
      </c>
      <c r="DG121">
        <v>2.603448275862069</v>
      </c>
      <c r="DH121">
        <v>2.5689655172413794</v>
      </c>
      <c r="DI121">
        <v>1.4</v>
      </c>
      <c r="DJ121">
        <v>1.2</v>
      </c>
      <c r="DK121">
        <v>0.66666666666666663</v>
      </c>
      <c r="DL121">
        <v>1.103448275862069</v>
      </c>
      <c r="DM121">
        <v>1.4444444444444444</v>
      </c>
      <c r="DN121">
        <v>1</v>
      </c>
      <c r="DO121">
        <v>1</v>
      </c>
      <c r="DP121">
        <v>1.1379310344827587</v>
      </c>
      <c r="DQ121">
        <v>1.1206896551724137</v>
      </c>
      <c r="DR121">
        <v>1.1206896551724137</v>
      </c>
      <c r="DS121">
        <v>2.0862068965517242</v>
      </c>
      <c r="DV121">
        <v>0</v>
      </c>
      <c r="DW121">
        <v>0</v>
      </c>
      <c r="DX121">
        <v>0</v>
      </c>
      <c r="EA121">
        <v>0</v>
      </c>
      <c r="EB121">
        <v>0</v>
      </c>
      <c r="EE121">
        <v>3</v>
      </c>
      <c r="EF121">
        <v>3</v>
      </c>
      <c r="EG121">
        <v>6</v>
      </c>
      <c r="EJ121">
        <v>6</v>
      </c>
      <c r="EK121">
        <v>4.5</v>
      </c>
      <c r="EL121">
        <v>2.25</v>
      </c>
      <c r="EO121">
        <v>2</v>
      </c>
      <c r="EP121">
        <v>2</v>
      </c>
      <c r="EQ121">
        <v>3</v>
      </c>
      <c r="ET121">
        <v>3</v>
      </c>
      <c r="EU121">
        <v>2.5</v>
      </c>
      <c r="EV121">
        <v>2.5</v>
      </c>
      <c r="EW121">
        <v>2.3333333333333335</v>
      </c>
      <c r="EX121">
        <v>2.0944444444444446</v>
      </c>
    </row>
    <row r="122" spans="1:154" x14ac:dyDescent="0.3">
      <c r="A122" s="2" t="s">
        <v>120</v>
      </c>
      <c r="B122">
        <v>3.3</v>
      </c>
      <c r="C122">
        <v>3.75</v>
      </c>
      <c r="D122">
        <v>3.45</v>
      </c>
      <c r="E122">
        <v>3.5</v>
      </c>
      <c r="F122">
        <v>3.35</v>
      </c>
      <c r="G122">
        <v>3</v>
      </c>
      <c r="H122">
        <v>2.8</v>
      </c>
      <c r="I122">
        <v>3.05</v>
      </c>
      <c r="J122">
        <v>3.2749999999999999</v>
      </c>
      <c r="K122">
        <v>2.0499999999999998</v>
      </c>
      <c r="L122">
        <v>1.9</v>
      </c>
      <c r="M122">
        <v>2.2000000000000002</v>
      </c>
      <c r="N122">
        <v>2.0499999999999998</v>
      </c>
      <c r="O122">
        <v>2.0499999999999998</v>
      </c>
      <c r="P122">
        <v>2.8666666666666667</v>
      </c>
      <c r="AF122">
        <v>2.8666666666666667</v>
      </c>
      <c r="AG122">
        <v>3.05</v>
      </c>
      <c r="AH122">
        <v>4.3499999999999996</v>
      </c>
      <c r="AI122">
        <v>4.55</v>
      </c>
      <c r="AJ122">
        <v>3.9833333333333334</v>
      </c>
      <c r="AK122">
        <v>5.4444444444444446</v>
      </c>
      <c r="AL122">
        <v>4.05</v>
      </c>
      <c r="AM122">
        <v>4.9375</v>
      </c>
      <c r="AN122">
        <v>4.7777777777777777</v>
      </c>
      <c r="AO122">
        <v>4.3596491228070171</v>
      </c>
      <c r="AP122">
        <v>2.25</v>
      </c>
      <c r="AQ122">
        <v>1.65</v>
      </c>
      <c r="AR122">
        <v>0.95</v>
      </c>
      <c r="AS122">
        <v>1.6166666666666667</v>
      </c>
      <c r="AT122">
        <v>0.3888888888888889</v>
      </c>
      <c r="AU122">
        <v>1.3</v>
      </c>
      <c r="AV122">
        <v>1.25</v>
      </c>
      <c r="AW122">
        <v>0.98148148148148151</v>
      </c>
      <c r="AX122">
        <v>1.3157894736842106</v>
      </c>
      <c r="AY122">
        <v>2.8377192982456139</v>
      </c>
      <c r="AZ122">
        <v>3.55</v>
      </c>
      <c r="BA122">
        <v>3.7</v>
      </c>
      <c r="BB122">
        <v>3.2</v>
      </c>
      <c r="BC122">
        <v>3.4833333333333334</v>
      </c>
      <c r="BD122">
        <v>3.8888888888888888</v>
      </c>
      <c r="BE122">
        <v>3.2</v>
      </c>
      <c r="BF122">
        <v>3.6875</v>
      </c>
      <c r="BG122">
        <v>3.574074074074074</v>
      </c>
      <c r="BH122">
        <v>3.5263157894736841</v>
      </c>
      <c r="BI122">
        <v>3.5263157894736841</v>
      </c>
      <c r="BJ122">
        <v>3.0672514619883042</v>
      </c>
      <c r="BO122">
        <v>4</v>
      </c>
      <c r="BQ122">
        <v>4.25</v>
      </c>
      <c r="BR122">
        <v>4.166666666666667</v>
      </c>
      <c r="BS122">
        <v>4.166666666666667</v>
      </c>
      <c r="BX122">
        <v>2</v>
      </c>
      <c r="BZ122">
        <v>1.75</v>
      </c>
      <c r="CA122">
        <v>1.8333333333333333</v>
      </c>
      <c r="CB122">
        <v>1.8333333333333333</v>
      </c>
      <c r="CC122">
        <v>3</v>
      </c>
      <c r="CH122">
        <v>4</v>
      </c>
      <c r="CJ122">
        <v>3.25</v>
      </c>
      <c r="CK122">
        <v>3.5</v>
      </c>
      <c r="CL122">
        <v>3.5</v>
      </c>
      <c r="CM122">
        <v>3.5</v>
      </c>
      <c r="CN122">
        <v>3.1666666666666665</v>
      </c>
      <c r="CO122">
        <v>3.0722222222222224</v>
      </c>
      <c r="CP122">
        <v>1.7</v>
      </c>
      <c r="CQ122">
        <v>2</v>
      </c>
      <c r="CR122">
        <v>1.5</v>
      </c>
      <c r="CS122">
        <v>1.75</v>
      </c>
      <c r="CT122">
        <v>2.2222222222222223</v>
      </c>
      <c r="CU122">
        <v>2.2000000000000002</v>
      </c>
      <c r="CV122">
        <v>2.2999999999999998</v>
      </c>
      <c r="CW122">
        <v>2.2413793103448274</v>
      </c>
      <c r="CX122">
        <v>2</v>
      </c>
      <c r="CY122">
        <v>4.2</v>
      </c>
      <c r="CZ122">
        <v>4.0999999999999996</v>
      </c>
      <c r="DA122">
        <v>4.25</v>
      </c>
      <c r="DB122">
        <v>4.1785714285714288</v>
      </c>
      <c r="DC122">
        <v>4.5555555555555554</v>
      </c>
      <c r="DD122">
        <v>4.0999999999999996</v>
      </c>
      <c r="DE122">
        <v>3.6</v>
      </c>
      <c r="DF122">
        <v>4.068965517241379</v>
      </c>
      <c r="DG122">
        <v>4.1228070175438596</v>
      </c>
      <c r="DH122">
        <v>3.0614035087719298</v>
      </c>
      <c r="DI122">
        <v>1.2</v>
      </c>
      <c r="DJ122">
        <v>1.4</v>
      </c>
      <c r="DK122">
        <v>1.375</v>
      </c>
      <c r="DL122">
        <v>1.3214285714285714</v>
      </c>
      <c r="DM122">
        <v>1.2222222222222223</v>
      </c>
      <c r="DN122">
        <v>1.6</v>
      </c>
      <c r="DO122">
        <v>0.7</v>
      </c>
      <c r="DP122">
        <v>1.1724137931034482</v>
      </c>
      <c r="DQ122">
        <v>1.2456140350877194</v>
      </c>
      <c r="DR122">
        <v>1.2456140350877194</v>
      </c>
      <c r="DS122">
        <v>2.4561403508771931</v>
      </c>
      <c r="DV122">
        <v>2.5</v>
      </c>
      <c r="DW122">
        <v>2.5</v>
      </c>
      <c r="DX122">
        <v>3</v>
      </c>
      <c r="EA122">
        <v>3</v>
      </c>
      <c r="EB122">
        <v>2.6666666666666665</v>
      </c>
      <c r="EE122">
        <v>4</v>
      </c>
      <c r="EF122">
        <v>4</v>
      </c>
      <c r="EG122">
        <v>3</v>
      </c>
      <c r="EJ122">
        <v>3</v>
      </c>
      <c r="EK122">
        <v>3.6666666666666665</v>
      </c>
      <c r="EL122">
        <v>3.1666666666666665</v>
      </c>
      <c r="EO122">
        <v>1</v>
      </c>
      <c r="EP122">
        <v>1</v>
      </c>
      <c r="EQ122">
        <v>2</v>
      </c>
      <c r="ET122">
        <v>2</v>
      </c>
      <c r="EU122">
        <v>1.3333333333333333</v>
      </c>
      <c r="EV122">
        <v>1.3333333333333333</v>
      </c>
      <c r="EW122">
        <v>2.5555555555555554</v>
      </c>
      <c r="EX122">
        <v>2.4611111111111112</v>
      </c>
    </row>
    <row r="123" spans="1:154" x14ac:dyDescent="0.3">
      <c r="A123" s="2" t="s">
        <v>121</v>
      </c>
      <c r="B123">
        <v>2.8</v>
      </c>
      <c r="C123">
        <v>2.4736842105263159</v>
      </c>
      <c r="D123">
        <v>3.8421052631578947</v>
      </c>
      <c r="E123">
        <v>3.0344827586206895</v>
      </c>
      <c r="F123">
        <v>3.15</v>
      </c>
      <c r="G123">
        <v>4.1052631578947372</v>
      </c>
      <c r="H123">
        <v>2.6315789473684212</v>
      </c>
      <c r="I123">
        <v>3.2931034482758621</v>
      </c>
      <c r="J123">
        <v>3.1637931034482758</v>
      </c>
      <c r="K123">
        <v>1.05</v>
      </c>
      <c r="L123">
        <v>1.2105263157894737</v>
      </c>
      <c r="M123">
        <v>1.263157894736842</v>
      </c>
      <c r="N123">
        <v>1.1724137931034482</v>
      </c>
      <c r="O123">
        <v>1.1724137931034482</v>
      </c>
      <c r="P123">
        <v>2.5</v>
      </c>
      <c r="R123">
        <v>6</v>
      </c>
      <c r="S123">
        <v>0</v>
      </c>
      <c r="T123">
        <v>3</v>
      </c>
      <c r="V123">
        <v>0</v>
      </c>
      <c r="W123">
        <v>6</v>
      </c>
      <c r="X123">
        <v>3</v>
      </c>
      <c r="Y123">
        <v>3</v>
      </c>
      <c r="AA123">
        <v>0</v>
      </c>
      <c r="AB123">
        <v>0</v>
      </c>
      <c r="AC123">
        <v>0</v>
      </c>
      <c r="AD123">
        <v>0</v>
      </c>
      <c r="AE123">
        <v>2</v>
      </c>
      <c r="AF123">
        <v>2.4833333333333334</v>
      </c>
      <c r="AG123">
        <v>3.9</v>
      </c>
      <c r="AH123">
        <v>4.5555555555555554</v>
      </c>
      <c r="AI123">
        <v>4.2</v>
      </c>
      <c r="AJ123">
        <v>4.2068965517241379</v>
      </c>
      <c r="AK123">
        <v>3.25</v>
      </c>
      <c r="AL123">
        <v>5.1111111111111107</v>
      </c>
      <c r="AM123">
        <v>4.25</v>
      </c>
      <c r="AN123">
        <v>4.24</v>
      </c>
      <c r="AO123">
        <v>4.2222222222222223</v>
      </c>
      <c r="AP123">
        <v>2.6</v>
      </c>
      <c r="AQ123">
        <v>2.2222222222222223</v>
      </c>
      <c r="AR123">
        <v>2.5</v>
      </c>
      <c r="AS123">
        <v>2.4482758620689653</v>
      </c>
      <c r="AT123">
        <v>3.5</v>
      </c>
      <c r="AU123">
        <v>1.7777777777777777</v>
      </c>
      <c r="AV123">
        <v>2.5</v>
      </c>
      <c r="AW123">
        <v>2.56</v>
      </c>
      <c r="AX123">
        <v>2.5</v>
      </c>
      <c r="AY123">
        <v>3.3611111111111112</v>
      </c>
      <c r="AZ123">
        <v>3.5</v>
      </c>
      <c r="BA123">
        <v>2.5555555555555554</v>
      </c>
      <c r="BB123">
        <v>2.6</v>
      </c>
      <c r="BC123">
        <v>2.896551724137931</v>
      </c>
      <c r="BD123">
        <v>3.125</v>
      </c>
      <c r="BE123">
        <v>3.6666666666666665</v>
      </c>
      <c r="BF123">
        <v>3.75</v>
      </c>
      <c r="BG123">
        <v>3.52</v>
      </c>
      <c r="BH123">
        <v>3.1851851851851851</v>
      </c>
      <c r="BI123">
        <v>3.1851851851851851</v>
      </c>
      <c r="BJ123">
        <v>3.3024691358024691</v>
      </c>
      <c r="BL123">
        <v>6</v>
      </c>
      <c r="BN123">
        <v>6</v>
      </c>
      <c r="BO123">
        <v>4</v>
      </c>
      <c r="BP123">
        <v>2</v>
      </c>
      <c r="BQ123">
        <v>2.5</v>
      </c>
      <c r="BR123">
        <v>3</v>
      </c>
      <c r="BS123">
        <v>3.5</v>
      </c>
      <c r="BU123">
        <v>0</v>
      </c>
      <c r="BW123">
        <v>0</v>
      </c>
      <c r="BX123">
        <v>3.5</v>
      </c>
      <c r="BY123">
        <v>5</v>
      </c>
      <c r="BZ123">
        <v>4</v>
      </c>
      <c r="CA123">
        <v>4</v>
      </c>
      <c r="CB123">
        <v>3.3333333333333335</v>
      </c>
      <c r="CC123">
        <v>3.4166666666666665</v>
      </c>
      <c r="CE123">
        <v>3</v>
      </c>
      <c r="CG123">
        <v>3</v>
      </c>
      <c r="CH123">
        <v>2.5</v>
      </c>
      <c r="CI123">
        <v>4</v>
      </c>
      <c r="CJ123">
        <v>3</v>
      </c>
      <c r="CK123">
        <v>3</v>
      </c>
      <c r="CL123">
        <v>3</v>
      </c>
      <c r="CM123">
        <v>3</v>
      </c>
      <c r="CN123">
        <v>3.2777777777777777</v>
      </c>
      <c r="CO123">
        <v>3.3</v>
      </c>
      <c r="CP123">
        <v>1.2</v>
      </c>
      <c r="CQ123">
        <v>1.2</v>
      </c>
      <c r="CR123">
        <v>1.6666666666666667</v>
      </c>
      <c r="CS123">
        <v>1.3448275862068966</v>
      </c>
      <c r="CT123">
        <v>1.125</v>
      </c>
      <c r="CU123">
        <v>2.3333333333333335</v>
      </c>
      <c r="CV123">
        <v>1.5</v>
      </c>
      <c r="CW123">
        <v>1.6666666666666667</v>
      </c>
      <c r="CX123">
        <v>1.5</v>
      </c>
      <c r="CY123">
        <v>0.1</v>
      </c>
      <c r="CZ123">
        <v>0.3</v>
      </c>
      <c r="DA123">
        <v>0.55555555555555558</v>
      </c>
      <c r="DB123">
        <v>0.31034482758620691</v>
      </c>
      <c r="DC123">
        <v>0.5</v>
      </c>
      <c r="DD123">
        <v>0.22222222222222221</v>
      </c>
      <c r="DE123">
        <v>0.1</v>
      </c>
      <c r="DF123">
        <v>0.25925925925925924</v>
      </c>
      <c r="DG123">
        <v>0.2857142857142857</v>
      </c>
      <c r="DH123">
        <v>0.8928571428571429</v>
      </c>
      <c r="DI123">
        <v>0</v>
      </c>
      <c r="DJ123">
        <v>0.1</v>
      </c>
      <c r="DK123">
        <v>0</v>
      </c>
      <c r="DL123">
        <v>3.4482758620689655E-2</v>
      </c>
      <c r="DM123">
        <v>0.125</v>
      </c>
      <c r="DN123">
        <v>0</v>
      </c>
      <c r="DO123">
        <v>0.2</v>
      </c>
      <c r="DP123">
        <v>0.1111111111111111</v>
      </c>
      <c r="DQ123">
        <v>7.1428571428571425E-2</v>
      </c>
      <c r="DR123">
        <v>7.1428571428571425E-2</v>
      </c>
      <c r="DS123">
        <v>0.61904761904761907</v>
      </c>
      <c r="DV123">
        <v>0</v>
      </c>
      <c r="DW123">
        <v>0</v>
      </c>
      <c r="DX123">
        <v>1.5</v>
      </c>
      <c r="DY123">
        <v>2</v>
      </c>
      <c r="EA123">
        <v>1.6666666666666667</v>
      </c>
      <c r="EB123">
        <v>1.25</v>
      </c>
      <c r="EE123">
        <v>0</v>
      </c>
      <c r="EF123">
        <v>0</v>
      </c>
      <c r="EG123">
        <v>0</v>
      </c>
      <c r="EH123">
        <v>0</v>
      </c>
      <c r="EJ123">
        <v>0</v>
      </c>
      <c r="EK123">
        <v>0</v>
      </c>
      <c r="EL123">
        <v>0.625</v>
      </c>
      <c r="EO123">
        <v>0</v>
      </c>
      <c r="EP123">
        <v>0</v>
      </c>
      <c r="EQ123">
        <v>0</v>
      </c>
      <c r="ER123">
        <v>0</v>
      </c>
      <c r="ET123">
        <v>0</v>
      </c>
      <c r="EU123">
        <v>0</v>
      </c>
      <c r="EV123">
        <v>0</v>
      </c>
      <c r="EW123">
        <v>0.41666666666666669</v>
      </c>
      <c r="EX123">
        <v>0.60555555555555551</v>
      </c>
    </row>
    <row r="124" spans="1:154" x14ac:dyDescent="0.3">
      <c r="A124" s="2" t="s">
        <v>122</v>
      </c>
      <c r="B124">
        <v>3.8947368421052633</v>
      </c>
      <c r="C124">
        <v>3.75</v>
      </c>
      <c r="D124">
        <v>3.15</v>
      </c>
      <c r="E124">
        <v>3.593220338983051</v>
      </c>
      <c r="F124">
        <v>3.8421052631578947</v>
      </c>
      <c r="G124">
        <v>3.75</v>
      </c>
      <c r="H124">
        <v>3.8</v>
      </c>
      <c r="I124">
        <v>3.7966101694915255</v>
      </c>
      <c r="J124">
        <v>3.6949152542372881</v>
      </c>
      <c r="K124">
        <v>1.368421052631579</v>
      </c>
      <c r="L124">
        <v>1.4</v>
      </c>
      <c r="M124">
        <v>1.05</v>
      </c>
      <c r="N124">
        <v>1.271186440677966</v>
      </c>
      <c r="O124">
        <v>1.271186440677966</v>
      </c>
      <c r="P124">
        <v>2.8870056497175143</v>
      </c>
      <c r="Q124">
        <v>6</v>
      </c>
      <c r="T124">
        <v>6</v>
      </c>
      <c r="U124">
        <v>0</v>
      </c>
      <c r="X124">
        <v>0</v>
      </c>
      <c r="Y124">
        <v>3</v>
      </c>
      <c r="Z124">
        <v>0</v>
      </c>
      <c r="AC124">
        <v>0</v>
      </c>
      <c r="AD124">
        <v>0</v>
      </c>
      <c r="AE124">
        <v>2</v>
      </c>
      <c r="AF124">
        <v>2.8722222222222222</v>
      </c>
      <c r="AG124">
        <v>3.4</v>
      </c>
      <c r="AH124">
        <v>3.3333333333333335</v>
      </c>
      <c r="AI124">
        <v>3.3</v>
      </c>
      <c r="AJ124">
        <v>3.3448275862068964</v>
      </c>
      <c r="AK124">
        <v>4.4000000000000004</v>
      </c>
      <c r="AL124">
        <v>3</v>
      </c>
      <c r="AM124">
        <v>3.3</v>
      </c>
      <c r="AN124">
        <v>3.5666666666666669</v>
      </c>
      <c r="AO124">
        <v>3.4576271186440679</v>
      </c>
      <c r="AP124">
        <v>1.8</v>
      </c>
      <c r="AQ124">
        <v>2.1111111111111112</v>
      </c>
      <c r="AR124">
        <v>3.4</v>
      </c>
      <c r="AS124">
        <v>2.4482758620689653</v>
      </c>
      <c r="AT124">
        <v>1.8</v>
      </c>
      <c r="AU124">
        <v>2.2999999999999998</v>
      </c>
      <c r="AV124">
        <v>2.7</v>
      </c>
      <c r="AW124">
        <v>2.2666666666666666</v>
      </c>
      <c r="AX124">
        <v>2.3559322033898304</v>
      </c>
      <c r="AY124">
        <v>2.906779661016949</v>
      </c>
      <c r="AZ124">
        <v>1.2</v>
      </c>
      <c r="BA124">
        <v>1.1111111111111112</v>
      </c>
      <c r="BB124">
        <v>0.9</v>
      </c>
      <c r="BC124">
        <v>1.0689655172413792</v>
      </c>
      <c r="BD124">
        <v>1.7</v>
      </c>
      <c r="BE124">
        <v>1.3</v>
      </c>
      <c r="BF124">
        <v>1.5</v>
      </c>
      <c r="BG124">
        <v>1.5</v>
      </c>
      <c r="BH124">
        <v>1.2881355932203389</v>
      </c>
      <c r="BI124">
        <v>1.2881355932203389</v>
      </c>
      <c r="BJ124">
        <v>2.3672316384180792</v>
      </c>
      <c r="BL124">
        <v>5</v>
      </c>
      <c r="BN124">
        <v>5</v>
      </c>
      <c r="BS124">
        <v>5</v>
      </c>
      <c r="BU124">
        <v>0</v>
      </c>
      <c r="BW124">
        <v>0</v>
      </c>
      <c r="CB124">
        <v>0</v>
      </c>
      <c r="CC124">
        <v>2.5</v>
      </c>
      <c r="CE124">
        <v>3</v>
      </c>
      <c r="CG124">
        <v>3</v>
      </c>
      <c r="CL124">
        <v>3</v>
      </c>
      <c r="CM124">
        <v>3</v>
      </c>
      <c r="CN124">
        <v>2.6666666666666665</v>
      </c>
      <c r="CO124">
        <v>2.3722222222222222</v>
      </c>
      <c r="CP124">
        <v>3.8888888888888888</v>
      </c>
      <c r="CQ124">
        <v>2.7</v>
      </c>
      <c r="CR124">
        <v>3.8888888888888888</v>
      </c>
      <c r="CS124">
        <v>3.4642857142857144</v>
      </c>
      <c r="CT124">
        <v>2.5</v>
      </c>
      <c r="CU124">
        <v>2.375</v>
      </c>
      <c r="CV124">
        <v>3</v>
      </c>
      <c r="CW124">
        <v>2.64</v>
      </c>
      <c r="CX124">
        <v>3.0754716981132075</v>
      </c>
      <c r="CY124">
        <v>2.3333333333333335</v>
      </c>
      <c r="CZ124">
        <v>3</v>
      </c>
      <c r="DA124">
        <v>2.4444444444444446</v>
      </c>
      <c r="DB124">
        <v>2.6071428571428572</v>
      </c>
      <c r="DC124">
        <v>4</v>
      </c>
      <c r="DD124">
        <v>1.75</v>
      </c>
      <c r="DE124">
        <v>3.8888888888888888</v>
      </c>
      <c r="DF124">
        <v>3.24</v>
      </c>
      <c r="DG124">
        <v>2.9056603773584904</v>
      </c>
      <c r="DH124">
        <v>2.9905660377358489</v>
      </c>
      <c r="DI124">
        <v>1.2222222222222223</v>
      </c>
      <c r="DJ124">
        <v>0.5</v>
      </c>
      <c r="DK124">
        <v>1</v>
      </c>
      <c r="DL124">
        <v>0.8928571428571429</v>
      </c>
      <c r="DM124">
        <v>1.125</v>
      </c>
      <c r="DN124">
        <v>1.375</v>
      </c>
      <c r="DO124">
        <v>1.2222222222222223</v>
      </c>
      <c r="DP124">
        <v>1.24</v>
      </c>
      <c r="DQ124">
        <v>1.0566037735849056</v>
      </c>
      <c r="DR124">
        <v>1.0566037735849056</v>
      </c>
      <c r="DS124">
        <v>2.3459119496855347</v>
      </c>
      <c r="DT124">
        <v>0</v>
      </c>
      <c r="DV124">
        <v>0</v>
      </c>
      <c r="DW124">
        <v>0</v>
      </c>
      <c r="DX124">
        <v>4</v>
      </c>
      <c r="DY124">
        <v>2</v>
      </c>
      <c r="DZ124">
        <v>1</v>
      </c>
      <c r="EA124">
        <v>2.6</v>
      </c>
      <c r="EB124">
        <v>1.8571428571428572</v>
      </c>
      <c r="EC124">
        <v>4</v>
      </c>
      <c r="EE124">
        <v>7</v>
      </c>
      <c r="EF124">
        <v>5.5</v>
      </c>
      <c r="EG124">
        <v>1</v>
      </c>
      <c r="EH124">
        <v>3.5</v>
      </c>
      <c r="EI124">
        <v>5</v>
      </c>
      <c r="EJ124">
        <v>2.8</v>
      </c>
      <c r="EK124">
        <v>3.5714285714285716</v>
      </c>
      <c r="EL124">
        <v>2.7142857142857144</v>
      </c>
      <c r="EM124">
        <v>1</v>
      </c>
      <c r="EO124">
        <v>2</v>
      </c>
      <c r="EP124">
        <v>1.5</v>
      </c>
      <c r="EQ124">
        <v>1</v>
      </c>
      <c r="ER124">
        <v>0</v>
      </c>
      <c r="ES124">
        <v>2</v>
      </c>
      <c r="ET124">
        <v>0.8</v>
      </c>
      <c r="EU124">
        <v>1</v>
      </c>
      <c r="EV124">
        <v>1</v>
      </c>
      <c r="EW124">
        <v>2.1428571428571428</v>
      </c>
      <c r="EX124">
        <v>2.3222222222222224</v>
      </c>
    </row>
    <row r="125" spans="1:154" x14ac:dyDescent="0.3">
      <c r="A125" s="2" t="s">
        <v>123</v>
      </c>
      <c r="B125">
        <v>0</v>
      </c>
      <c r="C125">
        <v>0.3</v>
      </c>
      <c r="D125">
        <v>0.52631578947368418</v>
      </c>
      <c r="E125">
        <v>0.2711864406779661</v>
      </c>
      <c r="F125">
        <v>0.05</v>
      </c>
      <c r="G125">
        <v>0.3</v>
      </c>
      <c r="H125">
        <v>0.26315789473684209</v>
      </c>
      <c r="I125">
        <v>0.20338983050847459</v>
      </c>
      <c r="J125">
        <v>0.23728813559322035</v>
      </c>
      <c r="K125">
        <v>0.2</v>
      </c>
      <c r="L125">
        <v>0</v>
      </c>
      <c r="M125">
        <v>0</v>
      </c>
      <c r="N125">
        <v>6.7796610169491525E-2</v>
      </c>
      <c r="O125">
        <v>6.7796610169491525E-2</v>
      </c>
      <c r="P125">
        <v>0.1807909604519774</v>
      </c>
      <c r="S125">
        <v>0</v>
      </c>
      <c r="T125">
        <v>0</v>
      </c>
      <c r="W125">
        <v>6</v>
      </c>
      <c r="X125">
        <v>6</v>
      </c>
      <c r="Y125">
        <v>3</v>
      </c>
      <c r="AB125">
        <v>1</v>
      </c>
      <c r="AC125">
        <v>1</v>
      </c>
      <c r="AD125">
        <v>1</v>
      </c>
      <c r="AE125">
        <v>2.3333333333333335</v>
      </c>
      <c r="AF125">
        <v>0.21666666666666667</v>
      </c>
      <c r="AG125">
        <v>2.3333333333333335</v>
      </c>
      <c r="AH125">
        <v>3.6</v>
      </c>
      <c r="AI125">
        <v>4.7</v>
      </c>
      <c r="AJ125">
        <v>3.5862068965517242</v>
      </c>
      <c r="AK125">
        <v>3.6</v>
      </c>
      <c r="AL125">
        <v>3.4444444444444446</v>
      </c>
      <c r="AM125">
        <v>3</v>
      </c>
      <c r="AN125">
        <v>3.3448275862068964</v>
      </c>
      <c r="AO125">
        <v>3.4655172413793105</v>
      </c>
      <c r="AP125">
        <v>4.5555555555555554</v>
      </c>
      <c r="AQ125">
        <v>2.9</v>
      </c>
      <c r="AR125">
        <v>2.9</v>
      </c>
      <c r="AS125">
        <v>3.4137931034482758</v>
      </c>
      <c r="AT125">
        <v>2.9</v>
      </c>
      <c r="AU125">
        <v>3.1111111111111112</v>
      </c>
      <c r="AV125">
        <v>4.2</v>
      </c>
      <c r="AW125">
        <v>3.4137931034482758</v>
      </c>
      <c r="AX125">
        <v>3.4137931034482758</v>
      </c>
      <c r="AY125">
        <v>3.4396551724137931</v>
      </c>
      <c r="AZ125">
        <v>1.7777777777777777</v>
      </c>
      <c r="BA125">
        <v>1.5</v>
      </c>
      <c r="BB125">
        <v>2.2999999999999998</v>
      </c>
      <c r="BC125">
        <v>1.8620689655172413</v>
      </c>
      <c r="BD125">
        <v>3</v>
      </c>
      <c r="BE125">
        <v>2.5555555555555554</v>
      </c>
      <c r="BF125">
        <v>2.6</v>
      </c>
      <c r="BG125">
        <v>2.7241379310344827</v>
      </c>
      <c r="BH125">
        <v>2.2931034482758621</v>
      </c>
      <c r="BI125">
        <v>2.2931034482758621</v>
      </c>
      <c r="BJ125">
        <v>3.0574712643678161</v>
      </c>
      <c r="BK125">
        <v>5</v>
      </c>
      <c r="BN125">
        <v>5</v>
      </c>
      <c r="BP125">
        <v>8</v>
      </c>
      <c r="BR125">
        <v>8</v>
      </c>
      <c r="BS125">
        <v>6.5</v>
      </c>
      <c r="BT125">
        <v>0</v>
      </c>
      <c r="BW125">
        <v>0</v>
      </c>
      <c r="BY125">
        <v>0</v>
      </c>
      <c r="CA125">
        <v>0</v>
      </c>
      <c r="CB125">
        <v>0</v>
      </c>
      <c r="CC125">
        <v>3.25</v>
      </c>
      <c r="CD125">
        <v>1</v>
      </c>
      <c r="CG125">
        <v>1</v>
      </c>
      <c r="CI125">
        <v>8</v>
      </c>
      <c r="CK125">
        <v>8</v>
      </c>
      <c r="CL125">
        <v>4.5</v>
      </c>
      <c r="CM125">
        <v>4.5</v>
      </c>
      <c r="CN125">
        <v>3.6666666666666665</v>
      </c>
      <c r="CO125">
        <v>3.0777777777777779</v>
      </c>
      <c r="CP125">
        <v>0.5</v>
      </c>
      <c r="CQ125">
        <v>0.44444444444444442</v>
      </c>
      <c r="CR125">
        <v>0.22222222222222221</v>
      </c>
      <c r="CS125">
        <v>0.39285714285714285</v>
      </c>
      <c r="CT125">
        <v>0.25</v>
      </c>
      <c r="CU125">
        <v>0</v>
      </c>
      <c r="CV125">
        <v>0.1</v>
      </c>
      <c r="CW125">
        <v>0.1111111111111111</v>
      </c>
      <c r="CX125">
        <v>0.25454545454545452</v>
      </c>
      <c r="CY125">
        <v>0.1</v>
      </c>
      <c r="CZ125">
        <v>0.1111111111111111</v>
      </c>
      <c r="DA125">
        <v>0</v>
      </c>
      <c r="DB125">
        <v>7.1428571428571425E-2</v>
      </c>
      <c r="DC125">
        <v>0.25</v>
      </c>
      <c r="DD125">
        <v>0.22222222222222221</v>
      </c>
      <c r="DE125">
        <v>0</v>
      </c>
      <c r="DF125">
        <v>0.14814814814814814</v>
      </c>
      <c r="DG125">
        <v>0.10909090909090909</v>
      </c>
      <c r="DH125">
        <v>0.18181818181818182</v>
      </c>
      <c r="DI125">
        <v>0</v>
      </c>
      <c r="DJ125">
        <v>0</v>
      </c>
      <c r="DK125">
        <v>0.1111111111111111</v>
      </c>
      <c r="DL125">
        <v>3.5714285714285712E-2</v>
      </c>
      <c r="DM125">
        <v>0</v>
      </c>
      <c r="DN125">
        <v>0</v>
      </c>
      <c r="DO125">
        <v>0</v>
      </c>
      <c r="DP125">
        <v>0</v>
      </c>
      <c r="DQ125">
        <v>1.8181818181818181E-2</v>
      </c>
      <c r="DR125">
        <v>1.8181818181818181E-2</v>
      </c>
      <c r="DS125">
        <v>0.12727272727272726</v>
      </c>
      <c r="DU125">
        <v>0</v>
      </c>
      <c r="DV125">
        <v>0</v>
      </c>
      <c r="DW125">
        <v>0</v>
      </c>
      <c r="DX125">
        <v>0.5</v>
      </c>
      <c r="DY125">
        <v>0</v>
      </c>
      <c r="EA125">
        <v>0.33333333333333331</v>
      </c>
      <c r="EB125">
        <v>0.2</v>
      </c>
      <c r="ED125">
        <v>0</v>
      </c>
      <c r="EE125">
        <v>0</v>
      </c>
      <c r="EF125">
        <v>0</v>
      </c>
      <c r="EG125">
        <v>0</v>
      </c>
      <c r="EH125">
        <v>0</v>
      </c>
      <c r="EJ125">
        <v>0</v>
      </c>
      <c r="EK125">
        <v>0</v>
      </c>
      <c r="EL125">
        <v>0.1</v>
      </c>
      <c r="EN125">
        <v>0</v>
      </c>
      <c r="EO125">
        <v>0</v>
      </c>
      <c r="EP125">
        <v>0</v>
      </c>
      <c r="EQ125">
        <v>0</v>
      </c>
      <c r="ER125">
        <v>0</v>
      </c>
      <c r="ET125">
        <v>0</v>
      </c>
      <c r="EU125">
        <v>0</v>
      </c>
      <c r="EV125">
        <v>0</v>
      </c>
      <c r="EW125">
        <v>6.6666666666666666E-2</v>
      </c>
      <c r="EX125">
        <v>0.12222222222222222</v>
      </c>
    </row>
    <row r="126" spans="1:154" x14ac:dyDescent="0.3">
      <c r="A126" s="2" t="s">
        <v>124</v>
      </c>
      <c r="B126">
        <v>2.4500000000000002</v>
      </c>
      <c r="C126">
        <v>2.8888888888888888</v>
      </c>
      <c r="D126">
        <v>3.263157894736842</v>
      </c>
      <c r="E126">
        <v>2.8596491228070176</v>
      </c>
      <c r="F126">
        <v>2.65</v>
      </c>
      <c r="G126">
        <v>2.2777777777777777</v>
      </c>
      <c r="H126">
        <v>2.6315789473684212</v>
      </c>
      <c r="I126">
        <v>2.5263157894736841</v>
      </c>
      <c r="J126">
        <v>2.692982456140351</v>
      </c>
      <c r="K126">
        <v>1.6</v>
      </c>
      <c r="L126">
        <v>1.6111111111111112</v>
      </c>
      <c r="M126">
        <v>1.2105263157894737</v>
      </c>
      <c r="N126">
        <v>1.4736842105263157</v>
      </c>
      <c r="O126">
        <v>1.4736842105263157</v>
      </c>
      <c r="P126">
        <v>2.2865497076023393</v>
      </c>
      <c r="R126">
        <v>3</v>
      </c>
      <c r="S126">
        <v>1</v>
      </c>
      <c r="T126">
        <v>2.3333333333333335</v>
      </c>
      <c r="V126">
        <v>2</v>
      </c>
      <c r="W126">
        <v>0</v>
      </c>
      <c r="X126">
        <v>1.3333333333333333</v>
      </c>
      <c r="Y126">
        <v>1.8333333333333333</v>
      </c>
      <c r="AA126">
        <v>2.5</v>
      </c>
      <c r="AB126">
        <v>3</v>
      </c>
      <c r="AC126">
        <v>2.6666666666666665</v>
      </c>
      <c r="AD126">
        <v>2.6666666666666665</v>
      </c>
      <c r="AE126">
        <v>2.1111111111111112</v>
      </c>
      <c r="AF126">
        <v>2.2777777777777777</v>
      </c>
      <c r="AG126">
        <v>3</v>
      </c>
      <c r="AH126">
        <v>2.5</v>
      </c>
      <c r="AI126">
        <v>2.4</v>
      </c>
      <c r="AJ126">
        <v>2.6333333333333333</v>
      </c>
      <c r="AK126">
        <v>2.4</v>
      </c>
      <c r="AL126">
        <v>3.2</v>
      </c>
      <c r="AM126">
        <v>4.2222222222222223</v>
      </c>
      <c r="AN126">
        <v>3.2413793103448274</v>
      </c>
      <c r="AO126">
        <v>2.9322033898305087</v>
      </c>
      <c r="AP126">
        <v>1.7</v>
      </c>
      <c r="AQ126">
        <v>3</v>
      </c>
      <c r="AR126">
        <v>2.5</v>
      </c>
      <c r="AS126">
        <v>2.4</v>
      </c>
      <c r="AT126">
        <v>3.3</v>
      </c>
      <c r="AU126">
        <v>2.7</v>
      </c>
      <c r="AV126">
        <v>1.2222222222222223</v>
      </c>
      <c r="AW126">
        <v>2.4482758620689653</v>
      </c>
      <c r="AX126">
        <v>2.4237288135593222</v>
      </c>
      <c r="AY126">
        <v>2.6779661016949152</v>
      </c>
      <c r="AZ126">
        <v>1.8</v>
      </c>
      <c r="BA126">
        <v>2</v>
      </c>
      <c r="BB126">
        <v>1.2</v>
      </c>
      <c r="BC126">
        <v>1.6666666666666667</v>
      </c>
      <c r="BD126">
        <v>1.9</v>
      </c>
      <c r="BE126">
        <v>1.8</v>
      </c>
      <c r="BF126">
        <v>2.2222222222222223</v>
      </c>
      <c r="BG126">
        <v>1.9655172413793103</v>
      </c>
      <c r="BH126">
        <v>1.8135593220338984</v>
      </c>
      <c r="BI126">
        <v>1.8135593220338984</v>
      </c>
      <c r="BJ126">
        <v>2.3898305084745761</v>
      </c>
      <c r="BQ126">
        <v>5</v>
      </c>
      <c r="BR126">
        <v>5</v>
      </c>
      <c r="BS126">
        <v>5</v>
      </c>
      <c r="BZ126">
        <v>1</v>
      </c>
      <c r="CA126">
        <v>1</v>
      </c>
      <c r="CB126">
        <v>1</v>
      </c>
      <c r="CC126">
        <v>3</v>
      </c>
      <c r="CJ126">
        <v>3</v>
      </c>
      <c r="CK126">
        <v>3</v>
      </c>
      <c r="CL126">
        <v>3</v>
      </c>
      <c r="CM126">
        <v>3</v>
      </c>
      <c r="CN126">
        <v>3</v>
      </c>
      <c r="CO126">
        <v>2.4</v>
      </c>
      <c r="CP126">
        <v>1.4</v>
      </c>
      <c r="CQ126">
        <v>2.3333333333333335</v>
      </c>
      <c r="CR126">
        <v>1.7777777777777777</v>
      </c>
      <c r="CS126">
        <v>1.8214285714285714</v>
      </c>
      <c r="CT126">
        <v>2.1428571428571428</v>
      </c>
      <c r="CU126">
        <v>1.2222222222222223</v>
      </c>
      <c r="CV126">
        <v>2.2222222222222223</v>
      </c>
      <c r="CW126">
        <v>1.84</v>
      </c>
      <c r="CX126">
        <v>1.8301886792452831</v>
      </c>
      <c r="CY126">
        <v>4</v>
      </c>
      <c r="CZ126">
        <v>2.7777777777777777</v>
      </c>
      <c r="DA126">
        <v>3.8888888888888888</v>
      </c>
      <c r="DB126">
        <v>3.5714285714285716</v>
      </c>
      <c r="DC126">
        <v>2.5714285714285716</v>
      </c>
      <c r="DD126">
        <v>3.2222222222222223</v>
      </c>
      <c r="DE126">
        <v>3.1111111111111112</v>
      </c>
      <c r="DF126">
        <v>3</v>
      </c>
      <c r="DG126">
        <v>3.3018867924528301</v>
      </c>
      <c r="DH126">
        <v>2.5660377358490565</v>
      </c>
      <c r="DI126">
        <v>1.3</v>
      </c>
      <c r="DJ126">
        <v>2.1111111111111112</v>
      </c>
      <c r="DK126">
        <v>1.3333333333333333</v>
      </c>
      <c r="DL126">
        <v>1.5714285714285714</v>
      </c>
      <c r="DM126">
        <v>1.8571428571428572</v>
      </c>
      <c r="DN126">
        <v>1.3333333333333333</v>
      </c>
      <c r="DO126">
        <v>1.2222222222222223</v>
      </c>
      <c r="DP126">
        <v>1.44</v>
      </c>
      <c r="DQ126">
        <v>1.5094339622641511</v>
      </c>
      <c r="DR126">
        <v>1.5094339622641511</v>
      </c>
      <c r="DS126">
        <v>2.2138364779874213</v>
      </c>
      <c r="DU126">
        <v>3</v>
      </c>
      <c r="DV126">
        <v>6</v>
      </c>
      <c r="DW126">
        <v>4.5</v>
      </c>
      <c r="DX126">
        <v>1.6666666666666667</v>
      </c>
      <c r="DY126">
        <v>3</v>
      </c>
      <c r="DZ126">
        <v>0</v>
      </c>
      <c r="EA126">
        <v>1.6</v>
      </c>
      <c r="EB126">
        <v>2.4285714285714284</v>
      </c>
      <c r="ED126">
        <v>3</v>
      </c>
      <c r="EE126">
        <v>1</v>
      </c>
      <c r="EF126">
        <v>2</v>
      </c>
      <c r="EG126">
        <v>2.6666666666666665</v>
      </c>
      <c r="EH126">
        <v>1</v>
      </c>
      <c r="EI126">
        <v>6</v>
      </c>
      <c r="EJ126">
        <v>3</v>
      </c>
      <c r="EK126">
        <v>2.7142857142857144</v>
      </c>
      <c r="EL126">
        <v>2.5714285714285716</v>
      </c>
      <c r="EN126">
        <v>0</v>
      </c>
      <c r="EO126">
        <v>1</v>
      </c>
      <c r="EP126">
        <v>0.5</v>
      </c>
      <c r="EQ126">
        <v>2.6666666666666665</v>
      </c>
      <c r="ER126">
        <v>1</v>
      </c>
      <c r="ES126">
        <v>2</v>
      </c>
      <c r="ET126">
        <v>2.2000000000000002</v>
      </c>
      <c r="EU126">
        <v>1.7142857142857142</v>
      </c>
      <c r="EV126">
        <v>1.7142857142857142</v>
      </c>
      <c r="EW126">
        <v>2.2857142857142856</v>
      </c>
      <c r="EX126">
        <v>2.2222222222222223</v>
      </c>
    </row>
    <row r="127" spans="1:154" x14ac:dyDescent="0.3">
      <c r="A127" s="2" t="s">
        <v>125</v>
      </c>
      <c r="B127">
        <v>3.1578947368421053</v>
      </c>
      <c r="C127">
        <v>2.6842105263157894</v>
      </c>
      <c r="D127">
        <v>2.95</v>
      </c>
      <c r="E127">
        <v>2.9310344827586206</v>
      </c>
      <c r="F127">
        <v>2.6842105263157894</v>
      </c>
      <c r="G127">
        <v>2.4210526315789473</v>
      </c>
      <c r="H127">
        <v>2</v>
      </c>
      <c r="I127">
        <v>2.3620689655172415</v>
      </c>
      <c r="J127">
        <v>2.646551724137931</v>
      </c>
      <c r="K127">
        <v>1.736842105263158</v>
      </c>
      <c r="L127">
        <v>1.4736842105263157</v>
      </c>
      <c r="M127">
        <v>1.4</v>
      </c>
      <c r="N127">
        <v>1.5344827586206897</v>
      </c>
      <c r="O127">
        <v>1.5344827586206897</v>
      </c>
      <c r="P127">
        <v>2.2758620689655173</v>
      </c>
      <c r="Q127">
        <v>0</v>
      </c>
      <c r="R127">
        <v>6</v>
      </c>
      <c r="T127">
        <v>3</v>
      </c>
      <c r="U127">
        <v>5</v>
      </c>
      <c r="V127">
        <v>2</v>
      </c>
      <c r="X127">
        <v>3.5</v>
      </c>
      <c r="Y127">
        <v>3.25</v>
      </c>
      <c r="Z127">
        <v>0</v>
      </c>
      <c r="AA127">
        <v>5</v>
      </c>
      <c r="AC127">
        <v>2.5</v>
      </c>
      <c r="AD127">
        <v>2.5</v>
      </c>
      <c r="AE127">
        <v>3</v>
      </c>
      <c r="AF127">
        <v>2.2999999999999998</v>
      </c>
      <c r="AG127">
        <v>2.5</v>
      </c>
      <c r="AH127">
        <v>2.875</v>
      </c>
      <c r="AI127">
        <v>3.7777777777777777</v>
      </c>
      <c r="AJ127">
        <v>3.08</v>
      </c>
      <c r="AK127">
        <v>4</v>
      </c>
      <c r="AL127">
        <v>3.1666666666666665</v>
      </c>
      <c r="AM127">
        <v>3.1666666666666665</v>
      </c>
      <c r="AN127">
        <v>3.4444444444444446</v>
      </c>
      <c r="AO127">
        <v>3.2325581395348837</v>
      </c>
      <c r="AP127">
        <v>2.5</v>
      </c>
      <c r="AQ127">
        <v>2.125</v>
      </c>
      <c r="AR127">
        <v>2.1111111111111112</v>
      </c>
      <c r="AS127">
        <v>2.2400000000000002</v>
      </c>
      <c r="AT127">
        <v>2</v>
      </c>
      <c r="AU127">
        <v>2.8333333333333335</v>
      </c>
      <c r="AV127">
        <v>2.1666666666666665</v>
      </c>
      <c r="AW127">
        <v>2.3333333333333335</v>
      </c>
      <c r="AX127">
        <v>2.2790697674418605</v>
      </c>
      <c r="AY127">
        <v>2.7558139534883721</v>
      </c>
      <c r="AZ127">
        <v>1.875</v>
      </c>
      <c r="BA127">
        <v>1.25</v>
      </c>
      <c r="BB127">
        <v>2.3333333333333335</v>
      </c>
      <c r="BC127">
        <v>1.84</v>
      </c>
      <c r="BD127">
        <v>1.6666666666666667</v>
      </c>
      <c r="BE127">
        <v>1.6666666666666667</v>
      </c>
      <c r="BF127">
        <v>1.5</v>
      </c>
      <c r="BG127">
        <v>1.6111111111111112</v>
      </c>
      <c r="BH127">
        <v>1.7441860465116279</v>
      </c>
      <c r="BI127">
        <v>1.7441860465116279</v>
      </c>
      <c r="BJ127">
        <v>2.4186046511627906</v>
      </c>
      <c r="BK127">
        <v>5.5</v>
      </c>
      <c r="BL127">
        <v>0</v>
      </c>
      <c r="BM127">
        <v>0</v>
      </c>
      <c r="BN127">
        <v>2.2000000000000002</v>
      </c>
      <c r="BO127">
        <v>2</v>
      </c>
      <c r="BP127">
        <v>6</v>
      </c>
      <c r="BQ127">
        <v>2.75</v>
      </c>
      <c r="BR127">
        <v>3.5833333333333335</v>
      </c>
      <c r="BS127">
        <v>3.1764705882352939</v>
      </c>
      <c r="BT127">
        <v>0</v>
      </c>
      <c r="BU127">
        <v>5</v>
      </c>
      <c r="BV127">
        <v>8</v>
      </c>
      <c r="BW127">
        <v>3.6</v>
      </c>
      <c r="BX127">
        <v>3.5</v>
      </c>
      <c r="BY127">
        <v>1.25</v>
      </c>
      <c r="BZ127">
        <v>2.75</v>
      </c>
      <c r="CA127">
        <v>2.5</v>
      </c>
      <c r="CB127">
        <v>2.8235294117647061</v>
      </c>
      <c r="CC127">
        <v>3</v>
      </c>
      <c r="CD127">
        <v>2.5</v>
      </c>
      <c r="CE127">
        <v>4</v>
      </c>
      <c r="CF127">
        <v>1</v>
      </c>
      <c r="CG127">
        <v>2.8</v>
      </c>
      <c r="CH127">
        <v>1.75</v>
      </c>
      <c r="CI127">
        <v>1.25</v>
      </c>
      <c r="CJ127">
        <v>3.25</v>
      </c>
      <c r="CK127">
        <v>2.0833333333333335</v>
      </c>
      <c r="CL127">
        <v>2.2941176470588234</v>
      </c>
      <c r="CM127">
        <v>2.2941176470588234</v>
      </c>
      <c r="CN127">
        <v>2.7647058823529411</v>
      </c>
      <c r="CO127">
        <v>2.5166666666666666</v>
      </c>
      <c r="CP127">
        <v>3.4444444444444446</v>
      </c>
      <c r="CQ127">
        <v>4.2</v>
      </c>
      <c r="CR127">
        <v>4.2222222222222223</v>
      </c>
      <c r="CS127">
        <v>3.9642857142857144</v>
      </c>
      <c r="CT127">
        <v>2.8888888888888888</v>
      </c>
      <c r="CU127">
        <v>2.1</v>
      </c>
      <c r="CV127">
        <v>1.7</v>
      </c>
      <c r="CW127">
        <v>2.2068965517241379</v>
      </c>
      <c r="CX127">
        <v>3.0701754385964914</v>
      </c>
      <c r="CY127">
        <v>3.8888888888888888</v>
      </c>
      <c r="CZ127">
        <v>3.1</v>
      </c>
      <c r="DA127">
        <v>3.7777777777777777</v>
      </c>
      <c r="DB127">
        <v>3.5714285714285716</v>
      </c>
      <c r="DC127">
        <v>3.6666666666666665</v>
      </c>
      <c r="DD127">
        <v>4.5999999999999996</v>
      </c>
      <c r="DE127">
        <v>4.8</v>
      </c>
      <c r="DF127">
        <v>4.3793103448275863</v>
      </c>
      <c r="DG127">
        <v>3.9824561403508771</v>
      </c>
      <c r="DH127">
        <v>3.5263157894736841</v>
      </c>
      <c r="DI127">
        <v>2.2222222222222223</v>
      </c>
      <c r="DJ127">
        <v>1.7</v>
      </c>
      <c r="DK127">
        <v>1.5555555555555556</v>
      </c>
      <c r="DL127">
        <v>1.8214285714285714</v>
      </c>
      <c r="DM127">
        <v>1.6666666666666667</v>
      </c>
      <c r="DN127">
        <v>1</v>
      </c>
      <c r="DO127">
        <v>2.2000000000000002</v>
      </c>
      <c r="DP127">
        <v>1.6206896551724137</v>
      </c>
      <c r="DQ127">
        <v>1.7192982456140351</v>
      </c>
      <c r="DR127">
        <v>1.7192982456140351</v>
      </c>
      <c r="DS127">
        <v>2.9239766081871346</v>
      </c>
      <c r="DT127">
        <v>0</v>
      </c>
      <c r="DV127">
        <v>7</v>
      </c>
      <c r="DW127">
        <v>3.5</v>
      </c>
      <c r="DX127">
        <v>6</v>
      </c>
      <c r="EA127">
        <v>6</v>
      </c>
      <c r="EB127">
        <v>4.333333333333333</v>
      </c>
      <c r="EC127">
        <v>7</v>
      </c>
      <c r="EE127">
        <v>0</v>
      </c>
      <c r="EF127">
        <v>3.5</v>
      </c>
      <c r="EG127">
        <v>0</v>
      </c>
      <c r="EJ127">
        <v>0</v>
      </c>
      <c r="EK127">
        <v>2.3333333333333335</v>
      </c>
      <c r="EL127">
        <v>3.3333333333333335</v>
      </c>
      <c r="EM127">
        <v>2</v>
      </c>
      <c r="EO127">
        <v>1</v>
      </c>
      <c r="EP127">
        <v>1.5</v>
      </c>
      <c r="EQ127">
        <v>2</v>
      </c>
      <c r="ET127">
        <v>2</v>
      </c>
      <c r="EU127">
        <v>1.6666666666666667</v>
      </c>
      <c r="EV127">
        <v>1.6666666666666667</v>
      </c>
      <c r="EW127">
        <v>2.7777777777777777</v>
      </c>
      <c r="EX127">
        <v>2.9166666666666665</v>
      </c>
    </row>
    <row r="128" spans="1:154" x14ac:dyDescent="0.3">
      <c r="A128" s="2" t="s">
        <v>126</v>
      </c>
      <c r="B128">
        <v>3.6</v>
      </c>
      <c r="C128">
        <v>3.3</v>
      </c>
      <c r="D128">
        <v>3.75</v>
      </c>
      <c r="E128">
        <v>3.55</v>
      </c>
      <c r="F128">
        <v>3.2</v>
      </c>
      <c r="G128">
        <v>3.5</v>
      </c>
      <c r="H128">
        <v>3.1</v>
      </c>
      <c r="I128">
        <v>3.2666666666666666</v>
      </c>
      <c r="J128">
        <v>3.4083333333333332</v>
      </c>
      <c r="K128">
        <v>1.9</v>
      </c>
      <c r="L128">
        <v>1.8</v>
      </c>
      <c r="M128">
        <v>1.65</v>
      </c>
      <c r="N128">
        <v>1.7833333333333334</v>
      </c>
      <c r="O128">
        <v>1.7833333333333334</v>
      </c>
      <c r="P128">
        <v>2.8666666666666667</v>
      </c>
      <c r="AF128">
        <v>2.8666666666666667</v>
      </c>
      <c r="AG128">
        <v>5.4</v>
      </c>
      <c r="AH128">
        <v>5.4</v>
      </c>
      <c r="AI128">
        <v>4.9000000000000004</v>
      </c>
      <c r="AJ128">
        <v>5.2333333333333334</v>
      </c>
      <c r="AK128">
        <v>5.3</v>
      </c>
      <c r="AL128">
        <v>5.5</v>
      </c>
      <c r="AM128">
        <v>4.5999999999999996</v>
      </c>
      <c r="AN128">
        <v>5.1333333333333337</v>
      </c>
      <c r="AO128">
        <v>5.1833333333333336</v>
      </c>
      <c r="AP128">
        <v>0.8</v>
      </c>
      <c r="AQ128">
        <v>1.3</v>
      </c>
      <c r="AR128">
        <v>1.7</v>
      </c>
      <c r="AS128">
        <v>1.2666666666666666</v>
      </c>
      <c r="AT128">
        <v>0.9</v>
      </c>
      <c r="AU128">
        <v>1.5</v>
      </c>
      <c r="AV128">
        <v>1.6</v>
      </c>
      <c r="AW128">
        <v>1.3333333333333333</v>
      </c>
      <c r="AX128">
        <v>1.3</v>
      </c>
      <c r="AY128">
        <v>3.2416666666666667</v>
      </c>
      <c r="AZ128">
        <v>2.4</v>
      </c>
      <c r="BA128">
        <v>2.5</v>
      </c>
      <c r="BB128">
        <v>2.4</v>
      </c>
      <c r="BC128">
        <v>2.4333333333333331</v>
      </c>
      <c r="BD128">
        <v>2.6</v>
      </c>
      <c r="BE128">
        <v>2.7</v>
      </c>
      <c r="BF128">
        <v>2.9</v>
      </c>
      <c r="BG128">
        <v>2.7333333333333334</v>
      </c>
      <c r="BH128">
        <v>2.5833333333333335</v>
      </c>
      <c r="BI128">
        <v>2.5833333333333335</v>
      </c>
      <c r="BJ128">
        <v>3.0222222222222221</v>
      </c>
      <c r="CO128">
        <v>3.0222222222222221</v>
      </c>
      <c r="CP128">
        <v>1.3</v>
      </c>
      <c r="CQ128">
        <v>0.7</v>
      </c>
      <c r="CR128">
        <v>1.25</v>
      </c>
      <c r="CS128">
        <v>1.0714285714285714</v>
      </c>
      <c r="CT128">
        <v>0.66666666666666663</v>
      </c>
      <c r="CU128">
        <v>1.1000000000000001</v>
      </c>
      <c r="CV128">
        <v>1.4</v>
      </c>
      <c r="CW128">
        <v>1.0689655172413792</v>
      </c>
      <c r="CX128">
        <v>1.0701754385964912</v>
      </c>
      <c r="CY128">
        <v>5.2</v>
      </c>
      <c r="CZ128">
        <v>5.2</v>
      </c>
      <c r="DA128">
        <v>5.25</v>
      </c>
      <c r="DB128">
        <v>5.2142857142857144</v>
      </c>
      <c r="DC128">
        <v>5.8888888888888893</v>
      </c>
      <c r="DD128">
        <v>4.8</v>
      </c>
      <c r="DE128">
        <v>4.7</v>
      </c>
      <c r="DF128">
        <v>5.1034482758620694</v>
      </c>
      <c r="DG128">
        <v>5.1578947368421053</v>
      </c>
      <c r="DH128">
        <v>3.1140350877192984</v>
      </c>
      <c r="DI128">
        <v>2.6</v>
      </c>
      <c r="DJ128">
        <v>3.1</v>
      </c>
      <c r="DK128">
        <v>2.5</v>
      </c>
      <c r="DL128">
        <v>2.75</v>
      </c>
      <c r="DM128">
        <v>2.3333333333333335</v>
      </c>
      <c r="DN128">
        <v>2.4</v>
      </c>
      <c r="DO128">
        <v>2.6</v>
      </c>
      <c r="DP128">
        <v>2.4482758620689653</v>
      </c>
      <c r="DQ128">
        <v>2.5964912280701755</v>
      </c>
      <c r="DR128">
        <v>2.5964912280701755</v>
      </c>
      <c r="DS128">
        <v>2.9415204678362574</v>
      </c>
      <c r="DV128">
        <v>0</v>
      </c>
      <c r="DW128">
        <v>0</v>
      </c>
      <c r="DX128">
        <v>0</v>
      </c>
      <c r="EA128">
        <v>0</v>
      </c>
      <c r="EB128">
        <v>0</v>
      </c>
      <c r="EE128">
        <v>5.5</v>
      </c>
      <c r="EF128">
        <v>5.5</v>
      </c>
      <c r="EG128">
        <v>5</v>
      </c>
      <c r="EJ128">
        <v>5</v>
      </c>
      <c r="EK128">
        <v>5.333333333333333</v>
      </c>
      <c r="EL128">
        <v>2.6666666666666665</v>
      </c>
      <c r="EO128">
        <v>4</v>
      </c>
      <c r="EP128">
        <v>4</v>
      </c>
      <c r="EQ128">
        <v>2</v>
      </c>
      <c r="ET128">
        <v>2</v>
      </c>
      <c r="EU128">
        <v>3.3333333333333335</v>
      </c>
      <c r="EV128">
        <v>3.3333333333333335</v>
      </c>
      <c r="EW128">
        <v>2.8888888888888888</v>
      </c>
      <c r="EX128">
        <v>2.9388888888888891</v>
      </c>
    </row>
    <row r="129" spans="1:154" x14ac:dyDescent="0.3">
      <c r="A129" s="2" t="s">
        <v>127</v>
      </c>
      <c r="B129">
        <v>1.6666666666666667</v>
      </c>
      <c r="C129">
        <v>1.5</v>
      </c>
      <c r="D129">
        <v>2.15</v>
      </c>
      <c r="E129">
        <v>1.7758620689655173</v>
      </c>
      <c r="F129">
        <v>1.3888888888888888</v>
      </c>
      <c r="G129">
        <v>1.6</v>
      </c>
      <c r="H129">
        <v>1.55</v>
      </c>
      <c r="I129">
        <v>1.5172413793103448</v>
      </c>
      <c r="J129">
        <v>1.646551724137931</v>
      </c>
      <c r="K129">
        <v>1.2222222222222223</v>
      </c>
      <c r="L129">
        <v>1</v>
      </c>
      <c r="M129">
        <v>0.8</v>
      </c>
      <c r="N129">
        <v>1</v>
      </c>
      <c r="O129">
        <v>1</v>
      </c>
      <c r="P129">
        <v>1.4310344827586208</v>
      </c>
      <c r="Q129">
        <v>3</v>
      </c>
      <c r="T129">
        <v>3</v>
      </c>
      <c r="U129">
        <v>1</v>
      </c>
      <c r="X129">
        <v>1</v>
      </c>
      <c r="Y129">
        <v>2</v>
      </c>
      <c r="Z129">
        <v>2.5</v>
      </c>
      <c r="AC129">
        <v>2.5</v>
      </c>
      <c r="AD129">
        <v>2.5</v>
      </c>
      <c r="AE129">
        <v>2.1666666666666665</v>
      </c>
      <c r="AF129">
        <v>1.4555555555555555</v>
      </c>
      <c r="AG129">
        <v>2.2000000000000002</v>
      </c>
      <c r="AH129">
        <v>1.9</v>
      </c>
      <c r="AI129">
        <v>2.1</v>
      </c>
      <c r="AJ129">
        <v>2.0666666666666669</v>
      </c>
      <c r="AK129">
        <v>2.1111111111111112</v>
      </c>
      <c r="AL129">
        <v>2.8</v>
      </c>
      <c r="AM129">
        <v>2.8</v>
      </c>
      <c r="AN129">
        <v>2.5862068965517242</v>
      </c>
      <c r="AO129">
        <v>2.3220338983050848</v>
      </c>
      <c r="AP129">
        <v>1.5</v>
      </c>
      <c r="AQ129">
        <v>1.4</v>
      </c>
      <c r="AR129">
        <v>1.2</v>
      </c>
      <c r="AS129">
        <v>1.3666666666666667</v>
      </c>
      <c r="AT129">
        <v>2</v>
      </c>
      <c r="AU129">
        <v>2</v>
      </c>
      <c r="AV129">
        <v>0.8</v>
      </c>
      <c r="AW129">
        <v>1.5862068965517242</v>
      </c>
      <c r="AX129">
        <v>1.4745762711864407</v>
      </c>
      <c r="AY129">
        <v>1.8983050847457628</v>
      </c>
      <c r="AZ129">
        <v>1.8</v>
      </c>
      <c r="BA129">
        <v>1.7</v>
      </c>
      <c r="BB129">
        <v>1.7</v>
      </c>
      <c r="BC129">
        <v>1.7333333333333334</v>
      </c>
      <c r="BD129">
        <v>2</v>
      </c>
      <c r="BE129">
        <v>1.4</v>
      </c>
      <c r="BF129">
        <v>1.4</v>
      </c>
      <c r="BG129">
        <v>1.5862068965517242</v>
      </c>
      <c r="BH129">
        <v>1.6610169491525424</v>
      </c>
      <c r="BI129">
        <v>1.6610169491525424</v>
      </c>
      <c r="BJ129">
        <v>1.8192090395480225</v>
      </c>
      <c r="BO129">
        <v>0</v>
      </c>
      <c r="BR129">
        <v>0</v>
      </c>
      <c r="BS129">
        <v>0</v>
      </c>
      <c r="BX129">
        <v>3</v>
      </c>
      <c r="CA129">
        <v>3</v>
      </c>
      <c r="CB129">
        <v>3</v>
      </c>
      <c r="CC129">
        <v>1.5</v>
      </c>
      <c r="CH129">
        <v>1</v>
      </c>
      <c r="CK129">
        <v>1</v>
      </c>
      <c r="CL129">
        <v>1</v>
      </c>
      <c r="CM129">
        <v>1</v>
      </c>
      <c r="CN129">
        <v>1.3333333333333333</v>
      </c>
      <c r="CO129">
        <v>1.8111111111111111</v>
      </c>
      <c r="CP129">
        <v>1.2222222222222223</v>
      </c>
      <c r="CQ129">
        <v>0.44444444444444442</v>
      </c>
      <c r="CR129">
        <v>0.75</v>
      </c>
      <c r="CS129">
        <v>0.80769230769230771</v>
      </c>
      <c r="CT129">
        <v>0.66666666666666663</v>
      </c>
      <c r="CU129">
        <v>0.4</v>
      </c>
      <c r="CV129">
        <v>1.1111111111111112</v>
      </c>
      <c r="CW129">
        <v>0.7142857142857143</v>
      </c>
      <c r="CX129">
        <v>0.7592592592592593</v>
      </c>
      <c r="CY129">
        <v>2.8888888888888888</v>
      </c>
      <c r="CZ129">
        <v>3</v>
      </c>
      <c r="DA129">
        <v>3.375</v>
      </c>
      <c r="DB129">
        <v>3.0769230769230771</v>
      </c>
      <c r="DC129">
        <v>2.7777777777777777</v>
      </c>
      <c r="DD129">
        <v>2.9</v>
      </c>
      <c r="DE129">
        <v>2.4444444444444446</v>
      </c>
      <c r="DF129">
        <v>2.7142857142857144</v>
      </c>
      <c r="DG129">
        <v>2.8888888888888888</v>
      </c>
      <c r="DH129">
        <v>1.8240740740740742</v>
      </c>
      <c r="DI129">
        <v>1.1111111111111112</v>
      </c>
      <c r="DJ129">
        <v>1.5555555555555556</v>
      </c>
      <c r="DK129">
        <v>1.375</v>
      </c>
      <c r="DL129">
        <v>1.3461538461538463</v>
      </c>
      <c r="DM129">
        <v>1</v>
      </c>
      <c r="DN129">
        <v>1.6</v>
      </c>
      <c r="DO129">
        <v>1.4444444444444444</v>
      </c>
      <c r="DP129">
        <v>1.3571428571428572</v>
      </c>
      <c r="DQ129">
        <v>1.3518518518518519</v>
      </c>
      <c r="DR129">
        <v>1.3518518518518519</v>
      </c>
      <c r="DS129">
        <v>1.6666666666666667</v>
      </c>
      <c r="DT129">
        <v>1</v>
      </c>
      <c r="DU129">
        <v>0</v>
      </c>
      <c r="DV129">
        <v>0.5</v>
      </c>
      <c r="DW129">
        <v>0.5</v>
      </c>
      <c r="DX129">
        <v>2</v>
      </c>
      <c r="DZ129">
        <v>0</v>
      </c>
      <c r="EA129">
        <v>1</v>
      </c>
      <c r="EB129">
        <v>0.66666666666666663</v>
      </c>
      <c r="EC129">
        <v>2</v>
      </c>
      <c r="ED129">
        <v>2</v>
      </c>
      <c r="EE129">
        <v>1.5</v>
      </c>
      <c r="EF129">
        <v>1.75</v>
      </c>
      <c r="EG129">
        <v>0</v>
      </c>
      <c r="EI129">
        <v>6</v>
      </c>
      <c r="EJ129">
        <v>3</v>
      </c>
      <c r="EK129">
        <v>2.1666666666666665</v>
      </c>
      <c r="EL129">
        <v>1.4166666666666667</v>
      </c>
      <c r="EM129">
        <v>5</v>
      </c>
      <c r="EN129">
        <v>0</v>
      </c>
      <c r="EO129">
        <v>4</v>
      </c>
      <c r="EP129">
        <v>3.25</v>
      </c>
      <c r="EQ129">
        <v>0</v>
      </c>
      <c r="ES129">
        <v>5</v>
      </c>
      <c r="ET129">
        <v>2.5</v>
      </c>
      <c r="EU129">
        <v>3</v>
      </c>
      <c r="EV129">
        <v>3</v>
      </c>
      <c r="EW129">
        <v>1.9444444444444444</v>
      </c>
      <c r="EX129">
        <v>1.6944444444444444</v>
      </c>
    </row>
    <row r="130" spans="1:154" x14ac:dyDescent="0.3">
      <c r="A130" s="2" t="s">
        <v>128</v>
      </c>
      <c r="B130">
        <v>2.8</v>
      </c>
      <c r="C130">
        <v>2.8</v>
      </c>
      <c r="D130">
        <v>2.85</v>
      </c>
      <c r="E130">
        <v>2.8166666666666669</v>
      </c>
      <c r="F130">
        <v>3.8</v>
      </c>
      <c r="G130">
        <v>3.5</v>
      </c>
      <c r="H130">
        <v>3.55</v>
      </c>
      <c r="I130">
        <v>3.6166666666666667</v>
      </c>
      <c r="J130">
        <v>3.2166666666666668</v>
      </c>
      <c r="K130">
        <v>1.3</v>
      </c>
      <c r="L130">
        <v>1.45</v>
      </c>
      <c r="M130">
        <v>1.35</v>
      </c>
      <c r="N130">
        <v>1.3666666666666667</v>
      </c>
      <c r="O130">
        <v>1.3666666666666667</v>
      </c>
      <c r="P130">
        <v>2.6</v>
      </c>
      <c r="AF130">
        <v>2.6</v>
      </c>
      <c r="AG130">
        <v>4.3</v>
      </c>
      <c r="AH130">
        <v>3.625</v>
      </c>
      <c r="AI130">
        <v>4.666666666666667</v>
      </c>
      <c r="AJ130">
        <v>4.2222222222222223</v>
      </c>
      <c r="AK130">
        <v>4.625</v>
      </c>
      <c r="AL130">
        <v>3.1</v>
      </c>
      <c r="AM130">
        <v>3.6</v>
      </c>
      <c r="AN130">
        <v>3.7142857142857144</v>
      </c>
      <c r="AO130">
        <v>3.9636363636363638</v>
      </c>
      <c r="AP130">
        <v>2.4</v>
      </c>
      <c r="AQ130">
        <v>1.875</v>
      </c>
      <c r="AR130">
        <v>2</v>
      </c>
      <c r="AS130">
        <v>2.1111111111111112</v>
      </c>
      <c r="AT130">
        <v>2.25</v>
      </c>
      <c r="AU130">
        <v>2.2999999999999998</v>
      </c>
      <c r="AV130">
        <v>2.8</v>
      </c>
      <c r="AW130">
        <v>2.4642857142857144</v>
      </c>
      <c r="AX130">
        <v>2.290909090909091</v>
      </c>
      <c r="AY130">
        <v>3.1272727272727274</v>
      </c>
      <c r="AZ130">
        <v>0.8</v>
      </c>
      <c r="BA130">
        <v>0.75</v>
      </c>
      <c r="BB130">
        <v>1.5555555555555556</v>
      </c>
      <c r="BC130">
        <v>1.037037037037037</v>
      </c>
      <c r="BD130">
        <v>1.375</v>
      </c>
      <c r="BE130">
        <v>0.9</v>
      </c>
      <c r="BF130">
        <v>0.8</v>
      </c>
      <c r="BG130">
        <v>1</v>
      </c>
      <c r="BH130">
        <v>1.0181818181818181</v>
      </c>
      <c r="BI130">
        <v>1.0181818181818181</v>
      </c>
      <c r="BJ130">
        <v>2.4242424242424243</v>
      </c>
      <c r="BL130">
        <v>6</v>
      </c>
      <c r="BM130">
        <v>5</v>
      </c>
      <c r="BN130">
        <v>5.666666666666667</v>
      </c>
      <c r="BO130">
        <v>3.5</v>
      </c>
      <c r="BR130">
        <v>3.5</v>
      </c>
      <c r="BS130">
        <v>4.8</v>
      </c>
      <c r="BU130">
        <v>1.5</v>
      </c>
      <c r="BV130">
        <v>0</v>
      </c>
      <c r="BW130">
        <v>1</v>
      </c>
      <c r="BX130">
        <v>3</v>
      </c>
      <c r="CA130">
        <v>3</v>
      </c>
      <c r="CB130">
        <v>1.8</v>
      </c>
      <c r="CC130">
        <v>3.3</v>
      </c>
      <c r="CE130">
        <v>3</v>
      </c>
      <c r="CF130">
        <v>4</v>
      </c>
      <c r="CG130">
        <v>3.3333333333333335</v>
      </c>
      <c r="CH130">
        <v>1</v>
      </c>
      <c r="CK130">
        <v>1</v>
      </c>
      <c r="CL130">
        <v>2.4</v>
      </c>
      <c r="CM130">
        <v>2.4</v>
      </c>
      <c r="CN130">
        <v>3</v>
      </c>
      <c r="CO130">
        <v>2.4722222222222223</v>
      </c>
      <c r="CP130">
        <v>3.4444444444444446</v>
      </c>
      <c r="CQ130">
        <v>1.7</v>
      </c>
      <c r="CR130">
        <v>1.2</v>
      </c>
      <c r="CS130">
        <v>2.0689655172413794</v>
      </c>
      <c r="CT130">
        <v>2.6666666666666665</v>
      </c>
      <c r="CU130">
        <v>3</v>
      </c>
      <c r="CV130">
        <v>2.5555555555555554</v>
      </c>
      <c r="CW130">
        <v>2.75</v>
      </c>
      <c r="CX130">
        <v>2.4035087719298245</v>
      </c>
      <c r="CY130">
        <v>2.3333333333333335</v>
      </c>
      <c r="CZ130">
        <v>5.0999999999999996</v>
      </c>
      <c r="DA130">
        <v>5.0999999999999996</v>
      </c>
      <c r="DB130">
        <v>4.2413793103448274</v>
      </c>
      <c r="DC130">
        <v>3.8888888888888888</v>
      </c>
      <c r="DD130">
        <v>3.9</v>
      </c>
      <c r="DE130">
        <v>5.1111111111111107</v>
      </c>
      <c r="DF130">
        <v>4.2857142857142856</v>
      </c>
      <c r="DG130">
        <v>4.2631578947368425</v>
      </c>
      <c r="DH130">
        <v>3.3333333333333335</v>
      </c>
      <c r="DI130">
        <v>1.6666666666666667</v>
      </c>
      <c r="DJ130">
        <v>1.7</v>
      </c>
      <c r="DK130">
        <v>1.8</v>
      </c>
      <c r="DL130">
        <v>1.7241379310344827</v>
      </c>
      <c r="DM130">
        <v>1.4444444444444444</v>
      </c>
      <c r="DN130">
        <v>1.5</v>
      </c>
      <c r="DO130">
        <v>1.8888888888888888</v>
      </c>
      <c r="DP130">
        <v>1.6071428571428572</v>
      </c>
      <c r="DQ130">
        <v>1.6666666666666667</v>
      </c>
      <c r="DR130">
        <v>1.6666666666666667</v>
      </c>
      <c r="DS130">
        <v>2.7777777777777777</v>
      </c>
      <c r="DT130">
        <v>4</v>
      </c>
      <c r="DW130">
        <v>4</v>
      </c>
      <c r="DX130">
        <v>0</v>
      </c>
      <c r="DZ130">
        <v>1</v>
      </c>
      <c r="EA130">
        <v>0.5</v>
      </c>
      <c r="EB130">
        <v>1.6666666666666667</v>
      </c>
      <c r="EC130">
        <v>4</v>
      </c>
      <c r="EF130">
        <v>4</v>
      </c>
      <c r="EG130">
        <v>4</v>
      </c>
      <c r="EI130">
        <v>6</v>
      </c>
      <c r="EJ130">
        <v>5</v>
      </c>
      <c r="EK130">
        <v>4.666666666666667</v>
      </c>
      <c r="EL130">
        <v>3.1666666666666665</v>
      </c>
      <c r="EM130">
        <v>2</v>
      </c>
      <c r="EP130">
        <v>2</v>
      </c>
      <c r="EQ130">
        <v>0</v>
      </c>
      <c r="ES130">
        <v>2</v>
      </c>
      <c r="ET130">
        <v>1</v>
      </c>
      <c r="EU130">
        <v>1.3333333333333333</v>
      </c>
      <c r="EV130">
        <v>1.3333333333333333</v>
      </c>
      <c r="EW130">
        <v>2.5555555555555554</v>
      </c>
      <c r="EX130">
        <v>2.7666666666666666</v>
      </c>
    </row>
    <row r="131" spans="1:154" x14ac:dyDescent="0.3">
      <c r="A131" s="2" t="s">
        <v>129</v>
      </c>
      <c r="B131">
        <v>0.05</v>
      </c>
      <c r="C131">
        <v>0.1</v>
      </c>
      <c r="D131">
        <v>0.05</v>
      </c>
      <c r="E131">
        <v>6.6666666666666666E-2</v>
      </c>
      <c r="F131">
        <v>0.45</v>
      </c>
      <c r="G131">
        <v>0</v>
      </c>
      <c r="H131">
        <v>0.15</v>
      </c>
      <c r="I131">
        <v>0.2</v>
      </c>
      <c r="J131">
        <v>0.13333333333333333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8.8888888888888892E-2</v>
      </c>
      <c r="AF131">
        <v>8.8888888888888892E-2</v>
      </c>
      <c r="AG131">
        <v>1.4444444444444444</v>
      </c>
      <c r="AH131">
        <v>1.4444444444444444</v>
      </c>
      <c r="AI131">
        <v>1.4</v>
      </c>
      <c r="AJ131">
        <v>1.4285714285714286</v>
      </c>
      <c r="AK131">
        <v>2</v>
      </c>
      <c r="AL131">
        <v>2.2999999999999998</v>
      </c>
      <c r="AM131">
        <v>1.2</v>
      </c>
      <c r="AN131">
        <v>1.8333333333333333</v>
      </c>
      <c r="AO131">
        <v>1.6379310344827587</v>
      </c>
      <c r="AP131">
        <v>0.22222222222222221</v>
      </c>
      <c r="AQ131">
        <v>1.3333333333333333</v>
      </c>
      <c r="AR131">
        <v>0.6</v>
      </c>
      <c r="AS131">
        <v>0.7142857142857143</v>
      </c>
      <c r="AT131">
        <v>0.5</v>
      </c>
      <c r="AU131">
        <v>0.7</v>
      </c>
      <c r="AV131">
        <v>3.1</v>
      </c>
      <c r="AW131">
        <v>1.4333333333333333</v>
      </c>
      <c r="AX131">
        <v>1.0862068965517242</v>
      </c>
      <c r="AY131">
        <v>1.3620689655172413</v>
      </c>
      <c r="AZ131">
        <v>0.77777777777777779</v>
      </c>
      <c r="BA131">
        <v>1.2222222222222223</v>
      </c>
      <c r="BB131">
        <v>0.7</v>
      </c>
      <c r="BC131">
        <v>0.8928571428571429</v>
      </c>
      <c r="BD131">
        <v>0.9</v>
      </c>
      <c r="BE131">
        <v>0.7</v>
      </c>
      <c r="BF131">
        <v>0.7</v>
      </c>
      <c r="BG131">
        <v>0.76666666666666672</v>
      </c>
      <c r="BH131">
        <v>0.82758620689655171</v>
      </c>
      <c r="BI131">
        <v>0.82758620689655171</v>
      </c>
      <c r="BJ131">
        <v>1.1839080459770115</v>
      </c>
      <c r="BK131">
        <v>1</v>
      </c>
      <c r="BL131">
        <v>7</v>
      </c>
      <c r="BN131">
        <v>4</v>
      </c>
      <c r="BS131">
        <v>4</v>
      </c>
      <c r="BT131">
        <v>0</v>
      </c>
      <c r="BU131">
        <v>1</v>
      </c>
      <c r="BW131">
        <v>0.5</v>
      </c>
      <c r="CB131">
        <v>0.5</v>
      </c>
      <c r="CC131">
        <v>2.25</v>
      </c>
      <c r="CD131">
        <v>0</v>
      </c>
      <c r="CE131">
        <v>5</v>
      </c>
      <c r="CG131">
        <v>2.5</v>
      </c>
      <c r="CL131">
        <v>2.5</v>
      </c>
      <c r="CM131">
        <v>2.5</v>
      </c>
      <c r="CN131">
        <v>2.3333333333333335</v>
      </c>
      <c r="CO131">
        <v>1.2222222222222223</v>
      </c>
      <c r="CP131">
        <v>3.3</v>
      </c>
      <c r="CQ131">
        <v>2.4</v>
      </c>
      <c r="CR131">
        <v>3.1111111111111112</v>
      </c>
      <c r="CS131">
        <v>2.9310344827586206</v>
      </c>
      <c r="CT131">
        <v>1.8888888888888888</v>
      </c>
      <c r="CU131">
        <v>1.8</v>
      </c>
      <c r="CV131">
        <v>2.7777777777777777</v>
      </c>
      <c r="CW131">
        <v>2.1428571428571428</v>
      </c>
      <c r="CX131">
        <v>2.5438596491228069</v>
      </c>
      <c r="CY131">
        <v>2</v>
      </c>
      <c r="CZ131">
        <v>2.4</v>
      </c>
      <c r="DA131">
        <v>2.1111111111111112</v>
      </c>
      <c r="DB131">
        <v>2.1724137931034484</v>
      </c>
      <c r="DC131">
        <v>4.1111111111111107</v>
      </c>
      <c r="DD131">
        <v>2</v>
      </c>
      <c r="DE131">
        <v>3.1111111111111112</v>
      </c>
      <c r="DF131">
        <v>3.0357142857142856</v>
      </c>
      <c r="DG131">
        <v>2.5964912280701755</v>
      </c>
      <c r="DH131">
        <v>2.5701754385964914</v>
      </c>
      <c r="DI131">
        <v>1.2</v>
      </c>
      <c r="DJ131">
        <v>1</v>
      </c>
      <c r="DK131">
        <v>1.3333333333333333</v>
      </c>
      <c r="DL131">
        <v>1.1724137931034482</v>
      </c>
      <c r="DM131">
        <v>1.6666666666666667</v>
      </c>
      <c r="DN131">
        <v>1.4</v>
      </c>
      <c r="DO131">
        <v>1</v>
      </c>
      <c r="DP131">
        <v>1.3571428571428572</v>
      </c>
      <c r="DQ131">
        <v>1.263157894736842</v>
      </c>
      <c r="DR131">
        <v>1.263157894736842</v>
      </c>
      <c r="DS131">
        <v>2.134502923976608</v>
      </c>
      <c r="DV131">
        <v>0</v>
      </c>
      <c r="DW131">
        <v>0</v>
      </c>
      <c r="DX131">
        <v>0</v>
      </c>
      <c r="DZ131">
        <v>0</v>
      </c>
      <c r="EA131">
        <v>0</v>
      </c>
      <c r="EB131">
        <v>0</v>
      </c>
      <c r="EE131">
        <v>7</v>
      </c>
      <c r="EF131">
        <v>7</v>
      </c>
      <c r="EG131">
        <v>0</v>
      </c>
      <c r="EI131">
        <v>4</v>
      </c>
      <c r="EJ131">
        <v>2</v>
      </c>
      <c r="EK131">
        <v>3.6666666666666665</v>
      </c>
      <c r="EL131">
        <v>1.8333333333333333</v>
      </c>
      <c r="EO131">
        <v>1</v>
      </c>
      <c r="EP131">
        <v>1</v>
      </c>
      <c r="EQ131">
        <v>0</v>
      </c>
      <c r="ES131">
        <v>0</v>
      </c>
      <c r="ET131">
        <v>0</v>
      </c>
      <c r="EU131">
        <v>0.33333333333333331</v>
      </c>
      <c r="EV131">
        <v>0.33333333333333331</v>
      </c>
      <c r="EW131">
        <v>1.3333333333333333</v>
      </c>
      <c r="EX131">
        <v>2.0944444444444446</v>
      </c>
    </row>
    <row r="132" spans="1:154" x14ac:dyDescent="0.3">
      <c r="A132" s="2" t="s">
        <v>130</v>
      </c>
      <c r="Q132">
        <v>3.6</v>
      </c>
      <c r="R132">
        <v>2.8</v>
      </c>
      <c r="S132">
        <v>3.1</v>
      </c>
      <c r="T132">
        <v>3.1666666666666665</v>
      </c>
      <c r="U132">
        <v>3.9</v>
      </c>
      <c r="V132">
        <v>4.2</v>
      </c>
      <c r="W132">
        <v>3.75</v>
      </c>
      <c r="X132">
        <v>3.95</v>
      </c>
      <c r="Y132">
        <v>3.5583333333333331</v>
      </c>
      <c r="Z132">
        <v>6.5</v>
      </c>
      <c r="AA132">
        <v>6.75</v>
      </c>
      <c r="AB132">
        <v>7.05</v>
      </c>
      <c r="AC132">
        <v>6.7666666666666666</v>
      </c>
      <c r="AD132">
        <v>6.7666666666666666</v>
      </c>
      <c r="AE132">
        <v>4.6277777777777782</v>
      </c>
      <c r="AF132">
        <v>4.6277777777777782</v>
      </c>
      <c r="AG132">
        <v>5</v>
      </c>
      <c r="AH132">
        <v>4.5</v>
      </c>
      <c r="AI132">
        <v>5.4</v>
      </c>
      <c r="AJ132">
        <v>5</v>
      </c>
      <c r="AK132">
        <v>5</v>
      </c>
      <c r="AL132">
        <v>5</v>
      </c>
      <c r="AM132">
        <v>4.4444444444444446</v>
      </c>
      <c r="AN132">
        <v>4.8275862068965516</v>
      </c>
      <c r="AO132">
        <v>4.9122807017543861</v>
      </c>
      <c r="AP132">
        <v>2.5</v>
      </c>
      <c r="AQ132">
        <v>2.75</v>
      </c>
      <c r="AR132">
        <v>2.8</v>
      </c>
      <c r="AS132">
        <v>2.6785714285714284</v>
      </c>
      <c r="AT132">
        <v>3.4</v>
      </c>
      <c r="AU132">
        <v>2.7</v>
      </c>
      <c r="AV132">
        <v>3.4444444444444446</v>
      </c>
      <c r="AW132">
        <v>3.1724137931034484</v>
      </c>
      <c r="AX132">
        <v>2.9298245614035086</v>
      </c>
      <c r="AY132">
        <v>3.9210526315789473</v>
      </c>
      <c r="AZ132">
        <v>4</v>
      </c>
      <c r="BA132">
        <v>3.375</v>
      </c>
      <c r="BB132">
        <v>3.9</v>
      </c>
      <c r="BC132">
        <v>3.7857142857142856</v>
      </c>
      <c r="BD132">
        <v>3.4</v>
      </c>
      <c r="BE132">
        <v>4</v>
      </c>
      <c r="BF132">
        <v>3.8888888888888888</v>
      </c>
      <c r="BG132">
        <v>3.7586206896551726</v>
      </c>
      <c r="BH132">
        <v>3.7719298245614037</v>
      </c>
      <c r="BI132">
        <v>3.7719298245614037</v>
      </c>
      <c r="BJ132">
        <v>3.871345029239766</v>
      </c>
      <c r="BL132">
        <v>4.5</v>
      </c>
      <c r="BN132">
        <v>4.5</v>
      </c>
      <c r="BQ132">
        <v>7</v>
      </c>
      <c r="BR132">
        <v>7</v>
      </c>
      <c r="BS132">
        <v>5.333333333333333</v>
      </c>
      <c r="BU132">
        <v>4</v>
      </c>
      <c r="BW132">
        <v>4</v>
      </c>
      <c r="BZ132">
        <v>3</v>
      </c>
      <c r="CA132">
        <v>3</v>
      </c>
      <c r="CB132">
        <v>3.6666666666666665</v>
      </c>
      <c r="CC132">
        <v>4.5</v>
      </c>
      <c r="CE132">
        <v>7.5</v>
      </c>
      <c r="CG132">
        <v>7.5</v>
      </c>
      <c r="CJ132">
        <v>5</v>
      </c>
      <c r="CK132">
        <v>5</v>
      </c>
      <c r="CL132">
        <v>6.666666666666667</v>
      </c>
      <c r="CM132">
        <v>6.666666666666667</v>
      </c>
      <c r="CN132">
        <v>5.2222222222222223</v>
      </c>
      <c r="CO132">
        <v>3.9388888888888891</v>
      </c>
      <c r="DT132">
        <v>3</v>
      </c>
      <c r="DU132">
        <v>2.6</v>
      </c>
      <c r="DV132">
        <v>3.1</v>
      </c>
      <c r="DW132">
        <v>2.9</v>
      </c>
      <c r="DX132">
        <v>2.9</v>
      </c>
      <c r="DY132">
        <v>3.6</v>
      </c>
      <c r="DZ132">
        <v>3.2</v>
      </c>
      <c r="EA132">
        <v>3.2333333333333334</v>
      </c>
      <c r="EB132">
        <v>3.0666666666666669</v>
      </c>
      <c r="EC132">
        <v>3.4</v>
      </c>
      <c r="ED132">
        <v>3.9</v>
      </c>
      <c r="EE132">
        <v>3</v>
      </c>
      <c r="EF132">
        <v>3.4333333333333331</v>
      </c>
      <c r="EG132">
        <v>3.9</v>
      </c>
      <c r="EH132">
        <v>2.8</v>
      </c>
      <c r="EI132">
        <v>2.6</v>
      </c>
      <c r="EJ132">
        <v>3.1</v>
      </c>
      <c r="EK132">
        <v>3.2666666666666666</v>
      </c>
      <c r="EL132">
        <v>3.1666666666666665</v>
      </c>
      <c r="EM132">
        <v>4.4000000000000004</v>
      </c>
      <c r="EN132">
        <v>3.8</v>
      </c>
      <c r="EO132">
        <v>4.2</v>
      </c>
      <c r="EP132">
        <v>4.1333333333333337</v>
      </c>
      <c r="EQ132">
        <v>4</v>
      </c>
      <c r="ER132">
        <v>3.7</v>
      </c>
      <c r="ES132">
        <v>4.5999999999999996</v>
      </c>
      <c r="ET132">
        <v>4.0999999999999996</v>
      </c>
      <c r="EU132">
        <v>4.1166666666666663</v>
      </c>
      <c r="EV132">
        <v>4.1166666666666663</v>
      </c>
      <c r="EW132">
        <v>3.4833333333333334</v>
      </c>
      <c r="EX132">
        <v>3.4833333333333334</v>
      </c>
    </row>
    <row r="133" spans="1:154" x14ac:dyDescent="0.3">
      <c r="A133" s="2" t="s">
        <v>131</v>
      </c>
      <c r="B133">
        <v>3.3</v>
      </c>
      <c r="C133">
        <v>3.3684210526315788</v>
      </c>
      <c r="D133">
        <v>3.2</v>
      </c>
      <c r="E133">
        <v>3.2881355932203391</v>
      </c>
      <c r="F133">
        <v>3.4</v>
      </c>
      <c r="G133">
        <v>3.8421052631578947</v>
      </c>
      <c r="H133">
        <v>3.8</v>
      </c>
      <c r="I133">
        <v>3.6779661016949152</v>
      </c>
      <c r="J133">
        <v>3.4830508474576272</v>
      </c>
      <c r="K133">
        <v>0.6</v>
      </c>
      <c r="L133">
        <v>1</v>
      </c>
      <c r="M133">
        <v>1.05</v>
      </c>
      <c r="N133">
        <v>0.88135593220338981</v>
      </c>
      <c r="O133">
        <v>0.88135593220338981</v>
      </c>
      <c r="P133">
        <v>2.615819209039548</v>
      </c>
      <c r="R133">
        <v>6</v>
      </c>
      <c r="T133">
        <v>6</v>
      </c>
      <c r="V133">
        <v>0</v>
      </c>
      <c r="X133">
        <v>0</v>
      </c>
      <c r="Y133">
        <v>3</v>
      </c>
      <c r="AA133">
        <v>5</v>
      </c>
      <c r="AC133">
        <v>5</v>
      </c>
      <c r="AD133">
        <v>5</v>
      </c>
      <c r="AE133">
        <v>3.6666666666666665</v>
      </c>
      <c r="AF133">
        <v>2.6333333333333333</v>
      </c>
      <c r="AG133">
        <v>5.8</v>
      </c>
      <c r="AH133">
        <v>4.5999999999999996</v>
      </c>
      <c r="AI133">
        <v>4.2</v>
      </c>
      <c r="AJ133">
        <v>4.8666666666666663</v>
      </c>
      <c r="AK133">
        <v>4.8888888888888893</v>
      </c>
      <c r="AL133">
        <v>5.5</v>
      </c>
      <c r="AM133">
        <v>4</v>
      </c>
      <c r="AN133">
        <v>4.7931034482758621</v>
      </c>
      <c r="AO133">
        <v>4.8305084745762707</v>
      </c>
      <c r="AP133">
        <v>2.2000000000000002</v>
      </c>
      <c r="AQ133">
        <v>3</v>
      </c>
      <c r="AR133">
        <v>2.9</v>
      </c>
      <c r="AS133">
        <v>2.7</v>
      </c>
      <c r="AT133">
        <v>2.4444444444444446</v>
      </c>
      <c r="AU133">
        <v>2</v>
      </c>
      <c r="AV133">
        <v>3.5</v>
      </c>
      <c r="AW133">
        <v>2.6551724137931036</v>
      </c>
      <c r="AX133">
        <v>2.6779661016949152</v>
      </c>
      <c r="AY133">
        <v>3.7542372881355934</v>
      </c>
      <c r="AZ133">
        <v>2.4</v>
      </c>
      <c r="BA133">
        <v>1.9</v>
      </c>
      <c r="BB133">
        <v>2</v>
      </c>
      <c r="BC133">
        <v>2.1</v>
      </c>
      <c r="BD133">
        <v>3.1111111111111112</v>
      </c>
      <c r="BE133">
        <v>2.2999999999999998</v>
      </c>
      <c r="BF133">
        <v>1.7</v>
      </c>
      <c r="BG133">
        <v>2.3448275862068964</v>
      </c>
      <c r="BH133">
        <v>2.2203389830508473</v>
      </c>
      <c r="BI133">
        <v>2.2203389830508473</v>
      </c>
      <c r="BJ133">
        <v>3.2429378531073447</v>
      </c>
      <c r="BO133">
        <v>7</v>
      </c>
      <c r="BR133">
        <v>7</v>
      </c>
      <c r="BS133">
        <v>7</v>
      </c>
      <c r="BX133">
        <v>1</v>
      </c>
      <c r="CA133">
        <v>1</v>
      </c>
      <c r="CB133">
        <v>1</v>
      </c>
      <c r="CC133">
        <v>4</v>
      </c>
      <c r="CH133">
        <v>3</v>
      </c>
      <c r="CK133">
        <v>3</v>
      </c>
      <c r="CL133">
        <v>3</v>
      </c>
      <c r="CM133">
        <v>3</v>
      </c>
      <c r="CN133">
        <v>3.6666666666666665</v>
      </c>
      <c r="CO133">
        <v>3.25</v>
      </c>
      <c r="CP133">
        <v>2.1</v>
      </c>
      <c r="CQ133">
        <v>2</v>
      </c>
      <c r="CR133">
        <v>2.4444444444444446</v>
      </c>
      <c r="CS133">
        <v>2.1724137931034484</v>
      </c>
      <c r="CT133">
        <v>2</v>
      </c>
      <c r="CU133">
        <v>2.2999999999999998</v>
      </c>
      <c r="CV133">
        <v>2.1</v>
      </c>
      <c r="CW133">
        <v>2.1379310344827585</v>
      </c>
      <c r="CX133">
        <v>2.1551724137931036</v>
      </c>
      <c r="CY133">
        <v>0.9</v>
      </c>
      <c r="CZ133">
        <v>1</v>
      </c>
      <c r="DA133">
        <v>0</v>
      </c>
      <c r="DB133">
        <v>0.65517241379310343</v>
      </c>
      <c r="DC133">
        <v>2.4444444444444446</v>
      </c>
      <c r="DD133">
        <v>0.5</v>
      </c>
      <c r="DE133">
        <v>2.2999999999999998</v>
      </c>
      <c r="DF133">
        <v>1.7241379310344827</v>
      </c>
      <c r="DG133">
        <v>1.1896551724137931</v>
      </c>
      <c r="DH133">
        <v>1.6724137931034482</v>
      </c>
      <c r="DI133">
        <v>0.3</v>
      </c>
      <c r="DJ133">
        <v>0.7</v>
      </c>
      <c r="DK133">
        <v>0.1111111111111111</v>
      </c>
      <c r="DL133">
        <v>0.37931034482758619</v>
      </c>
      <c r="DM133">
        <v>0.33333333333333331</v>
      </c>
      <c r="DN133">
        <v>0.2</v>
      </c>
      <c r="DO133">
        <v>0.1</v>
      </c>
      <c r="DP133">
        <v>0.20689655172413793</v>
      </c>
      <c r="DQ133">
        <v>0.29310344827586204</v>
      </c>
      <c r="DR133">
        <v>0.29310344827586204</v>
      </c>
      <c r="DS133">
        <v>1.2126436781609196</v>
      </c>
      <c r="DV133">
        <v>0</v>
      </c>
      <c r="DW133">
        <v>0</v>
      </c>
      <c r="DX133">
        <v>0</v>
      </c>
      <c r="EA133">
        <v>0</v>
      </c>
      <c r="EB133">
        <v>0</v>
      </c>
      <c r="EE133">
        <v>3</v>
      </c>
      <c r="EF133">
        <v>3</v>
      </c>
      <c r="EG133">
        <v>2</v>
      </c>
      <c r="EJ133">
        <v>2</v>
      </c>
      <c r="EK133">
        <v>2.5</v>
      </c>
      <c r="EL133">
        <v>1.25</v>
      </c>
      <c r="EO133">
        <v>1</v>
      </c>
      <c r="EP133">
        <v>1</v>
      </c>
      <c r="EQ133">
        <v>0</v>
      </c>
      <c r="ET133">
        <v>0</v>
      </c>
      <c r="EU133">
        <v>0.5</v>
      </c>
      <c r="EV133">
        <v>0.5</v>
      </c>
      <c r="EW133">
        <v>1</v>
      </c>
      <c r="EX133">
        <v>1.2055555555555555</v>
      </c>
    </row>
    <row r="134" spans="1:154" x14ac:dyDescent="0.3">
      <c r="A134" s="2" t="s">
        <v>132</v>
      </c>
      <c r="B134">
        <v>1.3333333333333333</v>
      </c>
      <c r="C134">
        <v>1.375</v>
      </c>
      <c r="D134">
        <v>5.5</v>
      </c>
      <c r="E134">
        <v>1.875</v>
      </c>
      <c r="F134">
        <v>3.1666666666666665</v>
      </c>
      <c r="G134">
        <v>3.875</v>
      </c>
      <c r="H134">
        <v>1</v>
      </c>
      <c r="I134">
        <v>3.25</v>
      </c>
      <c r="J134">
        <v>2.5625</v>
      </c>
      <c r="K134">
        <v>1.1666666666666667</v>
      </c>
      <c r="L134">
        <v>1.75</v>
      </c>
      <c r="M134">
        <v>1.5</v>
      </c>
      <c r="N134">
        <v>1.5</v>
      </c>
      <c r="O134">
        <v>1.5</v>
      </c>
      <c r="P134">
        <v>2.2083333333333335</v>
      </c>
      <c r="Q134">
        <v>3.2352941176470589</v>
      </c>
      <c r="R134">
        <v>3.03125</v>
      </c>
      <c r="S134">
        <v>2.2105263157894739</v>
      </c>
      <c r="T134">
        <v>2.7980769230769229</v>
      </c>
      <c r="U134">
        <v>3.0588235294117645</v>
      </c>
      <c r="V134">
        <v>3.28125</v>
      </c>
      <c r="W134">
        <v>4.1052631578947372</v>
      </c>
      <c r="X134">
        <v>3.5096153846153846</v>
      </c>
      <c r="Y134">
        <v>3.1538461538461537</v>
      </c>
      <c r="Z134">
        <v>3.0882352941176472</v>
      </c>
      <c r="AA134">
        <v>2.90625</v>
      </c>
      <c r="AB134">
        <v>3.5263157894736841</v>
      </c>
      <c r="AC134">
        <v>3.1923076923076925</v>
      </c>
      <c r="AD134">
        <v>3.1923076923076925</v>
      </c>
      <c r="AE134">
        <v>3.1666666666666665</v>
      </c>
      <c r="AF134">
        <v>3.0388888888888888</v>
      </c>
      <c r="BK134">
        <v>2.8</v>
      </c>
      <c r="BL134">
        <v>3.5</v>
      </c>
      <c r="BM134">
        <v>3.25</v>
      </c>
      <c r="BN134">
        <v>3.1833333333333331</v>
      </c>
      <c r="BO134">
        <v>3.3</v>
      </c>
      <c r="BP134">
        <v>3</v>
      </c>
      <c r="BQ134">
        <v>3.1</v>
      </c>
      <c r="BR134">
        <v>3.1333333333333333</v>
      </c>
      <c r="BS134">
        <v>3.1583333333333332</v>
      </c>
      <c r="BT134">
        <v>2.15</v>
      </c>
      <c r="BU134">
        <v>2.5</v>
      </c>
      <c r="BV134">
        <v>1.9</v>
      </c>
      <c r="BW134">
        <v>2.1833333333333331</v>
      </c>
      <c r="BX134">
        <v>2.9</v>
      </c>
      <c r="BY134">
        <v>2.4500000000000002</v>
      </c>
      <c r="BZ134">
        <v>2.6</v>
      </c>
      <c r="CA134">
        <v>2.65</v>
      </c>
      <c r="CB134">
        <v>2.4166666666666665</v>
      </c>
      <c r="CC134">
        <v>2.7875000000000001</v>
      </c>
      <c r="CD134">
        <v>3.6</v>
      </c>
      <c r="CE134">
        <v>3.4</v>
      </c>
      <c r="CF134">
        <v>3.05</v>
      </c>
      <c r="CG134">
        <v>3.35</v>
      </c>
      <c r="CH134">
        <v>2.5</v>
      </c>
      <c r="CI134">
        <v>3.1</v>
      </c>
      <c r="CJ134">
        <v>3.15</v>
      </c>
      <c r="CK134">
        <v>2.9166666666666665</v>
      </c>
      <c r="CL134">
        <v>3.1333333333333333</v>
      </c>
      <c r="CM134">
        <v>3.1333333333333333</v>
      </c>
      <c r="CN134">
        <v>2.9027777777777777</v>
      </c>
      <c r="CO134">
        <v>2.9027777777777777</v>
      </c>
      <c r="CP134">
        <v>2.7777777777777777</v>
      </c>
      <c r="CQ134">
        <v>1.7777777777777777</v>
      </c>
      <c r="CR134">
        <v>2.6428571428571428</v>
      </c>
      <c r="CS134">
        <v>2.38</v>
      </c>
      <c r="CT134">
        <v>1.6</v>
      </c>
      <c r="CU134">
        <v>2</v>
      </c>
      <c r="CV134">
        <v>1.95</v>
      </c>
      <c r="CW134">
        <v>1.8448275862068966</v>
      </c>
      <c r="CX134">
        <v>2.0925925925925926</v>
      </c>
      <c r="CY134">
        <v>3.3888888888888888</v>
      </c>
      <c r="CZ134">
        <v>4.3888888888888893</v>
      </c>
      <c r="DA134">
        <v>3.7857142857142856</v>
      </c>
      <c r="DB134">
        <v>3.86</v>
      </c>
      <c r="DC134">
        <v>4.75</v>
      </c>
      <c r="DD134">
        <v>4.3888888888888893</v>
      </c>
      <c r="DE134">
        <v>4.45</v>
      </c>
      <c r="DF134">
        <v>4.5344827586206895</v>
      </c>
      <c r="DG134">
        <v>4.2222222222222223</v>
      </c>
      <c r="DH134">
        <v>3.1574074074074074</v>
      </c>
      <c r="DI134">
        <v>3.7222222222222223</v>
      </c>
      <c r="DJ134">
        <v>4</v>
      </c>
      <c r="DK134">
        <v>3.1428571428571428</v>
      </c>
      <c r="DL134">
        <v>3.66</v>
      </c>
      <c r="DM134">
        <v>4</v>
      </c>
      <c r="DN134">
        <v>3.6666666666666665</v>
      </c>
      <c r="DO134">
        <v>3.2</v>
      </c>
      <c r="DP134">
        <v>3.6206896551724137</v>
      </c>
      <c r="DQ134">
        <v>3.6388888888888888</v>
      </c>
      <c r="DR134">
        <v>3.6388888888888888</v>
      </c>
      <c r="DS134">
        <v>3.3179012345679011</v>
      </c>
      <c r="DT134">
        <v>0</v>
      </c>
      <c r="DU134">
        <v>1</v>
      </c>
      <c r="DV134">
        <v>1.5</v>
      </c>
      <c r="DW134">
        <v>1.1000000000000001</v>
      </c>
      <c r="DY134">
        <v>4.5</v>
      </c>
      <c r="EA134">
        <v>4.5</v>
      </c>
      <c r="EB134">
        <v>1.6666666666666667</v>
      </c>
      <c r="EC134">
        <v>6</v>
      </c>
      <c r="ED134">
        <v>4</v>
      </c>
      <c r="EE134">
        <v>4.666666666666667</v>
      </c>
      <c r="EF134">
        <v>4.8</v>
      </c>
      <c r="EH134">
        <v>3</v>
      </c>
      <c r="EJ134">
        <v>3</v>
      </c>
      <c r="EK134">
        <v>4.5</v>
      </c>
      <c r="EL134">
        <v>3.0833333333333335</v>
      </c>
      <c r="EM134">
        <v>5</v>
      </c>
      <c r="EN134">
        <v>5.5</v>
      </c>
      <c r="EO134">
        <v>5.5</v>
      </c>
      <c r="EP134">
        <v>5.4</v>
      </c>
      <c r="ER134">
        <v>6</v>
      </c>
      <c r="ET134">
        <v>6</v>
      </c>
      <c r="EU134">
        <v>5.5</v>
      </c>
      <c r="EV134">
        <v>5.5</v>
      </c>
      <c r="EW134">
        <v>3.8888888888888888</v>
      </c>
      <c r="EX134">
        <v>3.375</v>
      </c>
    </row>
    <row r="135" spans="1:154" x14ac:dyDescent="0.3">
      <c r="A135" s="2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R135">
        <v>0</v>
      </c>
      <c r="S135">
        <v>0</v>
      </c>
      <c r="T135">
        <v>0</v>
      </c>
      <c r="V135">
        <v>0</v>
      </c>
      <c r="W135">
        <v>0</v>
      </c>
      <c r="X135">
        <v>0</v>
      </c>
      <c r="Y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1.4</v>
      </c>
      <c r="AH135">
        <v>2.1111111111111112</v>
      </c>
      <c r="AI135">
        <v>2.1</v>
      </c>
      <c r="AJ135">
        <v>1.8620689655172413</v>
      </c>
      <c r="AK135">
        <v>1.9</v>
      </c>
      <c r="AL135">
        <v>2.625</v>
      </c>
      <c r="AM135">
        <v>2.6666666666666665</v>
      </c>
      <c r="AN135">
        <v>2.3703703703703702</v>
      </c>
      <c r="AO135">
        <v>2.1071428571428572</v>
      </c>
      <c r="AP135">
        <v>2.5</v>
      </c>
      <c r="AQ135">
        <v>2</v>
      </c>
      <c r="AR135">
        <v>1.7</v>
      </c>
      <c r="AS135">
        <v>2.0689655172413794</v>
      </c>
      <c r="AT135">
        <v>1.9</v>
      </c>
      <c r="AU135">
        <v>2</v>
      </c>
      <c r="AV135">
        <v>1.1111111111111112</v>
      </c>
      <c r="AW135">
        <v>1.6666666666666667</v>
      </c>
      <c r="AX135">
        <v>1.875</v>
      </c>
      <c r="AY135">
        <v>1.9910714285714286</v>
      </c>
      <c r="AZ135">
        <v>1</v>
      </c>
      <c r="BA135">
        <v>1.7777777777777777</v>
      </c>
      <c r="BB135">
        <v>0.9</v>
      </c>
      <c r="BC135">
        <v>1.2068965517241379</v>
      </c>
      <c r="BD135">
        <v>1.4</v>
      </c>
      <c r="BE135">
        <v>1.25</v>
      </c>
      <c r="BF135">
        <v>1.5555555555555556</v>
      </c>
      <c r="BG135">
        <v>1.4074074074074074</v>
      </c>
      <c r="BH135">
        <v>1.3035714285714286</v>
      </c>
      <c r="BI135">
        <v>1.3035714285714286</v>
      </c>
      <c r="BJ135">
        <v>1.7619047619047619</v>
      </c>
      <c r="BL135">
        <v>4</v>
      </c>
      <c r="BN135">
        <v>4</v>
      </c>
      <c r="BP135">
        <v>4</v>
      </c>
      <c r="BQ135">
        <v>7</v>
      </c>
      <c r="BR135">
        <v>5</v>
      </c>
      <c r="BS135">
        <v>4.75</v>
      </c>
      <c r="BU135">
        <v>2</v>
      </c>
      <c r="BW135">
        <v>2</v>
      </c>
      <c r="BY135">
        <v>0.5</v>
      </c>
      <c r="BZ135">
        <v>1</v>
      </c>
      <c r="CA135">
        <v>0.66666666666666663</v>
      </c>
      <c r="CB135">
        <v>1</v>
      </c>
      <c r="CC135">
        <v>2.875</v>
      </c>
      <c r="CE135">
        <v>1</v>
      </c>
      <c r="CG135">
        <v>1</v>
      </c>
      <c r="CI135">
        <v>0.5</v>
      </c>
      <c r="CJ135">
        <v>2</v>
      </c>
      <c r="CK135">
        <v>1</v>
      </c>
      <c r="CL135">
        <v>1</v>
      </c>
      <c r="CM135">
        <v>1</v>
      </c>
      <c r="CN135">
        <v>2.25</v>
      </c>
      <c r="CO135">
        <v>1.7944444444444445</v>
      </c>
      <c r="CP135">
        <v>2</v>
      </c>
      <c r="CQ135">
        <v>1.8</v>
      </c>
      <c r="CR135">
        <v>1.8571428571428572</v>
      </c>
      <c r="CS135">
        <v>1.8846153846153846</v>
      </c>
      <c r="CT135">
        <v>1.7777777777777777</v>
      </c>
      <c r="CU135">
        <v>1.8888888888888888</v>
      </c>
      <c r="CV135">
        <v>1.6</v>
      </c>
      <c r="CW135">
        <v>1.75</v>
      </c>
      <c r="CX135">
        <v>1.8148148148148149</v>
      </c>
      <c r="CY135">
        <v>3</v>
      </c>
      <c r="CZ135">
        <v>2.6</v>
      </c>
      <c r="DA135">
        <v>3</v>
      </c>
      <c r="DB135">
        <v>2.8461538461538463</v>
      </c>
      <c r="DC135">
        <v>3.2222222222222223</v>
      </c>
      <c r="DD135">
        <v>3.2222222222222223</v>
      </c>
      <c r="DE135">
        <v>4</v>
      </c>
      <c r="DF135">
        <v>3.5</v>
      </c>
      <c r="DG135">
        <v>3.1851851851851851</v>
      </c>
      <c r="DH135">
        <v>2.5</v>
      </c>
      <c r="DI135">
        <v>1.3333333333333333</v>
      </c>
      <c r="DJ135">
        <v>0.9</v>
      </c>
      <c r="DK135">
        <v>1</v>
      </c>
      <c r="DL135">
        <v>1.0769230769230769</v>
      </c>
      <c r="DM135">
        <v>0.77777777777777779</v>
      </c>
      <c r="DN135">
        <v>1.1111111111111112</v>
      </c>
      <c r="DO135">
        <v>1.3</v>
      </c>
      <c r="DP135">
        <v>1.0714285714285714</v>
      </c>
      <c r="DQ135">
        <v>1.0740740740740742</v>
      </c>
      <c r="DR135">
        <v>1.0740740740740742</v>
      </c>
      <c r="DS135">
        <v>2.0246913580246915</v>
      </c>
      <c r="DT135">
        <v>1</v>
      </c>
      <c r="DV135">
        <v>3.6666666666666665</v>
      </c>
      <c r="DW135">
        <v>3</v>
      </c>
      <c r="DX135">
        <v>1</v>
      </c>
      <c r="DY135">
        <v>1</v>
      </c>
      <c r="EA135">
        <v>1</v>
      </c>
      <c r="EB135">
        <v>2.3333333333333335</v>
      </c>
      <c r="EC135">
        <v>3</v>
      </c>
      <c r="EE135">
        <v>2.6666666666666665</v>
      </c>
      <c r="EF135">
        <v>2.75</v>
      </c>
      <c r="EG135">
        <v>1</v>
      </c>
      <c r="EH135">
        <v>2</v>
      </c>
      <c r="EJ135">
        <v>1.5</v>
      </c>
      <c r="EK135">
        <v>2.3333333333333335</v>
      </c>
      <c r="EL135">
        <v>2.3333333333333335</v>
      </c>
      <c r="EM135">
        <v>3</v>
      </c>
      <c r="EO135">
        <v>3</v>
      </c>
      <c r="EP135">
        <v>3</v>
      </c>
      <c r="EQ135">
        <v>3</v>
      </c>
      <c r="ER135">
        <v>1</v>
      </c>
      <c r="ET135">
        <v>2</v>
      </c>
      <c r="EU135">
        <v>2.6666666666666665</v>
      </c>
      <c r="EV135">
        <v>2.6666666666666665</v>
      </c>
      <c r="EW135">
        <v>2.4444444444444446</v>
      </c>
      <c r="EX135">
        <v>2.0666666666666669</v>
      </c>
    </row>
    <row r="136" spans="1:154" x14ac:dyDescent="0.3">
      <c r="A136" s="2" t="s">
        <v>134</v>
      </c>
      <c r="B136">
        <v>0.26315789473684209</v>
      </c>
      <c r="C136">
        <v>0.25</v>
      </c>
      <c r="D136">
        <v>5.2631578947368418E-2</v>
      </c>
      <c r="E136">
        <v>0.18965517241379309</v>
      </c>
      <c r="F136">
        <v>0.21052631578947367</v>
      </c>
      <c r="G136">
        <v>0.2</v>
      </c>
      <c r="H136">
        <v>0.21052631578947367</v>
      </c>
      <c r="I136">
        <v>0.20689655172413793</v>
      </c>
      <c r="J136">
        <v>0.19827586206896552</v>
      </c>
      <c r="K136">
        <v>0.10526315789473684</v>
      </c>
      <c r="L136">
        <v>0.15</v>
      </c>
      <c r="M136">
        <v>0.15789473684210525</v>
      </c>
      <c r="N136">
        <v>0.13793103448275862</v>
      </c>
      <c r="O136">
        <v>0.13793103448275862</v>
      </c>
      <c r="P136">
        <v>0.17816091954022989</v>
      </c>
      <c r="Q136">
        <v>0</v>
      </c>
      <c r="S136">
        <v>0</v>
      </c>
      <c r="T136">
        <v>0</v>
      </c>
      <c r="U136">
        <v>1</v>
      </c>
      <c r="W136">
        <v>0</v>
      </c>
      <c r="X136">
        <v>0.5</v>
      </c>
      <c r="Y136">
        <v>0.25</v>
      </c>
      <c r="Z136">
        <v>2</v>
      </c>
      <c r="AB136">
        <v>0</v>
      </c>
      <c r="AC136">
        <v>1</v>
      </c>
      <c r="AD136">
        <v>1</v>
      </c>
      <c r="AE136">
        <v>0.5</v>
      </c>
      <c r="AF136">
        <v>0.18888888888888888</v>
      </c>
      <c r="AG136">
        <v>1</v>
      </c>
      <c r="AH136">
        <v>2.5</v>
      </c>
      <c r="AI136">
        <v>3</v>
      </c>
      <c r="AJ136">
        <v>2</v>
      </c>
      <c r="AL136">
        <v>2</v>
      </c>
      <c r="AM136">
        <v>2</v>
      </c>
      <c r="AN136">
        <v>2</v>
      </c>
      <c r="AO136">
        <v>2</v>
      </c>
      <c r="AP136">
        <v>0</v>
      </c>
      <c r="AQ136">
        <v>2</v>
      </c>
      <c r="AR136">
        <v>2</v>
      </c>
      <c r="AS136">
        <v>1.2</v>
      </c>
      <c r="AU136">
        <v>0.33333333333333331</v>
      </c>
      <c r="AV136">
        <v>1</v>
      </c>
      <c r="AW136">
        <v>0.5</v>
      </c>
      <c r="AX136">
        <v>0.88888888888888884</v>
      </c>
      <c r="AY136">
        <v>1.4444444444444444</v>
      </c>
      <c r="AZ136">
        <v>2</v>
      </c>
      <c r="BA136">
        <v>1.5</v>
      </c>
      <c r="BB136">
        <v>2</v>
      </c>
      <c r="BC136">
        <v>1.8</v>
      </c>
      <c r="BE136">
        <v>0.66666666666666663</v>
      </c>
      <c r="BF136">
        <v>2</v>
      </c>
      <c r="BG136">
        <v>1</v>
      </c>
      <c r="BH136">
        <v>1.4444444444444444</v>
      </c>
      <c r="BI136">
        <v>1.4444444444444444</v>
      </c>
      <c r="BJ136">
        <v>1.4444444444444444</v>
      </c>
      <c r="BK136">
        <v>1.5</v>
      </c>
      <c r="BL136">
        <v>0.875</v>
      </c>
      <c r="BM136">
        <v>1.4444444444444444</v>
      </c>
      <c r="BN136">
        <v>1.28</v>
      </c>
      <c r="BO136">
        <v>1.9</v>
      </c>
      <c r="BP136">
        <v>1</v>
      </c>
      <c r="BQ136">
        <v>1.7777777777777777</v>
      </c>
      <c r="BR136">
        <v>1.6153846153846154</v>
      </c>
      <c r="BS136">
        <v>1.4509803921568627</v>
      </c>
      <c r="BT136">
        <v>1</v>
      </c>
      <c r="BU136">
        <v>0.875</v>
      </c>
      <c r="BV136">
        <v>0.88888888888888884</v>
      </c>
      <c r="BW136">
        <v>0.92</v>
      </c>
      <c r="BX136">
        <v>0.9</v>
      </c>
      <c r="BY136">
        <v>0.8571428571428571</v>
      </c>
      <c r="BZ136">
        <v>1.1111111111111112</v>
      </c>
      <c r="CA136">
        <v>0.96153846153846156</v>
      </c>
      <c r="CB136">
        <v>0.94117647058823528</v>
      </c>
      <c r="CC136">
        <v>1.196078431372549</v>
      </c>
      <c r="CD136">
        <v>1.625</v>
      </c>
      <c r="CE136">
        <v>0.875</v>
      </c>
      <c r="CF136">
        <v>1.4444444444444444</v>
      </c>
      <c r="CG136">
        <v>1.32</v>
      </c>
      <c r="CH136">
        <v>1.8</v>
      </c>
      <c r="CI136">
        <v>1.2857142857142858</v>
      </c>
      <c r="CJ136">
        <v>2.1111111111111112</v>
      </c>
      <c r="CK136">
        <v>1.7692307692307692</v>
      </c>
      <c r="CL136">
        <v>1.5490196078431373</v>
      </c>
      <c r="CM136">
        <v>1.5490196078431373</v>
      </c>
      <c r="CN136">
        <v>1.3137254901960784</v>
      </c>
      <c r="CO136">
        <v>1.3333333333333333</v>
      </c>
      <c r="CP136">
        <v>0.7142857142857143</v>
      </c>
      <c r="CQ136">
        <v>0.625</v>
      </c>
      <c r="CR136">
        <v>0.5714285714285714</v>
      </c>
      <c r="CS136">
        <v>0.63636363636363635</v>
      </c>
      <c r="CT136">
        <v>0.16666666666666666</v>
      </c>
      <c r="CU136">
        <v>0.25</v>
      </c>
      <c r="CV136">
        <v>0.33333333333333331</v>
      </c>
      <c r="CW136">
        <v>0.2608695652173913</v>
      </c>
      <c r="CX136">
        <v>0.44444444444444442</v>
      </c>
      <c r="CY136">
        <v>1</v>
      </c>
      <c r="CZ136">
        <v>0.25</v>
      </c>
      <c r="DA136">
        <v>0.42857142857142855</v>
      </c>
      <c r="DB136">
        <v>0.54545454545454541</v>
      </c>
      <c r="DC136">
        <v>0.16666666666666666</v>
      </c>
      <c r="DD136">
        <v>0.75</v>
      </c>
      <c r="DE136">
        <v>0.33333333333333331</v>
      </c>
      <c r="DF136">
        <v>0.43478260869565216</v>
      </c>
      <c r="DG136">
        <v>0.48888888888888887</v>
      </c>
      <c r="DH136">
        <v>0.46666666666666667</v>
      </c>
      <c r="DI136">
        <v>0</v>
      </c>
      <c r="DJ136">
        <v>0.375</v>
      </c>
      <c r="DK136">
        <v>0.42857142857142855</v>
      </c>
      <c r="DL136">
        <v>0.27272727272727271</v>
      </c>
      <c r="DM136">
        <v>0.16666666666666666</v>
      </c>
      <c r="DN136">
        <v>0.5</v>
      </c>
      <c r="DO136">
        <v>0.55555555555555558</v>
      </c>
      <c r="DP136">
        <v>0.43478260869565216</v>
      </c>
      <c r="DQ136">
        <v>0.35555555555555557</v>
      </c>
      <c r="DR136">
        <v>0.35555555555555557</v>
      </c>
      <c r="DS136">
        <v>0.42962962962962964</v>
      </c>
      <c r="DT136">
        <v>0.66666666666666663</v>
      </c>
      <c r="DU136">
        <v>1</v>
      </c>
      <c r="DV136">
        <v>0</v>
      </c>
      <c r="DW136">
        <v>0.5</v>
      </c>
      <c r="DX136">
        <v>0.25</v>
      </c>
      <c r="DY136">
        <v>0</v>
      </c>
      <c r="DZ136">
        <v>0</v>
      </c>
      <c r="EA136">
        <v>0.14285714285714285</v>
      </c>
      <c r="EB136">
        <v>0.33333333333333331</v>
      </c>
      <c r="EC136">
        <v>0</v>
      </c>
      <c r="ED136">
        <v>0.5</v>
      </c>
      <c r="EE136">
        <v>0</v>
      </c>
      <c r="EF136">
        <v>0.125</v>
      </c>
      <c r="EG136">
        <v>0</v>
      </c>
      <c r="EH136">
        <v>0</v>
      </c>
      <c r="EI136">
        <v>0</v>
      </c>
      <c r="EJ136">
        <v>0</v>
      </c>
      <c r="EK136">
        <v>6.6666666666666666E-2</v>
      </c>
      <c r="EL136">
        <v>0.2</v>
      </c>
      <c r="EM136">
        <v>0.33333333333333331</v>
      </c>
      <c r="EN136">
        <v>1</v>
      </c>
      <c r="EO136">
        <v>0</v>
      </c>
      <c r="EP136">
        <v>0.375</v>
      </c>
      <c r="EQ136">
        <v>0</v>
      </c>
      <c r="ER136">
        <v>0</v>
      </c>
      <c r="ES136">
        <v>0</v>
      </c>
      <c r="ET136">
        <v>0</v>
      </c>
      <c r="EU136">
        <v>0.2</v>
      </c>
      <c r="EV136">
        <v>0.2</v>
      </c>
      <c r="EW136">
        <v>0.2</v>
      </c>
      <c r="EX136">
        <v>0.37222222222222223</v>
      </c>
    </row>
    <row r="137" spans="1:154" x14ac:dyDescent="0.3">
      <c r="A137" s="2" t="s">
        <v>135</v>
      </c>
      <c r="B137">
        <v>1.2</v>
      </c>
      <c r="C137">
        <v>1.1578947368421053</v>
      </c>
      <c r="D137">
        <v>1</v>
      </c>
      <c r="E137">
        <v>1.1206896551724137</v>
      </c>
      <c r="F137">
        <v>2</v>
      </c>
      <c r="G137">
        <v>2</v>
      </c>
      <c r="H137">
        <v>1.631578947368421</v>
      </c>
      <c r="I137">
        <v>1.8793103448275863</v>
      </c>
      <c r="J137">
        <v>1.5</v>
      </c>
      <c r="K137">
        <v>0.45</v>
      </c>
      <c r="L137">
        <v>0.57894736842105265</v>
      </c>
      <c r="M137">
        <v>0.73684210526315785</v>
      </c>
      <c r="N137">
        <v>0.58620689655172409</v>
      </c>
      <c r="O137">
        <v>0.58620689655172409</v>
      </c>
      <c r="P137">
        <v>1.1954022988505748</v>
      </c>
      <c r="R137">
        <v>0</v>
      </c>
      <c r="S137">
        <v>0</v>
      </c>
      <c r="T137">
        <v>0</v>
      </c>
      <c r="V137">
        <v>0</v>
      </c>
      <c r="W137">
        <v>1</v>
      </c>
      <c r="X137">
        <v>0.5</v>
      </c>
      <c r="Y137">
        <v>0.25</v>
      </c>
      <c r="AA137">
        <v>0</v>
      </c>
      <c r="AB137">
        <v>0</v>
      </c>
      <c r="AC137">
        <v>0</v>
      </c>
      <c r="AD137">
        <v>0</v>
      </c>
      <c r="AE137">
        <v>0.16666666666666666</v>
      </c>
      <c r="AF137">
        <v>1.1611111111111112</v>
      </c>
      <c r="AG137">
        <v>1.9</v>
      </c>
      <c r="AH137">
        <v>3.6</v>
      </c>
      <c r="AI137">
        <v>3.8</v>
      </c>
      <c r="AJ137">
        <v>3.1</v>
      </c>
      <c r="AK137">
        <v>1.4</v>
      </c>
      <c r="AL137">
        <v>2.9</v>
      </c>
      <c r="AM137">
        <v>4.1111111111111107</v>
      </c>
      <c r="AN137">
        <v>2.7586206896551726</v>
      </c>
      <c r="AO137">
        <v>2.9322033898305087</v>
      </c>
      <c r="AP137">
        <v>4.2</v>
      </c>
      <c r="AQ137">
        <v>2</v>
      </c>
      <c r="AR137">
        <v>3.1</v>
      </c>
      <c r="AS137">
        <v>3.1</v>
      </c>
      <c r="AT137">
        <v>4.8</v>
      </c>
      <c r="AU137">
        <v>3.6</v>
      </c>
      <c r="AV137">
        <v>2.1111111111111112</v>
      </c>
      <c r="AW137">
        <v>3.5517241379310347</v>
      </c>
      <c r="AX137">
        <v>3.3220338983050848</v>
      </c>
      <c r="AY137">
        <v>3.1271186440677967</v>
      </c>
      <c r="AZ137">
        <v>2</v>
      </c>
      <c r="BA137">
        <v>1.2</v>
      </c>
      <c r="BB137">
        <v>1.5</v>
      </c>
      <c r="BC137">
        <v>1.5666666666666667</v>
      </c>
      <c r="BD137">
        <v>1</v>
      </c>
      <c r="BE137">
        <v>1.5</v>
      </c>
      <c r="BF137">
        <v>1.4444444444444444</v>
      </c>
      <c r="BG137">
        <v>1.3103448275862069</v>
      </c>
      <c r="BH137">
        <v>1.4406779661016949</v>
      </c>
      <c r="BI137">
        <v>1.4406779661016949</v>
      </c>
      <c r="BJ137">
        <v>2.5649717514124295</v>
      </c>
      <c r="BQ137">
        <v>0</v>
      </c>
      <c r="BR137">
        <v>0</v>
      </c>
      <c r="BS137">
        <v>0</v>
      </c>
      <c r="BZ137">
        <v>7</v>
      </c>
      <c r="CA137">
        <v>7</v>
      </c>
      <c r="CB137">
        <v>7</v>
      </c>
      <c r="CC137">
        <v>3.5</v>
      </c>
      <c r="CJ137">
        <v>0</v>
      </c>
      <c r="CK137">
        <v>0</v>
      </c>
      <c r="CL137">
        <v>0</v>
      </c>
      <c r="CM137">
        <v>0</v>
      </c>
      <c r="CN137">
        <v>2.3333333333333335</v>
      </c>
      <c r="CO137">
        <v>2.5611111111111109</v>
      </c>
      <c r="CP137">
        <v>2.6</v>
      </c>
      <c r="CQ137">
        <v>2.4</v>
      </c>
      <c r="CR137">
        <v>1</v>
      </c>
      <c r="CS137">
        <v>2.0344827586206895</v>
      </c>
      <c r="CT137">
        <v>3.6666666666666665</v>
      </c>
      <c r="CU137">
        <v>2.4</v>
      </c>
      <c r="CV137">
        <v>3.3</v>
      </c>
      <c r="CW137">
        <v>3.103448275862069</v>
      </c>
      <c r="CX137">
        <v>2.5689655172413794</v>
      </c>
      <c r="CY137">
        <v>3.2</v>
      </c>
      <c r="CZ137">
        <v>3</v>
      </c>
      <c r="DA137">
        <v>3.5555555555555554</v>
      </c>
      <c r="DB137">
        <v>3.2413793103448274</v>
      </c>
      <c r="DC137">
        <v>2.5555555555555554</v>
      </c>
      <c r="DD137">
        <v>3.2</v>
      </c>
      <c r="DE137">
        <v>1.8</v>
      </c>
      <c r="DF137">
        <v>2.5172413793103448</v>
      </c>
      <c r="DG137">
        <v>2.8793103448275863</v>
      </c>
      <c r="DH137">
        <v>2.7241379310344827</v>
      </c>
      <c r="DI137">
        <v>1.2</v>
      </c>
      <c r="DJ137">
        <v>2.4</v>
      </c>
      <c r="DK137">
        <v>0.22222222222222221</v>
      </c>
      <c r="DL137">
        <v>1.3103448275862069</v>
      </c>
      <c r="DM137">
        <v>1.1111111111111112</v>
      </c>
      <c r="DN137">
        <v>1.3</v>
      </c>
      <c r="DO137">
        <v>1.6</v>
      </c>
      <c r="DP137">
        <v>1.3448275862068966</v>
      </c>
      <c r="DQ137">
        <v>1.3275862068965518</v>
      </c>
      <c r="DR137">
        <v>1.3275862068965518</v>
      </c>
      <c r="DS137">
        <v>2.2586206896551726</v>
      </c>
      <c r="DV137">
        <v>6</v>
      </c>
      <c r="DW137">
        <v>6</v>
      </c>
      <c r="DX137">
        <v>0</v>
      </c>
      <c r="EA137">
        <v>0</v>
      </c>
      <c r="EB137">
        <v>3</v>
      </c>
      <c r="EE137">
        <v>0</v>
      </c>
      <c r="EF137">
        <v>0</v>
      </c>
      <c r="EG137">
        <v>6</v>
      </c>
      <c r="EJ137">
        <v>6</v>
      </c>
      <c r="EK137">
        <v>3</v>
      </c>
      <c r="EL137">
        <v>3</v>
      </c>
      <c r="EO137">
        <v>0</v>
      </c>
      <c r="EP137">
        <v>0</v>
      </c>
      <c r="EQ137">
        <v>5</v>
      </c>
      <c r="ET137">
        <v>5</v>
      </c>
      <c r="EU137">
        <v>2.5</v>
      </c>
      <c r="EV137">
        <v>2.5</v>
      </c>
      <c r="EW137">
        <v>2.8333333333333335</v>
      </c>
      <c r="EX137">
        <v>2.2777777777777777</v>
      </c>
    </row>
    <row r="138" spans="1:154" x14ac:dyDescent="0.3">
      <c r="A138" s="2" t="s">
        <v>136</v>
      </c>
      <c r="B138">
        <v>0.75</v>
      </c>
      <c r="C138">
        <v>1</v>
      </c>
      <c r="D138">
        <v>0.94736842105263153</v>
      </c>
      <c r="E138">
        <v>0.89655172413793105</v>
      </c>
      <c r="F138">
        <v>0.65</v>
      </c>
      <c r="G138">
        <v>0.78947368421052633</v>
      </c>
      <c r="H138">
        <v>0.84210526315789469</v>
      </c>
      <c r="I138">
        <v>0.75862068965517238</v>
      </c>
      <c r="J138">
        <v>0.82758620689655171</v>
      </c>
      <c r="K138">
        <v>0.3</v>
      </c>
      <c r="L138">
        <v>0.52631578947368418</v>
      </c>
      <c r="M138">
        <v>0.52631578947368418</v>
      </c>
      <c r="N138">
        <v>0.44827586206896552</v>
      </c>
      <c r="O138">
        <v>0.44827586206896552</v>
      </c>
      <c r="P138">
        <v>0.70114942528735635</v>
      </c>
      <c r="R138">
        <v>6</v>
      </c>
      <c r="S138">
        <v>0</v>
      </c>
      <c r="T138">
        <v>3</v>
      </c>
      <c r="V138">
        <v>1</v>
      </c>
      <c r="W138">
        <v>2</v>
      </c>
      <c r="X138">
        <v>1.5</v>
      </c>
      <c r="Y138">
        <v>2.25</v>
      </c>
      <c r="AA138">
        <v>1</v>
      </c>
      <c r="AB138">
        <v>0</v>
      </c>
      <c r="AC138">
        <v>0.5</v>
      </c>
      <c r="AD138">
        <v>0.5</v>
      </c>
      <c r="AE138">
        <v>1.6666666666666667</v>
      </c>
      <c r="AF138">
        <v>0.73333333333333328</v>
      </c>
      <c r="AG138">
        <v>4.75</v>
      </c>
      <c r="AH138">
        <v>5</v>
      </c>
      <c r="AI138">
        <v>5.25</v>
      </c>
      <c r="AJ138">
        <v>5</v>
      </c>
      <c r="AK138">
        <v>5.333333333333333</v>
      </c>
      <c r="AL138">
        <v>6</v>
      </c>
      <c r="AM138">
        <v>4.8</v>
      </c>
      <c r="AN138">
        <v>5.2</v>
      </c>
      <c r="AO138">
        <v>5.0869565217391308</v>
      </c>
      <c r="AP138">
        <v>1.75</v>
      </c>
      <c r="AQ138">
        <v>3</v>
      </c>
      <c r="AR138">
        <v>2.5</v>
      </c>
      <c r="AS138">
        <v>2.4615384615384617</v>
      </c>
      <c r="AT138">
        <v>1.3333333333333333</v>
      </c>
      <c r="AU138">
        <v>1</v>
      </c>
      <c r="AV138">
        <v>3.2</v>
      </c>
      <c r="AW138">
        <v>2.2000000000000002</v>
      </c>
      <c r="AX138">
        <v>2.347826086956522</v>
      </c>
      <c r="AY138">
        <v>3.7173913043478262</v>
      </c>
      <c r="AZ138">
        <v>2</v>
      </c>
      <c r="BA138">
        <v>2</v>
      </c>
      <c r="BB138">
        <v>3</v>
      </c>
      <c r="BC138">
        <v>2.3076923076923075</v>
      </c>
      <c r="BD138">
        <v>2.3333333333333335</v>
      </c>
      <c r="BE138">
        <v>2</v>
      </c>
      <c r="BF138">
        <v>2.6</v>
      </c>
      <c r="BG138">
        <v>2.4</v>
      </c>
      <c r="BH138">
        <v>2.347826086956522</v>
      </c>
      <c r="BI138">
        <v>2.347826086956522</v>
      </c>
      <c r="BJ138">
        <v>3.2608695652173911</v>
      </c>
      <c r="BK138">
        <v>3.1666666666666665</v>
      </c>
      <c r="BL138">
        <v>4.2</v>
      </c>
      <c r="BM138">
        <v>3.5</v>
      </c>
      <c r="BN138">
        <v>3.5882352941176472</v>
      </c>
      <c r="BO138">
        <v>4.2857142857142856</v>
      </c>
      <c r="BP138">
        <v>4.875</v>
      </c>
      <c r="BQ138">
        <v>3</v>
      </c>
      <c r="BR138">
        <v>4.2</v>
      </c>
      <c r="BS138">
        <v>3.9189189189189189</v>
      </c>
      <c r="BT138">
        <v>3</v>
      </c>
      <c r="BU138">
        <v>3.8</v>
      </c>
      <c r="BV138">
        <v>4</v>
      </c>
      <c r="BW138">
        <v>3.5882352941176472</v>
      </c>
      <c r="BX138">
        <v>3.4285714285714284</v>
      </c>
      <c r="BY138">
        <v>2.75</v>
      </c>
      <c r="BZ138">
        <v>4.2</v>
      </c>
      <c r="CA138">
        <v>3.35</v>
      </c>
      <c r="CB138">
        <v>3.4594594594594597</v>
      </c>
      <c r="CC138">
        <v>3.689189189189189</v>
      </c>
      <c r="CD138">
        <v>7.166666666666667</v>
      </c>
      <c r="CE138">
        <v>5.6</v>
      </c>
      <c r="CF138">
        <v>4</v>
      </c>
      <c r="CG138">
        <v>5.5882352941176467</v>
      </c>
      <c r="CH138">
        <v>6.7142857142857144</v>
      </c>
      <c r="CI138">
        <v>6.25</v>
      </c>
      <c r="CJ138">
        <v>5.4</v>
      </c>
      <c r="CK138">
        <v>6.2</v>
      </c>
      <c r="CL138">
        <v>5.9189189189189193</v>
      </c>
      <c r="CM138">
        <v>5.9189189189189193</v>
      </c>
      <c r="CN138">
        <v>4.4324324324324325</v>
      </c>
      <c r="CO138">
        <v>3.9833333333333334</v>
      </c>
      <c r="CP138">
        <v>3.2857142857142856</v>
      </c>
      <c r="CQ138">
        <v>2.2857142857142856</v>
      </c>
      <c r="CR138">
        <v>3.2</v>
      </c>
      <c r="CS138">
        <v>2.8947368421052633</v>
      </c>
      <c r="CT138">
        <v>3.2</v>
      </c>
      <c r="CU138">
        <v>1.6666666666666667</v>
      </c>
      <c r="CV138">
        <v>3.5714285714285716</v>
      </c>
      <c r="CW138">
        <v>2.8333333333333335</v>
      </c>
      <c r="CX138">
        <v>2.8648648648648649</v>
      </c>
      <c r="CY138">
        <v>2.2857142857142856</v>
      </c>
      <c r="CZ138">
        <v>2.8571428571428572</v>
      </c>
      <c r="DA138">
        <v>3.2</v>
      </c>
      <c r="DB138">
        <v>2.736842105263158</v>
      </c>
      <c r="DC138">
        <v>2.6</v>
      </c>
      <c r="DD138">
        <v>3.6666666666666665</v>
      </c>
      <c r="DE138">
        <v>2.5714285714285716</v>
      </c>
      <c r="DF138">
        <v>2.9444444444444446</v>
      </c>
      <c r="DG138">
        <v>2.8378378378378377</v>
      </c>
      <c r="DH138">
        <v>2.8513513513513513</v>
      </c>
      <c r="DI138">
        <v>0.7142857142857143</v>
      </c>
      <c r="DJ138">
        <v>1</v>
      </c>
      <c r="DK138">
        <v>0.2</v>
      </c>
      <c r="DL138">
        <v>0.68421052631578949</v>
      </c>
      <c r="DM138">
        <v>0.8</v>
      </c>
      <c r="DN138">
        <v>2.1666666666666665</v>
      </c>
      <c r="DO138">
        <v>1.1428571428571428</v>
      </c>
      <c r="DP138">
        <v>1.3888888888888888</v>
      </c>
      <c r="DQ138">
        <v>1.027027027027027</v>
      </c>
      <c r="DR138">
        <v>1.027027027027027</v>
      </c>
      <c r="DS138">
        <v>2.2432432432432434</v>
      </c>
      <c r="DT138">
        <v>0</v>
      </c>
      <c r="DU138">
        <v>3.6666666666666665</v>
      </c>
      <c r="DV138">
        <v>3.6</v>
      </c>
      <c r="DW138">
        <v>2.6363636363636362</v>
      </c>
      <c r="DX138">
        <v>4.4000000000000004</v>
      </c>
      <c r="DY138">
        <v>3.25</v>
      </c>
      <c r="DZ138">
        <v>2.3333333333333335</v>
      </c>
      <c r="EA138">
        <v>3.5</v>
      </c>
      <c r="EB138">
        <v>3.0869565217391304</v>
      </c>
      <c r="EC138">
        <v>3</v>
      </c>
      <c r="ED138">
        <v>0</v>
      </c>
      <c r="EE138">
        <v>1.4</v>
      </c>
      <c r="EF138">
        <v>1.4545454545454546</v>
      </c>
      <c r="EG138">
        <v>0.6</v>
      </c>
      <c r="EH138">
        <v>0.25</v>
      </c>
      <c r="EI138">
        <v>2.3333333333333335</v>
      </c>
      <c r="EJ138">
        <v>0.91666666666666663</v>
      </c>
      <c r="EK138">
        <v>1.173913043478261</v>
      </c>
      <c r="EL138">
        <v>2.1304347826086958</v>
      </c>
      <c r="EM138">
        <v>1</v>
      </c>
      <c r="EN138">
        <v>1.3333333333333333</v>
      </c>
      <c r="EO138">
        <v>1</v>
      </c>
      <c r="EP138">
        <v>1.0909090909090908</v>
      </c>
      <c r="EQ138">
        <v>0.4</v>
      </c>
      <c r="ER138">
        <v>0</v>
      </c>
      <c r="ES138">
        <v>1</v>
      </c>
      <c r="ET138">
        <v>0.41666666666666669</v>
      </c>
      <c r="EU138">
        <v>0.73913043478260865</v>
      </c>
      <c r="EV138">
        <v>0.73913043478260865</v>
      </c>
      <c r="EW138">
        <v>1.6666666666666667</v>
      </c>
      <c r="EX138">
        <v>2.0222222222222221</v>
      </c>
    </row>
    <row r="139" spans="1:154" x14ac:dyDescent="0.3">
      <c r="A139" s="2" t="s">
        <v>137</v>
      </c>
      <c r="B139">
        <v>1.65</v>
      </c>
      <c r="C139">
        <v>1.8</v>
      </c>
      <c r="D139">
        <v>1.2</v>
      </c>
      <c r="E139">
        <v>1.55</v>
      </c>
      <c r="F139">
        <v>1.8</v>
      </c>
      <c r="G139">
        <v>2.2000000000000002</v>
      </c>
      <c r="H139">
        <v>1.7</v>
      </c>
      <c r="I139">
        <v>1.9</v>
      </c>
      <c r="J139">
        <v>1.7250000000000001</v>
      </c>
      <c r="K139">
        <v>0.6</v>
      </c>
      <c r="L139">
        <v>0.45</v>
      </c>
      <c r="M139">
        <v>0.3</v>
      </c>
      <c r="N139">
        <v>0.45</v>
      </c>
      <c r="O139">
        <v>0.45</v>
      </c>
      <c r="P139">
        <v>1.3</v>
      </c>
      <c r="AF139">
        <v>1.3</v>
      </c>
      <c r="AG139">
        <v>3.5</v>
      </c>
      <c r="AH139">
        <v>1.5</v>
      </c>
      <c r="AI139">
        <v>2</v>
      </c>
      <c r="AJ139">
        <v>2.3333333333333335</v>
      </c>
      <c r="AK139">
        <v>2.1</v>
      </c>
      <c r="AL139">
        <v>2.6666666666666665</v>
      </c>
      <c r="AM139">
        <v>1.7</v>
      </c>
      <c r="AN139">
        <v>2.1379310344827585</v>
      </c>
      <c r="AO139">
        <v>2.2372881355932202</v>
      </c>
      <c r="AP139">
        <v>1.7</v>
      </c>
      <c r="AQ139">
        <v>1.5</v>
      </c>
      <c r="AR139">
        <v>1.9</v>
      </c>
      <c r="AS139">
        <v>1.7</v>
      </c>
      <c r="AT139">
        <v>1.6</v>
      </c>
      <c r="AU139">
        <v>2</v>
      </c>
      <c r="AV139">
        <v>1.2</v>
      </c>
      <c r="AW139">
        <v>1.5862068965517242</v>
      </c>
      <c r="AX139">
        <v>1.6440677966101696</v>
      </c>
      <c r="AY139">
        <v>1.9406779661016949</v>
      </c>
      <c r="AZ139">
        <v>1.2</v>
      </c>
      <c r="BA139">
        <v>1.1000000000000001</v>
      </c>
      <c r="BB139">
        <v>1.3</v>
      </c>
      <c r="BC139">
        <v>1.2</v>
      </c>
      <c r="BD139">
        <v>0.4</v>
      </c>
      <c r="BE139">
        <v>1.1111111111111112</v>
      </c>
      <c r="BF139">
        <v>0.6</v>
      </c>
      <c r="BG139">
        <v>0.68965517241379315</v>
      </c>
      <c r="BH139">
        <v>0.94915254237288138</v>
      </c>
      <c r="BI139">
        <v>0.94915254237288138</v>
      </c>
      <c r="BJ139">
        <v>1.6101694915254237</v>
      </c>
      <c r="BP139">
        <v>1</v>
      </c>
      <c r="BR139">
        <v>1</v>
      </c>
      <c r="BS139">
        <v>1</v>
      </c>
      <c r="BY139">
        <v>4</v>
      </c>
      <c r="CA139">
        <v>4</v>
      </c>
      <c r="CB139">
        <v>4</v>
      </c>
      <c r="CC139">
        <v>2.5</v>
      </c>
      <c r="CI139">
        <v>1</v>
      </c>
      <c r="CK139">
        <v>1</v>
      </c>
      <c r="CL139">
        <v>1</v>
      </c>
      <c r="CM139">
        <v>1</v>
      </c>
      <c r="CN139">
        <v>2</v>
      </c>
      <c r="CO139">
        <v>1.6166666666666667</v>
      </c>
      <c r="CP139">
        <v>0.7</v>
      </c>
      <c r="CQ139">
        <v>1.2</v>
      </c>
      <c r="CR139">
        <v>0.77777777777777779</v>
      </c>
      <c r="CS139">
        <v>0.89655172413793105</v>
      </c>
      <c r="CT139">
        <v>1.125</v>
      </c>
      <c r="CU139">
        <v>2.1</v>
      </c>
      <c r="CV139">
        <v>0.88888888888888884</v>
      </c>
      <c r="CW139">
        <v>1.4074074074074074</v>
      </c>
      <c r="CX139">
        <v>1.1428571428571428</v>
      </c>
      <c r="CY139">
        <v>1.4</v>
      </c>
      <c r="CZ139">
        <v>1.5</v>
      </c>
      <c r="DA139">
        <v>1.1111111111111112</v>
      </c>
      <c r="DB139">
        <v>1.3448275862068966</v>
      </c>
      <c r="DC139">
        <v>0.25</v>
      </c>
      <c r="DD139">
        <v>1.5</v>
      </c>
      <c r="DE139">
        <v>1.1111111111111112</v>
      </c>
      <c r="DF139">
        <v>1</v>
      </c>
      <c r="DG139">
        <v>1.1785714285714286</v>
      </c>
      <c r="DH139">
        <v>1.1607142857142858</v>
      </c>
      <c r="DI139">
        <v>0.1</v>
      </c>
      <c r="DJ139">
        <v>0.2</v>
      </c>
      <c r="DK139">
        <v>0.44444444444444442</v>
      </c>
      <c r="DL139">
        <v>0.2413793103448276</v>
      </c>
      <c r="DM139">
        <v>0.125</v>
      </c>
      <c r="DN139">
        <v>0.4</v>
      </c>
      <c r="DO139">
        <v>0.1111111111111111</v>
      </c>
      <c r="DP139">
        <v>0.22222222222222221</v>
      </c>
      <c r="DQ139">
        <v>0.23214285714285715</v>
      </c>
      <c r="DR139">
        <v>0.23214285714285715</v>
      </c>
      <c r="DS139">
        <v>0.85119047619047616</v>
      </c>
      <c r="DV139">
        <v>0</v>
      </c>
      <c r="DW139">
        <v>0</v>
      </c>
      <c r="DX139">
        <v>0.5</v>
      </c>
      <c r="DZ139">
        <v>0</v>
      </c>
      <c r="EA139">
        <v>0.33333333333333331</v>
      </c>
      <c r="EB139">
        <v>0.25</v>
      </c>
      <c r="EE139">
        <v>0</v>
      </c>
      <c r="EF139">
        <v>0</v>
      </c>
      <c r="EG139">
        <v>0.5</v>
      </c>
      <c r="EI139">
        <v>0</v>
      </c>
      <c r="EJ139">
        <v>0.33333333333333331</v>
      </c>
      <c r="EK139">
        <v>0.25</v>
      </c>
      <c r="EL139">
        <v>0.25</v>
      </c>
      <c r="EO139">
        <v>0</v>
      </c>
      <c r="EP139">
        <v>0</v>
      </c>
      <c r="EQ139">
        <v>1.5</v>
      </c>
      <c r="ES139">
        <v>0</v>
      </c>
      <c r="ET139">
        <v>1</v>
      </c>
      <c r="EU139">
        <v>0.75</v>
      </c>
      <c r="EV139">
        <v>0.75</v>
      </c>
      <c r="EW139">
        <v>0.41666666666666669</v>
      </c>
      <c r="EX139">
        <v>0.82222222222222219</v>
      </c>
    </row>
    <row r="140" spans="1:154" x14ac:dyDescent="0.3">
      <c r="A140" s="2" t="s">
        <v>138</v>
      </c>
      <c r="B140">
        <v>1.05</v>
      </c>
      <c r="C140">
        <v>0.45</v>
      </c>
      <c r="D140">
        <v>1.9</v>
      </c>
      <c r="E140">
        <v>1.1333333333333333</v>
      </c>
      <c r="F140">
        <v>0.9</v>
      </c>
      <c r="G140">
        <v>1.1000000000000001</v>
      </c>
      <c r="H140">
        <v>1.4</v>
      </c>
      <c r="I140">
        <v>1.1333333333333333</v>
      </c>
      <c r="J140">
        <v>1.1333333333333333</v>
      </c>
      <c r="K140">
        <v>0.45</v>
      </c>
      <c r="L140">
        <v>0.1</v>
      </c>
      <c r="M140">
        <v>0.35</v>
      </c>
      <c r="N140">
        <v>0.3</v>
      </c>
      <c r="O140">
        <v>0.3</v>
      </c>
      <c r="P140">
        <v>0.85555555555555551</v>
      </c>
      <c r="AF140">
        <v>0.85555555555555551</v>
      </c>
      <c r="AG140">
        <v>4.3</v>
      </c>
      <c r="AH140">
        <v>3.8125</v>
      </c>
      <c r="AI140">
        <v>4.5555555555555554</v>
      </c>
      <c r="AJ140">
        <v>4.2407407407407405</v>
      </c>
      <c r="AK140">
        <v>4.4444444444444446</v>
      </c>
      <c r="AL140">
        <v>3.6111111111111112</v>
      </c>
      <c r="AM140">
        <v>3.8125</v>
      </c>
      <c r="AN140">
        <v>3.9615384615384617</v>
      </c>
      <c r="AO140">
        <v>4.1037735849056602</v>
      </c>
      <c r="AP140">
        <v>2.2000000000000002</v>
      </c>
      <c r="AQ140">
        <v>2.5625</v>
      </c>
      <c r="AR140">
        <v>1.6666666666666667</v>
      </c>
      <c r="AS140">
        <v>2.1296296296296298</v>
      </c>
      <c r="AT140">
        <v>2.0555555555555554</v>
      </c>
      <c r="AU140">
        <v>3.2222222222222223</v>
      </c>
      <c r="AV140">
        <v>2.3125</v>
      </c>
      <c r="AW140">
        <v>2.5384615384615383</v>
      </c>
      <c r="AX140">
        <v>2.3301886792452828</v>
      </c>
      <c r="AY140">
        <v>3.2169811320754715</v>
      </c>
      <c r="AZ140">
        <v>1.85</v>
      </c>
      <c r="BA140">
        <v>2</v>
      </c>
      <c r="BB140">
        <v>2.3888888888888888</v>
      </c>
      <c r="BC140">
        <v>2.074074074074074</v>
      </c>
      <c r="BD140">
        <v>2.5555555555555554</v>
      </c>
      <c r="BE140">
        <v>2.5</v>
      </c>
      <c r="BF140">
        <v>2.875</v>
      </c>
      <c r="BG140">
        <v>2.6346153846153846</v>
      </c>
      <c r="BH140">
        <v>2.3490566037735849</v>
      </c>
      <c r="BI140">
        <v>2.3490566037735849</v>
      </c>
      <c r="BJ140">
        <v>2.9276729559748427</v>
      </c>
      <c r="BL140">
        <v>3.75</v>
      </c>
      <c r="BM140">
        <v>5.5</v>
      </c>
      <c r="BN140">
        <v>4.333333333333333</v>
      </c>
      <c r="BO140">
        <v>4.5</v>
      </c>
      <c r="BP140">
        <v>3</v>
      </c>
      <c r="BQ140">
        <v>4.5</v>
      </c>
      <c r="BR140">
        <v>4.125</v>
      </c>
      <c r="BS140">
        <v>4.2142857142857144</v>
      </c>
      <c r="BU140">
        <v>1</v>
      </c>
      <c r="BV140">
        <v>1</v>
      </c>
      <c r="BW140">
        <v>1</v>
      </c>
      <c r="BX140">
        <v>3.5</v>
      </c>
      <c r="BY140">
        <v>3.5</v>
      </c>
      <c r="BZ140">
        <v>3.25</v>
      </c>
      <c r="CA140">
        <v>3.375</v>
      </c>
      <c r="CB140">
        <v>2.3571428571428572</v>
      </c>
      <c r="CC140">
        <v>3.2857142857142856</v>
      </c>
      <c r="CE140">
        <v>3.75</v>
      </c>
      <c r="CF140">
        <v>4.5</v>
      </c>
      <c r="CG140">
        <v>4</v>
      </c>
      <c r="CH140">
        <v>2</v>
      </c>
      <c r="CI140">
        <v>1</v>
      </c>
      <c r="CJ140">
        <v>2.75</v>
      </c>
      <c r="CK140">
        <v>2.125</v>
      </c>
      <c r="CL140">
        <v>2.9285714285714284</v>
      </c>
      <c r="CM140">
        <v>2.9285714285714284</v>
      </c>
      <c r="CN140">
        <v>3.1666666666666665</v>
      </c>
      <c r="CO140">
        <v>2.9555555555555557</v>
      </c>
      <c r="CP140">
        <v>2.9</v>
      </c>
      <c r="CQ140">
        <v>3.7</v>
      </c>
      <c r="CR140">
        <v>3.5555555555555554</v>
      </c>
      <c r="CS140">
        <v>3.3793103448275863</v>
      </c>
      <c r="CT140">
        <v>2.3333333333333335</v>
      </c>
      <c r="CU140">
        <v>2.6</v>
      </c>
      <c r="CV140">
        <v>2.9</v>
      </c>
      <c r="CW140">
        <v>2.6206896551724137</v>
      </c>
      <c r="CX140">
        <v>3</v>
      </c>
      <c r="CY140">
        <v>3.8</v>
      </c>
      <c r="CZ140">
        <v>3.3</v>
      </c>
      <c r="DA140">
        <v>3.8888888888888888</v>
      </c>
      <c r="DB140">
        <v>3.6551724137931036</v>
      </c>
      <c r="DC140">
        <v>4.7777777777777777</v>
      </c>
      <c r="DD140">
        <v>4.3</v>
      </c>
      <c r="DE140">
        <v>2.9</v>
      </c>
      <c r="DF140">
        <v>3.9655172413793105</v>
      </c>
      <c r="DG140">
        <v>3.8103448275862069</v>
      </c>
      <c r="DH140">
        <v>3.4051724137931036</v>
      </c>
      <c r="DI140">
        <v>1.9</v>
      </c>
      <c r="DJ140">
        <v>1.2</v>
      </c>
      <c r="DK140">
        <v>2.3333333333333335</v>
      </c>
      <c r="DL140">
        <v>1.7931034482758621</v>
      </c>
      <c r="DM140">
        <v>1.5555555555555556</v>
      </c>
      <c r="DN140">
        <v>2.6</v>
      </c>
      <c r="DO140">
        <v>2.4</v>
      </c>
      <c r="DP140">
        <v>2.2068965517241379</v>
      </c>
      <c r="DQ140">
        <v>2</v>
      </c>
      <c r="DR140">
        <v>2</v>
      </c>
      <c r="DS140">
        <v>2.9367816091954024</v>
      </c>
      <c r="DV140">
        <v>0</v>
      </c>
      <c r="DW140">
        <v>0</v>
      </c>
      <c r="DX140">
        <v>1</v>
      </c>
      <c r="EA140">
        <v>1</v>
      </c>
      <c r="EB140">
        <v>0.5</v>
      </c>
      <c r="EE140">
        <v>7</v>
      </c>
      <c r="EF140">
        <v>7</v>
      </c>
      <c r="EG140">
        <v>6</v>
      </c>
      <c r="EJ140">
        <v>6</v>
      </c>
      <c r="EK140">
        <v>6.5</v>
      </c>
      <c r="EL140">
        <v>3.5</v>
      </c>
      <c r="EO140">
        <v>1</v>
      </c>
      <c r="EP140">
        <v>1</v>
      </c>
      <c r="EQ140">
        <v>2</v>
      </c>
      <c r="ET140">
        <v>2</v>
      </c>
      <c r="EU140">
        <v>1.5</v>
      </c>
      <c r="EV140">
        <v>1.5</v>
      </c>
      <c r="EW140">
        <v>2.8333333333333335</v>
      </c>
      <c r="EX140">
        <v>2.9333333333333331</v>
      </c>
    </row>
    <row r="141" spans="1:154" x14ac:dyDescent="0.3">
      <c r="A141" s="2" t="s">
        <v>139</v>
      </c>
      <c r="B141">
        <v>2.9444444444444446</v>
      </c>
      <c r="C141">
        <v>4.2105263157894735</v>
      </c>
      <c r="D141">
        <v>3.4705882352941178</v>
      </c>
      <c r="E141">
        <v>3.5555555555555554</v>
      </c>
      <c r="F141">
        <v>2.4444444444444446</v>
      </c>
      <c r="G141">
        <v>3.1578947368421053</v>
      </c>
      <c r="H141">
        <v>2.3529411764705883</v>
      </c>
      <c r="I141">
        <v>2.6666666666666665</v>
      </c>
      <c r="J141">
        <v>3.1111111111111112</v>
      </c>
      <c r="K141">
        <v>1.2777777777777777</v>
      </c>
      <c r="L141">
        <v>1.3157894736842106</v>
      </c>
      <c r="M141">
        <v>1.8235294117647058</v>
      </c>
      <c r="N141">
        <v>1.462962962962963</v>
      </c>
      <c r="O141">
        <v>1.462962962962963</v>
      </c>
      <c r="P141">
        <v>2.5617283950617282</v>
      </c>
      <c r="Q141">
        <v>4</v>
      </c>
      <c r="R141">
        <v>2</v>
      </c>
      <c r="S141">
        <v>2.6666666666666665</v>
      </c>
      <c r="T141">
        <v>3</v>
      </c>
      <c r="U141">
        <v>0.5</v>
      </c>
      <c r="V141">
        <v>5</v>
      </c>
      <c r="W141">
        <v>3.6666666666666665</v>
      </c>
      <c r="X141">
        <v>2.8333333333333335</v>
      </c>
      <c r="Y141">
        <v>2.9166666666666665</v>
      </c>
      <c r="Z141">
        <v>1.5</v>
      </c>
      <c r="AA141">
        <v>2</v>
      </c>
      <c r="AB141">
        <v>2</v>
      </c>
      <c r="AC141">
        <v>1.8333333333333333</v>
      </c>
      <c r="AD141">
        <v>1.8333333333333333</v>
      </c>
      <c r="AE141">
        <v>2.5555555555555554</v>
      </c>
      <c r="AF141">
        <v>2.5611111111111109</v>
      </c>
      <c r="AG141">
        <v>5.166666666666667</v>
      </c>
      <c r="AH141">
        <v>5.5</v>
      </c>
      <c r="AI141">
        <v>3.125</v>
      </c>
      <c r="AJ141">
        <v>4.45</v>
      </c>
      <c r="AK141">
        <v>5.5714285714285712</v>
      </c>
      <c r="AL141">
        <v>3.6666666666666665</v>
      </c>
      <c r="AM141">
        <v>4.5</v>
      </c>
      <c r="AN141">
        <v>4.6190476190476186</v>
      </c>
      <c r="AO141">
        <v>4.5365853658536581</v>
      </c>
      <c r="AP141">
        <v>2</v>
      </c>
      <c r="AQ141">
        <v>1.8333333333333333</v>
      </c>
      <c r="AR141">
        <v>4.25</v>
      </c>
      <c r="AS141">
        <v>2.85</v>
      </c>
      <c r="AT141">
        <v>2.2857142857142856</v>
      </c>
      <c r="AU141">
        <v>2.1666666666666665</v>
      </c>
      <c r="AV141">
        <v>1.875</v>
      </c>
      <c r="AW141">
        <v>2.0952380952380953</v>
      </c>
      <c r="AX141">
        <v>2.4634146341463414</v>
      </c>
      <c r="AY141">
        <v>3.5</v>
      </c>
      <c r="AZ141">
        <v>3.3333333333333335</v>
      </c>
      <c r="BA141">
        <v>3.6666666666666665</v>
      </c>
      <c r="BB141">
        <v>3.25</v>
      </c>
      <c r="BC141">
        <v>3.4</v>
      </c>
      <c r="BD141">
        <v>2.7142857142857144</v>
      </c>
      <c r="BE141">
        <v>3.1666666666666665</v>
      </c>
      <c r="BF141">
        <v>3.5</v>
      </c>
      <c r="BG141">
        <v>3.1428571428571428</v>
      </c>
      <c r="BH141">
        <v>3.2682926829268291</v>
      </c>
      <c r="BI141">
        <v>3.2682926829268291</v>
      </c>
      <c r="BJ141">
        <v>3.4227642276422765</v>
      </c>
      <c r="BK141">
        <v>2.25</v>
      </c>
      <c r="BL141">
        <v>5.25</v>
      </c>
      <c r="BM141">
        <v>5</v>
      </c>
      <c r="BN141">
        <v>4</v>
      </c>
      <c r="BO141">
        <v>4.333333333333333</v>
      </c>
      <c r="BP141">
        <v>5.5</v>
      </c>
      <c r="BQ141">
        <v>0.5</v>
      </c>
      <c r="BR141">
        <v>4</v>
      </c>
      <c r="BS141">
        <v>4</v>
      </c>
      <c r="BT141">
        <v>4.25</v>
      </c>
      <c r="BU141">
        <v>1.25</v>
      </c>
      <c r="BV141">
        <v>1.5</v>
      </c>
      <c r="BW141">
        <v>2.5</v>
      </c>
      <c r="BX141">
        <v>2.6666666666666665</v>
      </c>
      <c r="BY141">
        <v>1.5</v>
      </c>
      <c r="BZ141">
        <v>5</v>
      </c>
      <c r="CA141">
        <v>2.6666666666666665</v>
      </c>
      <c r="CB141">
        <v>2.5789473684210527</v>
      </c>
      <c r="CC141">
        <v>3.2894736842105261</v>
      </c>
      <c r="CD141">
        <v>3.75</v>
      </c>
      <c r="CE141">
        <v>4</v>
      </c>
      <c r="CF141">
        <v>2</v>
      </c>
      <c r="CG141">
        <v>3.5</v>
      </c>
      <c r="CH141">
        <v>4.666666666666667</v>
      </c>
      <c r="CI141">
        <v>3.75</v>
      </c>
      <c r="CJ141">
        <v>2.5</v>
      </c>
      <c r="CK141">
        <v>3.7777777777777777</v>
      </c>
      <c r="CL141">
        <v>3.6315789473684212</v>
      </c>
      <c r="CM141">
        <v>3.6315789473684212</v>
      </c>
      <c r="CN141">
        <v>3.4035087719298245</v>
      </c>
      <c r="CO141">
        <v>3.4166666666666665</v>
      </c>
      <c r="CP141">
        <v>2.7777777777777777</v>
      </c>
      <c r="CQ141">
        <v>4.125</v>
      </c>
      <c r="CR141">
        <v>3.1428571428571428</v>
      </c>
      <c r="CS141">
        <v>3.3333333333333335</v>
      </c>
      <c r="CT141">
        <v>2.125</v>
      </c>
      <c r="CU141">
        <v>2.7142857142857144</v>
      </c>
      <c r="CV141">
        <v>2.2000000000000002</v>
      </c>
      <c r="CW141">
        <v>2.3199999999999998</v>
      </c>
      <c r="CX141">
        <v>2.8163265306122449</v>
      </c>
      <c r="CY141">
        <v>3.4444444444444446</v>
      </c>
      <c r="CZ141">
        <v>2.375</v>
      </c>
      <c r="DA141">
        <v>3.4285714285714284</v>
      </c>
      <c r="DB141">
        <v>3.0833333333333335</v>
      </c>
      <c r="DC141">
        <v>2.875</v>
      </c>
      <c r="DD141">
        <v>4.4285714285714288</v>
      </c>
      <c r="DE141">
        <v>4.0999999999999996</v>
      </c>
      <c r="DF141">
        <v>3.8</v>
      </c>
      <c r="DG141">
        <v>3.4489795918367347</v>
      </c>
      <c r="DH141">
        <v>3.1326530612244898</v>
      </c>
      <c r="DI141">
        <v>2.1111111111111112</v>
      </c>
      <c r="DJ141">
        <v>1.875</v>
      </c>
      <c r="DK141">
        <v>1.8571428571428572</v>
      </c>
      <c r="DL141">
        <v>1.9583333333333333</v>
      </c>
      <c r="DM141">
        <v>2.125</v>
      </c>
      <c r="DN141">
        <v>1.7142857142857142</v>
      </c>
      <c r="DO141">
        <v>1.9</v>
      </c>
      <c r="DP141">
        <v>1.92</v>
      </c>
      <c r="DQ141">
        <v>1.9387755102040816</v>
      </c>
      <c r="DR141">
        <v>1.9387755102040816</v>
      </c>
      <c r="DS141">
        <v>2.7346938775510203</v>
      </c>
      <c r="DT141">
        <v>0</v>
      </c>
      <c r="DU141">
        <v>3.5</v>
      </c>
      <c r="DV141">
        <v>4.666666666666667</v>
      </c>
      <c r="DW141">
        <v>3.5</v>
      </c>
      <c r="DX141">
        <v>0.5</v>
      </c>
      <c r="DY141">
        <v>0.33333333333333331</v>
      </c>
      <c r="EA141">
        <v>0.4</v>
      </c>
      <c r="EB141">
        <v>2.0909090909090908</v>
      </c>
      <c r="EC141">
        <v>7</v>
      </c>
      <c r="ED141">
        <v>2.5</v>
      </c>
      <c r="EE141">
        <v>3</v>
      </c>
      <c r="EF141">
        <v>3.5</v>
      </c>
      <c r="EG141">
        <v>2.5</v>
      </c>
      <c r="EH141">
        <v>3.6666666666666665</v>
      </c>
      <c r="EJ141">
        <v>3.2</v>
      </c>
      <c r="EK141">
        <v>3.3636363636363638</v>
      </c>
      <c r="EL141">
        <v>2.7272727272727271</v>
      </c>
      <c r="EM141">
        <v>5</v>
      </c>
      <c r="EN141">
        <v>5</v>
      </c>
      <c r="EO141">
        <v>0.66666666666666663</v>
      </c>
      <c r="EP141">
        <v>2.8333333333333335</v>
      </c>
      <c r="EQ141">
        <v>5</v>
      </c>
      <c r="ER141">
        <v>2.6666666666666665</v>
      </c>
      <c r="ET141">
        <v>3.6</v>
      </c>
      <c r="EU141">
        <v>3.1818181818181817</v>
      </c>
      <c r="EV141">
        <v>3.1818181818181817</v>
      </c>
      <c r="EW141">
        <v>2.8787878787878789</v>
      </c>
      <c r="EX141">
        <v>2.7611111111111111</v>
      </c>
    </row>
    <row r="142" spans="1:154" x14ac:dyDescent="0.3">
      <c r="A142" s="2" t="s">
        <v>140</v>
      </c>
      <c r="B142">
        <v>2.6</v>
      </c>
      <c r="C142">
        <v>3.25</v>
      </c>
      <c r="D142">
        <v>2.7</v>
      </c>
      <c r="E142">
        <v>2.85</v>
      </c>
      <c r="F142">
        <v>3.05</v>
      </c>
      <c r="G142">
        <v>3.4</v>
      </c>
      <c r="H142">
        <v>3.4</v>
      </c>
      <c r="I142">
        <v>3.2833333333333332</v>
      </c>
      <c r="J142">
        <v>3.0666666666666669</v>
      </c>
      <c r="K142">
        <v>1.35</v>
      </c>
      <c r="L142">
        <v>1.5</v>
      </c>
      <c r="M142">
        <v>1.7</v>
      </c>
      <c r="N142">
        <v>1.5166666666666666</v>
      </c>
      <c r="O142">
        <v>1.5166666666666666</v>
      </c>
      <c r="P142">
        <v>2.5499999999999998</v>
      </c>
      <c r="AF142">
        <v>2.5499999999999998</v>
      </c>
      <c r="AG142">
        <v>3.1</v>
      </c>
      <c r="AH142">
        <v>2.8</v>
      </c>
      <c r="AI142">
        <v>4.1111111111111107</v>
      </c>
      <c r="AJ142">
        <v>3.3103448275862069</v>
      </c>
      <c r="AK142">
        <v>5</v>
      </c>
      <c r="AL142">
        <v>2.7</v>
      </c>
      <c r="AM142">
        <v>4.5</v>
      </c>
      <c r="AN142">
        <v>3.9629629629629628</v>
      </c>
      <c r="AO142">
        <v>3.625</v>
      </c>
      <c r="AP142">
        <v>4.0999999999999996</v>
      </c>
      <c r="AQ142">
        <v>3.3</v>
      </c>
      <c r="AR142">
        <v>1.8888888888888888</v>
      </c>
      <c r="AS142">
        <v>3.1379310344827585</v>
      </c>
      <c r="AT142">
        <v>2</v>
      </c>
      <c r="AU142">
        <v>4.2</v>
      </c>
      <c r="AV142">
        <v>1.9</v>
      </c>
      <c r="AW142">
        <v>2.7777777777777777</v>
      </c>
      <c r="AX142">
        <v>2.9642857142857144</v>
      </c>
      <c r="AY142">
        <v>3.2946428571428572</v>
      </c>
      <c r="AZ142">
        <v>2.5</v>
      </c>
      <c r="BA142">
        <v>1.7</v>
      </c>
      <c r="BB142">
        <v>2.3333333333333335</v>
      </c>
      <c r="BC142">
        <v>2.1724137931034484</v>
      </c>
      <c r="BD142">
        <v>1.5714285714285714</v>
      </c>
      <c r="BE142">
        <v>2.9</v>
      </c>
      <c r="BF142">
        <v>2</v>
      </c>
      <c r="BG142">
        <v>2.2222222222222223</v>
      </c>
      <c r="BH142">
        <v>2.1964285714285716</v>
      </c>
      <c r="BI142">
        <v>2.1964285714285716</v>
      </c>
      <c r="BJ142">
        <v>2.9285714285714284</v>
      </c>
      <c r="BM142">
        <v>2</v>
      </c>
      <c r="BN142">
        <v>2</v>
      </c>
      <c r="BO142">
        <v>1.3333333333333333</v>
      </c>
      <c r="BR142">
        <v>1.3333333333333333</v>
      </c>
      <c r="BS142">
        <v>1.5</v>
      </c>
      <c r="BV142">
        <v>6</v>
      </c>
      <c r="BW142">
        <v>6</v>
      </c>
      <c r="BX142">
        <v>4</v>
      </c>
      <c r="CA142">
        <v>4</v>
      </c>
      <c r="CB142">
        <v>4.5</v>
      </c>
      <c r="CC142">
        <v>3</v>
      </c>
      <c r="CF142">
        <v>7</v>
      </c>
      <c r="CG142">
        <v>7</v>
      </c>
      <c r="CH142">
        <v>4.666666666666667</v>
      </c>
      <c r="CK142">
        <v>4.666666666666667</v>
      </c>
      <c r="CL142">
        <v>5.25</v>
      </c>
      <c r="CM142">
        <v>5.25</v>
      </c>
      <c r="CN142">
        <v>3.75</v>
      </c>
      <c r="CO142">
        <v>2.9833333333333334</v>
      </c>
      <c r="CP142">
        <v>2.6666666666666665</v>
      </c>
      <c r="CQ142">
        <v>1.9</v>
      </c>
      <c r="CR142">
        <v>2.7777777777777777</v>
      </c>
      <c r="CS142">
        <v>2.4285714285714284</v>
      </c>
      <c r="CT142">
        <v>4.5555555555555554</v>
      </c>
      <c r="CU142">
        <v>3.4</v>
      </c>
      <c r="CV142">
        <v>2.6</v>
      </c>
      <c r="CW142">
        <v>3.4827586206896552</v>
      </c>
      <c r="CX142">
        <v>2.9649122807017543</v>
      </c>
      <c r="CY142">
        <v>4.2222222222222223</v>
      </c>
      <c r="CZ142">
        <v>4.8</v>
      </c>
      <c r="DA142">
        <v>4.5555555555555554</v>
      </c>
      <c r="DB142">
        <v>4.5357142857142856</v>
      </c>
      <c r="DC142">
        <v>2.6666666666666665</v>
      </c>
      <c r="DD142">
        <v>4.3</v>
      </c>
      <c r="DE142">
        <v>4.5</v>
      </c>
      <c r="DF142">
        <v>3.8620689655172415</v>
      </c>
      <c r="DG142">
        <v>4.192982456140351</v>
      </c>
      <c r="DH142">
        <v>3.5789473684210527</v>
      </c>
      <c r="DI142">
        <v>3</v>
      </c>
      <c r="DJ142">
        <v>1.8</v>
      </c>
      <c r="DK142">
        <v>1.8888888888888888</v>
      </c>
      <c r="DL142">
        <v>2.2142857142857144</v>
      </c>
      <c r="DM142">
        <v>1.1111111111111112</v>
      </c>
      <c r="DN142">
        <v>1.4</v>
      </c>
      <c r="DO142">
        <v>2.5</v>
      </c>
      <c r="DP142">
        <v>1.6896551724137931</v>
      </c>
      <c r="DQ142">
        <v>1.9473684210526316</v>
      </c>
      <c r="DR142">
        <v>1.9473684210526316</v>
      </c>
      <c r="DS142">
        <v>3.0350877192982457</v>
      </c>
      <c r="DT142">
        <v>3</v>
      </c>
      <c r="DV142">
        <v>1</v>
      </c>
      <c r="DW142">
        <v>2</v>
      </c>
      <c r="DX142">
        <v>4</v>
      </c>
      <c r="EA142">
        <v>4</v>
      </c>
      <c r="EB142">
        <v>2.6666666666666665</v>
      </c>
      <c r="EC142">
        <v>4</v>
      </c>
      <c r="EE142">
        <v>2</v>
      </c>
      <c r="EF142">
        <v>3</v>
      </c>
      <c r="EG142">
        <v>5</v>
      </c>
      <c r="EJ142">
        <v>5</v>
      </c>
      <c r="EK142">
        <v>3.6666666666666665</v>
      </c>
      <c r="EL142">
        <v>3.1666666666666665</v>
      </c>
      <c r="EM142">
        <v>2</v>
      </c>
      <c r="EO142">
        <v>3</v>
      </c>
      <c r="EP142">
        <v>2.5</v>
      </c>
      <c r="EQ142">
        <v>3</v>
      </c>
      <c r="ET142">
        <v>3</v>
      </c>
      <c r="EU142">
        <v>2.6666666666666665</v>
      </c>
      <c r="EV142">
        <v>2.6666666666666665</v>
      </c>
      <c r="EW142">
        <v>3</v>
      </c>
      <c r="EX142">
        <v>3.0333333333333332</v>
      </c>
    </row>
    <row r="143" spans="1:154" x14ac:dyDescent="0.3">
      <c r="A143" s="2" t="s">
        <v>141</v>
      </c>
      <c r="B143">
        <v>3.65</v>
      </c>
      <c r="C143">
        <v>3.05</v>
      </c>
      <c r="D143">
        <v>2.8</v>
      </c>
      <c r="E143">
        <v>3.1666666666666665</v>
      </c>
      <c r="F143">
        <v>2.5</v>
      </c>
      <c r="G143">
        <v>2.85</v>
      </c>
      <c r="H143">
        <v>2.5</v>
      </c>
      <c r="I143">
        <v>2.6166666666666667</v>
      </c>
      <c r="J143">
        <v>2.8916666666666666</v>
      </c>
      <c r="K143">
        <v>1.2</v>
      </c>
      <c r="L143">
        <v>1.25</v>
      </c>
      <c r="M143">
        <v>1.3</v>
      </c>
      <c r="N143">
        <v>1.25</v>
      </c>
      <c r="O143">
        <v>1.25</v>
      </c>
      <c r="P143">
        <v>2.3444444444444446</v>
      </c>
      <c r="AF143">
        <v>2.3444444444444446</v>
      </c>
      <c r="AG143">
        <v>1.2222222222222223</v>
      </c>
      <c r="AH143">
        <v>0.5</v>
      </c>
      <c r="AI143">
        <v>0.4</v>
      </c>
      <c r="AJ143">
        <v>0.68965517241379315</v>
      </c>
      <c r="AK143">
        <v>0.88888888888888884</v>
      </c>
      <c r="AL143">
        <v>0.5</v>
      </c>
      <c r="AM143">
        <v>0.4</v>
      </c>
      <c r="AN143">
        <v>0.58620689655172409</v>
      </c>
      <c r="AO143">
        <v>0.63793103448275867</v>
      </c>
      <c r="AP143">
        <v>1.3333333333333333</v>
      </c>
      <c r="AQ143">
        <v>2.2999999999999998</v>
      </c>
      <c r="AR143">
        <v>1.7</v>
      </c>
      <c r="AS143">
        <v>1.7931034482758621</v>
      </c>
      <c r="AT143">
        <v>2.4444444444444446</v>
      </c>
      <c r="AU143">
        <v>2.2000000000000002</v>
      </c>
      <c r="AV143">
        <v>1.6</v>
      </c>
      <c r="AW143">
        <v>2.0689655172413794</v>
      </c>
      <c r="AX143">
        <v>1.9310344827586208</v>
      </c>
      <c r="AY143">
        <v>1.2844827586206897</v>
      </c>
      <c r="AZ143">
        <v>0.55555555555555558</v>
      </c>
      <c r="BA143">
        <v>0.3</v>
      </c>
      <c r="BB143">
        <v>0</v>
      </c>
      <c r="BC143">
        <v>0.27586206896551724</v>
      </c>
      <c r="BD143">
        <v>0.44444444444444442</v>
      </c>
      <c r="BE143">
        <v>0</v>
      </c>
      <c r="BF143">
        <v>0.2</v>
      </c>
      <c r="BG143">
        <v>0.20689655172413793</v>
      </c>
      <c r="BH143">
        <v>0.2413793103448276</v>
      </c>
      <c r="BI143">
        <v>0.2413793103448276</v>
      </c>
      <c r="BJ143">
        <v>0.93678160919540232</v>
      </c>
      <c r="BK143">
        <v>0</v>
      </c>
      <c r="BN143">
        <v>0</v>
      </c>
      <c r="BO143">
        <v>0</v>
      </c>
      <c r="BR143">
        <v>0</v>
      </c>
      <c r="BS143">
        <v>0</v>
      </c>
      <c r="BT143">
        <v>5</v>
      </c>
      <c r="BW143">
        <v>5</v>
      </c>
      <c r="BX143">
        <v>0</v>
      </c>
      <c r="CA143">
        <v>0</v>
      </c>
      <c r="CB143">
        <v>2.5</v>
      </c>
      <c r="CC143">
        <v>1.25</v>
      </c>
      <c r="CD143">
        <v>0</v>
      </c>
      <c r="CG143">
        <v>0</v>
      </c>
      <c r="CH143">
        <v>0</v>
      </c>
      <c r="CK143">
        <v>0</v>
      </c>
      <c r="CL143">
        <v>0</v>
      </c>
      <c r="CM143">
        <v>0</v>
      </c>
      <c r="CN143">
        <v>0.83333333333333337</v>
      </c>
      <c r="CO143">
        <v>0.93333333333333335</v>
      </c>
      <c r="CP143">
        <v>2.2999999999999998</v>
      </c>
      <c r="CQ143">
        <v>1.2</v>
      </c>
      <c r="CR143">
        <v>1.3</v>
      </c>
      <c r="CS143">
        <v>1.6</v>
      </c>
      <c r="CT143">
        <v>1</v>
      </c>
      <c r="CU143">
        <v>1.2</v>
      </c>
      <c r="CV143">
        <v>1.6</v>
      </c>
      <c r="CW143">
        <v>1.2857142857142858</v>
      </c>
      <c r="CX143">
        <v>1.4482758620689655</v>
      </c>
      <c r="CY143">
        <v>2.8</v>
      </c>
      <c r="CZ143">
        <v>2.6</v>
      </c>
      <c r="DA143">
        <v>2.6</v>
      </c>
      <c r="DB143">
        <v>2.6666666666666665</v>
      </c>
      <c r="DC143">
        <v>3</v>
      </c>
      <c r="DD143">
        <v>3.5</v>
      </c>
      <c r="DE143">
        <v>3.2</v>
      </c>
      <c r="DF143">
        <v>3.25</v>
      </c>
      <c r="DG143">
        <v>2.9482758620689653</v>
      </c>
      <c r="DH143">
        <v>2.1982758620689653</v>
      </c>
      <c r="DI143">
        <v>0.7</v>
      </c>
      <c r="DJ143">
        <v>0.9</v>
      </c>
      <c r="DK143">
        <v>0.9</v>
      </c>
      <c r="DL143">
        <v>0.83333333333333337</v>
      </c>
      <c r="DM143">
        <v>0.875</v>
      </c>
      <c r="DN143">
        <v>1</v>
      </c>
      <c r="DO143">
        <v>0.6</v>
      </c>
      <c r="DP143">
        <v>0.8214285714285714</v>
      </c>
      <c r="DQ143">
        <v>0.82758620689655171</v>
      </c>
      <c r="DR143">
        <v>0.82758620689655171</v>
      </c>
      <c r="DS143">
        <v>1.7413793103448276</v>
      </c>
      <c r="DX143">
        <v>2.5</v>
      </c>
      <c r="EA143">
        <v>2.5</v>
      </c>
      <c r="EB143">
        <v>2.5</v>
      </c>
      <c r="EG143">
        <v>1.5</v>
      </c>
      <c r="EJ143">
        <v>1.5</v>
      </c>
      <c r="EK143">
        <v>1.5</v>
      </c>
      <c r="EL143">
        <v>2</v>
      </c>
      <c r="EQ143">
        <v>3.5</v>
      </c>
      <c r="ET143">
        <v>3.5</v>
      </c>
      <c r="EU143">
        <v>3.5</v>
      </c>
      <c r="EV143">
        <v>3.5</v>
      </c>
      <c r="EW143">
        <v>2.5</v>
      </c>
      <c r="EX143">
        <v>1.7666666666666666</v>
      </c>
    </row>
    <row r="144" spans="1:154" x14ac:dyDescent="0.3">
      <c r="A144" s="2" t="s">
        <v>142</v>
      </c>
      <c r="B144">
        <v>1.6</v>
      </c>
      <c r="C144">
        <v>1.4</v>
      </c>
      <c r="D144">
        <v>1.5789473684210527</v>
      </c>
      <c r="E144">
        <v>1.5254237288135593</v>
      </c>
      <c r="F144">
        <v>0.65</v>
      </c>
      <c r="G144">
        <v>1.75</v>
      </c>
      <c r="H144">
        <v>0.73684210526315785</v>
      </c>
      <c r="I144">
        <v>1.0508474576271187</v>
      </c>
      <c r="J144">
        <v>1.2881355932203389</v>
      </c>
      <c r="K144">
        <v>0.2</v>
      </c>
      <c r="L144">
        <v>0.95</v>
      </c>
      <c r="M144">
        <v>0.42105263157894735</v>
      </c>
      <c r="N144">
        <v>0.52542372881355937</v>
      </c>
      <c r="O144">
        <v>0.52542372881355937</v>
      </c>
      <c r="P144">
        <v>1.0338983050847457</v>
      </c>
      <c r="S144">
        <v>0</v>
      </c>
      <c r="T144">
        <v>0</v>
      </c>
      <c r="W144">
        <v>0</v>
      </c>
      <c r="X144">
        <v>0</v>
      </c>
      <c r="Y144">
        <v>0</v>
      </c>
      <c r="AB144">
        <v>0</v>
      </c>
      <c r="AC144">
        <v>0</v>
      </c>
      <c r="AD144">
        <v>0</v>
      </c>
      <c r="AE144">
        <v>0</v>
      </c>
      <c r="AF144">
        <v>1.0166666666666666</v>
      </c>
      <c r="AG144">
        <v>2.7777777777777777</v>
      </c>
      <c r="AH144">
        <v>2.7777777777777777</v>
      </c>
      <c r="AI144">
        <v>4.7</v>
      </c>
      <c r="AJ144">
        <v>3.4642857142857144</v>
      </c>
      <c r="AK144">
        <v>3.1</v>
      </c>
      <c r="AL144">
        <v>3.75</v>
      </c>
      <c r="AM144">
        <v>3.5555555555555554</v>
      </c>
      <c r="AN144">
        <v>3.4444444444444446</v>
      </c>
      <c r="AO144">
        <v>3.4545454545454546</v>
      </c>
      <c r="AP144">
        <v>3.3333333333333335</v>
      </c>
      <c r="AQ144">
        <v>3</v>
      </c>
      <c r="AR144">
        <v>3.1</v>
      </c>
      <c r="AS144">
        <v>3.1428571428571428</v>
      </c>
      <c r="AT144">
        <v>3.4</v>
      </c>
      <c r="AU144">
        <v>3.5</v>
      </c>
      <c r="AV144">
        <v>2.5555555555555554</v>
      </c>
      <c r="AW144">
        <v>3.1481481481481484</v>
      </c>
      <c r="AX144">
        <v>3.1454545454545455</v>
      </c>
      <c r="AY144">
        <v>3.3</v>
      </c>
      <c r="AZ144">
        <v>1.5555555555555556</v>
      </c>
      <c r="BA144">
        <v>0.77777777777777779</v>
      </c>
      <c r="BB144">
        <v>2.2999999999999998</v>
      </c>
      <c r="BC144">
        <v>1.5714285714285714</v>
      </c>
      <c r="BD144">
        <v>2.1</v>
      </c>
      <c r="BE144">
        <v>2.25</v>
      </c>
      <c r="BF144">
        <v>1.2222222222222223</v>
      </c>
      <c r="BG144">
        <v>1.8518518518518519</v>
      </c>
      <c r="BH144">
        <v>1.709090909090909</v>
      </c>
      <c r="BI144">
        <v>1.709090909090909</v>
      </c>
      <c r="BJ144">
        <v>2.7696969696969695</v>
      </c>
      <c r="BK144">
        <v>1</v>
      </c>
      <c r="BL144">
        <v>6</v>
      </c>
      <c r="BN144">
        <v>3.5</v>
      </c>
      <c r="BP144">
        <v>6</v>
      </c>
      <c r="BQ144">
        <v>0</v>
      </c>
      <c r="BR144">
        <v>4</v>
      </c>
      <c r="BS144">
        <v>3.8</v>
      </c>
      <c r="BT144">
        <v>1</v>
      </c>
      <c r="BU144">
        <v>2</v>
      </c>
      <c r="BW144">
        <v>1.5</v>
      </c>
      <c r="BY144">
        <v>0.5</v>
      </c>
      <c r="BZ144">
        <v>0</v>
      </c>
      <c r="CA144">
        <v>0.33333333333333331</v>
      </c>
      <c r="CB144">
        <v>0.8</v>
      </c>
      <c r="CC144">
        <v>2.2999999999999998</v>
      </c>
      <c r="CD144">
        <v>2</v>
      </c>
      <c r="CE144">
        <v>8</v>
      </c>
      <c r="CG144">
        <v>5</v>
      </c>
      <c r="CI144">
        <v>0.5</v>
      </c>
      <c r="CJ144">
        <v>1</v>
      </c>
      <c r="CK144">
        <v>0.66666666666666663</v>
      </c>
      <c r="CL144">
        <v>2.4</v>
      </c>
      <c r="CM144">
        <v>2.4</v>
      </c>
      <c r="CN144">
        <v>2.3333333333333335</v>
      </c>
      <c r="CO144">
        <v>2.7333333333333334</v>
      </c>
      <c r="CP144">
        <v>3.1</v>
      </c>
      <c r="CQ144">
        <v>1</v>
      </c>
      <c r="CR144">
        <v>1.7777777777777777</v>
      </c>
      <c r="CS144">
        <v>2.0370370370370372</v>
      </c>
      <c r="CT144">
        <v>1.375</v>
      </c>
      <c r="CU144">
        <v>0.77777777777777779</v>
      </c>
      <c r="CV144">
        <v>1.8</v>
      </c>
      <c r="CW144">
        <v>1.3333333333333333</v>
      </c>
      <c r="CX144">
        <v>1.6851851851851851</v>
      </c>
      <c r="CY144">
        <v>1</v>
      </c>
      <c r="CZ144">
        <v>2.75</v>
      </c>
      <c r="DA144">
        <v>1.4444444444444444</v>
      </c>
      <c r="DB144">
        <v>1.6666666666666667</v>
      </c>
      <c r="DC144">
        <v>2.125</v>
      </c>
      <c r="DD144">
        <v>3.1111111111111112</v>
      </c>
      <c r="DE144">
        <v>2.5</v>
      </c>
      <c r="DF144">
        <v>2.5925925925925926</v>
      </c>
      <c r="DG144">
        <v>2.1296296296296298</v>
      </c>
      <c r="DH144">
        <v>1.9074074074074074</v>
      </c>
      <c r="DI144">
        <v>0.5</v>
      </c>
      <c r="DJ144">
        <v>0.5</v>
      </c>
      <c r="DK144">
        <v>0.77777777777777779</v>
      </c>
      <c r="DL144">
        <v>0.59259259259259256</v>
      </c>
      <c r="DM144">
        <v>0.375</v>
      </c>
      <c r="DN144">
        <v>1</v>
      </c>
      <c r="DO144">
        <v>0.7</v>
      </c>
      <c r="DP144">
        <v>0.70370370370370372</v>
      </c>
      <c r="DQ144">
        <v>0.64814814814814814</v>
      </c>
      <c r="DR144">
        <v>0.64814814814814814</v>
      </c>
      <c r="DS144">
        <v>1.4876543209876543</v>
      </c>
      <c r="DU144">
        <v>2</v>
      </c>
      <c r="DV144">
        <v>0</v>
      </c>
      <c r="DW144">
        <v>1.3333333333333333</v>
      </c>
      <c r="DX144">
        <v>4</v>
      </c>
      <c r="DY144">
        <v>0</v>
      </c>
      <c r="EA144">
        <v>2.6666666666666665</v>
      </c>
      <c r="EB144">
        <v>2</v>
      </c>
      <c r="ED144">
        <v>2</v>
      </c>
      <c r="EE144">
        <v>4</v>
      </c>
      <c r="EF144">
        <v>2.6666666666666665</v>
      </c>
      <c r="EG144">
        <v>0.5</v>
      </c>
      <c r="EH144">
        <v>0</v>
      </c>
      <c r="EJ144">
        <v>0.33333333333333331</v>
      </c>
      <c r="EK144">
        <v>1.5</v>
      </c>
      <c r="EL144">
        <v>1.75</v>
      </c>
      <c r="EN144">
        <v>3</v>
      </c>
      <c r="EO144">
        <v>0</v>
      </c>
      <c r="EP144">
        <v>2</v>
      </c>
      <c r="EQ144">
        <v>1.5</v>
      </c>
      <c r="ER144">
        <v>4</v>
      </c>
      <c r="ET144">
        <v>2.3333333333333335</v>
      </c>
      <c r="EU144">
        <v>2.1666666666666665</v>
      </c>
      <c r="EV144">
        <v>2.1666666666666665</v>
      </c>
      <c r="EW144">
        <v>1.8888888888888888</v>
      </c>
      <c r="EX144">
        <v>1.5277777777777777</v>
      </c>
    </row>
    <row r="145" spans="1:154" x14ac:dyDescent="0.3">
      <c r="A145" s="2" t="s">
        <v>143</v>
      </c>
      <c r="B145">
        <v>2.6</v>
      </c>
      <c r="C145">
        <v>3.05</v>
      </c>
      <c r="D145">
        <v>3.35</v>
      </c>
      <c r="E145">
        <v>3</v>
      </c>
      <c r="F145">
        <v>3.3</v>
      </c>
      <c r="G145">
        <v>3.5</v>
      </c>
      <c r="H145">
        <v>2.95</v>
      </c>
      <c r="I145">
        <v>3.25</v>
      </c>
      <c r="J145">
        <v>3.125</v>
      </c>
      <c r="K145">
        <v>1.3</v>
      </c>
      <c r="L145">
        <v>1.45</v>
      </c>
      <c r="M145">
        <v>1.35</v>
      </c>
      <c r="N145">
        <v>1.3666666666666667</v>
      </c>
      <c r="O145">
        <v>1.3666666666666667</v>
      </c>
      <c r="P145">
        <v>2.5388888888888888</v>
      </c>
      <c r="AF145">
        <v>2.5388888888888888</v>
      </c>
      <c r="AG145">
        <v>3.3</v>
      </c>
      <c r="AH145">
        <v>2.2999999999999998</v>
      </c>
      <c r="AI145">
        <v>2.4</v>
      </c>
      <c r="AJ145">
        <v>2.6666666666666665</v>
      </c>
      <c r="AK145">
        <v>2.4</v>
      </c>
      <c r="AL145">
        <v>2.6</v>
      </c>
      <c r="AM145">
        <v>3.1</v>
      </c>
      <c r="AN145">
        <v>2.7</v>
      </c>
      <c r="AO145">
        <v>2.6833333333333331</v>
      </c>
      <c r="AP145">
        <v>2.6</v>
      </c>
      <c r="AQ145">
        <v>3.4</v>
      </c>
      <c r="AR145">
        <v>3.3</v>
      </c>
      <c r="AS145">
        <v>3.1</v>
      </c>
      <c r="AT145">
        <v>3.5</v>
      </c>
      <c r="AU145">
        <v>3.1</v>
      </c>
      <c r="AV145">
        <v>3.2</v>
      </c>
      <c r="AW145">
        <v>3.2666666666666666</v>
      </c>
      <c r="AX145">
        <v>3.1833333333333331</v>
      </c>
      <c r="AY145">
        <v>2.9333333333333331</v>
      </c>
      <c r="AZ145">
        <v>1.6</v>
      </c>
      <c r="BA145">
        <v>1.3</v>
      </c>
      <c r="BB145">
        <v>1.7</v>
      </c>
      <c r="BC145">
        <v>1.5333333333333334</v>
      </c>
      <c r="BD145">
        <v>1.2</v>
      </c>
      <c r="BE145">
        <v>1.6</v>
      </c>
      <c r="BF145">
        <v>1.8</v>
      </c>
      <c r="BG145">
        <v>1.5333333333333334</v>
      </c>
      <c r="BH145">
        <v>1.5333333333333334</v>
      </c>
      <c r="BI145">
        <v>1.5333333333333334</v>
      </c>
      <c r="BJ145">
        <v>2.4666666666666668</v>
      </c>
      <c r="CO145">
        <v>2.4666666666666668</v>
      </c>
      <c r="CP145">
        <v>1.1000000000000001</v>
      </c>
      <c r="CQ145">
        <v>1.8</v>
      </c>
      <c r="CR145">
        <v>2</v>
      </c>
      <c r="CS145">
        <v>1.6206896551724137</v>
      </c>
      <c r="CT145">
        <v>1.4444444444444444</v>
      </c>
      <c r="CU145">
        <v>1.6</v>
      </c>
      <c r="CV145">
        <v>1.2</v>
      </c>
      <c r="CW145">
        <v>1.4137931034482758</v>
      </c>
      <c r="CX145">
        <v>1.5172413793103448</v>
      </c>
      <c r="CY145">
        <v>5.2</v>
      </c>
      <c r="CZ145">
        <v>4.8</v>
      </c>
      <c r="DA145">
        <v>4.666666666666667</v>
      </c>
      <c r="DB145">
        <v>4.8965517241379306</v>
      </c>
      <c r="DC145">
        <v>4.666666666666667</v>
      </c>
      <c r="DD145">
        <v>5.0999999999999996</v>
      </c>
      <c r="DE145">
        <v>4.9000000000000004</v>
      </c>
      <c r="DF145">
        <v>4.8965517241379306</v>
      </c>
      <c r="DG145">
        <v>4.8965517241379306</v>
      </c>
      <c r="DH145">
        <v>3.2068965517241379</v>
      </c>
      <c r="DI145">
        <v>2.2000000000000002</v>
      </c>
      <c r="DJ145">
        <v>2.6</v>
      </c>
      <c r="DK145">
        <v>2.6666666666666665</v>
      </c>
      <c r="DL145">
        <v>2.4827586206896552</v>
      </c>
      <c r="DM145">
        <v>2.1111111111111112</v>
      </c>
      <c r="DN145">
        <v>2.5</v>
      </c>
      <c r="DO145">
        <v>2.5</v>
      </c>
      <c r="DP145">
        <v>2.3793103448275863</v>
      </c>
      <c r="DQ145">
        <v>2.4310344827586206</v>
      </c>
      <c r="DR145">
        <v>2.4310344827586206</v>
      </c>
      <c r="DS145">
        <v>2.9482758620689653</v>
      </c>
      <c r="DV145">
        <v>0</v>
      </c>
      <c r="DW145">
        <v>0</v>
      </c>
      <c r="DX145">
        <v>0</v>
      </c>
      <c r="EA145">
        <v>0</v>
      </c>
      <c r="EB145">
        <v>0</v>
      </c>
      <c r="EE145">
        <v>7</v>
      </c>
      <c r="EF145">
        <v>7</v>
      </c>
      <c r="EG145">
        <v>7</v>
      </c>
      <c r="EJ145">
        <v>7</v>
      </c>
      <c r="EK145">
        <v>7</v>
      </c>
      <c r="EL145">
        <v>3.5</v>
      </c>
      <c r="EO145">
        <v>3</v>
      </c>
      <c r="EP145">
        <v>3</v>
      </c>
      <c r="EQ145">
        <v>4</v>
      </c>
      <c r="ET145">
        <v>4</v>
      </c>
      <c r="EU145">
        <v>3.5</v>
      </c>
      <c r="EV145">
        <v>3.5</v>
      </c>
      <c r="EW145">
        <v>3.5</v>
      </c>
      <c r="EX145">
        <v>2.9666666666666668</v>
      </c>
    </row>
    <row r="146" spans="1:154" x14ac:dyDescent="0.3">
      <c r="A146" s="2" t="s">
        <v>144</v>
      </c>
      <c r="B146">
        <v>2.0555555555555554</v>
      </c>
      <c r="C146">
        <v>1.6842105263157894</v>
      </c>
      <c r="D146">
        <v>2.5263157894736841</v>
      </c>
      <c r="E146">
        <v>2.0892857142857144</v>
      </c>
      <c r="F146">
        <v>2.2777777777777777</v>
      </c>
      <c r="G146">
        <v>2.3157894736842106</v>
      </c>
      <c r="H146">
        <v>2.1052631578947367</v>
      </c>
      <c r="I146">
        <v>2.2321428571428572</v>
      </c>
      <c r="J146">
        <v>2.1607142857142856</v>
      </c>
      <c r="K146">
        <v>1.1666666666666667</v>
      </c>
      <c r="L146">
        <v>1.368421052631579</v>
      </c>
      <c r="M146">
        <v>1.6842105263157894</v>
      </c>
      <c r="N146">
        <v>1.4107142857142858</v>
      </c>
      <c r="O146">
        <v>1.4107142857142858</v>
      </c>
      <c r="P146">
        <v>1.9107142857142858</v>
      </c>
      <c r="Q146">
        <v>4</v>
      </c>
      <c r="R146">
        <v>2</v>
      </c>
      <c r="S146">
        <v>2</v>
      </c>
      <c r="T146">
        <v>3</v>
      </c>
      <c r="U146">
        <v>1.5</v>
      </c>
      <c r="V146">
        <v>2</v>
      </c>
      <c r="W146">
        <v>1</v>
      </c>
      <c r="X146">
        <v>1.5</v>
      </c>
      <c r="Y146">
        <v>2.25</v>
      </c>
      <c r="Z146">
        <v>3.5</v>
      </c>
      <c r="AA146">
        <v>1</v>
      </c>
      <c r="AB146">
        <v>1</v>
      </c>
      <c r="AC146">
        <v>2.25</v>
      </c>
      <c r="AD146">
        <v>2.25</v>
      </c>
      <c r="AE146">
        <v>2.25</v>
      </c>
      <c r="AF146">
        <v>1.9333333333333333</v>
      </c>
      <c r="AG146">
        <v>3.7</v>
      </c>
      <c r="AH146">
        <v>3.3</v>
      </c>
      <c r="AI146">
        <v>3.8</v>
      </c>
      <c r="AJ146">
        <v>3.6</v>
      </c>
      <c r="AK146">
        <v>3.2222222222222223</v>
      </c>
      <c r="AL146">
        <v>4.0999999999999996</v>
      </c>
      <c r="AM146">
        <v>3.9</v>
      </c>
      <c r="AN146">
        <v>3.7586206896551726</v>
      </c>
      <c r="AO146">
        <v>3.6779661016949152</v>
      </c>
      <c r="AP146">
        <v>1.9</v>
      </c>
      <c r="AQ146">
        <v>3.1</v>
      </c>
      <c r="AR146">
        <v>2</v>
      </c>
      <c r="AS146">
        <v>2.3333333333333335</v>
      </c>
      <c r="AT146">
        <v>2.4444444444444446</v>
      </c>
      <c r="AU146">
        <v>1.9</v>
      </c>
      <c r="AV146">
        <v>1.7</v>
      </c>
      <c r="AW146">
        <v>2</v>
      </c>
      <c r="AX146">
        <v>2.1694915254237288</v>
      </c>
      <c r="AY146">
        <v>2.9237288135593222</v>
      </c>
      <c r="AZ146">
        <v>2.2000000000000002</v>
      </c>
      <c r="BA146">
        <v>2.5</v>
      </c>
      <c r="BB146">
        <v>2.2999999999999998</v>
      </c>
      <c r="BC146">
        <v>2.3333333333333335</v>
      </c>
      <c r="BD146">
        <v>2</v>
      </c>
      <c r="BE146">
        <v>1.9</v>
      </c>
      <c r="BF146">
        <v>2</v>
      </c>
      <c r="BG146">
        <v>1.9655172413793103</v>
      </c>
      <c r="BH146">
        <v>2.152542372881356</v>
      </c>
      <c r="BI146">
        <v>2.152542372881356</v>
      </c>
      <c r="BJ146">
        <v>2.6666666666666665</v>
      </c>
      <c r="BO146">
        <v>3</v>
      </c>
      <c r="BR146">
        <v>3</v>
      </c>
      <c r="BS146">
        <v>3</v>
      </c>
      <c r="BX146">
        <v>3</v>
      </c>
      <c r="CA146">
        <v>3</v>
      </c>
      <c r="CB146">
        <v>3</v>
      </c>
      <c r="CC146">
        <v>3</v>
      </c>
      <c r="CH146">
        <v>4</v>
      </c>
      <c r="CK146">
        <v>4</v>
      </c>
      <c r="CL146">
        <v>4</v>
      </c>
      <c r="CM146">
        <v>4</v>
      </c>
      <c r="CN146">
        <v>3.3333333333333335</v>
      </c>
      <c r="CO146">
        <v>2.6777777777777776</v>
      </c>
      <c r="CP146">
        <v>1.6666666666666667</v>
      </c>
      <c r="CQ146">
        <v>1.5</v>
      </c>
      <c r="CR146">
        <v>1.125</v>
      </c>
      <c r="CS146">
        <v>1.4444444444444444</v>
      </c>
      <c r="CT146">
        <v>2.4444444444444446</v>
      </c>
      <c r="CU146">
        <v>1.2</v>
      </c>
      <c r="CV146">
        <v>1.8</v>
      </c>
      <c r="CW146">
        <v>1.7931034482758621</v>
      </c>
      <c r="CX146">
        <v>1.625</v>
      </c>
      <c r="CY146">
        <v>1.7777777777777777</v>
      </c>
      <c r="CZ146">
        <v>1.6</v>
      </c>
      <c r="DA146">
        <v>1.75</v>
      </c>
      <c r="DB146">
        <v>1.7037037037037037</v>
      </c>
      <c r="DC146">
        <v>2.3333333333333335</v>
      </c>
      <c r="DD146">
        <v>1.8</v>
      </c>
      <c r="DE146">
        <v>2.2000000000000002</v>
      </c>
      <c r="DF146">
        <v>2.103448275862069</v>
      </c>
      <c r="DG146">
        <v>1.9107142857142858</v>
      </c>
      <c r="DH146">
        <v>1.7678571428571428</v>
      </c>
      <c r="DI146">
        <v>0.77777777777777779</v>
      </c>
      <c r="DJ146">
        <v>1</v>
      </c>
      <c r="DK146">
        <v>1.125</v>
      </c>
      <c r="DL146">
        <v>0.96296296296296291</v>
      </c>
      <c r="DM146">
        <v>1.3333333333333333</v>
      </c>
      <c r="DN146">
        <v>1</v>
      </c>
      <c r="DO146">
        <v>0.8</v>
      </c>
      <c r="DP146">
        <v>1.0344827586206897</v>
      </c>
      <c r="DQ146">
        <v>1</v>
      </c>
      <c r="DR146">
        <v>1</v>
      </c>
      <c r="DS146">
        <v>1.5119047619047619</v>
      </c>
      <c r="DT146">
        <v>4</v>
      </c>
      <c r="DV146">
        <v>3.5</v>
      </c>
      <c r="DW146">
        <v>3.6666666666666665</v>
      </c>
      <c r="DX146">
        <v>0</v>
      </c>
      <c r="EA146">
        <v>0</v>
      </c>
      <c r="EB146">
        <v>2.75</v>
      </c>
      <c r="EC146">
        <v>2</v>
      </c>
      <c r="EE146">
        <v>0</v>
      </c>
      <c r="EF146">
        <v>0.66666666666666663</v>
      </c>
      <c r="EG146">
        <v>0</v>
      </c>
      <c r="EJ146">
        <v>0</v>
      </c>
      <c r="EK146">
        <v>0.5</v>
      </c>
      <c r="EL146">
        <v>1.625</v>
      </c>
      <c r="EM146">
        <v>4</v>
      </c>
      <c r="EO146">
        <v>1.5</v>
      </c>
      <c r="EP146">
        <v>2.3333333333333335</v>
      </c>
      <c r="EQ146">
        <v>0</v>
      </c>
      <c r="ET146">
        <v>0</v>
      </c>
      <c r="EU146">
        <v>1.75</v>
      </c>
      <c r="EV146">
        <v>1.75</v>
      </c>
      <c r="EW146">
        <v>1.6666666666666667</v>
      </c>
      <c r="EX146">
        <v>1.5222222222222221</v>
      </c>
    </row>
    <row r="147" spans="1:154" x14ac:dyDescent="0.3">
      <c r="A147" s="2" t="s">
        <v>145</v>
      </c>
      <c r="B147">
        <v>0.2</v>
      </c>
      <c r="C147">
        <v>0.3</v>
      </c>
      <c r="D147">
        <v>0.25</v>
      </c>
      <c r="E147">
        <v>0.25</v>
      </c>
      <c r="F147">
        <v>0.1</v>
      </c>
      <c r="G147">
        <v>0.05</v>
      </c>
      <c r="H147">
        <v>0.55000000000000004</v>
      </c>
      <c r="I147">
        <v>0.23333333333333334</v>
      </c>
      <c r="J147">
        <v>0.24166666666666667</v>
      </c>
      <c r="K147">
        <v>0.1</v>
      </c>
      <c r="L147">
        <v>0.05</v>
      </c>
      <c r="M147">
        <v>0.1</v>
      </c>
      <c r="N147">
        <v>8.3333333333333329E-2</v>
      </c>
      <c r="O147">
        <v>8.3333333333333329E-2</v>
      </c>
      <c r="P147">
        <v>0.18888888888888888</v>
      </c>
      <c r="AF147">
        <v>0.18888888888888888</v>
      </c>
      <c r="AG147">
        <v>3.9</v>
      </c>
      <c r="AH147">
        <v>4</v>
      </c>
      <c r="AI147">
        <v>3.7</v>
      </c>
      <c r="AJ147">
        <v>3.8571428571428572</v>
      </c>
      <c r="AK147">
        <v>2.8888888888888888</v>
      </c>
      <c r="AL147">
        <v>2.5</v>
      </c>
      <c r="AM147">
        <v>5.0999999999999996</v>
      </c>
      <c r="AN147">
        <v>3.5925925925925926</v>
      </c>
      <c r="AO147">
        <v>3.7272727272727271</v>
      </c>
      <c r="AP147">
        <v>2.8</v>
      </c>
      <c r="AQ147">
        <v>2.125</v>
      </c>
      <c r="AR147">
        <v>1.9</v>
      </c>
      <c r="AS147">
        <v>2.2857142857142856</v>
      </c>
      <c r="AT147">
        <v>3.2222222222222223</v>
      </c>
      <c r="AU147">
        <v>3.125</v>
      </c>
      <c r="AV147">
        <v>1.3</v>
      </c>
      <c r="AW147">
        <v>2.4814814814814814</v>
      </c>
      <c r="AX147">
        <v>2.3818181818181818</v>
      </c>
      <c r="AY147">
        <v>3.0545454545454547</v>
      </c>
      <c r="AZ147">
        <v>1.6</v>
      </c>
      <c r="BA147">
        <v>2.25</v>
      </c>
      <c r="BB147">
        <v>1.3</v>
      </c>
      <c r="BC147">
        <v>1.6785714285714286</v>
      </c>
      <c r="BD147">
        <v>1.6666666666666667</v>
      </c>
      <c r="BE147">
        <v>0.875</v>
      </c>
      <c r="BF147">
        <v>3</v>
      </c>
      <c r="BG147">
        <v>1.9259259259259258</v>
      </c>
      <c r="BH147">
        <v>1.8</v>
      </c>
      <c r="BI147">
        <v>1.8</v>
      </c>
      <c r="BJ147">
        <v>2.6363636363636362</v>
      </c>
      <c r="BL147">
        <v>5.5</v>
      </c>
      <c r="BN147">
        <v>5.5</v>
      </c>
      <c r="BO147">
        <v>8</v>
      </c>
      <c r="BP147">
        <v>6.5</v>
      </c>
      <c r="BR147">
        <v>7</v>
      </c>
      <c r="BS147">
        <v>6.4</v>
      </c>
      <c r="BU147">
        <v>2</v>
      </c>
      <c r="BW147">
        <v>2</v>
      </c>
      <c r="BX147">
        <v>0</v>
      </c>
      <c r="BY147">
        <v>0.5</v>
      </c>
      <c r="CA147">
        <v>0.33333333333333331</v>
      </c>
      <c r="CB147">
        <v>1</v>
      </c>
      <c r="CC147">
        <v>3.7</v>
      </c>
      <c r="CE147">
        <v>5.5</v>
      </c>
      <c r="CG147">
        <v>5.5</v>
      </c>
      <c r="CH147">
        <v>2</v>
      </c>
      <c r="CI147">
        <v>6.5</v>
      </c>
      <c r="CK147">
        <v>5</v>
      </c>
      <c r="CL147">
        <v>5.2</v>
      </c>
      <c r="CM147">
        <v>5.2</v>
      </c>
      <c r="CN147">
        <v>4.2</v>
      </c>
      <c r="CO147">
        <v>2.7666666666666666</v>
      </c>
      <c r="CP147">
        <v>3.2222222222222223</v>
      </c>
      <c r="CQ147">
        <v>1.5</v>
      </c>
      <c r="CR147">
        <v>3.375</v>
      </c>
      <c r="CS147">
        <v>2.6296296296296298</v>
      </c>
      <c r="CT147">
        <v>2.25</v>
      </c>
      <c r="CU147">
        <v>2.4444444444444446</v>
      </c>
      <c r="CV147">
        <v>2.6</v>
      </c>
      <c r="CW147">
        <v>2.4444444444444446</v>
      </c>
      <c r="CX147">
        <v>2.5370370370370372</v>
      </c>
      <c r="CY147">
        <v>3.2222222222222223</v>
      </c>
      <c r="CZ147">
        <v>5.2</v>
      </c>
      <c r="DA147">
        <v>4</v>
      </c>
      <c r="DB147">
        <v>4.1851851851851851</v>
      </c>
      <c r="DC147">
        <v>4.375</v>
      </c>
      <c r="DD147">
        <v>4.8888888888888893</v>
      </c>
      <c r="DE147">
        <v>4.4000000000000004</v>
      </c>
      <c r="DF147">
        <v>4.5555555555555554</v>
      </c>
      <c r="DG147">
        <v>4.3703703703703702</v>
      </c>
      <c r="DH147">
        <v>3.4537037037037037</v>
      </c>
      <c r="DI147">
        <v>2.2222222222222223</v>
      </c>
      <c r="DJ147">
        <v>2.7</v>
      </c>
      <c r="DK147">
        <v>3.25</v>
      </c>
      <c r="DL147">
        <v>2.7037037037037037</v>
      </c>
      <c r="DM147">
        <v>2.75</v>
      </c>
      <c r="DN147">
        <v>2.3333333333333335</v>
      </c>
      <c r="DO147">
        <v>2.2000000000000002</v>
      </c>
      <c r="DP147">
        <v>2.4074074074074074</v>
      </c>
      <c r="DQ147">
        <v>2.5555555555555554</v>
      </c>
      <c r="DR147">
        <v>2.5555555555555554</v>
      </c>
      <c r="DS147">
        <v>3.1543209876543208</v>
      </c>
      <c r="DT147">
        <v>1</v>
      </c>
      <c r="DV147">
        <v>0</v>
      </c>
      <c r="DW147">
        <v>0.33333333333333331</v>
      </c>
      <c r="DX147">
        <v>0</v>
      </c>
      <c r="DY147">
        <v>0</v>
      </c>
      <c r="EA147">
        <v>0</v>
      </c>
      <c r="EB147">
        <v>0.16666666666666666</v>
      </c>
      <c r="EC147">
        <v>6</v>
      </c>
      <c r="EE147">
        <v>4.5</v>
      </c>
      <c r="EF147">
        <v>5</v>
      </c>
      <c r="EG147">
        <v>6</v>
      </c>
      <c r="EH147">
        <v>6</v>
      </c>
      <c r="EJ147">
        <v>6</v>
      </c>
      <c r="EK147">
        <v>5.5</v>
      </c>
      <c r="EL147">
        <v>2.8333333333333335</v>
      </c>
      <c r="EM147">
        <v>7</v>
      </c>
      <c r="EO147">
        <v>1</v>
      </c>
      <c r="EP147">
        <v>3</v>
      </c>
      <c r="EQ147">
        <v>3</v>
      </c>
      <c r="ER147">
        <v>7</v>
      </c>
      <c r="ET147">
        <v>4.333333333333333</v>
      </c>
      <c r="EU147">
        <v>3.6666666666666665</v>
      </c>
      <c r="EV147">
        <v>3.6666666666666665</v>
      </c>
      <c r="EW147">
        <v>3.1111111111111112</v>
      </c>
      <c r="EX147">
        <v>3.15</v>
      </c>
    </row>
    <row r="148" spans="1:154" x14ac:dyDescent="0.3">
      <c r="A148" s="2" t="s">
        <v>146</v>
      </c>
      <c r="Q148">
        <v>1.7</v>
      </c>
      <c r="R148">
        <v>1.95</v>
      </c>
      <c r="S148">
        <v>1.1000000000000001</v>
      </c>
      <c r="T148">
        <v>1.5833333333333333</v>
      </c>
      <c r="U148">
        <v>1.65</v>
      </c>
      <c r="V148">
        <v>2.15</v>
      </c>
      <c r="W148">
        <v>2</v>
      </c>
      <c r="X148">
        <v>1.9333333333333333</v>
      </c>
      <c r="Y148">
        <v>1.7583333333333333</v>
      </c>
      <c r="Z148">
        <v>1.35</v>
      </c>
      <c r="AA148">
        <v>1</v>
      </c>
      <c r="AB148">
        <v>0.7</v>
      </c>
      <c r="AC148">
        <v>1.0166666666666666</v>
      </c>
      <c r="AD148">
        <v>1.0166666666666666</v>
      </c>
      <c r="AE148">
        <v>1.5111111111111111</v>
      </c>
      <c r="AF148">
        <v>1.5111111111111111</v>
      </c>
      <c r="BK148">
        <v>2.4</v>
      </c>
      <c r="BL148">
        <v>4.0999999999999996</v>
      </c>
      <c r="BM148">
        <v>3.3</v>
      </c>
      <c r="BN148">
        <v>3.2666666666666666</v>
      </c>
      <c r="BO148">
        <v>2.5</v>
      </c>
      <c r="BP148">
        <v>3.7</v>
      </c>
      <c r="BQ148">
        <v>3.1</v>
      </c>
      <c r="BR148">
        <v>3.1</v>
      </c>
      <c r="BS148">
        <v>3.1833333333333331</v>
      </c>
      <c r="BT148">
        <v>2.5</v>
      </c>
      <c r="BU148">
        <v>2.7</v>
      </c>
      <c r="BV148">
        <v>2.4</v>
      </c>
      <c r="BW148">
        <v>2.5333333333333332</v>
      </c>
      <c r="BX148">
        <v>5.3</v>
      </c>
      <c r="BY148">
        <v>2.9</v>
      </c>
      <c r="BZ148">
        <v>2.9</v>
      </c>
      <c r="CA148">
        <v>3.7</v>
      </c>
      <c r="CB148">
        <v>3.1166666666666667</v>
      </c>
      <c r="CC148">
        <v>3.15</v>
      </c>
      <c r="CD148">
        <v>3.1</v>
      </c>
      <c r="CE148">
        <v>2.8</v>
      </c>
      <c r="CF148">
        <v>2</v>
      </c>
      <c r="CG148">
        <v>2.6333333333333333</v>
      </c>
      <c r="CH148">
        <v>2.7</v>
      </c>
      <c r="CI148">
        <v>2.4</v>
      </c>
      <c r="CJ148">
        <v>2.7</v>
      </c>
      <c r="CK148">
        <v>2.6</v>
      </c>
      <c r="CL148">
        <v>2.6166666666666667</v>
      </c>
      <c r="CM148">
        <v>2.6166666666666667</v>
      </c>
      <c r="CN148">
        <v>2.9722222222222223</v>
      </c>
      <c r="CO148">
        <v>2.9722222222222223</v>
      </c>
      <c r="DT148">
        <v>1.1000000000000001</v>
      </c>
      <c r="DU148">
        <v>1.5</v>
      </c>
      <c r="DV148">
        <v>2.4</v>
      </c>
      <c r="DW148">
        <v>1.6666666666666667</v>
      </c>
      <c r="DX148">
        <v>0.6</v>
      </c>
      <c r="DY148">
        <v>2.6</v>
      </c>
      <c r="DZ148">
        <v>1.8</v>
      </c>
      <c r="EA148">
        <v>1.6666666666666667</v>
      </c>
      <c r="EB148">
        <v>1.6666666666666667</v>
      </c>
      <c r="EC148">
        <v>1.4</v>
      </c>
      <c r="ED148">
        <v>0.7</v>
      </c>
      <c r="EE148">
        <v>0.6</v>
      </c>
      <c r="EF148">
        <v>0.9</v>
      </c>
      <c r="EG148">
        <v>0.9</v>
      </c>
      <c r="EH148">
        <v>0.9</v>
      </c>
      <c r="EI148">
        <v>0.7</v>
      </c>
      <c r="EJ148">
        <v>0.83333333333333337</v>
      </c>
      <c r="EK148">
        <v>0.8666666666666667</v>
      </c>
      <c r="EL148">
        <v>1.2666666666666666</v>
      </c>
      <c r="EM148">
        <v>1.1000000000000001</v>
      </c>
      <c r="EN148">
        <v>1</v>
      </c>
      <c r="EO148">
        <v>0.7</v>
      </c>
      <c r="EP148">
        <v>0.93333333333333335</v>
      </c>
      <c r="EQ148">
        <v>0.4</v>
      </c>
      <c r="ER148">
        <v>0.5</v>
      </c>
      <c r="ES148">
        <v>0.9</v>
      </c>
      <c r="ET148">
        <v>0.6</v>
      </c>
      <c r="EU148">
        <v>0.76666666666666672</v>
      </c>
      <c r="EV148">
        <v>0.76666666666666672</v>
      </c>
      <c r="EW148">
        <v>1.1000000000000001</v>
      </c>
      <c r="EX148">
        <v>1.1000000000000001</v>
      </c>
    </row>
    <row r="149" spans="1:154" x14ac:dyDescent="0.3">
      <c r="A149" s="2" t="s">
        <v>147</v>
      </c>
      <c r="B149">
        <v>3.6842105263157894</v>
      </c>
      <c r="C149">
        <v>2.9</v>
      </c>
      <c r="D149">
        <v>3.45</v>
      </c>
      <c r="E149">
        <v>3.3389830508474576</v>
      </c>
      <c r="F149">
        <v>3.5263157894736841</v>
      </c>
      <c r="G149">
        <v>4.1500000000000004</v>
      </c>
      <c r="H149">
        <v>3.75</v>
      </c>
      <c r="I149">
        <v>3.8135593220338984</v>
      </c>
      <c r="J149">
        <v>3.5762711864406778</v>
      </c>
      <c r="K149">
        <v>2.3157894736842106</v>
      </c>
      <c r="L149">
        <v>2.15</v>
      </c>
      <c r="M149">
        <v>1.55</v>
      </c>
      <c r="N149">
        <v>2</v>
      </c>
      <c r="O149">
        <v>2</v>
      </c>
      <c r="P149">
        <v>3.0508474576271185</v>
      </c>
      <c r="Q149">
        <v>4</v>
      </c>
      <c r="T149">
        <v>4</v>
      </c>
      <c r="U149">
        <v>6</v>
      </c>
      <c r="X149">
        <v>6</v>
      </c>
      <c r="Y149">
        <v>5</v>
      </c>
      <c r="Z149">
        <v>5</v>
      </c>
      <c r="AC149">
        <v>5</v>
      </c>
      <c r="AD149">
        <v>5</v>
      </c>
      <c r="AE149">
        <v>5</v>
      </c>
      <c r="AF149">
        <v>3.0833333333333335</v>
      </c>
      <c r="AG149">
        <v>4.7</v>
      </c>
      <c r="AH149">
        <v>3.875</v>
      </c>
      <c r="AI149">
        <v>4.5</v>
      </c>
      <c r="AJ149">
        <v>4.384615384615385</v>
      </c>
      <c r="AK149">
        <v>4.2</v>
      </c>
      <c r="AL149">
        <v>5.625</v>
      </c>
      <c r="AM149">
        <v>4.9000000000000004</v>
      </c>
      <c r="AN149">
        <v>4.8571428571428568</v>
      </c>
      <c r="AO149">
        <v>4.6296296296296298</v>
      </c>
      <c r="AP149">
        <v>3.2</v>
      </c>
      <c r="AQ149">
        <v>3.75</v>
      </c>
      <c r="AR149">
        <v>2.625</v>
      </c>
      <c r="AS149">
        <v>3.1923076923076925</v>
      </c>
      <c r="AT149">
        <v>3.2</v>
      </c>
      <c r="AU149">
        <v>1.875</v>
      </c>
      <c r="AV149">
        <v>2.6</v>
      </c>
      <c r="AW149">
        <v>2.6071428571428572</v>
      </c>
      <c r="AX149">
        <v>2.8888888888888888</v>
      </c>
      <c r="AY149">
        <v>3.7592592592592591</v>
      </c>
      <c r="AZ149">
        <v>3.3</v>
      </c>
      <c r="BA149">
        <v>3.125</v>
      </c>
      <c r="BB149">
        <v>3.125</v>
      </c>
      <c r="BC149">
        <v>3.1923076923076925</v>
      </c>
      <c r="BD149">
        <v>3.4</v>
      </c>
      <c r="BE149">
        <v>2.625</v>
      </c>
      <c r="BF149">
        <v>3.4</v>
      </c>
      <c r="BG149">
        <v>3.1785714285714284</v>
      </c>
      <c r="BH149">
        <v>3.1851851851851851</v>
      </c>
      <c r="BI149">
        <v>3.1851851851851851</v>
      </c>
      <c r="BJ149">
        <v>3.5679012345679011</v>
      </c>
      <c r="BL149">
        <v>5.5</v>
      </c>
      <c r="BM149">
        <v>2</v>
      </c>
      <c r="BN149">
        <v>3.75</v>
      </c>
      <c r="BP149">
        <v>3.5</v>
      </c>
      <c r="BR149">
        <v>3.5</v>
      </c>
      <c r="BS149">
        <v>3.6666666666666665</v>
      </c>
      <c r="BU149">
        <v>1.5</v>
      </c>
      <c r="BV149">
        <v>4</v>
      </c>
      <c r="BW149">
        <v>2.75</v>
      </c>
      <c r="BY149">
        <v>4.5</v>
      </c>
      <c r="CA149">
        <v>4.5</v>
      </c>
      <c r="CB149">
        <v>3.3333333333333335</v>
      </c>
      <c r="CC149">
        <v>3.5</v>
      </c>
      <c r="CE149">
        <v>4</v>
      </c>
      <c r="CF149">
        <v>5</v>
      </c>
      <c r="CG149">
        <v>4.5</v>
      </c>
      <c r="CI149">
        <v>3</v>
      </c>
      <c r="CK149">
        <v>3</v>
      </c>
      <c r="CL149">
        <v>4</v>
      </c>
      <c r="CM149">
        <v>4</v>
      </c>
      <c r="CN149">
        <v>3.6666666666666665</v>
      </c>
      <c r="CO149">
        <v>3.5777777777777779</v>
      </c>
      <c r="CP149">
        <v>2</v>
      </c>
      <c r="CQ149">
        <v>2.9</v>
      </c>
      <c r="CR149">
        <v>2.2000000000000002</v>
      </c>
      <c r="CS149">
        <v>2.4347826086956523</v>
      </c>
      <c r="CT149">
        <v>2.3333333333333335</v>
      </c>
      <c r="CU149">
        <v>3.25</v>
      </c>
      <c r="CV149">
        <v>3</v>
      </c>
      <c r="CW149">
        <v>2.9130434782608696</v>
      </c>
      <c r="CX149">
        <v>2.6739130434782608</v>
      </c>
      <c r="CY149">
        <v>1.5</v>
      </c>
      <c r="CZ149">
        <v>2.8</v>
      </c>
      <c r="DA149">
        <v>3.6</v>
      </c>
      <c r="DB149">
        <v>2.5217391304347827</v>
      </c>
      <c r="DC149">
        <v>3.5</v>
      </c>
      <c r="DD149">
        <v>1.75</v>
      </c>
      <c r="DE149">
        <v>2.8888888888888888</v>
      </c>
      <c r="DF149">
        <v>2.652173913043478</v>
      </c>
      <c r="DG149">
        <v>2.5869565217391304</v>
      </c>
      <c r="DH149">
        <v>2.6304347826086958</v>
      </c>
      <c r="DI149">
        <v>1</v>
      </c>
      <c r="DJ149">
        <v>0.8</v>
      </c>
      <c r="DK149">
        <v>1.6</v>
      </c>
      <c r="DL149">
        <v>1.0434782608695652</v>
      </c>
      <c r="DM149">
        <v>1.5</v>
      </c>
      <c r="DN149">
        <v>1.25</v>
      </c>
      <c r="DO149">
        <v>1.7777777777777777</v>
      </c>
      <c r="DP149">
        <v>1.5217391304347827</v>
      </c>
      <c r="DQ149">
        <v>1.2826086956521738</v>
      </c>
      <c r="DR149">
        <v>1.2826086956521738</v>
      </c>
      <c r="DS149">
        <v>2.181159420289855</v>
      </c>
      <c r="DT149">
        <v>1</v>
      </c>
      <c r="DV149">
        <v>1.2</v>
      </c>
      <c r="DW149">
        <v>1.1428571428571428</v>
      </c>
      <c r="DX149">
        <v>0</v>
      </c>
      <c r="DY149">
        <v>3</v>
      </c>
      <c r="DZ149">
        <v>5</v>
      </c>
      <c r="EA149">
        <v>1.5714285714285714</v>
      </c>
      <c r="EB149">
        <v>1.3571428571428572</v>
      </c>
      <c r="EC149">
        <v>3.5</v>
      </c>
      <c r="EE149">
        <v>0.2</v>
      </c>
      <c r="EF149">
        <v>1.1428571428571428</v>
      </c>
      <c r="EG149">
        <v>1.25</v>
      </c>
      <c r="EH149">
        <v>2.5</v>
      </c>
      <c r="EI149">
        <v>5</v>
      </c>
      <c r="EJ149">
        <v>2.1428571428571428</v>
      </c>
      <c r="EK149">
        <v>1.6428571428571428</v>
      </c>
      <c r="EL149">
        <v>1.5</v>
      </c>
      <c r="EM149">
        <v>1.5</v>
      </c>
      <c r="EO149">
        <v>1</v>
      </c>
      <c r="EP149">
        <v>1.1428571428571428</v>
      </c>
      <c r="EQ149">
        <v>0.25</v>
      </c>
      <c r="ER149">
        <v>0.5</v>
      </c>
      <c r="ES149">
        <v>2</v>
      </c>
      <c r="ET149">
        <v>0.5714285714285714</v>
      </c>
      <c r="EU149">
        <v>0.8571428571428571</v>
      </c>
      <c r="EV149">
        <v>0.8571428571428571</v>
      </c>
      <c r="EW149">
        <v>1.2857142857142858</v>
      </c>
      <c r="EX149">
        <v>1.9722222222222223</v>
      </c>
    </row>
    <row r="150" spans="1:154" x14ac:dyDescent="0.3">
      <c r="A150" s="2" t="s">
        <v>148</v>
      </c>
      <c r="B150">
        <v>2.4736842105263159</v>
      </c>
      <c r="C150">
        <v>2.3157894736842106</v>
      </c>
      <c r="D150">
        <v>2.4</v>
      </c>
      <c r="E150">
        <v>2.396551724137931</v>
      </c>
      <c r="F150">
        <v>2.2105263157894739</v>
      </c>
      <c r="G150">
        <v>1.8947368421052631</v>
      </c>
      <c r="H150">
        <v>1.5</v>
      </c>
      <c r="I150">
        <v>1.8620689655172413</v>
      </c>
      <c r="J150">
        <v>2.1293103448275863</v>
      </c>
      <c r="K150">
        <v>0.89473684210526316</v>
      </c>
      <c r="L150">
        <v>1.1052631578947369</v>
      </c>
      <c r="M150">
        <v>0.8</v>
      </c>
      <c r="N150">
        <v>0.93103448275862066</v>
      </c>
      <c r="O150">
        <v>0.93103448275862066</v>
      </c>
      <c r="P150">
        <v>1.7298850574712643</v>
      </c>
      <c r="Q150">
        <v>0</v>
      </c>
      <c r="R150">
        <v>4</v>
      </c>
      <c r="T150">
        <v>2</v>
      </c>
      <c r="U150">
        <v>5</v>
      </c>
      <c r="V150">
        <v>1</v>
      </c>
      <c r="X150">
        <v>3</v>
      </c>
      <c r="Y150">
        <v>2.5</v>
      </c>
      <c r="Z150">
        <v>1</v>
      </c>
      <c r="AA150">
        <v>0</v>
      </c>
      <c r="AC150">
        <v>0.5</v>
      </c>
      <c r="AD150">
        <v>0.5</v>
      </c>
      <c r="AE150">
        <v>1.8333333333333333</v>
      </c>
      <c r="AF150">
        <v>1.7333333333333334</v>
      </c>
      <c r="AG150">
        <v>1.6666666666666667</v>
      </c>
      <c r="AH150">
        <v>1.6666666666666667</v>
      </c>
      <c r="AI150">
        <v>3</v>
      </c>
      <c r="AJ150">
        <v>2</v>
      </c>
      <c r="AK150">
        <v>2</v>
      </c>
      <c r="AL150">
        <v>5.5</v>
      </c>
      <c r="AM150">
        <v>5.5</v>
      </c>
      <c r="AN150">
        <v>3.75</v>
      </c>
      <c r="AO150">
        <v>2.875</v>
      </c>
      <c r="AP150">
        <v>4</v>
      </c>
      <c r="AQ150">
        <v>5</v>
      </c>
      <c r="AR150">
        <v>3</v>
      </c>
      <c r="AS150">
        <v>4.125</v>
      </c>
      <c r="AT150">
        <v>3.75</v>
      </c>
      <c r="AU150">
        <v>2</v>
      </c>
      <c r="AV150">
        <v>0</v>
      </c>
      <c r="AW150">
        <v>2.375</v>
      </c>
      <c r="AX150">
        <v>3.25</v>
      </c>
      <c r="AY150">
        <v>3.0625</v>
      </c>
      <c r="AZ150">
        <v>1.3333333333333333</v>
      </c>
      <c r="BA150">
        <v>2.6666666666666665</v>
      </c>
      <c r="BB150">
        <v>2</v>
      </c>
      <c r="BC150">
        <v>2</v>
      </c>
      <c r="BD150">
        <v>2.5</v>
      </c>
      <c r="BE150">
        <v>2.5</v>
      </c>
      <c r="BF150">
        <v>2.5</v>
      </c>
      <c r="BG150">
        <v>2.5</v>
      </c>
      <c r="BH150">
        <v>2.25</v>
      </c>
      <c r="BI150">
        <v>2.25</v>
      </c>
      <c r="BJ150">
        <v>2.7916666666666665</v>
      </c>
      <c r="BK150">
        <v>5</v>
      </c>
      <c r="BL150">
        <v>4.2857142857142856</v>
      </c>
      <c r="BM150">
        <v>3.375</v>
      </c>
      <c r="BN150">
        <v>4.1818181818181817</v>
      </c>
      <c r="BO150">
        <v>1.5</v>
      </c>
      <c r="BP150">
        <v>2.75</v>
      </c>
      <c r="BQ150">
        <v>4.5</v>
      </c>
      <c r="BR150">
        <v>3.0454545454545454</v>
      </c>
      <c r="BS150">
        <v>3.6136363636363638</v>
      </c>
      <c r="BT150">
        <v>1.1428571428571428</v>
      </c>
      <c r="BU150">
        <v>2</v>
      </c>
      <c r="BV150">
        <v>3</v>
      </c>
      <c r="BW150">
        <v>2.0909090909090908</v>
      </c>
      <c r="BX150">
        <v>5</v>
      </c>
      <c r="BY150">
        <v>2.875</v>
      </c>
      <c r="BZ150">
        <v>1.125</v>
      </c>
      <c r="CA150">
        <v>2.8181818181818183</v>
      </c>
      <c r="CB150">
        <v>2.4545454545454546</v>
      </c>
      <c r="CC150">
        <v>3.0340909090909092</v>
      </c>
      <c r="CD150">
        <v>4.7142857142857144</v>
      </c>
      <c r="CE150">
        <v>5</v>
      </c>
      <c r="CF150">
        <v>3.5</v>
      </c>
      <c r="CG150">
        <v>4.3636363636363633</v>
      </c>
      <c r="CH150">
        <v>3.5</v>
      </c>
      <c r="CI150">
        <v>3.625</v>
      </c>
      <c r="CJ150">
        <v>3.75</v>
      </c>
      <c r="CK150">
        <v>3.6363636363636362</v>
      </c>
      <c r="CL150">
        <v>4</v>
      </c>
      <c r="CM150">
        <v>4</v>
      </c>
      <c r="CN150">
        <v>3.356060606060606</v>
      </c>
      <c r="CO150">
        <v>3.2055555555555557</v>
      </c>
      <c r="CP150">
        <v>1</v>
      </c>
      <c r="CQ150">
        <v>1.75</v>
      </c>
      <c r="CR150">
        <v>1.3333333333333333</v>
      </c>
      <c r="CS150">
        <v>1.35</v>
      </c>
      <c r="CT150">
        <v>2.3333333333333335</v>
      </c>
      <c r="CU150">
        <v>2.875</v>
      </c>
      <c r="CV150">
        <v>1.625</v>
      </c>
      <c r="CW150">
        <v>2.2799999999999998</v>
      </c>
      <c r="CX150">
        <v>1.8666666666666667</v>
      </c>
      <c r="CY150">
        <v>2.7777777777777777</v>
      </c>
      <c r="CZ150">
        <v>2.375</v>
      </c>
      <c r="DA150">
        <v>2.3333333333333335</v>
      </c>
      <c r="DB150">
        <v>2.5499999999999998</v>
      </c>
      <c r="DC150">
        <v>3</v>
      </c>
      <c r="DD150">
        <v>1.375</v>
      </c>
      <c r="DE150">
        <v>3.125</v>
      </c>
      <c r="DF150">
        <v>2.52</v>
      </c>
      <c r="DG150">
        <v>2.5333333333333332</v>
      </c>
      <c r="DH150">
        <v>2.2000000000000002</v>
      </c>
      <c r="DI150">
        <v>0.88888888888888884</v>
      </c>
      <c r="DJ150">
        <v>1.25</v>
      </c>
      <c r="DK150">
        <v>1.6666666666666667</v>
      </c>
      <c r="DL150">
        <v>1.1499999999999999</v>
      </c>
      <c r="DM150">
        <v>1.4444444444444444</v>
      </c>
      <c r="DN150">
        <v>1.5</v>
      </c>
      <c r="DO150">
        <v>2.375</v>
      </c>
      <c r="DP150">
        <v>1.76</v>
      </c>
      <c r="DQ150">
        <v>1.4888888888888889</v>
      </c>
      <c r="DR150">
        <v>1.4888888888888889</v>
      </c>
      <c r="DS150">
        <v>1.962962962962963</v>
      </c>
      <c r="DT150">
        <v>6</v>
      </c>
      <c r="DU150">
        <v>4.5</v>
      </c>
      <c r="DV150">
        <v>1.2857142857142858</v>
      </c>
      <c r="DW150">
        <v>2.4</v>
      </c>
      <c r="DX150">
        <v>1</v>
      </c>
      <c r="DY150">
        <v>4</v>
      </c>
      <c r="DZ150">
        <v>0</v>
      </c>
      <c r="EA150">
        <v>1.8</v>
      </c>
      <c r="EB150">
        <v>2.2000000000000002</v>
      </c>
      <c r="EC150">
        <v>1</v>
      </c>
      <c r="ED150">
        <v>1.5</v>
      </c>
      <c r="EE150">
        <v>3.8571428571428572</v>
      </c>
      <c r="EF150">
        <v>3.1</v>
      </c>
      <c r="EG150">
        <v>0</v>
      </c>
      <c r="EH150">
        <v>3</v>
      </c>
      <c r="EI150">
        <v>2</v>
      </c>
      <c r="EJ150">
        <v>2</v>
      </c>
      <c r="EK150">
        <v>2.7333333333333334</v>
      </c>
      <c r="EL150">
        <v>2.4666666666666668</v>
      </c>
      <c r="EM150">
        <v>0</v>
      </c>
      <c r="EN150">
        <v>3</v>
      </c>
      <c r="EO150">
        <v>3.1428571428571428</v>
      </c>
      <c r="EP150">
        <v>2.8</v>
      </c>
      <c r="EQ150">
        <v>0</v>
      </c>
      <c r="ER150">
        <v>1.5</v>
      </c>
      <c r="ES150">
        <v>2</v>
      </c>
      <c r="ET150">
        <v>1.4</v>
      </c>
      <c r="EU150">
        <v>2.3333333333333335</v>
      </c>
      <c r="EV150">
        <v>2.3333333333333335</v>
      </c>
      <c r="EW150">
        <v>2.4222222222222221</v>
      </c>
      <c r="EX150">
        <v>2.0777777777777779</v>
      </c>
    </row>
    <row r="151" spans="1:154" x14ac:dyDescent="0.3">
      <c r="A151" s="2" t="s">
        <v>149</v>
      </c>
      <c r="B151">
        <v>0.95</v>
      </c>
      <c r="C151">
        <v>1.0526315789473684</v>
      </c>
      <c r="D151">
        <v>0.5</v>
      </c>
      <c r="E151">
        <v>0.84210526315789469</v>
      </c>
      <c r="F151">
        <v>1.3</v>
      </c>
      <c r="G151">
        <v>1.368421052631579</v>
      </c>
      <c r="H151">
        <v>1</v>
      </c>
      <c r="I151">
        <v>1.2280701754385965</v>
      </c>
      <c r="J151">
        <v>1.0350877192982457</v>
      </c>
      <c r="K151">
        <v>0.9</v>
      </c>
      <c r="L151">
        <v>0.57894736842105265</v>
      </c>
      <c r="M151">
        <v>0.22222222222222221</v>
      </c>
      <c r="N151">
        <v>0.57894736842105265</v>
      </c>
      <c r="O151">
        <v>0.57894736842105265</v>
      </c>
      <c r="P151">
        <v>0.88304093567251463</v>
      </c>
      <c r="R151">
        <v>0</v>
      </c>
      <c r="S151">
        <v>0</v>
      </c>
      <c r="T151">
        <v>0</v>
      </c>
      <c r="V151">
        <v>0</v>
      </c>
      <c r="W151">
        <v>0.5</v>
      </c>
      <c r="X151">
        <v>0.33333333333333331</v>
      </c>
      <c r="Y151">
        <v>0.16666666666666666</v>
      </c>
      <c r="AA151">
        <v>0</v>
      </c>
      <c r="AB151">
        <v>0</v>
      </c>
      <c r="AC151">
        <v>0</v>
      </c>
      <c r="AD151">
        <v>0</v>
      </c>
      <c r="AE151">
        <v>0.1111111111111111</v>
      </c>
      <c r="AF151">
        <v>0.84444444444444444</v>
      </c>
      <c r="AG151">
        <v>2</v>
      </c>
      <c r="AH151">
        <v>0.2</v>
      </c>
      <c r="AI151">
        <v>2.6</v>
      </c>
      <c r="AJ151">
        <v>1.5</v>
      </c>
      <c r="AO151">
        <v>1.5</v>
      </c>
      <c r="AP151">
        <v>2</v>
      </c>
      <c r="AQ151">
        <v>1.6</v>
      </c>
      <c r="AR151">
        <v>1</v>
      </c>
      <c r="AS151">
        <v>1.4166666666666667</v>
      </c>
      <c r="AX151">
        <v>1.4166666666666667</v>
      </c>
      <c r="AY151">
        <v>1.4583333333333333</v>
      </c>
      <c r="AZ151">
        <v>1</v>
      </c>
      <c r="BA151">
        <v>1</v>
      </c>
      <c r="BB151">
        <v>1.2</v>
      </c>
      <c r="BC151">
        <v>1.0833333333333333</v>
      </c>
      <c r="BH151">
        <v>1.0833333333333333</v>
      </c>
      <c r="BI151">
        <v>1.0833333333333333</v>
      </c>
      <c r="BJ151">
        <v>1.3333333333333333</v>
      </c>
      <c r="BK151">
        <v>0.875</v>
      </c>
      <c r="BL151">
        <v>1.8</v>
      </c>
      <c r="BM151">
        <v>1.6</v>
      </c>
      <c r="BN151">
        <v>1.3333333333333333</v>
      </c>
      <c r="BO151">
        <v>1.6</v>
      </c>
      <c r="BP151">
        <v>1.7</v>
      </c>
      <c r="BQ151">
        <v>1</v>
      </c>
      <c r="BR151">
        <v>1.4333333333333333</v>
      </c>
      <c r="BS151">
        <v>1.3958333333333333</v>
      </c>
      <c r="BT151">
        <v>1.5</v>
      </c>
      <c r="BU151">
        <v>1.4</v>
      </c>
      <c r="BV151">
        <v>2.2000000000000002</v>
      </c>
      <c r="BW151">
        <v>1.6666666666666667</v>
      </c>
      <c r="BX151">
        <v>1.1000000000000001</v>
      </c>
      <c r="BY151">
        <v>1.1000000000000001</v>
      </c>
      <c r="BZ151">
        <v>0.9</v>
      </c>
      <c r="CA151">
        <v>1.0333333333333334</v>
      </c>
      <c r="CB151">
        <v>1.2708333333333333</v>
      </c>
      <c r="CC151">
        <v>1.3333333333333333</v>
      </c>
      <c r="CD151">
        <v>1.25</v>
      </c>
      <c r="CE151">
        <v>2</v>
      </c>
      <c r="CF151">
        <v>1</v>
      </c>
      <c r="CG151">
        <v>1.3888888888888888</v>
      </c>
      <c r="CH151">
        <v>1.2</v>
      </c>
      <c r="CI151">
        <v>2.4</v>
      </c>
      <c r="CJ151">
        <v>1.3</v>
      </c>
      <c r="CK151">
        <v>1.6333333333333333</v>
      </c>
      <c r="CL151">
        <v>1.5416666666666667</v>
      </c>
      <c r="CM151">
        <v>1.5416666666666667</v>
      </c>
      <c r="CN151">
        <v>1.4027777777777777</v>
      </c>
      <c r="CO151">
        <v>1.3888888888888888</v>
      </c>
      <c r="CP151">
        <v>1.25</v>
      </c>
      <c r="CQ151">
        <v>3.5</v>
      </c>
      <c r="CR151">
        <v>2.3333333333333335</v>
      </c>
      <c r="CS151">
        <v>2.1111111111111112</v>
      </c>
      <c r="CT151">
        <v>2</v>
      </c>
      <c r="CU151">
        <v>3</v>
      </c>
      <c r="CV151">
        <v>2.8</v>
      </c>
      <c r="CW151">
        <v>2.5882352941176472</v>
      </c>
      <c r="CX151">
        <v>2.4230769230769229</v>
      </c>
      <c r="CY151">
        <v>3</v>
      </c>
      <c r="CZ151">
        <v>1.5</v>
      </c>
      <c r="DA151">
        <v>1.3333333333333333</v>
      </c>
      <c r="DB151">
        <v>2.1111111111111112</v>
      </c>
      <c r="DC151">
        <v>4</v>
      </c>
      <c r="DD151">
        <v>2.5</v>
      </c>
      <c r="DE151">
        <v>3.8</v>
      </c>
      <c r="DF151">
        <v>3.4117647058823528</v>
      </c>
      <c r="DG151">
        <v>2.9615384615384617</v>
      </c>
      <c r="DH151">
        <v>2.6923076923076925</v>
      </c>
      <c r="DI151">
        <v>1.75</v>
      </c>
      <c r="DJ151">
        <v>1.5</v>
      </c>
      <c r="DK151">
        <v>1.3333333333333333</v>
      </c>
      <c r="DL151">
        <v>1.5555555555555556</v>
      </c>
      <c r="DM151">
        <v>2.1666666666666665</v>
      </c>
      <c r="DN151">
        <v>1.6666666666666667</v>
      </c>
      <c r="DO151">
        <v>3.8</v>
      </c>
      <c r="DP151">
        <v>2.4705882352941178</v>
      </c>
      <c r="DQ151">
        <v>2.1538461538461537</v>
      </c>
      <c r="DR151">
        <v>2.1538461538461537</v>
      </c>
      <c r="DS151">
        <v>2.5128205128205128</v>
      </c>
      <c r="DT151">
        <v>1.3333333333333333</v>
      </c>
      <c r="DU151">
        <v>0.75</v>
      </c>
      <c r="DV151">
        <v>1.7142857142857142</v>
      </c>
      <c r="DW151">
        <v>1.2380952380952381</v>
      </c>
      <c r="DX151">
        <v>2.75</v>
      </c>
      <c r="DY151">
        <v>3</v>
      </c>
      <c r="DZ151">
        <v>2.2000000000000002</v>
      </c>
      <c r="EA151">
        <v>2.6153846153846154</v>
      </c>
      <c r="EB151">
        <v>1.7647058823529411</v>
      </c>
      <c r="EC151">
        <v>3.8333333333333335</v>
      </c>
      <c r="ED151">
        <v>2.75</v>
      </c>
      <c r="EE151">
        <v>2.8571428571428572</v>
      </c>
      <c r="EF151">
        <v>3.0952380952380953</v>
      </c>
      <c r="EG151">
        <v>2.5</v>
      </c>
      <c r="EH151">
        <v>2.25</v>
      </c>
      <c r="EI151">
        <v>2.6</v>
      </c>
      <c r="EJ151">
        <v>2.4615384615384617</v>
      </c>
      <c r="EK151">
        <v>2.8529411764705883</v>
      </c>
      <c r="EL151">
        <v>2.3088235294117645</v>
      </c>
      <c r="EM151">
        <v>3</v>
      </c>
      <c r="EN151">
        <v>3.5</v>
      </c>
      <c r="EO151">
        <v>3.7142857142857144</v>
      </c>
      <c r="EP151">
        <v>3.4285714285714284</v>
      </c>
      <c r="EQ151">
        <v>3.25</v>
      </c>
      <c r="ER151">
        <v>2.5</v>
      </c>
      <c r="ES151">
        <v>4</v>
      </c>
      <c r="ET151">
        <v>3.3076923076923075</v>
      </c>
      <c r="EU151">
        <v>3.3823529411764706</v>
      </c>
      <c r="EV151">
        <v>3.3823529411764706</v>
      </c>
      <c r="EW151">
        <v>2.6666666666666665</v>
      </c>
      <c r="EX151">
        <v>2.6</v>
      </c>
    </row>
    <row r="152" spans="1:154" x14ac:dyDescent="0.3">
      <c r="A152" s="2" t="s">
        <v>150</v>
      </c>
      <c r="B152">
        <v>1.8</v>
      </c>
      <c r="C152">
        <v>2.4500000000000002</v>
      </c>
      <c r="D152">
        <v>2.95</v>
      </c>
      <c r="E152">
        <v>2.4</v>
      </c>
      <c r="F152">
        <v>3.85</v>
      </c>
      <c r="G152">
        <v>4</v>
      </c>
      <c r="H152">
        <v>3.5</v>
      </c>
      <c r="I152">
        <v>3.7833333333333332</v>
      </c>
      <c r="J152">
        <v>3.0916666666666668</v>
      </c>
      <c r="K152">
        <v>1.35</v>
      </c>
      <c r="L152">
        <v>1.65</v>
      </c>
      <c r="M152">
        <v>1.5</v>
      </c>
      <c r="N152">
        <v>1.5</v>
      </c>
      <c r="O152">
        <v>1.5</v>
      </c>
      <c r="P152">
        <v>2.5611111111111109</v>
      </c>
      <c r="AF152">
        <v>2.5611111111111109</v>
      </c>
      <c r="AG152">
        <v>4.4444444444444446</v>
      </c>
      <c r="AH152">
        <v>4.5999999999999996</v>
      </c>
      <c r="AI152">
        <v>5.7</v>
      </c>
      <c r="AJ152">
        <v>4.931034482758621</v>
      </c>
      <c r="AK152">
        <v>5.1111111111111107</v>
      </c>
      <c r="AL152">
        <v>4.7</v>
      </c>
      <c r="AM152">
        <v>5.5555555555555554</v>
      </c>
      <c r="AN152">
        <v>5.1071428571428568</v>
      </c>
      <c r="AO152">
        <v>5.0175438596491224</v>
      </c>
      <c r="AP152">
        <v>2.3333333333333335</v>
      </c>
      <c r="AQ152">
        <v>2</v>
      </c>
      <c r="AR152">
        <v>1.3</v>
      </c>
      <c r="AS152">
        <v>1.8620689655172413</v>
      </c>
      <c r="AT152">
        <v>2.2222222222222223</v>
      </c>
      <c r="AU152">
        <v>2</v>
      </c>
      <c r="AV152">
        <v>1.2222222222222223</v>
      </c>
      <c r="AW152">
        <v>1.8214285714285714</v>
      </c>
      <c r="AX152">
        <v>1.8421052631578947</v>
      </c>
      <c r="AY152">
        <v>3.4298245614035086</v>
      </c>
      <c r="AZ152">
        <v>2.3333333333333335</v>
      </c>
      <c r="BA152">
        <v>2.2000000000000002</v>
      </c>
      <c r="BB152">
        <v>2.5</v>
      </c>
      <c r="BC152">
        <v>2.3448275862068964</v>
      </c>
      <c r="BD152">
        <v>2.1111111111111112</v>
      </c>
      <c r="BE152">
        <v>2.2000000000000002</v>
      </c>
      <c r="BF152">
        <v>2.4444444444444446</v>
      </c>
      <c r="BG152">
        <v>2.25</v>
      </c>
      <c r="BH152">
        <v>2.2982456140350878</v>
      </c>
      <c r="BI152">
        <v>2.2982456140350878</v>
      </c>
      <c r="BJ152">
        <v>3.0526315789473686</v>
      </c>
      <c r="BK152">
        <v>3</v>
      </c>
      <c r="BN152">
        <v>3</v>
      </c>
      <c r="BO152">
        <v>6</v>
      </c>
      <c r="BQ152">
        <v>4</v>
      </c>
      <c r="BR152">
        <v>5</v>
      </c>
      <c r="BS152">
        <v>4.333333333333333</v>
      </c>
      <c r="BT152">
        <v>1</v>
      </c>
      <c r="BW152">
        <v>1</v>
      </c>
      <c r="BX152">
        <v>0</v>
      </c>
      <c r="BZ152">
        <v>1</v>
      </c>
      <c r="CA152">
        <v>0.5</v>
      </c>
      <c r="CB152">
        <v>0.66666666666666663</v>
      </c>
      <c r="CC152">
        <v>2.5</v>
      </c>
      <c r="CD152">
        <v>6</v>
      </c>
      <c r="CG152">
        <v>6</v>
      </c>
      <c r="CH152">
        <v>3</v>
      </c>
      <c r="CJ152">
        <v>6</v>
      </c>
      <c r="CK152">
        <v>4.5</v>
      </c>
      <c r="CL152">
        <v>5</v>
      </c>
      <c r="CM152">
        <v>5</v>
      </c>
      <c r="CN152">
        <v>3.3333333333333335</v>
      </c>
      <c r="CO152">
        <v>3.0666666666666669</v>
      </c>
      <c r="CP152">
        <v>2.2999999999999998</v>
      </c>
      <c r="CQ152">
        <v>1.1111111111111112</v>
      </c>
      <c r="CR152">
        <v>1.7777777777777777</v>
      </c>
      <c r="CS152">
        <v>1.75</v>
      </c>
      <c r="CT152">
        <v>1.5555555555555556</v>
      </c>
      <c r="CU152">
        <v>1.4</v>
      </c>
      <c r="CV152">
        <v>1.4</v>
      </c>
      <c r="CW152">
        <v>1.4482758620689655</v>
      </c>
      <c r="CX152">
        <v>1.5964912280701755</v>
      </c>
      <c r="CY152">
        <v>3.5</v>
      </c>
      <c r="CZ152">
        <v>5.2222222222222223</v>
      </c>
      <c r="DA152">
        <v>4.4444444444444446</v>
      </c>
      <c r="DB152">
        <v>4.3571428571428568</v>
      </c>
      <c r="DC152">
        <v>4.5555555555555554</v>
      </c>
      <c r="DD152">
        <v>5</v>
      </c>
      <c r="DE152">
        <v>4.7</v>
      </c>
      <c r="DF152">
        <v>4.7586206896551726</v>
      </c>
      <c r="DG152">
        <v>4.5614035087719298</v>
      </c>
      <c r="DH152">
        <v>3.0789473684210527</v>
      </c>
      <c r="DI152">
        <v>1.6</v>
      </c>
      <c r="DJ152">
        <v>1.6666666666666667</v>
      </c>
      <c r="DK152">
        <v>1.8888888888888888</v>
      </c>
      <c r="DL152">
        <v>1.7142857142857142</v>
      </c>
      <c r="DM152">
        <v>1.3333333333333333</v>
      </c>
      <c r="DN152">
        <v>1.4</v>
      </c>
      <c r="DO152">
        <v>1.7</v>
      </c>
      <c r="DP152">
        <v>1.4827586206896552</v>
      </c>
      <c r="DQ152">
        <v>1.5964912280701755</v>
      </c>
      <c r="DR152">
        <v>1.5964912280701755</v>
      </c>
      <c r="DS152">
        <v>2.5847953216374271</v>
      </c>
      <c r="DU152">
        <v>0</v>
      </c>
      <c r="DV152">
        <v>0</v>
      </c>
      <c r="DW152">
        <v>0</v>
      </c>
      <c r="DX152">
        <v>0</v>
      </c>
      <c r="EA152">
        <v>0</v>
      </c>
      <c r="EB152">
        <v>0</v>
      </c>
      <c r="ED152">
        <v>6</v>
      </c>
      <c r="EE152">
        <v>5</v>
      </c>
      <c r="EF152">
        <v>5.5</v>
      </c>
      <c r="EG152">
        <v>6</v>
      </c>
      <c r="EJ152">
        <v>6</v>
      </c>
      <c r="EK152">
        <v>5.666666666666667</v>
      </c>
      <c r="EL152">
        <v>2.8333333333333335</v>
      </c>
      <c r="EN152">
        <v>1</v>
      </c>
      <c r="EO152">
        <v>1</v>
      </c>
      <c r="EP152">
        <v>1</v>
      </c>
      <c r="EQ152">
        <v>2</v>
      </c>
      <c r="ET152">
        <v>2</v>
      </c>
      <c r="EU152">
        <v>1.3333333333333333</v>
      </c>
      <c r="EV152">
        <v>1.3333333333333333</v>
      </c>
      <c r="EW152">
        <v>2.3333333333333335</v>
      </c>
      <c r="EX152">
        <v>2.5722222222222224</v>
      </c>
    </row>
    <row r="153" spans="1:154" x14ac:dyDescent="0.3">
      <c r="A153" s="2" t="s">
        <v>151</v>
      </c>
      <c r="B153">
        <v>2.3684210526315788</v>
      </c>
      <c r="C153">
        <v>2.8421052631578947</v>
      </c>
      <c r="D153">
        <v>2.35</v>
      </c>
      <c r="E153">
        <v>2.5172413793103448</v>
      </c>
      <c r="F153">
        <v>3.1052631578947367</v>
      </c>
      <c r="G153">
        <v>2.736842105263158</v>
      </c>
      <c r="H153">
        <v>2.75</v>
      </c>
      <c r="I153">
        <v>2.8620689655172415</v>
      </c>
      <c r="J153">
        <v>2.6896551724137931</v>
      </c>
      <c r="K153">
        <v>1.8421052631578947</v>
      </c>
      <c r="L153">
        <v>1.7894736842105263</v>
      </c>
      <c r="M153">
        <v>1.45</v>
      </c>
      <c r="N153">
        <v>1.6896551724137931</v>
      </c>
      <c r="O153">
        <v>1.6896551724137931</v>
      </c>
      <c r="P153">
        <v>2.3563218390804597</v>
      </c>
      <c r="Q153">
        <v>0</v>
      </c>
      <c r="R153">
        <v>2</v>
      </c>
      <c r="T153">
        <v>1</v>
      </c>
      <c r="U153">
        <v>7</v>
      </c>
      <c r="V153">
        <v>4</v>
      </c>
      <c r="X153">
        <v>5.5</v>
      </c>
      <c r="Y153">
        <v>3.25</v>
      </c>
      <c r="Z153">
        <v>2</v>
      </c>
      <c r="AA153">
        <v>2</v>
      </c>
      <c r="AC153">
        <v>2</v>
      </c>
      <c r="AD153">
        <v>2</v>
      </c>
      <c r="AE153">
        <v>2.8333333333333335</v>
      </c>
      <c r="AF153">
        <v>2.3722222222222222</v>
      </c>
      <c r="AG153">
        <v>2.7</v>
      </c>
      <c r="AH153">
        <v>4</v>
      </c>
      <c r="AI153">
        <v>2.8</v>
      </c>
      <c r="AJ153">
        <v>3.1071428571428572</v>
      </c>
      <c r="AK153">
        <v>2.5555555555555554</v>
      </c>
      <c r="AL153">
        <v>2.4444444444444446</v>
      </c>
      <c r="AM153">
        <v>3.5</v>
      </c>
      <c r="AN153">
        <v>2.8571428571428572</v>
      </c>
      <c r="AO153">
        <v>2.9821428571428572</v>
      </c>
      <c r="AP153">
        <v>2.5</v>
      </c>
      <c r="AQ153">
        <v>0.75</v>
      </c>
      <c r="AR153">
        <v>1.9</v>
      </c>
      <c r="AS153">
        <v>1.7857142857142858</v>
      </c>
      <c r="AT153">
        <v>2.6666666666666665</v>
      </c>
      <c r="AU153">
        <v>2.3333333333333335</v>
      </c>
      <c r="AV153">
        <v>1.2</v>
      </c>
      <c r="AW153">
        <v>2.0357142857142856</v>
      </c>
      <c r="AX153">
        <v>1.9107142857142858</v>
      </c>
      <c r="AY153">
        <v>2.4464285714285716</v>
      </c>
      <c r="AZ153">
        <v>1.5</v>
      </c>
      <c r="BA153">
        <v>1.5</v>
      </c>
      <c r="BB153">
        <v>2.1</v>
      </c>
      <c r="BC153">
        <v>1.7142857142857142</v>
      </c>
      <c r="BD153">
        <v>1.5555555555555556</v>
      </c>
      <c r="BE153">
        <v>1.4444444444444444</v>
      </c>
      <c r="BF153">
        <v>2</v>
      </c>
      <c r="BG153">
        <v>1.6785714285714286</v>
      </c>
      <c r="BH153">
        <v>1.6964285714285714</v>
      </c>
      <c r="BI153">
        <v>1.6964285714285714</v>
      </c>
      <c r="BJ153">
        <v>2.1964285714285716</v>
      </c>
      <c r="BL153">
        <v>0</v>
      </c>
      <c r="BN153">
        <v>0</v>
      </c>
      <c r="BO153">
        <v>2</v>
      </c>
      <c r="BP153">
        <v>4</v>
      </c>
      <c r="BR153">
        <v>3</v>
      </c>
      <c r="BS153">
        <v>1.5</v>
      </c>
      <c r="BU153">
        <v>3</v>
      </c>
      <c r="BW153">
        <v>3</v>
      </c>
      <c r="BX153">
        <v>3</v>
      </c>
      <c r="BY153">
        <v>2</v>
      </c>
      <c r="CA153">
        <v>2.5</v>
      </c>
      <c r="CB153">
        <v>2.75</v>
      </c>
      <c r="CC153">
        <v>2.125</v>
      </c>
      <c r="CE153">
        <v>1</v>
      </c>
      <c r="CG153">
        <v>1</v>
      </c>
      <c r="CH153">
        <v>1</v>
      </c>
      <c r="CI153">
        <v>2</v>
      </c>
      <c r="CK153">
        <v>1.5</v>
      </c>
      <c r="CL153">
        <v>1.25</v>
      </c>
      <c r="CM153">
        <v>1.25</v>
      </c>
      <c r="CN153">
        <v>1.8333333333333333</v>
      </c>
      <c r="CO153">
        <v>2.1722222222222221</v>
      </c>
      <c r="CP153">
        <v>1.9</v>
      </c>
      <c r="CQ153">
        <v>0.88888888888888884</v>
      </c>
      <c r="CR153">
        <v>1.2222222222222223</v>
      </c>
      <c r="CS153">
        <v>1.3571428571428572</v>
      </c>
      <c r="CT153">
        <v>1.5555555555555556</v>
      </c>
      <c r="CU153">
        <v>0.8</v>
      </c>
      <c r="CV153">
        <v>0.88888888888888884</v>
      </c>
      <c r="CW153">
        <v>1.0714285714285714</v>
      </c>
      <c r="CX153">
        <v>1.2142857142857142</v>
      </c>
      <c r="CY153">
        <v>3.5</v>
      </c>
      <c r="CZ153">
        <v>4.1111111111111107</v>
      </c>
      <c r="DA153">
        <v>3.7777777777777777</v>
      </c>
      <c r="DB153">
        <v>3.7857142857142856</v>
      </c>
      <c r="DC153">
        <v>3.8888888888888888</v>
      </c>
      <c r="DD153">
        <v>3.9</v>
      </c>
      <c r="DE153">
        <v>4.333333333333333</v>
      </c>
      <c r="DF153">
        <v>4.0357142857142856</v>
      </c>
      <c r="DG153">
        <v>3.9107142857142856</v>
      </c>
      <c r="DH153">
        <v>2.5625</v>
      </c>
      <c r="DI153">
        <v>2.6</v>
      </c>
      <c r="DJ153">
        <v>2</v>
      </c>
      <c r="DK153">
        <v>2.5555555555555554</v>
      </c>
      <c r="DL153">
        <v>2.3928571428571428</v>
      </c>
      <c r="DM153">
        <v>2.1111111111111112</v>
      </c>
      <c r="DN153">
        <v>2.4</v>
      </c>
      <c r="DO153">
        <v>2.2222222222222223</v>
      </c>
      <c r="DP153">
        <v>2.25</v>
      </c>
      <c r="DQ153">
        <v>2.3214285714285716</v>
      </c>
      <c r="DR153">
        <v>2.3214285714285716</v>
      </c>
      <c r="DS153">
        <v>2.4821428571428572</v>
      </c>
      <c r="DU153">
        <v>0</v>
      </c>
      <c r="DV153">
        <v>2</v>
      </c>
      <c r="DW153">
        <v>1</v>
      </c>
      <c r="DX153">
        <v>0</v>
      </c>
      <c r="DZ153">
        <v>5</v>
      </c>
      <c r="EA153">
        <v>2.5</v>
      </c>
      <c r="EB153">
        <v>1.75</v>
      </c>
      <c r="ED153">
        <v>7</v>
      </c>
      <c r="EE153">
        <v>3</v>
      </c>
      <c r="EF153">
        <v>5</v>
      </c>
      <c r="EG153">
        <v>6</v>
      </c>
      <c r="EI153">
        <v>0</v>
      </c>
      <c r="EJ153">
        <v>3</v>
      </c>
      <c r="EK153">
        <v>4</v>
      </c>
      <c r="EL153">
        <v>2.875</v>
      </c>
      <c r="EN153">
        <v>2</v>
      </c>
      <c r="EO153">
        <v>2</v>
      </c>
      <c r="EP153">
        <v>2</v>
      </c>
      <c r="EQ153">
        <v>2</v>
      </c>
      <c r="ES153">
        <v>1</v>
      </c>
      <c r="ET153">
        <v>1.5</v>
      </c>
      <c r="EU153">
        <v>1.75</v>
      </c>
      <c r="EV153">
        <v>1.75</v>
      </c>
      <c r="EW153">
        <v>2.5</v>
      </c>
      <c r="EX153">
        <v>2.4833333333333334</v>
      </c>
    </row>
    <row r="154" spans="1:154" x14ac:dyDescent="0.3">
      <c r="A154" s="2" t="s">
        <v>152</v>
      </c>
      <c r="B154">
        <v>1.1000000000000001</v>
      </c>
      <c r="C154">
        <v>2.6</v>
      </c>
      <c r="D154">
        <v>1.9</v>
      </c>
      <c r="E154">
        <v>1.8666666666666667</v>
      </c>
      <c r="F154">
        <v>1.95</v>
      </c>
      <c r="G154">
        <v>1.95</v>
      </c>
      <c r="H154">
        <v>2.5499999999999998</v>
      </c>
      <c r="I154">
        <v>2.15</v>
      </c>
      <c r="J154">
        <v>2.0083333333333333</v>
      </c>
      <c r="K154">
        <v>0.65</v>
      </c>
      <c r="L154">
        <v>0.95</v>
      </c>
      <c r="M154">
        <v>1.05</v>
      </c>
      <c r="N154">
        <v>0.8833333333333333</v>
      </c>
      <c r="O154">
        <v>0.8833333333333333</v>
      </c>
      <c r="P154">
        <v>1.6333333333333333</v>
      </c>
      <c r="AF154">
        <v>1.6333333333333333</v>
      </c>
      <c r="AG154">
        <v>1.9</v>
      </c>
      <c r="AH154">
        <v>1.7</v>
      </c>
      <c r="AI154">
        <v>3.4</v>
      </c>
      <c r="AJ154">
        <v>2.3333333333333335</v>
      </c>
      <c r="AK154">
        <v>2</v>
      </c>
      <c r="AL154">
        <v>1.7</v>
      </c>
      <c r="AM154">
        <v>2</v>
      </c>
      <c r="AN154">
        <v>1.9</v>
      </c>
      <c r="AO154">
        <v>2.1166666666666667</v>
      </c>
      <c r="AP154">
        <v>2</v>
      </c>
      <c r="AQ154">
        <v>1.8</v>
      </c>
      <c r="AR154">
        <v>1.8</v>
      </c>
      <c r="AS154">
        <v>1.8666666666666667</v>
      </c>
      <c r="AT154">
        <v>1.4</v>
      </c>
      <c r="AU154">
        <v>1.7</v>
      </c>
      <c r="AV154">
        <v>0.9</v>
      </c>
      <c r="AW154">
        <v>1.3333333333333333</v>
      </c>
      <c r="AX154">
        <v>1.6</v>
      </c>
      <c r="AY154">
        <v>1.8583333333333334</v>
      </c>
      <c r="AZ154">
        <v>0.2</v>
      </c>
      <c r="BA154">
        <v>1.4</v>
      </c>
      <c r="BB154">
        <v>1</v>
      </c>
      <c r="BC154">
        <v>0.8666666666666667</v>
      </c>
      <c r="BD154">
        <v>1</v>
      </c>
      <c r="BE154">
        <v>0.4</v>
      </c>
      <c r="BF154">
        <v>0.8</v>
      </c>
      <c r="BG154">
        <v>0.73333333333333328</v>
      </c>
      <c r="BH154">
        <v>0.8</v>
      </c>
      <c r="BI154">
        <v>0.8</v>
      </c>
      <c r="BJ154">
        <v>1.5055555555555555</v>
      </c>
      <c r="CO154">
        <v>1.5055555555555555</v>
      </c>
      <c r="CP154">
        <v>2.1</v>
      </c>
      <c r="CQ154">
        <v>0.7</v>
      </c>
      <c r="CR154">
        <v>1.5555555555555556</v>
      </c>
      <c r="CS154">
        <v>1.4482758620689655</v>
      </c>
      <c r="CT154">
        <v>1.2222222222222223</v>
      </c>
      <c r="CU154">
        <v>1.7</v>
      </c>
      <c r="CV154">
        <v>1.3</v>
      </c>
      <c r="CW154">
        <v>1.4137931034482758</v>
      </c>
      <c r="CX154">
        <v>1.4310344827586208</v>
      </c>
      <c r="CY154">
        <v>1.4</v>
      </c>
      <c r="CZ154">
        <v>1.2</v>
      </c>
      <c r="DA154">
        <v>1.6666666666666667</v>
      </c>
      <c r="DB154">
        <v>1.4137931034482758</v>
      </c>
      <c r="DC154">
        <v>2.4444444444444446</v>
      </c>
      <c r="DD154">
        <v>3.1</v>
      </c>
      <c r="DE154">
        <v>1</v>
      </c>
      <c r="DF154">
        <v>2.1724137931034484</v>
      </c>
      <c r="DG154">
        <v>1.7931034482758621</v>
      </c>
      <c r="DH154">
        <v>1.6120689655172413</v>
      </c>
      <c r="DI154">
        <v>0.6</v>
      </c>
      <c r="DJ154">
        <v>0.7</v>
      </c>
      <c r="DK154">
        <v>0.77777777777777779</v>
      </c>
      <c r="DL154">
        <v>0.68965517241379315</v>
      </c>
      <c r="DM154">
        <v>1.3333333333333333</v>
      </c>
      <c r="DN154">
        <v>0.3</v>
      </c>
      <c r="DO154">
        <v>0.3</v>
      </c>
      <c r="DP154">
        <v>0.62068965517241381</v>
      </c>
      <c r="DQ154">
        <v>0.65517241379310343</v>
      </c>
      <c r="DR154">
        <v>0.65517241379310343</v>
      </c>
      <c r="DS154">
        <v>1.2931034482758621</v>
      </c>
      <c r="DV154">
        <v>0</v>
      </c>
      <c r="DW154">
        <v>0</v>
      </c>
      <c r="DX154">
        <v>0</v>
      </c>
      <c r="EA154">
        <v>0</v>
      </c>
      <c r="EB154">
        <v>0</v>
      </c>
      <c r="EE154">
        <v>1</v>
      </c>
      <c r="EF154">
        <v>1</v>
      </c>
      <c r="EG154">
        <v>2</v>
      </c>
      <c r="EJ154">
        <v>2</v>
      </c>
      <c r="EK154">
        <v>1.5</v>
      </c>
      <c r="EL154">
        <v>0.75</v>
      </c>
      <c r="EO154">
        <v>1</v>
      </c>
      <c r="EP154">
        <v>1</v>
      </c>
      <c r="EQ154">
        <v>0</v>
      </c>
      <c r="ET154">
        <v>0</v>
      </c>
      <c r="EU154">
        <v>0.5</v>
      </c>
      <c r="EV154">
        <v>0.5</v>
      </c>
      <c r="EW154">
        <v>0.66666666666666663</v>
      </c>
      <c r="EX154">
        <v>1.2722222222222221</v>
      </c>
    </row>
    <row r="155" spans="1:154" x14ac:dyDescent="0.3">
      <c r="A155" s="2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AF155">
        <v>0</v>
      </c>
      <c r="AG155">
        <v>5</v>
      </c>
      <c r="AH155">
        <v>4</v>
      </c>
      <c r="AI155">
        <v>4.2</v>
      </c>
      <c r="AJ155">
        <v>4.4000000000000004</v>
      </c>
      <c r="AK155">
        <v>4.4000000000000004</v>
      </c>
      <c r="AL155">
        <v>3</v>
      </c>
      <c r="AM155">
        <v>4.2</v>
      </c>
      <c r="AN155">
        <v>3.8666666666666667</v>
      </c>
      <c r="AO155">
        <v>4.1333333333333337</v>
      </c>
      <c r="AP155">
        <v>3</v>
      </c>
      <c r="AQ155">
        <v>2.6</v>
      </c>
      <c r="AR155">
        <v>2.9</v>
      </c>
      <c r="AS155">
        <v>2.8333333333333335</v>
      </c>
      <c r="AT155">
        <v>2.7</v>
      </c>
      <c r="AU155">
        <v>4.3</v>
      </c>
      <c r="AV155">
        <v>3.4</v>
      </c>
      <c r="AW155">
        <v>3.4666666666666668</v>
      </c>
      <c r="AX155">
        <v>3.15</v>
      </c>
      <c r="AY155">
        <v>3.6416666666666666</v>
      </c>
      <c r="AZ155">
        <v>2.8</v>
      </c>
      <c r="BA155">
        <v>1.5</v>
      </c>
      <c r="BB155">
        <v>1.8</v>
      </c>
      <c r="BC155">
        <v>2.0333333333333332</v>
      </c>
      <c r="BD155">
        <v>1.9</v>
      </c>
      <c r="BE155">
        <v>1.6</v>
      </c>
      <c r="BF155">
        <v>1.4</v>
      </c>
      <c r="BG155">
        <v>1.6333333333333333</v>
      </c>
      <c r="BH155">
        <v>1.8333333333333333</v>
      </c>
      <c r="BI155">
        <v>1.8333333333333333</v>
      </c>
      <c r="BJ155">
        <v>3.0388888888888888</v>
      </c>
      <c r="CO155">
        <v>3.0388888888888888</v>
      </c>
      <c r="CP155">
        <v>0</v>
      </c>
      <c r="CQ155">
        <v>0.1</v>
      </c>
      <c r="CR155">
        <v>0.375</v>
      </c>
      <c r="CS155">
        <v>0.14285714285714285</v>
      </c>
      <c r="CT155">
        <v>0</v>
      </c>
      <c r="CU155">
        <v>0</v>
      </c>
      <c r="CV155">
        <v>0</v>
      </c>
      <c r="CW155">
        <v>0</v>
      </c>
      <c r="CX155">
        <v>7.2727272727272724E-2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3.6363636363636362E-2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0.1111111111111111</v>
      </c>
      <c r="DP155">
        <v>3.7037037037037035E-2</v>
      </c>
      <c r="DQ155">
        <v>1.8181818181818181E-2</v>
      </c>
      <c r="DR155">
        <v>1.8181818181818181E-2</v>
      </c>
      <c r="DS155">
        <v>3.0303030303030304E-2</v>
      </c>
      <c r="DV155">
        <v>0</v>
      </c>
      <c r="DW155">
        <v>0</v>
      </c>
      <c r="DX155">
        <v>2</v>
      </c>
      <c r="DY155">
        <v>0</v>
      </c>
      <c r="DZ155">
        <v>0</v>
      </c>
      <c r="EA155">
        <v>0.66666666666666663</v>
      </c>
      <c r="EB155">
        <v>0.4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0.13333333333333333</v>
      </c>
      <c r="EX155">
        <v>3.888888888888889E-2</v>
      </c>
    </row>
    <row r="156" spans="1:154" x14ac:dyDescent="0.3">
      <c r="A156" s="2" t="s">
        <v>154</v>
      </c>
      <c r="B156">
        <v>2.2999999999999998</v>
      </c>
      <c r="C156">
        <v>2.6</v>
      </c>
      <c r="D156">
        <v>2.1749999999999998</v>
      </c>
      <c r="E156">
        <v>2.3583333333333334</v>
      </c>
      <c r="F156">
        <v>3.625</v>
      </c>
      <c r="G156">
        <v>3.15</v>
      </c>
      <c r="H156">
        <v>3.4750000000000001</v>
      </c>
      <c r="I156">
        <v>3.4166666666666665</v>
      </c>
      <c r="J156">
        <v>2.8875000000000002</v>
      </c>
      <c r="K156">
        <v>3.35</v>
      </c>
      <c r="L156">
        <v>3.2</v>
      </c>
      <c r="M156">
        <v>3.125</v>
      </c>
      <c r="N156">
        <v>3.2250000000000001</v>
      </c>
      <c r="O156">
        <v>3.2250000000000001</v>
      </c>
      <c r="P156">
        <v>3</v>
      </c>
      <c r="AF156">
        <v>3</v>
      </c>
      <c r="AG156">
        <v>2.7</v>
      </c>
      <c r="AH156">
        <v>4.7777777777777777</v>
      </c>
      <c r="AI156">
        <v>3.8</v>
      </c>
      <c r="AJ156">
        <v>3.7241379310344827</v>
      </c>
      <c r="AK156">
        <v>5.9</v>
      </c>
      <c r="AL156">
        <v>4.5999999999999996</v>
      </c>
      <c r="AM156">
        <v>3.1</v>
      </c>
      <c r="AN156">
        <v>4.5333333333333332</v>
      </c>
      <c r="AO156">
        <v>4.1355932203389827</v>
      </c>
      <c r="AP156">
        <v>2.8</v>
      </c>
      <c r="AQ156">
        <v>2</v>
      </c>
      <c r="AR156">
        <v>2.8</v>
      </c>
      <c r="AS156">
        <v>2.5517241379310347</v>
      </c>
      <c r="AT156">
        <v>1.7</v>
      </c>
      <c r="AU156">
        <v>1.6</v>
      </c>
      <c r="AV156">
        <v>3.1</v>
      </c>
      <c r="AW156">
        <v>2.1333333333333333</v>
      </c>
      <c r="AX156">
        <v>2.3389830508474576</v>
      </c>
      <c r="AY156">
        <v>3.2372881355932202</v>
      </c>
      <c r="AZ156">
        <v>2.6</v>
      </c>
      <c r="BA156">
        <v>2.6666666666666665</v>
      </c>
      <c r="BB156">
        <v>1.9</v>
      </c>
      <c r="BC156">
        <v>2.3793103448275863</v>
      </c>
      <c r="BD156">
        <v>3</v>
      </c>
      <c r="BE156">
        <v>2.8</v>
      </c>
      <c r="BF156">
        <v>2.6</v>
      </c>
      <c r="BG156">
        <v>2.8</v>
      </c>
      <c r="BH156">
        <v>2.593220338983051</v>
      </c>
      <c r="BI156">
        <v>2.593220338983051</v>
      </c>
      <c r="BJ156">
        <v>3.022598870056497</v>
      </c>
      <c r="BL156">
        <v>5</v>
      </c>
      <c r="BN156">
        <v>5</v>
      </c>
      <c r="BS156">
        <v>5</v>
      </c>
      <c r="BU156">
        <v>3</v>
      </c>
      <c r="BW156">
        <v>3</v>
      </c>
      <c r="CB156">
        <v>3</v>
      </c>
      <c r="CC156">
        <v>4</v>
      </c>
      <c r="CE156">
        <v>2</v>
      </c>
      <c r="CG156">
        <v>2</v>
      </c>
      <c r="CL156">
        <v>2</v>
      </c>
      <c r="CM156">
        <v>2</v>
      </c>
      <c r="CN156">
        <v>3.3333333333333335</v>
      </c>
      <c r="CO156">
        <v>3.0277777777777777</v>
      </c>
      <c r="CP156">
        <v>2.2222222222222223</v>
      </c>
      <c r="CQ156">
        <v>2.2000000000000002</v>
      </c>
      <c r="CR156">
        <v>2.75</v>
      </c>
      <c r="CS156">
        <v>2.3703703703703702</v>
      </c>
      <c r="CT156">
        <v>1.5555555555555556</v>
      </c>
      <c r="CU156">
        <v>1.2</v>
      </c>
      <c r="CV156">
        <v>2.9</v>
      </c>
      <c r="CW156">
        <v>1.896551724137931</v>
      </c>
      <c r="CX156">
        <v>2.125</v>
      </c>
      <c r="CY156">
        <v>3.8888888888888888</v>
      </c>
      <c r="CZ156">
        <v>4.2</v>
      </c>
      <c r="DA156">
        <v>4.125</v>
      </c>
      <c r="DB156">
        <v>4.0740740740740744</v>
      </c>
      <c r="DC156">
        <v>5.2222222222222223</v>
      </c>
      <c r="DD156">
        <v>5.4</v>
      </c>
      <c r="DE156">
        <v>3.5</v>
      </c>
      <c r="DF156">
        <v>4.6896551724137927</v>
      </c>
      <c r="DG156">
        <v>4.3928571428571432</v>
      </c>
      <c r="DH156">
        <v>3.2589285714285716</v>
      </c>
      <c r="DI156">
        <v>1.6666666666666667</v>
      </c>
      <c r="DJ156">
        <v>2.2000000000000002</v>
      </c>
      <c r="DK156">
        <v>2.375</v>
      </c>
      <c r="DL156">
        <v>2.074074074074074</v>
      </c>
      <c r="DM156">
        <v>2.3333333333333335</v>
      </c>
      <c r="DN156">
        <v>1.8</v>
      </c>
      <c r="DO156">
        <v>2</v>
      </c>
      <c r="DP156">
        <v>2.0344827586206895</v>
      </c>
      <c r="DQ156">
        <v>2.0535714285714284</v>
      </c>
      <c r="DR156">
        <v>2.0535714285714284</v>
      </c>
      <c r="DS156">
        <v>2.8571428571428572</v>
      </c>
      <c r="DT156">
        <v>0</v>
      </c>
      <c r="DV156">
        <v>1</v>
      </c>
      <c r="DW156">
        <v>0.66666666666666663</v>
      </c>
      <c r="DX156">
        <v>1</v>
      </c>
      <c r="EA156">
        <v>1</v>
      </c>
      <c r="EB156">
        <v>0.75</v>
      </c>
      <c r="EC156">
        <v>5</v>
      </c>
      <c r="EE156">
        <v>6</v>
      </c>
      <c r="EF156">
        <v>5.666666666666667</v>
      </c>
      <c r="EG156">
        <v>7</v>
      </c>
      <c r="EJ156">
        <v>7</v>
      </c>
      <c r="EK156">
        <v>6</v>
      </c>
      <c r="EL156">
        <v>3.375</v>
      </c>
      <c r="EM156">
        <v>7</v>
      </c>
      <c r="EO156">
        <v>1.5</v>
      </c>
      <c r="EP156">
        <v>3.3333333333333335</v>
      </c>
      <c r="EQ156">
        <v>3</v>
      </c>
      <c r="ET156">
        <v>3</v>
      </c>
      <c r="EU156">
        <v>3.25</v>
      </c>
      <c r="EV156">
        <v>3.25</v>
      </c>
      <c r="EW156">
        <v>3.3333333333333335</v>
      </c>
      <c r="EX156">
        <v>2.8888888888888888</v>
      </c>
    </row>
    <row r="157" spans="1:154" x14ac:dyDescent="0.3">
      <c r="A157" s="2" t="s">
        <v>155</v>
      </c>
      <c r="B157">
        <v>1.45</v>
      </c>
      <c r="C157">
        <v>1.6666666666666667</v>
      </c>
      <c r="D157">
        <v>2.0526315789473686</v>
      </c>
      <c r="E157">
        <v>1.7192982456140351</v>
      </c>
      <c r="F157">
        <v>2.0499999999999998</v>
      </c>
      <c r="G157">
        <v>1.9444444444444444</v>
      </c>
      <c r="H157">
        <v>2.1052631578947367</v>
      </c>
      <c r="I157">
        <v>2.0350877192982457</v>
      </c>
      <c r="J157">
        <v>1.8771929824561404</v>
      </c>
      <c r="K157">
        <v>0.7</v>
      </c>
      <c r="L157">
        <v>0.66666666666666663</v>
      </c>
      <c r="M157">
        <v>0.73684210526315785</v>
      </c>
      <c r="N157">
        <v>0.70175438596491224</v>
      </c>
      <c r="O157">
        <v>0.70175438596491224</v>
      </c>
      <c r="P157">
        <v>1.4853801169590644</v>
      </c>
      <c r="R157">
        <v>1.5</v>
      </c>
      <c r="S157">
        <v>0</v>
      </c>
      <c r="T157">
        <v>1</v>
      </c>
      <c r="V157">
        <v>0</v>
      </c>
      <c r="W157">
        <v>0</v>
      </c>
      <c r="X157">
        <v>0</v>
      </c>
      <c r="Y157">
        <v>0.5</v>
      </c>
      <c r="AA157">
        <v>0</v>
      </c>
      <c r="AB157">
        <v>0</v>
      </c>
      <c r="AC157">
        <v>0</v>
      </c>
      <c r="AD157">
        <v>0</v>
      </c>
      <c r="AE157">
        <v>0.33333333333333331</v>
      </c>
      <c r="AF157">
        <v>1.4277777777777778</v>
      </c>
      <c r="AG157">
        <v>0</v>
      </c>
      <c r="AH157">
        <v>2</v>
      </c>
      <c r="AI157">
        <v>0.5714285714285714</v>
      </c>
      <c r="AJ157">
        <v>0.83333333333333337</v>
      </c>
      <c r="AK157">
        <v>1.125</v>
      </c>
      <c r="AL157">
        <v>0.4</v>
      </c>
      <c r="AM157">
        <v>1</v>
      </c>
      <c r="AN157">
        <v>0.80769230769230771</v>
      </c>
      <c r="AO157">
        <v>0.82</v>
      </c>
      <c r="AP157">
        <v>1</v>
      </c>
      <c r="AQ157">
        <v>0.625</v>
      </c>
      <c r="AR157">
        <v>0.14285714285714285</v>
      </c>
      <c r="AS157">
        <v>0.625</v>
      </c>
      <c r="AT157">
        <v>1.5</v>
      </c>
      <c r="AU157">
        <v>1.5</v>
      </c>
      <c r="AV157">
        <v>0.5</v>
      </c>
      <c r="AW157">
        <v>1.1923076923076923</v>
      </c>
      <c r="AX157">
        <v>0.92</v>
      </c>
      <c r="AY157">
        <v>0.87</v>
      </c>
      <c r="AZ157">
        <v>0.22222222222222221</v>
      </c>
      <c r="BA157">
        <v>0.25</v>
      </c>
      <c r="BB157">
        <v>0.2857142857142857</v>
      </c>
      <c r="BC157">
        <v>0.25</v>
      </c>
      <c r="BD157">
        <v>0</v>
      </c>
      <c r="BE157">
        <v>0.4</v>
      </c>
      <c r="BF157">
        <v>0.625</v>
      </c>
      <c r="BG157">
        <v>0.34615384615384615</v>
      </c>
      <c r="BH157">
        <v>0.3</v>
      </c>
      <c r="BI157">
        <v>0.3</v>
      </c>
      <c r="BJ157">
        <v>0.68</v>
      </c>
      <c r="BK157">
        <v>0</v>
      </c>
      <c r="BL157">
        <v>0.5</v>
      </c>
      <c r="BM157">
        <v>0</v>
      </c>
      <c r="BN157">
        <v>0.16666666666666666</v>
      </c>
      <c r="BO157">
        <v>0</v>
      </c>
      <c r="BQ157">
        <v>4.5</v>
      </c>
      <c r="BR157">
        <v>2.25</v>
      </c>
      <c r="BS157">
        <v>1</v>
      </c>
      <c r="BT157">
        <v>5</v>
      </c>
      <c r="BU157">
        <v>4.5</v>
      </c>
      <c r="BV157">
        <v>1.3333333333333333</v>
      </c>
      <c r="BW157">
        <v>3</v>
      </c>
      <c r="BX157">
        <v>1</v>
      </c>
      <c r="BZ157">
        <v>0</v>
      </c>
      <c r="CA157">
        <v>0.5</v>
      </c>
      <c r="CB157">
        <v>2</v>
      </c>
      <c r="CC157">
        <v>1.5</v>
      </c>
      <c r="CD157">
        <v>3</v>
      </c>
      <c r="CE157">
        <v>4</v>
      </c>
      <c r="CF157">
        <v>0</v>
      </c>
      <c r="CG157">
        <v>1.8333333333333333</v>
      </c>
      <c r="CH157">
        <v>0.5</v>
      </c>
      <c r="CJ157">
        <v>1.5</v>
      </c>
      <c r="CK157">
        <v>1</v>
      </c>
      <c r="CL157">
        <v>1.5</v>
      </c>
      <c r="CM157">
        <v>1.5</v>
      </c>
      <c r="CN157">
        <v>1.5</v>
      </c>
      <c r="CO157">
        <v>0.81666666666666665</v>
      </c>
      <c r="CP157">
        <v>3.2222222222222223</v>
      </c>
      <c r="CQ157">
        <v>2.2857142857142856</v>
      </c>
      <c r="CR157">
        <v>2.4285714285714284</v>
      </c>
      <c r="CS157">
        <v>2.6956521739130435</v>
      </c>
      <c r="CT157">
        <v>5.2857142857142856</v>
      </c>
      <c r="CU157">
        <v>1.6</v>
      </c>
      <c r="CV157">
        <v>3.8</v>
      </c>
      <c r="CW157">
        <v>3.3703703703703702</v>
      </c>
      <c r="CX157">
        <v>3.06</v>
      </c>
      <c r="CY157">
        <v>4.4444444444444446</v>
      </c>
      <c r="CZ157">
        <v>3.8571428571428572</v>
      </c>
      <c r="DA157">
        <v>3</v>
      </c>
      <c r="DB157">
        <v>3.8260869565217392</v>
      </c>
      <c r="DC157">
        <v>4</v>
      </c>
      <c r="DD157">
        <v>6</v>
      </c>
      <c r="DE157">
        <v>4</v>
      </c>
      <c r="DF157">
        <v>4.7407407407407405</v>
      </c>
      <c r="DG157">
        <v>4.32</v>
      </c>
      <c r="DH157">
        <v>3.69</v>
      </c>
      <c r="DI157">
        <v>2.2222222222222223</v>
      </c>
      <c r="DJ157">
        <v>2</v>
      </c>
      <c r="DK157">
        <v>3.2857142857142856</v>
      </c>
      <c r="DL157">
        <v>2.4782608695652173</v>
      </c>
      <c r="DM157">
        <v>1.4285714285714286</v>
      </c>
      <c r="DN157">
        <v>1.7</v>
      </c>
      <c r="DO157">
        <v>1.4</v>
      </c>
      <c r="DP157">
        <v>1.5185185185185186</v>
      </c>
      <c r="DQ157">
        <v>1.96</v>
      </c>
      <c r="DR157">
        <v>1.96</v>
      </c>
      <c r="DS157">
        <v>3.1133333333333333</v>
      </c>
      <c r="DT157">
        <v>9</v>
      </c>
      <c r="DU157">
        <v>5</v>
      </c>
      <c r="DV157">
        <v>4.666666666666667</v>
      </c>
      <c r="DW157">
        <v>5.4285714285714288</v>
      </c>
      <c r="DX157">
        <v>6.333333333333333</v>
      </c>
      <c r="EA157">
        <v>6.333333333333333</v>
      </c>
      <c r="EB157">
        <v>5.7</v>
      </c>
      <c r="EC157">
        <v>2</v>
      </c>
      <c r="ED157">
        <v>3.6666666666666665</v>
      </c>
      <c r="EE157">
        <v>1.6666666666666667</v>
      </c>
      <c r="EF157">
        <v>2.5714285714285716</v>
      </c>
      <c r="EG157">
        <v>2.6666666666666665</v>
      </c>
      <c r="EJ157">
        <v>2.6666666666666665</v>
      </c>
      <c r="EK157">
        <v>2.6</v>
      </c>
      <c r="EL157">
        <v>4.1500000000000004</v>
      </c>
      <c r="EM157">
        <v>0</v>
      </c>
      <c r="EN157">
        <v>2.6666666666666665</v>
      </c>
      <c r="EO157">
        <v>0.66666666666666663</v>
      </c>
      <c r="EP157">
        <v>1.4285714285714286</v>
      </c>
      <c r="EQ157">
        <v>3.6666666666666665</v>
      </c>
      <c r="ET157">
        <v>3.6666666666666665</v>
      </c>
      <c r="EU157">
        <v>2.1</v>
      </c>
      <c r="EV157">
        <v>2.1</v>
      </c>
      <c r="EW157">
        <v>3.4666666666666668</v>
      </c>
      <c r="EX157">
        <v>3.1722222222222221</v>
      </c>
    </row>
    <row r="158" spans="1:154" x14ac:dyDescent="0.3">
      <c r="A158" s="2" t="s">
        <v>156</v>
      </c>
      <c r="B158">
        <v>3.5555555555555554</v>
      </c>
      <c r="C158">
        <v>2.7</v>
      </c>
      <c r="D158">
        <v>2.5</v>
      </c>
      <c r="E158">
        <v>2.9107142857142856</v>
      </c>
      <c r="F158">
        <v>2.9444444444444446</v>
      </c>
      <c r="G158">
        <v>2.5499999999999998</v>
      </c>
      <c r="H158">
        <v>3.9444444444444446</v>
      </c>
      <c r="I158">
        <v>3.125</v>
      </c>
      <c r="J158">
        <v>3.0178571428571428</v>
      </c>
      <c r="K158">
        <v>1.7777777777777777</v>
      </c>
      <c r="L158">
        <v>1.65</v>
      </c>
      <c r="M158">
        <v>1.7222222222222223</v>
      </c>
      <c r="N158">
        <v>1.7142857142857142</v>
      </c>
      <c r="O158">
        <v>1.7142857142857142</v>
      </c>
      <c r="P158">
        <v>2.5833333333333335</v>
      </c>
      <c r="Q158">
        <v>4</v>
      </c>
      <c r="S158">
        <v>2.5</v>
      </c>
      <c r="T158">
        <v>3.25</v>
      </c>
      <c r="U158">
        <v>3.5</v>
      </c>
      <c r="W158">
        <v>5</v>
      </c>
      <c r="X158">
        <v>4.25</v>
      </c>
      <c r="Y158">
        <v>3.75</v>
      </c>
      <c r="Z158">
        <v>5.5</v>
      </c>
      <c r="AB158">
        <v>2.5</v>
      </c>
      <c r="AC158">
        <v>4</v>
      </c>
      <c r="AD158">
        <v>4</v>
      </c>
      <c r="AE158">
        <v>3.8333333333333335</v>
      </c>
      <c r="AF158">
        <v>2.6666666666666665</v>
      </c>
      <c r="AG158">
        <v>3.2222222222222223</v>
      </c>
      <c r="AH158">
        <v>2.75</v>
      </c>
      <c r="AI158">
        <v>5.5</v>
      </c>
      <c r="AJ158">
        <v>3.925925925925926</v>
      </c>
      <c r="AK158">
        <v>3.5555555555555554</v>
      </c>
      <c r="AL158">
        <v>3.2222222222222223</v>
      </c>
      <c r="AM158">
        <v>5.4</v>
      </c>
      <c r="AN158">
        <v>4.1071428571428568</v>
      </c>
      <c r="AO158">
        <v>4.0181818181818185</v>
      </c>
      <c r="AP158">
        <v>3.8888888888888888</v>
      </c>
      <c r="AQ158">
        <v>3.125</v>
      </c>
      <c r="AR158">
        <v>1.6</v>
      </c>
      <c r="AS158">
        <v>2.8148148148148149</v>
      </c>
      <c r="AT158">
        <v>3.3333333333333335</v>
      </c>
      <c r="AU158">
        <v>1.8888888888888888</v>
      </c>
      <c r="AV158">
        <v>1.5</v>
      </c>
      <c r="AW158">
        <v>2.2142857142857144</v>
      </c>
      <c r="AX158">
        <v>2.5090909090909093</v>
      </c>
      <c r="AY158">
        <v>3.2636363636363637</v>
      </c>
      <c r="AZ158">
        <v>2.3333333333333335</v>
      </c>
      <c r="BA158">
        <v>3.5</v>
      </c>
      <c r="BB158">
        <v>1.6</v>
      </c>
      <c r="BC158">
        <v>2.4074074074074074</v>
      </c>
      <c r="BD158">
        <v>2.5555555555555554</v>
      </c>
      <c r="BE158">
        <v>2.3333333333333335</v>
      </c>
      <c r="BF158">
        <v>3</v>
      </c>
      <c r="BG158">
        <v>2.6428571428571428</v>
      </c>
      <c r="BH158">
        <v>2.5272727272727273</v>
      </c>
      <c r="BI158">
        <v>2.5272727272727273</v>
      </c>
      <c r="BJ158">
        <v>3.0181818181818181</v>
      </c>
      <c r="BK158">
        <v>3</v>
      </c>
      <c r="BL158">
        <v>7.5</v>
      </c>
      <c r="BN158">
        <v>6</v>
      </c>
      <c r="BO158">
        <v>4</v>
      </c>
      <c r="BP158">
        <v>5</v>
      </c>
      <c r="BR158">
        <v>4.5</v>
      </c>
      <c r="BS158">
        <v>5.4</v>
      </c>
      <c r="BT158">
        <v>1</v>
      </c>
      <c r="BU158">
        <v>1.5</v>
      </c>
      <c r="BW158">
        <v>1.3333333333333333</v>
      </c>
      <c r="BX158">
        <v>2</v>
      </c>
      <c r="BY158">
        <v>1</v>
      </c>
      <c r="CA158">
        <v>1.5</v>
      </c>
      <c r="CB158">
        <v>1.4</v>
      </c>
      <c r="CC158">
        <v>3.4</v>
      </c>
      <c r="CD158">
        <v>5</v>
      </c>
      <c r="CE158">
        <v>2.5</v>
      </c>
      <c r="CG158">
        <v>3.3333333333333335</v>
      </c>
      <c r="CH158">
        <v>2</v>
      </c>
      <c r="CI158">
        <v>4</v>
      </c>
      <c r="CK158">
        <v>3</v>
      </c>
      <c r="CL158">
        <v>3.2</v>
      </c>
      <c r="CM158">
        <v>3.2</v>
      </c>
      <c r="CN158">
        <v>3.3333333333333335</v>
      </c>
      <c r="CO158">
        <v>3.0444444444444443</v>
      </c>
      <c r="CP158">
        <v>2.8888888888888888</v>
      </c>
      <c r="CQ158">
        <v>2.1111111111111112</v>
      </c>
      <c r="CR158">
        <v>2.125</v>
      </c>
      <c r="CS158">
        <v>2.3846153846153846</v>
      </c>
      <c r="CT158">
        <v>2.75</v>
      </c>
      <c r="CU158">
        <v>1.9</v>
      </c>
      <c r="CV158">
        <v>4.0999999999999996</v>
      </c>
      <c r="CW158">
        <v>2.9285714285714284</v>
      </c>
      <c r="CX158">
        <v>2.6666666666666665</v>
      </c>
      <c r="CY158">
        <v>1.6666666666666667</v>
      </c>
      <c r="CZ158">
        <v>2.4444444444444446</v>
      </c>
      <c r="DA158">
        <v>2.375</v>
      </c>
      <c r="DB158">
        <v>2.1538461538461537</v>
      </c>
      <c r="DC158">
        <v>1.75</v>
      </c>
      <c r="DD158">
        <v>2.2999999999999998</v>
      </c>
      <c r="DE158">
        <v>3</v>
      </c>
      <c r="DF158">
        <v>2.3928571428571428</v>
      </c>
      <c r="DG158">
        <v>2.2777777777777777</v>
      </c>
      <c r="DH158">
        <v>2.4722222222222223</v>
      </c>
      <c r="DI158">
        <v>0.88888888888888884</v>
      </c>
      <c r="DJ158">
        <v>1.1111111111111112</v>
      </c>
      <c r="DK158">
        <v>1.375</v>
      </c>
      <c r="DL158">
        <v>1.1153846153846154</v>
      </c>
      <c r="DM158">
        <v>1</v>
      </c>
      <c r="DN158">
        <v>0.4</v>
      </c>
      <c r="DO158">
        <v>1.8</v>
      </c>
      <c r="DP158">
        <v>1.0714285714285714</v>
      </c>
      <c r="DQ158">
        <v>1.0925925925925926</v>
      </c>
      <c r="DR158">
        <v>1.0925925925925926</v>
      </c>
      <c r="DS158">
        <v>2.0123456790123457</v>
      </c>
      <c r="DT158">
        <v>4</v>
      </c>
      <c r="DU158">
        <v>0</v>
      </c>
      <c r="DV158">
        <v>2.5</v>
      </c>
      <c r="DW158">
        <v>2.25</v>
      </c>
      <c r="DX158">
        <v>0</v>
      </c>
      <c r="EA158">
        <v>0</v>
      </c>
      <c r="EB158">
        <v>1.5</v>
      </c>
      <c r="EC158">
        <v>4</v>
      </c>
      <c r="ED158">
        <v>5</v>
      </c>
      <c r="EE158">
        <v>0</v>
      </c>
      <c r="EF158">
        <v>2.25</v>
      </c>
      <c r="EG158">
        <v>0</v>
      </c>
      <c r="EJ158">
        <v>0</v>
      </c>
      <c r="EK158">
        <v>1.5</v>
      </c>
      <c r="EL158">
        <v>1.5</v>
      </c>
      <c r="EM158">
        <v>7</v>
      </c>
      <c r="EN158">
        <v>3</v>
      </c>
      <c r="EO158">
        <v>0</v>
      </c>
      <c r="EP158">
        <v>2.5</v>
      </c>
      <c r="EQ158">
        <v>0</v>
      </c>
      <c r="ET158">
        <v>0</v>
      </c>
      <c r="EU158">
        <v>1.6666666666666667</v>
      </c>
      <c r="EV158">
        <v>1.6666666666666667</v>
      </c>
      <c r="EW158">
        <v>1.5555555555555556</v>
      </c>
      <c r="EX158">
        <v>1.9666666666666666</v>
      </c>
    </row>
    <row r="159" spans="1:154" x14ac:dyDescent="0.3">
      <c r="A159" s="2" t="s">
        <v>157</v>
      </c>
      <c r="B159">
        <v>1.8</v>
      </c>
      <c r="C159">
        <v>2.0499999999999998</v>
      </c>
      <c r="D159">
        <v>1.8947368421052631</v>
      </c>
      <c r="E159">
        <v>1.9152542372881356</v>
      </c>
      <c r="F159">
        <v>2.15</v>
      </c>
      <c r="G159">
        <v>1.55</v>
      </c>
      <c r="H159">
        <v>2.263157894736842</v>
      </c>
      <c r="I159">
        <v>1.9830508474576272</v>
      </c>
      <c r="J159">
        <v>1.9491525423728813</v>
      </c>
      <c r="K159">
        <v>1</v>
      </c>
      <c r="L159">
        <v>0.8</v>
      </c>
      <c r="M159">
        <v>1.263157894736842</v>
      </c>
      <c r="N159">
        <v>1.0169491525423728</v>
      </c>
      <c r="O159">
        <v>1.0169491525423728</v>
      </c>
      <c r="P159">
        <v>1.6384180790960452</v>
      </c>
      <c r="S159">
        <v>3</v>
      </c>
      <c r="T159">
        <v>3</v>
      </c>
      <c r="W159">
        <v>0</v>
      </c>
      <c r="X159">
        <v>0</v>
      </c>
      <c r="Y159">
        <v>1.5</v>
      </c>
      <c r="AB159">
        <v>2</v>
      </c>
      <c r="AC159">
        <v>2</v>
      </c>
      <c r="AD159">
        <v>2</v>
      </c>
      <c r="AE159">
        <v>1.6666666666666667</v>
      </c>
      <c r="AF159">
        <v>1.6388888888888888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M159">
        <v>0</v>
      </c>
      <c r="BN159">
        <v>0</v>
      </c>
      <c r="BO159">
        <v>0</v>
      </c>
      <c r="BR159">
        <v>0</v>
      </c>
      <c r="BS159">
        <v>0</v>
      </c>
      <c r="BV159">
        <v>0</v>
      </c>
      <c r="BW159">
        <v>0</v>
      </c>
      <c r="BX159">
        <v>0</v>
      </c>
      <c r="CA159">
        <v>0</v>
      </c>
      <c r="CB159">
        <v>0</v>
      </c>
      <c r="CC159">
        <v>0</v>
      </c>
      <c r="CF159">
        <v>0</v>
      </c>
      <c r="CG159">
        <v>0</v>
      </c>
      <c r="CH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V159">
        <v>0</v>
      </c>
      <c r="DW159">
        <v>0</v>
      </c>
      <c r="DX159">
        <v>0</v>
      </c>
      <c r="EA159">
        <v>0</v>
      </c>
      <c r="EB159">
        <v>0</v>
      </c>
      <c r="EE159">
        <v>0</v>
      </c>
      <c r="EF159">
        <v>0</v>
      </c>
      <c r="EG159">
        <v>0</v>
      </c>
      <c r="EJ159">
        <v>0</v>
      </c>
      <c r="EK159">
        <v>0</v>
      </c>
      <c r="EL159">
        <v>0</v>
      </c>
      <c r="EO159">
        <v>0</v>
      </c>
      <c r="EP159">
        <v>0</v>
      </c>
      <c r="EQ159">
        <v>0</v>
      </c>
      <c r="ET159">
        <v>0</v>
      </c>
      <c r="EU159">
        <v>0</v>
      </c>
      <c r="EV159">
        <v>0</v>
      </c>
      <c r="EW159">
        <v>0</v>
      </c>
      <c r="EX159">
        <v>0</v>
      </c>
    </row>
    <row r="160" spans="1:154" x14ac:dyDescent="0.3">
      <c r="A160" s="2" t="s">
        <v>158</v>
      </c>
      <c r="B160">
        <v>3.6842105263157894</v>
      </c>
      <c r="C160">
        <v>3.9</v>
      </c>
      <c r="D160">
        <v>4</v>
      </c>
      <c r="E160">
        <v>3.8644067796610169</v>
      </c>
      <c r="F160">
        <v>4.1052631578947372</v>
      </c>
      <c r="G160">
        <v>4.2</v>
      </c>
      <c r="H160">
        <v>4.6500000000000004</v>
      </c>
      <c r="I160">
        <v>4.3220338983050848</v>
      </c>
      <c r="J160">
        <v>4.093220338983051</v>
      </c>
      <c r="K160">
        <v>1.736842105263158</v>
      </c>
      <c r="L160">
        <v>2.15</v>
      </c>
      <c r="M160">
        <v>1.4</v>
      </c>
      <c r="N160">
        <v>1.7627118644067796</v>
      </c>
      <c r="O160">
        <v>1.7627118644067796</v>
      </c>
      <c r="P160">
        <v>3.3163841807909606</v>
      </c>
      <c r="Q160">
        <v>6</v>
      </c>
      <c r="T160">
        <v>6</v>
      </c>
      <c r="U160">
        <v>0</v>
      </c>
      <c r="X160">
        <v>0</v>
      </c>
      <c r="Y160">
        <v>3</v>
      </c>
      <c r="Z160">
        <v>2</v>
      </c>
      <c r="AC160">
        <v>2</v>
      </c>
      <c r="AD160">
        <v>2</v>
      </c>
      <c r="AE160">
        <v>2.6666666666666665</v>
      </c>
      <c r="AF160">
        <v>3.3055555555555554</v>
      </c>
      <c r="AG160">
        <v>7</v>
      </c>
      <c r="AH160">
        <v>6</v>
      </c>
      <c r="AI160">
        <v>5.7777777777777777</v>
      </c>
      <c r="AJ160">
        <v>6.2857142857142856</v>
      </c>
      <c r="AK160">
        <v>5.5714285714285712</v>
      </c>
      <c r="AL160">
        <v>5.5555555555555554</v>
      </c>
      <c r="AM160">
        <v>6.3</v>
      </c>
      <c r="AN160">
        <v>5.8461538461538458</v>
      </c>
      <c r="AO160">
        <v>6.0740740740740744</v>
      </c>
      <c r="AP160">
        <v>1.7</v>
      </c>
      <c r="AQ160">
        <v>1.8888888888888888</v>
      </c>
      <c r="AR160">
        <v>1.7777777777777777</v>
      </c>
      <c r="AS160">
        <v>1.7857142857142858</v>
      </c>
      <c r="AT160">
        <v>2.4285714285714284</v>
      </c>
      <c r="AU160">
        <v>1.6666666666666667</v>
      </c>
      <c r="AV160">
        <v>0.9</v>
      </c>
      <c r="AW160">
        <v>1.5769230769230769</v>
      </c>
      <c r="AX160">
        <v>1.6851851851851851</v>
      </c>
      <c r="AY160">
        <v>3.8796296296296298</v>
      </c>
      <c r="AZ160">
        <v>2.8</v>
      </c>
      <c r="BA160">
        <v>2.8888888888888888</v>
      </c>
      <c r="BB160">
        <v>2.3333333333333335</v>
      </c>
      <c r="BC160">
        <v>2.6785714285714284</v>
      </c>
      <c r="BD160">
        <v>2.5714285714285716</v>
      </c>
      <c r="BE160">
        <v>3.1111111111111112</v>
      </c>
      <c r="BF160">
        <v>3.2</v>
      </c>
      <c r="BG160">
        <v>3</v>
      </c>
      <c r="BH160">
        <v>2.8333333333333335</v>
      </c>
      <c r="BI160">
        <v>2.8333333333333335</v>
      </c>
      <c r="BJ160">
        <v>3.5308641975308643</v>
      </c>
      <c r="BL160">
        <v>6</v>
      </c>
      <c r="BM160">
        <v>7</v>
      </c>
      <c r="BN160">
        <v>6.5</v>
      </c>
      <c r="BO160">
        <v>7.333333333333333</v>
      </c>
      <c r="BP160">
        <v>7</v>
      </c>
      <c r="BR160">
        <v>7.25</v>
      </c>
      <c r="BS160">
        <v>7</v>
      </c>
      <c r="BU160">
        <v>1</v>
      </c>
      <c r="BV160">
        <v>0</v>
      </c>
      <c r="BW160">
        <v>0.5</v>
      </c>
      <c r="BX160">
        <v>1.6666666666666667</v>
      </c>
      <c r="BY160">
        <v>3</v>
      </c>
      <c r="CA160">
        <v>2</v>
      </c>
      <c r="CB160">
        <v>1.5</v>
      </c>
      <c r="CC160">
        <v>4.25</v>
      </c>
      <c r="CE160">
        <v>3</v>
      </c>
      <c r="CF160">
        <v>5</v>
      </c>
      <c r="CG160">
        <v>4</v>
      </c>
      <c r="CH160">
        <v>5</v>
      </c>
      <c r="CI160">
        <v>3</v>
      </c>
      <c r="CK160">
        <v>4.5</v>
      </c>
      <c r="CL160">
        <v>4.333333333333333</v>
      </c>
      <c r="CM160">
        <v>4.333333333333333</v>
      </c>
      <c r="CN160">
        <v>4.2777777777777777</v>
      </c>
      <c r="CO160">
        <v>3.6055555555555556</v>
      </c>
      <c r="CP160">
        <v>1.8888888888888888</v>
      </c>
      <c r="CQ160">
        <v>2.4</v>
      </c>
      <c r="CR160">
        <v>2.125</v>
      </c>
      <c r="CS160">
        <v>2.1481481481481484</v>
      </c>
      <c r="CT160">
        <v>1.8571428571428572</v>
      </c>
      <c r="CU160">
        <v>2.1428571428571428</v>
      </c>
      <c r="CV160">
        <v>2.8888888888888888</v>
      </c>
      <c r="CW160">
        <v>2.347826086956522</v>
      </c>
      <c r="CX160">
        <v>2.2400000000000002</v>
      </c>
      <c r="CY160">
        <v>6.333333333333333</v>
      </c>
      <c r="CZ160">
        <v>5.5</v>
      </c>
      <c r="DA160">
        <v>5.75</v>
      </c>
      <c r="DB160">
        <v>5.8518518518518521</v>
      </c>
      <c r="DC160">
        <v>6.1428571428571432</v>
      </c>
      <c r="DD160">
        <v>5.2857142857142856</v>
      </c>
      <c r="DE160">
        <v>5.7777777777777777</v>
      </c>
      <c r="DF160">
        <v>5.7391304347826084</v>
      </c>
      <c r="DG160">
        <v>5.8</v>
      </c>
      <c r="DH160">
        <v>4.0199999999999996</v>
      </c>
      <c r="DI160">
        <v>2.4444444444444446</v>
      </c>
      <c r="DJ160">
        <v>3.2</v>
      </c>
      <c r="DK160">
        <v>3</v>
      </c>
      <c r="DL160">
        <v>2.8888888888888888</v>
      </c>
      <c r="DM160">
        <v>3</v>
      </c>
      <c r="DN160">
        <v>3.5714285714285716</v>
      </c>
      <c r="DO160">
        <v>2.7777777777777777</v>
      </c>
      <c r="DP160">
        <v>3.0869565217391304</v>
      </c>
      <c r="DQ160">
        <v>2.98</v>
      </c>
      <c r="DR160">
        <v>2.98</v>
      </c>
      <c r="DS160">
        <v>3.6733333333333333</v>
      </c>
      <c r="DT160">
        <v>3</v>
      </c>
      <c r="DV160">
        <v>0.5</v>
      </c>
      <c r="DW160">
        <v>1.3333333333333333</v>
      </c>
      <c r="DX160">
        <v>2.3333333333333335</v>
      </c>
      <c r="DY160">
        <v>3</v>
      </c>
      <c r="DZ160">
        <v>6</v>
      </c>
      <c r="EA160">
        <v>3.1428571428571428</v>
      </c>
      <c r="EB160">
        <v>2.6</v>
      </c>
      <c r="EC160">
        <v>6</v>
      </c>
      <c r="EE160">
        <v>7</v>
      </c>
      <c r="EF160">
        <v>6.666666666666667</v>
      </c>
      <c r="EG160">
        <v>6</v>
      </c>
      <c r="EH160">
        <v>5.333333333333333</v>
      </c>
      <c r="EI160">
        <v>4</v>
      </c>
      <c r="EJ160">
        <v>5.4285714285714288</v>
      </c>
      <c r="EK160">
        <v>5.8</v>
      </c>
      <c r="EL160">
        <v>4.2</v>
      </c>
      <c r="EM160">
        <v>6</v>
      </c>
      <c r="EO160">
        <v>5</v>
      </c>
      <c r="EP160">
        <v>5.333333333333333</v>
      </c>
      <c r="EQ160">
        <v>3</v>
      </c>
      <c r="ER160">
        <v>7.333333333333333</v>
      </c>
      <c r="ES160">
        <v>7</v>
      </c>
      <c r="ET160">
        <v>5.4285714285714288</v>
      </c>
      <c r="EU160">
        <v>5.4</v>
      </c>
      <c r="EV160">
        <v>5.4</v>
      </c>
      <c r="EW160">
        <v>4.5999999999999996</v>
      </c>
      <c r="EX160">
        <v>3.8277777777777779</v>
      </c>
    </row>
    <row r="161" spans="1:154" x14ac:dyDescent="0.3">
      <c r="A161" s="2" t="s">
        <v>159</v>
      </c>
      <c r="B161">
        <v>2.7</v>
      </c>
      <c r="C161">
        <v>2.75</v>
      </c>
      <c r="D161">
        <v>2.5789473684210527</v>
      </c>
      <c r="E161">
        <v>2.6779661016949152</v>
      </c>
      <c r="F161">
        <v>2.5499999999999998</v>
      </c>
      <c r="G161">
        <v>3.15</v>
      </c>
      <c r="H161">
        <v>3.6315789473684212</v>
      </c>
      <c r="I161">
        <v>3.1016949152542375</v>
      </c>
      <c r="J161">
        <v>2.8898305084745761</v>
      </c>
      <c r="K161">
        <v>1.05</v>
      </c>
      <c r="L161">
        <v>1.1499999999999999</v>
      </c>
      <c r="M161">
        <v>1.631578947368421</v>
      </c>
      <c r="N161">
        <v>1.271186440677966</v>
      </c>
      <c r="O161">
        <v>1.271186440677966</v>
      </c>
      <c r="P161">
        <v>2.3502824858757063</v>
      </c>
      <c r="S161">
        <v>6</v>
      </c>
      <c r="T161">
        <v>6</v>
      </c>
      <c r="W161">
        <v>0</v>
      </c>
      <c r="X161">
        <v>0</v>
      </c>
      <c r="Y161">
        <v>3</v>
      </c>
      <c r="AB161">
        <v>0</v>
      </c>
      <c r="AC161">
        <v>0</v>
      </c>
      <c r="AD161">
        <v>0</v>
      </c>
      <c r="AE161">
        <v>2</v>
      </c>
      <c r="AF161">
        <v>2.3444444444444446</v>
      </c>
      <c r="AG161">
        <v>3.75</v>
      </c>
      <c r="AH161">
        <v>2</v>
      </c>
      <c r="AI161">
        <v>2.3333333333333335</v>
      </c>
      <c r="AJ161">
        <v>2.6296296296296298</v>
      </c>
      <c r="AK161">
        <v>2</v>
      </c>
      <c r="AL161">
        <v>3.4444444444444446</v>
      </c>
      <c r="AM161">
        <v>1.1111111111111112</v>
      </c>
      <c r="AN161">
        <v>2.1923076923076925</v>
      </c>
      <c r="AO161">
        <v>2.4150943396226414</v>
      </c>
      <c r="AP161">
        <v>1</v>
      </c>
      <c r="AQ161">
        <v>3.7</v>
      </c>
      <c r="AR161">
        <v>3.4444444444444446</v>
      </c>
      <c r="AS161">
        <v>2.8148148148148149</v>
      </c>
      <c r="AT161">
        <v>3.25</v>
      </c>
      <c r="AU161">
        <v>3</v>
      </c>
      <c r="AV161">
        <v>3.3333333333333335</v>
      </c>
      <c r="AW161">
        <v>3.1923076923076925</v>
      </c>
      <c r="AX161">
        <v>3</v>
      </c>
      <c r="AY161">
        <v>2.7075471698113209</v>
      </c>
      <c r="AZ161">
        <v>1.125</v>
      </c>
      <c r="BA161">
        <v>2.6</v>
      </c>
      <c r="BB161">
        <v>1.6666666666666667</v>
      </c>
      <c r="BC161">
        <v>1.8518518518518519</v>
      </c>
      <c r="BD161">
        <v>1.5</v>
      </c>
      <c r="BE161">
        <v>1.7777777777777777</v>
      </c>
      <c r="BF161">
        <v>0.88888888888888884</v>
      </c>
      <c r="BG161">
        <v>1.3846153846153846</v>
      </c>
      <c r="BH161">
        <v>1.6226415094339623</v>
      </c>
      <c r="BI161">
        <v>1.6226415094339623</v>
      </c>
      <c r="BJ161">
        <v>2.3459119496855347</v>
      </c>
      <c r="BK161">
        <v>5</v>
      </c>
      <c r="BM161">
        <v>3</v>
      </c>
      <c r="BN161">
        <v>4.333333333333333</v>
      </c>
      <c r="BO161">
        <v>1</v>
      </c>
      <c r="BP161">
        <v>3</v>
      </c>
      <c r="BQ161">
        <v>1</v>
      </c>
      <c r="BR161">
        <v>1.5</v>
      </c>
      <c r="BS161">
        <v>2.7142857142857144</v>
      </c>
      <c r="BT161">
        <v>1.5</v>
      </c>
      <c r="BV161">
        <v>5</v>
      </c>
      <c r="BW161">
        <v>2.6666666666666665</v>
      </c>
      <c r="BX161">
        <v>6</v>
      </c>
      <c r="BY161">
        <v>5</v>
      </c>
      <c r="BZ161">
        <v>8</v>
      </c>
      <c r="CA161">
        <v>6.25</v>
      </c>
      <c r="CB161">
        <v>4.7142857142857144</v>
      </c>
      <c r="CC161">
        <v>3.7142857142857144</v>
      </c>
      <c r="CD161">
        <v>6.5</v>
      </c>
      <c r="CF161">
        <v>3</v>
      </c>
      <c r="CG161">
        <v>5.333333333333333</v>
      </c>
      <c r="CH161">
        <v>4.5</v>
      </c>
      <c r="CI161">
        <v>2</v>
      </c>
      <c r="CJ161">
        <v>5</v>
      </c>
      <c r="CK161">
        <v>4</v>
      </c>
      <c r="CL161">
        <v>4.5714285714285712</v>
      </c>
      <c r="CM161">
        <v>4.5714285714285712</v>
      </c>
      <c r="CN161">
        <v>4</v>
      </c>
      <c r="CO161">
        <v>2.5388888888888888</v>
      </c>
      <c r="CP161">
        <v>3.1428571428571428</v>
      </c>
      <c r="CQ161">
        <v>3.1</v>
      </c>
      <c r="CR161">
        <v>1.875</v>
      </c>
      <c r="CS161">
        <v>2.72</v>
      </c>
      <c r="CT161">
        <v>3.3333333333333335</v>
      </c>
      <c r="CU161">
        <v>2.5</v>
      </c>
      <c r="CV161">
        <v>3.3</v>
      </c>
      <c r="CW161">
        <v>3.074074074074074</v>
      </c>
      <c r="CX161">
        <v>2.9038461538461537</v>
      </c>
      <c r="CY161">
        <v>2</v>
      </c>
      <c r="CZ161">
        <v>1.3</v>
      </c>
      <c r="DA161">
        <v>2.625</v>
      </c>
      <c r="DB161">
        <v>1.92</v>
      </c>
      <c r="DC161">
        <v>2</v>
      </c>
      <c r="DD161">
        <v>2.75</v>
      </c>
      <c r="DE161">
        <v>1.3</v>
      </c>
      <c r="DF161">
        <v>1.962962962962963</v>
      </c>
      <c r="DG161">
        <v>1.9423076923076923</v>
      </c>
      <c r="DH161">
        <v>2.4230769230769229</v>
      </c>
      <c r="DI161">
        <v>1.7142857142857142</v>
      </c>
      <c r="DJ161">
        <v>0.9</v>
      </c>
      <c r="DK161">
        <v>0.75</v>
      </c>
      <c r="DL161">
        <v>1.08</v>
      </c>
      <c r="DM161">
        <v>0.66666666666666663</v>
      </c>
      <c r="DN161">
        <v>1</v>
      </c>
      <c r="DO161">
        <v>0.5</v>
      </c>
      <c r="DP161">
        <v>0.70370370370370372</v>
      </c>
      <c r="DQ161">
        <v>0.88461538461538458</v>
      </c>
      <c r="DR161">
        <v>0.88461538461538458</v>
      </c>
      <c r="DS161">
        <v>1.9102564102564104</v>
      </c>
      <c r="DT161">
        <v>0</v>
      </c>
      <c r="DV161">
        <v>4</v>
      </c>
      <c r="DW161">
        <v>1.6</v>
      </c>
      <c r="DX161">
        <v>1</v>
      </c>
      <c r="DY161">
        <v>5.5</v>
      </c>
      <c r="EA161">
        <v>4</v>
      </c>
      <c r="EB161">
        <v>2.5</v>
      </c>
      <c r="EC161">
        <v>4.333333333333333</v>
      </c>
      <c r="EE161">
        <v>2.5</v>
      </c>
      <c r="EF161">
        <v>3.6</v>
      </c>
      <c r="EG161">
        <v>6</v>
      </c>
      <c r="EH161">
        <v>1</v>
      </c>
      <c r="EJ161">
        <v>2.6666666666666665</v>
      </c>
      <c r="EK161">
        <v>3.25</v>
      </c>
      <c r="EL161">
        <v>2.875</v>
      </c>
      <c r="EM161">
        <v>5</v>
      </c>
      <c r="EO161">
        <v>3.5</v>
      </c>
      <c r="EP161">
        <v>4.4000000000000004</v>
      </c>
      <c r="EQ161">
        <v>3</v>
      </c>
      <c r="ER161">
        <v>3.5</v>
      </c>
      <c r="ET161">
        <v>3.3333333333333335</v>
      </c>
      <c r="EU161">
        <v>4</v>
      </c>
      <c r="EV161">
        <v>4</v>
      </c>
      <c r="EW161">
        <v>3.25</v>
      </c>
      <c r="EX161">
        <v>2.088888888888889</v>
      </c>
    </row>
    <row r="162" spans="1:154" x14ac:dyDescent="0.3">
      <c r="A162" s="2" t="s">
        <v>160</v>
      </c>
      <c r="B162">
        <v>2.95</v>
      </c>
      <c r="C162">
        <v>3.7</v>
      </c>
      <c r="D162">
        <v>3.15</v>
      </c>
      <c r="E162">
        <v>3.2666666666666666</v>
      </c>
      <c r="F162">
        <v>2.85</v>
      </c>
      <c r="G162">
        <v>2.9</v>
      </c>
      <c r="H162">
        <v>2.5499999999999998</v>
      </c>
      <c r="I162">
        <v>2.7666666666666666</v>
      </c>
      <c r="J162">
        <v>3.0166666666666666</v>
      </c>
      <c r="K162">
        <v>1.1000000000000001</v>
      </c>
      <c r="L162">
        <v>1</v>
      </c>
      <c r="M162">
        <v>0.95</v>
      </c>
      <c r="N162">
        <v>1.0166666666666666</v>
      </c>
      <c r="O162">
        <v>1.0166666666666666</v>
      </c>
      <c r="P162">
        <v>2.35</v>
      </c>
      <c r="AF162">
        <v>2.35</v>
      </c>
      <c r="AG162">
        <v>1.6</v>
      </c>
      <c r="AH162">
        <v>0.7142857142857143</v>
      </c>
      <c r="AI162">
        <v>2</v>
      </c>
      <c r="AJ162">
        <v>1.5185185185185186</v>
      </c>
      <c r="AK162">
        <v>1.9</v>
      </c>
      <c r="AL162">
        <v>1.1000000000000001</v>
      </c>
      <c r="AM162">
        <v>1.625</v>
      </c>
      <c r="AN162">
        <v>1.5357142857142858</v>
      </c>
      <c r="AO162">
        <v>1.5272727272727273</v>
      </c>
      <c r="AP162">
        <v>1.4</v>
      </c>
      <c r="AQ162">
        <v>1.2857142857142858</v>
      </c>
      <c r="AR162">
        <v>2.7</v>
      </c>
      <c r="AS162">
        <v>1.8518518518518519</v>
      </c>
      <c r="AT162">
        <v>2</v>
      </c>
      <c r="AU162">
        <v>1.6</v>
      </c>
      <c r="AV162">
        <v>0.875</v>
      </c>
      <c r="AW162">
        <v>1.5357142857142858</v>
      </c>
      <c r="AX162">
        <v>1.6909090909090909</v>
      </c>
      <c r="AY162">
        <v>1.6090909090909091</v>
      </c>
      <c r="AZ162">
        <v>0.4</v>
      </c>
      <c r="BA162">
        <v>0.42857142857142855</v>
      </c>
      <c r="BB162">
        <v>1.3</v>
      </c>
      <c r="BC162">
        <v>0.7407407407407407</v>
      </c>
      <c r="BD162">
        <v>0.8</v>
      </c>
      <c r="BE162">
        <v>0.6</v>
      </c>
      <c r="BF162">
        <v>1</v>
      </c>
      <c r="BG162">
        <v>0.7857142857142857</v>
      </c>
      <c r="BH162">
        <v>0.76363636363636367</v>
      </c>
      <c r="BI162">
        <v>0.76363636363636367</v>
      </c>
      <c r="BJ162">
        <v>1.3272727272727274</v>
      </c>
      <c r="BL162">
        <v>5.333333333333333</v>
      </c>
      <c r="BN162">
        <v>5.333333333333333</v>
      </c>
      <c r="BQ162">
        <v>1</v>
      </c>
      <c r="BR162">
        <v>1</v>
      </c>
      <c r="BS162">
        <v>3.6</v>
      </c>
      <c r="BU162">
        <v>1.6666666666666667</v>
      </c>
      <c r="BW162">
        <v>1.6666666666666667</v>
      </c>
      <c r="BZ162">
        <v>3.5</v>
      </c>
      <c r="CA162">
        <v>3.5</v>
      </c>
      <c r="CB162">
        <v>2.4</v>
      </c>
      <c r="CC162">
        <v>3</v>
      </c>
      <c r="CE162">
        <v>1.6666666666666667</v>
      </c>
      <c r="CG162">
        <v>1.6666666666666667</v>
      </c>
      <c r="CJ162">
        <v>3.5</v>
      </c>
      <c r="CK162">
        <v>3.5</v>
      </c>
      <c r="CL162">
        <v>2.4</v>
      </c>
      <c r="CM162">
        <v>2.4</v>
      </c>
      <c r="CN162">
        <v>2.8</v>
      </c>
      <c r="CO162">
        <v>1.45</v>
      </c>
      <c r="CP162">
        <v>3.5555555555555554</v>
      </c>
      <c r="CQ162">
        <v>3.4</v>
      </c>
      <c r="CR162">
        <v>3.6666666666666665</v>
      </c>
      <c r="CS162">
        <v>3.52</v>
      </c>
      <c r="CT162">
        <v>4</v>
      </c>
      <c r="CU162">
        <v>4.5999999999999996</v>
      </c>
      <c r="CV162">
        <v>4.0999999999999996</v>
      </c>
      <c r="CW162">
        <v>4.2592592592592595</v>
      </c>
      <c r="CX162">
        <v>3.9038461538461537</v>
      </c>
      <c r="CY162">
        <v>5.333333333333333</v>
      </c>
      <c r="CZ162">
        <v>5.6</v>
      </c>
      <c r="DA162">
        <v>5.333333333333333</v>
      </c>
      <c r="DB162">
        <v>5.44</v>
      </c>
      <c r="DC162">
        <v>4.4285714285714288</v>
      </c>
      <c r="DD162">
        <v>4.3</v>
      </c>
      <c r="DE162">
        <v>4.4000000000000004</v>
      </c>
      <c r="DF162">
        <v>4.3703703703703702</v>
      </c>
      <c r="DG162">
        <v>4.884615384615385</v>
      </c>
      <c r="DH162">
        <v>4.3942307692307692</v>
      </c>
      <c r="DI162">
        <v>3</v>
      </c>
      <c r="DJ162">
        <v>3.1</v>
      </c>
      <c r="DK162">
        <v>3.3333333333333335</v>
      </c>
      <c r="DL162">
        <v>3.12</v>
      </c>
      <c r="DM162">
        <v>3.5714285714285716</v>
      </c>
      <c r="DN162">
        <v>2.6</v>
      </c>
      <c r="DO162">
        <v>3.4</v>
      </c>
      <c r="DP162">
        <v>3.1481481481481484</v>
      </c>
      <c r="DQ162">
        <v>3.1346153846153846</v>
      </c>
      <c r="DR162">
        <v>3.1346153846153846</v>
      </c>
      <c r="DS162">
        <v>3.9743589743589745</v>
      </c>
      <c r="DT162">
        <v>7</v>
      </c>
      <c r="DV162">
        <v>3.25</v>
      </c>
      <c r="DW162">
        <v>4</v>
      </c>
      <c r="DX162">
        <v>1.3333333333333333</v>
      </c>
      <c r="EA162">
        <v>1.3333333333333333</v>
      </c>
      <c r="EB162">
        <v>3</v>
      </c>
      <c r="EC162">
        <v>4</v>
      </c>
      <c r="EE162">
        <v>5.25</v>
      </c>
      <c r="EF162">
        <v>5</v>
      </c>
      <c r="EG162">
        <v>7.333333333333333</v>
      </c>
      <c r="EJ162">
        <v>7.333333333333333</v>
      </c>
      <c r="EK162">
        <v>5.875</v>
      </c>
      <c r="EL162">
        <v>4.4375</v>
      </c>
      <c r="EM162">
        <v>9</v>
      </c>
      <c r="EO162">
        <v>5.25</v>
      </c>
      <c r="EP162">
        <v>6</v>
      </c>
      <c r="EQ162">
        <v>6</v>
      </c>
      <c r="ET162">
        <v>6</v>
      </c>
      <c r="EU162">
        <v>6</v>
      </c>
      <c r="EV162">
        <v>6</v>
      </c>
      <c r="EW162">
        <v>4.958333333333333</v>
      </c>
      <c r="EX162">
        <v>4.1055555555555552</v>
      </c>
    </row>
    <row r="163" spans="1:154" x14ac:dyDescent="0.3">
      <c r="A163" s="2" t="s">
        <v>161</v>
      </c>
      <c r="B163">
        <v>3.55</v>
      </c>
      <c r="C163">
        <v>2.95</v>
      </c>
      <c r="D163">
        <v>3.4</v>
      </c>
      <c r="E163">
        <v>3.3</v>
      </c>
      <c r="F163">
        <v>3.25</v>
      </c>
      <c r="G163">
        <v>3.45</v>
      </c>
      <c r="H163">
        <v>3.15</v>
      </c>
      <c r="I163">
        <v>3.2833333333333332</v>
      </c>
      <c r="J163">
        <v>3.2916666666666665</v>
      </c>
      <c r="K163">
        <v>1.6</v>
      </c>
      <c r="L163">
        <v>1.2</v>
      </c>
      <c r="M163">
        <v>1.2</v>
      </c>
      <c r="N163">
        <v>1.3333333333333333</v>
      </c>
      <c r="O163">
        <v>1.3333333333333333</v>
      </c>
      <c r="P163">
        <v>2.6388888888888888</v>
      </c>
      <c r="AF163">
        <v>2.6388888888888888</v>
      </c>
      <c r="AG163">
        <v>3.9</v>
      </c>
      <c r="AH163">
        <v>4.666666666666667</v>
      </c>
      <c r="AI163">
        <v>5.1111111111111107</v>
      </c>
      <c r="AJ163">
        <v>4.5357142857142856</v>
      </c>
      <c r="AK163">
        <v>3.8</v>
      </c>
      <c r="AL163">
        <v>3.625</v>
      </c>
      <c r="AM163">
        <v>2.8888888888888888</v>
      </c>
      <c r="AN163">
        <v>3.4444444444444446</v>
      </c>
      <c r="AO163">
        <v>4</v>
      </c>
      <c r="AP163">
        <v>2.4</v>
      </c>
      <c r="AQ163">
        <v>2.8888888888888888</v>
      </c>
      <c r="AR163">
        <v>2.1111111111111112</v>
      </c>
      <c r="AS163">
        <v>2.4642857142857144</v>
      </c>
      <c r="AT163">
        <v>3</v>
      </c>
      <c r="AU163">
        <v>3.125</v>
      </c>
      <c r="AV163">
        <v>3.5555555555555554</v>
      </c>
      <c r="AW163">
        <v>3.2222222222222223</v>
      </c>
      <c r="AX163">
        <v>2.8363636363636364</v>
      </c>
      <c r="AY163">
        <v>3.418181818181818</v>
      </c>
      <c r="AZ163">
        <v>2.1</v>
      </c>
      <c r="BA163">
        <v>1.4444444444444444</v>
      </c>
      <c r="BB163">
        <v>1.8888888888888888</v>
      </c>
      <c r="BC163">
        <v>1.8214285714285714</v>
      </c>
      <c r="BD163">
        <v>2.2000000000000002</v>
      </c>
      <c r="BE163">
        <v>1.25</v>
      </c>
      <c r="BF163">
        <v>1.2222222222222223</v>
      </c>
      <c r="BG163">
        <v>1.5925925925925926</v>
      </c>
      <c r="BH163">
        <v>1.709090909090909</v>
      </c>
      <c r="BI163">
        <v>1.709090909090909</v>
      </c>
      <c r="BJ163">
        <v>2.8484848484848486</v>
      </c>
      <c r="BL163">
        <v>6</v>
      </c>
      <c r="BM163">
        <v>7</v>
      </c>
      <c r="BN163">
        <v>6.5</v>
      </c>
      <c r="BP163">
        <v>0.5</v>
      </c>
      <c r="BQ163">
        <v>3</v>
      </c>
      <c r="BR163">
        <v>1.3333333333333333</v>
      </c>
      <c r="BS163">
        <v>3.4</v>
      </c>
      <c r="BU163">
        <v>1</v>
      </c>
      <c r="BV163">
        <v>1</v>
      </c>
      <c r="BW163">
        <v>1</v>
      </c>
      <c r="BY163">
        <v>6.5</v>
      </c>
      <c r="BZ163">
        <v>4</v>
      </c>
      <c r="CA163">
        <v>5.666666666666667</v>
      </c>
      <c r="CB163">
        <v>3.8</v>
      </c>
      <c r="CC163">
        <v>3.6</v>
      </c>
      <c r="CE163">
        <v>5</v>
      </c>
      <c r="CF163">
        <v>7</v>
      </c>
      <c r="CG163">
        <v>6</v>
      </c>
      <c r="CI163">
        <v>3</v>
      </c>
      <c r="CJ163">
        <v>5</v>
      </c>
      <c r="CK163">
        <v>3.6666666666666665</v>
      </c>
      <c r="CL163">
        <v>4.5999999999999996</v>
      </c>
      <c r="CM163">
        <v>4.5999999999999996</v>
      </c>
      <c r="CN163">
        <v>3.9333333333333331</v>
      </c>
      <c r="CO163">
        <v>2.9388888888888891</v>
      </c>
      <c r="CP163">
        <v>2.5</v>
      </c>
      <c r="CQ163">
        <v>3.2222222222222223</v>
      </c>
      <c r="CR163">
        <v>2.4444444444444446</v>
      </c>
      <c r="CS163">
        <v>2.7142857142857144</v>
      </c>
      <c r="CT163">
        <v>3</v>
      </c>
      <c r="CU163">
        <v>3.3</v>
      </c>
      <c r="CV163">
        <v>3</v>
      </c>
      <c r="CW163">
        <v>3.103448275862069</v>
      </c>
      <c r="CX163">
        <v>2.9122807017543861</v>
      </c>
      <c r="CY163">
        <v>4.4000000000000004</v>
      </c>
      <c r="CZ163">
        <v>3.4444444444444446</v>
      </c>
      <c r="DA163">
        <v>4.2222222222222223</v>
      </c>
      <c r="DB163">
        <v>4.0357142857142856</v>
      </c>
      <c r="DC163">
        <v>2.6666666666666665</v>
      </c>
      <c r="DD163">
        <v>3.5</v>
      </c>
      <c r="DE163">
        <v>4.0999999999999996</v>
      </c>
      <c r="DF163">
        <v>3.4482758620689653</v>
      </c>
      <c r="DG163">
        <v>3.736842105263158</v>
      </c>
      <c r="DH163">
        <v>3.3245614035087718</v>
      </c>
      <c r="DI163">
        <v>1.6</v>
      </c>
      <c r="DJ163">
        <v>1.7777777777777777</v>
      </c>
      <c r="DK163">
        <v>1.8888888888888888</v>
      </c>
      <c r="DL163">
        <v>1.75</v>
      </c>
      <c r="DM163">
        <v>1.7777777777777777</v>
      </c>
      <c r="DN163">
        <v>2</v>
      </c>
      <c r="DO163">
        <v>2</v>
      </c>
      <c r="DP163">
        <v>1.9310344827586208</v>
      </c>
      <c r="DQ163">
        <v>1.8421052631578947</v>
      </c>
      <c r="DR163">
        <v>1.8421052631578947</v>
      </c>
      <c r="DS163">
        <v>2.8304093567251463</v>
      </c>
      <c r="DU163">
        <v>7</v>
      </c>
      <c r="DV163">
        <v>0</v>
      </c>
      <c r="DW163">
        <v>3.5</v>
      </c>
      <c r="DX163">
        <v>0</v>
      </c>
      <c r="EA163">
        <v>0</v>
      </c>
      <c r="EB163">
        <v>2.3333333333333335</v>
      </c>
      <c r="ED163">
        <v>1</v>
      </c>
      <c r="EE163">
        <v>7</v>
      </c>
      <c r="EF163">
        <v>4</v>
      </c>
      <c r="EG163">
        <v>6</v>
      </c>
      <c r="EJ163">
        <v>6</v>
      </c>
      <c r="EK163">
        <v>4.666666666666667</v>
      </c>
      <c r="EL163">
        <v>3.5</v>
      </c>
      <c r="EN163">
        <v>2</v>
      </c>
      <c r="EO163">
        <v>2</v>
      </c>
      <c r="EP163">
        <v>2</v>
      </c>
      <c r="EQ163">
        <v>3</v>
      </c>
      <c r="ET163">
        <v>3</v>
      </c>
      <c r="EU163">
        <v>2.3333333333333335</v>
      </c>
      <c r="EV163">
        <v>2.3333333333333335</v>
      </c>
      <c r="EW163">
        <v>3.1111111111111112</v>
      </c>
      <c r="EX163">
        <v>2.8444444444444446</v>
      </c>
    </row>
    <row r="164" spans="1:154" x14ac:dyDescent="0.3">
      <c r="A164" s="2" t="s">
        <v>162</v>
      </c>
      <c r="B164">
        <v>3.65</v>
      </c>
      <c r="C164">
        <v>3.35</v>
      </c>
      <c r="D164">
        <v>3.75</v>
      </c>
      <c r="E164">
        <v>3.5833333333333335</v>
      </c>
      <c r="F164">
        <v>2.95</v>
      </c>
      <c r="G164">
        <v>3.8</v>
      </c>
      <c r="H164">
        <v>3.8</v>
      </c>
      <c r="I164">
        <v>3.5166666666666666</v>
      </c>
      <c r="J164">
        <v>3.55</v>
      </c>
      <c r="K164">
        <v>1.85</v>
      </c>
      <c r="L164">
        <v>1.65</v>
      </c>
      <c r="M164">
        <v>1.9</v>
      </c>
      <c r="N164">
        <v>1.8</v>
      </c>
      <c r="O164">
        <v>1.8</v>
      </c>
      <c r="P164">
        <v>2.9666666666666668</v>
      </c>
      <c r="AF164">
        <v>2.9666666666666668</v>
      </c>
      <c r="AG164">
        <v>3.875</v>
      </c>
      <c r="AH164">
        <v>3.3</v>
      </c>
      <c r="AI164">
        <v>3.3333333333333335</v>
      </c>
      <c r="AJ164">
        <v>3.4814814814814814</v>
      </c>
      <c r="AK164">
        <v>3.8888888888888888</v>
      </c>
      <c r="AL164">
        <v>4</v>
      </c>
      <c r="AM164">
        <v>3.2</v>
      </c>
      <c r="AN164">
        <v>3.6666666666666665</v>
      </c>
      <c r="AO164">
        <v>3.574074074074074</v>
      </c>
      <c r="AP164">
        <v>2.375</v>
      </c>
      <c r="AQ164">
        <v>3.5</v>
      </c>
      <c r="AR164">
        <v>2.8888888888888888</v>
      </c>
      <c r="AS164">
        <v>2.9629629629629628</v>
      </c>
      <c r="AT164">
        <v>2</v>
      </c>
      <c r="AU164">
        <v>2.375</v>
      </c>
      <c r="AV164">
        <v>3.1</v>
      </c>
      <c r="AW164">
        <v>2.5185185185185186</v>
      </c>
      <c r="AX164">
        <v>2.7407407407407409</v>
      </c>
      <c r="AY164">
        <v>3.1574074074074074</v>
      </c>
      <c r="AZ164">
        <v>2.375</v>
      </c>
      <c r="BA164">
        <v>3</v>
      </c>
      <c r="BB164">
        <v>2.5555555555555554</v>
      </c>
      <c r="BC164">
        <v>2.6666666666666665</v>
      </c>
      <c r="BD164">
        <v>3.3333333333333335</v>
      </c>
      <c r="BE164">
        <v>2.625</v>
      </c>
      <c r="BF164">
        <v>2.2999999999999998</v>
      </c>
      <c r="BG164">
        <v>2.7407407407407409</v>
      </c>
      <c r="BH164">
        <v>2.7037037037037037</v>
      </c>
      <c r="BI164">
        <v>2.7037037037037037</v>
      </c>
      <c r="BJ164">
        <v>3.0061728395061729</v>
      </c>
      <c r="BK164">
        <v>2</v>
      </c>
      <c r="BM164">
        <v>4</v>
      </c>
      <c r="BN164">
        <v>2.6666666666666665</v>
      </c>
      <c r="BO164">
        <v>3</v>
      </c>
      <c r="BP164">
        <v>2</v>
      </c>
      <c r="BR164">
        <v>2.3333333333333335</v>
      </c>
      <c r="BS164">
        <v>2.5</v>
      </c>
      <c r="BT164">
        <v>4</v>
      </c>
      <c r="BV164">
        <v>2</v>
      </c>
      <c r="BW164">
        <v>3.3333333333333335</v>
      </c>
      <c r="BX164">
        <v>3</v>
      </c>
      <c r="BY164">
        <v>6</v>
      </c>
      <c r="CA164">
        <v>5</v>
      </c>
      <c r="CB164">
        <v>4.166666666666667</v>
      </c>
      <c r="CC164">
        <v>3.3333333333333335</v>
      </c>
      <c r="CD164">
        <v>4.5</v>
      </c>
      <c r="CF164">
        <v>5</v>
      </c>
      <c r="CG164">
        <v>4.666666666666667</v>
      </c>
      <c r="CH164">
        <v>7</v>
      </c>
      <c r="CI164">
        <v>3</v>
      </c>
      <c r="CK164">
        <v>4.333333333333333</v>
      </c>
      <c r="CL164">
        <v>4.5</v>
      </c>
      <c r="CM164">
        <v>4.5</v>
      </c>
      <c r="CN164">
        <v>3.7222222222222223</v>
      </c>
      <c r="CO164">
        <v>3.0777777777777779</v>
      </c>
      <c r="CP164">
        <v>3.9</v>
      </c>
      <c r="CQ164">
        <v>3</v>
      </c>
      <c r="CR164">
        <v>2.875</v>
      </c>
      <c r="CS164">
        <v>3.2857142857142856</v>
      </c>
      <c r="CT164">
        <v>2.7777777777777777</v>
      </c>
      <c r="CU164">
        <v>3.7</v>
      </c>
      <c r="CV164">
        <v>4.3</v>
      </c>
      <c r="CW164">
        <v>3.6206896551724137</v>
      </c>
      <c r="CX164">
        <v>3.4561403508771931</v>
      </c>
      <c r="CY164">
        <v>3.7</v>
      </c>
      <c r="CZ164">
        <v>4.9000000000000004</v>
      </c>
      <c r="DA164">
        <v>4.875</v>
      </c>
      <c r="DB164">
        <v>4.4642857142857144</v>
      </c>
      <c r="DC164">
        <v>4.2222222222222223</v>
      </c>
      <c r="DD164">
        <v>4</v>
      </c>
      <c r="DE164">
        <v>3.7</v>
      </c>
      <c r="DF164">
        <v>3.9655172413793105</v>
      </c>
      <c r="DG164">
        <v>4.2105263157894735</v>
      </c>
      <c r="DH164">
        <v>3.8333333333333335</v>
      </c>
      <c r="DI164">
        <v>2.4</v>
      </c>
      <c r="DJ164">
        <v>2.2000000000000002</v>
      </c>
      <c r="DK164">
        <v>2.625</v>
      </c>
      <c r="DL164">
        <v>2.3928571428571428</v>
      </c>
      <c r="DM164">
        <v>1.8888888888888888</v>
      </c>
      <c r="DN164">
        <v>2.9</v>
      </c>
      <c r="DO164">
        <v>2.1</v>
      </c>
      <c r="DP164">
        <v>2.3103448275862069</v>
      </c>
      <c r="DQ164">
        <v>2.3508771929824563</v>
      </c>
      <c r="DR164">
        <v>2.3508771929824563</v>
      </c>
      <c r="DS164">
        <v>3.3391812865497075</v>
      </c>
      <c r="DV164">
        <v>3</v>
      </c>
      <c r="DW164">
        <v>3</v>
      </c>
      <c r="DX164">
        <v>1</v>
      </c>
      <c r="EA164">
        <v>1</v>
      </c>
      <c r="EB164">
        <v>2.3333333333333335</v>
      </c>
      <c r="EE164">
        <v>4.5</v>
      </c>
      <c r="EF164">
        <v>4.5</v>
      </c>
      <c r="EG164">
        <v>7</v>
      </c>
      <c r="EJ164">
        <v>7</v>
      </c>
      <c r="EK164">
        <v>5.333333333333333</v>
      </c>
      <c r="EL164">
        <v>3.8333333333333335</v>
      </c>
      <c r="EO164">
        <v>3</v>
      </c>
      <c r="EP164">
        <v>3</v>
      </c>
      <c r="EQ164">
        <v>4</v>
      </c>
      <c r="ET164">
        <v>4</v>
      </c>
      <c r="EU164">
        <v>3.3333333333333335</v>
      </c>
      <c r="EV164">
        <v>3.3333333333333335</v>
      </c>
      <c r="EW164">
        <v>3.6666666666666665</v>
      </c>
      <c r="EX164">
        <v>3.3555555555555556</v>
      </c>
    </row>
    <row r="165" spans="1:154" x14ac:dyDescent="0.3">
      <c r="A165" s="2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AF165">
        <v>0</v>
      </c>
      <c r="AG165">
        <v>1.5555555555555556</v>
      </c>
      <c r="AH165">
        <v>2.9</v>
      </c>
      <c r="AI165">
        <v>4.5</v>
      </c>
      <c r="AJ165">
        <v>3.0344827586206895</v>
      </c>
      <c r="AK165">
        <v>3.2222222222222223</v>
      </c>
      <c r="AL165">
        <v>2.5</v>
      </c>
      <c r="AM165">
        <v>3.2</v>
      </c>
      <c r="AN165">
        <v>2.9655172413793105</v>
      </c>
      <c r="AO165">
        <v>3</v>
      </c>
      <c r="AP165">
        <v>3.5555555555555554</v>
      </c>
      <c r="AQ165">
        <v>2.5</v>
      </c>
      <c r="AR165">
        <v>2.1</v>
      </c>
      <c r="AS165">
        <v>2.6896551724137931</v>
      </c>
      <c r="AT165">
        <v>4.2222222222222223</v>
      </c>
      <c r="AU165">
        <v>3.3</v>
      </c>
      <c r="AV165">
        <v>2.2999999999999998</v>
      </c>
      <c r="AW165">
        <v>3.2413793103448274</v>
      </c>
      <c r="AX165">
        <v>2.9655172413793105</v>
      </c>
      <c r="AY165">
        <v>2.9827586206896552</v>
      </c>
      <c r="AZ165">
        <v>1.5555555555555556</v>
      </c>
      <c r="BA165">
        <v>1.6</v>
      </c>
      <c r="BB165">
        <v>2</v>
      </c>
      <c r="BC165">
        <v>1.7241379310344827</v>
      </c>
      <c r="BD165">
        <v>2.4444444444444446</v>
      </c>
      <c r="BE165">
        <v>1.7</v>
      </c>
      <c r="BF165">
        <v>2.1</v>
      </c>
      <c r="BG165">
        <v>2.0689655172413794</v>
      </c>
      <c r="BH165">
        <v>1.896551724137931</v>
      </c>
      <c r="BI165">
        <v>1.896551724137931</v>
      </c>
      <c r="BJ165">
        <v>2.6206896551724137</v>
      </c>
      <c r="BK165">
        <v>0</v>
      </c>
      <c r="BN165">
        <v>0</v>
      </c>
      <c r="BO165">
        <v>0</v>
      </c>
      <c r="BR165">
        <v>0</v>
      </c>
      <c r="BS165">
        <v>0</v>
      </c>
      <c r="BT165">
        <v>1</v>
      </c>
      <c r="BW165">
        <v>1</v>
      </c>
      <c r="BX165">
        <v>0</v>
      </c>
      <c r="CA165">
        <v>0</v>
      </c>
      <c r="CB165">
        <v>0.5</v>
      </c>
      <c r="CC165">
        <v>0.25</v>
      </c>
      <c r="CD165">
        <v>0</v>
      </c>
      <c r="CG165">
        <v>0</v>
      </c>
      <c r="CH165">
        <v>5</v>
      </c>
      <c r="CK165">
        <v>5</v>
      </c>
      <c r="CL165">
        <v>2.5</v>
      </c>
      <c r="CM165">
        <v>2.5</v>
      </c>
      <c r="CN165">
        <v>1</v>
      </c>
      <c r="CO165">
        <v>2.5666666666666669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V165">
        <v>0</v>
      </c>
      <c r="DW165">
        <v>0</v>
      </c>
      <c r="DX165">
        <v>0</v>
      </c>
      <c r="EA165">
        <v>0</v>
      </c>
      <c r="EB165">
        <v>0</v>
      </c>
      <c r="EE165">
        <v>0</v>
      </c>
      <c r="EF165">
        <v>0</v>
      </c>
      <c r="EG165">
        <v>0</v>
      </c>
      <c r="EJ165">
        <v>0</v>
      </c>
      <c r="EK165">
        <v>0</v>
      </c>
      <c r="EL165">
        <v>0</v>
      </c>
      <c r="EO165">
        <v>0</v>
      </c>
      <c r="EP165">
        <v>0</v>
      </c>
      <c r="EQ165">
        <v>0</v>
      </c>
      <c r="ET165">
        <v>0</v>
      </c>
      <c r="EU165">
        <v>0</v>
      </c>
      <c r="EV165">
        <v>0</v>
      </c>
      <c r="EW165">
        <v>0</v>
      </c>
      <c r="EX165">
        <v>0</v>
      </c>
    </row>
    <row r="166" spans="1:154" x14ac:dyDescent="0.3">
      <c r="A166" s="2" t="s">
        <v>164</v>
      </c>
      <c r="B166">
        <v>0</v>
      </c>
      <c r="C166">
        <v>0.05</v>
      </c>
      <c r="D166">
        <v>0</v>
      </c>
      <c r="E166">
        <v>1.6666666666666666E-2</v>
      </c>
      <c r="F166">
        <v>0</v>
      </c>
      <c r="G166">
        <v>0.2</v>
      </c>
      <c r="H166">
        <v>0.05</v>
      </c>
      <c r="I166">
        <v>8.3333333333333329E-2</v>
      </c>
      <c r="J166">
        <v>0.05</v>
      </c>
      <c r="K166">
        <v>0</v>
      </c>
      <c r="L166">
        <v>0.1</v>
      </c>
      <c r="M166">
        <v>0</v>
      </c>
      <c r="N166">
        <v>3.3333333333333333E-2</v>
      </c>
      <c r="O166">
        <v>3.3333333333333333E-2</v>
      </c>
      <c r="P166">
        <v>4.4444444444444446E-2</v>
      </c>
      <c r="AF166">
        <v>4.4444444444444446E-2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O166">
        <v>0</v>
      </c>
      <c r="BQ166">
        <v>0</v>
      </c>
      <c r="BR166">
        <v>0</v>
      </c>
      <c r="BS166">
        <v>0</v>
      </c>
      <c r="BX166">
        <v>0</v>
      </c>
      <c r="BZ166">
        <v>0</v>
      </c>
      <c r="CA166">
        <v>0</v>
      </c>
      <c r="CB166">
        <v>0</v>
      </c>
      <c r="CC166">
        <v>0</v>
      </c>
      <c r="CH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V166">
        <v>0</v>
      </c>
      <c r="DW166">
        <v>0</v>
      </c>
      <c r="DX166">
        <v>0</v>
      </c>
      <c r="DY166">
        <v>0</v>
      </c>
      <c r="EA166">
        <v>0</v>
      </c>
      <c r="EB166">
        <v>0</v>
      </c>
      <c r="EC166">
        <v>0</v>
      </c>
      <c r="EE166">
        <v>0</v>
      </c>
      <c r="EF166">
        <v>0</v>
      </c>
      <c r="EG166">
        <v>0</v>
      </c>
      <c r="EH166">
        <v>0</v>
      </c>
      <c r="EJ166">
        <v>0</v>
      </c>
      <c r="EK166">
        <v>0</v>
      </c>
      <c r="EL166">
        <v>0</v>
      </c>
      <c r="EM166">
        <v>0</v>
      </c>
      <c r="EO166">
        <v>0</v>
      </c>
      <c r="EP166">
        <v>0</v>
      </c>
      <c r="EQ166">
        <v>0</v>
      </c>
      <c r="ER166">
        <v>0</v>
      </c>
      <c r="ET166">
        <v>0</v>
      </c>
      <c r="EU166">
        <v>0</v>
      </c>
      <c r="EV166">
        <v>0</v>
      </c>
      <c r="EW166">
        <v>0</v>
      </c>
      <c r="EX166">
        <v>0</v>
      </c>
    </row>
    <row r="167" spans="1:154" x14ac:dyDescent="0.3">
      <c r="A167" s="2" t="s">
        <v>165</v>
      </c>
      <c r="B167">
        <v>2.2999999999999998</v>
      </c>
      <c r="C167">
        <v>1.5</v>
      </c>
      <c r="D167">
        <v>1.85</v>
      </c>
      <c r="E167">
        <v>1.8833333333333333</v>
      </c>
      <c r="F167">
        <v>1.3</v>
      </c>
      <c r="G167">
        <v>2.0499999999999998</v>
      </c>
      <c r="H167">
        <v>1.65</v>
      </c>
      <c r="I167">
        <v>1.6666666666666667</v>
      </c>
      <c r="J167">
        <v>1.7749999999999999</v>
      </c>
      <c r="K167">
        <v>0.4</v>
      </c>
      <c r="L167">
        <v>0.3</v>
      </c>
      <c r="M167">
        <v>0.65</v>
      </c>
      <c r="N167">
        <v>0.45</v>
      </c>
      <c r="O167">
        <v>0.45</v>
      </c>
      <c r="P167">
        <v>1.3333333333333333</v>
      </c>
      <c r="AF167">
        <v>1.3333333333333333</v>
      </c>
      <c r="AG167">
        <v>2</v>
      </c>
      <c r="AH167">
        <v>1.2222222222222223</v>
      </c>
      <c r="AI167">
        <v>2.2222222222222223</v>
      </c>
      <c r="AJ167">
        <v>1.8214285714285714</v>
      </c>
      <c r="AK167">
        <v>1.7777777777777777</v>
      </c>
      <c r="AL167">
        <v>2.8</v>
      </c>
      <c r="AM167">
        <v>2.2222222222222223</v>
      </c>
      <c r="AN167">
        <v>2.2857142857142856</v>
      </c>
      <c r="AO167">
        <v>2.0535714285714284</v>
      </c>
      <c r="AP167">
        <v>2.4</v>
      </c>
      <c r="AQ167">
        <v>2.7777777777777777</v>
      </c>
      <c r="AR167">
        <v>2.6666666666666665</v>
      </c>
      <c r="AS167">
        <v>2.6071428571428572</v>
      </c>
      <c r="AT167">
        <v>1.4444444444444444</v>
      </c>
      <c r="AU167">
        <v>2.5</v>
      </c>
      <c r="AV167">
        <v>2.5555555555555554</v>
      </c>
      <c r="AW167">
        <v>2.1785714285714284</v>
      </c>
      <c r="AX167">
        <v>2.3928571428571428</v>
      </c>
      <c r="AY167">
        <v>2.2232142857142856</v>
      </c>
      <c r="AZ167">
        <v>0.2</v>
      </c>
      <c r="BA167">
        <v>0.44444444444444442</v>
      </c>
      <c r="BB167">
        <v>1.1111111111111112</v>
      </c>
      <c r="BC167">
        <v>0.5714285714285714</v>
      </c>
      <c r="BD167">
        <v>0.77777777777777779</v>
      </c>
      <c r="BE167">
        <v>0.6</v>
      </c>
      <c r="BF167">
        <v>0.33333333333333331</v>
      </c>
      <c r="BG167">
        <v>0.5714285714285714</v>
      </c>
      <c r="BH167">
        <v>0.5714285714285714</v>
      </c>
      <c r="BI167">
        <v>0.5714285714285714</v>
      </c>
      <c r="BJ167">
        <v>1.6726190476190477</v>
      </c>
      <c r="BL167">
        <v>3</v>
      </c>
      <c r="BM167">
        <v>6</v>
      </c>
      <c r="BN167">
        <v>4.5</v>
      </c>
      <c r="BO167">
        <v>1</v>
      </c>
      <c r="BQ167">
        <v>0</v>
      </c>
      <c r="BR167">
        <v>0.5</v>
      </c>
      <c r="BS167">
        <v>2.5</v>
      </c>
      <c r="BU167">
        <v>1</v>
      </c>
      <c r="BV167">
        <v>0</v>
      </c>
      <c r="BW167">
        <v>0.5</v>
      </c>
      <c r="BX167">
        <v>3</v>
      </c>
      <c r="BZ167">
        <v>0</v>
      </c>
      <c r="CA167">
        <v>1.5</v>
      </c>
      <c r="CB167">
        <v>1</v>
      </c>
      <c r="CC167">
        <v>1.75</v>
      </c>
      <c r="CE167">
        <v>0</v>
      </c>
      <c r="CF167">
        <v>1</v>
      </c>
      <c r="CG167">
        <v>0.5</v>
      </c>
      <c r="CH167">
        <v>0</v>
      </c>
      <c r="CJ167">
        <v>0</v>
      </c>
      <c r="CK167">
        <v>0</v>
      </c>
      <c r="CL167">
        <v>0.25</v>
      </c>
      <c r="CM167">
        <v>0.25</v>
      </c>
      <c r="CN167">
        <v>1.25</v>
      </c>
      <c r="CO167">
        <v>1.6444444444444444</v>
      </c>
      <c r="CP167">
        <v>2.2999999999999998</v>
      </c>
      <c r="CQ167">
        <v>1.6</v>
      </c>
      <c r="CR167">
        <v>1.7777777777777777</v>
      </c>
      <c r="CS167">
        <v>1.896551724137931</v>
      </c>
      <c r="CT167">
        <v>1.6666666666666667</v>
      </c>
      <c r="CU167">
        <v>2.8</v>
      </c>
      <c r="CV167">
        <v>1.6</v>
      </c>
      <c r="CW167">
        <v>2.0344827586206895</v>
      </c>
      <c r="CX167">
        <v>1.9655172413793103</v>
      </c>
      <c r="CY167">
        <v>2</v>
      </c>
      <c r="CZ167">
        <v>2.1</v>
      </c>
      <c r="DA167">
        <v>2.3333333333333335</v>
      </c>
      <c r="DB167">
        <v>2.1379310344827585</v>
      </c>
      <c r="DC167">
        <v>1.6666666666666667</v>
      </c>
      <c r="DD167">
        <v>1.1000000000000001</v>
      </c>
      <c r="DE167">
        <v>1.3</v>
      </c>
      <c r="DF167">
        <v>1.3448275862068966</v>
      </c>
      <c r="DG167">
        <v>1.7413793103448276</v>
      </c>
      <c r="DH167">
        <v>1.853448275862069</v>
      </c>
      <c r="DI167">
        <v>0.7</v>
      </c>
      <c r="DJ167">
        <v>0.3</v>
      </c>
      <c r="DK167">
        <v>0.44444444444444442</v>
      </c>
      <c r="DL167">
        <v>0.48275862068965519</v>
      </c>
      <c r="DM167">
        <v>0.55555555555555558</v>
      </c>
      <c r="DN167">
        <v>0.2</v>
      </c>
      <c r="DO167">
        <v>0.3</v>
      </c>
      <c r="DP167">
        <v>0.34482758620689657</v>
      </c>
      <c r="DQ167">
        <v>0.41379310344827586</v>
      </c>
      <c r="DR167">
        <v>0.41379310344827586</v>
      </c>
      <c r="DS167">
        <v>1.3735632183908046</v>
      </c>
      <c r="DV167">
        <v>1</v>
      </c>
      <c r="DW167">
        <v>1</v>
      </c>
      <c r="DX167">
        <v>0</v>
      </c>
      <c r="EA167">
        <v>0</v>
      </c>
      <c r="EB167">
        <v>0.5</v>
      </c>
      <c r="EE167">
        <v>5</v>
      </c>
      <c r="EF167">
        <v>5</v>
      </c>
      <c r="EG167">
        <v>9</v>
      </c>
      <c r="EJ167">
        <v>9</v>
      </c>
      <c r="EK167">
        <v>7</v>
      </c>
      <c r="EL167">
        <v>3.75</v>
      </c>
      <c r="EO167">
        <v>0</v>
      </c>
      <c r="EP167">
        <v>0</v>
      </c>
      <c r="EQ167">
        <v>1</v>
      </c>
      <c r="ET167">
        <v>1</v>
      </c>
      <c r="EU167">
        <v>0.5</v>
      </c>
      <c r="EV167">
        <v>0.5</v>
      </c>
      <c r="EW167">
        <v>2.6666666666666665</v>
      </c>
      <c r="EX167">
        <v>1.4166666666666667</v>
      </c>
    </row>
    <row r="168" spans="1:154" x14ac:dyDescent="0.3">
      <c r="A168" s="2" t="s">
        <v>166</v>
      </c>
      <c r="B168">
        <v>1.85</v>
      </c>
      <c r="C168">
        <v>1.75</v>
      </c>
      <c r="D168">
        <v>1.5</v>
      </c>
      <c r="E168">
        <v>1.7</v>
      </c>
      <c r="F168">
        <v>2</v>
      </c>
      <c r="G168">
        <v>2.15</v>
      </c>
      <c r="H168">
        <v>2.4500000000000002</v>
      </c>
      <c r="I168">
        <v>2.2000000000000002</v>
      </c>
      <c r="J168">
        <v>1.95</v>
      </c>
      <c r="K168">
        <v>0.85</v>
      </c>
      <c r="L168">
        <v>0.9</v>
      </c>
      <c r="M168">
        <v>1.3</v>
      </c>
      <c r="N168">
        <v>1.0166666666666666</v>
      </c>
      <c r="O168">
        <v>1.0166666666666666</v>
      </c>
      <c r="P168">
        <v>1.6388888888888888</v>
      </c>
      <c r="AF168">
        <v>1.6388888888888888</v>
      </c>
      <c r="AG168">
        <v>1.75</v>
      </c>
      <c r="AH168">
        <v>1.2222222222222223</v>
      </c>
      <c r="AI168">
        <v>2.625</v>
      </c>
      <c r="AJ168">
        <v>1.84</v>
      </c>
      <c r="AK168">
        <v>1.4444444444444444</v>
      </c>
      <c r="AL168">
        <v>1.6666666666666667</v>
      </c>
      <c r="AM168">
        <v>2.25</v>
      </c>
      <c r="AN168">
        <v>1.7692307692307692</v>
      </c>
      <c r="AO168">
        <v>1.803921568627451</v>
      </c>
      <c r="AP168">
        <v>1.375</v>
      </c>
      <c r="AQ168">
        <v>2.1111111111111112</v>
      </c>
      <c r="AR168">
        <v>0.75</v>
      </c>
      <c r="AS168">
        <v>1.44</v>
      </c>
      <c r="AT168">
        <v>3</v>
      </c>
      <c r="AU168">
        <v>2.6666666666666665</v>
      </c>
      <c r="AV168">
        <v>1.75</v>
      </c>
      <c r="AW168">
        <v>2.5</v>
      </c>
      <c r="AX168">
        <v>1.9803921568627452</v>
      </c>
      <c r="AY168">
        <v>1.892156862745098</v>
      </c>
      <c r="AZ168">
        <v>1</v>
      </c>
      <c r="BA168">
        <v>1.1111111111111112</v>
      </c>
      <c r="BB168">
        <v>0.5</v>
      </c>
      <c r="BC168">
        <v>0.88</v>
      </c>
      <c r="BD168">
        <v>1</v>
      </c>
      <c r="BE168">
        <v>1</v>
      </c>
      <c r="BF168">
        <v>0.5</v>
      </c>
      <c r="BG168">
        <v>0.84615384615384615</v>
      </c>
      <c r="BH168">
        <v>0.86274509803921573</v>
      </c>
      <c r="BI168">
        <v>0.86274509803921573</v>
      </c>
      <c r="BJ168">
        <v>1.5490196078431373</v>
      </c>
      <c r="BK168">
        <v>2</v>
      </c>
      <c r="BL168">
        <v>1</v>
      </c>
      <c r="BM168">
        <v>0</v>
      </c>
      <c r="BN168">
        <v>1</v>
      </c>
      <c r="BO168">
        <v>1</v>
      </c>
      <c r="BP168">
        <v>0</v>
      </c>
      <c r="BQ168">
        <v>0</v>
      </c>
      <c r="BR168">
        <v>0.25</v>
      </c>
      <c r="BS168">
        <v>0.66666666666666663</v>
      </c>
      <c r="BT168">
        <v>1.5</v>
      </c>
      <c r="BU168">
        <v>5</v>
      </c>
      <c r="BV168">
        <v>0.5</v>
      </c>
      <c r="BW168">
        <v>1.8</v>
      </c>
      <c r="BX168">
        <v>1</v>
      </c>
      <c r="BY168">
        <v>0</v>
      </c>
      <c r="BZ168">
        <v>1</v>
      </c>
      <c r="CA168">
        <v>0.75</v>
      </c>
      <c r="CB168">
        <v>1.3333333333333333</v>
      </c>
      <c r="CC168">
        <v>1</v>
      </c>
      <c r="CD168">
        <v>2.5</v>
      </c>
      <c r="CE168">
        <v>5</v>
      </c>
      <c r="CF168">
        <v>0.5</v>
      </c>
      <c r="CG168">
        <v>2.2000000000000002</v>
      </c>
      <c r="CH168">
        <v>1</v>
      </c>
      <c r="CI168">
        <v>0</v>
      </c>
      <c r="CJ168">
        <v>5</v>
      </c>
      <c r="CK168">
        <v>2.75</v>
      </c>
      <c r="CL168">
        <v>2.4444444444444446</v>
      </c>
      <c r="CM168">
        <v>2.4444444444444446</v>
      </c>
      <c r="CN168">
        <v>1.4814814814814814</v>
      </c>
      <c r="CO168">
        <v>1.538888888888889</v>
      </c>
      <c r="CP168">
        <v>2.2999999999999998</v>
      </c>
      <c r="CQ168">
        <v>2.3333333333333335</v>
      </c>
      <c r="CR168">
        <v>1.4444444444444444</v>
      </c>
      <c r="CS168">
        <v>2.0357142857142856</v>
      </c>
      <c r="CT168">
        <v>3.6666666666666665</v>
      </c>
      <c r="CU168">
        <v>3.3</v>
      </c>
      <c r="CV168">
        <v>2.5</v>
      </c>
      <c r="CW168">
        <v>3.1379310344827585</v>
      </c>
      <c r="CX168">
        <v>2.5964912280701755</v>
      </c>
      <c r="CY168">
        <v>2.9</v>
      </c>
      <c r="CZ168">
        <v>4.7777777777777777</v>
      </c>
      <c r="DA168">
        <v>4.666666666666667</v>
      </c>
      <c r="DB168">
        <v>4.0714285714285712</v>
      </c>
      <c r="DC168">
        <v>2.5555555555555554</v>
      </c>
      <c r="DD168">
        <v>3.4</v>
      </c>
      <c r="DE168">
        <v>3.1</v>
      </c>
      <c r="DF168">
        <v>3.0344827586206895</v>
      </c>
      <c r="DG168">
        <v>3.5438596491228069</v>
      </c>
      <c r="DH168">
        <v>3.0701754385964914</v>
      </c>
      <c r="DI168">
        <v>1.2</v>
      </c>
      <c r="DJ168">
        <v>1.1111111111111112</v>
      </c>
      <c r="DK168">
        <v>1.6666666666666667</v>
      </c>
      <c r="DL168">
        <v>1.3214285714285714</v>
      </c>
      <c r="DM168">
        <v>1.3333333333333333</v>
      </c>
      <c r="DN168">
        <v>2.1</v>
      </c>
      <c r="DO168">
        <v>2.2999999999999998</v>
      </c>
      <c r="DP168">
        <v>1.9310344827586208</v>
      </c>
      <c r="DQ168">
        <v>1.631578947368421</v>
      </c>
      <c r="DR168">
        <v>1.631578947368421</v>
      </c>
      <c r="DS168">
        <v>2.5906432748538011</v>
      </c>
      <c r="DU168">
        <v>7</v>
      </c>
      <c r="DV168">
        <v>2</v>
      </c>
      <c r="DW168">
        <v>4.5</v>
      </c>
      <c r="DX168">
        <v>0</v>
      </c>
      <c r="EA168">
        <v>0</v>
      </c>
      <c r="EB168">
        <v>3</v>
      </c>
      <c r="ED168">
        <v>3</v>
      </c>
      <c r="EE168">
        <v>3</v>
      </c>
      <c r="EF168">
        <v>3</v>
      </c>
      <c r="EG168">
        <v>6</v>
      </c>
      <c r="EJ168">
        <v>6</v>
      </c>
      <c r="EK168">
        <v>4</v>
      </c>
      <c r="EL168">
        <v>3.5</v>
      </c>
      <c r="EN168">
        <v>2</v>
      </c>
      <c r="EO168">
        <v>2</v>
      </c>
      <c r="EP168">
        <v>2</v>
      </c>
      <c r="EQ168">
        <v>4</v>
      </c>
      <c r="ET168">
        <v>4</v>
      </c>
      <c r="EU168">
        <v>2.6666666666666665</v>
      </c>
      <c r="EV168">
        <v>2.6666666666666665</v>
      </c>
      <c r="EW168">
        <v>3.2222222222222223</v>
      </c>
      <c r="EX168">
        <v>2.6222222222222222</v>
      </c>
    </row>
    <row r="169" spans="1:154" x14ac:dyDescent="0.3">
      <c r="A169" s="2" t="s">
        <v>167</v>
      </c>
      <c r="B169">
        <v>4.5</v>
      </c>
      <c r="C169">
        <v>4.05</v>
      </c>
      <c r="D169">
        <v>4.6500000000000004</v>
      </c>
      <c r="E169">
        <v>4.4000000000000004</v>
      </c>
      <c r="F169">
        <v>3.85</v>
      </c>
      <c r="G169">
        <v>3.55</v>
      </c>
      <c r="H169">
        <v>3.35</v>
      </c>
      <c r="I169">
        <v>3.5833333333333335</v>
      </c>
      <c r="J169">
        <v>3.9916666666666667</v>
      </c>
      <c r="K169">
        <v>2.0499999999999998</v>
      </c>
      <c r="L169">
        <v>1.9</v>
      </c>
      <c r="M169">
        <v>1.5</v>
      </c>
      <c r="N169">
        <v>1.8166666666666667</v>
      </c>
      <c r="O169">
        <v>1.8166666666666667</v>
      </c>
      <c r="P169">
        <v>3.2666666666666666</v>
      </c>
      <c r="AF169">
        <v>3.2666666666666666</v>
      </c>
      <c r="AG169">
        <v>4</v>
      </c>
      <c r="AH169">
        <v>2.5</v>
      </c>
      <c r="AI169">
        <v>3.3</v>
      </c>
      <c r="AJ169">
        <v>3.2413793103448274</v>
      </c>
      <c r="AK169">
        <v>3.9</v>
      </c>
      <c r="AL169">
        <v>4.3</v>
      </c>
      <c r="AM169">
        <v>3</v>
      </c>
      <c r="AN169">
        <v>3.7333333333333334</v>
      </c>
      <c r="AO169">
        <v>3.4915254237288136</v>
      </c>
      <c r="AP169">
        <v>0.77777777777777779</v>
      </c>
      <c r="AQ169">
        <v>2.5</v>
      </c>
      <c r="AR169">
        <v>2.1</v>
      </c>
      <c r="AS169">
        <v>1.8275862068965518</v>
      </c>
      <c r="AT169">
        <v>1.6</v>
      </c>
      <c r="AU169">
        <v>0.7</v>
      </c>
      <c r="AV169">
        <v>2.6</v>
      </c>
      <c r="AW169">
        <v>1.6333333333333333</v>
      </c>
      <c r="AX169">
        <v>1.728813559322034</v>
      </c>
      <c r="AY169">
        <v>2.6101694915254239</v>
      </c>
      <c r="AZ169">
        <v>1.4444444444444444</v>
      </c>
      <c r="BA169">
        <v>1.5</v>
      </c>
      <c r="BB169">
        <v>1.8</v>
      </c>
      <c r="BC169">
        <v>1.5862068965517242</v>
      </c>
      <c r="BD169">
        <v>1.6</v>
      </c>
      <c r="BE169">
        <v>1.9</v>
      </c>
      <c r="BF169">
        <v>1.9</v>
      </c>
      <c r="BG169">
        <v>1.8</v>
      </c>
      <c r="BH169">
        <v>1.6949152542372881</v>
      </c>
      <c r="BI169">
        <v>1.6949152542372881</v>
      </c>
      <c r="BJ169">
        <v>2.3050847457627119</v>
      </c>
      <c r="BK169">
        <v>1</v>
      </c>
      <c r="BN169">
        <v>1</v>
      </c>
      <c r="BS169">
        <v>1</v>
      </c>
      <c r="BT169">
        <v>0</v>
      </c>
      <c r="BW169">
        <v>0</v>
      </c>
      <c r="CB169">
        <v>0</v>
      </c>
      <c r="CC169">
        <v>0.5</v>
      </c>
      <c r="CD169">
        <v>1</v>
      </c>
      <c r="CG169">
        <v>1</v>
      </c>
      <c r="CL169">
        <v>1</v>
      </c>
      <c r="CM169">
        <v>1</v>
      </c>
      <c r="CN169">
        <v>0.66666666666666663</v>
      </c>
      <c r="CO169">
        <v>2.2777777777777777</v>
      </c>
      <c r="CP169">
        <v>3.1</v>
      </c>
      <c r="CQ169">
        <v>2.1</v>
      </c>
      <c r="CR169">
        <v>1.4444444444444444</v>
      </c>
      <c r="CS169">
        <v>2.2413793103448274</v>
      </c>
      <c r="CT169">
        <v>2.25</v>
      </c>
      <c r="CU169">
        <v>1.2</v>
      </c>
      <c r="CV169">
        <v>2.5</v>
      </c>
      <c r="CW169">
        <v>1.9230769230769231</v>
      </c>
      <c r="CX169">
        <v>2.0909090909090908</v>
      </c>
      <c r="CY169">
        <v>1.9</v>
      </c>
      <c r="CZ169">
        <v>3.1</v>
      </c>
      <c r="DA169">
        <v>4.1111111111111107</v>
      </c>
      <c r="DB169">
        <v>3</v>
      </c>
      <c r="DC169">
        <v>2.625</v>
      </c>
      <c r="DD169">
        <v>4.0999999999999996</v>
      </c>
      <c r="DE169">
        <v>2.75</v>
      </c>
      <c r="DF169">
        <v>3.2307692307692308</v>
      </c>
      <c r="DG169">
        <v>3.1090909090909089</v>
      </c>
      <c r="DH169">
        <v>2.6</v>
      </c>
      <c r="DI169">
        <v>1.7</v>
      </c>
      <c r="DJ169">
        <v>1.8</v>
      </c>
      <c r="DK169">
        <v>1.7777777777777777</v>
      </c>
      <c r="DL169">
        <v>1.7586206896551724</v>
      </c>
      <c r="DM169">
        <v>0.875</v>
      </c>
      <c r="DN169">
        <v>1.3</v>
      </c>
      <c r="DO169">
        <v>1.375</v>
      </c>
      <c r="DP169">
        <v>1.1923076923076923</v>
      </c>
      <c r="DQ169">
        <v>1.490909090909091</v>
      </c>
      <c r="DR169">
        <v>1.490909090909091</v>
      </c>
      <c r="DS169">
        <v>2.2303030303030305</v>
      </c>
      <c r="DV169">
        <v>0</v>
      </c>
      <c r="DW169">
        <v>0</v>
      </c>
      <c r="DX169">
        <v>1.5</v>
      </c>
      <c r="DZ169">
        <v>5.5</v>
      </c>
      <c r="EA169">
        <v>3.5</v>
      </c>
      <c r="EB169">
        <v>2.8</v>
      </c>
      <c r="EE169">
        <v>2</v>
      </c>
      <c r="EF169">
        <v>2</v>
      </c>
      <c r="EG169">
        <v>5</v>
      </c>
      <c r="EI169">
        <v>1</v>
      </c>
      <c r="EJ169">
        <v>3</v>
      </c>
      <c r="EK169">
        <v>2.8</v>
      </c>
      <c r="EL169">
        <v>2.8</v>
      </c>
      <c r="EO169">
        <v>3</v>
      </c>
      <c r="EP169">
        <v>3</v>
      </c>
      <c r="EQ169">
        <v>4.5</v>
      </c>
      <c r="ES169">
        <v>0.5</v>
      </c>
      <c r="ET169">
        <v>2.5</v>
      </c>
      <c r="EU169">
        <v>2.6</v>
      </c>
      <c r="EV169">
        <v>2.6</v>
      </c>
      <c r="EW169">
        <v>2.7333333333333334</v>
      </c>
      <c r="EX169">
        <v>2.2722222222222221</v>
      </c>
    </row>
    <row r="170" spans="1:154" x14ac:dyDescent="0.3">
      <c r="A170" s="2" t="s">
        <v>168</v>
      </c>
      <c r="Q170">
        <v>2.3250000000000002</v>
      </c>
      <c r="R170">
        <v>2.1749999999999998</v>
      </c>
      <c r="S170">
        <v>2</v>
      </c>
      <c r="T170">
        <v>2.1666666666666665</v>
      </c>
      <c r="U170">
        <v>2.5</v>
      </c>
      <c r="V170">
        <v>2.5499999999999998</v>
      </c>
      <c r="W170">
        <v>2.0750000000000002</v>
      </c>
      <c r="X170">
        <v>2.375</v>
      </c>
      <c r="Y170">
        <v>2.2708333333333335</v>
      </c>
      <c r="Z170">
        <v>1.625</v>
      </c>
      <c r="AA170">
        <v>1.3</v>
      </c>
      <c r="AB170">
        <v>1.55</v>
      </c>
      <c r="AC170">
        <v>1.4916666666666667</v>
      </c>
      <c r="AD170">
        <v>1.4916666666666667</v>
      </c>
      <c r="AE170">
        <v>2.0111111111111111</v>
      </c>
      <c r="AF170">
        <v>2.0111111111111111</v>
      </c>
      <c r="BK170">
        <v>3.35</v>
      </c>
      <c r="BL170">
        <v>3.1</v>
      </c>
      <c r="BM170">
        <v>3.85</v>
      </c>
      <c r="BN170">
        <v>3.4333333333333331</v>
      </c>
      <c r="BO170">
        <v>4.3499999999999996</v>
      </c>
      <c r="BP170">
        <v>3.5</v>
      </c>
      <c r="BQ170">
        <v>3.05</v>
      </c>
      <c r="BR170">
        <v>3.6333333333333333</v>
      </c>
      <c r="BS170">
        <v>3.5333333333333332</v>
      </c>
      <c r="BT170">
        <v>2.65</v>
      </c>
      <c r="BU170">
        <v>2.75</v>
      </c>
      <c r="BV170">
        <v>2.35</v>
      </c>
      <c r="BW170">
        <v>2.5833333333333335</v>
      </c>
      <c r="BX170">
        <v>2.2000000000000002</v>
      </c>
      <c r="BY170">
        <v>3.2</v>
      </c>
      <c r="BZ170">
        <v>3.35</v>
      </c>
      <c r="CA170">
        <v>2.9166666666666665</v>
      </c>
      <c r="CB170">
        <v>2.75</v>
      </c>
      <c r="CC170">
        <v>3.1416666666666666</v>
      </c>
      <c r="CD170">
        <v>2.65</v>
      </c>
      <c r="CE170">
        <v>2</v>
      </c>
      <c r="CF170">
        <v>2.75</v>
      </c>
      <c r="CG170">
        <v>2.4666666666666668</v>
      </c>
      <c r="CH170">
        <v>2.75</v>
      </c>
      <c r="CI170">
        <v>1.8</v>
      </c>
      <c r="CJ170">
        <v>2.6</v>
      </c>
      <c r="CK170">
        <v>2.3833333333333333</v>
      </c>
      <c r="CL170">
        <v>2.4249999999999998</v>
      </c>
      <c r="CM170">
        <v>2.4249999999999998</v>
      </c>
      <c r="CN170">
        <v>2.9027777777777777</v>
      </c>
      <c r="CO170">
        <v>2.9027777777777777</v>
      </c>
      <c r="DT170">
        <v>3.1</v>
      </c>
      <c r="DU170">
        <v>2.4</v>
      </c>
      <c r="DV170">
        <v>2.8</v>
      </c>
      <c r="DW170">
        <v>2.7666666666666666</v>
      </c>
      <c r="DX170">
        <v>2.5499999999999998</v>
      </c>
      <c r="DY170">
        <v>2.65</v>
      </c>
      <c r="DZ170">
        <v>2.95</v>
      </c>
      <c r="EA170">
        <v>2.7166666666666668</v>
      </c>
      <c r="EB170">
        <v>2.7416666666666667</v>
      </c>
      <c r="EC170">
        <v>3.5</v>
      </c>
      <c r="ED170">
        <v>2.4500000000000002</v>
      </c>
      <c r="EE170">
        <v>3.1</v>
      </c>
      <c r="EF170">
        <v>3.0166666666666666</v>
      </c>
      <c r="EG170">
        <v>3.05</v>
      </c>
      <c r="EH170">
        <v>2.5</v>
      </c>
      <c r="EI170">
        <v>2.95</v>
      </c>
      <c r="EJ170">
        <v>2.8333333333333335</v>
      </c>
      <c r="EK170">
        <v>2.9249999999999998</v>
      </c>
      <c r="EL170">
        <v>2.8333333333333335</v>
      </c>
      <c r="EM170">
        <v>1.55</v>
      </c>
      <c r="EN170">
        <v>1.65</v>
      </c>
      <c r="EO170">
        <v>0.85</v>
      </c>
      <c r="EP170">
        <v>1.35</v>
      </c>
      <c r="EQ170">
        <v>1.4</v>
      </c>
      <c r="ER170">
        <v>1.2</v>
      </c>
      <c r="ES170">
        <v>1.65</v>
      </c>
      <c r="ET170">
        <v>1.4166666666666667</v>
      </c>
      <c r="EU170">
        <v>1.3833333333333333</v>
      </c>
      <c r="EV170">
        <v>1.3833333333333333</v>
      </c>
      <c r="EW170">
        <v>2.35</v>
      </c>
      <c r="EX170">
        <v>2.35</v>
      </c>
    </row>
    <row r="171" spans="1:154" x14ac:dyDescent="0.3">
      <c r="A171" s="2" t="s">
        <v>169</v>
      </c>
      <c r="B171">
        <v>2.95</v>
      </c>
      <c r="C171">
        <v>2.95</v>
      </c>
      <c r="D171">
        <v>2.8947368421052633</v>
      </c>
      <c r="E171">
        <v>2.9322033898305087</v>
      </c>
      <c r="F171">
        <v>3.25</v>
      </c>
      <c r="G171">
        <v>3.55</v>
      </c>
      <c r="H171">
        <v>3.3684210526315788</v>
      </c>
      <c r="I171">
        <v>3.3898305084745761</v>
      </c>
      <c r="J171">
        <v>3.1610169491525424</v>
      </c>
      <c r="K171">
        <v>1.5</v>
      </c>
      <c r="L171">
        <v>1.7</v>
      </c>
      <c r="M171">
        <v>1.5789473684210527</v>
      </c>
      <c r="N171">
        <v>1.5932203389830508</v>
      </c>
      <c r="O171">
        <v>1.5932203389830508</v>
      </c>
      <c r="P171">
        <v>2.638418079096045</v>
      </c>
      <c r="S171">
        <v>5</v>
      </c>
      <c r="T171">
        <v>5</v>
      </c>
      <c r="W171">
        <v>2</v>
      </c>
      <c r="X171">
        <v>2</v>
      </c>
      <c r="Y171">
        <v>3.5</v>
      </c>
      <c r="AB171">
        <v>8</v>
      </c>
      <c r="AC171">
        <v>8</v>
      </c>
      <c r="AD171">
        <v>8</v>
      </c>
      <c r="AE171">
        <v>5</v>
      </c>
      <c r="AF171">
        <v>2.6777777777777776</v>
      </c>
      <c r="AG171">
        <v>3.2222222222222223</v>
      </c>
      <c r="AH171">
        <v>2.7777777777777777</v>
      </c>
      <c r="AI171">
        <v>2.8888888888888888</v>
      </c>
      <c r="AJ171">
        <v>2.9629629629629628</v>
      </c>
      <c r="AK171">
        <v>2.625</v>
      </c>
      <c r="AL171">
        <v>2.625</v>
      </c>
      <c r="AM171">
        <v>3.2222222222222223</v>
      </c>
      <c r="AN171">
        <v>2.84</v>
      </c>
      <c r="AO171">
        <v>2.9038461538461537</v>
      </c>
      <c r="AP171">
        <v>1.8888888888888888</v>
      </c>
      <c r="AQ171">
        <v>2.3333333333333335</v>
      </c>
      <c r="AR171">
        <v>2.8888888888888888</v>
      </c>
      <c r="AS171">
        <v>2.3703703703703702</v>
      </c>
      <c r="AT171">
        <v>3.375</v>
      </c>
      <c r="AU171">
        <v>2</v>
      </c>
      <c r="AV171">
        <v>1.7777777777777777</v>
      </c>
      <c r="AW171">
        <v>2.36</v>
      </c>
      <c r="AX171">
        <v>2.3653846153846154</v>
      </c>
      <c r="AY171">
        <v>2.6346153846153846</v>
      </c>
      <c r="AZ171">
        <v>3</v>
      </c>
      <c r="BA171">
        <v>2.8888888888888888</v>
      </c>
      <c r="BB171">
        <v>2.3333333333333335</v>
      </c>
      <c r="BC171">
        <v>2.7407407407407409</v>
      </c>
      <c r="BD171">
        <v>2.5</v>
      </c>
      <c r="BE171">
        <v>3.5</v>
      </c>
      <c r="BF171">
        <v>2.6666666666666665</v>
      </c>
      <c r="BG171">
        <v>2.88</v>
      </c>
      <c r="BH171">
        <v>2.8076923076923075</v>
      </c>
      <c r="BI171">
        <v>2.8076923076923075</v>
      </c>
      <c r="BJ171">
        <v>2.6923076923076925</v>
      </c>
      <c r="BK171">
        <v>1</v>
      </c>
      <c r="BL171">
        <v>2</v>
      </c>
      <c r="BM171">
        <v>5</v>
      </c>
      <c r="BN171">
        <v>2.6666666666666665</v>
      </c>
      <c r="BO171">
        <v>1</v>
      </c>
      <c r="BP171">
        <v>4</v>
      </c>
      <c r="BQ171">
        <v>6</v>
      </c>
      <c r="BR171">
        <v>3.2</v>
      </c>
      <c r="BS171">
        <v>3</v>
      </c>
      <c r="BT171">
        <v>5</v>
      </c>
      <c r="BU171">
        <v>3</v>
      </c>
      <c r="BV171">
        <v>0</v>
      </c>
      <c r="BW171">
        <v>2.6666666666666665</v>
      </c>
      <c r="BX171">
        <v>3.5</v>
      </c>
      <c r="BY171">
        <v>0</v>
      </c>
      <c r="BZ171">
        <v>1</v>
      </c>
      <c r="CA171">
        <v>1.6</v>
      </c>
      <c r="CB171">
        <v>2</v>
      </c>
      <c r="CC171">
        <v>2.5</v>
      </c>
      <c r="CD171">
        <v>4</v>
      </c>
      <c r="CE171">
        <v>5</v>
      </c>
      <c r="CF171">
        <v>5</v>
      </c>
      <c r="CG171">
        <v>4.666666666666667</v>
      </c>
      <c r="CH171">
        <v>3.5</v>
      </c>
      <c r="CI171">
        <v>4.5</v>
      </c>
      <c r="CJ171">
        <v>2</v>
      </c>
      <c r="CK171">
        <v>3.6</v>
      </c>
      <c r="CL171">
        <v>4</v>
      </c>
      <c r="CM171">
        <v>4</v>
      </c>
      <c r="CN171">
        <v>3</v>
      </c>
      <c r="CO171">
        <v>2.7333333333333334</v>
      </c>
      <c r="CP171">
        <v>3</v>
      </c>
      <c r="CQ171">
        <v>2.9</v>
      </c>
      <c r="CR171">
        <v>2.5714285714285716</v>
      </c>
      <c r="CS171">
        <v>2.8518518518518516</v>
      </c>
      <c r="CT171">
        <v>2.7777777777777777</v>
      </c>
      <c r="CU171">
        <v>3.2857142857142856</v>
      </c>
      <c r="CV171">
        <v>2.6666666666666665</v>
      </c>
      <c r="CW171">
        <v>2.88</v>
      </c>
      <c r="CX171">
        <v>2.8653846153846154</v>
      </c>
      <c r="CY171">
        <v>4</v>
      </c>
      <c r="CZ171">
        <v>4.0999999999999996</v>
      </c>
      <c r="DA171">
        <v>4.2857142857142856</v>
      </c>
      <c r="DB171">
        <v>4.1111111111111107</v>
      </c>
      <c r="DC171">
        <v>4.5555555555555554</v>
      </c>
      <c r="DD171">
        <v>3.1428571428571428</v>
      </c>
      <c r="DE171">
        <v>3.6666666666666665</v>
      </c>
      <c r="DF171">
        <v>3.84</v>
      </c>
      <c r="DG171">
        <v>3.9807692307692308</v>
      </c>
      <c r="DH171">
        <v>3.4230769230769229</v>
      </c>
      <c r="DI171">
        <v>2.8</v>
      </c>
      <c r="DJ171">
        <v>2.8</v>
      </c>
      <c r="DK171">
        <v>2.8571428571428572</v>
      </c>
      <c r="DL171">
        <v>2.8148148148148149</v>
      </c>
      <c r="DM171">
        <v>3.4444444444444446</v>
      </c>
      <c r="DN171">
        <v>1.8571428571428572</v>
      </c>
      <c r="DO171">
        <v>3.3333333333333335</v>
      </c>
      <c r="DP171">
        <v>2.96</v>
      </c>
      <c r="DQ171">
        <v>2.8846153846153846</v>
      </c>
      <c r="DR171">
        <v>2.8846153846153846</v>
      </c>
      <c r="DS171">
        <v>3.2435897435897436</v>
      </c>
      <c r="DV171">
        <v>3.3333333333333335</v>
      </c>
      <c r="DW171">
        <v>3.3333333333333335</v>
      </c>
      <c r="DX171">
        <v>1</v>
      </c>
      <c r="DY171">
        <v>6.333333333333333</v>
      </c>
      <c r="DZ171">
        <v>0</v>
      </c>
      <c r="EA171">
        <v>4</v>
      </c>
      <c r="EB171">
        <v>3.75</v>
      </c>
      <c r="EE171">
        <v>3.3333333333333335</v>
      </c>
      <c r="EF171">
        <v>3.3333333333333335</v>
      </c>
      <c r="EG171">
        <v>4</v>
      </c>
      <c r="EH171">
        <v>1.3333333333333333</v>
      </c>
      <c r="EI171">
        <v>7</v>
      </c>
      <c r="EJ171">
        <v>3</v>
      </c>
      <c r="EK171">
        <v>3.125</v>
      </c>
      <c r="EL171">
        <v>3.4375</v>
      </c>
      <c r="EO171">
        <v>5.333333333333333</v>
      </c>
      <c r="EP171">
        <v>5.333333333333333</v>
      </c>
      <c r="EQ171">
        <v>4</v>
      </c>
      <c r="ER171">
        <v>2.6666666666666665</v>
      </c>
      <c r="ES171">
        <v>2</v>
      </c>
      <c r="ET171">
        <v>2.8</v>
      </c>
      <c r="EU171">
        <v>3.75</v>
      </c>
      <c r="EV171">
        <v>3.75</v>
      </c>
      <c r="EW171">
        <v>3.5416666666666665</v>
      </c>
      <c r="EX171">
        <v>3.2833333333333332</v>
      </c>
    </row>
    <row r="172" spans="1:154" x14ac:dyDescent="0.3">
      <c r="A172" s="2" t="s">
        <v>170</v>
      </c>
      <c r="Q172">
        <v>3.5</v>
      </c>
      <c r="R172">
        <v>3.2</v>
      </c>
      <c r="S172">
        <v>3.55</v>
      </c>
      <c r="T172">
        <v>3.4166666666666665</v>
      </c>
      <c r="U172">
        <v>3.3</v>
      </c>
      <c r="V172">
        <v>3.75</v>
      </c>
      <c r="W172">
        <v>3.8</v>
      </c>
      <c r="X172">
        <v>3.6166666666666667</v>
      </c>
      <c r="Y172">
        <v>3.5166666666666666</v>
      </c>
      <c r="Z172">
        <v>1.55</v>
      </c>
      <c r="AA172">
        <v>1.65</v>
      </c>
      <c r="AB172">
        <v>1.3</v>
      </c>
      <c r="AC172">
        <v>1.5</v>
      </c>
      <c r="AD172">
        <v>1.5</v>
      </c>
      <c r="AE172">
        <v>2.8444444444444446</v>
      </c>
      <c r="AF172">
        <v>2.8444444444444446</v>
      </c>
      <c r="BK172">
        <v>3.6</v>
      </c>
      <c r="BL172">
        <v>3.6</v>
      </c>
      <c r="BM172">
        <v>3.6</v>
      </c>
      <c r="BN172">
        <v>3.6</v>
      </c>
      <c r="BO172">
        <v>3.7</v>
      </c>
      <c r="BP172">
        <v>4.9000000000000004</v>
      </c>
      <c r="BQ172">
        <v>3.4</v>
      </c>
      <c r="BR172">
        <v>4</v>
      </c>
      <c r="BS172">
        <v>3.8</v>
      </c>
      <c r="BT172">
        <v>3.3</v>
      </c>
      <c r="BU172">
        <v>3.3</v>
      </c>
      <c r="BV172">
        <v>3.6</v>
      </c>
      <c r="BW172">
        <v>3.4</v>
      </c>
      <c r="BX172">
        <v>3.3</v>
      </c>
      <c r="BY172">
        <v>2.6</v>
      </c>
      <c r="BZ172">
        <v>3.3</v>
      </c>
      <c r="CA172">
        <v>3.0666666666666669</v>
      </c>
      <c r="CB172">
        <v>3.2333333333333334</v>
      </c>
      <c r="CC172">
        <v>3.5166666666666666</v>
      </c>
      <c r="CD172">
        <v>2.5</v>
      </c>
      <c r="CE172">
        <v>2</v>
      </c>
      <c r="CF172">
        <v>3.2</v>
      </c>
      <c r="CG172">
        <v>2.5666666666666669</v>
      </c>
      <c r="CH172">
        <v>2.2999999999999998</v>
      </c>
      <c r="CI172">
        <v>2</v>
      </c>
      <c r="CJ172">
        <v>2.4</v>
      </c>
      <c r="CK172">
        <v>2.2333333333333334</v>
      </c>
      <c r="CL172">
        <v>2.4</v>
      </c>
      <c r="CM172">
        <v>2.4</v>
      </c>
      <c r="CN172">
        <v>3.1444444444444444</v>
      </c>
      <c r="CO172">
        <v>3.1444444444444444</v>
      </c>
      <c r="DT172">
        <v>3.6</v>
      </c>
      <c r="DU172">
        <v>3</v>
      </c>
      <c r="DV172">
        <v>3.8</v>
      </c>
      <c r="DW172">
        <v>3.4666666666666668</v>
      </c>
      <c r="DX172">
        <v>4.0999999999999996</v>
      </c>
      <c r="DY172">
        <v>3.4</v>
      </c>
      <c r="DZ172">
        <v>2.5</v>
      </c>
      <c r="EA172">
        <v>3.3333333333333335</v>
      </c>
      <c r="EB172">
        <v>3.4</v>
      </c>
      <c r="EC172">
        <v>2.7</v>
      </c>
      <c r="ED172">
        <v>3.6</v>
      </c>
      <c r="EE172">
        <v>3.4</v>
      </c>
      <c r="EF172">
        <v>3.2333333333333334</v>
      </c>
      <c r="EG172">
        <v>3.1</v>
      </c>
      <c r="EH172">
        <v>2.2000000000000002</v>
      </c>
      <c r="EI172">
        <v>4.0999999999999996</v>
      </c>
      <c r="EJ172">
        <v>3.1333333333333333</v>
      </c>
      <c r="EK172">
        <v>3.1833333333333331</v>
      </c>
      <c r="EL172">
        <v>3.2916666666666665</v>
      </c>
      <c r="EM172">
        <v>5.4</v>
      </c>
      <c r="EN172">
        <v>3.7</v>
      </c>
      <c r="EO172">
        <v>3.8</v>
      </c>
      <c r="EP172">
        <v>4.3</v>
      </c>
      <c r="EQ172">
        <v>3.8</v>
      </c>
      <c r="ER172">
        <v>4.4000000000000004</v>
      </c>
      <c r="ES172">
        <v>4.5</v>
      </c>
      <c r="ET172">
        <v>4.2333333333333334</v>
      </c>
      <c r="EU172">
        <v>4.2666666666666666</v>
      </c>
      <c r="EV172">
        <v>4.2666666666666666</v>
      </c>
      <c r="EW172">
        <v>3.6166666666666667</v>
      </c>
      <c r="EX172">
        <v>3.6166666666666667</v>
      </c>
    </row>
    <row r="173" spans="1:154" x14ac:dyDescent="0.3">
      <c r="A173" s="2" t="s">
        <v>171</v>
      </c>
      <c r="B173">
        <v>3.85</v>
      </c>
      <c r="C173">
        <v>3</v>
      </c>
      <c r="D173">
        <v>3.45</v>
      </c>
      <c r="E173">
        <v>3.4333333333333331</v>
      </c>
      <c r="F173">
        <v>3.1</v>
      </c>
      <c r="G173">
        <v>3.9</v>
      </c>
      <c r="H173">
        <v>2.7</v>
      </c>
      <c r="I173">
        <v>3.2333333333333334</v>
      </c>
      <c r="J173">
        <v>3.3333333333333335</v>
      </c>
      <c r="K173">
        <v>1.5</v>
      </c>
      <c r="L173">
        <v>1.5</v>
      </c>
      <c r="M173">
        <v>1.05</v>
      </c>
      <c r="N173">
        <v>1.35</v>
      </c>
      <c r="O173">
        <v>1.35</v>
      </c>
      <c r="P173">
        <v>2.6722222222222221</v>
      </c>
      <c r="AF173">
        <v>2.6722222222222221</v>
      </c>
      <c r="AG173">
        <v>3.8888888888888888</v>
      </c>
      <c r="AH173">
        <v>4.9000000000000004</v>
      </c>
      <c r="AI173">
        <v>3.4444444444444446</v>
      </c>
      <c r="AJ173">
        <v>4.1071428571428568</v>
      </c>
      <c r="AK173">
        <v>3.7</v>
      </c>
      <c r="AL173">
        <v>4.9000000000000004</v>
      </c>
      <c r="AM173">
        <v>4.8</v>
      </c>
      <c r="AN173">
        <v>4.4666666666666668</v>
      </c>
      <c r="AO173">
        <v>4.2931034482758621</v>
      </c>
      <c r="AP173">
        <v>3.4444444444444446</v>
      </c>
      <c r="AQ173">
        <v>3</v>
      </c>
      <c r="AR173">
        <v>3.2222222222222223</v>
      </c>
      <c r="AS173">
        <v>3.2142857142857144</v>
      </c>
      <c r="AT173">
        <v>3.5</v>
      </c>
      <c r="AU173">
        <v>2.8</v>
      </c>
      <c r="AV173">
        <v>2.8</v>
      </c>
      <c r="AW173">
        <v>3.0333333333333332</v>
      </c>
      <c r="AX173">
        <v>3.1206896551724137</v>
      </c>
      <c r="AY173">
        <v>3.7068965517241379</v>
      </c>
      <c r="AZ173">
        <v>3.2222222222222223</v>
      </c>
      <c r="BA173">
        <v>3.1</v>
      </c>
      <c r="BB173">
        <v>1.6666666666666667</v>
      </c>
      <c r="BC173">
        <v>2.6785714285714284</v>
      </c>
      <c r="BD173">
        <v>2.5</v>
      </c>
      <c r="BE173">
        <v>2.7</v>
      </c>
      <c r="BF173">
        <v>2.2000000000000002</v>
      </c>
      <c r="BG173">
        <v>2.4666666666666668</v>
      </c>
      <c r="BH173">
        <v>2.5689655172413794</v>
      </c>
      <c r="BI173">
        <v>2.5689655172413794</v>
      </c>
      <c r="BJ173">
        <v>3.3275862068965516</v>
      </c>
      <c r="BK173">
        <v>3</v>
      </c>
      <c r="BM173">
        <v>1</v>
      </c>
      <c r="BN173">
        <v>2</v>
      </c>
      <c r="BS173">
        <v>2</v>
      </c>
      <c r="BT173">
        <v>4</v>
      </c>
      <c r="BV173">
        <v>6</v>
      </c>
      <c r="BW173">
        <v>5</v>
      </c>
      <c r="CB173">
        <v>5</v>
      </c>
      <c r="CC173">
        <v>3.5</v>
      </c>
      <c r="CD173">
        <v>1</v>
      </c>
      <c r="CF173">
        <v>3</v>
      </c>
      <c r="CG173">
        <v>2</v>
      </c>
      <c r="CL173">
        <v>2</v>
      </c>
      <c r="CM173">
        <v>2</v>
      </c>
      <c r="CN173">
        <v>3</v>
      </c>
      <c r="CO173">
        <v>3.3166666666666669</v>
      </c>
      <c r="CP173">
        <v>2.7</v>
      </c>
      <c r="CQ173">
        <v>3.1</v>
      </c>
      <c r="CR173">
        <v>2.25</v>
      </c>
      <c r="CS173">
        <v>2.7142857142857144</v>
      </c>
      <c r="CT173">
        <v>2.8888888888888888</v>
      </c>
      <c r="CU173">
        <v>2.2000000000000002</v>
      </c>
      <c r="CV173">
        <v>3.1</v>
      </c>
      <c r="CW173">
        <v>2.7241379310344827</v>
      </c>
      <c r="CX173">
        <v>2.7192982456140351</v>
      </c>
      <c r="CY173">
        <v>2.8</v>
      </c>
      <c r="CZ173">
        <v>2.9</v>
      </c>
      <c r="DA173">
        <v>3.25</v>
      </c>
      <c r="DB173">
        <v>2.9642857142857144</v>
      </c>
      <c r="DC173">
        <v>3.2222222222222223</v>
      </c>
      <c r="DD173">
        <v>3.8</v>
      </c>
      <c r="DE173">
        <v>3.7</v>
      </c>
      <c r="DF173">
        <v>3.5862068965517242</v>
      </c>
      <c r="DG173">
        <v>3.2807017543859649</v>
      </c>
      <c r="DH173">
        <v>3</v>
      </c>
      <c r="DI173">
        <v>1</v>
      </c>
      <c r="DJ173">
        <v>1.1000000000000001</v>
      </c>
      <c r="DK173">
        <v>1.375</v>
      </c>
      <c r="DL173">
        <v>1.1428571428571428</v>
      </c>
      <c r="DM173">
        <v>1.2222222222222223</v>
      </c>
      <c r="DN173">
        <v>2</v>
      </c>
      <c r="DO173">
        <v>0.9</v>
      </c>
      <c r="DP173">
        <v>1.3793103448275863</v>
      </c>
      <c r="DQ173">
        <v>1.263157894736842</v>
      </c>
      <c r="DR173">
        <v>1.263157894736842</v>
      </c>
      <c r="DS173">
        <v>2.4210526315789473</v>
      </c>
      <c r="DV173">
        <v>4</v>
      </c>
      <c r="DW173">
        <v>4</v>
      </c>
      <c r="DX173">
        <v>5</v>
      </c>
      <c r="EA173">
        <v>5</v>
      </c>
      <c r="EB173">
        <v>4.333333333333333</v>
      </c>
      <c r="EE173">
        <v>3</v>
      </c>
      <c r="EF173">
        <v>3</v>
      </c>
      <c r="EG173">
        <v>1</v>
      </c>
      <c r="EJ173">
        <v>1</v>
      </c>
      <c r="EK173">
        <v>2.3333333333333335</v>
      </c>
      <c r="EL173">
        <v>3.3333333333333335</v>
      </c>
      <c r="EO173">
        <v>1</v>
      </c>
      <c r="EP173">
        <v>1</v>
      </c>
      <c r="EQ173">
        <v>2</v>
      </c>
      <c r="ET173">
        <v>2</v>
      </c>
      <c r="EU173">
        <v>1.3333333333333333</v>
      </c>
      <c r="EV173">
        <v>1.3333333333333333</v>
      </c>
      <c r="EW173">
        <v>2.6666666666666665</v>
      </c>
      <c r="EX173">
        <v>2.4333333333333331</v>
      </c>
    </row>
    <row r="174" spans="1:154" x14ac:dyDescent="0.3">
      <c r="A174" s="2" t="s">
        <v>172</v>
      </c>
      <c r="B174">
        <v>2.8</v>
      </c>
      <c r="C174">
        <v>3.15</v>
      </c>
      <c r="D174">
        <v>2.95</v>
      </c>
      <c r="E174">
        <v>2.9666666666666668</v>
      </c>
      <c r="F174">
        <v>3.35</v>
      </c>
      <c r="G174">
        <v>2.7</v>
      </c>
      <c r="H174">
        <v>3.1</v>
      </c>
      <c r="I174">
        <v>3.05</v>
      </c>
      <c r="J174">
        <v>3.0083333333333333</v>
      </c>
      <c r="K174">
        <v>0.8</v>
      </c>
      <c r="L174">
        <v>1.25</v>
      </c>
      <c r="M174">
        <v>0.8</v>
      </c>
      <c r="N174">
        <v>0.95</v>
      </c>
      <c r="O174">
        <v>0.95</v>
      </c>
      <c r="P174">
        <v>2.3222222222222224</v>
      </c>
      <c r="AF174">
        <v>2.3222222222222224</v>
      </c>
      <c r="AG174">
        <v>4</v>
      </c>
      <c r="AH174">
        <v>4.5625</v>
      </c>
      <c r="AI174">
        <v>4.8</v>
      </c>
      <c r="AJ174">
        <v>4.4464285714285712</v>
      </c>
      <c r="AK174">
        <v>4.5555555555555554</v>
      </c>
      <c r="AL174">
        <v>3.2857142857142856</v>
      </c>
      <c r="AM174">
        <v>3.875</v>
      </c>
      <c r="AN174">
        <v>3.9583333333333335</v>
      </c>
      <c r="AO174">
        <v>4.2211538461538458</v>
      </c>
      <c r="AP174">
        <v>2.1</v>
      </c>
      <c r="AQ174">
        <v>1.5625</v>
      </c>
      <c r="AR174">
        <v>1.65</v>
      </c>
      <c r="AS174">
        <v>1.7857142857142858</v>
      </c>
      <c r="AT174">
        <v>2</v>
      </c>
      <c r="AU174">
        <v>2.7857142857142856</v>
      </c>
      <c r="AV174">
        <v>2.0625</v>
      </c>
      <c r="AW174">
        <v>2.25</v>
      </c>
      <c r="AX174">
        <v>2</v>
      </c>
      <c r="AY174">
        <v>3.1105769230769229</v>
      </c>
      <c r="AZ174">
        <v>3.05</v>
      </c>
      <c r="BA174">
        <v>3.125</v>
      </c>
      <c r="BB174">
        <v>3.8</v>
      </c>
      <c r="BC174">
        <v>3.3392857142857144</v>
      </c>
      <c r="BD174">
        <v>4.0555555555555554</v>
      </c>
      <c r="BE174">
        <v>3.4285714285714284</v>
      </c>
      <c r="BF174">
        <v>3.5625</v>
      </c>
      <c r="BG174">
        <v>3.7083333333333335</v>
      </c>
      <c r="BH174">
        <v>3.5096153846153846</v>
      </c>
      <c r="BI174">
        <v>3.5096153846153846</v>
      </c>
      <c r="BJ174">
        <v>3.2435897435897436</v>
      </c>
      <c r="BL174">
        <v>4.75</v>
      </c>
      <c r="BN174">
        <v>4.75</v>
      </c>
      <c r="BO174">
        <v>5</v>
      </c>
      <c r="BP174">
        <v>5.166666666666667</v>
      </c>
      <c r="BQ174">
        <v>3.75</v>
      </c>
      <c r="BR174">
        <v>4.666666666666667</v>
      </c>
      <c r="BS174">
        <v>4.6875</v>
      </c>
      <c r="BU174">
        <v>2.25</v>
      </c>
      <c r="BW174">
        <v>2.25</v>
      </c>
      <c r="BX174">
        <v>1.5</v>
      </c>
      <c r="BY174">
        <v>2</v>
      </c>
      <c r="BZ174">
        <v>1.5</v>
      </c>
      <c r="CA174">
        <v>1.75</v>
      </c>
      <c r="CB174">
        <v>1.875</v>
      </c>
      <c r="CC174">
        <v>3.28125</v>
      </c>
      <c r="CE174">
        <v>4.25</v>
      </c>
      <c r="CG174">
        <v>4.25</v>
      </c>
      <c r="CH174">
        <v>5</v>
      </c>
      <c r="CI174">
        <v>4.5</v>
      </c>
      <c r="CJ174">
        <v>3.75</v>
      </c>
      <c r="CK174">
        <v>4.333333333333333</v>
      </c>
      <c r="CL174">
        <v>4.3125</v>
      </c>
      <c r="CM174">
        <v>4.3125</v>
      </c>
      <c r="CN174">
        <v>3.625</v>
      </c>
      <c r="CO174">
        <v>3.2944444444444443</v>
      </c>
      <c r="CP174">
        <v>1.3333333333333333</v>
      </c>
      <c r="CQ174">
        <v>1.7</v>
      </c>
      <c r="CR174">
        <v>2</v>
      </c>
      <c r="CS174">
        <v>1.6785714285714286</v>
      </c>
      <c r="CT174">
        <v>1</v>
      </c>
      <c r="CU174">
        <v>1.4444444444444444</v>
      </c>
      <c r="CV174">
        <v>2.5555555555555554</v>
      </c>
      <c r="CW174">
        <v>1.72</v>
      </c>
      <c r="CX174">
        <v>1.6981132075471699</v>
      </c>
      <c r="CY174">
        <v>5.333333333333333</v>
      </c>
      <c r="CZ174">
        <v>4.9000000000000004</v>
      </c>
      <c r="DA174">
        <v>4.7777777777777777</v>
      </c>
      <c r="DB174">
        <v>5</v>
      </c>
      <c r="DC174">
        <v>5.7142857142857144</v>
      </c>
      <c r="DD174">
        <v>5.1111111111111107</v>
      </c>
      <c r="DE174">
        <v>4.5555555555555554</v>
      </c>
      <c r="DF174">
        <v>5.08</v>
      </c>
      <c r="DG174">
        <v>5.0377358490566042</v>
      </c>
      <c r="DH174">
        <v>3.3679245283018866</v>
      </c>
      <c r="DI174">
        <v>2.7777777777777777</v>
      </c>
      <c r="DJ174">
        <v>2.7</v>
      </c>
      <c r="DK174">
        <v>3.1111111111111112</v>
      </c>
      <c r="DL174">
        <v>2.8571428571428572</v>
      </c>
      <c r="DM174">
        <v>2.2857142857142856</v>
      </c>
      <c r="DN174">
        <v>3.1111111111111112</v>
      </c>
      <c r="DO174">
        <v>3</v>
      </c>
      <c r="DP174">
        <v>2.84</v>
      </c>
      <c r="DQ174">
        <v>2.8490566037735849</v>
      </c>
      <c r="DR174">
        <v>2.8490566037735849</v>
      </c>
      <c r="DS174">
        <v>3.1949685534591197</v>
      </c>
      <c r="DT174">
        <v>0</v>
      </c>
      <c r="DV174">
        <v>1</v>
      </c>
      <c r="DW174">
        <v>0.5</v>
      </c>
      <c r="DX174">
        <v>1</v>
      </c>
      <c r="DY174">
        <v>2</v>
      </c>
      <c r="DZ174">
        <v>0</v>
      </c>
      <c r="EA174">
        <v>1</v>
      </c>
      <c r="EB174">
        <v>0.8571428571428571</v>
      </c>
      <c r="EC174">
        <v>6</v>
      </c>
      <c r="EE174">
        <v>6</v>
      </c>
      <c r="EF174">
        <v>6</v>
      </c>
      <c r="EG174">
        <v>6.333333333333333</v>
      </c>
      <c r="EH174">
        <v>5</v>
      </c>
      <c r="EI174">
        <v>6</v>
      </c>
      <c r="EJ174">
        <v>6</v>
      </c>
      <c r="EK174">
        <v>6</v>
      </c>
      <c r="EL174">
        <v>3.4285714285714284</v>
      </c>
      <c r="EM174">
        <v>2</v>
      </c>
      <c r="EO174">
        <v>4</v>
      </c>
      <c r="EP174">
        <v>3</v>
      </c>
      <c r="EQ174">
        <v>2.3333333333333335</v>
      </c>
      <c r="ER174">
        <v>3</v>
      </c>
      <c r="ES174">
        <v>6</v>
      </c>
      <c r="ET174">
        <v>3.2</v>
      </c>
      <c r="EU174">
        <v>3.1428571428571428</v>
      </c>
      <c r="EV174">
        <v>3.1428571428571428</v>
      </c>
      <c r="EW174">
        <v>3.3333333333333335</v>
      </c>
      <c r="EX174">
        <v>3.2111111111111112</v>
      </c>
    </row>
    <row r="175" spans="1:154" x14ac:dyDescent="0.3">
      <c r="A175" s="2" t="s">
        <v>173</v>
      </c>
      <c r="B175">
        <v>1.75</v>
      </c>
      <c r="C175">
        <v>2.4</v>
      </c>
      <c r="D175">
        <v>3.15</v>
      </c>
      <c r="E175">
        <v>2.4333333333333331</v>
      </c>
      <c r="F175">
        <v>4.55</v>
      </c>
      <c r="G175">
        <v>3.85</v>
      </c>
      <c r="H175">
        <v>3.3</v>
      </c>
      <c r="I175">
        <v>3.9</v>
      </c>
      <c r="J175">
        <v>3.1666666666666665</v>
      </c>
      <c r="K175">
        <v>1.8</v>
      </c>
      <c r="L175">
        <v>1.55</v>
      </c>
      <c r="M175">
        <v>1.8</v>
      </c>
      <c r="N175">
        <v>1.7166666666666666</v>
      </c>
      <c r="O175">
        <v>1.7166666666666666</v>
      </c>
      <c r="P175">
        <v>2.6833333333333331</v>
      </c>
      <c r="AF175">
        <v>2.6833333333333331</v>
      </c>
      <c r="AG175">
        <v>3.8</v>
      </c>
      <c r="AH175">
        <v>3.4</v>
      </c>
      <c r="AI175">
        <v>3</v>
      </c>
      <c r="AJ175">
        <v>3.4</v>
      </c>
      <c r="AK175">
        <v>2.7777777777777777</v>
      </c>
      <c r="AL175">
        <v>3.4</v>
      </c>
      <c r="AM175">
        <v>3.7777777777777777</v>
      </c>
      <c r="AN175">
        <v>3.3214285714285716</v>
      </c>
      <c r="AO175">
        <v>3.3620689655172415</v>
      </c>
      <c r="AP175">
        <v>0.2</v>
      </c>
      <c r="AQ175">
        <v>1.2</v>
      </c>
      <c r="AR175">
        <v>2.2999999999999998</v>
      </c>
      <c r="AS175">
        <v>1.2333333333333334</v>
      </c>
      <c r="AT175">
        <v>0.66666666666666663</v>
      </c>
      <c r="AU175">
        <v>0.7</v>
      </c>
      <c r="AV175">
        <v>1.5555555555555556</v>
      </c>
      <c r="AW175">
        <v>0.9642857142857143</v>
      </c>
      <c r="AX175">
        <v>1.103448275862069</v>
      </c>
      <c r="AY175">
        <v>2.2327586206896552</v>
      </c>
      <c r="AZ175">
        <v>1.7</v>
      </c>
      <c r="BA175">
        <v>2.4</v>
      </c>
      <c r="BB175">
        <v>2.2000000000000002</v>
      </c>
      <c r="BC175">
        <v>2.1</v>
      </c>
      <c r="BD175">
        <v>1.5555555555555556</v>
      </c>
      <c r="BE175">
        <v>1.5</v>
      </c>
      <c r="BF175">
        <v>2.2222222222222223</v>
      </c>
      <c r="BG175">
        <v>1.75</v>
      </c>
      <c r="BH175">
        <v>1.9310344827586208</v>
      </c>
      <c r="BI175">
        <v>1.9310344827586208</v>
      </c>
      <c r="BJ175">
        <v>2.132183908045977</v>
      </c>
      <c r="BO175">
        <v>2</v>
      </c>
      <c r="BQ175">
        <v>0</v>
      </c>
      <c r="BR175">
        <v>1</v>
      </c>
      <c r="BS175">
        <v>1</v>
      </c>
      <c r="BX175">
        <v>5</v>
      </c>
      <c r="BZ175">
        <v>0</v>
      </c>
      <c r="CA175">
        <v>2.5</v>
      </c>
      <c r="CB175">
        <v>2.5</v>
      </c>
      <c r="CC175">
        <v>1.75</v>
      </c>
      <c r="CH175">
        <v>7</v>
      </c>
      <c r="CJ175">
        <v>1</v>
      </c>
      <c r="CK175">
        <v>4</v>
      </c>
      <c r="CL175">
        <v>4</v>
      </c>
      <c r="CM175">
        <v>4</v>
      </c>
      <c r="CN175">
        <v>2.5</v>
      </c>
      <c r="CO175">
        <v>2.1444444444444444</v>
      </c>
      <c r="CP175">
        <v>1.7777777777777777</v>
      </c>
      <c r="CQ175">
        <v>1.3333333333333333</v>
      </c>
      <c r="CR175">
        <v>2.4444444444444446</v>
      </c>
      <c r="CS175">
        <v>1.8518518518518519</v>
      </c>
      <c r="CT175">
        <v>2.2222222222222223</v>
      </c>
      <c r="CU175">
        <v>1.8</v>
      </c>
      <c r="CV175">
        <v>3.1111111111111112</v>
      </c>
      <c r="CW175">
        <v>2.3571428571428572</v>
      </c>
      <c r="CX175">
        <v>2.1090909090909089</v>
      </c>
      <c r="CY175">
        <v>3.5555555555555554</v>
      </c>
      <c r="CZ175">
        <v>3.8888888888888888</v>
      </c>
      <c r="DA175">
        <v>3.5555555555555554</v>
      </c>
      <c r="DB175">
        <v>3.6666666666666665</v>
      </c>
      <c r="DC175">
        <v>3.7777777777777777</v>
      </c>
      <c r="DD175">
        <v>4.0999999999999996</v>
      </c>
      <c r="DE175">
        <v>2.8888888888888888</v>
      </c>
      <c r="DF175">
        <v>3.6071428571428572</v>
      </c>
      <c r="DG175">
        <v>3.6363636363636362</v>
      </c>
      <c r="DH175">
        <v>2.8727272727272726</v>
      </c>
      <c r="DI175">
        <v>2.8888888888888888</v>
      </c>
      <c r="DJ175">
        <v>1.7777777777777777</v>
      </c>
      <c r="DK175">
        <v>2.8888888888888888</v>
      </c>
      <c r="DL175">
        <v>2.5185185185185186</v>
      </c>
      <c r="DM175">
        <v>1.5555555555555556</v>
      </c>
      <c r="DN175">
        <v>1.7</v>
      </c>
      <c r="DO175">
        <v>1.1111111111111112</v>
      </c>
      <c r="DP175">
        <v>1.4642857142857142</v>
      </c>
      <c r="DQ175">
        <v>1.9818181818181819</v>
      </c>
      <c r="DR175">
        <v>1.9818181818181819</v>
      </c>
      <c r="DS175">
        <v>2.5757575757575757</v>
      </c>
      <c r="DT175">
        <v>3</v>
      </c>
      <c r="DU175">
        <v>6</v>
      </c>
      <c r="DV175">
        <v>0</v>
      </c>
      <c r="DW175">
        <v>3</v>
      </c>
      <c r="DX175">
        <v>0</v>
      </c>
      <c r="DZ175">
        <v>0</v>
      </c>
      <c r="EA175">
        <v>0</v>
      </c>
      <c r="EB175">
        <v>1.8</v>
      </c>
      <c r="EC175">
        <v>4</v>
      </c>
      <c r="ED175">
        <v>0</v>
      </c>
      <c r="EE175">
        <v>6</v>
      </c>
      <c r="EF175">
        <v>3.3333333333333335</v>
      </c>
      <c r="EG175">
        <v>3</v>
      </c>
      <c r="EI175">
        <v>7</v>
      </c>
      <c r="EJ175">
        <v>5</v>
      </c>
      <c r="EK175">
        <v>4</v>
      </c>
      <c r="EL175">
        <v>2.9</v>
      </c>
      <c r="EM175">
        <v>7</v>
      </c>
      <c r="EN175">
        <v>2</v>
      </c>
      <c r="EO175">
        <v>1</v>
      </c>
      <c r="EP175">
        <v>3.3333333333333335</v>
      </c>
      <c r="EQ175">
        <v>0</v>
      </c>
      <c r="ES175">
        <v>2</v>
      </c>
      <c r="ET175">
        <v>1</v>
      </c>
      <c r="EU175">
        <v>2.4</v>
      </c>
      <c r="EV175">
        <v>2.4</v>
      </c>
      <c r="EW175">
        <v>2.7333333333333334</v>
      </c>
      <c r="EX175">
        <v>2.588888888888889</v>
      </c>
    </row>
    <row r="176" spans="1:154" x14ac:dyDescent="0.3">
      <c r="A176" s="2" t="s">
        <v>174</v>
      </c>
      <c r="B176">
        <v>2.8333333333333335</v>
      </c>
      <c r="C176">
        <v>2.85</v>
      </c>
      <c r="D176">
        <v>2.8</v>
      </c>
      <c r="E176">
        <v>2.8275862068965516</v>
      </c>
      <c r="F176">
        <v>2.8333333333333335</v>
      </c>
      <c r="G176">
        <v>2.5</v>
      </c>
      <c r="H176">
        <v>2.85</v>
      </c>
      <c r="I176">
        <v>2.7241379310344827</v>
      </c>
      <c r="J176">
        <v>2.7758620689655173</v>
      </c>
      <c r="K176">
        <v>1.2777777777777777</v>
      </c>
      <c r="L176">
        <v>0.75</v>
      </c>
      <c r="M176">
        <v>1.1000000000000001</v>
      </c>
      <c r="N176">
        <v>1.0344827586206897</v>
      </c>
      <c r="O176">
        <v>1.0344827586206897</v>
      </c>
      <c r="P176">
        <v>2.1954022988505746</v>
      </c>
      <c r="Q176">
        <v>1.5</v>
      </c>
      <c r="T176">
        <v>1.5</v>
      </c>
      <c r="U176">
        <v>3</v>
      </c>
      <c r="X176">
        <v>3</v>
      </c>
      <c r="Y176">
        <v>2.25</v>
      </c>
      <c r="Z176">
        <v>0</v>
      </c>
      <c r="AC176">
        <v>0</v>
      </c>
      <c r="AD176">
        <v>0</v>
      </c>
      <c r="AE176">
        <v>1.5</v>
      </c>
      <c r="AF176">
        <v>2.1722222222222221</v>
      </c>
      <c r="AG176">
        <v>4.7</v>
      </c>
      <c r="AH176">
        <v>4.0999999999999996</v>
      </c>
      <c r="AI176">
        <v>3.7</v>
      </c>
      <c r="AJ176">
        <v>4.166666666666667</v>
      </c>
      <c r="AK176">
        <v>3.6666666666666665</v>
      </c>
      <c r="AL176">
        <v>4.25</v>
      </c>
      <c r="AM176">
        <v>3.3333333333333335</v>
      </c>
      <c r="AN176">
        <v>3.7307692307692308</v>
      </c>
      <c r="AO176">
        <v>3.9642857142857144</v>
      </c>
      <c r="AP176">
        <v>2.1</v>
      </c>
      <c r="AQ176">
        <v>2.5</v>
      </c>
      <c r="AR176">
        <v>2.6</v>
      </c>
      <c r="AS176">
        <v>2.4</v>
      </c>
      <c r="AT176">
        <v>2.5555555555555554</v>
      </c>
      <c r="AU176">
        <v>1.875</v>
      </c>
      <c r="AV176">
        <v>2.3333333333333335</v>
      </c>
      <c r="AW176">
        <v>2.2692307692307692</v>
      </c>
      <c r="AX176">
        <v>2.3392857142857144</v>
      </c>
      <c r="AY176">
        <v>3.1517857142857144</v>
      </c>
      <c r="AZ176">
        <v>2.7</v>
      </c>
      <c r="BA176">
        <v>3.1</v>
      </c>
      <c r="BB176">
        <v>2.2999999999999998</v>
      </c>
      <c r="BC176">
        <v>2.7</v>
      </c>
      <c r="BD176">
        <v>3.8888888888888888</v>
      </c>
      <c r="BE176">
        <v>3.625</v>
      </c>
      <c r="BF176">
        <v>3.6666666666666665</v>
      </c>
      <c r="BG176">
        <v>3.7307692307692308</v>
      </c>
      <c r="BH176">
        <v>3.1785714285714284</v>
      </c>
      <c r="BI176">
        <v>3.1785714285714284</v>
      </c>
      <c r="BJ176">
        <v>3.1607142857142856</v>
      </c>
      <c r="BO176">
        <v>6</v>
      </c>
      <c r="BP176">
        <v>4</v>
      </c>
      <c r="BQ176">
        <v>1</v>
      </c>
      <c r="BR176">
        <v>3.75</v>
      </c>
      <c r="BS176">
        <v>3.75</v>
      </c>
      <c r="BX176">
        <v>0</v>
      </c>
      <c r="BY176">
        <v>2</v>
      </c>
      <c r="BZ176">
        <v>2</v>
      </c>
      <c r="CA176">
        <v>1.5</v>
      </c>
      <c r="CB176">
        <v>1.5</v>
      </c>
      <c r="CC176">
        <v>2.625</v>
      </c>
      <c r="CH176">
        <v>5</v>
      </c>
      <c r="CI176">
        <v>4.5</v>
      </c>
      <c r="CJ176">
        <v>5</v>
      </c>
      <c r="CK176">
        <v>4.75</v>
      </c>
      <c r="CL176">
        <v>4.75</v>
      </c>
      <c r="CM176">
        <v>4.75</v>
      </c>
      <c r="CN176">
        <v>3.3333333333333335</v>
      </c>
      <c r="CO176">
        <v>3.1722222222222221</v>
      </c>
      <c r="CP176">
        <v>0.44444444444444442</v>
      </c>
      <c r="CQ176">
        <v>0.2</v>
      </c>
      <c r="CR176">
        <v>0.625</v>
      </c>
      <c r="CS176">
        <v>0.40740740740740738</v>
      </c>
      <c r="CT176">
        <v>1.3333333333333333</v>
      </c>
      <c r="CU176">
        <v>0.2</v>
      </c>
      <c r="CV176">
        <v>0.22222222222222221</v>
      </c>
      <c r="CW176">
        <v>0.5714285714285714</v>
      </c>
      <c r="CX176">
        <v>0.49090909090909091</v>
      </c>
      <c r="CY176">
        <v>0.33333333333333331</v>
      </c>
      <c r="CZ176">
        <v>0.4</v>
      </c>
      <c r="DA176">
        <v>0</v>
      </c>
      <c r="DB176">
        <v>0.25925925925925924</v>
      </c>
      <c r="DC176">
        <v>0.22222222222222221</v>
      </c>
      <c r="DD176">
        <v>0</v>
      </c>
      <c r="DE176">
        <v>0.33333333333333331</v>
      </c>
      <c r="DF176">
        <v>0.17857142857142858</v>
      </c>
      <c r="DG176">
        <v>0.21818181818181817</v>
      </c>
      <c r="DH176">
        <v>0.35454545454545455</v>
      </c>
      <c r="DI176">
        <v>0.1111111111111111</v>
      </c>
      <c r="DJ176">
        <v>0</v>
      </c>
      <c r="DK176">
        <v>0.125</v>
      </c>
      <c r="DL176">
        <v>7.407407407407407E-2</v>
      </c>
      <c r="DM176">
        <v>0</v>
      </c>
      <c r="DN176">
        <v>0.3</v>
      </c>
      <c r="DO176">
        <v>0.22222222222222221</v>
      </c>
      <c r="DP176">
        <v>0.17857142857142858</v>
      </c>
      <c r="DQ176">
        <v>0.12727272727272726</v>
      </c>
      <c r="DR176">
        <v>0.12727272727272726</v>
      </c>
      <c r="DS176">
        <v>0.27878787878787881</v>
      </c>
      <c r="DT176">
        <v>0</v>
      </c>
      <c r="DV176">
        <v>1.5</v>
      </c>
      <c r="DW176">
        <v>1</v>
      </c>
      <c r="DX176">
        <v>4</v>
      </c>
      <c r="DZ176">
        <v>0</v>
      </c>
      <c r="EA176">
        <v>2</v>
      </c>
      <c r="EB176">
        <v>1.4</v>
      </c>
      <c r="EC176">
        <v>0</v>
      </c>
      <c r="EE176">
        <v>0.5</v>
      </c>
      <c r="EF176">
        <v>0.33333333333333331</v>
      </c>
      <c r="EG176">
        <v>1</v>
      </c>
      <c r="EI176">
        <v>0</v>
      </c>
      <c r="EJ176">
        <v>0.5</v>
      </c>
      <c r="EK176">
        <v>0.4</v>
      </c>
      <c r="EL176">
        <v>0.9</v>
      </c>
      <c r="EM176">
        <v>0</v>
      </c>
      <c r="EO176">
        <v>0</v>
      </c>
      <c r="EP176">
        <v>0</v>
      </c>
      <c r="EQ176">
        <v>0</v>
      </c>
      <c r="ES176">
        <v>0</v>
      </c>
      <c r="ET176">
        <v>0</v>
      </c>
      <c r="EU176">
        <v>0</v>
      </c>
      <c r="EV176">
        <v>0</v>
      </c>
      <c r="EW176">
        <v>0.6</v>
      </c>
      <c r="EX176">
        <v>0.30555555555555558</v>
      </c>
    </row>
    <row r="177" spans="1:154" x14ac:dyDescent="0.3">
      <c r="A177" s="2" t="s">
        <v>175</v>
      </c>
      <c r="B177">
        <v>3.4</v>
      </c>
      <c r="C177">
        <v>3.5789473684210527</v>
      </c>
      <c r="D177">
        <v>4.3888888888888893</v>
      </c>
      <c r="E177">
        <v>3.7719298245614037</v>
      </c>
      <c r="F177">
        <v>4.0999999999999996</v>
      </c>
      <c r="G177">
        <v>3.7894736842105261</v>
      </c>
      <c r="H177">
        <v>2.7222222222222223</v>
      </c>
      <c r="I177">
        <v>3.5614035087719298</v>
      </c>
      <c r="J177">
        <v>3.6666666666666665</v>
      </c>
      <c r="K177">
        <v>2.0499999999999998</v>
      </c>
      <c r="L177">
        <v>2.0526315789473686</v>
      </c>
      <c r="M177">
        <v>1.6666666666666667</v>
      </c>
      <c r="N177">
        <v>1.9298245614035088</v>
      </c>
      <c r="O177">
        <v>1.9298245614035088</v>
      </c>
      <c r="P177">
        <v>3.0877192982456139</v>
      </c>
      <c r="R177">
        <v>5</v>
      </c>
      <c r="S177">
        <v>2.5</v>
      </c>
      <c r="T177">
        <v>3.3333333333333335</v>
      </c>
      <c r="V177">
        <v>3</v>
      </c>
      <c r="W177">
        <v>1</v>
      </c>
      <c r="X177">
        <v>1.6666666666666667</v>
      </c>
      <c r="Y177">
        <v>2.5</v>
      </c>
      <c r="AA177">
        <v>3</v>
      </c>
      <c r="AB177">
        <v>3.5</v>
      </c>
      <c r="AC177">
        <v>3.3333333333333335</v>
      </c>
      <c r="AD177">
        <v>3.3333333333333335</v>
      </c>
      <c r="AE177">
        <v>2.7777777777777777</v>
      </c>
      <c r="AF177">
        <v>3.0722222222222224</v>
      </c>
      <c r="AG177">
        <v>4.3</v>
      </c>
      <c r="AH177">
        <v>4.4000000000000004</v>
      </c>
      <c r="AI177">
        <v>3</v>
      </c>
      <c r="AJ177">
        <v>3.9</v>
      </c>
      <c r="AK177">
        <v>3.625</v>
      </c>
      <c r="AL177">
        <v>4.333333333333333</v>
      </c>
      <c r="AM177">
        <v>5</v>
      </c>
      <c r="AN177">
        <v>4.291666666666667</v>
      </c>
      <c r="AO177">
        <v>4.0740740740740744</v>
      </c>
      <c r="AP177">
        <v>1.6</v>
      </c>
      <c r="AQ177">
        <v>2.7</v>
      </c>
      <c r="AR177">
        <v>4</v>
      </c>
      <c r="AS177">
        <v>2.7666666666666666</v>
      </c>
      <c r="AT177">
        <v>3</v>
      </c>
      <c r="AU177">
        <v>2.1111111111111112</v>
      </c>
      <c r="AV177">
        <v>3.1428571428571428</v>
      </c>
      <c r="AW177">
        <v>2.7083333333333335</v>
      </c>
      <c r="AX177">
        <v>2.7407407407407409</v>
      </c>
      <c r="AY177">
        <v>3.4074074074074074</v>
      </c>
      <c r="AZ177">
        <v>2.4</v>
      </c>
      <c r="BA177">
        <v>2.1</v>
      </c>
      <c r="BB177">
        <v>3</v>
      </c>
      <c r="BC177">
        <v>2.5</v>
      </c>
      <c r="BD177">
        <v>2.125</v>
      </c>
      <c r="BE177">
        <v>1.7777777777777777</v>
      </c>
      <c r="BF177">
        <v>1.8571428571428572</v>
      </c>
      <c r="BG177">
        <v>1.9166666666666667</v>
      </c>
      <c r="BH177">
        <v>2.2407407407407409</v>
      </c>
      <c r="BI177">
        <v>2.2407407407407409</v>
      </c>
      <c r="BJ177">
        <v>3.0185185185185186</v>
      </c>
      <c r="BO177">
        <v>1</v>
      </c>
      <c r="BP177">
        <v>0</v>
      </c>
      <c r="BQ177">
        <v>2.3333333333333335</v>
      </c>
      <c r="BR177">
        <v>1.5</v>
      </c>
      <c r="BS177">
        <v>1.5</v>
      </c>
      <c r="BX177">
        <v>6.5</v>
      </c>
      <c r="BY177">
        <v>0</v>
      </c>
      <c r="BZ177">
        <v>4</v>
      </c>
      <c r="CA177">
        <v>4.166666666666667</v>
      </c>
      <c r="CB177">
        <v>4.166666666666667</v>
      </c>
      <c r="CC177">
        <v>2.8333333333333335</v>
      </c>
      <c r="CH177">
        <v>5</v>
      </c>
      <c r="CI177">
        <v>0</v>
      </c>
      <c r="CJ177">
        <v>3.3333333333333335</v>
      </c>
      <c r="CK177">
        <v>3.3333333333333335</v>
      </c>
      <c r="CL177">
        <v>3.3333333333333335</v>
      </c>
      <c r="CM177">
        <v>3.3333333333333335</v>
      </c>
      <c r="CN177">
        <v>3</v>
      </c>
      <c r="CO177">
        <v>3.0166666666666666</v>
      </c>
      <c r="CP177">
        <v>4.2222222222222223</v>
      </c>
      <c r="CQ177">
        <v>4</v>
      </c>
      <c r="CR177">
        <v>2.75</v>
      </c>
      <c r="CS177">
        <v>3.8571428571428572</v>
      </c>
      <c r="CT177">
        <v>1.8571428571428572</v>
      </c>
      <c r="CU177">
        <v>2.8333333333333335</v>
      </c>
      <c r="CV177">
        <v>3.3333333333333335</v>
      </c>
      <c r="CW177">
        <v>2.6315789473684212</v>
      </c>
      <c r="CX177">
        <v>3.2749999999999999</v>
      </c>
      <c r="CY177">
        <v>4.333333333333333</v>
      </c>
      <c r="CZ177">
        <v>4.625</v>
      </c>
      <c r="DA177">
        <v>5</v>
      </c>
      <c r="DB177">
        <v>4.5714285714285712</v>
      </c>
      <c r="DC177">
        <v>5.7142857142857144</v>
      </c>
      <c r="DD177">
        <v>4.833333333333333</v>
      </c>
      <c r="DE177">
        <v>4.833333333333333</v>
      </c>
      <c r="DF177">
        <v>5.1578947368421053</v>
      </c>
      <c r="DG177">
        <v>4.8499999999999996</v>
      </c>
      <c r="DH177">
        <v>4.0625</v>
      </c>
      <c r="DI177">
        <v>2.8888888888888888</v>
      </c>
      <c r="DJ177">
        <v>3.125</v>
      </c>
      <c r="DK177">
        <v>3.75</v>
      </c>
      <c r="DL177">
        <v>3.1428571428571428</v>
      </c>
      <c r="DM177">
        <v>4</v>
      </c>
      <c r="DN177">
        <v>2.6666666666666665</v>
      </c>
      <c r="DO177">
        <v>2.1666666666666665</v>
      </c>
      <c r="DP177">
        <v>3</v>
      </c>
      <c r="DQ177">
        <v>3.0750000000000002</v>
      </c>
      <c r="DR177">
        <v>3.0750000000000002</v>
      </c>
      <c r="DS177">
        <v>3.7333333333333334</v>
      </c>
      <c r="DT177">
        <v>1</v>
      </c>
      <c r="DU177">
        <v>0.5</v>
      </c>
      <c r="DV177">
        <v>3.1666666666666665</v>
      </c>
      <c r="DW177">
        <v>2.3333333333333335</v>
      </c>
      <c r="DX177">
        <v>3.6666666666666665</v>
      </c>
      <c r="DY177">
        <v>3.25</v>
      </c>
      <c r="DZ177">
        <v>2</v>
      </c>
      <c r="EA177">
        <v>2.9090909090909092</v>
      </c>
      <c r="EB177">
        <v>2.65</v>
      </c>
      <c r="EC177">
        <v>8</v>
      </c>
      <c r="ED177">
        <v>5</v>
      </c>
      <c r="EE177">
        <v>3.6666666666666665</v>
      </c>
      <c r="EF177">
        <v>4.4444444444444446</v>
      </c>
      <c r="EG177">
        <v>5</v>
      </c>
      <c r="EH177">
        <v>5.75</v>
      </c>
      <c r="EI177">
        <v>6</v>
      </c>
      <c r="EJ177">
        <v>5.6363636363636367</v>
      </c>
      <c r="EK177">
        <v>5.0999999999999996</v>
      </c>
      <c r="EL177">
        <v>3.875</v>
      </c>
      <c r="EM177">
        <v>6</v>
      </c>
      <c r="EN177">
        <v>5.5</v>
      </c>
      <c r="EO177">
        <v>4.5</v>
      </c>
      <c r="EP177">
        <v>4.8888888888888893</v>
      </c>
      <c r="EQ177">
        <v>3.3333333333333335</v>
      </c>
      <c r="ER177">
        <v>3.25</v>
      </c>
      <c r="ES177">
        <v>4</v>
      </c>
      <c r="ET177">
        <v>3.5454545454545454</v>
      </c>
      <c r="EU177">
        <v>4.1500000000000004</v>
      </c>
      <c r="EV177">
        <v>4.1500000000000004</v>
      </c>
      <c r="EW177">
        <v>3.9666666666666668</v>
      </c>
      <c r="EX177">
        <v>3.8111111111111109</v>
      </c>
    </row>
    <row r="178" spans="1:154" x14ac:dyDescent="0.3">
      <c r="A178" s="2" t="s">
        <v>176</v>
      </c>
      <c r="B178">
        <v>1.65</v>
      </c>
      <c r="C178">
        <v>1.65</v>
      </c>
      <c r="D178">
        <v>1.95</v>
      </c>
      <c r="E178">
        <v>1.75</v>
      </c>
      <c r="F178">
        <v>1.2</v>
      </c>
      <c r="G178">
        <v>1.75</v>
      </c>
      <c r="H178">
        <v>1.7</v>
      </c>
      <c r="I178">
        <v>1.55</v>
      </c>
      <c r="J178">
        <v>1.65</v>
      </c>
      <c r="K178">
        <v>0.2</v>
      </c>
      <c r="L178">
        <v>0.55000000000000004</v>
      </c>
      <c r="M178">
        <v>0.55000000000000004</v>
      </c>
      <c r="N178">
        <v>0.43333333333333335</v>
      </c>
      <c r="O178">
        <v>0.43333333333333335</v>
      </c>
      <c r="P178">
        <v>1.2444444444444445</v>
      </c>
      <c r="AF178">
        <v>1.2444444444444445</v>
      </c>
      <c r="AG178">
        <v>5.2222222222222223</v>
      </c>
      <c r="AH178">
        <v>3.6</v>
      </c>
      <c r="AI178">
        <v>4.0999999999999996</v>
      </c>
      <c r="AJ178">
        <v>4.2758620689655169</v>
      </c>
      <c r="AK178">
        <v>4.2222222222222223</v>
      </c>
      <c r="AL178">
        <v>3.6</v>
      </c>
      <c r="AM178">
        <v>3.1111111111111112</v>
      </c>
      <c r="AN178">
        <v>3.6428571428571428</v>
      </c>
      <c r="AO178">
        <v>3.9649122807017543</v>
      </c>
      <c r="AP178">
        <v>2.3333333333333335</v>
      </c>
      <c r="AQ178">
        <v>3.1</v>
      </c>
      <c r="AR178">
        <v>2.9</v>
      </c>
      <c r="AS178">
        <v>2.7931034482758621</v>
      </c>
      <c r="AT178">
        <v>3.5555555555555554</v>
      </c>
      <c r="AU178">
        <v>3.4</v>
      </c>
      <c r="AV178">
        <v>4.1111111111111107</v>
      </c>
      <c r="AW178">
        <v>3.6785714285714284</v>
      </c>
      <c r="AX178">
        <v>3.2280701754385963</v>
      </c>
      <c r="AY178">
        <v>3.5964912280701755</v>
      </c>
      <c r="AZ178">
        <v>2.7777777777777777</v>
      </c>
      <c r="BA178">
        <v>1.6</v>
      </c>
      <c r="BB178">
        <v>2</v>
      </c>
      <c r="BC178">
        <v>2.103448275862069</v>
      </c>
      <c r="BD178">
        <v>2.7777777777777777</v>
      </c>
      <c r="BE178">
        <v>1.6</v>
      </c>
      <c r="BF178">
        <v>1.7777777777777777</v>
      </c>
      <c r="BG178">
        <v>2.0357142857142856</v>
      </c>
      <c r="BH178">
        <v>2.0701754385964914</v>
      </c>
      <c r="BI178">
        <v>2.0701754385964914</v>
      </c>
      <c r="BJ178">
        <v>3.0877192982456139</v>
      </c>
      <c r="BK178">
        <v>1</v>
      </c>
      <c r="BN178">
        <v>1</v>
      </c>
      <c r="BO178">
        <v>8</v>
      </c>
      <c r="BQ178">
        <v>4</v>
      </c>
      <c r="BR178">
        <v>6</v>
      </c>
      <c r="BS178">
        <v>4.333333333333333</v>
      </c>
      <c r="BT178">
        <v>7</v>
      </c>
      <c r="BW178">
        <v>7</v>
      </c>
      <c r="BX178">
        <v>3</v>
      </c>
      <c r="BZ178">
        <v>7</v>
      </c>
      <c r="CA178">
        <v>5</v>
      </c>
      <c r="CB178">
        <v>5.666666666666667</v>
      </c>
      <c r="CC178">
        <v>5</v>
      </c>
      <c r="CD178">
        <v>1</v>
      </c>
      <c r="CG178">
        <v>1</v>
      </c>
      <c r="CH178">
        <v>1</v>
      </c>
      <c r="CJ178">
        <v>0</v>
      </c>
      <c r="CK178">
        <v>0.5</v>
      </c>
      <c r="CL178">
        <v>0.66666666666666663</v>
      </c>
      <c r="CM178">
        <v>0.66666666666666663</v>
      </c>
      <c r="CN178">
        <v>3.5555555555555554</v>
      </c>
      <c r="CO178">
        <v>3.1111111111111112</v>
      </c>
      <c r="CP178">
        <v>3.3</v>
      </c>
      <c r="CQ178">
        <v>3</v>
      </c>
      <c r="CR178">
        <v>3.25</v>
      </c>
      <c r="CS178">
        <v>3.1785714285714284</v>
      </c>
      <c r="CT178">
        <v>3.4444444444444446</v>
      </c>
      <c r="CU178">
        <v>2.9</v>
      </c>
      <c r="CV178">
        <v>2.1</v>
      </c>
      <c r="CW178">
        <v>2.7931034482758621</v>
      </c>
      <c r="CX178">
        <v>2.9824561403508771</v>
      </c>
      <c r="CY178">
        <v>5.0999999999999996</v>
      </c>
      <c r="CZ178">
        <v>4.8</v>
      </c>
      <c r="DA178">
        <v>5</v>
      </c>
      <c r="DB178">
        <v>4.9642857142857144</v>
      </c>
      <c r="DC178">
        <v>4.5555555555555554</v>
      </c>
      <c r="DD178">
        <v>4.7</v>
      </c>
      <c r="DE178">
        <v>5.8</v>
      </c>
      <c r="DF178">
        <v>5.0344827586206895</v>
      </c>
      <c r="DG178">
        <v>5</v>
      </c>
      <c r="DH178">
        <v>3.9912280701754388</v>
      </c>
      <c r="DI178">
        <v>3.1</v>
      </c>
      <c r="DJ178">
        <v>3.3</v>
      </c>
      <c r="DK178">
        <v>3.125</v>
      </c>
      <c r="DL178">
        <v>3.1785714285714284</v>
      </c>
      <c r="DM178">
        <v>2.6666666666666665</v>
      </c>
      <c r="DN178">
        <v>2.9</v>
      </c>
      <c r="DO178">
        <v>3.1</v>
      </c>
      <c r="DP178">
        <v>2.896551724137931</v>
      </c>
      <c r="DQ178">
        <v>3.0350877192982457</v>
      </c>
      <c r="DR178">
        <v>3.0350877192982457</v>
      </c>
      <c r="DS178">
        <v>3.672514619883041</v>
      </c>
      <c r="DV178">
        <v>1.5</v>
      </c>
      <c r="DW178">
        <v>1.5</v>
      </c>
      <c r="DX178">
        <v>1</v>
      </c>
      <c r="EA178">
        <v>1</v>
      </c>
      <c r="EB178">
        <v>1.3333333333333333</v>
      </c>
      <c r="EE178">
        <v>6.5</v>
      </c>
      <c r="EF178">
        <v>6.5</v>
      </c>
      <c r="EG178">
        <v>7</v>
      </c>
      <c r="EJ178">
        <v>7</v>
      </c>
      <c r="EK178">
        <v>6.666666666666667</v>
      </c>
      <c r="EL178">
        <v>4</v>
      </c>
      <c r="EO178">
        <v>5.5</v>
      </c>
      <c r="EP178">
        <v>5.5</v>
      </c>
      <c r="EQ178">
        <v>3</v>
      </c>
      <c r="ET178">
        <v>3</v>
      </c>
      <c r="EU178">
        <v>4.666666666666667</v>
      </c>
      <c r="EV178">
        <v>4.666666666666667</v>
      </c>
      <c r="EW178">
        <v>4.2222222222222223</v>
      </c>
      <c r="EX178">
        <v>3.7</v>
      </c>
    </row>
    <row r="179" spans="1:154" x14ac:dyDescent="0.3">
      <c r="A179" s="2" t="s">
        <v>177</v>
      </c>
      <c r="B179">
        <v>1.85</v>
      </c>
      <c r="C179">
        <v>2.2999999999999998</v>
      </c>
      <c r="D179">
        <v>2.4500000000000002</v>
      </c>
      <c r="E179">
        <v>2.2000000000000002</v>
      </c>
      <c r="F179">
        <v>1.5</v>
      </c>
      <c r="G179">
        <v>1.95</v>
      </c>
      <c r="H179">
        <v>1.25</v>
      </c>
      <c r="I179">
        <v>1.5666666666666667</v>
      </c>
      <c r="J179">
        <v>1.8833333333333333</v>
      </c>
      <c r="K179">
        <v>0.3</v>
      </c>
      <c r="L179">
        <v>0.45</v>
      </c>
      <c r="M179">
        <v>0.2</v>
      </c>
      <c r="N179">
        <v>0.31666666666666665</v>
      </c>
      <c r="O179">
        <v>0.31666666666666665</v>
      </c>
      <c r="P179">
        <v>1.3611111111111112</v>
      </c>
      <c r="AF179">
        <v>1.3611111111111112</v>
      </c>
      <c r="AG179">
        <v>0.5714285714285714</v>
      </c>
      <c r="AH179">
        <v>2</v>
      </c>
      <c r="AI179">
        <v>1.5</v>
      </c>
      <c r="AJ179">
        <v>1.3913043478260869</v>
      </c>
      <c r="AK179">
        <v>2</v>
      </c>
      <c r="AL179">
        <v>0.44444444444444442</v>
      </c>
      <c r="AM179">
        <v>0.44444444444444442</v>
      </c>
      <c r="AN179">
        <v>0.92307692307692313</v>
      </c>
      <c r="AO179">
        <v>1.1428571428571428</v>
      </c>
      <c r="AP179">
        <v>1.8571428571428572</v>
      </c>
      <c r="AQ179">
        <v>1.25</v>
      </c>
      <c r="AR179">
        <v>1.625</v>
      </c>
      <c r="AS179">
        <v>1.5652173913043479</v>
      </c>
      <c r="AT179">
        <v>2.5</v>
      </c>
      <c r="AU179">
        <v>0.77777777777777779</v>
      </c>
      <c r="AV179">
        <v>1.2222222222222223</v>
      </c>
      <c r="AW179">
        <v>1.4615384615384615</v>
      </c>
      <c r="AX179">
        <v>1.510204081632653</v>
      </c>
      <c r="AY179">
        <v>1.3265306122448979</v>
      </c>
      <c r="AZ179">
        <v>0.5714285714285714</v>
      </c>
      <c r="BA179">
        <v>1.25</v>
      </c>
      <c r="BB179">
        <v>0.875</v>
      </c>
      <c r="BC179">
        <v>0.91304347826086951</v>
      </c>
      <c r="BD179">
        <v>1.25</v>
      </c>
      <c r="BE179">
        <v>0.22222222222222221</v>
      </c>
      <c r="BF179">
        <v>0.66666666666666663</v>
      </c>
      <c r="BG179">
        <v>0.69230769230769229</v>
      </c>
      <c r="BH179">
        <v>0.79591836734693877</v>
      </c>
      <c r="BI179">
        <v>0.79591836734693877</v>
      </c>
      <c r="BJ179">
        <v>1.1496598639455782</v>
      </c>
      <c r="BK179">
        <v>3.6666666666666665</v>
      </c>
      <c r="BL179">
        <v>2</v>
      </c>
      <c r="BM179">
        <v>1</v>
      </c>
      <c r="BN179">
        <v>2.4285714285714284</v>
      </c>
      <c r="BO179">
        <v>1.5</v>
      </c>
      <c r="BP179">
        <v>3</v>
      </c>
      <c r="BQ179">
        <v>2</v>
      </c>
      <c r="BR179">
        <v>2</v>
      </c>
      <c r="BS179">
        <v>2.2727272727272729</v>
      </c>
      <c r="BT179">
        <v>0.33333333333333331</v>
      </c>
      <c r="BU179">
        <v>5.5</v>
      </c>
      <c r="BV179">
        <v>5</v>
      </c>
      <c r="BW179">
        <v>3.1428571428571428</v>
      </c>
      <c r="BX179">
        <v>1</v>
      </c>
      <c r="BY179">
        <v>4</v>
      </c>
      <c r="BZ179">
        <v>6</v>
      </c>
      <c r="CA179">
        <v>3</v>
      </c>
      <c r="CB179">
        <v>3.0909090909090908</v>
      </c>
      <c r="CC179">
        <v>2.6818181818181817</v>
      </c>
      <c r="CD179">
        <v>3.6666666666666665</v>
      </c>
      <c r="CE179">
        <v>4</v>
      </c>
      <c r="CF179">
        <v>3.5</v>
      </c>
      <c r="CG179">
        <v>3.7142857142857144</v>
      </c>
      <c r="CH179">
        <v>2.5</v>
      </c>
      <c r="CI179">
        <v>2</v>
      </c>
      <c r="CJ179">
        <v>2</v>
      </c>
      <c r="CK179">
        <v>2.25</v>
      </c>
      <c r="CL179">
        <v>3.1818181818181817</v>
      </c>
      <c r="CM179">
        <v>3.1818181818181817</v>
      </c>
      <c r="CN179">
        <v>2.8484848484848486</v>
      </c>
      <c r="CO179">
        <v>1.461111111111111</v>
      </c>
      <c r="CP179">
        <v>1.8</v>
      </c>
      <c r="CQ179">
        <v>0.88888888888888884</v>
      </c>
      <c r="CR179">
        <v>2.25</v>
      </c>
      <c r="CS179">
        <v>1.6296296296296295</v>
      </c>
      <c r="CT179">
        <v>0.88888888888888884</v>
      </c>
      <c r="CU179">
        <v>1.4</v>
      </c>
      <c r="CV179">
        <v>2.2222222222222223</v>
      </c>
      <c r="CW179">
        <v>1.5</v>
      </c>
      <c r="CX179">
        <v>1.5636363636363637</v>
      </c>
      <c r="CY179">
        <v>0.6</v>
      </c>
      <c r="CZ179">
        <v>0.33333333333333331</v>
      </c>
      <c r="DA179">
        <v>0.75</v>
      </c>
      <c r="DB179">
        <v>0.55555555555555558</v>
      </c>
      <c r="DC179">
        <v>0.77777777777777779</v>
      </c>
      <c r="DD179">
        <v>1.3</v>
      </c>
      <c r="DE179">
        <v>0.88888888888888884</v>
      </c>
      <c r="DF179">
        <v>1</v>
      </c>
      <c r="DG179">
        <v>0.78181818181818186</v>
      </c>
      <c r="DH179">
        <v>1.1727272727272726</v>
      </c>
      <c r="DI179">
        <v>0.3</v>
      </c>
      <c r="DJ179">
        <v>0.1111111111111111</v>
      </c>
      <c r="DK179">
        <v>0</v>
      </c>
      <c r="DL179">
        <v>0.14814814814814814</v>
      </c>
      <c r="DM179">
        <v>0.44444444444444442</v>
      </c>
      <c r="DN179">
        <v>0.1</v>
      </c>
      <c r="DO179">
        <v>0.22222222222222221</v>
      </c>
      <c r="DP179">
        <v>0.25</v>
      </c>
      <c r="DQ179">
        <v>0.2</v>
      </c>
      <c r="DR179">
        <v>0.2</v>
      </c>
      <c r="DS179">
        <v>0.84848484848484851</v>
      </c>
      <c r="DU179">
        <v>5</v>
      </c>
      <c r="DV179">
        <v>0</v>
      </c>
      <c r="DW179">
        <v>1.6666666666666667</v>
      </c>
      <c r="DX179">
        <v>7</v>
      </c>
      <c r="DZ179">
        <v>1</v>
      </c>
      <c r="EA179">
        <v>4</v>
      </c>
      <c r="EB179">
        <v>2.6</v>
      </c>
      <c r="ED179">
        <v>0</v>
      </c>
      <c r="EE179">
        <v>0</v>
      </c>
      <c r="EF179">
        <v>0</v>
      </c>
      <c r="EG179">
        <v>0</v>
      </c>
      <c r="EI179">
        <v>6</v>
      </c>
      <c r="EJ179">
        <v>3</v>
      </c>
      <c r="EK179">
        <v>1.2</v>
      </c>
      <c r="EL179">
        <v>1.9</v>
      </c>
      <c r="EN179">
        <v>0</v>
      </c>
      <c r="EO179">
        <v>0</v>
      </c>
      <c r="EP179">
        <v>0</v>
      </c>
      <c r="EQ179">
        <v>0</v>
      </c>
      <c r="ES179">
        <v>1</v>
      </c>
      <c r="ET179">
        <v>0.5</v>
      </c>
      <c r="EU179">
        <v>0.2</v>
      </c>
      <c r="EV179">
        <v>0.2</v>
      </c>
      <c r="EW179">
        <v>1.3333333333333333</v>
      </c>
      <c r="EX179">
        <v>0.88888888888888884</v>
      </c>
    </row>
    <row r="180" spans="1:154" x14ac:dyDescent="0.3">
      <c r="A180" s="2" t="s">
        <v>178</v>
      </c>
      <c r="B180">
        <v>1.4411764705882353</v>
      </c>
      <c r="C180">
        <v>1.5263157894736843</v>
      </c>
      <c r="D180">
        <v>1.3947368421052631</v>
      </c>
      <c r="E180">
        <v>1.4545454545454546</v>
      </c>
      <c r="F180">
        <v>1.7058823529411764</v>
      </c>
      <c r="G180">
        <v>1.9736842105263157</v>
      </c>
      <c r="H180">
        <v>1.7105263157894737</v>
      </c>
      <c r="I180">
        <v>1.8</v>
      </c>
      <c r="J180">
        <v>1.6272727272727272</v>
      </c>
      <c r="K180">
        <v>0.91176470588235292</v>
      </c>
      <c r="L180">
        <v>0.52631578947368418</v>
      </c>
      <c r="M180">
        <v>0.78947368421052633</v>
      </c>
      <c r="N180">
        <v>0.73636363636363633</v>
      </c>
      <c r="O180">
        <v>0.73636363636363633</v>
      </c>
      <c r="P180">
        <v>1.3303030303030303</v>
      </c>
      <c r="Q180">
        <v>0.5</v>
      </c>
      <c r="R180">
        <v>4</v>
      </c>
      <c r="S180">
        <v>0.5</v>
      </c>
      <c r="T180">
        <v>1.2</v>
      </c>
      <c r="U180">
        <v>2.6666666666666665</v>
      </c>
      <c r="V180">
        <v>0</v>
      </c>
      <c r="W180">
        <v>0.5</v>
      </c>
      <c r="X180">
        <v>1.7</v>
      </c>
      <c r="Y180">
        <v>1.45</v>
      </c>
      <c r="Z180">
        <v>2.6666666666666665</v>
      </c>
      <c r="AA180">
        <v>1.5</v>
      </c>
      <c r="AB180">
        <v>1</v>
      </c>
      <c r="AC180">
        <v>2.1</v>
      </c>
      <c r="AD180">
        <v>2.1</v>
      </c>
      <c r="AE180">
        <v>1.6666666666666667</v>
      </c>
      <c r="AF180">
        <v>1.3583333333333334</v>
      </c>
      <c r="AG180">
        <v>1.7</v>
      </c>
      <c r="AH180">
        <v>1.75</v>
      </c>
      <c r="AI180">
        <v>1.3</v>
      </c>
      <c r="AJ180">
        <v>1.5833333333333333</v>
      </c>
      <c r="AK180">
        <v>2.0499999999999998</v>
      </c>
      <c r="AL180">
        <v>1.65</v>
      </c>
      <c r="AM180">
        <v>2.25</v>
      </c>
      <c r="AN180">
        <v>1.9833333333333334</v>
      </c>
      <c r="AO180">
        <v>1.7833333333333334</v>
      </c>
      <c r="AP180">
        <v>1.45</v>
      </c>
      <c r="AQ180">
        <v>1.6</v>
      </c>
      <c r="AR180">
        <v>1.1000000000000001</v>
      </c>
      <c r="AS180">
        <v>1.3833333333333333</v>
      </c>
      <c r="AT180">
        <v>1.8</v>
      </c>
      <c r="AU180">
        <v>1.4</v>
      </c>
      <c r="AV180">
        <v>1.1499999999999999</v>
      </c>
      <c r="AW180">
        <v>1.45</v>
      </c>
      <c r="AX180">
        <v>1.4166666666666667</v>
      </c>
      <c r="AY180">
        <v>1.6</v>
      </c>
      <c r="AZ180">
        <v>0.95</v>
      </c>
      <c r="BA180">
        <v>1.45</v>
      </c>
      <c r="BB180">
        <v>0.75</v>
      </c>
      <c r="BC180">
        <v>1.05</v>
      </c>
      <c r="BD180">
        <v>1.25</v>
      </c>
      <c r="BE180">
        <v>1.3</v>
      </c>
      <c r="BF180">
        <v>1.35</v>
      </c>
      <c r="BG180">
        <v>1.3</v>
      </c>
      <c r="BH180">
        <v>1.175</v>
      </c>
      <c r="BI180">
        <v>1.175</v>
      </c>
      <c r="BJ180">
        <v>1.4583333333333333</v>
      </c>
      <c r="CO180">
        <v>1.4583333333333333</v>
      </c>
      <c r="CP180">
        <v>0.9</v>
      </c>
      <c r="CQ180">
        <v>1.3</v>
      </c>
      <c r="CR180">
        <v>1.6666666666666667</v>
      </c>
      <c r="CS180">
        <v>1.2758620689655173</v>
      </c>
      <c r="CT180">
        <v>2.1111111111111112</v>
      </c>
      <c r="CU180">
        <v>1.4375</v>
      </c>
      <c r="CV180">
        <v>2.2999999999999998</v>
      </c>
      <c r="CW180">
        <v>1.9814814814814814</v>
      </c>
      <c r="CX180">
        <v>1.6160714285714286</v>
      </c>
      <c r="CY180">
        <v>2.15</v>
      </c>
      <c r="CZ180">
        <v>2.0499999999999998</v>
      </c>
      <c r="DA180">
        <v>1.1666666666666667</v>
      </c>
      <c r="DB180">
        <v>1.8103448275862069</v>
      </c>
      <c r="DC180">
        <v>1.3333333333333333</v>
      </c>
      <c r="DD180">
        <v>1.625</v>
      </c>
      <c r="DE180">
        <v>1.55</v>
      </c>
      <c r="DF180">
        <v>1.5</v>
      </c>
      <c r="DG180">
        <v>1.6607142857142858</v>
      </c>
      <c r="DH180">
        <v>1.6383928571428572</v>
      </c>
      <c r="DI180">
        <v>1.05</v>
      </c>
      <c r="DJ180">
        <v>1.3</v>
      </c>
      <c r="DK180">
        <v>1.2777777777777777</v>
      </c>
      <c r="DL180">
        <v>1.2068965517241379</v>
      </c>
      <c r="DM180">
        <v>1.1111111111111112</v>
      </c>
      <c r="DN180">
        <v>0.8125</v>
      </c>
      <c r="DO180">
        <v>1.3</v>
      </c>
      <c r="DP180">
        <v>1.0925925925925926</v>
      </c>
      <c r="DQ180">
        <v>1.1517857142857142</v>
      </c>
      <c r="DR180">
        <v>1.1517857142857142</v>
      </c>
      <c r="DS180">
        <v>1.4761904761904763</v>
      </c>
      <c r="DV180">
        <v>5.5</v>
      </c>
      <c r="DW180">
        <v>5.5</v>
      </c>
      <c r="DX180">
        <v>2.5</v>
      </c>
      <c r="DY180">
        <v>2.5</v>
      </c>
      <c r="EA180">
        <v>2.5</v>
      </c>
      <c r="EB180">
        <v>3.25</v>
      </c>
      <c r="EE180">
        <v>0</v>
      </c>
      <c r="EF180">
        <v>0</v>
      </c>
      <c r="EG180">
        <v>2</v>
      </c>
      <c r="EH180">
        <v>2.25</v>
      </c>
      <c r="EJ180">
        <v>2.1666666666666665</v>
      </c>
      <c r="EK180">
        <v>1.625</v>
      </c>
      <c r="EL180">
        <v>2.4375</v>
      </c>
      <c r="EO180">
        <v>0.5</v>
      </c>
      <c r="EP180">
        <v>0.5</v>
      </c>
      <c r="EQ180">
        <v>2.5</v>
      </c>
      <c r="ER180">
        <v>0.75</v>
      </c>
      <c r="ET180">
        <v>1.3333333333333333</v>
      </c>
      <c r="EU180">
        <v>1.125</v>
      </c>
      <c r="EV180">
        <v>1.125</v>
      </c>
      <c r="EW180">
        <v>2</v>
      </c>
      <c r="EX180">
        <v>1.5111111111111111</v>
      </c>
    </row>
    <row r="181" spans="1:154" x14ac:dyDescent="0.3">
      <c r="A181" s="2" t="s">
        <v>179</v>
      </c>
      <c r="B181">
        <v>2.5263157894736841</v>
      </c>
      <c r="C181">
        <v>2.6</v>
      </c>
      <c r="D181">
        <v>2.65</v>
      </c>
      <c r="E181">
        <v>2.593220338983051</v>
      </c>
      <c r="F181">
        <v>2.736842105263158</v>
      </c>
      <c r="G181">
        <v>1.75</v>
      </c>
      <c r="H181">
        <v>2.1</v>
      </c>
      <c r="I181">
        <v>2.1864406779661016</v>
      </c>
      <c r="J181">
        <v>2.3898305084745761</v>
      </c>
      <c r="K181">
        <v>1.4736842105263157</v>
      </c>
      <c r="L181">
        <v>1.3</v>
      </c>
      <c r="M181">
        <v>1.85</v>
      </c>
      <c r="N181">
        <v>1.5423728813559323</v>
      </c>
      <c r="O181">
        <v>1.5423728813559323</v>
      </c>
      <c r="P181">
        <v>2.1073446327683616</v>
      </c>
      <c r="Q181">
        <v>0</v>
      </c>
      <c r="T181">
        <v>0</v>
      </c>
      <c r="U181">
        <v>5</v>
      </c>
      <c r="X181">
        <v>5</v>
      </c>
      <c r="Y181">
        <v>2.5</v>
      </c>
      <c r="Z181">
        <v>3</v>
      </c>
      <c r="AC181">
        <v>3</v>
      </c>
      <c r="AD181">
        <v>3</v>
      </c>
      <c r="AE181">
        <v>2.6666666666666665</v>
      </c>
      <c r="AF181">
        <v>2.1166666666666667</v>
      </c>
      <c r="AG181">
        <v>2.5555555555555554</v>
      </c>
      <c r="AH181">
        <v>3</v>
      </c>
      <c r="AI181">
        <v>2.375</v>
      </c>
      <c r="AJ181">
        <v>2.6666666666666665</v>
      </c>
      <c r="AK181">
        <v>2.7777777777777777</v>
      </c>
      <c r="AL181">
        <v>1.3333333333333333</v>
      </c>
      <c r="AM181">
        <v>2.4</v>
      </c>
      <c r="AN181">
        <v>2.1785714285714284</v>
      </c>
      <c r="AO181">
        <v>2.418181818181818</v>
      </c>
      <c r="AP181">
        <v>1.1111111111111112</v>
      </c>
      <c r="AQ181">
        <v>1.6</v>
      </c>
      <c r="AR181">
        <v>1.5</v>
      </c>
      <c r="AS181">
        <v>1.4074074074074074</v>
      </c>
      <c r="AT181">
        <v>1.4444444444444444</v>
      </c>
      <c r="AU181">
        <v>2.6666666666666665</v>
      </c>
      <c r="AV181">
        <v>2.4</v>
      </c>
      <c r="AW181">
        <v>2.1785714285714284</v>
      </c>
      <c r="AX181">
        <v>1.8</v>
      </c>
      <c r="AY181">
        <v>2.1090909090909089</v>
      </c>
      <c r="AZ181">
        <v>1.3333333333333333</v>
      </c>
      <c r="BA181">
        <v>2</v>
      </c>
      <c r="BB181">
        <v>1</v>
      </c>
      <c r="BC181">
        <v>1.4814814814814814</v>
      </c>
      <c r="BD181">
        <v>1.4444444444444444</v>
      </c>
      <c r="BE181">
        <v>2</v>
      </c>
      <c r="BF181">
        <v>1</v>
      </c>
      <c r="BG181">
        <v>1.4642857142857142</v>
      </c>
      <c r="BH181">
        <v>1.4727272727272727</v>
      </c>
      <c r="BI181">
        <v>1.4727272727272727</v>
      </c>
      <c r="BJ181">
        <v>1.896969696969697</v>
      </c>
      <c r="BK181">
        <v>3</v>
      </c>
      <c r="BM181">
        <v>1.5</v>
      </c>
      <c r="BN181">
        <v>2</v>
      </c>
      <c r="BO181">
        <v>1</v>
      </c>
      <c r="BP181">
        <v>3</v>
      </c>
      <c r="BR181">
        <v>2</v>
      </c>
      <c r="BS181">
        <v>2</v>
      </c>
      <c r="BT181">
        <v>0</v>
      </c>
      <c r="BV181">
        <v>3</v>
      </c>
      <c r="BW181">
        <v>2</v>
      </c>
      <c r="BX181">
        <v>0</v>
      </c>
      <c r="BY181">
        <v>0</v>
      </c>
      <c r="CA181">
        <v>0</v>
      </c>
      <c r="CB181">
        <v>1.2</v>
      </c>
      <c r="CC181">
        <v>1.6</v>
      </c>
      <c r="CD181">
        <v>1</v>
      </c>
      <c r="CF181">
        <v>4</v>
      </c>
      <c r="CG181">
        <v>3</v>
      </c>
      <c r="CH181">
        <v>2</v>
      </c>
      <c r="CI181">
        <v>3</v>
      </c>
      <c r="CK181">
        <v>2.5</v>
      </c>
      <c r="CL181">
        <v>2.8</v>
      </c>
      <c r="CM181">
        <v>2.8</v>
      </c>
      <c r="CN181">
        <v>2</v>
      </c>
      <c r="CO181">
        <v>1.9055555555555554</v>
      </c>
      <c r="CP181">
        <v>1.8</v>
      </c>
      <c r="CQ181">
        <v>1.6</v>
      </c>
      <c r="CR181">
        <v>0.66666666666666663</v>
      </c>
      <c r="CS181">
        <v>1.3793103448275863</v>
      </c>
      <c r="CT181">
        <v>1.6666666666666667</v>
      </c>
      <c r="CU181">
        <v>1.3333333333333333</v>
      </c>
      <c r="CV181">
        <v>1.8888888888888888</v>
      </c>
      <c r="CW181">
        <v>1.6296296296296295</v>
      </c>
      <c r="CX181">
        <v>1.5</v>
      </c>
      <c r="CY181">
        <v>1.7</v>
      </c>
      <c r="CZ181">
        <v>2.1</v>
      </c>
      <c r="DA181">
        <v>2</v>
      </c>
      <c r="DB181">
        <v>1.9310344827586208</v>
      </c>
      <c r="DC181">
        <v>1.7777777777777777</v>
      </c>
      <c r="DD181">
        <v>2.8888888888888888</v>
      </c>
      <c r="DE181">
        <v>1.7777777777777777</v>
      </c>
      <c r="DF181">
        <v>2.1481481481481484</v>
      </c>
      <c r="DG181">
        <v>2.0357142857142856</v>
      </c>
      <c r="DH181">
        <v>1.7678571428571428</v>
      </c>
      <c r="DI181">
        <v>1.3</v>
      </c>
      <c r="DJ181">
        <v>0.9</v>
      </c>
      <c r="DK181">
        <v>1.1111111111111112</v>
      </c>
      <c r="DL181">
        <v>1.103448275862069</v>
      </c>
      <c r="DM181">
        <v>1.2222222222222223</v>
      </c>
      <c r="DN181">
        <v>0.66666666666666663</v>
      </c>
      <c r="DO181">
        <v>0.55555555555555558</v>
      </c>
      <c r="DP181">
        <v>0.81481481481481477</v>
      </c>
      <c r="DQ181">
        <v>0.9642857142857143</v>
      </c>
      <c r="DR181">
        <v>0.9642857142857143</v>
      </c>
      <c r="DS181">
        <v>1.5</v>
      </c>
      <c r="DV181">
        <v>3</v>
      </c>
      <c r="DW181">
        <v>3</v>
      </c>
      <c r="DX181">
        <v>0</v>
      </c>
      <c r="DY181">
        <v>0</v>
      </c>
      <c r="DZ181">
        <v>1</v>
      </c>
      <c r="EA181">
        <v>0.33333333333333331</v>
      </c>
      <c r="EB181">
        <v>1</v>
      </c>
      <c r="EE181">
        <v>2</v>
      </c>
      <c r="EF181">
        <v>2</v>
      </c>
      <c r="EG181">
        <v>4</v>
      </c>
      <c r="EH181">
        <v>0</v>
      </c>
      <c r="EI181">
        <v>4</v>
      </c>
      <c r="EJ181">
        <v>2.6666666666666665</v>
      </c>
      <c r="EK181">
        <v>2.5</v>
      </c>
      <c r="EL181">
        <v>1.75</v>
      </c>
      <c r="EO181">
        <v>1</v>
      </c>
      <c r="EP181">
        <v>1</v>
      </c>
      <c r="EQ181">
        <v>1</v>
      </c>
      <c r="ER181">
        <v>0</v>
      </c>
      <c r="ES181">
        <v>1</v>
      </c>
      <c r="ET181">
        <v>0.66666666666666663</v>
      </c>
      <c r="EU181">
        <v>0.75</v>
      </c>
      <c r="EV181">
        <v>0.75</v>
      </c>
      <c r="EW181">
        <v>1.4166666666666667</v>
      </c>
      <c r="EX181">
        <v>1.4944444444444445</v>
      </c>
    </row>
    <row r="182" spans="1:154" x14ac:dyDescent="0.3">
      <c r="A182" s="2" t="s">
        <v>180</v>
      </c>
      <c r="B182">
        <v>4.45</v>
      </c>
      <c r="C182">
        <v>3.1</v>
      </c>
      <c r="D182">
        <v>2.9</v>
      </c>
      <c r="E182">
        <v>3.4833333333333334</v>
      </c>
      <c r="F182">
        <v>3.55</v>
      </c>
      <c r="G182">
        <v>4.55</v>
      </c>
      <c r="H182">
        <v>4.3</v>
      </c>
      <c r="I182">
        <v>4.1333333333333337</v>
      </c>
      <c r="J182">
        <v>3.8083333333333331</v>
      </c>
      <c r="K182">
        <v>1.7</v>
      </c>
      <c r="L182">
        <v>1.05</v>
      </c>
      <c r="M182">
        <v>1.65</v>
      </c>
      <c r="N182">
        <v>1.4666666666666666</v>
      </c>
      <c r="O182">
        <v>1.4666666666666666</v>
      </c>
      <c r="P182">
        <v>3.0277777777777777</v>
      </c>
      <c r="AF182">
        <v>3.0277777777777777</v>
      </c>
      <c r="AG182">
        <v>3.4</v>
      </c>
      <c r="AH182">
        <v>3.9</v>
      </c>
      <c r="AI182">
        <v>4</v>
      </c>
      <c r="AJ182">
        <v>3.7586206896551726</v>
      </c>
      <c r="AK182">
        <v>5.1111111111111107</v>
      </c>
      <c r="AL182">
        <v>4.1111111111111107</v>
      </c>
      <c r="AM182">
        <v>4.9000000000000004</v>
      </c>
      <c r="AN182">
        <v>4.7142857142857144</v>
      </c>
      <c r="AO182">
        <v>4.2280701754385968</v>
      </c>
      <c r="AP182">
        <v>3.2</v>
      </c>
      <c r="AQ182">
        <v>2</v>
      </c>
      <c r="AR182">
        <v>2.7777777777777777</v>
      </c>
      <c r="AS182">
        <v>2.6551724137931036</v>
      </c>
      <c r="AT182">
        <v>2.7777777777777777</v>
      </c>
      <c r="AU182">
        <v>3.7777777777777777</v>
      </c>
      <c r="AV182">
        <v>1.6</v>
      </c>
      <c r="AW182">
        <v>2.6785714285714284</v>
      </c>
      <c r="AX182">
        <v>2.6666666666666665</v>
      </c>
      <c r="AY182">
        <v>3.4473684210526314</v>
      </c>
      <c r="AZ182">
        <v>2.2000000000000002</v>
      </c>
      <c r="BA182">
        <v>1.6</v>
      </c>
      <c r="BB182">
        <v>2.4444444444444446</v>
      </c>
      <c r="BC182">
        <v>2.0689655172413794</v>
      </c>
      <c r="BD182">
        <v>3.3333333333333335</v>
      </c>
      <c r="BE182">
        <v>2.4444444444444446</v>
      </c>
      <c r="BF182">
        <v>2.8</v>
      </c>
      <c r="BG182">
        <v>2.8571428571428572</v>
      </c>
      <c r="BH182">
        <v>2.4561403508771931</v>
      </c>
      <c r="BI182">
        <v>2.4561403508771931</v>
      </c>
      <c r="BJ182">
        <v>3.1169590643274856</v>
      </c>
      <c r="BM182">
        <v>1</v>
      </c>
      <c r="BN182">
        <v>1</v>
      </c>
      <c r="BO182">
        <v>5</v>
      </c>
      <c r="BP182">
        <v>11</v>
      </c>
      <c r="BR182">
        <v>8</v>
      </c>
      <c r="BS182">
        <v>5.666666666666667</v>
      </c>
      <c r="BV182">
        <v>5</v>
      </c>
      <c r="BW182">
        <v>5</v>
      </c>
      <c r="BX182">
        <v>3</v>
      </c>
      <c r="BY182">
        <v>1</v>
      </c>
      <c r="CA182">
        <v>2</v>
      </c>
      <c r="CB182">
        <v>3</v>
      </c>
      <c r="CC182">
        <v>4.333333333333333</v>
      </c>
      <c r="CF182">
        <v>3</v>
      </c>
      <c r="CG182">
        <v>3</v>
      </c>
      <c r="CH182">
        <v>5</v>
      </c>
      <c r="CI182">
        <v>0</v>
      </c>
      <c r="CK182">
        <v>2.5</v>
      </c>
      <c r="CL182">
        <v>2.6666666666666665</v>
      </c>
      <c r="CM182">
        <v>2.6666666666666665</v>
      </c>
      <c r="CN182">
        <v>3.7777777777777777</v>
      </c>
      <c r="CO182">
        <v>3.15</v>
      </c>
      <c r="CP182">
        <v>1.7</v>
      </c>
      <c r="CQ182">
        <v>2.2000000000000002</v>
      </c>
      <c r="CR182">
        <v>1.9444444444444444</v>
      </c>
      <c r="CS182">
        <v>1.9482758620689655</v>
      </c>
      <c r="CT182">
        <v>2.1111111111111112</v>
      </c>
      <c r="CU182">
        <v>2.8333333333333335</v>
      </c>
      <c r="CV182">
        <v>3.8333333333333335</v>
      </c>
      <c r="CW182">
        <v>2.925925925925926</v>
      </c>
      <c r="CX182">
        <v>2.4196428571428572</v>
      </c>
      <c r="CY182">
        <v>5.45</v>
      </c>
      <c r="CZ182">
        <v>4.45</v>
      </c>
      <c r="DA182">
        <v>5.4444444444444446</v>
      </c>
      <c r="DB182">
        <v>5.1034482758620694</v>
      </c>
      <c r="DC182">
        <v>5.166666666666667</v>
      </c>
      <c r="DD182">
        <v>4.833333333333333</v>
      </c>
      <c r="DE182">
        <v>3.7222222222222223</v>
      </c>
      <c r="DF182">
        <v>4.5740740740740744</v>
      </c>
      <c r="DG182">
        <v>4.8482142857142856</v>
      </c>
      <c r="DH182">
        <v>3.6339285714285716</v>
      </c>
      <c r="DI182">
        <v>2.15</v>
      </c>
      <c r="DJ182">
        <v>2.25</v>
      </c>
      <c r="DK182">
        <v>2.6111111111111112</v>
      </c>
      <c r="DL182">
        <v>2.3275862068965516</v>
      </c>
      <c r="DM182">
        <v>1.6666666666666667</v>
      </c>
      <c r="DN182">
        <v>1.7777777777777777</v>
      </c>
      <c r="DO182">
        <v>1.8888888888888888</v>
      </c>
      <c r="DP182">
        <v>1.7777777777777777</v>
      </c>
      <c r="DQ182">
        <v>2.0625</v>
      </c>
      <c r="DR182">
        <v>2.0625</v>
      </c>
      <c r="DS182">
        <v>3.1101190476190474</v>
      </c>
      <c r="DV182">
        <v>5</v>
      </c>
      <c r="DW182">
        <v>5</v>
      </c>
      <c r="DX182">
        <v>0.5</v>
      </c>
      <c r="DY182">
        <v>1</v>
      </c>
      <c r="DZ182">
        <v>0.5</v>
      </c>
      <c r="EA182">
        <v>0.66666666666666663</v>
      </c>
      <c r="EB182">
        <v>1.75</v>
      </c>
      <c r="EE182">
        <v>1.5</v>
      </c>
      <c r="EF182">
        <v>1.5</v>
      </c>
      <c r="EG182">
        <v>6</v>
      </c>
      <c r="EH182">
        <v>4</v>
      </c>
      <c r="EI182">
        <v>5.5</v>
      </c>
      <c r="EJ182">
        <v>5.166666666666667</v>
      </c>
      <c r="EK182">
        <v>4.25</v>
      </c>
      <c r="EL182">
        <v>3</v>
      </c>
      <c r="EO182">
        <v>1.5</v>
      </c>
      <c r="EP182">
        <v>1.5</v>
      </c>
      <c r="EQ182">
        <v>3</v>
      </c>
      <c r="ER182">
        <v>2.5</v>
      </c>
      <c r="ES182">
        <v>2.5</v>
      </c>
      <c r="ET182">
        <v>2.6666666666666665</v>
      </c>
      <c r="EU182">
        <v>2.375</v>
      </c>
      <c r="EV182">
        <v>2.375</v>
      </c>
      <c r="EW182">
        <v>2.7916666666666665</v>
      </c>
      <c r="EX182">
        <v>3.088888888888889</v>
      </c>
    </row>
    <row r="183" spans="1:154" x14ac:dyDescent="0.3">
      <c r="A183" s="2" t="s">
        <v>181</v>
      </c>
      <c r="B183">
        <v>0.57894736842105265</v>
      </c>
      <c r="C183">
        <v>1</v>
      </c>
      <c r="D183">
        <v>0.52941176470588236</v>
      </c>
      <c r="E183">
        <v>0.69230769230769229</v>
      </c>
      <c r="F183">
        <v>0.52631578947368418</v>
      </c>
      <c r="G183">
        <v>1.0625</v>
      </c>
      <c r="H183">
        <v>0.29411764705882354</v>
      </c>
      <c r="I183">
        <v>0.61538461538461542</v>
      </c>
      <c r="J183">
        <v>0.65384615384615385</v>
      </c>
      <c r="K183">
        <v>0.10526315789473684</v>
      </c>
      <c r="L183">
        <v>0.6875</v>
      </c>
      <c r="M183">
        <v>0.29411764705882354</v>
      </c>
      <c r="N183">
        <v>0.34615384615384615</v>
      </c>
      <c r="O183">
        <v>0.34615384615384615</v>
      </c>
      <c r="P183">
        <v>0.55128205128205132</v>
      </c>
      <c r="Q183">
        <v>1</v>
      </c>
      <c r="R183">
        <v>0.25</v>
      </c>
      <c r="S183">
        <v>0</v>
      </c>
      <c r="T183">
        <v>0.25</v>
      </c>
      <c r="U183">
        <v>0</v>
      </c>
      <c r="V183">
        <v>0.75</v>
      </c>
      <c r="W183">
        <v>0.66666666666666663</v>
      </c>
      <c r="X183">
        <v>0.625</v>
      </c>
      <c r="Y183">
        <v>0.4375</v>
      </c>
      <c r="Z183">
        <v>0</v>
      </c>
      <c r="AA183">
        <v>0</v>
      </c>
      <c r="AB183">
        <v>1.3333333333333333</v>
      </c>
      <c r="AC183">
        <v>0.5</v>
      </c>
      <c r="AD183">
        <v>0.5</v>
      </c>
      <c r="AE183">
        <v>0.45833333333333331</v>
      </c>
      <c r="AF183">
        <v>0.53888888888888886</v>
      </c>
      <c r="AG183">
        <v>0.44444444444444442</v>
      </c>
      <c r="AH183">
        <v>1.5</v>
      </c>
      <c r="AI183">
        <v>1.875</v>
      </c>
      <c r="AJ183">
        <v>1.24</v>
      </c>
      <c r="AK183">
        <v>1.2222222222222223</v>
      </c>
      <c r="AL183">
        <v>1.5555555555555556</v>
      </c>
      <c r="AM183">
        <v>1</v>
      </c>
      <c r="AN183">
        <v>1.2592592592592593</v>
      </c>
      <c r="AO183">
        <v>1.25</v>
      </c>
      <c r="AP183">
        <v>2</v>
      </c>
      <c r="AQ183">
        <v>0.75</v>
      </c>
      <c r="AR183">
        <v>1.75</v>
      </c>
      <c r="AS183">
        <v>1.52</v>
      </c>
      <c r="AT183">
        <v>1.3333333333333333</v>
      </c>
      <c r="AU183">
        <v>1.4444444444444444</v>
      </c>
      <c r="AV183">
        <v>1.5555555555555556</v>
      </c>
      <c r="AW183">
        <v>1.4444444444444444</v>
      </c>
      <c r="AX183">
        <v>1.4807692307692308</v>
      </c>
      <c r="AY183">
        <v>1.3653846153846154</v>
      </c>
      <c r="AZ183">
        <v>0.66666666666666663</v>
      </c>
      <c r="BA183">
        <v>1.375</v>
      </c>
      <c r="BB183">
        <v>1.25</v>
      </c>
      <c r="BC183">
        <v>1.08</v>
      </c>
      <c r="BD183">
        <v>1.4444444444444444</v>
      </c>
      <c r="BE183">
        <v>1</v>
      </c>
      <c r="BF183">
        <v>0.33333333333333331</v>
      </c>
      <c r="BG183">
        <v>0.92592592592592593</v>
      </c>
      <c r="BH183">
        <v>1</v>
      </c>
      <c r="BI183">
        <v>1</v>
      </c>
      <c r="BJ183">
        <v>1.2435897435897436</v>
      </c>
      <c r="BK183">
        <v>2</v>
      </c>
      <c r="BL183">
        <v>2.5</v>
      </c>
      <c r="BM183">
        <v>1.5</v>
      </c>
      <c r="BN183">
        <v>2</v>
      </c>
      <c r="BO183">
        <v>0</v>
      </c>
      <c r="BP183">
        <v>1</v>
      </c>
      <c r="BQ183">
        <v>0</v>
      </c>
      <c r="BR183">
        <v>0.33333333333333331</v>
      </c>
      <c r="BS183">
        <v>1.375</v>
      </c>
      <c r="BT183">
        <v>1</v>
      </c>
      <c r="BU183">
        <v>0</v>
      </c>
      <c r="BV183">
        <v>2</v>
      </c>
      <c r="BW183">
        <v>1</v>
      </c>
      <c r="BX183">
        <v>5</v>
      </c>
      <c r="BY183">
        <v>1</v>
      </c>
      <c r="BZ183">
        <v>2</v>
      </c>
      <c r="CA183">
        <v>2.6666666666666665</v>
      </c>
      <c r="CB183">
        <v>1.625</v>
      </c>
      <c r="CC183">
        <v>1.5</v>
      </c>
      <c r="CD183">
        <v>1</v>
      </c>
      <c r="CE183">
        <v>2.5</v>
      </c>
      <c r="CF183">
        <v>1</v>
      </c>
      <c r="CG183">
        <v>1.6</v>
      </c>
      <c r="CH183">
        <v>1</v>
      </c>
      <c r="CI183">
        <v>1</v>
      </c>
      <c r="CJ183">
        <v>0</v>
      </c>
      <c r="CK183">
        <v>0.66666666666666663</v>
      </c>
      <c r="CL183">
        <v>1.25</v>
      </c>
      <c r="CM183">
        <v>1.25</v>
      </c>
      <c r="CN183">
        <v>1.4166666666666667</v>
      </c>
      <c r="CO183">
        <v>1.2666666666666666</v>
      </c>
      <c r="CP183">
        <v>1.25</v>
      </c>
      <c r="CQ183">
        <v>1.5</v>
      </c>
      <c r="CR183">
        <v>0.66666666666666663</v>
      </c>
      <c r="CS183">
        <v>1.1481481481481481</v>
      </c>
      <c r="CT183">
        <v>0.8571428571428571</v>
      </c>
      <c r="CU183">
        <v>1</v>
      </c>
      <c r="CV183">
        <v>1.2222222222222223</v>
      </c>
      <c r="CW183">
        <v>1.04</v>
      </c>
      <c r="CX183">
        <v>1.0961538461538463</v>
      </c>
      <c r="CY183">
        <v>1.75</v>
      </c>
      <c r="CZ183">
        <v>1.1000000000000001</v>
      </c>
      <c r="DA183">
        <v>1.2222222222222223</v>
      </c>
      <c r="DB183">
        <v>1.3333333333333333</v>
      </c>
      <c r="DC183">
        <v>1.1428571428571428</v>
      </c>
      <c r="DD183">
        <v>1.3333333333333333</v>
      </c>
      <c r="DE183">
        <v>0.77777777777777779</v>
      </c>
      <c r="DF183">
        <v>1.08</v>
      </c>
      <c r="DG183">
        <v>1.2115384615384615</v>
      </c>
      <c r="DH183">
        <v>1.1538461538461537</v>
      </c>
      <c r="DI183">
        <v>0.875</v>
      </c>
      <c r="DJ183">
        <v>0.8</v>
      </c>
      <c r="DK183">
        <v>1.2222222222222223</v>
      </c>
      <c r="DL183">
        <v>0.96296296296296291</v>
      </c>
      <c r="DM183">
        <v>1.7142857142857142</v>
      </c>
      <c r="DN183">
        <v>1.5555555555555556</v>
      </c>
      <c r="DO183">
        <v>0.66666666666666663</v>
      </c>
      <c r="DP183">
        <v>1.28</v>
      </c>
      <c r="DQ183">
        <v>1.1153846153846154</v>
      </c>
      <c r="DR183">
        <v>1.1153846153846154</v>
      </c>
      <c r="DS183">
        <v>1.141025641025641</v>
      </c>
      <c r="DT183">
        <v>1</v>
      </c>
      <c r="DV183">
        <v>3</v>
      </c>
      <c r="DW183">
        <v>1.6666666666666667</v>
      </c>
      <c r="DX183">
        <v>1.3333333333333333</v>
      </c>
      <c r="DY183">
        <v>0</v>
      </c>
      <c r="DZ183">
        <v>5</v>
      </c>
      <c r="EA183">
        <v>1.8</v>
      </c>
      <c r="EB183">
        <v>1.75</v>
      </c>
      <c r="EC183">
        <v>1.5</v>
      </c>
      <c r="EE183">
        <v>2</v>
      </c>
      <c r="EF183">
        <v>1.6666666666666667</v>
      </c>
      <c r="EG183">
        <v>2</v>
      </c>
      <c r="EH183">
        <v>3</v>
      </c>
      <c r="EI183">
        <v>0</v>
      </c>
      <c r="EJ183">
        <v>1.8</v>
      </c>
      <c r="EK183">
        <v>1.75</v>
      </c>
      <c r="EL183">
        <v>1.75</v>
      </c>
      <c r="EM183">
        <v>3.5</v>
      </c>
      <c r="EO183">
        <v>1</v>
      </c>
      <c r="EP183">
        <v>2.6666666666666665</v>
      </c>
      <c r="EQ183">
        <v>0.33333333333333331</v>
      </c>
      <c r="ER183">
        <v>1</v>
      </c>
      <c r="ES183">
        <v>1</v>
      </c>
      <c r="ET183">
        <v>0.6</v>
      </c>
      <c r="EU183">
        <v>1.375</v>
      </c>
      <c r="EV183">
        <v>1.375</v>
      </c>
      <c r="EW183">
        <v>1.625</v>
      </c>
      <c r="EX183">
        <v>1.2055555555555555</v>
      </c>
    </row>
    <row r="184" spans="1:154" x14ac:dyDescent="0.3">
      <c r="A184" s="2" t="s">
        <v>182</v>
      </c>
      <c r="B184">
        <v>1.6470588235294117</v>
      </c>
      <c r="C184">
        <v>1.25</v>
      </c>
      <c r="D184">
        <v>0.94736842105263153</v>
      </c>
      <c r="E184">
        <v>1.2692307692307692</v>
      </c>
      <c r="F184">
        <v>1.588235294117647</v>
      </c>
      <c r="G184">
        <v>1.6875</v>
      </c>
      <c r="H184">
        <v>0.68421052631578949</v>
      </c>
      <c r="I184">
        <v>1.2884615384615385</v>
      </c>
      <c r="J184">
        <v>1.2788461538461537</v>
      </c>
      <c r="K184">
        <v>0.82352941176470584</v>
      </c>
      <c r="L184">
        <v>0.5</v>
      </c>
      <c r="M184">
        <v>0.42105263157894735</v>
      </c>
      <c r="N184">
        <v>0.57692307692307687</v>
      </c>
      <c r="O184">
        <v>0.57692307692307687</v>
      </c>
      <c r="P184">
        <v>1.0448717948717949</v>
      </c>
      <c r="Q184">
        <v>1.3333333333333333</v>
      </c>
      <c r="R184">
        <v>2.5</v>
      </c>
      <c r="S184">
        <v>5</v>
      </c>
      <c r="T184">
        <v>2.375</v>
      </c>
      <c r="U184">
        <v>4.666666666666667</v>
      </c>
      <c r="V184">
        <v>1</v>
      </c>
      <c r="W184">
        <v>2</v>
      </c>
      <c r="X184">
        <v>2.5</v>
      </c>
      <c r="Y184">
        <v>2.4375</v>
      </c>
      <c r="Z184">
        <v>3</v>
      </c>
      <c r="AA184">
        <v>0.75</v>
      </c>
      <c r="AB184">
        <v>6</v>
      </c>
      <c r="AC184">
        <v>2.25</v>
      </c>
      <c r="AD184">
        <v>2.25</v>
      </c>
      <c r="AE184">
        <v>2.375</v>
      </c>
      <c r="AF184">
        <v>1.2222222222222223</v>
      </c>
      <c r="AG184">
        <v>4.5</v>
      </c>
      <c r="AH184">
        <v>4.4444444444444446</v>
      </c>
      <c r="AI184">
        <v>4.8</v>
      </c>
      <c r="AJ184">
        <v>4.5862068965517242</v>
      </c>
      <c r="AK184">
        <v>4.4444444444444446</v>
      </c>
      <c r="AL184">
        <v>3.2</v>
      </c>
      <c r="AM184">
        <v>5.3</v>
      </c>
      <c r="AN184">
        <v>4.3103448275862073</v>
      </c>
      <c r="AO184">
        <v>4.4482758620689653</v>
      </c>
      <c r="AP184">
        <v>1.9</v>
      </c>
      <c r="AQ184">
        <v>1.4444444444444444</v>
      </c>
      <c r="AR184">
        <v>0.6</v>
      </c>
      <c r="AS184">
        <v>1.3103448275862069</v>
      </c>
      <c r="AT184">
        <v>1.6666666666666667</v>
      </c>
      <c r="AU184">
        <v>3.2</v>
      </c>
      <c r="AV184">
        <v>1.4</v>
      </c>
      <c r="AW184">
        <v>2.103448275862069</v>
      </c>
      <c r="AX184">
        <v>1.7068965517241379</v>
      </c>
      <c r="AY184">
        <v>3.0775862068965516</v>
      </c>
      <c r="AZ184">
        <v>2.7</v>
      </c>
      <c r="BA184">
        <v>2.4444444444444446</v>
      </c>
      <c r="BB184">
        <v>2.7</v>
      </c>
      <c r="BC184">
        <v>2.6206896551724137</v>
      </c>
      <c r="BD184">
        <v>2.5555555555555554</v>
      </c>
      <c r="BE184">
        <v>2.2000000000000002</v>
      </c>
      <c r="BF184">
        <v>2.8</v>
      </c>
      <c r="BG184">
        <v>2.5172413793103448</v>
      </c>
      <c r="BH184">
        <v>2.5689655172413794</v>
      </c>
      <c r="BI184">
        <v>2.5689655172413794</v>
      </c>
      <c r="BJ184">
        <v>2.9080459770114944</v>
      </c>
      <c r="BL184">
        <v>2</v>
      </c>
      <c r="BN184">
        <v>2</v>
      </c>
      <c r="BO184">
        <v>9</v>
      </c>
      <c r="BR184">
        <v>9</v>
      </c>
      <c r="BS184">
        <v>5.5</v>
      </c>
      <c r="BU184">
        <v>5</v>
      </c>
      <c r="BW184">
        <v>5</v>
      </c>
      <c r="BX184">
        <v>0</v>
      </c>
      <c r="CA184">
        <v>0</v>
      </c>
      <c r="CB184">
        <v>2.5</v>
      </c>
      <c r="CC184">
        <v>4</v>
      </c>
      <c r="CE184">
        <v>3</v>
      </c>
      <c r="CG184">
        <v>3</v>
      </c>
      <c r="CH184">
        <v>4</v>
      </c>
      <c r="CK184">
        <v>4</v>
      </c>
      <c r="CL184">
        <v>3.5</v>
      </c>
      <c r="CM184">
        <v>3.5</v>
      </c>
      <c r="CN184">
        <v>3.8333333333333335</v>
      </c>
      <c r="CO184">
        <v>2.9388888888888891</v>
      </c>
      <c r="CP184">
        <v>1.5</v>
      </c>
      <c r="CQ184">
        <v>1.7777777777777777</v>
      </c>
      <c r="CR184">
        <v>1.5</v>
      </c>
      <c r="CS184">
        <v>1.5925925925925926</v>
      </c>
      <c r="CT184">
        <v>2.4444444444444446</v>
      </c>
      <c r="CU184">
        <v>2.1111111111111112</v>
      </c>
      <c r="CV184">
        <v>1.6666666666666667</v>
      </c>
      <c r="CW184">
        <v>2.074074074074074</v>
      </c>
      <c r="CX184">
        <v>1.8333333333333333</v>
      </c>
      <c r="CY184">
        <v>5.4</v>
      </c>
      <c r="CZ184">
        <v>4.666666666666667</v>
      </c>
      <c r="DA184">
        <v>5.25</v>
      </c>
      <c r="DB184">
        <v>5.1111111111111107</v>
      </c>
      <c r="DC184">
        <v>4.666666666666667</v>
      </c>
      <c r="DD184">
        <v>4.5555555555555554</v>
      </c>
      <c r="DE184">
        <v>5.333333333333333</v>
      </c>
      <c r="DF184">
        <v>4.8518518518518521</v>
      </c>
      <c r="DG184">
        <v>4.9814814814814818</v>
      </c>
      <c r="DH184">
        <v>3.4074074074074074</v>
      </c>
      <c r="DI184">
        <v>3.2</v>
      </c>
      <c r="DJ184">
        <v>4</v>
      </c>
      <c r="DK184">
        <v>2.625</v>
      </c>
      <c r="DL184">
        <v>3.2962962962962963</v>
      </c>
      <c r="DM184">
        <v>2.8888888888888888</v>
      </c>
      <c r="DN184">
        <v>2.7777777777777777</v>
      </c>
      <c r="DO184">
        <v>3.1111111111111112</v>
      </c>
      <c r="DP184">
        <v>2.925925925925926</v>
      </c>
      <c r="DQ184">
        <v>3.1111111111111112</v>
      </c>
      <c r="DR184">
        <v>3.1111111111111112</v>
      </c>
      <c r="DS184">
        <v>3.308641975308642</v>
      </c>
      <c r="DU184">
        <v>2</v>
      </c>
      <c r="DV184">
        <v>6</v>
      </c>
      <c r="DW184">
        <v>4.666666666666667</v>
      </c>
      <c r="DX184">
        <v>0</v>
      </c>
      <c r="DY184">
        <v>0</v>
      </c>
      <c r="DZ184">
        <v>0</v>
      </c>
      <c r="EA184">
        <v>0</v>
      </c>
      <c r="EB184">
        <v>2.3333333333333335</v>
      </c>
      <c r="ED184">
        <v>4</v>
      </c>
      <c r="EE184">
        <v>1</v>
      </c>
      <c r="EF184">
        <v>2</v>
      </c>
      <c r="EG184">
        <v>7</v>
      </c>
      <c r="EH184">
        <v>6</v>
      </c>
      <c r="EI184">
        <v>7</v>
      </c>
      <c r="EJ184">
        <v>6.666666666666667</v>
      </c>
      <c r="EK184">
        <v>4.333333333333333</v>
      </c>
      <c r="EL184">
        <v>3.3333333333333335</v>
      </c>
      <c r="EN184">
        <v>5</v>
      </c>
      <c r="EO184">
        <v>4.5</v>
      </c>
      <c r="EP184">
        <v>4.666666666666667</v>
      </c>
      <c r="EQ184">
        <v>5</v>
      </c>
      <c r="ER184">
        <v>6</v>
      </c>
      <c r="ES184">
        <v>6</v>
      </c>
      <c r="ET184">
        <v>5.666666666666667</v>
      </c>
      <c r="EU184">
        <v>5.166666666666667</v>
      </c>
      <c r="EV184">
        <v>5.166666666666667</v>
      </c>
      <c r="EW184">
        <v>3.9444444444444446</v>
      </c>
      <c r="EX184">
        <v>3.3722222222222222</v>
      </c>
    </row>
    <row r="185" spans="1:154" x14ac:dyDescent="0.3">
      <c r="A185" s="2" t="s">
        <v>183</v>
      </c>
      <c r="B185">
        <v>1.5263157894736843</v>
      </c>
      <c r="C185">
        <v>1.45</v>
      </c>
      <c r="D185">
        <v>0.94736842105263153</v>
      </c>
      <c r="E185">
        <v>1.3103448275862069</v>
      </c>
      <c r="F185">
        <v>0.78947368421052633</v>
      </c>
      <c r="G185">
        <v>1.1499999999999999</v>
      </c>
      <c r="H185">
        <v>1.1578947368421053</v>
      </c>
      <c r="I185">
        <v>1.0344827586206897</v>
      </c>
      <c r="J185">
        <v>1.1724137931034482</v>
      </c>
      <c r="K185">
        <v>0.31578947368421051</v>
      </c>
      <c r="L185">
        <v>0.5</v>
      </c>
      <c r="M185">
        <v>0.10526315789473684</v>
      </c>
      <c r="N185">
        <v>0.31034482758620691</v>
      </c>
      <c r="O185">
        <v>0.31034482758620691</v>
      </c>
      <c r="P185">
        <v>0.88505747126436785</v>
      </c>
      <c r="Q185">
        <v>4</v>
      </c>
      <c r="S185">
        <v>0</v>
      </c>
      <c r="T185">
        <v>2</v>
      </c>
      <c r="U185">
        <v>0</v>
      </c>
      <c r="W185">
        <v>0</v>
      </c>
      <c r="X185">
        <v>0</v>
      </c>
      <c r="Y185">
        <v>1</v>
      </c>
      <c r="Z185">
        <v>1</v>
      </c>
      <c r="AB185">
        <v>1</v>
      </c>
      <c r="AC185">
        <v>1</v>
      </c>
      <c r="AD185">
        <v>1</v>
      </c>
      <c r="AE185">
        <v>1</v>
      </c>
      <c r="AF185">
        <v>0.88888888888888884</v>
      </c>
      <c r="AG185">
        <v>4.2</v>
      </c>
      <c r="AH185">
        <v>4.5</v>
      </c>
      <c r="AI185">
        <v>3.5555555555555554</v>
      </c>
      <c r="AJ185">
        <v>4.04</v>
      </c>
      <c r="AK185">
        <v>3.6666666666666665</v>
      </c>
      <c r="AL185">
        <v>4.7777777777777777</v>
      </c>
      <c r="AM185">
        <v>2.8888888888888888</v>
      </c>
      <c r="AN185">
        <v>3.7777777777777777</v>
      </c>
      <c r="AO185">
        <v>3.9038461538461537</v>
      </c>
      <c r="AP185">
        <v>2.6</v>
      </c>
      <c r="AQ185">
        <v>2</v>
      </c>
      <c r="AR185">
        <v>3.4444444444444446</v>
      </c>
      <c r="AS185">
        <v>2.76</v>
      </c>
      <c r="AT185">
        <v>4</v>
      </c>
      <c r="AU185">
        <v>1.7777777777777777</v>
      </c>
      <c r="AV185">
        <v>4.2222222222222223</v>
      </c>
      <c r="AW185">
        <v>3.3333333333333335</v>
      </c>
      <c r="AX185">
        <v>3.0576923076923075</v>
      </c>
      <c r="AY185">
        <v>3.4807692307692308</v>
      </c>
      <c r="AZ185">
        <v>1</v>
      </c>
      <c r="BA185">
        <v>2.5</v>
      </c>
      <c r="BB185">
        <v>1.7777777777777777</v>
      </c>
      <c r="BC185">
        <v>1.64</v>
      </c>
      <c r="BD185">
        <v>1.5555555555555556</v>
      </c>
      <c r="BE185">
        <v>1.3333333333333333</v>
      </c>
      <c r="BF185">
        <v>1.1111111111111112</v>
      </c>
      <c r="BG185">
        <v>1.3333333333333333</v>
      </c>
      <c r="BH185">
        <v>1.4807692307692308</v>
      </c>
      <c r="BI185">
        <v>1.4807692307692308</v>
      </c>
      <c r="BJ185">
        <v>2.8141025641025643</v>
      </c>
      <c r="BL185">
        <v>3.25</v>
      </c>
      <c r="BM185">
        <v>5</v>
      </c>
      <c r="BN185">
        <v>3.6</v>
      </c>
      <c r="BO185">
        <v>3</v>
      </c>
      <c r="BP185">
        <v>1</v>
      </c>
      <c r="BQ185">
        <v>6</v>
      </c>
      <c r="BR185">
        <v>3.3333333333333335</v>
      </c>
      <c r="BS185">
        <v>3.5</v>
      </c>
      <c r="BU185">
        <v>4.75</v>
      </c>
      <c r="BV185">
        <v>0</v>
      </c>
      <c r="BW185">
        <v>3.8</v>
      </c>
      <c r="BX185">
        <v>0</v>
      </c>
      <c r="BY185">
        <v>5</v>
      </c>
      <c r="BZ185">
        <v>0</v>
      </c>
      <c r="CA185">
        <v>1.6666666666666667</v>
      </c>
      <c r="CB185">
        <v>3</v>
      </c>
      <c r="CC185">
        <v>3.25</v>
      </c>
      <c r="CE185">
        <v>3.25</v>
      </c>
      <c r="CF185">
        <v>5</v>
      </c>
      <c r="CG185">
        <v>3.6</v>
      </c>
      <c r="CH185">
        <v>5</v>
      </c>
      <c r="CI185">
        <v>1</v>
      </c>
      <c r="CJ185">
        <v>0</v>
      </c>
      <c r="CK185">
        <v>2</v>
      </c>
      <c r="CL185">
        <v>3</v>
      </c>
      <c r="CM185">
        <v>3</v>
      </c>
      <c r="CN185">
        <v>3.1666666666666665</v>
      </c>
      <c r="CO185">
        <v>2.8611111111111112</v>
      </c>
      <c r="CP185">
        <v>1.4</v>
      </c>
      <c r="CQ185">
        <v>1.3</v>
      </c>
      <c r="CR185">
        <v>1.2222222222222223</v>
      </c>
      <c r="CS185">
        <v>1.3103448275862069</v>
      </c>
      <c r="CT185">
        <v>1.7777777777777777</v>
      </c>
      <c r="CU185">
        <v>0.9</v>
      </c>
      <c r="CV185">
        <v>3.2</v>
      </c>
      <c r="CW185">
        <v>1.9655172413793103</v>
      </c>
      <c r="CX185">
        <v>1.6379310344827587</v>
      </c>
      <c r="CY185">
        <v>2.1</v>
      </c>
      <c r="CZ185">
        <v>2.2000000000000002</v>
      </c>
      <c r="DA185">
        <v>2.3333333333333335</v>
      </c>
      <c r="DB185">
        <v>2.2068965517241379</v>
      </c>
      <c r="DC185">
        <v>1.3333333333333333</v>
      </c>
      <c r="DD185">
        <v>1.8</v>
      </c>
      <c r="DE185">
        <v>1.7</v>
      </c>
      <c r="DF185">
        <v>1.6206896551724137</v>
      </c>
      <c r="DG185">
        <v>1.9137931034482758</v>
      </c>
      <c r="DH185">
        <v>1.7758620689655173</v>
      </c>
      <c r="DI185">
        <v>0.7</v>
      </c>
      <c r="DJ185">
        <v>0.8</v>
      </c>
      <c r="DK185">
        <v>1</v>
      </c>
      <c r="DL185">
        <v>0.82758620689655171</v>
      </c>
      <c r="DM185">
        <v>1.3333333333333333</v>
      </c>
      <c r="DN185">
        <v>0.7</v>
      </c>
      <c r="DO185">
        <v>0.9</v>
      </c>
      <c r="DP185">
        <v>0.96551724137931039</v>
      </c>
      <c r="DQ185">
        <v>0.89655172413793105</v>
      </c>
      <c r="DR185">
        <v>0.89655172413793105</v>
      </c>
      <c r="DS185">
        <v>1.4827586206896552</v>
      </c>
      <c r="DV185">
        <v>1</v>
      </c>
      <c r="DW185">
        <v>1</v>
      </c>
      <c r="DX185">
        <v>1</v>
      </c>
      <c r="EA185">
        <v>1</v>
      </c>
      <c r="EB185">
        <v>1</v>
      </c>
      <c r="EE185">
        <v>0</v>
      </c>
      <c r="EF185">
        <v>0</v>
      </c>
      <c r="EG185">
        <v>0</v>
      </c>
      <c r="EJ185">
        <v>0</v>
      </c>
      <c r="EK185">
        <v>0</v>
      </c>
      <c r="EL185">
        <v>0.5</v>
      </c>
      <c r="EO185">
        <v>1</v>
      </c>
      <c r="EP185">
        <v>1</v>
      </c>
      <c r="EQ185">
        <v>1</v>
      </c>
      <c r="ET185">
        <v>1</v>
      </c>
      <c r="EU185">
        <v>1</v>
      </c>
      <c r="EV185">
        <v>1</v>
      </c>
      <c r="EW185">
        <v>0.66666666666666663</v>
      </c>
      <c r="EX185">
        <v>1.4555555555555555</v>
      </c>
    </row>
    <row r="186" spans="1:154" x14ac:dyDescent="0.3">
      <c r="A186" s="2" t="s">
        <v>184</v>
      </c>
      <c r="B186">
        <v>2.1578947368421053</v>
      </c>
      <c r="C186">
        <v>2.2999999999999998</v>
      </c>
      <c r="D186">
        <v>2.4500000000000002</v>
      </c>
      <c r="E186">
        <v>2.3050847457627119</v>
      </c>
      <c r="F186">
        <v>2.8421052631578947</v>
      </c>
      <c r="G186">
        <v>2.2000000000000002</v>
      </c>
      <c r="H186">
        <v>2.15</v>
      </c>
      <c r="I186">
        <v>2.3898305084745761</v>
      </c>
      <c r="J186">
        <v>2.347457627118644</v>
      </c>
      <c r="K186">
        <v>0.68421052631578949</v>
      </c>
      <c r="L186">
        <v>0.85</v>
      </c>
      <c r="M186">
        <v>0.7</v>
      </c>
      <c r="N186">
        <v>0.74576271186440679</v>
      </c>
      <c r="O186">
        <v>0.74576271186440679</v>
      </c>
      <c r="P186">
        <v>1.8135593220338984</v>
      </c>
      <c r="Q186">
        <v>5</v>
      </c>
      <c r="T186">
        <v>5</v>
      </c>
      <c r="U186">
        <v>0</v>
      </c>
      <c r="X186">
        <v>0</v>
      </c>
      <c r="Y186">
        <v>2.5</v>
      </c>
      <c r="Z186">
        <v>3</v>
      </c>
      <c r="AC186">
        <v>3</v>
      </c>
      <c r="AD186">
        <v>3</v>
      </c>
      <c r="AE186">
        <v>2.6666666666666665</v>
      </c>
      <c r="AF186">
        <v>1.8277777777777777</v>
      </c>
      <c r="AG186">
        <v>3.6666666666666665</v>
      </c>
      <c r="AH186">
        <v>3.8888888888888888</v>
      </c>
      <c r="AI186">
        <v>4</v>
      </c>
      <c r="AJ186">
        <v>3.8571428571428572</v>
      </c>
      <c r="AK186">
        <v>3.7</v>
      </c>
      <c r="AL186">
        <v>3.2</v>
      </c>
      <c r="AM186">
        <v>4.125</v>
      </c>
      <c r="AN186">
        <v>3.6428571428571428</v>
      </c>
      <c r="AO186">
        <v>3.75</v>
      </c>
      <c r="AP186">
        <v>2.5555555555555554</v>
      </c>
      <c r="AQ186">
        <v>2.1111111111111112</v>
      </c>
      <c r="AR186">
        <v>2.7</v>
      </c>
      <c r="AS186">
        <v>2.4642857142857144</v>
      </c>
      <c r="AT186">
        <v>2.7</v>
      </c>
      <c r="AU186">
        <v>3</v>
      </c>
      <c r="AV186">
        <v>2.125</v>
      </c>
      <c r="AW186">
        <v>2.6428571428571428</v>
      </c>
      <c r="AX186">
        <v>2.5535714285714284</v>
      </c>
      <c r="AY186">
        <v>3.1517857142857144</v>
      </c>
      <c r="AZ186">
        <v>1.5555555555555556</v>
      </c>
      <c r="BA186">
        <v>1.7777777777777777</v>
      </c>
      <c r="BB186">
        <v>1.7</v>
      </c>
      <c r="BC186">
        <v>1.6785714285714286</v>
      </c>
      <c r="BD186">
        <v>1.6</v>
      </c>
      <c r="BE186">
        <v>1.5</v>
      </c>
      <c r="BF186">
        <v>1.625</v>
      </c>
      <c r="BG186">
        <v>1.5714285714285714</v>
      </c>
      <c r="BH186">
        <v>1.625</v>
      </c>
      <c r="BI186">
        <v>1.625</v>
      </c>
      <c r="BJ186">
        <v>2.6428571428571428</v>
      </c>
      <c r="BK186">
        <v>0</v>
      </c>
      <c r="BL186">
        <v>1</v>
      </c>
      <c r="BN186">
        <v>0.5</v>
      </c>
      <c r="BQ186">
        <v>0.5</v>
      </c>
      <c r="BR186">
        <v>0.5</v>
      </c>
      <c r="BS186">
        <v>0.5</v>
      </c>
      <c r="BT186">
        <v>6</v>
      </c>
      <c r="BU186">
        <v>5</v>
      </c>
      <c r="BW186">
        <v>5.5</v>
      </c>
      <c r="BZ186">
        <v>6</v>
      </c>
      <c r="CA186">
        <v>6</v>
      </c>
      <c r="CB186">
        <v>5.75</v>
      </c>
      <c r="CC186">
        <v>3.125</v>
      </c>
      <c r="CD186">
        <v>3</v>
      </c>
      <c r="CE186">
        <v>4</v>
      </c>
      <c r="CG186">
        <v>3.5</v>
      </c>
      <c r="CJ186">
        <v>2.5</v>
      </c>
      <c r="CK186">
        <v>2.5</v>
      </c>
      <c r="CL186">
        <v>3</v>
      </c>
      <c r="CM186">
        <v>3</v>
      </c>
      <c r="CN186">
        <v>3.0833333333333335</v>
      </c>
      <c r="CO186">
        <v>2.6722222222222221</v>
      </c>
      <c r="CP186">
        <v>1.4</v>
      </c>
      <c r="CQ186">
        <v>3.9</v>
      </c>
      <c r="CR186">
        <v>2</v>
      </c>
      <c r="CS186">
        <v>2.4814814814814814</v>
      </c>
      <c r="CT186">
        <v>3.4</v>
      </c>
      <c r="CU186">
        <v>2.6666666666666665</v>
      </c>
      <c r="CV186">
        <v>2.875</v>
      </c>
      <c r="CW186">
        <v>3</v>
      </c>
      <c r="CX186">
        <v>2.7407407407407409</v>
      </c>
      <c r="CY186">
        <v>5.6</v>
      </c>
      <c r="CZ186">
        <v>4</v>
      </c>
      <c r="DA186">
        <v>6.7142857142857144</v>
      </c>
      <c r="DB186">
        <v>5.2962962962962967</v>
      </c>
      <c r="DC186">
        <v>3.9</v>
      </c>
      <c r="DD186">
        <v>5.4444444444444446</v>
      </c>
      <c r="DE186">
        <v>4</v>
      </c>
      <c r="DF186">
        <v>4.4444444444444446</v>
      </c>
      <c r="DG186">
        <v>4.8703703703703702</v>
      </c>
      <c r="DH186">
        <v>3.8055555555555554</v>
      </c>
      <c r="DI186">
        <v>2.6</v>
      </c>
      <c r="DJ186">
        <v>3.3</v>
      </c>
      <c r="DK186">
        <v>2.5714285714285716</v>
      </c>
      <c r="DL186">
        <v>2.8518518518518516</v>
      </c>
      <c r="DM186">
        <v>2.8</v>
      </c>
      <c r="DN186">
        <v>2</v>
      </c>
      <c r="DO186">
        <v>2.125</v>
      </c>
      <c r="DP186">
        <v>2.3333333333333335</v>
      </c>
      <c r="DQ186">
        <v>2.5925925925925926</v>
      </c>
      <c r="DR186">
        <v>2.5925925925925926</v>
      </c>
      <c r="DS186">
        <v>3.4012345679012346</v>
      </c>
      <c r="DV186">
        <v>3.3333333333333335</v>
      </c>
      <c r="DW186">
        <v>3.3333333333333335</v>
      </c>
      <c r="DY186">
        <v>1</v>
      </c>
      <c r="DZ186">
        <v>1.5</v>
      </c>
      <c r="EA186">
        <v>1.3333333333333333</v>
      </c>
      <c r="EB186">
        <v>2.3333333333333335</v>
      </c>
      <c r="EE186">
        <v>3.6666666666666665</v>
      </c>
      <c r="EF186">
        <v>3.6666666666666665</v>
      </c>
      <c r="EH186">
        <v>6</v>
      </c>
      <c r="EI186">
        <v>1.5</v>
      </c>
      <c r="EJ186">
        <v>3</v>
      </c>
      <c r="EK186">
        <v>3.3333333333333335</v>
      </c>
      <c r="EL186">
        <v>2.8333333333333335</v>
      </c>
      <c r="EO186">
        <v>3.6666666666666665</v>
      </c>
      <c r="EP186">
        <v>3.6666666666666665</v>
      </c>
      <c r="ER186">
        <v>6</v>
      </c>
      <c r="ES186">
        <v>5</v>
      </c>
      <c r="ET186">
        <v>5.333333333333333</v>
      </c>
      <c r="EU186">
        <v>4.5</v>
      </c>
      <c r="EV186">
        <v>4.5</v>
      </c>
      <c r="EW186">
        <v>3.3888888888888888</v>
      </c>
      <c r="EX186">
        <v>3.4</v>
      </c>
    </row>
    <row r="187" spans="1:154" x14ac:dyDescent="0.3">
      <c r="A187" s="2" t="s">
        <v>185</v>
      </c>
      <c r="B187">
        <v>3.65</v>
      </c>
      <c r="C187">
        <v>4.2</v>
      </c>
      <c r="D187">
        <v>4.1500000000000004</v>
      </c>
      <c r="E187">
        <v>4</v>
      </c>
      <c r="F187">
        <v>4.4000000000000004</v>
      </c>
      <c r="G187">
        <v>4.25</v>
      </c>
      <c r="H187">
        <v>4.2</v>
      </c>
      <c r="I187">
        <v>4.2833333333333332</v>
      </c>
      <c r="J187">
        <v>4.1416666666666666</v>
      </c>
      <c r="K187">
        <v>2.4500000000000002</v>
      </c>
      <c r="L187">
        <v>2.0499999999999998</v>
      </c>
      <c r="M187">
        <v>2.2999999999999998</v>
      </c>
      <c r="N187">
        <v>2.2666666666666666</v>
      </c>
      <c r="O187">
        <v>2.2666666666666666</v>
      </c>
      <c r="P187">
        <v>3.5166666666666666</v>
      </c>
      <c r="AF187">
        <v>3.5166666666666666</v>
      </c>
      <c r="AG187">
        <v>5.25</v>
      </c>
      <c r="AH187">
        <v>5</v>
      </c>
      <c r="AI187">
        <v>6</v>
      </c>
      <c r="AJ187">
        <v>5.44</v>
      </c>
      <c r="AK187">
        <v>6.9</v>
      </c>
      <c r="AL187">
        <v>5.75</v>
      </c>
      <c r="AM187">
        <v>5.2</v>
      </c>
      <c r="AN187">
        <v>5.9642857142857144</v>
      </c>
      <c r="AO187">
        <v>5.716981132075472</v>
      </c>
      <c r="AP187">
        <v>2.625</v>
      </c>
      <c r="AQ187">
        <v>3</v>
      </c>
      <c r="AR187">
        <v>1.8888888888888888</v>
      </c>
      <c r="AS187">
        <v>2.48</v>
      </c>
      <c r="AT187">
        <v>1.4</v>
      </c>
      <c r="AU187">
        <v>2.875</v>
      </c>
      <c r="AV187">
        <v>2.8</v>
      </c>
      <c r="AW187">
        <v>2.3214285714285716</v>
      </c>
      <c r="AX187">
        <v>2.3962264150943398</v>
      </c>
      <c r="AY187">
        <v>4.0566037735849054</v>
      </c>
      <c r="AZ187">
        <v>3.5</v>
      </c>
      <c r="BA187">
        <v>4</v>
      </c>
      <c r="BB187">
        <v>3.7777777777777777</v>
      </c>
      <c r="BC187">
        <v>3.76</v>
      </c>
      <c r="BD187">
        <v>3.8</v>
      </c>
      <c r="BE187">
        <v>3.75</v>
      </c>
      <c r="BF187">
        <v>3.9</v>
      </c>
      <c r="BG187">
        <v>3.8214285714285716</v>
      </c>
      <c r="BH187">
        <v>3.7924528301886791</v>
      </c>
      <c r="BI187">
        <v>3.7924528301886791</v>
      </c>
      <c r="BJ187">
        <v>3.9685534591194966</v>
      </c>
      <c r="BK187">
        <v>8.5</v>
      </c>
      <c r="BL187">
        <v>5.5</v>
      </c>
      <c r="BM187">
        <v>5</v>
      </c>
      <c r="BN187">
        <v>6.6</v>
      </c>
      <c r="BP187">
        <v>7.5</v>
      </c>
      <c r="BR187">
        <v>7.5</v>
      </c>
      <c r="BS187">
        <v>6.8571428571428568</v>
      </c>
      <c r="BT187">
        <v>0.5</v>
      </c>
      <c r="BU187">
        <v>3</v>
      </c>
      <c r="BV187">
        <v>5</v>
      </c>
      <c r="BW187">
        <v>2.4</v>
      </c>
      <c r="BY187">
        <v>1.5</v>
      </c>
      <c r="CA187">
        <v>1.5</v>
      </c>
      <c r="CB187">
        <v>2.1428571428571428</v>
      </c>
      <c r="CC187">
        <v>4.5</v>
      </c>
      <c r="CD187">
        <v>2.5</v>
      </c>
      <c r="CE187">
        <v>5</v>
      </c>
      <c r="CF187">
        <v>7</v>
      </c>
      <c r="CG187">
        <v>4.4000000000000004</v>
      </c>
      <c r="CI187">
        <v>6</v>
      </c>
      <c r="CK187">
        <v>6</v>
      </c>
      <c r="CL187">
        <v>4.8571428571428568</v>
      </c>
      <c r="CM187">
        <v>4.8571428571428568</v>
      </c>
      <c r="CN187">
        <v>4.6190476190476186</v>
      </c>
      <c r="CO187">
        <v>4.0444444444444443</v>
      </c>
      <c r="CP187">
        <v>4</v>
      </c>
      <c r="CQ187">
        <v>3.7</v>
      </c>
      <c r="CR187">
        <v>3.2222222222222223</v>
      </c>
      <c r="CS187">
        <v>3.6296296296296298</v>
      </c>
      <c r="CT187">
        <v>4.1111111111111107</v>
      </c>
      <c r="CU187">
        <v>2.8</v>
      </c>
      <c r="CV187">
        <v>3.2</v>
      </c>
      <c r="CW187">
        <v>3.3448275862068964</v>
      </c>
      <c r="CX187">
        <v>3.4821428571428572</v>
      </c>
      <c r="CY187">
        <v>0.75</v>
      </c>
      <c r="CZ187">
        <v>1</v>
      </c>
      <c r="DA187">
        <v>1.1111111111111112</v>
      </c>
      <c r="DB187">
        <v>0.96296296296296291</v>
      </c>
      <c r="DC187">
        <v>1.6666666666666667</v>
      </c>
      <c r="DD187">
        <v>0.9</v>
      </c>
      <c r="DE187">
        <v>2.2000000000000002</v>
      </c>
      <c r="DF187">
        <v>1.5862068965517242</v>
      </c>
      <c r="DG187">
        <v>1.2857142857142858</v>
      </c>
      <c r="DH187">
        <v>2.3839285714285716</v>
      </c>
      <c r="DI187">
        <v>0.125</v>
      </c>
      <c r="DJ187">
        <v>0.1</v>
      </c>
      <c r="DK187">
        <v>0</v>
      </c>
      <c r="DL187">
        <v>7.407407407407407E-2</v>
      </c>
      <c r="DM187">
        <v>0</v>
      </c>
      <c r="DN187">
        <v>0</v>
      </c>
      <c r="DO187">
        <v>0.1</v>
      </c>
      <c r="DP187">
        <v>3.4482758620689655E-2</v>
      </c>
      <c r="DQ187">
        <v>5.3571428571428568E-2</v>
      </c>
      <c r="DR187">
        <v>5.3571428571428568E-2</v>
      </c>
      <c r="DS187">
        <v>1.6071428571428572</v>
      </c>
      <c r="DT187">
        <v>3</v>
      </c>
      <c r="DV187">
        <v>6</v>
      </c>
      <c r="DW187">
        <v>4</v>
      </c>
      <c r="DX187">
        <v>6</v>
      </c>
      <c r="EA187">
        <v>6</v>
      </c>
      <c r="EB187">
        <v>4.5</v>
      </c>
      <c r="EC187">
        <v>1.5</v>
      </c>
      <c r="EE187">
        <v>0</v>
      </c>
      <c r="EF187">
        <v>1</v>
      </c>
      <c r="EG187">
        <v>0</v>
      </c>
      <c r="EJ187">
        <v>0</v>
      </c>
      <c r="EK187">
        <v>0.75</v>
      </c>
      <c r="EL187">
        <v>2.625</v>
      </c>
      <c r="EM187">
        <v>0</v>
      </c>
      <c r="EO187">
        <v>0</v>
      </c>
      <c r="EP187">
        <v>0</v>
      </c>
      <c r="EQ187">
        <v>0</v>
      </c>
      <c r="ET187">
        <v>0</v>
      </c>
      <c r="EU187">
        <v>0</v>
      </c>
      <c r="EV187">
        <v>0</v>
      </c>
      <c r="EW187">
        <v>1.75</v>
      </c>
      <c r="EX187">
        <v>1.6166666666666667</v>
      </c>
    </row>
    <row r="188" spans="1:154" x14ac:dyDescent="0.3">
      <c r="A188" s="2" t="s">
        <v>186</v>
      </c>
      <c r="B188">
        <v>2.85</v>
      </c>
      <c r="C188">
        <v>3.2</v>
      </c>
      <c r="D188">
        <v>2.8</v>
      </c>
      <c r="E188">
        <v>2.95</v>
      </c>
      <c r="F188">
        <v>3.4</v>
      </c>
      <c r="G188">
        <v>2.4</v>
      </c>
      <c r="H188">
        <v>3.45</v>
      </c>
      <c r="I188">
        <v>3.0833333333333335</v>
      </c>
      <c r="J188">
        <v>3.0166666666666666</v>
      </c>
      <c r="K188">
        <v>1.35</v>
      </c>
      <c r="L188">
        <v>0.9</v>
      </c>
      <c r="M188">
        <v>1.35</v>
      </c>
      <c r="N188">
        <v>1.2</v>
      </c>
      <c r="O188">
        <v>1.2</v>
      </c>
      <c r="P188">
        <v>2.411111111111111</v>
      </c>
      <c r="AF188">
        <v>2.411111111111111</v>
      </c>
      <c r="AG188">
        <v>3.5</v>
      </c>
      <c r="AH188">
        <v>4.0999999999999996</v>
      </c>
      <c r="AI188">
        <v>3.3</v>
      </c>
      <c r="AJ188">
        <v>3.6333333333333333</v>
      </c>
      <c r="AK188">
        <v>3.8888888888888888</v>
      </c>
      <c r="AL188">
        <v>3.5</v>
      </c>
      <c r="AM188">
        <v>3.4</v>
      </c>
      <c r="AN188">
        <v>3.5862068965517242</v>
      </c>
      <c r="AO188">
        <v>3.6101694915254239</v>
      </c>
      <c r="AP188">
        <v>1.5</v>
      </c>
      <c r="AQ188">
        <v>1.9</v>
      </c>
      <c r="AR188">
        <v>2.6</v>
      </c>
      <c r="AS188">
        <v>2</v>
      </c>
      <c r="AT188">
        <v>1.2222222222222223</v>
      </c>
      <c r="AU188">
        <v>2.4</v>
      </c>
      <c r="AV188">
        <v>2.5</v>
      </c>
      <c r="AW188">
        <v>2.0689655172413794</v>
      </c>
      <c r="AX188">
        <v>2.0338983050847457</v>
      </c>
      <c r="AY188">
        <v>2.8220338983050848</v>
      </c>
      <c r="AZ188">
        <v>2.2999999999999998</v>
      </c>
      <c r="BA188">
        <v>2.5</v>
      </c>
      <c r="BB188">
        <v>2.4</v>
      </c>
      <c r="BC188">
        <v>2.4</v>
      </c>
      <c r="BD188">
        <v>2.5555555555555554</v>
      </c>
      <c r="BE188">
        <v>2.5</v>
      </c>
      <c r="BF188">
        <v>3</v>
      </c>
      <c r="BG188">
        <v>2.6896551724137931</v>
      </c>
      <c r="BH188">
        <v>2.5423728813559321</v>
      </c>
      <c r="BI188">
        <v>2.5423728813559321</v>
      </c>
      <c r="BJ188">
        <v>2.7288135593220337</v>
      </c>
      <c r="BO188">
        <v>3</v>
      </c>
      <c r="BR188">
        <v>3</v>
      </c>
      <c r="BS188">
        <v>3</v>
      </c>
      <c r="BX188">
        <v>4</v>
      </c>
      <c r="CA188">
        <v>4</v>
      </c>
      <c r="CB188">
        <v>4</v>
      </c>
      <c r="CC188">
        <v>3.5</v>
      </c>
      <c r="CH188">
        <v>4</v>
      </c>
      <c r="CK188">
        <v>4</v>
      </c>
      <c r="CL188">
        <v>4</v>
      </c>
      <c r="CM188">
        <v>4</v>
      </c>
      <c r="CN188">
        <v>3.6666666666666665</v>
      </c>
      <c r="CO188">
        <v>2.7444444444444445</v>
      </c>
      <c r="CP188">
        <v>2.5</v>
      </c>
      <c r="CQ188">
        <v>1.6666666666666667</v>
      </c>
      <c r="CR188">
        <v>2.2857142857142856</v>
      </c>
      <c r="CS188">
        <v>2.125</v>
      </c>
      <c r="CT188">
        <v>1.8888888888888888</v>
      </c>
      <c r="CU188">
        <v>2.9</v>
      </c>
      <c r="CV188">
        <v>1.3333333333333333</v>
      </c>
      <c r="CW188">
        <v>2.0714285714285716</v>
      </c>
      <c r="CX188">
        <v>2.0961538461538463</v>
      </c>
      <c r="CY188">
        <v>4.125</v>
      </c>
      <c r="CZ188">
        <v>4.666666666666667</v>
      </c>
      <c r="DA188">
        <v>4.8571428571428568</v>
      </c>
      <c r="DB188">
        <v>4.541666666666667</v>
      </c>
      <c r="DC188">
        <v>4.666666666666667</v>
      </c>
      <c r="DD188">
        <v>3.6</v>
      </c>
      <c r="DE188">
        <v>4.1111111111111107</v>
      </c>
      <c r="DF188">
        <v>4.1071428571428568</v>
      </c>
      <c r="DG188">
        <v>4.3076923076923075</v>
      </c>
      <c r="DH188">
        <v>3.2019230769230771</v>
      </c>
      <c r="DI188">
        <v>2.75</v>
      </c>
      <c r="DJ188">
        <v>2.4444444444444446</v>
      </c>
      <c r="DK188">
        <v>1.5714285714285714</v>
      </c>
      <c r="DL188">
        <v>2.2916666666666665</v>
      </c>
      <c r="DM188">
        <v>2.7777777777777777</v>
      </c>
      <c r="DN188">
        <v>1.9</v>
      </c>
      <c r="DO188">
        <v>2.5555555555555554</v>
      </c>
      <c r="DP188">
        <v>2.3928571428571428</v>
      </c>
      <c r="DQ188">
        <v>2.3461538461538463</v>
      </c>
      <c r="DR188">
        <v>2.3461538461538463</v>
      </c>
      <c r="DS188">
        <v>2.9166666666666665</v>
      </c>
      <c r="DT188">
        <v>1.5</v>
      </c>
      <c r="DU188">
        <v>2</v>
      </c>
      <c r="DV188">
        <v>1</v>
      </c>
      <c r="DW188">
        <v>1.3333333333333333</v>
      </c>
      <c r="DX188">
        <v>2</v>
      </c>
      <c r="DZ188">
        <v>3</v>
      </c>
      <c r="EA188">
        <v>2.5</v>
      </c>
      <c r="EB188">
        <v>1.625</v>
      </c>
      <c r="EC188">
        <v>5</v>
      </c>
      <c r="ED188">
        <v>0</v>
      </c>
      <c r="EE188">
        <v>5</v>
      </c>
      <c r="EF188">
        <v>4.166666666666667</v>
      </c>
      <c r="EG188">
        <v>7</v>
      </c>
      <c r="EI188">
        <v>2</v>
      </c>
      <c r="EJ188">
        <v>4.5</v>
      </c>
      <c r="EK188">
        <v>4.25</v>
      </c>
      <c r="EL188">
        <v>2.9375</v>
      </c>
      <c r="EM188">
        <v>4</v>
      </c>
      <c r="EN188">
        <v>0</v>
      </c>
      <c r="EO188">
        <v>2.6666666666666665</v>
      </c>
      <c r="EP188">
        <v>2.6666666666666665</v>
      </c>
      <c r="EQ188">
        <v>2</v>
      </c>
      <c r="ES188">
        <v>1</v>
      </c>
      <c r="ET188">
        <v>1.5</v>
      </c>
      <c r="EU188">
        <v>2.375</v>
      </c>
      <c r="EV188">
        <v>2.375</v>
      </c>
      <c r="EW188">
        <v>2.75</v>
      </c>
      <c r="EX188">
        <v>2.8944444444444444</v>
      </c>
    </row>
    <row r="189" spans="1:154" x14ac:dyDescent="0.3">
      <c r="A189" s="2" t="s">
        <v>187</v>
      </c>
      <c r="B189">
        <v>1.6</v>
      </c>
      <c r="C189">
        <v>1.368421052631579</v>
      </c>
      <c r="D189">
        <v>2.263157894736842</v>
      </c>
      <c r="E189">
        <v>1.7413793103448276</v>
      </c>
      <c r="F189">
        <v>1.65</v>
      </c>
      <c r="G189">
        <v>1.9473684210526316</v>
      </c>
      <c r="H189">
        <v>1.631578947368421</v>
      </c>
      <c r="I189">
        <v>1.7413793103448276</v>
      </c>
      <c r="J189">
        <v>1.7413793103448276</v>
      </c>
      <c r="K189">
        <v>0.6</v>
      </c>
      <c r="L189">
        <v>0.68421052631578949</v>
      </c>
      <c r="M189">
        <v>1.0526315789473684</v>
      </c>
      <c r="N189">
        <v>0.77586206896551724</v>
      </c>
      <c r="O189">
        <v>0.77586206896551724</v>
      </c>
      <c r="P189">
        <v>1.4195402298850575</v>
      </c>
      <c r="R189">
        <v>4</v>
      </c>
      <c r="S189">
        <v>1</v>
      </c>
      <c r="T189">
        <v>2.5</v>
      </c>
      <c r="V189">
        <v>1</v>
      </c>
      <c r="W189">
        <v>1</v>
      </c>
      <c r="X189">
        <v>1</v>
      </c>
      <c r="Y189">
        <v>1.75</v>
      </c>
      <c r="AA189">
        <v>2</v>
      </c>
      <c r="AB189">
        <v>2</v>
      </c>
      <c r="AC189">
        <v>2</v>
      </c>
      <c r="AD189">
        <v>2</v>
      </c>
      <c r="AE189">
        <v>1.8333333333333333</v>
      </c>
      <c r="AF189">
        <v>1.4333333333333333</v>
      </c>
      <c r="AG189">
        <v>3.2857142857142856</v>
      </c>
      <c r="AH189">
        <v>3.1428571428571428</v>
      </c>
      <c r="AI189">
        <v>1.8571428571428572</v>
      </c>
      <c r="AJ189">
        <v>2.7619047619047619</v>
      </c>
      <c r="AK189">
        <v>2.4444444444444446</v>
      </c>
      <c r="AL189">
        <v>2.5555555555555554</v>
      </c>
      <c r="AM189">
        <v>2.6666666666666665</v>
      </c>
      <c r="AN189">
        <v>2.5555555555555554</v>
      </c>
      <c r="AO189">
        <v>2.6458333333333335</v>
      </c>
      <c r="AP189">
        <v>1.7142857142857142</v>
      </c>
      <c r="AQ189">
        <v>3.1428571428571428</v>
      </c>
      <c r="AR189">
        <v>1</v>
      </c>
      <c r="AS189">
        <v>1.9523809523809523</v>
      </c>
      <c r="AT189">
        <v>2.1111111111111112</v>
      </c>
      <c r="AU189">
        <v>2.3333333333333335</v>
      </c>
      <c r="AV189">
        <v>2.2222222222222223</v>
      </c>
      <c r="AW189">
        <v>2.2222222222222223</v>
      </c>
      <c r="AX189">
        <v>2.1041666666666665</v>
      </c>
      <c r="AY189">
        <v>2.375</v>
      </c>
      <c r="AZ189">
        <v>0.7142857142857143</v>
      </c>
      <c r="BA189">
        <v>0.8571428571428571</v>
      </c>
      <c r="BB189">
        <v>0.8571428571428571</v>
      </c>
      <c r="BC189">
        <v>0.80952380952380953</v>
      </c>
      <c r="BD189">
        <v>1.4444444444444444</v>
      </c>
      <c r="BE189">
        <v>0.55555555555555558</v>
      </c>
      <c r="BF189">
        <v>1</v>
      </c>
      <c r="BG189">
        <v>1</v>
      </c>
      <c r="BH189">
        <v>0.91666666666666663</v>
      </c>
      <c r="BI189">
        <v>0.91666666666666663</v>
      </c>
      <c r="BJ189">
        <v>1.8888888888888888</v>
      </c>
      <c r="BK189">
        <v>2.6666666666666665</v>
      </c>
      <c r="BL189">
        <v>2.3333333333333335</v>
      </c>
      <c r="BM189">
        <v>1</v>
      </c>
      <c r="BN189">
        <v>2</v>
      </c>
      <c r="BO189">
        <v>4</v>
      </c>
      <c r="BP189">
        <v>1</v>
      </c>
      <c r="BQ189">
        <v>2</v>
      </c>
      <c r="BR189">
        <v>2.3333333333333335</v>
      </c>
      <c r="BS189">
        <v>2.0833333333333335</v>
      </c>
      <c r="BT189">
        <v>3.3333333333333335</v>
      </c>
      <c r="BU189">
        <v>3.6666666666666665</v>
      </c>
      <c r="BV189">
        <v>2.3333333333333335</v>
      </c>
      <c r="BW189">
        <v>3.1111111111111112</v>
      </c>
      <c r="BX189">
        <v>1</v>
      </c>
      <c r="BY189">
        <v>2</v>
      </c>
      <c r="BZ189">
        <v>2</v>
      </c>
      <c r="CA189">
        <v>1.6666666666666667</v>
      </c>
      <c r="CB189">
        <v>2.75</v>
      </c>
      <c r="CC189">
        <v>2.4166666666666665</v>
      </c>
      <c r="CD189">
        <v>1.3333333333333333</v>
      </c>
      <c r="CE189">
        <v>2.3333333333333335</v>
      </c>
      <c r="CF189">
        <v>2.3333333333333335</v>
      </c>
      <c r="CG189">
        <v>2</v>
      </c>
      <c r="CH189">
        <v>2</v>
      </c>
      <c r="CI189">
        <v>2</v>
      </c>
      <c r="CJ189">
        <v>0</v>
      </c>
      <c r="CK189">
        <v>1.3333333333333333</v>
      </c>
      <c r="CL189">
        <v>1.8333333333333333</v>
      </c>
      <c r="CM189">
        <v>1.8333333333333333</v>
      </c>
      <c r="CN189">
        <v>2.2222222222222223</v>
      </c>
      <c r="CO189">
        <v>1.9555555555555555</v>
      </c>
      <c r="CP189">
        <v>2.2999999999999998</v>
      </c>
      <c r="CQ189">
        <v>2</v>
      </c>
      <c r="CR189">
        <v>2.25</v>
      </c>
      <c r="CS189">
        <v>2.1785714285714284</v>
      </c>
      <c r="CT189">
        <v>2.5555555555555554</v>
      </c>
      <c r="CU189">
        <v>3</v>
      </c>
      <c r="CV189">
        <v>2.1111111111111112</v>
      </c>
      <c r="CW189">
        <v>2.5714285714285716</v>
      </c>
      <c r="CX189">
        <v>2.375</v>
      </c>
      <c r="CY189">
        <v>2.9</v>
      </c>
      <c r="CZ189">
        <v>2.4</v>
      </c>
      <c r="DA189">
        <v>2.25</v>
      </c>
      <c r="DB189">
        <v>2.5357142857142856</v>
      </c>
      <c r="DC189">
        <v>4.2222222222222223</v>
      </c>
      <c r="DD189">
        <v>1.5</v>
      </c>
      <c r="DE189">
        <v>3.8888888888888888</v>
      </c>
      <c r="DF189">
        <v>3.1428571428571428</v>
      </c>
      <c r="DG189">
        <v>2.8392857142857144</v>
      </c>
      <c r="DH189">
        <v>2.6071428571428572</v>
      </c>
      <c r="DI189">
        <v>2.1</v>
      </c>
      <c r="DJ189">
        <v>1.5</v>
      </c>
      <c r="DK189">
        <v>2</v>
      </c>
      <c r="DL189">
        <v>1.8571428571428572</v>
      </c>
      <c r="DM189">
        <v>2.7777777777777777</v>
      </c>
      <c r="DN189">
        <v>0.7</v>
      </c>
      <c r="DO189">
        <v>2.2222222222222223</v>
      </c>
      <c r="DP189">
        <v>1.8571428571428572</v>
      </c>
      <c r="DQ189">
        <v>1.8571428571428572</v>
      </c>
      <c r="DR189">
        <v>1.8571428571428572</v>
      </c>
      <c r="DS189">
        <v>2.3571428571428572</v>
      </c>
      <c r="DV189">
        <v>6.5</v>
      </c>
      <c r="DW189">
        <v>6.5</v>
      </c>
      <c r="DX189">
        <v>0</v>
      </c>
      <c r="DZ189">
        <v>3</v>
      </c>
      <c r="EA189">
        <v>1.5</v>
      </c>
      <c r="EB189">
        <v>4</v>
      </c>
      <c r="EE189">
        <v>1.5</v>
      </c>
      <c r="EF189">
        <v>1.5</v>
      </c>
      <c r="EG189">
        <v>1</v>
      </c>
      <c r="EI189">
        <v>3</v>
      </c>
      <c r="EJ189">
        <v>2</v>
      </c>
      <c r="EK189">
        <v>1.75</v>
      </c>
      <c r="EL189">
        <v>2.875</v>
      </c>
      <c r="EO189">
        <v>2.5</v>
      </c>
      <c r="EP189">
        <v>2.5</v>
      </c>
      <c r="EQ189">
        <v>3</v>
      </c>
      <c r="ES189">
        <v>0</v>
      </c>
      <c r="ET189">
        <v>1.5</v>
      </c>
      <c r="EU189">
        <v>2</v>
      </c>
      <c r="EV189">
        <v>2</v>
      </c>
      <c r="EW189">
        <v>2.5833333333333335</v>
      </c>
      <c r="EX189">
        <v>2.3722222222222222</v>
      </c>
    </row>
    <row r="190" spans="1:154" x14ac:dyDescent="0.3">
      <c r="A190" s="2" t="s">
        <v>188</v>
      </c>
      <c r="B190">
        <v>2.1052631578947367</v>
      </c>
      <c r="C190">
        <v>1.4</v>
      </c>
      <c r="D190">
        <v>1.65</v>
      </c>
      <c r="E190">
        <v>1.7118644067796611</v>
      </c>
      <c r="F190">
        <v>1.263157894736842</v>
      </c>
      <c r="G190">
        <v>1.9</v>
      </c>
      <c r="H190">
        <v>2.2999999999999998</v>
      </c>
      <c r="I190">
        <v>1.8305084745762712</v>
      </c>
      <c r="J190">
        <v>1.771186440677966</v>
      </c>
      <c r="K190">
        <v>0.36842105263157893</v>
      </c>
      <c r="L190">
        <v>0.1</v>
      </c>
      <c r="M190">
        <v>0.85</v>
      </c>
      <c r="N190">
        <v>0.44067796610169491</v>
      </c>
      <c r="O190">
        <v>0.44067796610169491</v>
      </c>
      <c r="P190">
        <v>1.3276836158192091</v>
      </c>
      <c r="Q190">
        <v>1</v>
      </c>
      <c r="T190">
        <v>1</v>
      </c>
      <c r="U190">
        <v>5</v>
      </c>
      <c r="X190">
        <v>5</v>
      </c>
      <c r="Y190">
        <v>3</v>
      </c>
      <c r="Z190">
        <v>5</v>
      </c>
      <c r="AC190">
        <v>5</v>
      </c>
      <c r="AD190">
        <v>5</v>
      </c>
      <c r="AE190">
        <v>3.6666666666666665</v>
      </c>
      <c r="AF190">
        <v>1.3666666666666667</v>
      </c>
      <c r="AG190">
        <v>3.2222222222222223</v>
      </c>
      <c r="AH190">
        <v>1.7777777777777777</v>
      </c>
      <c r="AI190">
        <v>2.5</v>
      </c>
      <c r="AJ190">
        <v>2.5</v>
      </c>
      <c r="AK190">
        <v>2.7777777777777777</v>
      </c>
      <c r="AL190">
        <v>2.5</v>
      </c>
      <c r="AM190">
        <v>1.7</v>
      </c>
      <c r="AN190">
        <v>2.3103448275862069</v>
      </c>
      <c r="AO190">
        <v>2.4035087719298245</v>
      </c>
      <c r="AP190">
        <v>2.2222222222222223</v>
      </c>
      <c r="AQ190">
        <v>2.1111111111111112</v>
      </c>
      <c r="AR190">
        <v>2.1</v>
      </c>
      <c r="AS190">
        <v>2.1428571428571428</v>
      </c>
      <c r="AT190">
        <v>3.5555555555555554</v>
      </c>
      <c r="AU190">
        <v>2.9</v>
      </c>
      <c r="AV190">
        <v>3.3</v>
      </c>
      <c r="AW190">
        <v>3.2413793103448274</v>
      </c>
      <c r="AX190">
        <v>2.7017543859649122</v>
      </c>
      <c r="AY190">
        <v>2.5526315789473686</v>
      </c>
      <c r="AZ190">
        <v>0.77777777777777779</v>
      </c>
      <c r="BA190">
        <v>0.55555555555555558</v>
      </c>
      <c r="BB190">
        <v>1.1000000000000001</v>
      </c>
      <c r="BC190">
        <v>0.8214285714285714</v>
      </c>
      <c r="BD190">
        <v>1.8888888888888888</v>
      </c>
      <c r="BE190">
        <v>1.1000000000000001</v>
      </c>
      <c r="BF190">
        <v>1.2</v>
      </c>
      <c r="BG190">
        <v>1.3793103448275863</v>
      </c>
      <c r="BH190">
        <v>1.1052631578947369</v>
      </c>
      <c r="BI190">
        <v>1.1052631578947369</v>
      </c>
      <c r="BJ190">
        <v>2.0701754385964914</v>
      </c>
      <c r="BK190">
        <v>5</v>
      </c>
      <c r="BL190">
        <v>1</v>
      </c>
      <c r="BN190">
        <v>3</v>
      </c>
      <c r="BO190">
        <v>6</v>
      </c>
      <c r="BR190">
        <v>6</v>
      </c>
      <c r="BS190">
        <v>4</v>
      </c>
      <c r="BT190">
        <v>0</v>
      </c>
      <c r="BU190">
        <v>7</v>
      </c>
      <c r="BW190">
        <v>3.5</v>
      </c>
      <c r="BX190">
        <v>0</v>
      </c>
      <c r="CA190">
        <v>0</v>
      </c>
      <c r="CB190">
        <v>2.3333333333333335</v>
      </c>
      <c r="CC190">
        <v>3.1666666666666665</v>
      </c>
      <c r="CD190">
        <v>1</v>
      </c>
      <c r="CE190">
        <v>3</v>
      </c>
      <c r="CG190">
        <v>2</v>
      </c>
      <c r="CH190">
        <v>0</v>
      </c>
      <c r="CK190">
        <v>0</v>
      </c>
      <c r="CL190">
        <v>1.3333333333333333</v>
      </c>
      <c r="CM190">
        <v>1.3333333333333333</v>
      </c>
      <c r="CN190">
        <v>2.5555555555555554</v>
      </c>
      <c r="CO190">
        <v>2.0944444444444446</v>
      </c>
      <c r="CP190">
        <v>2.2000000000000002</v>
      </c>
      <c r="CQ190">
        <v>2.4</v>
      </c>
      <c r="CR190">
        <v>2.4444444444444446</v>
      </c>
      <c r="CS190">
        <v>2.3448275862068964</v>
      </c>
      <c r="CT190">
        <v>1.8888888888888888</v>
      </c>
      <c r="CU190">
        <v>2.2999999999999998</v>
      </c>
      <c r="CV190">
        <v>2.2000000000000002</v>
      </c>
      <c r="CW190">
        <v>2.1379310344827585</v>
      </c>
      <c r="CX190">
        <v>2.2413793103448274</v>
      </c>
      <c r="CY190">
        <v>5</v>
      </c>
      <c r="CZ190">
        <v>4.4000000000000004</v>
      </c>
      <c r="DA190">
        <v>4.1111111111111107</v>
      </c>
      <c r="DB190">
        <v>4.5172413793103452</v>
      </c>
      <c r="DC190">
        <v>4.8888888888888893</v>
      </c>
      <c r="DD190">
        <v>4.7</v>
      </c>
      <c r="DE190">
        <v>5.4</v>
      </c>
      <c r="DF190">
        <v>5</v>
      </c>
      <c r="DG190">
        <v>4.7586206896551726</v>
      </c>
      <c r="DH190">
        <v>3.5</v>
      </c>
      <c r="DI190">
        <v>2.8</v>
      </c>
      <c r="DJ190">
        <v>2.7</v>
      </c>
      <c r="DK190">
        <v>2.7777777777777777</v>
      </c>
      <c r="DL190">
        <v>2.7586206896551726</v>
      </c>
      <c r="DM190">
        <v>3.2222222222222223</v>
      </c>
      <c r="DN190">
        <v>2.7</v>
      </c>
      <c r="DO190">
        <v>3.3</v>
      </c>
      <c r="DP190">
        <v>3.0689655172413794</v>
      </c>
      <c r="DQ190">
        <v>2.9137931034482758</v>
      </c>
      <c r="DR190">
        <v>2.9137931034482758</v>
      </c>
      <c r="DS190">
        <v>3.3045977011494254</v>
      </c>
      <c r="DV190">
        <v>2</v>
      </c>
      <c r="DW190">
        <v>2</v>
      </c>
      <c r="DX190">
        <v>4</v>
      </c>
      <c r="EA190">
        <v>4</v>
      </c>
      <c r="EB190">
        <v>3</v>
      </c>
      <c r="EE190">
        <v>5</v>
      </c>
      <c r="EF190">
        <v>5</v>
      </c>
      <c r="EG190">
        <v>2</v>
      </c>
      <c r="EJ190">
        <v>2</v>
      </c>
      <c r="EK190">
        <v>3.5</v>
      </c>
      <c r="EL190">
        <v>3.25</v>
      </c>
      <c r="EO190">
        <v>3</v>
      </c>
      <c r="EP190">
        <v>3</v>
      </c>
      <c r="EQ190">
        <v>1</v>
      </c>
      <c r="ET190">
        <v>1</v>
      </c>
      <c r="EU190">
        <v>2</v>
      </c>
      <c r="EV190">
        <v>2</v>
      </c>
      <c r="EW190">
        <v>2.8333333333333335</v>
      </c>
      <c r="EX190">
        <v>3.2888888888888888</v>
      </c>
    </row>
    <row r="191" spans="1:154" x14ac:dyDescent="0.3">
      <c r="A191" s="2" t="s">
        <v>189</v>
      </c>
      <c r="B191">
        <v>3.15</v>
      </c>
      <c r="C191">
        <v>2.0526315789473686</v>
      </c>
      <c r="D191">
        <v>2.7058823529411766</v>
      </c>
      <c r="E191">
        <v>2.6428571428571428</v>
      </c>
      <c r="F191">
        <v>3</v>
      </c>
      <c r="G191">
        <v>4.3157894736842106</v>
      </c>
      <c r="H191">
        <v>3.5882352941176472</v>
      </c>
      <c r="I191">
        <v>3.625</v>
      </c>
      <c r="J191">
        <v>3.1339285714285716</v>
      </c>
      <c r="K191">
        <v>2</v>
      </c>
      <c r="L191">
        <v>1.3157894736842106</v>
      </c>
      <c r="M191">
        <v>1.3529411764705883</v>
      </c>
      <c r="N191">
        <v>1.5714285714285714</v>
      </c>
      <c r="O191">
        <v>1.5714285714285714</v>
      </c>
      <c r="P191">
        <v>2.6130952380952381</v>
      </c>
      <c r="R191">
        <v>3</v>
      </c>
      <c r="S191">
        <v>3</v>
      </c>
      <c r="T191">
        <v>3</v>
      </c>
      <c r="V191">
        <v>6</v>
      </c>
      <c r="W191">
        <v>2.3333333333333335</v>
      </c>
      <c r="X191">
        <v>3.25</v>
      </c>
      <c r="Y191">
        <v>3.125</v>
      </c>
      <c r="AA191">
        <v>1</v>
      </c>
      <c r="AB191">
        <v>2.6666666666666665</v>
      </c>
      <c r="AC191">
        <v>2.25</v>
      </c>
      <c r="AD191">
        <v>2.25</v>
      </c>
      <c r="AE191">
        <v>2.8333333333333335</v>
      </c>
      <c r="AF191">
        <v>2.6277777777777778</v>
      </c>
      <c r="AG191">
        <v>2.6666666666666665</v>
      </c>
      <c r="AH191">
        <v>3.8571428571428572</v>
      </c>
      <c r="AI191">
        <v>2.5</v>
      </c>
      <c r="AJ191">
        <v>2.9583333333333335</v>
      </c>
      <c r="AK191">
        <v>3.25</v>
      </c>
      <c r="AL191">
        <v>4.5714285714285712</v>
      </c>
      <c r="AM191">
        <v>3.3333333333333335</v>
      </c>
      <c r="AN191">
        <v>3.7142857142857144</v>
      </c>
      <c r="AO191">
        <v>3.3111111111111109</v>
      </c>
      <c r="AP191">
        <v>2.2222222222222223</v>
      </c>
      <c r="AQ191">
        <v>2.4285714285714284</v>
      </c>
      <c r="AR191">
        <v>2.625</v>
      </c>
      <c r="AS191">
        <v>2.4166666666666665</v>
      </c>
      <c r="AT191">
        <v>3.875</v>
      </c>
      <c r="AU191">
        <v>2</v>
      </c>
      <c r="AV191">
        <v>1</v>
      </c>
      <c r="AW191">
        <v>2.4285714285714284</v>
      </c>
      <c r="AX191">
        <v>2.4222222222222221</v>
      </c>
      <c r="AY191">
        <v>2.8666666666666667</v>
      </c>
      <c r="AZ191">
        <v>2.1111111111111112</v>
      </c>
      <c r="BA191">
        <v>2.5714285714285716</v>
      </c>
      <c r="BB191">
        <v>1</v>
      </c>
      <c r="BC191">
        <v>1.875</v>
      </c>
      <c r="BD191">
        <v>1.875</v>
      </c>
      <c r="BE191">
        <v>1.1428571428571428</v>
      </c>
      <c r="BF191">
        <v>1</v>
      </c>
      <c r="BG191">
        <v>1.3809523809523809</v>
      </c>
      <c r="BH191">
        <v>1.6444444444444444</v>
      </c>
      <c r="BI191">
        <v>1.6444444444444444</v>
      </c>
      <c r="BJ191">
        <v>2.4592592592592593</v>
      </c>
      <c r="BK191">
        <v>1</v>
      </c>
      <c r="BL191">
        <v>2.6666666666666665</v>
      </c>
      <c r="BM191">
        <v>4.5</v>
      </c>
      <c r="BN191">
        <v>3</v>
      </c>
      <c r="BO191">
        <v>2</v>
      </c>
      <c r="BP191">
        <v>4</v>
      </c>
      <c r="BQ191">
        <v>3.75</v>
      </c>
      <c r="BR191">
        <v>3.4444444444444446</v>
      </c>
      <c r="BS191">
        <v>3.2666666666666666</v>
      </c>
      <c r="BT191">
        <v>7</v>
      </c>
      <c r="BU191">
        <v>4</v>
      </c>
      <c r="BV191">
        <v>2.5</v>
      </c>
      <c r="BW191">
        <v>4</v>
      </c>
      <c r="BX191">
        <v>4</v>
      </c>
      <c r="BY191">
        <v>1.6666666666666667</v>
      </c>
      <c r="BZ191">
        <v>1.5</v>
      </c>
      <c r="CA191">
        <v>2.1111111111111112</v>
      </c>
      <c r="CB191">
        <v>2.8666666666666667</v>
      </c>
      <c r="CC191">
        <v>3.0666666666666669</v>
      </c>
      <c r="CD191">
        <v>4</v>
      </c>
      <c r="CE191">
        <v>3.6666666666666665</v>
      </c>
      <c r="CF191">
        <v>1.5</v>
      </c>
      <c r="CG191">
        <v>3</v>
      </c>
      <c r="CH191">
        <v>2</v>
      </c>
      <c r="CI191">
        <v>1.6666666666666667</v>
      </c>
      <c r="CJ191">
        <v>2.75</v>
      </c>
      <c r="CK191">
        <v>2.2222222222222223</v>
      </c>
      <c r="CL191">
        <v>2.5333333333333332</v>
      </c>
      <c r="CM191">
        <v>2.5333333333333332</v>
      </c>
      <c r="CN191">
        <v>2.8888888888888888</v>
      </c>
      <c r="CO191">
        <v>2.5666666666666669</v>
      </c>
      <c r="CP191">
        <v>2.4444444444444446</v>
      </c>
      <c r="CQ191">
        <v>1.5</v>
      </c>
      <c r="CR191">
        <v>2.1111111111111112</v>
      </c>
      <c r="CS191">
        <v>2.0384615384615383</v>
      </c>
      <c r="CT191">
        <v>2.2222222222222223</v>
      </c>
      <c r="CU191">
        <v>2</v>
      </c>
      <c r="CV191">
        <v>1.8888888888888888</v>
      </c>
      <c r="CW191">
        <v>2.0357142857142856</v>
      </c>
      <c r="CX191">
        <v>2.0370370370370372</v>
      </c>
      <c r="CY191">
        <v>2.8888888888888888</v>
      </c>
      <c r="CZ191">
        <v>4.375</v>
      </c>
      <c r="DA191">
        <v>4</v>
      </c>
      <c r="DB191">
        <v>3.7307692307692308</v>
      </c>
      <c r="DC191">
        <v>3.3333333333333335</v>
      </c>
      <c r="DD191">
        <v>3.9</v>
      </c>
      <c r="DE191">
        <v>3.7777777777777777</v>
      </c>
      <c r="DF191">
        <v>3.6785714285714284</v>
      </c>
      <c r="DG191">
        <v>3.7037037037037037</v>
      </c>
      <c r="DH191">
        <v>2.8703703703703702</v>
      </c>
      <c r="DI191">
        <v>1.5555555555555556</v>
      </c>
      <c r="DJ191">
        <v>2</v>
      </c>
      <c r="DK191">
        <v>2.1111111111111112</v>
      </c>
      <c r="DL191">
        <v>1.8846153846153846</v>
      </c>
      <c r="DM191">
        <v>1.8888888888888888</v>
      </c>
      <c r="DN191">
        <v>1.7</v>
      </c>
      <c r="DO191">
        <v>2.1111111111111112</v>
      </c>
      <c r="DP191">
        <v>1.8928571428571428</v>
      </c>
      <c r="DQ191">
        <v>1.8888888888888888</v>
      </c>
      <c r="DR191">
        <v>1.8888888888888888</v>
      </c>
      <c r="DS191">
        <v>2.5432098765432101</v>
      </c>
      <c r="DT191">
        <v>0</v>
      </c>
      <c r="DU191">
        <v>1</v>
      </c>
      <c r="DV191">
        <v>0</v>
      </c>
      <c r="DW191">
        <v>0.5</v>
      </c>
      <c r="DX191">
        <v>0</v>
      </c>
      <c r="DZ191">
        <v>4</v>
      </c>
      <c r="EA191">
        <v>2</v>
      </c>
      <c r="EB191">
        <v>1</v>
      </c>
      <c r="EC191">
        <v>7</v>
      </c>
      <c r="ED191">
        <v>5</v>
      </c>
      <c r="EE191">
        <v>5</v>
      </c>
      <c r="EF191">
        <v>5.5</v>
      </c>
      <c r="EG191">
        <v>6</v>
      </c>
      <c r="EI191">
        <v>0</v>
      </c>
      <c r="EJ191">
        <v>3</v>
      </c>
      <c r="EK191">
        <v>4.666666666666667</v>
      </c>
      <c r="EL191">
        <v>2.8333333333333335</v>
      </c>
      <c r="EM191">
        <v>4</v>
      </c>
      <c r="EN191">
        <v>3</v>
      </c>
      <c r="EO191">
        <v>0</v>
      </c>
      <c r="EP191">
        <v>2.5</v>
      </c>
      <c r="EQ191">
        <v>2</v>
      </c>
      <c r="ES191">
        <v>2</v>
      </c>
      <c r="ET191">
        <v>2</v>
      </c>
      <c r="EU191">
        <v>2.3333333333333335</v>
      </c>
      <c r="EV191">
        <v>2.3333333333333335</v>
      </c>
      <c r="EW191">
        <v>2.6666666666666665</v>
      </c>
      <c r="EX191">
        <v>2.5555555555555554</v>
      </c>
    </row>
    <row r="192" spans="1:154" x14ac:dyDescent="0.3">
      <c r="A192" s="2" t="s">
        <v>190</v>
      </c>
      <c r="B192">
        <v>3.8</v>
      </c>
      <c r="C192">
        <v>3.05</v>
      </c>
      <c r="D192">
        <v>2.7</v>
      </c>
      <c r="E192">
        <v>3.1833333333333331</v>
      </c>
      <c r="F192">
        <v>2.6</v>
      </c>
      <c r="G192">
        <v>2.9</v>
      </c>
      <c r="H192">
        <v>2.1</v>
      </c>
      <c r="I192">
        <v>2.5333333333333332</v>
      </c>
      <c r="J192">
        <v>2.8583333333333334</v>
      </c>
      <c r="K192">
        <v>0.9</v>
      </c>
      <c r="L192">
        <v>1.25</v>
      </c>
      <c r="M192">
        <v>0.85</v>
      </c>
      <c r="N192">
        <v>1</v>
      </c>
      <c r="O192">
        <v>1</v>
      </c>
      <c r="P192">
        <v>2.2388888888888889</v>
      </c>
      <c r="AF192">
        <v>2.2388888888888889</v>
      </c>
      <c r="AG192">
        <v>4.9000000000000004</v>
      </c>
      <c r="AH192">
        <v>2.9</v>
      </c>
      <c r="AI192">
        <v>3.7</v>
      </c>
      <c r="AJ192">
        <v>3.8333333333333335</v>
      </c>
      <c r="AK192">
        <v>5.2222222222222223</v>
      </c>
      <c r="AL192">
        <v>3.7</v>
      </c>
      <c r="AM192">
        <v>3.3333333333333335</v>
      </c>
      <c r="AN192">
        <v>4.0714285714285712</v>
      </c>
      <c r="AO192">
        <v>3.9482758620689653</v>
      </c>
      <c r="AP192">
        <v>0.9</v>
      </c>
      <c r="AQ192">
        <v>2.9</v>
      </c>
      <c r="AR192">
        <v>3.3</v>
      </c>
      <c r="AS192">
        <v>2.3666666666666667</v>
      </c>
      <c r="AT192">
        <v>2.8888888888888888</v>
      </c>
      <c r="AU192">
        <v>2.5</v>
      </c>
      <c r="AV192">
        <v>2.3333333333333335</v>
      </c>
      <c r="AW192">
        <v>2.5714285714285716</v>
      </c>
      <c r="AX192">
        <v>2.4655172413793105</v>
      </c>
      <c r="AY192">
        <v>3.2068965517241379</v>
      </c>
      <c r="AZ192">
        <v>1.6</v>
      </c>
      <c r="BA192">
        <v>1.5</v>
      </c>
      <c r="BB192">
        <v>1.9</v>
      </c>
      <c r="BC192">
        <v>1.6666666666666667</v>
      </c>
      <c r="BD192">
        <v>2</v>
      </c>
      <c r="BE192">
        <v>1.3</v>
      </c>
      <c r="BF192">
        <v>1.5555555555555556</v>
      </c>
      <c r="BG192">
        <v>1.6071428571428572</v>
      </c>
      <c r="BH192">
        <v>1.6379310344827587</v>
      </c>
      <c r="BI192">
        <v>1.6379310344827587</v>
      </c>
      <c r="BJ192">
        <v>2.6839080459770117</v>
      </c>
      <c r="BO192">
        <v>4</v>
      </c>
      <c r="BQ192">
        <v>0</v>
      </c>
      <c r="BR192">
        <v>2</v>
      </c>
      <c r="BS192">
        <v>2</v>
      </c>
      <c r="BX192">
        <v>0</v>
      </c>
      <c r="BZ192">
        <v>0</v>
      </c>
      <c r="CA192">
        <v>0</v>
      </c>
      <c r="CB192">
        <v>0</v>
      </c>
      <c r="CC192">
        <v>1</v>
      </c>
      <c r="CH192">
        <v>0</v>
      </c>
      <c r="CJ192">
        <v>0</v>
      </c>
      <c r="CK192">
        <v>0</v>
      </c>
      <c r="CL192">
        <v>0</v>
      </c>
      <c r="CM192">
        <v>0</v>
      </c>
      <c r="CN192">
        <v>0.66666666666666663</v>
      </c>
      <c r="CO192">
        <v>2.6166666666666667</v>
      </c>
      <c r="CP192">
        <v>1.4</v>
      </c>
      <c r="CQ192">
        <v>1.1111111111111112</v>
      </c>
      <c r="CR192">
        <v>0.22222222222222221</v>
      </c>
      <c r="CS192">
        <v>0.9285714285714286</v>
      </c>
      <c r="CT192">
        <v>0.875</v>
      </c>
      <c r="CU192">
        <v>0.1111111111111111</v>
      </c>
      <c r="CV192">
        <v>0.7</v>
      </c>
      <c r="CW192">
        <v>0.55555555555555558</v>
      </c>
      <c r="CX192">
        <v>0.74545454545454548</v>
      </c>
      <c r="CY192">
        <v>0.3</v>
      </c>
      <c r="CZ192">
        <v>0.22222222222222221</v>
      </c>
      <c r="DA192">
        <v>0.22222222222222221</v>
      </c>
      <c r="DB192">
        <v>0.25</v>
      </c>
      <c r="DC192">
        <v>0.625</v>
      </c>
      <c r="DD192">
        <v>0.55555555555555558</v>
      </c>
      <c r="DE192">
        <v>0.7</v>
      </c>
      <c r="DF192">
        <v>0.62962962962962965</v>
      </c>
      <c r="DG192">
        <v>0.43636363636363634</v>
      </c>
      <c r="DH192">
        <v>0.59090909090909094</v>
      </c>
      <c r="DI192">
        <v>0.2</v>
      </c>
      <c r="DJ192">
        <v>0.22222222222222221</v>
      </c>
      <c r="DK192">
        <v>0.1111111111111111</v>
      </c>
      <c r="DL192">
        <v>0.17857142857142858</v>
      </c>
      <c r="DM192">
        <v>0.125</v>
      </c>
      <c r="DN192">
        <v>0.1111111111111111</v>
      </c>
      <c r="DO192">
        <v>0.2</v>
      </c>
      <c r="DP192">
        <v>0.14814814814814814</v>
      </c>
      <c r="DQ192">
        <v>0.16363636363636364</v>
      </c>
      <c r="DR192">
        <v>0.16363636363636364</v>
      </c>
      <c r="DS192">
        <v>0.44848484848484849</v>
      </c>
      <c r="DU192">
        <v>0</v>
      </c>
      <c r="DV192">
        <v>1</v>
      </c>
      <c r="DW192">
        <v>0.5</v>
      </c>
      <c r="DX192">
        <v>0</v>
      </c>
      <c r="DY192">
        <v>0</v>
      </c>
      <c r="EA192">
        <v>0</v>
      </c>
      <c r="EB192">
        <v>0.2</v>
      </c>
      <c r="ED192">
        <v>0</v>
      </c>
      <c r="EE192">
        <v>0</v>
      </c>
      <c r="EF192">
        <v>0</v>
      </c>
      <c r="EG192">
        <v>0</v>
      </c>
      <c r="EH192">
        <v>3</v>
      </c>
      <c r="EJ192">
        <v>1</v>
      </c>
      <c r="EK192">
        <v>0.6</v>
      </c>
      <c r="EL192">
        <v>0.4</v>
      </c>
      <c r="EN192">
        <v>0</v>
      </c>
      <c r="EO192">
        <v>0</v>
      </c>
      <c r="EP192">
        <v>0</v>
      </c>
      <c r="EQ192">
        <v>0</v>
      </c>
      <c r="ER192">
        <v>0</v>
      </c>
      <c r="ET192">
        <v>0</v>
      </c>
      <c r="EU192">
        <v>0</v>
      </c>
      <c r="EV192">
        <v>0</v>
      </c>
      <c r="EW192">
        <v>0.26666666666666666</v>
      </c>
      <c r="EX192">
        <v>0.43333333333333335</v>
      </c>
    </row>
    <row r="193" spans="1:154" x14ac:dyDescent="0.3">
      <c r="A193" s="2" t="s">
        <v>191</v>
      </c>
      <c r="B193">
        <v>4.2105263157894735</v>
      </c>
      <c r="C193">
        <v>2.95</v>
      </c>
      <c r="D193">
        <v>3.7</v>
      </c>
      <c r="E193">
        <v>3.6101694915254239</v>
      </c>
      <c r="F193">
        <v>2.736842105263158</v>
      </c>
      <c r="G193">
        <v>3.4</v>
      </c>
      <c r="H193">
        <v>3.35</v>
      </c>
      <c r="I193">
        <v>3.1694915254237288</v>
      </c>
      <c r="J193">
        <v>3.3898305084745761</v>
      </c>
      <c r="K193">
        <v>1.3157894736842106</v>
      </c>
      <c r="L193">
        <v>1.2</v>
      </c>
      <c r="M193">
        <v>1.65</v>
      </c>
      <c r="N193">
        <v>1.3898305084745763</v>
      </c>
      <c r="O193">
        <v>1.3898305084745763</v>
      </c>
      <c r="P193">
        <v>2.7231638418079096</v>
      </c>
      <c r="Q193">
        <v>0</v>
      </c>
      <c r="T193">
        <v>0</v>
      </c>
      <c r="U193">
        <v>9</v>
      </c>
      <c r="X193">
        <v>9</v>
      </c>
      <c r="Y193">
        <v>4.5</v>
      </c>
      <c r="Z193">
        <v>2</v>
      </c>
      <c r="AC193">
        <v>2</v>
      </c>
      <c r="AD193">
        <v>2</v>
      </c>
      <c r="AE193">
        <v>3.6666666666666665</v>
      </c>
      <c r="AF193">
        <v>2.7388888888888889</v>
      </c>
      <c r="AG193">
        <v>2.8888888888888888</v>
      </c>
      <c r="AH193">
        <v>2.7</v>
      </c>
      <c r="AI193">
        <v>2.7777777777777777</v>
      </c>
      <c r="AJ193">
        <v>2.7857142857142856</v>
      </c>
      <c r="AK193">
        <v>1.6666666666666667</v>
      </c>
      <c r="AL193">
        <v>3.4444444444444446</v>
      </c>
      <c r="AM193">
        <v>2.875</v>
      </c>
      <c r="AN193">
        <v>2.6538461538461537</v>
      </c>
      <c r="AO193">
        <v>2.7222222222222223</v>
      </c>
      <c r="AP193">
        <v>3.3333333333333335</v>
      </c>
      <c r="AQ193">
        <v>2.2000000000000002</v>
      </c>
      <c r="AR193">
        <v>3.2222222222222223</v>
      </c>
      <c r="AS193">
        <v>2.8928571428571428</v>
      </c>
      <c r="AT193">
        <v>2.8888888888888888</v>
      </c>
      <c r="AU193">
        <v>3.1111111111111112</v>
      </c>
      <c r="AV193">
        <v>3.625</v>
      </c>
      <c r="AW193">
        <v>3.1923076923076925</v>
      </c>
      <c r="AX193">
        <v>3.0370370370370372</v>
      </c>
      <c r="AY193">
        <v>2.8796296296296298</v>
      </c>
      <c r="AZ193">
        <v>0.88888888888888884</v>
      </c>
      <c r="BA193">
        <v>1.2</v>
      </c>
      <c r="BB193">
        <v>0.44444444444444442</v>
      </c>
      <c r="BC193">
        <v>0.8571428571428571</v>
      </c>
      <c r="BD193">
        <v>1.6666666666666667</v>
      </c>
      <c r="BE193">
        <v>1</v>
      </c>
      <c r="BF193">
        <v>1</v>
      </c>
      <c r="BG193">
        <v>1.2307692307692308</v>
      </c>
      <c r="BH193">
        <v>1.037037037037037</v>
      </c>
      <c r="BI193">
        <v>1.037037037037037</v>
      </c>
      <c r="BJ193">
        <v>2.2654320987654319</v>
      </c>
      <c r="BK193">
        <v>4</v>
      </c>
      <c r="BM193">
        <v>0</v>
      </c>
      <c r="BN193">
        <v>2</v>
      </c>
      <c r="BO193">
        <v>0</v>
      </c>
      <c r="BP193">
        <v>3</v>
      </c>
      <c r="BQ193">
        <v>0</v>
      </c>
      <c r="BR193">
        <v>0.75</v>
      </c>
      <c r="BS193">
        <v>1.1666666666666667</v>
      </c>
      <c r="BT193">
        <v>4</v>
      </c>
      <c r="BV193">
        <v>0</v>
      </c>
      <c r="BW193">
        <v>2</v>
      </c>
      <c r="BX193">
        <v>8</v>
      </c>
      <c r="BY193">
        <v>1</v>
      </c>
      <c r="BZ193">
        <v>0.5</v>
      </c>
      <c r="CA193">
        <v>2.5</v>
      </c>
      <c r="CB193">
        <v>2.3333333333333335</v>
      </c>
      <c r="CC193">
        <v>1.75</v>
      </c>
      <c r="CD193">
        <v>3</v>
      </c>
      <c r="CF193">
        <v>3</v>
      </c>
      <c r="CG193">
        <v>3</v>
      </c>
      <c r="CH193">
        <v>0</v>
      </c>
      <c r="CI193">
        <v>2</v>
      </c>
      <c r="CJ193">
        <v>0</v>
      </c>
      <c r="CK193">
        <v>0.5</v>
      </c>
      <c r="CL193">
        <v>1.3333333333333333</v>
      </c>
      <c r="CM193">
        <v>1.3333333333333333</v>
      </c>
      <c r="CN193">
        <v>1.6111111111111112</v>
      </c>
      <c r="CO193">
        <v>2.2000000000000002</v>
      </c>
      <c r="CP193">
        <v>4.25</v>
      </c>
      <c r="CQ193">
        <v>2.1111111111111112</v>
      </c>
      <c r="CR193">
        <v>1.5555555555555556</v>
      </c>
      <c r="CS193">
        <v>2.5769230769230771</v>
      </c>
      <c r="CT193">
        <v>1.4444444444444444</v>
      </c>
      <c r="CU193">
        <v>1.8571428571428572</v>
      </c>
      <c r="CV193">
        <v>1.1111111111111112</v>
      </c>
      <c r="CW193">
        <v>1.44</v>
      </c>
      <c r="CX193">
        <v>2.0196078431372548</v>
      </c>
      <c r="CY193">
        <v>3</v>
      </c>
      <c r="CZ193">
        <v>2.6666666666666665</v>
      </c>
      <c r="DA193">
        <v>4.1111111111111107</v>
      </c>
      <c r="DB193">
        <v>3.2692307692307692</v>
      </c>
      <c r="DC193">
        <v>4.333333333333333</v>
      </c>
      <c r="DD193">
        <v>3.1428571428571428</v>
      </c>
      <c r="DE193">
        <v>3.4444444444444446</v>
      </c>
      <c r="DF193">
        <v>3.68</v>
      </c>
      <c r="DG193">
        <v>3.4705882352941178</v>
      </c>
      <c r="DH193">
        <v>2.7450980392156863</v>
      </c>
      <c r="DI193">
        <v>0.75</v>
      </c>
      <c r="DJ193">
        <v>0.88888888888888884</v>
      </c>
      <c r="DK193">
        <v>0.88888888888888884</v>
      </c>
      <c r="DL193">
        <v>0.84615384615384615</v>
      </c>
      <c r="DM193">
        <v>1.2222222222222223</v>
      </c>
      <c r="DN193">
        <v>2.1428571428571428</v>
      </c>
      <c r="DO193">
        <v>1.3333333333333333</v>
      </c>
      <c r="DP193">
        <v>1.52</v>
      </c>
      <c r="DQ193">
        <v>1.1764705882352942</v>
      </c>
      <c r="DR193">
        <v>1.1764705882352942</v>
      </c>
      <c r="DS193">
        <v>2.2222222222222223</v>
      </c>
      <c r="DT193">
        <v>0</v>
      </c>
      <c r="DU193">
        <v>5</v>
      </c>
      <c r="DV193">
        <v>6</v>
      </c>
      <c r="DW193">
        <v>2.75</v>
      </c>
      <c r="DX193">
        <v>2</v>
      </c>
      <c r="DY193">
        <v>1.3333333333333333</v>
      </c>
      <c r="DZ193">
        <v>5</v>
      </c>
      <c r="EA193">
        <v>2.2000000000000002</v>
      </c>
      <c r="EB193">
        <v>2.4444444444444446</v>
      </c>
      <c r="EC193">
        <v>1</v>
      </c>
      <c r="ED193">
        <v>3</v>
      </c>
      <c r="EE193">
        <v>4</v>
      </c>
      <c r="EF193">
        <v>2.25</v>
      </c>
      <c r="EG193">
        <v>6</v>
      </c>
      <c r="EH193">
        <v>2.3333333333333335</v>
      </c>
      <c r="EI193">
        <v>0</v>
      </c>
      <c r="EJ193">
        <v>2.6</v>
      </c>
      <c r="EK193">
        <v>2.4444444444444446</v>
      </c>
      <c r="EL193">
        <v>2.4444444444444446</v>
      </c>
      <c r="EM193">
        <v>0</v>
      </c>
      <c r="EN193">
        <v>4</v>
      </c>
      <c r="EO193">
        <v>2</v>
      </c>
      <c r="EP193">
        <v>1.5</v>
      </c>
      <c r="EQ193">
        <v>9</v>
      </c>
      <c r="ER193">
        <v>2</v>
      </c>
      <c r="ES193">
        <v>1</v>
      </c>
      <c r="ET193">
        <v>3.2</v>
      </c>
      <c r="EU193">
        <v>2.4444444444444446</v>
      </c>
      <c r="EV193">
        <v>2.4444444444444446</v>
      </c>
      <c r="EW193">
        <v>2.4444444444444446</v>
      </c>
      <c r="EX193">
        <v>2.2555555555555555</v>
      </c>
    </row>
    <row r="194" spans="1:154" x14ac:dyDescent="0.3">
      <c r="A194" s="2" t="s">
        <v>192</v>
      </c>
      <c r="B194">
        <v>0.7</v>
      </c>
      <c r="C194">
        <v>0.35</v>
      </c>
      <c r="D194">
        <v>0.7</v>
      </c>
      <c r="E194">
        <v>0.58333333333333337</v>
      </c>
      <c r="F194">
        <v>0.6</v>
      </c>
      <c r="G194">
        <v>0.7</v>
      </c>
      <c r="H194">
        <v>0.6</v>
      </c>
      <c r="I194">
        <v>0.6333333333333333</v>
      </c>
      <c r="J194">
        <v>0.60833333333333328</v>
      </c>
      <c r="K194">
        <v>0.25</v>
      </c>
      <c r="L194">
        <v>0.3</v>
      </c>
      <c r="M194">
        <v>0.3</v>
      </c>
      <c r="N194">
        <v>0.28333333333333333</v>
      </c>
      <c r="O194">
        <v>0.28333333333333333</v>
      </c>
      <c r="P194">
        <v>0.5</v>
      </c>
      <c r="AF194">
        <v>0.5</v>
      </c>
      <c r="AG194">
        <v>1.4444444444444444</v>
      </c>
      <c r="AH194">
        <v>2.8571428571428572</v>
      </c>
      <c r="AI194">
        <v>1.7777777777777777</v>
      </c>
      <c r="AJ194">
        <v>1.96</v>
      </c>
      <c r="AK194">
        <v>1.75</v>
      </c>
      <c r="AL194">
        <v>1.2857142857142858</v>
      </c>
      <c r="AM194">
        <v>2</v>
      </c>
      <c r="AN194">
        <v>1.72</v>
      </c>
      <c r="AO194">
        <v>1.84</v>
      </c>
      <c r="AP194">
        <v>2.4444444444444446</v>
      </c>
      <c r="AQ194">
        <v>2.7142857142857144</v>
      </c>
      <c r="AR194">
        <v>2.3333333333333335</v>
      </c>
      <c r="AS194">
        <v>2.48</v>
      </c>
      <c r="AT194">
        <v>2.875</v>
      </c>
      <c r="AU194">
        <v>1.7142857142857142</v>
      </c>
      <c r="AV194">
        <v>3.2</v>
      </c>
      <c r="AW194">
        <v>2.68</v>
      </c>
      <c r="AX194">
        <v>2.58</v>
      </c>
      <c r="AY194">
        <v>2.21</v>
      </c>
      <c r="AZ194">
        <v>1</v>
      </c>
      <c r="BA194">
        <v>1.2857142857142858</v>
      </c>
      <c r="BB194">
        <v>0.55555555555555558</v>
      </c>
      <c r="BC194">
        <v>0.92</v>
      </c>
      <c r="BD194">
        <v>1.25</v>
      </c>
      <c r="BE194">
        <v>0.2857142857142857</v>
      </c>
      <c r="BF194">
        <v>0.8</v>
      </c>
      <c r="BG194">
        <v>0.8</v>
      </c>
      <c r="BH194">
        <v>0.86</v>
      </c>
      <c r="BI194">
        <v>0.86</v>
      </c>
      <c r="BJ194">
        <v>1.76</v>
      </c>
      <c r="BK194">
        <v>0</v>
      </c>
      <c r="BL194">
        <v>2.6666666666666665</v>
      </c>
      <c r="BM194">
        <v>0</v>
      </c>
      <c r="BN194">
        <v>1.6</v>
      </c>
      <c r="BO194">
        <v>2.5</v>
      </c>
      <c r="BP194">
        <v>0</v>
      </c>
      <c r="BR194">
        <v>1</v>
      </c>
      <c r="BS194">
        <v>1.3</v>
      </c>
      <c r="BT194">
        <v>5</v>
      </c>
      <c r="BU194">
        <v>2.6666666666666665</v>
      </c>
      <c r="BV194">
        <v>1</v>
      </c>
      <c r="BW194">
        <v>2.8</v>
      </c>
      <c r="BX194">
        <v>3</v>
      </c>
      <c r="BY194">
        <v>4.666666666666667</v>
      </c>
      <c r="CA194">
        <v>4</v>
      </c>
      <c r="CB194">
        <v>3.4</v>
      </c>
      <c r="CC194">
        <v>2.35</v>
      </c>
      <c r="CD194">
        <v>1</v>
      </c>
      <c r="CE194">
        <v>0.33333333333333331</v>
      </c>
      <c r="CF194">
        <v>1</v>
      </c>
      <c r="CG194">
        <v>0.6</v>
      </c>
      <c r="CH194">
        <v>0.5</v>
      </c>
      <c r="CI194">
        <v>0.66666666666666663</v>
      </c>
      <c r="CK194">
        <v>0.6</v>
      </c>
      <c r="CL194">
        <v>0.6</v>
      </c>
      <c r="CM194">
        <v>0.6</v>
      </c>
      <c r="CN194">
        <v>1.7666666666666666</v>
      </c>
      <c r="CO194">
        <v>1.7611111111111111</v>
      </c>
      <c r="CP194">
        <v>0.1</v>
      </c>
      <c r="CQ194">
        <v>0</v>
      </c>
      <c r="CR194">
        <v>0.25</v>
      </c>
      <c r="CS194">
        <v>0.10714285714285714</v>
      </c>
      <c r="CT194">
        <v>0.33333333333333331</v>
      </c>
      <c r="CU194">
        <v>0.4</v>
      </c>
      <c r="CV194">
        <v>0.3</v>
      </c>
      <c r="CW194">
        <v>0.34482758620689657</v>
      </c>
      <c r="CX194">
        <v>0.22807017543859648</v>
      </c>
      <c r="CY194">
        <v>0.1</v>
      </c>
      <c r="CZ194">
        <v>0.4</v>
      </c>
      <c r="DA194">
        <v>0.5</v>
      </c>
      <c r="DB194">
        <v>0.32142857142857145</v>
      </c>
      <c r="DC194">
        <v>0.33333333333333331</v>
      </c>
      <c r="DD194">
        <v>0.1</v>
      </c>
      <c r="DE194">
        <v>0.2</v>
      </c>
      <c r="DF194">
        <v>0.20689655172413793</v>
      </c>
      <c r="DG194">
        <v>0.26315789473684209</v>
      </c>
      <c r="DH194">
        <v>0.24561403508771928</v>
      </c>
      <c r="DI194">
        <v>0.1</v>
      </c>
      <c r="DJ194">
        <v>0.2</v>
      </c>
      <c r="DK194">
        <v>0.125</v>
      </c>
      <c r="DL194">
        <v>0.14285714285714285</v>
      </c>
      <c r="DM194">
        <v>0.22222222222222221</v>
      </c>
      <c r="DN194">
        <v>0.1</v>
      </c>
      <c r="DO194">
        <v>0</v>
      </c>
      <c r="DP194">
        <v>0.10344827586206896</v>
      </c>
      <c r="DQ194">
        <v>0.12280701754385964</v>
      </c>
      <c r="DR194">
        <v>0.12280701754385964</v>
      </c>
      <c r="DS194">
        <v>0.2046783625730994</v>
      </c>
      <c r="DV194">
        <v>0</v>
      </c>
      <c r="DW194">
        <v>0</v>
      </c>
      <c r="DX194">
        <v>0</v>
      </c>
      <c r="EA194">
        <v>0</v>
      </c>
      <c r="EB194">
        <v>0</v>
      </c>
      <c r="EE194">
        <v>0</v>
      </c>
      <c r="EF194">
        <v>0</v>
      </c>
      <c r="EG194">
        <v>0</v>
      </c>
      <c r="EJ194">
        <v>0</v>
      </c>
      <c r="EK194">
        <v>0</v>
      </c>
      <c r="EL194">
        <v>0</v>
      </c>
      <c r="EO194">
        <v>0</v>
      </c>
      <c r="EP194">
        <v>0</v>
      </c>
      <c r="EQ194">
        <v>0</v>
      </c>
      <c r="ET194">
        <v>0</v>
      </c>
      <c r="EU194">
        <v>0</v>
      </c>
      <c r="EV194">
        <v>0</v>
      </c>
      <c r="EW194">
        <v>0</v>
      </c>
      <c r="EX194">
        <v>0.19444444444444445</v>
      </c>
    </row>
    <row r="195" spans="1:154" x14ac:dyDescent="0.3">
      <c r="A195" s="2" t="s">
        <v>193</v>
      </c>
      <c r="B195">
        <v>3.2777777777777777</v>
      </c>
      <c r="C195">
        <v>2.65</v>
      </c>
      <c r="D195">
        <v>3</v>
      </c>
      <c r="E195">
        <v>2.9655172413793105</v>
      </c>
      <c r="F195">
        <v>3.3888888888888888</v>
      </c>
      <c r="G195">
        <v>3.5</v>
      </c>
      <c r="H195">
        <v>3.35</v>
      </c>
      <c r="I195">
        <v>3.4137931034482758</v>
      </c>
      <c r="J195">
        <v>3.1896551724137931</v>
      </c>
      <c r="K195">
        <v>1.3888888888888888</v>
      </c>
      <c r="L195">
        <v>1.6</v>
      </c>
      <c r="M195">
        <v>1.6</v>
      </c>
      <c r="N195">
        <v>1.5344827586206897</v>
      </c>
      <c r="O195">
        <v>1.5344827586206897</v>
      </c>
      <c r="P195">
        <v>2.6379310344827585</v>
      </c>
      <c r="Q195">
        <v>2</v>
      </c>
      <c r="T195">
        <v>2</v>
      </c>
      <c r="U195">
        <v>1</v>
      </c>
      <c r="X195">
        <v>1</v>
      </c>
      <c r="Y195">
        <v>1.5</v>
      </c>
      <c r="Z195">
        <v>2.5</v>
      </c>
      <c r="AC195">
        <v>2.5</v>
      </c>
      <c r="AD195">
        <v>2.5</v>
      </c>
      <c r="AE195">
        <v>1.8333333333333333</v>
      </c>
      <c r="AF195">
        <v>2.6111111111111112</v>
      </c>
      <c r="AG195">
        <v>5.4</v>
      </c>
      <c r="AH195">
        <v>6.2</v>
      </c>
      <c r="AI195">
        <v>6.25</v>
      </c>
      <c r="AJ195">
        <v>5.9285714285714288</v>
      </c>
      <c r="AK195">
        <v>3.6666666666666665</v>
      </c>
      <c r="AL195">
        <v>6.5</v>
      </c>
      <c r="AM195">
        <v>5</v>
      </c>
      <c r="AN195">
        <v>5.166666666666667</v>
      </c>
      <c r="AO195">
        <v>5.5769230769230766</v>
      </c>
      <c r="AP195">
        <v>1</v>
      </c>
      <c r="AQ195">
        <v>1.6</v>
      </c>
      <c r="AR195">
        <v>1.25</v>
      </c>
      <c r="AS195">
        <v>1.2857142857142858</v>
      </c>
      <c r="AT195">
        <v>2</v>
      </c>
      <c r="AU195">
        <v>0.5</v>
      </c>
      <c r="AV195">
        <v>1</v>
      </c>
      <c r="AW195">
        <v>1.0833333333333333</v>
      </c>
      <c r="AX195">
        <v>1.1923076923076923</v>
      </c>
      <c r="AY195">
        <v>3.3846153846153846</v>
      </c>
      <c r="AZ195">
        <v>3.6</v>
      </c>
      <c r="BA195">
        <v>4.5999999999999996</v>
      </c>
      <c r="BB195">
        <v>4</v>
      </c>
      <c r="BC195">
        <v>4.0714285714285712</v>
      </c>
      <c r="BD195">
        <v>3</v>
      </c>
      <c r="BE195">
        <v>3.25</v>
      </c>
      <c r="BF195">
        <v>3</v>
      </c>
      <c r="BG195">
        <v>3.0833333333333335</v>
      </c>
      <c r="BH195">
        <v>3.6153846153846154</v>
      </c>
      <c r="BI195">
        <v>3.6153846153846154</v>
      </c>
      <c r="BJ195">
        <v>3.4615384615384617</v>
      </c>
      <c r="BK195">
        <v>5</v>
      </c>
      <c r="BL195">
        <v>4</v>
      </c>
      <c r="BM195">
        <v>4.666666666666667</v>
      </c>
      <c r="BN195">
        <v>4.5625</v>
      </c>
      <c r="BO195">
        <v>4.4285714285714288</v>
      </c>
      <c r="BP195">
        <v>5.333333333333333</v>
      </c>
      <c r="BQ195">
        <v>5.4</v>
      </c>
      <c r="BR195">
        <v>5</v>
      </c>
      <c r="BS195">
        <v>4.7941176470588234</v>
      </c>
      <c r="BT195">
        <v>2.2000000000000002</v>
      </c>
      <c r="BU195">
        <v>2.6</v>
      </c>
      <c r="BV195">
        <v>2</v>
      </c>
      <c r="BW195">
        <v>2.25</v>
      </c>
      <c r="BX195">
        <v>2.5714285714285716</v>
      </c>
      <c r="BY195">
        <v>1.3333333333333333</v>
      </c>
      <c r="BZ195">
        <v>1</v>
      </c>
      <c r="CA195">
        <v>1.7222222222222223</v>
      </c>
      <c r="CB195">
        <v>1.9705882352941178</v>
      </c>
      <c r="CC195">
        <v>3.3823529411764706</v>
      </c>
      <c r="CD195">
        <v>5.4</v>
      </c>
      <c r="CE195">
        <v>6.6</v>
      </c>
      <c r="CF195">
        <v>6.666666666666667</v>
      </c>
      <c r="CG195">
        <v>6.25</v>
      </c>
      <c r="CH195">
        <v>6.5714285714285712</v>
      </c>
      <c r="CI195">
        <v>5.833333333333333</v>
      </c>
      <c r="CJ195">
        <v>6.2</v>
      </c>
      <c r="CK195">
        <v>6.2222222222222223</v>
      </c>
      <c r="CL195">
        <v>6.2352941176470589</v>
      </c>
      <c r="CM195">
        <v>6.2352941176470589</v>
      </c>
      <c r="CN195">
        <v>4.333333333333333</v>
      </c>
      <c r="CO195">
        <v>3.9555555555555557</v>
      </c>
      <c r="CP195">
        <v>2</v>
      </c>
      <c r="CQ195">
        <v>2.2000000000000002</v>
      </c>
      <c r="CR195">
        <v>1.1111111111111112</v>
      </c>
      <c r="CS195">
        <v>1.7931034482758621</v>
      </c>
      <c r="CT195">
        <v>1.6666666666666667</v>
      </c>
      <c r="CU195">
        <v>1.6</v>
      </c>
      <c r="CV195">
        <v>2.1</v>
      </c>
      <c r="CW195">
        <v>1.7931034482758621</v>
      </c>
      <c r="CX195">
        <v>1.7931034482758621</v>
      </c>
      <c r="CY195">
        <v>4.4000000000000004</v>
      </c>
      <c r="CZ195">
        <v>3.6</v>
      </c>
      <c r="DA195">
        <v>4.8888888888888893</v>
      </c>
      <c r="DB195">
        <v>4.2758620689655169</v>
      </c>
      <c r="DC195">
        <v>4.4444444444444446</v>
      </c>
      <c r="DD195">
        <v>4.0999999999999996</v>
      </c>
      <c r="DE195">
        <v>3.4</v>
      </c>
      <c r="DF195">
        <v>3.9655172413793105</v>
      </c>
      <c r="DG195">
        <v>4.1206896551724137</v>
      </c>
      <c r="DH195">
        <v>2.9568965517241379</v>
      </c>
      <c r="DI195">
        <v>3.1</v>
      </c>
      <c r="DJ195">
        <v>3</v>
      </c>
      <c r="DK195">
        <v>2.7777777777777777</v>
      </c>
      <c r="DL195">
        <v>2.9655172413793105</v>
      </c>
      <c r="DM195">
        <v>2.1111111111111112</v>
      </c>
      <c r="DN195">
        <v>2</v>
      </c>
      <c r="DO195">
        <v>2.9</v>
      </c>
      <c r="DP195">
        <v>2.3448275862068964</v>
      </c>
      <c r="DQ195">
        <v>2.6551724137931036</v>
      </c>
      <c r="DR195">
        <v>2.6551724137931036</v>
      </c>
      <c r="DS195">
        <v>2.8563218390804597</v>
      </c>
      <c r="DV195">
        <v>1</v>
      </c>
      <c r="DW195">
        <v>1</v>
      </c>
      <c r="DX195">
        <v>2</v>
      </c>
      <c r="EA195">
        <v>2</v>
      </c>
      <c r="EB195">
        <v>1.5</v>
      </c>
      <c r="EE195">
        <v>2</v>
      </c>
      <c r="EF195">
        <v>2</v>
      </c>
      <c r="EG195">
        <v>2</v>
      </c>
      <c r="EJ195">
        <v>2</v>
      </c>
      <c r="EK195">
        <v>2</v>
      </c>
      <c r="EL195">
        <v>1.75</v>
      </c>
      <c r="EO195">
        <v>2</v>
      </c>
      <c r="EP195">
        <v>2</v>
      </c>
      <c r="EQ195">
        <v>3</v>
      </c>
      <c r="ET195">
        <v>3</v>
      </c>
      <c r="EU195">
        <v>2.5</v>
      </c>
      <c r="EV195">
        <v>2.5</v>
      </c>
      <c r="EW195">
        <v>2</v>
      </c>
      <c r="EX195">
        <v>2.8277777777777779</v>
      </c>
    </row>
    <row r="196" spans="1:154" x14ac:dyDescent="0.3">
      <c r="A196" s="2" t="s">
        <v>194</v>
      </c>
      <c r="B196">
        <v>0.63888888888888884</v>
      </c>
      <c r="C196">
        <v>0.55000000000000004</v>
      </c>
      <c r="D196">
        <v>0.7</v>
      </c>
      <c r="E196">
        <v>0.62931034482758619</v>
      </c>
      <c r="F196">
        <v>0.52777777777777779</v>
      </c>
      <c r="G196">
        <v>0.47499999999999998</v>
      </c>
      <c r="H196">
        <v>0.55000000000000004</v>
      </c>
      <c r="I196">
        <v>0.51724137931034486</v>
      </c>
      <c r="J196">
        <v>0.57327586206896552</v>
      </c>
      <c r="K196">
        <v>0.3611111111111111</v>
      </c>
      <c r="L196">
        <v>0.32500000000000001</v>
      </c>
      <c r="M196">
        <v>0.42499999999999999</v>
      </c>
      <c r="N196">
        <v>0.37068965517241381</v>
      </c>
      <c r="O196">
        <v>0.37068965517241381</v>
      </c>
      <c r="P196">
        <v>0.50574712643678166</v>
      </c>
      <c r="Q196">
        <v>0</v>
      </c>
      <c r="T196">
        <v>0</v>
      </c>
      <c r="U196">
        <v>0</v>
      </c>
      <c r="X196">
        <v>0</v>
      </c>
      <c r="Y196">
        <v>0</v>
      </c>
      <c r="Z196">
        <v>0</v>
      </c>
      <c r="AC196">
        <v>0</v>
      </c>
      <c r="AD196">
        <v>0</v>
      </c>
      <c r="AE196">
        <v>0</v>
      </c>
      <c r="AF196">
        <v>0.48888888888888887</v>
      </c>
      <c r="AG196">
        <v>1</v>
      </c>
      <c r="AH196">
        <v>0.42857142857142855</v>
      </c>
      <c r="AI196">
        <v>0.3</v>
      </c>
      <c r="AJ196">
        <v>0.57692307692307687</v>
      </c>
      <c r="AK196">
        <v>0.9</v>
      </c>
      <c r="AL196">
        <v>1.3</v>
      </c>
      <c r="AM196">
        <v>0.5</v>
      </c>
      <c r="AN196">
        <v>0.9</v>
      </c>
      <c r="AO196">
        <v>0.75</v>
      </c>
      <c r="AP196">
        <v>0.55555555555555558</v>
      </c>
      <c r="AQ196">
        <v>0.42857142857142855</v>
      </c>
      <c r="AR196">
        <v>0.9</v>
      </c>
      <c r="AS196">
        <v>0.65384615384615385</v>
      </c>
      <c r="AT196">
        <v>0.1</v>
      </c>
      <c r="AU196">
        <v>0.2</v>
      </c>
      <c r="AV196">
        <v>0.7</v>
      </c>
      <c r="AW196">
        <v>0.33333333333333331</v>
      </c>
      <c r="AX196">
        <v>0.48214285714285715</v>
      </c>
      <c r="AY196">
        <v>0.6160714285714286</v>
      </c>
      <c r="AZ196">
        <v>0.66666666666666663</v>
      </c>
      <c r="BA196">
        <v>0.2857142857142857</v>
      </c>
      <c r="BB196">
        <v>0.5</v>
      </c>
      <c r="BC196">
        <v>0.5</v>
      </c>
      <c r="BD196">
        <v>0.5</v>
      </c>
      <c r="BE196">
        <v>0.5</v>
      </c>
      <c r="BF196">
        <v>0.3</v>
      </c>
      <c r="BG196">
        <v>0.43333333333333335</v>
      </c>
      <c r="BH196">
        <v>0.4642857142857143</v>
      </c>
      <c r="BI196">
        <v>0.4642857142857143</v>
      </c>
      <c r="BJ196">
        <v>0.56547619047619047</v>
      </c>
      <c r="BK196">
        <v>2</v>
      </c>
      <c r="BL196">
        <v>0</v>
      </c>
      <c r="BN196">
        <v>0.5</v>
      </c>
      <c r="BS196">
        <v>0.5</v>
      </c>
      <c r="BT196">
        <v>0</v>
      </c>
      <c r="BU196">
        <v>0</v>
      </c>
      <c r="BW196">
        <v>0</v>
      </c>
      <c r="CB196">
        <v>0</v>
      </c>
      <c r="CC196">
        <v>0.25</v>
      </c>
      <c r="CD196">
        <v>0</v>
      </c>
      <c r="CE196">
        <v>0</v>
      </c>
      <c r="CG196">
        <v>0</v>
      </c>
      <c r="CL196">
        <v>0</v>
      </c>
      <c r="CM196">
        <v>0</v>
      </c>
      <c r="CN196">
        <v>0.16666666666666666</v>
      </c>
      <c r="CO196">
        <v>0.53888888888888886</v>
      </c>
      <c r="CP196">
        <v>0.42857142857142855</v>
      </c>
      <c r="CQ196">
        <v>0.44444444444444442</v>
      </c>
      <c r="CR196">
        <v>0.5714285714285714</v>
      </c>
      <c r="CS196">
        <v>0.47826086956521741</v>
      </c>
      <c r="CT196">
        <v>0.22222222222222221</v>
      </c>
      <c r="CU196">
        <v>0.66666666666666663</v>
      </c>
      <c r="CV196">
        <v>0.4</v>
      </c>
      <c r="CW196">
        <v>0.42857142857142855</v>
      </c>
      <c r="CX196">
        <v>0.45098039215686275</v>
      </c>
      <c r="CY196">
        <v>0.2857142857142857</v>
      </c>
      <c r="CZ196">
        <v>1.3333333333333333</v>
      </c>
      <c r="DA196">
        <v>0.42857142857142855</v>
      </c>
      <c r="DB196">
        <v>0.73913043478260865</v>
      </c>
      <c r="DC196">
        <v>0.88888888888888884</v>
      </c>
      <c r="DD196">
        <v>0.44444444444444442</v>
      </c>
      <c r="DE196">
        <v>0.6</v>
      </c>
      <c r="DF196">
        <v>0.6428571428571429</v>
      </c>
      <c r="DG196">
        <v>0.68627450980392157</v>
      </c>
      <c r="DH196">
        <v>0.56862745098039214</v>
      </c>
      <c r="DI196">
        <v>0.42857142857142855</v>
      </c>
      <c r="DJ196">
        <v>0</v>
      </c>
      <c r="DK196">
        <v>0.2857142857142857</v>
      </c>
      <c r="DL196">
        <v>0.21739130434782608</v>
      </c>
      <c r="DM196">
        <v>0.1111111111111111</v>
      </c>
      <c r="DN196">
        <v>0.1111111111111111</v>
      </c>
      <c r="DO196">
        <v>0.1</v>
      </c>
      <c r="DP196">
        <v>0.10714285714285714</v>
      </c>
      <c r="DQ196">
        <v>0.15686274509803921</v>
      </c>
      <c r="DR196">
        <v>0.15686274509803921</v>
      </c>
      <c r="DS196">
        <v>0.43137254901960786</v>
      </c>
      <c r="DT196">
        <v>0</v>
      </c>
      <c r="DU196">
        <v>0</v>
      </c>
      <c r="DV196">
        <v>0.33333333333333331</v>
      </c>
      <c r="DW196">
        <v>0.14285714285714285</v>
      </c>
      <c r="DX196">
        <v>1</v>
      </c>
      <c r="DY196">
        <v>2</v>
      </c>
      <c r="EA196">
        <v>1.5</v>
      </c>
      <c r="EB196">
        <v>0.44444444444444442</v>
      </c>
      <c r="EC196">
        <v>0</v>
      </c>
      <c r="ED196">
        <v>3</v>
      </c>
      <c r="EE196">
        <v>1.6666666666666667</v>
      </c>
      <c r="EF196">
        <v>1.1428571428571428</v>
      </c>
      <c r="EG196">
        <v>2</v>
      </c>
      <c r="EH196">
        <v>0</v>
      </c>
      <c r="EJ196">
        <v>1</v>
      </c>
      <c r="EK196">
        <v>1.1111111111111112</v>
      </c>
      <c r="EL196">
        <v>0.77777777777777779</v>
      </c>
      <c r="EM196">
        <v>0</v>
      </c>
      <c r="EN196">
        <v>0</v>
      </c>
      <c r="EO196">
        <v>0.33333333333333331</v>
      </c>
      <c r="EP196">
        <v>0.14285714285714285</v>
      </c>
      <c r="EQ196">
        <v>0</v>
      </c>
      <c r="ER196">
        <v>0</v>
      </c>
      <c r="ET196">
        <v>0</v>
      </c>
      <c r="EU196">
        <v>0.1111111111111111</v>
      </c>
      <c r="EV196">
        <v>0.1111111111111111</v>
      </c>
      <c r="EW196">
        <v>0.55555555555555558</v>
      </c>
      <c r="EX196">
        <v>0.45</v>
      </c>
    </row>
    <row r="197" spans="1:154" x14ac:dyDescent="0.3">
      <c r="A197" s="2" t="s">
        <v>195</v>
      </c>
      <c r="B197">
        <v>3.3</v>
      </c>
      <c r="C197">
        <v>3.3684210526315788</v>
      </c>
      <c r="D197">
        <v>3.736842105263158</v>
      </c>
      <c r="E197">
        <v>3.4655172413793105</v>
      </c>
      <c r="F197">
        <v>4.2</v>
      </c>
      <c r="G197">
        <v>3.8421052631578947</v>
      </c>
      <c r="H197">
        <v>4</v>
      </c>
      <c r="I197">
        <v>4.0172413793103452</v>
      </c>
      <c r="J197">
        <v>3.7413793103448274</v>
      </c>
      <c r="K197">
        <v>2.75</v>
      </c>
      <c r="L197">
        <v>2.4210526315789473</v>
      </c>
      <c r="M197">
        <v>3.4210526315789473</v>
      </c>
      <c r="N197">
        <v>2.8620689655172415</v>
      </c>
      <c r="O197">
        <v>2.8620689655172415</v>
      </c>
      <c r="P197">
        <v>3.4482758620689653</v>
      </c>
      <c r="R197">
        <v>5</v>
      </c>
      <c r="S197">
        <v>7</v>
      </c>
      <c r="T197">
        <v>6</v>
      </c>
      <c r="V197">
        <v>4</v>
      </c>
      <c r="W197">
        <v>0</v>
      </c>
      <c r="X197">
        <v>2</v>
      </c>
      <c r="Y197">
        <v>4</v>
      </c>
      <c r="AA197">
        <v>4</v>
      </c>
      <c r="AB197">
        <v>6</v>
      </c>
      <c r="AC197">
        <v>5</v>
      </c>
      <c r="AD197">
        <v>5</v>
      </c>
      <c r="AE197">
        <v>4.333333333333333</v>
      </c>
      <c r="AF197">
        <v>3.4777777777777779</v>
      </c>
      <c r="AG197">
        <v>6</v>
      </c>
      <c r="AH197">
        <v>5.3</v>
      </c>
      <c r="AI197">
        <v>5.9</v>
      </c>
      <c r="AJ197">
        <v>5.7241379310344831</v>
      </c>
      <c r="AK197">
        <v>4.5</v>
      </c>
      <c r="AL197">
        <v>5.5</v>
      </c>
      <c r="AM197">
        <v>5.7</v>
      </c>
      <c r="AN197">
        <v>5.2333333333333334</v>
      </c>
      <c r="AO197">
        <v>5.4745762711864403</v>
      </c>
      <c r="AP197">
        <v>1.6666666666666667</v>
      </c>
      <c r="AQ197">
        <v>1.8</v>
      </c>
      <c r="AR197">
        <v>1.7</v>
      </c>
      <c r="AS197">
        <v>1.7241379310344827</v>
      </c>
      <c r="AT197">
        <v>3.1</v>
      </c>
      <c r="AU197">
        <v>2.1</v>
      </c>
      <c r="AV197">
        <v>2</v>
      </c>
      <c r="AW197">
        <v>2.4</v>
      </c>
      <c r="AX197">
        <v>2.0677966101694913</v>
      </c>
      <c r="AY197">
        <v>3.7711864406779663</v>
      </c>
      <c r="AZ197">
        <v>2.3333333333333335</v>
      </c>
      <c r="BA197">
        <v>3</v>
      </c>
      <c r="BB197">
        <v>2.8</v>
      </c>
      <c r="BC197">
        <v>2.7241379310344827</v>
      </c>
      <c r="BD197">
        <v>3</v>
      </c>
      <c r="BE197">
        <v>3.1</v>
      </c>
      <c r="BF197">
        <v>3.2</v>
      </c>
      <c r="BG197">
        <v>3.1</v>
      </c>
      <c r="BH197">
        <v>2.9152542372881354</v>
      </c>
      <c r="BI197">
        <v>2.9152542372881354</v>
      </c>
      <c r="BJ197">
        <v>3.4858757062146895</v>
      </c>
      <c r="BK197">
        <v>6</v>
      </c>
      <c r="BN197">
        <v>6</v>
      </c>
      <c r="BS197">
        <v>6</v>
      </c>
      <c r="BT197">
        <v>2</v>
      </c>
      <c r="BW197">
        <v>2</v>
      </c>
      <c r="CB197">
        <v>2</v>
      </c>
      <c r="CC197">
        <v>4</v>
      </c>
      <c r="CD197">
        <v>8</v>
      </c>
      <c r="CG197">
        <v>8</v>
      </c>
      <c r="CL197">
        <v>8</v>
      </c>
      <c r="CM197">
        <v>8</v>
      </c>
      <c r="CN197">
        <v>5.333333333333333</v>
      </c>
      <c r="CO197">
        <v>3.5166666666666666</v>
      </c>
      <c r="CP197">
        <v>1.7</v>
      </c>
      <c r="CQ197">
        <v>2.2999999999999998</v>
      </c>
      <c r="CR197">
        <v>2.2000000000000002</v>
      </c>
      <c r="CS197">
        <v>2.0666666666666669</v>
      </c>
      <c r="CT197">
        <v>1.4444444444444444</v>
      </c>
      <c r="CU197">
        <v>1.5555555555555556</v>
      </c>
      <c r="CV197">
        <v>1.8</v>
      </c>
      <c r="CW197">
        <v>1.6071428571428572</v>
      </c>
      <c r="CX197">
        <v>1.8448275862068966</v>
      </c>
      <c r="CY197">
        <v>5.0999999999999996</v>
      </c>
      <c r="CZ197">
        <v>4.8</v>
      </c>
      <c r="DA197">
        <v>5.8</v>
      </c>
      <c r="DB197">
        <v>5.2333333333333334</v>
      </c>
      <c r="DC197">
        <v>6.4444444444444446</v>
      </c>
      <c r="DD197">
        <v>6.2222222222222223</v>
      </c>
      <c r="DE197">
        <v>6</v>
      </c>
      <c r="DF197">
        <v>6.2142857142857144</v>
      </c>
      <c r="DG197">
        <v>5.7068965517241379</v>
      </c>
      <c r="DH197">
        <v>3.7758620689655173</v>
      </c>
      <c r="DI197">
        <v>2.8</v>
      </c>
      <c r="DJ197">
        <v>3</v>
      </c>
      <c r="DK197">
        <v>3.1</v>
      </c>
      <c r="DL197">
        <v>2.9666666666666668</v>
      </c>
      <c r="DM197">
        <v>3.3333333333333335</v>
      </c>
      <c r="DN197">
        <v>3.4444444444444446</v>
      </c>
      <c r="DO197">
        <v>3</v>
      </c>
      <c r="DP197">
        <v>3.25</v>
      </c>
      <c r="DQ197">
        <v>3.103448275862069</v>
      </c>
      <c r="DR197">
        <v>3.103448275862069</v>
      </c>
      <c r="DS197">
        <v>3.5517241379310347</v>
      </c>
      <c r="DX197">
        <v>1</v>
      </c>
      <c r="DY197">
        <v>2</v>
      </c>
      <c r="EA197">
        <v>1.5</v>
      </c>
      <c r="EB197">
        <v>1.5</v>
      </c>
      <c r="EG197">
        <v>6</v>
      </c>
      <c r="EH197">
        <v>5</v>
      </c>
      <c r="EJ197">
        <v>5.5</v>
      </c>
      <c r="EK197">
        <v>5.5</v>
      </c>
      <c r="EL197">
        <v>3.5</v>
      </c>
      <c r="EQ197">
        <v>6</v>
      </c>
      <c r="ER197">
        <v>8</v>
      </c>
      <c r="ET197">
        <v>7</v>
      </c>
      <c r="EU197">
        <v>7</v>
      </c>
      <c r="EV197">
        <v>7</v>
      </c>
      <c r="EW197">
        <v>4.666666666666667</v>
      </c>
      <c r="EX197">
        <v>3.588888888888889</v>
      </c>
    </row>
    <row r="198" spans="1:154" x14ac:dyDescent="0.3">
      <c r="A198" s="2" t="s">
        <v>196</v>
      </c>
      <c r="B198">
        <v>3.45</v>
      </c>
      <c r="C198">
        <v>4.8</v>
      </c>
      <c r="D198">
        <v>4.4000000000000004</v>
      </c>
      <c r="E198">
        <v>4.2166666666666668</v>
      </c>
      <c r="F198">
        <v>4.0999999999999996</v>
      </c>
      <c r="G198">
        <v>3.9</v>
      </c>
      <c r="H198">
        <v>3.45</v>
      </c>
      <c r="I198">
        <v>3.8166666666666669</v>
      </c>
      <c r="J198">
        <v>4.0166666666666666</v>
      </c>
      <c r="K198">
        <v>2.1</v>
      </c>
      <c r="L198">
        <v>1.9</v>
      </c>
      <c r="M198">
        <v>2.1</v>
      </c>
      <c r="N198">
        <v>2.0333333333333332</v>
      </c>
      <c r="O198">
        <v>2.0333333333333332</v>
      </c>
      <c r="P198">
        <v>3.3555555555555556</v>
      </c>
      <c r="AF198">
        <v>3.3555555555555556</v>
      </c>
      <c r="AG198">
        <v>3.1</v>
      </c>
      <c r="AH198">
        <v>4.333333333333333</v>
      </c>
      <c r="AI198">
        <v>3.5</v>
      </c>
      <c r="AJ198">
        <v>3.6296296296296298</v>
      </c>
      <c r="AK198">
        <v>1.875</v>
      </c>
      <c r="AL198">
        <v>3.125</v>
      </c>
      <c r="AM198">
        <v>4.333333333333333</v>
      </c>
      <c r="AN198">
        <v>3.16</v>
      </c>
      <c r="AO198">
        <v>3.4038461538461537</v>
      </c>
      <c r="AP198">
        <v>3</v>
      </c>
      <c r="AQ198">
        <v>2.5555555555555554</v>
      </c>
      <c r="AR198">
        <v>2.875</v>
      </c>
      <c r="AS198">
        <v>2.8148148148148149</v>
      </c>
      <c r="AT198">
        <v>2.875</v>
      </c>
      <c r="AU198">
        <v>3.375</v>
      </c>
      <c r="AV198">
        <v>2.8888888888888888</v>
      </c>
      <c r="AW198">
        <v>3.04</v>
      </c>
      <c r="AX198">
        <v>2.9230769230769229</v>
      </c>
      <c r="AY198">
        <v>3.1634615384615383</v>
      </c>
      <c r="AZ198">
        <v>1.9</v>
      </c>
      <c r="BA198">
        <v>3.4444444444444446</v>
      </c>
      <c r="BB198">
        <v>1.875</v>
      </c>
      <c r="BC198">
        <v>2.4074074074074074</v>
      </c>
      <c r="BD198">
        <v>0.875</v>
      </c>
      <c r="BE198">
        <v>1.75</v>
      </c>
      <c r="BF198">
        <v>2.2222222222222223</v>
      </c>
      <c r="BG198">
        <v>1.64</v>
      </c>
      <c r="BH198">
        <v>2.0384615384615383</v>
      </c>
      <c r="BI198">
        <v>2.0384615384615383</v>
      </c>
      <c r="BJ198">
        <v>2.7884615384615383</v>
      </c>
      <c r="BL198">
        <v>4</v>
      </c>
      <c r="BM198">
        <v>2</v>
      </c>
      <c r="BN198">
        <v>2.6666666666666665</v>
      </c>
      <c r="BO198">
        <v>6</v>
      </c>
      <c r="BP198">
        <v>5</v>
      </c>
      <c r="BQ198">
        <v>5</v>
      </c>
      <c r="BR198">
        <v>5.4</v>
      </c>
      <c r="BS198">
        <v>4.375</v>
      </c>
      <c r="BU198">
        <v>2</v>
      </c>
      <c r="BV198">
        <v>1</v>
      </c>
      <c r="BW198">
        <v>1.3333333333333333</v>
      </c>
      <c r="BX198">
        <v>4.5</v>
      </c>
      <c r="BY198">
        <v>5</v>
      </c>
      <c r="BZ198">
        <v>1</v>
      </c>
      <c r="CA198">
        <v>4</v>
      </c>
      <c r="CB198">
        <v>3</v>
      </c>
      <c r="CC198">
        <v>3.6875</v>
      </c>
      <c r="CE198">
        <v>3</v>
      </c>
      <c r="CF198">
        <v>6</v>
      </c>
      <c r="CG198">
        <v>5</v>
      </c>
      <c r="CH198">
        <v>3</v>
      </c>
      <c r="CI198">
        <v>3.5</v>
      </c>
      <c r="CJ198">
        <v>2</v>
      </c>
      <c r="CK198">
        <v>3</v>
      </c>
      <c r="CL198">
        <v>3.75</v>
      </c>
      <c r="CM198">
        <v>3.75</v>
      </c>
      <c r="CN198">
        <v>3.7083333333333335</v>
      </c>
      <c r="CO198">
        <v>2.911111111111111</v>
      </c>
      <c r="CP198">
        <v>1.8</v>
      </c>
      <c r="CQ198">
        <v>3.6</v>
      </c>
      <c r="CR198">
        <v>3.375</v>
      </c>
      <c r="CS198">
        <v>2.8928571428571428</v>
      </c>
      <c r="CT198">
        <v>1.7777777777777777</v>
      </c>
      <c r="CU198">
        <v>3.4</v>
      </c>
      <c r="CV198">
        <v>2.1</v>
      </c>
      <c r="CW198">
        <v>2.4482758620689653</v>
      </c>
      <c r="CX198">
        <v>2.6666666666666665</v>
      </c>
      <c r="CY198">
        <v>4.5</v>
      </c>
      <c r="CZ198">
        <v>2.8</v>
      </c>
      <c r="DA198">
        <v>4</v>
      </c>
      <c r="DB198">
        <v>3.75</v>
      </c>
      <c r="DC198">
        <v>3.8888888888888888</v>
      </c>
      <c r="DD198">
        <v>2.6</v>
      </c>
      <c r="DE198">
        <v>3.9</v>
      </c>
      <c r="DF198">
        <v>3.4482758620689653</v>
      </c>
      <c r="DG198">
        <v>3.5964912280701755</v>
      </c>
      <c r="DH198">
        <v>3.1315789473684212</v>
      </c>
      <c r="DI198">
        <v>2.1</v>
      </c>
      <c r="DJ198">
        <v>2</v>
      </c>
      <c r="DK198">
        <v>1.625</v>
      </c>
      <c r="DL198">
        <v>1.9285714285714286</v>
      </c>
      <c r="DM198">
        <v>2.3333333333333335</v>
      </c>
      <c r="DN198">
        <v>0.9</v>
      </c>
      <c r="DO198">
        <v>1.7</v>
      </c>
      <c r="DP198">
        <v>1.6206896551724137</v>
      </c>
      <c r="DQ198">
        <v>1.7719298245614035</v>
      </c>
      <c r="DR198">
        <v>1.7719298245614035</v>
      </c>
      <c r="DS198">
        <v>2.6783625730994154</v>
      </c>
      <c r="DV198">
        <v>1.5</v>
      </c>
      <c r="DW198">
        <v>1.5</v>
      </c>
      <c r="DX198">
        <v>0</v>
      </c>
      <c r="EA198">
        <v>0</v>
      </c>
      <c r="EB198">
        <v>1</v>
      </c>
      <c r="EE198">
        <v>7</v>
      </c>
      <c r="EF198">
        <v>7</v>
      </c>
      <c r="EG198">
        <v>3</v>
      </c>
      <c r="EJ198">
        <v>3</v>
      </c>
      <c r="EK198">
        <v>5.666666666666667</v>
      </c>
      <c r="EL198">
        <v>3.3333333333333335</v>
      </c>
      <c r="EO198">
        <v>1</v>
      </c>
      <c r="EP198">
        <v>1</v>
      </c>
      <c r="EQ198">
        <v>0</v>
      </c>
      <c r="ET198">
        <v>0</v>
      </c>
      <c r="EU198">
        <v>0.66666666666666663</v>
      </c>
      <c r="EV198">
        <v>0.66666666666666663</v>
      </c>
      <c r="EW198">
        <v>2.4444444444444446</v>
      </c>
      <c r="EX198">
        <v>2.6666666666666665</v>
      </c>
    </row>
    <row r="199" spans="1:154" x14ac:dyDescent="0.3">
      <c r="A199" s="2" t="s">
        <v>197</v>
      </c>
      <c r="B199">
        <v>3.45</v>
      </c>
      <c r="C199">
        <v>3.05</v>
      </c>
      <c r="D199">
        <v>3.1578947368421053</v>
      </c>
      <c r="E199">
        <v>3.2203389830508473</v>
      </c>
      <c r="F199">
        <v>3.8</v>
      </c>
      <c r="G199">
        <v>4.8499999999999996</v>
      </c>
      <c r="H199">
        <v>4.7368421052631575</v>
      </c>
      <c r="I199">
        <v>4.4576271186440675</v>
      </c>
      <c r="J199">
        <v>3.8389830508474576</v>
      </c>
      <c r="K199">
        <v>1.9</v>
      </c>
      <c r="L199">
        <v>1.95</v>
      </c>
      <c r="M199">
        <v>2.0526315789473686</v>
      </c>
      <c r="N199">
        <v>1.9661016949152543</v>
      </c>
      <c r="O199">
        <v>1.9661016949152543</v>
      </c>
      <c r="P199">
        <v>3.2146892655367232</v>
      </c>
      <c r="S199">
        <v>5</v>
      </c>
      <c r="T199">
        <v>5</v>
      </c>
      <c r="W199">
        <v>3</v>
      </c>
      <c r="X199">
        <v>3</v>
      </c>
      <c r="Y199">
        <v>4</v>
      </c>
      <c r="AB199">
        <v>1</v>
      </c>
      <c r="AC199">
        <v>1</v>
      </c>
      <c r="AD199">
        <v>1</v>
      </c>
      <c r="AE199">
        <v>3</v>
      </c>
      <c r="AF199">
        <v>3.2111111111111112</v>
      </c>
      <c r="AG199">
        <v>6.1111111111111107</v>
      </c>
      <c r="AH199">
        <v>5.7777777777777777</v>
      </c>
      <c r="AI199">
        <v>5.4</v>
      </c>
      <c r="AJ199">
        <v>5.75</v>
      </c>
      <c r="AK199">
        <v>6.8888888888888893</v>
      </c>
      <c r="AL199">
        <v>6.1111111111111107</v>
      </c>
      <c r="AM199">
        <v>5.7</v>
      </c>
      <c r="AN199">
        <v>6.2142857142857144</v>
      </c>
      <c r="AO199">
        <v>5.9821428571428568</v>
      </c>
      <c r="AP199">
        <v>1.4444444444444444</v>
      </c>
      <c r="AQ199">
        <v>1.7777777777777777</v>
      </c>
      <c r="AR199">
        <v>1.7</v>
      </c>
      <c r="AS199">
        <v>1.6428571428571428</v>
      </c>
      <c r="AT199">
        <v>1.2222222222222223</v>
      </c>
      <c r="AU199">
        <v>1.8888888888888888</v>
      </c>
      <c r="AV199">
        <v>2</v>
      </c>
      <c r="AW199">
        <v>1.7142857142857142</v>
      </c>
      <c r="AX199">
        <v>1.6785714285714286</v>
      </c>
      <c r="AY199">
        <v>3.8303571428571428</v>
      </c>
      <c r="AZ199">
        <v>2.2222222222222223</v>
      </c>
      <c r="BA199">
        <v>2.6666666666666665</v>
      </c>
      <c r="BB199">
        <v>2.2999999999999998</v>
      </c>
      <c r="BC199">
        <v>2.3928571428571428</v>
      </c>
      <c r="BD199">
        <v>3.1111111111111112</v>
      </c>
      <c r="BE199">
        <v>2.7777777777777777</v>
      </c>
      <c r="BF199">
        <v>3.7</v>
      </c>
      <c r="BG199">
        <v>3.2142857142857144</v>
      </c>
      <c r="BH199">
        <v>2.8035714285714284</v>
      </c>
      <c r="BI199">
        <v>2.8035714285714284</v>
      </c>
      <c r="BJ199">
        <v>3.4880952380952381</v>
      </c>
      <c r="BK199">
        <v>5</v>
      </c>
      <c r="BL199">
        <v>8</v>
      </c>
      <c r="BN199">
        <v>6.5</v>
      </c>
      <c r="BO199">
        <v>5</v>
      </c>
      <c r="BP199">
        <v>8</v>
      </c>
      <c r="BR199">
        <v>6.5</v>
      </c>
      <c r="BS199">
        <v>6.5</v>
      </c>
      <c r="BT199">
        <v>2</v>
      </c>
      <c r="BU199">
        <v>1</v>
      </c>
      <c r="BW199">
        <v>1.5</v>
      </c>
      <c r="BX199">
        <v>2</v>
      </c>
      <c r="BY199">
        <v>0</v>
      </c>
      <c r="CA199">
        <v>1</v>
      </c>
      <c r="CB199">
        <v>1.25</v>
      </c>
      <c r="CC199">
        <v>3.875</v>
      </c>
      <c r="CD199">
        <v>7</v>
      </c>
      <c r="CE199">
        <v>7</v>
      </c>
      <c r="CG199">
        <v>7</v>
      </c>
      <c r="CH199">
        <v>5</v>
      </c>
      <c r="CI199">
        <v>4</v>
      </c>
      <c r="CK199">
        <v>4.5</v>
      </c>
      <c r="CL199">
        <v>5.75</v>
      </c>
      <c r="CM199">
        <v>5.75</v>
      </c>
      <c r="CN199">
        <v>4.5</v>
      </c>
      <c r="CO199">
        <v>3.5555555555555554</v>
      </c>
      <c r="CP199">
        <v>2.3333333333333335</v>
      </c>
      <c r="CQ199">
        <v>3.1111111111111112</v>
      </c>
      <c r="CR199">
        <v>2.8888888888888888</v>
      </c>
      <c r="CS199">
        <v>2.7777777777777777</v>
      </c>
      <c r="CT199">
        <v>2.5</v>
      </c>
      <c r="CU199">
        <v>1.8</v>
      </c>
      <c r="CV199">
        <v>2.4</v>
      </c>
      <c r="CW199">
        <v>2.2142857142857144</v>
      </c>
      <c r="CX199">
        <v>2.4909090909090907</v>
      </c>
      <c r="CY199">
        <v>5.333333333333333</v>
      </c>
      <c r="CZ199">
        <v>4.666666666666667</v>
      </c>
      <c r="DA199">
        <v>4.4444444444444446</v>
      </c>
      <c r="DB199">
        <v>4.8148148148148149</v>
      </c>
      <c r="DC199">
        <v>5.125</v>
      </c>
      <c r="DD199">
        <v>4.3</v>
      </c>
      <c r="DE199">
        <v>4.8</v>
      </c>
      <c r="DF199">
        <v>4.7142857142857144</v>
      </c>
      <c r="DG199">
        <v>4.7636363636363637</v>
      </c>
      <c r="DH199">
        <v>3.6272727272727274</v>
      </c>
      <c r="DI199">
        <v>2.8888888888888888</v>
      </c>
      <c r="DJ199">
        <v>2.7777777777777777</v>
      </c>
      <c r="DK199">
        <v>2.7777777777777777</v>
      </c>
      <c r="DL199">
        <v>2.8148148148148149</v>
      </c>
      <c r="DM199">
        <v>1.75</v>
      </c>
      <c r="DN199">
        <v>2.7</v>
      </c>
      <c r="DO199">
        <v>3.8</v>
      </c>
      <c r="DP199">
        <v>2.8214285714285716</v>
      </c>
      <c r="DQ199">
        <v>2.8181818181818183</v>
      </c>
      <c r="DR199">
        <v>2.8181818181818183</v>
      </c>
      <c r="DS199">
        <v>3.3575757575757574</v>
      </c>
      <c r="DT199">
        <v>2</v>
      </c>
      <c r="DU199">
        <v>1</v>
      </c>
      <c r="DV199">
        <v>2</v>
      </c>
      <c r="DW199">
        <v>1.6666666666666667</v>
      </c>
      <c r="DX199">
        <v>7.5</v>
      </c>
      <c r="EA199">
        <v>7.5</v>
      </c>
      <c r="EB199">
        <v>4</v>
      </c>
      <c r="EC199">
        <v>5</v>
      </c>
      <c r="ED199">
        <v>9</v>
      </c>
      <c r="EE199">
        <v>5</v>
      </c>
      <c r="EF199">
        <v>6.333333333333333</v>
      </c>
      <c r="EG199">
        <v>0.5</v>
      </c>
      <c r="EJ199">
        <v>0.5</v>
      </c>
      <c r="EK199">
        <v>4</v>
      </c>
      <c r="EL199">
        <v>4</v>
      </c>
      <c r="EM199">
        <v>5</v>
      </c>
      <c r="EN199">
        <v>5</v>
      </c>
      <c r="EO199">
        <v>2</v>
      </c>
      <c r="EP199">
        <v>4</v>
      </c>
      <c r="EQ199">
        <v>2.5</v>
      </c>
      <c r="ET199">
        <v>2.5</v>
      </c>
      <c r="EU199">
        <v>3.4</v>
      </c>
      <c r="EV199">
        <v>3.4</v>
      </c>
      <c r="EW199">
        <v>3.8</v>
      </c>
      <c r="EX199">
        <v>3.3944444444444444</v>
      </c>
    </row>
    <row r="200" spans="1:154" x14ac:dyDescent="0.3">
      <c r="A200" s="4" t="s">
        <v>237</v>
      </c>
      <c r="B200">
        <v>2.1578947368421053</v>
      </c>
      <c r="C200">
        <v>1.95</v>
      </c>
      <c r="D200">
        <v>1.8888888888888888</v>
      </c>
      <c r="E200">
        <v>2</v>
      </c>
      <c r="F200">
        <v>1.5789473684210527</v>
      </c>
      <c r="G200">
        <v>1.2</v>
      </c>
      <c r="H200">
        <v>1.3333333333333333</v>
      </c>
      <c r="I200">
        <v>1.368421052631579</v>
      </c>
      <c r="J200">
        <v>1.6842105263157894</v>
      </c>
      <c r="K200">
        <v>0.47368421052631576</v>
      </c>
      <c r="L200">
        <v>0.3</v>
      </c>
      <c r="M200">
        <v>0.66666666666666663</v>
      </c>
      <c r="N200">
        <v>0.47368421052631576</v>
      </c>
      <c r="O200">
        <v>0.47368421052631576</v>
      </c>
      <c r="P200">
        <v>1.2807017543859649</v>
      </c>
      <c r="Q200">
        <v>1</v>
      </c>
      <c r="S200">
        <v>4</v>
      </c>
      <c r="T200">
        <v>3</v>
      </c>
      <c r="U200">
        <v>3</v>
      </c>
      <c r="W200">
        <v>1</v>
      </c>
      <c r="X200">
        <v>1.6666666666666667</v>
      </c>
      <c r="Y200">
        <v>2.3333333333333335</v>
      </c>
      <c r="Z200">
        <v>3</v>
      </c>
      <c r="AB200">
        <v>2</v>
      </c>
      <c r="AC200">
        <v>2.3333333333333335</v>
      </c>
      <c r="AD200">
        <v>2.3333333333333335</v>
      </c>
      <c r="AE200">
        <v>2.3333333333333335</v>
      </c>
      <c r="AF200">
        <v>1.3333333333333333</v>
      </c>
      <c r="CP200">
        <v>1.25</v>
      </c>
      <c r="CQ200">
        <v>4</v>
      </c>
      <c r="CR200">
        <v>3.5555555555555554</v>
      </c>
      <c r="CS200">
        <v>2.96</v>
      </c>
      <c r="CT200">
        <v>1.4444444444444444</v>
      </c>
      <c r="CU200">
        <v>1.2222222222222223</v>
      </c>
      <c r="CV200">
        <v>1.7777777777777777</v>
      </c>
      <c r="CW200">
        <v>1.4814814814814814</v>
      </c>
      <c r="CX200">
        <v>2.1923076923076925</v>
      </c>
      <c r="CY200">
        <v>2.125</v>
      </c>
      <c r="CZ200">
        <v>2.5</v>
      </c>
      <c r="DA200">
        <v>2</v>
      </c>
      <c r="DB200">
        <v>2.2000000000000002</v>
      </c>
      <c r="DC200">
        <v>3</v>
      </c>
      <c r="DD200">
        <v>2.6666666666666665</v>
      </c>
      <c r="DE200">
        <v>2.5555555555555554</v>
      </c>
      <c r="DF200">
        <v>2.7407407407407409</v>
      </c>
      <c r="DG200">
        <v>2.4807692307692308</v>
      </c>
      <c r="DH200">
        <v>2.3365384615384617</v>
      </c>
      <c r="DI200">
        <v>1.25</v>
      </c>
      <c r="DJ200">
        <v>1.75</v>
      </c>
      <c r="DK200">
        <v>1</v>
      </c>
      <c r="DL200">
        <v>1.32</v>
      </c>
      <c r="DM200">
        <v>1</v>
      </c>
      <c r="DN200">
        <v>1.4444444444444444</v>
      </c>
      <c r="DO200">
        <v>0.88888888888888884</v>
      </c>
      <c r="DP200">
        <v>1.1111111111111112</v>
      </c>
      <c r="DQ200">
        <v>1.2115384615384615</v>
      </c>
      <c r="DR200">
        <v>1.2115384615384615</v>
      </c>
      <c r="DS200">
        <v>1.9615384615384615</v>
      </c>
      <c r="DT200">
        <v>1.5</v>
      </c>
      <c r="DU200">
        <v>3.5</v>
      </c>
      <c r="DV200">
        <v>2</v>
      </c>
      <c r="DW200">
        <v>2.4</v>
      </c>
      <c r="DX200">
        <v>5</v>
      </c>
      <c r="DY200">
        <v>4</v>
      </c>
      <c r="DZ200">
        <v>2</v>
      </c>
      <c r="EA200">
        <v>3.6666666666666665</v>
      </c>
      <c r="EB200">
        <v>2.875</v>
      </c>
      <c r="EC200">
        <v>3.5</v>
      </c>
      <c r="ED200">
        <v>1.5</v>
      </c>
      <c r="EE200">
        <v>0</v>
      </c>
      <c r="EF200">
        <v>2</v>
      </c>
      <c r="EG200">
        <v>1</v>
      </c>
      <c r="EH200">
        <v>1</v>
      </c>
      <c r="EI200">
        <v>1</v>
      </c>
      <c r="EJ200">
        <v>1</v>
      </c>
      <c r="EK200">
        <v>1.625</v>
      </c>
      <c r="EL200">
        <v>2.25</v>
      </c>
      <c r="EM200">
        <v>0.5</v>
      </c>
      <c r="EN200">
        <v>1.5</v>
      </c>
      <c r="EO200">
        <v>3</v>
      </c>
      <c r="EP200">
        <v>1.4</v>
      </c>
      <c r="EQ200">
        <v>1</v>
      </c>
      <c r="ER200">
        <v>4</v>
      </c>
      <c r="ES200">
        <v>1</v>
      </c>
      <c r="ET200">
        <v>2</v>
      </c>
      <c r="EU200">
        <v>1.625</v>
      </c>
      <c r="EV200">
        <v>1.625</v>
      </c>
      <c r="EW200">
        <v>2.0416666666666665</v>
      </c>
      <c r="EX200">
        <v>1.9722222222222223</v>
      </c>
    </row>
    <row r="201" spans="1:154" x14ac:dyDescent="0.3">
      <c r="A201" s="2" t="s">
        <v>198</v>
      </c>
      <c r="B201">
        <v>2.6</v>
      </c>
      <c r="C201">
        <v>2.65</v>
      </c>
      <c r="D201">
        <v>2.7</v>
      </c>
      <c r="E201">
        <v>2.65</v>
      </c>
      <c r="F201">
        <v>2.5</v>
      </c>
      <c r="G201">
        <v>2.95</v>
      </c>
      <c r="H201">
        <v>2.2999999999999998</v>
      </c>
      <c r="I201">
        <v>2.5833333333333335</v>
      </c>
      <c r="J201">
        <v>2.6166666666666667</v>
      </c>
      <c r="K201">
        <v>1.75</v>
      </c>
      <c r="L201">
        <v>1.7</v>
      </c>
      <c r="M201">
        <v>1.7</v>
      </c>
      <c r="N201">
        <v>1.7166666666666666</v>
      </c>
      <c r="O201">
        <v>1.7166666666666666</v>
      </c>
      <c r="P201">
        <v>2.3166666666666669</v>
      </c>
      <c r="AF201">
        <v>2.3166666666666669</v>
      </c>
      <c r="AG201">
        <v>5.2</v>
      </c>
      <c r="AH201">
        <v>5.4285714285714288</v>
      </c>
      <c r="AI201">
        <v>4.9000000000000004</v>
      </c>
      <c r="AJ201">
        <v>5.1481481481481479</v>
      </c>
      <c r="AK201">
        <v>5.5</v>
      </c>
      <c r="AL201">
        <v>6</v>
      </c>
      <c r="AM201">
        <v>5.4</v>
      </c>
      <c r="AN201">
        <v>5.6206896551724137</v>
      </c>
      <c r="AO201">
        <v>5.3928571428571432</v>
      </c>
      <c r="AP201">
        <v>1.7</v>
      </c>
      <c r="AQ201">
        <v>1.7142857142857142</v>
      </c>
      <c r="AR201">
        <v>2.1</v>
      </c>
      <c r="AS201">
        <v>1.8518518518518519</v>
      </c>
      <c r="AT201">
        <v>1.2</v>
      </c>
      <c r="AU201">
        <v>1.1111111111111112</v>
      </c>
      <c r="AV201">
        <v>1.3</v>
      </c>
      <c r="AW201">
        <v>1.2068965517241379</v>
      </c>
      <c r="AX201">
        <v>1.5178571428571428</v>
      </c>
      <c r="AY201">
        <v>3.4553571428571428</v>
      </c>
      <c r="AZ201">
        <v>3.5</v>
      </c>
      <c r="BA201">
        <v>3.4285714285714284</v>
      </c>
      <c r="BB201">
        <v>3.3</v>
      </c>
      <c r="BC201">
        <v>3.4074074074074074</v>
      </c>
      <c r="BD201">
        <v>3.4</v>
      </c>
      <c r="BE201">
        <v>3.3333333333333335</v>
      </c>
      <c r="BF201">
        <v>3.7</v>
      </c>
      <c r="BG201">
        <v>3.4827586206896552</v>
      </c>
      <c r="BH201">
        <v>3.4464285714285716</v>
      </c>
      <c r="BI201">
        <v>3.4464285714285716</v>
      </c>
      <c r="BJ201">
        <v>3.4523809523809526</v>
      </c>
      <c r="BL201">
        <v>5.333333333333333</v>
      </c>
      <c r="BN201">
        <v>5.333333333333333</v>
      </c>
      <c r="BP201">
        <v>5</v>
      </c>
      <c r="BR201">
        <v>5</v>
      </c>
      <c r="BS201">
        <v>5.25</v>
      </c>
      <c r="BU201">
        <v>2.3333333333333335</v>
      </c>
      <c r="BW201">
        <v>2.3333333333333335</v>
      </c>
      <c r="BY201">
        <v>3</v>
      </c>
      <c r="CA201">
        <v>3</v>
      </c>
      <c r="CB201">
        <v>2.5</v>
      </c>
      <c r="CC201">
        <v>3.875</v>
      </c>
      <c r="CE201">
        <v>5.666666666666667</v>
      </c>
      <c r="CG201">
        <v>5.666666666666667</v>
      </c>
      <c r="CI201">
        <v>6</v>
      </c>
      <c r="CK201">
        <v>6</v>
      </c>
      <c r="CL201">
        <v>5.75</v>
      </c>
      <c r="CM201">
        <v>5.75</v>
      </c>
      <c r="CN201">
        <v>4.5</v>
      </c>
      <c r="CO201">
        <v>3.5222222222222221</v>
      </c>
      <c r="CP201">
        <v>0.8</v>
      </c>
      <c r="CQ201">
        <v>1.9</v>
      </c>
      <c r="CR201">
        <v>2.7777777777777777</v>
      </c>
      <c r="CS201">
        <v>1.7931034482758621</v>
      </c>
      <c r="CT201">
        <v>1.3333333333333333</v>
      </c>
      <c r="CU201">
        <v>2.9</v>
      </c>
      <c r="CV201">
        <v>2.2000000000000002</v>
      </c>
      <c r="CW201">
        <v>2.1724137931034484</v>
      </c>
      <c r="CX201">
        <v>1.9827586206896552</v>
      </c>
      <c r="CY201">
        <v>6.1</v>
      </c>
      <c r="CZ201">
        <v>5.0999999999999996</v>
      </c>
      <c r="DA201">
        <v>4.2222222222222223</v>
      </c>
      <c r="DB201">
        <v>5.1724137931034484</v>
      </c>
      <c r="DC201">
        <v>5.8888888888888893</v>
      </c>
      <c r="DD201">
        <v>4.3</v>
      </c>
      <c r="DE201">
        <v>4.5999999999999996</v>
      </c>
      <c r="DF201">
        <v>4.8965517241379306</v>
      </c>
      <c r="DG201">
        <v>5.0344827586206895</v>
      </c>
      <c r="DH201">
        <v>3.5086206896551726</v>
      </c>
      <c r="DI201">
        <v>2.1</v>
      </c>
      <c r="DJ201">
        <v>2.2999999999999998</v>
      </c>
      <c r="DK201">
        <v>2.3333333333333335</v>
      </c>
      <c r="DL201">
        <v>2.2413793103448274</v>
      </c>
      <c r="DM201">
        <v>2.2222222222222223</v>
      </c>
      <c r="DN201">
        <v>2.4</v>
      </c>
      <c r="DO201">
        <v>2.2000000000000002</v>
      </c>
      <c r="DP201">
        <v>2.2758620689655173</v>
      </c>
      <c r="DQ201">
        <v>2.2586206896551726</v>
      </c>
      <c r="DR201">
        <v>2.2586206896551726</v>
      </c>
      <c r="DS201">
        <v>3.0919540229885056</v>
      </c>
      <c r="DV201">
        <v>0</v>
      </c>
      <c r="DW201">
        <v>0</v>
      </c>
      <c r="DX201">
        <v>2</v>
      </c>
      <c r="EA201">
        <v>2</v>
      </c>
      <c r="EB201">
        <v>1</v>
      </c>
      <c r="EE201">
        <v>7</v>
      </c>
      <c r="EF201">
        <v>7</v>
      </c>
      <c r="EG201">
        <v>5</v>
      </c>
      <c r="EJ201">
        <v>5</v>
      </c>
      <c r="EK201">
        <v>6</v>
      </c>
      <c r="EL201">
        <v>3.5</v>
      </c>
      <c r="EO201">
        <v>2</v>
      </c>
      <c r="EP201">
        <v>2</v>
      </c>
      <c r="EQ201">
        <v>2</v>
      </c>
      <c r="ET201">
        <v>2</v>
      </c>
      <c r="EU201">
        <v>2</v>
      </c>
      <c r="EV201">
        <v>2</v>
      </c>
      <c r="EW201">
        <v>3</v>
      </c>
      <c r="EX201">
        <v>3.088888888888889</v>
      </c>
    </row>
    <row r="202" spans="1:154" x14ac:dyDescent="0.3">
      <c r="A202" s="2" t="s">
        <v>199</v>
      </c>
      <c r="B202">
        <v>3.8421052631578947</v>
      </c>
      <c r="C202">
        <v>2.7</v>
      </c>
      <c r="D202">
        <v>4.3</v>
      </c>
      <c r="E202">
        <v>3.6101694915254239</v>
      </c>
      <c r="F202">
        <v>3.1578947368421053</v>
      </c>
      <c r="G202">
        <v>4.45</v>
      </c>
      <c r="H202">
        <v>3.2</v>
      </c>
      <c r="I202">
        <v>3.6101694915254239</v>
      </c>
      <c r="J202">
        <v>3.6101694915254239</v>
      </c>
      <c r="K202">
        <v>1.6842105263157894</v>
      </c>
      <c r="L202">
        <v>1.3</v>
      </c>
      <c r="M202">
        <v>1.85</v>
      </c>
      <c r="N202">
        <v>1.6101694915254237</v>
      </c>
      <c r="O202">
        <v>1.6101694915254237</v>
      </c>
      <c r="P202">
        <v>2.9435028248587569</v>
      </c>
      <c r="Q202">
        <v>2</v>
      </c>
      <c r="T202">
        <v>2</v>
      </c>
      <c r="U202">
        <v>5</v>
      </c>
      <c r="X202">
        <v>5</v>
      </c>
      <c r="Y202">
        <v>3.5</v>
      </c>
      <c r="Z202">
        <v>6</v>
      </c>
      <c r="AC202">
        <v>6</v>
      </c>
      <c r="AD202">
        <v>6</v>
      </c>
      <c r="AE202">
        <v>4.333333333333333</v>
      </c>
      <c r="AF202">
        <v>2.9666666666666668</v>
      </c>
      <c r="AG202">
        <v>6.25</v>
      </c>
      <c r="AH202">
        <v>7</v>
      </c>
      <c r="AI202">
        <v>5.2857142857142856</v>
      </c>
      <c r="AJ202">
        <v>6.1</v>
      </c>
      <c r="AK202">
        <v>5</v>
      </c>
      <c r="AL202">
        <v>6.25</v>
      </c>
      <c r="AM202">
        <v>6.1111111111111107</v>
      </c>
      <c r="AN202">
        <v>6</v>
      </c>
      <c r="AO202">
        <v>6.05</v>
      </c>
      <c r="AP202">
        <v>1.375</v>
      </c>
      <c r="AQ202">
        <v>1.2</v>
      </c>
      <c r="AR202">
        <v>1.8571428571428572</v>
      </c>
      <c r="AS202">
        <v>1.5</v>
      </c>
      <c r="AT202">
        <v>1.3333333333333333</v>
      </c>
      <c r="AU202">
        <v>1.375</v>
      </c>
      <c r="AV202">
        <v>2.2222222222222223</v>
      </c>
      <c r="AW202">
        <v>1.75</v>
      </c>
      <c r="AX202">
        <v>1.625</v>
      </c>
      <c r="AY202">
        <v>3.8374999999999999</v>
      </c>
      <c r="AZ202">
        <v>3.625</v>
      </c>
      <c r="BA202">
        <v>5.2</v>
      </c>
      <c r="BB202">
        <v>3.5714285714285716</v>
      </c>
      <c r="BC202">
        <v>4</v>
      </c>
      <c r="BD202">
        <v>3.6666666666666665</v>
      </c>
      <c r="BE202">
        <v>4.125</v>
      </c>
      <c r="BF202">
        <v>4.2222222222222223</v>
      </c>
      <c r="BG202">
        <v>4.0999999999999996</v>
      </c>
      <c r="BH202">
        <v>4.05</v>
      </c>
      <c r="BI202">
        <v>4.05</v>
      </c>
      <c r="BJ202">
        <v>3.9083333333333332</v>
      </c>
      <c r="BK202">
        <v>5.5</v>
      </c>
      <c r="BL202">
        <v>4.8</v>
      </c>
      <c r="BM202">
        <v>7</v>
      </c>
      <c r="BN202">
        <v>5.6</v>
      </c>
      <c r="BO202">
        <v>5.1428571428571432</v>
      </c>
      <c r="BP202">
        <v>6</v>
      </c>
      <c r="BQ202">
        <v>6</v>
      </c>
      <c r="BR202">
        <v>5.4</v>
      </c>
      <c r="BS202">
        <v>5.5</v>
      </c>
      <c r="BT202">
        <v>1</v>
      </c>
      <c r="BU202">
        <v>3.2</v>
      </c>
      <c r="BV202">
        <v>1.3333333333333333</v>
      </c>
      <c r="BW202">
        <v>2.2000000000000002</v>
      </c>
      <c r="BX202">
        <v>1.7142857142857142</v>
      </c>
      <c r="BY202">
        <v>1</v>
      </c>
      <c r="BZ202">
        <v>0</v>
      </c>
      <c r="CA202">
        <v>1.4</v>
      </c>
      <c r="CB202">
        <v>1.8</v>
      </c>
      <c r="CC202">
        <v>3.65</v>
      </c>
      <c r="CD202">
        <v>7.5</v>
      </c>
      <c r="CE202">
        <v>5.4</v>
      </c>
      <c r="CF202">
        <v>7.333333333333333</v>
      </c>
      <c r="CG202">
        <v>6.4</v>
      </c>
      <c r="CH202">
        <v>5.2857142857142856</v>
      </c>
      <c r="CI202">
        <v>5</v>
      </c>
      <c r="CJ202">
        <v>7</v>
      </c>
      <c r="CK202">
        <v>5.4</v>
      </c>
      <c r="CL202">
        <v>5.9</v>
      </c>
      <c r="CM202">
        <v>5.9</v>
      </c>
      <c r="CN202">
        <v>4.4000000000000004</v>
      </c>
      <c r="CO202">
        <v>4.072222222222222</v>
      </c>
      <c r="CP202">
        <v>1.4444444444444444</v>
      </c>
      <c r="CQ202">
        <v>0.44444444444444442</v>
      </c>
      <c r="CR202">
        <v>0.625</v>
      </c>
      <c r="CS202">
        <v>0.84615384615384615</v>
      </c>
      <c r="CT202">
        <v>1.3333333333333333</v>
      </c>
      <c r="CU202">
        <v>2.3333333333333335</v>
      </c>
      <c r="CV202">
        <v>1.8</v>
      </c>
      <c r="CW202">
        <v>1.8214285714285714</v>
      </c>
      <c r="CX202">
        <v>1.3518518518518519</v>
      </c>
      <c r="CY202">
        <v>5.5555555555555554</v>
      </c>
      <c r="CZ202">
        <v>7.2222222222222223</v>
      </c>
      <c r="DA202">
        <v>6</v>
      </c>
      <c r="DB202">
        <v>6.2692307692307692</v>
      </c>
      <c r="DC202">
        <v>5.5555555555555554</v>
      </c>
      <c r="DD202">
        <v>5.2222222222222223</v>
      </c>
      <c r="DE202">
        <v>5</v>
      </c>
      <c r="DF202">
        <v>5.25</v>
      </c>
      <c r="DG202">
        <v>5.7407407407407405</v>
      </c>
      <c r="DH202">
        <v>3.5462962962962963</v>
      </c>
      <c r="DI202">
        <v>3.3333333333333335</v>
      </c>
      <c r="DJ202">
        <v>3.4444444444444446</v>
      </c>
      <c r="DK202">
        <v>3.5</v>
      </c>
      <c r="DL202">
        <v>3.4230769230769229</v>
      </c>
      <c r="DM202">
        <v>3.6666666666666665</v>
      </c>
      <c r="DN202">
        <v>2.7777777777777777</v>
      </c>
      <c r="DO202">
        <v>2.8</v>
      </c>
      <c r="DP202">
        <v>3.0714285714285716</v>
      </c>
      <c r="DQ202">
        <v>3.2407407407407409</v>
      </c>
      <c r="DR202">
        <v>3.2407407407407409</v>
      </c>
      <c r="DS202">
        <v>3.4444444444444446</v>
      </c>
      <c r="DT202">
        <v>0</v>
      </c>
      <c r="DU202">
        <v>5</v>
      </c>
      <c r="DV202">
        <v>1.5</v>
      </c>
      <c r="DW202">
        <v>2</v>
      </c>
      <c r="DX202">
        <v>0</v>
      </c>
      <c r="DY202">
        <v>2</v>
      </c>
      <c r="EA202">
        <v>1</v>
      </c>
      <c r="EB202">
        <v>1.6666666666666667</v>
      </c>
      <c r="EC202">
        <v>7</v>
      </c>
      <c r="ED202">
        <v>2</v>
      </c>
      <c r="EE202">
        <v>7.5</v>
      </c>
      <c r="EF202">
        <v>6</v>
      </c>
      <c r="EG202">
        <v>7</v>
      </c>
      <c r="EH202">
        <v>5</v>
      </c>
      <c r="EJ202">
        <v>6</v>
      </c>
      <c r="EK202">
        <v>6</v>
      </c>
      <c r="EL202">
        <v>3.8333333333333335</v>
      </c>
      <c r="EM202">
        <v>7</v>
      </c>
      <c r="EN202">
        <v>0</v>
      </c>
      <c r="EO202">
        <v>5</v>
      </c>
      <c r="EP202">
        <v>4.25</v>
      </c>
      <c r="EQ202">
        <v>3</v>
      </c>
      <c r="ER202">
        <v>7</v>
      </c>
      <c r="ET202">
        <v>5</v>
      </c>
      <c r="EU202">
        <v>4.5</v>
      </c>
      <c r="EV202">
        <v>4.5</v>
      </c>
      <c r="EW202">
        <v>4.0555555555555554</v>
      </c>
      <c r="EX202">
        <v>3.5055555555555555</v>
      </c>
    </row>
    <row r="203" spans="1:154" x14ac:dyDescent="0.3">
      <c r="A203" s="2" t="s">
        <v>200</v>
      </c>
      <c r="B203">
        <v>2.2000000000000002</v>
      </c>
      <c r="C203">
        <v>1.45</v>
      </c>
      <c r="D203">
        <v>2.4210526315789473</v>
      </c>
      <c r="E203">
        <v>2.0169491525423728</v>
      </c>
      <c r="F203">
        <v>1.5</v>
      </c>
      <c r="G203">
        <v>2.65</v>
      </c>
      <c r="H203">
        <v>1.1578947368421053</v>
      </c>
      <c r="I203">
        <v>1.7796610169491525</v>
      </c>
      <c r="J203">
        <v>1.8983050847457628</v>
      </c>
      <c r="K203">
        <v>0.8</v>
      </c>
      <c r="L203">
        <v>0.95</v>
      </c>
      <c r="M203">
        <v>0.94736842105263153</v>
      </c>
      <c r="N203">
        <v>0.89830508474576276</v>
      </c>
      <c r="O203">
        <v>0.89830508474576276</v>
      </c>
      <c r="P203">
        <v>1.5649717514124293</v>
      </c>
      <c r="S203">
        <v>0</v>
      </c>
      <c r="T203">
        <v>0</v>
      </c>
      <c r="W203">
        <v>9</v>
      </c>
      <c r="X203">
        <v>9</v>
      </c>
      <c r="Y203">
        <v>4.5</v>
      </c>
      <c r="AB203">
        <v>0</v>
      </c>
      <c r="AC203">
        <v>0</v>
      </c>
      <c r="AD203">
        <v>0</v>
      </c>
      <c r="AE203">
        <v>3</v>
      </c>
      <c r="AF203">
        <v>1.5888888888888888</v>
      </c>
      <c r="AG203">
        <v>5.875</v>
      </c>
      <c r="AH203">
        <v>3.7</v>
      </c>
      <c r="AI203">
        <v>3.6</v>
      </c>
      <c r="AJ203">
        <v>4.2857142857142856</v>
      </c>
      <c r="AK203">
        <v>4.3</v>
      </c>
      <c r="AL203">
        <v>3.7</v>
      </c>
      <c r="AM203">
        <v>4.7</v>
      </c>
      <c r="AN203">
        <v>4.2333333333333334</v>
      </c>
      <c r="AO203">
        <v>4.2586206896551726</v>
      </c>
      <c r="AP203">
        <v>0.625</v>
      </c>
      <c r="AQ203">
        <v>3</v>
      </c>
      <c r="AR203">
        <v>3.1</v>
      </c>
      <c r="AS203">
        <v>2.3571428571428572</v>
      </c>
      <c r="AT203">
        <v>1.9</v>
      </c>
      <c r="AU203">
        <v>3.1</v>
      </c>
      <c r="AV203">
        <v>2.5</v>
      </c>
      <c r="AW203">
        <v>2.5</v>
      </c>
      <c r="AX203">
        <v>2.4310344827586206</v>
      </c>
      <c r="AY203">
        <v>3.3448275862068964</v>
      </c>
      <c r="AZ203">
        <v>2.875</v>
      </c>
      <c r="BA203">
        <v>3.5</v>
      </c>
      <c r="BB203">
        <v>3.1</v>
      </c>
      <c r="BC203">
        <v>3.1785714285714284</v>
      </c>
      <c r="BD203">
        <v>2.2000000000000002</v>
      </c>
      <c r="BE203">
        <v>2.8</v>
      </c>
      <c r="BF203">
        <v>3</v>
      </c>
      <c r="BG203">
        <v>2.6666666666666665</v>
      </c>
      <c r="BH203">
        <v>2.9137931034482758</v>
      </c>
      <c r="BI203">
        <v>2.9137931034482758</v>
      </c>
      <c r="BJ203">
        <v>3.2011494252873565</v>
      </c>
      <c r="BK203">
        <v>5.5</v>
      </c>
      <c r="BN203">
        <v>5.5</v>
      </c>
      <c r="BS203">
        <v>5.5</v>
      </c>
      <c r="BT203">
        <v>0.5</v>
      </c>
      <c r="BW203">
        <v>0.5</v>
      </c>
      <c r="CB203">
        <v>0.5</v>
      </c>
      <c r="CC203">
        <v>3</v>
      </c>
      <c r="CD203">
        <v>3</v>
      </c>
      <c r="CG203">
        <v>3</v>
      </c>
      <c r="CL203">
        <v>3</v>
      </c>
      <c r="CM203">
        <v>3</v>
      </c>
      <c r="CN203">
        <v>3</v>
      </c>
      <c r="CO203">
        <v>3.1944444444444446</v>
      </c>
      <c r="CP203">
        <v>0.5714285714285714</v>
      </c>
      <c r="CQ203">
        <v>0.88888888888888884</v>
      </c>
      <c r="CR203">
        <v>0.125</v>
      </c>
      <c r="CS203">
        <v>0.54166666666666663</v>
      </c>
      <c r="CT203">
        <v>0.77777777777777779</v>
      </c>
      <c r="CU203">
        <v>0.77777777777777779</v>
      </c>
      <c r="CV203">
        <v>0.66666666666666663</v>
      </c>
      <c r="CW203">
        <v>0.7407407407407407</v>
      </c>
      <c r="CX203">
        <v>0.6470588235294118</v>
      </c>
      <c r="CY203">
        <v>1.1428571428571428</v>
      </c>
      <c r="CZ203">
        <v>1.6666666666666667</v>
      </c>
      <c r="DA203">
        <v>0.5</v>
      </c>
      <c r="DB203">
        <v>1.125</v>
      </c>
      <c r="DC203">
        <v>1</v>
      </c>
      <c r="DD203">
        <v>2.4444444444444446</v>
      </c>
      <c r="DE203">
        <v>0.77777777777777779</v>
      </c>
      <c r="DF203">
        <v>1.4074074074074074</v>
      </c>
      <c r="DG203">
        <v>1.2745098039215685</v>
      </c>
      <c r="DH203">
        <v>0.96078431372549022</v>
      </c>
      <c r="DI203">
        <v>0.42857142857142855</v>
      </c>
      <c r="DJ203">
        <v>0.77777777777777779</v>
      </c>
      <c r="DK203">
        <v>0.625</v>
      </c>
      <c r="DL203">
        <v>0.625</v>
      </c>
      <c r="DM203">
        <v>0.77777777777777779</v>
      </c>
      <c r="DN203">
        <v>1.6666666666666667</v>
      </c>
      <c r="DO203">
        <v>0.44444444444444442</v>
      </c>
      <c r="DP203">
        <v>0.96296296296296291</v>
      </c>
      <c r="DQ203">
        <v>0.80392156862745101</v>
      </c>
      <c r="DR203">
        <v>0.80392156862745101</v>
      </c>
      <c r="DS203">
        <v>0.90849673202614378</v>
      </c>
      <c r="DT203">
        <v>1.3333333333333333</v>
      </c>
      <c r="DU203">
        <v>0</v>
      </c>
      <c r="DV203">
        <v>0.5</v>
      </c>
      <c r="DW203">
        <v>0.83333333333333337</v>
      </c>
      <c r="DX203">
        <v>3</v>
      </c>
      <c r="DY203">
        <v>0</v>
      </c>
      <c r="DZ203">
        <v>3</v>
      </c>
      <c r="EA203">
        <v>2</v>
      </c>
      <c r="EB203">
        <v>1.2222222222222223</v>
      </c>
      <c r="EC203">
        <v>1.6666666666666667</v>
      </c>
      <c r="ED203">
        <v>0</v>
      </c>
      <c r="EE203">
        <v>4</v>
      </c>
      <c r="EF203">
        <v>2.1666666666666665</v>
      </c>
      <c r="EG203">
        <v>0</v>
      </c>
      <c r="EH203">
        <v>5</v>
      </c>
      <c r="EI203">
        <v>5</v>
      </c>
      <c r="EJ203">
        <v>3.3333333333333335</v>
      </c>
      <c r="EK203">
        <v>2.5555555555555554</v>
      </c>
      <c r="EL203">
        <v>1.8888888888888888</v>
      </c>
      <c r="EM203">
        <v>2.6666666666666665</v>
      </c>
      <c r="EN203">
        <v>0</v>
      </c>
      <c r="EO203">
        <v>1</v>
      </c>
      <c r="EP203">
        <v>1.6666666666666667</v>
      </c>
      <c r="EQ203">
        <v>0</v>
      </c>
      <c r="ER203">
        <v>0</v>
      </c>
      <c r="ES203">
        <v>3</v>
      </c>
      <c r="ET203">
        <v>1</v>
      </c>
      <c r="EU203">
        <v>1.4444444444444444</v>
      </c>
      <c r="EV203">
        <v>1.4444444444444444</v>
      </c>
      <c r="EW203">
        <v>1.7407407407407407</v>
      </c>
      <c r="EX203">
        <v>1.0333333333333334</v>
      </c>
    </row>
    <row r="204" spans="1:154" x14ac:dyDescent="0.3">
      <c r="A204" s="2" t="s">
        <v>201</v>
      </c>
      <c r="B204">
        <v>3.3</v>
      </c>
      <c r="C204">
        <v>3.65</v>
      </c>
      <c r="D204">
        <v>4.1500000000000004</v>
      </c>
      <c r="E204">
        <v>3.7</v>
      </c>
      <c r="F204">
        <v>3.9</v>
      </c>
      <c r="G204">
        <v>3.25</v>
      </c>
      <c r="H204">
        <v>3.5</v>
      </c>
      <c r="I204">
        <v>3.55</v>
      </c>
      <c r="J204">
        <v>3.625</v>
      </c>
      <c r="K204">
        <v>1.45</v>
      </c>
      <c r="L204">
        <v>1.1499999999999999</v>
      </c>
      <c r="M204">
        <v>1.75</v>
      </c>
      <c r="N204">
        <v>1.45</v>
      </c>
      <c r="O204">
        <v>1.45</v>
      </c>
      <c r="P204">
        <v>2.9</v>
      </c>
      <c r="AF204">
        <v>2.9</v>
      </c>
      <c r="AG204">
        <v>5.7</v>
      </c>
      <c r="AH204">
        <v>4.7</v>
      </c>
      <c r="AI204">
        <v>5.4444444444444446</v>
      </c>
      <c r="AJ204">
        <v>5.2758620689655169</v>
      </c>
      <c r="AK204">
        <v>5</v>
      </c>
      <c r="AL204">
        <v>5.0999999999999996</v>
      </c>
      <c r="AM204">
        <v>4.2</v>
      </c>
      <c r="AN204">
        <v>4.7586206896551726</v>
      </c>
      <c r="AO204">
        <v>5.0172413793103452</v>
      </c>
      <c r="AP204">
        <v>1.3</v>
      </c>
      <c r="AQ204">
        <v>3.5</v>
      </c>
      <c r="AR204">
        <v>2.7777777777777777</v>
      </c>
      <c r="AS204">
        <v>2.5172413793103448</v>
      </c>
      <c r="AT204">
        <v>3.3333333333333335</v>
      </c>
      <c r="AU204">
        <v>2</v>
      </c>
      <c r="AV204">
        <v>3.9</v>
      </c>
      <c r="AW204">
        <v>3.0689655172413794</v>
      </c>
      <c r="AX204">
        <v>2.7931034482758621</v>
      </c>
      <c r="AY204">
        <v>3.9051724137931036</v>
      </c>
      <c r="AZ204">
        <v>2.4</v>
      </c>
      <c r="BA204">
        <v>2.1</v>
      </c>
      <c r="BB204">
        <v>2.5555555555555554</v>
      </c>
      <c r="BC204">
        <v>2.3448275862068964</v>
      </c>
      <c r="BD204">
        <v>2.7777777777777777</v>
      </c>
      <c r="BE204">
        <v>3.3</v>
      </c>
      <c r="BF204">
        <v>2.9</v>
      </c>
      <c r="BG204">
        <v>3</v>
      </c>
      <c r="BH204">
        <v>2.6724137931034484</v>
      </c>
      <c r="BI204">
        <v>2.6724137931034484</v>
      </c>
      <c r="BJ204">
        <v>3.4942528735632186</v>
      </c>
      <c r="BM204">
        <v>9</v>
      </c>
      <c r="BN204">
        <v>9</v>
      </c>
      <c r="BO204">
        <v>1</v>
      </c>
      <c r="BR204">
        <v>1</v>
      </c>
      <c r="BS204">
        <v>5</v>
      </c>
      <c r="BV204">
        <v>1</v>
      </c>
      <c r="BW204">
        <v>1</v>
      </c>
      <c r="BX204">
        <v>6</v>
      </c>
      <c r="CA204">
        <v>6</v>
      </c>
      <c r="CB204">
        <v>3.5</v>
      </c>
      <c r="CC204">
        <v>4.25</v>
      </c>
      <c r="CF204">
        <v>5</v>
      </c>
      <c r="CG204">
        <v>5</v>
      </c>
      <c r="CH204">
        <v>4</v>
      </c>
      <c r="CK204">
        <v>4</v>
      </c>
      <c r="CL204">
        <v>4.5</v>
      </c>
      <c r="CM204">
        <v>4.5</v>
      </c>
      <c r="CN204">
        <v>4.333333333333333</v>
      </c>
      <c r="CO204">
        <v>3.5222222222222221</v>
      </c>
      <c r="CP204">
        <v>1.6</v>
      </c>
      <c r="CQ204">
        <v>1.3</v>
      </c>
      <c r="CR204">
        <v>1.8888888888888888</v>
      </c>
      <c r="CS204">
        <v>1.5862068965517242</v>
      </c>
      <c r="CT204">
        <v>1.1111111111111112</v>
      </c>
      <c r="CU204">
        <v>2.2000000000000002</v>
      </c>
      <c r="CV204">
        <v>1.5</v>
      </c>
      <c r="CW204">
        <v>1.6296296296296295</v>
      </c>
      <c r="CX204">
        <v>1.6071428571428572</v>
      </c>
      <c r="CY204">
        <v>6</v>
      </c>
      <c r="CZ204">
        <v>5.9</v>
      </c>
      <c r="DA204">
        <v>6</v>
      </c>
      <c r="DB204">
        <v>5.9655172413793105</v>
      </c>
      <c r="DC204">
        <v>6.333333333333333</v>
      </c>
      <c r="DD204">
        <v>4.9000000000000004</v>
      </c>
      <c r="DE204">
        <v>6.375</v>
      </c>
      <c r="DF204">
        <v>5.8148148148148149</v>
      </c>
      <c r="DG204">
        <v>5.8928571428571432</v>
      </c>
      <c r="DH204">
        <v>3.75</v>
      </c>
      <c r="DI204">
        <v>2.6</v>
      </c>
      <c r="DJ204">
        <v>2.5</v>
      </c>
      <c r="DK204">
        <v>2.7777777777777777</v>
      </c>
      <c r="DL204">
        <v>2.6206896551724137</v>
      </c>
      <c r="DM204">
        <v>3.1111111111111112</v>
      </c>
      <c r="DN204">
        <v>2.9</v>
      </c>
      <c r="DO204">
        <v>3.25</v>
      </c>
      <c r="DP204">
        <v>3.074074074074074</v>
      </c>
      <c r="DQ204">
        <v>2.8392857142857144</v>
      </c>
      <c r="DR204">
        <v>2.8392857142857144</v>
      </c>
      <c r="DS204">
        <v>3.4464285714285716</v>
      </c>
      <c r="DV204">
        <v>0</v>
      </c>
      <c r="DW204">
        <v>0</v>
      </c>
      <c r="DX204">
        <v>0</v>
      </c>
      <c r="DZ204">
        <v>3</v>
      </c>
      <c r="EA204">
        <v>2</v>
      </c>
      <c r="EB204">
        <v>1.5</v>
      </c>
      <c r="EE204">
        <v>7</v>
      </c>
      <c r="EF204">
        <v>7</v>
      </c>
      <c r="EG204">
        <v>7</v>
      </c>
      <c r="EI204">
        <v>4.5</v>
      </c>
      <c r="EJ204">
        <v>5.333333333333333</v>
      </c>
      <c r="EK204">
        <v>5.75</v>
      </c>
      <c r="EL204">
        <v>3.625</v>
      </c>
      <c r="EO204">
        <v>3</v>
      </c>
      <c r="EP204">
        <v>3</v>
      </c>
      <c r="EQ204">
        <v>1</v>
      </c>
      <c r="ES204">
        <v>4</v>
      </c>
      <c r="ET204">
        <v>3</v>
      </c>
      <c r="EU204">
        <v>3</v>
      </c>
      <c r="EV204">
        <v>3</v>
      </c>
      <c r="EW204">
        <v>3.4166666666666665</v>
      </c>
      <c r="EX204">
        <v>3.4444444444444446</v>
      </c>
    </row>
    <row r="205" spans="1:154" x14ac:dyDescent="0.3">
      <c r="A205" s="2" t="s">
        <v>202</v>
      </c>
      <c r="B205">
        <v>4</v>
      </c>
      <c r="C205">
        <v>3.35</v>
      </c>
      <c r="D205">
        <v>3.45</v>
      </c>
      <c r="E205">
        <v>3.593220338983051</v>
      </c>
      <c r="F205">
        <v>2.5789473684210527</v>
      </c>
      <c r="G205">
        <v>3.5</v>
      </c>
      <c r="H205">
        <v>3.55</v>
      </c>
      <c r="I205">
        <v>3.2203389830508473</v>
      </c>
      <c r="J205">
        <v>3.406779661016949</v>
      </c>
      <c r="K205">
        <v>1.5263157894736843</v>
      </c>
      <c r="L205">
        <v>1.5</v>
      </c>
      <c r="M205">
        <v>2.15</v>
      </c>
      <c r="N205">
        <v>1.728813559322034</v>
      </c>
      <c r="O205">
        <v>1.728813559322034</v>
      </c>
      <c r="P205">
        <v>2.847457627118644</v>
      </c>
      <c r="Q205">
        <v>6</v>
      </c>
      <c r="T205">
        <v>6</v>
      </c>
      <c r="U205">
        <v>0</v>
      </c>
      <c r="X205">
        <v>0</v>
      </c>
      <c r="Y205">
        <v>3</v>
      </c>
      <c r="Z205">
        <v>3</v>
      </c>
      <c r="AC205">
        <v>3</v>
      </c>
      <c r="AD205">
        <v>3</v>
      </c>
      <c r="AE205">
        <v>3</v>
      </c>
      <c r="AF205">
        <v>2.85</v>
      </c>
      <c r="BK205">
        <v>4</v>
      </c>
      <c r="BL205">
        <v>3.1</v>
      </c>
      <c r="BM205">
        <v>3.9</v>
      </c>
      <c r="BN205">
        <v>3.6666666666666665</v>
      </c>
      <c r="BO205">
        <v>4.4000000000000004</v>
      </c>
      <c r="BP205">
        <v>5</v>
      </c>
      <c r="BQ205">
        <v>4.4000000000000004</v>
      </c>
      <c r="BR205">
        <v>4.5999999999999996</v>
      </c>
      <c r="BS205">
        <v>4.1333333333333337</v>
      </c>
      <c r="BT205">
        <v>3.2</v>
      </c>
      <c r="BU205">
        <v>2.6</v>
      </c>
      <c r="BV205">
        <v>2.4</v>
      </c>
      <c r="BW205">
        <v>2.7333333333333334</v>
      </c>
      <c r="BX205">
        <v>1.5</v>
      </c>
      <c r="BY205">
        <v>2.5</v>
      </c>
      <c r="BZ205">
        <v>2.6</v>
      </c>
      <c r="CA205">
        <v>2.2000000000000002</v>
      </c>
      <c r="CB205">
        <v>2.4666666666666668</v>
      </c>
      <c r="CC205">
        <v>3.3</v>
      </c>
      <c r="CD205">
        <v>3.2</v>
      </c>
      <c r="CE205">
        <v>4.9000000000000004</v>
      </c>
      <c r="CF205">
        <v>4.9000000000000004</v>
      </c>
      <c r="CG205">
        <v>4.333333333333333</v>
      </c>
      <c r="CH205">
        <v>3.6</v>
      </c>
      <c r="CI205">
        <v>5</v>
      </c>
      <c r="CJ205">
        <v>4.7</v>
      </c>
      <c r="CK205">
        <v>4.4333333333333336</v>
      </c>
      <c r="CL205">
        <v>4.3833333333333337</v>
      </c>
      <c r="CM205">
        <v>4.3833333333333337</v>
      </c>
      <c r="CN205">
        <v>3.661111111111111</v>
      </c>
      <c r="CO205">
        <v>3.661111111111111</v>
      </c>
      <c r="DT205">
        <v>0.2</v>
      </c>
      <c r="DU205">
        <v>1</v>
      </c>
      <c r="DV205">
        <v>0</v>
      </c>
      <c r="DW205">
        <v>0.4</v>
      </c>
      <c r="DX205">
        <v>0.8</v>
      </c>
      <c r="DY205">
        <v>0.2</v>
      </c>
      <c r="DZ205">
        <v>0.9</v>
      </c>
      <c r="EA205">
        <v>0.6333333333333333</v>
      </c>
      <c r="EB205">
        <v>0.51666666666666672</v>
      </c>
      <c r="EC205">
        <v>0.8</v>
      </c>
      <c r="ED205">
        <v>0.9</v>
      </c>
      <c r="EE205">
        <v>0.1</v>
      </c>
      <c r="EF205">
        <v>0.6</v>
      </c>
      <c r="EG205">
        <v>0.1</v>
      </c>
      <c r="EH205">
        <v>0.9</v>
      </c>
      <c r="EI205">
        <v>1.1000000000000001</v>
      </c>
      <c r="EJ205">
        <v>0.7</v>
      </c>
      <c r="EK205">
        <v>0.65</v>
      </c>
      <c r="EL205">
        <v>0.58333333333333337</v>
      </c>
      <c r="EM205">
        <v>0.4</v>
      </c>
      <c r="EN205">
        <v>0.9</v>
      </c>
      <c r="EO205">
        <v>0.7</v>
      </c>
      <c r="EP205">
        <v>0.66666666666666663</v>
      </c>
      <c r="EQ205">
        <v>0.7</v>
      </c>
      <c r="ER205">
        <v>0.7</v>
      </c>
      <c r="ES205">
        <v>0.9</v>
      </c>
      <c r="ET205">
        <v>0.76666666666666672</v>
      </c>
      <c r="EU205">
        <v>0.71666666666666667</v>
      </c>
      <c r="EV205">
        <v>0.71666666666666667</v>
      </c>
      <c r="EW205">
        <v>0.62777777777777777</v>
      </c>
      <c r="EX205">
        <v>0.62777777777777777</v>
      </c>
    </row>
    <row r="206" spans="1:154" x14ac:dyDescent="0.3">
      <c r="A206" s="2" t="s">
        <v>203</v>
      </c>
      <c r="B206">
        <v>3.7</v>
      </c>
      <c r="C206">
        <v>2.8888888888888888</v>
      </c>
      <c r="D206">
        <v>2.8235294117647061</v>
      </c>
      <c r="E206">
        <v>3.1636363636363636</v>
      </c>
      <c r="F206">
        <v>3.35</v>
      </c>
      <c r="G206">
        <v>3</v>
      </c>
      <c r="H206">
        <v>4.3529411764705879</v>
      </c>
      <c r="I206">
        <v>3.5454545454545454</v>
      </c>
      <c r="J206">
        <v>3.3545454545454545</v>
      </c>
      <c r="K206">
        <v>2.2000000000000002</v>
      </c>
      <c r="L206">
        <v>2.6111111111111112</v>
      </c>
      <c r="M206">
        <v>1.7647058823529411</v>
      </c>
      <c r="N206">
        <v>2.2000000000000002</v>
      </c>
      <c r="O206">
        <v>2.2000000000000002</v>
      </c>
      <c r="P206">
        <v>2.9696969696969697</v>
      </c>
      <c r="R206">
        <v>3.5</v>
      </c>
      <c r="S206">
        <v>0.33333333333333331</v>
      </c>
      <c r="T206">
        <v>1.6</v>
      </c>
      <c r="V206">
        <v>5</v>
      </c>
      <c r="W206">
        <v>3.6666666666666665</v>
      </c>
      <c r="X206">
        <v>4.2</v>
      </c>
      <c r="Y206">
        <v>2.9</v>
      </c>
      <c r="AA206">
        <v>3.5</v>
      </c>
      <c r="AB206">
        <v>4.333333333333333</v>
      </c>
      <c r="AC206">
        <v>4</v>
      </c>
      <c r="AD206">
        <v>4</v>
      </c>
      <c r="AE206">
        <v>3.2666666666666666</v>
      </c>
      <c r="AF206">
        <v>2.9944444444444445</v>
      </c>
      <c r="AG206">
        <v>3.8</v>
      </c>
      <c r="AH206">
        <v>3.3333333333333335</v>
      </c>
      <c r="AI206">
        <v>1.7777777777777777</v>
      </c>
      <c r="AJ206">
        <v>3</v>
      </c>
      <c r="AK206">
        <v>2.1428571428571428</v>
      </c>
      <c r="AL206">
        <v>2.6666666666666665</v>
      </c>
      <c r="AM206">
        <v>4.333333333333333</v>
      </c>
      <c r="AN206">
        <v>3.12</v>
      </c>
      <c r="AO206">
        <v>3.0566037735849059</v>
      </c>
      <c r="AP206">
        <v>2.4</v>
      </c>
      <c r="AQ206">
        <v>3.1111111111111112</v>
      </c>
      <c r="AR206">
        <v>3.4444444444444446</v>
      </c>
      <c r="AS206">
        <v>2.9642857142857144</v>
      </c>
      <c r="AT206">
        <v>3.7142857142857144</v>
      </c>
      <c r="AU206">
        <v>3.2222222222222223</v>
      </c>
      <c r="AV206">
        <v>1.2222222222222223</v>
      </c>
      <c r="AW206">
        <v>2.64</v>
      </c>
      <c r="AX206">
        <v>2.8113207547169812</v>
      </c>
      <c r="AY206">
        <v>2.9339622641509435</v>
      </c>
      <c r="AZ206">
        <v>1</v>
      </c>
      <c r="BA206">
        <v>1</v>
      </c>
      <c r="BB206">
        <v>0.88888888888888884</v>
      </c>
      <c r="BC206">
        <v>0.9642857142857143</v>
      </c>
      <c r="BD206">
        <v>1.2857142857142858</v>
      </c>
      <c r="BE206">
        <v>0.55555555555555558</v>
      </c>
      <c r="BF206">
        <v>1.5555555555555556</v>
      </c>
      <c r="BG206">
        <v>1.1200000000000001</v>
      </c>
      <c r="BH206">
        <v>1.0377358490566038</v>
      </c>
      <c r="BI206">
        <v>1.0377358490566038</v>
      </c>
      <c r="BJ206">
        <v>2.3018867924528301</v>
      </c>
      <c r="BL206">
        <v>4</v>
      </c>
      <c r="BM206">
        <v>7</v>
      </c>
      <c r="BN206">
        <v>5.5</v>
      </c>
      <c r="BO206">
        <v>1.3333333333333333</v>
      </c>
      <c r="BP206">
        <v>7</v>
      </c>
      <c r="BQ206">
        <v>2</v>
      </c>
      <c r="BR206">
        <v>2.6</v>
      </c>
      <c r="BS206">
        <v>3.4285714285714284</v>
      </c>
      <c r="BU206">
        <v>2</v>
      </c>
      <c r="BV206">
        <v>1</v>
      </c>
      <c r="BW206">
        <v>1.5</v>
      </c>
      <c r="BX206">
        <v>3.3333333333333335</v>
      </c>
      <c r="BY206">
        <v>3</v>
      </c>
      <c r="BZ206">
        <v>4</v>
      </c>
      <c r="CA206">
        <v>3.4</v>
      </c>
      <c r="CB206">
        <v>2.8571428571428572</v>
      </c>
      <c r="CC206">
        <v>3.1428571428571428</v>
      </c>
      <c r="CE206">
        <v>8</v>
      </c>
      <c r="CF206">
        <v>6</v>
      </c>
      <c r="CG206">
        <v>7</v>
      </c>
      <c r="CH206">
        <v>0.33333333333333331</v>
      </c>
      <c r="CI206">
        <v>9</v>
      </c>
      <c r="CJ206">
        <v>2</v>
      </c>
      <c r="CK206">
        <v>2.4</v>
      </c>
      <c r="CL206">
        <v>3.7142857142857144</v>
      </c>
      <c r="CM206">
        <v>3.7142857142857144</v>
      </c>
      <c r="CN206">
        <v>3.3333333333333335</v>
      </c>
      <c r="CO206">
        <v>2.4222222222222221</v>
      </c>
      <c r="CP206">
        <v>2.125</v>
      </c>
      <c r="CQ206">
        <v>3.875</v>
      </c>
      <c r="CR206">
        <v>3.875</v>
      </c>
      <c r="CS206">
        <v>3.2916666666666665</v>
      </c>
      <c r="CT206">
        <v>2.3333333333333335</v>
      </c>
      <c r="CU206">
        <v>1.7777777777777777</v>
      </c>
      <c r="CV206">
        <v>2.7</v>
      </c>
      <c r="CW206">
        <v>2.2857142857142856</v>
      </c>
      <c r="CX206">
        <v>2.75</v>
      </c>
      <c r="CY206">
        <v>4.625</v>
      </c>
      <c r="CZ206">
        <v>3.125</v>
      </c>
      <c r="DA206">
        <v>2.75</v>
      </c>
      <c r="DB206">
        <v>3.5</v>
      </c>
      <c r="DC206">
        <v>3.6666666666666665</v>
      </c>
      <c r="DD206">
        <v>4.333333333333333</v>
      </c>
      <c r="DE206">
        <v>3</v>
      </c>
      <c r="DF206">
        <v>3.6428571428571428</v>
      </c>
      <c r="DG206">
        <v>3.5769230769230771</v>
      </c>
      <c r="DH206">
        <v>3.1634615384615383</v>
      </c>
      <c r="DI206">
        <v>2.625</v>
      </c>
      <c r="DJ206">
        <v>2.75</v>
      </c>
      <c r="DK206">
        <v>3.125</v>
      </c>
      <c r="DL206">
        <v>2.8333333333333335</v>
      </c>
      <c r="DM206">
        <v>3.3333333333333335</v>
      </c>
      <c r="DN206">
        <v>2</v>
      </c>
      <c r="DO206">
        <v>1.4</v>
      </c>
      <c r="DP206">
        <v>2.2142857142857144</v>
      </c>
      <c r="DQ206">
        <v>2.5</v>
      </c>
      <c r="DR206">
        <v>2.5</v>
      </c>
      <c r="DS206">
        <v>2.9423076923076925</v>
      </c>
      <c r="DT206">
        <v>2.5</v>
      </c>
      <c r="DU206">
        <v>1.5</v>
      </c>
      <c r="DV206">
        <v>2</v>
      </c>
      <c r="DW206">
        <v>2</v>
      </c>
      <c r="DX206">
        <v>4</v>
      </c>
      <c r="DY206">
        <v>6</v>
      </c>
      <c r="EA206">
        <v>5</v>
      </c>
      <c r="EB206">
        <v>2.75</v>
      </c>
      <c r="EC206">
        <v>2</v>
      </c>
      <c r="ED206">
        <v>1</v>
      </c>
      <c r="EE206">
        <v>8</v>
      </c>
      <c r="EF206">
        <v>3.6666666666666665</v>
      </c>
      <c r="EG206">
        <v>2</v>
      </c>
      <c r="EH206">
        <v>2</v>
      </c>
      <c r="EJ206">
        <v>2</v>
      </c>
      <c r="EK206">
        <v>3.25</v>
      </c>
      <c r="EL206">
        <v>3</v>
      </c>
      <c r="EM206">
        <v>5.5</v>
      </c>
      <c r="EN206">
        <v>3.5</v>
      </c>
      <c r="EO206">
        <v>2.5</v>
      </c>
      <c r="EP206">
        <v>3.8333333333333335</v>
      </c>
      <c r="EQ206">
        <v>1</v>
      </c>
      <c r="ER206">
        <v>6</v>
      </c>
      <c r="ET206">
        <v>3.5</v>
      </c>
      <c r="EU206">
        <v>3.75</v>
      </c>
      <c r="EV206">
        <v>3.75</v>
      </c>
      <c r="EW206">
        <v>3.25</v>
      </c>
      <c r="EX206">
        <v>2.9833333333333334</v>
      </c>
    </row>
    <row r="207" spans="1:154" x14ac:dyDescent="0.3">
      <c r="A207" s="2" t="s">
        <v>204</v>
      </c>
      <c r="B207">
        <v>2.9</v>
      </c>
      <c r="C207">
        <v>2.9</v>
      </c>
      <c r="D207">
        <v>3.05</v>
      </c>
      <c r="E207">
        <v>2.95</v>
      </c>
      <c r="F207">
        <v>4.5</v>
      </c>
      <c r="G207">
        <v>4.5</v>
      </c>
      <c r="H207">
        <v>4.4000000000000004</v>
      </c>
      <c r="I207">
        <v>4.4666666666666668</v>
      </c>
      <c r="J207">
        <v>3.7083333333333335</v>
      </c>
      <c r="K207">
        <v>2.75</v>
      </c>
      <c r="L207">
        <v>2.7</v>
      </c>
      <c r="M207">
        <v>2.8</v>
      </c>
      <c r="N207">
        <v>2.75</v>
      </c>
      <c r="O207">
        <v>2.75</v>
      </c>
      <c r="P207">
        <v>3.3888888888888888</v>
      </c>
      <c r="AF207">
        <v>3.3888888888888888</v>
      </c>
      <c r="AG207">
        <v>3</v>
      </c>
      <c r="AH207">
        <v>4.8888888888888893</v>
      </c>
      <c r="AI207">
        <v>4.333333333333333</v>
      </c>
      <c r="AJ207">
        <v>4.115384615384615</v>
      </c>
      <c r="AK207">
        <v>5.625</v>
      </c>
      <c r="AL207">
        <v>3.3333333333333335</v>
      </c>
      <c r="AM207">
        <v>4.75</v>
      </c>
      <c r="AN207">
        <v>4.5199999999999996</v>
      </c>
      <c r="AO207">
        <v>4.3137254901960782</v>
      </c>
      <c r="AP207">
        <v>3.875</v>
      </c>
      <c r="AQ207">
        <v>1.8888888888888888</v>
      </c>
      <c r="AR207">
        <v>2.3333333333333335</v>
      </c>
      <c r="AS207">
        <v>2.6538461538461537</v>
      </c>
      <c r="AT207">
        <v>1.5</v>
      </c>
      <c r="AU207">
        <v>3.7777777777777777</v>
      </c>
      <c r="AV207">
        <v>2.125</v>
      </c>
      <c r="AW207">
        <v>2.52</v>
      </c>
      <c r="AX207">
        <v>2.5882352941176472</v>
      </c>
      <c r="AY207">
        <v>3.4509803921568629</v>
      </c>
      <c r="AZ207">
        <v>2.25</v>
      </c>
      <c r="BA207">
        <v>2.6666666666666665</v>
      </c>
      <c r="BB207">
        <v>1.8888888888888888</v>
      </c>
      <c r="BC207">
        <v>2.2692307692307692</v>
      </c>
      <c r="BD207">
        <v>2.5</v>
      </c>
      <c r="BE207">
        <v>2.6666666666666665</v>
      </c>
      <c r="BF207">
        <v>2.25</v>
      </c>
      <c r="BG207">
        <v>2.48</v>
      </c>
      <c r="BH207">
        <v>2.3725490196078431</v>
      </c>
      <c r="BI207">
        <v>2.3725490196078431</v>
      </c>
      <c r="BJ207">
        <v>3.0915032679738563</v>
      </c>
      <c r="BK207">
        <v>6.5</v>
      </c>
      <c r="BL207">
        <v>2</v>
      </c>
      <c r="BM207">
        <v>4</v>
      </c>
      <c r="BN207">
        <v>4.75</v>
      </c>
      <c r="BO207">
        <v>6.5</v>
      </c>
      <c r="BP207">
        <v>7</v>
      </c>
      <c r="BQ207">
        <v>5</v>
      </c>
      <c r="BR207">
        <v>6</v>
      </c>
      <c r="BS207">
        <v>5.4444444444444446</v>
      </c>
      <c r="BT207">
        <v>0.5</v>
      </c>
      <c r="BU207">
        <v>5</v>
      </c>
      <c r="BV207">
        <v>3</v>
      </c>
      <c r="BW207">
        <v>2.25</v>
      </c>
      <c r="BX207">
        <v>1.5</v>
      </c>
      <c r="BY207">
        <v>0</v>
      </c>
      <c r="BZ207">
        <v>2.5</v>
      </c>
      <c r="CA207">
        <v>1.6</v>
      </c>
      <c r="CB207">
        <v>1.8888888888888888</v>
      </c>
      <c r="CC207">
        <v>3.6666666666666665</v>
      </c>
      <c r="CD207">
        <v>6</v>
      </c>
      <c r="CE207">
        <v>8</v>
      </c>
      <c r="CF207">
        <v>7</v>
      </c>
      <c r="CG207">
        <v>6.75</v>
      </c>
      <c r="CH207">
        <v>5.5</v>
      </c>
      <c r="CI207">
        <v>6</v>
      </c>
      <c r="CJ207">
        <v>6</v>
      </c>
      <c r="CK207">
        <v>5.8</v>
      </c>
      <c r="CL207">
        <v>6.2222222222222223</v>
      </c>
      <c r="CM207">
        <v>6.2222222222222223</v>
      </c>
      <c r="CN207">
        <v>4.5185185185185182</v>
      </c>
      <c r="CO207">
        <v>3.3055555555555554</v>
      </c>
      <c r="CP207">
        <v>2.8888888888888888</v>
      </c>
      <c r="CQ207">
        <v>4.1111111111111107</v>
      </c>
      <c r="CR207">
        <v>3.1428571428571428</v>
      </c>
      <c r="CS207">
        <v>3.4</v>
      </c>
      <c r="CT207">
        <v>3.7777777777777777</v>
      </c>
      <c r="CU207">
        <v>2</v>
      </c>
      <c r="CV207">
        <v>2.7777777777777777</v>
      </c>
      <c r="CW207">
        <v>2.8214285714285716</v>
      </c>
      <c r="CX207">
        <v>3.0943396226415096</v>
      </c>
      <c r="CY207">
        <v>5</v>
      </c>
      <c r="CZ207">
        <v>3.3333333333333335</v>
      </c>
      <c r="DA207">
        <v>4</v>
      </c>
      <c r="DB207">
        <v>4.12</v>
      </c>
      <c r="DC207">
        <v>3.6666666666666665</v>
      </c>
      <c r="DD207">
        <v>5.0999999999999996</v>
      </c>
      <c r="DE207">
        <v>4.5555555555555554</v>
      </c>
      <c r="DF207">
        <v>4.4642857142857144</v>
      </c>
      <c r="DG207">
        <v>4.3018867924528301</v>
      </c>
      <c r="DH207">
        <v>3.6981132075471699</v>
      </c>
      <c r="DI207">
        <v>1.4444444444444444</v>
      </c>
      <c r="DJ207">
        <v>1</v>
      </c>
      <c r="DK207">
        <v>1.1428571428571428</v>
      </c>
      <c r="DL207">
        <v>1.2</v>
      </c>
      <c r="DM207">
        <v>1</v>
      </c>
      <c r="DN207">
        <v>2.1</v>
      </c>
      <c r="DO207">
        <v>0.88888888888888884</v>
      </c>
      <c r="DP207">
        <v>1.3571428571428572</v>
      </c>
      <c r="DQ207">
        <v>1.2830188679245282</v>
      </c>
      <c r="DR207">
        <v>1.2830188679245282</v>
      </c>
      <c r="DS207">
        <v>2.8930817610062891</v>
      </c>
      <c r="DT207">
        <v>7</v>
      </c>
      <c r="DU207">
        <v>0</v>
      </c>
      <c r="DV207">
        <v>6</v>
      </c>
      <c r="DW207">
        <v>5</v>
      </c>
      <c r="DX207">
        <v>7</v>
      </c>
      <c r="DZ207">
        <v>6</v>
      </c>
      <c r="EA207">
        <v>6.5</v>
      </c>
      <c r="EB207">
        <v>5.4285714285714288</v>
      </c>
      <c r="EC207">
        <v>0</v>
      </c>
      <c r="ED207">
        <v>7</v>
      </c>
      <c r="EE207">
        <v>2.6666666666666665</v>
      </c>
      <c r="EF207">
        <v>3</v>
      </c>
      <c r="EG207">
        <v>0</v>
      </c>
      <c r="EI207">
        <v>2</v>
      </c>
      <c r="EJ207">
        <v>1</v>
      </c>
      <c r="EK207">
        <v>2.4285714285714284</v>
      </c>
      <c r="EL207">
        <v>3.9285714285714284</v>
      </c>
      <c r="EM207">
        <v>2</v>
      </c>
      <c r="EN207">
        <v>0</v>
      </c>
      <c r="EO207">
        <v>1</v>
      </c>
      <c r="EP207">
        <v>1</v>
      </c>
      <c r="EQ207">
        <v>0</v>
      </c>
      <c r="ES207">
        <v>7</v>
      </c>
      <c r="ET207">
        <v>3.5</v>
      </c>
      <c r="EU207">
        <v>1.7142857142857142</v>
      </c>
      <c r="EV207">
        <v>1.7142857142857142</v>
      </c>
      <c r="EW207">
        <v>3.1904761904761907</v>
      </c>
      <c r="EX207">
        <v>2.9277777777777776</v>
      </c>
    </row>
    <row r="208" spans="1:154" x14ac:dyDescent="0.3">
      <c r="A208" s="2" t="s">
        <v>205</v>
      </c>
      <c r="Q208">
        <v>3.125</v>
      </c>
      <c r="R208">
        <v>2.625</v>
      </c>
      <c r="S208">
        <v>2.8250000000000002</v>
      </c>
      <c r="T208">
        <v>2.8583333333333334</v>
      </c>
      <c r="U208">
        <v>3.7</v>
      </c>
      <c r="V208">
        <v>4.2249999999999996</v>
      </c>
      <c r="W208">
        <v>3.5750000000000002</v>
      </c>
      <c r="X208">
        <v>3.8333333333333335</v>
      </c>
      <c r="Y208">
        <v>3.3458333333333332</v>
      </c>
      <c r="Z208">
        <v>3.9249999999999998</v>
      </c>
      <c r="AA208">
        <v>4.2750000000000004</v>
      </c>
      <c r="AB208">
        <v>3.875</v>
      </c>
      <c r="AC208">
        <v>4.0250000000000004</v>
      </c>
      <c r="AD208">
        <v>4.0250000000000004</v>
      </c>
      <c r="AE208">
        <v>3.5722222222222224</v>
      </c>
      <c r="AF208">
        <v>3.5722222222222224</v>
      </c>
      <c r="BK208">
        <v>3.5</v>
      </c>
      <c r="BL208">
        <v>3.6</v>
      </c>
      <c r="BM208">
        <v>3.4</v>
      </c>
      <c r="BN208">
        <v>3.5</v>
      </c>
      <c r="BO208">
        <v>3.35</v>
      </c>
      <c r="BP208">
        <v>3.3</v>
      </c>
      <c r="BQ208">
        <v>4.05</v>
      </c>
      <c r="BR208">
        <v>3.5666666666666669</v>
      </c>
      <c r="BS208">
        <v>3.5333333333333332</v>
      </c>
      <c r="BT208">
        <v>2.75</v>
      </c>
      <c r="BU208">
        <v>2.7</v>
      </c>
      <c r="BV208">
        <v>2.75</v>
      </c>
      <c r="BW208">
        <v>2.7333333333333334</v>
      </c>
      <c r="BX208">
        <v>2.2999999999999998</v>
      </c>
      <c r="BY208">
        <v>2.6</v>
      </c>
      <c r="BZ208">
        <v>2.15</v>
      </c>
      <c r="CA208">
        <v>2.35</v>
      </c>
      <c r="CB208">
        <v>2.5416666666666665</v>
      </c>
      <c r="CC208">
        <v>3.0375000000000001</v>
      </c>
      <c r="CD208">
        <v>2.4500000000000002</v>
      </c>
      <c r="CE208">
        <v>2.5</v>
      </c>
      <c r="CF208">
        <v>2.0499999999999998</v>
      </c>
      <c r="CG208">
        <v>2.3333333333333335</v>
      </c>
      <c r="CH208">
        <v>1.85</v>
      </c>
      <c r="CI208">
        <v>0.85</v>
      </c>
      <c r="CJ208">
        <v>2.35</v>
      </c>
      <c r="CK208">
        <v>1.6833333333333333</v>
      </c>
      <c r="CL208">
        <v>2.0083333333333333</v>
      </c>
      <c r="CM208">
        <v>2.0083333333333333</v>
      </c>
      <c r="CN208">
        <v>2.6944444444444446</v>
      </c>
      <c r="CO208">
        <v>2.6944444444444446</v>
      </c>
      <c r="DT208">
        <v>2.5</v>
      </c>
      <c r="DU208">
        <v>1.7</v>
      </c>
      <c r="DV208">
        <v>2.25</v>
      </c>
      <c r="DW208">
        <v>2.15</v>
      </c>
      <c r="DX208">
        <v>2.5499999999999998</v>
      </c>
      <c r="DY208">
        <v>2.5499999999999998</v>
      </c>
      <c r="DZ208">
        <v>2.6</v>
      </c>
      <c r="EA208">
        <v>2.5666666666666669</v>
      </c>
      <c r="EB208">
        <v>2.3583333333333334</v>
      </c>
      <c r="EC208">
        <v>3.15</v>
      </c>
      <c r="ED208">
        <v>3.85</v>
      </c>
      <c r="EE208">
        <v>3.8</v>
      </c>
      <c r="EF208">
        <v>3.6</v>
      </c>
      <c r="EG208">
        <v>3.1</v>
      </c>
      <c r="EH208">
        <v>3.7</v>
      </c>
      <c r="EI208">
        <v>3.3</v>
      </c>
      <c r="EJ208">
        <v>3.3666666666666667</v>
      </c>
      <c r="EK208">
        <v>3.4833333333333334</v>
      </c>
      <c r="EL208">
        <v>2.9208333333333334</v>
      </c>
      <c r="EM208">
        <v>2.25</v>
      </c>
      <c r="EN208">
        <v>2.1</v>
      </c>
      <c r="EO208">
        <v>2.6</v>
      </c>
      <c r="EP208">
        <v>2.3166666666666669</v>
      </c>
      <c r="EQ208">
        <v>2.15</v>
      </c>
      <c r="ER208">
        <v>2.4500000000000002</v>
      </c>
      <c r="ES208">
        <v>2.65</v>
      </c>
      <c r="ET208">
        <v>2.4166666666666665</v>
      </c>
      <c r="EU208">
        <v>2.3666666666666667</v>
      </c>
      <c r="EV208">
        <v>2.3666666666666667</v>
      </c>
      <c r="EW208">
        <v>2.7361111111111112</v>
      </c>
      <c r="EX208">
        <v>2.7361111111111112</v>
      </c>
    </row>
    <row r="209" spans="1:154" x14ac:dyDescent="0.3">
      <c r="A209" s="2" t="s">
        <v>206</v>
      </c>
      <c r="B209">
        <v>3.3157894736842106</v>
      </c>
      <c r="C209">
        <v>3.3888888888888888</v>
      </c>
      <c r="D209">
        <v>2.95</v>
      </c>
      <c r="E209">
        <v>3.2105263157894739</v>
      </c>
      <c r="F209">
        <v>1.8947368421052631</v>
      </c>
      <c r="G209">
        <v>2.3888888888888888</v>
      </c>
      <c r="H209">
        <v>2.4</v>
      </c>
      <c r="I209">
        <v>2.2280701754385963</v>
      </c>
      <c r="J209">
        <v>2.7192982456140351</v>
      </c>
      <c r="K209">
        <v>1.7894736842105263</v>
      </c>
      <c r="L209">
        <v>1.8333333333333333</v>
      </c>
      <c r="M209">
        <v>1.7</v>
      </c>
      <c r="N209">
        <v>1.7719298245614035</v>
      </c>
      <c r="O209">
        <v>1.7719298245614035</v>
      </c>
      <c r="P209">
        <v>2.4035087719298245</v>
      </c>
      <c r="Q209">
        <v>2</v>
      </c>
      <c r="R209">
        <v>4.5</v>
      </c>
      <c r="T209">
        <v>3.6666666666666665</v>
      </c>
      <c r="U209">
        <v>5</v>
      </c>
      <c r="V209">
        <v>2</v>
      </c>
      <c r="X209">
        <v>3</v>
      </c>
      <c r="Y209">
        <v>3.3333333333333335</v>
      </c>
      <c r="Z209">
        <v>2</v>
      </c>
      <c r="AA209">
        <v>3</v>
      </c>
      <c r="AC209">
        <v>2.6666666666666665</v>
      </c>
      <c r="AD209">
        <v>2.6666666666666665</v>
      </c>
      <c r="AE209">
        <v>3.1111111111111112</v>
      </c>
      <c r="AF209">
        <v>2.4388888888888891</v>
      </c>
      <c r="AG209">
        <v>1.125</v>
      </c>
      <c r="AH209">
        <v>0.9</v>
      </c>
      <c r="AI209">
        <v>1</v>
      </c>
      <c r="AJ209">
        <v>1</v>
      </c>
      <c r="AK209">
        <v>1.75</v>
      </c>
      <c r="AL209">
        <v>0.1111111111111111</v>
      </c>
      <c r="AM209">
        <v>1.5</v>
      </c>
      <c r="AN209">
        <v>1.08</v>
      </c>
      <c r="AO209">
        <v>1.0384615384615385</v>
      </c>
      <c r="AP209">
        <v>1.25</v>
      </c>
      <c r="AQ209">
        <v>1.8</v>
      </c>
      <c r="AR209">
        <v>0.55555555555555558</v>
      </c>
      <c r="AS209">
        <v>1.2222222222222223</v>
      </c>
      <c r="AT209">
        <v>0.75</v>
      </c>
      <c r="AU209">
        <v>1.1111111111111112</v>
      </c>
      <c r="AV209">
        <v>1</v>
      </c>
      <c r="AW209">
        <v>0.96</v>
      </c>
      <c r="AX209">
        <v>1.0961538461538463</v>
      </c>
      <c r="AY209">
        <v>1.0673076923076923</v>
      </c>
      <c r="AZ209">
        <v>0.125</v>
      </c>
      <c r="BA209">
        <v>0.9</v>
      </c>
      <c r="BB209">
        <v>0.33333333333333331</v>
      </c>
      <c r="BC209">
        <v>0.48148148148148145</v>
      </c>
      <c r="BD209">
        <v>0.75</v>
      </c>
      <c r="BE209">
        <v>0.22222222222222221</v>
      </c>
      <c r="BF209">
        <v>0.75</v>
      </c>
      <c r="BG209">
        <v>0.56000000000000005</v>
      </c>
      <c r="BH209">
        <v>0.51923076923076927</v>
      </c>
      <c r="BI209">
        <v>0.51923076923076927</v>
      </c>
      <c r="BJ209">
        <v>0.88461538461538458</v>
      </c>
      <c r="BK209">
        <v>0</v>
      </c>
      <c r="BM209">
        <v>0</v>
      </c>
      <c r="BN209">
        <v>0</v>
      </c>
      <c r="BO209">
        <v>0.5</v>
      </c>
      <c r="BP209">
        <v>0</v>
      </c>
      <c r="BQ209">
        <v>3.5</v>
      </c>
      <c r="BR209">
        <v>1.6</v>
      </c>
      <c r="BS209">
        <v>1</v>
      </c>
      <c r="BT209">
        <v>4.5</v>
      </c>
      <c r="BV209">
        <v>2</v>
      </c>
      <c r="BW209">
        <v>3.6666666666666665</v>
      </c>
      <c r="BX209">
        <v>2</v>
      </c>
      <c r="BY209">
        <v>0</v>
      </c>
      <c r="BZ209">
        <v>1</v>
      </c>
      <c r="CA209">
        <v>1.2</v>
      </c>
      <c r="CB209">
        <v>2.125</v>
      </c>
      <c r="CC209">
        <v>1.5625</v>
      </c>
      <c r="CD209">
        <v>1.5</v>
      </c>
      <c r="CF209">
        <v>0</v>
      </c>
      <c r="CG209">
        <v>1</v>
      </c>
      <c r="CH209">
        <v>2</v>
      </c>
      <c r="CI209">
        <v>0</v>
      </c>
      <c r="CJ209">
        <v>1</v>
      </c>
      <c r="CK209">
        <v>1.2</v>
      </c>
      <c r="CL209">
        <v>1.125</v>
      </c>
      <c r="CM209">
        <v>1.125</v>
      </c>
      <c r="CN209">
        <v>1.4166666666666667</v>
      </c>
      <c r="CO209">
        <v>0.9555555555555556</v>
      </c>
      <c r="CP209">
        <v>1.7777777777777777</v>
      </c>
      <c r="CQ209">
        <v>1.4</v>
      </c>
      <c r="CR209">
        <v>2.1111111111111112</v>
      </c>
      <c r="CS209">
        <v>1.75</v>
      </c>
      <c r="CT209">
        <v>1.3333333333333333</v>
      </c>
      <c r="CU209">
        <v>1.6666666666666667</v>
      </c>
      <c r="CV209">
        <v>1.8888888888888888</v>
      </c>
      <c r="CW209">
        <v>1.6296296296296295</v>
      </c>
      <c r="CX209">
        <v>1.6909090909090909</v>
      </c>
      <c r="CY209">
        <v>2.1111111111111112</v>
      </c>
      <c r="CZ209">
        <v>2.5</v>
      </c>
      <c r="DA209">
        <v>2.1111111111111112</v>
      </c>
      <c r="DB209">
        <v>2.25</v>
      </c>
      <c r="DC209">
        <v>1.7777777777777777</v>
      </c>
      <c r="DD209">
        <v>2.4444444444444446</v>
      </c>
      <c r="DE209">
        <v>3.1111111111111112</v>
      </c>
      <c r="DF209">
        <v>2.4444444444444446</v>
      </c>
      <c r="DG209">
        <v>2.3454545454545452</v>
      </c>
      <c r="DH209">
        <v>2.0181818181818181</v>
      </c>
      <c r="DI209">
        <v>1.1111111111111112</v>
      </c>
      <c r="DJ209">
        <v>1.2</v>
      </c>
      <c r="DK209">
        <v>0.77777777777777779</v>
      </c>
      <c r="DL209">
        <v>1.0357142857142858</v>
      </c>
      <c r="DM209">
        <v>0.88888888888888884</v>
      </c>
      <c r="DN209">
        <v>1.7777777777777777</v>
      </c>
      <c r="DO209">
        <v>0.88888888888888884</v>
      </c>
      <c r="DP209">
        <v>1.1851851851851851</v>
      </c>
      <c r="DQ209">
        <v>1.1090909090909091</v>
      </c>
      <c r="DR209">
        <v>1.1090909090909091</v>
      </c>
      <c r="DS209">
        <v>1.7151515151515151</v>
      </c>
      <c r="DT209">
        <v>1</v>
      </c>
      <c r="DV209">
        <v>0</v>
      </c>
      <c r="DW209">
        <v>0.5</v>
      </c>
      <c r="DX209">
        <v>0</v>
      </c>
      <c r="DY209">
        <v>3</v>
      </c>
      <c r="DZ209">
        <v>0</v>
      </c>
      <c r="EA209">
        <v>1</v>
      </c>
      <c r="EB209">
        <v>0.8</v>
      </c>
      <c r="EC209">
        <v>4</v>
      </c>
      <c r="EE209">
        <v>3</v>
      </c>
      <c r="EF209">
        <v>3.5</v>
      </c>
      <c r="EG209">
        <v>4</v>
      </c>
      <c r="EH209">
        <v>3</v>
      </c>
      <c r="EI209">
        <v>2</v>
      </c>
      <c r="EJ209">
        <v>3</v>
      </c>
      <c r="EK209">
        <v>3.2</v>
      </c>
      <c r="EL209">
        <v>2</v>
      </c>
      <c r="EM209">
        <v>0</v>
      </c>
      <c r="EO209">
        <v>2</v>
      </c>
      <c r="EP209">
        <v>1</v>
      </c>
      <c r="EQ209">
        <v>0</v>
      </c>
      <c r="ER209">
        <v>1</v>
      </c>
      <c r="ES209">
        <v>1</v>
      </c>
      <c r="ET209">
        <v>0.66666666666666663</v>
      </c>
      <c r="EU209">
        <v>0.8</v>
      </c>
      <c r="EV209">
        <v>0.8</v>
      </c>
      <c r="EW209">
        <v>1.6</v>
      </c>
      <c r="EX209">
        <v>1.7055555555555555</v>
      </c>
    </row>
    <row r="210" spans="1:154" x14ac:dyDescent="0.3">
      <c r="A210" s="2" t="s">
        <v>207</v>
      </c>
      <c r="B210">
        <v>3.55</v>
      </c>
      <c r="C210">
        <v>3.85</v>
      </c>
      <c r="D210">
        <v>3.2</v>
      </c>
      <c r="E210">
        <v>3.5333333333333332</v>
      </c>
      <c r="F210">
        <v>4.1500000000000004</v>
      </c>
      <c r="G210">
        <v>3.6</v>
      </c>
      <c r="H210">
        <v>3.9</v>
      </c>
      <c r="I210">
        <v>3.8833333333333333</v>
      </c>
      <c r="J210">
        <v>3.7083333333333335</v>
      </c>
      <c r="K210">
        <v>1.8</v>
      </c>
      <c r="L210">
        <v>1.85</v>
      </c>
      <c r="M210">
        <v>2.35</v>
      </c>
      <c r="N210">
        <v>2</v>
      </c>
      <c r="O210">
        <v>2</v>
      </c>
      <c r="P210">
        <v>3.1388888888888888</v>
      </c>
      <c r="AF210">
        <v>3.1388888888888888</v>
      </c>
      <c r="AG210">
        <v>0</v>
      </c>
      <c r="AJ210">
        <v>0</v>
      </c>
      <c r="AK210">
        <v>6.5</v>
      </c>
      <c r="AM210">
        <v>5</v>
      </c>
      <c r="AN210">
        <v>5.75</v>
      </c>
      <c r="AO210">
        <v>4.5999999999999996</v>
      </c>
      <c r="AP210">
        <v>8</v>
      </c>
      <c r="AS210">
        <v>8</v>
      </c>
      <c r="AT210">
        <v>2.5</v>
      </c>
      <c r="AV210">
        <v>2.5</v>
      </c>
      <c r="AW210">
        <v>2.5</v>
      </c>
      <c r="AX210">
        <v>3.6</v>
      </c>
      <c r="AY210">
        <v>4.0999999999999996</v>
      </c>
      <c r="AZ210">
        <v>1</v>
      </c>
      <c r="BC210">
        <v>1</v>
      </c>
      <c r="BD210">
        <v>5</v>
      </c>
      <c r="BF210">
        <v>4</v>
      </c>
      <c r="BG210">
        <v>4.5</v>
      </c>
      <c r="BH210">
        <v>3.8</v>
      </c>
      <c r="BI210">
        <v>3.8</v>
      </c>
      <c r="BJ210">
        <v>4</v>
      </c>
      <c r="BK210">
        <v>4.5555555555555554</v>
      </c>
      <c r="BL210">
        <v>2.8</v>
      </c>
      <c r="BM210">
        <v>4.8</v>
      </c>
      <c r="BN210">
        <v>4.0344827586206895</v>
      </c>
      <c r="BO210">
        <v>4.25</v>
      </c>
      <c r="BP210">
        <v>4.3</v>
      </c>
      <c r="BQ210">
        <v>2.375</v>
      </c>
      <c r="BR210">
        <v>3.6923076923076925</v>
      </c>
      <c r="BS210">
        <v>3.8727272727272726</v>
      </c>
      <c r="BT210">
        <v>2.6666666666666665</v>
      </c>
      <c r="BU210">
        <v>4.8</v>
      </c>
      <c r="BV210">
        <v>3.5</v>
      </c>
      <c r="BW210">
        <v>3.6896551724137931</v>
      </c>
      <c r="BX210">
        <v>3.125</v>
      </c>
      <c r="BY210">
        <v>3.1</v>
      </c>
      <c r="BZ210">
        <v>4.625</v>
      </c>
      <c r="CA210">
        <v>3.5769230769230771</v>
      </c>
      <c r="CB210">
        <v>3.6363636363636362</v>
      </c>
      <c r="CC210">
        <v>3.7545454545454544</v>
      </c>
      <c r="CD210">
        <v>3</v>
      </c>
      <c r="CE210">
        <v>3.3</v>
      </c>
      <c r="CF210">
        <v>3.2</v>
      </c>
      <c r="CG210">
        <v>3.1724137931034484</v>
      </c>
      <c r="CH210">
        <v>2.875</v>
      </c>
      <c r="CI210">
        <v>3.4</v>
      </c>
      <c r="CJ210">
        <v>3.125</v>
      </c>
      <c r="CK210">
        <v>3.1538461538461537</v>
      </c>
      <c r="CL210">
        <v>3.1636363636363636</v>
      </c>
      <c r="CM210">
        <v>3.1636363636363636</v>
      </c>
      <c r="CN210">
        <v>3.5575757575757576</v>
      </c>
      <c r="CO210">
        <v>3.5944444444444446</v>
      </c>
      <c r="CP210">
        <v>2.6666666666666665</v>
      </c>
      <c r="CQ210">
        <v>3.375</v>
      </c>
      <c r="CR210">
        <v>3.4285714285714284</v>
      </c>
      <c r="CS210">
        <v>3.125</v>
      </c>
      <c r="CT210">
        <v>2.7777777777777777</v>
      </c>
      <c r="CU210">
        <v>3.2222222222222223</v>
      </c>
      <c r="CV210">
        <v>3.5</v>
      </c>
      <c r="CW210">
        <v>3.1785714285714284</v>
      </c>
      <c r="CX210">
        <v>3.1538461538461537</v>
      </c>
      <c r="CY210">
        <v>4.4444444444444446</v>
      </c>
      <c r="CZ210">
        <v>3.375</v>
      </c>
      <c r="DA210">
        <v>3.4285714285714284</v>
      </c>
      <c r="DB210">
        <v>3.7916666666666665</v>
      </c>
      <c r="DC210">
        <v>4.4444444444444446</v>
      </c>
      <c r="DD210">
        <v>3.6666666666666665</v>
      </c>
      <c r="DE210">
        <v>3.5</v>
      </c>
      <c r="DF210">
        <v>3.8571428571428572</v>
      </c>
      <c r="DG210">
        <v>3.8269230769230771</v>
      </c>
      <c r="DH210">
        <v>3.4903846153846154</v>
      </c>
      <c r="DI210">
        <v>2.4444444444444446</v>
      </c>
      <c r="DJ210">
        <v>1.75</v>
      </c>
      <c r="DK210">
        <v>2.5714285714285716</v>
      </c>
      <c r="DL210">
        <v>2.25</v>
      </c>
      <c r="DM210">
        <v>2.7777777777777777</v>
      </c>
      <c r="DN210">
        <v>2.8888888888888888</v>
      </c>
      <c r="DO210">
        <v>2.9</v>
      </c>
      <c r="DP210">
        <v>2.8571428571428572</v>
      </c>
      <c r="DQ210">
        <v>2.5769230769230771</v>
      </c>
      <c r="DR210">
        <v>2.5769230769230771</v>
      </c>
      <c r="DS210">
        <v>3.1858974358974357</v>
      </c>
      <c r="DT210">
        <v>0</v>
      </c>
      <c r="DU210">
        <v>3</v>
      </c>
      <c r="DV210">
        <v>1</v>
      </c>
      <c r="DW210">
        <v>1.5</v>
      </c>
      <c r="DX210">
        <v>1</v>
      </c>
      <c r="DY210">
        <v>8</v>
      </c>
      <c r="EA210">
        <v>4.5</v>
      </c>
      <c r="EB210">
        <v>2.25</v>
      </c>
      <c r="EC210">
        <v>6</v>
      </c>
      <c r="ED210">
        <v>4</v>
      </c>
      <c r="EE210">
        <v>4.333333333333333</v>
      </c>
      <c r="EF210">
        <v>4.5</v>
      </c>
      <c r="EG210">
        <v>8</v>
      </c>
      <c r="EH210">
        <v>0</v>
      </c>
      <c r="EJ210">
        <v>4</v>
      </c>
      <c r="EK210">
        <v>4.375</v>
      </c>
      <c r="EL210">
        <v>3.3125</v>
      </c>
      <c r="EM210">
        <v>0</v>
      </c>
      <c r="EN210">
        <v>7</v>
      </c>
      <c r="EO210">
        <v>4.666666666666667</v>
      </c>
      <c r="EP210">
        <v>4.666666666666667</v>
      </c>
      <c r="EQ210">
        <v>9</v>
      </c>
      <c r="ER210">
        <v>7</v>
      </c>
      <c r="ET210">
        <v>8</v>
      </c>
      <c r="EU210">
        <v>5.5</v>
      </c>
      <c r="EV210">
        <v>5.5</v>
      </c>
      <c r="EW210">
        <v>4.041666666666667</v>
      </c>
      <c r="EX210">
        <v>3.3</v>
      </c>
    </row>
    <row r="211" spans="1:154" x14ac:dyDescent="0.3">
      <c r="A211" s="2" t="s">
        <v>208</v>
      </c>
      <c r="B211">
        <v>3.5</v>
      </c>
      <c r="C211">
        <v>3.2105263157894739</v>
      </c>
      <c r="D211">
        <v>3.3</v>
      </c>
      <c r="E211">
        <v>3.3389830508474576</v>
      </c>
      <c r="F211">
        <v>3.6</v>
      </c>
      <c r="G211">
        <v>3.6842105263157894</v>
      </c>
      <c r="H211">
        <v>3.3</v>
      </c>
      <c r="I211">
        <v>3.5254237288135593</v>
      </c>
      <c r="J211">
        <v>3.4322033898305087</v>
      </c>
      <c r="K211">
        <v>1.75</v>
      </c>
      <c r="L211">
        <v>1.736842105263158</v>
      </c>
      <c r="M211">
        <v>1.75</v>
      </c>
      <c r="N211">
        <v>1.7457627118644068</v>
      </c>
      <c r="O211">
        <v>1.7457627118644068</v>
      </c>
      <c r="P211">
        <v>2.8700564971751414</v>
      </c>
      <c r="R211">
        <v>5</v>
      </c>
      <c r="T211">
        <v>5</v>
      </c>
      <c r="V211">
        <v>0</v>
      </c>
      <c r="X211">
        <v>0</v>
      </c>
      <c r="Y211">
        <v>2.5</v>
      </c>
      <c r="AA211">
        <v>1</v>
      </c>
      <c r="AC211">
        <v>1</v>
      </c>
      <c r="AD211">
        <v>1</v>
      </c>
      <c r="AE211">
        <v>2</v>
      </c>
      <c r="AF211">
        <v>2.8555555555555556</v>
      </c>
      <c r="AG211">
        <v>1.7777777777777777</v>
      </c>
      <c r="AH211">
        <v>2.2999999999999998</v>
      </c>
      <c r="AI211">
        <v>1.5</v>
      </c>
      <c r="AJ211">
        <v>1.8888888888888888</v>
      </c>
      <c r="AK211">
        <v>2.1111111111111112</v>
      </c>
      <c r="AL211">
        <v>2.75</v>
      </c>
      <c r="AM211">
        <v>4.7142857142857144</v>
      </c>
      <c r="AN211">
        <v>3.0833333333333335</v>
      </c>
      <c r="AO211">
        <v>2.4509803921568629</v>
      </c>
      <c r="AP211">
        <v>3.4444444444444446</v>
      </c>
      <c r="AQ211">
        <v>3.5</v>
      </c>
      <c r="AR211">
        <v>3.125</v>
      </c>
      <c r="AS211">
        <v>3.3703703703703702</v>
      </c>
      <c r="AT211">
        <v>3.5555555555555554</v>
      </c>
      <c r="AU211">
        <v>1.875</v>
      </c>
      <c r="AV211">
        <v>1.2857142857142858</v>
      </c>
      <c r="AW211">
        <v>2.3333333333333335</v>
      </c>
      <c r="AX211">
        <v>2.8823529411764706</v>
      </c>
      <c r="AY211">
        <v>2.6666666666666665</v>
      </c>
      <c r="AZ211">
        <v>0.33333333333333331</v>
      </c>
      <c r="BA211">
        <v>1.5</v>
      </c>
      <c r="BB211">
        <v>0.875</v>
      </c>
      <c r="BC211">
        <v>0.92592592592592593</v>
      </c>
      <c r="BD211">
        <v>0.77777777777777779</v>
      </c>
      <c r="BE211">
        <v>0.875</v>
      </c>
      <c r="BF211">
        <v>1.1428571428571428</v>
      </c>
      <c r="BG211">
        <v>0.91666666666666663</v>
      </c>
      <c r="BH211">
        <v>0.92156862745098034</v>
      </c>
      <c r="BI211">
        <v>0.92156862745098034</v>
      </c>
      <c r="BJ211">
        <v>2.0849673202614381</v>
      </c>
      <c r="BK211">
        <v>5</v>
      </c>
      <c r="BM211">
        <v>5</v>
      </c>
      <c r="BN211">
        <v>5</v>
      </c>
      <c r="BO211">
        <v>0</v>
      </c>
      <c r="BP211">
        <v>2.5</v>
      </c>
      <c r="BQ211">
        <v>2</v>
      </c>
      <c r="BR211">
        <v>1.8333333333333333</v>
      </c>
      <c r="BS211">
        <v>2.8888888888888888</v>
      </c>
      <c r="BT211">
        <v>1</v>
      </c>
      <c r="BV211">
        <v>1</v>
      </c>
      <c r="BW211">
        <v>1</v>
      </c>
      <c r="BX211">
        <v>5</v>
      </c>
      <c r="BY211">
        <v>3.5</v>
      </c>
      <c r="BZ211">
        <v>2.3333333333333335</v>
      </c>
      <c r="CA211">
        <v>3.1666666666666665</v>
      </c>
      <c r="CB211">
        <v>2.4444444444444446</v>
      </c>
      <c r="CC211">
        <v>2.6666666666666665</v>
      </c>
      <c r="CD211">
        <v>1</v>
      </c>
      <c r="CF211">
        <v>2.5</v>
      </c>
      <c r="CG211">
        <v>2</v>
      </c>
      <c r="CH211">
        <v>0</v>
      </c>
      <c r="CI211">
        <v>1</v>
      </c>
      <c r="CJ211">
        <v>2.3333333333333335</v>
      </c>
      <c r="CK211">
        <v>1.5</v>
      </c>
      <c r="CL211">
        <v>1.6666666666666667</v>
      </c>
      <c r="CM211">
        <v>1.6666666666666667</v>
      </c>
      <c r="CN211">
        <v>2.3333333333333335</v>
      </c>
      <c r="CO211">
        <v>2.1222222222222222</v>
      </c>
      <c r="CP211">
        <v>3.7777777777777777</v>
      </c>
      <c r="CQ211">
        <v>1.625</v>
      </c>
      <c r="CR211">
        <v>2</v>
      </c>
      <c r="CS211">
        <v>2.5416666666666665</v>
      </c>
      <c r="CT211">
        <v>2.4444444444444446</v>
      </c>
      <c r="CU211">
        <v>2.6666666666666665</v>
      </c>
      <c r="CV211">
        <v>2.7777777777777777</v>
      </c>
      <c r="CW211">
        <v>2.6296296296296298</v>
      </c>
      <c r="CX211">
        <v>2.5882352941176472</v>
      </c>
      <c r="CY211">
        <v>3</v>
      </c>
      <c r="CZ211">
        <v>4.125</v>
      </c>
      <c r="DA211">
        <v>4.8571428571428568</v>
      </c>
      <c r="DB211">
        <v>3.9166666666666665</v>
      </c>
      <c r="DC211">
        <v>4.7777777777777777</v>
      </c>
      <c r="DD211">
        <v>4.1111111111111107</v>
      </c>
      <c r="DE211">
        <v>3.8888888888888888</v>
      </c>
      <c r="DF211">
        <v>4.2592592592592595</v>
      </c>
      <c r="DG211">
        <v>4.0980392156862742</v>
      </c>
      <c r="DH211">
        <v>3.3431372549019609</v>
      </c>
      <c r="DI211">
        <v>1.8888888888888888</v>
      </c>
      <c r="DJ211">
        <v>1.875</v>
      </c>
      <c r="DK211">
        <v>1.8571428571428572</v>
      </c>
      <c r="DL211">
        <v>1.875</v>
      </c>
      <c r="DM211">
        <v>2.5555555555555554</v>
      </c>
      <c r="DN211">
        <v>1.4444444444444444</v>
      </c>
      <c r="DO211">
        <v>2</v>
      </c>
      <c r="DP211">
        <v>2</v>
      </c>
      <c r="DQ211">
        <v>1.9411764705882353</v>
      </c>
      <c r="DR211">
        <v>1.9411764705882353</v>
      </c>
      <c r="DS211">
        <v>2.8758169934640523</v>
      </c>
      <c r="DT211">
        <v>0</v>
      </c>
      <c r="DU211">
        <v>0.5</v>
      </c>
      <c r="DV211">
        <v>3.6666666666666665</v>
      </c>
      <c r="DW211">
        <v>2</v>
      </c>
      <c r="DX211">
        <v>0</v>
      </c>
      <c r="DY211">
        <v>6</v>
      </c>
      <c r="DZ211">
        <v>1</v>
      </c>
      <c r="EA211">
        <v>2.3333333333333335</v>
      </c>
      <c r="EB211">
        <v>2.1111111111111112</v>
      </c>
      <c r="EC211">
        <v>7</v>
      </c>
      <c r="ED211">
        <v>6</v>
      </c>
      <c r="EE211">
        <v>2.3333333333333335</v>
      </c>
      <c r="EF211">
        <v>4.333333333333333</v>
      </c>
      <c r="EG211">
        <v>7</v>
      </c>
      <c r="EH211">
        <v>1</v>
      </c>
      <c r="EI211">
        <v>8</v>
      </c>
      <c r="EJ211">
        <v>5.333333333333333</v>
      </c>
      <c r="EK211">
        <v>4.666666666666667</v>
      </c>
      <c r="EL211">
        <v>3.3888888888888888</v>
      </c>
      <c r="EM211">
        <v>1</v>
      </c>
      <c r="EN211">
        <v>5</v>
      </c>
      <c r="EO211">
        <v>4.666666666666667</v>
      </c>
      <c r="EP211">
        <v>4.166666666666667</v>
      </c>
      <c r="EQ211">
        <v>0</v>
      </c>
      <c r="ER211">
        <v>5</v>
      </c>
      <c r="ES211">
        <v>0</v>
      </c>
      <c r="ET211">
        <v>1.6666666666666667</v>
      </c>
      <c r="EU211">
        <v>3.3333333333333335</v>
      </c>
      <c r="EV211">
        <v>3.3333333333333335</v>
      </c>
      <c r="EW211">
        <v>3.3703703703703702</v>
      </c>
      <c r="EX211">
        <v>2.95</v>
      </c>
    </row>
    <row r="212" spans="1:154" x14ac:dyDescent="0.3">
      <c r="A212" s="2" t="s">
        <v>209</v>
      </c>
      <c r="B212">
        <v>3.15</v>
      </c>
      <c r="C212">
        <v>2.6842105263157894</v>
      </c>
      <c r="D212">
        <v>3.5</v>
      </c>
      <c r="E212">
        <v>3.1186440677966103</v>
      </c>
      <c r="F212">
        <v>3.65</v>
      </c>
      <c r="G212">
        <v>3.736842105263158</v>
      </c>
      <c r="H212">
        <v>3.55</v>
      </c>
      <c r="I212">
        <v>3.6440677966101696</v>
      </c>
      <c r="J212">
        <v>3.3813559322033897</v>
      </c>
      <c r="K212">
        <v>1.45</v>
      </c>
      <c r="L212">
        <v>1.1052631578947369</v>
      </c>
      <c r="M212">
        <v>1.1499999999999999</v>
      </c>
      <c r="N212">
        <v>1.2372881355932204</v>
      </c>
      <c r="O212">
        <v>1.2372881355932204</v>
      </c>
      <c r="P212">
        <v>2.6666666666666665</v>
      </c>
      <c r="R212">
        <v>0</v>
      </c>
      <c r="T212">
        <v>0</v>
      </c>
      <c r="V212">
        <v>2</v>
      </c>
      <c r="X212">
        <v>2</v>
      </c>
      <c r="Y212">
        <v>1</v>
      </c>
      <c r="AA212">
        <v>0</v>
      </c>
      <c r="AC212">
        <v>0</v>
      </c>
      <c r="AD212">
        <v>0</v>
      </c>
      <c r="AE212">
        <v>0.66666666666666663</v>
      </c>
      <c r="AF212">
        <v>2.6333333333333333</v>
      </c>
      <c r="AG212">
        <v>4.5999999999999996</v>
      </c>
      <c r="AH212">
        <v>5.75</v>
      </c>
      <c r="AI212">
        <v>5.3</v>
      </c>
      <c r="AJ212">
        <v>5.1785714285714288</v>
      </c>
      <c r="AK212">
        <v>6.1</v>
      </c>
      <c r="AL212">
        <v>5.5</v>
      </c>
      <c r="AM212">
        <v>4.7142857142857144</v>
      </c>
      <c r="AN212">
        <v>5.52</v>
      </c>
      <c r="AO212">
        <v>5.3396226415094343</v>
      </c>
      <c r="AP212">
        <v>2.8</v>
      </c>
      <c r="AQ212">
        <v>1.375</v>
      </c>
      <c r="AR212">
        <v>1.7</v>
      </c>
      <c r="AS212">
        <v>2</v>
      </c>
      <c r="AT212">
        <v>1.7</v>
      </c>
      <c r="AU212">
        <v>1.25</v>
      </c>
      <c r="AV212">
        <v>2</v>
      </c>
      <c r="AW212">
        <v>1.64</v>
      </c>
      <c r="AX212">
        <v>1.8301886792452831</v>
      </c>
      <c r="AY212">
        <v>3.5849056603773586</v>
      </c>
      <c r="AZ212">
        <v>2.7</v>
      </c>
      <c r="BA212">
        <v>2.875</v>
      </c>
      <c r="BB212">
        <v>2.6</v>
      </c>
      <c r="BC212">
        <v>2.7142857142857144</v>
      </c>
      <c r="BD212">
        <v>2.9</v>
      </c>
      <c r="BE212">
        <v>2.75</v>
      </c>
      <c r="BF212">
        <v>3.4285714285714284</v>
      </c>
      <c r="BG212">
        <v>3</v>
      </c>
      <c r="BH212">
        <v>2.8490566037735849</v>
      </c>
      <c r="BI212">
        <v>2.8490566037735849</v>
      </c>
      <c r="BJ212">
        <v>3.3396226415094339</v>
      </c>
      <c r="BL212">
        <v>3.5</v>
      </c>
      <c r="BN212">
        <v>3.5</v>
      </c>
      <c r="BP212">
        <v>7.5</v>
      </c>
      <c r="BQ212">
        <v>6</v>
      </c>
      <c r="BR212">
        <v>6.6</v>
      </c>
      <c r="BS212">
        <v>5.7142857142857144</v>
      </c>
      <c r="BU212">
        <v>3.5</v>
      </c>
      <c r="BW212">
        <v>3.5</v>
      </c>
      <c r="BY212">
        <v>0</v>
      </c>
      <c r="BZ212">
        <v>1.3333333333333333</v>
      </c>
      <c r="CA212">
        <v>0.8</v>
      </c>
      <c r="CB212">
        <v>1.5714285714285714</v>
      </c>
      <c r="CC212">
        <v>3.6428571428571428</v>
      </c>
      <c r="CE212">
        <v>3</v>
      </c>
      <c r="CG212">
        <v>3</v>
      </c>
      <c r="CI212">
        <v>3</v>
      </c>
      <c r="CJ212">
        <v>4.333333333333333</v>
      </c>
      <c r="CK212">
        <v>3.8</v>
      </c>
      <c r="CL212">
        <v>3.5714285714285716</v>
      </c>
      <c r="CM212">
        <v>3.5714285714285716</v>
      </c>
      <c r="CN212">
        <v>3.6190476190476191</v>
      </c>
      <c r="CO212">
        <v>3.3722222222222222</v>
      </c>
      <c r="CP212">
        <v>2</v>
      </c>
      <c r="CQ212">
        <v>2.4444444444444446</v>
      </c>
      <c r="CR212">
        <v>2.5</v>
      </c>
      <c r="CS212">
        <v>2.3076923076923075</v>
      </c>
      <c r="CT212">
        <v>2.75</v>
      </c>
      <c r="CU212">
        <v>1.25</v>
      </c>
      <c r="CV212">
        <v>2.7</v>
      </c>
      <c r="CW212">
        <v>2.2692307692307692</v>
      </c>
      <c r="CX212">
        <v>2.2884615384615383</v>
      </c>
      <c r="CY212">
        <v>6.1111111111111107</v>
      </c>
      <c r="CZ212">
        <v>5.4444444444444446</v>
      </c>
      <c r="DA212">
        <v>4.625</v>
      </c>
      <c r="DB212">
        <v>5.4230769230769234</v>
      </c>
      <c r="DC212">
        <v>5</v>
      </c>
      <c r="DD212">
        <v>6.125</v>
      </c>
      <c r="DE212">
        <v>3.8</v>
      </c>
      <c r="DF212">
        <v>4.884615384615385</v>
      </c>
      <c r="DG212">
        <v>5.1538461538461542</v>
      </c>
      <c r="DH212">
        <v>3.7211538461538463</v>
      </c>
      <c r="DI212">
        <v>2.7777777777777777</v>
      </c>
      <c r="DJ212">
        <v>3</v>
      </c>
      <c r="DK212">
        <v>2.5</v>
      </c>
      <c r="DL212">
        <v>2.7692307692307692</v>
      </c>
      <c r="DM212">
        <v>2.375</v>
      </c>
      <c r="DN212">
        <v>2.875</v>
      </c>
      <c r="DO212">
        <v>2.5</v>
      </c>
      <c r="DP212">
        <v>2.5769230769230771</v>
      </c>
      <c r="DQ212">
        <v>2.6730769230769229</v>
      </c>
      <c r="DR212">
        <v>2.6730769230769229</v>
      </c>
      <c r="DS212">
        <v>3.3717948717948718</v>
      </c>
      <c r="DT212">
        <v>2</v>
      </c>
      <c r="DU212">
        <v>1</v>
      </c>
      <c r="DV212">
        <v>0.5</v>
      </c>
      <c r="DW212">
        <v>1</v>
      </c>
      <c r="DX212">
        <v>0.5</v>
      </c>
      <c r="DY212">
        <v>5</v>
      </c>
      <c r="EA212">
        <v>2.75</v>
      </c>
      <c r="EB212">
        <v>1.875</v>
      </c>
      <c r="EC212">
        <v>6</v>
      </c>
      <c r="ED212">
        <v>5</v>
      </c>
      <c r="EE212">
        <v>6.5</v>
      </c>
      <c r="EF212">
        <v>6</v>
      </c>
      <c r="EG212">
        <v>7.5</v>
      </c>
      <c r="EH212">
        <v>3</v>
      </c>
      <c r="EJ212">
        <v>5.25</v>
      </c>
      <c r="EK212">
        <v>5.625</v>
      </c>
      <c r="EL212">
        <v>3.75</v>
      </c>
      <c r="EM212">
        <v>1</v>
      </c>
      <c r="EN212">
        <v>6</v>
      </c>
      <c r="EO212">
        <v>3</v>
      </c>
      <c r="EP212">
        <v>3.25</v>
      </c>
      <c r="EQ212">
        <v>3</v>
      </c>
      <c r="ER212">
        <v>3</v>
      </c>
      <c r="ET212">
        <v>3</v>
      </c>
      <c r="EU212">
        <v>3.125</v>
      </c>
      <c r="EV212">
        <v>3.125</v>
      </c>
      <c r="EW212">
        <v>3.5416666666666665</v>
      </c>
      <c r="EX212">
        <v>3.3944444444444444</v>
      </c>
    </row>
    <row r="213" spans="1:154" x14ac:dyDescent="0.3">
      <c r="A213" s="2" t="s">
        <v>210</v>
      </c>
      <c r="B213">
        <v>2.1666666666666665</v>
      </c>
      <c r="C213">
        <v>2.1</v>
      </c>
      <c r="D213">
        <v>2.0499999999999998</v>
      </c>
      <c r="E213">
        <v>2.103448275862069</v>
      </c>
      <c r="F213">
        <v>2.6666666666666665</v>
      </c>
      <c r="G213">
        <v>2.25</v>
      </c>
      <c r="H213">
        <v>2.15</v>
      </c>
      <c r="I213">
        <v>2.3448275862068964</v>
      </c>
      <c r="J213">
        <v>2.2241379310344827</v>
      </c>
      <c r="K213">
        <v>1.5</v>
      </c>
      <c r="L213">
        <v>1.55</v>
      </c>
      <c r="M213">
        <v>2.0499999999999998</v>
      </c>
      <c r="N213">
        <v>1.7068965517241379</v>
      </c>
      <c r="O213">
        <v>1.7068965517241379</v>
      </c>
      <c r="P213">
        <v>2.0517241379310347</v>
      </c>
      <c r="Q213">
        <v>2</v>
      </c>
      <c r="T213">
        <v>2</v>
      </c>
      <c r="U213">
        <v>2.5</v>
      </c>
      <c r="X213">
        <v>2.5</v>
      </c>
      <c r="Y213">
        <v>2.25</v>
      </c>
      <c r="Z213">
        <v>2</v>
      </c>
      <c r="AC213">
        <v>2</v>
      </c>
      <c r="AD213">
        <v>2</v>
      </c>
      <c r="AE213">
        <v>2.1666666666666665</v>
      </c>
      <c r="AF213">
        <v>2.0555555555555554</v>
      </c>
      <c r="AG213">
        <v>3.25</v>
      </c>
      <c r="AH213">
        <v>2.25</v>
      </c>
      <c r="AI213">
        <v>2.9</v>
      </c>
      <c r="AJ213">
        <v>2.8076923076923075</v>
      </c>
      <c r="AK213">
        <v>3.2</v>
      </c>
      <c r="AL213">
        <v>2.4444444444444446</v>
      </c>
      <c r="AM213">
        <v>3</v>
      </c>
      <c r="AN213">
        <v>2.8888888888888888</v>
      </c>
      <c r="AO213">
        <v>2.8490566037735849</v>
      </c>
      <c r="AP213">
        <v>1</v>
      </c>
      <c r="AQ213">
        <v>1.625</v>
      </c>
      <c r="AR213">
        <v>2.2000000000000002</v>
      </c>
      <c r="AS213">
        <v>1.6538461538461537</v>
      </c>
      <c r="AT213">
        <v>1.1000000000000001</v>
      </c>
      <c r="AU213">
        <v>1.8888888888888888</v>
      </c>
      <c r="AV213">
        <v>1.625</v>
      </c>
      <c r="AW213">
        <v>1.5185185185185186</v>
      </c>
      <c r="AX213">
        <v>1.5849056603773586</v>
      </c>
      <c r="AY213">
        <v>2.2169811320754715</v>
      </c>
      <c r="AZ213">
        <v>2.375</v>
      </c>
      <c r="BA213">
        <v>3.25</v>
      </c>
      <c r="BB213">
        <v>2.9</v>
      </c>
      <c r="BC213">
        <v>2.8461538461538463</v>
      </c>
      <c r="BD213">
        <v>3.1</v>
      </c>
      <c r="BE213">
        <v>2.4444444444444446</v>
      </c>
      <c r="BF213">
        <v>2.875</v>
      </c>
      <c r="BG213">
        <v>2.8148148148148149</v>
      </c>
      <c r="BH213">
        <v>2.8301886792452828</v>
      </c>
      <c r="BI213">
        <v>2.8301886792452828</v>
      </c>
      <c r="BJ213">
        <v>2.4213836477987423</v>
      </c>
      <c r="BK213">
        <v>3.5</v>
      </c>
      <c r="BL213">
        <v>1.5</v>
      </c>
      <c r="BN213">
        <v>2.5</v>
      </c>
      <c r="BP213">
        <v>0</v>
      </c>
      <c r="BQ213">
        <v>2</v>
      </c>
      <c r="BR213">
        <v>1.3333333333333333</v>
      </c>
      <c r="BS213">
        <v>2</v>
      </c>
      <c r="BT213">
        <v>1.5</v>
      </c>
      <c r="BU213">
        <v>2</v>
      </c>
      <c r="BW213">
        <v>1.75</v>
      </c>
      <c r="BY213">
        <v>3</v>
      </c>
      <c r="BZ213">
        <v>1</v>
      </c>
      <c r="CA213">
        <v>1.6666666666666667</v>
      </c>
      <c r="CB213">
        <v>1.7142857142857142</v>
      </c>
      <c r="CC213">
        <v>1.8571428571428572</v>
      </c>
      <c r="CD213">
        <v>4</v>
      </c>
      <c r="CE213">
        <v>2.5</v>
      </c>
      <c r="CG213">
        <v>3.25</v>
      </c>
      <c r="CI213">
        <v>5</v>
      </c>
      <c r="CJ213">
        <v>3.5</v>
      </c>
      <c r="CK213">
        <v>4</v>
      </c>
      <c r="CL213">
        <v>3.5714285714285716</v>
      </c>
      <c r="CM213">
        <v>3.5714285714285716</v>
      </c>
      <c r="CN213">
        <v>2.4285714285714284</v>
      </c>
      <c r="CO213">
        <v>2.4222222222222221</v>
      </c>
      <c r="CP213">
        <v>2.2000000000000002</v>
      </c>
      <c r="CQ213">
        <v>1.375</v>
      </c>
      <c r="CR213">
        <v>0.75</v>
      </c>
      <c r="CS213">
        <v>1.5</v>
      </c>
      <c r="CT213">
        <v>1.4285714285714286</v>
      </c>
      <c r="CU213">
        <v>1.7</v>
      </c>
      <c r="CV213">
        <v>0.8</v>
      </c>
      <c r="CW213">
        <v>1.2962962962962963</v>
      </c>
      <c r="CX213">
        <v>1.3962264150943395</v>
      </c>
      <c r="CY213">
        <v>3.2</v>
      </c>
      <c r="CZ213">
        <v>3.125</v>
      </c>
      <c r="DA213">
        <v>3</v>
      </c>
      <c r="DB213">
        <v>3.1153846153846154</v>
      </c>
      <c r="DC213">
        <v>2</v>
      </c>
      <c r="DD213">
        <v>2.4</v>
      </c>
      <c r="DE213">
        <v>2.6</v>
      </c>
      <c r="DF213">
        <v>2.3703703703703702</v>
      </c>
      <c r="DG213">
        <v>2.7358490566037736</v>
      </c>
      <c r="DH213">
        <v>2.0660377358490565</v>
      </c>
      <c r="DI213">
        <v>2.2000000000000002</v>
      </c>
      <c r="DJ213">
        <v>1.5</v>
      </c>
      <c r="DK213">
        <v>1.625</v>
      </c>
      <c r="DL213">
        <v>1.8076923076923077</v>
      </c>
      <c r="DM213">
        <v>1.2857142857142858</v>
      </c>
      <c r="DN213">
        <v>1.9</v>
      </c>
      <c r="DO213">
        <v>1.7</v>
      </c>
      <c r="DP213">
        <v>1.6666666666666667</v>
      </c>
      <c r="DQ213">
        <v>1.7358490566037736</v>
      </c>
      <c r="DR213">
        <v>1.7358490566037736</v>
      </c>
      <c r="DS213">
        <v>1.9559748427672956</v>
      </c>
      <c r="DU213">
        <v>1.5</v>
      </c>
      <c r="DV213">
        <v>1.5</v>
      </c>
      <c r="DW213">
        <v>1.5</v>
      </c>
      <c r="DX213">
        <v>1.3333333333333333</v>
      </c>
      <c r="EA213">
        <v>1.3333333333333333</v>
      </c>
      <c r="EB213">
        <v>1.4285714285714286</v>
      </c>
      <c r="ED213">
        <v>2.5</v>
      </c>
      <c r="EE213">
        <v>4</v>
      </c>
      <c r="EF213">
        <v>3.25</v>
      </c>
      <c r="EG213">
        <v>1.3333333333333333</v>
      </c>
      <c r="EJ213">
        <v>1.3333333333333333</v>
      </c>
      <c r="EK213">
        <v>2.4285714285714284</v>
      </c>
      <c r="EL213">
        <v>1.9285714285714286</v>
      </c>
      <c r="EN213">
        <v>2.5</v>
      </c>
      <c r="EO213">
        <v>3</v>
      </c>
      <c r="EP213">
        <v>2.75</v>
      </c>
      <c r="EQ213">
        <v>2.3333333333333335</v>
      </c>
      <c r="ET213">
        <v>2.3333333333333335</v>
      </c>
      <c r="EU213">
        <v>2.5714285714285716</v>
      </c>
      <c r="EV213">
        <v>2.5714285714285716</v>
      </c>
      <c r="EW213">
        <v>2.1428571428571428</v>
      </c>
      <c r="EX213">
        <v>1.9777777777777779</v>
      </c>
    </row>
    <row r="214" spans="1:154" x14ac:dyDescent="0.3">
      <c r="A214" s="2" t="s">
        <v>211</v>
      </c>
      <c r="B214">
        <v>1.9411764705882353</v>
      </c>
      <c r="C214">
        <v>2.9473684210526314</v>
      </c>
      <c r="D214">
        <v>2.4705882352941178</v>
      </c>
      <c r="E214">
        <v>2.4716981132075473</v>
      </c>
      <c r="F214">
        <v>4.2941176470588234</v>
      </c>
      <c r="G214">
        <v>2.8421052631578947</v>
      </c>
      <c r="H214">
        <v>3.9411764705882355</v>
      </c>
      <c r="I214">
        <v>3.6603773584905661</v>
      </c>
      <c r="J214">
        <v>3.0660377358490565</v>
      </c>
      <c r="K214">
        <v>1.2352941176470589</v>
      </c>
      <c r="L214">
        <v>1.4210526315789473</v>
      </c>
      <c r="M214">
        <v>1.2352941176470589</v>
      </c>
      <c r="N214">
        <v>1.3018867924528301</v>
      </c>
      <c r="O214">
        <v>1.3018867924528301</v>
      </c>
      <c r="P214">
        <v>2.4779874213836477</v>
      </c>
      <c r="Q214">
        <v>4.333333333333333</v>
      </c>
      <c r="R214">
        <v>5</v>
      </c>
      <c r="S214">
        <v>4</v>
      </c>
      <c r="T214">
        <v>4.2857142857142856</v>
      </c>
      <c r="U214">
        <v>1.6666666666666667</v>
      </c>
      <c r="V214">
        <v>1</v>
      </c>
      <c r="W214">
        <v>3</v>
      </c>
      <c r="X214">
        <v>2.1428571428571428</v>
      </c>
      <c r="Y214">
        <v>3.2142857142857144</v>
      </c>
      <c r="Z214">
        <v>2</v>
      </c>
      <c r="AA214">
        <v>1</v>
      </c>
      <c r="AB214">
        <v>1.3333333333333333</v>
      </c>
      <c r="AC214">
        <v>1.5714285714285714</v>
      </c>
      <c r="AD214">
        <v>1.5714285714285714</v>
      </c>
      <c r="AE214">
        <v>2.6666666666666665</v>
      </c>
      <c r="AF214">
        <v>2.5</v>
      </c>
      <c r="AG214">
        <v>6.2</v>
      </c>
      <c r="AH214">
        <v>4</v>
      </c>
      <c r="AI214">
        <v>4.0999999999999996</v>
      </c>
      <c r="AJ214">
        <v>4.7666666666666666</v>
      </c>
      <c r="AK214">
        <v>4.7142857142857144</v>
      </c>
      <c r="AL214">
        <v>5.8888888888888893</v>
      </c>
      <c r="AM214">
        <v>3.8</v>
      </c>
      <c r="AN214">
        <v>4.7692307692307692</v>
      </c>
      <c r="AO214">
        <v>4.7678571428571432</v>
      </c>
      <c r="AP214">
        <v>2</v>
      </c>
      <c r="AQ214">
        <v>2.8</v>
      </c>
      <c r="AR214">
        <v>3.1</v>
      </c>
      <c r="AS214">
        <v>2.6333333333333333</v>
      </c>
      <c r="AT214">
        <v>2.7142857142857144</v>
      </c>
      <c r="AU214">
        <v>1.7777777777777777</v>
      </c>
      <c r="AV214">
        <v>3.2</v>
      </c>
      <c r="AW214">
        <v>2.5769230769230771</v>
      </c>
      <c r="AX214">
        <v>2.6071428571428572</v>
      </c>
      <c r="AY214">
        <v>3.6875</v>
      </c>
      <c r="AZ214">
        <v>2.2999999999999998</v>
      </c>
      <c r="BA214">
        <v>2.2999999999999998</v>
      </c>
      <c r="BB214">
        <v>2.2999999999999998</v>
      </c>
      <c r="BC214">
        <v>2.2999999999999998</v>
      </c>
      <c r="BD214">
        <v>2.7142857142857144</v>
      </c>
      <c r="BE214">
        <v>2.1111111111111112</v>
      </c>
      <c r="BF214">
        <v>2.4</v>
      </c>
      <c r="BG214">
        <v>2.3846153846153846</v>
      </c>
      <c r="BH214">
        <v>2.3392857142857144</v>
      </c>
      <c r="BI214">
        <v>2.3392857142857144</v>
      </c>
      <c r="BJ214">
        <v>3.2380952380952381</v>
      </c>
      <c r="BO214">
        <v>5</v>
      </c>
      <c r="BP214">
        <v>3</v>
      </c>
      <c r="BR214">
        <v>4.5</v>
      </c>
      <c r="BS214">
        <v>4.5</v>
      </c>
      <c r="BX214">
        <v>2.6666666666666665</v>
      </c>
      <c r="BY214">
        <v>4</v>
      </c>
      <c r="CA214">
        <v>3</v>
      </c>
      <c r="CB214">
        <v>3</v>
      </c>
      <c r="CC214">
        <v>3.75</v>
      </c>
      <c r="CH214">
        <v>2.6666666666666665</v>
      </c>
      <c r="CI214">
        <v>4</v>
      </c>
      <c r="CK214">
        <v>3</v>
      </c>
      <c r="CL214">
        <v>3</v>
      </c>
      <c r="CM214">
        <v>3</v>
      </c>
      <c r="CN214">
        <v>3.5</v>
      </c>
      <c r="CO214">
        <v>3.2555555555555555</v>
      </c>
      <c r="CQ214">
        <v>4</v>
      </c>
      <c r="CR214">
        <v>7</v>
      </c>
      <c r="CS214">
        <v>5.5</v>
      </c>
      <c r="CT214">
        <v>1</v>
      </c>
      <c r="CV214">
        <v>6.5</v>
      </c>
      <c r="CW214">
        <v>4.666666666666667</v>
      </c>
      <c r="CX214">
        <v>5</v>
      </c>
      <c r="CZ214">
        <v>4</v>
      </c>
      <c r="DA214">
        <v>1</v>
      </c>
      <c r="DB214">
        <v>2.5</v>
      </c>
      <c r="DC214">
        <v>7</v>
      </c>
      <c r="DE214">
        <v>0</v>
      </c>
      <c r="DF214">
        <v>2.3333333333333335</v>
      </c>
      <c r="DG214">
        <v>2.4</v>
      </c>
      <c r="DH214">
        <v>3.7</v>
      </c>
      <c r="DJ214">
        <v>3</v>
      </c>
      <c r="DK214">
        <v>2</v>
      </c>
      <c r="DL214">
        <v>2.5</v>
      </c>
      <c r="DM214">
        <v>4</v>
      </c>
      <c r="DO214">
        <v>1.5</v>
      </c>
      <c r="DP214">
        <v>2.3333333333333335</v>
      </c>
      <c r="DQ214">
        <v>2.4</v>
      </c>
      <c r="DR214">
        <v>2.4</v>
      </c>
      <c r="DS214">
        <v>3.2666666666666666</v>
      </c>
      <c r="DT214">
        <v>2.8</v>
      </c>
      <c r="DU214">
        <v>2.1111111111111112</v>
      </c>
      <c r="DV214">
        <v>2.2222222222222223</v>
      </c>
      <c r="DW214">
        <v>2.3928571428571428</v>
      </c>
      <c r="DX214">
        <v>3.5555555555555554</v>
      </c>
      <c r="DY214">
        <v>3.4</v>
      </c>
      <c r="DZ214">
        <v>2.375</v>
      </c>
      <c r="EA214">
        <v>3.1481481481481484</v>
      </c>
      <c r="EB214">
        <v>2.7636363636363637</v>
      </c>
      <c r="EC214">
        <v>2.9</v>
      </c>
      <c r="ED214">
        <v>2.4444444444444446</v>
      </c>
      <c r="EE214">
        <v>3</v>
      </c>
      <c r="EF214">
        <v>2.7857142857142856</v>
      </c>
      <c r="EG214">
        <v>1.7777777777777777</v>
      </c>
      <c r="EH214">
        <v>1.1000000000000001</v>
      </c>
      <c r="EI214">
        <v>3.375</v>
      </c>
      <c r="EJ214">
        <v>2</v>
      </c>
      <c r="EK214">
        <v>2.4</v>
      </c>
      <c r="EL214">
        <v>2.581818181818182</v>
      </c>
      <c r="EM214">
        <v>3.1</v>
      </c>
      <c r="EN214">
        <v>3.6666666666666665</v>
      </c>
      <c r="EO214">
        <v>3.2222222222222223</v>
      </c>
      <c r="EP214">
        <v>3.3214285714285716</v>
      </c>
      <c r="EQ214">
        <v>3.1111111111111112</v>
      </c>
      <c r="ER214">
        <v>1.8</v>
      </c>
      <c r="ES214">
        <v>3.75</v>
      </c>
      <c r="ET214">
        <v>2.8148148148148149</v>
      </c>
      <c r="EU214">
        <v>3.0727272727272728</v>
      </c>
      <c r="EV214">
        <v>3.0727272727272728</v>
      </c>
      <c r="EW214">
        <v>2.7454545454545456</v>
      </c>
      <c r="EX214">
        <v>2.7888888888888888</v>
      </c>
    </row>
    <row r="215" spans="1:154" x14ac:dyDescent="0.3">
      <c r="A215" s="2" t="s">
        <v>212</v>
      </c>
      <c r="B215">
        <v>1.263157894736842</v>
      </c>
      <c r="C215">
        <v>1.4444444444444444</v>
      </c>
      <c r="D215">
        <v>0.35294117647058826</v>
      </c>
      <c r="E215">
        <v>1.037037037037037</v>
      </c>
      <c r="F215">
        <v>1.0526315789473684</v>
      </c>
      <c r="G215">
        <v>1.8888888888888888</v>
      </c>
      <c r="H215">
        <v>5.8823529411764705E-2</v>
      </c>
      <c r="I215">
        <v>1.0185185185185186</v>
      </c>
      <c r="J215">
        <v>1.0277777777777777</v>
      </c>
      <c r="K215">
        <v>0.52631578947368418</v>
      </c>
      <c r="L215">
        <v>1.0555555555555556</v>
      </c>
      <c r="M215">
        <v>0.29411764705882354</v>
      </c>
      <c r="N215">
        <v>0.62962962962962965</v>
      </c>
      <c r="O215">
        <v>0.62962962962962965</v>
      </c>
      <c r="P215">
        <v>0.89506172839506171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0.80555555555555558</v>
      </c>
      <c r="AK215">
        <v>0.75</v>
      </c>
      <c r="AL215">
        <v>1.7142857142857142</v>
      </c>
      <c r="AM215">
        <v>0.5</v>
      </c>
      <c r="AN215">
        <v>0.95652173913043481</v>
      </c>
      <c r="AO215">
        <v>0.95652173913043481</v>
      </c>
      <c r="AT215">
        <v>1</v>
      </c>
      <c r="AU215">
        <v>0.8571428571428571</v>
      </c>
      <c r="AV215">
        <v>1.375</v>
      </c>
      <c r="AW215">
        <v>1.0869565217391304</v>
      </c>
      <c r="AX215">
        <v>1.0869565217391304</v>
      </c>
      <c r="AY215">
        <v>1.0217391304347827</v>
      </c>
      <c r="BD215">
        <v>0.25</v>
      </c>
      <c r="BE215">
        <v>1</v>
      </c>
      <c r="BF215">
        <v>1.375</v>
      </c>
      <c r="BG215">
        <v>0.86956521739130432</v>
      </c>
      <c r="BH215">
        <v>0.86956521739130432</v>
      </c>
      <c r="BI215">
        <v>0.86956521739130432</v>
      </c>
      <c r="BJ215">
        <v>0.97101449275362317</v>
      </c>
      <c r="BK215">
        <v>0.9</v>
      </c>
      <c r="BL215">
        <v>1.3</v>
      </c>
      <c r="BM215">
        <v>1.9</v>
      </c>
      <c r="BN215">
        <v>1.3666666666666667</v>
      </c>
      <c r="BO215">
        <v>2</v>
      </c>
      <c r="BP215">
        <v>2</v>
      </c>
      <c r="BQ215">
        <v>2</v>
      </c>
      <c r="BR215">
        <v>2</v>
      </c>
      <c r="BS215">
        <v>1.4864864864864864</v>
      </c>
      <c r="BT215">
        <v>0.8</v>
      </c>
      <c r="BU215">
        <v>1.6</v>
      </c>
      <c r="BV215">
        <v>0.7</v>
      </c>
      <c r="BW215">
        <v>1.0333333333333334</v>
      </c>
      <c r="BX215">
        <v>1.5</v>
      </c>
      <c r="BY215">
        <v>1.3333333333333333</v>
      </c>
      <c r="BZ215">
        <v>1</v>
      </c>
      <c r="CA215">
        <v>1.2857142857142858</v>
      </c>
      <c r="CB215">
        <v>1.0810810810810811</v>
      </c>
      <c r="CC215">
        <v>1.2837837837837838</v>
      </c>
      <c r="CD215">
        <v>1.1000000000000001</v>
      </c>
      <c r="CE215">
        <v>0.9</v>
      </c>
      <c r="CF215">
        <v>0.6</v>
      </c>
      <c r="CG215">
        <v>0.8666666666666667</v>
      </c>
      <c r="CH215">
        <v>4.5</v>
      </c>
      <c r="CI215">
        <v>0.66666666666666663</v>
      </c>
      <c r="CJ215">
        <v>1</v>
      </c>
      <c r="CK215">
        <v>1.8571428571428572</v>
      </c>
      <c r="CL215">
        <v>1.0540540540540539</v>
      </c>
      <c r="CM215">
        <v>1.0540540540540539</v>
      </c>
      <c r="CN215">
        <v>1.2072072072072073</v>
      </c>
      <c r="CO215">
        <v>1.1166666666666667</v>
      </c>
      <c r="CP215">
        <v>0.55555555555555558</v>
      </c>
      <c r="CQ215">
        <v>1.9</v>
      </c>
      <c r="CR215">
        <v>1.6666666666666667</v>
      </c>
      <c r="CS215">
        <v>1.3928571428571428</v>
      </c>
      <c r="CT215">
        <v>0.75</v>
      </c>
      <c r="CU215">
        <v>2.2999999999999998</v>
      </c>
      <c r="CV215">
        <v>0.9</v>
      </c>
      <c r="CW215">
        <v>1.3571428571428572</v>
      </c>
      <c r="CX215">
        <v>1.375</v>
      </c>
      <c r="CY215">
        <v>1.6666666666666667</v>
      </c>
      <c r="CZ215">
        <v>2.2999999999999998</v>
      </c>
      <c r="DA215">
        <v>1.3333333333333333</v>
      </c>
      <c r="DB215">
        <v>1.7857142857142858</v>
      </c>
      <c r="DC215">
        <v>1</v>
      </c>
      <c r="DD215">
        <v>1.6</v>
      </c>
      <c r="DE215">
        <v>1.8</v>
      </c>
      <c r="DF215">
        <v>1.5</v>
      </c>
      <c r="DG215">
        <v>1.6428571428571428</v>
      </c>
      <c r="DH215">
        <v>1.5089285714285714</v>
      </c>
      <c r="DI215">
        <v>0.44444444444444442</v>
      </c>
      <c r="DJ215">
        <v>0.9</v>
      </c>
      <c r="DK215">
        <v>0.77777777777777779</v>
      </c>
      <c r="DL215">
        <v>0.7142857142857143</v>
      </c>
      <c r="DM215">
        <v>0.625</v>
      </c>
      <c r="DN215">
        <v>0.9</v>
      </c>
      <c r="DO215">
        <v>1.1000000000000001</v>
      </c>
      <c r="DP215">
        <v>0.8928571428571429</v>
      </c>
      <c r="DQ215">
        <v>0.8035714285714286</v>
      </c>
      <c r="DR215">
        <v>0.8035714285714286</v>
      </c>
      <c r="DS215">
        <v>1.2738095238095237</v>
      </c>
      <c r="DT215">
        <v>0</v>
      </c>
      <c r="DV215">
        <v>0</v>
      </c>
      <c r="DW215">
        <v>0</v>
      </c>
      <c r="DX215">
        <v>0.5</v>
      </c>
      <c r="EA215">
        <v>0.5</v>
      </c>
      <c r="EB215">
        <v>0.25</v>
      </c>
      <c r="EC215">
        <v>3</v>
      </c>
      <c r="EE215">
        <v>0</v>
      </c>
      <c r="EF215">
        <v>1.5</v>
      </c>
      <c r="EG215">
        <v>0</v>
      </c>
      <c r="EJ215">
        <v>0</v>
      </c>
      <c r="EK215">
        <v>0.75</v>
      </c>
      <c r="EL215">
        <v>0.5</v>
      </c>
      <c r="EM215">
        <v>0</v>
      </c>
      <c r="EO215">
        <v>0</v>
      </c>
      <c r="EP215">
        <v>0</v>
      </c>
      <c r="EQ215">
        <v>0</v>
      </c>
      <c r="ET215">
        <v>0</v>
      </c>
      <c r="EU215">
        <v>0</v>
      </c>
      <c r="EV215">
        <v>0</v>
      </c>
      <c r="EW215">
        <v>0.33333333333333331</v>
      </c>
      <c r="EX215">
        <v>1.211111111111111</v>
      </c>
    </row>
    <row r="216" spans="1:154" x14ac:dyDescent="0.3">
      <c r="A216" s="2" t="s">
        <v>213</v>
      </c>
      <c r="B216">
        <v>3.05</v>
      </c>
      <c r="C216">
        <v>3.1</v>
      </c>
      <c r="D216">
        <v>3.55</v>
      </c>
      <c r="E216">
        <v>3.2333333333333334</v>
      </c>
      <c r="F216">
        <v>4.7</v>
      </c>
      <c r="G216">
        <v>4.8</v>
      </c>
      <c r="H216">
        <v>4.45</v>
      </c>
      <c r="I216">
        <v>4.6500000000000004</v>
      </c>
      <c r="J216">
        <v>3.9416666666666669</v>
      </c>
      <c r="K216">
        <v>2.1</v>
      </c>
      <c r="L216">
        <v>2.15</v>
      </c>
      <c r="M216">
        <v>2.2000000000000002</v>
      </c>
      <c r="N216">
        <v>2.15</v>
      </c>
      <c r="O216">
        <v>2.15</v>
      </c>
      <c r="P216">
        <v>3.3444444444444446</v>
      </c>
      <c r="AF216">
        <v>3.3444444444444446</v>
      </c>
      <c r="AG216">
        <v>4.0999999999999996</v>
      </c>
      <c r="AH216">
        <v>4.1111111111111107</v>
      </c>
      <c r="AI216">
        <v>5</v>
      </c>
      <c r="AJ216">
        <v>4.4137931034482758</v>
      </c>
      <c r="AK216">
        <v>4.666666666666667</v>
      </c>
      <c r="AL216">
        <v>2.7777777777777777</v>
      </c>
      <c r="AM216">
        <v>2.875</v>
      </c>
      <c r="AN216">
        <v>3.4615384615384617</v>
      </c>
      <c r="AO216">
        <v>3.9636363636363638</v>
      </c>
      <c r="AP216">
        <v>3</v>
      </c>
      <c r="AQ216">
        <v>2.6666666666666665</v>
      </c>
      <c r="AR216">
        <v>3</v>
      </c>
      <c r="AS216">
        <v>2.896551724137931</v>
      </c>
      <c r="AT216">
        <v>3.1111111111111112</v>
      </c>
      <c r="AU216">
        <v>4.2222222222222223</v>
      </c>
      <c r="AV216">
        <v>3</v>
      </c>
      <c r="AW216">
        <v>3.4615384615384617</v>
      </c>
      <c r="AX216">
        <v>3.1636363636363636</v>
      </c>
      <c r="AY216">
        <v>3.5636363636363635</v>
      </c>
      <c r="AZ216">
        <v>2.2999999999999998</v>
      </c>
      <c r="BA216">
        <v>2.8888888888888888</v>
      </c>
      <c r="BB216">
        <v>3.4</v>
      </c>
      <c r="BC216">
        <v>2.8620689655172415</v>
      </c>
      <c r="BD216">
        <v>2.8888888888888888</v>
      </c>
      <c r="BE216">
        <v>2.7777777777777777</v>
      </c>
      <c r="BF216">
        <v>1.75</v>
      </c>
      <c r="BG216">
        <v>2.5</v>
      </c>
      <c r="BH216">
        <v>2.6909090909090909</v>
      </c>
      <c r="BI216">
        <v>2.6909090909090909</v>
      </c>
      <c r="BJ216">
        <v>3.2727272727272729</v>
      </c>
      <c r="BL216">
        <v>7</v>
      </c>
      <c r="BN216">
        <v>7</v>
      </c>
      <c r="BO216">
        <v>10</v>
      </c>
      <c r="BP216">
        <v>0</v>
      </c>
      <c r="BQ216">
        <v>4.5</v>
      </c>
      <c r="BR216">
        <v>4.75</v>
      </c>
      <c r="BS216">
        <v>5.2</v>
      </c>
      <c r="BU216">
        <v>2</v>
      </c>
      <c r="BW216">
        <v>2</v>
      </c>
      <c r="BX216">
        <v>0</v>
      </c>
      <c r="BY216">
        <v>6</v>
      </c>
      <c r="BZ216">
        <v>4.5</v>
      </c>
      <c r="CA216">
        <v>3.75</v>
      </c>
      <c r="CB216">
        <v>3.4</v>
      </c>
      <c r="CC216">
        <v>4.3</v>
      </c>
      <c r="CE216">
        <v>3</v>
      </c>
      <c r="CG216">
        <v>3</v>
      </c>
      <c r="CH216">
        <v>2</v>
      </c>
      <c r="CI216">
        <v>5</v>
      </c>
      <c r="CJ216">
        <v>4</v>
      </c>
      <c r="CK216">
        <v>3.75</v>
      </c>
      <c r="CL216">
        <v>3.6</v>
      </c>
      <c r="CM216">
        <v>3.6</v>
      </c>
      <c r="CN216">
        <v>4.0666666666666664</v>
      </c>
      <c r="CO216">
        <v>3.338888888888889</v>
      </c>
      <c r="CP216">
        <v>3.8</v>
      </c>
      <c r="CQ216">
        <v>2.7</v>
      </c>
      <c r="CR216">
        <v>3.8888888888888888</v>
      </c>
      <c r="CS216">
        <v>3.4482758620689653</v>
      </c>
      <c r="CT216">
        <v>2</v>
      </c>
      <c r="CU216">
        <v>4.0999999999999996</v>
      </c>
      <c r="CV216">
        <v>3</v>
      </c>
      <c r="CW216">
        <v>3.0714285714285716</v>
      </c>
      <c r="CX216">
        <v>3.263157894736842</v>
      </c>
      <c r="CY216">
        <v>2.1</v>
      </c>
      <c r="CZ216">
        <v>2.6</v>
      </c>
      <c r="DA216">
        <v>2.5555555555555554</v>
      </c>
      <c r="DB216">
        <v>2.4137931034482758</v>
      </c>
      <c r="DC216">
        <v>2.8888888888888888</v>
      </c>
      <c r="DD216">
        <v>1.9</v>
      </c>
      <c r="DE216">
        <v>3.3333333333333335</v>
      </c>
      <c r="DF216">
        <v>2.6785714285714284</v>
      </c>
      <c r="DG216">
        <v>2.5438596491228069</v>
      </c>
      <c r="DH216">
        <v>2.9035087719298245</v>
      </c>
      <c r="DI216">
        <v>1.4</v>
      </c>
      <c r="DJ216">
        <v>1.9</v>
      </c>
      <c r="DK216">
        <v>1.6666666666666667</v>
      </c>
      <c r="DL216">
        <v>1.6551724137931034</v>
      </c>
      <c r="DM216">
        <v>0.77777777777777779</v>
      </c>
      <c r="DN216">
        <v>1.1000000000000001</v>
      </c>
      <c r="DO216">
        <v>1.4444444444444444</v>
      </c>
      <c r="DP216">
        <v>1.1071428571428572</v>
      </c>
      <c r="DQ216">
        <v>1.3859649122807018</v>
      </c>
      <c r="DR216">
        <v>1.3859649122807018</v>
      </c>
      <c r="DS216">
        <v>2.3976608187134505</v>
      </c>
      <c r="DV216">
        <v>0</v>
      </c>
      <c r="DW216">
        <v>0</v>
      </c>
      <c r="DX216">
        <v>0</v>
      </c>
      <c r="DZ216">
        <v>6</v>
      </c>
      <c r="EA216">
        <v>3</v>
      </c>
      <c r="EB216">
        <v>2</v>
      </c>
      <c r="EE216">
        <v>4</v>
      </c>
      <c r="EF216">
        <v>4</v>
      </c>
      <c r="EG216">
        <v>2</v>
      </c>
      <c r="EI216">
        <v>0</v>
      </c>
      <c r="EJ216">
        <v>1</v>
      </c>
      <c r="EK216">
        <v>2</v>
      </c>
      <c r="EL216">
        <v>2</v>
      </c>
      <c r="EO216">
        <v>1</v>
      </c>
      <c r="EP216">
        <v>1</v>
      </c>
      <c r="EQ216">
        <v>0</v>
      </c>
      <c r="ES216">
        <v>0</v>
      </c>
      <c r="ET216">
        <v>0</v>
      </c>
      <c r="EU216">
        <v>0.33333333333333331</v>
      </c>
      <c r="EV216">
        <v>0.33333333333333331</v>
      </c>
      <c r="EW216">
        <v>1.4444444444444444</v>
      </c>
      <c r="EX216">
        <v>2.35</v>
      </c>
    </row>
    <row r="217" spans="1:154" x14ac:dyDescent="0.3">
      <c r="A217" s="2" t="s">
        <v>214</v>
      </c>
      <c r="B217">
        <v>2.4</v>
      </c>
      <c r="C217">
        <v>3.15</v>
      </c>
      <c r="D217">
        <v>4.5999999999999996</v>
      </c>
      <c r="E217">
        <v>3.3833333333333333</v>
      </c>
      <c r="F217">
        <v>4.25</v>
      </c>
      <c r="G217">
        <v>3.6</v>
      </c>
      <c r="H217">
        <v>2.4</v>
      </c>
      <c r="I217">
        <v>3.4166666666666665</v>
      </c>
      <c r="J217">
        <v>3.4</v>
      </c>
      <c r="K217">
        <v>2.0499999999999998</v>
      </c>
      <c r="L217">
        <v>2</v>
      </c>
      <c r="M217">
        <v>2.2000000000000002</v>
      </c>
      <c r="N217">
        <v>2.0833333333333335</v>
      </c>
      <c r="O217">
        <v>2.0833333333333335</v>
      </c>
      <c r="P217">
        <v>2.9611111111111112</v>
      </c>
      <c r="AF217">
        <v>2.9611111111111112</v>
      </c>
      <c r="AG217">
        <v>3.7</v>
      </c>
      <c r="AH217">
        <v>2.6666666666666665</v>
      </c>
      <c r="AI217">
        <v>2.4444444444444446</v>
      </c>
      <c r="AJ217">
        <v>2.9642857142857144</v>
      </c>
      <c r="AK217">
        <v>1.4444444444444444</v>
      </c>
      <c r="AL217">
        <v>3.6666666666666665</v>
      </c>
      <c r="AM217">
        <v>3.6</v>
      </c>
      <c r="AN217">
        <v>2.9285714285714284</v>
      </c>
      <c r="AO217">
        <v>2.9464285714285716</v>
      </c>
      <c r="AP217">
        <v>2</v>
      </c>
      <c r="AQ217">
        <v>2.4444444444444446</v>
      </c>
      <c r="AR217">
        <v>1.1111111111111112</v>
      </c>
      <c r="AS217">
        <v>1.8571428571428572</v>
      </c>
      <c r="AT217">
        <v>1.4444444444444444</v>
      </c>
      <c r="AU217">
        <v>1.2222222222222223</v>
      </c>
      <c r="AV217">
        <v>1.6</v>
      </c>
      <c r="AW217">
        <v>1.4285714285714286</v>
      </c>
      <c r="AX217">
        <v>1.6428571428571428</v>
      </c>
      <c r="AY217">
        <v>2.2946428571428572</v>
      </c>
      <c r="AZ217">
        <v>1.6</v>
      </c>
      <c r="BA217">
        <v>1.8888888888888888</v>
      </c>
      <c r="BB217">
        <v>1.3333333333333333</v>
      </c>
      <c r="BC217">
        <v>1.6071428571428572</v>
      </c>
      <c r="BD217">
        <v>0.88888888888888884</v>
      </c>
      <c r="BE217">
        <v>1.7777777777777777</v>
      </c>
      <c r="BF217">
        <v>1.9</v>
      </c>
      <c r="BG217">
        <v>1.5357142857142858</v>
      </c>
      <c r="BH217">
        <v>1.5714285714285714</v>
      </c>
      <c r="BI217">
        <v>1.5714285714285714</v>
      </c>
      <c r="BJ217">
        <v>2.0535714285714284</v>
      </c>
      <c r="BL217">
        <v>5</v>
      </c>
      <c r="BM217">
        <v>1</v>
      </c>
      <c r="BN217">
        <v>3</v>
      </c>
      <c r="BO217">
        <v>5</v>
      </c>
      <c r="BP217">
        <v>4</v>
      </c>
      <c r="BR217">
        <v>4.5</v>
      </c>
      <c r="BS217">
        <v>3.75</v>
      </c>
      <c r="BU217">
        <v>1</v>
      </c>
      <c r="BV217">
        <v>0</v>
      </c>
      <c r="BW217">
        <v>0.5</v>
      </c>
      <c r="BX217">
        <v>2</v>
      </c>
      <c r="BY217">
        <v>2</v>
      </c>
      <c r="CA217">
        <v>2</v>
      </c>
      <c r="CB217">
        <v>1.25</v>
      </c>
      <c r="CC217">
        <v>2.5</v>
      </c>
      <c r="CE217">
        <v>2</v>
      </c>
      <c r="CF217">
        <v>8</v>
      </c>
      <c r="CG217">
        <v>5</v>
      </c>
      <c r="CH217">
        <v>1</v>
      </c>
      <c r="CI217">
        <v>1</v>
      </c>
      <c r="CK217">
        <v>1</v>
      </c>
      <c r="CL217">
        <v>3</v>
      </c>
      <c r="CM217">
        <v>3</v>
      </c>
      <c r="CN217">
        <v>2.6666666666666665</v>
      </c>
      <c r="CO217">
        <v>2.0944444444444446</v>
      </c>
      <c r="CP217">
        <v>0.66666666666666663</v>
      </c>
      <c r="CQ217">
        <v>2</v>
      </c>
      <c r="CR217">
        <v>0.75</v>
      </c>
      <c r="CS217">
        <v>1.1538461538461537</v>
      </c>
      <c r="CT217">
        <v>0.625</v>
      </c>
      <c r="CU217">
        <v>1.25</v>
      </c>
      <c r="CV217">
        <v>1</v>
      </c>
      <c r="CW217">
        <v>0.96</v>
      </c>
      <c r="CX217">
        <v>1.0588235294117647</v>
      </c>
      <c r="CY217">
        <v>0.22222222222222221</v>
      </c>
      <c r="CZ217">
        <v>0.44444444444444442</v>
      </c>
      <c r="DA217">
        <v>0.25</v>
      </c>
      <c r="DB217">
        <v>0.30769230769230771</v>
      </c>
      <c r="DC217">
        <v>0.75</v>
      </c>
      <c r="DD217">
        <v>0.75</v>
      </c>
      <c r="DE217">
        <v>0.44444444444444442</v>
      </c>
      <c r="DF217">
        <v>0.64</v>
      </c>
      <c r="DG217">
        <v>0.47058823529411764</v>
      </c>
      <c r="DH217">
        <v>0.76470588235294112</v>
      </c>
      <c r="DI217">
        <v>0</v>
      </c>
      <c r="DJ217">
        <v>0.1111111111111111</v>
      </c>
      <c r="DK217">
        <v>0</v>
      </c>
      <c r="DL217">
        <v>3.8461538461538464E-2</v>
      </c>
      <c r="DM217">
        <v>0</v>
      </c>
      <c r="DN217">
        <v>0.625</v>
      </c>
      <c r="DO217">
        <v>0</v>
      </c>
      <c r="DP217">
        <v>0.2</v>
      </c>
      <c r="DQ217">
        <v>0.11764705882352941</v>
      </c>
      <c r="DR217">
        <v>0.11764705882352941</v>
      </c>
      <c r="DS217">
        <v>0.5490196078431373</v>
      </c>
      <c r="DT217">
        <v>0</v>
      </c>
      <c r="DU217">
        <v>0</v>
      </c>
      <c r="DV217">
        <v>0</v>
      </c>
      <c r="DW217">
        <v>0</v>
      </c>
      <c r="DX217">
        <v>2.5</v>
      </c>
      <c r="DY217">
        <v>0</v>
      </c>
      <c r="DZ217">
        <v>5</v>
      </c>
      <c r="EA217">
        <v>2</v>
      </c>
      <c r="EB217">
        <v>1.1111111111111112</v>
      </c>
      <c r="EC217">
        <v>2</v>
      </c>
      <c r="ED217">
        <v>0</v>
      </c>
      <c r="EE217">
        <v>0.5</v>
      </c>
      <c r="EF217">
        <v>0.75</v>
      </c>
      <c r="EG217">
        <v>1.5</v>
      </c>
      <c r="EH217">
        <v>2</v>
      </c>
      <c r="EI217">
        <v>0</v>
      </c>
      <c r="EJ217">
        <v>1.4</v>
      </c>
      <c r="EK217">
        <v>1.1111111111111112</v>
      </c>
      <c r="EL217">
        <v>1.1111111111111112</v>
      </c>
      <c r="EM217">
        <v>4</v>
      </c>
      <c r="EN217">
        <v>0</v>
      </c>
      <c r="EO217">
        <v>0</v>
      </c>
      <c r="EP217">
        <v>1</v>
      </c>
      <c r="EQ217">
        <v>0</v>
      </c>
      <c r="ER217">
        <v>0</v>
      </c>
      <c r="ES217">
        <v>1</v>
      </c>
      <c r="ET217">
        <v>0.2</v>
      </c>
      <c r="EU217">
        <v>0.55555555555555558</v>
      </c>
      <c r="EV217">
        <v>0.55555555555555558</v>
      </c>
      <c r="EW217">
        <v>0.92592592592592593</v>
      </c>
      <c r="EX217">
        <v>0.60555555555555551</v>
      </c>
    </row>
    <row r="218" spans="1:154" x14ac:dyDescent="0.3">
      <c r="A218" s="2" t="s">
        <v>215</v>
      </c>
      <c r="B218">
        <v>1.65</v>
      </c>
      <c r="C218">
        <v>1.25</v>
      </c>
      <c r="D218">
        <v>0.95</v>
      </c>
      <c r="E218">
        <v>1.2833333333333334</v>
      </c>
      <c r="F218">
        <v>1.5</v>
      </c>
      <c r="G218">
        <v>1.2</v>
      </c>
      <c r="H218">
        <v>0.5</v>
      </c>
      <c r="I218">
        <v>1.0666666666666667</v>
      </c>
      <c r="J218">
        <v>1.175</v>
      </c>
      <c r="K218">
        <v>0.1</v>
      </c>
      <c r="L218">
        <v>0.15</v>
      </c>
      <c r="M218">
        <v>0.05</v>
      </c>
      <c r="N218">
        <v>0.1</v>
      </c>
      <c r="O218">
        <v>0.1</v>
      </c>
      <c r="P218">
        <v>0.81666666666666665</v>
      </c>
      <c r="AF218">
        <v>0.81666666666666665</v>
      </c>
      <c r="AG218">
        <v>3.1111111111111112</v>
      </c>
      <c r="AH218">
        <v>1.7</v>
      </c>
      <c r="AI218">
        <v>1.5</v>
      </c>
      <c r="AJ218">
        <v>2.0689655172413794</v>
      </c>
      <c r="AK218">
        <v>3.8</v>
      </c>
      <c r="AL218">
        <v>2.1</v>
      </c>
      <c r="AM218">
        <v>2.375</v>
      </c>
      <c r="AN218">
        <v>2.7857142857142856</v>
      </c>
      <c r="AO218">
        <v>2.4210526315789473</v>
      </c>
      <c r="AP218">
        <v>1.8888888888888888</v>
      </c>
      <c r="AQ218">
        <v>1.7</v>
      </c>
      <c r="AR218">
        <v>1.8</v>
      </c>
      <c r="AS218">
        <v>1.7931034482758621</v>
      </c>
      <c r="AT218">
        <v>1.7</v>
      </c>
      <c r="AU218">
        <v>2.2999999999999998</v>
      </c>
      <c r="AV218">
        <v>1.75</v>
      </c>
      <c r="AW218">
        <v>1.9285714285714286</v>
      </c>
      <c r="AX218">
        <v>1.8596491228070176</v>
      </c>
      <c r="AY218">
        <v>2.1403508771929824</v>
      </c>
      <c r="AZ218">
        <v>1.3333333333333333</v>
      </c>
      <c r="BA218">
        <v>1.5</v>
      </c>
      <c r="BB218">
        <v>1.2</v>
      </c>
      <c r="BC218">
        <v>1.3448275862068966</v>
      </c>
      <c r="BD218">
        <v>1.6</v>
      </c>
      <c r="BE218">
        <v>1.2</v>
      </c>
      <c r="BF218">
        <v>1.5</v>
      </c>
      <c r="BG218">
        <v>1.4285714285714286</v>
      </c>
      <c r="BH218">
        <v>1.3859649122807018</v>
      </c>
      <c r="BI218">
        <v>1.3859649122807018</v>
      </c>
      <c r="BJ218">
        <v>1.8888888888888888</v>
      </c>
      <c r="BK218">
        <v>0</v>
      </c>
      <c r="BN218">
        <v>0</v>
      </c>
      <c r="BQ218">
        <v>3.5</v>
      </c>
      <c r="BR218">
        <v>3.5</v>
      </c>
      <c r="BS218">
        <v>2.3333333333333335</v>
      </c>
      <c r="BT218">
        <v>0</v>
      </c>
      <c r="BW218">
        <v>0</v>
      </c>
      <c r="BZ218">
        <v>2</v>
      </c>
      <c r="CA218">
        <v>2</v>
      </c>
      <c r="CB218">
        <v>1.3333333333333333</v>
      </c>
      <c r="CC218">
        <v>1.8333333333333333</v>
      </c>
      <c r="CD218">
        <v>0</v>
      </c>
      <c r="CG218">
        <v>0</v>
      </c>
      <c r="CJ218">
        <v>3</v>
      </c>
      <c r="CK218">
        <v>3</v>
      </c>
      <c r="CL218">
        <v>2</v>
      </c>
      <c r="CM218">
        <v>2</v>
      </c>
      <c r="CN218">
        <v>1.8888888888888888</v>
      </c>
      <c r="CO218">
        <v>1.8888888888888888</v>
      </c>
      <c r="CP218">
        <v>0.7</v>
      </c>
      <c r="CQ218">
        <v>2</v>
      </c>
      <c r="CR218">
        <v>2.5</v>
      </c>
      <c r="CS218">
        <v>1.6785714285714286</v>
      </c>
      <c r="CT218">
        <v>0.77777777777777779</v>
      </c>
      <c r="CU218">
        <v>2.2000000000000002</v>
      </c>
      <c r="CV218">
        <v>2.8</v>
      </c>
      <c r="CW218">
        <v>1.9655172413793103</v>
      </c>
      <c r="CX218">
        <v>1.8245614035087718</v>
      </c>
      <c r="CY218">
        <v>6.1</v>
      </c>
      <c r="CZ218">
        <v>4.7</v>
      </c>
      <c r="DA218">
        <v>4.25</v>
      </c>
      <c r="DB218">
        <v>5.0714285714285712</v>
      </c>
      <c r="DC218">
        <v>5.4444444444444446</v>
      </c>
      <c r="DD218">
        <v>4.5</v>
      </c>
      <c r="DE218">
        <v>3.4</v>
      </c>
      <c r="DF218">
        <v>4.4137931034482758</v>
      </c>
      <c r="DG218">
        <v>4.7368421052631575</v>
      </c>
      <c r="DH218">
        <v>3.2807017543859649</v>
      </c>
      <c r="DI218">
        <v>2.7</v>
      </c>
      <c r="DJ218">
        <v>1.9</v>
      </c>
      <c r="DK218">
        <v>2.375</v>
      </c>
      <c r="DL218">
        <v>2.3214285714285716</v>
      </c>
      <c r="DM218">
        <v>2</v>
      </c>
      <c r="DN218">
        <v>2.2000000000000002</v>
      </c>
      <c r="DO218">
        <v>1.7</v>
      </c>
      <c r="DP218">
        <v>1.9655172413793103</v>
      </c>
      <c r="DQ218">
        <v>2.1403508771929824</v>
      </c>
      <c r="DR218">
        <v>2.1403508771929824</v>
      </c>
      <c r="DS218">
        <v>2.9005847953216373</v>
      </c>
      <c r="DV218">
        <v>2</v>
      </c>
      <c r="DW218">
        <v>2</v>
      </c>
      <c r="DX218">
        <v>0</v>
      </c>
      <c r="EA218">
        <v>0</v>
      </c>
      <c r="EB218">
        <v>1.3333333333333333</v>
      </c>
      <c r="EE218">
        <v>5</v>
      </c>
      <c r="EF218">
        <v>5</v>
      </c>
      <c r="EG218">
        <v>7</v>
      </c>
      <c r="EJ218">
        <v>7</v>
      </c>
      <c r="EK218">
        <v>5.666666666666667</v>
      </c>
      <c r="EL218">
        <v>3.5</v>
      </c>
      <c r="EO218">
        <v>6</v>
      </c>
      <c r="EP218">
        <v>6</v>
      </c>
      <c r="EQ218">
        <v>3</v>
      </c>
      <c r="ET218">
        <v>3</v>
      </c>
      <c r="EU218">
        <v>5</v>
      </c>
      <c r="EV218">
        <v>5</v>
      </c>
      <c r="EW218">
        <v>4</v>
      </c>
      <c r="EX218">
        <v>2.9555555555555557</v>
      </c>
    </row>
    <row r="219" spans="1:154" x14ac:dyDescent="0.3">
      <c r="A219" s="2" t="s">
        <v>216</v>
      </c>
      <c r="B219">
        <v>0.95</v>
      </c>
      <c r="C219">
        <v>0.9</v>
      </c>
      <c r="D219">
        <v>0.65</v>
      </c>
      <c r="E219">
        <v>0.83333333333333337</v>
      </c>
      <c r="F219">
        <v>1.05</v>
      </c>
      <c r="G219">
        <v>1.85</v>
      </c>
      <c r="H219">
        <v>1</v>
      </c>
      <c r="I219">
        <v>1.3</v>
      </c>
      <c r="J219">
        <v>1.0666666666666667</v>
      </c>
      <c r="K219">
        <v>0.35</v>
      </c>
      <c r="L219">
        <v>0.6</v>
      </c>
      <c r="M219">
        <v>0.35</v>
      </c>
      <c r="N219">
        <v>0.43333333333333335</v>
      </c>
      <c r="O219">
        <v>0.43333333333333335</v>
      </c>
      <c r="P219">
        <v>0.85555555555555551</v>
      </c>
      <c r="AF219">
        <v>0.85555555555555551</v>
      </c>
      <c r="AG219">
        <v>3.25</v>
      </c>
      <c r="AH219">
        <v>3.3333333333333335</v>
      </c>
      <c r="AI219">
        <v>4.2</v>
      </c>
      <c r="AJ219">
        <v>3.6296296296296298</v>
      </c>
      <c r="AK219">
        <v>3.4285714285714284</v>
      </c>
      <c r="AL219">
        <v>2.2999999999999998</v>
      </c>
      <c r="AM219">
        <v>3.625</v>
      </c>
      <c r="AN219">
        <v>3.04</v>
      </c>
      <c r="AO219">
        <v>3.3461538461538463</v>
      </c>
      <c r="AP219">
        <v>2.625</v>
      </c>
      <c r="AQ219">
        <v>1.8888888888888888</v>
      </c>
      <c r="AR219">
        <v>2.8</v>
      </c>
      <c r="AS219">
        <v>2.4444444444444446</v>
      </c>
      <c r="AT219">
        <v>1</v>
      </c>
      <c r="AU219">
        <v>3</v>
      </c>
      <c r="AV219">
        <v>1.625</v>
      </c>
      <c r="AW219">
        <v>2</v>
      </c>
      <c r="AX219">
        <v>2.2307692307692308</v>
      </c>
      <c r="AY219">
        <v>2.7884615384615383</v>
      </c>
      <c r="AZ219">
        <v>1.25</v>
      </c>
      <c r="BA219">
        <v>1.1111111111111112</v>
      </c>
      <c r="BB219">
        <v>2.1</v>
      </c>
      <c r="BC219">
        <v>1.5185185185185186</v>
      </c>
      <c r="BD219">
        <v>1.8571428571428572</v>
      </c>
      <c r="BE219">
        <v>1.8</v>
      </c>
      <c r="BF219">
        <v>1</v>
      </c>
      <c r="BG219">
        <v>1.56</v>
      </c>
      <c r="BH219">
        <v>1.5384615384615385</v>
      </c>
      <c r="BI219">
        <v>1.5384615384615385</v>
      </c>
      <c r="BJ219">
        <v>2.3717948717948718</v>
      </c>
      <c r="BK219">
        <v>1</v>
      </c>
      <c r="BL219">
        <v>4</v>
      </c>
      <c r="BN219">
        <v>2</v>
      </c>
      <c r="BO219">
        <v>1.6666666666666667</v>
      </c>
      <c r="BQ219">
        <v>6</v>
      </c>
      <c r="BR219">
        <v>3.4</v>
      </c>
      <c r="BS219">
        <v>2.875</v>
      </c>
      <c r="BT219">
        <v>1.5</v>
      </c>
      <c r="BU219">
        <v>3</v>
      </c>
      <c r="BW219">
        <v>2</v>
      </c>
      <c r="BX219">
        <v>4</v>
      </c>
      <c r="BZ219">
        <v>1.5</v>
      </c>
      <c r="CA219">
        <v>3</v>
      </c>
      <c r="CB219">
        <v>2.625</v>
      </c>
      <c r="CC219">
        <v>2.75</v>
      </c>
      <c r="CD219">
        <v>0.5</v>
      </c>
      <c r="CE219">
        <v>1</v>
      </c>
      <c r="CG219">
        <v>0.66666666666666663</v>
      </c>
      <c r="CH219">
        <v>3</v>
      </c>
      <c r="CJ219">
        <v>3</v>
      </c>
      <c r="CK219">
        <v>3</v>
      </c>
      <c r="CL219">
        <v>2.125</v>
      </c>
      <c r="CM219">
        <v>2.125</v>
      </c>
      <c r="CN219">
        <v>2.5416666666666665</v>
      </c>
      <c r="CO219">
        <v>2.3944444444444444</v>
      </c>
      <c r="CP219">
        <v>2</v>
      </c>
      <c r="CQ219">
        <v>1.5</v>
      </c>
      <c r="CR219">
        <v>0.83333333333333337</v>
      </c>
      <c r="CS219">
        <v>1.4736842105263157</v>
      </c>
      <c r="CT219">
        <v>0.8</v>
      </c>
      <c r="CU219">
        <v>1.6666666666666667</v>
      </c>
      <c r="CV219">
        <v>2.2857142857142856</v>
      </c>
      <c r="CW219">
        <v>1.6666666666666667</v>
      </c>
      <c r="CX219">
        <v>1.5675675675675675</v>
      </c>
      <c r="CY219">
        <v>2</v>
      </c>
      <c r="CZ219">
        <v>2.5</v>
      </c>
      <c r="DA219">
        <v>2.3333333333333335</v>
      </c>
      <c r="DB219">
        <v>2.263157894736842</v>
      </c>
      <c r="DC219">
        <v>2</v>
      </c>
      <c r="DD219">
        <v>1.5</v>
      </c>
      <c r="DE219">
        <v>2</v>
      </c>
      <c r="DF219">
        <v>1.8333333333333333</v>
      </c>
      <c r="DG219">
        <v>2.0540540540540539</v>
      </c>
      <c r="DH219">
        <v>1.8108108108108107</v>
      </c>
      <c r="DI219">
        <v>0.7142857142857143</v>
      </c>
      <c r="DJ219">
        <v>0.5</v>
      </c>
      <c r="DK219">
        <v>0.5</v>
      </c>
      <c r="DL219">
        <v>0.57894736842105265</v>
      </c>
      <c r="DM219">
        <v>0.6</v>
      </c>
      <c r="DN219">
        <v>1.3333333333333333</v>
      </c>
      <c r="DO219">
        <v>0.7142857142857143</v>
      </c>
      <c r="DP219">
        <v>0.88888888888888884</v>
      </c>
      <c r="DQ219">
        <v>0.72972972972972971</v>
      </c>
      <c r="DR219">
        <v>0.72972972972972971</v>
      </c>
      <c r="DS219">
        <v>1.4504504504504505</v>
      </c>
      <c r="DT219">
        <v>1.6666666666666667</v>
      </c>
      <c r="DU219">
        <v>2.25</v>
      </c>
      <c r="DV219">
        <v>2.5</v>
      </c>
      <c r="DW219">
        <v>2.1818181818181817</v>
      </c>
      <c r="DX219">
        <v>1.4</v>
      </c>
      <c r="DY219">
        <v>1.25</v>
      </c>
      <c r="DZ219">
        <v>0</v>
      </c>
      <c r="EA219">
        <v>1</v>
      </c>
      <c r="EB219">
        <v>1.5652173913043479</v>
      </c>
      <c r="EC219">
        <v>1.6666666666666667</v>
      </c>
      <c r="ED219">
        <v>2.5</v>
      </c>
      <c r="EE219">
        <v>1.5</v>
      </c>
      <c r="EF219">
        <v>1.9090909090909092</v>
      </c>
      <c r="EG219">
        <v>1.6</v>
      </c>
      <c r="EH219">
        <v>1</v>
      </c>
      <c r="EI219">
        <v>2.3333333333333335</v>
      </c>
      <c r="EJ219">
        <v>1.5833333333333333</v>
      </c>
      <c r="EK219">
        <v>1.7391304347826086</v>
      </c>
      <c r="EL219">
        <v>1.6521739130434783</v>
      </c>
      <c r="EM219">
        <v>1.6666666666666667</v>
      </c>
      <c r="EN219">
        <v>1</v>
      </c>
      <c r="EO219">
        <v>2</v>
      </c>
      <c r="EP219">
        <v>1.5454545454545454</v>
      </c>
      <c r="EQ219">
        <v>1.4</v>
      </c>
      <c r="ER219">
        <v>1.5</v>
      </c>
      <c r="ES219">
        <v>1</v>
      </c>
      <c r="ET219">
        <v>1.3333333333333333</v>
      </c>
      <c r="EU219">
        <v>1.4347826086956521</v>
      </c>
      <c r="EV219">
        <v>1.4347826086956521</v>
      </c>
      <c r="EW219">
        <v>1.5797101449275361</v>
      </c>
      <c r="EX219">
        <v>1.5</v>
      </c>
    </row>
    <row r="220" spans="1:154" x14ac:dyDescent="0.3">
      <c r="A220" s="2" t="s">
        <v>217</v>
      </c>
      <c r="B220">
        <v>2.2999999999999998</v>
      </c>
      <c r="C220">
        <v>2.263157894736842</v>
      </c>
      <c r="D220">
        <v>2.95</v>
      </c>
      <c r="E220">
        <v>2.5084745762711864</v>
      </c>
      <c r="F220">
        <v>2.75</v>
      </c>
      <c r="G220">
        <v>3</v>
      </c>
      <c r="H220">
        <v>3.15</v>
      </c>
      <c r="I220">
        <v>2.9661016949152543</v>
      </c>
      <c r="J220">
        <v>2.7372881355932202</v>
      </c>
      <c r="K220">
        <v>0.8</v>
      </c>
      <c r="L220">
        <v>0.63157894736842102</v>
      </c>
      <c r="M220">
        <v>0.4</v>
      </c>
      <c r="N220">
        <v>0.61016949152542377</v>
      </c>
      <c r="O220">
        <v>0.61016949152542377</v>
      </c>
      <c r="P220">
        <v>2.0282485875706215</v>
      </c>
      <c r="R220">
        <v>7</v>
      </c>
      <c r="T220">
        <v>7</v>
      </c>
      <c r="V220">
        <v>0</v>
      </c>
      <c r="X220">
        <v>0</v>
      </c>
      <c r="Y220">
        <v>3.5</v>
      </c>
      <c r="AA220">
        <v>0</v>
      </c>
      <c r="AC220">
        <v>0</v>
      </c>
      <c r="AD220">
        <v>0</v>
      </c>
      <c r="AE220">
        <v>2.3333333333333335</v>
      </c>
      <c r="AF220">
        <v>2.0333333333333332</v>
      </c>
      <c r="AG220">
        <v>2.75</v>
      </c>
      <c r="AH220">
        <v>5.0999999999999996</v>
      </c>
      <c r="AI220">
        <v>4.666666666666667</v>
      </c>
      <c r="AJ220">
        <v>4.2592592592592595</v>
      </c>
      <c r="AK220">
        <v>3.5555555555555554</v>
      </c>
      <c r="AL220">
        <v>4.25</v>
      </c>
      <c r="AM220">
        <v>5.5</v>
      </c>
      <c r="AN220">
        <v>4.4814814814814818</v>
      </c>
      <c r="AO220">
        <v>4.3703703703703702</v>
      </c>
      <c r="AP220">
        <v>3.5</v>
      </c>
      <c r="AQ220">
        <v>1.9</v>
      </c>
      <c r="AR220">
        <v>2.6666666666666665</v>
      </c>
      <c r="AS220">
        <v>2.6296296296296298</v>
      </c>
      <c r="AT220">
        <v>3.6666666666666665</v>
      </c>
      <c r="AU220">
        <v>2.625</v>
      </c>
      <c r="AV220">
        <v>1.1000000000000001</v>
      </c>
      <c r="AW220">
        <v>2.4074074074074074</v>
      </c>
      <c r="AX220">
        <v>2.5185185185185186</v>
      </c>
      <c r="AY220">
        <v>3.4444444444444446</v>
      </c>
      <c r="AZ220">
        <v>2.25</v>
      </c>
      <c r="BA220">
        <v>3.4</v>
      </c>
      <c r="BB220">
        <v>2.3333333333333335</v>
      </c>
      <c r="BC220">
        <v>2.7037037037037037</v>
      </c>
      <c r="BD220">
        <v>2.8888888888888888</v>
      </c>
      <c r="BE220">
        <v>2.75</v>
      </c>
      <c r="BF220">
        <v>1.9</v>
      </c>
      <c r="BG220">
        <v>2.4814814814814814</v>
      </c>
      <c r="BH220">
        <v>2.5925925925925926</v>
      </c>
      <c r="BI220">
        <v>2.5925925925925926</v>
      </c>
      <c r="BJ220">
        <v>3.1604938271604937</v>
      </c>
      <c r="BK220">
        <v>3.5</v>
      </c>
      <c r="BM220">
        <v>2</v>
      </c>
      <c r="BN220">
        <v>3</v>
      </c>
      <c r="BO220">
        <v>6</v>
      </c>
      <c r="BP220">
        <v>3.5</v>
      </c>
      <c r="BR220">
        <v>4.333333333333333</v>
      </c>
      <c r="BS220">
        <v>3.6666666666666665</v>
      </c>
      <c r="BT220">
        <v>4.5</v>
      </c>
      <c r="BV220">
        <v>4</v>
      </c>
      <c r="BW220">
        <v>4.333333333333333</v>
      </c>
      <c r="BX220">
        <v>1</v>
      </c>
      <c r="BY220">
        <v>3.5</v>
      </c>
      <c r="CA220">
        <v>2.6666666666666665</v>
      </c>
      <c r="CB220">
        <v>3.5</v>
      </c>
      <c r="CC220">
        <v>3.5833333333333335</v>
      </c>
      <c r="CD220">
        <v>4.5</v>
      </c>
      <c r="CF220">
        <v>3</v>
      </c>
      <c r="CG220">
        <v>4</v>
      </c>
      <c r="CH220">
        <v>3</v>
      </c>
      <c r="CI220">
        <v>2.5</v>
      </c>
      <c r="CK220">
        <v>2.6666666666666665</v>
      </c>
      <c r="CL220">
        <v>3.3333333333333335</v>
      </c>
      <c r="CM220">
        <v>3.3333333333333335</v>
      </c>
      <c r="CN220">
        <v>3.5</v>
      </c>
      <c r="CO220">
        <v>3.1944444444444446</v>
      </c>
      <c r="CP220">
        <v>2.375</v>
      </c>
      <c r="CQ220">
        <v>2.8888888888888888</v>
      </c>
      <c r="CR220">
        <v>4.25</v>
      </c>
      <c r="CS220">
        <v>2.9523809523809526</v>
      </c>
      <c r="CT220">
        <v>3.3333333333333335</v>
      </c>
      <c r="CU220">
        <v>2.8888888888888888</v>
      </c>
      <c r="CV220">
        <v>2.1428571428571428</v>
      </c>
      <c r="CW220">
        <v>2.84</v>
      </c>
      <c r="CX220">
        <v>2.8913043478260869</v>
      </c>
      <c r="CY220">
        <v>4</v>
      </c>
      <c r="CZ220">
        <v>4.5555555555555554</v>
      </c>
      <c r="DA220">
        <v>3.25</v>
      </c>
      <c r="DB220">
        <v>4.0952380952380949</v>
      </c>
      <c r="DC220">
        <v>3.8888888888888888</v>
      </c>
      <c r="DD220">
        <v>3.8888888888888888</v>
      </c>
      <c r="DE220">
        <v>5.4285714285714288</v>
      </c>
      <c r="DF220">
        <v>4.32</v>
      </c>
      <c r="DG220">
        <v>4.2173913043478262</v>
      </c>
      <c r="DH220">
        <v>3.5543478260869565</v>
      </c>
      <c r="DI220">
        <v>3.625</v>
      </c>
      <c r="DJ220">
        <v>3.8888888888888888</v>
      </c>
      <c r="DK220">
        <v>3</v>
      </c>
      <c r="DL220">
        <v>3.6190476190476191</v>
      </c>
      <c r="DM220">
        <v>3.2222222222222223</v>
      </c>
      <c r="DN220">
        <v>2.4444444444444446</v>
      </c>
      <c r="DO220">
        <v>2.4285714285714284</v>
      </c>
      <c r="DP220">
        <v>2.72</v>
      </c>
      <c r="DQ220">
        <v>3.1304347826086958</v>
      </c>
      <c r="DR220">
        <v>3.1304347826086958</v>
      </c>
      <c r="DS220">
        <v>3.4130434782608696</v>
      </c>
      <c r="DT220">
        <v>1</v>
      </c>
      <c r="DU220">
        <v>1</v>
      </c>
      <c r="DV220">
        <v>1.8333333333333333</v>
      </c>
      <c r="DW220">
        <v>1.5555555555555556</v>
      </c>
      <c r="DX220">
        <v>5</v>
      </c>
      <c r="DY220">
        <v>0</v>
      </c>
      <c r="DZ220">
        <v>2.3333333333333335</v>
      </c>
      <c r="EA220">
        <v>2.4</v>
      </c>
      <c r="EB220">
        <v>1.8571428571428572</v>
      </c>
      <c r="EC220">
        <v>6</v>
      </c>
      <c r="ED220">
        <v>6</v>
      </c>
      <c r="EE220">
        <v>4.5</v>
      </c>
      <c r="EF220">
        <v>5</v>
      </c>
      <c r="EG220">
        <v>1</v>
      </c>
      <c r="EH220">
        <v>9</v>
      </c>
      <c r="EI220">
        <v>5</v>
      </c>
      <c r="EJ220">
        <v>5</v>
      </c>
      <c r="EK220">
        <v>5</v>
      </c>
      <c r="EL220">
        <v>3.4285714285714284</v>
      </c>
      <c r="EM220">
        <v>6</v>
      </c>
      <c r="EN220">
        <v>5</v>
      </c>
      <c r="EO220">
        <v>5.333333333333333</v>
      </c>
      <c r="EP220">
        <v>5.4444444444444446</v>
      </c>
      <c r="EQ220">
        <v>1</v>
      </c>
      <c r="ER220">
        <v>3</v>
      </c>
      <c r="ES220">
        <v>3</v>
      </c>
      <c r="ET220">
        <v>2.6</v>
      </c>
      <c r="EU220">
        <v>4.4285714285714288</v>
      </c>
      <c r="EV220">
        <v>4.4285714285714288</v>
      </c>
      <c r="EW220">
        <v>3.7619047619047619</v>
      </c>
      <c r="EX220">
        <v>3.4944444444444445</v>
      </c>
    </row>
    <row r="221" spans="1:154" x14ac:dyDescent="0.3">
      <c r="A221" s="2" t="s">
        <v>218</v>
      </c>
      <c r="B221">
        <v>3.05</v>
      </c>
      <c r="C221">
        <v>3.1</v>
      </c>
      <c r="D221">
        <v>3.8421052631578947</v>
      </c>
      <c r="E221">
        <v>3.3220338983050848</v>
      </c>
      <c r="F221">
        <v>3.7</v>
      </c>
      <c r="G221">
        <v>3.45</v>
      </c>
      <c r="H221">
        <v>2.8947368421052633</v>
      </c>
      <c r="I221">
        <v>3.3559322033898304</v>
      </c>
      <c r="J221">
        <v>3.3389830508474576</v>
      </c>
      <c r="K221">
        <v>2.0499999999999998</v>
      </c>
      <c r="L221">
        <v>2.2000000000000002</v>
      </c>
      <c r="M221">
        <v>2.2105263157894739</v>
      </c>
      <c r="N221">
        <v>2.152542372881356</v>
      </c>
      <c r="O221">
        <v>2.152542372881356</v>
      </c>
      <c r="P221">
        <v>2.9435028248587569</v>
      </c>
      <c r="S221">
        <v>6</v>
      </c>
      <c r="T221">
        <v>6</v>
      </c>
      <c r="W221">
        <v>0</v>
      </c>
      <c r="X221">
        <v>0</v>
      </c>
      <c r="Y221">
        <v>3</v>
      </c>
      <c r="AB221">
        <v>2</v>
      </c>
      <c r="AC221">
        <v>2</v>
      </c>
      <c r="AD221">
        <v>2</v>
      </c>
      <c r="AE221">
        <v>2.6666666666666665</v>
      </c>
      <c r="AF221">
        <v>2.9388888888888891</v>
      </c>
      <c r="AG221">
        <v>5.5</v>
      </c>
      <c r="AH221">
        <v>6</v>
      </c>
      <c r="AI221">
        <v>5.4444444444444446</v>
      </c>
      <c r="AJ221">
        <v>5.6296296296296298</v>
      </c>
      <c r="AK221">
        <v>5</v>
      </c>
      <c r="AL221">
        <v>5.333333333333333</v>
      </c>
      <c r="AM221">
        <v>5.4444444444444446</v>
      </c>
      <c r="AN221">
        <v>5.25</v>
      </c>
      <c r="AO221">
        <v>5.4363636363636365</v>
      </c>
      <c r="AP221">
        <v>0.8</v>
      </c>
      <c r="AQ221">
        <v>0.5</v>
      </c>
      <c r="AR221">
        <v>1</v>
      </c>
      <c r="AS221">
        <v>0.77777777777777779</v>
      </c>
      <c r="AT221">
        <v>1.2</v>
      </c>
      <c r="AU221">
        <v>0.88888888888888884</v>
      </c>
      <c r="AV221">
        <v>0.88888888888888884</v>
      </c>
      <c r="AW221">
        <v>1</v>
      </c>
      <c r="AX221">
        <v>0.89090909090909087</v>
      </c>
      <c r="AY221">
        <v>3.1636363636363636</v>
      </c>
      <c r="AZ221">
        <v>2.4</v>
      </c>
      <c r="BA221">
        <v>2.625</v>
      </c>
      <c r="BB221">
        <v>2.3333333333333335</v>
      </c>
      <c r="BC221">
        <v>2.4444444444444446</v>
      </c>
      <c r="BD221">
        <v>2.2000000000000002</v>
      </c>
      <c r="BE221">
        <v>2.3333333333333335</v>
      </c>
      <c r="BF221">
        <v>2.2222222222222223</v>
      </c>
      <c r="BG221">
        <v>2.25</v>
      </c>
      <c r="BH221">
        <v>2.3454545454545452</v>
      </c>
      <c r="BI221">
        <v>2.3454545454545452</v>
      </c>
      <c r="BJ221">
        <v>2.8909090909090911</v>
      </c>
      <c r="BL221">
        <v>7</v>
      </c>
      <c r="BM221">
        <v>6</v>
      </c>
      <c r="BN221">
        <v>6.666666666666667</v>
      </c>
      <c r="BP221">
        <v>8</v>
      </c>
      <c r="BQ221">
        <v>6</v>
      </c>
      <c r="BR221">
        <v>7</v>
      </c>
      <c r="BS221">
        <v>6.8</v>
      </c>
      <c r="BU221">
        <v>0</v>
      </c>
      <c r="BV221">
        <v>0</v>
      </c>
      <c r="BW221">
        <v>0</v>
      </c>
      <c r="BY221">
        <v>0</v>
      </c>
      <c r="BZ221">
        <v>1</v>
      </c>
      <c r="CA221">
        <v>0.5</v>
      </c>
      <c r="CB221">
        <v>0.2</v>
      </c>
      <c r="CC221">
        <v>3.5</v>
      </c>
      <c r="CE221">
        <v>2</v>
      </c>
      <c r="CF221">
        <v>3</v>
      </c>
      <c r="CG221">
        <v>2.3333333333333335</v>
      </c>
      <c r="CI221">
        <v>2</v>
      </c>
      <c r="CJ221">
        <v>2</v>
      </c>
      <c r="CK221">
        <v>2</v>
      </c>
      <c r="CL221">
        <v>2.2000000000000002</v>
      </c>
      <c r="CM221">
        <v>2.2000000000000002</v>
      </c>
      <c r="CN221">
        <v>3.0666666666666669</v>
      </c>
      <c r="CO221">
        <v>2.9055555555555554</v>
      </c>
      <c r="CP221">
        <v>0.625</v>
      </c>
      <c r="CQ221">
        <v>1.1000000000000001</v>
      </c>
      <c r="CR221">
        <v>0.55555555555555558</v>
      </c>
      <c r="CS221">
        <v>0.77777777777777779</v>
      </c>
      <c r="CT221">
        <v>0.44444444444444442</v>
      </c>
      <c r="CU221">
        <v>0.3</v>
      </c>
      <c r="CV221">
        <v>0.7</v>
      </c>
      <c r="CW221">
        <v>0.48275862068965519</v>
      </c>
      <c r="CX221">
        <v>0.625</v>
      </c>
      <c r="CY221">
        <v>5.5</v>
      </c>
      <c r="CZ221">
        <v>5.2</v>
      </c>
      <c r="DA221">
        <v>5.8888888888888893</v>
      </c>
      <c r="DB221">
        <v>5.5185185185185182</v>
      </c>
      <c r="DC221">
        <v>5.7777777777777777</v>
      </c>
      <c r="DD221">
        <v>5.9</v>
      </c>
      <c r="DE221">
        <v>5.6</v>
      </c>
      <c r="DF221">
        <v>5.7586206896551726</v>
      </c>
      <c r="DG221">
        <v>5.6428571428571432</v>
      </c>
      <c r="DH221">
        <v>3.1339285714285716</v>
      </c>
      <c r="DI221">
        <v>2.25</v>
      </c>
      <c r="DJ221">
        <v>2.9</v>
      </c>
      <c r="DK221">
        <v>3</v>
      </c>
      <c r="DL221">
        <v>2.7407407407407409</v>
      </c>
      <c r="DM221">
        <v>2.4444444444444446</v>
      </c>
      <c r="DN221">
        <v>2.6</v>
      </c>
      <c r="DO221">
        <v>2.4</v>
      </c>
      <c r="DP221">
        <v>2.4827586206896552</v>
      </c>
      <c r="DQ221">
        <v>2.6071428571428572</v>
      </c>
      <c r="DR221">
        <v>2.6071428571428572</v>
      </c>
      <c r="DS221">
        <v>2.9583333333333335</v>
      </c>
      <c r="DT221">
        <v>0.5</v>
      </c>
      <c r="DV221">
        <v>1</v>
      </c>
      <c r="DW221">
        <v>0.66666666666666663</v>
      </c>
      <c r="DX221">
        <v>0</v>
      </c>
      <c r="EA221">
        <v>0</v>
      </c>
      <c r="EB221">
        <v>0.5</v>
      </c>
      <c r="EC221">
        <v>5.5</v>
      </c>
      <c r="EE221">
        <v>5</v>
      </c>
      <c r="EF221">
        <v>5.333333333333333</v>
      </c>
      <c r="EG221">
        <v>7</v>
      </c>
      <c r="EJ221">
        <v>7</v>
      </c>
      <c r="EK221">
        <v>5.75</v>
      </c>
      <c r="EL221">
        <v>3.125</v>
      </c>
      <c r="EM221">
        <v>2</v>
      </c>
      <c r="EO221">
        <v>2</v>
      </c>
      <c r="EP221">
        <v>2</v>
      </c>
      <c r="EQ221">
        <v>4</v>
      </c>
      <c r="ET221">
        <v>4</v>
      </c>
      <c r="EU221">
        <v>2.5</v>
      </c>
      <c r="EV221">
        <v>2.5</v>
      </c>
      <c r="EW221">
        <v>2.9166666666666665</v>
      </c>
      <c r="EX221">
        <v>2.9555555555555557</v>
      </c>
    </row>
    <row r="222" spans="1:154" x14ac:dyDescent="0.3">
      <c r="A222" s="2" t="s">
        <v>219</v>
      </c>
      <c r="B222">
        <v>4</v>
      </c>
      <c r="C222">
        <v>4</v>
      </c>
      <c r="D222">
        <v>3.85</v>
      </c>
      <c r="E222">
        <v>3.9482758620689653</v>
      </c>
      <c r="F222">
        <v>3.8947368421052633</v>
      </c>
      <c r="G222">
        <v>3.8421052631578947</v>
      </c>
      <c r="H222">
        <v>4</v>
      </c>
      <c r="I222">
        <v>3.9137931034482758</v>
      </c>
      <c r="J222">
        <v>3.9310344827586206</v>
      </c>
      <c r="K222">
        <v>0.89473684210526316</v>
      </c>
      <c r="L222">
        <v>1.0526315789473684</v>
      </c>
      <c r="M222">
        <v>1</v>
      </c>
      <c r="N222">
        <v>0.98275862068965514</v>
      </c>
      <c r="O222">
        <v>0.98275862068965514</v>
      </c>
      <c r="P222">
        <v>2.9482758620689653</v>
      </c>
      <c r="Q222">
        <v>6</v>
      </c>
      <c r="R222">
        <v>9</v>
      </c>
      <c r="T222">
        <v>7.5</v>
      </c>
      <c r="U222">
        <v>2</v>
      </c>
      <c r="V222">
        <v>2</v>
      </c>
      <c r="X222">
        <v>2</v>
      </c>
      <c r="Y222">
        <v>4.75</v>
      </c>
      <c r="Z222">
        <v>3</v>
      </c>
      <c r="AA222">
        <v>0</v>
      </c>
      <c r="AC222">
        <v>1.5</v>
      </c>
      <c r="AD222">
        <v>1.5</v>
      </c>
      <c r="AE222">
        <v>3.6666666666666665</v>
      </c>
      <c r="AF222">
        <v>2.9722222222222223</v>
      </c>
      <c r="AG222">
        <v>6.3</v>
      </c>
      <c r="AH222">
        <v>6.7777777777777777</v>
      </c>
      <c r="AI222">
        <v>7.2</v>
      </c>
      <c r="AJ222">
        <v>6.7586206896551726</v>
      </c>
      <c r="AK222">
        <v>6.4444444444444446</v>
      </c>
      <c r="AL222">
        <v>6.5</v>
      </c>
      <c r="AM222">
        <v>5.7777777777777777</v>
      </c>
      <c r="AN222">
        <v>6.2307692307692308</v>
      </c>
      <c r="AO222">
        <v>6.5090909090909088</v>
      </c>
      <c r="AP222">
        <v>2</v>
      </c>
      <c r="AQ222">
        <v>2.1111111111111112</v>
      </c>
      <c r="AR222">
        <v>2</v>
      </c>
      <c r="AS222">
        <v>2.0344827586206895</v>
      </c>
      <c r="AT222">
        <v>2.1111111111111112</v>
      </c>
      <c r="AU222">
        <v>2.125</v>
      </c>
      <c r="AV222">
        <v>3.1111111111111112</v>
      </c>
      <c r="AW222">
        <v>2.4615384615384617</v>
      </c>
      <c r="AX222">
        <v>2.2363636363636363</v>
      </c>
      <c r="AY222">
        <v>4.372727272727273</v>
      </c>
      <c r="AZ222">
        <v>3.3</v>
      </c>
      <c r="BA222">
        <v>3.8888888888888888</v>
      </c>
      <c r="BB222">
        <v>3.3</v>
      </c>
      <c r="BC222">
        <v>3.4827586206896552</v>
      </c>
      <c r="BD222">
        <v>2.8888888888888888</v>
      </c>
      <c r="BE222">
        <v>3</v>
      </c>
      <c r="BF222">
        <v>4.4444444444444446</v>
      </c>
      <c r="BG222">
        <v>3.4615384615384617</v>
      </c>
      <c r="BH222">
        <v>3.4727272727272727</v>
      </c>
      <c r="BI222">
        <v>3.4727272727272727</v>
      </c>
      <c r="BJ222">
        <v>4.0727272727272723</v>
      </c>
      <c r="BL222">
        <v>3</v>
      </c>
      <c r="BN222">
        <v>3</v>
      </c>
      <c r="BO222">
        <v>7</v>
      </c>
      <c r="BP222">
        <v>6</v>
      </c>
      <c r="BQ222">
        <v>5</v>
      </c>
      <c r="BR222">
        <v>6</v>
      </c>
      <c r="BS222">
        <v>5.4</v>
      </c>
      <c r="BU222">
        <v>2</v>
      </c>
      <c r="BW222">
        <v>2</v>
      </c>
      <c r="BX222">
        <v>2</v>
      </c>
      <c r="BY222">
        <v>2.5</v>
      </c>
      <c r="BZ222">
        <v>2</v>
      </c>
      <c r="CA222">
        <v>2.25</v>
      </c>
      <c r="CB222">
        <v>2.2000000000000002</v>
      </c>
      <c r="CC222">
        <v>3.8</v>
      </c>
      <c r="CE222">
        <v>5</v>
      </c>
      <c r="CG222">
        <v>5</v>
      </c>
      <c r="CH222">
        <v>3</v>
      </c>
      <c r="CI222">
        <v>5</v>
      </c>
      <c r="CJ222">
        <v>10</v>
      </c>
      <c r="CK222">
        <v>5.75</v>
      </c>
      <c r="CL222">
        <v>5.6</v>
      </c>
      <c r="CM222">
        <v>5.6</v>
      </c>
      <c r="CN222">
        <v>4.4000000000000004</v>
      </c>
      <c r="CO222">
        <v>4.0999999999999996</v>
      </c>
      <c r="CP222">
        <v>2.25</v>
      </c>
      <c r="CQ222">
        <v>1.8333333333333333</v>
      </c>
      <c r="CR222">
        <v>2.125</v>
      </c>
      <c r="CS222">
        <v>2.0909090909090908</v>
      </c>
      <c r="CT222">
        <v>2.5555555555555554</v>
      </c>
      <c r="CU222">
        <v>1.7</v>
      </c>
      <c r="CV222">
        <v>2.25</v>
      </c>
      <c r="CW222">
        <v>2.1481481481481484</v>
      </c>
      <c r="CX222">
        <v>2.1224489795918369</v>
      </c>
      <c r="CY222">
        <v>2</v>
      </c>
      <c r="CZ222">
        <v>2.5</v>
      </c>
      <c r="DA222">
        <v>4.5</v>
      </c>
      <c r="DB222">
        <v>3.0454545454545454</v>
      </c>
      <c r="DC222">
        <v>3.2222222222222223</v>
      </c>
      <c r="DD222">
        <v>2.9</v>
      </c>
      <c r="DE222">
        <v>5.25</v>
      </c>
      <c r="DF222">
        <v>3.7037037037037037</v>
      </c>
      <c r="DG222">
        <v>3.4081632653061225</v>
      </c>
      <c r="DH222">
        <v>2.7653061224489797</v>
      </c>
      <c r="DI222">
        <v>1.625</v>
      </c>
      <c r="DJ222">
        <v>1.5</v>
      </c>
      <c r="DK222">
        <v>1.5</v>
      </c>
      <c r="DL222">
        <v>1.5454545454545454</v>
      </c>
      <c r="DM222">
        <v>1</v>
      </c>
      <c r="DN222">
        <v>0.5</v>
      </c>
      <c r="DO222">
        <v>1.125</v>
      </c>
      <c r="DP222">
        <v>0.85185185185185186</v>
      </c>
      <c r="DQ222">
        <v>1.1632653061224489</v>
      </c>
      <c r="DR222">
        <v>1.1632653061224489</v>
      </c>
      <c r="DS222">
        <v>2.2312925170068025</v>
      </c>
      <c r="DT222">
        <v>0</v>
      </c>
      <c r="DU222">
        <v>3.75</v>
      </c>
      <c r="DV222">
        <v>4</v>
      </c>
      <c r="DW222">
        <v>2.875</v>
      </c>
      <c r="DX222">
        <v>0</v>
      </c>
      <c r="DZ222">
        <v>3</v>
      </c>
      <c r="EA222">
        <v>2</v>
      </c>
      <c r="EB222">
        <v>2.6363636363636362</v>
      </c>
      <c r="EC222">
        <v>1.5</v>
      </c>
      <c r="ED222">
        <v>1.75</v>
      </c>
      <c r="EE222">
        <v>1.5</v>
      </c>
      <c r="EF222">
        <v>1.625</v>
      </c>
      <c r="EG222">
        <v>0</v>
      </c>
      <c r="EI222">
        <v>1</v>
      </c>
      <c r="EJ222">
        <v>0.66666666666666663</v>
      </c>
      <c r="EK222">
        <v>1.3636363636363635</v>
      </c>
      <c r="EL222">
        <v>2</v>
      </c>
      <c r="EM222">
        <v>0.5</v>
      </c>
      <c r="EN222">
        <v>2</v>
      </c>
      <c r="EO222">
        <v>2.5</v>
      </c>
      <c r="EP222">
        <v>1.75</v>
      </c>
      <c r="EQ222">
        <v>0</v>
      </c>
      <c r="ES222">
        <v>1.5</v>
      </c>
      <c r="ET222">
        <v>1</v>
      </c>
      <c r="EU222">
        <v>1.5454545454545454</v>
      </c>
      <c r="EV222">
        <v>1.5454545454545454</v>
      </c>
      <c r="EW222">
        <v>1.8484848484848484</v>
      </c>
      <c r="EX222">
        <v>2.161111111111111</v>
      </c>
    </row>
    <row r="223" spans="1:154" x14ac:dyDescent="0.3">
      <c r="A223" s="2" t="s">
        <v>220</v>
      </c>
      <c r="B223">
        <v>0.3</v>
      </c>
      <c r="C223">
        <v>0.31578947368421051</v>
      </c>
      <c r="D223">
        <v>0.31578947368421051</v>
      </c>
      <c r="E223">
        <v>0.31034482758620691</v>
      </c>
      <c r="F223">
        <v>0.3</v>
      </c>
      <c r="G223">
        <v>0.26315789473684209</v>
      </c>
      <c r="H223">
        <v>5.2631578947368418E-2</v>
      </c>
      <c r="I223">
        <v>0.20689655172413793</v>
      </c>
      <c r="J223">
        <v>0.25862068965517243</v>
      </c>
      <c r="K223">
        <v>0.05</v>
      </c>
      <c r="L223">
        <v>0.10526315789473684</v>
      </c>
      <c r="M223">
        <v>0</v>
      </c>
      <c r="N223">
        <v>5.1724137931034482E-2</v>
      </c>
      <c r="O223">
        <v>5.1724137931034482E-2</v>
      </c>
      <c r="P223">
        <v>0.18965517241379309</v>
      </c>
      <c r="R223">
        <v>6</v>
      </c>
      <c r="S223">
        <v>0</v>
      </c>
      <c r="T223">
        <v>3</v>
      </c>
      <c r="V223">
        <v>0</v>
      </c>
      <c r="W223">
        <v>0</v>
      </c>
      <c r="X223">
        <v>0</v>
      </c>
      <c r="Y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0.21666666666666667</v>
      </c>
      <c r="AG223">
        <v>5</v>
      </c>
      <c r="AH223">
        <v>4.25</v>
      </c>
      <c r="AI223">
        <v>3.6666666666666665</v>
      </c>
      <c r="AJ223">
        <v>4.2222222222222223</v>
      </c>
      <c r="AK223">
        <v>6</v>
      </c>
      <c r="AL223">
        <v>1</v>
      </c>
      <c r="AM223">
        <v>3.6666666666666665</v>
      </c>
      <c r="AN223">
        <v>4</v>
      </c>
      <c r="AO223">
        <v>4.1333333333333337</v>
      </c>
      <c r="AP223">
        <v>0</v>
      </c>
      <c r="AQ223">
        <v>4</v>
      </c>
      <c r="AR223">
        <v>2.6666666666666665</v>
      </c>
      <c r="AS223">
        <v>2.6666666666666665</v>
      </c>
      <c r="AT223">
        <v>1.5</v>
      </c>
      <c r="AU223">
        <v>0</v>
      </c>
      <c r="AV223">
        <v>4</v>
      </c>
      <c r="AW223">
        <v>2.5</v>
      </c>
      <c r="AX223">
        <v>2.6</v>
      </c>
      <c r="AY223">
        <v>3.3666666666666667</v>
      </c>
      <c r="AZ223">
        <v>1.5</v>
      </c>
      <c r="BA223">
        <v>3</v>
      </c>
      <c r="BB223">
        <v>1.6666666666666667</v>
      </c>
      <c r="BC223">
        <v>2.2222222222222223</v>
      </c>
      <c r="BD223">
        <v>2.5</v>
      </c>
      <c r="BE223">
        <v>3</v>
      </c>
      <c r="BF223">
        <v>3</v>
      </c>
      <c r="BG223">
        <v>2.8333333333333335</v>
      </c>
      <c r="BH223">
        <v>2.4666666666666668</v>
      </c>
      <c r="BI223">
        <v>2.4666666666666668</v>
      </c>
      <c r="BJ223">
        <v>3.0666666666666669</v>
      </c>
      <c r="BK223">
        <v>5.75</v>
      </c>
      <c r="BL223">
        <v>1.8333333333333333</v>
      </c>
      <c r="BM223">
        <v>1.2857142857142858</v>
      </c>
      <c r="BN223">
        <v>3.1428571428571428</v>
      </c>
      <c r="BO223">
        <v>2.125</v>
      </c>
      <c r="BP223">
        <v>3.2222222222222223</v>
      </c>
      <c r="BQ223">
        <v>4</v>
      </c>
      <c r="BR223">
        <v>3.0833333333333335</v>
      </c>
      <c r="BS223">
        <v>3.1111111111111112</v>
      </c>
      <c r="BT223">
        <v>1.125</v>
      </c>
      <c r="BU223">
        <v>3.3333333333333335</v>
      </c>
      <c r="BV223">
        <v>4.1428571428571432</v>
      </c>
      <c r="BW223">
        <v>2.7619047619047619</v>
      </c>
      <c r="BX223">
        <v>2.25</v>
      </c>
      <c r="BY223">
        <v>1.7777777777777777</v>
      </c>
      <c r="BZ223">
        <v>2.8571428571428572</v>
      </c>
      <c r="CA223">
        <v>2.25</v>
      </c>
      <c r="CB223">
        <v>2.4888888888888889</v>
      </c>
      <c r="CC223">
        <v>2.8</v>
      </c>
      <c r="CD223">
        <v>3.375</v>
      </c>
      <c r="CE223">
        <v>1.6666666666666667</v>
      </c>
      <c r="CF223">
        <v>2.4285714285714284</v>
      </c>
      <c r="CG223">
        <v>2.5714285714285716</v>
      </c>
      <c r="CH223">
        <v>1.25</v>
      </c>
      <c r="CI223">
        <v>2.3333333333333335</v>
      </c>
      <c r="CJ223">
        <v>2.8571428571428572</v>
      </c>
      <c r="CK223">
        <v>2.125</v>
      </c>
      <c r="CL223">
        <v>2.3333333333333335</v>
      </c>
      <c r="CM223">
        <v>2.3333333333333335</v>
      </c>
      <c r="CN223">
        <v>2.6444444444444444</v>
      </c>
      <c r="CO223">
        <v>2.75</v>
      </c>
      <c r="CP223">
        <v>3</v>
      </c>
      <c r="CQ223">
        <v>2.7142857142857144</v>
      </c>
      <c r="CR223">
        <v>2</v>
      </c>
      <c r="CS223">
        <v>2.5652173913043477</v>
      </c>
      <c r="CT223">
        <v>3</v>
      </c>
      <c r="CU223">
        <v>2.5</v>
      </c>
      <c r="CV223">
        <v>3</v>
      </c>
      <c r="CW223">
        <v>2.84</v>
      </c>
      <c r="CX223">
        <v>2.7083333333333335</v>
      </c>
      <c r="CY223">
        <v>3</v>
      </c>
      <c r="CZ223">
        <v>3.4285714285714284</v>
      </c>
      <c r="DA223">
        <v>1.75</v>
      </c>
      <c r="DB223">
        <v>2.6956521739130435</v>
      </c>
      <c r="DC223">
        <v>4.375</v>
      </c>
      <c r="DD223">
        <v>3</v>
      </c>
      <c r="DE223">
        <v>1.5555555555555556</v>
      </c>
      <c r="DF223">
        <v>2.92</v>
      </c>
      <c r="DG223">
        <v>2.8125</v>
      </c>
      <c r="DH223">
        <v>2.7604166666666665</v>
      </c>
      <c r="DI223">
        <v>1</v>
      </c>
      <c r="DJ223">
        <v>1.1428571428571428</v>
      </c>
      <c r="DK223">
        <v>0.875</v>
      </c>
      <c r="DL223">
        <v>1</v>
      </c>
      <c r="DM223">
        <v>1.875</v>
      </c>
      <c r="DN223">
        <v>0.875</v>
      </c>
      <c r="DO223">
        <v>0.66666666666666663</v>
      </c>
      <c r="DP223">
        <v>1.1200000000000001</v>
      </c>
      <c r="DQ223">
        <v>1.0625</v>
      </c>
      <c r="DR223">
        <v>1.0625</v>
      </c>
      <c r="DS223">
        <v>2.1944444444444446</v>
      </c>
      <c r="DT223">
        <v>2</v>
      </c>
      <c r="DU223">
        <v>0</v>
      </c>
      <c r="DV223">
        <v>2.5</v>
      </c>
      <c r="DW223">
        <v>1.2857142857142858</v>
      </c>
      <c r="DX223">
        <v>1.5</v>
      </c>
      <c r="DY223">
        <v>1.5</v>
      </c>
      <c r="DZ223">
        <v>0</v>
      </c>
      <c r="EA223">
        <v>1.2</v>
      </c>
      <c r="EB223">
        <v>1.25</v>
      </c>
      <c r="EC223">
        <v>2</v>
      </c>
      <c r="ED223">
        <v>4.666666666666667</v>
      </c>
      <c r="EE223">
        <v>4.5</v>
      </c>
      <c r="EF223">
        <v>3.8571428571428572</v>
      </c>
      <c r="EG223">
        <v>2.5</v>
      </c>
      <c r="EH223">
        <v>1.5</v>
      </c>
      <c r="EI223">
        <v>5</v>
      </c>
      <c r="EJ223">
        <v>2.6</v>
      </c>
      <c r="EK223">
        <v>3.3333333333333335</v>
      </c>
      <c r="EL223">
        <v>2.2916666666666665</v>
      </c>
      <c r="EM223">
        <v>0</v>
      </c>
      <c r="EN223">
        <v>1.3333333333333333</v>
      </c>
      <c r="EO223">
        <v>1.5</v>
      </c>
      <c r="EP223">
        <v>1</v>
      </c>
      <c r="EQ223">
        <v>2</v>
      </c>
      <c r="ER223">
        <v>0.5</v>
      </c>
      <c r="ES223">
        <v>0</v>
      </c>
      <c r="ET223">
        <v>1</v>
      </c>
      <c r="EU223">
        <v>1</v>
      </c>
      <c r="EV223">
        <v>1</v>
      </c>
      <c r="EW223">
        <v>1.8611111111111112</v>
      </c>
      <c r="EX223">
        <v>2.1277777777777778</v>
      </c>
    </row>
    <row r="224" spans="1:154" x14ac:dyDescent="0.3">
      <c r="A224" s="2" t="s">
        <v>221</v>
      </c>
      <c r="B224">
        <v>4.0999999999999996</v>
      </c>
      <c r="C224">
        <v>5</v>
      </c>
      <c r="D224">
        <v>4.75</v>
      </c>
      <c r="E224">
        <v>4.6166666666666663</v>
      </c>
      <c r="F224">
        <v>4.55</v>
      </c>
      <c r="G224">
        <v>4.2</v>
      </c>
      <c r="H224">
        <v>4.0999999999999996</v>
      </c>
      <c r="I224">
        <v>4.2833333333333332</v>
      </c>
      <c r="J224">
        <v>4.45</v>
      </c>
      <c r="K224">
        <v>2.5499999999999998</v>
      </c>
      <c r="L224">
        <v>2.5</v>
      </c>
      <c r="M224">
        <v>2.25</v>
      </c>
      <c r="N224">
        <v>2.4333333333333331</v>
      </c>
      <c r="O224">
        <v>2.4333333333333331</v>
      </c>
      <c r="P224">
        <v>3.7777777777777777</v>
      </c>
      <c r="AF224">
        <v>3.7777777777777777</v>
      </c>
      <c r="AG224">
        <v>8.1</v>
      </c>
      <c r="AH224">
        <v>4.2</v>
      </c>
      <c r="AI224">
        <v>5.4285714285714288</v>
      </c>
      <c r="AJ224">
        <v>5.9629629629629628</v>
      </c>
      <c r="AK224">
        <v>6.1</v>
      </c>
      <c r="AL224">
        <v>6.1111111111111107</v>
      </c>
      <c r="AM224">
        <v>6.125</v>
      </c>
      <c r="AN224">
        <v>6.1111111111111107</v>
      </c>
      <c r="AO224">
        <v>6.0370370370370372</v>
      </c>
      <c r="AP224">
        <v>1.3</v>
      </c>
      <c r="AQ224">
        <v>2.8</v>
      </c>
      <c r="AR224">
        <v>2.4285714285714284</v>
      </c>
      <c r="AS224">
        <v>2.1481481481481484</v>
      </c>
      <c r="AT224">
        <v>1.2</v>
      </c>
      <c r="AU224">
        <v>2</v>
      </c>
      <c r="AV224">
        <v>2.875</v>
      </c>
      <c r="AW224">
        <v>1.962962962962963</v>
      </c>
      <c r="AX224">
        <v>2.0555555555555554</v>
      </c>
      <c r="AY224">
        <v>4.0462962962962967</v>
      </c>
      <c r="AZ224">
        <v>3.6</v>
      </c>
      <c r="BA224">
        <v>3.1</v>
      </c>
      <c r="BB224">
        <v>3.5714285714285716</v>
      </c>
      <c r="BC224">
        <v>3.4074074074074074</v>
      </c>
      <c r="BD224">
        <v>2.5</v>
      </c>
      <c r="BE224">
        <v>5.2222222222222223</v>
      </c>
      <c r="BF224">
        <v>3.125</v>
      </c>
      <c r="BG224">
        <v>3.5925925925925926</v>
      </c>
      <c r="BH224">
        <v>3.5</v>
      </c>
      <c r="BI224">
        <v>3.5</v>
      </c>
      <c r="BJ224">
        <v>3.8641975308641974</v>
      </c>
      <c r="BM224">
        <v>2.6666666666666665</v>
      </c>
      <c r="BN224">
        <v>2.6666666666666665</v>
      </c>
      <c r="BP224">
        <v>11</v>
      </c>
      <c r="BQ224">
        <v>5</v>
      </c>
      <c r="BR224">
        <v>7</v>
      </c>
      <c r="BS224">
        <v>4.833333333333333</v>
      </c>
      <c r="BV224">
        <v>3.6666666666666665</v>
      </c>
      <c r="BW224">
        <v>3.6666666666666665</v>
      </c>
      <c r="BY224">
        <v>1</v>
      </c>
      <c r="BZ224">
        <v>3</v>
      </c>
      <c r="CA224">
        <v>2.3333333333333335</v>
      </c>
      <c r="CB224">
        <v>3</v>
      </c>
      <c r="CC224">
        <v>3.9166666666666665</v>
      </c>
      <c r="CF224">
        <v>2.3333333333333335</v>
      </c>
      <c r="CG224">
        <v>2.3333333333333335</v>
      </c>
      <c r="CI224">
        <v>3</v>
      </c>
      <c r="CJ224">
        <v>3</v>
      </c>
      <c r="CK224">
        <v>3</v>
      </c>
      <c r="CL224">
        <v>2.6666666666666665</v>
      </c>
      <c r="CM224">
        <v>2.6666666666666665</v>
      </c>
      <c r="CN224">
        <v>3.5</v>
      </c>
      <c r="CO224">
        <v>3.8277777777777779</v>
      </c>
      <c r="CP224">
        <v>1.3333333333333333</v>
      </c>
      <c r="CQ224">
        <v>1.7</v>
      </c>
      <c r="CR224">
        <v>1.375</v>
      </c>
      <c r="CS224">
        <v>1.4814814814814814</v>
      </c>
      <c r="CT224">
        <v>1.625</v>
      </c>
      <c r="CU224">
        <v>3.3</v>
      </c>
      <c r="CV224">
        <v>2.1</v>
      </c>
      <c r="CW224">
        <v>2.3928571428571428</v>
      </c>
      <c r="CX224">
        <v>1.9454545454545455</v>
      </c>
      <c r="CY224">
        <v>4</v>
      </c>
      <c r="CZ224">
        <v>4.3</v>
      </c>
      <c r="DA224">
        <v>4.375</v>
      </c>
      <c r="DB224">
        <v>4.2222222222222223</v>
      </c>
      <c r="DC224">
        <v>4.25</v>
      </c>
      <c r="DD224">
        <v>3.8</v>
      </c>
      <c r="DE224">
        <v>2.6</v>
      </c>
      <c r="DF224">
        <v>3.5</v>
      </c>
      <c r="DG224">
        <v>3.8545454545454545</v>
      </c>
      <c r="DH224">
        <v>2.9</v>
      </c>
      <c r="DI224">
        <v>3.3333333333333335</v>
      </c>
      <c r="DJ224">
        <v>3.1</v>
      </c>
      <c r="DK224">
        <v>2.75</v>
      </c>
      <c r="DL224">
        <v>3.074074074074074</v>
      </c>
      <c r="DM224">
        <v>1.625</v>
      </c>
      <c r="DN224">
        <v>2.7</v>
      </c>
      <c r="DO224">
        <v>2.9</v>
      </c>
      <c r="DP224">
        <v>2.4642857142857144</v>
      </c>
      <c r="DQ224">
        <v>2.7636363636363637</v>
      </c>
      <c r="DR224">
        <v>2.7636363636363637</v>
      </c>
      <c r="DS224">
        <v>2.8545454545454545</v>
      </c>
      <c r="DT224">
        <v>3</v>
      </c>
      <c r="DV224">
        <v>4</v>
      </c>
      <c r="DW224">
        <v>3.6666666666666665</v>
      </c>
      <c r="DX224">
        <v>2</v>
      </c>
      <c r="EA224">
        <v>2</v>
      </c>
      <c r="EB224">
        <v>3</v>
      </c>
      <c r="EC224">
        <v>3</v>
      </c>
      <c r="EE224">
        <v>4</v>
      </c>
      <c r="EF224">
        <v>3.6666666666666665</v>
      </c>
      <c r="EG224">
        <v>0.5</v>
      </c>
      <c r="EJ224">
        <v>0.5</v>
      </c>
      <c r="EK224">
        <v>2.4</v>
      </c>
      <c r="EL224">
        <v>2.7</v>
      </c>
      <c r="EM224">
        <v>10</v>
      </c>
      <c r="EO224">
        <v>6</v>
      </c>
      <c r="EP224">
        <v>7.333333333333333</v>
      </c>
      <c r="EQ224">
        <v>2.5</v>
      </c>
      <c r="ET224">
        <v>2.5</v>
      </c>
      <c r="EU224">
        <v>5.4</v>
      </c>
      <c r="EV224">
        <v>5.4</v>
      </c>
      <c r="EW224">
        <v>3.6</v>
      </c>
      <c r="EX224">
        <v>2.9166666666666665</v>
      </c>
    </row>
    <row r="225" spans="1:154" x14ac:dyDescent="0.3">
      <c r="A225" s="2" t="s">
        <v>222</v>
      </c>
      <c r="B225">
        <v>2.6111111111111112</v>
      </c>
      <c r="C225">
        <v>2.6111111111111112</v>
      </c>
      <c r="D225">
        <v>2.736842105263158</v>
      </c>
      <c r="E225">
        <v>2.6545454545454548</v>
      </c>
      <c r="F225">
        <v>2.5</v>
      </c>
      <c r="G225">
        <v>2.7777777777777777</v>
      </c>
      <c r="H225">
        <v>2.8421052631578947</v>
      </c>
      <c r="I225">
        <v>2.709090909090909</v>
      </c>
      <c r="J225">
        <v>2.6818181818181817</v>
      </c>
      <c r="K225">
        <v>0.83333333333333337</v>
      </c>
      <c r="L225">
        <v>1.2777777777777777</v>
      </c>
      <c r="M225">
        <v>1.6842105263157894</v>
      </c>
      <c r="N225">
        <v>1.2727272727272727</v>
      </c>
      <c r="O225">
        <v>1.2727272727272727</v>
      </c>
      <c r="P225">
        <v>2.2121212121212119</v>
      </c>
      <c r="Q225">
        <v>2</v>
      </c>
      <c r="R225">
        <v>3</v>
      </c>
      <c r="S225">
        <v>3</v>
      </c>
      <c r="T225">
        <v>2.6</v>
      </c>
      <c r="U225">
        <v>5.5</v>
      </c>
      <c r="V225">
        <v>3</v>
      </c>
      <c r="W225">
        <v>0</v>
      </c>
      <c r="X225">
        <v>3.4</v>
      </c>
      <c r="Y225">
        <v>3</v>
      </c>
      <c r="Z225">
        <v>3.5</v>
      </c>
      <c r="AA225">
        <v>3.5</v>
      </c>
      <c r="AB225">
        <v>0</v>
      </c>
      <c r="AC225">
        <v>2.8</v>
      </c>
      <c r="AD225">
        <v>2.8</v>
      </c>
      <c r="AE225">
        <v>2.9333333333333331</v>
      </c>
      <c r="AF225">
        <v>2.2722222222222221</v>
      </c>
      <c r="AG225">
        <v>4.333333333333333</v>
      </c>
      <c r="AH225">
        <v>4.5</v>
      </c>
      <c r="AI225">
        <v>6</v>
      </c>
      <c r="AJ225">
        <v>4.9285714285714288</v>
      </c>
      <c r="AK225">
        <v>5.2222222222222223</v>
      </c>
      <c r="AL225">
        <v>4.5999999999999996</v>
      </c>
      <c r="AM225">
        <v>4.5555555555555554</v>
      </c>
      <c r="AN225">
        <v>4.7857142857142856</v>
      </c>
      <c r="AO225">
        <v>4.8571428571428568</v>
      </c>
      <c r="AP225">
        <v>2.5555555555555554</v>
      </c>
      <c r="AQ225">
        <v>2.8</v>
      </c>
      <c r="AR225">
        <v>1.8888888888888888</v>
      </c>
      <c r="AS225">
        <v>2.4285714285714284</v>
      </c>
      <c r="AT225">
        <v>0.88888888888888884</v>
      </c>
      <c r="AU225">
        <v>1.8</v>
      </c>
      <c r="AV225">
        <v>1.7777777777777777</v>
      </c>
      <c r="AW225">
        <v>1.5</v>
      </c>
      <c r="AX225">
        <v>1.9642857142857142</v>
      </c>
      <c r="AY225">
        <v>3.4107142857142856</v>
      </c>
      <c r="AZ225">
        <v>2.7777777777777777</v>
      </c>
      <c r="BA225">
        <v>3.1</v>
      </c>
      <c r="BB225">
        <v>3.3333333333333335</v>
      </c>
      <c r="BC225">
        <v>3.0714285714285716</v>
      </c>
      <c r="BD225">
        <v>2.5555555555555554</v>
      </c>
      <c r="BE225">
        <v>2.9</v>
      </c>
      <c r="BF225">
        <v>2.7777777777777777</v>
      </c>
      <c r="BG225">
        <v>2.75</v>
      </c>
      <c r="BH225">
        <v>2.9107142857142856</v>
      </c>
      <c r="BI225">
        <v>2.9107142857142856</v>
      </c>
      <c r="BJ225">
        <v>3.2440476190476191</v>
      </c>
      <c r="BK225">
        <v>2</v>
      </c>
      <c r="BM225">
        <v>0</v>
      </c>
      <c r="BN225">
        <v>1</v>
      </c>
      <c r="BO225">
        <v>8</v>
      </c>
      <c r="BQ225">
        <v>8</v>
      </c>
      <c r="BR225">
        <v>8</v>
      </c>
      <c r="BS225">
        <v>4.5</v>
      </c>
      <c r="BT225">
        <v>6</v>
      </c>
      <c r="BV225">
        <v>4</v>
      </c>
      <c r="BW225">
        <v>5</v>
      </c>
      <c r="BX225">
        <v>2</v>
      </c>
      <c r="BZ225">
        <v>1</v>
      </c>
      <c r="CA225">
        <v>1.5</v>
      </c>
      <c r="CB225">
        <v>3.25</v>
      </c>
      <c r="CC225">
        <v>3.875</v>
      </c>
      <c r="CD225">
        <v>4</v>
      </c>
      <c r="CF225">
        <v>6</v>
      </c>
      <c r="CG225">
        <v>5</v>
      </c>
      <c r="CH225">
        <v>3</v>
      </c>
      <c r="CJ225">
        <v>5</v>
      </c>
      <c r="CK225">
        <v>4</v>
      </c>
      <c r="CL225">
        <v>4.5</v>
      </c>
      <c r="CM225">
        <v>4.5</v>
      </c>
      <c r="CN225">
        <v>4.083333333333333</v>
      </c>
      <c r="CO225">
        <v>3.3</v>
      </c>
      <c r="CP225">
        <v>3.5</v>
      </c>
      <c r="CQ225">
        <v>2.3333333333333335</v>
      </c>
      <c r="CR225">
        <v>2.7777777777777777</v>
      </c>
      <c r="CS225">
        <v>2.8928571428571428</v>
      </c>
      <c r="CT225">
        <v>1.7777777777777777</v>
      </c>
      <c r="CU225">
        <v>1.1000000000000001</v>
      </c>
      <c r="CV225">
        <v>3.2222222222222223</v>
      </c>
      <c r="CW225">
        <v>2</v>
      </c>
      <c r="CX225">
        <v>2.4464285714285716</v>
      </c>
      <c r="CY225">
        <v>2.6</v>
      </c>
      <c r="CZ225">
        <v>3.4444444444444446</v>
      </c>
      <c r="DA225">
        <v>4.5555555555555554</v>
      </c>
      <c r="DB225">
        <v>3.5</v>
      </c>
      <c r="DC225">
        <v>3.6666666666666665</v>
      </c>
      <c r="DD225">
        <v>4.2</v>
      </c>
      <c r="DE225">
        <v>4</v>
      </c>
      <c r="DF225">
        <v>3.9642857142857144</v>
      </c>
      <c r="DG225">
        <v>3.7321428571428572</v>
      </c>
      <c r="DH225">
        <v>3.0892857142857144</v>
      </c>
      <c r="DI225">
        <v>3.1</v>
      </c>
      <c r="DJ225">
        <v>2.8888888888888888</v>
      </c>
      <c r="DK225">
        <v>3.8888888888888888</v>
      </c>
      <c r="DL225">
        <v>3.2857142857142856</v>
      </c>
      <c r="DM225">
        <v>3.5555555555555554</v>
      </c>
      <c r="DN225">
        <v>3.5</v>
      </c>
      <c r="DO225">
        <v>3.3333333333333335</v>
      </c>
      <c r="DP225">
        <v>3.4642857142857144</v>
      </c>
      <c r="DQ225">
        <v>3.375</v>
      </c>
      <c r="DR225">
        <v>3.375</v>
      </c>
      <c r="DS225">
        <v>3.1845238095238093</v>
      </c>
      <c r="DU225">
        <v>0</v>
      </c>
      <c r="DV225">
        <v>3</v>
      </c>
      <c r="DW225">
        <v>1.5</v>
      </c>
      <c r="DX225">
        <v>5</v>
      </c>
      <c r="DZ225">
        <v>2</v>
      </c>
      <c r="EA225">
        <v>3.5</v>
      </c>
      <c r="EB225">
        <v>2.5</v>
      </c>
      <c r="ED225">
        <v>7</v>
      </c>
      <c r="EE225">
        <v>4</v>
      </c>
      <c r="EF225">
        <v>5.5</v>
      </c>
      <c r="EG225">
        <v>0</v>
      </c>
      <c r="EI225">
        <v>6</v>
      </c>
      <c r="EJ225">
        <v>3</v>
      </c>
      <c r="EK225">
        <v>4.25</v>
      </c>
      <c r="EL225">
        <v>3.375</v>
      </c>
      <c r="EN225">
        <v>8</v>
      </c>
      <c r="EO225">
        <v>3</v>
      </c>
      <c r="EP225">
        <v>5.5</v>
      </c>
      <c r="EQ225">
        <v>1</v>
      </c>
      <c r="ES225">
        <v>4</v>
      </c>
      <c r="ET225">
        <v>2.5</v>
      </c>
      <c r="EU225">
        <v>4</v>
      </c>
      <c r="EV225">
        <v>4</v>
      </c>
      <c r="EW225">
        <v>3.5833333333333335</v>
      </c>
      <c r="EX225">
        <v>3.2111111111111112</v>
      </c>
    </row>
    <row r="226" spans="1:154" x14ac:dyDescent="0.3">
      <c r="A226" s="2" t="s">
        <v>223</v>
      </c>
      <c r="B226">
        <v>3.7</v>
      </c>
      <c r="C226">
        <v>4.0999999999999996</v>
      </c>
      <c r="D226">
        <v>4.2</v>
      </c>
      <c r="E226">
        <v>4</v>
      </c>
      <c r="F226">
        <v>3.8</v>
      </c>
      <c r="G226">
        <v>3.4</v>
      </c>
      <c r="H226">
        <v>3.45</v>
      </c>
      <c r="I226">
        <v>3.55</v>
      </c>
      <c r="J226">
        <v>3.7749999999999999</v>
      </c>
      <c r="K226">
        <v>1.95</v>
      </c>
      <c r="L226">
        <v>2.25</v>
      </c>
      <c r="M226">
        <v>2.35</v>
      </c>
      <c r="N226">
        <v>2.1833333333333331</v>
      </c>
      <c r="O226">
        <v>2.1833333333333331</v>
      </c>
      <c r="P226">
        <v>3.2444444444444445</v>
      </c>
      <c r="AF226">
        <v>3.2444444444444445</v>
      </c>
      <c r="AG226">
        <v>3.6</v>
      </c>
      <c r="AH226">
        <v>4.5555555555555554</v>
      </c>
      <c r="AI226">
        <v>3.9</v>
      </c>
      <c r="AJ226">
        <v>4</v>
      </c>
      <c r="AK226">
        <v>5</v>
      </c>
      <c r="AL226">
        <v>4.666666666666667</v>
      </c>
      <c r="AM226">
        <v>3.1</v>
      </c>
      <c r="AN226">
        <v>4.2413793103448274</v>
      </c>
      <c r="AO226">
        <v>4.1206896551724137</v>
      </c>
      <c r="AP226">
        <v>2.4</v>
      </c>
      <c r="AQ226">
        <v>2</v>
      </c>
      <c r="AR226">
        <v>1.7</v>
      </c>
      <c r="AS226">
        <v>2.0344827586206895</v>
      </c>
      <c r="AT226">
        <v>1.9</v>
      </c>
      <c r="AU226">
        <v>1.4444444444444444</v>
      </c>
      <c r="AV226">
        <v>2</v>
      </c>
      <c r="AW226">
        <v>1.7931034482758621</v>
      </c>
      <c r="AX226">
        <v>1.9137931034482758</v>
      </c>
      <c r="AY226">
        <v>3.0172413793103448</v>
      </c>
      <c r="AZ226">
        <v>2.1</v>
      </c>
      <c r="BA226">
        <v>2.1111111111111112</v>
      </c>
      <c r="BB226">
        <v>0.8</v>
      </c>
      <c r="BC226">
        <v>1.6551724137931034</v>
      </c>
      <c r="BD226">
        <v>1.7</v>
      </c>
      <c r="BE226">
        <v>1.8888888888888888</v>
      </c>
      <c r="BF226">
        <v>1.4</v>
      </c>
      <c r="BG226">
        <v>1.6551724137931034</v>
      </c>
      <c r="BH226">
        <v>1.6551724137931034</v>
      </c>
      <c r="BI226">
        <v>1.6551724137931034</v>
      </c>
      <c r="BJ226">
        <v>2.5632183908045976</v>
      </c>
      <c r="BL226">
        <v>4</v>
      </c>
      <c r="BN226">
        <v>4</v>
      </c>
      <c r="BP226">
        <v>6</v>
      </c>
      <c r="BR226">
        <v>6</v>
      </c>
      <c r="BS226">
        <v>5</v>
      </c>
      <c r="BU226">
        <v>3</v>
      </c>
      <c r="BW226">
        <v>3</v>
      </c>
      <c r="BY226">
        <v>1</v>
      </c>
      <c r="CA226">
        <v>1</v>
      </c>
      <c r="CB226">
        <v>2</v>
      </c>
      <c r="CC226">
        <v>3.5</v>
      </c>
      <c r="CE226">
        <v>3</v>
      </c>
      <c r="CG226">
        <v>3</v>
      </c>
      <c r="CI226">
        <v>4</v>
      </c>
      <c r="CK226">
        <v>4</v>
      </c>
      <c r="CL226">
        <v>3.5</v>
      </c>
      <c r="CM226">
        <v>3.5</v>
      </c>
      <c r="CN226">
        <v>3.5</v>
      </c>
      <c r="CO226">
        <v>2.5944444444444446</v>
      </c>
      <c r="CP226">
        <v>4.5</v>
      </c>
      <c r="CQ226">
        <v>1.1111111111111112</v>
      </c>
      <c r="CR226">
        <v>2.6666666666666665</v>
      </c>
      <c r="CS226">
        <v>2.8214285714285716</v>
      </c>
      <c r="CT226">
        <v>0.88888888888888884</v>
      </c>
      <c r="CU226">
        <v>3.9</v>
      </c>
      <c r="CV226">
        <v>1</v>
      </c>
      <c r="CW226">
        <v>2</v>
      </c>
      <c r="CX226">
        <v>2.4107142857142856</v>
      </c>
      <c r="CY226">
        <v>1.4</v>
      </c>
      <c r="CZ226">
        <v>3.1111111111111112</v>
      </c>
      <c r="DA226">
        <v>3.2222222222222223</v>
      </c>
      <c r="DB226">
        <v>2.5357142857142856</v>
      </c>
      <c r="DC226">
        <v>2.4444444444444446</v>
      </c>
      <c r="DD226">
        <v>2.9</v>
      </c>
      <c r="DE226">
        <v>4.2222222222222223</v>
      </c>
      <c r="DF226">
        <v>3.1785714285714284</v>
      </c>
      <c r="DG226">
        <v>2.8571428571428572</v>
      </c>
      <c r="DH226">
        <v>2.6339285714285716</v>
      </c>
      <c r="DI226">
        <v>0.7</v>
      </c>
      <c r="DJ226">
        <v>0.88888888888888884</v>
      </c>
      <c r="DK226">
        <v>1.6666666666666667</v>
      </c>
      <c r="DL226">
        <v>1.0714285714285714</v>
      </c>
      <c r="DM226">
        <v>1.1111111111111112</v>
      </c>
      <c r="DN226">
        <v>2.8</v>
      </c>
      <c r="DO226">
        <v>1.4444444444444444</v>
      </c>
      <c r="DP226">
        <v>1.8214285714285714</v>
      </c>
      <c r="DQ226">
        <v>1.4464285714285714</v>
      </c>
      <c r="DR226">
        <v>1.4464285714285714</v>
      </c>
      <c r="DS226">
        <v>2.2380952380952381</v>
      </c>
      <c r="DU226">
        <v>4</v>
      </c>
      <c r="DV226">
        <v>1</v>
      </c>
      <c r="DW226">
        <v>2.5</v>
      </c>
      <c r="DX226">
        <v>6</v>
      </c>
      <c r="DZ226">
        <v>6</v>
      </c>
      <c r="EA226">
        <v>6</v>
      </c>
      <c r="EB226">
        <v>4.25</v>
      </c>
      <c r="ED226">
        <v>4</v>
      </c>
      <c r="EE226">
        <v>0</v>
      </c>
      <c r="EF226">
        <v>2</v>
      </c>
      <c r="EG226">
        <v>0</v>
      </c>
      <c r="EI226">
        <v>1</v>
      </c>
      <c r="EJ226">
        <v>0.5</v>
      </c>
      <c r="EK226">
        <v>1.25</v>
      </c>
      <c r="EL226">
        <v>2.75</v>
      </c>
      <c r="EN226">
        <v>5</v>
      </c>
      <c r="EO226">
        <v>0</v>
      </c>
      <c r="EP226">
        <v>2.5</v>
      </c>
      <c r="EQ226">
        <v>3</v>
      </c>
      <c r="ES226">
        <v>1</v>
      </c>
      <c r="ET226">
        <v>2</v>
      </c>
      <c r="EU226">
        <v>2.25</v>
      </c>
      <c r="EV226">
        <v>2.25</v>
      </c>
      <c r="EW226">
        <v>2.5833333333333335</v>
      </c>
      <c r="EX226">
        <v>2.2611111111111111</v>
      </c>
    </row>
    <row r="227" spans="1:154" x14ac:dyDescent="0.3">
      <c r="A227" s="2" t="s">
        <v>224</v>
      </c>
      <c r="B227">
        <v>2.5</v>
      </c>
      <c r="C227">
        <v>2.6842105263157894</v>
      </c>
      <c r="D227">
        <v>2.85</v>
      </c>
      <c r="E227">
        <v>2.6779661016949152</v>
      </c>
      <c r="F227">
        <v>2.85</v>
      </c>
      <c r="G227">
        <v>3.3684210526315788</v>
      </c>
      <c r="H227">
        <v>2.5499999999999998</v>
      </c>
      <c r="I227">
        <v>2.9152542372881354</v>
      </c>
      <c r="J227">
        <v>2.7966101694915255</v>
      </c>
      <c r="K227">
        <v>1.65</v>
      </c>
      <c r="L227">
        <v>1.631578947368421</v>
      </c>
      <c r="M227">
        <v>1.7</v>
      </c>
      <c r="N227">
        <v>1.6610169491525424</v>
      </c>
      <c r="O227">
        <v>1.6610169491525424</v>
      </c>
      <c r="P227">
        <v>2.4180790960451977</v>
      </c>
      <c r="R227">
        <v>3</v>
      </c>
      <c r="T227">
        <v>3</v>
      </c>
      <c r="V227">
        <v>3</v>
      </c>
      <c r="X227">
        <v>3</v>
      </c>
      <c r="Y227">
        <v>3</v>
      </c>
      <c r="AA227">
        <v>1</v>
      </c>
      <c r="AC227">
        <v>1</v>
      </c>
      <c r="AD227">
        <v>1</v>
      </c>
      <c r="AE227">
        <v>2.3333333333333335</v>
      </c>
      <c r="AF227">
        <v>2.4166666666666665</v>
      </c>
      <c r="AG227">
        <v>1</v>
      </c>
      <c r="AH227">
        <v>3</v>
      </c>
      <c r="AI227">
        <v>1</v>
      </c>
      <c r="AJ227">
        <v>1.8</v>
      </c>
      <c r="AK227">
        <v>3</v>
      </c>
      <c r="AL227">
        <v>1.5</v>
      </c>
      <c r="AN227">
        <v>2</v>
      </c>
      <c r="AO227">
        <v>1.875</v>
      </c>
      <c r="AP227">
        <v>0</v>
      </c>
      <c r="AQ227">
        <v>2</v>
      </c>
      <c r="AR227">
        <v>4</v>
      </c>
      <c r="AS227">
        <v>2.4</v>
      </c>
      <c r="AT227">
        <v>1</v>
      </c>
      <c r="AU227">
        <v>2</v>
      </c>
      <c r="AW227">
        <v>1.6666666666666667</v>
      </c>
      <c r="AX227">
        <v>2.125</v>
      </c>
      <c r="AY227">
        <v>2</v>
      </c>
      <c r="AZ227">
        <v>0</v>
      </c>
      <c r="BA227">
        <v>1</v>
      </c>
      <c r="BB227">
        <v>1</v>
      </c>
      <c r="BC227">
        <v>0.8</v>
      </c>
      <c r="BD227">
        <v>1</v>
      </c>
      <c r="BE227">
        <v>0.5</v>
      </c>
      <c r="BG227">
        <v>0.66666666666666663</v>
      </c>
      <c r="BH227">
        <v>0.75</v>
      </c>
      <c r="BI227">
        <v>0.75</v>
      </c>
      <c r="BJ227">
        <v>1.5833333333333333</v>
      </c>
      <c r="BK227">
        <v>1.8888888888888888</v>
      </c>
      <c r="BL227">
        <v>2.25</v>
      </c>
      <c r="BM227">
        <v>1.5</v>
      </c>
      <c r="BN227">
        <v>1.88</v>
      </c>
      <c r="BO227">
        <v>1.5555555555555556</v>
      </c>
      <c r="BP227">
        <v>3.5</v>
      </c>
      <c r="BQ227">
        <v>1.8</v>
      </c>
      <c r="BR227">
        <v>2.2222222222222223</v>
      </c>
      <c r="BS227">
        <v>2.0576923076923075</v>
      </c>
      <c r="BT227">
        <v>2</v>
      </c>
      <c r="BU227">
        <v>1.25</v>
      </c>
      <c r="BV227">
        <v>2.375</v>
      </c>
      <c r="BW227">
        <v>1.88</v>
      </c>
      <c r="BX227">
        <v>2.8888888888888888</v>
      </c>
      <c r="BY227">
        <v>3</v>
      </c>
      <c r="BZ227">
        <v>1.9</v>
      </c>
      <c r="CA227">
        <v>2.5555555555555554</v>
      </c>
      <c r="CB227">
        <v>2.2307692307692308</v>
      </c>
      <c r="CC227">
        <v>2.1442307692307692</v>
      </c>
      <c r="CD227">
        <v>3</v>
      </c>
      <c r="CE227">
        <v>3.25</v>
      </c>
      <c r="CF227">
        <v>2.75</v>
      </c>
      <c r="CG227">
        <v>3</v>
      </c>
      <c r="CH227">
        <v>2.7777777777777777</v>
      </c>
      <c r="CI227">
        <v>3.125</v>
      </c>
      <c r="CJ227">
        <v>2.6</v>
      </c>
      <c r="CK227">
        <v>2.8148148148148149</v>
      </c>
      <c r="CL227">
        <v>2.9038461538461537</v>
      </c>
      <c r="CM227">
        <v>2.9038461538461537</v>
      </c>
      <c r="CN227">
        <v>2.3974358974358974</v>
      </c>
      <c r="CO227">
        <v>2.2888888888888888</v>
      </c>
      <c r="CP227">
        <v>3.1428571428571428</v>
      </c>
      <c r="CQ227">
        <v>3.75</v>
      </c>
      <c r="CR227">
        <v>3.125</v>
      </c>
      <c r="CS227">
        <v>3.347826086956522</v>
      </c>
      <c r="CT227">
        <v>2.5555555555555554</v>
      </c>
      <c r="CU227">
        <v>2.3333333333333335</v>
      </c>
      <c r="CV227">
        <v>2.2222222222222223</v>
      </c>
      <c r="CW227">
        <v>2.3703703703703702</v>
      </c>
      <c r="CX227">
        <v>2.82</v>
      </c>
      <c r="CY227">
        <v>1.1428571428571428</v>
      </c>
      <c r="CZ227">
        <v>2.875</v>
      </c>
      <c r="DA227">
        <v>3.75</v>
      </c>
      <c r="DB227">
        <v>2.652173913043478</v>
      </c>
      <c r="DC227">
        <v>3.7777777777777777</v>
      </c>
      <c r="DD227">
        <v>3</v>
      </c>
      <c r="DE227">
        <v>3.7777777777777777</v>
      </c>
      <c r="DF227">
        <v>3.5185185185185186</v>
      </c>
      <c r="DG227">
        <v>3.12</v>
      </c>
      <c r="DH227">
        <v>2.97</v>
      </c>
      <c r="DI227">
        <v>1.8571428571428572</v>
      </c>
      <c r="DJ227">
        <v>2.25</v>
      </c>
      <c r="DK227">
        <v>1.625</v>
      </c>
      <c r="DL227">
        <v>1.9130434782608696</v>
      </c>
      <c r="DM227">
        <v>2.4444444444444446</v>
      </c>
      <c r="DN227">
        <v>1.8888888888888888</v>
      </c>
      <c r="DO227">
        <v>2.1111111111111112</v>
      </c>
      <c r="DP227">
        <v>2.1481481481481484</v>
      </c>
      <c r="DQ227">
        <v>2.04</v>
      </c>
      <c r="DR227">
        <v>2.04</v>
      </c>
      <c r="DS227">
        <v>2.66</v>
      </c>
      <c r="DT227">
        <v>1.6666666666666667</v>
      </c>
      <c r="DU227">
        <v>2</v>
      </c>
      <c r="DV227">
        <v>3</v>
      </c>
      <c r="DW227">
        <v>2.1428571428571428</v>
      </c>
      <c r="DX227">
        <v>4</v>
      </c>
      <c r="DY227">
        <v>0</v>
      </c>
      <c r="DZ227">
        <v>2</v>
      </c>
      <c r="EA227">
        <v>2</v>
      </c>
      <c r="EB227">
        <v>2.1</v>
      </c>
      <c r="EC227">
        <v>3.6666666666666665</v>
      </c>
      <c r="ED227">
        <v>3.5</v>
      </c>
      <c r="EE227">
        <v>4</v>
      </c>
      <c r="EF227">
        <v>3.7142857142857144</v>
      </c>
      <c r="EG227">
        <v>2</v>
      </c>
      <c r="EH227">
        <v>6</v>
      </c>
      <c r="EI227">
        <v>7</v>
      </c>
      <c r="EJ227">
        <v>5</v>
      </c>
      <c r="EK227">
        <v>4.0999999999999996</v>
      </c>
      <c r="EL227">
        <v>3.1</v>
      </c>
      <c r="EM227">
        <v>3.6666666666666665</v>
      </c>
      <c r="EN227">
        <v>1.5</v>
      </c>
      <c r="EO227">
        <v>4</v>
      </c>
      <c r="EP227">
        <v>3.1428571428571428</v>
      </c>
      <c r="EQ227">
        <v>2</v>
      </c>
      <c r="ER227">
        <v>7</v>
      </c>
      <c r="ES227">
        <v>2</v>
      </c>
      <c r="ET227">
        <v>3.6666666666666665</v>
      </c>
      <c r="EU227">
        <v>3.3</v>
      </c>
      <c r="EV227">
        <v>3.3</v>
      </c>
      <c r="EW227">
        <v>3.1666666666666665</v>
      </c>
      <c r="EX227">
        <v>2.7444444444444445</v>
      </c>
    </row>
    <row r="228" spans="1:154" x14ac:dyDescent="0.3">
      <c r="A228" s="2" t="s">
        <v>225</v>
      </c>
      <c r="B228">
        <v>1.8</v>
      </c>
      <c r="C228">
        <v>2.5499999999999998</v>
      </c>
      <c r="D228">
        <v>2.5</v>
      </c>
      <c r="E228">
        <v>2.2833333333333332</v>
      </c>
      <c r="F228">
        <v>1.7</v>
      </c>
      <c r="G228">
        <v>2.7</v>
      </c>
      <c r="H228">
        <v>3.15</v>
      </c>
      <c r="I228">
        <v>2.5166666666666666</v>
      </c>
      <c r="J228">
        <v>2.4</v>
      </c>
      <c r="K228">
        <v>0.8</v>
      </c>
      <c r="L228">
        <v>1.6</v>
      </c>
      <c r="M228">
        <v>1.45</v>
      </c>
      <c r="N228">
        <v>1.2833333333333334</v>
      </c>
      <c r="O228">
        <v>1.2833333333333334</v>
      </c>
      <c r="P228">
        <v>2.0277777777777777</v>
      </c>
      <c r="AF228">
        <v>2.0277777777777777</v>
      </c>
      <c r="AG228">
        <v>3.7777777777777777</v>
      </c>
      <c r="AH228">
        <v>2.4</v>
      </c>
      <c r="AI228">
        <v>3.1</v>
      </c>
      <c r="AJ228">
        <v>3.0689655172413794</v>
      </c>
      <c r="AK228">
        <v>4.75</v>
      </c>
      <c r="AL228">
        <v>3.4</v>
      </c>
      <c r="AM228">
        <v>2.2857142857142856</v>
      </c>
      <c r="AN228">
        <v>3.52</v>
      </c>
      <c r="AO228">
        <v>3.2777777777777777</v>
      </c>
      <c r="AP228">
        <v>0.88888888888888884</v>
      </c>
      <c r="AQ228">
        <v>3.1</v>
      </c>
      <c r="AR228">
        <v>3.2</v>
      </c>
      <c r="AS228">
        <v>2.4482758620689653</v>
      </c>
      <c r="AT228">
        <v>1.75</v>
      </c>
      <c r="AU228">
        <v>1.9</v>
      </c>
      <c r="AV228">
        <v>3</v>
      </c>
      <c r="AW228">
        <v>2.16</v>
      </c>
      <c r="AX228">
        <v>2.3148148148148149</v>
      </c>
      <c r="AY228">
        <v>2.7962962962962963</v>
      </c>
      <c r="AZ228">
        <v>0.44444444444444442</v>
      </c>
      <c r="BA228">
        <v>1.2</v>
      </c>
      <c r="BB228">
        <v>1.3</v>
      </c>
      <c r="BC228">
        <v>1</v>
      </c>
      <c r="BD228">
        <v>0.875</v>
      </c>
      <c r="BE228">
        <v>1.4</v>
      </c>
      <c r="BF228">
        <v>1.2857142857142858</v>
      </c>
      <c r="BG228">
        <v>1.2</v>
      </c>
      <c r="BH228">
        <v>1.0925925925925926</v>
      </c>
      <c r="BI228">
        <v>1.0925925925925926</v>
      </c>
      <c r="BJ228">
        <v>2.2283950617283952</v>
      </c>
      <c r="BK228">
        <v>1</v>
      </c>
      <c r="BN228">
        <v>1</v>
      </c>
      <c r="BO228">
        <v>5</v>
      </c>
      <c r="BQ228">
        <v>3</v>
      </c>
      <c r="BR228">
        <v>3.8</v>
      </c>
      <c r="BS228">
        <v>3.3333333333333335</v>
      </c>
      <c r="BT228">
        <v>7</v>
      </c>
      <c r="BW228">
        <v>7</v>
      </c>
      <c r="BX228">
        <v>0</v>
      </c>
      <c r="BZ228">
        <v>2.3333333333333335</v>
      </c>
      <c r="CA228">
        <v>1.4</v>
      </c>
      <c r="CB228">
        <v>2.3333333333333335</v>
      </c>
      <c r="CC228">
        <v>2.8333333333333335</v>
      </c>
      <c r="CD228">
        <v>1</v>
      </c>
      <c r="CG228">
        <v>1</v>
      </c>
      <c r="CH228">
        <v>0.5</v>
      </c>
      <c r="CJ228">
        <v>0.66666666666666663</v>
      </c>
      <c r="CK228">
        <v>0.6</v>
      </c>
      <c r="CL228">
        <v>0.66666666666666663</v>
      </c>
      <c r="CM228">
        <v>0.66666666666666663</v>
      </c>
      <c r="CN228">
        <v>2.1111111111111112</v>
      </c>
      <c r="CO228">
        <v>2.2166666666666668</v>
      </c>
      <c r="CP228">
        <v>0.5</v>
      </c>
      <c r="CQ228">
        <v>0</v>
      </c>
      <c r="CR228">
        <v>1.5714285714285714</v>
      </c>
      <c r="CS228">
        <v>0.65217391304347827</v>
      </c>
      <c r="CT228">
        <v>0</v>
      </c>
      <c r="CU228">
        <v>0.8</v>
      </c>
      <c r="CV228">
        <v>1.375</v>
      </c>
      <c r="CW228">
        <v>0.78947368421052633</v>
      </c>
      <c r="CX228">
        <v>0.7142857142857143</v>
      </c>
      <c r="CY228">
        <v>0.875</v>
      </c>
      <c r="CZ228">
        <v>1.25</v>
      </c>
      <c r="DA228">
        <v>0.14285714285714285</v>
      </c>
      <c r="DB228">
        <v>0.78260869565217395</v>
      </c>
      <c r="DC228">
        <v>0.33333333333333331</v>
      </c>
      <c r="DD228">
        <v>0.8</v>
      </c>
      <c r="DE228">
        <v>0.875</v>
      </c>
      <c r="DF228">
        <v>0.68421052631578949</v>
      </c>
      <c r="DG228">
        <v>0.73809523809523814</v>
      </c>
      <c r="DH228">
        <v>0.72619047619047616</v>
      </c>
      <c r="DI228">
        <v>0.375</v>
      </c>
      <c r="DJ228">
        <v>0.5</v>
      </c>
      <c r="DK228">
        <v>0.7142857142857143</v>
      </c>
      <c r="DL228">
        <v>0.52173913043478259</v>
      </c>
      <c r="DM228">
        <v>0.5</v>
      </c>
      <c r="DN228">
        <v>0.6</v>
      </c>
      <c r="DO228">
        <v>0.25</v>
      </c>
      <c r="DP228">
        <v>0.42105263157894735</v>
      </c>
      <c r="DQ228">
        <v>0.47619047619047616</v>
      </c>
      <c r="DR228">
        <v>0.47619047619047616</v>
      </c>
      <c r="DS228">
        <v>0.6428571428571429</v>
      </c>
      <c r="DT228">
        <v>0.5</v>
      </c>
      <c r="DU228">
        <v>0</v>
      </c>
      <c r="DV228">
        <v>1</v>
      </c>
      <c r="DW228">
        <v>0.5714285714285714</v>
      </c>
      <c r="DX228">
        <v>0.5</v>
      </c>
      <c r="DY228">
        <v>2.4</v>
      </c>
      <c r="DZ228">
        <v>0</v>
      </c>
      <c r="EA228">
        <v>1.2727272727272727</v>
      </c>
      <c r="EB228">
        <v>1</v>
      </c>
      <c r="EC228">
        <v>2.5</v>
      </c>
      <c r="ED228">
        <v>0</v>
      </c>
      <c r="EE228">
        <v>0</v>
      </c>
      <c r="EF228">
        <v>0.7142857142857143</v>
      </c>
      <c r="EG228">
        <v>2</v>
      </c>
      <c r="EH228">
        <v>1.4</v>
      </c>
      <c r="EI228">
        <v>0</v>
      </c>
      <c r="EJ228">
        <v>1.3636363636363635</v>
      </c>
      <c r="EK228">
        <v>1.1111111111111112</v>
      </c>
      <c r="EL228">
        <v>1.0555555555555556</v>
      </c>
      <c r="EM228">
        <v>0</v>
      </c>
      <c r="EN228">
        <v>0</v>
      </c>
      <c r="EO228">
        <v>1</v>
      </c>
      <c r="EP228">
        <v>0.42857142857142855</v>
      </c>
      <c r="EQ228">
        <v>1</v>
      </c>
      <c r="ER228">
        <v>0.4</v>
      </c>
      <c r="ES228">
        <v>0.5</v>
      </c>
      <c r="ET228">
        <v>0.63636363636363635</v>
      </c>
      <c r="EU228">
        <v>0.55555555555555558</v>
      </c>
      <c r="EV228">
        <v>0.55555555555555558</v>
      </c>
      <c r="EW228">
        <v>0.88888888888888884</v>
      </c>
      <c r="EX228">
        <v>0.71666666666666667</v>
      </c>
    </row>
    <row r="229" spans="1:154" x14ac:dyDescent="0.3">
      <c r="A229" s="2" t="s">
        <v>226</v>
      </c>
      <c r="B229">
        <v>2.85</v>
      </c>
      <c r="C229">
        <v>3.05</v>
      </c>
      <c r="D229">
        <v>2.9</v>
      </c>
      <c r="E229">
        <v>2.9333333333333331</v>
      </c>
      <c r="F229">
        <v>3.1</v>
      </c>
      <c r="G229">
        <v>3.15</v>
      </c>
      <c r="H229">
        <v>3.8</v>
      </c>
      <c r="I229">
        <v>3.35</v>
      </c>
      <c r="J229">
        <v>3.1416666666666666</v>
      </c>
      <c r="K229">
        <v>1.7</v>
      </c>
      <c r="L229">
        <v>2</v>
      </c>
      <c r="M229">
        <v>2.2000000000000002</v>
      </c>
      <c r="N229">
        <v>1.9666666666666666</v>
      </c>
      <c r="O229">
        <v>1.9666666666666666</v>
      </c>
      <c r="P229">
        <v>2.75</v>
      </c>
      <c r="AF229">
        <v>2.75</v>
      </c>
      <c r="AG229">
        <v>2.5</v>
      </c>
      <c r="AH229">
        <v>2.5555555555555554</v>
      </c>
      <c r="AI229">
        <v>2</v>
      </c>
      <c r="AJ229">
        <v>2.3448275862068964</v>
      </c>
      <c r="AK229">
        <v>2.1111111111111112</v>
      </c>
      <c r="AL229">
        <v>2</v>
      </c>
      <c r="AM229">
        <v>1.4444444444444444</v>
      </c>
      <c r="AN229">
        <v>1.8571428571428572</v>
      </c>
      <c r="AO229">
        <v>2.1052631578947367</v>
      </c>
      <c r="AP229">
        <v>3</v>
      </c>
      <c r="AQ229">
        <v>2.5555555555555554</v>
      </c>
      <c r="AR229">
        <v>3.5</v>
      </c>
      <c r="AS229">
        <v>3.0344827586206895</v>
      </c>
      <c r="AT229">
        <v>3</v>
      </c>
      <c r="AU229">
        <v>3.3</v>
      </c>
      <c r="AV229">
        <v>4</v>
      </c>
      <c r="AW229">
        <v>3.4285714285714284</v>
      </c>
      <c r="AX229">
        <v>3.2280701754385963</v>
      </c>
      <c r="AY229">
        <v>2.6666666666666665</v>
      </c>
      <c r="AZ229">
        <v>0.9</v>
      </c>
      <c r="BA229">
        <v>1.2222222222222223</v>
      </c>
      <c r="BB229">
        <v>0.6</v>
      </c>
      <c r="BC229">
        <v>0.89655172413793105</v>
      </c>
      <c r="BD229">
        <v>0.33333333333333331</v>
      </c>
      <c r="BE229">
        <v>0.3</v>
      </c>
      <c r="BF229">
        <v>0.44444444444444442</v>
      </c>
      <c r="BG229">
        <v>0.35714285714285715</v>
      </c>
      <c r="BH229">
        <v>0.63157894736842102</v>
      </c>
      <c r="BI229">
        <v>0.63157894736842102</v>
      </c>
      <c r="BJ229">
        <v>1.9883040935672514</v>
      </c>
      <c r="BL229">
        <v>1</v>
      </c>
      <c r="BN229">
        <v>1</v>
      </c>
      <c r="BO229">
        <v>10</v>
      </c>
      <c r="BQ229">
        <v>7</v>
      </c>
      <c r="BR229">
        <v>8.5</v>
      </c>
      <c r="BS229">
        <v>6</v>
      </c>
      <c r="BU229">
        <v>1</v>
      </c>
      <c r="BW229">
        <v>1</v>
      </c>
      <c r="BX229">
        <v>0</v>
      </c>
      <c r="BZ229">
        <v>0</v>
      </c>
      <c r="CA229">
        <v>0</v>
      </c>
      <c r="CB229">
        <v>0.33333333333333331</v>
      </c>
      <c r="CC229">
        <v>3.1666666666666665</v>
      </c>
      <c r="CE229">
        <v>1</v>
      </c>
      <c r="CG229">
        <v>1</v>
      </c>
      <c r="CH229">
        <v>0</v>
      </c>
      <c r="CJ229">
        <v>1</v>
      </c>
      <c r="CK229">
        <v>0.5</v>
      </c>
      <c r="CL229">
        <v>0.66666666666666663</v>
      </c>
      <c r="CM229">
        <v>0.66666666666666663</v>
      </c>
      <c r="CN229">
        <v>2.3333333333333335</v>
      </c>
      <c r="CO229">
        <v>2.0055555555555555</v>
      </c>
      <c r="CP229">
        <v>2.625</v>
      </c>
      <c r="CQ229">
        <v>3.8571428571428572</v>
      </c>
      <c r="CR229">
        <v>3</v>
      </c>
      <c r="CS229">
        <v>3.125</v>
      </c>
      <c r="CT229">
        <v>4.5</v>
      </c>
      <c r="CU229">
        <v>2.6</v>
      </c>
      <c r="CV229">
        <v>3.125</v>
      </c>
      <c r="CW229">
        <v>3.3461538461538463</v>
      </c>
      <c r="CX229">
        <v>3.24</v>
      </c>
      <c r="CY229">
        <v>5.75</v>
      </c>
      <c r="CZ229">
        <v>3.8571428571428572</v>
      </c>
      <c r="DA229">
        <v>5.333333333333333</v>
      </c>
      <c r="DB229">
        <v>5.041666666666667</v>
      </c>
      <c r="DC229">
        <v>3.75</v>
      </c>
      <c r="DD229">
        <v>5.7</v>
      </c>
      <c r="DE229">
        <v>4.75</v>
      </c>
      <c r="DF229">
        <v>4.8076923076923075</v>
      </c>
      <c r="DG229">
        <v>4.92</v>
      </c>
      <c r="DH229">
        <v>4.08</v>
      </c>
      <c r="DI229">
        <v>2.5</v>
      </c>
      <c r="DJ229">
        <v>2</v>
      </c>
      <c r="DK229">
        <v>2.4444444444444446</v>
      </c>
      <c r="DL229">
        <v>2.3333333333333335</v>
      </c>
      <c r="DM229">
        <v>1.125</v>
      </c>
      <c r="DN229">
        <v>2.1</v>
      </c>
      <c r="DO229">
        <v>1.75</v>
      </c>
      <c r="DP229">
        <v>1.6923076923076923</v>
      </c>
      <c r="DQ229">
        <v>2</v>
      </c>
      <c r="DR229">
        <v>2</v>
      </c>
      <c r="DS229">
        <v>3.3866666666666667</v>
      </c>
      <c r="DT229">
        <v>5.5</v>
      </c>
      <c r="DU229">
        <v>2</v>
      </c>
      <c r="DV229">
        <v>8</v>
      </c>
      <c r="DW229">
        <v>4.166666666666667</v>
      </c>
      <c r="DX229">
        <v>3</v>
      </c>
      <c r="DZ229">
        <v>2.5</v>
      </c>
      <c r="EA229">
        <v>2.75</v>
      </c>
      <c r="EB229">
        <v>3.6</v>
      </c>
      <c r="EC229">
        <v>2.5</v>
      </c>
      <c r="ED229">
        <v>6.666666666666667</v>
      </c>
      <c r="EE229">
        <v>0</v>
      </c>
      <c r="EF229">
        <v>4.166666666666667</v>
      </c>
      <c r="EG229">
        <v>6</v>
      </c>
      <c r="EI229">
        <v>4.5</v>
      </c>
      <c r="EJ229">
        <v>5.25</v>
      </c>
      <c r="EK229">
        <v>4.5999999999999996</v>
      </c>
      <c r="EL229">
        <v>4.0999999999999996</v>
      </c>
      <c r="EM229">
        <v>2</v>
      </c>
      <c r="EN229">
        <v>2.6666666666666665</v>
      </c>
      <c r="EO229">
        <v>0</v>
      </c>
      <c r="EP229">
        <v>2</v>
      </c>
      <c r="EQ229">
        <v>3.5</v>
      </c>
      <c r="ES229">
        <v>0</v>
      </c>
      <c r="ET229">
        <v>1.75</v>
      </c>
      <c r="EU229">
        <v>1.9</v>
      </c>
      <c r="EV229">
        <v>1.9</v>
      </c>
      <c r="EW229">
        <v>3.3666666666666667</v>
      </c>
      <c r="EX229">
        <v>3.3833333333333333</v>
      </c>
    </row>
    <row r="230" spans="1:154" x14ac:dyDescent="0.3">
      <c r="A230" s="4" t="s">
        <v>227</v>
      </c>
      <c r="B230">
        <v>0.36842105263157893</v>
      </c>
      <c r="C230">
        <v>0.35</v>
      </c>
      <c r="D230">
        <v>0.47368421052631576</v>
      </c>
      <c r="E230">
        <v>0.39655172413793105</v>
      </c>
      <c r="F230">
        <v>0.42105263157894735</v>
      </c>
      <c r="G230">
        <v>0.65</v>
      </c>
      <c r="H230">
        <v>0.73684210526315785</v>
      </c>
      <c r="I230">
        <v>0.60344827586206895</v>
      </c>
      <c r="J230">
        <v>0.5</v>
      </c>
      <c r="K230">
        <v>0.47368421052631576</v>
      </c>
      <c r="L230">
        <v>0.4</v>
      </c>
      <c r="M230">
        <v>0.42105263157894735</v>
      </c>
      <c r="N230">
        <v>0.43103448275862066</v>
      </c>
      <c r="O230">
        <v>0.43103448275862066</v>
      </c>
      <c r="P230">
        <v>0.47701149425287354</v>
      </c>
      <c r="Q230">
        <v>0</v>
      </c>
      <c r="S230">
        <v>0</v>
      </c>
      <c r="T230">
        <v>0</v>
      </c>
      <c r="U230">
        <v>1</v>
      </c>
      <c r="W230">
        <v>1</v>
      </c>
      <c r="X230">
        <v>1</v>
      </c>
      <c r="Y230">
        <v>0.5</v>
      </c>
      <c r="Z230">
        <v>0</v>
      </c>
      <c r="AB230">
        <v>0</v>
      </c>
      <c r="AC230">
        <v>0</v>
      </c>
      <c r="AD230">
        <v>0</v>
      </c>
      <c r="AE230">
        <v>0.33333333333333331</v>
      </c>
      <c r="AF230">
        <v>0.47222222222222221</v>
      </c>
      <c r="AG230">
        <v>1.4444444444444444</v>
      </c>
      <c r="AH230">
        <v>0.6</v>
      </c>
      <c r="AI230">
        <v>0.88888888888888884</v>
      </c>
      <c r="AJ230">
        <v>0.9642857142857143</v>
      </c>
      <c r="AK230">
        <v>0.7</v>
      </c>
      <c r="AL230">
        <v>0.77777777777777779</v>
      </c>
      <c r="AM230">
        <v>0.375</v>
      </c>
      <c r="AN230">
        <v>0.62962962962962965</v>
      </c>
      <c r="AO230">
        <v>0.8</v>
      </c>
      <c r="AP230">
        <v>0.44444444444444442</v>
      </c>
      <c r="AQ230">
        <v>0.6</v>
      </c>
      <c r="AR230">
        <v>0.33333333333333331</v>
      </c>
      <c r="AS230">
        <v>0.4642857142857143</v>
      </c>
      <c r="AT230">
        <v>0.4</v>
      </c>
      <c r="AU230">
        <v>0.33333333333333331</v>
      </c>
      <c r="AV230">
        <v>0.5</v>
      </c>
      <c r="AW230">
        <v>0.40740740740740738</v>
      </c>
      <c r="AX230">
        <v>0.43636363636363634</v>
      </c>
      <c r="AY230">
        <v>0.61818181818181817</v>
      </c>
      <c r="AZ230">
        <v>0.55555555555555558</v>
      </c>
      <c r="BA230">
        <v>0.6</v>
      </c>
      <c r="BB230">
        <v>0.66666666666666663</v>
      </c>
      <c r="BC230">
        <v>0.6071428571428571</v>
      </c>
      <c r="BD230">
        <v>0.8</v>
      </c>
      <c r="BE230">
        <v>0.88888888888888884</v>
      </c>
      <c r="BF230">
        <v>0.375</v>
      </c>
      <c r="BG230">
        <v>0.70370370370370372</v>
      </c>
      <c r="BH230">
        <v>0.65454545454545454</v>
      </c>
      <c r="BI230">
        <v>0.65454545454545454</v>
      </c>
      <c r="BJ230">
        <v>0.63030303030303025</v>
      </c>
      <c r="BK230">
        <v>0</v>
      </c>
      <c r="BM230">
        <v>0</v>
      </c>
      <c r="BN230">
        <v>0</v>
      </c>
      <c r="BP230">
        <v>1</v>
      </c>
      <c r="BQ230">
        <v>0.5</v>
      </c>
      <c r="BR230">
        <v>0.66666666666666663</v>
      </c>
      <c r="BS230">
        <v>0.4</v>
      </c>
      <c r="BT230">
        <v>0</v>
      </c>
      <c r="BV230">
        <v>0</v>
      </c>
      <c r="BW230">
        <v>0</v>
      </c>
      <c r="BY230">
        <v>1</v>
      </c>
      <c r="BZ230">
        <v>0.5</v>
      </c>
      <c r="CA230">
        <v>0.66666666666666663</v>
      </c>
      <c r="CB230">
        <v>0.4</v>
      </c>
      <c r="CC230">
        <v>0.4</v>
      </c>
      <c r="CD230">
        <v>1</v>
      </c>
      <c r="CF230">
        <v>1</v>
      </c>
      <c r="CG230">
        <v>1</v>
      </c>
      <c r="CI230">
        <v>2</v>
      </c>
      <c r="CJ230">
        <v>1</v>
      </c>
      <c r="CK230">
        <v>1.3333333333333333</v>
      </c>
      <c r="CL230">
        <v>1.2</v>
      </c>
      <c r="CM230">
        <v>1.2</v>
      </c>
      <c r="CN230">
        <v>0.66666666666666663</v>
      </c>
      <c r="CO230">
        <v>0.6333333333333333</v>
      </c>
    </row>
    <row r="231" spans="1:154" x14ac:dyDescent="0.3">
      <c r="A231" s="2" t="s">
        <v>228</v>
      </c>
      <c r="B231">
        <v>3.4</v>
      </c>
      <c r="C231">
        <v>3.75</v>
      </c>
      <c r="D231">
        <v>3.25</v>
      </c>
      <c r="E231">
        <v>3.4666666666666668</v>
      </c>
      <c r="F231">
        <v>3.15</v>
      </c>
      <c r="G231">
        <v>3.2</v>
      </c>
      <c r="H231">
        <v>3.5</v>
      </c>
      <c r="I231">
        <v>3.2833333333333332</v>
      </c>
      <c r="J231">
        <v>3.375</v>
      </c>
      <c r="K231">
        <v>2.1</v>
      </c>
      <c r="L231">
        <v>2.1</v>
      </c>
      <c r="M231">
        <v>2.0499999999999998</v>
      </c>
      <c r="N231">
        <v>2.0833333333333335</v>
      </c>
      <c r="O231">
        <v>2.0833333333333335</v>
      </c>
      <c r="P231">
        <v>2.9444444444444446</v>
      </c>
      <c r="AF231">
        <v>2.9444444444444446</v>
      </c>
      <c r="AG231">
        <v>6.5</v>
      </c>
      <c r="AH231">
        <v>4.5</v>
      </c>
      <c r="AI231">
        <v>6</v>
      </c>
      <c r="AJ231">
        <v>5.666666666666667</v>
      </c>
      <c r="AK231">
        <v>5.4444444444444446</v>
      </c>
      <c r="AL231">
        <v>6.1</v>
      </c>
      <c r="AM231">
        <v>5.7</v>
      </c>
      <c r="AN231">
        <v>5.7586206896551726</v>
      </c>
      <c r="AO231">
        <v>5.7118644067796609</v>
      </c>
      <c r="AP231">
        <v>0.8</v>
      </c>
      <c r="AQ231">
        <v>2.4</v>
      </c>
      <c r="AR231">
        <v>1.2</v>
      </c>
      <c r="AS231">
        <v>1.4666666666666666</v>
      </c>
      <c r="AT231">
        <v>2.3333333333333335</v>
      </c>
      <c r="AU231">
        <v>1.4</v>
      </c>
      <c r="AV231">
        <v>1.4</v>
      </c>
      <c r="AW231">
        <v>1.6896551724137931</v>
      </c>
      <c r="AX231">
        <v>1.576271186440678</v>
      </c>
      <c r="AY231">
        <v>3.6440677966101696</v>
      </c>
      <c r="AZ231">
        <v>3.3</v>
      </c>
      <c r="BA231">
        <v>3.4</v>
      </c>
      <c r="BB231">
        <v>3</v>
      </c>
      <c r="BC231">
        <v>3.2333333333333334</v>
      </c>
      <c r="BD231">
        <v>3.4444444444444446</v>
      </c>
      <c r="BE231">
        <v>3.5</v>
      </c>
      <c r="BF231">
        <v>3.4</v>
      </c>
      <c r="BG231">
        <v>3.4482758620689653</v>
      </c>
      <c r="BH231">
        <v>3.3389830508474576</v>
      </c>
      <c r="BI231">
        <v>3.3389830508474576</v>
      </c>
      <c r="BJ231">
        <v>3.5423728813559321</v>
      </c>
      <c r="BO231">
        <v>4</v>
      </c>
      <c r="BR231">
        <v>4</v>
      </c>
      <c r="BS231">
        <v>4</v>
      </c>
      <c r="BX231">
        <v>2</v>
      </c>
      <c r="CA231">
        <v>2</v>
      </c>
      <c r="CB231">
        <v>2</v>
      </c>
      <c r="CC231">
        <v>3</v>
      </c>
      <c r="CH231">
        <v>2</v>
      </c>
      <c r="CK231">
        <v>2</v>
      </c>
      <c r="CL231">
        <v>2</v>
      </c>
      <c r="CM231">
        <v>2</v>
      </c>
      <c r="CN231">
        <v>2.6666666666666665</v>
      </c>
      <c r="CO231">
        <v>3.5277777777777777</v>
      </c>
      <c r="CP231">
        <v>1.8</v>
      </c>
      <c r="CQ231">
        <v>1.2</v>
      </c>
      <c r="CR231">
        <v>1.2222222222222223</v>
      </c>
      <c r="CS231">
        <v>1.4137931034482758</v>
      </c>
      <c r="CT231">
        <v>1.3333333333333333</v>
      </c>
      <c r="CU231">
        <v>1.75</v>
      </c>
      <c r="CV231">
        <v>1.25</v>
      </c>
      <c r="CW231">
        <v>1.4545454545454546</v>
      </c>
      <c r="CX231">
        <v>1.4313725490196079</v>
      </c>
      <c r="CY231">
        <v>5.5</v>
      </c>
      <c r="CZ231">
        <v>5.2</v>
      </c>
      <c r="DA231">
        <v>6.1111111111111107</v>
      </c>
      <c r="DB231">
        <v>5.5862068965517242</v>
      </c>
      <c r="DC231">
        <v>5</v>
      </c>
      <c r="DD231">
        <v>5.5</v>
      </c>
      <c r="DE231">
        <v>5.5</v>
      </c>
      <c r="DF231">
        <v>5.3636363636363633</v>
      </c>
      <c r="DG231">
        <v>5.4901960784313726</v>
      </c>
      <c r="DH231">
        <v>3.4607843137254903</v>
      </c>
      <c r="DI231">
        <v>3.2</v>
      </c>
      <c r="DJ231">
        <v>3.4</v>
      </c>
      <c r="DK231">
        <v>3.4444444444444446</v>
      </c>
      <c r="DL231">
        <v>3.3448275862068964</v>
      </c>
      <c r="DM231">
        <v>3.3333333333333335</v>
      </c>
      <c r="DN231">
        <v>4.125</v>
      </c>
      <c r="DO231">
        <v>3.625</v>
      </c>
      <c r="DP231">
        <v>3.7272727272727271</v>
      </c>
      <c r="DQ231">
        <v>3.5098039215686274</v>
      </c>
      <c r="DR231">
        <v>3.5098039215686274</v>
      </c>
      <c r="DS231">
        <v>3.477124183006536</v>
      </c>
      <c r="DV231">
        <v>6</v>
      </c>
      <c r="DW231">
        <v>6</v>
      </c>
      <c r="DX231">
        <v>1.75</v>
      </c>
      <c r="DY231">
        <v>0.5</v>
      </c>
      <c r="DZ231">
        <v>3</v>
      </c>
      <c r="EA231">
        <v>1.75</v>
      </c>
      <c r="EB231">
        <v>2.2222222222222223</v>
      </c>
      <c r="EE231">
        <v>2</v>
      </c>
      <c r="EF231">
        <v>2</v>
      </c>
      <c r="EG231">
        <v>4.75</v>
      </c>
      <c r="EH231">
        <v>5.5</v>
      </c>
      <c r="EI231">
        <v>2.5</v>
      </c>
      <c r="EJ231">
        <v>4.375</v>
      </c>
      <c r="EK231">
        <v>4.1111111111111107</v>
      </c>
      <c r="EL231">
        <v>3.1666666666666665</v>
      </c>
      <c r="EO231">
        <v>5</v>
      </c>
      <c r="EP231">
        <v>5</v>
      </c>
      <c r="EQ231">
        <v>3.75</v>
      </c>
      <c r="ER231">
        <v>6</v>
      </c>
      <c r="ES231">
        <v>3.5</v>
      </c>
      <c r="ET231">
        <v>4.25</v>
      </c>
      <c r="EU231">
        <v>4.333333333333333</v>
      </c>
      <c r="EV231">
        <v>4.333333333333333</v>
      </c>
      <c r="EW231">
        <v>3.5555555555555554</v>
      </c>
      <c r="EX231">
        <v>3.4888888888888889</v>
      </c>
    </row>
    <row r="232" spans="1:154" x14ac:dyDescent="0.3">
      <c r="A232" s="2" t="s">
        <v>229</v>
      </c>
      <c r="B232">
        <v>2.9</v>
      </c>
      <c r="C232">
        <v>2.25</v>
      </c>
      <c r="D232">
        <v>3</v>
      </c>
      <c r="E232">
        <v>2.7118644067796609</v>
      </c>
      <c r="F232">
        <v>2.9</v>
      </c>
      <c r="G232">
        <v>2.5499999999999998</v>
      </c>
      <c r="H232">
        <v>2.6315789473684212</v>
      </c>
      <c r="I232">
        <v>2.6949152542372881</v>
      </c>
      <c r="J232">
        <v>2.7033898305084745</v>
      </c>
      <c r="K232">
        <v>0.65</v>
      </c>
      <c r="L232">
        <v>1.1499999999999999</v>
      </c>
      <c r="M232">
        <v>1.368421052631579</v>
      </c>
      <c r="N232">
        <v>1.0508474576271187</v>
      </c>
      <c r="O232">
        <v>1.0508474576271187</v>
      </c>
      <c r="P232">
        <v>2.152542372881356</v>
      </c>
      <c r="S232">
        <v>2</v>
      </c>
      <c r="T232">
        <v>2</v>
      </c>
      <c r="W232">
        <v>0</v>
      </c>
      <c r="X232">
        <v>0</v>
      </c>
      <c r="Y232">
        <v>1</v>
      </c>
      <c r="AB232">
        <v>5</v>
      </c>
      <c r="AC232">
        <v>5</v>
      </c>
      <c r="AD232">
        <v>5</v>
      </c>
      <c r="AE232">
        <v>2.3333333333333335</v>
      </c>
      <c r="AF232">
        <v>2.1555555555555554</v>
      </c>
      <c r="AG232">
        <v>2.5</v>
      </c>
      <c r="AH232">
        <v>2.9</v>
      </c>
      <c r="AI232">
        <v>2.6666666666666665</v>
      </c>
      <c r="AJ232">
        <v>2.7037037037037037</v>
      </c>
      <c r="AK232">
        <v>3</v>
      </c>
      <c r="AL232">
        <v>2.5</v>
      </c>
      <c r="AM232">
        <v>1.8888888888888888</v>
      </c>
      <c r="AN232">
        <v>2.4827586206896552</v>
      </c>
      <c r="AO232">
        <v>2.5892857142857144</v>
      </c>
      <c r="AP232">
        <v>1.875</v>
      </c>
      <c r="AQ232">
        <v>2.9</v>
      </c>
      <c r="AR232">
        <v>3.6666666666666665</v>
      </c>
      <c r="AS232">
        <v>2.8518518518518516</v>
      </c>
      <c r="AT232">
        <v>3.4</v>
      </c>
      <c r="AU232">
        <v>2.9</v>
      </c>
      <c r="AV232">
        <v>2.7777777777777777</v>
      </c>
      <c r="AW232">
        <v>3.0344827586206895</v>
      </c>
      <c r="AX232">
        <v>2.9464285714285716</v>
      </c>
      <c r="AY232">
        <v>2.7678571428571428</v>
      </c>
      <c r="AZ232">
        <v>0.625</v>
      </c>
      <c r="BA232">
        <v>2</v>
      </c>
      <c r="BB232">
        <v>1.1111111111111112</v>
      </c>
      <c r="BC232">
        <v>1.2962962962962963</v>
      </c>
      <c r="BD232">
        <v>2.2000000000000002</v>
      </c>
      <c r="BE232">
        <v>0.8</v>
      </c>
      <c r="BF232">
        <v>0.66666666666666663</v>
      </c>
      <c r="BG232">
        <v>1.2413793103448276</v>
      </c>
      <c r="BH232">
        <v>1.2678571428571428</v>
      </c>
      <c r="BI232">
        <v>1.2678571428571428</v>
      </c>
      <c r="BJ232">
        <v>2.2678571428571428</v>
      </c>
      <c r="BK232">
        <v>2.5</v>
      </c>
      <c r="BM232">
        <v>2</v>
      </c>
      <c r="BN232">
        <v>2.3333333333333335</v>
      </c>
      <c r="BQ232">
        <v>8</v>
      </c>
      <c r="BR232">
        <v>8</v>
      </c>
      <c r="BS232">
        <v>3.75</v>
      </c>
      <c r="BT232">
        <v>4</v>
      </c>
      <c r="BV232">
        <v>4</v>
      </c>
      <c r="BW232">
        <v>4</v>
      </c>
      <c r="BZ232">
        <v>0</v>
      </c>
      <c r="CA232">
        <v>0</v>
      </c>
      <c r="CB232">
        <v>3</v>
      </c>
      <c r="CC232">
        <v>3.375</v>
      </c>
      <c r="CD232">
        <v>3</v>
      </c>
      <c r="CF232">
        <v>3</v>
      </c>
      <c r="CG232">
        <v>3</v>
      </c>
      <c r="CJ232">
        <v>4</v>
      </c>
      <c r="CK232">
        <v>4</v>
      </c>
      <c r="CL232">
        <v>3.25</v>
      </c>
      <c r="CM232">
        <v>3.25</v>
      </c>
      <c r="CN232">
        <v>3.3333333333333335</v>
      </c>
      <c r="CO232">
        <v>2.338888888888889</v>
      </c>
      <c r="CP232">
        <v>1.4</v>
      </c>
      <c r="CQ232">
        <v>2.2000000000000002</v>
      </c>
      <c r="CR232">
        <v>2.1111111111111112</v>
      </c>
      <c r="CS232">
        <v>1.896551724137931</v>
      </c>
      <c r="CT232">
        <v>2.2222222222222223</v>
      </c>
      <c r="CU232">
        <v>1.6</v>
      </c>
      <c r="CV232">
        <v>2</v>
      </c>
      <c r="CW232">
        <v>1.9310344827586208</v>
      </c>
      <c r="CX232">
        <v>1.9137931034482758</v>
      </c>
      <c r="CY232">
        <v>3.7</v>
      </c>
      <c r="CZ232">
        <v>2.7</v>
      </c>
      <c r="DA232">
        <v>3.4444444444444446</v>
      </c>
      <c r="DB232">
        <v>3.2758620689655173</v>
      </c>
      <c r="DC232">
        <v>2.1111111111111112</v>
      </c>
      <c r="DD232">
        <v>3.4</v>
      </c>
      <c r="DE232">
        <v>3.7</v>
      </c>
      <c r="DF232">
        <v>3.103448275862069</v>
      </c>
      <c r="DG232">
        <v>3.1896551724137931</v>
      </c>
      <c r="DH232">
        <v>2.5517241379310347</v>
      </c>
      <c r="DI232">
        <v>1.9</v>
      </c>
      <c r="DJ232">
        <v>1.5</v>
      </c>
      <c r="DK232">
        <v>1.7777777777777777</v>
      </c>
      <c r="DL232">
        <v>1.7241379310344827</v>
      </c>
      <c r="DM232">
        <v>0.88888888888888884</v>
      </c>
      <c r="DN232">
        <v>1.8</v>
      </c>
      <c r="DO232">
        <v>2.2000000000000002</v>
      </c>
      <c r="DP232">
        <v>1.6551724137931034</v>
      </c>
      <c r="DQ232">
        <v>1.6896551724137931</v>
      </c>
      <c r="DR232">
        <v>1.6896551724137931</v>
      </c>
      <c r="DS232">
        <v>2.264367816091954</v>
      </c>
      <c r="DV232">
        <v>3</v>
      </c>
      <c r="DW232">
        <v>3</v>
      </c>
      <c r="DX232">
        <v>1</v>
      </c>
      <c r="EA232">
        <v>1</v>
      </c>
      <c r="EB232">
        <v>2</v>
      </c>
      <c r="EE232">
        <v>0</v>
      </c>
      <c r="EF232">
        <v>0</v>
      </c>
      <c r="EG232">
        <v>0</v>
      </c>
      <c r="EJ232">
        <v>0</v>
      </c>
      <c r="EK232">
        <v>0</v>
      </c>
      <c r="EL232">
        <v>1</v>
      </c>
      <c r="EO232">
        <v>0</v>
      </c>
      <c r="EP232">
        <v>0</v>
      </c>
      <c r="EQ232">
        <v>0</v>
      </c>
      <c r="ET232">
        <v>0</v>
      </c>
      <c r="EU232">
        <v>0</v>
      </c>
      <c r="EV232">
        <v>0</v>
      </c>
      <c r="EW232">
        <v>0.66666666666666663</v>
      </c>
      <c r="EX232">
        <v>2.2111111111111112</v>
      </c>
    </row>
    <row r="233" spans="1:154" x14ac:dyDescent="0.3">
      <c r="A233" s="2" t="s">
        <v>230</v>
      </c>
      <c r="Q233">
        <v>0.1</v>
      </c>
      <c r="R233">
        <v>0</v>
      </c>
      <c r="S233">
        <v>0.05</v>
      </c>
      <c r="T233">
        <v>0.05</v>
      </c>
      <c r="U233">
        <v>0.05</v>
      </c>
      <c r="V233">
        <v>0</v>
      </c>
      <c r="W233">
        <v>0</v>
      </c>
      <c r="X233">
        <v>1.6666666666666666E-2</v>
      </c>
      <c r="Y233">
        <v>3.3333333333333333E-2</v>
      </c>
      <c r="Z233">
        <v>0.05</v>
      </c>
      <c r="AA233">
        <v>0</v>
      </c>
      <c r="AB233">
        <v>0</v>
      </c>
      <c r="AC233">
        <v>1.6666666666666666E-2</v>
      </c>
      <c r="AD233">
        <v>1.6666666666666666E-2</v>
      </c>
      <c r="AE233">
        <v>2.7777777777777776E-2</v>
      </c>
      <c r="AF233">
        <v>2.7777777777777776E-2</v>
      </c>
      <c r="BK233">
        <v>1.4</v>
      </c>
      <c r="BL233">
        <v>2</v>
      </c>
      <c r="BM233">
        <v>2.2000000000000002</v>
      </c>
      <c r="BN233">
        <v>1.8666666666666667</v>
      </c>
      <c r="BO233">
        <v>2.5</v>
      </c>
      <c r="BP233">
        <v>0.9</v>
      </c>
      <c r="BQ233">
        <v>1.1000000000000001</v>
      </c>
      <c r="BR233">
        <v>1.5</v>
      </c>
      <c r="BS233">
        <v>1.6833333333333333</v>
      </c>
      <c r="BT233">
        <v>1.3</v>
      </c>
      <c r="BU233">
        <v>1.4</v>
      </c>
      <c r="BV233">
        <v>1.1000000000000001</v>
      </c>
      <c r="BW233">
        <v>1.2666666666666666</v>
      </c>
      <c r="BX233">
        <v>1.5</v>
      </c>
      <c r="BY233">
        <v>1.4</v>
      </c>
      <c r="BZ233">
        <v>2.2000000000000002</v>
      </c>
      <c r="CA233">
        <v>1.7</v>
      </c>
      <c r="CB233">
        <v>1.4833333333333334</v>
      </c>
      <c r="CC233">
        <v>1.5833333333333333</v>
      </c>
      <c r="CD233">
        <v>1.8</v>
      </c>
      <c r="CE233">
        <v>2.1</v>
      </c>
      <c r="CF233">
        <v>2.2999999999999998</v>
      </c>
      <c r="CG233">
        <v>2.0666666666666669</v>
      </c>
      <c r="CH233">
        <v>1.3</v>
      </c>
      <c r="CI233">
        <v>2</v>
      </c>
      <c r="CJ233">
        <v>2</v>
      </c>
      <c r="CK233">
        <v>1.7666666666666666</v>
      </c>
      <c r="CL233">
        <v>1.9166666666666667</v>
      </c>
      <c r="CM233">
        <v>1.9166666666666667</v>
      </c>
      <c r="CN233">
        <v>1.6944444444444444</v>
      </c>
      <c r="CO233">
        <v>1.6944444444444444</v>
      </c>
      <c r="DT233">
        <v>3.2</v>
      </c>
      <c r="DU233">
        <v>3.2</v>
      </c>
      <c r="DV233">
        <v>3.1</v>
      </c>
      <c r="DW233">
        <v>3.1666666666666665</v>
      </c>
      <c r="DX233">
        <v>2.7</v>
      </c>
      <c r="DY233">
        <v>2.6</v>
      </c>
      <c r="DZ233">
        <v>2.2000000000000002</v>
      </c>
      <c r="EA233">
        <v>2.5</v>
      </c>
      <c r="EB233">
        <v>2.8333333333333335</v>
      </c>
      <c r="EC233">
        <v>1.6</v>
      </c>
      <c r="ED233">
        <v>2.5</v>
      </c>
      <c r="EE233">
        <v>3.1</v>
      </c>
      <c r="EF233">
        <v>2.4</v>
      </c>
      <c r="EG233">
        <v>3.4</v>
      </c>
      <c r="EH233">
        <v>1.4</v>
      </c>
      <c r="EI233">
        <v>3</v>
      </c>
      <c r="EJ233">
        <v>2.6</v>
      </c>
      <c r="EK233">
        <v>2.5</v>
      </c>
      <c r="EL233">
        <v>2.6666666666666665</v>
      </c>
      <c r="EM233">
        <v>2.4</v>
      </c>
      <c r="EN233">
        <v>3.2</v>
      </c>
      <c r="EO233">
        <v>3.4</v>
      </c>
      <c r="EP233">
        <v>3</v>
      </c>
      <c r="EQ233">
        <v>3</v>
      </c>
      <c r="ER233">
        <v>2.8</v>
      </c>
      <c r="ES233">
        <v>3.3</v>
      </c>
      <c r="ET233">
        <v>3.0333333333333332</v>
      </c>
      <c r="EU233">
        <v>3.0166666666666666</v>
      </c>
      <c r="EV233">
        <v>3.0166666666666666</v>
      </c>
      <c r="EW233">
        <v>2.7833333333333332</v>
      </c>
      <c r="EX233">
        <v>2.7833333333333332</v>
      </c>
    </row>
    <row r="234" spans="1:154" x14ac:dyDescent="0.3">
      <c r="A234" s="2" t="s">
        <v>231</v>
      </c>
      <c r="B234">
        <v>1.95</v>
      </c>
      <c r="C234">
        <v>1.7222222222222223</v>
      </c>
      <c r="D234">
        <v>2.35</v>
      </c>
      <c r="E234">
        <v>2.0172413793103448</v>
      </c>
      <c r="F234">
        <v>2.8</v>
      </c>
      <c r="G234">
        <v>3</v>
      </c>
      <c r="H234">
        <v>3</v>
      </c>
      <c r="I234">
        <v>2.9310344827586206</v>
      </c>
      <c r="J234">
        <v>2.4741379310344827</v>
      </c>
      <c r="K234">
        <v>1.4</v>
      </c>
      <c r="L234">
        <v>1.5555555555555556</v>
      </c>
      <c r="M234">
        <v>1.8</v>
      </c>
      <c r="N234">
        <v>1.5862068965517242</v>
      </c>
      <c r="O234">
        <v>1.5862068965517242</v>
      </c>
      <c r="P234">
        <v>2.1781609195402298</v>
      </c>
      <c r="R234">
        <v>1</v>
      </c>
      <c r="T234">
        <v>1</v>
      </c>
      <c r="V234">
        <v>3.5</v>
      </c>
      <c r="X234">
        <v>3.5</v>
      </c>
      <c r="Y234">
        <v>2.25</v>
      </c>
      <c r="AA234">
        <v>1.5</v>
      </c>
      <c r="AC234">
        <v>1.5</v>
      </c>
      <c r="AD234">
        <v>1.5</v>
      </c>
      <c r="AE234">
        <v>2</v>
      </c>
      <c r="AF234">
        <v>2.1722222222222221</v>
      </c>
      <c r="AG234">
        <v>1.1000000000000001</v>
      </c>
      <c r="AH234">
        <v>3</v>
      </c>
      <c r="AI234">
        <v>1.7</v>
      </c>
      <c r="AJ234">
        <v>1.9333333333333333</v>
      </c>
      <c r="AK234">
        <v>2</v>
      </c>
      <c r="AL234">
        <v>1.8</v>
      </c>
      <c r="AM234">
        <v>1.5</v>
      </c>
      <c r="AN234">
        <v>1.7619047619047619</v>
      </c>
      <c r="AO234">
        <v>1.8627450980392157</v>
      </c>
      <c r="AP234">
        <v>2.5</v>
      </c>
      <c r="AQ234">
        <v>1.4</v>
      </c>
      <c r="AR234">
        <v>0.8</v>
      </c>
      <c r="AS234">
        <v>1.5666666666666667</v>
      </c>
      <c r="AT234">
        <v>1.75</v>
      </c>
      <c r="AU234">
        <v>1.2</v>
      </c>
      <c r="AV234">
        <v>2.125</v>
      </c>
      <c r="AW234">
        <v>1.7619047619047619</v>
      </c>
      <c r="AX234">
        <v>1.6470588235294117</v>
      </c>
      <c r="AY234">
        <v>1.7549019607843137</v>
      </c>
      <c r="AZ234">
        <v>0.3</v>
      </c>
      <c r="BA234">
        <v>0.6</v>
      </c>
      <c r="BB234">
        <v>0.4</v>
      </c>
      <c r="BC234">
        <v>0.43333333333333335</v>
      </c>
      <c r="BD234">
        <v>1.25</v>
      </c>
      <c r="BE234">
        <v>1.2</v>
      </c>
      <c r="BF234">
        <v>0.875</v>
      </c>
      <c r="BG234">
        <v>1.0952380952380953</v>
      </c>
      <c r="BH234">
        <v>0.70588235294117652</v>
      </c>
      <c r="BI234">
        <v>0.70588235294117652</v>
      </c>
      <c r="BJ234">
        <v>1.4052287581699345</v>
      </c>
      <c r="BO234">
        <v>0</v>
      </c>
      <c r="BP234">
        <v>0.4</v>
      </c>
      <c r="BQ234">
        <v>1</v>
      </c>
      <c r="BR234">
        <v>0.44444444444444442</v>
      </c>
      <c r="BS234">
        <v>0.44444444444444442</v>
      </c>
      <c r="BX234">
        <v>1.5</v>
      </c>
      <c r="BY234">
        <v>1.4</v>
      </c>
      <c r="BZ234">
        <v>0</v>
      </c>
      <c r="CA234">
        <v>1.1111111111111112</v>
      </c>
      <c r="CB234">
        <v>1.1111111111111112</v>
      </c>
      <c r="CC234">
        <v>0.77777777777777779</v>
      </c>
      <c r="CH234">
        <v>0</v>
      </c>
      <c r="CI234">
        <v>1</v>
      </c>
      <c r="CJ234">
        <v>0.5</v>
      </c>
      <c r="CK234">
        <v>0.66666666666666663</v>
      </c>
      <c r="CL234">
        <v>0.66666666666666663</v>
      </c>
      <c r="CM234">
        <v>0.66666666666666663</v>
      </c>
      <c r="CN234">
        <v>0.7407407407407407</v>
      </c>
      <c r="CO234">
        <v>1.3055555555555556</v>
      </c>
      <c r="CP234">
        <v>2.5</v>
      </c>
      <c r="CQ234">
        <v>1.3</v>
      </c>
      <c r="CR234">
        <v>2.1111111111111112</v>
      </c>
      <c r="CS234">
        <v>1.9259259259259258</v>
      </c>
      <c r="CT234">
        <v>0.55555555555555558</v>
      </c>
      <c r="CU234">
        <v>1.1111111111111112</v>
      </c>
      <c r="CV234">
        <v>1.2222222222222223</v>
      </c>
      <c r="CW234">
        <v>0.96296296296296291</v>
      </c>
      <c r="CX234">
        <v>1.4444444444444444</v>
      </c>
      <c r="CY234">
        <v>1.875</v>
      </c>
      <c r="CZ234">
        <v>3.5</v>
      </c>
      <c r="DA234">
        <v>3.4444444444444446</v>
      </c>
      <c r="DB234">
        <v>3</v>
      </c>
      <c r="DC234">
        <v>2.6666666666666665</v>
      </c>
      <c r="DD234">
        <v>2.6666666666666665</v>
      </c>
      <c r="DE234">
        <v>3.2222222222222223</v>
      </c>
      <c r="DF234">
        <v>2.8518518518518516</v>
      </c>
      <c r="DG234">
        <v>2.925925925925926</v>
      </c>
      <c r="DH234">
        <v>2.1851851851851851</v>
      </c>
      <c r="DI234">
        <v>2.125</v>
      </c>
      <c r="DJ234">
        <v>1.7</v>
      </c>
      <c r="DK234">
        <v>2.6666666666666665</v>
      </c>
      <c r="DL234">
        <v>2.1481481481481484</v>
      </c>
      <c r="DM234">
        <v>0.77777777777777779</v>
      </c>
      <c r="DN234">
        <v>1.7777777777777777</v>
      </c>
      <c r="DO234">
        <v>1.8888888888888888</v>
      </c>
      <c r="DP234">
        <v>1.4814814814814814</v>
      </c>
      <c r="DQ234">
        <v>1.8148148148148149</v>
      </c>
      <c r="DR234">
        <v>1.8148148148148149</v>
      </c>
      <c r="DS234">
        <v>2.0617283950617282</v>
      </c>
      <c r="DT234">
        <v>2.5</v>
      </c>
      <c r="DV234">
        <v>1</v>
      </c>
      <c r="DW234">
        <v>2</v>
      </c>
      <c r="DX234">
        <v>4</v>
      </c>
      <c r="DY234">
        <v>0</v>
      </c>
      <c r="DZ234">
        <v>3</v>
      </c>
      <c r="EA234">
        <v>2.3333333333333335</v>
      </c>
      <c r="EB234">
        <v>2.1666666666666665</v>
      </c>
      <c r="EC234">
        <v>2</v>
      </c>
      <c r="EE234">
        <v>2</v>
      </c>
      <c r="EF234">
        <v>2</v>
      </c>
      <c r="EG234">
        <v>0</v>
      </c>
      <c r="EH234">
        <v>0</v>
      </c>
      <c r="EI234">
        <v>3</v>
      </c>
      <c r="EJ234">
        <v>1</v>
      </c>
      <c r="EK234">
        <v>1.5</v>
      </c>
      <c r="EL234">
        <v>1.8333333333333333</v>
      </c>
      <c r="EM234">
        <v>1.5</v>
      </c>
      <c r="EO234">
        <v>2</v>
      </c>
      <c r="EP234">
        <v>1.6666666666666667</v>
      </c>
      <c r="EQ234">
        <v>3</v>
      </c>
      <c r="ER234">
        <v>3</v>
      </c>
      <c r="ES234">
        <v>6</v>
      </c>
      <c r="ET234">
        <v>4</v>
      </c>
      <c r="EU234">
        <v>2.8333333333333335</v>
      </c>
      <c r="EV234">
        <v>2.8333333333333335</v>
      </c>
      <c r="EW234">
        <v>2.1666666666666665</v>
      </c>
      <c r="EX234">
        <v>2.0722222222222224</v>
      </c>
    </row>
    <row r="235" spans="1:154" x14ac:dyDescent="0.3">
      <c r="A235" s="2" t="s">
        <v>232</v>
      </c>
      <c r="B235">
        <v>3.65</v>
      </c>
      <c r="C235">
        <v>3.05</v>
      </c>
      <c r="D235">
        <v>3.45</v>
      </c>
      <c r="E235">
        <v>3.3833333333333333</v>
      </c>
      <c r="F235">
        <v>3.45</v>
      </c>
      <c r="G235">
        <v>4.8</v>
      </c>
      <c r="H235">
        <v>3.7</v>
      </c>
      <c r="I235">
        <v>3.9833333333333334</v>
      </c>
      <c r="J235">
        <v>3.6833333333333331</v>
      </c>
      <c r="K235">
        <v>2.85</v>
      </c>
      <c r="L235">
        <v>3</v>
      </c>
      <c r="M235">
        <v>2.95</v>
      </c>
      <c r="N235">
        <v>2.9333333333333331</v>
      </c>
      <c r="O235">
        <v>2.9333333333333331</v>
      </c>
      <c r="P235">
        <v>3.4333333333333331</v>
      </c>
      <c r="AF235">
        <v>3.4333333333333331</v>
      </c>
      <c r="AG235">
        <v>6.1111111111111107</v>
      </c>
      <c r="AH235">
        <v>6.333333333333333</v>
      </c>
      <c r="AI235">
        <v>6.7777777777777777</v>
      </c>
      <c r="AJ235">
        <v>6.4074074074074074</v>
      </c>
      <c r="AK235">
        <v>6.1111111111111107</v>
      </c>
      <c r="AL235">
        <v>6.2222222222222223</v>
      </c>
      <c r="AM235">
        <v>6.2</v>
      </c>
      <c r="AN235">
        <v>6.1785714285714288</v>
      </c>
      <c r="AO235">
        <v>6.290909090909091</v>
      </c>
      <c r="AP235">
        <v>1.4444444444444444</v>
      </c>
      <c r="AQ235">
        <v>1.3333333333333333</v>
      </c>
      <c r="AR235">
        <v>1.2222222222222223</v>
      </c>
      <c r="AS235">
        <v>1.3333333333333333</v>
      </c>
      <c r="AT235">
        <v>1</v>
      </c>
      <c r="AU235">
        <v>1.3333333333333333</v>
      </c>
      <c r="AV235">
        <v>1.3</v>
      </c>
      <c r="AW235">
        <v>1.2142857142857142</v>
      </c>
      <c r="AX235">
        <v>1.2727272727272727</v>
      </c>
      <c r="AY235">
        <v>3.7818181818181817</v>
      </c>
      <c r="AZ235">
        <v>4.1111111111111107</v>
      </c>
      <c r="BA235">
        <v>4.666666666666667</v>
      </c>
      <c r="BB235">
        <v>4.1111111111111107</v>
      </c>
      <c r="BC235">
        <v>4.2962962962962967</v>
      </c>
      <c r="BD235">
        <v>4.7777777777777777</v>
      </c>
      <c r="BE235">
        <v>4.8888888888888893</v>
      </c>
      <c r="BF235">
        <v>4.0999999999999996</v>
      </c>
      <c r="BG235">
        <v>4.5714285714285712</v>
      </c>
      <c r="BH235">
        <v>4.4363636363636365</v>
      </c>
      <c r="BI235">
        <v>4.4363636363636365</v>
      </c>
      <c r="BJ235">
        <v>4</v>
      </c>
      <c r="BK235">
        <v>6</v>
      </c>
      <c r="BL235">
        <v>5</v>
      </c>
      <c r="BM235">
        <v>5</v>
      </c>
      <c r="BN235">
        <v>5.333333333333333</v>
      </c>
      <c r="BO235">
        <v>5</v>
      </c>
      <c r="BP235">
        <v>6</v>
      </c>
      <c r="BR235">
        <v>5.5</v>
      </c>
      <c r="BS235">
        <v>5.4</v>
      </c>
      <c r="BT235">
        <v>3</v>
      </c>
      <c r="BU235">
        <v>3</v>
      </c>
      <c r="BV235">
        <v>0</v>
      </c>
      <c r="BW235">
        <v>2</v>
      </c>
      <c r="BX235">
        <v>2</v>
      </c>
      <c r="BY235">
        <v>0</v>
      </c>
      <c r="CA235">
        <v>1</v>
      </c>
      <c r="CB235">
        <v>1.6</v>
      </c>
      <c r="CC235">
        <v>3.5</v>
      </c>
      <c r="CD235">
        <v>7</v>
      </c>
      <c r="CE235">
        <v>0</v>
      </c>
      <c r="CF235">
        <v>0</v>
      </c>
      <c r="CG235">
        <v>2.3333333333333335</v>
      </c>
      <c r="CH235">
        <v>7</v>
      </c>
      <c r="CI235">
        <v>6</v>
      </c>
      <c r="CK235">
        <v>6.5</v>
      </c>
      <c r="CL235">
        <v>4</v>
      </c>
      <c r="CM235">
        <v>4</v>
      </c>
      <c r="CN235">
        <v>3.6666666666666665</v>
      </c>
      <c r="CO235">
        <v>3.9722222222222223</v>
      </c>
      <c r="CP235">
        <v>3</v>
      </c>
      <c r="CQ235">
        <v>1.2857142857142858</v>
      </c>
      <c r="CR235">
        <v>1.75</v>
      </c>
      <c r="CS235">
        <v>2.0833333333333335</v>
      </c>
      <c r="CT235">
        <v>1.875</v>
      </c>
      <c r="CU235">
        <v>2.8888888888888888</v>
      </c>
      <c r="CV235">
        <v>1.8571428571428572</v>
      </c>
      <c r="CW235">
        <v>2.25</v>
      </c>
      <c r="CX235">
        <v>2.1666666666666665</v>
      </c>
      <c r="CY235">
        <v>3.6666666666666665</v>
      </c>
      <c r="CZ235">
        <v>5.1428571428571432</v>
      </c>
      <c r="DA235">
        <v>3.75</v>
      </c>
      <c r="DB235">
        <v>4.125</v>
      </c>
      <c r="DC235">
        <v>4.125</v>
      </c>
      <c r="DD235">
        <v>2.5555555555555554</v>
      </c>
      <c r="DE235">
        <v>3.8571428571428572</v>
      </c>
      <c r="DF235">
        <v>3.4583333333333335</v>
      </c>
      <c r="DG235">
        <v>3.7916666666666665</v>
      </c>
      <c r="DH235">
        <v>2.9791666666666665</v>
      </c>
      <c r="DI235">
        <v>1.6666666666666667</v>
      </c>
      <c r="DJ235">
        <v>1.2857142857142858</v>
      </c>
      <c r="DK235">
        <v>1.875</v>
      </c>
      <c r="DL235">
        <v>1.625</v>
      </c>
      <c r="DM235">
        <v>1.75</v>
      </c>
      <c r="DN235">
        <v>1.1111111111111112</v>
      </c>
      <c r="DO235">
        <v>2.1428571428571428</v>
      </c>
      <c r="DP235">
        <v>1.625</v>
      </c>
      <c r="DQ235">
        <v>1.625</v>
      </c>
      <c r="DR235">
        <v>1.625</v>
      </c>
      <c r="DS235">
        <v>2.5277777777777777</v>
      </c>
      <c r="DT235">
        <v>7</v>
      </c>
      <c r="DU235">
        <v>1.6666666666666667</v>
      </c>
      <c r="DV235">
        <v>1</v>
      </c>
      <c r="DW235">
        <v>2.3333333333333335</v>
      </c>
      <c r="DX235">
        <v>3</v>
      </c>
      <c r="DY235">
        <v>1</v>
      </c>
      <c r="DZ235">
        <v>3</v>
      </c>
      <c r="EA235">
        <v>2.6666666666666665</v>
      </c>
      <c r="EB235">
        <v>2.5</v>
      </c>
      <c r="EC235">
        <v>0</v>
      </c>
      <c r="ED235">
        <v>6</v>
      </c>
      <c r="EE235">
        <v>5</v>
      </c>
      <c r="EF235">
        <v>4.666666666666667</v>
      </c>
      <c r="EG235">
        <v>0</v>
      </c>
      <c r="EH235">
        <v>7</v>
      </c>
      <c r="EI235">
        <v>4</v>
      </c>
      <c r="EJ235">
        <v>3.1666666666666665</v>
      </c>
      <c r="EK235">
        <v>3.9166666666666665</v>
      </c>
      <c r="EL235">
        <v>3.2083333333333335</v>
      </c>
      <c r="EM235">
        <v>7</v>
      </c>
      <c r="EN235">
        <v>5</v>
      </c>
      <c r="EO235">
        <v>4</v>
      </c>
      <c r="EP235">
        <v>5</v>
      </c>
      <c r="EQ235">
        <v>4.5</v>
      </c>
      <c r="ER235">
        <v>0</v>
      </c>
      <c r="ES235">
        <v>3.6666666666666665</v>
      </c>
      <c r="ET235">
        <v>3.3333333333333335</v>
      </c>
      <c r="EU235">
        <v>4.166666666666667</v>
      </c>
      <c r="EV235">
        <v>4.166666666666667</v>
      </c>
      <c r="EW235">
        <v>3.5277777777777777</v>
      </c>
      <c r="EX235">
        <v>2.7277777777777779</v>
      </c>
    </row>
    <row r="236" spans="1:154" x14ac:dyDescent="0.3">
      <c r="A236" s="2" t="s">
        <v>233</v>
      </c>
      <c r="B236">
        <v>2.35</v>
      </c>
      <c r="C236">
        <v>3.15</v>
      </c>
      <c r="D236">
        <v>2.65</v>
      </c>
      <c r="E236">
        <v>2.7166666666666668</v>
      </c>
      <c r="F236">
        <v>3.15</v>
      </c>
      <c r="G236">
        <v>2.4500000000000002</v>
      </c>
      <c r="H236">
        <v>1.9</v>
      </c>
      <c r="I236">
        <v>2.5</v>
      </c>
      <c r="J236">
        <v>2.6083333333333334</v>
      </c>
      <c r="K236">
        <v>0.7</v>
      </c>
      <c r="L236">
        <v>0.65</v>
      </c>
      <c r="M236">
        <v>0.7</v>
      </c>
      <c r="N236">
        <v>0.68333333333333335</v>
      </c>
      <c r="O236">
        <v>0.68333333333333335</v>
      </c>
      <c r="P236">
        <v>1.9666666666666666</v>
      </c>
      <c r="AF236">
        <v>1.9666666666666666</v>
      </c>
      <c r="AG236">
        <v>5</v>
      </c>
      <c r="AH236">
        <v>5.4</v>
      </c>
      <c r="AI236">
        <v>6.1</v>
      </c>
      <c r="AJ236">
        <v>5.5172413793103452</v>
      </c>
      <c r="AK236">
        <v>5.8</v>
      </c>
      <c r="AL236">
        <v>4.5555555555555554</v>
      </c>
      <c r="AM236">
        <v>5</v>
      </c>
      <c r="AN236">
        <v>5.1379310344827589</v>
      </c>
      <c r="AO236">
        <v>5.3275862068965516</v>
      </c>
      <c r="AP236">
        <v>3</v>
      </c>
      <c r="AQ236">
        <v>1.9</v>
      </c>
      <c r="AR236">
        <v>1.8</v>
      </c>
      <c r="AS236">
        <v>2.2068965517241379</v>
      </c>
      <c r="AT236">
        <v>1.6</v>
      </c>
      <c r="AU236">
        <v>3</v>
      </c>
      <c r="AV236">
        <v>2.6</v>
      </c>
      <c r="AW236">
        <v>2.3793103448275863</v>
      </c>
      <c r="AX236">
        <v>2.2931034482758621</v>
      </c>
      <c r="AY236">
        <v>3.8103448275862069</v>
      </c>
      <c r="AZ236">
        <v>3.5555555555555554</v>
      </c>
      <c r="BA236">
        <v>3.8</v>
      </c>
      <c r="BB236">
        <v>3.3</v>
      </c>
      <c r="BC236">
        <v>3.5517241379310347</v>
      </c>
      <c r="BD236">
        <v>4.4000000000000004</v>
      </c>
      <c r="BE236">
        <v>3.2222222222222223</v>
      </c>
      <c r="BF236">
        <v>3.4</v>
      </c>
      <c r="BG236">
        <v>3.6896551724137931</v>
      </c>
      <c r="BH236">
        <v>3.6206896551724137</v>
      </c>
      <c r="BI236">
        <v>3.6206896551724137</v>
      </c>
      <c r="BJ236">
        <v>3.7471264367816093</v>
      </c>
      <c r="BK236">
        <v>6</v>
      </c>
      <c r="BN236">
        <v>6</v>
      </c>
      <c r="BP236">
        <v>6</v>
      </c>
      <c r="BR236">
        <v>6</v>
      </c>
      <c r="BS236">
        <v>6</v>
      </c>
      <c r="BT236">
        <v>1</v>
      </c>
      <c r="BW236">
        <v>1</v>
      </c>
      <c r="BY236">
        <v>2</v>
      </c>
      <c r="CA236">
        <v>2</v>
      </c>
      <c r="CB236">
        <v>1.5</v>
      </c>
      <c r="CC236">
        <v>3.75</v>
      </c>
      <c r="CD236">
        <v>8</v>
      </c>
      <c r="CG236">
        <v>8</v>
      </c>
      <c r="CI236">
        <v>3</v>
      </c>
      <c r="CK236">
        <v>3</v>
      </c>
      <c r="CL236">
        <v>5.5</v>
      </c>
      <c r="CM236">
        <v>5.5</v>
      </c>
      <c r="CN236">
        <v>4.333333333333333</v>
      </c>
      <c r="CO236">
        <v>3.7666666666666666</v>
      </c>
      <c r="CP236">
        <v>2.7142857142857144</v>
      </c>
      <c r="CQ236">
        <v>1</v>
      </c>
      <c r="CR236">
        <v>3</v>
      </c>
      <c r="CS236">
        <v>2.1818181818181817</v>
      </c>
      <c r="CT236">
        <v>3.3333333333333335</v>
      </c>
      <c r="CU236">
        <v>2.625</v>
      </c>
      <c r="CV236">
        <v>1.25</v>
      </c>
      <c r="CW236">
        <v>2.3181818181818183</v>
      </c>
      <c r="CX236">
        <v>2.25</v>
      </c>
      <c r="CY236">
        <v>4</v>
      </c>
      <c r="CZ236">
        <v>3.5</v>
      </c>
      <c r="DA236">
        <v>4.5714285714285712</v>
      </c>
      <c r="DB236">
        <v>4</v>
      </c>
      <c r="DC236">
        <v>3</v>
      </c>
      <c r="DD236">
        <v>3</v>
      </c>
      <c r="DE236">
        <v>4.25</v>
      </c>
      <c r="DF236">
        <v>3.4545454545454546</v>
      </c>
      <c r="DG236">
        <v>3.7272727272727271</v>
      </c>
      <c r="DH236">
        <v>2.9886363636363638</v>
      </c>
      <c r="DI236">
        <v>1.4285714285714286</v>
      </c>
      <c r="DJ236">
        <v>1.625</v>
      </c>
      <c r="DK236">
        <v>1.4285714285714286</v>
      </c>
      <c r="DL236">
        <v>1.5</v>
      </c>
      <c r="DM236">
        <v>1</v>
      </c>
      <c r="DN236">
        <v>0.875</v>
      </c>
      <c r="DO236">
        <v>1.75</v>
      </c>
      <c r="DP236">
        <v>1.2272727272727273</v>
      </c>
      <c r="DQ236">
        <v>1.3636363636363635</v>
      </c>
      <c r="DR236">
        <v>1.3636363636363635</v>
      </c>
      <c r="DS236">
        <v>2.4469696969696968</v>
      </c>
      <c r="DT236">
        <v>1.6666666666666667</v>
      </c>
      <c r="DU236">
        <v>2</v>
      </c>
      <c r="DV236">
        <v>1.3333333333333333</v>
      </c>
      <c r="DW236">
        <v>1.625</v>
      </c>
      <c r="DX236">
        <v>1</v>
      </c>
      <c r="DY236">
        <v>3</v>
      </c>
      <c r="DZ236">
        <v>2.5</v>
      </c>
      <c r="EA236">
        <v>1.875</v>
      </c>
      <c r="EB236">
        <v>1.75</v>
      </c>
      <c r="EC236">
        <v>5</v>
      </c>
      <c r="ED236">
        <v>4</v>
      </c>
      <c r="EE236">
        <v>2.6666666666666665</v>
      </c>
      <c r="EF236">
        <v>3.875</v>
      </c>
      <c r="EG236">
        <v>2</v>
      </c>
      <c r="EH236">
        <v>0</v>
      </c>
      <c r="EI236">
        <v>4</v>
      </c>
      <c r="EJ236">
        <v>2</v>
      </c>
      <c r="EK236">
        <v>2.9375</v>
      </c>
      <c r="EL236">
        <v>2.34375</v>
      </c>
      <c r="EM236">
        <v>2.6666666666666665</v>
      </c>
      <c r="EN236">
        <v>0.5</v>
      </c>
      <c r="EO236">
        <v>2.3333333333333335</v>
      </c>
      <c r="EP236">
        <v>2</v>
      </c>
      <c r="EQ236">
        <v>1.5</v>
      </c>
      <c r="ER236">
        <v>5.5</v>
      </c>
      <c r="ES236">
        <v>3.5</v>
      </c>
      <c r="ET236">
        <v>3</v>
      </c>
      <c r="EU236">
        <v>2.5</v>
      </c>
      <c r="EV236">
        <v>2.5</v>
      </c>
      <c r="EW236">
        <v>2.3958333333333335</v>
      </c>
      <c r="EX236">
        <v>2.4333333333333331</v>
      </c>
    </row>
    <row r="237" spans="1:154" x14ac:dyDescent="0.3">
      <c r="A237" s="2" t="s">
        <v>234</v>
      </c>
      <c r="B237">
        <v>1.8947368421052631</v>
      </c>
      <c r="C237">
        <v>1.35</v>
      </c>
      <c r="D237">
        <v>1.1499999999999999</v>
      </c>
      <c r="E237">
        <v>1.4576271186440677</v>
      </c>
      <c r="F237">
        <v>1.3157894736842106</v>
      </c>
      <c r="G237">
        <v>1.1499999999999999</v>
      </c>
      <c r="H237">
        <v>1.45</v>
      </c>
      <c r="I237">
        <v>1.3050847457627119</v>
      </c>
      <c r="J237">
        <v>1.3813559322033899</v>
      </c>
      <c r="K237">
        <v>0.57894736842105265</v>
      </c>
      <c r="L237">
        <v>0.7</v>
      </c>
      <c r="M237">
        <v>0.1</v>
      </c>
      <c r="N237">
        <v>0.4576271186440678</v>
      </c>
      <c r="O237">
        <v>0.4576271186440678</v>
      </c>
      <c r="P237">
        <v>1.0734463276836159</v>
      </c>
      <c r="Q237">
        <v>1</v>
      </c>
      <c r="T237">
        <v>1</v>
      </c>
      <c r="U237">
        <v>3</v>
      </c>
      <c r="X237">
        <v>3</v>
      </c>
      <c r="Y237">
        <v>2</v>
      </c>
      <c r="Z237">
        <v>1</v>
      </c>
      <c r="AC237">
        <v>1</v>
      </c>
      <c r="AD237">
        <v>1</v>
      </c>
      <c r="AE237">
        <v>1.6666666666666667</v>
      </c>
      <c r="AF237">
        <v>1.0833333333333333</v>
      </c>
      <c r="AG237">
        <v>2.1666666666666665</v>
      </c>
      <c r="AH237">
        <v>1.5</v>
      </c>
      <c r="AI237">
        <v>3.125</v>
      </c>
      <c r="AJ237">
        <v>2.4444444444444446</v>
      </c>
      <c r="AK237">
        <v>1</v>
      </c>
      <c r="AL237">
        <v>1.75</v>
      </c>
      <c r="AM237">
        <v>1.4</v>
      </c>
      <c r="AN237">
        <v>1.4210526315789473</v>
      </c>
      <c r="AO237">
        <v>1.9189189189189189</v>
      </c>
      <c r="AP237">
        <v>1.6666666666666667</v>
      </c>
      <c r="AQ237">
        <v>0.75</v>
      </c>
      <c r="AR237">
        <v>1.625</v>
      </c>
      <c r="AS237">
        <v>1.4444444444444444</v>
      </c>
      <c r="AT237">
        <v>1.8333333333333333</v>
      </c>
      <c r="AU237">
        <v>1.625</v>
      </c>
      <c r="AV237">
        <v>2.2000000000000002</v>
      </c>
      <c r="AW237">
        <v>1.8421052631578947</v>
      </c>
      <c r="AX237">
        <v>1.6486486486486487</v>
      </c>
      <c r="AY237">
        <v>1.7837837837837838</v>
      </c>
      <c r="AZ237">
        <v>0.66666666666666663</v>
      </c>
      <c r="BA237">
        <v>1</v>
      </c>
      <c r="BB237">
        <v>0.625</v>
      </c>
      <c r="BC237">
        <v>0.72222222222222221</v>
      </c>
      <c r="BD237">
        <v>2.1666666666666665</v>
      </c>
      <c r="BE237">
        <v>0.5</v>
      </c>
      <c r="BF237">
        <v>0.2</v>
      </c>
      <c r="BG237">
        <v>0.94736842105263153</v>
      </c>
      <c r="BH237">
        <v>0.83783783783783783</v>
      </c>
      <c r="BI237">
        <v>0.83783783783783783</v>
      </c>
      <c r="BJ237">
        <v>1.4684684684684686</v>
      </c>
      <c r="BK237">
        <v>1.25</v>
      </c>
      <c r="BL237">
        <v>1.8333333333333333</v>
      </c>
      <c r="BM237">
        <v>0</v>
      </c>
      <c r="BN237">
        <v>1.3333333333333333</v>
      </c>
      <c r="BO237">
        <v>1.75</v>
      </c>
      <c r="BP237">
        <v>1</v>
      </c>
      <c r="BQ237">
        <v>2</v>
      </c>
      <c r="BR237">
        <v>1.7272727272727273</v>
      </c>
      <c r="BS237">
        <v>1.5217391304347827</v>
      </c>
      <c r="BT237">
        <v>1.5</v>
      </c>
      <c r="BU237">
        <v>1.3333333333333333</v>
      </c>
      <c r="BV237">
        <v>0.5</v>
      </c>
      <c r="BW237">
        <v>1.25</v>
      </c>
      <c r="BX237">
        <v>0.5</v>
      </c>
      <c r="BY237">
        <v>1</v>
      </c>
      <c r="BZ237">
        <v>1</v>
      </c>
      <c r="CA237">
        <v>0.81818181818181823</v>
      </c>
      <c r="CB237">
        <v>1.0434782608695652</v>
      </c>
      <c r="CC237">
        <v>1.2826086956521738</v>
      </c>
      <c r="CD237">
        <v>1</v>
      </c>
      <c r="CE237">
        <v>0.5</v>
      </c>
      <c r="CF237">
        <v>2</v>
      </c>
      <c r="CG237">
        <v>0.91666666666666663</v>
      </c>
      <c r="CH237">
        <v>1.25</v>
      </c>
      <c r="CI237">
        <v>1</v>
      </c>
      <c r="CJ237">
        <v>2</v>
      </c>
      <c r="CK237">
        <v>1.5454545454545454</v>
      </c>
      <c r="CL237">
        <v>1.2173913043478262</v>
      </c>
      <c r="CM237">
        <v>1.2173913043478262</v>
      </c>
      <c r="CN237">
        <v>1.2608695652173914</v>
      </c>
      <c r="CO237">
        <v>1.3888888888888888</v>
      </c>
      <c r="CP237">
        <v>1</v>
      </c>
      <c r="CQ237">
        <v>3.3333333333333335</v>
      </c>
      <c r="CR237">
        <v>2.5555555555555554</v>
      </c>
      <c r="CS237">
        <v>2.25</v>
      </c>
      <c r="CT237">
        <v>2.625</v>
      </c>
      <c r="CU237">
        <v>2.8888888888888888</v>
      </c>
      <c r="CV237">
        <v>3.2</v>
      </c>
      <c r="CW237">
        <v>2.925925925925926</v>
      </c>
      <c r="CX237">
        <v>2.581818181818182</v>
      </c>
      <c r="CY237">
        <v>4.4000000000000004</v>
      </c>
      <c r="CZ237">
        <v>2.6666666666666665</v>
      </c>
      <c r="DA237">
        <v>4.4444444444444446</v>
      </c>
      <c r="DB237">
        <v>3.8571428571428572</v>
      </c>
      <c r="DC237">
        <v>3.875</v>
      </c>
      <c r="DD237">
        <v>4.7777777777777777</v>
      </c>
      <c r="DE237">
        <v>3.5</v>
      </c>
      <c r="DF237">
        <v>4.0370370370370372</v>
      </c>
      <c r="DG237">
        <v>3.9454545454545453</v>
      </c>
      <c r="DH237">
        <v>3.2636363636363637</v>
      </c>
      <c r="DI237">
        <v>1.5</v>
      </c>
      <c r="DJ237">
        <v>1.6666666666666667</v>
      </c>
      <c r="DK237">
        <v>1.2222222222222223</v>
      </c>
      <c r="DL237">
        <v>1.4642857142857142</v>
      </c>
      <c r="DM237">
        <v>1.25</v>
      </c>
      <c r="DN237">
        <v>1.6666666666666667</v>
      </c>
      <c r="DO237">
        <v>2.2999999999999998</v>
      </c>
      <c r="DP237">
        <v>1.7777777777777777</v>
      </c>
      <c r="DQ237">
        <v>1.6181818181818182</v>
      </c>
      <c r="DR237">
        <v>1.6181818181818182</v>
      </c>
      <c r="DS237">
        <v>2.7151515151515153</v>
      </c>
      <c r="DU237">
        <v>4</v>
      </c>
      <c r="DV237">
        <v>0</v>
      </c>
      <c r="DW237">
        <v>2</v>
      </c>
      <c r="DX237">
        <v>1.5</v>
      </c>
      <c r="DY237">
        <v>1</v>
      </c>
      <c r="EA237">
        <v>1.3333333333333333</v>
      </c>
      <c r="EB237">
        <v>1.6</v>
      </c>
      <c r="ED237">
        <v>1</v>
      </c>
      <c r="EE237">
        <v>5</v>
      </c>
      <c r="EF237">
        <v>3</v>
      </c>
      <c r="EG237">
        <v>6</v>
      </c>
      <c r="EH237">
        <v>2</v>
      </c>
      <c r="EJ237">
        <v>4.666666666666667</v>
      </c>
      <c r="EK237">
        <v>4</v>
      </c>
      <c r="EL237">
        <v>2.8</v>
      </c>
      <c r="EN237">
        <v>1</v>
      </c>
      <c r="EO237">
        <v>0</v>
      </c>
      <c r="EP237">
        <v>0.5</v>
      </c>
      <c r="EQ237">
        <v>4.5</v>
      </c>
      <c r="ER237">
        <v>2</v>
      </c>
      <c r="ET237">
        <v>3.6666666666666665</v>
      </c>
      <c r="EU237">
        <v>2.4</v>
      </c>
      <c r="EV237">
        <v>2.4</v>
      </c>
      <c r="EW237">
        <v>2.6666666666666665</v>
      </c>
      <c r="EX237">
        <v>2.7111111111111112</v>
      </c>
    </row>
    <row r="238" spans="1:154" x14ac:dyDescent="0.3">
      <c r="A238" s="2" t="s">
        <v>235</v>
      </c>
      <c r="B238">
        <v>3.7</v>
      </c>
      <c r="C238">
        <v>3.85</v>
      </c>
      <c r="D238">
        <v>4</v>
      </c>
      <c r="E238">
        <v>3.85</v>
      </c>
      <c r="F238">
        <v>3.5</v>
      </c>
      <c r="G238">
        <v>2.6</v>
      </c>
      <c r="H238">
        <v>2.5499999999999998</v>
      </c>
      <c r="I238">
        <v>2.8833333333333333</v>
      </c>
      <c r="J238">
        <v>3.3666666666666667</v>
      </c>
      <c r="K238">
        <v>1.8</v>
      </c>
      <c r="L238">
        <v>1.35</v>
      </c>
      <c r="M238">
        <v>1.4</v>
      </c>
      <c r="N238">
        <v>1.5166666666666666</v>
      </c>
      <c r="O238">
        <v>1.5166666666666666</v>
      </c>
      <c r="P238">
        <v>2.75</v>
      </c>
      <c r="AF238">
        <v>2.75</v>
      </c>
      <c r="AG238">
        <v>3.1111111111111112</v>
      </c>
      <c r="AH238">
        <v>2.7777777777777777</v>
      </c>
      <c r="AI238">
        <v>1.625</v>
      </c>
      <c r="AJ238">
        <v>2.5384615384615383</v>
      </c>
      <c r="AK238">
        <v>2.8888888888888888</v>
      </c>
      <c r="AL238">
        <v>2.8571428571428572</v>
      </c>
      <c r="AM238">
        <v>3.4</v>
      </c>
      <c r="AN238">
        <v>3.0769230769230771</v>
      </c>
      <c r="AO238">
        <v>2.8076923076923075</v>
      </c>
      <c r="AP238">
        <v>3.2222222222222223</v>
      </c>
      <c r="AQ238">
        <v>3.1111111111111112</v>
      </c>
      <c r="AR238">
        <v>3.875</v>
      </c>
      <c r="AS238">
        <v>3.3846153846153846</v>
      </c>
      <c r="AT238">
        <v>2.7777777777777777</v>
      </c>
      <c r="AU238">
        <v>3.2857142857142856</v>
      </c>
      <c r="AV238">
        <v>2.2999999999999998</v>
      </c>
      <c r="AW238">
        <v>2.7307692307692308</v>
      </c>
      <c r="AX238">
        <v>3.0576923076923075</v>
      </c>
      <c r="AY238">
        <v>2.9326923076923075</v>
      </c>
      <c r="AZ238">
        <v>1.6666666666666667</v>
      </c>
      <c r="BA238">
        <v>1.7777777777777777</v>
      </c>
      <c r="BB238">
        <v>1.875</v>
      </c>
      <c r="BC238">
        <v>1.7692307692307692</v>
      </c>
      <c r="BD238">
        <v>1.8888888888888888</v>
      </c>
      <c r="BE238">
        <v>1.5714285714285714</v>
      </c>
      <c r="BF238">
        <v>1.4</v>
      </c>
      <c r="BG238">
        <v>1.6153846153846154</v>
      </c>
      <c r="BH238">
        <v>1.6923076923076923</v>
      </c>
      <c r="BI238">
        <v>1.6923076923076923</v>
      </c>
      <c r="BJ238">
        <v>2.5192307692307692</v>
      </c>
      <c r="BK238">
        <v>4</v>
      </c>
      <c r="BL238">
        <v>3</v>
      </c>
      <c r="BM238">
        <v>4.5</v>
      </c>
      <c r="BN238">
        <v>4</v>
      </c>
      <c r="BO238">
        <v>2</v>
      </c>
      <c r="BP238">
        <v>2</v>
      </c>
      <c r="BR238">
        <v>2</v>
      </c>
      <c r="BS238">
        <v>3</v>
      </c>
      <c r="BT238">
        <v>1</v>
      </c>
      <c r="BU238">
        <v>2</v>
      </c>
      <c r="BV238">
        <v>1</v>
      </c>
      <c r="BW238">
        <v>1.25</v>
      </c>
      <c r="BX238">
        <v>5</v>
      </c>
      <c r="BY238">
        <v>3.3333333333333335</v>
      </c>
      <c r="CA238">
        <v>3.75</v>
      </c>
      <c r="CB238">
        <v>2.5</v>
      </c>
      <c r="CC238">
        <v>2.75</v>
      </c>
      <c r="CD238">
        <v>6</v>
      </c>
      <c r="CE238">
        <v>1</v>
      </c>
      <c r="CF238">
        <v>3.5</v>
      </c>
      <c r="CG238">
        <v>3.5</v>
      </c>
      <c r="CH238">
        <v>8</v>
      </c>
      <c r="CI238">
        <v>2.6666666666666665</v>
      </c>
      <c r="CK238">
        <v>4</v>
      </c>
      <c r="CL238">
        <v>3.75</v>
      </c>
      <c r="CM238">
        <v>3.75</v>
      </c>
      <c r="CN238">
        <v>3.0833333333333335</v>
      </c>
      <c r="CO238">
        <v>2.5944444444444446</v>
      </c>
      <c r="CP238">
        <v>2.4</v>
      </c>
      <c r="CQ238">
        <v>2.2999999999999998</v>
      </c>
      <c r="CR238">
        <v>4.1428571428571432</v>
      </c>
      <c r="CS238">
        <v>2.8148148148148149</v>
      </c>
      <c r="CT238">
        <v>2.3333333333333335</v>
      </c>
      <c r="CU238">
        <v>3.1</v>
      </c>
      <c r="CV238">
        <v>3</v>
      </c>
      <c r="CW238">
        <v>2.8214285714285716</v>
      </c>
      <c r="CX238">
        <v>2.8181818181818183</v>
      </c>
      <c r="CY238">
        <v>2.7</v>
      </c>
      <c r="CZ238">
        <v>1.7</v>
      </c>
      <c r="DA238">
        <v>1.4285714285714286</v>
      </c>
      <c r="DB238">
        <v>2</v>
      </c>
      <c r="DC238">
        <v>2.8888888888888888</v>
      </c>
      <c r="DD238">
        <v>2</v>
      </c>
      <c r="DE238">
        <v>2.8888888888888888</v>
      </c>
      <c r="DF238">
        <v>2.5714285714285716</v>
      </c>
      <c r="DG238">
        <v>2.290909090909091</v>
      </c>
      <c r="DH238">
        <v>2.5545454545454547</v>
      </c>
      <c r="DI238">
        <v>1</v>
      </c>
      <c r="DJ238">
        <v>1</v>
      </c>
      <c r="DK238">
        <v>1.2857142857142858</v>
      </c>
      <c r="DL238">
        <v>1.0740740740740742</v>
      </c>
      <c r="DM238">
        <v>0.66666666666666663</v>
      </c>
      <c r="DN238">
        <v>0.6</v>
      </c>
      <c r="DO238">
        <v>1.6666666666666667</v>
      </c>
      <c r="DP238">
        <v>0.9642857142857143</v>
      </c>
      <c r="DQ238">
        <v>1.0181818181818181</v>
      </c>
      <c r="DR238">
        <v>1.0181818181818181</v>
      </c>
      <c r="DS238">
        <v>2.0424242424242425</v>
      </c>
      <c r="DV238">
        <v>1.3333333333333333</v>
      </c>
      <c r="DW238">
        <v>1.3333333333333333</v>
      </c>
      <c r="DX238">
        <v>0</v>
      </c>
      <c r="DZ238">
        <v>5</v>
      </c>
      <c r="EA238">
        <v>2.5</v>
      </c>
      <c r="EB238">
        <v>1.8</v>
      </c>
      <c r="EE238">
        <v>6</v>
      </c>
      <c r="EF238">
        <v>6</v>
      </c>
      <c r="EG238">
        <v>3</v>
      </c>
      <c r="EI238">
        <v>0</v>
      </c>
      <c r="EJ238">
        <v>1.5</v>
      </c>
      <c r="EK238">
        <v>4.2</v>
      </c>
      <c r="EL238">
        <v>3</v>
      </c>
      <c r="EO238">
        <v>4</v>
      </c>
      <c r="EP238">
        <v>4</v>
      </c>
      <c r="EQ238">
        <v>2</v>
      </c>
      <c r="ES238">
        <v>0</v>
      </c>
      <c r="ET238">
        <v>1</v>
      </c>
      <c r="EU238">
        <v>2.8</v>
      </c>
      <c r="EV238">
        <v>2.8</v>
      </c>
      <c r="EW238">
        <v>2.9333333333333331</v>
      </c>
      <c r="EX238">
        <v>2.1166666666666667</v>
      </c>
    </row>
    <row r="239" spans="1:154" x14ac:dyDescent="0.3">
      <c r="A239" s="2" t="s">
        <v>236</v>
      </c>
      <c r="B239">
        <v>2.4210526315789473</v>
      </c>
      <c r="C239">
        <v>2.0526315789473686</v>
      </c>
      <c r="D239">
        <v>2</v>
      </c>
      <c r="E239">
        <v>2.1551724137931036</v>
      </c>
      <c r="F239">
        <v>2.763157894736842</v>
      </c>
      <c r="G239">
        <v>2.8421052631578947</v>
      </c>
      <c r="H239">
        <v>2.9750000000000001</v>
      </c>
      <c r="I239">
        <v>2.8620689655172415</v>
      </c>
      <c r="J239">
        <v>2.5086206896551726</v>
      </c>
      <c r="K239">
        <v>1.236842105263158</v>
      </c>
      <c r="L239">
        <v>1.5263157894736843</v>
      </c>
      <c r="M239">
        <v>0.82499999999999996</v>
      </c>
      <c r="N239">
        <v>1.1896551724137931</v>
      </c>
      <c r="O239">
        <v>1.1896551724137931</v>
      </c>
      <c r="P239">
        <v>2.0689655172413794</v>
      </c>
      <c r="Q239">
        <v>3</v>
      </c>
      <c r="R239">
        <v>3.5</v>
      </c>
      <c r="T239">
        <v>3.25</v>
      </c>
      <c r="U239">
        <v>1.5</v>
      </c>
      <c r="V239">
        <v>3</v>
      </c>
      <c r="X239">
        <v>2.25</v>
      </c>
      <c r="Y239">
        <v>2.75</v>
      </c>
      <c r="Z239">
        <v>2.5</v>
      </c>
      <c r="AA239">
        <v>2</v>
      </c>
      <c r="AC239">
        <v>2.25</v>
      </c>
      <c r="AD239">
        <v>2.25</v>
      </c>
      <c r="AE239">
        <v>2.5833333333333335</v>
      </c>
      <c r="AF239">
        <v>2.0861111111111112</v>
      </c>
      <c r="AG239">
        <v>2.4</v>
      </c>
      <c r="AH239">
        <v>2.5</v>
      </c>
      <c r="AI239">
        <v>1.3333333333333333</v>
      </c>
      <c r="AJ239">
        <v>2.074074074074074</v>
      </c>
      <c r="AK239">
        <v>1.5</v>
      </c>
      <c r="AL239">
        <v>2.1111111111111112</v>
      </c>
      <c r="AM239">
        <v>2.3333333333333335</v>
      </c>
      <c r="AN239">
        <v>1.9642857142857142</v>
      </c>
      <c r="AO239">
        <v>2.0181818181818181</v>
      </c>
      <c r="AP239">
        <v>2.2000000000000002</v>
      </c>
      <c r="AQ239">
        <v>3</v>
      </c>
      <c r="AR239">
        <v>2.6666666666666665</v>
      </c>
      <c r="AS239">
        <v>2.5925925925925926</v>
      </c>
      <c r="AT239">
        <v>3.4</v>
      </c>
      <c r="AU239">
        <v>2.8888888888888888</v>
      </c>
      <c r="AV239">
        <v>1.4444444444444444</v>
      </c>
      <c r="AW239">
        <v>2.6071428571428572</v>
      </c>
      <c r="AX239">
        <v>2.6</v>
      </c>
      <c r="AY239">
        <v>2.3090909090909091</v>
      </c>
      <c r="AZ239">
        <v>1</v>
      </c>
      <c r="BA239">
        <v>0.625</v>
      </c>
      <c r="BB239">
        <v>0.22222222222222221</v>
      </c>
      <c r="BC239">
        <v>0.62962962962962965</v>
      </c>
      <c r="BD239">
        <v>0.6</v>
      </c>
      <c r="BE239">
        <v>1.2222222222222223</v>
      </c>
      <c r="BF239">
        <v>0.77777777777777779</v>
      </c>
      <c r="BG239">
        <v>0.8571428571428571</v>
      </c>
      <c r="BH239">
        <v>0.74545454545454548</v>
      </c>
      <c r="BI239">
        <v>0.74545454545454548</v>
      </c>
      <c r="BJ239">
        <v>1.7878787878787878</v>
      </c>
      <c r="BL239">
        <v>2</v>
      </c>
      <c r="BM239">
        <v>2</v>
      </c>
      <c r="BN239">
        <v>2</v>
      </c>
      <c r="BP239">
        <v>2</v>
      </c>
      <c r="BQ239">
        <v>3</v>
      </c>
      <c r="BR239">
        <v>2.5</v>
      </c>
      <c r="BS239">
        <v>2.2000000000000002</v>
      </c>
      <c r="BU239">
        <v>3</v>
      </c>
      <c r="BV239">
        <v>0</v>
      </c>
      <c r="BW239">
        <v>2</v>
      </c>
      <c r="BY239">
        <v>0</v>
      </c>
      <c r="BZ239">
        <v>4</v>
      </c>
      <c r="CA239">
        <v>2</v>
      </c>
      <c r="CB239">
        <v>2</v>
      </c>
      <c r="CC239">
        <v>2.1</v>
      </c>
      <c r="CE239">
        <v>0</v>
      </c>
      <c r="CF239">
        <v>3</v>
      </c>
      <c r="CG239">
        <v>1</v>
      </c>
      <c r="CI239">
        <v>1</v>
      </c>
      <c r="CJ239">
        <v>4</v>
      </c>
      <c r="CK239">
        <v>2.5</v>
      </c>
      <c r="CL239">
        <v>1.6</v>
      </c>
      <c r="CM239">
        <v>1.6</v>
      </c>
      <c r="CN239">
        <v>1.9333333333333333</v>
      </c>
      <c r="CO239">
        <v>1.8</v>
      </c>
      <c r="CP239">
        <v>4</v>
      </c>
      <c r="CQ239">
        <v>2.5</v>
      </c>
      <c r="CR239">
        <v>3.6666666666666665</v>
      </c>
      <c r="CS239">
        <v>3.3571428571428572</v>
      </c>
      <c r="CT239">
        <v>3.6666666666666665</v>
      </c>
      <c r="CU239">
        <v>2.6666666666666665</v>
      </c>
      <c r="CV239">
        <v>1.25</v>
      </c>
      <c r="CW239">
        <v>2.4347826086956523</v>
      </c>
      <c r="CX239">
        <v>2.9411764705882355</v>
      </c>
      <c r="CY239">
        <v>2.6666666666666665</v>
      </c>
      <c r="CZ239">
        <v>3.4</v>
      </c>
      <c r="DA239">
        <v>2.7777777777777777</v>
      </c>
      <c r="DB239">
        <v>2.9642857142857144</v>
      </c>
      <c r="DC239">
        <v>2.8333333333333335</v>
      </c>
      <c r="DD239">
        <v>3.8888888888888888</v>
      </c>
      <c r="DE239">
        <v>3.5</v>
      </c>
      <c r="DF239">
        <v>3.4782608695652173</v>
      </c>
      <c r="DG239">
        <v>3.1960784313725492</v>
      </c>
      <c r="DH239">
        <v>3.0686274509803924</v>
      </c>
      <c r="DI239">
        <v>1.6666666666666667</v>
      </c>
      <c r="DJ239">
        <v>2.1</v>
      </c>
      <c r="DK239">
        <v>1.2222222222222223</v>
      </c>
      <c r="DL239">
        <v>1.6785714285714286</v>
      </c>
      <c r="DM239">
        <v>3.5</v>
      </c>
      <c r="DN239">
        <v>2.2222222222222223</v>
      </c>
      <c r="DO239">
        <v>1.75</v>
      </c>
      <c r="DP239">
        <v>2.3913043478260869</v>
      </c>
      <c r="DQ239">
        <v>2</v>
      </c>
      <c r="DR239">
        <v>2</v>
      </c>
      <c r="DS239">
        <v>2.7124183006535949</v>
      </c>
      <c r="DT239">
        <v>0</v>
      </c>
      <c r="DV239">
        <v>7</v>
      </c>
      <c r="DW239">
        <v>3.5</v>
      </c>
      <c r="DX239">
        <v>0.5</v>
      </c>
      <c r="DY239">
        <v>1</v>
      </c>
      <c r="DZ239">
        <v>3.5</v>
      </c>
      <c r="EA239">
        <v>1.4285714285714286</v>
      </c>
      <c r="EB239">
        <v>1.8888888888888888</v>
      </c>
      <c r="EC239">
        <v>2</v>
      </c>
      <c r="EE239">
        <v>0</v>
      </c>
      <c r="EF239">
        <v>1</v>
      </c>
      <c r="EG239">
        <v>6.5</v>
      </c>
      <c r="EH239">
        <v>8</v>
      </c>
      <c r="EI239">
        <v>4</v>
      </c>
      <c r="EJ239">
        <v>6</v>
      </c>
      <c r="EK239">
        <v>4.8888888888888893</v>
      </c>
      <c r="EL239">
        <v>3.3888888888888888</v>
      </c>
      <c r="EM239">
        <v>7</v>
      </c>
      <c r="EO239">
        <v>0</v>
      </c>
      <c r="EP239">
        <v>3.5</v>
      </c>
      <c r="EQ239">
        <v>3</v>
      </c>
      <c r="ER239">
        <v>0</v>
      </c>
      <c r="ES239">
        <v>3.5</v>
      </c>
      <c r="ET239">
        <v>2.7142857142857144</v>
      </c>
      <c r="EU239">
        <v>2.8888888888888888</v>
      </c>
      <c r="EV239">
        <v>2.8888888888888888</v>
      </c>
      <c r="EW239">
        <v>3.2222222222222223</v>
      </c>
      <c r="EX239">
        <v>2.7888888888888888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5617F-58A3-4710-9F60-856D97E8CE71}">
  <dimension ref="A1:GA239"/>
  <sheetViews>
    <sheetView topLeftCell="FI209" zoomScale="80" zoomScaleNormal="80" workbookViewId="0">
      <selection activeCell="FR232" sqref="FR232"/>
    </sheetView>
  </sheetViews>
  <sheetFormatPr baseColWidth="10" defaultRowHeight="14.4" x14ac:dyDescent="0.3"/>
  <cols>
    <col min="1" max="1" width="10.6640625" bestFit="1" customWidth="1"/>
    <col min="2" max="2" width="43.88671875" bestFit="1" customWidth="1"/>
    <col min="3" max="3" width="43.5546875" bestFit="1" customWidth="1"/>
    <col min="4" max="4" width="44" bestFit="1" customWidth="1"/>
    <col min="5" max="5" width="43.5546875" bestFit="1" customWidth="1"/>
    <col min="6" max="6" width="44.33203125" bestFit="1" customWidth="1"/>
    <col min="7" max="7" width="44" bestFit="1" customWidth="1"/>
    <col min="8" max="8" width="44.44140625" bestFit="1" customWidth="1"/>
    <col min="9" max="9" width="44" bestFit="1" customWidth="1"/>
    <col min="10" max="10" width="43.5546875" bestFit="1" customWidth="1"/>
    <col min="11" max="11" width="43" bestFit="1" customWidth="1"/>
    <col min="12" max="12" width="42.88671875" bestFit="1" customWidth="1"/>
    <col min="13" max="13" width="43.109375" bestFit="1" customWidth="1"/>
    <col min="14" max="14" width="43" bestFit="1" customWidth="1"/>
    <col min="15" max="15" width="42.88671875" bestFit="1" customWidth="1"/>
    <col min="16" max="16" width="43.44140625" bestFit="1" customWidth="1"/>
    <col min="17" max="17" width="43.109375" bestFit="1" customWidth="1"/>
    <col min="18" max="18" width="43.44140625" bestFit="1" customWidth="1"/>
    <col min="19" max="19" width="43.109375" bestFit="1" customWidth="1"/>
    <col min="20" max="20" width="42.5546875" bestFit="1" customWidth="1"/>
    <col min="21" max="21" width="42.44140625" bestFit="1" customWidth="1"/>
    <col min="22" max="22" width="42.88671875" bestFit="1" customWidth="1"/>
    <col min="23" max="23" width="42.44140625" bestFit="1" customWidth="1"/>
    <col min="24" max="24" width="43" bestFit="1" customWidth="1"/>
    <col min="25" max="25" width="42.88671875" bestFit="1" customWidth="1"/>
    <col min="26" max="26" width="43.109375" bestFit="1" customWidth="1"/>
    <col min="27" max="27" width="42.88671875" bestFit="1" customWidth="1"/>
    <col min="28" max="28" width="42.44140625" bestFit="1" customWidth="1"/>
    <col min="29" max="29" width="41.6640625" bestFit="1" customWidth="1"/>
    <col min="30" max="30" width="41.5546875" bestFit="1" customWidth="1"/>
    <col min="31" max="31" width="42" bestFit="1" customWidth="1"/>
    <col min="32" max="32" width="41.5546875" bestFit="1" customWidth="1"/>
    <col min="33" max="34" width="42" bestFit="1" customWidth="1"/>
    <col min="35" max="35" width="42.88671875" bestFit="1" customWidth="1"/>
    <col min="36" max="36" width="43.5546875" bestFit="1" customWidth="1"/>
    <col min="37" max="37" width="43.44140625" bestFit="1" customWidth="1"/>
    <col min="38" max="38" width="43.88671875" bestFit="1" customWidth="1"/>
    <col min="39" max="39" width="43.44140625" bestFit="1" customWidth="1"/>
    <col min="40" max="40" width="43.88671875" bestFit="1" customWidth="1"/>
    <col min="41" max="41" width="43.5546875" bestFit="1" customWidth="1"/>
    <col min="42" max="42" width="44" bestFit="1" customWidth="1"/>
    <col min="43" max="44" width="43.5546875" bestFit="1" customWidth="1"/>
    <col min="45" max="45" width="44" bestFit="1" customWidth="1"/>
    <col min="46" max="46" width="43.88671875" bestFit="1" customWidth="1"/>
    <col min="47" max="47" width="44.33203125" bestFit="1" customWidth="1"/>
    <col min="48" max="48" width="43.88671875" bestFit="1" customWidth="1"/>
    <col min="49" max="49" width="44.33203125" bestFit="1" customWidth="1"/>
    <col min="50" max="50" width="44" bestFit="1" customWidth="1"/>
    <col min="51" max="51" width="44.44140625" bestFit="1" customWidth="1"/>
    <col min="52" max="53" width="44" bestFit="1" customWidth="1"/>
    <col min="54" max="54" width="43.5546875" bestFit="1" customWidth="1"/>
    <col min="55" max="55" width="43.109375" bestFit="1" customWidth="1"/>
    <col min="56" max="56" width="43" bestFit="1" customWidth="1"/>
    <col min="57" max="57" width="43.44140625" bestFit="1" customWidth="1"/>
    <col min="58" max="58" width="43" bestFit="1" customWidth="1"/>
    <col min="59" max="59" width="43.44140625" bestFit="1" customWidth="1"/>
    <col min="60" max="60" width="43.109375" bestFit="1" customWidth="1"/>
    <col min="61" max="61" width="43.5546875" bestFit="1" customWidth="1"/>
    <col min="62" max="65" width="43.109375" bestFit="1" customWidth="1"/>
    <col min="66" max="66" width="42.44140625" bestFit="1" customWidth="1"/>
    <col min="67" max="67" width="42.109375" bestFit="1" customWidth="1"/>
    <col min="68" max="68" width="42.5546875" bestFit="1" customWidth="1"/>
    <col min="69" max="69" width="42.109375" bestFit="1" customWidth="1"/>
    <col min="70" max="70" width="42.5546875" bestFit="1" customWidth="1"/>
    <col min="71" max="71" width="42.44140625" bestFit="1" customWidth="1"/>
    <col min="72" max="72" width="42.88671875" bestFit="1" customWidth="1"/>
    <col min="73" max="74" width="42.44140625" bestFit="1" customWidth="1"/>
    <col min="75" max="75" width="42.88671875" bestFit="1" customWidth="1"/>
    <col min="76" max="76" width="42.5546875" bestFit="1" customWidth="1"/>
    <col min="77" max="77" width="43" bestFit="1" customWidth="1"/>
    <col min="78" max="78" width="42.5546875" bestFit="1" customWidth="1"/>
    <col min="79" max="79" width="43" bestFit="1" customWidth="1"/>
    <col min="80" max="80" width="42.88671875" bestFit="1" customWidth="1"/>
    <col min="81" max="81" width="43.109375" bestFit="1" customWidth="1"/>
    <col min="82" max="83" width="42.88671875" bestFit="1" customWidth="1"/>
    <col min="84" max="84" width="42.44140625" bestFit="1" customWidth="1"/>
    <col min="85" max="85" width="42" bestFit="1" customWidth="1"/>
    <col min="86" max="86" width="41.6640625" bestFit="1" customWidth="1"/>
    <col min="87" max="87" width="42.109375" bestFit="1" customWidth="1"/>
    <col min="88" max="88" width="41.6640625" bestFit="1" customWidth="1"/>
    <col min="89" max="89" width="42.109375" bestFit="1" customWidth="1"/>
    <col min="90" max="90" width="42" bestFit="1" customWidth="1"/>
    <col min="91" max="91" width="42.44140625" bestFit="1" customWidth="1"/>
    <col min="92" max="95" width="42" bestFit="1" customWidth="1"/>
    <col min="96" max="96" width="42.88671875" bestFit="1" customWidth="1"/>
    <col min="97" max="97" width="44" bestFit="1" customWidth="1"/>
    <col min="98" max="98" width="43.88671875" bestFit="1" customWidth="1"/>
    <col min="99" max="99" width="44.33203125" bestFit="1" customWidth="1"/>
    <col min="100" max="100" width="43.88671875" bestFit="1" customWidth="1"/>
    <col min="101" max="101" width="44.33203125" bestFit="1" customWidth="1"/>
    <col min="102" max="102" width="44" bestFit="1" customWidth="1"/>
    <col min="103" max="103" width="44.44140625" bestFit="1" customWidth="1"/>
    <col min="104" max="105" width="44" bestFit="1" customWidth="1"/>
    <col min="106" max="106" width="44.44140625" bestFit="1" customWidth="1"/>
    <col min="107" max="107" width="44.33203125" bestFit="1" customWidth="1"/>
    <col min="108" max="108" width="44.5546875" bestFit="1" customWidth="1"/>
    <col min="109" max="109" width="44.33203125" bestFit="1" customWidth="1"/>
    <col min="110" max="110" width="44.5546875" bestFit="1" customWidth="1"/>
    <col min="111" max="111" width="44.44140625" bestFit="1" customWidth="1"/>
    <col min="112" max="112" width="44.88671875" bestFit="1" customWidth="1"/>
    <col min="113" max="114" width="44.44140625" bestFit="1" customWidth="1"/>
    <col min="115" max="116" width="44" bestFit="1" customWidth="1"/>
    <col min="117" max="117" width="43.88671875" bestFit="1" customWidth="1"/>
    <col min="118" max="118" width="44.33203125" bestFit="1" customWidth="1"/>
    <col min="119" max="119" width="43.88671875" bestFit="1" customWidth="1"/>
    <col min="120" max="120" width="44.33203125" bestFit="1" customWidth="1"/>
    <col min="121" max="121" width="44" bestFit="1" customWidth="1"/>
    <col min="122" max="122" width="44.44140625" bestFit="1" customWidth="1"/>
    <col min="123" max="124" width="44" bestFit="1" customWidth="1"/>
    <col min="125" max="126" width="43.5546875" bestFit="1" customWidth="1"/>
    <col min="127" max="127" width="42.88671875" bestFit="1" customWidth="1"/>
    <col min="128" max="128" width="42.5546875" bestFit="1" customWidth="1"/>
    <col min="129" max="129" width="43" bestFit="1" customWidth="1"/>
    <col min="130" max="130" width="42.5546875" bestFit="1" customWidth="1"/>
    <col min="131" max="131" width="43" bestFit="1" customWidth="1"/>
    <col min="132" max="132" width="42.88671875" bestFit="1" customWidth="1"/>
    <col min="133" max="133" width="43.109375" bestFit="1" customWidth="1"/>
    <col min="134" max="135" width="42.88671875" bestFit="1" customWidth="1"/>
    <col min="136" max="136" width="43.109375" bestFit="1" customWidth="1"/>
    <col min="137" max="137" width="43" bestFit="1" customWidth="1"/>
    <col min="138" max="138" width="43.44140625" bestFit="1" customWidth="1"/>
    <col min="139" max="139" width="43" bestFit="1" customWidth="1"/>
    <col min="140" max="140" width="43.44140625" bestFit="1" customWidth="1"/>
    <col min="141" max="141" width="43.109375" bestFit="1" customWidth="1"/>
    <col min="142" max="142" width="43.5546875" bestFit="1" customWidth="1"/>
    <col min="143" max="144" width="43.109375" bestFit="1" customWidth="1"/>
    <col min="145" max="146" width="42.88671875" bestFit="1" customWidth="1"/>
    <col min="147" max="147" width="42.5546875" bestFit="1" customWidth="1"/>
    <col min="148" max="148" width="43" bestFit="1" customWidth="1"/>
    <col min="149" max="149" width="42.5546875" bestFit="1" customWidth="1"/>
    <col min="150" max="150" width="43" bestFit="1" customWidth="1"/>
    <col min="151" max="151" width="42.88671875" bestFit="1" customWidth="1"/>
    <col min="152" max="152" width="43.109375" bestFit="1" customWidth="1"/>
    <col min="153" max="153" width="42.88671875" bestFit="1" customWidth="1"/>
    <col min="154" max="155" width="42.44140625" bestFit="1" customWidth="1"/>
    <col min="156" max="156" width="42.5546875" bestFit="1" customWidth="1"/>
    <col min="157" max="157" width="42.44140625" bestFit="1" customWidth="1"/>
    <col min="158" max="158" width="43.44140625" bestFit="1" customWidth="1"/>
    <col min="159" max="159" width="43.109375" bestFit="1" customWidth="1"/>
  </cols>
  <sheetData>
    <row r="1" spans="1:183" x14ac:dyDescent="0.3">
      <c r="A1" s="10" t="s">
        <v>238</v>
      </c>
      <c r="B1" s="9" t="s">
        <v>257</v>
      </c>
      <c r="C1" s="9" t="s">
        <v>262</v>
      </c>
      <c r="D1" s="9" t="s">
        <v>263</v>
      </c>
      <c r="E1" s="9" t="s">
        <v>264</v>
      </c>
      <c r="F1" s="9" t="s">
        <v>276</v>
      </c>
      <c r="G1" s="9" t="s">
        <v>278</v>
      </c>
      <c r="H1" s="9" t="s">
        <v>280</v>
      </c>
      <c r="I1" s="9" t="s">
        <v>284</v>
      </c>
      <c r="J1" s="9" t="s">
        <v>303</v>
      </c>
      <c r="K1" s="9" t="s">
        <v>374</v>
      </c>
      <c r="L1" s="9" t="s">
        <v>375</v>
      </c>
      <c r="M1" s="9" t="s">
        <v>376</v>
      </c>
      <c r="N1" s="9" t="s">
        <v>377</v>
      </c>
      <c r="O1" s="9" t="s">
        <v>378</v>
      </c>
      <c r="P1" s="9" t="s">
        <v>305</v>
      </c>
      <c r="Q1" s="9" t="s">
        <v>306</v>
      </c>
      <c r="R1" s="14" t="s">
        <v>307</v>
      </c>
      <c r="S1" s="14" t="s">
        <v>308</v>
      </c>
      <c r="T1" s="14" t="s">
        <v>318</v>
      </c>
      <c r="U1" s="14" t="s">
        <v>320</v>
      </c>
      <c r="V1" s="14" t="s">
        <v>322</v>
      </c>
      <c r="W1" s="14" t="s">
        <v>324</v>
      </c>
      <c r="X1" s="14" t="s">
        <v>336</v>
      </c>
      <c r="Y1" s="14" t="s">
        <v>338</v>
      </c>
      <c r="Z1" s="14" t="s">
        <v>340</v>
      </c>
      <c r="AA1" s="14" t="s">
        <v>344</v>
      </c>
      <c r="AB1" s="14" t="s">
        <v>346</v>
      </c>
      <c r="AC1" s="14" t="s">
        <v>380</v>
      </c>
      <c r="AD1" s="14" t="s">
        <v>382</v>
      </c>
      <c r="AE1" s="14" t="s">
        <v>384</v>
      </c>
      <c r="AF1" s="14" t="s">
        <v>386</v>
      </c>
      <c r="AG1" s="14" t="s">
        <v>366</v>
      </c>
      <c r="AH1" s="14" t="s">
        <v>368</v>
      </c>
      <c r="AI1" s="14" t="s">
        <v>370</v>
      </c>
      <c r="AJ1" s="6" t="s">
        <v>258</v>
      </c>
      <c r="AK1" s="6" t="s">
        <v>259</v>
      </c>
      <c r="AL1" s="6" t="s">
        <v>260</v>
      </c>
      <c r="AM1" s="6" t="s">
        <v>261</v>
      </c>
      <c r="AN1" s="6" t="s">
        <v>257</v>
      </c>
      <c r="AO1" s="6" t="s">
        <v>262</v>
      </c>
      <c r="AP1" s="6" t="s">
        <v>263</v>
      </c>
      <c r="AQ1" s="6" t="s">
        <v>264</v>
      </c>
      <c r="AR1" s="6" t="s">
        <v>265</v>
      </c>
      <c r="AS1" s="6" t="s">
        <v>268</v>
      </c>
      <c r="AT1" s="6" t="s">
        <v>270</v>
      </c>
      <c r="AU1" s="6" t="s">
        <v>272</v>
      </c>
      <c r="AV1" s="6" t="s">
        <v>274</v>
      </c>
      <c r="AW1" s="6" t="s">
        <v>276</v>
      </c>
      <c r="AX1" s="6" t="s">
        <v>278</v>
      </c>
      <c r="AY1" s="6" t="s">
        <v>280</v>
      </c>
      <c r="AZ1" s="6" t="s">
        <v>282</v>
      </c>
      <c r="BA1" s="6" t="s">
        <v>284</v>
      </c>
      <c r="BB1" s="7" t="s">
        <v>303</v>
      </c>
      <c r="BC1" s="6" t="s">
        <v>286</v>
      </c>
      <c r="BD1" s="6" t="s">
        <v>288</v>
      </c>
      <c r="BE1" s="6" t="s">
        <v>290</v>
      </c>
      <c r="BF1" s="6" t="s">
        <v>292</v>
      </c>
      <c r="BG1" s="6" t="s">
        <v>294</v>
      </c>
      <c r="BH1" s="6" t="s">
        <v>296</v>
      </c>
      <c r="BI1" s="6" t="s">
        <v>298</v>
      </c>
      <c r="BJ1" s="6" t="s">
        <v>299</v>
      </c>
      <c r="BK1" s="6" t="s">
        <v>302</v>
      </c>
      <c r="BL1" s="7" t="s">
        <v>306</v>
      </c>
      <c r="BM1" s="11" t="s">
        <v>308</v>
      </c>
      <c r="BN1" s="11" t="s">
        <v>310</v>
      </c>
      <c r="BO1" s="11" t="s">
        <v>312</v>
      </c>
      <c r="BP1" s="11" t="s">
        <v>314</v>
      </c>
      <c r="BQ1" s="11" t="s">
        <v>316</v>
      </c>
      <c r="BR1" s="11" t="s">
        <v>318</v>
      </c>
      <c r="BS1" s="11" t="s">
        <v>320</v>
      </c>
      <c r="BT1" s="11" t="s">
        <v>322</v>
      </c>
      <c r="BU1" s="11" t="s">
        <v>324</v>
      </c>
      <c r="BV1" s="11" t="s">
        <v>326</v>
      </c>
      <c r="BW1" s="11" t="s">
        <v>328</v>
      </c>
      <c r="BX1" s="11" t="s">
        <v>330</v>
      </c>
      <c r="BY1" s="11" t="s">
        <v>332</v>
      </c>
      <c r="BZ1" s="11" t="s">
        <v>334</v>
      </c>
      <c r="CA1" s="11" t="s">
        <v>336</v>
      </c>
      <c r="CB1" s="11" t="s">
        <v>338</v>
      </c>
      <c r="CC1" s="11" t="s">
        <v>340</v>
      </c>
      <c r="CD1" s="11" t="s">
        <v>342</v>
      </c>
      <c r="CE1" s="11" t="s">
        <v>344</v>
      </c>
      <c r="CF1" s="11" t="s">
        <v>346</v>
      </c>
      <c r="CG1" s="11" t="s">
        <v>348</v>
      </c>
      <c r="CH1" s="11" t="s">
        <v>350</v>
      </c>
      <c r="CI1" s="11" t="s">
        <v>352</v>
      </c>
      <c r="CJ1" s="11" t="s">
        <v>354</v>
      </c>
      <c r="CK1" s="11" t="s">
        <v>356</v>
      </c>
      <c r="CL1" s="11" t="s">
        <v>358</v>
      </c>
      <c r="CM1" s="11" t="s">
        <v>360</v>
      </c>
      <c r="CN1" s="11" t="s">
        <v>362</v>
      </c>
      <c r="CO1" s="11" t="s">
        <v>364</v>
      </c>
      <c r="CP1" s="11" t="s">
        <v>366</v>
      </c>
      <c r="CQ1" s="11" t="s">
        <v>368</v>
      </c>
      <c r="CR1" s="11" t="s">
        <v>370</v>
      </c>
      <c r="CS1" s="8" t="s">
        <v>388</v>
      </c>
      <c r="CT1" s="8" t="s">
        <v>390</v>
      </c>
      <c r="CU1" s="8" t="s">
        <v>392</v>
      </c>
      <c r="CV1" s="8" t="s">
        <v>394</v>
      </c>
      <c r="CW1" s="8" t="s">
        <v>396</v>
      </c>
      <c r="CX1" s="8" t="s">
        <v>398</v>
      </c>
      <c r="CY1" s="8" t="s">
        <v>400</v>
      </c>
      <c r="CZ1" s="8" t="s">
        <v>402</v>
      </c>
      <c r="DA1" s="8" t="s">
        <v>404</v>
      </c>
      <c r="DB1" s="8" t="s">
        <v>406</v>
      </c>
      <c r="DC1" s="8" t="s">
        <v>408</v>
      </c>
      <c r="DD1" s="8" t="s">
        <v>410</v>
      </c>
      <c r="DE1" s="8" t="s">
        <v>412</v>
      </c>
      <c r="DF1" s="8" t="s">
        <v>414</v>
      </c>
      <c r="DG1" s="8" t="s">
        <v>416</v>
      </c>
      <c r="DH1" s="8" t="s">
        <v>418</v>
      </c>
      <c r="DI1" s="8" t="s">
        <v>420</v>
      </c>
      <c r="DJ1" s="8" t="s">
        <v>422</v>
      </c>
      <c r="DK1" s="8" t="s">
        <v>424</v>
      </c>
      <c r="DL1" s="8" t="s">
        <v>475</v>
      </c>
      <c r="DM1" s="8" t="s">
        <v>477</v>
      </c>
      <c r="DN1" s="8" t="s">
        <v>479</v>
      </c>
      <c r="DO1" s="8" t="s">
        <v>481</v>
      </c>
      <c r="DP1" s="8" t="s">
        <v>483</v>
      </c>
      <c r="DQ1" s="8" t="s">
        <v>485</v>
      </c>
      <c r="DR1" s="8" t="s">
        <v>487</v>
      </c>
      <c r="DS1" s="8" t="s">
        <v>489</v>
      </c>
      <c r="DT1" s="8" t="s">
        <v>491</v>
      </c>
      <c r="DU1" s="13" t="s">
        <v>426</v>
      </c>
      <c r="DV1" s="13" t="s">
        <v>428</v>
      </c>
      <c r="DW1" s="13" t="s">
        <v>430</v>
      </c>
      <c r="DX1" s="13" t="s">
        <v>432</v>
      </c>
      <c r="DY1" s="13" t="s">
        <v>434</v>
      </c>
      <c r="DZ1" s="13" t="s">
        <v>436</v>
      </c>
      <c r="EA1" s="13" t="s">
        <v>438</v>
      </c>
      <c r="EB1" s="13" t="s">
        <v>440</v>
      </c>
      <c r="EC1" s="13" t="s">
        <v>442</v>
      </c>
      <c r="ED1" s="13" t="s">
        <v>444</v>
      </c>
      <c r="EE1" s="13" t="s">
        <v>446</v>
      </c>
      <c r="EF1" s="13" t="s">
        <v>448</v>
      </c>
      <c r="EG1" s="13" t="s">
        <v>450</v>
      </c>
      <c r="EH1" s="13" t="s">
        <v>452</v>
      </c>
      <c r="EI1" s="13" t="s">
        <v>454</v>
      </c>
      <c r="EJ1" s="13" t="s">
        <v>456</v>
      </c>
      <c r="EK1" s="13" t="s">
        <v>458</v>
      </c>
      <c r="EL1" s="13" t="s">
        <v>460</v>
      </c>
      <c r="EM1" s="13" t="s">
        <v>462</v>
      </c>
      <c r="EN1" s="13" t="s">
        <v>464</v>
      </c>
      <c r="EO1" s="13" t="s">
        <v>466</v>
      </c>
      <c r="EP1" s="13" t="s">
        <v>493</v>
      </c>
      <c r="EQ1" s="13" t="s">
        <v>495</v>
      </c>
      <c r="ER1" s="13" t="s">
        <v>497</v>
      </c>
      <c r="ES1" s="13" t="s">
        <v>499</v>
      </c>
      <c r="ET1" s="13" t="s">
        <v>501</v>
      </c>
      <c r="EU1" s="13" t="s">
        <v>503</v>
      </c>
      <c r="EV1" s="13" t="s">
        <v>505</v>
      </c>
      <c r="EW1" s="13" t="s">
        <v>507</v>
      </c>
      <c r="EX1" s="13" t="s">
        <v>467</v>
      </c>
      <c r="EY1" s="13" t="s">
        <v>469</v>
      </c>
      <c r="EZ1" s="13" t="s">
        <v>470</v>
      </c>
      <c r="FA1" s="13" t="s">
        <v>471</v>
      </c>
      <c r="FB1" s="13" t="s">
        <v>472</v>
      </c>
      <c r="FC1" s="13" t="s">
        <v>473</v>
      </c>
      <c r="FD1" s="49" t="s">
        <v>635</v>
      </c>
      <c r="FE1" s="49" t="s">
        <v>636</v>
      </c>
      <c r="FF1" s="49" t="s">
        <v>637</v>
      </c>
      <c r="FG1" s="49" t="s">
        <v>638</v>
      </c>
      <c r="FH1" s="49" t="s">
        <v>643</v>
      </c>
      <c r="FI1" s="49" t="s">
        <v>644</v>
      </c>
      <c r="FJ1" s="49" t="s">
        <v>645</v>
      </c>
      <c r="FK1" s="49" t="s">
        <v>646</v>
      </c>
      <c r="FL1" s="50" t="s">
        <v>627</v>
      </c>
      <c r="FM1" s="50" t="s">
        <v>628</v>
      </c>
      <c r="FN1" s="50" t="s">
        <v>629</v>
      </c>
      <c r="FO1" s="50" t="s">
        <v>630</v>
      </c>
      <c r="FP1" s="50" t="s">
        <v>639</v>
      </c>
      <c r="FQ1" s="50" t="s">
        <v>640</v>
      </c>
      <c r="FR1" s="50" t="s">
        <v>641</v>
      </c>
      <c r="FS1" s="50" t="s">
        <v>642</v>
      </c>
      <c r="FT1" s="51" t="s">
        <v>631</v>
      </c>
      <c r="FU1" s="51" t="s">
        <v>632</v>
      </c>
      <c r="FV1" s="51" t="s">
        <v>633</v>
      </c>
      <c r="FW1" s="51" t="s">
        <v>634</v>
      </c>
      <c r="FX1" s="51" t="s">
        <v>647</v>
      </c>
      <c r="FY1" s="51" t="s">
        <v>648</v>
      </c>
      <c r="FZ1" s="51" t="s">
        <v>649</v>
      </c>
      <c r="GA1" s="51" t="s">
        <v>650</v>
      </c>
    </row>
    <row r="2" spans="1:183" x14ac:dyDescent="0.3">
      <c r="A2" s="2" t="s">
        <v>0</v>
      </c>
      <c r="B2">
        <v>1040</v>
      </c>
      <c r="C2">
        <v>1213.6666666666667</v>
      </c>
      <c r="D2">
        <v>1350.3846153846155</v>
      </c>
      <c r="E2">
        <v>1198.0952380952381</v>
      </c>
      <c r="F2">
        <v>968.33333333333337</v>
      </c>
      <c r="G2">
        <v>1030.5384615384614</v>
      </c>
      <c r="H2">
        <v>1281.1111111111111</v>
      </c>
      <c r="I2">
        <v>1066.2702702702702</v>
      </c>
      <c r="J2">
        <v>1136.3544303797469</v>
      </c>
      <c r="K2">
        <v>346.90909090909093</v>
      </c>
      <c r="L2">
        <v>377.15384615384613</v>
      </c>
      <c r="M2">
        <v>301.2</v>
      </c>
      <c r="N2">
        <v>0.91666666666666663</v>
      </c>
      <c r="O2">
        <v>345.02941176470586</v>
      </c>
      <c r="P2">
        <v>0.91666666666666663</v>
      </c>
      <c r="Q2">
        <v>345.02941176470586</v>
      </c>
      <c r="R2">
        <v>2.3722222222222222</v>
      </c>
      <c r="S2">
        <v>898.25663716814154</v>
      </c>
      <c r="AI2">
        <v>898.25663716814154</v>
      </c>
      <c r="AJ2">
        <v>980</v>
      </c>
      <c r="AK2">
        <v>1570.5</v>
      </c>
      <c r="AL2">
        <v>1332.5714285714287</v>
      </c>
      <c r="AM2">
        <v>1280.55</v>
      </c>
      <c r="AN2">
        <v>829.25</v>
      </c>
      <c r="AO2">
        <v>999</v>
      </c>
      <c r="AP2">
        <v>1109.4285714285713</v>
      </c>
      <c r="AQ2">
        <v>971.14285714285711</v>
      </c>
      <c r="AR2">
        <v>1122.0731707317073</v>
      </c>
      <c r="AS2">
        <v>1247.625</v>
      </c>
      <c r="AT2">
        <v>616.5</v>
      </c>
      <c r="AU2">
        <v>622.4</v>
      </c>
      <c r="AV2">
        <v>883.78947368421052</v>
      </c>
      <c r="AW2">
        <v>1023.375</v>
      </c>
      <c r="AX2">
        <v>1096</v>
      </c>
      <c r="AY2">
        <v>803.2</v>
      </c>
      <c r="AZ2">
        <v>993.75</v>
      </c>
      <c r="BA2">
        <v>940.17948717948718</v>
      </c>
      <c r="BB2">
        <v>1033.4000000000001</v>
      </c>
      <c r="BC2">
        <v>808.5</v>
      </c>
      <c r="BD2">
        <v>731.625</v>
      </c>
      <c r="BE2">
        <v>531</v>
      </c>
      <c r="BF2">
        <v>712.66666666666663</v>
      </c>
      <c r="BG2">
        <v>618.42857142857144</v>
      </c>
      <c r="BH2">
        <v>945.75</v>
      </c>
      <c r="BI2">
        <v>617.5</v>
      </c>
      <c r="BJ2">
        <v>695.11764705882354</v>
      </c>
      <c r="BK2">
        <v>704.14285714285711</v>
      </c>
      <c r="BL2">
        <v>704.14285714285711</v>
      </c>
      <c r="BM2">
        <v>933.19130434782608</v>
      </c>
      <c r="BO2">
        <v>1363</v>
      </c>
      <c r="BQ2">
        <v>1363</v>
      </c>
      <c r="BS2">
        <v>1040</v>
      </c>
      <c r="BU2">
        <v>1040</v>
      </c>
      <c r="BV2">
        <v>1255.3333333333333</v>
      </c>
      <c r="BY2">
        <v>607</v>
      </c>
      <c r="BZ2">
        <v>607</v>
      </c>
      <c r="CE2">
        <v>607</v>
      </c>
      <c r="CF2">
        <v>1093.25</v>
      </c>
      <c r="CH2">
        <v>927</v>
      </c>
      <c r="CI2">
        <v>1365</v>
      </c>
      <c r="CJ2">
        <v>1146</v>
      </c>
      <c r="CO2">
        <v>1146</v>
      </c>
      <c r="CP2">
        <v>1146</v>
      </c>
      <c r="CQ2">
        <v>1110.8333333333333</v>
      </c>
      <c r="CR2">
        <v>942</v>
      </c>
      <c r="CS2">
        <v>637.25</v>
      </c>
      <c r="CT2">
        <v>414.85714285714283</v>
      </c>
      <c r="CU2">
        <v>394.75</v>
      </c>
      <c r="CV2">
        <v>504.26315789473682</v>
      </c>
      <c r="CW2">
        <v>307.83333333333331</v>
      </c>
      <c r="CX2">
        <v>1140.75</v>
      </c>
      <c r="CY2">
        <v>626.44444444444446</v>
      </c>
      <c r="CZ2">
        <v>722.21739130434787</v>
      </c>
      <c r="DA2">
        <v>623.61904761904759</v>
      </c>
      <c r="DB2">
        <v>1100.125</v>
      </c>
      <c r="DC2">
        <v>1557.7142857142858</v>
      </c>
      <c r="DD2">
        <v>1151.1666666666667</v>
      </c>
      <c r="DE2">
        <v>1267.2380952380952</v>
      </c>
      <c r="DF2">
        <v>800.875</v>
      </c>
      <c r="DG2">
        <v>726.71428571428567</v>
      </c>
      <c r="DH2">
        <v>1183.3</v>
      </c>
      <c r="DI2">
        <v>933.08</v>
      </c>
      <c r="DJ2">
        <v>1085.6304347826087</v>
      </c>
      <c r="DK2">
        <v>865.125</v>
      </c>
      <c r="DL2">
        <v>680.375</v>
      </c>
      <c r="DM2">
        <v>869.75</v>
      </c>
      <c r="DN2">
        <v>635.6</v>
      </c>
      <c r="DO2">
        <v>741.85714285714289</v>
      </c>
      <c r="DP2">
        <v>524</v>
      </c>
      <c r="DQ2">
        <v>665.66666666666663</v>
      </c>
      <c r="DR2">
        <v>516.9</v>
      </c>
      <c r="DS2">
        <v>559.40909090909088</v>
      </c>
      <c r="DT2">
        <v>648.51162790697674</v>
      </c>
      <c r="DU2">
        <v>648.51162790697674</v>
      </c>
      <c r="DV2">
        <v>794.02290076335873</v>
      </c>
      <c r="DX2">
        <v>437</v>
      </c>
      <c r="DY2">
        <v>667</v>
      </c>
      <c r="DZ2">
        <v>552</v>
      </c>
      <c r="EB2">
        <v>97</v>
      </c>
      <c r="ED2">
        <v>97</v>
      </c>
      <c r="EE2">
        <v>400.33333333333331</v>
      </c>
      <c r="EG2">
        <v>860</v>
      </c>
      <c r="EH2">
        <v>457</v>
      </c>
      <c r="EI2">
        <v>658.5</v>
      </c>
      <c r="EJ2">
        <v>1998</v>
      </c>
      <c r="EK2">
        <v>1882</v>
      </c>
      <c r="EM2">
        <v>1940</v>
      </c>
      <c r="EN2">
        <v>1299.25</v>
      </c>
      <c r="EO2">
        <v>914</v>
      </c>
      <c r="EQ2">
        <v>1406</v>
      </c>
      <c r="ER2">
        <v>540</v>
      </c>
      <c r="ES2">
        <v>973</v>
      </c>
      <c r="ET2">
        <v>975.5</v>
      </c>
      <c r="EU2">
        <v>612</v>
      </c>
      <c r="EW2">
        <v>854.33333333333337</v>
      </c>
      <c r="EX2">
        <v>901.8</v>
      </c>
      <c r="EY2">
        <v>901.8</v>
      </c>
      <c r="EZ2">
        <v>3.4</v>
      </c>
      <c r="FA2">
        <v>908.91666666666663</v>
      </c>
      <c r="FB2">
        <v>2.6</v>
      </c>
      <c r="FC2">
        <v>803.66433566433568</v>
      </c>
      <c r="FD2">
        <v>223.125</v>
      </c>
      <c r="FE2">
        <v>253.28571428571428</v>
      </c>
      <c r="FF2">
        <v>228.7</v>
      </c>
      <c r="FG2">
        <v>233.8</v>
      </c>
      <c r="FH2">
        <v>202.5</v>
      </c>
      <c r="FI2">
        <v>252.125</v>
      </c>
      <c r="FJ2">
        <v>197.22222222222223</v>
      </c>
      <c r="FK2">
        <v>217.69565217391303</v>
      </c>
      <c r="FL2">
        <v>306</v>
      </c>
      <c r="FM2">
        <v>330.85714285714283</v>
      </c>
      <c r="FN2">
        <v>351.4</v>
      </c>
      <c r="FO2">
        <v>326.05</v>
      </c>
      <c r="FP2">
        <v>286.5</v>
      </c>
      <c r="FQ2">
        <v>250.5</v>
      </c>
      <c r="FR2">
        <v>255.57142857142858</v>
      </c>
      <c r="FS2">
        <v>265.90476190476193</v>
      </c>
      <c r="FT2">
        <v>217</v>
      </c>
      <c r="FU2">
        <v>269.76923076923077</v>
      </c>
      <c r="FV2">
        <v>273.33333333333331</v>
      </c>
      <c r="FW2">
        <v>249.24324324324326</v>
      </c>
      <c r="FX2">
        <v>244.92857142857142</v>
      </c>
      <c r="FY2">
        <v>285.86666666666667</v>
      </c>
      <c r="FZ2">
        <v>240.92307692307693</v>
      </c>
      <c r="GA2">
        <v>258.3095238095238</v>
      </c>
    </row>
    <row r="3" spans="1:183" x14ac:dyDescent="0.3">
      <c r="A3" s="2" t="s">
        <v>1</v>
      </c>
      <c r="B3">
        <v>651.55555555555554</v>
      </c>
      <c r="C3">
        <v>770.73684210526312</v>
      </c>
      <c r="D3">
        <v>888.66666666666663</v>
      </c>
      <c r="E3">
        <v>770.32727272727277</v>
      </c>
      <c r="F3">
        <v>1212.3684210526317</v>
      </c>
      <c r="G3">
        <v>1238.6500000000001</v>
      </c>
      <c r="H3">
        <v>1022.3684210526316</v>
      </c>
      <c r="I3">
        <v>1159.1896551724137</v>
      </c>
      <c r="J3">
        <v>969.92035398230087</v>
      </c>
      <c r="K3">
        <v>468.63157894736844</v>
      </c>
      <c r="L3">
        <v>501.55</v>
      </c>
      <c r="M3">
        <v>464.94736842105266</v>
      </c>
      <c r="N3">
        <v>2.0689655172413794</v>
      </c>
      <c r="O3">
        <v>478.77586206896552</v>
      </c>
      <c r="P3">
        <v>2.0689655172413794</v>
      </c>
      <c r="Q3">
        <v>478.77586206896552</v>
      </c>
      <c r="R3">
        <v>3.235632183908046</v>
      </c>
      <c r="S3">
        <v>803.33333333333337</v>
      </c>
      <c r="T3">
        <v>1185</v>
      </c>
      <c r="V3">
        <v>1299</v>
      </c>
      <c r="W3">
        <v>1242</v>
      </c>
      <c r="X3">
        <v>442</v>
      </c>
      <c r="Z3">
        <v>717</v>
      </c>
      <c r="AA3">
        <v>579.5</v>
      </c>
      <c r="AB3">
        <v>910.75</v>
      </c>
      <c r="AC3">
        <v>1128</v>
      </c>
      <c r="AE3">
        <v>429</v>
      </c>
      <c r="AF3">
        <v>778.5</v>
      </c>
      <c r="AG3">
        <v>778.5</v>
      </c>
      <c r="AH3">
        <v>866.66666666666663</v>
      </c>
      <c r="AI3">
        <v>805.48022598870057</v>
      </c>
      <c r="AJ3">
        <v>1484.6</v>
      </c>
      <c r="AK3">
        <v>1244.0999999999999</v>
      </c>
      <c r="AL3">
        <v>1311.7</v>
      </c>
      <c r="AM3">
        <v>1346.8</v>
      </c>
      <c r="AN3">
        <v>1441</v>
      </c>
      <c r="AO3">
        <v>1324.4</v>
      </c>
      <c r="AP3">
        <v>1335.5555555555557</v>
      </c>
      <c r="AQ3">
        <v>1368.0689655172414</v>
      </c>
      <c r="AR3">
        <v>1357.2542372881355</v>
      </c>
      <c r="AS3">
        <v>484.42857142857144</v>
      </c>
      <c r="AT3">
        <v>826.16666666666663</v>
      </c>
      <c r="AU3">
        <v>1066</v>
      </c>
      <c r="AV3">
        <v>759.88888888888891</v>
      </c>
      <c r="AW3">
        <v>591.75</v>
      </c>
      <c r="AX3">
        <v>923.83333333333337</v>
      </c>
      <c r="AY3">
        <v>758.9</v>
      </c>
      <c r="AZ3">
        <v>744.41666666666663</v>
      </c>
      <c r="BA3">
        <v>751.04761904761904</v>
      </c>
      <c r="BB3">
        <v>1105.1683168316831</v>
      </c>
      <c r="BC3">
        <v>504.2</v>
      </c>
      <c r="BD3">
        <v>714.77777777777783</v>
      </c>
      <c r="BE3">
        <v>626.4</v>
      </c>
      <c r="BF3">
        <v>611.68965517241384</v>
      </c>
      <c r="BG3">
        <v>660.7</v>
      </c>
      <c r="BH3">
        <v>573.1</v>
      </c>
      <c r="BI3">
        <v>499.8</v>
      </c>
      <c r="BJ3">
        <v>577.86666666666667</v>
      </c>
      <c r="BK3">
        <v>594.49152542372883</v>
      </c>
      <c r="BL3">
        <v>594.49152542372883</v>
      </c>
      <c r="BM3">
        <v>916.85625000000005</v>
      </c>
      <c r="CR3">
        <v>916.85625000000005</v>
      </c>
      <c r="CS3">
        <v>833</v>
      </c>
      <c r="CT3">
        <v>666.7</v>
      </c>
      <c r="CU3">
        <v>926.83333333333337</v>
      </c>
      <c r="CV3">
        <v>785.17391304347825</v>
      </c>
      <c r="CW3">
        <v>637.125</v>
      </c>
      <c r="CX3">
        <v>354.75</v>
      </c>
      <c r="CY3">
        <v>765.85714285714289</v>
      </c>
      <c r="CZ3">
        <v>625.10526315789468</v>
      </c>
      <c r="DA3">
        <v>712.76190476190482</v>
      </c>
      <c r="DB3">
        <v>1530.8888888888889</v>
      </c>
      <c r="DC3">
        <v>1317.9</v>
      </c>
      <c r="DD3">
        <v>1663.875</v>
      </c>
      <c r="DE3">
        <v>1491.4074074074074</v>
      </c>
      <c r="DF3">
        <v>1377.4444444444443</v>
      </c>
      <c r="DG3">
        <v>1983.3333333333333</v>
      </c>
      <c r="DH3">
        <v>1421.8</v>
      </c>
      <c r="DI3">
        <v>1588.0357142857142</v>
      </c>
      <c r="DJ3">
        <v>1540.6</v>
      </c>
      <c r="DK3">
        <v>1182.1546391752577</v>
      </c>
      <c r="DL3">
        <v>641.70000000000005</v>
      </c>
      <c r="DM3">
        <v>626.77777777777783</v>
      </c>
      <c r="DN3">
        <v>700.44444444444446</v>
      </c>
      <c r="DO3">
        <v>655.78571428571433</v>
      </c>
      <c r="DP3">
        <v>511.44444444444446</v>
      </c>
      <c r="DQ3">
        <v>647.22222222222217</v>
      </c>
      <c r="DR3">
        <v>505.4</v>
      </c>
      <c r="DS3">
        <v>552.92857142857144</v>
      </c>
      <c r="DT3">
        <v>604.35714285714289</v>
      </c>
      <c r="DU3">
        <v>604.35714285714289</v>
      </c>
      <c r="DV3">
        <v>970.67320261437908</v>
      </c>
      <c r="DY3">
        <v>887</v>
      </c>
      <c r="DZ3">
        <v>887</v>
      </c>
      <c r="EA3">
        <v>392</v>
      </c>
      <c r="EB3">
        <v>926</v>
      </c>
      <c r="ED3">
        <v>659</v>
      </c>
      <c r="EE3">
        <v>735</v>
      </c>
      <c r="EH3">
        <v>467</v>
      </c>
      <c r="EI3">
        <v>467</v>
      </c>
      <c r="EJ3">
        <v>1819</v>
      </c>
      <c r="EK3">
        <v>1117</v>
      </c>
      <c r="EM3">
        <v>1468</v>
      </c>
      <c r="EN3">
        <v>1134.3333333333333</v>
      </c>
      <c r="EO3">
        <v>934.66666666666663</v>
      </c>
      <c r="ER3">
        <v>1066</v>
      </c>
      <c r="ES3">
        <v>1066</v>
      </c>
      <c r="ET3">
        <v>642</v>
      </c>
      <c r="EU3">
        <v>566</v>
      </c>
      <c r="EW3">
        <v>604</v>
      </c>
      <c r="EX3">
        <v>758</v>
      </c>
      <c r="EY3">
        <v>758</v>
      </c>
      <c r="EZ3">
        <v>3.5555555555555554</v>
      </c>
      <c r="FA3">
        <v>875.77777777777783</v>
      </c>
      <c r="FB3">
        <v>3.5555555555555554</v>
      </c>
      <c r="FC3">
        <v>965.40123456790127</v>
      </c>
      <c r="FD3">
        <v>212.66666666666666</v>
      </c>
      <c r="FE3">
        <v>259.22222222222223</v>
      </c>
      <c r="FF3">
        <v>271</v>
      </c>
      <c r="FG3">
        <v>248.46428571428572</v>
      </c>
      <c r="FH3">
        <v>265.5</v>
      </c>
      <c r="FI3">
        <v>190</v>
      </c>
      <c r="FJ3">
        <v>273.28571428571428</v>
      </c>
      <c r="FK3">
        <v>252.47368421052633</v>
      </c>
      <c r="FL3">
        <v>147.875</v>
      </c>
      <c r="FM3">
        <v>288.16666666666669</v>
      </c>
      <c r="FN3">
        <v>274.89999999999998</v>
      </c>
      <c r="FO3">
        <v>235.875</v>
      </c>
      <c r="FP3">
        <v>279.10000000000002</v>
      </c>
      <c r="FQ3">
        <v>255.9</v>
      </c>
      <c r="FR3">
        <v>252.33333333333334</v>
      </c>
      <c r="FS3">
        <v>262.79310344827587</v>
      </c>
      <c r="FT3">
        <v>285.89473684210526</v>
      </c>
      <c r="FU3">
        <v>277.64999999999998</v>
      </c>
      <c r="FV3">
        <v>233.31578947368422</v>
      </c>
      <c r="FW3">
        <v>265.82758620689657</v>
      </c>
      <c r="FX3">
        <v>270.94444444444446</v>
      </c>
      <c r="FY3">
        <v>231.42105263157896</v>
      </c>
      <c r="FZ3">
        <v>238.94444444444446</v>
      </c>
      <c r="GA3">
        <v>246.81818181818181</v>
      </c>
    </row>
    <row r="4" spans="1:183" x14ac:dyDescent="0.3">
      <c r="A4" s="2" t="s">
        <v>2</v>
      </c>
      <c r="B4">
        <v>687.66666666666663</v>
      </c>
      <c r="C4">
        <v>767.73684210526312</v>
      </c>
      <c r="D4">
        <v>841.4</v>
      </c>
      <c r="E4">
        <v>761.26923076923072</v>
      </c>
      <c r="F4">
        <v>1053.7</v>
      </c>
      <c r="G4">
        <v>1066.6500000000001</v>
      </c>
      <c r="H4">
        <v>1116.8888888888889</v>
      </c>
      <c r="I4">
        <v>1077.7758620689656</v>
      </c>
      <c r="J4">
        <v>928.15454545454543</v>
      </c>
      <c r="K4">
        <v>375.25</v>
      </c>
      <c r="L4">
        <v>364.4736842105263</v>
      </c>
      <c r="M4">
        <v>334.52941176470586</v>
      </c>
      <c r="N4">
        <v>1.4666666666666666</v>
      </c>
      <c r="O4">
        <v>358</v>
      </c>
      <c r="P4">
        <v>1.4666666666666666</v>
      </c>
      <c r="Q4">
        <v>358</v>
      </c>
      <c r="R4">
        <v>3.1555555555555554</v>
      </c>
      <c r="S4">
        <v>745.14197530864203</v>
      </c>
      <c r="AI4">
        <v>745.14197530864203</v>
      </c>
      <c r="AJ4">
        <v>1657.5</v>
      </c>
      <c r="AK4">
        <v>1004.4444444444445</v>
      </c>
      <c r="AL4">
        <v>1163.2</v>
      </c>
      <c r="AM4">
        <v>1256.7407407407406</v>
      </c>
      <c r="AN4">
        <v>1269.0999999999999</v>
      </c>
      <c r="AO4">
        <v>1320.2</v>
      </c>
      <c r="AP4">
        <v>1230.6666666666667</v>
      </c>
      <c r="AQ4">
        <v>1274.7931034482758</v>
      </c>
      <c r="AR4">
        <v>1266.0892857142858</v>
      </c>
      <c r="AS4">
        <v>954.16666666666663</v>
      </c>
      <c r="AT4">
        <v>783.33333333333337</v>
      </c>
      <c r="AU4">
        <v>631.11111111111109</v>
      </c>
      <c r="AV4">
        <v>768.95833333333337</v>
      </c>
      <c r="AW4">
        <v>938.71428571428567</v>
      </c>
      <c r="AX4">
        <v>814.28571428571433</v>
      </c>
      <c r="AY4">
        <v>927.22222222222217</v>
      </c>
      <c r="AZ4">
        <v>896.3478260869565</v>
      </c>
      <c r="BA4">
        <v>831.29787234042556</v>
      </c>
      <c r="BB4">
        <v>1067.6893203883494</v>
      </c>
      <c r="BC4">
        <v>622.6</v>
      </c>
      <c r="BD4">
        <v>713.33333333333337</v>
      </c>
      <c r="BE4">
        <v>735.1</v>
      </c>
      <c r="BF4">
        <v>689.55172413793105</v>
      </c>
      <c r="BG4">
        <v>514.4</v>
      </c>
      <c r="BH4">
        <v>626</v>
      </c>
      <c r="BI4">
        <v>542.4</v>
      </c>
      <c r="BJ4">
        <v>556.28571428571433</v>
      </c>
      <c r="BK4">
        <v>624.08771929824559</v>
      </c>
      <c r="BL4">
        <v>624.08771929824559</v>
      </c>
      <c r="BM4">
        <v>909.65625</v>
      </c>
      <c r="BO4">
        <v>1231</v>
      </c>
      <c r="BQ4">
        <v>1231</v>
      </c>
      <c r="BV4">
        <v>1231</v>
      </c>
      <c r="BX4">
        <v>147</v>
      </c>
      <c r="BZ4">
        <v>147</v>
      </c>
      <c r="CE4">
        <v>147</v>
      </c>
      <c r="CF4">
        <v>689</v>
      </c>
      <c r="CH4">
        <v>1544</v>
      </c>
      <c r="CJ4">
        <v>1544</v>
      </c>
      <c r="CO4">
        <v>1544</v>
      </c>
      <c r="CP4">
        <v>1544</v>
      </c>
      <c r="CQ4">
        <v>974</v>
      </c>
      <c r="CR4">
        <v>910.84049079754607</v>
      </c>
      <c r="CS4">
        <v>729.85714285714289</v>
      </c>
      <c r="CT4">
        <v>710.9</v>
      </c>
      <c r="CU4">
        <v>567.16666666666663</v>
      </c>
      <c r="CV4">
        <v>679.17391304347825</v>
      </c>
      <c r="CW4">
        <v>869.125</v>
      </c>
      <c r="CX4">
        <v>1471.4285714285713</v>
      </c>
      <c r="CY4">
        <v>1067.1666666666667</v>
      </c>
      <c r="CZ4">
        <v>1126.4761904761904</v>
      </c>
      <c r="DA4">
        <v>892.65909090909088</v>
      </c>
      <c r="DB4">
        <v>1515.8</v>
      </c>
      <c r="DC4">
        <v>1279</v>
      </c>
      <c r="DD4">
        <v>1538.5</v>
      </c>
      <c r="DE4">
        <v>1437.7142857142858</v>
      </c>
      <c r="DF4">
        <v>1388.5555555555557</v>
      </c>
      <c r="DG4">
        <v>1582.1428571428571</v>
      </c>
      <c r="DH4">
        <v>1591.4444444444443</v>
      </c>
      <c r="DI4">
        <v>1515.8</v>
      </c>
      <c r="DJ4">
        <v>1474.5471698113208</v>
      </c>
      <c r="DK4">
        <v>1210.5979381443299</v>
      </c>
      <c r="DL4">
        <v>724.7</v>
      </c>
      <c r="DM4">
        <v>580.9</v>
      </c>
      <c r="DN4">
        <v>920.66666666666663</v>
      </c>
      <c r="DO4">
        <v>714.61538461538464</v>
      </c>
      <c r="DP4">
        <v>755.5</v>
      </c>
      <c r="DQ4">
        <v>391</v>
      </c>
      <c r="DR4">
        <v>548.11111111111109</v>
      </c>
      <c r="DS4">
        <v>557.53846153846155</v>
      </c>
      <c r="DT4">
        <v>636.07692307692309</v>
      </c>
      <c r="DU4">
        <v>636.07692307692309</v>
      </c>
      <c r="DV4">
        <v>1010.0939597315436</v>
      </c>
      <c r="EH4">
        <v>1793</v>
      </c>
      <c r="EI4">
        <v>1793</v>
      </c>
      <c r="EN4">
        <v>1793</v>
      </c>
      <c r="EO4">
        <v>1793</v>
      </c>
      <c r="ER4">
        <v>618</v>
      </c>
      <c r="ES4">
        <v>618</v>
      </c>
      <c r="EX4">
        <v>618</v>
      </c>
      <c r="EY4">
        <v>618</v>
      </c>
      <c r="EZ4">
        <v>3.6666666666666665</v>
      </c>
      <c r="FA4">
        <v>1205.5</v>
      </c>
      <c r="FB4">
        <v>3.1111111111111112</v>
      </c>
      <c r="FC4">
        <v>1012.682119205298</v>
      </c>
      <c r="FD4">
        <v>263.88888888888891</v>
      </c>
      <c r="FE4">
        <v>309.57142857142856</v>
      </c>
      <c r="FF4">
        <v>300.66666666666669</v>
      </c>
      <c r="FG4">
        <v>289.92</v>
      </c>
      <c r="FH4">
        <v>258.25</v>
      </c>
      <c r="FI4">
        <v>322</v>
      </c>
      <c r="FJ4">
        <v>301.66666666666669</v>
      </c>
      <c r="FK4">
        <v>291.90476190476193</v>
      </c>
      <c r="FL4">
        <v>272.85714285714283</v>
      </c>
      <c r="FM4">
        <v>255.28571428571428</v>
      </c>
      <c r="FN4">
        <v>213.11111111111111</v>
      </c>
      <c r="FO4">
        <v>244.13043478260869</v>
      </c>
      <c r="FP4">
        <v>269.10000000000002</v>
      </c>
      <c r="FQ4">
        <v>188.4</v>
      </c>
      <c r="FR4">
        <v>275.77777777777777</v>
      </c>
      <c r="FS4">
        <v>243.34482758620689</v>
      </c>
      <c r="FT4">
        <v>199.3</v>
      </c>
      <c r="FU4">
        <v>240.2</v>
      </c>
      <c r="FV4">
        <v>197.94444444444446</v>
      </c>
      <c r="FW4">
        <v>212.98275862068965</v>
      </c>
      <c r="FX4">
        <v>217.66666666666666</v>
      </c>
      <c r="FY4">
        <v>260.78947368421052</v>
      </c>
      <c r="FZ4">
        <v>207.46666666666667</v>
      </c>
      <c r="GA4">
        <v>230.48076923076923</v>
      </c>
    </row>
    <row r="5" spans="1:183" x14ac:dyDescent="0.3">
      <c r="A5" s="2" t="s">
        <v>3</v>
      </c>
      <c r="B5">
        <v>897.26315789473688</v>
      </c>
      <c r="C5">
        <v>932.375</v>
      </c>
      <c r="D5">
        <v>821.85714285714289</v>
      </c>
      <c r="E5">
        <v>887.18367346938771</v>
      </c>
      <c r="F5">
        <v>1246.5294117647059</v>
      </c>
      <c r="G5">
        <v>1166.6315789473683</v>
      </c>
      <c r="H5">
        <v>1406.1666666666667</v>
      </c>
      <c r="I5">
        <v>1271.6296296296296</v>
      </c>
      <c r="J5">
        <v>1088.7378640776699</v>
      </c>
      <c r="K5">
        <v>441.88235294117646</v>
      </c>
      <c r="L5">
        <v>400.2</v>
      </c>
      <c r="M5">
        <v>461.5</v>
      </c>
      <c r="N5">
        <v>1.1000000000000001</v>
      </c>
      <c r="O5">
        <v>433.02272727272725</v>
      </c>
      <c r="P5">
        <v>1.1000000000000001</v>
      </c>
      <c r="Q5">
        <v>433.02272727272725</v>
      </c>
      <c r="R5">
        <v>2.6111111111111112</v>
      </c>
      <c r="S5">
        <v>892.46938775510205</v>
      </c>
      <c r="AI5">
        <v>892.46938775510205</v>
      </c>
      <c r="AJ5">
        <v>1503.5555555555557</v>
      </c>
      <c r="AK5">
        <v>1330.7</v>
      </c>
      <c r="AL5">
        <v>1417.8</v>
      </c>
      <c r="AM5">
        <v>1414.3793103448277</v>
      </c>
      <c r="AN5">
        <v>1421.2222222222222</v>
      </c>
      <c r="AO5">
        <v>1291.8</v>
      </c>
      <c r="AP5">
        <v>1855.1</v>
      </c>
      <c r="AQ5">
        <v>1526.2068965517242</v>
      </c>
      <c r="AR5">
        <v>1470.2931034482758</v>
      </c>
      <c r="AS5">
        <v>684.83333333333337</v>
      </c>
      <c r="AT5">
        <v>857.66666666666663</v>
      </c>
      <c r="AU5">
        <v>702.5</v>
      </c>
      <c r="AV5">
        <v>743.75</v>
      </c>
      <c r="AW5">
        <v>828.71428571428567</v>
      </c>
      <c r="AX5">
        <v>638.1</v>
      </c>
      <c r="AY5">
        <v>330</v>
      </c>
      <c r="AZ5">
        <v>603.83333333333337</v>
      </c>
      <c r="BA5">
        <v>667.43181818181813</v>
      </c>
      <c r="BB5">
        <v>1123.9607843137255</v>
      </c>
      <c r="BC5">
        <v>561.625</v>
      </c>
      <c r="BD5">
        <v>522.875</v>
      </c>
      <c r="BE5">
        <v>474.88888888888891</v>
      </c>
      <c r="BF5">
        <v>518</v>
      </c>
      <c r="BG5">
        <v>527.44444444444446</v>
      </c>
      <c r="BH5">
        <v>524.79999999999995</v>
      </c>
      <c r="BI5">
        <v>575.70000000000005</v>
      </c>
      <c r="BJ5">
        <v>543.17241379310349</v>
      </c>
      <c r="BK5">
        <v>531.51851851851848</v>
      </c>
      <c r="BL5">
        <v>531.51851851851848</v>
      </c>
      <c r="BM5">
        <v>918.88461538461536</v>
      </c>
      <c r="BN5">
        <v>2185</v>
      </c>
      <c r="BQ5">
        <v>2185</v>
      </c>
      <c r="BR5">
        <v>2171</v>
      </c>
      <c r="BU5">
        <v>2171</v>
      </c>
      <c r="BV5">
        <v>2178</v>
      </c>
      <c r="CF5">
        <v>2178</v>
      </c>
      <c r="CG5">
        <v>388</v>
      </c>
      <c r="CJ5">
        <v>388</v>
      </c>
      <c r="CK5">
        <v>643</v>
      </c>
      <c r="CN5">
        <v>643</v>
      </c>
      <c r="CO5">
        <v>515.5</v>
      </c>
      <c r="CP5">
        <v>515.5</v>
      </c>
      <c r="CQ5">
        <v>1346.75</v>
      </c>
      <c r="CR5">
        <v>929.58124999999995</v>
      </c>
      <c r="CS5">
        <v>830.625</v>
      </c>
      <c r="CT5">
        <v>441.4</v>
      </c>
      <c r="CU5">
        <v>905.8</v>
      </c>
      <c r="CV5">
        <v>743.38888888888891</v>
      </c>
      <c r="CW5">
        <v>747.5</v>
      </c>
      <c r="CX5">
        <v>526.75</v>
      </c>
      <c r="CY5">
        <v>735.14285714285711</v>
      </c>
      <c r="CZ5">
        <v>666.95652173913038</v>
      </c>
      <c r="DA5">
        <v>700.51219512195121</v>
      </c>
      <c r="DB5">
        <v>1493.8888888888889</v>
      </c>
      <c r="DC5">
        <v>1619.6666666666667</v>
      </c>
      <c r="DD5">
        <v>1519.4444444444443</v>
      </c>
      <c r="DE5">
        <v>1544.3333333333333</v>
      </c>
      <c r="DF5">
        <v>1541.75</v>
      </c>
      <c r="DG5">
        <v>1482.8888888888889</v>
      </c>
      <c r="DH5">
        <v>1257.75</v>
      </c>
      <c r="DI5">
        <v>1429.68</v>
      </c>
      <c r="DJ5">
        <v>1489.2115384615386</v>
      </c>
      <c r="DK5">
        <v>1141.505376344086</v>
      </c>
      <c r="DL5">
        <v>563</v>
      </c>
      <c r="DM5">
        <v>531.375</v>
      </c>
      <c r="DN5">
        <v>497.88888888888891</v>
      </c>
      <c r="DO5">
        <v>531.92592592592598</v>
      </c>
      <c r="DP5">
        <v>511</v>
      </c>
      <c r="DQ5">
        <v>469.5</v>
      </c>
      <c r="DR5">
        <v>493.85714285714283</v>
      </c>
      <c r="DS5">
        <v>491.3478260869565</v>
      </c>
      <c r="DT5">
        <v>513.26</v>
      </c>
      <c r="DU5">
        <v>513.26</v>
      </c>
      <c r="DV5">
        <v>921.83916083916085</v>
      </c>
      <c r="DX5">
        <v>425</v>
      </c>
      <c r="DZ5">
        <v>425</v>
      </c>
      <c r="EA5">
        <v>383</v>
      </c>
      <c r="EB5">
        <v>614</v>
      </c>
      <c r="EC5">
        <v>608</v>
      </c>
      <c r="ED5">
        <v>535</v>
      </c>
      <c r="EE5">
        <v>507.5</v>
      </c>
      <c r="EG5">
        <v>1445</v>
      </c>
      <c r="EI5">
        <v>1445</v>
      </c>
      <c r="EJ5">
        <v>1798</v>
      </c>
      <c r="EK5">
        <v>1493</v>
      </c>
      <c r="EL5">
        <v>1611.5</v>
      </c>
      <c r="EM5">
        <v>1628.5</v>
      </c>
      <c r="EN5">
        <v>1591.8</v>
      </c>
      <c r="EO5">
        <v>1109.8888888888889</v>
      </c>
      <c r="EQ5">
        <v>531</v>
      </c>
      <c r="ES5">
        <v>531</v>
      </c>
      <c r="ET5">
        <v>400</v>
      </c>
      <c r="EU5">
        <v>704</v>
      </c>
      <c r="EV5">
        <v>565</v>
      </c>
      <c r="EW5">
        <v>558.5</v>
      </c>
      <c r="EX5">
        <v>553</v>
      </c>
      <c r="EY5">
        <v>553</v>
      </c>
      <c r="EZ5">
        <v>3.3333333333333335</v>
      </c>
      <c r="FA5">
        <v>911</v>
      </c>
      <c r="FB5">
        <v>3.0722222222222224</v>
      </c>
      <c r="FC5">
        <v>920.87261146496814</v>
      </c>
      <c r="FD5">
        <v>284.25</v>
      </c>
      <c r="FE5">
        <v>218</v>
      </c>
      <c r="FF5">
        <v>327.375</v>
      </c>
      <c r="FG5">
        <v>274.2</v>
      </c>
      <c r="FH5">
        <v>316</v>
      </c>
      <c r="FI5">
        <v>255</v>
      </c>
      <c r="FJ5">
        <v>310.85714285714283</v>
      </c>
      <c r="FK5">
        <v>293.21739130434781</v>
      </c>
      <c r="FL5">
        <v>274.14285714285717</v>
      </c>
      <c r="FM5">
        <v>319.8</v>
      </c>
      <c r="FN5">
        <v>290.57142857142856</v>
      </c>
      <c r="FO5">
        <v>297.95833333333331</v>
      </c>
      <c r="FP5">
        <v>330.77777777777777</v>
      </c>
      <c r="FQ5">
        <v>315.89999999999998</v>
      </c>
      <c r="FR5">
        <v>310</v>
      </c>
      <c r="FS5">
        <v>318.48275862068965</v>
      </c>
      <c r="FT5">
        <v>320.76470588235293</v>
      </c>
      <c r="FU5">
        <v>305.15789473684208</v>
      </c>
      <c r="FV5">
        <v>293.55555555555554</v>
      </c>
      <c r="FW5">
        <v>306.2037037037037</v>
      </c>
      <c r="FX5">
        <v>284.36842105263156</v>
      </c>
      <c r="FY5">
        <v>256.5</v>
      </c>
      <c r="FZ5">
        <v>301.5</v>
      </c>
      <c r="GA5">
        <v>280.16326530612247</v>
      </c>
    </row>
    <row r="6" spans="1:183" x14ac:dyDescent="0.3">
      <c r="A6" s="2" t="s">
        <v>4</v>
      </c>
      <c r="B6">
        <v>2065.5</v>
      </c>
      <c r="C6">
        <v>2137.1999999999998</v>
      </c>
      <c r="D6">
        <v>1784.3636363636363</v>
      </c>
      <c r="E6">
        <v>1988.8709677419354</v>
      </c>
      <c r="F6">
        <v>1935.2727272727273</v>
      </c>
      <c r="G6">
        <v>1927.8181818181818</v>
      </c>
      <c r="H6">
        <v>2055.1</v>
      </c>
      <c r="I6">
        <v>1970.15625</v>
      </c>
      <c r="J6">
        <v>1979.3650793650793</v>
      </c>
      <c r="K6">
        <v>454.125</v>
      </c>
      <c r="L6">
        <v>522.5333333333333</v>
      </c>
      <c r="M6">
        <v>529.92857142857144</v>
      </c>
      <c r="N6">
        <v>1.3666666666666667</v>
      </c>
      <c r="O6">
        <v>500.51111111111112</v>
      </c>
      <c r="P6">
        <v>1.3666666666666667</v>
      </c>
      <c r="Q6">
        <v>500.51111111111112</v>
      </c>
      <c r="R6">
        <v>2.6166666666666667</v>
      </c>
      <c r="S6">
        <v>1363.1759259259259</v>
      </c>
      <c r="AI6">
        <v>1363.1759259259259</v>
      </c>
      <c r="AJ6">
        <v>1565.4</v>
      </c>
      <c r="AK6">
        <v>1529.3</v>
      </c>
      <c r="AL6">
        <v>1754.5555555555557</v>
      </c>
      <c r="AM6">
        <v>1611.655172413793</v>
      </c>
      <c r="AN6">
        <v>1603.6</v>
      </c>
      <c r="AO6">
        <v>1918.5</v>
      </c>
      <c r="AP6">
        <v>1527.3</v>
      </c>
      <c r="AQ6">
        <v>1683.1333333333334</v>
      </c>
      <c r="AR6">
        <v>1648</v>
      </c>
      <c r="AS6">
        <v>1037.5999999999999</v>
      </c>
      <c r="AT6">
        <v>732.42857142857144</v>
      </c>
      <c r="AU6">
        <v>412.8</v>
      </c>
      <c r="AV6">
        <v>728.17647058823525</v>
      </c>
      <c r="AW6">
        <v>586.79999999999995</v>
      </c>
      <c r="AX6">
        <v>505.75</v>
      </c>
      <c r="AY6">
        <v>875.5</v>
      </c>
      <c r="AZ6">
        <v>680.66666666666663</v>
      </c>
      <c r="BA6">
        <v>705.90625</v>
      </c>
      <c r="BB6">
        <v>1316.7142857142858</v>
      </c>
      <c r="BC6">
        <v>1005.7</v>
      </c>
      <c r="BD6">
        <v>1114.8</v>
      </c>
      <c r="BE6">
        <v>1055</v>
      </c>
      <c r="BF6">
        <v>1058.6206896551723</v>
      </c>
      <c r="BG6">
        <v>902.1</v>
      </c>
      <c r="BH6">
        <v>963.5</v>
      </c>
      <c r="BI6">
        <v>901.7</v>
      </c>
      <c r="BJ6">
        <v>922.43333333333328</v>
      </c>
      <c r="BK6">
        <v>989.37288135593224</v>
      </c>
      <c r="BL6">
        <v>989.37288135593224</v>
      </c>
      <c r="BM6">
        <v>1187.96</v>
      </c>
      <c r="BP6">
        <v>1114</v>
      </c>
      <c r="BQ6">
        <v>1114</v>
      </c>
      <c r="BV6">
        <v>1114</v>
      </c>
      <c r="BY6">
        <v>387</v>
      </c>
      <c r="BZ6">
        <v>387</v>
      </c>
      <c r="CE6">
        <v>387</v>
      </c>
      <c r="CF6">
        <v>750.5</v>
      </c>
      <c r="CI6">
        <v>2095</v>
      </c>
      <c r="CJ6">
        <v>2095</v>
      </c>
      <c r="CO6">
        <v>2095</v>
      </c>
      <c r="CP6">
        <v>2095</v>
      </c>
      <c r="CQ6">
        <v>1198.6666666666667</v>
      </c>
      <c r="CR6">
        <v>1188.1699346405228</v>
      </c>
      <c r="CS6">
        <v>378.25</v>
      </c>
      <c r="CT6">
        <v>401.66666666666669</v>
      </c>
      <c r="CU6">
        <v>351</v>
      </c>
      <c r="CV6">
        <v>378.53333333333336</v>
      </c>
      <c r="CW6">
        <v>379.6</v>
      </c>
      <c r="CX6">
        <v>321.5</v>
      </c>
      <c r="CY6">
        <v>387</v>
      </c>
      <c r="CZ6">
        <v>367.06666666666666</v>
      </c>
      <c r="DA6">
        <v>372.8</v>
      </c>
      <c r="DB6">
        <v>2065.1999999999998</v>
      </c>
      <c r="DC6">
        <v>1953.2</v>
      </c>
      <c r="DD6">
        <v>1976</v>
      </c>
      <c r="DE6">
        <v>1998.8965517241379</v>
      </c>
      <c r="DF6">
        <v>1871.5555555555557</v>
      </c>
      <c r="DG6">
        <v>2072.4</v>
      </c>
      <c r="DH6">
        <v>1902.2</v>
      </c>
      <c r="DI6">
        <v>1951.3793103448277</v>
      </c>
      <c r="DJ6">
        <v>1975.1379310344828</v>
      </c>
      <c r="DK6">
        <v>1428.8863636363637</v>
      </c>
      <c r="DL6">
        <v>859.3</v>
      </c>
      <c r="DM6">
        <v>842.7</v>
      </c>
      <c r="DN6">
        <v>861.55555555555554</v>
      </c>
      <c r="DO6">
        <v>854.27586206896547</v>
      </c>
      <c r="DP6">
        <v>821.77777777777783</v>
      </c>
      <c r="DQ6">
        <v>757.3</v>
      </c>
      <c r="DR6">
        <v>913.8</v>
      </c>
      <c r="DS6">
        <v>831.27586206896547</v>
      </c>
      <c r="DT6">
        <v>842.77586206896547</v>
      </c>
      <c r="DU6">
        <v>842.77586206896547</v>
      </c>
      <c r="DV6">
        <v>1196.0479452054794</v>
      </c>
      <c r="DY6">
        <v>377</v>
      </c>
      <c r="DZ6">
        <v>377</v>
      </c>
      <c r="EA6">
        <v>384</v>
      </c>
      <c r="ED6">
        <v>384</v>
      </c>
      <c r="EE6">
        <v>380.5</v>
      </c>
      <c r="EH6">
        <v>1892</v>
      </c>
      <c r="EI6">
        <v>1892</v>
      </c>
      <c r="EJ6">
        <v>1747</v>
      </c>
      <c r="EM6">
        <v>1747</v>
      </c>
      <c r="EN6">
        <v>1819.5</v>
      </c>
      <c r="EO6">
        <v>1100</v>
      </c>
      <c r="ER6">
        <v>836</v>
      </c>
      <c r="ES6">
        <v>836</v>
      </c>
      <c r="ET6">
        <v>708</v>
      </c>
      <c r="EW6">
        <v>708</v>
      </c>
      <c r="EX6">
        <v>772</v>
      </c>
      <c r="EY6">
        <v>772</v>
      </c>
      <c r="EZ6">
        <v>3</v>
      </c>
      <c r="FA6">
        <v>990.66666666666663</v>
      </c>
      <c r="FB6">
        <v>2.95</v>
      </c>
      <c r="FC6">
        <v>1187.9407894736842</v>
      </c>
      <c r="FD6">
        <v>352.44444444444446</v>
      </c>
      <c r="FE6">
        <v>301.60000000000002</v>
      </c>
      <c r="FF6">
        <v>393.9</v>
      </c>
      <c r="FG6">
        <v>349.20689655172413</v>
      </c>
      <c r="FH6">
        <v>379.6</v>
      </c>
      <c r="FI6">
        <v>321.5</v>
      </c>
      <c r="FJ6">
        <v>387</v>
      </c>
      <c r="FK6">
        <v>367.06666666666666</v>
      </c>
      <c r="FL6">
        <v>236</v>
      </c>
      <c r="FM6">
        <v>314.5</v>
      </c>
      <c r="FN6">
        <v>283.66666666666669</v>
      </c>
      <c r="FO6">
        <v>276</v>
      </c>
      <c r="FP6">
        <v>304.39999999999998</v>
      </c>
      <c r="FQ6">
        <v>338</v>
      </c>
      <c r="FR6">
        <v>331</v>
      </c>
      <c r="FS6">
        <v>324.46666666666664</v>
      </c>
      <c r="FT6">
        <v>364</v>
      </c>
      <c r="FU6">
        <v>244.09090909090909</v>
      </c>
      <c r="FV6">
        <v>347.1</v>
      </c>
      <c r="FW6">
        <v>317.5</v>
      </c>
      <c r="FX6">
        <v>293.8</v>
      </c>
      <c r="FY6">
        <v>356.3</v>
      </c>
      <c r="FZ6">
        <v>264.18181818181819</v>
      </c>
      <c r="GA6">
        <v>303.45161290322579</v>
      </c>
    </row>
    <row r="7" spans="1:183" x14ac:dyDescent="0.3">
      <c r="A7" s="2" t="s">
        <v>5</v>
      </c>
      <c r="B7">
        <v>595.78947368421052</v>
      </c>
      <c r="C7">
        <v>831.72222222222217</v>
      </c>
      <c r="D7">
        <v>623.1875</v>
      </c>
      <c r="E7">
        <v>684.18867924528297</v>
      </c>
      <c r="F7">
        <v>638.21052631578948</v>
      </c>
      <c r="G7">
        <v>701.35294117647061</v>
      </c>
      <c r="H7">
        <v>758.83333333333337</v>
      </c>
      <c r="I7">
        <v>698.2962962962963</v>
      </c>
      <c r="J7">
        <v>691.30841121495325</v>
      </c>
      <c r="K7">
        <v>419.57894736842104</v>
      </c>
      <c r="L7">
        <v>394.4736842105263</v>
      </c>
      <c r="M7">
        <v>417.83333333333331</v>
      </c>
      <c r="N7">
        <v>1.7166666666666666</v>
      </c>
      <c r="O7">
        <v>410.5</v>
      </c>
      <c r="P7">
        <v>1.7166666666666666</v>
      </c>
      <c r="Q7">
        <v>410.5</v>
      </c>
      <c r="R7">
        <v>2.6222222222222222</v>
      </c>
      <c r="S7">
        <v>594.83435582822085</v>
      </c>
      <c r="AI7">
        <v>594.83435582822085</v>
      </c>
      <c r="AJ7">
        <v>573.4</v>
      </c>
      <c r="AK7">
        <v>819.44444444444446</v>
      </c>
      <c r="AL7">
        <v>711.44444444444446</v>
      </c>
      <c r="AM7">
        <v>696.85714285714289</v>
      </c>
      <c r="AN7">
        <v>1085.125</v>
      </c>
      <c r="AO7">
        <v>840.9</v>
      </c>
      <c r="AP7">
        <v>1056.5555555555557</v>
      </c>
      <c r="AQ7">
        <v>985.14814814814815</v>
      </c>
      <c r="AR7">
        <v>838.38181818181818</v>
      </c>
      <c r="AS7">
        <v>725</v>
      </c>
      <c r="AT7">
        <v>619.85714285714289</v>
      </c>
      <c r="AU7">
        <v>534.14285714285711</v>
      </c>
      <c r="AV7">
        <v>630.81818181818187</v>
      </c>
      <c r="AW7">
        <v>445</v>
      </c>
      <c r="AX7">
        <v>772.8</v>
      </c>
      <c r="AY7">
        <v>318.42857142857144</v>
      </c>
      <c r="AZ7">
        <v>489.29411764705884</v>
      </c>
      <c r="BA7">
        <v>569.12820512820508</v>
      </c>
      <c r="BB7">
        <v>726.67021276595744</v>
      </c>
      <c r="BC7">
        <v>491.57142857142856</v>
      </c>
      <c r="BD7">
        <v>431.75</v>
      </c>
      <c r="BE7">
        <v>453.875</v>
      </c>
      <c r="BF7">
        <v>457.6521739130435</v>
      </c>
      <c r="BG7">
        <v>371.875</v>
      </c>
      <c r="BH7">
        <v>361</v>
      </c>
      <c r="BI7">
        <v>380.875</v>
      </c>
      <c r="BJ7">
        <v>370.84</v>
      </c>
      <c r="BK7">
        <v>412.4375</v>
      </c>
      <c r="BL7">
        <v>412.4375</v>
      </c>
      <c r="BM7">
        <v>620.45070422535207</v>
      </c>
      <c r="BR7">
        <v>1469</v>
      </c>
      <c r="BU7">
        <v>1469</v>
      </c>
      <c r="BV7">
        <v>1469</v>
      </c>
      <c r="CF7">
        <v>1469</v>
      </c>
      <c r="CK7">
        <v>676</v>
      </c>
      <c r="CN7">
        <v>676</v>
      </c>
      <c r="CO7">
        <v>676</v>
      </c>
      <c r="CP7">
        <v>676</v>
      </c>
      <c r="CQ7">
        <v>1072.5</v>
      </c>
      <c r="CR7">
        <v>626.72916666666663</v>
      </c>
      <c r="CS7">
        <v>272.5</v>
      </c>
      <c r="CT7">
        <v>177</v>
      </c>
      <c r="CV7">
        <v>215.2</v>
      </c>
      <c r="CW7">
        <v>142.66666666666666</v>
      </c>
      <c r="CX7">
        <v>104.5</v>
      </c>
      <c r="CY7">
        <v>313.5</v>
      </c>
      <c r="CZ7">
        <v>180.57142857142858</v>
      </c>
      <c r="DA7">
        <v>195</v>
      </c>
      <c r="DB7">
        <v>100</v>
      </c>
      <c r="DC7">
        <v>105</v>
      </c>
      <c r="DD7">
        <v>109</v>
      </c>
      <c r="DE7">
        <v>103.5</v>
      </c>
      <c r="DF7">
        <v>192.5</v>
      </c>
      <c r="DG7">
        <v>222</v>
      </c>
      <c r="DI7">
        <v>207.25</v>
      </c>
      <c r="DJ7">
        <v>155.375</v>
      </c>
      <c r="DK7">
        <v>179.15</v>
      </c>
      <c r="DP7">
        <v>111</v>
      </c>
      <c r="DQ7">
        <v>108</v>
      </c>
      <c r="DS7">
        <v>109</v>
      </c>
      <c r="DT7">
        <v>109</v>
      </c>
      <c r="DU7">
        <v>109</v>
      </c>
      <c r="DV7">
        <v>170</v>
      </c>
      <c r="EG7">
        <v>105</v>
      </c>
      <c r="EI7">
        <v>105</v>
      </c>
      <c r="EL7">
        <v>150</v>
      </c>
      <c r="EM7">
        <v>150</v>
      </c>
      <c r="EN7">
        <v>127.5</v>
      </c>
      <c r="EO7">
        <v>127.5</v>
      </c>
      <c r="EZ7">
        <v>0.16666666666666666</v>
      </c>
      <c r="FA7">
        <v>127.5</v>
      </c>
      <c r="FB7">
        <v>0.18333333333333332</v>
      </c>
      <c r="FC7">
        <v>166.6</v>
      </c>
      <c r="FD7">
        <v>192.5</v>
      </c>
      <c r="FE7">
        <v>182</v>
      </c>
      <c r="FG7">
        <v>187.25</v>
      </c>
      <c r="FH7">
        <v>107.33333333333333</v>
      </c>
      <c r="FI7">
        <v>104.5</v>
      </c>
      <c r="FJ7">
        <v>148.5</v>
      </c>
      <c r="FK7">
        <v>118.28571428571429</v>
      </c>
      <c r="FL7">
        <v>264.2</v>
      </c>
      <c r="FM7">
        <v>276.8</v>
      </c>
      <c r="FN7">
        <v>175.42857142857142</v>
      </c>
      <c r="FO7">
        <v>231.35294117647058</v>
      </c>
      <c r="FP7">
        <v>296.125</v>
      </c>
      <c r="FQ7">
        <v>266.10000000000002</v>
      </c>
      <c r="FR7">
        <v>213.88888888888889</v>
      </c>
      <c r="FS7">
        <v>257.59259259259261</v>
      </c>
      <c r="FT7">
        <v>175.63157894736841</v>
      </c>
      <c r="FU7">
        <v>227.76470588235293</v>
      </c>
      <c r="FV7">
        <v>190.33333333333334</v>
      </c>
      <c r="FW7">
        <v>196.94444444444446</v>
      </c>
      <c r="FX7">
        <v>188.10526315789474</v>
      </c>
      <c r="FY7">
        <v>234.16666666666666</v>
      </c>
      <c r="FZ7">
        <v>235.5</v>
      </c>
      <c r="GA7">
        <v>218.0566037735849</v>
      </c>
    </row>
    <row r="8" spans="1:183" x14ac:dyDescent="0.3">
      <c r="A8" s="2" t="s">
        <v>6</v>
      </c>
      <c r="B8">
        <v>985.41176470588232</v>
      </c>
      <c r="C8">
        <v>1274.6875</v>
      </c>
      <c r="D8">
        <v>944.4</v>
      </c>
      <c r="E8">
        <v>1069.0208333333333</v>
      </c>
      <c r="F8">
        <v>1612.2941176470588</v>
      </c>
      <c r="G8">
        <v>1324.0588235294117</v>
      </c>
      <c r="H8">
        <v>1489.9473684210527</v>
      </c>
      <c r="I8">
        <v>1475.9811320754718</v>
      </c>
      <c r="J8">
        <v>1282.5742574257426</v>
      </c>
      <c r="K8">
        <v>572.10526315789468</v>
      </c>
      <c r="L8">
        <v>559.47058823529414</v>
      </c>
      <c r="M8">
        <v>484.13333333333333</v>
      </c>
      <c r="N8">
        <v>1.6833333333333333</v>
      </c>
      <c r="O8">
        <v>542.01960784313724</v>
      </c>
      <c r="P8">
        <v>1.6833333333333333</v>
      </c>
      <c r="Q8">
        <v>542.01960784313724</v>
      </c>
      <c r="R8">
        <v>3.0777777777777779</v>
      </c>
      <c r="S8">
        <v>1034.0986842105262</v>
      </c>
      <c r="AI8">
        <v>1034.0986842105262</v>
      </c>
      <c r="AJ8">
        <v>1152.9000000000001</v>
      </c>
      <c r="AK8">
        <v>1445.4444444444443</v>
      </c>
      <c r="AL8">
        <v>1339.9</v>
      </c>
      <c r="AM8">
        <v>1308.1724137931035</v>
      </c>
      <c r="AN8">
        <v>1163.5999999999999</v>
      </c>
      <c r="AO8">
        <v>1015.3333333333334</v>
      </c>
      <c r="AP8">
        <v>1361.9</v>
      </c>
      <c r="AQ8">
        <v>1185.9655172413793</v>
      </c>
      <c r="AR8">
        <v>1247.0689655172414</v>
      </c>
      <c r="AS8">
        <v>939.71428571428567</v>
      </c>
      <c r="AT8">
        <v>974.66666666666663</v>
      </c>
      <c r="AU8">
        <v>903.5</v>
      </c>
      <c r="AV8">
        <v>939.31578947368416</v>
      </c>
      <c r="AW8">
        <v>986.16666666666663</v>
      </c>
      <c r="AX8">
        <v>1056.8888888888889</v>
      </c>
      <c r="AY8">
        <v>537</v>
      </c>
      <c r="AZ8">
        <v>888.14285714285711</v>
      </c>
      <c r="BA8">
        <v>912.45</v>
      </c>
      <c r="BB8">
        <v>1110.4897959183672</v>
      </c>
      <c r="BC8">
        <v>622.5</v>
      </c>
      <c r="BD8">
        <v>482.11111111111109</v>
      </c>
      <c r="BE8">
        <v>683.55555555555554</v>
      </c>
      <c r="BF8">
        <v>595.03846153846155</v>
      </c>
      <c r="BG8">
        <v>818.625</v>
      </c>
      <c r="BH8">
        <v>707</v>
      </c>
      <c r="BI8">
        <v>634.375</v>
      </c>
      <c r="BJ8">
        <v>720</v>
      </c>
      <c r="BK8">
        <v>655.02</v>
      </c>
      <c r="BL8">
        <v>655.02</v>
      </c>
      <c r="BM8">
        <v>956.6148648648649</v>
      </c>
      <c r="CR8">
        <v>956.6148648648649</v>
      </c>
      <c r="CS8">
        <v>934.1</v>
      </c>
      <c r="CT8">
        <v>859.9</v>
      </c>
      <c r="CU8">
        <v>921.71428571428567</v>
      </c>
      <c r="CV8">
        <v>903.40740740740739</v>
      </c>
      <c r="CW8">
        <v>648.875</v>
      </c>
      <c r="CX8">
        <v>873.44444444444446</v>
      </c>
      <c r="CY8">
        <v>1343.8571428571429</v>
      </c>
      <c r="CZ8">
        <v>935.79166666666663</v>
      </c>
      <c r="DA8">
        <v>918.64705882352939</v>
      </c>
      <c r="DB8">
        <v>1167.3333333333333</v>
      </c>
      <c r="DC8">
        <v>1316.3333333333333</v>
      </c>
      <c r="DD8">
        <v>1179.3333333333333</v>
      </c>
      <c r="DE8">
        <v>1226.2083333333333</v>
      </c>
      <c r="DF8">
        <v>1471.7777777777778</v>
      </c>
      <c r="DG8">
        <v>1335.2222222222222</v>
      </c>
      <c r="DH8">
        <v>1034.2222222222222</v>
      </c>
      <c r="DI8">
        <v>1280.4074074074074</v>
      </c>
      <c r="DJ8">
        <v>1254.9019607843138</v>
      </c>
      <c r="DK8">
        <v>1086.7745098039215</v>
      </c>
      <c r="DL8">
        <v>607.44444444444446</v>
      </c>
      <c r="DM8">
        <v>755.25</v>
      </c>
      <c r="DN8">
        <v>499</v>
      </c>
      <c r="DO8">
        <v>630.56521739130437</v>
      </c>
      <c r="DP8">
        <v>719.25</v>
      </c>
      <c r="DQ8">
        <v>713</v>
      </c>
      <c r="DR8">
        <v>573.42857142857144</v>
      </c>
      <c r="DS8">
        <v>672.695652173913</v>
      </c>
      <c r="DT8">
        <v>651.63043478260875</v>
      </c>
      <c r="DU8">
        <v>651.63043478260875</v>
      </c>
      <c r="DV8">
        <v>951.52702702702697</v>
      </c>
      <c r="DY8">
        <v>878</v>
      </c>
      <c r="DZ8">
        <v>878</v>
      </c>
      <c r="EA8">
        <v>781</v>
      </c>
      <c r="ED8">
        <v>781</v>
      </c>
      <c r="EE8">
        <v>853.75</v>
      </c>
      <c r="EH8">
        <v>929.33333333333337</v>
      </c>
      <c r="EI8">
        <v>929.33333333333337</v>
      </c>
      <c r="EJ8">
        <v>1502</v>
      </c>
      <c r="EM8">
        <v>1502</v>
      </c>
      <c r="EN8">
        <v>1072.5</v>
      </c>
      <c r="EO8">
        <v>963.125</v>
      </c>
      <c r="ER8">
        <v>1231.3333333333333</v>
      </c>
      <c r="ES8">
        <v>1231.3333333333333</v>
      </c>
      <c r="ET8">
        <v>910</v>
      </c>
      <c r="EW8">
        <v>910</v>
      </c>
      <c r="EX8">
        <v>1151</v>
      </c>
      <c r="EY8">
        <v>1151</v>
      </c>
      <c r="EZ8">
        <v>3.9166666666666665</v>
      </c>
      <c r="FA8">
        <v>1025.75</v>
      </c>
      <c r="FB8">
        <v>3.1888888888888891</v>
      </c>
      <c r="FC8">
        <v>957.09375</v>
      </c>
      <c r="FD8">
        <v>326.66666666666669</v>
      </c>
      <c r="FE8">
        <v>234.22222222222223</v>
      </c>
      <c r="FF8">
        <v>282.66666666666669</v>
      </c>
      <c r="FG8">
        <v>281.18518518518516</v>
      </c>
      <c r="FH8">
        <v>222.375</v>
      </c>
      <c r="FI8">
        <v>262.66666666666669</v>
      </c>
      <c r="FJ8">
        <v>228.14285714285714</v>
      </c>
      <c r="FK8">
        <v>239.16666666666666</v>
      </c>
      <c r="FL8">
        <v>254.16666666666666</v>
      </c>
      <c r="FM8">
        <v>249.88888888888889</v>
      </c>
      <c r="FN8">
        <v>262.16666666666669</v>
      </c>
      <c r="FO8">
        <v>254.61904761904762</v>
      </c>
      <c r="FP8">
        <v>191.4</v>
      </c>
      <c r="FQ8">
        <v>253.11111111111111</v>
      </c>
      <c r="FR8">
        <v>244.2</v>
      </c>
      <c r="FS8">
        <v>228.75862068965517</v>
      </c>
      <c r="FT8">
        <v>288.94117647058823</v>
      </c>
      <c r="FU8">
        <v>250.23529411764707</v>
      </c>
      <c r="FV8">
        <v>275.31578947368422</v>
      </c>
      <c r="FW8">
        <v>271.64150943396226</v>
      </c>
      <c r="FX8">
        <v>254.47058823529412</v>
      </c>
      <c r="FY8">
        <v>329.5625</v>
      </c>
      <c r="FZ8">
        <v>239.93333333333334</v>
      </c>
      <c r="GA8">
        <v>274.95833333333331</v>
      </c>
    </row>
    <row r="9" spans="1:183" x14ac:dyDescent="0.3">
      <c r="A9" s="2" t="s">
        <v>7</v>
      </c>
      <c r="B9">
        <v>1217.6666666666667</v>
      </c>
      <c r="C9">
        <v>1199.4444444444443</v>
      </c>
      <c r="D9">
        <v>1283.7058823529412</v>
      </c>
      <c r="E9">
        <v>1232.6603773584907</v>
      </c>
      <c r="F9">
        <v>1143.875</v>
      </c>
      <c r="G9">
        <v>1109.2777777777778</v>
      </c>
      <c r="H9">
        <v>1030.4666666666667</v>
      </c>
      <c r="I9">
        <v>1096.4489795918366</v>
      </c>
      <c r="J9">
        <v>1167.2254901960785</v>
      </c>
      <c r="K9">
        <v>475.05</v>
      </c>
      <c r="L9">
        <v>500</v>
      </c>
      <c r="M9">
        <v>510.72222222222223</v>
      </c>
      <c r="N9">
        <v>1.8793103448275863</v>
      </c>
      <c r="O9">
        <v>494.72413793103448</v>
      </c>
      <c r="P9">
        <v>1.8793103448275863</v>
      </c>
      <c r="Q9">
        <v>494.72413793103448</v>
      </c>
      <c r="R9">
        <v>2.9597701149425286</v>
      </c>
      <c r="S9">
        <v>923.44375000000002</v>
      </c>
      <c r="V9">
        <v>137.5</v>
      </c>
      <c r="W9">
        <v>137.5</v>
      </c>
      <c r="Z9">
        <v>1527</v>
      </c>
      <c r="AA9">
        <v>1527</v>
      </c>
      <c r="AB9">
        <v>832.25</v>
      </c>
      <c r="AE9">
        <v>221.5</v>
      </c>
      <c r="AF9">
        <v>221.5</v>
      </c>
      <c r="AG9">
        <v>221.5</v>
      </c>
      <c r="AH9">
        <v>628.66666666666663</v>
      </c>
      <c r="AI9">
        <v>912.78915662650604</v>
      </c>
      <c r="AJ9">
        <v>1001.9</v>
      </c>
      <c r="AK9">
        <v>901.55555555555554</v>
      </c>
      <c r="AL9">
        <v>843.57142857142856</v>
      </c>
      <c r="AM9">
        <v>924.53846153846155</v>
      </c>
      <c r="AN9">
        <v>905.28571428571433</v>
      </c>
      <c r="AO9">
        <v>1177</v>
      </c>
      <c r="AP9">
        <v>753.77777777777783</v>
      </c>
      <c r="AQ9">
        <v>917.40909090909088</v>
      </c>
      <c r="AR9">
        <v>921.27083333333337</v>
      </c>
      <c r="AS9">
        <v>760</v>
      </c>
      <c r="AT9">
        <v>826.875</v>
      </c>
      <c r="AU9">
        <v>737.66666666666663</v>
      </c>
      <c r="AV9">
        <v>781.10526315789468</v>
      </c>
      <c r="AW9">
        <v>1009.6666666666666</v>
      </c>
      <c r="AX9">
        <v>1341.6666666666667</v>
      </c>
      <c r="AY9">
        <v>693.55555555555554</v>
      </c>
      <c r="AZ9">
        <v>906.94444444444446</v>
      </c>
      <c r="BA9">
        <v>842.32432432432438</v>
      </c>
      <c r="BB9">
        <v>886.90588235294115</v>
      </c>
      <c r="BC9">
        <v>486</v>
      </c>
      <c r="BD9">
        <v>495.5</v>
      </c>
      <c r="BE9">
        <v>439.375</v>
      </c>
      <c r="BF9">
        <v>472.5</v>
      </c>
      <c r="BG9">
        <v>573.25</v>
      </c>
      <c r="BH9">
        <v>447.75</v>
      </c>
      <c r="BI9">
        <v>351.16666666666669</v>
      </c>
      <c r="BJ9">
        <v>442.21428571428572</v>
      </c>
      <c r="BK9">
        <v>460.72222222222223</v>
      </c>
      <c r="BL9">
        <v>460.72222222222223</v>
      </c>
      <c r="BM9">
        <v>760.10743801652893</v>
      </c>
      <c r="BP9">
        <v>982.5</v>
      </c>
      <c r="BQ9">
        <v>982.5</v>
      </c>
      <c r="BR9">
        <v>859</v>
      </c>
      <c r="BS9">
        <v>909.66666666666663</v>
      </c>
      <c r="BU9">
        <v>889.4</v>
      </c>
      <c r="BV9">
        <v>916</v>
      </c>
      <c r="BY9">
        <v>543</v>
      </c>
      <c r="BZ9">
        <v>543</v>
      </c>
      <c r="CA9">
        <v>175</v>
      </c>
      <c r="CB9">
        <v>452</v>
      </c>
      <c r="CD9">
        <v>313.5</v>
      </c>
      <c r="CE9">
        <v>390</v>
      </c>
      <c r="CF9">
        <v>758.2</v>
      </c>
      <c r="CI9">
        <v>1635</v>
      </c>
      <c r="CJ9">
        <v>1635</v>
      </c>
      <c r="CK9">
        <v>881</v>
      </c>
      <c r="CL9">
        <v>549</v>
      </c>
      <c r="CN9">
        <v>659.66666666666663</v>
      </c>
      <c r="CO9">
        <v>903.5</v>
      </c>
      <c r="CP9">
        <v>903.5</v>
      </c>
      <c r="CQ9">
        <v>799.71428571428567</v>
      </c>
      <c r="CR9">
        <v>764.21481481481476</v>
      </c>
      <c r="CS9">
        <v>858</v>
      </c>
      <c r="CT9">
        <v>959.85714285714289</v>
      </c>
      <c r="CU9">
        <v>459</v>
      </c>
      <c r="CV9">
        <v>808.94444444444446</v>
      </c>
      <c r="CW9">
        <v>847.875</v>
      </c>
      <c r="CX9">
        <v>781.83333333333337</v>
      </c>
      <c r="CY9">
        <v>686.83333333333337</v>
      </c>
      <c r="CZ9">
        <v>779.75</v>
      </c>
      <c r="DA9">
        <v>793.57894736842104</v>
      </c>
      <c r="DB9">
        <v>1456.125</v>
      </c>
      <c r="DC9">
        <v>1135.8</v>
      </c>
      <c r="DD9">
        <v>1655.375</v>
      </c>
      <c r="DE9">
        <v>1394.2307692307693</v>
      </c>
      <c r="DF9">
        <v>1329.625</v>
      </c>
      <c r="DG9">
        <v>1470.625</v>
      </c>
      <c r="DH9">
        <v>1325.25</v>
      </c>
      <c r="DI9">
        <v>1375.1666666666667</v>
      </c>
      <c r="DJ9">
        <v>1385.08</v>
      </c>
      <c r="DK9">
        <v>1129.659090909091</v>
      </c>
      <c r="DL9">
        <v>739</v>
      </c>
      <c r="DM9">
        <v>732.5</v>
      </c>
      <c r="DN9">
        <v>801.75</v>
      </c>
      <c r="DO9">
        <v>754.60714285714289</v>
      </c>
      <c r="DP9">
        <v>824.14285714285711</v>
      </c>
      <c r="DQ9">
        <v>745.57142857142856</v>
      </c>
      <c r="DR9">
        <v>667.28571428571433</v>
      </c>
      <c r="DS9">
        <v>745.66666666666663</v>
      </c>
      <c r="DT9">
        <v>750.77551020408168</v>
      </c>
      <c r="DU9">
        <v>750.77551020408168</v>
      </c>
      <c r="DV9">
        <v>994.14598540145982</v>
      </c>
      <c r="DY9">
        <v>683</v>
      </c>
      <c r="DZ9">
        <v>683</v>
      </c>
      <c r="EB9">
        <v>521.5</v>
      </c>
      <c r="EC9">
        <v>338</v>
      </c>
      <c r="ED9">
        <v>429.75</v>
      </c>
      <c r="EE9">
        <v>514.16666666666663</v>
      </c>
      <c r="EH9">
        <v>1391</v>
      </c>
      <c r="EI9">
        <v>1391</v>
      </c>
      <c r="EJ9">
        <v>2154</v>
      </c>
      <c r="EK9">
        <v>1739</v>
      </c>
      <c r="EL9">
        <v>1430</v>
      </c>
      <c r="EM9">
        <v>1774.3333333333333</v>
      </c>
      <c r="EN9">
        <v>1678.5</v>
      </c>
      <c r="EO9">
        <v>1179.5</v>
      </c>
      <c r="ER9">
        <v>1544</v>
      </c>
      <c r="ES9">
        <v>1544</v>
      </c>
      <c r="ET9">
        <v>662</v>
      </c>
      <c r="EU9">
        <v>775.5</v>
      </c>
      <c r="EV9">
        <v>1551</v>
      </c>
      <c r="EW9">
        <v>996.16666666666663</v>
      </c>
      <c r="EX9">
        <v>1133.125</v>
      </c>
      <c r="EY9">
        <v>1133.125</v>
      </c>
      <c r="EZ9">
        <v>3.625</v>
      </c>
      <c r="FA9">
        <v>1162.6363636363637</v>
      </c>
      <c r="FB9">
        <v>3.088888888888889</v>
      </c>
      <c r="FC9">
        <v>1017.4591194968554</v>
      </c>
      <c r="FD9">
        <v>318.625</v>
      </c>
      <c r="FE9">
        <v>292.125</v>
      </c>
      <c r="FF9">
        <v>312.25</v>
      </c>
      <c r="FG9">
        <v>307.66666666666669</v>
      </c>
      <c r="FH9">
        <v>268</v>
      </c>
      <c r="FI9">
        <v>301.5</v>
      </c>
      <c r="FJ9">
        <v>192.5</v>
      </c>
      <c r="FK9">
        <v>255.4</v>
      </c>
      <c r="FL9">
        <v>160.16666666666666</v>
      </c>
      <c r="FM9">
        <v>274.33333333333331</v>
      </c>
      <c r="FN9">
        <v>193.44444444444446</v>
      </c>
      <c r="FO9">
        <v>195.83333333333334</v>
      </c>
      <c r="FP9">
        <v>213.85714285714286</v>
      </c>
      <c r="FQ9">
        <v>239.5</v>
      </c>
      <c r="FR9">
        <v>216.77777777777777</v>
      </c>
      <c r="FS9">
        <v>222.04545454545453</v>
      </c>
      <c r="FT9">
        <v>277.625</v>
      </c>
      <c r="FU9">
        <v>320.72222222222223</v>
      </c>
      <c r="FV9">
        <v>297.06666666666666</v>
      </c>
      <c r="FW9">
        <v>299.40816326530614</v>
      </c>
      <c r="FX9">
        <v>297.05555555555554</v>
      </c>
      <c r="FY9">
        <v>277.83333333333331</v>
      </c>
      <c r="FZ9">
        <v>287.23529411764707</v>
      </c>
      <c r="GA9">
        <v>287.37735849056605</v>
      </c>
    </row>
    <row r="10" spans="1:183" x14ac:dyDescent="0.3">
      <c r="A10" s="2" t="s">
        <v>8</v>
      </c>
      <c r="B10">
        <v>1320.8888888888889</v>
      </c>
      <c r="C10">
        <v>1060.0526315789473</v>
      </c>
      <c r="D10">
        <v>1213</v>
      </c>
      <c r="E10">
        <v>1194.8113207547169</v>
      </c>
      <c r="F10">
        <v>1001.0526315789474</v>
      </c>
      <c r="G10">
        <v>1199.1666666666667</v>
      </c>
      <c r="H10">
        <v>1103.55</v>
      </c>
      <c r="I10">
        <v>1099.578947368421</v>
      </c>
      <c r="J10">
        <v>1145.4636363636364</v>
      </c>
      <c r="K10">
        <v>557</v>
      </c>
      <c r="L10">
        <v>456.15</v>
      </c>
      <c r="M10">
        <v>536.25</v>
      </c>
      <c r="N10">
        <v>1.9</v>
      </c>
      <c r="O10">
        <v>516.4666666666667</v>
      </c>
      <c r="P10">
        <v>1.9</v>
      </c>
      <c r="Q10">
        <v>516.4666666666667</v>
      </c>
      <c r="R10">
        <v>3.2388888888888889</v>
      </c>
      <c r="S10">
        <v>923.46470588235297</v>
      </c>
      <c r="AI10">
        <v>923.46470588235297</v>
      </c>
      <c r="AJ10">
        <v>1861.6666666666667</v>
      </c>
      <c r="AK10">
        <v>1860</v>
      </c>
      <c r="AL10">
        <v>1714.1111111111111</v>
      </c>
      <c r="AM10">
        <v>1808.08</v>
      </c>
      <c r="AN10">
        <v>1569</v>
      </c>
      <c r="AO10">
        <v>1762.625</v>
      </c>
      <c r="AP10">
        <v>1461.7</v>
      </c>
      <c r="AQ10">
        <v>1588.04</v>
      </c>
      <c r="AR10">
        <v>1698.06</v>
      </c>
      <c r="AS10">
        <v>478.25</v>
      </c>
      <c r="AT10">
        <v>386.75</v>
      </c>
      <c r="AU10">
        <v>544</v>
      </c>
      <c r="AV10">
        <v>469.66666666666669</v>
      </c>
      <c r="AW10">
        <v>878.33333333333337</v>
      </c>
      <c r="AX10">
        <v>703.33333333333337</v>
      </c>
      <c r="AY10">
        <v>848</v>
      </c>
      <c r="AZ10">
        <v>802.26666666666665</v>
      </c>
      <c r="BA10">
        <v>654.44444444444446</v>
      </c>
      <c r="BB10">
        <v>1332.1168831168832</v>
      </c>
      <c r="BC10">
        <v>548.125</v>
      </c>
      <c r="BD10">
        <v>601.75</v>
      </c>
      <c r="BE10">
        <v>719.55555555555554</v>
      </c>
      <c r="BF10">
        <v>627</v>
      </c>
      <c r="BG10">
        <v>697.42857142857144</v>
      </c>
      <c r="BH10">
        <v>740.33333333333337</v>
      </c>
      <c r="BI10">
        <v>653.25</v>
      </c>
      <c r="BJ10">
        <v>692.85714285714289</v>
      </c>
      <c r="BK10">
        <v>657.06521739130437</v>
      </c>
      <c r="BL10">
        <v>657.06521739130437</v>
      </c>
      <c r="BM10">
        <v>1079.6585365853659</v>
      </c>
      <c r="BO10">
        <v>1919</v>
      </c>
      <c r="BQ10">
        <v>1919</v>
      </c>
      <c r="BV10">
        <v>1919</v>
      </c>
      <c r="BX10">
        <v>357</v>
      </c>
      <c r="BZ10">
        <v>357</v>
      </c>
      <c r="CE10">
        <v>357</v>
      </c>
      <c r="CF10">
        <v>1138</v>
      </c>
      <c r="CH10">
        <v>1589</v>
      </c>
      <c r="CJ10">
        <v>1589</v>
      </c>
      <c r="CO10">
        <v>1589</v>
      </c>
      <c r="CP10">
        <v>1589</v>
      </c>
      <c r="CQ10">
        <v>1288.3333333333333</v>
      </c>
      <c r="CR10">
        <v>1084.6269841269841</v>
      </c>
      <c r="CS10">
        <v>1639.75</v>
      </c>
      <c r="CT10">
        <v>1732.6666666666667</v>
      </c>
      <c r="CU10">
        <v>1812.3333333333333</v>
      </c>
      <c r="CV10">
        <v>1722.4615384615386</v>
      </c>
      <c r="CW10">
        <v>1461.1666666666667</v>
      </c>
      <c r="CX10">
        <v>1800.4</v>
      </c>
      <c r="CY10">
        <v>1779.6666666666667</v>
      </c>
      <c r="CZ10">
        <v>1673.3529411764705</v>
      </c>
      <c r="DA10">
        <v>1694.6333333333334</v>
      </c>
      <c r="DB10">
        <v>587</v>
      </c>
      <c r="DC10">
        <v>589.25</v>
      </c>
      <c r="DD10">
        <v>462.42857142857144</v>
      </c>
      <c r="DE10">
        <v>529.4666666666667</v>
      </c>
      <c r="DF10">
        <v>312.66666666666669</v>
      </c>
      <c r="DG10">
        <v>1005</v>
      </c>
      <c r="DH10">
        <v>792.33333333333337</v>
      </c>
      <c r="DI10">
        <v>703.33333333333337</v>
      </c>
      <c r="DJ10">
        <v>594.66666666666663</v>
      </c>
      <c r="DK10">
        <v>1205.7592592592594</v>
      </c>
      <c r="DL10">
        <v>636</v>
      </c>
      <c r="DM10">
        <v>437</v>
      </c>
      <c r="DN10">
        <v>1107</v>
      </c>
      <c r="DO10">
        <v>610.79999999999995</v>
      </c>
      <c r="DQ10">
        <v>454</v>
      </c>
      <c r="DR10">
        <v>896</v>
      </c>
      <c r="DS10">
        <v>564.5</v>
      </c>
      <c r="DT10">
        <v>590.22222222222217</v>
      </c>
      <c r="DU10">
        <v>590.22222222222217</v>
      </c>
      <c r="DV10">
        <v>1117.8253968253969</v>
      </c>
      <c r="DY10">
        <v>1549</v>
      </c>
      <c r="DZ10">
        <v>1549</v>
      </c>
      <c r="EE10">
        <v>1549</v>
      </c>
      <c r="EJ10">
        <v>1757</v>
      </c>
      <c r="EM10">
        <v>1757</v>
      </c>
      <c r="EN10">
        <v>1757</v>
      </c>
      <c r="EO10">
        <v>1653</v>
      </c>
      <c r="ET10">
        <v>375</v>
      </c>
      <c r="EW10">
        <v>375</v>
      </c>
      <c r="EX10">
        <v>375</v>
      </c>
      <c r="EY10">
        <v>375</v>
      </c>
      <c r="EZ10">
        <v>1.8333333333333333</v>
      </c>
      <c r="FA10">
        <v>1227</v>
      </c>
      <c r="FB10">
        <v>1.3333333333333333</v>
      </c>
      <c r="FC10">
        <v>1122.7878787878788</v>
      </c>
      <c r="FD10">
        <v>272.33333333333331</v>
      </c>
      <c r="FE10">
        <v>322</v>
      </c>
      <c r="FF10">
        <v>346.33333333333331</v>
      </c>
      <c r="FG10">
        <v>313.55555555555554</v>
      </c>
      <c r="FH10">
        <v>326.5</v>
      </c>
      <c r="FI10">
        <v>331.6</v>
      </c>
      <c r="FJ10">
        <v>328.5</v>
      </c>
      <c r="FK10">
        <v>328.70588235294116</v>
      </c>
      <c r="FL10">
        <v>305.33333333333331</v>
      </c>
      <c r="FM10">
        <v>354.16666666666669</v>
      </c>
      <c r="FN10">
        <v>223.33333333333334</v>
      </c>
      <c r="FO10">
        <v>308.46666666666664</v>
      </c>
      <c r="FP10">
        <v>362.57142857142856</v>
      </c>
      <c r="FQ10">
        <v>392</v>
      </c>
      <c r="FR10">
        <v>349.2</v>
      </c>
      <c r="FS10">
        <v>366.64</v>
      </c>
      <c r="FT10">
        <v>294.94736842105266</v>
      </c>
      <c r="FU10">
        <v>286.16666666666669</v>
      </c>
      <c r="FV10">
        <v>307.2</v>
      </c>
      <c r="FW10">
        <v>296.4736842105263</v>
      </c>
      <c r="FX10">
        <v>326.77777777777777</v>
      </c>
      <c r="FY10">
        <v>356.73684210526318</v>
      </c>
      <c r="FZ10">
        <v>299.4375</v>
      </c>
      <c r="GA10">
        <v>329.2641509433962</v>
      </c>
    </row>
    <row r="11" spans="1:183" x14ac:dyDescent="0.3">
      <c r="A11" s="2" t="s">
        <v>9</v>
      </c>
      <c r="B11">
        <v>1037.3076923076924</v>
      </c>
      <c r="C11">
        <v>1065.9230769230769</v>
      </c>
      <c r="D11">
        <v>784.25</v>
      </c>
      <c r="E11">
        <v>949.76190476190482</v>
      </c>
      <c r="F11">
        <v>1268.6666666666667</v>
      </c>
      <c r="G11">
        <v>905.06666666666672</v>
      </c>
      <c r="H11">
        <v>874.44444444444446</v>
      </c>
      <c r="I11">
        <v>1037.8461538461538</v>
      </c>
      <c r="J11">
        <v>992.17283950617286</v>
      </c>
      <c r="K11">
        <v>415.53846153846155</v>
      </c>
      <c r="L11">
        <v>380.75</v>
      </c>
      <c r="M11">
        <v>430.25</v>
      </c>
      <c r="N11">
        <v>0.6166666666666667</v>
      </c>
      <c r="O11">
        <v>406.76</v>
      </c>
      <c r="P11">
        <v>0.6166666666666667</v>
      </c>
      <c r="Q11">
        <v>406.76</v>
      </c>
      <c r="R11">
        <v>2.0777777777777779</v>
      </c>
      <c r="S11">
        <v>854.10377358490564</v>
      </c>
      <c r="AI11">
        <v>854.10377358490564</v>
      </c>
      <c r="AJ11">
        <v>775.33333333333337</v>
      </c>
      <c r="AK11">
        <v>1140.4444444444443</v>
      </c>
      <c r="AL11">
        <v>1035.2</v>
      </c>
      <c r="AM11">
        <v>985.5</v>
      </c>
      <c r="AN11">
        <v>648.88888888888891</v>
      </c>
      <c r="AO11">
        <v>852.88888888888891</v>
      </c>
      <c r="AP11">
        <v>1199</v>
      </c>
      <c r="AQ11">
        <v>888.76923076923072</v>
      </c>
      <c r="AR11">
        <v>938.92592592592598</v>
      </c>
      <c r="AS11">
        <v>1045</v>
      </c>
      <c r="AT11">
        <v>687.85714285714289</v>
      </c>
      <c r="AU11">
        <v>724</v>
      </c>
      <c r="AV11">
        <v>829.22727272727275</v>
      </c>
      <c r="AW11">
        <v>868.14285714285711</v>
      </c>
      <c r="AX11">
        <v>1225.4285714285713</v>
      </c>
      <c r="AY11">
        <v>405.125</v>
      </c>
      <c r="AZ11">
        <v>813.4545454545455</v>
      </c>
      <c r="BA11">
        <v>821.34090909090912</v>
      </c>
      <c r="BB11">
        <v>886.13265306122446</v>
      </c>
      <c r="BC11">
        <v>444.625</v>
      </c>
      <c r="BD11">
        <v>487.125</v>
      </c>
      <c r="BE11">
        <v>397</v>
      </c>
      <c r="BF11">
        <v>447.09090909090907</v>
      </c>
      <c r="BG11">
        <v>376.625</v>
      </c>
      <c r="BH11">
        <v>336.625</v>
      </c>
      <c r="BI11">
        <v>411</v>
      </c>
      <c r="BJ11">
        <v>371.45454545454544</v>
      </c>
      <c r="BK11">
        <v>409.27272727272725</v>
      </c>
      <c r="BL11">
        <v>409.27272727272725</v>
      </c>
      <c r="BM11">
        <v>738.37323943661977</v>
      </c>
      <c r="BO11">
        <v>539</v>
      </c>
      <c r="BQ11">
        <v>539</v>
      </c>
      <c r="BT11">
        <v>1658</v>
      </c>
      <c r="BU11">
        <v>1658</v>
      </c>
      <c r="BV11">
        <v>1098.5</v>
      </c>
      <c r="BX11">
        <v>1372</v>
      </c>
      <c r="BZ11">
        <v>1372</v>
      </c>
      <c r="CE11">
        <v>1372</v>
      </c>
      <c r="CF11">
        <v>1189.6666666666667</v>
      </c>
      <c r="CH11">
        <v>205</v>
      </c>
      <c r="CJ11">
        <v>205</v>
      </c>
      <c r="CM11">
        <v>319</v>
      </c>
      <c r="CN11">
        <v>319</v>
      </c>
      <c r="CO11">
        <v>262</v>
      </c>
      <c r="CP11">
        <v>262</v>
      </c>
      <c r="CQ11">
        <v>818.6</v>
      </c>
      <c r="CR11">
        <v>741.10204081632651</v>
      </c>
      <c r="CS11">
        <v>770.57142857142856</v>
      </c>
      <c r="CT11">
        <v>1241.8</v>
      </c>
      <c r="CU11">
        <v>1225.3333333333333</v>
      </c>
      <c r="CV11">
        <v>1018.6</v>
      </c>
      <c r="CW11">
        <v>856.42857142857144</v>
      </c>
      <c r="CX11">
        <v>686.66666666666663</v>
      </c>
      <c r="CY11">
        <v>674.4</v>
      </c>
      <c r="CZ11">
        <v>749.27777777777783</v>
      </c>
      <c r="DA11">
        <v>871.69696969696975</v>
      </c>
      <c r="DB11">
        <v>1046.9000000000001</v>
      </c>
      <c r="DC11">
        <v>1459.25</v>
      </c>
      <c r="DD11">
        <v>1404</v>
      </c>
      <c r="DE11">
        <v>1283.6538461538462</v>
      </c>
      <c r="DF11">
        <v>1417.8571428571429</v>
      </c>
      <c r="DG11">
        <v>1208.1111111111111</v>
      </c>
      <c r="DH11">
        <v>1276.5555555555557</v>
      </c>
      <c r="DI11">
        <v>1291.48</v>
      </c>
      <c r="DJ11">
        <v>1287.4901960784314</v>
      </c>
      <c r="DK11">
        <v>1124.1428571428571</v>
      </c>
      <c r="DL11">
        <v>478</v>
      </c>
      <c r="DM11">
        <v>617.70000000000005</v>
      </c>
      <c r="DN11">
        <v>622.16666666666663</v>
      </c>
      <c r="DO11">
        <v>568.48</v>
      </c>
      <c r="DP11">
        <v>543.55555555555554</v>
      </c>
      <c r="DQ11">
        <v>471.71428571428572</v>
      </c>
      <c r="DR11">
        <v>502</v>
      </c>
      <c r="DS11">
        <v>508.48</v>
      </c>
      <c r="DT11">
        <v>538.48</v>
      </c>
      <c r="DU11">
        <v>538.48</v>
      </c>
      <c r="DV11">
        <v>905.61194029850742</v>
      </c>
      <c r="DY11">
        <v>619.5</v>
      </c>
      <c r="DZ11">
        <v>619.5</v>
      </c>
      <c r="EA11">
        <v>156</v>
      </c>
      <c r="EB11">
        <v>311</v>
      </c>
      <c r="EC11">
        <v>96</v>
      </c>
      <c r="ED11">
        <v>187.66666666666666</v>
      </c>
      <c r="EE11">
        <v>360.4</v>
      </c>
      <c r="EH11">
        <v>664</v>
      </c>
      <c r="EI11">
        <v>664</v>
      </c>
      <c r="EJ11">
        <v>1943</v>
      </c>
      <c r="EK11">
        <v>1381</v>
      </c>
      <c r="EL11">
        <v>1931</v>
      </c>
      <c r="EM11">
        <v>1751.6666666666667</v>
      </c>
      <c r="EN11">
        <v>1316.6</v>
      </c>
      <c r="EO11">
        <v>838.5</v>
      </c>
      <c r="ER11">
        <v>921</v>
      </c>
      <c r="ES11">
        <v>921</v>
      </c>
      <c r="ET11">
        <v>405</v>
      </c>
      <c r="EU11">
        <v>1686</v>
      </c>
      <c r="EV11">
        <v>524</v>
      </c>
      <c r="EW11">
        <v>871.66666666666663</v>
      </c>
      <c r="EX11">
        <v>891.4</v>
      </c>
      <c r="EY11">
        <v>891.4</v>
      </c>
      <c r="EZ11">
        <v>3.5333333333333332</v>
      </c>
      <c r="FA11">
        <v>856.13333333333333</v>
      </c>
      <c r="FB11">
        <v>2.8166666666666669</v>
      </c>
      <c r="FC11">
        <v>900.63087248322142</v>
      </c>
      <c r="FD11">
        <v>317.28571428571428</v>
      </c>
      <c r="FE11">
        <v>206.66666666666666</v>
      </c>
      <c r="FF11">
        <v>318.77777777777777</v>
      </c>
      <c r="FG11">
        <v>278</v>
      </c>
      <c r="FH11">
        <v>282.14285714285717</v>
      </c>
      <c r="FI11">
        <v>277</v>
      </c>
      <c r="FJ11">
        <v>173.2</v>
      </c>
      <c r="FK11">
        <v>250.16666666666666</v>
      </c>
      <c r="FL11">
        <v>221.14285714285714</v>
      </c>
      <c r="FM11">
        <v>177.28571428571428</v>
      </c>
      <c r="FN11">
        <v>182.125</v>
      </c>
      <c r="FO11">
        <v>193</v>
      </c>
      <c r="FP11">
        <v>184.11111111111111</v>
      </c>
      <c r="FQ11">
        <v>232.22222222222223</v>
      </c>
      <c r="FR11">
        <v>237</v>
      </c>
      <c r="FS11">
        <v>217.03846153846155</v>
      </c>
      <c r="FT11">
        <v>257.53333333333336</v>
      </c>
      <c r="FU11">
        <v>246.93333333333334</v>
      </c>
      <c r="FV11">
        <v>245.44444444444446</v>
      </c>
      <c r="FW11">
        <v>250.66666666666666</v>
      </c>
      <c r="FX11">
        <v>246.30769230769232</v>
      </c>
      <c r="FY11">
        <v>223</v>
      </c>
      <c r="FZ11">
        <v>235.125</v>
      </c>
      <c r="GA11">
        <v>234.83333333333334</v>
      </c>
    </row>
    <row r="12" spans="1:183" x14ac:dyDescent="0.3">
      <c r="A12" s="2" t="s">
        <v>10</v>
      </c>
      <c r="B12">
        <v>302.08333333333331</v>
      </c>
      <c r="C12">
        <v>301.07692307692309</v>
      </c>
      <c r="D12">
        <v>521.5</v>
      </c>
      <c r="E12">
        <v>372.89189189189187</v>
      </c>
      <c r="F12">
        <v>461.05882352941177</v>
      </c>
      <c r="G12">
        <v>539.64705882352939</v>
      </c>
      <c r="H12">
        <v>505.53846153846155</v>
      </c>
      <c r="I12">
        <v>501.78723404255317</v>
      </c>
      <c r="J12">
        <v>445.01190476190476</v>
      </c>
      <c r="K12">
        <v>244.42857142857142</v>
      </c>
      <c r="L12">
        <v>243.30769230769232</v>
      </c>
      <c r="M12">
        <v>217.46666666666667</v>
      </c>
      <c r="N12">
        <v>0.91666666666666663</v>
      </c>
      <c r="O12">
        <v>234.45238095238096</v>
      </c>
      <c r="P12">
        <v>0.91666666666666663</v>
      </c>
      <c r="Q12">
        <v>234.45238095238096</v>
      </c>
      <c r="R12">
        <v>1.4666666666666666</v>
      </c>
      <c r="S12">
        <v>374.82539682539681</v>
      </c>
      <c r="AI12">
        <v>374.82539682539681</v>
      </c>
      <c r="AJ12">
        <v>814.14285714285711</v>
      </c>
      <c r="AK12">
        <v>697.22222222222217</v>
      </c>
      <c r="AL12">
        <v>643.9</v>
      </c>
      <c r="AM12">
        <v>708.19230769230774</v>
      </c>
      <c r="AN12">
        <v>786.44444444444446</v>
      </c>
      <c r="AO12">
        <v>704.9</v>
      </c>
      <c r="AP12">
        <v>653.33333333333337</v>
      </c>
      <c r="AQ12">
        <v>714.53571428571433</v>
      </c>
      <c r="AR12">
        <v>711.48148148148152</v>
      </c>
      <c r="AS12">
        <v>245.66666666666666</v>
      </c>
      <c r="AT12">
        <v>254.71428571428572</v>
      </c>
      <c r="AU12">
        <v>227.57142857142858</v>
      </c>
      <c r="AV12">
        <v>242.5</v>
      </c>
      <c r="AW12">
        <v>218.14285714285714</v>
      </c>
      <c r="AX12">
        <v>387.14285714285717</v>
      </c>
      <c r="AY12">
        <v>224.2</v>
      </c>
      <c r="AZ12">
        <v>282</v>
      </c>
      <c r="BA12">
        <v>261.74358974358972</v>
      </c>
      <c r="BB12">
        <v>522.88172043010752</v>
      </c>
      <c r="BC12">
        <v>351.22222222222223</v>
      </c>
      <c r="BD12">
        <v>454</v>
      </c>
      <c r="BE12">
        <v>393</v>
      </c>
      <c r="BF12">
        <v>399.65384615384613</v>
      </c>
      <c r="BG12">
        <v>395.25</v>
      </c>
      <c r="BH12">
        <v>318.77777777777777</v>
      </c>
      <c r="BI12">
        <v>397.125</v>
      </c>
      <c r="BJ12">
        <v>368.32</v>
      </c>
      <c r="BK12">
        <v>384.29411764705884</v>
      </c>
      <c r="BL12">
        <v>384.29411764705884</v>
      </c>
      <c r="BM12">
        <v>473.79861111111109</v>
      </c>
      <c r="BN12">
        <v>458</v>
      </c>
      <c r="BO12">
        <v>724</v>
      </c>
      <c r="BQ12">
        <v>591</v>
      </c>
      <c r="BR12">
        <v>1226</v>
      </c>
      <c r="BT12">
        <v>894</v>
      </c>
      <c r="BU12">
        <v>1060</v>
      </c>
      <c r="BV12">
        <v>825.5</v>
      </c>
      <c r="BW12">
        <v>254</v>
      </c>
      <c r="BX12">
        <v>193</v>
      </c>
      <c r="BZ12">
        <v>223.5</v>
      </c>
      <c r="CA12">
        <v>296</v>
      </c>
      <c r="CD12">
        <v>296</v>
      </c>
      <c r="CE12">
        <v>247.66666666666666</v>
      </c>
      <c r="CF12">
        <v>577.85714285714289</v>
      </c>
      <c r="CG12">
        <v>368</v>
      </c>
      <c r="CJ12">
        <v>368</v>
      </c>
      <c r="CK12">
        <v>325</v>
      </c>
      <c r="CM12">
        <v>322</v>
      </c>
      <c r="CN12">
        <v>323.5</v>
      </c>
      <c r="CO12">
        <v>338.33333333333331</v>
      </c>
      <c r="CP12">
        <v>338.33333333333331</v>
      </c>
      <c r="CQ12">
        <v>506</v>
      </c>
      <c r="CR12">
        <v>475.88961038961037</v>
      </c>
      <c r="CS12">
        <v>493.42857142857144</v>
      </c>
      <c r="CT12">
        <v>507.14285714285717</v>
      </c>
      <c r="CU12">
        <v>342.5</v>
      </c>
      <c r="CV12">
        <v>452.95</v>
      </c>
      <c r="CW12">
        <v>299.5</v>
      </c>
      <c r="CX12">
        <v>698</v>
      </c>
      <c r="CY12">
        <v>295.125</v>
      </c>
      <c r="CZ12">
        <v>386.11111111111109</v>
      </c>
      <c r="DA12">
        <v>421.28947368421052</v>
      </c>
      <c r="DB12">
        <v>600.75</v>
      </c>
      <c r="DC12">
        <v>349.57142857142856</v>
      </c>
      <c r="DD12">
        <v>742.83333333333337</v>
      </c>
      <c r="DE12">
        <v>557.61904761904759</v>
      </c>
      <c r="DF12">
        <v>520.375</v>
      </c>
      <c r="DG12">
        <v>533.22222222222217</v>
      </c>
      <c r="DH12">
        <v>530</v>
      </c>
      <c r="DI12">
        <v>528.08000000000004</v>
      </c>
      <c r="DJ12">
        <v>541.56521739130437</v>
      </c>
      <c r="DK12">
        <v>487.15476190476193</v>
      </c>
      <c r="DL12">
        <v>186.8</v>
      </c>
      <c r="DM12">
        <v>292.33333333333331</v>
      </c>
      <c r="DN12">
        <v>251.83333333333334</v>
      </c>
      <c r="DO12">
        <v>247</v>
      </c>
      <c r="DP12">
        <v>335.22222222222223</v>
      </c>
      <c r="DQ12">
        <v>328.4</v>
      </c>
      <c r="DR12">
        <v>263.42857142857144</v>
      </c>
      <c r="DS12">
        <v>313.26923076923077</v>
      </c>
      <c r="DT12">
        <v>287.06976744186045</v>
      </c>
      <c r="DU12">
        <v>287.06976744186045</v>
      </c>
      <c r="DV12">
        <v>419.40944881889766</v>
      </c>
      <c r="DY12">
        <v>613</v>
      </c>
      <c r="DZ12">
        <v>613</v>
      </c>
      <c r="EA12">
        <v>663</v>
      </c>
      <c r="ED12">
        <v>663</v>
      </c>
      <c r="EE12">
        <v>629.66666666666663</v>
      </c>
      <c r="EH12">
        <v>550</v>
      </c>
      <c r="EI12">
        <v>550</v>
      </c>
      <c r="EL12">
        <v>430</v>
      </c>
      <c r="EM12">
        <v>430</v>
      </c>
      <c r="EN12">
        <v>510</v>
      </c>
      <c r="EO12">
        <v>569.83333333333337</v>
      </c>
      <c r="ER12">
        <v>408</v>
      </c>
      <c r="ES12">
        <v>408</v>
      </c>
      <c r="ET12">
        <v>228</v>
      </c>
      <c r="EV12">
        <v>621</v>
      </c>
      <c r="EW12">
        <v>424.5</v>
      </c>
      <c r="EX12">
        <v>416.25</v>
      </c>
      <c r="EY12">
        <v>416.25</v>
      </c>
      <c r="EZ12">
        <v>2.4166666666666665</v>
      </c>
      <c r="FA12">
        <v>508.4</v>
      </c>
      <c r="FB12">
        <v>1.7277777777777779</v>
      </c>
      <c r="FC12">
        <v>425.90510948905109</v>
      </c>
      <c r="FD12">
        <v>197.75</v>
      </c>
      <c r="FE12">
        <v>234.33333333333334</v>
      </c>
      <c r="FF12">
        <v>194.125</v>
      </c>
      <c r="FG12">
        <v>209.76</v>
      </c>
      <c r="FH12">
        <v>171</v>
      </c>
      <c r="FI12">
        <v>243.75</v>
      </c>
      <c r="FJ12">
        <v>152</v>
      </c>
      <c r="FK12">
        <v>178.72222222222223</v>
      </c>
      <c r="FL12">
        <v>135.71428571428572</v>
      </c>
      <c r="FM12">
        <v>266.57142857142856</v>
      </c>
      <c r="FN12">
        <v>150</v>
      </c>
      <c r="FO12">
        <v>187.68421052631578</v>
      </c>
      <c r="FP12">
        <v>206.55555555555554</v>
      </c>
      <c r="FQ12">
        <v>161.80000000000001</v>
      </c>
      <c r="FR12">
        <v>142.44444444444446</v>
      </c>
      <c r="FS12">
        <v>169.96428571428572</v>
      </c>
      <c r="FT12">
        <v>218.23529411764707</v>
      </c>
      <c r="FU12">
        <v>191.88235294117646</v>
      </c>
      <c r="FV12">
        <v>199.30769230769232</v>
      </c>
      <c r="FW12">
        <v>203.46808510638297</v>
      </c>
      <c r="FX12">
        <v>155</v>
      </c>
      <c r="FY12">
        <v>166.30769230769232</v>
      </c>
      <c r="FZ12">
        <v>186</v>
      </c>
      <c r="GA12">
        <v>169.02702702702703</v>
      </c>
    </row>
    <row r="13" spans="1:183" x14ac:dyDescent="0.3">
      <c r="A13" s="2" t="s">
        <v>11</v>
      </c>
      <c r="B13">
        <v>160.75</v>
      </c>
      <c r="C13">
        <v>102.8</v>
      </c>
      <c r="D13">
        <v>106.66666666666667</v>
      </c>
      <c r="E13">
        <v>128.42105263157896</v>
      </c>
      <c r="F13">
        <v>158.55555555555554</v>
      </c>
      <c r="G13">
        <v>114.75</v>
      </c>
      <c r="H13">
        <v>110.875</v>
      </c>
      <c r="I13">
        <v>132.04761904761904</v>
      </c>
      <c r="J13">
        <v>130.32499999999999</v>
      </c>
      <c r="K13">
        <v>129.25</v>
      </c>
      <c r="L13">
        <v>105.5</v>
      </c>
      <c r="M13">
        <v>120.14285714285714</v>
      </c>
      <c r="N13">
        <v>0.3</v>
      </c>
      <c r="O13">
        <v>117.11764705882354</v>
      </c>
      <c r="P13">
        <v>0.3</v>
      </c>
      <c r="Q13">
        <v>117.11764705882354</v>
      </c>
      <c r="R13">
        <v>0.37777777777777777</v>
      </c>
      <c r="S13">
        <v>126.3859649122807</v>
      </c>
      <c r="AI13">
        <v>126.3859649122807</v>
      </c>
      <c r="AJ13">
        <v>117.66666666666667</v>
      </c>
      <c r="AK13">
        <v>123.25</v>
      </c>
      <c r="AL13">
        <v>118.5</v>
      </c>
      <c r="AM13">
        <v>120</v>
      </c>
      <c r="AN13">
        <v>138</v>
      </c>
      <c r="AO13">
        <v>132.33333333333334</v>
      </c>
      <c r="AP13">
        <v>92.333333333333329</v>
      </c>
      <c r="AQ13">
        <v>116</v>
      </c>
      <c r="AR13">
        <v>117.76</v>
      </c>
      <c r="AS13">
        <v>276</v>
      </c>
      <c r="AT13">
        <v>124.5</v>
      </c>
      <c r="AU13">
        <v>171.5</v>
      </c>
      <c r="AV13">
        <v>173.6</v>
      </c>
      <c r="AW13">
        <v>116</v>
      </c>
      <c r="AX13">
        <v>111.4</v>
      </c>
      <c r="AY13">
        <v>104.4</v>
      </c>
      <c r="AZ13">
        <v>109.25</v>
      </c>
      <c r="BA13">
        <v>128.1764705882353</v>
      </c>
      <c r="BB13">
        <v>121.97619047619048</v>
      </c>
      <c r="BC13">
        <v>119.66666666666667</v>
      </c>
      <c r="BD13">
        <v>109.5</v>
      </c>
      <c r="BE13">
        <v>161.66666666666666</v>
      </c>
      <c r="BF13">
        <v>132.875</v>
      </c>
      <c r="BG13">
        <v>103.5</v>
      </c>
      <c r="BH13">
        <v>102.5</v>
      </c>
      <c r="BI13">
        <v>197</v>
      </c>
      <c r="BJ13">
        <v>116.28571428571429</v>
      </c>
      <c r="BK13">
        <v>125.13333333333334</v>
      </c>
      <c r="BL13">
        <v>125.13333333333334</v>
      </c>
      <c r="BM13">
        <v>122.80701754385964</v>
      </c>
      <c r="CR13">
        <v>122.80701754385964</v>
      </c>
      <c r="CS13">
        <v>119.6</v>
      </c>
      <c r="CT13">
        <v>98</v>
      </c>
      <c r="CU13">
        <v>88.5</v>
      </c>
      <c r="CV13">
        <v>107.88888888888889</v>
      </c>
      <c r="CW13">
        <v>86.333333333333329</v>
      </c>
      <c r="CX13">
        <v>126.4</v>
      </c>
      <c r="CY13">
        <v>147.5</v>
      </c>
      <c r="CZ13">
        <v>123.41666666666667</v>
      </c>
      <c r="DA13">
        <v>116.76190476190476</v>
      </c>
      <c r="DB13">
        <v>192.16666666666666</v>
      </c>
      <c r="DC13">
        <v>169</v>
      </c>
      <c r="DD13">
        <v>139.5</v>
      </c>
      <c r="DE13">
        <v>177.88888888888889</v>
      </c>
      <c r="DF13">
        <v>120.5</v>
      </c>
      <c r="DG13">
        <v>126.75</v>
      </c>
      <c r="DH13">
        <v>119.5</v>
      </c>
      <c r="DI13">
        <v>122</v>
      </c>
      <c r="DJ13">
        <v>143.86956521739131</v>
      </c>
      <c r="DK13">
        <v>130.93181818181819</v>
      </c>
      <c r="DL13">
        <v>130.66666666666666</v>
      </c>
      <c r="DM13">
        <v>194</v>
      </c>
      <c r="DN13">
        <v>118.5</v>
      </c>
      <c r="DO13">
        <v>137.16666666666666</v>
      </c>
      <c r="DP13">
        <v>90</v>
      </c>
      <c r="DQ13">
        <v>100.6</v>
      </c>
      <c r="DR13">
        <v>114</v>
      </c>
      <c r="DS13">
        <v>102.5</v>
      </c>
      <c r="DT13">
        <v>115.5</v>
      </c>
      <c r="DU13">
        <v>115.5</v>
      </c>
      <c r="DV13">
        <v>126.81666666666666</v>
      </c>
      <c r="EA13">
        <v>125</v>
      </c>
      <c r="ED13">
        <v>125</v>
      </c>
      <c r="EE13">
        <v>125</v>
      </c>
      <c r="EO13">
        <v>125</v>
      </c>
      <c r="EZ13">
        <v>0.16666666666666666</v>
      </c>
      <c r="FA13">
        <v>125</v>
      </c>
      <c r="FB13">
        <v>0.39444444444444443</v>
      </c>
      <c r="FC13">
        <v>126.78688524590164</v>
      </c>
      <c r="FD13">
        <v>103.83333333333333</v>
      </c>
      <c r="FE13">
        <v>106.25</v>
      </c>
      <c r="FF13">
        <v>98.25</v>
      </c>
      <c r="FG13">
        <v>102.92857142857143</v>
      </c>
      <c r="FH13">
        <v>86.333333333333329</v>
      </c>
      <c r="FI13">
        <v>105.8</v>
      </c>
      <c r="FJ13">
        <v>111.25</v>
      </c>
      <c r="FK13">
        <v>102.75</v>
      </c>
      <c r="FL13">
        <v>116</v>
      </c>
      <c r="FM13">
        <v>111.4</v>
      </c>
      <c r="FN13">
        <v>86</v>
      </c>
      <c r="FO13">
        <v>101.58333333333333</v>
      </c>
      <c r="FP13">
        <v>138</v>
      </c>
      <c r="FQ13">
        <v>101</v>
      </c>
      <c r="FR13">
        <v>92.333333333333329</v>
      </c>
      <c r="FS13">
        <v>102.57142857142857</v>
      </c>
      <c r="FT13">
        <v>98.333333333333329</v>
      </c>
      <c r="FU13">
        <v>114.75</v>
      </c>
      <c r="FV13">
        <v>100.5</v>
      </c>
      <c r="FW13">
        <v>102.28571428571429</v>
      </c>
      <c r="FX13">
        <v>112.875</v>
      </c>
      <c r="FY13">
        <v>102.8</v>
      </c>
      <c r="FZ13">
        <v>90.166666666666671</v>
      </c>
      <c r="GA13">
        <v>103.05263157894737</v>
      </c>
    </row>
    <row r="14" spans="1:183" x14ac:dyDescent="0.3">
      <c r="A14" s="2" t="s">
        <v>12</v>
      </c>
      <c r="B14">
        <v>1335.625</v>
      </c>
      <c r="C14">
        <v>1321</v>
      </c>
      <c r="D14">
        <v>1153.6923076923076</v>
      </c>
      <c r="E14">
        <v>1254.6129032258063</v>
      </c>
      <c r="F14">
        <v>1313.9</v>
      </c>
      <c r="G14">
        <v>1072.5999999999999</v>
      </c>
      <c r="H14">
        <v>1229.2222222222222</v>
      </c>
      <c r="I14">
        <v>1204.4137931034484</v>
      </c>
      <c r="J14">
        <v>1230.3499999999999</v>
      </c>
      <c r="K14">
        <v>293</v>
      </c>
      <c r="M14">
        <v>658.33333333333337</v>
      </c>
      <c r="N14">
        <v>0.11666666666666667</v>
      </c>
      <c r="O14">
        <v>567</v>
      </c>
      <c r="P14">
        <v>0.11666666666666667</v>
      </c>
      <c r="Q14">
        <v>567</v>
      </c>
      <c r="R14">
        <v>1.4055555555555554</v>
      </c>
      <c r="S14">
        <v>1188.890625</v>
      </c>
      <c r="AI14">
        <v>1188.890625</v>
      </c>
      <c r="AJ14">
        <v>438.2</v>
      </c>
      <c r="AK14">
        <v>641.20000000000005</v>
      </c>
      <c r="AL14">
        <v>325.83333333333331</v>
      </c>
      <c r="AM14">
        <v>459.5</v>
      </c>
      <c r="AN14">
        <v>306</v>
      </c>
      <c r="AO14">
        <v>440.25</v>
      </c>
      <c r="AP14">
        <v>460.75</v>
      </c>
      <c r="AQ14">
        <v>402.33333333333331</v>
      </c>
      <c r="AR14">
        <v>435</v>
      </c>
      <c r="AS14">
        <v>492.6</v>
      </c>
      <c r="AT14">
        <v>654.5</v>
      </c>
      <c r="AU14">
        <v>754.25</v>
      </c>
      <c r="AV14">
        <v>630.35294117647061</v>
      </c>
      <c r="AW14">
        <v>509</v>
      </c>
      <c r="AX14">
        <v>322</v>
      </c>
      <c r="AY14">
        <v>591.5</v>
      </c>
      <c r="AZ14">
        <v>462.41176470588238</v>
      </c>
      <c r="BA14">
        <v>546.38235294117646</v>
      </c>
      <c r="BB14">
        <v>496.08064516129031</v>
      </c>
      <c r="BC14">
        <v>506</v>
      </c>
      <c r="BD14">
        <v>137.5</v>
      </c>
      <c r="BE14">
        <v>238</v>
      </c>
      <c r="BF14">
        <v>251.4</v>
      </c>
      <c r="BG14">
        <v>316.5</v>
      </c>
      <c r="BH14">
        <v>173</v>
      </c>
      <c r="BI14">
        <v>207.6</v>
      </c>
      <c r="BJ14">
        <v>224.11111111111111</v>
      </c>
      <c r="BK14">
        <v>233.85714285714286</v>
      </c>
      <c r="BL14">
        <v>233.85714285714286</v>
      </c>
      <c r="BM14">
        <v>447.7763157894737</v>
      </c>
      <c r="CR14">
        <v>447.7763157894737</v>
      </c>
      <c r="CS14">
        <v>875.66666666666663</v>
      </c>
      <c r="CT14">
        <v>862.6</v>
      </c>
      <c r="CU14">
        <v>708.33333333333337</v>
      </c>
      <c r="CV14">
        <v>835.14285714285711</v>
      </c>
      <c r="CW14">
        <v>1496.8</v>
      </c>
      <c r="CX14">
        <v>948</v>
      </c>
      <c r="CY14">
        <v>567</v>
      </c>
      <c r="CZ14">
        <v>952.27777777777783</v>
      </c>
      <c r="DA14">
        <v>901.03125</v>
      </c>
      <c r="DB14">
        <v>713.2</v>
      </c>
      <c r="DC14">
        <v>602.25</v>
      </c>
      <c r="DD14">
        <v>1029.3333333333333</v>
      </c>
      <c r="DE14">
        <v>755.25</v>
      </c>
      <c r="DF14">
        <v>968</v>
      </c>
      <c r="DG14">
        <v>334.75</v>
      </c>
      <c r="DH14">
        <v>1032.5714285714287</v>
      </c>
      <c r="DI14">
        <v>837.9375</v>
      </c>
      <c r="DJ14">
        <v>802.5</v>
      </c>
      <c r="DK14">
        <v>855.05</v>
      </c>
      <c r="DL14">
        <v>631</v>
      </c>
      <c r="DM14">
        <v>416</v>
      </c>
      <c r="DN14">
        <v>508.5</v>
      </c>
      <c r="DO14">
        <v>496</v>
      </c>
      <c r="DP14">
        <v>416.5</v>
      </c>
      <c r="DQ14">
        <v>569</v>
      </c>
      <c r="DR14">
        <v>713</v>
      </c>
      <c r="DS14">
        <v>528.75</v>
      </c>
      <c r="DT14">
        <v>510.55555555555554</v>
      </c>
      <c r="DU14">
        <v>510.55555555555554</v>
      </c>
      <c r="DV14">
        <v>810.1159420289855</v>
      </c>
      <c r="DY14">
        <v>2192</v>
      </c>
      <c r="DZ14">
        <v>2192</v>
      </c>
      <c r="EE14">
        <v>2192</v>
      </c>
      <c r="EO14">
        <v>2192</v>
      </c>
      <c r="EZ14">
        <v>1</v>
      </c>
      <c r="FA14">
        <v>2192</v>
      </c>
      <c r="FB14">
        <v>1.2166666666666666</v>
      </c>
      <c r="FC14">
        <v>829.85714285714289</v>
      </c>
      <c r="FD14">
        <v>206.6</v>
      </c>
      <c r="FE14">
        <v>229.25</v>
      </c>
      <c r="FF14">
        <v>238.57142857142858</v>
      </c>
      <c r="FG14">
        <v>226.25</v>
      </c>
      <c r="FH14">
        <v>289.2</v>
      </c>
      <c r="FI14">
        <v>215.66666666666666</v>
      </c>
      <c r="FJ14">
        <v>216.42857142857142</v>
      </c>
      <c r="FK14">
        <v>236.38888888888889</v>
      </c>
      <c r="FL14">
        <v>160.57142857142858</v>
      </c>
      <c r="FM14">
        <v>164</v>
      </c>
      <c r="FN14">
        <v>126.25</v>
      </c>
      <c r="FO14">
        <v>153.70588235294119</v>
      </c>
      <c r="FP14">
        <v>125.5</v>
      </c>
      <c r="FQ14">
        <v>208.25</v>
      </c>
      <c r="FR14">
        <v>223</v>
      </c>
      <c r="FS14">
        <v>185.58333333333334</v>
      </c>
      <c r="FT14">
        <v>308.8</v>
      </c>
      <c r="FU14">
        <v>277.39999999999998</v>
      </c>
      <c r="FV14">
        <v>304.77777777777777</v>
      </c>
      <c r="FW14">
        <v>296.72413793103448</v>
      </c>
      <c r="FX14">
        <v>348.25</v>
      </c>
      <c r="FY14">
        <v>340.1</v>
      </c>
      <c r="FZ14">
        <v>276.38461538461536</v>
      </c>
      <c r="GA14">
        <v>315.48387096774195</v>
      </c>
    </row>
    <row r="15" spans="1:183" x14ac:dyDescent="0.3">
      <c r="A15" s="2" t="s">
        <v>13</v>
      </c>
      <c r="B15">
        <v>804.1</v>
      </c>
      <c r="C15">
        <v>773.61111111111109</v>
      </c>
      <c r="D15">
        <v>677.88888888888891</v>
      </c>
      <c r="E15">
        <v>753.73214285714289</v>
      </c>
      <c r="F15">
        <v>749</v>
      </c>
      <c r="G15">
        <v>679.9375</v>
      </c>
      <c r="H15">
        <v>724.38888888888891</v>
      </c>
      <c r="I15">
        <v>716.063829787234</v>
      </c>
      <c r="J15">
        <v>736.54368932038835</v>
      </c>
      <c r="K15">
        <v>429.2</v>
      </c>
      <c r="L15">
        <v>444.10526315789474</v>
      </c>
      <c r="M15">
        <v>490.05263157894734</v>
      </c>
      <c r="N15">
        <v>2.2666666666666666</v>
      </c>
      <c r="O15">
        <v>454.01724137931035</v>
      </c>
      <c r="P15">
        <v>2.2666666666666666</v>
      </c>
      <c r="Q15">
        <v>454.01724137931035</v>
      </c>
      <c r="R15">
        <v>2.8944444444444444</v>
      </c>
      <c r="S15">
        <v>634.76397515527947</v>
      </c>
      <c r="AI15">
        <v>634.76397515527947</v>
      </c>
      <c r="AJ15">
        <v>648.88888888888891</v>
      </c>
      <c r="AK15">
        <v>901.83333333333337</v>
      </c>
      <c r="AL15">
        <v>871.44444444444446</v>
      </c>
      <c r="AM15">
        <v>795.58333333333337</v>
      </c>
      <c r="AN15">
        <v>861.33333333333337</v>
      </c>
      <c r="AO15">
        <v>952.9</v>
      </c>
      <c r="AP15">
        <v>498.625</v>
      </c>
      <c r="AQ15">
        <v>787.77777777777783</v>
      </c>
      <c r="AR15">
        <v>791.45098039215691</v>
      </c>
      <c r="AS15">
        <v>748.42857142857144</v>
      </c>
      <c r="AT15">
        <v>523.20000000000005</v>
      </c>
      <c r="AU15">
        <v>741.71428571428567</v>
      </c>
      <c r="AV15">
        <v>686.68421052631584</v>
      </c>
      <c r="AW15">
        <v>320.66666666666669</v>
      </c>
      <c r="AX15">
        <v>564</v>
      </c>
      <c r="AY15">
        <v>967.57142857142856</v>
      </c>
      <c r="AZ15">
        <v>632.25</v>
      </c>
      <c r="BA15">
        <v>658.76923076923072</v>
      </c>
      <c r="BB15">
        <v>733.95555555555552</v>
      </c>
      <c r="BC15">
        <v>463.3</v>
      </c>
      <c r="BD15">
        <v>737.66666666666663</v>
      </c>
      <c r="BE15">
        <v>575.55555555555554</v>
      </c>
      <c r="BF15">
        <v>569.55999999999995</v>
      </c>
      <c r="BG15">
        <v>494.55555555555554</v>
      </c>
      <c r="BH15">
        <v>581.5</v>
      </c>
      <c r="BI15">
        <v>642.125</v>
      </c>
      <c r="BJ15">
        <v>570.48148148148152</v>
      </c>
      <c r="BK15">
        <v>570.03846153846155</v>
      </c>
      <c r="BL15">
        <v>570.03846153846155</v>
      </c>
      <c r="BM15">
        <v>673.92957746478874</v>
      </c>
      <c r="BO15">
        <v>436</v>
      </c>
      <c r="BQ15">
        <v>436</v>
      </c>
      <c r="BR15">
        <v>903</v>
      </c>
      <c r="BT15">
        <v>217</v>
      </c>
      <c r="BU15">
        <v>560</v>
      </c>
      <c r="BV15">
        <v>498</v>
      </c>
      <c r="BX15">
        <v>487.66666666666669</v>
      </c>
      <c r="BZ15">
        <v>487.66666666666669</v>
      </c>
      <c r="CC15">
        <v>815</v>
      </c>
      <c r="CD15">
        <v>815</v>
      </c>
      <c r="CE15">
        <v>569.5</v>
      </c>
      <c r="CF15">
        <v>533.75</v>
      </c>
      <c r="CH15">
        <v>499.33333333333331</v>
      </c>
      <c r="CJ15">
        <v>499.33333333333331</v>
      </c>
      <c r="CK15">
        <v>601</v>
      </c>
      <c r="CM15">
        <v>617</v>
      </c>
      <c r="CN15">
        <v>609</v>
      </c>
      <c r="CO15">
        <v>543.20000000000005</v>
      </c>
      <c r="CP15">
        <v>543.20000000000005</v>
      </c>
      <c r="CQ15">
        <v>537.38461538461536</v>
      </c>
      <c r="CR15">
        <v>662.47741935483873</v>
      </c>
      <c r="CS15">
        <v>667</v>
      </c>
      <c r="CT15">
        <v>415.28571428571428</v>
      </c>
      <c r="CU15">
        <v>516.42857142857144</v>
      </c>
      <c r="CV15">
        <v>532.90476190476193</v>
      </c>
      <c r="CW15">
        <v>740.25</v>
      </c>
      <c r="CX15">
        <v>563.75</v>
      </c>
      <c r="CY15">
        <v>572.125</v>
      </c>
      <c r="CZ15">
        <v>625.375</v>
      </c>
      <c r="DA15">
        <v>582.22222222222217</v>
      </c>
      <c r="DB15">
        <v>692.1</v>
      </c>
      <c r="DC15">
        <v>1007.6666666666666</v>
      </c>
      <c r="DD15">
        <v>864.875</v>
      </c>
      <c r="DE15">
        <v>848.48148148148152</v>
      </c>
      <c r="DF15">
        <v>621.66666666666663</v>
      </c>
      <c r="DG15">
        <v>605.125</v>
      </c>
      <c r="DH15">
        <v>823.3</v>
      </c>
      <c r="DI15">
        <v>691.44444444444446</v>
      </c>
      <c r="DJ15">
        <v>769.96296296296293</v>
      </c>
      <c r="DK15">
        <v>684.62626262626259</v>
      </c>
      <c r="DL15">
        <v>592.44444444444446</v>
      </c>
      <c r="DM15">
        <v>421.88888888888891</v>
      </c>
      <c r="DN15">
        <v>343.75</v>
      </c>
      <c r="DO15">
        <v>456.88461538461536</v>
      </c>
      <c r="DP15">
        <v>445.5</v>
      </c>
      <c r="DQ15">
        <v>458.125</v>
      </c>
      <c r="DR15">
        <v>490</v>
      </c>
      <c r="DS15">
        <v>465.56</v>
      </c>
      <c r="DT15">
        <v>461.13725490196077</v>
      </c>
      <c r="DU15">
        <v>461.13725490196077</v>
      </c>
      <c r="DV15">
        <v>608.64</v>
      </c>
      <c r="DY15">
        <v>693</v>
      </c>
      <c r="DZ15">
        <v>693</v>
      </c>
      <c r="EE15">
        <v>693</v>
      </c>
      <c r="EH15">
        <v>592</v>
      </c>
      <c r="EI15">
        <v>592</v>
      </c>
      <c r="EJ15">
        <v>930</v>
      </c>
      <c r="EK15">
        <v>818</v>
      </c>
      <c r="EM15">
        <v>874</v>
      </c>
      <c r="EN15">
        <v>780</v>
      </c>
      <c r="EO15">
        <v>758.25</v>
      </c>
      <c r="ER15">
        <v>404</v>
      </c>
      <c r="ES15">
        <v>404</v>
      </c>
      <c r="ET15">
        <v>326</v>
      </c>
      <c r="EU15">
        <v>506</v>
      </c>
      <c r="EW15">
        <v>416</v>
      </c>
      <c r="EX15">
        <v>412</v>
      </c>
      <c r="EY15">
        <v>412</v>
      </c>
      <c r="EZ15">
        <v>3.2222222222222223</v>
      </c>
      <c r="FA15">
        <v>609.85714285714289</v>
      </c>
      <c r="FB15">
        <v>3.1222222222222222</v>
      </c>
      <c r="FC15">
        <v>608.69426751592357</v>
      </c>
      <c r="FD15">
        <v>120</v>
      </c>
      <c r="FE15">
        <v>136.875</v>
      </c>
      <c r="FF15">
        <v>157.69999999999999</v>
      </c>
      <c r="FG15">
        <v>138.96296296296296</v>
      </c>
      <c r="FH15">
        <v>207.5</v>
      </c>
      <c r="FI15">
        <v>141</v>
      </c>
      <c r="FJ15">
        <v>150</v>
      </c>
      <c r="FK15">
        <v>166.16666666666666</v>
      </c>
      <c r="FL15">
        <v>169.83333333333334</v>
      </c>
      <c r="FM15">
        <v>152.28571428571428</v>
      </c>
      <c r="FN15">
        <v>218</v>
      </c>
      <c r="FO15">
        <v>180.55</v>
      </c>
      <c r="FP15">
        <v>199.66666666666666</v>
      </c>
      <c r="FQ15">
        <v>177.6</v>
      </c>
      <c r="FR15">
        <v>175.75</v>
      </c>
      <c r="FS15">
        <v>184.40740740740742</v>
      </c>
      <c r="FT15">
        <v>186.38461538461539</v>
      </c>
      <c r="FU15">
        <v>206.125</v>
      </c>
      <c r="FV15">
        <v>208.11111111111111</v>
      </c>
      <c r="FW15">
        <v>201.42553191489361</v>
      </c>
      <c r="FX15">
        <v>157.30000000000001</v>
      </c>
      <c r="FY15">
        <v>202.55555555555554</v>
      </c>
      <c r="FZ15">
        <v>211.55555555555554</v>
      </c>
      <c r="GA15">
        <v>189.28571428571428</v>
      </c>
    </row>
    <row r="16" spans="1:183" x14ac:dyDescent="0.3">
      <c r="A16" s="2" t="s">
        <v>14</v>
      </c>
      <c r="B16">
        <v>1487.2</v>
      </c>
      <c r="C16">
        <v>1345.3571428571429</v>
      </c>
      <c r="D16">
        <v>1598.9166666666667</v>
      </c>
      <c r="E16">
        <v>1471.4634146341464</v>
      </c>
      <c r="F16">
        <v>1603.8461538461538</v>
      </c>
      <c r="G16">
        <v>1365.375</v>
      </c>
      <c r="H16">
        <v>1603.6428571428571</v>
      </c>
      <c r="I16">
        <v>1515.046511627907</v>
      </c>
      <c r="J16">
        <v>1493.7738095238096</v>
      </c>
      <c r="K16">
        <v>452.42105263157896</v>
      </c>
      <c r="L16">
        <v>424.8235294117647</v>
      </c>
      <c r="M16">
        <v>421.77777777777777</v>
      </c>
      <c r="N16">
        <v>1.4166666666666667</v>
      </c>
      <c r="O16">
        <v>433.51851851851853</v>
      </c>
      <c r="P16">
        <v>1.4166666666666667</v>
      </c>
      <c r="Q16">
        <v>433.51851851851853</v>
      </c>
      <c r="R16">
        <v>2.7833333333333332</v>
      </c>
      <c r="S16">
        <v>1078.891304347826</v>
      </c>
      <c r="AI16">
        <v>1078.891304347826</v>
      </c>
      <c r="AJ16">
        <v>1550.4444444444443</v>
      </c>
      <c r="AK16">
        <v>1469.5</v>
      </c>
      <c r="AL16">
        <v>1492.1</v>
      </c>
      <c r="AM16">
        <v>1502.4137931034484</v>
      </c>
      <c r="AN16">
        <v>1732.2</v>
      </c>
      <c r="AO16">
        <v>1666.7</v>
      </c>
      <c r="AP16">
        <v>1332.5555555555557</v>
      </c>
      <c r="AQ16">
        <v>1585.5862068965516</v>
      </c>
      <c r="AR16">
        <v>1544</v>
      </c>
      <c r="AS16">
        <v>749.4</v>
      </c>
      <c r="AT16">
        <v>1202</v>
      </c>
      <c r="AU16">
        <v>1267</v>
      </c>
      <c r="AV16">
        <v>1068.4666666666667</v>
      </c>
      <c r="AW16">
        <v>1017</v>
      </c>
      <c r="AX16">
        <v>1253.25</v>
      </c>
      <c r="AY16">
        <v>1531.6666666666667</v>
      </c>
      <c r="AZ16">
        <v>1285.8666666666666</v>
      </c>
      <c r="BA16">
        <v>1177.1666666666667</v>
      </c>
      <c r="BB16">
        <v>1418.9431818181818</v>
      </c>
      <c r="BC16">
        <v>677.66666666666663</v>
      </c>
      <c r="BD16">
        <v>647.1</v>
      </c>
      <c r="BE16">
        <v>824.22222222222217</v>
      </c>
      <c r="BF16">
        <v>713.85714285714289</v>
      </c>
      <c r="BG16">
        <v>635.1</v>
      </c>
      <c r="BH16">
        <v>606.9</v>
      </c>
      <c r="BI16">
        <v>608.79999999999995</v>
      </c>
      <c r="BJ16">
        <v>616.93333333333328</v>
      </c>
      <c r="BK16">
        <v>663.72413793103453</v>
      </c>
      <c r="BL16">
        <v>663.72413793103453</v>
      </c>
      <c r="BM16">
        <v>1118.9246575342465</v>
      </c>
      <c r="BN16">
        <v>2200</v>
      </c>
      <c r="BQ16">
        <v>2200</v>
      </c>
      <c r="BV16">
        <v>2200</v>
      </c>
      <c r="CF16">
        <v>2200</v>
      </c>
      <c r="CG16">
        <v>879</v>
      </c>
      <c r="CJ16">
        <v>879</v>
      </c>
      <c r="CO16">
        <v>879</v>
      </c>
      <c r="CP16">
        <v>879</v>
      </c>
      <c r="CQ16">
        <v>1539.5</v>
      </c>
      <c r="CR16">
        <v>1124.6081081081081</v>
      </c>
      <c r="CS16">
        <v>1831</v>
      </c>
      <c r="CT16">
        <v>1015.5714285714286</v>
      </c>
      <c r="CU16">
        <v>1506.8333333333333</v>
      </c>
      <c r="CV16">
        <v>1405.8333333333333</v>
      </c>
      <c r="CW16">
        <v>369.8</v>
      </c>
      <c r="CX16">
        <v>1206.8333333333333</v>
      </c>
      <c r="CY16">
        <v>1169</v>
      </c>
      <c r="CZ16">
        <v>947.29411764705878</v>
      </c>
      <c r="DA16">
        <v>1183.1142857142856</v>
      </c>
      <c r="DB16">
        <v>1411.5</v>
      </c>
      <c r="DC16">
        <v>1670.1111111111111</v>
      </c>
      <c r="DD16">
        <v>1406.75</v>
      </c>
      <c r="DE16">
        <v>1503.08</v>
      </c>
      <c r="DF16">
        <v>1893.8888888888889</v>
      </c>
      <c r="DG16">
        <v>1320.1</v>
      </c>
      <c r="DH16">
        <v>1355.6</v>
      </c>
      <c r="DI16">
        <v>1510.4137931034484</v>
      </c>
      <c r="DJ16">
        <v>1507.0185185185185</v>
      </c>
      <c r="DK16">
        <v>1379.6404494382023</v>
      </c>
      <c r="DL16">
        <v>523</v>
      </c>
      <c r="DM16">
        <v>688.44444444444446</v>
      </c>
      <c r="DN16">
        <v>616.42857142857144</v>
      </c>
      <c r="DO16">
        <v>608.72</v>
      </c>
      <c r="DP16">
        <v>545.25</v>
      </c>
      <c r="DQ16">
        <v>519</v>
      </c>
      <c r="DR16">
        <v>652.25</v>
      </c>
      <c r="DS16">
        <v>572.16666666666663</v>
      </c>
      <c r="DT16">
        <v>590.81632653061229</v>
      </c>
      <c r="DU16">
        <v>590.81632653061229</v>
      </c>
      <c r="DV16">
        <v>1099.5507246376812</v>
      </c>
      <c r="DY16">
        <v>496</v>
      </c>
      <c r="DZ16">
        <v>496</v>
      </c>
      <c r="EE16">
        <v>496</v>
      </c>
      <c r="EH16">
        <v>1782</v>
      </c>
      <c r="EI16">
        <v>1782</v>
      </c>
      <c r="EJ16">
        <v>2315</v>
      </c>
      <c r="EM16">
        <v>2315</v>
      </c>
      <c r="EN16">
        <v>2048.5</v>
      </c>
      <c r="EO16">
        <v>1531</v>
      </c>
      <c r="ER16">
        <v>359</v>
      </c>
      <c r="ES16">
        <v>359</v>
      </c>
      <c r="ET16">
        <v>536</v>
      </c>
      <c r="EW16">
        <v>536</v>
      </c>
      <c r="EX16">
        <v>447.5</v>
      </c>
      <c r="EY16">
        <v>447.5</v>
      </c>
      <c r="EZ16">
        <v>2.6666666666666665</v>
      </c>
      <c r="FA16">
        <v>1097.5999999999999</v>
      </c>
      <c r="FB16">
        <v>2.8166666666666669</v>
      </c>
      <c r="FC16">
        <v>1099.4825174825176</v>
      </c>
      <c r="FD16">
        <v>369</v>
      </c>
      <c r="FE16">
        <v>343.5</v>
      </c>
      <c r="FF16">
        <v>287</v>
      </c>
      <c r="FG16">
        <v>331.93103448275861</v>
      </c>
      <c r="FH16">
        <v>266.39999999999998</v>
      </c>
      <c r="FI16">
        <v>369.5</v>
      </c>
      <c r="FJ16">
        <v>219.83333333333334</v>
      </c>
      <c r="FK16">
        <v>286.35294117647061</v>
      </c>
      <c r="FL16">
        <v>270.60000000000002</v>
      </c>
      <c r="FM16">
        <v>390</v>
      </c>
      <c r="FN16">
        <v>320.33333333333331</v>
      </c>
      <c r="FO16">
        <v>322.33333333333331</v>
      </c>
      <c r="FP16">
        <v>290</v>
      </c>
      <c r="FQ16">
        <v>348.9</v>
      </c>
      <c r="FR16">
        <v>358.33333333333331</v>
      </c>
      <c r="FS16">
        <v>331.51724137931035</v>
      </c>
      <c r="FT16">
        <v>339.84615384615387</v>
      </c>
      <c r="FU16">
        <v>271.0625</v>
      </c>
      <c r="FV16">
        <v>284.71428571428572</v>
      </c>
      <c r="FW16">
        <v>296.30232558139534</v>
      </c>
      <c r="FX16">
        <v>289.06666666666666</v>
      </c>
      <c r="FY16">
        <v>272.5</v>
      </c>
      <c r="FZ16">
        <v>285.08333333333331</v>
      </c>
      <c r="GA16">
        <v>282.2439024390244</v>
      </c>
    </row>
    <row r="17" spans="1:183" x14ac:dyDescent="0.3">
      <c r="A17" s="2" t="s">
        <v>15</v>
      </c>
      <c r="B17">
        <v>933.75</v>
      </c>
      <c r="C17">
        <v>1080.5</v>
      </c>
      <c r="D17">
        <v>817.33333333333337</v>
      </c>
      <c r="E17">
        <v>938.8</v>
      </c>
      <c r="F17">
        <v>785.17647058823525</v>
      </c>
      <c r="G17">
        <v>852</v>
      </c>
      <c r="H17">
        <v>935.86666666666667</v>
      </c>
      <c r="I17">
        <v>854.59574468085111</v>
      </c>
      <c r="J17">
        <v>898</v>
      </c>
      <c r="K17">
        <v>293.35714285714283</v>
      </c>
      <c r="L17">
        <v>338.07692307692309</v>
      </c>
      <c r="M17">
        <v>370.61538461538464</v>
      </c>
      <c r="N17">
        <v>1.1499999999999999</v>
      </c>
      <c r="O17">
        <v>333</v>
      </c>
      <c r="P17">
        <v>1.1499999999999999</v>
      </c>
      <c r="Q17">
        <v>333</v>
      </c>
      <c r="R17">
        <v>2.7555555555555555</v>
      </c>
      <c r="S17">
        <v>733.03649635036493</v>
      </c>
      <c r="AI17">
        <v>733.03649635036493</v>
      </c>
      <c r="AJ17">
        <v>655.66666666666663</v>
      </c>
      <c r="AK17">
        <v>712.85714285714289</v>
      </c>
      <c r="AL17">
        <v>690.5</v>
      </c>
      <c r="AM17">
        <v>687.73684210526312</v>
      </c>
      <c r="AN17">
        <v>1167.5</v>
      </c>
      <c r="AO17">
        <v>546.66666666666663</v>
      </c>
      <c r="AP17">
        <v>1101.125</v>
      </c>
      <c r="AQ17">
        <v>931.05555555555554</v>
      </c>
      <c r="AR17">
        <v>806.10810810810813</v>
      </c>
      <c r="AS17">
        <v>1051.1666666666667</v>
      </c>
      <c r="AT17">
        <v>739</v>
      </c>
      <c r="AU17">
        <v>469.4</v>
      </c>
      <c r="AV17">
        <v>771.8125</v>
      </c>
      <c r="AW17">
        <v>1341</v>
      </c>
      <c r="AX17">
        <v>1358.75</v>
      </c>
      <c r="AY17">
        <v>465.75</v>
      </c>
      <c r="AZ17">
        <v>1077.1538461538462</v>
      </c>
      <c r="BA17">
        <v>908.68965517241384</v>
      </c>
      <c r="BB17">
        <v>851.18181818181813</v>
      </c>
      <c r="BC17">
        <v>501.83333333333331</v>
      </c>
      <c r="BD17">
        <v>323.66666666666669</v>
      </c>
      <c r="BE17">
        <v>360.4</v>
      </c>
      <c r="BF17">
        <v>397.35294117647061</v>
      </c>
      <c r="BG17">
        <v>559.6</v>
      </c>
      <c r="BH17">
        <v>462.2</v>
      </c>
      <c r="BI17">
        <v>484</v>
      </c>
      <c r="BJ17">
        <v>498.94444444444446</v>
      </c>
      <c r="BK17">
        <v>449.6</v>
      </c>
      <c r="BL17">
        <v>449.6</v>
      </c>
      <c r="BM17">
        <v>712.01980198019805</v>
      </c>
      <c r="BR17">
        <v>368</v>
      </c>
      <c r="BU17">
        <v>368</v>
      </c>
      <c r="BV17">
        <v>368</v>
      </c>
      <c r="CA17">
        <v>269</v>
      </c>
      <c r="CD17">
        <v>269</v>
      </c>
      <c r="CE17">
        <v>269</v>
      </c>
      <c r="CF17">
        <v>318.5</v>
      </c>
      <c r="CK17">
        <v>362</v>
      </c>
      <c r="CN17">
        <v>362</v>
      </c>
      <c r="CO17">
        <v>362</v>
      </c>
      <c r="CP17">
        <v>362</v>
      </c>
      <c r="CQ17">
        <v>333</v>
      </c>
      <c r="CR17">
        <v>701.08653846153845</v>
      </c>
      <c r="CS17">
        <v>608.33333333333337</v>
      </c>
      <c r="CT17">
        <v>1030.2857142857142</v>
      </c>
      <c r="CU17">
        <v>935.375</v>
      </c>
      <c r="CV17">
        <v>840.41666666666663</v>
      </c>
      <c r="CW17">
        <v>1171.5555555555557</v>
      </c>
      <c r="CX17">
        <v>791.22222222222217</v>
      </c>
      <c r="CY17">
        <v>1328.5714285714287</v>
      </c>
      <c r="CZ17">
        <v>1078.5999999999999</v>
      </c>
      <c r="DA17">
        <v>961.9387755102041</v>
      </c>
      <c r="DB17">
        <v>1189.3</v>
      </c>
      <c r="DC17">
        <v>830.75</v>
      </c>
      <c r="DD17">
        <v>844</v>
      </c>
      <c r="DE17">
        <v>972.73076923076928</v>
      </c>
      <c r="DF17">
        <v>922.57142857142856</v>
      </c>
      <c r="DG17">
        <v>1174.5999999999999</v>
      </c>
      <c r="DH17">
        <v>906.44444444444446</v>
      </c>
      <c r="DI17">
        <v>1013.9230769230769</v>
      </c>
      <c r="DJ17">
        <v>993.32692307692309</v>
      </c>
      <c r="DK17">
        <v>978.09900990099015</v>
      </c>
      <c r="DL17">
        <v>803.33333333333337</v>
      </c>
      <c r="DM17">
        <v>820.625</v>
      </c>
      <c r="DN17">
        <v>922.125</v>
      </c>
      <c r="DO17">
        <v>846.88</v>
      </c>
      <c r="DP17">
        <v>554.75</v>
      </c>
      <c r="DQ17">
        <v>797.8</v>
      </c>
      <c r="DR17">
        <v>605.77777777777783</v>
      </c>
      <c r="DS17">
        <v>661.77777777777783</v>
      </c>
      <c r="DT17">
        <v>750.76923076923072</v>
      </c>
      <c r="DU17">
        <v>750.76923076923072</v>
      </c>
      <c r="DV17">
        <v>900.83660130718954</v>
      </c>
      <c r="DX17">
        <v>1515</v>
      </c>
      <c r="DY17">
        <v>1157.5</v>
      </c>
      <c r="DZ17">
        <v>1336.25</v>
      </c>
      <c r="EA17">
        <v>1660</v>
      </c>
      <c r="EC17">
        <v>1079</v>
      </c>
      <c r="ED17">
        <v>1369.5</v>
      </c>
      <c r="EE17">
        <v>1347.3333333333333</v>
      </c>
      <c r="EG17">
        <v>679</v>
      </c>
      <c r="EH17">
        <v>718.5</v>
      </c>
      <c r="EI17">
        <v>698.75</v>
      </c>
      <c r="EJ17">
        <v>414</v>
      </c>
      <c r="EL17">
        <v>968</v>
      </c>
      <c r="EM17">
        <v>691</v>
      </c>
      <c r="EN17">
        <v>696.16666666666663</v>
      </c>
      <c r="EO17">
        <v>1021.75</v>
      </c>
      <c r="EQ17">
        <v>1622</v>
      </c>
      <c r="ER17">
        <v>1121</v>
      </c>
      <c r="ES17">
        <v>1371.5</v>
      </c>
      <c r="ET17">
        <v>675</v>
      </c>
      <c r="EV17">
        <v>1626</v>
      </c>
      <c r="EW17">
        <v>1150.5</v>
      </c>
      <c r="EX17">
        <v>1297.8333333333333</v>
      </c>
      <c r="EY17">
        <v>1297.8333333333333</v>
      </c>
      <c r="EZ17">
        <v>4.666666666666667</v>
      </c>
      <c r="FA17">
        <v>1113.7777777777778</v>
      </c>
      <c r="FB17">
        <v>3.911111111111111</v>
      </c>
      <c r="FC17">
        <v>923.25146198830407</v>
      </c>
      <c r="FD17">
        <v>291.85714285714283</v>
      </c>
      <c r="FE17">
        <v>238.3</v>
      </c>
      <c r="FF17">
        <v>152.77777777777777</v>
      </c>
      <c r="FG17">
        <v>223.11538461538461</v>
      </c>
      <c r="FH17">
        <v>244.11111111111111</v>
      </c>
      <c r="FI17">
        <v>221.11111111111111</v>
      </c>
      <c r="FJ17">
        <v>257.42857142857144</v>
      </c>
      <c r="FK17">
        <v>239.56</v>
      </c>
      <c r="FL17">
        <v>230</v>
      </c>
      <c r="FM17">
        <v>202.5</v>
      </c>
      <c r="FN17">
        <v>144</v>
      </c>
      <c r="FO17">
        <v>195.07692307692307</v>
      </c>
      <c r="FP17">
        <v>220.75</v>
      </c>
      <c r="FQ17">
        <v>259.5</v>
      </c>
      <c r="FR17">
        <v>221.625</v>
      </c>
      <c r="FS17">
        <v>234.05555555555554</v>
      </c>
      <c r="FT17">
        <v>192.76470588235293</v>
      </c>
      <c r="FU17">
        <v>221.46666666666667</v>
      </c>
      <c r="FV17">
        <v>150.6</v>
      </c>
      <c r="FW17">
        <v>188.46808510638297</v>
      </c>
      <c r="FX17">
        <v>194.25</v>
      </c>
      <c r="FY17">
        <v>183.8125</v>
      </c>
      <c r="FZ17">
        <v>204.5</v>
      </c>
      <c r="GA17">
        <v>194.6</v>
      </c>
    </row>
    <row r="18" spans="1:183" x14ac:dyDescent="0.3">
      <c r="A18" s="2" t="s">
        <v>16</v>
      </c>
      <c r="B18">
        <v>841.84615384615381</v>
      </c>
      <c r="C18">
        <v>1006.1818181818181</v>
      </c>
      <c r="D18">
        <v>905.88888888888891</v>
      </c>
      <c r="E18">
        <v>914.09090909090912</v>
      </c>
      <c r="F18">
        <v>1104.9285714285713</v>
      </c>
      <c r="G18">
        <v>1104</v>
      </c>
      <c r="H18">
        <v>793.77777777777783</v>
      </c>
      <c r="I18">
        <v>1024.5999999999999</v>
      </c>
      <c r="J18">
        <v>970.97058823529414</v>
      </c>
      <c r="K18">
        <v>469</v>
      </c>
      <c r="L18">
        <v>413</v>
      </c>
      <c r="M18">
        <v>425.54545454545456</v>
      </c>
      <c r="N18">
        <v>0.96610169491525422</v>
      </c>
      <c r="O18">
        <v>440.93548387096774</v>
      </c>
      <c r="P18">
        <v>0.96610169491525422</v>
      </c>
      <c r="Q18">
        <v>440.93548387096774</v>
      </c>
      <c r="R18">
        <v>1.8305084745762712</v>
      </c>
      <c r="S18">
        <v>805</v>
      </c>
      <c r="X18">
        <v>638</v>
      </c>
      <c r="AA18">
        <v>638</v>
      </c>
      <c r="AB18">
        <v>638</v>
      </c>
      <c r="AC18">
        <v>265</v>
      </c>
      <c r="AF18">
        <v>265</v>
      </c>
      <c r="AG18">
        <v>265</v>
      </c>
      <c r="AH18">
        <v>451.5</v>
      </c>
      <c r="AI18">
        <v>798</v>
      </c>
      <c r="AJ18">
        <v>1130</v>
      </c>
      <c r="AK18">
        <v>1374</v>
      </c>
      <c r="AL18">
        <v>871.14285714285711</v>
      </c>
      <c r="AM18">
        <v>1111.6842105263158</v>
      </c>
      <c r="AN18">
        <v>739.14285714285711</v>
      </c>
      <c r="AO18">
        <v>965.71428571428567</v>
      </c>
      <c r="AP18">
        <v>1074</v>
      </c>
      <c r="AQ18">
        <v>926.28571428571433</v>
      </c>
      <c r="AR18">
        <v>1014.35</v>
      </c>
      <c r="AS18">
        <v>1095</v>
      </c>
      <c r="AT18">
        <v>1137.5</v>
      </c>
      <c r="AU18">
        <v>1135.8571428571429</v>
      </c>
      <c r="AV18">
        <v>1120.3333333333333</v>
      </c>
      <c r="AW18">
        <v>1186.5</v>
      </c>
      <c r="AX18">
        <v>1063</v>
      </c>
      <c r="AY18">
        <v>1047.6666666666667</v>
      </c>
      <c r="AZ18">
        <v>1105.6666666666667</v>
      </c>
      <c r="BA18">
        <v>1112.4358974358975</v>
      </c>
      <c r="BB18">
        <v>1062.7721518987341</v>
      </c>
      <c r="BC18">
        <v>459.83333333333331</v>
      </c>
      <c r="BD18">
        <v>378.83333333333331</v>
      </c>
      <c r="BE18">
        <v>458.14285714285717</v>
      </c>
      <c r="BF18">
        <v>433.63157894736844</v>
      </c>
      <c r="BG18">
        <v>378.57142857142856</v>
      </c>
      <c r="BH18">
        <v>393.8</v>
      </c>
      <c r="BI18">
        <v>469.8</v>
      </c>
      <c r="BJ18">
        <v>409.88235294117646</v>
      </c>
      <c r="BK18">
        <v>422.41666666666669</v>
      </c>
      <c r="BL18">
        <v>422.41666666666669</v>
      </c>
      <c r="BM18">
        <v>862.31304347826085</v>
      </c>
      <c r="BT18">
        <v>449</v>
      </c>
      <c r="BU18">
        <v>449</v>
      </c>
      <c r="BV18">
        <v>449</v>
      </c>
      <c r="BX18">
        <v>1795</v>
      </c>
      <c r="BZ18">
        <v>1795</v>
      </c>
      <c r="CE18">
        <v>1795</v>
      </c>
      <c r="CF18">
        <v>1122</v>
      </c>
      <c r="CH18">
        <v>1958</v>
      </c>
      <c r="CJ18">
        <v>1958</v>
      </c>
      <c r="CO18">
        <v>1958</v>
      </c>
      <c r="CP18">
        <v>1958</v>
      </c>
      <c r="CQ18">
        <v>1400.6666666666667</v>
      </c>
      <c r="CR18">
        <v>876</v>
      </c>
      <c r="CS18">
        <v>1431.8</v>
      </c>
      <c r="CT18">
        <v>1377</v>
      </c>
      <c r="CU18">
        <v>1781.6</v>
      </c>
      <c r="CV18">
        <v>1530.1333333333334</v>
      </c>
      <c r="CW18">
        <v>1867.25</v>
      </c>
      <c r="CX18">
        <v>1331.25</v>
      </c>
      <c r="CY18">
        <v>1283.5714285714287</v>
      </c>
      <c r="CZ18">
        <v>1451.9333333333334</v>
      </c>
      <c r="DA18">
        <v>1491.0333333333333</v>
      </c>
      <c r="DB18">
        <v>1273.4000000000001</v>
      </c>
      <c r="DC18">
        <v>1307.7</v>
      </c>
      <c r="DD18">
        <v>1337</v>
      </c>
      <c r="DE18">
        <v>1302.5925925925926</v>
      </c>
      <c r="DF18">
        <v>1380.875</v>
      </c>
      <c r="DG18">
        <v>1187.875</v>
      </c>
      <c r="DH18">
        <v>1461.75</v>
      </c>
      <c r="DI18">
        <v>1343.5</v>
      </c>
      <c r="DJ18">
        <v>1321.8431372549019</v>
      </c>
      <c r="DK18">
        <v>1384.5061728395062</v>
      </c>
      <c r="DL18">
        <v>391.625</v>
      </c>
      <c r="DM18">
        <v>590.71428571428567</v>
      </c>
      <c r="DN18">
        <v>586</v>
      </c>
      <c r="DO18">
        <v>522.58333333333337</v>
      </c>
      <c r="DP18">
        <v>617.44444444444446</v>
      </c>
      <c r="DQ18">
        <v>567.625</v>
      </c>
      <c r="DR18">
        <v>546.4</v>
      </c>
      <c r="DS18">
        <v>576.37037037037032</v>
      </c>
      <c r="DT18">
        <v>551.05882352941171</v>
      </c>
      <c r="DU18">
        <v>551.05882352941171</v>
      </c>
      <c r="DV18">
        <v>1062.4924242424242</v>
      </c>
      <c r="EB18">
        <v>1774.5</v>
      </c>
      <c r="ED18">
        <v>1774.5</v>
      </c>
      <c r="EE18">
        <v>1774.5</v>
      </c>
      <c r="EH18">
        <v>2354</v>
      </c>
      <c r="EI18">
        <v>2354</v>
      </c>
      <c r="EJ18">
        <v>1472</v>
      </c>
      <c r="EK18">
        <v>529</v>
      </c>
      <c r="EM18">
        <v>1000.5</v>
      </c>
      <c r="EN18">
        <v>1451.6666666666667</v>
      </c>
      <c r="EO18">
        <v>1580.8</v>
      </c>
      <c r="ER18">
        <v>923</v>
      </c>
      <c r="ES18">
        <v>923</v>
      </c>
      <c r="ET18">
        <v>397</v>
      </c>
      <c r="EU18">
        <v>678</v>
      </c>
      <c r="EW18">
        <v>584.33333333333337</v>
      </c>
      <c r="EX18">
        <v>669</v>
      </c>
      <c r="EY18">
        <v>669</v>
      </c>
      <c r="EZ18">
        <v>3.0833333333333335</v>
      </c>
      <c r="FA18">
        <v>1175.5555555555557</v>
      </c>
      <c r="FB18">
        <v>3.2888888888888888</v>
      </c>
      <c r="FC18">
        <v>1069.7092198581561</v>
      </c>
      <c r="FD18">
        <v>314.5</v>
      </c>
      <c r="FE18">
        <v>333</v>
      </c>
      <c r="FF18">
        <v>244.5</v>
      </c>
      <c r="FG18">
        <v>297.33333333333331</v>
      </c>
      <c r="FH18">
        <v>389</v>
      </c>
      <c r="FI18">
        <v>161.25</v>
      </c>
      <c r="FJ18">
        <v>242.85714285714286</v>
      </c>
      <c r="FK18">
        <v>260.06666666666666</v>
      </c>
      <c r="FL18">
        <v>244.75</v>
      </c>
      <c r="FM18">
        <v>165</v>
      </c>
      <c r="FN18">
        <v>200.5</v>
      </c>
      <c r="FO18">
        <v>205.52380952380952</v>
      </c>
      <c r="FP18">
        <v>187.57142857142858</v>
      </c>
      <c r="FQ18">
        <v>207.28571428571428</v>
      </c>
      <c r="FR18">
        <v>197.57142857142858</v>
      </c>
      <c r="FS18">
        <v>197.47619047619048</v>
      </c>
      <c r="FT18">
        <v>266.28571428571428</v>
      </c>
      <c r="FU18">
        <v>218.66666666666666</v>
      </c>
      <c r="FV18">
        <v>262.22222222222223</v>
      </c>
      <c r="FW18">
        <v>248.91428571428571</v>
      </c>
      <c r="FX18">
        <v>243.76923076923077</v>
      </c>
      <c r="FY18">
        <v>297.72727272727275</v>
      </c>
      <c r="FZ18">
        <v>275.22222222222223</v>
      </c>
      <c r="GA18">
        <v>270.33333333333331</v>
      </c>
    </row>
    <row r="19" spans="1:183" x14ac:dyDescent="0.3">
      <c r="A19" s="2" t="s">
        <v>17</v>
      </c>
      <c r="B19">
        <v>1297.421052631579</v>
      </c>
      <c r="C19">
        <v>1324.5333333333333</v>
      </c>
      <c r="D19">
        <v>1220.9473684210527</v>
      </c>
      <c r="E19">
        <v>1277.6792452830189</v>
      </c>
      <c r="F19">
        <v>1012</v>
      </c>
      <c r="G19">
        <v>1268.1538461538462</v>
      </c>
      <c r="H19">
        <v>1154</v>
      </c>
      <c r="I19">
        <v>1141.7073170731708</v>
      </c>
      <c r="J19">
        <v>1218.372340425532</v>
      </c>
      <c r="K19">
        <v>529</v>
      </c>
      <c r="L19">
        <v>519.47058823529414</v>
      </c>
      <c r="M19">
        <v>791.15789473684208</v>
      </c>
      <c r="N19">
        <v>2.1864406779661016</v>
      </c>
      <c r="O19">
        <v>619.92452830188677</v>
      </c>
      <c r="P19">
        <v>2.1864406779661016</v>
      </c>
      <c r="Q19">
        <v>619.92452830188677</v>
      </c>
      <c r="R19">
        <v>2.8644067796610169</v>
      </c>
      <c r="S19">
        <v>1002.6054421768707</v>
      </c>
      <c r="Y19">
        <v>1465</v>
      </c>
      <c r="AA19">
        <v>1465</v>
      </c>
      <c r="AB19">
        <v>1465</v>
      </c>
      <c r="AD19">
        <v>475</v>
      </c>
      <c r="AF19">
        <v>475</v>
      </c>
      <c r="AG19">
        <v>475</v>
      </c>
      <c r="AH19">
        <v>970</v>
      </c>
      <c r="AI19">
        <v>1002.1677852348994</v>
      </c>
      <c r="AJ19">
        <v>1434.5555555555557</v>
      </c>
      <c r="AK19">
        <v>1666.9</v>
      </c>
      <c r="AL19">
        <v>1718.1</v>
      </c>
      <c r="AM19">
        <v>1612.4482758620691</v>
      </c>
      <c r="AN19">
        <v>1618.4</v>
      </c>
      <c r="AO19">
        <v>1393.8888888888889</v>
      </c>
      <c r="AP19">
        <v>1788.5</v>
      </c>
      <c r="AQ19">
        <v>1607.3793103448277</v>
      </c>
      <c r="AR19">
        <v>1609.9137931034484</v>
      </c>
      <c r="AS19">
        <v>922.88888888888891</v>
      </c>
      <c r="AT19">
        <v>476.28571428571428</v>
      </c>
      <c r="AU19">
        <v>644.57142857142856</v>
      </c>
      <c r="AV19">
        <v>702.26086956521738</v>
      </c>
      <c r="AW19">
        <v>665.71428571428567</v>
      </c>
      <c r="AX19">
        <v>759.85714285714289</v>
      </c>
      <c r="AY19">
        <v>489.71428571428572</v>
      </c>
      <c r="AZ19">
        <v>638.42857142857144</v>
      </c>
      <c r="BA19">
        <v>671.7954545454545</v>
      </c>
      <c r="BB19">
        <v>1205.2352941176471</v>
      </c>
      <c r="BC19">
        <v>828.7</v>
      </c>
      <c r="BD19">
        <v>934</v>
      </c>
      <c r="BE19">
        <v>804.2</v>
      </c>
      <c r="BF19">
        <v>855.63333333333333</v>
      </c>
      <c r="BG19">
        <v>894.8</v>
      </c>
      <c r="BH19">
        <v>1014.6666666666666</v>
      </c>
      <c r="BI19">
        <v>815.7</v>
      </c>
      <c r="BJ19">
        <v>904.72413793103453</v>
      </c>
      <c r="BK19">
        <v>879.76271186440681</v>
      </c>
      <c r="BL19">
        <v>879.76271186440681</v>
      </c>
      <c r="BM19">
        <v>1085.9627329192547</v>
      </c>
      <c r="BS19">
        <v>502</v>
      </c>
      <c r="BU19">
        <v>502</v>
      </c>
      <c r="BV19">
        <v>502</v>
      </c>
      <c r="CB19">
        <v>1483</v>
      </c>
      <c r="CD19">
        <v>1483</v>
      </c>
      <c r="CE19">
        <v>1483</v>
      </c>
      <c r="CF19">
        <v>992.5</v>
      </c>
      <c r="CL19">
        <v>1447</v>
      </c>
      <c r="CN19">
        <v>1447</v>
      </c>
      <c r="CO19">
        <v>1447</v>
      </c>
      <c r="CP19">
        <v>1447</v>
      </c>
      <c r="CQ19">
        <v>1144</v>
      </c>
      <c r="CR19">
        <v>1087.0243902439024</v>
      </c>
      <c r="CS19">
        <v>1441.1428571428571</v>
      </c>
      <c r="CT19">
        <v>1857.4</v>
      </c>
      <c r="CU19">
        <v>1746.5</v>
      </c>
      <c r="CV19">
        <v>1658.5555555555557</v>
      </c>
      <c r="CW19">
        <v>1698.4</v>
      </c>
      <c r="CX19">
        <v>1707.1666666666667</v>
      </c>
      <c r="CY19">
        <v>1591.6666666666667</v>
      </c>
      <c r="CZ19">
        <v>1663.8235294117646</v>
      </c>
      <c r="DA19">
        <v>1661.1142857142856</v>
      </c>
      <c r="DB19">
        <v>1041.4285714285713</v>
      </c>
      <c r="DC19">
        <v>1356.6666666666667</v>
      </c>
      <c r="DD19">
        <v>1180</v>
      </c>
      <c r="DE19">
        <v>1184.7368421052631</v>
      </c>
      <c r="DF19">
        <v>1260.5999999999999</v>
      </c>
      <c r="DG19">
        <v>1019.8571428571429</v>
      </c>
      <c r="DH19">
        <v>884.28571428571433</v>
      </c>
      <c r="DI19">
        <v>1033.2631578947369</v>
      </c>
      <c r="DJ19">
        <v>1109</v>
      </c>
      <c r="DK19">
        <v>1373.7123287671234</v>
      </c>
      <c r="DL19">
        <v>355.66666666666669</v>
      </c>
      <c r="DM19">
        <v>559.75</v>
      </c>
      <c r="DN19">
        <v>408.75</v>
      </c>
      <c r="DO19">
        <v>429.14285714285717</v>
      </c>
      <c r="DP19">
        <v>545.75</v>
      </c>
      <c r="DQ19">
        <v>455.85714285714283</v>
      </c>
      <c r="DR19">
        <v>362</v>
      </c>
      <c r="DS19">
        <v>469.07692307692309</v>
      </c>
      <c r="DT19">
        <v>448.37037037037038</v>
      </c>
      <c r="DU19">
        <v>448.37037037037038</v>
      </c>
      <c r="DV19">
        <v>1123.8699999999999</v>
      </c>
      <c r="EH19">
        <v>1480</v>
      </c>
      <c r="EI19">
        <v>1480</v>
      </c>
      <c r="EJ19">
        <v>1424</v>
      </c>
      <c r="EM19">
        <v>1424</v>
      </c>
      <c r="EN19">
        <v>1452</v>
      </c>
      <c r="EO19">
        <v>1452</v>
      </c>
      <c r="ET19">
        <v>1074</v>
      </c>
      <c r="EW19">
        <v>1074</v>
      </c>
      <c r="EX19">
        <v>1074</v>
      </c>
      <c r="EY19">
        <v>1074</v>
      </c>
      <c r="EZ19">
        <v>2.6666666666666665</v>
      </c>
      <c r="FA19">
        <v>1326</v>
      </c>
      <c r="FB19">
        <v>2.4333333333333331</v>
      </c>
      <c r="FC19">
        <v>1129.7572815533981</v>
      </c>
      <c r="FD19">
        <v>233.6</v>
      </c>
      <c r="FE19">
        <v>269.71428571428572</v>
      </c>
      <c r="FF19">
        <v>273</v>
      </c>
      <c r="FG19">
        <v>261.42105263157896</v>
      </c>
      <c r="FH19">
        <v>222.8</v>
      </c>
      <c r="FI19">
        <v>273.83333333333331</v>
      </c>
      <c r="FJ19">
        <v>250.16666666666666</v>
      </c>
      <c r="FK19">
        <v>250.47058823529412</v>
      </c>
      <c r="FL19">
        <v>262.57142857142856</v>
      </c>
      <c r="FM19">
        <v>305.42857142857144</v>
      </c>
      <c r="FN19">
        <v>296.28571428571428</v>
      </c>
      <c r="FO19">
        <v>288.09523809523807</v>
      </c>
      <c r="FP19">
        <v>338.5</v>
      </c>
      <c r="FQ19">
        <v>383.55555555555554</v>
      </c>
      <c r="FR19">
        <v>368.8</v>
      </c>
      <c r="FS19">
        <v>362.93103448275861</v>
      </c>
      <c r="FT19">
        <v>304.57142857142856</v>
      </c>
      <c r="FU19">
        <v>312.69230769230768</v>
      </c>
      <c r="FV19">
        <v>204.28571428571428</v>
      </c>
      <c r="FW19">
        <v>272.90243902439022</v>
      </c>
      <c r="FX19">
        <v>314.73684210526318</v>
      </c>
      <c r="FY19">
        <v>350.4</v>
      </c>
      <c r="FZ19">
        <v>348.10526315789474</v>
      </c>
      <c r="GA19">
        <v>336.79245283018867</v>
      </c>
    </row>
    <row r="20" spans="1:183" x14ac:dyDescent="0.3">
      <c r="A20" s="2" t="s">
        <v>18</v>
      </c>
      <c r="B20">
        <v>622.61111111111109</v>
      </c>
      <c r="C20">
        <v>934.9375</v>
      </c>
      <c r="D20">
        <v>893.64705882352939</v>
      </c>
      <c r="E20">
        <v>810.94117647058829</v>
      </c>
      <c r="F20">
        <v>961.57142857142856</v>
      </c>
      <c r="G20">
        <v>865.3125</v>
      </c>
      <c r="H20">
        <v>878.27777777777783</v>
      </c>
      <c r="I20">
        <v>898.25</v>
      </c>
      <c r="J20">
        <v>853.27272727272725</v>
      </c>
      <c r="K20">
        <v>442.72727272727275</v>
      </c>
      <c r="L20">
        <v>348</v>
      </c>
      <c r="M20">
        <v>486.25</v>
      </c>
      <c r="N20">
        <v>1.25</v>
      </c>
      <c r="O20">
        <v>417.25641025641028</v>
      </c>
      <c r="P20">
        <v>1.25</v>
      </c>
      <c r="Q20">
        <v>417.25641025641028</v>
      </c>
      <c r="R20">
        <v>2.2777777777777777</v>
      </c>
      <c r="S20">
        <v>730.05072463768113</v>
      </c>
      <c r="AI20">
        <v>730.05072463768113</v>
      </c>
      <c r="AJ20">
        <v>894.375</v>
      </c>
      <c r="AK20">
        <v>556.57142857142856</v>
      </c>
      <c r="AL20">
        <v>550.11111111111109</v>
      </c>
      <c r="AM20">
        <v>666.75</v>
      </c>
      <c r="AN20">
        <v>547.16666666666663</v>
      </c>
      <c r="AO20">
        <v>613.5</v>
      </c>
      <c r="AP20">
        <v>738</v>
      </c>
      <c r="AQ20">
        <v>640.68181818181813</v>
      </c>
      <c r="AR20">
        <v>654.28260869565213</v>
      </c>
      <c r="AS20">
        <v>709.14285714285711</v>
      </c>
      <c r="AT20">
        <v>904.2</v>
      </c>
      <c r="AU20">
        <v>905.83333333333337</v>
      </c>
      <c r="AV20">
        <v>828.88888888888891</v>
      </c>
      <c r="AW20">
        <v>1066.625</v>
      </c>
      <c r="AX20">
        <v>453</v>
      </c>
      <c r="AY20">
        <v>417.22222222222223</v>
      </c>
      <c r="AZ20">
        <v>652.43478260869563</v>
      </c>
      <c r="BA20">
        <v>729.90243902439022</v>
      </c>
      <c r="BB20">
        <v>689.919540229885</v>
      </c>
      <c r="BC20">
        <v>901.14285714285711</v>
      </c>
      <c r="BD20">
        <v>617.71428571428567</v>
      </c>
      <c r="BE20">
        <v>713</v>
      </c>
      <c r="BF20">
        <v>743.95238095238096</v>
      </c>
      <c r="BG20">
        <v>691.85714285714289</v>
      </c>
      <c r="BH20">
        <v>303</v>
      </c>
      <c r="BI20">
        <v>547.5</v>
      </c>
      <c r="BJ20">
        <v>525.76190476190482</v>
      </c>
      <c r="BK20">
        <v>634.85714285714289</v>
      </c>
      <c r="BL20">
        <v>634.85714285714289</v>
      </c>
      <c r="BM20">
        <v>671.99224806201551</v>
      </c>
      <c r="BO20">
        <v>605</v>
      </c>
      <c r="BQ20">
        <v>605</v>
      </c>
      <c r="BS20">
        <v>264</v>
      </c>
      <c r="BU20">
        <v>264</v>
      </c>
      <c r="BV20">
        <v>434.5</v>
      </c>
      <c r="BX20">
        <v>219</v>
      </c>
      <c r="BZ20">
        <v>219</v>
      </c>
      <c r="CB20">
        <v>1453</v>
      </c>
      <c r="CD20">
        <v>1453</v>
      </c>
      <c r="CE20">
        <v>836</v>
      </c>
      <c r="CF20">
        <v>635.25</v>
      </c>
      <c r="CH20">
        <v>1222</v>
      </c>
      <c r="CJ20">
        <v>1222</v>
      </c>
      <c r="CO20">
        <v>1222</v>
      </c>
      <c r="CP20">
        <v>1222</v>
      </c>
      <c r="CQ20">
        <v>752.6</v>
      </c>
      <c r="CR20">
        <v>675</v>
      </c>
      <c r="CS20">
        <v>830.71428571428567</v>
      </c>
      <c r="CT20">
        <v>978.85714285714289</v>
      </c>
      <c r="CU20">
        <v>1142.1666666666667</v>
      </c>
      <c r="CV20">
        <v>976</v>
      </c>
      <c r="CW20">
        <v>1082.5</v>
      </c>
      <c r="CX20">
        <v>819.42857142857144</v>
      </c>
      <c r="CY20">
        <v>1334</v>
      </c>
      <c r="CZ20">
        <v>1046</v>
      </c>
      <c r="DA20">
        <v>1007.1111111111111</v>
      </c>
      <c r="DB20">
        <v>652.88888888888891</v>
      </c>
      <c r="DC20">
        <v>551</v>
      </c>
      <c r="DD20">
        <v>890.83333333333337</v>
      </c>
      <c r="DE20">
        <v>698.8</v>
      </c>
      <c r="DF20">
        <v>730.125</v>
      </c>
      <c r="DG20">
        <v>836.625</v>
      </c>
      <c r="DH20">
        <v>1021.2857142857143</v>
      </c>
      <c r="DI20">
        <v>855.78260869565213</v>
      </c>
      <c r="DJ20">
        <v>782.76744186046517</v>
      </c>
      <c r="DK20">
        <v>885</v>
      </c>
      <c r="DL20">
        <v>405.28571428571428</v>
      </c>
      <c r="DM20">
        <v>248.28571428571428</v>
      </c>
      <c r="DN20">
        <v>416.66666666666669</v>
      </c>
      <c r="DO20">
        <v>353.75</v>
      </c>
      <c r="DP20">
        <v>484</v>
      </c>
      <c r="DQ20">
        <v>455.375</v>
      </c>
      <c r="DR20">
        <v>388.2</v>
      </c>
      <c r="DS20">
        <v>444.66666666666669</v>
      </c>
      <c r="DT20">
        <v>396.81578947368422</v>
      </c>
      <c r="DU20">
        <v>396.81578947368422</v>
      </c>
      <c r="DV20">
        <v>726.44444444444446</v>
      </c>
      <c r="DY20">
        <v>901</v>
      </c>
      <c r="DZ20">
        <v>901</v>
      </c>
      <c r="EA20">
        <v>1879</v>
      </c>
      <c r="ED20">
        <v>1879</v>
      </c>
      <c r="EE20">
        <v>1227</v>
      </c>
      <c r="EH20">
        <v>293</v>
      </c>
      <c r="EI20">
        <v>293</v>
      </c>
      <c r="EN20">
        <v>293</v>
      </c>
      <c r="EO20">
        <v>853.4</v>
      </c>
      <c r="ER20">
        <v>99</v>
      </c>
      <c r="ES20">
        <v>99</v>
      </c>
      <c r="ET20">
        <v>98</v>
      </c>
      <c r="EW20">
        <v>98</v>
      </c>
      <c r="EX20">
        <v>98.5</v>
      </c>
      <c r="EY20">
        <v>98.5</v>
      </c>
      <c r="EZ20">
        <v>2</v>
      </c>
      <c r="FA20">
        <v>637.71428571428567</v>
      </c>
      <c r="FB20">
        <v>2.3333333333333335</v>
      </c>
      <c r="FC20">
        <v>721.43548387096769</v>
      </c>
      <c r="FD20">
        <v>213.125</v>
      </c>
      <c r="FE20">
        <v>116.375</v>
      </c>
      <c r="FF20">
        <v>215.28571428571428</v>
      </c>
      <c r="FG20">
        <v>180.13043478260869</v>
      </c>
      <c r="FH20">
        <v>268</v>
      </c>
      <c r="FI20">
        <v>181.85714285714286</v>
      </c>
      <c r="FJ20">
        <v>150.6</v>
      </c>
      <c r="FK20">
        <v>193.625</v>
      </c>
      <c r="FL20">
        <v>236.125</v>
      </c>
      <c r="FM20">
        <v>210.16666666666666</v>
      </c>
      <c r="FN20">
        <v>223.22222222222223</v>
      </c>
      <c r="FO20">
        <v>224.30434782608697</v>
      </c>
      <c r="FP20">
        <v>207.5</v>
      </c>
      <c r="FQ20">
        <v>189.125</v>
      </c>
      <c r="FR20">
        <v>215.625</v>
      </c>
      <c r="FS20">
        <v>203.77272727272728</v>
      </c>
      <c r="FT20">
        <v>220.14285714285714</v>
      </c>
      <c r="FU20">
        <v>242.25</v>
      </c>
      <c r="FV20">
        <v>247.27777777777777</v>
      </c>
      <c r="FW20">
        <v>237.6875</v>
      </c>
      <c r="FX20">
        <v>227.77777777777777</v>
      </c>
      <c r="FY20">
        <v>253.9375</v>
      </c>
      <c r="FZ20">
        <v>177.1764705882353</v>
      </c>
      <c r="GA20">
        <v>219.11764705882354</v>
      </c>
    </row>
    <row r="21" spans="1:183" x14ac:dyDescent="0.3">
      <c r="A21" s="2" t="s">
        <v>19</v>
      </c>
      <c r="B21">
        <v>2205.3000000000002</v>
      </c>
      <c r="C21">
        <v>2256.3000000000002</v>
      </c>
      <c r="D21">
        <v>2026.2727272727273</v>
      </c>
      <c r="E21">
        <v>2158.2258064516127</v>
      </c>
      <c r="F21">
        <v>2207.1999999999998</v>
      </c>
      <c r="G21">
        <v>2002.7</v>
      </c>
      <c r="H21">
        <v>2021.2</v>
      </c>
      <c r="I21">
        <v>2077.0333333333333</v>
      </c>
      <c r="J21">
        <v>2118.2950819672133</v>
      </c>
      <c r="K21">
        <v>427.66666666666669</v>
      </c>
      <c r="L21">
        <v>306.25</v>
      </c>
      <c r="M21">
        <v>364.9</v>
      </c>
      <c r="N21">
        <v>0.83333333333333337</v>
      </c>
      <c r="O21">
        <v>366.35294117647061</v>
      </c>
      <c r="P21">
        <v>0.83333333333333337</v>
      </c>
      <c r="Q21">
        <v>366.35294117647061</v>
      </c>
      <c r="R21">
        <v>2.7611111111111111</v>
      </c>
      <c r="S21">
        <v>1491.2842105263157</v>
      </c>
      <c r="AI21">
        <v>1491.2842105263157</v>
      </c>
      <c r="AJ21">
        <v>1504.4</v>
      </c>
      <c r="AK21">
        <v>1666.1</v>
      </c>
      <c r="AL21">
        <v>1624.6666666666667</v>
      </c>
      <c r="AM21">
        <v>1597.4827586206898</v>
      </c>
      <c r="AN21">
        <v>1527.5555555555557</v>
      </c>
      <c r="AO21">
        <v>1370.8</v>
      </c>
      <c r="AP21">
        <v>1689.3333333333333</v>
      </c>
      <c r="AQ21">
        <v>1523.5714285714287</v>
      </c>
      <c r="AR21">
        <v>1561.1754385964912</v>
      </c>
      <c r="AS21">
        <v>641</v>
      </c>
      <c r="AT21">
        <v>575</v>
      </c>
      <c r="AU21">
        <v>525.875</v>
      </c>
      <c r="AV21">
        <v>585.67999999999995</v>
      </c>
      <c r="AW21">
        <v>672.5</v>
      </c>
      <c r="AX21">
        <v>894.22222222222217</v>
      </c>
      <c r="AY21">
        <v>452</v>
      </c>
      <c r="AZ21">
        <v>682.56521739130437</v>
      </c>
      <c r="BA21">
        <v>632.10416666666663</v>
      </c>
      <c r="BB21">
        <v>1136.4571428571428</v>
      </c>
      <c r="BC21">
        <v>731.4</v>
      </c>
      <c r="BD21">
        <v>711.8</v>
      </c>
      <c r="BE21">
        <v>558.55555555555554</v>
      </c>
      <c r="BF21">
        <v>671</v>
      </c>
      <c r="BG21">
        <v>674.44444444444446</v>
      </c>
      <c r="BH21">
        <v>603.55555555555554</v>
      </c>
      <c r="BI21">
        <v>725.77777777777783</v>
      </c>
      <c r="BJ21">
        <v>667.92592592592598</v>
      </c>
      <c r="BK21">
        <v>669.51785714285711</v>
      </c>
      <c r="BL21">
        <v>669.51785714285711</v>
      </c>
      <c r="BM21">
        <v>974.04347826086962</v>
      </c>
      <c r="BP21">
        <v>694</v>
      </c>
      <c r="BQ21">
        <v>694</v>
      </c>
      <c r="BR21">
        <v>465</v>
      </c>
      <c r="BT21">
        <v>1494</v>
      </c>
      <c r="BU21">
        <v>979.5</v>
      </c>
      <c r="BV21">
        <v>884.33333333333337</v>
      </c>
      <c r="BY21">
        <v>1005</v>
      </c>
      <c r="BZ21">
        <v>1005</v>
      </c>
      <c r="CA21">
        <v>686</v>
      </c>
      <c r="CC21">
        <v>762</v>
      </c>
      <c r="CD21">
        <v>724</v>
      </c>
      <c r="CE21">
        <v>817.66666666666663</v>
      </c>
      <c r="CF21">
        <v>851</v>
      </c>
      <c r="CI21">
        <v>1181</v>
      </c>
      <c r="CJ21">
        <v>1181</v>
      </c>
      <c r="CK21">
        <v>1020</v>
      </c>
      <c r="CM21">
        <v>1428</v>
      </c>
      <c r="CN21">
        <v>1224</v>
      </c>
      <c r="CO21">
        <v>1209.6666666666667</v>
      </c>
      <c r="CP21">
        <v>1209.6666666666667</v>
      </c>
      <c r="CQ21">
        <v>970.55555555555554</v>
      </c>
      <c r="CR21">
        <v>973.85882352941178</v>
      </c>
      <c r="CS21">
        <v>1125</v>
      </c>
      <c r="CT21">
        <v>1279</v>
      </c>
      <c r="CU21">
        <v>1236.8888888888889</v>
      </c>
      <c r="CV21">
        <v>1214.56</v>
      </c>
      <c r="CW21">
        <v>964.66666666666663</v>
      </c>
      <c r="CX21">
        <v>1218.5999999999999</v>
      </c>
      <c r="CY21">
        <v>1153</v>
      </c>
      <c r="CZ21">
        <v>1102.875</v>
      </c>
      <c r="DA21">
        <v>1170.9756097560976</v>
      </c>
      <c r="DB21">
        <v>1470.125</v>
      </c>
      <c r="DC21">
        <v>1336.7142857142858</v>
      </c>
      <c r="DD21">
        <v>1242</v>
      </c>
      <c r="DE21">
        <v>1355.090909090909</v>
      </c>
      <c r="DF21">
        <v>1777.75</v>
      </c>
      <c r="DG21">
        <v>1871.7142857142858</v>
      </c>
      <c r="DH21">
        <v>1797.7777777777778</v>
      </c>
      <c r="DI21">
        <v>1812.6666666666667</v>
      </c>
      <c r="DJ21">
        <v>1593.8260869565217</v>
      </c>
      <c r="DK21">
        <v>1394.5517241379309</v>
      </c>
      <c r="DL21">
        <v>613.375</v>
      </c>
      <c r="DM21">
        <v>597.71428571428567</v>
      </c>
      <c r="DN21">
        <v>536.375</v>
      </c>
      <c r="DO21">
        <v>581.82608695652175</v>
      </c>
      <c r="DP21">
        <v>603.5</v>
      </c>
      <c r="DQ21">
        <v>462.5</v>
      </c>
      <c r="DR21">
        <v>629.77777777777783</v>
      </c>
      <c r="DS21">
        <v>567.84</v>
      </c>
      <c r="DT21">
        <v>574.54166666666663</v>
      </c>
      <c r="DU21">
        <v>574.54166666666663</v>
      </c>
      <c r="DV21">
        <v>1102.9925925925927</v>
      </c>
      <c r="EA21">
        <v>91</v>
      </c>
      <c r="EB21">
        <v>2131</v>
      </c>
      <c r="ED21">
        <v>1111</v>
      </c>
      <c r="EE21">
        <v>1111</v>
      </c>
      <c r="EG21">
        <v>2350</v>
      </c>
      <c r="EH21">
        <v>2256</v>
      </c>
      <c r="EI21">
        <v>2303</v>
      </c>
      <c r="EJ21">
        <v>2153</v>
      </c>
      <c r="EK21">
        <v>125</v>
      </c>
      <c r="EM21">
        <v>1139</v>
      </c>
      <c r="EN21">
        <v>1721</v>
      </c>
      <c r="EO21">
        <v>1517.6666666666667</v>
      </c>
      <c r="EQ21">
        <v>1106</v>
      </c>
      <c r="ER21">
        <v>385</v>
      </c>
      <c r="ES21">
        <v>745.5</v>
      </c>
      <c r="ET21">
        <v>736</v>
      </c>
      <c r="EU21">
        <v>633</v>
      </c>
      <c r="EW21">
        <v>684.5</v>
      </c>
      <c r="EX21">
        <v>715</v>
      </c>
      <c r="EY21">
        <v>715</v>
      </c>
      <c r="EZ21">
        <v>3.1666666666666665</v>
      </c>
      <c r="FA21">
        <v>1196.5999999999999</v>
      </c>
      <c r="FB21">
        <v>2.7888888888888888</v>
      </c>
      <c r="FC21">
        <v>1109.4482758620691</v>
      </c>
      <c r="FD21">
        <v>357</v>
      </c>
      <c r="FE21">
        <v>350</v>
      </c>
      <c r="FF21">
        <v>319.55555555555554</v>
      </c>
      <c r="FG21">
        <v>340.91666666666669</v>
      </c>
      <c r="FH21">
        <v>309</v>
      </c>
      <c r="FI21">
        <v>272.60000000000002</v>
      </c>
      <c r="FJ21">
        <v>371</v>
      </c>
      <c r="FK21">
        <v>317</v>
      </c>
      <c r="FL21">
        <v>210.5</v>
      </c>
      <c r="FM21">
        <v>264.77777777777777</v>
      </c>
      <c r="FN21">
        <v>287.25</v>
      </c>
      <c r="FO21">
        <v>258.43478260869563</v>
      </c>
      <c r="FP21">
        <v>241.66666666666666</v>
      </c>
      <c r="FQ21">
        <v>320.5</v>
      </c>
      <c r="FR21">
        <v>364.11111111111109</v>
      </c>
      <c r="FS21">
        <v>309.17857142857144</v>
      </c>
      <c r="FT21">
        <v>312.7</v>
      </c>
      <c r="FU21">
        <v>351.4</v>
      </c>
      <c r="FV21">
        <v>313.89999999999998</v>
      </c>
      <c r="FW21">
        <v>326</v>
      </c>
      <c r="FX21">
        <v>306.3</v>
      </c>
      <c r="FY21">
        <v>307.3</v>
      </c>
      <c r="FZ21">
        <v>340.54545454545456</v>
      </c>
      <c r="GA21">
        <v>318.77419354838707</v>
      </c>
    </row>
    <row r="22" spans="1:183" x14ac:dyDescent="0.3">
      <c r="A22" s="2" t="s">
        <v>20</v>
      </c>
      <c r="B22">
        <v>1282.5</v>
      </c>
      <c r="C22">
        <v>1159.5</v>
      </c>
      <c r="D22">
        <v>1209.6111111111111</v>
      </c>
      <c r="E22">
        <v>1217.4655172413793</v>
      </c>
      <c r="F22">
        <v>955.9</v>
      </c>
      <c r="G22">
        <v>1051.3</v>
      </c>
      <c r="H22">
        <v>1253.421052631579</v>
      </c>
      <c r="I22">
        <v>1084.050847457627</v>
      </c>
      <c r="J22">
        <v>1150.1880341880342</v>
      </c>
      <c r="K22">
        <v>537.04999999999995</v>
      </c>
      <c r="L22">
        <v>541</v>
      </c>
      <c r="M22">
        <v>519.20000000000005</v>
      </c>
      <c r="N22">
        <v>1.9</v>
      </c>
      <c r="O22">
        <v>532.41666666666663</v>
      </c>
      <c r="P22">
        <v>1.9</v>
      </c>
      <c r="Q22">
        <v>532.41666666666663</v>
      </c>
      <c r="R22">
        <v>2.8722222222222222</v>
      </c>
      <c r="S22">
        <v>940.77401129943507</v>
      </c>
      <c r="AI22">
        <v>940.77401129943507</v>
      </c>
      <c r="AJ22">
        <v>1912.4</v>
      </c>
      <c r="AK22">
        <v>1780.5555555555557</v>
      </c>
      <c r="AL22">
        <v>1760.8</v>
      </c>
      <c r="AM22">
        <v>1819.2068965517242</v>
      </c>
      <c r="AN22">
        <v>1860.3</v>
      </c>
      <c r="AO22">
        <v>2035.2222222222222</v>
      </c>
      <c r="AP22">
        <v>1714.5555555555557</v>
      </c>
      <c r="AQ22">
        <v>1869.6785714285713</v>
      </c>
      <c r="AR22">
        <v>1844</v>
      </c>
      <c r="AS22">
        <v>878.25</v>
      </c>
      <c r="AT22">
        <v>906.6</v>
      </c>
      <c r="AU22">
        <v>1021.6</v>
      </c>
      <c r="AV22">
        <v>939.57142857142856</v>
      </c>
      <c r="AW22">
        <v>757.8</v>
      </c>
      <c r="AX22">
        <v>1142.75</v>
      </c>
      <c r="AY22">
        <v>820.16666666666663</v>
      </c>
      <c r="AZ22">
        <v>885.4</v>
      </c>
      <c r="BA22">
        <v>911.55172413793105</v>
      </c>
      <c r="BB22">
        <v>1529.5697674418604</v>
      </c>
      <c r="BC22">
        <v>567.22222222222217</v>
      </c>
      <c r="BD22">
        <v>686</v>
      </c>
      <c r="BE22">
        <v>530.6</v>
      </c>
      <c r="BF22">
        <v>592.32142857142856</v>
      </c>
      <c r="BG22">
        <v>560.70000000000005</v>
      </c>
      <c r="BH22">
        <v>661.9</v>
      </c>
      <c r="BI22">
        <v>659.88888888888891</v>
      </c>
      <c r="BJ22">
        <v>626.37931034482756</v>
      </c>
      <c r="BK22">
        <v>609.64912280701753</v>
      </c>
      <c r="BL22">
        <v>609.64912280701753</v>
      </c>
      <c r="BM22">
        <v>1162.8881118881118</v>
      </c>
      <c r="BO22">
        <v>1662</v>
      </c>
      <c r="BQ22">
        <v>1662</v>
      </c>
      <c r="BT22">
        <v>1506</v>
      </c>
      <c r="BU22">
        <v>1506</v>
      </c>
      <c r="BV22">
        <v>1584</v>
      </c>
      <c r="BX22">
        <v>526</v>
      </c>
      <c r="BZ22">
        <v>526</v>
      </c>
      <c r="CC22">
        <v>766</v>
      </c>
      <c r="CD22">
        <v>766</v>
      </c>
      <c r="CE22">
        <v>646</v>
      </c>
      <c r="CF22">
        <v>1115</v>
      </c>
      <c r="CH22">
        <v>314</v>
      </c>
      <c r="CJ22">
        <v>314</v>
      </c>
      <c r="CM22">
        <v>777</v>
      </c>
      <c r="CN22">
        <v>777</v>
      </c>
      <c r="CO22">
        <v>545.5</v>
      </c>
      <c r="CP22">
        <v>545.5</v>
      </c>
      <c r="CQ22">
        <v>925.16666666666663</v>
      </c>
      <c r="CR22">
        <v>1153.3154362416108</v>
      </c>
      <c r="CS22">
        <v>848.14285714285711</v>
      </c>
      <c r="CT22">
        <v>1154.75</v>
      </c>
      <c r="CU22">
        <v>1097.2</v>
      </c>
      <c r="CV22">
        <v>1002.625</v>
      </c>
      <c r="CW22">
        <v>1559</v>
      </c>
      <c r="CX22">
        <v>1489.8333333333333</v>
      </c>
      <c r="CY22">
        <v>1521</v>
      </c>
      <c r="CZ22">
        <v>1518.6666666666667</v>
      </c>
      <c r="DA22">
        <v>1252.3225806451612</v>
      </c>
      <c r="DB22">
        <v>1352.4</v>
      </c>
      <c r="DC22">
        <v>1339.2</v>
      </c>
      <c r="DD22">
        <v>1073.2222222222222</v>
      </c>
      <c r="DE22">
        <v>1261.2068965517242</v>
      </c>
      <c r="DF22">
        <v>936.66666666666663</v>
      </c>
      <c r="DG22">
        <v>964.33333333333337</v>
      </c>
      <c r="DH22">
        <v>1011.4</v>
      </c>
      <c r="DI22">
        <v>972.25</v>
      </c>
      <c r="DJ22">
        <v>1119.2631578947369</v>
      </c>
      <c r="DK22">
        <v>1166.1363636363637</v>
      </c>
      <c r="DL22">
        <v>546</v>
      </c>
      <c r="DM22">
        <v>527.71428571428567</v>
      </c>
      <c r="DN22">
        <v>436.66666666666669</v>
      </c>
      <c r="DO22">
        <v>508.66666666666669</v>
      </c>
      <c r="DP22">
        <v>380.42857142857144</v>
      </c>
      <c r="DQ22">
        <v>492.125</v>
      </c>
      <c r="DR22">
        <v>487.5</v>
      </c>
      <c r="DS22">
        <v>456.52173913043481</v>
      </c>
      <c r="DT22">
        <v>481.40909090909093</v>
      </c>
      <c r="DU22">
        <v>481.40909090909093</v>
      </c>
      <c r="DV22">
        <v>937.89393939393938</v>
      </c>
      <c r="EH22">
        <v>1121</v>
      </c>
      <c r="EI22">
        <v>1121</v>
      </c>
      <c r="EJ22">
        <v>850</v>
      </c>
      <c r="EM22">
        <v>850</v>
      </c>
      <c r="EN22">
        <v>985.5</v>
      </c>
      <c r="EO22">
        <v>985.5</v>
      </c>
      <c r="EZ22">
        <v>1</v>
      </c>
      <c r="FA22">
        <v>985.5</v>
      </c>
      <c r="FB22">
        <v>2.2388888888888889</v>
      </c>
      <c r="FC22">
        <v>938.6044776119403</v>
      </c>
      <c r="FD22">
        <v>310.77777777777777</v>
      </c>
      <c r="FE22">
        <v>282.88888888888891</v>
      </c>
      <c r="FF22">
        <v>336.1</v>
      </c>
      <c r="FG22">
        <v>310.85714285714283</v>
      </c>
      <c r="FH22">
        <v>368</v>
      </c>
      <c r="FI22">
        <v>338.33333333333331</v>
      </c>
      <c r="FJ22">
        <v>347</v>
      </c>
      <c r="FK22">
        <v>349.13333333333333</v>
      </c>
      <c r="FL22">
        <v>341</v>
      </c>
      <c r="FM22">
        <v>349</v>
      </c>
      <c r="FN22">
        <v>371.33333333333331</v>
      </c>
      <c r="FO22">
        <v>355.26666666666665</v>
      </c>
      <c r="FP22">
        <v>355.7</v>
      </c>
      <c r="FQ22">
        <v>389.11111111111109</v>
      </c>
      <c r="FR22">
        <v>359.44444444444446</v>
      </c>
      <c r="FS22">
        <v>367.64285714285717</v>
      </c>
      <c r="FT22">
        <v>355.7</v>
      </c>
      <c r="FU22">
        <v>357.2</v>
      </c>
      <c r="FV22">
        <v>373.21052631578948</v>
      </c>
      <c r="FW22">
        <v>361.84745762711867</v>
      </c>
      <c r="FX22">
        <v>351.4</v>
      </c>
      <c r="FY22">
        <v>368.5</v>
      </c>
      <c r="FZ22">
        <v>381.61111111111109</v>
      </c>
      <c r="GA22">
        <v>366.67241379310343</v>
      </c>
    </row>
    <row r="23" spans="1:183" x14ac:dyDescent="0.3">
      <c r="A23" s="2" t="s">
        <v>21</v>
      </c>
      <c r="B23">
        <v>1716.5555555555557</v>
      </c>
      <c r="C23">
        <v>1543.875</v>
      </c>
      <c r="D23">
        <v>1326.5454545454545</v>
      </c>
      <c r="E23">
        <v>1514</v>
      </c>
      <c r="F23">
        <v>1901.2222222222222</v>
      </c>
      <c r="G23">
        <v>1644.25</v>
      </c>
      <c r="H23">
        <v>1305.8888888888889</v>
      </c>
      <c r="I23">
        <v>1619.8333333333333</v>
      </c>
      <c r="J23">
        <v>1568.7413793103449</v>
      </c>
      <c r="K23">
        <v>378.7</v>
      </c>
      <c r="L23">
        <v>432.16666666666669</v>
      </c>
      <c r="M23">
        <v>360.28571428571428</v>
      </c>
      <c r="N23">
        <v>0.56666666666666665</v>
      </c>
      <c r="O23">
        <v>387.04347826086956</v>
      </c>
      <c r="P23">
        <v>0.56666666666666665</v>
      </c>
      <c r="Q23">
        <v>387.04347826086956</v>
      </c>
      <c r="R23">
        <v>1.6388888888888888</v>
      </c>
      <c r="S23">
        <v>1233.1975308641975</v>
      </c>
      <c r="AI23">
        <v>1233.1975308641975</v>
      </c>
      <c r="AJ23">
        <v>1212.9000000000001</v>
      </c>
      <c r="AK23">
        <v>1159.5</v>
      </c>
      <c r="AL23">
        <v>1313.75</v>
      </c>
      <c r="AM23">
        <v>1227.5</v>
      </c>
      <c r="AN23">
        <v>1207</v>
      </c>
      <c r="AO23">
        <v>1151.5555555555557</v>
      </c>
      <c r="AP23">
        <v>1067.7142857142858</v>
      </c>
      <c r="AQ23">
        <v>1148.04</v>
      </c>
      <c r="AR23">
        <v>1188.5490196078431</v>
      </c>
      <c r="AS23">
        <v>1242.5</v>
      </c>
      <c r="AT23">
        <v>1446.625</v>
      </c>
      <c r="AU23">
        <v>1226.1111111111111</v>
      </c>
      <c r="AV23">
        <v>1301.92</v>
      </c>
      <c r="AW23">
        <v>1445.5</v>
      </c>
      <c r="AX23">
        <v>1243.5714285714287</v>
      </c>
      <c r="AY23">
        <v>1544.7</v>
      </c>
      <c r="AZ23">
        <v>1428.64</v>
      </c>
      <c r="BA23">
        <v>1365.28</v>
      </c>
      <c r="BB23">
        <v>1276.0396039603961</v>
      </c>
      <c r="BC23">
        <v>906.3</v>
      </c>
      <c r="BD23">
        <v>928.375</v>
      </c>
      <c r="BE23">
        <v>931</v>
      </c>
      <c r="BF23">
        <v>921.42857142857144</v>
      </c>
      <c r="BG23">
        <v>863.9</v>
      </c>
      <c r="BH23">
        <v>712.77777777777783</v>
      </c>
      <c r="BI23">
        <v>881.1</v>
      </c>
      <c r="BJ23">
        <v>822.93103448275861</v>
      </c>
      <c r="BK23">
        <v>871.31578947368416</v>
      </c>
      <c r="BL23">
        <v>871.31578947368416</v>
      </c>
      <c r="BM23">
        <v>1130.0316455696202</v>
      </c>
      <c r="BO23">
        <v>1147</v>
      </c>
      <c r="BQ23">
        <v>1147</v>
      </c>
      <c r="BS23">
        <v>386</v>
      </c>
      <c r="BU23">
        <v>386</v>
      </c>
      <c r="BV23">
        <v>766.5</v>
      </c>
      <c r="BX23">
        <v>1192</v>
      </c>
      <c r="BZ23">
        <v>1192</v>
      </c>
      <c r="CB23">
        <v>1965</v>
      </c>
      <c r="CD23">
        <v>1965</v>
      </c>
      <c r="CE23">
        <v>1578.5</v>
      </c>
      <c r="CF23">
        <v>1172.5</v>
      </c>
      <c r="CH23">
        <v>1114</v>
      </c>
      <c r="CJ23">
        <v>1114</v>
      </c>
      <c r="CL23">
        <v>554</v>
      </c>
      <c r="CN23">
        <v>554</v>
      </c>
      <c r="CO23">
        <v>834</v>
      </c>
      <c r="CP23">
        <v>834</v>
      </c>
      <c r="CQ23">
        <v>1059.6666666666667</v>
      </c>
      <c r="CR23">
        <v>1127.4573170731708</v>
      </c>
      <c r="CS23">
        <v>1119.0999999999999</v>
      </c>
      <c r="CT23">
        <v>1116.1428571428571</v>
      </c>
      <c r="CU23">
        <v>951</v>
      </c>
      <c r="CV23">
        <v>1074.3478260869565</v>
      </c>
      <c r="CW23">
        <v>1489.5</v>
      </c>
      <c r="CX23">
        <v>1452.25</v>
      </c>
      <c r="CY23">
        <v>1294</v>
      </c>
      <c r="CZ23">
        <v>1415.95</v>
      </c>
      <c r="DA23">
        <v>1233.2325581395348</v>
      </c>
      <c r="DB23">
        <v>1048.625</v>
      </c>
      <c r="DC23">
        <v>1262.875</v>
      </c>
      <c r="DD23">
        <v>1395.2222222222222</v>
      </c>
      <c r="DE23">
        <v>1241.96</v>
      </c>
      <c r="DF23">
        <v>1054.1666666666667</v>
      </c>
      <c r="DG23">
        <v>776.66666666666663</v>
      </c>
      <c r="DH23">
        <v>2152.3333333333335</v>
      </c>
      <c r="DI23">
        <v>1249</v>
      </c>
      <c r="DJ23">
        <v>1245.1739130434783</v>
      </c>
      <c r="DK23">
        <v>1239.4044943820224</v>
      </c>
      <c r="DL23">
        <v>895.75</v>
      </c>
      <c r="DM23">
        <v>577.33333333333337</v>
      </c>
      <c r="DN23">
        <v>641.5</v>
      </c>
      <c r="DO23">
        <v>681</v>
      </c>
      <c r="DP23">
        <v>582.5</v>
      </c>
      <c r="DQ23">
        <v>423.4</v>
      </c>
      <c r="DR23">
        <v>496.75</v>
      </c>
      <c r="DS23">
        <v>495.35294117647061</v>
      </c>
      <c r="DT23">
        <v>585.36363636363637</v>
      </c>
      <c r="DU23">
        <v>585.36363636363637</v>
      </c>
      <c r="DV23">
        <v>1062.4918032786886</v>
      </c>
      <c r="DY23">
        <v>210</v>
      </c>
      <c r="DZ23">
        <v>210</v>
      </c>
      <c r="EE23">
        <v>210</v>
      </c>
      <c r="EH23">
        <v>2105</v>
      </c>
      <c r="EI23">
        <v>2105</v>
      </c>
      <c r="EJ23">
        <v>2338</v>
      </c>
      <c r="EM23">
        <v>2338</v>
      </c>
      <c r="EN23">
        <v>2221.5</v>
      </c>
      <c r="EO23">
        <v>1551</v>
      </c>
      <c r="ER23">
        <v>272</v>
      </c>
      <c r="ES23">
        <v>272</v>
      </c>
      <c r="ET23">
        <v>1425</v>
      </c>
      <c r="EW23">
        <v>1425</v>
      </c>
      <c r="EX23">
        <v>848.5</v>
      </c>
      <c r="EY23">
        <v>848.5</v>
      </c>
      <c r="EZ23">
        <v>3.5</v>
      </c>
      <c r="FA23">
        <v>1270</v>
      </c>
      <c r="FB23">
        <v>2.4444444444444446</v>
      </c>
      <c r="FC23">
        <v>1070.6614173228347</v>
      </c>
      <c r="FD23">
        <v>320.5</v>
      </c>
      <c r="FE23">
        <v>245.22222222222223</v>
      </c>
      <c r="FF23">
        <v>335.5</v>
      </c>
      <c r="FG23">
        <v>292.52380952380952</v>
      </c>
      <c r="FH23">
        <v>343.5</v>
      </c>
      <c r="FI23">
        <v>343.75</v>
      </c>
      <c r="FJ23">
        <v>350.33333333333331</v>
      </c>
      <c r="FK23">
        <v>345.65</v>
      </c>
      <c r="FL23">
        <v>336.5</v>
      </c>
      <c r="FM23">
        <v>361.42857142857144</v>
      </c>
      <c r="FN23">
        <v>345</v>
      </c>
      <c r="FO23">
        <v>346.88</v>
      </c>
      <c r="FP23">
        <v>337</v>
      </c>
      <c r="FQ23">
        <v>387.88888888888891</v>
      </c>
      <c r="FR23">
        <v>353.71428571428572</v>
      </c>
      <c r="FS23">
        <v>360</v>
      </c>
      <c r="FT23">
        <v>334.88888888888891</v>
      </c>
      <c r="FU23">
        <v>339.16666666666669</v>
      </c>
      <c r="FV23">
        <v>341.33333333333331</v>
      </c>
      <c r="FW23">
        <v>338.53333333333336</v>
      </c>
      <c r="FX23">
        <v>387.66666666666669</v>
      </c>
      <c r="FY23">
        <v>363</v>
      </c>
      <c r="FZ23">
        <v>329.81818181818181</v>
      </c>
      <c r="GA23">
        <v>357.89285714285717</v>
      </c>
    </row>
    <row r="24" spans="1:183" x14ac:dyDescent="0.3">
      <c r="A24" s="2" t="s">
        <v>22</v>
      </c>
      <c r="B24">
        <v>1285</v>
      </c>
      <c r="C24">
        <v>1160.578947368421</v>
      </c>
      <c r="D24">
        <v>1259.2777777777778</v>
      </c>
      <c r="E24">
        <v>1234.5178571428571</v>
      </c>
      <c r="F24">
        <v>940.9375</v>
      </c>
      <c r="G24">
        <v>988.47058823529414</v>
      </c>
      <c r="H24">
        <v>914.0625</v>
      </c>
      <c r="I24">
        <v>948.65306122448976</v>
      </c>
      <c r="J24">
        <v>1101.1142857142856</v>
      </c>
      <c r="K24">
        <v>613.22222222222217</v>
      </c>
      <c r="L24">
        <v>535.94444444444446</v>
      </c>
      <c r="M24">
        <v>532.63157894736844</v>
      </c>
      <c r="N24">
        <v>2.1355932203389831</v>
      </c>
      <c r="O24">
        <v>560.09090909090912</v>
      </c>
      <c r="P24">
        <v>2.1355932203389831</v>
      </c>
      <c r="Q24">
        <v>560.09090909090912</v>
      </c>
      <c r="R24">
        <v>3.1864406779661016</v>
      </c>
      <c r="S24">
        <v>915.13750000000005</v>
      </c>
      <c r="V24">
        <v>2289</v>
      </c>
      <c r="W24">
        <v>2289</v>
      </c>
      <c r="AB24">
        <v>2289</v>
      </c>
      <c r="AE24">
        <v>1752</v>
      </c>
      <c r="AF24">
        <v>1752</v>
      </c>
      <c r="AG24">
        <v>1752</v>
      </c>
      <c r="AH24">
        <v>2020.5</v>
      </c>
      <c r="AI24">
        <v>928.78395061728395</v>
      </c>
      <c r="AJ24">
        <v>1021.8</v>
      </c>
      <c r="AK24">
        <v>943.3</v>
      </c>
      <c r="AL24">
        <v>909.5</v>
      </c>
      <c r="AM24">
        <v>958.2</v>
      </c>
      <c r="AN24">
        <v>1096</v>
      </c>
      <c r="AO24">
        <v>925.33333333333337</v>
      </c>
      <c r="AP24">
        <v>1039.2222222222222</v>
      </c>
      <c r="AQ24">
        <v>1022.8928571428571</v>
      </c>
      <c r="AR24">
        <v>989.43103448275861</v>
      </c>
      <c r="AS24">
        <v>766</v>
      </c>
      <c r="AT24">
        <v>918</v>
      </c>
      <c r="AU24">
        <v>1349.4</v>
      </c>
      <c r="AV24">
        <v>995.8125</v>
      </c>
      <c r="AW24">
        <v>726.6</v>
      </c>
      <c r="AX24">
        <v>1251.2</v>
      </c>
      <c r="AY24">
        <v>1055</v>
      </c>
      <c r="AZ24">
        <v>1010.9333333333333</v>
      </c>
      <c r="BA24">
        <v>1003.1290322580645</v>
      </c>
      <c r="BB24">
        <v>994.20224719101122</v>
      </c>
      <c r="BC24">
        <v>676.77777777777783</v>
      </c>
      <c r="BD24">
        <v>542.25</v>
      </c>
      <c r="BE24">
        <v>513.125</v>
      </c>
      <c r="BF24">
        <v>581.36</v>
      </c>
      <c r="BG24">
        <v>502.42857142857144</v>
      </c>
      <c r="BH24">
        <v>476.14285714285717</v>
      </c>
      <c r="BI24">
        <v>512.66666666666663</v>
      </c>
      <c r="BJ24">
        <v>498.43478260869563</v>
      </c>
      <c r="BK24">
        <v>541.625</v>
      </c>
      <c r="BL24">
        <v>541.625</v>
      </c>
      <c r="BM24">
        <v>835.63503649635038</v>
      </c>
      <c r="CR24">
        <v>835.63503649635038</v>
      </c>
      <c r="CS24">
        <v>1399.3333333333333</v>
      </c>
      <c r="CT24">
        <v>1080.75</v>
      </c>
      <c r="CU24">
        <v>962</v>
      </c>
      <c r="CV24">
        <v>1168.5999999999999</v>
      </c>
      <c r="CW24">
        <v>1138.4000000000001</v>
      </c>
      <c r="CX24">
        <v>1007.8333333333334</v>
      </c>
      <c r="CY24">
        <v>1141.8</v>
      </c>
      <c r="CZ24">
        <v>1090.5</v>
      </c>
      <c r="DA24">
        <v>1128.2903225806451</v>
      </c>
      <c r="DB24">
        <v>1315.375</v>
      </c>
      <c r="DC24">
        <v>1604.7</v>
      </c>
      <c r="DD24">
        <v>1894.8571428571429</v>
      </c>
      <c r="DE24">
        <v>1593.36</v>
      </c>
      <c r="DF24">
        <v>1851</v>
      </c>
      <c r="DG24">
        <v>1764.6666666666667</v>
      </c>
      <c r="DH24">
        <v>1560.8</v>
      </c>
      <c r="DI24">
        <v>1709.5</v>
      </c>
      <c r="DJ24">
        <v>1652.5686274509803</v>
      </c>
      <c r="DK24">
        <v>1454.3658536585365</v>
      </c>
      <c r="DL24">
        <v>781.33333333333337</v>
      </c>
      <c r="DM24">
        <v>692.3</v>
      </c>
      <c r="DN24">
        <v>947.55555555555554</v>
      </c>
      <c r="DO24">
        <v>802.96428571428567</v>
      </c>
      <c r="DP24">
        <v>740.66666666666663</v>
      </c>
      <c r="DQ24">
        <v>891.2</v>
      </c>
      <c r="DR24">
        <v>707</v>
      </c>
      <c r="DS24">
        <v>780.9655172413793</v>
      </c>
      <c r="DT24">
        <v>791.77192982456143</v>
      </c>
      <c r="DU24">
        <v>791.77192982456143</v>
      </c>
      <c r="DV24">
        <v>1182.6546762589928</v>
      </c>
      <c r="DW24">
        <v>490</v>
      </c>
      <c r="DZ24">
        <v>490</v>
      </c>
      <c r="EE24">
        <v>490</v>
      </c>
      <c r="EF24">
        <v>1502</v>
      </c>
      <c r="EH24">
        <v>2026</v>
      </c>
      <c r="EI24">
        <v>1764</v>
      </c>
      <c r="EJ24">
        <v>2143</v>
      </c>
      <c r="EM24">
        <v>2143</v>
      </c>
      <c r="EN24">
        <v>1890.3333333333333</v>
      </c>
      <c r="EO24">
        <v>1540.25</v>
      </c>
      <c r="EP24">
        <v>1910</v>
      </c>
      <c r="ER24">
        <v>363</v>
      </c>
      <c r="ES24">
        <v>1136.5</v>
      </c>
      <c r="ET24">
        <v>673</v>
      </c>
      <c r="EW24">
        <v>673</v>
      </c>
      <c r="EX24">
        <v>982</v>
      </c>
      <c r="EY24">
        <v>982</v>
      </c>
      <c r="EZ24">
        <v>3.3333333333333335</v>
      </c>
      <c r="FA24">
        <v>1301</v>
      </c>
      <c r="FB24">
        <v>3.2</v>
      </c>
      <c r="FC24">
        <v>1188.3287671232877</v>
      </c>
      <c r="FD24">
        <v>323.85714285714283</v>
      </c>
      <c r="FE24">
        <v>347.11111111111109</v>
      </c>
      <c r="FF24">
        <v>315.5</v>
      </c>
      <c r="FG24">
        <v>328.69230769230768</v>
      </c>
      <c r="FH24">
        <v>376.6</v>
      </c>
      <c r="FI24">
        <v>312.16666666666669</v>
      </c>
      <c r="FJ24">
        <v>257.8</v>
      </c>
      <c r="FK24">
        <v>315.3125</v>
      </c>
      <c r="FL24">
        <v>288</v>
      </c>
      <c r="FM24">
        <v>255.8</v>
      </c>
      <c r="FN24">
        <v>331</v>
      </c>
      <c r="FO24">
        <v>291.60000000000002</v>
      </c>
      <c r="FP24">
        <v>268.39999999999998</v>
      </c>
      <c r="FQ24">
        <v>368</v>
      </c>
      <c r="FR24">
        <v>300.55555555555554</v>
      </c>
      <c r="FS24">
        <v>310.75</v>
      </c>
      <c r="FT24">
        <v>263.1875</v>
      </c>
      <c r="FU24">
        <v>270.05882352941177</v>
      </c>
      <c r="FV24">
        <v>305.6875</v>
      </c>
      <c r="FW24">
        <v>279.44897959183675</v>
      </c>
      <c r="FX24">
        <v>290</v>
      </c>
      <c r="FY24">
        <v>301.78947368421052</v>
      </c>
      <c r="FZ24">
        <v>302.72222222222223</v>
      </c>
      <c r="GA24">
        <v>298.08928571428572</v>
      </c>
    </row>
    <row r="25" spans="1:183" x14ac:dyDescent="0.3">
      <c r="A25" s="2" t="s">
        <v>23</v>
      </c>
      <c r="B25">
        <v>619.0625</v>
      </c>
      <c r="C25">
        <v>738</v>
      </c>
      <c r="D25">
        <v>668.76923076923072</v>
      </c>
      <c r="E25">
        <v>672.81395348837214</v>
      </c>
      <c r="F25">
        <v>750.08333333333337</v>
      </c>
      <c r="G25">
        <v>625.70588235294122</v>
      </c>
      <c r="H25">
        <v>553.4375</v>
      </c>
      <c r="I25">
        <v>633.17777777777781</v>
      </c>
      <c r="J25">
        <v>652.5454545454545</v>
      </c>
      <c r="K25">
        <v>334.4</v>
      </c>
      <c r="L25">
        <v>286.23076923076923</v>
      </c>
      <c r="M25">
        <v>296.28571428571428</v>
      </c>
      <c r="N25">
        <v>0.84210526315789469</v>
      </c>
      <c r="O25">
        <v>304.63333333333333</v>
      </c>
      <c r="P25">
        <v>0.84210526315789469</v>
      </c>
      <c r="Q25">
        <v>304.63333333333333</v>
      </c>
      <c r="R25">
        <v>1.8187134502923976</v>
      </c>
      <c r="S25">
        <v>564.09322033898309</v>
      </c>
      <c r="T25">
        <v>675</v>
      </c>
      <c r="W25">
        <v>675</v>
      </c>
      <c r="X25">
        <v>91.5</v>
      </c>
      <c r="AA25">
        <v>91.5</v>
      </c>
      <c r="AB25">
        <v>441.6</v>
      </c>
      <c r="AC25">
        <v>277</v>
      </c>
      <c r="AF25">
        <v>277</v>
      </c>
      <c r="AG25">
        <v>277</v>
      </c>
      <c r="AH25">
        <v>379.875</v>
      </c>
      <c r="AI25">
        <v>552.39682539682542</v>
      </c>
      <c r="AJ25">
        <v>737.57142857142856</v>
      </c>
      <c r="AK25">
        <v>574.66666666666663</v>
      </c>
      <c r="AL25">
        <v>663</v>
      </c>
      <c r="AM25">
        <v>651.625</v>
      </c>
      <c r="AN25">
        <v>684.33333333333337</v>
      </c>
      <c r="AO25">
        <v>682.42857142857144</v>
      </c>
      <c r="AP25">
        <v>635.25</v>
      </c>
      <c r="AQ25">
        <v>665</v>
      </c>
      <c r="AR25">
        <v>657.86666666666667</v>
      </c>
      <c r="AS25">
        <v>777.75</v>
      </c>
      <c r="AT25">
        <v>622.75</v>
      </c>
      <c r="AU25">
        <v>587.75</v>
      </c>
      <c r="AV25">
        <v>662.75</v>
      </c>
      <c r="AW25">
        <v>1076.5999999999999</v>
      </c>
      <c r="AX25">
        <v>732.5</v>
      </c>
      <c r="AY25">
        <v>536.42857142857144</v>
      </c>
      <c r="AZ25">
        <v>754.25</v>
      </c>
      <c r="BA25">
        <v>715.03571428571433</v>
      </c>
      <c r="BB25">
        <v>679.79452054794524</v>
      </c>
      <c r="BC25">
        <v>328.875</v>
      </c>
      <c r="BD25">
        <v>449.14285714285717</v>
      </c>
      <c r="BE25">
        <v>314.66666666666669</v>
      </c>
      <c r="BF25">
        <v>364.90476190476193</v>
      </c>
      <c r="BG25">
        <v>383</v>
      </c>
      <c r="BH25">
        <v>346.66666666666669</v>
      </c>
      <c r="BI25">
        <v>529.5</v>
      </c>
      <c r="BJ25">
        <v>419.72222222222223</v>
      </c>
      <c r="BK25">
        <v>390.20512820512823</v>
      </c>
      <c r="BL25">
        <v>390.20512820512823</v>
      </c>
      <c r="BM25">
        <v>578.95535714285711</v>
      </c>
      <c r="CC25">
        <v>612</v>
      </c>
      <c r="CD25">
        <v>612</v>
      </c>
      <c r="CE25">
        <v>612</v>
      </c>
      <c r="CF25">
        <v>612</v>
      </c>
      <c r="CQ25">
        <v>612</v>
      </c>
      <c r="CR25">
        <v>579.24778761061953</v>
      </c>
      <c r="CS25">
        <v>1134.7142857142858</v>
      </c>
      <c r="CT25">
        <v>1286.5999999999999</v>
      </c>
      <c r="CU25">
        <v>1333.25</v>
      </c>
      <c r="CV25">
        <v>1231.8125</v>
      </c>
      <c r="CW25">
        <v>723</v>
      </c>
      <c r="CX25">
        <v>1370.6666666666667</v>
      </c>
      <c r="CY25">
        <v>1117.1666666666667</v>
      </c>
      <c r="CZ25">
        <v>1090.7058823529412</v>
      </c>
      <c r="DA25">
        <v>1159.121212121212</v>
      </c>
      <c r="DB25">
        <v>733.16666666666663</v>
      </c>
      <c r="DC25">
        <v>761</v>
      </c>
      <c r="DD25">
        <v>1517.25</v>
      </c>
      <c r="DE25">
        <v>951.5333333333333</v>
      </c>
      <c r="DF25">
        <v>554</v>
      </c>
      <c r="DG25">
        <v>781.25</v>
      </c>
      <c r="DH25">
        <v>1002.8571428571429</v>
      </c>
      <c r="DI25">
        <v>779.05555555555554</v>
      </c>
      <c r="DJ25">
        <v>857.4545454545455</v>
      </c>
      <c r="DK25">
        <v>1008.2878787878788</v>
      </c>
      <c r="DL25">
        <v>539.79999999999995</v>
      </c>
      <c r="DM25">
        <v>616.5</v>
      </c>
      <c r="DN25">
        <v>562.5</v>
      </c>
      <c r="DO25">
        <v>576.5333333333333</v>
      </c>
      <c r="DP25">
        <v>356.85714285714283</v>
      </c>
      <c r="DQ25">
        <v>333.6</v>
      </c>
      <c r="DR25">
        <v>421.66666666666669</v>
      </c>
      <c r="DS25">
        <v>372</v>
      </c>
      <c r="DT25">
        <v>464.969696969697</v>
      </c>
      <c r="DU25">
        <v>464.969696969697</v>
      </c>
      <c r="DV25">
        <v>827.18181818181813</v>
      </c>
      <c r="EA25">
        <v>190</v>
      </c>
      <c r="EB25">
        <v>223</v>
      </c>
      <c r="ED25">
        <v>206.5</v>
      </c>
      <c r="EE25">
        <v>206.5</v>
      </c>
      <c r="EH25">
        <v>962</v>
      </c>
      <c r="EI25">
        <v>962</v>
      </c>
      <c r="EJ25">
        <v>641</v>
      </c>
      <c r="EK25">
        <v>549</v>
      </c>
      <c r="EM25">
        <v>595</v>
      </c>
      <c r="EN25">
        <v>717.33333333333337</v>
      </c>
      <c r="EO25">
        <v>513</v>
      </c>
      <c r="ER25">
        <v>459</v>
      </c>
      <c r="ES25">
        <v>459</v>
      </c>
      <c r="ET25">
        <v>269</v>
      </c>
      <c r="EU25">
        <v>835</v>
      </c>
      <c r="EW25">
        <v>552</v>
      </c>
      <c r="EX25">
        <v>521</v>
      </c>
      <c r="EY25">
        <v>521</v>
      </c>
      <c r="EZ25">
        <v>2.2222222222222223</v>
      </c>
      <c r="FA25">
        <v>516</v>
      </c>
      <c r="FB25">
        <v>1.9777777777777779</v>
      </c>
      <c r="FC25">
        <v>803.91588785046724</v>
      </c>
      <c r="FD25">
        <v>201.71428571428572</v>
      </c>
      <c r="FE25">
        <v>200.5</v>
      </c>
      <c r="FF25">
        <v>262.28571428571428</v>
      </c>
      <c r="FG25">
        <v>225</v>
      </c>
      <c r="FH25">
        <v>249.4</v>
      </c>
      <c r="FI25">
        <v>205.66666666666666</v>
      </c>
      <c r="FJ25">
        <v>302.66666666666669</v>
      </c>
      <c r="FK25">
        <v>252.76470588235293</v>
      </c>
      <c r="FL25">
        <v>195</v>
      </c>
      <c r="FM25">
        <v>324.75</v>
      </c>
      <c r="FN25">
        <v>191.57142857142858</v>
      </c>
      <c r="FO25">
        <v>225.9375</v>
      </c>
      <c r="FP25">
        <v>193</v>
      </c>
      <c r="FQ25">
        <v>216.14285714285714</v>
      </c>
      <c r="FR25">
        <v>190</v>
      </c>
      <c r="FS25">
        <v>199.57142857142858</v>
      </c>
      <c r="FT25">
        <v>246.66666666666666</v>
      </c>
      <c r="FU25">
        <v>182.70588235294119</v>
      </c>
      <c r="FV25">
        <v>211.125</v>
      </c>
      <c r="FW25">
        <v>209.86666666666667</v>
      </c>
      <c r="FX25">
        <v>224.9375</v>
      </c>
      <c r="FY25">
        <v>195.5</v>
      </c>
      <c r="FZ25">
        <v>233.23076923076923</v>
      </c>
      <c r="GA25">
        <v>217.86046511627907</v>
      </c>
    </row>
    <row r="26" spans="1:183" x14ac:dyDescent="0.3">
      <c r="A26" s="2" t="s">
        <v>24</v>
      </c>
      <c r="B26">
        <v>891.9</v>
      </c>
      <c r="C26">
        <v>812.33333333333337</v>
      </c>
      <c r="D26">
        <v>1015.2222222222222</v>
      </c>
      <c r="E26">
        <v>896.90322580645159</v>
      </c>
      <c r="F26">
        <v>607.14285714285711</v>
      </c>
      <c r="G26">
        <v>790</v>
      </c>
      <c r="H26">
        <v>489.85714285714283</v>
      </c>
      <c r="I26">
        <v>616.61538461538464</v>
      </c>
      <c r="J26">
        <v>740.74285714285713</v>
      </c>
      <c r="K26">
        <v>421</v>
      </c>
      <c r="L26">
        <v>479</v>
      </c>
      <c r="M26">
        <v>353.93333333333334</v>
      </c>
      <c r="N26">
        <v>1.3220338983050848</v>
      </c>
      <c r="O26">
        <v>415</v>
      </c>
      <c r="P26">
        <v>1.3220338983050848</v>
      </c>
      <c r="Q26">
        <v>415</v>
      </c>
      <c r="R26">
        <v>1.7344632768361581</v>
      </c>
      <c r="S26">
        <v>618.58928571428567</v>
      </c>
      <c r="T26">
        <v>1718</v>
      </c>
      <c r="W26">
        <v>1718</v>
      </c>
      <c r="AB26">
        <v>1718</v>
      </c>
      <c r="AC26">
        <v>1245</v>
      </c>
      <c r="AF26">
        <v>1245</v>
      </c>
      <c r="AG26">
        <v>1245</v>
      </c>
      <c r="AH26">
        <v>1481.5</v>
      </c>
      <c r="AI26">
        <v>633.72807017543857</v>
      </c>
      <c r="AJ26">
        <v>1328</v>
      </c>
      <c r="AK26">
        <v>1535.4285714285713</v>
      </c>
      <c r="AL26">
        <v>1510.5714285714287</v>
      </c>
      <c r="AM26">
        <v>1452.090909090909</v>
      </c>
      <c r="AN26">
        <v>1462.1111111111111</v>
      </c>
      <c r="AO26">
        <v>1517.5714285714287</v>
      </c>
      <c r="AP26">
        <v>1525.5714285714287</v>
      </c>
      <c r="AQ26">
        <v>1498.304347826087</v>
      </c>
      <c r="AR26">
        <v>1475.7111111111112</v>
      </c>
      <c r="AS26">
        <v>1447.6</v>
      </c>
      <c r="AT26">
        <v>1165.4000000000001</v>
      </c>
      <c r="AU26">
        <v>1547</v>
      </c>
      <c r="AV26">
        <v>1386.6666666666667</v>
      </c>
      <c r="AW26">
        <v>1188.5999999999999</v>
      </c>
      <c r="AX26">
        <v>1493.6</v>
      </c>
      <c r="AY26">
        <v>1749.2</v>
      </c>
      <c r="AZ26">
        <v>1477.1333333333334</v>
      </c>
      <c r="BA26">
        <v>1431.9</v>
      </c>
      <c r="BB26">
        <v>1458.1866666666667</v>
      </c>
      <c r="BC26">
        <v>534.4</v>
      </c>
      <c r="BD26">
        <v>771</v>
      </c>
      <c r="BE26">
        <v>678.83333333333337</v>
      </c>
      <c r="BF26">
        <v>668.88235294117646</v>
      </c>
      <c r="BG26">
        <v>694.4</v>
      </c>
      <c r="BH26">
        <v>470.85714285714283</v>
      </c>
      <c r="BI26">
        <v>607.125</v>
      </c>
      <c r="BJ26">
        <v>581.25</v>
      </c>
      <c r="BK26">
        <v>621.51351351351354</v>
      </c>
      <c r="BL26">
        <v>621.51351351351354</v>
      </c>
      <c r="BM26">
        <v>1181.7857142857142</v>
      </c>
      <c r="BX26">
        <v>1848</v>
      </c>
      <c r="BZ26">
        <v>1848</v>
      </c>
      <c r="CE26">
        <v>1848</v>
      </c>
      <c r="CF26">
        <v>1848</v>
      </c>
      <c r="CH26">
        <v>557</v>
      </c>
      <c r="CJ26">
        <v>557</v>
      </c>
      <c r="CO26">
        <v>557</v>
      </c>
      <c r="CP26">
        <v>557</v>
      </c>
      <c r="CQ26">
        <v>1202.5</v>
      </c>
      <c r="CR26">
        <v>1182.1491228070176</v>
      </c>
      <c r="CS26">
        <v>920.875</v>
      </c>
      <c r="CT26">
        <v>1048.125</v>
      </c>
      <c r="CU26">
        <v>965.5</v>
      </c>
      <c r="CV26">
        <v>979.31818181818187</v>
      </c>
      <c r="CW26">
        <v>1031.75</v>
      </c>
      <c r="CX26">
        <v>1128.8571428571429</v>
      </c>
      <c r="CY26">
        <v>1066.875</v>
      </c>
      <c r="CZ26">
        <v>1073.5217391304348</v>
      </c>
      <c r="DA26">
        <v>1027.4666666666667</v>
      </c>
      <c r="DB26">
        <v>1233.3</v>
      </c>
      <c r="DC26">
        <v>1185.5999999999999</v>
      </c>
      <c r="DD26">
        <v>1272.5555555555557</v>
      </c>
      <c r="DE26">
        <v>1229.0344827586207</v>
      </c>
      <c r="DF26">
        <v>1048.3333333333333</v>
      </c>
      <c r="DG26">
        <v>1478</v>
      </c>
      <c r="DH26">
        <v>1269.2222222222222</v>
      </c>
      <c r="DI26">
        <v>1257</v>
      </c>
      <c r="DJ26">
        <v>1242.2545454545455</v>
      </c>
      <c r="DK26">
        <v>1145.5999999999999</v>
      </c>
      <c r="DL26">
        <v>730.9</v>
      </c>
      <c r="DM26">
        <v>756.2</v>
      </c>
      <c r="DN26">
        <v>684.77777777777783</v>
      </c>
      <c r="DO26">
        <v>725.31034482758616</v>
      </c>
      <c r="DP26">
        <v>939.11111111111109</v>
      </c>
      <c r="DQ26">
        <v>891.33333333333337</v>
      </c>
      <c r="DR26">
        <v>904.44444444444446</v>
      </c>
      <c r="DS26">
        <v>911.62962962962968</v>
      </c>
      <c r="DT26">
        <v>815.14285714285711</v>
      </c>
      <c r="DU26">
        <v>815.14285714285711</v>
      </c>
      <c r="DV26">
        <v>1026.9743589743589</v>
      </c>
      <c r="DY26">
        <v>1553</v>
      </c>
      <c r="DZ26">
        <v>1553</v>
      </c>
      <c r="EA26">
        <v>1099</v>
      </c>
      <c r="ED26">
        <v>1099</v>
      </c>
      <c r="EE26">
        <v>1326</v>
      </c>
      <c r="EH26">
        <v>725</v>
      </c>
      <c r="EI26">
        <v>725</v>
      </c>
      <c r="EJ26">
        <v>1127</v>
      </c>
      <c r="EM26">
        <v>1127</v>
      </c>
      <c r="EN26">
        <v>926</v>
      </c>
      <c r="EO26">
        <v>1126</v>
      </c>
      <c r="ER26">
        <v>1133</v>
      </c>
      <c r="ES26">
        <v>1133</v>
      </c>
      <c r="ET26">
        <v>694</v>
      </c>
      <c r="EW26">
        <v>694</v>
      </c>
      <c r="EX26">
        <v>913.5</v>
      </c>
      <c r="EY26">
        <v>913.5</v>
      </c>
      <c r="EZ26">
        <v>4</v>
      </c>
      <c r="FA26">
        <v>1055.1666666666667</v>
      </c>
      <c r="FB26">
        <v>3.8444444444444446</v>
      </c>
      <c r="FC26">
        <v>1028.0185185185185</v>
      </c>
      <c r="FD26">
        <v>199.55555555555554</v>
      </c>
      <c r="FE26">
        <v>220.5</v>
      </c>
      <c r="FF26">
        <v>263.55555555555554</v>
      </c>
      <c r="FG26">
        <v>228.15384615384616</v>
      </c>
      <c r="FH26">
        <v>252.625</v>
      </c>
      <c r="FI26">
        <v>238.28571428571428</v>
      </c>
      <c r="FJ26">
        <v>188</v>
      </c>
      <c r="FK26">
        <v>225.78260869565219</v>
      </c>
      <c r="FL26">
        <v>224.2</v>
      </c>
      <c r="FM26">
        <v>279.60000000000002</v>
      </c>
      <c r="FN26">
        <v>301.2</v>
      </c>
      <c r="FO26">
        <v>268.33333333333331</v>
      </c>
      <c r="FP26">
        <v>161.77777777777777</v>
      </c>
      <c r="FQ26">
        <v>246.42857142857142</v>
      </c>
      <c r="FR26">
        <v>312.57142857142856</v>
      </c>
      <c r="FS26">
        <v>233.43478260869566</v>
      </c>
      <c r="FT26">
        <v>233.35714285714286</v>
      </c>
      <c r="FU26">
        <v>261.63636363636363</v>
      </c>
      <c r="FV26">
        <v>216.28571428571428</v>
      </c>
      <c r="FW26">
        <v>235.2051282051282</v>
      </c>
      <c r="FX26">
        <v>189.4</v>
      </c>
      <c r="FY26">
        <v>275.83333333333331</v>
      </c>
      <c r="FZ26">
        <v>235.11111111111111</v>
      </c>
      <c r="GA26">
        <v>236.12903225806451</v>
      </c>
    </row>
    <row r="27" spans="1:183" x14ac:dyDescent="0.3">
      <c r="A27" s="2" t="s">
        <v>25</v>
      </c>
      <c r="B27">
        <v>755.15</v>
      </c>
      <c r="C27">
        <v>801.44444444444446</v>
      </c>
      <c r="D27">
        <v>704.64705882352939</v>
      </c>
      <c r="E27">
        <v>754.69090909090914</v>
      </c>
      <c r="F27">
        <v>821.10526315789468</v>
      </c>
      <c r="G27">
        <v>781.28571428571433</v>
      </c>
      <c r="H27">
        <v>843.3125</v>
      </c>
      <c r="I27">
        <v>816.9795918367347</v>
      </c>
      <c r="J27">
        <v>784.03846153846155</v>
      </c>
      <c r="K27">
        <v>338.88888888888891</v>
      </c>
      <c r="L27">
        <v>405</v>
      </c>
      <c r="M27">
        <v>313.22222222222223</v>
      </c>
      <c r="N27">
        <v>1.5357142857142858</v>
      </c>
      <c r="O27">
        <v>349.27450980392155</v>
      </c>
      <c r="P27">
        <v>1.5357142857142858</v>
      </c>
      <c r="Q27">
        <v>349.27450980392155</v>
      </c>
      <c r="R27">
        <v>2.9583333333333335</v>
      </c>
      <c r="S27">
        <v>640.98709677419356</v>
      </c>
      <c r="U27">
        <v>1046.5</v>
      </c>
      <c r="V27">
        <v>1343.5</v>
      </c>
      <c r="W27">
        <v>1195</v>
      </c>
      <c r="Y27">
        <v>672</v>
      </c>
      <c r="Z27">
        <v>201</v>
      </c>
      <c r="AA27">
        <v>436.5</v>
      </c>
      <c r="AB27">
        <v>815.75</v>
      </c>
      <c r="AD27">
        <v>341.5</v>
      </c>
      <c r="AE27">
        <v>248</v>
      </c>
      <c r="AF27">
        <v>294.75</v>
      </c>
      <c r="AG27">
        <v>294.75</v>
      </c>
      <c r="AH27">
        <v>642.08333333333337</v>
      </c>
      <c r="AI27">
        <v>641.06586826347302</v>
      </c>
      <c r="AJ27">
        <v>1034.25</v>
      </c>
      <c r="AK27">
        <v>793.25</v>
      </c>
      <c r="AL27">
        <v>727.2</v>
      </c>
      <c r="AM27">
        <v>842</v>
      </c>
      <c r="AN27">
        <v>957.625</v>
      </c>
      <c r="AO27">
        <v>892.125</v>
      </c>
      <c r="AP27">
        <v>801.88888888888891</v>
      </c>
      <c r="AQ27">
        <v>880.6</v>
      </c>
      <c r="AR27">
        <v>860.92156862745094</v>
      </c>
      <c r="AS27">
        <v>508.42857142857144</v>
      </c>
      <c r="AT27">
        <v>713.71428571428567</v>
      </c>
      <c r="AU27">
        <v>736.25</v>
      </c>
      <c r="AV27">
        <v>656.59090909090912</v>
      </c>
      <c r="AW27">
        <v>727.66666666666663</v>
      </c>
      <c r="AX27">
        <v>516.6</v>
      </c>
      <c r="AY27">
        <v>554.6</v>
      </c>
      <c r="AZ27">
        <v>595</v>
      </c>
      <c r="BA27">
        <v>626.51162790697674</v>
      </c>
      <c r="BB27">
        <v>753.69148936170211</v>
      </c>
      <c r="BC27">
        <v>352.28571428571428</v>
      </c>
      <c r="BD27">
        <v>492.4</v>
      </c>
      <c r="BE27">
        <v>371.22222222222223</v>
      </c>
      <c r="BF27">
        <v>393.76190476190476</v>
      </c>
      <c r="BG27">
        <v>331.8</v>
      </c>
      <c r="BH27">
        <v>236.4</v>
      </c>
      <c r="BI27">
        <v>320.375</v>
      </c>
      <c r="BJ27">
        <v>300.22222222222223</v>
      </c>
      <c r="BK27">
        <v>350.58974358974359</v>
      </c>
      <c r="BL27">
        <v>350.58974358974359</v>
      </c>
      <c r="BM27">
        <v>635.48872180451133</v>
      </c>
      <c r="BN27">
        <v>984.5</v>
      </c>
      <c r="BO27">
        <v>1264</v>
      </c>
      <c r="BQ27">
        <v>1124.25</v>
      </c>
      <c r="BR27">
        <v>695</v>
      </c>
      <c r="BS27">
        <v>927</v>
      </c>
      <c r="BU27">
        <v>849.66666666666663</v>
      </c>
      <c r="BV27">
        <v>1006.5714285714286</v>
      </c>
      <c r="BW27">
        <v>330.5</v>
      </c>
      <c r="BX27">
        <v>244</v>
      </c>
      <c r="BZ27">
        <v>287.25</v>
      </c>
      <c r="CA27">
        <v>524.5</v>
      </c>
      <c r="CB27">
        <v>704.5</v>
      </c>
      <c r="CD27">
        <v>614.5</v>
      </c>
      <c r="CE27">
        <v>450.875</v>
      </c>
      <c r="CF27">
        <v>710.2</v>
      </c>
      <c r="CG27">
        <v>155.5</v>
      </c>
      <c r="CH27">
        <v>122</v>
      </c>
      <c r="CJ27">
        <v>144.33333333333334</v>
      </c>
      <c r="CK27">
        <v>533</v>
      </c>
      <c r="CL27">
        <v>355.5</v>
      </c>
      <c r="CN27">
        <v>414.66666666666669</v>
      </c>
      <c r="CO27">
        <v>279.5</v>
      </c>
      <c r="CP27">
        <v>279.5</v>
      </c>
      <c r="CQ27">
        <v>587.14285714285711</v>
      </c>
      <c r="CR27">
        <v>628.89610389610391</v>
      </c>
      <c r="CS27">
        <v>474.57142857142856</v>
      </c>
      <c r="CT27">
        <v>724.88888888888891</v>
      </c>
      <c r="CU27">
        <v>617.85714285714289</v>
      </c>
      <c r="CV27">
        <v>616.13043478260875</v>
      </c>
      <c r="CW27">
        <v>466.125</v>
      </c>
      <c r="CX27">
        <v>528</v>
      </c>
      <c r="CY27">
        <v>775.625</v>
      </c>
      <c r="CZ27">
        <v>589.91666666666663</v>
      </c>
      <c r="DA27">
        <v>602.74468085106378</v>
      </c>
      <c r="DB27">
        <v>923.125</v>
      </c>
      <c r="DC27">
        <v>750.66666666666663</v>
      </c>
      <c r="DD27">
        <v>784.71428571428567</v>
      </c>
      <c r="DE27">
        <v>818.08333333333337</v>
      </c>
      <c r="DF27">
        <v>1063.3333333333333</v>
      </c>
      <c r="DG27">
        <v>923.7</v>
      </c>
      <c r="DH27">
        <v>604</v>
      </c>
      <c r="DI27">
        <v>865.82142857142856</v>
      </c>
      <c r="DJ27">
        <v>843.78846153846155</v>
      </c>
      <c r="DK27">
        <v>729.35353535353534</v>
      </c>
      <c r="DL27">
        <v>339</v>
      </c>
      <c r="DM27">
        <v>378.4</v>
      </c>
      <c r="DN27">
        <v>310</v>
      </c>
      <c r="DO27">
        <v>340.21052631578948</v>
      </c>
      <c r="DP27">
        <v>387.85714285714283</v>
      </c>
      <c r="DQ27">
        <v>315.42857142857144</v>
      </c>
      <c r="DR27">
        <v>287.77777777777777</v>
      </c>
      <c r="DS27">
        <v>326.6521739130435</v>
      </c>
      <c r="DT27">
        <v>332.78571428571428</v>
      </c>
      <c r="DU27">
        <v>332.78571428571428</v>
      </c>
      <c r="DV27">
        <v>611.22695035460993</v>
      </c>
      <c r="DW27">
        <v>697</v>
      </c>
      <c r="DY27">
        <v>296.5</v>
      </c>
      <c r="DZ27">
        <v>496.75</v>
      </c>
      <c r="EA27">
        <v>1048</v>
      </c>
      <c r="EC27">
        <v>701</v>
      </c>
      <c r="ED27">
        <v>874.5</v>
      </c>
      <c r="EE27">
        <v>622.66666666666663</v>
      </c>
      <c r="EF27">
        <v>1081</v>
      </c>
      <c r="EH27">
        <v>880.5</v>
      </c>
      <c r="EI27">
        <v>980.75</v>
      </c>
      <c r="EJ27">
        <v>615</v>
      </c>
      <c r="EL27">
        <v>300</v>
      </c>
      <c r="EM27">
        <v>457.5</v>
      </c>
      <c r="EN27">
        <v>806.33333333333337</v>
      </c>
      <c r="EO27">
        <v>714.5</v>
      </c>
      <c r="EP27">
        <v>146</v>
      </c>
      <c r="ER27">
        <v>219</v>
      </c>
      <c r="ES27">
        <v>182.5</v>
      </c>
      <c r="ET27">
        <v>884</v>
      </c>
      <c r="EV27">
        <v>97</v>
      </c>
      <c r="EW27">
        <v>490.5</v>
      </c>
      <c r="EX27">
        <v>336.5</v>
      </c>
      <c r="EY27">
        <v>336.5</v>
      </c>
      <c r="EZ27">
        <v>3.1111111111111112</v>
      </c>
      <c r="FA27">
        <v>620</v>
      </c>
      <c r="FB27">
        <v>2.9666666666666668</v>
      </c>
      <c r="FC27">
        <v>612.12101910828028</v>
      </c>
      <c r="FD27">
        <v>224.55555555555554</v>
      </c>
      <c r="FE27">
        <v>196.5</v>
      </c>
      <c r="FF27">
        <v>150.11111111111111</v>
      </c>
      <c r="FG27">
        <v>190.60714285714286</v>
      </c>
      <c r="FH27">
        <v>180.125</v>
      </c>
      <c r="FI27">
        <v>151.125</v>
      </c>
      <c r="FJ27">
        <v>243.75</v>
      </c>
      <c r="FK27">
        <v>191.66666666666666</v>
      </c>
      <c r="FL27">
        <v>213.5</v>
      </c>
      <c r="FM27">
        <v>172.8</v>
      </c>
      <c r="FN27">
        <v>132.80000000000001</v>
      </c>
      <c r="FO27">
        <v>165.38095238095238</v>
      </c>
      <c r="FP27">
        <v>167.625</v>
      </c>
      <c r="FQ27">
        <v>164.25</v>
      </c>
      <c r="FR27">
        <v>166.77777777777777</v>
      </c>
      <c r="FS27">
        <v>166.24</v>
      </c>
      <c r="FT27">
        <v>243.89473684210526</v>
      </c>
      <c r="FU27">
        <v>194.92857142857142</v>
      </c>
      <c r="FV27">
        <v>199</v>
      </c>
      <c r="FW27">
        <v>215.24489795918367</v>
      </c>
      <c r="FX27">
        <v>199.05</v>
      </c>
      <c r="FY27">
        <v>191.27777777777777</v>
      </c>
      <c r="FZ27">
        <v>205.41176470588235</v>
      </c>
      <c r="GA27">
        <v>198.47272727272727</v>
      </c>
    </row>
    <row r="28" spans="1:183" x14ac:dyDescent="0.3">
      <c r="A28" s="2" t="s">
        <v>26</v>
      </c>
      <c r="B28">
        <v>991.64285714285711</v>
      </c>
      <c r="C28">
        <v>1368.7142857142858</v>
      </c>
      <c r="D28">
        <v>1654.5833333333333</v>
      </c>
      <c r="E28">
        <v>1322.5</v>
      </c>
      <c r="F28">
        <v>1299.2142857142858</v>
      </c>
      <c r="G28">
        <v>1394.4166666666667</v>
      </c>
      <c r="H28">
        <v>1348.5833333333333</v>
      </c>
      <c r="I28">
        <v>1344.8684210526317</v>
      </c>
      <c r="J28">
        <v>1333.3974358974358</v>
      </c>
      <c r="K28">
        <v>406.09090909090907</v>
      </c>
      <c r="L28">
        <v>341.36363636363637</v>
      </c>
      <c r="M28">
        <v>299.72727272727275</v>
      </c>
      <c r="N28">
        <v>0.78333333333333333</v>
      </c>
      <c r="O28">
        <v>349.06060606060606</v>
      </c>
      <c r="P28">
        <v>0.78333333333333333</v>
      </c>
      <c r="Q28">
        <v>349.06060606060606</v>
      </c>
      <c r="R28">
        <v>2.411111111111111</v>
      </c>
      <c r="S28">
        <v>1040.7567567567567</v>
      </c>
      <c r="AI28">
        <v>1040.7567567567567</v>
      </c>
      <c r="AJ28">
        <v>999.5</v>
      </c>
      <c r="AK28">
        <v>1202.4285714285713</v>
      </c>
      <c r="AL28">
        <v>1036.2222222222222</v>
      </c>
      <c r="AM28">
        <v>1079.090909090909</v>
      </c>
      <c r="AN28">
        <v>760</v>
      </c>
      <c r="AO28">
        <v>1036.1428571428571</v>
      </c>
      <c r="AP28">
        <v>917.28571428571433</v>
      </c>
      <c r="AQ28">
        <v>919.68421052631584</v>
      </c>
      <c r="AR28">
        <v>1005.219512195122</v>
      </c>
      <c r="AS28">
        <v>1751.6</v>
      </c>
      <c r="AT28">
        <v>1477.6666666666667</v>
      </c>
      <c r="AU28">
        <v>1545.2</v>
      </c>
      <c r="AV28">
        <v>1584.375</v>
      </c>
      <c r="AW28">
        <v>1598.75</v>
      </c>
      <c r="AX28">
        <v>1879.5</v>
      </c>
      <c r="AY28">
        <v>1904.2</v>
      </c>
      <c r="AZ28">
        <v>1802.6153846153845</v>
      </c>
      <c r="BA28">
        <v>1682.2068965517242</v>
      </c>
      <c r="BB28">
        <v>1285.6857142857143</v>
      </c>
      <c r="BC28">
        <v>661.8</v>
      </c>
      <c r="BD28">
        <v>398</v>
      </c>
      <c r="BE28">
        <v>517</v>
      </c>
      <c r="BF28">
        <v>526.21428571428567</v>
      </c>
      <c r="BG28">
        <v>488</v>
      </c>
      <c r="BH28">
        <v>712.33333333333337</v>
      </c>
      <c r="BI28">
        <v>349.75</v>
      </c>
      <c r="BJ28">
        <v>497.23076923076923</v>
      </c>
      <c r="BK28">
        <v>512.25925925925924</v>
      </c>
      <c r="BL28">
        <v>512.25925925925924</v>
      </c>
      <c r="BM28">
        <v>1070.4020618556701</v>
      </c>
      <c r="BR28">
        <v>1698</v>
      </c>
      <c r="BS28">
        <v>1993</v>
      </c>
      <c r="BU28">
        <v>1845.5</v>
      </c>
      <c r="BV28">
        <v>1845.5</v>
      </c>
      <c r="CA28">
        <v>1516</v>
      </c>
      <c r="CB28">
        <v>918</v>
      </c>
      <c r="CD28">
        <v>1217</v>
      </c>
      <c r="CE28">
        <v>1217</v>
      </c>
      <c r="CF28">
        <v>1531.25</v>
      </c>
      <c r="CK28">
        <v>307</v>
      </c>
      <c r="CL28">
        <v>1158</v>
      </c>
      <c r="CN28">
        <v>732.5</v>
      </c>
      <c r="CO28">
        <v>732.5</v>
      </c>
      <c r="CP28">
        <v>732.5</v>
      </c>
      <c r="CQ28">
        <v>1265</v>
      </c>
      <c r="CR28">
        <v>1081.7378640776699</v>
      </c>
      <c r="CS28">
        <v>583.20000000000005</v>
      </c>
      <c r="CT28">
        <v>496.6</v>
      </c>
      <c r="CU28">
        <v>747.83333333333337</v>
      </c>
      <c r="CV28">
        <v>617.875</v>
      </c>
      <c r="CW28">
        <v>649.28571428571433</v>
      </c>
      <c r="CX28">
        <v>671</v>
      </c>
      <c r="CY28">
        <v>903.6</v>
      </c>
      <c r="CZ28">
        <v>719.14285714285711</v>
      </c>
      <c r="DA28">
        <v>675.35135135135135</v>
      </c>
      <c r="DB28">
        <v>1536.375</v>
      </c>
      <c r="DC28">
        <v>1443.6666666666667</v>
      </c>
      <c r="DD28">
        <v>1355.5714285714287</v>
      </c>
      <c r="DE28">
        <v>1448.875</v>
      </c>
      <c r="DF28">
        <v>1217.375</v>
      </c>
      <c r="DG28">
        <v>1077.7</v>
      </c>
      <c r="DH28">
        <v>1309.6666666666667</v>
      </c>
      <c r="DI28">
        <v>1196.4074074074074</v>
      </c>
      <c r="DJ28">
        <v>1315.2156862745098</v>
      </c>
      <c r="DK28">
        <v>1046.1818181818182</v>
      </c>
      <c r="DL28">
        <v>705.44444444444446</v>
      </c>
      <c r="DM28">
        <v>810.44444444444446</v>
      </c>
      <c r="DN28">
        <v>859.875</v>
      </c>
      <c r="DO28">
        <v>789.30769230769226</v>
      </c>
      <c r="DP28">
        <v>618.375</v>
      </c>
      <c r="DQ28">
        <v>682.66666666666663</v>
      </c>
      <c r="DR28">
        <v>714.77777777777783</v>
      </c>
      <c r="DS28">
        <v>674</v>
      </c>
      <c r="DT28">
        <v>731.65384615384619</v>
      </c>
      <c r="DU28">
        <v>731.65384615384619</v>
      </c>
      <c r="DV28">
        <v>929.35714285714289</v>
      </c>
      <c r="DX28">
        <v>611</v>
      </c>
      <c r="DY28">
        <v>469</v>
      </c>
      <c r="DZ28">
        <v>540</v>
      </c>
      <c r="EA28">
        <v>768.5</v>
      </c>
      <c r="EC28">
        <v>615</v>
      </c>
      <c r="ED28">
        <v>717.33333333333337</v>
      </c>
      <c r="EE28">
        <v>646.4</v>
      </c>
      <c r="EF28">
        <v>1439</v>
      </c>
      <c r="EG28">
        <v>158</v>
      </c>
      <c r="EH28">
        <v>1385.5</v>
      </c>
      <c r="EI28">
        <v>1092</v>
      </c>
      <c r="EJ28">
        <v>1118</v>
      </c>
      <c r="EL28">
        <v>1415</v>
      </c>
      <c r="EM28">
        <v>1217</v>
      </c>
      <c r="EN28">
        <v>1145.5714285714287</v>
      </c>
      <c r="EO28">
        <v>937.58333333333337</v>
      </c>
      <c r="EP28">
        <v>1328</v>
      </c>
      <c r="EQ28">
        <v>1013</v>
      </c>
      <c r="ER28">
        <v>1070.5</v>
      </c>
      <c r="ES28">
        <v>1120.5</v>
      </c>
      <c r="ET28">
        <v>1198</v>
      </c>
      <c r="EV28">
        <v>586</v>
      </c>
      <c r="EW28">
        <v>994</v>
      </c>
      <c r="EX28">
        <v>1066.2857142857142</v>
      </c>
      <c r="EY28">
        <v>1066.2857142857142</v>
      </c>
      <c r="EZ28">
        <v>3.3333333333333335</v>
      </c>
      <c r="FA28">
        <v>985</v>
      </c>
      <c r="FB28">
        <v>3.15</v>
      </c>
      <c r="FC28">
        <v>936.00628930817606</v>
      </c>
      <c r="FD28">
        <v>295.875</v>
      </c>
      <c r="FE28">
        <v>312</v>
      </c>
      <c r="FF28">
        <v>286.88888888888891</v>
      </c>
      <c r="FG28">
        <v>298.85185185185185</v>
      </c>
      <c r="FH28">
        <v>231.28571428571428</v>
      </c>
      <c r="FI28">
        <v>269.44444444444446</v>
      </c>
      <c r="FJ28">
        <v>178.6</v>
      </c>
      <c r="FK28">
        <v>235.0952380952381</v>
      </c>
      <c r="FL28">
        <v>281</v>
      </c>
      <c r="FM28">
        <v>329</v>
      </c>
      <c r="FN28">
        <v>335.2</v>
      </c>
      <c r="FO28">
        <v>316.61538461538464</v>
      </c>
      <c r="FP28">
        <v>302</v>
      </c>
      <c r="FQ28">
        <v>282.85714285714283</v>
      </c>
      <c r="FR28">
        <v>319.42857142857144</v>
      </c>
      <c r="FS28">
        <v>301.36842105263156</v>
      </c>
      <c r="FT28">
        <v>280.07142857142856</v>
      </c>
      <c r="FU28">
        <v>261.5</v>
      </c>
      <c r="FV28">
        <v>276.83333333333331</v>
      </c>
      <c r="FW28">
        <v>273.18421052631578</v>
      </c>
      <c r="FX28">
        <v>274.28571428571428</v>
      </c>
      <c r="FY28">
        <v>329.21428571428572</v>
      </c>
      <c r="FZ28">
        <v>290.91666666666669</v>
      </c>
      <c r="GA28">
        <v>298.5</v>
      </c>
    </row>
    <row r="29" spans="1:183" x14ac:dyDescent="0.3">
      <c r="A29" s="2" t="s">
        <v>27</v>
      </c>
      <c r="B29">
        <v>1094.8333333333333</v>
      </c>
      <c r="C29">
        <v>1150.0769230769231</v>
      </c>
      <c r="D29">
        <v>882.0625</v>
      </c>
      <c r="E29">
        <v>1037.6808510638298</v>
      </c>
      <c r="F29">
        <v>1334.909090909091</v>
      </c>
      <c r="G29">
        <v>1345.3333333333333</v>
      </c>
      <c r="H29">
        <v>1411.625</v>
      </c>
      <c r="I29">
        <v>1369.5897435897436</v>
      </c>
      <c r="J29">
        <v>1188.1976744186047</v>
      </c>
      <c r="K29">
        <v>479.14285714285717</v>
      </c>
      <c r="L29">
        <v>480.64285714285717</v>
      </c>
      <c r="M29">
        <v>601.61538461538464</v>
      </c>
      <c r="N29">
        <v>1.2241379310344827</v>
      </c>
      <c r="O29">
        <v>518.48780487804879</v>
      </c>
      <c r="P29">
        <v>1.2241379310344827</v>
      </c>
      <c r="Q29">
        <v>518.48780487804879</v>
      </c>
      <c r="R29">
        <v>2.3333333333333335</v>
      </c>
      <c r="S29">
        <v>971.99212598425197</v>
      </c>
      <c r="U29">
        <v>1730</v>
      </c>
      <c r="W29">
        <v>1730</v>
      </c>
      <c r="AB29">
        <v>1730</v>
      </c>
      <c r="AD29">
        <v>1327.5</v>
      </c>
      <c r="AF29">
        <v>1327.5</v>
      </c>
      <c r="AG29">
        <v>1327.5</v>
      </c>
      <c r="AH29">
        <v>1528.75</v>
      </c>
      <c r="AI29">
        <v>988.99236641221376</v>
      </c>
      <c r="AJ29">
        <v>1916</v>
      </c>
      <c r="AK29">
        <v>1646.7142857142858</v>
      </c>
      <c r="AL29">
        <v>1126.2222222222222</v>
      </c>
      <c r="AM29">
        <v>1525</v>
      </c>
      <c r="AN29">
        <v>1512.2</v>
      </c>
      <c r="AO29">
        <v>1564.25</v>
      </c>
      <c r="AP29">
        <v>1490.6</v>
      </c>
      <c r="AQ29">
        <v>1519.3571428571429</v>
      </c>
      <c r="AR29">
        <v>1521.9019607843138</v>
      </c>
      <c r="AS29">
        <v>1806.8</v>
      </c>
      <c r="AT29">
        <v>1524.1666666666667</v>
      </c>
      <c r="AU29">
        <v>1245.4444444444443</v>
      </c>
      <c r="AV29">
        <v>1469.4</v>
      </c>
      <c r="AW29">
        <v>1350.8</v>
      </c>
      <c r="AX29">
        <v>1099.2222222222222</v>
      </c>
      <c r="AY29">
        <v>939.28571428571433</v>
      </c>
      <c r="AZ29">
        <v>1105.8095238095239</v>
      </c>
      <c r="BA29">
        <v>1283.1707317073171</v>
      </c>
      <c r="BB29">
        <v>1415.5108695652175</v>
      </c>
      <c r="BC29">
        <v>1113.7</v>
      </c>
      <c r="BD29">
        <v>1280</v>
      </c>
      <c r="BE29">
        <v>1194.7</v>
      </c>
      <c r="BF29">
        <v>1193.2413793103449</v>
      </c>
      <c r="BG29">
        <v>1069.4000000000001</v>
      </c>
      <c r="BH29">
        <v>1103.4000000000001</v>
      </c>
      <c r="BI29">
        <v>1107.5999999999999</v>
      </c>
      <c r="BJ29">
        <v>1093.4666666666667</v>
      </c>
      <c r="BK29">
        <v>1142.5084745762713</v>
      </c>
      <c r="BL29">
        <v>1142.5084745762713</v>
      </c>
      <c r="BM29">
        <v>1308.841059602649</v>
      </c>
      <c r="BO29">
        <v>1435</v>
      </c>
      <c r="BQ29">
        <v>1435</v>
      </c>
      <c r="BV29">
        <v>1435</v>
      </c>
      <c r="BX29">
        <v>388</v>
      </c>
      <c r="BZ29">
        <v>388</v>
      </c>
      <c r="CE29">
        <v>388</v>
      </c>
      <c r="CF29">
        <v>911.5</v>
      </c>
      <c r="CH29">
        <v>1962</v>
      </c>
      <c r="CJ29">
        <v>1962</v>
      </c>
      <c r="CO29">
        <v>1962</v>
      </c>
      <c r="CP29">
        <v>1962</v>
      </c>
      <c r="CQ29">
        <v>1261.6666666666667</v>
      </c>
      <c r="CR29">
        <v>1307.922077922078</v>
      </c>
      <c r="CS29">
        <v>576.57142857142856</v>
      </c>
      <c r="CT29">
        <v>668.42857142857144</v>
      </c>
      <c r="CU29">
        <v>561.125</v>
      </c>
      <c r="CV29">
        <v>600.18181818181813</v>
      </c>
      <c r="CW29">
        <v>726</v>
      </c>
      <c r="CX29">
        <v>508.625</v>
      </c>
      <c r="CY29">
        <v>609.5</v>
      </c>
      <c r="CZ29">
        <v>603.5</v>
      </c>
      <c r="DA29">
        <v>601.67499999999995</v>
      </c>
      <c r="DB29">
        <v>1312.3333333333333</v>
      </c>
      <c r="DC29">
        <v>1449.3</v>
      </c>
      <c r="DD29">
        <v>1221.75</v>
      </c>
      <c r="DE29">
        <v>1336.2222222222222</v>
      </c>
      <c r="DF29">
        <v>1282.125</v>
      </c>
      <c r="DG29">
        <v>1494.3</v>
      </c>
      <c r="DH29">
        <v>1541.5555555555557</v>
      </c>
      <c r="DI29">
        <v>1447.1851851851852</v>
      </c>
      <c r="DJ29">
        <v>1391.7037037037037</v>
      </c>
      <c r="DK29">
        <v>1055.5212765957447</v>
      </c>
      <c r="DL29">
        <v>851.22222222222217</v>
      </c>
      <c r="DM29">
        <v>793</v>
      </c>
      <c r="DN29">
        <v>743.85714285714289</v>
      </c>
      <c r="DO29">
        <v>800.2</v>
      </c>
      <c r="DP29">
        <v>1055.5714285714287</v>
      </c>
      <c r="DQ29">
        <v>758.6</v>
      </c>
      <c r="DR29">
        <v>715.42857142857144</v>
      </c>
      <c r="DS29">
        <v>832.625</v>
      </c>
      <c r="DT29">
        <v>816.08163265306121</v>
      </c>
      <c r="DU29">
        <v>816.08163265306121</v>
      </c>
      <c r="DV29">
        <v>973.47552447552448</v>
      </c>
      <c r="DW29">
        <v>230</v>
      </c>
      <c r="DY29">
        <v>546</v>
      </c>
      <c r="DZ29">
        <v>440.66666666666669</v>
      </c>
      <c r="EA29">
        <v>358.5</v>
      </c>
      <c r="ED29">
        <v>358.5</v>
      </c>
      <c r="EE29">
        <v>407.8</v>
      </c>
      <c r="EF29">
        <v>503</v>
      </c>
      <c r="EH29">
        <v>1145.5</v>
      </c>
      <c r="EI29">
        <v>931.33333333333337</v>
      </c>
      <c r="EJ29">
        <v>1090</v>
      </c>
      <c r="EL29">
        <v>1563</v>
      </c>
      <c r="EM29">
        <v>1247.6666666666667</v>
      </c>
      <c r="EN29">
        <v>1089.5</v>
      </c>
      <c r="EO29">
        <v>779.63636363636363</v>
      </c>
      <c r="EP29">
        <v>1866</v>
      </c>
      <c r="ER29">
        <v>989</v>
      </c>
      <c r="ES29">
        <v>1281.3333333333333</v>
      </c>
      <c r="ET29">
        <v>1695.5</v>
      </c>
      <c r="EV29">
        <v>735</v>
      </c>
      <c r="EW29">
        <v>1375.3333333333333</v>
      </c>
      <c r="EX29">
        <v>1328.3333333333333</v>
      </c>
      <c r="EY29">
        <v>1328.3333333333333</v>
      </c>
      <c r="EZ29">
        <v>3.1111111111111112</v>
      </c>
      <c r="FA29">
        <v>973.29411764705878</v>
      </c>
      <c r="FB29">
        <v>2.8277777777777779</v>
      </c>
      <c r="FC29">
        <v>973.45624999999995</v>
      </c>
      <c r="FD29">
        <v>292.5</v>
      </c>
      <c r="FE29">
        <v>319.89999999999998</v>
      </c>
      <c r="FF29">
        <v>353.33333333333331</v>
      </c>
      <c r="FG29">
        <v>322.92592592592592</v>
      </c>
      <c r="FH29">
        <v>274.16666666666669</v>
      </c>
      <c r="FI29">
        <v>289.625</v>
      </c>
      <c r="FJ29">
        <v>356</v>
      </c>
      <c r="FK29">
        <v>299.22222222222223</v>
      </c>
      <c r="FL29">
        <v>337.8</v>
      </c>
      <c r="FM29">
        <v>332.22222222222223</v>
      </c>
      <c r="FN29">
        <v>327</v>
      </c>
      <c r="FO29">
        <v>331.8095238095238</v>
      </c>
      <c r="FP29">
        <v>284.7</v>
      </c>
      <c r="FQ29">
        <v>329.375</v>
      </c>
      <c r="FR29">
        <v>340.9</v>
      </c>
      <c r="FS29">
        <v>317.53571428571428</v>
      </c>
      <c r="FT29">
        <v>290.18181818181819</v>
      </c>
      <c r="FU29">
        <v>309.25</v>
      </c>
      <c r="FV29">
        <v>311.0625</v>
      </c>
      <c r="FW29">
        <v>304.61538461538464</v>
      </c>
      <c r="FX29">
        <v>341.05555555555554</v>
      </c>
      <c r="FY29">
        <v>320.07692307692309</v>
      </c>
      <c r="FZ29">
        <v>334.5625</v>
      </c>
      <c r="GA29">
        <v>333.04255319148939</v>
      </c>
    </row>
    <row r="30" spans="1:183" x14ac:dyDescent="0.3">
      <c r="A30" s="2" t="s">
        <v>28</v>
      </c>
      <c r="B30">
        <v>1218.4736842105262</v>
      </c>
      <c r="C30">
        <v>1056.5999999999999</v>
      </c>
      <c r="D30">
        <v>1194.8823529411766</v>
      </c>
      <c r="E30">
        <v>1153.5</v>
      </c>
      <c r="F30">
        <v>1166.0555555555557</v>
      </c>
      <c r="G30">
        <v>1107.05</v>
      </c>
      <c r="H30">
        <v>1129.6500000000001</v>
      </c>
      <c r="I30">
        <v>1133.155172413793</v>
      </c>
      <c r="J30">
        <v>1143.1491228070176</v>
      </c>
      <c r="K30">
        <v>522.85</v>
      </c>
      <c r="L30">
        <v>512.85</v>
      </c>
      <c r="M30">
        <v>469.84210526315792</v>
      </c>
      <c r="N30">
        <v>2</v>
      </c>
      <c r="O30">
        <v>502.38983050847457</v>
      </c>
      <c r="P30">
        <v>2</v>
      </c>
      <c r="Q30">
        <v>502.38983050847457</v>
      </c>
      <c r="R30">
        <v>3.0333333333333332</v>
      </c>
      <c r="S30">
        <v>924.62427745664741</v>
      </c>
      <c r="AI30">
        <v>924.62427745664741</v>
      </c>
      <c r="AJ30">
        <v>997.57142857142856</v>
      </c>
      <c r="AK30">
        <v>1786.25</v>
      </c>
      <c r="AL30">
        <v>995.375</v>
      </c>
      <c r="AM30">
        <v>1162.6842105263158</v>
      </c>
      <c r="AN30">
        <v>1374.5714285714287</v>
      </c>
      <c r="AO30">
        <v>1284.75</v>
      </c>
      <c r="AP30">
        <v>1322.125</v>
      </c>
      <c r="AQ30">
        <v>1325.0869565217392</v>
      </c>
      <c r="AR30">
        <v>1251.6190476190477</v>
      </c>
      <c r="AS30">
        <v>1336.75</v>
      </c>
      <c r="AT30">
        <v>546.33333333333337</v>
      </c>
      <c r="AU30">
        <v>1211.5714285714287</v>
      </c>
      <c r="AV30">
        <v>1156.3333333333333</v>
      </c>
      <c r="AW30">
        <v>958</v>
      </c>
      <c r="AX30">
        <v>1128.625</v>
      </c>
      <c r="AY30">
        <v>1086.5</v>
      </c>
      <c r="AZ30">
        <v>1059.7142857142858</v>
      </c>
      <c r="BA30">
        <v>1104.3076923076924</v>
      </c>
      <c r="BB30">
        <v>1180.6913580246915</v>
      </c>
      <c r="BC30">
        <v>958.5</v>
      </c>
      <c r="BD30">
        <v>1026.5</v>
      </c>
      <c r="BE30">
        <v>1029</v>
      </c>
      <c r="BF30">
        <v>1000.3</v>
      </c>
      <c r="BG30">
        <v>1012.5</v>
      </c>
      <c r="BH30">
        <v>921.22222222222217</v>
      </c>
      <c r="BI30">
        <v>1053.125</v>
      </c>
      <c r="BJ30">
        <v>992.64</v>
      </c>
      <c r="BK30">
        <v>996.04444444444448</v>
      </c>
      <c r="BL30">
        <v>996.04444444444448</v>
      </c>
      <c r="BM30">
        <v>1114.7460317460318</v>
      </c>
      <c r="BN30">
        <v>2028.5</v>
      </c>
      <c r="BO30">
        <v>1149.1666666666667</v>
      </c>
      <c r="BP30">
        <v>1980</v>
      </c>
      <c r="BQ30">
        <v>1436.8888888888889</v>
      </c>
      <c r="BR30">
        <v>1750.5</v>
      </c>
      <c r="BS30">
        <v>1560</v>
      </c>
      <c r="BT30">
        <v>866</v>
      </c>
      <c r="BU30">
        <v>1481.75</v>
      </c>
      <c r="BV30">
        <v>1450.6923076923076</v>
      </c>
      <c r="BW30">
        <v>164</v>
      </c>
      <c r="BX30">
        <v>1096.5999999999999</v>
      </c>
      <c r="BY30">
        <v>1241.5</v>
      </c>
      <c r="BZ30">
        <v>1016.25</v>
      </c>
      <c r="CA30">
        <v>617</v>
      </c>
      <c r="CB30">
        <v>611</v>
      </c>
      <c r="CC30">
        <v>1731.5</v>
      </c>
      <c r="CD30">
        <v>1172.75</v>
      </c>
      <c r="CE30">
        <v>1068.4166666666667</v>
      </c>
      <c r="CF30">
        <v>1267.2</v>
      </c>
      <c r="CG30">
        <v>1822</v>
      </c>
      <c r="CH30">
        <v>1243.3333333333333</v>
      </c>
      <c r="CI30">
        <v>2040.5</v>
      </c>
      <c r="CJ30">
        <v>1518.5</v>
      </c>
      <c r="CK30">
        <v>1586</v>
      </c>
      <c r="CL30">
        <v>2349</v>
      </c>
      <c r="CM30">
        <v>1533</v>
      </c>
      <c r="CN30">
        <v>1717.4</v>
      </c>
      <c r="CO30">
        <v>1584.8</v>
      </c>
      <c r="CP30">
        <v>1584.8</v>
      </c>
      <c r="CQ30">
        <v>1386.3</v>
      </c>
      <c r="CR30">
        <v>1180.1807228915663</v>
      </c>
      <c r="CS30">
        <v>1322.8888888888889</v>
      </c>
      <c r="CT30">
        <v>853.44444444444446</v>
      </c>
      <c r="CU30">
        <v>1166.8571428571429</v>
      </c>
      <c r="CV30">
        <v>1110.2</v>
      </c>
      <c r="CW30">
        <v>866.28571428571433</v>
      </c>
      <c r="CX30">
        <v>657</v>
      </c>
      <c r="CY30">
        <v>965.11111111111109</v>
      </c>
      <c r="CZ30">
        <v>826.52</v>
      </c>
      <c r="DA30">
        <v>968.36</v>
      </c>
      <c r="DB30">
        <v>942.1</v>
      </c>
      <c r="DC30">
        <v>1499.6666666666667</v>
      </c>
      <c r="DD30">
        <v>1414.375</v>
      </c>
      <c r="DE30">
        <v>1267.8888888888889</v>
      </c>
      <c r="DF30">
        <v>1443.6666666666667</v>
      </c>
      <c r="DG30">
        <v>1293.7777777777778</v>
      </c>
      <c r="DH30">
        <v>1311.1111111111111</v>
      </c>
      <c r="DI30">
        <v>1349.5185185185185</v>
      </c>
      <c r="DJ30">
        <v>1308.7037037037037</v>
      </c>
      <c r="DK30">
        <v>1145.0769230769231</v>
      </c>
      <c r="DL30">
        <v>660.6</v>
      </c>
      <c r="DM30">
        <v>760.1</v>
      </c>
      <c r="DN30">
        <v>864.44444444444446</v>
      </c>
      <c r="DO30">
        <v>758.17241379310349</v>
      </c>
      <c r="DP30">
        <v>622.44444444444446</v>
      </c>
      <c r="DQ30">
        <v>649.11111111111109</v>
      </c>
      <c r="DR30">
        <v>693.1</v>
      </c>
      <c r="DS30">
        <v>656.25</v>
      </c>
      <c r="DT30">
        <v>708.10526315789468</v>
      </c>
      <c r="DU30">
        <v>708.10526315789468</v>
      </c>
      <c r="DV30">
        <v>990.37267080745346</v>
      </c>
      <c r="DY30">
        <v>513</v>
      </c>
      <c r="DZ30">
        <v>513</v>
      </c>
      <c r="EA30">
        <v>168</v>
      </c>
      <c r="EB30">
        <v>716</v>
      </c>
      <c r="ED30">
        <v>442</v>
      </c>
      <c r="EE30">
        <v>465.66666666666669</v>
      </c>
      <c r="EH30">
        <v>1646</v>
      </c>
      <c r="EI30">
        <v>1646</v>
      </c>
      <c r="EJ30">
        <v>1951</v>
      </c>
      <c r="EK30">
        <v>663</v>
      </c>
      <c r="EM30">
        <v>1307</v>
      </c>
      <c r="EN30">
        <v>1420</v>
      </c>
      <c r="EO30">
        <v>942.83333333333337</v>
      </c>
      <c r="ER30">
        <v>686</v>
      </c>
      <c r="ES30">
        <v>686</v>
      </c>
      <c r="ET30">
        <v>983</v>
      </c>
      <c r="EU30">
        <v>771</v>
      </c>
      <c r="EW30">
        <v>877</v>
      </c>
      <c r="EX30">
        <v>813.33333333333337</v>
      </c>
      <c r="EY30">
        <v>813.33333333333337</v>
      </c>
      <c r="EZ30">
        <v>3</v>
      </c>
      <c r="FA30">
        <v>899.66666666666663</v>
      </c>
      <c r="FB30">
        <v>3.3055555555555554</v>
      </c>
      <c r="FC30">
        <v>985.57058823529417</v>
      </c>
      <c r="FD30">
        <v>294.11111111111109</v>
      </c>
      <c r="FE30">
        <v>215.88888888888889</v>
      </c>
      <c r="FF30">
        <v>263.88888888888891</v>
      </c>
      <c r="FG30">
        <v>257.96296296296299</v>
      </c>
      <c r="FH30">
        <v>262.57142857142856</v>
      </c>
      <c r="FI30">
        <v>217.88888888888889</v>
      </c>
      <c r="FJ30">
        <v>230.55555555555554</v>
      </c>
      <c r="FK30">
        <v>234.96</v>
      </c>
      <c r="FL30">
        <v>230.71428571428572</v>
      </c>
      <c r="FM30">
        <v>313.5</v>
      </c>
      <c r="FN30">
        <v>385.66666666666669</v>
      </c>
      <c r="FO30">
        <v>306.52380952380952</v>
      </c>
      <c r="FP30">
        <v>337.28571428571428</v>
      </c>
      <c r="FQ30">
        <v>214.375</v>
      </c>
      <c r="FR30">
        <v>296.625</v>
      </c>
      <c r="FS30">
        <v>280.39130434782606</v>
      </c>
      <c r="FT30">
        <v>322.22222222222223</v>
      </c>
      <c r="FU30">
        <v>342.15</v>
      </c>
      <c r="FV30">
        <v>322.55</v>
      </c>
      <c r="FW30">
        <v>329.20689655172413</v>
      </c>
      <c r="FX30">
        <v>321.36842105263156</v>
      </c>
      <c r="FY30">
        <v>329.2</v>
      </c>
      <c r="FZ30">
        <v>371.58823529411762</v>
      </c>
      <c r="GA30">
        <v>339.41071428571428</v>
      </c>
    </row>
    <row r="31" spans="1:183" x14ac:dyDescent="0.3">
      <c r="A31" s="2" t="s">
        <v>29</v>
      </c>
      <c r="B31">
        <v>616.8125</v>
      </c>
      <c r="C31">
        <v>786.9473684210526</v>
      </c>
      <c r="D31">
        <v>788.55</v>
      </c>
      <c r="E31">
        <v>738.0363636363636</v>
      </c>
      <c r="F31">
        <v>895.65</v>
      </c>
      <c r="G31">
        <v>760.7</v>
      </c>
      <c r="H31">
        <v>765.35</v>
      </c>
      <c r="I31">
        <v>807.23333333333335</v>
      </c>
      <c r="J31">
        <v>774.1391304347826</v>
      </c>
      <c r="K31">
        <v>412.42105263157896</v>
      </c>
      <c r="L31">
        <v>372.70588235294116</v>
      </c>
      <c r="M31">
        <v>402.55555555555554</v>
      </c>
      <c r="N31">
        <v>1.4666666666666666</v>
      </c>
      <c r="O31">
        <v>396.62962962962962</v>
      </c>
      <c r="P31">
        <v>1.4666666666666666</v>
      </c>
      <c r="Q31">
        <v>396.62962962962962</v>
      </c>
      <c r="R31">
        <v>2.4333333333333331</v>
      </c>
      <c r="S31">
        <v>653.51479289940823</v>
      </c>
      <c r="AI31">
        <v>653.51479289940823</v>
      </c>
      <c r="AJ31">
        <v>1427.3333333333333</v>
      </c>
      <c r="AK31">
        <v>1502.7</v>
      </c>
      <c r="AL31">
        <v>1507.2</v>
      </c>
      <c r="AM31">
        <v>1480.8620689655172</v>
      </c>
      <c r="AN31">
        <v>1497.4</v>
      </c>
      <c r="AO31">
        <v>1418.8888888888889</v>
      </c>
      <c r="AP31">
        <v>1509.6</v>
      </c>
      <c r="AQ31">
        <v>1477.2413793103449</v>
      </c>
      <c r="AR31">
        <v>1479.0517241379309</v>
      </c>
      <c r="AS31">
        <v>582.375</v>
      </c>
      <c r="AT31">
        <v>420.25</v>
      </c>
      <c r="AU31">
        <v>359.2</v>
      </c>
      <c r="AV31">
        <v>467.47619047619048</v>
      </c>
      <c r="AW31">
        <v>460</v>
      </c>
      <c r="AX31">
        <v>573.55555555555554</v>
      </c>
      <c r="AY31">
        <v>393.66666666666669</v>
      </c>
      <c r="AZ31">
        <v>487.13043478260869</v>
      </c>
      <c r="BA31">
        <v>477.75</v>
      </c>
      <c r="BB31">
        <v>1047.1176470588234</v>
      </c>
      <c r="BC31">
        <v>522.29999999999995</v>
      </c>
      <c r="BD31">
        <v>625</v>
      </c>
      <c r="BE31">
        <v>671.375</v>
      </c>
      <c r="BF31">
        <v>601.57142857142856</v>
      </c>
      <c r="BG31">
        <v>704.8</v>
      </c>
      <c r="BH31">
        <v>520.88888888888891</v>
      </c>
      <c r="BI31">
        <v>527</v>
      </c>
      <c r="BJ31">
        <v>586.41379310344826</v>
      </c>
      <c r="BK31">
        <v>593.85964912280701</v>
      </c>
      <c r="BL31">
        <v>593.85964912280701</v>
      </c>
      <c r="BM31">
        <v>884.62893081761001</v>
      </c>
      <c r="CR31">
        <v>884.62893081761001</v>
      </c>
      <c r="CS31">
        <v>721.83333333333337</v>
      </c>
      <c r="CT31">
        <v>842</v>
      </c>
      <c r="CU31">
        <v>782.75</v>
      </c>
      <c r="CV31">
        <v>782.125</v>
      </c>
      <c r="CW31">
        <v>1004.6</v>
      </c>
      <c r="CX31">
        <v>810</v>
      </c>
      <c r="CY31">
        <v>464</v>
      </c>
      <c r="CZ31">
        <v>741.0625</v>
      </c>
      <c r="DA31">
        <v>761.59375</v>
      </c>
      <c r="DB31">
        <v>892.55555555555554</v>
      </c>
      <c r="DC31">
        <v>904.71428571428567</v>
      </c>
      <c r="DD31">
        <v>1084.25</v>
      </c>
      <c r="DE31">
        <v>960</v>
      </c>
      <c r="DF31">
        <v>919.83333333333337</v>
      </c>
      <c r="DG31">
        <v>868.5</v>
      </c>
      <c r="DH31">
        <v>980</v>
      </c>
      <c r="DI31">
        <v>920.96</v>
      </c>
      <c r="DJ31">
        <v>940.08163265306121</v>
      </c>
      <c r="DK31">
        <v>869.5679012345679</v>
      </c>
      <c r="DL31">
        <v>490.57142857142856</v>
      </c>
      <c r="DM31">
        <v>335.28571428571428</v>
      </c>
      <c r="DN31">
        <v>591.5</v>
      </c>
      <c r="DO31">
        <v>466.5</v>
      </c>
      <c r="DP31">
        <v>507.6</v>
      </c>
      <c r="DQ31">
        <v>430</v>
      </c>
      <c r="DR31">
        <v>514.83333333333337</v>
      </c>
      <c r="DS31">
        <v>482.76470588235293</v>
      </c>
      <c r="DT31">
        <v>473.97297297297297</v>
      </c>
      <c r="DU31">
        <v>473.97297297297297</v>
      </c>
      <c r="DV31">
        <v>745.52542372881351</v>
      </c>
      <c r="DY31">
        <v>381</v>
      </c>
      <c r="DZ31">
        <v>381</v>
      </c>
      <c r="EA31">
        <v>764.5</v>
      </c>
      <c r="ED31">
        <v>764.5</v>
      </c>
      <c r="EE31">
        <v>636.66666666666663</v>
      </c>
      <c r="EH31">
        <v>356</v>
      </c>
      <c r="EI31">
        <v>356</v>
      </c>
      <c r="EN31">
        <v>356</v>
      </c>
      <c r="EO31">
        <v>566.5</v>
      </c>
      <c r="ER31">
        <v>364</v>
      </c>
      <c r="ES31">
        <v>364</v>
      </c>
      <c r="ET31">
        <v>191</v>
      </c>
      <c r="EW31">
        <v>191</v>
      </c>
      <c r="EX31">
        <v>248.66666666666666</v>
      </c>
      <c r="EY31">
        <v>248.66666666666666</v>
      </c>
      <c r="EZ31">
        <v>1.4444444444444444</v>
      </c>
      <c r="FA31">
        <v>430.28571428571428</v>
      </c>
      <c r="FB31">
        <v>1.8944444444444444</v>
      </c>
      <c r="FC31">
        <v>727.87199999999996</v>
      </c>
      <c r="FD31">
        <v>260.33333333333331</v>
      </c>
      <c r="FE31">
        <v>259.2</v>
      </c>
      <c r="FF31">
        <v>324.55555555555554</v>
      </c>
      <c r="FG31">
        <v>283</v>
      </c>
      <c r="FH31">
        <v>259</v>
      </c>
      <c r="FI31">
        <v>118.8</v>
      </c>
      <c r="FJ31">
        <v>196</v>
      </c>
      <c r="FK31">
        <v>191.5625</v>
      </c>
      <c r="FL31">
        <v>326.625</v>
      </c>
      <c r="FM31">
        <v>268.33333333333331</v>
      </c>
      <c r="FN31">
        <v>222.5</v>
      </c>
      <c r="FO31">
        <v>276.6521739130435</v>
      </c>
      <c r="FP31">
        <v>290.60000000000002</v>
      </c>
      <c r="FQ31">
        <v>280.33333333333331</v>
      </c>
      <c r="FR31">
        <v>278.5</v>
      </c>
      <c r="FS31">
        <v>283.24137931034483</v>
      </c>
      <c r="FT31">
        <v>286.85000000000002</v>
      </c>
      <c r="FU31">
        <v>244.45</v>
      </c>
      <c r="FV31">
        <v>254.35</v>
      </c>
      <c r="FW31">
        <v>261.88333333333333</v>
      </c>
      <c r="FX31">
        <v>269</v>
      </c>
      <c r="FY31">
        <v>313.05263157894734</v>
      </c>
      <c r="FZ31">
        <v>255.85</v>
      </c>
      <c r="GA31">
        <v>279.43636363636364</v>
      </c>
    </row>
    <row r="32" spans="1:183" x14ac:dyDescent="0.3">
      <c r="A32" s="2" t="s">
        <v>30</v>
      </c>
      <c r="B32">
        <v>795.29411764705878</v>
      </c>
      <c r="C32">
        <v>573.38888888888891</v>
      </c>
      <c r="D32">
        <v>606.11764705882354</v>
      </c>
      <c r="E32">
        <v>656.63461538461536</v>
      </c>
      <c r="F32">
        <v>938.57894736842104</v>
      </c>
      <c r="G32">
        <v>850.88888888888891</v>
      </c>
      <c r="H32">
        <v>947.15</v>
      </c>
      <c r="I32">
        <v>913.89473684210532</v>
      </c>
      <c r="J32">
        <v>791.16513761467888</v>
      </c>
      <c r="K32">
        <v>414.375</v>
      </c>
      <c r="L32">
        <v>443.75</v>
      </c>
      <c r="M32">
        <v>436.66666666666669</v>
      </c>
      <c r="N32">
        <v>1.6271186440677967</v>
      </c>
      <c r="O32">
        <v>431.8</v>
      </c>
      <c r="P32">
        <v>1.6271186440677967</v>
      </c>
      <c r="Q32">
        <v>431.8</v>
      </c>
      <c r="R32">
        <v>2.5084745762711864</v>
      </c>
      <c r="S32">
        <v>678.15723270440253</v>
      </c>
      <c r="U32">
        <v>587</v>
      </c>
      <c r="W32">
        <v>587</v>
      </c>
      <c r="Y32">
        <v>1164</v>
      </c>
      <c r="AA32">
        <v>1164</v>
      </c>
      <c r="AB32">
        <v>875.5</v>
      </c>
      <c r="AD32">
        <v>411</v>
      </c>
      <c r="AF32">
        <v>411</v>
      </c>
      <c r="AG32">
        <v>411</v>
      </c>
      <c r="AH32">
        <v>720.66666666666663</v>
      </c>
      <c r="AI32">
        <v>678.94444444444446</v>
      </c>
      <c r="AJ32">
        <v>929.42857142857144</v>
      </c>
      <c r="AK32">
        <v>489.75</v>
      </c>
      <c r="AL32">
        <v>553.28571428571433</v>
      </c>
      <c r="AM32">
        <v>685.44444444444446</v>
      </c>
      <c r="AN32">
        <v>656.5</v>
      </c>
      <c r="AO32">
        <v>863.4</v>
      </c>
      <c r="AP32">
        <v>1039.4285714285713</v>
      </c>
      <c r="AQ32">
        <v>921.85714285714289</v>
      </c>
      <c r="AR32">
        <v>788.875</v>
      </c>
      <c r="AS32">
        <v>800</v>
      </c>
      <c r="AT32">
        <v>1039.8571428571429</v>
      </c>
      <c r="AU32">
        <v>761.5</v>
      </c>
      <c r="AV32">
        <v>865.28571428571433</v>
      </c>
      <c r="AW32">
        <v>1130.5555555555557</v>
      </c>
      <c r="AX32">
        <v>1148.8571428571429</v>
      </c>
      <c r="AY32">
        <v>598.25</v>
      </c>
      <c r="AZ32">
        <v>1030.5</v>
      </c>
      <c r="BA32">
        <v>945.8780487804878</v>
      </c>
      <c r="BB32">
        <v>877.05479452054794</v>
      </c>
      <c r="BC32">
        <v>397.66666666666669</v>
      </c>
      <c r="BD32">
        <v>401</v>
      </c>
      <c r="BE32">
        <v>467.125</v>
      </c>
      <c r="BF32">
        <v>429.83333333333331</v>
      </c>
      <c r="BG32">
        <v>235.66666666666666</v>
      </c>
      <c r="BH32">
        <v>358.14285714285717</v>
      </c>
      <c r="BI32">
        <v>322.83333333333331</v>
      </c>
      <c r="BJ32">
        <v>308.31578947368422</v>
      </c>
      <c r="BK32">
        <v>367.43243243243245</v>
      </c>
      <c r="BL32">
        <v>367.43243243243245</v>
      </c>
      <c r="BM32">
        <v>705.63636363636363</v>
      </c>
      <c r="BS32">
        <v>95</v>
      </c>
      <c r="BT32">
        <v>1597</v>
      </c>
      <c r="BU32">
        <v>846</v>
      </c>
      <c r="BV32">
        <v>846</v>
      </c>
      <c r="CF32">
        <v>846</v>
      </c>
      <c r="CM32">
        <v>306</v>
      </c>
      <c r="CN32">
        <v>306</v>
      </c>
      <c r="CO32">
        <v>306</v>
      </c>
      <c r="CP32">
        <v>306</v>
      </c>
      <c r="CQ32">
        <v>666</v>
      </c>
      <c r="CR32">
        <v>704.5840707964602</v>
      </c>
      <c r="CS32">
        <v>904.28571428571433</v>
      </c>
      <c r="CT32">
        <v>566</v>
      </c>
      <c r="CU32">
        <v>696</v>
      </c>
      <c r="CV32">
        <v>731.68421052631584</v>
      </c>
      <c r="CW32">
        <v>943</v>
      </c>
      <c r="CX32">
        <v>734.5</v>
      </c>
      <c r="CY32">
        <v>808.71428571428567</v>
      </c>
      <c r="CZ32">
        <v>829.60869565217388</v>
      </c>
      <c r="DA32">
        <v>785.30952380952385</v>
      </c>
      <c r="DB32">
        <v>1093.875</v>
      </c>
      <c r="DC32">
        <v>1379.7</v>
      </c>
      <c r="DD32">
        <v>1104.3333333333333</v>
      </c>
      <c r="DE32">
        <v>1203.2222222222222</v>
      </c>
      <c r="DF32">
        <v>1061.4285714285713</v>
      </c>
      <c r="DG32">
        <v>992.375</v>
      </c>
      <c r="DH32">
        <v>1106</v>
      </c>
      <c r="DI32">
        <v>1055.125</v>
      </c>
      <c r="DJ32">
        <v>1133.5294117647059</v>
      </c>
      <c r="DK32">
        <v>976.26881720430106</v>
      </c>
      <c r="DL32">
        <v>575.22222222222217</v>
      </c>
      <c r="DM32">
        <v>502.77777777777777</v>
      </c>
      <c r="DN32">
        <v>793.28571428571433</v>
      </c>
      <c r="DO32">
        <v>610.20000000000005</v>
      </c>
      <c r="DP32">
        <v>406.85714285714283</v>
      </c>
      <c r="DQ32">
        <v>567.4</v>
      </c>
      <c r="DR32">
        <v>519.77777777777783</v>
      </c>
      <c r="DS32">
        <v>507.69230769230768</v>
      </c>
      <c r="DT32">
        <v>557.94117647058829</v>
      </c>
      <c r="DU32">
        <v>557.94117647058829</v>
      </c>
      <c r="DV32">
        <v>828.11111111111109</v>
      </c>
      <c r="DW32">
        <v>208</v>
      </c>
      <c r="DZ32">
        <v>208</v>
      </c>
      <c r="EA32">
        <v>205</v>
      </c>
      <c r="ED32">
        <v>205</v>
      </c>
      <c r="EE32">
        <v>206.5</v>
      </c>
      <c r="EF32">
        <v>1127</v>
      </c>
      <c r="EH32">
        <v>1519</v>
      </c>
      <c r="EI32">
        <v>1323</v>
      </c>
      <c r="EJ32">
        <v>1667</v>
      </c>
      <c r="EM32">
        <v>1667</v>
      </c>
      <c r="EN32">
        <v>1437.6666666666667</v>
      </c>
      <c r="EO32">
        <v>945.2</v>
      </c>
      <c r="ER32">
        <v>705</v>
      </c>
      <c r="ES32">
        <v>705</v>
      </c>
      <c r="ET32">
        <v>910</v>
      </c>
      <c r="EW32">
        <v>910</v>
      </c>
      <c r="EX32">
        <v>807.5</v>
      </c>
      <c r="EY32">
        <v>807.5</v>
      </c>
      <c r="EZ32">
        <v>2.6666666666666665</v>
      </c>
      <c r="FA32">
        <v>905.85714285714289</v>
      </c>
      <c r="FB32">
        <v>2.6777777777777776</v>
      </c>
      <c r="FC32">
        <v>831.71523178807945</v>
      </c>
      <c r="FD32">
        <v>290.14285714285717</v>
      </c>
      <c r="FE32">
        <v>234.375</v>
      </c>
      <c r="FF32">
        <v>220</v>
      </c>
      <c r="FG32">
        <v>245.25</v>
      </c>
      <c r="FH32">
        <v>243</v>
      </c>
      <c r="FI32">
        <v>206.125</v>
      </c>
      <c r="FJ32">
        <v>241.85714285714286</v>
      </c>
      <c r="FK32">
        <v>229.82608695652175</v>
      </c>
      <c r="FL32">
        <v>204.22222222222223</v>
      </c>
      <c r="FM32">
        <v>239.85714285714286</v>
      </c>
      <c r="FN32">
        <v>193.75</v>
      </c>
      <c r="FO32">
        <v>214.6</v>
      </c>
      <c r="FP32">
        <v>310</v>
      </c>
      <c r="FQ32">
        <v>341.2</v>
      </c>
      <c r="FR32">
        <v>189.57142857142858</v>
      </c>
      <c r="FS32">
        <v>260.92857142857144</v>
      </c>
      <c r="FT32">
        <v>272.42105263157896</v>
      </c>
      <c r="FU32">
        <v>245.5</v>
      </c>
      <c r="FV32">
        <v>263.45</v>
      </c>
      <c r="FW32">
        <v>260.77192982456143</v>
      </c>
      <c r="FX32">
        <v>276.64705882352939</v>
      </c>
      <c r="FY32">
        <v>221.77777777777777</v>
      </c>
      <c r="FZ32">
        <v>250.64705882352942</v>
      </c>
      <c r="GA32">
        <v>249.15384615384616</v>
      </c>
    </row>
    <row r="33" spans="1:183" x14ac:dyDescent="0.3">
      <c r="A33" s="2" t="s">
        <v>31</v>
      </c>
      <c r="B33">
        <v>1415.7857142857142</v>
      </c>
      <c r="C33">
        <v>1496.5294117647059</v>
      </c>
      <c r="D33">
        <v>1448.8333333333333</v>
      </c>
      <c r="E33">
        <v>1455.9387755102041</v>
      </c>
      <c r="F33">
        <v>1368.6842105263158</v>
      </c>
      <c r="G33">
        <v>1383.2</v>
      </c>
      <c r="H33">
        <v>1179.75</v>
      </c>
      <c r="I33">
        <v>1312.58</v>
      </c>
      <c r="J33">
        <v>1383.5353535353536</v>
      </c>
      <c r="K33">
        <v>468.94736842105266</v>
      </c>
      <c r="L33">
        <v>436.38888888888891</v>
      </c>
      <c r="M33">
        <v>468.35</v>
      </c>
      <c r="N33">
        <v>1.5</v>
      </c>
      <c r="O33">
        <v>458.45614035087721</v>
      </c>
      <c r="P33">
        <v>1.5</v>
      </c>
      <c r="Q33">
        <v>458.45614035087721</v>
      </c>
      <c r="R33">
        <v>2.7444444444444445</v>
      </c>
      <c r="S33">
        <v>1045.5256410256411</v>
      </c>
      <c r="AI33">
        <v>1045.5256410256411</v>
      </c>
      <c r="AJ33">
        <v>1655.5</v>
      </c>
      <c r="AK33">
        <v>1434.2</v>
      </c>
      <c r="AL33">
        <v>1580.8</v>
      </c>
      <c r="AM33">
        <v>1556.8333333333333</v>
      </c>
      <c r="AN33">
        <v>1760.8888888888889</v>
      </c>
      <c r="AO33">
        <v>1309.0999999999999</v>
      </c>
      <c r="AP33">
        <v>1766.1</v>
      </c>
      <c r="AQ33">
        <v>1606.8965517241379</v>
      </c>
      <c r="AR33">
        <v>1581.4406779661017</v>
      </c>
      <c r="AS33">
        <v>934.16666666666663</v>
      </c>
      <c r="AT33">
        <v>1222.6666666666667</v>
      </c>
      <c r="AU33">
        <v>867.57142857142856</v>
      </c>
      <c r="AV33">
        <v>1000.7368421052631</v>
      </c>
      <c r="AW33">
        <v>604.66666666666663</v>
      </c>
      <c r="AX33">
        <v>1444.5</v>
      </c>
      <c r="AY33">
        <v>818</v>
      </c>
      <c r="AZ33">
        <v>963.82352941176475</v>
      </c>
      <c r="BA33">
        <v>983.30555555555554</v>
      </c>
      <c r="BB33">
        <v>1354.7789473684211</v>
      </c>
      <c r="BC33">
        <v>811.5</v>
      </c>
      <c r="BD33">
        <v>817.7</v>
      </c>
      <c r="BE33">
        <v>743.4</v>
      </c>
      <c r="BF33">
        <v>790.86666666666667</v>
      </c>
      <c r="BG33">
        <v>752.55555555555554</v>
      </c>
      <c r="BH33">
        <v>706.4</v>
      </c>
      <c r="BI33">
        <v>921.2</v>
      </c>
      <c r="BJ33">
        <v>794.79310344827582</v>
      </c>
      <c r="BK33">
        <v>792.79661016949149</v>
      </c>
      <c r="BL33">
        <v>792.79661016949149</v>
      </c>
      <c r="BM33">
        <v>1139.4740259740261</v>
      </c>
      <c r="BR33">
        <v>1283</v>
      </c>
      <c r="BU33">
        <v>1283</v>
      </c>
      <c r="BV33">
        <v>1283</v>
      </c>
      <c r="CA33">
        <v>982</v>
      </c>
      <c r="CD33">
        <v>982</v>
      </c>
      <c r="CE33">
        <v>982</v>
      </c>
      <c r="CF33">
        <v>1132.5</v>
      </c>
      <c r="CK33">
        <v>1720</v>
      </c>
      <c r="CN33">
        <v>1720</v>
      </c>
      <c r="CO33">
        <v>1720</v>
      </c>
      <c r="CP33">
        <v>1720</v>
      </c>
      <c r="CQ33">
        <v>1328.3333333333333</v>
      </c>
      <c r="CR33">
        <v>1143.0828025477706</v>
      </c>
      <c r="CS33">
        <v>553.57142857142856</v>
      </c>
      <c r="CT33">
        <v>685.57142857142856</v>
      </c>
      <c r="CU33">
        <v>620.71428571428567</v>
      </c>
      <c r="CV33">
        <v>619.95238095238096</v>
      </c>
      <c r="CW33">
        <v>785.5</v>
      </c>
      <c r="CX33">
        <v>604.57142857142856</v>
      </c>
      <c r="CY33">
        <v>849</v>
      </c>
      <c r="CZ33">
        <v>748.13636363636363</v>
      </c>
      <c r="DA33">
        <v>685.53488372093022</v>
      </c>
      <c r="DB33">
        <v>1767.7</v>
      </c>
      <c r="DC33">
        <v>1438.75</v>
      </c>
      <c r="DD33">
        <v>1776</v>
      </c>
      <c r="DE33">
        <v>1669.0384615384614</v>
      </c>
      <c r="DF33">
        <v>1433.7777777777778</v>
      </c>
      <c r="DG33">
        <v>1461.2</v>
      </c>
      <c r="DH33">
        <v>1557.9</v>
      </c>
      <c r="DI33">
        <v>1486.0344827586207</v>
      </c>
      <c r="DJ33">
        <v>1572.5454545454545</v>
      </c>
      <c r="DK33">
        <v>1183.3469387755101</v>
      </c>
      <c r="DL33">
        <v>778.7</v>
      </c>
      <c r="DM33">
        <v>540.55555555555554</v>
      </c>
      <c r="DN33">
        <v>776</v>
      </c>
      <c r="DO33">
        <v>701.28571428571433</v>
      </c>
      <c r="DP33">
        <v>606.55555555555554</v>
      </c>
      <c r="DQ33">
        <v>552.70000000000005</v>
      </c>
      <c r="DR33">
        <v>665.7</v>
      </c>
      <c r="DS33">
        <v>608.37931034482756</v>
      </c>
      <c r="DT33">
        <v>654.01754385964909</v>
      </c>
      <c r="DU33">
        <v>654.01754385964909</v>
      </c>
      <c r="DV33">
        <v>988.69032258064522</v>
      </c>
      <c r="DY33">
        <v>546</v>
      </c>
      <c r="DZ33">
        <v>546</v>
      </c>
      <c r="EA33">
        <v>823</v>
      </c>
      <c r="ED33">
        <v>823</v>
      </c>
      <c r="EE33">
        <v>684.5</v>
      </c>
      <c r="EG33">
        <v>1652</v>
      </c>
      <c r="EH33">
        <v>1678</v>
      </c>
      <c r="EI33">
        <v>1665</v>
      </c>
      <c r="EJ33">
        <v>1451</v>
      </c>
      <c r="EM33">
        <v>1451</v>
      </c>
      <c r="EN33">
        <v>1593.6666666666667</v>
      </c>
      <c r="EO33">
        <v>1230</v>
      </c>
      <c r="EQ33">
        <v>1590</v>
      </c>
      <c r="ER33">
        <v>549</v>
      </c>
      <c r="ES33">
        <v>1069.5</v>
      </c>
      <c r="ET33">
        <v>928</v>
      </c>
      <c r="EW33">
        <v>928</v>
      </c>
      <c r="EX33">
        <v>1022.3333333333334</v>
      </c>
      <c r="EY33">
        <v>1022.3333333333334</v>
      </c>
      <c r="EZ33">
        <v>3.6666666666666665</v>
      </c>
      <c r="FA33">
        <v>1152.125</v>
      </c>
      <c r="FB33">
        <v>3.0111111111111111</v>
      </c>
      <c r="FC33">
        <v>996.71165644171776</v>
      </c>
      <c r="FD33">
        <v>278.11111111111109</v>
      </c>
      <c r="FE33">
        <v>262.2</v>
      </c>
      <c r="FF33">
        <v>345.5</v>
      </c>
      <c r="FG33">
        <v>295.86206896551727</v>
      </c>
      <c r="FH33">
        <v>275.75</v>
      </c>
      <c r="FI33">
        <v>253.28571428571428</v>
      </c>
      <c r="FJ33">
        <v>292.57142857142856</v>
      </c>
      <c r="FK33">
        <v>273.95454545454544</v>
      </c>
      <c r="FL33">
        <v>297.83333333333331</v>
      </c>
      <c r="FM33">
        <v>273.66666666666669</v>
      </c>
      <c r="FN33">
        <v>314.60000000000002</v>
      </c>
      <c r="FO33">
        <v>294.23529411764707</v>
      </c>
      <c r="FP33">
        <v>346.33333333333331</v>
      </c>
      <c r="FQ33">
        <v>251.6</v>
      </c>
      <c r="FR33">
        <v>314.7</v>
      </c>
      <c r="FS33">
        <v>302.75862068965517</v>
      </c>
      <c r="FT33">
        <v>338.5263157894737</v>
      </c>
      <c r="FU33">
        <v>343.93333333333334</v>
      </c>
      <c r="FV33">
        <v>370.6875</v>
      </c>
      <c r="FW33">
        <v>350.44</v>
      </c>
      <c r="FX33">
        <v>346.71428571428572</v>
      </c>
      <c r="FY33">
        <v>321.05882352941177</v>
      </c>
      <c r="FZ33">
        <v>321.72222222222223</v>
      </c>
      <c r="GA33">
        <v>328.63265306122452</v>
      </c>
    </row>
    <row r="34" spans="1:183" x14ac:dyDescent="0.3">
      <c r="A34" s="2" t="s">
        <v>32</v>
      </c>
      <c r="B34">
        <v>690.8</v>
      </c>
      <c r="C34">
        <v>886.06666666666672</v>
      </c>
      <c r="D34">
        <v>854.10526315789468</v>
      </c>
      <c r="E34">
        <v>813.89795918367349</v>
      </c>
      <c r="F34">
        <v>905.05882352941171</v>
      </c>
      <c r="G34">
        <v>691.47058823529414</v>
      </c>
      <c r="H34">
        <v>617.1</v>
      </c>
      <c r="I34">
        <v>731.16666666666663</v>
      </c>
      <c r="J34">
        <v>770.52427184466023</v>
      </c>
      <c r="K34">
        <v>448.58823529411762</v>
      </c>
      <c r="L34">
        <v>389.58823529411762</v>
      </c>
      <c r="M34">
        <v>408</v>
      </c>
      <c r="N34">
        <v>1.7241379310344827</v>
      </c>
      <c r="O34">
        <v>415.11320754716979</v>
      </c>
      <c r="P34">
        <v>1.7241379310344827</v>
      </c>
      <c r="Q34">
        <v>415.11320754716979</v>
      </c>
      <c r="R34">
        <v>2.4885057471264367</v>
      </c>
      <c r="S34">
        <v>649.77564102564099</v>
      </c>
      <c r="T34">
        <v>244</v>
      </c>
      <c r="U34">
        <v>1027</v>
      </c>
      <c r="W34">
        <v>635.5</v>
      </c>
      <c r="X34">
        <v>859</v>
      </c>
      <c r="Y34">
        <v>206</v>
      </c>
      <c r="AA34">
        <v>532.5</v>
      </c>
      <c r="AB34">
        <v>584</v>
      </c>
      <c r="AC34">
        <v>1780</v>
      </c>
      <c r="AD34">
        <v>550</v>
      </c>
      <c r="AF34">
        <v>1165</v>
      </c>
      <c r="AG34">
        <v>1165</v>
      </c>
      <c r="AH34">
        <v>777.66666666666663</v>
      </c>
      <c r="AI34">
        <v>654.51234567901236</v>
      </c>
      <c r="AJ34">
        <v>1101.75</v>
      </c>
      <c r="AK34">
        <v>1098.5</v>
      </c>
      <c r="AL34">
        <v>815.85714285714289</v>
      </c>
      <c r="AM34">
        <v>995.73684210526312</v>
      </c>
      <c r="AN34">
        <v>909.42857142857144</v>
      </c>
      <c r="AO34">
        <v>979.5</v>
      </c>
      <c r="AP34">
        <v>872.875</v>
      </c>
      <c r="AQ34">
        <v>921.08695652173913</v>
      </c>
      <c r="AR34">
        <v>954.85714285714289</v>
      </c>
      <c r="AS34">
        <v>800.8</v>
      </c>
      <c r="AT34">
        <v>817.28571428571433</v>
      </c>
      <c r="AU34">
        <v>811</v>
      </c>
      <c r="AV34">
        <v>810.66666666666663</v>
      </c>
      <c r="AW34">
        <v>693.875</v>
      </c>
      <c r="AX34">
        <v>932.8</v>
      </c>
      <c r="AY34">
        <v>469.83333333333331</v>
      </c>
      <c r="AZ34">
        <v>686</v>
      </c>
      <c r="BA34">
        <v>751.45</v>
      </c>
      <c r="BB34">
        <v>855.63414634146341</v>
      </c>
      <c r="BC34">
        <v>373.28571428571428</v>
      </c>
      <c r="BD34">
        <v>400.75</v>
      </c>
      <c r="BE34">
        <v>464.625</v>
      </c>
      <c r="BF34">
        <v>414.60869565217394</v>
      </c>
      <c r="BG34">
        <v>677</v>
      </c>
      <c r="BH34">
        <v>390</v>
      </c>
      <c r="BI34">
        <v>540.125</v>
      </c>
      <c r="BJ34">
        <v>517.08695652173913</v>
      </c>
      <c r="BK34">
        <v>465.8478260869565</v>
      </c>
      <c r="BL34">
        <v>465.8478260869565</v>
      </c>
      <c r="BM34">
        <v>715.5546875</v>
      </c>
      <c r="BN34">
        <v>538</v>
      </c>
      <c r="BQ34">
        <v>538</v>
      </c>
      <c r="BR34">
        <v>703</v>
      </c>
      <c r="BU34">
        <v>703</v>
      </c>
      <c r="BV34">
        <v>620.5</v>
      </c>
      <c r="BW34">
        <v>627</v>
      </c>
      <c r="BZ34">
        <v>627</v>
      </c>
      <c r="CA34">
        <v>1143</v>
      </c>
      <c r="CC34">
        <v>1390</v>
      </c>
      <c r="CD34">
        <v>1266.5</v>
      </c>
      <c r="CE34">
        <v>1053.3333333333333</v>
      </c>
      <c r="CF34">
        <v>880.2</v>
      </c>
      <c r="CG34">
        <v>364</v>
      </c>
      <c r="CJ34">
        <v>364</v>
      </c>
      <c r="CK34">
        <v>659</v>
      </c>
      <c r="CM34">
        <v>88</v>
      </c>
      <c r="CN34">
        <v>373.5</v>
      </c>
      <c r="CO34">
        <v>370.33333333333331</v>
      </c>
      <c r="CP34">
        <v>370.33333333333331</v>
      </c>
      <c r="CQ34">
        <v>689</v>
      </c>
      <c r="CR34">
        <v>713.99264705882354</v>
      </c>
      <c r="CS34">
        <v>464.2</v>
      </c>
      <c r="CT34">
        <v>1055.5714285714287</v>
      </c>
      <c r="CU34">
        <v>769.71428571428567</v>
      </c>
      <c r="CV34">
        <v>794.63157894736844</v>
      </c>
      <c r="CW34">
        <v>819.5</v>
      </c>
      <c r="CX34">
        <v>752</v>
      </c>
      <c r="CY34">
        <v>425.5</v>
      </c>
      <c r="CZ34">
        <v>701.94444444444446</v>
      </c>
      <c r="DA34">
        <v>749.54054054054052</v>
      </c>
      <c r="DB34">
        <v>1165.2857142857142</v>
      </c>
      <c r="DC34">
        <v>894.5</v>
      </c>
      <c r="DD34">
        <v>1137.4285714285713</v>
      </c>
      <c r="DE34">
        <v>1057.9545454545455</v>
      </c>
      <c r="DF34">
        <v>1156.7142857142858</v>
      </c>
      <c r="DG34">
        <v>954.33333333333337</v>
      </c>
      <c r="DH34">
        <v>1171.625</v>
      </c>
      <c r="DI34">
        <v>1104.5714285714287</v>
      </c>
      <c r="DJ34">
        <v>1080.7209302325582</v>
      </c>
      <c r="DK34">
        <v>927.55</v>
      </c>
      <c r="DL34">
        <v>484.75</v>
      </c>
      <c r="DM34">
        <v>800.85714285714289</v>
      </c>
      <c r="DN34">
        <v>604.79999999999995</v>
      </c>
      <c r="DO34">
        <v>625.4</v>
      </c>
      <c r="DP34">
        <v>595</v>
      </c>
      <c r="DQ34">
        <v>534</v>
      </c>
      <c r="DR34">
        <v>666.5</v>
      </c>
      <c r="DS34">
        <v>598.31578947368416</v>
      </c>
      <c r="DT34">
        <v>612.20512820512818</v>
      </c>
      <c r="DU34">
        <v>612.20512820512818</v>
      </c>
      <c r="DV34">
        <v>824.20168067226894</v>
      </c>
      <c r="DW34">
        <v>1124</v>
      </c>
      <c r="DY34">
        <v>878</v>
      </c>
      <c r="DZ34">
        <v>1001</v>
      </c>
      <c r="EA34">
        <v>227</v>
      </c>
      <c r="EB34">
        <v>401</v>
      </c>
      <c r="EC34">
        <v>457</v>
      </c>
      <c r="ED34">
        <v>361.66666666666669</v>
      </c>
      <c r="EE34">
        <v>617.4</v>
      </c>
      <c r="EF34">
        <v>693</v>
      </c>
      <c r="EH34">
        <v>909</v>
      </c>
      <c r="EI34">
        <v>801</v>
      </c>
      <c r="EJ34">
        <v>523</v>
      </c>
      <c r="EK34">
        <v>848</v>
      </c>
      <c r="EM34">
        <v>631.33333333333337</v>
      </c>
      <c r="EN34">
        <v>699.2</v>
      </c>
      <c r="EO34">
        <v>658.3</v>
      </c>
      <c r="ER34">
        <v>602</v>
      </c>
      <c r="ES34">
        <v>602</v>
      </c>
      <c r="ET34">
        <v>668</v>
      </c>
      <c r="EU34">
        <v>914</v>
      </c>
      <c r="EV34">
        <v>221</v>
      </c>
      <c r="EW34">
        <v>601</v>
      </c>
      <c r="EX34">
        <v>601.25</v>
      </c>
      <c r="EY34">
        <v>601.25</v>
      </c>
      <c r="EZ34">
        <v>2.2222222222222223</v>
      </c>
      <c r="FA34">
        <v>642</v>
      </c>
      <c r="FB34">
        <v>2.4777777777777779</v>
      </c>
      <c r="FC34">
        <v>805.02255639097746</v>
      </c>
      <c r="FD34">
        <v>212.14285714285714</v>
      </c>
      <c r="FE34">
        <v>191.83333333333334</v>
      </c>
      <c r="FF34">
        <v>297.25</v>
      </c>
      <c r="FG34">
        <v>238.76190476190476</v>
      </c>
      <c r="FH34">
        <v>234</v>
      </c>
      <c r="FI34">
        <v>207.625</v>
      </c>
      <c r="FJ34">
        <v>174.25</v>
      </c>
      <c r="FK34">
        <v>209</v>
      </c>
      <c r="FL34">
        <v>215.875</v>
      </c>
      <c r="FM34">
        <v>220</v>
      </c>
      <c r="FN34">
        <v>230.33333333333334</v>
      </c>
      <c r="FO34">
        <v>221.52631578947367</v>
      </c>
      <c r="FP34">
        <v>210.14285714285714</v>
      </c>
      <c r="FQ34">
        <v>226.25</v>
      </c>
      <c r="FR34">
        <v>256.25</v>
      </c>
      <c r="FS34">
        <v>231.78260869565219</v>
      </c>
      <c r="FT34">
        <v>222.41176470588235</v>
      </c>
      <c r="FU34">
        <v>222.11764705882354</v>
      </c>
      <c r="FV34">
        <v>203.8</v>
      </c>
      <c r="FW34">
        <v>215.42592592592592</v>
      </c>
      <c r="FX34">
        <v>211</v>
      </c>
      <c r="FY34">
        <v>250.2</v>
      </c>
      <c r="FZ34">
        <v>233.84210526315789</v>
      </c>
      <c r="GA34">
        <v>231.85714285714286</v>
      </c>
    </row>
    <row r="35" spans="1:183" x14ac:dyDescent="0.3">
      <c r="A35" s="2" t="s">
        <v>33</v>
      </c>
      <c r="C35">
        <v>112</v>
      </c>
      <c r="E35">
        <v>112</v>
      </c>
      <c r="F35">
        <v>86.5</v>
      </c>
      <c r="G35">
        <v>113</v>
      </c>
      <c r="H35">
        <v>110</v>
      </c>
      <c r="I35">
        <v>99</v>
      </c>
      <c r="J35">
        <v>101.6</v>
      </c>
      <c r="M35">
        <v>81</v>
      </c>
      <c r="N35">
        <v>1.7543859649122806E-2</v>
      </c>
      <c r="O35">
        <v>81</v>
      </c>
      <c r="P35">
        <v>1.7543859649122806E-2</v>
      </c>
      <c r="Q35">
        <v>81</v>
      </c>
      <c r="R35">
        <v>3.5087719298245612E-2</v>
      </c>
      <c r="S35">
        <v>98.166666666666671</v>
      </c>
      <c r="AI35">
        <v>98.166666666666671</v>
      </c>
      <c r="AK35">
        <v>108</v>
      </c>
      <c r="AL35">
        <v>92</v>
      </c>
      <c r="AM35">
        <v>100</v>
      </c>
      <c r="AN35">
        <v>112</v>
      </c>
      <c r="AP35">
        <v>96.5</v>
      </c>
      <c r="AQ35">
        <v>101.66666666666667</v>
      </c>
      <c r="AR35">
        <v>101</v>
      </c>
      <c r="AS35">
        <v>106</v>
      </c>
      <c r="AT35">
        <v>97</v>
      </c>
      <c r="AU35">
        <v>81</v>
      </c>
      <c r="AV35">
        <v>94.666666666666671</v>
      </c>
      <c r="AW35">
        <v>97</v>
      </c>
      <c r="AX35">
        <v>92</v>
      </c>
      <c r="AZ35">
        <v>94.5</v>
      </c>
      <c r="BA35">
        <v>94.6</v>
      </c>
      <c r="BB35">
        <v>97.8</v>
      </c>
      <c r="BC35">
        <v>111</v>
      </c>
      <c r="BF35">
        <v>111</v>
      </c>
      <c r="BI35">
        <v>102</v>
      </c>
      <c r="BJ35">
        <v>102</v>
      </c>
      <c r="BK35">
        <v>106.5</v>
      </c>
      <c r="BL35">
        <v>106.5</v>
      </c>
      <c r="BM35">
        <v>99.25</v>
      </c>
      <c r="BS35">
        <v>99</v>
      </c>
      <c r="BU35">
        <v>99</v>
      </c>
      <c r="BV35">
        <v>99</v>
      </c>
      <c r="BX35">
        <v>80</v>
      </c>
      <c r="BZ35">
        <v>80</v>
      </c>
      <c r="CE35">
        <v>80</v>
      </c>
      <c r="CF35">
        <v>89.5</v>
      </c>
      <c r="CH35">
        <v>97</v>
      </c>
      <c r="CJ35">
        <v>97</v>
      </c>
      <c r="CO35">
        <v>97</v>
      </c>
      <c r="CP35">
        <v>97</v>
      </c>
      <c r="CQ35">
        <v>92</v>
      </c>
      <c r="CR35">
        <v>97.8</v>
      </c>
      <c r="CS35">
        <v>95</v>
      </c>
      <c r="CT35">
        <v>123</v>
      </c>
      <c r="CV35">
        <v>116</v>
      </c>
      <c r="CW35">
        <v>108</v>
      </c>
      <c r="CY35">
        <v>97</v>
      </c>
      <c r="CZ35">
        <v>102.5</v>
      </c>
      <c r="DA35">
        <v>111.5</v>
      </c>
      <c r="DB35">
        <v>104</v>
      </c>
      <c r="DC35">
        <v>97</v>
      </c>
      <c r="DE35">
        <v>100.5</v>
      </c>
      <c r="DG35">
        <v>107</v>
      </c>
      <c r="DI35">
        <v>107</v>
      </c>
      <c r="DJ35">
        <v>101.8</v>
      </c>
      <c r="DK35">
        <v>107.09090909090909</v>
      </c>
      <c r="DL35">
        <v>96</v>
      </c>
      <c r="DO35">
        <v>96</v>
      </c>
      <c r="DQ35">
        <v>113</v>
      </c>
      <c r="DR35">
        <v>165</v>
      </c>
      <c r="DS35">
        <v>139</v>
      </c>
      <c r="DT35">
        <v>124.66666666666667</v>
      </c>
      <c r="DU35">
        <v>124.66666666666667</v>
      </c>
      <c r="DV35">
        <v>110.85714285714286</v>
      </c>
      <c r="EH35">
        <v>112</v>
      </c>
      <c r="EI35">
        <v>112</v>
      </c>
      <c r="EN35">
        <v>112</v>
      </c>
      <c r="EO35">
        <v>112</v>
      </c>
      <c r="EZ35">
        <v>0.16666666666666666</v>
      </c>
      <c r="FA35">
        <v>112</v>
      </c>
      <c r="FB35">
        <v>8.3333333333333329E-2</v>
      </c>
      <c r="FC35">
        <v>110.93333333333334</v>
      </c>
      <c r="FE35">
        <v>107</v>
      </c>
      <c r="FG35">
        <v>107</v>
      </c>
      <c r="FH35">
        <v>108</v>
      </c>
      <c r="FJ35">
        <v>97</v>
      </c>
      <c r="FK35">
        <v>102.5</v>
      </c>
      <c r="FL35">
        <v>97</v>
      </c>
      <c r="FM35">
        <v>92</v>
      </c>
      <c r="FO35">
        <v>94.5</v>
      </c>
      <c r="FP35">
        <v>112</v>
      </c>
      <c r="FR35">
        <v>96.5</v>
      </c>
      <c r="FS35">
        <v>101.66666666666667</v>
      </c>
      <c r="FT35">
        <v>86.5</v>
      </c>
      <c r="FU35">
        <v>113</v>
      </c>
      <c r="FV35">
        <v>110</v>
      </c>
      <c r="FW35">
        <v>99</v>
      </c>
      <c r="FY35">
        <v>112</v>
      </c>
      <c r="GA35">
        <v>112</v>
      </c>
    </row>
    <row r="36" spans="1:183" x14ac:dyDescent="0.3">
      <c r="A36" s="2" t="s">
        <v>34</v>
      </c>
      <c r="B36">
        <v>1239.8888888888889</v>
      </c>
      <c r="C36">
        <v>1173.2777777777778</v>
      </c>
      <c r="D36">
        <v>1140.1764705882354</v>
      </c>
      <c r="E36">
        <v>1185.2830188679245</v>
      </c>
      <c r="F36">
        <v>1083.1875</v>
      </c>
      <c r="G36">
        <v>1185.1875</v>
      </c>
      <c r="H36">
        <v>1162.1176470588234</v>
      </c>
      <c r="I36">
        <v>1143.8775510204082</v>
      </c>
      <c r="J36">
        <v>1165.3921568627452</v>
      </c>
      <c r="K36">
        <v>611.21052631578948</v>
      </c>
      <c r="L36">
        <v>585</v>
      </c>
      <c r="M36">
        <v>593.35294117647061</v>
      </c>
      <c r="N36">
        <v>1.9649122807017543</v>
      </c>
      <c r="O36">
        <v>596.63636363636363</v>
      </c>
      <c r="P36">
        <v>1.9649122807017543</v>
      </c>
      <c r="Q36">
        <v>596.63636363636363</v>
      </c>
      <c r="R36">
        <v>2.8187134502923978</v>
      </c>
      <c r="S36">
        <v>966.14649681528658</v>
      </c>
      <c r="T36">
        <v>1892</v>
      </c>
      <c r="U36">
        <v>1253</v>
      </c>
      <c r="W36">
        <v>1572.5</v>
      </c>
      <c r="X36">
        <v>394</v>
      </c>
      <c r="Y36">
        <v>393</v>
      </c>
      <c r="Z36">
        <v>2024</v>
      </c>
      <c r="AA36">
        <v>937</v>
      </c>
      <c r="AB36">
        <v>1191.2</v>
      </c>
      <c r="AC36">
        <v>1028</v>
      </c>
      <c r="AD36">
        <v>1754</v>
      </c>
      <c r="AE36">
        <v>2338</v>
      </c>
      <c r="AF36">
        <v>1706.6666666666667</v>
      </c>
      <c r="AG36">
        <v>1706.6666666666667</v>
      </c>
      <c r="AH36">
        <v>1384.5</v>
      </c>
      <c r="AI36">
        <v>986.43030303030298</v>
      </c>
      <c r="AJ36">
        <v>1836.7777777777778</v>
      </c>
      <c r="AK36">
        <v>1684.75</v>
      </c>
      <c r="AL36">
        <v>1788.125</v>
      </c>
      <c r="AM36">
        <v>1772.56</v>
      </c>
      <c r="AN36">
        <v>1839.8571428571429</v>
      </c>
      <c r="AO36">
        <v>1497.1428571428571</v>
      </c>
      <c r="AP36">
        <v>1693.4</v>
      </c>
      <c r="AQ36">
        <v>1678.875</v>
      </c>
      <c r="AR36">
        <v>1726.6734693877552</v>
      </c>
      <c r="AS36">
        <v>659.2</v>
      </c>
      <c r="AT36">
        <v>1074.5</v>
      </c>
      <c r="AU36">
        <v>1233.3333333333333</v>
      </c>
      <c r="AV36">
        <v>1008.4117647058823</v>
      </c>
      <c r="AW36">
        <v>1457.25</v>
      </c>
      <c r="AX36">
        <v>1125.5714285714287</v>
      </c>
      <c r="AY36">
        <v>728.8</v>
      </c>
      <c r="AZ36">
        <v>1084.5</v>
      </c>
      <c r="BA36">
        <v>1045.3030303030303</v>
      </c>
      <c r="BB36">
        <v>1452.4634146341464</v>
      </c>
      <c r="BC36">
        <v>559.88888888888891</v>
      </c>
      <c r="BD36">
        <v>812.14285714285711</v>
      </c>
      <c r="BE36">
        <v>725.71428571428567</v>
      </c>
      <c r="BF36">
        <v>687.13043478260875</v>
      </c>
      <c r="BG36">
        <v>1054.75</v>
      </c>
      <c r="BH36">
        <v>838.16666666666663</v>
      </c>
      <c r="BI36">
        <v>754.6</v>
      </c>
      <c r="BJ36">
        <v>839.7</v>
      </c>
      <c r="BK36">
        <v>758.09302325581393</v>
      </c>
      <c r="BL36">
        <v>758.09302325581393</v>
      </c>
      <c r="BM36">
        <v>1213.5999999999999</v>
      </c>
      <c r="BO36">
        <v>219</v>
      </c>
      <c r="BQ36">
        <v>219</v>
      </c>
      <c r="BR36">
        <v>1134</v>
      </c>
      <c r="BS36">
        <v>1547</v>
      </c>
      <c r="BU36">
        <v>1340.5</v>
      </c>
      <c r="BV36">
        <v>966.66666666666663</v>
      </c>
      <c r="BX36">
        <v>1708</v>
      </c>
      <c r="BZ36">
        <v>1708</v>
      </c>
      <c r="CB36">
        <v>101</v>
      </c>
      <c r="CD36">
        <v>101</v>
      </c>
      <c r="CE36">
        <v>904.5</v>
      </c>
      <c r="CF36">
        <v>941.8</v>
      </c>
      <c r="CH36">
        <v>1436</v>
      </c>
      <c r="CJ36">
        <v>1436</v>
      </c>
      <c r="CK36">
        <v>337</v>
      </c>
      <c r="CL36">
        <v>739</v>
      </c>
      <c r="CN36">
        <v>538</v>
      </c>
      <c r="CO36">
        <v>837.33333333333337</v>
      </c>
      <c r="CP36">
        <v>837.33333333333337</v>
      </c>
      <c r="CQ36">
        <v>902.625</v>
      </c>
      <c r="CR36">
        <v>1194.8947368421052</v>
      </c>
      <c r="CS36">
        <v>899.4</v>
      </c>
      <c r="CT36">
        <v>916.71428571428567</v>
      </c>
      <c r="CU36">
        <v>818.8</v>
      </c>
      <c r="CV36">
        <v>882.82352941176475</v>
      </c>
      <c r="CW36">
        <v>806.2</v>
      </c>
      <c r="CX36">
        <v>1068.8</v>
      </c>
      <c r="CY36">
        <v>652.125</v>
      </c>
      <c r="CZ36">
        <v>810.66666666666663</v>
      </c>
      <c r="DA36">
        <v>845.71428571428567</v>
      </c>
      <c r="DB36">
        <v>1446.7</v>
      </c>
      <c r="DC36">
        <v>1458.4444444444443</v>
      </c>
      <c r="DD36">
        <v>1527.3333333333333</v>
      </c>
      <c r="DE36">
        <v>1476.3928571428571</v>
      </c>
      <c r="DF36">
        <v>1497.4444444444443</v>
      </c>
      <c r="DG36">
        <v>1505.2</v>
      </c>
      <c r="DH36">
        <v>1694.5555555555557</v>
      </c>
      <c r="DI36">
        <v>1563.5714285714287</v>
      </c>
      <c r="DJ36">
        <v>1519.9821428571429</v>
      </c>
      <c r="DK36">
        <v>1260.6483516483515</v>
      </c>
      <c r="DL36">
        <v>615</v>
      </c>
      <c r="DM36">
        <v>535</v>
      </c>
      <c r="DN36">
        <v>550.14285714285711</v>
      </c>
      <c r="DO36">
        <v>570.91304347826087</v>
      </c>
      <c r="DP36">
        <v>728</v>
      </c>
      <c r="DQ36">
        <v>517.625</v>
      </c>
      <c r="DR36">
        <v>684</v>
      </c>
      <c r="DS36">
        <v>641.375</v>
      </c>
      <c r="DT36">
        <v>606.89361702127655</v>
      </c>
      <c r="DU36">
        <v>606.89361702127655</v>
      </c>
      <c r="DV36">
        <v>1037.9927536231885</v>
      </c>
      <c r="DY36">
        <v>1609</v>
      </c>
      <c r="DZ36">
        <v>1609</v>
      </c>
      <c r="EA36">
        <v>1328</v>
      </c>
      <c r="ED36">
        <v>1328</v>
      </c>
      <c r="EE36">
        <v>1468.5</v>
      </c>
      <c r="EH36">
        <v>763</v>
      </c>
      <c r="EI36">
        <v>763</v>
      </c>
      <c r="EJ36">
        <v>91</v>
      </c>
      <c r="EM36">
        <v>91</v>
      </c>
      <c r="EN36">
        <v>427</v>
      </c>
      <c r="EO36">
        <v>947.75</v>
      </c>
      <c r="ER36">
        <v>303</v>
      </c>
      <c r="ES36">
        <v>303</v>
      </c>
      <c r="ET36">
        <v>593</v>
      </c>
      <c r="EW36">
        <v>593</v>
      </c>
      <c r="EX36">
        <v>448</v>
      </c>
      <c r="EY36">
        <v>448</v>
      </c>
      <c r="EZ36">
        <v>3</v>
      </c>
      <c r="FA36">
        <v>781.16666666666663</v>
      </c>
      <c r="FB36">
        <v>2.6888888888888891</v>
      </c>
      <c r="FC36">
        <v>1027.2916666666667</v>
      </c>
      <c r="FD36">
        <v>390.77777777777777</v>
      </c>
      <c r="FE36">
        <v>333.4</v>
      </c>
      <c r="FF36">
        <v>294.88888888888891</v>
      </c>
      <c r="FG36">
        <v>339.46428571428572</v>
      </c>
      <c r="FH36">
        <v>334.2</v>
      </c>
      <c r="FI36">
        <v>367</v>
      </c>
      <c r="FJ36">
        <v>274.25</v>
      </c>
      <c r="FK36">
        <v>316.66666666666669</v>
      </c>
      <c r="FL36">
        <v>362.5</v>
      </c>
      <c r="FM36">
        <v>305</v>
      </c>
      <c r="FN36">
        <v>307</v>
      </c>
      <c r="FO36">
        <v>320</v>
      </c>
      <c r="FP36">
        <v>377.85714285714283</v>
      </c>
      <c r="FQ36">
        <v>357.57142857142856</v>
      </c>
      <c r="FR36">
        <v>299.2</v>
      </c>
      <c r="FS36">
        <v>339.16666666666669</v>
      </c>
      <c r="FT36">
        <v>320.8125</v>
      </c>
      <c r="FU36">
        <v>356.0625</v>
      </c>
      <c r="FV36">
        <v>340.11764705882354</v>
      </c>
      <c r="FW36">
        <v>339.0204081632653</v>
      </c>
      <c r="FX36">
        <v>337.16666666666669</v>
      </c>
      <c r="FY36">
        <v>315.05555555555554</v>
      </c>
      <c r="FZ36">
        <v>285.1764705882353</v>
      </c>
      <c r="GA36">
        <v>312.98113207547169</v>
      </c>
    </row>
    <row r="37" spans="1:183" x14ac:dyDescent="0.3">
      <c r="A37" s="2" t="s">
        <v>35</v>
      </c>
      <c r="B37">
        <v>1240.7692307692307</v>
      </c>
      <c r="C37">
        <v>1590.909090909091</v>
      </c>
      <c r="D37">
        <v>1206.9230769230769</v>
      </c>
      <c r="E37">
        <v>1332.9729729729729</v>
      </c>
      <c r="F37">
        <v>1574.7</v>
      </c>
      <c r="G37">
        <v>1104.1333333333334</v>
      </c>
      <c r="H37">
        <v>1467.5833333333333</v>
      </c>
      <c r="I37">
        <v>1349.1891891891892</v>
      </c>
      <c r="J37">
        <v>1341.081081081081</v>
      </c>
      <c r="K37">
        <v>330.72727272727275</v>
      </c>
      <c r="L37">
        <v>468.8</v>
      </c>
      <c r="M37">
        <v>383.90909090909093</v>
      </c>
      <c r="N37">
        <v>0.75</v>
      </c>
      <c r="O37">
        <v>392.15625</v>
      </c>
      <c r="P37">
        <v>0.75</v>
      </c>
      <c r="Q37">
        <v>392.15625</v>
      </c>
      <c r="R37">
        <v>2.3222222222222224</v>
      </c>
      <c r="S37">
        <v>1054.6132075471698</v>
      </c>
      <c r="AI37">
        <v>1054.6132075471698</v>
      </c>
      <c r="AJ37">
        <v>1205</v>
      </c>
      <c r="AK37">
        <v>1354.3333333333333</v>
      </c>
      <c r="AL37">
        <v>1301</v>
      </c>
      <c r="AM37">
        <v>1280.6363636363637</v>
      </c>
      <c r="AN37">
        <v>1126.3</v>
      </c>
      <c r="AO37">
        <v>1137.75</v>
      </c>
      <c r="AP37">
        <v>1344.8571428571429</v>
      </c>
      <c r="AQ37">
        <v>1191.1600000000001</v>
      </c>
      <c r="AR37">
        <v>1233.0425531914893</v>
      </c>
      <c r="AS37">
        <v>714.8</v>
      </c>
      <c r="AT37">
        <v>1344.1666666666667</v>
      </c>
      <c r="AU37">
        <v>921.42857142857144</v>
      </c>
      <c r="AV37">
        <v>1004.9444444444445</v>
      </c>
      <c r="AW37">
        <v>1256.2</v>
      </c>
      <c r="AX37">
        <v>1165.4000000000001</v>
      </c>
      <c r="AY37">
        <v>1270</v>
      </c>
      <c r="AZ37">
        <v>1233</v>
      </c>
      <c r="BA37">
        <v>1112.2647058823529</v>
      </c>
      <c r="BB37">
        <v>1182.3456790123457</v>
      </c>
      <c r="BC37">
        <v>609</v>
      </c>
      <c r="BD37">
        <v>630.42857142857144</v>
      </c>
      <c r="BE37">
        <v>562.75</v>
      </c>
      <c r="BF37">
        <v>606.8125</v>
      </c>
      <c r="BG37">
        <v>533</v>
      </c>
      <c r="BH37">
        <v>638.4</v>
      </c>
      <c r="BI37">
        <v>571.4</v>
      </c>
      <c r="BJ37">
        <v>580.93333333333328</v>
      </c>
      <c r="BK37">
        <v>594.29032258064512</v>
      </c>
      <c r="BL37">
        <v>594.29032258064512</v>
      </c>
      <c r="BM37">
        <v>1019.5803571428571</v>
      </c>
      <c r="CR37">
        <v>1019.5803571428571</v>
      </c>
      <c r="CS37">
        <v>637</v>
      </c>
      <c r="CT37">
        <v>1074.5</v>
      </c>
      <c r="CU37">
        <v>974.83333333333337</v>
      </c>
      <c r="CV37">
        <v>881.84210526315792</v>
      </c>
      <c r="CW37">
        <v>982.375</v>
      </c>
      <c r="CX37">
        <v>1231.1428571428571</v>
      </c>
      <c r="CY37">
        <v>1142.4285714285713</v>
      </c>
      <c r="CZ37">
        <v>1112.4545454545455</v>
      </c>
      <c r="DA37">
        <v>1005.5853658536586</v>
      </c>
      <c r="DB37">
        <v>811.42857142857144</v>
      </c>
      <c r="DC37">
        <v>725.25</v>
      </c>
      <c r="DD37">
        <v>936.5</v>
      </c>
      <c r="DE37">
        <v>814.33333333333337</v>
      </c>
      <c r="DF37">
        <v>518.125</v>
      </c>
      <c r="DG37">
        <v>608.1</v>
      </c>
      <c r="DH37">
        <v>970.125</v>
      </c>
      <c r="DI37">
        <v>691.80769230769226</v>
      </c>
      <c r="DJ37">
        <v>746.55319148936167</v>
      </c>
      <c r="DK37">
        <v>867.23863636363637</v>
      </c>
      <c r="DL37">
        <v>866.66666666666663</v>
      </c>
      <c r="DM37">
        <v>327.25</v>
      </c>
      <c r="DN37">
        <v>479.6</v>
      </c>
      <c r="DO37">
        <v>525.58333333333337</v>
      </c>
      <c r="DP37">
        <v>418</v>
      </c>
      <c r="DQ37">
        <v>290.5</v>
      </c>
      <c r="DR37">
        <v>272.60000000000002</v>
      </c>
      <c r="DS37">
        <v>314.91666666666669</v>
      </c>
      <c r="DT37">
        <v>420.25</v>
      </c>
      <c r="DU37">
        <v>420.25</v>
      </c>
      <c r="DV37">
        <v>771.45535714285711</v>
      </c>
      <c r="DW37">
        <v>1071</v>
      </c>
      <c r="DX37">
        <v>1443</v>
      </c>
      <c r="DY37">
        <v>1292</v>
      </c>
      <c r="DZ37">
        <v>1268.6666666666667</v>
      </c>
      <c r="EA37">
        <v>213</v>
      </c>
      <c r="ED37">
        <v>213</v>
      </c>
      <c r="EE37">
        <v>1004.75</v>
      </c>
      <c r="EF37">
        <v>1072.5</v>
      </c>
      <c r="EG37">
        <v>146</v>
      </c>
      <c r="EH37">
        <v>399</v>
      </c>
      <c r="EI37">
        <v>672.5</v>
      </c>
      <c r="EJ37">
        <v>116</v>
      </c>
      <c r="EL37">
        <v>1804</v>
      </c>
      <c r="EM37">
        <v>960</v>
      </c>
      <c r="EN37">
        <v>768.33333333333337</v>
      </c>
      <c r="EO37">
        <v>862.9</v>
      </c>
      <c r="EP37">
        <v>746.5</v>
      </c>
      <c r="EQ37">
        <v>320</v>
      </c>
      <c r="ES37">
        <v>604.33333333333337</v>
      </c>
      <c r="EV37">
        <v>828</v>
      </c>
      <c r="EW37">
        <v>828</v>
      </c>
      <c r="EX37">
        <v>660.25</v>
      </c>
      <c r="EY37">
        <v>660.25</v>
      </c>
      <c r="EZ37">
        <v>2.2857142857142856</v>
      </c>
      <c r="FA37">
        <v>805</v>
      </c>
      <c r="FB37">
        <v>2.0666666666666669</v>
      </c>
      <c r="FC37">
        <v>775.18253968253964</v>
      </c>
      <c r="FD37">
        <v>249.625</v>
      </c>
      <c r="FE37">
        <v>209.8</v>
      </c>
      <c r="FF37">
        <v>320.125</v>
      </c>
      <c r="FG37">
        <v>256</v>
      </c>
      <c r="FH37">
        <v>236.375</v>
      </c>
      <c r="FI37">
        <v>268</v>
      </c>
      <c r="FJ37">
        <v>301.85714285714283</v>
      </c>
      <c r="FK37">
        <v>267.27272727272725</v>
      </c>
      <c r="FL37">
        <v>263.2</v>
      </c>
      <c r="FM37">
        <v>275.39999999999998</v>
      </c>
      <c r="FN37">
        <v>332</v>
      </c>
      <c r="FO37">
        <v>292.8125</v>
      </c>
      <c r="FP37">
        <v>291.39999999999998</v>
      </c>
      <c r="FQ37">
        <v>319</v>
      </c>
      <c r="FR37">
        <v>335.14285714285717</v>
      </c>
      <c r="FS37">
        <v>312.48</v>
      </c>
      <c r="FT37">
        <v>289.5</v>
      </c>
      <c r="FU37">
        <v>284.66666666666669</v>
      </c>
      <c r="FV37">
        <v>241.5</v>
      </c>
      <c r="FW37">
        <v>271.97297297297297</v>
      </c>
      <c r="FX37">
        <v>258.15384615384613</v>
      </c>
      <c r="FY37">
        <v>278.45454545454544</v>
      </c>
      <c r="FZ37">
        <v>257.92307692307691</v>
      </c>
      <c r="GA37">
        <v>264.10810810810813</v>
      </c>
    </row>
    <row r="38" spans="1:183" x14ac:dyDescent="0.3">
      <c r="A38" s="2" t="s">
        <v>36</v>
      </c>
      <c r="B38">
        <v>119.6</v>
      </c>
      <c r="C38">
        <v>119.33333333333333</v>
      </c>
      <c r="D38">
        <v>114.375</v>
      </c>
      <c r="E38">
        <v>116.9375</v>
      </c>
      <c r="F38">
        <v>152.66666666666666</v>
      </c>
      <c r="G38">
        <v>120</v>
      </c>
      <c r="H38">
        <v>132.4</v>
      </c>
      <c r="I38">
        <v>132.9</v>
      </c>
      <c r="J38">
        <v>125.80555555555556</v>
      </c>
      <c r="K38">
        <v>261.5</v>
      </c>
      <c r="L38">
        <v>130.42857142857142</v>
      </c>
      <c r="M38">
        <v>167</v>
      </c>
      <c r="N38">
        <v>0.23728813559322035</v>
      </c>
      <c r="O38">
        <v>160.30000000000001</v>
      </c>
      <c r="P38">
        <v>0.23728813559322035</v>
      </c>
      <c r="Q38">
        <v>160.30000000000001</v>
      </c>
      <c r="R38">
        <v>0.31073446327683618</v>
      </c>
      <c r="S38">
        <v>133.30434782608697</v>
      </c>
      <c r="T38">
        <v>191</v>
      </c>
      <c r="W38">
        <v>191</v>
      </c>
      <c r="AB38">
        <v>191</v>
      </c>
      <c r="AC38">
        <v>91</v>
      </c>
      <c r="AF38">
        <v>91</v>
      </c>
      <c r="AG38">
        <v>91</v>
      </c>
      <c r="AH38">
        <v>141</v>
      </c>
      <c r="AI38">
        <v>133.625</v>
      </c>
      <c r="AJ38">
        <v>144.66666666666666</v>
      </c>
      <c r="AK38">
        <v>127.4</v>
      </c>
      <c r="AL38">
        <v>96</v>
      </c>
      <c r="AM38">
        <v>126.3</v>
      </c>
      <c r="AN38">
        <v>140.5</v>
      </c>
      <c r="AO38">
        <v>144</v>
      </c>
      <c r="AP38">
        <v>196</v>
      </c>
      <c r="AQ38">
        <v>165.28571428571428</v>
      </c>
      <c r="AR38">
        <v>142.35294117647058</v>
      </c>
      <c r="AS38">
        <v>94</v>
      </c>
      <c r="AT38">
        <v>160.5</v>
      </c>
      <c r="AU38">
        <v>87</v>
      </c>
      <c r="AV38">
        <v>117.8</v>
      </c>
      <c r="AW38">
        <v>152.33333333333334</v>
      </c>
      <c r="AX38">
        <v>91</v>
      </c>
      <c r="AY38">
        <v>99</v>
      </c>
      <c r="AZ38">
        <v>119.57142857142857</v>
      </c>
      <c r="BA38">
        <v>118.83333333333333</v>
      </c>
      <c r="BB38">
        <v>132.62068965517241</v>
      </c>
      <c r="BC38">
        <v>132.5</v>
      </c>
      <c r="BD38">
        <v>107.5</v>
      </c>
      <c r="BF38">
        <v>120</v>
      </c>
      <c r="BG38">
        <v>98</v>
      </c>
      <c r="BI38">
        <v>136</v>
      </c>
      <c r="BJ38">
        <v>117</v>
      </c>
      <c r="BK38">
        <v>119</v>
      </c>
      <c r="BL38">
        <v>119</v>
      </c>
      <c r="BM38">
        <v>130.28571428571428</v>
      </c>
      <c r="CR38">
        <v>130.28571428571428</v>
      </c>
      <c r="CS38">
        <v>128.66666666666666</v>
      </c>
      <c r="CT38">
        <v>87</v>
      </c>
      <c r="CU38">
        <v>91</v>
      </c>
      <c r="CV38">
        <v>105.42857142857143</v>
      </c>
      <c r="CW38">
        <v>93.666666666666671</v>
      </c>
      <c r="CX38">
        <v>151</v>
      </c>
      <c r="CY38">
        <v>82.5</v>
      </c>
      <c r="CZ38">
        <v>106.85714285714286</v>
      </c>
      <c r="DA38">
        <v>106.14285714285714</v>
      </c>
      <c r="DC38">
        <v>108</v>
      </c>
      <c r="DE38">
        <v>108</v>
      </c>
      <c r="DF38">
        <v>185.5</v>
      </c>
      <c r="DG38">
        <v>111</v>
      </c>
      <c r="DH38">
        <v>91.5</v>
      </c>
      <c r="DI38">
        <v>133</v>
      </c>
      <c r="DJ38">
        <v>128.83333333333334</v>
      </c>
      <c r="DK38">
        <v>112.95</v>
      </c>
      <c r="DL38">
        <v>143</v>
      </c>
      <c r="DN38">
        <v>114</v>
      </c>
      <c r="DO38">
        <v>128.5</v>
      </c>
      <c r="DP38">
        <v>138</v>
      </c>
      <c r="DS38">
        <v>138</v>
      </c>
      <c r="DT38">
        <v>131.66666666666666</v>
      </c>
      <c r="DU38">
        <v>131.66666666666666</v>
      </c>
      <c r="DV38">
        <v>115.39130434782609</v>
      </c>
      <c r="DY38">
        <v>161</v>
      </c>
      <c r="DZ38">
        <v>161</v>
      </c>
      <c r="EA38">
        <v>93</v>
      </c>
      <c r="ED38">
        <v>93</v>
      </c>
      <c r="EE38">
        <v>127</v>
      </c>
      <c r="EO38">
        <v>127</v>
      </c>
      <c r="EZ38">
        <v>0.16666666666666666</v>
      </c>
      <c r="FA38">
        <v>127</v>
      </c>
      <c r="FB38">
        <v>0.15</v>
      </c>
      <c r="FC38">
        <v>116.32</v>
      </c>
      <c r="FD38">
        <v>134.5</v>
      </c>
      <c r="FE38">
        <v>111</v>
      </c>
      <c r="FF38">
        <v>91.5</v>
      </c>
      <c r="FG38">
        <v>112.6</v>
      </c>
      <c r="FH38">
        <v>93.666666666666671</v>
      </c>
      <c r="FI38">
        <v>97</v>
      </c>
      <c r="FJ38">
        <v>82.5</v>
      </c>
      <c r="FK38">
        <v>91.428571428571431</v>
      </c>
      <c r="FL38">
        <v>120.66666666666667</v>
      </c>
      <c r="FM38">
        <v>91</v>
      </c>
      <c r="FN38">
        <v>99</v>
      </c>
      <c r="FO38">
        <v>106</v>
      </c>
      <c r="FP38">
        <v>98</v>
      </c>
      <c r="FQ38">
        <v>101.5</v>
      </c>
      <c r="FR38">
        <v>123.33333333333333</v>
      </c>
      <c r="FS38">
        <v>109.85714285714286</v>
      </c>
      <c r="FT38">
        <v>121.33333333333333</v>
      </c>
      <c r="FU38">
        <v>96.666666666666671</v>
      </c>
      <c r="FV38">
        <v>110</v>
      </c>
      <c r="FW38">
        <v>107.4</v>
      </c>
      <c r="FX38">
        <v>119.6</v>
      </c>
      <c r="FY38">
        <v>119.33333333333333</v>
      </c>
      <c r="FZ38">
        <v>114.375</v>
      </c>
      <c r="GA38">
        <v>116.9375</v>
      </c>
    </row>
    <row r="39" spans="1:183" x14ac:dyDescent="0.3">
      <c r="A39" s="2" t="s">
        <v>37</v>
      </c>
      <c r="B39">
        <v>1299.1333333333334</v>
      </c>
      <c r="C39">
        <v>1187.8125</v>
      </c>
      <c r="D39">
        <v>1617.4615384615386</v>
      </c>
      <c r="E39">
        <v>1352.7045454545455</v>
      </c>
      <c r="F39">
        <v>1447.8125</v>
      </c>
      <c r="G39">
        <v>1394.5</v>
      </c>
      <c r="H39">
        <v>1279.8571428571429</v>
      </c>
      <c r="I39">
        <v>1378.1521739130435</v>
      </c>
      <c r="J39">
        <v>1365.7111111111112</v>
      </c>
      <c r="K39">
        <v>429.11111111111109</v>
      </c>
      <c r="L39">
        <v>485</v>
      </c>
      <c r="M39">
        <v>453.61111111111109</v>
      </c>
      <c r="N39">
        <v>1.7666666666666666</v>
      </c>
      <c r="O39">
        <v>455.35849056603774</v>
      </c>
      <c r="P39">
        <v>1.7666666666666666</v>
      </c>
      <c r="Q39">
        <v>455.35849056603774</v>
      </c>
      <c r="R39">
        <v>3.1888888888888891</v>
      </c>
      <c r="S39">
        <v>1028.3076923076924</v>
      </c>
      <c r="AI39">
        <v>1028.3076923076924</v>
      </c>
      <c r="AJ39">
        <v>1516.5</v>
      </c>
      <c r="AK39">
        <v>655.20000000000005</v>
      </c>
      <c r="AL39">
        <v>910.5</v>
      </c>
      <c r="AM39">
        <v>998.76923076923072</v>
      </c>
      <c r="AN39">
        <v>711.83333333333337</v>
      </c>
      <c r="AO39">
        <v>1252.75</v>
      </c>
      <c r="AP39">
        <v>504.75</v>
      </c>
      <c r="AQ39">
        <v>807.21428571428567</v>
      </c>
      <c r="AR39">
        <v>899.44444444444446</v>
      </c>
      <c r="AS39">
        <v>838</v>
      </c>
      <c r="AT39">
        <v>817.66666666666663</v>
      </c>
      <c r="AU39">
        <v>554.79999999999995</v>
      </c>
      <c r="AV39">
        <v>752.55555555555554</v>
      </c>
      <c r="AW39">
        <v>1289</v>
      </c>
      <c r="AX39">
        <v>679.375</v>
      </c>
      <c r="AY39">
        <v>922</v>
      </c>
      <c r="AZ39">
        <v>869.5</v>
      </c>
      <c r="BA39">
        <v>807.58823529411768</v>
      </c>
      <c r="BB39">
        <v>848.24590163934431</v>
      </c>
      <c r="BC39">
        <v>668.66666666666663</v>
      </c>
      <c r="BD39">
        <v>472.66666666666669</v>
      </c>
      <c r="BE39">
        <v>408.66666666666669</v>
      </c>
      <c r="BF39">
        <v>516.66666666666663</v>
      </c>
      <c r="BG39">
        <v>151.66666666666666</v>
      </c>
      <c r="BH39">
        <v>496.5</v>
      </c>
      <c r="BI39">
        <v>378.75</v>
      </c>
      <c r="BJ39">
        <v>359.63636363636363</v>
      </c>
      <c r="BK39">
        <v>430.3</v>
      </c>
      <c r="BL39">
        <v>430.3</v>
      </c>
      <c r="BM39">
        <v>745.04938271604942</v>
      </c>
      <c r="BN39">
        <v>526</v>
      </c>
      <c r="BO39">
        <v>812.5</v>
      </c>
      <c r="BP39">
        <v>705</v>
      </c>
      <c r="BQ39">
        <v>714</v>
      </c>
      <c r="BT39">
        <v>1179.5</v>
      </c>
      <c r="BU39">
        <v>1179.5</v>
      </c>
      <c r="BV39">
        <v>869.16666666666663</v>
      </c>
      <c r="BY39">
        <v>173</v>
      </c>
      <c r="BZ39">
        <v>173</v>
      </c>
      <c r="CA39">
        <v>317.66666666666669</v>
      </c>
      <c r="CC39">
        <v>94</v>
      </c>
      <c r="CD39">
        <v>261.75</v>
      </c>
      <c r="CE39">
        <v>244</v>
      </c>
      <c r="CF39">
        <v>585</v>
      </c>
      <c r="CG39">
        <v>610</v>
      </c>
      <c r="CH39">
        <v>226</v>
      </c>
      <c r="CJ39">
        <v>418</v>
      </c>
      <c r="CM39">
        <v>930.5</v>
      </c>
      <c r="CN39">
        <v>930.5</v>
      </c>
      <c r="CO39">
        <v>674.25</v>
      </c>
      <c r="CP39">
        <v>674.25</v>
      </c>
      <c r="CQ39">
        <v>608.79999999999995</v>
      </c>
      <c r="CR39">
        <v>723.76041666666663</v>
      </c>
      <c r="CS39">
        <v>1620.5</v>
      </c>
      <c r="CT39">
        <v>1749.4</v>
      </c>
      <c r="CU39">
        <v>1867.2</v>
      </c>
      <c r="CV39">
        <v>1754.6428571428571</v>
      </c>
      <c r="CW39">
        <v>1468</v>
      </c>
      <c r="CX39">
        <v>1264.3333333333333</v>
      </c>
      <c r="CY39">
        <v>1627.6666666666667</v>
      </c>
      <c r="CZ39">
        <v>1451.5</v>
      </c>
      <c r="DA39">
        <v>1592.9666666666667</v>
      </c>
      <c r="DB39">
        <v>834.6</v>
      </c>
      <c r="DC39">
        <v>848.28571428571433</v>
      </c>
      <c r="DD39">
        <v>1290.5</v>
      </c>
      <c r="DE39">
        <v>991.88888888888891</v>
      </c>
      <c r="DF39">
        <v>1222.4285714285713</v>
      </c>
      <c r="DG39">
        <v>1065.8571428571429</v>
      </c>
      <c r="DH39">
        <v>810</v>
      </c>
      <c r="DI39">
        <v>1022.6363636363636</v>
      </c>
      <c r="DJ39">
        <v>1008.8</v>
      </c>
      <c r="DK39">
        <v>1259.1571428571428</v>
      </c>
      <c r="DL39">
        <v>409.25</v>
      </c>
      <c r="DM39">
        <v>295.83333333333331</v>
      </c>
      <c r="DN39">
        <v>425.16666666666669</v>
      </c>
      <c r="DO39">
        <v>372.6875</v>
      </c>
      <c r="DP39">
        <v>257.71428571428572</v>
      </c>
      <c r="DQ39">
        <v>508.33333333333331</v>
      </c>
      <c r="DR39">
        <v>266.85714285714283</v>
      </c>
      <c r="DS39">
        <v>336.1</v>
      </c>
      <c r="DT39">
        <v>352.36111111111109</v>
      </c>
      <c r="DU39">
        <v>352.36111111111109</v>
      </c>
      <c r="DV39">
        <v>951.18867924528297</v>
      </c>
      <c r="DW39">
        <v>1011</v>
      </c>
      <c r="DZ39">
        <v>1011</v>
      </c>
      <c r="EB39">
        <v>1969</v>
      </c>
      <c r="ED39">
        <v>1969</v>
      </c>
      <c r="EE39">
        <v>1330.3333333333333</v>
      </c>
      <c r="EF39">
        <v>628</v>
      </c>
      <c r="EG39">
        <v>1450</v>
      </c>
      <c r="EH39">
        <v>522</v>
      </c>
      <c r="EI39">
        <v>807</v>
      </c>
      <c r="EJ39">
        <v>1505</v>
      </c>
      <c r="EM39">
        <v>1505</v>
      </c>
      <c r="EN39">
        <v>946.6</v>
      </c>
      <c r="EO39">
        <v>1090.5</v>
      </c>
      <c r="EP39">
        <v>662.5</v>
      </c>
      <c r="EQ39">
        <v>123</v>
      </c>
      <c r="ER39">
        <v>139</v>
      </c>
      <c r="ES39">
        <v>396.75</v>
      </c>
      <c r="EU39">
        <v>153</v>
      </c>
      <c r="EW39">
        <v>153</v>
      </c>
      <c r="EX39">
        <v>348</v>
      </c>
      <c r="EY39">
        <v>348</v>
      </c>
      <c r="EZ39">
        <v>2.8888888888888888</v>
      </c>
      <c r="FA39">
        <v>804.92307692307691</v>
      </c>
      <c r="FB39">
        <v>3.1055555555555556</v>
      </c>
      <c r="FC39">
        <v>935.2100840336135</v>
      </c>
      <c r="FD39">
        <v>228.28571428571428</v>
      </c>
      <c r="FE39">
        <v>214.71428571428572</v>
      </c>
      <c r="FF39">
        <v>175.375</v>
      </c>
      <c r="FG39">
        <v>204.72727272727272</v>
      </c>
      <c r="FH39">
        <v>229.75</v>
      </c>
      <c r="FI39">
        <v>151.5</v>
      </c>
      <c r="FJ39">
        <v>201.16666666666666</v>
      </c>
      <c r="FK39">
        <v>189.6875</v>
      </c>
      <c r="FL39">
        <v>307</v>
      </c>
      <c r="FM39">
        <v>198.625</v>
      </c>
      <c r="FN39">
        <v>224.4</v>
      </c>
      <c r="FO39">
        <v>227</v>
      </c>
      <c r="FP39">
        <v>252.33333333333334</v>
      </c>
      <c r="FQ39">
        <v>259</v>
      </c>
      <c r="FR39">
        <v>181.75</v>
      </c>
      <c r="FS39">
        <v>234.07142857142858</v>
      </c>
      <c r="FT39">
        <v>296.125</v>
      </c>
      <c r="FU39">
        <v>232.6875</v>
      </c>
      <c r="FV39">
        <v>244.78571428571428</v>
      </c>
      <c r="FW39">
        <v>258.43478260869563</v>
      </c>
      <c r="FX39">
        <v>261.93333333333334</v>
      </c>
      <c r="FY39">
        <v>209.9375</v>
      </c>
      <c r="FZ39">
        <v>264.61538461538464</v>
      </c>
      <c r="GA39">
        <v>243.81818181818181</v>
      </c>
    </row>
    <row r="40" spans="1:183" x14ac:dyDescent="0.3">
      <c r="A40" s="2" t="s">
        <v>38</v>
      </c>
      <c r="B40">
        <v>516.72222222222217</v>
      </c>
      <c r="C40">
        <v>465.94444444444446</v>
      </c>
      <c r="D40">
        <v>457.29411764705884</v>
      </c>
      <c r="E40">
        <v>480.41509433962267</v>
      </c>
      <c r="F40">
        <v>494.64705882352939</v>
      </c>
      <c r="G40">
        <v>534.6875</v>
      </c>
      <c r="H40">
        <v>479.25</v>
      </c>
      <c r="I40">
        <v>502.69387755102042</v>
      </c>
      <c r="J40">
        <v>491.11764705882354</v>
      </c>
      <c r="K40">
        <v>194.91666666666666</v>
      </c>
      <c r="L40">
        <v>204</v>
      </c>
      <c r="M40">
        <v>273.84615384615387</v>
      </c>
      <c r="N40">
        <v>0.98333333333333328</v>
      </c>
      <c r="O40">
        <v>223.48780487804879</v>
      </c>
      <c r="P40">
        <v>0.98333333333333328</v>
      </c>
      <c r="Q40">
        <v>223.48780487804879</v>
      </c>
      <c r="R40">
        <v>2.2777777777777777</v>
      </c>
      <c r="S40">
        <v>414.38461538461536</v>
      </c>
      <c r="AI40">
        <v>414.38461538461536</v>
      </c>
      <c r="AJ40">
        <v>557.375</v>
      </c>
      <c r="AK40">
        <v>739.75</v>
      </c>
      <c r="AL40">
        <v>513.44444444444446</v>
      </c>
      <c r="AM40">
        <v>599.91999999999996</v>
      </c>
      <c r="AN40">
        <v>738.57142857142856</v>
      </c>
      <c r="AO40">
        <v>830.8</v>
      </c>
      <c r="AP40">
        <v>907.85714285714289</v>
      </c>
      <c r="AQ40">
        <v>825.21052631578948</v>
      </c>
      <c r="AR40">
        <v>697.2045454545455</v>
      </c>
      <c r="AS40">
        <v>636.375</v>
      </c>
      <c r="AT40">
        <v>581.83333333333337</v>
      </c>
      <c r="AU40">
        <v>576.22222222222217</v>
      </c>
      <c r="AV40">
        <v>598.60869565217388</v>
      </c>
      <c r="AW40">
        <v>684.25</v>
      </c>
      <c r="AX40">
        <v>888.8</v>
      </c>
      <c r="AY40">
        <v>736.16666666666663</v>
      </c>
      <c r="AZ40">
        <v>754.47368421052636</v>
      </c>
      <c r="BA40">
        <v>669.11904761904759</v>
      </c>
      <c r="BB40">
        <v>683.48837209302326</v>
      </c>
      <c r="BC40">
        <v>350.25</v>
      </c>
      <c r="BD40">
        <v>445.42857142857144</v>
      </c>
      <c r="BE40">
        <v>410.625</v>
      </c>
      <c r="BF40">
        <v>400.21739130434781</v>
      </c>
      <c r="BG40">
        <v>435.55555555555554</v>
      </c>
      <c r="BH40">
        <v>425.57142857142856</v>
      </c>
      <c r="BI40">
        <v>376.55555555555554</v>
      </c>
      <c r="BJ40">
        <v>411.52</v>
      </c>
      <c r="BK40">
        <v>406.10416666666669</v>
      </c>
      <c r="BL40">
        <v>406.10416666666669</v>
      </c>
      <c r="BM40">
        <v>584.12686567164178</v>
      </c>
      <c r="BO40">
        <v>500</v>
      </c>
      <c r="BP40">
        <v>1378</v>
      </c>
      <c r="BQ40">
        <v>792.66666666666663</v>
      </c>
      <c r="BR40">
        <v>1152</v>
      </c>
      <c r="BS40">
        <v>633.66666666666663</v>
      </c>
      <c r="BT40">
        <v>976</v>
      </c>
      <c r="BU40">
        <v>805.8</v>
      </c>
      <c r="BV40">
        <v>800.875</v>
      </c>
      <c r="BX40">
        <v>714.5</v>
      </c>
      <c r="BZ40">
        <v>714.5</v>
      </c>
      <c r="CB40">
        <v>593</v>
      </c>
      <c r="CC40">
        <v>636</v>
      </c>
      <c r="CD40">
        <v>603.75</v>
      </c>
      <c r="CE40">
        <v>640.66666666666663</v>
      </c>
      <c r="CF40">
        <v>732.21428571428567</v>
      </c>
      <c r="CH40">
        <v>275</v>
      </c>
      <c r="CI40">
        <v>130</v>
      </c>
      <c r="CJ40">
        <v>226.66666666666666</v>
      </c>
      <c r="CK40">
        <v>324</v>
      </c>
      <c r="CL40">
        <v>234.66666666666666</v>
      </c>
      <c r="CM40">
        <v>484</v>
      </c>
      <c r="CN40">
        <v>302.39999999999998</v>
      </c>
      <c r="CO40">
        <v>274</v>
      </c>
      <c r="CP40">
        <v>274</v>
      </c>
      <c r="CQ40">
        <v>565.59090909090912</v>
      </c>
      <c r="CR40">
        <v>581.51282051282055</v>
      </c>
      <c r="CS40">
        <v>563.16666666666663</v>
      </c>
      <c r="CT40">
        <v>459.14285714285717</v>
      </c>
      <c r="CU40">
        <v>402.25</v>
      </c>
      <c r="CV40">
        <v>467.1904761904762</v>
      </c>
      <c r="CW40">
        <v>328</v>
      </c>
      <c r="CX40">
        <v>449.25</v>
      </c>
      <c r="CY40">
        <v>385.14285714285717</v>
      </c>
      <c r="CZ40">
        <v>387.56521739130437</v>
      </c>
      <c r="DA40">
        <v>425.56818181818181</v>
      </c>
      <c r="DB40">
        <v>490</v>
      </c>
      <c r="DC40">
        <v>650.375</v>
      </c>
      <c r="DD40">
        <v>519.22222222222217</v>
      </c>
      <c r="DE40">
        <v>554.41666666666663</v>
      </c>
      <c r="DF40">
        <v>618.875</v>
      </c>
      <c r="DG40">
        <v>576.4</v>
      </c>
      <c r="DH40">
        <v>664.57142857142856</v>
      </c>
      <c r="DI40">
        <v>614.67999999999995</v>
      </c>
      <c r="DJ40">
        <v>585.16326530612241</v>
      </c>
      <c r="DK40">
        <v>509.6559139784946</v>
      </c>
      <c r="DL40">
        <v>259.125</v>
      </c>
      <c r="DM40">
        <v>391.71428571428572</v>
      </c>
      <c r="DN40">
        <v>478.88888888888891</v>
      </c>
      <c r="DO40">
        <v>380.20833333333331</v>
      </c>
      <c r="DP40">
        <v>386.85714285714283</v>
      </c>
      <c r="DQ40">
        <v>306.5</v>
      </c>
      <c r="DR40">
        <v>351.42857142857144</v>
      </c>
      <c r="DS40">
        <v>346.36363636363637</v>
      </c>
      <c r="DT40">
        <v>364.02173913043481</v>
      </c>
      <c r="DU40">
        <v>364.02173913043481</v>
      </c>
      <c r="DV40">
        <v>461.46043165467626</v>
      </c>
      <c r="DW40">
        <v>475</v>
      </c>
      <c r="DX40">
        <v>270.5</v>
      </c>
      <c r="DY40">
        <v>411</v>
      </c>
      <c r="DZ40">
        <v>356.75</v>
      </c>
      <c r="EA40">
        <v>509</v>
      </c>
      <c r="EC40">
        <v>441.5</v>
      </c>
      <c r="ED40">
        <v>464</v>
      </c>
      <c r="EE40">
        <v>402.71428571428572</v>
      </c>
      <c r="EF40">
        <v>280</v>
      </c>
      <c r="EG40">
        <v>804</v>
      </c>
      <c r="EH40">
        <v>675</v>
      </c>
      <c r="EI40">
        <v>640.75</v>
      </c>
      <c r="EJ40">
        <v>417.5</v>
      </c>
      <c r="EL40">
        <v>485.33333333333331</v>
      </c>
      <c r="EM40">
        <v>458.2</v>
      </c>
      <c r="EN40">
        <v>539.33333333333337</v>
      </c>
      <c r="EO40">
        <v>479.5625</v>
      </c>
      <c r="EP40">
        <v>167.5</v>
      </c>
      <c r="EQ40">
        <v>896</v>
      </c>
      <c r="ER40">
        <v>516</v>
      </c>
      <c r="ES40">
        <v>528.6</v>
      </c>
      <c r="ET40">
        <v>326.5</v>
      </c>
      <c r="EV40">
        <v>1213</v>
      </c>
      <c r="EW40">
        <v>622</v>
      </c>
      <c r="EX40">
        <v>563.625</v>
      </c>
      <c r="EY40">
        <v>563.625</v>
      </c>
      <c r="EZ40">
        <v>2.6666666666666665</v>
      </c>
      <c r="FA40">
        <v>507.58333333333331</v>
      </c>
      <c r="FB40">
        <v>2.85</v>
      </c>
      <c r="FC40">
        <v>468.25153374233128</v>
      </c>
      <c r="FD40">
        <v>183.5</v>
      </c>
      <c r="FE40">
        <v>162.9</v>
      </c>
      <c r="FF40">
        <v>121.71428571428571</v>
      </c>
      <c r="FG40">
        <v>157.96</v>
      </c>
      <c r="FH40">
        <v>169.875</v>
      </c>
      <c r="FI40">
        <v>141.25</v>
      </c>
      <c r="FJ40">
        <v>122.14285714285714</v>
      </c>
      <c r="FK40">
        <v>145.39130434782609</v>
      </c>
      <c r="FL40">
        <v>179.625</v>
      </c>
      <c r="FM40">
        <v>214.4</v>
      </c>
      <c r="FN40">
        <v>198.5</v>
      </c>
      <c r="FO40">
        <v>194.73684210526315</v>
      </c>
      <c r="FP40">
        <v>174.14285714285714</v>
      </c>
      <c r="FQ40">
        <v>130.80000000000001</v>
      </c>
      <c r="FR40">
        <v>137.71428571428572</v>
      </c>
      <c r="FS40">
        <v>149.31578947368422</v>
      </c>
      <c r="FT40">
        <v>158.52941176470588</v>
      </c>
      <c r="FU40">
        <v>143.375</v>
      </c>
      <c r="FV40">
        <v>176.1875</v>
      </c>
      <c r="FW40">
        <v>159.34693877551021</v>
      </c>
      <c r="FX40">
        <v>151.77777777777777</v>
      </c>
      <c r="FY40">
        <v>134</v>
      </c>
      <c r="FZ40">
        <v>140.05882352941177</v>
      </c>
      <c r="GA40">
        <v>141.98113207547169</v>
      </c>
    </row>
    <row r="41" spans="1:183" x14ac:dyDescent="0.3">
      <c r="A41" s="2" t="s">
        <v>39</v>
      </c>
      <c r="B41">
        <v>737.1875</v>
      </c>
      <c r="C41">
        <v>623.17647058823525</v>
      </c>
      <c r="D41">
        <v>595.1875</v>
      </c>
      <c r="E41">
        <v>651.26530612244903</v>
      </c>
      <c r="F41">
        <v>636.17647058823525</v>
      </c>
      <c r="G41">
        <v>609.14285714285711</v>
      </c>
      <c r="H41">
        <v>558.625</v>
      </c>
      <c r="I41">
        <v>601.72340425531911</v>
      </c>
      <c r="J41">
        <v>627.01041666666663</v>
      </c>
      <c r="K41">
        <v>214.91666666666666</v>
      </c>
      <c r="L41">
        <v>224.07692307692307</v>
      </c>
      <c r="M41">
        <v>179.33333333333334</v>
      </c>
      <c r="N41">
        <v>0.88135593220338981</v>
      </c>
      <c r="O41">
        <v>202.7906976744186</v>
      </c>
      <c r="P41">
        <v>0.88135593220338981</v>
      </c>
      <c r="Q41">
        <v>202.7906976744186</v>
      </c>
      <c r="R41">
        <v>1.9491525423728813</v>
      </c>
      <c r="S41">
        <v>495.77697841726621</v>
      </c>
      <c r="Y41">
        <v>178</v>
      </c>
      <c r="AA41">
        <v>178</v>
      </c>
      <c r="AB41">
        <v>178</v>
      </c>
      <c r="AH41">
        <v>178</v>
      </c>
      <c r="AI41">
        <v>493.50714285714287</v>
      </c>
      <c r="AJ41">
        <v>610.66666666666663</v>
      </c>
      <c r="AK41">
        <v>492.16666666666669</v>
      </c>
      <c r="AL41">
        <v>1189.8</v>
      </c>
      <c r="AM41">
        <v>739.17647058823525</v>
      </c>
      <c r="AN41">
        <v>1129.25</v>
      </c>
      <c r="AO41">
        <v>717.16666666666663</v>
      </c>
      <c r="AP41">
        <v>893.66666666666663</v>
      </c>
      <c r="AQ41">
        <v>886.375</v>
      </c>
      <c r="AR41">
        <v>810.5454545454545</v>
      </c>
      <c r="AS41">
        <v>1271.25</v>
      </c>
      <c r="AT41">
        <v>837.2</v>
      </c>
      <c r="AU41">
        <v>772.85714285714289</v>
      </c>
      <c r="AV41">
        <v>917.5625</v>
      </c>
      <c r="AW41">
        <v>933.2</v>
      </c>
      <c r="AX41">
        <v>767.6</v>
      </c>
      <c r="AY41">
        <v>921.2</v>
      </c>
      <c r="AZ41">
        <v>874</v>
      </c>
      <c r="BA41">
        <v>896.48387096774195</v>
      </c>
      <c r="BB41">
        <v>852.171875</v>
      </c>
      <c r="BC41">
        <v>373.125</v>
      </c>
      <c r="BD41">
        <v>685.4</v>
      </c>
      <c r="BE41">
        <v>563.5</v>
      </c>
      <c r="BF41">
        <v>515.42105263157896</v>
      </c>
      <c r="BG41">
        <v>718.8</v>
      </c>
      <c r="BH41">
        <v>478.28571428571428</v>
      </c>
      <c r="BI41">
        <v>580.5</v>
      </c>
      <c r="BJ41">
        <v>579.29999999999995</v>
      </c>
      <c r="BK41">
        <v>548.17948717948718</v>
      </c>
      <c r="BL41">
        <v>548.17948717948718</v>
      </c>
      <c r="BM41">
        <v>737.06796116504859</v>
      </c>
      <c r="BN41">
        <v>1151</v>
      </c>
      <c r="BO41">
        <v>1103</v>
      </c>
      <c r="BQ41">
        <v>1115</v>
      </c>
      <c r="BR41">
        <v>995</v>
      </c>
      <c r="BS41">
        <v>1210.5</v>
      </c>
      <c r="BT41">
        <v>1246</v>
      </c>
      <c r="BU41">
        <v>1165.5</v>
      </c>
      <c r="BV41">
        <v>1140.25</v>
      </c>
      <c r="BW41">
        <v>909</v>
      </c>
      <c r="BX41">
        <v>510.33333333333331</v>
      </c>
      <c r="BY41">
        <v>700</v>
      </c>
      <c r="BZ41">
        <v>628</v>
      </c>
      <c r="CA41">
        <v>1169.6666666666667</v>
      </c>
      <c r="CB41">
        <v>356</v>
      </c>
      <c r="CD41">
        <v>966.25</v>
      </c>
      <c r="CE41">
        <v>778.33333333333337</v>
      </c>
      <c r="CF41">
        <v>948.64705882352939</v>
      </c>
      <c r="CG41">
        <v>488</v>
      </c>
      <c r="CH41">
        <v>501.5</v>
      </c>
      <c r="CI41">
        <v>368</v>
      </c>
      <c r="CJ41">
        <v>478.57142857142856</v>
      </c>
      <c r="CK41">
        <v>734</v>
      </c>
      <c r="CL41">
        <v>968.5</v>
      </c>
      <c r="CM41">
        <v>1298</v>
      </c>
      <c r="CN41">
        <v>906.16666666666663</v>
      </c>
      <c r="CO41">
        <v>675.92307692307691</v>
      </c>
      <c r="CP41">
        <v>675.92307692307691</v>
      </c>
      <c r="CQ41">
        <v>830.4666666666667</v>
      </c>
      <c r="CR41">
        <v>758.13533834586462</v>
      </c>
      <c r="CS41">
        <v>1139.5</v>
      </c>
      <c r="CT41">
        <v>1225.5</v>
      </c>
      <c r="CU41">
        <v>1044.8</v>
      </c>
      <c r="CV41">
        <v>1142</v>
      </c>
      <c r="CW41">
        <v>1292.5</v>
      </c>
      <c r="CX41">
        <v>947.66666666666663</v>
      </c>
      <c r="CY41">
        <v>1092.5999999999999</v>
      </c>
      <c r="CZ41">
        <v>1087.9333333333334</v>
      </c>
      <c r="DA41">
        <v>1116.65625</v>
      </c>
      <c r="DB41">
        <v>903.16666666666663</v>
      </c>
      <c r="DC41">
        <v>825.6</v>
      </c>
      <c r="DD41">
        <v>697.5</v>
      </c>
      <c r="DE41">
        <v>822.4666666666667</v>
      </c>
      <c r="DF41">
        <v>1191.4000000000001</v>
      </c>
      <c r="DG41">
        <v>694</v>
      </c>
      <c r="DH41">
        <v>1059.6666666666667</v>
      </c>
      <c r="DI41">
        <v>969.35294117647061</v>
      </c>
      <c r="DJ41">
        <v>900.5</v>
      </c>
      <c r="DK41">
        <v>1008.578125</v>
      </c>
      <c r="DL41">
        <v>465.6</v>
      </c>
      <c r="DM41">
        <v>355.4</v>
      </c>
      <c r="DN41">
        <v>323</v>
      </c>
      <c r="DO41">
        <v>381.33333333333331</v>
      </c>
      <c r="DP41">
        <v>493.6</v>
      </c>
      <c r="DQ41">
        <v>350.42857142857144</v>
      </c>
      <c r="DR41">
        <v>404.85714285714283</v>
      </c>
      <c r="DS41">
        <v>408.15789473684208</v>
      </c>
      <c r="DT41">
        <v>396.3235294117647</v>
      </c>
      <c r="DU41">
        <v>396.3235294117647</v>
      </c>
      <c r="DV41">
        <v>796.16326530612241</v>
      </c>
      <c r="DX41">
        <v>267</v>
      </c>
      <c r="DY41">
        <v>95</v>
      </c>
      <c r="DZ41">
        <v>181</v>
      </c>
      <c r="EE41">
        <v>181</v>
      </c>
      <c r="EG41">
        <v>239</v>
      </c>
      <c r="EH41">
        <v>773.5</v>
      </c>
      <c r="EI41">
        <v>595.33333333333337</v>
      </c>
      <c r="EJ41">
        <v>1098</v>
      </c>
      <c r="EM41">
        <v>1098</v>
      </c>
      <c r="EN41">
        <v>721</v>
      </c>
      <c r="EO41">
        <v>541</v>
      </c>
      <c r="ER41">
        <v>118</v>
      </c>
      <c r="ES41">
        <v>118</v>
      </c>
      <c r="ET41">
        <v>394</v>
      </c>
      <c r="EW41">
        <v>394</v>
      </c>
      <c r="EX41">
        <v>256</v>
      </c>
      <c r="EY41">
        <v>256</v>
      </c>
      <c r="EZ41">
        <v>1.25</v>
      </c>
      <c r="FA41">
        <v>469.75</v>
      </c>
      <c r="FB41">
        <v>1.9166666666666667</v>
      </c>
      <c r="FC41">
        <v>771.52830188679241</v>
      </c>
      <c r="FD41">
        <v>151.80000000000001</v>
      </c>
      <c r="FE41">
        <v>206.83333333333334</v>
      </c>
      <c r="FF41">
        <v>274.16666666666669</v>
      </c>
      <c r="FG41">
        <v>214.41176470588235</v>
      </c>
      <c r="FH41">
        <v>334.25</v>
      </c>
      <c r="FI41">
        <v>276</v>
      </c>
      <c r="FJ41">
        <v>251.8</v>
      </c>
      <c r="FK41">
        <v>283.46666666666664</v>
      </c>
      <c r="FL41">
        <v>211.4</v>
      </c>
      <c r="FM41">
        <v>233</v>
      </c>
      <c r="FN41">
        <v>287.60000000000002</v>
      </c>
      <c r="FO41">
        <v>244</v>
      </c>
      <c r="FP41">
        <v>318.5</v>
      </c>
      <c r="FQ41">
        <v>187.33333333333334</v>
      </c>
      <c r="FR41">
        <v>288</v>
      </c>
      <c r="FS41">
        <v>257.875</v>
      </c>
      <c r="FT41">
        <v>219.35294117647058</v>
      </c>
      <c r="FU41">
        <v>192.42857142857142</v>
      </c>
      <c r="FV41">
        <v>200.1875</v>
      </c>
      <c r="FW41">
        <v>204.80851063829786</v>
      </c>
      <c r="FX41">
        <v>246.3125</v>
      </c>
      <c r="FY41">
        <v>214.64705882352942</v>
      </c>
      <c r="FZ41">
        <v>235.875</v>
      </c>
      <c r="GA41">
        <v>231.91836734693877</v>
      </c>
    </row>
    <row r="42" spans="1:183" x14ac:dyDescent="0.3">
      <c r="A42" s="2" t="s">
        <v>40</v>
      </c>
      <c r="B42">
        <v>1269.4117647058824</v>
      </c>
      <c r="C42">
        <v>1341.1333333333334</v>
      </c>
      <c r="D42">
        <v>1671.6428571428571</v>
      </c>
      <c r="E42">
        <v>1415.2173913043478</v>
      </c>
      <c r="F42">
        <v>1270.2352941176471</v>
      </c>
      <c r="G42">
        <v>1352.4444444444443</v>
      </c>
      <c r="H42">
        <v>1685.6923076923076</v>
      </c>
      <c r="I42">
        <v>1413.5833333333333</v>
      </c>
      <c r="J42">
        <v>1414.3829787234042</v>
      </c>
      <c r="K42">
        <v>482.57894736842104</v>
      </c>
      <c r="L42">
        <v>522.04999999999995</v>
      </c>
      <c r="M42">
        <v>538.55555555555554</v>
      </c>
      <c r="N42">
        <v>1.6833333333333333</v>
      </c>
      <c r="O42">
        <v>514.10526315789468</v>
      </c>
      <c r="P42">
        <v>1.6833333333333333</v>
      </c>
      <c r="Q42">
        <v>514.10526315789468</v>
      </c>
      <c r="R42">
        <v>2.7111111111111112</v>
      </c>
      <c r="S42">
        <v>1074.5430463576158</v>
      </c>
      <c r="AI42">
        <v>1074.5430463576158</v>
      </c>
      <c r="AJ42">
        <v>1522.2</v>
      </c>
      <c r="AK42">
        <v>1564.7</v>
      </c>
      <c r="AL42">
        <v>1537.4</v>
      </c>
      <c r="AM42">
        <v>1541.4333333333334</v>
      </c>
      <c r="AN42">
        <v>1820</v>
      </c>
      <c r="AO42">
        <v>1765.5</v>
      </c>
      <c r="AP42">
        <v>1848.8888888888889</v>
      </c>
      <c r="AQ42">
        <v>1810.1724137931035</v>
      </c>
      <c r="AR42">
        <v>1673.5254237288136</v>
      </c>
      <c r="AS42">
        <v>746.7</v>
      </c>
      <c r="AT42">
        <v>612.70000000000005</v>
      </c>
      <c r="AU42">
        <v>631</v>
      </c>
      <c r="AV42">
        <v>665.78571428571433</v>
      </c>
      <c r="AW42">
        <v>757.4</v>
      </c>
      <c r="AX42">
        <v>679.25</v>
      </c>
      <c r="AY42">
        <v>480.16666666666669</v>
      </c>
      <c r="AZ42">
        <v>636.9473684210526</v>
      </c>
      <c r="BA42">
        <v>654.12765957446811</v>
      </c>
      <c r="BB42">
        <v>1221.5283018867924</v>
      </c>
      <c r="BC42">
        <v>647.20000000000005</v>
      </c>
      <c r="BD42">
        <v>675</v>
      </c>
      <c r="BE42">
        <v>716.1</v>
      </c>
      <c r="BF42">
        <v>679.43333333333328</v>
      </c>
      <c r="BG42">
        <v>691.44444444444446</v>
      </c>
      <c r="BH42">
        <v>702.6</v>
      </c>
      <c r="BI42">
        <v>695.66666666666663</v>
      </c>
      <c r="BJ42">
        <v>696.78571428571433</v>
      </c>
      <c r="BK42">
        <v>687.81034482758616</v>
      </c>
      <c r="BL42">
        <v>687.81034482758616</v>
      </c>
      <c r="BM42">
        <v>1032.7743902439024</v>
      </c>
      <c r="BT42">
        <v>2109</v>
      </c>
      <c r="BU42">
        <v>2109</v>
      </c>
      <c r="BV42">
        <v>2109</v>
      </c>
      <c r="CC42">
        <v>282</v>
      </c>
      <c r="CD42">
        <v>282</v>
      </c>
      <c r="CE42">
        <v>282</v>
      </c>
      <c r="CF42">
        <v>1195.5</v>
      </c>
      <c r="CM42">
        <v>1754</v>
      </c>
      <c r="CN42">
        <v>1754</v>
      </c>
      <c r="CO42">
        <v>1754</v>
      </c>
      <c r="CP42">
        <v>1754</v>
      </c>
      <c r="CQ42">
        <v>1381.6666666666667</v>
      </c>
      <c r="CR42">
        <v>1039.0419161676646</v>
      </c>
      <c r="CS42">
        <v>983.5</v>
      </c>
      <c r="CT42">
        <v>943.28571428571433</v>
      </c>
      <c r="CU42">
        <v>709.77777777777783</v>
      </c>
      <c r="CV42">
        <v>858.72727272727275</v>
      </c>
      <c r="CW42">
        <v>601.25</v>
      </c>
      <c r="CX42">
        <v>768.4</v>
      </c>
      <c r="CY42">
        <v>937.66666666666663</v>
      </c>
      <c r="CZ42">
        <v>791.5333333333333</v>
      </c>
      <c r="DA42">
        <v>831.48648648648646</v>
      </c>
      <c r="DB42">
        <v>1669.1</v>
      </c>
      <c r="DC42">
        <v>1619.9</v>
      </c>
      <c r="DD42">
        <v>1425.4444444444443</v>
      </c>
      <c r="DE42">
        <v>1576.5172413793102</v>
      </c>
      <c r="DF42">
        <v>1896.75</v>
      </c>
      <c r="DG42">
        <v>1813.6666666666667</v>
      </c>
      <c r="DH42">
        <v>1707.3</v>
      </c>
      <c r="DI42">
        <v>1798.8888888888889</v>
      </c>
      <c r="DJ42">
        <v>1683.7321428571429</v>
      </c>
      <c r="DK42">
        <v>1344.6666666666667</v>
      </c>
      <c r="DL42">
        <v>616</v>
      </c>
      <c r="DM42">
        <v>662.1</v>
      </c>
      <c r="DN42">
        <v>673.33333333333337</v>
      </c>
      <c r="DO42">
        <v>649.68965517241384</v>
      </c>
      <c r="DP42">
        <v>596</v>
      </c>
      <c r="DQ42">
        <v>639.11111111111109</v>
      </c>
      <c r="DR42">
        <v>670.4</v>
      </c>
      <c r="DS42">
        <v>637.92592592592598</v>
      </c>
      <c r="DT42">
        <v>644.01785714285711</v>
      </c>
      <c r="DU42">
        <v>644.01785714285711</v>
      </c>
      <c r="DV42">
        <v>1081.3355704697988</v>
      </c>
      <c r="DY42">
        <v>351</v>
      </c>
      <c r="DZ42">
        <v>351</v>
      </c>
      <c r="EA42">
        <v>109</v>
      </c>
      <c r="EB42">
        <v>387</v>
      </c>
      <c r="ED42">
        <v>248</v>
      </c>
      <c r="EE42">
        <v>282.33333333333331</v>
      </c>
      <c r="EH42">
        <v>2022</v>
      </c>
      <c r="EI42">
        <v>2022</v>
      </c>
      <c r="EJ42">
        <v>2318.5</v>
      </c>
      <c r="EK42">
        <v>1610</v>
      </c>
      <c r="EM42">
        <v>2082.3333333333335</v>
      </c>
      <c r="EN42">
        <v>2067.25</v>
      </c>
      <c r="EO42">
        <v>1302.2857142857142</v>
      </c>
      <c r="ER42">
        <v>604</v>
      </c>
      <c r="ES42">
        <v>604</v>
      </c>
      <c r="ET42">
        <v>614</v>
      </c>
      <c r="EU42">
        <v>1411</v>
      </c>
      <c r="EW42">
        <v>879.66666666666663</v>
      </c>
      <c r="EX42">
        <v>810.75</v>
      </c>
      <c r="EY42">
        <v>810.75</v>
      </c>
      <c r="EZ42">
        <v>3</v>
      </c>
      <c r="FA42">
        <v>1123.5454545454545</v>
      </c>
      <c r="FB42">
        <v>2.8833333333333333</v>
      </c>
      <c r="FC42">
        <v>1084.2375</v>
      </c>
      <c r="FD42">
        <v>389.5</v>
      </c>
      <c r="FE42">
        <v>355.77777777777777</v>
      </c>
      <c r="FF42">
        <v>340.1</v>
      </c>
      <c r="FG42">
        <v>359.96296296296299</v>
      </c>
      <c r="FH42">
        <v>312.75</v>
      </c>
      <c r="FI42">
        <v>384.8</v>
      </c>
      <c r="FJ42">
        <v>377.5</v>
      </c>
      <c r="FK42">
        <v>362.66666666666669</v>
      </c>
      <c r="FL42">
        <v>381.6</v>
      </c>
      <c r="FM42">
        <v>249.125</v>
      </c>
      <c r="FN42">
        <v>293</v>
      </c>
      <c r="FO42">
        <v>297.84210526315792</v>
      </c>
      <c r="FP42">
        <v>351.6</v>
      </c>
      <c r="FQ42">
        <v>374.4</v>
      </c>
      <c r="FR42">
        <v>334.55555555555554</v>
      </c>
      <c r="FS42">
        <v>354.17241379310343</v>
      </c>
      <c r="FT42">
        <v>324.76470588235293</v>
      </c>
      <c r="FU42">
        <v>354.33333333333331</v>
      </c>
      <c r="FV42">
        <v>352.76923076923077</v>
      </c>
      <c r="FW42">
        <v>343.4375</v>
      </c>
      <c r="FX42">
        <v>334.52941176470586</v>
      </c>
      <c r="FY42">
        <v>373.33333333333331</v>
      </c>
      <c r="FZ42">
        <v>306.78571428571428</v>
      </c>
      <c r="GA42">
        <v>338.73913043478262</v>
      </c>
    </row>
    <row r="43" spans="1:183" x14ac:dyDescent="0.3">
      <c r="A43" s="2" t="s">
        <v>41</v>
      </c>
      <c r="B43">
        <v>1103.8499999999999</v>
      </c>
      <c r="C43">
        <v>1173.8421052631579</v>
      </c>
      <c r="D43">
        <v>1160.3</v>
      </c>
      <c r="E43">
        <v>1145.5254237288136</v>
      </c>
      <c r="F43">
        <v>897.42105263157896</v>
      </c>
      <c r="G43">
        <v>1009.7222222222222</v>
      </c>
      <c r="H43">
        <v>816.45</v>
      </c>
      <c r="I43">
        <v>904.47368421052636</v>
      </c>
      <c r="J43">
        <v>1027.0775862068965</v>
      </c>
      <c r="K43">
        <v>391.8</v>
      </c>
      <c r="L43">
        <v>465.10526315789474</v>
      </c>
      <c r="M43">
        <v>431.05</v>
      </c>
      <c r="N43">
        <v>1.7166666666666666</v>
      </c>
      <c r="O43">
        <v>428.71186440677968</v>
      </c>
      <c r="P43">
        <v>1.7166666666666666</v>
      </c>
      <c r="Q43">
        <v>428.71186440677968</v>
      </c>
      <c r="R43">
        <v>2.7611111111111111</v>
      </c>
      <c r="S43">
        <v>825.34285714285716</v>
      </c>
      <c r="AI43">
        <v>825.34285714285716</v>
      </c>
      <c r="AJ43">
        <v>1233</v>
      </c>
      <c r="AK43">
        <v>1408.75</v>
      </c>
      <c r="AL43">
        <v>1524.4444444444443</v>
      </c>
      <c r="AM43">
        <v>1387.9615384615386</v>
      </c>
      <c r="AN43">
        <v>1460.8571428571429</v>
      </c>
      <c r="AO43">
        <v>1383.25</v>
      </c>
      <c r="AP43">
        <v>1538.5555555555557</v>
      </c>
      <c r="AQ43">
        <v>1464.125</v>
      </c>
      <c r="AR43">
        <v>1424.52</v>
      </c>
      <c r="AS43">
        <v>988.33333333333337</v>
      </c>
      <c r="AT43">
        <v>1105.6666666666667</v>
      </c>
      <c r="AU43">
        <v>809.57142857142856</v>
      </c>
      <c r="AV43">
        <v>959.52631578947364</v>
      </c>
      <c r="AW43">
        <v>1021.8</v>
      </c>
      <c r="AX43">
        <v>887.125</v>
      </c>
      <c r="AY43">
        <v>1115.6666666666667</v>
      </c>
      <c r="AZ43">
        <v>994.73684210526312</v>
      </c>
      <c r="BA43">
        <v>977.13157894736844</v>
      </c>
      <c r="BB43">
        <v>1231.3295454545455</v>
      </c>
      <c r="BC43">
        <v>818.125</v>
      </c>
      <c r="BD43">
        <v>521.5</v>
      </c>
      <c r="BE43">
        <v>661.2</v>
      </c>
      <c r="BF43">
        <v>666.5</v>
      </c>
      <c r="BG43">
        <v>762.25</v>
      </c>
      <c r="BH43">
        <v>583.75</v>
      </c>
      <c r="BI43">
        <v>664.11111111111109</v>
      </c>
      <c r="BJ43">
        <v>669.8</v>
      </c>
      <c r="BK43">
        <v>668.11764705882354</v>
      </c>
      <c r="BL43">
        <v>668.11764705882354</v>
      </c>
      <c r="BM43">
        <v>1024.68345323741</v>
      </c>
      <c r="BN43">
        <v>1545</v>
      </c>
      <c r="BQ43">
        <v>1545</v>
      </c>
      <c r="BR43">
        <v>1601</v>
      </c>
      <c r="BU43">
        <v>1601</v>
      </c>
      <c r="BV43">
        <v>1573</v>
      </c>
      <c r="CA43">
        <v>1966</v>
      </c>
      <c r="CD43">
        <v>1966</v>
      </c>
      <c r="CE43">
        <v>1966</v>
      </c>
      <c r="CF43">
        <v>1704</v>
      </c>
      <c r="CG43">
        <v>1404</v>
      </c>
      <c r="CJ43">
        <v>1404</v>
      </c>
      <c r="CK43">
        <v>1027.5</v>
      </c>
      <c r="CN43">
        <v>1027.5</v>
      </c>
      <c r="CO43">
        <v>1153</v>
      </c>
      <c r="CP43">
        <v>1153</v>
      </c>
      <c r="CQ43">
        <v>1428.5</v>
      </c>
      <c r="CR43">
        <v>1041.393103448276</v>
      </c>
      <c r="CS43">
        <v>331.75</v>
      </c>
      <c r="CT43">
        <v>278.875</v>
      </c>
      <c r="CU43">
        <v>513</v>
      </c>
      <c r="CV43">
        <v>368.52173913043481</v>
      </c>
      <c r="CW43">
        <v>446.4</v>
      </c>
      <c r="CX43">
        <v>523.66666666666663</v>
      </c>
      <c r="CY43">
        <v>391.66666666666669</v>
      </c>
      <c r="CZ43">
        <v>444.95</v>
      </c>
      <c r="DA43">
        <v>404.06976744186045</v>
      </c>
      <c r="DB43">
        <v>1591.2</v>
      </c>
      <c r="DC43">
        <v>1595.5</v>
      </c>
      <c r="DD43">
        <v>1236.3333333333333</v>
      </c>
      <c r="DE43">
        <v>1482.5517241379309</v>
      </c>
      <c r="DF43">
        <v>1622.2222222222222</v>
      </c>
      <c r="DG43">
        <v>1439.4444444444443</v>
      </c>
      <c r="DH43">
        <v>1409.1</v>
      </c>
      <c r="DI43">
        <v>1487.3571428571429</v>
      </c>
      <c r="DJ43">
        <v>1484.9122807017543</v>
      </c>
      <c r="DK43">
        <v>1020.15</v>
      </c>
      <c r="DL43">
        <v>611.88888888888891</v>
      </c>
      <c r="DM43">
        <v>778.9</v>
      </c>
      <c r="DN43">
        <v>687.44444444444446</v>
      </c>
      <c r="DO43">
        <v>695.82142857142856</v>
      </c>
      <c r="DP43">
        <v>620.55555555555554</v>
      </c>
      <c r="DQ43">
        <v>576.44444444444446</v>
      </c>
      <c r="DR43">
        <v>620.1</v>
      </c>
      <c r="DS43">
        <v>606.21428571428567</v>
      </c>
      <c r="DT43">
        <v>651.01785714285711</v>
      </c>
      <c r="DU43">
        <v>651.01785714285711</v>
      </c>
      <c r="DV43">
        <v>887.64102564102564</v>
      </c>
      <c r="DY43">
        <v>490</v>
      </c>
      <c r="DZ43">
        <v>490</v>
      </c>
      <c r="EA43">
        <v>318</v>
      </c>
      <c r="EB43">
        <v>386</v>
      </c>
      <c r="ED43">
        <v>352</v>
      </c>
      <c r="EE43">
        <v>398</v>
      </c>
      <c r="EH43">
        <v>1421</v>
      </c>
      <c r="EI43">
        <v>1421</v>
      </c>
      <c r="EJ43">
        <v>1124</v>
      </c>
      <c r="EK43">
        <v>1550</v>
      </c>
      <c r="EM43">
        <v>1337</v>
      </c>
      <c r="EN43">
        <v>1365</v>
      </c>
      <c r="EO43">
        <v>881.5</v>
      </c>
      <c r="ER43">
        <v>610</v>
      </c>
      <c r="ES43">
        <v>610</v>
      </c>
      <c r="ET43">
        <v>521</v>
      </c>
      <c r="EU43">
        <v>655</v>
      </c>
      <c r="EW43">
        <v>588</v>
      </c>
      <c r="EX43">
        <v>595.33333333333337</v>
      </c>
      <c r="EY43">
        <v>595.33333333333337</v>
      </c>
      <c r="EZ43">
        <v>2.6666666666666665</v>
      </c>
      <c r="FA43">
        <v>786.11111111111109</v>
      </c>
      <c r="FB43">
        <v>2.85</v>
      </c>
      <c r="FC43">
        <v>882.10303030303032</v>
      </c>
      <c r="FD43">
        <v>329.77777777777777</v>
      </c>
      <c r="FE43">
        <v>303.22222222222223</v>
      </c>
      <c r="FF43">
        <v>308.5</v>
      </c>
      <c r="FG43">
        <v>313.64285714285717</v>
      </c>
      <c r="FH43">
        <v>199.6</v>
      </c>
      <c r="FI43">
        <v>254.83333333333334</v>
      </c>
      <c r="FJ43">
        <v>256.33333333333331</v>
      </c>
      <c r="FK43">
        <v>241.7</v>
      </c>
      <c r="FL43">
        <v>186.4</v>
      </c>
      <c r="FM43">
        <v>256.875</v>
      </c>
      <c r="FN43">
        <v>261.16666666666669</v>
      </c>
      <c r="FO43">
        <v>239.68421052631578</v>
      </c>
      <c r="FP43">
        <v>346.14285714285717</v>
      </c>
      <c r="FQ43">
        <v>326.625</v>
      </c>
      <c r="FR43">
        <v>319.88888888888891</v>
      </c>
      <c r="FS43">
        <v>329.79166666666669</v>
      </c>
      <c r="FT43">
        <v>340.21052631578948</v>
      </c>
      <c r="FU43">
        <v>249.11111111111111</v>
      </c>
      <c r="FV43">
        <v>358</v>
      </c>
      <c r="FW43">
        <v>317.68421052631578</v>
      </c>
      <c r="FX43">
        <v>302.3</v>
      </c>
      <c r="FY43">
        <v>332.42105263157896</v>
      </c>
      <c r="FZ43">
        <v>276.3</v>
      </c>
      <c r="GA43">
        <v>303.18644067796612</v>
      </c>
    </row>
    <row r="44" spans="1:183" x14ac:dyDescent="0.3">
      <c r="A44" s="2" t="s">
        <v>42</v>
      </c>
      <c r="B44">
        <v>1389.1875</v>
      </c>
      <c r="C44">
        <v>1166.25</v>
      </c>
      <c r="D44">
        <v>1415.4</v>
      </c>
      <c r="E44">
        <v>1321.6595744680851</v>
      </c>
      <c r="F44">
        <v>1350.1538461538462</v>
      </c>
      <c r="G44">
        <v>1187.6666666666667</v>
      </c>
      <c r="H44">
        <v>1380.75</v>
      </c>
      <c r="I44">
        <v>1307.3783783783783</v>
      </c>
      <c r="J44">
        <v>1315.3690476190477</v>
      </c>
      <c r="K44">
        <v>514.8125</v>
      </c>
      <c r="L44">
        <v>541.52941176470586</v>
      </c>
      <c r="M44">
        <v>504.35714285714283</v>
      </c>
      <c r="N44">
        <v>1.6551724137931034</v>
      </c>
      <c r="O44">
        <v>521.36170212765956</v>
      </c>
      <c r="P44">
        <v>1.6551724137931034</v>
      </c>
      <c r="Q44">
        <v>521.36170212765956</v>
      </c>
      <c r="R44">
        <v>2.7873563218390807</v>
      </c>
      <c r="S44">
        <v>1030.4961832061069</v>
      </c>
      <c r="V44">
        <v>2310</v>
      </c>
      <c r="W44">
        <v>2310</v>
      </c>
      <c r="Y44">
        <v>2229</v>
      </c>
      <c r="AA44">
        <v>2229</v>
      </c>
      <c r="AB44">
        <v>2269.5</v>
      </c>
      <c r="AD44">
        <v>233</v>
      </c>
      <c r="AE44">
        <v>543</v>
      </c>
      <c r="AF44">
        <v>388</v>
      </c>
      <c r="AG44">
        <v>388</v>
      </c>
      <c r="AH44">
        <v>1328.75</v>
      </c>
      <c r="AI44">
        <v>1039.3333333333333</v>
      </c>
      <c r="AJ44">
        <v>1523.5714285714287</v>
      </c>
      <c r="AK44">
        <v>1464.1666666666667</v>
      </c>
      <c r="AL44">
        <v>1523.2857142857142</v>
      </c>
      <c r="AM44">
        <v>1505.65</v>
      </c>
      <c r="AN44">
        <v>767.5</v>
      </c>
      <c r="AO44">
        <v>1349.4285714285713</v>
      </c>
      <c r="AP44">
        <v>1771.3333333333333</v>
      </c>
      <c r="AQ44">
        <v>1298.8947368421052</v>
      </c>
      <c r="AR44">
        <v>1404.9230769230769</v>
      </c>
      <c r="AS44">
        <v>466.16666666666669</v>
      </c>
      <c r="AT44">
        <v>701.2</v>
      </c>
      <c r="AU44">
        <v>992.71428571428567</v>
      </c>
      <c r="AV44">
        <v>736.22222222222217</v>
      </c>
      <c r="AW44">
        <v>924.5</v>
      </c>
      <c r="AX44">
        <v>754.2</v>
      </c>
      <c r="AY44">
        <v>678</v>
      </c>
      <c r="AZ44">
        <v>787.41176470588232</v>
      </c>
      <c r="BA44">
        <v>761.08571428571429</v>
      </c>
      <c r="BB44">
        <v>1100.4054054054054</v>
      </c>
      <c r="BC44">
        <v>932.71428571428567</v>
      </c>
      <c r="BD44">
        <v>998.83333333333337</v>
      </c>
      <c r="BE44">
        <v>769.25</v>
      </c>
      <c r="BF44">
        <v>889.33333333333337</v>
      </c>
      <c r="BG44">
        <v>1096</v>
      </c>
      <c r="BH44">
        <v>811.5</v>
      </c>
      <c r="BI44">
        <v>972.16666666666663</v>
      </c>
      <c r="BJ44">
        <v>951.88235294117646</v>
      </c>
      <c r="BK44">
        <v>917.31578947368416</v>
      </c>
      <c r="BL44">
        <v>917.31578947368416</v>
      </c>
      <c r="BM44">
        <v>1038.2857142857142</v>
      </c>
      <c r="BN44">
        <v>2300</v>
      </c>
      <c r="BO44">
        <v>1521.5</v>
      </c>
      <c r="BP44">
        <v>2037</v>
      </c>
      <c r="BQ44">
        <v>1737.1666666666667</v>
      </c>
      <c r="BR44">
        <v>1321.6666666666667</v>
      </c>
      <c r="BS44">
        <v>538.33333333333337</v>
      </c>
      <c r="BT44">
        <v>1425</v>
      </c>
      <c r="BU44">
        <v>1053.75</v>
      </c>
      <c r="BV44">
        <v>1346.6428571428571</v>
      </c>
      <c r="BW44">
        <v>1490</v>
      </c>
      <c r="BX44">
        <v>491</v>
      </c>
      <c r="BZ44">
        <v>740.75</v>
      </c>
      <c r="CA44">
        <v>1297</v>
      </c>
      <c r="CB44">
        <v>839.33333333333337</v>
      </c>
      <c r="CC44">
        <v>741</v>
      </c>
      <c r="CD44">
        <v>959.11111111111109</v>
      </c>
      <c r="CE44">
        <v>891.92307692307691</v>
      </c>
      <c r="CF44">
        <v>1127.7037037037037</v>
      </c>
      <c r="CG44">
        <v>896</v>
      </c>
      <c r="CH44">
        <v>944</v>
      </c>
      <c r="CI44">
        <v>826</v>
      </c>
      <c r="CJ44">
        <v>916.33333333333337</v>
      </c>
      <c r="CK44">
        <v>789.66666666666663</v>
      </c>
      <c r="CL44">
        <v>577.66666666666663</v>
      </c>
      <c r="CM44">
        <v>986</v>
      </c>
      <c r="CN44">
        <v>759.25</v>
      </c>
      <c r="CO44">
        <v>826.57142857142856</v>
      </c>
      <c r="CP44">
        <v>826.57142857142856</v>
      </c>
      <c r="CQ44">
        <v>1024.8780487804879</v>
      </c>
      <c r="CR44">
        <v>1034.6928104575163</v>
      </c>
      <c r="CS44">
        <v>740.25</v>
      </c>
      <c r="CT44">
        <v>734.83333333333337</v>
      </c>
      <c r="CU44">
        <v>903.71428571428567</v>
      </c>
      <c r="CV44">
        <v>805.64705882352939</v>
      </c>
      <c r="CW44">
        <v>881.42857142857144</v>
      </c>
      <c r="CX44">
        <v>701.66666666666663</v>
      </c>
      <c r="CY44">
        <v>943</v>
      </c>
      <c r="CZ44">
        <v>838.61111111111109</v>
      </c>
      <c r="DA44">
        <v>822.6</v>
      </c>
      <c r="DB44">
        <v>1722.3333333333333</v>
      </c>
      <c r="DC44">
        <v>1136.1428571428571</v>
      </c>
      <c r="DD44">
        <v>1172.8333333333333</v>
      </c>
      <c r="DE44">
        <v>1332.8421052631579</v>
      </c>
      <c r="DF44">
        <v>1594.6</v>
      </c>
      <c r="DG44">
        <v>1426.3333333333333</v>
      </c>
      <c r="DH44">
        <v>1643.8571428571429</v>
      </c>
      <c r="DI44">
        <v>1557.6666666666667</v>
      </c>
      <c r="DJ44">
        <v>1442.2162162162163</v>
      </c>
      <c r="DK44">
        <v>1141.0138888888889</v>
      </c>
      <c r="DL44">
        <v>774</v>
      </c>
      <c r="DM44">
        <v>639.33333333333337</v>
      </c>
      <c r="DN44">
        <v>825.25</v>
      </c>
      <c r="DO44">
        <v>733.8</v>
      </c>
      <c r="DP44">
        <v>757.33333333333337</v>
      </c>
      <c r="DQ44">
        <v>819.4</v>
      </c>
      <c r="DR44">
        <v>1124.5</v>
      </c>
      <c r="DS44">
        <v>905.17647058823525</v>
      </c>
      <c r="DT44">
        <v>824.84375</v>
      </c>
      <c r="DU44">
        <v>824.84375</v>
      </c>
      <c r="DV44">
        <v>1043.7307692307693</v>
      </c>
      <c r="DW44">
        <v>1156.5</v>
      </c>
      <c r="DX44">
        <v>1543</v>
      </c>
      <c r="DY44">
        <v>1320.5</v>
      </c>
      <c r="DZ44">
        <v>1299.4000000000001</v>
      </c>
      <c r="EA44">
        <v>1512</v>
      </c>
      <c r="EB44">
        <v>1260</v>
      </c>
      <c r="EC44">
        <v>2111</v>
      </c>
      <c r="ED44">
        <v>1627.6666666666667</v>
      </c>
      <c r="EE44">
        <v>1422.5</v>
      </c>
      <c r="EF44">
        <v>1473</v>
      </c>
      <c r="EH44">
        <v>1861</v>
      </c>
      <c r="EI44">
        <v>1602.3333333333333</v>
      </c>
      <c r="EJ44">
        <v>701</v>
      </c>
      <c r="EK44">
        <v>1043</v>
      </c>
      <c r="EL44">
        <v>2349</v>
      </c>
      <c r="EM44">
        <v>1364.3333333333333</v>
      </c>
      <c r="EN44">
        <v>1483.3333333333333</v>
      </c>
      <c r="EO44">
        <v>1448.5714285714287</v>
      </c>
      <c r="EP44">
        <v>1177</v>
      </c>
      <c r="ER44">
        <v>1294</v>
      </c>
      <c r="ES44">
        <v>1216</v>
      </c>
      <c r="EU44">
        <v>1157</v>
      </c>
      <c r="EV44">
        <v>668</v>
      </c>
      <c r="EW44">
        <v>912.5</v>
      </c>
      <c r="EX44">
        <v>1094.5999999999999</v>
      </c>
      <c r="EY44">
        <v>1094.5999999999999</v>
      </c>
      <c r="EZ44">
        <v>2.7878787878787881</v>
      </c>
      <c r="FA44">
        <v>1355.421052631579</v>
      </c>
      <c r="FB44">
        <v>2.6166666666666667</v>
      </c>
      <c r="FC44">
        <v>1091.8780487804879</v>
      </c>
      <c r="FD44">
        <v>377</v>
      </c>
      <c r="FE44">
        <v>271.66666666666669</v>
      </c>
      <c r="FF44">
        <v>299.71428571428572</v>
      </c>
      <c r="FG44">
        <v>311.83333333333331</v>
      </c>
      <c r="FH44">
        <v>303</v>
      </c>
      <c r="FI44">
        <v>369.66666666666669</v>
      </c>
      <c r="FJ44">
        <v>377</v>
      </c>
      <c r="FK44">
        <v>345.77777777777777</v>
      </c>
      <c r="FL44">
        <v>243</v>
      </c>
      <c r="FM44">
        <v>278.2</v>
      </c>
      <c r="FN44">
        <v>243.16666666666666</v>
      </c>
      <c r="FO44">
        <v>253.41176470588235</v>
      </c>
      <c r="FP44">
        <v>276.33333333333331</v>
      </c>
      <c r="FQ44">
        <v>246.42857142857142</v>
      </c>
      <c r="FR44">
        <v>371.5</v>
      </c>
      <c r="FS44">
        <v>295.36842105263156</v>
      </c>
      <c r="FT44">
        <v>298.15384615384613</v>
      </c>
      <c r="FU44">
        <v>330.08333333333331</v>
      </c>
      <c r="FV44">
        <v>322.41666666666669</v>
      </c>
      <c r="FW44">
        <v>316.37837837837839</v>
      </c>
      <c r="FX44">
        <v>300.8125</v>
      </c>
      <c r="FY44">
        <v>299.125</v>
      </c>
      <c r="FZ44">
        <v>294.53333333333336</v>
      </c>
      <c r="GA44">
        <v>298.2340425531915</v>
      </c>
    </row>
    <row r="45" spans="1:183" x14ac:dyDescent="0.3">
      <c r="A45" s="2" t="s">
        <v>43</v>
      </c>
      <c r="B45">
        <v>647.55555555555554</v>
      </c>
      <c r="C45">
        <v>622.42105263157896</v>
      </c>
      <c r="D45">
        <v>692.23529411764707</v>
      </c>
      <c r="E45">
        <v>652.77777777777783</v>
      </c>
      <c r="F45">
        <v>778.88888888888891</v>
      </c>
      <c r="G45">
        <v>630</v>
      </c>
      <c r="H45">
        <v>585.29999999999995</v>
      </c>
      <c r="I45">
        <v>661.33333333333337</v>
      </c>
      <c r="J45">
        <v>657.17117117117118</v>
      </c>
      <c r="K45">
        <v>366.2</v>
      </c>
      <c r="L45">
        <v>330.33333333333331</v>
      </c>
      <c r="M45">
        <v>303.26315789473682</v>
      </c>
      <c r="N45">
        <v>1.423728813559322</v>
      </c>
      <c r="O45">
        <v>330.78846153846155</v>
      </c>
      <c r="P45">
        <v>1.423728813559322</v>
      </c>
      <c r="Q45">
        <v>330.78846153846155</v>
      </c>
      <c r="R45">
        <v>2.3220338983050848</v>
      </c>
      <c r="S45">
        <v>553.04907975460128</v>
      </c>
      <c r="T45">
        <v>1004</v>
      </c>
      <c r="W45">
        <v>1004</v>
      </c>
      <c r="X45">
        <v>480</v>
      </c>
      <c r="AA45">
        <v>480</v>
      </c>
      <c r="AB45">
        <v>742</v>
      </c>
      <c r="AC45">
        <v>390</v>
      </c>
      <c r="AF45">
        <v>390</v>
      </c>
      <c r="AG45">
        <v>390</v>
      </c>
      <c r="AH45">
        <v>624.66666666666663</v>
      </c>
      <c r="AI45">
        <v>554.34337349397595</v>
      </c>
      <c r="AJ45">
        <v>1078.25</v>
      </c>
      <c r="AK45">
        <v>959.14285714285711</v>
      </c>
      <c r="AL45">
        <v>887.44444444444446</v>
      </c>
      <c r="AM45">
        <v>950.7</v>
      </c>
      <c r="AN45">
        <v>949.6</v>
      </c>
      <c r="AO45">
        <v>698.71428571428567</v>
      </c>
      <c r="AP45">
        <v>790.42857142857144</v>
      </c>
      <c r="AQ45">
        <v>798.52631578947364</v>
      </c>
      <c r="AR45">
        <v>876.56410256410254</v>
      </c>
      <c r="AS45">
        <v>697.16666666666663</v>
      </c>
      <c r="AT45">
        <v>421.5</v>
      </c>
      <c r="AU45">
        <v>401.14285714285717</v>
      </c>
      <c r="AV45">
        <v>501.05263157894734</v>
      </c>
      <c r="AW45">
        <v>347</v>
      </c>
      <c r="AX45">
        <v>557.4</v>
      </c>
      <c r="AY45">
        <v>517.4</v>
      </c>
      <c r="AZ45">
        <v>483</v>
      </c>
      <c r="BA45">
        <v>493.39393939393938</v>
      </c>
      <c r="BB45">
        <v>700.94444444444446</v>
      </c>
      <c r="BC45">
        <v>409</v>
      </c>
      <c r="BD45">
        <v>604.79999999999995</v>
      </c>
      <c r="BE45">
        <v>405.33333333333331</v>
      </c>
      <c r="BF45">
        <v>472.8</v>
      </c>
      <c r="BG45">
        <v>374.25</v>
      </c>
      <c r="BH45">
        <v>314</v>
      </c>
      <c r="BI45">
        <v>730.2</v>
      </c>
      <c r="BJ45">
        <v>468.8</v>
      </c>
      <c r="BK45">
        <v>470.8</v>
      </c>
      <c r="BL45">
        <v>470.8</v>
      </c>
      <c r="BM45">
        <v>633.25490196078431</v>
      </c>
      <c r="BN45">
        <v>447.5</v>
      </c>
      <c r="BO45">
        <v>921</v>
      </c>
      <c r="BQ45">
        <v>605.33333333333337</v>
      </c>
      <c r="BR45">
        <v>587</v>
      </c>
      <c r="BS45">
        <v>602</v>
      </c>
      <c r="BT45">
        <v>857</v>
      </c>
      <c r="BU45">
        <v>658.25</v>
      </c>
      <c r="BV45">
        <v>635.57142857142856</v>
      </c>
      <c r="BW45">
        <v>107</v>
      </c>
      <c r="BX45">
        <v>430</v>
      </c>
      <c r="BZ45">
        <v>268.5</v>
      </c>
      <c r="CB45">
        <v>477.5</v>
      </c>
      <c r="CC45">
        <v>314</v>
      </c>
      <c r="CD45">
        <v>423</v>
      </c>
      <c r="CE45">
        <v>361.2</v>
      </c>
      <c r="CF45">
        <v>521.25</v>
      </c>
      <c r="CG45">
        <v>642.5</v>
      </c>
      <c r="CH45">
        <v>394</v>
      </c>
      <c r="CJ45">
        <v>559.66666666666663</v>
      </c>
      <c r="CK45">
        <v>126</v>
      </c>
      <c r="CL45">
        <v>482</v>
      </c>
      <c r="CM45">
        <v>336</v>
      </c>
      <c r="CN45">
        <v>356.5</v>
      </c>
      <c r="CO45">
        <v>443.57142857142856</v>
      </c>
      <c r="CP45">
        <v>443.57142857142856</v>
      </c>
      <c r="CQ45">
        <v>492.63157894736844</v>
      </c>
      <c r="CR45">
        <v>611.17355371900828</v>
      </c>
      <c r="CS45">
        <v>270</v>
      </c>
      <c r="CT45">
        <v>304.16666666666669</v>
      </c>
      <c r="CU45">
        <v>550</v>
      </c>
      <c r="CV45">
        <v>374.72222222222223</v>
      </c>
      <c r="CW45">
        <v>274</v>
      </c>
      <c r="CX45">
        <v>531.66666666666663</v>
      </c>
      <c r="CY45">
        <v>338.25</v>
      </c>
      <c r="CZ45">
        <v>377</v>
      </c>
      <c r="DA45">
        <v>375.53571428571428</v>
      </c>
      <c r="DB45">
        <v>459.57142857142856</v>
      </c>
      <c r="DC45">
        <v>508.11111111111109</v>
      </c>
      <c r="DD45">
        <v>415.8</v>
      </c>
      <c r="DE45">
        <v>469.95238095238096</v>
      </c>
      <c r="DF45">
        <v>564.25</v>
      </c>
      <c r="DG45">
        <v>298.25</v>
      </c>
      <c r="DH45">
        <v>513.75</v>
      </c>
      <c r="DI45">
        <v>458.75</v>
      </c>
      <c r="DJ45">
        <v>465.87878787878788</v>
      </c>
      <c r="DK45">
        <v>424.40983606557376</v>
      </c>
      <c r="DL45">
        <v>418.75</v>
      </c>
      <c r="DM45">
        <v>456.22222222222223</v>
      </c>
      <c r="DN45">
        <v>283.39999999999998</v>
      </c>
      <c r="DO45">
        <v>399.88888888888891</v>
      </c>
      <c r="DP45">
        <v>468.66666666666669</v>
      </c>
      <c r="DQ45">
        <v>341.66666666666669</v>
      </c>
      <c r="DR45">
        <v>277.66666666666669</v>
      </c>
      <c r="DS45">
        <v>362.66666666666669</v>
      </c>
      <c r="DT45">
        <v>387.48148148148147</v>
      </c>
      <c r="DU45">
        <v>387.48148148148147</v>
      </c>
      <c r="DV45">
        <v>413.07954545454544</v>
      </c>
      <c r="DW45">
        <v>347</v>
      </c>
      <c r="DX45">
        <v>96</v>
      </c>
      <c r="DY45">
        <v>272</v>
      </c>
      <c r="DZ45">
        <v>266.8</v>
      </c>
      <c r="EA45">
        <v>415.75</v>
      </c>
      <c r="EB45">
        <v>423.25</v>
      </c>
      <c r="EC45">
        <v>445.33333333333331</v>
      </c>
      <c r="ED45">
        <v>430.57142857142856</v>
      </c>
      <c r="EE45">
        <v>387.4736842105263</v>
      </c>
      <c r="EF45">
        <v>172.5</v>
      </c>
      <c r="EG45">
        <v>735</v>
      </c>
      <c r="EH45">
        <v>447.5</v>
      </c>
      <c r="EI45">
        <v>395</v>
      </c>
      <c r="EJ45">
        <v>739</v>
      </c>
      <c r="EK45">
        <v>670</v>
      </c>
      <c r="EL45">
        <v>574.6</v>
      </c>
      <c r="EM45">
        <v>666.0625</v>
      </c>
      <c r="EN45">
        <v>601.52380952380952</v>
      </c>
      <c r="EO45">
        <v>499.85</v>
      </c>
      <c r="EP45">
        <v>153.5</v>
      </c>
      <c r="EQ45">
        <v>910</v>
      </c>
      <c r="ER45">
        <v>385.66666666666669</v>
      </c>
      <c r="ES45">
        <v>395.66666666666669</v>
      </c>
      <c r="ET45">
        <v>723.75</v>
      </c>
      <c r="EU45">
        <v>299</v>
      </c>
      <c r="EV45">
        <v>445.33333333333331</v>
      </c>
      <c r="EW45">
        <v>483.07142857142856</v>
      </c>
      <c r="EX45">
        <v>456.85</v>
      </c>
      <c r="EY45">
        <v>456.85</v>
      </c>
      <c r="EZ45">
        <v>2.1805555555555554</v>
      </c>
      <c r="FA45">
        <v>485.51666666666665</v>
      </c>
      <c r="FB45">
        <v>2.0055555555555555</v>
      </c>
      <c r="FC45">
        <v>442.44594594594594</v>
      </c>
      <c r="FD45">
        <v>267.75</v>
      </c>
      <c r="FE45">
        <v>120</v>
      </c>
      <c r="FF45">
        <v>145.5</v>
      </c>
      <c r="FG45">
        <v>177.75</v>
      </c>
      <c r="FH45">
        <v>143.33333333333334</v>
      </c>
      <c r="FI45">
        <v>223.33333333333334</v>
      </c>
      <c r="FJ45">
        <v>154.75</v>
      </c>
      <c r="FK45">
        <v>171.9</v>
      </c>
      <c r="FL45">
        <v>157.75</v>
      </c>
      <c r="FM45">
        <v>129.80000000000001</v>
      </c>
      <c r="FN45">
        <v>130.6</v>
      </c>
      <c r="FO45">
        <v>138.07142857142858</v>
      </c>
      <c r="FP45">
        <v>186.8</v>
      </c>
      <c r="FQ45">
        <v>207.57142857142858</v>
      </c>
      <c r="FR45">
        <v>218.42857142857142</v>
      </c>
      <c r="FS45">
        <v>206.10526315789474</v>
      </c>
      <c r="FT45">
        <v>201.88888888888889</v>
      </c>
      <c r="FU45">
        <v>157.52631578947367</v>
      </c>
      <c r="FV45">
        <v>214</v>
      </c>
      <c r="FW45">
        <v>191.35087719298247</v>
      </c>
      <c r="FX45">
        <v>233.94444444444446</v>
      </c>
      <c r="FY45">
        <v>215.42105263157896</v>
      </c>
      <c r="FZ45">
        <v>202.35294117647058</v>
      </c>
      <c r="GA45">
        <v>217.4814814814815</v>
      </c>
    </row>
    <row r="46" spans="1:183" x14ac:dyDescent="0.3">
      <c r="A46" s="2" t="s">
        <v>44</v>
      </c>
      <c r="B46">
        <v>1003.2222222222222</v>
      </c>
      <c r="C46">
        <v>990.44444444444446</v>
      </c>
      <c r="D46">
        <v>1117.7142857142858</v>
      </c>
      <c r="E46">
        <v>1030.68</v>
      </c>
      <c r="F46">
        <v>1073.4000000000001</v>
      </c>
      <c r="G46">
        <v>977.875</v>
      </c>
      <c r="H46">
        <v>905.36842105263156</v>
      </c>
      <c r="I46">
        <v>978.98</v>
      </c>
      <c r="J46">
        <v>1004.83</v>
      </c>
      <c r="K46">
        <v>424.30769230769232</v>
      </c>
      <c r="L46">
        <v>432.09090909090907</v>
      </c>
      <c r="M46">
        <v>463.6</v>
      </c>
      <c r="N46">
        <v>0.95</v>
      </c>
      <c r="O46">
        <v>441.61538461538464</v>
      </c>
      <c r="P46">
        <v>0.95</v>
      </c>
      <c r="Q46">
        <v>441.61538461538464</v>
      </c>
      <c r="R46">
        <v>2.5333333333333332</v>
      </c>
      <c r="S46">
        <v>846.80575539568349</v>
      </c>
      <c r="AI46">
        <v>846.80575539568349</v>
      </c>
      <c r="AJ46">
        <v>1374.7777777777778</v>
      </c>
      <c r="AK46">
        <v>1455.9</v>
      </c>
      <c r="AL46">
        <v>1349.4444444444443</v>
      </c>
      <c r="AM46">
        <v>1395.6071428571429</v>
      </c>
      <c r="AN46">
        <v>1715.4</v>
      </c>
      <c r="AO46">
        <v>1403.4444444444443</v>
      </c>
      <c r="AP46">
        <v>1611</v>
      </c>
      <c r="AQ46">
        <v>1580.4814814814815</v>
      </c>
      <c r="AR46">
        <v>1486.3636363636363</v>
      </c>
      <c r="AS46">
        <v>785.625</v>
      </c>
      <c r="AT46">
        <v>545.625</v>
      </c>
      <c r="AU46">
        <v>864.33333333333337</v>
      </c>
      <c r="AV46">
        <v>719.81818181818187</v>
      </c>
      <c r="AW46">
        <v>451.125</v>
      </c>
      <c r="AX46">
        <v>632.375</v>
      </c>
      <c r="AY46">
        <v>577.20000000000005</v>
      </c>
      <c r="AZ46">
        <v>555.38461538461536</v>
      </c>
      <c r="BA46">
        <v>630.75</v>
      </c>
      <c r="BB46">
        <v>1087.6310679611649</v>
      </c>
      <c r="BC46">
        <v>614.14285714285711</v>
      </c>
      <c r="BD46">
        <v>721</v>
      </c>
      <c r="BE46">
        <v>648.44444444444446</v>
      </c>
      <c r="BF46">
        <v>664.96</v>
      </c>
      <c r="BG46">
        <v>621.5</v>
      </c>
      <c r="BH46">
        <v>693.66666666666663</v>
      </c>
      <c r="BI46">
        <v>638.66666666666663</v>
      </c>
      <c r="BJ46">
        <v>650.21428571428567</v>
      </c>
      <c r="BK46">
        <v>657.16981132075466</v>
      </c>
      <c r="BL46">
        <v>657.16981132075466</v>
      </c>
      <c r="BM46">
        <v>941.38461538461536</v>
      </c>
      <c r="BP46">
        <v>1603</v>
      </c>
      <c r="BQ46">
        <v>1603</v>
      </c>
      <c r="BV46">
        <v>1603</v>
      </c>
      <c r="BY46">
        <v>600</v>
      </c>
      <c r="BZ46">
        <v>600</v>
      </c>
      <c r="CE46">
        <v>600</v>
      </c>
      <c r="CF46">
        <v>1101.5</v>
      </c>
      <c r="CI46">
        <v>1248</v>
      </c>
      <c r="CJ46">
        <v>1248</v>
      </c>
      <c r="CO46">
        <v>1248</v>
      </c>
      <c r="CP46">
        <v>1248</v>
      </c>
      <c r="CQ46">
        <v>1150.3333333333333</v>
      </c>
      <c r="CR46">
        <v>945.32704402515719</v>
      </c>
      <c r="CS46">
        <v>607.11111111111109</v>
      </c>
      <c r="CT46">
        <v>547.66666666666663</v>
      </c>
      <c r="CU46">
        <v>411.33333333333331</v>
      </c>
      <c r="CV46">
        <v>522.03703703703707</v>
      </c>
      <c r="CW46">
        <v>643.79999999999995</v>
      </c>
      <c r="CX46">
        <v>664.28571428571433</v>
      </c>
      <c r="CY46">
        <v>457</v>
      </c>
      <c r="CZ46">
        <v>576.25</v>
      </c>
      <c r="DA46">
        <v>545.10638297872345</v>
      </c>
      <c r="DB46">
        <v>1444.5</v>
      </c>
      <c r="DC46">
        <v>1569.8</v>
      </c>
      <c r="DD46">
        <v>1556.6666666666667</v>
      </c>
      <c r="DE46">
        <v>1522.5172413793102</v>
      </c>
      <c r="DF46">
        <v>1604.1111111111111</v>
      </c>
      <c r="DG46">
        <v>1753.8888888888889</v>
      </c>
      <c r="DH46">
        <v>1640.9</v>
      </c>
      <c r="DI46">
        <v>1665.3928571428571</v>
      </c>
      <c r="DJ46">
        <v>1592.7017543859649</v>
      </c>
      <c r="DK46">
        <v>1119.2692307692307</v>
      </c>
      <c r="DL46">
        <v>528.29999999999995</v>
      </c>
      <c r="DM46">
        <v>678.1</v>
      </c>
      <c r="DN46">
        <v>750.11111111111109</v>
      </c>
      <c r="DO46">
        <v>648.79310344827582</v>
      </c>
      <c r="DP46">
        <v>718</v>
      </c>
      <c r="DQ46">
        <v>569.70000000000005</v>
      </c>
      <c r="DR46">
        <v>514.79999999999995</v>
      </c>
      <c r="DS46">
        <v>596.79310344827582</v>
      </c>
      <c r="DT46">
        <v>622.79310344827582</v>
      </c>
      <c r="DU46">
        <v>622.79310344827582</v>
      </c>
      <c r="DV46">
        <v>941.51851851851848</v>
      </c>
      <c r="DY46">
        <v>552</v>
      </c>
      <c r="DZ46">
        <v>552</v>
      </c>
      <c r="EA46">
        <v>424</v>
      </c>
      <c r="ED46">
        <v>424</v>
      </c>
      <c r="EE46">
        <v>488</v>
      </c>
      <c r="EH46">
        <v>1579</v>
      </c>
      <c r="EI46">
        <v>1579</v>
      </c>
      <c r="EJ46">
        <v>1250</v>
      </c>
      <c r="EM46">
        <v>1250</v>
      </c>
      <c r="EN46">
        <v>1414.5</v>
      </c>
      <c r="EO46">
        <v>951.25</v>
      </c>
      <c r="ER46">
        <v>749</v>
      </c>
      <c r="ES46">
        <v>749</v>
      </c>
      <c r="ET46">
        <v>777</v>
      </c>
      <c r="EW46">
        <v>777</v>
      </c>
      <c r="EX46">
        <v>763</v>
      </c>
      <c r="EY46">
        <v>763</v>
      </c>
      <c r="EZ46">
        <v>3.3333333333333335</v>
      </c>
      <c r="FA46">
        <v>888.5</v>
      </c>
      <c r="FB46">
        <v>3.1277777777777778</v>
      </c>
      <c r="FC46">
        <v>939.625</v>
      </c>
      <c r="FD46">
        <v>232.66666666666666</v>
      </c>
      <c r="FE46">
        <v>345.44444444444446</v>
      </c>
      <c r="FF46">
        <v>263.2</v>
      </c>
      <c r="FG46">
        <v>279.82142857142856</v>
      </c>
      <c r="FH46">
        <v>237.8</v>
      </c>
      <c r="FI46">
        <v>232.28571428571428</v>
      </c>
      <c r="FJ46">
        <v>224.125</v>
      </c>
      <c r="FK46">
        <v>230.4</v>
      </c>
      <c r="FL46">
        <v>210</v>
      </c>
      <c r="FM46">
        <v>255.125</v>
      </c>
      <c r="FN46">
        <v>216.8</v>
      </c>
      <c r="FO46">
        <v>226.5</v>
      </c>
      <c r="FP46">
        <v>359.8</v>
      </c>
      <c r="FQ46">
        <v>242.33333333333334</v>
      </c>
      <c r="FR46">
        <v>223.625</v>
      </c>
      <c r="FS46">
        <v>280.2962962962963</v>
      </c>
      <c r="FT46">
        <v>279.60000000000002</v>
      </c>
      <c r="FU46">
        <v>248.8125</v>
      </c>
      <c r="FV46">
        <v>225.47368421052633</v>
      </c>
      <c r="FW46">
        <v>249.18</v>
      </c>
      <c r="FX46">
        <v>266.5</v>
      </c>
      <c r="FY46">
        <v>289.77777777777777</v>
      </c>
      <c r="FZ46">
        <v>284.14285714285717</v>
      </c>
      <c r="GA46">
        <v>279.82</v>
      </c>
    </row>
    <row r="47" spans="1:183" x14ac:dyDescent="0.3">
      <c r="A47" s="2" t="s">
        <v>45</v>
      </c>
      <c r="B47">
        <v>863.58823529411768</v>
      </c>
      <c r="C47">
        <v>916.1875</v>
      </c>
      <c r="D47">
        <v>1213.1333333333334</v>
      </c>
      <c r="E47">
        <v>990.35416666666663</v>
      </c>
      <c r="F47">
        <v>1132.2941176470588</v>
      </c>
      <c r="G47">
        <v>1100.3333333333333</v>
      </c>
      <c r="H47">
        <v>911.4666666666667</v>
      </c>
      <c r="I47">
        <v>1054.54</v>
      </c>
      <c r="J47">
        <v>1023.1020408163265</v>
      </c>
      <c r="K47">
        <v>408.6</v>
      </c>
      <c r="L47">
        <v>397.36842105263156</v>
      </c>
      <c r="M47">
        <v>517.5</v>
      </c>
      <c r="N47">
        <v>1.5423728813559323</v>
      </c>
      <c r="O47">
        <v>439.24561403508773</v>
      </c>
      <c r="P47">
        <v>1.5423728813559323</v>
      </c>
      <c r="Q47">
        <v>439.24561403508773</v>
      </c>
      <c r="R47">
        <v>2.463276836158192</v>
      </c>
      <c r="S47">
        <v>808.39354838709676</v>
      </c>
      <c r="V47">
        <v>215</v>
      </c>
      <c r="W47">
        <v>215</v>
      </c>
      <c r="Z47">
        <v>159</v>
      </c>
      <c r="AA47">
        <v>159</v>
      </c>
      <c r="AB47">
        <v>187</v>
      </c>
      <c r="AE47">
        <v>1079</v>
      </c>
      <c r="AF47">
        <v>1079</v>
      </c>
      <c r="AG47">
        <v>1079</v>
      </c>
      <c r="AH47">
        <v>484.33333333333331</v>
      </c>
      <c r="AI47">
        <v>802.24050632911394</v>
      </c>
      <c r="AJ47">
        <v>1172</v>
      </c>
      <c r="AK47">
        <v>1225.5</v>
      </c>
      <c r="AL47">
        <v>1073</v>
      </c>
      <c r="AM47">
        <v>1173.3333333333333</v>
      </c>
      <c r="AN47">
        <v>725</v>
      </c>
      <c r="AO47">
        <v>1599</v>
      </c>
      <c r="AP47">
        <v>1127.6666666666667</v>
      </c>
      <c r="AQ47">
        <v>1141.4000000000001</v>
      </c>
      <c r="AR47">
        <v>1158.8181818181818</v>
      </c>
      <c r="AS47">
        <v>467</v>
      </c>
      <c r="AT47">
        <v>354</v>
      </c>
      <c r="AU47">
        <v>113</v>
      </c>
      <c r="AV47">
        <v>373.6</v>
      </c>
      <c r="AW47">
        <v>1169</v>
      </c>
      <c r="AX47">
        <v>287</v>
      </c>
      <c r="AY47">
        <v>556.33333333333337</v>
      </c>
      <c r="AZ47">
        <v>625</v>
      </c>
      <c r="BA47">
        <v>499.3</v>
      </c>
      <c r="BB47">
        <v>844.76190476190482</v>
      </c>
      <c r="BC47">
        <v>865.33333333333337</v>
      </c>
      <c r="BD47">
        <v>1232.5</v>
      </c>
      <c r="BE47">
        <v>1124</v>
      </c>
      <c r="BF47">
        <v>1030.8333333333333</v>
      </c>
      <c r="BG47">
        <v>734</v>
      </c>
      <c r="BH47">
        <v>1124</v>
      </c>
      <c r="BI47">
        <v>701.33333333333337</v>
      </c>
      <c r="BJ47">
        <v>792.4</v>
      </c>
      <c r="BK47">
        <v>922.4545454545455</v>
      </c>
      <c r="BL47">
        <v>922.4545454545455</v>
      </c>
      <c r="BM47">
        <v>871.46875</v>
      </c>
      <c r="BN47">
        <v>552</v>
      </c>
      <c r="BO47">
        <v>707.66666666666663</v>
      </c>
      <c r="BP47">
        <v>651</v>
      </c>
      <c r="BQ47">
        <v>647.5</v>
      </c>
      <c r="BR47">
        <v>990.5</v>
      </c>
      <c r="BS47">
        <v>1161.5</v>
      </c>
      <c r="BT47">
        <v>773.5</v>
      </c>
      <c r="BU47">
        <v>975.16666666666663</v>
      </c>
      <c r="BV47">
        <v>787.92857142857144</v>
      </c>
      <c r="BW47">
        <v>456</v>
      </c>
      <c r="BX47">
        <v>727</v>
      </c>
      <c r="BY47">
        <v>682.33333333333337</v>
      </c>
      <c r="BZ47">
        <v>659.5</v>
      </c>
      <c r="CA47">
        <v>671</v>
      </c>
      <c r="CB47">
        <v>430.5</v>
      </c>
      <c r="CC47">
        <v>960</v>
      </c>
      <c r="CD47">
        <v>687.16666666666663</v>
      </c>
      <c r="CE47">
        <v>673.33333333333337</v>
      </c>
      <c r="CF47">
        <v>735.03846153846155</v>
      </c>
      <c r="CG47">
        <v>2278</v>
      </c>
      <c r="CH47">
        <v>793</v>
      </c>
      <c r="CI47">
        <v>1065.6666666666667</v>
      </c>
      <c r="CJ47">
        <v>1122</v>
      </c>
      <c r="CK47">
        <v>889</v>
      </c>
      <c r="CL47">
        <v>2300</v>
      </c>
      <c r="CM47">
        <v>1475</v>
      </c>
      <c r="CN47">
        <v>1687.8</v>
      </c>
      <c r="CO47">
        <v>1357.75</v>
      </c>
      <c r="CP47">
        <v>1357.75</v>
      </c>
      <c r="CQ47">
        <v>931.68421052631584</v>
      </c>
      <c r="CR47">
        <v>904.15714285714284</v>
      </c>
      <c r="CS47">
        <v>247.66666666666666</v>
      </c>
      <c r="CT47">
        <v>227</v>
      </c>
      <c r="CU47">
        <v>386</v>
      </c>
      <c r="CV47">
        <v>271.2</v>
      </c>
      <c r="CW47">
        <v>300</v>
      </c>
      <c r="CX47">
        <v>680.5</v>
      </c>
      <c r="CZ47">
        <v>553.66666666666663</v>
      </c>
      <c r="DA47">
        <v>377.125</v>
      </c>
      <c r="DB47">
        <v>1606.5</v>
      </c>
      <c r="DC47">
        <v>1534</v>
      </c>
      <c r="DD47">
        <v>1786.6666666666667</v>
      </c>
      <c r="DE47">
        <v>1646.875</v>
      </c>
      <c r="DF47">
        <v>2065</v>
      </c>
      <c r="DG47">
        <v>1451.25</v>
      </c>
      <c r="DH47">
        <v>1996.3333333333333</v>
      </c>
      <c r="DI47">
        <v>1769.3333333333333</v>
      </c>
      <c r="DJ47">
        <v>1711.7058823529412</v>
      </c>
      <c r="DK47">
        <v>1284.6400000000001</v>
      </c>
      <c r="DL47">
        <v>469</v>
      </c>
      <c r="DM47">
        <v>780.5</v>
      </c>
      <c r="DN47">
        <v>650</v>
      </c>
      <c r="DO47">
        <v>635.57142857142856</v>
      </c>
      <c r="DP47">
        <v>755.5</v>
      </c>
      <c r="DQ47">
        <v>729.75</v>
      </c>
      <c r="DR47">
        <v>716.66666666666663</v>
      </c>
      <c r="DS47">
        <v>731.11111111111109</v>
      </c>
      <c r="DT47">
        <v>689.3125</v>
      </c>
      <c r="DU47">
        <v>689.3125</v>
      </c>
      <c r="DV47">
        <v>1052.3170731707316</v>
      </c>
      <c r="EZ47">
        <v>0</v>
      </c>
      <c r="FB47">
        <v>0.76666666666666672</v>
      </c>
      <c r="FC47">
        <v>1052.3170731707316</v>
      </c>
      <c r="FD47">
        <v>381.5</v>
      </c>
      <c r="FE47">
        <v>241.25</v>
      </c>
      <c r="FF47">
        <v>339.66666666666669</v>
      </c>
      <c r="FG47">
        <v>305.22222222222223</v>
      </c>
      <c r="FH47">
        <v>174</v>
      </c>
      <c r="FI47">
        <v>292</v>
      </c>
      <c r="FK47">
        <v>252.66666666666666</v>
      </c>
      <c r="FL47">
        <v>389</v>
      </c>
      <c r="FM47">
        <v>175</v>
      </c>
      <c r="FN47">
        <v>269.66666666666669</v>
      </c>
      <c r="FO47">
        <v>274.60000000000002</v>
      </c>
      <c r="FP47">
        <v>338</v>
      </c>
      <c r="FQ47">
        <v>101</v>
      </c>
      <c r="FR47">
        <v>302.33333333333331</v>
      </c>
      <c r="FS47">
        <v>269.2</v>
      </c>
      <c r="FT47">
        <v>342</v>
      </c>
      <c r="FU47">
        <v>297.72222222222223</v>
      </c>
      <c r="FV47">
        <v>340.93333333333334</v>
      </c>
      <c r="FW47">
        <v>325.74</v>
      </c>
      <c r="FX47">
        <v>302.11764705882354</v>
      </c>
      <c r="FY47">
        <v>268.3125</v>
      </c>
      <c r="FZ47">
        <v>286.60000000000002</v>
      </c>
      <c r="GA47">
        <v>286</v>
      </c>
    </row>
    <row r="48" spans="1:183" x14ac:dyDescent="0.3">
      <c r="A48" s="2" t="s">
        <v>46</v>
      </c>
      <c r="B48">
        <v>995</v>
      </c>
      <c r="C48">
        <v>917.17647058823525</v>
      </c>
      <c r="D48">
        <v>797.57894736842104</v>
      </c>
      <c r="E48">
        <v>902.74545454545455</v>
      </c>
      <c r="F48">
        <v>871.55555555555554</v>
      </c>
      <c r="G48">
        <v>1071.7647058823529</v>
      </c>
      <c r="H48">
        <v>1198.125</v>
      </c>
      <c r="I48">
        <v>1040.7450980392157</v>
      </c>
      <c r="J48">
        <v>969.14150943396226</v>
      </c>
      <c r="K48">
        <v>547.44444444444446</v>
      </c>
      <c r="L48">
        <v>457.47058823529414</v>
      </c>
      <c r="M48">
        <v>449.22222222222223</v>
      </c>
      <c r="N48">
        <v>1.7</v>
      </c>
      <c r="O48">
        <v>485.22641509433964</v>
      </c>
      <c r="P48">
        <v>1.7</v>
      </c>
      <c r="Q48">
        <v>485.22641509433964</v>
      </c>
      <c r="R48">
        <v>2.6888888888888891</v>
      </c>
      <c r="S48">
        <v>807.8364779874214</v>
      </c>
      <c r="AI48">
        <v>807.8364779874214</v>
      </c>
      <c r="AJ48">
        <v>935.5</v>
      </c>
      <c r="AK48">
        <v>663.2</v>
      </c>
      <c r="AL48">
        <v>467.83333333333331</v>
      </c>
      <c r="AM48">
        <v>705.125</v>
      </c>
      <c r="AN48">
        <v>841.77777777777783</v>
      </c>
      <c r="AO48">
        <v>1006.8888888888889</v>
      </c>
      <c r="AP48">
        <v>546.44444444444446</v>
      </c>
      <c r="AQ48">
        <v>798.37037037037032</v>
      </c>
      <c r="AR48">
        <v>754.49019607843138</v>
      </c>
      <c r="AS48">
        <v>940.33333333333337</v>
      </c>
      <c r="AT48">
        <v>713</v>
      </c>
      <c r="AU48">
        <v>987.625</v>
      </c>
      <c r="AV48">
        <v>850.09523809523807</v>
      </c>
      <c r="AW48">
        <v>589.85714285714289</v>
      </c>
      <c r="AX48">
        <v>649.71428571428567</v>
      </c>
      <c r="AY48">
        <v>627.55555555555554</v>
      </c>
      <c r="AZ48">
        <v>622.82608695652175</v>
      </c>
      <c r="BA48">
        <v>731.2954545454545</v>
      </c>
      <c r="BB48">
        <v>743.74736842105267</v>
      </c>
      <c r="BC48">
        <v>299.14285714285717</v>
      </c>
      <c r="BD48">
        <v>378.375</v>
      </c>
      <c r="BE48">
        <v>359.6</v>
      </c>
      <c r="BF48">
        <v>345.95</v>
      </c>
      <c r="BG48">
        <v>303.57142857142856</v>
      </c>
      <c r="BH48">
        <v>245.6</v>
      </c>
      <c r="BI48">
        <v>210.5</v>
      </c>
      <c r="BJ48">
        <v>251.85</v>
      </c>
      <c r="BK48">
        <v>298.89999999999998</v>
      </c>
      <c r="BL48">
        <v>298.89999999999998</v>
      </c>
      <c r="BM48">
        <v>611.94074074074069</v>
      </c>
      <c r="BP48">
        <v>1118</v>
      </c>
      <c r="BQ48">
        <v>1118</v>
      </c>
      <c r="BV48">
        <v>1118</v>
      </c>
      <c r="BY48">
        <v>375</v>
      </c>
      <c r="BZ48">
        <v>375</v>
      </c>
      <c r="CE48">
        <v>375</v>
      </c>
      <c r="CF48">
        <v>746.5</v>
      </c>
      <c r="CI48">
        <v>1155</v>
      </c>
      <c r="CJ48">
        <v>1155</v>
      </c>
      <c r="CO48">
        <v>1155</v>
      </c>
      <c r="CP48">
        <v>1155</v>
      </c>
      <c r="CQ48">
        <v>882.66666666666663</v>
      </c>
      <c r="CR48">
        <v>617.82608695652175</v>
      </c>
      <c r="CS48">
        <v>1346.6666666666667</v>
      </c>
      <c r="CU48">
        <v>1566</v>
      </c>
      <c r="CV48">
        <v>1401.5</v>
      </c>
      <c r="CX48">
        <v>776</v>
      </c>
      <c r="CY48">
        <v>1227</v>
      </c>
      <c r="CZ48">
        <v>1001.5</v>
      </c>
      <c r="DA48">
        <v>1268.1666666666667</v>
      </c>
      <c r="DD48">
        <v>1204</v>
      </c>
      <c r="DE48">
        <v>1204</v>
      </c>
      <c r="DG48">
        <v>296.5</v>
      </c>
      <c r="DH48">
        <v>159</v>
      </c>
      <c r="DI48">
        <v>250.66666666666666</v>
      </c>
      <c r="DJ48">
        <v>489</v>
      </c>
      <c r="DK48">
        <v>956.5</v>
      </c>
      <c r="DM48">
        <v>91</v>
      </c>
      <c r="DN48">
        <v>125</v>
      </c>
      <c r="DO48">
        <v>108</v>
      </c>
      <c r="DR48">
        <v>160.66666666666666</v>
      </c>
      <c r="DS48">
        <v>160.66666666666666</v>
      </c>
      <c r="DT48">
        <v>139.6</v>
      </c>
      <c r="DU48">
        <v>139.6</v>
      </c>
      <c r="DV48">
        <v>684.2</v>
      </c>
      <c r="EZ48">
        <v>0</v>
      </c>
      <c r="FB48">
        <v>0.21111111111111111</v>
      </c>
      <c r="FC48">
        <v>684.2</v>
      </c>
      <c r="FE48">
        <v>296.5</v>
      </c>
      <c r="FF48">
        <v>159</v>
      </c>
      <c r="FG48">
        <v>250.66666666666666</v>
      </c>
      <c r="FI48">
        <v>385</v>
      </c>
      <c r="FJ48">
        <v>212</v>
      </c>
      <c r="FK48">
        <v>298.5</v>
      </c>
      <c r="FL48">
        <v>237.57142857142858</v>
      </c>
      <c r="FM48">
        <v>167.85714285714286</v>
      </c>
      <c r="FN48">
        <v>190.44444444444446</v>
      </c>
      <c r="FO48">
        <v>197.91304347826087</v>
      </c>
      <c r="FP48">
        <v>288.55555555555554</v>
      </c>
      <c r="FQ48">
        <v>238.88888888888889</v>
      </c>
      <c r="FR48">
        <v>184.66666666666666</v>
      </c>
      <c r="FS48">
        <v>237.37037037037038</v>
      </c>
      <c r="FT48">
        <v>291.44444444444446</v>
      </c>
      <c r="FU48">
        <v>277.76470588235293</v>
      </c>
      <c r="FV48">
        <v>290.1875</v>
      </c>
      <c r="FW48">
        <v>286.49019607843138</v>
      </c>
      <c r="FX48">
        <v>283</v>
      </c>
      <c r="FY48">
        <v>259.35294117647061</v>
      </c>
      <c r="FZ48">
        <v>261.4736842105263</v>
      </c>
      <c r="GA48">
        <v>268.25454545454545</v>
      </c>
    </row>
    <row r="49" spans="1:183" x14ac:dyDescent="0.3">
      <c r="A49" s="2" t="s">
        <v>47</v>
      </c>
      <c r="B49">
        <v>949.4</v>
      </c>
      <c r="C49">
        <v>760.63157894736844</v>
      </c>
      <c r="D49">
        <v>724.375</v>
      </c>
      <c r="E49">
        <v>805.66</v>
      </c>
      <c r="F49">
        <v>805.29411764705878</v>
      </c>
      <c r="G49">
        <v>1099.9375</v>
      </c>
      <c r="H49">
        <v>902.92307692307691</v>
      </c>
      <c r="I49">
        <v>935.36956521739125</v>
      </c>
      <c r="J49">
        <v>867.8125</v>
      </c>
      <c r="K49">
        <v>220.42857142857142</v>
      </c>
      <c r="L49">
        <v>301.11111111111109</v>
      </c>
      <c r="M49">
        <v>264.27777777777777</v>
      </c>
      <c r="N49">
        <v>1.3</v>
      </c>
      <c r="O49">
        <v>265.26</v>
      </c>
      <c r="P49">
        <v>1.3</v>
      </c>
      <c r="Q49">
        <v>265.26</v>
      </c>
      <c r="R49">
        <v>2.3166666666666669</v>
      </c>
      <c r="S49">
        <v>661.45890410958907</v>
      </c>
      <c r="AI49">
        <v>661.45890410958907</v>
      </c>
      <c r="AJ49">
        <v>526.33333333333337</v>
      </c>
      <c r="AK49">
        <v>1386</v>
      </c>
      <c r="AL49">
        <v>1175</v>
      </c>
      <c r="AM49">
        <v>1143.7333333333333</v>
      </c>
      <c r="AN49">
        <v>1108.1666666666667</v>
      </c>
      <c r="AO49">
        <v>906.42857142857144</v>
      </c>
      <c r="AP49">
        <v>1499.6</v>
      </c>
      <c r="AQ49">
        <v>1138.4444444444443</v>
      </c>
      <c r="AR49">
        <v>1140.8484848484848</v>
      </c>
      <c r="AS49">
        <v>1291.3333333333333</v>
      </c>
      <c r="AT49">
        <v>550.5</v>
      </c>
      <c r="AU49">
        <v>815.75</v>
      </c>
      <c r="AV49">
        <v>943.78571428571433</v>
      </c>
      <c r="AW49">
        <v>629.33333333333337</v>
      </c>
      <c r="AX49">
        <v>938.83333333333337</v>
      </c>
      <c r="AY49">
        <v>1080.1666666666667</v>
      </c>
      <c r="AZ49">
        <v>882.77777777777783</v>
      </c>
      <c r="BA49">
        <v>909.46875</v>
      </c>
      <c r="BB49">
        <v>1026.9384615384615</v>
      </c>
      <c r="BC49">
        <v>685.5</v>
      </c>
      <c r="BD49">
        <v>557</v>
      </c>
      <c r="BE49">
        <v>818</v>
      </c>
      <c r="BF49">
        <v>665.08333333333337</v>
      </c>
      <c r="BG49">
        <v>566.6</v>
      </c>
      <c r="BH49">
        <v>526.33333333333337</v>
      </c>
      <c r="BI49">
        <v>537.14285714285711</v>
      </c>
      <c r="BJ49">
        <v>541.72222222222217</v>
      </c>
      <c r="BK49">
        <v>591.06666666666672</v>
      </c>
      <c r="BL49">
        <v>591.06666666666672</v>
      </c>
      <c r="BM49">
        <v>889.29473684210529</v>
      </c>
      <c r="BN49">
        <v>1519</v>
      </c>
      <c r="BO49">
        <v>772</v>
      </c>
      <c r="BP49">
        <v>1377</v>
      </c>
      <c r="BQ49">
        <v>1296.75</v>
      </c>
      <c r="BR49">
        <v>1066.5</v>
      </c>
      <c r="BU49">
        <v>1066.5</v>
      </c>
      <c r="BV49">
        <v>1220</v>
      </c>
      <c r="BX49">
        <v>1182.3333333333333</v>
      </c>
      <c r="BY49">
        <v>213</v>
      </c>
      <c r="BZ49">
        <v>940</v>
      </c>
      <c r="CE49">
        <v>940</v>
      </c>
      <c r="CF49">
        <v>1108</v>
      </c>
      <c r="CG49">
        <v>445.5</v>
      </c>
      <c r="CH49">
        <v>689</v>
      </c>
      <c r="CI49">
        <v>867</v>
      </c>
      <c r="CJ49">
        <v>611.75</v>
      </c>
      <c r="CK49">
        <v>1564</v>
      </c>
      <c r="CN49">
        <v>1564</v>
      </c>
      <c r="CO49">
        <v>802.2</v>
      </c>
      <c r="CP49">
        <v>802.2</v>
      </c>
      <c r="CQ49">
        <v>1006.0666666666667</v>
      </c>
      <c r="CR49">
        <v>905.21818181818185</v>
      </c>
      <c r="CS49">
        <v>571.85714285714289</v>
      </c>
      <c r="CT49">
        <v>520</v>
      </c>
      <c r="CU49">
        <v>624.85714285714289</v>
      </c>
      <c r="CV49">
        <v>574.85</v>
      </c>
      <c r="CW49">
        <v>247.66666666666666</v>
      </c>
      <c r="CX49">
        <v>794.625</v>
      </c>
      <c r="CY49">
        <v>740.16666666666663</v>
      </c>
      <c r="CZ49">
        <v>614.20000000000005</v>
      </c>
      <c r="DA49">
        <v>594.52499999999998</v>
      </c>
      <c r="DB49">
        <v>892.28571428571433</v>
      </c>
      <c r="DC49">
        <v>698</v>
      </c>
      <c r="DD49">
        <v>826.88888888888891</v>
      </c>
      <c r="DE49">
        <v>798.8</v>
      </c>
      <c r="DF49">
        <v>867.5</v>
      </c>
      <c r="DG49">
        <v>371.625</v>
      </c>
      <c r="DH49">
        <v>568.75</v>
      </c>
      <c r="DI49">
        <v>549.65</v>
      </c>
      <c r="DJ49">
        <v>688.06666666666672</v>
      </c>
      <c r="DK49">
        <v>644.04705882352937</v>
      </c>
      <c r="DL49">
        <v>717.66666666666663</v>
      </c>
      <c r="DM49">
        <v>651.79999999999995</v>
      </c>
      <c r="DN49">
        <v>603.85714285714289</v>
      </c>
      <c r="DO49">
        <v>655.11111111111109</v>
      </c>
      <c r="DP49">
        <v>449</v>
      </c>
      <c r="DQ49">
        <v>462.42857142857144</v>
      </c>
      <c r="DR49">
        <v>407.16666666666669</v>
      </c>
      <c r="DS49">
        <v>439.76470588235293</v>
      </c>
      <c r="DT49">
        <v>550.51428571428573</v>
      </c>
      <c r="DU49">
        <v>550.51428571428573</v>
      </c>
      <c r="DV49">
        <v>616.76666666666665</v>
      </c>
      <c r="EJ49">
        <v>1567</v>
      </c>
      <c r="EM49">
        <v>1567</v>
      </c>
      <c r="EN49">
        <v>1567</v>
      </c>
      <c r="EO49">
        <v>1567</v>
      </c>
      <c r="ET49">
        <v>506</v>
      </c>
      <c r="EW49">
        <v>506</v>
      </c>
      <c r="EX49">
        <v>506</v>
      </c>
      <c r="EY49">
        <v>506</v>
      </c>
      <c r="EZ49">
        <v>1.1666666666666667</v>
      </c>
      <c r="FA49">
        <v>1036.5</v>
      </c>
      <c r="FB49">
        <v>1.7833333333333334</v>
      </c>
      <c r="FC49">
        <v>623.64754098360652</v>
      </c>
      <c r="FD49">
        <v>205</v>
      </c>
      <c r="FE49">
        <v>184.5</v>
      </c>
      <c r="FF49">
        <v>159.5</v>
      </c>
      <c r="FG49">
        <v>178.6</v>
      </c>
      <c r="FH49">
        <v>183</v>
      </c>
      <c r="FI49">
        <v>305.25</v>
      </c>
      <c r="FJ49">
        <v>194.66666666666666</v>
      </c>
      <c r="FK49">
        <v>235.4</v>
      </c>
      <c r="FL49">
        <v>267.66666666666669</v>
      </c>
      <c r="FM49">
        <v>217</v>
      </c>
      <c r="FN49">
        <v>300.33333333333331</v>
      </c>
      <c r="FO49">
        <v>261.66666666666669</v>
      </c>
      <c r="FP49">
        <v>287.5</v>
      </c>
      <c r="FQ49">
        <v>301.28571428571428</v>
      </c>
      <c r="FR49">
        <v>354.8</v>
      </c>
      <c r="FS49">
        <v>311.55555555555554</v>
      </c>
      <c r="FT49">
        <v>184.76470588235293</v>
      </c>
      <c r="FU49">
        <v>220.25</v>
      </c>
      <c r="FV49">
        <v>277.46153846153845</v>
      </c>
      <c r="FW49">
        <v>223.30434782608697</v>
      </c>
      <c r="FX49">
        <v>240.06666666666666</v>
      </c>
      <c r="FY49">
        <v>230.63157894736841</v>
      </c>
      <c r="FZ49">
        <v>192.375</v>
      </c>
      <c r="GA49">
        <v>221.22</v>
      </c>
    </row>
    <row r="50" spans="1:183" x14ac:dyDescent="0.3">
      <c r="A50" s="2" t="s">
        <v>48</v>
      </c>
      <c r="B50">
        <v>1120.2941176470588</v>
      </c>
      <c r="C50">
        <v>1214.7058823529412</v>
      </c>
      <c r="D50">
        <v>1391.9473684210527</v>
      </c>
      <c r="E50">
        <v>1247.9622641509434</v>
      </c>
      <c r="F50">
        <v>1294.1666666666667</v>
      </c>
      <c r="G50">
        <v>1191.9411764705883</v>
      </c>
      <c r="H50">
        <v>1110.5714285714287</v>
      </c>
      <c r="I50">
        <v>1206.2448979591836</v>
      </c>
      <c r="J50">
        <v>1227.9215686274511</v>
      </c>
      <c r="K50">
        <v>738.35</v>
      </c>
      <c r="L50">
        <v>703.9473684210526</v>
      </c>
      <c r="M50">
        <v>616.15</v>
      </c>
      <c r="N50">
        <v>2.5593220338983049</v>
      </c>
      <c r="O50">
        <v>685.84745762711862</v>
      </c>
      <c r="P50">
        <v>2.5593220338983049</v>
      </c>
      <c r="Q50">
        <v>685.84745762711862</v>
      </c>
      <c r="R50">
        <v>3.4689265536723162</v>
      </c>
      <c r="S50">
        <v>1029.2732919254659</v>
      </c>
      <c r="U50">
        <v>1638</v>
      </c>
      <c r="W50">
        <v>1638</v>
      </c>
      <c r="Y50">
        <v>515</v>
      </c>
      <c r="AA50">
        <v>515</v>
      </c>
      <c r="AB50">
        <v>1076.5</v>
      </c>
      <c r="AD50">
        <v>394</v>
      </c>
      <c r="AF50">
        <v>394</v>
      </c>
      <c r="AG50">
        <v>394</v>
      </c>
      <c r="AH50">
        <v>849</v>
      </c>
      <c r="AI50">
        <v>1025.9756097560976</v>
      </c>
      <c r="AJ50">
        <v>1722.8888888888889</v>
      </c>
      <c r="AK50">
        <v>1382.8</v>
      </c>
      <c r="AL50">
        <v>1665.4285714285713</v>
      </c>
      <c r="AM50">
        <v>1576.6153846153845</v>
      </c>
      <c r="AN50">
        <v>1556.5555555555557</v>
      </c>
      <c r="AO50">
        <v>1562.4</v>
      </c>
      <c r="AP50">
        <v>1550.375</v>
      </c>
      <c r="AQ50">
        <v>1556.8888888888889</v>
      </c>
      <c r="AR50">
        <v>1566.566037735849</v>
      </c>
      <c r="AS50">
        <v>591</v>
      </c>
      <c r="AT50">
        <v>814.57142857142856</v>
      </c>
      <c r="AU50">
        <v>1020.7142857142857</v>
      </c>
      <c r="AV50">
        <v>845.05555555555554</v>
      </c>
      <c r="AW50">
        <v>708.625</v>
      </c>
      <c r="AX50">
        <v>943.83333333333337</v>
      </c>
      <c r="AY50">
        <v>921.125</v>
      </c>
      <c r="AZ50">
        <v>850.0454545454545</v>
      </c>
      <c r="BA50">
        <v>847.8</v>
      </c>
      <c r="BB50">
        <v>1257.4193548387098</v>
      </c>
      <c r="BC50">
        <v>946.44444444444446</v>
      </c>
      <c r="BD50">
        <v>1257.5</v>
      </c>
      <c r="BE50">
        <v>839.77777777777783</v>
      </c>
      <c r="BF50">
        <v>1023.25</v>
      </c>
      <c r="BG50">
        <v>1100.1111111111111</v>
      </c>
      <c r="BH50">
        <v>1094.5</v>
      </c>
      <c r="BI50">
        <v>1226.2</v>
      </c>
      <c r="BJ50">
        <v>1141.655172413793</v>
      </c>
      <c r="BK50">
        <v>1083.4912280701753</v>
      </c>
      <c r="BL50">
        <v>1083.4912280701753</v>
      </c>
      <c r="BM50">
        <v>1191.3266666666666</v>
      </c>
      <c r="BN50">
        <v>1611</v>
      </c>
      <c r="BP50">
        <v>1863</v>
      </c>
      <c r="BQ50">
        <v>1737</v>
      </c>
      <c r="BR50">
        <v>2041</v>
      </c>
      <c r="BU50">
        <v>2041</v>
      </c>
      <c r="BV50">
        <v>1838.3333333333333</v>
      </c>
      <c r="BW50">
        <v>572</v>
      </c>
      <c r="BY50">
        <v>510</v>
      </c>
      <c r="BZ50">
        <v>541</v>
      </c>
      <c r="CA50">
        <v>230</v>
      </c>
      <c r="CD50">
        <v>230</v>
      </c>
      <c r="CE50">
        <v>437.33333333333331</v>
      </c>
      <c r="CF50">
        <v>1137.8333333333333</v>
      </c>
      <c r="CG50">
        <v>2256</v>
      </c>
      <c r="CI50">
        <v>2113</v>
      </c>
      <c r="CJ50">
        <v>2184.5</v>
      </c>
      <c r="CK50">
        <v>2225</v>
      </c>
      <c r="CN50">
        <v>2225</v>
      </c>
      <c r="CO50">
        <v>2198</v>
      </c>
      <c r="CP50">
        <v>2198</v>
      </c>
      <c r="CQ50">
        <v>1491.2222222222222</v>
      </c>
      <c r="CR50">
        <v>1208.3018867924529</v>
      </c>
      <c r="CS50">
        <v>909.75</v>
      </c>
      <c r="CT50">
        <v>619.6</v>
      </c>
      <c r="CU50">
        <v>847.66666666666663</v>
      </c>
      <c r="CV50">
        <v>788.2</v>
      </c>
      <c r="CW50">
        <v>871.25</v>
      </c>
      <c r="CX50">
        <v>901.57142857142856</v>
      </c>
      <c r="CY50">
        <v>814.33333333333337</v>
      </c>
      <c r="CZ50">
        <v>863.64705882352939</v>
      </c>
      <c r="DA50">
        <v>828.28125</v>
      </c>
      <c r="DB50">
        <v>1766.6666666666667</v>
      </c>
      <c r="DC50">
        <v>1775.6666666666667</v>
      </c>
      <c r="DD50">
        <v>1498.3333333333333</v>
      </c>
      <c r="DE50">
        <v>1669.4166666666667</v>
      </c>
      <c r="DF50">
        <v>1675.4444444444443</v>
      </c>
      <c r="DG50">
        <v>1309.5555555555557</v>
      </c>
      <c r="DH50">
        <v>1526.9</v>
      </c>
      <c r="DI50">
        <v>1504.7857142857142</v>
      </c>
      <c r="DJ50">
        <v>1580.7692307692307</v>
      </c>
      <c r="DK50">
        <v>1294.1071428571429</v>
      </c>
      <c r="DL50">
        <v>909.42857142857144</v>
      </c>
      <c r="DM50">
        <v>871.22222222222217</v>
      </c>
      <c r="DN50">
        <v>1083.1111111111111</v>
      </c>
      <c r="DO50">
        <v>958.2</v>
      </c>
      <c r="DP50">
        <v>1103.5555555555557</v>
      </c>
      <c r="DQ50">
        <v>930.66666666666663</v>
      </c>
      <c r="DR50">
        <v>962.5</v>
      </c>
      <c r="DS50">
        <v>997.60714285714289</v>
      </c>
      <c r="DT50">
        <v>979.01886792452831</v>
      </c>
      <c r="DU50">
        <v>979.01886792452831</v>
      </c>
      <c r="DV50">
        <v>1172.2116788321168</v>
      </c>
      <c r="DW50">
        <v>1425</v>
      </c>
      <c r="DX50">
        <v>618</v>
      </c>
      <c r="DZ50">
        <v>1156</v>
      </c>
      <c r="EB50">
        <v>2003</v>
      </c>
      <c r="ED50">
        <v>2003</v>
      </c>
      <c r="EE50">
        <v>1367.75</v>
      </c>
      <c r="EF50">
        <v>1646</v>
      </c>
      <c r="EG50">
        <v>1673</v>
      </c>
      <c r="EH50">
        <v>2248</v>
      </c>
      <c r="EI50">
        <v>1803.25</v>
      </c>
      <c r="EJ50">
        <v>2065</v>
      </c>
      <c r="EK50">
        <v>329</v>
      </c>
      <c r="EM50">
        <v>1197</v>
      </c>
      <c r="EN50">
        <v>1601.1666666666667</v>
      </c>
      <c r="EO50">
        <v>1507.8</v>
      </c>
      <c r="EP50">
        <v>1699.3333333333333</v>
      </c>
      <c r="EQ50">
        <v>2309</v>
      </c>
      <c r="ER50">
        <v>823</v>
      </c>
      <c r="ES50">
        <v>1646</v>
      </c>
      <c r="ET50">
        <v>1520</v>
      </c>
      <c r="EU50">
        <v>2304</v>
      </c>
      <c r="EW50">
        <v>1912</v>
      </c>
      <c r="EX50">
        <v>1722</v>
      </c>
      <c r="EY50">
        <v>1722</v>
      </c>
      <c r="EZ50">
        <v>4.5714285714285712</v>
      </c>
      <c r="FA50">
        <v>1596</v>
      </c>
      <c r="FB50">
        <v>3.7</v>
      </c>
      <c r="FC50">
        <v>1218.9935064935064</v>
      </c>
      <c r="FD50">
        <v>317.55555555555554</v>
      </c>
      <c r="FE50">
        <v>279.88888888888891</v>
      </c>
      <c r="FF50">
        <v>328.6</v>
      </c>
      <c r="FG50">
        <v>309.39285714285717</v>
      </c>
      <c r="FH50">
        <v>275.5</v>
      </c>
      <c r="FI50">
        <v>335.28571428571428</v>
      </c>
      <c r="FJ50">
        <v>186.83333333333334</v>
      </c>
      <c r="FK50">
        <v>268.8235294117647</v>
      </c>
      <c r="FL50">
        <v>275</v>
      </c>
      <c r="FM50">
        <v>259.33333333333331</v>
      </c>
      <c r="FN50">
        <v>262</v>
      </c>
      <c r="FO50">
        <v>266</v>
      </c>
      <c r="FP50">
        <v>320.11111111111109</v>
      </c>
      <c r="FQ50">
        <v>305.7</v>
      </c>
      <c r="FR50">
        <v>279.375</v>
      </c>
      <c r="FS50">
        <v>302.7037037037037</v>
      </c>
      <c r="FT50">
        <v>246.44444444444446</v>
      </c>
      <c r="FU50">
        <v>257.05882352941177</v>
      </c>
      <c r="FV50">
        <v>298.92857142857144</v>
      </c>
      <c r="FW50">
        <v>265.12244897959181</v>
      </c>
      <c r="FX50">
        <v>281.23529411764707</v>
      </c>
      <c r="FY50">
        <v>307.88235294117646</v>
      </c>
      <c r="FZ50">
        <v>313.15789473684208</v>
      </c>
      <c r="GA50">
        <v>301.22641509433964</v>
      </c>
    </row>
    <row r="51" spans="1:183" x14ac:dyDescent="0.3">
      <c r="A51" s="2" t="s">
        <v>49</v>
      </c>
      <c r="B51">
        <v>1039.1500000000001</v>
      </c>
      <c r="C51">
        <v>1218.4736842105262</v>
      </c>
      <c r="D51">
        <v>984.35</v>
      </c>
      <c r="E51">
        <v>1078.3220338983051</v>
      </c>
      <c r="F51">
        <v>1066.0526315789473</v>
      </c>
      <c r="G51">
        <v>821.05555555555554</v>
      </c>
      <c r="H51">
        <v>1110.421052631579</v>
      </c>
      <c r="I51">
        <v>1002.3571428571429</v>
      </c>
      <c r="J51">
        <v>1041.3304347826088</v>
      </c>
      <c r="K51">
        <v>423.5</v>
      </c>
      <c r="L51">
        <v>431.3</v>
      </c>
      <c r="M51">
        <v>444.5</v>
      </c>
      <c r="N51">
        <v>1.5</v>
      </c>
      <c r="O51">
        <v>433.1</v>
      </c>
      <c r="P51">
        <v>1.5</v>
      </c>
      <c r="Q51">
        <v>433.1</v>
      </c>
      <c r="R51">
        <v>2.6277777777777778</v>
      </c>
      <c r="S51">
        <v>832.79428571428571</v>
      </c>
      <c r="AI51">
        <v>832.79428571428571</v>
      </c>
      <c r="AJ51">
        <v>1401.4</v>
      </c>
      <c r="AK51">
        <v>1772.9</v>
      </c>
      <c r="AL51">
        <v>1514.1111111111111</v>
      </c>
      <c r="AM51">
        <v>1564.4827586206898</v>
      </c>
      <c r="AN51">
        <v>1574</v>
      </c>
      <c r="AO51">
        <v>1580</v>
      </c>
      <c r="AP51">
        <v>1475.5</v>
      </c>
      <c r="AQ51">
        <v>1540.9642857142858</v>
      </c>
      <c r="AR51">
        <v>1552.9298245614036</v>
      </c>
      <c r="AS51">
        <v>927.71428571428567</v>
      </c>
      <c r="AT51">
        <v>603.4</v>
      </c>
      <c r="AU51">
        <v>1043.5999999999999</v>
      </c>
      <c r="AV51">
        <v>866.41176470588232</v>
      </c>
      <c r="AW51">
        <v>738.5</v>
      </c>
      <c r="AX51">
        <v>721.75</v>
      </c>
      <c r="AY51">
        <v>614.375</v>
      </c>
      <c r="AZ51">
        <v>687.27272727272725</v>
      </c>
      <c r="BA51">
        <v>765.35897435897436</v>
      </c>
      <c r="BB51">
        <v>1232.9791666666667</v>
      </c>
      <c r="BC51">
        <v>636.20000000000005</v>
      </c>
      <c r="BD51">
        <v>628.6</v>
      </c>
      <c r="BE51">
        <v>575.66666666666663</v>
      </c>
      <c r="BF51">
        <v>614.79310344827582</v>
      </c>
      <c r="BG51">
        <v>708.75</v>
      </c>
      <c r="BH51">
        <v>731.3</v>
      </c>
      <c r="BI51">
        <v>626.29999999999995</v>
      </c>
      <c r="BJ51">
        <v>687.35714285714289</v>
      </c>
      <c r="BK51">
        <v>650.43859649122805</v>
      </c>
      <c r="BL51">
        <v>650.43859649122805</v>
      </c>
      <c r="BM51">
        <v>1015.9542483660131</v>
      </c>
      <c r="BP51">
        <v>2218</v>
      </c>
      <c r="BQ51">
        <v>2218</v>
      </c>
      <c r="BR51">
        <v>1975.5</v>
      </c>
      <c r="BU51">
        <v>1975.5</v>
      </c>
      <c r="BV51">
        <v>2056.3333333333335</v>
      </c>
      <c r="BY51">
        <v>140</v>
      </c>
      <c r="BZ51">
        <v>140</v>
      </c>
      <c r="CA51">
        <v>611</v>
      </c>
      <c r="CD51">
        <v>611</v>
      </c>
      <c r="CE51">
        <v>375.5</v>
      </c>
      <c r="CF51">
        <v>1384</v>
      </c>
      <c r="CI51">
        <v>2210</v>
      </c>
      <c r="CJ51">
        <v>2210</v>
      </c>
      <c r="CK51">
        <v>476.5</v>
      </c>
      <c r="CN51">
        <v>476.5</v>
      </c>
      <c r="CO51">
        <v>1054.3333333333333</v>
      </c>
      <c r="CP51">
        <v>1054.3333333333333</v>
      </c>
      <c r="CQ51">
        <v>1260.375</v>
      </c>
      <c r="CR51">
        <v>1028.0993788819876</v>
      </c>
      <c r="CS51">
        <v>627.71428571428567</v>
      </c>
      <c r="CT51">
        <v>805.57142857142856</v>
      </c>
      <c r="CU51">
        <v>749.5</v>
      </c>
      <c r="CV51">
        <v>726.5</v>
      </c>
      <c r="CW51">
        <v>1297</v>
      </c>
      <c r="CX51">
        <v>852.75</v>
      </c>
      <c r="CY51">
        <v>1143.8333333333333</v>
      </c>
      <c r="CZ51">
        <v>1017.4375</v>
      </c>
      <c r="DA51">
        <v>855.80555555555554</v>
      </c>
      <c r="DB51">
        <v>1793.5</v>
      </c>
      <c r="DC51">
        <v>1734.4</v>
      </c>
      <c r="DD51">
        <v>1819.4285714285713</v>
      </c>
      <c r="DE51">
        <v>1778.3333333333333</v>
      </c>
      <c r="DF51">
        <v>2102.2857142857142</v>
      </c>
      <c r="DG51">
        <v>1482.6</v>
      </c>
      <c r="DH51">
        <v>1691</v>
      </c>
      <c r="DI51">
        <v>1721.5769230769231</v>
      </c>
      <c r="DJ51">
        <v>1750.4905660377358</v>
      </c>
      <c r="DK51">
        <v>1388.5955056179776</v>
      </c>
      <c r="DL51">
        <v>859.3</v>
      </c>
      <c r="DM51">
        <v>764.88888888888891</v>
      </c>
      <c r="DN51">
        <v>994.75</v>
      </c>
      <c r="DO51">
        <v>867.96296296296293</v>
      </c>
      <c r="DP51">
        <v>784.875</v>
      </c>
      <c r="DQ51">
        <v>1015</v>
      </c>
      <c r="DR51">
        <v>906.5</v>
      </c>
      <c r="DS51">
        <v>910.5</v>
      </c>
      <c r="DT51">
        <v>889.61818181818182</v>
      </c>
      <c r="DU51">
        <v>889.61818181818182</v>
      </c>
      <c r="DV51">
        <v>1198.0138888888889</v>
      </c>
      <c r="DY51">
        <v>364</v>
      </c>
      <c r="DZ51">
        <v>364</v>
      </c>
      <c r="EA51">
        <v>437</v>
      </c>
      <c r="ED51">
        <v>437</v>
      </c>
      <c r="EE51">
        <v>400.5</v>
      </c>
      <c r="EH51">
        <v>1402</v>
      </c>
      <c r="EI51">
        <v>1402</v>
      </c>
      <c r="EJ51">
        <v>1851.5</v>
      </c>
      <c r="EM51">
        <v>1851.5</v>
      </c>
      <c r="EN51">
        <v>1626.75</v>
      </c>
      <c r="EO51">
        <v>1218</v>
      </c>
      <c r="ER51">
        <v>1491</v>
      </c>
      <c r="ES51">
        <v>1491</v>
      </c>
      <c r="ET51">
        <v>1899.5</v>
      </c>
      <c r="EW51">
        <v>1899.5</v>
      </c>
      <c r="EX51">
        <v>1695.25</v>
      </c>
      <c r="EY51">
        <v>1695.25</v>
      </c>
      <c r="EZ51">
        <v>3.5833333333333335</v>
      </c>
      <c r="FA51">
        <v>1408.9</v>
      </c>
      <c r="FB51">
        <v>3.0444444444444443</v>
      </c>
      <c r="FC51">
        <v>1211.7077922077922</v>
      </c>
      <c r="FD51">
        <v>339.28571428571428</v>
      </c>
      <c r="FE51">
        <v>338.5</v>
      </c>
      <c r="FF51">
        <v>323.22222222222223</v>
      </c>
      <c r="FG51">
        <v>333.42307692307691</v>
      </c>
      <c r="FH51">
        <v>347</v>
      </c>
      <c r="FI51">
        <v>359.5</v>
      </c>
      <c r="FJ51">
        <v>325.33333333333331</v>
      </c>
      <c r="FK51">
        <v>345.125</v>
      </c>
      <c r="FL51">
        <v>302.16666666666669</v>
      </c>
      <c r="FM51">
        <v>277.25</v>
      </c>
      <c r="FN51">
        <v>302</v>
      </c>
      <c r="FO51">
        <v>293.04545454545456</v>
      </c>
      <c r="FP51">
        <v>312.75</v>
      </c>
      <c r="FQ51">
        <v>349.2</v>
      </c>
      <c r="FR51">
        <v>330</v>
      </c>
      <c r="FS51">
        <v>331.92857142857144</v>
      </c>
      <c r="FT51">
        <v>313.89473684210526</v>
      </c>
      <c r="FU51">
        <v>319.22222222222223</v>
      </c>
      <c r="FV51">
        <v>340.15789473684208</v>
      </c>
      <c r="FW51">
        <v>324.51785714285717</v>
      </c>
      <c r="FX51">
        <v>347.45</v>
      </c>
      <c r="FY51">
        <v>320.5263157894737</v>
      </c>
      <c r="FZ51">
        <v>348.35</v>
      </c>
      <c r="GA51">
        <v>339.08474576271186</v>
      </c>
    </row>
    <row r="52" spans="1:183" x14ac:dyDescent="0.3">
      <c r="A52" s="2" t="s">
        <v>50</v>
      </c>
      <c r="B52">
        <v>1313</v>
      </c>
      <c r="C52">
        <v>1740.0833333333333</v>
      </c>
      <c r="D52">
        <v>1243.7142857142858</v>
      </c>
      <c r="E52">
        <v>1419.5384615384614</v>
      </c>
      <c r="F52">
        <v>1303.9411764705883</v>
      </c>
      <c r="G52">
        <v>1465.2142857142858</v>
      </c>
      <c r="H52">
        <v>1160.8235294117646</v>
      </c>
      <c r="I52">
        <v>1300.2916666666667</v>
      </c>
      <c r="J52">
        <v>1353.7471264367816</v>
      </c>
      <c r="K52">
        <v>454.4375</v>
      </c>
      <c r="L52">
        <v>365.0625</v>
      </c>
      <c r="M52">
        <v>395.25</v>
      </c>
      <c r="N52">
        <v>1.2166666666666666</v>
      </c>
      <c r="O52">
        <v>404.91666666666669</v>
      </c>
      <c r="P52">
        <v>1.2166666666666666</v>
      </c>
      <c r="Q52">
        <v>404.91666666666669</v>
      </c>
      <c r="R52">
        <v>2.8277777777777779</v>
      </c>
      <c r="S52">
        <v>1016.3851851851852</v>
      </c>
      <c r="AI52">
        <v>1016.3851851851852</v>
      </c>
      <c r="AJ52">
        <v>1632.3</v>
      </c>
      <c r="AK52">
        <v>1361.1</v>
      </c>
      <c r="AL52">
        <v>1446.7</v>
      </c>
      <c r="AM52">
        <v>1480.0333333333333</v>
      </c>
      <c r="AN52">
        <v>1496.8</v>
      </c>
      <c r="AO52">
        <v>1403.3333333333333</v>
      </c>
      <c r="AP52">
        <v>1445.25</v>
      </c>
      <c r="AQ52">
        <v>1450.3703703703704</v>
      </c>
      <c r="AR52">
        <v>1465.9824561403509</v>
      </c>
      <c r="AS52">
        <v>654.5</v>
      </c>
      <c r="AT52">
        <v>878.5</v>
      </c>
      <c r="AU52">
        <v>755.75</v>
      </c>
      <c r="AV52">
        <v>772.77272727272725</v>
      </c>
      <c r="AW52">
        <v>883</v>
      </c>
      <c r="AX52">
        <v>788</v>
      </c>
      <c r="AY52">
        <v>1070.8571428571429</v>
      </c>
      <c r="AZ52">
        <v>915.5</v>
      </c>
      <c r="BA52">
        <v>840.73809523809518</v>
      </c>
      <c r="BB52">
        <v>1200.7272727272727</v>
      </c>
      <c r="BC52">
        <v>946.2</v>
      </c>
      <c r="BD52">
        <v>803.9</v>
      </c>
      <c r="BE52">
        <v>785.9</v>
      </c>
      <c r="BF52">
        <v>845.33333333333337</v>
      </c>
      <c r="BG52">
        <v>637.44444444444446</v>
      </c>
      <c r="BH52">
        <v>704.77777777777783</v>
      </c>
      <c r="BI52">
        <v>797.55555555555554</v>
      </c>
      <c r="BJ52">
        <v>713.25925925925924</v>
      </c>
      <c r="BK52">
        <v>782.77192982456143</v>
      </c>
      <c r="BL52">
        <v>782.77192982456143</v>
      </c>
      <c r="BM52">
        <v>1048.0128205128206</v>
      </c>
      <c r="BS52">
        <v>580</v>
      </c>
      <c r="BT52">
        <v>1011</v>
      </c>
      <c r="BU52">
        <v>795.5</v>
      </c>
      <c r="BV52">
        <v>795.5</v>
      </c>
      <c r="CB52">
        <v>1723</v>
      </c>
      <c r="CC52">
        <v>1039</v>
      </c>
      <c r="CD52">
        <v>1381</v>
      </c>
      <c r="CE52">
        <v>1381</v>
      </c>
      <c r="CF52">
        <v>1088.25</v>
      </c>
      <c r="CL52">
        <v>1130</v>
      </c>
      <c r="CM52">
        <v>1725</v>
      </c>
      <c r="CN52">
        <v>1427.5</v>
      </c>
      <c r="CO52">
        <v>1427.5</v>
      </c>
      <c r="CP52">
        <v>1427.5</v>
      </c>
      <c r="CQ52">
        <v>1201.3333333333333</v>
      </c>
      <c r="CR52">
        <v>1053.6913580246915</v>
      </c>
      <c r="CS52">
        <v>952.625</v>
      </c>
      <c r="CT52">
        <v>610.33333333333337</v>
      </c>
      <c r="CU52">
        <v>812.71428571428567</v>
      </c>
      <c r="CV52">
        <v>808.19047619047615</v>
      </c>
      <c r="CW52">
        <v>787.5</v>
      </c>
      <c r="CX52">
        <v>1079.7142857142858</v>
      </c>
      <c r="CY52">
        <v>569.9</v>
      </c>
      <c r="CZ52">
        <v>781.82608695652175</v>
      </c>
      <c r="DA52">
        <v>794.40909090909088</v>
      </c>
      <c r="DB52">
        <v>996.6</v>
      </c>
      <c r="DC52">
        <v>1160.5</v>
      </c>
      <c r="DD52">
        <v>853.75</v>
      </c>
      <c r="DE52">
        <v>1014.3214285714286</v>
      </c>
      <c r="DF52">
        <v>984.875</v>
      </c>
      <c r="DG52">
        <v>1088.25</v>
      </c>
      <c r="DH52">
        <v>967.6</v>
      </c>
      <c r="DI52">
        <v>1010.0384615384615</v>
      </c>
      <c r="DJ52">
        <v>1012.2592592592592</v>
      </c>
      <c r="DK52">
        <v>914.44897959183675</v>
      </c>
      <c r="DL52">
        <v>407.5</v>
      </c>
      <c r="DM52">
        <v>424.22222222222223</v>
      </c>
      <c r="DN52">
        <v>506.4</v>
      </c>
      <c r="DO52">
        <v>439.75</v>
      </c>
      <c r="DP52">
        <v>445.33333333333331</v>
      </c>
      <c r="DQ52">
        <v>359.57142857142856</v>
      </c>
      <c r="DR52">
        <v>333.5</v>
      </c>
      <c r="DS52">
        <v>383.04166666666669</v>
      </c>
      <c r="DT52">
        <v>408.81818181818181</v>
      </c>
      <c r="DU52">
        <v>408.81818181818181</v>
      </c>
      <c r="DV52">
        <v>757.77464788732391</v>
      </c>
      <c r="DY52">
        <v>107</v>
      </c>
      <c r="DZ52">
        <v>107</v>
      </c>
      <c r="EA52">
        <v>152</v>
      </c>
      <c r="ED52">
        <v>152</v>
      </c>
      <c r="EE52">
        <v>129.5</v>
      </c>
      <c r="EH52">
        <v>729</v>
      </c>
      <c r="EI52">
        <v>729</v>
      </c>
      <c r="EJ52">
        <v>1802</v>
      </c>
      <c r="EM52">
        <v>1802</v>
      </c>
      <c r="EN52">
        <v>1086.6666666666667</v>
      </c>
      <c r="EO52">
        <v>703.8</v>
      </c>
      <c r="ER52">
        <v>399</v>
      </c>
      <c r="ES52">
        <v>399</v>
      </c>
      <c r="EX52">
        <v>399</v>
      </c>
      <c r="EY52">
        <v>399</v>
      </c>
      <c r="EZ52">
        <v>2.2222222222222223</v>
      </c>
      <c r="FA52">
        <v>616.71428571428567</v>
      </c>
      <c r="FB52">
        <v>3.0166666666666666</v>
      </c>
      <c r="FC52">
        <v>751.14765100671138</v>
      </c>
      <c r="FD52">
        <v>263.5</v>
      </c>
      <c r="FE52">
        <v>270.5</v>
      </c>
      <c r="FF52">
        <v>224</v>
      </c>
      <c r="FG52">
        <v>250.46153846153845</v>
      </c>
      <c r="FH52">
        <v>173.33333333333334</v>
      </c>
      <c r="FI52">
        <v>199.14285714285714</v>
      </c>
      <c r="FJ52">
        <v>174</v>
      </c>
      <c r="FK52">
        <v>181.47826086956522</v>
      </c>
      <c r="FL52">
        <v>285.83333333333331</v>
      </c>
      <c r="FM52">
        <v>240.42857142857142</v>
      </c>
      <c r="FN52">
        <v>316.71428571428572</v>
      </c>
      <c r="FO52">
        <v>280.75</v>
      </c>
      <c r="FP52">
        <v>319.8</v>
      </c>
      <c r="FQ52">
        <v>246.44444444444446</v>
      </c>
      <c r="FR52">
        <v>270.875</v>
      </c>
      <c r="FS52">
        <v>280.85185185185185</v>
      </c>
      <c r="FT52">
        <v>239.41176470588235</v>
      </c>
      <c r="FU52">
        <v>307.57142857142856</v>
      </c>
      <c r="FV52">
        <v>258.11764705882354</v>
      </c>
      <c r="FW52">
        <v>265.91666666666669</v>
      </c>
      <c r="FX52">
        <v>282.76923076923077</v>
      </c>
      <c r="FY52">
        <v>297.75</v>
      </c>
      <c r="FZ52">
        <v>254.42857142857142</v>
      </c>
      <c r="GA52">
        <v>277.20512820512823</v>
      </c>
    </row>
    <row r="53" spans="1:183" x14ac:dyDescent="0.3">
      <c r="A53" s="2" t="s">
        <v>51</v>
      </c>
      <c r="B53">
        <v>1113.1052631578948</v>
      </c>
      <c r="C53">
        <v>980.55</v>
      </c>
      <c r="D53">
        <v>1038.5263157894738</v>
      </c>
      <c r="E53">
        <v>1042.9655172413793</v>
      </c>
      <c r="F53">
        <v>1045.9000000000001</v>
      </c>
      <c r="G53">
        <v>1152.3</v>
      </c>
      <c r="H53">
        <v>1148.2222222222222</v>
      </c>
      <c r="I53">
        <v>1114.344827586207</v>
      </c>
      <c r="J53">
        <v>1078.655172413793</v>
      </c>
      <c r="K53">
        <v>440.5</v>
      </c>
      <c r="L53">
        <v>476.31578947368422</v>
      </c>
      <c r="M53">
        <v>452.89473684210526</v>
      </c>
      <c r="N53">
        <v>1.7796610169491525</v>
      </c>
      <c r="O53">
        <v>456.29310344827587</v>
      </c>
      <c r="P53">
        <v>1.7796610169491525</v>
      </c>
      <c r="Q53">
        <v>456.29310344827587</v>
      </c>
      <c r="R53">
        <v>3.1129943502824857</v>
      </c>
      <c r="S53">
        <v>871.20114942528733</v>
      </c>
      <c r="V53">
        <v>1283</v>
      </c>
      <c r="W53">
        <v>1283</v>
      </c>
      <c r="Z53">
        <v>497</v>
      </c>
      <c r="AA53">
        <v>497</v>
      </c>
      <c r="AB53">
        <v>890</v>
      </c>
      <c r="AE53">
        <v>383</v>
      </c>
      <c r="AF53">
        <v>383</v>
      </c>
      <c r="AG53">
        <v>383</v>
      </c>
      <c r="AH53">
        <v>721</v>
      </c>
      <c r="AI53">
        <v>868.65536723163837</v>
      </c>
      <c r="AJ53">
        <v>1783</v>
      </c>
      <c r="AK53">
        <v>1615.3</v>
      </c>
      <c r="AL53">
        <v>1646.3333333333333</v>
      </c>
      <c r="AM53">
        <v>1682.7586206896551</v>
      </c>
      <c r="AN53">
        <v>1734</v>
      </c>
      <c r="AO53">
        <v>1762</v>
      </c>
      <c r="AP53">
        <v>2023.4444444444443</v>
      </c>
      <c r="AQ53">
        <v>1833.4827586206898</v>
      </c>
      <c r="AR53">
        <v>1758.1206896551723</v>
      </c>
      <c r="AS53">
        <v>481.875</v>
      </c>
      <c r="AT53">
        <v>548.28571428571433</v>
      </c>
      <c r="AU53">
        <v>617.28571428571433</v>
      </c>
      <c r="AV53">
        <v>546.09090909090912</v>
      </c>
      <c r="AW53">
        <v>681.85714285714289</v>
      </c>
      <c r="AX53">
        <v>638.14285714285711</v>
      </c>
      <c r="AY53">
        <v>267.83333333333331</v>
      </c>
      <c r="AZ53">
        <v>542.35</v>
      </c>
      <c r="BA53">
        <v>544.30952380952385</v>
      </c>
      <c r="BB53">
        <v>1248.32</v>
      </c>
      <c r="BC53">
        <v>860.5</v>
      </c>
      <c r="BD53">
        <v>762.3</v>
      </c>
      <c r="BE53">
        <v>834.22222222222217</v>
      </c>
      <c r="BF53">
        <v>818.48275862068965</v>
      </c>
      <c r="BG53">
        <v>538.44444444444446</v>
      </c>
      <c r="BH53">
        <v>750</v>
      </c>
      <c r="BI53">
        <v>582.88888888888891</v>
      </c>
      <c r="BJ53">
        <v>628.28571428571433</v>
      </c>
      <c r="BK53">
        <v>725.0526315789474</v>
      </c>
      <c r="BL53">
        <v>725.0526315789474</v>
      </c>
      <c r="BM53">
        <v>1058.343949044586</v>
      </c>
      <c r="BP53">
        <v>1778</v>
      </c>
      <c r="BQ53">
        <v>1778</v>
      </c>
      <c r="BT53">
        <v>1857</v>
      </c>
      <c r="BU53">
        <v>1857</v>
      </c>
      <c r="BV53">
        <v>1817.5</v>
      </c>
      <c r="BY53">
        <v>618</v>
      </c>
      <c r="BZ53">
        <v>618</v>
      </c>
      <c r="CC53">
        <v>390</v>
      </c>
      <c r="CD53">
        <v>390</v>
      </c>
      <c r="CE53">
        <v>504</v>
      </c>
      <c r="CF53">
        <v>1160.75</v>
      </c>
      <c r="CI53">
        <v>828</v>
      </c>
      <c r="CJ53">
        <v>828</v>
      </c>
      <c r="CM53">
        <v>618</v>
      </c>
      <c r="CN53">
        <v>618</v>
      </c>
      <c r="CO53">
        <v>723</v>
      </c>
      <c r="CP53">
        <v>723</v>
      </c>
      <c r="CQ53">
        <v>1014.8333333333334</v>
      </c>
      <c r="CR53">
        <v>1056.7423312883436</v>
      </c>
      <c r="CS53">
        <v>806.66666666666663</v>
      </c>
      <c r="CT53">
        <v>387.33333333333331</v>
      </c>
      <c r="CU53">
        <v>513.79999999999995</v>
      </c>
      <c r="CV53">
        <v>572.52941176470586</v>
      </c>
      <c r="CW53">
        <v>421.28571428571428</v>
      </c>
      <c r="CX53">
        <v>619.20000000000005</v>
      </c>
      <c r="CY53">
        <v>516</v>
      </c>
      <c r="CZ53">
        <v>508.26315789473682</v>
      </c>
      <c r="DA53">
        <v>538.61111111111109</v>
      </c>
      <c r="DB53">
        <v>1794.7</v>
      </c>
      <c r="DC53">
        <v>2036.5</v>
      </c>
      <c r="DD53">
        <v>1931.1111111111111</v>
      </c>
      <c r="DE53">
        <v>1920.4137931034484</v>
      </c>
      <c r="DF53">
        <v>1952.8888888888889</v>
      </c>
      <c r="DG53">
        <v>1875.7</v>
      </c>
      <c r="DH53">
        <v>1786.6</v>
      </c>
      <c r="DI53">
        <v>1868.9310344827586</v>
      </c>
      <c r="DJ53">
        <v>1894.6724137931035</v>
      </c>
      <c r="DK53">
        <v>1375.3297872340424</v>
      </c>
      <c r="DL53">
        <v>660.3</v>
      </c>
      <c r="DM53">
        <v>624.29999999999995</v>
      </c>
      <c r="DN53">
        <v>649.55555555555554</v>
      </c>
      <c r="DO53">
        <v>644.55172413793105</v>
      </c>
      <c r="DP53">
        <v>607.44444444444446</v>
      </c>
      <c r="DQ53">
        <v>546.20000000000005</v>
      </c>
      <c r="DR53">
        <v>607.29999999999995</v>
      </c>
      <c r="DS53">
        <v>586.27586206896547</v>
      </c>
      <c r="DT53">
        <v>615.41379310344826</v>
      </c>
      <c r="DU53">
        <v>615.41379310344826</v>
      </c>
      <c r="DV53">
        <v>1085.3618421052631</v>
      </c>
      <c r="DY53">
        <v>808</v>
      </c>
      <c r="DZ53">
        <v>808</v>
      </c>
      <c r="EA53">
        <v>395</v>
      </c>
      <c r="ED53">
        <v>395</v>
      </c>
      <c r="EE53">
        <v>601.5</v>
      </c>
      <c r="EH53">
        <v>1093</v>
      </c>
      <c r="EI53">
        <v>1093</v>
      </c>
      <c r="EJ53">
        <v>1548</v>
      </c>
      <c r="EM53">
        <v>1548</v>
      </c>
      <c r="EN53">
        <v>1320.5</v>
      </c>
      <c r="EO53">
        <v>961</v>
      </c>
      <c r="ER53">
        <v>682</v>
      </c>
      <c r="ES53">
        <v>682</v>
      </c>
      <c r="ET53">
        <v>771</v>
      </c>
      <c r="EW53">
        <v>771</v>
      </c>
      <c r="EX53">
        <v>726.5</v>
      </c>
      <c r="EY53">
        <v>726.5</v>
      </c>
      <c r="EZ53">
        <v>2.8333333333333335</v>
      </c>
      <c r="FA53">
        <v>882.83333333333337</v>
      </c>
      <c r="FB53">
        <v>2.9833333333333334</v>
      </c>
      <c r="FC53">
        <v>1077.6708860759493</v>
      </c>
      <c r="FD53">
        <v>389.66666666666669</v>
      </c>
      <c r="FE53">
        <v>356.4</v>
      </c>
      <c r="FF53">
        <v>339.5</v>
      </c>
      <c r="FG53">
        <v>360.89655172413791</v>
      </c>
      <c r="FH53">
        <v>260.14285714285717</v>
      </c>
      <c r="FI53">
        <v>384.6</v>
      </c>
      <c r="FJ53">
        <v>322.14285714285717</v>
      </c>
      <c r="FK53">
        <v>315.73684210526318</v>
      </c>
      <c r="FL53">
        <v>338.14285714285717</v>
      </c>
      <c r="FM53">
        <v>267.28571428571428</v>
      </c>
      <c r="FN53">
        <v>207.83333333333334</v>
      </c>
      <c r="FO53">
        <v>274.25</v>
      </c>
      <c r="FP53">
        <v>259.7</v>
      </c>
      <c r="FQ53">
        <v>343.7</v>
      </c>
      <c r="FR53">
        <v>369.88888888888891</v>
      </c>
      <c r="FS53">
        <v>322.86206896551727</v>
      </c>
      <c r="FT53">
        <v>310.55</v>
      </c>
      <c r="FU53">
        <v>295.55</v>
      </c>
      <c r="FV53">
        <v>278.61111111111109</v>
      </c>
      <c r="FW53">
        <v>295.4655172413793</v>
      </c>
      <c r="FX53">
        <v>271.10526315789474</v>
      </c>
      <c r="FY53">
        <v>258.2</v>
      </c>
      <c r="FZ53">
        <v>275.42105263157896</v>
      </c>
      <c r="GA53">
        <v>268.06896551724139</v>
      </c>
    </row>
    <row r="54" spans="1:183" x14ac:dyDescent="0.3">
      <c r="A54" s="2" t="s">
        <v>52</v>
      </c>
      <c r="B54">
        <v>1285.3888888888889</v>
      </c>
      <c r="C54">
        <v>1198.0526315789473</v>
      </c>
      <c r="D54">
        <v>1017.4444444444445</v>
      </c>
      <c r="E54">
        <v>1167.5272727272727</v>
      </c>
      <c r="F54">
        <v>1043.578947368421</v>
      </c>
      <c r="G54">
        <v>1151.8333333333333</v>
      </c>
      <c r="H54">
        <v>1292.9473684210527</v>
      </c>
      <c r="I54">
        <v>1162.9821428571429</v>
      </c>
      <c r="J54">
        <v>1165.2342342342342</v>
      </c>
      <c r="K54">
        <v>485.15789473684208</v>
      </c>
      <c r="L54">
        <v>542.57894736842104</v>
      </c>
      <c r="M54">
        <v>426.31578947368422</v>
      </c>
      <c r="N54">
        <v>1.7333333333333334</v>
      </c>
      <c r="O54">
        <v>484.68421052631578</v>
      </c>
      <c r="P54">
        <v>1.7333333333333334</v>
      </c>
      <c r="Q54">
        <v>484.68421052631578</v>
      </c>
      <c r="R54">
        <v>3.0333333333333332</v>
      </c>
      <c r="S54">
        <v>934.33333333333337</v>
      </c>
      <c r="AI54">
        <v>934.33333333333337</v>
      </c>
      <c r="AJ54">
        <v>1576.6</v>
      </c>
      <c r="AK54">
        <v>1882.7</v>
      </c>
      <c r="AL54">
        <v>1619.5555555555557</v>
      </c>
      <c r="AM54">
        <v>1695.4827586206898</v>
      </c>
      <c r="AN54">
        <v>1755.4</v>
      </c>
      <c r="AO54">
        <v>1480.1</v>
      </c>
      <c r="AP54">
        <v>1874.3</v>
      </c>
      <c r="AQ54">
        <v>1703.2666666666667</v>
      </c>
      <c r="AR54">
        <v>1699.4406779661017</v>
      </c>
      <c r="AS54">
        <v>761.57142857142856</v>
      </c>
      <c r="AT54">
        <v>350.71428571428572</v>
      </c>
      <c r="AU54">
        <v>463.14285714285717</v>
      </c>
      <c r="AV54">
        <v>525.14285714285711</v>
      </c>
      <c r="AW54">
        <v>551.5</v>
      </c>
      <c r="AX54">
        <v>942</v>
      </c>
      <c r="AY54">
        <v>334.42857142857144</v>
      </c>
      <c r="AZ54">
        <v>612.20000000000005</v>
      </c>
      <c r="BA54">
        <v>567.60975609756099</v>
      </c>
      <c r="BB54">
        <v>1235.3900000000001</v>
      </c>
      <c r="BC54">
        <v>776.1</v>
      </c>
      <c r="BD54">
        <v>801.9</v>
      </c>
      <c r="BE54">
        <v>737</v>
      </c>
      <c r="BF54">
        <v>772.86206896551721</v>
      </c>
      <c r="BG54">
        <v>737.5</v>
      </c>
      <c r="BH54">
        <v>695.5</v>
      </c>
      <c r="BI54">
        <v>768.3</v>
      </c>
      <c r="BJ54">
        <v>733.76666666666665</v>
      </c>
      <c r="BK54">
        <v>752.98305084745766</v>
      </c>
      <c r="BL54">
        <v>752.98305084745766</v>
      </c>
      <c r="BM54">
        <v>1056.3836477987422</v>
      </c>
      <c r="BP54">
        <v>1690</v>
      </c>
      <c r="BQ54">
        <v>1690</v>
      </c>
      <c r="BV54">
        <v>1690</v>
      </c>
      <c r="BY54">
        <v>590</v>
      </c>
      <c r="BZ54">
        <v>590</v>
      </c>
      <c r="CE54">
        <v>590</v>
      </c>
      <c r="CF54">
        <v>1140</v>
      </c>
      <c r="CI54">
        <v>706</v>
      </c>
      <c r="CJ54">
        <v>706</v>
      </c>
      <c r="CO54">
        <v>706</v>
      </c>
      <c r="CP54">
        <v>706</v>
      </c>
      <c r="CQ54">
        <v>995.33333333333337</v>
      </c>
      <c r="CR54">
        <v>1055.2530864197531</v>
      </c>
      <c r="CS54">
        <v>1205.4000000000001</v>
      </c>
      <c r="CT54">
        <v>1325.4</v>
      </c>
      <c r="CU54">
        <v>1177.5999999999999</v>
      </c>
      <c r="CV54">
        <v>1236.1333333333334</v>
      </c>
      <c r="CW54">
        <v>825.5</v>
      </c>
      <c r="CX54">
        <v>1246.3333333333333</v>
      </c>
      <c r="CY54">
        <v>918.5</v>
      </c>
      <c r="CZ54">
        <v>1018.1875</v>
      </c>
      <c r="DA54">
        <v>1123.6451612903227</v>
      </c>
      <c r="DB54">
        <v>1733.4444444444443</v>
      </c>
      <c r="DC54">
        <v>1498.5555555555557</v>
      </c>
      <c r="DD54">
        <v>1501.1111111111111</v>
      </c>
      <c r="DE54">
        <v>1577.7037037037037</v>
      </c>
      <c r="DF54">
        <v>1704.6666666666667</v>
      </c>
      <c r="DG54">
        <v>1467.5</v>
      </c>
      <c r="DH54">
        <v>1583.4</v>
      </c>
      <c r="DI54">
        <v>1581.0689655172414</v>
      </c>
      <c r="DJ54">
        <v>1579.4464285714287</v>
      </c>
      <c r="DK54">
        <v>1417.0344827586207</v>
      </c>
      <c r="DL54">
        <v>599.1</v>
      </c>
      <c r="DM54">
        <v>630.9</v>
      </c>
      <c r="DN54">
        <v>549.22222222222217</v>
      </c>
      <c r="DO54">
        <v>594.58620689655174</v>
      </c>
      <c r="DP54">
        <v>562.77777777777783</v>
      </c>
      <c r="DQ54">
        <v>631.70000000000005</v>
      </c>
      <c r="DR54">
        <v>598.1</v>
      </c>
      <c r="DS54">
        <v>598.72413793103453</v>
      </c>
      <c r="DT54">
        <v>596.65517241379314</v>
      </c>
      <c r="DU54">
        <v>596.65517241379314</v>
      </c>
      <c r="DV54">
        <v>1088.8827586206896</v>
      </c>
      <c r="EH54">
        <v>2093</v>
      </c>
      <c r="EI54">
        <v>2093</v>
      </c>
      <c r="EJ54">
        <v>2290</v>
      </c>
      <c r="EM54">
        <v>2290</v>
      </c>
      <c r="EN54">
        <v>2191.5</v>
      </c>
      <c r="EO54">
        <v>2191.5</v>
      </c>
      <c r="ER54">
        <v>758</v>
      </c>
      <c r="ES54">
        <v>758</v>
      </c>
      <c r="ET54">
        <v>627</v>
      </c>
      <c r="EW54">
        <v>627</v>
      </c>
      <c r="EX54">
        <v>692.5</v>
      </c>
      <c r="EY54">
        <v>692.5</v>
      </c>
      <c r="EZ54">
        <v>3.3333333333333335</v>
      </c>
      <c r="FA54">
        <v>1442</v>
      </c>
      <c r="FB54">
        <v>3.2666666666666666</v>
      </c>
      <c r="FC54">
        <v>1098.3624161073826</v>
      </c>
      <c r="FD54">
        <v>256.66666666666669</v>
      </c>
      <c r="FE54">
        <v>232.6</v>
      </c>
      <c r="FF54">
        <v>245.6</v>
      </c>
      <c r="FG54">
        <v>244.55172413793105</v>
      </c>
      <c r="FH54">
        <v>255.25</v>
      </c>
      <c r="FI54">
        <v>351</v>
      </c>
      <c r="FJ54">
        <v>260</v>
      </c>
      <c r="FK54">
        <v>292.9375</v>
      </c>
      <c r="FL54">
        <v>358</v>
      </c>
      <c r="FM54">
        <v>301.42857142857144</v>
      </c>
      <c r="FN54">
        <v>267.85714285714283</v>
      </c>
      <c r="FO54">
        <v>306.64999999999998</v>
      </c>
      <c r="FP54">
        <v>349.9</v>
      </c>
      <c r="FQ54">
        <v>348.8</v>
      </c>
      <c r="FR54">
        <v>313.10000000000002</v>
      </c>
      <c r="FS54">
        <v>337.26666666666665</v>
      </c>
      <c r="FT54">
        <v>284.73684210526318</v>
      </c>
      <c r="FU54">
        <v>269.33333333333331</v>
      </c>
      <c r="FV54">
        <v>342.84210526315792</v>
      </c>
      <c r="FW54">
        <v>299.5</v>
      </c>
      <c r="FX54">
        <v>320.44444444444446</v>
      </c>
      <c r="FY54">
        <v>330.26315789473682</v>
      </c>
      <c r="FZ54">
        <v>297.88888888888891</v>
      </c>
      <c r="GA54">
        <v>316.45454545454544</v>
      </c>
    </row>
    <row r="55" spans="1:183" x14ac:dyDescent="0.3">
      <c r="A55" s="2" t="s">
        <v>53</v>
      </c>
      <c r="B55">
        <v>2035</v>
      </c>
      <c r="C55">
        <v>1715.3</v>
      </c>
      <c r="D55">
        <v>1810.1666666666667</v>
      </c>
      <c r="E55">
        <v>1850.78125</v>
      </c>
      <c r="F55">
        <v>1702.1666666666667</v>
      </c>
      <c r="G55">
        <v>1695.6923076923076</v>
      </c>
      <c r="H55">
        <v>1874.090909090909</v>
      </c>
      <c r="I55">
        <v>1752.3611111111111</v>
      </c>
      <c r="J55">
        <v>1798.6764705882354</v>
      </c>
      <c r="K55">
        <v>397.11764705882354</v>
      </c>
      <c r="L55">
        <v>405.27777777777777</v>
      </c>
      <c r="M55">
        <v>475.63157894736844</v>
      </c>
      <c r="N55">
        <v>1.4</v>
      </c>
      <c r="O55">
        <v>427.46296296296299</v>
      </c>
      <c r="P55">
        <v>1.4</v>
      </c>
      <c r="Q55">
        <v>427.46296296296299</v>
      </c>
      <c r="R55">
        <v>2.5277777777777777</v>
      </c>
      <c r="S55">
        <v>1191.7459016393443</v>
      </c>
      <c r="AI55">
        <v>1191.7459016393443</v>
      </c>
      <c r="AJ55">
        <v>1227.8</v>
      </c>
      <c r="AK55">
        <v>1617.25</v>
      </c>
      <c r="AL55">
        <v>1680.7</v>
      </c>
      <c r="AM55">
        <v>1500.8214285714287</v>
      </c>
      <c r="AN55">
        <v>1527.4</v>
      </c>
      <c r="AO55">
        <v>1368.5555555555557</v>
      </c>
      <c r="AP55">
        <v>1565.8888888888889</v>
      </c>
      <c r="AQ55">
        <v>1488.7142857142858</v>
      </c>
      <c r="AR55">
        <v>1494.7678571428571</v>
      </c>
      <c r="AS55">
        <v>808.22222222222217</v>
      </c>
      <c r="AT55">
        <v>573.66666666666663</v>
      </c>
      <c r="AU55">
        <v>615.125</v>
      </c>
      <c r="AV55">
        <v>679.86956521739125</v>
      </c>
      <c r="AW55">
        <v>696.85714285714289</v>
      </c>
      <c r="AX55">
        <v>917</v>
      </c>
      <c r="AY55">
        <v>530</v>
      </c>
      <c r="AZ55">
        <v>704.5</v>
      </c>
      <c r="BA55">
        <v>691.32558139534888</v>
      </c>
      <c r="BB55">
        <v>1145.7979797979799</v>
      </c>
      <c r="BC55">
        <v>593.44444444444446</v>
      </c>
      <c r="BD55">
        <v>605.875</v>
      </c>
      <c r="BE55">
        <v>701.9</v>
      </c>
      <c r="BF55">
        <v>637.2962962962963</v>
      </c>
      <c r="BG55">
        <v>649.9</v>
      </c>
      <c r="BH55">
        <v>595.66666666666663</v>
      </c>
      <c r="BI55">
        <v>614.66666666666663</v>
      </c>
      <c r="BJ55">
        <v>621.14285714285711</v>
      </c>
      <c r="BK55">
        <v>629.07272727272732</v>
      </c>
      <c r="BL55">
        <v>629.07272727272732</v>
      </c>
      <c r="BM55">
        <v>961.2532467532468</v>
      </c>
      <c r="BO55">
        <v>1731</v>
      </c>
      <c r="BQ55">
        <v>1731</v>
      </c>
      <c r="BS55">
        <v>1874</v>
      </c>
      <c r="BT55">
        <v>1224</v>
      </c>
      <c r="BU55">
        <v>1549</v>
      </c>
      <c r="BV55">
        <v>1640</v>
      </c>
      <c r="BX55">
        <v>602</v>
      </c>
      <c r="BZ55">
        <v>602</v>
      </c>
      <c r="CB55">
        <v>353</v>
      </c>
      <c r="CC55">
        <v>835</v>
      </c>
      <c r="CD55">
        <v>594</v>
      </c>
      <c r="CE55">
        <v>596.66666666666663</v>
      </c>
      <c r="CF55">
        <v>1192.8571428571429</v>
      </c>
      <c r="CH55">
        <v>1570</v>
      </c>
      <c r="CJ55">
        <v>1570</v>
      </c>
      <c r="CL55">
        <v>2074</v>
      </c>
      <c r="CM55">
        <v>495</v>
      </c>
      <c r="CN55">
        <v>1284.5</v>
      </c>
      <c r="CO55">
        <v>1427.25</v>
      </c>
      <c r="CP55">
        <v>1427.25</v>
      </c>
      <c r="CQ55">
        <v>1278.090909090909</v>
      </c>
      <c r="CR55">
        <v>982.37575757575758</v>
      </c>
      <c r="CS55">
        <v>635</v>
      </c>
      <c r="CT55">
        <v>1265</v>
      </c>
      <c r="CU55">
        <v>1110.4000000000001</v>
      </c>
      <c r="CV55">
        <v>984.78571428571433</v>
      </c>
      <c r="CW55">
        <v>1279.8</v>
      </c>
      <c r="CX55">
        <v>986.16666666666663</v>
      </c>
      <c r="CY55">
        <v>1204.75</v>
      </c>
      <c r="CZ55">
        <v>1142.3333333333333</v>
      </c>
      <c r="DA55">
        <v>1066.2758620689656</v>
      </c>
      <c r="DB55">
        <v>1753</v>
      </c>
      <c r="DC55">
        <v>1738.4444444444443</v>
      </c>
      <c r="DD55">
        <v>1505.7142857142858</v>
      </c>
      <c r="DE55">
        <v>1678.52</v>
      </c>
      <c r="DF55">
        <v>1761.4285714285713</v>
      </c>
      <c r="DG55">
        <v>1438.5</v>
      </c>
      <c r="DH55">
        <v>1793.25</v>
      </c>
      <c r="DI55">
        <v>1660.1739130434783</v>
      </c>
      <c r="DJ55">
        <v>1669.7291666666667</v>
      </c>
      <c r="DK55">
        <v>1442.4545454545455</v>
      </c>
      <c r="DL55">
        <v>723.77777777777783</v>
      </c>
      <c r="DM55">
        <v>827.8</v>
      </c>
      <c r="DN55">
        <v>602.25</v>
      </c>
      <c r="DO55">
        <v>726.2962962962963</v>
      </c>
      <c r="DP55">
        <v>742.44444444444446</v>
      </c>
      <c r="DQ55">
        <v>636.77777777777783</v>
      </c>
      <c r="DR55">
        <v>679</v>
      </c>
      <c r="DS55">
        <v>686.07407407407402</v>
      </c>
      <c r="DT55">
        <v>706.18518518518522</v>
      </c>
      <c r="DU55">
        <v>706.18518518518522</v>
      </c>
      <c r="DV55">
        <v>1138.9541984732825</v>
      </c>
      <c r="EC55">
        <v>718</v>
      </c>
      <c r="ED55">
        <v>718</v>
      </c>
      <c r="EE55">
        <v>718</v>
      </c>
      <c r="EF55">
        <v>1990</v>
      </c>
      <c r="EH55">
        <v>2137</v>
      </c>
      <c r="EI55">
        <v>2088</v>
      </c>
      <c r="EJ55">
        <v>2162</v>
      </c>
      <c r="EK55">
        <v>2136</v>
      </c>
      <c r="EL55">
        <v>159</v>
      </c>
      <c r="EM55">
        <v>1485.6666666666667</v>
      </c>
      <c r="EN55">
        <v>1786.8333333333333</v>
      </c>
      <c r="EO55">
        <v>1634.1428571428571</v>
      </c>
      <c r="EP55">
        <v>649</v>
      </c>
      <c r="ER55">
        <v>520</v>
      </c>
      <c r="ES55">
        <v>563</v>
      </c>
      <c r="ET55">
        <v>779</v>
      </c>
      <c r="EU55">
        <v>1176</v>
      </c>
      <c r="EV55">
        <v>1552</v>
      </c>
      <c r="EW55">
        <v>1169</v>
      </c>
      <c r="EX55">
        <v>866</v>
      </c>
      <c r="EY55">
        <v>866</v>
      </c>
      <c r="EZ55">
        <v>3.0555555555555554</v>
      </c>
      <c r="FA55">
        <v>1279.6153846153845</v>
      </c>
      <c r="FB55">
        <v>2.8666666666666667</v>
      </c>
      <c r="FC55">
        <v>1151.6527777777778</v>
      </c>
      <c r="FD55">
        <v>331.14285714285717</v>
      </c>
      <c r="FE55">
        <v>362.625</v>
      </c>
      <c r="FF55">
        <v>332.875</v>
      </c>
      <c r="FG55">
        <v>342.69565217391306</v>
      </c>
      <c r="FH55">
        <v>358.8</v>
      </c>
      <c r="FI55">
        <v>330.66666666666669</v>
      </c>
      <c r="FJ55">
        <v>336</v>
      </c>
      <c r="FK55">
        <v>341.46666666666664</v>
      </c>
      <c r="FL55">
        <v>326.14285714285717</v>
      </c>
      <c r="FM55">
        <v>346.33333333333331</v>
      </c>
      <c r="FN55">
        <v>318.28571428571428</v>
      </c>
      <c r="FO55">
        <v>329.45</v>
      </c>
      <c r="FP55">
        <v>354.8</v>
      </c>
      <c r="FQ55">
        <v>305</v>
      </c>
      <c r="FR55">
        <v>304</v>
      </c>
      <c r="FS55">
        <v>322.46428571428572</v>
      </c>
      <c r="FT55">
        <v>290</v>
      </c>
      <c r="FU55">
        <v>278.76923076923077</v>
      </c>
      <c r="FV55">
        <v>338.54545454545456</v>
      </c>
      <c r="FW55">
        <v>300.77777777777777</v>
      </c>
      <c r="FX55">
        <v>365.8</v>
      </c>
      <c r="FY55">
        <v>312.5</v>
      </c>
      <c r="FZ55">
        <v>342</v>
      </c>
      <c r="GA55">
        <v>340.21875</v>
      </c>
    </row>
    <row r="56" spans="1:183" x14ac:dyDescent="0.3">
      <c r="A56" s="2" t="s">
        <v>54</v>
      </c>
      <c r="B56">
        <v>1178.5</v>
      </c>
      <c r="C56">
        <v>1214.7368421052631</v>
      </c>
      <c r="D56">
        <v>830.84210526315792</v>
      </c>
      <c r="E56">
        <v>1076.4827586206898</v>
      </c>
      <c r="F56">
        <v>888.55555555555554</v>
      </c>
      <c r="G56">
        <v>902.70588235294122</v>
      </c>
      <c r="H56">
        <v>1215.5999999999999</v>
      </c>
      <c r="I56">
        <v>1011.8545454545455</v>
      </c>
      <c r="J56">
        <v>1045.0265486725664</v>
      </c>
      <c r="K56">
        <v>410</v>
      </c>
      <c r="L56">
        <v>467</v>
      </c>
      <c r="M56">
        <v>442.61111111111109</v>
      </c>
      <c r="N56">
        <v>1.6</v>
      </c>
      <c r="O56">
        <v>440.36363636363637</v>
      </c>
      <c r="P56">
        <v>1.6</v>
      </c>
      <c r="Q56">
        <v>440.36363636363637</v>
      </c>
      <c r="R56">
        <v>2.7888888888888888</v>
      </c>
      <c r="S56">
        <v>847.07142857142856</v>
      </c>
      <c r="AI56">
        <v>847.07142857142856</v>
      </c>
      <c r="AJ56">
        <v>1304.4444444444443</v>
      </c>
      <c r="AK56">
        <v>1377.5</v>
      </c>
      <c r="AL56">
        <v>1569.2222222222222</v>
      </c>
      <c r="AM56">
        <v>1415.6428571428571</v>
      </c>
      <c r="AN56">
        <v>1694</v>
      </c>
      <c r="AO56">
        <v>1712.375</v>
      </c>
      <c r="AP56">
        <v>1553</v>
      </c>
      <c r="AQ56">
        <v>1651.3478260869565</v>
      </c>
      <c r="AR56">
        <v>1521.9411764705883</v>
      </c>
      <c r="AS56">
        <v>1021.7142857142857</v>
      </c>
      <c r="AT56">
        <v>799.85714285714289</v>
      </c>
      <c r="AU56">
        <v>837</v>
      </c>
      <c r="AV56">
        <v>883.9545454545455</v>
      </c>
      <c r="AW56">
        <v>1619.5</v>
      </c>
      <c r="AX56">
        <v>684.16666666666663</v>
      </c>
      <c r="AY56">
        <v>938.33333333333337</v>
      </c>
      <c r="AZ56">
        <v>1013.3125</v>
      </c>
      <c r="BA56">
        <v>938.42105263157896</v>
      </c>
      <c r="BB56">
        <v>1272.7977528089887</v>
      </c>
      <c r="BC56">
        <v>710</v>
      </c>
      <c r="BD56">
        <v>812.3</v>
      </c>
      <c r="BE56">
        <v>977.4</v>
      </c>
      <c r="BF56">
        <v>837.48275862068965</v>
      </c>
      <c r="BG56">
        <v>524.25</v>
      </c>
      <c r="BH56">
        <v>873.75</v>
      </c>
      <c r="BI56">
        <v>771.88888888888891</v>
      </c>
      <c r="BJ56">
        <v>725.24</v>
      </c>
      <c r="BK56">
        <v>785.51851851851848</v>
      </c>
      <c r="BL56">
        <v>785.51851851851848</v>
      </c>
      <c r="BM56">
        <v>1088.7902097902097</v>
      </c>
      <c r="BR56">
        <v>324</v>
      </c>
      <c r="BT56">
        <v>1276</v>
      </c>
      <c r="BU56">
        <v>800</v>
      </c>
      <c r="BV56">
        <v>800</v>
      </c>
      <c r="CA56">
        <v>1817</v>
      </c>
      <c r="CB56">
        <v>1902</v>
      </c>
      <c r="CC56">
        <v>398</v>
      </c>
      <c r="CD56">
        <v>1372.3333333333333</v>
      </c>
      <c r="CE56">
        <v>1372.3333333333333</v>
      </c>
      <c r="CF56">
        <v>1143.4000000000001</v>
      </c>
      <c r="CL56">
        <v>1951</v>
      </c>
      <c r="CM56">
        <v>915</v>
      </c>
      <c r="CN56">
        <v>1433</v>
      </c>
      <c r="CO56">
        <v>1433</v>
      </c>
      <c r="CP56">
        <v>1433</v>
      </c>
      <c r="CQ56">
        <v>1226.1428571428571</v>
      </c>
      <c r="CR56">
        <v>1095.2</v>
      </c>
      <c r="CS56">
        <v>513.25</v>
      </c>
      <c r="CT56">
        <v>908</v>
      </c>
      <c r="CU56">
        <v>900.28571428571433</v>
      </c>
      <c r="CV56">
        <v>822.0526315789474</v>
      </c>
      <c r="CW56">
        <v>810.11111111111109</v>
      </c>
      <c r="CX56">
        <v>930.75</v>
      </c>
      <c r="CY56">
        <v>639.57142857142856</v>
      </c>
      <c r="CZ56">
        <v>800.58333333333337</v>
      </c>
      <c r="DA56">
        <v>810.06976744186045</v>
      </c>
      <c r="DB56">
        <v>1799.7</v>
      </c>
      <c r="DC56">
        <v>1505.8888888888889</v>
      </c>
      <c r="DD56">
        <v>1415.8571428571429</v>
      </c>
      <c r="DE56">
        <v>1594.6538461538462</v>
      </c>
      <c r="DF56">
        <v>1188.6666666666667</v>
      </c>
      <c r="DG56">
        <v>1254.7777777777778</v>
      </c>
      <c r="DH56">
        <v>1382.7777777777778</v>
      </c>
      <c r="DI56">
        <v>1275.4074074074074</v>
      </c>
      <c r="DJ56">
        <v>1432.0188679245282</v>
      </c>
      <c r="DK56">
        <v>1153.4375</v>
      </c>
      <c r="DL56">
        <v>723.6</v>
      </c>
      <c r="DM56">
        <v>896.4</v>
      </c>
      <c r="DN56">
        <v>663.25</v>
      </c>
      <c r="DO56">
        <v>768.07142857142856</v>
      </c>
      <c r="DP56">
        <v>806.77777777777783</v>
      </c>
      <c r="DQ56">
        <v>748.77777777777783</v>
      </c>
      <c r="DR56">
        <v>780.11111111111109</v>
      </c>
      <c r="DS56">
        <v>778.55555555555554</v>
      </c>
      <c r="DT56">
        <v>773.21818181818185</v>
      </c>
      <c r="DU56">
        <v>773.21818181818185</v>
      </c>
      <c r="DV56">
        <v>1014.9470198675497</v>
      </c>
      <c r="DY56">
        <v>1695</v>
      </c>
      <c r="DZ56">
        <v>1695</v>
      </c>
      <c r="EA56">
        <v>1457</v>
      </c>
      <c r="EB56">
        <v>192</v>
      </c>
      <c r="EC56">
        <v>318</v>
      </c>
      <c r="ED56">
        <v>655.66666666666663</v>
      </c>
      <c r="EE56">
        <v>1071.4000000000001</v>
      </c>
      <c r="EH56">
        <v>1019</v>
      </c>
      <c r="EI56">
        <v>1019</v>
      </c>
      <c r="EJ56">
        <v>557</v>
      </c>
      <c r="EK56">
        <v>1868</v>
      </c>
      <c r="EL56">
        <v>1722</v>
      </c>
      <c r="EM56">
        <v>1382.3333333333333</v>
      </c>
      <c r="EN56">
        <v>1291.5</v>
      </c>
      <c r="EO56">
        <v>1169.2222222222222</v>
      </c>
      <c r="ER56">
        <v>726.5</v>
      </c>
      <c r="ES56">
        <v>726.5</v>
      </c>
      <c r="ET56">
        <v>1246</v>
      </c>
      <c r="EU56">
        <v>950</v>
      </c>
      <c r="EV56">
        <v>342</v>
      </c>
      <c r="EW56">
        <v>846</v>
      </c>
      <c r="EX56">
        <v>798.2</v>
      </c>
      <c r="EY56">
        <v>798.2</v>
      </c>
      <c r="EZ56">
        <v>3.6</v>
      </c>
      <c r="FA56">
        <v>1036.7142857142858</v>
      </c>
      <c r="FB56">
        <v>3.4666666666666668</v>
      </c>
      <c r="FC56">
        <v>1016.7939393939394</v>
      </c>
      <c r="FD56">
        <v>318.77777777777777</v>
      </c>
      <c r="FE56">
        <v>260.77777777777777</v>
      </c>
      <c r="FF56">
        <v>303.88888888888891</v>
      </c>
      <c r="FG56">
        <v>294.48148148148147</v>
      </c>
      <c r="FH56">
        <v>263.33333333333331</v>
      </c>
      <c r="FI56">
        <v>301.375</v>
      </c>
      <c r="FJ56">
        <v>271.57142857142856</v>
      </c>
      <c r="FK56">
        <v>278.41666666666669</v>
      </c>
      <c r="FL56">
        <v>378.5</v>
      </c>
      <c r="FM56">
        <v>251</v>
      </c>
      <c r="FN56">
        <v>266.66666666666669</v>
      </c>
      <c r="FO56">
        <v>288.75</v>
      </c>
      <c r="FP56">
        <v>273</v>
      </c>
      <c r="FQ56">
        <v>270.625</v>
      </c>
      <c r="FR56">
        <v>329</v>
      </c>
      <c r="FS56">
        <v>291.6521739130435</v>
      </c>
      <c r="FT56">
        <v>256.44444444444446</v>
      </c>
      <c r="FU56">
        <v>268.41176470588238</v>
      </c>
      <c r="FV56">
        <v>290.95</v>
      </c>
      <c r="FW56">
        <v>272.69090909090909</v>
      </c>
      <c r="FX56">
        <v>279.3</v>
      </c>
      <c r="FY56">
        <v>283.10526315789474</v>
      </c>
      <c r="FZ56">
        <v>262.10526315789474</v>
      </c>
      <c r="GA56">
        <v>274.91379310344826</v>
      </c>
    </row>
    <row r="57" spans="1:183" x14ac:dyDescent="0.3">
      <c r="A57" s="2" t="s">
        <v>55</v>
      </c>
      <c r="B57">
        <v>1284.7</v>
      </c>
      <c r="C57">
        <v>1118.2307692307693</v>
      </c>
      <c r="D57">
        <v>1085</v>
      </c>
      <c r="E57">
        <v>1156.4411764705883</v>
      </c>
      <c r="F57">
        <v>1109.8</v>
      </c>
      <c r="G57">
        <v>860.2</v>
      </c>
      <c r="H57">
        <v>945.8</v>
      </c>
      <c r="I57">
        <v>971.93333333333328</v>
      </c>
      <c r="J57">
        <v>1069.953125</v>
      </c>
      <c r="K57">
        <v>132.5</v>
      </c>
      <c r="L57">
        <v>348</v>
      </c>
      <c r="M57">
        <v>216.5</v>
      </c>
      <c r="N57">
        <v>0.15</v>
      </c>
      <c r="O57">
        <v>223</v>
      </c>
      <c r="P57">
        <v>0.15</v>
      </c>
      <c r="Q57">
        <v>223</v>
      </c>
      <c r="R57">
        <v>1.4388888888888889</v>
      </c>
      <c r="S57">
        <v>965.53424657534242</v>
      </c>
      <c r="AI57">
        <v>965.53424657534242</v>
      </c>
      <c r="AJ57">
        <v>1520.5</v>
      </c>
      <c r="AK57">
        <v>1550.5</v>
      </c>
      <c r="AL57">
        <v>1213.8</v>
      </c>
      <c r="AM57">
        <v>1428.2666666666667</v>
      </c>
      <c r="AN57">
        <v>1378.2</v>
      </c>
      <c r="AO57">
        <v>1245.2</v>
      </c>
      <c r="AP57">
        <v>1254.3</v>
      </c>
      <c r="AQ57">
        <v>1292.5666666666666</v>
      </c>
      <c r="AR57">
        <v>1360.4166666666667</v>
      </c>
      <c r="AS57">
        <v>630.875</v>
      </c>
      <c r="AT57">
        <v>652.83333333333337</v>
      </c>
      <c r="AU57">
        <v>817.85714285714289</v>
      </c>
      <c r="AV57">
        <v>699.47619047619048</v>
      </c>
      <c r="AW57">
        <v>728</v>
      </c>
      <c r="AX57">
        <v>806.83333333333337</v>
      </c>
      <c r="AY57">
        <v>753</v>
      </c>
      <c r="AZ57">
        <v>760.78947368421052</v>
      </c>
      <c r="BA57">
        <v>728.6</v>
      </c>
      <c r="BB57">
        <v>1107.69</v>
      </c>
      <c r="BC57">
        <v>494.7</v>
      </c>
      <c r="BD57">
        <v>512.22222222222217</v>
      </c>
      <c r="BE57">
        <v>517.44444444444446</v>
      </c>
      <c r="BF57">
        <v>507.64285714285717</v>
      </c>
      <c r="BG57">
        <v>566.33333333333337</v>
      </c>
      <c r="BH57">
        <v>432.44444444444446</v>
      </c>
      <c r="BI57">
        <v>479.4</v>
      </c>
      <c r="BJ57">
        <v>492.25</v>
      </c>
      <c r="BK57">
        <v>499.94642857142856</v>
      </c>
      <c r="BL57">
        <v>499.94642857142856</v>
      </c>
      <c r="BM57">
        <v>889.52564102564099</v>
      </c>
      <c r="CR57">
        <v>889.52564102564099</v>
      </c>
      <c r="CS57">
        <v>518.79999999999995</v>
      </c>
      <c r="CT57">
        <v>613.16666666666663</v>
      </c>
      <c r="CU57">
        <v>433.57142857142856</v>
      </c>
      <c r="CV57">
        <v>517.11111111111109</v>
      </c>
      <c r="CW57">
        <v>628.28571428571433</v>
      </c>
      <c r="CX57">
        <v>829.2</v>
      </c>
      <c r="CY57">
        <v>548.875</v>
      </c>
      <c r="CZ57">
        <v>646.75</v>
      </c>
      <c r="DA57">
        <v>585.34210526315792</v>
      </c>
      <c r="DB57">
        <v>1382.4</v>
      </c>
      <c r="DC57">
        <v>1372</v>
      </c>
      <c r="DD57">
        <v>1519.3333333333333</v>
      </c>
      <c r="DE57">
        <v>1423.0714285714287</v>
      </c>
      <c r="DF57">
        <v>1235.8888888888889</v>
      </c>
      <c r="DG57">
        <v>1428</v>
      </c>
      <c r="DH57">
        <v>1415.7</v>
      </c>
      <c r="DI57">
        <v>1364.1379310344828</v>
      </c>
      <c r="DJ57">
        <v>1393.0877192982457</v>
      </c>
      <c r="DK57">
        <v>1069.9894736842105</v>
      </c>
      <c r="DL57">
        <v>479.22222222222223</v>
      </c>
      <c r="DM57">
        <v>495.875</v>
      </c>
      <c r="DN57">
        <v>430.875</v>
      </c>
      <c r="DO57">
        <v>469.08</v>
      </c>
      <c r="DP57">
        <v>472.625</v>
      </c>
      <c r="DQ57">
        <v>397.9</v>
      </c>
      <c r="DR57">
        <v>444</v>
      </c>
      <c r="DS57">
        <v>435.07692307692309</v>
      </c>
      <c r="DT57">
        <v>451.74509803921569</v>
      </c>
      <c r="DU57">
        <v>451.74509803921569</v>
      </c>
      <c r="DV57">
        <v>854.02739726027403</v>
      </c>
      <c r="DX57">
        <v>1288</v>
      </c>
      <c r="DY57">
        <v>607</v>
      </c>
      <c r="DZ57">
        <v>947.5</v>
      </c>
      <c r="EA57">
        <v>1049</v>
      </c>
      <c r="ED57">
        <v>1049</v>
      </c>
      <c r="EE57">
        <v>981.33333333333337</v>
      </c>
      <c r="EG57">
        <v>1028</v>
      </c>
      <c r="EH57">
        <v>1483</v>
      </c>
      <c r="EI57">
        <v>1255.5</v>
      </c>
      <c r="EJ57">
        <v>1089</v>
      </c>
      <c r="EM57">
        <v>1089</v>
      </c>
      <c r="EN57">
        <v>1200</v>
      </c>
      <c r="EO57">
        <v>1090.6666666666667</v>
      </c>
      <c r="EQ57">
        <v>298</v>
      </c>
      <c r="ER57">
        <v>579</v>
      </c>
      <c r="ES57">
        <v>438.5</v>
      </c>
      <c r="ET57">
        <v>728</v>
      </c>
      <c r="EW57">
        <v>728</v>
      </c>
      <c r="EX57">
        <v>535</v>
      </c>
      <c r="EY57">
        <v>535</v>
      </c>
      <c r="EZ57">
        <v>3.7777777777777777</v>
      </c>
      <c r="FA57">
        <v>905.44444444444446</v>
      </c>
      <c r="FB57">
        <v>3.2777777777777777</v>
      </c>
      <c r="FC57">
        <v>857.01290322580644</v>
      </c>
      <c r="FD57">
        <v>213.11111111111111</v>
      </c>
      <c r="FE57">
        <v>222.2</v>
      </c>
      <c r="FF57">
        <v>206.3</v>
      </c>
      <c r="FG57">
        <v>213.89655172413794</v>
      </c>
      <c r="FH57">
        <v>263.57142857142856</v>
      </c>
      <c r="FI57">
        <v>242.2</v>
      </c>
      <c r="FJ57">
        <v>254.125</v>
      </c>
      <c r="FK57">
        <v>254.45</v>
      </c>
      <c r="FL57">
        <v>168.57142857142858</v>
      </c>
      <c r="FM57">
        <v>194.83333333333334</v>
      </c>
      <c r="FN57">
        <v>241.5</v>
      </c>
      <c r="FO57">
        <v>199.89473684210526</v>
      </c>
      <c r="FP57">
        <v>218.5</v>
      </c>
      <c r="FQ57">
        <v>258</v>
      </c>
      <c r="FR57">
        <v>221</v>
      </c>
      <c r="FS57">
        <v>232.5</v>
      </c>
      <c r="FT57">
        <v>268.5</v>
      </c>
      <c r="FU57">
        <v>308.7</v>
      </c>
      <c r="FV57">
        <v>332.3</v>
      </c>
      <c r="FW57">
        <v>303.16666666666669</v>
      </c>
      <c r="FX57">
        <v>322.8</v>
      </c>
      <c r="FY57">
        <v>274</v>
      </c>
      <c r="FZ57">
        <v>269.36363636363637</v>
      </c>
      <c r="GA57">
        <v>286.85294117647061</v>
      </c>
    </row>
    <row r="58" spans="1:183" x14ac:dyDescent="0.3">
      <c r="A58" s="4" t="s">
        <v>56</v>
      </c>
      <c r="AJ58">
        <v>1584</v>
      </c>
      <c r="AK58">
        <v>1524</v>
      </c>
      <c r="AL58">
        <v>965</v>
      </c>
      <c r="AM58">
        <v>1414.25</v>
      </c>
      <c r="AO58">
        <v>1194</v>
      </c>
      <c r="AP58">
        <v>1228</v>
      </c>
      <c r="AQ58">
        <v>1211</v>
      </c>
      <c r="AR58">
        <v>1346.5</v>
      </c>
      <c r="AT58">
        <v>182</v>
      </c>
      <c r="AU58">
        <v>701</v>
      </c>
      <c r="AV58">
        <v>441.5</v>
      </c>
      <c r="AX58">
        <v>514</v>
      </c>
      <c r="AY58">
        <v>183</v>
      </c>
      <c r="AZ58">
        <v>348.5</v>
      </c>
      <c r="BA58">
        <v>395</v>
      </c>
      <c r="BB58">
        <v>965.9</v>
      </c>
      <c r="BC58">
        <v>736.5</v>
      </c>
      <c r="BD58">
        <v>602</v>
      </c>
      <c r="BE58">
        <v>1003</v>
      </c>
      <c r="BF58">
        <v>769.5</v>
      </c>
      <c r="BH58">
        <v>678</v>
      </c>
      <c r="BI58">
        <v>467</v>
      </c>
      <c r="BJ58">
        <v>572.5</v>
      </c>
      <c r="BK58">
        <v>703.83333333333337</v>
      </c>
      <c r="BL58">
        <v>703.83333333333337</v>
      </c>
      <c r="BM58">
        <v>867.625</v>
      </c>
      <c r="BR58">
        <v>1142</v>
      </c>
      <c r="BU58">
        <v>1142</v>
      </c>
      <c r="BV58">
        <v>1142</v>
      </c>
      <c r="CF58">
        <v>1142</v>
      </c>
      <c r="CK58">
        <v>1120</v>
      </c>
      <c r="CN58">
        <v>1120</v>
      </c>
      <c r="CO58">
        <v>1120</v>
      </c>
      <c r="CP58">
        <v>1120</v>
      </c>
      <c r="CQ58">
        <v>1131</v>
      </c>
      <c r="CR58">
        <v>896.88888888888891</v>
      </c>
      <c r="CT58">
        <v>530.5</v>
      </c>
      <c r="CU58">
        <v>943</v>
      </c>
      <c r="CV58">
        <v>668</v>
      </c>
      <c r="CW58">
        <v>891</v>
      </c>
      <c r="CY58">
        <v>488</v>
      </c>
      <c r="CZ58">
        <v>689.5</v>
      </c>
      <c r="DA58">
        <v>676.6</v>
      </c>
      <c r="DB58">
        <v>1079</v>
      </c>
      <c r="DC58">
        <v>896</v>
      </c>
      <c r="DD58">
        <v>630</v>
      </c>
      <c r="DE58">
        <v>875.25</v>
      </c>
      <c r="DF58">
        <v>831</v>
      </c>
      <c r="DG58">
        <v>1491</v>
      </c>
      <c r="DH58">
        <v>1545</v>
      </c>
      <c r="DI58">
        <v>1248.5999999999999</v>
      </c>
      <c r="DJ58">
        <v>1082.6666666666667</v>
      </c>
      <c r="DK58">
        <v>937.64285714285711</v>
      </c>
      <c r="DL58">
        <v>763</v>
      </c>
      <c r="DM58">
        <v>470</v>
      </c>
      <c r="DN58">
        <v>571</v>
      </c>
      <c r="DO58">
        <v>568.5</v>
      </c>
      <c r="DP58">
        <v>595</v>
      </c>
      <c r="DQ58">
        <v>394</v>
      </c>
      <c r="DR58">
        <v>542.5</v>
      </c>
      <c r="DS58">
        <v>533.79999999999995</v>
      </c>
      <c r="DT58">
        <v>549.22222222222217</v>
      </c>
      <c r="DU58">
        <v>549.22222222222217</v>
      </c>
      <c r="DV58">
        <v>785.6521739130435</v>
      </c>
      <c r="EC58">
        <v>737</v>
      </c>
      <c r="ED58">
        <v>737</v>
      </c>
      <c r="EE58">
        <v>737</v>
      </c>
      <c r="EL58">
        <v>570</v>
      </c>
      <c r="EM58">
        <v>570</v>
      </c>
      <c r="EN58">
        <v>570</v>
      </c>
      <c r="EO58">
        <v>653.5</v>
      </c>
      <c r="EV58">
        <v>330</v>
      </c>
      <c r="EW58">
        <v>330</v>
      </c>
      <c r="EX58">
        <v>330</v>
      </c>
      <c r="EY58">
        <v>330</v>
      </c>
      <c r="EZ58">
        <v>0.33333333333333331</v>
      </c>
      <c r="FA58">
        <v>545.66666666666663</v>
      </c>
      <c r="FB58">
        <v>0.3888888888888889</v>
      </c>
      <c r="FC58">
        <v>757.96153846153845</v>
      </c>
      <c r="FD58">
        <v>180.5</v>
      </c>
      <c r="FE58">
        <v>397</v>
      </c>
      <c r="FF58">
        <v>386.5</v>
      </c>
      <c r="FG58">
        <v>306.2</v>
      </c>
      <c r="FH58">
        <v>129</v>
      </c>
      <c r="FJ58">
        <v>381</v>
      </c>
      <c r="FK58">
        <v>255</v>
      </c>
      <c r="FM58">
        <v>209</v>
      </c>
      <c r="FN58">
        <v>183</v>
      </c>
      <c r="FO58">
        <v>196</v>
      </c>
      <c r="FQ58">
        <v>220</v>
      </c>
      <c r="FR58">
        <v>358</v>
      </c>
      <c r="FS58">
        <v>289</v>
      </c>
    </row>
    <row r="59" spans="1:183" x14ac:dyDescent="0.3">
      <c r="A59" s="2" t="s">
        <v>57</v>
      </c>
      <c r="B59">
        <v>775.23076923076928</v>
      </c>
      <c r="C59">
        <v>998.15384615384619</v>
      </c>
      <c r="D59">
        <v>812.1</v>
      </c>
      <c r="E59">
        <v>865.97222222222217</v>
      </c>
      <c r="F59">
        <v>761.58333333333337</v>
      </c>
      <c r="G59">
        <v>885.15384615384619</v>
      </c>
      <c r="H59">
        <v>721.63636363636363</v>
      </c>
      <c r="I59">
        <v>794</v>
      </c>
      <c r="J59">
        <v>829.98611111111109</v>
      </c>
      <c r="K59">
        <v>404.28571428571428</v>
      </c>
      <c r="L59">
        <v>502.375</v>
      </c>
      <c r="M59">
        <v>541</v>
      </c>
      <c r="N59">
        <v>1.7142857142857142</v>
      </c>
      <c r="O59">
        <v>484.73333333333335</v>
      </c>
      <c r="P59">
        <v>1.7142857142857142</v>
      </c>
      <c r="Q59">
        <v>484.73333333333335</v>
      </c>
      <c r="R59">
        <v>2.204081632653061</v>
      </c>
      <c r="S59">
        <v>697.19658119658118</v>
      </c>
      <c r="T59">
        <v>925.5</v>
      </c>
      <c r="U59">
        <v>662</v>
      </c>
      <c r="V59">
        <v>548.5</v>
      </c>
      <c r="W59">
        <v>728.66666666666663</v>
      </c>
      <c r="X59">
        <v>814.4</v>
      </c>
      <c r="Y59">
        <v>989</v>
      </c>
      <c r="Z59">
        <v>857.75</v>
      </c>
      <c r="AA59">
        <v>849.2</v>
      </c>
      <c r="AB59">
        <v>792.10526315789468</v>
      </c>
      <c r="AC59">
        <v>1203.5</v>
      </c>
      <c r="AD59">
        <v>278</v>
      </c>
      <c r="AE59">
        <v>1146.3333333333333</v>
      </c>
      <c r="AF59">
        <v>914.57142857142856</v>
      </c>
      <c r="AG59">
        <v>914.57142857142856</v>
      </c>
      <c r="AH59">
        <v>825.07692307692309</v>
      </c>
      <c r="AI59">
        <v>720.44755244755243</v>
      </c>
      <c r="AJ59">
        <v>1370</v>
      </c>
      <c r="AK59">
        <v>1232.8571428571429</v>
      </c>
      <c r="AL59">
        <v>1144.7</v>
      </c>
      <c r="AM59">
        <v>1217</v>
      </c>
      <c r="AN59">
        <v>930.28571428571433</v>
      </c>
      <c r="AO59">
        <v>1611.1666666666667</v>
      </c>
      <c r="AP59">
        <v>1224.5</v>
      </c>
      <c r="AQ59">
        <v>1236.9047619047619</v>
      </c>
      <c r="AR59">
        <v>1226.952380952381</v>
      </c>
      <c r="AS59">
        <v>387.33333333333331</v>
      </c>
      <c r="AT59">
        <v>638.66666666666663</v>
      </c>
      <c r="AU59">
        <v>695.22222222222217</v>
      </c>
      <c r="AV59">
        <v>625.05555555555554</v>
      </c>
      <c r="AW59">
        <v>639</v>
      </c>
      <c r="AX59">
        <v>348</v>
      </c>
      <c r="AY59">
        <v>546</v>
      </c>
      <c r="AZ59">
        <v>563</v>
      </c>
      <c r="BA59">
        <v>596.84848484848487</v>
      </c>
      <c r="BB59">
        <v>949.70666666666671</v>
      </c>
      <c r="BC59">
        <v>525.25</v>
      </c>
      <c r="BD59">
        <v>883</v>
      </c>
      <c r="BE59">
        <v>871.4</v>
      </c>
      <c r="BF59">
        <v>809.33333333333337</v>
      </c>
      <c r="BG59">
        <v>1187.2857142857142</v>
      </c>
      <c r="BH59">
        <v>936.83333333333337</v>
      </c>
      <c r="BI59">
        <v>871.875</v>
      </c>
      <c r="BJ59">
        <v>995.57142857142856</v>
      </c>
      <c r="BK59">
        <v>902.45238095238096</v>
      </c>
      <c r="BL59">
        <v>902.45238095238096</v>
      </c>
      <c r="BM59">
        <v>932.74358974358972</v>
      </c>
      <c r="BN59">
        <v>1053</v>
      </c>
      <c r="BO59">
        <v>1471.3333333333333</v>
      </c>
      <c r="BQ59">
        <v>1192.4444444444443</v>
      </c>
      <c r="BR59">
        <v>771.66666666666663</v>
      </c>
      <c r="BS59">
        <v>981.25</v>
      </c>
      <c r="BT59">
        <v>1673.5</v>
      </c>
      <c r="BU59">
        <v>1065.2222222222222</v>
      </c>
      <c r="BV59">
        <v>1128.8333333333333</v>
      </c>
      <c r="BW59">
        <v>947.75</v>
      </c>
      <c r="BX59">
        <v>393</v>
      </c>
      <c r="BZ59">
        <v>836.8</v>
      </c>
      <c r="CA59">
        <v>840.66666666666663</v>
      </c>
      <c r="CB59">
        <v>870</v>
      </c>
      <c r="CC59">
        <v>169</v>
      </c>
      <c r="CD59">
        <v>771.375</v>
      </c>
      <c r="CE59">
        <v>796.53846153846155</v>
      </c>
      <c r="CF59">
        <v>989.48387096774195</v>
      </c>
      <c r="CG59">
        <v>1459.6666666666667</v>
      </c>
      <c r="CH59">
        <v>1481</v>
      </c>
      <c r="CJ59">
        <v>1466.7777777777778</v>
      </c>
      <c r="CK59">
        <v>1270.6666666666667</v>
      </c>
      <c r="CL59">
        <v>1000.75</v>
      </c>
      <c r="CM59">
        <v>1355</v>
      </c>
      <c r="CN59">
        <v>1169.4444444444443</v>
      </c>
      <c r="CO59">
        <v>1318.1111111111111</v>
      </c>
      <c r="CP59">
        <v>1318.1111111111111</v>
      </c>
      <c r="CQ59">
        <v>1110.204081632653</v>
      </c>
      <c r="CR59">
        <v>985.12650602409633</v>
      </c>
      <c r="CS59">
        <v>820.22222222222217</v>
      </c>
      <c r="CT59">
        <v>568.4</v>
      </c>
      <c r="CU59">
        <v>668</v>
      </c>
      <c r="CV59">
        <v>711.6</v>
      </c>
      <c r="CW59">
        <v>786.2</v>
      </c>
      <c r="CX59">
        <v>835.33333333333337</v>
      </c>
      <c r="CY59">
        <v>808</v>
      </c>
      <c r="CZ59">
        <v>811.92857142857144</v>
      </c>
      <c r="DA59">
        <v>752.91176470588232</v>
      </c>
      <c r="DB59">
        <v>956.22222222222217</v>
      </c>
      <c r="DC59">
        <v>1296.1111111111111</v>
      </c>
      <c r="DD59">
        <v>1049.8571428571429</v>
      </c>
      <c r="DE59">
        <v>1104.8</v>
      </c>
      <c r="DF59">
        <v>958.16666666666663</v>
      </c>
      <c r="DG59">
        <v>982</v>
      </c>
      <c r="DH59">
        <v>1420</v>
      </c>
      <c r="DI59">
        <v>1106.25</v>
      </c>
      <c r="DJ59">
        <v>1105.4444444444443</v>
      </c>
      <c r="DK59">
        <v>953.72151898734182</v>
      </c>
      <c r="DL59">
        <v>628.125</v>
      </c>
      <c r="DM59">
        <v>525.66666666666663</v>
      </c>
      <c r="DN59">
        <v>801.66666666666663</v>
      </c>
      <c r="DO59">
        <v>649.45000000000005</v>
      </c>
      <c r="DP59">
        <v>421.25</v>
      </c>
      <c r="DQ59">
        <v>772</v>
      </c>
      <c r="DR59">
        <v>653.66666666666663</v>
      </c>
      <c r="DS59">
        <v>647.70588235294122</v>
      </c>
      <c r="DT59">
        <v>648.64864864864865</v>
      </c>
      <c r="DU59">
        <v>648.64864864864865</v>
      </c>
      <c r="DV59">
        <v>856.41379310344826</v>
      </c>
      <c r="DY59">
        <v>808</v>
      </c>
      <c r="DZ59">
        <v>808</v>
      </c>
      <c r="EA59">
        <v>686.5</v>
      </c>
      <c r="EB59">
        <v>716</v>
      </c>
      <c r="EC59">
        <v>1128</v>
      </c>
      <c r="ED59">
        <v>869</v>
      </c>
      <c r="EE59">
        <v>858.83333333333337</v>
      </c>
      <c r="EF59">
        <v>552</v>
      </c>
      <c r="EH59">
        <v>995.33333333333337</v>
      </c>
      <c r="EI59">
        <v>884.5</v>
      </c>
      <c r="EJ59">
        <v>1304.3333333333333</v>
      </c>
      <c r="EK59">
        <v>1415</v>
      </c>
      <c r="EL59">
        <v>806.66666666666663</v>
      </c>
      <c r="EM59">
        <v>1145.375</v>
      </c>
      <c r="EN59">
        <v>1058.4166666666667</v>
      </c>
      <c r="EO59">
        <v>991.88888888888891</v>
      </c>
      <c r="EP59">
        <v>319</v>
      </c>
      <c r="ER59">
        <v>1538.5</v>
      </c>
      <c r="ES59">
        <v>1132</v>
      </c>
      <c r="ET59">
        <v>826.5</v>
      </c>
      <c r="EU59">
        <v>1480</v>
      </c>
      <c r="EV59">
        <v>1136.6666666666667</v>
      </c>
      <c r="EW59">
        <v>1146.1428571428571</v>
      </c>
      <c r="EX59">
        <v>1141.9000000000001</v>
      </c>
      <c r="EY59">
        <v>1141.9000000000001</v>
      </c>
      <c r="EZ59">
        <v>2.9444444444444446</v>
      </c>
      <c r="FA59">
        <v>1045.4642857142858</v>
      </c>
      <c r="FB59">
        <v>2.6555555555555554</v>
      </c>
      <c r="FC59">
        <v>893.17361111111109</v>
      </c>
      <c r="FD59">
        <v>231.5</v>
      </c>
      <c r="FE59">
        <v>209.375</v>
      </c>
      <c r="FF59">
        <v>346.16666666666669</v>
      </c>
      <c r="FG59">
        <v>257.05</v>
      </c>
      <c r="FH59">
        <v>283.39999999999998</v>
      </c>
      <c r="FI59">
        <v>263.5</v>
      </c>
      <c r="FJ59">
        <v>273</v>
      </c>
      <c r="FK59">
        <v>272.64285714285717</v>
      </c>
      <c r="FL59">
        <v>139.14285714285714</v>
      </c>
      <c r="FM59">
        <v>229.5</v>
      </c>
      <c r="FN59">
        <v>244.83333333333334</v>
      </c>
      <c r="FO59">
        <v>193.46666666666667</v>
      </c>
      <c r="FP59">
        <v>324.57142857142856</v>
      </c>
      <c r="FQ59">
        <v>363.66666666666669</v>
      </c>
      <c r="FR59">
        <v>260.625</v>
      </c>
      <c r="FS59">
        <v>311.38095238095241</v>
      </c>
      <c r="FT59">
        <v>250</v>
      </c>
      <c r="FU59">
        <v>312.46153846153845</v>
      </c>
      <c r="FV59">
        <v>251.63636363636363</v>
      </c>
      <c r="FW59">
        <v>273.05555555555554</v>
      </c>
      <c r="FX59">
        <v>278.92307692307691</v>
      </c>
      <c r="FY59">
        <v>265.53846153846155</v>
      </c>
      <c r="FZ59">
        <v>255.1</v>
      </c>
      <c r="GA59">
        <v>267.47222222222223</v>
      </c>
    </row>
    <row r="60" spans="1:183" x14ac:dyDescent="0.3">
      <c r="A60" s="2" t="s">
        <v>58</v>
      </c>
      <c r="B60">
        <v>1262.0625</v>
      </c>
      <c r="C60">
        <v>1207.2666666666667</v>
      </c>
      <c r="D60">
        <v>1041.5882352941176</v>
      </c>
      <c r="E60">
        <v>1166.8541666666667</v>
      </c>
      <c r="F60">
        <v>1211.2</v>
      </c>
      <c r="G60">
        <v>1240.625</v>
      </c>
      <c r="H60">
        <v>1198.8823529411766</v>
      </c>
      <c r="I60">
        <v>1216.6458333333333</v>
      </c>
      <c r="J60">
        <v>1191.75</v>
      </c>
      <c r="K60">
        <v>520.83333333333337</v>
      </c>
      <c r="L60">
        <v>442.21052631578948</v>
      </c>
      <c r="M60">
        <v>500</v>
      </c>
      <c r="N60">
        <v>1.8</v>
      </c>
      <c r="O60">
        <v>487.08928571428572</v>
      </c>
      <c r="P60">
        <v>1.8</v>
      </c>
      <c r="Q60">
        <v>487.08928571428572</v>
      </c>
      <c r="R60">
        <v>2.7222222222222223</v>
      </c>
      <c r="S60">
        <v>932.13815789473688</v>
      </c>
      <c r="AI60">
        <v>932.13815789473688</v>
      </c>
      <c r="AJ60">
        <v>1432.625</v>
      </c>
      <c r="AK60">
        <v>1426.875</v>
      </c>
      <c r="AL60">
        <v>1689.5</v>
      </c>
      <c r="AM60">
        <v>1529.6538461538462</v>
      </c>
      <c r="AN60">
        <v>1896.3</v>
      </c>
      <c r="AO60">
        <v>1867.4444444444443</v>
      </c>
      <c r="AP60">
        <v>1384.3333333333333</v>
      </c>
      <c r="AQ60">
        <v>1722.4642857142858</v>
      </c>
      <c r="AR60">
        <v>1629.6296296296296</v>
      </c>
      <c r="AS60">
        <v>608.125</v>
      </c>
      <c r="AT60">
        <v>897.83333333333337</v>
      </c>
      <c r="AU60">
        <v>532.71428571428567</v>
      </c>
      <c r="AV60">
        <v>665.76190476190482</v>
      </c>
      <c r="AW60">
        <v>566.25</v>
      </c>
      <c r="AX60">
        <v>359.6</v>
      </c>
      <c r="AY60">
        <v>760.11111111111109</v>
      </c>
      <c r="AZ60">
        <v>605.77777777777783</v>
      </c>
      <c r="BA60">
        <v>638.07692307692309</v>
      </c>
      <c r="BB60">
        <v>1213.8172043010752</v>
      </c>
      <c r="BC60">
        <v>971.57142857142856</v>
      </c>
      <c r="BD60">
        <v>776.25</v>
      </c>
      <c r="BE60">
        <v>854.6</v>
      </c>
      <c r="BF60">
        <v>862.28</v>
      </c>
      <c r="BG60">
        <v>834.8</v>
      </c>
      <c r="BH60">
        <v>946.55555555555554</v>
      </c>
      <c r="BI60">
        <v>885.88888888888891</v>
      </c>
      <c r="BJ60">
        <v>887.14285714285711</v>
      </c>
      <c r="BK60">
        <v>875.41509433962267</v>
      </c>
      <c r="BL60">
        <v>875.41509433962267</v>
      </c>
      <c r="BM60">
        <v>1090.972602739726</v>
      </c>
      <c r="BN60">
        <v>1950</v>
      </c>
      <c r="BO60">
        <v>1544</v>
      </c>
      <c r="BQ60">
        <v>1747</v>
      </c>
      <c r="BS60">
        <v>1120</v>
      </c>
      <c r="BU60">
        <v>1120</v>
      </c>
      <c r="BV60">
        <v>1621.6</v>
      </c>
      <c r="BW60">
        <v>149</v>
      </c>
      <c r="BX60">
        <v>526</v>
      </c>
      <c r="BZ60">
        <v>400.33333333333331</v>
      </c>
      <c r="CB60">
        <v>748</v>
      </c>
      <c r="CD60">
        <v>748</v>
      </c>
      <c r="CE60">
        <v>487.25</v>
      </c>
      <c r="CF60">
        <v>1117.4444444444443</v>
      </c>
      <c r="CG60">
        <v>1298</v>
      </c>
      <c r="CH60">
        <v>898.5</v>
      </c>
      <c r="CJ60">
        <v>1098.25</v>
      </c>
      <c r="CL60">
        <v>878</v>
      </c>
      <c r="CN60">
        <v>878</v>
      </c>
      <c r="CO60">
        <v>1054.2</v>
      </c>
      <c r="CP60">
        <v>1054.2</v>
      </c>
      <c r="CQ60">
        <v>1094.8571428571429</v>
      </c>
      <c r="CR60">
        <v>1091.3125</v>
      </c>
      <c r="CS60">
        <v>1932.25</v>
      </c>
      <c r="CT60">
        <v>863.42857142857144</v>
      </c>
      <c r="CU60">
        <v>1367.625</v>
      </c>
      <c r="CV60">
        <v>1300.7368421052631</v>
      </c>
      <c r="CW60">
        <v>1272.5</v>
      </c>
      <c r="CX60">
        <v>1315.5555555555557</v>
      </c>
      <c r="CY60">
        <v>1465.125</v>
      </c>
      <c r="CZ60">
        <v>1356.3478260869565</v>
      </c>
      <c r="DA60">
        <v>1331.1904761904761</v>
      </c>
      <c r="DB60">
        <v>1328.7142857142858</v>
      </c>
      <c r="DC60">
        <v>1405.7</v>
      </c>
      <c r="DD60">
        <v>1170.5714285714287</v>
      </c>
      <c r="DE60">
        <v>1314.6666666666667</v>
      </c>
      <c r="DF60">
        <v>1697</v>
      </c>
      <c r="DG60">
        <v>1373.5</v>
      </c>
      <c r="DH60">
        <v>1486.8333333333333</v>
      </c>
      <c r="DI60">
        <v>1536.9</v>
      </c>
      <c r="DJ60">
        <v>1415.6818181818182</v>
      </c>
      <c r="DK60">
        <v>1374.4186046511627</v>
      </c>
      <c r="DL60">
        <v>1035.875</v>
      </c>
      <c r="DM60">
        <v>826.7</v>
      </c>
      <c r="DN60">
        <v>763.44444444444446</v>
      </c>
      <c r="DO60">
        <v>867.59259259259261</v>
      </c>
      <c r="DP60">
        <v>670.2</v>
      </c>
      <c r="DQ60">
        <v>667.4</v>
      </c>
      <c r="DR60">
        <v>698</v>
      </c>
      <c r="DS60">
        <v>677.86206896551721</v>
      </c>
      <c r="DT60">
        <v>769.33928571428567</v>
      </c>
      <c r="DU60">
        <v>769.33928571428567</v>
      </c>
      <c r="DV60">
        <v>1135.7957746478874</v>
      </c>
      <c r="DW60">
        <v>652</v>
      </c>
      <c r="DZ60">
        <v>652</v>
      </c>
      <c r="EE60">
        <v>652</v>
      </c>
      <c r="EF60">
        <v>1494</v>
      </c>
      <c r="EH60">
        <v>2344</v>
      </c>
      <c r="EI60">
        <v>1919</v>
      </c>
      <c r="EN60">
        <v>1919</v>
      </c>
      <c r="EO60">
        <v>1285.5</v>
      </c>
      <c r="EP60">
        <v>1704.5</v>
      </c>
      <c r="ER60">
        <v>622</v>
      </c>
      <c r="ES60">
        <v>1343.6666666666667</v>
      </c>
      <c r="EX60">
        <v>1343.6666666666667</v>
      </c>
      <c r="EY60">
        <v>1343.6666666666667</v>
      </c>
      <c r="EZ60">
        <v>3.5555555555555554</v>
      </c>
      <c r="FA60">
        <v>1310.4285714285713</v>
      </c>
      <c r="FB60">
        <v>3.2944444444444443</v>
      </c>
      <c r="FC60">
        <v>1144</v>
      </c>
      <c r="FD60">
        <v>341.625</v>
      </c>
      <c r="FE60">
        <v>266.33333333333331</v>
      </c>
      <c r="FF60">
        <v>293</v>
      </c>
      <c r="FG60">
        <v>304.45</v>
      </c>
      <c r="FH60">
        <v>219.66666666666666</v>
      </c>
      <c r="FI60">
        <v>319</v>
      </c>
      <c r="FJ60">
        <v>316.125</v>
      </c>
      <c r="FK60">
        <v>292.08695652173913</v>
      </c>
      <c r="FL60">
        <v>191.75</v>
      </c>
      <c r="FM60">
        <v>280.2</v>
      </c>
      <c r="FN60">
        <v>232.66666666666666</v>
      </c>
      <c r="FO60">
        <v>236.77777777777777</v>
      </c>
      <c r="FP60">
        <v>307.8</v>
      </c>
      <c r="FQ60">
        <v>336.11111111111109</v>
      </c>
      <c r="FR60">
        <v>260.22222222222223</v>
      </c>
      <c r="FS60">
        <v>301.60714285714283</v>
      </c>
      <c r="FT60">
        <v>332.86666666666667</v>
      </c>
      <c r="FU60">
        <v>306.3125</v>
      </c>
      <c r="FV60">
        <v>280.23529411764707</v>
      </c>
      <c r="FW60">
        <v>305.375</v>
      </c>
      <c r="FX60">
        <v>295.3125</v>
      </c>
      <c r="FY60">
        <v>332.66666666666669</v>
      </c>
      <c r="FZ60">
        <v>288.88235294117646</v>
      </c>
      <c r="GA60">
        <v>304.70833333333331</v>
      </c>
    </row>
    <row r="61" spans="1:183" x14ac:dyDescent="0.3">
      <c r="A61" s="2" t="s">
        <v>59</v>
      </c>
      <c r="B61">
        <v>1109.0526315789473</v>
      </c>
      <c r="C61">
        <v>1047.1500000000001</v>
      </c>
      <c r="D61">
        <v>818.57894736842104</v>
      </c>
      <c r="E61">
        <v>992.55172413793105</v>
      </c>
      <c r="F61">
        <v>996.47368421052636</v>
      </c>
      <c r="G61">
        <v>1019.05</v>
      </c>
      <c r="H61">
        <v>1188</v>
      </c>
      <c r="I61">
        <v>1067</v>
      </c>
      <c r="J61">
        <v>1029.7758620689656</v>
      </c>
      <c r="K61">
        <v>407.66666666666669</v>
      </c>
      <c r="L61">
        <v>409.8</v>
      </c>
      <c r="M61">
        <v>452.84210526315792</v>
      </c>
      <c r="N61">
        <v>1.5084745762711864</v>
      </c>
      <c r="O61">
        <v>423.4736842105263</v>
      </c>
      <c r="P61">
        <v>1.5084745762711864</v>
      </c>
      <c r="Q61">
        <v>423.4736842105263</v>
      </c>
      <c r="R61">
        <v>2.847457627118644</v>
      </c>
      <c r="S61">
        <v>830.01156069364163</v>
      </c>
      <c r="V61">
        <v>1952</v>
      </c>
      <c r="W61">
        <v>1952</v>
      </c>
      <c r="AB61">
        <v>1952</v>
      </c>
      <c r="AE61">
        <v>338</v>
      </c>
      <c r="AF61">
        <v>338</v>
      </c>
      <c r="AG61">
        <v>338</v>
      </c>
      <c r="AH61">
        <v>1145</v>
      </c>
      <c r="AI61">
        <v>833.61142857142852</v>
      </c>
      <c r="AJ61">
        <v>1258.7</v>
      </c>
      <c r="AK61">
        <v>1522.3</v>
      </c>
      <c r="AL61">
        <v>1586.9</v>
      </c>
      <c r="AM61">
        <v>1455.9666666666667</v>
      </c>
      <c r="AN61">
        <v>1830.1111111111111</v>
      </c>
      <c r="AO61">
        <v>1117.125</v>
      </c>
      <c r="AP61">
        <v>1526.7777777777778</v>
      </c>
      <c r="AQ61">
        <v>1505.7307692307693</v>
      </c>
      <c r="AR61">
        <v>1479.0714285714287</v>
      </c>
      <c r="AS61">
        <v>921.85714285714289</v>
      </c>
      <c r="AT61">
        <v>569.66666666666663</v>
      </c>
      <c r="AU61">
        <v>488.125</v>
      </c>
      <c r="AV61">
        <v>645.20833333333337</v>
      </c>
      <c r="AW61">
        <v>387.57142857142856</v>
      </c>
      <c r="AX61">
        <v>847.57142857142856</v>
      </c>
      <c r="AY61">
        <v>745.66666666666663</v>
      </c>
      <c r="AZ61">
        <v>656</v>
      </c>
      <c r="BA61">
        <v>650.11363636363637</v>
      </c>
      <c r="BB61">
        <v>1114.33</v>
      </c>
      <c r="BC61">
        <v>631.11111111111109</v>
      </c>
      <c r="BD61">
        <v>613.5</v>
      </c>
      <c r="BE61">
        <v>669.8</v>
      </c>
      <c r="BF61">
        <v>638.37931034482756</v>
      </c>
      <c r="BG61">
        <v>599.125</v>
      </c>
      <c r="BH61">
        <v>476.375</v>
      </c>
      <c r="BI61">
        <v>656</v>
      </c>
      <c r="BJ61">
        <v>577.16666666666663</v>
      </c>
      <c r="BK61">
        <v>610.66037735849056</v>
      </c>
      <c r="BL61">
        <v>610.66037735849056</v>
      </c>
      <c r="BM61">
        <v>939.85620915032678</v>
      </c>
      <c r="BR61">
        <v>1733</v>
      </c>
      <c r="BS61">
        <v>239</v>
      </c>
      <c r="BT61">
        <v>1907</v>
      </c>
      <c r="BU61">
        <v>1293</v>
      </c>
      <c r="BV61">
        <v>1293</v>
      </c>
      <c r="CA61">
        <v>261</v>
      </c>
      <c r="CB61">
        <v>1191</v>
      </c>
      <c r="CC61">
        <v>399</v>
      </c>
      <c r="CD61">
        <v>617</v>
      </c>
      <c r="CE61">
        <v>617</v>
      </c>
      <c r="CF61">
        <v>955</v>
      </c>
      <c r="CK61">
        <v>520</v>
      </c>
      <c r="CL61">
        <v>245</v>
      </c>
      <c r="CM61">
        <v>739</v>
      </c>
      <c r="CN61">
        <v>501.33333333333331</v>
      </c>
      <c r="CO61">
        <v>501.33333333333331</v>
      </c>
      <c r="CP61">
        <v>501.33333333333331</v>
      </c>
      <c r="CQ61">
        <v>803.77777777777783</v>
      </c>
      <c r="CR61">
        <v>932.2962962962963</v>
      </c>
      <c r="CS61">
        <v>741.71428571428567</v>
      </c>
      <c r="CT61">
        <v>489.2</v>
      </c>
      <c r="CU61">
        <v>640.5</v>
      </c>
      <c r="CV61">
        <v>637.83333333333337</v>
      </c>
      <c r="CW61">
        <v>649.71428571428567</v>
      </c>
      <c r="CX61">
        <v>201.75</v>
      </c>
      <c r="CY61">
        <v>535.28571428571433</v>
      </c>
      <c r="CZ61">
        <v>505.66666666666669</v>
      </c>
      <c r="DA61">
        <v>571.75</v>
      </c>
      <c r="DB61">
        <v>1403</v>
      </c>
      <c r="DC61">
        <v>1548.1111111111111</v>
      </c>
      <c r="DD61">
        <v>1529.8888888888889</v>
      </c>
      <c r="DE61">
        <v>1490.4285714285713</v>
      </c>
      <c r="DF61">
        <v>1287.75</v>
      </c>
      <c r="DG61">
        <v>1794.5</v>
      </c>
      <c r="DH61">
        <v>1468.9</v>
      </c>
      <c r="DI61">
        <v>1513.3461538461538</v>
      </c>
      <c r="DJ61">
        <v>1501.462962962963</v>
      </c>
      <c r="DK61">
        <v>1129.5777777777778</v>
      </c>
      <c r="DL61">
        <v>667.8</v>
      </c>
      <c r="DM61">
        <v>553.88888888888891</v>
      </c>
      <c r="DN61">
        <v>612.77777777777783</v>
      </c>
      <c r="DO61">
        <v>613.5</v>
      </c>
      <c r="DP61">
        <v>605.5</v>
      </c>
      <c r="DQ61">
        <v>534.375</v>
      </c>
      <c r="DR61">
        <v>544.70000000000005</v>
      </c>
      <c r="DS61">
        <v>560.23076923076928</v>
      </c>
      <c r="DT61">
        <v>587.85185185185185</v>
      </c>
      <c r="DU61">
        <v>587.85185185185185</v>
      </c>
      <c r="DV61">
        <v>926.43055555555554</v>
      </c>
      <c r="DX61">
        <v>789</v>
      </c>
      <c r="DY61">
        <v>429</v>
      </c>
      <c r="DZ61">
        <v>609</v>
      </c>
      <c r="EA61">
        <v>692</v>
      </c>
      <c r="EB61">
        <v>832.5</v>
      </c>
      <c r="ED61">
        <v>785.66666666666663</v>
      </c>
      <c r="EE61">
        <v>715</v>
      </c>
      <c r="EG61">
        <v>1220</v>
      </c>
      <c r="EH61">
        <v>1651</v>
      </c>
      <c r="EI61">
        <v>1435.5</v>
      </c>
      <c r="EJ61">
        <v>1762</v>
      </c>
      <c r="EK61">
        <v>1035</v>
      </c>
      <c r="EM61">
        <v>1398.5</v>
      </c>
      <c r="EN61">
        <v>1410.8333333333333</v>
      </c>
      <c r="EO61">
        <v>1094.5454545454545</v>
      </c>
      <c r="EQ61">
        <v>706</v>
      </c>
      <c r="ER61">
        <v>492</v>
      </c>
      <c r="ES61">
        <v>599</v>
      </c>
      <c r="ET61">
        <v>596.5</v>
      </c>
      <c r="EU61">
        <v>777</v>
      </c>
      <c r="EW61">
        <v>686.75</v>
      </c>
      <c r="EX61">
        <v>657.5</v>
      </c>
      <c r="EY61">
        <v>657.5</v>
      </c>
      <c r="EZ61">
        <v>3.1111111111111112</v>
      </c>
      <c r="FA61">
        <v>940.29411764705878</v>
      </c>
      <c r="FB61">
        <v>2.9777777777777779</v>
      </c>
      <c r="FC61">
        <v>927.89440993788821</v>
      </c>
      <c r="FD61">
        <v>344</v>
      </c>
      <c r="FE61">
        <v>299.375</v>
      </c>
      <c r="FF61">
        <v>335</v>
      </c>
      <c r="FG61">
        <v>326.80769230769232</v>
      </c>
      <c r="FH61">
        <v>314.57142857142856</v>
      </c>
      <c r="FI61">
        <v>125.5</v>
      </c>
      <c r="FJ61">
        <v>290.42857142857144</v>
      </c>
      <c r="FK61">
        <v>263.16666666666669</v>
      </c>
      <c r="FL61">
        <v>268.57142857142856</v>
      </c>
      <c r="FM61">
        <v>292</v>
      </c>
      <c r="FN61">
        <v>297</v>
      </c>
      <c r="FO61">
        <v>285.3</v>
      </c>
      <c r="FP61">
        <v>343.55555555555554</v>
      </c>
      <c r="FQ61">
        <v>232.25</v>
      </c>
      <c r="FR61">
        <v>304.11111111111109</v>
      </c>
      <c r="FS61">
        <v>295.65384615384613</v>
      </c>
      <c r="FT61">
        <v>265.15789473684208</v>
      </c>
      <c r="FU61">
        <v>333.35</v>
      </c>
      <c r="FV61">
        <v>311.89473684210526</v>
      </c>
      <c r="FW61">
        <v>303.98275862068965</v>
      </c>
      <c r="FX61">
        <v>303.78947368421052</v>
      </c>
      <c r="FY61">
        <v>314.75</v>
      </c>
      <c r="FZ61">
        <v>243.15789473684211</v>
      </c>
      <c r="GA61">
        <v>287.70689655172413</v>
      </c>
    </row>
    <row r="62" spans="1:183" x14ac:dyDescent="0.3">
      <c r="A62" s="2" t="s">
        <v>60</v>
      </c>
      <c r="B62">
        <v>1018.6315789473684</v>
      </c>
      <c r="C62">
        <v>1220.8823529411766</v>
      </c>
      <c r="D62">
        <v>1264.9333333333334</v>
      </c>
      <c r="E62">
        <v>1158.4901960784314</v>
      </c>
      <c r="F62">
        <v>1136.1666666666667</v>
      </c>
      <c r="G62">
        <v>1064.0526315789473</v>
      </c>
      <c r="H62">
        <v>1172.6315789473683</v>
      </c>
      <c r="I62">
        <v>1124.0714285714287</v>
      </c>
      <c r="J62">
        <v>1140.4766355140187</v>
      </c>
      <c r="K62">
        <v>504.8235294117647</v>
      </c>
      <c r="L62">
        <v>486.84210526315792</v>
      </c>
      <c r="M62">
        <v>540.21052631578948</v>
      </c>
      <c r="N62">
        <v>1.7333333333333334</v>
      </c>
      <c r="O62">
        <v>510.83636363636361</v>
      </c>
      <c r="P62">
        <v>1.7333333333333334</v>
      </c>
      <c r="Q62">
        <v>510.83636363636361</v>
      </c>
      <c r="R62">
        <v>3.088888888888889</v>
      </c>
      <c r="S62">
        <v>926.70987654320993</v>
      </c>
      <c r="AI62">
        <v>926.70987654320993</v>
      </c>
      <c r="AJ62">
        <v>1069.8333333333333</v>
      </c>
      <c r="AK62">
        <v>1382.875</v>
      </c>
      <c r="AL62">
        <v>1466.125</v>
      </c>
      <c r="AM62">
        <v>1327.7727272727273</v>
      </c>
      <c r="AN62">
        <v>1390.3333333333333</v>
      </c>
      <c r="AO62">
        <v>1777.3333333333333</v>
      </c>
      <c r="AP62">
        <v>1615.125</v>
      </c>
      <c r="AQ62">
        <v>1596.35</v>
      </c>
      <c r="AR62">
        <v>1455.6666666666667</v>
      </c>
      <c r="AS62">
        <v>1315.4444444444443</v>
      </c>
      <c r="AT62">
        <v>870.57142857142856</v>
      </c>
      <c r="AU62">
        <v>1243.4000000000001</v>
      </c>
      <c r="AV62">
        <v>1150</v>
      </c>
      <c r="AW62">
        <v>1322.2857142857142</v>
      </c>
      <c r="AX62">
        <v>1386.25</v>
      </c>
      <c r="AY62">
        <v>1383.6666666666667</v>
      </c>
      <c r="AZ62">
        <v>1364.1904761904761</v>
      </c>
      <c r="BA62">
        <v>1257.0952380952381</v>
      </c>
      <c r="BB62">
        <v>1356.3809523809523</v>
      </c>
      <c r="BC62">
        <v>640.375</v>
      </c>
      <c r="BD62">
        <v>804</v>
      </c>
      <c r="BE62">
        <v>691.66666666666663</v>
      </c>
      <c r="BF62">
        <v>698.5454545454545</v>
      </c>
      <c r="BG62">
        <v>831.83333333333337</v>
      </c>
      <c r="BH62">
        <v>636.66666666666663</v>
      </c>
      <c r="BI62">
        <v>609.25</v>
      </c>
      <c r="BJ62">
        <v>703</v>
      </c>
      <c r="BK62">
        <v>700.42105263157896</v>
      </c>
      <c r="BL62">
        <v>700.42105263157896</v>
      </c>
      <c r="BM62">
        <v>1152.0655737704917</v>
      </c>
      <c r="BN62">
        <v>2167</v>
      </c>
      <c r="BP62">
        <v>844</v>
      </c>
      <c r="BQ62">
        <v>1505.5</v>
      </c>
      <c r="BR62">
        <v>1743</v>
      </c>
      <c r="BU62">
        <v>1743</v>
      </c>
      <c r="BV62">
        <v>1584.6666666666667</v>
      </c>
      <c r="BY62">
        <v>1401</v>
      </c>
      <c r="BZ62">
        <v>1401</v>
      </c>
      <c r="CA62">
        <v>449</v>
      </c>
      <c r="CD62">
        <v>449</v>
      </c>
      <c r="CE62">
        <v>925</v>
      </c>
      <c r="CF62">
        <v>1320.8</v>
      </c>
      <c r="CG62">
        <v>1664</v>
      </c>
      <c r="CI62">
        <v>760</v>
      </c>
      <c r="CJ62">
        <v>1212</v>
      </c>
      <c r="CK62">
        <v>2031</v>
      </c>
      <c r="CN62">
        <v>2031</v>
      </c>
      <c r="CO62">
        <v>1485</v>
      </c>
      <c r="CP62">
        <v>1485</v>
      </c>
      <c r="CQ62">
        <v>1382.375</v>
      </c>
      <c r="CR62">
        <v>1166.2384615384615</v>
      </c>
      <c r="CS62">
        <v>1366.8571428571429</v>
      </c>
      <c r="CT62">
        <v>1033.6666666666667</v>
      </c>
      <c r="CU62">
        <v>2237</v>
      </c>
      <c r="CV62">
        <v>1544.0714285714287</v>
      </c>
      <c r="CW62">
        <v>620.6</v>
      </c>
      <c r="CX62">
        <v>1100.5714285714287</v>
      </c>
      <c r="CY62">
        <v>1341.5</v>
      </c>
      <c r="CZ62">
        <v>963.57142857142856</v>
      </c>
      <c r="DA62">
        <v>1253.8214285714287</v>
      </c>
      <c r="DB62">
        <v>1325</v>
      </c>
      <c r="DC62">
        <v>1419.75</v>
      </c>
      <c r="DD62">
        <v>1696</v>
      </c>
      <c r="DE62">
        <v>1456.8823529411766</v>
      </c>
      <c r="DF62">
        <v>864.28571428571433</v>
      </c>
      <c r="DG62">
        <v>1319.8571428571429</v>
      </c>
      <c r="DH62">
        <v>1392.5</v>
      </c>
      <c r="DI62">
        <v>1201.3181818181818</v>
      </c>
      <c r="DJ62">
        <v>1312.7179487179487</v>
      </c>
      <c r="DK62">
        <v>1288.1044776119404</v>
      </c>
      <c r="DL62">
        <v>456.42857142857144</v>
      </c>
      <c r="DM62">
        <v>768.6</v>
      </c>
      <c r="DN62">
        <v>518.57142857142856</v>
      </c>
      <c r="DO62">
        <v>561.47368421052636</v>
      </c>
      <c r="DP62">
        <v>410.8</v>
      </c>
      <c r="DQ62">
        <v>430.57142857142856</v>
      </c>
      <c r="DR62">
        <v>607.57142857142856</v>
      </c>
      <c r="DS62">
        <v>490.57894736842104</v>
      </c>
      <c r="DT62">
        <v>526.02631578947364</v>
      </c>
      <c r="DU62">
        <v>526.02631578947364</v>
      </c>
      <c r="DV62">
        <v>1012.3047619047619</v>
      </c>
      <c r="DW62">
        <v>2122</v>
      </c>
      <c r="DZ62">
        <v>2122</v>
      </c>
      <c r="EE62">
        <v>2122</v>
      </c>
      <c r="EH62">
        <v>1277</v>
      </c>
      <c r="EI62">
        <v>1277</v>
      </c>
      <c r="EJ62">
        <v>2332</v>
      </c>
      <c r="EK62">
        <v>1353</v>
      </c>
      <c r="EM62">
        <v>1842.5</v>
      </c>
      <c r="EN62">
        <v>1559.75</v>
      </c>
      <c r="EO62">
        <v>1672.2</v>
      </c>
      <c r="EP62">
        <v>1697</v>
      </c>
      <c r="ER62">
        <v>396</v>
      </c>
      <c r="ES62">
        <v>1046.5</v>
      </c>
      <c r="ET62">
        <v>297</v>
      </c>
      <c r="EW62">
        <v>297</v>
      </c>
      <c r="EX62">
        <v>796.66666666666663</v>
      </c>
      <c r="EY62">
        <v>796.66666666666663</v>
      </c>
      <c r="EZ62">
        <v>2.4</v>
      </c>
      <c r="FA62">
        <v>1343.875</v>
      </c>
      <c r="FB62">
        <v>2.3277777777777779</v>
      </c>
      <c r="FC62">
        <v>1035.7787610619469</v>
      </c>
      <c r="FD62">
        <v>246.71428571428572</v>
      </c>
      <c r="FE62">
        <v>263.42857142857144</v>
      </c>
      <c r="FF62">
        <v>324.125</v>
      </c>
      <c r="FG62">
        <v>280.18181818181819</v>
      </c>
      <c r="FH62">
        <v>137.19999999999999</v>
      </c>
      <c r="FI62">
        <v>175</v>
      </c>
      <c r="FJ62">
        <v>245</v>
      </c>
      <c r="FK62">
        <v>171.5</v>
      </c>
      <c r="FL62">
        <v>350</v>
      </c>
      <c r="FM62">
        <v>278.875</v>
      </c>
      <c r="FN62">
        <v>222.33333333333334</v>
      </c>
      <c r="FO62">
        <v>286.42857142857144</v>
      </c>
      <c r="FP62">
        <v>265</v>
      </c>
      <c r="FQ62">
        <v>329.66666666666669</v>
      </c>
      <c r="FR62">
        <v>244.5</v>
      </c>
      <c r="FS62">
        <v>276.2</v>
      </c>
      <c r="FT62">
        <v>274.44444444444446</v>
      </c>
      <c r="FU62">
        <v>278.05263157894734</v>
      </c>
      <c r="FV62">
        <v>285.05263157894734</v>
      </c>
      <c r="FW62">
        <v>279.26785714285717</v>
      </c>
      <c r="FX62">
        <v>287.4736842105263</v>
      </c>
      <c r="FY62">
        <v>310.58823529411762</v>
      </c>
      <c r="FZ62">
        <v>346.86666666666667</v>
      </c>
      <c r="GA62">
        <v>312.64705882352939</v>
      </c>
    </row>
    <row r="63" spans="1:183" x14ac:dyDescent="0.3">
      <c r="A63" s="2" t="s">
        <v>61</v>
      </c>
      <c r="B63">
        <v>964.8</v>
      </c>
      <c r="C63">
        <v>1010.3</v>
      </c>
      <c r="D63">
        <v>1093.8947368421052</v>
      </c>
      <c r="E63">
        <v>1021.7966101694915</v>
      </c>
      <c r="F63">
        <v>838.0625</v>
      </c>
      <c r="G63">
        <v>689.77777777777783</v>
      </c>
      <c r="H63">
        <v>923.55555555555554</v>
      </c>
      <c r="I63">
        <v>816.32692307692309</v>
      </c>
      <c r="J63">
        <v>925.54054054054052</v>
      </c>
      <c r="K63">
        <v>434.1</v>
      </c>
      <c r="L63">
        <v>489.6</v>
      </c>
      <c r="M63">
        <v>449.65</v>
      </c>
      <c r="N63">
        <v>2.1666666666666665</v>
      </c>
      <c r="O63">
        <v>457.78333333333336</v>
      </c>
      <c r="P63">
        <v>2.1666666666666665</v>
      </c>
      <c r="Q63">
        <v>457.78333333333336</v>
      </c>
      <c r="R63">
        <v>3.2222222222222223</v>
      </c>
      <c r="S63">
        <v>761.41520467836256</v>
      </c>
      <c r="AI63">
        <v>761.41520467836256</v>
      </c>
      <c r="AJ63">
        <v>1092.7777777777778</v>
      </c>
      <c r="AK63">
        <v>869.8</v>
      </c>
      <c r="AL63">
        <v>975</v>
      </c>
      <c r="AM63">
        <v>975.27586206896547</v>
      </c>
      <c r="AN63">
        <v>1262.6666666666667</v>
      </c>
      <c r="AO63">
        <v>1094.2</v>
      </c>
      <c r="AP63">
        <v>797</v>
      </c>
      <c r="AQ63">
        <v>1072.5</v>
      </c>
      <c r="AR63">
        <v>1021.2363636363636</v>
      </c>
      <c r="AS63">
        <v>561.57142857142856</v>
      </c>
      <c r="AT63">
        <v>737.11111111111109</v>
      </c>
      <c r="AU63">
        <v>663.25</v>
      </c>
      <c r="AV63">
        <v>661.29166666666663</v>
      </c>
      <c r="AW63">
        <v>606.42857142857144</v>
      </c>
      <c r="AX63">
        <v>622.66666666666663</v>
      </c>
      <c r="AY63">
        <v>1061.1111111111111</v>
      </c>
      <c r="AZ63">
        <v>775.96</v>
      </c>
      <c r="BA63">
        <v>719.79591836734699</v>
      </c>
      <c r="BB63">
        <v>879.21153846153845</v>
      </c>
      <c r="BC63">
        <v>722.33333333333337</v>
      </c>
      <c r="BD63">
        <v>613.77777777777783</v>
      </c>
      <c r="BE63">
        <v>649.9</v>
      </c>
      <c r="BF63">
        <v>661.57142857142856</v>
      </c>
      <c r="BG63">
        <v>536.55555555555554</v>
      </c>
      <c r="BH63">
        <v>590.79999999999995</v>
      </c>
      <c r="BI63">
        <v>637.125</v>
      </c>
      <c r="BJ63">
        <v>586.44444444444446</v>
      </c>
      <c r="BK63">
        <v>624.69090909090914</v>
      </c>
      <c r="BL63">
        <v>624.69090909090914</v>
      </c>
      <c r="BM63">
        <v>791.16981132075466</v>
      </c>
      <c r="BN63">
        <v>611</v>
      </c>
      <c r="BQ63">
        <v>611</v>
      </c>
      <c r="BR63">
        <v>171</v>
      </c>
      <c r="BT63">
        <v>2058</v>
      </c>
      <c r="BU63">
        <v>1114.5</v>
      </c>
      <c r="BV63">
        <v>946.66666666666663</v>
      </c>
      <c r="BW63">
        <v>1135</v>
      </c>
      <c r="BZ63">
        <v>1135</v>
      </c>
      <c r="CE63">
        <v>1135</v>
      </c>
      <c r="CF63">
        <v>993.75</v>
      </c>
      <c r="CG63">
        <v>1023</v>
      </c>
      <c r="CJ63">
        <v>1023</v>
      </c>
      <c r="CM63">
        <v>1321</v>
      </c>
      <c r="CN63">
        <v>1321</v>
      </c>
      <c r="CO63">
        <v>1172</v>
      </c>
      <c r="CP63">
        <v>1172</v>
      </c>
      <c r="CQ63">
        <v>1053.1666666666667</v>
      </c>
      <c r="CR63">
        <v>800.69696969696975</v>
      </c>
      <c r="CS63">
        <v>607.33333333333337</v>
      </c>
      <c r="CT63">
        <v>491.71428571428572</v>
      </c>
      <c r="CU63">
        <v>592.75</v>
      </c>
      <c r="CV63">
        <v>556.29411764705878</v>
      </c>
      <c r="CW63">
        <v>716</v>
      </c>
      <c r="CX63">
        <v>576.66666666666663</v>
      </c>
      <c r="CY63">
        <v>563.4</v>
      </c>
      <c r="CZ63">
        <v>621.94117647058829</v>
      </c>
      <c r="DA63">
        <v>589.11764705882354</v>
      </c>
      <c r="DB63">
        <v>1232.125</v>
      </c>
      <c r="DC63">
        <v>1498.1</v>
      </c>
      <c r="DD63">
        <v>1698.125</v>
      </c>
      <c r="DE63">
        <v>1477.8076923076924</v>
      </c>
      <c r="DF63">
        <v>1553</v>
      </c>
      <c r="DG63">
        <v>1477.1</v>
      </c>
      <c r="DH63">
        <v>1653</v>
      </c>
      <c r="DI63">
        <v>1561.6071428571429</v>
      </c>
      <c r="DJ63">
        <v>1521.2592592592594</v>
      </c>
      <c r="DK63">
        <v>1161.1136363636363</v>
      </c>
      <c r="DL63">
        <v>697.125</v>
      </c>
      <c r="DM63">
        <v>715.5</v>
      </c>
      <c r="DN63">
        <v>758.375</v>
      </c>
      <c r="DO63">
        <v>723.03846153846155</v>
      </c>
      <c r="DP63">
        <v>739.44444444444446</v>
      </c>
      <c r="DQ63">
        <v>661.8</v>
      </c>
      <c r="DR63">
        <v>805.3</v>
      </c>
      <c r="DS63">
        <v>735.37931034482756</v>
      </c>
      <c r="DT63">
        <v>729.5454545454545</v>
      </c>
      <c r="DU63">
        <v>729.5454545454545</v>
      </c>
      <c r="DV63">
        <v>995.12587412587413</v>
      </c>
      <c r="DW63">
        <v>144</v>
      </c>
      <c r="DY63">
        <v>1324</v>
      </c>
      <c r="DZ63">
        <v>734</v>
      </c>
      <c r="EE63">
        <v>734</v>
      </c>
      <c r="EF63">
        <v>1538</v>
      </c>
      <c r="EH63">
        <v>1215</v>
      </c>
      <c r="EI63">
        <v>1376.5</v>
      </c>
      <c r="EJ63">
        <v>2073</v>
      </c>
      <c r="EM63">
        <v>2073</v>
      </c>
      <c r="EN63">
        <v>1515.8</v>
      </c>
      <c r="EO63">
        <v>1292.4285714285713</v>
      </c>
      <c r="EP63">
        <v>1209.5</v>
      </c>
      <c r="ER63">
        <v>734</v>
      </c>
      <c r="ES63">
        <v>971.75</v>
      </c>
      <c r="ET63">
        <v>693</v>
      </c>
      <c r="EW63">
        <v>693</v>
      </c>
      <c r="EX63">
        <v>916</v>
      </c>
      <c r="EY63">
        <v>916</v>
      </c>
      <c r="EZ63">
        <v>4.5333333333333332</v>
      </c>
      <c r="FA63">
        <v>1135.5833333333333</v>
      </c>
      <c r="FB63">
        <v>3.6333333333333333</v>
      </c>
      <c r="FC63">
        <v>1006</v>
      </c>
      <c r="FD63">
        <v>255.25</v>
      </c>
      <c r="FE63">
        <v>310.10000000000002</v>
      </c>
      <c r="FF63">
        <v>316.89999999999998</v>
      </c>
      <c r="FG63">
        <v>296.85714285714283</v>
      </c>
      <c r="FH63">
        <v>204.5</v>
      </c>
      <c r="FI63">
        <v>224</v>
      </c>
      <c r="FJ63">
        <v>182</v>
      </c>
      <c r="FK63">
        <v>204.76470588235293</v>
      </c>
      <c r="FL63">
        <v>156.28571428571428</v>
      </c>
      <c r="FM63">
        <v>245.44444444444446</v>
      </c>
      <c r="FN63">
        <v>168.22222222222223</v>
      </c>
      <c r="FO63">
        <v>192.68</v>
      </c>
      <c r="FP63">
        <v>251.66666666666666</v>
      </c>
      <c r="FQ63">
        <v>207.6</v>
      </c>
      <c r="FR63">
        <v>177.42857142857142</v>
      </c>
      <c r="FS63">
        <v>214.73076923076923</v>
      </c>
      <c r="FT63">
        <v>264.6875</v>
      </c>
      <c r="FU63">
        <v>231.44444444444446</v>
      </c>
      <c r="FV63">
        <v>231</v>
      </c>
      <c r="FW63">
        <v>241.51923076923077</v>
      </c>
      <c r="FX63">
        <v>226.75</v>
      </c>
      <c r="FY63">
        <v>233.05</v>
      </c>
      <c r="FZ63">
        <v>208.26315789473685</v>
      </c>
      <c r="GA63">
        <v>222.93220338983051</v>
      </c>
    </row>
    <row r="64" spans="1:183" x14ac:dyDescent="0.3">
      <c r="A64" s="2" t="s">
        <v>62</v>
      </c>
      <c r="B64">
        <v>828.26666666666665</v>
      </c>
      <c r="C64">
        <v>898.625</v>
      </c>
      <c r="D64">
        <v>658.13333333333333</v>
      </c>
      <c r="E64">
        <v>797.26086956521738</v>
      </c>
      <c r="F64">
        <v>743</v>
      </c>
      <c r="G64">
        <v>611.3125</v>
      </c>
      <c r="H64">
        <v>1016.5</v>
      </c>
      <c r="I64">
        <v>778.14285714285711</v>
      </c>
      <c r="J64">
        <v>787.4</v>
      </c>
      <c r="K64">
        <v>571.76470588235293</v>
      </c>
      <c r="L64">
        <v>441.46666666666664</v>
      </c>
      <c r="M64">
        <v>422.35294117647061</v>
      </c>
      <c r="N64">
        <v>1.7666666666666666</v>
      </c>
      <c r="O64">
        <v>480.0408163265306</v>
      </c>
      <c r="P64">
        <v>1.7666666666666666</v>
      </c>
      <c r="Q64">
        <v>480.0408163265306</v>
      </c>
      <c r="R64">
        <v>2.4722222222222223</v>
      </c>
      <c r="S64">
        <v>682.8125</v>
      </c>
      <c r="AI64">
        <v>682.8125</v>
      </c>
      <c r="AJ64">
        <v>979.875</v>
      </c>
      <c r="AK64">
        <v>1131.8571428571429</v>
      </c>
      <c r="AL64">
        <v>774</v>
      </c>
      <c r="AM64">
        <v>954.52173913043475</v>
      </c>
      <c r="AN64">
        <v>1161.8333333333333</v>
      </c>
      <c r="AO64">
        <v>1049.8888888888889</v>
      </c>
      <c r="AP64">
        <v>1065.75</v>
      </c>
      <c r="AQ64">
        <v>1084.608695652174</v>
      </c>
      <c r="AR64">
        <v>1019.5652173913044</v>
      </c>
      <c r="AS64">
        <v>629.5</v>
      </c>
      <c r="AT64">
        <v>377.83333333333331</v>
      </c>
      <c r="AU64">
        <v>726.125</v>
      </c>
      <c r="AV64">
        <v>596</v>
      </c>
      <c r="AW64">
        <v>360.83333333333331</v>
      </c>
      <c r="AX64">
        <v>548.375</v>
      </c>
      <c r="AY64">
        <v>446.5</v>
      </c>
      <c r="AZ64">
        <v>460.18181818181819</v>
      </c>
      <c r="BA64">
        <v>528.09090909090912</v>
      </c>
      <c r="BB64">
        <v>779.28888888888889</v>
      </c>
      <c r="BC64">
        <v>794.25</v>
      </c>
      <c r="BD64">
        <v>918.57142857142856</v>
      </c>
      <c r="BE64">
        <v>668.5</v>
      </c>
      <c r="BF64">
        <v>788.3478260869565</v>
      </c>
      <c r="BG64">
        <v>823.5</v>
      </c>
      <c r="BH64">
        <v>761.44444444444446</v>
      </c>
      <c r="BI64">
        <v>742.375</v>
      </c>
      <c r="BJ64">
        <v>771</v>
      </c>
      <c r="BK64">
        <v>779.67391304347825</v>
      </c>
      <c r="BL64">
        <v>779.67391304347825</v>
      </c>
      <c r="BM64">
        <v>779.41911764705878</v>
      </c>
      <c r="BN64">
        <v>1145</v>
      </c>
      <c r="BO64">
        <v>867</v>
      </c>
      <c r="BP64">
        <v>1271.5</v>
      </c>
      <c r="BQ64">
        <v>1062</v>
      </c>
      <c r="BR64">
        <v>831.25</v>
      </c>
      <c r="BS64">
        <v>540</v>
      </c>
      <c r="BT64">
        <v>903.5</v>
      </c>
      <c r="BU64">
        <v>810.28571428571433</v>
      </c>
      <c r="BV64">
        <v>936.14285714285711</v>
      </c>
      <c r="BW64">
        <v>300</v>
      </c>
      <c r="BX64">
        <v>914</v>
      </c>
      <c r="BY64">
        <v>187.5</v>
      </c>
      <c r="BZ64">
        <v>500.6</v>
      </c>
      <c r="CA64">
        <v>562.25</v>
      </c>
      <c r="CC64">
        <v>1145</v>
      </c>
      <c r="CD64">
        <v>678.8</v>
      </c>
      <c r="CE64">
        <v>589.70000000000005</v>
      </c>
      <c r="CF64">
        <v>791.79166666666663</v>
      </c>
      <c r="CG64">
        <v>1437</v>
      </c>
      <c r="CH64">
        <v>1181.3333333333333</v>
      </c>
      <c r="CI64">
        <v>1338.5</v>
      </c>
      <c r="CJ64">
        <v>1299.2857142857142</v>
      </c>
      <c r="CK64">
        <v>753.5</v>
      </c>
      <c r="CL64">
        <v>1748</v>
      </c>
      <c r="CM64">
        <v>857.5</v>
      </c>
      <c r="CN64">
        <v>925.28571428571433</v>
      </c>
      <c r="CO64">
        <v>1112.2857142857142</v>
      </c>
      <c r="CP64">
        <v>1112.2857142857142</v>
      </c>
      <c r="CQ64">
        <v>909.86842105263156</v>
      </c>
      <c r="CR64">
        <v>807.90804597701151</v>
      </c>
      <c r="CS64">
        <v>548.22222222222217</v>
      </c>
      <c r="CT64">
        <v>438.2</v>
      </c>
      <c r="CU64">
        <v>352.5</v>
      </c>
      <c r="CV64">
        <v>462</v>
      </c>
      <c r="CW64">
        <v>733</v>
      </c>
      <c r="CX64">
        <v>452.3</v>
      </c>
      <c r="CY64">
        <v>357.625</v>
      </c>
      <c r="CZ64">
        <v>480.39130434782606</v>
      </c>
      <c r="DA64">
        <v>471.83720930232556</v>
      </c>
      <c r="DB64">
        <v>980.75</v>
      </c>
      <c r="DC64">
        <v>957.55555555555554</v>
      </c>
      <c r="DD64">
        <v>751.375</v>
      </c>
      <c r="DE64">
        <v>899</v>
      </c>
      <c r="DF64">
        <v>671.75</v>
      </c>
      <c r="DG64">
        <v>814</v>
      </c>
      <c r="DH64">
        <v>972.77777777777783</v>
      </c>
      <c r="DI64">
        <v>824.77777777777783</v>
      </c>
      <c r="DJ64">
        <v>860.46153846153845</v>
      </c>
      <c r="DK64">
        <v>684.55789473684206</v>
      </c>
      <c r="DL64">
        <v>747.5</v>
      </c>
      <c r="DM64">
        <v>491.11111111111109</v>
      </c>
      <c r="DN64">
        <v>622</v>
      </c>
      <c r="DO64">
        <v>624.85185185185185</v>
      </c>
      <c r="DP64">
        <v>553.57142857142856</v>
      </c>
      <c r="DQ64">
        <v>472.8</v>
      </c>
      <c r="DR64">
        <v>450.375</v>
      </c>
      <c r="DS64">
        <v>488.24</v>
      </c>
      <c r="DT64">
        <v>559.17307692307691</v>
      </c>
      <c r="DU64">
        <v>559.17307692307691</v>
      </c>
      <c r="DV64">
        <v>640.20408163265301</v>
      </c>
      <c r="DX64">
        <v>738</v>
      </c>
      <c r="DY64">
        <v>200</v>
      </c>
      <c r="DZ64">
        <v>469</v>
      </c>
      <c r="EA64">
        <v>89</v>
      </c>
      <c r="ED64">
        <v>89</v>
      </c>
      <c r="EE64">
        <v>342.33333333333331</v>
      </c>
      <c r="EG64">
        <v>547</v>
      </c>
      <c r="EH64">
        <v>1468</v>
      </c>
      <c r="EI64">
        <v>1161</v>
      </c>
      <c r="EJ64">
        <v>1306.5</v>
      </c>
      <c r="EM64">
        <v>1306.5</v>
      </c>
      <c r="EN64">
        <v>1219.2</v>
      </c>
      <c r="EO64">
        <v>890.375</v>
      </c>
      <c r="EQ64">
        <v>859</v>
      </c>
      <c r="ER64">
        <v>755</v>
      </c>
      <c r="ES64">
        <v>789.66666666666663</v>
      </c>
      <c r="ET64">
        <v>995</v>
      </c>
      <c r="EW64">
        <v>995</v>
      </c>
      <c r="EX64">
        <v>871.8</v>
      </c>
      <c r="EY64">
        <v>871.8</v>
      </c>
      <c r="EZ64">
        <v>3.8666666666666667</v>
      </c>
      <c r="FA64">
        <v>883.23076923076928</v>
      </c>
      <c r="FB64">
        <v>3.15</v>
      </c>
      <c r="FC64">
        <v>659.95</v>
      </c>
      <c r="FD64">
        <v>135.125</v>
      </c>
      <c r="FE64">
        <v>194.6</v>
      </c>
      <c r="FF64">
        <v>167</v>
      </c>
      <c r="FG64">
        <v>167.77777777777777</v>
      </c>
      <c r="FH64">
        <v>251.4</v>
      </c>
      <c r="FI64">
        <v>181</v>
      </c>
      <c r="FJ64">
        <v>221.625</v>
      </c>
      <c r="FK64">
        <v>210.43478260869566</v>
      </c>
      <c r="FL64">
        <v>204.66666666666666</v>
      </c>
      <c r="FM64">
        <v>228.625</v>
      </c>
      <c r="FN64">
        <v>214.625</v>
      </c>
      <c r="FO64">
        <v>217</v>
      </c>
      <c r="FP64">
        <v>190.66666666666666</v>
      </c>
      <c r="FQ64">
        <v>256.11111111111109</v>
      </c>
      <c r="FR64">
        <v>242.625</v>
      </c>
      <c r="FS64">
        <v>234.34782608695653</v>
      </c>
      <c r="FT64">
        <v>189.89473684210526</v>
      </c>
      <c r="FU64">
        <v>216.25</v>
      </c>
      <c r="FV64">
        <v>251.28571428571428</v>
      </c>
      <c r="FW64">
        <v>216.0408163265306</v>
      </c>
      <c r="FX64">
        <v>156.33333333333334</v>
      </c>
      <c r="FY64">
        <v>222.9375</v>
      </c>
      <c r="FZ64">
        <v>237.13333333333333</v>
      </c>
      <c r="GA64">
        <v>205.84782608695653</v>
      </c>
    </row>
    <row r="65" spans="1:183" x14ac:dyDescent="0.3">
      <c r="A65" s="2" t="s">
        <v>63</v>
      </c>
      <c r="B65">
        <v>1253.6666666666667</v>
      </c>
      <c r="C65">
        <v>1253.4705882352941</v>
      </c>
      <c r="D65">
        <v>1124.6500000000001</v>
      </c>
      <c r="E65">
        <v>1206.6909090909091</v>
      </c>
      <c r="F65">
        <v>1256.1666666666667</v>
      </c>
      <c r="G65">
        <v>1185.6842105263158</v>
      </c>
      <c r="H65">
        <v>1085.0999999999999</v>
      </c>
      <c r="I65">
        <v>1172.6491228070176</v>
      </c>
      <c r="J65">
        <v>1189.3660714285713</v>
      </c>
      <c r="K65">
        <v>500.6</v>
      </c>
      <c r="L65">
        <v>460.95</v>
      </c>
      <c r="M65">
        <v>484.45</v>
      </c>
      <c r="N65">
        <v>1.7</v>
      </c>
      <c r="O65">
        <v>482</v>
      </c>
      <c r="P65">
        <v>1.7</v>
      </c>
      <c r="Q65">
        <v>482</v>
      </c>
      <c r="R65">
        <v>2.8666666666666667</v>
      </c>
      <c r="S65">
        <v>942.6104651162791</v>
      </c>
      <c r="AI65">
        <v>942.6104651162791</v>
      </c>
      <c r="AJ65">
        <v>1652.7</v>
      </c>
      <c r="AK65">
        <v>1840.875</v>
      </c>
      <c r="AL65">
        <v>1716.6666666666667</v>
      </c>
      <c r="AM65">
        <v>1729.7777777777778</v>
      </c>
      <c r="AN65">
        <v>1922.2</v>
      </c>
      <c r="AO65">
        <v>1837.4444444444443</v>
      </c>
      <c r="AP65">
        <v>1902.8888888888889</v>
      </c>
      <c r="AQ65">
        <v>1888.75</v>
      </c>
      <c r="AR65">
        <v>1810.7090909090909</v>
      </c>
      <c r="AS65">
        <v>733.33333333333337</v>
      </c>
      <c r="AT65">
        <v>321.75</v>
      </c>
      <c r="AU65">
        <v>549.5</v>
      </c>
      <c r="AV65">
        <v>563.21428571428567</v>
      </c>
      <c r="AW65">
        <v>483.83333333333331</v>
      </c>
      <c r="AX65">
        <v>618</v>
      </c>
      <c r="AY65">
        <v>605.25</v>
      </c>
      <c r="AZ65">
        <v>560.93333333333328</v>
      </c>
      <c r="BA65">
        <v>562.0344827586207</v>
      </c>
      <c r="BB65">
        <v>1379.6190476190477</v>
      </c>
      <c r="BC65">
        <v>858.2</v>
      </c>
      <c r="BD65">
        <v>931.125</v>
      </c>
      <c r="BE65">
        <v>1165</v>
      </c>
      <c r="BF65">
        <v>975.03846153846155</v>
      </c>
      <c r="BG65">
        <v>976.1</v>
      </c>
      <c r="BH65">
        <v>1001.3333333333334</v>
      </c>
      <c r="BI65">
        <v>802.5</v>
      </c>
      <c r="BJ65">
        <v>933.07407407407402</v>
      </c>
      <c r="BK65">
        <v>953.66037735849056</v>
      </c>
      <c r="BL65">
        <v>953.66037735849056</v>
      </c>
      <c r="BM65">
        <v>1214.8321167883212</v>
      </c>
      <c r="BO65">
        <v>1927</v>
      </c>
      <c r="BP65">
        <v>1943</v>
      </c>
      <c r="BQ65">
        <v>1932.3333333333333</v>
      </c>
      <c r="BS65">
        <v>2111</v>
      </c>
      <c r="BT65">
        <v>2114</v>
      </c>
      <c r="BU65">
        <v>2112.5</v>
      </c>
      <c r="BV65">
        <v>2004.4</v>
      </c>
      <c r="BX65">
        <v>392</v>
      </c>
      <c r="BY65">
        <v>353</v>
      </c>
      <c r="BZ65">
        <v>372.5</v>
      </c>
      <c r="CB65">
        <v>99</v>
      </c>
      <c r="CC65">
        <v>143</v>
      </c>
      <c r="CD65">
        <v>121</v>
      </c>
      <c r="CE65">
        <v>246.75</v>
      </c>
      <c r="CF65">
        <v>1223.2222222222222</v>
      </c>
      <c r="CH65">
        <v>2010.5</v>
      </c>
      <c r="CI65">
        <v>1571</v>
      </c>
      <c r="CJ65">
        <v>1864</v>
      </c>
      <c r="CL65">
        <v>1565</v>
      </c>
      <c r="CM65">
        <v>1260</v>
      </c>
      <c r="CN65">
        <v>1412.5</v>
      </c>
      <c r="CO65">
        <v>1683.4</v>
      </c>
      <c r="CP65">
        <v>1683.4</v>
      </c>
      <c r="CQ65">
        <v>1387.5714285714287</v>
      </c>
      <c r="CR65">
        <v>1230.8476821192053</v>
      </c>
      <c r="CS65">
        <v>406.5</v>
      </c>
      <c r="CT65">
        <v>417.33333333333331</v>
      </c>
      <c r="CU65">
        <v>563</v>
      </c>
      <c r="CV65">
        <v>456.35294117647061</v>
      </c>
      <c r="CW65">
        <v>423.75</v>
      </c>
      <c r="CX65">
        <v>579.71428571428567</v>
      </c>
      <c r="CY65">
        <v>373.71428571428572</v>
      </c>
      <c r="CZ65">
        <v>464.94444444444446</v>
      </c>
      <c r="DA65">
        <v>460.77142857142854</v>
      </c>
      <c r="DB65">
        <v>1967</v>
      </c>
      <c r="DC65">
        <v>2031.7</v>
      </c>
      <c r="DD65">
        <v>1927</v>
      </c>
      <c r="DE65">
        <v>1977.25</v>
      </c>
      <c r="DF65">
        <v>2125.8888888888887</v>
      </c>
      <c r="DG65">
        <v>1759</v>
      </c>
      <c r="DH65">
        <v>2073.3000000000002</v>
      </c>
      <c r="DI65">
        <v>1981.2413793103449</v>
      </c>
      <c r="DJ65">
        <v>1979.280701754386</v>
      </c>
      <c r="DK65">
        <v>1401.5869565217392</v>
      </c>
      <c r="DL65">
        <v>855.11111111111109</v>
      </c>
      <c r="DM65">
        <v>874.3</v>
      </c>
      <c r="DN65">
        <v>768.66666666666663</v>
      </c>
      <c r="DO65">
        <v>834.17857142857144</v>
      </c>
      <c r="DP65">
        <v>689.55555555555554</v>
      </c>
      <c r="DQ65">
        <v>755.5</v>
      </c>
      <c r="DR65">
        <v>838.1</v>
      </c>
      <c r="DS65">
        <v>763.51724137931035</v>
      </c>
      <c r="DT65">
        <v>798.22807017543857</v>
      </c>
      <c r="DU65">
        <v>798.22807017543857</v>
      </c>
      <c r="DV65">
        <v>1170.7718120805368</v>
      </c>
      <c r="DW65">
        <v>256</v>
      </c>
      <c r="DY65">
        <v>129</v>
      </c>
      <c r="DZ65">
        <v>192.5</v>
      </c>
      <c r="EA65">
        <v>115</v>
      </c>
      <c r="ED65">
        <v>115</v>
      </c>
      <c r="EE65">
        <v>166.66666666666666</v>
      </c>
      <c r="EF65">
        <v>2136</v>
      </c>
      <c r="EH65">
        <v>2185</v>
      </c>
      <c r="EI65">
        <v>2160.5</v>
      </c>
      <c r="EJ65">
        <v>2133</v>
      </c>
      <c r="EM65">
        <v>2133</v>
      </c>
      <c r="EN65">
        <v>2151.3333333333335</v>
      </c>
      <c r="EO65">
        <v>1159</v>
      </c>
      <c r="EP65">
        <v>1231</v>
      </c>
      <c r="ER65">
        <v>776</v>
      </c>
      <c r="ES65">
        <v>1003.5</v>
      </c>
      <c r="ET65">
        <v>1405</v>
      </c>
      <c r="EW65">
        <v>1405</v>
      </c>
      <c r="EX65">
        <v>1137.3333333333333</v>
      </c>
      <c r="EY65">
        <v>1137.3333333333333</v>
      </c>
      <c r="EZ65">
        <v>3.5555555555555554</v>
      </c>
      <c r="FA65">
        <v>1151.7777777777778</v>
      </c>
      <c r="FB65">
        <v>2.9888888888888889</v>
      </c>
      <c r="FC65">
        <v>1169.6898734177216</v>
      </c>
      <c r="FD65">
        <v>363.88888888888891</v>
      </c>
      <c r="FE65">
        <v>366.4</v>
      </c>
      <c r="FF65">
        <v>387.7</v>
      </c>
      <c r="FG65">
        <v>372.9655172413793</v>
      </c>
      <c r="FH65">
        <v>326.75</v>
      </c>
      <c r="FI65">
        <v>285.57142857142856</v>
      </c>
      <c r="FJ65">
        <v>287.57142857142856</v>
      </c>
      <c r="FK65">
        <v>295.5</v>
      </c>
      <c r="FL65">
        <v>313.33333333333331</v>
      </c>
      <c r="FM65">
        <v>385.4</v>
      </c>
      <c r="FN65">
        <v>270</v>
      </c>
      <c r="FO65">
        <v>325.8</v>
      </c>
      <c r="FP65">
        <v>371.1</v>
      </c>
      <c r="FQ65">
        <v>376</v>
      </c>
      <c r="FR65">
        <v>346.22222222222223</v>
      </c>
      <c r="FS65">
        <v>364.67857142857144</v>
      </c>
      <c r="FT65">
        <v>353.16666666666669</v>
      </c>
      <c r="FU65">
        <v>350.15789473684208</v>
      </c>
      <c r="FV65">
        <v>353.8</v>
      </c>
      <c r="FW65">
        <v>352.38596491228071</v>
      </c>
      <c r="FX65">
        <v>360</v>
      </c>
      <c r="FY65">
        <v>339.76470588235293</v>
      </c>
      <c r="FZ65">
        <v>370.7</v>
      </c>
      <c r="GA65">
        <v>357.63636363636363</v>
      </c>
    </row>
    <row r="66" spans="1:183" x14ac:dyDescent="0.3">
      <c r="A66" s="2" t="s">
        <v>64</v>
      </c>
      <c r="B66">
        <v>865.84210526315792</v>
      </c>
      <c r="C66">
        <v>632.52631578947364</v>
      </c>
      <c r="D66">
        <v>1015.7333333333333</v>
      </c>
      <c r="E66">
        <v>824.62264150943395</v>
      </c>
      <c r="F66">
        <v>704.17647058823525</v>
      </c>
      <c r="G66">
        <v>760.42105263157896</v>
      </c>
      <c r="H66">
        <v>879.07142857142856</v>
      </c>
      <c r="I66">
        <v>774.52</v>
      </c>
      <c r="J66">
        <v>800.30097087378635</v>
      </c>
      <c r="K66">
        <v>269.64705882352939</v>
      </c>
      <c r="L66">
        <v>287.1764705882353</v>
      </c>
      <c r="M66">
        <v>263.625</v>
      </c>
      <c r="N66">
        <v>1.0666666666666667</v>
      </c>
      <c r="O66">
        <v>273.68</v>
      </c>
      <c r="P66">
        <v>1.0666666666666667</v>
      </c>
      <c r="Q66">
        <v>273.68</v>
      </c>
      <c r="R66">
        <v>2.3944444444444444</v>
      </c>
      <c r="S66">
        <v>628.20261437908493</v>
      </c>
      <c r="AI66">
        <v>628.20261437908493</v>
      </c>
      <c r="BN66">
        <v>860.55555555555554</v>
      </c>
      <c r="BO66">
        <v>900.75</v>
      </c>
      <c r="BP66">
        <v>739.1</v>
      </c>
      <c r="BQ66">
        <v>827.48148148148152</v>
      </c>
      <c r="BR66">
        <v>964.5</v>
      </c>
      <c r="BS66">
        <v>965.66666666666663</v>
      </c>
      <c r="BT66">
        <v>1022.125</v>
      </c>
      <c r="BU66">
        <v>983.36</v>
      </c>
      <c r="BV66">
        <v>902.42307692307691</v>
      </c>
      <c r="BW66">
        <v>619.44444444444446</v>
      </c>
      <c r="BX66">
        <v>712.33333333333337</v>
      </c>
      <c r="BY66">
        <v>694</v>
      </c>
      <c r="BZ66">
        <v>668.5</v>
      </c>
      <c r="CA66">
        <v>646.875</v>
      </c>
      <c r="CB66">
        <v>580.42857142857144</v>
      </c>
      <c r="CC66">
        <v>649.42857142857144</v>
      </c>
      <c r="CD66">
        <v>626.5454545454545</v>
      </c>
      <c r="CE66">
        <v>647.52272727272725</v>
      </c>
      <c r="CF66">
        <v>785.59375</v>
      </c>
      <c r="CG66">
        <v>1133.0999999999999</v>
      </c>
      <c r="CH66">
        <v>1023.75</v>
      </c>
      <c r="CI66">
        <v>837.88888888888891</v>
      </c>
      <c r="CJ66">
        <v>1002.2962962962963</v>
      </c>
      <c r="CK66">
        <v>992.5</v>
      </c>
      <c r="CL66">
        <v>1082.7777777777778</v>
      </c>
      <c r="CM66">
        <v>873.2</v>
      </c>
      <c r="CN66">
        <v>979.37931034482756</v>
      </c>
      <c r="CO66">
        <v>990.42857142857144</v>
      </c>
      <c r="CP66">
        <v>990.42857142857144</v>
      </c>
      <c r="CQ66">
        <v>861.05921052631584</v>
      </c>
      <c r="CR66">
        <v>861.05921052631584</v>
      </c>
      <c r="CS66">
        <v>492.28571428571428</v>
      </c>
      <c r="CT66">
        <v>611.375</v>
      </c>
      <c r="CU66">
        <v>425.83333333333331</v>
      </c>
      <c r="CV66">
        <v>518.66666666666663</v>
      </c>
      <c r="CW66">
        <v>354.4</v>
      </c>
      <c r="CX66">
        <v>566.77777777777783</v>
      </c>
      <c r="CY66">
        <v>420.875</v>
      </c>
      <c r="CZ66">
        <v>465.45454545454544</v>
      </c>
      <c r="DA66">
        <v>491.44186046511629</v>
      </c>
      <c r="DB66">
        <v>872.75</v>
      </c>
      <c r="DC66">
        <v>621.44444444444446</v>
      </c>
      <c r="DD66">
        <v>739.42857142857144</v>
      </c>
      <c r="DE66">
        <v>739.625</v>
      </c>
      <c r="DF66">
        <v>676.66666666666663</v>
      </c>
      <c r="DG66">
        <v>518.33333333333337</v>
      </c>
      <c r="DH66">
        <v>729.6</v>
      </c>
      <c r="DI66">
        <v>640.84</v>
      </c>
      <c r="DJ66">
        <v>689.22448979591832</v>
      </c>
      <c r="DK66">
        <v>596.78260869565213</v>
      </c>
      <c r="DL66">
        <v>376.375</v>
      </c>
      <c r="DM66">
        <v>381.22222222222223</v>
      </c>
      <c r="DN66">
        <v>407</v>
      </c>
      <c r="DO66">
        <v>386.26086956521738</v>
      </c>
      <c r="DP66">
        <v>179.5</v>
      </c>
      <c r="DQ66">
        <v>246</v>
      </c>
      <c r="DR66">
        <v>342.375</v>
      </c>
      <c r="DS66">
        <v>262.90909090909093</v>
      </c>
      <c r="DT66">
        <v>325.95555555555558</v>
      </c>
      <c r="DU66">
        <v>325.95555555555558</v>
      </c>
      <c r="DV66">
        <v>507.82481751824815</v>
      </c>
      <c r="DW66">
        <v>775</v>
      </c>
      <c r="DX66">
        <v>476</v>
      </c>
      <c r="DY66">
        <v>552.5</v>
      </c>
      <c r="DZ66">
        <v>589</v>
      </c>
      <c r="EA66">
        <v>146.5</v>
      </c>
      <c r="ED66">
        <v>146.5</v>
      </c>
      <c r="EE66">
        <v>441.5</v>
      </c>
      <c r="EF66">
        <v>832</v>
      </c>
      <c r="EG66">
        <v>791</v>
      </c>
      <c r="EH66">
        <v>115.5</v>
      </c>
      <c r="EI66">
        <v>463.5</v>
      </c>
      <c r="EN66">
        <v>463.5</v>
      </c>
      <c r="EO66">
        <v>450.3</v>
      </c>
      <c r="EP66">
        <v>1257</v>
      </c>
      <c r="EQ66">
        <v>282</v>
      </c>
      <c r="ER66">
        <v>573</v>
      </c>
      <c r="ES66">
        <v>704</v>
      </c>
      <c r="ET66">
        <v>95</v>
      </c>
      <c r="EW66">
        <v>95</v>
      </c>
      <c r="EX66">
        <v>551.75</v>
      </c>
      <c r="EY66">
        <v>551.75</v>
      </c>
      <c r="EZ66">
        <v>1.8888888888888888</v>
      </c>
      <c r="FA66">
        <v>479.28571428571428</v>
      </c>
      <c r="FB66">
        <v>2.1055555555555556</v>
      </c>
      <c r="FC66">
        <v>505.17880794701989</v>
      </c>
      <c r="FD66">
        <v>186.66666666666666</v>
      </c>
      <c r="FE66">
        <v>162.22222222222223</v>
      </c>
      <c r="FF66">
        <v>220.6</v>
      </c>
      <c r="FG66">
        <v>191.44</v>
      </c>
      <c r="FH66">
        <v>198.8</v>
      </c>
      <c r="FI66">
        <v>182.66666666666666</v>
      </c>
      <c r="FJ66">
        <v>231.625</v>
      </c>
      <c r="FK66">
        <v>204.13636363636363</v>
      </c>
      <c r="FT66">
        <v>207.35294117647058</v>
      </c>
      <c r="FU66">
        <v>205.94736842105263</v>
      </c>
      <c r="FV66">
        <v>260.57142857142856</v>
      </c>
      <c r="FW66">
        <v>221.72</v>
      </c>
      <c r="FX66">
        <v>232.73684210526315</v>
      </c>
      <c r="FY66">
        <v>242.05263157894737</v>
      </c>
      <c r="FZ66">
        <v>240.2</v>
      </c>
      <c r="GA66">
        <v>238.18867924528303</v>
      </c>
    </row>
    <row r="67" spans="1:183" x14ac:dyDescent="0.3">
      <c r="A67" s="2" t="s">
        <v>65</v>
      </c>
      <c r="B67">
        <v>922.8</v>
      </c>
      <c r="C67">
        <v>973</v>
      </c>
      <c r="D67">
        <v>938.4</v>
      </c>
      <c r="E67">
        <v>946.5</v>
      </c>
      <c r="F67">
        <v>1198.5</v>
      </c>
      <c r="G67">
        <v>842.5</v>
      </c>
      <c r="H67">
        <v>428</v>
      </c>
      <c r="I67">
        <v>883.31578947368416</v>
      </c>
      <c r="J67">
        <v>912.2</v>
      </c>
      <c r="K67">
        <v>393.44444444444446</v>
      </c>
      <c r="L67">
        <v>497.875</v>
      </c>
      <c r="M67">
        <v>441.5</v>
      </c>
      <c r="N67">
        <v>0.73333333333333328</v>
      </c>
      <c r="O67">
        <v>442.38095238095241</v>
      </c>
      <c r="P67">
        <v>0.73333333333333328</v>
      </c>
      <c r="Q67">
        <v>442.38095238095241</v>
      </c>
      <c r="R67">
        <v>1</v>
      </c>
      <c r="S67">
        <v>736.01785714285711</v>
      </c>
      <c r="AI67">
        <v>736.01785714285711</v>
      </c>
      <c r="AJ67">
        <v>263.33333333333331</v>
      </c>
      <c r="AK67">
        <v>560</v>
      </c>
      <c r="AL67">
        <v>481</v>
      </c>
      <c r="AM67">
        <v>415</v>
      </c>
      <c r="AN67">
        <v>455</v>
      </c>
      <c r="AO67">
        <v>221.8</v>
      </c>
      <c r="AP67">
        <v>404</v>
      </c>
      <c r="AQ67">
        <v>349.61538461538464</v>
      </c>
      <c r="AR67">
        <v>384.64285714285717</v>
      </c>
      <c r="AS67">
        <v>675.4</v>
      </c>
      <c r="AT67">
        <v>522.20000000000005</v>
      </c>
      <c r="AU67">
        <v>566.6</v>
      </c>
      <c r="AV67">
        <v>588.06666666666672</v>
      </c>
      <c r="AW67">
        <v>736.6</v>
      </c>
      <c r="AX67">
        <v>899</v>
      </c>
      <c r="AY67">
        <v>658.5</v>
      </c>
      <c r="AZ67">
        <v>772.28571428571433</v>
      </c>
      <c r="BA67">
        <v>677</v>
      </c>
      <c r="BB67">
        <v>533.38596491228066</v>
      </c>
      <c r="BC67">
        <v>194.66666666666666</v>
      </c>
      <c r="BD67">
        <v>225.25</v>
      </c>
      <c r="BE67">
        <v>151</v>
      </c>
      <c r="BF67">
        <v>193.8</v>
      </c>
      <c r="BG67">
        <v>202.33333333333334</v>
      </c>
      <c r="BH67">
        <v>267.5</v>
      </c>
      <c r="BI67">
        <v>225.66666666666666</v>
      </c>
      <c r="BJ67">
        <v>227.375</v>
      </c>
      <c r="BK67">
        <v>208.72222222222223</v>
      </c>
      <c r="BL67">
        <v>208.72222222222223</v>
      </c>
      <c r="BM67">
        <v>455.46666666666664</v>
      </c>
      <c r="BO67">
        <v>1017</v>
      </c>
      <c r="BQ67">
        <v>1017</v>
      </c>
      <c r="BS67">
        <v>561</v>
      </c>
      <c r="BT67">
        <v>680</v>
      </c>
      <c r="BU67">
        <v>620.5</v>
      </c>
      <c r="BV67">
        <v>752.66666666666663</v>
      </c>
      <c r="CC67">
        <v>203</v>
      </c>
      <c r="CD67">
        <v>203</v>
      </c>
      <c r="CE67">
        <v>203</v>
      </c>
      <c r="CF67">
        <v>615.25</v>
      </c>
      <c r="CH67">
        <v>371</v>
      </c>
      <c r="CJ67">
        <v>371</v>
      </c>
      <c r="CM67">
        <v>86</v>
      </c>
      <c r="CN67">
        <v>86</v>
      </c>
      <c r="CO67">
        <v>228.5</v>
      </c>
      <c r="CP67">
        <v>228.5</v>
      </c>
      <c r="CQ67">
        <v>486.33333333333331</v>
      </c>
      <c r="CR67">
        <v>457.75308641975306</v>
      </c>
      <c r="CS67">
        <v>1028.5</v>
      </c>
      <c r="CT67">
        <v>931.8</v>
      </c>
      <c r="CU67">
        <v>631.20000000000005</v>
      </c>
      <c r="CV67">
        <v>852.07142857142856</v>
      </c>
      <c r="CW67">
        <v>490.75</v>
      </c>
      <c r="CX67">
        <v>481</v>
      </c>
      <c r="CY67">
        <v>745</v>
      </c>
      <c r="CZ67">
        <v>585.53846153846155</v>
      </c>
      <c r="DA67">
        <v>723.74074074074076</v>
      </c>
      <c r="DB67">
        <v>567.66666666666663</v>
      </c>
      <c r="DC67">
        <v>722.5</v>
      </c>
      <c r="DD67">
        <v>487.5</v>
      </c>
      <c r="DE67">
        <v>618.66666666666663</v>
      </c>
      <c r="DF67">
        <v>405.66666666666669</v>
      </c>
      <c r="DG67">
        <v>673.5</v>
      </c>
      <c r="DH67">
        <v>540.75</v>
      </c>
      <c r="DI67">
        <v>525.22222222222217</v>
      </c>
      <c r="DJ67">
        <v>571.94444444444446</v>
      </c>
      <c r="DK67">
        <v>663.02222222222224</v>
      </c>
      <c r="DL67">
        <v>140</v>
      </c>
      <c r="DM67">
        <v>242</v>
      </c>
      <c r="DN67">
        <v>95.5</v>
      </c>
      <c r="DO67">
        <v>163</v>
      </c>
      <c r="DP67">
        <v>311</v>
      </c>
      <c r="DR67">
        <v>236.66666666666666</v>
      </c>
      <c r="DS67">
        <v>255.25</v>
      </c>
      <c r="DT67">
        <v>204</v>
      </c>
      <c r="DU67">
        <v>204</v>
      </c>
      <c r="DV67">
        <v>586.51851851851848</v>
      </c>
      <c r="EJ67">
        <v>271</v>
      </c>
      <c r="EM67">
        <v>271</v>
      </c>
      <c r="EN67">
        <v>271</v>
      </c>
      <c r="EO67">
        <v>271</v>
      </c>
      <c r="EZ67">
        <v>0.16666666666666666</v>
      </c>
      <c r="FA67">
        <v>271</v>
      </c>
      <c r="FB67">
        <v>0.82777777777777772</v>
      </c>
      <c r="FC67">
        <v>580.78181818181815</v>
      </c>
      <c r="FD67">
        <v>166</v>
      </c>
      <c r="FE67">
        <v>94</v>
      </c>
      <c r="FF67">
        <v>166.25</v>
      </c>
      <c r="FG67">
        <v>150.11111111111111</v>
      </c>
      <c r="FH67">
        <v>135.25</v>
      </c>
      <c r="FI67">
        <v>159</v>
      </c>
      <c r="FJ67">
        <v>204.8</v>
      </c>
      <c r="FK67">
        <v>169.30769230769232</v>
      </c>
      <c r="FL67">
        <v>156.19999999999999</v>
      </c>
      <c r="FM67">
        <v>159</v>
      </c>
      <c r="FN67">
        <v>202.25</v>
      </c>
      <c r="FO67">
        <v>170.35714285714286</v>
      </c>
      <c r="FP67">
        <v>188.25</v>
      </c>
      <c r="FQ67">
        <v>109.2</v>
      </c>
      <c r="FR67">
        <v>118</v>
      </c>
      <c r="FS67">
        <v>136.23076923076923</v>
      </c>
      <c r="FT67">
        <v>225.125</v>
      </c>
      <c r="FU67">
        <v>175.5</v>
      </c>
      <c r="FV67">
        <v>222.4</v>
      </c>
      <c r="FW67">
        <v>208.73684210526315</v>
      </c>
      <c r="FX67">
        <v>224</v>
      </c>
      <c r="FY67">
        <v>234.83333333333334</v>
      </c>
      <c r="FZ67">
        <v>182.6</v>
      </c>
      <c r="GA67">
        <v>215.125</v>
      </c>
    </row>
    <row r="68" spans="1:183" x14ac:dyDescent="0.3">
      <c r="A68" s="2" t="s">
        <v>66</v>
      </c>
      <c r="B68">
        <v>533.05882352941171</v>
      </c>
      <c r="C68">
        <v>557.3125</v>
      </c>
      <c r="D68">
        <v>565.72222222222217</v>
      </c>
      <c r="E68">
        <v>552.1960784313726</v>
      </c>
      <c r="F68">
        <v>659.95</v>
      </c>
      <c r="G68">
        <v>749.4666666666667</v>
      </c>
      <c r="H68">
        <v>522.16666666666663</v>
      </c>
      <c r="I68">
        <v>638.4905660377359</v>
      </c>
      <c r="J68">
        <v>596.17307692307691</v>
      </c>
      <c r="K68">
        <v>419.41666666666669</v>
      </c>
      <c r="L68">
        <v>331.41666666666669</v>
      </c>
      <c r="M68">
        <v>298.28571428571428</v>
      </c>
      <c r="N68">
        <v>1</v>
      </c>
      <c r="O68">
        <v>347</v>
      </c>
      <c r="P68">
        <v>1</v>
      </c>
      <c r="Q68">
        <v>347</v>
      </c>
      <c r="R68">
        <v>2.0277777777777777</v>
      </c>
      <c r="S68">
        <v>529.49295774647885</v>
      </c>
      <c r="AI68">
        <v>529.49295774647885</v>
      </c>
      <c r="AJ68">
        <v>763.44444444444446</v>
      </c>
      <c r="AK68">
        <v>697.42857142857144</v>
      </c>
      <c r="AL68">
        <v>895.625</v>
      </c>
      <c r="AM68">
        <v>788.25</v>
      </c>
      <c r="AN68">
        <v>712.85714285714289</v>
      </c>
      <c r="AO68">
        <v>821.25</v>
      </c>
      <c r="AP68">
        <v>1077.1428571428571</v>
      </c>
      <c r="AQ68">
        <v>868.18181818181813</v>
      </c>
      <c r="AR68">
        <v>826.47826086956525</v>
      </c>
      <c r="AS68">
        <v>523.66666666666663</v>
      </c>
      <c r="AT68">
        <v>557.14285714285711</v>
      </c>
      <c r="AU68">
        <v>533</v>
      </c>
      <c r="AV68">
        <v>536.695652173913</v>
      </c>
      <c r="AW68">
        <v>710.125</v>
      </c>
      <c r="AX68">
        <v>598.77777777777783</v>
      </c>
      <c r="AY68">
        <v>464.875</v>
      </c>
      <c r="AZ68">
        <v>591.55999999999995</v>
      </c>
      <c r="BA68">
        <v>565.27083333333337</v>
      </c>
      <c r="BB68">
        <v>693.09574468085111</v>
      </c>
      <c r="BC68">
        <v>807.77777777777783</v>
      </c>
      <c r="BD68">
        <v>530</v>
      </c>
      <c r="BE68">
        <v>425.33333333333331</v>
      </c>
      <c r="BF68">
        <v>597.73913043478262</v>
      </c>
      <c r="BG68">
        <v>488.71428571428572</v>
      </c>
      <c r="BH68">
        <v>372</v>
      </c>
      <c r="BI68">
        <v>625.66666666666663</v>
      </c>
      <c r="BJ68">
        <v>496</v>
      </c>
      <c r="BK68">
        <v>544.75</v>
      </c>
      <c r="BL68">
        <v>544.75</v>
      </c>
      <c r="BM68">
        <v>642.95070422535207</v>
      </c>
      <c r="BN68">
        <v>1599</v>
      </c>
      <c r="BO68">
        <v>531</v>
      </c>
      <c r="BP68">
        <v>1171</v>
      </c>
      <c r="BQ68">
        <v>958</v>
      </c>
      <c r="BR68">
        <v>258</v>
      </c>
      <c r="BS68">
        <v>1079</v>
      </c>
      <c r="BT68">
        <v>1250</v>
      </c>
      <c r="BU68">
        <v>862.33333333333337</v>
      </c>
      <c r="BV68">
        <v>917</v>
      </c>
      <c r="BW68">
        <v>212</v>
      </c>
      <c r="BX68">
        <v>651.33333333333337</v>
      </c>
      <c r="BZ68">
        <v>541.5</v>
      </c>
      <c r="CA68">
        <v>665</v>
      </c>
      <c r="CB68">
        <v>984</v>
      </c>
      <c r="CC68">
        <v>287</v>
      </c>
      <c r="CD68">
        <v>645.33333333333337</v>
      </c>
      <c r="CE68">
        <v>586</v>
      </c>
      <c r="CF68">
        <v>751.5</v>
      </c>
      <c r="CG68">
        <v>335</v>
      </c>
      <c r="CH68">
        <v>922</v>
      </c>
      <c r="CI68">
        <v>1187</v>
      </c>
      <c r="CJ68">
        <v>857.6</v>
      </c>
      <c r="CK68">
        <v>612</v>
      </c>
      <c r="CL68">
        <v>1422</v>
      </c>
      <c r="CM68">
        <v>111</v>
      </c>
      <c r="CN68">
        <v>715</v>
      </c>
      <c r="CO68">
        <v>804.125</v>
      </c>
      <c r="CP68">
        <v>804.125</v>
      </c>
      <c r="CQ68">
        <v>770.63636363636363</v>
      </c>
      <c r="CR68">
        <v>660.07926829268297</v>
      </c>
      <c r="CS68">
        <v>529.57142857142856</v>
      </c>
      <c r="CT68">
        <v>760.25</v>
      </c>
      <c r="CU68">
        <v>900.66666666666663</v>
      </c>
      <c r="CV68">
        <v>723.47619047619048</v>
      </c>
      <c r="CW68">
        <v>663.57142857142856</v>
      </c>
      <c r="CX68">
        <v>598.88888888888891</v>
      </c>
      <c r="CY68">
        <v>657.88888888888891</v>
      </c>
      <c r="CZ68">
        <v>638.24</v>
      </c>
      <c r="DA68">
        <v>677.1521739130435</v>
      </c>
      <c r="DB68">
        <v>1238.6666666666667</v>
      </c>
      <c r="DC68">
        <v>894</v>
      </c>
      <c r="DD68">
        <v>885.55555555555554</v>
      </c>
      <c r="DE68">
        <v>1002.0714285714286</v>
      </c>
      <c r="DF68">
        <v>704.5</v>
      </c>
      <c r="DG68">
        <v>752.1</v>
      </c>
      <c r="DH68">
        <v>945.4</v>
      </c>
      <c r="DI68">
        <v>815.46153846153845</v>
      </c>
      <c r="DJ68">
        <v>912.22222222222217</v>
      </c>
      <c r="DK68">
        <v>804.09</v>
      </c>
      <c r="DL68">
        <v>504</v>
      </c>
      <c r="DM68">
        <v>768.875</v>
      </c>
      <c r="DN68">
        <v>728.33333333333337</v>
      </c>
      <c r="DO68">
        <v>669.52</v>
      </c>
      <c r="DP68">
        <v>504.57142857142856</v>
      </c>
      <c r="DQ68">
        <v>613</v>
      </c>
      <c r="DR68">
        <v>450</v>
      </c>
      <c r="DS68">
        <v>516.21739130434787</v>
      </c>
      <c r="DT68">
        <v>596.0625</v>
      </c>
      <c r="DU68">
        <v>596.0625</v>
      </c>
      <c r="DV68">
        <v>736.62162162162167</v>
      </c>
      <c r="DY68">
        <v>781</v>
      </c>
      <c r="DZ68">
        <v>781</v>
      </c>
      <c r="EA68">
        <v>1131.6666666666667</v>
      </c>
      <c r="ED68">
        <v>1131.6666666666667</v>
      </c>
      <c r="EE68">
        <v>1044</v>
      </c>
      <c r="EH68">
        <v>236</v>
      </c>
      <c r="EI68">
        <v>236</v>
      </c>
      <c r="EJ68">
        <v>638.66666666666663</v>
      </c>
      <c r="EM68">
        <v>638.66666666666663</v>
      </c>
      <c r="EN68">
        <v>538</v>
      </c>
      <c r="EO68">
        <v>791</v>
      </c>
      <c r="ER68">
        <v>382</v>
      </c>
      <c r="ES68">
        <v>382</v>
      </c>
      <c r="ET68">
        <v>815</v>
      </c>
      <c r="EW68">
        <v>815</v>
      </c>
      <c r="EX68">
        <v>706.75</v>
      </c>
      <c r="EY68">
        <v>706.75</v>
      </c>
      <c r="EZ68">
        <v>3.75</v>
      </c>
      <c r="FA68">
        <v>762.91666666666663</v>
      </c>
      <c r="FB68">
        <v>2.8111111111111109</v>
      </c>
      <c r="FC68">
        <v>738.59375</v>
      </c>
      <c r="FD68">
        <v>162</v>
      </c>
      <c r="FE68">
        <v>232.3</v>
      </c>
      <c r="FF68">
        <v>282.89999999999998</v>
      </c>
      <c r="FG68">
        <v>235.53846153846155</v>
      </c>
      <c r="FH68">
        <v>150.85714285714286</v>
      </c>
      <c r="FI68">
        <v>162.44444444444446</v>
      </c>
      <c r="FJ68">
        <v>203.22222222222223</v>
      </c>
      <c r="FK68">
        <v>173.88</v>
      </c>
      <c r="FL68">
        <v>180</v>
      </c>
      <c r="FM68">
        <v>191.22222222222223</v>
      </c>
      <c r="FN68">
        <v>239.75</v>
      </c>
      <c r="FO68">
        <v>203.16</v>
      </c>
      <c r="FP68">
        <v>232.85714285714286</v>
      </c>
      <c r="FQ68">
        <v>179.5</v>
      </c>
      <c r="FR68">
        <v>200.28571428571428</v>
      </c>
      <c r="FS68">
        <v>203.09090909090909</v>
      </c>
      <c r="FT68">
        <v>210.45</v>
      </c>
      <c r="FU68">
        <v>225.2</v>
      </c>
      <c r="FV68">
        <v>172.33333333333334</v>
      </c>
      <c r="FW68">
        <v>201.67924528301887</v>
      </c>
      <c r="FX68">
        <v>203</v>
      </c>
      <c r="FY68">
        <v>175.3125</v>
      </c>
      <c r="FZ68">
        <v>198.33333333333334</v>
      </c>
      <c r="GA68">
        <v>192.66666666666666</v>
      </c>
    </row>
    <row r="69" spans="1:183" x14ac:dyDescent="0.3">
      <c r="A69" s="2" t="s">
        <v>67</v>
      </c>
      <c r="B69">
        <v>624.79999999999995</v>
      </c>
      <c r="C69">
        <v>594</v>
      </c>
      <c r="D69">
        <v>635.94117647058829</v>
      </c>
      <c r="E69">
        <v>620.11111111111109</v>
      </c>
      <c r="F69">
        <v>535</v>
      </c>
      <c r="G69">
        <v>561.11764705882354</v>
      </c>
      <c r="H69">
        <v>564.58333333333337</v>
      </c>
      <c r="I69">
        <v>554.02380952380952</v>
      </c>
      <c r="J69">
        <v>588.20689655172418</v>
      </c>
      <c r="K69">
        <v>213.5</v>
      </c>
      <c r="L69">
        <v>235.46153846153845</v>
      </c>
      <c r="M69">
        <v>194.16666666666666</v>
      </c>
      <c r="N69">
        <v>0.85</v>
      </c>
      <c r="O69">
        <v>214.94594594594594</v>
      </c>
      <c r="P69">
        <v>0.85</v>
      </c>
      <c r="Q69">
        <v>214.94594594594594</v>
      </c>
      <c r="R69">
        <v>1.6944444444444444</v>
      </c>
      <c r="S69">
        <v>476.83064516129031</v>
      </c>
      <c r="AI69">
        <v>476.83064516129031</v>
      </c>
      <c r="AJ69">
        <v>453.66666666666669</v>
      </c>
      <c r="AK69">
        <v>432.375</v>
      </c>
      <c r="AL69">
        <v>506</v>
      </c>
      <c r="AM69">
        <v>459.91304347826087</v>
      </c>
      <c r="AN69">
        <v>364.2</v>
      </c>
      <c r="AO69">
        <v>514</v>
      </c>
      <c r="AP69">
        <v>641.75</v>
      </c>
      <c r="AQ69">
        <v>528.36842105263156</v>
      </c>
      <c r="AR69">
        <v>490.88095238095241</v>
      </c>
      <c r="AS69">
        <v>630.9</v>
      </c>
      <c r="AT69">
        <v>323.2</v>
      </c>
      <c r="AU69">
        <v>253</v>
      </c>
      <c r="AV69">
        <v>449.66666666666669</v>
      </c>
      <c r="AW69">
        <v>519.16666666666663</v>
      </c>
      <c r="AX69">
        <v>267.5</v>
      </c>
      <c r="AY69">
        <v>406.8</v>
      </c>
      <c r="AZ69">
        <v>397.29411764705884</v>
      </c>
      <c r="BA69">
        <v>426.23684210526318</v>
      </c>
      <c r="BB69">
        <v>460.17500000000001</v>
      </c>
      <c r="BC69">
        <v>351.42857142857144</v>
      </c>
      <c r="BD69">
        <v>399.6</v>
      </c>
      <c r="BE69">
        <v>473.6</v>
      </c>
      <c r="BF69">
        <v>401.52941176470586</v>
      </c>
      <c r="BG69">
        <v>363</v>
      </c>
      <c r="BH69">
        <v>240.83333333333334</v>
      </c>
      <c r="BI69">
        <v>327.125</v>
      </c>
      <c r="BJ69">
        <v>312</v>
      </c>
      <c r="BK69">
        <v>353.13513513513516</v>
      </c>
      <c r="BL69">
        <v>353.13513513513516</v>
      </c>
      <c r="BM69">
        <v>426.32478632478632</v>
      </c>
      <c r="BO69">
        <v>105</v>
      </c>
      <c r="BP69">
        <v>981</v>
      </c>
      <c r="BQ69">
        <v>689</v>
      </c>
      <c r="BR69">
        <v>869</v>
      </c>
      <c r="BS69">
        <v>810.66666666666663</v>
      </c>
      <c r="BU69">
        <v>834</v>
      </c>
      <c r="BV69">
        <v>779.625</v>
      </c>
      <c r="BX69">
        <v>550</v>
      </c>
      <c r="BY69">
        <v>413</v>
      </c>
      <c r="BZ69">
        <v>481.5</v>
      </c>
      <c r="CA69">
        <v>182.5</v>
      </c>
      <c r="CB69">
        <v>447</v>
      </c>
      <c r="CC69">
        <v>863</v>
      </c>
      <c r="CD69">
        <v>418.75</v>
      </c>
      <c r="CE69">
        <v>439.66666666666669</v>
      </c>
      <c r="CF69">
        <v>633.92857142857144</v>
      </c>
      <c r="CH69">
        <v>806</v>
      </c>
      <c r="CI69">
        <v>173.5</v>
      </c>
      <c r="CJ69">
        <v>384.33333333333331</v>
      </c>
      <c r="CK69">
        <v>484</v>
      </c>
      <c r="CL69">
        <v>342</v>
      </c>
      <c r="CM69">
        <v>889</v>
      </c>
      <c r="CN69">
        <v>480.5</v>
      </c>
      <c r="CO69">
        <v>448.44444444444446</v>
      </c>
      <c r="CP69">
        <v>448.44444444444446</v>
      </c>
      <c r="CQ69">
        <v>561.3478260869565</v>
      </c>
      <c r="CR69">
        <v>448.50714285714287</v>
      </c>
      <c r="CS69">
        <v>412.33333333333331</v>
      </c>
      <c r="CT69">
        <v>480.5</v>
      </c>
      <c r="CU69">
        <v>580.83333333333337</v>
      </c>
      <c r="CV69">
        <v>491.22222222222223</v>
      </c>
      <c r="CW69">
        <v>410.8</v>
      </c>
      <c r="CX69">
        <v>301.66666666666669</v>
      </c>
      <c r="CY69">
        <v>505.66666666666669</v>
      </c>
      <c r="CZ69">
        <v>405.76470588235293</v>
      </c>
      <c r="DA69">
        <v>449.71428571428572</v>
      </c>
      <c r="DB69">
        <v>857.77777777777783</v>
      </c>
      <c r="DC69">
        <v>536.25</v>
      </c>
      <c r="DD69">
        <v>588.71428571428567</v>
      </c>
      <c r="DE69">
        <v>672.125</v>
      </c>
      <c r="DF69">
        <v>652</v>
      </c>
      <c r="DG69">
        <v>1042.8571428571429</v>
      </c>
      <c r="DH69">
        <v>648</v>
      </c>
      <c r="DI69">
        <v>774.90909090909088</v>
      </c>
      <c r="DJ69">
        <v>721.28260869565213</v>
      </c>
      <c r="DK69">
        <v>603.93827160493822</v>
      </c>
      <c r="DL69">
        <v>257.75</v>
      </c>
      <c r="DM69">
        <v>286.5</v>
      </c>
      <c r="DN69">
        <v>580.20000000000005</v>
      </c>
      <c r="DO69">
        <v>351.68421052631578</v>
      </c>
      <c r="DP69">
        <v>447.14285714285717</v>
      </c>
      <c r="DQ69">
        <v>308</v>
      </c>
      <c r="DR69">
        <v>331</v>
      </c>
      <c r="DS69">
        <v>363.6</v>
      </c>
      <c r="DT69">
        <v>357.79487179487177</v>
      </c>
      <c r="DU69">
        <v>357.79487179487177</v>
      </c>
      <c r="DV69">
        <v>523.94166666666672</v>
      </c>
      <c r="DW69">
        <v>428</v>
      </c>
      <c r="DX69">
        <v>379</v>
      </c>
      <c r="DY69">
        <v>309</v>
      </c>
      <c r="DZ69">
        <v>346.8</v>
      </c>
      <c r="EA69">
        <v>780.5</v>
      </c>
      <c r="EB69">
        <v>124</v>
      </c>
      <c r="ED69">
        <v>561.66666666666663</v>
      </c>
      <c r="EE69">
        <v>427.375</v>
      </c>
      <c r="EF69">
        <v>641</v>
      </c>
      <c r="EG69">
        <v>670.5</v>
      </c>
      <c r="EH69">
        <v>690.5</v>
      </c>
      <c r="EI69">
        <v>672.6</v>
      </c>
      <c r="EJ69">
        <v>660.33333333333337</v>
      </c>
      <c r="EK69">
        <v>783</v>
      </c>
      <c r="EM69">
        <v>721.66666666666663</v>
      </c>
      <c r="EN69">
        <v>699.36363636363637</v>
      </c>
      <c r="EO69">
        <v>584.84210526315792</v>
      </c>
      <c r="EP69">
        <v>136</v>
      </c>
      <c r="EQ69">
        <v>863</v>
      </c>
      <c r="ER69">
        <v>532</v>
      </c>
      <c r="ES69">
        <v>576.33333333333337</v>
      </c>
      <c r="ET69">
        <v>623</v>
      </c>
      <c r="EU69">
        <v>593.33333333333337</v>
      </c>
      <c r="EW69">
        <v>608.16666666666663</v>
      </c>
      <c r="EX69">
        <v>592.25</v>
      </c>
      <c r="EY69">
        <v>592.25</v>
      </c>
      <c r="EZ69">
        <v>2.6388888888888888</v>
      </c>
      <c r="FA69">
        <v>587.70967741935488</v>
      </c>
      <c r="FB69">
        <v>2.1388888888888888</v>
      </c>
      <c r="FC69">
        <v>537.03311258278143</v>
      </c>
      <c r="FD69">
        <v>193.57142857142858</v>
      </c>
      <c r="FE69">
        <v>224.71428571428572</v>
      </c>
      <c r="FF69">
        <v>154</v>
      </c>
      <c r="FG69">
        <v>189.09090909090909</v>
      </c>
      <c r="FH69">
        <v>167.6</v>
      </c>
      <c r="FI69">
        <v>225.83333333333334</v>
      </c>
      <c r="FJ69">
        <v>182</v>
      </c>
      <c r="FK69">
        <v>193.23529411764707</v>
      </c>
      <c r="FL69">
        <v>213</v>
      </c>
      <c r="FM69">
        <v>132.83333333333334</v>
      </c>
      <c r="FN69">
        <v>196.6</v>
      </c>
      <c r="FO69">
        <v>179.88235294117646</v>
      </c>
      <c r="FP69">
        <v>175.4</v>
      </c>
      <c r="FQ69">
        <v>212.16666666666666</v>
      </c>
      <c r="FR69">
        <v>272.375</v>
      </c>
      <c r="FS69">
        <v>227.84210526315789</v>
      </c>
      <c r="FT69">
        <v>221.15384615384616</v>
      </c>
      <c r="FU69">
        <v>200.58823529411765</v>
      </c>
      <c r="FV69">
        <v>205.41666666666666</v>
      </c>
      <c r="FW69">
        <v>208.33333333333334</v>
      </c>
      <c r="FX69">
        <v>236.13333333333333</v>
      </c>
      <c r="FY69">
        <v>191.84615384615384</v>
      </c>
      <c r="FZ69">
        <v>196.35294117647058</v>
      </c>
      <c r="GA69">
        <v>208.3111111111111</v>
      </c>
    </row>
    <row r="70" spans="1:183" x14ac:dyDescent="0.3">
      <c r="A70" s="2" t="s">
        <v>68</v>
      </c>
      <c r="B70">
        <v>1323.6470588235295</v>
      </c>
      <c r="C70">
        <v>1358.8666666666666</v>
      </c>
      <c r="D70">
        <v>991.82352941176475</v>
      </c>
      <c r="E70">
        <v>1219.3061224489795</v>
      </c>
      <c r="F70">
        <v>832.64285714285711</v>
      </c>
      <c r="G70">
        <v>1033.75</v>
      </c>
      <c r="H70">
        <v>1078.5625</v>
      </c>
      <c r="I70">
        <v>983.78571428571433</v>
      </c>
      <c r="J70">
        <v>1110.6043956043957</v>
      </c>
      <c r="K70">
        <v>418</v>
      </c>
      <c r="L70">
        <v>439.6</v>
      </c>
      <c r="M70">
        <v>417.42857142857144</v>
      </c>
      <c r="N70">
        <v>1.45</v>
      </c>
      <c r="O70">
        <v>425.3488372093023</v>
      </c>
      <c r="P70">
        <v>1.45</v>
      </c>
      <c r="Q70">
        <v>425.3488372093023</v>
      </c>
      <c r="R70">
        <v>2.8222222222222224</v>
      </c>
      <c r="S70">
        <v>890.70895522388059</v>
      </c>
      <c r="AI70">
        <v>890.70895522388059</v>
      </c>
      <c r="AJ70">
        <v>1223.4285714285713</v>
      </c>
      <c r="AK70">
        <v>914</v>
      </c>
      <c r="AL70">
        <v>697</v>
      </c>
      <c r="AM70">
        <v>974.05555555555554</v>
      </c>
      <c r="AN70">
        <v>1094.5</v>
      </c>
      <c r="AO70">
        <v>773.22222222222217</v>
      </c>
      <c r="AP70">
        <v>907.875</v>
      </c>
      <c r="AQ70">
        <v>919.12</v>
      </c>
      <c r="AR70">
        <v>942.11627906976742</v>
      </c>
      <c r="AS70">
        <v>859.5</v>
      </c>
      <c r="AT70">
        <v>806</v>
      </c>
      <c r="AU70">
        <v>527.5</v>
      </c>
      <c r="AV70">
        <v>714.4545454545455</v>
      </c>
      <c r="AW70">
        <v>572.5</v>
      </c>
      <c r="AX70">
        <v>606.25</v>
      </c>
      <c r="AY70">
        <v>693.14285714285711</v>
      </c>
      <c r="AZ70">
        <v>631.15789473684208</v>
      </c>
      <c r="BA70">
        <v>661.7</v>
      </c>
      <c r="BB70">
        <v>826.8767123287671</v>
      </c>
      <c r="BC70">
        <v>674.28571428571433</v>
      </c>
      <c r="BD70">
        <v>715.83333333333337</v>
      </c>
      <c r="BE70">
        <v>703.2</v>
      </c>
      <c r="BF70">
        <v>696.16666666666663</v>
      </c>
      <c r="BG70">
        <v>703.66666666666663</v>
      </c>
      <c r="BH70">
        <v>611.6</v>
      </c>
      <c r="BI70">
        <v>580.25</v>
      </c>
      <c r="BJ70">
        <v>624.16666666666663</v>
      </c>
      <c r="BK70">
        <v>655.02380952380952</v>
      </c>
      <c r="BL70">
        <v>655.02380952380952</v>
      </c>
      <c r="BM70">
        <v>764.11304347826092</v>
      </c>
      <c r="BN70">
        <v>1143.5</v>
      </c>
      <c r="BO70">
        <v>1151.5</v>
      </c>
      <c r="BP70">
        <v>1231</v>
      </c>
      <c r="BQ70">
        <v>1183.2857142857142</v>
      </c>
      <c r="BR70">
        <v>365.5</v>
      </c>
      <c r="BU70">
        <v>365.5</v>
      </c>
      <c r="BV70">
        <v>1001.5555555555555</v>
      </c>
      <c r="BW70">
        <v>382</v>
      </c>
      <c r="BX70">
        <v>1014.5</v>
      </c>
      <c r="BY70">
        <v>258.66666666666669</v>
      </c>
      <c r="BZ70">
        <v>509.85714285714283</v>
      </c>
      <c r="CA70">
        <v>938.5</v>
      </c>
      <c r="CD70">
        <v>938.5</v>
      </c>
      <c r="CE70">
        <v>605.11111111111109</v>
      </c>
      <c r="CF70">
        <v>803.33333333333337</v>
      </c>
      <c r="CG70">
        <v>1762.5</v>
      </c>
      <c r="CH70">
        <v>1200.3333333333333</v>
      </c>
      <c r="CI70">
        <v>2082.5</v>
      </c>
      <c r="CJ70">
        <v>1613</v>
      </c>
      <c r="CK70">
        <v>772.5</v>
      </c>
      <c r="CN70">
        <v>772.5</v>
      </c>
      <c r="CO70">
        <v>1426.2222222222222</v>
      </c>
      <c r="CP70">
        <v>1426.2222222222222</v>
      </c>
      <c r="CQ70">
        <v>1010.9629629629629</v>
      </c>
      <c r="CR70">
        <v>811.04929577464793</v>
      </c>
      <c r="CS70">
        <v>823.2</v>
      </c>
      <c r="CT70">
        <v>1179.2857142857142</v>
      </c>
      <c r="CU70">
        <v>1127</v>
      </c>
      <c r="CV70">
        <v>1062.9444444444443</v>
      </c>
      <c r="CW70">
        <v>1278.6666666666667</v>
      </c>
      <c r="CX70">
        <v>1184.2222222222222</v>
      </c>
      <c r="CY70">
        <v>1543.8571428571429</v>
      </c>
      <c r="CZ70">
        <v>1324.409090909091</v>
      </c>
      <c r="DA70">
        <v>1206.75</v>
      </c>
      <c r="DB70">
        <v>1086</v>
      </c>
      <c r="DC70">
        <v>1078</v>
      </c>
      <c r="DD70">
        <v>1567.1666666666667</v>
      </c>
      <c r="DE70">
        <v>1228.3499999999999</v>
      </c>
      <c r="DF70">
        <v>1054.4000000000001</v>
      </c>
      <c r="DG70">
        <v>961.25</v>
      </c>
      <c r="DH70">
        <v>844.16666666666663</v>
      </c>
      <c r="DI70">
        <v>948.78947368421052</v>
      </c>
      <c r="DJ70">
        <v>1092.1538461538462</v>
      </c>
      <c r="DK70">
        <v>1150.1772151898733</v>
      </c>
      <c r="DL70">
        <v>752.57142857142856</v>
      </c>
      <c r="DM70">
        <v>610</v>
      </c>
      <c r="DN70">
        <v>733.28571428571433</v>
      </c>
      <c r="DO70">
        <v>707.9473684210526</v>
      </c>
      <c r="DP70">
        <v>600.5</v>
      </c>
      <c r="DQ70">
        <v>752.57142857142856</v>
      </c>
      <c r="DR70">
        <v>478.83333333333331</v>
      </c>
      <c r="DS70">
        <v>620.17647058823525</v>
      </c>
      <c r="DT70">
        <v>666.5</v>
      </c>
      <c r="DU70">
        <v>666.5</v>
      </c>
      <c r="DV70">
        <v>998.7652173913043</v>
      </c>
      <c r="DX70">
        <v>1591</v>
      </c>
      <c r="DY70">
        <v>821.5</v>
      </c>
      <c r="DZ70">
        <v>1206.25</v>
      </c>
      <c r="EA70">
        <v>745</v>
      </c>
      <c r="ED70">
        <v>745</v>
      </c>
      <c r="EE70">
        <v>1114</v>
      </c>
      <c r="EG70">
        <v>97</v>
      </c>
      <c r="EH70">
        <v>1011</v>
      </c>
      <c r="EI70">
        <v>706.33333333333337</v>
      </c>
      <c r="EJ70">
        <v>1603</v>
      </c>
      <c r="EM70">
        <v>1603</v>
      </c>
      <c r="EN70">
        <v>930.5</v>
      </c>
      <c r="EO70">
        <v>1032.4444444444443</v>
      </c>
      <c r="EQ70">
        <v>891</v>
      </c>
      <c r="ER70">
        <v>1045</v>
      </c>
      <c r="ES70">
        <v>993.66666666666663</v>
      </c>
      <c r="ET70">
        <v>626</v>
      </c>
      <c r="EW70">
        <v>626</v>
      </c>
      <c r="EX70">
        <v>901.75</v>
      </c>
      <c r="EY70">
        <v>901.75</v>
      </c>
      <c r="EZ70">
        <v>3.6</v>
      </c>
      <c r="FA70">
        <v>992.23076923076928</v>
      </c>
      <c r="FB70">
        <v>2.8944444444444444</v>
      </c>
      <c r="FC70">
        <v>998.1015625</v>
      </c>
      <c r="FD70">
        <v>202.6</v>
      </c>
      <c r="FE70">
        <v>188</v>
      </c>
      <c r="FF70">
        <v>205.5</v>
      </c>
      <c r="FG70">
        <v>197.36842105263159</v>
      </c>
      <c r="FH70">
        <v>204.5</v>
      </c>
      <c r="FI70">
        <v>199.88888888888889</v>
      </c>
      <c r="FJ70">
        <v>196</v>
      </c>
      <c r="FK70">
        <v>199.90909090909091</v>
      </c>
      <c r="FL70">
        <v>250.25</v>
      </c>
      <c r="FM70">
        <v>323.125</v>
      </c>
      <c r="FN70">
        <v>224.28571428571428</v>
      </c>
      <c r="FO70">
        <v>271.36842105263156</v>
      </c>
      <c r="FP70">
        <v>236.25</v>
      </c>
      <c r="FQ70">
        <v>213.11111111111111</v>
      </c>
      <c r="FR70">
        <v>274.25</v>
      </c>
      <c r="FS70">
        <v>240.08</v>
      </c>
      <c r="FT70">
        <v>221.5</v>
      </c>
      <c r="FU70">
        <v>233.25</v>
      </c>
      <c r="FV70">
        <v>235</v>
      </c>
      <c r="FW70">
        <v>230</v>
      </c>
      <c r="FX70">
        <v>224.05882352941177</v>
      </c>
      <c r="FY70">
        <v>269.60000000000002</v>
      </c>
      <c r="FZ70">
        <v>246.05882352941177</v>
      </c>
      <c r="GA70">
        <v>245.63265306122449</v>
      </c>
    </row>
    <row r="71" spans="1:183" x14ac:dyDescent="0.3">
      <c r="A71" s="2" t="s">
        <v>69</v>
      </c>
      <c r="B71">
        <v>773.58823529411768</v>
      </c>
      <c r="C71">
        <v>801.44444444444446</v>
      </c>
      <c r="D71">
        <v>1256.6842105263158</v>
      </c>
      <c r="E71">
        <v>952.85185185185185</v>
      </c>
      <c r="F71">
        <v>1172.5</v>
      </c>
      <c r="G71">
        <v>974.95</v>
      </c>
      <c r="H71">
        <v>919.58333333333337</v>
      </c>
      <c r="I71">
        <v>1026.9583333333333</v>
      </c>
      <c r="J71">
        <v>987.72549019607845</v>
      </c>
      <c r="K71">
        <v>486.70588235294116</v>
      </c>
      <c r="L71">
        <v>561.16666666666663</v>
      </c>
      <c r="M71">
        <v>549.5</v>
      </c>
      <c r="N71">
        <v>1.8666666666666667</v>
      </c>
      <c r="O71">
        <v>533.32075471698113</v>
      </c>
      <c r="P71">
        <v>1.8666666666666667</v>
      </c>
      <c r="Q71">
        <v>533.32075471698113</v>
      </c>
      <c r="R71">
        <v>2.7</v>
      </c>
      <c r="S71">
        <v>832.34838709677422</v>
      </c>
      <c r="AI71">
        <v>832.34838709677422</v>
      </c>
      <c r="AJ71">
        <v>1141.6666666666667</v>
      </c>
      <c r="AK71">
        <v>1505.375</v>
      </c>
      <c r="AL71">
        <v>1147.7777777777778</v>
      </c>
      <c r="AM71">
        <v>1255.6923076923076</v>
      </c>
      <c r="AN71">
        <v>1349.4285714285713</v>
      </c>
      <c r="AO71">
        <v>1283.5</v>
      </c>
      <c r="AP71">
        <v>1471.9</v>
      </c>
      <c r="AQ71">
        <v>1370.3703703703704</v>
      </c>
      <c r="AR71">
        <v>1314.1132075471698</v>
      </c>
      <c r="AS71">
        <v>779.42857142857144</v>
      </c>
      <c r="AT71">
        <v>489.16666666666669</v>
      </c>
      <c r="AU71">
        <v>792.44444444444446</v>
      </c>
      <c r="AV71">
        <v>705.59090909090912</v>
      </c>
      <c r="AW71">
        <v>1030.4285714285713</v>
      </c>
      <c r="AX71">
        <v>822.42857142857144</v>
      </c>
      <c r="AY71">
        <v>654.875</v>
      </c>
      <c r="AZ71">
        <v>827.68181818181813</v>
      </c>
      <c r="BA71">
        <v>766.63636363636363</v>
      </c>
      <c r="BB71">
        <v>1065.7731958762886</v>
      </c>
      <c r="BC71">
        <v>659.25</v>
      </c>
      <c r="BD71">
        <v>737.625</v>
      </c>
      <c r="BE71">
        <v>921.44444444444446</v>
      </c>
      <c r="BF71">
        <v>778.72</v>
      </c>
      <c r="BG71">
        <v>876.25</v>
      </c>
      <c r="BH71">
        <v>695.9</v>
      </c>
      <c r="BI71">
        <v>644.55555555555554</v>
      </c>
      <c r="BJ71">
        <v>732.22222222222217</v>
      </c>
      <c r="BK71">
        <v>754.57692307692309</v>
      </c>
      <c r="BL71">
        <v>754.57692307692309</v>
      </c>
      <c r="BM71">
        <v>957.16778523489938</v>
      </c>
      <c r="BN71">
        <v>2137</v>
      </c>
      <c r="BO71">
        <v>2202</v>
      </c>
      <c r="BP71">
        <v>1521</v>
      </c>
      <c r="BQ71">
        <v>1953.3333333333333</v>
      </c>
      <c r="BR71">
        <v>1625.5</v>
      </c>
      <c r="BU71">
        <v>1625.5</v>
      </c>
      <c r="BV71">
        <v>1822.2</v>
      </c>
      <c r="BX71">
        <v>1551</v>
      </c>
      <c r="BY71">
        <v>163</v>
      </c>
      <c r="BZ71">
        <v>857</v>
      </c>
      <c r="CA71">
        <v>273.5</v>
      </c>
      <c r="CD71">
        <v>273.5</v>
      </c>
      <c r="CE71">
        <v>565.25</v>
      </c>
      <c r="CF71">
        <v>1263.5555555555557</v>
      </c>
      <c r="CG71">
        <v>373</v>
      </c>
      <c r="CH71">
        <v>381</v>
      </c>
      <c r="CI71">
        <v>525</v>
      </c>
      <c r="CJ71">
        <v>426.33333333333331</v>
      </c>
      <c r="CK71">
        <v>951</v>
      </c>
      <c r="CN71">
        <v>951</v>
      </c>
      <c r="CO71">
        <v>636.20000000000005</v>
      </c>
      <c r="CP71">
        <v>636.20000000000005</v>
      </c>
      <c r="CQ71">
        <v>1039.5</v>
      </c>
      <c r="CR71">
        <v>964.23926380368096</v>
      </c>
      <c r="CS71">
        <v>370</v>
      </c>
      <c r="CT71">
        <v>480</v>
      </c>
      <c r="CU71">
        <v>793.57142857142856</v>
      </c>
      <c r="CV71">
        <v>596.5625</v>
      </c>
      <c r="CW71">
        <v>418.66666666666669</v>
      </c>
      <c r="CX71">
        <v>547</v>
      </c>
      <c r="CY71">
        <v>664.66666666666663</v>
      </c>
      <c r="CZ71">
        <v>571.69230769230774</v>
      </c>
      <c r="DA71">
        <v>585.41379310344826</v>
      </c>
      <c r="DB71">
        <v>543.20000000000005</v>
      </c>
      <c r="DC71">
        <v>936</v>
      </c>
      <c r="DD71">
        <v>778.6</v>
      </c>
      <c r="DE71">
        <v>764.0625</v>
      </c>
      <c r="DF71">
        <v>541.5</v>
      </c>
      <c r="DG71">
        <v>651.42857142857144</v>
      </c>
      <c r="DH71">
        <v>879</v>
      </c>
      <c r="DI71">
        <v>715.5</v>
      </c>
      <c r="DJ71">
        <v>738.35294117647061</v>
      </c>
      <c r="DK71">
        <v>667.95238095238096</v>
      </c>
      <c r="DL71">
        <v>391.33333333333331</v>
      </c>
      <c r="DM71">
        <v>612.79999999999995</v>
      </c>
      <c r="DN71">
        <v>800.75</v>
      </c>
      <c r="DO71">
        <v>620.08333333333337</v>
      </c>
      <c r="DP71">
        <v>80</v>
      </c>
      <c r="DQ71">
        <v>276.2</v>
      </c>
      <c r="DR71">
        <v>511.83333333333331</v>
      </c>
      <c r="DS71">
        <v>377.66666666666669</v>
      </c>
      <c r="DT71">
        <v>498.875</v>
      </c>
      <c r="DU71">
        <v>498.875</v>
      </c>
      <c r="DV71">
        <v>621.31034482758616</v>
      </c>
      <c r="DW71">
        <v>488</v>
      </c>
      <c r="DX71">
        <v>1036</v>
      </c>
      <c r="DY71">
        <v>612</v>
      </c>
      <c r="DZ71">
        <v>687</v>
      </c>
      <c r="EA71">
        <v>424</v>
      </c>
      <c r="EB71">
        <v>96</v>
      </c>
      <c r="ED71">
        <v>260</v>
      </c>
      <c r="EE71">
        <v>544.66666666666663</v>
      </c>
      <c r="EF71">
        <v>1390</v>
      </c>
      <c r="EH71">
        <v>142</v>
      </c>
      <c r="EI71">
        <v>766</v>
      </c>
      <c r="EJ71">
        <v>188</v>
      </c>
      <c r="EK71">
        <v>946</v>
      </c>
      <c r="EM71">
        <v>440.66666666666669</v>
      </c>
      <c r="EN71">
        <v>570.79999999999995</v>
      </c>
      <c r="EO71">
        <v>556.5454545454545</v>
      </c>
      <c r="EP71">
        <v>1111.5</v>
      </c>
      <c r="ER71">
        <v>301</v>
      </c>
      <c r="ES71">
        <v>841.33333333333337</v>
      </c>
      <c r="ET71">
        <v>182</v>
      </c>
      <c r="EU71">
        <v>168</v>
      </c>
      <c r="EW71">
        <v>175</v>
      </c>
      <c r="EX71">
        <v>574.79999999999995</v>
      </c>
      <c r="EY71">
        <v>574.79999999999995</v>
      </c>
      <c r="EZ71">
        <v>1.5</v>
      </c>
      <c r="FA71">
        <v>562.25</v>
      </c>
      <c r="FB71">
        <v>1.6222222222222222</v>
      </c>
      <c r="FC71">
        <v>612.13592233009706</v>
      </c>
      <c r="FD71">
        <v>260.25</v>
      </c>
      <c r="FE71">
        <v>158.85714285714286</v>
      </c>
      <c r="FF71">
        <v>219.71428571428572</v>
      </c>
      <c r="FG71">
        <v>205.05555555555554</v>
      </c>
      <c r="FH71">
        <v>154.66666666666666</v>
      </c>
      <c r="FI71">
        <v>221.75</v>
      </c>
      <c r="FJ71">
        <v>241.33333333333334</v>
      </c>
      <c r="FK71">
        <v>215.30769230769232</v>
      </c>
      <c r="FL71">
        <v>285.71428571428572</v>
      </c>
      <c r="FM71">
        <v>284</v>
      </c>
      <c r="FN71">
        <v>264.75</v>
      </c>
      <c r="FO71">
        <v>277.54545454545456</v>
      </c>
      <c r="FP71">
        <v>358.71428571428572</v>
      </c>
      <c r="FQ71">
        <v>249.5</v>
      </c>
      <c r="FR71">
        <v>306.5</v>
      </c>
      <c r="FS71">
        <v>298.92592592592592</v>
      </c>
      <c r="FT71">
        <v>236.375</v>
      </c>
      <c r="FU71">
        <v>241</v>
      </c>
      <c r="FV71">
        <v>322.83333333333331</v>
      </c>
      <c r="FW71">
        <v>259.91666666666669</v>
      </c>
      <c r="FX71">
        <v>268.41176470588238</v>
      </c>
      <c r="FY71">
        <v>283.16666666666669</v>
      </c>
      <c r="FZ71">
        <v>277.57894736842104</v>
      </c>
      <c r="GA71">
        <v>276.55555555555554</v>
      </c>
    </row>
    <row r="72" spans="1:183" x14ac:dyDescent="0.3">
      <c r="A72" s="2" t="s">
        <v>70</v>
      </c>
      <c r="B72">
        <v>1103.8333333333333</v>
      </c>
      <c r="C72">
        <v>1081.4545454545455</v>
      </c>
      <c r="D72">
        <v>992.93333333333328</v>
      </c>
      <c r="E72">
        <v>1053.578947368421</v>
      </c>
      <c r="F72">
        <v>827.61538461538464</v>
      </c>
      <c r="G72">
        <v>1116.4666666666667</v>
      </c>
      <c r="H72">
        <v>1186.6363636363637</v>
      </c>
      <c r="I72">
        <v>1039.9743589743589</v>
      </c>
      <c r="J72">
        <v>1046.6883116883116</v>
      </c>
      <c r="K72">
        <v>392.84615384615387</v>
      </c>
      <c r="L72">
        <v>368.64705882352939</v>
      </c>
      <c r="M72">
        <v>355.66666666666669</v>
      </c>
      <c r="N72">
        <v>1.05</v>
      </c>
      <c r="O72">
        <v>373.71794871794873</v>
      </c>
      <c r="P72">
        <v>1.05</v>
      </c>
      <c r="Q72">
        <v>373.71794871794873</v>
      </c>
      <c r="R72">
        <v>2.0055555555555555</v>
      </c>
      <c r="S72">
        <v>820.43103448275861</v>
      </c>
      <c r="AI72">
        <v>820.43103448275861</v>
      </c>
      <c r="AJ72">
        <v>1905</v>
      </c>
      <c r="AL72">
        <v>926</v>
      </c>
      <c r="AM72">
        <v>1415.5</v>
      </c>
      <c r="AN72">
        <v>482.5</v>
      </c>
      <c r="AO72">
        <v>1511.3333333333333</v>
      </c>
      <c r="AP72">
        <v>644</v>
      </c>
      <c r="AQ72">
        <v>897.22222222222217</v>
      </c>
      <c r="AR72">
        <v>991.4545454545455</v>
      </c>
      <c r="AU72">
        <v>1309.5</v>
      </c>
      <c r="AV72">
        <v>1309.5</v>
      </c>
      <c r="AW72">
        <v>750</v>
      </c>
      <c r="AX72">
        <v>622</v>
      </c>
      <c r="AY72">
        <v>443</v>
      </c>
      <c r="AZ72">
        <v>626.33333333333337</v>
      </c>
      <c r="BA72">
        <v>797.125</v>
      </c>
      <c r="BB72">
        <v>909.63157894736844</v>
      </c>
      <c r="BC72">
        <v>1064</v>
      </c>
      <c r="BE72">
        <v>585.5</v>
      </c>
      <c r="BF72">
        <v>745</v>
      </c>
      <c r="BH72">
        <v>335.5</v>
      </c>
      <c r="BI72">
        <v>370</v>
      </c>
      <c r="BJ72">
        <v>352.75</v>
      </c>
      <c r="BK72">
        <v>520.85714285714289</v>
      </c>
      <c r="BL72">
        <v>520.85714285714289</v>
      </c>
      <c r="BM72">
        <v>804.96153846153845</v>
      </c>
      <c r="BN72">
        <v>1058</v>
      </c>
      <c r="BO72">
        <v>850.5</v>
      </c>
      <c r="BP72">
        <v>564.66666666666663</v>
      </c>
      <c r="BQ72">
        <v>827</v>
      </c>
      <c r="BR72">
        <v>944</v>
      </c>
      <c r="BS72">
        <v>668</v>
      </c>
      <c r="BT72">
        <v>855.33333333333337</v>
      </c>
      <c r="BU72">
        <v>866.57142857142856</v>
      </c>
      <c r="BV72">
        <v>843.29411764705878</v>
      </c>
      <c r="BW72">
        <v>758.6</v>
      </c>
      <c r="BX72">
        <v>964.16666666666663</v>
      </c>
      <c r="BY72">
        <v>704.25</v>
      </c>
      <c r="BZ72">
        <v>826.33333333333337</v>
      </c>
      <c r="CA72">
        <v>668</v>
      </c>
      <c r="CC72">
        <v>1034</v>
      </c>
      <c r="CD72">
        <v>942.5</v>
      </c>
      <c r="CE72">
        <v>850.78947368421052</v>
      </c>
      <c r="CF72">
        <v>847.25</v>
      </c>
      <c r="CG72">
        <v>643.25</v>
      </c>
      <c r="CH72">
        <v>663.16666666666663</v>
      </c>
      <c r="CI72">
        <v>385</v>
      </c>
      <c r="CJ72">
        <v>592.84615384615381</v>
      </c>
      <c r="CK72">
        <v>814</v>
      </c>
      <c r="CL72">
        <v>493.5</v>
      </c>
      <c r="CM72">
        <v>852</v>
      </c>
      <c r="CN72">
        <v>743.375</v>
      </c>
      <c r="CO72">
        <v>650.19047619047615</v>
      </c>
      <c r="CP72">
        <v>650.19047619047615</v>
      </c>
      <c r="CQ72">
        <v>774.64912280701753</v>
      </c>
      <c r="CR72">
        <v>784.14457831325296</v>
      </c>
      <c r="CS72">
        <v>843</v>
      </c>
      <c r="CT72">
        <v>857</v>
      </c>
      <c r="CU72">
        <v>1267.6666666666667</v>
      </c>
      <c r="CV72">
        <v>1100.5999999999999</v>
      </c>
      <c r="CW72">
        <v>551.5</v>
      </c>
      <c r="CX72">
        <v>2030</v>
      </c>
      <c r="CY72">
        <v>1558</v>
      </c>
      <c r="CZ72">
        <v>1113.75</v>
      </c>
      <c r="DA72">
        <v>1108.6923076923076</v>
      </c>
      <c r="DB72">
        <v>597</v>
      </c>
      <c r="DC72">
        <v>1146.3333333333333</v>
      </c>
      <c r="DD72">
        <v>917.66666666666663</v>
      </c>
      <c r="DE72">
        <v>969.85714285714289</v>
      </c>
      <c r="DF72">
        <v>1429.6666666666667</v>
      </c>
      <c r="DH72">
        <v>574</v>
      </c>
      <c r="DI72">
        <v>1087.4000000000001</v>
      </c>
      <c r="DJ72">
        <v>1018.8333333333334</v>
      </c>
      <c r="DK72">
        <v>1065.56</v>
      </c>
      <c r="DL72">
        <v>758</v>
      </c>
      <c r="DM72">
        <v>610</v>
      </c>
      <c r="DN72">
        <v>469.33333333333331</v>
      </c>
      <c r="DO72">
        <v>564.33333333333337</v>
      </c>
      <c r="DP72">
        <v>570</v>
      </c>
      <c r="DR72">
        <v>193</v>
      </c>
      <c r="DS72">
        <v>475.75</v>
      </c>
      <c r="DT72">
        <v>528.9</v>
      </c>
      <c r="DU72">
        <v>528.9</v>
      </c>
      <c r="DV72">
        <v>912.2285714285714</v>
      </c>
      <c r="DW72">
        <v>953.28571428571433</v>
      </c>
      <c r="DX72">
        <v>951.33333333333337</v>
      </c>
      <c r="DY72">
        <v>954.6</v>
      </c>
      <c r="DZ72">
        <v>953</v>
      </c>
      <c r="EA72">
        <v>1432</v>
      </c>
      <c r="EB72">
        <v>1110.2</v>
      </c>
      <c r="EC72">
        <v>1385.3333333333333</v>
      </c>
      <c r="ED72">
        <v>1286.25</v>
      </c>
      <c r="EE72">
        <v>1086.3</v>
      </c>
      <c r="EF72">
        <v>1229.25</v>
      </c>
      <c r="EG72">
        <v>1020.8333333333334</v>
      </c>
      <c r="EH72">
        <v>1199</v>
      </c>
      <c r="EI72">
        <v>1155.4736842105262</v>
      </c>
      <c r="EJ72">
        <v>1169</v>
      </c>
      <c r="EK72">
        <v>1196.2857142857142</v>
      </c>
      <c r="EL72">
        <v>1577.6666666666667</v>
      </c>
      <c r="EM72">
        <v>1324.4705882352941</v>
      </c>
      <c r="EN72">
        <v>1235.2777777777778</v>
      </c>
      <c r="EO72">
        <v>1167.560606060606</v>
      </c>
      <c r="EP72">
        <v>654</v>
      </c>
      <c r="EQ72">
        <v>639</v>
      </c>
      <c r="ER72">
        <v>677.4</v>
      </c>
      <c r="ES72">
        <v>655.42105263157896</v>
      </c>
      <c r="ET72">
        <v>899</v>
      </c>
      <c r="EU72">
        <v>765.33333333333337</v>
      </c>
      <c r="EV72">
        <v>909.33333333333337</v>
      </c>
      <c r="EW72">
        <v>838.9473684210526</v>
      </c>
      <c r="EX72">
        <v>747.18421052631584</v>
      </c>
      <c r="EY72">
        <v>747.18421052631584</v>
      </c>
      <c r="EZ72">
        <v>3.0984848484848486</v>
      </c>
      <c r="FA72">
        <v>1013.9615384615385</v>
      </c>
      <c r="FB72">
        <v>3.0277777777777777</v>
      </c>
      <c r="FC72">
        <v>988.34532374100718</v>
      </c>
      <c r="FD72">
        <v>211.66666666666666</v>
      </c>
      <c r="FF72">
        <v>240</v>
      </c>
      <c r="FG72">
        <v>223</v>
      </c>
      <c r="FH72">
        <v>279.75</v>
      </c>
      <c r="FI72">
        <v>132</v>
      </c>
      <c r="FJ72">
        <v>307.33333333333331</v>
      </c>
      <c r="FK72">
        <v>271.625</v>
      </c>
      <c r="FL72">
        <v>127.66666666666667</v>
      </c>
      <c r="FM72">
        <v>400</v>
      </c>
      <c r="FN72">
        <v>104</v>
      </c>
      <c r="FO72">
        <v>165.16666666666666</v>
      </c>
      <c r="FP72">
        <v>158</v>
      </c>
      <c r="FQ72">
        <v>392.33333333333331</v>
      </c>
      <c r="FR72">
        <v>246.5</v>
      </c>
      <c r="FS72">
        <v>275.44444444444446</v>
      </c>
      <c r="FT72">
        <v>247.61538461538461</v>
      </c>
      <c r="FU72">
        <v>268.73333333333335</v>
      </c>
      <c r="FV72">
        <v>268.72727272727275</v>
      </c>
      <c r="FW72">
        <v>261.69230769230768</v>
      </c>
      <c r="FX72">
        <v>269.58333333333331</v>
      </c>
      <c r="FY72">
        <v>284.90909090909093</v>
      </c>
      <c r="FZ72">
        <v>301.46666666666664</v>
      </c>
      <c r="GA72">
        <v>286.60526315789474</v>
      </c>
    </row>
    <row r="73" spans="1:183" x14ac:dyDescent="0.3">
      <c r="A73" s="2" t="s">
        <v>71</v>
      </c>
      <c r="B73">
        <v>452.28571428571428</v>
      </c>
      <c r="C73">
        <v>494.31578947368422</v>
      </c>
      <c r="D73">
        <v>693.33333333333337</v>
      </c>
      <c r="E73">
        <v>553.01960784313724</v>
      </c>
      <c r="F73">
        <v>1219</v>
      </c>
      <c r="G73">
        <v>1084.0999999999999</v>
      </c>
      <c r="H73">
        <v>1047.7368421052631</v>
      </c>
      <c r="I73">
        <v>1116.3793103448277</v>
      </c>
      <c r="J73">
        <v>852.78899082568807</v>
      </c>
      <c r="K73">
        <v>340.64705882352939</v>
      </c>
      <c r="L73">
        <v>400.94117647058823</v>
      </c>
      <c r="M73">
        <v>417.4736842105263</v>
      </c>
      <c r="N73">
        <v>1.6779661016949152</v>
      </c>
      <c r="O73">
        <v>387.52830188679246</v>
      </c>
      <c r="P73">
        <v>1.6779661016949152</v>
      </c>
      <c r="Q73">
        <v>387.52830188679246</v>
      </c>
      <c r="R73">
        <v>3.1186440677966103</v>
      </c>
      <c r="S73">
        <v>700.57407407407402</v>
      </c>
      <c r="T73">
        <v>575</v>
      </c>
      <c r="W73">
        <v>575</v>
      </c>
      <c r="X73">
        <v>920</v>
      </c>
      <c r="AA73">
        <v>920</v>
      </c>
      <c r="AB73">
        <v>747.5</v>
      </c>
      <c r="AC73">
        <v>375</v>
      </c>
      <c r="AF73">
        <v>375</v>
      </c>
      <c r="AG73">
        <v>375</v>
      </c>
      <c r="AH73">
        <v>623.33333333333337</v>
      </c>
      <c r="AI73">
        <v>699.16969696969693</v>
      </c>
      <c r="AJ73">
        <v>680.57142857142856</v>
      </c>
      <c r="AK73">
        <v>683.375</v>
      </c>
      <c r="AL73">
        <v>655.33333333333337</v>
      </c>
      <c r="AM73">
        <v>674.42857142857144</v>
      </c>
      <c r="AN73">
        <v>407.16666666666669</v>
      </c>
      <c r="AO73">
        <v>698.8</v>
      </c>
      <c r="AP73">
        <v>578.75</v>
      </c>
      <c r="AQ73">
        <v>556.15789473684208</v>
      </c>
      <c r="AR73">
        <v>618.25</v>
      </c>
      <c r="AS73">
        <v>382.83333333333331</v>
      </c>
      <c r="AT73">
        <v>582.88888888888891</v>
      </c>
      <c r="AU73">
        <v>615</v>
      </c>
      <c r="AV73">
        <v>534.90476190476193</v>
      </c>
      <c r="AW73">
        <v>453.625</v>
      </c>
      <c r="AX73">
        <v>514.25</v>
      </c>
      <c r="AY73">
        <v>445.66666666666669</v>
      </c>
      <c r="AZ73">
        <v>464.44444444444446</v>
      </c>
      <c r="BA73">
        <v>502.38461538461536</v>
      </c>
      <c r="BB73">
        <v>561.05063291139243</v>
      </c>
      <c r="BC73">
        <v>328.28571428571428</v>
      </c>
      <c r="BD73">
        <v>480</v>
      </c>
      <c r="BE73">
        <v>337.2</v>
      </c>
      <c r="BF73">
        <v>391.2</v>
      </c>
      <c r="BG73">
        <v>716.6</v>
      </c>
      <c r="BH73">
        <v>326.75</v>
      </c>
      <c r="BI73">
        <v>460.6</v>
      </c>
      <c r="BJ73">
        <v>513.78571428571433</v>
      </c>
      <c r="BK73">
        <v>441.6764705882353</v>
      </c>
      <c r="BL73">
        <v>441.6764705882353</v>
      </c>
      <c r="BM73">
        <v>525.13274336283189</v>
      </c>
      <c r="BN73">
        <v>267</v>
      </c>
      <c r="BQ73">
        <v>267</v>
      </c>
      <c r="BS73">
        <v>319.5</v>
      </c>
      <c r="BT73">
        <v>914</v>
      </c>
      <c r="BU73">
        <v>517.66666666666663</v>
      </c>
      <c r="BV73">
        <v>455</v>
      </c>
      <c r="BW73">
        <v>1115</v>
      </c>
      <c r="BZ73">
        <v>1115</v>
      </c>
      <c r="CB73">
        <v>365</v>
      </c>
      <c r="CC73">
        <v>96</v>
      </c>
      <c r="CD73">
        <v>275.33333333333331</v>
      </c>
      <c r="CE73">
        <v>485.25</v>
      </c>
      <c r="CF73">
        <v>470.125</v>
      </c>
      <c r="CG73">
        <v>377</v>
      </c>
      <c r="CJ73">
        <v>377</v>
      </c>
      <c r="CL73">
        <v>522</v>
      </c>
      <c r="CM73">
        <v>122</v>
      </c>
      <c r="CN73">
        <v>388.66666666666669</v>
      </c>
      <c r="CO73">
        <v>385.75</v>
      </c>
      <c r="CP73">
        <v>385.75</v>
      </c>
      <c r="CQ73">
        <v>442</v>
      </c>
      <c r="CR73">
        <v>517.15200000000004</v>
      </c>
      <c r="CS73">
        <v>455.75</v>
      </c>
      <c r="CT73">
        <v>346.625</v>
      </c>
      <c r="CU73">
        <v>819.4</v>
      </c>
      <c r="CV73">
        <v>500.76190476190476</v>
      </c>
      <c r="CW73">
        <v>912.16666666666663</v>
      </c>
      <c r="CX73">
        <v>603.11111111111109</v>
      </c>
      <c r="CY73">
        <v>537.44444444444446</v>
      </c>
      <c r="CZ73">
        <v>655.75</v>
      </c>
      <c r="DA73">
        <v>583.42222222222222</v>
      </c>
      <c r="DB73">
        <v>1593.5</v>
      </c>
      <c r="DC73">
        <v>1233</v>
      </c>
      <c r="DD73">
        <v>1322</v>
      </c>
      <c r="DE73">
        <v>1395.6153846153845</v>
      </c>
      <c r="DF73">
        <v>1489.5714285714287</v>
      </c>
      <c r="DG73">
        <v>1134.4444444444443</v>
      </c>
      <c r="DH73">
        <v>1361.1</v>
      </c>
      <c r="DI73">
        <v>1317.2307692307693</v>
      </c>
      <c r="DJ73">
        <v>1356.4230769230769</v>
      </c>
      <c r="DK73">
        <v>997.81443298969077</v>
      </c>
      <c r="DL73">
        <v>682.6</v>
      </c>
      <c r="DM73">
        <v>902.22222222222217</v>
      </c>
      <c r="DN73">
        <v>959.25</v>
      </c>
      <c r="DO73">
        <v>837.77777777777783</v>
      </c>
      <c r="DP73">
        <v>668.25</v>
      </c>
      <c r="DQ73">
        <v>570.11111111111109</v>
      </c>
      <c r="DR73">
        <v>773.3</v>
      </c>
      <c r="DS73">
        <v>674.44444444444446</v>
      </c>
      <c r="DT73">
        <v>756.11111111111109</v>
      </c>
      <c r="DU73">
        <v>756.11111111111109</v>
      </c>
      <c r="DV73">
        <v>911.37748344370857</v>
      </c>
      <c r="DX73">
        <v>785</v>
      </c>
      <c r="DY73">
        <v>714</v>
      </c>
      <c r="DZ73">
        <v>737.66666666666663</v>
      </c>
      <c r="EE73">
        <v>737.66666666666663</v>
      </c>
      <c r="EG73">
        <v>1081</v>
      </c>
      <c r="EH73">
        <v>1104</v>
      </c>
      <c r="EI73">
        <v>1096.3333333333333</v>
      </c>
      <c r="EJ73">
        <v>1857</v>
      </c>
      <c r="EM73">
        <v>1857</v>
      </c>
      <c r="EN73">
        <v>1400.6</v>
      </c>
      <c r="EO73">
        <v>1152</v>
      </c>
      <c r="EQ73">
        <v>867</v>
      </c>
      <c r="ER73">
        <v>796</v>
      </c>
      <c r="ES73">
        <v>831.5</v>
      </c>
      <c r="ET73">
        <v>1059</v>
      </c>
      <c r="EW73">
        <v>1059</v>
      </c>
      <c r="EX73">
        <v>945.25</v>
      </c>
      <c r="EY73">
        <v>945.25</v>
      </c>
      <c r="EZ73">
        <v>3.6666666666666665</v>
      </c>
      <c r="FA73">
        <v>1083.0833333333333</v>
      </c>
      <c r="FB73">
        <v>3.2777777777777777</v>
      </c>
      <c r="FC73">
        <v>924.01840490797542</v>
      </c>
      <c r="FD73">
        <v>307.85714285714283</v>
      </c>
      <c r="FE73">
        <v>281.88888888888891</v>
      </c>
      <c r="FF73">
        <v>199.3</v>
      </c>
      <c r="FG73">
        <v>257.11538461538464</v>
      </c>
      <c r="FH73">
        <v>291.83333333333331</v>
      </c>
      <c r="FI73">
        <v>215.66666666666666</v>
      </c>
      <c r="FJ73">
        <v>193</v>
      </c>
      <c r="FK73">
        <v>226.20833333333334</v>
      </c>
      <c r="FL73">
        <v>136</v>
      </c>
      <c r="FM73">
        <v>199.25</v>
      </c>
      <c r="FN73">
        <v>178.33333333333334</v>
      </c>
      <c r="FO73">
        <v>164.16666666666666</v>
      </c>
      <c r="FP73">
        <v>116.16666666666667</v>
      </c>
      <c r="FQ73">
        <v>239.8</v>
      </c>
      <c r="FR73">
        <v>178.875</v>
      </c>
      <c r="FS73">
        <v>175.10526315789474</v>
      </c>
      <c r="FT73">
        <v>210.78947368421052</v>
      </c>
      <c r="FU73">
        <v>248.2</v>
      </c>
      <c r="FV73">
        <v>229.42105263157896</v>
      </c>
      <c r="FW73">
        <v>229.79310344827587</v>
      </c>
      <c r="FX73">
        <v>127.14285714285714</v>
      </c>
      <c r="FY73">
        <v>179.73684210526315</v>
      </c>
      <c r="FZ73">
        <v>218.44444444444446</v>
      </c>
      <c r="GA73">
        <v>178.9607843137255</v>
      </c>
    </row>
    <row r="74" spans="1:183" x14ac:dyDescent="0.3">
      <c r="A74" s="2" t="s">
        <v>72</v>
      </c>
      <c r="B74">
        <v>958.35</v>
      </c>
      <c r="C74">
        <v>1250.0526315789473</v>
      </c>
      <c r="D74">
        <v>1197.2777777777778</v>
      </c>
      <c r="E74">
        <v>1131.0350877192982</v>
      </c>
      <c r="F74">
        <v>1154.2222222222222</v>
      </c>
      <c r="G74">
        <v>1061.7647058823529</v>
      </c>
      <c r="H74">
        <v>1058.8</v>
      </c>
      <c r="I74">
        <v>1090.9454545454546</v>
      </c>
      <c r="J74">
        <v>1111.3482142857142</v>
      </c>
      <c r="K74">
        <v>626.84210526315792</v>
      </c>
      <c r="L74">
        <v>587.26315789473688</v>
      </c>
      <c r="M74">
        <v>628.25</v>
      </c>
      <c r="N74">
        <v>2.6</v>
      </c>
      <c r="O74">
        <v>614.36206896551721</v>
      </c>
      <c r="P74">
        <v>2.6</v>
      </c>
      <c r="Q74">
        <v>614.36206896551721</v>
      </c>
      <c r="R74">
        <v>3.2944444444444443</v>
      </c>
      <c r="S74">
        <v>941.78823529411761</v>
      </c>
      <c r="AI74">
        <v>941.78823529411761</v>
      </c>
      <c r="AJ74">
        <v>1636.4</v>
      </c>
      <c r="AK74">
        <v>1804.125</v>
      </c>
      <c r="AL74">
        <v>1368</v>
      </c>
      <c r="AM74">
        <v>1605.4230769230769</v>
      </c>
      <c r="AN74">
        <v>1658.7777777777778</v>
      </c>
      <c r="AO74">
        <v>1566.8</v>
      </c>
      <c r="AP74">
        <v>1662.875</v>
      </c>
      <c r="AQ74">
        <v>1625.9259259259259</v>
      </c>
      <c r="AR74">
        <v>1615.867924528302</v>
      </c>
      <c r="AS74">
        <v>808</v>
      </c>
      <c r="AT74">
        <v>1090.8333333333333</v>
      </c>
      <c r="AU74">
        <v>1375.2857142857142</v>
      </c>
      <c r="AV74">
        <v>1106.3157894736842</v>
      </c>
      <c r="AW74">
        <v>1084.3333333333333</v>
      </c>
      <c r="AX74">
        <v>952.66666666666663</v>
      </c>
      <c r="AY74">
        <v>1242.2857142857142</v>
      </c>
      <c r="AZ74">
        <v>1100.9473684210527</v>
      </c>
      <c r="BA74">
        <v>1103.6315789473683</v>
      </c>
      <c r="BB74">
        <v>1401.967032967033</v>
      </c>
      <c r="BC74">
        <v>980.6</v>
      </c>
      <c r="BD74">
        <v>986.1</v>
      </c>
      <c r="BE74">
        <v>652.77777777777783</v>
      </c>
      <c r="BF74">
        <v>880.75862068965512</v>
      </c>
      <c r="BG74">
        <v>977.22222222222217</v>
      </c>
      <c r="BH74">
        <v>954</v>
      </c>
      <c r="BI74">
        <v>896.2</v>
      </c>
      <c r="BJ74">
        <v>940.82142857142856</v>
      </c>
      <c r="BK74">
        <v>910.26315789473688</v>
      </c>
      <c r="BL74">
        <v>910.26315789473688</v>
      </c>
      <c r="BM74">
        <v>1212.5945945945946</v>
      </c>
      <c r="CR74">
        <v>1212.5945945945946</v>
      </c>
      <c r="CS74">
        <v>1540.75</v>
      </c>
      <c r="CT74">
        <v>1348.5</v>
      </c>
      <c r="CU74">
        <v>1495.2857142857142</v>
      </c>
      <c r="CV74">
        <v>1454.1764705882354</v>
      </c>
      <c r="CW74">
        <v>1104.4000000000001</v>
      </c>
      <c r="CX74">
        <v>1827.5</v>
      </c>
      <c r="CY74">
        <v>1348.6666666666667</v>
      </c>
      <c r="CZ74">
        <v>1445.8235294117646</v>
      </c>
      <c r="DA74">
        <v>1450</v>
      </c>
      <c r="DB74">
        <v>1779.625</v>
      </c>
      <c r="DC74">
        <v>1375.5</v>
      </c>
      <c r="DD74">
        <v>1866.8</v>
      </c>
      <c r="DE74">
        <v>1622.8695652173913</v>
      </c>
      <c r="DF74">
        <v>1637.3333333333333</v>
      </c>
      <c r="DG74">
        <v>1161.3</v>
      </c>
      <c r="DH74">
        <v>1512.7777777777778</v>
      </c>
      <c r="DI74">
        <v>1427.2857142857142</v>
      </c>
      <c r="DJ74">
        <v>1515.4901960784314</v>
      </c>
      <c r="DK74">
        <v>1489.2941176470588</v>
      </c>
      <c r="DL74">
        <v>918.55555555555554</v>
      </c>
      <c r="DM74">
        <v>1034.2</v>
      </c>
      <c r="DN74">
        <v>957</v>
      </c>
      <c r="DO74">
        <v>972.77777777777783</v>
      </c>
      <c r="DP74">
        <v>940.75</v>
      </c>
      <c r="DQ74">
        <v>846</v>
      </c>
      <c r="DR74">
        <v>703.11111111111109</v>
      </c>
      <c r="DS74">
        <v>826.44444444444446</v>
      </c>
      <c r="DT74">
        <v>899.61111111111109</v>
      </c>
      <c r="DU74">
        <v>899.61111111111109</v>
      </c>
      <c r="DV74">
        <v>1260.2086330935251</v>
      </c>
      <c r="DW74">
        <v>1274</v>
      </c>
      <c r="DZ74">
        <v>1274</v>
      </c>
      <c r="EE74">
        <v>1274</v>
      </c>
      <c r="EF74">
        <v>630</v>
      </c>
      <c r="EH74">
        <v>2240</v>
      </c>
      <c r="EI74">
        <v>1435</v>
      </c>
      <c r="EJ74">
        <v>2116</v>
      </c>
      <c r="EM74">
        <v>2116</v>
      </c>
      <c r="EN74">
        <v>1662</v>
      </c>
      <c r="EO74">
        <v>1565</v>
      </c>
      <c r="EP74">
        <v>1511</v>
      </c>
      <c r="ER74">
        <v>917</v>
      </c>
      <c r="ES74">
        <v>1214</v>
      </c>
      <c r="ET74">
        <v>1434</v>
      </c>
      <c r="EW74">
        <v>1434</v>
      </c>
      <c r="EX74">
        <v>1287.3333333333333</v>
      </c>
      <c r="EY74">
        <v>1287.3333333333333</v>
      </c>
      <c r="EZ74">
        <v>3.8888888888888888</v>
      </c>
      <c r="FA74">
        <v>1446</v>
      </c>
      <c r="FB74">
        <v>3.2888888888888888</v>
      </c>
      <c r="FC74">
        <v>1269.1164383561643</v>
      </c>
      <c r="FD74">
        <v>349.44444444444446</v>
      </c>
      <c r="FE74">
        <v>243.5</v>
      </c>
      <c r="FF74">
        <v>263.22222222222223</v>
      </c>
      <c r="FG74">
        <v>283.89285714285717</v>
      </c>
      <c r="FH74">
        <v>276.60000000000002</v>
      </c>
      <c r="FI74">
        <v>390</v>
      </c>
      <c r="FJ74">
        <v>291.16666666666669</v>
      </c>
      <c r="FK74">
        <v>321.76470588235293</v>
      </c>
      <c r="FL74">
        <v>321.16666666666669</v>
      </c>
      <c r="FM74">
        <v>356.5</v>
      </c>
      <c r="FN74">
        <v>310</v>
      </c>
      <c r="FO74">
        <v>328.21052631578948</v>
      </c>
      <c r="FP74">
        <v>306.33333333333331</v>
      </c>
      <c r="FQ74">
        <v>273.8</v>
      </c>
      <c r="FR74">
        <v>308</v>
      </c>
      <c r="FS74">
        <v>294.77777777777777</v>
      </c>
      <c r="FT74">
        <v>276.05555555555554</v>
      </c>
      <c r="FU74">
        <v>309.70588235294116</v>
      </c>
      <c r="FV74">
        <v>300.39999999999998</v>
      </c>
      <c r="FW74">
        <v>295.30909090909091</v>
      </c>
      <c r="FX74">
        <v>262.25</v>
      </c>
      <c r="FY74">
        <v>285.68421052631578</v>
      </c>
      <c r="FZ74">
        <v>294.55555555555554</v>
      </c>
      <c r="GA74">
        <v>280.26315789473682</v>
      </c>
    </row>
    <row r="75" spans="1:183" x14ac:dyDescent="0.3">
      <c r="A75" s="2" t="s">
        <v>73</v>
      </c>
      <c r="B75">
        <v>1018.15</v>
      </c>
      <c r="C75">
        <v>1001.6</v>
      </c>
      <c r="D75">
        <v>976.33333333333337</v>
      </c>
      <c r="E75">
        <v>999.4655172413793</v>
      </c>
      <c r="F75">
        <v>664.68421052631584</v>
      </c>
      <c r="G75">
        <v>780.33333333333337</v>
      </c>
      <c r="H75">
        <v>785.88888888888891</v>
      </c>
      <c r="I75">
        <v>742.2</v>
      </c>
      <c r="J75">
        <v>874.24778761061953</v>
      </c>
      <c r="K75">
        <v>353.66666666666669</v>
      </c>
      <c r="L75">
        <v>309.47058823529414</v>
      </c>
      <c r="M75">
        <v>322.21052631578948</v>
      </c>
      <c r="N75">
        <v>1.2833333333333334</v>
      </c>
      <c r="O75">
        <v>328.68518518518516</v>
      </c>
      <c r="P75">
        <v>1.2833333333333334</v>
      </c>
      <c r="Q75">
        <v>328.68518518518516</v>
      </c>
      <c r="R75">
        <v>2.6277777777777778</v>
      </c>
      <c r="S75">
        <v>697.83832335329339</v>
      </c>
      <c r="AI75">
        <v>697.83832335329339</v>
      </c>
      <c r="AJ75">
        <v>1457.6</v>
      </c>
      <c r="AK75">
        <v>1510.7</v>
      </c>
      <c r="AL75">
        <v>1334.7</v>
      </c>
      <c r="AM75">
        <v>1434.3333333333333</v>
      </c>
      <c r="AN75">
        <v>1481.1666666666667</v>
      </c>
      <c r="AO75">
        <v>1204</v>
      </c>
      <c r="AP75">
        <v>1525</v>
      </c>
      <c r="AQ75">
        <v>1386.08</v>
      </c>
      <c r="AR75">
        <v>1412.4</v>
      </c>
      <c r="AS75">
        <v>402.28571428571428</v>
      </c>
      <c r="AT75">
        <v>428</v>
      </c>
      <c r="AU75">
        <v>407.375</v>
      </c>
      <c r="AV75">
        <v>412.31818181818181</v>
      </c>
      <c r="AW75">
        <v>698.75</v>
      </c>
      <c r="AX75">
        <v>674.88888888888891</v>
      </c>
      <c r="AY75">
        <v>375.5</v>
      </c>
      <c r="AZ75">
        <v>585.36842105263156</v>
      </c>
      <c r="BA75">
        <v>492.51219512195121</v>
      </c>
      <c r="BB75">
        <v>1019.53125</v>
      </c>
      <c r="BC75">
        <v>723</v>
      </c>
      <c r="BD75">
        <v>665.1</v>
      </c>
      <c r="BE75">
        <v>700.5</v>
      </c>
      <c r="BF75">
        <v>695.27586206896547</v>
      </c>
      <c r="BG75">
        <v>623.16666666666663</v>
      </c>
      <c r="BH75">
        <v>615.1</v>
      </c>
      <c r="BI75">
        <v>588.55555555555554</v>
      </c>
      <c r="BJ75">
        <v>607.48</v>
      </c>
      <c r="BK75">
        <v>654.62962962962968</v>
      </c>
      <c r="BL75">
        <v>654.62962962962968</v>
      </c>
      <c r="BM75">
        <v>888.16666666666663</v>
      </c>
      <c r="BR75">
        <v>2000.75</v>
      </c>
      <c r="BT75">
        <v>1699</v>
      </c>
      <c r="BU75">
        <v>1940.4</v>
      </c>
      <c r="BV75">
        <v>1940.4</v>
      </c>
      <c r="CA75">
        <v>291</v>
      </c>
      <c r="CD75">
        <v>291</v>
      </c>
      <c r="CE75">
        <v>291</v>
      </c>
      <c r="CF75">
        <v>1469.1428571428571</v>
      </c>
      <c r="CK75">
        <v>831</v>
      </c>
      <c r="CM75">
        <v>1937</v>
      </c>
      <c r="CN75">
        <v>1052.2</v>
      </c>
      <c r="CO75">
        <v>1052.2</v>
      </c>
      <c r="CP75">
        <v>1052.2</v>
      </c>
      <c r="CQ75">
        <v>1295.4166666666667</v>
      </c>
      <c r="CR75">
        <v>918.33333333333337</v>
      </c>
      <c r="CS75">
        <v>632.85714285714289</v>
      </c>
      <c r="CT75">
        <v>599</v>
      </c>
      <c r="CU75">
        <v>689</v>
      </c>
      <c r="CV75">
        <v>642.16666666666663</v>
      </c>
      <c r="CW75">
        <v>691.625</v>
      </c>
      <c r="CX75">
        <v>511.6</v>
      </c>
      <c r="CY75">
        <v>607</v>
      </c>
      <c r="CZ75">
        <v>617</v>
      </c>
      <c r="DA75">
        <v>628.92105263157896</v>
      </c>
      <c r="DB75">
        <v>1542.7777777777778</v>
      </c>
      <c r="DC75">
        <v>1698.2</v>
      </c>
      <c r="DD75">
        <v>1586.4444444444443</v>
      </c>
      <c r="DE75">
        <v>1612.3214285714287</v>
      </c>
      <c r="DF75">
        <v>1398.1111111111111</v>
      </c>
      <c r="DG75">
        <v>1829.9</v>
      </c>
      <c r="DH75">
        <v>1603.2222222222222</v>
      </c>
      <c r="DI75">
        <v>1618.25</v>
      </c>
      <c r="DJ75">
        <v>1615.2857142857142</v>
      </c>
      <c r="DK75">
        <v>1216.5425531914893</v>
      </c>
      <c r="DL75">
        <v>543.22222222222217</v>
      </c>
      <c r="DM75">
        <v>610.5</v>
      </c>
      <c r="DN75">
        <v>515.11111111111109</v>
      </c>
      <c r="DO75">
        <v>558.21428571428567</v>
      </c>
      <c r="DP75">
        <v>496.66666666666669</v>
      </c>
      <c r="DQ75">
        <v>570.6</v>
      </c>
      <c r="DR75">
        <v>477.66666666666669</v>
      </c>
      <c r="DS75">
        <v>516.96428571428567</v>
      </c>
      <c r="DT75">
        <v>537.58928571428567</v>
      </c>
      <c r="DU75">
        <v>537.58928571428567</v>
      </c>
      <c r="DV75">
        <v>963.06666666666672</v>
      </c>
      <c r="DW75">
        <v>1116</v>
      </c>
      <c r="DY75">
        <v>391</v>
      </c>
      <c r="DZ75">
        <v>753.5</v>
      </c>
      <c r="EA75">
        <v>378</v>
      </c>
      <c r="EC75">
        <v>499</v>
      </c>
      <c r="ED75">
        <v>438.5</v>
      </c>
      <c r="EE75">
        <v>596</v>
      </c>
      <c r="EF75">
        <v>1048</v>
      </c>
      <c r="EH75">
        <v>1702</v>
      </c>
      <c r="EI75">
        <v>1375</v>
      </c>
      <c r="EJ75">
        <v>1642</v>
      </c>
      <c r="EL75">
        <v>1692</v>
      </c>
      <c r="EM75">
        <v>1667</v>
      </c>
      <c r="EN75">
        <v>1521</v>
      </c>
      <c r="EO75">
        <v>1058.5</v>
      </c>
      <c r="EP75">
        <v>719</v>
      </c>
      <c r="ER75">
        <v>672</v>
      </c>
      <c r="ES75">
        <v>695.5</v>
      </c>
      <c r="ET75">
        <v>928</v>
      </c>
      <c r="EV75">
        <v>537</v>
      </c>
      <c r="EW75">
        <v>732.5</v>
      </c>
      <c r="EX75">
        <v>714</v>
      </c>
      <c r="EY75">
        <v>714</v>
      </c>
      <c r="EZ75">
        <v>3.25</v>
      </c>
      <c r="FA75">
        <v>943.66666666666663</v>
      </c>
      <c r="FB75">
        <v>3.1166666666666667</v>
      </c>
      <c r="FC75">
        <v>961.62962962962968</v>
      </c>
      <c r="FD75">
        <v>325.44444444444446</v>
      </c>
      <c r="FE75">
        <v>293.2</v>
      </c>
      <c r="FF75">
        <v>339.44444444444446</v>
      </c>
      <c r="FG75">
        <v>318.42857142857144</v>
      </c>
      <c r="FH75">
        <v>276.5</v>
      </c>
      <c r="FI75">
        <v>304.39999999999998</v>
      </c>
      <c r="FJ75">
        <v>229.85714285714286</v>
      </c>
      <c r="FK75">
        <v>267.14999999999998</v>
      </c>
      <c r="FL75">
        <v>308.75</v>
      </c>
      <c r="FM75">
        <v>255</v>
      </c>
      <c r="FN75">
        <v>232.33333333333334</v>
      </c>
      <c r="FO75">
        <v>259.15789473684208</v>
      </c>
      <c r="FP75">
        <v>316.5</v>
      </c>
      <c r="FQ75">
        <v>300.10000000000002</v>
      </c>
      <c r="FR75">
        <v>315.66666666666669</v>
      </c>
      <c r="FS75">
        <v>309.64</v>
      </c>
      <c r="FT75">
        <v>286.4736842105263</v>
      </c>
      <c r="FU75">
        <v>250.94444444444446</v>
      </c>
      <c r="FV75">
        <v>204</v>
      </c>
      <c r="FW75">
        <v>247.85454545454544</v>
      </c>
      <c r="FX75">
        <v>318</v>
      </c>
      <c r="FY75">
        <v>273.10000000000002</v>
      </c>
      <c r="FZ75">
        <v>253.5</v>
      </c>
      <c r="GA75">
        <v>282.5</v>
      </c>
    </row>
    <row r="76" spans="1:183" x14ac:dyDescent="0.3">
      <c r="A76" s="2" t="s">
        <v>74</v>
      </c>
      <c r="B76">
        <v>996.0526315789474</v>
      </c>
      <c r="C76">
        <v>882.21052631578948</v>
      </c>
      <c r="D76">
        <v>1040.7</v>
      </c>
      <c r="E76">
        <v>974.15517241379314</v>
      </c>
      <c r="F76">
        <v>845.45</v>
      </c>
      <c r="G76">
        <v>1025.1578947368421</v>
      </c>
      <c r="H76">
        <v>769.47368421052636</v>
      </c>
      <c r="I76">
        <v>879.43103448275861</v>
      </c>
      <c r="J76">
        <v>926.79310344827582</v>
      </c>
      <c r="K76">
        <v>549.33333333333337</v>
      </c>
      <c r="L76">
        <v>546.63157894736844</v>
      </c>
      <c r="M76">
        <v>456.47058823529414</v>
      </c>
      <c r="N76">
        <v>1.7333333333333334</v>
      </c>
      <c r="O76">
        <v>519.14814814814815</v>
      </c>
      <c r="P76">
        <v>1.7333333333333334</v>
      </c>
      <c r="Q76">
        <v>519.14814814814815</v>
      </c>
      <c r="R76">
        <v>2.8944444444444444</v>
      </c>
      <c r="S76">
        <v>797.30588235294113</v>
      </c>
      <c r="AI76">
        <v>797.30588235294113</v>
      </c>
      <c r="AJ76">
        <v>976.88888888888891</v>
      </c>
      <c r="AK76">
        <v>1021.1111111111111</v>
      </c>
      <c r="AL76">
        <v>1029</v>
      </c>
      <c r="AM76">
        <v>1009.7142857142857</v>
      </c>
      <c r="AN76">
        <v>1235.7777777777778</v>
      </c>
      <c r="AO76">
        <v>1135</v>
      </c>
      <c r="AP76">
        <v>1471</v>
      </c>
      <c r="AQ76">
        <v>1275.3928571428571</v>
      </c>
      <c r="AR76">
        <v>1142.5535714285713</v>
      </c>
      <c r="AS76">
        <v>1075.1666666666667</v>
      </c>
      <c r="AT76">
        <v>821.5</v>
      </c>
      <c r="AU76">
        <v>817</v>
      </c>
      <c r="AV76">
        <v>904.55555555555554</v>
      </c>
      <c r="AW76">
        <v>987.4</v>
      </c>
      <c r="AX76">
        <v>637.42857142857144</v>
      </c>
      <c r="AY76">
        <v>597.25</v>
      </c>
      <c r="AZ76">
        <v>736.75</v>
      </c>
      <c r="BA76">
        <v>825.58823529411768</v>
      </c>
      <c r="BB76">
        <v>1022.8111111111111</v>
      </c>
      <c r="BC76">
        <v>861.25</v>
      </c>
      <c r="BD76">
        <v>659.5</v>
      </c>
      <c r="BE76">
        <v>613.85714285714289</v>
      </c>
      <c r="BF76">
        <v>715.78260869565213</v>
      </c>
      <c r="BG76">
        <v>750.33333333333337</v>
      </c>
      <c r="BH76">
        <v>672.3</v>
      </c>
      <c r="BI76">
        <v>764.875</v>
      </c>
      <c r="BJ76">
        <v>725.74074074074076</v>
      </c>
      <c r="BK76">
        <v>721.16</v>
      </c>
      <c r="BL76">
        <v>721.16</v>
      </c>
      <c r="BM76">
        <v>915.07857142857142</v>
      </c>
      <c r="BN76">
        <v>1296</v>
      </c>
      <c r="BO76">
        <v>1276</v>
      </c>
      <c r="BQ76">
        <v>1286</v>
      </c>
      <c r="BR76">
        <v>394</v>
      </c>
      <c r="BU76">
        <v>394</v>
      </c>
      <c r="BV76">
        <v>988.66666666666663</v>
      </c>
      <c r="BX76">
        <v>601</v>
      </c>
      <c r="BZ76">
        <v>601</v>
      </c>
      <c r="CA76">
        <v>1355</v>
      </c>
      <c r="CC76">
        <v>1415</v>
      </c>
      <c r="CD76">
        <v>1385</v>
      </c>
      <c r="CE76">
        <v>1123.6666666666667</v>
      </c>
      <c r="CF76">
        <v>1056.1666666666667</v>
      </c>
      <c r="CG76">
        <v>395</v>
      </c>
      <c r="CH76">
        <v>1056</v>
      </c>
      <c r="CJ76">
        <v>725.5</v>
      </c>
      <c r="CK76">
        <v>1761</v>
      </c>
      <c r="CM76">
        <v>705</v>
      </c>
      <c r="CN76">
        <v>1233</v>
      </c>
      <c r="CO76">
        <v>979.25</v>
      </c>
      <c r="CP76">
        <v>979.25</v>
      </c>
      <c r="CQ76">
        <v>1025.4000000000001</v>
      </c>
      <c r="CR76">
        <v>922.43333333333328</v>
      </c>
      <c r="CS76">
        <v>602.28571428571433</v>
      </c>
      <c r="CT76">
        <v>619.88888888888891</v>
      </c>
      <c r="CU76">
        <v>571.28571428571433</v>
      </c>
      <c r="CV76">
        <v>599.73913043478262</v>
      </c>
      <c r="CW76">
        <v>591.66666666666663</v>
      </c>
      <c r="CX76">
        <v>512.5</v>
      </c>
      <c r="CY76">
        <v>692.625</v>
      </c>
      <c r="CZ76">
        <v>598.64</v>
      </c>
      <c r="DA76">
        <v>599.16666666666663</v>
      </c>
      <c r="DB76">
        <v>1129.1111111111111</v>
      </c>
      <c r="DC76">
        <v>1117.4000000000001</v>
      </c>
      <c r="DD76">
        <v>1076.5</v>
      </c>
      <c r="DE76">
        <v>1111.8</v>
      </c>
      <c r="DF76">
        <v>941</v>
      </c>
      <c r="DG76">
        <v>1293.25</v>
      </c>
      <c r="DH76">
        <v>878.4</v>
      </c>
      <c r="DI76">
        <v>1022.1851851851852</v>
      </c>
      <c r="DJ76">
        <v>1065.2692307692307</v>
      </c>
      <c r="DK76">
        <v>841.54</v>
      </c>
      <c r="DL76">
        <v>762.71428571428567</v>
      </c>
      <c r="DM76">
        <v>677.44444444444446</v>
      </c>
      <c r="DN76">
        <v>540.83333333333337</v>
      </c>
      <c r="DO76">
        <v>667.31818181818187</v>
      </c>
      <c r="DP76">
        <v>571.14285714285711</v>
      </c>
      <c r="DQ76">
        <v>588.5</v>
      </c>
      <c r="DR76">
        <v>592.71428571428567</v>
      </c>
      <c r="DS76">
        <v>583.9</v>
      </c>
      <c r="DT76">
        <v>627.59523809523807</v>
      </c>
      <c r="DU76">
        <v>627.59523809523807</v>
      </c>
      <c r="DV76">
        <v>778.26056338028172</v>
      </c>
      <c r="DY76">
        <v>656.5</v>
      </c>
      <c r="DZ76">
        <v>656.5</v>
      </c>
      <c r="EE76">
        <v>656.5</v>
      </c>
      <c r="EH76">
        <v>1393</v>
      </c>
      <c r="EI76">
        <v>1393</v>
      </c>
      <c r="EJ76">
        <v>206</v>
      </c>
      <c r="EM76">
        <v>206</v>
      </c>
      <c r="EN76">
        <v>997.33333333333337</v>
      </c>
      <c r="EO76">
        <v>861</v>
      </c>
      <c r="ER76">
        <v>907.33333333333337</v>
      </c>
      <c r="ES76">
        <v>907.33333333333337</v>
      </c>
      <c r="EX76">
        <v>907.33333333333337</v>
      </c>
      <c r="EY76">
        <v>907.33333333333337</v>
      </c>
      <c r="EZ76">
        <v>2.4166666666666665</v>
      </c>
      <c r="FA76">
        <v>878.375</v>
      </c>
      <c r="FB76">
        <v>2.3444444444444446</v>
      </c>
      <c r="FC76">
        <v>783.6</v>
      </c>
      <c r="FD76">
        <v>271.77777777777777</v>
      </c>
      <c r="FE76">
        <v>274.625</v>
      </c>
      <c r="FF76">
        <v>258.60000000000002</v>
      </c>
      <c r="FG76">
        <v>267.74074074074076</v>
      </c>
      <c r="FH76">
        <v>196.44444444444446</v>
      </c>
      <c r="FI76">
        <v>280.625</v>
      </c>
      <c r="FJ76">
        <v>243.25</v>
      </c>
      <c r="FK76">
        <v>238.36</v>
      </c>
      <c r="FL76">
        <v>244.6</v>
      </c>
      <c r="FM76">
        <v>282.14285714285717</v>
      </c>
      <c r="FN76">
        <v>229.75</v>
      </c>
      <c r="FO76">
        <v>257.3125</v>
      </c>
      <c r="FP76">
        <v>354.33333333333331</v>
      </c>
      <c r="FQ76">
        <v>275.8</v>
      </c>
      <c r="FR76">
        <v>292.55555555555554</v>
      </c>
      <c r="FS76">
        <v>306.42857142857144</v>
      </c>
      <c r="FT76">
        <v>233.25</v>
      </c>
      <c r="FU76">
        <v>287.15789473684208</v>
      </c>
      <c r="FV76">
        <v>211.84210526315789</v>
      </c>
      <c r="FW76">
        <v>243.89655172413794</v>
      </c>
      <c r="FX76">
        <v>226.21052631578948</v>
      </c>
      <c r="FY76">
        <v>231.84210526315789</v>
      </c>
      <c r="FZ76">
        <v>233.8</v>
      </c>
      <c r="GA76">
        <v>230.67241379310346</v>
      </c>
    </row>
    <row r="77" spans="1:183" x14ac:dyDescent="0.3">
      <c r="A77" s="2" t="s">
        <v>75</v>
      </c>
      <c r="B77">
        <v>1486.1333333333334</v>
      </c>
      <c r="C77">
        <v>1423.0588235294117</v>
      </c>
      <c r="D77">
        <v>1189.8235294117646</v>
      </c>
      <c r="E77">
        <v>1361.4489795918366</v>
      </c>
      <c r="F77">
        <v>1326</v>
      </c>
      <c r="G77">
        <v>1437.1333333333334</v>
      </c>
      <c r="H77">
        <v>1575.125</v>
      </c>
      <c r="I77">
        <v>1441.3673469387754</v>
      </c>
      <c r="J77">
        <v>1401.408163265306</v>
      </c>
      <c r="K77">
        <v>638.38888888888891</v>
      </c>
      <c r="L77">
        <v>673.84210526315792</v>
      </c>
      <c r="M77">
        <v>609.44444444444446</v>
      </c>
      <c r="N77">
        <v>2.0333333333333332</v>
      </c>
      <c r="O77">
        <v>641.16363636363633</v>
      </c>
      <c r="P77">
        <v>2.0333333333333332</v>
      </c>
      <c r="Q77">
        <v>641.16363636363633</v>
      </c>
      <c r="R77">
        <v>2.911111111111111</v>
      </c>
      <c r="S77">
        <v>1128.1176470588234</v>
      </c>
      <c r="AI77">
        <v>1128.1176470588234</v>
      </c>
      <c r="AJ77">
        <v>1606.2</v>
      </c>
      <c r="AK77">
        <v>1350.25</v>
      </c>
      <c r="AL77">
        <v>1807.5</v>
      </c>
      <c r="AM77">
        <v>1562</v>
      </c>
      <c r="AN77">
        <v>1466.6666666666667</v>
      </c>
      <c r="AO77">
        <v>1726.6</v>
      </c>
      <c r="AP77">
        <v>2073.8000000000002</v>
      </c>
      <c r="AQ77">
        <v>1737.625</v>
      </c>
      <c r="AR77">
        <v>1642.2857142857142</v>
      </c>
      <c r="AS77">
        <v>1513.8</v>
      </c>
      <c r="AT77">
        <v>893.42857142857144</v>
      </c>
      <c r="AU77">
        <v>1327.3333333333333</v>
      </c>
      <c r="AV77">
        <v>1210.3888888888889</v>
      </c>
      <c r="AW77">
        <v>1457.75</v>
      </c>
      <c r="AX77">
        <v>1560.4</v>
      </c>
      <c r="AY77">
        <v>1410.4</v>
      </c>
      <c r="AZ77">
        <v>1477.5</v>
      </c>
      <c r="BA77">
        <v>1327.25</v>
      </c>
      <c r="BB77">
        <v>1491.8208955223881</v>
      </c>
      <c r="BC77">
        <v>1019.2</v>
      </c>
      <c r="BD77">
        <v>1115.7142857142858</v>
      </c>
      <c r="BE77">
        <v>905.2</v>
      </c>
      <c r="BF77">
        <v>1025.4117647058824</v>
      </c>
      <c r="BG77">
        <v>754.33333333333337</v>
      </c>
      <c r="BH77">
        <v>966.33333333333337</v>
      </c>
      <c r="BI77">
        <v>1334.2</v>
      </c>
      <c r="BJ77">
        <v>1075.7272727272727</v>
      </c>
      <c r="BK77">
        <v>1045.1785714285713</v>
      </c>
      <c r="BL77">
        <v>1045.1785714285713</v>
      </c>
      <c r="BM77">
        <v>1360.1789473684209</v>
      </c>
      <c r="CA77">
        <v>2316</v>
      </c>
      <c r="CD77">
        <v>2316</v>
      </c>
      <c r="CE77">
        <v>2316</v>
      </c>
      <c r="CF77">
        <v>2316</v>
      </c>
      <c r="CK77">
        <v>1960</v>
      </c>
      <c r="CN77">
        <v>1960</v>
      </c>
      <c r="CO77">
        <v>1960</v>
      </c>
      <c r="CP77">
        <v>1960</v>
      </c>
      <c r="CQ77">
        <v>2138</v>
      </c>
      <c r="CR77">
        <v>1376.2164948453608</v>
      </c>
      <c r="CS77">
        <v>1510</v>
      </c>
      <c r="CT77">
        <v>1002.5714285714286</v>
      </c>
      <c r="CU77">
        <v>1207</v>
      </c>
      <c r="CV77">
        <v>1194.1176470588234</v>
      </c>
      <c r="CW77">
        <v>1152.8</v>
      </c>
      <c r="CX77">
        <v>1418.875</v>
      </c>
      <c r="CY77">
        <v>980.42857142857144</v>
      </c>
      <c r="CZ77">
        <v>1198.9000000000001</v>
      </c>
      <c r="DA77">
        <v>1196.7027027027027</v>
      </c>
      <c r="DB77">
        <v>1535.5</v>
      </c>
      <c r="DC77">
        <v>1461.1428571428571</v>
      </c>
      <c r="DD77">
        <v>1842</v>
      </c>
      <c r="DE77">
        <v>1598.2857142857142</v>
      </c>
      <c r="DF77">
        <v>1443.8333333333333</v>
      </c>
      <c r="DG77">
        <v>1243</v>
      </c>
      <c r="DH77">
        <v>1680</v>
      </c>
      <c r="DI77">
        <v>1444.421052631579</v>
      </c>
      <c r="DJ77">
        <v>1525.2</v>
      </c>
      <c r="DK77">
        <v>1367.3506493506493</v>
      </c>
      <c r="DL77">
        <v>1057.125</v>
      </c>
      <c r="DM77">
        <v>1080.75</v>
      </c>
      <c r="DN77">
        <v>863.875</v>
      </c>
      <c r="DO77">
        <v>1000.5833333333334</v>
      </c>
      <c r="DP77">
        <v>1157.8333333333333</v>
      </c>
      <c r="DQ77">
        <v>1406.4285714285713</v>
      </c>
      <c r="DR77">
        <v>1156</v>
      </c>
      <c r="DS77">
        <v>1244.2</v>
      </c>
      <c r="DT77">
        <v>1111.3181818181818</v>
      </c>
      <c r="DU77">
        <v>1111.3181818181818</v>
      </c>
      <c r="DV77">
        <v>1274.2479338842975</v>
      </c>
      <c r="DW77">
        <v>154</v>
      </c>
      <c r="DX77">
        <v>371</v>
      </c>
      <c r="DZ77">
        <v>262.5</v>
      </c>
      <c r="EA77">
        <v>1144.5</v>
      </c>
      <c r="EC77">
        <v>814.5</v>
      </c>
      <c r="ED77">
        <v>979.5</v>
      </c>
      <c r="EE77">
        <v>740.5</v>
      </c>
      <c r="EF77">
        <v>2127</v>
      </c>
      <c r="EG77">
        <v>1862</v>
      </c>
      <c r="EH77">
        <v>2217</v>
      </c>
      <c r="EI77">
        <v>2068.6666666666665</v>
      </c>
      <c r="EJ77">
        <v>1021</v>
      </c>
      <c r="EL77">
        <v>1211.5</v>
      </c>
      <c r="EM77">
        <v>1116.25</v>
      </c>
      <c r="EN77">
        <v>1524.4285714285713</v>
      </c>
      <c r="EO77">
        <v>1162.6153846153845</v>
      </c>
      <c r="EP77">
        <v>2370</v>
      </c>
      <c r="EQ77">
        <v>2189</v>
      </c>
      <c r="ER77">
        <v>1155</v>
      </c>
      <c r="ES77">
        <v>1904.6666666666667</v>
      </c>
      <c r="ET77">
        <v>1485.5</v>
      </c>
      <c r="EV77">
        <v>2251.5</v>
      </c>
      <c r="EW77">
        <v>1868.5</v>
      </c>
      <c r="EX77">
        <v>1884</v>
      </c>
      <c r="EY77">
        <v>1884</v>
      </c>
      <c r="EZ77">
        <v>3.7083333333333335</v>
      </c>
      <c r="FA77">
        <v>1415.1</v>
      </c>
      <c r="FB77">
        <v>3.3055555555555554</v>
      </c>
      <c r="FC77">
        <v>1294.2269503546099</v>
      </c>
      <c r="FD77">
        <v>276.33333333333331</v>
      </c>
      <c r="FE77">
        <v>321</v>
      </c>
      <c r="FF77">
        <v>254.66666666666666</v>
      </c>
      <c r="FG77">
        <v>285.94736842105266</v>
      </c>
      <c r="FH77">
        <v>298.8</v>
      </c>
      <c r="FI77">
        <v>347.25</v>
      </c>
      <c r="FJ77">
        <v>228.71428571428572</v>
      </c>
      <c r="FK77">
        <v>293.64999999999998</v>
      </c>
      <c r="FL77">
        <v>386.25</v>
      </c>
      <c r="FM77">
        <v>391.4</v>
      </c>
      <c r="FN77">
        <v>331.4</v>
      </c>
      <c r="FO77">
        <v>368.5</v>
      </c>
      <c r="FP77">
        <v>384.66666666666669</v>
      </c>
      <c r="FQ77">
        <v>329.4</v>
      </c>
      <c r="FR77">
        <v>314.39999999999998</v>
      </c>
      <c r="FS77">
        <v>345.4375</v>
      </c>
      <c r="FT77">
        <v>369</v>
      </c>
      <c r="FU77">
        <v>359.4</v>
      </c>
      <c r="FV77">
        <v>323.625</v>
      </c>
      <c r="FW77">
        <v>351.24489795918367</v>
      </c>
      <c r="FX77">
        <v>376.86666666666667</v>
      </c>
      <c r="FY77">
        <v>338.11764705882354</v>
      </c>
      <c r="FZ77">
        <v>281.58823529411762</v>
      </c>
      <c r="GA77">
        <v>330.36734693877548</v>
      </c>
    </row>
    <row r="78" spans="1:183" x14ac:dyDescent="0.3">
      <c r="A78" s="2" t="s">
        <v>76</v>
      </c>
      <c r="T78">
        <v>353</v>
      </c>
      <c r="U78">
        <v>572.875</v>
      </c>
      <c r="V78">
        <v>347</v>
      </c>
      <c r="W78">
        <v>415.92592592592592</v>
      </c>
      <c r="X78">
        <v>388.08333333333331</v>
      </c>
      <c r="Y78">
        <v>405.625</v>
      </c>
      <c r="Z78">
        <v>305.375</v>
      </c>
      <c r="AA78">
        <v>369.46428571428572</v>
      </c>
      <c r="AB78">
        <v>392.27272727272725</v>
      </c>
      <c r="AC78">
        <v>285.72727272727275</v>
      </c>
      <c r="AD78">
        <v>379</v>
      </c>
      <c r="AE78">
        <v>264.77777777777777</v>
      </c>
      <c r="AF78">
        <v>310.53333333333336</v>
      </c>
      <c r="AG78">
        <v>310.53333333333336</v>
      </c>
      <c r="AH78">
        <v>363.42352941176472</v>
      </c>
      <c r="AI78">
        <v>363.42352941176472</v>
      </c>
      <c r="BN78">
        <v>249.5</v>
      </c>
      <c r="BO78">
        <v>409.5</v>
      </c>
      <c r="BP78">
        <v>396.9</v>
      </c>
      <c r="BQ78">
        <v>355.42307692307691</v>
      </c>
      <c r="BR78">
        <v>368.625</v>
      </c>
      <c r="BS78">
        <v>435</v>
      </c>
      <c r="BT78">
        <v>420.11111111111109</v>
      </c>
      <c r="BU78">
        <v>407.29166666666669</v>
      </c>
      <c r="BV78">
        <v>380.32</v>
      </c>
      <c r="BW78">
        <v>274.8</v>
      </c>
      <c r="BX78">
        <v>290</v>
      </c>
      <c r="BY78">
        <v>175.83333333333334</v>
      </c>
      <c r="BZ78">
        <v>251.95454545454547</v>
      </c>
      <c r="CA78">
        <v>291.25</v>
      </c>
      <c r="CB78">
        <v>175.83333333333334</v>
      </c>
      <c r="CC78">
        <v>211.6</v>
      </c>
      <c r="CD78">
        <v>218.53333333333333</v>
      </c>
      <c r="CE78">
        <v>238.40540540540542</v>
      </c>
      <c r="CF78">
        <v>319.9655172413793</v>
      </c>
      <c r="CG78">
        <v>558.125</v>
      </c>
      <c r="CH78">
        <v>469.75</v>
      </c>
      <c r="CI78">
        <v>429.9</v>
      </c>
      <c r="CJ78">
        <v>481.61538461538464</v>
      </c>
      <c r="CK78">
        <v>501.22222222222223</v>
      </c>
      <c r="CL78">
        <v>350.125</v>
      </c>
      <c r="CM78">
        <v>525</v>
      </c>
      <c r="CN78">
        <v>460.48</v>
      </c>
      <c r="CO78">
        <v>471.25490196078431</v>
      </c>
      <c r="CP78">
        <v>471.25490196078431</v>
      </c>
      <c r="CQ78">
        <v>375.87681159420288</v>
      </c>
      <c r="CR78">
        <v>375.87681159420288</v>
      </c>
      <c r="DW78">
        <v>271</v>
      </c>
      <c r="DX78">
        <v>183.5</v>
      </c>
      <c r="DY78">
        <v>211.4</v>
      </c>
      <c r="DZ78">
        <v>212.29411764705881</v>
      </c>
      <c r="EA78">
        <v>219.5</v>
      </c>
      <c r="EB78">
        <v>216.625</v>
      </c>
      <c r="EC78">
        <v>241.42857142857142</v>
      </c>
      <c r="ED78">
        <v>225.71428571428572</v>
      </c>
      <c r="EE78">
        <v>219.71052631578948</v>
      </c>
      <c r="EF78">
        <v>236.22222222222223</v>
      </c>
      <c r="EG78">
        <v>221</v>
      </c>
      <c r="EH78">
        <v>273.5</v>
      </c>
      <c r="EI78">
        <v>243.28</v>
      </c>
      <c r="EJ78">
        <v>200.85714285714286</v>
      </c>
      <c r="EK78">
        <v>244.28571428571428</v>
      </c>
      <c r="EL78">
        <v>232.25</v>
      </c>
      <c r="EM78">
        <v>226.09090909090909</v>
      </c>
      <c r="EN78">
        <v>235.2340425531915</v>
      </c>
      <c r="EO78">
        <v>228.29411764705881</v>
      </c>
      <c r="EP78">
        <v>284.55555555555554</v>
      </c>
      <c r="EQ78">
        <v>284.625</v>
      </c>
      <c r="ER78">
        <v>239</v>
      </c>
      <c r="ES78">
        <v>268.80769230769232</v>
      </c>
      <c r="ET78">
        <v>304.7</v>
      </c>
      <c r="EU78">
        <v>250.33333333333334</v>
      </c>
      <c r="EV78">
        <v>244.3</v>
      </c>
      <c r="EW78">
        <v>267</v>
      </c>
      <c r="EX78">
        <v>267.85454545454547</v>
      </c>
      <c r="EY78">
        <v>267.85454545454547</v>
      </c>
      <c r="EZ78">
        <v>1.6166666666666667</v>
      </c>
      <c r="FA78">
        <v>243.83571428571429</v>
      </c>
      <c r="FB78">
        <v>1.6166666666666667</v>
      </c>
      <c r="FC78">
        <v>243.83571428571429</v>
      </c>
    </row>
    <row r="79" spans="1:183" x14ac:dyDescent="0.3">
      <c r="A79" s="2" t="s">
        <v>77</v>
      </c>
      <c r="B79">
        <v>193.92307692307693</v>
      </c>
      <c r="C79">
        <v>212.11111111111111</v>
      </c>
      <c r="D79">
        <v>161.25</v>
      </c>
      <c r="E79">
        <v>187.20588235294119</v>
      </c>
      <c r="F79">
        <v>224.33333333333334</v>
      </c>
      <c r="G79">
        <v>194.66666666666666</v>
      </c>
      <c r="H79">
        <v>178.57142857142858</v>
      </c>
      <c r="I79">
        <v>200.17857142857142</v>
      </c>
      <c r="J79">
        <v>193.06451612903226</v>
      </c>
      <c r="K79">
        <v>124.5</v>
      </c>
      <c r="L79">
        <v>173.2</v>
      </c>
      <c r="M79">
        <v>136.18181818181819</v>
      </c>
      <c r="N79">
        <v>0.53333333333333333</v>
      </c>
      <c r="O79">
        <v>145.72413793103448</v>
      </c>
      <c r="P79">
        <v>0.53333333333333333</v>
      </c>
      <c r="Q79">
        <v>145.72413793103448</v>
      </c>
      <c r="R79">
        <v>0.65</v>
      </c>
      <c r="S79">
        <v>177.97802197802199</v>
      </c>
      <c r="AI79">
        <v>177.97802197802199</v>
      </c>
      <c r="AJ79">
        <v>176</v>
      </c>
      <c r="AK79">
        <v>108.5</v>
      </c>
      <c r="AL79">
        <v>116.4</v>
      </c>
      <c r="AM79">
        <v>121.875</v>
      </c>
      <c r="AN79">
        <v>99.333333333333329</v>
      </c>
      <c r="AO79">
        <v>168.33333333333334</v>
      </c>
      <c r="AQ79">
        <v>133.83333333333334</v>
      </c>
      <c r="AR79">
        <v>127</v>
      </c>
      <c r="AT79">
        <v>106.5</v>
      </c>
      <c r="AV79">
        <v>106.5</v>
      </c>
      <c r="AW79">
        <v>182</v>
      </c>
      <c r="AX79">
        <v>107</v>
      </c>
      <c r="AY79">
        <v>107</v>
      </c>
      <c r="AZ79">
        <v>132</v>
      </c>
      <c r="BA79">
        <v>121.8</v>
      </c>
      <c r="BB79">
        <v>125.63157894736842</v>
      </c>
      <c r="BE79">
        <v>97.5</v>
      </c>
      <c r="BF79">
        <v>97.5</v>
      </c>
      <c r="BH79">
        <v>297</v>
      </c>
      <c r="BI79">
        <v>98</v>
      </c>
      <c r="BJ79">
        <v>197.5</v>
      </c>
      <c r="BK79">
        <v>147.5</v>
      </c>
      <c r="BL79">
        <v>147.5</v>
      </c>
      <c r="BM79">
        <v>129.43478260869566</v>
      </c>
      <c r="BT79">
        <v>94</v>
      </c>
      <c r="BU79">
        <v>94</v>
      </c>
      <c r="BV79">
        <v>94</v>
      </c>
      <c r="CF79">
        <v>94</v>
      </c>
      <c r="CQ79">
        <v>94</v>
      </c>
      <c r="CR79">
        <v>126.6</v>
      </c>
      <c r="EZ79">
        <v>0</v>
      </c>
      <c r="FB79">
        <v>0</v>
      </c>
      <c r="FL79">
        <v>182</v>
      </c>
      <c r="FM79">
        <v>107</v>
      </c>
      <c r="FN79">
        <v>107</v>
      </c>
      <c r="FO79">
        <v>132</v>
      </c>
      <c r="FP79">
        <v>99.333333333333329</v>
      </c>
      <c r="FQ79">
        <v>132.66666666666666</v>
      </c>
      <c r="FS79">
        <v>116</v>
      </c>
      <c r="FT79">
        <v>147.88888888888889</v>
      </c>
      <c r="FU79">
        <v>125.91666666666667</v>
      </c>
      <c r="FV79">
        <v>134.14285714285714</v>
      </c>
      <c r="FW79">
        <v>135.03571428571428</v>
      </c>
      <c r="FX79">
        <v>138.07692307692307</v>
      </c>
      <c r="FY79">
        <v>148.33333333333334</v>
      </c>
      <c r="FZ79">
        <v>132.33333333333334</v>
      </c>
      <c r="GA79">
        <v>138.76470588235293</v>
      </c>
    </row>
    <row r="80" spans="1:183" x14ac:dyDescent="0.3">
      <c r="A80" s="2" t="s">
        <v>78</v>
      </c>
      <c r="B80">
        <v>1030</v>
      </c>
      <c r="C80">
        <v>1094.6428571428571</v>
      </c>
      <c r="D80">
        <v>1051.4000000000001</v>
      </c>
      <c r="E80">
        <v>1056.6521739130435</v>
      </c>
      <c r="F80">
        <v>1048.375</v>
      </c>
      <c r="G80">
        <v>1196.9333333333334</v>
      </c>
      <c r="H80">
        <v>1093.2941176470588</v>
      </c>
      <c r="I80">
        <v>1110.7083333333333</v>
      </c>
      <c r="J80">
        <v>1084.2553191489362</v>
      </c>
      <c r="K80">
        <v>486.73684210526318</v>
      </c>
      <c r="L80">
        <v>533.29411764705878</v>
      </c>
      <c r="M80">
        <v>442.875</v>
      </c>
      <c r="N80">
        <v>1.5666666666666667</v>
      </c>
      <c r="O80">
        <v>488.46153846153845</v>
      </c>
      <c r="P80">
        <v>1.5666666666666667</v>
      </c>
      <c r="Q80">
        <v>488.46153846153845</v>
      </c>
      <c r="R80">
        <v>2.5611111111111109</v>
      </c>
      <c r="S80">
        <v>872.05479452054794</v>
      </c>
      <c r="AI80">
        <v>872.05479452054794</v>
      </c>
      <c r="AJ80">
        <v>1312.1</v>
      </c>
      <c r="AK80">
        <v>1401.3</v>
      </c>
      <c r="AL80">
        <v>1687.2222222222222</v>
      </c>
      <c r="AM80">
        <v>1459.2758620689656</v>
      </c>
      <c r="AN80">
        <v>1434.3333333333333</v>
      </c>
      <c r="AO80">
        <v>1442.4444444444443</v>
      </c>
      <c r="AP80">
        <v>1481.5</v>
      </c>
      <c r="AQ80">
        <v>1451.6538461538462</v>
      </c>
      <c r="AR80">
        <v>1455.6727272727273</v>
      </c>
      <c r="AS80">
        <v>749.71428571428567</v>
      </c>
      <c r="AT80">
        <v>912.2</v>
      </c>
      <c r="AU80">
        <v>903.25</v>
      </c>
      <c r="AV80">
        <v>838.875</v>
      </c>
      <c r="AW80">
        <v>700.14285714285711</v>
      </c>
      <c r="AX80">
        <v>1028.6666666666667</v>
      </c>
      <c r="AY80">
        <v>1063.25</v>
      </c>
      <c r="AZ80">
        <v>901.52941176470586</v>
      </c>
      <c r="BA80">
        <v>871.15151515151513</v>
      </c>
      <c r="BB80">
        <v>1236.4772727272727</v>
      </c>
      <c r="BC80">
        <v>853.88888888888891</v>
      </c>
      <c r="BD80">
        <v>691.66666666666663</v>
      </c>
      <c r="BE80">
        <v>582.66666666666663</v>
      </c>
      <c r="BF80">
        <v>709.40740740740739</v>
      </c>
      <c r="BG80">
        <v>754.7</v>
      </c>
      <c r="BH80">
        <v>858.9</v>
      </c>
      <c r="BI80">
        <v>850.375</v>
      </c>
      <c r="BJ80">
        <v>819.25</v>
      </c>
      <c r="BK80">
        <v>765.32727272727277</v>
      </c>
      <c r="BL80">
        <v>765.32727272727277</v>
      </c>
      <c r="BM80">
        <v>1055.2657342657342</v>
      </c>
      <c r="BT80">
        <v>1618</v>
      </c>
      <c r="BU80">
        <v>1618</v>
      </c>
      <c r="BV80">
        <v>1618</v>
      </c>
      <c r="CC80">
        <v>114</v>
      </c>
      <c r="CD80">
        <v>114</v>
      </c>
      <c r="CE80">
        <v>114</v>
      </c>
      <c r="CF80">
        <v>866</v>
      </c>
      <c r="CM80">
        <v>1689</v>
      </c>
      <c r="CN80">
        <v>1689</v>
      </c>
      <c r="CO80">
        <v>1689</v>
      </c>
      <c r="CP80">
        <v>1689</v>
      </c>
      <c r="CQ80">
        <v>1140.3333333333333</v>
      </c>
      <c r="CR80">
        <v>1057.013698630137</v>
      </c>
      <c r="CS80">
        <v>751.625</v>
      </c>
      <c r="CT80">
        <v>1130</v>
      </c>
      <c r="CU80">
        <v>1001.2</v>
      </c>
      <c r="CV80">
        <v>926.05555555555554</v>
      </c>
      <c r="CW80">
        <v>818.44444444444446</v>
      </c>
      <c r="CX80">
        <v>1181.75</v>
      </c>
      <c r="CY80">
        <v>876</v>
      </c>
      <c r="CZ80">
        <v>911.25</v>
      </c>
      <c r="DA80">
        <v>918.26315789473688</v>
      </c>
      <c r="DB80">
        <v>1221.8888888888889</v>
      </c>
      <c r="DC80">
        <v>1290.6666666666667</v>
      </c>
      <c r="DD80">
        <v>1307.75</v>
      </c>
      <c r="DE80">
        <v>1272.1153846153845</v>
      </c>
      <c r="DF80">
        <v>1036.75</v>
      </c>
      <c r="DG80">
        <v>1241.6666666666667</v>
      </c>
      <c r="DH80">
        <v>1070.3</v>
      </c>
      <c r="DI80">
        <v>1117.4814814814815</v>
      </c>
      <c r="DJ80">
        <v>1193.3396226415093</v>
      </c>
      <c r="DK80">
        <v>1078.4725274725274</v>
      </c>
      <c r="DL80">
        <v>883.375</v>
      </c>
      <c r="DM80">
        <v>714.88888888888891</v>
      </c>
      <c r="DN80">
        <v>901.6</v>
      </c>
      <c r="DO80">
        <v>818.59090909090912</v>
      </c>
      <c r="DP80">
        <v>521</v>
      </c>
      <c r="DQ80">
        <v>795.42857142857144</v>
      </c>
      <c r="DR80">
        <v>677.14285714285711</v>
      </c>
      <c r="DS80">
        <v>679.63157894736844</v>
      </c>
      <c r="DT80">
        <v>754.19512195121956</v>
      </c>
      <c r="DU80">
        <v>754.19512195121956</v>
      </c>
      <c r="DV80">
        <v>977.75</v>
      </c>
      <c r="EH80">
        <v>2003</v>
      </c>
      <c r="EI80">
        <v>2003</v>
      </c>
      <c r="EJ80">
        <v>858</v>
      </c>
      <c r="EM80">
        <v>858</v>
      </c>
      <c r="EN80">
        <v>1430.5</v>
      </c>
      <c r="EO80">
        <v>1430.5</v>
      </c>
      <c r="ER80">
        <v>473</v>
      </c>
      <c r="ES80">
        <v>473</v>
      </c>
      <c r="ET80">
        <v>760</v>
      </c>
      <c r="EW80">
        <v>760</v>
      </c>
      <c r="EX80">
        <v>616.5</v>
      </c>
      <c r="EY80">
        <v>616.5</v>
      </c>
      <c r="EZ80">
        <v>2.5</v>
      </c>
      <c r="FA80">
        <v>1023.5</v>
      </c>
      <c r="FB80">
        <v>2.7111111111111112</v>
      </c>
      <c r="FC80">
        <v>979.09558823529414</v>
      </c>
      <c r="FD80">
        <v>294</v>
      </c>
      <c r="FE80">
        <v>267.88888888888891</v>
      </c>
      <c r="FF80">
        <v>289</v>
      </c>
      <c r="FG80">
        <v>283.44444444444446</v>
      </c>
      <c r="FH80">
        <v>297.66666666666669</v>
      </c>
      <c r="FI80">
        <v>227.75</v>
      </c>
      <c r="FJ80">
        <v>242.71428571428572</v>
      </c>
      <c r="FK80">
        <v>264.45</v>
      </c>
      <c r="FL80">
        <v>240.14285714285714</v>
      </c>
      <c r="FM80">
        <v>272</v>
      </c>
      <c r="FN80">
        <v>316.5</v>
      </c>
      <c r="FO80">
        <v>269.35294117647061</v>
      </c>
      <c r="FP80">
        <v>342.11111111111109</v>
      </c>
      <c r="FQ80">
        <v>313.88888888888891</v>
      </c>
      <c r="FR80">
        <v>300.625</v>
      </c>
      <c r="FS80">
        <v>319.57692307692309</v>
      </c>
      <c r="FT80">
        <v>270.75</v>
      </c>
      <c r="FU80">
        <v>295.8</v>
      </c>
      <c r="FV80">
        <v>293.35294117647061</v>
      </c>
      <c r="FW80">
        <v>286.58333333333331</v>
      </c>
      <c r="FX80">
        <v>279.58823529411762</v>
      </c>
      <c r="FY80">
        <v>283.64285714285717</v>
      </c>
      <c r="FZ80">
        <v>296.26666666666665</v>
      </c>
      <c r="GA80">
        <v>286.26086956521738</v>
      </c>
    </row>
    <row r="81" spans="1:183" x14ac:dyDescent="0.3">
      <c r="A81" s="2" t="s">
        <v>79</v>
      </c>
      <c r="B81">
        <v>953.18181818181813</v>
      </c>
      <c r="C81">
        <v>870.73333333333335</v>
      </c>
      <c r="D81">
        <v>1282.2941176470588</v>
      </c>
      <c r="E81">
        <v>1054.5348837209303</v>
      </c>
      <c r="F81">
        <v>1721.0526315789473</v>
      </c>
      <c r="G81">
        <v>1539</v>
      </c>
      <c r="H81">
        <v>1408</v>
      </c>
      <c r="I81">
        <v>1563.7818181818182</v>
      </c>
      <c r="J81">
        <v>1340.3367346938776</v>
      </c>
      <c r="K81">
        <v>585.9473684210526</v>
      </c>
      <c r="L81">
        <v>534.25</v>
      </c>
      <c r="M81">
        <v>553.04999999999995</v>
      </c>
      <c r="N81">
        <v>1.9</v>
      </c>
      <c r="O81">
        <v>557.27118644067798</v>
      </c>
      <c r="P81">
        <v>1.9</v>
      </c>
      <c r="Q81">
        <v>557.27118644067798</v>
      </c>
      <c r="R81">
        <v>2.8944444444444444</v>
      </c>
      <c r="S81">
        <v>1046.063694267516</v>
      </c>
      <c r="AI81">
        <v>1046.063694267516</v>
      </c>
      <c r="AJ81">
        <v>750.4</v>
      </c>
      <c r="AK81">
        <v>819</v>
      </c>
      <c r="AL81">
        <v>982.16666666666663</v>
      </c>
      <c r="AM81">
        <v>861.4</v>
      </c>
      <c r="AN81">
        <v>884</v>
      </c>
      <c r="AO81">
        <v>1313</v>
      </c>
      <c r="AP81">
        <v>731</v>
      </c>
      <c r="AQ81">
        <v>891.75</v>
      </c>
      <c r="AR81">
        <v>874.88888888888891</v>
      </c>
      <c r="AS81">
        <v>1581.8</v>
      </c>
      <c r="AT81">
        <v>1616.5</v>
      </c>
      <c r="AU81">
        <v>1615.4</v>
      </c>
      <c r="AV81">
        <v>1603.7142857142858</v>
      </c>
      <c r="AW81">
        <v>1635.3333333333333</v>
      </c>
      <c r="AX81">
        <v>2032.5</v>
      </c>
      <c r="AY81">
        <v>1797.25</v>
      </c>
      <c r="AZ81">
        <v>1795.0714285714287</v>
      </c>
      <c r="BA81">
        <v>1699.3928571428571</v>
      </c>
      <c r="BB81">
        <v>1294.6363636363637</v>
      </c>
      <c r="BC81">
        <v>496.5</v>
      </c>
      <c r="BD81">
        <v>311.33333333333331</v>
      </c>
      <c r="BE81">
        <v>546.75</v>
      </c>
      <c r="BF81">
        <v>457.11111111111109</v>
      </c>
      <c r="BG81">
        <v>194.33333333333334</v>
      </c>
      <c r="BH81">
        <v>539.33333333333337</v>
      </c>
      <c r="BI81">
        <v>491</v>
      </c>
      <c r="BJ81">
        <v>416.5</v>
      </c>
      <c r="BK81">
        <v>435.73684210526318</v>
      </c>
      <c r="BL81">
        <v>435.73684210526318</v>
      </c>
      <c r="BM81">
        <v>1074.1081081081081</v>
      </c>
      <c r="BS81">
        <v>160</v>
      </c>
      <c r="BU81">
        <v>160</v>
      </c>
      <c r="BV81">
        <v>160</v>
      </c>
      <c r="BX81">
        <v>2320</v>
      </c>
      <c r="BZ81">
        <v>2320</v>
      </c>
      <c r="CE81">
        <v>2320</v>
      </c>
      <c r="CF81">
        <v>1240</v>
      </c>
      <c r="CL81">
        <v>150</v>
      </c>
      <c r="CN81">
        <v>150</v>
      </c>
      <c r="CO81">
        <v>150</v>
      </c>
      <c r="CP81">
        <v>150</v>
      </c>
      <c r="CQ81">
        <v>876.66666666666663</v>
      </c>
      <c r="CR81">
        <v>1066.4155844155844</v>
      </c>
      <c r="CS81">
        <v>1232.1666666666667</v>
      </c>
      <c r="CT81">
        <v>2177.1999999999998</v>
      </c>
      <c r="CU81">
        <v>1768</v>
      </c>
      <c r="CV81">
        <v>1690.0666666666666</v>
      </c>
      <c r="CW81">
        <v>1546.8</v>
      </c>
      <c r="CX81">
        <v>2335</v>
      </c>
      <c r="CY81">
        <v>1423.4</v>
      </c>
      <c r="CZ81">
        <v>1562.3636363636363</v>
      </c>
      <c r="DA81">
        <v>1636.0384615384614</v>
      </c>
      <c r="DB81">
        <v>1201.5</v>
      </c>
      <c r="DC81">
        <v>1051</v>
      </c>
      <c r="DD81">
        <v>1697.3333333333333</v>
      </c>
      <c r="DE81">
        <v>1305.0999999999999</v>
      </c>
      <c r="DF81">
        <v>1032.2</v>
      </c>
      <c r="DG81">
        <v>1225.5</v>
      </c>
      <c r="DH81">
        <v>1589.6666666666667</v>
      </c>
      <c r="DI81">
        <v>1238.0999999999999</v>
      </c>
      <c r="DJ81">
        <v>1271.5999999999999</v>
      </c>
      <c r="DK81">
        <v>1477.5869565217392</v>
      </c>
      <c r="DL81">
        <v>1019</v>
      </c>
      <c r="DM81">
        <v>173</v>
      </c>
      <c r="DN81">
        <v>670.33333333333337</v>
      </c>
      <c r="DO81">
        <v>703.66666666666663</v>
      </c>
      <c r="DP81">
        <v>1027</v>
      </c>
      <c r="DQ81">
        <v>359</v>
      </c>
      <c r="DR81">
        <v>1456.5</v>
      </c>
      <c r="DS81">
        <v>1058.8333333333333</v>
      </c>
      <c r="DT81">
        <v>881.25</v>
      </c>
      <c r="DU81">
        <v>881.25</v>
      </c>
      <c r="DV81">
        <v>1354.2068965517242</v>
      </c>
      <c r="DY81">
        <v>1976</v>
      </c>
      <c r="DZ81">
        <v>1976</v>
      </c>
      <c r="EA81">
        <v>2182</v>
      </c>
      <c r="ED81">
        <v>2182</v>
      </c>
      <c r="EE81">
        <v>2079</v>
      </c>
      <c r="EH81">
        <v>375</v>
      </c>
      <c r="EI81">
        <v>375</v>
      </c>
      <c r="EN81">
        <v>375</v>
      </c>
      <c r="EO81">
        <v>1511</v>
      </c>
      <c r="ER81">
        <v>990</v>
      </c>
      <c r="ES81">
        <v>990</v>
      </c>
      <c r="EX81">
        <v>990</v>
      </c>
      <c r="EY81">
        <v>990</v>
      </c>
      <c r="EZ81">
        <v>2.8333333333333335</v>
      </c>
      <c r="FA81">
        <v>1380.75</v>
      </c>
      <c r="FB81">
        <v>1.5666666666666667</v>
      </c>
      <c r="FC81">
        <v>1355.9193548387098</v>
      </c>
      <c r="FD81">
        <v>297</v>
      </c>
      <c r="FE81">
        <v>378.5</v>
      </c>
      <c r="FF81">
        <v>385.66666666666669</v>
      </c>
      <c r="FG81">
        <v>339.9</v>
      </c>
      <c r="FH81">
        <v>327.2</v>
      </c>
      <c r="FI81">
        <v>129</v>
      </c>
      <c r="FJ81">
        <v>315.39999999999998</v>
      </c>
      <c r="FK81">
        <v>303.81818181818181</v>
      </c>
      <c r="FL81">
        <v>226.66666666666666</v>
      </c>
      <c r="FM81">
        <v>324</v>
      </c>
      <c r="FN81">
        <v>364.5</v>
      </c>
      <c r="FO81">
        <v>293.85714285714283</v>
      </c>
      <c r="FP81">
        <v>278</v>
      </c>
      <c r="FQ81">
        <v>360</v>
      </c>
      <c r="FR81">
        <v>323.39999999999998</v>
      </c>
      <c r="FS81">
        <v>310.58333333333331</v>
      </c>
      <c r="FT81">
        <v>354.57894736842104</v>
      </c>
      <c r="FU81">
        <v>342.4</v>
      </c>
      <c r="FV81">
        <v>336.375</v>
      </c>
      <c r="FW81">
        <v>344.85454545454547</v>
      </c>
      <c r="FX81">
        <v>366.36363636363637</v>
      </c>
      <c r="FY81">
        <v>349.13333333333333</v>
      </c>
      <c r="FZ81">
        <v>339.64705882352939</v>
      </c>
      <c r="GA81">
        <v>349.7906976744186</v>
      </c>
    </row>
    <row r="82" spans="1:183" x14ac:dyDescent="0.3">
      <c r="A82" s="2" t="s">
        <v>80</v>
      </c>
      <c r="B82">
        <v>1062.1875</v>
      </c>
      <c r="C82">
        <v>898.52941176470586</v>
      </c>
      <c r="D82">
        <v>1316.2</v>
      </c>
      <c r="E82">
        <v>1083.6041666666667</v>
      </c>
      <c r="F82">
        <v>949</v>
      </c>
      <c r="G82">
        <v>1137.5625</v>
      </c>
      <c r="H82">
        <v>1002.3333333333334</v>
      </c>
      <c r="I82">
        <v>1024.0377358490566</v>
      </c>
      <c r="J82">
        <v>1052.3465346534654</v>
      </c>
      <c r="K82">
        <v>387.77777777777777</v>
      </c>
      <c r="L82">
        <v>415.38461538461536</v>
      </c>
      <c r="M82">
        <v>386.4</v>
      </c>
      <c r="N82">
        <v>1.3</v>
      </c>
      <c r="O82">
        <v>395.13043478260869</v>
      </c>
      <c r="P82">
        <v>1.3</v>
      </c>
      <c r="Q82">
        <v>395.13043478260869</v>
      </c>
      <c r="R82">
        <v>2.9777777777777779</v>
      </c>
      <c r="S82">
        <v>846.68707482993193</v>
      </c>
      <c r="AI82">
        <v>846.68707482993193</v>
      </c>
      <c r="AJ82">
        <v>1217.5555555555557</v>
      </c>
      <c r="AK82">
        <v>1328.1111111111111</v>
      </c>
      <c r="AL82">
        <v>1094.25</v>
      </c>
      <c r="AM82">
        <v>1217.8846153846155</v>
      </c>
      <c r="AN82">
        <v>769.85714285714289</v>
      </c>
      <c r="AO82">
        <v>1204.125</v>
      </c>
      <c r="AP82">
        <v>900.33333333333337</v>
      </c>
      <c r="AQ82">
        <v>963.54166666666663</v>
      </c>
      <c r="AR82">
        <v>1095.8</v>
      </c>
      <c r="AS82">
        <v>801.77777777777783</v>
      </c>
      <c r="AT82">
        <v>594.70000000000005</v>
      </c>
      <c r="AU82">
        <v>909.57142857142856</v>
      </c>
      <c r="AV82">
        <v>751.15384615384619</v>
      </c>
      <c r="AW82">
        <v>1221.75</v>
      </c>
      <c r="AX82">
        <v>739.57142857142856</v>
      </c>
      <c r="AY82">
        <v>1077.3333333333333</v>
      </c>
      <c r="AZ82">
        <v>1019.7619047619048</v>
      </c>
      <c r="BA82">
        <v>871.17021276595744</v>
      </c>
      <c r="BB82">
        <v>986.95876288659792</v>
      </c>
      <c r="BC82">
        <v>502.5</v>
      </c>
      <c r="BD82">
        <v>619.25</v>
      </c>
      <c r="BE82">
        <v>365.6</v>
      </c>
      <c r="BF82">
        <v>486.96428571428572</v>
      </c>
      <c r="BG82">
        <v>471.75</v>
      </c>
      <c r="BH82">
        <v>571.77777777777783</v>
      </c>
      <c r="BI82">
        <v>611.25</v>
      </c>
      <c r="BJ82">
        <v>552.4</v>
      </c>
      <c r="BK82">
        <v>517.83018867924534</v>
      </c>
      <c r="BL82">
        <v>517.83018867924534</v>
      </c>
      <c r="BM82">
        <v>821.2</v>
      </c>
      <c r="BR82">
        <v>980</v>
      </c>
      <c r="BS82">
        <v>1373</v>
      </c>
      <c r="BT82">
        <v>1499</v>
      </c>
      <c r="BU82">
        <v>1284</v>
      </c>
      <c r="BV82">
        <v>1284</v>
      </c>
      <c r="CA82">
        <v>752</v>
      </c>
      <c r="CC82">
        <v>112</v>
      </c>
      <c r="CD82">
        <v>432</v>
      </c>
      <c r="CE82">
        <v>432</v>
      </c>
      <c r="CF82">
        <v>943.2</v>
      </c>
      <c r="CK82">
        <v>1213</v>
      </c>
      <c r="CL82">
        <v>953</v>
      </c>
      <c r="CM82">
        <v>686</v>
      </c>
      <c r="CN82">
        <v>950.66666666666663</v>
      </c>
      <c r="CO82">
        <v>950.66666666666663</v>
      </c>
      <c r="CP82">
        <v>950.66666666666663</v>
      </c>
      <c r="CQ82">
        <v>946</v>
      </c>
      <c r="CR82">
        <v>827.51898734177212</v>
      </c>
      <c r="CS82">
        <v>854.6</v>
      </c>
      <c r="CT82">
        <v>429.11111111111109</v>
      </c>
      <c r="CU82">
        <v>878.71428571428567</v>
      </c>
      <c r="CV82">
        <v>680.28571428571433</v>
      </c>
      <c r="CW82">
        <v>730.66666666666663</v>
      </c>
      <c r="CX82">
        <v>1359.4285714285713</v>
      </c>
      <c r="CY82">
        <v>542</v>
      </c>
      <c r="CZ82">
        <v>884.7</v>
      </c>
      <c r="DA82">
        <v>780</v>
      </c>
      <c r="DB82">
        <v>1380.125</v>
      </c>
      <c r="DC82">
        <v>1460.8888888888889</v>
      </c>
      <c r="DD82">
        <v>1431.3333333333333</v>
      </c>
      <c r="DE82">
        <v>1425.0869565217392</v>
      </c>
      <c r="DF82">
        <v>1473.875</v>
      </c>
      <c r="DG82">
        <v>1032.5555555555557</v>
      </c>
      <c r="DH82">
        <v>1461.9</v>
      </c>
      <c r="DI82">
        <v>1322.3333333333333</v>
      </c>
      <c r="DJ82">
        <v>1369.6</v>
      </c>
      <c r="DK82">
        <v>1103.9560439560439</v>
      </c>
      <c r="DL82">
        <v>365.5</v>
      </c>
      <c r="DM82">
        <v>482.33333333333331</v>
      </c>
      <c r="DN82">
        <v>466</v>
      </c>
      <c r="DO82">
        <v>445.27272727272725</v>
      </c>
      <c r="DP82">
        <v>496.85714285714283</v>
      </c>
      <c r="DQ82">
        <v>525.5</v>
      </c>
      <c r="DR82">
        <v>536.5</v>
      </c>
      <c r="DS82">
        <v>520.60869565217388</v>
      </c>
      <c r="DT82">
        <v>483.77777777777777</v>
      </c>
      <c r="DU82">
        <v>483.77777777777777</v>
      </c>
      <c r="DV82">
        <v>898.75</v>
      </c>
      <c r="DW82">
        <v>92</v>
      </c>
      <c r="DY82">
        <v>1189</v>
      </c>
      <c r="DZ82">
        <v>640.5</v>
      </c>
      <c r="EE82">
        <v>640.5</v>
      </c>
      <c r="EF82">
        <v>1411</v>
      </c>
      <c r="EH82">
        <v>935</v>
      </c>
      <c r="EI82">
        <v>1173</v>
      </c>
      <c r="EN82">
        <v>1173</v>
      </c>
      <c r="EO82">
        <v>906.75</v>
      </c>
      <c r="EP82">
        <v>333</v>
      </c>
      <c r="ER82">
        <v>534</v>
      </c>
      <c r="ES82">
        <v>433.5</v>
      </c>
      <c r="EX82">
        <v>433.5</v>
      </c>
      <c r="EY82">
        <v>433.5</v>
      </c>
      <c r="EZ82">
        <v>3.1666666666666665</v>
      </c>
      <c r="FA82">
        <v>749</v>
      </c>
      <c r="FB82">
        <v>2.8611111111111112</v>
      </c>
      <c r="FC82">
        <v>892.42253521126759</v>
      </c>
      <c r="FD82">
        <v>198.5</v>
      </c>
      <c r="FE82">
        <v>181.33333333333334</v>
      </c>
      <c r="FF82">
        <v>254.2</v>
      </c>
      <c r="FG82">
        <v>213.40740740740742</v>
      </c>
      <c r="FH82">
        <v>229</v>
      </c>
      <c r="FI82">
        <v>298.42857142857144</v>
      </c>
      <c r="FJ82">
        <v>231.42857142857142</v>
      </c>
      <c r="FK82">
        <v>254.15</v>
      </c>
      <c r="FL82">
        <v>224.75</v>
      </c>
      <c r="FM82">
        <v>168.14285714285714</v>
      </c>
      <c r="FN82">
        <v>229.33333333333334</v>
      </c>
      <c r="FO82">
        <v>207.1904761904762</v>
      </c>
      <c r="FP82">
        <v>265.85714285714283</v>
      </c>
      <c r="FQ82">
        <v>202.875</v>
      </c>
      <c r="FR82">
        <v>146.55555555555554</v>
      </c>
      <c r="FS82">
        <v>200.125</v>
      </c>
      <c r="FT82">
        <v>242.21052631578948</v>
      </c>
      <c r="FU82">
        <v>255.4375</v>
      </c>
      <c r="FV82">
        <v>278.33333333333331</v>
      </c>
      <c r="FW82">
        <v>258.47169811320754</v>
      </c>
      <c r="FX82">
        <v>273.5</v>
      </c>
      <c r="FY82">
        <v>209.70588235294119</v>
      </c>
      <c r="FZ82">
        <v>283.2</v>
      </c>
      <c r="GA82">
        <v>253.9375</v>
      </c>
    </row>
    <row r="83" spans="1:183" x14ac:dyDescent="0.3">
      <c r="A83" s="2" t="s">
        <v>81</v>
      </c>
      <c r="B83">
        <v>694.55555555555554</v>
      </c>
      <c r="C83">
        <v>643.5454545454545</v>
      </c>
      <c r="D83">
        <v>673.27272727272725</v>
      </c>
      <c r="E83">
        <v>668.90322580645159</v>
      </c>
      <c r="F83">
        <v>838.91666666666663</v>
      </c>
      <c r="G83">
        <v>1050.125</v>
      </c>
      <c r="H83">
        <v>588.77777777777783</v>
      </c>
      <c r="I83">
        <v>819.55172413793105</v>
      </c>
      <c r="J83">
        <v>741.7166666666667</v>
      </c>
      <c r="K83">
        <v>388.63636363636363</v>
      </c>
      <c r="L83">
        <v>455.14285714285717</v>
      </c>
      <c r="M83">
        <v>347.875</v>
      </c>
      <c r="N83">
        <v>0.93333333333333335</v>
      </c>
      <c r="O83">
        <v>394</v>
      </c>
      <c r="P83">
        <v>0.93333333333333335</v>
      </c>
      <c r="Q83">
        <v>394</v>
      </c>
      <c r="R83">
        <v>1.5611111111111111</v>
      </c>
      <c r="S83">
        <v>636.59302325581393</v>
      </c>
      <c r="AI83">
        <v>636.59302325581393</v>
      </c>
      <c r="AJ83">
        <v>298.75</v>
      </c>
      <c r="AK83">
        <v>1077.2</v>
      </c>
      <c r="AL83">
        <v>824.71428571428567</v>
      </c>
      <c r="AM83">
        <v>772.125</v>
      </c>
      <c r="AN83">
        <v>654.5</v>
      </c>
      <c r="AO83">
        <v>876.5</v>
      </c>
      <c r="AP83">
        <v>552.4</v>
      </c>
      <c r="AQ83">
        <v>683.53846153846155</v>
      </c>
      <c r="AR83">
        <v>732.41379310344826</v>
      </c>
      <c r="AS83">
        <v>790.85714285714289</v>
      </c>
      <c r="AT83">
        <v>561.33333333333337</v>
      </c>
      <c r="AU83">
        <v>432.83333333333331</v>
      </c>
      <c r="AV83">
        <v>605.31578947368416</v>
      </c>
      <c r="AW83">
        <v>679.75</v>
      </c>
      <c r="AX83">
        <v>948.33333333333337</v>
      </c>
      <c r="AY83">
        <v>923.66666666666663</v>
      </c>
      <c r="AZ83">
        <v>854.30769230769226</v>
      </c>
      <c r="BA83">
        <v>706.46875</v>
      </c>
      <c r="BB83">
        <v>718.80327868852464</v>
      </c>
      <c r="BC83">
        <v>613</v>
      </c>
      <c r="BD83">
        <v>596.5</v>
      </c>
      <c r="BE83">
        <v>359.5</v>
      </c>
      <c r="BF83">
        <v>499.64285714285717</v>
      </c>
      <c r="BG83">
        <v>489.66666666666669</v>
      </c>
      <c r="BH83">
        <v>298</v>
      </c>
      <c r="BI83">
        <v>358.66666666666669</v>
      </c>
      <c r="BJ83">
        <v>409</v>
      </c>
      <c r="BK83">
        <v>457.80769230769232</v>
      </c>
      <c r="BL83">
        <v>457.80769230769232</v>
      </c>
      <c r="BM83">
        <v>640.80459770114942</v>
      </c>
      <c r="BO83">
        <v>763.5</v>
      </c>
      <c r="BP83">
        <v>140</v>
      </c>
      <c r="BQ83">
        <v>555.66666666666663</v>
      </c>
      <c r="BR83">
        <v>676</v>
      </c>
      <c r="BS83">
        <v>986</v>
      </c>
      <c r="BU83">
        <v>831</v>
      </c>
      <c r="BV83">
        <v>665.8</v>
      </c>
      <c r="BW83">
        <v>390</v>
      </c>
      <c r="BY83">
        <v>434</v>
      </c>
      <c r="BZ83">
        <v>412</v>
      </c>
      <c r="CA83">
        <v>457</v>
      </c>
      <c r="CD83">
        <v>457</v>
      </c>
      <c r="CE83">
        <v>434.5</v>
      </c>
      <c r="CF83">
        <v>563</v>
      </c>
      <c r="CH83">
        <v>112</v>
      </c>
      <c r="CI83">
        <v>450</v>
      </c>
      <c r="CJ83">
        <v>224.66666666666666</v>
      </c>
      <c r="CK83">
        <v>208</v>
      </c>
      <c r="CN83">
        <v>208</v>
      </c>
      <c r="CO83">
        <v>218</v>
      </c>
      <c r="CP83">
        <v>218</v>
      </c>
      <c r="CQ83">
        <v>439.78571428571428</v>
      </c>
      <c r="CR83">
        <v>612.94059405940595</v>
      </c>
      <c r="CS83">
        <v>1036.8</v>
      </c>
      <c r="CT83">
        <v>977.66666666666663</v>
      </c>
      <c r="CU83">
        <v>341</v>
      </c>
      <c r="CV83">
        <v>879.9</v>
      </c>
      <c r="CW83">
        <v>610</v>
      </c>
      <c r="CX83">
        <v>926.5</v>
      </c>
      <c r="CY83">
        <v>825.33333333333337</v>
      </c>
      <c r="CZ83">
        <v>864.5</v>
      </c>
      <c r="DA83">
        <v>872.2</v>
      </c>
      <c r="DB83">
        <v>812</v>
      </c>
      <c r="DC83">
        <v>665</v>
      </c>
      <c r="DD83">
        <v>1159</v>
      </c>
      <c r="DE83">
        <v>878.66666666666663</v>
      </c>
      <c r="DG83">
        <v>941.6</v>
      </c>
      <c r="DH83">
        <v>415.16666666666669</v>
      </c>
      <c r="DI83">
        <v>654.4545454545455</v>
      </c>
      <c r="DJ83">
        <v>755.35</v>
      </c>
      <c r="DK83">
        <v>813.77499999999998</v>
      </c>
      <c r="DL83">
        <v>386.66666666666669</v>
      </c>
      <c r="DM83">
        <v>616.33333333333337</v>
      </c>
      <c r="DN83">
        <v>517.5</v>
      </c>
      <c r="DO83">
        <v>505.5</v>
      </c>
      <c r="DP83">
        <v>138</v>
      </c>
      <c r="DQ83">
        <v>563</v>
      </c>
      <c r="DR83">
        <v>665.5</v>
      </c>
      <c r="DS83">
        <v>561.63636363636363</v>
      </c>
      <c r="DT83">
        <v>538</v>
      </c>
      <c r="DU83">
        <v>538</v>
      </c>
      <c r="DV83">
        <v>724.96610169491521</v>
      </c>
      <c r="DW83">
        <v>438</v>
      </c>
      <c r="DX83">
        <v>445.33333333333331</v>
      </c>
      <c r="DY83">
        <v>545.33333333333337</v>
      </c>
      <c r="DZ83">
        <v>487.14285714285717</v>
      </c>
      <c r="EA83">
        <v>755.2</v>
      </c>
      <c r="EB83">
        <v>438.5</v>
      </c>
      <c r="EC83">
        <v>785</v>
      </c>
      <c r="ED83">
        <v>691.44444444444446</v>
      </c>
      <c r="EE83">
        <v>602.0625</v>
      </c>
      <c r="EF83">
        <v>767</v>
      </c>
      <c r="EG83">
        <v>842.66666666666663</v>
      </c>
      <c r="EH83">
        <v>610.25</v>
      </c>
      <c r="EI83">
        <v>722.55555555555554</v>
      </c>
      <c r="EJ83">
        <v>815.8</v>
      </c>
      <c r="EK83">
        <v>94</v>
      </c>
      <c r="EL83">
        <v>579.5</v>
      </c>
      <c r="EM83">
        <v>666.5</v>
      </c>
      <c r="EN83">
        <v>696.17647058823525</v>
      </c>
      <c r="EO83">
        <v>650.5454545454545</v>
      </c>
      <c r="EP83">
        <v>609</v>
      </c>
      <c r="EQ83">
        <v>828</v>
      </c>
      <c r="ER83">
        <v>926.5</v>
      </c>
      <c r="ES83">
        <v>770.5</v>
      </c>
      <c r="ET83">
        <v>648.5</v>
      </c>
      <c r="EU83">
        <v>631.5</v>
      </c>
      <c r="EV83">
        <v>709</v>
      </c>
      <c r="EW83">
        <v>663</v>
      </c>
      <c r="EX83">
        <v>724.42857142857144</v>
      </c>
      <c r="EY83">
        <v>724.42857142857144</v>
      </c>
      <c r="EZ83">
        <v>2.1066666666666665</v>
      </c>
      <c r="FA83">
        <v>672.55319148936167</v>
      </c>
      <c r="FB83">
        <v>2.0333333333333332</v>
      </c>
      <c r="FC83">
        <v>701.72641509433959</v>
      </c>
      <c r="FE83">
        <v>161.19999999999999</v>
      </c>
      <c r="FF83">
        <v>195.5</v>
      </c>
      <c r="FG83">
        <v>179.90909090909091</v>
      </c>
      <c r="FH83">
        <v>256</v>
      </c>
      <c r="FI83">
        <v>230</v>
      </c>
      <c r="FJ83">
        <v>273.33333333333331</v>
      </c>
      <c r="FK83">
        <v>245.6</v>
      </c>
      <c r="FL83">
        <v>230.75</v>
      </c>
      <c r="FM83">
        <v>120</v>
      </c>
      <c r="FN83">
        <v>184.5</v>
      </c>
      <c r="FO83">
        <v>183.84615384615384</v>
      </c>
      <c r="FP83">
        <v>196.25</v>
      </c>
      <c r="FQ83">
        <v>168.5</v>
      </c>
      <c r="FR83">
        <v>220.8</v>
      </c>
      <c r="FS83">
        <v>197.15384615384616</v>
      </c>
      <c r="FT83">
        <v>167</v>
      </c>
      <c r="FU83">
        <v>210.75</v>
      </c>
      <c r="FV83">
        <v>140.11111111111111</v>
      </c>
      <c r="FW83">
        <v>170.72413793103448</v>
      </c>
      <c r="FX83">
        <v>253</v>
      </c>
      <c r="FY83">
        <v>183.18181818181819</v>
      </c>
      <c r="FZ83">
        <v>184.81818181818181</v>
      </c>
      <c r="GA83">
        <v>204.03225806451613</v>
      </c>
    </row>
    <row r="84" spans="1:183" x14ac:dyDescent="0.3">
      <c r="A84" s="2" t="s">
        <v>82</v>
      </c>
      <c r="B84">
        <v>644.29411764705878</v>
      </c>
      <c r="C84">
        <v>599.8125</v>
      </c>
      <c r="D84">
        <v>669</v>
      </c>
      <c r="E84">
        <v>639.05882352941171</v>
      </c>
      <c r="F84">
        <v>647.44444444444446</v>
      </c>
      <c r="G84">
        <v>697.22222222222217</v>
      </c>
      <c r="H84">
        <v>710.11764705882354</v>
      </c>
      <c r="I84">
        <v>684.45283018867929</v>
      </c>
      <c r="J84">
        <v>662.19230769230774</v>
      </c>
      <c r="K84">
        <v>351.41176470588238</v>
      </c>
      <c r="L84">
        <v>356.55</v>
      </c>
      <c r="M84">
        <v>376.10526315789474</v>
      </c>
      <c r="N84">
        <v>1.7796610169491525</v>
      </c>
      <c r="O84">
        <v>361.625</v>
      </c>
      <c r="P84">
        <v>1.7796610169491525</v>
      </c>
      <c r="Q84">
        <v>361.625</v>
      </c>
      <c r="R84">
        <v>2.5084745762711864</v>
      </c>
      <c r="S84">
        <v>556.99374999999998</v>
      </c>
      <c r="T84">
        <v>336</v>
      </c>
      <c r="W84">
        <v>336</v>
      </c>
      <c r="X84">
        <v>1185</v>
      </c>
      <c r="AA84">
        <v>1185</v>
      </c>
      <c r="AB84">
        <v>760.5</v>
      </c>
      <c r="AC84">
        <v>382</v>
      </c>
      <c r="AF84">
        <v>382</v>
      </c>
      <c r="AG84">
        <v>382</v>
      </c>
      <c r="AH84">
        <v>634.33333333333337</v>
      </c>
      <c r="AI84">
        <v>558.41717791411043</v>
      </c>
      <c r="AJ84">
        <v>876</v>
      </c>
      <c r="AK84">
        <v>970</v>
      </c>
      <c r="AL84">
        <v>712.83333333333337</v>
      </c>
      <c r="AM84">
        <v>847.72222222222217</v>
      </c>
      <c r="AN84">
        <v>722.85714285714289</v>
      </c>
      <c r="AO84">
        <v>873.375</v>
      </c>
      <c r="AP84">
        <v>924.85714285714289</v>
      </c>
      <c r="AQ84">
        <v>841.86363636363637</v>
      </c>
      <c r="AR84">
        <v>844.5</v>
      </c>
      <c r="AS84">
        <v>664.125</v>
      </c>
      <c r="AT84">
        <v>860</v>
      </c>
      <c r="AU84">
        <v>859.75</v>
      </c>
      <c r="AV84">
        <v>785.28571428571433</v>
      </c>
      <c r="AW84">
        <v>734.55555555555554</v>
      </c>
      <c r="AX84">
        <v>403.33333333333331</v>
      </c>
      <c r="AY84">
        <v>367.28571428571428</v>
      </c>
      <c r="AZ84">
        <v>527.36363636363637</v>
      </c>
      <c r="BA84">
        <v>653.32558139534888</v>
      </c>
      <c r="BB84">
        <v>745.45783132530119</v>
      </c>
      <c r="BC84">
        <v>474.125</v>
      </c>
      <c r="BD84">
        <v>434.66666666666669</v>
      </c>
      <c r="BE84">
        <v>603.5</v>
      </c>
      <c r="BF84">
        <v>501.1</v>
      </c>
      <c r="BG84">
        <v>436.66666666666669</v>
      </c>
      <c r="BH84">
        <v>408.375</v>
      </c>
      <c r="BI84">
        <v>502.2</v>
      </c>
      <c r="BJ84">
        <v>442</v>
      </c>
      <c r="BK84">
        <v>472.30769230769232</v>
      </c>
      <c r="BL84">
        <v>472.30769230769232</v>
      </c>
      <c r="BM84">
        <v>658.13934426229503</v>
      </c>
      <c r="BN84">
        <v>979</v>
      </c>
      <c r="BO84">
        <v>755</v>
      </c>
      <c r="BQ84">
        <v>867</v>
      </c>
      <c r="BS84">
        <v>896</v>
      </c>
      <c r="BT84">
        <v>325.5</v>
      </c>
      <c r="BU84">
        <v>515.66666666666663</v>
      </c>
      <c r="BV84">
        <v>656.2</v>
      </c>
      <c r="BW84">
        <v>582</v>
      </c>
      <c r="BX84">
        <v>313</v>
      </c>
      <c r="BZ84">
        <v>447.5</v>
      </c>
      <c r="CB84">
        <v>130</v>
      </c>
      <c r="CC84">
        <v>115</v>
      </c>
      <c r="CD84">
        <v>122.5</v>
      </c>
      <c r="CE84">
        <v>285</v>
      </c>
      <c r="CF84">
        <v>491.22222222222223</v>
      </c>
      <c r="CG84">
        <v>1398</v>
      </c>
      <c r="CH84">
        <v>317</v>
      </c>
      <c r="CJ84">
        <v>857.5</v>
      </c>
      <c r="CL84">
        <v>703</v>
      </c>
      <c r="CM84">
        <v>221.5</v>
      </c>
      <c r="CN84">
        <v>382</v>
      </c>
      <c r="CO84">
        <v>572.20000000000005</v>
      </c>
      <c r="CP84">
        <v>572.20000000000005</v>
      </c>
      <c r="CQ84">
        <v>520.14285714285711</v>
      </c>
      <c r="CR84">
        <v>643.93382352941171</v>
      </c>
      <c r="CS84">
        <v>519.79999999999995</v>
      </c>
      <c r="CT84">
        <v>539.33333333333337</v>
      </c>
      <c r="CU84">
        <v>266.60000000000002</v>
      </c>
      <c r="CV84">
        <v>448</v>
      </c>
      <c r="CW84">
        <v>350.25</v>
      </c>
      <c r="CX84">
        <v>356.28571428571428</v>
      </c>
      <c r="CY84">
        <v>363.16666666666669</v>
      </c>
      <c r="CZ84">
        <v>357.29411764705884</v>
      </c>
      <c r="DA84">
        <v>401.27272727272725</v>
      </c>
      <c r="DB84">
        <v>768.44444444444446</v>
      </c>
      <c r="DC84">
        <v>602.125</v>
      </c>
      <c r="DD84">
        <v>1144</v>
      </c>
      <c r="DE84">
        <v>847.26923076923072</v>
      </c>
      <c r="DF84">
        <v>973.22222222222217</v>
      </c>
      <c r="DG84">
        <v>849.625</v>
      </c>
      <c r="DH84">
        <v>801.3</v>
      </c>
      <c r="DI84">
        <v>872.92592592592598</v>
      </c>
      <c r="DJ84">
        <v>860.33962264150944</v>
      </c>
      <c r="DK84">
        <v>684.18604651162786</v>
      </c>
      <c r="DL84">
        <v>520.5</v>
      </c>
      <c r="DM84">
        <v>355.88888888888891</v>
      </c>
      <c r="DN84">
        <v>552.44444444444446</v>
      </c>
      <c r="DO84">
        <v>474.57692307692309</v>
      </c>
      <c r="DP84">
        <v>329.5</v>
      </c>
      <c r="DQ84">
        <v>377</v>
      </c>
      <c r="DR84">
        <v>297.71428571428572</v>
      </c>
      <c r="DS84">
        <v>334.5</v>
      </c>
      <c r="DT84">
        <v>410.375</v>
      </c>
      <c r="DU84">
        <v>410.375</v>
      </c>
      <c r="DV84">
        <v>586.1044776119403</v>
      </c>
      <c r="DW84">
        <v>941</v>
      </c>
      <c r="DY84">
        <v>185</v>
      </c>
      <c r="DZ84">
        <v>563</v>
      </c>
      <c r="EA84">
        <v>731</v>
      </c>
      <c r="EB84">
        <v>156</v>
      </c>
      <c r="ED84">
        <v>443.5</v>
      </c>
      <c r="EE84">
        <v>503.25</v>
      </c>
      <c r="EF84">
        <v>100</v>
      </c>
      <c r="EH84">
        <v>350</v>
      </c>
      <c r="EI84">
        <v>225</v>
      </c>
      <c r="EJ84">
        <v>93</v>
      </c>
      <c r="EK84">
        <v>1351</v>
      </c>
      <c r="EM84">
        <v>722</v>
      </c>
      <c r="EN84">
        <v>473.5</v>
      </c>
      <c r="EO84">
        <v>488.375</v>
      </c>
      <c r="ER84">
        <v>1027</v>
      </c>
      <c r="ES84">
        <v>1027</v>
      </c>
      <c r="ET84">
        <v>89</v>
      </c>
      <c r="EU84">
        <v>80</v>
      </c>
      <c r="EW84">
        <v>84.5</v>
      </c>
      <c r="EX84">
        <v>398.66666666666669</v>
      </c>
      <c r="EY84">
        <v>398.66666666666669</v>
      </c>
      <c r="EZ84">
        <v>1.75</v>
      </c>
      <c r="FA84">
        <v>463.90909090909093</v>
      </c>
      <c r="FB84">
        <v>2.1722222222222221</v>
      </c>
      <c r="FC84">
        <v>576.83448275862065</v>
      </c>
      <c r="FD84">
        <v>197</v>
      </c>
      <c r="FE84">
        <v>258.25</v>
      </c>
      <c r="FF84">
        <v>188.5</v>
      </c>
      <c r="FG84">
        <v>212</v>
      </c>
      <c r="FH84">
        <v>225.25</v>
      </c>
      <c r="FI84">
        <v>151.42857142857142</v>
      </c>
      <c r="FJ84">
        <v>152.33333333333334</v>
      </c>
      <c r="FK84">
        <v>169.11764705882354</v>
      </c>
      <c r="FL84">
        <v>276.66666666666669</v>
      </c>
      <c r="FM84">
        <v>165.16666666666666</v>
      </c>
      <c r="FN84">
        <v>225.28571428571428</v>
      </c>
      <c r="FO84">
        <v>229.90909090909091</v>
      </c>
      <c r="FP84">
        <v>182.28571428571428</v>
      </c>
      <c r="FQ84">
        <v>235</v>
      </c>
      <c r="FR84">
        <v>230.42857142857142</v>
      </c>
      <c r="FS84">
        <v>216.77272727272728</v>
      </c>
      <c r="FT84">
        <v>205.11111111111111</v>
      </c>
      <c r="FU84">
        <v>232.44444444444446</v>
      </c>
      <c r="FV84">
        <v>177.88235294117646</v>
      </c>
      <c r="FW84">
        <v>205.66037735849056</v>
      </c>
      <c r="FX84">
        <v>180.1764705882353</v>
      </c>
      <c r="FY84">
        <v>206.6875</v>
      </c>
      <c r="FZ84">
        <v>174.38888888888889</v>
      </c>
      <c r="GA84">
        <v>186.45098039215685</v>
      </c>
    </row>
    <row r="85" spans="1:183" x14ac:dyDescent="0.3">
      <c r="A85" s="2" t="s">
        <v>83</v>
      </c>
      <c r="B85">
        <v>1290.7333333333333</v>
      </c>
      <c r="C85">
        <v>1267.1428571428571</v>
      </c>
      <c r="D85">
        <v>1196.8571428571429</v>
      </c>
      <c r="E85">
        <v>1252.4883720930231</v>
      </c>
      <c r="F85">
        <v>1156.4166666666667</v>
      </c>
      <c r="G85">
        <v>1088.2857142857142</v>
      </c>
      <c r="H85">
        <v>1348.6153846153845</v>
      </c>
      <c r="I85">
        <v>1196.0256410256411</v>
      </c>
      <c r="J85">
        <v>1225.6341463414635</v>
      </c>
      <c r="K85">
        <v>530.44444444444446</v>
      </c>
      <c r="L85">
        <v>463.8</v>
      </c>
      <c r="M85">
        <v>416.41666666666669</v>
      </c>
      <c r="N85">
        <v>0.91666666666666663</v>
      </c>
      <c r="O85">
        <v>464.66666666666669</v>
      </c>
      <c r="P85">
        <v>0.91666666666666663</v>
      </c>
      <c r="Q85">
        <v>464.66666666666669</v>
      </c>
      <c r="R85">
        <v>2.3222222222222224</v>
      </c>
      <c r="S85">
        <v>993.47457627118649</v>
      </c>
      <c r="AI85">
        <v>993.47457627118649</v>
      </c>
      <c r="AJ85">
        <v>1559.75</v>
      </c>
      <c r="AK85">
        <v>1528.2</v>
      </c>
      <c r="AL85">
        <v>1343.25</v>
      </c>
      <c r="AM85">
        <v>1499.5294117647059</v>
      </c>
      <c r="AN85">
        <v>1374.2857142857142</v>
      </c>
      <c r="AO85">
        <v>2043.2857142857142</v>
      </c>
      <c r="AP85">
        <v>1089</v>
      </c>
      <c r="AQ85">
        <v>1599.4117647058824</v>
      </c>
      <c r="AR85">
        <v>1549.4705882352941</v>
      </c>
      <c r="AS85">
        <v>928</v>
      </c>
      <c r="AT85">
        <v>1889.5</v>
      </c>
      <c r="AU85">
        <v>1893.3333333333333</v>
      </c>
      <c r="AV85">
        <v>1731.1666666666667</v>
      </c>
      <c r="AW85">
        <v>1303</v>
      </c>
      <c r="AX85">
        <v>881</v>
      </c>
      <c r="AY85">
        <v>1747.1111111111111</v>
      </c>
      <c r="AZ85">
        <v>1513.2</v>
      </c>
      <c r="BA85">
        <v>1610.0740740740741</v>
      </c>
      <c r="BB85">
        <v>1576.295081967213</v>
      </c>
      <c r="BC85">
        <v>774.33333333333337</v>
      </c>
      <c r="BD85">
        <v>858.83333333333337</v>
      </c>
      <c r="BE85">
        <v>980</v>
      </c>
      <c r="BF85">
        <v>871.05555555555554</v>
      </c>
      <c r="BG85">
        <v>905.6</v>
      </c>
      <c r="BH85">
        <v>800.28571428571433</v>
      </c>
      <c r="BI85">
        <v>696.83333333333337</v>
      </c>
      <c r="BJ85">
        <v>795.05555555555554</v>
      </c>
      <c r="BK85">
        <v>833.05555555555554</v>
      </c>
      <c r="BL85">
        <v>833.05555555555554</v>
      </c>
      <c r="BM85">
        <v>1300.4536082474226</v>
      </c>
      <c r="BN85">
        <v>1517</v>
      </c>
      <c r="BO85">
        <v>1366.5</v>
      </c>
      <c r="BQ85">
        <v>1416.6666666666667</v>
      </c>
      <c r="BR85">
        <v>967</v>
      </c>
      <c r="BS85">
        <v>1081</v>
      </c>
      <c r="BU85">
        <v>1052.5</v>
      </c>
      <c r="BV85">
        <v>1208.5714285714287</v>
      </c>
      <c r="BW85">
        <v>1086.5</v>
      </c>
      <c r="BX85">
        <v>1104</v>
      </c>
      <c r="BY85">
        <v>1298</v>
      </c>
      <c r="BZ85">
        <v>1143.75</v>
      </c>
      <c r="CA85">
        <v>1713</v>
      </c>
      <c r="CB85">
        <v>841</v>
      </c>
      <c r="CC85">
        <v>1627</v>
      </c>
      <c r="CD85">
        <v>1347</v>
      </c>
      <c r="CE85">
        <v>1256.6666666666667</v>
      </c>
      <c r="CF85">
        <v>1235.625</v>
      </c>
      <c r="CG85">
        <v>1915.5</v>
      </c>
      <c r="CH85">
        <v>1018.5</v>
      </c>
      <c r="CI85">
        <v>698</v>
      </c>
      <c r="CJ85">
        <v>1313.2</v>
      </c>
      <c r="CK85">
        <v>1155</v>
      </c>
      <c r="CL85">
        <v>1810</v>
      </c>
      <c r="CM85">
        <v>1114</v>
      </c>
      <c r="CN85">
        <v>1408.8</v>
      </c>
      <c r="CO85">
        <v>1361</v>
      </c>
      <c r="CP85">
        <v>1361</v>
      </c>
      <c r="CQ85">
        <v>1283.8461538461538</v>
      </c>
      <c r="CR85">
        <v>1296.9430894308944</v>
      </c>
      <c r="CS85">
        <v>1270</v>
      </c>
      <c r="CT85">
        <v>1247.7142857142858</v>
      </c>
      <c r="CU85">
        <v>1009.8571428571429</v>
      </c>
      <c r="CV85">
        <v>1160.1666666666667</v>
      </c>
      <c r="CW85">
        <v>1639.2</v>
      </c>
      <c r="CX85">
        <v>1003.3333333333334</v>
      </c>
      <c r="CY85">
        <v>1429.5</v>
      </c>
      <c r="CZ85">
        <v>1340.7647058823529</v>
      </c>
      <c r="DA85">
        <v>1247.8857142857144</v>
      </c>
      <c r="DB85">
        <v>801.14285714285711</v>
      </c>
      <c r="DC85">
        <v>1414</v>
      </c>
      <c r="DD85">
        <v>1344.3333333333333</v>
      </c>
      <c r="DE85">
        <v>1137.0588235294117</v>
      </c>
      <c r="DF85">
        <v>1147</v>
      </c>
      <c r="DG85">
        <v>1535.5714285714287</v>
      </c>
      <c r="DH85">
        <v>1568.75</v>
      </c>
      <c r="DI85">
        <v>1422.4375</v>
      </c>
      <c r="DJ85">
        <v>1275.4242424242425</v>
      </c>
      <c r="DK85">
        <v>1261.25</v>
      </c>
      <c r="DL85">
        <v>629.25</v>
      </c>
      <c r="DM85">
        <v>685.2</v>
      </c>
      <c r="DN85">
        <v>489</v>
      </c>
      <c r="DO85">
        <v>599.14285714285711</v>
      </c>
      <c r="DP85">
        <v>644.33333333333337</v>
      </c>
      <c r="DQ85">
        <v>613.20000000000005</v>
      </c>
      <c r="DR85">
        <v>524.16666666666663</v>
      </c>
      <c r="DS85">
        <v>581.71428571428567</v>
      </c>
      <c r="DT85">
        <v>590.42857142857144</v>
      </c>
      <c r="DU85">
        <v>590.42857142857144</v>
      </c>
      <c r="DV85">
        <v>1065.59375</v>
      </c>
      <c r="DW85">
        <v>2039</v>
      </c>
      <c r="DY85">
        <v>1789</v>
      </c>
      <c r="DZ85">
        <v>1914</v>
      </c>
      <c r="EA85">
        <v>1102</v>
      </c>
      <c r="EC85">
        <v>1352</v>
      </c>
      <c r="ED85">
        <v>1227</v>
      </c>
      <c r="EE85">
        <v>1570.5</v>
      </c>
      <c r="EL85">
        <v>946</v>
      </c>
      <c r="EM85">
        <v>946</v>
      </c>
      <c r="EN85">
        <v>946</v>
      </c>
      <c r="EO85">
        <v>1445.6</v>
      </c>
      <c r="EP85">
        <v>2229</v>
      </c>
      <c r="ES85">
        <v>2229</v>
      </c>
      <c r="EV85">
        <v>1974</v>
      </c>
      <c r="EW85">
        <v>1974</v>
      </c>
      <c r="EX85">
        <v>2101.5</v>
      </c>
      <c r="EY85">
        <v>2101.5</v>
      </c>
      <c r="EZ85">
        <v>3</v>
      </c>
      <c r="FA85">
        <v>1633</v>
      </c>
      <c r="FB85">
        <v>2.1166666666666667</v>
      </c>
      <c r="FC85">
        <v>1104.1553398058252</v>
      </c>
      <c r="FD85">
        <v>318</v>
      </c>
      <c r="FE85">
        <v>281.57142857142856</v>
      </c>
      <c r="FF85">
        <v>317.5</v>
      </c>
      <c r="FG85">
        <v>301.9375</v>
      </c>
      <c r="FH85">
        <v>343.6</v>
      </c>
      <c r="FI85">
        <v>324.16666666666669</v>
      </c>
      <c r="FJ85">
        <v>235.16666666666666</v>
      </c>
      <c r="FK85">
        <v>298.47058823529414</v>
      </c>
      <c r="FL85">
        <v>333.5</v>
      </c>
      <c r="FM85">
        <v>387</v>
      </c>
      <c r="FN85">
        <v>261.66666666666669</v>
      </c>
      <c r="FO85">
        <v>297.53333333333336</v>
      </c>
      <c r="FP85">
        <v>301.42857142857144</v>
      </c>
      <c r="FQ85">
        <v>340</v>
      </c>
      <c r="FR85">
        <v>302.33333333333331</v>
      </c>
      <c r="FS85">
        <v>317.47058823529414</v>
      </c>
      <c r="FT85">
        <v>244.25</v>
      </c>
      <c r="FU85">
        <v>319.14285714285717</v>
      </c>
      <c r="FV85">
        <v>254.30769230769232</v>
      </c>
      <c r="FW85">
        <v>274.4871794871795</v>
      </c>
      <c r="FX85">
        <v>255.06666666666666</v>
      </c>
      <c r="FY85">
        <v>286.42857142857144</v>
      </c>
      <c r="FZ85">
        <v>286.92857142857144</v>
      </c>
      <c r="GA85">
        <v>275.6511627906977</v>
      </c>
    </row>
    <row r="86" spans="1:183" x14ac:dyDescent="0.3">
      <c r="A86" s="2" t="s">
        <v>84</v>
      </c>
      <c r="C86">
        <v>107</v>
      </c>
      <c r="E86">
        <v>107</v>
      </c>
      <c r="F86">
        <v>99</v>
      </c>
      <c r="H86">
        <v>89</v>
      </c>
      <c r="I86">
        <v>94</v>
      </c>
      <c r="J86">
        <v>98.333333333333329</v>
      </c>
      <c r="N86">
        <v>0</v>
      </c>
      <c r="P86">
        <v>0</v>
      </c>
      <c r="R86">
        <v>1.8518518518518517E-2</v>
      </c>
      <c r="S86">
        <v>98.333333333333329</v>
      </c>
      <c r="U86">
        <v>102</v>
      </c>
      <c r="W86">
        <v>102</v>
      </c>
      <c r="AB86">
        <v>102</v>
      </c>
      <c r="AH86">
        <v>102</v>
      </c>
      <c r="AI86">
        <v>99.25</v>
      </c>
      <c r="AJ86">
        <v>259.42857142857144</v>
      </c>
      <c r="AK86">
        <v>218.5</v>
      </c>
      <c r="AL86">
        <v>259.8</v>
      </c>
      <c r="AM86">
        <v>245.88888888888889</v>
      </c>
      <c r="AN86">
        <v>284.57142857142856</v>
      </c>
      <c r="AO86">
        <v>276.83333333333331</v>
      </c>
      <c r="AP86">
        <v>187.57142857142858</v>
      </c>
      <c r="AQ86">
        <v>248.3</v>
      </c>
      <c r="AR86">
        <v>247.15789473684211</v>
      </c>
      <c r="AS86">
        <v>241.5</v>
      </c>
      <c r="AT86">
        <v>164</v>
      </c>
      <c r="AU86">
        <v>219.66666666666666</v>
      </c>
      <c r="AV86">
        <v>206.93333333333334</v>
      </c>
      <c r="AW86">
        <v>195.25</v>
      </c>
      <c r="AX86">
        <v>262.16666666666669</v>
      </c>
      <c r="AY86">
        <v>124.75</v>
      </c>
      <c r="AZ86">
        <v>203.78571428571428</v>
      </c>
      <c r="BA86">
        <v>205.41379310344828</v>
      </c>
      <c r="BB86">
        <v>229.08955223880596</v>
      </c>
      <c r="BC86">
        <v>181.33333333333334</v>
      </c>
      <c r="BD86">
        <v>152.6</v>
      </c>
      <c r="BE86">
        <v>128.80000000000001</v>
      </c>
      <c r="BF86">
        <v>155.9375</v>
      </c>
      <c r="BG86">
        <v>172</v>
      </c>
      <c r="BH86">
        <v>184.5</v>
      </c>
      <c r="BI86">
        <v>164.5</v>
      </c>
      <c r="BJ86">
        <v>171.44444444444446</v>
      </c>
      <c r="BK86">
        <v>161.52000000000001</v>
      </c>
      <c r="BL86">
        <v>161.52000000000001</v>
      </c>
      <c r="BM86">
        <v>210.72826086956522</v>
      </c>
      <c r="CR86">
        <v>210.72826086956522</v>
      </c>
      <c r="CS86">
        <v>359.2</v>
      </c>
      <c r="CT86">
        <v>288.75</v>
      </c>
      <c r="CU86">
        <v>201.16666666666666</v>
      </c>
      <c r="CV86">
        <v>277.2</v>
      </c>
      <c r="CW86">
        <v>113</v>
      </c>
      <c r="CX86">
        <v>310</v>
      </c>
      <c r="CY86">
        <v>215.4</v>
      </c>
      <c r="CZ86">
        <v>213</v>
      </c>
      <c r="DA86">
        <v>247.39285714285714</v>
      </c>
      <c r="DB86">
        <v>121.5</v>
      </c>
      <c r="DC86">
        <v>249.6</v>
      </c>
      <c r="DD86">
        <v>335</v>
      </c>
      <c r="DE86">
        <v>249.6</v>
      </c>
      <c r="DF86">
        <v>304.83333333333331</v>
      </c>
      <c r="DG86">
        <v>225.85714285714286</v>
      </c>
      <c r="DH86">
        <v>188</v>
      </c>
      <c r="DI86">
        <v>244.8235294117647</v>
      </c>
      <c r="DJ86">
        <v>247.0625</v>
      </c>
      <c r="DK86">
        <v>247.21666666666667</v>
      </c>
      <c r="DL86">
        <v>109</v>
      </c>
      <c r="DM86">
        <v>187.57142857142858</v>
      </c>
      <c r="DN86">
        <v>226</v>
      </c>
      <c r="DO86">
        <v>190.07142857142858</v>
      </c>
      <c r="DP86">
        <v>168.75</v>
      </c>
      <c r="DQ86">
        <v>229</v>
      </c>
      <c r="DR86">
        <v>372</v>
      </c>
      <c r="DS86">
        <v>268.5</v>
      </c>
      <c r="DT86">
        <v>226.26923076923077</v>
      </c>
      <c r="DU86">
        <v>226.26923076923077</v>
      </c>
      <c r="DV86">
        <v>240.88372093023256</v>
      </c>
      <c r="DW86">
        <v>311</v>
      </c>
      <c r="DX86">
        <v>196</v>
      </c>
      <c r="DY86">
        <v>82</v>
      </c>
      <c r="DZ86">
        <v>196.33333333333334</v>
      </c>
      <c r="EC86">
        <v>161</v>
      </c>
      <c r="ED86">
        <v>161</v>
      </c>
      <c r="EE86">
        <v>187.5</v>
      </c>
      <c r="EF86">
        <v>115</v>
      </c>
      <c r="EG86">
        <v>145</v>
      </c>
      <c r="EH86">
        <v>277</v>
      </c>
      <c r="EI86">
        <v>179</v>
      </c>
      <c r="EJ86">
        <v>349</v>
      </c>
      <c r="EM86">
        <v>349</v>
      </c>
      <c r="EN86">
        <v>221.5</v>
      </c>
      <c r="EO86">
        <v>204.5</v>
      </c>
      <c r="EP86">
        <v>745</v>
      </c>
      <c r="EQ86">
        <v>132</v>
      </c>
      <c r="ER86">
        <v>82</v>
      </c>
      <c r="ES86">
        <v>319.66666666666669</v>
      </c>
      <c r="ET86">
        <v>162</v>
      </c>
      <c r="EV86">
        <v>84</v>
      </c>
      <c r="EW86">
        <v>123</v>
      </c>
      <c r="EX86">
        <v>241</v>
      </c>
      <c r="EY86">
        <v>241</v>
      </c>
      <c r="EZ86">
        <v>1.1111111111111112</v>
      </c>
      <c r="FA86">
        <v>218.53846153846155</v>
      </c>
      <c r="FB86">
        <v>0.90555555555555556</v>
      </c>
      <c r="FC86">
        <v>237.94949494949495</v>
      </c>
      <c r="FD86">
        <v>160.5</v>
      </c>
      <c r="FE86">
        <v>136.28571428571428</v>
      </c>
      <c r="FF86">
        <v>115.75</v>
      </c>
      <c r="FG86">
        <v>140</v>
      </c>
      <c r="FH86">
        <v>89.25</v>
      </c>
      <c r="FI86">
        <v>106.5</v>
      </c>
      <c r="FJ86">
        <v>119.2</v>
      </c>
      <c r="FK86">
        <v>106.07692307692308</v>
      </c>
      <c r="FL86">
        <v>122</v>
      </c>
      <c r="FM86">
        <v>159</v>
      </c>
      <c r="FN86">
        <v>103.25</v>
      </c>
      <c r="FO86">
        <v>132.5</v>
      </c>
      <c r="FP86">
        <v>200.42857142857142</v>
      </c>
      <c r="FQ86">
        <v>166.66666666666666</v>
      </c>
      <c r="FR86">
        <v>144.28571428571428</v>
      </c>
      <c r="FS86">
        <v>170.65</v>
      </c>
      <c r="FT86">
        <v>99</v>
      </c>
      <c r="FV86">
        <v>89</v>
      </c>
      <c r="FW86">
        <v>94</v>
      </c>
      <c r="FY86">
        <v>107</v>
      </c>
      <c r="GA86">
        <v>107</v>
      </c>
    </row>
    <row r="87" spans="1:183" x14ac:dyDescent="0.3">
      <c r="A87" s="2" t="s">
        <v>85</v>
      </c>
      <c r="B87">
        <v>1277.625</v>
      </c>
      <c r="C87">
        <v>1212.5</v>
      </c>
      <c r="D87">
        <v>1128.7647058823529</v>
      </c>
      <c r="E87">
        <v>1205.0196078431372</v>
      </c>
      <c r="F87">
        <v>1103.1176470588234</v>
      </c>
      <c r="G87">
        <v>1073.3529411764705</v>
      </c>
      <c r="H87">
        <v>1261.9375</v>
      </c>
      <c r="I87">
        <v>1143.82</v>
      </c>
      <c r="J87">
        <v>1174.7227722772277</v>
      </c>
      <c r="K87">
        <v>504.66666666666669</v>
      </c>
      <c r="L87">
        <v>575.84210526315792</v>
      </c>
      <c r="M87">
        <v>427.8</v>
      </c>
      <c r="N87">
        <v>1.8166666666666667</v>
      </c>
      <c r="O87">
        <v>501.42105263157896</v>
      </c>
      <c r="P87">
        <v>1.8166666666666667</v>
      </c>
      <c r="Q87">
        <v>501.42105263157896</v>
      </c>
      <c r="R87">
        <v>2.8833333333333333</v>
      </c>
      <c r="S87">
        <v>931.82278481012656</v>
      </c>
      <c r="AI87">
        <v>931.82278481012656</v>
      </c>
      <c r="AJ87">
        <v>1295.5999999999999</v>
      </c>
      <c r="AK87">
        <v>1611.1428571428571</v>
      </c>
      <c r="AL87">
        <v>1602.2</v>
      </c>
      <c r="AM87">
        <v>1490.962962962963</v>
      </c>
      <c r="AN87">
        <v>1713.4</v>
      </c>
      <c r="AO87">
        <v>1456</v>
      </c>
      <c r="AP87">
        <v>1158.4285714285713</v>
      </c>
      <c r="AQ87">
        <v>1474.8846153846155</v>
      </c>
      <c r="AR87">
        <v>1483.0754716981132</v>
      </c>
      <c r="AS87">
        <v>1259.4285714285713</v>
      </c>
      <c r="AT87">
        <v>1054.875</v>
      </c>
      <c r="AU87">
        <v>638.5</v>
      </c>
      <c r="AV87">
        <v>1004.0952380952381</v>
      </c>
      <c r="AW87">
        <v>1019</v>
      </c>
      <c r="AX87">
        <v>1652.2</v>
      </c>
      <c r="AY87">
        <v>1288.2857142857142</v>
      </c>
      <c r="AZ87">
        <v>1355.7333333333333</v>
      </c>
      <c r="BA87">
        <v>1150.6111111111111</v>
      </c>
      <c r="BB87">
        <v>1348.5955056179776</v>
      </c>
      <c r="BC87">
        <v>738.71428571428567</v>
      </c>
      <c r="BD87">
        <v>628.125</v>
      </c>
      <c r="BE87">
        <v>720.2</v>
      </c>
      <c r="BF87">
        <v>695.92</v>
      </c>
      <c r="BG87">
        <v>729</v>
      </c>
      <c r="BH87">
        <v>682.85714285714289</v>
      </c>
      <c r="BI87">
        <v>538.71428571428567</v>
      </c>
      <c r="BJ87">
        <v>650.19047619047615</v>
      </c>
      <c r="BK87">
        <v>675.04347826086962</v>
      </c>
      <c r="BL87">
        <v>675.04347826086962</v>
      </c>
      <c r="BM87">
        <v>1119.088888888889</v>
      </c>
      <c r="CC87">
        <v>1861</v>
      </c>
      <c r="CD87">
        <v>1861</v>
      </c>
      <c r="CE87">
        <v>1861</v>
      </c>
      <c r="CF87">
        <v>1861</v>
      </c>
      <c r="CM87">
        <v>507</v>
      </c>
      <c r="CN87">
        <v>507</v>
      </c>
      <c r="CO87">
        <v>507</v>
      </c>
      <c r="CP87">
        <v>507</v>
      </c>
      <c r="CQ87">
        <v>1184</v>
      </c>
      <c r="CR87">
        <v>1120.036496350365</v>
      </c>
      <c r="CS87">
        <v>460.2</v>
      </c>
      <c r="CT87">
        <v>825</v>
      </c>
      <c r="CU87">
        <v>470.57142857142856</v>
      </c>
      <c r="CV87">
        <v>571.76470588235293</v>
      </c>
      <c r="CW87">
        <v>945.66666666666663</v>
      </c>
      <c r="CX87">
        <v>490.5</v>
      </c>
      <c r="CY87">
        <v>540.42857142857144</v>
      </c>
      <c r="CZ87">
        <v>652.63157894736844</v>
      </c>
      <c r="DA87">
        <v>614.44444444444446</v>
      </c>
      <c r="DB87">
        <v>1846.1</v>
      </c>
      <c r="DC87">
        <v>1580.2</v>
      </c>
      <c r="DD87">
        <v>1609.2222222222222</v>
      </c>
      <c r="DE87">
        <v>1680.8965517241379</v>
      </c>
      <c r="DF87">
        <v>1292</v>
      </c>
      <c r="DG87">
        <v>1534.5</v>
      </c>
      <c r="DH87">
        <v>1549.6</v>
      </c>
      <c r="DI87">
        <v>1464.4482758620691</v>
      </c>
      <c r="DJ87">
        <v>1572.6724137931035</v>
      </c>
      <c r="DK87">
        <v>1205.6914893617022</v>
      </c>
      <c r="DL87">
        <v>609.25</v>
      </c>
      <c r="DM87">
        <v>665.1</v>
      </c>
      <c r="DN87">
        <v>482.66666666666669</v>
      </c>
      <c r="DO87">
        <v>587.74074074074076</v>
      </c>
      <c r="DP87">
        <v>519.22222222222217</v>
      </c>
      <c r="DQ87">
        <v>581.375</v>
      </c>
      <c r="DR87">
        <v>559.22222222222217</v>
      </c>
      <c r="DS87">
        <v>552.19230769230774</v>
      </c>
      <c r="DT87">
        <v>570.30188679245282</v>
      </c>
      <c r="DU87">
        <v>570.30188679245282</v>
      </c>
      <c r="DV87">
        <v>976.60544217687072</v>
      </c>
      <c r="DY87">
        <v>229</v>
      </c>
      <c r="DZ87">
        <v>229</v>
      </c>
      <c r="EA87">
        <v>234</v>
      </c>
      <c r="ED87">
        <v>234</v>
      </c>
      <c r="EE87">
        <v>231.5</v>
      </c>
      <c r="EH87">
        <v>1919</v>
      </c>
      <c r="EI87">
        <v>1919</v>
      </c>
      <c r="EJ87">
        <v>1756</v>
      </c>
      <c r="EM87">
        <v>1756</v>
      </c>
      <c r="EN87">
        <v>1837.5</v>
      </c>
      <c r="EO87">
        <v>1034.5</v>
      </c>
      <c r="ER87">
        <v>740</v>
      </c>
      <c r="ES87">
        <v>740</v>
      </c>
      <c r="ET87">
        <v>439</v>
      </c>
      <c r="EW87">
        <v>439</v>
      </c>
      <c r="EX87">
        <v>589.5</v>
      </c>
      <c r="EY87">
        <v>589.5</v>
      </c>
      <c r="EZ87">
        <v>3.3333333333333335</v>
      </c>
      <c r="FA87">
        <v>886.16666666666663</v>
      </c>
      <c r="FB87">
        <v>2.8277777777777779</v>
      </c>
      <c r="FC87">
        <v>973.05882352941171</v>
      </c>
      <c r="FD87">
        <v>275.44444444444446</v>
      </c>
      <c r="FE87">
        <v>299.5</v>
      </c>
      <c r="FF87">
        <v>322.89999999999998</v>
      </c>
      <c r="FG87">
        <v>300.10344827586209</v>
      </c>
      <c r="FH87">
        <v>215.66666666666666</v>
      </c>
      <c r="FI87">
        <v>179.83333333333334</v>
      </c>
      <c r="FJ87">
        <v>284.57142857142856</v>
      </c>
      <c r="FK87">
        <v>229.73684210526315</v>
      </c>
      <c r="FL87">
        <v>361</v>
      </c>
      <c r="FM87">
        <v>342.2</v>
      </c>
      <c r="FN87">
        <v>244.28571428571428</v>
      </c>
      <c r="FO87">
        <v>300.26666666666665</v>
      </c>
      <c r="FP87">
        <v>309.3</v>
      </c>
      <c r="FQ87">
        <v>304.66666666666669</v>
      </c>
      <c r="FR87">
        <v>270.85714285714283</v>
      </c>
      <c r="FS87">
        <v>297.34615384615387</v>
      </c>
      <c r="FT87">
        <v>286.29411764705884</v>
      </c>
      <c r="FU87">
        <v>286.29411764705884</v>
      </c>
      <c r="FV87">
        <v>284</v>
      </c>
      <c r="FW87">
        <v>285.56</v>
      </c>
      <c r="FX87">
        <v>306.875</v>
      </c>
      <c r="FY87">
        <v>312.88888888888891</v>
      </c>
      <c r="FZ87">
        <v>279.8235294117647</v>
      </c>
      <c r="GA87">
        <v>299.98039215686276</v>
      </c>
    </row>
    <row r="88" spans="1:183" x14ac:dyDescent="0.3">
      <c r="A88" s="2" t="s">
        <v>86</v>
      </c>
      <c r="B88">
        <v>1197.5384615384614</v>
      </c>
      <c r="C88">
        <v>1091.2142857142858</v>
      </c>
      <c r="D88">
        <v>1133.7333333333333</v>
      </c>
      <c r="E88">
        <v>1139.3095238095239</v>
      </c>
      <c r="F88">
        <v>1253.6923076923076</v>
      </c>
      <c r="G88">
        <v>1145.1428571428571</v>
      </c>
      <c r="H88">
        <v>1055.1875</v>
      </c>
      <c r="I88">
        <v>1144.4883720930231</v>
      </c>
      <c r="J88">
        <v>1141.9294117647059</v>
      </c>
      <c r="K88">
        <v>388.8125</v>
      </c>
      <c r="L88">
        <v>337.70588235294116</v>
      </c>
      <c r="M88">
        <v>347.375</v>
      </c>
      <c r="N88">
        <v>1.5</v>
      </c>
      <c r="O88">
        <v>357.55102040816325</v>
      </c>
      <c r="P88">
        <v>1.5</v>
      </c>
      <c r="Q88">
        <v>357.55102040816325</v>
      </c>
      <c r="R88">
        <v>3.1222222222222222</v>
      </c>
      <c r="S88">
        <v>855.1044776119403</v>
      </c>
      <c r="AI88">
        <v>855.1044776119403</v>
      </c>
      <c r="AJ88">
        <v>1067.5555555555557</v>
      </c>
      <c r="AK88">
        <v>970.5</v>
      </c>
      <c r="AL88">
        <v>1425.6666666666667</v>
      </c>
      <c r="AM88">
        <v>1161.6538461538462</v>
      </c>
      <c r="AN88">
        <v>1117.1111111111111</v>
      </c>
      <c r="AO88">
        <v>1191</v>
      </c>
      <c r="AP88">
        <v>1442.875</v>
      </c>
      <c r="AQ88">
        <v>1247.25</v>
      </c>
      <c r="AR88">
        <v>1202.74</v>
      </c>
      <c r="AS88">
        <v>683.85714285714289</v>
      </c>
      <c r="AT88">
        <v>773</v>
      </c>
      <c r="AU88">
        <v>373.28571428571428</v>
      </c>
      <c r="AV88">
        <v>601.9</v>
      </c>
      <c r="AW88">
        <v>876.83333333333337</v>
      </c>
      <c r="AX88">
        <v>561.14285714285711</v>
      </c>
      <c r="AY88">
        <v>476.33333333333331</v>
      </c>
      <c r="AZ88">
        <v>634.0526315789474</v>
      </c>
      <c r="BA88">
        <v>617.56410256410254</v>
      </c>
      <c r="BB88">
        <v>946.31460674157302</v>
      </c>
      <c r="BC88">
        <v>533.11111111111109</v>
      </c>
      <c r="BD88">
        <v>576.125</v>
      </c>
      <c r="BE88">
        <v>622</v>
      </c>
      <c r="BF88">
        <v>575.32000000000005</v>
      </c>
      <c r="BG88">
        <v>838.625</v>
      </c>
      <c r="BH88">
        <v>796.5</v>
      </c>
      <c r="BI88">
        <v>700.625</v>
      </c>
      <c r="BJ88">
        <v>778.58333333333337</v>
      </c>
      <c r="BK88">
        <v>674.87755102040819</v>
      </c>
      <c r="BL88">
        <v>674.87755102040819</v>
      </c>
      <c r="BM88">
        <v>849.93478260869563</v>
      </c>
      <c r="BN88">
        <v>196</v>
      </c>
      <c r="BO88">
        <v>801.5</v>
      </c>
      <c r="BP88">
        <v>871</v>
      </c>
      <c r="BQ88">
        <v>667.5</v>
      </c>
      <c r="BR88">
        <v>1279</v>
      </c>
      <c r="BS88">
        <v>674</v>
      </c>
      <c r="BT88">
        <v>670</v>
      </c>
      <c r="BU88">
        <v>823.25</v>
      </c>
      <c r="BV88">
        <v>745.375</v>
      </c>
      <c r="BW88">
        <v>1340</v>
      </c>
      <c r="BX88">
        <v>809</v>
      </c>
      <c r="BY88">
        <v>743</v>
      </c>
      <c r="BZ88">
        <v>925.25</v>
      </c>
      <c r="CA88">
        <v>464</v>
      </c>
      <c r="CB88">
        <v>1348</v>
      </c>
      <c r="CC88">
        <v>1362</v>
      </c>
      <c r="CD88">
        <v>1176.8</v>
      </c>
      <c r="CE88">
        <v>1065</v>
      </c>
      <c r="CF88">
        <v>914.58823529411768</v>
      </c>
      <c r="CG88">
        <v>747</v>
      </c>
      <c r="CH88">
        <v>1008.5</v>
      </c>
      <c r="CI88">
        <v>1209</v>
      </c>
      <c r="CJ88">
        <v>993.25</v>
      </c>
      <c r="CK88">
        <v>1283</v>
      </c>
      <c r="CL88">
        <v>1008.5</v>
      </c>
      <c r="CM88">
        <v>661</v>
      </c>
      <c r="CN88">
        <v>924.4</v>
      </c>
      <c r="CO88">
        <v>955</v>
      </c>
      <c r="CP88">
        <v>955</v>
      </c>
      <c r="CQ88">
        <v>928.57692307692309</v>
      </c>
      <c r="CR88">
        <v>862.40243902439022</v>
      </c>
      <c r="CS88">
        <v>525.44444444444446</v>
      </c>
      <c r="CT88">
        <v>472.625</v>
      </c>
      <c r="CU88">
        <v>638.5</v>
      </c>
      <c r="CV88">
        <v>544.72</v>
      </c>
      <c r="CW88">
        <v>577.55555555555554</v>
      </c>
      <c r="CX88">
        <v>525.4</v>
      </c>
      <c r="CY88">
        <v>578.5</v>
      </c>
      <c r="CZ88">
        <v>559.89655172413791</v>
      </c>
      <c r="DA88">
        <v>552.87037037037032</v>
      </c>
      <c r="DB88">
        <v>1107.3333333333333</v>
      </c>
      <c r="DC88">
        <v>1303</v>
      </c>
      <c r="DD88">
        <v>1010.125</v>
      </c>
      <c r="DE88">
        <v>1138.8399999999999</v>
      </c>
      <c r="DF88">
        <v>1019.7777777777778</v>
      </c>
      <c r="DG88">
        <v>1155.8</v>
      </c>
      <c r="DH88">
        <v>993.6</v>
      </c>
      <c r="DI88">
        <v>1057.655172413793</v>
      </c>
      <c r="DJ88">
        <v>1095.2407407407406</v>
      </c>
      <c r="DK88">
        <v>824.05555555555554</v>
      </c>
      <c r="DL88">
        <v>637.77777777777783</v>
      </c>
      <c r="DM88">
        <v>521</v>
      </c>
      <c r="DN88">
        <v>768.25</v>
      </c>
      <c r="DO88">
        <v>642.16</v>
      </c>
      <c r="DP88">
        <v>556.77777777777783</v>
      </c>
      <c r="DQ88">
        <v>572.1</v>
      </c>
      <c r="DR88">
        <v>590.29999999999995</v>
      </c>
      <c r="DS88">
        <v>573.62068965517244</v>
      </c>
      <c r="DT88">
        <v>605.35185185185185</v>
      </c>
      <c r="DU88">
        <v>605.35185185185185</v>
      </c>
      <c r="DV88">
        <v>751.15432098765427</v>
      </c>
      <c r="DW88">
        <v>500</v>
      </c>
      <c r="DX88">
        <v>1329.5</v>
      </c>
      <c r="DY88">
        <v>643.5</v>
      </c>
      <c r="DZ88">
        <v>889.2</v>
      </c>
      <c r="EA88">
        <v>85</v>
      </c>
      <c r="ED88">
        <v>85</v>
      </c>
      <c r="EE88">
        <v>755.16666666666663</v>
      </c>
      <c r="EF88">
        <v>754</v>
      </c>
      <c r="EG88">
        <v>724</v>
      </c>
      <c r="EH88">
        <v>723.5</v>
      </c>
      <c r="EI88">
        <v>731.25</v>
      </c>
      <c r="EJ88">
        <v>1695</v>
      </c>
      <c r="EM88">
        <v>1695</v>
      </c>
      <c r="EN88">
        <v>924</v>
      </c>
      <c r="EO88">
        <v>831.90909090909088</v>
      </c>
      <c r="EP88">
        <v>1672</v>
      </c>
      <c r="EQ88">
        <v>573.5</v>
      </c>
      <c r="ER88">
        <v>595</v>
      </c>
      <c r="ES88">
        <v>801.8</v>
      </c>
      <c r="ET88">
        <v>101</v>
      </c>
      <c r="EW88">
        <v>101</v>
      </c>
      <c r="EX88">
        <v>685</v>
      </c>
      <c r="EY88">
        <v>685</v>
      </c>
      <c r="EZ88">
        <v>4.0555555555555554</v>
      </c>
      <c r="FA88">
        <v>780.05882352941171</v>
      </c>
      <c r="FB88">
        <v>4.2777777777777777</v>
      </c>
      <c r="FC88">
        <v>753.89944134078212</v>
      </c>
      <c r="FD88">
        <v>169.33333333333334</v>
      </c>
      <c r="FE88">
        <v>151.9</v>
      </c>
      <c r="FF88">
        <v>141.69999999999999</v>
      </c>
      <c r="FG88">
        <v>153.79310344827587</v>
      </c>
      <c r="FH88">
        <v>171.66666666666666</v>
      </c>
      <c r="FI88">
        <v>152.1</v>
      </c>
      <c r="FJ88">
        <v>191.9</v>
      </c>
      <c r="FK88">
        <v>171.89655172413794</v>
      </c>
      <c r="FL88">
        <v>151</v>
      </c>
      <c r="FM88">
        <v>164.42857142857142</v>
      </c>
      <c r="FN88">
        <v>186.16666666666666</v>
      </c>
      <c r="FO88">
        <v>167.05263157894737</v>
      </c>
      <c r="FP88">
        <v>220.66666666666666</v>
      </c>
      <c r="FQ88">
        <v>166</v>
      </c>
      <c r="FR88">
        <v>215.375</v>
      </c>
      <c r="FS88">
        <v>202.95833333333334</v>
      </c>
      <c r="FT88">
        <v>210.92307692307693</v>
      </c>
      <c r="FU88">
        <v>249.14285714285714</v>
      </c>
      <c r="FV88">
        <v>245.375</v>
      </c>
      <c r="FW88">
        <v>236.18604651162789</v>
      </c>
      <c r="FX88">
        <v>190.92307692307693</v>
      </c>
      <c r="FY88">
        <v>177.57142857142858</v>
      </c>
      <c r="FZ88">
        <v>182.93333333333334</v>
      </c>
      <c r="GA88">
        <v>183.61904761904762</v>
      </c>
    </row>
    <row r="89" spans="1:183" x14ac:dyDescent="0.3">
      <c r="A89" s="2" t="s">
        <v>87</v>
      </c>
      <c r="B89">
        <v>1705.3333333333333</v>
      </c>
      <c r="C89">
        <v>1565.5</v>
      </c>
      <c r="D89">
        <v>1574.0833333333333</v>
      </c>
      <c r="E89">
        <v>1619.1707317073171</v>
      </c>
      <c r="F89">
        <v>1610.3636363636363</v>
      </c>
      <c r="G89">
        <v>1617.3076923076924</v>
      </c>
      <c r="H89">
        <v>1643.125</v>
      </c>
      <c r="I89">
        <v>1625.7249999999999</v>
      </c>
      <c r="J89">
        <v>1622.4074074074074</v>
      </c>
      <c r="K89">
        <v>452.375</v>
      </c>
      <c r="L89">
        <v>532.11764705882354</v>
      </c>
      <c r="M89">
        <v>461.88235294117646</v>
      </c>
      <c r="N89">
        <v>1.5517241379310345</v>
      </c>
      <c r="O89">
        <v>482.72</v>
      </c>
      <c r="P89">
        <v>1.5517241379310345</v>
      </c>
      <c r="Q89">
        <v>482.72</v>
      </c>
      <c r="R89">
        <v>2.8275862068965516</v>
      </c>
      <c r="S89">
        <v>1187.4122137404581</v>
      </c>
      <c r="T89">
        <v>2300</v>
      </c>
      <c r="U89">
        <v>1153</v>
      </c>
      <c r="W89">
        <v>1726.5</v>
      </c>
      <c r="Y89">
        <v>1166</v>
      </c>
      <c r="AA89">
        <v>1166</v>
      </c>
      <c r="AB89">
        <v>1539.6666666666667</v>
      </c>
      <c r="AC89">
        <v>377</v>
      </c>
      <c r="AD89">
        <v>394</v>
      </c>
      <c r="AF89">
        <v>385.5</v>
      </c>
      <c r="AG89">
        <v>385.5</v>
      </c>
      <c r="AH89">
        <v>1078</v>
      </c>
      <c r="AI89">
        <v>1183.3897058823529</v>
      </c>
      <c r="AJ89">
        <v>1504.8571428571429</v>
      </c>
      <c r="AK89">
        <v>1200.7</v>
      </c>
      <c r="AL89">
        <v>1808</v>
      </c>
      <c r="AM89">
        <v>1492.8076923076924</v>
      </c>
      <c r="AN89">
        <v>1820.8</v>
      </c>
      <c r="AO89">
        <v>1302</v>
      </c>
      <c r="AP89">
        <v>1420.6666666666667</v>
      </c>
      <c r="AQ89">
        <v>1525.4285714285713</v>
      </c>
      <c r="AR89">
        <v>1509.7222222222222</v>
      </c>
      <c r="AS89">
        <v>1361.1666666666667</v>
      </c>
      <c r="AT89">
        <v>1266</v>
      </c>
      <c r="AU89">
        <v>965.75</v>
      </c>
      <c r="AV89">
        <v>1228.9411764705883</v>
      </c>
      <c r="AW89">
        <v>842</v>
      </c>
      <c r="AX89">
        <v>1295.1428571428571</v>
      </c>
      <c r="AY89">
        <v>1612.3333333333333</v>
      </c>
      <c r="AZ89">
        <v>1263.7692307692307</v>
      </c>
      <c r="BA89">
        <v>1244.0333333333333</v>
      </c>
      <c r="BB89">
        <v>1414.8333333333333</v>
      </c>
      <c r="BC89">
        <v>683.14285714285711</v>
      </c>
      <c r="BD89">
        <v>732.7</v>
      </c>
      <c r="BE89">
        <v>622.70000000000005</v>
      </c>
      <c r="BF89">
        <v>679.11111111111109</v>
      </c>
      <c r="BG89">
        <v>630.66666666666663</v>
      </c>
      <c r="BH89">
        <v>503.8</v>
      </c>
      <c r="BI89">
        <v>697.33333333333337</v>
      </c>
      <c r="BJ89">
        <v>606.78571428571433</v>
      </c>
      <c r="BK89">
        <v>642.29090909090905</v>
      </c>
      <c r="BL89">
        <v>642.29090909090905</v>
      </c>
      <c r="BM89">
        <v>1109.1510791366907</v>
      </c>
      <c r="BN89">
        <v>1270</v>
      </c>
      <c r="BQ89">
        <v>1270</v>
      </c>
      <c r="BT89">
        <v>784</v>
      </c>
      <c r="BU89">
        <v>784</v>
      </c>
      <c r="BV89">
        <v>1027</v>
      </c>
      <c r="CC89">
        <v>1311</v>
      </c>
      <c r="CD89">
        <v>1311</v>
      </c>
      <c r="CE89">
        <v>1311</v>
      </c>
      <c r="CF89">
        <v>1121.6666666666667</v>
      </c>
      <c r="CG89">
        <v>736</v>
      </c>
      <c r="CJ89">
        <v>736</v>
      </c>
      <c r="CO89">
        <v>736</v>
      </c>
      <c r="CP89">
        <v>736</v>
      </c>
      <c r="CQ89">
        <v>1025.25</v>
      </c>
      <c r="CR89">
        <v>1106.8041958041958</v>
      </c>
      <c r="CS89">
        <v>1381.875</v>
      </c>
      <c r="CT89">
        <v>1262.4000000000001</v>
      </c>
      <c r="CU89">
        <v>2197.75</v>
      </c>
      <c r="CV89">
        <v>1538.7058823529412</v>
      </c>
      <c r="CW89">
        <v>1432.2</v>
      </c>
      <c r="CX89">
        <v>1418.4285714285713</v>
      </c>
      <c r="CY89">
        <v>1391.6</v>
      </c>
      <c r="CZ89">
        <v>1414.5882352941176</v>
      </c>
      <c r="DA89">
        <v>1476.6470588235295</v>
      </c>
      <c r="DB89">
        <v>1278.5</v>
      </c>
      <c r="DC89">
        <v>1659.5555555555557</v>
      </c>
      <c r="DD89">
        <v>1793.4</v>
      </c>
      <c r="DE89">
        <v>1578.7</v>
      </c>
      <c r="DF89">
        <v>1658.1428571428571</v>
      </c>
      <c r="DG89">
        <v>1499.8571428571429</v>
      </c>
      <c r="DH89">
        <v>1886.75</v>
      </c>
      <c r="DI89">
        <v>1690.909090909091</v>
      </c>
      <c r="DJ89">
        <v>1637.4761904761904</v>
      </c>
      <c r="DK89">
        <v>1565.5263157894738</v>
      </c>
      <c r="DL89">
        <v>634.66666666666663</v>
      </c>
      <c r="DM89">
        <v>718.5</v>
      </c>
      <c r="DN89">
        <v>739</v>
      </c>
      <c r="DO89">
        <v>688.86363636363637</v>
      </c>
      <c r="DP89">
        <v>634.88888888888891</v>
      </c>
      <c r="DQ89">
        <v>623.88888888888891</v>
      </c>
      <c r="DR89">
        <v>760</v>
      </c>
      <c r="DS89">
        <v>672.92592592592598</v>
      </c>
      <c r="DT89">
        <v>680.08163265306121</v>
      </c>
      <c r="DU89">
        <v>680.08163265306121</v>
      </c>
      <c r="DV89">
        <v>1218.432</v>
      </c>
      <c r="EB89">
        <v>1933</v>
      </c>
      <c r="ED89">
        <v>1933</v>
      </c>
      <c r="EE89">
        <v>1933</v>
      </c>
      <c r="EF89">
        <v>2244</v>
      </c>
      <c r="EH89">
        <v>2082</v>
      </c>
      <c r="EI89">
        <v>2163</v>
      </c>
      <c r="EJ89">
        <v>1565</v>
      </c>
      <c r="EK89">
        <v>375</v>
      </c>
      <c r="EM89">
        <v>970</v>
      </c>
      <c r="EN89">
        <v>1566.5</v>
      </c>
      <c r="EO89">
        <v>1639.8</v>
      </c>
      <c r="ER89">
        <v>1521</v>
      </c>
      <c r="ES89">
        <v>1521</v>
      </c>
      <c r="EU89">
        <v>1415</v>
      </c>
      <c r="EW89">
        <v>1415</v>
      </c>
      <c r="EX89">
        <v>1468</v>
      </c>
      <c r="EY89">
        <v>1468</v>
      </c>
      <c r="EZ89">
        <v>2.9166666666666665</v>
      </c>
      <c r="FA89">
        <v>1590.7142857142858</v>
      </c>
      <c r="FB89">
        <v>2.8166666666666669</v>
      </c>
      <c r="FC89">
        <v>1238.1742424242425</v>
      </c>
      <c r="FD89">
        <v>374.28571428571428</v>
      </c>
      <c r="FE89">
        <v>317.28571428571428</v>
      </c>
      <c r="FF89">
        <v>343.125</v>
      </c>
      <c r="FG89">
        <v>344.81818181818181</v>
      </c>
      <c r="FH89">
        <v>343.6</v>
      </c>
      <c r="FI89">
        <v>307.42857142857144</v>
      </c>
      <c r="FJ89">
        <v>354</v>
      </c>
      <c r="FK89">
        <v>331.76470588235293</v>
      </c>
      <c r="FL89">
        <v>243.66666666666666</v>
      </c>
      <c r="FM89">
        <v>317.28571428571428</v>
      </c>
      <c r="FN89">
        <v>309</v>
      </c>
      <c r="FO89">
        <v>298.38461538461536</v>
      </c>
      <c r="FP89">
        <v>346.1</v>
      </c>
      <c r="FQ89">
        <v>341.33333333333331</v>
      </c>
      <c r="FR89">
        <v>335.66666666666669</v>
      </c>
      <c r="FS89">
        <v>341.21428571428572</v>
      </c>
      <c r="FT89">
        <v>361.63636363636363</v>
      </c>
      <c r="FU89">
        <v>364.23076923076923</v>
      </c>
      <c r="FV89">
        <v>339.25</v>
      </c>
      <c r="FW89">
        <v>353.52499999999998</v>
      </c>
      <c r="FX89">
        <v>334.8</v>
      </c>
      <c r="FY89">
        <v>378.14285714285717</v>
      </c>
      <c r="FZ89">
        <v>365.41666666666669</v>
      </c>
      <c r="GA89">
        <v>358.5609756097561</v>
      </c>
    </row>
    <row r="90" spans="1:183" x14ac:dyDescent="0.3">
      <c r="A90" s="2" t="s">
        <v>88</v>
      </c>
      <c r="B90">
        <v>1318.3125</v>
      </c>
      <c r="C90">
        <v>1366.4285714285713</v>
      </c>
      <c r="D90">
        <v>1477.8125</v>
      </c>
      <c r="E90">
        <v>1388.4347826086957</v>
      </c>
      <c r="F90">
        <v>1302.4375</v>
      </c>
      <c r="G90">
        <v>1719.2</v>
      </c>
      <c r="H90">
        <v>1306.9166666666667</v>
      </c>
      <c r="I90">
        <v>1449.0697674418604</v>
      </c>
      <c r="J90">
        <v>1417.7303370786517</v>
      </c>
      <c r="K90">
        <v>408.47058823529414</v>
      </c>
      <c r="L90">
        <v>417.88235294117646</v>
      </c>
      <c r="M90">
        <v>434.375</v>
      </c>
      <c r="N90">
        <v>1.1724137931034482</v>
      </c>
      <c r="O90">
        <v>419.96</v>
      </c>
      <c r="P90">
        <v>1.1724137931034482</v>
      </c>
      <c r="Q90">
        <v>419.96</v>
      </c>
      <c r="R90">
        <v>2.5977011494252875</v>
      </c>
      <c r="S90">
        <v>1058.8201438848921</v>
      </c>
      <c r="V90">
        <v>934</v>
      </c>
      <c r="W90">
        <v>934</v>
      </c>
      <c r="Z90">
        <v>1792.5</v>
      </c>
      <c r="AA90">
        <v>1792.5</v>
      </c>
      <c r="AB90">
        <v>1506.3333333333333</v>
      </c>
      <c r="AE90">
        <v>384</v>
      </c>
      <c r="AF90">
        <v>384</v>
      </c>
      <c r="AG90">
        <v>384</v>
      </c>
      <c r="AH90">
        <v>1225.75</v>
      </c>
      <c r="AI90">
        <v>1063.4895104895104</v>
      </c>
      <c r="AJ90">
        <v>1604.7777777777778</v>
      </c>
      <c r="AK90">
        <v>1417</v>
      </c>
      <c r="AL90">
        <v>1573</v>
      </c>
      <c r="AM90">
        <v>1532.9166666666667</v>
      </c>
      <c r="AN90">
        <v>1482.2222222222222</v>
      </c>
      <c r="AO90">
        <v>1782.625</v>
      </c>
      <c r="AP90">
        <v>1546.5</v>
      </c>
      <c r="AQ90">
        <v>1595.037037037037</v>
      </c>
      <c r="AR90">
        <v>1565.8039215686274</v>
      </c>
      <c r="AS90">
        <v>647.83333333333337</v>
      </c>
      <c r="AT90">
        <v>1571.8</v>
      </c>
      <c r="AU90">
        <v>1513</v>
      </c>
      <c r="AV90">
        <v>1240.9444444444443</v>
      </c>
      <c r="AW90">
        <v>1194.4285714285713</v>
      </c>
      <c r="AX90">
        <v>1096.3333333333333</v>
      </c>
      <c r="AY90">
        <v>744</v>
      </c>
      <c r="AZ90">
        <v>1007.35</v>
      </c>
      <c r="BA90">
        <v>1118</v>
      </c>
      <c r="BB90">
        <v>1374.6067415730338</v>
      </c>
      <c r="BC90">
        <v>529.875</v>
      </c>
      <c r="BD90">
        <v>561.28571428571433</v>
      </c>
      <c r="BE90">
        <v>523.66666666666663</v>
      </c>
      <c r="BF90">
        <v>538.57142857142856</v>
      </c>
      <c r="BG90">
        <v>511.55555555555554</v>
      </c>
      <c r="BH90">
        <v>443.625</v>
      </c>
      <c r="BI90">
        <v>450.25</v>
      </c>
      <c r="BJ90">
        <v>470.2</v>
      </c>
      <c r="BK90">
        <v>501.41304347826087</v>
      </c>
      <c r="BL90">
        <v>501.41304347826087</v>
      </c>
      <c r="BM90">
        <v>1077.0740740740741</v>
      </c>
      <c r="BN90">
        <v>1925</v>
      </c>
      <c r="BQ90">
        <v>1925</v>
      </c>
      <c r="BV90">
        <v>1925</v>
      </c>
      <c r="CF90">
        <v>1925</v>
      </c>
      <c r="CG90">
        <v>786</v>
      </c>
      <c r="CJ90">
        <v>786</v>
      </c>
      <c r="CO90">
        <v>786</v>
      </c>
      <c r="CP90">
        <v>786</v>
      </c>
      <c r="CQ90">
        <v>1355.5</v>
      </c>
      <c r="CR90">
        <v>1081.1386861313867</v>
      </c>
      <c r="CS90">
        <v>1233.8333333333333</v>
      </c>
      <c r="CT90">
        <v>1741.3333333333333</v>
      </c>
      <c r="CU90">
        <v>1287.5</v>
      </c>
      <c r="CV90">
        <v>1420.8888888888889</v>
      </c>
      <c r="CW90">
        <v>1699.8</v>
      </c>
      <c r="CX90">
        <v>1485.6666666666667</v>
      </c>
      <c r="CY90">
        <v>1653.25</v>
      </c>
      <c r="CZ90">
        <v>1601.7333333333333</v>
      </c>
      <c r="DA90">
        <v>1503.090909090909</v>
      </c>
      <c r="DB90">
        <v>1071.125</v>
      </c>
      <c r="DC90">
        <v>837.28571428571433</v>
      </c>
      <c r="DD90">
        <v>1083</v>
      </c>
      <c r="DE90">
        <v>1004.0869565217391</v>
      </c>
      <c r="DF90">
        <v>1530.1428571428571</v>
      </c>
      <c r="DG90">
        <v>1482.875</v>
      </c>
      <c r="DH90">
        <v>1094.2857142857142</v>
      </c>
      <c r="DI90">
        <v>1374.2727272727273</v>
      </c>
      <c r="DJ90">
        <v>1185.0666666666666</v>
      </c>
      <c r="DK90">
        <v>1319.6153846153845</v>
      </c>
      <c r="DL90">
        <v>479.33333333333331</v>
      </c>
      <c r="DM90">
        <v>399</v>
      </c>
      <c r="DN90">
        <v>357</v>
      </c>
      <c r="DO90">
        <v>391.08333333333331</v>
      </c>
      <c r="DP90">
        <v>376.6</v>
      </c>
      <c r="DQ90">
        <v>274.75</v>
      </c>
      <c r="DR90">
        <v>417.75</v>
      </c>
      <c r="DS90">
        <v>357.92307692307691</v>
      </c>
      <c r="DT90">
        <v>373.84</v>
      </c>
      <c r="DU90">
        <v>373.84</v>
      </c>
      <c r="DV90">
        <v>1090.0582524271845</v>
      </c>
      <c r="DW90">
        <v>1824</v>
      </c>
      <c r="DX90">
        <v>1251</v>
      </c>
      <c r="DZ90">
        <v>1537.5</v>
      </c>
      <c r="EA90">
        <v>173</v>
      </c>
      <c r="EC90">
        <v>1822</v>
      </c>
      <c r="ED90">
        <v>997.5</v>
      </c>
      <c r="EE90">
        <v>1267.5</v>
      </c>
      <c r="EF90">
        <v>217</v>
      </c>
      <c r="EG90">
        <v>249</v>
      </c>
      <c r="EH90">
        <v>2101</v>
      </c>
      <c r="EI90">
        <v>855.66666666666663</v>
      </c>
      <c r="EJ90">
        <v>2190</v>
      </c>
      <c r="EL90">
        <v>274</v>
      </c>
      <c r="EM90">
        <v>1232</v>
      </c>
      <c r="EN90">
        <v>1006.2</v>
      </c>
      <c r="EO90">
        <v>1122.3333333333333</v>
      </c>
      <c r="EQ90">
        <v>383</v>
      </c>
      <c r="ES90">
        <v>383</v>
      </c>
      <c r="ET90">
        <v>780</v>
      </c>
      <c r="EW90">
        <v>780</v>
      </c>
      <c r="EX90">
        <v>581.5</v>
      </c>
      <c r="EY90">
        <v>581.5</v>
      </c>
      <c r="EZ90">
        <v>2.6</v>
      </c>
      <c r="FA90">
        <v>1024</v>
      </c>
      <c r="FB90">
        <v>2.2666666666666666</v>
      </c>
      <c r="FC90">
        <v>1083.6842105263158</v>
      </c>
      <c r="FD90">
        <v>314.57142857142856</v>
      </c>
      <c r="FE90">
        <v>349.5</v>
      </c>
      <c r="FF90">
        <v>263.14285714285717</v>
      </c>
      <c r="FG90">
        <v>310.90909090909093</v>
      </c>
      <c r="FH90">
        <v>294.2</v>
      </c>
      <c r="FI90">
        <v>374</v>
      </c>
      <c r="FJ90">
        <v>248.5</v>
      </c>
      <c r="FK90">
        <v>313.93333333333334</v>
      </c>
      <c r="FL90">
        <v>322</v>
      </c>
      <c r="FM90">
        <v>301</v>
      </c>
      <c r="FN90">
        <v>270.28571428571428</v>
      </c>
      <c r="FO90">
        <v>297.60000000000002</v>
      </c>
      <c r="FP90">
        <v>323.88888888888891</v>
      </c>
      <c r="FQ90">
        <v>364</v>
      </c>
      <c r="FR90">
        <v>299.8</v>
      </c>
      <c r="FS90">
        <v>326.85185185185185</v>
      </c>
      <c r="FT90">
        <v>293.0625</v>
      </c>
      <c r="FU90">
        <v>349.46666666666664</v>
      </c>
      <c r="FV90">
        <v>346.5</v>
      </c>
      <c r="FW90">
        <v>327.6511627906977</v>
      </c>
      <c r="FX90">
        <v>309.5625</v>
      </c>
      <c r="FY90">
        <v>363.92857142857144</v>
      </c>
      <c r="FZ90">
        <v>343.5</v>
      </c>
      <c r="GA90">
        <v>337.91304347826087</v>
      </c>
    </row>
    <row r="91" spans="1:183" x14ac:dyDescent="0.3">
      <c r="A91" s="2" t="s">
        <v>89</v>
      </c>
      <c r="B91">
        <v>1852.8181818181818</v>
      </c>
      <c r="C91">
        <v>1366.9166666666667</v>
      </c>
      <c r="D91">
        <v>1281.7272727272727</v>
      </c>
      <c r="E91">
        <v>1496.5588235294117</v>
      </c>
      <c r="F91">
        <v>1541.5454545454545</v>
      </c>
      <c r="G91">
        <v>1405.2307692307693</v>
      </c>
      <c r="H91">
        <v>1702.1</v>
      </c>
      <c r="I91">
        <v>1536.6470588235295</v>
      </c>
      <c r="J91">
        <v>1516.6029411764705</v>
      </c>
      <c r="K91">
        <v>667.4</v>
      </c>
      <c r="L91">
        <v>611.79999999999995</v>
      </c>
      <c r="M91">
        <v>497.3</v>
      </c>
      <c r="N91">
        <v>0.9</v>
      </c>
      <c r="O91">
        <v>592.16666666666663</v>
      </c>
      <c r="P91">
        <v>0.9</v>
      </c>
      <c r="Q91">
        <v>592.16666666666663</v>
      </c>
      <c r="R91">
        <v>2.1</v>
      </c>
      <c r="S91">
        <v>1233.6122448979593</v>
      </c>
      <c r="AI91">
        <v>1233.6122448979593</v>
      </c>
      <c r="AJ91">
        <v>1788</v>
      </c>
      <c r="AK91">
        <v>1620.2222222222222</v>
      </c>
      <c r="AL91">
        <v>1555</v>
      </c>
      <c r="AM91">
        <v>1649.2692307692307</v>
      </c>
      <c r="AN91">
        <v>1779.2222222222222</v>
      </c>
      <c r="AO91">
        <v>1570.8571428571429</v>
      </c>
      <c r="AP91">
        <v>1651.75</v>
      </c>
      <c r="AQ91">
        <v>1675.9583333333333</v>
      </c>
      <c r="AR91">
        <v>1662.08</v>
      </c>
      <c r="AS91">
        <v>870.375</v>
      </c>
      <c r="AT91">
        <v>851</v>
      </c>
      <c r="AU91">
        <v>1431.2</v>
      </c>
      <c r="AV91">
        <v>996.52380952380952</v>
      </c>
      <c r="AW91">
        <v>605.83333333333337</v>
      </c>
      <c r="AX91">
        <v>943.625</v>
      </c>
      <c r="AY91">
        <v>701.4</v>
      </c>
      <c r="AZ91">
        <v>773.21052631578948</v>
      </c>
      <c r="BA91">
        <v>890.45</v>
      </c>
      <c r="BB91">
        <v>1319.1333333333334</v>
      </c>
      <c r="BC91">
        <v>797.77777777777783</v>
      </c>
      <c r="BD91">
        <v>957.7</v>
      </c>
      <c r="BE91">
        <v>826.2</v>
      </c>
      <c r="BF91">
        <v>862.72413793103453</v>
      </c>
      <c r="BG91">
        <v>1088.8888888888889</v>
      </c>
      <c r="BH91">
        <v>910.375</v>
      </c>
      <c r="BI91">
        <v>837.57142857142856</v>
      </c>
      <c r="BJ91">
        <v>956.08333333333337</v>
      </c>
      <c r="BK91">
        <v>905</v>
      </c>
      <c r="BL91">
        <v>905</v>
      </c>
      <c r="BM91">
        <v>1165.6433566433566</v>
      </c>
      <c r="BR91">
        <v>1740</v>
      </c>
      <c r="BT91">
        <v>1337</v>
      </c>
      <c r="BU91">
        <v>1471.3333333333333</v>
      </c>
      <c r="BV91">
        <v>1471.3333333333333</v>
      </c>
      <c r="CA91">
        <v>528</v>
      </c>
      <c r="CB91">
        <v>2333</v>
      </c>
      <c r="CC91">
        <v>1237</v>
      </c>
      <c r="CD91">
        <v>1366</v>
      </c>
      <c r="CE91">
        <v>1366</v>
      </c>
      <c r="CF91">
        <v>1418.6666666666667</v>
      </c>
      <c r="CK91">
        <v>2189</v>
      </c>
      <c r="CL91">
        <v>790</v>
      </c>
      <c r="CM91">
        <v>1379.5</v>
      </c>
      <c r="CN91">
        <v>1434.5</v>
      </c>
      <c r="CO91">
        <v>1434.5</v>
      </c>
      <c r="CP91">
        <v>1434.5</v>
      </c>
      <c r="CQ91">
        <v>1425</v>
      </c>
      <c r="CR91">
        <v>1182.5947712418301</v>
      </c>
      <c r="CS91">
        <v>492.66666666666669</v>
      </c>
      <c r="CT91">
        <v>543.83333333333337</v>
      </c>
      <c r="CU91">
        <v>788.25</v>
      </c>
      <c r="CV91">
        <v>585.75</v>
      </c>
      <c r="CW91">
        <v>742.25</v>
      </c>
      <c r="CX91">
        <v>554.6</v>
      </c>
      <c r="CY91">
        <v>493.4</v>
      </c>
      <c r="CZ91">
        <v>586.35714285714289</v>
      </c>
      <c r="DA91">
        <v>586.0333333333333</v>
      </c>
      <c r="DB91">
        <v>1800.8</v>
      </c>
      <c r="DC91">
        <v>1619.9</v>
      </c>
      <c r="DD91">
        <v>1488.4444444444443</v>
      </c>
      <c r="DE91">
        <v>1641.4827586206898</v>
      </c>
      <c r="DF91">
        <v>1602.5555555555557</v>
      </c>
      <c r="DG91">
        <v>1819.2</v>
      </c>
      <c r="DH91">
        <v>1682.5555555555557</v>
      </c>
      <c r="DI91">
        <v>1705.6428571428571</v>
      </c>
      <c r="DJ91">
        <v>1673</v>
      </c>
      <c r="DK91">
        <v>1298.183908045977</v>
      </c>
      <c r="DL91">
        <v>842</v>
      </c>
      <c r="DM91">
        <v>903.2</v>
      </c>
      <c r="DN91">
        <v>802.55555555555554</v>
      </c>
      <c r="DO91">
        <v>850.86206896551721</v>
      </c>
      <c r="DP91">
        <v>748.77777777777783</v>
      </c>
      <c r="DQ91">
        <v>783.7</v>
      </c>
      <c r="DR91">
        <v>849.22222222222217</v>
      </c>
      <c r="DS91">
        <v>793.53571428571433</v>
      </c>
      <c r="DT91">
        <v>822.70175438596493</v>
      </c>
      <c r="DU91">
        <v>822.70175438596493</v>
      </c>
      <c r="DV91">
        <v>1109.9722222222222</v>
      </c>
      <c r="EA91">
        <v>172</v>
      </c>
      <c r="EC91">
        <v>590</v>
      </c>
      <c r="ED91">
        <v>381</v>
      </c>
      <c r="EE91">
        <v>381</v>
      </c>
      <c r="EH91">
        <v>2369</v>
      </c>
      <c r="EI91">
        <v>2369</v>
      </c>
      <c r="EJ91">
        <v>1938</v>
      </c>
      <c r="EL91">
        <v>1466</v>
      </c>
      <c r="EM91">
        <v>1702</v>
      </c>
      <c r="EN91">
        <v>1924.3333333333333</v>
      </c>
      <c r="EO91">
        <v>1307</v>
      </c>
      <c r="ER91">
        <v>889</v>
      </c>
      <c r="ES91">
        <v>889</v>
      </c>
      <c r="ET91">
        <v>1019</v>
      </c>
      <c r="EV91">
        <v>709</v>
      </c>
      <c r="EW91">
        <v>864</v>
      </c>
      <c r="EX91">
        <v>872.33333333333337</v>
      </c>
      <c r="EY91">
        <v>872.33333333333337</v>
      </c>
      <c r="EZ91">
        <v>3.2222222222222223</v>
      </c>
      <c r="FA91">
        <v>1144</v>
      </c>
      <c r="FB91">
        <v>2.9055555555555554</v>
      </c>
      <c r="FC91">
        <v>1111.7631578947369</v>
      </c>
      <c r="FD91">
        <v>336.11111111111109</v>
      </c>
      <c r="FE91">
        <v>334.6</v>
      </c>
      <c r="FF91">
        <v>308.77777777777777</v>
      </c>
      <c r="FG91">
        <v>326.78571428571428</v>
      </c>
      <c r="FH91">
        <v>290</v>
      </c>
      <c r="FI91">
        <v>346.4</v>
      </c>
      <c r="FJ91">
        <v>234.8</v>
      </c>
      <c r="FK91">
        <v>290.42857142857144</v>
      </c>
      <c r="FL91">
        <v>249.83333333333334</v>
      </c>
      <c r="FM91">
        <v>271</v>
      </c>
      <c r="FN91">
        <v>236.6</v>
      </c>
      <c r="FO91">
        <v>255.26315789473685</v>
      </c>
      <c r="FP91">
        <v>245.88888888888889</v>
      </c>
      <c r="FQ91">
        <v>209.42857142857142</v>
      </c>
      <c r="FR91">
        <v>329</v>
      </c>
      <c r="FS91">
        <v>262.95833333333331</v>
      </c>
      <c r="FT91">
        <v>337.18181818181819</v>
      </c>
      <c r="FU91">
        <v>299.53846153846155</v>
      </c>
      <c r="FV91">
        <v>304.39999999999998</v>
      </c>
      <c r="FW91">
        <v>313.14705882352939</v>
      </c>
      <c r="FX91">
        <v>318.63636363636363</v>
      </c>
      <c r="FY91">
        <v>331</v>
      </c>
      <c r="FZ91">
        <v>354.36363636363637</v>
      </c>
      <c r="GA91">
        <v>334.55882352941177</v>
      </c>
    </row>
    <row r="92" spans="1:183" x14ac:dyDescent="0.3">
      <c r="A92" s="2" t="s">
        <v>90</v>
      </c>
      <c r="B92">
        <v>784.10526315789468</v>
      </c>
      <c r="C92">
        <v>1088.0555555555557</v>
      </c>
      <c r="D92">
        <v>1042.3333333333333</v>
      </c>
      <c r="E92">
        <v>968.09090909090912</v>
      </c>
      <c r="F92">
        <v>1437.6842105263158</v>
      </c>
      <c r="G92">
        <v>1164.8499999999999</v>
      </c>
      <c r="H92">
        <v>1210.8499999999999</v>
      </c>
      <c r="I92">
        <v>1268.3050847457628</v>
      </c>
      <c r="J92">
        <v>1123.4649122807018</v>
      </c>
      <c r="K92">
        <v>471.6</v>
      </c>
      <c r="L92">
        <v>445.75</v>
      </c>
      <c r="M92">
        <v>447.7</v>
      </c>
      <c r="N92">
        <v>1.7666666666666666</v>
      </c>
      <c r="O92">
        <v>455.01666666666665</v>
      </c>
      <c r="P92">
        <v>1.7666666666666666</v>
      </c>
      <c r="Q92">
        <v>455.01666666666665</v>
      </c>
      <c r="R92">
        <v>2.9944444444444445</v>
      </c>
      <c r="S92">
        <v>892.9655172413793</v>
      </c>
      <c r="AI92">
        <v>892.9655172413793</v>
      </c>
      <c r="AJ92">
        <v>662.2</v>
      </c>
      <c r="AK92">
        <v>995.6</v>
      </c>
      <c r="AL92">
        <v>1122.3333333333333</v>
      </c>
      <c r="AM92">
        <v>973.66666666666663</v>
      </c>
      <c r="AN92">
        <v>1575</v>
      </c>
      <c r="AO92">
        <v>961.14285714285711</v>
      </c>
      <c r="AP92">
        <v>1078.7142857142858</v>
      </c>
      <c r="AQ92">
        <v>1186.45</v>
      </c>
      <c r="AR92">
        <v>1070.3863636363637</v>
      </c>
      <c r="AS92">
        <v>1534.1111111111111</v>
      </c>
      <c r="AT92">
        <v>1096.6666666666667</v>
      </c>
      <c r="AU92">
        <v>1120.8888888888889</v>
      </c>
      <c r="AV92">
        <v>1250.5555555555557</v>
      </c>
      <c r="AW92">
        <v>1189.8</v>
      </c>
      <c r="AX92">
        <v>1115.7777777777778</v>
      </c>
      <c r="AY92">
        <v>1075.2857142857142</v>
      </c>
      <c r="AZ92">
        <v>1119.9047619047619</v>
      </c>
      <c r="BA92">
        <v>1193.3958333333333</v>
      </c>
      <c r="BB92">
        <v>1134.5652173913043</v>
      </c>
      <c r="BC92">
        <v>1085.75</v>
      </c>
      <c r="BD92">
        <v>788</v>
      </c>
      <c r="BE92">
        <v>1035.9000000000001</v>
      </c>
      <c r="BF92">
        <v>961.60714285714289</v>
      </c>
      <c r="BG92">
        <v>857.71428571428567</v>
      </c>
      <c r="BH92">
        <v>819.33333333333337</v>
      </c>
      <c r="BI92">
        <v>771.75</v>
      </c>
      <c r="BJ92">
        <v>814.66666666666663</v>
      </c>
      <c r="BK92">
        <v>893.78846153846155</v>
      </c>
      <c r="BL92">
        <v>893.78846153846155</v>
      </c>
      <c r="BM92">
        <v>1047.6180555555557</v>
      </c>
      <c r="BN92">
        <v>961</v>
      </c>
      <c r="BQ92">
        <v>961</v>
      </c>
      <c r="BR92">
        <v>1292</v>
      </c>
      <c r="BS92">
        <v>1488</v>
      </c>
      <c r="BT92">
        <v>824.5</v>
      </c>
      <c r="BU92">
        <v>1144.2</v>
      </c>
      <c r="BV92">
        <v>1113.6666666666667</v>
      </c>
      <c r="BW92">
        <v>634</v>
      </c>
      <c r="BZ92">
        <v>634</v>
      </c>
      <c r="CA92">
        <v>1095.3333333333333</v>
      </c>
      <c r="CB92">
        <v>798</v>
      </c>
      <c r="CC92">
        <v>1384</v>
      </c>
      <c r="CD92">
        <v>1142</v>
      </c>
      <c r="CE92">
        <v>1069.4285714285713</v>
      </c>
      <c r="CF92">
        <v>1089.8461538461538</v>
      </c>
      <c r="CG92">
        <v>736</v>
      </c>
      <c r="CJ92">
        <v>736</v>
      </c>
      <c r="CK92">
        <v>1094.6666666666667</v>
      </c>
      <c r="CL92">
        <v>1022</v>
      </c>
      <c r="CM92">
        <v>834.5</v>
      </c>
      <c r="CN92">
        <v>995.83333333333337</v>
      </c>
      <c r="CO92">
        <v>958.71428571428567</v>
      </c>
      <c r="CP92">
        <v>958.71428571428567</v>
      </c>
      <c r="CQ92">
        <v>1043.95</v>
      </c>
      <c r="CR92">
        <v>1047.1707317073171</v>
      </c>
      <c r="CS92">
        <v>1361.3333333333333</v>
      </c>
      <c r="CT92">
        <v>1033.7142857142858</v>
      </c>
      <c r="CU92">
        <v>1959</v>
      </c>
      <c r="CV92">
        <v>1330.0625</v>
      </c>
      <c r="CW92">
        <v>1077.2</v>
      </c>
      <c r="CX92">
        <v>1201.6666666666667</v>
      </c>
      <c r="CY92">
        <v>782.5</v>
      </c>
      <c r="CZ92">
        <v>1017.1176470588235</v>
      </c>
      <c r="DA92">
        <v>1168.8484848484848</v>
      </c>
      <c r="DB92">
        <v>734.71428571428567</v>
      </c>
      <c r="DC92">
        <v>1041.875</v>
      </c>
      <c r="DD92">
        <v>1099.5999999999999</v>
      </c>
      <c r="DE92">
        <v>948.8</v>
      </c>
      <c r="DF92">
        <v>787.66666666666663</v>
      </c>
      <c r="DG92">
        <v>662.5</v>
      </c>
      <c r="DH92">
        <v>1167.2857142857142</v>
      </c>
      <c r="DI92">
        <v>856.66666666666663</v>
      </c>
      <c r="DJ92">
        <v>898.5454545454545</v>
      </c>
      <c r="DK92">
        <v>1014.3896103896104</v>
      </c>
      <c r="DL92">
        <v>348.5</v>
      </c>
      <c r="DM92">
        <v>396.2</v>
      </c>
      <c r="DN92">
        <v>261.8</v>
      </c>
      <c r="DO92">
        <v>337.66666666666669</v>
      </c>
      <c r="DP92">
        <v>255.85714285714286</v>
      </c>
      <c r="DQ92">
        <v>311.625</v>
      </c>
      <c r="DR92">
        <v>336.375</v>
      </c>
      <c r="DS92">
        <v>303.26086956521738</v>
      </c>
      <c r="DT92">
        <v>318.36585365853659</v>
      </c>
      <c r="DU92">
        <v>318.36585365853659</v>
      </c>
      <c r="DV92">
        <v>772.55084745762713</v>
      </c>
      <c r="DY92">
        <v>921</v>
      </c>
      <c r="DZ92">
        <v>921</v>
      </c>
      <c r="EE92">
        <v>921</v>
      </c>
      <c r="EH92">
        <v>883.66666666666663</v>
      </c>
      <c r="EI92">
        <v>883.66666666666663</v>
      </c>
      <c r="EN92">
        <v>883.66666666666663</v>
      </c>
      <c r="EO92">
        <v>902.33333333333337</v>
      </c>
      <c r="ER92">
        <v>763.33333333333337</v>
      </c>
      <c r="ES92">
        <v>763.33333333333337</v>
      </c>
      <c r="EX92">
        <v>763.33333333333337</v>
      </c>
      <c r="EY92">
        <v>763.33333333333337</v>
      </c>
      <c r="EZ92">
        <v>3.6666666666666665</v>
      </c>
      <c r="FA92">
        <v>856</v>
      </c>
      <c r="FB92">
        <v>2.2666666666666666</v>
      </c>
      <c r="FC92">
        <v>778.46456692913387</v>
      </c>
      <c r="FD92">
        <v>171.22222222222223</v>
      </c>
      <c r="FE92">
        <v>231</v>
      </c>
      <c r="FF92">
        <v>223.14285714285714</v>
      </c>
      <c r="FG92">
        <v>206.29166666666666</v>
      </c>
      <c r="FH92">
        <v>263.8</v>
      </c>
      <c r="FI92">
        <v>199.83333333333334</v>
      </c>
      <c r="FJ92">
        <v>256.66666666666669</v>
      </c>
      <c r="FK92">
        <v>238.70588235294119</v>
      </c>
      <c r="FL92">
        <v>242.6</v>
      </c>
      <c r="FM92">
        <v>316</v>
      </c>
      <c r="FN92">
        <v>333.85714285714283</v>
      </c>
      <c r="FO92">
        <v>304.47619047619048</v>
      </c>
      <c r="FP92">
        <v>301.66666666666669</v>
      </c>
      <c r="FQ92">
        <v>269.28571428571428</v>
      </c>
      <c r="FR92">
        <v>346</v>
      </c>
      <c r="FS92">
        <v>305.85000000000002</v>
      </c>
      <c r="FT92">
        <v>322.26315789473682</v>
      </c>
      <c r="FU92">
        <v>288.10000000000002</v>
      </c>
      <c r="FV92">
        <v>278.85000000000002</v>
      </c>
      <c r="FW92">
        <v>295.96610169491527</v>
      </c>
      <c r="FX92">
        <v>272.84210526315792</v>
      </c>
      <c r="FY92">
        <v>332.16666666666669</v>
      </c>
      <c r="FZ92">
        <v>275.16666666666669</v>
      </c>
      <c r="GA92">
        <v>293.0181818181818</v>
      </c>
    </row>
    <row r="93" spans="1:183" x14ac:dyDescent="0.3">
      <c r="A93" s="2" t="s">
        <v>91</v>
      </c>
      <c r="B93">
        <v>261.3</v>
      </c>
      <c r="C93">
        <v>253</v>
      </c>
      <c r="D93">
        <v>209.5</v>
      </c>
      <c r="E93">
        <v>243.86206896551724</v>
      </c>
      <c r="F93">
        <v>321.54545454545456</v>
      </c>
      <c r="G93">
        <v>311.78571428571428</v>
      </c>
      <c r="H93">
        <v>282.35714285714283</v>
      </c>
      <c r="I93">
        <v>303.97435897435895</v>
      </c>
      <c r="J93">
        <v>278.33823529411762</v>
      </c>
      <c r="K93">
        <v>212.90909090909091</v>
      </c>
      <c r="L93">
        <v>195.08333333333334</v>
      </c>
      <c r="M93">
        <v>198.7</v>
      </c>
      <c r="N93">
        <v>0.81481481481481477</v>
      </c>
      <c r="O93">
        <v>202.12121212121212</v>
      </c>
      <c r="P93">
        <v>0.81481481481481477</v>
      </c>
      <c r="Q93">
        <v>202.12121212121212</v>
      </c>
      <c r="R93">
        <v>1.037037037037037</v>
      </c>
      <c r="S93">
        <v>253.43564356435644</v>
      </c>
      <c r="T93">
        <v>169.33333333333334</v>
      </c>
      <c r="U93">
        <v>467</v>
      </c>
      <c r="V93">
        <v>290</v>
      </c>
      <c r="W93">
        <v>253</v>
      </c>
      <c r="X93">
        <v>199</v>
      </c>
      <c r="Z93">
        <v>337</v>
      </c>
      <c r="AA93">
        <v>245</v>
      </c>
      <c r="AB93">
        <v>250</v>
      </c>
      <c r="AC93">
        <v>208.33333333333334</v>
      </c>
      <c r="AD93">
        <v>330</v>
      </c>
      <c r="AE93">
        <v>628</v>
      </c>
      <c r="AF93">
        <v>316.60000000000002</v>
      </c>
      <c r="AG93">
        <v>316.60000000000002</v>
      </c>
      <c r="AH93">
        <v>275.61538461538464</v>
      </c>
      <c r="AI93">
        <v>255.96491228070175</v>
      </c>
      <c r="AJ93">
        <v>316</v>
      </c>
      <c r="AK93">
        <v>267.75</v>
      </c>
      <c r="AL93">
        <v>371.5</v>
      </c>
      <c r="AM93">
        <v>326.76923076923077</v>
      </c>
      <c r="AN93">
        <v>321.66666666666669</v>
      </c>
      <c r="AO93">
        <v>421.6</v>
      </c>
      <c r="AP93">
        <v>384.33333333333331</v>
      </c>
      <c r="AQ93">
        <v>384.18181818181819</v>
      </c>
      <c r="AR93">
        <v>353.08333333333331</v>
      </c>
      <c r="AS93">
        <v>251.66666666666666</v>
      </c>
      <c r="AT93">
        <v>195.33333333333334</v>
      </c>
      <c r="AU93">
        <v>282</v>
      </c>
      <c r="AV93">
        <v>245.16666666666666</v>
      </c>
      <c r="AW93">
        <v>447.2</v>
      </c>
      <c r="AX93">
        <v>424.66666666666669</v>
      </c>
      <c r="AY93">
        <v>396</v>
      </c>
      <c r="AZ93">
        <v>431.66666666666669</v>
      </c>
      <c r="BA93">
        <v>338.41666666666669</v>
      </c>
      <c r="BB93">
        <v>345.75</v>
      </c>
      <c r="BC93">
        <v>359.71428571428572</v>
      </c>
      <c r="BD93">
        <v>173.25</v>
      </c>
      <c r="BE93">
        <v>400.33333333333331</v>
      </c>
      <c r="BF93">
        <v>330.1764705882353</v>
      </c>
      <c r="BG93">
        <v>260.5</v>
      </c>
      <c r="BH93">
        <v>226.6</v>
      </c>
      <c r="BI93">
        <v>394.2</v>
      </c>
      <c r="BJ93">
        <v>296.14285714285717</v>
      </c>
      <c r="BK93">
        <v>314.80645161290323</v>
      </c>
      <c r="BL93">
        <v>314.80645161290323</v>
      </c>
      <c r="BM93">
        <v>333.60759493670884</v>
      </c>
      <c r="BN93">
        <v>877</v>
      </c>
      <c r="BO93">
        <v>323</v>
      </c>
      <c r="BP93">
        <v>308</v>
      </c>
      <c r="BQ93">
        <v>427.8</v>
      </c>
      <c r="BR93">
        <v>292.33333333333331</v>
      </c>
      <c r="BS93">
        <v>681.5</v>
      </c>
      <c r="BT93">
        <v>490</v>
      </c>
      <c r="BU93">
        <v>455</v>
      </c>
      <c r="BV93">
        <v>438</v>
      </c>
      <c r="BW93">
        <v>328</v>
      </c>
      <c r="BX93">
        <v>202.6</v>
      </c>
      <c r="BY93">
        <v>203.5</v>
      </c>
      <c r="BZ93">
        <v>225.72727272727272</v>
      </c>
      <c r="CA93">
        <v>394.75</v>
      </c>
      <c r="CB93">
        <v>386</v>
      </c>
      <c r="CC93">
        <v>644.66666666666663</v>
      </c>
      <c r="CD93">
        <v>487.375</v>
      </c>
      <c r="CE93">
        <v>335.89473684210526</v>
      </c>
      <c r="CF93">
        <v>382.57142857142856</v>
      </c>
      <c r="CG93">
        <v>678.5</v>
      </c>
      <c r="CH93">
        <v>379.66666666666669</v>
      </c>
      <c r="CI93">
        <v>715</v>
      </c>
      <c r="CJ93">
        <v>483.33333333333331</v>
      </c>
      <c r="CK93">
        <v>305</v>
      </c>
      <c r="CL93">
        <v>535</v>
      </c>
      <c r="CM93">
        <v>417.75</v>
      </c>
      <c r="CN93">
        <v>387.81818181818181</v>
      </c>
      <c r="CO93">
        <v>430.8</v>
      </c>
      <c r="CP93">
        <v>430.8</v>
      </c>
      <c r="CQ93">
        <v>400.10909090909092</v>
      </c>
      <c r="CR93">
        <v>360.90298507462688</v>
      </c>
      <c r="CS93">
        <v>392.4</v>
      </c>
      <c r="CT93">
        <v>125</v>
      </c>
      <c r="CU93">
        <v>237.5</v>
      </c>
      <c r="CV93">
        <v>320.25</v>
      </c>
      <c r="CW93">
        <v>338.75</v>
      </c>
      <c r="CX93">
        <v>521.33333333333337</v>
      </c>
      <c r="CY93">
        <v>305.8</v>
      </c>
      <c r="CZ93">
        <v>370.66666666666669</v>
      </c>
      <c r="DA93">
        <v>350.5</v>
      </c>
      <c r="DB93">
        <v>230.5</v>
      </c>
      <c r="DC93">
        <v>759.66666666666663</v>
      </c>
      <c r="DD93">
        <v>359</v>
      </c>
      <c r="DE93">
        <v>494</v>
      </c>
      <c r="DF93">
        <v>483</v>
      </c>
      <c r="DG93">
        <v>246</v>
      </c>
      <c r="DH93">
        <v>294</v>
      </c>
      <c r="DI93">
        <v>341.1</v>
      </c>
      <c r="DJ93">
        <v>404.05882352941177</v>
      </c>
      <c r="DK93">
        <v>375.10810810810813</v>
      </c>
      <c r="DL93">
        <v>222.66666666666666</v>
      </c>
      <c r="DM93">
        <v>214</v>
      </c>
      <c r="DN93">
        <v>139</v>
      </c>
      <c r="DO93">
        <v>204.2</v>
      </c>
      <c r="DP93">
        <v>212.2</v>
      </c>
      <c r="DQ93">
        <v>311.5</v>
      </c>
      <c r="DR93">
        <v>135.25</v>
      </c>
      <c r="DS93">
        <v>202.27272727272728</v>
      </c>
      <c r="DT93">
        <v>202.875</v>
      </c>
      <c r="DU93">
        <v>202.875</v>
      </c>
      <c r="DV93">
        <v>323.11320754716979</v>
      </c>
      <c r="DW93">
        <v>199.33333333333334</v>
      </c>
      <c r="DX93">
        <v>500.2</v>
      </c>
      <c r="DY93">
        <v>345.75</v>
      </c>
      <c r="DZ93">
        <v>373.5</v>
      </c>
      <c r="EA93">
        <v>439</v>
      </c>
      <c r="EB93">
        <v>328.2</v>
      </c>
      <c r="EC93">
        <v>546.5</v>
      </c>
      <c r="ED93">
        <v>401.33333333333331</v>
      </c>
      <c r="EE93">
        <v>385.42857142857144</v>
      </c>
      <c r="EF93">
        <v>266</v>
      </c>
      <c r="EG93">
        <v>243.5</v>
      </c>
      <c r="EH93">
        <v>336.6</v>
      </c>
      <c r="EI93">
        <v>289.90909090909093</v>
      </c>
      <c r="EJ93">
        <v>186.5</v>
      </c>
      <c r="EK93">
        <v>264.66666666666669</v>
      </c>
      <c r="EL93">
        <v>205.5</v>
      </c>
      <c r="EM93">
        <v>216.77777777777777</v>
      </c>
      <c r="EN93">
        <v>257</v>
      </c>
      <c r="EO93">
        <v>322.78048780487802</v>
      </c>
      <c r="EP93">
        <v>644.5</v>
      </c>
      <c r="EQ93">
        <v>327.60000000000002</v>
      </c>
      <c r="ER93">
        <v>515</v>
      </c>
      <c r="ES93">
        <v>458.5</v>
      </c>
      <c r="ET93">
        <v>82</v>
      </c>
      <c r="EU93">
        <v>176.66666666666666</v>
      </c>
      <c r="EV93">
        <v>127</v>
      </c>
      <c r="EW93">
        <v>147.80000000000001</v>
      </c>
      <c r="EX93">
        <v>367.11764705882354</v>
      </c>
      <c r="EY93">
        <v>367.11764705882354</v>
      </c>
      <c r="EZ93">
        <v>1.3222222222222222</v>
      </c>
      <c r="FA93">
        <v>335.77586206896552</v>
      </c>
      <c r="FB93">
        <v>1.2777777777777777</v>
      </c>
      <c r="FC93">
        <v>329.72972972972974</v>
      </c>
      <c r="FD93">
        <v>135</v>
      </c>
      <c r="FE93">
        <v>200.5</v>
      </c>
      <c r="FF93">
        <v>177.8</v>
      </c>
      <c r="FG93">
        <v>169.5</v>
      </c>
      <c r="FH93">
        <v>185.75</v>
      </c>
      <c r="FI93">
        <v>215.33333333333334</v>
      </c>
      <c r="FJ93">
        <v>174.6</v>
      </c>
      <c r="FK93">
        <v>188.5</v>
      </c>
      <c r="FL93">
        <v>165.6</v>
      </c>
      <c r="FM93">
        <v>188.83333333333334</v>
      </c>
      <c r="FN93">
        <v>111</v>
      </c>
      <c r="FO93">
        <v>172.66666666666666</v>
      </c>
      <c r="FP93">
        <v>243.66666666666666</v>
      </c>
      <c r="FQ93">
        <v>169.6</v>
      </c>
      <c r="FR93">
        <v>120</v>
      </c>
      <c r="FS93">
        <v>176.27272727272728</v>
      </c>
      <c r="FT93">
        <v>156.81818181818181</v>
      </c>
      <c r="FU93">
        <v>134.07142857142858</v>
      </c>
      <c r="FV93">
        <v>148.07142857142858</v>
      </c>
      <c r="FW93">
        <v>145.51282051282053</v>
      </c>
      <c r="FX93">
        <v>152.19999999999999</v>
      </c>
      <c r="FY93">
        <v>156.63636363636363</v>
      </c>
      <c r="FZ93">
        <v>134.375</v>
      </c>
      <c r="GA93">
        <v>148.9655172413793</v>
      </c>
    </row>
    <row r="94" spans="1:183" x14ac:dyDescent="0.3">
      <c r="A94" s="2" t="s">
        <v>92</v>
      </c>
      <c r="B94">
        <v>653.13333333333333</v>
      </c>
      <c r="C94">
        <v>740.92857142857144</v>
      </c>
      <c r="D94">
        <v>758.8</v>
      </c>
      <c r="E94">
        <v>717.09090909090912</v>
      </c>
      <c r="F94">
        <v>678.47058823529414</v>
      </c>
      <c r="G94">
        <v>833.375</v>
      </c>
      <c r="H94">
        <v>732.9375</v>
      </c>
      <c r="I94">
        <v>746.83673469387759</v>
      </c>
      <c r="J94">
        <v>732.76344086021504</v>
      </c>
      <c r="K94">
        <v>427.45454545454544</v>
      </c>
      <c r="L94">
        <v>356</v>
      </c>
      <c r="M94">
        <v>451.66666666666669</v>
      </c>
      <c r="N94">
        <v>0.96610169491525422</v>
      </c>
      <c r="O94">
        <v>412.88235294117646</v>
      </c>
      <c r="P94">
        <v>0.96610169491525422</v>
      </c>
      <c r="Q94">
        <v>412.88235294117646</v>
      </c>
      <c r="R94">
        <v>2.0338983050847457</v>
      </c>
      <c r="S94">
        <v>647.12598425196848</v>
      </c>
      <c r="U94">
        <v>687</v>
      </c>
      <c r="W94">
        <v>687</v>
      </c>
      <c r="Y94">
        <v>198</v>
      </c>
      <c r="AA94">
        <v>198</v>
      </c>
      <c r="AB94">
        <v>442.5</v>
      </c>
      <c r="AH94">
        <v>442.5</v>
      </c>
      <c r="AI94">
        <v>643.95348837209303</v>
      </c>
      <c r="AJ94">
        <v>992</v>
      </c>
      <c r="AK94">
        <v>721.42857142857144</v>
      </c>
      <c r="AL94">
        <v>810</v>
      </c>
      <c r="AM94">
        <v>852.41666666666663</v>
      </c>
      <c r="AN94">
        <v>1248.5</v>
      </c>
      <c r="AO94">
        <v>962</v>
      </c>
      <c r="AP94">
        <v>1238</v>
      </c>
      <c r="AQ94">
        <v>1133.6521739130435</v>
      </c>
      <c r="AR94">
        <v>990.04255319148933</v>
      </c>
      <c r="AS94">
        <v>679.71428571428567</v>
      </c>
      <c r="AT94">
        <v>752.4</v>
      </c>
      <c r="AU94">
        <v>823.6</v>
      </c>
      <c r="AV94">
        <v>743.41176470588232</v>
      </c>
      <c r="AW94">
        <v>385</v>
      </c>
      <c r="AX94">
        <v>690.8</v>
      </c>
      <c r="AY94">
        <v>634.85714285714289</v>
      </c>
      <c r="AZ94">
        <v>589.875</v>
      </c>
      <c r="BA94">
        <v>668.969696969697</v>
      </c>
      <c r="BB94">
        <v>857.6</v>
      </c>
      <c r="BC94">
        <v>518.125</v>
      </c>
      <c r="BD94">
        <v>765.71428571428567</v>
      </c>
      <c r="BE94">
        <v>573.57142857142856</v>
      </c>
      <c r="BF94">
        <v>614.5454545454545</v>
      </c>
      <c r="BG94">
        <v>275.5</v>
      </c>
      <c r="BH94">
        <v>532.875</v>
      </c>
      <c r="BI94">
        <v>717.14285714285711</v>
      </c>
      <c r="BJ94">
        <v>520.76190476190482</v>
      </c>
      <c r="BK94">
        <v>568.74418604651157</v>
      </c>
      <c r="BL94">
        <v>568.74418604651157</v>
      </c>
      <c r="BM94">
        <v>756.6178861788618</v>
      </c>
      <c r="BN94">
        <v>1082</v>
      </c>
      <c r="BO94">
        <v>838.5</v>
      </c>
      <c r="BQ94">
        <v>919.66666666666663</v>
      </c>
      <c r="BR94">
        <v>2164</v>
      </c>
      <c r="BU94">
        <v>2164</v>
      </c>
      <c r="BV94">
        <v>1230.75</v>
      </c>
      <c r="BX94">
        <v>186</v>
      </c>
      <c r="BZ94">
        <v>186</v>
      </c>
      <c r="CE94">
        <v>186</v>
      </c>
      <c r="CF94">
        <v>1021.8</v>
      </c>
      <c r="CG94">
        <v>124</v>
      </c>
      <c r="CH94">
        <v>1228.5</v>
      </c>
      <c r="CJ94">
        <v>860.33333333333337</v>
      </c>
      <c r="CO94">
        <v>860.33333333333337</v>
      </c>
      <c r="CP94">
        <v>860.33333333333337</v>
      </c>
      <c r="CQ94">
        <v>961.25</v>
      </c>
      <c r="CR94">
        <v>769.1145038167939</v>
      </c>
      <c r="CS94">
        <v>1270.4000000000001</v>
      </c>
      <c r="CT94">
        <v>1567.2</v>
      </c>
      <c r="CU94">
        <v>1346.6666666666667</v>
      </c>
      <c r="CV94">
        <v>1402.1538461538462</v>
      </c>
      <c r="CW94">
        <v>1525.3333333333333</v>
      </c>
      <c r="CX94">
        <v>1004.8</v>
      </c>
      <c r="CY94">
        <v>1199.4000000000001</v>
      </c>
      <c r="CZ94">
        <v>1260.8125</v>
      </c>
      <c r="DA94">
        <v>1324.1724137931035</v>
      </c>
      <c r="DB94">
        <v>1221.125</v>
      </c>
      <c r="DC94">
        <v>1308.4285714285713</v>
      </c>
      <c r="DD94">
        <v>1391.1428571428571</v>
      </c>
      <c r="DE94">
        <v>1303</v>
      </c>
      <c r="DF94">
        <v>1129.1428571428571</v>
      </c>
      <c r="DG94">
        <v>1251.75</v>
      </c>
      <c r="DH94">
        <v>1387.125</v>
      </c>
      <c r="DI94">
        <v>1261.5217391304348</v>
      </c>
      <c r="DJ94">
        <v>1281.8</v>
      </c>
      <c r="DK94">
        <v>1298.4054054054054</v>
      </c>
      <c r="DL94">
        <v>591.29999999999995</v>
      </c>
      <c r="DM94">
        <v>729.6</v>
      </c>
      <c r="DN94">
        <v>495.57142857142856</v>
      </c>
      <c r="DO94">
        <v>592.27272727272725</v>
      </c>
      <c r="DP94">
        <v>412.875</v>
      </c>
      <c r="DQ94">
        <v>415.57142857142856</v>
      </c>
      <c r="DR94">
        <v>611.625</v>
      </c>
      <c r="DS94">
        <v>482.82608695652175</v>
      </c>
      <c r="DT94">
        <v>536.33333333333337</v>
      </c>
      <c r="DU94">
        <v>536.33333333333337</v>
      </c>
      <c r="DV94">
        <v>1010.2268907563025</v>
      </c>
      <c r="DY94">
        <v>1552</v>
      </c>
      <c r="DZ94">
        <v>1552</v>
      </c>
      <c r="EA94">
        <v>1740</v>
      </c>
      <c r="ED94">
        <v>1740</v>
      </c>
      <c r="EE94">
        <v>1614.6666666666667</v>
      </c>
      <c r="EH94">
        <v>360</v>
      </c>
      <c r="EI94">
        <v>360</v>
      </c>
      <c r="EJ94">
        <v>162</v>
      </c>
      <c r="EM94">
        <v>162</v>
      </c>
      <c r="EN94">
        <v>261</v>
      </c>
      <c r="EO94">
        <v>1073.2</v>
      </c>
      <c r="ER94">
        <v>727</v>
      </c>
      <c r="ES94">
        <v>727</v>
      </c>
      <c r="ET94">
        <v>87</v>
      </c>
      <c r="EW94">
        <v>87</v>
      </c>
      <c r="EX94">
        <v>407</v>
      </c>
      <c r="EY94">
        <v>407</v>
      </c>
      <c r="EZ94">
        <v>2.4444444444444446</v>
      </c>
      <c r="FA94">
        <v>882.85714285714289</v>
      </c>
      <c r="FB94">
        <v>2.3944444444444444</v>
      </c>
      <c r="FC94">
        <v>1003.1507936507936</v>
      </c>
      <c r="FD94">
        <v>308.28571428571428</v>
      </c>
      <c r="FE94">
        <v>249.25</v>
      </c>
      <c r="FF94">
        <v>303.5</v>
      </c>
      <c r="FG94">
        <v>286.08695652173913</v>
      </c>
      <c r="FH94">
        <v>308.33333333333331</v>
      </c>
      <c r="FI94">
        <v>297.2</v>
      </c>
      <c r="FJ94">
        <v>271.39999999999998</v>
      </c>
      <c r="FK94">
        <v>293.3125</v>
      </c>
      <c r="FL94">
        <v>160.5</v>
      </c>
      <c r="FM94">
        <v>177</v>
      </c>
      <c r="FN94">
        <v>253.14285714285714</v>
      </c>
      <c r="FO94">
        <v>206.1875</v>
      </c>
      <c r="FP94">
        <v>301.875</v>
      </c>
      <c r="FQ94">
        <v>201</v>
      </c>
      <c r="FR94">
        <v>299.66666666666669</v>
      </c>
      <c r="FS94">
        <v>261.82608695652175</v>
      </c>
      <c r="FT94">
        <v>230.41176470588235</v>
      </c>
      <c r="FU94">
        <v>244.375</v>
      </c>
      <c r="FV94">
        <v>259.6875</v>
      </c>
      <c r="FW94">
        <v>244.53061224489795</v>
      </c>
      <c r="FX94">
        <v>167.6</v>
      </c>
      <c r="FY94">
        <v>286.57142857142856</v>
      </c>
      <c r="FZ94">
        <v>207.93333333333334</v>
      </c>
      <c r="GA94">
        <v>219.20454545454547</v>
      </c>
    </row>
    <row r="95" spans="1:183" x14ac:dyDescent="0.3">
      <c r="A95" s="2" t="s">
        <v>93</v>
      </c>
      <c r="B95">
        <v>1489.3333333333333</v>
      </c>
      <c r="C95">
        <v>1177.8947368421052</v>
      </c>
      <c r="D95">
        <v>1227.8235294117646</v>
      </c>
      <c r="E95">
        <v>1297.4259259259259</v>
      </c>
      <c r="F95">
        <v>1190.6923076923076</v>
      </c>
      <c r="G95">
        <v>1210.7058823529412</v>
      </c>
      <c r="H95">
        <v>1159.5263157894738</v>
      </c>
      <c r="I95">
        <v>1185.5510204081634</v>
      </c>
      <c r="J95">
        <v>1244.2038834951456</v>
      </c>
      <c r="K95">
        <v>395.78947368421052</v>
      </c>
      <c r="L95">
        <v>497.36842105263156</v>
      </c>
      <c r="M95">
        <v>438.55555555555554</v>
      </c>
      <c r="N95">
        <v>1.4833333333333334</v>
      </c>
      <c r="O95">
        <v>444</v>
      </c>
      <c r="P95">
        <v>1.4833333333333334</v>
      </c>
      <c r="Q95">
        <v>444</v>
      </c>
      <c r="R95">
        <v>2.7888888888888888</v>
      </c>
      <c r="S95">
        <v>962.37106918238999</v>
      </c>
      <c r="AI95">
        <v>962.37106918238999</v>
      </c>
      <c r="AJ95">
        <v>1816.1</v>
      </c>
      <c r="AK95">
        <v>2025.4</v>
      </c>
      <c r="AL95">
        <v>1900.2</v>
      </c>
      <c r="AM95">
        <v>1913.9</v>
      </c>
      <c r="AN95">
        <v>1845.2</v>
      </c>
      <c r="AO95">
        <v>1991.4</v>
      </c>
      <c r="AP95">
        <v>1930.9</v>
      </c>
      <c r="AQ95">
        <v>1922.5</v>
      </c>
      <c r="AR95">
        <v>1918.2</v>
      </c>
      <c r="AS95">
        <v>405.875</v>
      </c>
      <c r="AT95">
        <v>281.25</v>
      </c>
      <c r="AU95">
        <v>420.5</v>
      </c>
      <c r="AV95">
        <v>364.54545454545456</v>
      </c>
      <c r="AW95">
        <v>417.33333333333331</v>
      </c>
      <c r="AX95">
        <v>372</v>
      </c>
      <c r="AY95">
        <v>402.75</v>
      </c>
      <c r="AZ95">
        <v>396.6875</v>
      </c>
      <c r="BA95">
        <v>378.07894736842104</v>
      </c>
      <c r="BB95">
        <v>1321.0102040816328</v>
      </c>
      <c r="BC95">
        <v>642.9</v>
      </c>
      <c r="BD95">
        <v>748.3</v>
      </c>
      <c r="BE95">
        <v>641.9</v>
      </c>
      <c r="BF95">
        <v>677.7</v>
      </c>
      <c r="BG95">
        <v>598.9</v>
      </c>
      <c r="BH95">
        <v>632.20000000000005</v>
      </c>
      <c r="BI95">
        <v>598.1</v>
      </c>
      <c r="BJ95">
        <v>609.73333333333335</v>
      </c>
      <c r="BK95">
        <v>643.7166666666667</v>
      </c>
      <c r="BL95">
        <v>643.7166666666667</v>
      </c>
      <c r="BM95">
        <v>1063.8101265822784</v>
      </c>
      <c r="CR95">
        <v>1063.8101265822784</v>
      </c>
      <c r="CS95">
        <v>648.79999999999995</v>
      </c>
      <c r="CT95">
        <v>370.2</v>
      </c>
      <c r="CU95">
        <v>781.6</v>
      </c>
      <c r="CV95">
        <v>600.20000000000005</v>
      </c>
      <c r="CW95">
        <v>478.2</v>
      </c>
      <c r="CX95">
        <v>782.25</v>
      </c>
      <c r="CY95">
        <v>457.75</v>
      </c>
      <c r="CZ95">
        <v>616.47058823529414</v>
      </c>
      <c r="DA95">
        <v>608.84375</v>
      </c>
      <c r="DB95">
        <v>1816.5555555555557</v>
      </c>
      <c r="DC95">
        <v>1882.9</v>
      </c>
      <c r="DD95">
        <v>1701.5555555555557</v>
      </c>
      <c r="DE95">
        <v>1803.2857142857142</v>
      </c>
      <c r="DF95">
        <v>1833.1111111111111</v>
      </c>
      <c r="DG95">
        <v>1565.2222222222222</v>
      </c>
      <c r="DH95">
        <v>2002.9</v>
      </c>
      <c r="DI95">
        <v>1807.6428571428571</v>
      </c>
      <c r="DJ95">
        <v>1805.4642857142858</v>
      </c>
      <c r="DK95">
        <v>1370.3295454545455</v>
      </c>
      <c r="DL95">
        <v>628.66666666666663</v>
      </c>
      <c r="DM95">
        <v>548.29999999999995</v>
      </c>
      <c r="DN95">
        <v>568.44444444444446</v>
      </c>
      <c r="DO95">
        <v>580.60714285714289</v>
      </c>
      <c r="DP95">
        <v>565.33333333333337</v>
      </c>
      <c r="DQ95">
        <v>643.9</v>
      </c>
      <c r="DR95">
        <v>622.20000000000005</v>
      </c>
      <c r="DS95">
        <v>612.0344827586207</v>
      </c>
      <c r="DT95">
        <v>596.59649122807014</v>
      </c>
      <c r="DU95">
        <v>596.59649122807014</v>
      </c>
      <c r="DV95">
        <v>1066.1724137931035</v>
      </c>
      <c r="EF95">
        <v>2123</v>
      </c>
      <c r="EH95">
        <v>2333</v>
      </c>
      <c r="EI95">
        <v>2228</v>
      </c>
      <c r="EJ95">
        <v>2029</v>
      </c>
      <c r="EM95">
        <v>2029</v>
      </c>
      <c r="EN95">
        <v>2161.6666666666665</v>
      </c>
      <c r="EO95">
        <v>2161.6666666666665</v>
      </c>
      <c r="EP95">
        <v>544</v>
      </c>
      <c r="ER95">
        <v>615</v>
      </c>
      <c r="ES95">
        <v>579.5</v>
      </c>
      <c r="ET95">
        <v>557</v>
      </c>
      <c r="EW95">
        <v>557</v>
      </c>
      <c r="EX95">
        <v>572</v>
      </c>
      <c r="EY95">
        <v>572</v>
      </c>
      <c r="EZ95">
        <v>2.7777777777777777</v>
      </c>
      <c r="FA95">
        <v>1366.8333333333333</v>
      </c>
      <c r="FB95">
        <v>2.8277777777777779</v>
      </c>
      <c r="FC95">
        <v>1078.1192052980132</v>
      </c>
      <c r="FD95">
        <v>374.33333333333331</v>
      </c>
      <c r="FE95">
        <v>376.55555555555554</v>
      </c>
      <c r="FF95">
        <v>335.5</v>
      </c>
      <c r="FG95">
        <v>361.17857142857144</v>
      </c>
      <c r="FH95">
        <v>368.4</v>
      </c>
      <c r="FI95">
        <v>324.125</v>
      </c>
      <c r="FJ95">
        <v>363</v>
      </c>
      <c r="FK95">
        <v>346.29411764705884</v>
      </c>
      <c r="FL95">
        <v>370.33333333333331</v>
      </c>
      <c r="FM95">
        <v>249.83333333333334</v>
      </c>
      <c r="FN95">
        <v>371.5</v>
      </c>
      <c r="FO95">
        <v>325.4375</v>
      </c>
      <c r="FP95">
        <v>350.3</v>
      </c>
      <c r="FQ95">
        <v>323.5</v>
      </c>
      <c r="FR95">
        <v>345.8</v>
      </c>
      <c r="FS95">
        <v>339.86666666666667</v>
      </c>
      <c r="FT95">
        <v>342.15384615384613</v>
      </c>
      <c r="FU95">
        <v>327.23529411764707</v>
      </c>
      <c r="FV95">
        <v>330.05263157894734</v>
      </c>
      <c r="FW95">
        <v>332.28571428571428</v>
      </c>
      <c r="FX95">
        <v>319.72222222222223</v>
      </c>
      <c r="FY95">
        <v>310.21052631578948</v>
      </c>
      <c r="FZ95">
        <v>318.23529411764707</v>
      </c>
      <c r="GA95">
        <v>315.90740740740739</v>
      </c>
    </row>
    <row r="96" spans="1:183" x14ac:dyDescent="0.3">
      <c r="A96" s="2" t="s">
        <v>94</v>
      </c>
      <c r="B96">
        <v>678.07692307692309</v>
      </c>
      <c r="C96">
        <v>588.35714285714289</v>
      </c>
      <c r="D96">
        <v>667.58823529411768</v>
      </c>
      <c r="E96">
        <v>645.47727272727275</v>
      </c>
      <c r="F96">
        <v>860.66666666666663</v>
      </c>
      <c r="G96">
        <v>831.625</v>
      </c>
      <c r="H96">
        <v>870.29411764705878</v>
      </c>
      <c r="I96">
        <v>854.39583333333337</v>
      </c>
      <c r="J96">
        <v>754.47826086956525</v>
      </c>
      <c r="K96">
        <v>343</v>
      </c>
      <c r="L96">
        <v>310.84615384615387</v>
      </c>
      <c r="M96">
        <v>336.93333333333334</v>
      </c>
      <c r="N96">
        <v>1.1166666666666667</v>
      </c>
      <c r="O96">
        <v>329.60526315789474</v>
      </c>
      <c r="P96">
        <v>1.1166666666666667</v>
      </c>
      <c r="Q96">
        <v>329.60526315789474</v>
      </c>
      <c r="R96">
        <v>2.4333333333333331</v>
      </c>
      <c r="S96">
        <v>630.28461538461534</v>
      </c>
      <c r="AI96">
        <v>630.28461538461534</v>
      </c>
      <c r="AJ96">
        <v>803</v>
      </c>
      <c r="AK96">
        <v>841</v>
      </c>
      <c r="AL96">
        <v>1011.4</v>
      </c>
      <c r="AM96">
        <v>877.77777777777783</v>
      </c>
      <c r="AN96">
        <v>1029.25</v>
      </c>
      <c r="AO96">
        <v>895.33333333333337</v>
      </c>
      <c r="AP96">
        <v>763.25</v>
      </c>
      <c r="AQ96">
        <v>895.85714285714289</v>
      </c>
      <c r="AR96">
        <v>885.6875</v>
      </c>
      <c r="AS96">
        <v>493.5</v>
      </c>
      <c r="AT96">
        <v>584.875</v>
      </c>
      <c r="AU96">
        <v>551</v>
      </c>
      <c r="AV96">
        <v>553.73333333333335</v>
      </c>
      <c r="AW96">
        <v>436.75</v>
      </c>
      <c r="AX96">
        <v>420.8</v>
      </c>
      <c r="AY96">
        <v>1164.3333333333333</v>
      </c>
      <c r="AZ96">
        <v>612</v>
      </c>
      <c r="BA96">
        <v>579.62962962962968</v>
      </c>
      <c r="BB96">
        <v>745.62711864406776</v>
      </c>
      <c r="BC96">
        <v>492.5</v>
      </c>
      <c r="BD96">
        <v>529</v>
      </c>
      <c r="BE96">
        <v>660.75</v>
      </c>
      <c r="BF96">
        <v>554.4</v>
      </c>
      <c r="BG96">
        <v>663.66666666666663</v>
      </c>
      <c r="BH96">
        <v>476.66666666666669</v>
      </c>
      <c r="BI96">
        <v>380.25</v>
      </c>
      <c r="BJ96">
        <v>494.2</v>
      </c>
      <c r="BK96">
        <v>530.32000000000005</v>
      </c>
      <c r="BL96">
        <v>530.32000000000005</v>
      </c>
      <c r="BM96">
        <v>681.54761904761904</v>
      </c>
      <c r="BT96">
        <v>1062</v>
      </c>
      <c r="BU96">
        <v>1062</v>
      </c>
      <c r="BV96">
        <v>1062</v>
      </c>
      <c r="BY96">
        <v>115</v>
      </c>
      <c r="BZ96">
        <v>115</v>
      </c>
      <c r="CC96">
        <v>182.5</v>
      </c>
      <c r="CD96">
        <v>182.5</v>
      </c>
      <c r="CE96">
        <v>160</v>
      </c>
      <c r="CF96">
        <v>520.79999999999995</v>
      </c>
      <c r="CH96">
        <v>127</v>
      </c>
      <c r="CJ96">
        <v>127</v>
      </c>
      <c r="CM96">
        <v>582</v>
      </c>
      <c r="CN96">
        <v>582</v>
      </c>
      <c r="CO96">
        <v>430.33333333333331</v>
      </c>
      <c r="CP96">
        <v>430.33333333333331</v>
      </c>
      <c r="CQ96">
        <v>486.875</v>
      </c>
      <c r="CR96">
        <v>664.61956521739125</v>
      </c>
      <c r="CS96">
        <v>791.4</v>
      </c>
      <c r="CT96">
        <v>901.75</v>
      </c>
      <c r="CU96">
        <v>539.66666666666663</v>
      </c>
      <c r="CV96">
        <v>758.36842105263156</v>
      </c>
      <c r="CW96">
        <v>959.75</v>
      </c>
      <c r="CX96">
        <v>1203.4285714285713</v>
      </c>
      <c r="CY96">
        <v>902.5</v>
      </c>
      <c r="CZ96">
        <v>1014</v>
      </c>
      <c r="DA96">
        <v>898.35714285714289</v>
      </c>
      <c r="DB96">
        <v>661.625</v>
      </c>
      <c r="DC96">
        <v>601.79999999999995</v>
      </c>
      <c r="DD96">
        <v>1048.2857142857142</v>
      </c>
      <c r="DE96">
        <v>745.96</v>
      </c>
      <c r="DF96">
        <v>860.71428571428567</v>
      </c>
      <c r="DG96">
        <v>654.28571428571433</v>
      </c>
      <c r="DH96">
        <v>939.57142857142856</v>
      </c>
      <c r="DI96">
        <v>818.19047619047615</v>
      </c>
      <c r="DJ96">
        <v>778.93478260869563</v>
      </c>
      <c r="DK96">
        <v>835.93181818181813</v>
      </c>
      <c r="DL96">
        <v>405.28571428571428</v>
      </c>
      <c r="DM96">
        <v>438.8</v>
      </c>
      <c r="DN96">
        <v>358.66666666666669</v>
      </c>
      <c r="DO96">
        <v>399.05555555555554</v>
      </c>
      <c r="DP96">
        <v>427.83333333333331</v>
      </c>
      <c r="DQ96">
        <v>494</v>
      </c>
      <c r="DR96">
        <v>434.2</v>
      </c>
      <c r="DS96">
        <v>455.33333333333331</v>
      </c>
      <c r="DT96">
        <v>427.19444444444446</v>
      </c>
      <c r="DU96">
        <v>427.19444444444446</v>
      </c>
      <c r="DV96">
        <v>717.26612903225805</v>
      </c>
      <c r="DY96">
        <v>124</v>
      </c>
      <c r="DZ96">
        <v>124</v>
      </c>
      <c r="EA96">
        <v>266</v>
      </c>
      <c r="EB96">
        <v>475</v>
      </c>
      <c r="ED96">
        <v>370.5</v>
      </c>
      <c r="EE96">
        <v>288.33333333333331</v>
      </c>
      <c r="EH96">
        <v>630</v>
      </c>
      <c r="EI96">
        <v>630</v>
      </c>
      <c r="EJ96">
        <v>109</v>
      </c>
      <c r="EK96">
        <v>116</v>
      </c>
      <c r="EM96">
        <v>112.5</v>
      </c>
      <c r="EN96">
        <v>285</v>
      </c>
      <c r="EO96">
        <v>286.66666666666669</v>
      </c>
      <c r="ET96">
        <v>116</v>
      </c>
      <c r="EU96">
        <v>127</v>
      </c>
      <c r="EW96">
        <v>121.5</v>
      </c>
      <c r="EX96">
        <v>121.5</v>
      </c>
      <c r="EY96">
        <v>121.5</v>
      </c>
      <c r="EZ96">
        <v>1.5555555555555556</v>
      </c>
      <c r="FA96">
        <v>245.375</v>
      </c>
      <c r="FB96">
        <v>2.4722222222222223</v>
      </c>
      <c r="FC96">
        <v>688.66666666666663</v>
      </c>
      <c r="FD96">
        <v>155.42857142857142</v>
      </c>
      <c r="FE96">
        <v>239.14285714285714</v>
      </c>
      <c r="FF96">
        <v>158.42857142857142</v>
      </c>
      <c r="FG96">
        <v>184.33333333333334</v>
      </c>
      <c r="FH96">
        <v>186.625</v>
      </c>
      <c r="FI96">
        <v>255.57142857142858</v>
      </c>
      <c r="FJ96">
        <v>170.75</v>
      </c>
      <c r="FK96">
        <v>202.08695652173913</v>
      </c>
      <c r="FL96">
        <v>207.25</v>
      </c>
      <c r="FM96">
        <v>132</v>
      </c>
      <c r="FN96">
        <v>237.33333333333334</v>
      </c>
      <c r="FO96">
        <v>183.41666666666666</v>
      </c>
      <c r="FP96">
        <v>163</v>
      </c>
      <c r="FQ96">
        <v>174.83333333333334</v>
      </c>
      <c r="FR96">
        <v>192</v>
      </c>
      <c r="FS96">
        <v>176.35714285714286</v>
      </c>
      <c r="FT96">
        <v>174.13333333333333</v>
      </c>
      <c r="FU96">
        <v>180.5</v>
      </c>
      <c r="FV96">
        <v>214.52941176470588</v>
      </c>
      <c r="FW96">
        <v>190.5625</v>
      </c>
      <c r="FX96">
        <v>199.46153846153845</v>
      </c>
      <c r="FY96">
        <v>158.92857142857142</v>
      </c>
      <c r="FZ96">
        <v>189</v>
      </c>
      <c r="GA96">
        <v>182.52272727272728</v>
      </c>
    </row>
    <row r="97" spans="1:183" x14ac:dyDescent="0.3">
      <c r="A97" s="2" t="s">
        <v>95</v>
      </c>
      <c r="B97">
        <v>855.0526315789474</v>
      </c>
      <c r="C97">
        <v>1157.421052631579</v>
      </c>
      <c r="D97">
        <v>1064.6666666666667</v>
      </c>
      <c r="E97">
        <v>1025.0178571428571</v>
      </c>
      <c r="F97">
        <v>1180.1500000000001</v>
      </c>
      <c r="G97">
        <v>904.31578947368416</v>
      </c>
      <c r="H97">
        <v>941.42105263157896</v>
      </c>
      <c r="I97">
        <v>1011.5862068965517</v>
      </c>
      <c r="J97">
        <v>1018.1842105263158</v>
      </c>
      <c r="K97">
        <v>483.94736842105266</v>
      </c>
      <c r="L97">
        <v>453.3</v>
      </c>
      <c r="M97">
        <v>412.36842105263156</v>
      </c>
      <c r="N97">
        <v>1.8</v>
      </c>
      <c r="O97">
        <v>449.93103448275861</v>
      </c>
      <c r="P97">
        <v>1.8</v>
      </c>
      <c r="Q97">
        <v>449.93103448275861</v>
      </c>
      <c r="R97">
        <v>2.911111111111111</v>
      </c>
      <c r="S97">
        <v>826.56395348837214</v>
      </c>
      <c r="AI97">
        <v>826.56395348837214</v>
      </c>
      <c r="AJ97">
        <v>1341.6</v>
      </c>
      <c r="AK97">
        <v>1189.7777777777778</v>
      </c>
      <c r="AL97">
        <v>1443</v>
      </c>
      <c r="AM97">
        <v>1316.3461538461538</v>
      </c>
      <c r="AN97">
        <v>1381.8</v>
      </c>
      <c r="AO97">
        <v>1118.2</v>
      </c>
      <c r="AP97">
        <v>1295.0999999999999</v>
      </c>
      <c r="AQ97">
        <v>1265.0333333333333</v>
      </c>
      <c r="AR97">
        <v>1288.8571428571429</v>
      </c>
      <c r="AS97">
        <v>443.75</v>
      </c>
      <c r="AT97">
        <v>711.42857142857144</v>
      </c>
      <c r="AU97">
        <v>724.6</v>
      </c>
      <c r="AV97">
        <v>607.65</v>
      </c>
      <c r="AW97">
        <v>403.5</v>
      </c>
      <c r="AX97">
        <v>575.1</v>
      </c>
      <c r="AY97">
        <v>439.14285714285717</v>
      </c>
      <c r="AZ97">
        <v>488.95652173913044</v>
      </c>
      <c r="BA97">
        <v>544.16279069767438</v>
      </c>
      <c r="BB97">
        <v>965.40404040404042</v>
      </c>
      <c r="BC97">
        <v>602.4</v>
      </c>
      <c r="BD97">
        <v>922.66666666666663</v>
      </c>
      <c r="BE97">
        <v>814.125</v>
      </c>
      <c r="BF97">
        <v>771.88888888888891</v>
      </c>
      <c r="BG97">
        <v>806.5</v>
      </c>
      <c r="BH97">
        <v>798.3</v>
      </c>
      <c r="BI97">
        <v>638.4</v>
      </c>
      <c r="BJ97">
        <v>747.73333333333335</v>
      </c>
      <c r="BK97">
        <v>759.17543859649118</v>
      </c>
      <c r="BL97">
        <v>759.17543859649118</v>
      </c>
      <c r="BM97">
        <v>890.0512820512821</v>
      </c>
      <c r="BO97">
        <v>217</v>
      </c>
      <c r="BP97">
        <v>1112.5</v>
      </c>
      <c r="BQ97">
        <v>814</v>
      </c>
      <c r="BV97">
        <v>814</v>
      </c>
      <c r="BX97">
        <v>1499</v>
      </c>
      <c r="BY97">
        <v>558</v>
      </c>
      <c r="BZ97">
        <v>1028.5</v>
      </c>
      <c r="CE97">
        <v>1028.5</v>
      </c>
      <c r="CF97">
        <v>899.8</v>
      </c>
      <c r="CH97">
        <v>694</v>
      </c>
      <c r="CI97">
        <v>613.5</v>
      </c>
      <c r="CJ97">
        <v>640.33333333333337</v>
      </c>
      <c r="CO97">
        <v>640.33333333333337</v>
      </c>
      <c r="CP97">
        <v>640.33333333333337</v>
      </c>
      <c r="CQ97">
        <v>802.5</v>
      </c>
      <c r="CR97">
        <v>885.78048780487802</v>
      </c>
      <c r="CS97">
        <v>616.5</v>
      </c>
      <c r="CT97">
        <v>894.25</v>
      </c>
      <c r="CU97">
        <v>1028</v>
      </c>
      <c r="CV97">
        <v>841.73684210526312</v>
      </c>
      <c r="CW97">
        <v>990.85714285714289</v>
      </c>
      <c r="CX97">
        <v>483</v>
      </c>
      <c r="CY97">
        <v>706.66666666666663</v>
      </c>
      <c r="CZ97">
        <v>716.19047619047615</v>
      </c>
      <c r="DA97">
        <v>775.82500000000005</v>
      </c>
      <c r="DB97">
        <v>1370.3333333333333</v>
      </c>
      <c r="DC97">
        <v>1137.2222222222222</v>
      </c>
      <c r="DD97">
        <v>1587.4285714285713</v>
      </c>
      <c r="DE97">
        <v>1347.2</v>
      </c>
      <c r="DF97">
        <v>1094.6666666666667</v>
      </c>
      <c r="DG97">
        <v>1631</v>
      </c>
      <c r="DH97">
        <v>1314.3333333333333</v>
      </c>
      <c r="DI97">
        <v>1346.6666666666667</v>
      </c>
      <c r="DJ97">
        <v>1346.9230769230769</v>
      </c>
      <c r="DK97">
        <v>1098.6195652173913</v>
      </c>
      <c r="DL97">
        <v>706.66666666666663</v>
      </c>
      <c r="DM97">
        <v>658.5</v>
      </c>
      <c r="DN97">
        <v>614.33333333333337</v>
      </c>
      <c r="DO97">
        <v>659.88461538461536</v>
      </c>
      <c r="DP97">
        <v>729.44444444444446</v>
      </c>
      <c r="DQ97">
        <v>595.79999999999995</v>
      </c>
      <c r="DR97">
        <v>690</v>
      </c>
      <c r="DS97">
        <v>669.03571428571433</v>
      </c>
      <c r="DT97">
        <v>664.62962962962968</v>
      </c>
      <c r="DU97">
        <v>664.62962962962968</v>
      </c>
      <c r="DV97">
        <v>938.10273972602738</v>
      </c>
      <c r="DX97">
        <v>1776</v>
      </c>
      <c r="DY97">
        <v>1433</v>
      </c>
      <c r="DZ97">
        <v>1604.5</v>
      </c>
      <c r="EA97">
        <v>885</v>
      </c>
      <c r="EC97">
        <v>355</v>
      </c>
      <c r="ED97">
        <v>620</v>
      </c>
      <c r="EE97">
        <v>1112.25</v>
      </c>
      <c r="EF97">
        <v>1460</v>
      </c>
      <c r="EG97">
        <v>235</v>
      </c>
      <c r="EH97">
        <v>275</v>
      </c>
      <c r="EI97">
        <v>656.66666666666663</v>
      </c>
      <c r="EJ97">
        <v>773</v>
      </c>
      <c r="EL97">
        <v>1490</v>
      </c>
      <c r="EM97">
        <v>1131.5</v>
      </c>
      <c r="EN97">
        <v>846.6</v>
      </c>
      <c r="EO97">
        <v>964.66666666666663</v>
      </c>
      <c r="EP97">
        <v>119</v>
      </c>
      <c r="EQ97">
        <v>1379</v>
      </c>
      <c r="ER97">
        <v>779</v>
      </c>
      <c r="ES97">
        <v>759</v>
      </c>
      <c r="ET97">
        <v>954</v>
      </c>
      <c r="EV97">
        <v>394</v>
      </c>
      <c r="EW97">
        <v>674</v>
      </c>
      <c r="EX97">
        <v>725</v>
      </c>
      <c r="EY97">
        <v>725</v>
      </c>
      <c r="EZ97">
        <v>2.9333333333333331</v>
      </c>
      <c r="FA97">
        <v>879.07142857142856</v>
      </c>
      <c r="FB97">
        <v>3.1833333333333331</v>
      </c>
      <c r="FC97">
        <v>932.9375</v>
      </c>
      <c r="FD97">
        <v>214.11111111111111</v>
      </c>
      <c r="FE97">
        <v>312.11111111111109</v>
      </c>
      <c r="FF97">
        <v>195</v>
      </c>
      <c r="FG97">
        <v>240.40740740740742</v>
      </c>
      <c r="FH97">
        <v>283.28571428571428</v>
      </c>
      <c r="FI97">
        <v>179</v>
      </c>
      <c r="FJ97">
        <v>231.5</v>
      </c>
      <c r="FK97">
        <v>228.76190476190476</v>
      </c>
      <c r="FL97">
        <v>285.33333333333331</v>
      </c>
      <c r="FM97">
        <v>260.10000000000002</v>
      </c>
      <c r="FN97">
        <v>250</v>
      </c>
      <c r="FO97">
        <v>263.60869565217394</v>
      </c>
      <c r="FP97">
        <v>309.10000000000002</v>
      </c>
      <c r="FQ97">
        <v>266.8</v>
      </c>
      <c r="FR97">
        <v>211.8</v>
      </c>
      <c r="FS97">
        <v>262.56666666666666</v>
      </c>
      <c r="FT97">
        <v>330.9</v>
      </c>
      <c r="FU97">
        <v>334.94736842105266</v>
      </c>
      <c r="FV97">
        <v>331.42105263157896</v>
      </c>
      <c r="FW97">
        <v>332.39655172413791</v>
      </c>
      <c r="FX97">
        <v>294.84210526315792</v>
      </c>
      <c r="FY97">
        <v>264.63157894736844</v>
      </c>
      <c r="FZ97">
        <v>286.88888888888891</v>
      </c>
      <c r="GA97">
        <v>282.03571428571428</v>
      </c>
    </row>
    <row r="98" spans="1:183" x14ac:dyDescent="0.3">
      <c r="A98" s="2" t="s">
        <v>96</v>
      </c>
      <c r="B98">
        <v>1153.8823529411766</v>
      </c>
      <c r="C98">
        <v>951.52941176470586</v>
      </c>
      <c r="D98">
        <v>863.22222222222217</v>
      </c>
      <c r="E98">
        <v>987.11538461538464</v>
      </c>
      <c r="F98">
        <v>929.72222222222217</v>
      </c>
      <c r="G98">
        <v>1062.6666666666667</v>
      </c>
      <c r="H98">
        <v>1146.5555555555557</v>
      </c>
      <c r="I98">
        <v>1046.3148148148148</v>
      </c>
      <c r="J98">
        <v>1017.2735849056604</v>
      </c>
      <c r="K98">
        <v>473.94736842105266</v>
      </c>
      <c r="L98">
        <v>465.05555555555554</v>
      </c>
      <c r="M98">
        <v>406.57894736842104</v>
      </c>
      <c r="N98">
        <v>1.5666666666666667</v>
      </c>
      <c r="O98">
        <v>448.23214285714283</v>
      </c>
      <c r="P98">
        <v>1.5666666666666667</v>
      </c>
      <c r="Q98">
        <v>448.23214285714283</v>
      </c>
      <c r="R98">
        <v>2.6666666666666665</v>
      </c>
      <c r="S98">
        <v>820.5679012345679</v>
      </c>
      <c r="AI98">
        <v>820.5679012345679</v>
      </c>
      <c r="AJ98">
        <v>1022.8</v>
      </c>
      <c r="AK98">
        <v>1308.5</v>
      </c>
      <c r="AL98">
        <v>1121.8888888888889</v>
      </c>
      <c r="AM98">
        <v>1140.4814814814815</v>
      </c>
      <c r="AN98">
        <v>1022</v>
      </c>
      <c r="AO98">
        <v>952</v>
      </c>
      <c r="AP98">
        <v>1045.1111111111111</v>
      </c>
      <c r="AQ98">
        <v>1006.3703703703703</v>
      </c>
      <c r="AR98">
        <v>1073.4259259259259</v>
      </c>
      <c r="AS98">
        <v>994.42857142857144</v>
      </c>
      <c r="AT98">
        <v>838.85714285714289</v>
      </c>
      <c r="AU98">
        <v>846.42857142857144</v>
      </c>
      <c r="AV98">
        <v>893.23809523809518</v>
      </c>
      <c r="AW98">
        <v>911</v>
      </c>
      <c r="AX98">
        <v>1111.2857142857142</v>
      </c>
      <c r="AY98">
        <v>1149.5999999999999</v>
      </c>
      <c r="AZ98">
        <v>1055.1666666666667</v>
      </c>
      <c r="BA98">
        <v>967.97435897435901</v>
      </c>
      <c r="BB98">
        <v>1029.2043010752689</v>
      </c>
      <c r="BC98">
        <v>458</v>
      </c>
      <c r="BD98">
        <v>627.75</v>
      </c>
      <c r="BE98">
        <v>491.33333333333331</v>
      </c>
      <c r="BF98">
        <v>519.40740740740739</v>
      </c>
      <c r="BG98">
        <v>364.75</v>
      </c>
      <c r="BH98">
        <v>457.55555555555554</v>
      </c>
      <c r="BI98">
        <v>458.83333333333331</v>
      </c>
      <c r="BJ98">
        <v>425.60869565217394</v>
      </c>
      <c r="BK98">
        <v>476.26</v>
      </c>
      <c r="BL98">
        <v>476.26</v>
      </c>
      <c r="BM98">
        <v>835.86713286713291</v>
      </c>
      <c r="BO98">
        <v>2075</v>
      </c>
      <c r="BQ98">
        <v>2075</v>
      </c>
      <c r="BR98">
        <v>1427</v>
      </c>
      <c r="BU98">
        <v>1427</v>
      </c>
      <c r="BV98">
        <v>1751</v>
      </c>
      <c r="CA98">
        <v>396</v>
      </c>
      <c r="CD98">
        <v>396</v>
      </c>
      <c r="CE98">
        <v>396</v>
      </c>
      <c r="CF98">
        <v>1299.3333333333333</v>
      </c>
      <c r="CH98">
        <v>608</v>
      </c>
      <c r="CJ98">
        <v>608</v>
      </c>
      <c r="CK98">
        <v>798</v>
      </c>
      <c r="CN98">
        <v>798</v>
      </c>
      <c r="CO98">
        <v>703</v>
      </c>
      <c r="CP98">
        <v>703</v>
      </c>
      <c r="CQ98">
        <v>1060.8</v>
      </c>
      <c r="CR98">
        <v>843.46621621621625</v>
      </c>
      <c r="CS98">
        <v>533</v>
      </c>
      <c r="CT98">
        <v>617.83333333333337</v>
      </c>
      <c r="CU98">
        <v>514.79999999999995</v>
      </c>
      <c r="CV98">
        <v>560.86666666666667</v>
      </c>
      <c r="CW98">
        <v>361</v>
      </c>
      <c r="CX98">
        <v>531</v>
      </c>
      <c r="CY98">
        <v>289.83333333333331</v>
      </c>
      <c r="CZ98">
        <v>385.88235294117646</v>
      </c>
      <c r="DA98">
        <v>467.90625</v>
      </c>
      <c r="DB98">
        <v>1728.3</v>
      </c>
      <c r="DC98">
        <v>1586.4</v>
      </c>
      <c r="DD98">
        <v>1682.4444444444443</v>
      </c>
      <c r="DE98">
        <v>1665.1379310344828</v>
      </c>
      <c r="DF98">
        <v>1749.3333333333333</v>
      </c>
      <c r="DG98">
        <v>1746.9</v>
      </c>
      <c r="DH98">
        <v>1773.7</v>
      </c>
      <c r="DI98">
        <v>1756.8965517241379</v>
      </c>
      <c r="DJ98">
        <v>1711.0172413793102</v>
      </c>
      <c r="DK98">
        <v>1269.0222222222221</v>
      </c>
      <c r="DL98">
        <v>531.66666666666663</v>
      </c>
      <c r="DM98">
        <v>458</v>
      </c>
      <c r="DN98">
        <v>619</v>
      </c>
      <c r="DO98">
        <v>533.42857142857144</v>
      </c>
      <c r="DP98">
        <v>518</v>
      </c>
      <c r="DQ98">
        <v>514.4</v>
      </c>
      <c r="DR98">
        <v>551.4</v>
      </c>
      <c r="DS98">
        <v>528.27586206896547</v>
      </c>
      <c r="DT98">
        <v>530.80701754385962</v>
      </c>
      <c r="DU98">
        <v>530.80701754385962</v>
      </c>
      <c r="DV98">
        <v>982.77551020408168</v>
      </c>
      <c r="DY98">
        <v>264</v>
      </c>
      <c r="DZ98">
        <v>264</v>
      </c>
      <c r="EA98">
        <v>979</v>
      </c>
      <c r="ED98">
        <v>979</v>
      </c>
      <c r="EE98">
        <v>621.5</v>
      </c>
      <c r="EH98">
        <v>1803</v>
      </c>
      <c r="EI98">
        <v>1803</v>
      </c>
      <c r="EJ98">
        <v>945</v>
      </c>
      <c r="EM98">
        <v>945</v>
      </c>
      <c r="EN98">
        <v>1374</v>
      </c>
      <c r="EO98">
        <v>997.75</v>
      </c>
      <c r="ER98">
        <v>536</v>
      </c>
      <c r="ES98">
        <v>536</v>
      </c>
      <c r="ET98">
        <v>183</v>
      </c>
      <c r="EW98">
        <v>183</v>
      </c>
      <c r="EX98">
        <v>359.5</v>
      </c>
      <c r="EY98">
        <v>359.5</v>
      </c>
      <c r="EZ98">
        <v>2.8333333333333335</v>
      </c>
      <c r="FA98">
        <v>785</v>
      </c>
      <c r="FB98">
        <v>3.0277777777777777</v>
      </c>
      <c r="FC98">
        <v>975.01960784313724</v>
      </c>
      <c r="FD98">
        <v>228.55555555555554</v>
      </c>
      <c r="FE98">
        <v>304.8</v>
      </c>
      <c r="FF98">
        <v>257.3</v>
      </c>
      <c r="FG98">
        <v>264.75862068965517</v>
      </c>
      <c r="FH98">
        <v>182.83333333333334</v>
      </c>
      <c r="FI98">
        <v>298.60000000000002</v>
      </c>
      <c r="FJ98">
        <v>172.33333333333334</v>
      </c>
      <c r="FK98">
        <v>213.1764705882353</v>
      </c>
      <c r="FL98">
        <v>241.5</v>
      </c>
      <c r="FM98">
        <v>220.57142857142858</v>
      </c>
      <c r="FN98">
        <v>201</v>
      </c>
      <c r="FO98">
        <v>222.11111111111111</v>
      </c>
      <c r="FP98">
        <v>227.11111111111111</v>
      </c>
      <c r="FQ98">
        <v>218.11111111111111</v>
      </c>
      <c r="FR98">
        <v>177</v>
      </c>
      <c r="FS98">
        <v>207.40740740740742</v>
      </c>
      <c r="FT98">
        <v>284.83333333333331</v>
      </c>
      <c r="FU98">
        <v>287.77777777777777</v>
      </c>
      <c r="FV98">
        <v>290.88888888888891</v>
      </c>
      <c r="FW98">
        <v>287.83333333333331</v>
      </c>
      <c r="FX98">
        <v>297.64705882352939</v>
      </c>
      <c r="FY98">
        <v>276.70588235294116</v>
      </c>
      <c r="FZ98">
        <v>282</v>
      </c>
      <c r="GA98">
        <v>285.38461538461536</v>
      </c>
    </row>
    <row r="99" spans="1:183" x14ac:dyDescent="0.3">
      <c r="A99" s="2" t="s">
        <v>97</v>
      </c>
      <c r="B99">
        <v>919.75</v>
      </c>
      <c r="C99">
        <v>685.08333333333337</v>
      </c>
      <c r="D99">
        <v>637.81818181818187</v>
      </c>
      <c r="E99">
        <v>750.68571428571431</v>
      </c>
      <c r="F99">
        <v>662.16666666666663</v>
      </c>
      <c r="G99">
        <v>593.33333333333337</v>
      </c>
      <c r="H99">
        <v>409.28571428571428</v>
      </c>
      <c r="I99">
        <v>547.26315789473688</v>
      </c>
      <c r="J99">
        <v>644.79452054794524</v>
      </c>
      <c r="K99">
        <v>378.71428571428572</v>
      </c>
      <c r="L99">
        <v>284.75</v>
      </c>
      <c r="M99">
        <v>315.54545454545456</v>
      </c>
      <c r="N99">
        <v>0.6333333333333333</v>
      </c>
      <c r="O99">
        <v>323.07692307692309</v>
      </c>
      <c r="P99">
        <v>0.6333333333333333</v>
      </c>
      <c r="Q99">
        <v>323.07692307692309</v>
      </c>
      <c r="R99">
        <v>1.3944444444444444</v>
      </c>
      <c r="S99">
        <v>560.30303030303025</v>
      </c>
      <c r="AI99">
        <v>560.30303030303025</v>
      </c>
      <c r="AJ99">
        <v>653.75</v>
      </c>
      <c r="AK99">
        <v>1215</v>
      </c>
      <c r="AL99">
        <v>982.5</v>
      </c>
      <c r="AM99">
        <v>926.36363636363637</v>
      </c>
      <c r="AN99">
        <v>1382.25</v>
      </c>
      <c r="AO99">
        <v>353.4</v>
      </c>
      <c r="AP99">
        <v>1143.25</v>
      </c>
      <c r="AQ99">
        <v>913</v>
      </c>
      <c r="AR99">
        <v>919.125</v>
      </c>
      <c r="AS99">
        <v>679.6</v>
      </c>
      <c r="AT99">
        <v>1361.5</v>
      </c>
      <c r="AU99">
        <v>1294.5</v>
      </c>
      <c r="AV99">
        <v>967.77777777777783</v>
      </c>
      <c r="AW99">
        <v>144.5</v>
      </c>
      <c r="AX99">
        <v>1293.3333333333333</v>
      </c>
      <c r="AY99">
        <v>1090.75</v>
      </c>
      <c r="AZ99">
        <v>948</v>
      </c>
      <c r="BA99">
        <v>957.88888888888891</v>
      </c>
      <c r="BB99">
        <v>935.73809523809518</v>
      </c>
      <c r="BC99">
        <v>679</v>
      </c>
      <c r="BD99">
        <v>621.5</v>
      </c>
      <c r="BE99">
        <v>604.75</v>
      </c>
      <c r="BF99">
        <v>626.29999999999995</v>
      </c>
      <c r="BG99">
        <v>727.25</v>
      </c>
      <c r="BH99">
        <v>536.5</v>
      </c>
      <c r="BI99">
        <v>645</v>
      </c>
      <c r="BJ99">
        <v>634.5</v>
      </c>
      <c r="BK99">
        <v>630.4</v>
      </c>
      <c r="BL99">
        <v>630.4</v>
      </c>
      <c r="BM99">
        <v>837.24193548387098</v>
      </c>
      <c r="BO99">
        <v>797.5</v>
      </c>
      <c r="BQ99">
        <v>797.5</v>
      </c>
      <c r="BV99">
        <v>797.5</v>
      </c>
      <c r="BX99">
        <v>909</v>
      </c>
      <c r="BZ99">
        <v>909</v>
      </c>
      <c r="CE99">
        <v>909</v>
      </c>
      <c r="CF99">
        <v>853.25</v>
      </c>
      <c r="CH99">
        <v>540.5</v>
      </c>
      <c r="CJ99">
        <v>540.5</v>
      </c>
      <c r="CO99">
        <v>540.5</v>
      </c>
      <c r="CP99">
        <v>540.5</v>
      </c>
      <c r="CQ99">
        <v>749</v>
      </c>
      <c r="CR99">
        <v>829.45588235294122</v>
      </c>
      <c r="CS99">
        <v>937.875</v>
      </c>
      <c r="CT99">
        <v>837.28571428571433</v>
      </c>
      <c r="CU99">
        <v>541</v>
      </c>
      <c r="CV99">
        <v>769.21739130434787</v>
      </c>
      <c r="CW99">
        <v>472.28571428571428</v>
      </c>
      <c r="CX99">
        <v>789.5</v>
      </c>
      <c r="CY99">
        <v>772.83333333333337</v>
      </c>
      <c r="CZ99">
        <v>634.79999999999995</v>
      </c>
      <c r="DA99">
        <v>716.15789473684208</v>
      </c>
      <c r="DB99">
        <v>781.28571428571433</v>
      </c>
      <c r="DC99">
        <v>1048.6666666666667</v>
      </c>
      <c r="DD99">
        <v>870.85714285714289</v>
      </c>
      <c r="DE99">
        <v>892.85</v>
      </c>
      <c r="DF99">
        <v>869.5</v>
      </c>
      <c r="DG99">
        <v>371.6</v>
      </c>
      <c r="DH99">
        <v>876.625</v>
      </c>
      <c r="DI99">
        <v>726.41176470588232</v>
      </c>
      <c r="DJ99">
        <v>816.37837837837833</v>
      </c>
      <c r="DK99">
        <v>765.6</v>
      </c>
      <c r="DL99">
        <v>478.71428571428572</v>
      </c>
      <c r="DM99">
        <v>539.20000000000005</v>
      </c>
      <c r="DN99">
        <v>410</v>
      </c>
      <c r="DO99">
        <v>469.31578947368422</v>
      </c>
      <c r="DP99">
        <v>472.5</v>
      </c>
      <c r="DQ99">
        <v>466</v>
      </c>
      <c r="DR99">
        <v>352.16666666666669</v>
      </c>
      <c r="DS99">
        <v>415.46153846153845</v>
      </c>
      <c r="DT99">
        <v>447.4375</v>
      </c>
      <c r="DU99">
        <v>447.4375</v>
      </c>
      <c r="DV99">
        <v>670.44859813084111</v>
      </c>
      <c r="EA99">
        <v>219</v>
      </c>
      <c r="EB99">
        <v>1766</v>
      </c>
      <c r="ED99">
        <v>992.5</v>
      </c>
      <c r="EE99">
        <v>992.5</v>
      </c>
      <c r="EK99">
        <v>767.5</v>
      </c>
      <c r="EM99">
        <v>767.5</v>
      </c>
      <c r="EN99">
        <v>767.5</v>
      </c>
      <c r="EO99">
        <v>880</v>
      </c>
      <c r="EU99">
        <v>284.5</v>
      </c>
      <c r="EW99">
        <v>284.5</v>
      </c>
      <c r="EX99">
        <v>284.5</v>
      </c>
      <c r="EY99">
        <v>284.5</v>
      </c>
      <c r="EZ99">
        <v>2.3333333333333335</v>
      </c>
      <c r="FA99">
        <v>681.5</v>
      </c>
      <c r="FB99">
        <v>1.9444444444444444</v>
      </c>
      <c r="FC99">
        <v>671.0353982300885</v>
      </c>
      <c r="FD99">
        <v>167.5</v>
      </c>
      <c r="FE99">
        <v>209.4</v>
      </c>
      <c r="FF99">
        <v>244.125</v>
      </c>
      <c r="FG99">
        <v>215.88235294117646</v>
      </c>
      <c r="FH99">
        <v>141</v>
      </c>
      <c r="FI99">
        <v>217.5</v>
      </c>
      <c r="FJ99">
        <v>252.5</v>
      </c>
      <c r="FK99">
        <v>195.8</v>
      </c>
      <c r="FL99">
        <v>93.5</v>
      </c>
      <c r="FM99">
        <v>145.66666666666666</v>
      </c>
      <c r="FN99">
        <v>266.5</v>
      </c>
      <c r="FO99">
        <v>187.77777777777777</v>
      </c>
      <c r="FP99">
        <v>209.75</v>
      </c>
      <c r="FQ99">
        <v>274.60000000000002</v>
      </c>
      <c r="FR99">
        <v>197.25</v>
      </c>
      <c r="FS99">
        <v>230.84615384615384</v>
      </c>
      <c r="FT99">
        <v>208</v>
      </c>
      <c r="FU99">
        <v>191.41666666666666</v>
      </c>
      <c r="FV99">
        <v>213.14285714285714</v>
      </c>
      <c r="FW99">
        <v>204.65789473684211</v>
      </c>
      <c r="FX99">
        <v>293.58333333333331</v>
      </c>
      <c r="FY99">
        <v>194</v>
      </c>
      <c r="FZ99">
        <v>167.72727272727272</v>
      </c>
      <c r="GA99">
        <v>219.88571428571427</v>
      </c>
    </row>
    <row r="100" spans="1:183" x14ac:dyDescent="0.3">
      <c r="A100" s="2" t="s">
        <v>98</v>
      </c>
      <c r="B100">
        <v>1282.6470588235295</v>
      </c>
      <c r="C100">
        <v>1161.2666666666667</v>
      </c>
      <c r="D100">
        <v>1492.1333333333334</v>
      </c>
      <c r="E100">
        <v>1310.7659574468084</v>
      </c>
      <c r="F100">
        <v>1130.5999999999999</v>
      </c>
      <c r="G100">
        <v>1270.5555555555557</v>
      </c>
      <c r="H100">
        <v>1311.8461538461538</v>
      </c>
      <c r="I100">
        <v>1236.5869565217392</v>
      </c>
      <c r="J100">
        <v>1274.0752688172042</v>
      </c>
      <c r="K100">
        <v>534.06666666666672</v>
      </c>
      <c r="L100">
        <v>473.2</v>
      </c>
      <c r="M100">
        <v>551.9375</v>
      </c>
      <c r="N100">
        <v>1.4745762711864407</v>
      </c>
      <c r="O100">
        <v>520.43478260869563</v>
      </c>
      <c r="P100">
        <v>1.4745762711864407</v>
      </c>
      <c r="Q100">
        <v>520.43478260869563</v>
      </c>
      <c r="R100">
        <v>2.8700564971751414</v>
      </c>
      <c r="S100">
        <v>1024.6690647482014</v>
      </c>
      <c r="X100">
        <v>1496</v>
      </c>
      <c r="AA100">
        <v>1496</v>
      </c>
      <c r="AB100">
        <v>1496</v>
      </c>
      <c r="AC100">
        <v>509</v>
      </c>
      <c r="AF100">
        <v>509</v>
      </c>
      <c r="AG100">
        <v>509</v>
      </c>
      <c r="AH100">
        <v>1002.5</v>
      </c>
      <c r="AI100">
        <v>1024.3546099290779</v>
      </c>
      <c r="AJ100">
        <v>1475.875</v>
      </c>
      <c r="AK100">
        <v>1522.1428571428571</v>
      </c>
      <c r="AL100">
        <v>1820.875</v>
      </c>
      <c r="AM100">
        <v>1609.9565217391305</v>
      </c>
      <c r="AN100">
        <v>1468.6666666666667</v>
      </c>
      <c r="AO100">
        <v>1500.875</v>
      </c>
      <c r="AP100">
        <v>1268</v>
      </c>
      <c r="AQ100">
        <v>1414.76</v>
      </c>
      <c r="AR100">
        <v>1508.2916666666667</v>
      </c>
      <c r="AS100">
        <v>1452.4</v>
      </c>
      <c r="AT100">
        <v>1634.4</v>
      </c>
      <c r="AU100">
        <v>889</v>
      </c>
      <c r="AV100">
        <v>1325.2666666666667</v>
      </c>
      <c r="AW100">
        <v>1768.4</v>
      </c>
      <c r="AX100">
        <v>1773</v>
      </c>
      <c r="AY100">
        <v>1473</v>
      </c>
      <c r="AZ100">
        <v>1648.1176470588234</v>
      </c>
      <c r="BA100">
        <v>1496.78125</v>
      </c>
      <c r="BB100">
        <v>1503.6875</v>
      </c>
      <c r="BC100">
        <v>655.57142857142856</v>
      </c>
      <c r="BD100">
        <v>807.57142857142856</v>
      </c>
      <c r="BE100">
        <v>684</v>
      </c>
      <c r="BF100">
        <v>712.95652173913038</v>
      </c>
      <c r="BG100">
        <v>710.85714285714289</v>
      </c>
      <c r="BH100">
        <v>559.42857142857144</v>
      </c>
      <c r="BI100">
        <v>765.57142857142856</v>
      </c>
      <c r="BJ100">
        <v>678.61904761904759</v>
      </c>
      <c r="BK100">
        <v>696.56818181818187</v>
      </c>
      <c r="BL100">
        <v>696.56818181818187</v>
      </c>
      <c r="BM100">
        <v>1217.2903225806451</v>
      </c>
      <c r="BN100">
        <v>741</v>
      </c>
      <c r="BP100">
        <v>325</v>
      </c>
      <c r="BQ100">
        <v>533</v>
      </c>
      <c r="BV100">
        <v>533</v>
      </c>
      <c r="BY100">
        <v>2021</v>
      </c>
      <c r="BZ100">
        <v>2021</v>
      </c>
      <c r="CE100">
        <v>2021</v>
      </c>
      <c r="CF100">
        <v>1029</v>
      </c>
      <c r="CG100">
        <v>396</v>
      </c>
      <c r="CI100">
        <v>546</v>
      </c>
      <c r="CJ100">
        <v>471</v>
      </c>
      <c r="CO100">
        <v>471</v>
      </c>
      <c r="CP100">
        <v>471</v>
      </c>
      <c r="CQ100">
        <v>805.8</v>
      </c>
      <c r="CR100">
        <v>1201.3410852713178</v>
      </c>
      <c r="CS100">
        <v>1078</v>
      </c>
      <c r="CT100">
        <v>1069</v>
      </c>
      <c r="CU100">
        <v>1306</v>
      </c>
      <c r="CV100">
        <v>1140.5714285714287</v>
      </c>
      <c r="CW100">
        <v>1245</v>
      </c>
      <c r="CX100">
        <v>1568.4</v>
      </c>
      <c r="CY100">
        <v>1102.8</v>
      </c>
      <c r="CZ100">
        <v>1309.7142857142858</v>
      </c>
      <c r="DA100">
        <v>1225.1428571428571</v>
      </c>
      <c r="DB100">
        <v>1677.7777777777778</v>
      </c>
      <c r="DC100">
        <v>1936.5</v>
      </c>
      <c r="DD100">
        <v>1922</v>
      </c>
      <c r="DE100">
        <v>1831.4782608695652</v>
      </c>
      <c r="DF100">
        <v>2080.5</v>
      </c>
      <c r="DG100">
        <v>1915.4285714285713</v>
      </c>
      <c r="DH100">
        <v>2050.4285714285716</v>
      </c>
      <c r="DI100">
        <v>2012.2</v>
      </c>
      <c r="DJ100">
        <v>1915.5348837209303</v>
      </c>
      <c r="DK100">
        <v>1643.2676056338028</v>
      </c>
      <c r="DL100">
        <v>1065.5714285714287</v>
      </c>
      <c r="DM100">
        <v>880.875</v>
      </c>
      <c r="DN100">
        <v>1109</v>
      </c>
      <c r="DO100">
        <v>1002.55</v>
      </c>
      <c r="DP100">
        <v>833.5</v>
      </c>
      <c r="DQ100">
        <v>695.57142857142856</v>
      </c>
      <c r="DR100">
        <v>1168.3333333333333</v>
      </c>
      <c r="DS100">
        <v>888.42105263157896</v>
      </c>
      <c r="DT100">
        <v>946.9487179487179</v>
      </c>
      <c r="DU100">
        <v>946.9487179487179</v>
      </c>
      <c r="DV100">
        <v>1396.3909090909092</v>
      </c>
      <c r="DY100">
        <v>271</v>
      </c>
      <c r="DZ100">
        <v>271</v>
      </c>
      <c r="EC100">
        <v>221</v>
      </c>
      <c r="ED100">
        <v>221</v>
      </c>
      <c r="EE100">
        <v>246</v>
      </c>
      <c r="EH100">
        <v>1996.5</v>
      </c>
      <c r="EI100">
        <v>1996.5</v>
      </c>
      <c r="EJ100">
        <v>1840</v>
      </c>
      <c r="EL100">
        <v>2102</v>
      </c>
      <c r="EM100">
        <v>1927.3333333333333</v>
      </c>
      <c r="EN100">
        <v>1955</v>
      </c>
      <c r="EO100">
        <v>1466.7142857142858</v>
      </c>
      <c r="ER100">
        <v>1095.5</v>
      </c>
      <c r="ES100">
        <v>1095.5</v>
      </c>
      <c r="ET100">
        <v>1736</v>
      </c>
      <c r="EV100">
        <v>738</v>
      </c>
      <c r="EW100">
        <v>1237</v>
      </c>
      <c r="EX100">
        <v>1166.25</v>
      </c>
      <c r="EY100">
        <v>1166.25</v>
      </c>
      <c r="EZ100">
        <v>3.1333333333333333</v>
      </c>
      <c r="FA100">
        <v>1357.4545454545455</v>
      </c>
      <c r="FB100">
        <v>2.9388888888888891</v>
      </c>
      <c r="FC100">
        <v>1392.8512396694214</v>
      </c>
      <c r="FD100">
        <v>384.66666666666669</v>
      </c>
      <c r="FE100">
        <v>332.57142857142856</v>
      </c>
      <c r="FF100">
        <v>393.85714285714283</v>
      </c>
      <c r="FG100">
        <v>369.65</v>
      </c>
      <c r="FH100">
        <v>249</v>
      </c>
      <c r="FI100">
        <v>356.8</v>
      </c>
      <c r="FJ100">
        <v>260.39999999999998</v>
      </c>
      <c r="FK100">
        <v>291.57142857142856</v>
      </c>
      <c r="FL100">
        <v>325.8</v>
      </c>
      <c r="FM100">
        <v>372.4</v>
      </c>
      <c r="FN100">
        <v>226</v>
      </c>
      <c r="FO100">
        <v>298.41176470588238</v>
      </c>
      <c r="FP100">
        <v>333.66666666666669</v>
      </c>
      <c r="FQ100">
        <v>338.375</v>
      </c>
      <c r="FR100">
        <v>257.875</v>
      </c>
      <c r="FS100">
        <v>310.92</v>
      </c>
      <c r="FT100">
        <v>289.46666666666664</v>
      </c>
      <c r="FU100">
        <v>297.88888888888891</v>
      </c>
      <c r="FV100">
        <v>286.07692307692309</v>
      </c>
      <c r="FW100">
        <v>291.80434782608694</v>
      </c>
      <c r="FX100">
        <v>261.41176470588238</v>
      </c>
      <c r="FY100">
        <v>328.4</v>
      </c>
      <c r="FZ100">
        <v>301.73333333333335</v>
      </c>
      <c r="GA100">
        <v>295.65957446808511</v>
      </c>
    </row>
    <row r="101" spans="1:183" x14ac:dyDescent="0.3">
      <c r="A101" s="2" t="s">
        <v>99</v>
      </c>
      <c r="B101">
        <v>970.47368421052636</v>
      </c>
      <c r="C101">
        <v>835.7</v>
      </c>
      <c r="D101">
        <v>1016.9411764705883</v>
      </c>
      <c r="E101">
        <v>936.44642857142856</v>
      </c>
      <c r="F101">
        <v>1242.7</v>
      </c>
      <c r="G101">
        <v>1213.8947368421052</v>
      </c>
      <c r="H101">
        <v>1014.75</v>
      </c>
      <c r="I101">
        <v>1166.4363636363637</v>
      </c>
      <c r="J101">
        <v>1050.4054054054054</v>
      </c>
      <c r="K101">
        <v>676.75</v>
      </c>
      <c r="L101">
        <v>774.68421052631584</v>
      </c>
      <c r="M101">
        <v>626.0526315789474</v>
      </c>
      <c r="N101">
        <v>2.2833333333333332</v>
      </c>
      <c r="O101">
        <v>692.22413793103453</v>
      </c>
      <c r="P101">
        <v>2.2833333333333332</v>
      </c>
      <c r="Q101">
        <v>692.22413793103453</v>
      </c>
      <c r="R101">
        <v>2.7444444444444445</v>
      </c>
      <c r="S101">
        <v>927.47928994082838</v>
      </c>
      <c r="AI101">
        <v>927.47928994082838</v>
      </c>
      <c r="AJ101">
        <v>1602.8333333333333</v>
      </c>
      <c r="AK101">
        <v>786</v>
      </c>
      <c r="AL101">
        <v>643.20000000000005</v>
      </c>
      <c r="AM101">
        <v>1018.6111111111111</v>
      </c>
      <c r="AN101">
        <v>1386.5714285714287</v>
      </c>
      <c r="AO101">
        <v>1228.5714285714287</v>
      </c>
      <c r="AP101">
        <v>1568.5</v>
      </c>
      <c r="AQ101">
        <v>1402.4545454545455</v>
      </c>
      <c r="AR101">
        <v>1229.7249999999999</v>
      </c>
      <c r="AS101">
        <v>827</v>
      </c>
      <c r="AT101">
        <v>1274.2</v>
      </c>
      <c r="AU101">
        <v>1670</v>
      </c>
      <c r="AV101">
        <v>1106.909090909091</v>
      </c>
      <c r="AW101">
        <v>1278.3333333333333</v>
      </c>
      <c r="AX101">
        <v>907.4</v>
      </c>
      <c r="AY101">
        <v>528.5</v>
      </c>
      <c r="AZ101">
        <v>873.83333333333337</v>
      </c>
      <c r="BA101">
        <v>985.304347826087</v>
      </c>
      <c r="BB101">
        <v>1140.4920634920634</v>
      </c>
      <c r="BC101">
        <v>945.28571428571433</v>
      </c>
      <c r="BD101">
        <v>854.66666666666663</v>
      </c>
      <c r="BE101">
        <v>805</v>
      </c>
      <c r="BF101">
        <v>885</v>
      </c>
      <c r="BG101">
        <v>1071.2</v>
      </c>
      <c r="BH101">
        <v>1031.8571428571429</v>
      </c>
      <c r="BI101">
        <v>879.5</v>
      </c>
      <c r="BJ101">
        <v>971.5454545454545</v>
      </c>
      <c r="BK101">
        <v>935.10526315789468</v>
      </c>
      <c r="BL101">
        <v>935.10526315789468</v>
      </c>
      <c r="BM101">
        <v>1063.2178217821781</v>
      </c>
      <c r="BN101">
        <v>200</v>
      </c>
      <c r="BO101">
        <v>190</v>
      </c>
      <c r="BP101">
        <v>588</v>
      </c>
      <c r="BQ101">
        <v>326</v>
      </c>
      <c r="BV101">
        <v>326</v>
      </c>
      <c r="BX101">
        <v>493</v>
      </c>
      <c r="BY101">
        <v>1527</v>
      </c>
      <c r="BZ101">
        <v>1010</v>
      </c>
      <c r="CE101">
        <v>1010</v>
      </c>
      <c r="CF101">
        <v>599.6</v>
      </c>
      <c r="CI101">
        <v>1051</v>
      </c>
      <c r="CJ101">
        <v>1051</v>
      </c>
      <c r="CO101">
        <v>1051</v>
      </c>
      <c r="CP101">
        <v>1051</v>
      </c>
      <c r="CQ101">
        <v>674.83333333333337</v>
      </c>
      <c r="CR101">
        <v>1041.4392523364486</v>
      </c>
      <c r="CS101">
        <v>299</v>
      </c>
      <c r="CT101">
        <v>614.25</v>
      </c>
      <c r="CU101">
        <v>936.25</v>
      </c>
      <c r="CV101">
        <v>645.36363636363637</v>
      </c>
      <c r="CW101">
        <v>517.5</v>
      </c>
      <c r="CX101">
        <v>775.5</v>
      </c>
      <c r="CY101">
        <v>642.66666666666663</v>
      </c>
      <c r="CZ101">
        <v>673.88888888888891</v>
      </c>
      <c r="DA101">
        <v>658.2</v>
      </c>
      <c r="DB101">
        <v>2062.8571428571427</v>
      </c>
      <c r="DC101">
        <v>1243.8571428571429</v>
      </c>
      <c r="DD101">
        <v>1291</v>
      </c>
      <c r="DE101">
        <v>1544.65</v>
      </c>
      <c r="DF101">
        <v>1321.5</v>
      </c>
      <c r="DG101">
        <v>1429.5714285714287</v>
      </c>
      <c r="DH101">
        <v>1764.875</v>
      </c>
      <c r="DI101">
        <v>1526.4285714285713</v>
      </c>
      <c r="DJ101">
        <v>1535.3170731707316</v>
      </c>
      <c r="DK101">
        <v>1247.7377049180327</v>
      </c>
      <c r="DL101">
        <v>1147.5714285714287</v>
      </c>
      <c r="DM101">
        <v>1225.5714285714287</v>
      </c>
      <c r="DN101">
        <v>1067</v>
      </c>
      <c r="DO101">
        <v>1150.7</v>
      </c>
      <c r="DP101">
        <v>854.16666666666663</v>
      </c>
      <c r="DQ101">
        <v>1202.1666666666667</v>
      </c>
      <c r="DR101">
        <v>1056.5714285714287</v>
      </c>
      <c r="DS101">
        <v>1038.6315789473683</v>
      </c>
      <c r="DT101">
        <v>1096.1025641025642</v>
      </c>
      <c r="DU101">
        <v>1096.1025641025642</v>
      </c>
      <c r="DV101">
        <v>1188.5999999999999</v>
      </c>
      <c r="EB101">
        <v>774</v>
      </c>
      <c r="ED101">
        <v>774</v>
      </c>
      <c r="EE101">
        <v>774</v>
      </c>
      <c r="EO101">
        <v>774</v>
      </c>
      <c r="ER101">
        <v>383</v>
      </c>
      <c r="ES101">
        <v>383</v>
      </c>
      <c r="EX101">
        <v>383</v>
      </c>
      <c r="EY101">
        <v>383</v>
      </c>
      <c r="EZ101">
        <v>0.2</v>
      </c>
      <c r="FA101">
        <v>578.5</v>
      </c>
      <c r="FB101">
        <v>1.9111111111111112</v>
      </c>
      <c r="FC101">
        <v>1176.6372549019609</v>
      </c>
      <c r="FD101">
        <v>351.33333333333331</v>
      </c>
      <c r="FE101">
        <v>390.14285714285717</v>
      </c>
      <c r="FF101">
        <v>349.625</v>
      </c>
      <c r="FG101">
        <v>363.61904761904759</v>
      </c>
      <c r="FH101">
        <v>347.5</v>
      </c>
      <c r="FI101">
        <v>390</v>
      </c>
      <c r="FJ101">
        <v>386</v>
      </c>
      <c r="FK101">
        <v>379.22222222222223</v>
      </c>
      <c r="FL101">
        <v>385</v>
      </c>
      <c r="FM101">
        <v>380.4</v>
      </c>
      <c r="FN101">
        <v>175.25</v>
      </c>
      <c r="FO101">
        <v>313.16666666666669</v>
      </c>
      <c r="FP101">
        <v>360.42857142857144</v>
      </c>
      <c r="FQ101">
        <v>352.57142857142856</v>
      </c>
      <c r="FR101">
        <v>300.875</v>
      </c>
      <c r="FS101">
        <v>336.27272727272725</v>
      </c>
      <c r="FT101">
        <v>375.75</v>
      </c>
      <c r="FU101">
        <v>361.68421052631578</v>
      </c>
      <c r="FV101">
        <v>343.1875</v>
      </c>
      <c r="FW101">
        <v>361.41818181818184</v>
      </c>
      <c r="FX101">
        <v>342.5263157894737</v>
      </c>
      <c r="FY101">
        <v>307.8</v>
      </c>
      <c r="FZ101">
        <v>369.1764705882353</v>
      </c>
      <c r="GA101">
        <v>338.21428571428572</v>
      </c>
    </row>
    <row r="102" spans="1:183" x14ac:dyDescent="0.3">
      <c r="A102" s="4" t="s">
        <v>100</v>
      </c>
      <c r="AJ102">
        <v>844.5</v>
      </c>
      <c r="AK102">
        <v>634</v>
      </c>
      <c r="AL102">
        <v>996</v>
      </c>
      <c r="AM102">
        <v>797.57142857142856</v>
      </c>
      <c r="AP102">
        <v>558</v>
      </c>
      <c r="AQ102">
        <v>558</v>
      </c>
      <c r="AR102">
        <v>767.625</v>
      </c>
      <c r="AS102">
        <v>597</v>
      </c>
      <c r="AT102">
        <v>752.33333333333337</v>
      </c>
      <c r="AU102">
        <v>314</v>
      </c>
      <c r="AV102">
        <v>582.71428571428567</v>
      </c>
      <c r="AW102">
        <v>1468</v>
      </c>
      <c r="AY102">
        <v>108</v>
      </c>
      <c r="AZ102">
        <v>788</v>
      </c>
      <c r="BA102">
        <v>628.33333333333337</v>
      </c>
      <c r="BB102">
        <v>693.88235294117646</v>
      </c>
      <c r="BC102">
        <v>603</v>
      </c>
      <c r="BD102">
        <v>511</v>
      </c>
      <c r="BE102">
        <v>627</v>
      </c>
      <c r="BF102">
        <v>552.6</v>
      </c>
      <c r="BG102">
        <v>774</v>
      </c>
      <c r="BH102">
        <v>111</v>
      </c>
      <c r="BJ102">
        <v>442.5</v>
      </c>
      <c r="BK102">
        <v>521.14285714285711</v>
      </c>
      <c r="BL102">
        <v>521.14285714285711</v>
      </c>
      <c r="BM102">
        <v>643.5</v>
      </c>
      <c r="BR102">
        <v>734</v>
      </c>
      <c r="BU102">
        <v>734</v>
      </c>
      <c r="BV102">
        <v>734</v>
      </c>
      <c r="CA102">
        <v>715</v>
      </c>
      <c r="CD102">
        <v>715</v>
      </c>
      <c r="CE102">
        <v>715</v>
      </c>
      <c r="CF102">
        <v>724.5</v>
      </c>
      <c r="CQ102">
        <v>724.5</v>
      </c>
      <c r="CR102">
        <v>649.73076923076928</v>
      </c>
      <c r="CS102">
        <v>404</v>
      </c>
      <c r="CT102">
        <v>908</v>
      </c>
      <c r="CU102">
        <v>768</v>
      </c>
      <c r="CV102">
        <v>747</v>
      </c>
      <c r="CX102">
        <v>1530</v>
      </c>
      <c r="CY102">
        <v>825</v>
      </c>
      <c r="CZ102">
        <v>1060</v>
      </c>
      <c r="DA102">
        <v>881.14285714285711</v>
      </c>
      <c r="DB102">
        <v>549</v>
      </c>
      <c r="DC102">
        <v>1441</v>
      </c>
      <c r="DD102">
        <v>663</v>
      </c>
      <c r="DE102">
        <v>884.33333333333337</v>
      </c>
      <c r="DF102">
        <v>1420</v>
      </c>
      <c r="DG102">
        <v>203</v>
      </c>
      <c r="DH102">
        <v>479</v>
      </c>
      <c r="DI102">
        <v>645.25</v>
      </c>
      <c r="DJ102">
        <v>747.71428571428567</v>
      </c>
      <c r="DK102">
        <v>814.42857142857144</v>
      </c>
      <c r="DL102">
        <v>98</v>
      </c>
      <c r="DM102">
        <v>446</v>
      </c>
      <c r="DN102">
        <v>116</v>
      </c>
      <c r="DO102">
        <v>220</v>
      </c>
      <c r="DQ102">
        <v>844</v>
      </c>
      <c r="DR102">
        <v>467.5</v>
      </c>
      <c r="DS102">
        <v>593</v>
      </c>
      <c r="DT102">
        <v>406.5</v>
      </c>
      <c r="DU102">
        <v>406.5</v>
      </c>
      <c r="DV102">
        <v>692.05</v>
      </c>
      <c r="EZ102">
        <v>0</v>
      </c>
      <c r="FB102">
        <v>0.34444444444444444</v>
      </c>
      <c r="FC102">
        <v>692.05</v>
      </c>
      <c r="FD102">
        <v>338</v>
      </c>
      <c r="FE102">
        <v>203</v>
      </c>
      <c r="FF102">
        <v>122</v>
      </c>
      <c r="FG102">
        <v>196.25</v>
      </c>
      <c r="FI102">
        <v>118</v>
      </c>
      <c r="FJ102">
        <v>241</v>
      </c>
      <c r="FK102">
        <v>200</v>
      </c>
      <c r="FL102">
        <v>322</v>
      </c>
      <c r="FN102">
        <v>108</v>
      </c>
      <c r="FO102">
        <v>215</v>
      </c>
      <c r="FR102">
        <v>284</v>
      </c>
      <c r="FS102">
        <v>284</v>
      </c>
    </row>
    <row r="103" spans="1:183" x14ac:dyDescent="0.3">
      <c r="A103" s="2" t="s">
        <v>101</v>
      </c>
      <c r="B103">
        <v>681.94117647058829</v>
      </c>
      <c r="C103">
        <v>645.14285714285711</v>
      </c>
      <c r="D103">
        <v>597.38888888888891</v>
      </c>
      <c r="E103">
        <v>640.36734693877554</v>
      </c>
      <c r="F103">
        <v>700.66666666666663</v>
      </c>
      <c r="G103">
        <v>772.70588235294122</v>
      </c>
      <c r="H103">
        <v>777.1</v>
      </c>
      <c r="I103">
        <v>750.72727272727275</v>
      </c>
      <c r="J103">
        <v>698.73076923076928</v>
      </c>
      <c r="K103">
        <v>459.05555555555554</v>
      </c>
      <c r="L103">
        <v>494.1875</v>
      </c>
      <c r="M103">
        <v>487.35294117647061</v>
      </c>
      <c r="N103">
        <v>1.7166666666666666</v>
      </c>
      <c r="O103">
        <v>479.50980392156862</v>
      </c>
      <c r="P103">
        <v>1.7166666666666666</v>
      </c>
      <c r="Q103">
        <v>479.50980392156862</v>
      </c>
      <c r="R103">
        <v>2.5499999999999998</v>
      </c>
      <c r="S103">
        <v>626.6</v>
      </c>
      <c r="AI103">
        <v>626.6</v>
      </c>
      <c r="AJ103">
        <v>1152.9000000000001</v>
      </c>
      <c r="AK103">
        <v>1229.2222222222222</v>
      </c>
      <c r="AL103">
        <v>1054.7</v>
      </c>
      <c r="AM103">
        <v>1142.7241379310344</v>
      </c>
      <c r="AN103">
        <v>1246.8</v>
      </c>
      <c r="AO103">
        <v>1224.1111111111111</v>
      </c>
      <c r="AP103">
        <v>988.5</v>
      </c>
      <c r="AQ103">
        <v>1150.6896551724137</v>
      </c>
      <c r="AR103">
        <v>1146.7068965517242</v>
      </c>
      <c r="AS103">
        <v>736.875</v>
      </c>
      <c r="AT103">
        <v>404.25</v>
      </c>
      <c r="AU103">
        <v>588.375</v>
      </c>
      <c r="AV103">
        <v>576.5</v>
      </c>
      <c r="AW103">
        <v>505.57142857142856</v>
      </c>
      <c r="AX103">
        <v>408.83333333333331</v>
      </c>
      <c r="AY103">
        <v>571</v>
      </c>
      <c r="AZ103">
        <v>502.85714285714283</v>
      </c>
      <c r="BA103">
        <v>542.13333333333333</v>
      </c>
      <c r="BB103">
        <v>882.57281553398059</v>
      </c>
      <c r="BC103">
        <v>806.5</v>
      </c>
      <c r="BD103">
        <v>796.9</v>
      </c>
      <c r="BE103">
        <v>674.7</v>
      </c>
      <c r="BF103">
        <v>759.36666666666667</v>
      </c>
      <c r="BG103">
        <v>791.125</v>
      </c>
      <c r="BH103">
        <v>659.5</v>
      </c>
      <c r="BI103">
        <v>677.4</v>
      </c>
      <c r="BJ103">
        <v>706.88461538461536</v>
      </c>
      <c r="BK103">
        <v>735</v>
      </c>
      <c r="BL103">
        <v>735</v>
      </c>
      <c r="BM103">
        <v>830.59748427672957</v>
      </c>
      <c r="BS103">
        <v>551</v>
      </c>
      <c r="BU103">
        <v>551</v>
      </c>
      <c r="BV103">
        <v>551</v>
      </c>
      <c r="CB103">
        <v>974</v>
      </c>
      <c r="CD103">
        <v>974</v>
      </c>
      <c r="CE103">
        <v>974</v>
      </c>
      <c r="CF103">
        <v>762.5</v>
      </c>
      <c r="CL103">
        <v>1554</v>
      </c>
      <c r="CN103">
        <v>1554</v>
      </c>
      <c r="CO103">
        <v>1554</v>
      </c>
      <c r="CP103">
        <v>1554</v>
      </c>
      <c r="CQ103">
        <v>1026.3333333333333</v>
      </c>
      <c r="CR103">
        <v>834.22222222222217</v>
      </c>
      <c r="CS103">
        <v>1386.25</v>
      </c>
      <c r="CT103">
        <v>676</v>
      </c>
      <c r="CU103">
        <v>210</v>
      </c>
      <c r="CV103">
        <v>745.78571428571433</v>
      </c>
      <c r="CW103">
        <v>588</v>
      </c>
      <c r="CX103">
        <v>616.125</v>
      </c>
      <c r="CY103">
        <v>1357.2</v>
      </c>
      <c r="CZ103">
        <v>814.16666666666663</v>
      </c>
      <c r="DA103">
        <v>784.25</v>
      </c>
      <c r="DB103">
        <v>1397.2857142857142</v>
      </c>
      <c r="DC103">
        <v>1420.1111111111111</v>
      </c>
      <c r="DD103">
        <v>1401.2222222222222</v>
      </c>
      <c r="DE103">
        <v>1406.92</v>
      </c>
      <c r="DF103">
        <v>1418.625</v>
      </c>
      <c r="DG103">
        <v>1302.1111111111111</v>
      </c>
      <c r="DH103">
        <v>1292.7142857142858</v>
      </c>
      <c r="DI103">
        <v>1338.2083333333333</v>
      </c>
      <c r="DJ103">
        <v>1373.2653061224489</v>
      </c>
      <c r="DK103">
        <v>1140.5679012345679</v>
      </c>
      <c r="DL103">
        <v>696.33333333333337</v>
      </c>
      <c r="DM103">
        <v>681.75</v>
      </c>
      <c r="DN103">
        <v>820.22222222222217</v>
      </c>
      <c r="DO103">
        <v>739.73913043478262</v>
      </c>
      <c r="DP103">
        <v>904.25</v>
      </c>
      <c r="DQ103">
        <v>743.8</v>
      </c>
      <c r="DR103">
        <v>724</v>
      </c>
      <c r="DS103">
        <v>787.07692307692309</v>
      </c>
      <c r="DT103">
        <v>764.85714285714289</v>
      </c>
      <c r="DU103">
        <v>764.85714285714289</v>
      </c>
      <c r="DV103">
        <v>998.95384615384614</v>
      </c>
      <c r="EC103">
        <v>479</v>
      </c>
      <c r="ED103">
        <v>479</v>
      </c>
      <c r="EE103">
        <v>479</v>
      </c>
      <c r="EF103">
        <v>1910</v>
      </c>
      <c r="EH103">
        <v>2276</v>
      </c>
      <c r="EI103">
        <v>2032</v>
      </c>
      <c r="EJ103">
        <v>1614</v>
      </c>
      <c r="EL103">
        <v>1065</v>
      </c>
      <c r="EM103">
        <v>1339.5</v>
      </c>
      <c r="EN103">
        <v>1636.2857142857142</v>
      </c>
      <c r="EO103">
        <v>1491.625</v>
      </c>
      <c r="EP103">
        <v>926</v>
      </c>
      <c r="ER103">
        <v>746</v>
      </c>
      <c r="ES103">
        <v>866</v>
      </c>
      <c r="ET103">
        <v>691</v>
      </c>
      <c r="EV103">
        <v>387</v>
      </c>
      <c r="EW103">
        <v>539</v>
      </c>
      <c r="EX103">
        <v>679.14285714285711</v>
      </c>
      <c r="EY103">
        <v>679.14285714285711</v>
      </c>
      <c r="EZ103">
        <v>2.8095238095238093</v>
      </c>
      <c r="FA103">
        <v>1112.4666666666667</v>
      </c>
      <c r="FB103">
        <v>2.9</v>
      </c>
      <c r="FC103">
        <v>1010.696551724138</v>
      </c>
      <c r="FD103">
        <v>236.5</v>
      </c>
      <c r="FE103">
        <v>251</v>
      </c>
      <c r="FF103">
        <v>345.28571428571428</v>
      </c>
      <c r="FG103">
        <v>273.66666666666669</v>
      </c>
      <c r="FH103">
        <v>265.39999999999998</v>
      </c>
      <c r="FI103">
        <v>208</v>
      </c>
      <c r="FJ103">
        <v>227.4</v>
      </c>
      <c r="FK103">
        <v>229.33333333333334</v>
      </c>
      <c r="FL103">
        <v>295.71428571428572</v>
      </c>
      <c r="FM103">
        <v>235</v>
      </c>
      <c r="FN103">
        <v>198.375</v>
      </c>
      <c r="FO103">
        <v>241.28571428571428</v>
      </c>
      <c r="FP103">
        <v>308.10000000000002</v>
      </c>
      <c r="FQ103">
        <v>238.44444444444446</v>
      </c>
      <c r="FR103">
        <v>285.3</v>
      </c>
      <c r="FS103">
        <v>278.62068965517244</v>
      </c>
      <c r="FT103">
        <v>199.83333333333334</v>
      </c>
      <c r="FU103">
        <v>202.88235294117646</v>
      </c>
      <c r="FV103">
        <v>173</v>
      </c>
      <c r="FW103">
        <v>191.01818181818183</v>
      </c>
      <c r="FX103">
        <v>196.1764705882353</v>
      </c>
      <c r="FY103">
        <v>142.42857142857142</v>
      </c>
      <c r="FZ103">
        <v>167</v>
      </c>
      <c r="GA103">
        <v>170.10204081632654</v>
      </c>
    </row>
    <row r="104" spans="1:183" x14ac:dyDescent="0.3">
      <c r="A104" s="2" t="s">
        <v>102</v>
      </c>
      <c r="B104">
        <v>1074.0999999999999</v>
      </c>
      <c r="C104">
        <v>1006.3</v>
      </c>
      <c r="D104">
        <v>807.52631578947364</v>
      </c>
      <c r="E104">
        <v>965.27118644067798</v>
      </c>
      <c r="F104">
        <v>886.6</v>
      </c>
      <c r="G104">
        <v>993.10526315789468</v>
      </c>
      <c r="H104">
        <v>1244.5263157894738</v>
      </c>
      <c r="I104">
        <v>1038.7413793103449</v>
      </c>
      <c r="J104">
        <v>1001.6923076923077</v>
      </c>
      <c r="K104">
        <v>566.5</v>
      </c>
      <c r="L104">
        <v>553.68421052631584</v>
      </c>
      <c r="M104">
        <v>495.5263157894737</v>
      </c>
      <c r="N104">
        <v>1.9166666666666667</v>
      </c>
      <c r="O104">
        <v>539.05172413793105</v>
      </c>
      <c r="P104">
        <v>1.9166666666666667</v>
      </c>
      <c r="Q104">
        <v>539.05172413793105</v>
      </c>
      <c r="R104">
        <v>3.2777777777777777</v>
      </c>
      <c r="S104">
        <v>848.36</v>
      </c>
      <c r="AI104">
        <v>848.36</v>
      </c>
      <c r="AJ104">
        <v>1288.5</v>
      </c>
      <c r="AK104">
        <v>1246.3333333333333</v>
      </c>
      <c r="AL104">
        <v>896.7</v>
      </c>
      <c r="AM104">
        <v>1129.3333333333333</v>
      </c>
      <c r="AN104">
        <v>1147.7777777777778</v>
      </c>
      <c r="AO104">
        <v>1040.2222222222222</v>
      </c>
      <c r="AP104">
        <v>1197.3333333333333</v>
      </c>
      <c r="AQ104">
        <v>1128.4444444444443</v>
      </c>
      <c r="AR104">
        <v>1128.8888888888889</v>
      </c>
      <c r="AS104">
        <v>1021.5714285714286</v>
      </c>
      <c r="AT104">
        <v>670.85714285714289</v>
      </c>
      <c r="AU104">
        <v>1152</v>
      </c>
      <c r="AV104">
        <v>957.40909090909088</v>
      </c>
      <c r="AW104">
        <v>723</v>
      </c>
      <c r="AX104">
        <v>895.14285714285711</v>
      </c>
      <c r="AY104">
        <v>936.5</v>
      </c>
      <c r="AZ104">
        <v>849.6521739130435</v>
      </c>
      <c r="BA104">
        <v>902.33333333333337</v>
      </c>
      <c r="BB104">
        <v>1025.909090909091</v>
      </c>
      <c r="BC104">
        <v>592.5</v>
      </c>
      <c r="BD104">
        <v>614.28571428571433</v>
      </c>
      <c r="BE104">
        <v>565.28571428571433</v>
      </c>
      <c r="BF104">
        <v>590.77272727272725</v>
      </c>
      <c r="BG104">
        <v>632.125</v>
      </c>
      <c r="BH104">
        <v>527.42857142857144</v>
      </c>
      <c r="BI104">
        <v>477.875</v>
      </c>
      <c r="BJ104">
        <v>546.60869565217388</v>
      </c>
      <c r="BK104">
        <v>568.20000000000005</v>
      </c>
      <c r="BL104">
        <v>568.20000000000005</v>
      </c>
      <c r="BM104">
        <v>882.875</v>
      </c>
      <c r="BO104">
        <v>2017</v>
      </c>
      <c r="BQ104">
        <v>2017</v>
      </c>
      <c r="BR104">
        <v>775</v>
      </c>
      <c r="BS104">
        <v>1518</v>
      </c>
      <c r="BU104">
        <v>1146.5</v>
      </c>
      <c r="BV104">
        <v>1436.6666666666667</v>
      </c>
      <c r="BX104">
        <v>189</v>
      </c>
      <c r="BZ104">
        <v>189</v>
      </c>
      <c r="CB104">
        <v>180</v>
      </c>
      <c r="CD104">
        <v>180</v>
      </c>
      <c r="CE104">
        <v>184.5</v>
      </c>
      <c r="CF104">
        <v>935.8</v>
      </c>
      <c r="CH104">
        <v>950</v>
      </c>
      <c r="CJ104">
        <v>950</v>
      </c>
      <c r="CK104">
        <v>614</v>
      </c>
      <c r="CL104">
        <v>382</v>
      </c>
      <c r="CN104">
        <v>498</v>
      </c>
      <c r="CO104">
        <v>648.66666666666663</v>
      </c>
      <c r="CP104">
        <v>648.66666666666663</v>
      </c>
      <c r="CQ104">
        <v>828.125</v>
      </c>
      <c r="CR104">
        <v>879.99342105263156</v>
      </c>
      <c r="CS104">
        <v>820.375</v>
      </c>
      <c r="CT104">
        <v>438.25</v>
      </c>
      <c r="CU104">
        <v>664.375</v>
      </c>
      <c r="CV104">
        <v>641</v>
      </c>
      <c r="CW104">
        <v>516.4</v>
      </c>
      <c r="CX104">
        <v>800.14285714285711</v>
      </c>
      <c r="CY104">
        <v>481.9</v>
      </c>
      <c r="CZ104">
        <v>591</v>
      </c>
      <c r="DA104">
        <v>617.08695652173913</v>
      </c>
      <c r="DB104">
        <v>1176.3</v>
      </c>
      <c r="DC104">
        <v>1355.2222222222222</v>
      </c>
      <c r="DD104">
        <v>1188.3333333333333</v>
      </c>
      <c r="DE104">
        <v>1237.6785714285713</v>
      </c>
      <c r="DF104">
        <v>1324.1111111111111</v>
      </c>
      <c r="DG104">
        <v>1250.0999999999999</v>
      </c>
      <c r="DH104">
        <v>1501.1</v>
      </c>
      <c r="DI104">
        <v>1359.6206896551723</v>
      </c>
      <c r="DJ104">
        <v>1299.719298245614</v>
      </c>
      <c r="DK104">
        <v>994.85436893203882</v>
      </c>
      <c r="DL104">
        <v>629.29999999999995</v>
      </c>
      <c r="DM104">
        <v>647.66666666666663</v>
      </c>
      <c r="DN104">
        <v>740.44444444444446</v>
      </c>
      <c r="DO104">
        <v>670.92857142857144</v>
      </c>
      <c r="DP104">
        <v>724.375</v>
      </c>
      <c r="DQ104">
        <v>544</v>
      </c>
      <c r="DR104">
        <v>716.1</v>
      </c>
      <c r="DS104">
        <v>657</v>
      </c>
      <c r="DT104">
        <v>663.96428571428567</v>
      </c>
      <c r="DU104">
        <v>663.96428571428567</v>
      </c>
      <c r="DV104">
        <v>878.31446540880506</v>
      </c>
      <c r="DY104">
        <v>834</v>
      </c>
      <c r="DZ104">
        <v>834</v>
      </c>
      <c r="EA104">
        <v>1062</v>
      </c>
      <c r="ED104">
        <v>1062</v>
      </c>
      <c r="EE104">
        <v>948</v>
      </c>
      <c r="EG104">
        <v>2048</v>
      </c>
      <c r="EH104">
        <v>1195</v>
      </c>
      <c r="EI104">
        <v>1621.5</v>
      </c>
      <c r="EJ104">
        <v>908</v>
      </c>
      <c r="EM104">
        <v>908</v>
      </c>
      <c r="EN104">
        <v>1383.6666666666667</v>
      </c>
      <c r="EO104">
        <v>1209.4000000000001</v>
      </c>
      <c r="EQ104">
        <v>631</v>
      </c>
      <c r="ER104">
        <v>761</v>
      </c>
      <c r="ES104">
        <v>696</v>
      </c>
      <c r="ET104">
        <v>757</v>
      </c>
      <c r="EW104">
        <v>757</v>
      </c>
      <c r="EX104">
        <v>716.33333333333337</v>
      </c>
      <c r="EY104">
        <v>716.33333333333337</v>
      </c>
      <c r="EZ104">
        <v>3.3333333333333335</v>
      </c>
      <c r="FA104">
        <v>1024.5</v>
      </c>
      <c r="FB104">
        <v>3.1888888888888891</v>
      </c>
      <c r="FC104">
        <v>885.31736526946111</v>
      </c>
      <c r="FD104">
        <v>274.44444444444446</v>
      </c>
      <c r="FE104">
        <v>347.8</v>
      </c>
      <c r="FF104">
        <v>313.39999999999998</v>
      </c>
      <c r="FG104">
        <v>313.17241379310343</v>
      </c>
      <c r="FH104">
        <v>302.39999999999998</v>
      </c>
      <c r="FI104">
        <v>260.28571428571428</v>
      </c>
      <c r="FJ104">
        <v>264.3</v>
      </c>
      <c r="FK104">
        <v>271.68181818181819</v>
      </c>
      <c r="FL104">
        <v>332.5</v>
      </c>
      <c r="FM104">
        <v>287.28571428571428</v>
      </c>
      <c r="FN104">
        <v>246.125</v>
      </c>
      <c r="FO104">
        <v>288.69565217391306</v>
      </c>
      <c r="FP104">
        <v>258</v>
      </c>
      <c r="FQ104">
        <v>231.88888888888889</v>
      </c>
      <c r="FR104">
        <v>243.88888888888889</v>
      </c>
      <c r="FS104">
        <v>244.59259259259258</v>
      </c>
      <c r="FT104">
        <v>265.60000000000002</v>
      </c>
      <c r="FU104">
        <v>277.26315789473682</v>
      </c>
      <c r="FV104">
        <v>249.10526315789474</v>
      </c>
      <c r="FW104">
        <v>264.01724137931035</v>
      </c>
      <c r="FX104">
        <v>259.05</v>
      </c>
      <c r="FY104">
        <v>249.4</v>
      </c>
      <c r="FZ104">
        <v>273</v>
      </c>
      <c r="GA104">
        <v>260.27118644067798</v>
      </c>
    </row>
    <row r="105" spans="1:183" x14ac:dyDescent="0.3">
      <c r="A105" s="2" t="s">
        <v>103</v>
      </c>
      <c r="B105">
        <v>1583.0833333333333</v>
      </c>
      <c r="C105">
        <v>1691.5454545454545</v>
      </c>
      <c r="D105">
        <v>1623.75</v>
      </c>
      <c r="E105">
        <v>1631.1142857142856</v>
      </c>
      <c r="F105">
        <v>1597.4166666666667</v>
      </c>
      <c r="G105">
        <v>1623</v>
      </c>
      <c r="H105">
        <v>1733.909090909091</v>
      </c>
      <c r="I105">
        <v>1649.0857142857142</v>
      </c>
      <c r="J105">
        <v>1640.1</v>
      </c>
      <c r="K105">
        <v>555.64285714285711</v>
      </c>
      <c r="L105">
        <v>491.2</v>
      </c>
      <c r="M105">
        <v>559</v>
      </c>
      <c r="N105">
        <v>1.3833333333333333</v>
      </c>
      <c r="O105">
        <v>539.92105263157896</v>
      </c>
      <c r="P105">
        <v>1.3833333333333333</v>
      </c>
      <c r="Q105">
        <v>539.92105263157896</v>
      </c>
      <c r="R105">
        <v>2.8222222222222224</v>
      </c>
      <c r="S105">
        <v>1253</v>
      </c>
      <c r="AI105">
        <v>1253</v>
      </c>
      <c r="AJ105">
        <v>1038</v>
      </c>
      <c r="AK105">
        <v>1103.1111111111111</v>
      </c>
      <c r="AL105">
        <v>1280.8888888888889</v>
      </c>
      <c r="AM105">
        <v>1140.6666666666667</v>
      </c>
      <c r="AN105">
        <v>791.125</v>
      </c>
      <c r="AO105">
        <v>1136.0999999999999</v>
      </c>
      <c r="AP105">
        <v>1104.625</v>
      </c>
      <c r="AQ105">
        <v>1020.2692307692307</v>
      </c>
      <c r="AR105">
        <v>1081.6037735849056</v>
      </c>
      <c r="AS105">
        <v>946.75</v>
      </c>
      <c r="AT105">
        <v>749.57142857142856</v>
      </c>
      <c r="AU105">
        <v>847.4</v>
      </c>
      <c r="AV105">
        <v>852.9</v>
      </c>
      <c r="AW105">
        <v>791.28571428571433</v>
      </c>
      <c r="AX105">
        <v>902.42857142857144</v>
      </c>
      <c r="AY105">
        <v>936.83333333333337</v>
      </c>
      <c r="AZ105">
        <v>873.85</v>
      </c>
      <c r="BA105">
        <v>863.375</v>
      </c>
      <c r="BB105">
        <v>987.74193548387098</v>
      </c>
      <c r="BC105">
        <v>943.2</v>
      </c>
      <c r="BD105">
        <v>1111.1111111111111</v>
      </c>
      <c r="BE105">
        <v>1120</v>
      </c>
      <c r="BF105">
        <v>1056.2758620689656</v>
      </c>
      <c r="BG105">
        <v>1092.5</v>
      </c>
      <c r="BH105">
        <v>1115.2</v>
      </c>
      <c r="BI105">
        <v>1135.5</v>
      </c>
      <c r="BJ105">
        <v>1114.4615384615386</v>
      </c>
      <c r="BK105">
        <v>1083.7818181818182</v>
      </c>
      <c r="BL105">
        <v>1083.7818181818182</v>
      </c>
      <c r="BM105">
        <v>1023.4324324324324</v>
      </c>
      <c r="BO105">
        <v>1434</v>
      </c>
      <c r="BQ105">
        <v>1434</v>
      </c>
      <c r="BR105">
        <v>1023</v>
      </c>
      <c r="BT105">
        <v>2068</v>
      </c>
      <c r="BU105">
        <v>1371.3333333333333</v>
      </c>
      <c r="BV105">
        <v>1387</v>
      </c>
      <c r="BX105">
        <v>379</v>
      </c>
      <c r="BZ105">
        <v>379</v>
      </c>
      <c r="CA105">
        <v>724.5</v>
      </c>
      <c r="CC105">
        <v>1789</v>
      </c>
      <c r="CD105">
        <v>1079.3333333333333</v>
      </c>
      <c r="CE105">
        <v>904.25</v>
      </c>
      <c r="CF105">
        <v>1145.625</v>
      </c>
      <c r="CH105">
        <v>1493</v>
      </c>
      <c r="CJ105">
        <v>1493</v>
      </c>
      <c r="CK105">
        <v>1711</v>
      </c>
      <c r="CM105">
        <v>1833.5</v>
      </c>
      <c r="CN105">
        <v>1772.25</v>
      </c>
      <c r="CO105">
        <v>1716.4</v>
      </c>
      <c r="CP105">
        <v>1716.4</v>
      </c>
      <c r="CQ105">
        <v>1365.1538461538462</v>
      </c>
      <c r="CR105">
        <v>1051.024844720497</v>
      </c>
      <c r="CS105">
        <v>554.42857142857144</v>
      </c>
      <c r="CT105">
        <v>236.5</v>
      </c>
      <c r="CU105">
        <v>306.8</v>
      </c>
      <c r="CV105">
        <v>379.66666666666669</v>
      </c>
      <c r="CW105">
        <v>288.33333333333331</v>
      </c>
      <c r="CX105">
        <v>238.83333333333334</v>
      </c>
      <c r="CY105">
        <v>296.39999999999998</v>
      </c>
      <c r="CZ105">
        <v>273.23529411764707</v>
      </c>
      <c r="DA105">
        <v>327.97142857142859</v>
      </c>
      <c r="DB105">
        <v>1498.2</v>
      </c>
      <c r="DC105">
        <v>1614.7777777777778</v>
      </c>
      <c r="DD105">
        <v>1620</v>
      </c>
      <c r="DE105">
        <v>1574.8214285714287</v>
      </c>
      <c r="DF105">
        <v>1467.5</v>
      </c>
      <c r="DG105">
        <v>1555.5</v>
      </c>
      <c r="DH105">
        <v>1626</v>
      </c>
      <c r="DI105">
        <v>1555.5357142857142</v>
      </c>
      <c r="DJ105">
        <v>1565.1785714285713</v>
      </c>
      <c r="DK105">
        <v>1089.3296703296703</v>
      </c>
      <c r="DL105">
        <v>1038.3</v>
      </c>
      <c r="DM105">
        <v>846.11111111111109</v>
      </c>
      <c r="DN105">
        <v>1141.5555555555557</v>
      </c>
      <c r="DO105">
        <v>1009.7142857142857</v>
      </c>
      <c r="DP105">
        <v>832.5</v>
      </c>
      <c r="DQ105">
        <v>800.8</v>
      </c>
      <c r="DR105">
        <v>881.9</v>
      </c>
      <c r="DS105">
        <v>838.82142857142856</v>
      </c>
      <c r="DT105">
        <v>924.26785714285711</v>
      </c>
      <c r="DU105">
        <v>924.26785714285711</v>
      </c>
      <c r="DV105">
        <v>1026.4489795918366</v>
      </c>
      <c r="DX105">
        <v>747</v>
      </c>
      <c r="DY105">
        <v>349</v>
      </c>
      <c r="DZ105">
        <v>548</v>
      </c>
      <c r="EA105">
        <v>111</v>
      </c>
      <c r="ED105">
        <v>111</v>
      </c>
      <c r="EE105">
        <v>402.33333333333331</v>
      </c>
      <c r="EG105">
        <v>854</v>
      </c>
      <c r="EH105">
        <v>1297</v>
      </c>
      <c r="EI105">
        <v>1075.5</v>
      </c>
      <c r="EJ105">
        <v>1478.5</v>
      </c>
      <c r="EM105">
        <v>1478.5</v>
      </c>
      <c r="EN105">
        <v>1277</v>
      </c>
      <c r="EO105">
        <v>902.14285714285711</v>
      </c>
      <c r="EQ105">
        <v>1840</v>
      </c>
      <c r="ER105">
        <v>589</v>
      </c>
      <c r="ES105">
        <v>1214.5</v>
      </c>
      <c r="ET105">
        <v>1826.5</v>
      </c>
      <c r="EW105">
        <v>1826.5</v>
      </c>
      <c r="EX105">
        <v>1520.5</v>
      </c>
      <c r="EY105">
        <v>1520.5</v>
      </c>
      <c r="EZ105">
        <v>3.9166666666666665</v>
      </c>
      <c r="FA105">
        <v>1127</v>
      </c>
      <c r="FB105">
        <v>3.25</v>
      </c>
      <c r="FC105">
        <v>1033.4493670886077</v>
      </c>
      <c r="FD105">
        <v>285.25</v>
      </c>
      <c r="FE105">
        <v>340.1</v>
      </c>
      <c r="FF105">
        <v>341.3</v>
      </c>
      <c r="FG105">
        <v>324.85714285714283</v>
      </c>
      <c r="FH105">
        <v>168.33333333333334</v>
      </c>
      <c r="FI105">
        <v>238.83333333333334</v>
      </c>
      <c r="FJ105">
        <v>255</v>
      </c>
      <c r="FK105">
        <v>218.70588235294119</v>
      </c>
      <c r="FL105">
        <v>283.71428571428572</v>
      </c>
      <c r="FM105">
        <v>246.28571428571428</v>
      </c>
      <c r="FN105">
        <v>211.5</v>
      </c>
      <c r="FO105">
        <v>248.95</v>
      </c>
      <c r="FP105">
        <v>239.25</v>
      </c>
      <c r="FQ105">
        <v>203.8</v>
      </c>
      <c r="FR105">
        <v>274.625</v>
      </c>
      <c r="FS105">
        <v>236.5</v>
      </c>
      <c r="FT105">
        <v>258.58333333333331</v>
      </c>
      <c r="FU105">
        <v>315.83333333333331</v>
      </c>
      <c r="FV105">
        <v>253.09090909090909</v>
      </c>
      <c r="FW105">
        <v>276.48571428571427</v>
      </c>
      <c r="FX105">
        <v>234.16666666666666</v>
      </c>
      <c r="FY105">
        <v>262.45454545454544</v>
      </c>
      <c r="FZ105">
        <v>244.5</v>
      </c>
      <c r="GA105">
        <v>246.6</v>
      </c>
    </row>
    <row r="106" spans="1:183" x14ac:dyDescent="0.3">
      <c r="A106" s="2" t="s">
        <v>104</v>
      </c>
      <c r="B106">
        <v>1570.3</v>
      </c>
      <c r="C106">
        <v>1872.25</v>
      </c>
      <c r="D106">
        <v>1389.6363636363637</v>
      </c>
      <c r="E106">
        <v>1585.0689655172414</v>
      </c>
      <c r="F106">
        <v>1452</v>
      </c>
      <c r="G106">
        <v>1400.1818181818182</v>
      </c>
      <c r="H106">
        <v>1662</v>
      </c>
      <c r="I106">
        <v>1499.8125</v>
      </c>
      <c r="J106">
        <v>1540.344262295082</v>
      </c>
      <c r="K106">
        <v>437.875</v>
      </c>
      <c r="L106">
        <v>345.55555555555554</v>
      </c>
      <c r="M106">
        <v>575.63636363636363</v>
      </c>
      <c r="N106">
        <v>0.90909090909090906</v>
      </c>
      <c r="O106">
        <v>462.32142857142856</v>
      </c>
      <c r="P106">
        <v>0.90909090909090906</v>
      </c>
      <c r="Q106">
        <v>462.32142857142856</v>
      </c>
      <c r="R106">
        <v>2.4424242424242424</v>
      </c>
      <c r="S106">
        <v>1201.1910112359551</v>
      </c>
      <c r="T106">
        <v>1770</v>
      </c>
      <c r="U106">
        <v>1362</v>
      </c>
      <c r="V106">
        <v>2008</v>
      </c>
      <c r="W106">
        <v>1713.3333333333333</v>
      </c>
      <c r="X106">
        <v>1271</v>
      </c>
      <c r="Z106">
        <v>258</v>
      </c>
      <c r="AA106">
        <v>764.5</v>
      </c>
      <c r="AB106">
        <v>1333.8</v>
      </c>
      <c r="AC106">
        <v>80</v>
      </c>
      <c r="AE106">
        <v>270</v>
      </c>
      <c r="AF106">
        <v>175</v>
      </c>
      <c r="AG106">
        <v>175</v>
      </c>
      <c r="AH106">
        <v>1002.7142857142857</v>
      </c>
      <c r="AI106">
        <v>1186.71875</v>
      </c>
      <c r="AJ106">
        <v>1093.3333333333333</v>
      </c>
      <c r="AK106">
        <v>1111.7142857142858</v>
      </c>
      <c r="AL106">
        <v>1162.6666666666667</v>
      </c>
      <c r="AM106">
        <v>1122</v>
      </c>
      <c r="AN106">
        <v>1330.8</v>
      </c>
      <c r="AO106">
        <v>735.88888888888891</v>
      </c>
      <c r="AP106">
        <v>1012.5</v>
      </c>
      <c r="AQ106">
        <v>1038.1851851851852</v>
      </c>
      <c r="AR106">
        <v>1072.804347826087</v>
      </c>
      <c r="AS106">
        <v>889.375</v>
      </c>
      <c r="AT106">
        <v>932.75</v>
      </c>
      <c r="AU106">
        <v>615.42857142857144</v>
      </c>
      <c r="AV106">
        <v>797.57894736842104</v>
      </c>
      <c r="AW106">
        <v>695</v>
      </c>
      <c r="AX106">
        <v>1115.1666666666667</v>
      </c>
      <c r="AY106">
        <v>698</v>
      </c>
      <c r="AZ106">
        <v>844.52941176470586</v>
      </c>
      <c r="BA106">
        <v>819.75</v>
      </c>
      <c r="BB106">
        <v>961.70731707317077</v>
      </c>
      <c r="BC106">
        <v>586.1</v>
      </c>
      <c r="BD106">
        <v>671.85714285714289</v>
      </c>
      <c r="BE106">
        <v>720.28571428571433</v>
      </c>
      <c r="BF106">
        <v>650.25</v>
      </c>
      <c r="BG106">
        <v>843.375</v>
      </c>
      <c r="BH106">
        <v>938.875</v>
      </c>
      <c r="BI106">
        <v>757.875</v>
      </c>
      <c r="BJ106">
        <v>846.70833333333337</v>
      </c>
      <c r="BK106">
        <v>748.47916666666663</v>
      </c>
      <c r="BL106">
        <v>748.47916666666663</v>
      </c>
      <c r="BM106">
        <v>882.97692307692307</v>
      </c>
      <c r="BP106">
        <v>492</v>
      </c>
      <c r="BQ106">
        <v>492</v>
      </c>
      <c r="BV106">
        <v>492</v>
      </c>
      <c r="BX106">
        <v>1599</v>
      </c>
      <c r="BZ106">
        <v>1599</v>
      </c>
      <c r="CC106">
        <v>1989</v>
      </c>
      <c r="CD106">
        <v>1989</v>
      </c>
      <c r="CE106">
        <v>1794</v>
      </c>
      <c r="CF106">
        <v>1360</v>
      </c>
      <c r="CH106">
        <v>580</v>
      </c>
      <c r="CI106">
        <v>1331</v>
      </c>
      <c r="CJ106">
        <v>955.5</v>
      </c>
      <c r="CO106">
        <v>955.5</v>
      </c>
      <c r="CP106">
        <v>955.5</v>
      </c>
      <c r="CQ106">
        <v>1198.2</v>
      </c>
      <c r="CR106">
        <v>894.6518518518518</v>
      </c>
      <c r="CS106">
        <v>729.14285714285711</v>
      </c>
      <c r="CT106">
        <v>955.57142857142856</v>
      </c>
      <c r="CU106">
        <v>1072</v>
      </c>
      <c r="CV106">
        <v>902.78947368421052</v>
      </c>
      <c r="CW106">
        <v>1353</v>
      </c>
      <c r="CX106">
        <v>875.25</v>
      </c>
      <c r="CY106">
        <v>994.85714285714289</v>
      </c>
      <c r="CZ106">
        <v>1001.3888888888889</v>
      </c>
      <c r="DA106">
        <v>950.75675675675677</v>
      </c>
      <c r="DB106">
        <v>1549.5</v>
      </c>
      <c r="DC106">
        <v>1162.2222222222222</v>
      </c>
      <c r="DD106">
        <v>1894.4</v>
      </c>
      <c r="DE106">
        <v>1476.125</v>
      </c>
      <c r="DF106">
        <v>1569.625</v>
      </c>
      <c r="DG106">
        <v>1511.1111111111111</v>
      </c>
      <c r="DH106">
        <v>1135.1111111111111</v>
      </c>
      <c r="DI106">
        <v>1398.9615384615386</v>
      </c>
      <c r="DJ106">
        <v>1436</v>
      </c>
      <c r="DK106">
        <v>1229.632183908046</v>
      </c>
      <c r="DL106">
        <v>864.33333333333337</v>
      </c>
      <c r="DM106">
        <v>626.625</v>
      </c>
      <c r="DN106">
        <v>931.83333333333337</v>
      </c>
      <c r="DO106">
        <v>799.26086956521738</v>
      </c>
      <c r="DP106">
        <v>771.2</v>
      </c>
      <c r="DQ106">
        <v>676</v>
      </c>
      <c r="DR106">
        <v>993</v>
      </c>
      <c r="DS106">
        <v>794.9</v>
      </c>
      <c r="DT106">
        <v>797.23255813953483</v>
      </c>
      <c r="DU106">
        <v>797.23255813953483</v>
      </c>
      <c r="DV106">
        <v>1086.6076923076923</v>
      </c>
      <c r="DY106">
        <v>1015.5</v>
      </c>
      <c r="DZ106">
        <v>1015.5</v>
      </c>
      <c r="EE106">
        <v>1015.5</v>
      </c>
      <c r="EG106">
        <v>2288</v>
      </c>
      <c r="EH106">
        <v>1069.3333333333333</v>
      </c>
      <c r="EI106">
        <v>1374</v>
      </c>
      <c r="EJ106">
        <v>2191</v>
      </c>
      <c r="EM106">
        <v>2191</v>
      </c>
      <c r="EN106">
        <v>1537.4</v>
      </c>
      <c r="EO106">
        <v>1388.2857142857142</v>
      </c>
      <c r="ER106">
        <v>1521.5</v>
      </c>
      <c r="ES106">
        <v>1521.5</v>
      </c>
      <c r="ET106">
        <v>742</v>
      </c>
      <c r="EW106">
        <v>742</v>
      </c>
      <c r="EX106">
        <v>1261.6666666666667</v>
      </c>
      <c r="EY106">
        <v>1261.6666666666667</v>
      </c>
      <c r="EZ106">
        <v>3.3333333333333335</v>
      </c>
      <c r="FA106">
        <v>1350.3</v>
      </c>
      <c r="FB106">
        <v>3.1944444444444446</v>
      </c>
      <c r="FC106">
        <v>1105.4428571428571</v>
      </c>
      <c r="FD106">
        <v>277.5</v>
      </c>
      <c r="FE106">
        <v>328.77777777777777</v>
      </c>
      <c r="FF106">
        <v>206.77777777777777</v>
      </c>
      <c r="FG106">
        <v>270.76923076923077</v>
      </c>
      <c r="FH106">
        <v>173</v>
      </c>
      <c r="FI106">
        <v>319.375</v>
      </c>
      <c r="FJ106">
        <v>230.57142857142858</v>
      </c>
      <c r="FK106">
        <v>260.44444444444446</v>
      </c>
      <c r="FL106">
        <v>283.5</v>
      </c>
      <c r="FM106">
        <v>214.83333333333334</v>
      </c>
      <c r="FN106">
        <v>248.28571428571428</v>
      </c>
      <c r="FO106">
        <v>244.76470588235293</v>
      </c>
      <c r="FP106">
        <v>293.3</v>
      </c>
      <c r="FQ106">
        <v>217.66666666666666</v>
      </c>
      <c r="FR106">
        <v>303.75</v>
      </c>
      <c r="FS106">
        <v>271.18518518518516</v>
      </c>
      <c r="FT106">
        <v>251</v>
      </c>
      <c r="FU106">
        <v>190.90909090909091</v>
      </c>
      <c r="FV106">
        <v>263.2</v>
      </c>
      <c r="FW106">
        <v>234.15625</v>
      </c>
      <c r="FX106">
        <v>248.5</v>
      </c>
      <c r="FY106">
        <v>248.625</v>
      </c>
      <c r="FZ106">
        <v>306.54545454545456</v>
      </c>
      <c r="GA106">
        <v>270.55172413793105</v>
      </c>
    </row>
    <row r="107" spans="1:183" x14ac:dyDescent="0.3">
      <c r="A107" s="2" t="s">
        <v>105</v>
      </c>
      <c r="B107">
        <v>1037.6842105263158</v>
      </c>
      <c r="C107">
        <v>1123.0999999999999</v>
      </c>
      <c r="D107">
        <v>1098.5263157894738</v>
      </c>
      <c r="E107">
        <v>1087.0689655172414</v>
      </c>
      <c r="F107">
        <v>1219.3684210526317</v>
      </c>
      <c r="G107">
        <v>1098.8888888888889</v>
      </c>
      <c r="H107">
        <v>1129.2777777777778</v>
      </c>
      <c r="I107">
        <v>1150.4545454545455</v>
      </c>
      <c r="J107">
        <v>1117.9203539823009</v>
      </c>
      <c r="K107">
        <v>670.15</v>
      </c>
      <c r="L107">
        <v>620.65</v>
      </c>
      <c r="M107">
        <v>727.7</v>
      </c>
      <c r="N107">
        <v>2.25</v>
      </c>
      <c r="O107">
        <v>672.83333333333337</v>
      </c>
      <c r="P107">
        <v>2.25</v>
      </c>
      <c r="Q107">
        <v>672.83333333333337</v>
      </c>
      <c r="R107">
        <v>3.1333333333333333</v>
      </c>
      <c r="S107">
        <v>963.55491329479764</v>
      </c>
      <c r="AI107">
        <v>963.55491329479764</v>
      </c>
      <c r="AJ107">
        <v>1830.4444444444443</v>
      </c>
      <c r="AK107">
        <v>1539.8571428571429</v>
      </c>
      <c r="AL107">
        <v>1378.125</v>
      </c>
      <c r="AM107">
        <v>1594.9166666666667</v>
      </c>
      <c r="AN107">
        <v>1662.7777777777778</v>
      </c>
      <c r="AO107">
        <v>1693.5555555555557</v>
      </c>
      <c r="AP107">
        <v>1106.7777777777778</v>
      </c>
      <c r="AQ107">
        <v>1487.7037037037037</v>
      </c>
      <c r="AR107">
        <v>1538.1568627450981</v>
      </c>
      <c r="AS107">
        <v>705.2</v>
      </c>
      <c r="AT107">
        <v>917.85714285714289</v>
      </c>
      <c r="AU107">
        <v>1278</v>
      </c>
      <c r="AV107">
        <v>994.57894736842104</v>
      </c>
      <c r="AW107">
        <v>764.2</v>
      </c>
      <c r="AX107">
        <v>720.83333333333337</v>
      </c>
      <c r="AY107">
        <v>876.66666666666663</v>
      </c>
      <c r="AZ107">
        <v>801.8</v>
      </c>
      <c r="BA107">
        <v>895.71794871794873</v>
      </c>
      <c r="BB107">
        <v>1259.7666666666667</v>
      </c>
      <c r="BC107">
        <v>832.1</v>
      </c>
      <c r="BD107">
        <v>937.625</v>
      </c>
      <c r="BE107">
        <v>918.6</v>
      </c>
      <c r="BF107">
        <v>893.14285714285711</v>
      </c>
      <c r="BG107">
        <v>936.88888888888891</v>
      </c>
      <c r="BH107">
        <v>1069.6666666666667</v>
      </c>
      <c r="BI107">
        <v>845.88888888888891</v>
      </c>
      <c r="BJ107">
        <v>950.81481481481478</v>
      </c>
      <c r="BK107">
        <v>921.4545454545455</v>
      </c>
      <c r="BL107">
        <v>921.4545454545455</v>
      </c>
      <c r="BM107">
        <v>1131.4413793103449</v>
      </c>
      <c r="BO107">
        <v>2232</v>
      </c>
      <c r="BQ107">
        <v>2232</v>
      </c>
      <c r="BR107">
        <v>482</v>
      </c>
      <c r="BS107">
        <v>1930</v>
      </c>
      <c r="BT107">
        <v>2015</v>
      </c>
      <c r="BU107">
        <v>1475.6666666666667</v>
      </c>
      <c r="BV107">
        <v>1664.75</v>
      </c>
      <c r="BX107">
        <v>1876</v>
      </c>
      <c r="BZ107">
        <v>1876</v>
      </c>
      <c r="CA107">
        <v>1607</v>
      </c>
      <c r="CB107">
        <v>390</v>
      </c>
      <c r="CC107">
        <v>148</v>
      </c>
      <c r="CD107">
        <v>715</v>
      </c>
      <c r="CE107">
        <v>1005.25</v>
      </c>
      <c r="CF107">
        <v>1335</v>
      </c>
      <c r="CH107">
        <v>1657</v>
      </c>
      <c r="CJ107">
        <v>1657</v>
      </c>
      <c r="CK107">
        <v>2133</v>
      </c>
      <c r="CL107">
        <v>508</v>
      </c>
      <c r="CM107">
        <v>1207</v>
      </c>
      <c r="CN107">
        <v>1282.6666666666667</v>
      </c>
      <c r="CO107">
        <v>1432.4</v>
      </c>
      <c r="CP107">
        <v>1432.4</v>
      </c>
      <c r="CQ107">
        <v>1372.4615384615386</v>
      </c>
      <c r="CR107">
        <v>1151.2721518987341</v>
      </c>
      <c r="CS107">
        <v>540.66666666666663</v>
      </c>
      <c r="CT107">
        <v>689.4</v>
      </c>
      <c r="CU107">
        <v>371.66666666666669</v>
      </c>
      <c r="CV107">
        <v>524.76470588235293</v>
      </c>
      <c r="CW107">
        <v>403.5</v>
      </c>
      <c r="CX107">
        <v>388.5</v>
      </c>
      <c r="CY107">
        <v>540.75</v>
      </c>
      <c r="CZ107">
        <v>444.25</v>
      </c>
      <c r="DA107">
        <v>491.44827586206895</v>
      </c>
      <c r="DB107">
        <v>1891</v>
      </c>
      <c r="DC107">
        <v>1856</v>
      </c>
      <c r="DD107">
        <v>1986</v>
      </c>
      <c r="DE107">
        <v>1908.4137931034484</v>
      </c>
      <c r="DF107">
        <v>2046.4444444444443</v>
      </c>
      <c r="DG107">
        <v>2129.4</v>
      </c>
      <c r="DH107">
        <v>2054.1</v>
      </c>
      <c r="DI107">
        <v>2077.6896551724139</v>
      </c>
      <c r="DJ107">
        <v>1993.0517241379309</v>
      </c>
      <c r="DK107">
        <v>1492.5172413793102</v>
      </c>
      <c r="DL107">
        <v>836.9</v>
      </c>
      <c r="DM107">
        <v>809.7</v>
      </c>
      <c r="DN107">
        <v>813.55555555555554</v>
      </c>
      <c r="DO107">
        <v>820.27586206896547</v>
      </c>
      <c r="DP107">
        <v>674.66666666666663</v>
      </c>
      <c r="DQ107">
        <v>850.1</v>
      </c>
      <c r="DR107">
        <v>721.2</v>
      </c>
      <c r="DS107">
        <v>751.20689655172418</v>
      </c>
      <c r="DT107">
        <v>785.74137931034488</v>
      </c>
      <c r="DU107">
        <v>785.74137931034488</v>
      </c>
      <c r="DV107">
        <v>1209.8068965517241</v>
      </c>
      <c r="DY107">
        <v>254</v>
      </c>
      <c r="DZ107">
        <v>254</v>
      </c>
      <c r="EA107">
        <v>1389</v>
      </c>
      <c r="ED107">
        <v>1389</v>
      </c>
      <c r="EE107">
        <v>821.5</v>
      </c>
      <c r="EH107">
        <v>2052</v>
      </c>
      <c r="EI107">
        <v>2052</v>
      </c>
      <c r="EJ107">
        <v>794</v>
      </c>
      <c r="EM107">
        <v>794</v>
      </c>
      <c r="EN107">
        <v>1423</v>
      </c>
      <c r="EO107">
        <v>1122.25</v>
      </c>
      <c r="ER107">
        <v>761</v>
      </c>
      <c r="ES107">
        <v>761</v>
      </c>
      <c r="ET107">
        <v>934</v>
      </c>
      <c r="EW107">
        <v>934</v>
      </c>
      <c r="EX107">
        <v>847.5</v>
      </c>
      <c r="EY107">
        <v>847.5</v>
      </c>
      <c r="EZ107">
        <v>3.3333333333333335</v>
      </c>
      <c r="FA107">
        <v>1030.6666666666667</v>
      </c>
      <c r="FB107">
        <v>3.05</v>
      </c>
      <c r="FC107">
        <v>1202.6887417218543</v>
      </c>
      <c r="FD107">
        <v>360</v>
      </c>
      <c r="FE107">
        <v>314.5</v>
      </c>
      <c r="FF107">
        <v>357.6</v>
      </c>
      <c r="FG107">
        <v>343.48275862068965</v>
      </c>
      <c r="FH107">
        <v>333.5</v>
      </c>
      <c r="FI107">
        <v>289</v>
      </c>
      <c r="FJ107">
        <v>364.5</v>
      </c>
      <c r="FK107">
        <v>329</v>
      </c>
      <c r="FL107">
        <v>320.8</v>
      </c>
      <c r="FM107">
        <v>292.16666666666669</v>
      </c>
      <c r="FN107">
        <v>303.44444444444446</v>
      </c>
      <c r="FO107">
        <v>304.39999999999998</v>
      </c>
      <c r="FP107">
        <v>333.33333333333331</v>
      </c>
      <c r="FQ107">
        <v>278</v>
      </c>
      <c r="FR107">
        <v>299.88888888888891</v>
      </c>
      <c r="FS107">
        <v>303.74074074074076</v>
      </c>
      <c r="FT107">
        <v>317.42105263157896</v>
      </c>
      <c r="FU107">
        <v>302.11111111111109</v>
      </c>
      <c r="FV107">
        <v>336.22222222222223</v>
      </c>
      <c r="FW107">
        <v>318.56363636363636</v>
      </c>
      <c r="FX107">
        <v>310.5263157894737</v>
      </c>
      <c r="FY107">
        <v>324.85000000000002</v>
      </c>
      <c r="FZ107">
        <v>317.73684210526318</v>
      </c>
      <c r="GA107">
        <v>317.82758620689657</v>
      </c>
    </row>
    <row r="108" spans="1:183" x14ac:dyDescent="0.3">
      <c r="A108" s="2" t="s">
        <v>106</v>
      </c>
      <c r="B108">
        <v>991</v>
      </c>
      <c r="D108">
        <v>1199</v>
      </c>
      <c r="E108">
        <v>1095</v>
      </c>
      <c r="F108">
        <v>227</v>
      </c>
      <c r="H108">
        <v>134</v>
      </c>
      <c r="I108">
        <v>180.5</v>
      </c>
      <c r="J108">
        <v>637.75</v>
      </c>
      <c r="K108">
        <v>385</v>
      </c>
      <c r="N108">
        <v>1.6949152542372881E-2</v>
      </c>
      <c r="O108">
        <v>385</v>
      </c>
      <c r="P108">
        <v>1.6949152542372881E-2</v>
      </c>
      <c r="Q108">
        <v>385</v>
      </c>
      <c r="R108">
        <v>0.10169491525423729</v>
      </c>
      <c r="S108">
        <v>587.20000000000005</v>
      </c>
      <c r="AI108">
        <v>587.20000000000005</v>
      </c>
      <c r="AJ108">
        <v>805.66666666666663</v>
      </c>
      <c r="AK108">
        <v>470.25</v>
      </c>
      <c r="AL108">
        <v>1056.8571428571429</v>
      </c>
      <c r="AM108">
        <v>761.61904761904759</v>
      </c>
      <c r="AN108">
        <v>644</v>
      </c>
      <c r="AO108">
        <v>1098.8333333333333</v>
      </c>
      <c r="AP108">
        <v>1051.125</v>
      </c>
      <c r="AQ108">
        <v>943.3</v>
      </c>
      <c r="AR108">
        <v>850.2439024390244</v>
      </c>
      <c r="AS108">
        <v>633.44444444444446</v>
      </c>
      <c r="AT108">
        <v>612.5</v>
      </c>
      <c r="AU108">
        <v>689.25</v>
      </c>
      <c r="AV108">
        <v>650.71428571428567</v>
      </c>
      <c r="AW108">
        <v>1311.2</v>
      </c>
      <c r="AX108">
        <v>768.14285714285711</v>
      </c>
      <c r="AY108">
        <v>343.66666666666669</v>
      </c>
      <c r="AZ108">
        <v>777.5</v>
      </c>
      <c r="BA108">
        <v>709.23076923076928</v>
      </c>
      <c r="BB108">
        <v>781.5</v>
      </c>
      <c r="BC108">
        <v>469</v>
      </c>
      <c r="BD108">
        <v>423</v>
      </c>
      <c r="BE108">
        <v>321.57142857142856</v>
      </c>
      <c r="BF108">
        <v>402.57894736842104</v>
      </c>
      <c r="BG108">
        <v>419.16666666666669</v>
      </c>
      <c r="BH108">
        <v>549.42857142857144</v>
      </c>
      <c r="BI108">
        <v>470.83333333333331</v>
      </c>
      <c r="BJ108">
        <v>483.4736842105263</v>
      </c>
      <c r="BK108">
        <v>443.0263157894737</v>
      </c>
      <c r="BL108">
        <v>443.0263157894737</v>
      </c>
      <c r="BM108">
        <v>672.5</v>
      </c>
      <c r="CB108">
        <v>381</v>
      </c>
      <c r="CD108">
        <v>381</v>
      </c>
      <c r="CE108">
        <v>381</v>
      </c>
      <c r="CF108">
        <v>381</v>
      </c>
      <c r="CL108">
        <v>218</v>
      </c>
      <c r="CN108">
        <v>218</v>
      </c>
      <c r="CO108">
        <v>218</v>
      </c>
      <c r="CP108">
        <v>218</v>
      </c>
      <c r="CQ108">
        <v>299.5</v>
      </c>
      <c r="CR108">
        <v>666.2833333333333</v>
      </c>
      <c r="CS108">
        <v>765.33333333333337</v>
      </c>
      <c r="CT108">
        <v>492.16666666666669</v>
      </c>
      <c r="CU108">
        <v>535</v>
      </c>
      <c r="CV108">
        <v>605.3125</v>
      </c>
      <c r="CW108">
        <v>874.16666666666663</v>
      </c>
      <c r="CX108">
        <v>599.79999999999995</v>
      </c>
      <c r="CY108">
        <v>644.57142857142856</v>
      </c>
      <c r="CZ108">
        <v>708.66666666666663</v>
      </c>
      <c r="DA108">
        <v>660.02941176470586</v>
      </c>
      <c r="DB108">
        <v>842.5</v>
      </c>
      <c r="DC108">
        <v>1209</v>
      </c>
      <c r="DD108">
        <v>1237</v>
      </c>
      <c r="DE108">
        <v>1103.578947368421</v>
      </c>
      <c r="DF108">
        <v>810.28571428571433</v>
      </c>
      <c r="DG108">
        <v>1447</v>
      </c>
      <c r="DH108">
        <v>1038.3333333333333</v>
      </c>
      <c r="DI108">
        <v>1063.1666666666667</v>
      </c>
      <c r="DJ108">
        <v>1083.918918918919</v>
      </c>
      <c r="DK108">
        <v>880.92957746478874</v>
      </c>
      <c r="DL108">
        <v>406.5</v>
      </c>
      <c r="DM108">
        <v>482.33333333333331</v>
      </c>
      <c r="DN108">
        <v>687.5</v>
      </c>
      <c r="DO108">
        <v>494.22222222222223</v>
      </c>
      <c r="DP108">
        <v>321.57142857142856</v>
      </c>
      <c r="DQ108">
        <v>479.8</v>
      </c>
      <c r="DR108">
        <v>431.75</v>
      </c>
      <c r="DS108">
        <v>398.5625</v>
      </c>
      <c r="DT108">
        <v>433</v>
      </c>
      <c r="DU108">
        <v>433</v>
      </c>
      <c r="DV108">
        <v>764.28125</v>
      </c>
      <c r="DY108">
        <v>483</v>
      </c>
      <c r="DZ108">
        <v>483</v>
      </c>
      <c r="EE108">
        <v>483</v>
      </c>
      <c r="EH108">
        <v>1455</v>
      </c>
      <c r="EI108">
        <v>1455</v>
      </c>
      <c r="EN108">
        <v>1455</v>
      </c>
      <c r="EO108">
        <v>969</v>
      </c>
      <c r="ER108">
        <v>634</v>
      </c>
      <c r="ES108">
        <v>634</v>
      </c>
      <c r="EX108">
        <v>634</v>
      </c>
      <c r="EY108">
        <v>634</v>
      </c>
      <c r="EZ108">
        <v>0.625</v>
      </c>
      <c r="FA108">
        <v>857.33333333333337</v>
      </c>
      <c r="FB108">
        <v>1.9333333333333333</v>
      </c>
      <c r="FC108">
        <v>767.10101010101005</v>
      </c>
      <c r="FD108">
        <v>192.14285714285714</v>
      </c>
      <c r="FE108">
        <v>277</v>
      </c>
      <c r="FF108">
        <v>268.5</v>
      </c>
      <c r="FG108">
        <v>241.16666666666666</v>
      </c>
      <c r="FH108">
        <v>223.33333333333334</v>
      </c>
      <c r="FI108">
        <v>156.80000000000001</v>
      </c>
      <c r="FJ108">
        <v>233.42857142857142</v>
      </c>
      <c r="FK108">
        <v>208.77777777777777</v>
      </c>
      <c r="FL108">
        <v>153.80000000000001</v>
      </c>
      <c r="FM108">
        <v>199.42857142857142</v>
      </c>
      <c r="FN108">
        <v>113.33333333333333</v>
      </c>
      <c r="FO108">
        <v>158.05555555555554</v>
      </c>
      <c r="FP108">
        <v>146.16666666666666</v>
      </c>
      <c r="FQ108">
        <v>170.33333333333334</v>
      </c>
      <c r="FR108">
        <v>207.5</v>
      </c>
      <c r="FS108">
        <v>177.95</v>
      </c>
      <c r="FT108">
        <v>227</v>
      </c>
      <c r="FV108">
        <v>134</v>
      </c>
      <c r="FW108">
        <v>180.5</v>
      </c>
      <c r="FX108">
        <v>165</v>
      </c>
      <c r="FZ108">
        <v>192</v>
      </c>
      <c r="GA108">
        <v>178.5</v>
      </c>
    </row>
    <row r="109" spans="1:183" x14ac:dyDescent="0.3">
      <c r="A109" s="2" t="s">
        <v>107</v>
      </c>
      <c r="N109">
        <v>0</v>
      </c>
      <c r="P109">
        <v>0</v>
      </c>
      <c r="R109">
        <v>0</v>
      </c>
      <c r="AJ109">
        <v>1082.75</v>
      </c>
      <c r="AK109">
        <v>810.14285714285711</v>
      </c>
      <c r="AL109">
        <v>627.33333333333337</v>
      </c>
      <c r="AM109">
        <v>832.45833333333337</v>
      </c>
      <c r="AN109">
        <v>927.125</v>
      </c>
      <c r="AO109">
        <v>788</v>
      </c>
      <c r="AP109">
        <v>689.5</v>
      </c>
      <c r="AQ109">
        <v>802.77272727272725</v>
      </c>
      <c r="AR109">
        <v>818.26086956521738</v>
      </c>
      <c r="AS109">
        <v>786.42857142857144</v>
      </c>
      <c r="AT109">
        <v>659</v>
      </c>
      <c r="AU109">
        <v>873.57142857142856</v>
      </c>
      <c r="AV109">
        <v>778.7</v>
      </c>
      <c r="AW109">
        <v>632.33333333333337</v>
      </c>
      <c r="AX109">
        <v>552</v>
      </c>
      <c r="AY109">
        <v>831.5</v>
      </c>
      <c r="AZ109">
        <v>671.94444444444446</v>
      </c>
      <c r="BA109">
        <v>728.13157894736844</v>
      </c>
      <c r="BB109">
        <v>777.48809523809518</v>
      </c>
      <c r="BC109">
        <v>420</v>
      </c>
      <c r="BD109">
        <v>374.8</v>
      </c>
      <c r="BE109">
        <v>387.5</v>
      </c>
      <c r="BF109">
        <v>396.61111111111109</v>
      </c>
      <c r="BG109">
        <v>330.5</v>
      </c>
      <c r="BH109">
        <v>503.25</v>
      </c>
      <c r="BI109">
        <v>668.66666666666663</v>
      </c>
      <c r="BJ109">
        <v>461.69230769230768</v>
      </c>
      <c r="BK109">
        <v>423.90322580645159</v>
      </c>
      <c r="BL109">
        <v>423.90322580645159</v>
      </c>
      <c r="BM109">
        <v>682.17391304347825</v>
      </c>
      <c r="CR109">
        <v>682.17391304347825</v>
      </c>
      <c r="CS109">
        <v>587.5</v>
      </c>
      <c r="CT109">
        <v>495</v>
      </c>
      <c r="CU109">
        <v>618.57142857142856</v>
      </c>
      <c r="CV109">
        <v>564.78260869565213</v>
      </c>
      <c r="CW109">
        <v>623.42857142857144</v>
      </c>
      <c r="CX109">
        <v>587.44444444444446</v>
      </c>
      <c r="CY109">
        <v>630.625</v>
      </c>
      <c r="CZ109">
        <v>612.33333333333337</v>
      </c>
      <c r="DA109">
        <v>589.063829787234</v>
      </c>
      <c r="DB109">
        <v>1085.5555555555557</v>
      </c>
      <c r="DC109">
        <v>1243.8888888888889</v>
      </c>
      <c r="DD109">
        <v>1035.5</v>
      </c>
      <c r="DE109">
        <v>1124.9615384615386</v>
      </c>
      <c r="DF109">
        <v>916.75</v>
      </c>
      <c r="DG109">
        <v>1043.0999999999999</v>
      </c>
      <c r="DH109">
        <v>942.4</v>
      </c>
      <c r="DI109">
        <v>971.03571428571433</v>
      </c>
      <c r="DJ109">
        <v>1045.148148148148</v>
      </c>
      <c r="DK109">
        <v>832.91089108910887</v>
      </c>
      <c r="DL109">
        <v>492.44444444444446</v>
      </c>
      <c r="DM109">
        <v>487.7</v>
      </c>
      <c r="DN109">
        <v>622.75</v>
      </c>
      <c r="DO109">
        <v>529.2962962962963</v>
      </c>
      <c r="DP109">
        <v>381.375</v>
      </c>
      <c r="DQ109">
        <v>578.22222222222217</v>
      </c>
      <c r="DR109">
        <v>593.28571428571433</v>
      </c>
      <c r="DS109">
        <v>517</v>
      </c>
      <c r="DT109">
        <v>523.50980392156862</v>
      </c>
      <c r="DU109">
        <v>523.50980392156862</v>
      </c>
      <c r="DV109">
        <v>729.09868421052636</v>
      </c>
      <c r="DY109">
        <v>641.5</v>
      </c>
      <c r="DZ109">
        <v>641.5</v>
      </c>
      <c r="EA109">
        <v>406.5</v>
      </c>
      <c r="ED109">
        <v>406.5</v>
      </c>
      <c r="EE109">
        <v>524</v>
      </c>
      <c r="EF109">
        <v>1666</v>
      </c>
      <c r="EH109">
        <v>994</v>
      </c>
      <c r="EI109">
        <v>1218</v>
      </c>
      <c r="EJ109">
        <v>1058.5</v>
      </c>
      <c r="EM109">
        <v>1058.5</v>
      </c>
      <c r="EN109">
        <v>1154.2</v>
      </c>
      <c r="EO109">
        <v>874.11111111111109</v>
      </c>
      <c r="EP109">
        <v>1744</v>
      </c>
      <c r="ER109">
        <v>1073</v>
      </c>
      <c r="ES109">
        <v>1296.6666666666667</v>
      </c>
      <c r="ET109">
        <v>907.5</v>
      </c>
      <c r="EW109">
        <v>907.5</v>
      </c>
      <c r="EX109">
        <v>1141</v>
      </c>
      <c r="EY109">
        <v>1141</v>
      </c>
      <c r="EZ109">
        <v>4.2666666666666666</v>
      </c>
      <c r="FA109">
        <v>969.42857142857144</v>
      </c>
      <c r="FB109">
        <v>3.2555555555555555</v>
      </c>
      <c r="FC109">
        <v>749.36746987951813</v>
      </c>
      <c r="FD109">
        <v>173.375</v>
      </c>
      <c r="FE109">
        <v>199</v>
      </c>
      <c r="FF109">
        <v>194.1</v>
      </c>
      <c r="FG109">
        <v>189.92857142857142</v>
      </c>
      <c r="FH109">
        <v>238.28571428571428</v>
      </c>
      <c r="FI109">
        <v>197.88888888888889</v>
      </c>
      <c r="FJ109">
        <v>198.25</v>
      </c>
      <c r="FK109">
        <v>209.79166666666666</v>
      </c>
      <c r="FL109">
        <v>205.33333333333334</v>
      </c>
      <c r="FM109">
        <v>173.5</v>
      </c>
      <c r="FN109">
        <v>217.33333333333334</v>
      </c>
      <c r="FO109">
        <v>198.72222222222223</v>
      </c>
      <c r="FP109">
        <v>205.375</v>
      </c>
      <c r="FQ109">
        <v>162.83333333333334</v>
      </c>
      <c r="FR109">
        <v>220.5</v>
      </c>
      <c r="FS109">
        <v>199.27272727272728</v>
      </c>
    </row>
    <row r="110" spans="1:183" x14ac:dyDescent="0.3">
      <c r="A110" s="2" t="s">
        <v>108</v>
      </c>
      <c r="B110">
        <v>1196.6153846153845</v>
      </c>
      <c r="C110">
        <v>992.58333333333337</v>
      </c>
      <c r="D110">
        <v>1043.2307692307693</v>
      </c>
      <c r="E110">
        <v>1079.7105263157894</v>
      </c>
      <c r="F110">
        <v>824.63636363636363</v>
      </c>
      <c r="G110">
        <v>695.21428571428567</v>
      </c>
      <c r="H110">
        <v>963.15384615384619</v>
      </c>
      <c r="I110">
        <v>824.34210526315792</v>
      </c>
      <c r="J110">
        <v>952.02631578947364</v>
      </c>
      <c r="K110">
        <v>285.18181818181819</v>
      </c>
      <c r="L110">
        <v>285.33333333333331</v>
      </c>
      <c r="M110">
        <v>307.83333333333331</v>
      </c>
      <c r="N110">
        <v>0.68333333333333335</v>
      </c>
      <c r="O110">
        <v>289.93103448275861</v>
      </c>
      <c r="P110">
        <v>0.68333333333333335</v>
      </c>
      <c r="Q110">
        <v>289.93103448275861</v>
      </c>
      <c r="R110">
        <v>2.2666666666666666</v>
      </c>
      <c r="S110">
        <v>769.16190476190479</v>
      </c>
      <c r="AI110">
        <v>769.16190476190479</v>
      </c>
      <c r="AJ110">
        <v>878.41666666666663</v>
      </c>
      <c r="AK110">
        <v>1012.1666666666666</v>
      </c>
      <c r="AL110">
        <v>624.5625</v>
      </c>
      <c r="AM110">
        <v>817</v>
      </c>
      <c r="AN110">
        <v>863.38461538461536</v>
      </c>
      <c r="AO110">
        <v>759</v>
      </c>
      <c r="AP110">
        <v>753.91666666666663</v>
      </c>
      <c r="AQ110">
        <v>794.02702702702697</v>
      </c>
      <c r="AR110">
        <v>805.96103896103898</v>
      </c>
      <c r="AS110">
        <v>907.91666666666663</v>
      </c>
      <c r="AT110">
        <v>729.30769230769226</v>
      </c>
      <c r="AU110">
        <v>675.25</v>
      </c>
      <c r="AV110">
        <v>760.48780487804879</v>
      </c>
      <c r="AW110">
        <v>749.58333333333337</v>
      </c>
      <c r="AX110">
        <v>640.79999999999995</v>
      </c>
      <c r="AY110">
        <v>784.5454545454545</v>
      </c>
      <c r="AZ110">
        <v>728.27272727272725</v>
      </c>
      <c r="BA110">
        <v>746.12162162162167</v>
      </c>
      <c r="BB110">
        <v>776.63576158940396</v>
      </c>
      <c r="BC110">
        <v>427.78571428571428</v>
      </c>
      <c r="BD110">
        <v>457.18181818181819</v>
      </c>
      <c r="BE110">
        <v>410.6</v>
      </c>
      <c r="BF110">
        <v>429.42500000000001</v>
      </c>
      <c r="BG110">
        <v>572.18181818181813</v>
      </c>
      <c r="BH110">
        <v>437.33333333333331</v>
      </c>
      <c r="BI110">
        <v>557.66666666666663</v>
      </c>
      <c r="BJ110">
        <v>525.82758620689651</v>
      </c>
      <c r="BK110">
        <v>469.94202898550725</v>
      </c>
      <c r="BL110">
        <v>469.94202898550725</v>
      </c>
      <c r="BM110">
        <v>680.4454545454546</v>
      </c>
      <c r="BN110">
        <v>242</v>
      </c>
      <c r="BO110">
        <v>946.5</v>
      </c>
      <c r="BQ110">
        <v>711.66666666666663</v>
      </c>
      <c r="BR110">
        <v>858</v>
      </c>
      <c r="BS110">
        <v>478.66666666666669</v>
      </c>
      <c r="BT110">
        <v>922</v>
      </c>
      <c r="BU110">
        <v>722.85714285714289</v>
      </c>
      <c r="BV110">
        <v>719.5</v>
      </c>
      <c r="BW110">
        <v>1521</v>
      </c>
      <c r="BX110">
        <v>698</v>
      </c>
      <c r="BZ110">
        <v>1109.5</v>
      </c>
      <c r="CA110">
        <v>1094.5</v>
      </c>
      <c r="CB110">
        <v>752</v>
      </c>
      <c r="CC110">
        <v>680.33333333333337</v>
      </c>
      <c r="CD110">
        <v>804.22222222222217</v>
      </c>
      <c r="CE110">
        <v>859.72727272727275</v>
      </c>
      <c r="CF110">
        <v>792.95238095238096</v>
      </c>
      <c r="CG110">
        <v>147</v>
      </c>
      <c r="CH110">
        <v>489.5</v>
      </c>
      <c r="CJ110">
        <v>375.33333333333331</v>
      </c>
      <c r="CK110">
        <v>673.5</v>
      </c>
      <c r="CL110">
        <v>386</v>
      </c>
      <c r="CM110">
        <v>498.66666666666669</v>
      </c>
      <c r="CN110">
        <v>500.125</v>
      </c>
      <c r="CO110">
        <v>466.09090909090907</v>
      </c>
      <c r="CP110">
        <v>466.09090909090907</v>
      </c>
      <c r="CQ110">
        <v>680.59375</v>
      </c>
      <c r="CR110">
        <v>680.46428571428567</v>
      </c>
      <c r="CS110">
        <v>1030.25</v>
      </c>
      <c r="CT110">
        <v>790.75</v>
      </c>
      <c r="CU110">
        <v>758.16666666666663</v>
      </c>
      <c r="CV110">
        <v>886.33333333333337</v>
      </c>
      <c r="CW110">
        <v>551</v>
      </c>
      <c r="CX110">
        <v>1044.8333333333333</v>
      </c>
      <c r="CY110">
        <v>737.33333333333337</v>
      </c>
      <c r="CZ110">
        <v>777.72222222222217</v>
      </c>
      <c r="DA110">
        <v>832.02777777777783</v>
      </c>
      <c r="DB110">
        <v>911.42857142857144</v>
      </c>
      <c r="DC110">
        <v>991.11111111111109</v>
      </c>
      <c r="DD110">
        <v>774.57142857142856</v>
      </c>
      <c r="DE110">
        <v>900.95652173913038</v>
      </c>
      <c r="DF110">
        <v>724.125</v>
      </c>
      <c r="DG110">
        <v>803.25</v>
      </c>
      <c r="DH110">
        <v>597.14285714285711</v>
      </c>
      <c r="DI110">
        <v>713</v>
      </c>
      <c r="DJ110">
        <v>806.97826086956525</v>
      </c>
      <c r="DK110">
        <v>817.97560975609758</v>
      </c>
      <c r="DL110">
        <v>414.71428571428572</v>
      </c>
      <c r="DM110">
        <v>393.25</v>
      </c>
      <c r="DN110">
        <v>268.2</v>
      </c>
      <c r="DO110">
        <v>369.5</v>
      </c>
      <c r="DP110">
        <v>384.6</v>
      </c>
      <c r="DQ110">
        <v>272.5</v>
      </c>
      <c r="DR110">
        <v>440.33333333333331</v>
      </c>
      <c r="DS110">
        <v>355</v>
      </c>
      <c r="DT110">
        <v>362.43589743589746</v>
      </c>
      <c r="DU110">
        <v>362.43589743589746</v>
      </c>
      <c r="DV110">
        <v>671.14876033057851</v>
      </c>
      <c r="DX110">
        <v>719</v>
      </c>
      <c r="DY110">
        <v>110</v>
      </c>
      <c r="DZ110">
        <v>414.5</v>
      </c>
      <c r="EA110">
        <v>990.5</v>
      </c>
      <c r="EC110">
        <v>828</v>
      </c>
      <c r="ED110">
        <v>936.33333333333337</v>
      </c>
      <c r="EE110">
        <v>727.6</v>
      </c>
      <c r="EG110">
        <v>158</v>
      </c>
      <c r="EH110">
        <v>966.5</v>
      </c>
      <c r="EI110">
        <v>697</v>
      </c>
      <c r="EJ110">
        <v>879.5</v>
      </c>
      <c r="EL110">
        <v>564</v>
      </c>
      <c r="EM110">
        <v>774.33333333333337</v>
      </c>
      <c r="EN110">
        <v>735.66666666666663</v>
      </c>
      <c r="EO110">
        <v>732</v>
      </c>
      <c r="EQ110">
        <v>1148</v>
      </c>
      <c r="ER110">
        <v>455</v>
      </c>
      <c r="ES110">
        <v>686</v>
      </c>
      <c r="ET110">
        <v>458.5</v>
      </c>
      <c r="EV110">
        <v>376</v>
      </c>
      <c r="EW110">
        <v>431</v>
      </c>
      <c r="EX110">
        <v>558.5</v>
      </c>
      <c r="EY110">
        <v>558.5</v>
      </c>
      <c r="EZ110">
        <v>3.2222222222222223</v>
      </c>
      <c r="FA110">
        <v>670.76470588235293</v>
      </c>
      <c r="FB110">
        <v>2.7444444444444445</v>
      </c>
      <c r="FC110">
        <v>671.10144927536237</v>
      </c>
      <c r="FD110">
        <v>174.875</v>
      </c>
      <c r="FE110">
        <v>180.25</v>
      </c>
      <c r="FF110">
        <v>142.57142857142858</v>
      </c>
      <c r="FG110">
        <v>166.91304347826087</v>
      </c>
      <c r="FH110">
        <v>208.83333333333334</v>
      </c>
      <c r="FI110">
        <v>192.66666666666666</v>
      </c>
      <c r="FJ110">
        <v>148.16666666666666</v>
      </c>
      <c r="FK110">
        <v>183.22222222222223</v>
      </c>
      <c r="FL110">
        <v>223.91666666666666</v>
      </c>
      <c r="FM110">
        <v>221.5</v>
      </c>
      <c r="FN110">
        <v>225.72727272727272</v>
      </c>
      <c r="FO110">
        <v>223.78787878787878</v>
      </c>
      <c r="FP110">
        <v>273.30769230769232</v>
      </c>
      <c r="FQ110">
        <v>214.33333333333334</v>
      </c>
      <c r="FR110">
        <v>187.5</v>
      </c>
      <c r="FS110">
        <v>226.35135135135135</v>
      </c>
      <c r="FT110">
        <v>139.18181818181819</v>
      </c>
      <c r="FU110">
        <v>157.5</v>
      </c>
      <c r="FV110">
        <v>147.30769230769232</v>
      </c>
      <c r="FW110">
        <v>148.71052631578948</v>
      </c>
      <c r="FX110">
        <v>202.46153846153845</v>
      </c>
      <c r="FY110">
        <v>194.16666666666666</v>
      </c>
      <c r="FZ110">
        <v>224</v>
      </c>
      <c r="GA110">
        <v>207.21052631578948</v>
      </c>
    </row>
    <row r="111" spans="1:183" x14ac:dyDescent="0.3">
      <c r="A111" s="2" t="s">
        <v>109</v>
      </c>
      <c r="B111">
        <v>1505.7692307692307</v>
      </c>
      <c r="C111">
        <v>1148.8666666666666</v>
      </c>
      <c r="D111">
        <v>1418.9444444444443</v>
      </c>
      <c r="E111">
        <v>1355.4130434782608</v>
      </c>
      <c r="F111">
        <v>1505.3333333333333</v>
      </c>
      <c r="G111">
        <v>1642.7058823529412</v>
      </c>
      <c r="H111">
        <v>1190.4000000000001</v>
      </c>
      <c r="I111">
        <v>1454.5106382978724</v>
      </c>
      <c r="J111">
        <v>1405.494623655914</v>
      </c>
      <c r="K111">
        <v>483.0625</v>
      </c>
      <c r="L111">
        <v>450.68421052631578</v>
      </c>
      <c r="M111">
        <v>476.9375</v>
      </c>
      <c r="N111">
        <v>1.45</v>
      </c>
      <c r="O111">
        <v>469.07843137254901</v>
      </c>
      <c r="P111">
        <v>1.45</v>
      </c>
      <c r="Q111">
        <v>469.07843137254901</v>
      </c>
      <c r="R111">
        <v>2.9166666666666665</v>
      </c>
      <c r="S111">
        <v>1073.8472222222222</v>
      </c>
      <c r="AI111">
        <v>1073.8472222222222</v>
      </c>
      <c r="AJ111">
        <v>1235.25</v>
      </c>
      <c r="AK111">
        <v>1612</v>
      </c>
      <c r="AL111">
        <v>2070.5</v>
      </c>
      <c r="AM111">
        <v>1637.1538461538462</v>
      </c>
      <c r="AN111">
        <v>1504.5</v>
      </c>
      <c r="AO111">
        <v>1173</v>
      </c>
      <c r="AP111">
        <v>1682.8</v>
      </c>
      <c r="AQ111">
        <v>1471.0769230769231</v>
      </c>
      <c r="AR111">
        <v>1554.1153846153845</v>
      </c>
      <c r="AS111">
        <v>1649.2</v>
      </c>
      <c r="AT111">
        <v>1155.6666666666667</v>
      </c>
      <c r="AU111">
        <v>1864.5</v>
      </c>
      <c r="AV111">
        <v>1597.5833333333333</v>
      </c>
      <c r="AW111">
        <v>1274.8</v>
      </c>
      <c r="AX111">
        <v>1924.6666666666667</v>
      </c>
      <c r="AY111">
        <v>1697</v>
      </c>
      <c r="AZ111">
        <v>1567.1818181818182</v>
      </c>
      <c r="BA111">
        <v>1583.0434782608695</v>
      </c>
      <c r="BB111">
        <v>1567.6938775510205</v>
      </c>
      <c r="BC111">
        <v>821.2</v>
      </c>
      <c r="BD111">
        <v>949.2</v>
      </c>
      <c r="BE111">
        <v>677.8</v>
      </c>
      <c r="BF111">
        <v>816.06666666666672</v>
      </c>
      <c r="BG111">
        <v>836</v>
      </c>
      <c r="BH111">
        <v>687.66666666666663</v>
      </c>
      <c r="BI111">
        <v>992.5</v>
      </c>
      <c r="BJ111">
        <v>856.11111111111109</v>
      </c>
      <c r="BK111">
        <v>831.08333333333337</v>
      </c>
      <c r="BL111">
        <v>831.08333333333337</v>
      </c>
      <c r="BM111">
        <v>1325.5205479452054</v>
      </c>
      <c r="BO111">
        <v>1548</v>
      </c>
      <c r="BP111">
        <v>2041</v>
      </c>
      <c r="BQ111">
        <v>1794.5</v>
      </c>
      <c r="BR111">
        <v>1722</v>
      </c>
      <c r="BS111">
        <v>270</v>
      </c>
      <c r="BU111">
        <v>996</v>
      </c>
      <c r="BV111">
        <v>1528.3333333333333</v>
      </c>
      <c r="BW111">
        <v>2342</v>
      </c>
      <c r="BX111">
        <v>302.5</v>
      </c>
      <c r="BZ111">
        <v>982.33333333333337</v>
      </c>
      <c r="CA111">
        <v>1402.5</v>
      </c>
      <c r="CB111">
        <v>1142</v>
      </c>
      <c r="CD111">
        <v>1315.6666666666667</v>
      </c>
      <c r="CE111">
        <v>1149</v>
      </c>
      <c r="CF111">
        <v>1338.6666666666667</v>
      </c>
      <c r="CG111">
        <v>896</v>
      </c>
      <c r="CH111">
        <v>1871</v>
      </c>
      <c r="CI111">
        <v>2228</v>
      </c>
      <c r="CJ111">
        <v>1716.5</v>
      </c>
      <c r="CK111">
        <v>489</v>
      </c>
      <c r="CL111">
        <v>2212</v>
      </c>
      <c r="CN111">
        <v>1350.5</v>
      </c>
      <c r="CO111">
        <v>1594.5</v>
      </c>
      <c r="CP111">
        <v>1594.5</v>
      </c>
      <c r="CQ111">
        <v>1423.9444444444443</v>
      </c>
      <c r="CR111">
        <v>1344.9890109890109</v>
      </c>
      <c r="CS111">
        <v>388.57142857142856</v>
      </c>
      <c r="CT111">
        <v>561.66666666666663</v>
      </c>
      <c r="CU111">
        <v>619.6</v>
      </c>
      <c r="CV111">
        <v>510.44444444444446</v>
      </c>
      <c r="CW111">
        <v>627.16666666666663</v>
      </c>
      <c r="CX111">
        <v>757.11111111111109</v>
      </c>
      <c r="CY111">
        <v>353.85714285714283</v>
      </c>
      <c r="CZ111">
        <v>593.36363636363637</v>
      </c>
      <c r="DA111">
        <v>556.04999999999995</v>
      </c>
      <c r="DB111">
        <v>1690.3</v>
      </c>
      <c r="DC111">
        <v>1796.4</v>
      </c>
      <c r="DD111">
        <v>1681.2222222222222</v>
      </c>
      <c r="DE111">
        <v>1724.0689655172414</v>
      </c>
      <c r="DF111">
        <v>1755.6666666666667</v>
      </c>
      <c r="DG111">
        <v>1424.4</v>
      </c>
      <c r="DH111">
        <v>1872</v>
      </c>
      <c r="DI111">
        <v>1681.5517241379309</v>
      </c>
      <c r="DJ111">
        <v>1702.8103448275863</v>
      </c>
      <c r="DK111">
        <v>1234.7448979591836</v>
      </c>
      <c r="DL111">
        <v>785.3</v>
      </c>
      <c r="DM111">
        <v>721.3</v>
      </c>
      <c r="DN111">
        <v>898.33333333333337</v>
      </c>
      <c r="DO111">
        <v>798.31034482758616</v>
      </c>
      <c r="DP111">
        <v>713.44444444444446</v>
      </c>
      <c r="DQ111">
        <v>695.7</v>
      </c>
      <c r="DR111">
        <v>735.6</v>
      </c>
      <c r="DS111">
        <v>714.9655172413793</v>
      </c>
      <c r="DT111">
        <v>756.63793103448279</v>
      </c>
      <c r="DU111">
        <v>756.63793103448279</v>
      </c>
      <c r="DV111">
        <v>1056.9871794871794</v>
      </c>
      <c r="EH111">
        <v>2330</v>
      </c>
      <c r="EI111">
        <v>2330</v>
      </c>
      <c r="EJ111">
        <v>2359</v>
      </c>
      <c r="EM111">
        <v>2359</v>
      </c>
      <c r="EN111">
        <v>2344.5</v>
      </c>
      <c r="EO111">
        <v>2344.5</v>
      </c>
      <c r="ER111">
        <v>763</v>
      </c>
      <c r="ES111">
        <v>763</v>
      </c>
      <c r="ET111">
        <v>749</v>
      </c>
      <c r="EW111">
        <v>749</v>
      </c>
      <c r="EX111">
        <v>756</v>
      </c>
      <c r="EY111">
        <v>756</v>
      </c>
      <c r="EZ111">
        <v>3.5</v>
      </c>
      <c r="FA111">
        <v>1550.25</v>
      </c>
      <c r="FB111">
        <v>3.7055555555555557</v>
      </c>
      <c r="FC111">
        <v>1069.3187499999999</v>
      </c>
      <c r="FD111">
        <v>221.22222222222223</v>
      </c>
      <c r="FE111">
        <v>252.7</v>
      </c>
      <c r="FF111">
        <v>298.39999999999998</v>
      </c>
      <c r="FG111">
        <v>258.68965517241378</v>
      </c>
      <c r="FH111">
        <v>298.33333333333331</v>
      </c>
      <c r="FI111">
        <v>265.33333333333331</v>
      </c>
      <c r="FJ111">
        <v>184.28571428571428</v>
      </c>
      <c r="FK111">
        <v>248.54545454545453</v>
      </c>
      <c r="FL111">
        <v>340.6</v>
      </c>
      <c r="FM111">
        <v>296</v>
      </c>
      <c r="FN111">
        <v>360</v>
      </c>
      <c r="FO111">
        <v>333.72727272727275</v>
      </c>
      <c r="FP111">
        <v>276</v>
      </c>
      <c r="FQ111">
        <v>237.75</v>
      </c>
      <c r="FR111">
        <v>374.6</v>
      </c>
      <c r="FS111">
        <v>302.15384615384613</v>
      </c>
      <c r="FT111">
        <v>285.93333333333334</v>
      </c>
      <c r="FU111">
        <v>346.64705882352939</v>
      </c>
      <c r="FV111">
        <v>320</v>
      </c>
      <c r="FW111">
        <v>318.7659574468085</v>
      </c>
      <c r="FX111">
        <v>275.38461538461536</v>
      </c>
      <c r="FY111">
        <v>340.4</v>
      </c>
      <c r="FZ111">
        <v>292.11111111111109</v>
      </c>
      <c r="GA111">
        <v>303.13043478260869</v>
      </c>
    </row>
    <row r="112" spans="1:183" x14ac:dyDescent="0.3">
      <c r="A112" s="2" t="s">
        <v>110</v>
      </c>
      <c r="B112">
        <v>1218.625</v>
      </c>
      <c r="C112">
        <v>1348.3571428571429</v>
      </c>
      <c r="D112">
        <v>1350.0625</v>
      </c>
      <c r="E112">
        <v>1303.8260869565217</v>
      </c>
      <c r="F112">
        <v>1345.8823529411766</v>
      </c>
      <c r="G112">
        <v>1391.9411764705883</v>
      </c>
      <c r="H112">
        <v>1459.9230769230769</v>
      </c>
      <c r="I112">
        <v>1394.0851063829787</v>
      </c>
      <c r="J112">
        <v>1349.4408602150538</v>
      </c>
      <c r="K112">
        <v>484.7</v>
      </c>
      <c r="L112">
        <v>559.75</v>
      </c>
      <c r="M112">
        <v>544.4375</v>
      </c>
      <c r="N112">
        <v>1.6</v>
      </c>
      <c r="O112">
        <v>526.17307692307691</v>
      </c>
      <c r="P112">
        <v>1.6</v>
      </c>
      <c r="Q112">
        <v>526.17307692307691</v>
      </c>
      <c r="R112">
        <v>2.8833333333333333</v>
      </c>
      <c r="S112">
        <v>1054.2</v>
      </c>
      <c r="AI112">
        <v>1054.2</v>
      </c>
      <c r="AJ112">
        <v>1427.6</v>
      </c>
      <c r="AK112">
        <v>1674.5555555555557</v>
      </c>
      <c r="AL112">
        <v>1761.25</v>
      </c>
      <c r="AM112">
        <v>1608.7777777777778</v>
      </c>
      <c r="AN112">
        <v>1861.8333333333333</v>
      </c>
      <c r="AO112">
        <v>1587.375</v>
      </c>
      <c r="AP112">
        <v>1365.7777777777778</v>
      </c>
      <c r="AQ112">
        <v>1572.2608695652175</v>
      </c>
      <c r="AR112">
        <v>1591.98</v>
      </c>
      <c r="AS112">
        <v>1024</v>
      </c>
      <c r="AT112">
        <v>937.6</v>
      </c>
      <c r="AU112">
        <v>1506.6</v>
      </c>
      <c r="AV112">
        <v>1156.0666666666666</v>
      </c>
      <c r="AW112">
        <v>1626.6666666666667</v>
      </c>
      <c r="AX112">
        <v>1636.8</v>
      </c>
      <c r="AY112">
        <v>1046.8571428571429</v>
      </c>
      <c r="AZ112">
        <v>1404</v>
      </c>
      <c r="BA112">
        <v>1291.3030303030303</v>
      </c>
      <c r="BB112">
        <v>1472.433734939759</v>
      </c>
      <c r="BC112">
        <v>767.4</v>
      </c>
      <c r="BD112">
        <v>972.3</v>
      </c>
      <c r="BE112">
        <v>900.4</v>
      </c>
      <c r="BF112">
        <v>880.0333333333333</v>
      </c>
      <c r="BG112">
        <v>1001.8571428571429</v>
      </c>
      <c r="BH112">
        <v>927.75</v>
      </c>
      <c r="BI112">
        <v>928</v>
      </c>
      <c r="BJ112">
        <v>948.6</v>
      </c>
      <c r="BK112">
        <v>911.2</v>
      </c>
      <c r="BL112">
        <v>911.2</v>
      </c>
      <c r="BM112">
        <v>1248.7536231884058</v>
      </c>
      <c r="CR112">
        <v>1248.7536231884058</v>
      </c>
      <c r="CS112">
        <v>660</v>
      </c>
      <c r="CT112">
        <v>202.33333333333334</v>
      </c>
      <c r="CU112">
        <v>330</v>
      </c>
      <c r="CV112">
        <v>405.875</v>
      </c>
      <c r="CW112">
        <v>772.8</v>
      </c>
      <c r="CX112">
        <v>683.77777777777783</v>
      </c>
      <c r="CY112">
        <v>861.33333333333337</v>
      </c>
      <c r="CZ112">
        <v>772.60869565217388</v>
      </c>
      <c r="DA112">
        <v>622.15384615384619</v>
      </c>
      <c r="DB112">
        <v>1854.5</v>
      </c>
      <c r="DC112">
        <v>2131.3333333333335</v>
      </c>
      <c r="DD112">
        <v>2066.5</v>
      </c>
      <c r="DE112">
        <v>2009.5925925925926</v>
      </c>
      <c r="DF112">
        <v>1754.5555555555557</v>
      </c>
      <c r="DG112">
        <v>1624.7</v>
      </c>
      <c r="DH112">
        <v>1482.3</v>
      </c>
      <c r="DI112">
        <v>1615.8965517241379</v>
      </c>
      <c r="DJ112">
        <v>1805.7142857142858</v>
      </c>
      <c r="DK112">
        <v>1319.8315789473684</v>
      </c>
      <c r="DL112">
        <v>955.9</v>
      </c>
      <c r="DM112">
        <v>1147.1111111111111</v>
      </c>
      <c r="DN112">
        <v>923</v>
      </c>
      <c r="DO112">
        <v>1009.8888888888889</v>
      </c>
      <c r="DP112">
        <v>929.22222222222217</v>
      </c>
      <c r="DQ112">
        <v>951.4</v>
      </c>
      <c r="DR112">
        <v>1004.1</v>
      </c>
      <c r="DS112">
        <v>962.68965517241384</v>
      </c>
      <c r="DT112">
        <v>985.44642857142856</v>
      </c>
      <c r="DU112">
        <v>985.44642857142856</v>
      </c>
      <c r="DV112">
        <v>1195.8211920529802</v>
      </c>
      <c r="DX112">
        <v>1555</v>
      </c>
      <c r="DY112">
        <v>894</v>
      </c>
      <c r="DZ112">
        <v>1114.3333333333333</v>
      </c>
      <c r="EA112">
        <v>388</v>
      </c>
      <c r="ED112">
        <v>388</v>
      </c>
      <c r="EE112">
        <v>932.75</v>
      </c>
      <c r="EG112">
        <v>752</v>
      </c>
      <c r="EH112">
        <v>1427.5</v>
      </c>
      <c r="EI112">
        <v>1202.3333333333333</v>
      </c>
      <c r="EJ112">
        <v>1435</v>
      </c>
      <c r="EM112">
        <v>1435</v>
      </c>
      <c r="EN112">
        <v>1260.5</v>
      </c>
      <c r="EO112">
        <v>1096.625</v>
      </c>
      <c r="EQ112">
        <v>2155</v>
      </c>
      <c r="ER112">
        <v>1488.5</v>
      </c>
      <c r="ES112">
        <v>1710.6666666666667</v>
      </c>
      <c r="ET112">
        <v>822</v>
      </c>
      <c r="EW112">
        <v>822</v>
      </c>
      <c r="EX112">
        <v>1488.5</v>
      </c>
      <c r="EY112">
        <v>1488.5</v>
      </c>
      <c r="EZ112">
        <v>3.5833333333333335</v>
      </c>
      <c r="FA112">
        <v>1227.25</v>
      </c>
      <c r="FB112">
        <v>3.4555555555555557</v>
      </c>
      <c r="FC112">
        <v>1198.1349693251534</v>
      </c>
      <c r="FD112">
        <v>356.44444444444446</v>
      </c>
      <c r="FE112">
        <v>366.4</v>
      </c>
      <c r="FF112">
        <v>265.2</v>
      </c>
      <c r="FG112">
        <v>328.41379310344826</v>
      </c>
      <c r="FH112">
        <v>318</v>
      </c>
      <c r="FI112">
        <v>388.66666666666669</v>
      </c>
      <c r="FJ112">
        <v>283.55555555555554</v>
      </c>
      <c r="FK112">
        <v>332.17391304347825</v>
      </c>
      <c r="FL112">
        <v>310</v>
      </c>
      <c r="FM112">
        <v>323.60000000000002</v>
      </c>
      <c r="FN112">
        <v>352</v>
      </c>
      <c r="FO112">
        <v>330.11111111111109</v>
      </c>
      <c r="FP112">
        <v>362.83333333333331</v>
      </c>
      <c r="FQ112">
        <v>343</v>
      </c>
      <c r="FR112">
        <v>330.44444444444446</v>
      </c>
      <c r="FS112">
        <v>343.26086956521738</v>
      </c>
      <c r="FT112">
        <v>298.70588235294116</v>
      </c>
      <c r="FU112">
        <v>316.41176470588238</v>
      </c>
      <c r="FV112">
        <v>259.07692307692309</v>
      </c>
      <c r="FW112">
        <v>294.14893617021278</v>
      </c>
      <c r="FX112">
        <v>283.3125</v>
      </c>
      <c r="FY112">
        <v>268.57142857142856</v>
      </c>
      <c r="FZ112">
        <v>311.25</v>
      </c>
      <c r="GA112">
        <v>288.54347826086956</v>
      </c>
    </row>
    <row r="113" spans="1:183" x14ac:dyDescent="0.3">
      <c r="A113" s="2" t="s">
        <v>111</v>
      </c>
      <c r="B113">
        <v>674</v>
      </c>
      <c r="C113">
        <v>859.85714285714289</v>
      </c>
      <c r="D113">
        <v>583</v>
      </c>
      <c r="E113">
        <v>723.31578947368416</v>
      </c>
      <c r="F113">
        <v>481.625</v>
      </c>
      <c r="G113">
        <v>917.875</v>
      </c>
      <c r="H113">
        <v>415.25</v>
      </c>
      <c r="I113">
        <v>642.85</v>
      </c>
      <c r="J113">
        <v>682.0512820512821</v>
      </c>
      <c r="K113">
        <v>485</v>
      </c>
      <c r="L113">
        <v>377.28571428571428</v>
      </c>
      <c r="M113">
        <v>242.33333333333334</v>
      </c>
      <c r="N113">
        <v>0.40677966101694918</v>
      </c>
      <c r="O113">
        <v>386.2</v>
      </c>
      <c r="P113">
        <v>0.40677966101694918</v>
      </c>
      <c r="Q113">
        <v>386.2</v>
      </c>
      <c r="R113">
        <v>0.78531073446327682</v>
      </c>
      <c r="S113">
        <v>599.87037037037032</v>
      </c>
      <c r="T113">
        <v>1536</v>
      </c>
      <c r="W113">
        <v>1536</v>
      </c>
      <c r="X113">
        <v>283</v>
      </c>
      <c r="AA113">
        <v>283</v>
      </c>
      <c r="AB113">
        <v>909.5</v>
      </c>
      <c r="AC113">
        <v>494</v>
      </c>
      <c r="AF113">
        <v>494</v>
      </c>
      <c r="AG113">
        <v>494</v>
      </c>
      <c r="AH113">
        <v>771</v>
      </c>
      <c r="AI113">
        <v>608.87719298245611</v>
      </c>
      <c r="AJ113">
        <v>289.25</v>
      </c>
      <c r="AK113">
        <v>604.14285714285711</v>
      </c>
      <c r="AL113">
        <v>684.25</v>
      </c>
      <c r="AM113">
        <v>541.5333333333333</v>
      </c>
      <c r="AN113">
        <v>441.4</v>
      </c>
      <c r="AO113">
        <v>248.75</v>
      </c>
      <c r="AP113">
        <v>962.33333333333337</v>
      </c>
      <c r="AQ113">
        <v>507.41666666666669</v>
      </c>
      <c r="AR113">
        <v>526.37037037037032</v>
      </c>
      <c r="AS113">
        <v>649.83333333333337</v>
      </c>
      <c r="AT113">
        <v>607.66666666666663</v>
      </c>
      <c r="AU113">
        <v>371.66666666666669</v>
      </c>
      <c r="AV113">
        <v>577.33333333333337</v>
      </c>
      <c r="AW113">
        <v>606.71428571428567</v>
      </c>
      <c r="AX113">
        <v>688</v>
      </c>
      <c r="AY113">
        <v>517.66666666666663</v>
      </c>
      <c r="AZ113">
        <v>594.41176470588232</v>
      </c>
      <c r="BA113">
        <v>586.40625</v>
      </c>
      <c r="BB113">
        <v>558.93220338983053</v>
      </c>
      <c r="BC113">
        <v>797</v>
      </c>
      <c r="BD113">
        <v>593.57142857142856</v>
      </c>
      <c r="BE113">
        <v>653.5</v>
      </c>
      <c r="BF113">
        <v>643.30769230769226</v>
      </c>
      <c r="BG113">
        <v>1068.5</v>
      </c>
      <c r="BH113">
        <v>159</v>
      </c>
      <c r="BI113">
        <v>631</v>
      </c>
      <c r="BJ113">
        <v>698.16666666666663</v>
      </c>
      <c r="BK113">
        <v>660.63157894736844</v>
      </c>
      <c r="BL113">
        <v>660.63157894736844</v>
      </c>
      <c r="BM113">
        <v>583.70512820512818</v>
      </c>
      <c r="BP113">
        <v>1369</v>
      </c>
      <c r="BQ113">
        <v>1369</v>
      </c>
      <c r="BR113">
        <v>1103</v>
      </c>
      <c r="BS113">
        <v>529</v>
      </c>
      <c r="BT113">
        <v>240</v>
      </c>
      <c r="BU113">
        <v>624</v>
      </c>
      <c r="BV113">
        <v>810.25</v>
      </c>
      <c r="BY113">
        <v>557</v>
      </c>
      <c r="BZ113">
        <v>557</v>
      </c>
      <c r="CA113">
        <v>309</v>
      </c>
      <c r="CD113">
        <v>309</v>
      </c>
      <c r="CE113">
        <v>433</v>
      </c>
      <c r="CF113">
        <v>684.5</v>
      </c>
      <c r="CI113">
        <v>1129</v>
      </c>
      <c r="CJ113">
        <v>1129</v>
      </c>
      <c r="CK113">
        <v>898</v>
      </c>
      <c r="CL113">
        <v>404</v>
      </c>
      <c r="CN113">
        <v>651</v>
      </c>
      <c r="CO113">
        <v>810.33333333333337</v>
      </c>
      <c r="CP113">
        <v>810.33333333333337</v>
      </c>
      <c r="CQ113">
        <v>726.44444444444446</v>
      </c>
      <c r="CR113">
        <v>598.47126436781605</v>
      </c>
      <c r="CS113">
        <v>572.22222222222217</v>
      </c>
      <c r="CT113">
        <v>519.375</v>
      </c>
      <c r="CU113">
        <v>771.25</v>
      </c>
      <c r="CV113">
        <v>619</v>
      </c>
      <c r="CW113">
        <v>610</v>
      </c>
      <c r="CX113">
        <v>722.125</v>
      </c>
      <c r="CY113">
        <v>485.2</v>
      </c>
      <c r="CZ113">
        <v>624.36842105263156</v>
      </c>
      <c r="DA113">
        <v>621.31818181818187</v>
      </c>
      <c r="DB113">
        <v>856</v>
      </c>
      <c r="DC113">
        <v>786.44444444444446</v>
      </c>
      <c r="DD113">
        <v>818.42857142857144</v>
      </c>
      <c r="DE113">
        <v>818.95833333333337</v>
      </c>
      <c r="DF113">
        <v>926.875</v>
      </c>
      <c r="DG113">
        <v>842.125</v>
      </c>
      <c r="DH113">
        <v>869.33333333333337</v>
      </c>
      <c r="DI113">
        <v>879.04</v>
      </c>
      <c r="DJ113">
        <v>849.61224489795916</v>
      </c>
      <c r="DK113">
        <v>741.60215053763443</v>
      </c>
      <c r="DL113">
        <v>669.625</v>
      </c>
      <c r="DM113">
        <v>659.5</v>
      </c>
      <c r="DN113">
        <v>697.16666666666663</v>
      </c>
      <c r="DO113">
        <v>676.55555555555554</v>
      </c>
      <c r="DP113">
        <v>447.25</v>
      </c>
      <c r="DQ113">
        <v>843.14285714285711</v>
      </c>
      <c r="DR113">
        <v>684.33333333333337</v>
      </c>
      <c r="DS113">
        <v>646.95238095238096</v>
      </c>
      <c r="DT113">
        <v>660.61538461538464</v>
      </c>
      <c r="DU113">
        <v>660.61538461538464</v>
      </c>
      <c r="DV113">
        <v>717.67424242424238</v>
      </c>
      <c r="DW113">
        <v>501</v>
      </c>
      <c r="DY113">
        <v>1571</v>
      </c>
      <c r="DZ113">
        <v>1036</v>
      </c>
      <c r="EA113">
        <v>913.5</v>
      </c>
      <c r="EB113">
        <v>398</v>
      </c>
      <c r="EC113">
        <v>238</v>
      </c>
      <c r="ED113">
        <v>615.75</v>
      </c>
      <c r="EE113">
        <v>755.83333333333337</v>
      </c>
      <c r="EF113">
        <v>1347</v>
      </c>
      <c r="EH113">
        <v>155</v>
      </c>
      <c r="EI113">
        <v>552.33333333333337</v>
      </c>
      <c r="EJ113">
        <v>115</v>
      </c>
      <c r="EK113">
        <v>507</v>
      </c>
      <c r="EL113">
        <v>866</v>
      </c>
      <c r="EM113">
        <v>496</v>
      </c>
      <c r="EN113">
        <v>524.16666666666663</v>
      </c>
      <c r="EO113">
        <v>640</v>
      </c>
      <c r="EP113">
        <v>1383</v>
      </c>
      <c r="ER113">
        <v>1202</v>
      </c>
      <c r="ES113">
        <v>1292.5</v>
      </c>
      <c r="ET113">
        <v>877</v>
      </c>
      <c r="EU113">
        <v>819</v>
      </c>
      <c r="EV113">
        <v>743</v>
      </c>
      <c r="EW113">
        <v>813</v>
      </c>
      <c r="EX113">
        <v>1004.8</v>
      </c>
      <c r="EY113">
        <v>1004.8</v>
      </c>
      <c r="EZ113">
        <v>2.9047619047619047</v>
      </c>
      <c r="FA113">
        <v>747.29411764705878</v>
      </c>
      <c r="FB113">
        <v>2.6222222222222222</v>
      </c>
      <c r="FC113">
        <v>721.05369127516781</v>
      </c>
      <c r="FD113">
        <v>251.875</v>
      </c>
      <c r="FE113">
        <v>241.125</v>
      </c>
      <c r="FF113">
        <v>236.44444444444446</v>
      </c>
      <c r="FG113">
        <v>242.88</v>
      </c>
      <c r="FH113">
        <v>209.33333333333334</v>
      </c>
      <c r="FI113">
        <v>217.125</v>
      </c>
      <c r="FJ113">
        <v>258.8</v>
      </c>
      <c r="FK113">
        <v>225.63157894736841</v>
      </c>
      <c r="FL113">
        <v>298.28571428571428</v>
      </c>
      <c r="FM113">
        <v>220.5</v>
      </c>
      <c r="FN113">
        <v>245.83333333333334</v>
      </c>
      <c r="FO113">
        <v>261.47058823529414</v>
      </c>
      <c r="FP113">
        <v>215.2</v>
      </c>
      <c r="FQ113">
        <v>179.75</v>
      </c>
      <c r="FR113">
        <v>243.33333333333334</v>
      </c>
      <c r="FS113">
        <v>210.41666666666666</v>
      </c>
      <c r="FT113">
        <v>223.875</v>
      </c>
      <c r="FU113">
        <v>214.125</v>
      </c>
      <c r="FV113">
        <v>203.25</v>
      </c>
      <c r="FW113">
        <v>215.85</v>
      </c>
      <c r="FX113">
        <v>272.25</v>
      </c>
      <c r="FY113">
        <v>325.14285714285717</v>
      </c>
      <c r="FZ113">
        <v>156.75</v>
      </c>
      <c r="GA113">
        <v>267.42105263157896</v>
      </c>
    </row>
    <row r="114" spans="1:183" x14ac:dyDescent="0.3">
      <c r="A114" s="2" t="s">
        <v>112</v>
      </c>
      <c r="B114">
        <v>1012.5833333333334</v>
      </c>
      <c r="C114">
        <v>708.71428571428567</v>
      </c>
      <c r="D114">
        <v>757.76470588235293</v>
      </c>
      <c r="E114">
        <v>812.90697674418607</v>
      </c>
      <c r="F114">
        <v>1024.6666666666667</v>
      </c>
      <c r="G114">
        <v>996.66666666666663</v>
      </c>
      <c r="H114">
        <v>943.33333333333337</v>
      </c>
      <c r="I114">
        <v>988.22222222222217</v>
      </c>
      <c r="J114">
        <v>892.79746835443041</v>
      </c>
      <c r="K114">
        <v>420.44444444444446</v>
      </c>
      <c r="L114">
        <v>325.2</v>
      </c>
      <c r="M114">
        <v>226</v>
      </c>
      <c r="N114">
        <v>0.73333333333333328</v>
      </c>
      <c r="O114">
        <v>320.55172413793105</v>
      </c>
      <c r="P114">
        <v>0.73333333333333328</v>
      </c>
      <c r="Q114">
        <v>320.55172413793105</v>
      </c>
      <c r="R114">
        <v>1.8722222222222222</v>
      </c>
      <c r="S114">
        <v>739.13888888888891</v>
      </c>
      <c r="AI114">
        <v>739.13888888888891</v>
      </c>
      <c r="AJ114">
        <v>1758</v>
      </c>
      <c r="AK114">
        <v>1124.75</v>
      </c>
      <c r="AL114">
        <v>1042.2222222222222</v>
      </c>
      <c r="AM114">
        <v>1315.3846153846155</v>
      </c>
      <c r="AN114">
        <v>1374.875</v>
      </c>
      <c r="AO114">
        <v>1361.3</v>
      </c>
      <c r="AP114">
        <v>1397.125</v>
      </c>
      <c r="AQ114">
        <v>1376.5</v>
      </c>
      <c r="AR114">
        <v>1345.9423076923076</v>
      </c>
      <c r="AS114">
        <v>899.8</v>
      </c>
      <c r="AT114">
        <v>1520.25</v>
      </c>
      <c r="AU114">
        <v>1218.2</v>
      </c>
      <c r="AV114">
        <v>1190.7857142857142</v>
      </c>
      <c r="AW114">
        <v>1405.75</v>
      </c>
      <c r="AX114">
        <v>807.4</v>
      </c>
      <c r="AY114">
        <v>750.4</v>
      </c>
      <c r="AZ114">
        <v>958</v>
      </c>
      <c r="BA114">
        <v>1074.3928571428571</v>
      </c>
      <c r="BB114">
        <v>1250.9000000000001</v>
      </c>
      <c r="BC114">
        <v>595.66666666666663</v>
      </c>
      <c r="BD114">
        <v>536.79999999999995</v>
      </c>
      <c r="BE114">
        <v>618.875</v>
      </c>
      <c r="BF114">
        <v>590.72727272727275</v>
      </c>
      <c r="BG114">
        <v>796.11111111111109</v>
      </c>
      <c r="BH114">
        <v>529.77777777777783</v>
      </c>
      <c r="BI114">
        <v>432.14285714285717</v>
      </c>
      <c r="BJ114">
        <v>598.32000000000005</v>
      </c>
      <c r="BK114">
        <v>594.76595744680856</v>
      </c>
      <c r="BL114">
        <v>594.76595744680856</v>
      </c>
      <c r="BM114">
        <v>1008.0787401574803</v>
      </c>
      <c r="BO114">
        <v>255</v>
      </c>
      <c r="BQ114">
        <v>255</v>
      </c>
      <c r="BT114">
        <v>718</v>
      </c>
      <c r="BU114">
        <v>718</v>
      </c>
      <c r="BV114">
        <v>486.5</v>
      </c>
      <c r="BX114">
        <v>1383</v>
      </c>
      <c r="BZ114">
        <v>1383</v>
      </c>
      <c r="CE114">
        <v>1383</v>
      </c>
      <c r="CF114">
        <v>785.33333333333337</v>
      </c>
      <c r="CH114">
        <v>303</v>
      </c>
      <c r="CJ114">
        <v>303</v>
      </c>
      <c r="CO114">
        <v>303</v>
      </c>
      <c r="CP114">
        <v>303</v>
      </c>
      <c r="CQ114">
        <v>664.75</v>
      </c>
      <c r="CR114">
        <v>997.59541984732823</v>
      </c>
      <c r="CS114">
        <v>1094</v>
      </c>
      <c r="CT114">
        <v>1569.125</v>
      </c>
      <c r="CU114">
        <v>1411</v>
      </c>
      <c r="CV114">
        <v>1410.8235294117646</v>
      </c>
      <c r="CW114">
        <v>1020</v>
      </c>
      <c r="CX114">
        <v>1362.5714285714287</v>
      </c>
      <c r="CY114">
        <v>1103.3333333333333</v>
      </c>
      <c r="CZ114">
        <v>1145.92</v>
      </c>
      <c r="DA114">
        <v>1253.1428571428571</v>
      </c>
      <c r="DB114">
        <v>2142.25</v>
      </c>
      <c r="DC114">
        <v>1283.5</v>
      </c>
      <c r="DD114">
        <v>1850.5714285714287</v>
      </c>
      <c r="DE114">
        <v>1799.6666666666667</v>
      </c>
      <c r="DF114">
        <v>1236.5</v>
      </c>
      <c r="DG114">
        <v>1794.4285714285713</v>
      </c>
      <c r="DH114">
        <v>1424.75</v>
      </c>
      <c r="DI114">
        <v>1471.7826086956522</v>
      </c>
      <c r="DJ114">
        <v>1628.2727272727273</v>
      </c>
      <c r="DK114">
        <v>1445.0697674418604</v>
      </c>
      <c r="DL114">
        <v>505</v>
      </c>
      <c r="DM114">
        <v>730.16666666666663</v>
      </c>
      <c r="DN114">
        <v>482.33333333333331</v>
      </c>
      <c r="DO114">
        <v>572.5</v>
      </c>
      <c r="DP114">
        <v>403.71428571428572</v>
      </c>
      <c r="DQ114">
        <v>566.85714285714289</v>
      </c>
      <c r="DR114">
        <v>510.5</v>
      </c>
      <c r="DS114">
        <v>492.85</v>
      </c>
      <c r="DT114">
        <v>530.57894736842104</v>
      </c>
      <c r="DU114">
        <v>530.57894736842104</v>
      </c>
      <c r="DV114">
        <v>1164.8225806451612</v>
      </c>
      <c r="DY114">
        <v>2140</v>
      </c>
      <c r="DZ114">
        <v>2140</v>
      </c>
      <c r="EA114">
        <v>2315</v>
      </c>
      <c r="ED114">
        <v>2315</v>
      </c>
      <c r="EE114">
        <v>2227.5</v>
      </c>
      <c r="EH114">
        <v>86</v>
      </c>
      <c r="EI114">
        <v>86</v>
      </c>
      <c r="EN114">
        <v>86</v>
      </c>
      <c r="EO114">
        <v>1513.6666666666667</v>
      </c>
      <c r="ER114">
        <v>373</v>
      </c>
      <c r="ES114">
        <v>373</v>
      </c>
      <c r="ET114">
        <v>384</v>
      </c>
      <c r="EW114">
        <v>384</v>
      </c>
      <c r="EX114">
        <v>378.5</v>
      </c>
      <c r="EY114">
        <v>378.5</v>
      </c>
      <c r="EZ114">
        <v>2.8333333333333335</v>
      </c>
      <c r="FA114">
        <v>1059.5999999999999</v>
      </c>
      <c r="FB114">
        <v>2.6555555555555554</v>
      </c>
      <c r="FC114">
        <v>1160.7441860465117</v>
      </c>
      <c r="FD114">
        <v>292</v>
      </c>
      <c r="FE114">
        <v>367.28571428571428</v>
      </c>
      <c r="FF114">
        <v>304.75</v>
      </c>
      <c r="FG114">
        <v>319.3478260869565</v>
      </c>
      <c r="FH114">
        <v>250.77777777777777</v>
      </c>
      <c r="FI114">
        <v>386.28571428571428</v>
      </c>
      <c r="FJ114">
        <v>313</v>
      </c>
      <c r="FK114">
        <v>311.12</v>
      </c>
      <c r="FL114">
        <v>388.5</v>
      </c>
      <c r="FM114">
        <v>309.39999999999998</v>
      </c>
      <c r="FN114">
        <v>244.8</v>
      </c>
      <c r="FO114">
        <v>308.92857142857144</v>
      </c>
      <c r="FP114">
        <v>278</v>
      </c>
      <c r="FQ114">
        <v>332</v>
      </c>
      <c r="FR114">
        <v>278.5</v>
      </c>
      <c r="FS114">
        <v>298.92307692307691</v>
      </c>
      <c r="FT114">
        <v>279.66666666666669</v>
      </c>
      <c r="FU114">
        <v>217.83333333333334</v>
      </c>
      <c r="FV114">
        <v>274.58333333333331</v>
      </c>
      <c r="FW114">
        <v>257.36111111111109</v>
      </c>
      <c r="FX114">
        <v>251.33333333333334</v>
      </c>
      <c r="FY114">
        <v>260.64285714285717</v>
      </c>
      <c r="FZ114">
        <v>248.41176470588235</v>
      </c>
      <c r="GA114">
        <v>253.2093023255814</v>
      </c>
    </row>
    <row r="115" spans="1:183" x14ac:dyDescent="0.3">
      <c r="A115" s="2" t="s">
        <v>113</v>
      </c>
      <c r="B115">
        <v>1336.4166666666667</v>
      </c>
      <c r="C115">
        <v>1127.2352941176471</v>
      </c>
      <c r="D115">
        <v>1014.5</v>
      </c>
      <c r="E115">
        <v>1132.4489795918366</v>
      </c>
      <c r="F115">
        <v>1109.25</v>
      </c>
      <c r="G115">
        <v>1089.5999999999999</v>
      </c>
      <c r="H115">
        <v>1002.2352941176471</v>
      </c>
      <c r="I115">
        <v>1065.2083333333333</v>
      </c>
      <c r="J115">
        <v>1099.1752577319587</v>
      </c>
      <c r="K115">
        <v>460.10526315789474</v>
      </c>
      <c r="L115">
        <v>492.3</v>
      </c>
      <c r="M115">
        <v>471.3</v>
      </c>
      <c r="N115">
        <v>1.728813559322034</v>
      </c>
      <c r="O115">
        <v>474.81355932203388</v>
      </c>
      <c r="P115">
        <v>1.728813559322034</v>
      </c>
      <c r="Q115">
        <v>474.81355932203388</v>
      </c>
      <c r="R115">
        <v>2.5536723163841808</v>
      </c>
      <c r="S115">
        <v>863.03846153846155</v>
      </c>
      <c r="T115">
        <v>1678</v>
      </c>
      <c r="W115">
        <v>1678</v>
      </c>
      <c r="AB115">
        <v>1678</v>
      </c>
      <c r="AC115">
        <v>592</v>
      </c>
      <c r="AF115">
        <v>592</v>
      </c>
      <c r="AG115">
        <v>592</v>
      </c>
      <c r="AH115">
        <v>1135</v>
      </c>
      <c r="AI115">
        <v>866.48101265822788</v>
      </c>
      <c r="AJ115">
        <v>546.66666666666663</v>
      </c>
      <c r="AK115">
        <v>1017.5714285714286</v>
      </c>
      <c r="AL115">
        <v>991.33333333333337</v>
      </c>
      <c r="AM115">
        <v>860.57894736842104</v>
      </c>
      <c r="AN115">
        <v>846.16666666666663</v>
      </c>
      <c r="AO115">
        <v>402.6</v>
      </c>
      <c r="AP115">
        <v>831.2</v>
      </c>
      <c r="AQ115">
        <v>702.875</v>
      </c>
      <c r="AR115">
        <v>788.48571428571427</v>
      </c>
      <c r="AS115">
        <v>1442.2</v>
      </c>
      <c r="AT115">
        <v>1097.4000000000001</v>
      </c>
      <c r="AU115">
        <v>1551.2</v>
      </c>
      <c r="AV115">
        <v>1363.6</v>
      </c>
      <c r="AW115">
        <v>1236.4000000000001</v>
      </c>
      <c r="AX115">
        <v>1242</v>
      </c>
      <c r="AY115">
        <v>1435</v>
      </c>
      <c r="AZ115">
        <v>1304.4666666666667</v>
      </c>
      <c r="BA115">
        <v>1334.0333333333333</v>
      </c>
      <c r="BB115">
        <v>1040.2769230769231</v>
      </c>
      <c r="BC115">
        <v>467.77777777777777</v>
      </c>
      <c r="BD115">
        <v>557.79999999999995</v>
      </c>
      <c r="BE115">
        <v>331.42857142857144</v>
      </c>
      <c r="BF115">
        <v>443.76190476190476</v>
      </c>
      <c r="BG115">
        <v>308.75</v>
      </c>
      <c r="BH115">
        <v>649.75</v>
      </c>
      <c r="BI115">
        <v>426.57142857142856</v>
      </c>
      <c r="BJ115">
        <v>454.66666666666669</v>
      </c>
      <c r="BK115">
        <v>448.30555555555554</v>
      </c>
      <c r="BL115">
        <v>448.30555555555554</v>
      </c>
      <c r="BM115">
        <v>829.2772277227723</v>
      </c>
      <c r="CR115">
        <v>829.2772277227723</v>
      </c>
      <c r="CS115">
        <v>1189.5</v>
      </c>
      <c r="CT115">
        <v>1038.5555555555557</v>
      </c>
      <c r="CU115">
        <v>1063.25</v>
      </c>
      <c r="CV115">
        <v>1086.5217391304348</v>
      </c>
      <c r="CW115">
        <v>1142.2857142857142</v>
      </c>
      <c r="CX115">
        <v>765.42857142857144</v>
      </c>
      <c r="CY115">
        <v>783.4</v>
      </c>
      <c r="CZ115">
        <v>909</v>
      </c>
      <c r="DA115">
        <v>1006.2142857142857</v>
      </c>
      <c r="DB115">
        <v>1152</v>
      </c>
      <c r="DC115">
        <v>969.875</v>
      </c>
      <c r="DD115">
        <v>1130.5714285714287</v>
      </c>
      <c r="DE115">
        <v>1085.0416666666667</v>
      </c>
      <c r="DF115">
        <v>1423.5</v>
      </c>
      <c r="DG115">
        <v>1497.125</v>
      </c>
      <c r="DH115">
        <v>1138.6666666666667</v>
      </c>
      <c r="DI115">
        <v>1337.6521739130435</v>
      </c>
      <c r="DJ115">
        <v>1208.6595744680851</v>
      </c>
      <c r="DK115">
        <v>1113.1235955056179</v>
      </c>
      <c r="DL115">
        <v>502.77777777777777</v>
      </c>
      <c r="DM115">
        <v>630.4</v>
      </c>
      <c r="DN115">
        <v>535.25</v>
      </c>
      <c r="DO115">
        <v>559.66666666666663</v>
      </c>
      <c r="DP115">
        <v>532.125</v>
      </c>
      <c r="DQ115">
        <v>531</v>
      </c>
      <c r="DR115">
        <v>499</v>
      </c>
      <c r="DS115">
        <v>521.5</v>
      </c>
      <c r="DT115">
        <v>540.94339622641508</v>
      </c>
      <c r="DU115">
        <v>540.94339622641508</v>
      </c>
      <c r="DV115">
        <v>899.56338028169012</v>
      </c>
      <c r="DY115">
        <v>1978</v>
      </c>
      <c r="DZ115">
        <v>1978</v>
      </c>
      <c r="EA115">
        <v>1258</v>
      </c>
      <c r="EC115">
        <v>681</v>
      </c>
      <c r="ED115">
        <v>969.5</v>
      </c>
      <c r="EE115">
        <v>1305.6666666666667</v>
      </c>
      <c r="EJ115">
        <v>637</v>
      </c>
      <c r="EL115">
        <v>739</v>
      </c>
      <c r="EM115">
        <v>688</v>
      </c>
      <c r="EN115">
        <v>688</v>
      </c>
      <c r="EO115">
        <v>1058.5999999999999</v>
      </c>
      <c r="ER115">
        <v>304</v>
      </c>
      <c r="ES115">
        <v>304</v>
      </c>
      <c r="ET115">
        <v>768</v>
      </c>
      <c r="EV115">
        <v>438</v>
      </c>
      <c r="EW115">
        <v>603</v>
      </c>
      <c r="EX115">
        <v>503.33333333333331</v>
      </c>
      <c r="EY115">
        <v>503.33333333333331</v>
      </c>
      <c r="EZ115">
        <v>2.5555555555555554</v>
      </c>
      <c r="FA115">
        <v>850.375</v>
      </c>
      <c r="FB115">
        <v>2.5777777777777779</v>
      </c>
      <c r="FC115">
        <v>896.94</v>
      </c>
      <c r="FD115">
        <v>251.5</v>
      </c>
      <c r="FE115">
        <v>308.25</v>
      </c>
      <c r="FF115">
        <v>323.55555555555554</v>
      </c>
      <c r="FG115">
        <v>299.43478260869563</v>
      </c>
      <c r="FH115">
        <v>224.71428571428572</v>
      </c>
      <c r="FI115">
        <v>308.85714285714283</v>
      </c>
      <c r="FJ115">
        <v>217.8</v>
      </c>
      <c r="FK115">
        <v>253.89473684210526</v>
      </c>
      <c r="FL115">
        <v>307.39999999999998</v>
      </c>
      <c r="FM115">
        <v>253.4</v>
      </c>
      <c r="FN115">
        <v>272</v>
      </c>
      <c r="FO115">
        <v>277.60000000000002</v>
      </c>
      <c r="FP115">
        <v>245.33333333333334</v>
      </c>
      <c r="FQ115">
        <v>229.4</v>
      </c>
      <c r="FR115">
        <v>334.4</v>
      </c>
      <c r="FS115">
        <v>268.1875</v>
      </c>
      <c r="FT115">
        <v>262.4375</v>
      </c>
      <c r="FU115">
        <v>288.26666666666665</v>
      </c>
      <c r="FV115">
        <v>307.23529411764707</v>
      </c>
      <c r="FW115">
        <v>286.375</v>
      </c>
      <c r="FX115">
        <v>328.08333333333331</v>
      </c>
      <c r="FY115">
        <v>283.41176470588238</v>
      </c>
      <c r="FZ115">
        <v>297.7</v>
      </c>
      <c r="GA115">
        <v>300.18367346938777</v>
      </c>
    </row>
    <row r="116" spans="1:183" x14ac:dyDescent="0.3">
      <c r="A116" s="2" t="s">
        <v>114</v>
      </c>
      <c r="B116">
        <v>1653.0833333333333</v>
      </c>
      <c r="C116">
        <v>1607.2727272727273</v>
      </c>
      <c r="D116">
        <v>1984.1</v>
      </c>
      <c r="E116">
        <v>1738.121212121212</v>
      </c>
      <c r="F116">
        <v>1591.9166666666667</v>
      </c>
      <c r="G116">
        <v>1614.5384615384614</v>
      </c>
      <c r="H116">
        <v>1876.909090909091</v>
      </c>
      <c r="I116">
        <v>1687.1666666666667</v>
      </c>
      <c r="J116">
        <v>1711.536231884058</v>
      </c>
      <c r="K116">
        <v>378.55555555555554</v>
      </c>
      <c r="L116">
        <v>380.66666666666669</v>
      </c>
      <c r="M116">
        <v>353.22222222222223</v>
      </c>
      <c r="N116">
        <v>0.66666666666666663</v>
      </c>
      <c r="O116">
        <v>370.81481481481484</v>
      </c>
      <c r="P116">
        <v>0.66666666666666663</v>
      </c>
      <c r="Q116">
        <v>370.81481481481484</v>
      </c>
      <c r="R116">
        <v>2.7333333333333334</v>
      </c>
      <c r="S116">
        <v>1334.4583333333333</v>
      </c>
      <c r="AI116">
        <v>1334.4583333333333</v>
      </c>
      <c r="AJ116">
        <v>963.26315789473688</v>
      </c>
      <c r="AK116">
        <v>1231.9473684210527</v>
      </c>
      <c r="AL116">
        <v>1110.1500000000001</v>
      </c>
      <c r="AM116">
        <v>1101.9310344827586</v>
      </c>
      <c r="AN116">
        <v>1171.0625</v>
      </c>
      <c r="AO116">
        <v>1205.6875</v>
      </c>
      <c r="AP116">
        <v>1225</v>
      </c>
      <c r="AQ116">
        <v>1200.5833333333333</v>
      </c>
      <c r="AR116">
        <v>1146.6037735849056</v>
      </c>
      <c r="AS116">
        <v>719.88888888888891</v>
      </c>
      <c r="AT116">
        <v>513.3125</v>
      </c>
      <c r="AU116">
        <v>635.9375</v>
      </c>
      <c r="AV116">
        <v>626.91999999999996</v>
      </c>
      <c r="AW116">
        <v>552.5</v>
      </c>
      <c r="AX116">
        <v>525.35714285714289</v>
      </c>
      <c r="AY116">
        <v>417.1</v>
      </c>
      <c r="AZ116">
        <v>506.86842105263156</v>
      </c>
      <c r="BA116">
        <v>575.0795454545455</v>
      </c>
      <c r="BB116">
        <v>887.35567010309273</v>
      </c>
      <c r="BC116">
        <v>409.47058823529414</v>
      </c>
      <c r="BD116">
        <v>483.41176470588238</v>
      </c>
      <c r="BE116">
        <v>493.41176470588238</v>
      </c>
      <c r="BF116">
        <v>462.0980392156863</v>
      </c>
      <c r="BG116">
        <v>493.625</v>
      </c>
      <c r="BH116">
        <v>526.78571428571433</v>
      </c>
      <c r="BI116">
        <v>518.81818181818187</v>
      </c>
      <c r="BJ116">
        <v>511.70731707317071</v>
      </c>
      <c r="BK116">
        <v>484.20652173913044</v>
      </c>
      <c r="BL116">
        <v>484.20652173913044</v>
      </c>
      <c r="BM116">
        <v>757.67132867132864</v>
      </c>
      <c r="BR116">
        <v>1271</v>
      </c>
      <c r="BS116">
        <v>774.66666666666663</v>
      </c>
      <c r="BT116">
        <v>1061.5</v>
      </c>
      <c r="BU116">
        <v>1059.4545454545455</v>
      </c>
      <c r="BV116">
        <v>1059.4545454545455</v>
      </c>
      <c r="CA116">
        <v>432.25</v>
      </c>
      <c r="CB116">
        <v>843</v>
      </c>
      <c r="CC116">
        <v>388.5</v>
      </c>
      <c r="CD116">
        <v>587.79999999999995</v>
      </c>
      <c r="CE116">
        <v>587.79999999999995</v>
      </c>
      <c r="CF116">
        <v>834.85714285714289</v>
      </c>
      <c r="CK116">
        <v>460</v>
      </c>
      <c r="CL116">
        <v>492.75</v>
      </c>
      <c r="CM116">
        <v>544.5</v>
      </c>
      <c r="CN116">
        <v>499.08333333333331</v>
      </c>
      <c r="CO116">
        <v>499.08333333333331</v>
      </c>
      <c r="CP116">
        <v>499.08333333333331</v>
      </c>
      <c r="CQ116">
        <v>712.75757575757575</v>
      </c>
      <c r="CR116">
        <v>753.02507836990594</v>
      </c>
      <c r="CS116">
        <v>481.625</v>
      </c>
      <c r="CT116">
        <v>355.66666666666669</v>
      </c>
      <c r="CU116">
        <v>359.28571428571428</v>
      </c>
      <c r="CV116">
        <v>398.70833333333331</v>
      </c>
      <c r="CW116">
        <v>516.625</v>
      </c>
      <c r="CX116">
        <v>468.25</v>
      </c>
      <c r="CY116">
        <v>497.2</v>
      </c>
      <c r="CZ116">
        <v>494.26923076923077</v>
      </c>
      <c r="DA116">
        <v>448.4</v>
      </c>
      <c r="DB116">
        <v>1470</v>
      </c>
      <c r="DC116">
        <v>1710.4</v>
      </c>
      <c r="DD116">
        <v>1729.3333333333333</v>
      </c>
      <c r="DE116">
        <v>1633.3793103448277</v>
      </c>
      <c r="DF116">
        <v>1506.3333333333333</v>
      </c>
      <c r="DG116">
        <v>1506.5</v>
      </c>
      <c r="DH116">
        <v>1634.1111111111111</v>
      </c>
      <c r="DI116">
        <v>1547.4642857142858</v>
      </c>
      <c r="DJ116">
        <v>1591.1754385964912</v>
      </c>
      <c r="DK116">
        <v>1057.1682242990655</v>
      </c>
      <c r="DL116">
        <v>582.70000000000005</v>
      </c>
      <c r="DM116">
        <v>682</v>
      </c>
      <c r="DN116">
        <v>532</v>
      </c>
      <c r="DO116">
        <v>601.20689655172418</v>
      </c>
      <c r="DP116">
        <v>565.33333333333337</v>
      </c>
      <c r="DQ116">
        <v>661.2</v>
      </c>
      <c r="DR116">
        <v>575.9</v>
      </c>
      <c r="DS116">
        <v>602.0344827586207</v>
      </c>
      <c r="DT116">
        <v>601.62068965517244</v>
      </c>
      <c r="DU116">
        <v>601.62068965517244</v>
      </c>
      <c r="DV116">
        <v>897.0363636363636</v>
      </c>
      <c r="DY116">
        <v>208</v>
      </c>
      <c r="DZ116">
        <v>208</v>
      </c>
      <c r="EE116">
        <v>208</v>
      </c>
      <c r="EH116">
        <v>1823</v>
      </c>
      <c r="EI116">
        <v>1823</v>
      </c>
      <c r="EJ116">
        <v>1218</v>
      </c>
      <c r="EM116">
        <v>1218</v>
      </c>
      <c r="EN116">
        <v>1520.5</v>
      </c>
      <c r="EO116">
        <v>1083</v>
      </c>
      <c r="ER116">
        <v>384</v>
      </c>
      <c r="ES116">
        <v>384</v>
      </c>
      <c r="ET116">
        <v>1521</v>
      </c>
      <c r="EW116">
        <v>1521</v>
      </c>
      <c r="EX116">
        <v>952.5</v>
      </c>
      <c r="EY116">
        <v>952.5</v>
      </c>
      <c r="EZ116">
        <v>3.6666666666666665</v>
      </c>
      <c r="FA116">
        <v>1030.8</v>
      </c>
      <c r="FB116">
        <v>3.5166666666666666</v>
      </c>
      <c r="FC116">
        <v>900.97058823529414</v>
      </c>
      <c r="FD116">
        <v>225.77777777777777</v>
      </c>
      <c r="FE116">
        <v>322.3</v>
      </c>
      <c r="FF116">
        <v>222</v>
      </c>
      <c r="FG116">
        <v>259.03571428571428</v>
      </c>
      <c r="FH116">
        <v>196.75</v>
      </c>
      <c r="FI116">
        <v>158.125</v>
      </c>
      <c r="FJ116">
        <v>222.2</v>
      </c>
      <c r="FK116">
        <v>194.65384615384616</v>
      </c>
      <c r="FL116">
        <v>235.71428571428572</v>
      </c>
      <c r="FM116">
        <v>229.71428571428572</v>
      </c>
      <c r="FN116">
        <v>196.1</v>
      </c>
      <c r="FO116">
        <v>223.07894736842104</v>
      </c>
      <c r="FP116">
        <v>258.25</v>
      </c>
      <c r="FQ116">
        <v>292.5</v>
      </c>
      <c r="FR116">
        <v>271.875</v>
      </c>
      <c r="FS116">
        <v>274.20833333333331</v>
      </c>
      <c r="FT116">
        <v>278.41666666666669</v>
      </c>
      <c r="FU116">
        <v>273.07692307692309</v>
      </c>
      <c r="FV116">
        <v>246.36363636363637</v>
      </c>
      <c r="FW116">
        <v>266.69444444444446</v>
      </c>
      <c r="FX116">
        <v>314.41666666666669</v>
      </c>
      <c r="FY116">
        <v>272.90909090909093</v>
      </c>
      <c r="FZ116">
        <v>276.39999999999998</v>
      </c>
      <c r="GA116">
        <v>289.06060606060606</v>
      </c>
    </row>
    <row r="117" spans="1:183" x14ac:dyDescent="0.3">
      <c r="A117" s="2" t="s">
        <v>115</v>
      </c>
      <c r="B117">
        <v>1237</v>
      </c>
      <c r="C117">
        <v>1283.3</v>
      </c>
      <c r="D117">
        <v>1398.2727272727273</v>
      </c>
      <c r="E117">
        <v>1309.1612903225807</v>
      </c>
      <c r="F117">
        <v>994.27272727272725</v>
      </c>
      <c r="G117">
        <v>1525.6</v>
      </c>
      <c r="H117">
        <v>992.7</v>
      </c>
      <c r="I117">
        <v>1165.1612903225807</v>
      </c>
      <c r="J117">
        <v>1237.1612903225807</v>
      </c>
      <c r="K117">
        <v>383.5</v>
      </c>
      <c r="L117">
        <v>437.2</v>
      </c>
      <c r="M117">
        <v>304.55555555555554</v>
      </c>
      <c r="N117">
        <v>0.72413793103448276</v>
      </c>
      <c r="O117">
        <v>377.51724137931035</v>
      </c>
      <c r="P117">
        <v>0.72413793103448276</v>
      </c>
      <c r="Q117">
        <v>377.51724137931035</v>
      </c>
      <c r="R117">
        <v>2.0057471264367814</v>
      </c>
      <c r="S117">
        <v>963.20879120879124</v>
      </c>
      <c r="X117">
        <v>730</v>
      </c>
      <c r="Y117">
        <v>1054</v>
      </c>
      <c r="AA117">
        <v>892</v>
      </c>
      <c r="AB117">
        <v>892</v>
      </c>
      <c r="AC117">
        <v>1816</v>
      </c>
      <c r="AD117">
        <v>397</v>
      </c>
      <c r="AF117">
        <v>1106.5</v>
      </c>
      <c r="AG117">
        <v>1106.5</v>
      </c>
      <c r="AH117">
        <v>999.25</v>
      </c>
      <c r="AI117">
        <v>964.72631578947369</v>
      </c>
      <c r="AJ117">
        <v>1490.7777777777778</v>
      </c>
      <c r="AK117">
        <v>1334.25</v>
      </c>
      <c r="AL117">
        <v>1417.8888888888889</v>
      </c>
      <c r="AM117">
        <v>1417.3846153846155</v>
      </c>
      <c r="AN117">
        <v>1576.2</v>
      </c>
      <c r="AO117">
        <v>1325.2222222222222</v>
      </c>
      <c r="AP117">
        <v>1609.8571428571429</v>
      </c>
      <c r="AQ117">
        <v>1498.3846153846155</v>
      </c>
      <c r="AR117">
        <v>1457.8846153846155</v>
      </c>
      <c r="AS117">
        <v>568.16666666666663</v>
      </c>
      <c r="AT117">
        <v>683</v>
      </c>
      <c r="AU117">
        <v>633.16666666666663</v>
      </c>
      <c r="AV117">
        <v>628.11111111111109</v>
      </c>
      <c r="AW117">
        <v>553.14285714285711</v>
      </c>
      <c r="AX117">
        <v>812</v>
      </c>
      <c r="AY117">
        <v>612.25</v>
      </c>
      <c r="AZ117">
        <v>658.41176470588232</v>
      </c>
      <c r="BA117">
        <v>642.82857142857142</v>
      </c>
      <c r="BB117">
        <v>1129.9885057471265</v>
      </c>
      <c r="BC117">
        <v>869.11111111111109</v>
      </c>
      <c r="BD117">
        <v>903.14285714285711</v>
      </c>
      <c r="BE117">
        <v>907.22222222222217</v>
      </c>
      <c r="BF117">
        <v>892.36</v>
      </c>
      <c r="BG117">
        <v>864.2</v>
      </c>
      <c r="BH117">
        <v>1014.7777777777778</v>
      </c>
      <c r="BI117">
        <v>991.14285714285711</v>
      </c>
      <c r="BJ117">
        <v>950.5</v>
      </c>
      <c r="BK117">
        <v>922</v>
      </c>
      <c r="BL117">
        <v>922</v>
      </c>
      <c r="BM117">
        <v>1053.123188405797</v>
      </c>
      <c r="BN117">
        <v>281</v>
      </c>
      <c r="BO117">
        <v>1318</v>
      </c>
      <c r="BP117">
        <v>1082</v>
      </c>
      <c r="BQ117">
        <v>999.75</v>
      </c>
      <c r="BS117">
        <v>1941</v>
      </c>
      <c r="BT117">
        <v>1373.3333333333333</v>
      </c>
      <c r="BU117">
        <v>1515.25</v>
      </c>
      <c r="BV117">
        <v>1257.5</v>
      </c>
      <c r="BW117">
        <v>1729</v>
      </c>
      <c r="BX117">
        <v>1294</v>
      </c>
      <c r="BY117">
        <v>742</v>
      </c>
      <c r="BZ117">
        <v>1255</v>
      </c>
      <c r="CB117">
        <v>376</v>
      </c>
      <c r="CC117">
        <v>918.5</v>
      </c>
      <c r="CD117">
        <v>737.66666666666663</v>
      </c>
      <c r="CE117">
        <v>996.33333333333337</v>
      </c>
      <c r="CF117">
        <v>1145.5714285714287</v>
      </c>
      <c r="CG117">
        <v>2317</v>
      </c>
      <c r="CH117">
        <v>1914.5</v>
      </c>
      <c r="CI117">
        <v>993</v>
      </c>
      <c r="CJ117">
        <v>1784.75</v>
      </c>
      <c r="CL117">
        <v>1796</v>
      </c>
      <c r="CM117">
        <v>1650</v>
      </c>
      <c r="CN117">
        <v>1686.5</v>
      </c>
      <c r="CO117">
        <v>1735.625</v>
      </c>
      <c r="CP117">
        <v>1735.625</v>
      </c>
      <c r="CQ117">
        <v>1360.1363636363637</v>
      </c>
      <c r="CR117">
        <v>1095.3375000000001</v>
      </c>
      <c r="CS117">
        <v>1128</v>
      </c>
      <c r="CT117">
        <v>1364.2</v>
      </c>
      <c r="CU117">
        <v>1356.75</v>
      </c>
      <c r="CV117">
        <v>1267.7333333333333</v>
      </c>
      <c r="CW117">
        <v>1363.1666666666667</v>
      </c>
      <c r="CX117">
        <v>1540.5</v>
      </c>
      <c r="CY117">
        <v>1593</v>
      </c>
      <c r="CZ117">
        <v>1487.0666666666666</v>
      </c>
      <c r="DA117">
        <v>1377.4</v>
      </c>
      <c r="DB117">
        <v>1089.3333333333333</v>
      </c>
      <c r="DC117">
        <v>1260.375</v>
      </c>
      <c r="DD117">
        <v>1262.5</v>
      </c>
      <c r="DE117">
        <v>1199.48</v>
      </c>
      <c r="DF117">
        <v>931.25</v>
      </c>
      <c r="DG117">
        <v>1563.5</v>
      </c>
      <c r="DH117">
        <v>1379.7142857142858</v>
      </c>
      <c r="DI117">
        <v>1261.3809523809523</v>
      </c>
      <c r="DJ117">
        <v>1227.7391304347825</v>
      </c>
      <c r="DK117">
        <v>1286.8157894736842</v>
      </c>
      <c r="DL117">
        <v>732.5</v>
      </c>
      <c r="DM117">
        <v>834.57142857142856</v>
      </c>
      <c r="DN117">
        <v>738.8</v>
      </c>
      <c r="DO117">
        <v>766.40909090909088</v>
      </c>
      <c r="DP117">
        <v>962.2</v>
      </c>
      <c r="DQ117">
        <v>585.42857142857144</v>
      </c>
      <c r="DR117">
        <v>585</v>
      </c>
      <c r="DS117">
        <v>684.42105263157896</v>
      </c>
      <c r="DT117">
        <v>728.41463414634143</v>
      </c>
      <c r="DU117">
        <v>728.41463414634143</v>
      </c>
      <c r="DV117">
        <v>1091.1367521367522</v>
      </c>
      <c r="DY117">
        <v>1605</v>
      </c>
      <c r="DZ117">
        <v>1605</v>
      </c>
      <c r="EA117">
        <v>1120</v>
      </c>
      <c r="EC117">
        <v>1348</v>
      </c>
      <c r="ED117">
        <v>1234</v>
      </c>
      <c r="EE117">
        <v>1357.6666666666667</v>
      </c>
      <c r="EG117">
        <v>1797</v>
      </c>
      <c r="EI117">
        <v>1797</v>
      </c>
      <c r="EJ117">
        <v>807</v>
      </c>
      <c r="EK117">
        <v>862</v>
      </c>
      <c r="EL117">
        <v>371</v>
      </c>
      <c r="EM117">
        <v>680</v>
      </c>
      <c r="EN117">
        <v>959.25</v>
      </c>
      <c r="EO117">
        <v>1130</v>
      </c>
      <c r="EQ117">
        <v>611</v>
      </c>
      <c r="ES117">
        <v>611</v>
      </c>
      <c r="ET117">
        <v>1602</v>
      </c>
      <c r="EU117">
        <v>468</v>
      </c>
      <c r="EV117">
        <v>473</v>
      </c>
      <c r="EW117">
        <v>847.66666666666663</v>
      </c>
      <c r="EX117">
        <v>788.5</v>
      </c>
      <c r="EY117">
        <v>788.5</v>
      </c>
      <c r="EZ117">
        <v>2.8666666666666667</v>
      </c>
      <c r="FA117">
        <v>1005.8181818181819</v>
      </c>
      <c r="FB117">
        <v>2.7333333333333334</v>
      </c>
      <c r="FC117">
        <v>1083.8046875</v>
      </c>
      <c r="FD117">
        <v>261.375</v>
      </c>
      <c r="FE117">
        <v>237.83333333333334</v>
      </c>
      <c r="FF117">
        <v>283.42857142857144</v>
      </c>
      <c r="FG117">
        <v>262</v>
      </c>
      <c r="FH117">
        <v>297.16666666666669</v>
      </c>
      <c r="FI117">
        <v>309.5</v>
      </c>
      <c r="FJ117">
        <v>306</v>
      </c>
      <c r="FK117">
        <v>303.39999999999998</v>
      </c>
      <c r="FL117">
        <v>230.28571428571428</v>
      </c>
      <c r="FM117">
        <v>227.66666666666666</v>
      </c>
      <c r="FN117">
        <v>299.5</v>
      </c>
      <c r="FO117">
        <v>245.64705882352942</v>
      </c>
      <c r="FP117">
        <v>292.7</v>
      </c>
      <c r="FQ117">
        <v>317.22222222222223</v>
      </c>
      <c r="FR117">
        <v>305.28571428571428</v>
      </c>
      <c r="FS117">
        <v>304.57692307692309</v>
      </c>
      <c r="FT117">
        <v>236.81818181818181</v>
      </c>
      <c r="FU117">
        <v>275.2</v>
      </c>
      <c r="FV117">
        <v>246.3</v>
      </c>
      <c r="FW117">
        <v>252.25806451612902</v>
      </c>
      <c r="FX117">
        <v>246.4</v>
      </c>
      <c r="FY117">
        <v>251.6</v>
      </c>
      <c r="FZ117">
        <v>244.63636363636363</v>
      </c>
      <c r="GA117">
        <v>247.45161290322579</v>
      </c>
    </row>
    <row r="118" spans="1:183" x14ac:dyDescent="0.3">
      <c r="A118" s="2" t="s">
        <v>116</v>
      </c>
      <c r="B118">
        <v>658.55555555555554</v>
      </c>
      <c r="C118">
        <v>778.88235294117646</v>
      </c>
      <c r="D118">
        <v>752.44444444444446</v>
      </c>
      <c r="E118">
        <v>729.03773584905662</v>
      </c>
      <c r="F118">
        <v>840.33333333333337</v>
      </c>
      <c r="G118">
        <v>782.29411764705878</v>
      </c>
      <c r="H118">
        <v>736.57894736842104</v>
      </c>
      <c r="I118">
        <v>785.55555555555554</v>
      </c>
      <c r="J118">
        <v>757.56074766355141</v>
      </c>
      <c r="K118">
        <v>339.95</v>
      </c>
      <c r="L118">
        <v>390.5263157894737</v>
      </c>
      <c r="M118">
        <v>288.78947368421052</v>
      </c>
      <c r="N118">
        <v>1.4067796610169492</v>
      </c>
      <c r="O118">
        <v>339.75862068965517</v>
      </c>
      <c r="P118">
        <v>1.4067796610169492</v>
      </c>
      <c r="Q118">
        <v>339.75862068965517</v>
      </c>
      <c r="R118">
        <v>2.3672316384180792</v>
      </c>
      <c r="S118">
        <v>610.69696969696975</v>
      </c>
      <c r="U118">
        <v>784</v>
      </c>
      <c r="W118">
        <v>784</v>
      </c>
      <c r="Y118">
        <v>586</v>
      </c>
      <c r="AA118">
        <v>586</v>
      </c>
      <c r="AB118">
        <v>685</v>
      </c>
      <c r="AD118">
        <v>1066</v>
      </c>
      <c r="AF118">
        <v>1066</v>
      </c>
      <c r="AG118">
        <v>1066</v>
      </c>
      <c r="AH118">
        <v>812</v>
      </c>
      <c r="AI118">
        <v>614.29166666666663</v>
      </c>
      <c r="AJ118">
        <v>1048.5999999999999</v>
      </c>
      <c r="AK118">
        <v>885</v>
      </c>
      <c r="AL118">
        <v>789.5</v>
      </c>
      <c r="AM118">
        <v>916.14285714285711</v>
      </c>
      <c r="AN118">
        <v>1010.4444444444445</v>
      </c>
      <c r="AO118">
        <v>1042.8</v>
      </c>
      <c r="AP118">
        <v>813.44444444444446</v>
      </c>
      <c r="AQ118">
        <v>958.67857142857144</v>
      </c>
      <c r="AR118">
        <v>937.41071428571433</v>
      </c>
      <c r="AS118">
        <v>289</v>
      </c>
      <c r="AT118">
        <v>285.16666666666669</v>
      </c>
      <c r="AU118">
        <v>489.2</v>
      </c>
      <c r="AV118">
        <v>340.4736842105263</v>
      </c>
      <c r="AW118">
        <v>265.66666666666669</v>
      </c>
      <c r="AX118">
        <v>216.85714285714286</v>
      </c>
      <c r="AY118">
        <v>561.85714285714289</v>
      </c>
      <c r="AZ118">
        <v>352.25</v>
      </c>
      <c r="BA118">
        <v>346.5128205128205</v>
      </c>
      <c r="BB118">
        <v>694.83157894736837</v>
      </c>
      <c r="BC118">
        <v>483.4</v>
      </c>
      <c r="BD118">
        <v>516.625</v>
      </c>
      <c r="BE118">
        <v>415.66666666666669</v>
      </c>
      <c r="BF118">
        <v>470.66666666666669</v>
      </c>
      <c r="BG118">
        <v>343.375</v>
      </c>
      <c r="BH118">
        <v>449.1</v>
      </c>
      <c r="BI118">
        <v>348</v>
      </c>
      <c r="BJ118">
        <v>385.46153846153845</v>
      </c>
      <c r="BK118">
        <v>428.8679245283019</v>
      </c>
      <c r="BL118">
        <v>428.8679245283019</v>
      </c>
      <c r="BM118">
        <v>599.58783783783781</v>
      </c>
      <c r="BP118">
        <v>1489</v>
      </c>
      <c r="BQ118">
        <v>1489</v>
      </c>
      <c r="BR118">
        <v>1071</v>
      </c>
      <c r="BT118">
        <v>170</v>
      </c>
      <c r="BU118">
        <v>620.5</v>
      </c>
      <c r="BV118">
        <v>910</v>
      </c>
      <c r="BY118">
        <v>80</v>
      </c>
      <c r="BZ118">
        <v>80</v>
      </c>
      <c r="CE118">
        <v>80</v>
      </c>
      <c r="CF118">
        <v>702.5</v>
      </c>
      <c r="CI118">
        <v>791</v>
      </c>
      <c r="CJ118">
        <v>791</v>
      </c>
      <c r="CK118">
        <v>329</v>
      </c>
      <c r="CM118">
        <v>681</v>
      </c>
      <c r="CN118">
        <v>505</v>
      </c>
      <c r="CO118">
        <v>600.33333333333337</v>
      </c>
      <c r="CP118">
        <v>600.33333333333337</v>
      </c>
      <c r="CQ118">
        <v>658.71428571428567</v>
      </c>
      <c r="CR118">
        <v>602.25806451612902</v>
      </c>
      <c r="CS118">
        <v>1085.2</v>
      </c>
      <c r="CT118">
        <v>1000.25</v>
      </c>
      <c r="CU118">
        <v>226.25</v>
      </c>
      <c r="CV118">
        <v>794.76923076923072</v>
      </c>
      <c r="CW118">
        <v>1055</v>
      </c>
      <c r="CX118">
        <v>788.4</v>
      </c>
      <c r="CY118">
        <v>712.5</v>
      </c>
      <c r="CZ118">
        <v>861.92857142857144</v>
      </c>
      <c r="DA118">
        <v>829.59259259259261</v>
      </c>
      <c r="DB118">
        <v>841.375</v>
      </c>
      <c r="DC118">
        <v>870.85714285714289</v>
      </c>
      <c r="DD118">
        <v>960.85714285714289</v>
      </c>
      <c r="DE118">
        <v>888.77272727272725</v>
      </c>
      <c r="DF118">
        <v>864.42857142857144</v>
      </c>
      <c r="DG118">
        <v>549.25</v>
      </c>
      <c r="DH118">
        <v>564.5</v>
      </c>
      <c r="DI118">
        <v>650.47826086956525</v>
      </c>
      <c r="DJ118">
        <v>766.97777777777776</v>
      </c>
      <c r="DK118">
        <v>790.45833333333337</v>
      </c>
      <c r="DL118">
        <v>562.5</v>
      </c>
      <c r="DM118">
        <v>409.8</v>
      </c>
      <c r="DN118">
        <v>454.2</v>
      </c>
      <c r="DO118">
        <v>469.28571428571428</v>
      </c>
      <c r="DP118">
        <v>287.75</v>
      </c>
      <c r="DQ118">
        <v>383.6</v>
      </c>
      <c r="DR118">
        <v>301.33333333333331</v>
      </c>
      <c r="DS118">
        <v>331.08333333333331</v>
      </c>
      <c r="DT118">
        <v>405.5</v>
      </c>
      <c r="DU118">
        <v>405.5</v>
      </c>
      <c r="DV118">
        <v>688.32653061224494</v>
      </c>
      <c r="DX118">
        <v>380</v>
      </c>
      <c r="DY118">
        <v>1512</v>
      </c>
      <c r="DZ118">
        <v>946</v>
      </c>
      <c r="EA118">
        <v>1009</v>
      </c>
      <c r="ED118">
        <v>1009</v>
      </c>
      <c r="EE118">
        <v>967</v>
      </c>
      <c r="EG118">
        <v>618</v>
      </c>
      <c r="EI118">
        <v>618</v>
      </c>
      <c r="EN118">
        <v>618</v>
      </c>
      <c r="EO118">
        <v>879.75</v>
      </c>
      <c r="EQ118">
        <v>804</v>
      </c>
      <c r="ES118">
        <v>804</v>
      </c>
      <c r="EX118">
        <v>804</v>
      </c>
      <c r="EY118">
        <v>804</v>
      </c>
      <c r="EZ118">
        <v>2.6666666666666665</v>
      </c>
      <c r="FA118">
        <v>864.6</v>
      </c>
      <c r="FB118">
        <v>1.8277777777777777</v>
      </c>
      <c r="FC118">
        <v>696.88349514563106</v>
      </c>
      <c r="FD118">
        <v>201.57142857142858</v>
      </c>
      <c r="FE118">
        <v>200.25</v>
      </c>
      <c r="FF118">
        <v>219.125</v>
      </c>
      <c r="FG118">
        <v>207.21739130434781</v>
      </c>
      <c r="FH118">
        <v>241.6</v>
      </c>
      <c r="FI118">
        <v>255.8</v>
      </c>
      <c r="FJ118">
        <v>182.75</v>
      </c>
      <c r="FK118">
        <v>229.85714285714286</v>
      </c>
      <c r="FL118">
        <v>236.5</v>
      </c>
      <c r="FM118">
        <v>151.85714285714286</v>
      </c>
      <c r="FN118">
        <v>231.42857142857142</v>
      </c>
      <c r="FO118">
        <v>205.1</v>
      </c>
      <c r="FP118">
        <v>258.77777777777777</v>
      </c>
      <c r="FQ118">
        <v>227.1</v>
      </c>
      <c r="FR118">
        <v>227.88888888888889</v>
      </c>
      <c r="FS118">
        <v>237.53571428571428</v>
      </c>
      <c r="FT118">
        <v>283.88888888888891</v>
      </c>
      <c r="FU118">
        <v>196.41176470588235</v>
      </c>
      <c r="FV118">
        <v>254.84210526315789</v>
      </c>
      <c r="FW118">
        <v>246.12962962962962</v>
      </c>
      <c r="FX118">
        <v>234.83333333333334</v>
      </c>
      <c r="FY118">
        <v>278.70588235294116</v>
      </c>
      <c r="FZ118">
        <v>220.66666666666666</v>
      </c>
      <c r="GA118">
        <v>244.09433962264151</v>
      </c>
    </row>
    <row r="119" spans="1:183" x14ac:dyDescent="0.3">
      <c r="A119" s="2" t="s">
        <v>117</v>
      </c>
      <c r="B119">
        <v>1329.1875</v>
      </c>
      <c r="C119">
        <v>1230.7647058823529</v>
      </c>
      <c r="D119">
        <v>1531.8</v>
      </c>
      <c r="E119">
        <v>1357.6458333333333</v>
      </c>
      <c r="F119">
        <v>1773.75</v>
      </c>
      <c r="G119">
        <v>1368.5625</v>
      </c>
      <c r="H119">
        <v>1296.1333333333334</v>
      </c>
      <c r="I119">
        <v>1456.3720930232557</v>
      </c>
      <c r="J119">
        <v>1404.2967032967033</v>
      </c>
      <c r="K119">
        <v>402.70588235294116</v>
      </c>
      <c r="L119">
        <v>453.22222222222223</v>
      </c>
      <c r="M119">
        <v>471.75</v>
      </c>
      <c r="N119">
        <v>1.4</v>
      </c>
      <c r="O119">
        <v>442.19607843137254</v>
      </c>
      <c r="P119">
        <v>1.4</v>
      </c>
      <c r="Q119">
        <v>442.19607843137254</v>
      </c>
      <c r="R119">
        <v>2.7555555555555555</v>
      </c>
      <c r="S119">
        <v>1058.7535211267605</v>
      </c>
      <c r="AI119">
        <v>1058.7535211267605</v>
      </c>
      <c r="AJ119">
        <v>1423.8333333333333</v>
      </c>
      <c r="AK119">
        <v>1891.125</v>
      </c>
      <c r="AL119">
        <v>2020.7142857142858</v>
      </c>
      <c r="AM119">
        <v>1800.8095238095239</v>
      </c>
      <c r="AN119">
        <v>2035.2</v>
      </c>
      <c r="AO119">
        <v>1540.5</v>
      </c>
      <c r="AP119">
        <v>2014.5</v>
      </c>
      <c r="AQ119">
        <v>1870.2631578947369</v>
      </c>
      <c r="AR119">
        <v>1833.8</v>
      </c>
      <c r="AS119">
        <v>1790.8571428571429</v>
      </c>
      <c r="AT119">
        <v>1304.2</v>
      </c>
      <c r="AU119">
        <v>1427.6</v>
      </c>
      <c r="AV119">
        <v>1540.8823529411766</v>
      </c>
      <c r="AW119">
        <v>2038.3333333333333</v>
      </c>
      <c r="AX119">
        <v>1681</v>
      </c>
      <c r="AY119">
        <v>1234.25</v>
      </c>
      <c r="AZ119">
        <v>1702</v>
      </c>
      <c r="BA119">
        <v>1621.4411764705883</v>
      </c>
      <c r="BB119">
        <v>1736.2297297297298</v>
      </c>
      <c r="BC119">
        <v>848.83333333333337</v>
      </c>
      <c r="BD119">
        <v>853.625</v>
      </c>
      <c r="BE119">
        <v>827.16666666666663</v>
      </c>
      <c r="BF119">
        <v>844.25</v>
      </c>
      <c r="BG119">
        <v>730.375</v>
      </c>
      <c r="BH119">
        <v>664</v>
      </c>
      <c r="BI119">
        <v>763.16666666666663</v>
      </c>
      <c r="BJ119">
        <v>720.3</v>
      </c>
      <c r="BK119">
        <v>782.27499999999998</v>
      </c>
      <c r="BL119">
        <v>782.27499999999998</v>
      </c>
      <c r="BM119">
        <v>1401.5087719298247</v>
      </c>
      <c r="CR119">
        <v>1401.5087719298247</v>
      </c>
      <c r="CS119">
        <v>524.16666666666663</v>
      </c>
      <c r="CT119">
        <v>568</v>
      </c>
      <c r="CU119">
        <v>489.6</v>
      </c>
      <c r="CV119">
        <v>524.33333333333337</v>
      </c>
      <c r="CW119">
        <v>1322.6</v>
      </c>
      <c r="CX119">
        <v>1014.125</v>
      </c>
      <c r="CY119">
        <v>526.79999999999995</v>
      </c>
      <c r="CZ119">
        <v>964.44444444444446</v>
      </c>
      <c r="DA119">
        <v>764.39393939393938</v>
      </c>
      <c r="DB119">
        <v>1703.2</v>
      </c>
      <c r="DC119">
        <v>1828.3</v>
      </c>
      <c r="DD119">
        <v>1892.25</v>
      </c>
      <c r="DE119">
        <v>1801.8928571428571</v>
      </c>
      <c r="DF119">
        <v>1528.75</v>
      </c>
      <c r="DG119">
        <v>1763.75</v>
      </c>
      <c r="DH119">
        <v>1880.2222222222222</v>
      </c>
      <c r="DI119">
        <v>1730.48</v>
      </c>
      <c r="DJ119">
        <v>1768.2075471698113</v>
      </c>
      <c r="DK119">
        <v>1383.0232558139535</v>
      </c>
      <c r="DL119">
        <v>1007.2</v>
      </c>
      <c r="DM119">
        <v>851.1</v>
      </c>
      <c r="DN119">
        <v>825.125</v>
      </c>
      <c r="DO119">
        <v>899.42857142857144</v>
      </c>
      <c r="DP119">
        <v>880.55555555555554</v>
      </c>
      <c r="DQ119">
        <v>890.6</v>
      </c>
      <c r="DR119">
        <v>898</v>
      </c>
      <c r="DS119">
        <v>889.75</v>
      </c>
      <c r="DT119">
        <v>894.58928571428567</v>
      </c>
      <c r="DU119">
        <v>894.58928571428567</v>
      </c>
      <c r="DV119">
        <v>1190.4014084507041</v>
      </c>
      <c r="DY119">
        <v>970</v>
      </c>
      <c r="DZ119">
        <v>970</v>
      </c>
      <c r="EE119">
        <v>970</v>
      </c>
      <c r="EH119">
        <v>1612</v>
      </c>
      <c r="EI119">
        <v>1612</v>
      </c>
      <c r="EJ119">
        <v>1921</v>
      </c>
      <c r="EL119">
        <v>2124</v>
      </c>
      <c r="EM119">
        <v>2022.5</v>
      </c>
      <c r="EN119">
        <v>1817.25</v>
      </c>
      <c r="EO119">
        <v>1647.8</v>
      </c>
      <c r="ER119">
        <v>1259.5</v>
      </c>
      <c r="ES119">
        <v>1259.5</v>
      </c>
      <c r="ET119">
        <v>764</v>
      </c>
      <c r="EV119">
        <v>618</v>
      </c>
      <c r="EW119">
        <v>691</v>
      </c>
      <c r="EX119">
        <v>975.25</v>
      </c>
      <c r="EY119">
        <v>975.25</v>
      </c>
      <c r="EZ119">
        <v>3.5</v>
      </c>
      <c r="FA119">
        <v>1348.8888888888889</v>
      </c>
      <c r="FB119">
        <v>3.1555555555555554</v>
      </c>
      <c r="FC119">
        <v>1199.8476821192053</v>
      </c>
      <c r="FD119">
        <v>369.625</v>
      </c>
      <c r="FE119">
        <v>357.125</v>
      </c>
      <c r="FF119">
        <v>376.77777777777777</v>
      </c>
      <c r="FG119">
        <v>368.2</v>
      </c>
      <c r="FH119">
        <v>309.8</v>
      </c>
      <c r="FI119">
        <v>318.75</v>
      </c>
      <c r="FJ119">
        <v>285.39999999999998</v>
      </c>
      <c r="FK119">
        <v>307</v>
      </c>
      <c r="FL119">
        <v>343.33333333333331</v>
      </c>
      <c r="FM119">
        <v>341</v>
      </c>
      <c r="FN119">
        <v>311</v>
      </c>
      <c r="FO119">
        <v>334.76470588235293</v>
      </c>
      <c r="FP119">
        <v>370.6</v>
      </c>
      <c r="FQ119">
        <v>381.16666666666669</v>
      </c>
      <c r="FR119">
        <v>366.875</v>
      </c>
      <c r="FS119">
        <v>372.36842105263156</v>
      </c>
      <c r="FT119">
        <v>313.25</v>
      </c>
      <c r="FU119">
        <v>354.125</v>
      </c>
      <c r="FV119">
        <v>276.13333333333333</v>
      </c>
      <c r="FW119">
        <v>315.51162790697674</v>
      </c>
      <c r="FX119">
        <v>301.75</v>
      </c>
      <c r="FY119">
        <v>326.41176470588238</v>
      </c>
      <c r="FZ119">
        <v>326.60000000000002</v>
      </c>
      <c r="GA119">
        <v>318.25</v>
      </c>
    </row>
    <row r="120" spans="1:183" x14ac:dyDescent="0.3">
      <c r="A120" s="2" t="s">
        <v>118</v>
      </c>
      <c r="B120">
        <v>642.5625</v>
      </c>
      <c r="C120">
        <v>592.94117647058829</v>
      </c>
      <c r="D120">
        <v>738.78571428571433</v>
      </c>
      <c r="E120">
        <v>653.27659574468089</v>
      </c>
      <c r="F120">
        <v>1052.0625</v>
      </c>
      <c r="G120">
        <v>919.0625</v>
      </c>
      <c r="H120">
        <v>788.29411764705878</v>
      </c>
      <c r="I120">
        <v>917.12244897959181</v>
      </c>
      <c r="J120">
        <v>787.94791666666663</v>
      </c>
      <c r="K120">
        <v>413.63636363636363</v>
      </c>
      <c r="L120">
        <v>378.30769230769232</v>
      </c>
      <c r="M120">
        <v>314.60000000000002</v>
      </c>
      <c r="N120">
        <v>0.86440677966101698</v>
      </c>
      <c r="O120">
        <v>371</v>
      </c>
      <c r="P120">
        <v>0.86440677966101698</v>
      </c>
      <c r="Q120">
        <v>371</v>
      </c>
      <c r="R120">
        <v>2.0790960451977401</v>
      </c>
      <c r="S120">
        <v>678.9</v>
      </c>
      <c r="U120">
        <v>781</v>
      </c>
      <c r="W120">
        <v>781</v>
      </c>
      <c r="Y120">
        <v>393</v>
      </c>
      <c r="AA120">
        <v>393</v>
      </c>
      <c r="AB120">
        <v>587</v>
      </c>
      <c r="AD120">
        <v>889</v>
      </c>
      <c r="AF120">
        <v>889</v>
      </c>
      <c r="AG120">
        <v>889</v>
      </c>
      <c r="AH120">
        <v>687.66666666666663</v>
      </c>
      <c r="AI120">
        <v>679.09774436090231</v>
      </c>
      <c r="AJ120">
        <v>1198.5</v>
      </c>
      <c r="AK120">
        <v>1121.5</v>
      </c>
      <c r="AL120">
        <v>1417.1</v>
      </c>
      <c r="AM120">
        <v>1245.7</v>
      </c>
      <c r="AN120">
        <v>1198.3</v>
      </c>
      <c r="AO120">
        <v>956.11111111111109</v>
      </c>
      <c r="AP120">
        <v>1034.8888888888889</v>
      </c>
      <c r="AQ120">
        <v>1067.9285714285713</v>
      </c>
      <c r="AR120">
        <v>1159.8793103448277</v>
      </c>
      <c r="AS120">
        <v>644.28571428571433</v>
      </c>
      <c r="AT120">
        <v>443.4</v>
      </c>
      <c r="AU120">
        <v>408.2</v>
      </c>
      <c r="AV120">
        <v>515.76470588235293</v>
      </c>
      <c r="AW120">
        <v>781.83333333333337</v>
      </c>
      <c r="AX120">
        <v>463.875</v>
      </c>
      <c r="AY120">
        <v>616.6</v>
      </c>
      <c r="AZ120">
        <v>604.47368421052636</v>
      </c>
      <c r="BA120">
        <v>562.58333333333337</v>
      </c>
      <c r="BB120">
        <v>931.12765957446811</v>
      </c>
      <c r="BC120">
        <v>523.88888888888891</v>
      </c>
      <c r="BD120">
        <v>527.9</v>
      </c>
      <c r="BE120">
        <v>486.88888888888891</v>
      </c>
      <c r="BF120">
        <v>513.42857142857144</v>
      </c>
      <c r="BG120">
        <v>473.25</v>
      </c>
      <c r="BH120">
        <v>396.875</v>
      </c>
      <c r="BI120">
        <v>367.55555555555554</v>
      </c>
      <c r="BJ120">
        <v>410.76</v>
      </c>
      <c r="BK120">
        <v>465</v>
      </c>
      <c r="BL120">
        <v>465</v>
      </c>
      <c r="BM120">
        <v>763.06802721088434</v>
      </c>
      <c r="BS120">
        <v>1865</v>
      </c>
      <c r="BT120">
        <v>1575</v>
      </c>
      <c r="BU120">
        <v>1720</v>
      </c>
      <c r="BV120">
        <v>1720</v>
      </c>
      <c r="CB120">
        <v>343</v>
      </c>
      <c r="CD120">
        <v>343</v>
      </c>
      <c r="CE120">
        <v>343</v>
      </c>
      <c r="CF120">
        <v>1261</v>
      </c>
      <c r="CL120">
        <v>100</v>
      </c>
      <c r="CM120">
        <v>2072</v>
      </c>
      <c r="CN120">
        <v>1086</v>
      </c>
      <c r="CO120">
        <v>1086</v>
      </c>
      <c r="CP120">
        <v>1086</v>
      </c>
      <c r="CQ120">
        <v>1191</v>
      </c>
      <c r="CR120">
        <v>777.14473684210532</v>
      </c>
      <c r="CS120">
        <v>664</v>
      </c>
      <c r="CT120">
        <v>509.66666666666669</v>
      </c>
      <c r="CU120">
        <v>600.79999999999995</v>
      </c>
      <c r="CV120">
        <v>590.94117647058829</v>
      </c>
      <c r="CW120">
        <v>514.75</v>
      </c>
      <c r="CX120">
        <v>539.16666666666663</v>
      </c>
      <c r="CY120">
        <v>376.33333333333331</v>
      </c>
      <c r="CZ120">
        <v>472</v>
      </c>
      <c r="DA120">
        <v>533.27272727272725</v>
      </c>
      <c r="DB120">
        <v>1396.5</v>
      </c>
      <c r="DC120">
        <v>1750.6</v>
      </c>
      <c r="DD120">
        <v>1520.2222222222222</v>
      </c>
      <c r="DE120">
        <v>1557</v>
      </c>
      <c r="DF120">
        <v>1705.5555555555557</v>
      </c>
      <c r="DG120">
        <v>1375.5</v>
      </c>
      <c r="DH120">
        <v>1275.5999999999999</v>
      </c>
      <c r="DI120">
        <v>1443.4827586206898</v>
      </c>
      <c r="DJ120">
        <v>1500.2413793103449</v>
      </c>
      <c r="DK120">
        <v>1149.5824175824175</v>
      </c>
      <c r="DL120">
        <v>654.29999999999995</v>
      </c>
      <c r="DM120">
        <v>748.66666666666663</v>
      </c>
      <c r="DN120">
        <v>942</v>
      </c>
      <c r="DO120">
        <v>777.10714285714289</v>
      </c>
      <c r="DP120">
        <v>794.11111111111109</v>
      </c>
      <c r="DQ120">
        <v>679.2</v>
      </c>
      <c r="DR120">
        <v>768.8</v>
      </c>
      <c r="DS120">
        <v>745.75862068965512</v>
      </c>
      <c r="DT120">
        <v>761.15789473684208</v>
      </c>
      <c r="DU120">
        <v>761.15789473684208</v>
      </c>
      <c r="DV120">
        <v>999.98648648648646</v>
      </c>
      <c r="EA120">
        <v>616</v>
      </c>
      <c r="ED120">
        <v>616</v>
      </c>
      <c r="EE120">
        <v>616</v>
      </c>
      <c r="EH120">
        <v>1445</v>
      </c>
      <c r="EI120">
        <v>1445</v>
      </c>
      <c r="EJ120">
        <v>1210</v>
      </c>
      <c r="EM120">
        <v>1210</v>
      </c>
      <c r="EN120">
        <v>1327.5</v>
      </c>
      <c r="EO120">
        <v>1090.3333333333333</v>
      </c>
      <c r="ER120">
        <v>502</v>
      </c>
      <c r="ES120">
        <v>502</v>
      </c>
      <c r="ET120">
        <v>680</v>
      </c>
      <c r="EW120">
        <v>680</v>
      </c>
      <c r="EX120">
        <v>591</v>
      </c>
      <c r="EY120">
        <v>591</v>
      </c>
      <c r="EZ120">
        <v>2.3333333333333335</v>
      </c>
      <c r="FA120">
        <v>890.6</v>
      </c>
      <c r="FB120">
        <v>3.0444444444444443</v>
      </c>
      <c r="FC120">
        <v>996.41176470588232</v>
      </c>
      <c r="FD120">
        <v>281.88888888888891</v>
      </c>
      <c r="FE120">
        <v>244.6</v>
      </c>
      <c r="FF120">
        <v>283.5</v>
      </c>
      <c r="FG120">
        <v>269.58620689655174</v>
      </c>
      <c r="FH120">
        <v>366.5</v>
      </c>
      <c r="FI120">
        <v>321.66666666666669</v>
      </c>
      <c r="FJ120">
        <v>253.33333333333334</v>
      </c>
      <c r="FK120">
        <v>307.25</v>
      </c>
      <c r="FL120">
        <v>287.83333333333331</v>
      </c>
      <c r="FM120">
        <v>186.25</v>
      </c>
      <c r="FN120">
        <v>233.4</v>
      </c>
      <c r="FO120">
        <v>230.73684210526315</v>
      </c>
      <c r="FP120">
        <v>293.39999999999998</v>
      </c>
      <c r="FQ120">
        <v>263.55555555555554</v>
      </c>
      <c r="FR120">
        <v>334.88888888888891</v>
      </c>
      <c r="FS120">
        <v>297.14285714285717</v>
      </c>
      <c r="FT120">
        <v>233.4375</v>
      </c>
      <c r="FU120">
        <v>277.3125</v>
      </c>
      <c r="FV120">
        <v>232.70588235294119</v>
      </c>
      <c r="FW120">
        <v>247.51020408163265</v>
      </c>
      <c r="FX120">
        <v>203.1875</v>
      </c>
      <c r="FY120">
        <v>251.52941176470588</v>
      </c>
      <c r="FZ120">
        <v>201.07142857142858</v>
      </c>
      <c r="GA120">
        <v>220.04255319148936</v>
      </c>
    </row>
    <row r="121" spans="1:183" x14ac:dyDescent="0.3">
      <c r="A121" s="2" t="s">
        <v>119</v>
      </c>
      <c r="B121">
        <v>1053.1111111111111</v>
      </c>
      <c r="C121">
        <v>792.68421052631584</v>
      </c>
      <c r="D121">
        <v>909.58823529411768</v>
      </c>
      <c r="E121">
        <v>916.2962962962963</v>
      </c>
      <c r="F121">
        <v>673.3</v>
      </c>
      <c r="G121">
        <v>908.94444444444446</v>
      </c>
      <c r="H121">
        <v>1088.5625</v>
      </c>
      <c r="I121">
        <v>874.88888888888891</v>
      </c>
      <c r="J121">
        <v>895.59259259259261</v>
      </c>
      <c r="K121">
        <v>416.70588235294116</v>
      </c>
      <c r="L121">
        <v>472.16666666666669</v>
      </c>
      <c r="M121">
        <v>500.77777777777777</v>
      </c>
      <c r="N121">
        <v>1.5666666666666667</v>
      </c>
      <c r="O121">
        <v>464.09433962264148</v>
      </c>
      <c r="P121">
        <v>1.5666666666666667</v>
      </c>
      <c r="Q121">
        <v>464.09433962264148</v>
      </c>
      <c r="R121">
        <v>2.6777777777777776</v>
      </c>
      <c r="S121">
        <v>753.54658385093171</v>
      </c>
      <c r="AI121">
        <v>753.54658385093171</v>
      </c>
      <c r="AJ121">
        <v>971.6</v>
      </c>
      <c r="AK121">
        <v>844.11111111111109</v>
      </c>
      <c r="AL121">
        <v>1252.4000000000001</v>
      </c>
      <c r="AM121">
        <v>1028.8620689655172</v>
      </c>
      <c r="AN121">
        <v>1617.4444444444443</v>
      </c>
      <c r="AO121">
        <v>1216.6666666666667</v>
      </c>
      <c r="AP121">
        <v>1236.6666666666667</v>
      </c>
      <c r="AQ121">
        <v>1356.9259259259259</v>
      </c>
      <c r="AR121">
        <v>1187.0357142857142</v>
      </c>
      <c r="AS121">
        <v>896.88888888888891</v>
      </c>
      <c r="AT121">
        <v>1264.6666666666667</v>
      </c>
      <c r="AU121">
        <v>753.66666666666663</v>
      </c>
      <c r="AV121">
        <v>971.74074074074076</v>
      </c>
      <c r="AW121">
        <v>520.4</v>
      </c>
      <c r="AX121">
        <v>850.125</v>
      </c>
      <c r="AY121">
        <v>707.22222222222217</v>
      </c>
      <c r="AZ121">
        <v>716.72727272727275</v>
      </c>
      <c r="BA121">
        <v>857.24489795918362</v>
      </c>
      <c r="BB121">
        <v>1033.1333333333334</v>
      </c>
      <c r="BC121">
        <v>711.9</v>
      </c>
      <c r="BD121">
        <v>614.22222222222217</v>
      </c>
      <c r="BE121">
        <v>618.5</v>
      </c>
      <c r="BF121">
        <v>649.37931034482756</v>
      </c>
      <c r="BG121">
        <v>524</v>
      </c>
      <c r="BH121">
        <v>559.875</v>
      </c>
      <c r="BI121">
        <v>465.875</v>
      </c>
      <c r="BJ121">
        <v>516.88</v>
      </c>
      <c r="BK121">
        <v>588.03703703703707</v>
      </c>
      <c r="BL121">
        <v>588.03703703703707</v>
      </c>
      <c r="BM121">
        <v>881.96855345911945</v>
      </c>
      <c r="BR121">
        <v>940</v>
      </c>
      <c r="BS121">
        <v>1179</v>
      </c>
      <c r="BT121">
        <v>137</v>
      </c>
      <c r="BU121">
        <v>752</v>
      </c>
      <c r="BV121">
        <v>752</v>
      </c>
      <c r="CA121">
        <v>346</v>
      </c>
      <c r="CB121">
        <v>856</v>
      </c>
      <c r="CC121">
        <v>1957</v>
      </c>
      <c r="CD121">
        <v>1053</v>
      </c>
      <c r="CE121">
        <v>1053</v>
      </c>
      <c r="CF121">
        <v>902.5</v>
      </c>
      <c r="CK121">
        <v>945</v>
      </c>
      <c r="CL121">
        <v>346</v>
      </c>
      <c r="CM121">
        <v>1212</v>
      </c>
      <c r="CN121">
        <v>834.33333333333337</v>
      </c>
      <c r="CO121">
        <v>834.33333333333337</v>
      </c>
      <c r="CP121">
        <v>834.33333333333337</v>
      </c>
      <c r="CQ121">
        <v>879.77777777777783</v>
      </c>
      <c r="CR121">
        <v>881.85119047619048</v>
      </c>
      <c r="CS121">
        <v>1616.5</v>
      </c>
      <c r="CT121">
        <v>1490.2</v>
      </c>
      <c r="CU121">
        <v>1658.8</v>
      </c>
      <c r="CV121">
        <v>1590.25</v>
      </c>
      <c r="CW121">
        <v>1596.75</v>
      </c>
      <c r="CX121">
        <v>1676</v>
      </c>
      <c r="CY121">
        <v>1633.5</v>
      </c>
      <c r="CZ121">
        <v>1640.25</v>
      </c>
      <c r="DA121">
        <v>1615.25</v>
      </c>
      <c r="DB121">
        <v>1148.8571428571429</v>
      </c>
      <c r="DC121">
        <v>1368.75</v>
      </c>
      <c r="DD121">
        <v>1048</v>
      </c>
      <c r="DE121">
        <v>1196.7272727272727</v>
      </c>
      <c r="DF121">
        <v>1104.75</v>
      </c>
      <c r="DG121">
        <v>1147.1666666666667</v>
      </c>
      <c r="DH121">
        <v>995</v>
      </c>
      <c r="DI121">
        <v>1076.409090909091</v>
      </c>
      <c r="DJ121">
        <v>1136.5681818181818</v>
      </c>
      <c r="DK121">
        <v>1338.1184210526317</v>
      </c>
      <c r="DL121">
        <v>753.66666666666663</v>
      </c>
      <c r="DM121">
        <v>567</v>
      </c>
      <c r="DN121">
        <v>425.75</v>
      </c>
      <c r="DO121">
        <v>599.64705882352939</v>
      </c>
      <c r="DP121">
        <v>610.42857142857144</v>
      </c>
      <c r="DQ121">
        <v>693.8</v>
      </c>
      <c r="DR121">
        <v>632.16666666666663</v>
      </c>
      <c r="DS121">
        <v>640.83333333333337</v>
      </c>
      <c r="DT121">
        <v>620.82857142857142</v>
      </c>
      <c r="DU121">
        <v>620.82857142857142</v>
      </c>
      <c r="DV121">
        <v>1111.9459459459461</v>
      </c>
      <c r="EH121">
        <v>1019</v>
      </c>
      <c r="EI121">
        <v>1019</v>
      </c>
      <c r="EJ121">
        <v>2296</v>
      </c>
      <c r="EM121">
        <v>2296</v>
      </c>
      <c r="EN121">
        <v>1657.5</v>
      </c>
      <c r="EO121">
        <v>1657.5</v>
      </c>
      <c r="ER121">
        <v>781</v>
      </c>
      <c r="ES121">
        <v>781</v>
      </c>
      <c r="ET121">
        <v>732</v>
      </c>
      <c r="EW121">
        <v>732</v>
      </c>
      <c r="EX121">
        <v>756.5</v>
      </c>
      <c r="EY121">
        <v>756.5</v>
      </c>
      <c r="EZ121">
        <v>2.3333333333333335</v>
      </c>
      <c r="FA121">
        <v>1207</v>
      </c>
      <c r="FB121">
        <v>2.0944444444444446</v>
      </c>
      <c r="FC121">
        <v>1115.2521739130434</v>
      </c>
      <c r="FD121">
        <v>342.125</v>
      </c>
      <c r="FE121">
        <v>371</v>
      </c>
      <c r="FF121">
        <v>338.25</v>
      </c>
      <c r="FG121">
        <v>348.59090909090907</v>
      </c>
      <c r="FH121">
        <v>334.75</v>
      </c>
      <c r="FI121">
        <v>344.83333333333331</v>
      </c>
      <c r="FJ121">
        <v>338.83333333333331</v>
      </c>
      <c r="FK121">
        <v>340.0625</v>
      </c>
      <c r="FL121">
        <v>171.2</v>
      </c>
      <c r="FM121">
        <v>198.25</v>
      </c>
      <c r="FN121">
        <v>273.22222222222223</v>
      </c>
      <c r="FO121">
        <v>222.77272727272728</v>
      </c>
      <c r="FP121">
        <v>328.55555555555554</v>
      </c>
      <c r="FQ121">
        <v>260.33333333333331</v>
      </c>
      <c r="FR121">
        <v>260.33333333333331</v>
      </c>
      <c r="FS121">
        <v>283.07407407407408</v>
      </c>
      <c r="FT121">
        <v>241.25</v>
      </c>
      <c r="FU121">
        <v>253.22222222222223</v>
      </c>
      <c r="FV121">
        <v>249.9375</v>
      </c>
      <c r="FW121">
        <v>247.81481481481481</v>
      </c>
      <c r="FX121">
        <v>305.94444444444446</v>
      </c>
      <c r="FY121">
        <v>212.52631578947367</v>
      </c>
      <c r="FZ121">
        <v>246.64705882352942</v>
      </c>
      <c r="GA121">
        <v>254.40740740740742</v>
      </c>
    </row>
    <row r="122" spans="1:183" x14ac:dyDescent="0.3">
      <c r="A122" s="2" t="s">
        <v>120</v>
      </c>
      <c r="B122">
        <v>1203.6666666666667</v>
      </c>
      <c r="C122">
        <v>1369.4444444444443</v>
      </c>
      <c r="D122">
        <v>1248.5294117647059</v>
      </c>
      <c r="E122">
        <v>1274.3584905660377</v>
      </c>
      <c r="F122">
        <v>1173.4444444444443</v>
      </c>
      <c r="G122">
        <v>978.35</v>
      </c>
      <c r="H122">
        <v>1018.1111111111111</v>
      </c>
      <c r="I122">
        <v>1053.8392857142858</v>
      </c>
      <c r="J122">
        <v>1161.0642201834862</v>
      </c>
      <c r="K122">
        <v>679.35</v>
      </c>
      <c r="L122">
        <v>623.65</v>
      </c>
      <c r="M122">
        <v>660.6</v>
      </c>
      <c r="N122">
        <v>2.0499999999999998</v>
      </c>
      <c r="O122">
        <v>654.5333333333333</v>
      </c>
      <c r="P122">
        <v>2.0499999999999998</v>
      </c>
      <c r="Q122">
        <v>654.5333333333333</v>
      </c>
      <c r="R122">
        <v>2.8666666666666667</v>
      </c>
      <c r="S122">
        <v>981.23076923076928</v>
      </c>
      <c r="AI122">
        <v>981.23076923076928</v>
      </c>
      <c r="AJ122">
        <v>1361.625</v>
      </c>
      <c r="AK122">
        <v>1637.6842105263158</v>
      </c>
      <c r="AL122">
        <v>1642.3</v>
      </c>
      <c r="AM122">
        <v>1559.0545454545454</v>
      </c>
      <c r="AN122">
        <v>2183.5625</v>
      </c>
      <c r="AO122">
        <v>1499.6666666666667</v>
      </c>
      <c r="AP122">
        <v>1691.9375</v>
      </c>
      <c r="AQ122">
        <v>1780.04</v>
      </c>
      <c r="AR122">
        <v>1664.2857142857142</v>
      </c>
      <c r="AS122">
        <v>815.29411764705878</v>
      </c>
      <c r="AT122">
        <v>1135.3</v>
      </c>
      <c r="AU122">
        <v>704.33333333333337</v>
      </c>
      <c r="AV122">
        <v>876.44444444444446</v>
      </c>
      <c r="AW122">
        <v>474.4</v>
      </c>
      <c r="AX122">
        <v>804.5454545454545</v>
      </c>
      <c r="AY122">
        <v>620.9</v>
      </c>
      <c r="AZ122">
        <v>670.42307692307691</v>
      </c>
      <c r="BA122">
        <v>790.04838709677415</v>
      </c>
      <c r="BB122">
        <v>1339.7185628742516</v>
      </c>
      <c r="BC122">
        <v>1209.8947368421052</v>
      </c>
      <c r="BD122">
        <v>1285.0999999999999</v>
      </c>
      <c r="BE122">
        <v>1219.0555555555557</v>
      </c>
      <c r="BF122">
        <v>1239.1754385964912</v>
      </c>
      <c r="BG122">
        <v>1263.3888888888889</v>
      </c>
      <c r="BH122">
        <v>1303.9375</v>
      </c>
      <c r="BI122">
        <v>1319.9375</v>
      </c>
      <c r="BJ122">
        <v>1294.46</v>
      </c>
      <c r="BK122">
        <v>1265.0093457943926</v>
      </c>
      <c r="BL122">
        <v>1265.0093457943926</v>
      </c>
      <c r="BM122">
        <v>1310.543795620438</v>
      </c>
      <c r="BR122">
        <v>1275</v>
      </c>
      <c r="BT122">
        <v>1373.25</v>
      </c>
      <c r="BU122">
        <v>1340.5</v>
      </c>
      <c r="BV122">
        <v>1340.5</v>
      </c>
      <c r="CA122">
        <v>1539</v>
      </c>
      <c r="CC122">
        <v>827.33333333333337</v>
      </c>
      <c r="CD122">
        <v>1005.25</v>
      </c>
      <c r="CE122">
        <v>1005.25</v>
      </c>
      <c r="CF122">
        <v>1206.4000000000001</v>
      </c>
      <c r="CK122">
        <v>1284.5</v>
      </c>
      <c r="CM122">
        <v>1205</v>
      </c>
      <c r="CN122">
        <v>1231.5</v>
      </c>
      <c r="CO122">
        <v>1231.5</v>
      </c>
      <c r="CP122">
        <v>1231.5</v>
      </c>
      <c r="CQ122">
        <v>1215.8125</v>
      </c>
      <c r="CR122">
        <v>1305.3172413793104</v>
      </c>
      <c r="CS122">
        <v>1129.8</v>
      </c>
      <c r="CT122">
        <v>759</v>
      </c>
      <c r="CU122">
        <v>690.4</v>
      </c>
      <c r="CV122">
        <v>842.94444444444446</v>
      </c>
      <c r="CW122">
        <v>867.14285714285711</v>
      </c>
      <c r="CX122">
        <v>1356.4</v>
      </c>
      <c r="CY122">
        <v>1085.3333333333333</v>
      </c>
      <c r="CZ122">
        <v>1075.7777777777778</v>
      </c>
      <c r="DA122">
        <v>959.36111111111109</v>
      </c>
      <c r="DB122">
        <v>1446.7</v>
      </c>
      <c r="DC122">
        <v>1289.3</v>
      </c>
      <c r="DD122">
        <v>1664.2857142857142</v>
      </c>
      <c r="DE122">
        <v>1444.8148148148148</v>
      </c>
      <c r="DF122">
        <v>1725.25</v>
      </c>
      <c r="DG122">
        <v>1687.5</v>
      </c>
      <c r="DH122">
        <v>1114.2</v>
      </c>
      <c r="DI122">
        <v>1478.6153846153845</v>
      </c>
      <c r="DJ122">
        <v>1461.3962264150944</v>
      </c>
      <c r="DK122">
        <v>1258.3258426966293</v>
      </c>
      <c r="DL122">
        <v>539.42857142857144</v>
      </c>
      <c r="DM122">
        <v>641.42857142857144</v>
      </c>
      <c r="DN122">
        <v>725.2</v>
      </c>
      <c r="DO122">
        <v>625.89473684210532</v>
      </c>
      <c r="DP122">
        <v>586.16666666666663</v>
      </c>
      <c r="DQ122">
        <v>559.22222222222217</v>
      </c>
      <c r="DR122">
        <v>403.2</v>
      </c>
      <c r="DS122">
        <v>528.29999999999995</v>
      </c>
      <c r="DT122">
        <v>575.84615384615381</v>
      </c>
      <c r="DU122">
        <v>575.84615384615381</v>
      </c>
      <c r="DV122">
        <v>1050.3828125</v>
      </c>
      <c r="DY122">
        <v>934.5</v>
      </c>
      <c r="DZ122">
        <v>934.5</v>
      </c>
      <c r="EA122">
        <v>1149</v>
      </c>
      <c r="ED122">
        <v>1149</v>
      </c>
      <c r="EE122">
        <v>1006</v>
      </c>
      <c r="EH122">
        <v>1354.5</v>
      </c>
      <c r="EI122">
        <v>1354.5</v>
      </c>
      <c r="EJ122">
        <v>1130</v>
      </c>
      <c r="EM122">
        <v>1130</v>
      </c>
      <c r="EN122">
        <v>1279.6666666666667</v>
      </c>
      <c r="EO122">
        <v>1142.8333333333333</v>
      </c>
      <c r="ER122">
        <v>614</v>
      </c>
      <c r="ES122">
        <v>614</v>
      </c>
      <c r="ET122">
        <v>769</v>
      </c>
      <c r="EW122">
        <v>769</v>
      </c>
      <c r="EX122">
        <v>691.5</v>
      </c>
      <c r="EY122">
        <v>691.5</v>
      </c>
      <c r="EZ122">
        <v>2.5555555555555554</v>
      </c>
      <c r="FA122">
        <v>1030</v>
      </c>
      <c r="FB122">
        <v>2.4611111111111112</v>
      </c>
      <c r="FC122">
        <v>1049.1838235294117</v>
      </c>
      <c r="FD122">
        <v>310.125</v>
      </c>
      <c r="FE122">
        <v>334.875</v>
      </c>
      <c r="FF122">
        <v>311</v>
      </c>
      <c r="FG122">
        <v>318.07692307692309</v>
      </c>
      <c r="FH122">
        <v>350.57142857142856</v>
      </c>
      <c r="FI122">
        <v>236.4</v>
      </c>
      <c r="FJ122">
        <v>268.16666666666669</v>
      </c>
      <c r="FK122">
        <v>291.38888888888891</v>
      </c>
      <c r="FL122">
        <v>322.60000000000002</v>
      </c>
      <c r="FM122">
        <v>338.27272727272725</v>
      </c>
      <c r="FN122">
        <v>290</v>
      </c>
      <c r="FO122">
        <v>316.69230769230768</v>
      </c>
      <c r="FP122">
        <v>365.875</v>
      </c>
      <c r="FQ122">
        <v>341</v>
      </c>
      <c r="FR122">
        <v>364.9375</v>
      </c>
      <c r="FS122">
        <v>356.62</v>
      </c>
      <c r="FT122">
        <v>354.77777777777777</v>
      </c>
      <c r="FU122">
        <v>343.2</v>
      </c>
      <c r="FV122">
        <v>340.16666666666669</v>
      </c>
      <c r="FW122">
        <v>345.94642857142856</v>
      </c>
      <c r="FX122">
        <v>367.83333333333331</v>
      </c>
      <c r="FY122">
        <v>333.05555555555554</v>
      </c>
      <c r="FZ122">
        <v>323.64705882352939</v>
      </c>
      <c r="GA122">
        <v>341.84905660377359</v>
      </c>
    </row>
    <row r="123" spans="1:183" x14ac:dyDescent="0.3">
      <c r="A123" s="2" t="s">
        <v>121</v>
      </c>
      <c r="B123">
        <v>2119.8888888888887</v>
      </c>
      <c r="C123">
        <v>1781.2222222222222</v>
      </c>
      <c r="D123">
        <v>1869.3076923076924</v>
      </c>
      <c r="E123">
        <v>1916.483870967742</v>
      </c>
      <c r="F123">
        <v>1845</v>
      </c>
      <c r="G123">
        <v>1813.7857142857142</v>
      </c>
      <c r="H123">
        <v>1678.5</v>
      </c>
      <c r="I123">
        <v>1786.6111111111111</v>
      </c>
      <c r="J123">
        <v>1846.7014925373135</v>
      </c>
      <c r="K123">
        <v>406.85714285714283</v>
      </c>
      <c r="L123">
        <v>468.92857142857144</v>
      </c>
      <c r="M123">
        <v>428.1875</v>
      </c>
      <c r="N123">
        <v>1.1724137931034482</v>
      </c>
      <c r="O123">
        <v>434.36363636363637</v>
      </c>
      <c r="P123">
        <v>1.1724137931034482</v>
      </c>
      <c r="Q123">
        <v>434.36363636363637</v>
      </c>
      <c r="R123">
        <v>2.5</v>
      </c>
      <c r="S123">
        <v>1286.8558558558559</v>
      </c>
      <c r="U123">
        <v>2331</v>
      </c>
      <c r="W123">
        <v>2331</v>
      </c>
      <c r="Z123">
        <v>1971</v>
      </c>
      <c r="AA123">
        <v>1971</v>
      </c>
      <c r="AB123">
        <v>2151</v>
      </c>
      <c r="AH123">
        <v>2151</v>
      </c>
      <c r="AI123">
        <v>1302.1504424778761</v>
      </c>
      <c r="AJ123">
        <v>1465.4444444444443</v>
      </c>
      <c r="AK123">
        <v>1246.4444444444443</v>
      </c>
      <c r="AL123">
        <v>1557.8888888888889</v>
      </c>
      <c r="AM123">
        <v>1423.2592592592594</v>
      </c>
      <c r="AN123">
        <v>1136.5714285714287</v>
      </c>
      <c r="AO123">
        <v>1925.125</v>
      </c>
      <c r="AP123">
        <v>1404.7142857142858</v>
      </c>
      <c r="AQ123">
        <v>1508.6363636363637</v>
      </c>
      <c r="AR123">
        <v>1461.591836734694</v>
      </c>
      <c r="AS123">
        <v>972.125</v>
      </c>
      <c r="AT123">
        <v>1038.3333333333333</v>
      </c>
      <c r="AU123">
        <v>817.33333333333337</v>
      </c>
      <c r="AV123">
        <v>928.82608695652175</v>
      </c>
      <c r="AW123">
        <v>1417.8333333333333</v>
      </c>
      <c r="AX123">
        <v>776.66666666666663</v>
      </c>
      <c r="AY123">
        <v>1155</v>
      </c>
      <c r="AZ123">
        <v>1116.5</v>
      </c>
      <c r="BA123">
        <v>1011.219512195122</v>
      </c>
      <c r="BB123">
        <v>1256.4222222222222</v>
      </c>
      <c r="BC123">
        <v>1041.4000000000001</v>
      </c>
      <c r="BD123">
        <v>790.875</v>
      </c>
      <c r="BE123">
        <v>823</v>
      </c>
      <c r="BF123">
        <v>891.82142857142856</v>
      </c>
      <c r="BG123">
        <v>887.625</v>
      </c>
      <c r="BH123">
        <v>1208.3333333333333</v>
      </c>
      <c r="BI123">
        <v>1106.375</v>
      </c>
      <c r="BJ123">
        <v>1073.08</v>
      </c>
      <c r="BK123">
        <v>977.32075471698113</v>
      </c>
      <c r="BL123">
        <v>977.32075471698113</v>
      </c>
      <c r="BM123">
        <v>1152.979020979021</v>
      </c>
      <c r="BO123">
        <v>2098</v>
      </c>
      <c r="BQ123">
        <v>2098</v>
      </c>
      <c r="BR123">
        <v>1056.5</v>
      </c>
      <c r="BS123">
        <v>681</v>
      </c>
      <c r="BT123">
        <v>1817</v>
      </c>
      <c r="BU123">
        <v>1152.75</v>
      </c>
      <c r="BV123">
        <v>1341.8</v>
      </c>
      <c r="CA123">
        <v>725</v>
      </c>
      <c r="CB123">
        <v>1666</v>
      </c>
      <c r="CC123">
        <v>1239</v>
      </c>
      <c r="CD123">
        <v>1118.8</v>
      </c>
      <c r="CE123">
        <v>1118.8</v>
      </c>
      <c r="CF123">
        <v>1230.3</v>
      </c>
      <c r="CH123">
        <v>1078</v>
      </c>
      <c r="CJ123">
        <v>1078</v>
      </c>
      <c r="CK123">
        <v>1510</v>
      </c>
      <c r="CL123">
        <v>1544</v>
      </c>
      <c r="CM123">
        <v>1955</v>
      </c>
      <c r="CN123">
        <v>1669.6666666666667</v>
      </c>
      <c r="CO123">
        <v>1521.75</v>
      </c>
      <c r="CP123">
        <v>1521.75</v>
      </c>
      <c r="CQ123">
        <v>1313.5714285714287</v>
      </c>
      <c r="CR123">
        <v>1167.2993630573249</v>
      </c>
      <c r="CS123">
        <v>1397.3333333333333</v>
      </c>
      <c r="CT123">
        <v>1431</v>
      </c>
      <c r="CU123">
        <v>1826.3333333333333</v>
      </c>
      <c r="CV123">
        <v>1551.5555555555557</v>
      </c>
      <c r="CW123">
        <v>1501</v>
      </c>
      <c r="CX123">
        <v>1245.6666666666667</v>
      </c>
      <c r="CY123">
        <v>1308.75</v>
      </c>
      <c r="CZ123">
        <v>1309.25</v>
      </c>
      <c r="DA123">
        <v>1413.0952380952381</v>
      </c>
      <c r="DB123">
        <v>103</v>
      </c>
      <c r="DC123">
        <v>488.5</v>
      </c>
      <c r="DD123">
        <v>893.5</v>
      </c>
      <c r="DE123">
        <v>573.4</v>
      </c>
      <c r="DF123">
        <v>253.33333333333334</v>
      </c>
      <c r="DG123">
        <v>210</v>
      </c>
      <c r="DH123">
        <v>143</v>
      </c>
      <c r="DI123">
        <v>220.5</v>
      </c>
      <c r="DJ123">
        <v>380.90909090909093</v>
      </c>
      <c r="DK123">
        <v>1058.28125</v>
      </c>
      <c r="DM123">
        <v>96</v>
      </c>
      <c r="DO123">
        <v>96</v>
      </c>
      <c r="DP123">
        <v>109</v>
      </c>
      <c r="DR123">
        <v>133.5</v>
      </c>
      <c r="DS123">
        <v>125.33333333333333</v>
      </c>
      <c r="DT123">
        <v>118</v>
      </c>
      <c r="DU123">
        <v>118</v>
      </c>
      <c r="DV123">
        <v>953.80555555555554</v>
      </c>
      <c r="EA123">
        <v>1177</v>
      </c>
      <c r="EB123">
        <v>789</v>
      </c>
      <c r="ED123">
        <v>983</v>
      </c>
      <c r="EE123">
        <v>983</v>
      </c>
      <c r="EO123">
        <v>983</v>
      </c>
      <c r="EZ123">
        <v>0.41666666666666669</v>
      </c>
      <c r="FA123">
        <v>983</v>
      </c>
      <c r="FB123">
        <v>0.60555555555555551</v>
      </c>
      <c r="FC123">
        <v>955.34210526315792</v>
      </c>
      <c r="FD123">
        <v>220</v>
      </c>
      <c r="FE123">
        <v>210</v>
      </c>
      <c r="FF123">
        <v>143</v>
      </c>
      <c r="FG123">
        <v>203.83333333333334</v>
      </c>
      <c r="FH123">
        <v>313.5</v>
      </c>
      <c r="FI123">
        <v>344.33333333333331</v>
      </c>
      <c r="FJ123">
        <v>371.5</v>
      </c>
      <c r="FK123">
        <v>348.25</v>
      </c>
      <c r="FL123">
        <v>280.66666666666669</v>
      </c>
      <c r="FM123">
        <v>258.16666666666669</v>
      </c>
      <c r="FN123">
        <v>389.16666666666669</v>
      </c>
      <c r="FO123">
        <v>309.33333333333331</v>
      </c>
      <c r="FP123">
        <v>319.42857142857144</v>
      </c>
      <c r="FQ123">
        <v>342.75</v>
      </c>
      <c r="FR123">
        <v>300</v>
      </c>
      <c r="FS123">
        <v>321.72727272727275</v>
      </c>
      <c r="FT123">
        <v>354</v>
      </c>
      <c r="FU123">
        <v>306.64285714285717</v>
      </c>
      <c r="FV123">
        <v>352.7</v>
      </c>
      <c r="FW123">
        <v>335.22222222222223</v>
      </c>
      <c r="FX123">
        <v>380.33333333333331</v>
      </c>
      <c r="FY123">
        <v>349.66666666666669</v>
      </c>
      <c r="FZ123">
        <v>313.76923076923077</v>
      </c>
      <c r="GA123">
        <v>343.51612903225805</v>
      </c>
    </row>
    <row r="124" spans="1:183" x14ac:dyDescent="0.3">
      <c r="A124" s="2" t="s">
        <v>122</v>
      </c>
      <c r="B124">
        <v>1385.7142857142858</v>
      </c>
      <c r="C124">
        <v>1332.8666666666666</v>
      </c>
      <c r="D124">
        <v>1196</v>
      </c>
      <c r="E124">
        <v>1305.5116279069769</v>
      </c>
      <c r="F124">
        <v>1553.9166666666667</v>
      </c>
      <c r="G124">
        <v>1177.125</v>
      </c>
      <c r="H124">
        <v>1352</v>
      </c>
      <c r="I124">
        <v>1343.0714285714287</v>
      </c>
      <c r="J124">
        <v>1324.0705882352941</v>
      </c>
      <c r="K124">
        <v>436.8</v>
      </c>
      <c r="L124">
        <v>480.13333333333333</v>
      </c>
      <c r="M124">
        <v>438</v>
      </c>
      <c r="N124">
        <v>1.271186440677966</v>
      </c>
      <c r="O124">
        <v>452.61904761904759</v>
      </c>
      <c r="P124">
        <v>1.271186440677966</v>
      </c>
      <c r="Q124">
        <v>452.61904761904759</v>
      </c>
      <c r="R124">
        <v>2.8870056497175143</v>
      </c>
      <c r="S124">
        <v>1035.8740157480315</v>
      </c>
      <c r="T124">
        <v>1450</v>
      </c>
      <c r="W124">
        <v>1450</v>
      </c>
      <c r="AB124">
        <v>1450</v>
      </c>
      <c r="AH124">
        <v>1450</v>
      </c>
      <c r="AI124">
        <v>1039.109375</v>
      </c>
      <c r="AJ124">
        <v>1127.4444444444443</v>
      </c>
      <c r="AK124">
        <v>1095.2857142857142</v>
      </c>
      <c r="AL124">
        <v>1363.7142857142858</v>
      </c>
      <c r="AM124">
        <v>1189.5652173913043</v>
      </c>
      <c r="AN124">
        <v>1269.4444444444443</v>
      </c>
      <c r="AO124">
        <v>1132</v>
      </c>
      <c r="AP124">
        <v>1087.5</v>
      </c>
      <c r="AQ124">
        <v>1167.24</v>
      </c>
      <c r="AR124">
        <v>1177.9375</v>
      </c>
      <c r="AS124">
        <v>1247.25</v>
      </c>
      <c r="AT124">
        <v>740.16666666666663</v>
      </c>
      <c r="AU124">
        <v>1380</v>
      </c>
      <c r="AV124">
        <v>1122.9411764705883</v>
      </c>
      <c r="AW124">
        <v>824.6</v>
      </c>
      <c r="AX124">
        <v>1238</v>
      </c>
      <c r="AY124">
        <v>975.625</v>
      </c>
      <c r="AZ124">
        <v>1006.5555555555555</v>
      </c>
      <c r="BA124">
        <v>1063.0857142857142</v>
      </c>
      <c r="BB124">
        <v>1129.5060240963855</v>
      </c>
      <c r="BC124">
        <v>691</v>
      </c>
      <c r="BD124">
        <v>662</v>
      </c>
      <c r="BE124">
        <v>603.20000000000005</v>
      </c>
      <c r="BF124">
        <v>652.06666666666672</v>
      </c>
      <c r="BG124">
        <v>837.66666666666663</v>
      </c>
      <c r="BH124">
        <v>594.83333333333337</v>
      </c>
      <c r="BI124">
        <v>710.16666666666663</v>
      </c>
      <c r="BJ124">
        <v>714.22222222222217</v>
      </c>
      <c r="BK124">
        <v>685.969696969697</v>
      </c>
      <c r="BL124">
        <v>685.969696969697</v>
      </c>
      <c r="BM124">
        <v>1003.3275862068965</v>
      </c>
      <c r="BO124">
        <v>1943</v>
      </c>
      <c r="BQ124">
        <v>1943</v>
      </c>
      <c r="BV124">
        <v>1943</v>
      </c>
      <c r="CF124">
        <v>1943</v>
      </c>
      <c r="CH124">
        <v>697</v>
      </c>
      <c r="CJ124">
        <v>697</v>
      </c>
      <c r="CO124">
        <v>697</v>
      </c>
      <c r="CP124">
        <v>697</v>
      </c>
      <c r="CQ124">
        <v>1320</v>
      </c>
      <c r="CR124">
        <v>1008.6949152542373</v>
      </c>
      <c r="CS124">
        <v>1839</v>
      </c>
      <c r="CT124">
        <v>1619</v>
      </c>
      <c r="CU124">
        <v>1675.6666666666667</v>
      </c>
      <c r="CV124">
        <v>1716.6470588235295</v>
      </c>
      <c r="CW124">
        <v>1568</v>
      </c>
      <c r="CX124">
        <v>1191.2</v>
      </c>
      <c r="CY124">
        <v>1687.4</v>
      </c>
      <c r="CZ124">
        <v>1476.0714285714287</v>
      </c>
      <c r="DA124">
        <v>1608</v>
      </c>
      <c r="DB124">
        <v>1659.25</v>
      </c>
      <c r="DC124">
        <v>1252.1428571428571</v>
      </c>
      <c r="DD124">
        <v>1162.4000000000001</v>
      </c>
      <c r="DE124">
        <v>1325.875</v>
      </c>
      <c r="DF124">
        <v>1592</v>
      </c>
      <c r="DG124">
        <v>1408</v>
      </c>
      <c r="DH124">
        <v>1795.8333333333333</v>
      </c>
      <c r="DI124">
        <v>1636.7333333333333</v>
      </c>
      <c r="DJ124">
        <v>1476.2903225806451</v>
      </c>
      <c r="DK124">
        <v>1542.1451612903227</v>
      </c>
      <c r="DL124">
        <v>768.8</v>
      </c>
      <c r="DM124">
        <v>661</v>
      </c>
      <c r="DN124">
        <v>577.20000000000005</v>
      </c>
      <c r="DO124">
        <v>671</v>
      </c>
      <c r="DP124">
        <v>566</v>
      </c>
      <c r="DQ124">
        <v>839.5</v>
      </c>
      <c r="DR124">
        <v>556.66666666666663</v>
      </c>
      <c r="DS124">
        <v>635.20000000000005</v>
      </c>
      <c r="DT124">
        <v>651.11111111111109</v>
      </c>
      <c r="DU124">
        <v>651.11111111111109</v>
      </c>
      <c r="DV124">
        <v>1271.8314606741574</v>
      </c>
      <c r="EA124">
        <v>1775</v>
      </c>
      <c r="EB124">
        <v>1060</v>
      </c>
      <c r="EC124">
        <v>174</v>
      </c>
      <c r="ED124">
        <v>1003</v>
      </c>
      <c r="EE124">
        <v>1003</v>
      </c>
      <c r="EF124">
        <v>1039</v>
      </c>
      <c r="EH124">
        <v>2339</v>
      </c>
      <c r="EI124">
        <v>1689</v>
      </c>
      <c r="EJ124">
        <v>252</v>
      </c>
      <c r="EK124">
        <v>2222</v>
      </c>
      <c r="EL124">
        <v>1654</v>
      </c>
      <c r="EM124">
        <v>1095</v>
      </c>
      <c r="EN124">
        <v>1293</v>
      </c>
      <c r="EO124">
        <v>1196.3333333333333</v>
      </c>
      <c r="EP124">
        <v>358</v>
      </c>
      <c r="ER124">
        <v>646</v>
      </c>
      <c r="ES124">
        <v>502</v>
      </c>
      <c r="ET124">
        <v>380</v>
      </c>
      <c r="EV124">
        <v>546</v>
      </c>
      <c r="EW124">
        <v>463</v>
      </c>
      <c r="EX124">
        <v>482.5</v>
      </c>
      <c r="EY124">
        <v>482.5</v>
      </c>
      <c r="EZ124">
        <v>2.1428571428571428</v>
      </c>
      <c r="FA124">
        <v>976.69230769230774</v>
      </c>
      <c r="FB124">
        <v>2.3222222222222224</v>
      </c>
      <c r="FC124">
        <v>1234.2156862745098</v>
      </c>
      <c r="FD124">
        <v>326.33333333333331</v>
      </c>
      <c r="FE124">
        <v>241</v>
      </c>
      <c r="FF124">
        <v>314</v>
      </c>
      <c r="FG124">
        <v>304.33333333333331</v>
      </c>
      <c r="FH124">
        <v>290.25</v>
      </c>
      <c r="FI124">
        <v>287.8</v>
      </c>
      <c r="FJ124">
        <v>305.8</v>
      </c>
      <c r="FK124">
        <v>294.92857142857144</v>
      </c>
      <c r="FL124">
        <v>231.6</v>
      </c>
      <c r="FM124">
        <v>207.2</v>
      </c>
      <c r="FN124">
        <v>260.25</v>
      </c>
      <c r="FO124">
        <v>237.55555555555554</v>
      </c>
      <c r="FP124">
        <v>275.66666666666669</v>
      </c>
      <c r="FQ124">
        <v>291.625</v>
      </c>
      <c r="FR124">
        <v>259.625</v>
      </c>
      <c r="FS124">
        <v>275.64</v>
      </c>
      <c r="FT124">
        <v>331.66666666666669</v>
      </c>
      <c r="FU124">
        <v>222.75</v>
      </c>
      <c r="FV124">
        <v>225</v>
      </c>
      <c r="FW124">
        <v>254.61904761904762</v>
      </c>
      <c r="FX124">
        <v>269.42857142857144</v>
      </c>
      <c r="FY124">
        <v>232</v>
      </c>
      <c r="FZ124">
        <v>262.85714285714283</v>
      </c>
      <c r="GA124">
        <v>254.23255813953489</v>
      </c>
    </row>
    <row r="125" spans="1:183" x14ac:dyDescent="0.3">
      <c r="A125" s="2" t="s">
        <v>123</v>
      </c>
      <c r="C125">
        <v>379.33333333333331</v>
      </c>
      <c r="D125">
        <v>822</v>
      </c>
      <c r="E125">
        <v>600.66666666666663</v>
      </c>
      <c r="F125">
        <v>381</v>
      </c>
      <c r="G125">
        <v>570.66666666666663</v>
      </c>
      <c r="H125">
        <v>412.66666666666669</v>
      </c>
      <c r="I125">
        <v>475.85714285714283</v>
      </c>
      <c r="J125">
        <v>533.46153846153845</v>
      </c>
      <c r="K125">
        <v>373</v>
      </c>
      <c r="N125">
        <v>6.7796610169491525E-2</v>
      </c>
      <c r="O125">
        <v>373</v>
      </c>
      <c r="P125">
        <v>6.7796610169491525E-2</v>
      </c>
      <c r="Q125">
        <v>373</v>
      </c>
      <c r="R125">
        <v>0.1807909604519774</v>
      </c>
      <c r="S125">
        <v>512.06666666666672</v>
      </c>
      <c r="Z125">
        <v>2052</v>
      </c>
      <c r="AA125">
        <v>2052</v>
      </c>
      <c r="AB125">
        <v>2052</v>
      </c>
      <c r="AE125">
        <v>378</v>
      </c>
      <c r="AF125">
        <v>378</v>
      </c>
      <c r="AG125">
        <v>378</v>
      </c>
      <c r="AH125">
        <v>1215</v>
      </c>
      <c r="AI125">
        <v>594.76470588235293</v>
      </c>
      <c r="AJ125">
        <v>758.85714285714289</v>
      </c>
      <c r="AK125">
        <v>1304.5</v>
      </c>
      <c r="AL125">
        <v>1233.3333333333333</v>
      </c>
      <c r="AM125">
        <v>1118.6666666666667</v>
      </c>
      <c r="AN125">
        <v>1342.5</v>
      </c>
      <c r="AO125">
        <v>1113.75</v>
      </c>
      <c r="AP125">
        <v>928.88888888888891</v>
      </c>
      <c r="AQ125">
        <v>1120.4000000000001</v>
      </c>
      <c r="AR125">
        <v>1119.5510204081634</v>
      </c>
      <c r="AS125">
        <v>1433.25</v>
      </c>
      <c r="AT125">
        <v>914.11111111111109</v>
      </c>
      <c r="AU125">
        <v>745.5</v>
      </c>
      <c r="AV125">
        <v>1005.4814814814815</v>
      </c>
      <c r="AW125">
        <v>1431.1666666666667</v>
      </c>
      <c r="AX125">
        <v>1188.8571428571429</v>
      </c>
      <c r="AY125">
        <v>1210.2</v>
      </c>
      <c r="AZ125">
        <v>1261.3478260869565</v>
      </c>
      <c r="BA125">
        <v>1123.18</v>
      </c>
      <c r="BB125">
        <v>1121.3838383838383</v>
      </c>
      <c r="BC125">
        <v>511.66666666666669</v>
      </c>
      <c r="BD125">
        <v>612.625</v>
      </c>
      <c r="BE125">
        <v>942</v>
      </c>
      <c r="BF125">
        <v>670.83333333333337</v>
      </c>
      <c r="BG125">
        <v>719.5</v>
      </c>
      <c r="BH125">
        <v>814.625</v>
      </c>
      <c r="BI125">
        <v>927</v>
      </c>
      <c r="BJ125">
        <v>812.61538461538464</v>
      </c>
      <c r="BK125">
        <v>744.56</v>
      </c>
      <c r="BL125">
        <v>744.56</v>
      </c>
      <c r="BM125">
        <v>994.93288590604027</v>
      </c>
      <c r="BN125">
        <v>1415</v>
      </c>
      <c r="BQ125">
        <v>1415</v>
      </c>
      <c r="BS125">
        <v>2252</v>
      </c>
      <c r="BU125">
        <v>2252</v>
      </c>
      <c r="BV125">
        <v>1833.5</v>
      </c>
      <c r="CF125">
        <v>1833.5</v>
      </c>
      <c r="CG125">
        <v>248</v>
      </c>
      <c r="CJ125">
        <v>248</v>
      </c>
      <c r="CL125">
        <v>1837</v>
      </c>
      <c r="CN125">
        <v>1837</v>
      </c>
      <c r="CO125">
        <v>1042.5</v>
      </c>
      <c r="CP125">
        <v>1042.5</v>
      </c>
      <c r="CQ125">
        <v>1438</v>
      </c>
      <c r="CR125">
        <v>1006.5163398692811</v>
      </c>
      <c r="CS125">
        <v>1954</v>
      </c>
      <c r="CT125">
        <v>1330</v>
      </c>
      <c r="CU125">
        <v>766</v>
      </c>
      <c r="CV125">
        <v>1350</v>
      </c>
      <c r="CW125">
        <v>783</v>
      </c>
      <c r="CY125">
        <v>346</v>
      </c>
      <c r="CZ125">
        <v>564.5</v>
      </c>
      <c r="DA125">
        <v>1035.8</v>
      </c>
      <c r="DB125">
        <v>339</v>
      </c>
      <c r="DC125">
        <v>387</v>
      </c>
      <c r="DE125">
        <v>363</v>
      </c>
      <c r="DF125">
        <v>566</v>
      </c>
      <c r="DG125">
        <v>513</v>
      </c>
      <c r="DI125">
        <v>539.5</v>
      </c>
      <c r="DJ125">
        <v>451.25</v>
      </c>
      <c r="DK125">
        <v>776</v>
      </c>
      <c r="DN125">
        <v>110</v>
      </c>
      <c r="DO125">
        <v>110</v>
      </c>
      <c r="DT125">
        <v>110</v>
      </c>
      <c r="DU125">
        <v>110</v>
      </c>
      <c r="DV125">
        <v>709.4</v>
      </c>
      <c r="EA125">
        <v>357</v>
      </c>
      <c r="ED125">
        <v>357</v>
      </c>
      <c r="EE125">
        <v>357</v>
      </c>
      <c r="EO125">
        <v>357</v>
      </c>
      <c r="EZ125">
        <v>6.6666666666666666E-2</v>
      </c>
      <c r="FA125">
        <v>357</v>
      </c>
      <c r="FB125">
        <v>0.12222222222222222</v>
      </c>
      <c r="FC125">
        <v>677.36363636363637</v>
      </c>
      <c r="FD125">
        <v>184</v>
      </c>
      <c r="FE125">
        <v>385</v>
      </c>
      <c r="FG125">
        <v>284.5</v>
      </c>
      <c r="FH125">
        <v>385</v>
      </c>
      <c r="FJ125">
        <v>346</v>
      </c>
      <c r="FK125">
        <v>365.5</v>
      </c>
      <c r="FL125">
        <v>267.16666666666669</v>
      </c>
      <c r="FM125">
        <v>298.42857142857144</v>
      </c>
      <c r="FN125">
        <v>313.7</v>
      </c>
      <c r="FO125">
        <v>296.91304347826087</v>
      </c>
      <c r="FP125">
        <v>211</v>
      </c>
      <c r="FQ125">
        <v>270.875</v>
      </c>
      <c r="FR125">
        <v>281.11111111111109</v>
      </c>
      <c r="FS125">
        <v>255.4</v>
      </c>
      <c r="FT125">
        <v>381</v>
      </c>
      <c r="FU125">
        <v>285.66666666666669</v>
      </c>
      <c r="FV125">
        <v>227</v>
      </c>
      <c r="FW125">
        <v>274.14285714285717</v>
      </c>
      <c r="FY125">
        <v>220</v>
      </c>
      <c r="FZ125">
        <v>177.66666666666666</v>
      </c>
      <c r="GA125">
        <v>198.83333333333334</v>
      </c>
    </row>
    <row r="126" spans="1:183" x14ac:dyDescent="0.3">
      <c r="A126" s="2" t="s">
        <v>124</v>
      </c>
      <c r="B126">
        <v>797.2</v>
      </c>
      <c r="C126">
        <v>847.84615384615381</v>
      </c>
      <c r="D126">
        <v>858.70588235294122</v>
      </c>
      <c r="E126">
        <v>835.06666666666672</v>
      </c>
      <c r="F126">
        <v>731.38888888888891</v>
      </c>
      <c r="G126">
        <v>738.5</v>
      </c>
      <c r="H126">
        <v>769.8125</v>
      </c>
      <c r="I126">
        <v>746.60869565217388</v>
      </c>
      <c r="J126">
        <v>790.35164835164835</v>
      </c>
      <c r="K126">
        <v>440.76470588235293</v>
      </c>
      <c r="L126">
        <v>426.2</v>
      </c>
      <c r="M126">
        <v>331.8235294117647</v>
      </c>
      <c r="N126">
        <v>1.4736842105263157</v>
      </c>
      <c r="O126">
        <v>398.51020408163265</v>
      </c>
      <c r="P126">
        <v>1.4736842105263157</v>
      </c>
      <c r="Q126">
        <v>398.51020408163265</v>
      </c>
      <c r="R126">
        <v>2.2865497076023393</v>
      </c>
      <c r="S126">
        <v>653.20714285714291</v>
      </c>
      <c r="U126">
        <v>671</v>
      </c>
      <c r="V126">
        <v>93</v>
      </c>
      <c r="W126">
        <v>478.33333333333331</v>
      </c>
      <c r="Y126">
        <v>1089</v>
      </c>
      <c r="AA126">
        <v>1089</v>
      </c>
      <c r="AB126">
        <v>631</v>
      </c>
      <c r="AD126">
        <v>508</v>
      </c>
      <c r="AE126">
        <v>799</v>
      </c>
      <c r="AF126">
        <v>605</v>
      </c>
      <c r="AG126">
        <v>605</v>
      </c>
      <c r="AH126">
        <v>619.85714285714289</v>
      </c>
      <c r="AI126">
        <v>651.61904761904759</v>
      </c>
      <c r="AJ126">
        <v>749.75</v>
      </c>
      <c r="AK126">
        <v>621</v>
      </c>
      <c r="AL126">
        <v>822.25</v>
      </c>
      <c r="AM126">
        <v>731</v>
      </c>
      <c r="AN126">
        <v>758.75</v>
      </c>
      <c r="AO126">
        <v>763.9</v>
      </c>
      <c r="AP126">
        <v>1247.375</v>
      </c>
      <c r="AQ126">
        <v>911.07692307692309</v>
      </c>
      <c r="AR126">
        <v>824.64</v>
      </c>
      <c r="AS126">
        <v>725.5</v>
      </c>
      <c r="AT126">
        <v>816.66666666666663</v>
      </c>
      <c r="AU126">
        <v>727.33333333333337</v>
      </c>
      <c r="AV126">
        <v>760.375</v>
      </c>
      <c r="AW126">
        <v>1056.25</v>
      </c>
      <c r="AX126">
        <v>807.125</v>
      </c>
      <c r="AY126">
        <v>724</v>
      </c>
      <c r="AZ126">
        <v>890.15</v>
      </c>
      <c r="BA126">
        <v>819.36363636363637</v>
      </c>
      <c r="BB126">
        <v>822.17021276595744</v>
      </c>
      <c r="BC126">
        <v>493.55555555555554</v>
      </c>
      <c r="BD126">
        <v>529</v>
      </c>
      <c r="BE126">
        <v>468.71428571428572</v>
      </c>
      <c r="BF126">
        <v>498.125</v>
      </c>
      <c r="BG126">
        <v>645.875</v>
      </c>
      <c r="BH126">
        <v>475.5</v>
      </c>
      <c r="BI126">
        <v>634.11111111111109</v>
      </c>
      <c r="BJ126">
        <v>578.85185185185185</v>
      </c>
      <c r="BK126">
        <v>540.86274509803923</v>
      </c>
      <c r="BL126">
        <v>540.86274509803923</v>
      </c>
      <c r="BM126">
        <v>723.2275862068966</v>
      </c>
      <c r="BT126">
        <v>1360</v>
      </c>
      <c r="BU126">
        <v>1360</v>
      </c>
      <c r="BV126">
        <v>1360</v>
      </c>
      <c r="CC126">
        <v>207</v>
      </c>
      <c r="CD126">
        <v>207</v>
      </c>
      <c r="CE126">
        <v>207</v>
      </c>
      <c r="CF126">
        <v>783.5</v>
      </c>
      <c r="CM126">
        <v>752</v>
      </c>
      <c r="CN126">
        <v>752</v>
      </c>
      <c r="CO126">
        <v>752</v>
      </c>
      <c r="CP126">
        <v>752</v>
      </c>
      <c r="CQ126">
        <v>773</v>
      </c>
      <c r="CR126">
        <v>724.23648648648646</v>
      </c>
      <c r="CS126">
        <v>437</v>
      </c>
      <c r="CT126">
        <v>571.5</v>
      </c>
      <c r="CU126">
        <v>459.16666666666669</v>
      </c>
      <c r="CV126">
        <v>494.57142857142856</v>
      </c>
      <c r="CW126">
        <v>440.5</v>
      </c>
      <c r="CX126">
        <v>681.75</v>
      </c>
      <c r="CY126">
        <v>581.71428571428567</v>
      </c>
      <c r="CZ126">
        <v>555.41176470588232</v>
      </c>
      <c r="DA126">
        <v>521.78947368421052</v>
      </c>
      <c r="DB126">
        <v>1166.4444444444443</v>
      </c>
      <c r="DC126">
        <v>713.875</v>
      </c>
      <c r="DD126">
        <v>860.55555555555554</v>
      </c>
      <c r="DE126">
        <v>921.30769230769226</v>
      </c>
      <c r="DF126">
        <v>710.83333333333337</v>
      </c>
      <c r="DG126">
        <v>722</v>
      </c>
      <c r="DH126">
        <v>698.11111111111109</v>
      </c>
      <c r="DI126">
        <v>710.25</v>
      </c>
      <c r="DJ126">
        <v>820</v>
      </c>
      <c r="DK126">
        <v>691.22727272727275</v>
      </c>
      <c r="DL126">
        <v>418.875</v>
      </c>
      <c r="DM126">
        <v>336</v>
      </c>
      <c r="DN126">
        <v>424.57142857142856</v>
      </c>
      <c r="DO126">
        <v>391.78260869565219</v>
      </c>
      <c r="DP126">
        <v>569.6</v>
      </c>
      <c r="DQ126">
        <v>382.42857142857144</v>
      </c>
      <c r="DR126">
        <v>361.57142857142856</v>
      </c>
      <c r="DS126">
        <v>424</v>
      </c>
      <c r="DT126">
        <v>406.35714285714283</v>
      </c>
      <c r="DU126">
        <v>406.35714285714283</v>
      </c>
      <c r="DV126">
        <v>599.19230769230774</v>
      </c>
      <c r="DX126">
        <v>810</v>
      </c>
      <c r="DY126">
        <v>1588</v>
      </c>
      <c r="DZ126">
        <v>1199</v>
      </c>
      <c r="EA126">
        <v>481.33333333333331</v>
      </c>
      <c r="EB126">
        <v>808</v>
      </c>
      <c r="ED126">
        <v>563</v>
      </c>
      <c r="EE126">
        <v>775</v>
      </c>
      <c r="EG126">
        <v>629</v>
      </c>
      <c r="EH126">
        <v>109</v>
      </c>
      <c r="EI126">
        <v>369</v>
      </c>
      <c r="EJ126">
        <v>587.66666666666663</v>
      </c>
      <c r="EK126">
        <v>201</v>
      </c>
      <c r="EL126">
        <v>996</v>
      </c>
      <c r="EM126">
        <v>592</v>
      </c>
      <c r="EN126">
        <v>528.28571428571433</v>
      </c>
      <c r="EO126">
        <v>642.15384615384619</v>
      </c>
      <c r="ER126">
        <v>168</v>
      </c>
      <c r="ES126">
        <v>168</v>
      </c>
      <c r="ET126">
        <v>537</v>
      </c>
      <c r="EU126">
        <v>163</v>
      </c>
      <c r="EV126">
        <v>414</v>
      </c>
      <c r="EW126">
        <v>437.6</v>
      </c>
      <c r="EX126">
        <v>392.66666666666669</v>
      </c>
      <c r="EY126">
        <v>392.66666666666669</v>
      </c>
      <c r="EZ126">
        <v>2.2857142857142856</v>
      </c>
      <c r="FA126">
        <v>563.36842105263156</v>
      </c>
      <c r="FB126">
        <v>2.2222222222222223</v>
      </c>
      <c r="FC126">
        <v>594.62416107382546</v>
      </c>
      <c r="FD126">
        <v>246.5</v>
      </c>
      <c r="FE126">
        <v>191.77777777777777</v>
      </c>
      <c r="FF126">
        <v>244.66666666666666</v>
      </c>
      <c r="FG126">
        <v>225.29166666666666</v>
      </c>
      <c r="FH126">
        <v>181.83333333333334</v>
      </c>
      <c r="FI126">
        <v>271.75</v>
      </c>
      <c r="FJ126">
        <v>267.42857142857144</v>
      </c>
      <c r="FK126">
        <v>238.23529411764707</v>
      </c>
      <c r="FL126">
        <v>243.625</v>
      </c>
      <c r="FM126">
        <v>232.75</v>
      </c>
      <c r="FN126">
        <v>331.25</v>
      </c>
      <c r="FO126">
        <v>256.8</v>
      </c>
      <c r="FP126">
        <v>287.75</v>
      </c>
      <c r="FQ126">
        <v>256.2</v>
      </c>
      <c r="FR126">
        <v>203</v>
      </c>
      <c r="FS126">
        <v>249.53846153846155</v>
      </c>
      <c r="FT126">
        <v>205.66666666666666</v>
      </c>
      <c r="FU126">
        <v>200.58333333333334</v>
      </c>
      <c r="FV126">
        <v>242</v>
      </c>
      <c r="FW126">
        <v>216.97826086956522</v>
      </c>
      <c r="FX126">
        <v>210.26666666666668</v>
      </c>
      <c r="FY126">
        <v>215</v>
      </c>
      <c r="FZ126">
        <v>252.94117647058823</v>
      </c>
      <c r="GA126">
        <v>227.75555555555556</v>
      </c>
    </row>
    <row r="127" spans="1:183" x14ac:dyDescent="0.3">
      <c r="A127" s="2" t="s">
        <v>125</v>
      </c>
      <c r="B127">
        <v>897.4</v>
      </c>
      <c r="C127">
        <v>1098.8181818181818</v>
      </c>
      <c r="D127">
        <v>723.33333333333337</v>
      </c>
      <c r="E127">
        <v>876.5454545454545</v>
      </c>
      <c r="F127">
        <v>742.5333333333333</v>
      </c>
      <c r="G127">
        <v>741.14285714285711</v>
      </c>
      <c r="H127">
        <v>639.76923076923072</v>
      </c>
      <c r="I127">
        <v>710.26190476190482</v>
      </c>
      <c r="J127">
        <v>795.33720930232562</v>
      </c>
      <c r="K127">
        <v>521.64285714285711</v>
      </c>
      <c r="L127">
        <v>406.84615384615387</v>
      </c>
      <c r="M127">
        <v>397.38461538461536</v>
      </c>
      <c r="N127">
        <v>1.5344827586206897</v>
      </c>
      <c r="O127">
        <v>443.95</v>
      </c>
      <c r="P127">
        <v>1.5344827586206897</v>
      </c>
      <c r="Q127">
        <v>443.95</v>
      </c>
      <c r="R127">
        <v>2.2758620689655173</v>
      </c>
      <c r="S127">
        <v>683.78571428571433</v>
      </c>
      <c r="U127">
        <v>1314</v>
      </c>
      <c r="W127">
        <v>1314</v>
      </c>
      <c r="X127">
        <v>1138</v>
      </c>
      <c r="Y127">
        <v>295</v>
      </c>
      <c r="AA127">
        <v>716.5</v>
      </c>
      <c r="AB127">
        <v>915.66666666666663</v>
      </c>
      <c r="AD127">
        <v>1290</v>
      </c>
      <c r="AF127">
        <v>1290</v>
      </c>
      <c r="AG127">
        <v>1290</v>
      </c>
      <c r="AH127">
        <v>1009.25</v>
      </c>
      <c r="AI127">
        <v>693.8</v>
      </c>
      <c r="AJ127">
        <v>714.57142857142856</v>
      </c>
      <c r="AK127">
        <v>1342.6</v>
      </c>
      <c r="AL127">
        <v>1021.875</v>
      </c>
      <c r="AM127">
        <v>994.5</v>
      </c>
      <c r="AN127">
        <v>1012</v>
      </c>
      <c r="AO127">
        <v>1179.25</v>
      </c>
      <c r="AP127">
        <v>1306.5</v>
      </c>
      <c r="AQ127">
        <v>1143.9285714285713</v>
      </c>
      <c r="AR127">
        <v>1056.0294117647059</v>
      </c>
      <c r="AS127">
        <v>884.16666666666663</v>
      </c>
      <c r="AT127">
        <v>984</v>
      </c>
      <c r="AU127">
        <v>931.4</v>
      </c>
      <c r="AV127">
        <v>926.5333333333333</v>
      </c>
      <c r="AW127">
        <v>1334.5</v>
      </c>
      <c r="AX127">
        <v>968.2</v>
      </c>
      <c r="AY127">
        <v>1196</v>
      </c>
      <c r="AZ127">
        <v>1109.8</v>
      </c>
      <c r="BA127">
        <v>999.84</v>
      </c>
      <c r="BB127">
        <v>1032.2203389830509</v>
      </c>
      <c r="BC127">
        <v>540.5</v>
      </c>
      <c r="BD127">
        <v>646.5</v>
      </c>
      <c r="BE127">
        <v>658</v>
      </c>
      <c r="BF127">
        <v>616.27777777777783</v>
      </c>
      <c r="BG127">
        <v>538.4</v>
      </c>
      <c r="BH127">
        <v>762.5</v>
      </c>
      <c r="BI127">
        <v>459.4</v>
      </c>
      <c r="BJ127">
        <v>574.21428571428567</v>
      </c>
      <c r="BK127">
        <v>597.875</v>
      </c>
      <c r="BL127">
        <v>597.875</v>
      </c>
      <c r="BM127">
        <v>879.4835164835165</v>
      </c>
      <c r="BN127">
        <v>1324.5</v>
      </c>
      <c r="BQ127">
        <v>1324.5</v>
      </c>
      <c r="BR127">
        <v>1285.5</v>
      </c>
      <c r="BS127">
        <v>1420.25</v>
      </c>
      <c r="BT127">
        <v>1324</v>
      </c>
      <c r="BU127">
        <v>1362.5</v>
      </c>
      <c r="BV127">
        <v>1354.9</v>
      </c>
      <c r="BX127">
        <v>1013.5</v>
      </c>
      <c r="BY127">
        <v>1761</v>
      </c>
      <c r="BZ127">
        <v>1262.6666666666667</v>
      </c>
      <c r="CA127">
        <v>919.25</v>
      </c>
      <c r="CB127">
        <v>1022</v>
      </c>
      <c r="CC127">
        <v>1115.5</v>
      </c>
      <c r="CD127">
        <v>990</v>
      </c>
      <c r="CE127">
        <v>1071.8</v>
      </c>
      <c r="CF127">
        <v>1213.3499999999999</v>
      </c>
      <c r="CG127">
        <v>532.5</v>
      </c>
      <c r="CH127">
        <v>794.5</v>
      </c>
      <c r="CI127">
        <v>400</v>
      </c>
      <c r="CJ127">
        <v>610.79999999999995</v>
      </c>
      <c r="CK127">
        <v>778</v>
      </c>
      <c r="CL127">
        <v>470</v>
      </c>
      <c r="CM127">
        <v>784.5</v>
      </c>
      <c r="CN127">
        <v>688.2</v>
      </c>
      <c r="CO127">
        <v>662.4</v>
      </c>
      <c r="CP127">
        <v>662.4</v>
      </c>
      <c r="CQ127">
        <v>977.2285714285714</v>
      </c>
      <c r="CR127">
        <v>906.6349206349206</v>
      </c>
      <c r="CS127">
        <v>952.71428571428567</v>
      </c>
      <c r="CT127">
        <v>1430.5714285714287</v>
      </c>
      <c r="CU127">
        <v>1287.4285714285713</v>
      </c>
      <c r="CV127">
        <v>1223.5714285714287</v>
      </c>
      <c r="CW127">
        <v>1100.8333333333333</v>
      </c>
      <c r="CX127">
        <v>586.25</v>
      </c>
      <c r="CY127">
        <v>914</v>
      </c>
      <c r="CZ127">
        <v>835</v>
      </c>
      <c r="DA127">
        <v>1039</v>
      </c>
      <c r="DB127">
        <v>1337.1428571428571</v>
      </c>
      <c r="DC127">
        <v>809.28571428571433</v>
      </c>
      <c r="DD127">
        <v>1019.6666666666666</v>
      </c>
      <c r="DE127">
        <v>1057.1500000000001</v>
      </c>
      <c r="DF127">
        <v>1584.8333333333333</v>
      </c>
      <c r="DG127">
        <v>1304.5555555555557</v>
      </c>
      <c r="DH127">
        <v>1560.375</v>
      </c>
      <c r="DI127">
        <v>1466.6521739130435</v>
      </c>
      <c r="DJ127">
        <v>1276.1860465116279</v>
      </c>
      <c r="DK127">
        <v>1161.8795180722891</v>
      </c>
      <c r="DL127">
        <v>600.875</v>
      </c>
      <c r="DM127">
        <v>568.85714285714289</v>
      </c>
      <c r="DN127">
        <v>452.57142857142856</v>
      </c>
      <c r="DO127">
        <v>543.5</v>
      </c>
      <c r="DP127">
        <v>476.75</v>
      </c>
      <c r="DQ127">
        <v>338</v>
      </c>
      <c r="DR127">
        <v>587.625</v>
      </c>
      <c r="DS127">
        <v>467.45833333333331</v>
      </c>
      <c r="DT127">
        <v>503.82608695652175</v>
      </c>
      <c r="DU127">
        <v>503.82608695652175</v>
      </c>
      <c r="DV127">
        <v>927.22480620155034</v>
      </c>
      <c r="DY127">
        <v>1445</v>
      </c>
      <c r="DZ127">
        <v>1445</v>
      </c>
      <c r="EA127">
        <v>1536</v>
      </c>
      <c r="ED127">
        <v>1536</v>
      </c>
      <c r="EE127">
        <v>1490.5</v>
      </c>
      <c r="EF127">
        <v>1985</v>
      </c>
      <c r="EI127">
        <v>1985</v>
      </c>
      <c r="EN127">
        <v>1985</v>
      </c>
      <c r="EO127">
        <v>1655.3333333333333</v>
      </c>
      <c r="EP127">
        <v>535</v>
      </c>
      <c r="ER127">
        <v>150</v>
      </c>
      <c r="ES127">
        <v>342.5</v>
      </c>
      <c r="ET127">
        <v>296</v>
      </c>
      <c r="EW127">
        <v>296</v>
      </c>
      <c r="EX127">
        <v>327</v>
      </c>
      <c r="EY127">
        <v>327</v>
      </c>
      <c r="EZ127">
        <v>2.7777777777777777</v>
      </c>
      <c r="FA127">
        <v>991.16666666666663</v>
      </c>
      <c r="FB127">
        <v>2.9166666666666665</v>
      </c>
      <c r="FC127">
        <v>930.06666666666672</v>
      </c>
      <c r="FD127">
        <v>311.66666666666669</v>
      </c>
      <c r="FE127">
        <v>263.22222222222223</v>
      </c>
      <c r="FF127">
        <v>276.25</v>
      </c>
      <c r="FG127">
        <v>280.39130434782606</v>
      </c>
      <c r="FH127">
        <v>290.5</v>
      </c>
      <c r="FI127">
        <v>211.875</v>
      </c>
      <c r="FJ127">
        <v>227</v>
      </c>
      <c r="FK127">
        <v>240.68421052631578</v>
      </c>
      <c r="FL127">
        <v>133.5</v>
      </c>
      <c r="FM127">
        <v>288.2</v>
      </c>
      <c r="FN127">
        <v>298.33333333333331</v>
      </c>
      <c r="FO127">
        <v>260.3</v>
      </c>
      <c r="FP127">
        <v>272.66666666666669</v>
      </c>
      <c r="FQ127">
        <v>282.25</v>
      </c>
      <c r="FR127">
        <v>273.75</v>
      </c>
      <c r="FS127">
        <v>275.71428571428572</v>
      </c>
      <c r="FT127">
        <v>221.4</v>
      </c>
      <c r="FU127">
        <v>266</v>
      </c>
      <c r="FV127">
        <v>232.30769230769232</v>
      </c>
      <c r="FW127">
        <v>239.64285714285714</v>
      </c>
      <c r="FX127">
        <v>226.93333333333334</v>
      </c>
      <c r="FY127">
        <v>252.18181818181819</v>
      </c>
      <c r="FZ127">
        <v>239.33333333333334</v>
      </c>
      <c r="GA127">
        <v>238.31818181818181</v>
      </c>
    </row>
    <row r="128" spans="1:183" x14ac:dyDescent="0.3">
      <c r="A128" s="2" t="s">
        <v>126</v>
      </c>
      <c r="B128">
        <v>1175.3684210526317</v>
      </c>
      <c r="C128">
        <v>989.2</v>
      </c>
      <c r="D128">
        <v>1134.3157894736842</v>
      </c>
      <c r="E128">
        <v>1097.7241379310344</v>
      </c>
      <c r="F128">
        <v>1010.4</v>
      </c>
      <c r="G128">
        <v>1088.05</v>
      </c>
      <c r="H128">
        <v>1146.1176470588234</v>
      </c>
      <c r="I128">
        <v>1078.1228070175439</v>
      </c>
      <c r="J128">
        <v>1088.0086956521739</v>
      </c>
      <c r="K128">
        <v>528.85</v>
      </c>
      <c r="L128">
        <v>507.55</v>
      </c>
      <c r="M128">
        <v>463.75</v>
      </c>
      <c r="N128">
        <v>1.7833333333333334</v>
      </c>
      <c r="O128">
        <v>500.05</v>
      </c>
      <c r="P128">
        <v>1.7833333333333334</v>
      </c>
      <c r="Q128">
        <v>500.05</v>
      </c>
      <c r="R128">
        <v>2.8666666666666667</v>
      </c>
      <c r="S128">
        <v>886.4228571428572</v>
      </c>
      <c r="AI128">
        <v>886.4228571428572</v>
      </c>
      <c r="AJ128">
        <v>1700.8</v>
      </c>
      <c r="AK128">
        <v>1715.1</v>
      </c>
      <c r="AL128">
        <v>1436.5</v>
      </c>
      <c r="AM128">
        <v>1617.4666666666667</v>
      </c>
      <c r="AN128">
        <v>1920.6666666666667</v>
      </c>
      <c r="AO128">
        <v>1491.8</v>
      </c>
      <c r="AP128">
        <v>1443.8</v>
      </c>
      <c r="AQ128">
        <v>1608.344827586207</v>
      </c>
      <c r="AR128">
        <v>1612.9830508474577</v>
      </c>
      <c r="AS128">
        <v>594</v>
      </c>
      <c r="AT128">
        <v>732.4</v>
      </c>
      <c r="AU128">
        <v>805.42857142857144</v>
      </c>
      <c r="AV128">
        <v>729.75</v>
      </c>
      <c r="AW128">
        <v>1092</v>
      </c>
      <c r="AX128">
        <v>776.66666666666663</v>
      </c>
      <c r="AY128">
        <v>521.75</v>
      </c>
      <c r="AZ128">
        <v>712.35294117647061</v>
      </c>
      <c r="BA128">
        <v>720.78787878787875</v>
      </c>
      <c r="BB128">
        <v>1292.9565217391305</v>
      </c>
      <c r="BC128">
        <v>612.20000000000005</v>
      </c>
      <c r="BD128">
        <v>636</v>
      </c>
      <c r="BE128">
        <v>750.7</v>
      </c>
      <c r="BF128">
        <v>666.3</v>
      </c>
      <c r="BG128">
        <v>707.3</v>
      </c>
      <c r="BH128">
        <v>691.7</v>
      </c>
      <c r="BI128">
        <v>778.4</v>
      </c>
      <c r="BJ128">
        <v>725.8</v>
      </c>
      <c r="BK128">
        <v>696.05</v>
      </c>
      <c r="BL128">
        <v>696.05</v>
      </c>
      <c r="BM128">
        <v>1057.3355263157894</v>
      </c>
      <c r="CR128">
        <v>1057.3355263157894</v>
      </c>
      <c r="CS128">
        <v>552.57142857142856</v>
      </c>
      <c r="CT128">
        <v>430</v>
      </c>
      <c r="CU128">
        <v>536.75</v>
      </c>
      <c r="CV128">
        <v>510.3125</v>
      </c>
      <c r="CW128">
        <v>383.75</v>
      </c>
      <c r="CX128">
        <v>521.16666666666663</v>
      </c>
      <c r="CY128">
        <v>448.25</v>
      </c>
      <c r="CZ128">
        <v>458.22222222222223</v>
      </c>
      <c r="DA128">
        <v>482.73529411764707</v>
      </c>
      <c r="DB128">
        <v>1513.2</v>
      </c>
      <c r="DC128">
        <v>1615.6</v>
      </c>
      <c r="DD128">
        <v>1819.125</v>
      </c>
      <c r="DE128">
        <v>1637.1785714285713</v>
      </c>
      <c r="DF128">
        <v>1852.4444444444443</v>
      </c>
      <c r="DG128">
        <v>1610.8</v>
      </c>
      <c r="DH128">
        <v>1420</v>
      </c>
      <c r="DI128">
        <v>1620</v>
      </c>
      <c r="DJ128">
        <v>1628.4385964912281</v>
      </c>
      <c r="DK128">
        <v>1200.3736263736264</v>
      </c>
      <c r="DL128">
        <v>692.9</v>
      </c>
      <c r="DM128">
        <v>797.8</v>
      </c>
      <c r="DN128">
        <v>659.625</v>
      </c>
      <c r="DO128">
        <v>720.85714285714289</v>
      </c>
      <c r="DP128">
        <v>634.33333333333337</v>
      </c>
      <c r="DQ128">
        <v>601.1</v>
      </c>
      <c r="DR128">
        <v>641</v>
      </c>
      <c r="DS128">
        <v>625.17241379310349</v>
      </c>
      <c r="DT128">
        <v>672.17543859649118</v>
      </c>
      <c r="DU128">
        <v>672.17543859649118</v>
      </c>
      <c r="DV128">
        <v>996.94594594594594</v>
      </c>
      <c r="EH128">
        <v>1751</v>
      </c>
      <c r="EI128">
        <v>1751</v>
      </c>
      <c r="EJ128">
        <v>1730</v>
      </c>
      <c r="EM128">
        <v>1730</v>
      </c>
      <c r="EN128">
        <v>1744</v>
      </c>
      <c r="EO128">
        <v>1744</v>
      </c>
      <c r="ER128">
        <v>1189.5</v>
      </c>
      <c r="ES128">
        <v>1189.5</v>
      </c>
      <c r="ET128">
        <v>711</v>
      </c>
      <c r="EW128">
        <v>711</v>
      </c>
      <c r="EX128">
        <v>1030</v>
      </c>
      <c r="EY128">
        <v>1030</v>
      </c>
      <c r="EZ128">
        <v>2.8888888888888888</v>
      </c>
      <c r="FA128">
        <v>1387</v>
      </c>
      <c r="FB128">
        <v>2.9388888888888891</v>
      </c>
      <c r="FC128">
        <v>1012.1428571428571</v>
      </c>
      <c r="FD128">
        <v>355.55555555555554</v>
      </c>
      <c r="FE128">
        <v>348.4</v>
      </c>
      <c r="FF128">
        <v>317</v>
      </c>
      <c r="FG128">
        <v>339.79310344827587</v>
      </c>
      <c r="FH128">
        <v>261.5</v>
      </c>
      <c r="FI128">
        <v>336.33333333333331</v>
      </c>
      <c r="FJ128">
        <v>245.5</v>
      </c>
      <c r="FK128">
        <v>279.33333333333331</v>
      </c>
      <c r="FL128">
        <v>335</v>
      </c>
      <c r="FM128">
        <v>321.5</v>
      </c>
      <c r="FN128">
        <v>304.75</v>
      </c>
      <c r="FO128">
        <v>316</v>
      </c>
      <c r="FP128">
        <v>378.88888888888891</v>
      </c>
      <c r="FQ128">
        <v>284.7</v>
      </c>
      <c r="FR128">
        <v>370.7</v>
      </c>
      <c r="FS128">
        <v>343.58620689655174</v>
      </c>
      <c r="FT128">
        <v>323.89999999999998</v>
      </c>
      <c r="FU128">
        <v>327.39999999999998</v>
      </c>
      <c r="FV128">
        <v>354.41176470588238</v>
      </c>
      <c r="FW128">
        <v>334.22807017543857</v>
      </c>
      <c r="FX128">
        <v>346.78947368421052</v>
      </c>
      <c r="FY128">
        <v>350</v>
      </c>
      <c r="FZ128">
        <v>301.15789473684208</v>
      </c>
      <c r="GA128">
        <v>332.94827586206895</v>
      </c>
    </row>
    <row r="129" spans="1:183" x14ac:dyDescent="0.3">
      <c r="A129" s="2" t="s">
        <v>127</v>
      </c>
      <c r="B129">
        <v>409.26666666666665</v>
      </c>
      <c r="C129">
        <v>453.33333333333331</v>
      </c>
      <c r="D129">
        <v>474.625</v>
      </c>
      <c r="E129">
        <v>445.88372093023258</v>
      </c>
      <c r="F129">
        <v>350.53846153846155</v>
      </c>
      <c r="G129">
        <v>505.91666666666669</v>
      </c>
      <c r="H129">
        <v>347.3125</v>
      </c>
      <c r="I129">
        <v>394.7560975609756</v>
      </c>
      <c r="J129">
        <v>420.92857142857144</v>
      </c>
      <c r="K129">
        <v>235.57142857142858</v>
      </c>
      <c r="L129">
        <v>267.41666666666669</v>
      </c>
      <c r="M129">
        <v>269.61538461538464</v>
      </c>
      <c r="N129">
        <v>1</v>
      </c>
      <c r="O129">
        <v>256.71794871794873</v>
      </c>
      <c r="P129">
        <v>1</v>
      </c>
      <c r="Q129">
        <v>256.71794871794873</v>
      </c>
      <c r="R129">
        <v>1.4310344827586208</v>
      </c>
      <c r="S129">
        <v>368.86178861788619</v>
      </c>
      <c r="T129">
        <v>1411</v>
      </c>
      <c r="W129">
        <v>1411</v>
      </c>
      <c r="X129">
        <v>200</v>
      </c>
      <c r="AA129">
        <v>200</v>
      </c>
      <c r="AB129">
        <v>805.5</v>
      </c>
      <c r="AC129">
        <v>456.5</v>
      </c>
      <c r="AF129">
        <v>456.5</v>
      </c>
      <c r="AG129">
        <v>456.5</v>
      </c>
      <c r="AH129">
        <v>631</v>
      </c>
      <c r="AI129">
        <v>377.11811023622045</v>
      </c>
      <c r="AJ129">
        <v>592</v>
      </c>
      <c r="AK129">
        <v>341.2</v>
      </c>
      <c r="AL129">
        <v>349.9</v>
      </c>
      <c r="AM129">
        <v>415.96428571428572</v>
      </c>
      <c r="AN129">
        <v>531.42857142857144</v>
      </c>
      <c r="AO129">
        <v>570.75</v>
      </c>
      <c r="AP129">
        <v>572.1</v>
      </c>
      <c r="AQ129">
        <v>560.28</v>
      </c>
      <c r="AR129">
        <v>484.03773584905662</v>
      </c>
      <c r="AS129">
        <v>617</v>
      </c>
      <c r="AT129">
        <v>288</v>
      </c>
      <c r="AU129">
        <v>395.2</v>
      </c>
      <c r="AV129">
        <v>409.16666666666669</v>
      </c>
      <c r="AW129">
        <v>527.42857142857144</v>
      </c>
      <c r="AX129">
        <v>541.28571428571433</v>
      </c>
      <c r="AY129">
        <v>231.33333333333334</v>
      </c>
      <c r="AZ129">
        <v>443.45</v>
      </c>
      <c r="BA129">
        <v>427.21052631578948</v>
      </c>
      <c r="BB129">
        <v>460.30769230769232</v>
      </c>
      <c r="BC129">
        <v>373.2</v>
      </c>
      <c r="BD129">
        <v>272</v>
      </c>
      <c r="BE129">
        <v>291.125</v>
      </c>
      <c r="BF129">
        <v>313.60714285714283</v>
      </c>
      <c r="BG129">
        <v>504.71428571428572</v>
      </c>
      <c r="BH129">
        <v>294.85714285714283</v>
      </c>
      <c r="BI129">
        <v>254.14285714285714</v>
      </c>
      <c r="BJ129">
        <v>351.23809523809524</v>
      </c>
      <c r="BK129">
        <v>329.73469387755102</v>
      </c>
      <c r="BL129">
        <v>329.73469387755102</v>
      </c>
      <c r="BM129">
        <v>414.60714285714283</v>
      </c>
      <c r="CA129">
        <v>655</v>
      </c>
      <c r="CD129">
        <v>655</v>
      </c>
      <c r="CE129">
        <v>655</v>
      </c>
      <c r="CF129">
        <v>655</v>
      </c>
      <c r="CK129">
        <v>287</v>
      </c>
      <c r="CN129">
        <v>287</v>
      </c>
      <c r="CO129">
        <v>287</v>
      </c>
      <c r="CP129">
        <v>287</v>
      </c>
      <c r="CQ129">
        <v>471</v>
      </c>
      <c r="CR129">
        <v>415.40140845070425</v>
      </c>
      <c r="CS129">
        <v>365.4</v>
      </c>
      <c r="CT129">
        <v>127.25</v>
      </c>
      <c r="CU129">
        <v>326</v>
      </c>
      <c r="CV129">
        <v>280</v>
      </c>
      <c r="CW129">
        <v>248.5</v>
      </c>
      <c r="CX129">
        <v>218</v>
      </c>
      <c r="CY129">
        <v>328.2</v>
      </c>
      <c r="CZ129">
        <v>269.76923076923077</v>
      </c>
      <c r="DA129">
        <v>274.88461538461536</v>
      </c>
      <c r="DB129">
        <v>615.625</v>
      </c>
      <c r="DC129">
        <v>616.77777777777783</v>
      </c>
      <c r="DD129">
        <v>620.14285714285711</v>
      </c>
      <c r="DE129">
        <v>617.375</v>
      </c>
      <c r="DF129">
        <v>464.88888888888891</v>
      </c>
      <c r="DG129">
        <v>559.29999999999995</v>
      </c>
      <c r="DH129">
        <v>500.57142857142856</v>
      </c>
      <c r="DI129">
        <v>510.80769230769232</v>
      </c>
      <c r="DJ129">
        <v>561.96</v>
      </c>
      <c r="DK129">
        <v>463.75</v>
      </c>
      <c r="DL129">
        <v>273.83333333333331</v>
      </c>
      <c r="DM129">
        <v>262.875</v>
      </c>
      <c r="DN129">
        <v>329.33333333333331</v>
      </c>
      <c r="DO129">
        <v>286.10000000000002</v>
      </c>
      <c r="DP129">
        <v>315.66666666666669</v>
      </c>
      <c r="DQ129">
        <v>275.39999999999998</v>
      </c>
      <c r="DR129">
        <v>312.16666666666669</v>
      </c>
      <c r="DS129">
        <v>296.40909090909093</v>
      </c>
      <c r="DT129">
        <v>291.5</v>
      </c>
      <c r="DU129">
        <v>291.5</v>
      </c>
      <c r="DV129">
        <v>402.4406779661017</v>
      </c>
      <c r="DW129">
        <v>171</v>
      </c>
      <c r="DY129">
        <v>135</v>
      </c>
      <c r="DZ129">
        <v>153</v>
      </c>
      <c r="EA129">
        <v>231</v>
      </c>
      <c r="ED129">
        <v>231</v>
      </c>
      <c r="EE129">
        <v>179</v>
      </c>
      <c r="EF129">
        <v>444</v>
      </c>
      <c r="EG129">
        <v>214</v>
      </c>
      <c r="EH129">
        <v>433.5</v>
      </c>
      <c r="EI129">
        <v>381.25</v>
      </c>
      <c r="EL129">
        <v>1241</v>
      </c>
      <c r="EM129">
        <v>1241</v>
      </c>
      <c r="EN129">
        <v>553.20000000000005</v>
      </c>
      <c r="EO129">
        <v>412.875</v>
      </c>
      <c r="EP129">
        <v>599</v>
      </c>
      <c r="ER129">
        <v>623</v>
      </c>
      <c r="ES129">
        <v>615</v>
      </c>
      <c r="EV129">
        <v>981</v>
      </c>
      <c r="EW129">
        <v>981</v>
      </c>
      <c r="EX129">
        <v>706.5</v>
      </c>
      <c r="EY129">
        <v>706.5</v>
      </c>
      <c r="EZ129">
        <v>1.9444444444444444</v>
      </c>
      <c r="FA129">
        <v>510.75</v>
      </c>
      <c r="FB129">
        <v>1.6944444444444444</v>
      </c>
      <c r="FC129">
        <v>412.43846153846152</v>
      </c>
      <c r="FD129">
        <v>162.77777777777777</v>
      </c>
      <c r="FE129">
        <v>201</v>
      </c>
      <c r="FF129">
        <v>213.85714285714286</v>
      </c>
      <c r="FG129">
        <v>191.23076923076923</v>
      </c>
      <c r="FH129">
        <v>171</v>
      </c>
      <c r="FI129">
        <v>218</v>
      </c>
      <c r="FJ129">
        <v>144.6</v>
      </c>
      <c r="FK129">
        <v>175.30769230769232</v>
      </c>
      <c r="FL129">
        <v>170</v>
      </c>
      <c r="FM129">
        <v>201.57142857142858</v>
      </c>
      <c r="FN129">
        <v>191.83333333333334</v>
      </c>
      <c r="FO129">
        <v>187.6</v>
      </c>
      <c r="FP129">
        <v>166.71428571428572</v>
      </c>
      <c r="FQ129">
        <v>156.625</v>
      </c>
      <c r="FR129">
        <v>247.9</v>
      </c>
      <c r="FS129">
        <v>195.96</v>
      </c>
      <c r="FT129">
        <v>169.84615384615384</v>
      </c>
      <c r="FU129">
        <v>181</v>
      </c>
      <c r="FV129">
        <v>169</v>
      </c>
      <c r="FW129">
        <v>172.78048780487805</v>
      </c>
      <c r="FX129">
        <v>189.86666666666667</v>
      </c>
      <c r="FY129">
        <v>195.75</v>
      </c>
      <c r="FZ129">
        <v>171.6875</v>
      </c>
      <c r="GA129">
        <v>184.74418604651163</v>
      </c>
    </row>
    <row r="130" spans="1:183" x14ac:dyDescent="0.3">
      <c r="A130" s="2" t="s">
        <v>128</v>
      </c>
      <c r="B130">
        <v>1105.1875</v>
      </c>
      <c r="C130">
        <v>1004.8823529411765</v>
      </c>
      <c r="D130">
        <v>1003.5882352941177</v>
      </c>
      <c r="E130">
        <v>1036.54</v>
      </c>
      <c r="F130">
        <v>1425.5625</v>
      </c>
      <c r="G130">
        <v>1091.8333333333333</v>
      </c>
      <c r="H130">
        <v>1273.8823529411766</v>
      </c>
      <c r="I130">
        <v>1257.2156862745098</v>
      </c>
      <c r="J130">
        <v>1147.970297029703</v>
      </c>
      <c r="K130">
        <v>498.42857142857144</v>
      </c>
      <c r="L130">
        <v>508.75</v>
      </c>
      <c r="M130">
        <v>537.71428571428567</v>
      </c>
      <c r="N130">
        <v>1.3666666666666667</v>
      </c>
      <c r="O130">
        <v>514.68181818181813</v>
      </c>
      <c r="P130">
        <v>1.3666666666666667</v>
      </c>
      <c r="Q130">
        <v>514.68181818181813</v>
      </c>
      <c r="R130">
        <v>2.6</v>
      </c>
      <c r="S130">
        <v>955.8</v>
      </c>
      <c r="AI130">
        <v>955.8</v>
      </c>
      <c r="AJ130">
        <v>1335.875</v>
      </c>
      <c r="AK130">
        <v>920.125</v>
      </c>
      <c r="AL130">
        <v>1257.4444444444443</v>
      </c>
      <c r="AM130">
        <v>1174.5999999999999</v>
      </c>
      <c r="AN130">
        <v>1119.125</v>
      </c>
      <c r="AO130">
        <v>1038.4444444444443</v>
      </c>
      <c r="AP130">
        <v>1129</v>
      </c>
      <c r="AQ130">
        <v>1093.24</v>
      </c>
      <c r="AR130">
        <v>1133.92</v>
      </c>
      <c r="AS130">
        <v>985.28571428571433</v>
      </c>
      <c r="AT130">
        <v>602.4</v>
      </c>
      <c r="AU130">
        <v>630.4</v>
      </c>
      <c r="AV130">
        <v>768.29411764705878</v>
      </c>
      <c r="AW130">
        <v>917</v>
      </c>
      <c r="AX130">
        <v>946.25</v>
      </c>
      <c r="AY130">
        <v>1112.2857142857142</v>
      </c>
      <c r="AZ130">
        <v>997.05</v>
      </c>
      <c r="BA130">
        <v>891.94594594594594</v>
      </c>
      <c r="BB130">
        <v>1031.0114942528735</v>
      </c>
      <c r="BC130">
        <v>417.25</v>
      </c>
      <c r="BD130">
        <v>443</v>
      </c>
      <c r="BE130">
        <v>648.14285714285711</v>
      </c>
      <c r="BF130">
        <v>531.86666666666667</v>
      </c>
      <c r="BG130">
        <v>528.4</v>
      </c>
      <c r="BH130">
        <v>560</v>
      </c>
      <c r="BI130">
        <v>284.57142857142856</v>
      </c>
      <c r="BJ130">
        <v>429.625</v>
      </c>
      <c r="BK130">
        <v>479.09677419354841</v>
      </c>
      <c r="BL130">
        <v>479.09677419354841</v>
      </c>
      <c r="BM130">
        <v>886.01694915254234</v>
      </c>
      <c r="BO130">
        <v>1770</v>
      </c>
      <c r="BP130">
        <v>1129</v>
      </c>
      <c r="BQ130">
        <v>1556.3333333333333</v>
      </c>
      <c r="BR130">
        <v>834</v>
      </c>
      <c r="BU130">
        <v>834</v>
      </c>
      <c r="BV130">
        <v>1267.4000000000001</v>
      </c>
      <c r="BX130">
        <v>380</v>
      </c>
      <c r="BZ130">
        <v>380</v>
      </c>
      <c r="CA130">
        <v>1444</v>
      </c>
      <c r="CD130">
        <v>1444</v>
      </c>
      <c r="CE130">
        <v>734.66666666666663</v>
      </c>
      <c r="CF130">
        <v>1067.625</v>
      </c>
      <c r="CH130">
        <v>812.5</v>
      </c>
      <c r="CI130">
        <v>730</v>
      </c>
      <c r="CJ130">
        <v>785</v>
      </c>
      <c r="CK130">
        <v>515</v>
      </c>
      <c r="CN130">
        <v>515</v>
      </c>
      <c r="CO130">
        <v>717.5</v>
      </c>
      <c r="CP130">
        <v>717.5</v>
      </c>
      <c r="CQ130">
        <v>950.91666666666663</v>
      </c>
      <c r="CR130">
        <v>892.00769230769231</v>
      </c>
      <c r="CS130">
        <v>1327.5714285714287</v>
      </c>
      <c r="CT130">
        <v>791.5</v>
      </c>
      <c r="CU130">
        <v>910.25</v>
      </c>
      <c r="CV130">
        <v>1040.1764705882354</v>
      </c>
      <c r="CW130">
        <v>1004.3333333333334</v>
      </c>
      <c r="CX130">
        <v>1337.1666666666667</v>
      </c>
      <c r="CY130">
        <v>1717.5</v>
      </c>
      <c r="CZ130">
        <v>1307.4375</v>
      </c>
      <c r="DA130">
        <v>1169.7575757575758</v>
      </c>
      <c r="DB130">
        <v>1010</v>
      </c>
      <c r="DC130">
        <v>1720</v>
      </c>
      <c r="DD130">
        <v>1609.3333333333333</v>
      </c>
      <c r="DE130">
        <v>1481.36</v>
      </c>
      <c r="DF130">
        <v>1384.5714285714287</v>
      </c>
      <c r="DG130">
        <v>1623.8571428571429</v>
      </c>
      <c r="DH130">
        <v>1605.875</v>
      </c>
      <c r="DI130">
        <v>1541.1818181818182</v>
      </c>
      <c r="DJ130">
        <v>1509.3617021276596</v>
      </c>
      <c r="DK130">
        <v>1369.2750000000001</v>
      </c>
      <c r="DL130">
        <v>640.28571428571433</v>
      </c>
      <c r="DM130">
        <v>594.5</v>
      </c>
      <c r="DN130">
        <v>760.375</v>
      </c>
      <c r="DO130">
        <v>666.13043478260875</v>
      </c>
      <c r="DP130">
        <v>729</v>
      </c>
      <c r="DQ130">
        <v>590.85714285714289</v>
      </c>
      <c r="DR130">
        <v>555.77777777777783</v>
      </c>
      <c r="DS130">
        <v>614.18181818181813</v>
      </c>
      <c r="DT130">
        <v>640.73333333333335</v>
      </c>
      <c r="DU130">
        <v>640.73333333333335</v>
      </c>
      <c r="DV130">
        <v>1107</v>
      </c>
      <c r="DW130">
        <v>881</v>
      </c>
      <c r="DZ130">
        <v>881</v>
      </c>
      <c r="EC130">
        <v>152</v>
      </c>
      <c r="ED130">
        <v>152</v>
      </c>
      <c r="EE130">
        <v>516.5</v>
      </c>
      <c r="EF130">
        <v>1263</v>
      </c>
      <c r="EI130">
        <v>1263</v>
      </c>
      <c r="EJ130">
        <v>1561</v>
      </c>
      <c r="EL130">
        <v>1847</v>
      </c>
      <c r="EM130">
        <v>1704</v>
      </c>
      <c r="EN130">
        <v>1557</v>
      </c>
      <c r="EO130">
        <v>1140.8</v>
      </c>
      <c r="EP130">
        <v>728</v>
      </c>
      <c r="ES130">
        <v>728</v>
      </c>
      <c r="EV130">
        <v>481</v>
      </c>
      <c r="EW130">
        <v>481</v>
      </c>
      <c r="EX130">
        <v>604.5</v>
      </c>
      <c r="EY130">
        <v>604.5</v>
      </c>
      <c r="EZ130">
        <v>2.5555555555555554</v>
      </c>
      <c r="FA130">
        <v>987.57142857142856</v>
      </c>
      <c r="FB130">
        <v>2.7666666666666666</v>
      </c>
      <c r="FC130">
        <v>1100.6666666666667</v>
      </c>
      <c r="FD130">
        <v>291.57142857142856</v>
      </c>
      <c r="FE130">
        <v>304</v>
      </c>
      <c r="FF130">
        <v>262.25</v>
      </c>
      <c r="FG130">
        <v>284.86363636363637</v>
      </c>
      <c r="FH130">
        <v>239.16666666666666</v>
      </c>
      <c r="FI130">
        <v>177.16666666666666</v>
      </c>
      <c r="FJ130">
        <v>300.75</v>
      </c>
      <c r="FK130">
        <v>231.3125</v>
      </c>
      <c r="FL130">
        <v>248.4</v>
      </c>
      <c r="FM130">
        <v>299.625</v>
      </c>
      <c r="FN130">
        <v>267</v>
      </c>
      <c r="FO130">
        <v>275.39999999999998</v>
      </c>
      <c r="FP130">
        <v>159.875</v>
      </c>
      <c r="FQ130">
        <v>270.44444444444446</v>
      </c>
      <c r="FR130">
        <v>295.125</v>
      </c>
      <c r="FS130">
        <v>242.96</v>
      </c>
      <c r="FT130">
        <v>279.125</v>
      </c>
      <c r="FU130">
        <v>278.77777777777777</v>
      </c>
      <c r="FV130">
        <v>368.23529411764707</v>
      </c>
      <c r="FW130">
        <v>308.70588235294116</v>
      </c>
      <c r="FX130">
        <v>321.4375</v>
      </c>
      <c r="FY130">
        <v>288.11764705882354</v>
      </c>
      <c r="FZ130">
        <v>282.47058823529414</v>
      </c>
      <c r="GA130">
        <v>296.86</v>
      </c>
    </row>
    <row r="131" spans="1:183" x14ac:dyDescent="0.3">
      <c r="A131" s="2" t="s">
        <v>129</v>
      </c>
      <c r="B131">
        <v>248</v>
      </c>
      <c r="C131">
        <v>241</v>
      </c>
      <c r="D131">
        <v>153</v>
      </c>
      <c r="E131">
        <v>220.75</v>
      </c>
      <c r="F131">
        <v>648.33333333333337</v>
      </c>
      <c r="H131">
        <v>402.5</v>
      </c>
      <c r="I131">
        <v>550</v>
      </c>
      <c r="J131">
        <v>403.66666666666669</v>
      </c>
      <c r="N131">
        <v>0</v>
      </c>
      <c r="P131">
        <v>0</v>
      </c>
      <c r="R131">
        <v>8.8888888888888892E-2</v>
      </c>
      <c r="S131">
        <v>403.66666666666669</v>
      </c>
      <c r="AI131">
        <v>403.66666666666669</v>
      </c>
      <c r="AJ131">
        <v>2052.5</v>
      </c>
      <c r="AK131">
        <v>1058</v>
      </c>
      <c r="AL131">
        <v>1393</v>
      </c>
      <c r="AM131">
        <v>1390.6666666666667</v>
      </c>
      <c r="AN131">
        <v>1550.25</v>
      </c>
      <c r="AO131">
        <v>1506</v>
      </c>
      <c r="AP131">
        <v>771</v>
      </c>
      <c r="AQ131">
        <v>1275.75</v>
      </c>
      <c r="AR131">
        <v>1325</v>
      </c>
      <c r="AS131">
        <v>447</v>
      </c>
      <c r="AT131">
        <v>915</v>
      </c>
      <c r="AU131">
        <v>840</v>
      </c>
      <c r="AV131">
        <v>812</v>
      </c>
      <c r="AW131">
        <v>571</v>
      </c>
      <c r="AX131">
        <v>666.33333333333337</v>
      </c>
      <c r="AY131">
        <v>1621.2</v>
      </c>
      <c r="AZ131">
        <v>1124.7</v>
      </c>
      <c r="BA131">
        <v>1007.4375</v>
      </c>
      <c r="BB131">
        <v>1187.6756756756756</v>
      </c>
      <c r="BC131">
        <v>596</v>
      </c>
      <c r="BD131">
        <v>1027.3333333333333</v>
      </c>
      <c r="BE131">
        <v>617.33333333333337</v>
      </c>
      <c r="BF131">
        <v>746.88888888888891</v>
      </c>
      <c r="BG131">
        <v>717.33333333333337</v>
      </c>
      <c r="BH131">
        <v>955</v>
      </c>
      <c r="BI131">
        <v>786.66666666666663</v>
      </c>
      <c r="BJ131">
        <v>802.75</v>
      </c>
      <c r="BK131">
        <v>773.17647058823525</v>
      </c>
      <c r="BL131">
        <v>773.17647058823525</v>
      </c>
      <c r="BM131">
        <v>1057.1851851851852</v>
      </c>
      <c r="BN131">
        <v>398</v>
      </c>
      <c r="BO131">
        <v>1545</v>
      </c>
      <c r="BQ131">
        <v>971.5</v>
      </c>
      <c r="BV131">
        <v>971.5</v>
      </c>
      <c r="BX131">
        <v>388</v>
      </c>
      <c r="BZ131">
        <v>388</v>
      </c>
      <c r="CE131">
        <v>388</v>
      </c>
      <c r="CF131">
        <v>777</v>
      </c>
      <c r="CH131">
        <v>1306</v>
      </c>
      <c r="CJ131">
        <v>1306</v>
      </c>
      <c r="CO131">
        <v>1306</v>
      </c>
      <c r="CP131">
        <v>1306</v>
      </c>
      <c r="CQ131">
        <v>909.25</v>
      </c>
      <c r="CR131">
        <v>1046.9827586206898</v>
      </c>
      <c r="CS131">
        <v>1921.2</v>
      </c>
      <c r="CT131">
        <v>1865.5</v>
      </c>
      <c r="CU131">
        <v>1790</v>
      </c>
      <c r="CV131">
        <v>1858.4285714285713</v>
      </c>
      <c r="CW131">
        <v>1885.6666666666667</v>
      </c>
      <c r="CX131">
        <v>2225.6666666666665</v>
      </c>
      <c r="CY131">
        <v>1482.4</v>
      </c>
      <c r="CZ131">
        <v>1795.090909090909</v>
      </c>
      <c r="DA131">
        <v>1830.56</v>
      </c>
      <c r="DB131">
        <v>2275.3333333333335</v>
      </c>
      <c r="DC131">
        <v>1970.5</v>
      </c>
      <c r="DD131">
        <v>1635.75</v>
      </c>
      <c r="DE131">
        <v>1931.909090909091</v>
      </c>
      <c r="DF131">
        <v>1761.7142857142858</v>
      </c>
      <c r="DG131">
        <v>2243.6666666666665</v>
      </c>
      <c r="DH131">
        <v>1468.5</v>
      </c>
      <c r="DI131">
        <v>1742.125</v>
      </c>
      <c r="DJ131">
        <v>1819.4444444444443</v>
      </c>
      <c r="DK131">
        <v>1824.7884615384614</v>
      </c>
      <c r="DL131">
        <v>578.16666666666663</v>
      </c>
      <c r="DM131">
        <v>843.5</v>
      </c>
      <c r="DN131">
        <v>866</v>
      </c>
      <c r="DO131">
        <v>736.21428571428567</v>
      </c>
      <c r="DP131">
        <v>565.57142857142856</v>
      </c>
      <c r="DQ131">
        <v>734.66666666666663</v>
      </c>
      <c r="DR131">
        <v>551</v>
      </c>
      <c r="DS131">
        <v>617.88888888888891</v>
      </c>
      <c r="DT131">
        <v>669.65625</v>
      </c>
      <c r="DU131">
        <v>669.65625</v>
      </c>
      <c r="DV131">
        <v>1384.7380952380952</v>
      </c>
      <c r="EH131">
        <v>2349</v>
      </c>
      <c r="EI131">
        <v>2349</v>
      </c>
      <c r="EL131">
        <v>1306</v>
      </c>
      <c r="EM131">
        <v>1306</v>
      </c>
      <c r="EN131">
        <v>1827.5</v>
      </c>
      <c r="EO131">
        <v>1827.5</v>
      </c>
      <c r="ER131">
        <v>127</v>
      </c>
      <c r="ES131">
        <v>127</v>
      </c>
      <c r="EX131">
        <v>127</v>
      </c>
      <c r="EY131">
        <v>127</v>
      </c>
      <c r="EZ131">
        <v>1.3333333333333333</v>
      </c>
      <c r="FA131">
        <v>1260.6666666666667</v>
      </c>
      <c r="FB131">
        <v>2.0944444444444446</v>
      </c>
      <c r="FC131">
        <v>1380.4597701149426</v>
      </c>
      <c r="FD131">
        <v>301.57142857142856</v>
      </c>
      <c r="FE131">
        <v>190.66666666666666</v>
      </c>
      <c r="FF131">
        <v>376.5</v>
      </c>
      <c r="FG131">
        <v>308.875</v>
      </c>
      <c r="FH131">
        <v>389.33333333333331</v>
      </c>
      <c r="FI131">
        <v>376</v>
      </c>
      <c r="FJ131">
        <v>257.60000000000002</v>
      </c>
      <c r="FK131">
        <v>325.81818181818181</v>
      </c>
      <c r="FL131">
        <v>276</v>
      </c>
      <c r="FM131">
        <v>244</v>
      </c>
      <c r="FN131">
        <v>230.6</v>
      </c>
      <c r="FO131">
        <v>243.7</v>
      </c>
      <c r="FP131">
        <v>262</v>
      </c>
      <c r="FQ131">
        <v>199</v>
      </c>
      <c r="FR131">
        <v>200.75</v>
      </c>
      <c r="FS131">
        <v>220.58333333333334</v>
      </c>
      <c r="FT131">
        <v>234.66666666666666</v>
      </c>
      <c r="FV131">
        <v>307</v>
      </c>
      <c r="FW131">
        <v>263.60000000000002</v>
      </c>
      <c r="FX131">
        <v>248</v>
      </c>
      <c r="FY131">
        <v>241</v>
      </c>
      <c r="FZ131">
        <v>153</v>
      </c>
      <c r="GA131">
        <v>220.75</v>
      </c>
    </row>
    <row r="132" spans="1:183" x14ac:dyDescent="0.3">
      <c r="A132" s="2" t="s">
        <v>130</v>
      </c>
      <c r="T132">
        <v>1042.7894736842106</v>
      </c>
      <c r="U132">
        <v>847.47368421052636</v>
      </c>
      <c r="V132">
        <v>1283.5625</v>
      </c>
      <c r="W132">
        <v>1045.4074074074074</v>
      </c>
      <c r="X132">
        <v>1147.55</v>
      </c>
      <c r="Y132">
        <v>1402.8421052631579</v>
      </c>
      <c r="Z132">
        <v>1260.2105263157894</v>
      </c>
      <c r="AA132">
        <v>1268.0862068965516</v>
      </c>
      <c r="AB132">
        <v>1160.7232142857142</v>
      </c>
      <c r="AC132">
        <v>2124.3000000000002</v>
      </c>
      <c r="AD132">
        <v>2146</v>
      </c>
      <c r="AE132">
        <v>2196.85</v>
      </c>
      <c r="AF132">
        <v>2155.7166666666667</v>
      </c>
      <c r="AG132">
        <v>2155.7166666666667</v>
      </c>
      <c r="AH132">
        <v>1507.8139534883721</v>
      </c>
      <c r="AI132">
        <v>1507.8139534883721</v>
      </c>
      <c r="AJ132">
        <v>1311.6</v>
      </c>
      <c r="AK132">
        <v>1444</v>
      </c>
      <c r="AL132">
        <v>1323.8</v>
      </c>
      <c r="AM132">
        <v>1350.4444444444443</v>
      </c>
      <c r="AN132">
        <v>1242.7</v>
      </c>
      <c r="AO132">
        <v>1484.1</v>
      </c>
      <c r="AP132">
        <v>1424.7142857142858</v>
      </c>
      <c r="AQ132">
        <v>1379.2962962962963</v>
      </c>
      <c r="AR132">
        <v>1364.8703703703704</v>
      </c>
      <c r="AS132">
        <v>785.625</v>
      </c>
      <c r="AT132">
        <v>1041.6666666666667</v>
      </c>
      <c r="AU132">
        <v>896.25</v>
      </c>
      <c r="AV132">
        <v>895.68181818181813</v>
      </c>
      <c r="AW132">
        <v>882.55555555555554</v>
      </c>
      <c r="AX132">
        <v>589.79999999999995</v>
      </c>
      <c r="AY132">
        <v>1047.5</v>
      </c>
      <c r="AZ132">
        <v>823</v>
      </c>
      <c r="BA132">
        <v>855.63265306122446</v>
      </c>
      <c r="BB132">
        <v>1122.6116504854369</v>
      </c>
      <c r="BC132">
        <v>934.3</v>
      </c>
      <c r="BD132">
        <v>899.125</v>
      </c>
      <c r="BE132">
        <v>1007.4</v>
      </c>
      <c r="BF132">
        <v>950.35714285714289</v>
      </c>
      <c r="BG132">
        <v>858.3</v>
      </c>
      <c r="BH132">
        <v>869.2</v>
      </c>
      <c r="BI132">
        <v>887.55555555555554</v>
      </c>
      <c r="BJ132">
        <v>871.13793103448279</v>
      </c>
      <c r="BK132">
        <v>910.0526315789474</v>
      </c>
      <c r="BL132">
        <v>910.0526315789474</v>
      </c>
      <c r="BM132">
        <v>1046.8875</v>
      </c>
      <c r="BO132">
        <v>839.5</v>
      </c>
      <c r="BQ132">
        <v>839.5</v>
      </c>
      <c r="BT132">
        <v>1739</v>
      </c>
      <c r="BU132">
        <v>1739</v>
      </c>
      <c r="BV132">
        <v>1139.3333333333333</v>
      </c>
      <c r="BX132">
        <v>1141</v>
      </c>
      <c r="BZ132">
        <v>1141</v>
      </c>
      <c r="CC132">
        <v>569</v>
      </c>
      <c r="CD132">
        <v>569</v>
      </c>
      <c r="CE132">
        <v>950.33333333333337</v>
      </c>
      <c r="CF132">
        <v>1044.8333333333333</v>
      </c>
      <c r="CH132">
        <v>1391</v>
      </c>
      <c r="CJ132">
        <v>1391</v>
      </c>
      <c r="CM132">
        <v>866</v>
      </c>
      <c r="CN132">
        <v>866</v>
      </c>
      <c r="CO132">
        <v>1216</v>
      </c>
      <c r="CP132">
        <v>1216</v>
      </c>
      <c r="CQ132">
        <v>1101.8888888888889</v>
      </c>
      <c r="CR132">
        <v>1049.8165680473373</v>
      </c>
      <c r="DW132">
        <v>1412.6666666666667</v>
      </c>
      <c r="DX132">
        <v>1458.2</v>
      </c>
      <c r="DY132">
        <v>1841.2</v>
      </c>
      <c r="DZ132">
        <v>1560.8125</v>
      </c>
      <c r="EA132">
        <v>1124</v>
      </c>
      <c r="EB132">
        <v>1484</v>
      </c>
      <c r="EC132">
        <v>1388.8333333333333</v>
      </c>
      <c r="ED132">
        <v>1352.2777777777778</v>
      </c>
      <c r="EE132">
        <v>1450.4117647058824</v>
      </c>
      <c r="EF132">
        <v>1366.8571428571429</v>
      </c>
      <c r="EG132">
        <v>1511</v>
      </c>
      <c r="EH132">
        <v>1625.4</v>
      </c>
      <c r="EI132">
        <v>1488</v>
      </c>
      <c r="EJ132">
        <v>1600.875</v>
      </c>
      <c r="EK132">
        <v>1539.6</v>
      </c>
      <c r="EL132">
        <v>1178.8333333333333</v>
      </c>
      <c r="EM132">
        <v>1451.4736842105262</v>
      </c>
      <c r="EN132">
        <v>1469.7368421052631</v>
      </c>
      <c r="EO132">
        <v>1460.6111111111111</v>
      </c>
      <c r="EP132">
        <v>1384.9</v>
      </c>
      <c r="EQ132">
        <v>1204.875</v>
      </c>
      <c r="ER132">
        <v>1219.8</v>
      </c>
      <c r="ES132">
        <v>1274.5</v>
      </c>
      <c r="ET132">
        <v>1206.0999999999999</v>
      </c>
      <c r="EU132">
        <v>1289.3333333333333</v>
      </c>
      <c r="EV132">
        <v>1387.8888888888889</v>
      </c>
      <c r="EW132">
        <v>1291.2857142857142</v>
      </c>
      <c r="EX132">
        <v>1282.8928571428571</v>
      </c>
      <c r="EY132">
        <v>1282.8928571428571</v>
      </c>
      <c r="EZ132">
        <v>3.4833333333333334</v>
      </c>
      <c r="FA132">
        <v>1382.859375</v>
      </c>
      <c r="FB132">
        <v>3.4833333333333334</v>
      </c>
      <c r="FC132">
        <v>1382.859375</v>
      </c>
      <c r="FL132">
        <v>258.77777777777777</v>
      </c>
      <c r="FM132">
        <v>197.6</v>
      </c>
      <c r="FN132">
        <v>287.5</v>
      </c>
      <c r="FO132">
        <v>244.62962962962962</v>
      </c>
      <c r="FP132">
        <v>264</v>
      </c>
      <c r="FQ132">
        <v>307.8</v>
      </c>
      <c r="FR132">
        <v>289.14285714285717</v>
      </c>
      <c r="FS132">
        <v>286.74074074074076</v>
      </c>
    </row>
    <row r="133" spans="1:183" x14ac:dyDescent="0.3">
      <c r="A133" s="2" t="s">
        <v>131</v>
      </c>
      <c r="B133">
        <v>1158.3333333333333</v>
      </c>
      <c r="C133">
        <v>1155</v>
      </c>
      <c r="D133">
        <v>1105.5</v>
      </c>
      <c r="E133">
        <v>1140.046511627907</v>
      </c>
      <c r="F133">
        <v>1191.8571428571429</v>
      </c>
      <c r="G133">
        <v>1217.6428571428571</v>
      </c>
      <c r="H133">
        <v>1427.9230769230769</v>
      </c>
      <c r="I133">
        <v>1275.5121951219512</v>
      </c>
      <c r="J133">
        <v>1206.1666666666667</v>
      </c>
      <c r="K133">
        <v>347.75</v>
      </c>
      <c r="L133">
        <v>466.44444444444446</v>
      </c>
      <c r="M133">
        <v>434.58333333333331</v>
      </c>
      <c r="N133">
        <v>0.88135593220338981</v>
      </c>
      <c r="O133">
        <v>420.51724137931035</v>
      </c>
      <c r="P133">
        <v>0.88135593220338981</v>
      </c>
      <c r="Q133">
        <v>420.51724137931035</v>
      </c>
      <c r="R133">
        <v>2.615819209039548</v>
      </c>
      <c r="S133">
        <v>1004.5398230088496</v>
      </c>
      <c r="U133">
        <v>1997</v>
      </c>
      <c r="W133">
        <v>1997</v>
      </c>
      <c r="AB133">
        <v>1997</v>
      </c>
      <c r="AD133">
        <v>1105</v>
      </c>
      <c r="AF133">
        <v>1105</v>
      </c>
      <c r="AG133">
        <v>1105</v>
      </c>
      <c r="AH133">
        <v>1551</v>
      </c>
      <c r="AI133">
        <v>1014.0434782608696</v>
      </c>
      <c r="AJ133">
        <v>1558.2222222222222</v>
      </c>
      <c r="AK133">
        <v>1353.6666666666667</v>
      </c>
      <c r="AL133">
        <v>1422</v>
      </c>
      <c r="AM133">
        <v>1445.5</v>
      </c>
      <c r="AN133">
        <v>1747.8571428571429</v>
      </c>
      <c r="AO133">
        <v>1587.1111111111111</v>
      </c>
      <c r="AP133">
        <v>1572.7142857142858</v>
      </c>
      <c r="AQ133">
        <v>1631.6521739130435</v>
      </c>
      <c r="AR133">
        <v>1532.8775510204082</v>
      </c>
      <c r="AS133">
        <v>1300.8</v>
      </c>
      <c r="AT133">
        <v>1420.4</v>
      </c>
      <c r="AU133">
        <v>1313.6666666666667</v>
      </c>
      <c r="AV133">
        <v>1343</v>
      </c>
      <c r="AW133">
        <v>1179.2</v>
      </c>
      <c r="AX133">
        <v>1483.25</v>
      </c>
      <c r="AY133">
        <v>1469.3333333333333</v>
      </c>
      <c r="AZ133">
        <v>1376.3333333333333</v>
      </c>
      <c r="BA133">
        <v>1359.1290322580646</v>
      </c>
      <c r="BB133">
        <v>1465.55</v>
      </c>
      <c r="BC133">
        <v>797.125</v>
      </c>
      <c r="BD133">
        <v>682</v>
      </c>
      <c r="BE133">
        <v>718.125</v>
      </c>
      <c r="BF133">
        <v>732.41666666666663</v>
      </c>
      <c r="BG133">
        <v>798.55555555555554</v>
      </c>
      <c r="BH133">
        <v>676</v>
      </c>
      <c r="BI133">
        <v>546.875</v>
      </c>
      <c r="BJ133">
        <v>678.69230769230774</v>
      </c>
      <c r="BK133">
        <v>704.48</v>
      </c>
      <c r="BL133">
        <v>704.48</v>
      </c>
      <c r="BM133">
        <v>1172.8307692307692</v>
      </c>
      <c r="BR133">
        <v>2002</v>
      </c>
      <c r="BU133">
        <v>2002</v>
      </c>
      <c r="BV133">
        <v>2002</v>
      </c>
      <c r="CA133">
        <v>226</v>
      </c>
      <c r="CD133">
        <v>226</v>
      </c>
      <c r="CE133">
        <v>226</v>
      </c>
      <c r="CF133">
        <v>1114</v>
      </c>
      <c r="CK133">
        <v>766</v>
      </c>
      <c r="CN133">
        <v>766</v>
      </c>
      <c r="CO133">
        <v>766</v>
      </c>
      <c r="CP133">
        <v>766</v>
      </c>
      <c r="CQ133">
        <v>998</v>
      </c>
      <c r="CR133">
        <v>1168.8872180451128</v>
      </c>
      <c r="CS133">
        <v>1169</v>
      </c>
      <c r="CT133">
        <v>755.66666666666663</v>
      </c>
      <c r="CU133">
        <v>1575</v>
      </c>
      <c r="CV133">
        <v>1111.9333333333334</v>
      </c>
      <c r="CW133">
        <v>1188.25</v>
      </c>
      <c r="CX133">
        <v>1179.2</v>
      </c>
      <c r="CY133">
        <v>933.85714285714289</v>
      </c>
      <c r="CZ133">
        <v>1074.125</v>
      </c>
      <c r="DA133">
        <v>1092.4193548387098</v>
      </c>
      <c r="DB133">
        <v>753.66666666666663</v>
      </c>
      <c r="DC133">
        <v>812</v>
      </c>
      <c r="DE133">
        <v>787</v>
      </c>
      <c r="DF133">
        <v>1026</v>
      </c>
      <c r="DG133">
        <v>356.66666666666669</v>
      </c>
      <c r="DH133">
        <v>1121.4000000000001</v>
      </c>
      <c r="DI133">
        <v>916.64285714285711</v>
      </c>
      <c r="DJ133">
        <v>873.42857142857144</v>
      </c>
      <c r="DK133">
        <v>1003.9807692307693</v>
      </c>
      <c r="DL133">
        <v>424.5</v>
      </c>
      <c r="DM133">
        <v>919.5</v>
      </c>
      <c r="DN133">
        <v>390</v>
      </c>
      <c r="DO133">
        <v>615.6</v>
      </c>
      <c r="DP133">
        <v>344.5</v>
      </c>
      <c r="DQ133">
        <v>366.5</v>
      </c>
      <c r="DR133">
        <v>157</v>
      </c>
      <c r="DS133">
        <v>315.8</v>
      </c>
      <c r="DT133">
        <v>465.7</v>
      </c>
      <c r="DU133">
        <v>465.7</v>
      </c>
      <c r="DV133">
        <v>917.16129032258061</v>
      </c>
      <c r="EH133">
        <v>925</v>
      </c>
      <c r="EI133">
        <v>925</v>
      </c>
      <c r="EJ133">
        <v>374</v>
      </c>
      <c r="EM133">
        <v>374</v>
      </c>
      <c r="EN133">
        <v>649.5</v>
      </c>
      <c r="EO133">
        <v>649.5</v>
      </c>
      <c r="ER133">
        <v>112</v>
      </c>
      <c r="ES133">
        <v>112</v>
      </c>
      <c r="EX133">
        <v>112</v>
      </c>
      <c r="EY133">
        <v>112</v>
      </c>
      <c r="EZ133">
        <v>1</v>
      </c>
      <c r="FA133">
        <v>470.33333333333331</v>
      </c>
      <c r="FB133">
        <v>1.2055555555555555</v>
      </c>
      <c r="FC133">
        <v>896.53846153846155</v>
      </c>
      <c r="FD133">
        <v>308.66666666666669</v>
      </c>
      <c r="FE133">
        <v>155.33333333333334</v>
      </c>
      <c r="FF133">
        <v>331.2</v>
      </c>
      <c r="FG133">
        <v>283.85714285714283</v>
      </c>
      <c r="FH133">
        <v>260.25</v>
      </c>
      <c r="FI133">
        <v>224.8</v>
      </c>
      <c r="FJ133">
        <v>333.71428571428572</v>
      </c>
      <c r="FK133">
        <v>281.3125</v>
      </c>
      <c r="FL133">
        <v>260.8</v>
      </c>
      <c r="FM133">
        <v>347</v>
      </c>
      <c r="FN133">
        <v>334.5</v>
      </c>
      <c r="FO133">
        <v>313.26666666666665</v>
      </c>
      <c r="FP133">
        <v>316.28571428571428</v>
      </c>
      <c r="FQ133">
        <v>336.11111111111109</v>
      </c>
      <c r="FR133">
        <v>255</v>
      </c>
      <c r="FS133">
        <v>305.39130434782606</v>
      </c>
      <c r="FT133">
        <v>248.71428571428572</v>
      </c>
      <c r="FU133">
        <v>251.21428571428572</v>
      </c>
      <c r="FV133">
        <v>241.30769230769232</v>
      </c>
      <c r="FW133">
        <v>247.21951219512195</v>
      </c>
      <c r="FX133">
        <v>267.26666666666665</v>
      </c>
      <c r="FY133">
        <v>248.28571428571428</v>
      </c>
      <c r="FZ133">
        <v>276.57142857142856</v>
      </c>
      <c r="GA133">
        <v>264.11627906976742</v>
      </c>
    </row>
    <row r="134" spans="1:183" x14ac:dyDescent="0.3">
      <c r="A134" s="2" t="s">
        <v>132</v>
      </c>
      <c r="B134">
        <v>465.5</v>
      </c>
      <c r="C134">
        <v>467.57142857142856</v>
      </c>
      <c r="D134">
        <v>1339.5</v>
      </c>
      <c r="E134">
        <v>601.07692307692309</v>
      </c>
      <c r="F134">
        <v>897.2</v>
      </c>
      <c r="G134">
        <v>1364.5</v>
      </c>
      <c r="H134">
        <v>282</v>
      </c>
      <c r="I134">
        <v>1018.2307692307693</v>
      </c>
      <c r="J134">
        <v>809.65384615384619</v>
      </c>
      <c r="K134">
        <v>490.5</v>
      </c>
      <c r="L134">
        <v>482.66666666666669</v>
      </c>
      <c r="M134">
        <v>380</v>
      </c>
      <c r="N134">
        <v>1.5</v>
      </c>
      <c r="O134">
        <v>476.18181818181819</v>
      </c>
      <c r="P134">
        <v>1.5</v>
      </c>
      <c r="Q134">
        <v>476.18181818181819</v>
      </c>
      <c r="R134">
        <v>2.2083333333333335</v>
      </c>
      <c r="S134">
        <v>710.51351351351354</v>
      </c>
      <c r="T134">
        <v>1219.1666666666667</v>
      </c>
      <c r="U134">
        <v>1049.1666666666667</v>
      </c>
      <c r="V134">
        <v>1128.0999999999999</v>
      </c>
      <c r="W134">
        <v>1132.3823529411766</v>
      </c>
      <c r="X134">
        <v>1096.375</v>
      </c>
      <c r="Y134">
        <v>1064</v>
      </c>
      <c r="Z134">
        <v>1335.4193548387098</v>
      </c>
      <c r="AA134">
        <v>1177.4691358024691</v>
      </c>
      <c r="AB134">
        <v>1156.8926174496644</v>
      </c>
      <c r="AC134">
        <v>873.26666666666665</v>
      </c>
      <c r="AD134">
        <v>819.28571428571433</v>
      </c>
      <c r="AE134">
        <v>896.56756756756761</v>
      </c>
      <c r="AF134">
        <v>866.43157894736839</v>
      </c>
      <c r="AG134">
        <v>866.43157894736839</v>
      </c>
      <c r="AH134">
        <v>1043.8032786885246</v>
      </c>
      <c r="AI134">
        <v>999.91814946619218</v>
      </c>
      <c r="BN134">
        <v>1283.8333333333333</v>
      </c>
      <c r="BO134">
        <v>1354.0714285714287</v>
      </c>
      <c r="BP134">
        <v>976.70588235294122</v>
      </c>
      <c r="BQ134">
        <v>1185.2790697674418</v>
      </c>
      <c r="BR134">
        <v>1279.0769230769231</v>
      </c>
      <c r="BS134">
        <v>1131.2857142857142</v>
      </c>
      <c r="BT134">
        <v>1064.5333333333333</v>
      </c>
      <c r="BU134">
        <v>1153.1904761904761</v>
      </c>
      <c r="BV134">
        <v>1169.4235294117648</v>
      </c>
      <c r="BW134">
        <v>1330.75</v>
      </c>
      <c r="BX134">
        <v>974.35714285714289</v>
      </c>
      <c r="BY134">
        <v>810.66666666666663</v>
      </c>
      <c r="BZ134">
        <v>1000.4411764705883</v>
      </c>
      <c r="CA134">
        <v>1133.7692307692307</v>
      </c>
      <c r="CB134">
        <v>948.13333333333333</v>
      </c>
      <c r="CC134">
        <v>1081.75</v>
      </c>
      <c r="CD134">
        <v>1048.55</v>
      </c>
      <c r="CE134">
        <v>1026.4459459459461</v>
      </c>
      <c r="CF134">
        <v>1102.8805031446541</v>
      </c>
      <c r="CG134">
        <v>1197.5</v>
      </c>
      <c r="CH134">
        <v>1248.5</v>
      </c>
      <c r="CI134">
        <v>1091.7333333333333</v>
      </c>
      <c r="CJ134">
        <v>1181.1063829787233</v>
      </c>
      <c r="CK134">
        <v>771.0625</v>
      </c>
      <c r="CL134">
        <v>1251.6428571428571</v>
      </c>
      <c r="CM134">
        <v>958.64705882352939</v>
      </c>
      <c r="CN134">
        <v>982.063829787234</v>
      </c>
      <c r="CO134">
        <v>1081.5851063829787</v>
      </c>
      <c r="CP134">
        <v>1081.5851063829787</v>
      </c>
      <c r="CQ134">
        <v>1094.9683794466403</v>
      </c>
      <c r="CR134">
        <v>1094.9683794466403</v>
      </c>
      <c r="CS134">
        <v>1035.9166666666667</v>
      </c>
      <c r="CT134">
        <v>890.9</v>
      </c>
      <c r="CU134">
        <v>873.25</v>
      </c>
      <c r="CV134">
        <v>935.85294117647061</v>
      </c>
      <c r="CW134">
        <v>756.27272727272725</v>
      </c>
      <c r="CX134">
        <v>997.9</v>
      </c>
      <c r="CY134">
        <v>807.92307692307691</v>
      </c>
      <c r="CZ134">
        <v>847.08823529411768</v>
      </c>
      <c r="DA134">
        <v>891.47058823529414</v>
      </c>
      <c r="DB134">
        <v>1243.3333333333333</v>
      </c>
      <c r="DC134">
        <v>1494.25</v>
      </c>
      <c r="DD134">
        <v>1427.5454545454545</v>
      </c>
      <c r="DE134">
        <v>1387.1666666666667</v>
      </c>
      <c r="DF134">
        <v>1467.7368421052631</v>
      </c>
      <c r="DG134">
        <v>1622.4</v>
      </c>
      <c r="DH134">
        <v>1165.6500000000001</v>
      </c>
      <c r="DI134">
        <v>1398.8148148148148</v>
      </c>
      <c r="DJ134">
        <v>1393.71875</v>
      </c>
      <c r="DK134">
        <v>1185.469512195122</v>
      </c>
      <c r="DL134">
        <v>1052.2777777777778</v>
      </c>
      <c r="DM134">
        <v>1109.4444444444443</v>
      </c>
      <c r="DN134">
        <v>898.35714285714289</v>
      </c>
      <c r="DO134">
        <v>1029.76</v>
      </c>
      <c r="DP134">
        <v>1161.2</v>
      </c>
      <c r="DQ134">
        <v>1055.9444444444443</v>
      </c>
      <c r="DR134">
        <v>970.36842105263156</v>
      </c>
      <c r="DS134">
        <v>1064.3508771929824</v>
      </c>
      <c r="DT134">
        <v>1048.1869158878505</v>
      </c>
      <c r="DU134">
        <v>1048.1869158878505</v>
      </c>
      <c r="DV134">
        <v>1131.2656826568266</v>
      </c>
      <c r="DX134">
        <v>503</v>
      </c>
      <c r="DY134">
        <v>915.33333333333337</v>
      </c>
      <c r="DZ134">
        <v>812.25</v>
      </c>
      <c r="EB134">
        <v>1211</v>
      </c>
      <c r="ED134">
        <v>1211</v>
      </c>
      <c r="EE134">
        <v>945.16666666666663</v>
      </c>
      <c r="EF134">
        <v>1627</v>
      </c>
      <c r="EG134">
        <v>1100.5</v>
      </c>
      <c r="EH134">
        <v>1227</v>
      </c>
      <c r="EI134">
        <v>1281.7</v>
      </c>
      <c r="EK134">
        <v>895</v>
      </c>
      <c r="EM134">
        <v>895</v>
      </c>
      <c r="EN134">
        <v>1217.25</v>
      </c>
      <c r="EO134">
        <v>1126.5555555555557</v>
      </c>
      <c r="EP134">
        <v>1612.5</v>
      </c>
      <c r="EQ134">
        <v>1599.5</v>
      </c>
      <c r="ER134">
        <v>1507.5</v>
      </c>
      <c r="ES134">
        <v>1546.9</v>
      </c>
      <c r="EU134">
        <v>1932</v>
      </c>
      <c r="EW134">
        <v>1932</v>
      </c>
      <c r="EX134">
        <v>1611.0833333333333</v>
      </c>
      <c r="EY134">
        <v>1611.0833333333333</v>
      </c>
      <c r="EZ134">
        <v>3.8888888888888888</v>
      </c>
      <c r="FA134">
        <v>1320.3666666666666</v>
      </c>
      <c r="FB134">
        <v>3.375</v>
      </c>
      <c r="FC134">
        <v>1150.1129568106312</v>
      </c>
      <c r="FD134">
        <v>272.4736842105263</v>
      </c>
      <c r="FE134">
        <v>325.66666666666669</v>
      </c>
      <c r="FF134">
        <v>244.55</v>
      </c>
      <c r="FG134">
        <v>276.90740740740739</v>
      </c>
      <c r="FH134">
        <v>256.09090909090907</v>
      </c>
      <c r="FI134">
        <v>294.39999999999998</v>
      </c>
      <c r="FJ134">
        <v>226.76923076923077</v>
      </c>
      <c r="FK134">
        <v>256.14705882352939</v>
      </c>
      <c r="FT134">
        <v>189</v>
      </c>
      <c r="FU134">
        <v>246.33333333333334</v>
      </c>
      <c r="FV134">
        <v>282</v>
      </c>
      <c r="FW134">
        <v>229.76923076923077</v>
      </c>
      <c r="FX134">
        <v>254.25</v>
      </c>
      <c r="FY134">
        <v>304.42857142857144</v>
      </c>
      <c r="FZ134">
        <v>254</v>
      </c>
      <c r="GA134">
        <v>281.23076923076923</v>
      </c>
    </row>
    <row r="135" spans="1:183" x14ac:dyDescent="0.3">
      <c r="A135" s="2" t="s">
        <v>133</v>
      </c>
      <c r="N135">
        <v>0</v>
      </c>
      <c r="P135">
        <v>0</v>
      </c>
      <c r="R135">
        <v>0</v>
      </c>
      <c r="AJ135">
        <v>578.83333333333337</v>
      </c>
      <c r="AK135">
        <v>635.25</v>
      </c>
      <c r="AL135">
        <v>537.66666666666663</v>
      </c>
      <c r="AM135">
        <v>582.3478260869565</v>
      </c>
      <c r="AN135">
        <v>824</v>
      </c>
      <c r="AO135">
        <v>676.83333333333337</v>
      </c>
      <c r="AP135">
        <v>653.5</v>
      </c>
      <c r="AQ135">
        <v>711.65</v>
      </c>
      <c r="AR135">
        <v>642.48837209302326</v>
      </c>
      <c r="AS135">
        <v>701</v>
      </c>
      <c r="AT135">
        <v>736.6</v>
      </c>
      <c r="AU135">
        <v>454.71428571428572</v>
      </c>
      <c r="AV135">
        <v>623.70000000000005</v>
      </c>
      <c r="AW135">
        <v>770.66666666666663</v>
      </c>
      <c r="AX135">
        <v>592.66666666666663</v>
      </c>
      <c r="AY135">
        <v>359.66666666666669</v>
      </c>
      <c r="AZ135">
        <v>574.33333333333337</v>
      </c>
      <c r="BA135">
        <v>600.31578947368416</v>
      </c>
      <c r="BB135">
        <v>622.7037037037037</v>
      </c>
      <c r="BC135">
        <v>398.33333333333331</v>
      </c>
      <c r="BD135">
        <v>561</v>
      </c>
      <c r="BE135">
        <v>344.66666666666669</v>
      </c>
      <c r="BF135">
        <v>434.66666666666669</v>
      </c>
      <c r="BG135">
        <v>465.85714285714283</v>
      </c>
      <c r="BH135">
        <v>532.83333333333337</v>
      </c>
      <c r="BI135">
        <v>522.28571428571433</v>
      </c>
      <c r="BJ135">
        <v>505.7</v>
      </c>
      <c r="BK135">
        <v>472.05263157894734</v>
      </c>
      <c r="BL135">
        <v>472.05263157894734</v>
      </c>
      <c r="BM135">
        <v>574.59663865546213</v>
      </c>
      <c r="BO135">
        <v>775</v>
      </c>
      <c r="BQ135">
        <v>775</v>
      </c>
      <c r="BS135">
        <v>789</v>
      </c>
      <c r="BT135">
        <v>1509</v>
      </c>
      <c r="BU135">
        <v>1029</v>
      </c>
      <c r="BV135">
        <v>965.5</v>
      </c>
      <c r="BX135">
        <v>275</v>
      </c>
      <c r="BZ135">
        <v>275</v>
      </c>
      <c r="CB135">
        <v>357</v>
      </c>
      <c r="CC135">
        <v>97</v>
      </c>
      <c r="CD135">
        <v>227</v>
      </c>
      <c r="CE135">
        <v>243</v>
      </c>
      <c r="CF135">
        <v>655.85714285714289</v>
      </c>
      <c r="CH135">
        <v>108</v>
      </c>
      <c r="CJ135">
        <v>108</v>
      </c>
      <c r="CL135">
        <v>331</v>
      </c>
      <c r="CM135">
        <v>552</v>
      </c>
      <c r="CN135">
        <v>441.5</v>
      </c>
      <c r="CO135">
        <v>330.33333333333331</v>
      </c>
      <c r="CP135">
        <v>330.33333333333331</v>
      </c>
      <c r="CQ135">
        <v>558.20000000000005</v>
      </c>
      <c r="CR135">
        <v>573.32558139534888</v>
      </c>
      <c r="CS135">
        <v>561.5</v>
      </c>
      <c r="CT135">
        <v>518.77777777777783</v>
      </c>
      <c r="CU135">
        <v>649.79999999999995</v>
      </c>
      <c r="CV135">
        <v>564.35</v>
      </c>
      <c r="CW135">
        <v>399.5</v>
      </c>
      <c r="CX135">
        <v>585.33333333333337</v>
      </c>
      <c r="CY135">
        <v>509.33333333333331</v>
      </c>
      <c r="CZ135">
        <v>488.2</v>
      </c>
      <c r="DA135">
        <v>526.27499999999998</v>
      </c>
      <c r="DB135">
        <v>687.44444444444446</v>
      </c>
      <c r="DC135">
        <v>597.44444444444446</v>
      </c>
      <c r="DD135">
        <v>731.71428571428567</v>
      </c>
      <c r="DE135">
        <v>667.44</v>
      </c>
      <c r="DF135">
        <v>689.33333333333337</v>
      </c>
      <c r="DG135">
        <v>610</v>
      </c>
      <c r="DH135">
        <v>865</v>
      </c>
      <c r="DI135">
        <v>726.57142857142856</v>
      </c>
      <c r="DJ135">
        <v>698.67924528301887</v>
      </c>
      <c r="DK135">
        <v>624.52688172043008</v>
      </c>
      <c r="DL135">
        <v>363.5</v>
      </c>
      <c r="DM135">
        <v>260</v>
      </c>
      <c r="DN135">
        <v>452.25</v>
      </c>
      <c r="DO135">
        <v>346.875</v>
      </c>
      <c r="DP135">
        <v>290</v>
      </c>
      <c r="DQ135">
        <v>416.83333333333331</v>
      </c>
      <c r="DR135">
        <v>309</v>
      </c>
      <c r="DS135">
        <v>336.6</v>
      </c>
      <c r="DT135">
        <v>341.16666666666669</v>
      </c>
      <c r="DU135">
        <v>341.16666666666669</v>
      </c>
      <c r="DV135">
        <v>545.44961240310079</v>
      </c>
      <c r="DW135">
        <v>159</v>
      </c>
      <c r="DY135">
        <v>635</v>
      </c>
      <c r="DZ135">
        <v>516</v>
      </c>
      <c r="EA135">
        <v>181</v>
      </c>
      <c r="EB135">
        <v>89</v>
      </c>
      <c r="ED135">
        <v>135</v>
      </c>
      <c r="EE135">
        <v>389</v>
      </c>
      <c r="EF135">
        <v>670</v>
      </c>
      <c r="EH135">
        <v>504</v>
      </c>
      <c r="EI135">
        <v>545.5</v>
      </c>
      <c r="EJ135">
        <v>104</v>
      </c>
      <c r="EK135">
        <v>307</v>
      </c>
      <c r="EM135">
        <v>205.5</v>
      </c>
      <c r="EN135">
        <v>432.16666666666669</v>
      </c>
      <c r="EO135">
        <v>410.58333333333331</v>
      </c>
      <c r="EP135">
        <v>516</v>
      </c>
      <c r="ER135">
        <v>670.66666666666663</v>
      </c>
      <c r="ES135">
        <v>632</v>
      </c>
      <c r="ET135">
        <v>824</v>
      </c>
      <c r="EU135">
        <v>212</v>
      </c>
      <c r="EW135">
        <v>518</v>
      </c>
      <c r="EX135">
        <v>594</v>
      </c>
      <c r="EY135">
        <v>594</v>
      </c>
      <c r="EZ135">
        <v>2.4444444444444446</v>
      </c>
      <c r="FA135">
        <v>471.72222222222223</v>
      </c>
      <c r="FB135">
        <v>2.0666666666666669</v>
      </c>
      <c r="FC135">
        <v>536.42176870748301</v>
      </c>
      <c r="FD135">
        <v>251.22222222222223</v>
      </c>
      <c r="FE135">
        <v>200.22222222222223</v>
      </c>
      <c r="FF135">
        <v>222.1</v>
      </c>
      <c r="FG135">
        <v>224.42857142857142</v>
      </c>
      <c r="FH135">
        <v>220.375</v>
      </c>
      <c r="FI135">
        <v>240.66666666666666</v>
      </c>
      <c r="FJ135">
        <v>253.66666666666666</v>
      </c>
      <c r="FK135">
        <v>236.45</v>
      </c>
      <c r="FL135">
        <v>278.66666666666669</v>
      </c>
      <c r="FM135">
        <v>251.33333333333334</v>
      </c>
      <c r="FN135">
        <v>158.83333333333334</v>
      </c>
      <c r="FO135">
        <v>229.61111111111111</v>
      </c>
      <c r="FP135">
        <v>249</v>
      </c>
      <c r="FQ135">
        <v>217.66666666666666</v>
      </c>
      <c r="FR135">
        <v>266.375</v>
      </c>
      <c r="FS135">
        <v>246.55</v>
      </c>
    </row>
    <row r="136" spans="1:183" x14ac:dyDescent="0.3">
      <c r="A136" s="2" t="s">
        <v>134</v>
      </c>
      <c r="B136">
        <v>103</v>
      </c>
      <c r="C136">
        <v>103.6</v>
      </c>
      <c r="D136">
        <v>217</v>
      </c>
      <c r="E136">
        <v>113.63636363636364</v>
      </c>
      <c r="F136">
        <v>144</v>
      </c>
      <c r="G136">
        <v>103.5</v>
      </c>
      <c r="H136">
        <v>98</v>
      </c>
      <c r="I136">
        <v>115.16666666666667</v>
      </c>
      <c r="J136">
        <v>114.43478260869566</v>
      </c>
      <c r="K136">
        <v>132.5</v>
      </c>
      <c r="L136">
        <v>128.66666666666666</v>
      </c>
      <c r="M136">
        <v>108.66666666666667</v>
      </c>
      <c r="N136">
        <v>0.13793103448275862</v>
      </c>
      <c r="O136">
        <v>122.125</v>
      </c>
      <c r="P136">
        <v>0.13793103448275862</v>
      </c>
      <c r="Q136">
        <v>122.125</v>
      </c>
      <c r="R136">
        <v>0.17816091954022989</v>
      </c>
      <c r="S136">
        <v>116.41935483870968</v>
      </c>
      <c r="X136">
        <v>104</v>
      </c>
      <c r="AA136">
        <v>104</v>
      </c>
      <c r="AB136">
        <v>104</v>
      </c>
      <c r="AC136">
        <v>217</v>
      </c>
      <c r="AF136">
        <v>217</v>
      </c>
      <c r="AG136">
        <v>217</v>
      </c>
      <c r="AH136">
        <v>160.5</v>
      </c>
      <c r="AI136">
        <v>119.09090909090909</v>
      </c>
      <c r="AJ136">
        <v>95.5</v>
      </c>
      <c r="AK136">
        <v>591</v>
      </c>
      <c r="AL136">
        <v>345</v>
      </c>
      <c r="AM136">
        <v>281.75</v>
      </c>
      <c r="AO136">
        <v>368.5</v>
      </c>
      <c r="AP136">
        <v>203</v>
      </c>
      <c r="AQ136">
        <v>313.33333333333331</v>
      </c>
      <c r="AR136">
        <v>295.28571428571428</v>
      </c>
      <c r="AT136">
        <v>235</v>
      </c>
      <c r="AU136">
        <v>313</v>
      </c>
      <c r="AV136">
        <v>261</v>
      </c>
      <c r="AX136">
        <v>106</v>
      </c>
      <c r="AY136">
        <v>104</v>
      </c>
      <c r="AZ136">
        <v>105</v>
      </c>
      <c r="BA136">
        <v>198.6</v>
      </c>
      <c r="BB136">
        <v>255</v>
      </c>
      <c r="BC136">
        <v>392</v>
      </c>
      <c r="BD136">
        <v>150.5</v>
      </c>
      <c r="BE136">
        <v>216</v>
      </c>
      <c r="BF136">
        <v>260.2</v>
      </c>
      <c r="BH136">
        <v>155.5</v>
      </c>
      <c r="BI136">
        <v>349</v>
      </c>
      <c r="BJ136">
        <v>220</v>
      </c>
      <c r="BK136">
        <v>245.125</v>
      </c>
      <c r="BL136">
        <v>245.125</v>
      </c>
      <c r="BM136">
        <v>251.05</v>
      </c>
      <c r="BN136">
        <v>279</v>
      </c>
      <c r="BO136">
        <v>224.5</v>
      </c>
      <c r="BP136">
        <v>379.8</v>
      </c>
      <c r="BQ136">
        <v>298.06666666666666</v>
      </c>
      <c r="BR136">
        <v>305.625</v>
      </c>
      <c r="BS136">
        <v>191.2</v>
      </c>
      <c r="BT136">
        <v>291.25</v>
      </c>
      <c r="BU136">
        <v>272.90476190476193</v>
      </c>
      <c r="BV136">
        <v>283.38888888888891</v>
      </c>
      <c r="BW136">
        <v>238</v>
      </c>
      <c r="BX136">
        <v>232</v>
      </c>
      <c r="BY136">
        <v>351.5</v>
      </c>
      <c r="BZ136">
        <v>273.83333333333331</v>
      </c>
      <c r="CA136">
        <v>237.5</v>
      </c>
      <c r="CB136">
        <v>217</v>
      </c>
      <c r="CC136">
        <v>254.8</v>
      </c>
      <c r="CD136">
        <v>236.5</v>
      </c>
      <c r="CE136">
        <v>252.5</v>
      </c>
      <c r="CF136">
        <v>269.875</v>
      </c>
      <c r="CG136">
        <v>267.16666666666669</v>
      </c>
      <c r="CH136">
        <v>273.5</v>
      </c>
      <c r="CI136">
        <v>328.5</v>
      </c>
      <c r="CJ136">
        <v>291.75</v>
      </c>
      <c r="CK136">
        <v>300.66666666666669</v>
      </c>
      <c r="CL136">
        <v>286.8</v>
      </c>
      <c r="CM136">
        <v>268.22222222222223</v>
      </c>
      <c r="CN136">
        <v>284.95652173913044</v>
      </c>
      <c r="CO136">
        <v>287.74358974358972</v>
      </c>
      <c r="CP136">
        <v>287.74358974358972</v>
      </c>
      <c r="CQ136">
        <v>276.64077669902912</v>
      </c>
      <c r="CR136">
        <v>272.47967479674799</v>
      </c>
      <c r="CS136">
        <v>191.66666666666666</v>
      </c>
      <c r="CT136">
        <v>139.75</v>
      </c>
      <c r="CU136">
        <v>148.33333333333334</v>
      </c>
      <c r="CV136">
        <v>157.9</v>
      </c>
      <c r="CW136">
        <v>95</v>
      </c>
      <c r="CX136">
        <v>109.5</v>
      </c>
      <c r="CY136">
        <v>188</v>
      </c>
      <c r="CZ136">
        <v>138</v>
      </c>
      <c r="DA136">
        <v>151.26666666666668</v>
      </c>
      <c r="DB136">
        <v>189.5</v>
      </c>
      <c r="DC136">
        <v>155</v>
      </c>
      <c r="DD136">
        <v>98.333333333333329</v>
      </c>
      <c r="DE136">
        <v>151.44444444444446</v>
      </c>
      <c r="DF136">
        <v>273</v>
      </c>
      <c r="DG136">
        <v>163.5</v>
      </c>
      <c r="DH136">
        <v>161.5</v>
      </c>
      <c r="DI136">
        <v>178.57142857142858</v>
      </c>
      <c r="DJ136">
        <v>163.3125</v>
      </c>
      <c r="DK136">
        <v>157.48387096774192</v>
      </c>
      <c r="DM136">
        <v>167</v>
      </c>
      <c r="DN136">
        <v>118</v>
      </c>
      <c r="DO136">
        <v>142.5</v>
      </c>
      <c r="DP136">
        <v>206</v>
      </c>
      <c r="DQ136">
        <v>245</v>
      </c>
      <c r="DR136">
        <v>178.25</v>
      </c>
      <c r="DS136">
        <v>201.28571428571428</v>
      </c>
      <c r="DT136">
        <v>174.15384615384616</v>
      </c>
      <c r="DU136">
        <v>174.15384615384616</v>
      </c>
      <c r="DV136">
        <v>162.40909090909091</v>
      </c>
      <c r="DW136">
        <v>104</v>
      </c>
      <c r="DX136">
        <v>102.5</v>
      </c>
      <c r="DZ136">
        <v>103.25</v>
      </c>
      <c r="EA136">
        <v>94</v>
      </c>
      <c r="ED136">
        <v>94</v>
      </c>
      <c r="EE136">
        <v>101.4</v>
      </c>
      <c r="EG136">
        <v>97</v>
      </c>
      <c r="EI136">
        <v>97</v>
      </c>
      <c r="EN136">
        <v>97</v>
      </c>
      <c r="EO136">
        <v>100.66666666666667</v>
      </c>
      <c r="EP136">
        <v>157</v>
      </c>
      <c r="EQ136">
        <v>250.5</v>
      </c>
      <c r="ES136">
        <v>219.33333333333334</v>
      </c>
      <c r="EX136">
        <v>219.33333333333334</v>
      </c>
      <c r="EY136">
        <v>219.33333333333334</v>
      </c>
      <c r="EZ136">
        <v>0.2</v>
      </c>
      <c r="FA136">
        <v>140.22222222222223</v>
      </c>
      <c r="FB136">
        <v>0.37222222222222223</v>
      </c>
      <c r="FC136">
        <v>158.64150943396226</v>
      </c>
      <c r="FD136">
        <v>273</v>
      </c>
      <c r="FE136">
        <v>99.75</v>
      </c>
      <c r="FF136">
        <v>121</v>
      </c>
      <c r="FG136">
        <v>130.57142857142858</v>
      </c>
      <c r="FH136">
        <v>95</v>
      </c>
      <c r="FI136">
        <v>109.5</v>
      </c>
      <c r="FJ136">
        <v>142</v>
      </c>
      <c r="FK136">
        <v>119.6</v>
      </c>
      <c r="FM136">
        <v>106</v>
      </c>
      <c r="FN136">
        <v>104</v>
      </c>
      <c r="FO136">
        <v>105</v>
      </c>
      <c r="FQ136">
        <v>144</v>
      </c>
      <c r="FR136">
        <v>93</v>
      </c>
      <c r="FS136">
        <v>127</v>
      </c>
      <c r="FT136">
        <v>144</v>
      </c>
      <c r="FU136">
        <v>103.5</v>
      </c>
      <c r="FV136">
        <v>98</v>
      </c>
      <c r="FW136">
        <v>115.16666666666667</v>
      </c>
      <c r="FX136">
        <v>103</v>
      </c>
      <c r="FY136">
        <v>103.6</v>
      </c>
      <c r="FZ136">
        <v>217</v>
      </c>
      <c r="GA136">
        <v>113.63636363636364</v>
      </c>
    </row>
    <row r="137" spans="1:183" x14ac:dyDescent="0.3">
      <c r="A137" s="2" t="s">
        <v>135</v>
      </c>
      <c r="B137">
        <v>740.71428571428567</v>
      </c>
      <c r="C137">
        <v>957</v>
      </c>
      <c r="D137">
        <v>693.28571428571433</v>
      </c>
      <c r="E137">
        <v>789</v>
      </c>
      <c r="F137">
        <v>917.7</v>
      </c>
      <c r="G137">
        <v>1021.3333333333334</v>
      </c>
      <c r="H137">
        <v>1063.5</v>
      </c>
      <c r="I137">
        <v>995.44444444444446</v>
      </c>
      <c r="J137">
        <v>907.59574468085111</v>
      </c>
      <c r="K137">
        <v>454</v>
      </c>
      <c r="L137">
        <v>474</v>
      </c>
      <c r="M137">
        <v>427.66666666666669</v>
      </c>
      <c r="N137">
        <v>0.58620689655172409</v>
      </c>
      <c r="O137">
        <v>451.76470588235293</v>
      </c>
      <c r="P137">
        <v>0.58620689655172409</v>
      </c>
      <c r="Q137">
        <v>451.76470588235293</v>
      </c>
      <c r="R137">
        <v>1.1954022988505748</v>
      </c>
      <c r="S137">
        <v>786.515625</v>
      </c>
      <c r="Z137">
        <v>91</v>
      </c>
      <c r="AA137">
        <v>91</v>
      </c>
      <c r="AB137">
        <v>91</v>
      </c>
      <c r="AH137">
        <v>91</v>
      </c>
      <c r="AI137">
        <v>775.81538461538457</v>
      </c>
      <c r="AJ137">
        <v>1153.4000000000001</v>
      </c>
      <c r="AK137">
        <v>1572.2857142857142</v>
      </c>
      <c r="AL137">
        <v>1731</v>
      </c>
      <c r="AM137">
        <v>1520.5263157894738</v>
      </c>
      <c r="AN137">
        <v>1110.5</v>
      </c>
      <c r="AO137">
        <v>1180.5714285714287</v>
      </c>
      <c r="AP137">
        <v>1683.4285714285713</v>
      </c>
      <c r="AQ137">
        <v>1360.5555555555557</v>
      </c>
      <c r="AR137">
        <v>1442.7027027027027</v>
      </c>
      <c r="AS137">
        <v>1674.375</v>
      </c>
      <c r="AT137">
        <v>1657</v>
      </c>
      <c r="AU137">
        <v>1220.1666666666667</v>
      </c>
      <c r="AV137">
        <v>1519.1111111111111</v>
      </c>
      <c r="AW137">
        <v>1948.25</v>
      </c>
      <c r="AX137">
        <v>1398.375</v>
      </c>
      <c r="AY137">
        <v>1524.25</v>
      </c>
      <c r="AZ137">
        <v>1643.5</v>
      </c>
      <c r="BA137">
        <v>1584.578947368421</v>
      </c>
      <c r="BB137">
        <v>1514.5866666666666</v>
      </c>
      <c r="BC137">
        <v>892.83333333333337</v>
      </c>
      <c r="BD137">
        <v>960.25</v>
      </c>
      <c r="BE137">
        <v>951.6</v>
      </c>
      <c r="BF137">
        <v>930.4</v>
      </c>
      <c r="BG137">
        <v>530.6</v>
      </c>
      <c r="BH137">
        <v>901.4</v>
      </c>
      <c r="BI137">
        <v>684.33333333333337</v>
      </c>
      <c r="BJ137">
        <v>704.125</v>
      </c>
      <c r="BK137">
        <v>813.61290322580646</v>
      </c>
      <c r="BL137">
        <v>813.61290322580646</v>
      </c>
      <c r="BM137">
        <v>1309.5849056603774</v>
      </c>
      <c r="CC137">
        <v>2231</v>
      </c>
      <c r="CD137">
        <v>2231</v>
      </c>
      <c r="CE137">
        <v>2231</v>
      </c>
      <c r="CF137">
        <v>2231</v>
      </c>
      <c r="CQ137">
        <v>2231</v>
      </c>
      <c r="CR137">
        <v>1318.1962616822429</v>
      </c>
      <c r="CS137">
        <v>1524.4</v>
      </c>
      <c r="CT137">
        <v>1216.3333333333333</v>
      </c>
      <c r="CU137">
        <v>901.33333333333337</v>
      </c>
      <c r="CV137">
        <v>1258.8571428571429</v>
      </c>
      <c r="CW137">
        <v>1749.1666666666667</v>
      </c>
      <c r="CX137">
        <v>1262.8333333333333</v>
      </c>
      <c r="CY137">
        <v>1427.4285714285713</v>
      </c>
      <c r="CZ137">
        <v>1477.0526315789473</v>
      </c>
      <c r="DA137">
        <v>1384.4848484848485</v>
      </c>
      <c r="DB137">
        <v>1198.75</v>
      </c>
      <c r="DC137">
        <v>1340.1428571428571</v>
      </c>
      <c r="DD137">
        <v>1537.2857142857142</v>
      </c>
      <c r="DE137">
        <v>1351.4545454545455</v>
      </c>
      <c r="DF137">
        <v>1386.4</v>
      </c>
      <c r="DG137">
        <v>1420.4285714285713</v>
      </c>
      <c r="DH137">
        <v>1043</v>
      </c>
      <c r="DI137">
        <v>1299.4117647058824</v>
      </c>
      <c r="DJ137">
        <v>1328.7692307692307</v>
      </c>
      <c r="DK137">
        <v>1354.3055555555557</v>
      </c>
      <c r="DL137">
        <v>858.75</v>
      </c>
      <c r="DM137">
        <v>1107.7142857142858</v>
      </c>
      <c r="DN137">
        <v>238.5</v>
      </c>
      <c r="DO137">
        <v>897.38461538461536</v>
      </c>
      <c r="DP137">
        <v>828.5</v>
      </c>
      <c r="DQ137">
        <v>932.25</v>
      </c>
      <c r="DR137">
        <v>932.8</v>
      </c>
      <c r="DS137">
        <v>900.53846153846155</v>
      </c>
      <c r="DT137">
        <v>898.96153846153845</v>
      </c>
      <c r="DU137">
        <v>898.96153846153845</v>
      </c>
      <c r="DV137">
        <v>1233.5</v>
      </c>
      <c r="DY137">
        <v>2306</v>
      </c>
      <c r="DZ137">
        <v>2306</v>
      </c>
      <c r="EE137">
        <v>2306</v>
      </c>
      <c r="EJ137">
        <v>2356</v>
      </c>
      <c r="EM137">
        <v>2356</v>
      </c>
      <c r="EN137">
        <v>2356</v>
      </c>
      <c r="EO137">
        <v>2331</v>
      </c>
      <c r="ET137">
        <v>1201</v>
      </c>
      <c r="EW137">
        <v>1201</v>
      </c>
      <c r="EX137">
        <v>1201</v>
      </c>
      <c r="EY137">
        <v>1201</v>
      </c>
      <c r="EZ137">
        <v>2.8333333333333335</v>
      </c>
      <c r="FA137">
        <v>1954.3333333333333</v>
      </c>
      <c r="FB137">
        <v>2.2777777777777777</v>
      </c>
      <c r="FC137">
        <v>1254.9108910891089</v>
      </c>
      <c r="FD137">
        <v>333.6</v>
      </c>
      <c r="FE137">
        <v>321.14285714285717</v>
      </c>
      <c r="FF137">
        <v>244.8</v>
      </c>
      <c r="FG137">
        <v>302.35294117647061</v>
      </c>
      <c r="FH137">
        <v>291.16666666666669</v>
      </c>
      <c r="FI137">
        <v>244.5</v>
      </c>
      <c r="FJ137">
        <v>319.14285714285717</v>
      </c>
      <c r="FK137">
        <v>286.73684210526318</v>
      </c>
      <c r="FL137">
        <v>325</v>
      </c>
      <c r="FM137">
        <v>301.875</v>
      </c>
      <c r="FN137">
        <v>311</v>
      </c>
      <c r="FO137">
        <v>312.95</v>
      </c>
      <c r="FP137">
        <v>311.75</v>
      </c>
      <c r="FQ137">
        <v>290.28571428571428</v>
      </c>
      <c r="FR137">
        <v>278.42857142857144</v>
      </c>
      <c r="FS137">
        <v>290.44444444444446</v>
      </c>
      <c r="FT137">
        <v>252.2</v>
      </c>
      <c r="FU137">
        <v>245.66666666666666</v>
      </c>
      <c r="FV137">
        <v>272</v>
      </c>
      <c r="FW137">
        <v>255.88888888888889</v>
      </c>
      <c r="FX137">
        <v>219</v>
      </c>
      <c r="FY137">
        <v>180.83333333333334</v>
      </c>
      <c r="FZ137">
        <v>199</v>
      </c>
      <c r="GA137">
        <v>200.55</v>
      </c>
    </row>
    <row r="138" spans="1:183" x14ac:dyDescent="0.3">
      <c r="A138" s="2" t="s">
        <v>136</v>
      </c>
      <c r="B138">
        <v>1034.75</v>
      </c>
      <c r="C138">
        <v>645.5</v>
      </c>
      <c r="D138">
        <v>372.11111111111109</v>
      </c>
      <c r="E138">
        <v>602.47619047619048</v>
      </c>
      <c r="F138">
        <v>623.6</v>
      </c>
      <c r="G138">
        <v>472.88888888888891</v>
      </c>
      <c r="H138">
        <v>747.83333333333337</v>
      </c>
      <c r="I138">
        <v>593.04999999999995</v>
      </c>
      <c r="J138">
        <v>597.8780487804878</v>
      </c>
      <c r="K138">
        <v>376</v>
      </c>
      <c r="L138">
        <v>449.33333333333331</v>
      </c>
      <c r="M138">
        <v>473.5</v>
      </c>
      <c r="N138">
        <v>0.44827586206896552</v>
      </c>
      <c r="O138">
        <v>440.0625</v>
      </c>
      <c r="P138">
        <v>0.44827586206896552</v>
      </c>
      <c r="Q138">
        <v>440.0625</v>
      </c>
      <c r="R138">
        <v>0.70114942528735635</v>
      </c>
      <c r="S138">
        <v>553.57894736842104</v>
      </c>
      <c r="U138">
        <v>1876</v>
      </c>
      <c r="W138">
        <v>1876</v>
      </c>
      <c r="Y138">
        <v>85</v>
      </c>
      <c r="Z138">
        <v>769</v>
      </c>
      <c r="AA138">
        <v>427</v>
      </c>
      <c r="AB138">
        <v>910</v>
      </c>
      <c r="AD138">
        <v>163</v>
      </c>
      <c r="AF138">
        <v>163</v>
      </c>
      <c r="AG138">
        <v>163</v>
      </c>
      <c r="AH138">
        <v>723.25</v>
      </c>
      <c r="AI138">
        <v>564.70491803278685</v>
      </c>
      <c r="AJ138">
        <v>1453.5</v>
      </c>
      <c r="AK138">
        <v>1457.6</v>
      </c>
      <c r="AL138">
        <v>1448.25</v>
      </c>
      <c r="AM138">
        <v>1453.4615384615386</v>
      </c>
      <c r="AN138">
        <v>1636.6666666666667</v>
      </c>
      <c r="AO138">
        <v>2050.5</v>
      </c>
      <c r="AP138">
        <v>1798.75</v>
      </c>
      <c r="AQ138">
        <v>1800.6666666666667</v>
      </c>
      <c r="AR138">
        <v>1595.5</v>
      </c>
      <c r="AS138">
        <v>692</v>
      </c>
      <c r="AT138">
        <v>693.8</v>
      </c>
      <c r="AU138">
        <v>564.5</v>
      </c>
      <c r="AV138">
        <v>650.25</v>
      </c>
      <c r="AW138">
        <v>279</v>
      </c>
      <c r="AX138">
        <v>226</v>
      </c>
      <c r="AY138">
        <v>789</v>
      </c>
      <c r="AZ138">
        <v>523.4</v>
      </c>
      <c r="BA138">
        <v>592.59090909090912</v>
      </c>
      <c r="BB138">
        <v>1094.0454545454545</v>
      </c>
      <c r="BC138">
        <v>753.66666666666663</v>
      </c>
      <c r="BD138">
        <v>643.75</v>
      </c>
      <c r="BE138">
        <v>740.5</v>
      </c>
      <c r="BF138">
        <v>708.90909090909088</v>
      </c>
      <c r="BG138">
        <v>700.66666666666663</v>
      </c>
      <c r="BH138">
        <v>718</v>
      </c>
      <c r="BI138">
        <v>691.6</v>
      </c>
      <c r="BJ138">
        <v>699.6</v>
      </c>
      <c r="BK138">
        <v>704.47619047619048</v>
      </c>
      <c r="BL138">
        <v>704.47619047619048</v>
      </c>
      <c r="BM138">
        <v>968.18461538461543</v>
      </c>
      <c r="BN138">
        <v>729.33333333333337</v>
      </c>
      <c r="BO138">
        <v>1117</v>
      </c>
      <c r="BP138">
        <v>828.5</v>
      </c>
      <c r="BQ138">
        <v>878.35294117647061</v>
      </c>
      <c r="BR138">
        <v>1157.5714285714287</v>
      </c>
      <c r="BS138">
        <v>1336.5</v>
      </c>
      <c r="BT138">
        <v>759.2</v>
      </c>
      <c r="BU138">
        <v>1129.55</v>
      </c>
      <c r="BV138">
        <v>1014.1351351351351</v>
      </c>
      <c r="BW138">
        <v>1004.4</v>
      </c>
      <c r="BX138">
        <v>1098.75</v>
      </c>
      <c r="BY138">
        <v>1006</v>
      </c>
      <c r="BZ138">
        <v>1030.2</v>
      </c>
      <c r="CA138">
        <v>834.71428571428567</v>
      </c>
      <c r="CB138">
        <v>712.42857142857144</v>
      </c>
      <c r="CC138">
        <v>1015.6</v>
      </c>
      <c r="CD138">
        <v>837.26315789473688</v>
      </c>
      <c r="CE138">
        <v>922.38235294117646</v>
      </c>
      <c r="CF138">
        <v>970.19718309859149</v>
      </c>
      <c r="CG138">
        <v>2084.3333333333335</v>
      </c>
      <c r="CH138">
        <v>1562.4</v>
      </c>
      <c r="CI138">
        <v>1068.1666666666667</v>
      </c>
      <c r="CJ138">
        <v>1572.1764705882354</v>
      </c>
      <c r="CK138">
        <v>2072.8571428571427</v>
      </c>
      <c r="CL138">
        <v>1921.25</v>
      </c>
      <c r="CM138">
        <v>1625.2</v>
      </c>
      <c r="CN138">
        <v>1900.3</v>
      </c>
      <c r="CO138">
        <v>1749.5405405405406</v>
      </c>
      <c r="CP138">
        <v>1749.5405405405406</v>
      </c>
      <c r="CQ138">
        <v>1237.1944444444443</v>
      </c>
      <c r="CR138">
        <v>1136.121387283237</v>
      </c>
      <c r="CS138">
        <v>1725.5</v>
      </c>
      <c r="CT138">
        <v>823.2</v>
      </c>
      <c r="CU138">
        <v>2144</v>
      </c>
      <c r="CV138">
        <v>1391.4545454545455</v>
      </c>
      <c r="CW138">
        <v>1328</v>
      </c>
      <c r="CX138">
        <v>1910</v>
      </c>
      <c r="CY138">
        <v>1342</v>
      </c>
      <c r="CZ138">
        <v>1400.4444444444443</v>
      </c>
      <c r="DA138">
        <v>1395.5</v>
      </c>
      <c r="DB138">
        <v>963.5</v>
      </c>
      <c r="DC138">
        <v>1390.5</v>
      </c>
      <c r="DD138">
        <v>1552</v>
      </c>
      <c r="DE138">
        <v>1279.2727272727273</v>
      </c>
      <c r="DF138">
        <v>1112</v>
      </c>
      <c r="DG138">
        <v>1478.5</v>
      </c>
      <c r="DH138">
        <v>1201.5</v>
      </c>
      <c r="DI138">
        <v>1277.8181818181818</v>
      </c>
      <c r="DJ138">
        <v>1278.5454545454545</v>
      </c>
      <c r="DK138">
        <v>1334.2380952380952</v>
      </c>
      <c r="DL138">
        <v>332</v>
      </c>
      <c r="DM138">
        <v>421</v>
      </c>
      <c r="DN138">
        <v>210</v>
      </c>
      <c r="DO138">
        <v>365.42857142857144</v>
      </c>
      <c r="DP138">
        <v>483.5</v>
      </c>
      <c r="DQ138">
        <v>688</v>
      </c>
      <c r="DR138">
        <v>564</v>
      </c>
      <c r="DS138">
        <v>601.22222222222217</v>
      </c>
      <c r="DT138">
        <v>498.0625</v>
      </c>
      <c r="DU138">
        <v>498.0625</v>
      </c>
      <c r="DV138">
        <v>1103.5689655172414</v>
      </c>
      <c r="DX138">
        <v>1335.5</v>
      </c>
      <c r="DY138">
        <v>1805.3333333333333</v>
      </c>
      <c r="DZ138">
        <v>1617.4</v>
      </c>
      <c r="EA138">
        <v>1451.75</v>
      </c>
      <c r="EB138">
        <v>1160.6666666666667</v>
      </c>
      <c r="EC138">
        <v>2169</v>
      </c>
      <c r="ED138">
        <v>1432.25</v>
      </c>
      <c r="EE138">
        <v>1503.4615384615386</v>
      </c>
      <c r="EF138">
        <v>764.33333333333337</v>
      </c>
      <c r="EH138">
        <v>1045.5</v>
      </c>
      <c r="EI138">
        <v>876.8</v>
      </c>
      <c r="EJ138">
        <v>1178</v>
      </c>
      <c r="EK138">
        <v>192</v>
      </c>
      <c r="EL138">
        <v>1322.5</v>
      </c>
      <c r="EM138">
        <v>1003.75</v>
      </c>
      <c r="EN138">
        <v>933.22222222222217</v>
      </c>
      <c r="EO138">
        <v>1270.1818181818182</v>
      </c>
      <c r="EP138">
        <v>685</v>
      </c>
      <c r="EQ138">
        <v>772</v>
      </c>
      <c r="ER138">
        <v>822.5</v>
      </c>
      <c r="ES138">
        <v>775.5</v>
      </c>
      <c r="ET138">
        <v>704</v>
      </c>
      <c r="EV138">
        <v>509</v>
      </c>
      <c r="EW138">
        <v>606.5</v>
      </c>
      <c r="EX138">
        <v>719.16666666666663</v>
      </c>
      <c r="EY138">
        <v>719.16666666666663</v>
      </c>
      <c r="EZ138">
        <v>1.6666666666666667</v>
      </c>
      <c r="FA138">
        <v>1152.1071428571429</v>
      </c>
      <c r="FB138">
        <v>2.0222222222222221</v>
      </c>
      <c r="FC138">
        <v>1119.3720930232557</v>
      </c>
      <c r="FD138">
        <v>286.66666666666669</v>
      </c>
      <c r="FE138">
        <v>286.75</v>
      </c>
      <c r="FF138">
        <v>211.5</v>
      </c>
      <c r="FG138">
        <v>259.36363636363637</v>
      </c>
      <c r="FH138">
        <v>207.66666666666666</v>
      </c>
      <c r="FI138">
        <v>129</v>
      </c>
      <c r="FJ138">
        <v>202.2</v>
      </c>
      <c r="FK138">
        <v>195.88888888888889</v>
      </c>
      <c r="FL138">
        <v>204</v>
      </c>
      <c r="FM138">
        <v>226</v>
      </c>
      <c r="FN138">
        <v>247</v>
      </c>
      <c r="FO138">
        <v>229.9</v>
      </c>
      <c r="FP138">
        <v>306</v>
      </c>
      <c r="FQ138">
        <v>385.5</v>
      </c>
      <c r="FR138">
        <v>344.25</v>
      </c>
      <c r="FS138">
        <v>340.66666666666669</v>
      </c>
      <c r="FT138">
        <v>205</v>
      </c>
      <c r="FU138">
        <v>262.66666666666669</v>
      </c>
      <c r="FV138">
        <v>260.83333333333331</v>
      </c>
      <c r="FW138">
        <v>247.7</v>
      </c>
      <c r="FX138">
        <v>214.25</v>
      </c>
      <c r="FY138">
        <v>286</v>
      </c>
      <c r="FZ138">
        <v>169.33333333333334</v>
      </c>
      <c r="GA138">
        <v>222.33333333333334</v>
      </c>
    </row>
    <row r="139" spans="1:183" x14ac:dyDescent="0.3">
      <c r="A139" s="2" t="s">
        <v>137</v>
      </c>
      <c r="B139">
        <v>569.9</v>
      </c>
      <c r="C139">
        <v>729.7</v>
      </c>
      <c r="D139">
        <v>507.11111111111109</v>
      </c>
      <c r="E139">
        <v>605.51724137931035</v>
      </c>
      <c r="F139">
        <v>715.9</v>
      </c>
      <c r="G139">
        <v>691.76923076923072</v>
      </c>
      <c r="H139">
        <v>703.9</v>
      </c>
      <c r="I139">
        <v>702.75757575757575</v>
      </c>
      <c r="J139">
        <v>657.27419354838707</v>
      </c>
      <c r="K139">
        <v>350</v>
      </c>
      <c r="L139">
        <v>303.57142857142856</v>
      </c>
      <c r="M139">
        <v>352</v>
      </c>
      <c r="N139">
        <v>0.45</v>
      </c>
      <c r="O139">
        <v>334.15</v>
      </c>
      <c r="P139">
        <v>0.45</v>
      </c>
      <c r="Q139">
        <v>334.15</v>
      </c>
      <c r="R139">
        <v>1.3</v>
      </c>
      <c r="S139">
        <v>578.46341463414637</v>
      </c>
      <c r="AI139">
        <v>578.46341463414637</v>
      </c>
      <c r="AJ139">
        <v>769.33333333333337</v>
      </c>
      <c r="AK139">
        <v>331.33333333333331</v>
      </c>
      <c r="AL139">
        <v>451.25</v>
      </c>
      <c r="AM139">
        <v>519.84615384615381</v>
      </c>
      <c r="AN139">
        <v>424.75</v>
      </c>
      <c r="AO139">
        <v>725.42857142857144</v>
      </c>
      <c r="AP139">
        <v>463.875</v>
      </c>
      <c r="AQ139">
        <v>529.86956521739125</v>
      </c>
      <c r="AR139">
        <v>524.55102040816325</v>
      </c>
      <c r="AS139">
        <v>536.16666666666663</v>
      </c>
      <c r="AT139">
        <v>489</v>
      </c>
      <c r="AU139">
        <v>563.57142857142856</v>
      </c>
      <c r="AV139">
        <v>531.36842105263156</v>
      </c>
      <c r="AW139">
        <v>651.20000000000005</v>
      </c>
      <c r="AX139">
        <v>673</v>
      </c>
      <c r="AY139">
        <v>544.20000000000005</v>
      </c>
      <c r="AZ139">
        <v>625.9375</v>
      </c>
      <c r="BA139">
        <v>574.6</v>
      </c>
      <c r="BB139">
        <v>545.40476190476193</v>
      </c>
      <c r="BC139">
        <v>281.42857142857144</v>
      </c>
      <c r="BD139">
        <v>357.4</v>
      </c>
      <c r="BE139">
        <v>316.375</v>
      </c>
      <c r="BF139">
        <v>314.39999999999998</v>
      </c>
      <c r="BG139">
        <v>203.75</v>
      </c>
      <c r="BH139">
        <v>300.83333333333331</v>
      </c>
      <c r="BI139">
        <v>171</v>
      </c>
      <c r="BJ139">
        <v>231.66666666666666</v>
      </c>
      <c r="BK139">
        <v>278.94285714285712</v>
      </c>
      <c r="BL139">
        <v>278.94285714285712</v>
      </c>
      <c r="BM139">
        <v>467.03361344537814</v>
      </c>
      <c r="BS139">
        <v>236</v>
      </c>
      <c r="BU139">
        <v>236</v>
      </c>
      <c r="BV139">
        <v>236</v>
      </c>
      <c r="CB139">
        <v>767</v>
      </c>
      <c r="CD139">
        <v>767</v>
      </c>
      <c r="CE139">
        <v>767</v>
      </c>
      <c r="CF139">
        <v>501.5</v>
      </c>
      <c r="CL139">
        <v>349</v>
      </c>
      <c r="CN139">
        <v>349</v>
      </c>
      <c r="CO139">
        <v>349</v>
      </c>
      <c r="CP139">
        <v>349</v>
      </c>
      <c r="CQ139">
        <v>450.66666666666669</v>
      </c>
      <c r="CR139">
        <v>466.63114754098359</v>
      </c>
      <c r="CS139">
        <v>212.2</v>
      </c>
      <c r="CT139">
        <v>413.6</v>
      </c>
      <c r="CU139">
        <v>305.25</v>
      </c>
      <c r="CV139">
        <v>310.71428571428572</v>
      </c>
      <c r="CW139">
        <v>882</v>
      </c>
      <c r="CX139">
        <v>604.71428571428567</v>
      </c>
      <c r="CY139">
        <v>554.33333333333337</v>
      </c>
      <c r="CZ139">
        <v>638.33333333333337</v>
      </c>
      <c r="DA139">
        <v>461.92307692307691</v>
      </c>
      <c r="DB139">
        <v>441.66666666666669</v>
      </c>
      <c r="DC139">
        <v>283</v>
      </c>
      <c r="DD139">
        <v>318.8</v>
      </c>
      <c r="DE139">
        <v>345.83333333333331</v>
      </c>
      <c r="DF139">
        <v>142</v>
      </c>
      <c r="DG139">
        <v>599.6</v>
      </c>
      <c r="DH139">
        <v>426</v>
      </c>
      <c r="DI139">
        <v>453.27272727272725</v>
      </c>
      <c r="DJ139">
        <v>386.58620689655174</v>
      </c>
      <c r="DK139">
        <v>422.2</v>
      </c>
      <c r="DL139">
        <v>135</v>
      </c>
      <c r="DM139">
        <v>121</v>
      </c>
      <c r="DN139">
        <v>295.33333333333331</v>
      </c>
      <c r="DO139">
        <v>210.5</v>
      </c>
      <c r="DP139">
        <v>108</v>
      </c>
      <c r="DQ139">
        <v>184</v>
      </c>
      <c r="DR139">
        <v>335</v>
      </c>
      <c r="DS139">
        <v>199</v>
      </c>
      <c r="DT139">
        <v>205.27272727272728</v>
      </c>
      <c r="DU139">
        <v>205.27272727272728</v>
      </c>
      <c r="DV139">
        <v>386.04545454545456</v>
      </c>
      <c r="EA139">
        <v>157</v>
      </c>
      <c r="ED139">
        <v>157</v>
      </c>
      <c r="EE139">
        <v>157</v>
      </c>
      <c r="EJ139">
        <v>174</v>
      </c>
      <c r="EM139">
        <v>174</v>
      </c>
      <c r="EN139">
        <v>174</v>
      </c>
      <c r="EO139">
        <v>165.5</v>
      </c>
      <c r="ET139">
        <v>856</v>
      </c>
      <c r="EW139">
        <v>856</v>
      </c>
      <c r="EX139">
        <v>856</v>
      </c>
      <c r="EY139">
        <v>856</v>
      </c>
      <c r="EZ139">
        <v>0.41666666666666669</v>
      </c>
      <c r="FA139">
        <v>395.66666666666669</v>
      </c>
      <c r="FB139">
        <v>0.82222222222222219</v>
      </c>
      <c r="FC139">
        <v>386.463768115942</v>
      </c>
      <c r="FD139">
        <v>142</v>
      </c>
      <c r="FE139">
        <v>164.4</v>
      </c>
      <c r="FF139">
        <v>176.5</v>
      </c>
      <c r="FG139">
        <v>164.72727272727272</v>
      </c>
      <c r="FH139">
        <v>189.5</v>
      </c>
      <c r="FI139">
        <v>179.14285714285714</v>
      </c>
      <c r="FJ139">
        <v>117.33333333333333</v>
      </c>
      <c r="FK139">
        <v>165.41666666666666</v>
      </c>
      <c r="FL139">
        <v>219.8</v>
      </c>
      <c r="FM139">
        <v>225.66666666666666</v>
      </c>
      <c r="FN139">
        <v>246.4</v>
      </c>
      <c r="FO139">
        <v>230.3125</v>
      </c>
      <c r="FP139">
        <v>171.5</v>
      </c>
      <c r="FQ139">
        <v>138.85714285714286</v>
      </c>
      <c r="FR139">
        <v>197.75</v>
      </c>
      <c r="FS139">
        <v>170.69565217391303</v>
      </c>
      <c r="FT139">
        <v>105</v>
      </c>
      <c r="FU139">
        <v>180.92307692307693</v>
      </c>
      <c r="FV139">
        <v>169.7</v>
      </c>
      <c r="FW139">
        <v>154.5151515151515</v>
      </c>
      <c r="FX139">
        <v>162.19999999999999</v>
      </c>
      <c r="FY139">
        <v>164.8</v>
      </c>
      <c r="FZ139">
        <v>173.55555555555554</v>
      </c>
      <c r="GA139">
        <v>166.62068965517241</v>
      </c>
    </row>
    <row r="140" spans="1:183" x14ac:dyDescent="0.3">
      <c r="A140" s="2" t="s">
        <v>138</v>
      </c>
      <c r="B140">
        <v>435.7</v>
      </c>
      <c r="C140">
        <v>475</v>
      </c>
      <c r="D140">
        <v>927.36363636363637</v>
      </c>
      <c r="E140">
        <v>651.26923076923072</v>
      </c>
      <c r="F140">
        <v>697.28571428571433</v>
      </c>
      <c r="G140">
        <v>532.09090909090912</v>
      </c>
      <c r="H140">
        <v>647.20000000000005</v>
      </c>
      <c r="I140">
        <v>614.5</v>
      </c>
      <c r="J140">
        <v>632.2037037037037</v>
      </c>
      <c r="K140">
        <v>533.75</v>
      </c>
      <c r="L140">
        <v>467</v>
      </c>
      <c r="M140">
        <v>338.75</v>
      </c>
      <c r="N140">
        <v>0.3</v>
      </c>
      <c r="O140">
        <v>439.66666666666669</v>
      </c>
      <c r="P140">
        <v>0.3</v>
      </c>
      <c r="Q140">
        <v>439.66666666666669</v>
      </c>
      <c r="R140">
        <v>0.85555555555555551</v>
      </c>
      <c r="S140">
        <v>604.69841269841265</v>
      </c>
      <c r="AI140">
        <v>604.69841269841265</v>
      </c>
      <c r="AJ140">
        <v>1464.9444444444443</v>
      </c>
      <c r="AK140">
        <v>1517.4615384615386</v>
      </c>
      <c r="AL140">
        <v>1446.4444444444443</v>
      </c>
      <c r="AM140">
        <v>1472.0816326530612</v>
      </c>
      <c r="AN140">
        <v>1432.2352941176471</v>
      </c>
      <c r="AO140">
        <v>1386.6</v>
      </c>
      <c r="AP140">
        <v>1355</v>
      </c>
      <c r="AQ140">
        <v>1393.8478260869565</v>
      </c>
      <c r="AR140">
        <v>1434.2</v>
      </c>
      <c r="AS140">
        <v>944.5</v>
      </c>
      <c r="AT140">
        <v>1024.2727272727273</v>
      </c>
      <c r="AU140">
        <v>866.8</v>
      </c>
      <c r="AV140">
        <v>947.37142857142862</v>
      </c>
      <c r="AW140">
        <v>777.42857142857144</v>
      </c>
      <c r="AX140">
        <v>1239.3571428571429</v>
      </c>
      <c r="AY140">
        <v>1050</v>
      </c>
      <c r="AZ140">
        <v>1019.3421052631579</v>
      </c>
      <c r="BA140">
        <v>984.83561643835617</v>
      </c>
      <c r="BB140">
        <v>1238.9404761904761</v>
      </c>
      <c r="BC140">
        <v>819.21428571428567</v>
      </c>
      <c r="BD140">
        <v>862.66666666666663</v>
      </c>
      <c r="BE140">
        <v>856.35714285714289</v>
      </c>
      <c r="BF140">
        <v>845.25</v>
      </c>
      <c r="BG140">
        <v>867.26666666666665</v>
      </c>
      <c r="BH140">
        <v>850.06666666666672</v>
      </c>
      <c r="BI140">
        <v>899.64285714285711</v>
      </c>
      <c r="BJ140">
        <v>871.7045454545455</v>
      </c>
      <c r="BK140">
        <v>859.10714285714289</v>
      </c>
      <c r="BL140">
        <v>859.10714285714289</v>
      </c>
      <c r="BM140">
        <v>1112.3293650793651</v>
      </c>
      <c r="BO140">
        <v>1454.3333333333333</v>
      </c>
      <c r="BP140">
        <v>1743</v>
      </c>
      <c r="BQ140">
        <v>1569.8</v>
      </c>
      <c r="BR140">
        <v>1465.5</v>
      </c>
      <c r="BS140">
        <v>773.5</v>
      </c>
      <c r="BT140">
        <v>1434.6666666666667</v>
      </c>
      <c r="BU140">
        <v>1254.5714285714287</v>
      </c>
      <c r="BV140">
        <v>1385.9166666666667</v>
      </c>
      <c r="BX140">
        <v>287.33333333333331</v>
      </c>
      <c r="BY140">
        <v>283</v>
      </c>
      <c r="BZ140">
        <v>286.25</v>
      </c>
      <c r="CA140">
        <v>1751</v>
      </c>
      <c r="CB140">
        <v>1697</v>
      </c>
      <c r="CC140">
        <v>1431.3333333333333</v>
      </c>
      <c r="CD140">
        <v>1548.4</v>
      </c>
      <c r="CE140">
        <v>987.44444444444446</v>
      </c>
      <c r="CF140">
        <v>1215.1428571428571</v>
      </c>
      <c r="CH140">
        <v>940.25</v>
      </c>
      <c r="CI140">
        <v>1208</v>
      </c>
      <c r="CJ140">
        <v>1029.5</v>
      </c>
      <c r="CK140">
        <v>544</v>
      </c>
      <c r="CL140">
        <v>698</v>
      </c>
      <c r="CM140">
        <v>919.33333333333337</v>
      </c>
      <c r="CN140">
        <v>757.33333333333337</v>
      </c>
      <c r="CO140">
        <v>893.41666666666663</v>
      </c>
      <c r="CP140">
        <v>893.41666666666663</v>
      </c>
      <c r="CQ140">
        <v>1098.1515151515152</v>
      </c>
      <c r="CR140">
        <v>1110.6877192982456</v>
      </c>
      <c r="CS140">
        <v>1263</v>
      </c>
      <c r="CT140">
        <v>1076.5</v>
      </c>
      <c r="CU140">
        <v>758.25</v>
      </c>
      <c r="CV140">
        <v>1011.6363636363636</v>
      </c>
      <c r="CW140">
        <v>969.66666666666663</v>
      </c>
      <c r="CX140">
        <v>858.25</v>
      </c>
      <c r="CY140">
        <v>922</v>
      </c>
      <c r="CZ140">
        <v>911.33333333333337</v>
      </c>
      <c r="DA140">
        <v>962.65116279069764</v>
      </c>
      <c r="DB140">
        <v>1096.4444444444443</v>
      </c>
      <c r="DC140">
        <v>715.5</v>
      </c>
      <c r="DD140">
        <v>907.77777777777783</v>
      </c>
      <c r="DE140">
        <v>899.75</v>
      </c>
      <c r="DF140">
        <v>1191.8888888888889</v>
      </c>
      <c r="DG140">
        <v>1262.625</v>
      </c>
      <c r="DH140">
        <v>646</v>
      </c>
      <c r="DI140">
        <v>1024.6923076923076</v>
      </c>
      <c r="DJ140">
        <v>959.90740740740739</v>
      </c>
      <c r="DK140">
        <v>961.12371134020623</v>
      </c>
      <c r="DL140">
        <v>836.83333333333337</v>
      </c>
      <c r="DM140">
        <v>336.85714285714283</v>
      </c>
      <c r="DN140">
        <v>637.14285714285711</v>
      </c>
      <c r="DO140">
        <v>591.95000000000005</v>
      </c>
      <c r="DP140">
        <v>497.16666666666669</v>
      </c>
      <c r="DQ140">
        <v>596.29999999999995</v>
      </c>
      <c r="DR140">
        <v>551.11111111111109</v>
      </c>
      <c r="DS140">
        <v>556.24</v>
      </c>
      <c r="DT140">
        <v>572.11111111111109</v>
      </c>
      <c r="DU140">
        <v>572.11111111111109</v>
      </c>
      <c r="DV140">
        <v>837.84507042253517</v>
      </c>
      <c r="EA140">
        <v>98</v>
      </c>
      <c r="ED140">
        <v>98</v>
      </c>
      <c r="EE140">
        <v>98</v>
      </c>
      <c r="EH140">
        <v>1893</v>
      </c>
      <c r="EI140">
        <v>1893</v>
      </c>
      <c r="EJ140">
        <v>1624</v>
      </c>
      <c r="EM140">
        <v>1624</v>
      </c>
      <c r="EN140">
        <v>1758.5</v>
      </c>
      <c r="EO140">
        <v>1205</v>
      </c>
      <c r="ER140">
        <v>101</v>
      </c>
      <c r="ES140">
        <v>101</v>
      </c>
      <c r="ET140">
        <v>510</v>
      </c>
      <c r="EW140">
        <v>510</v>
      </c>
      <c r="EX140">
        <v>305.5</v>
      </c>
      <c r="EY140">
        <v>305.5</v>
      </c>
      <c r="EZ140">
        <v>2.8333333333333335</v>
      </c>
      <c r="FA140">
        <v>845.2</v>
      </c>
      <c r="FB140">
        <v>2.9333333333333331</v>
      </c>
      <c r="FC140">
        <v>838.09523809523807</v>
      </c>
      <c r="FD140">
        <v>235.55555555555554</v>
      </c>
      <c r="FE140">
        <v>205.75</v>
      </c>
      <c r="FF140">
        <v>160.55555555555554</v>
      </c>
      <c r="FG140">
        <v>200.42307692307693</v>
      </c>
      <c r="FH140">
        <v>253.5</v>
      </c>
      <c r="FI140">
        <v>238.375</v>
      </c>
      <c r="FJ140">
        <v>266.57142857142856</v>
      </c>
      <c r="FK140">
        <v>252.0952380952381</v>
      </c>
      <c r="FL140">
        <v>284.35714285714283</v>
      </c>
      <c r="FM140">
        <v>323</v>
      </c>
      <c r="FN140">
        <v>370</v>
      </c>
      <c r="FO140">
        <v>321.13157894736844</v>
      </c>
      <c r="FP140">
        <v>271.76470588235293</v>
      </c>
      <c r="FQ140">
        <v>348.4</v>
      </c>
      <c r="FR140">
        <v>358.21428571428572</v>
      </c>
      <c r="FS140">
        <v>323.06521739130437</v>
      </c>
      <c r="FT140">
        <v>251.57142857142858</v>
      </c>
      <c r="FU140">
        <v>268.81818181818181</v>
      </c>
      <c r="FV140">
        <v>270.7</v>
      </c>
      <c r="FW140">
        <v>265.17857142857144</v>
      </c>
      <c r="FX140">
        <v>186.4</v>
      </c>
      <c r="FY140">
        <v>284.8</v>
      </c>
      <c r="FZ140">
        <v>247.36363636363637</v>
      </c>
      <c r="GA140">
        <v>231.11538461538461</v>
      </c>
    </row>
    <row r="141" spans="1:183" x14ac:dyDescent="0.3">
      <c r="A141" s="2" t="s">
        <v>139</v>
      </c>
      <c r="B141">
        <v>901.86666666666667</v>
      </c>
      <c r="C141">
        <v>898.10526315789468</v>
      </c>
      <c r="D141">
        <v>895.5333333333333</v>
      </c>
      <c r="E141">
        <v>898.46938775510205</v>
      </c>
      <c r="F141">
        <v>557.42857142857144</v>
      </c>
      <c r="G141">
        <v>797.11111111111109</v>
      </c>
      <c r="H141">
        <v>728.83333333333337</v>
      </c>
      <c r="I141">
        <v>702.22727272727275</v>
      </c>
      <c r="J141">
        <v>805.6236559139785</v>
      </c>
      <c r="K141">
        <v>495.15384615384613</v>
      </c>
      <c r="L141">
        <v>482.85714285714283</v>
      </c>
      <c r="M141">
        <v>507</v>
      </c>
      <c r="N141">
        <v>1.462962962962963</v>
      </c>
      <c r="O141">
        <v>494.38461538461536</v>
      </c>
      <c r="P141">
        <v>1.462962962962963</v>
      </c>
      <c r="Q141">
        <v>494.38461538461536</v>
      </c>
      <c r="R141">
        <v>2.5617283950617282</v>
      </c>
      <c r="S141">
        <v>713.66666666666663</v>
      </c>
      <c r="T141">
        <v>1056.5</v>
      </c>
      <c r="U141">
        <v>627</v>
      </c>
      <c r="V141">
        <v>844</v>
      </c>
      <c r="W141">
        <v>885.6</v>
      </c>
      <c r="X141">
        <v>106</v>
      </c>
      <c r="Y141">
        <v>1479</v>
      </c>
      <c r="Z141">
        <v>1639.5</v>
      </c>
      <c r="AA141">
        <v>1216</v>
      </c>
      <c r="AB141">
        <v>1032.4444444444443</v>
      </c>
      <c r="AC141">
        <v>317</v>
      </c>
      <c r="AD141">
        <v>429</v>
      </c>
      <c r="AE141">
        <v>406.33333333333331</v>
      </c>
      <c r="AF141">
        <v>380.33333333333331</v>
      </c>
      <c r="AG141">
        <v>380.33333333333331</v>
      </c>
      <c r="AH141">
        <v>771.6</v>
      </c>
      <c r="AI141">
        <v>719.57823129251699</v>
      </c>
      <c r="AJ141">
        <v>1393.6666666666667</v>
      </c>
      <c r="AK141">
        <v>1473.8333333333333</v>
      </c>
      <c r="AL141">
        <v>897.16666666666663</v>
      </c>
      <c r="AM141">
        <v>1254.8888888888889</v>
      </c>
      <c r="AN141">
        <v>1418.3333333333333</v>
      </c>
      <c r="AO141">
        <v>1228.5</v>
      </c>
      <c r="AP141">
        <v>1319.4285714285713</v>
      </c>
      <c r="AQ141">
        <v>1332.9411764705883</v>
      </c>
      <c r="AR141">
        <v>1292.8</v>
      </c>
      <c r="AS141">
        <v>394.66666666666669</v>
      </c>
      <c r="AT141">
        <v>523.6</v>
      </c>
      <c r="AU141">
        <v>1048.5714285714287</v>
      </c>
      <c r="AV141">
        <v>684.77777777777783</v>
      </c>
      <c r="AW141">
        <v>406.85714285714283</v>
      </c>
      <c r="AX141">
        <v>694.2</v>
      </c>
      <c r="AY141">
        <v>777</v>
      </c>
      <c r="AZ141">
        <v>600.23529411764707</v>
      </c>
      <c r="BA141">
        <v>643.71428571428567</v>
      </c>
      <c r="BB141">
        <v>968.25714285714287</v>
      </c>
      <c r="BC141">
        <v>711.66666666666663</v>
      </c>
      <c r="BD141">
        <v>1013.6666666666666</v>
      </c>
      <c r="BE141">
        <v>1113.1428571428571</v>
      </c>
      <c r="BF141">
        <v>954.9473684210526</v>
      </c>
      <c r="BG141">
        <v>869</v>
      </c>
      <c r="BH141">
        <v>831.83333333333337</v>
      </c>
      <c r="BI141">
        <v>982</v>
      </c>
      <c r="BJ141">
        <v>898.89473684210532</v>
      </c>
      <c r="BK141">
        <v>926.92105263157896</v>
      </c>
      <c r="BL141">
        <v>926.92105263157896</v>
      </c>
      <c r="BM141">
        <v>953.71296296296293</v>
      </c>
      <c r="BN141">
        <v>775.66666666666663</v>
      </c>
      <c r="BO141">
        <v>1578.25</v>
      </c>
      <c r="BP141">
        <v>1446</v>
      </c>
      <c r="BQ141">
        <v>1281.3333333333333</v>
      </c>
      <c r="BR141">
        <v>1476.5</v>
      </c>
      <c r="BS141">
        <v>1449.75</v>
      </c>
      <c r="BT141">
        <v>127</v>
      </c>
      <c r="BU141">
        <v>1268.4285714285713</v>
      </c>
      <c r="BV141">
        <v>1275.6875</v>
      </c>
      <c r="BW141">
        <v>1553.6666666666667</v>
      </c>
      <c r="BX141">
        <v>1361</v>
      </c>
      <c r="BY141">
        <v>635</v>
      </c>
      <c r="BZ141">
        <v>1331.4</v>
      </c>
      <c r="CA141">
        <v>971.5</v>
      </c>
      <c r="CB141">
        <v>366</v>
      </c>
      <c r="CC141">
        <v>1309.5</v>
      </c>
      <c r="CD141">
        <v>808.57142857142856</v>
      </c>
      <c r="CE141">
        <v>1026.4166666666667</v>
      </c>
      <c r="CF141">
        <v>1168.8571428571429</v>
      </c>
      <c r="CG141">
        <v>1129</v>
      </c>
      <c r="CH141">
        <v>1158.75</v>
      </c>
      <c r="CI141">
        <v>1178</v>
      </c>
      <c r="CJ141">
        <v>1147.6666666666667</v>
      </c>
      <c r="CK141">
        <v>1134.3333333333333</v>
      </c>
      <c r="CL141">
        <v>1024.25</v>
      </c>
      <c r="CM141">
        <v>1627</v>
      </c>
      <c r="CN141">
        <v>1140.875</v>
      </c>
      <c r="CO141">
        <v>1144.4705882352941</v>
      </c>
      <c r="CP141">
        <v>1144.4705882352941</v>
      </c>
      <c r="CQ141">
        <v>1159.6444444444444</v>
      </c>
      <c r="CR141">
        <v>1014.281045751634</v>
      </c>
      <c r="CS141">
        <v>970.71428571428567</v>
      </c>
      <c r="CT141">
        <v>1318.5</v>
      </c>
      <c r="CU141">
        <v>1260.4000000000001</v>
      </c>
      <c r="CV141">
        <v>1167.1111111111111</v>
      </c>
      <c r="CW141">
        <v>713.14285714285711</v>
      </c>
      <c r="CX141">
        <v>1035.8</v>
      </c>
      <c r="CY141">
        <v>701.25</v>
      </c>
      <c r="CZ141">
        <v>789.05</v>
      </c>
      <c r="DA141">
        <v>968.13157894736844</v>
      </c>
      <c r="DB141">
        <v>1048.125</v>
      </c>
      <c r="DC141">
        <v>964</v>
      </c>
      <c r="DD141">
        <v>1188.1666666666667</v>
      </c>
      <c r="DE141">
        <v>1070.2105263157894</v>
      </c>
      <c r="DF141">
        <v>909.66666666666663</v>
      </c>
      <c r="DG141">
        <v>1106</v>
      </c>
      <c r="DH141">
        <v>876.2</v>
      </c>
      <c r="DI141">
        <v>954.86956521739125</v>
      </c>
      <c r="DJ141">
        <v>1007.047619047619</v>
      </c>
      <c r="DK141">
        <v>988.5625</v>
      </c>
      <c r="DL141">
        <v>513.55555555555554</v>
      </c>
      <c r="DM141">
        <v>595.14285714285711</v>
      </c>
      <c r="DN141">
        <v>578.4</v>
      </c>
      <c r="DO141">
        <v>556.19047619047615</v>
      </c>
      <c r="DP141">
        <v>702.83333333333337</v>
      </c>
      <c r="DQ141">
        <v>462.16666666666669</v>
      </c>
      <c r="DR141">
        <v>615</v>
      </c>
      <c r="DS141">
        <v>595.5</v>
      </c>
      <c r="DT141">
        <v>575.36585365853659</v>
      </c>
      <c r="DU141">
        <v>575.36585365853659</v>
      </c>
      <c r="DV141">
        <v>848.55371900826447</v>
      </c>
      <c r="DX141">
        <v>1155</v>
      </c>
      <c r="DY141">
        <v>1309</v>
      </c>
      <c r="DZ141">
        <v>1247.4000000000001</v>
      </c>
      <c r="EA141">
        <v>282</v>
      </c>
      <c r="EB141">
        <v>254</v>
      </c>
      <c r="ED141">
        <v>268</v>
      </c>
      <c r="EE141">
        <v>967.57142857142856</v>
      </c>
      <c r="EF141">
        <v>1522</v>
      </c>
      <c r="EG141">
        <v>1818</v>
      </c>
      <c r="EH141">
        <v>838.5</v>
      </c>
      <c r="EI141">
        <v>1254.25</v>
      </c>
      <c r="EJ141">
        <v>1867</v>
      </c>
      <c r="EK141">
        <v>871.33333333333337</v>
      </c>
      <c r="EM141">
        <v>1120.25</v>
      </c>
      <c r="EN141">
        <v>1187.25</v>
      </c>
      <c r="EO141">
        <v>1084.7333333333333</v>
      </c>
      <c r="EP141">
        <v>1562</v>
      </c>
      <c r="EQ141">
        <v>1355</v>
      </c>
      <c r="ER141">
        <v>216</v>
      </c>
      <c r="ES141">
        <v>1122</v>
      </c>
      <c r="ET141">
        <v>1382</v>
      </c>
      <c r="EU141">
        <v>550</v>
      </c>
      <c r="EW141">
        <v>882.8</v>
      </c>
      <c r="EX141">
        <v>989.11111111111109</v>
      </c>
      <c r="EY141">
        <v>989.11111111111109</v>
      </c>
      <c r="EZ141">
        <v>2.8787878787878789</v>
      </c>
      <c r="FA141">
        <v>1048.875</v>
      </c>
      <c r="FB141">
        <v>2.7611111111111111</v>
      </c>
      <c r="FC141">
        <v>881.71034482758625</v>
      </c>
      <c r="FD141">
        <v>273.33333333333331</v>
      </c>
      <c r="FE141">
        <v>244.71428571428572</v>
      </c>
      <c r="FF141">
        <v>189.1</v>
      </c>
      <c r="FG141">
        <v>228</v>
      </c>
      <c r="FH141">
        <v>289.85714285714283</v>
      </c>
      <c r="FI141">
        <v>298.8</v>
      </c>
      <c r="FJ141">
        <v>318.875</v>
      </c>
      <c r="FK141">
        <v>303.7</v>
      </c>
      <c r="FL141">
        <v>167.85714285714286</v>
      </c>
      <c r="FM141">
        <v>221.6</v>
      </c>
      <c r="FN141">
        <v>288</v>
      </c>
      <c r="FO141">
        <v>219</v>
      </c>
      <c r="FP141">
        <v>144.33333333333334</v>
      </c>
      <c r="FQ141">
        <v>247.25</v>
      </c>
      <c r="FR141">
        <v>231.85714285714286</v>
      </c>
      <c r="FS141">
        <v>204.58823529411765</v>
      </c>
      <c r="FT141">
        <v>156.71428571428572</v>
      </c>
      <c r="FU141">
        <v>226.22222222222223</v>
      </c>
      <c r="FV141">
        <v>204.16666666666666</v>
      </c>
      <c r="FW141">
        <v>198.09090909090909</v>
      </c>
      <c r="FX141">
        <v>258.39999999999998</v>
      </c>
      <c r="FY141">
        <v>203.26315789473685</v>
      </c>
      <c r="FZ141">
        <v>226.33333333333334</v>
      </c>
      <c r="GA141">
        <v>227.20408163265307</v>
      </c>
    </row>
    <row r="142" spans="1:183" x14ac:dyDescent="0.3">
      <c r="A142" s="2" t="s">
        <v>140</v>
      </c>
      <c r="B142">
        <v>1053.7692307692307</v>
      </c>
      <c r="C142">
        <v>1059.2941176470588</v>
      </c>
      <c r="D142">
        <v>1322.5454545454545</v>
      </c>
      <c r="E142">
        <v>1128.1707317073171</v>
      </c>
      <c r="F142">
        <v>972.9375</v>
      </c>
      <c r="G142">
        <v>1353.1428571428571</v>
      </c>
      <c r="H142">
        <v>1126.5263157894738</v>
      </c>
      <c r="I142">
        <v>1141.1224489795918</v>
      </c>
      <c r="J142">
        <v>1135.2222222222222</v>
      </c>
      <c r="K142">
        <v>567.33333333333337</v>
      </c>
      <c r="L142">
        <v>569.4666666666667</v>
      </c>
      <c r="M142">
        <v>533.94117647058829</v>
      </c>
      <c r="N142">
        <v>1.5166666666666666</v>
      </c>
      <c r="O142">
        <v>555.15909090909088</v>
      </c>
      <c r="P142">
        <v>1.5166666666666666</v>
      </c>
      <c r="Q142">
        <v>555.15909090909088</v>
      </c>
      <c r="R142">
        <v>2.5499999999999998</v>
      </c>
      <c r="S142">
        <v>944.75373134328356</v>
      </c>
      <c r="AI142">
        <v>944.75373134328356</v>
      </c>
      <c r="AJ142">
        <v>1010.375</v>
      </c>
      <c r="AK142">
        <v>930.77777777777783</v>
      </c>
      <c r="AL142">
        <v>1071.3333333333333</v>
      </c>
      <c r="AM142">
        <v>1003.9230769230769</v>
      </c>
      <c r="AN142">
        <v>1455.5</v>
      </c>
      <c r="AO142">
        <v>690.25</v>
      </c>
      <c r="AP142">
        <v>1370.6666666666667</v>
      </c>
      <c r="AQ142">
        <v>1156.1304347826087</v>
      </c>
      <c r="AR142">
        <v>1075.3673469387754</v>
      </c>
      <c r="AS142">
        <v>1208</v>
      </c>
      <c r="AT142">
        <v>1708.6666666666667</v>
      </c>
      <c r="AU142">
        <v>596.125</v>
      </c>
      <c r="AV142">
        <v>1125.7826086956522</v>
      </c>
      <c r="AW142">
        <v>980.66666666666663</v>
      </c>
      <c r="AX142">
        <v>1188.5555555555557</v>
      </c>
      <c r="AY142">
        <v>760.83333333333337</v>
      </c>
      <c r="AZ142">
        <v>1011.3333333333334</v>
      </c>
      <c r="BA142">
        <v>1075.5365853658536</v>
      </c>
      <c r="BB142">
        <v>1075.4444444444443</v>
      </c>
      <c r="BC142">
        <v>705.9</v>
      </c>
      <c r="BD142">
        <v>497.33333333333331</v>
      </c>
      <c r="BE142">
        <v>683.5</v>
      </c>
      <c r="BF142">
        <v>629.74074074074076</v>
      </c>
      <c r="BG142">
        <v>596</v>
      </c>
      <c r="BH142">
        <v>663.4</v>
      </c>
      <c r="BI142">
        <v>589</v>
      </c>
      <c r="BJ142">
        <v>619.23076923076928</v>
      </c>
      <c r="BK142">
        <v>624.58490566037733</v>
      </c>
      <c r="BL142">
        <v>624.58490566037733</v>
      </c>
      <c r="BM142">
        <v>908.34265734265739</v>
      </c>
      <c r="BP142">
        <v>382</v>
      </c>
      <c r="BQ142">
        <v>382</v>
      </c>
      <c r="BR142">
        <v>499</v>
      </c>
      <c r="BU142">
        <v>499</v>
      </c>
      <c r="BV142">
        <v>460</v>
      </c>
      <c r="BY142">
        <v>1795</v>
      </c>
      <c r="BZ142">
        <v>1795</v>
      </c>
      <c r="CA142">
        <v>1552</v>
      </c>
      <c r="CD142">
        <v>1552</v>
      </c>
      <c r="CE142">
        <v>1633</v>
      </c>
      <c r="CF142">
        <v>1046.5</v>
      </c>
      <c r="CI142">
        <v>2370</v>
      </c>
      <c r="CJ142">
        <v>2370</v>
      </c>
      <c r="CK142">
        <v>1367</v>
      </c>
      <c r="CN142">
        <v>1367</v>
      </c>
      <c r="CO142">
        <v>1617.75</v>
      </c>
      <c r="CP142">
        <v>1617.75</v>
      </c>
      <c r="CQ142">
        <v>1275</v>
      </c>
      <c r="CR142">
        <v>932.30718954248368</v>
      </c>
      <c r="CS142">
        <v>792.14285714285711</v>
      </c>
      <c r="CT142">
        <v>856</v>
      </c>
      <c r="CU142">
        <v>1146.8333333333333</v>
      </c>
      <c r="CV142">
        <v>928.11111111111109</v>
      </c>
      <c r="CW142">
        <v>1147.2222222222222</v>
      </c>
      <c r="CX142">
        <v>864.3</v>
      </c>
      <c r="CY142">
        <v>564.20000000000005</v>
      </c>
      <c r="CZ142">
        <v>848.62068965517244</v>
      </c>
      <c r="DA142">
        <v>879.063829787234</v>
      </c>
      <c r="DB142">
        <v>1334.875</v>
      </c>
      <c r="DC142">
        <v>1487</v>
      </c>
      <c r="DD142">
        <v>1465.5714285714287</v>
      </c>
      <c r="DE142">
        <v>1430.0416666666667</v>
      </c>
      <c r="DF142">
        <v>702.25</v>
      </c>
      <c r="DG142">
        <v>1174.4444444444443</v>
      </c>
      <c r="DH142">
        <v>1279.2</v>
      </c>
      <c r="DI142">
        <v>1073.3333333333333</v>
      </c>
      <c r="DJ142">
        <v>1241.1960784313726</v>
      </c>
      <c r="DK142">
        <v>1067.5204081632653</v>
      </c>
      <c r="DL142">
        <v>676.88888888888891</v>
      </c>
      <c r="DM142">
        <v>441.4</v>
      </c>
      <c r="DN142">
        <v>581.14285714285711</v>
      </c>
      <c r="DO142">
        <v>560.53846153846155</v>
      </c>
      <c r="DP142">
        <v>442.33333333333331</v>
      </c>
      <c r="DQ142">
        <v>408.28571428571428</v>
      </c>
      <c r="DR142">
        <v>734.5</v>
      </c>
      <c r="DS142">
        <v>559</v>
      </c>
      <c r="DT142">
        <v>559.81632653061229</v>
      </c>
      <c r="DU142">
        <v>559.81632653061229</v>
      </c>
      <c r="DV142">
        <v>898.28571428571433</v>
      </c>
      <c r="DW142">
        <v>578</v>
      </c>
      <c r="DY142">
        <v>98</v>
      </c>
      <c r="DZ142">
        <v>338</v>
      </c>
      <c r="EA142">
        <v>385</v>
      </c>
      <c r="ED142">
        <v>385</v>
      </c>
      <c r="EE142">
        <v>353.66666666666669</v>
      </c>
      <c r="EF142">
        <v>1138</v>
      </c>
      <c r="EH142">
        <v>695</v>
      </c>
      <c r="EI142">
        <v>916.5</v>
      </c>
      <c r="EJ142">
        <v>1222</v>
      </c>
      <c r="EM142">
        <v>1222</v>
      </c>
      <c r="EN142">
        <v>1018.3333333333334</v>
      </c>
      <c r="EO142">
        <v>686</v>
      </c>
      <c r="EP142">
        <v>609</v>
      </c>
      <c r="ER142">
        <v>884</v>
      </c>
      <c r="ES142">
        <v>746.5</v>
      </c>
      <c r="ET142">
        <v>1055</v>
      </c>
      <c r="EW142">
        <v>1055</v>
      </c>
      <c r="EX142">
        <v>849.33333333333337</v>
      </c>
      <c r="EY142">
        <v>849.33333333333337</v>
      </c>
      <c r="EZ142">
        <v>3</v>
      </c>
      <c r="FA142">
        <v>740.44444444444446</v>
      </c>
      <c r="FB142">
        <v>3.0333333333333332</v>
      </c>
      <c r="FC142">
        <v>889.17948717948718</v>
      </c>
      <c r="FD142">
        <v>269.375</v>
      </c>
      <c r="FE142">
        <v>257.55555555555554</v>
      </c>
      <c r="FF142">
        <v>323.89999999999998</v>
      </c>
      <c r="FG142">
        <v>285.62962962962962</v>
      </c>
      <c r="FH142">
        <v>245.11111111111111</v>
      </c>
      <c r="FI142">
        <v>274.89999999999998</v>
      </c>
      <c r="FJ142">
        <v>202.9</v>
      </c>
      <c r="FK142">
        <v>240.82758620689654</v>
      </c>
      <c r="FL142">
        <v>307</v>
      </c>
      <c r="FM142">
        <v>203.33333333333334</v>
      </c>
      <c r="FN142">
        <v>199.83333333333334</v>
      </c>
      <c r="FO142">
        <v>219.44444444444446</v>
      </c>
      <c r="FP142">
        <v>286.5</v>
      </c>
      <c r="FQ142">
        <v>202.625</v>
      </c>
      <c r="FR142">
        <v>282.44444444444446</v>
      </c>
      <c r="FS142">
        <v>255.7391304347826</v>
      </c>
      <c r="FT142">
        <v>274</v>
      </c>
      <c r="FU142">
        <v>298.5</v>
      </c>
      <c r="FV142">
        <v>294.31578947368422</v>
      </c>
      <c r="FW142">
        <v>288.87755102040819</v>
      </c>
      <c r="FX142">
        <v>276.84615384615387</v>
      </c>
      <c r="FY142">
        <v>320.29411764705884</v>
      </c>
      <c r="FZ142">
        <v>240.72727272727272</v>
      </c>
      <c r="GA142">
        <v>285.17073170731709</v>
      </c>
    </row>
    <row r="143" spans="1:183" x14ac:dyDescent="0.3">
      <c r="A143" s="2" t="s">
        <v>141</v>
      </c>
      <c r="B143">
        <v>1395.5333333333333</v>
      </c>
      <c r="C143">
        <v>1216.0714285714287</v>
      </c>
      <c r="D143">
        <v>1084.9375</v>
      </c>
      <c r="E143">
        <v>1229.2666666666667</v>
      </c>
      <c r="F143">
        <v>949.33333333333337</v>
      </c>
      <c r="G143">
        <v>1110.9285714285713</v>
      </c>
      <c r="H143">
        <v>950.06666666666672</v>
      </c>
      <c r="I143">
        <v>1001</v>
      </c>
      <c r="J143">
        <v>1116.4157303370787</v>
      </c>
      <c r="K143">
        <v>356.42105263157896</v>
      </c>
      <c r="L143">
        <v>383.26315789473682</v>
      </c>
      <c r="M143">
        <v>368.11111111111109</v>
      </c>
      <c r="N143">
        <v>1.25</v>
      </c>
      <c r="O143">
        <v>369.28571428571428</v>
      </c>
      <c r="P143">
        <v>1.25</v>
      </c>
      <c r="Q143">
        <v>369.28571428571428</v>
      </c>
      <c r="R143">
        <v>2.3444444444444446</v>
      </c>
      <c r="S143">
        <v>827.86896551724135</v>
      </c>
      <c r="AI143">
        <v>827.86896551724135</v>
      </c>
      <c r="AJ143">
        <v>679.8</v>
      </c>
      <c r="AK143">
        <v>798</v>
      </c>
      <c r="AL143">
        <v>426.66666666666669</v>
      </c>
      <c r="AM143">
        <v>627.5</v>
      </c>
      <c r="AN143">
        <v>1216.5</v>
      </c>
      <c r="AO143">
        <v>692</v>
      </c>
      <c r="AP143">
        <v>263.5</v>
      </c>
      <c r="AQ143">
        <v>608.875</v>
      </c>
      <c r="AR143">
        <v>619.22222222222217</v>
      </c>
      <c r="AS143">
        <v>1388.6666666666667</v>
      </c>
      <c r="AT143">
        <v>1392.8</v>
      </c>
      <c r="AU143">
        <v>1544.6666666666667</v>
      </c>
      <c r="AV143">
        <v>1433.090909090909</v>
      </c>
      <c r="AW143">
        <v>1396.2</v>
      </c>
      <c r="AX143">
        <v>1222.2</v>
      </c>
      <c r="AY143">
        <v>1329</v>
      </c>
      <c r="AZ143">
        <v>1314.8571428571429</v>
      </c>
      <c r="BA143">
        <v>1366.88</v>
      </c>
      <c r="BB143">
        <v>1053.9069767441861</v>
      </c>
      <c r="BC143">
        <v>702.5</v>
      </c>
      <c r="BD143">
        <v>468</v>
      </c>
      <c r="BF143">
        <v>585.25</v>
      </c>
      <c r="BG143">
        <v>538</v>
      </c>
      <c r="BI143">
        <v>561</v>
      </c>
      <c r="BJ143">
        <v>545.66666666666663</v>
      </c>
      <c r="BK143">
        <v>568.28571428571433</v>
      </c>
      <c r="BL143">
        <v>568.28571428571433</v>
      </c>
      <c r="BM143">
        <v>985.92</v>
      </c>
      <c r="BW143">
        <v>1618</v>
      </c>
      <c r="BZ143">
        <v>1618</v>
      </c>
      <c r="CE143">
        <v>1618</v>
      </c>
      <c r="CF143">
        <v>1618</v>
      </c>
      <c r="CQ143">
        <v>1618</v>
      </c>
      <c r="CR143">
        <v>998.31372549019613</v>
      </c>
      <c r="CS143">
        <v>674.125</v>
      </c>
      <c r="CT143">
        <v>729</v>
      </c>
      <c r="CU143">
        <v>547.16666666666663</v>
      </c>
      <c r="CV143">
        <v>648.47368421052636</v>
      </c>
      <c r="CW143">
        <v>572</v>
      </c>
      <c r="CX143">
        <v>931.66666666666663</v>
      </c>
      <c r="CY143">
        <v>1003.75</v>
      </c>
      <c r="CZ143">
        <v>827.09090909090912</v>
      </c>
      <c r="DA143">
        <v>713.9666666666667</v>
      </c>
      <c r="DB143">
        <v>877.44444444444446</v>
      </c>
      <c r="DC143">
        <v>872</v>
      </c>
      <c r="DD143">
        <v>807.25</v>
      </c>
      <c r="DE143">
        <v>853.24</v>
      </c>
      <c r="DF143">
        <v>833.71428571428567</v>
      </c>
      <c r="DG143">
        <v>1084.75</v>
      </c>
      <c r="DH143">
        <v>974.66666666666663</v>
      </c>
      <c r="DI143">
        <v>970.25</v>
      </c>
      <c r="DJ143">
        <v>910.55102040816325</v>
      </c>
      <c r="DK143">
        <v>835.89873417721515</v>
      </c>
      <c r="DL143">
        <v>367</v>
      </c>
      <c r="DM143">
        <v>393.16666666666669</v>
      </c>
      <c r="DN143">
        <v>375.5</v>
      </c>
      <c r="DO143">
        <v>378.55555555555554</v>
      </c>
      <c r="DP143">
        <v>395.8</v>
      </c>
      <c r="DQ143">
        <v>378.57142857142856</v>
      </c>
      <c r="DR143">
        <v>317</v>
      </c>
      <c r="DS143">
        <v>362.83333333333331</v>
      </c>
      <c r="DT143">
        <v>370.69444444444446</v>
      </c>
      <c r="DU143">
        <v>370.69444444444446</v>
      </c>
      <c r="DV143">
        <v>690.26956521739135</v>
      </c>
      <c r="EA143">
        <v>1238</v>
      </c>
      <c r="ED143">
        <v>1238</v>
      </c>
      <c r="EE143">
        <v>1238</v>
      </c>
      <c r="EJ143">
        <v>944</v>
      </c>
      <c r="EM143">
        <v>944</v>
      </c>
      <c r="EN143">
        <v>944</v>
      </c>
      <c r="EO143">
        <v>1091</v>
      </c>
      <c r="ET143">
        <v>1079.5</v>
      </c>
      <c r="EW143">
        <v>1079.5</v>
      </c>
      <c r="EX143">
        <v>1079.5</v>
      </c>
      <c r="EY143">
        <v>1079.5</v>
      </c>
      <c r="EZ143">
        <v>2.5</v>
      </c>
      <c r="FA143">
        <v>1085.25</v>
      </c>
      <c r="FB143">
        <v>1.7666666666666666</v>
      </c>
      <c r="FC143">
        <v>703.54621848739498</v>
      </c>
      <c r="FD143">
        <v>259.85714285714283</v>
      </c>
      <c r="FE143">
        <v>274.375</v>
      </c>
      <c r="FF143">
        <v>270.88888888888891</v>
      </c>
      <c r="FG143">
        <v>268.83333333333331</v>
      </c>
      <c r="FH143">
        <v>302.75</v>
      </c>
      <c r="FI143">
        <v>325</v>
      </c>
      <c r="FJ143">
        <v>267.5</v>
      </c>
      <c r="FK143">
        <v>296</v>
      </c>
      <c r="FL143">
        <v>370.8</v>
      </c>
      <c r="FM143">
        <v>275.60000000000002</v>
      </c>
      <c r="FN143">
        <v>377.75</v>
      </c>
      <c r="FO143">
        <v>338.78571428571428</v>
      </c>
      <c r="FP143">
        <v>343.5</v>
      </c>
      <c r="FQ143">
        <v>248</v>
      </c>
      <c r="FR143">
        <v>263.5</v>
      </c>
      <c r="FS143">
        <v>279.625</v>
      </c>
      <c r="FT143">
        <v>322.39999999999998</v>
      </c>
      <c r="FU143">
        <v>237.57142857142858</v>
      </c>
      <c r="FV143">
        <v>313.2</v>
      </c>
      <c r="FW143">
        <v>292.27272727272725</v>
      </c>
      <c r="FX143">
        <v>319.06666666666666</v>
      </c>
      <c r="FY143">
        <v>328.78571428571428</v>
      </c>
      <c r="FZ143">
        <v>331.5625</v>
      </c>
      <c r="GA143">
        <v>326.53333333333336</v>
      </c>
    </row>
    <row r="144" spans="1:183" x14ac:dyDescent="0.3">
      <c r="A144" s="2" t="s">
        <v>142</v>
      </c>
      <c r="B144">
        <v>826.7</v>
      </c>
      <c r="C144">
        <v>516.41666666666663</v>
      </c>
      <c r="D144">
        <v>565.18181818181813</v>
      </c>
      <c r="E144">
        <v>626.69696969696975</v>
      </c>
      <c r="F144">
        <v>364.71428571428572</v>
      </c>
      <c r="G144">
        <v>743.72727272727275</v>
      </c>
      <c r="H144">
        <v>271.25</v>
      </c>
      <c r="I144">
        <v>496.30769230769232</v>
      </c>
      <c r="J144">
        <v>569.23728813559319</v>
      </c>
      <c r="K144">
        <v>278.5</v>
      </c>
      <c r="L144">
        <v>423</v>
      </c>
      <c r="M144">
        <v>305.83333333333331</v>
      </c>
      <c r="N144">
        <v>0.52542372881355937</v>
      </c>
      <c r="O144">
        <v>358.95</v>
      </c>
      <c r="P144">
        <v>0.52542372881355937</v>
      </c>
      <c r="Q144">
        <v>358.95</v>
      </c>
      <c r="R144">
        <v>1.0338983050847457</v>
      </c>
      <c r="S144">
        <v>516</v>
      </c>
      <c r="AI144">
        <v>516</v>
      </c>
      <c r="AJ144">
        <v>1257.3333333333333</v>
      </c>
      <c r="AK144">
        <v>992</v>
      </c>
      <c r="AL144">
        <v>1500.375</v>
      </c>
      <c r="AM144">
        <v>1261.4761904761904</v>
      </c>
      <c r="AN144">
        <v>875.25</v>
      </c>
      <c r="AO144">
        <v>1280.6666666666667</v>
      </c>
      <c r="AP144">
        <v>1236.5714285714287</v>
      </c>
      <c r="AQ144">
        <v>1111.5238095238096</v>
      </c>
      <c r="AR144">
        <v>1186.5</v>
      </c>
      <c r="AS144">
        <v>1152.8333333333333</v>
      </c>
      <c r="AT144">
        <v>1352.2</v>
      </c>
      <c r="AU144">
        <v>881.125</v>
      </c>
      <c r="AV144">
        <v>1090.8947368421052</v>
      </c>
      <c r="AW144">
        <v>1237</v>
      </c>
      <c r="AX144">
        <v>1720.8</v>
      </c>
      <c r="AY144">
        <v>1209.2</v>
      </c>
      <c r="AZ144">
        <v>1371.1176470588234</v>
      </c>
      <c r="BA144">
        <v>1223.2222222222222</v>
      </c>
      <c r="BB144">
        <v>1203.448717948718</v>
      </c>
      <c r="BC144">
        <v>609.5</v>
      </c>
      <c r="BD144">
        <v>389.2</v>
      </c>
      <c r="BE144">
        <v>616.375</v>
      </c>
      <c r="BF144">
        <v>554.42105263157896</v>
      </c>
      <c r="BG144">
        <v>625.28571428571433</v>
      </c>
      <c r="BH144">
        <v>496</v>
      </c>
      <c r="BI144">
        <v>594</v>
      </c>
      <c r="BJ144">
        <v>569.42105263157896</v>
      </c>
      <c r="BK144">
        <v>561.92105263157896</v>
      </c>
      <c r="BL144">
        <v>561.92105263157896</v>
      </c>
      <c r="BM144">
        <v>993.29310344827582</v>
      </c>
      <c r="BN144">
        <v>122</v>
      </c>
      <c r="BO144">
        <v>1698</v>
      </c>
      <c r="BQ144">
        <v>910</v>
      </c>
      <c r="BS144">
        <v>1474</v>
      </c>
      <c r="BU144">
        <v>1474</v>
      </c>
      <c r="BV144">
        <v>1192</v>
      </c>
      <c r="BW144">
        <v>184</v>
      </c>
      <c r="BX144">
        <v>403</v>
      </c>
      <c r="BZ144">
        <v>293.5</v>
      </c>
      <c r="CB144">
        <v>361</v>
      </c>
      <c r="CD144">
        <v>361</v>
      </c>
      <c r="CE144">
        <v>316</v>
      </c>
      <c r="CF144">
        <v>816.57142857142856</v>
      </c>
      <c r="CG144">
        <v>490</v>
      </c>
      <c r="CH144">
        <v>1665</v>
      </c>
      <c r="CJ144">
        <v>1077.5</v>
      </c>
      <c r="CL144">
        <v>152</v>
      </c>
      <c r="CM144">
        <v>130</v>
      </c>
      <c r="CN144">
        <v>141</v>
      </c>
      <c r="CO144">
        <v>609.25</v>
      </c>
      <c r="CP144">
        <v>609.25</v>
      </c>
      <c r="CQ144">
        <v>741.18181818181813</v>
      </c>
      <c r="CR144">
        <v>971.45669291338584</v>
      </c>
      <c r="CS144">
        <v>1168.8571428571429</v>
      </c>
      <c r="CT144">
        <v>514.5</v>
      </c>
      <c r="CU144">
        <v>816</v>
      </c>
      <c r="CV144">
        <v>900.26666666666665</v>
      </c>
      <c r="CW144">
        <v>435.5</v>
      </c>
      <c r="CX144">
        <v>509.75</v>
      </c>
      <c r="CY144">
        <v>755</v>
      </c>
      <c r="CZ144">
        <v>581.23076923076928</v>
      </c>
      <c r="DA144">
        <v>752.14285714285711</v>
      </c>
      <c r="DB144">
        <v>422.6</v>
      </c>
      <c r="DC144">
        <v>748.28571428571433</v>
      </c>
      <c r="DD144">
        <v>697</v>
      </c>
      <c r="DE144">
        <v>637.41176470588232</v>
      </c>
      <c r="DF144">
        <v>890.4</v>
      </c>
      <c r="DG144">
        <v>1058.8571428571429</v>
      </c>
      <c r="DH144">
        <v>837.28571428571433</v>
      </c>
      <c r="DI144">
        <v>932.89473684210532</v>
      </c>
      <c r="DJ144">
        <v>793.36111111111109</v>
      </c>
      <c r="DK144">
        <v>775.328125</v>
      </c>
      <c r="DL144">
        <v>375.66666666666669</v>
      </c>
      <c r="DM144">
        <v>364.33333333333331</v>
      </c>
      <c r="DN144">
        <v>518</v>
      </c>
      <c r="DO144">
        <v>419.33333333333331</v>
      </c>
      <c r="DP144">
        <v>575.5</v>
      </c>
      <c r="DQ144">
        <v>380.16666666666669</v>
      </c>
      <c r="DR144">
        <v>391.2</v>
      </c>
      <c r="DS144">
        <v>414.46153846153845</v>
      </c>
      <c r="DT144">
        <v>416.45454545454544</v>
      </c>
      <c r="DU144">
        <v>416.45454545454544</v>
      </c>
      <c r="DV144">
        <v>683.52325581395348</v>
      </c>
      <c r="DX144">
        <v>432.5</v>
      </c>
      <c r="DZ144">
        <v>432.5</v>
      </c>
      <c r="EA144">
        <v>975.5</v>
      </c>
      <c r="ED144">
        <v>975.5</v>
      </c>
      <c r="EE144">
        <v>704</v>
      </c>
      <c r="EG144">
        <v>325.5</v>
      </c>
      <c r="EH144">
        <v>1121</v>
      </c>
      <c r="EI144">
        <v>590.66666666666663</v>
      </c>
      <c r="EJ144">
        <v>102</v>
      </c>
      <c r="EM144">
        <v>102</v>
      </c>
      <c r="EN144">
        <v>468.5</v>
      </c>
      <c r="EO144">
        <v>586.25</v>
      </c>
      <c r="EQ144">
        <v>857</v>
      </c>
      <c r="ES144">
        <v>857</v>
      </c>
      <c r="ET144">
        <v>686</v>
      </c>
      <c r="EU144">
        <v>896</v>
      </c>
      <c r="EW144">
        <v>791</v>
      </c>
      <c r="EX144">
        <v>824</v>
      </c>
      <c r="EY144">
        <v>824</v>
      </c>
      <c r="EZ144">
        <v>1.8888888888888888</v>
      </c>
      <c r="FA144">
        <v>665.5</v>
      </c>
      <c r="FB144">
        <v>1.5277777777777777</v>
      </c>
      <c r="FC144">
        <v>681.31632653061229</v>
      </c>
      <c r="FD144">
        <v>246.2</v>
      </c>
      <c r="FE144">
        <v>233</v>
      </c>
      <c r="FF144">
        <v>228.28571428571428</v>
      </c>
      <c r="FG144">
        <v>234.73684210526315</v>
      </c>
      <c r="FH144">
        <v>138.75</v>
      </c>
      <c r="FI144">
        <v>254</v>
      </c>
      <c r="FJ144">
        <v>163.4</v>
      </c>
      <c r="FK144">
        <v>183.69230769230768</v>
      </c>
      <c r="FL144">
        <v>250.14285714285714</v>
      </c>
      <c r="FM144">
        <v>161.80000000000001</v>
      </c>
      <c r="FN144">
        <v>188.6</v>
      </c>
      <c r="FO144">
        <v>206.05882352941177</v>
      </c>
      <c r="FP144">
        <v>236.5</v>
      </c>
      <c r="FQ144">
        <v>187.33333333333334</v>
      </c>
      <c r="FR144">
        <v>249.28571428571428</v>
      </c>
      <c r="FS144">
        <v>226.71428571428572</v>
      </c>
      <c r="FT144">
        <v>182.28571428571428</v>
      </c>
      <c r="FU144">
        <v>234.27272727272728</v>
      </c>
      <c r="FV144">
        <v>147.125</v>
      </c>
      <c r="FW144">
        <v>193.46153846153845</v>
      </c>
      <c r="FX144">
        <v>207.9</v>
      </c>
      <c r="FY144">
        <v>181.66666666666666</v>
      </c>
      <c r="FZ144">
        <v>184.36363636363637</v>
      </c>
      <c r="GA144">
        <v>190.5151515151515</v>
      </c>
    </row>
    <row r="145" spans="1:183" x14ac:dyDescent="0.3">
      <c r="A145" s="2" t="s">
        <v>143</v>
      </c>
      <c r="B145">
        <v>1332.0769230769231</v>
      </c>
      <c r="C145">
        <v>1679.8333333333333</v>
      </c>
      <c r="D145">
        <v>1927.6666666666667</v>
      </c>
      <c r="E145">
        <v>1638.0270270270271</v>
      </c>
      <c r="F145">
        <v>1623.3076923076924</v>
      </c>
      <c r="G145">
        <v>1976.090909090909</v>
      </c>
      <c r="H145">
        <v>1796.8181818181818</v>
      </c>
      <c r="I145">
        <v>1788.7142857142858</v>
      </c>
      <c r="J145">
        <v>1711.2777777777778</v>
      </c>
      <c r="K145">
        <v>420</v>
      </c>
      <c r="L145">
        <v>446.6875</v>
      </c>
      <c r="M145">
        <v>355.8235294117647</v>
      </c>
      <c r="N145">
        <v>1.3666666666666667</v>
      </c>
      <c r="O145">
        <v>406.16666666666669</v>
      </c>
      <c r="P145">
        <v>1.3666666666666667</v>
      </c>
      <c r="Q145">
        <v>406.16666666666669</v>
      </c>
      <c r="R145">
        <v>2.5388888888888888</v>
      </c>
      <c r="S145">
        <v>1189.2333333333333</v>
      </c>
      <c r="AI145">
        <v>1189.2333333333333</v>
      </c>
      <c r="AJ145">
        <v>1293.75</v>
      </c>
      <c r="AK145">
        <v>1358.6</v>
      </c>
      <c r="AL145">
        <v>1208</v>
      </c>
      <c r="AM145">
        <v>1283.7368421052631</v>
      </c>
      <c r="AN145">
        <v>1475.4</v>
      </c>
      <c r="AO145">
        <v>1150.4285714285713</v>
      </c>
      <c r="AP145">
        <v>1424.7142857142858</v>
      </c>
      <c r="AQ145">
        <v>1337</v>
      </c>
      <c r="AR145">
        <v>1310.3684210526317</v>
      </c>
      <c r="AS145">
        <v>1633.4</v>
      </c>
      <c r="AT145">
        <v>2219.4</v>
      </c>
      <c r="AU145">
        <v>2177.4</v>
      </c>
      <c r="AV145">
        <v>2010.0666666666666</v>
      </c>
      <c r="AW145">
        <v>2264.8000000000002</v>
      </c>
      <c r="AX145">
        <v>1844.8</v>
      </c>
      <c r="AY145">
        <v>2294.1999999999998</v>
      </c>
      <c r="AZ145">
        <v>2134.6</v>
      </c>
      <c r="BA145">
        <v>2072.3333333333335</v>
      </c>
      <c r="BB145">
        <v>1646.5294117647059</v>
      </c>
      <c r="BC145">
        <v>561.75</v>
      </c>
      <c r="BD145">
        <v>506.14285714285717</v>
      </c>
      <c r="BE145">
        <v>846.33333333333337</v>
      </c>
      <c r="BF145">
        <v>624.52380952380952</v>
      </c>
      <c r="BG145">
        <v>512.14285714285711</v>
      </c>
      <c r="BH145">
        <v>512.55555555555554</v>
      </c>
      <c r="BI145">
        <v>713.125</v>
      </c>
      <c r="BJ145">
        <v>579.29166666666663</v>
      </c>
      <c r="BK145">
        <v>600.4</v>
      </c>
      <c r="BL145">
        <v>600.4</v>
      </c>
      <c r="BM145">
        <v>1229.929203539823</v>
      </c>
      <c r="CR145">
        <v>1229.929203539823</v>
      </c>
      <c r="CS145">
        <v>822.75</v>
      </c>
      <c r="CT145">
        <v>816.83333333333337</v>
      </c>
      <c r="CU145">
        <v>1233.5</v>
      </c>
      <c r="CV145">
        <v>937.57142857142856</v>
      </c>
      <c r="CW145">
        <v>869</v>
      </c>
      <c r="CX145">
        <v>970.8</v>
      </c>
      <c r="CY145">
        <v>673.6</v>
      </c>
      <c r="CZ145">
        <v>835.57142857142856</v>
      </c>
      <c r="DA145">
        <v>886.57142857142856</v>
      </c>
      <c r="DB145">
        <v>1729.8</v>
      </c>
      <c r="DC145">
        <v>1841.7777777777778</v>
      </c>
      <c r="DD145">
        <v>1849.625</v>
      </c>
      <c r="DE145">
        <v>1802.6296296296296</v>
      </c>
      <c r="DF145">
        <v>2040.5714285714287</v>
      </c>
      <c r="DG145">
        <v>1742.3</v>
      </c>
      <c r="DH145">
        <v>1592.7</v>
      </c>
      <c r="DI145">
        <v>1764.2222222222222</v>
      </c>
      <c r="DJ145">
        <v>1783.4259259259259</v>
      </c>
      <c r="DK145">
        <v>1477.1829268292684</v>
      </c>
      <c r="DL145">
        <v>640.77777777777783</v>
      </c>
      <c r="DM145">
        <v>735.88888888888891</v>
      </c>
      <c r="DN145">
        <v>788.44444444444446</v>
      </c>
      <c r="DO145">
        <v>721.7037037037037</v>
      </c>
      <c r="DP145">
        <v>650.14285714285711</v>
      </c>
      <c r="DQ145">
        <v>697.2</v>
      </c>
      <c r="DR145">
        <v>643.88888888888891</v>
      </c>
      <c r="DS145">
        <v>666.07692307692309</v>
      </c>
      <c r="DT145">
        <v>694.41509433962267</v>
      </c>
      <c r="DU145">
        <v>694.41509433962267</v>
      </c>
      <c r="DV145">
        <v>1169.8740740740741</v>
      </c>
      <c r="EH145">
        <v>2256</v>
      </c>
      <c r="EI145">
        <v>2256</v>
      </c>
      <c r="EJ145">
        <v>2164</v>
      </c>
      <c r="EM145">
        <v>2164</v>
      </c>
      <c r="EN145">
        <v>2210</v>
      </c>
      <c r="EO145">
        <v>2210</v>
      </c>
      <c r="ER145">
        <v>808</v>
      </c>
      <c r="ES145">
        <v>808</v>
      </c>
      <c r="ET145">
        <v>895</v>
      </c>
      <c r="EW145">
        <v>895</v>
      </c>
      <c r="EX145">
        <v>851.5</v>
      </c>
      <c r="EY145">
        <v>851.5</v>
      </c>
      <c r="EZ145">
        <v>3.5</v>
      </c>
      <c r="FA145">
        <v>1530.75</v>
      </c>
      <c r="FB145">
        <v>2.9666666666666668</v>
      </c>
      <c r="FC145">
        <v>1180.2589928057555</v>
      </c>
      <c r="FD145">
        <v>240</v>
      </c>
      <c r="FE145">
        <v>340.5</v>
      </c>
      <c r="FF145">
        <v>300.60000000000002</v>
      </c>
      <c r="FG145">
        <v>299.66666666666669</v>
      </c>
      <c r="FH145">
        <v>184.25</v>
      </c>
      <c r="FI145">
        <v>206.2</v>
      </c>
      <c r="FJ145">
        <v>220.2</v>
      </c>
      <c r="FK145">
        <v>204.92857142857142</v>
      </c>
      <c r="FL145">
        <v>280.39999999999998</v>
      </c>
      <c r="FM145">
        <v>228</v>
      </c>
      <c r="FN145">
        <v>394</v>
      </c>
      <c r="FO145">
        <v>300.8</v>
      </c>
      <c r="FP145">
        <v>213.6</v>
      </c>
      <c r="FQ145">
        <v>291.57142857142856</v>
      </c>
      <c r="FR145">
        <v>228.85714285714286</v>
      </c>
      <c r="FS145">
        <v>247.94736842105263</v>
      </c>
      <c r="FT145">
        <v>308.30769230769232</v>
      </c>
      <c r="FU145">
        <v>239.90909090909091</v>
      </c>
      <c r="FV145">
        <v>320.81818181818181</v>
      </c>
      <c r="FW145">
        <v>290.74285714285713</v>
      </c>
      <c r="FX145">
        <v>310.07692307692309</v>
      </c>
      <c r="FY145">
        <v>226.08333333333334</v>
      </c>
      <c r="FZ145">
        <v>334.83333333333331</v>
      </c>
      <c r="GA145">
        <v>290.86486486486484</v>
      </c>
    </row>
    <row r="146" spans="1:183" x14ac:dyDescent="0.3">
      <c r="A146" s="2" t="s">
        <v>144</v>
      </c>
      <c r="B146">
        <v>488.23529411764707</v>
      </c>
      <c r="C146">
        <v>412.2</v>
      </c>
      <c r="D146">
        <v>573.35294117647061</v>
      </c>
      <c r="E146">
        <v>494.48979591836735</v>
      </c>
      <c r="F146">
        <v>546</v>
      </c>
      <c r="G146">
        <v>511.75</v>
      </c>
      <c r="H146">
        <v>598.75</v>
      </c>
      <c r="I146">
        <v>552.0408163265306</v>
      </c>
      <c r="J146">
        <v>523.26530612244903</v>
      </c>
      <c r="K146">
        <v>337.25</v>
      </c>
      <c r="L146">
        <v>389.28571428571428</v>
      </c>
      <c r="M146">
        <v>448.66666666666669</v>
      </c>
      <c r="N146">
        <v>1.4107142857142858</v>
      </c>
      <c r="O146">
        <v>395.78048780487802</v>
      </c>
      <c r="P146">
        <v>1.4107142857142858</v>
      </c>
      <c r="Q146">
        <v>395.78048780487802</v>
      </c>
      <c r="R146">
        <v>1.9107142857142858</v>
      </c>
      <c r="S146">
        <v>485.66187050359713</v>
      </c>
      <c r="T146">
        <v>834</v>
      </c>
      <c r="U146">
        <v>198</v>
      </c>
      <c r="V146">
        <v>202</v>
      </c>
      <c r="W146">
        <v>517</v>
      </c>
      <c r="X146">
        <v>612</v>
      </c>
      <c r="Y146">
        <v>236</v>
      </c>
      <c r="Z146">
        <v>103</v>
      </c>
      <c r="AA146">
        <v>317</v>
      </c>
      <c r="AB146">
        <v>431.28571428571428</v>
      </c>
      <c r="AC146">
        <v>660</v>
      </c>
      <c r="AD146">
        <v>179</v>
      </c>
      <c r="AE146">
        <v>186</v>
      </c>
      <c r="AF146">
        <v>421.25</v>
      </c>
      <c r="AG146">
        <v>421.25</v>
      </c>
      <c r="AH146">
        <v>427.63636363636363</v>
      </c>
      <c r="AI146">
        <v>481.40666666666669</v>
      </c>
      <c r="AJ146">
        <v>1086.5999999999999</v>
      </c>
      <c r="AK146">
        <v>813.2</v>
      </c>
      <c r="AL146">
        <v>1244.5555555555557</v>
      </c>
      <c r="AM146">
        <v>1041.344827586207</v>
      </c>
      <c r="AN146">
        <v>1018.625</v>
      </c>
      <c r="AO146">
        <v>1185</v>
      </c>
      <c r="AP146">
        <v>1129.2</v>
      </c>
      <c r="AQ146">
        <v>1117.5357142857142</v>
      </c>
      <c r="AR146">
        <v>1078.7719298245613</v>
      </c>
      <c r="AS146">
        <v>683.71428571428567</v>
      </c>
      <c r="AT146">
        <v>892.25</v>
      </c>
      <c r="AU146">
        <v>597.625</v>
      </c>
      <c r="AV146">
        <v>726.304347826087</v>
      </c>
      <c r="AW146">
        <v>773.5</v>
      </c>
      <c r="AX146">
        <v>625.71428571428567</v>
      </c>
      <c r="AY146">
        <v>585.5</v>
      </c>
      <c r="AZ146">
        <v>663.13043478260875</v>
      </c>
      <c r="BA146">
        <v>694.71739130434787</v>
      </c>
      <c r="BB146">
        <v>907.252427184466</v>
      </c>
      <c r="BC146">
        <v>560.1</v>
      </c>
      <c r="BD146">
        <v>840.88888888888891</v>
      </c>
      <c r="BE146">
        <v>638.29999999999995</v>
      </c>
      <c r="BF146">
        <v>674.20689655172418</v>
      </c>
      <c r="BG146">
        <v>537</v>
      </c>
      <c r="BH146">
        <v>523.29999999999995</v>
      </c>
      <c r="BI146">
        <v>527.66666666666663</v>
      </c>
      <c r="BJ146">
        <v>529.10714285714289</v>
      </c>
      <c r="BK146">
        <v>602.92982456140351</v>
      </c>
      <c r="BL146">
        <v>602.92982456140351</v>
      </c>
      <c r="BM146">
        <v>798.83749999999998</v>
      </c>
      <c r="BR146">
        <v>609</v>
      </c>
      <c r="BU146">
        <v>609</v>
      </c>
      <c r="BV146">
        <v>609</v>
      </c>
      <c r="CA146">
        <v>901</v>
      </c>
      <c r="CD146">
        <v>901</v>
      </c>
      <c r="CE146">
        <v>901</v>
      </c>
      <c r="CF146">
        <v>755</v>
      </c>
      <c r="CK146">
        <v>1091</v>
      </c>
      <c r="CN146">
        <v>1091</v>
      </c>
      <c r="CO146">
        <v>1091</v>
      </c>
      <c r="CP146">
        <v>1091</v>
      </c>
      <c r="CQ146">
        <v>867</v>
      </c>
      <c r="CR146">
        <v>800.09202453987734</v>
      </c>
      <c r="CS146">
        <v>534.5</v>
      </c>
      <c r="CT146">
        <v>444.14285714285717</v>
      </c>
      <c r="CU146">
        <v>534.75</v>
      </c>
      <c r="CV146">
        <v>497.35294117647061</v>
      </c>
      <c r="CW146">
        <v>519.625</v>
      </c>
      <c r="CX146">
        <v>400.66666666666669</v>
      </c>
      <c r="CY146">
        <v>488.57142857142856</v>
      </c>
      <c r="CZ146">
        <v>475.28571428571428</v>
      </c>
      <c r="DA146">
        <v>485.15789473684208</v>
      </c>
      <c r="DB146">
        <v>504.83333333333331</v>
      </c>
      <c r="DC146">
        <v>437.5</v>
      </c>
      <c r="DD146">
        <v>524.66666666666663</v>
      </c>
      <c r="DE146">
        <v>483.85</v>
      </c>
      <c r="DF146">
        <v>485.55555555555554</v>
      </c>
      <c r="DG146">
        <v>496.88888888888891</v>
      </c>
      <c r="DH146">
        <v>448.77777777777777</v>
      </c>
      <c r="DI146">
        <v>477.07407407407408</v>
      </c>
      <c r="DJ146">
        <v>479.95744680851061</v>
      </c>
      <c r="DK146">
        <v>482.2823529411765</v>
      </c>
      <c r="DL146">
        <v>236.75</v>
      </c>
      <c r="DM146">
        <v>249.125</v>
      </c>
      <c r="DN146">
        <v>276.5</v>
      </c>
      <c r="DO146">
        <v>255.5</v>
      </c>
      <c r="DP146">
        <v>409.28571428571428</v>
      </c>
      <c r="DQ146">
        <v>322.33333333333331</v>
      </c>
      <c r="DR146">
        <v>266.16666666666669</v>
      </c>
      <c r="DS146">
        <v>336.63157894736844</v>
      </c>
      <c r="DT146">
        <v>297.16216216216219</v>
      </c>
      <c r="DU146">
        <v>297.16216216216219</v>
      </c>
      <c r="DV146">
        <v>426.13934426229508</v>
      </c>
      <c r="DW146">
        <v>718</v>
      </c>
      <c r="DY146">
        <v>791.5</v>
      </c>
      <c r="DZ146">
        <v>767</v>
      </c>
      <c r="EE146">
        <v>767</v>
      </c>
      <c r="EF146">
        <v>459</v>
      </c>
      <c r="EI146">
        <v>459</v>
      </c>
      <c r="EN146">
        <v>459</v>
      </c>
      <c r="EO146">
        <v>690</v>
      </c>
      <c r="EP146">
        <v>498</v>
      </c>
      <c r="ER146">
        <v>359</v>
      </c>
      <c r="ES146">
        <v>405.33333333333331</v>
      </c>
      <c r="EX146">
        <v>405.33333333333331</v>
      </c>
      <c r="EY146">
        <v>405.33333333333331</v>
      </c>
      <c r="EZ146">
        <v>1.6666666666666667</v>
      </c>
      <c r="FA146">
        <v>568</v>
      </c>
      <c r="FB146">
        <v>1.5222222222222221</v>
      </c>
      <c r="FC146">
        <v>433.83720930232556</v>
      </c>
      <c r="FD146">
        <v>192.11111111111111</v>
      </c>
      <c r="FE146">
        <v>247.88888888888889</v>
      </c>
      <c r="FF146">
        <v>170.33333333333334</v>
      </c>
      <c r="FG146">
        <v>203.44444444444446</v>
      </c>
      <c r="FH146">
        <v>228</v>
      </c>
      <c r="FI146">
        <v>209.66666666666666</v>
      </c>
      <c r="FJ146">
        <v>177.85714285714286</v>
      </c>
      <c r="FK146">
        <v>206.04761904761904</v>
      </c>
      <c r="FL146">
        <v>256.75</v>
      </c>
      <c r="FM146">
        <v>176.42857142857142</v>
      </c>
      <c r="FN146">
        <v>250.875</v>
      </c>
      <c r="FO146">
        <v>230.2608695652174</v>
      </c>
      <c r="FP146">
        <v>330.25</v>
      </c>
      <c r="FQ146">
        <v>262.89999999999998</v>
      </c>
      <c r="FR146">
        <v>294.8</v>
      </c>
      <c r="FS146">
        <v>293.53571428571428</v>
      </c>
      <c r="FT146">
        <v>212.47058823529412</v>
      </c>
      <c r="FU146">
        <v>158.625</v>
      </c>
      <c r="FV146">
        <v>242.375</v>
      </c>
      <c r="FW146">
        <v>204.65306122448979</v>
      </c>
      <c r="FX146">
        <v>206.47058823529412</v>
      </c>
      <c r="FY146">
        <v>215.06666666666666</v>
      </c>
      <c r="FZ146">
        <v>232.41176470588235</v>
      </c>
      <c r="GA146">
        <v>218.10204081632654</v>
      </c>
    </row>
    <row r="147" spans="1:183" x14ac:dyDescent="0.3">
      <c r="A147" s="2" t="s">
        <v>145</v>
      </c>
      <c r="B147">
        <v>337.5</v>
      </c>
      <c r="C147">
        <v>586.5</v>
      </c>
      <c r="D147">
        <v>987</v>
      </c>
      <c r="E147">
        <v>567</v>
      </c>
      <c r="F147">
        <v>99.5</v>
      </c>
      <c r="G147">
        <v>232</v>
      </c>
      <c r="H147">
        <v>692</v>
      </c>
      <c r="I147">
        <v>417.83333333333331</v>
      </c>
      <c r="J147">
        <v>485.63636363636363</v>
      </c>
      <c r="K147">
        <v>208</v>
      </c>
      <c r="L147">
        <v>203</v>
      </c>
      <c r="M147">
        <v>246.5</v>
      </c>
      <c r="N147">
        <v>8.3333333333333329E-2</v>
      </c>
      <c r="O147">
        <v>226</v>
      </c>
      <c r="P147">
        <v>8.3333333333333329E-2</v>
      </c>
      <c r="Q147">
        <v>226</v>
      </c>
      <c r="R147">
        <v>0.18888888888888888</v>
      </c>
      <c r="S147">
        <v>416.4</v>
      </c>
      <c r="AI147">
        <v>416.4</v>
      </c>
      <c r="AJ147">
        <v>1298.25</v>
      </c>
      <c r="AK147">
        <v>1831.2</v>
      </c>
      <c r="AL147">
        <v>1110.1111111111111</v>
      </c>
      <c r="AM147">
        <v>1342.409090909091</v>
      </c>
      <c r="AN147">
        <v>1258.1666666666667</v>
      </c>
      <c r="AO147">
        <v>923.71428571428567</v>
      </c>
      <c r="AP147">
        <v>1357.4</v>
      </c>
      <c r="AQ147">
        <v>1199.5217391304348</v>
      </c>
      <c r="AR147">
        <v>1269.3777777777777</v>
      </c>
      <c r="AS147">
        <v>1085.875</v>
      </c>
      <c r="AT147">
        <v>968.4</v>
      </c>
      <c r="AU147">
        <v>894.5</v>
      </c>
      <c r="AV147">
        <v>994.52631578947364</v>
      </c>
      <c r="AW147">
        <v>1484</v>
      </c>
      <c r="AX147">
        <v>1291.8333333333333</v>
      </c>
      <c r="AY147">
        <v>490.6</v>
      </c>
      <c r="AZ147">
        <v>1124</v>
      </c>
      <c r="BA147">
        <v>1055.6666666666667</v>
      </c>
      <c r="BB147">
        <v>1174.3950617283951</v>
      </c>
      <c r="BC147">
        <v>824.83333333333337</v>
      </c>
      <c r="BD147">
        <v>920.4</v>
      </c>
      <c r="BE147">
        <v>924</v>
      </c>
      <c r="BF147">
        <v>883.13333333333333</v>
      </c>
      <c r="BG147">
        <v>791.2</v>
      </c>
      <c r="BH147">
        <v>564.66666666666663</v>
      </c>
      <c r="BI147">
        <v>1103.625</v>
      </c>
      <c r="BJ147">
        <v>904.9375</v>
      </c>
      <c r="BK147">
        <v>894.38709677419354</v>
      </c>
      <c r="BL147">
        <v>894.38709677419354</v>
      </c>
      <c r="BM147">
        <v>1096.8928571428571</v>
      </c>
      <c r="BO147">
        <v>1578.5</v>
      </c>
      <c r="BQ147">
        <v>1578.5</v>
      </c>
      <c r="BR147">
        <v>1959</v>
      </c>
      <c r="BS147">
        <v>2050.5</v>
      </c>
      <c r="BU147">
        <v>2020</v>
      </c>
      <c r="BV147">
        <v>1843.4</v>
      </c>
      <c r="BX147">
        <v>509</v>
      </c>
      <c r="BZ147">
        <v>509</v>
      </c>
      <c r="CB147">
        <v>356</v>
      </c>
      <c r="CD147">
        <v>356</v>
      </c>
      <c r="CE147">
        <v>432.5</v>
      </c>
      <c r="CF147">
        <v>1440.2857142857142</v>
      </c>
      <c r="CH147">
        <v>1955</v>
      </c>
      <c r="CJ147">
        <v>1955</v>
      </c>
      <c r="CK147">
        <v>492</v>
      </c>
      <c r="CL147">
        <v>1672.5</v>
      </c>
      <c r="CN147">
        <v>1279</v>
      </c>
      <c r="CO147">
        <v>1549.4</v>
      </c>
      <c r="CP147">
        <v>1549.4</v>
      </c>
      <c r="CQ147">
        <v>1485.75</v>
      </c>
      <c r="CR147">
        <v>1134.5241935483871</v>
      </c>
      <c r="CS147">
        <v>1472.3333333333333</v>
      </c>
      <c r="CT147">
        <v>1460</v>
      </c>
      <c r="CU147">
        <v>1216.8333333333333</v>
      </c>
      <c r="CV147">
        <v>1367.6666666666667</v>
      </c>
      <c r="CW147">
        <v>1272.5</v>
      </c>
      <c r="CX147">
        <v>1011.1666666666666</v>
      </c>
      <c r="CY147">
        <v>1225.8333333333333</v>
      </c>
      <c r="CZ147">
        <v>1157</v>
      </c>
      <c r="DA147">
        <v>1258.9354838709678</v>
      </c>
      <c r="DB147">
        <v>1422.1666666666667</v>
      </c>
      <c r="DC147">
        <v>1592.4444444444443</v>
      </c>
      <c r="DD147">
        <v>1203.5714285714287</v>
      </c>
      <c r="DE147">
        <v>1422.2727272727273</v>
      </c>
      <c r="DF147">
        <v>1610.6666666666667</v>
      </c>
      <c r="DG147">
        <v>1300.2222222222222</v>
      </c>
      <c r="DH147">
        <v>1364.2222222222222</v>
      </c>
      <c r="DI147">
        <v>1401.8333333333333</v>
      </c>
      <c r="DJ147">
        <v>1411.608695652174</v>
      </c>
      <c r="DK147">
        <v>1350.1428571428571</v>
      </c>
      <c r="DL147">
        <v>794.28571428571433</v>
      </c>
      <c r="DM147">
        <v>1034.5</v>
      </c>
      <c r="DN147">
        <v>1091.5714285714287</v>
      </c>
      <c r="DO147">
        <v>976.22727272727275</v>
      </c>
      <c r="DP147">
        <v>848.42857142857144</v>
      </c>
      <c r="DQ147">
        <v>743.75</v>
      </c>
      <c r="DR147">
        <v>1019.6666666666666</v>
      </c>
      <c r="DS147">
        <v>857.47619047619048</v>
      </c>
      <c r="DT147">
        <v>918.23255813953483</v>
      </c>
      <c r="DU147">
        <v>918.23255813953483</v>
      </c>
      <c r="DV147">
        <v>1195.375</v>
      </c>
      <c r="DW147">
        <v>159</v>
      </c>
      <c r="DZ147">
        <v>159</v>
      </c>
      <c r="EE147">
        <v>159</v>
      </c>
      <c r="EF147">
        <v>1664</v>
      </c>
      <c r="EH147">
        <v>1119.5</v>
      </c>
      <c r="EI147">
        <v>1301</v>
      </c>
      <c r="EJ147">
        <v>1706.5</v>
      </c>
      <c r="EK147">
        <v>1974</v>
      </c>
      <c r="EM147">
        <v>1795.6666666666667</v>
      </c>
      <c r="EN147">
        <v>1548.3333333333333</v>
      </c>
      <c r="EO147">
        <v>1349.8571428571429</v>
      </c>
      <c r="EP147">
        <v>2252</v>
      </c>
      <c r="ER147">
        <v>265.5</v>
      </c>
      <c r="ES147">
        <v>927.66666666666663</v>
      </c>
      <c r="ET147">
        <v>1948</v>
      </c>
      <c r="EU147">
        <v>2306</v>
      </c>
      <c r="EW147">
        <v>2127</v>
      </c>
      <c r="EX147">
        <v>1407.4</v>
      </c>
      <c r="EY147">
        <v>1407.4</v>
      </c>
      <c r="EZ147">
        <v>3.1111111111111112</v>
      </c>
      <c r="FA147">
        <v>1373.8333333333333</v>
      </c>
      <c r="FB147">
        <v>3.15</v>
      </c>
      <c r="FC147">
        <v>1211.5984848484848</v>
      </c>
      <c r="FD147">
        <v>290.83333333333331</v>
      </c>
      <c r="FE147">
        <v>277.22222222222223</v>
      </c>
      <c r="FF147">
        <v>222.22222222222223</v>
      </c>
      <c r="FG147">
        <v>260</v>
      </c>
      <c r="FH147">
        <v>304.75</v>
      </c>
      <c r="FI147">
        <v>275.16666666666669</v>
      </c>
      <c r="FJ147">
        <v>243.83333333333334</v>
      </c>
      <c r="FK147">
        <v>270.8125</v>
      </c>
      <c r="FL147">
        <v>312.83333333333331</v>
      </c>
      <c r="FM147">
        <v>347.5</v>
      </c>
      <c r="FN147">
        <v>237.2</v>
      </c>
      <c r="FO147">
        <v>302.8235294117647</v>
      </c>
      <c r="FP147">
        <v>363.16666666666669</v>
      </c>
      <c r="FQ147">
        <v>336.71428571428572</v>
      </c>
      <c r="FR147">
        <v>253.2</v>
      </c>
      <c r="FS147">
        <v>307.30434782608694</v>
      </c>
      <c r="FT147">
        <v>99.5</v>
      </c>
      <c r="FU147">
        <v>232</v>
      </c>
      <c r="FV147">
        <v>234.66666666666666</v>
      </c>
      <c r="FW147">
        <v>189.16666666666666</v>
      </c>
      <c r="FX147">
        <v>175.5</v>
      </c>
      <c r="FY147">
        <v>180.5</v>
      </c>
      <c r="FZ147">
        <v>103</v>
      </c>
      <c r="GA147">
        <v>163</v>
      </c>
    </row>
    <row r="148" spans="1:183" x14ac:dyDescent="0.3">
      <c r="A148" s="2" t="s">
        <v>146</v>
      </c>
      <c r="T148">
        <v>779.11111111111109</v>
      </c>
      <c r="U148">
        <v>921.375</v>
      </c>
      <c r="V148">
        <v>893.5</v>
      </c>
      <c r="W148">
        <v>858.43478260869563</v>
      </c>
      <c r="X148">
        <v>886.5</v>
      </c>
      <c r="Y148">
        <v>1116.3333333333333</v>
      </c>
      <c r="Z148">
        <v>937.55555555555554</v>
      </c>
      <c r="AA148">
        <v>983.73076923076928</v>
      </c>
      <c r="AB148">
        <v>924.91836734693879</v>
      </c>
      <c r="AC148">
        <v>648.5</v>
      </c>
      <c r="AD148">
        <v>880</v>
      </c>
      <c r="AE148">
        <v>838.5</v>
      </c>
      <c r="AF148">
        <v>761.29411764705878</v>
      </c>
      <c r="AG148">
        <v>761.29411764705878</v>
      </c>
      <c r="AH148">
        <v>882.77272727272725</v>
      </c>
      <c r="AI148">
        <v>882.77272727272725</v>
      </c>
      <c r="BN148">
        <v>1118.2</v>
      </c>
      <c r="BO148">
        <v>953.55555555555554</v>
      </c>
      <c r="BP148">
        <v>1372</v>
      </c>
      <c r="BQ148">
        <v>1107</v>
      </c>
      <c r="BR148">
        <v>1577</v>
      </c>
      <c r="BS148">
        <v>1507.8333333333333</v>
      </c>
      <c r="BT148">
        <v>901.28571428571433</v>
      </c>
      <c r="BU148">
        <v>1274.3529411764705</v>
      </c>
      <c r="BV148">
        <v>1186.0277777777778</v>
      </c>
      <c r="BW148">
        <v>1115.2</v>
      </c>
      <c r="BX148">
        <v>874.42857142857144</v>
      </c>
      <c r="BY148">
        <v>1113.4000000000001</v>
      </c>
      <c r="BZ148">
        <v>1015.5294117647059</v>
      </c>
      <c r="CA148">
        <v>1551.2857142857142</v>
      </c>
      <c r="CB148">
        <v>1199.5999999999999</v>
      </c>
      <c r="CC148">
        <v>886.71428571428567</v>
      </c>
      <c r="CD148">
        <v>1213.8947368421052</v>
      </c>
      <c r="CE148">
        <v>1120.2222222222222</v>
      </c>
      <c r="CF148">
        <v>1153.125</v>
      </c>
      <c r="CG148">
        <v>1402.6666666666667</v>
      </c>
      <c r="CH148">
        <v>950.28571428571433</v>
      </c>
      <c r="CI148">
        <v>1042.8</v>
      </c>
      <c r="CJ148">
        <v>1126.7777777777778</v>
      </c>
      <c r="CK148">
        <v>1053.3333333333333</v>
      </c>
      <c r="CL148">
        <v>1267.5999999999999</v>
      </c>
      <c r="CM148">
        <v>1136.3333333333333</v>
      </c>
      <c r="CN148">
        <v>1145.6470588235295</v>
      </c>
      <c r="CO148">
        <v>1135.9428571428571</v>
      </c>
      <c r="CP148">
        <v>1135.9428571428571</v>
      </c>
      <c r="CQ148">
        <v>1147.5046728971963</v>
      </c>
      <c r="CR148">
        <v>1147.5046728971963</v>
      </c>
      <c r="DW148">
        <v>863.66666666666663</v>
      </c>
      <c r="DX148">
        <v>1944.5</v>
      </c>
      <c r="DY148">
        <v>1446.75</v>
      </c>
      <c r="DZ148">
        <v>1363</v>
      </c>
      <c r="EA148">
        <v>1784</v>
      </c>
      <c r="EB148">
        <v>1241.25</v>
      </c>
      <c r="EC148">
        <v>1660</v>
      </c>
      <c r="ED148">
        <v>1466.125</v>
      </c>
      <c r="EE148">
        <v>1411.5294117647059</v>
      </c>
      <c r="EF148">
        <v>962</v>
      </c>
      <c r="EG148">
        <v>2157</v>
      </c>
      <c r="EH148">
        <v>1240</v>
      </c>
      <c r="EI148">
        <v>1207.5</v>
      </c>
      <c r="EJ148">
        <v>2106</v>
      </c>
      <c r="EK148">
        <v>1036.5</v>
      </c>
      <c r="EL148">
        <v>206.8</v>
      </c>
      <c r="EM148">
        <v>651.625</v>
      </c>
      <c r="EN148">
        <v>889.85714285714289</v>
      </c>
      <c r="EO148">
        <v>1175.9354838709678</v>
      </c>
      <c r="EP148">
        <v>807.66666666666663</v>
      </c>
      <c r="EQ148">
        <v>2196</v>
      </c>
      <c r="ER148">
        <v>476.5</v>
      </c>
      <c r="ES148">
        <v>928.66666666666663</v>
      </c>
      <c r="ET148">
        <v>1272</v>
      </c>
      <c r="EU148">
        <v>648</v>
      </c>
      <c r="EV148">
        <v>687</v>
      </c>
      <c r="EW148">
        <v>771.5</v>
      </c>
      <c r="EX148">
        <v>850.08333333333337</v>
      </c>
      <c r="EY148">
        <v>850.08333333333337</v>
      </c>
      <c r="EZ148">
        <v>1.1000000000000001</v>
      </c>
      <c r="FA148">
        <v>1085</v>
      </c>
      <c r="FB148">
        <v>1.1000000000000001</v>
      </c>
      <c r="FC148">
        <v>1085</v>
      </c>
    </row>
    <row r="149" spans="1:183" x14ac:dyDescent="0.3">
      <c r="A149" s="2" t="s">
        <v>147</v>
      </c>
      <c r="B149">
        <v>1029.9411764705883</v>
      </c>
      <c r="C149">
        <v>809.89473684210532</v>
      </c>
      <c r="D149">
        <v>954.11111111111109</v>
      </c>
      <c r="E149">
        <v>927.24074074074076</v>
      </c>
      <c r="F149">
        <v>921.38888888888891</v>
      </c>
      <c r="G149">
        <v>1138.6111111111111</v>
      </c>
      <c r="H149">
        <v>976.21052631578948</v>
      </c>
      <c r="I149">
        <v>1011.4181818181818</v>
      </c>
      <c r="J149">
        <v>969.71559633027528</v>
      </c>
      <c r="K149">
        <v>553.66666666666663</v>
      </c>
      <c r="L149">
        <v>538.31578947368416</v>
      </c>
      <c r="M149">
        <v>506.875</v>
      </c>
      <c r="N149">
        <v>2</v>
      </c>
      <c r="O149">
        <v>534.03773584905662</v>
      </c>
      <c r="P149">
        <v>2</v>
      </c>
      <c r="Q149">
        <v>534.03773584905662</v>
      </c>
      <c r="R149">
        <v>3.0508474576271185</v>
      </c>
      <c r="S149">
        <v>827.17901234567898</v>
      </c>
      <c r="T149">
        <v>717</v>
      </c>
      <c r="W149">
        <v>717</v>
      </c>
      <c r="X149">
        <v>1383</v>
      </c>
      <c r="AA149">
        <v>1383</v>
      </c>
      <c r="AB149">
        <v>1050</v>
      </c>
      <c r="AC149">
        <v>1607</v>
      </c>
      <c r="AF149">
        <v>1607</v>
      </c>
      <c r="AG149">
        <v>1607</v>
      </c>
      <c r="AH149">
        <v>1235.6666666666667</v>
      </c>
      <c r="AI149">
        <v>834.60606060606062</v>
      </c>
      <c r="AJ149">
        <v>1273.4000000000001</v>
      </c>
      <c r="AK149">
        <v>1169.5714285714287</v>
      </c>
      <c r="AL149">
        <v>1370.125</v>
      </c>
      <c r="AM149">
        <v>1275.28</v>
      </c>
      <c r="AN149">
        <v>1083.9000000000001</v>
      </c>
      <c r="AO149">
        <v>1687.625</v>
      </c>
      <c r="AP149">
        <v>1217.7</v>
      </c>
      <c r="AQ149">
        <v>1304.1785714285713</v>
      </c>
      <c r="AR149">
        <v>1290.5471698113208</v>
      </c>
      <c r="AS149">
        <v>784</v>
      </c>
      <c r="AT149">
        <v>1098.25</v>
      </c>
      <c r="AU149">
        <v>639.625</v>
      </c>
      <c r="AV149">
        <v>838.36</v>
      </c>
      <c r="AW149">
        <v>869.7</v>
      </c>
      <c r="AX149">
        <v>468</v>
      </c>
      <c r="AY149">
        <v>885.75</v>
      </c>
      <c r="AZ149">
        <v>762.36</v>
      </c>
      <c r="BA149">
        <v>800.36</v>
      </c>
      <c r="BB149">
        <v>1052.5922330097087</v>
      </c>
      <c r="BC149">
        <v>836.5</v>
      </c>
      <c r="BD149">
        <v>842.125</v>
      </c>
      <c r="BE149">
        <v>809.25</v>
      </c>
      <c r="BF149">
        <v>829.84615384615381</v>
      </c>
      <c r="BG149">
        <v>790.3</v>
      </c>
      <c r="BH149">
        <v>695.875</v>
      </c>
      <c r="BI149">
        <v>1015.5</v>
      </c>
      <c r="BJ149">
        <v>843.75</v>
      </c>
      <c r="BK149">
        <v>837.05555555555554</v>
      </c>
      <c r="BL149">
        <v>837.05555555555554</v>
      </c>
      <c r="BM149">
        <v>978.4585987261147</v>
      </c>
      <c r="BO149">
        <v>1367</v>
      </c>
      <c r="BP149">
        <v>459.5</v>
      </c>
      <c r="BQ149">
        <v>913.25</v>
      </c>
      <c r="BS149">
        <v>818.5</v>
      </c>
      <c r="BU149">
        <v>818.5</v>
      </c>
      <c r="BV149">
        <v>881.66666666666663</v>
      </c>
      <c r="BX149">
        <v>349.5</v>
      </c>
      <c r="BY149">
        <v>848</v>
      </c>
      <c r="BZ149">
        <v>598.75</v>
      </c>
      <c r="CB149">
        <v>1134</v>
      </c>
      <c r="CD149">
        <v>1134</v>
      </c>
      <c r="CE149">
        <v>777.16666666666663</v>
      </c>
      <c r="CF149">
        <v>829.41666666666663</v>
      </c>
      <c r="CH149">
        <v>883.5</v>
      </c>
      <c r="CI149">
        <v>925</v>
      </c>
      <c r="CJ149">
        <v>904.25</v>
      </c>
      <c r="CL149">
        <v>814.5</v>
      </c>
      <c r="CN149">
        <v>814.5</v>
      </c>
      <c r="CO149">
        <v>874.33333333333337</v>
      </c>
      <c r="CP149">
        <v>874.33333333333337</v>
      </c>
      <c r="CQ149">
        <v>844.38888888888891</v>
      </c>
      <c r="CR149">
        <v>964.66857142857145</v>
      </c>
      <c r="CS149">
        <v>832</v>
      </c>
      <c r="CT149">
        <v>1217.6666666666667</v>
      </c>
      <c r="CU149">
        <v>959</v>
      </c>
      <c r="CV149">
        <v>1024.5</v>
      </c>
      <c r="CW149">
        <v>567.20000000000005</v>
      </c>
      <c r="CX149">
        <v>1143</v>
      </c>
      <c r="CY149">
        <v>903.28571428571433</v>
      </c>
      <c r="CZ149">
        <v>889.83333333333337</v>
      </c>
      <c r="DA149">
        <v>948.75</v>
      </c>
      <c r="DB149">
        <v>428</v>
      </c>
      <c r="DC149">
        <v>947.28571428571433</v>
      </c>
      <c r="DD149">
        <v>835.4</v>
      </c>
      <c r="DE149">
        <v>743.11111111111109</v>
      </c>
      <c r="DF149">
        <v>886</v>
      </c>
      <c r="DG149">
        <v>830.25</v>
      </c>
      <c r="DH149">
        <v>975.85714285714289</v>
      </c>
      <c r="DI149">
        <v>911.375</v>
      </c>
      <c r="DJ149">
        <v>822.29411764705878</v>
      </c>
      <c r="DK149">
        <v>883.60606060606062</v>
      </c>
      <c r="DL149">
        <v>197.66666666666666</v>
      </c>
      <c r="DM149">
        <v>380.4</v>
      </c>
      <c r="DN149">
        <v>468.66666666666669</v>
      </c>
      <c r="DO149">
        <v>321</v>
      </c>
      <c r="DP149">
        <v>639.66666666666663</v>
      </c>
      <c r="DQ149">
        <v>465.4</v>
      </c>
      <c r="DR149">
        <v>831.8</v>
      </c>
      <c r="DS149">
        <v>646.53846153846155</v>
      </c>
      <c r="DT149">
        <v>477.74074074074076</v>
      </c>
      <c r="DU149">
        <v>477.74074074074076</v>
      </c>
      <c r="DV149">
        <v>765.77419354838707</v>
      </c>
      <c r="DW149">
        <v>359</v>
      </c>
      <c r="DY149">
        <v>1706</v>
      </c>
      <c r="DZ149">
        <v>1032.5</v>
      </c>
      <c r="EB149">
        <v>580.5</v>
      </c>
      <c r="EC149">
        <v>717</v>
      </c>
      <c r="ED149">
        <v>626</v>
      </c>
      <c r="EE149">
        <v>788.6</v>
      </c>
      <c r="EF149">
        <v>920</v>
      </c>
      <c r="EH149">
        <v>117</v>
      </c>
      <c r="EI149">
        <v>652.33333333333337</v>
      </c>
      <c r="EJ149">
        <v>1288</v>
      </c>
      <c r="EK149">
        <v>878</v>
      </c>
      <c r="EL149">
        <v>854</v>
      </c>
      <c r="EM149">
        <v>1006.6666666666666</v>
      </c>
      <c r="EN149">
        <v>829.5</v>
      </c>
      <c r="EO149">
        <v>810.90909090909088</v>
      </c>
      <c r="EP149">
        <v>315</v>
      </c>
      <c r="ER149">
        <v>303.66666666666669</v>
      </c>
      <c r="ES149">
        <v>306.5</v>
      </c>
      <c r="ET149">
        <v>184</v>
      </c>
      <c r="EU149">
        <v>91</v>
      </c>
      <c r="EV149">
        <v>499</v>
      </c>
      <c r="EW149">
        <v>258</v>
      </c>
      <c r="EX149">
        <v>285.71428571428572</v>
      </c>
      <c r="EY149">
        <v>285.71428571428572</v>
      </c>
      <c r="EZ149">
        <v>1.2857142857142858</v>
      </c>
      <c r="FA149">
        <v>606.66666666666663</v>
      </c>
      <c r="FB149">
        <v>1.9722222222222223</v>
      </c>
      <c r="FC149">
        <v>739.97297297297303</v>
      </c>
      <c r="FD149">
        <v>195.8</v>
      </c>
      <c r="FE149">
        <v>196.25</v>
      </c>
      <c r="FF149">
        <v>237.42857142857142</v>
      </c>
      <c r="FG149">
        <v>214.125</v>
      </c>
      <c r="FH149">
        <v>178.8</v>
      </c>
      <c r="FI149">
        <v>294.66666666666669</v>
      </c>
      <c r="FJ149">
        <v>248.42857142857142</v>
      </c>
      <c r="FK149">
        <v>244.5</v>
      </c>
      <c r="FL149">
        <v>256.89999999999998</v>
      </c>
      <c r="FM149">
        <v>258.14285714285717</v>
      </c>
      <c r="FN149">
        <v>248</v>
      </c>
      <c r="FO149">
        <v>254.4</v>
      </c>
      <c r="FP149">
        <v>248</v>
      </c>
      <c r="FQ149">
        <v>237.5</v>
      </c>
      <c r="FR149">
        <v>234.6</v>
      </c>
      <c r="FS149">
        <v>240.21428571428572</v>
      </c>
      <c r="FT149">
        <v>260.27777777777777</v>
      </c>
      <c r="FU149">
        <v>264.27777777777777</v>
      </c>
      <c r="FV149">
        <v>274.73684210526318</v>
      </c>
      <c r="FW149">
        <v>266.58181818181816</v>
      </c>
      <c r="FX149">
        <v>261.70588235294116</v>
      </c>
      <c r="FY149">
        <v>256.84210526315792</v>
      </c>
      <c r="FZ149">
        <v>269.27777777777777</v>
      </c>
      <c r="GA149">
        <v>262.51851851851853</v>
      </c>
    </row>
    <row r="150" spans="1:183" x14ac:dyDescent="0.3">
      <c r="A150" s="2" t="s">
        <v>148</v>
      </c>
      <c r="B150">
        <v>771.61538461538464</v>
      </c>
      <c r="C150">
        <v>721.14285714285711</v>
      </c>
      <c r="D150">
        <v>611.75</v>
      </c>
      <c r="E150">
        <v>695.69767441860461</v>
      </c>
      <c r="F150">
        <v>661.2</v>
      </c>
      <c r="G150">
        <v>555.6</v>
      </c>
      <c r="H150">
        <v>523.91666666666663</v>
      </c>
      <c r="I150">
        <v>584.26190476190482</v>
      </c>
      <c r="J150">
        <v>640.63529411764705</v>
      </c>
      <c r="K150">
        <v>481.5</v>
      </c>
      <c r="L150">
        <v>441.83333333333331</v>
      </c>
      <c r="M150">
        <v>420.22222222222223</v>
      </c>
      <c r="N150">
        <v>0.93103448275862066</v>
      </c>
      <c r="O150">
        <v>446.06896551724139</v>
      </c>
      <c r="P150">
        <v>0.93103448275862066</v>
      </c>
      <c r="Q150">
        <v>446.06896551724139</v>
      </c>
      <c r="R150">
        <v>1.7298850574712643</v>
      </c>
      <c r="S150">
        <v>591.14035087719299</v>
      </c>
      <c r="U150">
        <v>832</v>
      </c>
      <c r="W150">
        <v>832</v>
      </c>
      <c r="X150">
        <v>1488</v>
      </c>
      <c r="Y150">
        <v>198</v>
      </c>
      <c r="AA150">
        <v>843</v>
      </c>
      <c r="AB150">
        <v>839.33333333333337</v>
      </c>
      <c r="AC150">
        <v>292</v>
      </c>
      <c r="AF150">
        <v>292</v>
      </c>
      <c r="AG150">
        <v>292</v>
      </c>
      <c r="AH150">
        <v>702.5</v>
      </c>
      <c r="AI150">
        <v>594.91525423728808</v>
      </c>
      <c r="AJ150">
        <v>550</v>
      </c>
      <c r="AK150">
        <v>523.66666666666663</v>
      </c>
      <c r="AL150">
        <v>2087</v>
      </c>
      <c r="AM150">
        <v>793</v>
      </c>
      <c r="AN150">
        <v>905.33333333333337</v>
      </c>
      <c r="AO150">
        <v>1747</v>
      </c>
      <c r="AP150">
        <v>1969</v>
      </c>
      <c r="AQ150">
        <v>1449.7142857142858</v>
      </c>
      <c r="AR150">
        <v>1146.6153846153845</v>
      </c>
      <c r="AS150">
        <v>1169</v>
      </c>
      <c r="AT150">
        <v>1525.6666666666667</v>
      </c>
      <c r="AU150">
        <v>2037</v>
      </c>
      <c r="AV150">
        <v>1445.8571428571429</v>
      </c>
      <c r="AW150">
        <v>1350</v>
      </c>
      <c r="AX150">
        <v>467.5</v>
      </c>
      <c r="AZ150">
        <v>997</v>
      </c>
      <c r="BA150">
        <v>1258.8333333333333</v>
      </c>
      <c r="BB150">
        <v>1200.48</v>
      </c>
      <c r="BC150">
        <v>1267</v>
      </c>
      <c r="BD150">
        <v>691</v>
      </c>
      <c r="BE150">
        <v>783.5</v>
      </c>
      <c r="BF150">
        <v>817.83333333333337</v>
      </c>
      <c r="BG150">
        <v>772</v>
      </c>
      <c r="BH150">
        <v>447.5</v>
      </c>
      <c r="BI150">
        <v>870</v>
      </c>
      <c r="BJ150">
        <v>715.375</v>
      </c>
      <c r="BK150">
        <v>759.28571428571433</v>
      </c>
      <c r="BL150">
        <v>759.28571428571433</v>
      </c>
      <c r="BM150">
        <v>1042.1025641025642</v>
      </c>
      <c r="BN150">
        <v>1625.1666666666667</v>
      </c>
      <c r="BO150">
        <v>1369.1666666666667</v>
      </c>
      <c r="BP150">
        <v>1006.875</v>
      </c>
      <c r="BQ150">
        <v>1301.05</v>
      </c>
      <c r="BR150">
        <v>505.5</v>
      </c>
      <c r="BS150">
        <v>1475.4</v>
      </c>
      <c r="BT150">
        <v>1403.5</v>
      </c>
      <c r="BU150">
        <v>1213.3529411764705</v>
      </c>
      <c r="BV150">
        <v>1260.7567567567567</v>
      </c>
      <c r="BW150">
        <v>320.66666666666669</v>
      </c>
      <c r="BX150">
        <v>610.66666666666663</v>
      </c>
      <c r="BY150">
        <v>1125.3333333333333</v>
      </c>
      <c r="BZ150">
        <v>685.55555555555554</v>
      </c>
      <c r="CA150">
        <v>1529.3333333333333</v>
      </c>
      <c r="CB150">
        <v>1023.3333333333334</v>
      </c>
      <c r="CC150">
        <v>684.5</v>
      </c>
      <c r="CD150">
        <v>1128.375</v>
      </c>
      <c r="CE150">
        <v>893.94117647058829</v>
      </c>
      <c r="CF150">
        <v>1085.0985915492959</v>
      </c>
      <c r="CG150">
        <v>1629.1666666666667</v>
      </c>
      <c r="CH150">
        <v>1457.2857142857142</v>
      </c>
      <c r="CI150">
        <v>1292.2857142857142</v>
      </c>
      <c r="CJ150">
        <v>1451.1</v>
      </c>
      <c r="CK150">
        <v>1091.1666666666667</v>
      </c>
      <c r="CL150">
        <v>1208.5714285714287</v>
      </c>
      <c r="CM150">
        <v>1073.625</v>
      </c>
      <c r="CN150">
        <v>1123.6190476190477</v>
      </c>
      <c r="CO150">
        <v>1283.3658536585365</v>
      </c>
      <c r="CP150">
        <v>1283.3658536585365</v>
      </c>
      <c r="CQ150">
        <v>1157.6785714285713</v>
      </c>
      <c r="CR150">
        <v>1127.8278145695365</v>
      </c>
      <c r="CS150">
        <v>637.75</v>
      </c>
      <c r="CT150">
        <v>564</v>
      </c>
      <c r="CU150">
        <v>498.5</v>
      </c>
      <c r="CV150">
        <v>578.90909090909088</v>
      </c>
      <c r="CW150">
        <v>1003.8333333333334</v>
      </c>
      <c r="CX150">
        <v>960.8</v>
      </c>
      <c r="CY150">
        <v>543.79999999999995</v>
      </c>
      <c r="CZ150">
        <v>846.625</v>
      </c>
      <c r="DA150">
        <v>737.55555555555554</v>
      </c>
      <c r="DB150">
        <v>1065.6666666666667</v>
      </c>
      <c r="DC150">
        <v>988</v>
      </c>
      <c r="DD150">
        <v>609</v>
      </c>
      <c r="DE150">
        <v>965.53846153846155</v>
      </c>
      <c r="DF150">
        <v>958.66666666666663</v>
      </c>
      <c r="DG150">
        <v>755</v>
      </c>
      <c r="DH150">
        <v>1307.8333333333333</v>
      </c>
      <c r="DI150">
        <v>1026.0526315789473</v>
      </c>
      <c r="DJ150">
        <v>1001.46875</v>
      </c>
      <c r="DK150">
        <v>880.69491525423734</v>
      </c>
      <c r="DL150">
        <v>677.75</v>
      </c>
      <c r="DM150">
        <v>538.6</v>
      </c>
      <c r="DN150">
        <v>836</v>
      </c>
      <c r="DO150">
        <v>643.27272727272725</v>
      </c>
      <c r="DP150">
        <v>426.14285714285717</v>
      </c>
      <c r="DQ150">
        <v>539</v>
      </c>
      <c r="DR150">
        <v>687.85714285714289</v>
      </c>
      <c r="DS150">
        <v>552.26315789473688</v>
      </c>
      <c r="DT150">
        <v>585.63333333333333</v>
      </c>
      <c r="DU150">
        <v>585.63333333333333</v>
      </c>
      <c r="DV150">
        <v>781.23595505617982</v>
      </c>
      <c r="DW150">
        <v>1345</v>
      </c>
      <c r="DX150">
        <v>904</v>
      </c>
      <c r="DY150">
        <v>586.25</v>
      </c>
      <c r="DZ150">
        <v>785.42857142857144</v>
      </c>
      <c r="EA150">
        <v>314</v>
      </c>
      <c r="EB150">
        <v>1094</v>
      </c>
      <c r="ED150">
        <v>834</v>
      </c>
      <c r="EE150">
        <v>800</v>
      </c>
      <c r="EF150">
        <v>313</v>
      </c>
      <c r="EG150">
        <v>268</v>
      </c>
      <c r="EH150">
        <v>1918</v>
      </c>
      <c r="EI150">
        <v>1217.2857142857142</v>
      </c>
      <c r="EK150">
        <v>795.5</v>
      </c>
      <c r="EL150">
        <v>916</v>
      </c>
      <c r="EM150">
        <v>835.66666666666663</v>
      </c>
      <c r="EN150">
        <v>1102.8</v>
      </c>
      <c r="EO150">
        <v>951.4</v>
      </c>
      <c r="EQ150">
        <v>1667</v>
      </c>
      <c r="ER150">
        <v>1120.5999999999999</v>
      </c>
      <c r="ES150">
        <v>1211.6666666666667</v>
      </c>
      <c r="EU150">
        <v>320.5</v>
      </c>
      <c r="EV150">
        <v>724</v>
      </c>
      <c r="EW150">
        <v>455</v>
      </c>
      <c r="EX150">
        <v>959.44444444444446</v>
      </c>
      <c r="EY150">
        <v>959.44444444444446</v>
      </c>
      <c r="EZ150">
        <v>2.4222222222222221</v>
      </c>
      <c r="FA150">
        <v>953.89655172413791</v>
      </c>
      <c r="FB150">
        <v>2.0777777777777779</v>
      </c>
      <c r="FC150">
        <v>823.66949152542372</v>
      </c>
      <c r="FD150">
        <v>364.22222222222223</v>
      </c>
      <c r="FE150">
        <v>274</v>
      </c>
      <c r="FF150">
        <v>303</v>
      </c>
      <c r="FG150">
        <v>325.89473684210526</v>
      </c>
      <c r="FH150">
        <v>299.33333333333331</v>
      </c>
      <c r="FI150">
        <v>269.39999999999998</v>
      </c>
      <c r="FJ150">
        <v>206.4</v>
      </c>
      <c r="FK150">
        <v>260.9375</v>
      </c>
      <c r="FL150">
        <v>222</v>
      </c>
      <c r="FM150">
        <v>251.5</v>
      </c>
      <c r="FO150">
        <v>233.8</v>
      </c>
      <c r="FP150">
        <v>325</v>
      </c>
      <c r="FQ150">
        <v>311.5</v>
      </c>
      <c r="FR150">
        <v>309.5</v>
      </c>
      <c r="FS150">
        <v>316.71428571428572</v>
      </c>
      <c r="FT150">
        <v>215.2</v>
      </c>
      <c r="FU150">
        <v>245</v>
      </c>
      <c r="FV150">
        <v>196.41666666666666</v>
      </c>
      <c r="FW150">
        <v>220.47619047619048</v>
      </c>
      <c r="FX150">
        <v>195.23076923076923</v>
      </c>
      <c r="FY150">
        <v>221.21428571428572</v>
      </c>
      <c r="FZ150">
        <v>186.9375</v>
      </c>
      <c r="GA150">
        <v>200.6046511627907</v>
      </c>
    </row>
    <row r="151" spans="1:183" x14ac:dyDescent="0.3">
      <c r="A151" s="2" t="s">
        <v>149</v>
      </c>
      <c r="B151">
        <v>465.875</v>
      </c>
      <c r="C151">
        <v>453.875</v>
      </c>
      <c r="D151">
        <v>434</v>
      </c>
      <c r="E151">
        <v>454.7</v>
      </c>
      <c r="F151">
        <v>529.66666666666663</v>
      </c>
      <c r="G151">
        <v>483</v>
      </c>
      <c r="H151">
        <v>367.55555555555554</v>
      </c>
      <c r="I151">
        <v>460.89285714285717</v>
      </c>
      <c r="J151">
        <v>458.3125</v>
      </c>
      <c r="K151">
        <v>299.2</v>
      </c>
      <c r="L151">
        <v>335.5</v>
      </c>
      <c r="M151">
        <v>210.75</v>
      </c>
      <c r="N151">
        <v>0.57894736842105265</v>
      </c>
      <c r="O151">
        <v>292.39999999999998</v>
      </c>
      <c r="P151">
        <v>0.57894736842105265</v>
      </c>
      <c r="Q151">
        <v>292.39999999999998</v>
      </c>
      <c r="R151">
        <v>0.88304093567251463</v>
      </c>
      <c r="S151">
        <v>409.51470588235293</v>
      </c>
      <c r="Z151">
        <v>193</v>
      </c>
      <c r="AA151">
        <v>193</v>
      </c>
      <c r="AB151">
        <v>193</v>
      </c>
      <c r="AH151">
        <v>193</v>
      </c>
      <c r="AI151">
        <v>406.37681159420288</v>
      </c>
      <c r="AJ151">
        <v>601</v>
      </c>
      <c r="AK151">
        <v>153</v>
      </c>
      <c r="AL151">
        <v>486.25</v>
      </c>
      <c r="AM151">
        <v>449.83333333333331</v>
      </c>
      <c r="AR151">
        <v>449.83333333333331</v>
      </c>
      <c r="AS151">
        <v>768</v>
      </c>
      <c r="AT151">
        <v>379.25</v>
      </c>
      <c r="AU151">
        <v>246.33333333333334</v>
      </c>
      <c r="AV151">
        <v>378</v>
      </c>
      <c r="BA151">
        <v>378</v>
      </c>
      <c r="BB151">
        <v>408.78571428571428</v>
      </c>
      <c r="BC151">
        <v>182.5</v>
      </c>
      <c r="BD151">
        <v>257.66666666666669</v>
      </c>
      <c r="BE151">
        <v>219</v>
      </c>
      <c r="BF151">
        <v>223.77777777777777</v>
      </c>
      <c r="BK151">
        <v>223.77777777777777</v>
      </c>
      <c r="BL151">
        <v>223.77777777777777</v>
      </c>
      <c r="BM151">
        <v>336.39130434782606</v>
      </c>
      <c r="BN151">
        <v>355.25</v>
      </c>
      <c r="BO151">
        <v>376.75</v>
      </c>
      <c r="BP151">
        <v>386.33333333333331</v>
      </c>
      <c r="BQ151">
        <v>371.54545454545456</v>
      </c>
      <c r="BR151">
        <v>408.5</v>
      </c>
      <c r="BS151">
        <v>373.375</v>
      </c>
      <c r="BT151">
        <v>280.66666666666669</v>
      </c>
      <c r="BU151">
        <v>356.1</v>
      </c>
      <c r="BV151">
        <v>361.58064516129031</v>
      </c>
      <c r="BW151">
        <v>405.6</v>
      </c>
      <c r="BX151">
        <v>498</v>
      </c>
      <c r="BY151">
        <v>532.25</v>
      </c>
      <c r="BZ151">
        <v>470.91666666666669</v>
      </c>
      <c r="CA151">
        <v>282.14285714285717</v>
      </c>
      <c r="CB151">
        <v>249</v>
      </c>
      <c r="CC151">
        <v>276</v>
      </c>
      <c r="CD151">
        <v>267.35000000000002</v>
      </c>
      <c r="CE151">
        <v>343.6875</v>
      </c>
      <c r="CF151">
        <v>352.49206349206349</v>
      </c>
      <c r="CG151">
        <v>409.4</v>
      </c>
      <c r="CH151">
        <v>344.8</v>
      </c>
      <c r="CI151">
        <v>220.66666666666666</v>
      </c>
      <c r="CJ151">
        <v>341</v>
      </c>
      <c r="CK151">
        <v>317.42857142857144</v>
      </c>
      <c r="CL151">
        <v>485.875</v>
      </c>
      <c r="CM151">
        <v>276.42857142857144</v>
      </c>
      <c r="CN151">
        <v>365.63636363636363</v>
      </c>
      <c r="CO151">
        <v>356.48571428571427</v>
      </c>
      <c r="CP151">
        <v>356.48571428571427</v>
      </c>
      <c r="CQ151">
        <v>353.91836734693879</v>
      </c>
      <c r="CR151">
        <v>350.58677685950414</v>
      </c>
      <c r="CS151">
        <v>406.33333333333331</v>
      </c>
      <c r="CT151">
        <v>568</v>
      </c>
      <c r="CU151">
        <v>455.33333333333331</v>
      </c>
      <c r="CV151">
        <v>465.125</v>
      </c>
      <c r="CW151">
        <v>376.33333333333331</v>
      </c>
      <c r="CX151">
        <v>572.5</v>
      </c>
      <c r="CY151">
        <v>398.8</v>
      </c>
      <c r="CZ151">
        <v>452.1764705882353</v>
      </c>
      <c r="DA151">
        <v>456.32</v>
      </c>
      <c r="DB151">
        <v>525.75</v>
      </c>
      <c r="DC151">
        <v>297.5</v>
      </c>
      <c r="DD151">
        <v>288.66666666666669</v>
      </c>
      <c r="DE151">
        <v>396</v>
      </c>
      <c r="DF151">
        <v>707.33333333333337</v>
      </c>
      <c r="DG151">
        <v>603.20000000000005</v>
      </c>
      <c r="DH151">
        <v>605.4</v>
      </c>
      <c r="DI151">
        <v>642.9375</v>
      </c>
      <c r="DJ151">
        <v>554.04</v>
      </c>
      <c r="DK151">
        <v>505.18</v>
      </c>
      <c r="DL151">
        <v>365</v>
      </c>
      <c r="DM151">
        <v>282</v>
      </c>
      <c r="DN151">
        <v>276.33333333333331</v>
      </c>
      <c r="DO151">
        <v>317</v>
      </c>
      <c r="DP151">
        <v>346.5</v>
      </c>
      <c r="DQ151">
        <v>250.16666666666666</v>
      </c>
      <c r="DR151">
        <v>602.20000000000005</v>
      </c>
      <c r="DS151">
        <v>387.70588235294116</v>
      </c>
      <c r="DT151">
        <v>363.23076923076923</v>
      </c>
      <c r="DU151">
        <v>363.23076923076923</v>
      </c>
      <c r="DV151">
        <v>456.61842105263156</v>
      </c>
      <c r="DW151">
        <v>411</v>
      </c>
      <c r="DX151">
        <v>253</v>
      </c>
      <c r="DY151">
        <v>523.79999999999995</v>
      </c>
      <c r="DZ151">
        <v>405.76923076923077</v>
      </c>
      <c r="EA151">
        <v>588.75</v>
      </c>
      <c r="EB151">
        <v>575</v>
      </c>
      <c r="EC151">
        <v>303.2</v>
      </c>
      <c r="ED151">
        <v>474.69230769230768</v>
      </c>
      <c r="EE151">
        <v>440.23076923076923</v>
      </c>
      <c r="EF151">
        <v>610</v>
      </c>
      <c r="EG151">
        <v>508.125</v>
      </c>
      <c r="EH151">
        <v>583.14285714285711</v>
      </c>
      <c r="EI151">
        <v>562.23809523809518</v>
      </c>
      <c r="EJ151">
        <v>462.33333333333331</v>
      </c>
      <c r="EK151">
        <v>446.66666666666669</v>
      </c>
      <c r="EL151">
        <v>430.6</v>
      </c>
      <c r="EM151">
        <v>443.63636363636363</v>
      </c>
      <c r="EN151">
        <v>521.46875</v>
      </c>
      <c r="EO151">
        <v>485.05172413793105</v>
      </c>
      <c r="EP151">
        <v>511.66666666666669</v>
      </c>
      <c r="EQ151">
        <v>619.875</v>
      </c>
      <c r="ER151">
        <v>656.57142857142856</v>
      </c>
      <c r="ES151">
        <v>601.19047619047615</v>
      </c>
      <c r="ET151">
        <v>635.5</v>
      </c>
      <c r="EU151">
        <v>596</v>
      </c>
      <c r="EV151">
        <v>721.4</v>
      </c>
      <c r="EW151">
        <v>661.41666666666663</v>
      </c>
      <c r="EX151">
        <v>623.09090909090912</v>
      </c>
      <c r="EY151">
        <v>623.09090909090912</v>
      </c>
      <c r="EZ151">
        <v>2.6666666666666665</v>
      </c>
      <c r="FA151">
        <v>535.1098901098901</v>
      </c>
      <c r="FB151">
        <v>2.6</v>
      </c>
      <c r="FC151">
        <v>499.38922155688624</v>
      </c>
      <c r="FD151">
        <v>162</v>
      </c>
      <c r="FE151">
        <v>177.6</v>
      </c>
      <c r="FF151">
        <v>159.6</v>
      </c>
      <c r="FG151">
        <v>166.125</v>
      </c>
      <c r="FH151">
        <v>196.66666666666666</v>
      </c>
      <c r="FI151">
        <v>214.66666666666666</v>
      </c>
      <c r="FJ151">
        <v>137</v>
      </c>
      <c r="FK151">
        <v>185.47058823529412</v>
      </c>
      <c r="FT151">
        <v>186.44444444444446</v>
      </c>
      <c r="FU151">
        <v>216</v>
      </c>
      <c r="FV151">
        <v>171.22222222222223</v>
      </c>
      <c r="FW151">
        <v>192.10714285714286</v>
      </c>
      <c r="FX151">
        <v>205.375</v>
      </c>
      <c r="FY151">
        <v>186.25</v>
      </c>
      <c r="FZ151">
        <v>230.75</v>
      </c>
      <c r="GA151">
        <v>202.8</v>
      </c>
    </row>
    <row r="152" spans="1:183" x14ac:dyDescent="0.3">
      <c r="A152" s="2" t="s">
        <v>150</v>
      </c>
      <c r="B152">
        <v>922.53846153846155</v>
      </c>
      <c r="C152">
        <v>824.88235294117646</v>
      </c>
      <c r="D152">
        <v>749.36842105263156</v>
      </c>
      <c r="E152">
        <v>821.51020408163265</v>
      </c>
      <c r="F152">
        <v>1341.8333333333333</v>
      </c>
      <c r="G152">
        <v>1322.2631578947369</v>
      </c>
      <c r="H152">
        <v>1121.0555555555557</v>
      </c>
      <c r="I152">
        <v>1262.8181818181818</v>
      </c>
      <c r="J152">
        <v>1054.8942307692307</v>
      </c>
      <c r="K152">
        <v>411.6</v>
      </c>
      <c r="L152">
        <v>473.55</v>
      </c>
      <c r="M152">
        <v>410.3</v>
      </c>
      <c r="N152">
        <v>1.5</v>
      </c>
      <c r="O152">
        <v>431.81666666666666</v>
      </c>
      <c r="P152">
        <v>1.5</v>
      </c>
      <c r="Q152">
        <v>431.81666666666666</v>
      </c>
      <c r="R152">
        <v>2.5611111111111109</v>
      </c>
      <c r="S152">
        <v>826.93902439024396</v>
      </c>
      <c r="AI152">
        <v>826.93902439024396</v>
      </c>
      <c r="AJ152">
        <v>1479</v>
      </c>
      <c r="AK152">
        <v>1781.4444444444443</v>
      </c>
      <c r="AL152">
        <v>1821.3</v>
      </c>
      <c r="AM152">
        <v>1698.4642857142858</v>
      </c>
      <c r="AN152">
        <v>1443.3333333333333</v>
      </c>
      <c r="AO152">
        <v>1657.3333333333333</v>
      </c>
      <c r="AP152">
        <v>1748.8888888888889</v>
      </c>
      <c r="AQ152">
        <v>1616.5185185185185</v>
      </c>
      <c r="AR152">
        <v>1658.2363636363636</v>
      </c>
      <c r="AS152">
        <v>758.125</v>
      </c>
      <c r="AT152">
        <v>951.5</v>
      </c>
      <c r="AU152">
        <v>505.28571428571428</v>
      </c>
      <c r="AV152">
        <v>729.09523809523807</v>
      </c>
      <c r="AW152">
        <v>950.5</v>
      </c>
      <c r="AX152">
        <v>678.5</v>
      </c>
      <c r="AY152">
        <v>458.33333333333331</v>
      </c>
      <c r="AZ152">
        <v>694.05</v>
      </c>
      <c r="BA152">
        <v>712</v>
      </c>
      <c r="BB152">
        <v>1254.1145833333333</v>
      </c>
      <c r="BC152">
        <v>667.77777777777783</v>
      </c>
      <c r="BD152">
        <v>626</v>
      </c>
      <c r="BE152">
        <v>710.8</v>
      </c>
      <c r="BF152">
        <v>668.20689655172418</v>
      </c>
      <c r="BG152">
        <v>634.44444444444446</v>
      </c>
      <c r="BH152">
        <v>667</v>
      </c>
      <c r="BI152">
        <v>677.55555555555554</v>
      </c>
      <c r="BJ152">
        <v>659.92857142857144</v>
      </c>
      <c r="BK152">
        <v>664.14035087719299</v>
      </c>
      <c r="BL152">
        <v>664.14035087719299</v>
      </c>
      <c r="BM152">
        <v>1034.3202614379086</v>
      </c>
      <c r="BN152">
        <v>627</v>
      </c>
      <c r="BQ152">
        <v>627</v>
      </c>
      <c r="BR152">
        <v>2379</v>
      </c>
      <c r="BT152">
        <v>1520</v>
      </c>
      <c r="BU152">
        <v>1949.5</v>
      </c>
      <c r="BV152">
        <v>1508.6666666666667</v>
      </c>
      <c r="BW152">
        <v>158</v>
      </c>
      <c r="BZ152">
        <v>158</v>
      </c>
      <c r="CC152">
        <v>389</v>
      </c>
      <c r="CD152">
        <v>389</v>
      </c>
      <c r="CE152">
        <v>273.5</v>
      </c>
      <c r="CF152">
        <v>1014.6</v>
      </c>
      <c r="CG152">
        <v>1176</v>
      </c>
      <c r="CJ152">
        <v>1176</v>
      </c>
      <c r="CK152">
        <v>1164</v>
      </c>
      <c r="CM152">
        <v>2231</v>
      </c>
      <c r="CN152">
        <v>1697.5</v>
      </c>
      <c r="CO152">
        <v>1523.6666666666667</v>
      </c>
      <c r="CP152">
        <v>1523.6666666666667</v>
      </c>
      <c r="CQ152">
        <v>1205.5</v>
      </c>
      <c r="CR152">
        <v>1042.8260869565217</v>
      </c>
      <c r="CS152">
        <v>1419.1666666666667</v>
      </c>
      <c r="CT152">
        <v>658.6</v>
      </c>
      <c r="CU152">
        <v>1138.5999999999999</v>
      </c>
      <c r="CV152">
        <v>1093.8125</v>
      </c>
      <c r="CW152">
        <v>914.6</v>
      </c>
      <c r="CX152">
        <v>723.57142857142856</v>
      </c>
      <c r="CY152">
        <v>938.6</v>
      </c>
      <c r="CZ152">
        <v>843</v>
      </c>
      <c r="DA152">
        <v>964.60606060606062</v>
      </c>
      <c r="DB152">
        <v>1508.75</v>
      </c>
      <c r="DC152">
        <v>1676.5555555555557</v>
      </c>
      <c r="DD152">
        <v>1782.25</v>
      </c>
      <c r="DE152">
        <v>1656.68</v>
      </c>
      <c r="DF152">
        <v>1549.4444444444443</v>
      </c>
      <c r="DG152">
        <v>1950</v>
      </c>
      <c r="DH152">
        <v>1739.1111111111111</v>
      </c>
      <c r="DI152">
        <v>1746.1851851851852</v>
      </c>
      <c r="DJ152">
        <v>1703.1538461538462</v>
      </c>
      <c r="DK152">
        <v>1416.4235294117648</v>
      </c>
      <c r="DL152">
        <v>500.66666666666669</v>
      </c>
      <c r="DM152">
        <v>533.625</v>
      </c>
      <c r="DN152">
        <v>517.44444444444446</v>
      </c>
      <c r="DO152">
        <v>516.61538461538464</v>
      </c>
      <c r="DP152">
        <v>421.88888888888891</v>
      </c>
      <c r="DQ152">
        <v>434.4</v>
      </c>
      <c r="DR152">
        <v>499.3</v>
      </c>
      <c r="DS152">
        <v>452.89655172413791</v>
      </c>
      <c r="DT152">
        <v>483.0181818181818</v>
      </c>
      <c r="DU152">
        <v>483.0181818181818</v>
      </c>
      <c r="DV152">
        <v>1049.7285714285715</v>
      </c>
      <c r="EG152">
        <v>2344</v>
      </c>
      <c r="EH152">
        <v>1474</v>
      </c>
      <c r="EI152">
        <v>1909</v>
      </c>
      <c r="EJ152">
        <v>2061</v>
      </c>
      <c r="EM152">
        <v>2061</v>
      </c>
      <c r="EN152">
        <v>1959.6666666666667</v>
      </c>
      <c r="EO152">
        <v>1959.6666666666667</v>
      </c>
      <c r="EQ152">
        <v>353</v>
      </c>
      <c r="ER152">
        <v>394</v>
      </c>
      <c r="ES152">
        <v>373.5</v>
      </c>
      <c r="ET152">
        <v>380</v>
      </c>
      <c r="EW152">
        <v>380</v>
      </c>
      <c r="EX152">
        <v>375.66666666666669</v>
      </c>
      <c r="EY152">
        <v>375.66666666666669</v>
      </c>
      <c r="EZ152">
        <v>2.3333333333333335</v>
      </c>
      <c r="FA152">
        <v>1167.6666666666667</v>
      </c>
      <c r="FB152">
        <v>2.5722222222222224</v>
      </c>
      <c r="FC152">
        <v>1054.5753424657535</v>
      </c>
      <c r="FD152">
        <v>352.22222222222223</v>
      </c>
      <c r="FE152">
        <v>356.44444444444446</v>
      </c>
      <c r="FF152">
        <v>310.22222222222223</v>
      </c>
      <c r="FG152">
        <v>339.62962962962962</v>
      </c>
      <c r="FH152">
        <v>346.8</v>
      </c>
      <c r="FI152">
        <v>357.85714285714283</v>
      </c>
      <c r="FJ152">
        <v>354</v>
      </c>
      <c r="FK152">
        <v>353.47058823529414</v>
      </c>
      <c r="FL152">
        <v>316.16666666666669</v>
      </c>
      <c r="FM152">
        <v>235.625</v>
      </c>
      <c r="FN152">
        <v>268.33333333333331</v>
      </c>
      <c r="FO152">
        <v>269.60000000000002</v>
      </c>
      <c r="FP152">
        <v>334.66666666666669</v>
      </c>
      <c r="FQ152">
        <v>367.44444444444446</v>
      </c>
      <c r="FR152">
        <v>346.55555555555554</v>
      </c>
      <c r="FS152">
        <v>349.55555555555554</v>
      </c>
      <c r="FT152">
        <v>323.61111111111109</v>
      </c>
      <c r="FU152">
        <v>305.78947368421052</v>
      </c>
      <c r="FV152">
        <v>307.77777777777777</v>
      </c>
      <c r="FW152">
        <v>312.27272727272725</v>
      </c>
      <c r="FX152">
        <v>367.61538461538464</v>
      </c>
      <c r="FY152">
        <v>332.35294117647061</v>
      </c>
      <c r="FZ152">
        <v>265.05263157894734</v>
      </c>
      <c r="GA152">
        <v>315.61224489795916</v>
      </c>
    </row>
    <row r="153" spans="1:183" x14ac:dyDescent="0.3">
      <c r="A153" s="2" t="s">
        <v>151</v>
      </c>
      <c r="B153">
        <v>939.30769230769226</v>
      </c>
      <c r="C153">
        <v>1276.8461538461538</v>
      </c>
      <c r="D153">
        <v>1360.3636363636363</v>
      </c>
      <c r="E153">
        <v>1183.081081081081</v>
      </c>
      <c r="F153">
        <v>1118.7058823529412</v>
      </c>
      <c r="G153">
        <v>1175.3571428571429</v>
      </c>
      <c r="H153">
        <v>1110.3571428571429</v>
      </c>
      <c r="I153">
        <v>1133.7333333333333</v>
      </c>
      <c r="J153">
        <v>1156</v>
      </c>
      <c r="K153">
        <v>557.82352941176475</v>
      </c>
      <c r="L153">
        <v>491.11764705882354</v>
      </c>
      <c r="M153">
        <v>541.26666666666665</v>
      </c>
      <c r="N153">
        <v>1.6896551724137931</v>
      </c>
      <c r="O153">
        <v>529.61224489795916</v>
      </c>
      <c r="P153">
        <v>1.6896551724137931</v>
      </c>
      <c r="Q153">
        <v>529.61224489795916</v>
      </c>
      <c r="R153">
        <v>2.3563218390804597</v>
      </c>
      <c r="S153">
        <v>921.70229007633588</v>
      </c>
      <c r="U153">
        <v>562</v>
      </c>
      <c r="W153">
        <v>562</v>
      </c>
      <c r="X153">
        <v>1881</v>
      </c>
      <c r="Y153">
        <v>1049</v>
      </c>
      <c r="AA153">
        <v>1465</v>
      </c>
      <c r="AB153">
        <v>1164</v>
      </c>
      <c r="AC153">
        <v>405</v>
      </c>
      <c r="AD153">
        <v>528</v>
      </c>
      <c r="AF153">
        <v>466.5</v>
      </c>
      <c r="AG153">
        <v>466.5</v>
      </c>
      <c r="AH153">
        <v>885</v>
      </c>
      <c r="AI153">
        <v>920.35294117647061</v>
      </c>
      <c r="AJ153">
        <v>1048</v>
      </c>
      <c r="AK153">
        <v>1136.375</v>
      </c>
      <c r="AL153">
        <v>715.88888888888891</v>
      </c>
      <c r="AM153">
        <v>952.91666666666663</v>
      </c>
      <c r="AN153">
        <v>895.71428571428567</v>
      </c>
      <c r="AO153">
        <v>1091.5</v>
      </c>
      <c r="AP153">
        <v>1095.7</v>
      </c>
      <c r="AQ153">
        <v>1033.7391304347825</v>
      </c>
      <c r="AR153">
        <v>992.468085106383</v>
      </c>
      <c r="AS153">
        <v>932.42857142857144</v>
      </c>
      <c r="AT153">
        <v>280.5</v>
      </c>
      <c r="AU153">
        <v>669.85714285714289</v>
      </c>
      <c r="AV153">
        <v>685.44444444444446</v>
      </c>
      <c r="AW153">
        <v>1039.4285714285713</v>
      </c>
      <c r="AX153">
        <v>944.66666666666663</v>
      </c>
      <c r="AY153">
        <v>453.33333333333331</v>
      </c>
      <c r="AZ153">
        <v>824.42105263157896</v>
      </c>
      <c r="BA153">
        <v>756.81081081081084</v>
      </c>
      <c r="BB153">
        <v>888.66666666666663</v>
      </c>
      <c r="BC153">
        <v>642.83333333333337</v>
      </c>
      <c r="BD153">
        <v>607.16666666666663</v>
      </c>
      <c r="BE153">
        <v>622.875</v>
      </c>
      <c r="BF153">
        <v>624.15</v>
      </c>
      <c r="BG153">
        <v>453</v>
      </c>
      <c r="BH153">
        <v>739.6</v>
      </c>
      <c r="BI153">
        <v>483.11111111111109</v>
      </c>
      <c r="BJ153">
        <v>534.14285714285711</v>
      </c>
      <c r="BK153">
        <v>578.04878048780483</v>
      </c>
      <c r="BL153">
        <v>578.04878048780483</v>
      </c>
      <c r="BM153">
        <v>786.78399999999999</v>
      </c>
      <c r="BR153">
        <v>483</v>
      </c>
      <c r="BS153">
        <v>853</v>
      </c>
      <c r="BU153">
        <v>668</v>
      </c>
      <c r="BV153">
        <v>668</v>
      </c>
      <c r="BX153">
        <v>854.5</v>
      </c>
      <c r="BZ153">
        <v>854.5</v>
      </c>
      <c r="CA153">
        <v>578</v>
      </c>
      <c r="CB153">
        <v>481</v>
      </c>
      <c r="CD153">
        <v>529.5</v>
      </c>
      <c r="CE153">
        <v>692</v>
      </c>
      <c r="CF153">
        <v>684</v>
      </c>
      <c r="CH153">
        <v>311</v>
      </c>
      <c r="CJ153">
        <v>311</v>
      </c>
      <c r="CK153">
        <v>125</v>
      </c>
      <c r="CL153">
        <v>672</v>
      </c>
      <c r="CN153">
        <v>398.5</v>
      </c>
      <c r="CO153">
        <v>369.33333333333331</v>
      </c>
      <c r="CP153">
        <v>369.33333333333331</v>
      </c>
      <c r="CQ153">
        <v>579.11111111111109</v>
      </c>
      <c r="CR153">
        <v>772.83582089552237</v>
      </c>
      <c r="CS153">
        <v>678.125</v>
      </c>
      <c r="CT153">
        <v>493.25</v>
      </c>
      <c r="CU153">
        <v>633.4</v>
      </c>
      <c r="CV153">
        <v>621.47058823529414</v>
      </c>
      <c r="CW153">
        <v>755.6</v>
      </c>
      <c r="CX153">
        <v>416.8</v>
      </c>
      <c r="CY153">
        <v>539</v>
      </c>
      <c r="CZ153">
        <v>572.71428571428567</v>
      </c>
      <c r="DA153">
        <v>599.45161290322585</v>
      </c>
      <c r="DB153">
        <v>932.5</v>
      </c>
      <c r="DC153">
        <v>1320.875</v>
      </c>
      <c r="DD153">
        <v>1374.125</v>
      </c>
      <c r="DE153">
        <v>1187.8846153846155</v>
      </c>
      <c r="DF153">
        <v>1573.1428571428571</v>
      </c>
      <c r="DG153">
        <v>1111.3</v>
      </c>
      <c r="DH153">
        <v>1253.3333333333333</v>
      </c>
      <c r="DI153">
        <v>1284.8076923076924</v>
      </c>
      <c r="DJ153">
        <v>1236.3461538461538</v>
      </c>
      <c r="DK153">
        <v>998.46987951807228</v>
      </c>
      <c r="DL153">
        <v>731.1</v>
      </c>
      <c r="DM153">
        <v>704</v>
      </c>
      <c r="DN153">
        <v>800</v>
      </c>
      <c r="DO153">
        <v>745.56</v>
      </c>
      <c r="DP153">
        <v>598.77777777777783</v>
      </c>
      <c r="DQ153">
        <v>644.29999999999995</v>
      </c>
      <c r="DR153">
        <v>625</v>
      </c>
      <c r="DS153">
        <v>623.46428571428567</v>
      </c>
      <c r="DT153">
        <v>681.05660377358492</v>
      </c>
      <c r="DU153">
        <v>681.05660377358492</v>
      </c>
      <c r="DV153">
        <v>874.77205882352939</v>
      </c>
      <c r="DY153">
        <v>745</v>
      </c>
      <c r="DZ153">
        <v>745</v>
      </c>
      <c r="EC153">
        <v>1596</v>
      </c>
      <c r="ED153">
        <v>1596</v>
      </c>
      <c r="EE153">
        <v>1170.5</v>
      </c>
      <c r="EG153">
        <v>1941</v>
      </c>
      <c r="EH153">
        <v>1088</v>
      </c>
      <c r="EI153">
        <v>1514.5</v>
      </c>
      <c r="EJ153">
        <v>1435</v>
      </c>
      <c r="EM153">
        <v>1435</v>
      </c>
      <c r="EN153">
        <v>1488</v>
      </c>
      <c r="EO153">
        <v>1361</v>
      </c>
      <c r="EQ153">
        <v>664</v>
      </c>
      <c r="ER153">
        <v>633</v>
      </c>
      <c r="ES153">
        <v>648.5</v>
      </c>
      <c r="ET153">
        <v>716</v>
      </c>
      <c r="EV153">
        <v>119</v>
      </c>
      <c r="EW153">
        <v>417.5</v>
      </c>
      <c r="EX153">
        <v>533</v>
      </c>
      <c r="EY153">
        <v>533</v>
      </c>
      <c r="EZ153">
        <v>2.5</v>
      </c>
      <c r="FA153">
        <v>993</v>
      </c>
      <c r="FB153">
        <v>2.4833333333333334</v>
      </c>
      <c r="FC153">
        <v>882.11034482758623</v>
      </c>
      <c r="FD153">
        <v>286.28571428571428</v>
      </c>
      <c r="FE153">
        <v>226.6</v>
      </c>
      <c r="FF153">
        <v>282.22222222222223</v>
      </c>
      <c r="FG153">
        <v>261.92307692307691</v>
      </c>
      <c r="FH153">
        <v>177.8</v>
      </c>
      <c r="FI153">
        <v>195.8</v>
      </c>
      <c r="FJ153">
        <v>335.75</v>
      </c>
      <c r="FK153">
        <v>229.35714285714286</v>
      </c>
      <c r="FL153">
        <v>316</v>
      </c>
      <c r="FM153">
        <v>267.33333333333331</v>
      </c>
      <c r="FN153">
        <v>201.16666666666666</v>
      </c>
      <c r="FO153">
        <v>264.36842105263156</v>
      </c>
      <c r="FP153">
        <v>309.85714285714283</v>
      </c>
      <c r="FQ153">
        <v>283.33333333333331</v>
      </c>
      <c r="FR153">
        <v>330</v>
      </c>
      <c r="FS153">
        <v>311.69565217391306</v>
      </c>
      <c r="FT153">
        <v>330</v>
      </c>
      <c r="FU153">
        <v>291.42857142857144</v>
      </c>
      <c r="FV153">
        <v>267</v>
      </c>
      <c r="FW153">
        <v>298.39999999999998</v>
      </c>
      <c r="FX153">
        <v>280.30769230769232</v>
      </c>
      <c r="FY153">
        <v>332.92307692307691</v>
      </c>
      <c r="FZ153">
        <v>307.27272727272725</v>
      </c>
      <c r="GA153">
        <v>306.81081081081084</v>
      </c>
    </row>
    <row r="154" spans="1:183" x14ac:dyDescent="0.3">
      <c r="A154" s="2" t="s">
        <v>152</v>
      </c>
      <c r="B154">
        <v>756.25</v>
      </c>
      <c r="C154">
        <v>757.5625</v>
      </c>
      <c r="D154">
        <v>639.5</v>
      </c>
      <c r="E154">
        <v>713.78947368421052</v>
      </c>
      <c r="F154">
        <v>736.71428571428567</v>
      </c>
      <c r="G154">
        <v>657.76923076923072</v>
      </c>
      <c r="H154">
        <v>794.86666666666667</v>
      </c>
      <c r="I154">
        <v>733.04761904761904</v>
      </c>
      <c r="J154">
        <v>723.9</v>
      </c>
      <c r="K154">
        <v>282.11111111111109</v>
      </c>
      <c r="L154">
        <v>311.81818181818181</v>
      </c>
      <c r="M154">
        <v>315.35714285714283</v>
      </c>
      <c r="N154">
        <v>0.8833333333333333</v>
      </c>
      <c r="O154">
        <v>305.41176470588238</v>
      </c>
      <c r="P154">
        <v>0.8833333333333333</v>
      </c>
      <c r="Q154">
        <v>305.41176470588238</v>
      </c>
      <c r="R154">
        <v>1.6333333333333333</v>
      </c>
      <c r="S154">
        <v>599.08771929824559</v>
      </c>
      <c r="AI154">
        <v>599.08771929824559</v>
      </c>
      <c r="AJ154">
        <v>600</v>
      </c>
      <c r="AK154">
        <v>814</v>
      </c>
      <c r="AL154">
        <v>1048.625</v>
      </c>
      <c r="AM154">
        <v>832.04761904761904</v>
      </c>
      <c r="AN154">
        <v>548</v>
      </c>
      <c r="AO154">
        <v>565.28571428571433</v>
      </c>
      <c r="AP154">
        <v>932.66666666666663</v>
      </c>
      <c r="AQ154">
        <v>663.66666666666663</v>
      </c>
      <c r="AR154">
        <v>747.85714285714289</v>
      </c>
      <c r="AS154">
        <v>603.125</v>
      </c>
      <c r="AT154">
        <v>627.57142857142856</v>
      </c>
      <c r="AU154">
        <v>720</v>
      </c>
      <c r="AV154">
        <v>648.09090909090912</v>
      </c>
      <c r="AW154">
        <v>416.85714285714283</v>
      </c>
      <c r="AX154">
        <v>715.5</v>
      </c>
      <c r="AY154">
        <v>361.5</v>
      </c>
      <c r="AZ154">
        <v>493.68421052631578</v>
      </c>
      <c r="BA154">
        <v>576.53658536585363</v>
      </c>
      <c r="BB154">
        <v>663.22891566265059</v>
      </c>
      <c r="BC154">
        <v>376.5</v>
      </c>
      <c r="BD154">
        <v>496.66666666666669</v>
      </c>
      <c r="BE154">
        <v>431.2</v>
      </c>
      <c r="BF154">
        <v>453</v>
      </c>
      <c r="BG154">
        <v>551.4</v>
      </c>
      <c r="BH154">
        <v>303.66666666666669</v>
      </c>
      <c r="BI154">
        <v>328</v>
      </c>
      <c r="BJ154">
        <v>408.30769230769232</v>
      </c>
      <c r="BK154">
        <v>430.65384615384613</v>
      </c>
      <c r="BL154">
        <v>430.65384615384613</v>
      </c>
      <c r="BM154">
        <v>607.75229357798162</v>
      </c>
      <c r="CR154">
        <v>607.75229357798162</v>
      </c>
      <c r="CS154">
        <v>756</v>
      </c>
      <c r="CT154">
        <v>352.33333333333331</v>
      </c>
      <c r="CU154">
        <v>577.20000000000005</v>
      </c>
      <c r="CV154">
        <v>605.64285714285711</v>
      </c>
      <c r="CW154">
        <v>593</v>
      </c>
      <c r="CX154">
        <v>417.57142857142856</v>
      </c>
      <c r="CY154">
        <v>540.20000000000005</v>
      </c>
      <c r="CZ154">
        <v>499.75</v>
      </c>
      <c r="DA154">
        <v>549.16666666666663</v>
      </c>
      <c r="DB154">
        <v>576.83333333333337</v>
      </c>
      <c r="DC154">
        <v>540.79999999999995</v>
      </c>
      <c r="DD154">
        <v>585.20000000000005</v>
      </c>
      <c r="DE154">
        <v>568.1875</v>
      </c>
      <c r="DF154">
        <v>593.5</v>
      </c>
      <c r="DG154">
        <v>737.44444444444446</v>
      </c>
      <c r="DH154">
        <v>495</v>
      </c>
      <c r="DI154">
        <v>630</v>
      </c>
      <c r="DJ154">
        <v>603.97368421052636</v>
      </c>
      <c r="DK154">
        <v>579.79411764705878</v>
      </c>
      <c r="DL154">
        <v>305.25</v>
      </c>
      <c r="DM154">
        <v>233.5</v>
      </c>
      <c r="DN154">
        <v>394</v>
      </c>
      <c r="DO154">
        <v>310.91666666666669</v>
      </c>
      <c r="DP154">
        <v>437.5</v>
      </c>
      <c r="DQ154">
        <v>290.5</v>
      </c>
      <c r="DR154">
        <v>615</v>
      </c>
      <c r="DS154">
        <v>424.55555555555554</v>
      </c>
      <c r="DT154">
        <v>359.61904761904759</v>
      </c>
      <c r="DU154">
        <v>359.61904761904759</v>
      </c>
      <c r="DV154">
        <v>527.84269662921349</v>
      </c>
      <c r="EH154">
        <v>112</v>
      </c>
      <c r="EI154">
        <v>112</v>
      </c>
      <c r="EJ154">
        <v>587</v>
      </c>
      <c r="EM154">
        <v>587</v>
      </c>
      <c r="EN154">
        <v>349.5</v>
      </c>
      <c r="EO154">
        <v>349.5</v>
      </c>
      <c r="ER154">
        <v>104</v>
      </c>
      <c r="ES154">
        <v>104</v>
      </c>
      <c r="EX154">
        <v>104</v>
      </c>
      <c r="EY154">
        <v>104</v>
      </c>
      <c r="EZ154">
        <v>0.66666666666666663</v>
      </c>
      <c r="FA154">
        <v>267.66666666666669</v>
      </c>
      <c r="FB154">
        <v>1.2722222222222221</v>
      </c>
      <c r="FC154">
        <v>519.35869565217388</v>
      </c>
      <c r="FD154">
        <v>207.125</v>
      </c>
      <c r="FE154">
        <v>198.33333333333334</v>
      </c>
      <c r="FF154">
        <v>240.2</v>
      </c>
      <c r="FG154">
        <v>211.04545454545453</v>
      </c>
      <c r="FH154">
        <v>197.25</v>
      </c>
      <c r="FI154">
        <v>170.14285714285714</v>
      </c>
      <c r="FJ154">
        <v>161.80000000000001</v>
      </c>
      <c r="FK154">
        <v>174.3125</v>
      </c>
      <c r="FL154">
        <v>199.85714285714286</v>
      </c>
      <c r="FM154">
        <v>293</v>
      </c>
      <c r="FN154">
        <v>238.33333333333334</v>
      </c>
      <c r="FO154">
        <v>241.42105263157896</v>
      </c>
      <c r="FP154">
        <v>185.625</v>
      </c>
      <c r="FQ154">
        <v>257</v>
      </c>
      <c r="FR154">
        <v>254.83333333333334</v>
      </c>
      <c r="FS154">
        <v>229.1904761904762</v>
      </c>
      <c r="FT154">
        <v>249</v>
      </c>
      <c r="FU154">
        <v>178.92307692307693</v>
      </c>
      <c r="FV154">
        <v>233.86666666666667</v>
      </c>
      <c r="FW154">
        <v>221.9047619047619</v>
      </c>
      <c r="FX154">
        <v>236.125</v>
      </c>
      <c r="FY154">
        <v>268.25</v>
      </c>
      <c r="FZ154">
        <v>233.5</v>
      </c>
      <c r="GA154">
        <v>248.68421052631578</v>
      </c>
    </row>
    <row r="155" spans="1:183" x14ac:dyDescent="0.3">
      <c r="A155" s="2" t="s">
        <v>153</v>
      </c>
      <c r="N155">
        <v>0</v>
      </c>
      <c r="P155">
        <v>0</v>
      </c>
      <c r="R155">
        <v>0</v>
      </c>
      <c r="AJ155">
        <v>1167.8</v>
      </c>
      <c r="AK155">
        <v>1002.6666666666666</v>
      </c>
      <c r="AL155">
        <v>1385.5</v>
      </c>
      <c r="AM155">
        <v>1177.2592592592594</v>
      </c>
      <c r="AN155">
        <v>1260.7777777777778</v>
      </c>
      <c r="AO155">
        <v>871.875</v>
      </c>
      <c r="AP155">
        <v>1184.7777777777778</v>
      </c>
      <c r="AQ155">
        <v>1114.8076923076924</v>
      </c>
      <c r="AR155">
        <v>1146.6226415094341</v>
      </c>
      <c r="AS155">
        <v>968.28571428571433</v>
      </c>
      <c r="AT155">
        <v>971</v>
      </c>
      <c r="AU155">
        <v>852</v>
      </c>
      <c r="AV155">
        <v>926.86363636363637</v>
      </c>
      <c r="AW155">
        <v>758.28571428571433</v>
      </c>
      <c r="AX155">
        <v>1352.5</v>
      </c>
      <c r="AY155">
        <v>1065.125</v>
      </c>
      <c r="AZ155">
        <v>1071.695652173913</v>
      </c>
      <c r="BA155">
        <v>1000.8888888888889</v>
      </c>
      <c r="BB155">
        <v>1079.704081632653</v>
      </c>
      <c r="BC155">
        <v>651.55555555555554</v>
      </c>
      <c r="BD155">
        <v>614.16666666666663</v>
      </c>
      <c r="BE155">
        <v>597.22222222222217</v>
      </c>
      <c r="BF155">
        <v>621.83333333333337</v>
      </c>
      <c r="BG155">
        <v>564.28571428571433</v>
      </c>
      <c r="BH155">
        <v>447.22222222222223</v>
      </c>
      <c r="BI155">
        <v>500.75</v>
      </c>
      <c r="BJ155">
        <v>499.20833333333331</v>
      </c>
      <c r="BK155">
        <v>560.52083333333337</v>
      </c>
      <c r="BL155">
        <v>560.52083333333337</v>
      </c>
      <c r="BM155">
        <v>909.01369863013701</v>
      </c>
      <c r="CR155">
        <v>909.01369863013701</v>
      </c>
      <c r="CT155">
        <v>388</v>
      </c>
      <c r="CU155">
        <v>413</v>
      </c>
      <c r="CV155">
        <v>400.5</v>
      </c>
      <c r="DA155">
        <v>400.5</v>
      </c>
      <c r="DK155">
        <v>400.5</v>
      </c>
      <c r="DR155">
        <v>126</v>
      </c>
      <c r="DS155">
        <v>126</v>
      </c>
      <c r="DT155">
        <v>126</v>
      </c>
      <c r="DU155">
        <v>126</v>
      </c>
      <c r="DV155">
        <v>309</v>
      </c>
      <c r="EA155">
        <v>688</v>
      </c>
      <c r="ED155">
        <v>688</v>
      </c>
      <c r="EE155">
        <v>688</v>
      </c>
      <c r="EO155">
        <v>688</v>
      </c>
      <c r="EZ155">
        <v>0.13333333333333333</v>
      </c>
      <c r="FA155">
        <v>688</v>
      </c>
      <c r="FB155">
        <v>3.888888888888889E-2</v>
      </c>
      <c r="FC155">
        <v>403.75</v>
      </c>
      <c r="FL155">
        <v>262.57142857142856</v>
      </c>
      <c r="FM155">
        <v>217.75</v>
      </c>
      <c r="FN155">
        <v>167.25</v>
      </c>
      <c r="FO155">
        <v>213.82608695652175</v>
      </c>
      <c r="FP155">
        <v>246.22222222222223</v>
      </c>
      <c r="FQ155">
        <v>247.25</v>
      </c>
      <c r="FR155">
        <v>253.77777777777777</v>
      </c>
      <c r="FS155">
        <v>249.15384615384616</v>
      </c>
    </row>
    <row r="156" spans="1:183" x14ac:dyDescent="0.3">
      <c r="A156" s="2" t="s">
        <v>154</v>
      </c>
      <c r="B156">
        <v>604.78947368421052</v>
      </c>
      <c r="C156">
        <v>834.94285714285718</v>
      </c>
      <c r="D156">
        <v>649.969696969697</v>
      </c>
      <c r="E156">
        <v>694.84905660377353</v>
      </c>
      <c r="F156">
        <v>958.72500000000002</v>
      </c>
      <c r="G156">
        <v>825.64102564102564</v>
      </c>
      <c r="H156">
        <v>954.02564102564099</v>
      </c>
      <c r="I156">
        <v>913.18644067796606</v>
      </c>
      <c r="J156">
        <v>809.86607142857144</v>
      </c>
      <c r="K156">
        <v>872.2</v>
      </c>
      <c r="L156">
        <v>850.2</v>
      </c>
      <c r="M156">
        <v>886.51351351351354</v>
      </c>
      <c r="N156">
        <v>3.2250000000000001</v>
      </c>
      <c r="O156">
        <v>869.20512820512818</v>
      </c>
      <c r="P156">
        <v>3.2250000000000001</v>
      </c>
      <c r="Q156">
        <v>869.20512820512818</v>
      </c>
      <c r="R156">
        <v>3</v>
      </c>
      <c r="S156">
        <v>830.22580645161293</v>
      </c>
      <c r="AI156">
        <v>830.22580645161293</v>
      </c>
      <c r="AJ156">
        <v>1033.875</v>
      </c>
      <c r="AK156">
        <v>1426.375</v>
      </c>
      <c r="AL156">
        <v>1290.375</v>
      </c>
      <c r="AM156">
        <v>1250.2083333333333</v>
      </c>
      <c r="AN156">
        <v>1598.5</v>
      </c>
      <c r="AO156">
        <v>1618.875</v>
      </c>
      <c r="AP156">
        <v>1322.2857142857142</v>
      </c>
      <c r="AQ156">
        <v>1527.68</v>
      </c>
      <c r="AR156">
        <v>1391.7755102040817</v>
      </c>
      <c r="AS156">
        <v>1137</v>
      </c>
      <c r="AT156">
        <v>575.125</v>
      </c>
      <c r="AU156">
        <v>1122.8333333333333</v>
      </c>
      <c r="AV156">
        <v>908</v>
      </c>
      <c r="AW156">
        <v>550.57142857142856</v>
      </c>
      <c r="AX156">
        <v>1017.25</v>
      </c>
      <c r="AY156">
        <v>863.33333333333337</v>
      </c>
      <c r="AZ156">
        <v>784.65</v>
      </c>
      <c r="BA156">
        <v>846.32500000000005</v>
      </c>
      <c r="BB156">
        <v>1146.629213483146</v>
      </c>
      <c r="BC156">
        <v>879.5</v>
      </c>
      <c r="BD156">
        <v>886.125</v>
      </c>
      <c r="BE156">
        <v>728.14285714285711</v>
      </c>
      <c r="BF156">
        <v>835.73913043478262</v>
      </c>
      <c r="BG156">
        <v>911.8</v>
      </c>
      <c r="BH156">
        <v>893.77777777777783</v>
      </c>
      <c r="BI156">
        <v>852.5</v>
      </c>
      <c r="BJ156">
        <v>888.22222222222217</v>
      </c>
      <c r="BK156">
        <v>864.08</v>
      </c>
      <c r="BL156">
        <v>864.08</v>
      </c>
      <c r="BM156">
        <v>1044.9928057553957</v>
      </c>
      <c r="BO156">
        <v>1443</v>
      </c>
      <c r="BQ156">
        <v>1443</v>
      </c>
      <c r="BV156">
        <v>1443</v>
      </c>
      <c r="BX156">
        <v>822</v>
      </c>
      <c r="BZ156">
        <v>822</v>
      </c>
      <c r="CE156">
        <v>822</v>
      </c>
      <c r="CF156">
        <v>1132.5</v>
      </c>
      <c r="CH156">
        <v>692</v>
      </c>
      <c r="CJ156">
        <v>692</v>
      </c>
      <c r="CO156">
        <v>692</v>
      </c>
      <c r="CP156">
        <v>692</v>
      </c>
      <c r="CQ156">
        <v>985.66666666666663</v>
      </c>
      <c r="CR156">
        <v>1043.7394366197184</v>
      </c>
      <c r="CS156">
        <v>1119.6666666666667</v>
      </c>
      <c r="CT156">
        <v>1207.8333333333333</v>
      </c>
      <c r="CU156">
        <v>1023</v>
      </c>
      <c r="CV156">
        <v>1116.8333333333333</v>
      </c>
      <c r="CW156">
        <v>758.2</v>
      </c>
      <c r="CX156">
        <v>678.8</v>
      </c>
      <c r="CY156">
        <v>1107.75</v>
      </c>
      <c r="CZ156">
        <v>891.5</v>
      </c>
      <c r="DA156">
        <v>1004.1666666666666</v>
      </c>
      <c r="DB156">
        <v>1418.875</v>
      </c>
      <c r="DC156">
        <v>1708.625</v>
      </c>
      <c r="DD156">
        <v>1452.8571428571429</v>
      </c>
      <c r="DE156">
        <v>1530</v>
      </c>
      <c r="DF156">
        <v>1647.2222222222222</v>
      </c>
      <c r="DG156">
        <v>1690.6</v>
      </c>
      <c r="DH156">
        <v>1644.8571428571429</v>
      </c>
      <c r="DI156">
        <v>1663.2692307692307</v>
      </c>
      <c r="DJ156">
        <v>1600.7142857142858</v>
      </c>
      <c r="DK156">
        <v>1348.0588235294117</v>
      </c>
      <c r="DL156">
        <v>811.33333333333337</v>
      </c>
      <c r="DM156">
        <v>839.22222222222217</v>
      </c>
      <c r="DN156">
        <v>862.71428571428567</v>
      </c>
      <c r="DO156">
        <v>839.09090909090912</v>
      </c>
      <c r="DP156">
        <v>800.125</v>
      </c>
      <c r="DQ156">
        <v>843.14285714285711</v>
      </c>
      <c r="DR156">
        <v>831.5</v>
      </c>
      <c r="DS156">
        <v>824.13043478260875</v>
      </c>
      <c r="DT156">
        <v>831.44444444444446</v>
      </c>
      <c r="DU156">
        <v>831.44444444444446</v>
      </c>
      <c r="DV156">
        <v>1169.2307692307693</v>
      </c>
      <c r="DY156">
        <v>571</v>
      </c>
      <c r="DZ156">
        <v>571</v>
      </c>
      <c r="EA156">
        <v>398</v>
      </c>
      <c r="ED156">
        <v>398</v>
      </c>
      <c r="EE156">
        <v>484.5</v>
      </c>
      <c r="EF156">
        <v>1818</v>
      </c>
      <c r="EH156">
        <v>1842</v>
      </c>
      <c r="EI156">
        <v>1834</v>
      </c>
      <c r="EJ156">
        <v>1783</v>
      </c>
      <c r="EM156">
        <v>1783</v>
      </c>
      <c r="EN156">
        <v>1821.25</v>
      </c>
      <c r="EO156">
        <v>1375.6666666666667</v>
      </c>
      <c r="EP156">
        <v>2353</v>
      </c>
      <c r="ER156">
        <v>532</v>
      </c>
      <c r="ES156">
        <v>1139</v>
      </c>
      <c r="ET156">
        <v>1185</v>
      </c>
      <c r="EW156">
        <v>1185</v>
      </c>
      <c r="EX156">
        <v>1150.5</v>
      </c>
      <c r="EY156">
        <v>1150.5</v>
      </c>
      <c r="EZ156">
        <v>3.3333333333333335</v>
      </c>
      <c r="FA156">
        <v>1285.5999999999999</v>
      </c>
      <c r="FB156">
        <v>2.8888888888888888</v>
      </c>
      <c r="FC156">
        <v>1177.5428571428572</v>
      </c>
      <c r="FD156">
        <v>349.33333333333331</v>
      </c>
      <c r="FE156">
        <v>356.7</v>
      </c>
      <c r="FF156">
        <v>388.71428571428572</v>
      </c>
      <c r="FG156">
        <v>362.76923076923077</v>
      </c>
      <c r="FH156">
        <v>273</v>
      </c>
      <c r="FI156">
        <v>325.8</v>
      </c>
      <c r="FJ156">
        <v>329.125</v>
      </c>
      <c r="FK156">
        <v>312.61111111111109</v>
      </c>
      <c r="FL156">
        <v>150.28571428571428</v>
      </c>
      <c r="FM156">
        <v>206.25</v>
      </c>
      <c r="FN156">
        <v>231.11111111111111</v>
      </c>
      <c r="FO156">
        <v>197.85</v>
      </c>
      <c r="FP156">
        <v>302</v>
      </c>
      <c r="FQ156">
        <v>316.75</v>
      </c>
      <c r="FR156">
        <v>305.28571428571428</v>
      </c>
      <c r="FS156">
        <v>307.64</v>
      </c>
      <c r="FT156">
        <v>273.92500000000001</v>
      </c>
      <c r="FU156">
        <v>236.61538461538461</v>
      </c>
      <c r="FV156">
        <v>298.25641025641028</v>
      </c>
      <c r="FW156">
        <v>269.63559322033899</v>
      </c>
      <c r="FX156">
        <v>237.65789473684211</v>
      </c>
      <c r="FY156">
        <v>309.8</v>
      </c>
      <c r="FZ156">
        <v>260.36363636363637</v>
      </c>
      <c r="GA156">
        <v>268.54716981132077</v>
      </c>
    </row>
    <row r="157" spans="1:183" x14ac:dyDescent="0.3">
      <c r="A157" s="2" t="s">
        <v>155</v>
      </c>
      <c r="B157">
        <v>1079.375</v>
      </c>
      <c r="C157">
        <v>931.77777777777783</v>
      </c>
      <c r="D157">
        <v>948.9</v>
      </c>
      <c r="E157">
        <v>981.85185185185185</v>
      </c>
      <c r="F157">
        <v>1351.75</v>
      </c>
      <c r="G157">
        <v>1242.125</v>
      </c>
      <c r="H157">
        <v>1112.7777777777778</v>
      </c>
      <c r="I157">
        <v>1230.6400000000001</v>
      </c>
      <c r="J157">
        <v>1101.4615384615386</v>
      </c>
      <c r="K157">
        <v>483.14285714285717</v>
      </c>
      <c r="L157">
        <v>336</v>
      </c>
      <c r="M157">
        <v>545.42857142857144</v>
      </c>
      <c r="N157">
        <v>0.70175438596491224</v>
      </c>
      <c r="O157">
        <v>444.52173913043481</v>
      </c>
      <c r="P157">
        <v>0.70175438596491224</v>
      </c>
      <c r="Q157">
        <v>444.52173913043481</v>
      </c>
      <c r="R157">
        <v>1.4853801169590644</v>
      </c>
      <c r="S157">
        <v>900</v>
      </c>
      <c r="U157">
        <v>1159</v>
      </c>
      <c r="W157">
        <v>1159</v>
      </c>
      <c r="AB157">
        <v>1159</v>
      </c>
      <c r="AH157">
        <v>1159</v>
      </c>
      <c r="AI157">
        <v>903.40789473684208</v>
      </c>
      <c r="AK157">
        <v>1429</v>
      </c>
      <c r="AL157">
        <v>449</v>
      </c>
      <c r="AM157">
        <v>939</v>
      </c>
      <c r="AN157">
        <v>1288.5</v>
      </c>
      <c r="AO157">
        <v>264.66666666666669</v>
      </c>
      <c r="AP157">
        <v>826.33333333333337</v>
      </c>
      <c r="AQ157">
        <v>731.25</v>
      </c>
      <c r="AR157">
        <v>820.28571428571433</v>
      </c>
      <c r="AS157">
        <v>974</v>
      </c>
      <c r="AT157">
        <v>349.33333333333331</v>
      </c>
      <c r="AU157">
        <v>380</v>
      </c>
      <c r="AV157">
        <v>621.42857142857144</v>
      </c>
      <c r="AW157">
        <v>768.5</v>
      </c>
      <c r="AX157">
        <v>1166</v>
      </c>
      <c r="AY157">
        <v>242</v>
      </c>
      <c r="AZ157">
        <v>729.8</v>
      </c>
      <c r="BA157">
        <v>685.17647058823525</v>
      </c>
      <c r="BB157">
        <v>746.19354838709683</v>
      </c>
      <c r="BC157">
        <v>265</v>
      </c>
      <c r="BD157">
        <v>713</v>
      </c>
      <c r="BE157">
        <v>529</v>
      </c>
      <c r="BF157">
        <v>443</v>
      </c>
      <c r="BH157">
        <v>371.33333333333331</v>
      </c>
      <c r="BI157">
        <v>682.5</v>
      </c>
      <c r="BJ157">
        <v>495.8</v>
      </c>
      <c r="BK157">
        <v>472.33333333333331</v>
      </c>
      <c r="BL157">
        <v>472.33333333333331</v>
      </c>
      <c r="BM157">
        <v>684.57500000000005</v>
      </c>
      <c r="BO157">
        <v>189</v>
      </c>
      <c r="BQ157">
        <v>189</v>
      </c>
      <c r="BT157">
        <v>1883</v>
      </c>
      <c r="BU157">
        <v>1883</v>
      </c>
      <c r="BV157">
        <v>1036</v>
      </c>
      <c r="BW157">
        <v>1640</v>
      </c>
      <c r="BX157">
        <v>1941</v>
      </c>
      <c r="BY157">
        <v>1557</v>
      </c>
      <c r="BZ157">
        <v>1712.6666666666667</v>
      </c>
      <c r="CA157">
        <v>568</v>
      </c>
      <c r="CD157">
        <v>568</v>
      </c>
      <c r="CE157">
        <v>1426.5</v>
      </c>
      <c r="CF157">
        <v>1296.3333333333333</v>
      </c>
      <c r="CG157">
        <v>874</v>
      </c>
      <c r="CH157">
        <v>2313</v>
      </c>
      <c r="CJ157">
        <v>1593.5</v>
      </c>
      <c r="CK157">
        <v>373</v>
      </c>
      <c r="CM157">
        <v>638</v>
      </c>
      <c r="CN157">
        <v>505.5</v>
      </c>
      <c r="CO157">
        <v>1049.5</v>
      </c>
      <c r="CP157">
        <v>1049.5</v>
      </c>
      <c r="CQ157">
        <v>1197.5999999999999</v>
      </c>
      <c r="CR157">
        <v>787.18</v>
      </c>
      <c r="CS157">
        <v>1159.4000000000001</v>
      </c>
      <c r="CT157">
        <v>1600.3333333333333</v>
      </c>
      <c r="CU157">
        <v>900</v>
      </c>
      <c r="CV157">
        <v>1161.3846153846155</v>
      </c>
      <c r="CW157">
        <v>1482.2</v>
      </c>
      <c r="CX157">
        <v>1408.6666666666667</v>
      </c>
      <c r="CY157">
        <v>1108.5714285714287</v>
      </c>
      <c r="CZ157">
        <v>1293.1333333333334</v>
      </c>
      <c r="DA157">
        <v>1231.9642857142858</v>
      </c>
      <c r="DB157">
        <v>1204</v>
      </c>
      <c r="DC157">
        <v>1016.5</v>
      </c>
      <c r="DD157">
        <v>695</v>
      </c>
      <c r="DE157">
        <v>984.0526315789474</v>
      </c>
      <c r="DF157">
        <v>885.83333333333337</v>
      </c>
      <c r="DG157">
        <v>1518.4444444444443</v>
      </c>
      <c r="DH157">
        <v>1037.5555555555557</v>
      </c>
      <c r="DI157">
        <v>1179.9583333333333</v>
      </c>
      <c r="DJ157">
        <v>1093.3953488372092</v>
      </c>
      <c r="DK157">
        <v>1148.0422535211267</v>
      </c>
      <c r="DL157">
        <v>478.88888888888891</v>
      </c>
      <c r="DM157">
        <v>593.20000000000005</v>
      </c>
      <c r="DN157">
        <v>683.14285714285711</v>
      </c>
      <c r="DO157">
        <v>574.19047619047615</v>
      </c>
      <c r="DP157">
        <v>338.83333333333331</v>
      </c>
      <c r="DQ157">
        <v>383.9</v>
      </c>
      <c r="DR157">
        <v>330.44444444444446</v>
      </c>
      <c r="DS157">
        <v>353.84</v>
      </c>
      <c r="DT157">
        <v>454.43478260869563</v>
      </c>
      <c r="DU157">
        <v>454.43478260869563</v>
      </c>
      <c r="DV157">
        <v>875.34188034188037</v>
      </c>
      <c r="DW157">
        <v>1392</v>
      </c>
      <c r="DX157">
        <v>1268.5</v>
      </c>
      <c r="DY157">
        <v>1257</v>
      </c>
      <c r="DZ157">
        <v>1288.5999999999999</v>
      </c>
      <c r="EA157">
        <v>1514.6666666666667</v>
      </c>
      <c r="ED157">
        <v>1514.6666666666667</v>
      </c>
      <c r="EE157">
        <v>1373.375</v>
      </c>
      <c r="EF157">
        <v>200</v>
      </c>
      <c r="EG157">
        <v>994</v>
      </c>
      <c r="EH157">
        <v>669</v>
      </c>
      <c r="EI157">
        <v>770.2</v>
      </c>
      <c r="EJ157">
        <v>555.66666666666663</v>
      </c>
      <c r="EM157">
        <v>555.66666666666663</v>
      </c>
      <c r="EN157">
        <v>689.75</v>
      </c>
      <c r="EO157">
        <v>1031.5625</v>
      </c>
      <c r="EQ157">
        <v>534.33333333333337</v>
      </c>
      <c r="ER157">
        <v>455</v>
      </c>
      <c r="ES157">
        <v>514.5</v>
      </c>
      <c r="ET157">
        <v>863</v>
      </c>
      <c r="EW157">
        <v>863</v>
      </c>
      <c r="EX157">
        <v>663.85714285714289</v>
      </c>
      <c r="EY157">
        <v>663.85714285714289</v>
      </c>
      <c r="EZ157">
        <v>3.4666666666666668</v>
      </c>
      <c r="FA157">
        <v>919.6521739130435</v>
      </c>
      <c r="FB157">
        <v>3.1722222222222221</v>
      </c>
      <c r="FC157">
        <v>882.62142857142862</v>
      </c>
      <c r="FD157">
        <v>155.5</v>
      </c>
      <c r="FE157">
        <v>156.33333333333334</v>
      </c>
      <c r="FF157">
        <v>247.11111111111111</v>
      </c>
      <c r="FG157">
        <v>190.16666666666666</v>
      </c>
      <c r="FH157">
        <v>197.2</v>
      </c>
      <c r="FI157">
        <v>303</v>
      </c>
      <c r="FJ157">
        <v>295.14285714285717</v>
      </c>
      <c r="FK157">
        <v>264.06666666666666</v>
      </c>
      <c r="FL157">
        <v>235.75</v>
      </c>
      <c r="FM157">
        <v>265.33333333333331</v>
      </c>
      <c r="FN157">
        <v>172.66666666666666</v>
      </c>
      <c r="FO157">
        <v>225.7</v>
      </c>
      <c r="FP157">
        <v>294.5</v>
      </c>
      <c r="FQ157">
        <v>134.33333333333334</v>
      </c>
      <c r="FR157">
        <v>305.66666666666669</v>
      </c>
      <c r="FS157">
        <v>238.625</v>
      </c>
      <c r="FT157">
        <v>310</v>
      </c>
      <c r="FU157">
        <v>262</v>
      </c>
      <c r="FV157">
        <v>301.11111111111109</v>
      </c>
      <c r="FW157">
        <v>291.44</v>
      </c>
      <c r="FX157">
        <v>311.875</v>
      </c>
      <c r="FY157">
        <v>243.22222222222223</v>
      </c>
      <c r="FZ157">
        <v>251.7</v>
      </c>
      <c r="GA157">
        <v>266.7037037037037</v>
      </c>
    </row>
    <row r="158" spans="1:183" x14ac:dyDescent="0.3">
      <c r="A158" s="2" t="s">
        <v>156</v>
      </c>
      <c r="B158">
        <v>598.875</v>
      </c>
      <c r="C158">
        <v>426.05882352941177</v>
      </c>
      <c r="D158">
        <v>518.78571428571433</v>
      </c>
      <c r="E158">
        <v>512.51063829787233</v>
      </c>
      <c r="F158">
        <v>522.875</v>
      </c>
      <c r="G158">
        <v>415.15789473684208</v>
      </c>
      <c r="H158">
        <v>633.11111111111109</v>
      </c>
      <c r="I158">
        <v>521.69811320754718</v>
      </c>
      <c r="J158">
        <v>517.38</v>
      </c>
      <c r="K158">
        <v>353.26666666666665</v>
      </c>
      <c r="L158">
        <v>339</v>
      </c>
      <c r="M158">
        <v>370.71428571428572</v>
      </c>
      <c r="N158">
        <v>1.7142857142857142</v>
      </c>
      <c r="O158">
        <v>353</v>
      </c>
      <c r="P158">
        <v>1.7142857142857142</v>
      </c>
      <c r="Q158">
        <v>353</v>
      </c>
      <c r="R158">
        <v>2.5833333333333335</v>
      </c>
      <c r="S158">
        <v>464.82312925170066</v>
      </c>
      <c r="T158">
        <v>748</v>
      </c>
      <c r="V158">
        <v>332.5</v>
      </c>
      <c r="W158">
        <v>540.25</v>
      </c>
      <c r="X158">
        <v>641</v>
      </c>
      <c r="Z158">
        <v>1011.5</v>
      </c>
      <c r="AA158">
        <v>826.25</v>
      </c>
      <c r="AB158">
        <v>683.25</v>
      </c>
      <c r="AC158">
        <v>734</v>
      </c>
      <c r="AE158">
        <v>846</v>
      </c>
      <c r="AF158">
        <v>771.33333333333337</v>
      </c>
      <c r="AG158">
        <v>771.33333333333337</v>
      </c>
      <c r="AH158">
        <v>707.27272727272725</v>
      </c>
      <c r="AI158">
        <v>481.70253164556959</v>
      </c>
      <c r="AJ158">
        <v>729.625</v>
      </c>
      <c r="AK158">
        <v>626.5</v>
      </c>
      <c r="AL158">
        <v>1088.1111111111111</v>
      </c>
      <c r="AM158">
        <v>843</v>
      </c>
      <c r="AN158">
        <v>867.5</v>
      </c>
      <c r="AO158">
        <v>671</v>
      </c>
      <c r="AP158">
        <v>932.5</v>
      </c>
      <c r="AQ158">
        <v>829.08333333333337</v>
      </c>
      <c r="AR158">
        <v>835.89361702127655</v>
      </c>
      <c r="AS158">
        <v>1044</v>
      </c>
      <c r="AT158">
        <v>559.875</v>
      </c>
      <c r="AU158">
        <v>471.5</v>
      </c>
      <c r="AV158">
        <v>678.6</v>
      </c>
      <c r="AW158">
        <v>733.25</v>
      </c>
      <c r="AX158">
        <v>328</v>
      </c>
      <c r="AY158">
        <v>492.6</v>
      </c>
      <c r="AZ158">
        <v>521.57142857142856</v>
      </c>
      <c r="BA158">
        <v>598.17073170731703</v>
      </c>
      <c r="BB158">
        <v>725.13636363636363</v>
      </c>
      <c r="BC158">
        <v>450.5</v>
      </c>
      <c r="BD158">
        <v>611.14285714285711</v>
      </c>
      <c r="BE158">
        <v>436.875</v>
      </c>
      <c r="BF158">
        <v>494.6521739130435</v>
      </c>
      <c r="BG158">
        <v>631.14285714285711</v>
      </c>
      <c r="BH158">
        <v>540.28571428571433</v>
      </c>
      <c r="BI158">
        <v>670.875</v>
      </c>
      <c r="BJ158">
        <v>616.68181818181813</v>
      </c>
      <c r="BK158">
        <v>554.31111111111113</v>
      </c>
      <c r="BL158">
        <v>554.31111111111113</v>
      </c>
      <c r="BM158">
        <v>667.33834586466162</v>
      </c>
      <c r="BN158">
        <v>408</v>
      </c>
      <c r="BO158">
        <v>1160.5</v>
      </c>
      <c r="BQ158">
        <v>909.66666666666663</v>
      </c>
      <c r="BR158">
        <v>578</v>
      </c>
      <c r="BS158">
        <v>1645</v>
      </c>
      <c r="BU158">
        <v>1111.5</v>
      </c>
      <c r="BV158">
        <v>990.4</v>
      </c>
      <c r="BW158">
        <v>117</v>
      </c>
      <c r="BX158">
        <v>286</v>
      </c>
      <c r="BZ158">
        <v>229.66666666666666</v>
      </c>
      <c r="CA158">
        <v>492</v>
      </c>
      <c r="CB158">
        <v>92</v>
      </c>
      <c r="CD158">
        <v>292</v>
      </c>
      <c r="CE158">
        <v>254.6</v>
      </c>
      <c r="CF158">
        <v>622.5</v>
      </c>
      <c r="CG158">
        <v>1186</v>
      </c>
      <c r="CH158">
        <v>336.5</v>
      </c>
      <c r="CJ158">
        <v>619.66666666666663</v>
      </c>
      <c r="CK158">
        <v>410</v>
      </c>
      <c r="CL158">
        <v>602</v>
      </c>
      <c r="CN158">
        <v>506</v>
      </c>
      <c r="CO158">
        <v>574.20000000000005</v>
      </c>
      <c r="CP158">
        <v>574.20000000000005</v>
      </c>
      <c r="CQ158">
        <v>606.4</v>
      </c>
      <c r="CR158">
        <v>661.16216216216219</v>
      </c>
      <c r="CS158">
        <v>848.16666666666663</v>
      </c>
      <c r="CT158">
        <v>468.71428571428572</v>
      </c>
      <c r="CU158">
        <v>591.25</v>
      </c>
      <c r="CV158">
        <v>631.47058823529414</v>
      </c>
      <c r="CW158">
        <v>734.4</v>
      </c>
      <c r="CX158">
        <v>715.6</v>
      </c>
      <c r="CY158">
        <v>848.85714285714289</v>
      </c>
      <c r="CZ158">
        <v>776</v>
      </c>
      <c r="DA158">
        <v>703.73529411764707</v>
      </c>
      <c r="DB158">
        <v>408.2</v>
      </c>
      <c r="DC158">
        <v>683</v>
      </c>
      <c r="DD158">
        <v>935.75</v>
      </c>
      <c r="DE158">
        <v>657.07142857142856</v>
      </c>
      <c r="DF158">
        <v>680.25</v>
      </c>
      <c r="DG158">
        <v>572.85714285714289</v>
      </c>
      <c r="DH158">
        <v>593.125</v>
      </c>
      <c r="DI158">
        <v>604</v>
      </c>
      <c r="DJ158">
        <v>626.5151515151515</v>
      </c>
      <c r="DK158">
        <v>665.70149253731347</v>
      </c>
      <c r="DL158">
        <v>335.75</v>
      </c>
      <c r="DM158">
        <v>430.25</v>
      </c>
      <c r="DN158">
        <v>471.25</v>
      </c>
      <c r="DO158">
        <v>412.41666666666669</v>
      </c>
      <c r="DP158">
        <v>358</v>
      </c>
      <c r="DQ158">
        <v>169.25</v>
      </c>
      <c r="DR158">
        <v>476</v>
      </c>
      <c r="DS158">
        <v>369.8125</v>
      </c>
      <c r="DT158">
        <v>388.07142857142856</v>
      </c>
      <c r="DU158">
        <v>388.07142857142856</v>
      </c>
      <c r="DV158">
        <v>583.87368421052633</v>
      </c>
      <c r="DW158">
        <v>764</v>
      </c>
      <c r="DY158">
        <v>753</v>
      </c>
      <c r="DZ158">
        <v>758.5</v>
      </c>
      <c r="EE158">
        <v>758.5</v>
      </c>
      <c r="EF158">
        <v>498</v>
      </c>
      <c r="EG158">
        <v>854</v>
      </c>
      <c r="EI158">
        <v>676</v>
      </c>
      <c r="EN158">
        <v>676</v>
      </c>
      <c r="EO158">
        <v>717.25</v>
      </c>
      <c r="EP158">
        <v>1220</v>
      </c>
      <c r="EQ158">
        <v>519</v>
      </c>
      <c r="ES158">
        <v>869.5</v>
      </c>
      <c r="EX158">
        <v>869.5</v>
      </c>
      <c r="EY158">
        <v>869.5</v>
      </c>
      <c r="EZ158">
        <v>1.5555555555555556</v>
      </c>
      <c r="FA158">
        <v>768</v>
      </c>
      <c r="FB158">
        <v>1.9666666666666666</v>
      </c>
      <c r="FC158">
        <v>594.81188118811883</v>
      </c>
      <c r="FD158">
        <v>201</v>
      </c>
      <c r="FE158">
        <v>228</v>
      </c>
      <c r="FF158">
        <v>163.375</v>
      </c>
      <c r="FG158">
        <v>195.10526315789474</v>
      </c>
      <c r="FH158">
        <v>140.80000000000001</v>
      </c>
      <c r="FI158">
        <v>160.19999999999999</v>
      </c>
      <c r="FJ158">
        <v>99.571428571428569</v>
      </c>
      <c r="FK158">
        <v>129.52941176470588</v>
      </c>
      <c r="FL158">
        <v>208.25</v>
      </c>
      <c r="FM158">
        <v>122.5</v>
      </c>
      <c r="FN158">
        <v>167.6</v>
      </c>
      <c r="FO158">
        <v>165.9047619047619</v>
      </c>
      <c r="FP158">
        <v>172.5</v>
      </c>
      <c r="FQ158">
        <v>197.125</v>
      </c>
      <c r="FR158">
        <v>140</v>
      </c>
      <c r="FS158">
        <v>167.16666666666666</v>
      </c>
      <c r="FT158">
        <v>151</v>
      </c>
      <c r="FU158">
        <v>144.94736842105263</v>
      </c>
      <c r="FV158">
        <v>162.44444444444446</v>
      </c>
      <c r="FW158">
        <v>152.71698113207546</v>
      </c>
      <c r="FX158">
        <v>132.75</v>
      </c>
      <c r="FY158">
        <v>137.70588235294119</v>
      </c>
      <c r="FZ158">
        <v>165.42857142857142</v>
      </c>
      <c r="GA158">
        <v>144.27659574468086</v>
      </c>
    </row>
    <row r="159" spans="1:183" x14ac:dyDescent="0.3">
      <c r="A159" s="2" t="s">
        <v>157</v>
      </c>
      <c r="B159">
        <v>530.5</v>
      </c>
      <c r="C159">
        <v>625.64285714285711</v>
      </c>
      <c r="D159">
        <v>513.57142857142856</v>
      </c>
      <c r="E159">
        <v>556.57142857142856</v>
      </c>
      <c r="F159">
        <v>820.66666666666663</v>
      </c>
      <c r="G159">
        <v>494.07692307692309</v>
      </c>
      <c r="H159">
        <v>616</v>
      </c>
      <c r="I159">
        <v>637.77499999999998</v>
      </c>
      <c r="J159">
        <v>596.18292682926824</v>
      </c>
      <c r="K159">
        <v>322.2</v>
      </c>
      <c r="L159">
        <v>347.44444444444446</v>
      </c>
      <c r="M159">
        <v>434</v>
      </c>
      <c r="N159">
        <v>1.0169491525423728</v>
      </c>
      <c r="O159">
        <v>372.80645161290323</v>
      </c>
      <c r="P159">
        <v>1.0169491525423728</v>
      </c>
      <c r="Q159">
        <v>372.80645161290323</v>
      </c>
      <c r="R159">
        <v>1.6384180790960452</v>
      </c>
      <c r="S159">
        <v>534.90265486725662</v>
      </c>
      <c r="V159">
        <v>819</v>
      </c>
      <c r="W159">
        <v>819</v>
      </c>
      <c r="AB159">
        <v>819</v>
      </c>
      <c r="AE159">
        <v>261</v>
      </c>
      <c r="AF159">
        <v>261</v>
      </c>
      <c r="AG159">
        <v>261</v>
      </c>
      <c r="AH159">
        <v>540</v>
      </c>
      <c r="AI159">
        <v>534.99130434782603</v>
      </c>
      <c r="EZ159">
        <v>0</v>
      </c>
      <c r="FB159">
        <v>0</v>
      </c>
      <c r="FT159">
        <v>234.16666666666666</v>
      </c>
      <c r="FU159">
        <v>223.69230769230768</v>
      </c>
      <c r="FV159">
        <v>209.6</v>
      </c>
      <c r="FW159">
        <v>221.55</v>
      </c>
      <c r="FX159">
        <v>268.21428571428572</v>
      </c>
      <c r="FY159">
        <v>212.07142857142858</v>
      </c>
      <c r="FZ159">
        <v>193.85714285714286</v>
      </c>
      <c r="GA159">
        <v>224.71428571428572</v>
      </c>
    </row>
    <row r="160" spans="1:183" x14ac:dyDescent="0.3">
      <c r="A160" s="2" t="s">
        <v>158</v>
      </c>
      <c r="B160">
        <v>1073</v>
      </c>
      <c r="C160">
        <v>1119.6428571428571</v>
      </c>
      <c r="D160">
        <v>1355.75</v>
      </c>
      <c r="E160">
        <v>1176.7435897435898</v>
      </c>
      <c r="F160">
        <v>1056.7333333333333</v>
      </c>
      <c r="G160">
        <v>1074.4375</v>
      </c>
      <c r="H160">
        <v>1186.2142857142858</v>
      </c>
      <c r="I160">
        <v>1103.3111111111111</v>
      </c>
      <c r="J160">
        <v>1137.4047619047619</v>
      </c>
      <c r="K160">
        <v>377.125</v>
      </c>
      <c r="L160">
        <v>453.33333333333331</v>
      </c>
      <c r="M160">
        <v>342.1875</v>
      </c>
      <c r="N160">
        <v>1.7627118644067796</v>
      </c>
      <c r="O160">
        <v>393.38</v>
      </c>
      <c r="P160">
        <v>1.7627118644067796</v>
      </c>
      <c r="Q160">
        <v>393.38</v>
      </c>
      <c r="R160">
        <v>3.3163841807909606</v>
      </c>
      <c r="S160">
        <v>859.78358208955228</v>
      </c>
      <c r="T160">
        <v>1554</v>
      </c>
      <c r="W160">
        <v>1554</v>
      </c>
      <c r="AB160">
        <v>1554</v>
      </c>
      <c r="AC160">
        <v>488</v>
      </c>
      <c r="AF160">
        <v>488</v>
      </c>
      <c r="AG160">
        <v>488</v>
      </c>
      <c r="AH160">
        <v>1021</v>
      </c>
      <c r="AI160">
        <v>862.15441176470586</v>
      </c>
      <c r="AJ160">
        <v>1732.4</v>
      </c>
      <c r="AK160">
        <v>1447.1111111111111</v>
      </c>
      <c r="AL160">
        <v>1533.6666666666667</v>
      </c>
      <c r="AM160">
        <v>1576.8214285714287</v>
      </c>
      <c r="AN160">
        <v>1494.8571428571429</v>
      </c>
      <c r="AO160">
        <v>1341.5555555555557</v>
      </c>
      <c r="AP160">
        <v>1629.4</v>
      </c>
      <c r="AQ160">
        <v>1493.5384615384614</v>
      </c>
      <c r="AR160">
        <v>1536.7222222222222</v>
      </c>
      <c r="AS160">
        <v>479.66666666666669</v>
      </c>
      <c r="AT160">
        <v>711.2</v>
      </c>
      <c r="AU160">
        <v>626.33333333333337</v>
      </c>
      <c r="AV160">
        <v>599.52941176470586</v>
      </c>
      <c r="AW160">
        <v>571</v>
      </c>
      <c r="AX160">
        <v>587.6</v>
      </c>
      <c r="AY160">
        <v>417.16666666666669</v>
      </c>
      <c r="AZ160">
        <v>524.33333333333337</v>
      </c>
      <c r="BA160">
        <v>560.85714285714289</v>
      </c>
      <c r="BB160">
        <v>1152.9550561797753</v>
      </c>
      <c r="BC160">
        <v>780.9</v>
      </c>
      <c r="BD160">
        <v>778</v>
      </c>
      <c r="BE160">
        <v>587</v>
      </c>
      <c r="BF160">
        <v>717.64285714285711</v>
      </c>
      <c r="BG160">
        <v>790.28571428571433</v>
      </c>
      <c r="BH160">
        <v>774.66666666666663</v>
      </c>
      <c r="BI160">
        <v>737.3</v>
      </c>
      <c r="BJ160">
        <v>764.5</v>
      </c>
      <c r="BK160">
        <v>740.2037037037037</v>
      </c>
      <c r="BL160">
        <v>740.2037037037037</v>
      </c>
      <c r="BM160">
        <v>997.09090909090912</v>
      </c>
      <c r="BO160">
        <v>1832</v>
      </c>
      <c r="BP160">
        <v>2024</v>
      </c>
      <c r="BQ160">
        <v>1928</v>
      </c>
      <c r="BR160">
        <v>1677</v>
      </c>
      <c r="BS160">
        <v>1672</v>
      </c>
      <c r="BU160">
        <v>1675.75</v>
      </c>
      <c r="BV160">
        <v>1759.8333333333333</v>
      </c>
      <c r="BX160">
        <v>374</v>
      </c>
      <c r="BZ160">
        <v>374</v>
      </c>
      <c r="CA160">
        <v>395</v>
      </c>
      <c r="CB160">
        <v>637</v>
      </c>
      <c r="CD160">
        <v>475.66666666666669</v>
      </c>
      <c r="CE160">
        <v>450.25</v>
      </c>
      <c r="CF160">
        <v>1236</v>
      </c>
      <c r="CH160">
        <v>1011</v>
      </c>
      <c r="CI160">
        <v>1285</v>
      </c>
      <c r="CJ160">
        <v>1148</v>
      </c>
      <c r="CK160">
        <v>1202.3333333333333</v>
      </c>
      <c r="CL160">
        <v>800</v>
      </c>
      <c r="CN160">
        <v>1101.75</v>
      </c>
      <c r="CO160">
        <v>1117.1666666666667</v>
      </c>
      <c r="CP160">
        <v>1117.1666666666667</v>
      </c>
      <c r="CQ160">
        <v>1191.4375</v>
      </c>
      <c r="CR160">
        <v>1016.6477987421383</v>
      </c>
      <c r="CS160">
        <v>642.14285714285711</v>
      </c>
      <c r="CT160">
        <v>683.11111111111109</v>
      </c>
      <c r="CU160">
        <v>621.71428571428567</v>
      </c>
      <c r="CV160">
        <v>651.95652173913038</v>
      </c>
      <c r="CW160">
        <v>612.5</v>
      </c>
      <c r="CX160">
        <v>721.4</v>
      </c>
      <c r="CY160">
        <v>721.25</v>
      </c>
      <c r="CZ160">
        <v>695.70588235294122</v>
      </c>
      <c r="DA160">
        <v>670.55</v>
      </c>
      <c r="DB160">
        <v>1514</v>
      </c>
      <c r="DC160">
        <v>1539.6</v>
      </c>
      <c r="DD160">
        <v>1556.125</v>
      </c>
      <c r="DE160">
        <v>1535.962962962963</v>
      </c>
      <c r="DF160">
        <v>1685.2857142857142</v>
      </c>
      <c r="DG160">
        <v>1470.5714285714287</v>
      </c>
      <c r="DH160">
        <v>1366.6666666666667</v>
      </c>
      <c r="DI160">
        <v>1495.2608695652175</v>
      </c>
      <c r="DJ160">
        <v>1517.24</v>
      </c>
      <c r="DK160">
        <v>1140.9333333333334</v>
      </c>
      <c r="DL160">
        <v>631.11111111111109</v>
      </c>
      <c r="DM160">
        <v>839.6</v>
      </c>
      <c r="DN160">
        <v>741</v>
      </c>
      <c r="DO160">
        <v>740.88888888888891</v>
      </c>
      <c r="DP160">
        <v>806.71428571428567</v>
      </c>
      <c r="DQ160">
        <v>950.71428571428567</v>
      </c>
      <c r="DR160">
        <v>774</v>
      </c>
      <c r="DS160">
        <v>837.73913043478262</v>
      </c>
      <c r="DT160">
        <v>785.44</v>
      </c>
      <c r="DU160">
        <v>785.44</v>
      </c>
      <c r="DV160">
        <v>1013.9714285714285</v>
      </c>
      <c r="DW160">
        <v>1031</v>
      </c>
      <c r="DY160">
        <v>183</v>
      </c>
      <c r="DZ160">
        <v>607</v>
      </c>
      <c r="EA160">
        <v>735.66666666666663</v>
      </c>
      <c r="EB160">
        <v>733</v>
      </c>
      <c r="EC160">
        <v>1126</v>
      </c>
      <c r="ED160">
        <v>790.28571428571433</v>
      </c>
      <c r="EE160">
        <v>749.55555555555554</v>
      </c>
      <c r="EF160">
        <v>1271</v>
      </c>
      <c r="EH160">
        <v>2211</v>
      </c>
      <c r="EI160">
        <v>1897.6666666666667</v>
      </c>
      <c r="EJ160">
        <v>1374.3333333333333</v>
      </c>
      <c r="EK160">
        <v>1390</v>
      </c>
      <c r="EL160">
        <v>1081</v>
      </c>
      <c r="EM160">
        <v>1339.1428571428571</v>
      </c>
      <c r="EN160">
        <v>1506.7</v>
      </c>
      <c r="EO160">
        <v>1148.0526315789473</v>
      </c>
      <c r="EP160">
        <v>1733</v>
      </c>
      <c r="ER160">
        <v>1382</v>
      </c>
      <c r="ES160">
        <v>1499</v>
      </c>
      <c r="ET160">
        <v>1079</v>
      </c>
      <c r="EU160">
        <v>1868.3333333333333</v>
      </c>
      <c r="EV160">
        <v>1812</v>
      </c>
      <c r="EW160">
        <v>1522</v>
      </c>
      <c r="EX160">
        <v>1515.1</v>
      </c>
      <c r="EY160">
        <v>1515.1</v>
      </c>
      <c r="EZ160">
        <v>4.5999999999999996</v>
      </c>
      <c r="FA160">
        <v>1274.6206896551723</v>
      </c>
      <c r="FB160">
        <v>3.8277777777777779</v>
      </c>
      <c r="FC160">
        <v>1058.698224852071</v>
      </c>
      <c r="FD160">
        <v>258.42857142857144</v>
      </c>
      <c r="FE160">
        <v>261.71428571428572</v>
      </c>
      <c r="FF160">
        <v>251.55555555555554</v>
      </c>
      <c r="FG160">
        <v>256.73913043478262</v>
      </c>
      <c r="FH160">
        <v>126</v>
      </c>
      <c r="FI160">
        <v>278</v>
      </c>
      <c r="FJ160">
        <v>237.375</v>
      </c>
      <c r="FK160">
        <v>223.11764705882354</v>
      </c>
      <c r="FL160">
        <v>260.28571428571428</v>
      </c>
      <c r="FM160">
        <v>196.4</v>
      </c>
      <c r="FN160">
        <v>256.33333333333331</v>
      </c>
      <c r="FO160">
        <v>241.22222222222223</v>
      </c>
      <c r="FP160">
        <v>261.71428571428572</v>
      </c>
      <c r="FQ160">
        <v>237.44444444444446</v>
      </c>
      <c r="FR160">
        <v>286.10000000000002</v>
      </c>
      <c r="FS160">
        <v>262.69230769230768</v>
      </c>
      <c r="FT160">
        <v>197.13333333333333</v>
      </c>
      <c r="FU160">
        <v>219.625</v>
      </c>
      <c r="FV160">
        <v>246.14285714285714</v>
      </c>
      <c r="FW160">
        <v>220.37777777777777</v>
      </c>
      <c r="FX160">
        <v>212.53846153846155</v>
      </c>
      <c r="FY160">
        <v>193.21428571428572</v>
      </c>
      <c r="FZ160">
        <v>202.75</v>
      </c>
      <c r="GA160">
        <v>202.58974358974359</v>
      </c>
    </row>
    <row r="161" spans="1:183" x14ac:dyDescent="0.3">
      <c r="A161" s="2" t="s">
        <v>159</v>
      </c>
      <c r="B161">
        <v>1318.909090909091</v>
      </c>
      <c r="C161">
        <v>970.06666666666672</v>
      </c>
      <c r="D161">
        <v>1184.0833333333333</v>
      </c>
      <c r="E161">
        <v>1138.6315789473683</v>
      </c>
      <c r="F161">
        <v>958.78571428571433</v>
      </c>
      <c r="G161">
        <v>1141.0625</v>
      </c>
      <c r="H161">
        <v>1309.3333333333333</v>
      </c>
      <c r="I161">
        <v>1140.4444444444443</v>
      </c>
      <c r="J161">
        <v>1139.6144578313254</v>
      </c>
      <c r="K161">
        <v>533.18181818181813</v>
      </c>
      <c r="L161">
        <v>508.84615384615387</v>
      </c>
      <c r="M161">
        <v>546.70588235294122</v>
      </c>
      <c r="N161">
        <v>1.271186440677966</v>
      </c>
      <c r="O161">
        <v>531.07317073170736</v>
      </c>
      <c r="P161">
        <v>1.271186440677966</v>
      </c>
      <c r="Q161">
        <v>531.07317073170736</v>
      </c>
      <c r="R161">
        <v>2.3502824858757063</v>
      </c>
      <c r="S161">
        <v>938.40322580645159</v>
      </c>
      <c r="V161">
        <v>1779</v>
      </c>
      <c r="W161">
        <v>1779</v>
      </c>
      <c r="AB161">
        <v>1779</v>
      </c>
      <c r="AH161">
        <v>1779</v>
      </c>
      <c r="AI161">
        <v>945.12800000000004</v>
      </c>
      <c r="AJ161">
        <v>1053</v>
      </c>
      <c r="AK161">
        <v>622.71428571428567</v>
      </c>
      <c r="AL161">
        <v>833.5</v>
      </c>
      <c r="AM161">
        <v>836.55</v>
      </c>
      <c r="AN161">
        <v>758.8</v>
      </c>
      <c r="AO161">
        <v>1430.1666666666667</v>
      </c>
      <c r="AP161">
        <v>331.16666666666669</v>
      </c>
      <c r="AQ161">
        <v>844.82352941176475</v>
      </c>
      <c r="AR161">
        <v>840.35135135135135</v>
      </c>
      <c r="AS161">
        <v>341.4</v>
      </c>
      <c r="AT161">
        <v>1096.4285714285713</v>
      </c>
      <c r="AU161">
        <v>1346.8333333333333</v>
      </c>
      <c r="AV161">
        <v>970.16666666666663</v>
      </c>
      <c r="AW161">
        <v>1392.5</v>
      </c>
      <c r="AX161">
        <v>1343.2</v>
      </c>
      <c r="AY161">
        <v>1359.1666666666667</v>
      </c>
      <c r="AZ161">
        <v>1362.7333333333333</v>
      </c>
      <c r="BA161">
        <v>1148.6060606060605</v>
      </c>
      <c r="BB161">
        <v>985.67142857142858</v>
      </c>
      <c r="BC161">
        <v>670.33333333333337</v>
      </c>
      <c r="BD161">
        <v>970</v>
      </c>
      <c r="BE161">
        <v>690</v>
      </c>
      <c r="BF161">
        <v>816.73333333333335</v>
      </c>
      <c r="BG161">
        <v>458.2</v>
      </c>
      <c r="BH161">
        <v>601.57142857142856</v>
      </c>
      <c r="BI161">
        <v>484</v>
      </c>
      <c r="BJ161">
        <v>527.375</v>
      </c>
      <c r="BK161">
        <v>667.38709677419354</v>
      </c>
      <c r="BL161">
        <v>667.38709677419354</v>
      </c>
      <c r="BM161">
        <v>887.98019801980195</v>
      </c>
      <c r="BN161">
        <v>1593.5</v>
      </c>
      <c r="BP161">
        <v>876</v>
      </c>
      <c r="BQ161">
        <v>1354.3333333333333</v>
      </c>
      <c r="BR161">
        <v>499</v>
      </c>
      <c r="BS161">
        <v>421</v>
      </c>
      <c r="BT161">
        <v>198</v>
      </c>
      <c r="BU161">
        <v>372.66666666666669</v>
      </c>
      <c r="BV161">
        <v>863.5</v>
      </c>
      <c r="BW161">
        <v>199</v>
      </c>
      <c r="BY161">
        <v>1213</v>
      </c>
      <c r="BZ161">
        <v>537</v>
      </c>
      <c r="CA161">
        <v>1399</v>
      </c>
      <c r="CB161">
        <v>1523</v>
      </c>
      <c r="CC161">
        <v>1778</v>
      </c>
      <c r="CD161">
        <v>1524.75</v>
      </c>
      <c r="CE161">
        <v>1101.4285714285713</v>
      </c>
      <c r="CF161">
        <v>991.61538461538464</v>
      </c>
      <c r="CG161">
        <v>2151.5</v>
      </c>
      <c r="CI161">
        <v>704</v>
      </c>
      <c r="CJ161">
        <v>1669</v>
      </c>
      <c r="CK161">
        <v>1218.5</v>
      </c>
      <c r="CL161">
        <v>249</v>
      </c>
      <c r="CM161">
        <v>937</v>
      </c>
      <c r="CN161">
        <v>905.75</v>
      </c>
      <c r="CO161">
        <v>1232.8571428571429</v>
      </c>
      <c r="CP161">
        <v>1232.8571428571429</v>
      </c>
      <c r="CQ161">
        <v>1076.05</v>
      </c>
      <c r="CR161">
        <v>919.06611570247935</v>
      </c>
      <c r="CS161">
        <v>1678.5</v>
      </c>
      <c r="CT161">
        <v>1680</v>
      </c>
      <c r="CU161">
        <v>1348.5</v>
      </c>
      <c r="CV161">
        <v>1584.8571428571429</v>
      </c>
      <c r="CW161">
        <v>1536</v>
      </c>
      <c r="CX161">
        <v>1639.75</v>
      </c>
      <c r="CY161">
        <v>1578.3333333333333</v>
      </c>
      <c r="CZ161">
        <v>1577.8125</v>
      </c>
      <c r="DA161">
        <v>1581.1</v>
      </c>
      <c r="DB161">
        <v>1229</v>
      </c>
      <c r="DC161">
        <v>777.33333333333337</v>
      </c>
      <c r="DD161">
        <v>1303.2</v>
      </c>
      <c r="DE161">
        <v>1073.0666666666666</v>
      </c>
      <c r="DF161">
        <v>1300.25</v>
      </c>
      <c r="DG161">
        <v>1130.3333333333333</v>
      </c>
      <c r="DH161">
        <v>779.4</v>
      </c>
      <c r="DI161">
        <v>1058.6666666666667</v>
      </c>
      <c r="DJ161">
        <v>1065.8666666666666</v>
      </c>
      <c r="DK161">
        <v>1323.4833333333333</v>
      </c>
      <c r="DL161">
        <v>1207.3333333333333</v>
      </c>
      <c r="DM161">
        <v>520</v>
      </c>
      <c r="DN161">
        <v>539.66666666666663</v>
      </c>
      <c r="DO161">
        <v>712.81818181818187</v>
      </c>
      <c r="DP161">
        <v>584.66666666666663</v>
      </c>
      <c r="DQ161">
        <v>937.66666666666663</v>
      </c>
      <c r="DR161">
        <v>469</v>
      </c>
      <c r="DS161">
        <v>663.77777777777783</v>
      </c>
      <c r="DT161">
        <v>690.75</v>
      </c>
      <c r="DU161">
        <v>690.75</v>
      </c>
      <c r="DV161">
        <v>1165.3</v>
      </c>
      <c r="DY161">
        <v>1131.5</v>
      </c>
      <c r="DZ161">
        <v>1131.5</v>
      </c>
      <c r="EA161">
        <v>391</v>
      </c>
      <c r="EB161">
        <v>1671</v>
      </c>
      <c r="ED161">
        <v>1244.3333333333333</v>
      </c>
      <c r="EE161">
        <v>1199.2</v>
      </c>
      <c r="EF161">
        <v>1069</v>
      </c>
      <c r="EH161">
        <v>722</v>
      </c>
      <c r="EI161">
        <v>930.2</v>
      </c>
      <c r="EJ161">
        <v>1809</v>
      </c>
      <c r="EK161">
        <v>778</v>
      </c>
      <c r="EM161">
        <v>1293.5</v>
      </c>
      <c r="EN161">
        <v>1034</v>
      </c>
      <c r="EO161">
        <v>1102.8333333333333</v>
      </c>
      <c r="EP161">
        <v>1522</v>
      </c>
      <c r="ER161">
        <v>1001</v>
      </c>
      <c r="ES161">
        <v>1313.6</v>
      </c>
      <c r="ET161">
        <v>998</v>
      </c>
      <c r="EU161">
        <v>1211</v>
      </c>
      <c r="EW161">
        <v>1140</v>
      </c>
      <c r="EX161">
        <v>1248.5</v>
      </c>
      <c r="EY161">
        <v>1248.5</v>
      </c>
      <c r="EZ161">
        <v>3.25</v>
      </c>
      <c r="FA161">
        <v>1161.0999999999999</v>
      </c>
      <c r="FB161">
        <v>2.088888888888889</v>
      </c>
      <c r="FC161">
        <v>1164.46</v>
      </c>
      <c r="FD161">
        <v>300.75</v>
      </c>
      <c r="FE161">
        <v>269</v>
      </c>
      <c r="FF161">
        <v>318.8</v>
      </c>
      <c r="FG161">
        <v>294.06666666666666</v>
      </c>
      <c r="FH161">
        <v>370.16666666666669</v>
      </c>
      <c r="FI161">
        <v>265</v>
      </c>
      <c r="FJ161">
        <v>280.83333333333331</v>
      </c>
      <c r="FK161">
        <v>310.375</v>
      </c>
      <c r="FL161">
        <v>319.25</v>
      </c>
      <c r="FM161">
        <v>311.8</v>
      </c>
      <c r="FN161">
        <v>318.33333333333331</v>
      </c>
      <c r="FO161">
        <v>316.39999999999998</v>
      </c>
      <c r="FP161">
        <v>218.8</v>
      </c>
      <c r="FQ161">
        <v>262.16666666666669</v>
      </c>
      <c r="FR161">
        <v>162.16666666666666</v>
      </c>
      <c r="FS161">
        <v>214.11764705882354</v>
      </c>
      <c r="FT161">
        <v>257.5</v>
      </c>
      <c r="FU161">
        <v>293.375</v>
      </c>
      <c r="FV161">
        <v>316.33333333333331</v>
      </c>
      <c r="FW161">
        <v>289.86666666666667</v>
      </c>
      <c r="FX161">
        <v>326</v>
      </c>
      <c r="FY161">
        <v>267.13333333333333</v>
      </c>
      <c r="FZ161">
        <v>348.66666666666669</v>
      </c>
      <c r="GA161">
        <v>309.92105263157896</v>
      </c>
    </row>
    <row r="162" spans="1:183" x14ac:dyDescent="0.3">
      <c r="A162" s="2" t="s">
        <v>160</v>
      </c>
      <c r="B162">
        <v>619.05555555555554</v>
      </c>
      <c r="C162">
        <v>733.47368421052636</v>
      </c>
      <c r="D162">
        <v>696.70588235294122</v>
      </c>
      <c r="E162">
        <v>683.75925925925924</v>
      </c>
      <c r="F162">
        <v>538</v>
      </c>
      <c r="G162">
        <v>596.10526315789468</v>
      </c>
      <c r="H162">
        <v>618.9375</v>
      </c>
      <c r="I162">
        <v>581.61818181818182</v>
      </c>
      <c r="J162">
        <v>632.22018348623851</v>
      </c>
      <c r="K162">
        <v>299</v>
      </c>
      <c r="L162">
        <v>311.5</v>
      </c>
      <c r="M162">
        <v>285</v>
      </c>
      <c r="N162">
        <v>1.0166666666666666</v>
      </c>
      <c r="O162">
        <v>298.82499999999999</v>
      </c>
      <c r="P162">
        <v>1.0166666666666666</v>
      </c>
      <c r="Q162">
        <v>298.82499999999999</v>
      </c>
      <c r="R162">
        <v>2.35</v>
      </c>
      <c r="S162">
        <v>542.71812080536915</v>
      </c>
      <c r="AI162">
        <v>542.71812080536915</v>
      </c>
      <c r="AJ162">
        <v>594.33333333333337</v>
      </c>
      <c r="AK162">
        <v>623</v>
      </c>
      <c r="AL162">
        <v>555.57142857142856</v>
      </c>
      <c r="AM162">
        <v>580.06666666666672</v>
      </c>
      <c r="AN162">
        <v>644</v>
      </c>
      <c r="AO162">
        <v>444.4</v>
      </c>
      <c r="AP162">
        <v>748</v>
      </c>
      <c r="AQ162">
        <v>602.42857142857144</v>
      </c>
      <c r="AR162">
        <v>590.86206896551721</v>
      </c>
      <c r="AS162">
        <v>473.8</v>
      </c>
      <c r="AT162">
        <v>806</v>
      </c>
      <c r="AU162">
        <v>695.16666666666663</v>
      </c>
      <c r="AV162">
        <v>639.85714285714289</v>
      </c>
      <c r="AW162">
        <v>660.83333333333337</v>
      </c>
      <c r="AX162">
        <v>618.20000000000005</v>
      </c>
      <c r="AY162">
        <v>449.33333333333331</v>
      </c>
      <c r="AZ162">
        <v>600.28571428571433</v>
      </c>
      <c r="BA162">
        <v>620.07142857142856</v>
      </c>
      <c r="BB162">
        <v>605.21052631578948</v>
      </c>
      <c r="BC162">
        <v>162.66666666666666</v>
      </c>
      <c r="BD162">
        <v>419</v>
      </c>
      <c r="BE162">
        <v>326.42857142857144</v>
      </c>
      <c r="BF162">
        <v>300.91666666666669</v>
      </c>
      <c r="BG162">
        <v>305.75</v>
      </c>
      <c r="BH162">
        <v>303</v>
      </c>
      <c r="BI162">
        <v>343.25</v>
      </c>
      <c r="BJ162">
        <v>318.63636363636363</v>
      </c>
      <c r="BK162">
        <v>309.39130434782606</v>
      </c>
      <c r="BL162">
        <v>309.39130434782606</v>
      </c>
      <c r="BM162">
        <v>520.16250000000002</v>
      </c>
      <c r="BO162">
        <v>1096.3333333333333</v>
      </c>
      <c r="BQ162">
        <v>1096.3333333333333</v>
      </c>
      <c r="BT162">
        <v>256.5</v>
      </c>
      <c r="BU162">
        <v>256.5</v>
      </c>
      <c r="BV162">
        <v>760.4</v>
      </c>
      <c r="BX162">
        <v>376.5</v>
      </c>
      <c r="BZ162">
        <v>376.5</v>
      </c>
      <c r="CC162">
        <v>601</v>
      </c>
      <c r="CD162">
        <v>601</v>
      </c>
      <c r="CE162">
        <v>488.75</v>
      </c>
      <c r="CF162">
        <v>639.66666666666663</v>
      </c>
      <c r="CH162">
        <v>399</v>
      </c>
      <c r="CJ162">
        <v>399</v>
      </c>
      <c r="CM162">
        <v>1081</v>
      </c>
      <c r="CN162">
        <v>1081</v>
      </c>
      <c r="CO162">
        <v>626.33333333333337</v>
      </c>
      <c r="CP162">
        <v>626.33333333333337</v>
      </c>
      <c r="CQ162">
        <v>636.33333333333337</v>
      </c>
      <c r="CR162">
        <v>535.31521739130437</v>
      </c>
      <c r="CS162">
        <v>961.71428571428567</v>
      </c>
      <c r="CT162">
        <v>799.22222222222217</v>
      </c>
      <c r="CU162">
        <v>843.2</v>
      </c>
      <c r="CV162">
        <v>863.85714285714289</v>
      </c>
      <c r="CW162">
        <v>1022.3333333333334</v>
      </c>
      <c r="CX162">
        <v>1124</v>
      </c>
      <c r="CY162">
        <v>909.7</v>
      </c>
      <c r="CZ162">
        <v>1009.2916666666666</v>
      </c>
      <c r="DA162">
        <v>941.42222222222222</v>
      </c>
      <c r="DB162">
        <v>1240.4444444444443</v>
      </c>
      <c r="DC162">
        <v>1358.8888888888889</v>
      </c>
      <c r="DD162">
        <v>1171.5</v>
      </c>
      <c r="DE162">
        <v>1267.625</v>
      </c>
      <c r="DF162">
        <v>1401.4</v>
      </c>
      <c r="DG162">
        <v>1010.2222222222222</v>
      </c>
      <c r="DH162">
        <v>988.44444444444446</v>
      </c>
      <c r="DI162">
        <v>1086.7391304347825</v>
      </c>
      <c r="DJ162">
        <v>1179.1063829787233</v>
      </c>
      <c r="DK162">
        <v>1062.8478260869565</v>
      </c>
      <c r="DL162">
        <v>693.22222222222217</v>
      </c>
      <c r="DM162">
        <v>634.29999999999995</v>
      </c>
      <c r="DN162">
        <v>754.66666666666663</v>
      </c>
      <c r="DO162">
        <v>684.4</v>
      </c>
      <c r="DP162">
        <v>793.83333333333337</v>
      </c>
      <c r="DQ162">
        <v>586.1</v>
      </c>
      <c r="DR162">
        <v>739.4</v>
      </c>
      <c r="DS162">
        <v>693</v>
      </c>
      <c r="DT162">
        <v>688.78431372549016</v>
      </c>
      <c r="DU162">
        <v>688.78431372549016</v>
      </c>
      <c r="DV162">
        <v>929.44055944055947</v>
      </c>
      <c r="DW162">
        <v>1333</v>
      </c>
      <c r="DY162">
        <v>1554.5</v>
      </c>
      <c r="DZ162">
        <v>1480.6666666666667</v>
      </c>
      <c r="EA162">
        <v>248</v>
      </c>
      <c r="ED162">
        <v>248</v>
      </c>
      <c r="EE162">
        <v>987.6</v>
      </c>
      <c r="EF162">
        <v>754</v>
      </c>
      <c r="EH162">
        <v>1570</v>
      </c>
      <c r="EI162">
        <v>1366</v>
      </c>
      <c r="EJ162">
        <v>1756</v>
      </c>
      <c r="EM162">
        <v>1756</v>
      </c>
      <c r="EN162">
        <v>1533.1428571428571</v>
      </c>
      <c r="EO162">
        <v>1305.8333333333333</v>
      </c>
      <c r="EP162">
        <v>1967</v>
      </c>
      <c r="ER162">
        <v>1228.5</v>
      </c>
      <c r="ES162">
        <v>1376.2</v>
      </c>
      <c r="ET162">
        <v>1343.6666666666667</v>
      </c>
      <c r="EW162">
        <v>1343.6666666666667</v>
      </c>
      <c r="EX162">
        <v>1364</v>
      </c>
      <c r="EY162">
        <v>1364</v>
      </c>
      <c r="EZ162">
        <v>4.958333333333333</v>
      </c>
      <c r="FA162">
        <v>1329.1</v>
      </c>
      <c r="FB162">
        <v>4.1055555555555552</v>
      </c>
      <c r="FC162">
        <v>978.47852760736191</v>
      </c>
      <c r="FD162">
        <v>302.39999999999998</v>
      </c>
      <c r="FE162">
        <v>211.11111111111111</v>
      </c>
      <c r="FF162">
        <v>218.77777777777777</v>
      </c>
      <c r="FG162">
        <v>233.95652173913044</v>
      </c>
      <c r="FH162">
        <v>272.83333333333331</v>
      </c>
      <c r="FI162">
        <v>190.875</v>
      </c>
      <c r="FJ162">
        <v>176.6</v>
      </c>
      <c r="FK162">
        <v>205.41666666666666</v>
      </c>
      <c r="FL162">
        <v>247.33333333333334</v>
      </c>
      <c r="FM162">
        <v>204</v>
      </c>
      <c r="FN162">
        <v>243.33333333333334</v>
      </c>
      <c r="FO162">
        <v>231</v>
      </c>
      <c r="FP162">
        <v>159</v>
      </c>
      <c r="FQ162">
        <v>191.6</v>
      </c>
      <c r="FR162">
        <v>170.75</v>
      </c>
      <c r="FS162">
        <v>174</v>
      </c>
      <c r="FT162">
        <v>173.8</v>
      </c>
      <c r="FU162">
        <v>169.15789473684211</v>
      </c>
      <c r="FV162">
        <v>206.9375</v>
      </c>
      <c r="FW162">
        <v>181.83636363636364</v>
      </c>
      <c r="FX162">
        <v>181.22222222222223</v>
      </c>
      <c r="FY162">
        <v>207.94736842105263</v>
      </c>
      <c r="FZ162">
        <v>157.41176470588235</v>
      </c>
      <c r="GA162">
        <v>183.12962962962962</v>
      </c>
    </row>
    <row r="163" spans="1:183" x14ac:dyDescent="0.3">
      <c r="A163" s="2" t="s">
        <v>161</v>
      </c>
      <c r="B163">
        <v>1592.6153846153845</v>
      </c>
      <c r="C163">
        <v>1729.6363636363637</v>
      </c>
      <c r="D163">
        <v>1620.3846153846155</v>
      </c>
      <c r="E163">
        <v>1643.1081081081081</v>
      </c>
      <c r="F163">
        <v>1807.8333333333333</v>
      </c>
      <c r="G163">
        <v>1684.6153846153845</v>
      </c>
      <c r="H163">
        <v>1592.8333333333333</v>
      </c>
      <c r="I163">
        <v>1694.8108108108108</v>
      </c>
      <c r="J163">
        <v>1668.9594594594594</v>
      </c>
      <c r="K163">
        <v>574.8125</v>
      </c>
      <c r="L163">
        <v>506.07692307692309</v>
      </c>
      <c r="M163">
        <v>512.93333333333328</v>
      </c>
      <c r="N163">
        <v>1.3333333333333333</v>
      </c>
      <c r="O163">
        <v>533.40909090909088</v>
      </c>
      <c r="P163">
        <v>1.3333333333333333</v>
      </c>
      <c r="Q163">
        <v>533.40909090909088</v>
      </c>
      <c r="R163">
        <v>2.6388888888888888</v>
      </c>
      <c r="S163">
        <v>1245.5338983050847</v>
      </c>
      <c r="AI163">
        <v>1245.5338983050847</v>
      </c>
      <c r="AJ163">
        <v>1315.9</v>
      </c>
      <c r="AK163">
        <v>1473.375</v>
      </c>
      <c r="AL163">
        <v>1640.8888888888889</v>
      </c>
      <c r="AM163">
        <v>1470.8888888888889</v>
      </c>
      <c r="AN163">
        <v>1202.8</v>
      </c>
      <c r="AO163">
        <v>1168.4285714285713</v>
      </c>
      <c r="AP163">
        <v>836.77777777777783</v>
      </c>
      <c r="AQ163">
        <v>1066.8461538461538</v>
      </c>
      <c r="AR163">
        <v>1272.6792452830189</v>
      </c>
      <c r="AS163">
        <v>1269.3333333333333</v>
      </c>
      <c r="AT163">
        <v>953.125</v>
      </c>
      <c r="AU163">
        <v>883</v>
      </c>
      <c r="AV163">
        <v>1026.95</v>
      </c>
      <c r="AW163">
        <v>1252</v>
      </c>
      <c r="AX163">
        <v>1051.5714285714287</v>
      </c>
      <c r="AY163">
        <v>1147</v>
      </c>
      <c r="AZ163">
        <v>1150.0454545454545</v>
      </c>
      <c r="BA163">
        <v>1091.4285714285713</v>
      </c>
      <c r="BB163">
        <v>1192.5473684210526</v>
      </c>
      <c r="BC163">
        <v>873.5</v>
      </c>
      <c r="BD163">
        <v>652</v>
      </c>
      <c r="BE163">
        <v>811.66666666666663</v>
      </c>
      <c r="BF163">
        <v>782</v>
      </c>
      <c r="BG163">
        <v>744.875</v>
      </c>
      <c r="BH163">
        <v>465.71428571428572</v>
      </c>
      <c r="BI163">
        <v>577.33333333333337</v>
      </c>
      <c r="BJ163">
        <v>603.95238095238096</v>
      </c>
      <c r="BK163">
        <v>692.97619047619048</v>
      </c>
      <c r="BL163">
        <v>692.97619047619048</v>
      </c>
      <c r="BM163">
        <v>1039.3941605839416</v>
      </c>
      <c r="BO163">
        <v>1768</v>
      </c>
      <c r="BP163">
        <v>1987</v>
      </c>
      <c r="BQ163">
        <v>1877.5</v>
      </c>
      <c r="BS163">
        <v>107</v>
      </c>
      <c r="BT163">
        <v>436</v>
      </c>
      <c r="BU163">
        <v>271.5</v>
      </c>
      <c r="BV163">
        <v>1074.5</v>
      </c>
      <c r="BX163">
        <v>159</v>
      </c>
      <c r="BY163">
        <v>122</v>
      </c>
      <c r="BZ163">
        <v>140.5</v>
      </c>
      <c r="CB163">
        <v>1997</v>
      </c>
      <c r="CC163">
        <v>635</v>
      </c>
      <c r="CD163">
        <v>1543</v>
      </c>
      <c r="CE163">
        <v>982</v>
      </c>
      <c r="CF163">
        <v>1023.1111111111111</v>
      </c>
      <c r="CH163">
        <v>1814</v>
      </c>
      <c r="CI163">
        <v>2093</v>
      </c>
      <c r="CJ163">
        <v>1953.5</v>
      </c>
      <c r="CL163">
        <v>937</v>
      </c>
      <c r="CM163">
        <v>1696</v>
      </c>
      <c r="CN163">
        <v>1190</v>
      </c>
      <c r="CO163">
        <v>1495.4</v>
      </c>
      <c r="CP163">
        <v>1495.4</v>
      </c>
      <c r="CQ163">
        <v>1191.7857142857142</v>
      </c>
      <c r="CR163">
        <v>1053.523178807947</v>
      </c>
      <c r="CS163">
        <v>990.625</v>
      </c>
      <c r="CT163">
        <v>1125.5</v>
      </c>
      <c r="CU163">
        <v>1106.6666666666667</v>
      </c>
      <c r="CV163">
        <v>1071.3181818181818</v>
      </c>
      <c r="CW163">
        <v>1672.2</v>
      </c>
      <c r="CX163">
        <v>1446.2857142857142</v>
      </c>
      <c r="CY163">
        <v>1359.5714285714287</v>
      </c>
      <c r="CZ163">
        <v>1473.7894736842106</v>
      </c>
      <c r="DA163">
        <v>1257.8292682926829</v>
      </c>
      <c r="DB163">
        <v>1961.4285714285713</v>
      </c>
      <c r="DC163">
        <v>1445.1428571428571</v>
      </c>
      <c r="DD163">
        <v>1839.1428571428571</v>
      </c>
      <c r="DE163">
        <v>1748.5714285714287</v>
      </c>
      <c r="DF163">
        <v>1243.6666666666667</v>
      </c>
      <c r="DG163">
        <v>1464.4285714285713</v>
      </c>
      <c r="DH163">
        <v>1652.8571428571429</v>
      </c>
      <c r="DI163">
        <v>1464.15</v>
      </c>
      <c r="DJ163">
        <v>1609.8292682926829</v>
      </c>
      <c r="DK163">
        <v>1433.8292682926829</v>
      </c>
      <c r="DL163">
        <v>574.5</v>
      </c>
      <c r="DM163">
        <v>775.375</v>
      </c>
      <c r="DN163">
        <v>770.85714285714289</v>
      </c>
      <c r="DO163">
        <v>704.13043478260875</v>
      </c>
      <c r="DP163">
        <v>629.57142857142856</v>
      </c>
      <c r="DQ163">
        <v>752.875</v>
      </c>
      <c r="DR163">
        <v>677.77777777777783</v>
      </c>
      <c r="DS163">
        <v>688.75</v>
      </c>
      <c r="DT163">
        <v>696.27659574468089</v>
      </c>
      <c r="DU163">
        <v>696.27659574468089</v>
      </c>
      <c r="DV163">
        <v>1165.1085271317829</v>
      </c>
      <c r="DX163">
        <v>2077</v>
      </c>
      <c r="DZ163">
        <v>2077</v>
      </c>
      <c r="EE163">
        <v>2077</v>
      </c>
      <c r="EG163">
        <v>183</v>
      </c>
      <c r="EH163">
        <v>2099</v>
      </c>
      <c r="EI163">
        <v>1141</v>
      </c>
      <c r="EJ163">
        <v>1921</v>
      </c>
      <c r="EM163">
        <v>1921</v>
      </c>
      <c r="EN163">
        <v>1401</v>
      </c>
      <c r="EO163">
        <v>1570</v>
      </c>
      <c r="EQ163">
        <v>554</v>
      </c>
      <c r="ER163">
        <v>499</v>
      </c>
      <c r="ES163">
        <v>526.5</v>
      </c>
      <c r="ET163">
        <v>991</v>
      </c>
      <c r="EW163">
        <v>991</v>
      </c>
      <c r="EX163">
        <v>681.33333333333337</v>
      </c>
      <c r="EY163">
        <v>681.33333333333337</v>
      </c>
      <c r="EZ163">
        <v>3.1111111111111112</v>
      </c>
      <c r="FA163">
        <v>1189.1428571428571</v>
      </c>
      <c r="FB163">
        <v>2.8444444444444446</v>
      </c>
      <c r="FC163">
        <v>1166.3455882352941</v>
      </c>
      <c r="FD163">
        <v>287</v>
      </c>
      <c r="FE163">
        <v>350.28571428571428</v>
      </c>
      <c r="FF163">
        <v>322.42857142857144</v>
      </c>
      <c r="FG163">
        <v>321.55</v>
      </c>
      <c r="FH163">
        <v>332.6</v>
      </c>
      <c r="FI163">
        <v>319.85714285714283</v>
      </c>
      <c r="FJ163">
        <v>315</v>
      </c>
      <c r="FK163">
        <v>321.42105263157896</v>
      </c>
      <c r="FL163">
        <v>288</v>
      </c>
      <c r="FM163">
        <v>279.14285714285717</v>
      </c>
      <c r="FN163">
        <v>251.25</v>
      </c>
      <c r="FO163">
        <v>271.81818181818181</v>
      </c>
      <c r="FP163">
        <v>276.3</v>
      </c>
      <c r="FQ163">
        <v>246.85714285714286</v>
      </c>
      <c r="FR163">
        <v>306.44444444444446</v>
      </c>
      <c r="FS163">
        <v>278.80769230769232</v>
      </c>
      <c r="FT163">
        <v>314.08333333333331</v>
      </c>
      <c r="FU163">
        <v>355.38461538461536</v>
      </c>
      <c r="FV163">
        <v>319.41666666666669</v>
      </c>
      <c r="FW163">
        <v>330.32432432432432</v>
      </c>
      <c r="FX163">
        <v>276.07692307692309</v>
      </c>
      <c r="FY163">
        <v>308.63636363636363</v>
      </c>
      <c r="FZ163">
        <v>331.76923076923077</v>
      </c>
      <c r="GA163">
        <v>305.32432432432432</v>
      </c>
    </row>
    <row r="164" spans="1:183" x14ac:dyDescent="0.3">
      <c r="A164" s="2" t="s">
        <v>162</v>
      </c>
      <c r="B164">
        <v>704.5</v>
      </c>
      <c r="C164">
        <v>730.76470588235293</v>
      </c>
      <c r="D164">
        <v>821.3125</v>
      </c>
      <c r="E164">
        <v>749.9019607843137</v>
      </c>
      <c r="F164">
        <v>713.88888888888891</v>
      </c>
      <c r="G164">
        <v>749.94444444444446</v>
      </c>
      <c r="H164">
        <v>774.57894736842104</v>
      </c>
      <c r="I164">
        <v>746.65454545454543</v>
      </c>
      <c r="J164">
        <v>748.21698113207549</v>
      </c>
      <c r="K164">
        <v>361.89473684210526</v>
      </c>
      <c r="L164">
        <v>395.41176470588238</v>
      </c>
      <c r="M164">
        <v>380.58823529411762</v>
      </c>
      <c r="N164">
        <v>1.8</v>
      </c>
      <c r="O164">
        <v>378.64150943396226</v>
      </c>
      <c r="P164">
        <v>1.8</v>
      </c>
      <c r="Q164">
        <v>378.64150943396226</v>
      </c>
      <c r="R164">
        <v>2.9666666666666668</v>
      </c>
      <c r="S164">
        <v>625.02515723270437</v>
      </c>
      <c r="AI164">
        <v>625.02515723270437</v>
      </c>
      <c r="AJ164">
        <v>652.625</v>
      </c>
      <c r="AK164">
        <v>474.1</v>
      </c>
      <c r="AL164">
        <v>538.22222222222217</v>
      </c>
      <c r="AM164">
        <v>548.37037037037032</v>
      </c>
      <c r="AN164">
        <v>553.88888888888891</v>
      </c>
      <c r="AO164">
        <v>512.25</v>
      </c>
      <c r="AP164">
        <v>543.125</v>
      </c>
      <c r="AQ164">
        <v>537.12</v>
      </c>
      <c r="AR164">
        <v>542.96153846153845</v>
      </c>
      <c r="AS164">
        <v>385.85714285714283</v>
      </c>
      <c r="AT164">
        <v>567.6</v>
      </c>
      <c r="AU164">
        <v>517.125</v>
      </c>
      <c r="AV164">
        <v>500.56</v>
      </c>
      <c r="AW164">
        <v>391.375</v>
      </c>
      <c r="AX164">
        <v>388</v>
      </c>
      <c r="AY164">
        <v>629.875</v>
      </c>
      <c r="AZ164">
        <v>473.30434782608694</v>
      </c>
      <c r="BA164">
        <v>487.5</v>
      </c>
      <c r="BB164">
        <v>516.34</v>
      </c>
      <c r="BC164">
        <v>432.85714285714283</v>
      </c>
      <c r="BD164">
        <v>494.4</v>
      </c>
      <c r="BE164">
        <v>367.55555555555554</v>
      </c>
      <c r="BF164">
        <v>433.92307692307691</v>
      </c>
      <c r="BG164">
        <v>478.77777777777777</v>
      </c>
      <c r="BH164">
        <v>407.375</v>
      </c>
      <c r="BI164">
        <v>308.39999999999998</v>
      </c>
      <c r="BJ164">
        <v>394.51851851851853</v>
      </c>
      <c r="BK164">
        <v>413.84905660377359</v>
      </c>
      <c r="BL164">
        <v>413.84905660377359</v>
      </c>
      <c r="BM164">
        <v>480.83660130718954</v>
      </c>
      <c r="BN164">
        <v>371</v>
      </c>
      <c r="BP164">
        <v>890</v>
      </c>
      <c r="BQ164">
        <v>544</v>
      </c>
      <c r="BR164">
        <v>457</v>
      </c>
      <c r="BS164">
        <v>293</v>
      </c>
      <c r="BU164">
        <v>347.66666666666669</v>
      </c>
      <c r="BV164">
        <v>445.83333333333331</v>
      </c>
      <c r="BW164">
        <v>605.5</v>
      </c>
      <c r="BY164">
        <v>313</v>
      </c>
      <c r="BZ164">
        <v>508</v>
      </c>
      <c r="CA164">
        <v>639</v>
      </c>
      <c r="CB164">
        <v>769.5</v>
      </c>
      <c r="CD164">
        <v>726</v>
      </c>
      <c r="CE164">
        <v>617</v>
      </c>
      <c r="CF164">
        <v>531.41666666666663</v>
      </c>
      <c r="CG164">
        <v>576</v>
      </c>
      <c r="CI164">
        <v>789</v>
      </c>
      <c r="CJ164">
        <v>647</v>
      </c>
      <c r="CK164">
        <v>1266</v>
      </c>
      <c r="CL164">
        <v>473.5</v>
      </c>
      <c r="CN164">
        <v>737.66666666666663</v>
      </c>
      <c r="CO164">
        <v>692.33333333333337</v>
      </c>
      <c r="CP164">
        <v>692.33333333333337</v>
      </c>
      <c r="CQ164">
        <v>585.05555555555554</v>
      </c>
      <c r="CR164">
        <v>491.80701754385967</v>
      </c>
      <c r="CS164">
        <v>783.33333333333337</v>
      </c>
      <c r="CT164">
        <v>629.375</v>
      </c>
      <c r="CU164">
        <v>421.5</v>
      </c>
      <c r="CV164">
        <v>618.28</v>
      </c>
      <c r="CW164">
        <v>540.75</v>
      </c>
      <c r="CX164">
        <v>689.88888888888891</v>
      </c>
      <c r="CY164">
        <v>711.6</v>
      </c>
      <c r="CZ164">
        <v>653.74074074074076</v>
      </c>
      <c r="DA164">
        <v>636.69230769230774</v>
      </c>
      <c r="DB164">
        <v>687.3</v>
      </c>
      <c r="DC164">
        <v>847.1</v>
      </c>
      <c r="DD164">
        <v>801.25</v>
      </c>
      <c r="DE164">
        <v>776.92857142857144</v>
      </c>
      <c r="DF164">
        <v>691.66666666666663</v>
      </c>
      <c r="DG164">
        <v>668.2</v>
      </c>
      <c r="DH164">
        <v>645.22222222222217</v>
      </c>
      <c r="DI164">
        <v>668.35714285714289</v>
      </c>
      <c r="DJ164">
        <v>722.64285714285711</v>
      </c>
      <c r="DK164">
        <v>681.25925925925924</v>
      </c>
      <c r="DL164">
        <v>387.1</v>
      </c>
      <c r="DM164">
        <v>313.7</v>
      </c>
      <c r="DN164">
        <v>392.875</v>
      </c>
      <c r="DO164">
        <v>362.53571428571428</v>
      </c>
      <c r="DP164">
        <v>342.375</v>
      </c>
      <c r="DQ164">
        <v>485.8</v>
      </c>
      <c r="DR164">
        <v>447</v>
      </c>
      <c r="DS164">
        <v>430.37037037037038</v>
      </c>
      <c r="DT164">
        <v>395.83636363636361</v>
      </c>
      <c r="DU164">
        <v>395.83636363636361</v>
      </c>
      <c r="DV164">
        <v>584.95092024539872</v>
      </c>
      <c r="DY164">
        <v>1241</v>
      </c>
      <c r="DZ164">
        <v>1241</v>
      </c>
      <c r="EA164">
        <v>87</v>
      </c>
      <c r="ED164">
        <v>87</v>
      </c>
      <c r="EE164">
        <v>664</v>
      </c>
      <c r="EH164">
        <v>1118</v>
      </c>
      <c r="EI164">
        <v>1118</v>
      </c>
      <c r="EJ164">
        <v>1360</v>
      </c>
      <c r="EM164">
        <v>1360</v>
      </c>
      <c r="EN164">
        <v>1198.6666666666667</v>
      </c>
      <c r="EO164">
        <v>984.8</v>
      </c>
      <c r="ER164">
        <v>472.5</v>
      </c>
      <c r="ES164">
        <v>472.5</v>
      </c>
      <c r="ET164">
        <v>450</v>
      </c>
      <c r="EW164">
        <v>450</v>
      </c>
      <c r="EX164">
        <v>465</v>
      </c>
      <c r="EY164">
        <v>465</v>
      </c>
      <c r="EZ164">
        <v>3.6666666666666665</v>
      </c>
      <c r="FA164">
        <v>789.875</v>
      </c>
      <c r="FB164">
        <v>3.3555555555555556</v>
      </c>
      <c r="FC164">
        <v>594.53801169590645</v>
      </c>
      <c r="FD164">
        <v>131.11111111111111</v>
      </c>
      <c r="FE164">
        <v>188.7</v>
      </c>
      <c r="FF164">
        <v>136.66666666666666</v>
      </c>
      <c r="FG164">
        <v>153.46428571428572</v>
      </c>
      <c r="FH164">
        <v>175.75</v>
      </c>
      <c r="FI164">
        <v>135.55555555555554</v>
      </c>
      <c r="FJ164">
        <v>154</v>
      </c>
      <c r="FK164">
        <v>154.2962962962963</v>
      </c>
      <c r="FL164">
        <v>146.875</v>
      </c>
      <c r="FM164">
        <v>149.14285714285714</v>
      </c>
      <c r="FN164">
        <v>167.25</v>
      </c>
      <c r="FO164">
        <v>154.65217391304347</v>
      </c>
      <c r="FP164">
        <v>131.88888888888889</v>
      </c>
      <c r="FQ164">
        <v>116.875</v>
      </c>
      <c r="FR164">
        <v>176.625</v>
      </c>
      <c r="FS164">
        <v>141.4</v>
      </c>
      <c r="FT164">
        <v>239.66666666666666</v>
      </c>
      <c r="FU164">
        <v>202.61111111111111</v>
      </c>
      <c r="FV164">
        <v>196.31578947368422</v>
      </c>
      <c r="FW164">
        <v>212.56363636363636</v>
      </c>
      <c r="FX164">
        <v>180.94444444444446</v>
      </c>
      <c r="FY164">
        <v>163.23529411764707</v>
      </c>
      <c r="FZ164">
        <v>166.5625</v>
      </c>
      <c r="GA164">
        <v>170.52941176470588</v>
      </c>
    </row>
    <row r="165" spans="1:183" x14ac:dyDescent="0.3">
      <c r="A165" s="2" t="s">
        <v>163</v>
      </c>
      <c r="N165">
        <v>0</v>
      </c>
      <c r="P165">
        <v>0</v>
      </c>
      <c r="R165">
        <v>0</v>
      </c>
      <c r="AJ165">
        <v>621.83333333333337</v>
      </c>
      <c r="AK165">
        <v>1053.4285714285713</v>
      </c>
      <c r="AL165">
        <v>1355.25</v>
      </c>
      <c r="AM165">
        <v>1045.0952380952381</v>
      </c>
      <c r="AN165">
        <v>1477</v>
      </c>
      <c r="AO165">
        <v>1066.5</v>
      </c>
      <c r="AP165">
        <v>1801.4</v>
      </c>
      <c r="AQ165">
        <v>1424.4375</v>
      </c>
      <c r="AR165">
        <v>1209.1351351351352</v>
      </c>
      <c r="AS165">
        <v>1321</v>
      </c>
      <c r="AT165">
        <v>1048.5714285714287</v>
      </c>
      <c r="AU165">
        <v>951.83333333333337</v>
      </c>
      <c r="AV165">
        <v>1104.0526315789473</v>
      </c>
      <c r="AW165">
        <v>1282.5</v>
      </c>
      <c r="AX165">
        <v>1129.7142857142858</v>
      </c>
      <c r="AY165">
        <v>1393.4</v>
      </c>
      <c r="AZ165">
        <v>1256.75</v>
      </c>
      <c r="BA165">
        <v>1182.3589743589744</v>
      </c>
      <c r="BB165">
        <v>1195.3947368421052</v>
      </c>
      <c r="BC165">
        <v>615.83333333333337</v>
      </c>
      <c r="BD165">
        <v>523.14285714285711</v>
      </c>
      <c r="BE165">
        <v>762</v>
      </c>
      <c r="BF165">
        <v>634.54999999999995</v>
      </c>
      <c r="BG165">
        <v>672.85714285714289</v>
      </c>
      <c r="BH165">
        <v>600.42857142857144</v>
      </c>
      <c r="BI165">
        <v>849.28571428571433</v>
      </c>
      <c r="BJ165">
        <v>707.52380952380952</v>
      </c>
      <c r="BK165">
        <v>671.92682926829264</v>
      </c>
      <c r="BL165">
        <v>671.92682926829264</v>
      </c>
      <c r="BM165">
        <v>1011.957264957265</v>
      </c>
      <c r="BW165">
        <v>387</v>
      </c>
      <c r="BZ165">
        <v>387</v>
      </c>
      <c r="CE165">
        <v>387</v>
      </c>
      <c r="CF165">
        <v>387</v>
      </c>
      <c r="CK165">
        <v>958</v>
      </c>
      <c r="CN165">
        <v>958</v>
      </c>
      <c r="CO165">
        <v>958</v>
      </c>
      <c r="CP165">
        <v>958</v>
      </c>
      <c r="CQ165">
        <v>672.5</v>
      </c>
      <c r="CR165">
        <v>1006.2521008403361</v>
      </c>
      <c r="EZ165">
        <v>0</v>
      </c>
      <c r="FB165">
        <v>0</v>
      </c>
      <c r="FL165">
        <v>245.875</v>
      </c>
      <c r="FM165">
        <v>199.42857142857142</v>
      </c>
      <c r="FN165">
        <v>239</v>
      </c>
      <c r="FO165">
        <v>227.9</v>
      </c>
      <c r="FP165">
        <v>209</v>
      </c>
      <c r="FQ165">
        <v>231.5</v>
      </c>
      <c r="FR165">
        <v>315.2</v>
      </c>
      <c r="FS165">
        <v>250.625</v>
      </c>
    </row>
    <row r="166" spans="1:183" x14ac:dyDescent="0.3">
      <c r="A166" s="2" t="s">
        <v>164</v>
      </c>
      <c r="C166">
        <v>93</v>
      </c>
      <c r="E166">
        <v>93</v>
      </c>
      <c r="G166">
        <v>131.66666666666666</v>
      </c>
      <c r="H166">
        <v>113</v>
      </c>
      <c r="I166">
        <v>127</v>
      </c>
      <c r="J166">
        <v>120.2</v>
      </c>
      <c r="L166">
        <v>206</v>
      </c>
      <c r="N166">
        <v>3.3333333333333333E-2</v>
      </c>
      <c r="O166">
        <v>206</v>
      </c>
      <c r="P166">
        <v>3.3333333333333333E-2</v>
      </c>
      <c r="Q166">
        <v>206</v>
      </c>
      <c r="R166">
        <v>4.4444444444444446E-2</v>
      </c>
      <c r="S166">
        <v>134.5</v>
      </c>
      <c r="AI166">
        <v>134.5</v>
      </c>
      <c r="EZ166">
        <v>0</v>
      </c>
      <c r="FB166">
        <v>0</v>
      </c>
      <c r="FU166">
        <v>98.333333333333329</v>
      </c>
      <c r="FV166">
        <v>113</v>
      </c>
      <c r="FW166">
        <v>102</v>
      </c>
      <c r="FY166">
        <v>93</v>
      </c>
      <c r="GA166">
        <v>93</v>
      </c>
    </row>
    <row r="167" spans="1:183" x14ac:dyDescent="0.3">
      <c r="A167" s="2" t="s">
        <v>165</v>
      </c>
      <c r="B167">
        <v>1244.4000000000001</v>
      </c>
      <c r="C167">
        <v>776.1</v>
      </c>
      <c r="D167">
        <v>796.75</v>
      </c>
      <c r="E167">
        <v>930.1875</v>
      </c>
      <c r="F167">
        <v>634.36363636363637</v>
      </c>
      <c r="G167">
        <v>655.05882352941171</v>
      </c>
      <c r="H167">
        <v>681.69230769230774</v>
      </c>
      <c r="I167">
        <v>657.95121951219517</v>
      </c>
      <c r="J167">
        <v>777.28767123287673</v>
      </c>
      <c r="K167">
        <v>333.71428571428572</v>
      </c>
      <c r="L167">
        <v>347.5</v>
      </c>
      <c r="M167">
        <v>391.375</v>
      </c>
      <c r="N167">
        <v>0.45</v>
      </c>
      <c r="O167">
        <v>360.89473684210526</v>
      </c>
      <c r="P167">
        <v>0.45</v>
      </c>
      <c r="Q167">
        <v>360.89473684210526</v>
      </c>
      <c r="R167">
        <v>1.3333333333333333</v>
      </c>
      <c r="S167">
        <v>691.29347826086962</v>
      </c>
      <c r="AI167">
        <v>691.29347826086962</v>
      </c>
      <c r="AJ167">
        <v>1481.5</v>
      </c>
      <c r="AK167">
        <v>776</v>
      </c>
      <c r="AL167">
        <v>989.33333333333337</v>
      </c>
      <c r="AM167">
        <v>1069</v>
      </c>
      <c r="AN167">
        <v>926</v>
      </c>
      <c r="AO167">
        <v>1184.2857142857142</v>
      </c>
      <c r="AP167">
        <v>1141.4000000000001</v>
      </c>
      <c r="AQ167">
        <v>1095.7058823529412</v>
      </c>
      <c r="AR167">
        <v>1083.6451612903227</v>
      </c>
      <c r="AS167">
        <v>1422.6</v>
      </c>
      <c r="AT167">
        <v>1296.3333333333333</v>
      </c>
      <c r="AU167">
        <v>915.57142857142856</v>
      </c>
      <c r="AV167">
        <v>1183.3333333333333</v>
      </c>
      <c r="AW167">
        <v>575.83333333333337</v>
      </c>
      <c r="AX167">
        <v>1392.6</v>
      </c>
      <c r="AY167">
        <v>1170.8</v>
      </c>
      <c r="AZ167">
        <v>1017</v>
      </c>
      <c r="BA167">
        <v>1105.0588235294117</v>
      </c>
      <c r="BB167">
        <v>1094.8461538461538</v>
      </c>
      <c r="BC167">
        <v>295.5</v>
      </c>
      <c r="BD167">
        <v>335.66666666666669</v>
      </c>
      <c r="BE167">
        <v>664.4</v>
      </c>
      <c r="BF167">
        <v>492</v>
      </c>
      <c r="BG167">
        <v>720.33333333333337</v>
      </c>
      <c r="BH167">
        <v>553</v>
      </c>
      <c r="BI167">
        <v>443</v>
      </c>
      <c r="BJ167">
        <v>588.25</v>
      </c>
      <c r="BK167">
        <v>534.77777777777783</v>
      </c>
      <c r="BL167">
        <v>534.77777777777783</v>
      </c>
      <c r="BM167">
        <v>973.38554216867465</v>
      </c>
      <c r="BO167">
        <v>551</v>
      </c>
      <c r="BP167">
        <v>1543</v>
      </c>
      <c r="BQ167">
        <v>1047</v>
      </c>
      <c r="BR167">
        <v>315</v>
      </c>
      <c r="BU167">
        <v>315</v>
      </c>
      <c r="BV167">
        <v>803</v>
      </c>
      <c r="BX167">
        <v>154</v>
      </c>
      <c r="BZ167">
        <v>154</v>
      </c>
      <c r="CA167">
        <v>869</v>
      </c>
      <c r="CD167">
        <v>869</v>
      </c>
      <c r="CE167">
        <v>511.5</v>
      </c>
      <c r="CF167">
        <v>686.4</v>
      </c>
      <c r="CI167">
        <v>138</v>
      </c>
      <c r="CJ167">
        <v>138</v>
      </c>
      <c r="CO167">
        <v>138</v>
      </c>
      <c r="CP167">
        <v>138</v>
      </c>
      <c r="CQ167">
        <v>595</v>
      </c>
      <c r="CR167">
        <v>947.87640449438197</v>
      </c>
      <c r="CS167">
        <v>932.16666666666663</v>
      </c>
      <c r="CT167">
        <v>753.2</v>
      </c>
      <c r="CU167">
        <v>776.5</v>
      </c>
      <c r="CV167">
        <v>831</v>
      </c>
      <c r="CW167">
        <v>1070</v>
      </c>
      <c r="CX167">
        <v>1302.6666666666667</v>
      </c>
      <c r="CY167">
        <v>1056</v>
      </c>
      <c r="CZ167">
        <v>1165.7142857142858</v>
      </c>
      <c r="DA167">
        <v>992.58620689655174</v>
      </c>
      <c r="DB167">
        <v>582.5</v>
      </c>
      <c r="DC167">
        <v>1154</v>
      </c>
      <c r="DD167">
        <v>1073.4000000000001</v>
      </c>
      <c r="DE167">
        <v>877.61111111111109</v>
      </c>
      <c r="DF167">
        <v>596.42857142857144</v>
      </c>
      <c r="DG167">
        <v>614.75</v>
      </c>
      <c r="DH167">
        <v>540.33333333333337</v>
      </c>
      <c r="DI167">
        <v>580.94117647058829</v>
      </c>
      <c r="DJ167">
        <v>733.51428571428573</v>
      </c>
      <c r="DK167">
        <v>850.90625</v>
      </c>
      <c r="DL167">
        <v>608</v>
      </c>
      <c r="DM167">
        <v>769</v>
      </c>
      <c r="DN167">
        <v>700</v>
      </c>
      <c r="DO167">
        <v>650.16666666666663</v>
      </c>
      <c r="DP167">
        <v>943</v>
      </c>
      <c r="DQ167">
        <v>373</v>
      </c>
      <c r="DR167">
        <v>792</v>
      </c>
      <c r="DS167">
        <v>620.25</v>
      </c>
      <c r="DT167">
        <v>638.20000000000005</v>
      </c>
      <c r="DU167">
        <v>638.20000000000005</v>
      </c>
      <c r="DV167">
        <v>822.16216216216219</v>
      </c>
      <c r="DY167">
        <v>159</v>
      </c>
      <c r="DZ167">
        <v>159</v>
      </c>
      <c r="EE167">
        <v>159</v>
      </c>
      <c r="EH167">
        <v>1379</v>
      </c>
      <c r="EI167">
        <v>1379</v>
      </c>
      <c r="EJ167">
        <v>2136</v>
      </c>
      <c r="EM167">
        <v>2136</v>
      </c>
      <c r="EN167">
        <v>1757.5</v>
      </c>
      <c r="EO167">
        <v>1224.6666666666667</v>
      </c>
      <c r="ET167">
        <v>385</v>
      </c>
      <c r="EW167">
        <v>385</v>
      </c>
      <c r="EX167">
        <v>385</v>
      </c>
      <c r="EY167">
        <v>385</v>
      </c>
      <c r="EZ167">
        <v>2.6666666666666665</v>
      </c>
      <c r="FA167">
        <v>1014.75</v>
      </c>
      <c r="FB167">
        <v>1.4166666666666667</v>
      </c>
      <c r="FC167">
        <v>832.03846153846155</v>
      </c>
      <c r="FD167">
        <v>244.28571428571428</v>
      </c>
      <c r="FE167">
        <v>145.5</v>
      </c>
      <c r="FF167">
        <v>223.5</v>
      </c>
      <c r="FG167">
        <v>213.70588235294119</v>
      </c>
      <c r="FH167">
        <v>204</v>
      </c>
      <c r="FI167">
        <v>325.33333333333331</v>
      </c>
      <c r="FJ167">
        <v>187.25</v>
      </c>
      <c r="FK167">
        <v>251.21428571428572</v>
      </c>
      <c r="FL167">
        <v>218.16666666666666</v>
      </c>
      <c r="FM167">
        <v>261.2</v>
      </c>
      <c r="FN167">
        <v>207.8</v>
      </c>
      <c r="FO167">
        <v>228.375</v>
      </c>
      <c r="FP167">
        <v>238</v>
      </c>
      <c r="FQ167">
        <v>329.57142857142856</v>
      </c>
      <c r="FR167">
        <v>248.8</v>
      </c>
      <c r="FS167">
        <v>278.88235294117646</v>
      </c>
      <c r="FT167">
        <v>249.36363636363637</v>
      </c>
      <c r="FU167">
        <v>287.64705882352939</v>
      </c>
      <c r="FV167">
        <v>298.53846153846155</v>
      </c>
      <c r="FW167">
        <v>280.82926829268291</v>
      </c>
      <c r="FX167">
        <v>257.10000000000002</v>
      </c>
      <c r="FY167">
        <v>236.9</v>
      </c>
      <c r="FZ167">
        <v>247.16666666666666</v>
      </c>
      <c r="GA167">
        <v>247.0625</v>
      </c>
    </row>
    <row r="168" spans="1:183" x14ac:dyDescent="0.3">
      <c r="A168" s="2" t="s">
        <v>166</v>
      </c>
      <c r="B168">
        <v>555.18181818181813</v>
      </c>
      <c r="C168">
        <v>449.92857142857144</v>
      </c>
      <c r="D168">
        <v>506.54545454545456</v>
      </c>
      <c r="E168">
        <v>499.38888888888891</v>
      </c>
      <c r="F168">
        <v>597.07692307692309</v>
      </c>
      <c r="G168">
        <v>591.21428571428567</v>
      </c>
      <c r="H168">
        <v>578.26666666666665</v>
      </c>
      <c r="I168">
        <v>588.40476190476193</v>
      </c>
      <c r="J168">
        <v>547.32051282051282</v>
      </c>
      <c r="K168">
        <v>284.54545454545456</v>
      </c>
      <c r="L168">
        <v>286.33333333333331</v>
      </c>
      <c r="M168">
        <v>269.23076923076923</v>
      </c>
      <c r="N168">
        <v>1.0166666666666666</v>
      </c>
      <c r="O168">
        <v>279.61111111111109</v>
      </c>
      <c r="P168">
        <v>1.0166666666666666</v>
      </c>
      <c r="Q168">
        <v>279.61111111111109</v>
      </c>
      <c r="R168">
        <v>1.6388888888888888</v>
      </c>
      <c r="S168">
        <v>462.78070175438597</v>
      </c>
      <c r="AI168">
        <v>462.78070175438597</v>
      </c>
      <c r="AJ168">
        <v>683</v>
      </c>
      <c r="AK168">
        <v>525.20000000000005</v>
      </c>
      <c r="AL168">
        <v>1181.5999999999999</v>
      </c>
      <c r="AM168">
        <v>796.6</v>
      </c>
      <c r="AN168">
        <v>911.25</v>
      </c>
      <c r="AO168">
        <v>784</v>
      </c>
      <c r="AP168">
        <v>1103.5</v>
      </c>
      <c r="AQ168">
        <v>921.46153846153845</v>
      </c>
      <c r="AR168">
        <v>854.57142857142856</v>
      </c>
      <c r="AS168">
        <v>946</v>
      </c>
      <c r="AT168">
        <v>912.4</v>
      </c>
      <c r="AU168">
        <v>876.5</v>
      </c>
      <c r="AV168">
        <v>915.3</v>
      </c>
      <c r="AW168">
        <v>1229.5999999999999</v>
      </c>
      <c r="AX168">
        <v>1171.5999999999999</v>
      </c>
      <c r="AY168">
        <v>827.75</v>
      </c>
      <c r="AZ168">
        <v>1094.0714285714287</v>
      </c>
      <c r="BA168">
        <v>1019.5833333333334</v>
      </c>
      <c r="BB168">
        <v>930.73076923076928</v>
      </c>
      <c r="BC168">
        <v>687.33333333333337</v>
      </c>
      <c r="BD168">
        <v>459</v>
      </c>
      <c r="BE168">
        <v>516</v>
      </c>
      <c r="BF168">
        <v>531.63636363636363</v>
      </c>
      <c r="BG168">
        <v>425.4</v>
      </c>
      <c r="BH168">
        <v>403.4</v>
      </c>
      <c r="BI168">
        <v>564.5</v>
      </c>
      <c r="BJ168">
        <v>439.41666666666669</v>
      </c>
      <c r="BK168">
        <v>483.52173913043481</v>
      </c>
      <c r="BL168">
        <v>483.52173913043481</v>
      </c>
      <c r="BM168">
        <v>793.5866666666667</v>
      </c>
      <c r="BN168">
        <v>748</v>
      </c>
      <c r="BO168">
        <v>96</v>
      </c>
      <c r="BQ168">
        <v>422</v>
      </c>
      <c r="BR168">
        <v>165</v>
      </c>
      <c r="BU168">
        <v>165</v>
      </c>
      <c r="BV168">
        <v>336.33333333333331</v>
      </c>
      <c r="BW168">
        <v>378.5</v>
      </c>
      <c r="BX168">
        <v>1011</v>
      </c>
      <c r="BY168">
        <v>97</v>
      </c>
      <c r="BZ168">
        <v>466.25</v>
      </c>
      <c r="CA168">
        <v>133</v>
      </c>
      <c r="CC168">
        <v>479</v>
      </c>
      <c r="CD168">
        <v>306</v>
      </c>
      <c r="CE168">
        <v>412.83333333333331</v>
      </c>
      <c r="CF168">
        <v>387.33333333333331</v>
      </c>
      <c r="CG168">
        <v>626</v>
      </c>
      <c r="CH168">
        <v>1002</v>
      </c>
      <c r="CI168">
        <v>97</v>
      </c>
      <c r="CJ168">
        <v>587.75</v>
      </c>
      <c r="CK168">
        <v>321</v>
      </c>
      <c r="CM168">
        <v>1248.5</v>
      </c>
      <c r="CN168">
        <v>939.33333333333337</v>
      </c>
      <c r="CO168">
        <v>738.42857142857144</v>
      </c>
      <c r="CP168">
        <v>738.42857142857144</v>
      </c>
      <c r="CQ168">
        <v>540.9375</v>
      </c>
      <c r="CR168">
        <v>749.16483516483515</v>
      </c>
      <c r="CS168">
        <v>673.42857142857144</v>
      </c>
      <c r="CT168">
        <v>1115.5</v>
      </c>
      <c r="CU168">
        <v>596</v>
      </c>
      <c r="CV168">
        <v>759.75</v>
      </c>
      <c r="CW168">
        <v>814.88888888888891</v>
      </c>
      <c r="CX168">
        <v>712.7</v>
      </c>
      <c r="CY168">
        <v>827.57142857142856</v>
      </c>
      <c r="CZ168">
        <v>779</v>
      </c>
      <c r="DA168">
        <v>771.66666666666663</v>
      </c>
      <c r="DB168">
        <v>1111.5714285714287</v>
      </c>
      <c r="DC168">
        <v>1301.875</v>
      </c>
      <c r="DD168">
        <v>1264.625</v>
      </c>
      <c r="DE168">
        <v>1231</v>
      </c>
      <c r="DF168">
        <v>769</v>
      </c>
      <c r="DG168">
        <v>1060.375</v>
      </c>
      <c r="DH168">
        <v>806</v>
      </c>
      <c r="DI168">
        <v>883.21739130434787</v>
      </c>
      <c r="DJ168">
        <v>1057.108695652174</v>
      </c>
      <c r="DK168">
        <v>920.875</v>
      </c>
      <c r="DL168">
        <v>460</v>
      </c>
      <c r="DM168">
        <v>364</v>
      </c>
      <c r="DN168">
        <v>809.16666666666663</v>
      </c>
      <c r="DO168">
        <v>544.38888888888891</v>
      </c>
      <c r="DP168">
        <v>372.14285714285717</v>
      </c>
      <c r="DQ168">
        <v>719.28571428571433</v>
      </c>
      <c r="DR168">
        <v>602.77777777777783</v>
      </c>
      <c r="DS168">
        <v>568.04347826086962</v>
      </c>
      <c r="DT168">
        <v>557.65853658536582</v>
      </c>
      <c r="DU168">
        <v>557.65853658536582</v>
      </c>
      <c r="DV168">
        <v>805.4341085271318</v>
      </c>
      <c r="DX168">
        <v>1327</v>
      </c>
      <c r="DY168">
        <v>688</v>
      </c>
      <c r="DZ168">
        <v>1007.5</v>
      </c>
      <c r="EE168">
        <v>1007.5</v>
      </c>
      <c r="EG168">
        <v>332</v>
      </c>
      <c r="EH168">
        <v>637</v>
      </c>
      <c r="EI168">
        <v>484.5</v>
      </c>
      <c r="EJ168">
        <v>1300</v>
      </c>
      <c r="EM168">
        <v>1300</v>
      </c>
      <c r="EN168">
        <v>756.33333333333337</v>
      </c>
      <c r="EO168">
        <v>856.8</v>
      </c>
      <c r="EQ168">
        <v>550</v>
      </c>
      <c r="ER168">
        <v>451</v>
      </c>
      <c r="ES168">
        <v>500.5</v>
      </c>
      <c r="ET168">
        <v>701</v>
      </c>
      <c r="EW168">
        <v>701</v>
      </c>
      <c r="EX168">
        <v>567.33333333333337</v>
      </c>
      <c r="EY168">
        <v>567.33333333333337</v>
      </c>
      <c r="EZ168">
        <v>3.2222222222222223</v>
      </c>
      <c r="FA168">
        <v>748.25</v>
      </c>
      <c r="FB168">
        <v>2.6222222222222222</v>
      </c>
      <c r="FC168">
        <v>802.09489051094886</v>
      </c>
      <c r="FD168">
        <v>217.14285714285714</v>
      </c>
      <c r="FE168">
        <v>203.375</v>
      </c>
      <c r="FF168">
        <v>175.5</v>
      </c>
      <c r="FG168">
        <v>197.86956521739131</v>
      </c>
      <c r="FH168">
        <v>196.11111111111111</v>
      </c>
      <c r="FI168">
        <v>196.6</v>
      </c>
      <c r="FJ168">
        <v>236.28571428571428</v>
      </c>
      <c r="FK168">
        <v>207.11538461538461</v>
      </c>
      <c r="FL168">
        <v>244.2</v>
      </c>
      <c r="FM168">
        <v>228</v>
      </c>
      <c r="FN168">
        <v>268.5</v>
      </c>
      <c r="FO168">
        <v>245.35714285714286</v>
      </c>
      <c r="FP168">
        <v>308.5</v>
      </c>
      <c r="FQ168">
        <v>155.19999999999999</v>
      </c>
      <c r="FR168">
        <v>244.25</v>
      </c>
      <c r="FS168">
        <v>229.76923076923077</v>
      </c>
      <c r="FT168">
        <v>183.23076923076923</v>
      </c>
      <c r="FU168">
        <v>190.85714285714286</v>
      </c>
      <c r="FV168">
        <v>136.6</v>
      </c>
      <c r="FW168">
        <v>169.11904761904762</v>
      </c>
      <c r="FX168">
        <v>169.54545454545453</v>
      </c>
      <c r="FY168">
        <v>160.78571428571428</v>
      </c>
      <c r="FZ168">
        <v>176.36363636363637</v>
      </c>
      <c r="GA168">
        <v>168.22222222222223</v>
      </c>
    </row>
    <row r="169" spans="1:183" x14ac:dyDescent="0.3">
      <c r="A169" s="2" t="s">
        <v>167</v>
      </c>
      <c r="B169">
        <v>1303.0588235294117</v>
      </c>
      <c r="C169">
        <v>1461.4375</v>
      </c>
      <c r="D169">
        <v>1335.578947368421</v>
      </c>
      <c r="E169">
        <v>1363.6730769230769</v>
      </c>
      <c r="F169">
        <v>1294.4666666666667</v>
      </c>
      <c r="G169">
        <v>1360.0714285714287</v>
      </c>
      <c r="H169">
        <v>1140.5294117647059</v>
      </c>
      <c r="I169">
        <v>1257.5434782608695</v>
      </c>
      <c r="J169">
        <v>1313.8571428571429</v>
      </c>
      <c r="K169">
        <v>595.76470588235293</v>
      </c>
      <c r="L169">
        <v>564.22222222222217</v>
      </c>
      <c r="M169">
        <v>527</v>
      </c>
      <c r="N169">
        <v>1.8166666666666667</v>
      </c>
      <c r="O169">
        <v>563.78</v>
      </c>
      <c r="P169">
        <v>1.8166666666666667</v>
      </c>
      <c r="Q169">
        <v>563.78</v>
      </c>
      <c r="R169">
        <v>3.2666666666666666</v>
      </c>
      <c r="S169">
        <v>1060.4527027027027</v>
      </c>
      <c r="AI169">
        <v>1060.4527027027027</v>
      </c>
      <c r="AJ169">
        <v>1150.7777777777778</v>
      </c>
      <c r="AK169">
        <v>1167.5714285714287</v>
      </c>
      <c r="AL169">
        <v>1759.3333333333333</v>
      </c>
      <c r="AM169">
        <v>1322.090909090909</v>
      </c>
      <c r="AN169">
        <v>1328.25</v>
      </c>
      <c r="AO169">
        <v>1523.2222222222222</v>
      </c>
      <c r="AP169">
        <v>1134.75</v>
      </c>
      <c r="AQ169">
        <v>1336.52</v>
      </c>
      <c r="AR169">
        <v>1329.7659574468084</v>
      </c>
      <c r="AS169">
        <v>377</v>
      </c>
      <c r="AT169">
        <v>1059.8571428571429</v>
      </c>
      <c r="AU169">
        <v>850.42857142857144</v>
      </c>
      <c r="AV169">
        <v>826.66666666666663</v>
      </c>
      <c r="AW169">
        <v>714.5</v>
      </c>
      <c r="AX169">
        <v>1003.5</v>
      </c>
      <c r="AY169">
        <v>1139.1428571428571</v>
      </c>
      <c r="AZ169">
        <v>951.2</v>
      </c>
      <c r="BA169">
        <v>883.27272727272725</v>
      </c>
      <c r="BB169">
        <v>1145.5875000000001</v>
      </c>
      <c r="BC169">
        <v>666.16666666666663</v>
      </c>
      <c r="BD169">
        <v>833</v>
      </c>
      <c r="BE169">
        <v>622.85714285714289</v>
      </c>
      <c r="BF169">
        <v>702.89473684210532</v>
      </c>
      <c r="BG169">
        <v>654.875</v>
      </c>
      <c r="BH169">
        <v>744.75</v>
      </c>
      <c r="BI169">
        <v>714</v>
      </c>
      <c r="BJ169">
        <v>704.54166666666663</v>
      </c>
      <c r="BK169">
        <v>703.81395348837214</v>
      </c>
      <c r="BL169">
        <v>703.81395348837214</v>
      </c>
      <c r="BM169">
        <v>991.14634146341461</v>
      </c>
      <c r="BN169">
        <v>390</v>
      </c>
      <c r="BQ169">
        <v>390</v>
      </c>
      <c r="BV169">
        <v>390</v>
      </c>
      <c r="CF169">
        <v>390</v>
      </c>
      <c r="CG169">
        <v>367</v>
      </c>
      <c r="CJ169">
        <v>367</v>
      </c>
      <c r="CO169">
        <v>367</v>
      </c>
      <c r="CP169">
        <v>367</v>
      </c>
      <c r="CQ169">
        <v>378.5</v>
      </c>
      <c r="CR169">
        <v>981.34400000000005</v>
      </c>
      <c r="CS169">
        <v>1230.5714285714287</v>
      </c>
      <c r="CT169">
        <v>1327</v>
      </c>
      <c r="CU169">
        <v>526</v>
      </c>
      <c r="CV169">
        <v>1022.5</v>
      </c>
      <c r="CW169">
        <v>1023</v>
      </c>
      <c r="CX169">
        <v>543</v>
      </c>
      <c r="CY169">
        <v>965.66666666666663</v>
      </c>
      <c r="CZ169">
        <v>833.35294117647061</v>
      </c>
      <c r="DA169">
        <v>930.62857142857138</v>
      </c>
      <c r="DB169">
        <v>971.16666666666663</v>
      </c>
      <c r="DC169">
        <v>1451.4285714285713</v>
      </c>
      <c r="DD169">
        <v>1187.8888888888889</v>
      </c>
      <c r="DE169">
        <v>1212.6363636363637</v>
      </c>
      <c r="DF169">
        <v>1055.5</v>
      </c>
      <c r="DG169">
        <v>1367.2222222222222</v>
      </c>
      <c r="DH169">
        <v>813</v>
      </c>
      <c r="DI169">
        <v>1105.8636363636363</v>
      </c>
      <c r="DJ169">
        <v>1159.25</v>
      </c>
      <c r="DK169">
        <v>1057.9620253164558</v>
      </c>
      <c r="DL169">
        <v>505.22222222222223</v>
      </c>
      <c r="DM169">
        <v>569</v>
      </c>
      <c r="DN169">
        <v>552.375</v>
      </c>
      <c r="DO169">
        <v>540.72</v>
      </c>
      <c r="DP169">
        <v>456.25</v>
      </c>
      <c r="DQ169">
        <v>527.28571428571433</v>
      </c>
      <c r="DR169">
        <v>456.71428571428572</v>
      </c>
      <c r="DS169">
        <v>484.05555555555554</v>
      </c>
      <c r="DT169">
        <v>517</v>
      </c>
      <c r="DU169">
        <v>517</v>
      </c>
      <c r="DV169">
        <v>867.29508196721315</v>
      </c>
      <c r="EA169">
        <v>428</v>
      </c>
      <c r="EC169">
        <v>1719</v>
      </c>
      <c r="ED169">
        <v>1073.5</v>
      </c>
      <c r="EE169">
        <v>1073.5</v>
      </c>
      <c r="EH169">
        <v>723</v>
      </c>
      <c r="EI169">
        <v>723</v>
      </c>
      <c r="EJ169">
        <v>1320.5</v>
      </c>
      <c r="EL169">
        <v>439</v>
      </c>
      <c r="EM169">
        <v>1026.6666666666667</v>
      </c>
      <c r="EN169">
        <v>950.75</v>
      </c>
      <c r="EO169">
        <v>1012.125</v>
      </c>
      <c r="ER169">
        <v>653</v>
      </c>
      <c r="ES169">
        <v>653</v>
      </c>
      <c r="ET169">
        <v>1064</v>
      </c>
      <c r="EV169">
        <v>161</v>
      </c>
      <c r="EW169">
        <v>763</v>
      </c>
      <c r="EX169">
        <v>735.5</v>
      </c>
      <c r="EY169">
        <v>735.5</v>
      </c>
      <c r="EZ169">
        <v>2.7333333333333334</v>
      </c>
      <c r="FA169">
        <v>919.91666666666663</v>
      </c>
      <c r="FB169">
        <v>2.2722222222222221</v>
      </c>
      <c r="FC169">
        <v>872.00746268656712</v>
      </c>
      <c r="FD169">
        <v>336</v>
      </c>
      <c r="FE169">
        <v>297.55555555555554</v>
      </c>
      <c r="FF169">
        <v>270.85714285714283</v>
      </c>
      <c r="FG169">
        <v>299.54545454545456</v>
      </c>
      <c r="FH169">
        <v>353.4</v>
      </c>
      <c r="FI169">
        <v>272</v>
      </c>
      <c r="FJ169">
        <v>266.83333333333331</v>
      </c>
      <c r="FK169">
        <v>294.11764705882354</v>
      </c>
      <c r="FL169">
        <v>218.16666666666666</v>
      </c>
      <c r="FM169">
        <v>272.5</v>
      </c>
      <c r="FN169">
        <v>279.42857142857144</v>
      </c>
      <c r="FO169">
        <v>254</v>
      </c>
      <c r="FP169">
        <v>258.75</v>
      </c>
      <c r="FQ169">
        <v>366</v>
      </c>
      <c r="FR169">
        <v>328.125</v>
      </c>
      <c r="FS169">
        <v>319.56</v>
      </c>
      <c r="FT169">
        <v>265.60000000000002</v>
      </c>
      <c r="FU169">
        <v>278.07142857142856</v>
      </c>
      <c r="FV169">
        <v>317.94117647058823</v>
      </c>
      <c r="FW169">
        <v>288.73913043478262</v>
      </c>
      <c r="FX169">
        <v>253.58823529411765</v>
      </c>
      <c r="FY169">
        <v>315.625</v>
      </c>
      <c r="FZ169">
        <v>270.26315789473682</v>
      </c>
      <c r="GA169">
        <v>278.76923076923077</v>
      </c>
    </row>
    <row r="170" spans="1:183" x14ac:dyDescent="0.3">
      <c r="A170" s="2" t="s">
        <v>168</v>
      </c>
      <c r="T170">
        <v>1024.1666666666667</v>
      </c>
      <c r="U170">
        <v>916.86956521739125</v>
      </c>
      <c r="V170">
        <v>1130.55</v>
      </c>
      <c r="W170">
        <v>1019.0895522388059</v>
      </c>
      <c r="X170">
        <v>1078.5833333333333</v>
      </c>
      <c r="Y170">
        <v>1260.8636363636363</v>
      </c>
      <c r="Z170">
        <v>993.33333333333337</v>
      </c>
      <c r="AA170">
        <v>1106.6428571428571</v>
      </c>
      <c r="AB170">
        <v>1063.8248175182482</v>
      </c>
      <c r="AC170">
        <v>445.55172413793105</v>
      </c>
      <c r="AD170">
        <v>333.11764705882354</v>
      </c>
      <c r="AE170">
        <v>391.875</v>
      </c>
      <c r="AF170">
        <v>387.2315789473684</v>
      </c>
      <c r="AG170">
        <v>387.2315789473684</v>
      </c>
      <c r="AH170">
        <v>786.77155172413791</v>
      </c>
      <c r="AI170">
        <v>786.77155172413791</v>
      </c>
      <c r="BN170">
        <v>1320.4666666666667</v>
      </c>
      <c r="BO170">
        <v>1060.1875</v>
      </c>
      <c r="BP170">
        <v>1275.2941176470588</v>
      </c>
      <c r="BQ170">
        <v>1217.7083333333333</v>
      </c>
      <c r="BR170">
        <v>1401.9444444444443</v>
      </c>
      <c r="BS170">
        <v>1091.3529411764705</v>
      </c>
      <c r="BT170">
        <v>910.83333333333337</v>
      </c>
      <c r="BU170">
        <v>1135.5283018867924</v>
      </c>
      <c r="BV170">
        <v>1174.5841584158416</v>
      </c>
      <c r="BW170">
        <v>1205.9166666666667</v>
      </c>
      <c r="BX170">
        <v>881.16666666666663</v>
      </c>
      <c r="BY170">
        <v>887.5333333333333</v>
      </c>
      <c r="BZ170">
        <v>969.88888888888891</v>
      </c>
      <c r="CA170">
        <v>951.21428571428567</v>
      </c>
      <c r="CB170">
        <v>1192.4000000000001</v>
      </c>
      <c r="CC170">
        <v>1296</v>
      </c>
      <c r="CD170">
        <v>1150.9772727272727</v>
      </c>
      <c r="CE170">
        <v>1059.4157303370787</v>
      </c>
      <c r="CF170">
        <v>1120.6368421052632</v>
      </c>
      <c r="CG170">
        <v>767.38888888888891</v>
      </c>
      <c r="CH170">
        <v>552</v>
      </c>
      <c r="CI170">
        <v>728.16666666666663</v>
      </c>
      <c r="CJ170">
        <v>687.53846153846155</v>
      </c>
      <c r="CK170">
        <v>776.22222222222217</v>
      </c>
      <c r="CL170">
        <v>552.125</v>
      </c>
      <c r="CM170">
        <v>746.77777777777783</v>
      </c>
      <c r="CN170">
        <v>697.07692307692309</v>
      </c>
      <c r="CO170">
        <v>692.30769230769226</v>
      </c>
      <c r="CP170">
        <v>692.30769230769226</v>
      </c>
      <c r="CQ170">
        <v>969.11904761904759</v>
      </c>
      <c r="CR170">
        <v>969.11904761904759</v>
      </c>
      <c r="DW170">
        <v>1148.8571428571429</v>
      </c>
      <c r="DX170">
        <v>971.61538461538464</v>
      </c>
      <c r="DY170">
        <v>1057</v>
      </c>
      <c r="DZ170">
        <v>1061.2926829268292</v>
      </c>
      <c r="EA170">
        <v>882.5</v>
      </c>
      <c r="EB170">
        <v>1020.1428571428571</v>
      </c>
      <c r="EC170">
        <v>1034.2</v>
      </c>
      <c r="ED170">
        <v>980.23255813953483</v>
      </c>
      <c r="EE170">
        <v>1019.797619047619</v>
      </c>
      <c r="EF170">
        <v>1200.2</v>
      </c>
      <c r="EG170">
        <v>808.86666666666667</v>
      </c>
      <c r="EH170">
        <v>967.375</v>
      </c>
      <c r="EI170">
        <v>991.60869565217388</v>
      </c>
      <c r="EJ170">
        <v>863.88235294117646</v>
      </c>
      <c r="EK170">
        <v>779.5</v>
      </c>
      <c r="EL170">
        <v>857.5</v>
      </c>
      <c r="EM170">
        <v>836.57446808510633</v>
      </c>
      <c r="EN170">
        <v>913.25806451612902</v>
      </c>
      <c r="EO170">
        <v>963.81920903954801</v>
      </c>
      <c r="EP170">
        <v>472.53333333333336</v>
      </c>
      <c r="EQ170">
        <v>452.6</v>
      </c>
      <c r="ER170">
        <v>240.38461538461539</v>
      </c>
      <c r="ES170">
        <v>395.39534883720933</v>
      </c>
      <c r="ET170">
        <v>495.38461538461536</v>
      </c>
      <c r="EU170">
        <v>474.63636363636363</v>
      </c>
      <c r="EV170">
        <v>385.3125</v>
      </c>
      <c r="EW170">
        <v>445.65</v>
      </c>
      <c r="EX170">
        <v>419.6144578313253</v>
      </c>
      <c r="EY170">
        <v>419.6144578313253</v>
      </c>
      <c r="EZ170">
        <v>2.35</v>
      </c>
      <c r="FA170">
        <v>790.09230769230771</v>
      </c>
      <c r="FB170">
        <v>2.35</v>
      </c>
      <c r="FC170">
        <v>790.09230769230771</v>
      </c>
    </row>
    <row r="171" spans="1:183" x14ac:dyDescent="0.3">
      <c r="A171" s="2" t="s">
        <v>169</v>
      </c>
      <c r="B171">
        <v>1082.6428571428571</v>
      </c>
      <c r="C171">
        <v>962.375</v>
      </c>
      <c r="D171">
        <v>1037.7142857142858</v>
      </c>
      <c r="E171">
        <v>1024.6136363636363</v>
      </c>
      <c r="F171">
        <v>1039.5999999999999</v>
      </c>
      <c r="G171">
        <v>1202.5625</v>
      </c>
      <c r="H171">
        <v>923.875</v>
      </c>
      <c r="I171">
        <v>1055.6808510638298</v>
      </c>
      <c r="J171">
        <v>1040.6593406593406</v>
      </c>
      <c r="K171">
        <v>461.83333333333331</v>
      </c>
      <c r="L171">
        <v>492.66666666666669</v>
      </c>
      <c r="M171">
        <v>485.125</v>
      </c>
      <c r="N171">
        <v>1.5932203389830508</v>
      </c>
      <c r="O171">
        <v>479.67307692307691</v>
      </c>
      <c r="P171">
        <v>1.5932203389830508</v>
      </c>
      <c r="Q171">
        <v>479.67307692307691</v>
      </c>
      <c r="R171">
        <v>2.638418079096045</v>
      </c>
      <c r="S171">
        <v>836.66433566433568</v>
      </c>
      <c r="V171">
        <v>1284</v>
      </c>
      <c r="W171">
        <v>1284</v>
      </c>
      <c r="Z171">
        <v>458</v>
      </c>
      <c r="AA171">
        <v>458</v>
      </c>
      <c r="AB171">
        <v>871</v>
      </c>
      <c r="AE171">
        <v>1880</v>
      </c>
      <c r="AF171">
        <v>1880</v>
      </c>
      <c r="AG171">
        <v>1880</v>
      </c>
      <c r="AH171">
        <v>1207.3333333333333</v>
      </c>
      <c r="AI171">
        <v>844.28082191780823</v>
      </c>
      <c r="AJ171">
        <v>889.66666666666663</v>
      </c>
      <c r="AK171">
        <v>841</v>
      </c>
      <c r="AL171">
        <v>741.875</v>
      </c>
      <c r="AM171">
        <v>826.8</v>
      </c>
      <c r="AN171">
        <v>695.875</v>
      </c>
      <c r="AO171">
        <v>714.375</v>
      </c>
      <c r="AP171">
        <v>853.22222222222217</v>
      </c>
      <c r="AQ171">
        <v>758.44</v>
      </c>
      <c r="AR171">
        <v>792.62</v>
      </c>
      <c r="AS171">
        <v>651.75</v>
      </c>
      <c r="AT171">
        <v>882.42857142857144</v>
      </c>
      <c r="AU171">
        <v>734.22222222222217</v>
      </c>
      <c r="AV171">
        <v>749.95833333333337</v>
      </c>
      <c r="AW171">
        <v>1074.4285714285713</v>
      </c>
      <c r="AX171">
        <v>615.71428571428567</v>
      </c>
      <c r="AY171">
        <v>545.375</v>
      </c>
      <c r="AZ171">
        <v>736.09090909090912</v>
      </c>
      <c r="BA171">
        <v>743.32608695652175</v>
      </c>
      <c r="BB171">
        <v>769</v>
      </c>
      <c r="BC171">
        <v>719.88888888888891</v>
      </c>
      <c r="BD171">
        <v>822.33333333333337</v>
      </c>
      <c r="BE171">
        <v>643</v>
      </c>
      <c r="BF171">
        <v>728.40740740740739</v>
      </c>
      <c r="BG171">
        <v>658.25</v>
      </c>
      <c r="BH171">
        <v>881.75</v>
      </c>
      <c r="BI171">
        <v>730.55555555555554</v>
      </c>
      <c r="BJ171">
        <v>755.8</v>
      </c>
      <c r="BK171">
        <v>741.57692307692309</v>
      </c>
      <c r="BL171">
        <v>741.57692307692309</v>
      </c>
      <c r="BM171">
        <v>759.3648648648649</v>
      </c>
      <c r="BN171">
        <v>352</v>
      </c>
      <c r="BO171">
        <v>436</v>
      </c>
      <c r="BP171">
        <v>1169</v>
      </c>
      <c r="BQ171">
        <v>652.33333333333337</v>
      </c>
      <c r="BR171">
        <v>682</v>
      </c>
      <c r="BS171">
        <v>1128</v>
      </c>
      <c r="BT171">
        <v>1481</v>
      </c>
      <c r="BU171">
        <v>1104.75</v>
      </c>
      <c r="BV171">
        <v>910.85714285714289</v>
      </c>
      <c r="BW171">
        <v>1025</v>
      </c>
      <c r="BX171">
        <v>1014</v>
      </c>
      <c r="BZ171">
        <v>1019.5</v>
      </c>
      <c r="CA171">
        <v>988</v>
      </c>
      <c r="CC171">
        <v>98</v>
      </c>
      <c r="CD171">
        <v>691.33333333333337</v>
      </c>
      <c r="CE171">
        <v>822.6</v>
      </c>
      <c r="CF171">
        <v>874.08333333333337</v>
      </c>
      <c r="CG171">
        <v>1342</v>
      </c>
      <c r="CH171">
        <v>1652</v>
      </c>
      <c r="CI171">
        <v>1364</v>
      </c>
      <c r="CJ171">
        <v>1452.6666666666667</v>
      </c>
      <c r="CK171">
        <v>929.5</v>
      </c>
      <c r="CL171">
        <v>1211.5</v>
      </c>
      <c r="CM171">
        <v>374</v>
      </c>
      <c r="CN171">
        <v>931.2</v>
      </c>
      <c r="CO171">
        <v>1126.75</v>
      </c>
      <c r="CP171">
        <v>1126.75</v>
      </c>
      <c r="CQ171">
        <v>975.15</v>
      </c>
      <c r="CR171">
        <v>785.05357142857144</v>
      </c>
      <c r="CS171">
        <v>1049.25</v>
      </c>
      <c r="CT171">
        <v>1463.1666666666667</v>
      </c>
      <c r="CU171">
        <v>822.83333333333337</v>
      </c>
      <c r="CV171">
        <v>1105.5</v>
      </c>
      <c r="CW171">
        <v>1144</v>
      </c>
      <c r="CX171">
        <v>1312.2</v>
      </c>
      <c r="CY171">
        <v>1143.5714285714287</v>
      </c>
      <c r="CZ171">
        <v>1190.5555555555557</v>
      </c>
      <c r="DA171">
        <v>1145.7894736842106</v>
      </c>
      <c r="DB171">
        <v>1511.625</v>
      </c>
      <c r="DC171">
        <v>1581.5</v>
      </c>
      <c r="DD171">
        <v>1996.4</v>
      </c>
      <c r="DE171">
        <v>1653.6666666666667</v>
      </c>
      <c r="DF171">
        <v>1450.75</v>
      </c>
      <c r="DG171">
        <v>1463.8</v>
      </c>
      <c r="DH171">
        <v>1523.5714285714287</v>
      </c>
      <c r="DI171">
        <v>1479.5</v>
      </c>
      <c r="DJ171">
        <v>1568.7073170731708</v>
      </c>
      <c r="DK171">
        <v>1365.2784810126582</v>
      </c>
      <c r="DL171">
        <v>998.25</v>
      </c>
      <c r="DM171">
        <v>948.3</v>
      </c>
      <c r="DN171">
        <v>1144.3333333333333</v>
      </c>
      <c r="DO171">
        <v>1013.9583333333334</v>
      </c>
      <c r="DP171">
        <v>1131.5555555555557</v>
      </c>
      <c r="DQ171">
        <v>907</v>
      </c>
      <c r="DR171">
        <v>1187.7777777777778</v>
      </c>
      <c r="DS171">
        <v>1104.7391304347825</v>
      </c>
      <c r="DT171">
        <v>1058.3829787234042</v>
      </c>
      <c r="DU171">
        <v>1058.3829787234042</v>
      </c>
      <c r="DV171">
        <v>1250.8015873015872</v>
      </c>
      <c r="DY171">
        <v>1162.6666666666667</v>
      </c>
      <c r="DZ171">
        <v>1162.6666666666667</v>
      </c>
      <c r="EA171">
        <v>312</v>
      </c>
      <c r="EB171">
        <v>1819</v>
      </c>
      <c r="ED171">
        <v>1442.25</v>
      </c>
      <c r="EE171">
        <v>1322.4285714285713</v>
      </c>
      <c r="EH171">
        <v>1545</v>
      </c>
      <c r="EI171">
        <v>1545</v>
      </c>
      <c r="EJ171">
        <v>1488</v>
      </c>
      <c r="EK171">
        <v>463</v>
      </c>
      <c r="EL171">
        <v>2009</v>
      </c>
      <c r="EM171">
        <v>1105.75</v>
      </c>
      <c r="EN171">
        <v>1252.1666666666667</v>
      </c>
      <c r="EO171">
        <v>1290</v>
      </c>
      <c r="ER171">
        <v>1900.6666666666667</v>
      </c>
      <c r="ES171">
        <v>1900.6666666666667</v>
      </c>
      <c r="ET171">
        <v>1119</v>
      </c>
      <c r="EU171">
        <v>996</v>
      </c>
      <c r="EV171">
        <v>733</v>
      </c>
      <c r="EW171">
        <v>961</v>
      </c>
      <c r="EX171">
        <v>1363.7142857142858</v>
      </c>
      <c r="EY171">
        <v>1363.7142857142858</v>
      </c>
      <c r="EZ171">
        <v>3.5416666666666665</v>
      </c>
      <c r="FA171">
        <v>1315.8</v>
      </c>
      <c r="FB171">
        <v>3.2833333333333332</v>
      </c>
      <c r="FC171">
        <v>1259.7054794520548</v>
      </c>
      <c r="FD171">
        <v>320.125</v>
      </c>
      <c r="FE171">
        <v>351.8</v>
      </c>
      <c r="FF171">
        <v>341</v>
      </c>
      <c r="FG171">
        <v>335.35</v>
      </c>
      <c r="FH171">
        <v>287.66666666666669</v>
      </c>
      <c r="FI171">
        <v>252.4</v>
      </c>
      <c r="FJ171">
        <v>283.85714285714283</v>
      </c>
      <c r="FK171">
        <v>276.38888888888891</v>
      </c>
      <c r="FL171">
        <v>297</v>
      </c>
      <c r="FM171">
        <v>266.28571428571428</v>
      </c>
      <c r="FN171">
        <v>283.375</v>
      </c>
      <c r="FO171">
        <v>282.27272727272725</v>
      </c>
      <c r="FP171">
        <v>314.875</v>
      </c>
      <c r="FQ171">
        <v>284.875</v>
      </c>
      <c r="FR171">
        <v>262.11111111111109</v>
      </c>
      <c r="FS171">
        <v>286.27999999999997</v>
      </c>
      <c r="FT171">
        <v>213.46666666666667</v>
      </c>
      <c r="FU171">
        <v>254.4375</v>
      </c>
      <c r="FV171">
        <v>257.75</v>
      </c>
      <c r="FW171">
        <v>242.48936170212767</v>
      </c>
      <c r="FX171">
        <v>255</v>
      </c>
      <c r="FY171">
        <v>284.375</v>
      </c>
      <c r="FZ171">
        <v>288.64285714285717</v>
      </c>
      <c r="GA171">
        <v>276.38636363636363</v>
      </c>
    </row>
    <row r="172" spans="1:183" x14ac:dyDescent="0.3">
      <c r="A172" s="2" t="s">
        <v>170</v>
      </c>
      <c r="T172">
        <v>1176.6875</v>
      </c>
      <c r="U172">
        <v>1307.2307692307693</v>
      </c>
      <c r="V172">
        <v>1361.7142857142858</v>
      </c>
      <c r="W172">
        <v>1276.3953488372092</v>
      </c>
      <c r="X172">
        <v>1256.1428571428571</v>
      </c>
      <c r="Y172">
        <v>1431.4285714285713</v>
      </c>
      <c r="Z172">
        <v>1346.6</v>
      </c>
      <c r="AA172">
        <v>1344.7674418604652</v>
      </c>
      <c r="AB172">
        <v>1310.5813953488373</v>
      </c>
      <c r="AC172">
        <v>606.61538461538464</v>
      </c>
      <c r="AD172">
        <v>708.91666666666663</v>
      </c>
      <c r="AE172">
        <v>515.61538461538464</v>
      </c>
      <c r="AF172">
        <v>607.78947368421052</v>
      </c>
      <c r="AG172">
        <v>607.78947368421052</v>
      </c>
      <c r="AH172">
        <v>1095.2096774193549</v>
      </c>
      <c r="AI172">
        <v>1095.2096774193549</v>
      </c>
      <c r="BN172">
        <v>1099.125</v>
      </c>
      <c r="BO172">
        <v>1330.7142857142858</v>
      </c>
      <c r="BP172">
        <v>1662.5</v>
      </c>
      <c r="BQ172">
        <v>1337.2857142857142</v>
      </c>
      <c r="BR172">
        <v>1305.1428571428571</v>
      </c>
      <c r="BS172">
        <v>1656.4285714285713</v>
      </c>
      <c r="BT172">
        <v>1390.1666666666667</v>
      </c>
      <c r="BU172">
        <v>1453.6</v>
      </c>
      <c r="BV172">
        <v>1394.0243902439024</v>
      </c>
      <c r="BW172">
        <v>1415</v>
      </c>
      <c r="BX172">
        <v>1286.3333333333333</v>
      </c>
      <c r="BY172">
        <v>1493.3333333333333</v>
      </c>
      <c r="BZ172">
        <v>1398.2222222222222</v>
      </c>
      <c r="CA172">
        <v>1276.3333333333333</v>
      </c>
      <c r="CB172">
        <v>1266.4000000000001</v>
      </c>
      <c r="CC172">
        <v>1026.375</v>
      </c>
      <c r="CD172">
        <v>1168.4736842105262</v>
      </c>
      <c r="CE172">
        <v>1280.2432432432433</v>
      </c>
      <c r="CF172">
        <v>1340.051282051282</v>
      </c>
      <c r="CG172">
        <v>872.875</v>
      </c>
      <c r="CH172">
        <v>509.33333333333331</v>
      </c>
      <c r="CI172">
        <v>791.1</v>
      </c>
      <c r="CJ172">
        <v>721.40740740740739</v>
      </c>
      <c r="CK172">
        <v>637</v>
      </c>
      <c r="CL172">
        <v>508.9</v>
      </c>
      <c r="CM172">
        <v>670.625</v>
      </c>
      <c r="CN172">
        <v>598.07692307692309</v>
      </c>
      <c r="CO172">
        <v>660.90566037735846</v>
      </c>
      <c r="CP172">
        <v>660.90566037735846</v>
      </c>
      <c r="CQ172">
        <v>1065.2824427480916</v>
      </c>
      <c r="CR172">
        <v>1065.2824427480916</v>
      </c>
      <c r="DW172">
        <v>1041.6666666666667</v>
      </c>
      <c r="DX172">
        <v>754.11111111111109</v>
      </c>
      <c r="DY172">
        <v>1037.7777777777778</v>
      </c>
      <c r="DZ172">
        <v>944.51851851851848</v>
      </c>
      <c r="EA172">
        <v>958.2</v>
      </c>
      <c r="EB172">
        <v>1065.875</v>
      </c>
      <c r="EC172">
        <v>795.25</v>
      </c>
      <c r="ED172">
        <v>941.19230769230774</v>
      </c>
      <c r="EE172">
        <v>942.88679245283015</v>
      </c>
      <c r="EF172">
        <v>851.33333333333337</v>
      </c>
      <c r="EG172">
        <v>925.3</v>
      </c>
      <c r="EH172">
        <v>899.88888888888891</v>
      </c>
      <c r="EI172">
        <v>893.35714285714289</v>
      </c>
      <c r="EJ172">
        <v>919.375</v>
      </c>
      <c r="EK172">
        <v>864.125</v>
      </c>
      <c r="EL172">
        <v>1322</v>
      </c>
      <c r="EM172">
        <v>1046.6400000000001</v>
      </c>
      <c r="EN172">
        <v>965.66037735849056</v>
      </c>
      <c r="EO172">
        <v>954.27358490566041</v>
      </c>
      <c r="EP172">
        <v>1200.8</v>
      </c>
      <c r="EQ172">
        <v>1107.125</v>
      </c>
      <c r="ER172">
        <v>1219.4444444444443</v>
      </c>
      <c r="ES172">
        <v>1179.2592592592594</v>
      </c>
      <c r="ET172">
        <v>931.11111111111109</v>
      </c>
      <c r="EU172">
        <v>1093.7</v>
      </c>
      <c r="EV172">
        <v>1078.2</v>
      </c>
      <c r="EW172">
        <v>1037.8965517241379</v>
      </c>
      <c r="EX172">
        <v>1106.0535714285713</v>
      </c>
      <c r="EY172">
        <v>1106.0535714285713</v>
      </c>
      <c r="EZ172">
        <v>3.6166666666666667</v>
      </c>
      <c r="FA172">
        <v>1006.7407407407408</v>
      </c>
      <c r="FB172">
        <v>3.6166666666666667</v>
      </c>
      <c r="FC172">
        <v>1006.7407407407408</v>
      </c>
    </row>
    <row r="173" spans="1:183" x14ac:dyDescent="0.3">
      <c r="A173" s="2" t="s">
        <v>171</v>
      </c>
      <c r="B173">
        <v>1061.5882352941176</v>
      </c>
      <c r="C173">
        <v>1071.6428571428571</v>
      </c>
      <c r="D173">
        <v>1159.8666666666666</v>
      </c>
      <c r="E173">
        <v>1096.695652173913</v>
      </c>
      <c r="F173">
        <v>949.35294117647061</v>
      </c>
      <c r="G173">
        <v>1150.1176470588234</v>
      </c>
      <c r="H173">
        <v>922</v>
      </c>
      <c r="I173">
        <v>1010.6326530612245</v>
      </c>
      <c r="J173">
        <v>1052.3052631578948</v>
      </c>
      <c r="K173">
        <v>503.23076923076923</v>
      </c>
      <c r="L173">
        <v>442.86666666666667</v>
      </c>
      <c r="M173">
        <v>390.76923076923077</v>
      </c>
      <c r="N173">
        <v>1.35</v>
      </c>
      <c r="O173">
        <v>445.48780487804879</v>
      </c>
      <c r="P173">
        <v>1.35</v>
      </c>
      <c r="Q173">
        <v>445.48780487804879</v>
      </c>
      <c r="R173">
        <v>2.6722222222222221</v>
      </c>
      <c r="S173">
        <v>869.36764705882354</v>
      </c>
      <c r="AI173">
        <v>869.36764705882354</v>
      </c>
      <c r="AJ173">
        <v>1441.4285714285713</v>
      </c>
      <c r="AK173">
        <v>1525.8888888888889</v>
      </c>
      <c r="AL173">
        <v>1216.2857142857142</v>
      </c>
      <c r="AM173">
        <v>1405.9565217391305</v>
      </c>
      <c r="AN173">
        <v>1469.25</v>
      </c>
      <c r="AO173">
        <v>1557.25</v>
      </c>
      <c r="AP173">
        <v>1508.5555555555557</v>
      </c>
      <c r="AQ173">
        <v>1511.56</v>
      </c>
      <c r="AR173">
        <v>1460.9583333333333</v>
      </c>
      <c r="AS173">
        <v>989.625</v>
      </c>
      <c r="AT173">
        <v>855.25</v>
      </c>
      <c r="AU173">
        <v>1228.1666666666667</v>
      </c>
      <c r="AV173">
        <v>1005.8181818181819</v>
      </c>
      <c r="AW173">
        <v>1265</v>
      </c>
      <c r="AX173">
        <v>944.625</v>
      </c>
      <c r="AY173">
        <v>1069.6666666666667</v>
      </c>
      <c r="AZ173">
        <v>1087.1428571428571</v>
      </c>
      <c r="BA173">
        <v>1045.5348837209303</v>
      </c>
      <c r="BB173">
        <v>1264.6593406593406</v>
      </c>
      <c r="BC173">
        <v>971.5</v>
      </c>
      <c r="BD173">
        <v>876.9</v>
      </c>
      <c r="BE173">
        <v>602.42857142857144</v>
      </c>
      <c r="BF173">
        <v>830.32</v>
      </c>
      <c r="BG173">
        <v>677.1</v>
      </c>
      <c r="BH173">
        <v>888.625</v>
      </c>
      <c r="BI173">
        <v>498.88888888888891</v>
      </c>
      <c r="BJ173">
        <v>680.37037037037032</v>
      </c>
      <c r="BK173">
        <v>752.46153846153845</v>
      </c>
      <c r="BL173">
        <v>752.46153846153845</v>
      </c>
      <c r="BM173">
        <v>1078.4055944055945</v>
      </c>
      <c r="BN173">
        <v>780</v>
      </c>
      <c r="BP173">
        <v>339</v>
      </c>
      <c r="BQ173">
        <v>559.5</v>
      </c>
      <c r="BV173">
        <v>559.5</v>
      </c>
      <c r="BW173">
        <v>1358</v>
      </c>
      <c r="BY173">
        <v>1365</v>
      </c>
      <c r="BZ173">
        <v>1361.5</v>
      </c>
      <c r="CE173">
        <v>1361.5</v>
      </c>
      <c r="CF173">
        <v>960.5</v>
      </c>
      <c r="CG173">
        <v>381</v>
      </c>
      <c r="CI173">
        <v>869</v>
      </c>
      <c r="CJ173">
        <v>625</v>
      </c>
      <c r="CO173">
        <v>625</v>
      </c>
      <c r="CP173">
        <v>625</v>
      </c>
      <c r="CQ173">
        <v>848.66666666666663</v>
      </c>
      <c r="CR173">
        <v>1069.1543624161075</v>
      </c>
      <c r="CS173">
        <v>1305.4000000000001</v>
      </c>
      <c r="CT173">
        <v>1503.6</v>
      </c>
      <c r="CU173">
        <v>1034</v>
      </c>
      <c r="CV173">
        <v>1281</v>
      </c>
      <c r="CW173">
        <v>1315.4</v>
      </c>
      <c r="CX173">
        <v>1262.5</v>
      </c>
      <c r="CY173">
        <v>1004.375</v>
      </c>
      <c r="CZ173">
        <v>1156.5882352941176</v>
      </c>
      <c r="DA173">
        <v>1214.90625</v>
      </c>
      <c r="DB173">
        <v>649.5</v>
      </c>
      <c r="DC173">
        <v>865.22222222222217</v>
      </c>
      <c r="DD173">
        <v>1130</v>
      </c>
      <c r="DE173">
        <v>842.48</v>
      </c>
      <c r="DF173">
        <v>1003.3333333333334</v>
      </c>
      <c r="DG173">
        <v>1103.5</v>
      </c>
      <c r="DH173">
        <v>918</v>
      </c>
      <c r="DI173">
        <v>1004.7826086956521</v>
      </c>
      <c r="DJ173">
        <v>920.25</v>
      </c>
      <c r="DK173">
        <v>1038.1125</v>
      </c>
      <c r="DL173">
        <v>425.83333333333331</v>
      </c>
      <c r="DM173">
        <v>489.4</v>
      </c>
      <c r="DN173">
        <v>405.42857142857144</v>
      </c>
      <c r="DO173">
        <v>435.55555555555554</v>
      </c>
      <c r="DP173">
        <v>417</v>
      </c>
      <c r="DQ173">
        <v>665.28571428571433</v>
      </c>
      <c r="DR173">
        <v>690.25</v>
      </c>
      <c r="DS173">
        <v>574.27777777777783</v>
      </c>
      <c r="DT173">
        <v>504.91666666666669</v>
      </c>
      <c r="DU173">
        <v>504.91666666666669</v>
      </c>
      <c r="DV173">
        <v>872.63793103448279</v>
      </c>
      <c r="DY173">
        <v>734.5</v>
      </c>
      <c r="DZ173">
        <v>734.5</v>
      </c>
      <c r="EA173">
        <v>1117</v>
      </c>
      <c r="ED173">
        <v>1117</v>
      </c>
      <c r="EE173">
        <v>862</v>
      </c>
      <c r="EH173">
        <v>765</v>
      </c>
      <c r="EI173">
        <v>765</v>
      </c>
      <c r="EJ173">
        <v>135</v>
      </c>
      <c r="EM173">
        <v>135</v>
      </c>
      <c r="EN173">
        <v>555</v>
      </c>
      <c r="EO173">
        <v>708.5</v>
      </c>
      <c r="ER173">
        <v>551</v>
      </c>
      <c r="ES173">
        <v>551</v>
      </c>
      <c r="ET173">
        <v>349</v>
      </c>
      <c r="EW173">
        <v>349</v>
      </c>
      <c r="EX173">
        <v>450</v>
      </c>
      <c r="EY173">
        <v>450</v>
      </c>
      <c r="EZ173">
        <v>2.6666666666666665</v>
      </c>
      <c r="FA173">
        <v>643.875</v>
      </c>
      <c r="FB173">
        <v>2.4333333333333331</v>
      </c>
      <c r="FC173">
        <v>857.87903225806451</v>
      </c>
      <c r="FD173">
        <v>201.83333333333334</v>
      </c>
      <c r="FE173">
        <v>245.375</v>
      </c>
      <c r="FF173">
        <v>200.22222222222223</v>
      </c>
      <c r="FG173">
        <v>216.34782608695653</v>
      </c>
      <c r="FH173">
        <v>270.8</v>
      </c>
      <c r="FI173">
        <v>275</v>
      </c>
      <c r="FJ173">
        <v>226.625</v>
      </c>
      <c r="FK173">
        <v>251</v>
      </c>
      <c r="FL173">
        <v>144.14285714285714</v>
      </c>
      <c r="FM173">
        <v>193.75</v>
      </c>
      <c r="FN173">
        <v>264</v>
      </c>
      <c r="FO173">
        <v>197.28571428571428</v>
      </c>
      <c r="FP173">
        <v>320.5</v>
      </c>
      <c r="FQ173">
        <v>242</v>
      </c>
      <c r="FR173">
        <v>291.77777777777777</v>
      </c>
      <c r="FS173">
        <v>285.04000000000002</v>
      </c>
      <c r="FT173">
        <v>258.8235294117647</v>
      </c>
      <c r="FU173">
        <v>263.29411764705884</v>
      </c>
      <c r="FV173">
        <v>219.53333333333333</v>
      </c>
      <c r="FW173">
        <v>248.34693877551021</v>
      </c>
      <c r="FX173">
        <v>220.70588235294119</v>
      </c>
      <c r="FY173">
        <v>258.92857142857144</v>
      </c>
      <c r="FZ173">
        <v>239.86666666666667</v>
      </c>
      <c r="GA173">
        <v>238.58695652173913</v>
      </c>
    </row>
    <row r="174" spans="1:183" x14ac:dyDescent="0.3">
      <c r="A174" s="2" t="s">
        <v>172</v>
      </c>
      <c r="B174">
        <v>1583.8181818181818</v>
      </c>
      <c r="C174">
        <v>1739.4166666666667</v>
      </c>
      <c r="D174">
        <v>1557.6666666666667</v>
      </c>
      <c r="E174">
        <v>1628.2</v>
      </c>
      <c r="F174">
        <v>1798.3333333333333</v>
      </c>
      <c r="G174">
        <v>1610.3636363636363</v>
      </c>
      <c r="H174">
        <v>1584.7692307692307</v>
      </c>
      <c r="I174">
        <v>1663.7777777777778</v>
      </c>
      <c r="J174">
        <v>1646.2394366197184</v>
      </c>
      <c r="K174">
        <v>546.66666666666663</v>
      </c>
      <c r="L174">
        <v>614.07692307692309</v>
      </c>
      <c r="M174">
        <v>583.77777777777783</v>
      </c>
      <c r="N174">
        <v>0.95</v>
      </c>
      <c r="O174">
        <v>585.70967741935488</v>
      </c>
      <c r="P174">
        <v>0.95</v>
      </c>
      <c r="Q174">
        <v>585.70967741935488</v>
      </c>
      <c r="R174">
        <v>2.3222222222222224</v>
      </c>
      <c r="S174">
        <v>1323.9215686274511</v>
      </c>
      <c r="AI174">
        <v>1323.9215686274511</v>
      </c>
      <c r="AJ174">
        <v>1387.7368421052631</v>
      </c>
      <c r="AK174">
        <v>1519.6</v>
      </c>
      <c r="AL174">
        <v>1555.85</v>
      </c>
      <c r="AM174">
        <v>1486.6296296296296</v>
      </c>
      <c r="AN174">
        <v>1573</v>
      </c>
      <c r="AO174">
        <v>1344</v>
      </c>
      <c r="AP174">
        <v>1273.4000000000001</v>
      </c>
      <c r="AQ174">
        <v>1408.409090909091</v>
      </c>
      <c r="AR174">
        <v>1451.5102040816328</v>
      </c>
      <c r="AS174">
        <v>771.70588235294122</v>
      </c>
      <c r="AT174">
        <v>576.33333333333337</v>
      </c>
      <c r="AU174">
        <v>678.35714285714289</v>
      </c>
      <c r="AV174">
        <v>686.79069767441865</v>
      </c>
      <c r="AW174">
        <v>643.06666666666672</v>
      </c>
      <c r="AX174">
        <v>1115.8181818181818</v>
      </c>
      <c r="AY174">
        <v>861.63636363636363</v>
      </c>
      <c r="AZ174">
        <v>848.59459459459458</v>
      </c>
      <c r="BA174">
        <v>761.625</v>
      </c>
      <c r="BB174">
        <v>1141.4494382022472</v>
      </c>
      <c r="BC174">
        <v>1450.0666666666666</v>
      </c>
      <c r="BD174">
        <v>1334</v>
      </c>
      <c r="BE174">
        <v>1468.5</v>
      </c>
      <c r="BF174">
        <v>1424.4782608695652</v>
      </c>
      <c r="BG174">
        <v>1392.1176470588234</v>
      </c>
      <c r="BH174">
        <v>1214.8461538461538</v>
      </c>
      <c r="BI174">
        <v>1230.8</v>
      </c>
      <c r="BJ174">
        <v>1287.1333333333334</v>
      </c>
      <c r="BK174">
        <v>1356.5604395604396</v>
      </c>
      <c r="BL174">
        <v>1356.5604395604396</v>
      </c>
      <c r="BM174">
        <v>1214.2193308550186</v>
      </c>
      <c r="BO174">
        <v>1434.25</v>
      </c>
      <c r="BQ174">
        <v>1434.25</v>
      </c>
      <c r="BR174">
        <v>1720.5</v>
      </c>
      <c r="BS174">
        <v>1518</v>
      </c>
      <c r="BT174">
        <v>1563.6666666666667</v>
      </c>
      <c r="BU174">
        <v>1567.2727272727273</v>
      </c>
      <c r="BV174">
        <v>1531.8</v>
      </c>
      <c r="BX174">
        <v>950.33333333333337</v>
      </c>
      <c r="BZ174">
        <v>950.33333333333337</v>
      </c>
      <c r="CA174">
        <v>439.5</v>
      </c>
      <c r="CB174">
        <v>597.5</v>
      </c>
      <c r="CC174">
        <v>483.33333333333331</v>
      </c>
      <c r="CD174">
        <v>537.63636363636363</v>
      </c>
      <c r="CE174">
        <v>626.07142857142856</v>
      </c>
      <c r="CF174">
        <v>1094.5517241379309</v>
      </c>
      <c r="CH174">
        <v>1498.75</v>
      </c>
      <c r="CJ174">
        <v>1498.75</v>
      </c>
      <c r="CK174">
        <v>1572</v>
      </c>
      <c r="CL174">
        <v>1748.6</v>
      </c>
      <c r="CM174">
        <v>1861.6666666666667</v>
      </c>
      <c r="CN174">
        <v>1747.2</v>
      </c>
      <c r="CO174">
        <v>1676.2142857142858</v>
      </c>
      <c r="CP174">
        <v>1676.2142857142858</v>
      </c>
      <c r="CQ174">
        <v>1283.9302325581396</v>
      </c>
      <c r="CR174">
        <v>1223.8269230769231</v>
      </c>
      <c r="CS174">
        <v>714.4</v>
      </c>
      <c r="CT174">
        <v>578.6</v>
      </c>
      <c r="CU174">
        <v>569.11111111111109</v>
      </c>
      <c r="CV174">
        <v>603.33333333333337</v>
      </c>
      <c r="CW174">
        <v>481.5</v>
      </c>
      <c r="CX174">
        <v>1092</v>
      </c>
      <c r="CY174">
        <v>1015.5714285714286</v>
      </c>
      <c r="CZ174">
        <v>893.5333333333333</v>
      </c>
      <c r="DA174">
        <v>714.9487179487179</v>
      </c>
      <c r="DB174">
        <v>1776.7777777777778</v>
      </c>
      <c r="DC174">
        <v>1613.5</v>
      </c>
      <c r="DD174">
        <v>1470.6666666666667</v>
      </c>
      <c r="DE174">
        <v>1620.0714285714287</v>
      </c>
      <c r="DF174">
        <v>1877</v>
      </c>
      <c r="DG174">
        <v>1709.3333333333333</v>
      </c>
      <c r="DH174">
        <v>1390.8888888888889</v>
      </c>
      <c r="DI174">
        <v>1641.64</v>
      </c>
      <c r="DJ174">
        <v>1630.2452830188679</v>
      </c>
      <c r="DK174">
        <v>1242.2391304347825</v>
      </c>
      <c r="DL174">
        <v>744.44444444444446</v>
      </c>
      <c r="DM174">
        <v>733.3</v>
      </c>
      <c r="DN174">
        <v>933.11111111111109</v>
      </c>
      <c r="DO174">
        <v>801.10714285714289</v>
      </c>
      <c r="DP174">
        <v>787.28571428571433</v>
      </c>
      <c r="DQ174">
        <v>945.77777777777783</v>
      </c>
      <c r="DR174">
        <v>893.11111111111109</v>
      </c>
      <c r="DS174">
        <v>882.44</v>
      </c>
      <c r="DT174">
        <v>839.47169811320759</v>
      </c>
      <c r="DU174">
        <v>839.47169811320759</v>
      </c>
      <c r="DV174">
        <v>1095.0206896551724</v>
      </c>
      <c r="DY174">
        <v>252</v>
      </c>
      <c r="DZ174">
        <v>252</v>
      </c>
      <c r="EA174">
        <v>430.5</v>
      </c>
      <c r="EB174">
        <v>733</v>
      </c>
      <c r="ED174">
        <v>531.33333333333337</v>
      </c>
      <c r="EE174">
        <v>461.5</v>
      </c>
      <c r="EF174">
        <v>2000</v>
      </c>
      <c r="EH174">
        <v>1965</v>
      </c>
      <c r="EI174">
        <v>1982.5</v>
      </c>
      <c r="EJ174">
        <v>2012.3333333333333</v>
      </c>
      <c r="EK174">
        <v>1478</v>
      </c>
      <c r="EL174">
        <v>2347</v>
      </c>
      <c r="EM174">
        <v>1972.4</v>
      </c>
      <c r="EN174">
        <v>1975.2857142857142</v>
      </c>
      <c r="EO174">
        <v>1424.8181818181818</v>
      </c>
      <c r="EP174">
        <v>694</v>
      </c>
      <c r="ER174">
        <v>832</v>
      </c>
      <c r="ES174">
        <v>763</v>
      </c>
      <c r="ET174">
        <v>646.66666666666663</v>
      </c>
      <c r="EU174">
        <v>1087</v>
      </c>
      <c r="EV174">
        <v>1736</v>
      </c>
      <c r="EW174">
        <v>952.6</v>
      </c>
      <c r="EX174">
        <v>898.42857142857144</v>
      </c>
      <c r="EY174">
        <v>898.42857142857144</v>
      </c>
      <c r="EZ174">
        <v>3.3333333333333335</v>
      </c>
      <c r="FA174">
        <v>1220.1111111111111</v>
      </c>
      <c r="FB174">
        <v>3.2111111111111112</v>
      </c>
      <c r="FC174">
        <v>1108.8343558282209</v>
      </c>
      <c r="FD174">
        <v>346.42857142857144</v>
      </c>
      <c r="FE174">
        <v>330</v>
      </c>
      <c r="FF174">
        <v>287.66666666666669</v>
      </c>
      <c r="FG174">
        <v>319.36</v>
      </c>
      <c r="FH174">
        <v>301</v>
      </c>
      <c r="FI174">
        <v>324.5</v>
      </c>
      <c r="FJ174">
        <v>336.71428571428572</v>
      </c>
      <c r="FK174">
        <v>323.93333333333334</v>
      </c>
      <c r="FL174">
        <v>268.2</v>
      </c>
      <c r="FM174">
        <v>365.63636363636363</v>
      </c>
      <c r="FN174">
        <v>320.45454545454544</v>
      </c>
      <c r="FO174">
        <v>312.70270270270271</v>
      </c>
      <c r="FP174">
        <v>350.94117647058823</v>
      </c>
      <c r="FQ174">
        <v>338.25</v>
      </c>
      <c r="FR174">
        <v>334.93333333333334</v>
      </c>
      <c r="FS174">
        <v>342.02272727272725</v>
      </c>
      <c r="FT174">
        <v>317.66666666666669</v>
      </c>
      <c r="FU174">
        <v>348.72727272727275</v>
      </c>
      <c r="FV174">
        <v>342.69230769230768</v>
      </c>
      <c r="FW174">
        <v>336.19444444444446</v>
      </c>
      <c r="FX174">
        <v>337.54545454545456</v>
      </c>
      <c r="FY174">
        <v>354.33333333333331</v>
      </c>
      <c r="FZ174">
        <v>321.91666666666669</v>
      </c>
      <c r="GA174">
        <v>337.94285714285712</v>
      </c>
    </row>
    <row r="175" spans="1:183" x14ac:dyDescent="0.3">
      <c r="A175" s="2" t="s">
        <v>173</v>
      </c>
      <c r="B175">
        <v>934.58333333333337</v>
      </c>
      <c r="C175">
        <v>955.29411764705878</v>
      </c>
      <c r="D175">
        <v>1118.8333333333333</v>
      </c>
      <c r="E175">
        <v>1012.6382978723404</v>
      </c>
      <c r="F175">
        <v>1682.1052631578948</v>
      </c>
      <c r="G175">
        <v>1566</v>
      </c>
      <c r="H175">
        <v>1093.8</v>
      </c>
      <c r="I175">
        <v>1436.75</v>
      </c>
      <c r="J175">
        <v>1243.2233009708739</v>
      </c>
      <c r="K175">
        <v>465.35</v>
      </c>
      <c r="L175">
        <v>460.4</v>
      </c>
      <c r="M175">
        <v>463</v>
      </c>
      <c r="N175">
        <v>1.7166666666666666</v>
      </c>
      <c r="O175">
        <v>462.91666666666669</v>
      </c>
      <c r="P175">
        <v>1.7166666666666666</v>
      </c>
      <c r="Q175">
        <v>462.91666666666669</v>
      </c>
      <c r="R175">
        <v>2.6833333333333331</v>
      </c>
      <c r="S175">
        <v>955.9938650306749</v>
      </c>
      <c r="AI175">
        <v>955.9938650306749</v>
      </c>
      <c r="AJ175">
        <v>1587.375</v>
      </c>
      <c r="AK175">
        <v>1384</v>
      </c>
      <c r="AL175">
        <v>1332.8571428571429</v>
      </c>
      <c r="AM175">
        <v>1439.1739130434783</v>
      </c>
      <c r="AN175">
        <v>1206</v>
      </c>
      <c r="AO175">
        <v>1750.2857142857142</v>
      </c>
      <c r="AP175">
        <v>1452.375</v>
      </c>
      <c r="AQ175">
        <v>1468.7727272727273</v>
      </c>
      <c r="AR175">
        <v>1453.6444444444444</v>
      </c>
      <c r="AS175">
        <v>319.5</v>
      </c>
      <c r="AT175">
        <v>826.5</v>
      </c>
      <c r="AU175">
        <v>1220</v>
      </c>
      <c r="AV175">
        <v>938.75</v>
      </c>
      <c r="AW175">
        <v>448.5</v>
      </c>
      <c r="AX175">
        <v>887.33333333333337</v>
      </c>
      <c r="AY175">
        <v>910.2</v>
      </c>
      <c r="AZ175">
        <v>750.58333333333337</v>
      </c>
      <c r="BA175">
        <v>844.66666666666663</v>
      </c>
      <c r="BB175">
        <v>1241.8260869565217</v>
      </c>
      <c r="BC175">
        <v>656.375</v>
      </c>
      <c r="BD175">
        <v>840.66666666666663</v>
      </c>
      <c r="BE175">
        <v>713.55555555555554</v>
      </c>
      <c r="BF175">
        <v>739.96153846153845</v>
      </c>
      <c r="BG175">
        <v>779.83333333333337</v>
      </c>
      <c r="BH175">
        <v>478.55555555555554</v>
      </c>
      <c r="BI175">
        <v>741</v>
      </c>
      <c r="BJ175">
        <v>648.43478260869563</v>
      </c>
      <c r="BK175">
        <v>697</v>
      </c>
      <c r="BL175">
        <v>697</v>
      </c>
      <c r="BM175">
        <v>1015.5847457627119</v>
      </c>
      <c r="BR175">
        <v>304</v>
      </c>
      <c r="BU175">
        <v>304</v>
      </c>
      <c r="BV175">
        <v>304</v>
      </c>
      <c r="CA175">
        <v>1925</v>
      </c>
      <c r="CD175">
        <v>1925</v>
      </c>
      <c r="CE175">
        <v>1925</v>
      </c>
      <c r="CF175">
        <v>1114.5</v>
      </c>
      <c r="CK175">
        <v>1992</v>
      </c>
      <c r="CM175">
        <v>376</v>
      </c>
      <c r="CN175">
        <v>1184</v>
      </c>
      <c r="CO175">
        <v>1184</v>
      </c>
      <c r="CP175">
        <v>1184</v>
      </c>
      <c r="CQ175">
        <v>1149.25</v>
      </c>
      <c r="CR175">
        <v>1019.9672131147541</v>
      </c>
      <c r="CS175">
        <v>1195.5999999999999</v>
      </c>
      <c r="CT175">
        <v>944.75</v>
      </c>
      <c r="CU175">
        <v>1255.6666666666667</v>
      </c>
      <c r="CV175">
        <v>1152.7333333333333</v>
      </c>
      <c r="CW175">
        <v>1422.6</v>
      </c>
      <c r="CX175">
        <v>1030.3333333333333</v>
      </c>
      <c r="CY175">
        <v>1467.3333333333333</v>
      </c>
      <c r="CZ175">
        <v>1299.9411764705883</v>
      </c>
      <c r="DA175">
        <v>1230.9375</v>
      </c>
      <c r="DB175">
        <v>1353.125</v>
      </c>
      <c r="DC175">
        <v>1546.875</v>
      </c>
      <c r="DD175">
        <v>1322.375</v>
      </c>
      <c r="DE175">
        <v>1407.4583333333333</v>
      </c>
      <c r="DF175">
        <v>1489.875</v>
      </c>
      <c r="DG175">
        <v>1746.875</v>
      </c>
      <c r="DH175">
        <v>1240.2857142857142</v>
      </c>
      <c r="DI175">
        <v>1503.304347826087</v>
      </c>
      <c r="DJ175">
        <v>1454.3617021276596</v>
      </c>
      <c r="DK175">
        <v>1363.8607594936709</v>
      </c>
      <c r="DL175">
        <v>912.22222222222217</v>
      </c>
      <c r="DM175">
        <v>778.16666666666663</v>
      </c>
      <c r="DN175">
        <v>926.55555555555554</v>
      </c>
      <c r="DO175">
        <v>884.08333333333337</v>
      </c>
      <c r="DP175">
        <v>587.5</v>
      </c>
      <c r="DQ175">
        <v>692.625</v>
      </c>
      <c r="DR175">
        <v>613.33333333333337</v>
      </c>
      <c r="DS175">
        <v>632.77272727272725</v>
      </c>
      <c r="DT175">
        <v>763.89130434782612</v>
      </c>
      <c r="DU175">
        <v>763.89130434782612</v>
      </c>
      <c r="DV175">
        <v>1143.0719999999999</v>
      </c>
      <c r="DW175">
        <v>615</v>
      </c>
      <c r="DX175">
        <v>2342</v>
      </c>
      <c r="DZ175">
        <v>1478.5</v>
      </c>
      <c r="EE175">
        <v>1478.5</v>
      </c>
      <c r="EF175">
        <v>798</v>
      </c>
      <c r="EH175">
        <v>2128</v>
      </c>
      <c r="EI175">
        <v>1463</v>
      </c>
      <c r="EJ175">
        <v>1169</v>
      </c>
      <c r="EL175">
        <v>2207</v>
      </c>
      <c r="EM175">
        <v>1688</v>
      </c>
      <c r="EN175">
        <v>1575.5</v>
      </c>
      <c r="EO175">
        <v>1543.1666666666667</v>
      </c>
      <c r="EP175">
        <v>2237</v>
      </c>
      <c r="EQ175">
        <v>796</v>
      </c>
      <c r="ER175">
        <v>392</v>
      </c>
      <c r="ES175">
        <v>1141.6666666666667</v>
      </c>
      <c r="EV175">
        <v>499</v>
      </c>
      <c r="EW175">
        <v>499</v>
      </c>
      <c r="EX175">
        <v>981</v>
      </c>
      <c r="EY175">
        <v>981</v>
      </c>
      <c r="EZ175">
        <v>2.7333333333333334</v>
      </c>
      <c r="FA175">
        <v>1318.3</v>
      </c>
      <c r="FB175">
        <v>2.588888888888889</v>
      </c>
      <c r="FC175">
        <v>1156.0518518518518</v>
      </c>
      <c r="FD175">
        <v>357.25</v>
      </c>
      <c r="FE175">
        <v>366.25</v>
      </c>
      <c r="FF175">
        <v>344.85714285714283</v>
      </c>
      <c r="FG175">
        <v>356.60869565217394</v>
      </c>
      <c r="FH175">
        <v>332</v>
      </c>
      <c r="FI175">
        <v>336.16666666666669</v>
      </c>
      <c r="FJ175">
        <v>282.16666666666669</v>
      </c>
      <c r="FK175">
        <v>315.88235294117646</v>
      </c>
      <c r="FL175">
        <v>255.25</v>
      </c>
      <c r="FM175">
        <v>384</v>
      </c>
      <c r="FN175">
        <v>300.2</v>
      </c>
      <c r="FO175">
        <v>306.16666666666669</v>
      </c>
      <c r="FP175">
        <v>350.28571428571428</v>
      </c>
      <c r="FQ175">
        <v>331.71428571428572</v>
      </c>
      <c r="FR175">
        <v>338.625</v>
      </c>
      <c r="FS175">
        <v>340.13636363636363</v>
      </c>
      <c r="FT175">
        <v>380.78947368421052</v>
      </c>
      <c r="FU175">
        <v>361.35294117647061</v>
      </c>
      <c r="FV175">
        <v>322.5</v>
      </c>
      <c r="FW175">
        <v>354.07142857142856</v>
      </c>
      <c r="FX175">
        <v>318.58333333333331</v>
      </c>
      <c r="FY175">
        <v>321</v>
      </c>
      <c r="FZ175">
        <v>332.72222222222223</v>
      </c>
      <c r="GA175">
        <v>324.87234042553189</v>
      </c>
    </row>
    <row r="176" spans="1:183" x14ac:dyDescent="0.3">
      <c r="A176" s="2" t="s">
        <v>174</v>
      </c>
      <c r="B176">
        <v>809</v>
      </c>
      <c r="C176">
        <v>740</v>
      </c>
      <c r="D176">
        <v>785.35714285714289</v>
      </c>
      <c r="E176">
        <v>774.85</v>
      </c>
      <c r="F176">
        <v>450.1764705882353</v>
      </c>
      <c r="G176">
        <v>797.58333333333337</v>
      </c>
      <c r="H176">
        <v>783.30769230769226</v>
      </c>
      <c r="I176">
        <v>652.54761904761904</v>
      </c>
      <c r="J176">
        <v>712.20731707317077</v>
      </c>
      <c r="K176">
        <v>389.54545454545456</v>
      </c>
      <c r="L176">
        <v>391.28571428571428</v>
      </c>
      <c r="M176">
        <v>382.5</v>
      </c>
      <c r="N176">
        <v>1.0344827586206897</v>
      </c>
      <c r="O176">
        <v>387.46428571428572</v>
      </c>
      <c r="P176">
        <v>1.0344827586206897</v>
      </c>
      <c r="Q176">
        <v>387.46428571428572</v>
      </c>
      <c r="R176">
        <v>2.1954022988505746</v>
      </c>
      <c r="S176">
        <v>629.5454545454545</v>
      </c>
      <c r="T176">
        <v>228.5</v>
      </c>
      <c r="W176">
        <v>228.5</v>
      </c>
      <c r="X176">
        <v>480</v>
      </c>
      <c r="AA176">
        <v>480</v>
      </c>
      <c r="AB176">
        <v>354.25</v>
      </c>
      <c r="AH176">
        <v>354.25</v>
      </c>
      <c r="AI176">
        <v>619.88596491228066</v>
      </c>
      <c r="AJ176">
        <v>1254.3</v>
      </c>
      <c r="AK176">
        <v>963.6</v>
      </c>
      <c r="AL176">
        <v>1020.5555555555555</v>
      </c>
      <c r="AM176">
        <v>1081.5172413793102</v>
      </c>
      <c r="AN176">
        <v>919.5</v>
      </c>
      <c r="AO176">
        <v>1039</v>
      </c>
      <c r="AP176">
        <v>879.25</v>
      </c>
      <c r="AQ176">
        <v>945.91666666666663</v>
      </c>
      <c r="AR176">
        <v>1020.1132075471698</v>
      </c>
      <c r="AS176">
        <v>634.75</v>
      </c>
      <c r="AT176">
        <v>964.66666666666663</v>
      </c>
      <c r="AU176">
        <v>685.66666666666663</v>
      </c>
      <c r="AV176">
        <v>740.73913043478262</v>
      </c>
      <c r="AW176">
        <v>1193.8</v>
      </c>
      <c r="AX176">
        <v>524.85714285714289</v>
      </c>
      <c r="AY176">
        <v>774.14285714285711</v>
      </c>
      <c r="AZ176">
        <v>792.73684210526312</v>
      </c>
      <c r="BA176">
        <v>764.26190476190482</v>
      </c>
      <c r="BB176">
        <v>907</v>
      </c>
      <c r="BC176">
        <v>711.66666666666663</v>
      </c>
      <c r="BD176">
        <v>719.77777777777783</v>
      </c>
      <c r="BE176">
        <v>844.71428571428567</v>
      </c>
      <c r="BF176">
        <v>751.84</v>
      </c>
      <c r="BG176">
        <v>996.22222222222217</v>
      </c>
      <c r="BH176">
        <v>961.75</v>
      </c>
      <c r="BI176">
        <v>1023.125</v>
      </c>
      <c r="BJ176">
        <v>993.8</v>
      </c>
      <c r="BK176">
        <v>872.82</v>
      </c>
      <c r="BL176">
        <v>872.82</v>
      </c>
      <c r="BM176">
        <v>895.21379310344832</v>
      </c>
      <c r="BR176">
        <v>2060</v>
      </c>
      <c r="BS176">
        <v>1028.5</v>
      </c>
      <c r="BT176">
        <v>297</v>
      </c>
      <c r="BU176">
        <v>1103.5</v>
      </c>
      <c r="BV176">
        <v>1103.5</v>
      </c>
      <c r="CB176">
        <v>1231</v>
      </c>
      <c r="CC176">
        <v>545</v>
      </c>
      <c r="CD176">
        <v>888</v>
      </c>
      <c r="CE176">
        <v>888</v>
      </c>
      <c r="CF176">
        <v>1031.6666666666667</v>
      </c>
      <c r="CK176">
        <v>1162</v>
      </c>
      <c r="CL176">
        <v>1322</v>
      </c>
      <c r="CM176">
        <v>1066</v>
      </c>
      <c r="CN176">
        <v>1218</v>
      </c>
      <c r="CO176">
        <v>1218</v>
      </c>
      <c r="CP176">
        <v>1218</v>
      </c>
      <c r="CQ176">
        <v>1106.2</v>
      </c>
      <c r="CR176">
        <v>908.82580645161295</v>
      </c>
      <c r="CS176">
        <v>275.33333333333331</v>
      </c>
      <c r="CT176">
        <v>135.5</v>
      </c>
      <c r="CU176">
        <v>176</v>
      </c>
      <c r="CV176">
        <v>203.125</v>
      </c>
      <c r="CW176">
        <v>397.2</v>
      </c>
      <c r="CX176">
        <v>245</v>
      </c>
      <c r="CY176">
        <v>392</v>
      </c>
      <c r="CZ176">
        <v>358.5</v>
      </c>
      <c r="DA176">
        <v>280.8125</v>
      </c>
      <c r="DB176">
        <v>372.5</v>
      </c>
      <c r="DC176">
        <v>219.33333333333334</v>
      </c>
      <c r="DE176">
        <v>280.60000000000002</v>
      </c>
      <c r="DF176">
        <v>319</v>
      </c>
      <c r="DH176">
        <v>385</v>
      </c>
      <c r="DI176">
        <v>352</v>
      </c>
      <c r="DJ176">
        <v>312.33333333333331</v>
      </c>
      <c r="DK176">
        <v>292.16000000000003</v>
      </c>
      <c r="DL176">
        <v>98</v>
      </c>
      <c r="DN176">
        <v>160</v>
      </c>
      <c r="DO176">
        <v>129</v>
      </c>
      <c r="DQ176">
        <v>160.66666666666666</v>
      </c>
      <c r="DR176">
        <v>249</v>
      </c>
      <c r="DS176">
        <v>196</v>
      </c>
      <c r="DT176">
        <v>176.85714285714286</v>
      </c>
      <c r="DU176">
        <v>176.85714285714286</v>
      </c>
      <c r="DV176">
        <v>266.9375</v>
      </c>
      <c r="DY176">
        <v>295.5</v>
      </c>
      <c r="DZ176">
        <v>295.5</v>
      </c>
      <c r="EA176">
        <v>768</v>
      </c>
      <c r="ED176">
        <v>768</v>
      </c>
      <c r="EE176">
        <v>453</v>
      </c>
      <c r="EH176">
        <v>124</v>
      </c>
      <c r="EI176">
        <v>124</v>
      </c>
      <c r="EJ176">
        <v>256</v>
      </c>
      <c r="EM176">
        <v>256</v>
      </c>
      <c r="EN176">
        <v>190</v>
      </c>
      <c r="EO176">
        <v>347.8</v>
      </c>
      <c r="EZ176">
        <v>0.6</v>
      </c>
      <c r="FA176">
        <v>347.8</v>
      </c>
      <c r="FB176">
        <v>0.30555555555555558</v>
      </c>
      <c r="FC176">
        <v>277.86486486486484</v>
      </c>
      <c r="FD176">
        <v>319</v>
      </c>
      <c r="FF176">
        <v>187.5</v>
      </c>
      <c r="FG176">
        <v>253.25</v>
      </c>
      <c r="FH176">
        <v>186.4</v>
      </c>
      <c r="FI176">
        <v>245</v>
      </c>
      <c r="FJ176">
        <v>300</v>
      </c>
      <c r="FK176">
        <v>215.25</v>
      </c>
      <c r="FL176">
        <v>196.2</v>
      </c>
      <c r="FM176">
        <v>185.14285714285714</v>
      </c>
      <c r="FN176">
        <v>277.85714285714283</v>
      </c>
      <c r="FO176">
        <v>222.21052631578948</v>
      </c>
      <c r="FP176">
        <v>253.5</v>
      </c>
      <c r="FQ176">
        <v>292.125</v>
      </c>
      <c r="FR176">
        <v>208.125</v>
      </c>
      <c r="FS176">
        <v>251.25</v>
      </c>
      <c r="FT176">
        <v>127.88235294117646</v>
      </c>
      <c r="FU176">
        <v>207.58333333333334</v>
      </c>
      <c r="FV176">
        <v>144.61538461538461</v>
      </c>
      <c r="FW176">
        <v>155.83333333333334</v>
      </c>
      <c r="FX176">
        <v>158.27272727272728</v>
      </c>
      <c r="FY176">
        <v>176.4</v>
      </c>
      <c r="FZ176">
        <v>208.92857142857142</v>
      </c>
      <c r="GA176">
        <v>182.8</v>
      </c>
    </row>
    <row r="177" spans="1:183" x14ac:dyDescent="0.3">
      <c r="A177" s="2" t="s">
        <v>175</v>
      </c>
      <c r="B177">
        <v>865.17647058823525</v>
      </c>
      <c r="C177">
        <v>1199.0769230769231</v>
      </c>
      <c r="D177">
        <v>1371.2307692307693</v>
      </c>
      <c r="E177">
        <v>1119.1162790697674</v>
      </c>
      <c r="F177">
        <v>1250.9333333333334</v>
      </c>
      <c r="G177">
        <v>1042.4375</v>
      </c>
      <c r="H177">
        <v>928.5</v>
      </c>
      <c r="I177">
        <v>1076.4888888888888</v>
      </c>
      <c r="J177">
        <v>1097.3181818181818</v>
      </c>
      <c r="K177">
        <v>523.82352941176475</v>
      </c>
      <c r="L177">
        <v>559.71428571428567</v>
      </c>
      <c r="M177">
        <v>528.93333333333328</v>
      </c>
      <c r="N177">
        <v>1.9298245614035088</v>
      </c>
      <c r="O177">
        <v>536.41304347826087</v>
      </c>
      <c r="P177">
        <v>1.9298245614035088</v>
      </c>
      <c r="Q177">
        <v>536.41304347826087</v>
      </c>
      <c r="R177">
        <v>3.0877192982456139</v>
      </c>
      <c r="S177">
        <v>904.76865671641792</v>
      </c>
      <c r="U177">
        <v>1181</v>
      </c>
      <c r="V177">
        <v>1449</v>
      </c>
      <c r="W177">
        <v>1315</v>
      </c>
      <c r="Y177">
        <v>409</v>
      </c>
      <c r="Z177">
        <v>108</v>
      </c>
      <c r="AA177">
        <v>208.33333333333334</v>
      </c>
      <c r="AB177">
        <v>651</v>
      </c>
      <c r="AD177">
        <v>616</v>
      </c>
      <c r="AE177">
        <v>656</v>
      </c>
      <c r="AF177">
        <v>642.66666666666663</v>
      </c>
      <c r="AG177">
        <v>642.66666666666663</v>
      </c>
      <c r="AH177">
        <v>647.875</v>
      </c>
      <c r="AI177">
        <v>890.29577464788736</v>
      </c>
      <c r="AJ177">
        <v>1625.2857142857142</v>
      </c>
      <c r="AK177">
        <v>1170.25</v>
      </c>
      <c r="AL177">
        <v>852.88888888888891</v>
      </c>
      <c r="AM177">
        <v>1183.9583333333333</v>
      </c>
      <c r="AN177">
        <v>1122.8</v>
      </c>
      <c r="AO177">
        <v>1317.7142857142858</v>
      </c>
      <c r="AP177">
        <v>1462.4</v>
      </c>
      <c r="AQ177">
        <v>1302.9411764705883</v>
      </c>
      <c r="AR177">
        <v>1233.2926829268292</v>
      </c>
      <c r="AS177">
        <v>802.8</v>
      </c>
      <c r="AT177">
        <v>973.66666666666663</v>
      </c>
      <c r="AU177">
        <v>1003.375</v>
      </c>
      <c r="AV177">
        <v>941.21052631578948</v>
      </c>
      <c r="AW177">
        <v>1408.6</v>
      </c>
      <c r="AX177">
        <v>760.66666666666663</v>
      </c>
      <c r="AY177">
        <v>1317.25</v>
      </c>
      <c r="AZ177">
        <v>1125.0666666666666</v>
      </c>
      <c r="BA177">
        <v>1022.3235294117648</v>
      </c>
      <c r="BB177">
        <v>1137.6533333333334</v>
      </c>
      <c r="BC177">
        <v>943.66666666666663</v>
      </c>
      <c r="BD177">
        <v>815.33333333333337</v>
      </c>
      <c r="BE177">
        <v>800.11111111111109</v>
      </c>
      <c r="BF177">
        <v>845.47619047619048</v>
      </c>
      <c r="BG177">
        <v>916</v>
      </c>
      <c r="BH177">
        <v>745.66666666666663</v>
      </c>
      <c r="BI177">
        <v>782.75</v>
      </c>
      <c r="BJ177">
        <v>812.33333333333337</v>
      </c>
      <c r="BK177">
        <v>831.66666666666663</v>
      </c>
      <c r="BL177">
        <v>831.66666666666663</v>
      </c>
      <c r="BM177">
        <v>1038.4144144144145</v>
      </c>
      <c r="BR177">
        <v>748</v>
      </c>
      <c r="BT177">
        <v>451.33333333333331</v>
      </c>
      <c r="BU177">
        <v>525.5</v>
      </c>
      <c r="BV177">
        <v>525.5</v>
      </c>
      <c r="CA177">
        <v>1434.5</v>
      </c>
      <c r="CC177">
        <v>1052</v>
      </c>
      <c r="CD177">
        <v>1243.25</v>
      </c>
      <c r="CE177">
        <v>1243.25</v>
      </c>
      <c r="CF177">
        <v>884.375</v>
      </c>
      <c r="CK177">
        <v>1047.5</v>
      </c>
      <c r="CM177">
        <v>720.33333333333337</v>
      </c>
      <c r="CN177">
        <v>851.2</v>
      </c>
      <c r="CO177">
        <v>851.2</v>
      </c>
      <c r="CP177">
        <v>851.2</v>
      </c>
      <c r="CQ177">
        <v>871.61538461538464</v>
      </c>
      <c r="CR177">
        <v>1020.9274193548387</v>
      </c>
      <c r="CS177">
        <v>946</v>
      </c>
      <c r="CT177">
        <v>771.25</v>
      </c>
      <c r="CU177">
        <v>1107.5</v>
      </c>
      <c r="CV177">
        <v>886.27777777777783</v>
      </c>
      <c r="CW177">
        <v>537.79999999999995</v>
      </c>
      <c r="CX177">
        <v>621.79999999999995</v>
      </c>
      <c r="CY177">
        <v>835.6</v>
      </c>
      <c r="CZ177">
        <v>665.06666666666672</v>
      </c>
      <c r="DA177">
        <v>785.72727272727275</v>
      </c>
      <c r="DB177">
        <v>871</v>
      </c>
      <c r="DC177">
        <v>686.375</v>
      </c>
      <c r="DD177">
        <v>1031.75</v>
      </c>
      <c r="DE177">
        <v>831.28571428571433</v>
      </c>
      <c r="DF177">
        <v>1121.1428571428571</v>
      </c>
      <c r="DG177">
        <v>913.83333333333337</v>
      </c>
      <c r="DH177">
        <v>948.5</v>
      </c>
      <c r="DI177">
        <v>1001.1578947368421</v>
      </c>
      <c r="DJ177">
        <v>911.97500000000002</v>
      </c>
      <c r="DK177">
        <v>854.90410958904113</v>
      </c>
      <c r="DL177">
        <v>618.75</v>
      </c>
      <c r="DM177">
        <v>622.5</v>
      </c>
      <c r="DN177">
        <v>831.75</v>
      </c>
      <c r="DO177">
        <v>662.85</v>
      </c>
      <c r="DP177">
        <v>663.14285714285711</v>
      </c>
      <c r="DQ177">
        <v>639.20000000000005</v>
      </c>
      <c r="DR177">
        <v>614.75</v>
      </c>
      <c r="DS177">
        <v>643.5625</v>
      </c>
      <c r="DT177">
        <v>654.27777777777783</v>
      </c>
      <c r="DU177">
        <v>654.27777777777783</v>
      </c>
      <c r="DV177">
        <v>788.64220183486236</v>
      </c>
      <c r="DW177">
        <v>229</v>
      </c>
      <c r="DX177">
        <v>82</v>
      </c>
      <c r="DY177">
        <v>641.83333333333337</v>
      </c>
      <c r="DZ177">
        <v>520.25</v>
      </c>
      <c r="EA177">
        <v>829</v>
      </c>
      <c r="EB177">
        <v>505</v>
      </c>
      <c r="EC177">
        <v>416.25</v>
      </c>
      <c r="ED177">
        <v>561.09090909090912</v>
      </c>
      <c r="EE177">
        <v>543.89473684210532</v>
      </c>
      <c r="EF177">
        <v>1722</v>
      </c>
      <c r="EG177">
        <v>1068.5</v>
      </c>
      <c r="EH177">
        <v>933</v>
      </c>
      <c r="EI177">
        <v>1065.5</v>
      </c>
      <c r="EJ177">
        <v>776.66666666666663</v>
      </c>
      <c r="EK177">
        <v>1198</v>
      </c>
      <c r="EL177">
        <v>1081.25</v>
      </c>
      <c r="EM177">
        <v>1040.6363636363637</v>
      </c>
      <c r="EN177">
        <v>1051.1052631578948</v>
      </c>
      <c r="EO177">
        <v>797.5</v>
      </c>
      <c r="EP177">
        <v>1758</v>
      </c>
      <c r="EQ177">
        <v>1190.5</v>
      </c>
      <c r="ER177">
        <v>920.5</v>
      </c>
      <c r="ES177">
        <v>1073.5555555555557</v>
      </c>
      <c r="ET177">
        <v>646.33333333333337</v>
      </c>
      <c r="EU177">
        <v>807.5</v>
      </c>
      <c r="EV177">
        <v>961.25</v>
      </c>
      <c r="EW177">
        <v>819.4545454545455</v>
      </c>
      <c r="EX177">
        <v>933.8</v>
      </c>
      <c r="EY177">
        <v>933.8</v>
      </c>
      <c r="EZ177">
        <v>3.9666666666666668</v>
      </c>
      <c r="FA177">
        <v>844.5</v>
      </c>
      <c r="FB177">
        <v>3.8111111111111109</v>
      </c>
      <c r="FC177">
        <v>808.04191616766468</v>
      </c>
      <c r="FD177">
        <v>165</v>
      </c>
      <c r="FE177">
        <v>131</v>
      </c>
      <c r="FF177">
        <v>137.33333333333334</v>
      </c>
      <c r="FG177">
        <v>145.52631578947367</v>
      </c>
      <c r="FH177">
        <v>190.8</v>
      </c>
      <c r="FI177">
        <v>148.80000000000001</v>
      </c>
      <c r="FJ177">
        <v>199.4</v>
      </c>
      <c r="FK177">
        <v>179.66666666666666</v>
      </c>
      <c r="FL177">
        <v>301.8</v>
      </c>
      <c r="FM177">
        <v>190.83333333333334</v>
      </c>
      <c r="FN177">
        <v>208.75</v>
      </c>
      <c r="FO177">
        <v>232.6</v>
      </c>
      <c r="FP177">
        <v>235</v>
      </c>
      <c r="FQ177">
        <v>219.42857142857142</v>
      </c>
      <c r="FR177">
        <v>179</v>
      </c>
      <c r="FS177">
        <v>212.11764705882354</v>
      </c>
      <c r="FT177">
        <v>275</v>
      </c>
      <c r="FU177">
        <v>250.125</v>
      </c>
      <c r="FV177">
        <v>241.14285714285714</v>
      </c>
      <c r="FW177">
        <v>255.62222222222223</v>
      </c>
      <c r="FX177">
        <v>221.58823529411765</v>
      </c>
      <c r="FY177">
        <v>218.30769230769232</v>
      </c>
      <c r="FZ177">
        <v>273.23076923076923</v>
      </c>
      <c r="GA177">
        <v>236.2093023255814</v>
      </c>
    </row>
    <row r="178" spans="1:183" x14ac:dyDescent="0.3">
      <c r="A178" s="2" t="s">
        <v>176</v>
      </c>
      <c r="B178">
        <v>999.875</v>
      </c>
      <c r="C178">
        <v>774.77777777777783</v>
      </c>
      <c r="D178">
        <v>892.72727272727275</v>
      </c>
      <c r="E178">
        <v>885.42857142857144</v>
      </c>
      <c r="F178">
        <v>623.9</v>
      </c>
      <c r="G178">
        <v>898.8</v>
      </c>
      <c r="H178">
        <v>761.5454545454545</v>
      </c>
      <c r="I178">
        <v>761.41935483870964</v>
      </c>
      <c r="J178">
        <v>820.27118644067798</v>
      </c>
      <c r="K178">
        <v>268.33333333333331</v>
      </c>
      <c r="L178">
        <v>335.85714285714283</v>
      </c>
      <c r="M178">
        <v>455.66666666666669</v>
      </c>
      <c r="N178">
        <v>0.43333333333333335</v>
      </c>
      <c r="O178">
        <v>368.125</v>
      </c>
      <c r="P178">
        <v>0.43333333333333335</v>
      </c>
      <c r="Q178">
        <v>368.125</v>
      </c>
      <c r="R178">
        <v>1.2444444444444445</v>
      </c>
      <c r="S178">
        <v>723.81333333333339</v>
      </c>
      <c r="AI178">
        <v>723.81333333333339</v>
      </c>
      <c r="AJ178">
        <v>1204.75</v>
      </c>
      <c r="AK178">
        <v>877.75</v>
      </c>
      <c r="AL178">
        <v>1127.7777777777778</v>
      </c>
      <c r="AM178">
        <v>1072.4000000000001</v>
      </c>
      <c r="AN178">
        <v>1009.7142857142857</v>
      </c>
      <c r="AO178">
        <v>1192.4285714285713</v>
      </c>
      <c r="AP178">
        <v>854.14285714285711</v>
      </c>
      <c r="AQ178">
        <v>1018.7619047619048</v>
      </c>
      <c r="AR178">
        <v>1047.9130434782608</v>
      </c>
      <c r="AS178">
        <v>900.8</v>
      </c>
      <c r="AT178">
        <v>1083.5</v>
      </c>
      <c r="AU178">
        <v>1138.2</v>
      </c>
      <c r="AV178">
        <v>1043.5</v>
      </c>
      <c r="AW178">
        <v>1376.2</v>
      </c>
      <c r="AX178">
        <v>972</v>
      </c>
      <c r="AY178">
        <v>911.375</v>
      </c>
      <c r="AZ178">
        <v>1048.8</v>
      </c>
      <c r="BA178">
        <v>1046.4444444444443</v>
      </c>
      <c r="BB178">
        <v>1047.2682926829268</v>
      </c>
      <c r="BC178">
        <v>651.25</v>
      </c>
      <c r="BD178">
        <v>650</v>
      </c>
      <c r="BE178">
        <v>550.375</v>
      </c>
      <c r="BF178">
        <v>614.22727272727275</v>
      </c>
      <c r="BG178">
        <v>495.375</v>
      </c>
      <c r="BH178">
        <v>588.66666666666663</v>
      </c>
      <c r="BI178">
        <v>540.14285714285711</v>
      </c>
      <c r="BJ178">
        <v>536.95238095238096</v>
      </c>
      <c r="BK178">
        <v>576.48837209302326</v>
      </c>
      <c r="BL178">
        <v>576.48837209302326</v>
      </c>
      <c r="BM178">
        <v>885.32</v>
      </c>
      <c r="BN178">
        <v>366</v>
      </c>
      <c r="BQ178">
        <v>366</v>
      </c>
      <c r="BR178">
        <v>1205</v>
      </c>
      <c r="BT178">
        <v>826</v>
      </c>
      <c r="BU178">
        <v>1015.5</v>
      </c>
      <c r="BV178">
        <v>799</v>
      </c>
      <c r="BW178">
        <v>1118</v>
      </c>
      <c r="BZ178">
        <v>1118</v>
      </c>
      <c r="CA178">
        <v>477</v>
      </c>
      <c r="CC178">
        <v>1127</v>
      </c>
      <c r="CD178">
        <v>802</v>
      </c>
      <c r="CE178">
        <v>907.33333333333337</v>
      </c>
      <c r="CF178">
        <v>853.16666666666663</v>
      </c>
      <c r="CG178">
        <v>183</v>
      </c>
      <c r="CJ178">
        <v>183</v>
      </c>
      <c r="CK178">
        <v>154</v>
      </c>
      <c r="CN178">
        <v>154</v>
      </c>
      <c r="CO178">
        <v>168.5</v>
      </c>
      <c r="CP178">
        <v>168.5</v>
      </c>
      <c r="CQ178">
        <v>682</v>
      </c>
      <c r="CR178">
        <v>873.09022556390983</v>
      </c>
      <c r="CS178">
        <v>852</v>
      </c>
      <c r="CT178">
        <v>989.625</v>
      </c>
      <c r="CU178">
        <v>821.75</v>
      </c>
      <c r="CV178">
        <v>886.36</v>
      </c>
      <c r="CW178">
        <v>962.875</v>
      </c>
      <c r="CX178">
        <v>812.8</v>
      </c>
      <c r="CY178">
        <v>891.5</v>
      </c>
      <c r="CZ178">
        <v>882.5</v>
      </c>
      <c r="DA178">
        <v>884.46938775510205</v>
      </c>
      <c r="DB178">
        <v>1392.4</v>
      </c>
      <c r="DC178">
        <v>1234.2</v>
      </c>
      <c r="DD178">
        <v>1248.125</v>
      </c>
      <c r="DE178">
        <v>1294.6785714285713</v>
      </c>
      <c r="DF178">
        <v>1113.2222222222222</v>
      </c>
      <c r="DG178">
        <v>1298.5999999999999</v>
      </c>
      <c r="DH178">
        <v>1575.8</v>
      </c>
      <c r="DI178">
        <v>1336.655172413793</v>
      </c>
      <c r="DJ178">
        <v>1316.0350877192982</v>
      </c>
      <c r="DK178">
        <v>1116.5377358490566</v>
      </c>
      <c r="DL178">
        <v>891.9</v>
      </c>
      <c r="DM178">
        <v>842.1</v>
      </c>
      <c r="DN178">
        <v>771.625</v>
      </c>
      <c r="DO178">
        <v>839.75</v>
      </c>
      <c r="DP178">
        <v>790.77777777777783</v>
      </c>
      <c r="DQ178">
        <v>725.2</v>
      </c>
      <c r="DR178">
        <v>615.20000000000005</v>
      </c>
      <c r="DS178">
        <v>707.62068965517244</v>
      </c>
      <c r="DT178">
        <v>772.52631578947364</v>
      </c>
      <c r="DU178">
        <v>772.52631578947364</v>
      </c>
      <c r="DV178">
        <v>996.23926380368096</v>
      </c>
      <c r="DY178">
        <v>575</v>
      </c>
      <c r="DZ178">
        <v>575</v>
      </c>
      <c r="EA178">
        <v>193</v>
      </c>
      <c r="ED178">
        <v>193</v>
      </c>
      <c r="EE178">
        <v>447.66666666666669</v>
      </c>
      <c r="EH178">
        <v>1691.5</v>
      </c>
      <c r="EI178">
        <v>1691.5</v>
      </c>
      <c r="EJ178">
        <v>1874</v>
      </c>
      <c r="EM178">
        <v>1874</v>
      </c>
      <c r="EN178">
        <v>1752.3333333333333</v>
      </c>
      <c r="EO178">
        <v>1100</v>
      </c>
      <c r="ER178">
        <v>1371.5</v>
      </c>
      <c r="ES178">
        <v>1371.5</v>
      </c>
      <c r="ET178">
        <v>895</v>
      </c>
      <c r="EW178">
        <v>895</v>
      </c>
      <c r="EX178">
        <v>1212.6666666666667</v>
      </c>
      <c r="EY178">
        <v>1212.6666666666667</v>
      </c>
      <c r="EZ178">
        <v>4.2222222222222223</v>
      </c>
      <c r="FA178">
        <v>1137.5555555555557</v>
      </c>
      <c r="FB178">
        <v>3.7</v>
      </c>
      <c r="FC178">
        <v>1003.6337209302326</v>
      </c>
      <c r="FD178">
        <v>244.88888888888889</v>
      </c>
      <c r="FE178">
        <v>261.39999999999998</v>
      </c>
      <c r="FF178">
        <v>271.2</v>
      </c>
      <c r="FG178">
        <v>259.65517241379308</v>
      </c>
      <c r="FH178">
        <v>243</v>
      </c>
      <c r="FI178">
        <v>303.39999999999998</v>
      </c>
      <c r="FJ178">
        <v>280.66666666666669</v>
      </c>
      <c r="FK178">
        <v>277.58333333333331</v>
      </c>
      <c r="FL178">
        <v>187</v>
      </c>
      <c r="FM178">
        <v>177.71428571428572</v>
      </c>
      <c r="FN178">
        <v>235.125</v>
      </c>
      <c r="FO178">
        <v>203</v>
      </c>
      <c r="FP178">
        <v>172.71428571428572</v>
      </c>
      <c r="FQ178">
        <v>187.42857142857142</v>
      </c>
      <c r="FR178">
        <v>243.71428571428572</v>
      </c>
      <c r="FS178">
        <v>201.28571428571428</v>
      </c>
      <c r="FT178">
        <v>271.2</v>
      </c>
      <c r="FU178">
        <v>233.3</v>
      </c>
      <c r="FV178">
        <v>228.09090909090909</v>
      </c>
      <c r="FW178">
        <v>243.67741935483872</v>
      </c>
      <c r="FX178">
        <v>186.75</v>
      </c>
      <c r="FY178">
        <v>164.88888888888889</v>
      </c>
      <c r="FZ178">
        <v>214.54545454545453</v>
      </c>
      <c r="GA178">
        <v>190.64285714285714</v>
      </c>
    </row>
    <row r="179" spans="1:183" x14ac:dyDescent="0.3">
      <c r="A179" s="2" t="s">
        <v>177</v>
      </c>
      <c r="B179">
        <v>1285.5</v>
      </c>
      <c r="C179">
        <v>1464.875</v>
      </c>
      <c r="D179">
        <v>1144.4545454545455</v>
      </c>
      <c r="E179">
        <v>1281.1851851851852</v>
      </c>
      <c r="F179">
        <v>1062.5714285714287</v>
      </c>
      <c r="G179">
        <v>1149.2222222222222</v>
      </c>
      <c r="H179">
        <v>860.125</v>
      </c>
      <c r="I179">
        <v>1027.5833333333333</v>
      </c>
      <c r="J179">
        <v>1161.8431372549019</v>
      </c>
      <c r="K179">
        <v>381.33333333333331</v>
      </c>
      <c r="L179">
        <v>370.75</v>
      </c>
      <c r="M179">
        <v>332.5</v>
      </c>
      <c r="N179">
        <v>0.31666666666666665</v>
      </c>
      <c r="O179">
        <v>365.77777777777777</v>
      </c>
      <c r="P179">
        <v>0.31666666666666665</v>
      </c>
      <c r="Q179">
        <v>365.77777777777777</v>
      </c>
      <c r="R179">
        <v>1.3611111111111112</v>
      </c>
      <c r="S179">
        <v>1042.4333333333334</v>
      </c>
      <c r="AI179">
        <v>1042.4333333333334</v>
      </c>
      <c r="AJ179">
        <v>315.66666666666669</v>
      </c>
      <c r="AK179">
        <v>1252</v>
      </c>
      <c r="AL179">
        <v>565.75</v>
      </c>
      <c r="AM179">
        <v>696.6</v>
      </c>
      <c r="AN179">
        <v>1174.75</v>
      </c>
      <c r="AO179">
        <v>657</v>
      </c>
      <c r="AP179">
        <v>325</v>
      </c>
      <c r="AQ179">
        <v>858</v>
      </c>
      <c r="AR179">
        <v>763.05882352941171</v>
      </c>
      <c r="AS179">
        <v>1122.3333333333333</v>
      </c>
      <c r="AT179">
        <v>781</v>
      </c>
      <c r="AU179">
        <v>599.25</v>
      </c>
      <c r="AV179">
        <v>810.7</v>
      </c>
      <c r="AW179">
        <v>867</v>
      </c>
      <c r="AX179">
        <v>980.5</v>
      </c>
      <c r="AY179">
        <v>1508</v>
      </c>
      <c r="AZ179">
        <v>1034.6666666666667</v>
      </c>
      <c r="BA179">
        <v>916.78947368421052</v>
      </c>
      <c r="BB179">
        <v>844.19444444444446</v>
      </c>
      <c r="BC179">
        <v>329.33333333333331</v>
      </c>
      <c r="BD179">
        <v>895.33333333333337</v>
      </c>
      <c r="BE179">
        <v>468</v>
      </c>
      <c r="BF179">
        <v>564.22222222222217</v>
      </c>
      <c r="BG179">
        <v>980.33333333333337</v>
      </c>
      <c r="BH179">
        <v>246</v>
      </c>
      <c r="BI179">
        <v>620.5</v>
      </c>
      <c r="BJ179">
        <v>667.71428571428567</v>
      </c>
      <c r="BK179">
        <v>609.5</v>
      </c>
      <c r="BL179">
        <v>609.5</v>
      </c>
      <c r="BM179">
        <v>771.98076923076928</v>
      </c>
      <c r="BN179">
        <v>1172.5</v>
      </c>
      <c r="BO179">
        <v>862</v>
      </c>
      <c r="BP179">
        <v>548</v>
      </c>
      <c r="BQ179">
        <v>938.75</v>
      </c>
      <c r="BR179">
        <v>211</v>
      </c>
      <c r="BS179">
        <v>561</v>
      </c>
      <c r="BT179">
        <v>588</v>
      </c>
      <c r="BU179">
        <v>392.75</v>
      </c>
      <c r="BV179">
        <v>665.75</v>
      </c>
      <c r="BW179">
        <v>117</v>
      </c>
      <c r="BX179">
        <v>1092</v>
      </c>
      <c r="BY179">
        <v>1006</v>
      </c>
      <c r="BZ179">
        <v>862.6</v>
      </c>
      <c r="CA179">
        <v>212.5</v>
      </c>
      <c r="CB179">
        <v>748</v>
      </c>
      <c r="CC179">
        <v>1156</v>
      </c>
      <c r="CD179">
        <v>582.25</v>
      </c>
      <c r="CE179">
        <v>738</v>
      </c>
      <c r="CF179">
        <v>704</v>
      </c>
      <c r="CG179">
        <v>1004</v>
      </c>
      <c r="CH179">
        <v>1009</v>
      </c>
      <c r="CI179">
        <v>506.5</v>
      </c>
      <c r="CJ179">
        <v>839.83333333333337</v>
      </c>
      <c r="CK179">
        <v>493.5</v>
      </c>
      <c r="CL179">
        <v>459</v>
      </c>
      <c r="CM179">
        <v>226</v>
      </c>
      <c r="CN179">
        <v>418</v>
      </c>
      <c r="CO179">
        <v>671.1</v>
      </c>
      <c r="CP179">
        <v>671.1</v>
      </c>
      <c r="CQ179">
        <v>691.81481481481478</v>
      </c>
      <c r="CR179">
        <v>744.58227848101262</v>
      </c>
      <c r="CS179">
        <v>1128</v>
      </c>
      <c r="CT179">
        <v>866.66666666666663</v>
      </c>
      <c r="CU179">
        <v>1664.3333333333333</v>
      </c>
      <c r="CV179">
        <v>1210.5</v>
      </c>
      <c r="CW179">
        <v>751</v>
      </c>
      <c r="CX179">
        <v>925</v>
      </c>
      <c r="CY179">
        <v>1359.25</v>
      </c>
      <c r="CZ179">
        <v>1063.9000000000001</v>
      </c>
      <c r="DA179">
        <v>1137.2</v>
      </c>
      <c r="DB179">
        <v>467.33333333333331</v>
      </c>
      <c r="DC179">
        <v>454.5</v>
      </c>
      <c r="DD179">
        <v>448.66666666666669</v>
      </c>
      <c r="DE179">
        <v>457.125</v>
      </c>
      <c r="DF179">
        <v>1118.5</v>
      </c>
      <c r="DG179">
        <v>914.5</v>
      </c>
      <c r="DH179">
        <v>581.33333333333337</v>
      </c>
      <c r="DI179">
        <v>848.77777777777783</v>
      </c>
      <c r="DJ179">
        <v>664.47058823529414</v>
      </c>
      <c r="DK179">
        <v>920</v>
      </c>
      <c r="DL179">
        <v>672</v>
      </c>
      <c r="DM179">
        <v>111</v>
      </c>
      <c r="DO179">
        <v>391.5</v>
      </c>
      <c r="DP179">
        <v>857</v>
      </c>
      <c r="DQ179">
        <v>229</v>
      </c>
      <c r="DR179">
        <v>440</v>
      </c>
      <c r="DS179">
        <v>508.66666666666669</v>
      </c>
      <c r="DT179">
        <v>461.8</v>
      </c>
      <c r="DU179">
        <v>461.8</v>
      </c>
      <c r="DV179">
        <v>865.45238095238096</v>
      </c>
      <c r="DX179">
        <v>1316</v>
      </c>
      <c r="DZ179">
        <v>1316</v>
      </c>
      <c r="EA179">
        <v>1817</v>
      </c>
      <c r="EC179">
        <v>397</v>
      </c>
      <c r="ED179">
        <v>1107</v>
      </c>
      <c r="EE179">
        <v>1176.6666666666667</v>
      </c>
      <c r="EL179">
        <v>1606</v>
      </c>
      <c r="EM179">
        <v>1606</v>
      </c>
      <c r="EN179">
        <v>1606</v>
      </c>
      <c r="EO179">
        <v>1284</v>
      </c>
      <c r="EV179">
        <v>142</v>
      </c>
      <c r="EW179">
        <v>142</v>
      </c>
      <c r="EX179">
        <v>142</v>
      </c>
      <c r="EY179">
        <v>142</v>
      </c>
      <c r="EZ179">
        <v>1.3333333333333333</v>
      </c>
      <c r="FA179">
        <v>1055.5999999999999</v>
      </c>
      <c r="FB179">
        <v>0.88888888888888884</v>
      </c>
      <c r="FC179">
        <v>885.68085106382978</v>
      </c>
      <c r="FD179">
        <v>382</v>
      </c>
      <c r="FE179">
        <v>254.5</v>
      </c>
      <c r="FF179">
        <v>308.33333333333331</v>
      </c>
      <c r="FG179">
        <v>300.77777777777777</v>
      </c>
      <c r="FH179">
        <v>204</v>
      </c>
      <c r="FI179">
        <v>237</v>
      </c>
      <c r="FJ179">
        <v>276</v>
      </c>
      <c r="FK179">
        <v>246</v>
      </c>
      <c r="FL179">
        <v>206.2</v>
      </c>
      <c r="FM179">
        <v>97</v>
      </c>
      <c r="FN179">
        <v>386</v>
      </c>
      <c r="FO179">
        <v>221.88888888888889</v>
      </c>
      <c r="FP179">
        <v>212.75</v>
      </c>
      <c r="FQ179">
        <v>295</v>
      </c>
      <c r="FR179">
        <v>166</v>
      </c>
      <c r="FS179">
        <v>211.14285714285714</v>
      </c>
      <c r="FT179">
        <v>294.71428571428572</v>
      </c>
      <c r="FU179">
        <v>317.55555555555554</v>
      </c>
      <c r="FV179">
        <v>243.5</v>
      </c>
      <c r="FW179">
        <v>286.20833333333331</v>
      </c>
      <c r="FX179">
        <v>312.375</v>
      </c>
      <c r="FY179">
        <v>274.25</v>
      </c>
      <c r="FZ179">
        <v>246.81818181818181</v>
      </c>
      <c r="GA179">
        <v>274.37037037037038</v>
      </c>
    </row>
    <row r="180" spans="1:183" x14ac:dyDescent="0.3">
      <c r="A180" s="2" t="s">
        <v>178</v>
      </c>
      <c r="B180">
        <v>870.3125</v>
      </c>
      <c r="C180">
        <v>650.54166666666663</v>
      </c>
      <c r="D180">
        <v>630.72727272727275</v>
      </c>
      <c r="E180">
        <v>700.22580645161293</v>
      </c>
      <c r="F180">
        <v>765.35</v>
      </c>
      <c r="G180">
        <v>815.24</v>
      </c>
      <c r="H180">
        <v>901.05</v>
      </c>
      <c r="I180">
        <v>826.29230769230765</v>
      </c>
      <c r="J180">
        <v>764.74803149606294</v>
      </c>
      <c r="K180">
        <v>471.375</v>
      </c>
      <c r="L180">
        <v>601.66666666666663</v>
      </c>
      <c r="M180">
        <v>579.85714285714289</v>
      </c>
      <c r="N180">
        <v>0.73636363636363633</v>
      </c>
      <c r="O180">
        <v>540.38461538461536</v>
      </c>
      <c r="P180">
        <v>0.73636363636363633</v>
      </c>
      <c r="Q180">
        <v>540.38461538461536</v>
      </c>
      <c r="R180">
        <v>1.3303030303030303</v>
      </c>
      <c r="S180">
        <v>712.03614457831327</v>
      </c>
      <c r="T180">
        <v>530.5</v>
      </c>
      <c r="U180">
        <v>775.5</v>
      </c>
      <c r="V180">
        <v>89</v>
      </c>
      <c r="W180">
        <v>540.20000000000005</v>
      </c>
      <c r="X180">
        <v>913</v>
      </c>
      <c r="Z180">
        <v>373</v>
      </c>
      <c r="AA180">
        <v>823</v>
      </c>
      <c r="AB180">
        <v>694.4545454545455</v>
      </c>
      <c r="AC180">
        <v>1219</v>
      </c>
      <c r="AD180">
        <v>1169</v>
      </c>
      <c r="AE180">
        <v>378</v>
      </c>
      <c r="AF180">
        <v>1070.5</v>
      </c>
      <c r="AG180">
        <v>1070.5</v>
      </c>
      <c r="AH180">
        <v>827.17647058823525</v>
      </c>
      <c r="AI180">
        <v>722.73224043715845</v>
      </c>
      <c r="AJ180">
        <v>970.8</v>
      </c>
      <c r="AK180">
        <v>878.5</v>
      </c>
      <c r="AL180">
        <v>841.66666666666663</v>
      </c>
      <c r="AM180">
        <v>897.58064516129036</v>
      </c>
      <c r="AN180">
        <v>1113.3636363636363</v>
      </c>
      <c r="AO180">
        <v>933.5</v>
      </c>
      <c r="AP180">
        <v>1170.4545454545455</v>
      </c>
      <c r="AQ180">
        <v>1076.78125</v>
      </c>
      <c r="AR180">
        <v>988.60317460317458</v>
      </c>
      <c r="AS180">
        <v>623.18181818181813</v>
      </c>
      <c r="AT180">
        <v>1110.7142857142858</v>
      </c>
      <c r="AU180">
        <v>830.42857142857144</v>
      </c>
      <c r="AV180">
        <v>817.72</v>
      </c>
      <c r="AW180">
        <v>903.5454545454545</v>
      </c>
      <c r="AX180">
        <v>931</v>
      </c>
      <c r="AY180">
        <v>654.66666666666663</v>
      </c>
      <c r="AZ180">
        <v>831.39285714285711</v>
      </c>
      <c r="BA180">
        <v>824.94339622641508</v>
      </c>
      <c r="BB180">
        <v>913.82758620689651</v>
      </c>
      <c r="BC180">
        <v>707.5</v>
      </c>
      <c r="BD180">
        <v>712.5</v>
      </c>
      <c r="BE180">
        <v>582.42857142857144</v>
      </c>
      <c r="BF180">
        <v>674.48</v>
      </c>
      <c r="BG180">
        <v>608</v>
      </c>
      <c r="BH180">
        <v>761.8</v>
      </c>
      <c r="BI180">
        <v>703.09090909090912</v>
      </c>
      <c r="BJ180">
        <v>691.35483870967744</v>
      </c>
      <c r="BK180">
        <v>683.82142857142856</v>
      </c>
      <c r="BL180">
        <v>683.82142857142856</v>
      </c>
      <c r="BM180">
        <v>838.94186046511629</v>
      </c>
      <c r="CR180">
        <v>838.94186046511629</v>
      </c>
      <c r="CS180">
        <v>319.5</v>
      </c>
      <c r="CT180">
        <v>523.58333333333337</v>
      </c>
      <c r="CU180">
        <v>917.875</v>
      </c>
      <c r="CV180">
        <v>577.92857142857144</v>
      </c>
      <c r="CW180">
        <v>1094.5</v>
      </c>
      <c r="CX180">
        <v>645.875</v>
      </c>
      <c r="CY180">
        <v>781.4</v>
      </c>
      <c r="CZ180">
        <v>843.42424242424238</v>
      </c>
      <c r="DA180">
        <v>721.55737704918033</v>
      </c>
      <c r="DB180">
        <v>860.35714285714289</v>
      </c>
      <c r="DC180">
        <v>799</v>
      </c>
      <c r="DD180">
        <v>536</v>
      </c>
      <c r="DE180">
        <v>751.1351351351351</v>
      </c>
      <c r="DF180">
        <v>986.42857142857144</v>
      </c>
      <c r="DG180">
        <v>525.36363636363637</v>
      </c>
      <c r="DH180">
        <v>581.58333333333337</v>
      </c>
      <c r="DI180">
        <v>655.43333333333328</v>
      </c>
      <c r="DJ180">
        <v>708.28358208955228</v>
      </c>
      <c r="DK180">
        <v>714.609375</v>
      </c>
      <c r="DL180">
        <v>497.25</v>
      </c>
      <c r="DM180">
        <v>550.30769230769226</v>
      </c>
      <c r="DN180">
        <v>576.88888888888891</v>
      </c>
      <c r="DO180">
        <v>538.61764705882354</v>
      </c>
      <c r="DP180">
        <v>593.375</v>
      </c>
      <c r="DQ180">
        <v>446</v>
      </c>
      <c r="DR180">
        <v>576.1</v>
      </c>
      <c r="DS180">
        <v>549.33333333333337</v>
      </c>
      <c r="DT180">
        <v>543.05172413793105</v>
      </c>
      <c r="DU180">
        <v>543.05172413793105</v>
      </c>
      <c r="DV180">
        <v>661.11290322580646</v>
      </c>
      <c r="DY180">
        <v>1105.5</v>
      </c>
      <c r="DZ180">
        <v>1105.5</v>
      </c>
      <c r="EA180">
        <v>1777</v>
      </c>
      <c r="EB180">
        <v>809.66666666666663</v>
      </c>
      <c r="ED180">
        <v>1051.5</v>
      </c>
      <c r="EE180">
        <v>1069.5</v>
      </c>
      <c r="EJ180">
        <v>660.5</v>
      </c>
      <c r="EK180">
        <v>933.33333333333337</v>
      </c>
      <c r="EM180">
        <v>824.2</v>
      </c>
      <c r="EN180">
        <v>824.2</v>
      </c>
      <c r="EO180">
        <v>958</v>
      </c>
      <c r="ER180">
        <v>252</v>
      </c>
      <c r="ES180">
        <v>252</v>
      </c>
      <c r="ET180">
        <v>532.5</v>
      </c>
      <c r="EU180">
        <v>758</v>
      </c>
      <c r="EW180">
        <v>607.66666666666663</v>
      </c>
      <c r="EX180">
        <v>518.75</v>
      </c>
      <c r="EY180">
        <v>518.75</v>
      </c>
      <c r="EZ180">
        <v>2</v>
      </c>
      <c r="FA180">
        <v>840.86666666666667</v>
      </c>
      <c r="FB180">
        <v>1.5111111111111111</v>
      </c>
      <c r="FC180">
        <v>674.5273631840796</v>
      </c>
      <c r="FD180">
        <v>243.85714285714286</v>
      </c>
      <c r="FE180">
        <v>202.81818181818181</v>
      </c>
      <c r="FF180">
        <v>206.5</v>
      </c>
      <c r="FG180">
        <v>213.86666666666667</v>
      </c>
      <c r="FH180">
        <v>279.39999999999998</v>
      </c>
      <c r="FI180">
        <v>209.625</v>
      </c>
      <c r="FJ180">
        <v>230.06666666666666</v>
      </c>
      <c r="FK180">
        <v>240.06060606060606</v>
      </c>
      <c r="FL180">
        <v>270.09090909090907</v>
      </c>
      <c r="FM180">
        <v>328.625</v>
      </c>
      <c r="FN180">
        <v>284.55555555555554</v>
      </c>
      <c r="FO180">
        <v>291.46428571428572</v>
      </c>
      <c r="FP180">
        <v>282.54545454545456</v>
      </c>
      <c r="FQ180">
        <v>302.3</v>
      </c>
      <c r="FR180">
        <v>247.63636363636363</v>
      </c>
      <c r="FS180">
        <v>276.71875</v>
      </c>
      <c r="FT180">
        <v>272.35000000000002</v>
      </c>
      <c r="FU180">
        <v>240.72</v>
      </c>
      <c r="FV180">
        <v>292</v>
      </c>
      <c r="FW180">
        <v>266.23076923076923</v>
      </c>
      <c r="FX180">
        <v>253.1875</v>
      </c>
      <c r="FY180">
        <v>257.45833333333331</v>
      </c>
      <c r="FZ180">
        <v>260.40909090909093</v>
      </c>
      <c r="GA180">
        <v>257.40322580645159</v>
      </c>
    </row>
    <row r="181" spans="1:183" x14ac:dyDescent="0.3">
      <c r="A181" s="2" t="s">
        <v>179</v>
      </c>
      <c r="B181">
        <v>799.93333333333328</v>
      </c>
      <c r="C181">
        <v>830.35294117647061</v>
      </c>
      <c r="D181">
        <v>906.5</v>
      </c>
      <c r="E181">
        <v>846.22916666666663</v>
      </c>
      <c r="F181">
        <v>1002.5333333333333</v>
      </c>
      <c r="G181">
        <v>873.63636363636363</v>
      </c>
      <c r="H181">
        <v>890.61538461538464</v>
      </c>
      <c r="I181">
        <v>928.87179487179492</v>
      </c>
      <c r="J181">
        <v>883.27586206896547</v>
      </c>
      <c r="K181">
        <v>520.42857142857144</v>
      </c>
      <c r="L181">
        <v>383.3125</v>
      </c>
      <c r="M181">
        <v>478.42105263157896</v>
      </c>
      <c r="N181">
        <v>1.5423728813559323</v>
      </c>
      <c r="O181">
        <v>459.36734693877548</v>
      </c>
      <c r="P181">
        <v>1.5423728813559323</v>
      </c>
      <c r="Q181">
        <v>459.36734693877548</v>
      </c>
      <c r="R181">
        <v>2.1073446327683616</v>
      </c>
      <c r="S181">
        <v>730.54411764705878</v>
      </c>
      <c r="X181">
        <v>1521</v>
      </c>
      <c r="AA181">
        <v>1521</v>
      </c>
      <c r="AB181">
        <v>1521</v>
      </c>
      <c r="AC181">
        <v>967</v>
      </c>
      <c r="AF181">
        <v>967</v>
      </c>
      <c r="AG181">
        <v>967</v>
      </c>
      <c r="AH181">
        <v>1244</v>
      </c>
      <c r="AI181">
        <v>737.98550724637676</v>
      </c>
      <c r="AJ181">
        <v>672.5</v>
      </c>
      <c r="AK181">
        <v>726.4</v>
      </c>
      <c r="AL181">
        <v>753.28571428571433</v>
      </c>
      <c r="AM181">
        <v>716.68</v>
      </c>
      <c r="AN181">
        <v>934</v>
      </c>
      <c r="AO181">
        <v>740</v>
      </c>
      <c r="AP181">
        <v>567.70000000000005</v>
      </c>
      <c r="AQ181">
        <v>723.40909090909088</v>
      </c>
      <c r="AR181">
        <v>719.82978723404256</v>
      </c>
      <c r="AS181">
        <v>378.33333333333331</v>
      </c>
      <c r="AT181">
        <v>476.375</v>
      </c>
      <c r="AU181">
        <v>500</v>
      </c>
      <c r="AV181">
        <v>454.05</v>
      </c>
      <c r="AW181">
        <v>509</v>
      </c>
      <c r="AX181">
        <v>848.57142857142856</v>
      </c>
      <c r="AY181">
        <v>685.44444444444446</v>
      </c>
      <c r="AZ181">
        <v>689.22727272727275</v>
      </c>
      <c r="BA181">
        <v>577.23809523809518</v>
      </c>
      <c r="BB181">
        <v>652.5393258426966</v>
      </c>
      <c r="BC181">
        <v>589.6</v>
      </c>
      <c r="BD181">
        <v>681.375</v>
      </c>
      <c r="BE181">
        <v>535.25</v>
      </c>
      <c r="BF181">
        <v>620</v>
      </c>
      <c r="BG181">
        <v>443.71428571428572</v>
      </c>
      <c r="BH181">
        <v>478.875</v>
      </c>
      <c r="BI181">
        <v>417.66666666666669</v>
      </c>
      <c r="BJ181">
        <v>449.66666666666669</v>
      </c>
      <c r="BK181">
        <v>525.86842105263156</v>
      </c>
      <c r="BL181">
        <v>525.86842105263156</v>
      </c>
      <c r="BM181">
        <v>614.63779527559052</v>
      </c>
      <c r="BN181">
        <v>438</v>
      </c>
      <c r="BP181">
        <v>364.5</v>
      </c>
      <c r="BQ181">
        <v>389</v>
      </c>
      <c r="BR181">
        <v>328</v>
      </c>
      <c r="BS181">
        <v>608</v>
      </c>
      <c r="BU181">
        <v>468</v>
      </c>
      <c r="BV181">
        <v>420.6</v>
      </c>
      <c r="BY181">
        <v>784.5</v>
      </c>
      <c r="BZ181">
        <v>784.5</v>
      </c>
      <c r="CE181">
        <v>784.5</v>
      </c>
      <c r="CF181">
        <v>524.57142857142856</v>
      </c>
      <c r="CG181">
        <v>129</v>
      </c>
      <c r="CI181">
        <v>890.5</v>
      </c>
      <c r="CJ181">
        <v>636.66666666666663</v>
      </c>
      <c r="CK181">
        <v>584</v>
      </c>
      <c r="CL181">
        <v>642</v>
      </c>
      <c r="CN181">
        <v>613</v>
      </c>
      <c r="CO181">
        <v>627.20000000000005</v>
      </c>
      <c r="CP181">
        <v>627.20000000000005</v>
      </c>
      <c r="CQ181">
        <v>567.33333333333337</v>
      </c>
      <c r="CR181">
        <v>610.55395683453241</v>
      </c>
      <c r="CS181">
        <v>985.83333333333337</v>
      </c>
      <c r="CT181">
        <v>655.5</v>
      </c>
      <c r="CU181">
        <v>740.33333333333337</v>
      </c>
      <c r="CV181">
        <v>804.6</v>
      </c>
      <c r="CW181">
        <v>807</v>
      </c>
      <c r="CX181">
        <v>664.4</v>
      </c>
      <c r="CY181">
        <v>794.66666666666663</v>
      </c>
      <c r="CZ181">
        <v>757.8125</v>
      </c>
      <c r="DA181">
        <v>780.45161290322585</v>
      </c>
      <c r="DB181">
        <v>565.25</v>
      </c>
      <c r="DC181">
        <v>1073.6666666666667</v>
      </c>
      <c r="DD181">
        <v>817.66666666666663</v>
      </c>
      <c r="DE181">
        <v>793.5</v>
      </c>
      <c r="DF181">
        <v>712.85714285714289</v>
      </c>
      <c r="DG181">
        <v>874.42857142857144</v>
      </c>
      <c r="DH181">
        <v>709</v>
      </c>
      <c r="DI181">
        <v>768.25</v>
      </c>
      <c r="DJ181">
        <v>780.875</v>
      </c>
      <c r="DK181">
        <v>780.69014084507046</v>
      </c>
      <c r="DL181">
        <v>403.14285714285717</v>
      </c>
      <c r="DM181">
        <v>520.79999999999995</v>
      </c>
      <c r="DN181">
        <v>355.83333333333331</v>
      </c>
      <c r="DO181">
        <v>420.05555555555554</v>
      </c>
      <c r="DP181">
        <v>536.66666666666663</v>
      </c>
      <c r="DQ181">
        <v>455</v>
      </c>
      <c r="DR181">
        <v>445.33333333333331</v>
      </c>
      <c r="DS181">
        <v>490.46153846153845</v>
      </c>
      <c r="DT181">
        <v>449.58064516129031</v>
      </c>
      <c r="DU181">
        <v>449.58064516129031</v>
      </c>
      <c r="DV181">
        <v>680.05882352941171</v>
      </c>
      <c r="DY181">
        <v>1076</v>
      </c>
      <c r="DZ181">
        <v>1076</v>
      </c>
      <c r="EC181">
        <v>206</v>
      </c>
      <c r="ED181">
        <v>206</v>
      </c>
      <c r="EE181">
        <v>641</v>
      </c>
      <c r="EH181">
        <v>232</v>
      </c>
      <c r="EI181">
        <v>232</v>
      </c>
      <c r="EJ181">
        <v>1188</v>
      </c>
      <c r="EL181">
        <v>1335</v>
      </c>
      <c r="EM181">
        <v>1261.5</v>
      </c>
      <c r="EN181">
        <v>918.33333333333337</v>
      </c>
      <c r="EO181">
        <v>807.4</v>
      </c>
      <c r="ER181">
        <v>360</v>
      </c>
      <c r="ES181">
        <v>360</v>
      </c>
      <c r="ET181">
        <v>385</v>
      </c>
      <c r="EV181">
        <v>163</v>
      </c>
      <c r="EW181">
        <v>274</v>
      </c>
      <c r="EX181">
        <v>302.66666666666669</v>
      </c>
      <c r="EY181">
        <v>302.66666666666669</v>
      </c>
      <c r="EZ181">
        <v>1.4166666666666667</v>
      </c>
      <c r="FA181">
        <v>618.125</v>
      </c>
      <c r="FB181">
        <v>1.4944444444444445</v>
      </c>
      <c r="FC181">
        <v>675.5545454545454</v>
      </c>
      <c r="FD181">
        <v>321.28571428571428</v>
      </c>
      <c r="FE181">
        <v>261.85714285714283</v>
      </c>
      <c r="FF181">
        <v>241.33333333333334</v>
      </c>
      <c r="FG181">
        <v>276.5</v>
      </c>
      <c r="FH181">
        <v>281.39999999999998</v>
      </c>
      <c r="FI181">
        <v>283</v>
      </c>
      <c r="FJ181">
        <v>281.83333333333331</v>
      </c>
      <c r="FK181">
        <v>282.0625</v>
      </c>
      <c r="FL181">
        <v>231.66666666666666</v>
      </c>
      <c r="FM181">
        <v>256.14285714285717</v>
      </c>
      <c r="FN181">
        <v>273.55555555555554</v>
      </c>
      <c r="FO181">
        <v>256.59090909090907</v>
      </c>
      <c r="FP181">
        <v>245.57142857142858</v>
      </c>
      <c r="FQ181">
        <v>337.8</v>
      </c>
      <c r="FR181">
        <v>249.7</v>
      </c>
      <c r="FS181">
        <v>268.40909090909093</v>
      </c>
      <c r="FT181">
        <v>306.60000000000002</v>
      </c>
      <c r="FU181">
        <v>338.63636363636363</v>
      </c>
      <c r="FV181">
        <v>298.84615384615387</v>
      </c>
      <c r="FW181">
        <v>313.05128205128204</v>
      </c>
      <c r="FX181">
        <v>260.53333333333336</v>
      </c>
      <c r="FY181">
        <v>278.41176470588238</v>
      </c>
      <c r="FZ181">
        <v>268.75</v>
      </c>
      <c r="GA181">
        <v>269.60416666666669</v>
      </c>
    </row>
    <row r="182" spans="1:183" x14ac:dyDescent="0.3">
      <c r="A182" s="2" t="s">
        <v>180</v>
      </c>
      <c r="B182">
        <v>1181.125</v>
      </c>
      <c r="C182">
        <v>1064.9285714285713</v>
      </c>
      <c r="D182">
        <v>718.25</v>
      </c>
      <c r="E182">
        <v>984.76086956521738</v>
      </c>
      <c r="F182">
        <v>1071.8571428571429</v>
      </c>
      <c r="G182">
        <v>1243.1764705882354</v>
      </c>
      <c r="H182">
        <v>1124.2666666666667</v>
      </c>
      <c r="I182">
        <v>1152.2608695652175</v>
      </c>
      <c r="J182">
        <v>1068.5108695652175</v>
      </c>
      <c r="K182">
        <v>442.53333333333336</v>
      </c>
      <c r="L182">
        <v>468.18181818181819</v>
      </c>
      <c r="M182">
        <v>491</v>
      </c>
      <c r="N182">
        <v>1.4666666666666666</v>
      </c>
      <c r="O182">
        <v>466.55</v>
      </c>
      <c r="P182">
        <v>1.4666666666666666</v>
      </c>
      <c r="Q182">
        <v>466.55</v>
      </c>
      <c r="R182">
        <v>3.0277777777777777</v>
      </c>
      <c r="S182">
        <v>886.09848484848487</v>
      </c>
      <c r="AI182">
        <v>886.09848484848487</v>
      </c>
      <c r="AJ182">
        <v>1137.5714285714287</v>
      </c>
      <c r="AK182">
        <v>1223.2857142857142</v>
      </c>
      <c r="AL182">
        <v>1285.1428571428571</v>
      </c>
      <c r="AM182">
        <v>1215.3333333333333</v>
      </c>
      <c r="AN182">
        <v>1603.2857142857142</v>
      </c>
      <c r="AO182">
        <v>1472.1666666666667</v>
      </c>
      <c r="AP182">
        <v>1415.625</v>
      </c>
      <c r="AQ182">
        <v>1494.3333333333333</v>
      </c>
      <c r="AR182">
        <v>1354.8333333333333</v>
      </c>
      <c r="AS182">
        <v>1435.8333333333333</v>
      </c>
      <c r="AT182">
        <v>843.6</v>
      </c>
      <c r="AU182">
        <v>1089</v>
      </c>
      <c r="AV182">
        <v>1139.2352941176471</v>
      </c>
      <c r="AW182">
        <v>999.16666666666663</v>
      </c>
      <c r="AX182">
        <v>1488.6</v>
      </c>
      <c r="AY182">
        <v>643.83333333333337</v>
      </c>
      <c r="AZ182">
        <v>1017.7058823529412</v>
      </c>
      <c r="BA182">
        <v>1078.4705882352941</v>
      </c>
      <c r="BB182">
        <v>1231.1973684210527</v>
      </c>
      <c r="BC182">
        <v>590.5</v>
      </c>
      <c r="BD182">
        <v>596</v>
      </c>
      <c r="BE182">
        <v>810.14285714285711</v>
      </c>
      <c r="BF182">
        <v>662.13636363636363</v>
      </c>
      <c r="BG182">
        <v>864.66666666666663</v>
      </c>
      <c r="BH182">
        <v>849.42857142857144</v>
      </c>
      <c r="BI182">
        <v>694.875</v>
      </c>
      <c r="BJ182">
        <v>803.625</v>
      </c>
      <c r="BK182">
        <v>735.95652173913038</v>
      </c>
      <c r="BL182">
        <v>735.95652173913038</v>
      </c>
      <c r="BM182">
        <v>1044.467213114754</v>
      </c>
      <c r="BP182">
        <v>110</v>
      </c>
      <c r="BQ182">
        <v>110</v>
      </c>
      <c r="BR182">
        <v>1324</v>
      </c>
      <c r="BS182">
        <v>1788</v>
      </c>
      <c r="BU182">
        <v>1556</v>
      </c>
      <c r="BV182">
        <v>1074</v>
      </c>
      <c r="BY182">
        <v>740</v>
      </c>
      <c r="BZ182">
        <v>740</v>
      </c>
      <c r="CA182">
        <v>688</v>
      </c>
      <c r="CB182">
        <v>93</v>
      </c>
      <c r="CD182">
        <v>390.5</v>
      </c>
      <c r="CE182">
        <v>507</v>
      </c>
      <c r="CF182">
        <v>790.5</v>
      </c>
      <c r="CI182">
        <v>693</v>
      </c>
      <c r="CJ182">
        <v>693</v>
      </c>
      <c r="CK182">
        <v>927</v>
      </c>
      <c r="CN182">
        <v>927</v>
      </c>
      <c r="CO182">
        <v>810</v>
      </c>
      <c r="CP182">
        <v>810</v>
      </c>
      <c r="CQ182">
        <v>795.375</v>
      </c>
      <c r="CR182">
        <v>1029.1384615384616</v>
      </c>
      <c r="CS182">
        <v>776.27272727272725</v>
      </c>
      <c r="CT182">
        <v>1008.6</v>
      </c>
      <c r="CU182">
        <v>807.1</v>
      </c>
      <c r="CV182">
        <v>861.16129032258061</v>
      </c>
      <c r="CW182">
        <v>1053.7</v>
      </c>
      <c r="CX182">
        <v>970.63636363636363</v>
      </c>
      <c r="CY182">
        <v>1081.1538461538462</v>
      </c>
      <c r="CZ182">
        <v>1037.3235294117646</v>
      </c>
      <c r="DA182">
        <v>953.30769230769226</v>
      </c>
      <c r="DB182">
        <v>1426.8947368421052</v>
      </c>
      <c r="DC182">
        <v>1109.6315789473683</v>
      </c>
      <c r="DD182">
        <v>1255.7222222222222</v>
      </c>
      <c r="DE182">
        <v>1264.2321428571429</v>
      </c>
      <c r="DF182">
        <v>1288.6875</v>
      </c>
      <c r="DG182">
        <v>1168.7058823529412</v>
      </c>
      <c r="DH182">
        <v>1047.7142857142858</v>
      </c>
      <c r="DI182">
        <v>1173.5106382978724</v>
      </c>
      <c r="DJ182">
        <v>1222.8349514563106</v>
      </c>
      <c r="DK182">
        <v>1118.5535714285713</v>
      </c>
      <c r="DL182">
        <v>626.25</v>
      </c>
      <c r="DM182">
        <v>575.23529411764707</v>
      </c>
      <c r="DN182">
        <v>694.57142857142856</v>
      </c>
      <c r="DO182">
        <v>628.14893617021278</v>
      </c>
      <c r="DP182">
        <v>560.42857142857144</v>
      </c>
      <c r="DQ182">
        <v>553.64285714285711</v>
      </c>
      <c r="DR182">
        <v>622.63636363636363</v>
      </c>
      <c r="DS182">
        <v>575.53846153846155</v>
      </c>
      <c r="DT182">
        <v>604.29069767441865</v>
      </c>
      <c r="DU182">
        <v>604.29069767441865</v>
      </c>
      <c r="DV182">
        <v>944.43307086614175</v>
      </c>
      <c r="DY182">
        <v>1361.5</v>
      </c>
      <c r="DZ182">
        <v>1361.5</v>
      </c>
      <c r="EA182">
        <v>211</v>
      </c>
      <c r="EB182">
        <v>345</v>
      </c>
      <c r="EC182">
        <v>145</v>
      </c>
      <c r="ED182">
        <v>233.66666666666666</v>
      </c>
      <c r="EE182">
        <v>684.8</v>
      </c>
      <c r="EH182">
        <v>871</v>
      </c>
      <c r="EI182">
        <v>871</v>
      </c>
      <c r="EJ182">
        <v>1746.5</v>
      </c>
      <c r="EK182">
        <v>1017</v>
      </c>
      <c r="EL182">
        <v>1152.5</v>
      </c>
      <c r="EM182">
        <v>1305.3333333333333</v>
      </c>
      <c r="EN182">
        <v>1243.2857142857142</v>
      </c>
      <c r="EO182">
        <v>1010.5833333333334</v>
      </c>
      <c r="ER182">
        <v>380</v>
      </c>
      <c r="ES182">
        <v>380</v>
      </c>
      <c r="ET182">
        <v>958.5</v>
      </c>
      <c r="EU182">
        <v>564</v>
      </c>
      <c r="EV182">
        <v>925</v>
      </c>
      <c r="EW182">
        <v>794</v>
      </c>
      <c r="EX182">
        <v>675.71428571428567</v>
      </c>
      <c r="EY182">
        <v>675.71428571428567</v>
      </c>
      <c r="EZ182">
        <v>2.7916666666666665</v>
      </c>
      <c r="FA182">
        <v>887.21052631578948</v>
      </c>
      <c r="FB182">
        <v>3.088888888888889</v>
      </c>
      <c r="FC182">
        <v>940.45054945054949</v>
      </c>
      <c r="FD182">
        <v>265.5625</v>
      </c>
      <c r="FE182">
        <v>235.47058823529412</v>
      </c>
      <c r="FF182">
        <v>256.07142857142856</v>
      </c>
      <c r="FG182">
        <v>251.85106382978722</v>
      </c>
      <c r="FH182">
        <v>274.5</v>
      </c>
      <c r="FI182">
        <v>261</v>
      </c>
      <c r="FJ182">
        <v>258.61538461538464</v>
      </c>
      <c r="FK182">
        <v>264.05882352941177</v>
      </c>
      <c r="FL182">
        <v>332.33333333333331</v>
      </c>
      <c r="FM182">
        <v>299.2</v>
      </c>
      <c r="FN182">
        <v>265.66666666666669</v>
      </c>
      <c r="FO182">
        <v>299.05882352941177</v>
      </c>
      <c r="FP182">
        <v>249.28571428571428</v>
      </c>
      <c r="FQ182">
        <v>290.33333333333331</v>
      </c>
      <c r="FR182">
        <v>228.5</v>
      </c>
      <c r="FS182">
        <v>253.0952380952381</v>
      </c>
      <c r="FT182">
        <v>227.57142857142858</v>
      </c>
      <c r="FU182">
        <v>221.41176470588235</v>
      </c>
      <c r="FV182">
        <v>225.4</v>
      </c>
      <c r="FW182">
        <v>224.58695652173913</v>
      </c>
      <c r="FX182">
        <v>265.8125</v>
      </c>
      <c r="FY182">
        <v>299.64285714285717</v>
      </c>
      <c r="FZ182">
        <v>218.125</v>
      </c>
      <c r="GA182">
        <v>259.52173913043481</v>
      </c>
    </row>
    <row r="183" spans="1:183" x14ac:dyDescent="0.3">
      <c r="A183" s="2" t="s">
        <v>181</v>
      </c>
      <c r="B183">
        <v>133.30000000000001</v>
      </c>
      <c r="C183">
        <v>298.42857142857144</v>
      </c>
      <c r="D183">
        <v>128.375</v>
      </c>
      <c r="E183">
        <v>177.96</v>
      </c>
      <c r="F183">
        <v>198.42857142857142</v>
      </c>
      <c r="G183">
        <v>177.63636363636363</v>
      </c>
      <c r="H183">
        <v>125.75</v>
      </c>
      <c r="I183">
        <v>174.81818181818181</v>
      </c>
      <c r="J183">
        <v>176.48936170212767</v>
      </c>
      <c r="K183">
        <v>95.5</v>
      </c>
      <c r="L183">
        <v>226.75</v>
      </c>
      <c r="M183">
        <v>142.75</v>
      </c>
      <c r="N183">
        <v>0.34615384615384615</v>
      </c>
      <c r="O183">
        <v>184</v>
      </c>
      <c r="P183">
        <v>0.34615384615384615</v>
      </c>
      <c r="Q183">
        <v>184</v>
      </c>
      <c r="R183">
        <v>0.55128205128205132</v>
      </c>
      <c r="S183">
        <v>178.21311475409837</v>
      </c>
      <c r="T183">
        <v>123</v>
      </c>
      <c r="U183">
        <v>181</v>
      </c>
      <c r="W183">
        <v>152</v>
      </c>
      <c r="Y183">
        <v>101.33333333333333</v>
      </c>
      <c r="Z183">
        <v>160</v>
      </c>
      <c r="AA183">
        <v>124.8</v>
      </c>
      <c r="AB183">
        <v>132.57142857142858</v>
      </c>
      <c r="AE183">
        <v>213.5</v>
      </c>
      <c r="AF183">
        <v>213.5</v>
      </c>
      <c r="AG183">
        <v>213.5</v>
      </c>
      <c r="AH183">
        <v>150.55555555555554</v>
      </c>
      <c r="AI183">
        <v>174.65714285714284</v>
      </c>
      <c r="AJ183">
        <v>127</v>
      </c>
      <c r="AK183">
        <v>260.16666666666669</v>
      </c>
      <c r="AL183">
        <v>270.71428571428572</v>
      </c>
      <c r="AM183">
        <v>239.8125</v>
      </c>
      <c r="AN183">
        <v>239.83333333333334</v>
      </c>
      <c r="AO183">
        <v>387</v>
      </c>
      <c r="AP183">
        <v>165</v>
      </c>
      <c r="AQ183">
        <v>251.61111111111111</v>
      </c>
      <c r="AR183">
        <v>246.05882352941177</v>
      </c>
      <c r="AS183">
        <v>359.28571428571428</v>
      </c>
      <c r="AT183">
        <v>195.75</v>
      </c>
      <c r="AU183">
        <v>355.16666666666669</v>
      </c>
      <c r="AV183">
        <v>319.35294117647061</v>
      </c>
      <c r="AW183">
        <v>222.14285714285714</v>
      </c>
      <c r="AX183">
        <v>358.6</v>
      </c>
      <c r="AY183">
        <v>286</v>
      </c>
      <c r="AZ183">
        <v>281.33333333333331</v>
      </c>
      <c r="BA183">
        <v>299.8</v>
      </c>
      <c r="BB183">
        <v>273.31884057971013</v>
      </c>
      <c r="BC183">
        <v>233.75</v>
      </c>
      <c r="BD183">
        <v>189.57142857142858</v>
      </c>
      <c r="BE183">
        <v>166.14285714285714</v>
      </c>
      <c r="BF183">
        <v>190.27777777777777</v>
      </c>
      <c r="BG183">
        <v>225</v>
      </c>
      <c r="BH183">
        <v>252.33333333333334</v>
      </c>
      <c r="BI183">
        <v>139.33333333333334</v>
      </c>
      <c r="BJ183">
        <v>219.1875</v>
      </c>
      <c r="BK183">
        <v>203.88235294117646</v>
      </c>
      <c r="BL183">
        <v>203.88235294117646</v>
      </c>
      <c r="BM183">
        <v>250.39805825242718</v>
      </c>
      <c r="BN183">
        <v>209</v>
      </c>
      <c r="BO183">
        <v>437.5</v>
      </c>
      <c r="BP183">
        <v>342</v>
      </c>
      <c r="BQ183">
        <v>356.5</v>
      </c>
      <c r="BS183">
        <v>95</v>
      </c>
      <c r="BU183">
        <v>95</v>
      </c>
      <c r="BV183">
        <v>304.2</v>
      </c>
      <c r="BW183">
        <v>140</v>
      </c>
      <c r="BY183">
        <v>502</v>
      </c>
      <c r="BZ183">
        <v>321</v>
      </c>
      <c r="CA183">
        <v>975</v>
      </c>
      <c r="CB183">
        <v>164</v>
      </c>
      <c r="CC183">
        <v>215</v>
      </c>
      <c r="CD183">
        <v>451.33333333333331</v>
      </c>
      <c r="CE183">
        <v>399.2</v>
      </c>
      <c r="CF183">
        <v>351.7</v>
      </c>
      <c r="CG183">
        <v>115</v>
      </c>
      <c r="CH183">
        <v>337</v>
      </c>
      <c r="CI183">
        <v>178</v>
      </c>
      <c r="CJ183">
        <v>229</v>
      </c>
      <c r="CK183">
        <v>389</v>
      </c>
      <c r="CL183">
        <v>215</v>
      </c>
      <c r="CN183">
        <v>302</v>
      </c>
      <c r="CO183">
        <v>249.85714285714286</v>
      </c>
      <c r="CP183">
        <v>249.85714285714286</v>
      </c>
      <c r="CQ183">
        <v>309.76470588235293</v>
      </c>
      <c r="CR183">
        <v>258.80833333333334</v>
      </c>
      <c r="CS183">
        <v>242.2</v>
      </c>
      <c r="CT183">
        <v>239.75</v>
      </c>
      <c r="CU183">
        <v>173.5</v>
      </c>
      <c r="CV183">
        <v>224.88235294117646</v>
      </c>
      <c r="CW183">
        <v>342</v>
      </c>
      <c r="CX183">
        <v>357.5</v>
      </c>
      <c r="CY183">
        <v>227.83333333333334</v>
      </c>
      <c r="CZ183">
        <v>290.08333333333331</v>
      </c>
      <c r="DA183">
        <v>251.86206896551724</v>
      </c>
      <c r="DB183">
        <v>224.25</v>
      </c>
      <c r="DC183">
        <v>236.16666666666666</v>
      </c>
      <c r="DD183">
        <v>255.83333333333334</v>
      </c>
      <c r="DE183">
        <v>237.3</v>
      </c>
      <c r="DF183">
        <v>332.33333333333331</v>
      </c>
      <c r="DG183">
        <v>196.57142857142858</v>
      </c>
      <c r="DH183">
        <v>151</v>
      </c>
      <c r="DI183">
        <v>208.53333333333333</v>
      </c>
      <c r="DJ183">
        <v>224.97142857142856</v>
      </c>
      <c r="DK183">
        <v>237.15625</v>
      </c>
      <c r="DL183">
        <v>184.2</v>
      </c>
      <c r="DM183">
        <v>164.6</v>
      </c>
      <c r="DN183">
        <v>327.83333333333331</v>
      </c>
      <c r="DO183">
        <v>231.9375</v>
      </c>
      <c r="DP183">
        <v>266.66666666666669</v>
      </c>
      <c r="DQ183">
        <v>236.71428571428572</v>
      </c>
      <c r="DR183">
        <v>148.6</v>
      </c>
      <c r="DS183">
        <v>222.22222222222223</v>
      </c>
      <c r="DT183">
        <v>226.79411764705881</v>
      </c>
      <c r="DU183">
        <v>226.79411764705881</v>
      </c>
      <c r="DV183">
        <v>233.5612244897959</v>
      </c>
      <c r="DW183">
        <v>108.5</v>
      </c>
      <c r="DY183">
        <v>396</v>
      </c>
      <c r="DZ183">
        <v>204.33333333333334</v>
      </c>
      <c r="EA183">
        <v>257.5</v>
      </c>
      <c r="EC183">
        <v>565</v>
      </c>
      <c r="ED183">
        <v>360</v>
      </c>
      <c r="EE183">
        <v>282.16666666666669</v>
      </c>
      <c r="EF183">
        <v>150.5</v>
      </c>
      <c r="EH183">
        <v>313</v>
      </c>
      <c r="EI183">
        <v>204.66666666666666</v>
      </c>
      <c r="EJ183">
        <v>439</v>
      </c>
      <c r="EK183">
        <v>335</v>
      </c>
      <c r="EM183">
        <v>404.33333333333331</v>
      </c>
      <c r="EN183">
        <v>304.5</v>
      </c>
      <c r="EO183">
        <v>293.33333333333331</v>
      </c>
      <c r="EP183">
        <v>338.5</v>
      </c>
      <c r="ER183">
        <v>98</v>
      </c>
      <c r="ES183">
        <v>258.33333333333331</v>
      </c>
      <c r="ET183">
        <v>128</v>
      </c>
      <c r="EU183">
        <v>108</v>
      </c>
      <c r="EV183">
        <v>127</v>
      </c>
      <c r="EW183">
        <v>121</v>
      </c>
      <c r="EX183">
        <v>189.66666666666666</v>
      </c>
      <c r="EY183">
        <v>189.66666666666666</v>
      </c>
      <c r="EZ183">
        <v>1.625</v>
      </c>
      <c r="FA183">
        <v>258.77777777777777</v>
      </c>
      <c r="FB183">
        <v>1.2055555555555555</v>
      </c>
      <c r="FC183">
        <v>237.47413793103448</v>
      </c>
      <c r="FD183">
        <v>137</v>
      </c>
      <c r="FE183">
        <v>119.14285714285714</v>
      </c>
      <c r="FF183">
        <v>104.2</v>
      </c>
      <c r="FG183">
        <v>117.73333333333333</v>
      </c>
      <c r="FH183">
        <v>115</v>
      </c>
      <c r="FI183">
        <v>134.5</v>
      </c>
      <c r="FJ183">
        <v>109</v>
      </c>
      <c r="FK183">
        <v>118.5</v>
      </c>
      <c r="FL183">
        <v>139.85714285714286</v>
      </c>
      <c r="FM183">
        <v>138.19999999999999</v>
      </c>
      <c r="FN183">
        <v>99.5</v>
      </c>
      <c r="FO183">
        <v>125.94444444444444</v>
      </c>
      <c r="FP183">
        <v>118</v>
      </c>
      <c r="FQ183">
        <v>123.4</v>
      </c>
      <c r="FR183">
        <v>127.71428571428571</v>
      </c>
      <c r="FS183">
        <v>123.27777777777777</v>
      </c>
      <c r="FT183">
        <v>139.28571428571428</v>
      </c>
      <c r="FU183">
        <v>107.63636363636364</v>
      </c>
      <c r="FV183">
        <v>101.5</v>
      </c>
      <c r="FW183">
        <v>116.59090909090909</v>
      </c>
      <c r="FX183">
        <v>114.2</v>
      </c>
      <c r="FY183">
        <v>113.28571428571429</v>
      </c>
      <c r="FZ183">
        <v>117.375</v>
      </c>
      <c r="GA183">
        <v>114.96</v>
      </c>
    </row>
    <row r="184" spans="1:183" x14ac:dyDescent="0.3">
      <c r="A184" s="2" t="s">
        <v>182</v>
      </c>
      <c r="B184">
        <v>680.88888888888891</v>
      </c>
      <c r="C184">
        <v>781.33333333333337</v>
      </c>
      <c r="D184">
        <v>926</v>
      </c>
      <c r="E184">
        <v>779.61904761904759</v>
      </c>
      <c r="F184">
        <v>882.42857142857144</v>
      </c>
      <c r="G184">
        <v>948.28571428571433</v>
      </c>
      <c r="H184">
        <v>458.42857142857144</v>
      </c>
      <c r="I184">
        <v>763.04761904761904</v>
      </c>
      <c r="J184">
        <v>771.33333333333337</v>
      </c>
      <c r="K184">
        <v>508.66666666666669</v>
      </c>
      <c r="L184">
        <v>349</v>
      </c>
      <c r="M184">
        <v>454.4</v>
      </c>
      <c r="N184">
        <v>0.57692307692307687</v>
      </c>
      <c r="O184">
        <v>441.8125</v>
      </c>
      <c r="P184">
        <v>0.57692307692307687</v>
      </c>
      <c r="Q184">
        <v>441.8125</v>
      </c>
      <c r="R184">
        <v>1.0448717948717949</v>
      </c>
      <c r="S184">
        <v>680.43103448275861</v>
      </c>
      <c r="T184">
        <v>534</v>
      </c>
      <c r="U184">
        <v>918.66666666666663</v>
      </c>
      <c r="V184">
        <v>1392</v>
      </c>
      <c r="W184">
        <v>936.4</v>
      </c>
      <c r="X184">
        <v>1033</v>
      </c>
      <c r="Y184">
        <v>514</v>
      </c>
      <c r="Z184">
        <v>474</v>
      </c>
      <c r="AA184">
        <v>766.83333333333337</v>
      </c>
      <c r="AB184">
        <v>843.90909090909088</v>
      </c>
      <c r="AC184">
        <v>708</v>
      </c>
      <c r="AD184">
        <v>268.5</v>
      </c>
      <c r="AE184">
        <v>2029</v>
      </c>
      <c r="AF184">
        <v>781.66666666666663</v>
      </c>
      <c r="AG184">
        <v>781.66666666666663</v>
      </c>
      <c r="AH184">
        <v>821.94117647058829</v>
      </c>
      <c r="AI184">
        <v>712.50666666666666</v>
      </c>
      <c r="AJ184">
        <v>1385.4444444444443</v>
      </c>
      <c r="AK184">
        <v>1592</v>
      </c>
      <c r="AL184">
        <v>1467.2</v>
      </c>
      <c r="AM184">
        <v>1476.9259259259259</v>
      </c>
      <c r="AN184">
        <v>1587.5</v>
      </c>
      <c r="AO184">
        <v>1287.8571428571429</v>
      </c>
      <c r="AP184">
        <v>1525.6</v>
      </c>
      <c r="AQ184">
        <v>1478.84</v>
      </c>
      <c r="AR184">
        <v>1477.8461538461538</v>
      </c>
      <c r="AS184">
        <v>853</v>
      </c>
      <c r="AT184">
        <v>1058.25</v>
      </c>
      <c r="AU184">
        <v>452.5</v>
      </c>
      <c r="AV184">
        <v>797.21428571428567</v>
      </c>
      <c r="AW184">
        <v>943.4</v>
      </c>
      <c r="AX184">
        <v>1843.2</v>
      </c>
      <c r="AY184">
        <v>770.5</v>
      </c>
      <c r="AZ184">
        <v>1215.3571428571429</v>
      </c>
      <c r="BA184">
        <v>1006.2857142857143</v>
      </c>
      <c r="BB184">
        <v>1312.8</v>
      </c>
      <c r="BC184">
        <v>828.8</v>
      </c>
      <c r="BD184">
        <v>867</v>
      </c>
      <c r="BE184">
        <v>813.33333333333337</v>
      </c>
      <c r="BF184">
        <v>833.73076923076928</v>
      </c>
      <c r="BG184">
        <v>683.625</v>
      </c>
      <c r="BH184">
        <v>823.125</v>
      </c>
      <c r="BI184">
        <v>853.77777777777783</v>
      </c>
      <c r="BJ184">
        <v>789.52</v>
      </c>
      <c r="BK184">
        <v>812.05882352941171</v>
      </c>
      <c r="BL184">
        <v>812.05882352941171</v>
      </c>
      <c r="BM184">
        <v>1117.854961832061</v>
      </c>
      <c r="BO184">
        <v>459</v>
      </c>
      <c r="BQ184">
        <v>459</v>
      </c>
      <c r="BR184">
        <v>2097</v>
      </c>
      <c r="BU184">
        <v>2097</v>
      </c>
      <c r="BV184">
        <v>1278</v>
      </c>
      <c r="BX184">
        <v>1797</v>
      </c>
      <c r="BZ184">
        <v>1797</v>
      </c>
      <c r="CE184">
        <v>1797</v>
      </c>
      <c r="CF184">
        <v>1451</v>
      </c>
      <c r="CH184">
        <v>929</v>
      </c>
      <c r="CJ184">
        <v>929</v>
      </c>
      <c r="CK184">
        <v>1082</v>
      </c>
      <c r="CN184">
        <v>1082</v>
      </c>
      <c r="CO184">
        <v>1005.5</v>
      </c>
      <c r="CP184">
        <v>1005.5</v>
      </c>
      <c r="CQ184">
        <v>1272.8</v>
      </c>
      <c r="CR184">
        <v>1123.5514705882354</v>
      </c>
      <c r="CS184">
        <v>663</v>
      </c>
      <c r="CT184">
        <v>759.14285714285711</v>
      </c>
      <c r="CU184">
        <v>808.75</v>
      </c>
      <c r="CV184">
        <v>732.77777777777783</v>
      </c>
      <c r="CW184">
        <v>1721.25</v>
      </c>
      <c r="CX184">
        <v>1294.2</v>
      </c>
      <c r="CY184">
        <v>1137.25</v>
      </c>
      <c r="CZ184">
        <v>1377.3076923076924</v>
      </c>
      <c r="DA184">
        <v>1003.0645161290323</v>
      </c>
      <c r="DB184">
        <v>1625.2</v>
      </c>
      <c r="DC184">
        <v>1607.125</v>
      </c>
      <c r="DD184">
        <v>1919.2857142857142</v>
      </c>
      <c r="DE184">
        <v>1701.76</v>
      </c>
      <c r="DF184">
        <v>2195.8333333333335</v>
      </c>
      <c r="DG184">
        <v>1573.375</v>
      </c>
      <c r="DH184">
        <v>1962</v>
      </c>
      <c r="DI184">
        <v>1884.4545454545455</v>
      </c>
      <c r="DJ184">
        <v>1787.2765957446809</v>
      </c>
      <c r="DK184">
        <v>1475.6025641025642</v>
      </c>
      <c r="DL184">
        <v>968.4</v>
      </c>
      <c r="DM184">
        <v>1172.3333333333333</v>
      </c>
      <c r="DN184">
        <v>964</v>
      </c>
      <c r="DO184">
        <v>1037.8076923076924</v>
      </c>
      <c r="DP184">
        <v>850.44444444444446</v>
      </c>
      <c r="DQ184">
        <v>891.44444444444446</v>
      </c>
      <c r="DR184">
        <v>856.44444444444446</v>
      </c>
      <c r="DS184">
        <v>866.11111111111109</v>
      </c>
      <c r="DT184">
        <v>950.33962264150944</v>
      </c>
      <c r="DU184">
        <v>950.33962264150944</v>
      </c>
      <c r="DV184">
        <v>1263.0916030534352</v>
      </c>
      <c r="DX184">
        <v>775</v>
      </c>
      <c r="DY184">
        <v>1981.5</v>
      </c>
      <c r="DZ184">
        <v>1579.3333333333333</v>
      </c>
      <c r="EE184">
        <v>1579.3333333333333</v>
      </c>
      <c r="EG184">
        <v>933</v>
      </c>
      <c r="EH184">
        <v>451</v>
      </c>
      <c r="EI184">
        <v>692</v>
      </c>
      <c r="EJ184">
        <v>2057</v>
      </c>
      <c r="EK184">
        <v>2220</v>
      </c>
      <c r="EL184">
        <v>2226</v>
      </c>
      <c r="EM184">
        <v>2167.6666666666665</v>
      </c>
      <c r="EN184">
        <v>1577.4</v>
      </c>
      <c r="EO184">
        <v>1578.125</v>
      </c>
      <c r="EQ184">
        <v>1801</v>
      </c>
      <c r="ER184">
        <v>1294</v>
      </c>
      <c r="ES184">
        <v>1463</v>
      </c>
      <c r="ET184">
        <v>1488</v>
      </c>
      <c r="EU184">
        <v>2260</v>
      </c>
      <c r="EV184">
        <v>1720</v>
      </c>
      <c r="EW184">
        <v>1822.6666666666667</v>
      </c>
      <c r="EX184">
        <v>1642.8333333333333</v>
      </c>
      <c r="EY184">
        <v>1642.8333333333333</v>
      </c>
      <c r="EZ184">
        <v>3.9444444444444446</v>
      </c>
      <c r="FA184">
        <v>1605.8571428571429</v>
      </c>
      <c r="FB184">
        <v>3.3722222222222222</v>
      </c>
      <c r="FC184">
        <v>1296.1862068965518</v>
      </c>
      <c r="FD184">
        <v>246.33333333333334</v>
      </c>
      <c r="FE184">
        <v>318.375</v>
      </c>
      <c r="FF184">
        <v>328.375</v>
      </c>
      <c r="FG184">
        <v>302.36363636363637</v>
      </c>
      <c r="FH184">
        <v>189.5</v>
      </c>
      <c r="FI184">
        <v>363</v>
      </c>
      <c r="FJ184">
        <v>293.5</v>
      </c>
      <c r="FK184">
        <v>288.23076923076923</v>
      </c>
      <c r="FL184">
        <v>315.39999999999998</v>
      </c>
      <c r="FM184">
        <v>276.39999999999998</v>
      </c>
      <c r="FN184">
        <v>212</v>
      </c>
      <c r="FO184">
        <v>271.92857142857144</v>
      </c>
      <c r="FP184">
        <v>327.125</v>
      </c>
      <c r="FQ184">
        <v>320.71428571428572</v>
      </c>
      <c r="FR184">
        <v>319.3</v>
      </c>
      <c r="FS184">
        <v>322.2</v>
      </c>
      <c r="FT184">
        <v>246.42857142857142</v>
      </c>
      <c r="FU184">
        <v>256.28571428571428</v>
      </c>
      <c r="FV184">
        <v>249.28571428571428</v>
      </c>
      <c r="FW184">
        <v>250.66666666666666</v>
      </c>
      <c r="FX184">
        <v>187.88888888888889</v>
      </c>
      <c r="FY184">
        <v>228.33333333333334</v>
      </c>
      <c r="FZ184">
        <v>343</v>
      </c>
      <c r="GA184">
        <v>243.76190476190476</v>
      </c>
    </row>
    <row r="185" spans="1:183" x14ac:dyDescent="0.3">
      <c r="A185" s="2" t="s">
        <v>183</v>
      </c>
      <c r="B185">
        <v>944.28571428571433</v>
      </c>
      <c r="C185">
        <v>760.57142857142856</v>
      </c>
      <c r="D185">
        <v>468.42857142857144</v>
      </c>
      <c r="E185">
        <v>724.42857142857144</v>
      </c>
      <c r="F185">
        <v>385.16666666666669</v>
      </c>
      <c r="G185">
        <v>335.63636363636363</v>
      </c>
      <c r="H185">
        <v>442.375</v>
      </c>
      <c r="I185">
        <v>381.68</v>
      </c>
      <c r="J185">
        <v>538.1521739130435</v>
      </c>
      <c r="K185">
        <v>287.2</v>
      </c>
      <c r="L185">
        <v>334.83333333333331</v>
      </c>
      <c r="M185">
        <v>307</v>
      </c>
      <c r="N185">
        <v>0.31034482758620691</v>
      </c>
      <c r="O185">
        <v>312.66666666666669</v>
      </c>
      <c r="P185">
        <v>0.31034482758620691</v>
      </c>
      <c r="Q185">
        <v>312.66666666666669</v>
      </c>
      <c r="R185">
        <v>0.88505747126436785</v>
      </c>
      <c r="S185">
        <v>491.5</v>
      </c>
      <c r="T185">
        <v>592</v>
      </c>
      <c r="W185">
        <v>592</v>
      </c>
      <c r="AB185">
        <v>592</v>
      </c>
      <c r="AC185">
        <v>281</v>
      </c>
      <c r="AE185">
        <v>110</v>
      </c>
      <c r="AF185">
        <v>195.5</v>
      </c>
      <c r="AG185">
        <v>195.5</v>
      </c>
      <c r="AH185">
        <v>327.66666666666669</v>
      </c>
      <c r="AI185">
        <v>483.44262295081967</v>
      </c>
      <c r="AJ185">
        <v>1254.375</v>
      </c>
      <c r="AK185">
        <v>1204</v>
      </c>
      <c r="AL185">
        <v>868.77777777777783</v>
      </c>
      <c r="AM185">
        <v>1085.1818181818182</v>
      </c>
      <c r="AN185">
        <v>1056.1428571428571</v>
      </c>
      <c r="AO185">
        <v>1391.75</v>
      </c>
      <c r="AP185">
        <v>699.125</v>
      </c>
      <c r="AQ185">
        <v>1048.695652173913</v>
      </c>
      <c r="AR185">
        <v>1066.5333333333333</v>
      </c>
      <c r="AS185">
        <v>1043</v>
      </c>
      <c r="AT185">
        <v>755.5</v>
      </c>
      <c r="AU185">
        <v>1022.1428571428571</v>
      </c>
      <c r="AV185">
        <v>966.76470588235293</v>
      </c>
      <c r="AW185">
        <v>1170.7142857142858</v>
      </c>
      <c r="AX185">
        <v>509.16666666666669</v>
      </c>
      <c r="AY185">
        <v>1249.2857142857142</v>
      </c>
      <c r="AZ185">
        <v>999.75</v>
      </c>
      <c r="BA185">
        <v>984.59459459459458</v>
      </c>
      <c r="BB185">
        <v>1029.560975609756</v>
      </c>
      <c r="BC185">
        <v>446.2</v>
      </c>
      <c r="BD185">
        <v>702.2</v>
      </c>
      <c r="BE185">
        <v>587.66666666666663</v>
      </c>
      <c r="BF185">
        <v>579.25</v>
      </c>
      <c r="BG185">
        <v>446</v>
      </c>
      <c r="BH185">
        <v>467.33333333333331</v>
      </c>
      <c r="BI185">
        <v>313</v>
      </c>
      <c r="BJ185">
        <v>412.5</v>
      </c>
      <c r="BK185">
        <v>486.61111111111109</v>
      </c>
      <c r="BL185">
        <v>486.61111111111109</v>
      </c>
      <c r="BM185">
        <v>863.91525423728808</v>
      </c>
      <c r="BO185">
        <v>1186.6666666666667</v>
      </c>
      <c r="BP185">
        <v>1530</v>
      </c>
      <c r="BQ185">
        <v>1272.5</v>
      </c>
      <c r="BR185">
        <v>736</v>
      </c>
      <c r="BS185">
        <v>192</v>
      </c>
      <c r="BT185">
        <v>997</v>
      </c>
      <c r="BU185">
        <v>641.66666666666663</v>
      </c>
      <c r="BV185">
        <v>1002.1428571428571</v>
      </c>
      <c r="BX185">
        <v>1499.3333333333333</v>
      </c>
      <c r="BZ185">
        <v>1499.3333333333333</v>
      </c>
      <c r="CB185">
        <v>712</v>
      </c>
      <c r="CD185">
        <v>712</v>
      </c>
      <c r="CE185">
        <v>1302.5</v>
      </c>
      <c r="CF185">
        <v>1111.3636363636363</v>
      </c>
      <c r="CH185">
        <v>933.33333333333337</v>
      </c>
      <c r="CI185">
        <v>880</v>
      </c>
      <c r="CJ185">
        <v>920</v>
      </c>
      <c r="CK185">
        <v>1576</v>
      </c>
      <c r="CL185">
        <v>84</v>
      </c>
      <c r="CN185">
        <v>830</v>
      </c>
      <c r="CO185">
        <v>890</v>
      </c>
      <c r="CP185">
        <v>890</v>
      </c>
      <c r="CQ185">
        <v>1033.2352941176471</v>
      </c>
      <c r="CR185">
        <v>885.237037037037</v>
      </c>
      <c r="CS185">
        <v>432.66666666666669</v>
      </c>
      <c r="CT185">
        <v>376.5</v>
      </c>
      <c r="CU185">
        <v>317.2</v>
      </c>
      <c r="CV185">
        <v>378.88235294117646</v>
      </c>
      <c r="CW185">
        <v>1060.3333333333333</v>
      </c>
      <c r="CX185">
        <v>369</v>
      </c>
      <c r="CY185">
        <v>649.77777777777783</v>
      </c>
      <c r="CZ185">
        <v>675.73333333333335</v>
      </c>
      <c r="DA185">
        <v>518.03125</v>
      </c>
      <c r="DB185">
        <v>703</v>
      </c>
      <c r="DC185">
        <v>483.875</v>
      </c>
      <c r="DD185">
        <v>855.6</v>
      </c>
      <c r="DE185">
        <v>650.89473684210532</v>
      </c>
      <c r="DF185">
        <v>421.2</v>
      </c>
      <c r="DG185">
        <v>505.16666666666669</v>
      </c>
      <c r="DH185">
        <v>527.57142857142856</v>
      </c>
      <c r="DI185">
        <v>490.55555555555554</v>
      </c>
      <c r="DJ185">
        <v>572.89189189189187</v>
      </c>
      <c r="DK185">
        <v>547.44927536231887</v>
      </c>
      <c r="DL185">
        <v>228.16666666666666</v>
      </c>
      <c r="DM185">
        <v>301.5</v>
      </c>
      <c r="DN185">
        <v>387.6</v>
      </c>
      <c r="DO185">
        <v>300.94117647058823</v>
      </c>
      <c r="DP185">
        <v>285.16666666666669</v>
      </c>
      <c r="DQ185">
        <v>254.66666666666666</v>
      </c>
      <c r="DR185">
        <v>266.28571428571428</v>
      </c>
      <c r="DS185">
        <v>268.57894736842104</v>
      </c>
      <c r="DT185">
        <v>283.86111111111109</v>
      </c>
      <c r="DU185">
        <v>283.86111111111109</v>
      </c>
      <c r="DV185">
        <v>457.0761904761905</v>
      </c>
      <c r="DY185">
        <v>115</v>
      </c>
      <c r="DZ185">
        <v>115</v>
      </c>
      <c r="EA185">
        <v>158</v>
      </c>
      <c r="ED185">
        <v>158</v>
      </c>
      <c r="EE185">
        <v>136.5</v>
      </c>
      <c r="EO185">
        <v>136.5</v>
      </c>
      <c r="ER185">
        <v>252</v>
      </c>
      <c r="ES185">
        <v>252</v>
      </c>
      <c r="ET185">
        <v>228</v>
      </c>
      <c r="EW185">
        <v>228</v>
      </c>
      <c r="EX185">
        <v>240</v>
      </c>
      <c r="EY185">
        <v>240</v>
      </c>
      <c r="EZ185">
        <v>0.66666666666666663</v>
      </c>
      <c r="FA185">
        <v>188.25</v>
      </c>
      <c r="FB185">
        <v>1.4555555555555555</v>
      </c>
      <c r="FC185">
        <v>447.21100917431193</v>
      </c>
      <c r="FD185">
        <v>164</v>
      </c>
      <c r="FE185">
        <v>202.66666666666666</v>
      </c>
      <c r="FF185">
        <v>198.28571428571428</v>
      </c>
      <c r="FG185">
        <v>190.22222222222223</v>
      </c>
      <c r="FH185">
        <v>254</v>
      </c>
      <c r="FI185">
        <v>137.33333333333334</v>
      </c>
      <c r="FJ185">
        <v>178.11111111111111</v>
      </c>
      <c r="FK185">
        <v>185.13333333333333</v>
      </c>
      <c r="FL185">
        <v>183.28571428571428</v>
      </c>
      <c r="FM185">
        <v>124.83333333333333</v>
      </c>
      <c r="FN185">
        <v>226.28571428571428</v>
      </c>
      <c r="FO185">
        <v>180.8</v>
      </c>
      <c r="FP185">
        <v>236.85714285714286</v>
      </c>
      <c r="FQ185">
        <v>235.625</v>
      </c>
      <c r="FR185">
        <v>263</v>
      </c>
      <c r="FS185">
        <v>245.52173913043478</v>
      </c>
      <c r="FT185">
        <v>170.66666666666666</v>
      </c>
      <c r="FU185">
        <v>143.36363636363637</v>
      </c>
      <c r="FV185">
        <v>175.625</v>
      </c>
      <c r="FW185">
        <v>160.24</v>
      </c>
      <c r="FX185">
        <v>274.28571428571428</v>
      </c>
      <c r="FY185">
        <v>192.85714285714286</v>
      </c>
      <c r="FZ185">
        <v>135.14285714285714</v>
      </c>
      <c r="GA185">
        <v>200.76190476190476</v>
      </c>
    </row>
    <row r="186" spans="1:183" x14ac:dyDescent="0.3">
      <c r="A186" s="2" t="s">
        <v>184</v>
      </c>
      <c r="B186">
        <v>1006</v>
      </c>
      <c r="C186">
        <v>1183.5833333333333</v>
      </c>
      <c r="D186">
        <v>1265.2</v>
      </c>
      <c r="E186">
        <v>1149.121212121212</v>
      </c>
      <c r="F186">
        <v>1248</v>
      </c>
      <c r="G186">
        <v>1116.7</v>
      </c>
      <c r="H186">
        <v>932.91666666666663</v>
      </c>
      <c r="I186">
        <v>1098.1764705882354</v>
      </c>
      <c r="J186">
        <v>1123.2686567164178</v>
      </c>
      <c r="K186">
        <v>415.5</v>
      </c>
      <c r="L186">
        <v>448.63636363636363</v>
      </c>
      <c r="M186">
        <v>382.54545454545456</v>
      </c>
      <c r="N186">
        <v>0.74576271186440679</v>
      </c>
      <c r="O186">
        <v>415.56666666666666</v>
      </c>
      <c r="P186">
        <v>0.74576271186440679</v>
      </c>
      <c r="Q186">
        <v>415.56666666666666</v>
      </c>
      <c r="R186">
        <v>1.8135593220338984</v>
      </c>
      <c r="S186">
        <v>904.39175257731961</v>
      </c>
      <c r="T186">
        <v>1466</v>
      </c>
      <c r="W186">
        <v>1466</v>
      </c>
      <c r="AB186">
        <v>1466</v>
      </c>
      <c r="AC186">
        <v>481</v>
      </c>
      <c r="AF186">
        <v>481</v>
      </c>
      <c r="AG186">
        <v>481</v>
      </c>
      <c r="AH186">
        <v>973.5</v>
      </c>
      <c r="AI186">
        <v>905.78787878787875</v>
      </c>
      <c r="AJ186">
        <v>1269.125</v>
      </c>
      <c r="AK186">
        <v>1432</v>
      </c>
      <c r="AL186">
        <v>1771.1428571428571</v>
      </c>
      <c r="AM186">
        <v>1478.5652173913043</v>
      </c>
      <c r="AN186">
        <v>1786.5</v>
      </c>
      <c r="AO186">
        <v>1408</v>
      </c>
      <c r="AP186">
        <v>1431</v>
      </c>
      <c r="AQ186">
        <v>1529.6</v>
      </c>
      <c r="AR186">
        <v>1502.3023255813953</v>
      </c>
      <c r="AS186">
        <v>1144.8333333333333</v>
      </c>
      <c r="AT186">
        <v>1670</v>
      </c>
      <c r="AU186">
        <v>1415.8333333333333</v>
      </c>
      <c r="AV186">
        <v>1377.75</v>
      </c>
      <c r="AW186">
        <v>1498.8333333333333</v>
      </c>
      <c r="AX186">
        <v>1308.7142857142858</v>
      </c>
      <c r="AY186">
        <v>1178</v>
      </c>
      <c r="AZ186">
        <v>1345.0588235294117</v>
      </c>
      <c r="BA186">
        <v>1360.909090909091</v>
      </c>
      <c r="BB186">
        <v>1440.9078947368421</v>
      </c>
      <c r="BC186">
        <v>575.125</v>
      </c>
      <c r="BD186">
        <v>674.375</v>
      </c>
      <c r="BE186">
        <v>704.25</v>
      </c>
      <c r="BF186">
        <v>651.25</v>
      </c>
      <c r="BG186">
        <v>549.77777777777783</v>
      </c>
      <c r="BH186">
        <v>591.125</v>
      </c>
      <c r="BI186">
        <v>798.4</v>
      </c>
      <c r="BJ186">
        <v>621.31818181818187</v>
      </c>
      <c r="BK186">
        <v>636.93478260869563</v>
      </c>
      <c r="BL186">
        <v>636.93478260869563</v>
      </c>
      <c r="BM186">
        <v>1137.7704918032787</v>
      </c>
      <c r="BO186">
        <v>388</v>
      </c>
      <c r="BQ186">
        <v>388</v>
      </c>
      <c r="BT186">
        <v>108</v>
      </c>
      <c r="BU186">
        <v>108</v>
      </c>
      <c r="BV186">
        <v>248</v>
      </c>
      <c r="BW186">
        <v>1843</v>
      </c>
      <c r="BX186">
        <v>1762</v>
      </c>
      <c r="BZ186">
        <v>1802.5</v>
      </c>
      <c r="CC186">
        <v>2107.5</v>
      </c>
      <c r="CD186">
        <v>2107.5</v>
      </c>
      <c r="CE186">
        <v>1955</v>
      </c>
      <c r="CF186">
        <v>1386</v>
      </c>
      <c r="CG186">
        <v>680</v>
      </c>
      <c r="CH186">
        <v>997</v>
      </c>
      <c r="CJ186">
        <v>838.5</v>
      </c>
      <c r="CM186">
        <v>733</v>
      </c>
      <c r="CN186">
        <v>733</v>
      </c>
      <c r="CO186">
        <v>785.75</v>
      </c>
      <c r="CP186">
        <v>785.75</v>
      </c>
      <c r="CQ186">
        <v>1145.9000000000001</v>
      </c>
      <c r="CR186">
        <v>1138.3863636363637</v>
      </c>
      <c r="CS186">
        <v>948.75</v>
      </c>
      <c r="CT186">
        <v>1103.875</v>
      </c>
      <c r="CU186">
        <v>937.25</v>
      </c>
      <c r="CV186">
        <v>1023.4375</v>
      </c>
      <c r="CW186">
        <v>969.5</v>
      </c>
      <c r="CX186">
        <v>1441.5</v>
      </c>
      <c r="CY186">
        <v>1114</v>
      </c>
      <c r="CZ186">
        <v>1122.5555555555557</v>
      </c>
      <c r="DA186">
        <v>1075.9117647058824</v>
      </c>
      <c r="DB186">
        <v>1787.6666666666667</v>
      </c>
      <c r="DC186">
        <v>1144.5555555555557</v>
      </c>
      <c r="DD186">
        <v>1578.8571428571429</v>
      </c>
      <c r="DE186">
        <v>1497.68</v>
      </c>
      <c r="DF186">
        <v>1154.6666666666667</v>
      </c>
      <c r="DG186">
        <v>1311.7777777777778</v>
      </c>
      <c r="DH186">
        <v>1277</v>
      </c>
      <c r="DI186">
        <v>1245.48</v>
      </c>
      <c r="DJ186">
        <v>1371.58</v>
      </c>
      <c r="DK186">
        <v>1251.9047619047619</v>
      </c>
      <c r="DL186">
        <v>884.5</v>
      </c>
      <c r="DM186">
        <v>818.3</v>
      </c>
      <c r="DN186">
        <v>820.16666666666663</v>
      </c>
      <c r="DO186">
        <v>840.83333333333337</v>
      </c>
      <c r="DP186">
        <v>862</v>
      </c>
      <c r="DQ186">
        <v>650.875</v>
      </c>
      <c r="DR186">
        <v>629.14285714285711</v>
      </c>
      <c r="DS186">
        <v>723.70833333333337</v>
      </c>
      <c r="DT186">
        <v>782.27083333333337</v>
      </c>
      <c r="DU186">
        <v>782.27083333333337</v>
      </c>
      <c r="DV186">
        <v>1081.128787878788</v>
      </c>
      <c r="DY186">
        <v>1372.5</v>
      </c>
      <c r="DZ186">
        <v>1372.5</v>
      </c>
      <c r="EB186">
        <v>194</v>
      </c>
      <c r="EC186">
        <v>927</v>
      </c>
      <c r="ED186">
        <v>560.5</v>
      </c>
      <c r="EE186">
        <v>966.5</v>
      </c>
      <c r="EH186">
        <v>997</v>
      </c>
      <c r="EI186">
        <v>997</v>
      </c>
      <c r="EK186">
        <v>1641</v>
      </c>
      <c r="EL186">
        <v>581</v>
      </c>
      <c r="EM186">
        <v>1111</v>
      </c>
      <c r="EN186">
        <v>1042.5999999999999</v>
      </c>
      <c r="EO186">
        <v>1008.7777777777778</v>
      </c>
      <c r="ER186">
        <v>889.33333333333337</v>
      </c>
      <c r="ES186">
        <v>889.33333333333337</v>
      </c>
      <c r="EU186">
        <v>2346</v>
      </c>
      <c r="EV186">
        <v>1089.5</v>
      </c>
      <c r="EW186">
        <v>1508.3333333333333</v>
      </c>
      <c r="EX186">
        <v>1198.8333333333333</v>
      </c>
      <c r="EY186">
        <v>1198.8333333333333</v>
      </c>
      <c r="EZ186">
        <v>3.3888888888888888</v>
      </c>
      <c r="FA186">
        <v>1084.8</v>
      </c>
      <c r="FB186">
        <v>3.4</v>
      </c>
      <c r="FC186">
        <v>1081.5034013605443</v>
      </c>
      <c r="FD186">
        <v>228.22222222222223</v>
      </c>
      <c r="FE186">
        <v>257.66666666666669</v>
      </c>
      <c r="FF186">
        <v>299.42857142857144</v>
      </c>
      <c r="FG186">
        <v>258.76</v>
      </c>
      <c r="FH186">
        <v>237.125</v>
      </c>
      <c r="FI186">
        <v>295</v>
      </c>
      <c r="FJ186">
        <v>311.83333333333331</v>
      </c>
      <c r="FK186">
        <v>274.88888888888891</v>
      </c>
      <c r="FL186">
        <v>326</v>
      </c>
      <c r="FM186">
        <v>289.57142857142856</v>
      </c>
      <c r="FN186">
        <v>292.25</v>
      </c>
      <c r="FO186">
        <v>303.05882352941177</v>
      </c>
      <c r="FP186">
        <v>387.33333333333331</v>
      </c>
      <c r="FQ186">
        <v>306.71428571428572</v>
      </c>
      <c r="FR186">
        <v>325.57142857142856</v>
      </c>
      <c r="FS186">
        <v>337.5</v>
      </c>
      <c r="FT186">
        <v>288.25</v>
      </c>
      <c r="FU186">
        <v>292.39999999999998</v>
      </c>
      <c r="FV186">
        <v>251.75</v>
      </c>
      <c r="FW186">
        <v>276.58823529411762</v>
      </c>
      <c r="FX186">
        <v>299.18181818181819</v>
      </c>
      <c r="FY186">
        <v>256.91666666666669</v>
      </c>
      <c r="FZ186">
        <v>291.89999999999998</v>
      </c>
      <c r="GA186">
        <v>281.60606060606062</v>
      </c>
    </row>
    <row r="187" spans="1:183" x14ac:dyDescent="0.3">
      <c r="A187" s="2" t="s">
        <v>185</v>
      </c>
      <c r="B187">
        <v>1087.2941176470588</v>
      </c>
      <c r="C187">
        <v>1063.3684210526317</v>
      </c>
      <c r="D187">
        <v>1043.45</v>
      </c>
      <c r="E187">
        <v>1063.5178571428571</v>
      </c>
      <c r="F187">
        <v>1163.5</v>
      </c>
      <c r="G187">
        <v>923.05</v>
      </c>
      <c r="H187">
        <v>1076.0555555555557</v>
      </c>
      <c r="I187">
        <v>1049.5178571428571</v>
      </c>
      <c r="J187">
        <v>1056.5178571428571</v>
      </c>
      <c r="K187">
        <v>563.84210526315792</v>
      </c>
      <c r="L187">
        <v>565.77777777777783</v>
      </c>
      <c r="M187">
        <v>510.2</v>
      </c>
      <c r="N187">
        <v>2.2666666666666666</v>
      </c>
      <c r="O187">
        <v>545.63157894736844</v>
      </c>
      <c r="P187">
        <v>2.2666666666666666</v>
      </c>
      <c r="Q187">
        <v>545.63157894736844</v>
      </c>
      <c r="R187">
        <v>3.5166666666666666</v>
      </c>
      <c r="S187">
        <v>884.20710059171597</v>
      </c>
      <c r="AI187">
        <v>884.20710059171597</v>
      </c>
      <c r="AJ187">
        <v>1285.5</v>
      </c>
      <c r="AK187">
        <v>1266.375</v>
      </c>
      <c r="AL187">
        <v>1479</v>
      </c>
      <c r="AM187">
        <v>1349.04</v>
      </c>
      <c r="AN187">
        <v>1647.6</v>
      </c>
      <c r="AO187">
        <v>1345.5</v>
      </c>
      <c r="AP187">
        <v>1311.7</v>
      </c>
      <c r="AQ187">
        <v>1441.3214285714287</v>
      </c>
      <c r="AR187">
        <v>1397.7924528301887</v>
      </c>
      <c r="AS187">
        <v>987.8</v>
      </c>
      <c r="AT187">
        <v>829.5</v>
      </c>
      <c r="AU187">
        <v>635.16666666666663</v>
      </c>
      <c r="AV187">
        <v>807.47058823529414</v>
      </c>
      <c r="AW187">
        <v>596.5</v>
      </c>
      <c r="AX187">
        <v>704.85714285714289</v>
      </c>
      <c r="AY187">
        <v>931</v>
      </c>
      <c r="AZ187">
        <v>751.5</v>
      </c>
      <c r="BA187">
        <v>777.21621621621625</v>
      </c>
      <c r="BB187">
        <v>1142.6666666666667</v>
      </c>
      <c r="BC187">
        <v>846.75</v>
      </c>
      <c r="BD187">
        <v>1049.25</v>
      </c>
      <c r="BE187">
        <v>964</v>
      </c>
      <c r="BF187">
        <v>953.76</v>
      </c>
      <c r="BG187">
        <v>944.6</v>
      </c>
      <c r="BH187">
        <v>990.25</v>
      </c>
      <c r="BI187">
        <v>1004.9</v>
      </c>
      <c r="BJ187">
        <v>979.17857142857144</v>
      </c>
      <c r="BK187">
        <v>967.18867924528297</v>
      </c>
      <c r="BL187">
        <v>967.18867924528297</v>
      </c>
      <c r="BM187">
        <v>1077.6293706293707</v>
      </c>
      <c r="BN187">
        <v>1880.5</v>
      </c>
      <c r="BO187">
        <v>1145.5</v>
      </c>
      <c r="BP187">
        <v>556</v>
      </c>
      <c r="BQ187">
        <v>1321.6</v>
      </c>
      <c r="BS187">
        <v>1678.5</v>
      </c>
      <c r="BU187">
        <v>1678.5</v>
      </c>
      <c r="BV187">
        <v>1423.5714285714287</v>
      </c>
      <c r="BW187">
        <v>150</v>
      </c>
      <c r="BX187">
        <v>1259</v>
      </c>
      <c r="BY187">
        <v>1145</v>
      </c>
      <c r="BZ187">
        <v>851.33333333333337</v>
      </c>
      <c r="CB187">
        <v>438</v>
      </c>
      <c r="CD187">
        <v>438</v>
      </c>
      <c r="CE187">
        <v>748</v>
      </c>
      <c r="CF187">
        <v>1177.909090909091</v>
      </c>
      <c r="CG187">
        <v>783.5</v>
      </c>
      <c r="CH187">
        <v>1068.5</v>
      </c>
      <c r="CI187">
        <v>1688</v>
      </c>
      <c r="CJ187">
        <v>1078.4000000000001</v>
      </c>
      <c r="CL187">
        <v>1453.5</v>
      </c>
      <c r="CN187">
        <v>1453.5</v>
      </c>
      <c r="CO187">
        <v>1185.5714285714287</v>
      </c>
      <c r="CP187">
        <v>1185.5714285714287</v>
      </c>
      <c r="CQ187">
        <v>1180.8888888888889</v>
      </c>
      <c r="CR187">
        <v>1089.1739130434783</v>
      </c>
      <c r="CS187">
        <v>1673.75</v>
      </c>
      <c r="CT187">
        <v>1761.2</v>
      </c>
      <c r="CU187">
        <v>1721.25</v>
      </c>
      <c r="CV187">
        <v>1722</v>
      </c>
      <c r="CW187">
        <v>1674</v>
      </c>
      <c r="CX187">
        <v>1795</v>
      </c>
      <c r="CY187">
        <v>1485.4</v>
      </c>
      <c r="CZ187">
        <v>1641.2142857142858</v>
      </c>
      <c r="DA187">
        <v>1680.1111111111111</v>
      </c>
      <c r="DB187">
        <v>257.5</v>
      </c>
      <c r="DC187">
        <v>742.33333333333337</v>
      </c>
      <c r="DD187">
        <v>426.2</v>
      </c>
      <c r="DE187">
        <v>449</v>
      </c>
      <c r="DF187">
        <v>726.5</v>
      </c>
      <c r="DG187">
        <v>288.60000000000002</v>
      </c>
      <c r="DH187">
        <v>695.71428571428567</v>
      </c>
      <c r="DI187">
        <v>576.1875</v>
      </c>
      <c r="DJ187">
        <v>521.67857142857144</v>
      </c>
      <c r="DK187">
        <v>1090.3636363636363</v>
      </c>
      <c r="DL187">
        <v>115</v>
      </c>
      <c r="DM187">
        <v>194</v>
      </c>
      <c r="DO187">
        <v>154.5</v>
      </c>
      <c r="DR187">
        <v>133</v>
      </c>
      <c r="DS187">
        <v>133</v>
      </c>
      <c r="DT187">
        <v>147.33333333333334</v>
      </c>
      <c r="DU187">
        <v>147.33333333333334</v>
      </c>
      <c r="DV187">
        <v>1041.5862068965516</v>
      </c>
      <c r="DW187">
        <v>1315</v>
      </c>
      <c r="DY187">
        <v>1296</v>
      </c>
      <c r="DZ187">
        <v>1305.5</v>
      </c>
      <c r="EA187">
        <v>1328</v>
      </c>
      <c r="ED187">
        <v>1328</v>
      </c>
      <c r="EE187">
        <v>1313</v>
      </c>
      <c r="EF187">
        <v>238</v>
      </c>
      <c r="EI187">
        <v>238</v>
      </c>
      <c r="EN187">
        <v>238</v>
      </c>
      <c r="EO187">
        <v>883</v>
      </c>
      <c r="EZ187">
        <v>1.75</v>
      </c>
      <c r="FA187">
        <v>883</v>
      </c>
      <c r="FB187">
        <v>1.6166666666666667</v>
      </c>
      <c r="FC187">
        <v>1029</v>
      </c>
      <c r="FD187">
        <v>222.25</v>
      </c>
      <c r="FE187">
        <v>186</v>
      </c>
      <c r="FF187">
        <v>182.42857142857142</v>
      </c>
      <c r="FG187">
        <v>193.5</v>
      </c>
      <c r="FH187">
        <v>219.8</v>
      </c>
      <c r="FI187">
        <v>343.25</v>
      </c>
      <c r="FJ187">
        <v>233.4</v>
      </c>
      <c r="FK187">
        <v>259.92857142857144</v>
      </c>
      <c r="FL187">
        <v>300.16666666666669</v>
      </c>
      <c r="FM187">
        <v>253.57142857142858</v>
      </c>
      <c r="FN187">
        <v>252.42857142857142</v>
      </c>
      <c r="FO187">
        <v>267.14999999999998</v>
      </c>
      <c r="FP187">
        <v>261.7</v>
      </c>
      <c r="FQ187">
        <v>300.125</v>
      </c>
      <c r="FR187">
        <v>273.60000000000002</v>
      </c>
      <c r="FS187">
        <v>276.92857142857144</v>
      </c>
      <c r="FT187">
        <v>242.66666666666666</v>
      </c>
      <c r="FU187">
        <v>196.45</v>
      </c>
      <c r="FV187">
        <v>210.61111111111111</v>
      </c>
      <c r="FW187">
        <v>215.85714285714286</v>
      </c>
      <c r="FX187">
        <v>266.64705882352939</v>
      </c>
      <c r="FY187">
        <v>231.78947368421052</v>
      </c>
      <c r="FZ187">
        <v>301.35000000000002</v>
      </c>
      <c r="GA187">
        <v>267.21428571428572</v>
      </c>
    </row>
    <row r="188" spans="1:183" x14ac:dyDescent="0.3">
      <c r="A188" s="2" t="s">
        <v>186</v>
      </c>
      <c r="B188">
        <v>1182</v>
      </c>
      <c r="C188">
        <v>1025.5</v>
      </c>
      <c r="D188">
        <v>982.78571428571433</v>
      </c>
      <c r="E188">
        <v>1055.9761904761904</v>
      </c>
      <c r="F188">
        <v>1229.2142857142858</v>
      </c>
      <c r="G188">
        <v>1274.2</v>
      </c>
      <c r="H188">
        <v>1155.9285714285713</v>
      </c>
      <c r="I188">
        <v>1214.0526315789473</v>
      </c>
      <c r="J188">
        <v>1131.0625</v>
      </c>
      <c r="K188">
        <v>555</v>
      </c>
      <c r="L188">
        <v>378.45454545454544</v>
      </c>
      <c r="M188">
        <v>553.92857142857144</v>
      </c>
      <c r="N188">
        <v>1.2</v>
      </c>
      <c r="O188">
        <v>502.10810810810813</v>
      </c>
      <c r="P188">
        <v>1.2</v>
      </c>
      <c r="Q188">
        <v>502.10810810810813</v>
      </c>
      <c r="R188">
        <v>2.411111111111111</v>
      </c>
      <c r="S188">
        <v>932.16239316239319</v>
      </c>
      <c r="AI188">
        <v>932.16239316239319</v>
      </c>
      <c r="AJ188">
        <v>1099.1111111111111</v>
      </c>
      <c r="AK188">
        <v>1248.4444444444443</v>
      </c>
      <c r="AL188">
        <v>831.3</v>
      </c>
      <c r="AM188">
        <v>1051.4642857142858</v>
      </c>
      <c r="AN188">
        <v>1039.5555555555557</v>
      </c>
      <c r="AO188">
        <v>1180.875</v>
      </c>
      <c r="AP188">
        <v>1072.5</v>
      </c>
      <c r="AQ188">
        <v>1095.32</v>
      </c>
      <c r="AR188">
        <v>1072.1509433962265</v>
      </c>
      <c r="AS188">
        <v>636.5</v>
      </c>
      <c r="AT188">
        <v>1183.8</v>
      </c>
      <c r="AU188">
        <v>1324.4</v>
      </c>
      <c r="AV188">
        <v>1022.5</v>
      </c>
      <c r="AW188">
        <v>671.75</v>
      </c>
      <c r="AX188">
        <v>1530.75</v>
      </c>
      <c r="AY188">
        <v>1470</v>
      </c>
      <c r="AZ188">
        <v>1243.0769230769231</v>
      </c>
      <c r="BA188">
        <v>1121.3793103448277</v>
      </c>
      <c r="BB188">
        <v>1089.560975609756</v>
      </c>
      <c r="BC188">
        <v>613.1</v>
      </c>
      <c r="BD188">
        <v>789.66666666666663</v>
      </c>
      <c r="BE188">
        <v>606.79999999999995</v>
      </c>
      <c r="BF188">
        <v>665.72413793103453</v>
      </c>
      <c r="BG188">
        <v>658.33333333333337</v>
      </c>
      <c r="BH188">
        <v>553</v>
      </c>
      <c r="BI188">
        <v>763.4</v>
      </c>
      <c r="BJ188">
        <v>658.24137931034488</v>
      </c>
      <c r="BK188">
        <v>661.98275862068965</v>
      </c>
      <c r="BL188">
        <v>661.98275862068965</v>
      </c>
      <c r="BM188">
        <v>912.42142857142858</v>
      </c>
      <c r="BR188">
        <v>910</v>
      </c>
      <c r="BU188">
        <v>910</v>
      </c>
      <c r="BV188">
        <v>910</v>
      </c>
      <c r="CA188">
        <v>595</v>
      </c>
      <c r="CD188">
        <v>595</v>
      </c>
      <c r="CE188">
        <v>595</v>
      </c>
      <c r="CF188">
        <v>752.5</v>
      </c>
      <c r="CK188">
        <v>933</v>
      </c>
      <c r="CN188">
        <v>933</v>
      </c>
      <c r="CO188">
        <v>933</v>
      </c>
      <c r="CP188">
        <v>933</v>
      </c>
      <c r="CQ188">
        <v>812.66666666666663</v>
      </c>
      <c r="CR188">
        <v>910.32867132867136</v>
      </c>
      <c r="CS188">
        <v>841.33333333333337</v>
      </c>
      <c r="CT188">
        <v>654.16666666666663</v>
      </c>
      <c r="CU188">
        <v>603.66666666666663</v>
      </c>
      <c r="CV188">
        <v>699.72222222222217</v>
      </c>
      <c r="CW188">
        <v>651.20000000000005</v>
      </c>
      <c r="CX188">
        <v>887.28571428571433</v>
      </c>
      <c r="CY188">
        <v>804</v>
      </c>
      <c r="CZ188">
        <v>792.6875</v>
      </c>
      <c r="DA188">
        <v>743.47058823529414</v>
      </c>
      <c r="DB188">
        <v>1356</v>
      </c>
      <c r="DC188">
        <v>1413</v>
      </c>
      <c r="DD188">
        <v>1290.2857142857142</v>
      </c>
      <c r="DE188">
        <v>1358.304347826087</v>
      </c>
      <c r="DF188">
        <v>1328.8888888888889</v>
      </c>
      <c r="DG188">
        <v>1325.5</v>
      </c>
      <c r="DH188">
        <v>1225.3333333333333</v>
      </c>
      <c r="DI188">
        <v>1292</v>
      </c>
      <c r="DJ188">
        <v>1323.1224489795918</v>
      </c>
      <c r="DK188">
        <v>1085.6746987951808</v>
      </c>
      <c r="DL188">
        <v>778.75</v>
      </c>
      <c r="DM188">
        <v>751.66666666666663</v>
      </c>
      <c r="DN188">
        <v>508.42857142857144</v>
      </c>
      <c r="DO188">
        <v>689.75</v>
      </c>
      <c r="DP188">
        <v>731.875</v>
      </c>
      <c r="DQ188">
        <v>537.66666666666663</v>
      </c>
      <c r="DR188">
        <v>694</v>
      </c>
      <c r="DS188">
        <v>651.53846153846155</v>
      </c>
      <c r="DT188">
        <v>669.88</v>
      </c>
      <c r="DU188">
        <v>669.88</v>
      </c>
      <c r="DV188">
        <v>929.36090225563908</v>
      </c>
      <c r="DW188">
        <v>640</v>
      </c>
      <c r="DX188">
        <v>689</v>
      </c>
      <c r="DY188">
        <v>729</v>
      </c>
      <c r="DZ188">
        <v>686</v>
      </c>
      <c r="EA188">
        <v>314</v>
      </c>
      <c r="EC188">
        <v>658</v>
      </c>
      <c r="ED188">
        <v>486</v>
      </c>
      <c r="EE188">
        <v>606</v>
      </c>
      <c r="EF188">
        <v>1386</v>
      </c>
      <c r="EH188">
        <v>1551.6666666666667</v>
      </c>
      <c r="EI188">
        <v>1485.4</v>
      </c>
      <c r="EJ188">
        <v>1326</v>
      </c>
      <c r="EL188">
        <v>617</v>
      </c>
      <c r="EM188">
        <v>971.5</v>
      </c>
      <c r="EN188">
        <v>1338.5714285714287</v>
      </c>
      <c r="EO188">
        <v>1033.3333333333333</v>
      </c>
      <c r="EP188">
        <v>567.5</v>
      </c>
      <c r="ER188">
        <v>867.33333333333337</v>
      </c>
      <c r="ES188">
        <v>747.4</v>
      </c>
      <c r="ET188">
        <v>542</v>
      </c>
      <c r="EV188">
        <v>391</v>
      </c>
      <c r="EW188">
        <v>466.5</v>
      </c>
      <c r="EX188">
        <v>667.14285714285711</v>
      </c>
      <c r="EY188">
        <v>667.14285714285711</v>
      </c>
      <c r="EZ188">
        <v>2.75</v>
      </c>
      <c r="FA188">
        <v>898.42105263157896</v>
      </c>
      <c r="FB188">
        <v>2.8944444444444444</v>
      </c>
      <c r="FC188">
        <v>925.49342105263156</v>
      </c>
      <c r="FD188">
        <v>305.44444444444446</v>
      </c>
      <c r="FE188">
        <v>340.75</v>
      </c>
      <c r="FF188">
        <v>320.88888888888891</v>
      </c>
      <c r="FG188">
        <v>321.65384615384613</v>
      </c>
      <c r="FH188">
        <v>248</v>
      </c>
      <c r="FI188">
        <v>249.14285714285714</v>
      </c>
      <c r="FJ188">
        <v>217.25</v>
      </c>
      <c r="FK188">
        <v>240.8125</v>
      </c>
      <c r="FL188">
        <v>244.25</v>
      </c>
      <c r="FM188">
        <v>291.25</v>
      </c>
      <c r="FN188">
        <v>235.2</v>
      </c>
      <c r="FO188">
        <v>255.23076923076923</v>
      </c>
      <c r="FP188">
        <v>282.55555555555554</v>
      </c>
      <c r="FQ188">
        <v>285.375</v>
      </c>
      <c r="FR188">
        <v>294.625</v>
      </c>
      <c r="FS188">
        <v>287.32</v>
      </c>
      <c r="FT188">
        <v>311.78571428571428</v>
      </c>
      <c r="FU188">
        <v>295.60000000000002</v>
      </c>
      <c r="FV188">
        <v>189.92857142857142</v>
      </c>
      <c r="FW188">
        <v>262.63157894736844</v>
      </c>
      <c r="FX188">
        <v>272.16666666666669</v>
      </c>
      <c r="FY188">
        <v>229.375</v>
      </c>
      <c r="FZ188">
        <v>236.64285714285714</v>
      </c>
      <c r="GA188">
        <v>244.02380952380952</v>
      </c>
    </row>
    <row r="189" spans="1:183" x14ac:dyDescent="0.3">
      <c r="A189" s="2" t="s">
        <v>187</v>
      </c>
      <c r="B189">
        <v>473.33333333333331</v>
      </c>
      <c r="C189">
        <v>367.26666666666665</v>
      </c>
      <c r="D189">
        <v>753.4666666666667</v>
      </c>
      <c r="E189">
        <v>531.35555555555561</v>
      </c>
      <c r="F189">
        <v>387.13333333333333</v>
      </c>
      <c r="G189">
        <v>536.5</v>
      </c>
      <c r="H189">
        <v>656.16666666666663</v>
      </c>
      <c r="I189">
        <v>517.79069767441865</v>
      </c>
      <c r="J189">
        <v>524.72727272727275</v>
      </c>
      <c r="K189">
        <v>339.33333333333331</v>
      </c>
      <c r="L189">
        <v>409</v>
      </c>
      <c r="M189">
        <v>714.75</v>
      </c>
      <c r="N189">
        <v>0.77586206896551724</v>
      </c>
      <c r="O189">
        <v>510.4</v>
      </c>
      <c r="P189">
        <v>0.77586206896551724</v>
      </c>
      <c r="Q189">
        <v>510.4</v>
      </c>
      <c r="R189">
        <v>1.4195402298850575</v>
      </c>
      <c r="S189">
        <v>522.07407407407402</v>
      </c>
      <c r="U189">
        <v>512</v>
      </c>
      <c r="V189">
        <v>128</v>
      </c>
      <c r="W189">
        <v>320</v>
      </c>
      <c r="Y189">
        <v>129</v>
      </c>
      <c r="Z189">
        <v>114</v>
      </c>
      <c r="AA189">
        <v>121.5</v>
      </c>
      <c r="AB189">
        <v>220.75</v>
      </c>
      <c r="AD189">
        <v>221</v>
      </c>
      <c r="AE189">
        <v>188</v>
      </c>
      <c r="AF189">
        <v>204.5</v>
      </c>
      <c r="AG189">
        <v>204.5</v>
      </c>
      <c r="AH189">
        <v>215.33333333333334</v>
      </c>
      <c r="AI189">
        <v>505.92982456140351</v>
      </c>
      <c r="AJ189">
        <v>839.42857142857144</v>
      </c>
      <c r="AK189">
        <v>794.14285714285711</v>
      </c>
      <c r="AL189">
        <v>508.5</v>
      </c>
      <c r="AM189">
        <v>724.3</v>
      </c>
      <c r="AN189">
        <v>680.75</v>
      </c>
      <c r="AO189">
        <v>765.57142857142856</v>
      </c>
      <c r="AP189">
        <v>904.57142857142856</v>
      </c>
      <c r="AQ189">
        <v>778.9545454545455</v>
      </c>
      <c r="AR189">
        <v>752.92857142857144</v>
      </c>
      <c r="AS189">
        <v>446.42857142857144</v>
      </c>
      <c r="AT189">
        <v>877.66666666666663</v>
      </c>
      <c r="AU189">
        <v>464.25</v>
      </c>
      <c r="AV189">
        <v>602.82352941176475</v>
      </c>
      <c r="AW189">
        <v>1072.5999999999999</v>
      </c>
      <c r="AX189">
        <v>588.375</v>
      </c>
      <c r="AY189">
        <v>705.57142857142856</v>
      </c>
      <c r="AZ189">
        <v>750.45</v>
      </c>
      <c r="BA189">
        <v>682.62162162162167</v>
      </c>
      <c r="BB189">
        <v>720</v>
      </c>
      <c r="BC189">
        <v>501.33333333333331</v>
      </c>
      <c r="BD189">
        <v>428.75</v>
      </c>
      <c r="BE189">
        <v>467.5</v>
      </c>
      <c r="BF189">
        <v>462.63636363636363</v>
      </c>
      <c r="BG189">
        <v>645</v>
      </c>
      <c r="BH189">
        <v>493</v>
      </c>
      <c r="BI189">
        <v>487.8</v>
      </c>
      <c r="BJ189">
        <v>549.46153846153845</v>
      </c>
      <c r="BK189">
        <v>509.66666666666669</v>
      </c>
      <c r="BL189">
        <v>509.66666666666669</v>
      </c>
      <c r="BM189">
        <v>670.99029126213588</v>
      </c>
      <c r="BN189">
        <v>850.33333333333337</v>
      </c>
      <c r="BO189">
        <v>571.66666666666663</v>
      </c>
      <c r="BP189">
        <v>321</v>
      </c>
      <c r="BQ189">
        <v>613.5</v>
      </c>
      <c r="BR189">
        <v>653</v>
      </c>
      <c r="BS189">
        <v>219</v>
      </c>
      <c r="BT189">
        <v>511</v>
      </c>
      <c r="BU189">
        <v>461</v>
      </c>
      <c r="BV189">
        <v>571.90909090909088</v>
      </c>
      <c r="BW189">
        <v>905.33333333333337</v>
      </c>
      <c r="BX189">
        <v>913</v>
      </c>
      <c r="BY189">
        <v>996.5</v>
      </c>
      <c r="BZ189">
        <v>931</v>
      </c>
      <c r="CA189">
        <v>329</v>
      </c>
      <c r="CB189">
        <v>214</v>
      </c>
      <c r="CC189">
        <v>537</v>
      </c>
      <c r="CD189">
        <v>360</v>
      </c>
      <c r="CE189">
        <v>775.27272727272725</v>
      </c>
      <c r="CF189">
        <v>673.59090909090912</v>
      </c>
      <c r="CG189">
        <v>523.5</v>
      </c>
      <c r="CH189">
        <v>614</v>
      </c>
      <c r="CI189">
        <v>798</v>
      </c>
      <c r="CJ189">
        <v>640.71428571428567</v>
      </c>
      <c r="CK189">
        <v>282</v>
      </c>
      <c r="CL189">
        <v>633</v>
      </c>
      <c r="CN189">
        <v>457.5</v>
      </c>
      <c r="CO189">
        <v>600</v>
      </c>
      <c r="CP189">
        <v>600</v>
      </c>
      <c r="CQ189">
        <v>652.22580645161293</v>
      </c>
      <c r="CR189">
        <v>666.64925373134326</v>
      </c>
      <c r="CS189">
        <v>890.14285714285711</v>
      </c>
      <c r="CT189">
        <v>740.71428571428567</v>
      </c>
      <c r="CU189">
        <v>1111.25</v>
      </c>
      <c r="CV189">
        <v>881.16666666666663</v>
      </c>
      <c r="CW189">
        <v>1142.3333333333333</v>
      </c>
      <c r="CX189">
        <v>973.42857142857144</v>
      </c>
      <c r="CY189">
        <v>827</v>
      </c>
      <c r="CZ189">
        <v>980.52631578947364</v>
      </c>
      <c r="DA189">
        <v>932.18918918918916</v>
      </c>
      <c r="DB189">
        <v>899.25</v>
      </c>
      <c r="DC189">
        <v>937.85714285714289</v>
      </c>
      <c r="DD189">
        <v>904.16666666666663</v>
      </c>
      <c r="DE189">
        <v>913.52380952380952</v>
      </c>
      <c r="DF189">
        <v>1042.6666666666667</v>
      </c>
      <c r="DG189">
        <v>669.66666666666663</v>
      </c>
      <c r="DH189">
        <v>1186.75</v>
      </c>
      <c r="DI189">
        <v>995.47826086956525</v>
      </c>
      <c r="DJ189">
        <v>956.36363636363637</v>
      </c>
      <c r="DK189">
        <v>945.32098765432102</v>
      </c>
      <c r="DL189">
        <v>853.14285714285711</v>
      </c>
      <c r="DM189">
        <v>781.16666666666663</v>
      </c>
      <c r="DN189">
        <v>914.6</v>
      </c>
      <c r="DO189">
        <v>846.22222222222217</v>
      </c>
      <c r="DP189">
        <v>793</v>
      </c>
      <c r="DQ189">
        <v>470.8</v>
      </c>
      <c r="DR189">
        <v>916.85714285714289</v>
      </c>
      <c r="DS189">
        <v>755.8</v>
      </c>
      <c r="DT189">
        <v>798.63157894736844</v>
      </c>
      <c r="DU189">
        <v>798.63157894736844</v>
      </c>
      <c r="DV189">
        <v>898.47899159663871</v>
      </c>
      <c r="DY189">
        <v>1823.5</v>
      </c>
      <c r="DZ189">
        <v>1823.5</v>
      </c>
      <c r="EC189">
        <v>304</v>
      </c>
      <c r="ED189">
        <v>304</v>
      </c>
      <c r="EE189">
        <v>1317</v>
      </c>
      <c r="EH189">
        <v>694</v>
      </c>
      <c r="EI189">
        <v>694</v>
      </c>
      <c r="EJ189">
        <v>92</v>
      </c>
      <c r="EL189">
        <v>575</v>
      </c>
      <c r="EM189">
        <v>333.5</v>
      </c>
      <c r="EN189">
        <v>453.66666666666669</v>
      </c>
      <c r="EO189">
        <v>885.33333333333337</v>
      </c>
      <c r="ER189">
        <v>760</v>
      </c>
      <c r="ES189">
        <v>760</v>
      </c>
      <c r="ET189">
        <v>785</v>
      </c>
      <c r="EW189">
        <v>785</v>
      </c>
      <c r="EX189">
        <v>768.33333333333337</v>
      </c>
      <c r="EY189">
        <v>768.33333333333337</v>
      </c>
      <c r="EZ189">
        <v>2.5833333333333335</v>
      </c>
      <c r="FA189">
        <v>846.33333333333337</v>
      </c>
      <c r="FB189">
        <v>2.3722222222222222</v>
      </c>
      <c r="FC189">
        <v>894.8125</v>
      </c>
      <c r="FD189">
        <v>258.55555555555554</v>
      </c>
      <c r="FE189">
        <v>306.66666666666669</v>
      </c>
      <c r="FF189">
        <v>277</v>
      </c>
      <c r="FG189">
        <v>277.52173913043481</v>
      </c>
      <c r="FH189">
        <v>311.5</v>
      </c>
      <c r="FI189">
        <v>209.71428571428572</v>
      </c>
      <c r="FJ189">
        <v>266.83333333333331</v>
      </c>
      <c r="FK189">
        <v>259.89473684210526</v>
      </c>
      <c r="FL189">
        <v>244</v>
      </c>
      <c r="FM189">
        <v>221</v>
      </c>
      <c r="FN189">
        <v>223.57142857142858</v>
      </c>
      <c r="FO189">
        <v>227.65</v>
      </c>
      <c r="FP189">
        <v>266.5</v>
      </c>
      <c r="FQ189">
        <v>230.14285714285714</v>
      </c>
      <c r="FR189">
        <v>289.14285714285717</v>
      </c>
      <c r="FS189">
        <v>262.13636363636363</v>
      </c>
      <c r="FT189">
        <v>175.33333333333334</v>
      </c>
      <c r="FU189">
        <v>241.375</v>
      </c>
      <c r="FV189">
        <v>228.33333333333334</v>
      </c>
      <c r="FW189">
        <v>214.69767441860466</v>
      </c>
      <c r="FX189">
        <v>209</v>
      </c>
      <c r="FY189">
        <v>195.6</v>
      </c>
      <c r="FZ189">
        <v>247.86666666666667</v>
      </c>
      <c r="GA189">
        <v>217.48888888888888</v>
      </c>
    </row>
    <row r="190" spans="1:183" x14ac:dyDescent="0.3">
      <c r="A190" s="2" t="s">
        <v>188</v>
      </c>
      <c r="B190">
        <v>938.5454545454545</v>
      </c>
      <c r="C190">
        <v>704.36363636363637</v>
      </c>
      <c r="D190">
        <v>490.23076923076923</v>
      </c>
      <c r="E190">
        <v>698.42857142857144</v>
      </c>
      <c r="F190">
        <v>526.36363636363637</v>
      </c>
      <c r="G190">
        <v>786.7</v>
      </c>
      <c r="H190">
        <v>477.84210526315792</v>
      </c>
      <c r="I190">
        <v>568.4</v>
      </c>
      <c r="J190">
        <v>629.08000000000004</v>
      </c>
      <c r="K190">
        <v>241.42857142857142</v>
      </c>
      <c r="L190">
        <v>230</v>
      </c>
      <c r="M190">
        <v>254.22222222222223</v>
      </c>
      <c r="N190">
        <v>0.44067796610169491</v>
      </c>
      <c r="O190">
        <v>246.55555555555554</v>
      </c>
      <c r="P190">
        <v>0.44067796610169491</v>
      </c>
      <c r="Q190">
        <v>246.55555555555554</v>
      </c>
      <c r="R190">
        <v>1.3276836158192091</v>
      </c>
      <c r="S190">
        <v>555.04301075268813</v>
      </c>
      <c r="T190">
        <v>396</v>
      </c>
      <c r="W190">
        <v>396</v>
      </c>
      <c r="X190">
        <v>1218</v>
      </c>
      <c r="AA190">
        <v>1218</v>
      </c>
      <c r="AB190">
        <v>807</v>
      </c>
      <c r="AC190">
        <v>1505</v>
      </c>
      <c r="AF190">
        <v>1505</v>
      </c>
      <c r="AG190">
        <v>1505</v>
      </c>
      <c r="AH190">
        <v>1039.6666666666667</v>
      </c>
      <c r="AI190">
        <v>570.1875</v>
      </c>
      <c r="AJ190">
        <v>1183</v>
      </c>
      <c r="AK190">
        <v>594</v>
      </c>
      <c r="AL190">
        <v>604.75</v>
      </c>
      <c r="AM190">
        <v>775</v>
      </c>
      <c r="AN190">
        <v>784.5</v>
      </c>
      <c r="AO190">
        <v>1166.8333333333333</v>
      </c>
      <c r="AP190">
        <v>729</v>
      </c>
      <c r="AQ190">
        <v>882.55</v>
      </c>
      <c r="AR190">
        <v>828.77499999999998</v>
      </c>
      <c r="AS190">
        <v>776.66666666666663</v>
      </c>
      <c r="AT190">
        <v>634.20000000000005</v>
      </c>
      <c r="AU190">
        <v>1258.5</v>
      </c>
      <c r="AV190">
        <v>857.66666666666663</v>
      </c>
      <c r="AW190">
        <v>1170</v>
      </c>
      <c r="AX190">
        <v>1190.5</v>
      </c>
      <c r="AY190">
        <v>1744.8</v>
      </c>
      <c r="AZ190">
        <v>1346.2941176470588</v>
      </c>
      <c r="BA190">
        <v>1117.25</v>
      </c>
      <c r="BB190">
        <v>956.98611111111109</v>
      </c>
      <c r="BC190">
        <v>211</v>
      </c>
      <c r="BD190">
        <v>412.33333333333331</v>
      </c>
      <c r="BE190">
        <v>531.75</v>
      </c>
      <c r="BF190">
        <v>368.25</v>
      </c>
      <c r="BG190">
        <v>504.83333333333331</v>
      </c>
      <c r="BH190">
        <v>340.66666666666669</v>
      </c>
      <c r="BI190">
        <v>368.33333333333331</v>
      </c>
      <c r="BJ190">
        <v>404.61111111111109</v>
      </c>
      <c r="BK190">
        <v>390.06666666666666</v>
      </c>
      <c r="BL190">
        <v>390.06666666666666</v>
      </c>
      <c r="BM190">
        <v>790.24509803921569</v>
      </c>
      <c r="BN190">
        <v>918</v>
      </c>
      <c r="BO190">
        <v>185</v>
      </c>
      <c r="BQ190">
        <v>551.5</v>
      </c>
      <c r="BR190">
        <v>1271</v>
      </c>
      <c r="BU190">
        <v>1271</v>
      </c>
      <c r="BV190">
        <v>791.33333333333337</v>
      </c>
      <c r="BX190">
        <v>1428</v>
      </c>
      <c r="BZ190">
        <v>1428</v>
      </c>
      <c r="CE190">
        <v>1428</v>
      </c>
      <c r="CF190">
        <v>950.5</v>
      </c>
      <c r="CG190">
        <v>152</v>
      </c>
      <c r="CH190">
        <v>452</v>
      </c>
      <c r="CJ190">
        <v>302</v>
      </c>
      <c r="CO190">
        <v>302</v>
      </c>
      <c r="CP190">
        <v>302</v>
      </c>
      <c r="CQ190">
        <v>734.33333333333337</v>
      </c>
      <c r="CR190">
        <v>787.13888888888891</v>
      </c>
      <c r="CS190">
        <v>851.71428571428567</v>
      </c>
      <c r="CT190">
        <v>899</v>
      </c>
      <c r="CU190">
        <v>743.875</v>
      </c>
      <c r="CV190">
        <v>827.5454545454545</v>
      </c>
      <c r="CW190">
        <v>825.83333333333337</v>
      </c>
      <c r="CX190">
        <v>780.88888888888891</v>
      </c>
      <c r="CY190">
        <v>678.57142857142856</v>
      </c>
      <c r="CZ190">
        <v>760.59090909090912</v>
      </c>
      <c r="DA190">
        <v>794.06818181818187</v>
      </c>
      <c r="DB190">
        <v>1484.2</v>
      </c>
      <c r="DC190">
        <v>1316.3</v>
      </c>
      <c r="DD190">
        <v>1233.1111111111111</v>
      </c>
      <c r="DE190">
        <v>1348.3793103448277</v>
      </c>
      <c r="DF190">
        <v>1431.2222222222222</v>
      </c>
      <c r="DG190">
        <v>1472</v>
      </c>
      <c r="DH190">
        <v>1656.2</v>
      </c>
      <c r="DI190">
        <v>1524.6785714285713</v>
      </c>
      <c r="DJ190">
        <v>1434.9824561403509</v>
      </c>
      <c r="DK190">
        <v>1155.7722772277227</v>
      </c>
      <c r="DL190">
        <v>763.1</v>
      </c>
      <c r="DM190">
        <v>838.7</v>
      </c>
      <c r="DN190">
        <v>931.77777777777783</v>
      </c>
      <c r="DO190">
        <v>841.51724137931035</v>
      </c>
      <c r="DP190">
        <v>923.77777777777783</v>
      </c>
      <c r="DQ190">
        <v>888</v>
      </c>
      <c r="DR190">
        <v>892.9</v>
      </c>
      <c r="DS190">
        <v>900.79310344827582</v>
      </c>
      <c r="DT190">
        <v>871.15517241379314</v>
      </c>
      <c r="DU190">
        <v>871.15517241379314</v>
      </c>
      <c r="DV190">
        <v>1051.9496855345913</v>
      </c>
      <c r="DY190">
        <v>556</v>
      </c>
      <c r="DZ190">
        <v>556</v>
      </c>
      <c r="EA190">
        <v>1060</v>
      </c>
      <c r="ED190">
        <v>1060</v>
      </c>
      <c r="EE190">
        <v>808</v>
      </c>
      <c r="EH190">
        <v>1414</v>
      </c>
      <c r="EI190">
        <v>1414</v>
      </c>
      <c r="EJ190">
        <v>762</v>
      </c>
      <c r="EM190">
        <v>762</v>
      </c>
      <c r="EN190">
        <v>1088</v>
      </c>
      <c r="EO190">
        <v>948</v>
      </c>
      <c r="ER190">
        <v>705</v>
      </c>
      <c r="ES190">
        <v>705</v>
      </c>
      <c r="ET190">
        <v>156</v>
      </c>
      <c r="EW190">
        <v>156</v>
      </c>
      <c r="EX190">
        <v>430.5</v>
      </c>
      <c r="EY190">
        <v>430.5</v>
      </c>
      <c r="EZ190">
        <v>2.8333333333333335</v>
      </c>
      <c r="FA190">
        <v>775.5</v>
      </c>
      <c r="FB190">
        <v>3.2888888888888888</v>
      </c>
      <c r="FC190">
        <v>1041.8969696969698</v>
      </c>
      <c r="FD190">
        <v>245.22222222222223</v>
      </c>
      <c r="FE190">
        <v>244.88888888888889</v>
      </c>
      <c r="FF190">
        <v>332.8</v>
      </c>
      <c r="FG190">
        <v>276.39285714285717</v>
      </c>
      <c r="FH190">
        <v>279.66666666666669</v>
      </c>
      <c r="FI190">
        <v>312.33333333333331</v>
      </c>
      <c r="FJ190">
        <v>208.71428571428572</v>
      </c>
      <c r="FK190">
        <v>270.45454545454544</v>
      </c>
      <c r="FL190">
        <v>202</v>
      </c>
      <c r="FM190">
        <v>268</v>
      </c>
      <c r="FN190">
        <v>150.19999999999999</v>
      </c>
      <c r="FO190">
        <v>210.05882352941177</v>
      </c>
      <c r="FP190">
        <v>243.25</v>
      </c>
      <c r="FQ190">
        <v>270</v>
      </c>
      <c r="FR190">
        <v>223.66666666666666</v>
      </c>
      <c r="FS190">
        <v>245.4</v>
      </c>
      <c r="FT190">
        <v>166.63636363636363</v>
      </c>
      <c r="FU190">
        <v>223.1</v>
      </c>
      <c r="FV190">
        <v>179.78947368421052</v>
      </c>
      <c r="FW190">
        <v>187</v>
      </c>
      <c r="FX190">
        <v>226.18181818181819</v>
      </c>
      <c r="FY190">
        <v>239.54545454545453</v>
      </c>
      <c r="FZ190">
        <v>193.23076923076923</v>
      </c>
      <c r="GA190">
        <v>218.14285714285714</v>
      </c>
    </row>
    <row r="191" spans="1:183" x14ac:dyDescent="0.3">
      <c r="A191" s="2" t="s">
        <v>189</v>
      </c>
      <c r="B191">
        <v>869.72222222222217</v>
      </c>
      <c r="C191">
        <v>596.6875</v>
      </c>
      <c r="D191">
        <v>1190.7272727272727</v>
      </c>
      <c r="E191">
        <v>851.11111111111109</v>
      </c>
      <c r="F191">
        <v>839.88888888888891</v>
      </c>
      <c r="G191">
        <v>1156.4444444444443</v>
      </c>
      <c r="H191">
        <v>1084.6666666666667</v>
      </c>
      <c r="I191">
        <v>1023.6078431372549</v>
      </c>
      <c r="J191">
        <v>942.75</v>
      </c>
      <c r="K191">
        <v>411.78947368421052</v>
      </c>
      <c r="L191">
        <v>338.6875</v>
      </c>
      <c r="M191">
        <v>332.4375</v>
      </c>
      <c r="N191">
        <v>1.5714285714285714</v>
      </c>
      <c r="O191">
        <v>363.96078431372547</v>
      </c>
      <c r="P191">
        <v>1.5714285714285714</v>
      </c>
      <c r="Q191">
        <v>363.96078431372547</v>
      </c>
      <c r="R191">
        <v>2.6130952380952381</v>
      </c>
      <c r="S191">
        <v>741.94557823129253</v>
      </c>
      <c r="U191">
        <v>835</v>
      </c>
      <c r="V191">
        <v>1196.5</v>
      </c>
      <c r="W191">
        <v>1076</v>
      </c>
      <c r="Y191">
        <v>943</v>
      </c>
      <c r="Z191">
        <v>834.5</v>
      </c>
      <c r="AA191">
        <v>870.66666666666663</v>
      </c>
      <c r="AB191">
        <v>973.33333333333337</v>
      </c>
      <c r="AD191">
        <v>99</v>
      </c>
      <c r="AE191">
        <v>468</v>
      </c>
      <c r="AF191">
        <v>375.75</v>
      </c>
      <c r="AG191">
        <v>375.75</v>
      </c>
      <c r="AH191">
        <v>734.3</v>
      </c>
      <c r="AI191">
        <v>741.4585987261147</v>
      </c>
      <c r="AJ191">
        <v>725.22222222222217</v>
      </c>
      <c r="AK191">
        <v>921</v>
      </c>
      <c r="AL191">
        <v>892.5</v>
      </c>
      <c r="AM191">
        <v>833.13636363636363</v>
      </c>
      <c r="AN191">
        <v>829.28571428571433</v>
      </c>
      <c r="AO191">
        <v>1019.4285714285714</v>
      </c>
      <c r="AP191">
        <v>940.5</v>
      </c>
      <c r="AQ191">
        <v>929.2</v>
      </c>
      <c r="AR191">
        <v>878.88095238095241</v>
      </c>
      <c r="AS191">
        <v>697</v>
      </c>
      <c r="AT191">
        <v>678.8</v>
      </c>
      <c r="AU191">
        <v>1137.5999999999999</v>
      </c>
      <c r="AV191">
        <v>821.23529411764707</v>
      </c>
      <c r="AW191">
        <v>847.85714285714289</v>
      </c>
      <c r="AX191">
        <v>580.79999999999995</v>
      </c>
      <c r="AY191">
        <v>575.66666666666663</v>
      </c>
      <c r="AZ191">
        <v>704.4</v>
      </c>
      <c r="BA191">
        <v>766.46875</v>
      </c>
      <c r="BB191">
        <v>830.27027027027032</v>
      </c>
      <c r="BC191">
        <v>677.33333333333337</v>
      </c>
      <c r="BD191">
        <v>565.16666666666663</v>
      </c>
      <c r="BE191">
        <v>363.2</v>
      </c>
      <c r="BF191">
        <v>545.35294117647061</v>
      </c>
      <c r="BG191">
        <v>545</v>
      </c>
      <c r="BH191">
        <v>381.75</v>
      </c>
      <c r="BI191">
        <v>456.5</v>
      </c>
      <c r="BJ191">
        <v>473.07142857142856</v>
      </c>
      <c r="BK191">
        <v>512.70967741935488</v>
      </c>
      <c r="BL191">
        <v>512.70967741935488</v>
      </c>
      <c r="BM191">
        <v>736.51428571428573</v>
      </c>
      <c r="BN191">
        <v>143</v>
      </c>
      <c r="BO191">
        <v>698.66666666666663</v>
      </c>
      <c r="BP191">
        <v>746.5</v>
      </c>
      <c r="BQ191">
        <v>622</v>
      </c>
      <c r="BR191">
        <v>424.5</v>
      </c>
      <c r="BS191">
        <v>831.33333333333337</v>
      </c>
      <c r="BT191">
        <v>833.5</v>
      </c>
      <c r="BU191">
        <v>741.88888888888891</v>
      </c>
      <c r="BV191">
        <v>693.93333333333328</v>
      </c>
      <c r="BW191">
        <v>1178</v>
      </c>
      <c r="BX191">
        <v>674.66666666666663</v>
      </c>
      <c r="BY191">
        <v>308</v>
      </c>
      <c r="BZ191">
        <v>636.33333333333337</v>
      </c>
      <c r="CA191">
        <v>1073</v>
      </c>
      <c r="CB191">
        <v>356</v>
      </c>
      <c r="CC191">
        <v>379</v>
      </c>
      <c r="CD191">
        <v>525.55555555555554</v>
      </c>
      <c r="CE191">
        <v>569.86666666666667</v>
      </c>
      <c r="CF191">
        <v>631.9</v>
      </c>
      <c r="CG191">
        <v>704</v>
      </c>
      <c r="CH191">
        <v>727.33333333333337</v>
      </c>
      <c r="CI191">
        <v>431.5</v>
      </c>
      <c r="CJ191">
        <v>624.83333333333337</v>
      </c>
      <c r="CK191">
        <v>236</v>
      </c>
      <c r="CL191">
        <v>661</v>
      </c>
      <c r="CM191">
        <v>595.25</v>
      </c>
      <c r="CN191">
        <v>521.875</v>
      </c>
      <c r="CO191">
        <v>566</v>
      </c>
      <c r="CP191">
        <v>566</v>
      </c>
      <c r="CQ191">
        <v>610.93181818181813</v>
      </c>
      <c r="CR191">
        <v>699.42953020134223</v>
      </c>
      <c r="CS191">
        <v>763.57142857142856</v>
      </c>
      <c r="CT191">
        <v>557.5</v>
      </c>
      <c r="CU191">
        <v>600.42857142857144</v>
      </c>
      <c r="CV191">
        <v>644.65</v>
      </c>
      <c r="CW191">
        <v>792.71428571428567</v>
      </c>
      <c r="CX191">
        <v>494.33333333333331</v>
      </c>
      <c r="CY191">
        <v>504.25</v>
      </c>
      <c r="CZ191">
        <v>584.66666666666663</v>
      </c>
      <c r="DA191">
        <v>611.93181818181813</v>
      </c>
      <c r="DB191">
        <v>747.88888888888891</v>
      </c>
      <c r="DC191">
        <v>1187.25</v>
      </c>
      <c r="DD191">
        <v>1197.5</v>
      </c>
      <c r="DE191">
        <v>1032.3599999999999</v>
      </c>
      <c r="DF191">
        <v>929.44444444444446</v>
      </c>
      <c r="DG191">
        <v>1076.0999999999999</v>
      </c>
      <c r="DH191">
        <v>953.44444444444446</v>
      </c>
      <c r="DI191">
        <v>989.53571428571433</v>
      </c>
      <c r="DJ191">
        <v>1009.7358490566038</v>
      </c>
      <c r="DK191">
        <v>829.28865979381442</v>
      </c>
      <c r="DL191">
        <v>408.77777777777777</v>
      </c>
      <c r="DM191">
        <v>404.5</v>
      </c>
      <c r="DN191">
        <v>556.77777777777783</v>
      </c>
      <c r="DO191">
        <v>458.69230769230768</v>
      </c>
      <c r="DP191">
        <v>455.88888888888891</v>
      </c>
      <c r="DQ191">
        <v>431.5</v>
      </c>
      <c r="DR191">
        <v>459.66666666666669</v>
      </c>
      <c r="DS191">
        <v>448.39285714285717</v>
      </c>
      <c r="DT191">
        <v>453.35185185185185</v>
      </c>
      <c r="DU191">
        <v>453.35185185185185</v>
      </c>
      <c r="DV191">
        <v>694.84768211920527</v>
      </c>
      <c r="DX191">
        <v>690</v>
      </c>
      <c r="DZ191">
        <v>690</v>
      </c>
      <c r="EC191">
        <v>1229</v>
      </c>
      <c r="ED191">
        <v>1229</v>
      </c>
      <c r="EE191">
        <v>959.5</v>
      </c>
      <c r="EF191">
        <v>1422</v>
      </c>
      <c r="EG191">
        <v>1143.5</v>
      </c>
      <c r="EH191">
        <v>1439</v>
      </c>
      <c r="EI191">
        <v>1287</v>
      </c>
      <c r="EJ191">
        <v>1863</v>
      </c>
      <c r="EM191">
        <v>1863</v>
      </c>
      <c r="EN191">
        <v>1402.2</v>
      </c>
      <c r="EO191">
        <v>1275.7142857142858</v>
      </c>
      <c r="EP191">
        <v>765</v>
      </c>
      <c r="EQ191">
        <v>874</v>
      </c>
      <c r="ES191">
        <v>837.66666666666663</v>
      </c>
      <c r="ET191">
        <v>385</v>
      </c>
      <c r="EV191">
        <v>479</v>
      </c>
      <c r="EW191">
        <v>432</v>
      </c>
      <c r="EX191">
        <v>675.4</v>
      </c>
      <c r="EY191">
        <v>675.4</v>
      </c>
      <c r="EZ191">
        <v>2.6666666666666665</v>
      </c>
      <c r="FA191">
        <v>1025.5833333333333</v>
      </c>
      <c r="FB191">
        <v>2.5555555555555554</v>
      </c>
      <c r="FC191">
        <v>719.19631901840489</v>
      </c>
      <c r="FD191">
        <v>249.88888888888889</v>
      </c>
      <c r="FE191">
        <v>281.8</v>
      </c>
      <c r="FF191">
        <v>230.77777777777777</v>
      </c>
      <c r="FG191">
        <v>255.14285714285714</v>
      </c>
      <c r="FH191">
        <v>308.57142857142856</v>
      </c>
      <c r="FI191">
        <v>187</v>
      </c>
      <c r="FJ191">
        <v>246.625</v>
      </c>
      <c r="FK191">
        <v>242.33333333333334</v>
      </c>
      <c r="FL191">
        <v>185.85714285714286</v>
      </c>
      <c r="FM191">
        <v>129.6</v>
      </c>
      <c r="FN191">
        <v>265.33333333333331</v>
      </c>
      <c r="FO191">
        <v>183</v>
      </c>
      <c r="FP191">
        <v>226.28571428571428</v>
      </c>
      <c r="FQ191">
        <v>160</v>
      </c>
      <c r="FR191">
        <v>235.83333333333334</v>
      </c>
      <c r="FS191">
        <v>205.95</v>
      </c>
      <c r="FT191">
        <v>270.33333333333331</v>
      </c>
      <c r="FU191">
        <v>217.66666666666666</v>
      </c>
      <c r="FV191">
        <v>283.86666666666667</v>
      </c>
      <c r="FW191">
        <v>255.72549019607843</v>
      </c>
      <c r="FX191">
        <v>241.94444444444446</v>
      </c>
      <c r="FY191">
        <v>241.5</v>
      </c>
      <c r="FZ191">
        <v>227.36363636363637</v>
      </c>
      <c r="GA191">
        <v>238.22222222222223</v>
      </c>
    </row>
    <row r="192" spans="1:183" x14ac:dyDescent="0.3">
      <c r="A192" s="2" t="s">
        <v>190</v>
      </c>
      <c r="B192">
        <v>1381.4285714285713</v>
      </c>
      <c r="C192">
        <v>1239.6666666666667</v>
      </c>
      <c r="D192">
        <v>911.07142857142856</v>
      </c>
      <c r="E192">
        <v>1174.2750000000001</v>
      </c>
      <c r="F192">
        <v>781.73333333333335</v>
      </c>
      <c r="G192">
        <v>962.35714285714289</v>
      </c>
      <c r="H192">
        <v>1021.9</v>
      </c>
      <c r="I192">
        <v>908.15384615384619</v>
      </c>
      <c r="J192">
        <v>1042.8987341772151</v>
      </c>
      <c r="K192">
        <v>479.8</v>
      </c>
      <c r="L192">
        <v>487.46153846153845</v>
      </c>
      <c r="M192">
        <v>344.6</v>
      </c>
      <c r="N192">
        <v>1</v>
      </c>
      <c r="O192">
        <v>441.84848484848487</v>
      </c>
      <c r="P192">
        <v>1</v>
      </c>
      <c r="Q192">
        <v>441.84848484848487</v>
      </c>
      <c r="R192">
        <v>2.2388888888888889</v>
      </c>
      <c r="S192">
        <v>865.80357142857144</v>
      </c>
      <c r="AI192">
        <v>865.80357142857144</v>
      </c>
      <c r="AJ192">
        <v>1431.625</v>
      </c>
      <c r="AK192">
        <v>917.75</v>
      </c>
      <c r="AL192">
        <v>1096</v>
      </c>
      <c r="AM192">
        <v>1150.7391304347825</v>
      </c>
      <c r="AN192">
        <v>1508.5714285714287</v>
      </c>
      <c r="AO192">
        <v>1169.875</v>
      </c>
      <c r="AP192">
        <v>1625.4</v>
      </c>
      <c r="AQ192">
        <v>1402.3</v>
      </c>
      <c r="AR192">
        <v>1267.7441860465117</v>
      </c>
      <c r="AS192">
        <v>552.75</v>
      </c>
      <c r="AT192">
        <v>1025.3333333333333</v>
      </c>
      <c r="AU192">
        <v>1121.8571428571429</v>
      </c>
      <c r="AV192">
        <v>953.88235294117646</v>
      </c>
      <c r="AW192">
        <v>1398.4</v>
      </c>
      <c r="AX192">
        <v>942.33333333333337</v>
      </c>
      <c r="AY192">
        <v>906.8</v>
      </c>
      <c r="AZ192">
        <v>1073.75</v>
      </c>
      <c r="BA192">
        <v>1012</v>
      </c>
      <c r="BB192">
        <v>1156.6973684210527</v>
      </c>
      <c r="BC192">
        <v>563.71428571428567</v>
      </c>
      <c r="BD192">
        <v>596.16666666666663</v>
      </c>
      <c r="BE192">
        <v>778.14285714285711</v>
      </c>
      <c r="BF192">
        <v>648.5</v>
      </c>
      <c r="BG192">
        <v>610</v>
      </c>
      <c r="BH192">
        <v>514.5</v>
      </c>
      <c r="BI192">
        <v>648</v>
      </c>
      <c r="BJ192">
        <v>592.75</v>
      </c>
      <c r="BK192">
        <v>620.625</v>
      </c>
      <c r="BL192">
        <v>620.625</v>
      </c>
      <c r="BM192">
        <v>971.84482758620686</v>
      </c>
      <c r="BR192">
        <v>792</v>
      </c>
      <c r="BU192">
        <v>792</v>
      </c>
      <c r="BV192">
        <v>792</v>
      </c>
      <c r="CF192">
        <v>792</v>
      </c>
      <c r="CQ192">
        <v>792</v>
      </c>
      <c r="CR192">
        <v>970.30769230769226</v>
      </c>
      <c r="CS192">
        <v>1004</v>
      </c>
      <c r="CT192">
        <v>888</v>
      </c>
      <c r="CU192">
        <v>743</v>
      </c>
      <c r="CV192">
        <v>927.875</v>
      </c>
      <c r="CW192">
        <v>1130.5</v>
      </c>
      <c r="CX192">
        <v>157</v>
      </c>
      <c r="CY192">
        <v>379.5</v>
      </c>
      <c r="CZ192">
        <v>562.28571428571433</v>
      </c>
      <c r="DA192">
        <v>757.26666666666665</v>
      </c>
      <c r="DB192">
        <v>384</v>
      </c>
      <c r="DC192">
        <v>121</v>
      </c>
      <c r="DD192">
        <v>271.5</v>
      </c>
      <c r="DE192">
        <v>258.83333333333331</v>
      </c>
      <c r="DF192">
        <v>622</v>
      </c>
      <c r="DG192">
        <v>795</v>
      </c>
      <c r="DH192">
        <v>600.66666666666663</v>
      </c>
      <c r="DI192">
        <v>662.28571428571433</v>
      </c>
      <c r="DJ192">
        <v>476.07692307692309</v>
      </c>
      <c r="DK192">
        <v>626.71428571428567</v>
      </c>
      <c r="DL192">
        <v>290.5</v>
      </c>
      <c r="DM192">
        <v>165</v>
      </c>
      <c r="DN192">
        <v>107</v>
      </c>
      <c r="DO192">
        <v>203.6</v>
      </c>
      <c r="DP192">
        <v>335</v>
      </c>
      <c r="DQ192">
        <v>295</v>
      </c>
      <c r="DR192">
        <v>136.5</v>
      </c>
      <c r="DS192">
        <v>225.75</v>
      </c>
      <c r="DT192">
        <v>213.44444444444446</v>
      </c>
      <c r="DU192">
        <v>213.44444444444446</v>
      </c>
      <c r="DV192">
        <v>526.18918918918916</v>
      </c>
      <c r="DY192">
        <v>226</v>
      </c>
      <c r="DZ192">
        <v>226</v>
      </c>
      <c r="EE192">
        <v>226</v>
      </c>
      <c r="EK192">
        <v>602</v>
      </c>
      <c r="EM192">
        <v>602</v>
      </c>
      <c r="EN192">
        <v>602</v>
      </c>
      <c r="EO192">
        <v>414</v>
      </c>
      <c r="EZ192">
        <v>0.26666666666666666</v>
      </c>
      <c r="FA192">
        <v>414</v>
      </c>
      <c r="FB192">
        <v>0.43333333333333335</v>
      </c>
      <c r="FC192">
        <v>520.43589743589746</v>
      </c>
      <c r="FD192">
        <v>264</v>
      </c>
      <c r="FE192">
        <v>304</v>
      </c>
      <c r="FF192">
        <v>273.33333333333331</v>
      </c>
      <c r="FG192">
        <v>279.42857142857144</v>
      </c>
      <c r="FH192">
        <v>390.5</v>
      </c>
      <c r="FI192">
        <v>157</v>
      </c>
      <c r="FJ192">
        <v>263.25</v>
      </c>
      <c r="FK192">
        <v>284.42857142857144</v>
      </c>
      <c r="FL192">
        <v>251.4</v>
      </c>
      <c r="FM192">
        <v>262.66666666666669</v>
      </c>
      <c r="FN192">
        <v>186.6</v>
      </c>
      <c r="FO192">
        <v>235.375</v>
      </c>
      <c r="FP192">
        <v>232.57142857142858</v>
      </c>
      <c r="FQ192">
        <v>275</v>
      </c>
      <c r="FR192">
        <v>333.2</v>
      </c>
      <c r="FS192">
        <v>274.7</v>
      </c>
      <c r="FT192">
        <v>236.73333333333332</v>
      </c>
      <c r="FU192">
        <v>245.92857142857142</v>
      </c>
      <c r="FV192">
        <v>271.2</v>
      </c>
      <c r="FW192">
        <v>248.87179487179486</v>
      </c>
      <c r="FX192">
        <v>269.71428571428572</v>
      </c>
      <c r="FY192">
        <v>268.25</v>
      </c>
      <c r="FZ192">
        <v>293.28571428571428</v>
      </c>
      <c r="GA192">
        <v>277.52499999999998</v>
      </c>
    </row>
    <row r="193" spans="1:183" x14ac:dyDescent="0.3">
      <c r="A193" s="2" t="s">
        <v>191</v>
      </c>
      <c r="B193">
        <v>1351.2307692307693</v>
      </c>
      <c r="C193">
        <v>946.23076923076928</v>
      </c>
      <c r="D193">
        <v>1482.4166666666667</v>
      </c>
      <c r="E193">
        <v>1254.1052631578948</v>
      </c>
      <c r="F193">
        <v>916.16666666666663</v>
      </c>
      <c r="G193">
        <v>1313</v>
      </c>
      <c r="H193">
        <v>1193.7142857142858</v>
      </c>
      <c r="I193">
        <v>1139.1621621621621</v>
      </c>
      <c r="J193">
        <v>1197.4000000000001</v>
      </c>
      <c r="K193">
        <v>381.69230769230768</v>
      </c>
      <c r="L193">
        <v>462.75</v>
      </c>
      <c r="M193">
        <v>513.93333333333328</v>
      </c>
      <c r="N193">
        <v>1.3898305084745763</v>
      </c>
      <c r="O193">
        <v>455.6</v>
      </c>
      <c r="P193">
        <v>1.3898305084745763</v>
      </c>
      <c r="Q193">
        <v>455.6</v>
      </c>
      <c r="R193">
        <v>2.7231638418079096</v>
      </c>
      <c r="S193">
        <v>939.38260869565215</v>
      </c>
      <c r="X193">
        <v>1876</v>
      </c>
      <c r="AA193">
        <v>1876</v>
      </c>
      <c r="AB193">
        <v>1876</v>
      </c>
      <c r="AC193">
        <v>216</v>
      </c>
      <c r="AF193">
        <v>216</v>
      </c>
      <c r="AG193">
        <v>216</v>
      </c>
      <c r="AH193">
        <v>1046</v>
      </c>
      <c r="AI193">
        <v>941.20512820512818</v>
      </c>
      <c r="AJ193">
        <v>734.14285714285711</v>
      </c>
      <c r="AK193">
        <v>788</v>
      </c>
      <c r="AL193">
        <v>852.4</v>
      </c>
      <c r="AM193">
        <v>784.94444444444446</v>
      </c>
      <c r="AN193">
        <v>423.33333333333331</v>
      </c>
      <c r="AO193">
        <v>902.16666666666663</v>
      </c>
      <c r="AP193">
        <v>681.5</v>
      </c>
      <c r="AQ193">
        <v>669</v>
      </c>
      <c r="AR193">
        <v>726.97222222222217</v>
      </c>
      <c r="AS193">
        <v>909.5</v>
      </c>
      <c r="AT193">
        <v>744</v>
      </c>
      <c r="AU193">
        <v>939.33333333333337</v>
      </c>
      <c r="AV193">
        <v>864.27777777777783</v>
      </c>
      <c r="AW193">
        <v>957.8</v>
      </c>
      <c r="AX193">
        <v>795</v>
      </c>
      <c r="AY193">
        <v>1027.2</v>
      </c>
      <c r="AZ193">
        <v>918.4375</v>
      </c>
      <c r="BA193">
        <v>889.76470588235293</v>
      </c>
      <c r="BB193">
        <v>806.04285714285709</v>
      </c>
      <c r="BC193">
        <v>339.25</v>
      </c>
      <c r="BD193">
        <v>507.5</v>
      </c>
      <c r="BE193">
        <v>220</v>
      </c>
      <c r="BF193">
        <v>367.90909090909093</v>
      </c>
      <c r="BG193">
        <v>629.4</v>
      </c>
      <c r="BH193">
        <v>451.5</v>
      </c>
      <c r="BI193">
        <v>388.5</v>
      </c>
      <c r="BJ193">
        <v>500.53846153846155</v>
      </c>
      <c r="BK193">
        <v>439.75</v>
      </c>
      <c r="BL193">
        <v>439.75</v>
      </c>
      <c r="BM193">
        <v>712.52127659574467</v>
      </c>
      <c r="BN193">
        <v>1150</v>
      </c>
      <c r="BQ193">
        <v>1150</v>
      </c>
      <c r="BS193">
        <v>506</v>
      </c>
      <c r="BU193">
        <v>506</v>
      </c>
      <c r="BV193">
        <v>828</v>
      </c>
      <c r="BW193">
        <v>712</v>
      </c>
      <c r="BZ193">
        <v>712</v>
      </c>
      <c r="CA193">
        <v>2040</v>
      </c>
      <c r="CB193">
        <v>383</v>
      </c>
      <c r="CC193">
        <v>306</v>
      </c>
      <c r="CD193">
        <v>909.66666666666663</v>
      </c>
      <c r="CE193">
        <v>860.25</v>
      </c>
      <c r="CF193">
        <v>849.5</v>
      </c>
      <c r="CG193">
        <v>718</v>
      </c>
      <c r="CI193">
        <v>369</v>
      </c>
      <c r="CJ193">
        <v>543.5</v>
      </c>
      <c r="CL193">
        <v>232</v>
      </c>
      <c r="CN193">
        <v>232</v>
      </c>
      <c r="CO193">
        <v>439.66666666666669</v>
      </c>
      <c r="CP193">
        <v>439.66666666666669</v>
      </c>
      <c r="CQ193">
        <v>712.88888888888891</v>
      </c>
      <c r="CR193">
        <v>712.55339805825247</v>
      </c>
      <c r="CS193">
        <v>1163.2857142857142</v>
      </c>
      <c r="CT193">
        <v>571.28571428571433</v>
      </c>
      <c r="CU193">
        <v>719.4</v>
      </c>
      <c r="CV193">
        <v>828.36842105263156</v>
      </c>
      <c r="CW193">
        <v>448.14285714285717</v>
      </c>
      <c r="CX193">
        <v>624.5</v>
      </c>
      <c r="CY193">
        <v>366.2</v>
      </c>
      <c r="CZ193">
        <v>484.16666666666669</v>
      </c>
      <c r="DA193">
        <v>660.91891891891896</v>
      </c>
      <c r="DB193">
        <v>560.75</v>
      </c>
      <c r="DC193">
        <v>751.71428571428567</v>
      </c>
      <c r="DD193">
        <v>1232.2857142857142</v>
      </c>
      <c r="DE193">
        <v>835.18181818181813</v>
      </c>
      <c r="DF193">
        <v>1061.2222222222222</v>
      </c>
      <c r="DG193">
        <v>1051.4000000000001</v>
      </c>
      <c r="DH193">
        <v>887.125</v>
      </c>
      <c r="DI193">
        <v>995.68181818181813</v>
      </c>
      <c r="DJ193">
        <v>915.43181818181813</v>
      </c>
      <c r="DK193">
        <v>799.17283950617286</v>
      </c>
      <c r="DL193">
        <v>374.25</v>
      </c>
      <c r="DM193">
        <v>347.66666666666669</v>
      </c>
      <c r="DN193">
        <v>456.33333333333331</v>
      </c>
      <c r="DO193">
        <v>380.92307692307691</v>
      </c>
      <c r="DP193">
        <v>427.5</v>
      </c>
      <c r="DQ193">
        <v>494.28571428571428</v>
      </c>
      <c r="DR193">
        <v>424.71428571428572</v>
      </c>
      <c r="DS193">
        <v>449.9</v>
      </c>
      <c r="DT193">
        <v>422.72727272727275</v>
      </c>
      <c r="DU193">
        <v>422.72727272727275</v>
      </c>
      <c r="DV193">
        <v>690.20175438596493</v>
      </c>
      <c r="DX193">
        <v>936</v>
      </c>
      <c r="DY193">
        <v>1127</v>
      </c>
      <c r="DZ193">
        <v>1031.5</v>
      </c>
      <c r="EA193">
        <v>353</v>
      </c>
      <c r="EB193">
        <v>1252</v>
      </c>
      <c r="EC193">
        <v>856</v>
      </c>
      <c r="ED193">
        <v>820.33333333333337</v>
      </c>
      <c r="EE193">
        <v>904.8</v>
      </c>
      <c r="EF193">
        <v>299</v>
      </c>
      <c r="EG193">
        <v>411</v>
      </c>
      <c r="EH193">
        <v>632</v>
      </c>
      <c r="EI193">
        <v>447.33333333333331</v>
      </c>
      <c r="EJ193">
        <v>1581</v>
      </c>
      <c r="EK193">
        <v>631.66666666666663</v>
      </c>
      <c r="EM193">
        <v>869</v>
      </c>
      <c r="EN193">
        <v>688.28571428571433</v>
      </c>
      <c r="EO193">
        <v>778.5</v>
      </c>
      <c r="EQ193">
        <v>1240</v>
      </c>
      <c r="ER193">
        <v>591</v>
      </c>
      <c r="ES193">
        <v>915.5</v>
      </c>
      <c r="ET193">
        <v>1717</v>
      </c>
      <c r="EU193">
        <v>608.33333333333337</v>
      </c>
      <c r="EV193">
        <v>94</v>
      </c>
      <c r="EW193">
        <v>727.2</v>
      </c>
      <c r="EX193">
        <v>781</v>
      </c>
      <c r="EY193">
        <v>781</v>
      </c>
      <c r="EZ193">
        <v>2.4444444444444446</v>
      </c>
      <c r="FA193">
        <v>779.42105263157896</v>
      </c>
      <c r="FB193">
        <v>2.2555555555555555</v>
      </c>
      <c r="FC193">
        <v>702.9473684210526</v>
      </c>
      <c r="FD193">
        <v>245</v>
      </c>
      <c r="FE193">
        <v>287.60000000000002</v>
      </c>
      <c r="FF193">
        <v>175.625</v>
      </c>
      <c r="FG193">
        <v>229.45454545454547</v>
      </c>
      <c r="FH193">
        <v>238.42857142857142</v>
      </c>
      <c r="FI193">
        <v>254.33333333333334</v>
      </c>
      <c r="FJ193">
        <v>183.2</v>
      </c>
      <c r="FK193">
        <v>228.38888888888889</v>
      </c>
      <c r="FL193">
        <v>217.8</v>
      </c>
      <c r="FM193">
        <v>107</v>
      </c>
      <c r="FN193">
        <v>284.60000000000002</v>
      </c>
      <c r="FO193">
        <v>197.125</v>
      </c>
      <c r="FP193">
        <v>151.83333333333334</v>
      </c>
      <c r="FQ193">
        <v>168.33333333333334</v>
      </c>
      <c r="FR193">
        <v>133</v>
      </c>
      <c r="FS193">
        <v>151.05555555555554</v>
      </c>
      <c r="FT193">
        <v>228.83333333333334</v>
      </c>
      <c r="FU193">
        <v>186.72727272727272</v>
      </c>
      <c r="FV193">
        <v>243.85714285714286</v>
      </c>
      <c r="FW193">
        <v>222</v>
      </c>
      <c r="FX193">
        <v>263.69230769230768</v>
      </c>
      <c r="FY193">
        <v>225.84615384615384</v>
      </c>
      <c r="FZ193">
        <v>229.83333333333334</v>
      </c>
      <c r="GA193">
        <v>240.05263157894737</v>
      </c>
    </row>
    <row r="194" spans="1:183" x14ac:dyDescent="0.3">
      <c r="A194" s="2" t="s">
        <v>192</v>
      </c>
      <c r="B194">
        <v>174.55555555555554</v>
      </c>
      <c r="C194">
        <v>121</v>
      </c>
      <c r="D194">
        <v>162.1</v>
      </c>
      <c r="E194">
        <v>156.72</v>
      </c>
      <c r="F194">
        <v>144.22222222222223</v>
      </c>
      <c r="G194">
        <v>135.08333333333334</v>
      </c>
      <c r="H194">
        <v>188.375</v>
      </c>
      <c r="I194">
        <v>152.62068965517241</v>
      </c>
      <c r="J194">
        <v>154.5185185185185</v>
      </c>
      <c r="K194">
        <v>158</v>
      </c>
      <c r="L194">
        <v>148</v>
      </c>
      <c r="M194">
        <v>119.16666666666667</v>
      </c>
      <c r="N194">
        <v>0.28333333333333333</v>
      </c>
      <c r="O194">
        <v>139.6875</v>
      </c>
      <c r="P194">
        <v>0.28333333333333333</v>
      </c>
      <c r="Q194">
        <v>139.6875</v>
      </c>
      <c r="R194">
        <v>0.5</v>
      </c>
      <c r="S194">
        <v>151.12857142857143</v>
      </c>
      <c r="AI194">
        <v>151.12857142857143</v>
      </c>
      <c r="AJ194">
        <v>423</v>
      </c>
      <c r="AK194">
        <v>1034.75</v>
      </c>
      <c r="AL194">
        <v>545.6</v>
      </c>
      <c r="AM194">
        <v>627</v>
      </c>
      <c r="AN194">
        <v>654</v>
      </c>
      <c r="AO194">
        <v>397.6</v>
      </c>
      <c r="AP194">
        <v>462.125</v>
      </c>
      <c r="AQ194">
        <v>497.5</v>
      </c>
      <c r="AR194">
        <v>556.36363636363637</v>
      </c>
      <c r="AS194">
        <v>1361.5</v>
      </c>
      <c r="AT194">
        <v>1396</v>
      </c>
      <c r="AU194">
        <v>765.5</v>
      </c>
      <c r="AV194">
        <v>1094.3846153846155</v>
      </c>
      <c r="AW194">
        <v>1336.25</v>
      </c>
      <c r="AX194">
        <v>1272.5</v>
      </c>
      <c r="AY194">
        <v>1093.3333333333333</v>
      </c>
      <c r="AZ194">
        <v>1204.1666666666667</v>
      </c>
      <c r="BA194">
        <v>1147.08</v>
      </c>
      <c r="BB194">
        <v>810.98275862068965</v>
      </c>
      <c r="BC194">
        <v>242.16666666666666</v>
      </c>
      <c r="BD194">
        <v>289.2</v>
      </c>
      <c r="BE194">
        <v>184.6</v>
      </c>
      <c r="BF194">
        <v>238.875</v>
      </c>
      <c r="BG194">
        <v>283.16666666666669</v>
      </c>
      <c r="BH194">
        <v>284.5</v>
      </c>
      <c r="BI194">
        <v>207</v>
      </c>
      <c r="BJ194">
        <v>247.8</v>
      </c>
      <c r="BK194">
        <v>243.19354838709677</v>
      </c>
      <c r="BL194">
        <v>243.19354838709677</v>
      </c>
      <c r="BM194">
        <v>613.21348314606746</v>
      </c>
      <c r="BO194">
        <v>1744</v>
      </c>
      <c r="BQ194">
        <v>1744</v>
      </c>
      <c r="BR194">
        <v>1122</v>
      </c>
      <c r="BU194">
        <v>1122</v>
      </c>
      <c r="BV194">
        <v>1433</v>
      </c>
      <c r="BW194">
        <v>1340</v>
      </c>
      <c r="BX194">
        <v>749</v>
      </c>
      <c r="BY194">
        <v>323</v>
      </c>
      <c r="BZ194">
        <v>790.25</v>
      </c>
      <c r="CA194">
        <v>1275</v>
      </c>
      <c r="CB194">
        <v>1268.6666666666667</v>
      </c>
      <c r="CD194">
        <v>1270.25</v>
      </c>
      <c r="CE194">
        <v>1030.25</v>
      </c>
      <c r="CF194">
        <v>1110.8</v>
      </c>
      <c r="CG194">
        <v>236</v>
      </c>
      <c r="CH194">
        <v>115</v>
      </c>
      <c r="CI194">
        <v>99</v>
      </c>
      <c r="CJ194">
        <v>150</v>
      </c>
      <c r="CK194">
        <v>103</v>
      </c>
      <c r="CL194">
        <v>118.5</v>
      </c>
      <c r="CN194">
        <v>113.33333333333333</v>
      </c>
      <c r="CO194">
        <v>131.66666666666666</v>
      </c>
      <c r="CP194">
        <v>131.66666666666666</v>
      </c>
      <c r="CQ194">
        <v>743.625</v>
      </c>
      <c r="CR194">
        <v>633.08571428571429</v>
      </c>
      <c r="CS194">
        <v>105</v>
      </c>
      <c r="CU194">
        <v>141</v>
      </c>
      <c r="CV194">
        <v>129</v>
      </c>
      <c r="CW194">
        <v>90.666666666666671</v>
      </c>
      <c r="CX194">
        <v>140</v>
      </c>
      <c r="CY194">
        <v>106.66666666666667</v>
      </c>
      <c r="CZ194">
        <v>112.44444444444444</v>
      </c>
      <c r="DA194">
        <v>116.58333333333333</v>
      </c>
      <c r="DB194">
        <v>93</v>
      </c>
      <c r="DC194">
        <v>298.5</v>
      </c>
      <c r="DD194">
        <v>229.5</v>
      </c>
      <c r="DE194">
        <v>229.8</v>
      </c>
      <c r="DF194">
        <v>108</v>
      </c>
      <c r="DG194">
        <v>93</v>
      </c>
      <c r="DH194">
        <v>205</v>
      </c>
      <c r="DI194">
        <v>124.4</v>
      </c>
      <c r="DJ194">
        <v>177.1</v>
      </c>
      <c r="DK194">
        <v>144.09090909090909</v>
      </c>
      <c r="DL194">
        <v>80</v>
      </c>
      <c r="DM194">
        <v>105.5</v>
      </c>
      <c r="DN194">
        <v>90</v>
      </c>
      <c r="DO194">
        <v>95.25</v>
      </c>
      <c r="DP194">
        <v>111.5</v>
      </c>
      <c r="DQ194">
        <v>89</v>
      </c>
      <c r="DS194">
        <v>104</v>
      </c>
      <c r="DT194">
        <v>99</v>
      </c>
      <c r="DU194">
        <v>99</v>
      </c>
      <c r="DV194">
        <v>133.20689655172413</v>
      </c>
      <c r="EZ194">
        <v>0</v>
      </c>
      <c r="FB194">
        <v>0.19444444444444445</v>
      </c>
      <c r="FC194">
        <v>133.20689655172413</v>
      </c>
      <c r="FD194">
        <v>108</v>
      </c>
      <c r="FE194">
        <v>93</v>
      </c>
      <c r="FF194">
        <v>111</v>
      </c>
      <c r="FG194">
        <v>105.6</v>
      </c>
      <c r="FH194">
        <v>90.666666666666671</v>
      </c>
      <c r="FI194">
        <v>110.33333333333333</v>
      </c>
      <c r="FJ194">
        <v>106.66666666666667</v>
      </c>
      <c r="FK194">
        <v>102.55555555555556</v>
      </c>
      <c r="FL194">
        <v>178.5</v>
      </c>
      <c r="FM194">
        <v>230</v>
      </c>
      <c r="FN194">
        <v>211.83333333333334</v>
      </c>
      <c r="FO194">
        <v>203.75</v>
      </c>
      <c r="FP194">
        <v>225.8</v>
      </c>
      <c r="FQ194">
        <v>158.4</v>
      </c>
      <c r="FR194">
        <v>174.125</v>
      </c>
      <c r="FS194">
        <v>184.11111111111111</v>
      </c>
      <c r="FT194">
        <v>104.44444444444444</v>
      </c>
      <c r="FU194">
        <v>113.58333333333333</v>
      </c>
      <c r="FV194">
        <v>116.25</v>
      </c>
      <c r="FW194">
        <v>111.48275862068965</v>
      </c>
      <c r="FX194">
        <v>112.77777777777777</v>
      </c>
      <c r="FY194">
        <v>104.16666666666667</v>
      </c>
      <c r="FZ194">
        <v>108.4</v>
      </c>
      <c r="GA194">
        <v>108.96</v>
      </c>
    </row>
    <row r="195" spans="1:183" x14ac:dyDescent="0.3">
      <c r="A195" s="2" t="s">
        <v>193</v>
      </c>
      <c r="B195">
        <v>1082.5</v>
      </c>
      <c r="C195">
        <v>887.77777777777783</v>
      </c>
      <c r="D195">
        <v>1066</v>
      </c>
      <c r="E195">
        <v>1008.2745098039215</v>
      </c>
      <c r="F195">
        <v>1121.625</v>
      </c>
      <c r="G195">
        <v>1316.7058823529412</v>
      </c>
      <c r="H195">
        <v>1373.1333333333334</v>
      </c>
      <c r="I195">
        <v>1269.3125</v>
      </c>
      <c r="J195">
        <v>1134.8383838383838</v>
      </c>
      <c r="K195">
        <v>374.375</v>
      </c>
      <c r="L195">
        <v>464.88888888888891</v>
      </c>
      <c r="M195">
        <v>491.22222222222223</v>
      </c>
      <c r="N195">
        <v>1.5344827586206897</v>
      </c>
      <c r="O195">
        <v>446.15384615384613</v>
      </c>
      <c r="P195">
        <v>1.5344827586206897</v>
      </c>
      <c r="Q195">
        <v>446.15384615384613</v>
      </c>
      <c r="R195">
        <v>2.6379310344827585</v>
      </c>
      <c r="S195">
        <v>897.67549668874176</v>
      </c>
      <c r="T195">
        <v>983</v>
      </c>
      <c r="W195">
        <v>983</v>
      </c>
      <c r="X195">
        <v>584</v>
      </c>
      <c r="AA195">
        <v>584</v>
      </c>
      <c r="AB195">
        <v>783.5</v>
      </c>
      <c r="AC195">
        <v>450</v>
      </c>
      <c r="AF195">
        <v>450</v>
      </c>
      <c r="AG195">
        <v>450</v>
      </c>
      <c r="AH195">
        <v>616.75</v>
      </c>
      <c r="AI195">
        <v>890.42580645161286</v>
      </c>
      <c r="AJ195">
        <v>1595.8</v>
      </c>
      <c r="AK195">
        <v>1698.8</v>
      </c>
      <c r="AL195">
        <v>1776</v>
      </c>
      <c r="AM195">
        <v>1684.0714285714287</v>
      </c>
      <c r="AN195">
        <v>1070.6666666666667</v>
      </c>
      <c r="AO195">
        <v>1877.75</v>
      </c>
      <c r="AP195">
        <v>1700.2</v>
      </c>
      <c r="AQ195">
        <v>1602</v>
      </c>
      <c r="AR195">
        <v>1646.1923076923076</v>
      </c>
      <c r="AS195">
        <v>461.33333333333331</v>
      </c>
      <c r="AT195">
        <v>306.60000000000002</v>
      </c>
      <c r="AU195">
        <v>472.66666666666669</v>
      </c>
      <c r="AV195">
        <v>394.09090909090907</v>
      </c>
      <c r="AW195">
        <v>855</v>
      </c>
      <c r="AX195">
        <v>335</v>
      </c>
      <c r="AY195">
        <v>636.33333333333337</v>
      </c>
      <c r="AZ195">
        <v>612.71428571428567</v>
      </c>
      <c r="BA195">
        <v>479.11111111111109</v>
      </c>
      <c r="BB195">
        <v>1168.75</v>
      </c>
      <c r="BC195">
        <v>1073.2</v>
      </c>
      <c r="BD195">
        <v>1184</v>
      </c>
      <c r="BE195">
        <v>1135</v>
      </c>
      <c r="BF195">
        <v>1130.4285714285713</v>
      </c>
      <c r="BG195">
        <v>885</v>
      </c>
      <c r="BH195">
        <v>1093.5</v>
      </c>
      <c r="BI195">
        <v>970.8</v>
      </c>
      <c r="BJ195">
        <v>990.25</v>
      </c>
      <c r="BK195">
        <v>1065.7307692307693</v>
      </c>
      <c r="BL195">
        <v>1065.7307692307693</v>
      </c>
      <c r="BM195">
        <v>1130.4857142857143</v>
      </c>
      <c r="BN195">
        <v>1234.8</v>
      </c>
      <c r="BO195">
        <v>1194</v>
      </c>
      <c r="BP195">
        <v>1294.6666666666667</v>
      </c>
      <c r="BQ195">
        <v>1244.5</v>
      </c>
      <c r="BR195">
        <v>1095.2857142857142</v>
      </c>
      <c r="BS195">
        <v>1531.6666666666667</v>
      </c>
      <c r="BT195">
        <v>1830.4</v>
      </c>
      <c r="BU195">
        <v>1444.9444444444443</v>
      </c>
      <c r="BV195">
        <v>1350.6176470588234</v>
      </c>
      <c r="BW195">
        <v>610.25</v>
      </c>
      <c r="BX195">
        <v>702.4</v>
      </c>
      <c r="BY195">
        <v>510.5</v>
      </c>
      <c r="BZ195">
        <v>601.06666666666672</v>
      </c>
      <c r="CA195">
        <v>608.14285714285711</v>
      </c>
      <c r="CB195">
        <v>415.25</v>
      </c>
      <c r="CC195">
        <v>414.33333333333331</v>
      </c>
      <c r="CD195">
        <v>511.5</v>
      </c>
      <c r="CE195">
        <v>557.82758620689651</v>
      </c>
      <c r="CF195">
        <v>985.68253968253964</v>
      </c>
      <c r="CG195">
        <v>1740.4</v>
      </c>
      <c r="CH195">
        <v>1961</v>
      </c>
      <c r="CI195">
        <v>1893.3333333333333</v>
      </c>
      <c r="CJ195">
        <v>1866.6875</v>
      </c>
      <c r="CK195">
        <v>1943.5714285714287</v>
      </c>
      <c r="CL195">
        <v>1641.1666666666667</v>
      </c>
      <c r="CM195">
        <v>1823.4</v>
      </c>
      <c r="CN195">
        <v>1809.3888888888889</v>
      </c>
      <c r="CO195">
        <v>1836.3529411764705</v>
      </c>
      <c r="CP195">
        <v>1836.3529411764705</v>
      </c>
      <c r="CQ195">
        <v>1283.8556701030927</v>
      </c>
      <c r="CR195">
        <v>1219.5688622754492</v>
      </c>
      <c r="CS195">
        <v>813</v>
      </c>
      <c r="CT195">
        <v>704.25</v>
      </c>
      <c r="CU195">
        <v>388.5</v>
      </c>
      <c r="CV195">
        <v>650.28571428571433</v>
      </c>
      <c r="CW195">
        <v>464.85714285714283</v>
      </c>
      <c r="CX195">
        <v>689.2</v>
      </c>
      <c r="CY195">
        <v>784</v>
      </c>
      <c r="CZ195">
        <v>648.6</v>
      </c>
      <c r="DA195">
        <v>649.46341463414637</v>
      </c>
      <c r="DB195">
        <v>1529.6666666666667</v>
      </c>
      <c r="DC195">
        <v>1195.2222222222222</v>
      </c>
      <c r="DD195">
        <v>1566</v>
      </c>
      <c r="DE195">
        <v>1425.0769230769231</v>
      </c>
      <c r="DF195">
        <v>1225.2222222222222</v>
      </c>
      <c r="DG195">
        <v>1635.75</v>
      </c>
      <c r="DH195">
        <v>957.1</v>
      </c>
      <c r="DI195">
        <v>1247.5555555555557</v>
      </c>
      <c r="DJ195">
        <v>1334.6415094339623</v>
      </c>
      <c r="DK195">
        <v>1035.7872340425531</v>
      </c>
      <c r="DL195">
        <v>810.6</v>
      </c>
      <c r="DM195">
        <v>1053.8888888888889</v>
      </c>
      <c r="DN195">
        <v>799.375</v>
      </c>
      <c r="DO195">
        <v>888.37037037037032</v>
      </c>
      <c r="DP195">
        <v>768.625</v>
      </c>
      <c r="DQ195">
        <v>784.75</v>
      </c>
      <c r="DR195">
        <v>739.3</v>
      </c>
      <c r="DS195">
        <v>762.30769230769226</v>
      </c>
      <c r="DT195">
        <v>826.52830188679241</v>
      </c>
      <c r="DU195">
        <v>826.52830188679241</v>
      </c>
      <c r="DV195">
        <v>960.34013605442181</v>
      </c>
      <c r="DY195">
        <v>378</v>
      </c>
      <c r="DZ195">
        <v>378</v>
      </c>
      <c r="EA195">
        <v>793</v>
      </c>
      <c r="ED195">
        <v>793</v>
      </c>
      <c r="EE195">
        <v>585.5</v>
      </c>
      <c r="EH195">
        <v>465</v>
      </c>
      <c r="EI195">
        <v>465</v>
      </c>
      <c r="EJ195">
        <v>769</v>
      </c>
      <c r="EM195">
        <v>769</v>
      </c>
      <c r="EN195">
        <v>617</v>
      </c>
      <c r="EO195">
        <v>601.25</v>
      </c>
      <c r="ER195">
        <v>558</v>
      </c>
      <c r="ES195">
        <v>558</v>
      </c>
      <c r="ET195">
        <v>976</v>
      </c>
      <c r="EW195">
        <v>976</v>
      </c>
      <c r="EX195">
        <v>767</v>
      </c>
      <c r="EY195">
        <v>767</v>
      </c>
      <c r="EZ195">
        <v>2</v>
      </c>
      <c r="FA195">
        <v>656.5</v>
      </c>
      <c r="FB195">
        <v>2.8277777777777779</v>
      </c>
      <c r="FC195">
        <v>948.42483660130722</v>
      </c>
      <c r="FD195">
        <v>279.66666666666669</v>
      </c>
      <c r="FE195">
        <v>292.375</v>
      </c>
      <c r="FF195">
        <v>291.2</v>
      </c>
      <c r="FG195">
        <v>287.7037037037037</v>
      </c>
      <c r="FH195">
        <v>240.14285714285714</v>
      </c>
      <c r="FI195">
        <v>224.2</v>
      </c>
      <c r="FJ195">
        <v>306.25</v>
      </c>
      <c r="FK195">
        <v>262.60000000000002</v>
      </c>
      <c r="FL195">
        <v>231.5</v>
      </c>
      <c r="FM195">
        <v>335</v>
      </c>
      <c r="FN195">
        <v>371.33333333333331</v>
      </c>
      <c r="FO195">
        <v>321</v>
      </c>
      <c r="FP195">
        <v>215</v>
      </c>
      <c r="FQ195">
        <v>297.25</v>
      </c>
      <c r="FR195">
        <v>309.39999999999998</v>
      </c>
      <c r="FS195">
        <v>281.75</v>
      </c>
      <c r="FT195">
        <v>298.8125</v>
      </c>
      <c r="FU195">
        <v>310.29411764705884</v>
      </c>
      <c r="FV195">
        <v>365.6</v>
      </c>
      <c r="FW195">
        <v>323.75</v>
      </c>
      <c r="FX195">
        <v>250.25</v>
      </c>
      <c r="FY195">
        <v>294.38888888888891</v>
      </c>
      <c r="FZ195">
        <v>302.52941176470586</v>
      </c>
      <c r="GA195">
        <v>283.25490196078431</v>
      </c>
    </row>
    <row r="196" spans="1:183" x14ac:dyDescent="0.3">
      <c r="A196" s="2" t="s">
        <v>194</v>
      </c>
      <c r="B196">
        <v>242.15384615384616</v>
      </c>
      <c r="C196">
        <v>174</v>
      </c>
      <c r="D196">
        <v>208.28571428571428</v>
      </c>
      <c r="E196">
        <v>207.3170731707317</v>
      </c>
      <c r="F196">
        <v>131.85714285714286</v>
      </c>
      <c r="G196">
        <v>115.25</v>
      </c>
      <c r="H196">
        <v>156.5625</v>
      </c>
      <c r="I196">
        <v>134.67391304347825</v>
      </c>
      <c r="J196">
        <v>168.90804597701148</v>
      </c>
      <c r="K196">
        <v>166.18181818181819</v>
      </c>
      <c r="L196">
        <v>126.91666666666667</v>
      </c>
      <c r="M196">
        <v>183.25</v>
      </c>
      <c r="N196">
        <v>0.37068965517241381</v>
      </c>
      <c r="O196">
        <v>158.57142857142858</v>
      </c>
      <c r="P196">
        <v>0.37068965517241381</v>
      </c>
      <c r="Q196">
        <v>158.57142857142858</v>
      </c>
      <c r="R196">
        <v>0.50574712643678166</v>
      </c>
      <c r="S196">
        <v>165.94262295081967</v>
      </c>
      <c r="AI196">
        <v>165.94262295081967</v>
      </c>
      <c r="AJ196">
        <v>286</v>
      </c>
      <c r="AK196">
        <v>93.666666666666671</v>
      </c>
      <c r="AL196">
        <v>183.5</v>
      </c>
      <c r="AM196">
        <v>207.8</v>
      </c>
      <c r="AN196">
        <v>235.16666666666666</v>
      </c>
      <c r="AO196">
        <v>319.33333333333331</v>
      </c>
      <c r="AP196">
        <v>200</v>
      </c>
      <c r="AQ196">
        <v>261.8</v>
      </c>
      <c r="AR196">
        <v>240.2</v>
      </c>
      <c r="AS196">
        <v>159.5</v>
      </c>
      <c r="AT196">
        <v>172.66666666666666</v>
      </c>
      <c r="AU196">
        <v>163.66666666666666</v>
      </c>
      <c r="AV196">
        <v>164.46153846153845</v>
      </c>
      <c r="AW196">
        <v>82</v>
      </c>
      <c r="AX196">
        <v>126</v>
      </c>
      <c r="AY196">
        <v>251.75</v>
      </c>
      <c r="AZ196">
        <v>191.57142857142858</v>
      </c>
      <c r="BA196">
        <v>173.95</v>
      </c>
      <c r="BB196">
        <v>210.75555555555556</v>
      </c>
      <c r="BC196">
        <v>188.25</v>
      </c>
      <c r="BD196">
        <v>89</v>
      </c>
      <c r="BE196">
        <v>198.66666666666666</v>
      </c>
      <c r="BF196">
        <v>169.66666666666666</v>
      </c>
      <c r="BG196">
        <v>166.75</v>
      </c>
      <c r="BH196">
        <v>176.75</v>
      </c>
      <c r="BI196">
        <v>106.33333333333333</v>
      </c>
      <c r="BJ196">
        <v>153.90909090909091</v>
      </c>
      <c r="BK196">
        <v>161</v>
      </c>
      <c r="BL196">
        <v>161</v>
      </c>
      <c r="BM196">
        <v>195.44615384615383</v>
      </c>
      <c r="BN196">
        <v>270</v>
      </c>
      <c r="BQ196">
        <v>270</v>
      </c>
      <c r="BV196">
        <v>270</v>
      </c>
      <c r="CF196">
        <v>270</v>
      </c>
      <c r="CQ196">
        <v>270</v>
      </c>
      <c r="CR196">
        <v>196.57575757575756</v>
      </c>
      <c r="CS196">
        <v>183.5</v>
      </c>
      <c r="CT196">
        <v>131.25</v>
      </c>
      <c r="CU196">
        <v>127.66666666666667</v>
      </c>
      <c r="CV196">
        <v>141.66666666666666</v>
      </c>
      <c r="CW196">
        <v>97</v>
      </c>
      <c r="CX196">
        <v>248</v>
      </c>
      <c r="CY196">
        <v>141.75</v>
      </c>
      <c r="CZ196">
        <v>175.3</v>
      </c>
      <c r="DA196">
        <v>159.36842105263159</v>
      </c>
      <c r="DB196">
        <v>100.5</v>
      </c>
      <c r="DC196">
        <v>245.28571428571428</v>
      </c>
      <c r="DD196">
        <v>402</v>
      </c>
      <c r="DE196">
        <v>232</v>
      </c>
      <c r="DF196">
        <v>158.4</v>
      </c>
      <c r="DG196">
        <v>194</v>
      </c>
      <c r="DH196">
        <v>208</v>
      </c>
      <c r="DI196">
        <v>184.61538461538461</v>
      </c>
      <c r="DJ196">
        <v>205.21739130434781</v>
      </c>
      <c r="DK196">
        <v>184.47619047619048</v>
      </c>
      <c r="DL196">
        <v>141.33333333333334</v>
      </c>
      <c r="DN196">
        <v>90.5</v>
      </c>
      <c r="DO196">
        <v>121</v>
      </c>
      <c r="DP196">
        <v>91</v>
      </c>
      <c r="DQ196">
        <v>86</v>
      </c>
      <c r="DR196">
        <v>165</v>
      </c>
      <c r="DS196">
        <v>114</v>
      </c>
      <c r="DT196">
        <v>118.375</v>
      </c>
      <c r="DU196">
        <v>118.375</v>
      </c>
      <c r="DV196">
        <v>173.9</v>
      </c>
      <c r="DY196">
        <v>156</v>
      </c>
      <c r="DZ196">
        <v>156</v>
      </c>
      <c r="EA196">
        <v>91</v>
      </c>
      <c r="EB196">
        <v>211</v>
      </c>
      <c r="ED196">
        <v>151</v>
      </c>
      <c r="EE196">
        <v>152.66666666666666</v>
      </c>
      <c r="EG196">
        <v>314</v>
      </c>
      <c r="EH196">
        <v>451.5</v>
      </c>
      <c r="EI196">
        <v>405.66666666666669</v>
      </c>
      <c r="EJ196">
        <v>214</v>
      </c>
      <c r="EM196">
        <v>214</v>
      </c>
      <c r="EN196">
        <v>357.75</v>
      </c>
      <c r="EO196">
        <v>269.85714285714283</v>
      </c>
      <c r="ER196">
        <v>93</v>
      </c>
      <c r="ES196">
        <v>93</v>
      </c>
      <c r="EX196">
        <v>93</v>
      </c>
      <c r="EY196">
        <v>93</v>
      </c>
      <c r="EZ196">
        <v>0.55555555555555558</v>
      </c>
      <c r="FA196">
        <v>247.75</v>
      </c>
      <c r="FB196">
        <v>0.45</v>
      </c>
      <c r="FC196">
        <v>184.08620689655172</v>
      </c>
      <c r="FD196">
        <v>100.4</v>
      </c>
      <c r="FE196">
        <v>194</v>
      </c>
      <c r="FF196">
        <v>142.25</v>
      </c>
      <c r="FG196">
        <v>142.07692307692307</v>
      </c>
      <c r="FH196">
        <v>97</v>
      </c>
      <c r="FI196">
        <v>186.25</v>
      </c>
      <c r="FJ196">
        <v>141.75</v>
      </c>
      <c r="FK196">
        <v>150.6</v>
      </c>
      <c r="FL196">
        <v>82</v>
      </c>
      <c r="FM196">
        <v>126</v>
      </c>
      <c r="FN196">
        <v>155.5</v>
      </c>
      <c r="FO196">
        <v>136.57142857142858</v>
      </c>
      <c r="FP196">
        <v>152.83333333333334</v>
      </c>
      <c r="FQ196">
        <v>165.83333333333334</v>
      </c>
      <c r="FR196">
        <v>120.66666666666667</v>
      </c>
      <c r="FS196">
        <v>151.6</v>
      </c>
      <c r="FT196">
        <v>97.714285714285708</v>
      </c>
      <c r="FU196">
        <v>97.125</v>
      </c>
      <c r="FV196">
        <v>108.125</v>
      </c>
      <c r="FW196">
        <v>101.1304347826087</v>
      </c>
      <c r="FX196">
        <v>131.38461538461539</v>
      </c>
      <c r="FY196">
        <v>114.71428571428571</v>
      </c>
      <c r="FZ196">
        <v>115.85714285714286</v>
      </c>
      <c r="GA196">
        <v>120.39024390243902</v>
      </c>
    </row>
    <row r="197" spans="1:183" x14ac:dyDescent="0.3">
      <c r="A197" s="2" t="s">
        <v>195</v>
      </c>
      <c r="B197">
        <v>1133.5999999999999</v>
      </c>
      <c r="C197">
        <v>1166.7333333333333</v>
      </c>
      <c r="D197">
        <v>1234.9333333333334</v>
      </c>
      <c r="E197">
        <v>1178.4222222222222</v>
      </c>
      <c r="F197">
        <v>1273.9444444444443</v>
      </c>
      <c r="G197">
        <v>1213.0588235294117</v>
      </c>
      <c r="H197">
        <v>1211.8235294117646</v>
      </c>
      <c r="I197">
        <v>1233.7307692307693</v>
      </c>
      <c r="J197">
        <v>1208.0721649484535</v>
      </c>
      <c r="K197">
        <v>779.45</v>
      </c>
      <c r="L197">
        <v>785.47368421052636</v>
      </c>
      <c r="M197">
        <v>934.73684210526312</v>
      </c>
      <c r="N197">
        <v>2.8620689655172415</v>
      </c>
      <c r="O197">
        <v>832.29310344827582</v>
      </c>
      <c r="P197">
        <v>2.8620689655172415</v>
      </c>
      <c r="Q197">
        <v>832.29310344827582</v>
      </c>
      <c r="R197">
        <v>3.4482758620689653</v>
      </c>
      <c r="S197">
        <v>1067.4580645161291</v>
      </c>
      <c r="U197">
        <v>1215</v>
      </c>
      <c r="V197">
        <v>1977</v>
      </c>
      <c r="W197">
        <v>1596</v>
      </c>
      <c r="Y197">
        <v>822</v>
      </c>
      <c r="AA197">
        <v>822</v>
      </c>
      <c r="AB197">
        <v>1338</v>
      </c>
      <c r="AD197">
        <v>1312</v>
      </c>
      <c r="AE197">
        <v>1287</v>
      </c>
      <c r="AF197">
        <v>1299.5</v>
      </c>
      <c r="AG197">
        <v>1299.5</v>
      </c>
      <c r="AH197">
        <v>1322.6</v>
      </c>
      <c r="AI197">
        <v>1075.4312500000001</v>
      </c>
      <c r="AJ197">
        <v>1589.6666666666667</v>
      </c>
      <c r="AK197">
        <v>1518.6</v>
      </c>
      <c r="AL197">
        <v>1654.6</v>
      </c>
      <c r="AM197">
        <v>1587.5517241379309</v>
      </c>
      <c r="AN197">
        <v>1416.2222222222222</v>
      </c>
      <c r="AO197">
        <v>1691.7</v>
      </c>
      <c r="AP197">
        <v>1746</v>
      </c>
      <c r="AQ197">
        <v>1624.9310344827586</v>
      </c>
      <c r="AR197">
        <v>1606.2413793103449</v>
      </c>
      <c r="AS197">
        <v>504</v>
      </c>
      <c r="AT197">
        <v>620.125</v>
      </c>
      <c r="AU197">
        <v>483</v>
      </c>
      <c r="AV197">
        <v>537.08695652173913</v>
      </c>
      <c r="AW197">
        <v>844.44444444444446</v>
      </c>
      <c r="AX197">
        <v>584.25</v>
      </c>
      <c r="AY197">
        <v>687.85714285714289</v>
      </c>
      <c r="AZ197">
        <v>712.04166666666663</v>
      </c>
      <c r="BA197">
        <v>626.42553191489367</v>
      </c>
      <c r="BB197">
        <v>1167.6571428571428</v>
      </c>
      <c r="BC197">
        <v>682.44444444444446</v>
      </c>
      <c r="BD197">
        <v>908.9</v>
      </c>
      <c r="BE197">
        <v>774</v>
      </c>
      <c r="BF197">
        <v>792.10344827586209</v>
      </c>
      <c r="BG197">
        <v>864.1</v>
      </c>
      <c r="BH197">
        <v>895.8</v>
      </c>
      <c r="BI197">
        <v>917.4</v>
      </c>
      <c r="BJ197">
        <v>892.43333333333328</v>
      </c>
      <c r="BK197">
        <v>843.11864406779659</v>
      </c>
      <c r="BL197">
        <v>843.11864406779659</v>
      </c>
      <c r="BM197">
        <v>1050.9024390243903</v>
      </c>
      <c r="BN197">
        <v>1977</v>
      </c>
      <c r="BQ197">
        <v>1977</v>
      </c>
      <c r="BV197">
        <v>1977</v>
      </c>
      <c r="BW197">
        <v>293</v>
      </c>
      <c r="BZ197">
        <v>293</v>
      </c>
      <c r="CE197">
        <v>293</v>
      </c>
      <c r="CF197">
        <v>1135</v>
      </c>
      <c r="CG197">
        <v>1934</v>
      </c>
      <c r="CJ197">
        <v>1934</v>
      </c>
      <c r="CO197">
        <v>1934</v>
      </c>
      <c r="CP197">
        <v>1934</v>
      </c>
      <c r="CQ197">
        <v>1401.3333333333333</v>
      </c>
      <c r="CR197">
        <v>1057.1976047904191</v>
      </c>
      <c r="CS197">
        <v>521.875</v>
      </c>
      <c r="CT197">
        <v>798.57142857142856</v>
      </c>
      <c r="CU197">
        <v>560.11111111111109</v>
      </c>
      <c r="CV197">
        <v>616.91666666666663</v>
      </c>
      <c r="CW197">
        <v>361.42857142857144</v>
      </c>
      <c r="CX197">
        <v>447.14285714285717</v>
      </c>
      <c r="CY197">
        <v>405.6</v>
      </c>
      <c r="CZ197">
        <v>404.83333333333331</v>
      </c>
      <c r="DA197">
        <v>510.875</v>
      </c>
      <c r="DB197">
        <v>1497.4</v>
      </c>
      <c r="DC197">
        <v>1285.5</v>
      </c>
      <c r="DD197">
        <v>1606.7</v>
      </c>
      <c r="DE197">
        <v>1463.2</v>
      </c>
      <c r="DF197">
        <v>1623.3333333333333</v>
      </c>
      <c r="DG197">
        <v>1648.4444444444443</v>
      </c>
      <c r="DH197">
        <v>1470.8</v>
      </c>
      <c r="DI197">
        <v>1576.9285714285713</v>
      </c>
      <c r="DJ197">
        <v>1518.1034482758621</v>
      </c>
      <c r="DK197">
        <v>1062</v>
      </c>
      <c r="DL197">
        <v>879.3</v>
      </c>
      <c r="DM197">
        <v>915.4</v>
      </c>
      <c r="DN197">
        <v>936.9</v>
      </c>
      <c r="DO197">
        <v>910.5333333333333</v>
      </c>
      <c r="DP197">
        <v>1031.8888888888889</v>
      </c>
      <c r="DQ197">
        <v>947.11111111111109</v>
      </c>
      <c r="DR197">
        <v>931.1</v>
      </c>
      <c r="DS197">
        <v>968.64285714285711</v>
      </c>
      <c r="DT197">
        <v>938.58620689655174</v>
      </c>
      <c r="DU197">
        <v>938.58620689655174</v>
      </c>
      <c r="DV197">
        <v>1018.3536585365854</v>
      </c>
      <c r="EA197">
        <v>236</v>
      </c>
      <c r="EB197">
        <v>488</v>
      </c>
      <c r="ED197">
        <v>362</v>
      </c>
      <c r="EE197">
        <v>362</v>
      </c>
      <c r="EJ197">
        <v>1485</v>
      </c>
      <c r="EK197">
        <v>1819</v>
      </c>
      <c r="EM197">
        <v>1652</v>
      </c>
      <c r="EN197">
        <v>1652</v>
      </c>
      <c r="EO197">
        <v>1007</v>
      </c>
      <c r="ET197">
        <v>2269</v>
      </c>
      <c r="EU197">
        <v>2237</v>
      </c>
      <c r="EW197">
        <v>2253</v>
      </c>
      <c r="EX197">
        <v>2253</v>
      </c>
      <c r="EY197">
        <v>2253</v>
      </c>
      <c r="EZ197">
        <v>4.666666666666667</v>
      </c>
      <c r="FA197">
        <v>1422.3333333333333</v>
      </c>
      <c r="FB197">
        <v>3.588888888888889</v>
      </c>
      <c r="FC197">
        <v>1032.6117647058823</v>
      </c>
      <c r="FD197">
        <v>197.44444444444446</v>
      </c>
      <c r="FE197">
        <v>269.88888888888891</v>
      </c>
      <c r="FF197">
        <v>234.4</v>
      </c>
      <c r="FG197">
        <v>233.92857142857142</v>
      </c>
      <c r="FH197">
        <v>173.14285714285714</v>
      </c>
      <c r="FI197">
        <v>281.85714285714283</v>
      </c>
      <c r="FJ197">
        <v>219</v>
      </c>
      <c r="FK197">
        <v>223.95833333333334</v>
      </c>
      <c r="FL197">
        <v>251</v>
      </c>
      <c r="FM197">
        <v>257</v>
      </c>
      <c r="FN197">
        <v>253.14285714285714</v>
      </c>
      <c r="FO197">
        <v>253.625</v>
      </c>
      <c r="FP197">
        <v>325.33333333333331</v>
      </c>
      <c r="FQ197">
        <v>354.5</v>
      </c>
      <c r="FR197">
        <v>324</v>
      </c>
      <c r="FS197">
        <v>334.93103448275861</v>
      </c>
      <c r="FT197">
        <v>254.33333333333334</v>
      </c>
      <c r="FU197">
        <v>300.1764705882353</v>
      </c>
      <c r="FV197">
        <v>282.64705882352939</v>
      </c>
      <c r="FW197">
        <v>278.57692307692309</v>
      </c>
      <c r="FX197">
        <v>203.86666666666667</v>
      </c>
      <c r="FY197">
        <v>316.93333333333334</v>
      </c>
      <c r="FZ197">
        <v>277.93333333333334</v>
      </c>
      <c r="GA197">
        <v>266.24444444444447</v>
      </c>
    </row>
    <row r="198" spans="1:183" x14ac:dyDescent="0.3">
      <c r="A198" s="2" t="s">
        <v>196</v>
      </c>
      <c r="B198">
        <v>871.83333333333337</v>
      </c>
      <c r="C198">
        <v>1181.6842105263158</v>
      </c>
      <c r="D198">
        <v>1151.6470588235295</v>
      </c>
      <c r="E198">
        <v>1068.9444444444443</v>
      </c>
      <c r="F198">
        <v>1053</v>
      </c>
      <c r="G198">
        <v>908.55555555555554</v>
      </c>
      <c r="H198">
        <v>971.64705882352939</v>
      </c>
      <c r="I198">
        <v>976.40384615384619</v>
      </c>
      <c r="J198">
        <v>1023.5471698113207</v>
      </c>
      <c r="K198">
        <v>516.68421052631584</v>
      </c>
      <c r="L198">
        <v>470.77777777777777</v>
      </c>
      <c r="M198">
        <v>496.55</v>
      </c>
      <c r="N198">
        <v>2.0333333333333332</v>
      </c>
      <c r="O198">
        <v>495.12280701754383</v>
      </c>
      <c r="P198">
        <v>2.0333333333333332</v>
      </c>
      <c r="Q198">
        <v>495.12280701754383</v>
      </c>
      <c r="R198">
        <v>3.3555555555555556</v>
      </c>
      <c r="S198">
        <v>838.76073619631904</v>
      </c>
      <c r="AI198">
        <v>838.76073619631904</v>
      </c>
      <c r="AJ198">
        <v>808.75</v>
      </c>
      <c r="AK198">
        <v>1013.875</v>
      </c>
      <c r="AL198">
        <v>825.66666666666663</v>
      </c>
      <c r="AM198">
        <v>887.9545454545455</v>
      </c>
      <c r="AN198">
        <v>626</v>
      </c>
      <c r="AO198">
        <v>756.66666666666663</v>
      </c>
      <c r="AP198">
        <v>1122.1428571428571</v>
      </c>
      <c r="AQ198">
        <v>862.5</v>
      </c>
      <c r="AR198">
        <v>876.5</v>
      </c>
      <c r="AS198">
        <v>802</v>
      </c>
      <c r="AT198">
        <v>645.14285714285711</v>
      </c>
      <c r="AU198">
        <v>1125.5</v>
      </c>
      <c r="AV198">
        <v>812.31578947368416</v>
      </c>
      <c r="AW198">
        <v>876.4</v>
      </c>
      <c r="AX198">
        <v>849.14285714285711</v>
      </c>
      <c r="AY198">
        <v>856</v>
      </c>
      <c r="AZ198">
        <v>859</v>
      </c>
      <c r="BA198">
        <v>835.02702702702697</v>
      </c>
      <c r="BB198">
        <v>856.57142857142856</v>
      </c>
      <c r="BC198">
        <v>606.625</v>
      </c>
      <c r="BD198">
        <v>870.625</v>
      </c>
      <c r="BE198">
        <v>645.16666666666663</v>
      </c>
      <c r="BF198">
        <v>713.13636363636363</v>
      </c>
      <c r="BG198">
        <v>618</v>
      </c>
      <c r="BH198">
        <v>770.5</v>
      </c>
      <c r="BI198">
        <v>588.28571428571433</v>
      </c>
      <c r="BJ198">
        <v>646.71428571428567</v>
      </c>
      <c r="BK198">
        <v>687.30555555555554</v>
      </c>
      <c r="BL198">
        <v>687.30555555555554</v>
      </c>
      <c r="BM198">
        <v>802.64601769911508</v>
      </c>
      <c r="BO198">
        <v>802</v>
      </c>
      <c r="BP198">
        <v>429.5</v>
      </c>
      <c r="BQ198">
        <v>553.66666666666663</v>
      </c>
      <c r="BR198">
        <v>900.5</v>
      </c>
      <c r="BS198">
        <v>999</v>
      </c>
      <c r="BT198">
        <v>1411</v>
      </c>
      <c r="BU198">
        <v>1042</v>
      </c>
      <c r="BV198">
        <v>858.875</v>
      </c>
      <c r="BX198">
        <v>608</v>
      </c>
      <c r="BY198">
        <v>373</v>
      </c>
      <c r="BZ198">
        <v>490.5</v>
      </c>
      <c r="CA198">
        <v>1579</v>
      </c>
      <c r="CB198">
        <v>852</v>
      </c>
      <c r="CC198">
        <v>86</v>
      </c>
      <c r="CD198">
        <v>842.25</v>
      </c>
      <c r="CE198">
        <v>725</v>
      </c>
      <c r="CF198">
        <v>801.5</v>
      </c>
      <c r="CH198">
        <v>375</v>
      </c>
      <c r="CI198">
        <v>1305.5</v>
      </c>
      <c r="CJ198">
        <v>995.33333333333337</v>
      </c>
      <c r="CK198">
        <v>714.5</v>
      </c>
      <c r="CL198">
        <v>864.5</v>
      </c>
      <c r="CM198">
        <v>543</v>
      </c>
      <c r="CN198">
        <v>740.2</v>
      </c>
      <c r="CO198">
        <v>835.875</v>
      </c>
      <c r="CP198">
        <v>835.875</v>
      </c>
      <c r="CQ198">
        <v>814</v>
      </c>
      <c r="CR198">
        <v>804.49629629629635</v>
      </c>
      <c r="CS198">
        <v>549.71428571428567</v>
      </c>
      <c r="CT198">
        <v>995.22222222222217</v>
      </c>
      <c r="CU198">
        <v>1175.8</v>
      </c>
      <c r="CV198">
        <v>889.71428571428567</v>
      </c>
      <c r="CW198">
        <v>754.2</v>
      </c>
      <c r="CX198">
        <v>1227.5</v>
      </c>
      <c r="CY198">
        <v>567</v>
      </c>
      <c r="CZ198">
        <v>839.16666666666663</v>
      </c>
      <c r="DA198">
        <v>866.38461538461536</v>
      </c>
      <c r="DB198">
        <v>1185.4444444444443</v>
      </c>
      <c r="DC198">
        <v>849.85714285714289</v>
      </c>
      <c r="DD198">
        <v>849.25</v>
      </c>
      <c r="DE198">
        <v>975.5</v>
      </c>
      <c r="DF198">
        <v>1011.625</v>
      </c>
      <c r="DG198">
        <v>792.28571428571433</v>
      </c>
      <c r="DH198">
        <v>1019.4444444444445</v>
      </c>
      <c r="DI198">
        <v>950.58333333333337</v>
      </c>
      <c r="DJ198">
        <v>963.04166666666663</v>
      </c>
      <c r="DK198">
        <v>919.71264367816093</v>
      </c>
      <c r="DL198">
        <v>625.28571428571433</v>
      </c>
      <c r="DM198">
        <v>605.28571428571433</v>
      </c>
      <c r="DN198">
        <v>475.33333333333331</v>
      </c>
      <c r="DO198">
        <v>573.29999999999995</v>
      </c>
      <c r="DP198">
        <v>558.875</v>
      </c>
      <c r="DQ198">
        <v>485.4</v>
      </c>
      <c r="DR198">
        <v>572.42857142857144</v>
      </c>
      <c r="DS198">
        <v>545.25</v>
      </c>
      <c r="DT198">
        <v>559.27499999999998</v>
      </c>
      <c r="DU198">
        <v>559.27499999999998</v>
      </c>
      <c r="DV198">
        <v>806.18897637795271</v>
      </c>
      <c r="DY198">
        <v>879</v>
      </c>
      <c r="DZ198">
        <v>879</v>
      </c>
      <c r="EE198">
        <v>879</v>
      </c>
      <c r="EH198">
        <v>1286</v>
      </c>
      <c r="EI198">
        <v>1286</v>
      </c>
      <c r="EJ198">
        <v>559</v>
      </c>
      <c r="EM198">
        <v>559</v>
      </c>
      <c r="EN198">
        <v>1043.6666666666667</v>
      </c>
      <c r="EO198">
        <v>1002.5</v>
      </c>
      <c r="ER198">
        <v>198.5</v>
      </c>
      <c r="ES198">
        <v>198.5</v>
      </c>
      <c r="EX198">
        <v>198.5</v>
      </c>
      <c r="EY198">
        <v>198.5</v>
      </c>
      <c r="EZ198">
        <v>2.4444444444444446</v>
      </c>
      <c r="FA198">
        <v>734.5</v>
      </c>
      <c r="FB198">
        <v>2.6666666666666665</v>
      </c>
      <c r="FC198">
        <v>802.95488721804509</v>
      </c>
      <c r="FD198">
        <v>198.125</v>
      </c>
      <c r="FE198">
        <v>155.28571428571428</v>
      </c>
      <c r="FF198">
        <v>216.66666666666666</v>
      </c>
      <c r="FG198">
        <v>192.58333333333334</v>
      </c>
      <c r="FH198">
        <v>220</v>
      </c>
      <c r="FI198">
        <v>223.66666666666666</v>
      </c>
      <c r="FJ198">
        <v>166.57142857142858</v>
      </c>
      <c r="FK198">
        <v>200.44444444444446</v>
      </c>
      <c r="FL198">
        <v>240</v>
      </c>
      <c r="FM198">
        <v>234.57142857142858</v>
      </c>
      <c r="FN198">
        <v>147.5</v>
      </c>
      <c r="FO198">
        <v>207.05555555555554</v>
      </c>
      <c r="FP198">
        <v>242.2</v>
      </c>
      <c r="FQ198">
        <v>156.83333333333334</v>
      </c>
      <c r="FR198">
        <v>218.71428571428572</v>
      </c>
      <c r="FS198">
        <v>204.61111111111111</v>
      </c>
      <c r="FT198">
        <v>235.76470588235293</v>
      </c>
      <c r="FU198">
        <v>266</v>
      </c>
      <c r="FV198">
        <v>255.88235294117646</v>
      </c>
      <c r="FW198">
        <v>252.80769230769232</v>
      </c>
      <c r="FX198">
        <v>212.5</v>
      </c>
      <c r="FY198">
        <v>265.21052631578948</v>
      </c>
      <c r="FZ198">
        <v>214.70588235294119</v>
      </c>
      <c r="GA198">
        <v>231.74074074074073</v>
      </c>
    </row>
    <row r="199" spans="1:183" x14ac:dyDescent="0.3">
      <c r="A199" s="2" t="s">
        <v>197</v>
      </c>
      <c r="B199">
        <v>1084.7333333333333</v>
      </c>
      <c r="C199">
        <v>1068.2857142857142</v>
      </c>
      <c r="D199">
        <v>1156.2727272727273</v>
      </c>
      <c r="E199">
        <v>1098.6500000000001</v>
      </c>
      <c r="F199">
        <v>1001.8888888888889</v>
      </c>
      <c r="G199">
        <v>1311.4117647058824</v>
      </c>
      <c r="H199">
        <v>1433.1875</v>
      </c>
      <c r="I199">
        <v>1240.3725490196077</v>
      </c>
      <c r="J199">
        <v>1178.0769230769231</v>
      </c>
      <c r="K199">
        <v>465.05263157894734</v>
      </c>
      <c r="L199">
        <v>536.26315789473688</v>
      </c>
      <c r="M199">
        <v>474.4736842105263</v>
      </c>
      <c r="N199">
        <v>1.9661016949152543</v>
      </c>
      <c r="O199">
        <v>491.92982456140351</v>
      </c>
      <c r="P199">
        <v>1.9661016949152543</v>
      </c>
      <c r="Q199">
        <v>491.92982456140351</v>
      </c>
      <c r="R199">
        <v>3.2146892655367232</v>
      </c>
      <c r="S199">
        <v>913.81756756756761</v>
      </c>
      <c r="V199">
        <v>1288</v>
      </c>
      <c r="W199">
        <v>1288</v>
      </c>
      <c r="Z199">
        <v>591</v>
      </c>
      <c r="AA199">
        <v>591</v>
      </c>
      <c r="AB199">
        <v>939.5</v>
      </c>
      <c r="AE199">
        <v>148</v>
      </c>
      <c r="AF199">
        <v>148</v>
      </c>
      <c r="AG199">
        <v>148</v>
      </c>
      <c r="AH199">
        <v>675.66666666666663</v>
      </c>
      <c r="AI199">
        <v>909.08609271523176</v>
      </c>
      <c r="AJ199">
        <v>1660.3333333333333</v>
      </c>
      <c r="AK199">
        <v>1632.4444444444443</v>
      </c>
      <c r="AL199">
        <v>1542</v>
      </c>
      <c r="AM199">
        <v>1609.1071428571429</v>
      </c>
      <c r="AN199">
        <v>1807</v>
      </c>
      <c r="AO199">
        <v>1598.4444444444443</v>
      </c>
      <c r="AP199">
        <v>1543.7</v>
      </c>
      <c r="AQ199">
        <v>1645.9285714285713</v>
      </c>
      <c r="AR199">
        <v>1627.5178571428571</v>
      </c>
      <c r="AS199">
        <v>435.71428571428572</v>
      </c>
      <c r="AT199">
        <v>564</v>
      </c>
      <c r="AU199">
        <v>428.33333333333331</v>
      </c>
      <c r="AV199">
        <v>471.86956521739131</v>
      </c>
      <c r="AW199">
        <v>367.28571428571428</v>
      </c>
      <c r="AX199">
        <v>373.11111111111109</v>
      </c>
      <c r="AY199">
        <v>488.33333333333331</v>
      </c>
      <c r="AZ199">
        <v>412.96</v>
      </c>
      <c r="BA199">
        <v>441.1875</v>
      </c>
      <c r="BB199">
        <v>1079.9807692307693</v>
      </c>
      <c r="BC199">
        <v>567.11111111111109</v>
      </c>
      <c r="BD199">
        <v>720</v>
      </c>
      <c r="BE199">
        <v>650.4</v>
      </c>
      <c r="BF199">
        <v>646</v>
      </c>
      <c r="BG199">
        <v>786.33333333333337</v>
      </c>
      <c r="BH199">
        <v>737</v>
      </c>
      <c r="BI199">
        <v>854.1</v>
      </c>
      <c r="BJ199">
        <v>794.67857142857144</v>
      </c>
      <c r="BK199">
        <v>720.33928571428567</v>
      </c>
      <c r="BL199">
        <v>720.33928571428567</v>
      </c>
      <c r="BM199">
        <v>954.10625000000005</v>
      </c>
      <c r="BN199">
        <v>1464</v>
      </c>
      <c r="BO199">
        <v>1945</v>
      </c>
      <c r="BQ199">
        <v>1704.5</v>
      </c>
      <c r="BR199">
        <v>1493</v>
      </c>
      <c r="BS199">
        <v>2279</v>
      </c>
      <c r="BU199">
        <v>1886</v>
      </c>
      <c r="BV199">
        <v>1795.25</v>
      </c>
      <c r="BW199">
        <v>240</v>
      </c>
      <c r="BX199">
        <v>148</v>
      </c>
      <c r="BZ199">
        <v>194</v>
      </c>
      <c r="CA199">
        <v>484</v>
      </c>
      <c r="CD199">
        <v>484</v>
      </c>
      <c r="CE199">
        <v>290.66666666666669</v>
      </c>
      <c r="CF199">
        <v>1150.4285714285713</v>
      </c>
      <c r="CG199">
        <v>2051</v>
      </c>
      <c r="CH199">
        <v>1866</v>
      </c>
      <c r="CJ199">
        <v>1958.5</v>
      </c>
      <c r="CK199">
        <v>1523</v>
      </c>
      <c r="CL199">
        <v>1218</v>
      </c>
      <c r="CN199">
        <v>1370.5</v>
      </c>
      <c r="CO199">
        <v>1664.5</v>
      </c>
      <c r="CP199">
        <v>1664.5</v>
      </c>
      <c r="CQ199">
        <v>1337.3636363636363</v>
      </c>
      <c r="CR199">
        <v>978.76023391812862</v>
      </c>
      <c r="CS199">
        <v>729</v>
      </c>
      <c r="CT199">
        <v>766.75</v>
      </c>
      <c r="CU199">
        <v>1024</v>
      </c>
      <c r="CV199">
        <v>832.6</v>
      </c>
      <c r="CW199">
        <v>724.33333333333337</v>
      </c>
      <c r="CX199">
        <v>584.42857142857144</v>
      </c>
      <c r="CY199">
        <v>668.125</v>
      </c>
      <c r="CZ199">
        <v>656.28571428571433</v>
      </c>
      <c r="DA199">
        <v>742.29268292682923</v>
      </c>
      <c r="DB199">
        <v>1273.7777777777778</v>
      </c>
      <c r="DC199">
        <v>957.88888888888891</v>
      </c>
      <c r="DD199">
        <v>1219</v>
      </c>
      <c r="DE199">
        <v>1147.5769230769231</v>
      </c>
      <c r="DF199">
        <v>1065.375</v>
      </c>
      <c r="DG199">
        <v>1007</v>
      </c>
      <c r="DH199">
        <v>1145.5</v>
      </c>
      <c r="DI199">
        <v>1073.1428571428571</v>
      </c>
      <c r="DJ199">
        <v>1108.9814814814815</v>
      </c>
      <c r="DK199">
        <v>950.72631578947369</v>
      </c>
      <c r="DL199">
        <v>716.11111111111109</v>
      </c>
      <c r="DM199">
        <v>507.55555555555554</v>
      </c>
      <c r="DN199">
        <v>643</v>
      </c>
      <c r="DO199">
        <v>622.22222222222217</v>
      </c>
      <c r="DP199">
        <v>744.66666666666663</v>
      </c>
      <c r="DQ199">
        <v>765.125</v>
      </c>
      <c r="DR199">
        <v>722.9</v>
      </c>
      <c r="DS199">
        <v>742.41666666666663</v>
      </c>
      <c r="DT199">
        <v>678.78431372549016</v>
      </c>
      <c r="DU199">
        <v>678.78431372549016</v>
      </c>
      <c r="DV199">
        <v>855.73287671232879</v>
      </c>
      <c r="DW199">
        <v>578</v>
      </c>
      <c r="DX199">
        <v>252</v>
      </c>
      <c r="DY199">
        <v>491</v>
      </c>
      <c r="DZ199">
        <v>440.33333333333331</v>
      </c>
      <c r="EA199">
        <v>1562.5</v>
      </c>
      <c r="ED199">
        <v>1562.5</v>
      </c>
      <c r="EE199">
        <v>889.2</v>
      </c>
      <c r="EF199">
        <v>1333</v>
      </c>
      <c r="EG199">
        <v>1439</v>
      </c>
      <c r="EH199">
        <v>1586</v>
      </c>
      <c r="EI199">
        <v>1452.6666666666667</v>
      </c>
      <c r="EJ199">
        <v>200</v>
      </c>
      <c r="EM199">
        <v>200</v>
      </c>
      <c r="EN199">
        <v>1139.5</v>
      </c>
      <c r="EO199">
        <v>1000.4444444444445</v>
      </c>
      <c r="EP199">
        <v>838</v>
      </c>
      <c r="EQ199">
        <v>1167</v>
      </c>
      <c r="ER199">
        <v>412</v>
      </c>
      <c r="ES199">
        <v>805.66666666666663</v>
      </c>
      <c r="ET199">
        <v>1031</v>
      </c>
      <c r="EW199">
        <v>1031</v>
      </c>
      <c r="EX199">
        <v>862</v>
      </c>
      <c r="EY199">
        <v>862</v>
      </c>
      <c r="EZ199">
        <v>3.8</v>
      </c>
      <c r="FA199">
        <v>957.84615384615381</v>
      </c>
      <c r="FB199">
        <v>3.3944444444444444</v>
      </c>
      <c r="FC199">
        <v>864.0817610062893</v>
      </c>
      <c r="FD199">
        <v>259</v>
      </c>
      <c r="FE199">
        <v>238.5</v>
      </c>
      <c r="FF199">
        <v>235</v>
      </c>
      <c r="FG199">
        <v>243.10714285714286</v>
      </c>
      <c r="FH199">
        <v>272.5</v>
      </c>
      <c r="FI199">
        <v>197.71428571428572</v>
      </c>
      <c r="FJ199">
        <v>233.375</v>
      </c>
      <c r="FK199">
        <v>232.66666666666666</v>
      </c>
      <c r="FL199">
        <v>279.42857142857144</v>
      </c>
      <c r="FM199">
        <v>237.22222222222223</v>
      </c>
      <c r="FN199">
        <v>251.11111111111111</v>
      </c>
      <c r="FO199">
        <v>254.04</v>
      </c>
      <c r="FP199">
        <v>251</v>
      </c>
      <c r="FQ199">
        <v>203.77777777777777</v>
      </c>
      <c r="FR199">
        <v>272.3</v>
      </c>
      <c r="FS199">
        <v>243.42857142857142</v>
      </c>
      <c r="FT199">
        <v>227.94444444444446</v>
      </c>
      <c r="FU199">
        <v>268.11764705882354</v>
      </c>
      <c r="FV199">
        <v>290</v>
      </c>
      <c r="FW199">
        <v>260.80392156862746</v>
      </c>
      <c r="FX199">
        <v>255.73333333333332</v>
      </c>
      <c r="FY199">
        <v>195.92857142857142</v>
      </c>
      <c r="FZ199">
        <v>184.27272727272728</v>
      </c>
      <c r="GA199">
        <v>215.15</v>
      </c>
    </row>
    <row r="200" spans="1:183" x14ac:dyDescent="0.3">
      <c r="A200" s="4" t="s">
        <v>237</v>
      </c>
      <c r="B200">
        <v>881.5</v>
      </c>
      <c r="C200">
        <v>707.08333333333337</v>
      </c>
      <c r="D200">
        <v>610.08333333333337</v>
      </c>
      <c r="E200">
        <v>732.88888888888891</v>
      </c>
      <c r="F200">
        <v>695.27272727272725</v>
      </c>
      <c r="G200">
        <v>557.5</v>
      </c>
      <c r="H200">
        <v>598.875</v>
      </c>
      <c r="I200">
        <v>621.17241379310349</v>
      </c>
      <c r="J200">
        <v>683.04615384615386</v>
      </c>
      <c r="K200">
        <v>212.71428571428572</v>
      </c>
      <c r="L200">
        <v>160</v>
      </c>
      <c r="M200">
        <v>371.83333333333331</v>
      </c>
      <c r="N200">
        <v>0.47368421052631576</v>
      </c>
      <c r="O200">
        <v>251.11111111111111</v>
      </c>
      <c r="P200">
        <v>0.47368421052631576</v>
      </c>
      <c r="Q200">
        <v>251.11111111111111</v>
      </c>
      <c r="R200">
        <v>1.2807017543859649</v>
      </c>
      <c r="S200">
        <v>589.37349397590367</v>
      </c>
      <c r="T200">
        <v>310</v>
      </c>
      <c r="V200">
        <v>1141</v>
      </c>
      <c r="W200">
        <v>864</v>
      </c>
      <c r="X200">
        <v>925</v>
      </c>
      <c r="Z200">
        <v>329</v>
      </c>
      <c r="AA200">
        <v>527.66666666666663</v>
      </c>
      <c r="AB200">
        <v>695.83333333333337</v>
      </c>
      <c r="AC200">
        <v>423</v>
      </c>
      <c r="AE200">
        <v>982</v>
      </c>
      <c r="AF200">
        <v>702.5</v>
      </c>
      <c r="AG200">
        <v>702.5</v>
      </c>
      <c r="AH200">
        <v>697.5</v>
      </c>
      <c r="AI200">
        <v>598.87912087912093</v>
      </c>
      <c r="CS200">
        <v>378.8</v>
      </c>
      <c r="CT200">
        <v>1010.5714285714286</v>
      </c>
      <c r="CU200">
        <v>974.14285714285711</v>
      </c>
      <c r="CV200">
        <v>830.89473684210532</v>
      </c>
      <c r="CW200">
        <v>585.20000000000005</v>
      </c>
      <c r="CX200">
        <v>376.66666666666669</v>
      </c>
      <c r="CY200">
        <v>449.375</v>
      </c>
      <c r="CZ200">
        <v>462.15789473684208</v>
      </c>
      <c r="DA200">
        <v>646.52631578947364</v>
      </c>
      <c r="DB200">
        <v>474.66666666666669</v>
      </c>
      <c r="DC200">
        <v>702.66666666666663</v>
      </c>
      <c r="DD200">
        <v>500.28571428571428</v>
      </c>
      <c r="DE200">
        <v>556.10526315789468</v>
      </c>
      <c r="DF200">
        <v>683.125</v>
      </c>
      <c r="DG200">
        <v>644.14285714285711</v>
      </c>
      <c r="DH200">
        <v>558.25</v>
      </c>
      <c r="DI200">
        <v>627.82608695652175</v>
      </c>
      <c r="DJ200">
        <v>595.38095238095241</v>
      </c>
      <c r="DK200">
        <v>619.67499999999995</v>
      </c>
      <c r="DL200">
        <v>302.71428571428572</v>
      </c>
      <c r="DM200">
        <v>475.83333333333331</v>
      </c>
      <c r="DN200">
        <v>226.14285714285714</v>
      </c>
      <c r="DO200">
        <v>327.85</v>
      </c>
      <c r="DP200">
        <v>401.8</v>
      </c>
      <c r="DQ200">
        <v>429.57142857142856</v>
      </c>
      <c r="DR200">
        <v>151.85714285714286</v>
      </c>
      <c r="DS200">
        <v>319.94736842105266</v>
      </c>
      <c r="DT200">
        <v>324</v>
      </c>
      <c r="DU200">
        <v>324</v>
      </c>
      <c r="DV200">
        <v>522.77310924369749</v>
      </c>
      <c r="DW200">
        <v>158.5</v>
      </c>
      <c r="DX200">
        <v>822.5</v>
      </c>
      <c r="DY200">
        <v>260</v>
      </c>
      <c r="DZ200">
        <v>444.4</v>
      </c>
      <c r="EA200">
        <v>1177</v>
      </c>
      <c r="EB200">
        <v>1123</v>
      </c>
      <c r="EC200">
        <v>599</v>
      </c>
      <c r="ED200">
        <v>966.33333333333337</v>
      </c>
      <c r="EE200">
        <v>640.125</v>
      </c>
      <c r="EF200">
        <v>671.5</v>
      </c>
      <c r="EG200">
        <v>390</v>
      </c>
      <c r="EI200">
        <v>577.66666666666663</v>
      </c>
      <c r="EJ200">
        <v>118</v>
      </c>
      <c r="EK200">
        <v>155</v>
      </c>
      <c r="EL200">
        <v>105</v>
      </c>
      <c r="EM200">
        <v>126</v>
      </c>
      <c r="EN200">
        <v>351.83333333333331</v>
      </c>
      <c r="EO200">
        <v>516.57142857142856</v>
      </c>
      <c r="EP200">
        <v>379</v>
      </c>
      <c r="EQ200">
        <v>322</v>
      </c>
      <c r="ER200">
        <v>756</v>
      </c>
      <c r="ES200">
        <v>485.66666666666669</v>
      </c>
      <c r="ET200">
        <v>105</v>
      </c>
      <c r="EU200">
        <v>686</v>
      </c>
      <c r="EV200">
        <v>202</v>
      </c>
      <c r="EW200">
        <v>331</v>
      </c>
      <c r="EX200">
        <v>408.33333333333331</v>
      </c>
      <c r="EY200">
        <v>408.33333333333331</v>
      </c>
      <c r="EZ200">
        <v>2.0416666666666665</v>
      </c>
      <c r="FA200">
        <v>484.1</v>
      </c>
      <c r="FB200">
        <v>1.9722222222222223</v>
      </c>
      <c r="FC200">
        <v>517.20863309352524</v>
      </c>
      <c r="FD200">
        <v>190.25</v>
      </c>
      <c r="FE200">
        <v>118.28571428571429</v>
      </c>
      <c r="FF200">
        <v>175.375</v>
      </c>
      <c r="FG200">
        <v>163.17391304347825</v>
      </c>
      <c r="FH200">
        <v>194.4</v>
      </c>
      <c r="FI200">
        <v>209.66666666666666</v>
      </c>
      <c r="FJ200">
        <v>234.875</v>
      </c>
      <c r="FK200">
        <v>216.26315789473685</v>
      </c>
      <c r="FT200">
        <v>250.27272727272728</v>
      </c>
      <c r="FU200">
        <v>216.1</v>
      </c>
      <c r="FV200">
        <v>152.5</v>
      </c>
      <c r="FW200">
        <v>211.51724137931035</v>
      </c>
      <c r="FX200">
        <v>229.41666666666666</v>
      </c>
      <c r="FY200">
        <v>236.16666666666666</v>
      </c>
      <c r="FZ200">
        <v>206.5</v>
      </c>
      <c r="GA200">
        <v>224.02777777777777</v>
      </c>
    </row>
    <row r="201" spans="1:183" x14ac:dyDescent="0.3">
      <c r="A201" s="2" t="s">
        <v>198</v>
      </c>
      <c r="B201">
        <v>940.41176470588232</v>
      </c>
      <c r="C201">
        <v>908.05882352941171</v>
      </c>
      <c r="D201">
        <v>1147.1333333333334</v>
      </c>
      <c r="E201">
        <v>992.46938775510205</v>
      </c>
      <c r="F201">
        <v>990.5625</v>
      </c>
      <c r="G201">
        <v>1046.2941176470588</v>
      </c>
      <c r="H201">
        <v>841.47058823529414</v>
      </c>
      <c r="I201">
        <v>958.82</v>
      </c>
      <c r="J201">
        <v>975.47474747474746</v>
      </c>
      <c r="K201">
        <v>625.58823529411768</v>
      </c>
      <c r="L201">
        <v>622.125</v>
      </c>
      <c r="M201">
        <v>620.11111111111109</v>
      </c>
      <c r="N201">
        <v>1.7166666666666666</v>
      </c>
      <c r="O201">
        <v>622.56862745098044</v>
      </c>
      <c r="P201">
        <v>1.7166666666666666</v>
      </c>
      <c r="Q201">
        <v>622.56862745098044</v>
      </c>
      <c r="R201">
        <v>2.3166666666666669</v>
      </c>
      <c r="S201">
        <v>855.48666666666668</v>
      </c>
      <c r="AI201">
        <v>855.48666666666668</v>
      </c>
      <c r="AJ201">
        <v>1655.6</v>
      </c>
      <c r="AK201">
        <v>1799.2857142857142</v>
      </c>
      <c r="AL201">
        <v>1539.5</v>
      </c>
      <c r="AM201">
        <v>1649.851851851852</v>
      </c>
      <c r="AN201">
        <v>1740.7</v>
      </c>
      <c r="AO201">
        <v>1861.4444444444443</v>
      </c>
      <c r="AP201">
        <v>1778.8</v>
      </c>
      <c r="AQ201">
        <v>1791.3103448275863</v>
      </c>
      <c r="AR201">
        <v>1723.1071428571429</v>
      </c>
      <c r="AS201">
        <v>610.75</v>
      </c>
      <c r="AT201">
        <v>393.71428571428572</v>
      </c>
      <c r="AU201">
        <v>553.4</v>
      </c>
      <c r="AV201">
        <v>527.04</v>
      </c>
      <c r="AW201">
        <v>630.66666666666663</v>
      </c>
      <c r="AX201">
        <v>362.71428571428572</v>
      </c>
      <c r="AY201">
        <v>490</v>
      </c>
      <c r="AZ201">
        <v>487.65</v>
      </c>
      <c r="BA201">
        <v>509.53333333333336</v>
      </c>
      <c r="BB201">
        <v>1182.4059405940593</v>
      </c>
      <c r="BC201">
        <v>998.6</v>
      </c>
      <c r="BD201">
        <v>950.71428571428567</v>
      </c>
      <c r="BE201">
        <v>964</v>
      </c>
      <c r="BF201">
        <v>973.37037037037032</v>
      </c>
      <c r="BG201">
        <v>1040.2</v>
      </c>
      <c r="BH201">
        <v>1024.8888888888889</v>
      </c>
      <c r="BI201">
        <v>942.3</v>
      </c>
      <c r="BJ201">
        <v>1001.6896551724138</v>
      </c>
      <c r="BK201">
        <v>988.03571428571433</v>
      </c>
      <c r="BL201">
        <v>988.03571428571433</v>
      </c>
      <c r="BM201">
        <v>1113.0764331210191</v>
      </c>
      <c r="BO201">
        <v>1771</v>
      </c>
      <c r="BQ201">
        <v>1771</v>
      </c>
      <c r="BS201">
        <v>1079</v>
      </c>
      <c r="BU201">
        <v>1079</v>
      </c>
      <c r="BV201">
        <v>1598</v>
      </c>
      <c r="BX201">
        <v>466.33333333333331</v>
      </c>
      <c r="BZ201">
        <v>466.33333333333331</v>
      </c>
      <c r="CB201">
        <v>332</v>
      </c>
      <c r="CD201">
        <v>332</v>
      </c>
      <c r="CE201">
        <v>432.75</v>
      </c>
      <c r="CF201">
        <v>1015.375</v>
      </c>
      <c r="CH201">
        <v>1812.3333333333333</v>
      </c>
      <c r="CJ201">
        <v>1812.3333333333333</v>
      </c>
      <c r="CL201">
        <v>1652</v>
      </c>
      <c r="CN201">
        <v>1652</v>
      </c>
      <c r="CO201">
        <v>1772.25</v>
      </c>
      <c r="CP201">
        <v>1772.25</v>
      </c>
      <c r="CQ201">
        <v>1267.6666666666667</v>
      </c>
      <c r="CR201">
        <v>1124.0532544378698</v>
      </c>
      <c r="CS201">
        <v>214.25</v>
      </c>
      <c r="CT201">
        <v>580.33333333333337</v>
      </c>
      <c r="CU201">
        <v>918.75</v>
      </c>
      <c r="CV201">
        <v>571.48</v>
      </c>
      <c r="CW201">
        <v>459</v>
      </c>
      <c r="CX201">
        <v>942.33333333333337</v>
      </c>
      <c r="CY201">
        <v>799.625</v>
      </c>
      <c r="CZ201">
        <v>753.79166666666663</v>
      </c>
      <c r="DA201">
        <v>660.77551020408168</v>
      </c>
      <c r="DB201">
        <v>1855.4</v>
      </c>
      <c r="DC201">
        <v>1559.8</v>
      </c>
      <c r="DD201">
        <v>1233.5555555555557</v>
      </c>
      <c r="DE201">
        <v>1560.4827586206898</v>
      </c>
      <c r="DF201">
        <v>1857.5555555555557</v>
      </c>
      <c r="DG201">
        <v>1240.2</v>
      </c>
      <c r="DH201">
        <v>1599.2222222222222</v>
      </c>
      <c r="DI201">
        <v>1554.0357142857142</v>
      </c>
      <c r="DJ201">
        <v>1557.3157894736842</v>
      </c>
      <c r="DK201">
        <v>1142.8773584905659</v>
      </c>
      <c r="DL201">
        <v>763.55555555555554</v>
      </c>
      <c r="DM201">
        <v>832.3</v>
      </c>
      <c r="DN201">
        <v>788.11111111111109</v>
      </c>
      <c r="DO201">
        <v>796</v>
      </c>
      <c r="DP201">
        <v>681.77777777777783</v>
      </c>
      <c r="DQ201">
        <v>648.1</v>
      </c>
      <c r="DR201">
        <v>778.4</v>
      </c>
      <c r="DS201">
        <v>703.48275862068965</v>
      </c>
      <c r="DT201">
        <v>748.92982456140351</v>
      </c>
      <c r="DU201">
        <v>748.92982456140351</v>
      </c>
      <c r="DV201">
        <v>1005.1165644171779</v>
      </c>
      <c r="EA201">
        <v>451</v>
      </c>
      <c r="ED201">
        <v>451</v>
      </c>
      <c r="EE201">
        <v>451</v>
      </c>
      <c r="EH201">
        <v>2288</v>
      </c>
      <c r="EI201">
        <v>2288</v>
      </c>
      <c r="EJ201">
        <v>1465</v>
      </c>
      <c r="EM201">
        <v>1465</v>
      </c>
      <c r="EN201">
        <v>1876.5</v>
      </c>
      <c r="EO201">
        <v>1401.3333333333333</v>
      </c>
      <c r="ER201">
        <v>738</v>
      </c>
      <c r="ES201">
        <v>738</v>
      </c>
      <c r="ET201">
        <v>713</v>
      </c>
      <c r="EW201">
        <v>713</v>
      </c>
      <c r="EX201">
        <v>725.5</v>
      </c>
      <c r="EY201">
        <v>725.5</v>
      </c>
      <c r="EZ201">
        <v>3</v>
      </c>
      <c r="FA201">
        <v>1131</v>
      </c>
      <c r="FB201">
        <v>3.088888888888889</v>
      </c>
      <c r="FC201">
        <v>1008.8630952380952</v>
      </c>
      <c r="FD201">
        <v>356</v>
      </c>
      <c r="FE201">
        <v>294.7</v>
      </c>
      <c r="FF201">
        <v>252.44444444444446</v>
      </c>
      <c r="FG201">
        <v>300.82142857142856</v>
      </c>
      <c r="FH201">
        <v>296.42857142857144</v>
      </c>
      <c r="FI201">
        <v>286.33333333333331</v>
      </c>
      <c r="FJ201">
        <v>306</v>
      </c>
      <c r="FK201">
        <v>295.83333333333331</v>
      </c>
      <c r="FL201">
        <v>319</v>
      </c>
      <c r="FM201">
        <v>260.42857142857144</v>
      </c>
      <c r="FN201">
        <v>264.71428571428572</v>
      </c>
      <c r="FO201">
        <v>279.5</v>
      </c>
      <c r="FP201">
        <v>355.8</v>
      </c>
      <c r="FQ201">
        <v>301.77777777777777</v>
      </c>
      <c r="FR201">
        <v>346.8</v>
      </c>
      <c r="FS201">
        <v>335.93103448275861</v>
      </c>
      <c r="FT201">
        <v>344.0625</v>
      </c>
      <c r="FU201">
        <v>340.94117647058823</v>
      </c>
      <c r="FV201">
        <v>311.1764705882353</v>
      </c>
      <c r="FW201">
        <v>331.82</v>
      </c>
      <c r="FX201">
        <v>304.41176470588238</v>
      </c>
      <c r="FY201">
        <v>271.41176470588238</v>
      </c>
      <c r="FZ201">
        <v>340.26666666666665</v>
      </c>
      <c r="GA201">
        <v>303.9387755102041</v>
      </c>
    </row>
    <row r="202" spans="1:183" x14ac:dyDescent="0.3">
      <c r="A202" s="2" t="s">
        <v>199</v>
      </c>
      <c r="B202">
        <v>1151.6315789473683</v>
      </c>
      <c r="C202">
        <v>1089.1428571428571</v>
      </c>
      <c r="D202">
        <v>1540.125</v>
      </c>
      <c r="E202">
        <v>1260.6326530612246</v>
      </c>
      <c r="F202">
        <v>1202.5714285714287</v>
      </c>
      <c r="G202">
        <v>1576.5294117647059</v>
      </c>
      <c r="H202">
        <v>1460.3333333333333</v>
      </c>
      <c r="I202">
        <v>1422.3488372093022</v>
      </c>
      <c r="J202">
        <v>1336.2173913043478</v>
      </c>
      <c r="K202">
        <v>736.61538461538464</v>
      </c>
      <c r="L202">
        <v>535.78571428571433</v>
      </c>
      <c r="M202">
        <v>651.5</v>
      </c>
      <c r="N202">
        <v>1.6101694915254237</v>
      </c>
      <c r="O202">
        <v>639.55813953488371</v>
      </c>
      <c r="P202">
        <v>1.6101694915254237</v>
      </c>
      <c r="Q202">
        <v>639.55813953488371</v>
      </c>
      <c r="R202">
        <v>2.9435028248587569</v>
      </c>
      <c r="S202">
        <v>1114.3185185185184</v>
      </c>
      <c r="T202">
        <v>740</v>
      </c>
      <c r="W202">
        <v>740</v>
      </c>
      <c r="X202">
        <v>1636</v>
      </c>
      <c r="AA202">
        <v>1636</v>
      </c>
      <c r="AB202">
        <v>1188</v>
      </c>
      <c r="AC202">
        <v>1516</v>
      </c>
      <c r="AF202">
        <v>1516</v>
      </c>
      <c r="AG202">
        <v>1516</v>
      </c>
      <c r="AH202">
        <v>1297.3333333333333</v>
      </c>
      <c r="AI202">
        <v>1118.2971014492753</v>
      </c>
      <c r="AJ202">
        <v>1930.875</v>
      </c>
      <c r="AK202">
        <v>1941.6</v>
      </c>
      <c r="AL202">
        <v>1686.5714285714287</v>
      </c>
      <c r="AM202">
        <v>1848.05</v>
      </c>
      <c r="AN202">
        <v>1689.6666666666667</v>
      </c>
      <c r="AO202">
        <v>1920.125</v>
      </c>
      <c r="AP202">
        <v>1684.6666666666667</v>
      </c>
      <c r="AQ202">
        <v>1779.6</v>
      </c>
      <c r="AR202">
        <v>1813.825</v>
      </c>
      <c r="AS202">
        <v>731.5</v>
      </c>
      <c r="AT202">
        <v>387.5</v>
      </c>
      <c r="AU202">
        <v>651</v>
      </c>
      <c r="AV202">
        <v>598.71428571428567</v>
      </c>
      <c r="AW202">
        <v>557.5</v>
      </c>
      <c r="AX202">
        <v>571.20000000000005</v>
      </c>
      <c r="AY202">
        <v>611.14285714285711</v>
      </c>
      <c r="AZ202">
        <v>589.21428571428567</v>
      </c>
      <c r="BA202">
        <v>593.96428571428567</v>
      </c>
      <c r="BB202">
        <v>1311.5294117647059</v>
      </c>
      <c r="BC202">
        <v>1170.375</v>
      </c>
      <c r="BD202">
        <v>1336.8</v>
      </c>
      <c r="BE202">
        <v>1171</v>
      </c>
      <c r="BF202">
        <v>1212.2</v>
      </c>
      <c r="BG202">
        <v>1175.3333333333333</v>
      </c>
      <c r="BH202">
        <v>1163.75</v>
      </c>
      <c r="BI202">
        <v>1315.6666666666667</v>
      </c>
      <c r="BJ202">
        <v>1233.8499999999999</v>
      </c>
      <c r="BK202">
        <v>1223.0250000000001</v>
      </c>
      <c r="BL202">
        <v>1223.0250000000001</v>
      </c>
      <c r="BM202">
        <v>1278.75</v>
      </c>
      <c r="BN202">
        <v>1902.5</v>
      </c>
      <c r="BO202">
        <v>1829.5</v>
      </c>
      <c r="BP202">
        <v>1877.6666666666667</v>
      </c>
      <c r="BQ202">
        <v>1861.7777777777778</v>
      </c>
      <c r="BR202">
        <v>1690.4285714285713</v>
      </c>
      <c r="BS202">
        <v>1962.5</v>
      </c>
      <c r="BT202">
        <v>2200</v>
      </c>
      <c r="BU202">
        <v>1795.8</v>
      </c>
      <c r="BV202">
        <v>1827.0526315789473</v>
      </c>
      <c r="BW202">
        <v>229.5</v>
      </c>
      <c r="BX202">
        <v>1249.6666666666667</v>
      </c>
      <c r="BY202">
        <v>485</v>
      </c>
      <c r="BZ202">
        <v>739.71428571428567</v>
      </c>
      <c r="CA202">
        <v>607.5</v>
      </c>
      <c r="CB202">
        <v>138</v>
      </c>
      <c r="CD202">
        <v>490.125</v>
      </c>
      <c r="CE202">
        <v>606.6</v>
      </c>
      <c r="CF202">
        <v>1288.6176470588234</v>
      </c>
      <c r="CG202">
        <v>2228.5</v>
      </c>
      <c r="CH202">
        <v>1879.2</v>
      </c>
      <c r="CI202">
        <v>2193.3333333333335</v>
      </c>
      <c r="CJ202">
        <v>2043.3</v>
      </c>
      <c r="CK202">
        <v>1572</v>
      </c>
      <c r="CL202">
        <v>1581.5</v>
      </c>
      <c r="CM202">
        <v>2419</v>
      </c>
      <c r="CN202">
        <v>1658.6</v>
      </c>
      <c r="CO202">
        <v>1850.95</v>
      </c>
      <c r="CP202">
        <v>1850.95</v>
      </c>
      <c r="CQ202">
        <v>1496.8888888888889</v>
      </c>
      <c r="CR202">
        <v>1351.462962962963</v>
      </c>
      <c r="CS202">
        <v>566.71428571428567</v>
      </c>
      <c r="CT202">
        <v>676.5</v>
      </c>
      <c r="CU202">
        <v>372</v>
      </c>
      <c r="CV202">
        <v>523.69230769230774</v>
      </c>
      <c r="CW202">
        <v>664</v>
      </c>
      <c r="CX202">
        <v>844.57142857142856</v>
      </c>
      <c r="CY202">
        <v>754.375</v>
      </c>
      <c r="CZ202">
        <v>763.35</v>
      </c>
      <c r="DA202">
        <v>668.93939393939399</v>
      </c>
      <c r="DB202">
        <v>1821</v>
      </c>
      <c r="DC202">
        <v>2153.3333333333335</v>
      </c>
      <c r="DD202">
        <v>2126.75</v>
      </c>
      <c r="DE202">
        <v>2030.1153846153845</v>
      </c>
      <c r="DF202">
        <v>1807.1111111111111</v>
      </c>
      <c r="DG202">
        <v>1839.75</v>
      </c>
      <c r="DH202">
        <v>1650.7</v>
      </c>
      <c r="DI202">
        <v>1758.851851851852</v>
      </c>
      <c r="DJ202">
        <v>1891.9245283018868</v>
      </c>
      <c r="DK202">
        <v>1422.6395348837209</v>
      </c>
      <c r="DL202">
        <v>1049.7777777777778</v>
      </c>
      <c r="DM202">
        <v>1070.6666666666667</v>
      </c>
      <c r="DN202">
        <v>1089</v>
      </c>
      <c r="DO202">
        <v>1069.0769230769231</v>
      </c>
      <c r="DP202">
        <v>1124.4444444444443</v>
      </c>
      <c r="DQ202">
        <v>946.625</v>
      </c>
      <c r="DR202">
        <v>891.1</v>
      </c>
      <c r="DS202">
        <v>985.33333333333337</v>
      </c>
      <c r="DT202">
        <v>1026.4150943396226</v>
      </c>
      <c r="DU202">
        <v>1026.4150943396226</v>
      </c>
      <c r="DV202">
        <v>1271.5611510791366</v>
      </c>
      <c r="DX202">
        <v>1594</v>
      </c>
      <c r="DY202">
        <v>323</v>
      </c>
      <c r="DZ202">
        <v>958.5</v>
      </c>
      <c r="EB202">
        <v>605</v>
      </c>
      <c r="ED202">
        <v>605</v>
      </c>
      <c r="EE202">
        <v>840.66666666666663</v>
      </c>
      <c r="EF202">
        <v>2129</v>
      </c>
      <c r="EG202">
        <v>778</v>
      </c>
      <c r="EH202">
        <v>2055.5</v>
      </c>
      <c r="EI202">
        <v>1754.5</v>
      </c>
      <c r="EJ202">
        <v>2370</v>
      </c>
      <c r="EK202">
        <v>1502</v>
      </c>
      <c r="EM202">
        <v>1936</v>
      </c>
      <c r="EN202">
        <v>1815</v>
      </c>
      <c r="EO202">
        <v>1490.2222222222222</v>
      </c>
      <c r="EP202">
        <v>2295</v>
      </c>
      <c r="ER202">
        <v>1639.5</v>
      </c>
      <c r="ES202">
        <v>1858</v>
      </c>
      <c r="ET202">
        <v>1003</v>
      </c>
      <c r="EU202">
        <v>2277</v>
      </c>
      <c r="EW202">
        <v>1640</v>
      </c>
      <c r="EX202">
        <v>1770.8</v>
      </c>
      <c r="EY202">
        <v>1770.8</v>
      </c>
      <c r="EZ202">
        <v>4.0555555555555554</v>
      </c>
      <c r="FA202">
        <v>1590.4285714285713</v>
      </c>
      <c r="FB202">
        <v>3.5055555555555555</v>
      </c>
      <c r="FC202">
        <v>1300.7385620915034</v>
      </c>
      <c r="FD202">
        <v>324.66666666666669</v>
      </c>
      <c r="FE202">
        <v>318.375</v>
      </c>
      <c r="FF202">
        <v>331.8</v>
      </c>
      <c r="FG202">
        <v>325.44444444444446</v>
      </c>
      <c r="FH202">
        <v>360.6</v>
      </c>
      <c r="FI202">
        <v>304.42857142857144</v>
      </c>
      <c r="FJ202">
        <v>317.25</v>
      </c>
      <c r="FK202">
        <v>323.60000000000002</v>
      </c>
      <c r="FL202">
        <v>313.5</v>
      </c>
      <c r="FM202">
        <v>333.2</v>
      </c>
      <c r="FN202">
        <v>250.42857142857142</v>
      </c>
      <c r="FO202">
        <v>289</v>
      </c>
      <c r="FP202">
        <v>381.33333333333331</v>
      </c>
      <c r="FQ202">
        <v>316.625</v>
      </c>
      <c r="FR202">
        <v>257.77777777777777</v>
      </c>
      <c r="FS202">
        <v>299.85000000000002</v>
      </c>
      <c r="FT202">
        <v>295.21428571428572</v>
      </c>
      <c r="FU202">
        <v>326.8235294117647</v>
      </c>
      <c r="FV202">
        <v>322.33333333333331</v>
      </c>
      <c r="FW202">
        <v>315.27906976744185</v>
      </c>
      <c r="FX202">
        <v>285.73684210526318</v>
      </c>
      <c r="FY202">
        <v>256.21428571428572</v>
      </c>
      <c r="FZ202">
        <v>322.75</v>
      </c>
      <c r="GA202">
        <v>289.38775510204084</v>
      </c>
    </row>
    <row r="203" spans="1:183" x14ac:dyDescent="0.3">
      <c r="A203" s="2" t="s">
        <v>200</v>
      </c>
      <c r="B203">
        <v>1318.3</v>
      </c>
      <c r="C203">
        <v>1066.25</v>
      </c>
      <c r="D203">
        <v>1413.3636363636363</v>
      </c>
      <c r="E203">
        <v>1284.8275862068965</v>
      </c>
      <c r="F203">
        <v>1060.3333333333333</v>
      </c>
      <c r="G203">
        <v>1441</v>
      </c>
      <c r="H203">
        <v>911.25</v>
      </c>
      <c r="I203">
        <v>1167.2857142857142</v>
      </c>
      <c r="J203">
        <v>1227.0877192982457</v>
      </c>
      <c r="K203">
        <v>969.2</v>
      </c>
      <c r="L203">
        <v>611.5</v>
      </c>
      <c r="M203">
        <v>914.83333333333337</v>
      </c>
      <c r="N203">
        <v>0.89830508474576276</v>
      </c>
      <c r="O203">
        <v>801.42105263157896</v>
      </c>
      <c r="P203">
        <v>0.89830508474576276</v>
      </c>
      <c r="Q203">
        <v>801.42105263157896</v>
      </c>
      <c r="R203">
        <v>1.5649717514124293</v>
      </c>
      <c r="S203">
        <v>1120.671052631579</v>
      </c>
      <c r="Z203">
        <v>2274</v>
      </c>
      <c r="AA203">
        <v>2274</v>
      </c>
      <c r="AB203">
        <v>2274</v>
      </c>
      <c r="AH203">
        <v>2274</v>
      </c>
      <c r="AI203">
        <v>1135.6493506493507</v>
      </c>
      <c r="AJ203">
        <v>1818.875</v>
      </c>
      <c r="AK203">
        <v>1620.2857142857142</v>
      </c>
      <c r="AL203">
        <v>1677.2857142857142</v>
      </c>
      <c r="AM203">
        <v>1710.6363636363637</v>
      </c>
      <c r="AN203">
        <v>1765.375</v>
      </c>
      <c r="AO203">
        <v>1938.6666666666667</v>
      </c>
      <c r="AP203">
        <v>1482.6</v>
      </c>
      <c r="AQ203">
        <v>1690.875</v>
      </c>
      <c r="AR203">
        <v>1700.3260869565217</v>
      </c>
      <c r="AS203">
        <v>202</v>
      </c>
      <c r="AT203">
        <v>1556.5</v>
      </c>
      <c r="AU203">
        <v>1502.8333333333333</v>
      </c>
      <c r="AV203">
        <v>1197.75</v>
      </c>
      <c r="AW203">
        <v>1538.5</v>
      </c>
      <c r="AX203">
        <v>1366.8571428571429</v>
      </c>
      <c r="AY203">
        <v>830.42857142857144</v>
      </c>
      <c r="AZ203">
        <v>1196.3888888888889</v>
      </c>
      <c r="BA203">
        <v>1197.0294117647059</v>
      </c>
      <c r="BB203">
        <v>1486.425</v>
      </c>
      <c r="BC203">
        <v>955.625</v>
      </c>
      <c r="BD203">
        <v>1122.3</v>
      </c>
      <c r="BE203">
        <v>948.8</v>
      </c>
      <c r="BF203">
        <v>1012.7142857142857</v>
      </c>
      <c r="BG203">
        <v>837.77777777777783</v>
      </c>
      <c r="BH203">
        <v>902.4</v>
      </c>
      <c r="BI203">
        <v>1000.3333333333334</v>
      </c>
      <c r="BJ203">
        <v>913.10714285714289</v>
      </c>
      <c r="BK203">
        <v>962.91071428571433</v>
      </c>
      <c r="BL203">
        <v>962.91071428571433</v>
      </c>
      <c r="BM203">
        <v>1270.8602941176471</v>
      </c>
      <c r="BN203">
        <v>1683.5</v>
      </c>
      <c r="BQ203">
        <v>1683.5</v>
      </c>
      <c r="BV203">
        <v>1683.5</v>
      </c>
      <c r="BW203">
        <v>125</v>
      </c>
      <c r="BZ203">
        <v>125</v>
      </c>
      <c r="CE203">
        <v>125</v>
      </c>
      <c r="CF203">
        <v>1164</v>
      </c>
      <c r="CG203">
        <v>886</v>
      </c>
      <c r="CJ203">
        <v>886</v>
      </c>
      <c r="CO203">
        <v>886</v>
      </c>
      <c r="CP203">
        <v>886</v>
      </c>
      <c r="CQ203">
        <v>1052.8</v>
      </c>
      <c r="CR203">
        <v>1263.127659574468</v>
      </c>
      <c r="CS203">
        <v>391</v>
      </c>
      <c r="CT203">
        <v>576.33333333333337</v>
      </c>
      <c r="CU203">
        <v>155</v>
      </c>
      <c r="CV203">
        <v>444.33333333333331</v>
      </c>
      <c r="CW203">
        <v>637.33333333333337</v>
      </c>
      <c r="CX203">
        <v>639</v>
      </c>
      <c r="CY203">
        <v>573.66666666666663</v>
      </c>
      <c r="CZ203">
        <v>616.66666666666663</v>
      </c>
      <c r="DA203">
        <v>547.73333333333335</v>
      </c>
      <c r="DB203">
        <v>1076.5</v>
      </c>
      <c r="DC203">
        <v>1480.6666666666667</v>
      </c>
      <c r="DD203">
        <v>1125</v>
      </c>
      <c r="DE203">
        <v>1286.6666666666667</v>
      </c>
      <c r="DF203">
        <v>1130.5</v>
      </c>
      <c r="DG203">
        <v>1311.4</v>
      </c>
      <c r="DH203">
        <v>620.33333333333337</v>
      </c>
      <c r="DI203">
        <v>1067.9000000000001</v>
      </c>
      <c r="DJ203">
        <v>1149.9375</v>
      </c>
      <c r="DK203">
        <v>858.54838709677415</v>
      </c>
      <c r="DL203">
        <v>851</v>
      </c>
      <c r="DM203">
        <v>476</v>
      </c>
      <c r="DN203">
        <v>830.5</v>
      </c>
      <c r="DO203">
        <v>630.85714285714289</v>
      </c>
      <c r="DP203">
        <v>868.5</v>
      </c>
      <c r="DQ203">
        <v>924.25</v>
      </c>
      <c r="DR203">
        <v>529.5</v>
      </c>
      <c r="DS203">
        <v>811.625</v>
      </c>
      <c r="DT203">
        <v>727.26666666666665</v>
      </c>
      <c r="DU203">
        <v>727.26666666666665</v>
      </c>
      <c r="DV203">
        <v>815.73913043478262</v>
      </c>
      <c r="DW203">
        <v>603</v>
      </c>
      <c r="DY203">
        <v>83</v>
      </c>
      <c r="DZ203">
        <v>343</v>
      </c>
      <c r="EA203">
        <v>914</v>
      </c>
      <c r="EC203">
        <v>799</v>
      </c>
      <c r="ED203">
        <v>856.5</v>
      </c>
      <c r="EE203">
        <v>599.75</v>
      </c>
      <c r="EF203">
        <v>1161</v>
      </c>
      <c r="EH203">
        <v>2189</v>
      </c>
      <c r="EI203">
        <v>1675</v>
      </c>
      <c r="EK203">
        <v>1790</v>
      </c>
      <c r="EL203">
        <v>1250</v>
      </c>
      <c r="EM203">
        <v>1520</v>
      </c>
      <c r="EN203">
        <v>1597.5</v>
      </c>
      <c r="EO203">
        <v>1098.625</v>
      </c>
      <c r="EP203">
        <v>505</v>
      </c>
      <c r="ER203">
        <v>505</v>
      </c>
      <c r="ES203">
        <v>505</v>
      </c>
      <c r="EV203">
        <v>406</v>
      </c>
      <c r="EW203">
        <v>406</v>
      </c>
      <c r="EX203">
        <v>485.2</v>
      </c>
      <c r="EY203">
        <v>485.2</v>
      </c>
      <c r="EZ203">
        <v>1.7407407407407407</v>
      </c>
      <c r="FA203">
        <v>862.69230769230774</v>
      </c>
      <c r="FB203">
        <v>1.0333333333333334</v>
      </c>
      <c r="FC203">
        <v>826.08474576271192</v>
      </c>
      <c r="FD203">
        <v>122.5</v>
      </c>
      <c r="FE203">
        <v>219.8</v>
      </c>
      <c r="FF203">
        <v>266</v>
      </c>
      <c r="FG203">
        <v>214.2</v>
      </c>
      <c r="FH203">
        <v>266.66666666666669</v>
      </c>
      <c r="FI203">
        <v>204</v>
      </c>
      <c r="FJ203">
        <v>285</v>
      </c>
      <c r="FK203">
        <v>251.88888888888889</v>
      </c>
      <c r="FL203">
        <v>293.75</v>
      </c>
      <c r="FM203">
        <v>227.14285714285714</v>
      </c>
      <c r="FN203">
        <v>240.42857142857142</v>
      </c>
      <c r="FO203">
        <v>247.11111111111111</v>
      </c>
      <c r="FP203">
        <v>372.625</v>
      </c>
      <c r="FQ203">
        <v>317.5</v>
      </c>
      <c r="FR203">
        <v>322</v>
      </c>
      <c r="FS203">
        <v>337.75</v>
      </c>
      <c r="FT203">
        <v>317</v>
      </c>
      <c r="FU203">
        <v>328.90909090909093</v>
      </c>
      <c r="FV203">
        <v>367.625</v>
      </c>
      <c r="FW203">
        <v>336.14285714285717</v>
      </c>
      <c r="FX203">
        <v>318.3</v>
      </c>
      <c r="FY203">
        <v>313.875</v>
      </c>
      <c r="FZ203">
        <v>360.63636363636363</v>
      </c>
      <c r="GA203">
        <v>333.13793103448273</v>
      </c>
    </row>
    <row r="204" spans="1:183" x14ac:dyDescent="0.3">
      <c r="A204" s="2" t="s">
        <v>201</v>
      </c>
      <c r="B204">
        <v>981.88235294117646</v>
      </c>
      <c r="C204">
        <v>952.22222222222217</v>
      </c>
      <c r="D204">
        <v>1096.9444444444443</v>
      </c>
      <c r="E204">
        <v>1010.8867924528302</v>
      </c>
      <c r="F204">
        <v>1144.625</v>
      </c>
      <c r="G204">
        <v>1118.9285714285713</v>
      </c>
      <c r="H204">
        <v>975</v>
      </c>
      <c r="I204">
        <v>1073.5208333333333</v>
      </c>
      <c r="J204">
        <v>1040.6534653465346</v>
      </c>
      <c r="K204">
        <v>475.6875</v>
      </c>
      <c r="L204">
        <v>458.5</v>
      </c>
      <c r="M204">
        <v>495.38888888888891</v>
      </c>
      <c r="N204">
        <v>1.45</v>
      </c>
      <c r="O204">
        <v>478.0625</v>
      </c>
      <c r="P204">
        <v>1.45</v>
      </c>
      <c r="Q204">
        <v>478.0625</v>
      </c>
      <c r="R204">
        <v>2.9</v>
      </c>
      <c r="S204">
        <v>859.41610738255031</v>
      </c>
      <c r="AI204">
        <v>859.41610738255031</v>
      </c>
      <c r="AJ204">
        <v>1500.9</v>
      </c>
      <c r="AK204">
        <v>1284.3333333333333</v>
      </c>
      <c r="AL204">
        <v>1175.7777777777778</v>
      </c>
      <c r="AM204">
        <v>1326.7857142857142</v>
      </c>
      <c r="AN204">
        <v>1288.6666666666667</v>
      </c>
      <c r="AO204">
        <v>1340.7</v>
      </c>
      <c r="AP204">
        <v>1331.8888888888889</v>
      </c>
      <c r="AQ204">
        <v>1321.1428571428571</v>
      </c>
      <c r="AR204">
        <v>1323.9642857142858</v>
      </c>
      <c r="AS204">
        <v>496</v>
      </c>
      <c r="AT204">
        <v>1015.4444444444445</v>
      </c>
      <c r="AU204">
        <v>656.88888888888891</v>
      </c>
      <c r="AV204">
        <v>740.92</v>
      </c>
      <c r="AW204">
        <v>824.25</v>
      </c>
      <c r="AX204">
        <v>688.57142857142856</v>
      </c>
      <c r="AY204">
        <v>853.1</v>
      </c>
      <c r="AZ204">
        <v>797.8</v>
      </c>
      <c r="BA204">
        <v>769.36</v>
      </c>
      <c r="BB204">
        <v>1062.3584905660377</v>
      </c>
      <c r="BC204">
        <v>649.6</v>
      </c>
      <c r="BD204">
        <v>619.11111111111109</v>
      </c>
      <c r="BE204">
        <v>770.875</v>
      </c>
      <c r="BF204">
        <v>675.37037037037032</v>
      </c>
      <c r="BG204">
        <v>686.33333333333337</v>
      </c>
      <c r="BH204">
        <v>859.5</v>
      </c>
      <c r="BI204">
        <v>739.6</v>
      </c>
      <c r="BJ204">
        <v>764.41379310344826</v>
      </c>
      <c r="BK204">
        <v>721.48214285714289</v>
      </c>
      <c r="BL204">
        <v>721.48214285714289</v>
      </c>
      <c r="BM204">
        <v>944.52469135802471</v>
      </c>
      <c r="BP204">
        <v>1460</v>
      </c>
      <c r="BQ204">
        <v>1460</v>
      </c>
      <c r="BR204">
        <v>320</v>
      </c>
      <c r="BU204">
        <v>320</v>
      </c>
      <c r="BV204">
        <v>890</v>
      </c>
      <c r="BY204">
        <v>123</v>
      </c>
      <c r="BZ204">
        <v>123</v>
      </c>
      <c r="CA204">
        <v>2058</v>
      </c>
      <c r="CD204">
        <v>2058</v>
      </c>
      <c r="CE204">
        <v>1090.5</v>
      </c>
      <c r="CF204">
        <v>990.25</v>
      </c>
      <c r="CI204">
        <v>1775</v>
      </c>
      <c r="CJ204">
        <v>1775</v>
      </c>
      <c r="CK204">
        <v>1040</v>
      </c>
      <c r="CN204">
        <v>1040</v>
      </c>
      <c r="CO204">
        <v>1407.5</v>
      </c>
      <c r="CP204">
        <v>1407.5</v>
      </c>
      <c r="CQ204">
        <v>1129.3333333333333</v>
      </c>
      <c r="CR204">
        <v>951.125</v>
      </c>
      <c r="CS204">
        <v>956.8</v>
      </c>
      <c r="CT204">
        <v>468.85714285714283</v>
      </c>
      <c r="CU204">
        <v>915.2</v>
      </c>
      <c r="CV204">
        <v>743.64705882352939</v>
      </c>
      <c r="CW204">
        <v>425.16666666666669</v>
      </c>
      <c r="CX204">
        <v>690.33333333333337</v>
      </c>
      <c r="CY204">
        <v>1079</v>
      </c>
      <c r="CZ204">
        <v>666.72222222222217</v>
      </c>
      <c r="DA204">
        <v>704.08571428571429</v>
      </c>
      <c r="DB204">
        <v>1838.5555555555557</v>
      </c>
      <c r="DC204">
        <v>1793.8</v>
      </c>
      <c r="DD204">
        <v>1663.2222222222222</v>
      </c>
      <c r="DE204">
        <v>1766.2142857142858</v>
      </c>
      <c r="DF204">
        <v>1888.2222222222222</v>
      </c>
      <c r="DG204">
        <v>1571.4</v>
      </c>
      <c r="DH204">
        <v>1658.375</v>
      </c>
      <c r="DI204">
        <v>1702.7777777777778</v>
      </c>
      <c r="DJ204">
        <v>1735.0727272727272</v>
      </c>
      <c r="DK204">
        <v>1334.1333333333334</v>
      </c>
      <c r="DL204">
        <v>729.4</v>
      </c>
      <c r="DM204">
        <v>792.44444444444446</v>
      </c>
      <c r="DN204">
        <v>787.44444444444446</v>
      </c>
      <c r="DO204">
        <v>768.32142857142856</v>
      </c>
      <c r="DP204">
        <v>782.55555555555554</v>
      </c>
      <c r="DQ204">
        <v>876.6</v>
      </c>
      <c r="DR204">
        <v>819.625</v>
      </c>
      <c r="DS204">
        <v>828.37037037037032</v>
      </c>
      <c r="DT204">
        <v>797.8</v>
      </c>
      <c r="DU204">
        <v>797.8</v>
      </c>
      <c r="DV204">
        <v>1130.6965517241379</v>
      </c>
      <c r="EC204">
        <v>892</v>
      </c>
      <c r="ED204">
        <v>892</v>
      </c>
      <c r="EE204">
        <v>892</v>
      </c>
      <c r="EH204">
        <v>2265</v>
      </c>
      <c r="EI204">
        <v>2265</v>
      </c>
      <c r="EJ204">
        <v>2368</v>
      </c>
      <c r="EL204">
        <v>1316.5</v>
      </c>
      <c r="EM204">
        <v>1667</v>
      </c>
      <c r="EN204">
        <v>1816.5</v>
      </c>
      <c r="EO204">
        <v>1508.3333333333333</v>
      </c>
      <c r="ER204">
        <v>852</v>
      </c>
      <c r="ES204">
        <v>852</v>
      </c>
      <c r="ET204">
        <v>163</v>
      </c>
      <c r="EV204">
        <v>1135</v>
      </c>
      <c r="EW204">
        <v>811</v>
      </c>
      <c r="EX204">
        <v>821.25</v>
      </c>
      <c r="EY204">
        <v>821.25</v>
      </c>
      <c r="EZ204">
        <v>3.4166666666666665</v>
      </c>
      <c r="FA204">
        <v>1233.5</v>
      </c>
      <c r="FB204">
        <v>3.4444444444444446</v>
      </c>
      <c r="FC204">
        <v>1137.3290322580644</v>
      </c>
      <c r="FD204">
        <v>321.55555555555554</v>
      </c>
      <c r="FE204">
        <v>354.5</v>
      </c>
      <c r="FF204">
        <v>234.625</v>
      </c>
      <c r="FG204">
        <v>308</v>
      </c>
      <c r="FH204">
        <v>257</v>
      </c>
      <c r="FI204">
        <v>321.88888888888891</v>
      </c>
      <c r="FJ204">
        <v>377.33333333333331</v>
      </c>
      <c r="FK204">
        <v>309.5</v>
      </c>
      <c r="FL204">
        <v>210.625</v>
      </c>
      <c r="FM204">
        <v>274.42857142857144</v>
      </c>
      <c r="FN204">
        <v>226.8</v>
      </c>
      <c r="FO204">
        <v>234.96</v>
      </c>
      <c r="FP204">
        <v>274</v>
      </c>
      <c r="FQ204">
        <v>273.3</v>
      </c>
      <c r="FR204">
        <v>282.22222222222223</v>
      </c>
      <c r="FS204">
        <v>276.39285714285717</v>
      </c>
      <c r="FT204">
        <v>216.5625</v>
      </c>
      <c r="FU204">
        <v>232.92857142857142</v>
      </c>
      <c r="FV204">
        <v>273.66666666666669</v>
      </c>
      <c r="FW204">
        <v>242.75</v>
      </c>
      <c r="FX204">
        <v>275.88235294117646</v>
      </c>
      <c r="FY204">
        <v>239.55555555555554</v>
      </c>
      <c r="FZ204">
        <v>231.72222222222223</v>
      </c>
      <c r="GA204">
        <v>248.54716981132074</v>
      </c>
    </row>
    <row r="205" spans="1:183" x14ac:dyDescent="0.3">
      <c r="A205" s="2" t="s">
        <v>202</v>
      </c>
      <c r="B205">
        <v>1343.2142857142858</v>
      </c>
      <c r="C205">
        <v>1054.0625</v>
      </c>
      <c r="D205">
        <v>980.6875</v>
      </c>
      <c r="E205">
        <v>1116.5434782608695</v>
      </c>
      <c r="F205">
        <v>1071.25</v>
      </c>
      <c r="G205">
        <v>1131.625</v>
      </c>
      <c r="H205">
        <v>1120.3333333333333</v>
      </c>
      <c r="I205">
        <v>1110.8372093023256</v>
      </c>
      <c r="J205">
        <v>1113.7865168539327</v>
      </c>
      <c r="K205">
        <v>614.07692307692309</v>
      </c>
      <c r="L205">
        <v>536.06666666666672</v>
      </c>
      <c r="M205">
        <v>685.375</v>
      </c>
      <c r="N205">
        <v>1.728813559322034</v>
      </c>
      <c r="O205">
        <v>613.40909090909088</v>
      </c>
      <c r="P205">
        <v>1.728813559322034</v>
      </c>
      <c r="Q205">
        <v>613.40909090909088</v>
      </c>
      <c r="R205">
        <v>2.847457627118644</v>
      </c>
      <c r="S205">
        <v>948.24812030075191</v>
      </c>
      <c r="T205">
        <v>2244</v>
      </c>
      <c r="W205">
        <v>2244</v>
      </c>
      <c r="AB205">
        <v>2244</v>
      </c>
      <c r="AC205">
        <v>900</v>
      </c>
      <c r="AF205">
        <v>900</v>
      </c>
      <c r="AG205">
        <v>900</v>
      </c>
      <c r="AH205">
        <v>1572</v>
      </c>
      <c r="AI205">
        <v>957.48888888888894</v>
      </c>
      <c r="BN205">
        <v>1855.1666666666667</v>
      </c>
      <c r="BO205">
        <v>1327.8571428571429</v>
      </c>
      <c r="BP205">
        <v>1680</v>
      </c>
      <c r="BQ205">
        <v>1609.3</v>
      </c>
      <c r="BR205">
        <v>1323.8888888888889</v>
      </c>
      <c r="BS205">
        <v>1483.5555555555557</v>
      </c>
      <c r="BT205">
        <v>1604.625</v>
      </c>
      <c r="BU205">
        <v>1465.5384615384614</v>
      </c>
      <c r="BV205">
        <v>1528.0434782608695</v>
      </c>
      <c r="BW205">
        <v>1415.5714285714287</v>
      </c>
      <c r="BX205">
        <v>1125.8571428571429</v>
      </c>
      <c r="BY205">
        <v>1124.6666666666667</v>
      </c>
      <c r="BZ205">
        <v>1226.9000000000001</v>
      </c>
      <c r="CA205">
        <v>867.6</v>
      </c>
      <c r="CB205">
        <v>813.625</v>
      </c>
      <c r="CC205">
        <v>929.125</v>
      </c>
      <c r="CD205">
        <v>870.47619047619048</v>
      </c>
      <c r="CE205">
        <v>1044.3414634146341</v>
      </c>
      <c r="CF205">
        <v>1300.0919540229886</v>
      </c>
      <c r="CG205">
        <v>1377.5714285714287</v>
      </c>
      <c r="CH205">
        <v>1670.125</v>
      </c>
      <c r="CI205">
        <v>1605.875</v>
      </c>
      <c r="CJ205">
        <v>1558.7391304347825</v>
      </c>
      <c r="CK205">
        <v>1236.2857142857142</v>
      </c>
      <c r="CL205">
        <v>1438.5</v>
      </c>
      <c r="CM205">
        <v>1392.2222222222222</v>
      </c>
      <c r="CN205">
        <v>1362.1666666666667</v>
      </c>
      <c r="CO205">
        <v>1458.3617021276596</v>
      </c>
      <c r="CP205">
        <v>1458.3617021276596</v>
      </c>
      <c r="CQ205">
        <v>1355.6044776119404</v>
      </c>
      <c r="CR205">
        <v>1355.6044776119404</v>
      </c>
      <c r="DW205">
        <v>256.5</v>
      </c>
      <c r="DX205">
        <v>724</v>
      </c>
      <c r="DZ205">
        <v>537</v>
      </c>
      <c r="EA205">
        <v>1122</v>
      </c>
      <c r="EB205">
        <v>322</v>
      </c>
      <c r="EC205">
        <v>715.66666666666663</v>
      </c>
      <c r="ED205">
        <v>785.5</v>
      </c>
      <c r="EE205">
        <v>672.5454545454545</v>
      </c>
      <c r="EF205">
        <v>803.66666666666663</v>
      </c>
      <c r="EG205">
        <v>1085</v>
      </c>
      <c r="EH205">
        <v>107</v>
      </c>
      <c r="EI205">
        <v>781.33333333333337</v>
      </c>
      <c r="EJ205">
        <v>381</v>
      </c>
      <c r="EK205">
        <v>1480</v>
      </c>
      <c r="EL205">
        <v>661.25</v>
      </c>
      <c r="EM205">
        <v>855.14285714285711</v>
      </c>
      <c r="EN205">
        <v>821.07692307692309</v>
      </c>
      <c r="EO205">
        <v>753</v>
      </c>
      <c r="EP205">
        <v>640</v>
      </c>
      <c r="EQ205">
        <v>1068.5</v>
      </c>
      <c r="ER205">
        <v>2101</v>
      </c>
      <c r="ES205">
        <v>1103.5999999999999</v>
      </c>
      <c r="ET205">
        <v>1131.5</v>
      </c>
      <c r="EU205">
        <v>520.66666666666663</v>
      </c>
      <c r="EV205">
        <v>1291</v>
      </c>
      <c r="EW205">
        <v>915.28571428571433</v>
      </c>
      <c r="EX205">
        <v>993.75</v>
      </c>
      <c r="EY205">
        <v>993.75</v>
      </c>
      <c r="EZ205">
        <v>0.62777777777777777</v>
      </c>
      <c r="FA205">
        <v>833.25</v>
      </c>
      <c r="FB205">
        <v>0.62777777777777777</v>
      </c>
      <c r="FC205">
        <v>833.25</v>
      </c>
      <c r="FT205">
        <v>261.58333333333331</v>
      </c>
      <c r="FU205">
        <v>245.625</v>
      </c>
      <c r="FV205">
        <v>188.4</v>
      </c>
      <c r="FW205">
        <v>230.11627906976744</v>
      </c>
      <c r="FX205">
        <v>232.92857142857142</v>
      </c>
      <c r="FY205">
        <v>196.8125</v>
      </c>
      <c r="FZ205">
        <v>192.375</v>
      </c>
      <c r="GA205">
        <v>206.2608695652174</v>
      </c>
    </row>
    <row r="206" spans="1:183" x14ac:dyDescent="0.3">
      <c r="A206" s="2" t="s">
        <v>203</v>
      </c>
      <c r="B206">
        <v>1145.1333333333334</v>
      </c>
      <c r="C206">
        <v>1052.6666666666667</v>
      </c>
      <c r="D206">
        <v>862.84615384615381</v>
      </c>
      <c r="E206">
        <v>1025.6500000000001</v>
      </c>
      <c r="F206">
        <v>764.36842105263156</v>
      </c>
      <c r="G206">
        <v>755</v>
      </c>
      <c r="H206">
        <v>1053.1333333333334</v>
      </c>
      <c r="I206">
        <v>848</v>
      </c>
      <c r="J206">
        <v>926.95555555555552</v>
      </c>
      <c r="K206">
        <v>671.1875</v>
      </c>
      <c r="L206">
        <v>628.17647058823525</v>
      </c>
      <c r="M206">
        <v>573.75</v>
      </c>
      <c r="N206">
        <v>2.2000000000000002</v>
      </c>
      <c r="O206">
        <v>628.95555555555552</v>
      </c>
      <c r="P206">
        <v>2.2000000000000002</v>
      </c>
      <c r="Q206">
        <v>628.95555555555552</v>
      </c>
      <c r="R206">
        <v>2.9696969696969697</v>
      </c>
      <c r="S206">
        <v>827.62222222222226</v>
      </c>
      <c r="U206">
        <v>721.5</v>
      </c>
      <c r="V206">
        <v>129</v>
      </c>
      <c r="W206">
        <v>524</v>
      </c>
      <c r="Y206">
        <v>1016</v>
      </c>
      <c r="Z206">
        <v>820</v>
      </c>
      <c r="AA206">
        <v>898.4</v>
      </c>
      <c r="AB206">
        <v>758</v>
      </c>
      <c r="AD206">
        <v>629</v>
      </c>
      <c r="AE206">
        <v>1480.5</v>
      </c>
      <c r="AF206">
        <v>1054.75</v>
      </c>
      <c r="AG206">
        <v>1054.75</v>
      </c>
      <c r="AH206">
        <v>856.91666666666663</v>
      </c>
      <c r="AI206">
        <v>830.01360544217687</v>
      </c>
      <c r="AJ206">
        <v>1099.625</v>
      </c>
      <c r="AK206">
        <v>989.125</v>
      </c>
      <c r="AL206">
        <v>512.85714285714289</v>
      </c>
      <c r="AM206">
        <v>882.60869565217388</v>
      </c>
      <c r="AN206">
        <v>1242.3333333333333</v>
      </c>
      <c r="AO206">
        <v>771.16666666666663</v>
      </c>
      <c r="AP206">
        <v>828</v>
      </c>
      <c r="AQ206">
        <v>878.11111111111109</v>
      </c>
      <c r="AR206">
        <v>880.63414634146341</v>
      </c>
      <c r="AS206">
        <v>760.28571428571433</v>
      </c>
      <c r="AT206">
        <v>1121.8333333333333</v>
      </c>
      <c r="AU206">
        <v>1026.1428571428571</v>
      </c>
      <c r="AV206">
        <v>961.8</v>
      </c>
      <c r="AW206">
        <v>1043.1666666666667</v>
      </c>
      <c r="AX206">
        <v>1091.6666666666667</v>
      </c>
      <c r="AY206">
        <v>464.5</v>
      </c>
      <c r="AZ206">
        <v>916.6875</v>
      </c>
      <c r="BA206">
        <v>941.75</v>
      </c>
      <c r="BB206">
        <v>909.20779220779218</v>
      </c>
      <c r="BC206">
        <v>537.5</v>
      </c>
      <c r="BD206">
        <v>302.60000000000002</v>
      </c>
      <c r="BE206">
        <v>474</v>
      </c>
      <c r="BF206">
        <v>430.92857142857144</v>
      </c>
      <c r="BG206">
        <v>333.33333333333331</v>
      </c>
      <c r="BH206">
        <v>280.66666666666669</v>
      </c>
      <c r="BI206">
        <v>455.66666666666669</v>
      </c>
      <c r="BJ206">
        <v>371.73333333333335</v>
      </c>
      <c r="BK206">
        <v>400.31034482758622</v>
      </c>
      <c r="BL206">
        <v>400.31034482758622</v>
      </c>
      <c r="BM206">
        <v>769.98113207547169</v>
      </c>
      <c r="BO206">
        <v>519</v>
      </c>
      <c r="BP206">
        <v>1746</v>
      </c>
      <c r="BQ206">
        <v>1132.5</v>
      </c>
      <c r="BR206">
        <v>534</v>
      </c>
      <c r="BS206">
        <v>1082</v>
      </c>
      <c r="BT206">
        <v>370</v>
      </c>
      <c r="BU206">
        <v>630</v>
      </c>
      <c r="BV206">
        <v>797.5</v>
      </c>
      <c r="BX206">
        <v>333</v>
      </c>
      <c r="BY206">
        <v>208</v>
      </c>
      <c r="BZ206">
        <v>270.5</v>
      </c>
      <c r="CA206">
        <v>1416.5</v>
      </c>
      <c r="CB206">
        <v>681</v>
      </c>
      <c r="CC206">
        <v>680</v>
      </c>
      <c r="CD206">
        <v>1048.5</v>
      </c>
      <c r="CE206">
        <v>789.16666666666663</v>
      </c>
      <c r="CF206">
        <v>793.33333333333337</v>
      </c>
      <c r="CH206">
        <v>1862</v>
      </c>
      <c r="CI206">
        <v>1190</v>
      </c>
      <c r="CJ206">
        <v>1526</v>
      </c>
      <c r="CK206">
        <v>83</v>
      </c>
      <c r="CL206">
        <v>2085</v>
      </c>
      <c r="CM206">
        <v>670</v>
      </c>
      <c r="CN206">
        <v>946</v>
      </c>
      <c r="CO206">
        <v>1178</v>
      </c>
      <c r="CP206">
        <v>1178</v>
      </c>
      <c r="CQ206">
        <v>906.47058823529414</v>
      </c>
      <c r="CR206">
        <v>788.84552845528458</v>
      </c>
      <c r="CS206">
        <v>747.6</v>
      </c>
      <c r="CT206">
        <v>872</v>
      </c>
      <c r="CU206">
        <v>886.85714285714289</v>
      </c>
      <c r="CV206">
        <v>844.73684210526312</v>
      </c>
      <c r="CW206">
        <v>585.28571428571433</v>
      </c>
      <c r="CX206">
        <v>353.42857142857144</v>
      </c>
      <c r="CY206">
        <v>761.25</v>
      </c>
      <c r="CZ206">
        <v>575.5</v>
      </c>
      <c r="DA206">
        <v>700.26829268292681</v>
      </c>
      <c r="DB206">
        <v>1012.8571428571429</v>
      </c>
      <c r="DC206">
        <v>819.16666666666663</v>
      </c>
      <c r="DD206">
        <v>640</v>
      </c>
      <c r="DE206">
        <v>824.25</v>
      </c>
      <c r="DF206">
        <v>742.77777777777783</v>
      </c>
      <c r="DG206">
        <v>1125</v>
      </c>
      <c r="DH206">
        <v>911.125</v>
      </c>
      <c r="DI206">
        <v>910.375</v>
      </c>
      <c r="DJ206">
        <v>871.22727272727275</v>
      </c>
      <c r="DK206">
        <v>788.76470588235293</v>
      </c>
      <c r="DL206">
        <v>562.875</v>
      </c>
      <c r="DM206">
        <v>607.875</v>
      </c>
      <c r="DN206">
        <v>516.25</v>
      </c>
      <c r="DO206">
        <v>562.33333333333337</v>
      </c>
      <c r="DP206">
        <v>722.88888888888891</v>
      </c>
      <c r="DQ206">
        <v>530.625</v>
      </c>
      <c r="DR206">
        <v>401.71428571428572</v>
      </c>
      <c r="DS206">
        <v>565.125</v>
      </c>
      <c r="DT206">
        <v>563.72916666666663</v>
      </c>
      <c r="DU206">
        <v>563.72916666666663</v>
      </c>
      <c r="DV206">
        <v>707.5488721804511</v>
      </c>
      <c r="DW206">
        <v>901</v>
      </c>
      <c r="DX206">
        <v>589</v>
      </c>
      <c r="DY206">
        <v>476</v>
      </c>
      <c r="DZ206">
        <v>655.33333333333337</v>
      </c>
      <c r="EA206">
        <v>503</v>
      </c>
      <c r="EB206">
        <v>1545</v>
      </c>
      <c r="ED206">
        <v>1024</v>
      </c>
      <c r="EE206">
        <v>802.8</v>
      </c>
      <c r="EF206">
        <v>337</v>
      </c>
      <c r="EG206">
        <v>421</v>
      </c>
      <c r="EH206">
        <v>1585.5</v>
      </c>
      <c r="EI206">
        <v>853.2</v>
      </c>
      <c r="EJ206">
        <v>254</v>
      </c>
      <c r="EK206">
        <v>345</v>
      </c>
      <c r="EM206">
        <v>299.5</v>
      </c>
      <c r="EN206">
        <v>695</v>
      </c>
      <c r="EO206">
        <v>739.91666666666663</v>
      </c>
      <c r="EP206">
        <v>1085.5</v>
      </c>
      <c r="EQ206">
        <v>625</v>
      </c>
      <c r="ER206">
        <v>347.5</v>
      </c>
      <c r="ES206">
        <v>686</v>
      </c>
      <c r="ET206">
        <v>160</v>
      </c>
      <c r="EU206">
        <v>1047</v>
      </c>
      <c r="EW206">
        <v>603.5</v>
      </c>
      <c r="EX206">
        <v>665.375</v>
      </c>
      <c r="EY206">
        <v>665.375</v>
      </c>
      <c r="EZ206">
        <v>3.25</v>
      </c>
      <c r="FA206">
        <v>710.1</v>
      </c>
      <c r="FB206">
        <v>2.9833333333333334</v>
      </c>
      <c r="FC206">
        <v>707.88235294117646</v>
      </c>
      <c r="FD206">
        <v>204.77777777777777</v>
      </c>
      <c r="FE206">
        <v>248.14285714285714</v>
      </c>
      <c r="FF206">
        <v>256.625</v>
      </c>
      <c r="FG206">
        <v>234.70833333333334</v>
      </c>
      <c r="FH206">
        <v>197.28571428571428</v>
      </c>
      <c r="FI206">
        <v>149.85714285714286</v>
      </c>
      <c r="FJ206">
        <v>173.5</v>
      </c>
      <c r="FK206">
        <v>173.54545454545453</v>
      </c>
      <c r="FL206">
        <v>186</v>
      </c>
      <c r="FM206">
        <v>153.5</v>
      </c>
      <c r="FN206">
        <v>106.75</v>
      </c>
      <c r="FO206">
        <v>154</v>
      </c>
      <c r="FP206">
        <v>217</v>
      </c>
      <c r="FQ206">
        <v>223.66666666666666</v>
      </c>
      <c r="FR206">
        <v>238.44444444444446</v>
      </c>
      <c r="FS206">
        <v>229.94444444444446</v>
      </c>
      <c r="FT206">
        <v>196.36842105263159</v>
      </c>
      <c r="FU206">
        <v>186.3125</v>
      </c>
      <c r="FV206">
        <v>208.4</v>
      </c>
      <c r="FW206">
        <v>196.76</v>
      </c>
      <c r="FX206">
        <v>216.06666666666666</v>
      </c>
      <c r="FY206">
        <v>196</v>
      </c>
      <c r="FZ206">
        <v>240.38461538461539</v>
      </c>
      <c r="GA206">
        <v>217.95</v>
      </c>
    </row>
    <row r="207" spans="1:183" x14ac:dyDescent="0.3">
      <c r="A207" s="2" t="s">
        <v>204</v>
      </c>
      <c r="B207">
        <v>948.73333333333335</v>
      </c>
      <c r="C207">
        <v>1120</v>
      </c>
      <c r="D207">
        <v>1208.0769230769231</v>
      </c>
      <c r="E207">
        <v>1086.0952380952381</v>
      </c>
      <c r="F207">
        <v>1305.2</v>
      </c>
      <c r="G207">
        <v>1374.8333333333333</v>
      </c>
      <c r="H207">
        <v>1533.125</v>
      </c>
      <c r="I207">
        <v>1395.9444444444443</v>
      </c>
      <c r="J207">
        <v>1260.3854166666667</v>
      </c>
      <c r="K207">
        <v>711.38888888888891</v>
      </c>
      <c r="L207">
        <v>664</v>
      </c>
      <c r="M207">
        <v>772.1</v>
      </c>
      <c r="N207">
        <v>2.75</v>
      </c>
      <c r="O207">
        <v>716.89473684210532</v>
      </c>
      <c r="P207">
        <v>2.75</v>
      </c>
      <c r="Q207">
        <v>716.89473684210532</v>
      </c>
      <c r="R207">
        <v>3.3888888888888888</v>
      </c>
      <c r="S207">
        <v>1057.9084967320262</v>
      </c>
      <c r="AI207">
        <v>1057.9084967320262</v>
      </c>
      <c r="AJ207">
        <v>1117.6666666666667</v>
      </c>
      <c r="AK207">
        <v>1504</v>
      </c>
      <c r="AL207">
        <v>1427.625</v>
      </c>
      <c r="AM207">
        <v>1376.6521739130435</v>
      </c>
      <c r="AN207">
        <v>1771.875</v>
      </c>
      <c r="AO207">
        <v>1406.2857142857142</v>
      </c>
      <c r="AP207">
        <v>1685.5714285714287</v>
      </c>
      <c r="AQ207">
        <v>1628.090909090909</v>
      </c>
      <c r="AR207">
        <v>1499.5777777777778</v>
      </c>
      <c r="AS207">
        <v>1400.4285714285713</v>
      </c>
      <c r="AT207">
        <v>815.66666666666663</v>
      </c>
      <c r="AU207">
        <v>1042.1666666666667</v>
      </c>
      <c r="AV207">
        <v>1102.6315789473683</v>
      </c>
      <c r="AW207">
        <v>704</v>
      </c>
      <c r="AX207">
        <v>1225.625</v>
      </c>
      <c r="AY207">
        <v>1160.25</v>
      </c>
      <c r="AZ207">
        <v>1056.8235294117646</v>
      </c>
      <c r="BA207">
        <v>1081</v>
      </c>
      <c r="BB207">
        <v>1313.5432098765432</v>
      </c>
      <c r="BC207">
        <v>646.25</v>
      </c>
      <c r="BD207">
        <v>813.77777777777783</v>
      </c>
      <c r="BE207">
        <v>728.71428571428567</v>
      </c>
      <c r="BF207">
        <v>733.125</v>
      </c>
      <c r="BG207">
        <v>714.125</v>
      </c>
      <c r="BH207">
        <v>800.5</v>
      </c>
      <c r="BI207">
        <v>681.25</v>
      </c>
      <c r="BJ207">
        <v>731.95833333333337</v>
      </c>
      <c r="BK207">
        <v>732.54166666666663</v>
      </c>
      <c r="BL207">
        <v>732.54166666666663</v>
      </c>
      <c r="BM207">
        <v>1097.3565891472867</v>
      </c>
      <c r="BN207">
        <v>1966.5</v>
      </c>
      <c r="BO207">
        <v>262</v>
      </c>
      <c r="BP207">
        <v>1196</v>
      </c>
      <c r="BQ207">
        <v>1347.75</v>
      </c>
      <c r="BR207">
        <v>1782</v>
      </c>
      <c r="BS207">
        <v>2273</v>
      </c>
      <c r="BT207">
        <v>1536.5</v>
      </c>
      <c r="BU207">
        <v>1782</v>
      </c>
      <c r="BV207">
        <v>1589</v>
      </c>
      <c r="BW207">
        <v>130</v>
      </c>
      <c r="BX207">
        <v>884</v>
      </c>
      <c r="BY207">
        <v>968</v>
      </c>
      <c r="BZ207">
        <v>660.66666666666663</v>
      </c>
      <c r="CA207">
        <v>220</v>
      </c>
      <c r="CC207">
        <v>614</v>
      </c>
      <c r="CD207">
        <v>417</v>
      </c>
      <c r="CE207">
        <v>521.42857142857144</v>
      </c>
      <c r="CF207">
        <v>1121.9375</v>
      </c>
      <c r="CG207">
        <v>2085.5</v>
      </c>
      <c r="CH207">
        <v>2199</v>
      </c>
      <c r="CI207">
        <v>2334</v>
      </c>
      <c r="CJ207">
        <v>2176</v>
      </c>
      <c r="CK207">
        <v>1864.5</v>
      </c>
      <c r="CL207">
        <v>1832</v>
      </c>
      <c r="CM207">
        <v>1838</v>
      </c>
      <c r="CN207">
        <v>1847.4</v>
      </c>
      <c r="CO207">
        <v>1993.4444444444443</v>
      </c>
      <c r="CP207">
        <v>1993.4444444444443</v>
      </c>
      <c r="CQ207">
        <v>1435.68</v>
      </c>
      <c r="CR207">
        <v>1152.2792207792209</v>
      </c>
      <c r="CS207">
        <v>1729.75</v>
      </c>
      <c r="CT207">
        <v>1490.6666666666667</v>
      </c>
      <c r="CU207">
        <v>2115.6666666666665</v>
      </c>
      <c r="CV207">
        <v>1708.4615384615386</v>
      </c>
      <c r="CW207">
        <v>1914.6</v>
      </c>
      <c r="CX207">
        <v>1327.5</v>
      </c>
      <c r="CY207">
        <v>1583.5</v>
      </c>
      <c r="CZ207">
        <v>1632.0769230769231</v>
      </c>
      <c r="DA207">
        <v>1670.2692307692307</v>
      </c>
      <c r="DB207">
        <v>1686.2857142857142</v>
      </c>
      <c r="DC207">
        <v>1788.25</v>
      </c>
      <c r="DD207">
        <v>1783.75</v>
      </c>
      <c r="DE207">
        <v>1739.4666666666667</v>
      </c>
      <c r="DF207">
        <v>1769</v>
      </c>
      <c r="DG207">
        <v>1761.25</v>
      </c>
      <c r="DH207">
        <v>2032.6666666666667</v>
      </c>
      <c r="DI207">
        <v>1849</v>
      </c>
      <c r="DJ207">
        <v>1800.6764705882354</v>
      </c>
      <c r="DK207">
        <v>1744.1666666666667</v>
      </c>
      <c r="DL207">
        <v>552</v>
      </c>
      <c r="DM207">
        <v>654.5</v>
      </c>
      <c r="DN207">
        <v>486.8</v>
      </c>
      <c r="DO207">
        <v>557.6</v>
      </c>
      <c r="DP207">
        <v>586</v>
      </c>
      <c r="DQ207">
        <v>600.9</v>
      </c>
      <c r="DR207">
        <v>882.33333333333337</v>
      </c>
      <c r="DS207">
        <v>647.05882352941171</v>
      </c>
      <c r="DT207">
        <v>605.125</v>
      </c>
      <c r="DU207">
        <v>605.125</v>
      </c>
      <c r="DV207">
        <v>1347.9782608695652</v>
      </c>
      <c r="DW207">
        <v>2386</v>
      </c>
      <c r="DY207">
        <v>2087.5</v>
      </c>
      <c r="DZ207">
        <v>2187</v>
      </c>
      <c r="EA207">
        <v>1920</v>
      </c>
      <c r="EC207">
        <v>1100</v>
      </c>
      <c r="ED207">
        <v>1510</v>
      </c>
      <c r="EE207">
        <v>1916.2</v>
      </c>
      <c r="EG207">
        <v>1379</v>
      </c>
      <c r="EH207">
        <v>1145.5</v>
      </c>
      <c r="EI207">
        <v>1223.3333333333333</v>
      </c>
      <c r="EL207">
        <v>500</v>
      </c>
      <c r="EM207">
        <v>500</v>
      </c>
      <c r="EN207">
        <v>1042.5</v>
      </c>
      <c r="EO207">
        <v>1527.8888888888889</v>
      </c>
      <c r="EP207">
        <v>265</v>
      </c>
      <c r="ER207">
        <v>348</v>
      </c>
      <c r="ES207">
        <v>320.33333333333331</v>
      </c>
      <c r="EV207">
        <v>1762</v>
      </c>
      <c r="EW207">
        <v>1762</v>
      </c>
      <c r="EX207">
        <v>680.75</v>
      </c>
      <c r="EY207">
        <v>680.75</v>
      </c>
      <c r="EZ207">
        <v>3.1904761904761907</v>
      </c>
      <c r="FA207">
        <v>1267.2307692307693</v>
      </c>
      <c r="FB207">
        <v>2.9277777777777776</v>
      </c>
      <c r="FC207">
        <v>1337.9809523809524</v>
      </c>
      <c r="FD207">
        <v>268.8</v>
      </c>
      <c r="FE207">
        <v>234.125</v>
      </c>
      <c r="FF207">
        <v>267.33333333333331</v>
      </c>
      <c r="FG207">
        <v>253.73684210526315</v>
      </c>
      <c r="FH207">
        <v>208.2</v>
      </c>
      <c r="FI207">
        <v>201.75</v>
      </c>
      <c r="FJ207">
        <v>156.75</v>
      </c>
      <c r="FK207">
        <v>190.38461538461539</v>
      </c>
      <c r="FL207">
        <v>273.2</v>
      </c>
      <c r="FM207">
        <v>303</v>
      </c>
      <c r="FN207">
        <v>262.25</v>
      </c>
      <c r="FO207">
        <v>284.64705882352939</v>
      </c>
      <c r="FP207">
        <v>335.625</v>
      </c>
      <c r="FQ207">
        <v>243.71428571428572</v>
      </c>
      <c r="FR207">
        <v>337.14285714285717</v>
      </c>
      <c r="FS207">
        <v>306.86363636363637</v>
      </c>
      <c r="FT207">
        <v>259.35000000000002</v>
      </c>
      <c r="FU207">
        <v>266.11111111111109</v>
      </c>
      <c r="FV207">
        <v>342.4375</v>
      </c>
      <c r="FW207">
        <v>286.22222222222223</v>
      </c>
      <c r="FX207">
        <v>220.86666666666667</v>
      </c>
      <c r="FY207">
        <v>272</v>
      </c>
      <c r="FZ207">
        <v>236.61538461538461</v>
      </c>
      <c r="GA207">
        <v>242.78571428571428</v>
      </c>
    </row>
    <row r="208" spans="1:183" x14ac:dyDescent="0.3">
      <c r="A208" s="2" t="s">
        <v>205</v>
      </c>
      <c r="T208">
        <v>1359.0384615384614</v>
      </c>
      <c r="U208">
        <v>968.22580645161293</v>
      </c>
      <c r="V208">
        <v>1111.5862068965516</v>
      </c>
      <c r="W208">
        <v>1134.7209302325582</v>
      </c>
      <c r="X208">
        <v>1245.8285714285714</v>
      </c>
      <c r="Y208">
        <v>1374.0857142857142</v>
      </c>
      <c r="Z208">
        <v>1340.3125</v>
      </c>
      <c r="AA208">
        <v>1319.4803921568628</v>
      </c>
      <c r="AB208">
        <v>1234.9627659574469</v>
      </c>
      <c r="AC208">
        <v>1351.2903225806451</v>
      </c>
      <c r="AD208">
        <v>1392.7837837837837</v>
      </c>
      <c r="AE208">
        <v>1341.878787878788</v>
      </c>
      <c r="AF208">
        <v>1363.4158415841584</v>
      </c>
      <c r="AG208">
        <v>1363.4158415841584</v>
      </c>
      <c r="AH208">
        <v>1279.8546712802768</v>
      </c>
      <c r="AI208">
        <v>1279.8546712802768</v>
      </c>
      <c r="BN208">
        <v>1175.5294117647059</v>
      </c>
      <c r="BO208">
        <v>1381.6666666666667</v>
      </c>
      <c r="BP208">
        <v>1254.1333333333334</v>
      </c>
      <c r="BQ208">
        <v>1266.4042553191489</v>
      </c>
      <c r="BR208">
        <v>1412.6428571428571</v>
      </c>
      <c r="BS208">
        <v>1199.9375</v>
      </c>
      <c r="BT208">
        <v>1611.1333333333334</v>
      </c>
      <c r="BU208">
        <v>1403.1777777777777</v>
      </c>
      <c r="BV208">
        <v>1333.304347826087</v>
      </c>
      <c r="BW208">
        <v>1052.8571428571429</v>
      </c>
      <c r="BX208">
        <v>1123.8571428571429</v>
      </c>
      <c r="BY208">
        <v>1052.8571428571429</v>
      </c>
      <c r="BZ208">
        <v>1076.5238095238096</v>
      </c>
      <c r="CA208">
        <v>1054.5833333333333</v>
      </c>
      <c r="CB208">
        <v>1245.8461538461538</v>
      </c>
      <c r="CC208">
        <v>1062.8333333333333</v>
      </c>
      <c r="CD208">
        <v>1124.4594594594594</v>
      </c>
      <c r="CE208">
        <v>1098.9746835443038</v>
      </c>
      <c r="CF208">
        <v>1225.046783625731</v>
      </c>
      <c r="CG208">
        <v>1064.6428571428571</v>
      </c>
      <c r="CH208">
        <v>988.8</v>
      </c>
      <c r="CI208">
        <v>951.58333333333337</v>
      </c>
      <c r="CJ208">
        <v>1003.8048780487804</v>
      </c>
      <c r="CK208">
        <v>806.42857142857144</v>
      </c>
      <c r="CL208">
        <v>596.11111111111109</v>
      </c>
      <c r="CM208">
        <v>944.66666666666663</v>
      </c>
      <c r="CN208">
        <v>811.18421052631584</v>
      </c>
      <c r="CO208">
        <v>911.15189873417717</v>
      </c>
      <c r="CP208">
        <v>911.15189873417717</v>
      </c>
      <c r="CQ208">
        <v>1125.856</v>
      </c>
      <c r="CR208">
        <v>1125.856</v>
      </c>
      <c r="DW208">
        <v>1283.5833333333333</v>
      </c>
      <c r="DX208">
        <v>1034.0999999999999</v>
      </c>
      <c r="DY208">
        <v>1007.8461538461538</v>
      </c>
      <c r="DZ208">
        <v>1109.8857142857144</v>
      </c>
      <c r="EA208">
        <v>1417.3636363636363</v>
      </c>
      <c r="EB208">
        <v>1302.909090909091</v>
      </c>
      <c r="EC208">
        <v>1645.9</v>
      </c>
      <c r="ED208">
        <v>1449.4375</v>
      </c>
      <c r="EE208">
        <v>1272.0597014925372</v>
      </c>
      <c r="EF208">
        <v>1439.4285714285713</v>
      </c>
      <c r="EG208">
        <v>1451</v>
      </c>
      <c r="EH208">
        <v>1229.3888888888889</v>
      </c>
      <c r="EI208">
        <v>1364.5208333333333</v>
      </c>
      <c r="EJ208">
        <v>1132.0625</v>
      </c>
      <c r="EK208">
        <v>1570.4666666666667</v>
      </c>
      <c r="EL208">
        <v>1375.0666666666666</v>
      </c>
      <c r="EM208">
        <v>1354.2608695652175</v>
      </c>
      <c r="EN208">
        <v>1359.5</v>
      </c>
      <c r="EO208">
        <v>1323.111801242236</v>
      </c>
      <c r="EP208">
        <v>919.6</v>
      </c>
      <c r="EQ208">
        <v>809.93333333333328</v>
      </c>
      <c r="ER208">
        <v>1073.8571428571429</v>
      </c>
      <c r="ES208">
        <v>931.2954545454545</v>
      </c>
      <c r="ET208">
        <v>788.5</v>
      </c>
      <c r="EU208">
        <v>842.2</v>
      </c>
      <c r="EV208">
        <v>1126.2857142857142</v>
      </c>
      <c r="EW208">
        <v>917.20930232558135</v>
      </c>
      <c r="EX208">
        <v>924.33333333333337</v>
      </c>
      <c r="EY208">
        <v>924.33333333333337</v>
      </c>
      <c r="EZ208">
        <v>2.7361111111111112</v>
      </c>
      <c r="FA208">
        <v>1183.2177419354839</v>
      </c>
      <c r="FB208">
        <v>2.7361111111111112</v>
      </c>
      <c r="FC208">
        <v>1183.2177419354839</v>
      </c>
    </row>
    <row r="209" spans="1:183" x14ac:dyDescent="0.3">
      <c r="A209" s="2" t="s">
        <v>206</v>
      </c>
      <c r="B209">
        <v>655.68421052631584</v>
      </c>
      <c r="C209">
        <v>723.82352941176475</v>
      </c>
      <c r="D209">
        <v>751.5625</v>
      </c>
      <c r="E209">
        <v>707.46153846153845</v>
      </c>
      <c r="F209">
        <v>430.875</v>
      </c>
      <c r="G209">
        <v>763.91666666666663</v>
      </c>
      <c r="H209">
        <v>563.88235294117646</v>
      </c>
      <c r="I209">
        <v>569.93333333333328</v>
      </c>
      <c r="J209">
        <v>643.65979381443299</v>
      </c>
      <c r="K209">
        <v>395</v>
      </c>
      <c r="L209">
        <v>388.66666666666669</v>
      </c>
      <c r="M209">
        <v>401.75</v>
      </c>
      <c r="N209">
        <v>1.7719298245614035</v>
      </c>
      <c r="O209">
        <v>395.27659574468083</v>
      </c>
      <c r="P209">
        <v>1.7719298245614035</v>
      </c>
      <c r="Q209">
        <v>395.27659574468083</v>
      </c>
      <c r="R209">
        <v>2.4035087719298245</v>
      </c>
      <c r="S209">
        <v>562.59027777777783</v>
      </c>
      <c r="T209">
        <v>429</v>
      </c>
      <c r="U209">
        <v>944</v>
      </c>
      <c r="W209">
        <v>772.33333333333337</v>
      </c>
      <c r="X209">
        <v>929</v>
      </c>
      <c r="Y209">
        <v>463</v>
      </c>
      <c r="AA209">
        <v>618.33333333333337</v>
      </c>
      <c r="AB209">
        <v>695.33333333333337</v>
      </c>
      <c r="AC209">
        <v>325</v>
      </c>
      <c r="AD209">
        <v>693</v>
      </c>
      <c r="AF209">
        <v>570.33333333333337</v>
      </c>
      <c r="AG209">
        <v>570.33333333333337</v>
      </c>
      <c r="AH209">
        <v>653.66666666666663</v>
      </c>
      <c r="AI209">
        <v>567.94771241830063</v>
      </c>
      <c r="AJ209">
        <v>527.5</v>
      </c>
      <c r="AK209">
        <v>595.75</v>
      </c>
      <c r="AL209">
        <v>618</v>
      </c>
      <c r="AM209">
        <v>577</v>
      </c>
      <c r="AN209">
        <v>499.66666666666669</v>
      </c>
      <c r="AO209">
        <v>137</v>
      </c>
      <c r="AP209">
        <v>547</v>
      </c>
      <c r="AQ209">
        <v>483.90909090909093</v>
      </c>
      <c r="AR209">
        <v>530.4545454545455</v>
      </c>
      <c r="AS209">
        <v>616</v>
      </c>
      <c r="AT209">
        <v>1077.75</v>
      </c>
      <c r="AU209">
        <v>342.66666666666669</v>
      </c>
      <c r="AV209">
        <v>709.36363636363637</v>
      </c>
      <c r="AW209">
        <v>650.5</v>
      </c>
      <c r="AX209">
        <v>613</v>
      </c>
      <c r="AY209">
        <v>578.33333333333337</v>
      </c>
      <c r="AZ209">
        <v>609.77777777777783</v>
      </c>
      <c r="BA209">
        <v>664.55</v>
      </c>
      <c r="BB209">
        <v>594.30952380952385</v>
      </c>
      <c r="BC209">
        <v>135</v>
      </c>
      <c r="BD209">
        <v>332.2</v>
      </c>
      <c r="BE209">
        <v>324.66666666666669</v>
      </c>
      <c r="BF209">
        <v>307.77777777777777</v>
      </c>
      <c r="BG209">
        <v>289.5</v>
      </c>
      <c r="BH209">
        <v>270</v>
      </c>
      <c r="BI209">
        <v>368</v>
      </c>
      <c r="BJ209">
        <v>322.22222222222223</v>
      </c>
      <c r="BK209">
        <v>315</v>
      </c>
      <c r="BL209">
        <v>315</v>
      </c>
      <c r="BM209">
        <v>510.51666666666665</v>
      </c>
      <c r="BR209">
        <v>137</v>
      </c>
      <c r="BT209">
        <v>919</v>
      </c>
      <c r="BU209">
        <v>658.33333333333337</v>
      </c>
      <c r="BV209">
        <v>658.33333333333337</v>
      </c>
      <c r="BW209">
        <v>638</v>
      </c>
      <c r="BY209">
        <v>386</v>
      </c>
      <c r="BZ209">
        <v>554</v>
      </c>
      <c r="CA209">
        <v>487</v>
      </c>
      <c r="CC209">
        <v>105</v>
      </c>
      <c r="CD209">
        <v>232.33333333333334</v>
      </c>
      <c r="CE209">
        <v>393.16666666666669</v>
      </c>
      <c r="CF209">
        <v>481.55555555555554</v>
      </c>
      <c r="CG209">
        <v>145</v>
      </c>
      <c r="CJ209">
        <v>145</v>
      </c>
      <c r="CK209">
        <v>415</v>
      </c>
      <c r="CM209">
        <v>520</v>
      </c>
      <c r="CN209">
        <v>450</v>
      </c>
      <c r="CO209">
        <v>328</v>
      </c>
      <c r="CP209">
        <v>328</v>
      </c>
      <c r="CQ209">
        <v>426.71428571428572</v>
      </c>
      <c r="CR209">
        <v>494.66216216216219</v>
      </c>
      <c r="CS209">
        <v>295.85714285714283</v>
      </c>
      <c r="CT209">
        <v>221.9</v>
      </c>
      <c r="CU209">
        <v>649</v>
      </c>
      <c r="CV209">
        <v>355.82608695652175</v>
      </c>
      <c r="CW209">
        <v>286</v>
      </c>
      <c r="CX209">
        <v>394.85714285714283</v>
      </c>
      <c r="CY209">
        <v>388</v>
      </c>
      <c r="CZ209">
        <v>357.72727272727275</v>
      </c>
      <c r="DA209">
        <v>356.75555555555553</v>
      </c>
      <c r="DB209">
        <v>477.57142857142856</v>
      </c>
      <c r="DC209">
        <v>542.33333333333337</v>
      </c>
      <c r="DD209">
        <v>603.5</v>
      </c>
      <c r="DE209">
        <v>538.40909090909088</v>
      </c>
      <c r="DF209">
        <v>550.83333333333337</v>
      </c>
      <c r="DG209">
        <v>416.11111111111109</v>
      </c>
      <c r="DH209">
        <v>561</v>
      </c>
      <c r="DI209">
        <v>504.125</v>
      </c>
      <c r="DJ209">
        <v>520.52173913043475</v>
      </c>
      <c r="DK209">
        <v>439.53846153846155</v>
      </c>
      <c r="DL209">
        <v>305.83333333333331</v>
      </c>
      <c r="DM209">
        <v>251.5</v>
      </c>
      <c r="DN209">
        <v>245.2</v>
      </c>
      <c r="DO209">
        <v>267</v>
      </c>
      <c r="DP209">
        <v>254.16666666666666</v>
      </c>
      <c r="DQ209">
        <v>278</v>
      </c>
      <c r="DR209">
        <v>188.71428571428572</v>
      </c>
      <c r="DS209">
        <v>241.42857142857142</v>
      </c>
      <c r="DT209">
        <v>253.57499999999999</v>
      </c>
      <c r="DU209">
        <v>253.57499999999999</v>
      </c>
      <c r="DV209">
        <v>382.75572519083971</v>
      </c>
      <c r="DW209">
        <v>354</v>
      </c>
      <c r="DZ209">
        <v>354</v>
      </c>
      <c r="EB209">
        <v>408</v>
      </c>
      <c r="ED209">
        <v>408</v>
      </c>
      <c r="EE209">
        <v>381</v>
      </c>
      <c r="EF209">
        <v>792</v>
      </c>
      <c r="EH209">
        <v>617</v>
      </c>
      <c r="EI209">
        <v>704.5</v>
      </c>
      <c r="EJ209">
        <v>1228</v>
      </c>
      <c r="EK209">
        <v>512</v>
      </c>
      <c r="EL209">
        <v>273</v>
      </c>
      <c r="EM209">
        <v>671</v>
      </c>
      <c r="EN209">
        <v>684.4</v>
      </c>
      <c r="EO209">
        <v>597.71428571428567</v>
      </c>
      <c r="ER209">
        <v>191</v>
      </c>
      <c r="ES209">
        <v>191</v>
      </c>
      <c r="EU209">
        <v>359</v>
      </c>
      <c r="EV209">
        <v>94</v>
      </c>
      <c r="EW209">
        <v>226.5</v>
      </c>
      <c r="EX209">
        <v>214.66666666666666</v>
      </c>
      <c r="EY209">
        <v>214.66666666666666</v>
      </c>
      <c r="EZ209">
        <v>1.6</v>
      </c>
      <c r="FA209">
        <v>482.8</v>
      </c>
      <c r="FB209">
        <v>1.7055555555555555</v>
      </c>
      <c r="FC209">
        <v>389.85106382978722</v>
      </c>
      <c r="FD209">
        <v>242.66666666666666</v>
      </c>
      <c r="FE209">
        <v>150.22222222222223</v>
      </c>
      <c r="FF209">
        <v>183.33333333333334</v>
      </c>
      <c r="FG209">
        <v>185.75</v>
      </c>
      <c r="FH209">
        <v>147.71428571428572</v>
      </c>
      <c r="FI209">
        <v>146.42857142857142</v>
      </c>
      <c r="FJ209">
        <v>150.75</v>
      </c>
      <c r="FK209">
        <v>148.40909090909091</v>
      </c>
      <c r="FL209">
        <v>142</v>
      </c>
      <c r="FM209">
        <v>186.5</v>
      </c>
      <c r="FN209">
        <v>195.33333333333334</v>
      </c>
      <c r="FO209">
        <v>179.55555555555554</v>
      </c>
      <c r="FP209">
        <v>203.83333333333334</v>
      </c>
      <c r="FQ209">
        <v>137</v>
      </c>
      <c r="FR209">
        <v>216.25</v>
      </c>
      <c r="FS209">
        <v>202.27272727272728</v>
      </c>
      <c r="FT209">
        <v>188.8125</v>
      </c>
      <c r="FU209">
        <v>227.5</v>
      </c>
      <c r="FV209">
        <v>213.76470588235293</v>
      </c>
      <c r="FW209">
        <v>208.55555555555554</v>
      </c>
      <c r="FX209">
        <v>224.94736842105263</v>
      </c>
      <c r="FY209">
        <v>213.8235294117647</v>
      </c>
      <c r="FZ209">
        <v>206.1875</v>
      </c>
      <c r="GA209">
        <v>215.53846153846155</v>
      </c>
    </row>
    <row r="210" spans="1:183" x14ac:dyDescent="0.3">
      <c r="A210" s="2" t="s">
        <v>207</v>
      </c>
      <c r="B210">
        <v>1577.25</v>
      </c>
      <c r="C210">
        <v>1471</v>
      </c>
      <c r="D210">
        <v>1316.8</v>
      </c>
      <c r="E210">
        <v>1446.2857142857142</v>
      </c>
      <c r="F210">
        <v>1540.125</v>
      </c>
      <c r="G210">
        <v>1430.8666666666666</v>
      </c>
      <c r="H210">
        <v>1752.5</v>
      </c>
      <c r="I210">
        <v>1569.7777777777778</v>
      </c>
      <c r="J210">
        <v>1510.16091954023</v>
      </c>
      <c r="K210">
        <v>722.0625</v>
      </c>
      <c r="L210">
        <v>646.76470588235293</v>
      </c>
      <c r="M210">
        <v>763.55555555555554</v>
      </c>
      <c r="N210">
        <v>2</v>
      </c>
      <c r="O210">
        <v>711.60784313725492</v>
      </c>
      <c r="P210">
        <v>2</v>
      </c>
      <c r="Q210">
        <v>711.60784313725492</v>
      </c>
      <c r="R210">
        <v>3.1388888888888888</v>
      </c>
      <c r="S210">
        <v>1215.0434782608695</v>
      </c>
      <c r="AI210">
        <v>1215.0434782608695</v>
      </c>
      <c r="AN210">
        <v>1637</v>
      </c>
      <c r="AP210">
        <v>1524</v>
      </c>
      <c r="AQ210">
        <v>1580.5</v>
      </c>
      <c r="AR210">
        <v>1580.5</v>
      </c>
      <c r="AS210">
        <v>2301</v>
      </c>
      <c r="AV210">
        <v>2301</v>
      </c>
      <c r="AW210">
        <v>1056</v>
      </c>
      <c r="AY210">
        <v>1440</v>
      </c>
      <c r="AZ210">
        <v>1248</v>
      </c>
      <c r="BA210">
        <v>1599</v>
      </c>
      <c r="BB210">
        <v>1588.4285714285713</v>
      </c>
      <c r="BC210">
        <v>378</v>
      </c>
      <c r="BF210">
        <v>378</v>
      </c>
      <c r="BG210">
        <v>1295</v>
      </c>
      <c r="BI210">
        <v>1227</v>
      </c>
      <c r="BJ210">
        <v>1261</v>
      </c>
      <c r="BK210">
        <v>1084.4000000000001</v>
      </c>
      <c r="BL210">
        <v>1084.4000000000001</v>
      </c>
      <c r="BM210">
        <v>1378.4166666666667</v>
      </c>
      <c r="BN210">
        <v>1115.2222222222222</v>
      </c>
      <c r="BO210">
        <v>771.11111111111109</v>
      </c>
      <c r="BP210">
        <v>1227.5555555555557</v>
      </c>
      <c r="BQ210">
        <v>1037.962962962963</v>
      </c>
      <c r="BR210">
        <v>1576.5</v>
      </c>
      <c r="BS210">
        <v>1346.8888888888889</v>
      </c>
      <c r="BT210">
        <v>1155.8</v>
      </c>
      <c r="BU210">
        <v>1368</v>
      </c>
      <c r="BV210">
        <v>1178.4042553191489</v>
      </c>
      <c r="BW210">
        <v>1536.25</v>
      </c>
      <c r="BX210">
        <v>1466.125</v>
      </c>
      <c r="BY210">
        <v>964.88888888888891</v>
      </c>
      <c r="BZ210">
        <v>1264.6666666666667</v>
      </c>
      <c r="CA210">
        <v>1421.8</v>
      </c>
      <c r="CB210">
        <v>1741.8</v>
      </c>
      <c r="CC210">
        <v>1698.5</v>
      </c>
      <c r="CD210">
        <v>1625.5625</v>
      </c>
      <c r="CE210">
        <v>1420.7297297297298</v>
      </c>
      <c r="CF210">
        <v>1285.1428571428571</v>
      </c>
      <c r="CG210">
        <v>1265.5714285714287</v>
      </c>
      <c r="CH210">
        <v>972.9</v>
      </c>
      <c r="CI210">
        <v>924</v>
      </c>
      <c r="CJ210">
        <v>1034.7692307692307</v>
      </c>
      <c r="CK210">
        <v>1132.5</v>
      </c>
      <c r="CL210">
        <v>1058.3333333333333</v>
      </c>
      <c r="CM210">
        <v>894.5</v>
      </c>
      <c r="CN210">
        <v>1020.695652173913</v>
      </c>
      <c r="CO210">
        <v>1028.1632653061224</v>
      </c>
      <c r="CP210">
        <v>1028.1632653061224</v>
      </c>
      <c r="CQ210">
        <v>1190.4661654135339</v>
      </c>
      <c r="CR210">
        <v>1206.0206896551724</v>
      </c>
      <c r="CS210">
        <v>1221</v>
      </c>
      <c r="CT210">
        <v>1354.3333333333333</v>
      </c>
      <c r="CU210">
        <v>1471.6</v>
      </c>
      <c r="CV210">
        <v>1341.7647058823529</v>
      </c>
      <c r="CW210">
        <v>1349</v>
      </c>
      <c r="CX210">
        <v>1180</v>
      </c>
      <c r="CY210">
        <v>1315.7142857142858</v>
      </c>
      <c r="CZ210">
        <v>1274.4736842105262</v>
      </c>
      <c r="DA210">
        <v>1306.25</v>
      </c>
      <c r="DB210">
        <v>1459</v>
      </c>
      <c r="DC210">
        <v>1379.5</v>
      </c>
      <c r="DD210">
        <v>1119.1666666666667</v>
      </c>
      <c r="DE210">
        <v>1333.2</v>
      </c>
      <c r="DF210">
        <v>1723.5714285714287</v>
      </c>
      <c r="DG210">
        <v>1358.5714285714287</v>
      </c>
      <c r="DH210">
        <v>1387.5</v>
      </c>
      <c r="DI210">
        <v>1485.2272727272727</v>
      </c>
      <c r="DJ210">
        <v>1412.8333333333333</v>
      </c>
      <c r="DK210">
        <v>1363.6410256410256</v>
      </c>
      <c r="DL210">
        <v>855.71428571428567</v>
      </c>
      <c r="DM210">
        <v>750</v>
      </c>
      <c r="DN210">
        <v>784.33333333333337</v>
      </c>
      <c r="DO210">
        <v>799.78947368421052</v>
      </c>
      <c r="DP210">
        <v>1013.75</v>
      </c>
      <c r="DQ210">
        <v>890.375</v>
      </c>
      <c r="DR210">
        <v>1275.1428571428571</v>
      </c>
      <c r="DS210">
        <v>1050.391304347826</v>
      </c>
      <c r="DT210">
        <v>937.02380952380952</v>
      </c>
      <c r="DU210">
        <v>937.02380952380952</v>
      </c>
      <c r="DV210">
        <v>1214.325</v>
      </c>
      <c r="DX210">
        <v>1772</v>
      </c>
      <c r="DY210">
        <v>635</v>
      </c>
      <c r="DZ210">
        <v>1203.5</v>
      </c>
      <c r="EA210">
        <v>110</v>
      </c>
      <c r="EB210">
        <v>2323</v>
      </c>
      <c r="ED210">
        <v>1216.5</v>
      </c>
      <c r="EE210">
        <v>1210</v>
      </c>
      <c r="EF210">
        <v>1927</v>
      </c>
      <c r="EG210">
        <v>2011</v>
      </c>
      <c r="EH210">
        <v>1384.6666666666667</v>
      </c>
      <c r="EI210">
        <v>1618.4</v>
      </c>
      <c r="EJ210">
        <v>2027</v>
      </c>
      <c r="EM210">
        <v>2027</v>
      </c>
      <c r="EN210">
        <v>1686.5</v>
      </c>
      <c r="EO210">
        <v>1495.9</v>
      </c>
      <c r="EQ210">
        <v>1742.5</v>
      </c>
      <c r="ER210">
        <v>1165</v>
      </c>
      <c r="ES210">
        <v>1453.75</v>
      </c>
      <c r="ET210">
        <v>1681</v>
      </c>
      <c r="EU210">
        <v>2357</v>
      </c>
      <c r="EW210">
        <v>2019</v>
      </c>
      <c r="EX210">
        <v>1642.1666666666667</v>
      </c>
      <c r="EY210">
        <v>1642.1666666666667</v>
      </c>
      <c r="EZ210">
        <v>4.041666666666667</v>
      </c>
      <c r="FA210">
        <v>1550.75</v>
      </c>
      <c r="FB210">
        <v>3.3</v>
      </c>
      <c r="FC210">
        <v>1253.9044117647059</v>
      </c>
      <c r="FD210">
        <v>319</v>
      </c>
      <c r="FE210">
        <v>248.28571428571428</v>
      </c>
      <c r="FF210">
        <v>318.25</v>
      </c>
      <c r="FG210">
        <v>296.22727272727275</v>
      </c>
      <c r="FH210">
        <v>272.39999999999998</v>
      </c>
      <c r="FI210">
        <v>310.14285714285717</v>
      </c>
      <c r="FJ210">
        <v>298.42857142857144</v>
      </c>
      <c r="FK210">
        <v>295.89473684210526</v>
      </c>
      <c r="FL210">
        <v>99</v>
      </c>
      <c r="FN210">
        <v>392</v>
      </c>
      <c r="FO210">
        <v>245.5</v>
      </c>
      <c r="FP210">
        <v>212</v>
      </c>
      <c r="FR210">
        <v>391.5</v>
      </c>
      <c r="FS210">
        <v>301.75</v>
      </c>
      <c r="FT210">
        <v>319.0625</v>
      </c>
      <c r="FU210">
        <v>262.66666666666669</v>
      </c>
      <c r="FV210">
        <v>335.28571428571428</v>
      </c>
      <c r="FW210">
        <v>305.31111111111113</v>
      </c>
      <c r="FX210">
        <v>272.58333333333331</v>
      </c>
      <c r="FY210">
        <v>307.60000000000002</v>
      </c>
      <c r="FZ210">
        <v>319.06666666666666</v>
      </c>
      <c r="GA210">
        <v>301.6904761904762</v>
      </c>
    </row>
    <row r="211" spans="1:183" x14ac:dyDescent="0.3">
      <c r="A211" s="2" t="s">
        <v>208</v>
      </c>
      <c r="B211">
        <v>1519.3333333333333</v>
      </c>
      <c r="C211">
        <v>1598.7272727272727</v>
      </c>
      <c r="D211">
        <v>1458.3846153846155</v>
      </c>
      <c r="E211">
        <v>1521.5833333333333</v>
      </c>
      <c r="F211">
        <v>1273.3571428571429</v>
      </c>
      <c r="G211">
        <v>1533.0769230769231</v>
      </c>
      <c r="H211">
        <v>1291.2</v>
      </c>
      <c r="I211">
        <v>1360.1190476190477</v>
      </c>
      <c r="J211">
        <v>1434.6410256410256</v>
      </c>
      <c r="K211">
        <v>523</v>
      </c>
      <c r="L211">
        <v>526.41176470588232</v>
      </c>
      <c r="M211">
        <v>501.88888888888891</v>
      </c>
      <c r="N211">
        <v>1.7457627118644068</v>
      </c>
      <c r="O211">
        <v>516.92452830188677</v>
      </c>
      <c r="P211">
        <v>1.7457627118644068</v>
      </c>
      <c r="Q211">
        <v>516.92452830188677</v>
      </c>
      <c r="R211">
        <v>2.8700564971751414</v>
      </c>
      <c r="S211">
        <v>1063.3511450381679</v>
      </c>
      <c r="U211">
        <v>1590</v>
      </c>
      <c r="W211">
        <v>1590</v>
      </c>
      <c r="AB211">
        <v>1590</v>
      </c>
      <c r="AD211">
        <v>251</v>
      </c>
      <c r="AF211">
        <v>251</v>
      </c>
      <c r="AG211">
        <v>251</v>
      </c>
      <c r="AH211">
        <v>920.5</v>
      </c>
      <c r="AI211">
        <v>1061.203007518797</v>
      </c>
      <c r="AJ211">
        <v>745</v>
      </c>
      <c r="AK211">
        <v>1259.5999999999999</v>
      </c>
      <c r="AL211">
        <v>562</v>
      </c>
      <c r="AM211">
        <v>867.73333333333335</v>
      </c>
      <c r="AN211">
        <v>878.66666666666663</v>
      </c>
      <c r="AO211">
        <v>1049.1666666666667</v>
      </c>
      <c r="AP211">
        <v>1403.1428571428571</v>
      </c>
      <c r="AQ211">
        <v>1125.7368421052631</v>
      </c>
      <c r="AR211">
        <v>1011.9117647058823</v>
      </c>
      <c r="AS211">
        <v>1533.2</v>
      </c>
      <c r="AT211">
        <v>1704</v>
      </c>
      <c r="AU211">
        <v>783.875</v>
      </c>
      <c r="AV211">
        <v>1271.6315789473683</v>
      </c>
      <c r="AW211">
        <v>1452.6666666666667</v>
      </c>
      <c r="AX211">
        <v>775.2</v>
      </c>
      <c r="AY211">
        <v>1170.5</v>
      </c>
      <c r="AZ211">
        <v>1148.6923076923076</v>
      </c>
      <c r="BA211">
        <v>1221.6875</v>
      </c>
      <c r="BB211">
        <v>1113.621212121212</v>
      </c>
      <c r="BC211">
        <v>297</v>
      </c>
      <c r="BD211">
        <v>475.875</v>
      </c>
      <c r="BE211">
        <v>394</v>
      </c>
      <c r="BF211">
        <v>418.26666666666665</v>
      </c>
      <c r="BG211">
        <v>543.25</v>
      </c>
      <c r="BH211">
        <v>548.66666666666663</v>
      </c>
      <c r="BI211">
        <v>380.4</v>
      </c>
      <c r="BJ211">
        <v>476.75</v>
      </c>
      <c r="BK211">
        <v>444.25925925925924</v>
      </c>
      <c r="BL211">
        <v>444.25925925925924</v>
      </c>
      <c r="BM211">
        <v>919.29032258064512</v>
      </c>
      <c r="BN211">
        <v>1756</v>
      </c>
      <c r="BP211">
        <v>1360.5</v>
      </c>
      <c r="BQ211">
        <v>1492.3333333333333</v>
      </c>
      <c r="BS211">
        <v>1665</v>
      </c>
      <c r="BT211">
        <v>628</v>
      </c>
      <c r="BU211">
        <v>973.66666666666663</v>
      </c>
      <c r="BV211">
        <v>1233</v>
      </c>
      <c r="BW211">
        <v>197</v>
      </c>
      <c r="BY211">
        <v>188.5</v>
      </c>
      <c r="BZ211">
        <v>191.33333333333334</v>
      </c>
      <c r="CA211">
        <v>970</v>
      </c>
      <c r="CB211">
        <v>2235</v>
      </c>
      <c r="CC211">
        <v>823</v>
      </c>
      <c r="CD211">
        <v>1212.75</v>
      </c>
      <c r="CE211">
        <v>775</v>
      </c>
      <c r="CF211">
        <v>986.38461538461536</v>
      </c>
      <c r="CG211">
        <v>258</v>
      </c>
      <c r="CI211">
        <v>921</v>
      </c>
      <c r="CJ211">
        <v>589.5</v>
      </c>
      <c r="CL211">
        <v>439</v>
      </c>
      <c r="CM211">
        <v>590.33333333333337</v>
      </c>
      <c r="CN211">
        <v>552.5</v>
      </c>
      <c r="CO211">
        <v>564.83333333333337</v>
      </c>
      <c r="CP211">
        <v>564.83333333333337</v>
      </c>
      <c r="CQ211">
        <v>853.26315789473688</v>
      </c>
      <c r="CR211">
        <v>908.08928571428567</v>
      </c>
      <c r="CS211">
        <v>1433.2857142857142</v>
      </c>
      <c r="CT211">
        <v>721.4</v>
      </c>
      <c r="CU211">
        <v>955</v>
      </c>
      <c r="CV211">
        <v>1091.25</v>
      </c>
      <c r="CW211">
        <v>703.28571428571433</v>
      </c>
      <c r="CX211">
        <v>1279.8333333333333</v>
      </c>
      <c r="CY211">
        <v>1127</v>
      </c>
      <c r="CZ211">
        <v>1024.55</v>
      </c>
      <c r="DA211">
        <v>1054.1944444444443</v>
      </c>
      <c r="DB211">
        <v>868.44444444444446</v>
      </c>
      <c r="DC211">
        <v>1446.2857142857142</v>
      </c>
      <c r="DD211">
        <v>1456.6666666666667</v>
      </c>
      <c r="DE211">
        <v>1212.7272727272727</v>
      </c>
      <c r="DF211">
        <v>972.55555555555554</v>
      </c>
      <c r="DG211">
        <v>1264.375</v>
      </c>
      <c r="DH211">
        <v>1147.375</v>
      </c>
      <c r="DI211">
        <v>1121.8800000000001</v>
      </c>
      <c r="DJ211">
        <v>1164.4042553191489</v>
      </c>
      <c r="DK211">
        <v>1116.6024096385543</v>
      </c>
      <c r="DL211">
        <v>681.57142857142856</v>
      </c>
      <c r="DM211">
        <v>782</v>
      </c>
      <c r="DN211">
        <v>719.5</v>
      </c>
      <c r="DO211">
        <v>722.11111111111109</v>
      </c>
      <c r="DP211">
        <v>688.11111111111109</v>
      </c>
      <c r="DQ211">
        <v>518</v>
      </c>
      <c r="DR211">
        <v>625.875</v>
      </c>
      <c r="DS211">
        <v>613.76</v>
      </c>
      <c r="DT211">
        <v>659.11627906976742</v>
      </c>
      <c r="DU211">
        <v>659.11627906976742</v>
      </c>
      <c r="DV211">
        <v>960.47619047619048</v>
      </c>
      <c r="DX211">
        <v>384</v>
      </c>
      <c r="DY211">
        <v>1321</v>
      </c>
      <c r="DZ211">
        <v>1008.6666666666666</v>
      </c>
      <c r="EB211">
        <v>1903</v>
      </c>
      <c r="EC211">
        <v>342</v>
      </c>
      <c r="ED211">
        <v>1122.5</v>
      </c>
      <c r="EE211">
        <v>1054.2</v>
      </c>
      <c r="EF211">
        <v>2233</v>
      </c>
      <c r="EG211">
        <v>2028.5</v>
      </c>
      <c r="EH211">
        <v>1161.5</v>
      </c>
      <c r="EI211">
        <v>1722.6</v>
      </c>
      <c r="EJ211">
        <v>1760</v>
      </c>
      <c r="EK211">
        <v>377</v>
      </c>
      <c r="EL211">
        <v>1673</v>
      </c>
      <c r="EM211">
        <v>1270</v>
      </c>
      <c r="EN211">
        <v>1552.875</v>
      </c>
      <c r="EO211">
        <v>1361.0769230769231</v>
      </c>
      <c r="EP211">
        <v>389</v>
      </c>
      <c r="EQ211">
        <v>1467</v>
      </c>
      <c r="ER211">
        <v>1414.3333333333333</v>
      </c>
      <c r="ES211">
        <v>1261</v>
      </c>
      <c r="EU211">
        <v>1646</v>
      </c>
      <c r="EW211">
        <v>1646</v>
      </c>
      <c r="EX211">
        <v>1316</v>
      </c>
      <c r="EY211">
        <v>1316</v>
      </c>
      <c r="EZ211">
        <v>3.3703703703703702</v>
      </c>
      <c r="FA211">
        <v>1345.3</v>
      </c>
      <c r="FB211">
        <v>2.95</v>
      </c>
      <c r="FC211">
        <v>1013.1917808219179</v>
      </c>
      <c r="FD211">
        <v>189.11111111111111</v>
      </c>
      <c r="FE211">
        <v>257</v>
      </c>
      <c r="FF211">
        <v>217.75</v>
      </c>
      <c r="FG211">
        <v>220</v>
      </c>
      <c r="FH211">
        <v>214.71428571428572</v>
      </c>
      <c r="FI211">
        <v>294</v>
      </c>
      <c r="FJ211">
        <v>307.28571428571428</v>
      </c>
      <c r="FK211">
        <v>270.89999999999998</v>
      </c>
      <c r="FL211">
        <v>248.16666666666666</v>
      </c>
      <c r="FM211">
        <v>241</v>
      </c>
      <c r="FN211">
        <v>141</v>
      </c>
      <c r="FO211">
        <v>228.92307692307693</v>
      </c>
      <c r="FP211">
        <v>261.33333333333331</v>
      </c>
      <c r="FQ211">
        <v>259.33333333333331</v>
      </c>
      <c r="FR211">
        <v>304.85714285714283</v>
      </c>
      <c r="FS211">
        <v>276.73684210526318</v>
      </c>
      <c r="FT211">
        <v>249.57142857142858</v>
      </c>
      <c r="FU211">
        <v>310</v>
      </c>
      <c r="FV211">
        <v>289.33333333333331</v>
      </c>
      <c r="FW211">
        <v>282.47619047619048</v>
      </c>
      <c r="FX211">
        <v>275.91666666666669</v>
      </c>
      <c r="FY211">
        <v>294.81818181818181</v>
      </c>
      <c r="FZ211">
        <v>307.46153846153845</v>
      </c>
      <c r="GA211">
        <v>293.08333333333331</v>
      </c>
    </row>
    <row r="212" spans="1:183" x14ac:dyDescent="0.3">
      <c r="A212" s="2" t="s">
        <v>209</v>
      </c>
      <c r="B212">
        <v>859.11764705882354</v>
      </c>
      <c r="C212">
        <v>793.26666666666665</v>
      </c>
      <c r="D212">
        <v>1076.875</v>
      </c>
      <c r="E212">
        <v>911.125</v>
      </c>
      <c r="F212">
        <v>856.85</v>
      </c>
      <c r="G212">
        <v>1116.75</v>
      </c>
      <c r="H212">
        <v>860.33333333333337</v>
      </c>
      <c r="I212">
        <v>935.01851851851848</v>
      </c>
      <c r="J212">
        <v>923.77450980392155</v>
      </c>
      <c r="K212">
        <v>534.93333333333328</v>
      </c>
      <c r="L212">
        <v>441.84615384615387</v>
      </c>
      <c r="M212">
        <v>458.25</v>
      </c>
      <c r="N212">
        <v>1.2372881355932204</v>
      </c>
      <c r="O212">
        <v>481.67500000000001</v>
      </c>
      <c r="P212">
        <v>1.2372881355932204</v>
      </c>
      <c r="Q212">
        <v>481.67500000000001</v>
      </c>
      <c r="R212">
        <v>2.6666666666666665</v>
      </c>
      <c r="S212">
        <v>799.23943661971828</v>
      </c>
      <c r="Y212">
        <v>613</v>
      </c>
      <c r="AA212">
        <v>613</v>
      </c>
      <c r="AB212">
        <v>613</v>
      </c>
      <c r="AH212">
        <v>613</v>
      </c>
      <c r="AI212">
        <v>797.93706293706293</v>
      </c>
      <c r="AJ212">
        <v>1313.8</v>
      </c>
      <c r="AK212">
        <v>1657.875</v>
      </c>
      <c r="AL212">
        <v>1501.5</v>
      </c>
      <c r="AM212">
        <v>1479.1428571428571</v>
      </c>
      <c r="AN212">
        <v>1558.1</v>
      </c>
      <c r="AO212">
        <v>1467.625</v>
      </c>
      <c r="AP212">
        <v>1360.2857142857142</v>
      </c>
      <c r="AQ212">
        <v>1473.76</v>
      </c>
      <c r="AR212">
        <v>1476.6037735849056</v>
      </c>
      <c r="AS212">
        <v>906</v>
      </c>
      <c r="AT212">
        <v>350.5</v>
      </c>
      <c r="AU212">
        <v>632.25</v>
      </c>
      <c r="AV212">
        <v>654.9545454545455</v>
      </c>
      <c r="AW212">
        <v>472</v>
      </c>
      <c r="AX212">
        <v>652</v>
      </c>
      <c r="AY212">
        <v>641.14285714285711</v>
      </c>
      <c r="AZ212">
        <v>576.20000000000005</v>
      </c>
      <c r="BA212">
        <v>617.45238095238096</v>
      </c>
      <c r="BB212">
        <v>1096.7684210526315</v>
      </c>
      <c r="BC212">
        <v>821.6</v>
      </c>
      <c r="BD212">
        <v>827.75</v>
      </c>
      <c r="BE212">
        <v>764.2</v>
      </c>
      <c r="BF212">
        <v>802.85714285714289</v>
      </c>
      <c r="BG212">
        <v>800.1</v>
      </c>
      <c r="BH212">
        <v>781.75</v>
      </c>
      <c r="BI212">
        <v>879.14285714285711</v>
      </c>
      <c r="BJ212">
        <v>816.36</v>
      </c>
      <c r="BK212">
        <v>809.22641509433959</v>
      </c>
      <c r="BL212">
        <v>809.22641509433959</v>
      </c>
      <c r="BM212">
        <v>993.79729729729729</v>
      </c>
      <c r="BO212">
        <v>959</v>
      </c>
      <c r="BQ212">
        <v>959</v>
      </c>
      <c r="BS212">
        <v>1887.5</v>
      </c>
      <c r="BT212">
        <v>1794.3333333333333</v>
      </c>
      <c r="BU212">
        <v>1831.6</v>
      </c>
      <c r="BV212">
        <v>1582.2857142857142</v>
      </c>
      <c r="BX212">
        <v>816.5</v>
      </c>
      <c r="BZ212">
        <v>816.5</v>
      </c>
      <c r="CC212">
        <v>475</v>
      </c>
      <c r="CD212">
        <v>475</v>
      </c>
      <c r="CE212">
        <v>645.75</v>
      </c>
      <c r="CF212">
        <v>1241.7272727272727</v>
      </c>
      <c r="CH212">
        <v>679.5</v>
      </c>
      <c r="CJ212">
        <v>679.5</v>
      </c>
      <c r="CL212">
        <v>1081.5</v>
      </c>
      <c r="CM212">
        <v>1393.3333333333333</v>
      </c>
      <c r="CN212">
        <v>1268.5999999999999</v>
      </c>
      <c r="CO212">
        <v>1100.2857142857142</v>
      </c>
      <c r="CP212">
        <v>1100.2857142857142</v>
      </c>
      <c r="CQ212">
        <v>1186.7222222222222</v>
      </c>
      <c r="CR212">
        <v>1014.7168674698795</v>
      </c>
      <c r="CS212">
        <v>553.42857142857144</v>
      </c>
      <c r="CT212">
        <v>627.57142857142856</v>
      </c>
      <c r="CU212">
        <v>653.5</v>
      </c>
      <c r="CV212">
        <v>613.40909090909088</v>
      </c>
      <c r="CW212">
        <v>606.375</v>
      </c>
      <c r="CX212">
        <v>439.16666666666669</v>
      </c>
      <c r="CY212">
        <v>777.88888888888891</v>
      </c>
      <c r="CZ212">
        <v>629.86956521739125</v>
      </c>
      <c r="DA212">
        <v>621.82222222222219</v>
      </c>
      <c r="DB212">
        <v>1523.2222222222222</v>
      </c>
      <c r="DC212">
        <v>1236.3333333333333</v>
      </c>
      <c r="DD212">
        <v>1222.25</v>
      </c>
      <c r="DE212">
        <v>1331.3076923076924</v>
      </c>
      <c r="DF212">
        <v>1344.375</v>
      </c>
      <c r="DG212">
        <v>1557.25</v>
      </c>
      <c r="DH212">
        <v>1009.8</v>
      </c>
      <c r="DI212">
        <v>1281.1923076923076</v>
      </c>
      <c r="DJ212">
        <v>1306.25</v>
      </c>
      <c r="DK212">
        <v>988.73195876288662</v>
      </c>
      <c r="DL212">
        <v>684.77777777777783</v>
      </c>
      <c r="DM212">
        <v>616.77777777777783</v>
      </c>
      <c r="DN212">
        <v>728.85714285714289</v>
      </c>
      <c r="DO212">
        <v>672.64</v>
      </c>
      <c r="DP212">
        <v>600</v>
      </c>
      <c r="DQ212">
        <v>690.625</v>
      </c>
      <c r="DR212">
        <v>609.29999999999995</v>
      </c>
      <c r="DS212">
        <v>631.46153846153845</v>
      </c>
      <c r="DT212">
        <v>651.64705882352939</v>
      </c>
      <c r="DU212">
        <v>651.64705882352939</v>
      </c>
      <c r="DV212">
        <v>872.57432432432438</v>
      </c>
      <c r="DW212">
        <v>726</v>
      </c>
      <c r="DX212">
        <v>212</v>
      </c>
      <c r="DY212">
        <v>307</v>
      </c>
      <c r="DZ212">
        <v>415</v>
      </c>
      <c r="EA212">
        <v>332</v>
      </c>
      <c r="EB212">
        <v>1155.5</v>
      </c>
      <c r="ED212">
        <v>881</v>
      </c>
      <c r="EE212">
        <v>648</v>
      </c>
      <c r="EF212">
        <v>1308</v>
      </c>
      <c r="EG212">
        <v>1308</v>
      </c>
      <c r="EH212">
        <v>1982</v>
      </c>
      <c r="EI212">
        <v>1645</v>
      </c>
      <c r="EJ212">
        <v>1984.5</v>
      </c>
      <c r="EK212">
        <v>754.5</v>
      </c>
      <c r="EM212">
        <v>1369.5</v>
      </c>
      <c r="EN212">
        <v>1507.25</v>
      </c>
      <c r="EO212">
        <v>1139</v>
      </c>
      <c r="EP212">
        <v>261</v>
      </c>
      <c r="EQ212">
        <v>1461</v>
      </c>
      <c r="ER212">
        <v>801</v>
      </c>
      <c r="ES212">
        <v>831</v>
      </c>
      <c r="ET212">
        <v>848.5</v>
      </c>
      <c r="EU212">
        <v>1042.5</v>
      </c>
      <c r="EW212">
        <v>945.5</v>
      </c>
      <c r="EX212">
        <v>888.25</v>
      </c>
      <c r="EY212">
        <v>888.25</v>
      </c>
      <c r="EZ212">
        <v>3.5416666666666665</v>
      </c>
      <c r="FA212">
        <v>1047.8181818181818</v>
      </c>
      <c r="FB212">
        <v>3.3944444444444444</v>
      </c>
      <c r="FC212">
        <v>895.25294117647059</v>
      </c>
      <c r="FD212">
        <v>268</v>
      </c>
      <c r="FE212">
        <v>296</v>
      </c>
      <c r="FF212">
        <v>275.5</v>
      </c>
      <c r="FG212">
        <v>279.5</v>
      </c>
      <c r="FH212">
        <v>219.5</v>
      </c>
      <c r="FI212">
        <v>187.66666666666666</v>
      </c>
      <c r="FJ212">
        <v>301</v>
      </c>
      <c r="FK212">
        <v>243.08695652173913</v>
      </c>
      <c r="FL212">
        <v>256.875</v>
      </c>
      <c r="FM212">
        <v>375.6</v>
      </c>
      <c r="FN212">
        <v>337.42857142857144</v>
      </c>
      <c r="FO212">
        <v>314.75</v>
      </c>
      <c r="FP212">
        <v>349.7</v>
      </c>
      <c r="FQ212">
        <v>286.25</v>
      </c>
      <c r="FR212">
        <v>323.85714285714283</v>
      </c>
      <c r="FS212">
        <v>322.16000000000003</v>
      </c>
      <c r="FT212">
        <v>239.8</v>
      </c>
      <c r="FU212">
        <v>237.75</v>
      </c>
      <c r="FV212">
        <v>250.55555555555554</v>
      </c>
      <c r="FW212">
        <v>242.77777777777777</v>
      </c>
      <c r="FX212">
        <v>269.29411764705884</v>
      </c>
      <c r="FY212">
        <v>232.66666666666666</v>
      </c>
      <c r="FZ212">
        <v>281.3125</v>
      </c>
      <c r="GA212">
        <v>261.85416666666669</v>
      </c>
    </row>
    <row r="213" spans="1:183" x14ac:dyDescent="0.3">
      <c r="A213" s="2" t="s">
        <v>210</v>
      </c>
      <c r="B213">
        <v>366.5</v>
      </c>
      <c r="C213">
        <v>462.84615384615387</v>
      </c>
      <c r="D213">
        <v>338.8125</v>
      </c>
      <c r="E213">
        <v>385.32558139534882</v>
      </c>
      <c r="F213">
        <v>451.33333333333331</v>
      </c>
      <c r="G213">
        <v>439.28571428571428</v>
      </c>
      <c r="H213">
        <v>435.14285714285717</v>
      </c>
      <c r="I213">
        <v>442.13953488372096</v>
      </c>
      <c r="J213">
        <v>413.73255813953489</v>
      </c>
      <c r="K213">
        <v>345.5</v>
      </c>
      <c r="L213">
        <v>279.2</v>
      </c>
      <c r="M213">
        <v>347.47058823529414</v>
      </c>
      <c r="N213">
        <v>1.7068965517241379</v>
      </c>
      <c r="O213">
        <v>324.60869565217394</v>
      </c>
      <c r="P213">
        <v>1.7068965517241379</v>
      </c>
      <c r="Q213">
        <v>324.60869565217394</v>
      </c>
      <c r="R213">
        <v>2.0517241379310347</v>
      </c>
      <c r="S213">
        <v>382.67424242424244</v>
      </c>
      <c r="T213">
        <v>215</v>
      </c>
      <c r="W213">
        <v>215</v>
      </c>
      <c r="X213">
        <v>980</v>
      </c>
      <c r="AA213">
        <v>980</v>
      </c>
      <c r="AB213">
        <v>470</v>
      </c>
      <c r="AC213">
        <v>371</v>
      </c>
      <c r="AF213">
        <v>371</v>
      </c>
      <c r="AG213">
        <v>371</v>
      </c>
      <c r="AH213">
        <v>430.4</v>
      </c>
      <c r="AI213">
        <v>384.41605839416059</v>
      </c>
      <c r="AJ213">
        <v>554.85714285714289</v>
      </c>
      <c r="AK213">
        <v>404.57142857142856</v>
      </c>
      <c r="AL213">
        <v>469.9</v>
      </c>
      <c r="AM213">
        <v>475.625</v>
      </c>
      <c r="AN213">
        <v>472.2</v>
      </c>
      <c r="AO213">
        <v>393</v>
      </c>
      <c r="AP213">
        <v>482.375</v>
      </c>
      <c r="AQ213">
        <v>448.81481481481484</v>
      </c>
      <c r="AR213">
        <v>461.43137254901961</v>
      </c>
      <c r="AS213">
        <v>303</v>
      </c>
      <c r="AT213">
        <v>379.83333333333331</v>
      </c>
      <c r="AU213">
        <v>367.22222222222223</v>
      </c>
      <c r="AV213">
        <v>357.68421052631578</v>
      </c>
      <c r="AW213">
        <v>289</v>
      </c>
      <c r="AX213">
        <v>405.6</v>
      </c>
      <c r="AY213">
        <v>312.16666666666669</v>
      </c>
      <c r="AZ213">
        <v>331.47058823529414</v>
      </c>
      <c r="BA213">
        <v>345.30555555555554</v>
      </c>
      <c r="BB213">
        <v>413.37931034482756</v>
      </c>
      <c r="BC213">
        <v>423.625</v>
      </c>
      <c r="BD213">
        <v>476.125</v>
      </c>
      <c r="BE213">
        <v>462</v>
      </c>
      <c r="BF213">
        <v>454.53846153846155</v>
      </c>
      <c r="BG213">
        <v>474.2</v>
      </c>
      <c r="BH213">
        <v>410.55555555555554</v>
      </c>
      <c r="BI213">
        <v>436.125</v>
      </c>
      <c r="BJ213">
        <v>441.7037037037037</v>
      </c>
      <c r="BK213">
        <v>448</v>
      </c>
      <c r="BL213">
        <v>448</v>
      </c>
      <c r="BM213">
        <v>426.48571428571427</v>
      </c>
      <c r="BN213">
        <v>554</v>
      </c>
      <c r="BO213">
        <v>208.5</v>
      </c>
      <c r="BQ213">
        <v>381.25</v>
      </c>
      <c r="BT213">
        <v>193</v>
      </c>
      <c r="BU213">
        <v>193</v>
      </c>
      <c r="BV213">
        <v>318.5</v>
      </c>
      <c r="BW213">
        <v>388</v>
      </c>
      <c r="BX213">
        <v>385.5</v>
      </c>
      <c r="BZ213">
        <v>386.33333333333331</v>
      </c>
      <c r="CB213">
        <v>562</v>
      </c>
      <c r="CC213">
        <v>293</v>
      </c>
      <c r="CD213">
        <v>427.5</v>
      </c>
      <c r="CE213">
        <v>402.8</v>
      </c>
      <c r="CF213">
        <v>356.81818181818181</v>
      </c>
      <c r="CG213">
        <v>715.5</v>
      </c>
      <c r="CH213">
        <v>440</v>
      </c>
      <c r="CJ213">
        <v>577.75</v>
      </c>
      <c r="CL213">
        <v>842</v>
      </c>
      <c r="CM213">
        <v>646.5</v>
      </c>
      <c r="CN213">
        <v>711.66666666666663</v>
      </c>
      <c r="CO213">
        <v>635.14285714285711</v>
      </c>
      <c r="CP213">
        <v>635.14285714285711</v>
      </c>
      <c r="CQ213">
        <v>465.05555555555554</v>
      </c>
      <c r="CR213">
        <v>430.87974683544303</v>
      </c>
      <c r="CS213">
        <v>499</v>
      </c>
      <c r="CT213">
        <v>342.2</v>
      </c>
      <c r="CU213">
        <v>379.33333333333331</v>
      </c>
      <c r="CV213">
        <v>435.5</v>
      </c>
      <c r="CW213">
        <v>366.25</v>
      </c>
      <c r="CX213">
        <v>499.33333333333331</v>
      </c>
      <c r="CY213">
        <v>303.5</v>
      </c>
      <c r="CZ213">
        <v>405.35714285714283</v>
      </c>
      <c r="DA213">
        <v>422.3125</v>
      </c>
      <c r="DB213">
        <v>581.4</v>
      </c>
      <c r="DC213">
        <v>723.42857142857144</v>
      </c>
      <c r="DD213">
        <v>525.375</v>
      </c>
      <c r="DE213">
        <v>603.24</v>
      </c>
      <c r="DF213">
        <v>453.8</v>
      </c>
      <c r="DG213">
        <v>479.5</v>
      </c>
      <c r="DH213">
        <v>462.9</v>
      </c>
      <c r="DI213">
        <v>467.72</v>
      </c>
      <c r="DJ213">
        <v>535.48</v>
      </c>
      <c r="DK213">
        <v>491.3170731707317</v>
      </c>
      <c r="DL213">
        <v>409.5</v>
      </c>
      <c r="DM213">
        <v>455.8</v>
      </c>
      <c r="DN213">
        <v>475.66666666666669</v>
      </c>
      <c r="DO213">
        <v>442.57894736842104</v>
      </c>
      <c r="DP213">
        <v>319.60000000000002</v>
      </c>
      <c r="DQ213">
        <v>486.14285714285717</v>
      </c>
      <c r="DR213">
        <v>335.22222222222223</v>
      </c>
      <c r="DS213">
        <v>381.8095238095238</v>
      </c>
      <c r="DT213">
        <v>410.67500000000001</v>
      </c>
      <c r="DU213">
        <v>410.67500000000001</v>
      </c>
      <c r="DV213">
        <v>464.87704918032784</v>
      </c>
      <c r="DX213">
        <v>206</v>
      </c>
      <c r="DY213">
        <v>206.5</v>
      </c>
      <c r="DZ213">
        <v>206.25</v>
      </c>
      <c r="EA213">
        <v>243</v>
      </c>
      <c r="ED213">
        <v>243</v>
      </c>
      <c r="EE213">
        <v>218.5</v>
      </c>
      <c r="EG213">
        <v>569.5</v>
      </c>
      <c r="EH213">
        <v>781</v>
      </c>
      <c r="EI213">
        <v>675.25</v>
      </c>
      <c r="EJ213">
        <v>484</v>
      </c>
      <c r="EM213">
        <v>484</v>
      </c>
      <c r="EN213">
        <v>611.5</v>
      </c>
      <c r="EO213">
        <v>415</v>
      </c>
      <c r="EQ213">
        <v>307</v>
      </c>
      <c r="ER213">
        <v>941</v>
      </c>
      <c r="ES213">
        <v>518.33333333333337</v>
      </c>
      <c r="ET213">
        <v>431.66666666666669</v>
      </c>
      <c r="EW213">
        <v>431.66666666666669</v>
      </c>
      <c r="EX213">
        <v>475</v>
      </c>
      <c r="EY213">
        <v>475</v>
      </c>
      <c r="EZ213">
        <v>2.1428571428571428</v>
      </c>
      <c r="FA213">
        <v>435</v>
      </c>
      <c r="FB213">
        <v>1.9777777777777779</v>
      </c>
      <c r="FC213">
        <v>461.03571428571428</v>
      </c>
      <c r="FD213">
        <v>186.2</v>
      </c>
      <c r="FE213">
        <v>214.8</v>
      </c>
      <c r="FF213">
        <v>156.69999999999999</v>
      </c>
      <c r="FG213">
        <v>185.84</v>
      </c>
      <c r="FH213">
        <v>154.5</v>
      </c>
      <c r="FI213">
        <v>139.16666666666666</v>
      </c>
      <c r="FJ213">
        <v>144.75</v>
      </c>
      <c r="FK213">
        <v>145.14285714285714</v>
      </c>
      <c r="FL213">
        <v>140.5</v>
      </c>
      <c r="FM213">
        <v>108.6</v>
      </c>
      <c r="FN213">
        <v>119.16666666666667</v>
      </c>
      <c r="FO213">
        <v>123.58823529411765</v>
      </c>
      <c r="FP213">
        <v>151</v>
      </c>
      <c r="FQ213">
        <v>142.77777777777777</v>
      </c>
      <c r="FR213">
        <v>153.125</v>
      </c>
      <c r="FS213">
        <v>148.88888888888889</v>
      </c>
      <c r="FT213">
        <v>140.13333333333333</v>
      </c>
      <c r="FU213">
        <v>117.92857142857143</v>
      </c>
      <c r="FV213">
        <v>153.64285714285714</v>
      </c>
      <c r="FW213">
        <v>137.30232558139534</v>
      </c>
      <c r="FX213">
        <v>113.21428571428571</v>
      </c>
      <c r="FY213">
        <v>125.76923076923077</v>
      </c>
      <c r="FZ213">
        <v>126.9375</v>
      </c>
      <c r="GA213">
        <v>122.11627906976744</v>
      </c>
    </row>
    <row r="214" spans="1:183" x14ac:dyDescent="0.3">
      <c r="A214" s="2" t="s">
        <v>211</v>
      </c>
      <c r="B214">
        <v>796.4545454545455</v>
      </c>
      <c r="C214">
        <v>1114.9285714285713</v>
      </c>
      <c r="D214">
        <v>920.41666666666663</v>
      </c>
      <c r="E214">
        <v>957.16216216216219</v>
      </c>
      <c r="F214">
        <v>1393.5333333333333</v>
      </c>
      <c r="G214">
        <v>1094.0833333333333</v>
      </c>
      <c r="H214">
        <v>1147.625</v>
      </c>
      <c r="I214">
        <v>1218.4651162790697</v>
      </c>
      <c r="J214">
        <v>1097.6125</v>
      </c>
      <c r="K214">
        <v>459.08333333333331</v>
      </c>
      <c r="L214">
        <v>535.07142857142856</v>
      </c>
      <c r="M214">
        <v>547.90909090909088</v>
      </c>
      <c r="N214">
        <v>1.3018867924528301</v>
      </c>
      <c r="O214">
        <v>514.24324324324323</v>
      </c>
      <c r="P214">
        <v>1.3018867924528301</v>
      </c>
      <c r="Q214">
        <v>514.24324324324323</v>
      </c>
      <c r="R214">
        <v>2.4779874213836477</v>
      </c>
      <c r="S214">
        <v>913.12820512820508</v>
      </c>
      <c r="T214">
        <v>1435.6666666666667</v>
      </c>
      <c r="U214">
        <v>1748</v>
      </c>
      <c r="V214">
        <v>1230.3333333333333</v>
      </c>
      <c r="W214">
        <v>1392.2857142857142</v>
      </c>
      <c r="X214">
        <v>481.66666666666669</v>
      </c>
      <c r="Y214">
        <v>397</v>
      </c>
      <c r="Z214">
        <v>835</v>
      </c>
      <c r="AA214">
        <v>621</v>
      </c>
      <c r="AB214">
        <v>1006.6428571428571</v>
      </c>
      <c r="AC214">
        <v>585.33333333333337</v>
      </c>
      <c r="AD214">
        <v>217</v>
      </c>
      <c r="AE214">
        <v>628</v>
      </c>
      <c r="AF214">
        <v>538.16666666666663</v>
      </c>
      <c r="AG214">
        <v>538.16666666666663</v>
      </c>
      <c r="AH214">
        <v>866.1</v>
      </c>
      <c r="AI214">
        <v>906.26277372262768</v>
      </c>
      <c r="AJ214">
        <v>1605.6</v>
      </c>
      <c r="AK214">
        <v>1440.125</v>
      </c>
      <c r="AL214">
        <v>1378.4444444444443</v>
      </c>
      <c r="AM214">
        <v>1480.851851851852</v>
      </c>
      <c r="AN214">
        <v>1393.8571428571429</v>
      </c>
      <c r="AO214">
        <v>1695.8888888888889</v>
      </c>
      <c r="AP214">
        <v>1153.5555555555557</v>
      </c>
      <c r="AQ214">
        <v>1416.08</v>
      </c>
      <c r="AR214">
        <v>1449.7115384615386</v>
      </c>
      <c r="AS214">
        <v>835.14285714285711</v>
      </c>
      <c r="AT214">
        <v>1264.8571428571429</v>
      </c>
      <c r="AU214">
        <v>1036.6666666666667</v>
      </c>
      <c r="AV214">
        <v>1044.7826086956522</v>
      </c>
      <c r="AW214">
        <v>708.28571428571433</v>
      </c>
      <c r="AX214">
        <v>532.16666666666663</v>
      </c>
      <c r="AY214">
        <v>1258.625</v>
      </c>
      <c r="AZ214">
        <v>867.61904761904759</v>
      </c>
      <c r="BA214">
        <v>960.22727272727275</v>
      </c>
      <c r="BB214">
        <v>1225.3645833333333</v>
      </c>
      <c r="BC214">
        <v>845.22222222222217</v>
      </c>
      <c r="BD214">
        <v>695.6</v>
      </c>
      <c r="BE214">
        <v>690.2</v>
      </c>
      <c r="BF214">
        <v>740.17241379310349</v>
      </c>
      <c r="BG214">
        <v>704.42857142857144</v>
      </c>
      <c r="BH214">
        <v>756.71428571428567</v>
      </c>
      <c r="BI214">
        <v>769.11111111111109</v>
      </c>
      <c r="BJ214">
        <v>745.6521739130435</v>
      </c>
      <c r="BK214">
        <v>742.59615384615381</v>
      </c>
      <c r="BL214">
        <v>742.59615384615381</v>
      </c>
      <c r="BM214">
        <v>1055.7432432432433</v>
      </c>
      <c r="BR214">
        <v>1463</v>
      </c>
      <c r="BS214">
        <v>757</v>
      </c>
      <c r="BU214">
        <v>1286.5</v>
      </c>
      <c r="BV214">
        <v>1286.5</v>
      </c>
      <c r="CA214">
        <v>1081</v>
      </c>
      <c r="CB214">
        <v>1537</v>
      </c>
      <c r="CD214">
        <v>1233</v>
      </c>
      <c r="CE214">
        <v>1233</v>
      </c>
      <c r="CF214">
        <v>1263.5714285714287</v>
      </c>
      <c r="CK214">
        <v>892.33333333333337</v>
      </c>
      <c r="CL214">
        <v>1378</v>
      </c>
      <c r="CN214">
        <v>1013.75</v>
      </c>
      <c r="CO214">
        <v>1013.75</v>
      </c>
      <c r="CP214">
        <v>1013.75</v>
      </c>
      <c r="CQ214">
        <v>1172.7272727272727</v>
      </c>
      <c r="CR214">
        <v>1063.8364779874214</v>
      </c>
      <c r="CT214">
        <v>927</v>
      </c>
      <c r="CU214">
        <v>1646</v>
      </c>
      <c r="CV214">
        <v>1286.5</v>
      </c>
      <c r="CW214">
        <v>128</v>
      </c>
      <c r="CY214">
        <v>1938.5</v>
      </c>
      <c r="CZ214">
        <v>1335</v>
      </c>
      <c r="DA214">
        <v>1315.6</v>
      </c>
      <c r="DC214">
        <v>948</v>
      </c>
      <c r="DD214">
        <v>120</v>
      </c>
      <c r="DE214">
        <v>534</v>
      </c>
      <c r="DF214">
        <v>1980</v>
      </c>
      <c r="DI214">
        <v>1980</v>
      </c>
      <c r="DJ214">
        <v>1016</v>
      </c>
      <c r="DK214">
        <v>1203.25</v>
      </c>
      <c r="DM214">
        <v>781</v>
      </c>
      <c r="DN214">
        <v>664</v>
      </c>
      <c r="DO214">
        <v>722.5</v>
      </c>
      <c r="DP214">
        <v>789</v>
      </c>
      <c r="DR214">
        <v>343</v>
      </c>
      <c r="DS214">
        <v>491.66666666666669</v>
      </c>
      <c r="DT214">
        <v>584</v>
      </c>
      <c r="DU214">
        <v>584</v>
      </c>
      <c r="DV214">
        <v>965.07692307692309</v>
      </c>
      <c r="DW214">
        <v>1051.1428571428571</v>
      </c>
      <c r="DX214">
        <v>1451.75</v>
      </c>
      <c r="DY214">
        <v>991.5</v>
      </c>
      <c r="DZ214">
        <v>1124.3529411764705</v>
      </c>
      <c r="EA214">
        <v>1385.5</v>
      </c>
      <c r="EB214">
        <v>1709.3333333333333</v>
      </c>
      <c r="EC214">
        <v>960</v>
      </c>
      <c r="ED214">
        <v>1351.6111111111111</v>
      </c>
      <c r="EE214">
        <v>1241.2285714285715</v>
      </c>
      <c r="EF214">
        <v>1303.5</v>
      </c>
      <c r="EG214">
        <v>921.57142857142856</v>
      </c>
      <c r="EH214">
        <v>1101.1666666666667</v>
      </c>
      <c r="EI214">
        <v>1098.8947368421052</v>
      </c>
      <c r="EJ214">
        <v>676.5</v>
      </c>
      <c r="EK214">
        <v>440.83333333333331</v>
      </c>
      <c r="EL214">
        <v>1414.8</v>
      </c>
      <c r="EM214">
        <v>810.47058823529414</v>
      </c>
      <c r="EN214">
        <v>962.69444444444446</v>
      </c>
      <c r="EO214">
        <v>1100</v>
      </c>
      <c r="EP214">
        <v>1240.625</v>
      </c>
      <c r="EQ214">
        <v>1138.625</v>
      </c>
      <c r="ER214">
        <v>1244.5714285714287</v>
      </c>
      <c r="ES214">
        <v>1206.3478260869565</v>
      </c>
      <c r="ET214">
        <v>1487.4</v>
      </c>
      <c r="EU214">
        <v>807</v>
      </c>
      <c r="EV214">
        <v>1570.1666666666667</v>
      </c>
      <c r="EW214">
        <v>1276.4705882352941</v>
      </c>
      <c r="EX214">
        <v>1236.1500000000001</v>
      </c>
      <c r="EY214">
        <v>1236.1500000000001</v>
      </c>
      <c r="EZ214">
        <v>2.7454545454545456</v>
      </c>
      <c r="FA214">
        <v>1149.0630630630631</v>
      </c>
      <c r="FB214">
        <v>2.7888888888888888</v>
      </c>
      <c r="FC214">
        <v>1129.7741935483871</v>
      </c>
      <c r="FD214">
        <v>109</v>
      </c>
      <c r="FG214">
        <v>109</v>
      </c>
      <c r="FH214">
        <v>128</v>
      </c>
      <c r="FJ214">
        <v>256.5</v>
      </c>
      <c r="FK214">
        <v>213.66666666666666</v>
      </c>
      <c r="FL214">
        <v>249.42857142857142</v>
      </c>
      <c r="FM214">
        <v>199.16666666666666</v>
      </c>
      <c r="FN214">
        <v>313.125</v>
      </c>
      <c r="FO214">
        <v>259.33333333333331</v>
      </c>
      <c r="FP214">
        <v>348</v>
      </c>
      <c r="FQ214">
        <v>299.88888888888891</v>
      </c>
      <c r="FR214">
        <v>352.55555555555554</v>
      </c>
      <c r="FS214">
        <v>332.32</v>
      </c>
      <c r="FT214">
        <v>281.26666666666665</v>
      </c>
      <c r="FU214">
        <v>263.58333333333331</v>
      </c>
      <c r="FV214">
        <v>295.4375</v>
      </c>
      <c r="FW214">
        <v>281.60465116279067</v>
      </c>
      <c r="FX214">
        <v>272</v>
      </c>
      <c r="FY214">
        <v>283.21428571428572</v>
      </c>
      <c r="FZ214">
        <v>235.5</v>
      </c>
      <c r="GA214">
        <v>264.40540540540542</v>
      </c>
    </row>
    <row r="215" spans="1:183" x14ac:dyDescent="0.3">
      <c r="A215" s="2" t="s">
        <v>212</v>
      </c>
      <c r="B215">
        <v>834.83333333333337</v>
      </c>
      <c r="C215">
        <v>795.5</v>
      </c>
      <c r="D215">
        <v>490.5</v>
      </c>
      <c r="E215">
        <v>768.78571428571433</v>
      </c>
      <c r="F215">
        <v>690.33333333333337</v>
      </c>
      <c r="G215">
        <v>1347.4</v>
      </c>
      <c r="H215">
        <v>102</v>
      </c>
      <c r="I215">
        <v>915.08333333333337</v>
      </c>
      <c r="J215">
        <v>836.30769230769226</v>
      </c>
      <c r="K215">
        <v>548.66666666666663</v>
      </c>
      <c r="L215">
        <v>451</v>
      </c>
      <c r="M215">
        <v>556.5</v>
      </c>
      <c r="N215">
        <v>0.62962962962962965</v>
      </c>
      <c r="O215">
        <v>489.76923076923077</v>
      </c>
      <c r="P215">
        <v>0.62962962962962965</v>
      </c>
      <c r="Q215">
        <v>489.76923076923077</v>
      </c>
      <c r="R215">
        <v>0.89506172839506171</v>
      </c>
      <c r="S215">
        <v>720.79487179487182</v>
      </c>
      <c r="AI215">
        <v>720.79487179487182</v>
      </c>
      <c r="AN215">
        <v>237.75</v>
      </c>
      <c r="AO215">
        <v>426</v>
      </c>
      <c r="AP215">
        <v>270.5</v>
      </c>
      <c r="AQ215">
        <v>307.77777777777777</v>
      </c>
      <c r="AR215">
        <v>307.77777777777777</v>
      </c>
      <c r="AW215">
        <v>195.4</v>
      </c>
      <c r="AX215">
        <v>296.5</v>
      </c>
      <c r="AY215">
        <v>507.75</v>
      </c>
      <c r="AZ215">
        <v>322.61538461538464</v>
      </c>
      <c r="BA215">
        <v>322.61538461538464</v>
      </c>
      <c r="BB215">
        <v>316.54545454545456</v>
      </c>
      <c r="BG215">
        <v>157</v>
      </c>
      <c r="BH215">
        <v>267.33333333333331</v>
      </c>
      <c r="BI215">
        <v>436</v>
      </c>
      <c r="BJ215">
        <v>317.77777777777777</v>
      </c>
      <c r="BK215">
        <v>317.77777777777777</v>
      </c>
      <c r="BL215">
        <v>317.77777777777777</v>
      </c>
      <c r="BM215">
        <v>316.90322580645159</v>
      </c>
      <c r="BN215">
        <v>286</v>
      </c>
      <c r="BO215">
        <v>282.33333333333331</v>
      </c>
      <c r="BP215">
        <v>378.71428571428572</v>
      </c>
      <c r="BQ215">
        <v>320.83333333333331</v>
      </c>
      <c r="BR215">
        <v>535</v>
      </c>
      <c r="BS215">
        <v>559.5</v>
      </c>
      <c r="BT215">
        <v>266</v>
      </c>
      <c r="BU215">
        <v>437.2</v>
      </c>
      <c r="BV215">
        <v>346.13043478260869</v>
      </c>
      <c r="BW215">
        <v>158.33333333333334</v>
      </c>
      <c r="BX215">
        <v>419.33333333333331</v>
      </c>
      <c r="BY215">
        <v>216.25</v>
      </c>
      <c r="BZ215">
        <v>270.6875</v>
      </c>
      <c r="CA215">
        <v>385</v>
      </c>
      <c r="CB215">
        <v>224.33333333333334</v>
      </c>
      <c r="CC215">
        <v>97</v>
      </c>
      <c r="CD215">
        <v>208.66666666666666</v>
      </c>
      <c r="CE215">
        <v>253.77272727272728</v>
      </c>
      <c r="CF215">
        <v>300.97777777777776</v>
      </c>
      <c r="CG215">
        <v>196.57142857142858</v>
      </c>
      <c r="CH215">
        <v>349.4</v>
      </c>
      <c r="CI215">
        <v>197.5</v>
      </c>
      <c r="CJ215">
        <v>244.5625</v>
      </c>
      <c r="CK215">
        <v>1041.5</v>
      </c>
      <c r="CL215">
        <v>487</v>
      </c>
      <c r="CM215">
        <v>206</v>
      </c>
      <c r="CN215">
        <v>694</v>
      </c>
      <c r="CO215">
        <v>334.45</v>
      </c>
      <c r="CP215">
        <v>334.45</v>
      </c>
      <c r="CQ215">
        <v>311.27692307692308</v>
      </c>
      <c r="CR215">
        <v>313.09375</v>
      </c>
      <c r="CS215">
        <v>413.33333333333331</v>
      </c>
      <c r="CT215">
        <v>740.6</v>
      </c>
      <c r="CU215">
        <v>514.20000000000005</v>
      </c>
      <c r="CV215">
        <v>578</v>
      </c>
      <c r="CW215">
        <v>368</v>
      </c>
      <c r="CX215">
        <v>645.5</v>
      </c>
      <c r="CY215">
        <v>390.5</v>
      </c>
      <c r="CZ215">
        <v>514.25</v>
      </c>
      <c r="DA215">
        <v>547.4</v>
      </c>
      <c r="DB215">
        <v>627</v>
      </c>
      <c r="DC215">
        <v>430.625</v>
      </c>
      <c r="DD215">
        <v>304</v>
      </c>
      <c r="DE215">
        <v>439.58823529411762</v>
      </c>
      <c r="DF215">
        <v>234.4</v>
      </c>
      <c r="DG215">
        <v>595.4</v>
      </c>
      <c r="DH215">
        <v>428.71428571428572</v>
      </c>
      <c r="DI215">
        <v>420.58823529411762</v>
      </c>
      <c r="DJ215">
        <v>430.08823529411762</v>
      </c>
      <c r="DK215">
        <v>479.79661016949154</v>
      </c>
      <c r="DL215">
        <v>601.5</v>
      </c>
      <c r="DM215">
        <v>412</v>
      </c>
      <c r="DN215">
        <v>403</v>
      </c>
      <c r="DO215">
        <v>451.11111111111109</v>
      </c>
      <c r="DP215">
        <v>517</v>
      </c>
      <c r="DQ215">
        <v>411</v>
      </c>
      <c r="DR215">
        <v>768.66666666666663</v>
      </c>
      <c r="DS215">
        <v>553.77777777777783</v>
      </c>
      <c r="DT215">
        <v>502.44444444444446</v>
      </c>
      <c r="DU215">
        <v>502.44444444444446</v>
      </c>
      <c r="DV215">
        <v>485.09090909090907</v>
      </c>
      <c r="EA215">
        <v>149</v>
      </c>
      <c r="ED215">
        <v>149</v>
      </c>
      <c r="EE215">
        <v>149</v>
      </c>
      <c r="EF215">
        <v>314</v>
      </c>
      <c r="EI215">
        <v>314</v>
      </c>
      <c r="EN215">
        <v>314</v>
      </c>
      <c r="EO215">
        <v>231.5</v>
      </c>
      <c r="EZ215">
        <v>0.33333333333333331</v>
      </c>
      <c r="FA215">
        <v>231.5</v>
      </c>
      <c r="FB215">
        <v>1.211111111111111</v>
      </c>
      <c r="FC215">
        <v>478.67088607594934</v>
      </c>
      <c r="FD215">
        <v>145</v>
      </c>
      <c r="FE215">
        <v>167.4</v>
      </c>
      <c r="FF215">
        <v>188.57142857142858</v>
      </c>
      <c r="FG215">
        <v>169.52941176470588</v>
      </c>
      <c r="FH215">
        <v>104</v>
      </c>
      <c r="FI215">
        <v>172.16666666666666</v>
      </c>
      <c r="FJ215">
        <v>246.25</v>
      </c>
      <c r="FK215">
        <v>185.5</v>
      </c>
      <c r="FL215">
        <v>103.6</v>
      </c>
      <c r="FM215">
        <v>175.25</v>
      </c>
      <c r="FN215">
        <v>195.75</v>
      </c>
      <c r="FO215">
        <v>154</v>
      </c>
      <c r="FP215">
        <v>153.25</v>
      </c>
      <c r="FQ215">
        <v>101.33333333333333</v>
      </c>
      <c r="FR215">
        <v>112</v>
      </c>
      <c r="FS215">
        <v>126.77777777777777</v>
      </c>
      <c r="FT215">
        <v>236.66666666666666</v>
      </c>
      <c r="FU215">
        <v>244.4</v>
      </c>
      <c r="FV215">
        <v>102</v>
      </c>
      <c r="FW215">
        <v>228.66666666666666</v>
      </c>
      <c r="FX215">
        <v>130.33333333333334</v>
      </c>
      <c r="FY215">
        <v>205.66666666666666</v>
      </c>
      <c r="FZ215">
        <v>128.5</v>
      </c>
      <c r="GA215">
        <v>162.35714285714286</v>
      </c>
    </row>
    <row r="216" spans="1:183" x14ac:dyDescent="0.3">
      <c r="A216" s="2" t="s">
        <v>213</v>
      </c>
      <c r="B216">
        <v>1083.5999999999999</v>
      </c>
      <c r="C216">
        <v>1246.2857142857142</v>
      </c>
      <c r="D216">
        <v>1353.8666666666666</v>
      </c>
      <c r="E216">
        <v>1227.5</v>
      </c>
      <c r="F216">
        <v>1590.5625</v>
      </c>
      <c r="G216">
        <v>1295.5999999999999</v>
      </c>
      <c r="H216">
        <v>1412.5625</v>
      </c>
      <c r="I216">
        <v>1422.3461538461538</v>
      </c>
      <c r="J216">
        <v>1333.0416666666667</v>
      </c>
      <c r="K216">
        <v>720</v>
      </c>
      <c r="L216">
        <v>626.45000000000005</v>
      </c>
      <c r="M216">
        <v>692.88235294117646</v>
      </c>
      <c r="N216">
        <v>2.15</v>
      </c>
      <c r="O216">
        <v>676</v>
      </c>
      <c r="P216">
        <v>2.15</v>
      </c>
      <c r="Q216">
        <v>676</v>
      </c>
      <c r="R216">
        <v>3.3444444444444446</v>
      </c>
      <c r="S216">
        <v>1099.3288590604027</v>
      </c>
      <c r="AI216">
        <v>1099.3288590604027</v>
      </c>
      <c r="AJ216">
        <v>1158.8888888888889</v>
      </c>
      <c r="AK216">
        <v>1323.8571428571429</v>
      </c>
      <c r="AL216">
        <v>1407.8888888888889</v>
      </c>
      <c r="AM216">
        <v>1294.72</v>
      </c>
      <c r="AN216">
        <v>1134.3333333333333</v>
      </c>
      <c r="AO216">
        <v>801.14285714285711</v>
      </c>
      <c r="AP216">
        <v>1098</v>
      </c>
      <c r="AQ216">
        <v>1014.6190476190476</v>
      </c>
      <c r="AR216">
        <v>1166.8478260869565</v>
      </c>
      <c r="AS216">
        <v>1060.8571428571429</v>
      </c>
      <c r="AT216">
        <v>1061.8333333333333</v>
      </c>
      <c r="AU216">
        <v>954.57142857142856</v>
      </c>
      <c r="AV216">
        <v>1023.95</v>
      </c>
      <c r="AW216">
        <v>931.75</v>
      </c>
      <c r="AX216">
        <v>1070.5714285714287</v>
      </c>
      <c r="AY216">
        <v>944.66666666666663</v>
      </c>
      <c r="AZ216">
        <v>981.71428571428567</v>
      </c>
      <c r="BA216">
        <v>1002.3170731707318</v>
      </c>
      <c r="BB216">
        <v>1089.3103448275863</v>
      </c>
      <c r="BC216">
        <v>719.625</v>
      </c>
      <c r="BD216">
        <v>888</v>
      </c>
      <c r="BE216">
        <v>760.1</v>
      </c>
      <c r="BF216">
        <v>782.96</v>
      </c>
      <c r="BG216">
        <v>763.625</v>
      </c>
      <c r="BH216">
        <v>977.83333333333337</v>
      </c>
      <c r="BI216">
        <v>620</v>
      </c>
      <c r="BJ216">
        <v>793.47368421052636</v>
      </c>
      <c r="BK216">
        <v>787.5</v>
      </c>
      <c r="BL216">
        <v>787.5</v>
      </c>
      <c r="BM216">
        <v>987.93893129770993</v>
      </c>
      <c r="BO216">
        <v>1074</v>
      </c>
      <c r="BQ216">
        <v>1074</v>
      </c>
      <c r="BR216">
        <v>1866</v>
      </c>
      <c r="BT216">
        <v>1140</v>
      </c>
      <c r="BU216">
        <v>1382</v>
      </c>
      <c r="BV216">
        <v>1305</v>
      </c>
      <c r="BX216">
        <v>319</v>
      </c>
      <c r="BZ216">
        <v>319</v>
      </c>
      <c r="CB216">
        <v>1284</v>
      </c>
      <c r="CC216">
        <v>788</v>
      </c>
      <c r="CD216">
        <v>953.33333333333337</v>
      </c>
      <c r="CE216">
        <v>794.75</v>
      </c>
      <c r="CF216">
        <v>1049.875</v>
      </c>
      <c r="CH216">
        <v>661</v>
      </c>
      <c r="CJ216">
        <v>661</v>
      </c>
      <c r="CK216">
        <v>576</v>
      </c>
      <c r="CL216">
        <v>904</v>
      </c>
      <c r="CM216">
        <v>949.5</v>
      </c>
      <c r="CN216">
        <v>844.75</v>
      </c>
      <c r="CO216">
        <v>808</v>
      </c>
      <c r="CP216">
        <v>808</v>
      </c>
      <c r="CQ216">
        <v>956.84615384615381</v>
      </c>
      <c r="CR216">
        <v>985.13194444444446</v>
      </c>
      <c r="CS216">
        <v>1237.2857142857142</v>
      </c>
      <c r="CT216">
        <v>907.66666666666663</v>
      </c>
      <c r="CU216">
        <v>1167.5714285714287</v>
      </c>
      <c r="CV216">
        <v>1114</v>
      </c>
      <c r="CW216">
        <v>1176.75</v>
      </c>
      <c r="CX216">
        <v>1282.5714285714287</v>
      </c>
      <c r="CY216">
        <v>1077</v>
      </c>
      <c r="CZ216">
        <v>1191.875</v>
      </c>
      <c r="DA216">
        <v>1148.6111111111111</v>
      </c>
      <c r="DB216">
        <v>1225.8</v>
      </c>
      <c r="DC216">
        <v>873.28571428571433</v>
      </c>
      <c r="DD216">
        <v>1462.75</v>
      </c>
      <c r="DE216">
        <v>1130.8125</v>
      </c>
      <c r="DF216">
        <v>1031.5</v>
      </c>
      <c r="DG216">
        <v>855.8</v>
      </c>
      <c r="DH216">
        <v>981.125</v>
      </c>
      <c r="DI216">
        <v>964.0526315789474</v>
      </c>
      <c r="DJ216">
        <v>1040.2857142857142</v>
      </c>
      <c r="DK216">
        <v>1095.2112676056338</v>
      </c>
      <c r="DL216">
        <v>1119.6666666666667</v>
      </c>
      <c r="DM216">
        <v>1031.4000000000001</v>
      </c>
      <c r="DN216">
        <v>639.20000000000005</v>
      </c>
      <c r="DO216">
        <v>900.92307692307691</v>
      </c>
      <c r="DP216">
        <v>930.5</v>
      </c>
      <c r="DQ216">
        <v>757</v>
      </c>
      <c r="DR216">
        <v>532.66666666666663</v>
      </c>
      <c r="DS216">
        <v>673.75</v>
      </c>
      <c r="DT216">
        <v>791.88</v>
      </c>
      <c r="DU216">
        <v>791.88</v>
      </c>
      <c r="DV216">
        <v>1016.21875</v>
      </c>
      <c r="EC216">
        <v>1413</v>
      </c>
      <c r="ED216">
        <v>1413</v>
      </c>
      <c r="EE216">
        <v>1413</v>
      </c>
      <c r="EH216">
        <v>1056</v>
      </c>
      <c r="EI216">
        <v>1056</v>
      </c>
      <c r="EJ216">
        <v>470</v>
      </c>
      <c r="EM216">
        <v>470</v>
      </c>
      <c r="EN216">
        <v>763</v>
      </c>
      <c r="EO216">
        <v>979.66666666666663</v>
      </c>
      <c r="ER216">
        <v>392</v>
      </c>
      <c r="ES216">
        <v>392</v>
      </c>
      <c r="EX216">
        <v>392</v>
      </c>
      <c r="EY216">
        <v>392</v>
      </c>
      <c r="EZ216">
        <v>1.4444444444444444</v>
      </c>
      <c r="FA216">
        <v>832.75</v>
      </c>
      <c r="FB216">
        <v>2.35</v>
      </c>
      <c r="FC216">
        <v>1008.88</v>
      </c>
      <c r="FD216">
        <v>173.83333333333334</v>
      </c>
      <c r="FE216">
        <v>252</v>
      </c>
      <c r="FF216">
        <v>239.5</v>
      </c>
      <c r="FG216">
        <v>222.05263157894737</v>
      </c>
      <c r="FH216">
        <v>295.25</v>
      </c>
      <c r="FI216">
        <v>228</v>
      </c>
      <c r="FJ216">
        <v>190.4</v>
      </c>
      <c r="FK216">
        <v>233.0625</v>
      </c>
      <c r="FL216">
        <v>293.875</v>
      </c>
      <c r="FM216">
        <v>201.71428571428572</v>
      </c>
      <c r="FN216">
        <v>256.66666666666669</v>
      </c>
      <c r="FO216">
        <v>252.52380952380952</v>
      </c>
      <c r="FP216">
        <v>237.77777777777777</v>
      </c>
      <c r="FQ216">
        <v>260.85714285714283</v>
      </c>
      <c r="FR216">
        <v>297.2</v>
      </c>
      <c r="FS216">
        <v>259.61904761904759</v>
      </c>
      <c r="FT216">
        <v>333.75</v>
      </c>
      <c r="FU216">
        <v>336.2</v>
      </c>
      <c r="FV216">
        <v>253.3125</v>
      </c>
      <c r="FW216">
        <v>309.94230769230768</v>
      </c>
      <c r="FX216">
        <v>289.53333333333336</v>
      </c>
      <c r="FY216">
        <v>325.14285714285717</v>
      </c>
      <c r="FZ216">
        <v>286.26666666666665</v>
      </c>
      <c r="GA216">
        <v>299.75</v>
      </c>
    </row>
    <row r="217" spans="1:183" x14ac:dyDescent="0.3">
      <c r="A217" s="2" t="s">
        <v>214</v>
      </c>
      <c r="B217">
        <v>1133.8461538461538</v>
      </c>
      <c r="C217">
        <v>1475.3846153846155</v>
      </c>
      <c r="D217">
        <v>1767.6875</v>
      </c>
      <c r="E217">
        <v>1481.0238095238096</v>
      </c>
      <c r="F217">
        <v>1644.4666666666667</v>
      </c>
      <c r="G217">
        <v>1265.9411764705883</v>
      </c>
      <c r="H217">
        <v>1104.4166666666667</v>
      </c>
      <c r="I217">
        <v>1350.9318181818182</v>
      </c>
      <c r="J217">
        <v>1414.4651162790697</v>
      </c>
      <c r="K217">
        <v>595.38888888888891</v>
      </c>
      <c r="L217">
        <v>638.57894736842104</v>
      </c>
      <c r="M217">
        <v>597.25</v>
      </c>
      <c r="N217">
        <v>2.0833333333333335</v>
      </c>
      <c r="O217">
        <v>610.43859649122805</v>
      </c>
      <c r="P217">
        <v>2.0833333333333335</v>
      </c>
      <c r="Q217">
        <v>610.43859649122805</v>
      </c>
      <c r="R217">
        <v>2.9611111111111112</v>
      </c>
      <c r="S217">
        <v>1093.979020979021</v>
      </c>
      <c r="AI217">
        <v>1093.979020979021</v>
      </c>
      <c r="AJ217">
        <v>1190.5</v>
      </c>
      <c r="AK217">
        <v>747.42857142857144</v>
      </c>
      <c r="AL217">
        <v>1132.4000000000001</v>
      </c>
      <c r="AM217">
        <v>1020.9</v>
      </c>
      <c r="AN217">
        <v>1236.6666666666667</v>
      </c>
      <c r="AO217">
        <v>1266.1428571428571</v>
      </c>
      <c r="AP217">
        <v>1128.375</v>
      </c>
      <c r="AQ217">
        <v>1200</v>
      </c>
      <c r="AR217">
        <v>1105.7368421052631</v>
      </c>
      <c r="AS217">
        <v>787</v>
      </c>
      <c r="AT217">
        <v>740.57142857142856</v>
      </c>
      <c r="AU217">
        <v>574.5</v>
      </c>
      <c r="AV217">
        <v>717.88235294117646</v>
      </c>
      <c r="AW217">
        <v>654</v>
      </c>
      <c r="AX217">
        <v>479.33333333333331</v>
      </c>
      <c r="AY217">
        <v>498</v>
      </c>
      <c r="AZ217">
        <v>533.15789473684208</v>
      </c>
      <c r="BA217">
        <v>620.38888888888891</v>
      </c>
      <c r="BB217">
        <v>869.62162162162167</v>
      </c>
      <c r="BC217">
        <v>731.16666666666663</v>
      </c>
      <c r="BD217">
        <v>562.71428571428567</v>
      </c>
      <c r="BE217">
        <v>723</v>
      </c>
      <c r="BF217">
        <v>663.38888888888891</v>
      </c>
      <c r="BG217">
        <v>443.5</v>
      </c>
      <c r="BH217">
        <v>746</v>
      </c>
      <c r="BI217">
        <v>634.14285714285711</v>
      </c>
      <c r="BJ217">
        <v>628.76470588235293</v>
      </c>
      <c r="BK217">
        <v>646.57142857142856</v>
      </c>
      <c r="BL217">
        <v>646.57142857142856</v>
      </c>
      <c r="BM217">
        <v>798</v>
      </c>
      <c r="BO217">
        <v>1157</v>
      </c>
      <c r="BP217">
        <v>108</v>
      </c>
      <c r="BQ217">
        <v>632.5</v>
      </c>
      <c r="BR217">
        <v>1667</v>
      </c>
      <c r="BS217">
        <v>962</v>
      </c>
      <c r="BU217">
        <v>1314.5</v>
      </c>
      <c r="BV217">
        <v>973.5</v>
      </c>
      <c r="BX217">
        <v>224</v>
      </c>
      <c r="BZ217">
        <v>224</v>
      </c>
      <c r="CA217">
        <v>550</v>
      </c>
      <c r="CB217">
        <v>356</v>
      </c>
      <c r="CD217">
        <v>453</v>
      </c>
      <c r="CE217">
        <v>376.66666666666669</v>
      </c>
      <c r="CF217">
        <v>717.71428571428567</v>
      </c>
      <c r="CH217">
        <v>347</v>
      </c>
      <c r="CI217">
        <v>1460</v>
      </c>
      <c r="CJ217">
        <v>903.5</v>
      </c>
      <c r="CK217">
        <v>386</v>
      </c>
      <c r="CL217">
        <v>364</v>
      </c>
      <c r="CN217">
        <v>375</v>
      </c>
      <c r="CO217">
        <v>639.25</v>
      </c>
      <c r="CP217">
        <v>639.25</v>
      </c>
      <c r="CQ217">
        <v>689.18181818181813</v>
      </c>
      <c r="CR217">
        <v>788.02499999999998</v>
      </c>
      <c r="CS217">
        <v>345</v>
      </c>
      <c r="CT217">
        <v>1164.6666666666667</v>
      </c>
      <c r="CU217">
        <v>436.33333333333331</v>
      </c>
      <c r="CV217">
        <v>618.29999999999995</v>
      </c>
      <c r="CW217">
        <v>1888</v>
      </c>
      <c r="CX217">
        <v>1356</v>
      </c>
      <c r="CY217">
        <v>491.75</v>
      </c>
      <c r="CZ217">
        <v>938.14285714285711</v>
      </c>
      <c r="DA217">
        <v>750</v>
      </c>
      <c r="DB217">
        <v>129</v>
      </c>
      <c r="DC217">
        <v>402</v>
      </c>
      <c r="DD217">
        <v>612</v>
      </c>
      <c r="DE217">
        <v>346</v>
      </c>
      <c r="DF217">
        <v>439</v>
      </c>
      <c r="DG217">
        <v>921</v>
      </c>
      <c r="DH217">
        <v>358.33333333333331</v>
      </c>
      <c r="DI217">
        <v>529.25</v>
      </c>
      <c r="DJ217">
        <v>450.71428571428572</v>
      </c>
      <c r="DK217">
        <v>614.83870967741939</v>
      </c>
      <c r="DM217">
        <v>142</v>
      </c>
      <c r="DO217">
        <v>142</v>
      </c>
      <c r="DQ217">
        <v>437.5</v>
      </c>
      <c r="DS217">
        <v>437.5</v>
      </c>
      <c r="DT217">
        <v>339</v>
      </c>
      <c r="DU217">
        <v>339</v>
      </c>
      <c r="DV217">
        <v>590.5</v>
      </c>
      <c r="EA217">
        <v>1303</v>
      </c>
      <c r="EC217">
        <v>1021</v>
      </c>
      <c r="ED217">
        <v>1162</v>
      </c>
      <c r="EE217">
        <v>1162</v>
      </c>
      <c r="EF217">
        <v>730</v>
      </c>
      <c r="EH217">
        <v>122</v>
      </c>
      <c r="EI217">
        <v>426</v>
      </c>
      <c r="EJ217">
        <v>298</v>
      </c>
      <c r="EK217">
        <v>786</v>
      </c>
      <c r="EM217">
        <v>460.66666666666669</v>
      </c>
      <c r="EN217">
        <v>446.8</v>
      </c>
      <c r="EO217">
        <v>651.14285714285711</v>
      </c>
      <c r="EP217">
        <v>630</v>
      </c>
      <c r="ES217">
        <v>630</v>
      </c>
      <c r="EV217">
        <v>182</v>
      </c>
      <c r="EW217">
        <v>182</v>
      </c>
      <c r="EX217">
        <v>406</v>
      </c>
      <c r="EY217">
        <v>406</v>
      </c>
      <c r="EZ217">
        <v>0.92592592592592593</v>
      </c>
      <c r="FA217">
        <v>596.66666666666663</v>
      </c>
      <c r="FB217">
        <v>0.60555555555555551</v>
      </c>
      <c r="FC217">
        <v>591.79069767441865</v>
      </c>
      <c r="FD217">
        <v>135.33333333333334</v>
      </c>
      <c r="FE217">
        <v>292.5</v>
      </c>
      <c r="FF217">
        <v>265.66666666666669</v>
      </c>
      <c r="FG217">
        <v>223.5</v>
      </c>
      <c r="FH217">
        <v>356</v>
      </c>
      <c r="FI217">
        <v>131</v>
      </c>
      <c r="FJ217">
        <v>167</v>
      </c>
      <c r="FK217">
        <v>183.71428571428572</v>
      </c>
      <c r="FL217">
        <v>239</v>
      </c>
      <c r="FM217">
        <v>239.33333333333334</v>
      </c>
      <c r="FN217">
        <v>233</v>
      </c>
      <c r="FO217">
        <v>236.57894736842104</v>
      </c>
      <c r="FP217">
        <v>306.66666666666669</v>
      </c>
      <c r="FQ217">
        <v>266.85714285714283</v>
      </c>
      <c r="FR217">
        <v>242.25</v>
      </c>
      <c r="FS217">
        <v>262.55555555555554</v>
      </c>
      <c r="FT217">
        <v>260</v>
      </c>
      <c r="FU217">
        <v>292.76470588235293</v>
      </c>
      <c r="FV217">
        <v>230.91666666666666</v>
      </c>
      <c r="FW217">
        <v>264.72727272727275</v>
      </c>
      <c r="FX217">
        <v>339.69230769230768</v>
      </c>
      <c r="FY217">
        <v>299.84615384615387</v>
      </c>
      <c r="FZ217">
        <v>332.125</v>
      </c>
      <c r="GA217">
        <v>324.47619047619048</v>
      </c>
    </row>
    <row r="218" spans="1:183" x14ac:dyDescent="0.3">
      <c r="A218" s="2" t="s">
        <v>215</v>
      </c>
      <c r="B218">
        <v>966.66666666666663</v>
      </c>
      <c r="C218">
        <v>1064.1428571428571</v>
      </c>
      <c r="D218">
        <v>1123.5999999999999</v>
      </c>
      <c r="E218">
        <v>1036.5238095238096</v>
      </c>
      <c r="F218">
        <v>977.55555555555554</v>
      </c>
      <c r="G218">
        <v>1085.4285714285713</v>
      </c>
      <c r="H218">
        <v>540.16666666666663</v>
      </c>
      <c r="I218">
        <v>892.59090909090912</v>
      </c>
      <c r="J218">
        <v>962.88372093023258</v>
      </c>
      <c r="K218">
        <v>771</v>
      </c>
      <c r="L218">
        <v>465</v>
      </c>
      <c r="M218">
        <v>398</v>
      </c>
      <c r="N218">
        <v>0.1</v>
      </c>
      <c r="O218">
        <v>524.75</v>
      </c>
      <c r="P218">
        <v>0.1</v>
      </c>
      <c r="Q218">
        <v>524.75</v>
      </c>
      <c r="R218">
        <v>0.81666666666666665</v>
      </c>
      <c r="S218">
        <v>925.59574468085111</v>
      </c>
      <c r="AI218">
        <v>925.59574468085111</v>
      </c>
      <c r="AJ218">
        <v>1239.7142857142858</v>
      </c>
      <c r="AK218">
        <v>1014</v>
      </c>
      <c r="AL218">
        <v>813.4</v>
      </c>
      <c r="AM218">
        <v>1047.9411764705883</v>
      </c>
      <c r="AN218">
        <v>1122.7</v>
      </c>
      <c r="AO218">
        <v>1353</v>
      </c>
      <c r="AP218">
        <v>953.33333333333337</v>
      </c>
      <c r="AQ218">
        <v>1129.1428571428571</v>
      </c>
      <c r="AR218">
        <v>1092.8157894736842</v>
      </c>
      <c r="AS218">
        <v>809.14285714285711</v>
      </c>
      <c r="AT218">
        <v>659.57142857142856</v>
      </c>
      <c r="AU218">
        <v>1282.25</v>
      </c>
      <c r="AV218">
        <v>856.11111111111109</v>
      </c>
      <c r="AW218">
        <v>878.83333333333337</v>
      </c>
      <c r="AX218">
        <v>973.42857142857144</v>
      </c>
      <c r="AY218">
        <v>1115.75</v>
      </c>
      <c r="AZ218">
        <v>973.52941176470586</v>
      </c>
      <c r="BA218">
        <v>913.14285714285711</v>
      </c>
      <c r="BB218">
        <v>1006.6712328767123</v>
      </c>
      <c r="BC218">
        <v>634.4</v>
      </c>
      <c r="BD218">
        <v>837.8</v>
      </c>
      <c r="BE218">
        <v>746.6</v>
      </c>
      <c r="BF218">
        <v>739.6</v>
      </c>
      <c r="BG218">
        <v>532.5</v>
      </c>
      <c r="BH218">
        <v>504.28571428571428</v>
      </c>
      <c r="BI218">
        <v>637.79999999999995</v>
      </c>
      <c r="BJ218">
        <v>548.95000000000005</v>
      </c>
      <c r="BK218">
        <v>630.65714285714284</v>
      </c>
      <c r="BL218">
        <v>630.65714285714284</v>
      </c>
      <c r="BM218">
        <v>884.81481481481478</v>
      </c>
      <c r="BT218">
        <v>2343</v>
      </c>
      <c r="BU218">
        <v>2343</v>
      </c>
      <c r="BV218">
        <v>2343</v>
      </c>
      <c r="CC218">
        <v>915</v>
      </c>
      <c r="CD218">
        <v>915</v>
      </c>
      <c r="CE218">
        <v>915</v>
      </c>
      <c r="CF218">
        <v>1629</v>
      </c>
      <c r="CM218">
        <v>1834</v>
      </c>
      <c r="CN218">
        <v>1834</v>
      </c>
      <c r="CO218">
        <v>1834</v>
      </c>
      <c r="CP218">
        <v>1834</v>
      </c>
      <c r="CQ218">
        <v>1697.3333333333333</v>
      </c>
      <c r="CR218">
        <v>906.77477477477476</v>
      </c>
      <c r="CS218">
        <v>464.25</v>
      </c>
      <c r="CT218">
        <v>719.5</v>
      </c>
      <c r="CU218">
        <v>1173.2</v>
      </c>
      <c r="CV218">
        <v>792.88235294117646</v>
      </c>
      <c r="CW218">
        <v>528.5</v>
      </c>
      <c r="CX218">
        <v>909.125</v>
      </c>
      <c r="CY218">
        <v>1589.3333333333333</v>
      </c>
      <c r="CZ218">
        <v>1051.2777777777778</v>
      </c>
      <c r="DA218">
        <v>925.7714285714286</v>
      </c>
      <c r="DB218">
        <v>1958.8</v>
      </c>
      <c r="DC218">
        <v>1437.7</v>
      </c>
      <c r="DD218">
        <v>1339.125</v>
      </c>
      <c r="DE218">
        <v>1595.6428571428571</v>
      </c>
      <c r="DF218">
        <v>1730.8888888888889</v>
      </c>
      <c r="DG218">
        <v>1434.1</v>
      </c>
      <c r="DH218">
        <v>1605.5714285714287</v>
      </c>
      <c r="DI218">
        <v>1583</v>
      </c>
      <c r="DJ218">
        <v>1589.5555555555557</v>
      </c>
      <c r="DK218">
        <v>1328.5168539325844</v>
      </c>
      <c r="DL218">
        <v>783.5</v>
      </c>
      <c r="DM218">
        <v>639.33333333333337</v>
      </c>
      <c r="DN218">
        <v>766.625</v>
      </c>
      <c r="DO218">
        <v>730.44444444444446</v>
      </c>
      <c r="DP218">
        <v>731.25</v>
      </c>
      <c r="DQ218">
        <v>698.6</v>
      </c>
      <c r="DR218">
        <v>752.14285714285711</v>
      </c>
      <c r="DS218">
        <v>724.04</v>
      </c>
      <c r="DT218">
        <v>727.36538461538464</v>
      </c>
      <c r="DU218">
        <v>727.36538461538464</v>
      </c>
      <c r="DV218">
        <v>1106.8156028368794</v>
      </c>
      <c r="DY218">
        <v>405</v>
      </c>
      <c r="DZ218">
        <v>405</v>
      </c>
      <c r="EE218">
        <v>405</v>
      </c>
      <c r="EH218">
        <v>1587.5</v>
      </c>
      <c r="EI218">
        <v>1587.5</v>
      </c>
      <c r="EJ218">
        <v>2028</v>
      </c>
      <c r="EM218">
        <v>2028</v>
      </c>
      <c r="EN218">
        <v>1734.3333333333333</v>
      </c>
      <c r="EO218">
        <v>1202.5999999999999</v>
      </c>
      <c r="ER218">
        <v>1831.5</v>
      </c>
      <c r="ES218">
        <v>1831.5</v>
      </c>
      <c r="ET218">
        <v>602</v>
      </c>
      <c r="EW218">
        <v>602</v>
      </c>
      <c r="EX218">
        <v>1421.6666666666667</v>
      </c>
      <c r="EY218">
        <v>1421.6666666666667</v>
      </c>
      <c r="EZ218">
        <v>4</v>
      </c>
      <c r="FA218">
        <v>1284.75</v>
      </c>
      <c r="FB218">
        <v>2.9555555555555557</v>
      </c>
      <c r="FC218">
        <v>1116.3691275167785</v>
      </c>
      <c r="FD218">
        <v>370.55555555555554</v>
      </c>
      <c r="FE218">
        <v>307.3</v>
      </c>
      <c r="FF218">
        <v>357.28571428571428</v>
      </c>
      <c r="FG218">
        <v>342.65384615384613</v>
      </c>
      <c r="FH218">
        <v>351</v>
      </c>
      <c r="FI218">
        <v>362</v>
      </c>
      <c r="FJ218">
        <v>385.83333333333331</v>
      </c>
      <c r="FK218">
        <v>367.5</v>
      </c>
      <c r="FL218">
        <v>335.66666666666669</v>
      </c>
      <c r="FM218">
        <v>287</v>
      </c>
      <c r="FN218">
        <v>377</v>
      </c>
      <c r="FO218">
        <v>325.35294117647061</v>
      </c>
      <c r="FP218">
        <v>276.3</v>
      </c>
      <c r="FQ218">
        <v>355.8</v>
      </c>
      <c r="FR218">
        <v>308.83333333333331</v>
      </c>
      <c r="FS218">
        <v>304.52380952380952</v>
      </c>
      <c r="FT218">
        <v>291.33333333333331</v>
      </c>
      <c r="FU218">
        <v>344.85714285714283</v>
      </c>
      <c r="FV218">
        <v>301.66666666666669</v>
      </c>
      <c r="FW218">
        <v>311.18181818181819</v>
      </c>
      <c r="FX218">
        <v>301.22222222222223</v>
      </c>
      <c r="FY218">
        <v>244.57142857142858</v>
      </c>
      <c r="FZ218">
        <v>247.8</v>
      </c>
      <c r="GA218">
        <v>269.61904761904759</v>
      </c>
    </row>
    <row r="219" spans="1:183" x14ac:dyDescent="0.3">
      <c r="A219" s="2" t="s">
        <v>216</v>
      </c>
      <c r="B219">
        <v>733.5</v>
      </c>
      <c r="C219">
        <v>644.75</v>
      </c>
      <c r="D219">
        <v>791.5</v>
      </c>
      <c r="E219">
        <v>706.94444444444446</v>
      </c>
      <c r="F219">
        <v>532.28571428571433</v>
      </c>
      <c r="G219">
        <v>984.66666666666663</v>
      </c>
      <c r="H219">
        <v>709.16666666666663</v>
      </c>
      <c r="I219">
        <v>765.59090909090912</v>
      </c>
      <c r="J219">
        <v>739.2</v>
      </c>
      <c r="K219">
        <v>401</v>
      </c>
      <c r="L219">
        <v>401</v>
      </c>
      <c r="M219">
        <v>332</v>
      </c>
      <c r="N219">
        <v>0.43333333333333335</v>
      </c>
      <c r="O219">
        <v>382.6</v>
      </c>
      <c r="P219">
        <v>0.43333333333333335</v>
      </c>
      <c r="Q219">
        <v>382.6</v>
      </c>
      <c r="R219">
        <v>0.85555555555555551</v>
      </c>
      <c r="S219">
        <v>641.9454545454546</v>
      </c>
      <c r="AI219">
        <v>641.9454545454546</v>
      </c>
      <c r="AJ219">
        <v>1016.4285714285714</v>
      </c>
      <c r="AK219">
        <v>1041</v>
      </c>
      <c r="AL219">
        <v>1159</v>
      </c>
      <c r="AM219">
        <v>1083</v>
      </c>
      <c r="AN219">
        <v>1178</v>
      </c>
      <c r="AO219">
        <v>786.25</v>
      </c>
      <c r="AP219">
        <v>1319.4285714285713</v>
      </c>
      <c r="AQ219">
        <v>1075.9047619047619</v>
      </c>
      <c r="AR219">
        <v>1079.6888888888889</v>
      </c>
      <c r="AS219">
        <v>964</v>
      </c>
      <c r="AT219">
        <v>826</v>
      </c>
      <c r="AU219">
        <v>860.375</v>
      </c>
      <c r="AV219">
        <v>884.0526315789474</v>
      </c>
      <c r="AW219">
        <v>564.75</v>
      </c>
      <c r="AX219">
        <v>1076.25</v>
      </c>
      <c r="AY219">
        <v>759.5</v>
      </c>
      <c r="AZ219">
        <v>869.1875</v>
      </c>
      <c r="BA219">
        <v>877.25714285714287</v>
      </c>
      <c r="BB219">
        <v>991.125</v>
      </c>
      <c r="BC219">
        <v>387.83333333333331</v>
      </c>
      <c r="BD219">
        <v>382.71428571428572</v>
      </c>
      <c r="BE219">
        <v>614.875</v>
      </c>
      <c r="BF219">
        <v>472.61904761904759</v>
      </c>
      <c r="BG219">
        <v>542</v>
      </c>
      <c r="BH219">
        <v>705.33333333333337</v>
      </c>
      <c r="BI219">
        <v>349.2</v>
      </c>
      <c r="BJ219">
        <v>542.94117647058829</v>
      </c>
      <c r="BK219">
        <v>504.07894736842104</v>
      </c>
      <c r="BL219">
        <v>504.07894736842104</v>
      </c>
      <c r="BM219">
        <v>834.27966101694915</v>
      </c>
      <c r="BN219">
        <v>189.5</v>
      </c>
      <c r="BO219">
        <v>744</v>
      </c>
      <c r="BQ219">
        <v>374.33333333333331</v>
      </c>
      <c r="BR219">
        <v>479.66666666666669</v>
      </c>
      <c r="BT219">
        <v>1875.5</v>
      </c>
      <c r="BU219">
        <v>1038</v>
      </c>
      <c r="BV219">
        <v>789.125</v>
      </c>
      <c r="BW219">
        <v>919</v>
      </c>
      <c r="BX219">
        <v>770</v>
      </c>
      <c r="BZ219">
        <v>844.5</v>
      </c>
      <c r="CA219">
        <v>1211.3333333333333</v>
      </c>
      <c r="CC219">
        <v>474</v>
      </c>
      <c r="CD219">
        <v>1027</v>
      </c>
      <c r="CE219">
        <v>966.16666666666663</v>
      </c>
      <c r="CF219">
        <v>865</v>
      </c>
      <c r="CG219">
        <v>398</v>
      </c>
      <c r="CH219">
        <v>400</v>
      </c>
      <c r="CJ219">
        <v>399</v>
      </c>
      <c r="CK219">
        <v>589.33333333333337</v>
      </c>
      <c r="CM219">
        <v>899</v>
      </c>
      <c r="CN219">
        <v>713.2</v>
      </c>
      <c r="CO219">
        <v>623.42857142857144</v>
      </c>
      <c r="CP219">
        <v>623.42857142857144</v>
      </c>
      <c r="CQ219">
        <v>784.47619047619048</v>
      </c>
      <c r="CR219">
        <v>826.75539568345323</v>
      </c>
      <c r="CS219">
        <v>265.57142857142856</v>
      </c>
      <c r="CT219">
        <v>280.75</v>
      </c>
      <c r="CU219">
        <v>298</v>
      </c>
      <c r="CV219">
        <v>275.23076923076923</v>
      </c>
      <c r="CW219">
        <v>193.33333333333334</v>
      </c>
      <c r="CX219">
        <v>252.4</v>
      </c>
      <c r="CY219">
        <v>503</v>
      </c>
      <c r="CZ219">
        <v>347.14285714285717</v>
      </c>
      <c r="DA219">
        <v>312.51851851851853</v>
      </c>
      <c r="DB219">
        <v>370.83333333333331</v>
      </c>
      <c r="DC219">
        <v>434.2</v>
      </c>
      <c r="DD219">
        <v>292.33333333333331</v>
      </c>
      <c r="DE219">
        <v>361.76470588235293</v>
      </c>
      <c r="DF219">
        <v>346.25</v>
      </c>
      <c r="DG219">
        <v>300.25</v>
      </c>
      <c r="DH219">
        <v>252.83333333333334</v>
      </c>
      <c r="DI219">
        <v>293.07142857142856</v>
      </c>
      <c r="DJ219">
        <v>330.74193548387098</v>
      </c>
      <c r="DK219">
        <v>322.25862068965517</v>
      </c>
      <c r="DL219">
        <v>159.33333333333334</v>
      </c>
      <c r="DM219">
        <v>253</v>
      </c>
      <c r="DN219">
        <v>306</v>
      </c>
      <c r="DO219">
        <v>228</v>
      </c>
      <c r="DP219">
        <v>267</v>
      </c>
      <c r="DQ219">
        <v>226.6</v>
      </c>
      <c r="DR219">
        <v>261</v>
      </c>
      <c r="DS219">
        <v>245</v>
      </c>
      <c r="DT219">
        <v>238</v>
      </c>
      <c r="DU219">
        <v>238</v>
      </c>
      <c r="DV219">
        <v>303.16000000000003</v>
      </c>
      <c r="DW219">
        <v>240.66666666666666</v>
      </c>
      <c r="DX219">
        <v>474</v>
      </c>
      <c r="DY219">
        <v>445</v>
      </c>
      <c r="DZ219">
        <v>392.4</v>
      </c>
      <c r="EA219">
        <v>399.66666666666669</v>
      </c>
      <c r="EB219">
        <v>179</v>
      </c>
      <c r="ED219">
        <v>273.57142857142856</v>
      </c>
      <c r="EE219">
        <v>343.47058823529414</v>
      </c>
      <c r="EF219">
        <v>359</v>
      </c>
      <c r="EG219">
        <v>517</v>
      </c>
      <c r="EH219">
        <v>381.5</v>
      </c>
      <c r="EI219">
        <v>433.14285714285717</v>
      </c>
      <c r="EJ219">
        <v>275.25</v>
      </c>
      <c r="EK219">
        <v>187.5</v>
      </c>
      <c r="EL219">
        <v>546</v>
      </c>
      <c r="EM219">
        <v>321</v>
      </c>
      <c r="EN219">
        <v>373.33333333333331</v>
      </c>
      <c r="EO219">
        <v>357.46875</v>
      </c>
      <c r="EP219">
        <v>325</v>
      </c>
      <c r="EQ219">
        <v>304</v>
      </c>
      <c r="ER219">
        <v>361</v>
      </c>
      <c r="ES219">
        <v>334.42857142857144</v>
      </c>
      <c r="ET219">
        <v>217.5</v>
      </c>
      <c r="EU219">
        <v>168</v>
      </c>
      <c r="EV219">
        <v>193</v>
      </c>
      <c r="EW219">
        <v>192.8</v>
      </c>
      <c r="EX219">
        <v>251.11764705882354</v>
      </c>
      <c r="EY219">
        <v>251.11764705882354</v>
      </c>
      <c r="EZ219">
        <v>1.5797101449275361</v>
      </c>
      <c r="FA219">
        <v>320.57142857142856</v>
      </c>
      <c r="FB219">
        <v>1.5</v>
      </c>
      <c r="FC219">
        <v>310.04032258064518</v>
      </c>
      <c r="FD219">
        <v>144.25</v>
      </c>
      <c r="FE219">
        <v>99.5</v>
      </c>
      <c r="FF219">
        <v>96.166666666666671</v>
      </c>
      <c r="FG219">
        <v>110.85714285714286</v>
      </c>
      <c r="FH219">
        <v>120.33333333333333</v>
      </c>
      <c r="FI219">
        <v>137.80000000000001</v>
      </c>
      <c r="FJ219">
        <v>196</v>
      </c>
      <c r="FK219">
        <v>159</v>
      </c>
      <c r="FL219">
        <v>332.5</v>
      </c>
      <c r="FM219">
        <v>290.75</v>
      </c>
      <c r="FN219">
        <v>267.5</v>
      </c>
      <c r="FO219">
        <v>295.375</v>
      </c>
      <c r="FP219">
        <v>282.5</v>
      </c>
      <c r="FQ219">
        <v>310.375</v>
      </c>
      <c r="FR219">
        <v>301.14285714285717</v>
      </c>
      <c r="FS219">
        <v>299.33333333333331</v>
      </c>
      <c r="FT219">
        <v>214.57142857142858</v>
      </c>
      <c r="FU219">
        <v>230.55555555555554</v>
      </c>
      <c r="FV219">
        <v>145.33333333333334</v>
      </c>
      <c r="FW219">
        <v>202.22727272727272</v>
      </c>
      <c r="FX219">
        <v>226</v>
      </c>
      <c r="FY219">
        <v>259.875</v>
      </c>
      <c r="FZ219">
        <v>334.75</v>
      </c>
      <c r="GA219">
        <v>265.22222222222223</v>
      </c>
    </row>
    <row r="220" spans="1:183" x14ac:dyDescent="0.3">
      <c r="A220" s="2" t="s">
        <v>217</v>
      </c>
      <c r="B220">
        <v>1531.7777777777778</v>
      </c>
      <c r="C220">
        <v>1771.375</v>
      </c>
      <c r="D220">
        <v>1780.4</v>
      </c>
      <c r="E220">
        <v>1694.851851851852</v>
      </c>
      <c r="F220">
        <v>1927.1111111111111</v>
      </c>
      <c r="G220">
        <v>1572.4</v>
      </c>
      <c r="H220">
        <v>1861.9</v>
      </c>
      <c r="I220">
        <v>1782.3103448275863</v>
      </c>
      <c r="J220">
        <v>1740.1428571428571</v>
      </c>
      <c r="K220">
        <v>463.2</v>
      </c>
      <c r="L220">
        <v>418.375</v>
      </c>
      <c r="M220">
        <v>428.85714285714283</v>
      </c>
      <c r="N220">
        <v>0.61016949152542377</v>
      </c>
      <c r="O220">
        <v>439.24</v>
      </c>
      <c r="P220">
        <v>0.61016949152542377</v>
      </c>
      <c r="Q220">
        <v>439.24</v>
      </c>
      <c r="R220">
        <v>2.0282485875706215</v>
      </c>
      <c r="S220">
        <v>1338.6296296296296</v>
      </c>
      <c r="U220">
        <v>1936</v>
      </c>
      <c r="W220">
        <v>1936</v>
      </c>
      <c r="AB220">
        <v>1936</v>
      </c>
      <c r="AH220">
        <v>1936</v>
      </c>
      <c r="AI220">
        <v>1345.9146341463415</v>
      </c>
      <c r="AJ220">
        <v>1149</v>
      </c>
      <c r="AK220">
        <v>1463.4</v>
      </c>
      <c r="AL220">
        <v>1917.4285714285713</v>
      </c>
      <c r="AM220">
        <v>1536.409090909091</v>
      </c>
      <c r="AN220">
        <v>1249</v>
      </c>
      <c r="AO220">
        <v>1271.125</v>
      </c>
      <c r="AP220">
        <v>1678.5555555555557</v>
      </c>
      <c r="AQ220">
        <v>1417.4583333333333</v>
      </c>
      <c r="AR220">
        <v>1474.3478260869565</v>
      </c>
      <c r="AS220">
        <v>1278.6666666666667</v>
      </c>
      <c r="AT220">
        <v>1145.2</v>
      </c>
      <c r="AU220">
        <v>1284</v>
      </c>
      <c r="AV220">
        <v>1238.625</v>
      </c>
      <c r="AW220">
        <v>1072.75</v>
      </c>
      <c r="AX220">
        <v>846.16666666666663</v>
      </c>
      <c r="AY220">
        <v>774.25</v>
      </c>
      <c r="AZ220">
        <v>930.88888888888891</v>
      </c>
      <c r="BA220">
        <v>1075.7058823529412</v>
      </c>
      <c r="BB220">
        <v>1304.925</v>
      </c>
      <c r="BC220">
        <v>813.28571428571433</v>
      </c>
      <c r="BD220">
        <v>1180.125</v>
      </c>
      <c r="BE220">
        <v>765.75</v>
      </c>
      <c r="BF220">
        <v>924.3478260869565</v>
      </c>
      <c r="BG220">
        <v>877.375</v>
      </c>
      <c r="BH220">
        <v>917.75</v>
      </c>
      <c r="BI220">
        <v>676.88888888888891</v>
      </c>
      <c r="BJ220">
        <v>818.12</v>
      </c>
      <c r="BK220">
        <v>869.02083333333337</v>
      </c>
      <c r="BL220">
        <v>869.02083333333337</v>
      </c>
      <c r="BM220">
        <v>1141.4609375</v>
      </c>
      <c r="BN220">
        <v>916</v>
      </c>
      <c r="BP220">
        <v>471</v>
      </c>
      <c r="BQ220">
        <v>767.66666666666663</v>
      </c>
      <c r="BR220">
        <v>1817</v>
      </c>
      <c r="BS220">
        <v>1078</v>
      </c>
      <c r="BU220">
        <v>1324.3333333333333</v>
      </c>
      <c r="BV220">
        <v>1046</v>
      </c>
      <c r="BW220">
        <v>797.5</v>
      </c>
      <c r="BY220">
        <v>1060</v>
      </c>
      <c r="BZ220">
        <v>885</v>
      </c>
      <c r="CA220">
        <v>377</v>
      </c>
      <c r="CB220">
        <v>1451</v>
      </c>
      <c r="CD220">
        <v>914</v>
      </c>
      <c r="CE220">
        <v>896.6</v>
      </c>
      <c r="CF220">
        <v>978.09090909090912</v>
      </c>
      <c r="CG220">
        <v>1234</v>
      </c>
      <c r="CI220">
        <v>1149</v>
      </c>
      <c r="CJ220">
        <v>1205.6666666666667</v>
      </c>
      <c r="CK220">
        <v>1019</v>
      </c>
      <c r="CL220">
        <v>516</v>
      </c>
      <c r="CN220">
        <v>683.66666666666663</v>
      </c>
      <c r="CO220">
        <v>944.66666666666663</v>
      </c>
      <c r="CP220">
        <v>944.66666666666663</v>
      </c>
      <c r="CQ220">
        <v>966.29411764705878</v>
      </c>
      <c r="CR220">
        <v>1120.9241379310345</v>
      </c>
      <c r="CS220">
        <v>960.2</v>
      </c>
      <c r="CT220">
        <v>811.5</v>
      </c>
      <c r="CU220">
        <v>989.5</v>
      </c>
      <c r="CV220">
        <v>897.11764705882354</v>
      </c>
      <c r="CW220">
        <v>1148.7142857142858</v>
      </c>
      <c r="CX220">
        <v>719</v>
      </c>
      <c r="CY220">
        <v>697.2</v>
      </c>
      <c r="CZ220">
        <v>857.04761904761904</v>
      </c>
      <c r="DA220">
        <v>874.97368421052636</v>
      </c>
      <c r="DB220">
        <v>1158.875</v>
      </c>
      <c r="DC220">
        <v>1389</v>
      </c>
      <c r="DD220">
        <v>791.75</v>
      </c>
      <c r="DE220">
        <v>1187.5714285714287</v>
      </c>
      <c r="DF220">
        <v>954.66666666666663</v>
      </c>
      <c r="DG220">
        <v>1103.5</v>
      </c>
      <c r="DH220">
        <v>1429.1428571428571</v>
      </c>
      <c r="DI220">
        <v>1142.6666666666667</v>
      </c>
      <c r="DJ220">
        <v>1163.6222222222223</v>
      </c>
      <c r="DK220">
        <v>1031.4698795180723</v>
      </c>
      <c r="DL220">
        <v>1083.4285714285713</v>
      </c>
      <c r="DM220">
        <v>1033.2222222222222</v>
      </c>
      <c r="DN220">
        <v>873.5</v>
      </c>
      <c r="DO220">
        <v>1018.85</v>
      </c>
      <c r="DP220">
        <v>709</v>
      </c>
      <c r="DQ220">
        <v>585.11111111111109</v>
      </c>
      <c r="DR220">
        <v>906</v>
      </c>
      <c r="DS220">
        <v>703.3478260869565</v>
      </c>
      <c r="DT220">
        <v>850.09302325581393</v>
      </c>
      <c r="DU220">
        <v>850.09302325581393</v>
      </c>
      <c r="DV220">
        <v>969.57142857142856</v>
      </c>
      <c r="DW220">
        <v>449</v>
      </c>
      <c r="DX220">
        <v>309</v>
      </c>
      <c r="DY220">
        <v>624</v>
      </c>
      <c r="DZ220">
        <v>542.33333333333337</v>
      </c>
      <c r="EA220">
        <v>1596</v>
      </c>
      <c r="EC220">
        <v>636.66666666666663</v>
      </c>
      <c r="ED220">
        <v>876.5</v>
      </c>
      <c r="EE220">
        <v>676</v>
      </c>
      <c r="EF220">
        <v>1776.5</v>
      </c>
      <c r="EG220">
        <v>1019</v>
      </c>
      <c r="EH220">
        <v>1150</v>
      </c>
      <c r="EI220">
        <v>1274.6666666666667</v>
      </c>
      <c r="EJ220">
        <v>168</v>
      </c>
      <c r="EK220">
        <v>2264</v>
      </c>
      <c r="EL220">
        <v>1199.6666666666667</v>
      </c>
      <c r="EM220">
        <v>1206.2</v>
      </c>
      <c r="EN220">
        <v>1250.2142857142858</v>
      </c>
      <c r="EO220">
        <v>1010.9583333333334</v>
      </c>
      <c r="EP220">
        <v>1808.5</v>
      </c>
      <c r="EQ220">
        <v>1395</v>
      </c>
      <c r="ER220">
        <v>1458.6666666666667</v>
      </c>
      <c r="ES220">
        <v>1529.3333333333333</v>
      </c>
      <c r="ET220">
        <v>399</v>
      </c>
      <c r="EU220">
        <v>1069</v>
      </c>
      <c r="EV220">
        <v>1042</v>
      </c>
      <c r="EW220">
        <v>918.8</v>
      </c>
      <c r="EX220">
        <v>1311.2857142857142</v>
      </c>
      <c r="EY220">
        <v>1311.2857142857142</v>
      </c>
      <c r="EZ220">
        <v>3.7619047619047619</v>
      </c>
      <c r="FA220">
        <v>1121.6052631578948</v>
      </c>
      <c r="FB220">
        <v>3.4944444444444445</v>
      </c>
      <c r="FC220">
        <v>1004.7987804878048</v>
      </c>
      <c r="FD220">
        <v>235.77777777777777</v>
      </c>
      <c r="FE220">
        <v>275.125</v>
      </c>
      <c r="FF220">
        <v>287</v>
      </c>
      <c r="FG220">
        <v>263.83333333333331</v>
      </c>
      <c r="FH220">
        <v>320</v>
      </c>
      <c r="FI220">
        <v>238.33333333333334</v>
      </c>
      <c r="FJ220">
        <v>207.2</v>
      </c>
      <c r="FK220">
        <v>258.14285714285717</v>
      </c>
      <c r="FL220">
        <v>241.875</v>
      </c>
      <c r="FM220">
        <v>186.16666666666666</v>
      </c>
      <c r="FN220">
        <v>249</v>
      </c>
      <c r="FO220">
        <v>224.88888888888889</v>
      </c>
      <c r="FP220">
        <v>243.71428571428572</v>
      </c>
      <c r="FQ220">
        <v>295.625</v>
      </c>
      <c r="FR220">
        <v>264.11111111111109</v>
      </c>
      <c r="FS220">
        <v>268.66666666666669</v>
      </c>
      <c r="FT220">
        <v>349.44444444444446</v>
      </c>
      <c r="FU220">
        <v>304.7</v>
      </c>
      <c r="FV220">
        <v>279.2</v>
      </c>
      <c r="FW220">
        <v>309.79310344827587</v>
      </c>
      <c r="FX220">
        <v>299.55555555555554</v>
      </c>
      <c r="FY220">
        <v>360.625</v>
      </c>
      <c r="FZ220">
        <v>312.2</v>
      </c>
      <c r="GA220">
        <v>322.33333333333331</v>
      </c>
    </row>
    <row r="221" spans="1:183" x14ac:dyDescent="0.3">
      <c r="A221" s="2" t="s">
        <v>218</v>
      </c>
      <c r="B221">
        <v>1173.5555555555557</v>
      </c>
      <c r="C221">
        <v>1227.875</v>
      </c>
      <c r="D221">
        <v>1274.7368421052631</v>
      </c>
      <c r="E221">
        <v>1226.2264150943397</v>
      </c>
      <c r="F221">
        <v>1386.1666666666667</v>
      </c>
      <c r="G221">
        <v>1366.7222222222222</v>
      </c>
      <c r="H221">
        <v>1184.5625</v>
      </c>
      <c r="I221">
        <v>1317.4038461538462</v>
      </c>
      <c r="J221">
        <v>1271.3809523809523</v>
      </c>
      <c r="K221">
        <v>665</v>
      </c>
      <c r="L221">
        <v>695.8</v>
      </c>
      <c r="M221">
        <v>691.78947368421052</v>
      </c>
      <c r="N221">
        <v>2.152542372881356</v>
      </c>
      <c r="O221">
        <v>684.06779661016947</v>
      </c>
      <c r="P221">
        <v>2.152542372881356</v>
      </c>
      <c r="Q221">
        <v>684.06779661016947</v>
      </c>
      <c r="R221">
        <v>2.9435028248587569</v>
      </c>
      <c r="S221">
        <v>1060.0914634146341</v>
      </c>
      <c r="V221">
        <v>2343</v>
      </c>
      <c r="W221">
        <v>2343</v>
      </c>
      <c r="AB221">
        <v>2343</v>
      </c>
      <c r="AE221">
        <v>548</v>
      </c>
      <c r="AF221">
        <v>548</v>
      </c>
      <c r="AG221">
        <v>548</v>
      </c>
      <c r="AH221">
        <v>1445.5</v>
      </c>
      <c r="AI221">
        <v>1064.7349397590363</v>
      </c>
      <c r="AJ221">
        <v>1893.4</v>
      </c>
      <c r="AK221">
        <v>2107.5</v>
      </c>
      <c r="AL221">
        <v>1851.1111111111111</v>
      </c>
      <c r="AM221">
        <v>1942.7407407407406</v>
      </c>
      <c r="AN221">
        <v>1778.5</v>
      </c>
      <c r="AO221">
        <v>1870.7777777777778</v>
      </c>
      <c r="AP221">
        <v>1942</v>
      </c>
      <c r="AQ221">
        <v>1860.7142857142858</v>
      </c>
      <c r="AR221">
        <v>1900.9818181818182</v>
      </c>
      <c r="AS221">
        <v>429.16666666666669</v>
      </c>
      <c r="AT221">
        <v>467.66666666666669</v>
      </c>
      <c r="AU221">
        <v>579</v>
      </c>
      <c r="AV221">
        <v>496.8</v>
      </c>
      <c r="AW221">
        <v>548.875</v>
      </c>
      <c r="AX221">
        <v>564</v>
      </c>
      <c r="AY221">
        <v>480.16666666666669</v>
      </c>
      <c r="AZ221">
        <v>531.15789473684208</v>
      </c>
      <c r="BA221">
        <v>516</v>
      </c>
      <c r="BB221">
        <v>1371.8876404494381</v>
      </c>
      <c r="BC221">
        <v>802.4</v>
      </c>
      <c r="BD221">
        <v>828.625</v>
      </c>
      <c r="BE221">
        <v>705</v>
      </c>
      <c r="BF221">
        <v>777.7037037037037</v>
      </c>
      <c r="BG221">
        <v>692.7</v>
      </c>
      <c r="BH221">
        <v>726</v>
      </c>
      <c r="BI221">
        <v>717.77777777777783</v>
      </c>
      <c r="BJ221">
        <v>711.46428571428567</v>
      </c>
      <c r="BK221">
        <v>743.9818181818182</v>
      </c>
      <c r="BL221">
        <v>743.9818181818182</v>
      </c>
      <c r="BM221">
        <v>1132.0625</v>
      </c>
      <c r="BO221">
        <v>2370</v>
      </c>
      <c r="BP221">
        <v>2155</v>
      </c>
      <c r="BQ221">
        <v>2298.3333333333335</v>
      </c>
      <c r="BS221">
        <v>2348</v>
      </c>
      <c r="BT221">
        <v>2137</v>
      </c>
      <c r="BU221">
        <v>2242.5</v>
      </c>
      <c r="BV221">
        <v>2276</v>
      </c>
      <c r="CC221">
        <v>96</v>
      </c>
      <c r="CD221">
        <v>96</v>
      </c>
      <c r="CE221">
        <v>96</v>
      </c>
      <c r="CF221">
        <v>1912.6666666666667</v>
      </c>
      <c r="CH221">
        <v>697</v>
      </c>
      <c r="CI221">
        <v>782</v>
      </c>
      <c r="CJ221">
        <v>725.33333333333337</v>
      </c>
      <c r="CL221">
        <v>745</v>
      </c>
      <c r="CM221">
        <v>580</v>
      </c>
      <c r="CN221">
        <v>662.5</v>
      </c>
      <c r="CO221">
        <v>700.2</v>
      </c>
      <c r="CP221">
        <v>700.2</v>
      </c>
      <c r="CQ221">
        <v>1361.5454545454545</v>
      </c>
      <c r="CR221">
        <v>1148.3483870967741</v>
      </c>
      <c r="CS221">
        <v>328.6</v>
      </c>
      <c r="CT221">
        <v>608.66666666666663</v>
      </c>
      <c r="CU221">
        <v>388.8</v>
      </c>
      <c r="CV221">
        <v>452.4375</v>
      </c>
      <c r="CW221">
        <v>313.75</v>
      </c>
      <c r="CX221">
        <v>332</v>
      </c>
      <c r="CY221">
        <v>414</v>
      </c>
      <c r="CZ221">
        <v>364.23076923076923</v>
      </c>
      <c r="DA221">
        <v>412.89655172413791</v>
      </c>
      <c r="DB221">
        <v>2016</v>
      </c>
      <c r="DC221">
        <v>1852.6</v>
      </c>
      <c r="DD221">
        <v>2088.3333333333335</v>
      </c>
      <c r="DE221">
        <v>1979.5925925925926</v>
      </c>
      <c r="DF221">
        <v>2168.5555555555557</v>
      </c>
      <c r="DG221">
        <v>2200.4</v>
      </c>
      <c r="DH221">
        <v>2065.1</v>
      </c>
      <c r="DI221">
        <v>2143.8620689655172</v>
      </c>
      <c r="DJ221">
        <v>2064.6607142857142</v>
      </c>
      <c r="DK221">
        <v>1501.1176470588234</v>
      </c>
      <c r="DL221">
        <v>757.375</v>
      </c>
      <c r="DM221">
        <v>944.5</v>
      </c>
      <c r="DN221">
        <v>982.66666666666663</v>
      </c>
      <c r="DO221">
        <v>901.77777777777783</v>
      </c>
      <c r="DP221">
        <v>767.22222222222217</v>
      </c>
      <c r="DQ221">
        <v>866.6</v>
      </c>
      <c r="DR221">
        <v>806.4</v>
      </c>
      <c r="DS221">
        <v>815</v>
      </c>
      <c r="DT221">
        <v>856.83928571428567</v>
      </c>
      <c r="DU221">
        <v>856.83928571428567</v>
      </c>
      <c r="DV221">
        <v>1245.2340425531916</v>
      </c>
      <c r="DW221">
        <v>393</v>
      </c>
      <c r="DY221">
        <v>396</v>
      </c>
      <c r="DZ221">
        <v>394.5</v>
      </c>
      <c r="EE221">
        <v>394.5</v>
      </c>
      <c r="EF221">
        <v>2152.5</v>
      </c>
      <c r="EH221">
        <v>1974</v>
      </c>
      <c r="EI221">
        <v>2093</v>
      </c>
      <c r="EJ221">
        <v>2304</v>
      </c>
      <c r="EM221">
        <v>2304</v>
      </c>
      <c r="EN221">
        <v>2145.75</v>
      </c>
      <c r="EO221">
        <v>1562</v>
      </c>
      <c r="EP221">
        <v>760</v>
      </c>
      <c r="ER221">
        <v>691</v>
      </c>
      <c r="ES221">
        <v>737</v>
      </c>
      <c r="ET221">
        <v>1126</v>
      </c>
      <c r="EW221">
        <v>1126</v>
      </c>
      <c r="EX221">
        <v>834.25</v>
      </c>
      <c r="EY221">
        <v>834.25</v>
      </c>
      <c r="EZ221">
        <v>2.9166666666666665</v>
      </c>
      <c r="FA221">
        <v>1270.9000000000001</v>
      </c>
      <c r="FB221">
        <v>2.9555555555555557</v>
      </c>
      <c r="FC221">
        <v>1246.9337748344371</v>
      </c>
      <c r="FD221">
        <v>373</v>
      </c>
      <c r="FE221">
        <v>367.6</v>
      </c>
      <c r="FF221">
        <v>361.2</v>
      </c>
      <c r="FG221">
        <v>367.06896551724139</v>
      </c>
      <c r="FH221">
        <v>313.75</v>
      </c>
      <c r="FI221">
        <v>332</v>
      </c>
      <c r="FJ221">
        <v>393</v>
      </c>
      <c r="FK221">
        <v>354.53846153846155</v>
      </c>
      <c r="FL221">
        <v>356.375</v>
      </c>
      <c r="FM221">
        <v>335.6</v>
      </c>
      <c r="FN221">
        <v>384.66666666666669</v>
      </c>
      <c r="FO221">
        <v>359.84210526315792</v>
      </c>
      <c r="FP221">
        <v>339.3</v>
      </c>
      <c r="FQ221">
        <v>391.11111111111109</v>
      </c>
      <c r="FR221">
        <v>392.55555555555554</v>
      </c>
      <c r="FS221">
        <v>373.07142857142856</v>
      </c>
      <c r="FT221">
        <v>316.33333333333331</v>
      </c>
      <c r="FU221">
        <v>345.33333333333331</v>
      </c>
      <c r="FV221">
        <v>357</v>
      </c>
      <c r="FW221">
        <v>338.88461538461536</v>
      </c>
      <c r="FX221">
        <v>378.94444444444446</v>
      </c>
      <c r="FY221">
        <v>321.125</v>
      </c>
      <c r="FZ221">
        <v>316.94736842105266</v>
      </c>
      <c r="GA221">
        <v>339.2641509433962</v>
      </c>
    </row>
    <row r="222" spans="1:183" x14ac:dyDescent="0.3">
      <c r="A222" s="2" t="s">
        <v>219</v>
      </c>
      <c r="B222">
        <v>1233.3333333333333</v>
      </c>
      <c r="C222">
        <v>1446.4615384615386</v>
      </c>
      <c r="D222">
        <v>1413.0714285714287</v>
      </c>
      <c r="E222">
        <v>1359.2142857142858</v>
      </c>
      <c r="F222">
        <v>1422</v>
      </c>
      <c r="G222">
        <v>1542.2307692307693</v>
      </c>
      <c r="H222">
        <v>1341.1428571428571</v>
      </c>
      <c r="I222">
        <v>1432.5121951219512</v>
      </c>
      <c r="J222">
        <v>1395.4216867469879</v>
      </c>
      <c r="K222">
        <v>270.2</v>
      </c>
      <c r="L222">
        <v>482.4</v>
      </c>
      <c r="M222">
        <v>372.69230769230768</v>
      </c>
      <c r="N222">
        <v>0.98275862068965514</v>
      </c>
      <c r="O222">
        <v>374.87878787878788</v>
      </c>
      <c r="P222">
        <v>0.98275862068965514</v>
      </c>
      <c r="Q222">
        <v>374.87878787878788</v>
      </c>
      <c r="R222">
        <v>2.9482758620689653</v>
      </c>
      <c r="S222">
        <v>1105.094827586207</v>
      </c>
      <c r="T222">
        <v>1560</v>
      </c>
      <c r="U222">
        <v>1756</v>
      </c>
      <c r="W222">
        <v>1658</v>
      </c>
      <c r="X222">
        <v>662</v>
      </c>
      <c r="Y222">
        <v>350</v>
      </c>
      <c r="AA222">
        <v>506</v>
      </c>
      <c r="AB222">
        <v>1082</v>
      </c>
      <c r="AC222">
        <v>743</v>
      </c>
      <c r="AF222">
        <v>743</v>
      </c>
      <c r="AG222">
        <v>743</v>
      </c>
      <c r="AH222">
        <v>1014.2</v>
      </c>
      <c r="AI222">
        <v>1101.3388429752067</v>
      </c>
      <c r="AJ222">
        <v>1548.2</v>
      </c>
      <c r="AK222">
        <v>1472.1111111111111</v>
      </c>
      <c r="AL222">
        <v>1691.9</v>
      </c>
      <c r="AM222">
        <v>1574.1379310344828</v>
      </c>
      <c r="AN222">
        <v>1673.8888888888889</v>
      </c>
      <c r="AO222">
        <v>1606.625</v>
      </c>
      <c r="AP222">
        <v>1487.8888888888889</v>
      </c>
      <c r="AQ222">
        <v>1588.8076923076924</v>
      </c>
      <c r="AR222">
        <v>1581.0727272727272</v>
      </c>
      <c r="AS222">
        <v>651.875</v>
      </c>
      <c r="AT222">
        <v>576.42857142857144</v>
      </c>
      <c r="AU222">
        <v>537</v>
      </c>
      <c r="AV222">
        <v>591.31818181818187</v>
      </c>
      <c r="AW222">
        <v>408.75</v>
      </c>
      <c r="AX222">
        <v>400.75</v>
      </c>
      <c r="AY222">
        <v>646.375</v>
      </c>
      <c r="AZ222">
        <v>485.29166666666669</v>
      </c>
      <c r="BA222">
        <v>536</v>
      </c>
      <c r="BB222">
        <v>1105.09900990099</v>
      </c>
      <c r="BC222">
        <v>838.88888888888891</v>
      </c>
      <c r="BD222">
        <v>992.55555555555554</v>
      </c>
      <c r="BE222">
        <v>727.1</v>
      </c>
      <c r="BF222">
        <v>848.35714285714289</v>
      </c>
      <c r="BG222">
        <v>733.11111111111109</v>
      </c>
      <c r="BH222">
        <v>684.375</v>
      </c>
      <c r="BI222">
        <v>852.55555555555554</v>
      </c>
      <c r="BJ222">
        <v>759.46153846153845</v>
      </c>
      <c r="BK222">
        <v>805.55555555555554</v>
      </c>
      <c r="BL222">
        <v>805.55555555555554</v>
      </c>
      <c r="BM222">
        <v>1000.741935483871</v>
      </c>
      <c r="BO222">
        <v>678</v>
      </c>
      <c r="BQ222">
        <v>678</v>
      </c>
      <c r="BR222">
        <v>1589</v>
      </c>
      <c r="BS222">
        <v>1327</v>
      </c>
      <c r="BT222">
        <v>1571</v>
      </c>
      <c r="BU222">
        <v>1453.5</v>
      </c>
      <c r="BV222">
        <v>1298.4000000000001</v>
      </c>
      <c r="BX222">
        <v>393</v>
      </c>
      <c r="BZ222">
        <v>393</v>
      </c>
      <c r="CA222">
        <v>686</v>
      </c>
      <c r="CB222">
        <v>558</v>
      </c>
      <c r="CC222">
        <v>548</v>
      </c>
      <c r="CD222">
        <v>587.5</v>
      </c>
      <c r="CE222">
        <v>548.6</v>
      </c>
      <c r="CF222">
        <v>923.5</v>
      </c>
      <c r="CH222">
        <v>1329</v>
      </c>
      <c r="CJ222">
        <v>1329</v>
      </c>
      <c r="CK222">
        <v>487</v>
      </c>
      <c r="CL222">
        <v>1196</v>
      </c>
      <c r="CM222">
        <v>2285</v>
      </c>
      <c r="CN222">
        <v>1291</v>
      </c>
      <c r="CO222">
        <v>1298.5999999999999</v>
      </c>
      <c r="CP222">
        <v>1298.5999999999999</v>
      </c>
      <c r="CQ222">
        <v>1048.5333333333333</v>
      </c>
      <c r="CR222">
        <v>1004.9588235294118</v>
      </c>
      <c r="CS222">
        <v>659.2</v>
      </c>
      <c r="CT222">
        <v>549.66666666666663</v>
      </c>
      <c r="CU222">
        <v>696.6</v>
      </c>
      <c r="CV222">
        <v>648.30769230769226</v>
      </c>
      <c r="CW222">
        <v>754.5</v>
      </c>
      <c r="CX222">
        <v>833.2</v>
      </c>
      <c r="CY222">
        <v>415.25</v>
      </c>
      <c r="CZ222">
        <v>632.36842105263156</v>
      </c>
      <c r="DA222">
        <v>638.84375</v>
      </c>
      <c r="DB222">
        <v>874</v>
      </c>
      <c r="DC222">
        <v>1207.6666666666667</v>
      </c>
      <c r="DD222">
        <v>1531.2</v>
      </c>
      <c r="DE222">
        <v>1203.7692307692307</v>
      </c>
      <c r="DF222">
        <v>822.66666666666663</v>
      </c>
      <c r="DG222">
        <v>1208.2</v>
      </c>
      <c r="DH222">
        <v>941.25</v>
      </c>
      <c r="DI222">
        <v>974.0526315789474</v>
      </c>
      <c r="DJ222">
        <v>1067.375</v>
      </c>
      <c r="DK222">
        <v>853.109375</v>
      </c>
      <c r="DL222">
        <v>536.6</v>
      </c>
      <c r="DM222">
        <v>589.66666666666663</v>
      </c>
      <c r="DN222">
        <v>478.2</v>
      </c>
      <c r="DO222">
        <v>526.38461538461536</v>
      </c>
      <c r="DP222">
        <v>412</v>
      </c>
      <c r="DQ222">
        <v>445.33333333333331</v>
      </c>
      <c r="DR222">
        <v>411.25</v>
      </c>
      <c r="DS222">
        <v>420.08333333333331</v>
      </c>
      <c r="DT222">
        <v>475.36</v>
      </c>
      <c r="DU222">
        <v>475.36</v>
      </c>
      <c r="DV222">
        <v>747</v>
      </c>
      <c r="DX222">
        <v>1175</v>
      </c>
      <c r="DY222">
        <v>1718</v>
      </c>
      <c r="DZ222">
        <v>1356</v>
      </c>
      <c r="EC222">
        <v>452.5</v>
      </c>
      <c r="ED222">
        <v>452.5</v>
      </c>
      <c r="EE222">
        <v>994.6</v>
      </c>
      <c r="EF222">
        <v>682</v>
      </c>
      <c r="EG222">
        <v>571.5</v>
      </c>
      <c r="EH222">
        <v>164.5</v>
      </c>
      <c r="EI222">
        <v>430.8</v>
      </c>
      <c r="EL222">
        <v>572</v>
      </c>
      <c r="EM222">
        <v>572</v>
      </c>
      <c r="EN222">
        <v>454.33333333333331</v>
      </c>
      <c r="EO222">
        <v>699.90909090909088</v>
      </c>
      <c r="EP222">
        <v>109</v>
      </c>
      <c r="EQ222">
        <v>482.66666666666669</v>
      </c>
      <c r="ER222">
        <v>259.5</v>
      </c>
      <c r="ES222">
        <v>346</v>
      </c>
      <c r="EV222">
        <v>953</v>
      </c>
      <c r="EW222">
        <v>953</v>
      </c>
      <c r="EX222">
        <v>432.71428571428572</v>
      </c>
      <c r="EY222">
        <v>432.71428571428572</v>
      </c>
      <c r="EZ222">
        <v>1.8484848484848484</v>
      </c>
      <c r="FA222">
        <v>596</v>
      </c>
      <c r="FB222">
        <v>2.161111111111111</v>
      </c>
      <c r="FC222">
        <v>721.59813084112147</v>
      </c>
      <c r="FD222">
        <v>163</v>
      </c>
      <c r="FE222">
        <v>165.2</v>
      </c>
      <c r="FF222">
        <v>175.25</v>
      </c>
      <c r="FG222">
        <v>168.73684210526315</v>
      </c>
      <c r="FH222">
        <v>198.33333333333334</v>
      </c>
      <c r="FI222">
        <v>203</v>
      </c>
      <c r="FJ222">
        <v>192.625</v>
      </c>
      <c r="FK222">
        <v>197.15789473684211</v>
      </c>
      <c r="FL222">
        <v>191.375</v>
      </c>
      <c r="FM222">
        <v>189.25</v>
      </c>
      <c r="FN222">
        <v>147.875</v>
      </c>
      <c r="FO222">
        <v>176.16666666666666</v>
      </c>
      <c r="FP222">
        <v>155.55555555555554</v>
      </c>
      <c r="FQ222">
        <v>168.5</v>
      </c>
      <c r="FR222">
        <v>249.11111111111111</v>
      </c>
      <c r="FS222">
        <v>191.92307692307693</v>
      </c>
      <c r="FT222">
        <v>282.92857142857144</v>
      </c>
      <c r="FU222">
        <v>281.76923076923077</v>
      </c>
      <c r="FV222">
        <v>201.5</v>
      </c>
      <c r="FW222">
        <v>254.7560975609756</v>
      </c>
      <c r="FX222">
        <v>199.46666666666667</v>
      </c>
      <c r="FY222">
        <v>264.46153846153845</v>
      </c>
      <c r="FZ222">
        <v>238.07142857142858</v>
      </c>
      <c r="GA222">
        <v>232.45238095238096</v>
      </c>
    </row>
    <row r="223" spans="1:183" x14ac:dyDescent="0.3">
      <c r="A223" s="2" t="s">
        <v>220</v>
      </c>
      <c r="B223">
        <v>387.5</v>
      </c>
      <c r="C223">
        <v>700.5</v>
      </c>
      <c r="D223">
        <v>300.60000000000002</v>
      </c>
      <c r="E223">
        <v>404.90909090909093</v>
      </c>
      <c r="F223">
        <v>1798</v>
      </c>
      <c r="G223">
        <v>509.33333333333331</v>
      </c>
      <c r="H223">
        <v>106</v>
      </c>
      <c r="I223">
        <v>686.4</v>
      </c>
      <c r="J223">
        <v>492.875</v>
      </c>
      <c r="K223">
        <v>98</v>
      </c>
      <c r="L223">
        <v>510</v>
      </c>
      <c r="N223">
        <v>5.1724137931034482E-2</v>
      </c>
      <c r="O223">
        <v>304</v>
      </c>
      <c r="P223">
        <v>5.1724137931034482E-2</v>
      </c>
      <c r="Q223">
        <v>304</v>
      </c>
      <c r="R223">
        <v>0.18965517241379309</v>
      </c>
      <c r="S223">
        <v>471.88888888888891</v>
      </c>
      <c r="U223">
        <v>1873</v>
      </c>
      <c r="W223">
        <v>1873</v>
      </c>
      <c r="AB223">
        <v>1873</v>
      </c>
      <c r="AH223">
        <v>1873</v>
      </c>
      <c r="AI223">
        <v>545.63157894736844</v>
      </c>
      <c r="AJ223">
        <v>1398.5</v>
      </c>
      <c r="AK223">
        <v>1073.6666666666667</v>
      </c>
      <c r="AL223">
        <v>1197.5</v>
      </c>
      <c r="AM223">
        <v>1201.8571428571429</v>
      </c>
      <c r="AN223">
        <v>1880.5</v>
      </c>
      <c r="AO223">
        <v>253</v>
      </c>
      <c r="AP223">
        <v>1346</v>
      </c>
      <c r="AQ223">
        <v>1341.2</v>
      </c>
      <c r="AR223">
        <v>1259.9166666666667</v>
      </c>
      <c r="AT223">
        <v>1023.5</v>
      </c>
      <c r="AU223">
        <v>559.33333333333337</v>
      </c>
      <c r="AV223">
        <v>824.57142857142856</v>
      </c>
      <c r="AW223">
        <v>372</v>
      </c>
      <c r="AY223">
        <v>1076.6666666666667</v>
      </c>
      <c r="AZ223">
        <v>794.8</v>
      </c>
      <c r="BA223">
        <v>812.16666666666663</v>
      </c>
      <c r="BB223">
        <v>1036.0416666666667</v>
      </c>
      <c r="BC223">
        <v>705</v>
      </c>
      <c r="BD223">
        <v>717.75</v>
      </c>
      <c r="BE223">
        <v>408.66666666666669</v>
      </c>
      <c r="BF223">
        <v>600.25</v>
      </c>
      <c r="BG223">
        <v>449</v>
      </c>
      <c r="BH223">
        <v>384</v>
      </c>
      <c r="BI223">
        <v>681.66666666666663</v>
      </c>
      <c r="BJ223">
        <v>554.5</v>
      </c>
      <c r="BK223">
        <v>580.64285714285711</v>
      </c>
      <c r="BL223">
        <v>580.64285714285711</v>
      </c>
      <c r="BM223">
        <v>868.26315789473688</v>
      </c>
      <c r="BN223">
        <v>1479.5714285714287</v>
      </c>
      <c r="BO223">
        <v>686.66666666666663</v>
      </c>
      <c r="BP223">
        <v>508</v>
      </c>
      <c r="BQ223">
        <v>1072.3846153846155</v>
      </c>
      <c r="BR223">
        <v>1500</v>
      </c>
      <c r="BS223">
        <v>737.75</v>
      </c>
      <c r="BT223">
        <v>999</v>
      </c>
      <c r="BU223">
        <v>964.47058823529414</v>
      </c>
      <c r="BV223">
        <v>1011.2333333333333</v>
      </c>
      <c r="BW223">
        <v>547</v>
      </c>
      <c r="BX223">
        <v>782.83333333333337</v>
      </c>
      <c r="BY223">
        <v>991.42857142857144</v>
      </c>
      <c r="BZ223">
        <v>813.23529411764707</v>
      </c>
      <c r="CA223">
        <v>849.4</v>
      </c>
      <c r="CB223">
        <v>492.25</v>
      </c>
      <c r="CC223">
        <v>888.4</v>
      </c>
      <c r="CD223">
        <v>701.5</v>
      </c>
      <c r="CE223">
        <v>755.7714285714286</v>
      </c>
      <c r="CF223">
        <v>873.67692307692312</v>
      </c>
      <c r="CG223">
        <v>898.16666666666663</v>
      </c>
      <c r="CH223">
        <v>1216</v>
      </c>
      <c r="CI223">
        <v>849.5</v>
      </c>
      <c r="CJ223">
        <v>934.91666666666663</v>
      </c>
      <c r="CK223">
        <v>601.25</v>
      </c>
      <c r="CL223">
        <v>689</v>
      </c>
      <c r="CM223">
        <v>836.2</v>
      </c>
      <c r="CN223">
        <v>713.0625</v>
      </c>
      <c r="CO223">
        <v>808.14285714285711</v>
      </c>
      <c r="CP223">
        <v>808.14285714285711</v>
      </c>
      <c r="CQ223">
        <v>853.94623655913983</v>
      </c>
      <c r="CR223">
        <v>858.09923664122141</v>
      </c>
      <c r="CS223">
        <v>1804</v>
      </c>
      <c r="CT223">
        <v>821.6</v>
      </c>
      <c r="CU223">
        <v>1073</v>
      </c>
      <c r="CV223">
        <v>1201.2307692307693</v>
      </c>
      <c r="CW223">
        <v>1654.75</v>
      </c>
      <c r="CX223">
        <v>1096.2</v>
      </c>
      <c r="CY223">
        <v>1339.1666666666667</v>
      </c>
      <c r="CZ223">
        <v>1342.3333333333333</v>
      </c>
      <c r="DA223">
        <v>1276.8214285714287</v>
      </c>
      <c r="DB223">
        <v>1422</v>
      </c>
      <c r="DC223">
        <v>1055.6666666666667</v>
      </c>
      <c r="DD223">
        <v>779.4</v>
      </c>
      <c r="DE223">
        <v>1083.8125</v>
      </c>
      <c r="DF223">
        <v>1277</v>
      </c>
      <c r="DG223">
        <v>868.85714285714289</v>
      </c>
      <c r="DH223">
        <v>1055.3333333333333</v>
      </c>
      <c r="DI223">
        <v>1069.8235294117646</v>
      </c>
      <c r="DJ223">
        <v>1076.6060606060605</v>
      </c>
      <c r="DK223">
        <v>1168.5081967213114</v>
      </c>
      <c r="DL223">
        <v>408</v>
      </c>
      <c r="DM223">
        <v>454.25</v>
      </c>
      <c r="DN223">
        <v>588</v>
      </c>
      <c r="DO223">
        <v>468.41666666666669</v>
      </c>
      <c r="DP223">
        <v>521.28571428571433</v>
      </c>
      <c r="DQ223">
        <v>455.2</v>
      </c>
      <c r="DR223">
        <v>299.25</v>
      </c>
      <c r="DS223">
        <v>445.125</v>
      </c>
      <c r="DT223">
        <v>455.10714285714283</v>
      </c>
      <c r="DU223">
        <v>455.10714285714283</v>
      </c>
      <c r="DV223">
        <v>944.06741573033707</v>
      </c>
      <c r="DW223">
        <v>633</v>
      </c>
      <c r="DY223">
        <v>1407</v>
      </c>
      <c r="DZ223">
        <v>1020</v>
      </c>
      <c r="EA223">
        <v>723</v>
      </c>
      <c r="EB223">
        <v>754</v>
      </c>
      <c r="ED223">
        <v>738.5</v>
      </c>
      <c r="EE223">
        <v>879.25</v>
      </c>
      <c r="EF223">
        <v>1010</v>
      </c>
      <c r="EG223">
        <v>1812.5</v>
      </c>
      <c r="EH223">
        <v>893.5</v>
      </c>
      <c r="EI223">
        <v>1284.4000000000001</v>
      </c>
      <c r="EJ223">
        <v>1377</v>
      </c>
      <c r="EK223">
        <v>1011</v>
      </c>
      <c r="EL223">
        <v>1417</v>
      </c>
      <c r="EM223">
        <v>1268.3333333333333</v>
      </c>
      <c r="EN223">
        <v>1278.375</v>
      </c>
      <c r="EO223">
        <v>1145.3333333333333</v>
      </c>
      <c r="EQ223">
        <v>473.5</v>
      </c>
      <c r="ER223">
        <v>412.5</v>
      </c>
      <c r="ES223">
        <v>443</v>
      </c>
      <c r="ET223">
        <v>457.5</v>
      </c>
      <c r="EU223">
        <v>400</v>
      </c>
      <c r="EW223">
        <v>438.33333333333331</v>
      </c>
      <c r="EX223">
        <v>441</v>
      </c>
      <c r="EY223">
        <v>441</v>
      </c>
      <c r="EZ223">
        <v>1.8611111111111112</v>
      </c>
      <c r="FA223">
        <v>885.84210526315792</v>
      </c>
      <c r="FB223">
        <v>2.1277777777777778</v>
      </c>
      <c r="FC223">
        <v>933.82407407407402</v>
      </c>
      <c r="FD223">
        <v>265.85714285714283</v>
      </c>
      <c r="FE223">
        <v>263.71428571428572</v>
      </c>
      <c r="FF223">
        <v>203.66666666666666</v>
      </c>
      <c r="FG223">
        <v>254</v>
      </c>
      <c r="FH223">
        <v>230.25</v>
      </c>
      <c r="FI223">
        <v>241.6</v>
      </c>
      <c r="FJ223">
        <v>315</v>
      </c>
      <c r="FK223">
        <v>267.93333333333334</v>
      </c>
      <c r="FL223">
        <v>297.5</v>
      </c>
      <c r="FN223">
        <v>239.33333333333334</v>
      </c>
      <c r="FO223">
        <v>262.60000000000002</v>
      </c>
      <c r="FP223">
        <v>375.5</v>
      </c>
      <c r="FQ223">
        <v>253</v>
      </c>
      <c r="FR223">
        <v>239.5</v>
      </c>
      <c r="FS223">
        <v>296.60000000000002</v>
      </c>
      <c r="FT223">
        <v>252</v>
      </c>
      <c r="FU223">
        <v>247.33333333333334</v>
      </c>
      <c r="FV223">
        <v>106</v>
      </c>
      <c r="FW223">
        <v>220</v>
      </c>
      <c r="FX223">
        <v>245.75</v>
      </c>
      <c r="FY223">
        <v>233</v>
      </c>
      <c r="FZ223">
        <v>261.8</v>
      </c>
      <c r="GA223">
        <v>250.72727272727272</v>
      </c>
    </row>
    <row r="224" spans="1:183" x14ac:dyDescent="0.3">
      <c r="A224" s="2" t="s">
        <v>221</v>
      </c>
      <c r="B224">
        <v>784.2</v>
      </c>
      <c r="C224">
        <v>1001.7222222222222</v>
      </c>
      <c r="D224">
        <v>959.05</v>
      </c>
      <c r="E224">
        <v>912</v>
      </c>
      <c r="F224">
        <v>934.52631578947364</v>
      </c>
      <c r="G224">
        <v>803.35</v>
      </c>
      <c r="H224">
        <v>788.6</v>
      </c>
      <c r="I224">
        <v>840.59322033898309</v>
      </c>
      <c r="J224">
        <v>875.991452991453</v>
      </c>
      <c r="K224">
        <v>551.78947368421052</v>
      </c>
      <c r="L224">
        <v>512.89473684210532</v>
      </c>
      <c r="M224">
        <v>382.94736842105266</v>
      </c>
      <c r="N224">
        <v>2.4333333333333331</v>
      </c>
      <c r="O224">
        <v>482.54385964912279</v>
      </c>
      <c r="P224">
        <v>2.4333333333333331</v>
      </c>
      <c r="Q224">
        <v>482.54385964912279</v>
      </c>
      <c r="R224">
        <v>3.7777777777777777</v>
      </c>
      <c r="S224">
        <v>747.10344827586209</v>
      </c>
      <c r="AI224">
        <v>747.10344827586209</v>
      </c>
      <c r="AJ224">
        <v>1668.8</v>
      </c>
      <c r="AK224">
        <v>1043.2222222222222</v>
      </c>
      <c r="AL224">
        <v>1145.5714285714287</v>
      </c>
      <c r="AM224">
        <v>1311.3846153846155</v>
      </c>
      <c r="AN224">
        <v>1370.5555555555557</v>
      </c>
      <c r="AO224">
        <v>1262.3333333333333</v>
      </c>
      <c r="AP224">
        <v>1431</v>
      </c>
      <c r="AQ224">
        <v>1348.52</v>
      </c>
      <c r="AR224">
        <v>1329.5882352941176</v>
      </c>
      <c r="AS224">
        <v>395.33333333333331</v>
      </c>
      <c r="AT224">
        <v>614.875</v>
      </c>
      <c r="AU224">
        <v>832</v>
      </c>
      <c r="AV224">
        <v>589.94444444444446</v>
      </c>
      <c r="AW224">
        <v>1259</v>
      </c>
      <c r="AX224">
        <v>661</v>
      </c>
      <c r="AY224">
        <v>531</v>
      </c>
      <c r="AZ224">
        <v>670.75</v>
      </c>
      <c r="BA224">
        <v>627.97058823529414</v>
      </c>
      <c r="BB224">
        <v>1048.9411764705883</v>
      </c>
      <c r="BC224">
        <v>765.66666666666663</v>
      </c>
      <c r="BD224">
        <v>887.85714285714289</v>
      </c>
      <c r="BE224">
        <v>833.83333333333337</v>
      </c>
      <c r="BF224">
        <v>823.13636363636363</v>
      </c>
      <c r="BG224">
        <v>817.28571428571433</v>
      </c>
      <c r="BH224">
        <v>991.11111111111109</v>
      </c>
      <c r="BI224">
        <v>715.28571428571433</v>
      </c>
      <c r="BJ224">
        <v>854.26086956521738</v>
      </c>
      <c r="BK224">
        <v>839.04444444444448</v>
      </c>
      <c r="BL224">
        <v>839.04444444444448</v>
      </c>
      <c r="BM224">
        <v>976.28461538461534</v>
      </c>
      <c r="BP224">
        <v>778</v>
      </c>
      <c r="BQ224">
        <v>778</v>
      </c>
      <c r="BS224">
        <v>1855</v>
      </c>
      <c r="BT224">
        <v>1977</v>
      </c>
      <c r="BU224">
        <v>1916</v>
      </c>
      <c r="BV224">
        <v>1233.2</v>
      </c>
      <c r="BY224">
        <v>1365</v>
      </c>
      <c r="BZ224">
        <v>1365</v>
      </c>
      <c r="CB224">
        <v>277</v>
      </c>
      <c r="CC224">
        <v>2058</v>
      </c>
      <c r="CD224">
        <v>1167.5</v>
      </c>
      <c r="CE224">
        <v>1266.25</v>
      </c>
      <c r="CF224">
        <v>1247.8888888888889</v>
      </c>
      <c r="CI224">
        <v>2046</v>
      </c>
      <c r="CJ224">
        <v>2046</v>
      </c>
      <c r="CL224">
        <v>664</v>
      </c>
      <c r="CM224">
        <v>1363</v>
      </c>
      <c r="CN224">
        <v>1013.5</v>
      </c>
      <c r="CO224">
        <v>1357.6666666666667</v>
      </c>
      <c r="CP224">
        <v>1357.6666666666667</v>
      </c>
      <c r="CQ224">
        <v>1275.3333333333333</v>
      </c>
      <c r="CR224">
        <v>1001.556338028169</v>
      </c>
      <c r="CS224">
        <v>630.4</v>
      </c>
      <c r="CT224">
        <v>1029.5</v>
      </c>
      <c r="CU224">
        <v>464.83333333333331</v>
      </c>
      <c r="CV224">
        <v>670.6</v>
      </c>
      <c r="CW224">
        <v>1219.3333333333333</v>
      </c>
      <c r="CX224">
        <v>785.44444444444446</v>
      </c>
      <c r="CY224">
        <v>736</v>
      </c>
      <c r="CZ224">
        <v>841.27777777777783</v>
      </c>
      <c r="DA224">
        <v>763.69696969696975</v>
      </c>
      <c r="DB224">
        <v>880.375</v>
      </c>
      <c r="DC224">
        <v>1316.2857142857142</v>
      </c>
      <c r="DD224">
        <v>1063.2857142857142</v>
      </c>
      <c r="DE224">
        <v>1077.2727272727273</v>
      </c>
      <c r="DF224">
        <v>1045.7142857142858</v>
      </c>
      <c r="DG224">
        <v>841.875</v>
      </c>
      <c r="DH224">
        <v>675.71428571428567</v>
      </c>
      <c r="DI224">
        <v>853.86363636363637</v>
      </c>
      <c r="DJ224">
        <v>965.56818181818187</v>
      </c>
      <c r="DK224">
        <v>879.0519480519481</v>
      </c>
      <c r="DL224">
        <v>913.85714285714289</v>
      </c>
      <c r="DM224">
        <v>800.75</v>
      </c>
      <c r="DN224">
        <v>666.57142857142856</v>
      </c>
      <c r="DO224">
        <v>794.0454545454545</v>
      </c>
      <c r="DP224">
        <v>921.66666666666663</v>
      </c>
      <c r="DQ224">
        <v>871.42857142857144</v>
      </c>
      <c r="DR224">
        <v>736.75</v>
      </c>
      <c r="DS224">
        <v>819.94444444444446</v>
      </c>
      <c r="DT224">
        <v>805.7</v>
      </c>
      <c r="DU224">
        <v>805.7</v>
      </c>
      <c r="DV224">
        <v>853.97435897435901</v>
      </c>
      <c r="DW224">
        <v>556</v>
      </c>
      <c r="DY224">
        <v>865.5</v>
      </c>
      <c r="DZ224">
        <v>762.33333333333337</v>
      </c>
      <c r="EA224">
        <v>1079</v>
      </c>
      <c r="ED224">
        <v>1079</v>
      </c>
      <c r="EE224">
        <v>841.5</v>
      </c>
      <c r="EF224">
        <v>546</v>
      </c>
      <c r="EH224">
        <v>1025</v>
      </c>
      <c r="EI224">
        <v>865.33333333333337</v>
      </c>
      <c r="EJ224">
        <v>143</v>
      </c>
      <c r="EM224">
        <v>143</v>
      </c>
      <c r="EN224">
        <v>684.75</v>
      </c>
      <c r="EO224">
        <v>763.125</v>
      </c>
      <c r="EP224">
        <v>1838</v>
      </c>
      <c r="ER224">
        <v>1275.5</v>
      </c>
      <c r="ES224">
        <v>1463</v>
      </c>
      <c r="ET224">
        <v>1086</v>
      </c>
      <c r="EW224">
        <v>1086</v>
      </c>
      <c r="EX224">
        <v>1368.75</v>
      </c>
      <c r="EY224">
        <v>1368.75</v>
      </c>
      <c r="EZ224">
        <v>3.6</v>
      </c>
      <c r="FA224">
        <v>965</v>
      </c>
      <c r="FB224">
        <v>2.9166666666666665</v>
      </c>
      <c r="FC224">
        <v>864.30232558139539</v>
      </c>
      <c r="FD224">
        <v>220.57142857142858</v>
      </c>
      <c r="FE224">
        <v>213.125</v>
      </c>
      <c r="FF224">
        <v>179.42857142857142</v>
      </c>
      <c r="FG224">
        <v>204.77272727272728</v>
      </c>
      <c r="FH224">
        <v>246.66666666666666</v>
      </c>
      <c r="FI224">
        <v>172.88888888888889</v>
      </c>
      <c r="FJ224">
        <v>241.33333333333334</v>
      </c>
      <c r="FK224">
        <v>208</v>
      </c>
      <c r="FL224">
        <v>300</v>
      </c>
      <c r="FM224">
        <v>205.5</v>
      </c>
      <c r="FN224">
        <v>182.375</v>
      </c>
      <c r="FO224">
        <v>205.75</v>
      </c>
      <c r="FP224">
        <v>191.11111111111111</v>
      </c>
      <c r="FQ224">
        <v>242.66666666666666</v>
      </c>
      <c r="FR224">
        <v>240.42857142857142</v>
      </c>
      <c r="FS224">
        <v>223.48</v>
      </c>
      <c r="FT224">
        <v>205</v>
      </c>
      <c r="FU224">
        <v>199.4</v>
      </c>
      <c r="FV224">
        <v>227.3</v>
      </c>
      <c r="FW224">
        <v>210.66101694915255</v>
      </c>
      <c r="FX224">
        <v>216.55</v>
      </c>
      <c r="FY224">
        <v>230.05555555555554</v>
      </c>
      <c r="FZ224">
        <v>172.6</v>
      </c>
      <c r="GA224">
        <v>205.58620689655172</v>
      </c>
    </row>
    <row r="225" spans="1:183" x14ac:dyDescent="0.3">
      <c r="A225" s="2" t="s">
        <v>222</v>
      </c>
      <c r="B225">
        <v>644.93333333333328</v>
      </c>
      <c r="C225">
        <v>683.84615384615381</v>
      </c>
      <c r="D225">
        <v>677.5</v>
      </c>
      <c r="E225">
        <v>668.27272727272725</v>
      </c>
      <c r="F225">
        <v>1078.5999999999999</v>
      </c>
      <c r="G225">
        <v>841.21428571428567</v>
      </c>
      <c r="H225">
        <v>736.35294117647061</v>
      </c>
      <c r="I225">
        <v>855.63414634146341</v>
      </c>
      <c r="J225">
        <v>758.64705882352939</v>
      </c>
      <c r="K225">
        <v>391.66666666666669</v>
      </c>
      <c r="L225">
        <v>574.79999999999995</v>
      </c>
      <c r="M225">
        <v>561.07142857142856</v>
      </c>
      <c r="N225">
        <v>1.2727272727272727</v>
      </c>
      <c r="O225">
        <v>519.030303030303</v>
      </c>
      <c r="P225">
        <v>1.2727272727272727</v>
      </c>
      <c r="Q225">
        <v>519.030303030303</v>
      </c>
      <c r="R225">
        <v>2.2121212121212119</v>
      </c>
      <c r="S225">
        <v>691.63559322033893</v>
      </c>
      <c r="T225">
        <v>992</v>
      </c>
      <c r="U225">
        <v>656.5</v>
      </c>
      <c r="V225">
        <v>756</v>
      </c>
      <c r="W225">
        <v>765.25</v>
      </c>
      <c r="X225">
        <v>1083.5</v>
      </c>
      <c r="Y225">
        <v>805.5</v>
      </c>
      <c r="AA225">
        <v>944.5</v>
      </c>
      <c r="AB225">
        <v>854.875</v>
      </c>
      <c r="AC225">
        <v>702</v>
      </c>
      <c r="AD225">
        <v>591</v>
      </c>
      <c r="AF225">
        <v>646.5</v>
      </c>
      <c r="AG225">
        <v>646.5</v>
      </c>
      <c r="AH225">
        <v>785.41666666666663</v>
      </c>
      <c r="AI225">
        <v>700.29230769230765</v>
      </c>
      <c r="AJ225">
        <v>1247.2222222222222</v>
      </c>
      <c r="AK225">
        <v>1300.1111111111111</v>
      </c>
      <c r="AL225">
        <v>1741.25</v>
      </c>
      <c r="AM225">
        <v>1417.5384615384614</v>
      </c>
      <c r="AN225">
        <v>1736.375</v>
      </c>
      <c r="AO225">
        <v>1199.4000000000001</v>
      </c>
      <c r="AP225">
        <v>1399.1111111111111</v>
      </c>
      <c r="AQ225">
        <v>1425.0740740740741</v>
      </c>
      <c r="AR225">
        <v>1421.3773584905659</v>
      </c>
      <c r="AS225">
        <v>840.66666666666663</v>
      </c>
      <c r="AT225">
        <v>1046.375</v>
      </c>
      <c r="AU225">
        <v>853.8</v>
      </c>
      <c r="AV225">
        <v>930.73684210526312</v>
      </c>
      <c r="AW225">
        <v>488</v>
      </c>
      <c r="AX225">
        <v>794.66666666666663</v>
      </c>
      <c r="AY225">
        <v>747.66666666666663</v>
      </c>
      <c r="AZ225">
        <v>700.375</v>
      </c>
      <c r="BA225">
        <v>825.42857142857144</v>
      </c>
      <c r="BB225">
        <v>1184.3522727272727</v>
      </c>
      <c r="BC225">
        <v>1070.1428571428571</v>
      </c>
      <c r="BD225">
        <v>907.1</v>
      </c>
      <c r="BE225">
        <v>916.11111111111109</v>
      </c>
      <c r="BF225">
        <v>954.11538461538464</v>
      </c>
      <c r="BG225">
        <v>812.75</v>
      </c>
      <c r="BH225">
        <v>773.22222222222217</v>
      </c>
      <c r="BI225">
        <v>925.875</v>
      </c>
      <c r="BJ225">
        <v>834.72</v>
      </c>
      <c r="BK225">
        <v>895.58823529411768</v>
      </c>
      <c r="BL225">
        <v>895.58823529411768</v>
      </c>
      <c r="BM225">
        <v>1078.4028776978416</v>
      </c>
      <c r="BN225">
        <v>354</v>
      </c>
      <c r="BQ225">
        <v>354</v>
      </c>
      <c r="BR225">
        <v>1822</v>
      </c>
      <c r="BT225">
        <v>1957</v>
      </c>
      <c r="BU225">
        <v>1889.5</v>
      </c>
      <c r="BV225">
        <v>1377.6666666666667</v>
      </c>
      <c r="BW225">
        <v>1449</v>
      </c>
      <c r="BY225">
        <v>770</v>
      </c>
      <c r="BZ225">
        <v>1109.5</v>
      </c>
      <c r="CA225">
        <v>214</v>
      </c>
      <c r="CC225">
        <v>92</v>
      </c>
      <c r="CD225">
        <v>153</v>
      </c>
      <c r="CE225">
        <v>631.25</v>
      </c>
      <c r="CF225">
        <v>951.14285714285711</v>
      </c>
      <c r="CG225">
        <v>1053</v>
      </c>
      <c r="CI225">
        <v>1572</v>
      </c>
      <c r="CJ225">
        <v>1312.5</v>
      </c>
      <c r="CK225">
        <v>1154</v>
      </c>
      <c r="CM225">
        <v>1303</v>
      </c>
      <c r="CN225">
        <v>1228.5</v>
      </c>
      <c r="CO225">
        <v>1270.5</v>
      </c>
      <c r="CP225">
        <v>1270.5</v>
      </c>
      <c r="CQ225">
        <v>1067.2727272727273</v>
      </c>
      <c r="CR225">
        <v>1077.5866666666666</v>
      </c>
      <c r="CS225">
        <v>1115</v>
      </c>
      <c r="CT225">
        <v>658.625</v>
      </c>
      <c r="CU225">
        <v>845.125</v>
      </c>
      <c r="CV225">
        <v>882.6</v>
      </c>
      <c r="CW225">
        <v>619.14285714285711</v>
      </c>
      <c r="CX225">
        <v>413.2</v>
      </c>
      <c r="CY225">
        <v>1030.2857142857142</v>
      </c>
      <c r="CZ225">
        <v>716.42105263157896</v>
      </c>
      <c r="DA225">
        <v>810.84090909090912</v>
      </c>
      <c r="DB225">
        <v>820.25</v>
      </c>
      <c r="DC225">
        <v>1074.5</v>
      </c>
      <c r="DD225">
        <v>1524.875</v>
      </c>
      <c r="DE225">
        <v>1139.875</v>
      </c>
      <c r="DF225">
        <v>1242</v>
      </c>
      <c r="DG225">
        <v>1814.1428571428571</v>
      </c>
      <c r="DH225">
        <v>1079.5555555555557</v>
      </c>
      <c r="DI225">
        <v>1347.9583333333333</v>
      </c>
      <c r="DJ225">
        <v>1243.9166666666667</v>
      </c>
      <c r="DK225">
        <v>1036.7934782608695</v>
      </c>
      <c r="DL225">
        <v>841</v>
      </c>
      <c r="DM225">
        <v>836.625</v>
      </c>
      <c r="DN225">
        <v>869.77777777777783</v>
      </c>
      <c r="DO225">
        <v>849.61538461538464</v>
      </c>
      <c r="DP225">
        <v>890</v>
      </c>
      <c r="DQ225">
        <v>762.7</v>
      </c>
      <c r="DR225">
        <v>659.22222222222217</v>
      </c>
      <c r="DS225">
        <v>765.92592592592598</v>
      </c>
      <c r="DT225">
        <v>806.98113207547169</v>
      </c>
      <c r="DU225">
        <v>806.98113207547169</v>
      </c>
      <c r="DV225">
        <v>952.79310344827582</v>
      </c>
      <c r="DY225">
        <v>479</v>
      </c>
      <c r="DZ225">
        <v>479</v>
      </c>
      <c r="EA225">
        <v>1048</v>
      </c>
      <c r="EC225">
        <v>215</v>
      </c>
      <c r="ED225">
        <v>631.5</v>
      </c>
      <c r="EE225">
        <v>580.66666666666663</v>
      </c>
      <c r="EG225">
        <v>1903</v>
      </c>
      <c r="EH225">
        <v>1537</v>
      </c>
      <c r="EI225">
        <v>1720</v>
      </c>
      <c r="EL225">
        <v>1796</v>
      </c>
      <c r="EM225">
        <v>1796</v>
      </c>
      <c r="EN225">
        <v>1745.3333333333333</v>
      </c>
      <c r="EO225">
        <v>1163</v>
      </c>
      <c r="EQ225">
        <v>1618</v>
      </c>
      <c r="ER225">
        <v>780</v>
      </c>
      <c r="ES225">
        <v>1199</v>
      </c>
      <c r="ET225">
        <v>156</v>
      </c>
      <c r="EV225">
        <v>940</v>
      </c>
      <c r="EW225">
        <v>548</v>
      </c>
      <c r="EX225">
        <v>873.5</v>
      </c>
      <c r="EY225">
        <v>873.5</v>
      </c>
      <c r="EZ225">
        <v>3.5833333333333335</v>
      </c>
      <c r="FA225">
        <v>1047.2</v>
      </c>
      <c r="FB225">
        <v>3.2111111111111112</v>
      </c>
      <c r="FC225">
        <v>958.88387096774193</v>
      </c>
      <c r="FD225">
        <v>330</v>
      </c>
      <c r="FE225">
        <v>293.14285714285717</v>
      </c>
      <c r="FF225">
        <v>288.66666666666669</v>
      </c>
      <c r="FG225">
        <v>303.75</v>
      </c>
      <c r="FH225">
        <v>233.85714285714286</v>
      </c>
      <c r="FI225">
        <v>209</v>
      </c>
      <c r="FJ225">
        <v>267.85714285714283</v>
      </c>
      <c r="FK225">
        <v>239.84210526315789</v>
      </c>
      <c r="FL225">
        <v>202.25</v>
      </c>
      <c r="FM225">
        <v>299</v>
      </c>
      <c r="FN225">
        <v>235.16666666666666</v>
      </c>
      <c r="FO225">
        <v>250.875</v>
      </c>
      <c r="FP225">
        <v>348.625</v>
      </c>
      <c r="FQ225">
        <v>223</v>
      </c>
      <c r="FR225">
        <v>274.66666666666669</v>
      </c>
      <c r="FS225">
        <v>277.44444444444446</v>
      </c>
      <c r="FT225">
        <v>246.5</v>
      </c>
      <c r="FU225">
        <v>195.64285714285714</v>
      </c>
      <c r="FV225">
        <v>234.47058823529412</v>
      </c>
      <c r="FW225">
        <v>224.14634146341464</v>
      </c>
      <c r="FX225">
        <v>221.86666666666667</v>
      </c>
      <c r="FY225">
        <v>193.15384615384616</v>
      </c>
      <c r="FZ225">
        <v>185.6875</v>
      </c>
      <c r="GA225">
        <v>200.22727272727272</v>
      </c>
    </row>
    <row r="226" spans="1:183" x14ac:dyDescent="0.3">
      <c r="A226" s="2" t="s">
        <v>223</v>
      </c>
      <c r="B226">
        <v>1269.9411764705883</v>
      </c>
      <c r="C226">
        <v>1209.4444444444443</v>
      </c>
      <c r="D226">
        <v>1440.6666666666667</v>
      </c>
      <c r="E226">
        <v>1299.3800000000001</v>
      </c>
      <c r="F226">
        <v>1362.5</v>
      </c>
      <c r="G226">
        <v>1266.6875</v>
      </c>
      <c r="H226">
        <v>1183.5</v>
      </c>
      <c r="I226">
        <v>1270.8958333333333</v>
      </c>
      <c r="J226">
        <v>1285.4285714285713</v>
      </c>
      <c r="K226">
        <v>749.875</v>
      </c>
      <c r="L226">
        <v>669.21052631578948</v>
      </c>
      <c r="M226">
        <v>718.88235294117646</v>
      </c>
      <c r="N226">
        <v>2.1833333333333331</v>
      </c>
      <c r="O226">
        <v>710.26923076923072</v>
      </c>
      <c r="P226">
        <v>2.1833333333333331</v>
      </c>
      <c r="Q226">
        <v>710.26923076923072</v>
      </c>
      <c r="R226">
        <v>3.2444444444444445</v>
      </c>
      <c r="S226">
        <v>1086.04</v>
      </c>
      <c r="AI226">
        <v>1086.04</v>
      </c>
      <c r="AJ226">
        <v>1204.2222222222222</v>
      </c>
      <c r="AK226">
        <v>1641.5</v>
      </c>
      <c r="AL226">
        <v>940.2</v>
      </c>
      <c r="AM226">
        <v>1236</v>
      </c>
      <c r="AN226">
        <v>1591</v>
      </c>
      <c r="AO226">
        <v>1267.6666666666667</v>
      </c>
      <c r="AP226">
        <v>984</v>
      </c>
      <c r="AQ226">
        <v>1291.9642857142858</v>
      </c>
      <c r="AR226">
        <v>1264.4909090909091</v>
      </c>
      <c r="AS226">
        <v>857.85714285714289</v>
      </c>
      <c r="AT226">
        <v>920</v>
      </c>
      <c r="AU226">
        <v>760.14285714285711</v>
      </c>
      <c r="AV226">
        <v>838.21052631578948</v>
      </c>
      <c r="AW226">
        <v>522.85714285714289</v>
      </c>
      <c r="AX226">
        <v>453.83333333333331</v>
      </c>
      <c r="AY226">
        <v>754.57142857142856</v>
      </c>
      <c r="AZ226">
        <v>583.25</v>
      </c>
      <c r="BA226">
        <v>707.46153846153845</v>
      </c>
      <c r="BB226">
        <v>1033.3829787234042</v>
      </c>
      <c r="BC226">
        <v>906.71428571428567</v>
      </c>
      <c r="BD226">
        <v>809.66666666666663</v>
      </c>
      <c r="BE226">
        <v>464.4</v>
      </c>
      <c r="BF226">
        <v>751.5</v>
      </c>
      <c r="BG226">
        <v>704.125</v>
      </c>
      <c r="BH226">
        <v>933.83333333333337</v>
      </c>
      <c r="BI226">
        <v>742</v>
      </c>
      <c r="BJ226">
        <v>784.4</v>
      </c>
      <c r="BK226">
        <v>768.81578947368416</v>
      </c>
      <c r="BL226">
        <v>768.81578947368416</v>
      </c>
      <c r="BM226">
        <v>957.219696969697</v>
      </c>
      <c r="BO226">
        <v>1441</v>
      </c>
      <c r="BQ226">
        <v>1441</v>
      </c>
      <c r="BS226">
        <v>1569</v>
      </c>
      <c r="BU226">
        <v>1569</v>
      </c>
      <c r="BV226">
        <v>1505</v>
      </c>
      <c r="BX226">
        <v>848</v>
      </c>
      <c r="BZ226">
        <v>848</v>
      </c>
      <c r="CB226">
        <v>251</v>
      </c>
      <c r="CD226">
        <v>251</v>
      </c>
      <c r="CE226">
        <v>549.5</v>
      </c>
      <c r="CF226">
        <v>1027.25</v>
      </c>
      <c r="CH226">
        <v>1083</v>
      </c>
      <c r="CJ226">
        <v>1083</v>
      </c>
      <c r="CL226">
        <v>1184</v>
      </c>
      <c r="CN226">
        <v>1184</v>
      </c>
      <c r="CO226">
        <v>1133.5</v>
      </c>
      <c r="CP226">
        <v>1133.5</v>
      </c>
      <c r="CQ226">
        <v>1062.6666666666667</v>
      </c>
      <c r="CR226">
        <v>961.804347826087</v>
      </c>
      <c r="CS226">
        <v>1584</v>
      </c>
      <c r="CT226">
        <v>461.5</v>
      </c>
      <c r="CU226">
        <v>765</v>
      </c>
      <c r="CV226">
        <v>1016.0555555555555</v>
      </c>
      <c r="CW226">
        <v>427.4</v>
      </c>
      <c r="CX226">
        <v>1169.75</v>
      </c>
      <c r="CY226">
        <v>627</v>
      </c>
      <c r="CZ226">
        <v>849.93333333333328</v>
      </c>
      <c r="DA226">
        <v>940.5454545454545</v>
      </c>
      <c r="DB226">
        <v>548.25</v>
      </c>
      <c r="DC226">
        <v>1435.8</v>
      </c>
      <c r="DD226">
        <v>1171.5</v>
      </c>
      <c r="DE226">
        <v>1093.4000000000001</v>
      </c>
      <c r="DF226">
        <v>897.8</v>
      </c>
      <c r="DG226">
        <v>820.25</v>
      </c>
      <c r="DH226">
        <v>1380.4285714285713</v>
      </c>
      <c r="DI226">
        <v>1035.7</v>
      </c>
      <c r="DJ226">
        <v>1060.4285714285713</v>
      </c>
      <c r="DK226">
        <v>1002.25</v>
      </c>
      <c r="DL226">
        <v>586.5</v>
      </c>
      <c r="DM226">
        <v>361.8</v>
      </c>
      <c r="DN226">
        <v>638</v>
      </c>
      <c r="DO226">
        <v>532.20000000000005</v>
      </c>
      <c r="DP226">
        <v>467.75</v>
      </c>
      <c r="DQ226">
        <v>713</v>
      </c>
      <c r="DR226">
        <v>912.66666666666663</v>
      </c>
      <c r="DS226">
        <v>689.125</v>
      </c>
      <c r="DT226">
        <v>613.19354838709683</v>
      </c>
      <c r="DU226">
        <v>613.19354838709683</v>
      </c>
      <c r="DV226">
        <v>880.42424242424238</v>
      </c>
      <c r="DX226">
        <v>984</v>
      </c>
      <c r="DY226">
        <v>247</v>
      </c>
      <c r="DZ226">
        <v>615.5</v>
      </c>
      <c r="EA226">
        <v>1829</v>
      </c>
      <c r="EC226">
        <v>1385</v>
      </c>
      <c r="ED226">
        <v>1607</v>
      </c>
      <c r="EE226">
        <v>1111.25</v>
      </c>
      <c r="EG226">
        <v>1263</v>
      </c>
      <c r="EI226">
        <v>1263</v>
      </c>
      <c r="EL226">
        <v>392</v>
      </c>
      <c r="EM226">
        <v>392</v>
      </c>
      <c r="EN226">
        <v>827.5</v>
      </c>
      <c r="EO226">
        <v>1016.6666666666666</v>
      </c>
      <c r="EQ226">
        <v>1382</v>
      </c>
      <c r="ES226">
        <v>1382</v>
      </c>
      <c r="ET226">
        <v>498</v>
      </c>
      <c r="EV226">
        <v>92</v>
      </c>
      <c r="EW226">
        <v>295</v>
      </c>
      <c r="EX226">
        <v>657.33333333333337</v>
      </c>
      <c r="EY226">
        <v>657.33333333333337</v>
      </c>
      <c r="EZ226">
        <v>2.5833333333333335</v>
      </c>
      <c r="FA226">
        <v>896.88888888888891</v>
      </c>
      <c r="FB226">
        <v>2.2611111111111111</v>
      </c>
      <c r="FC226">
        <v>881.7962962962963</v>
      </c>
      <c r="FD226">
        <v>183.4</v>
      </c>
      <c r="FE226">
        <v>242.625</v>
      </c>
      <c r="FF226">
        <v>193.14285714285714</v>
      </c>
      <c r="FG226">
        <v>210.5</v>
      </c>
      <c r="FH226">
        <v>215.2</v>
      </c>
      <c r="FI226">
        <v>204.5</v>
      </c>
      <c r="FJ226">
        <v>167.5</v>
      </c>
      <c r="FK226">
        <v>203.13333333333333</v>
      </c>
      <c r="FL226">
        <v>225.42857142857142</v>
      </c>
      <c r="FM226">
        <v>226.66666666666666</v>
      </c>
      <c r="FN226">
        <v>236</v>
      </c>
      <c r="FO226">
        <v>229.5</v>
      </c>
      <c r="FP226">
        <v>269.5</v>
      </c>
      <c r="FQ226">
        <v>208.77777777777777</v>
      </c>
      <c r="FR226">
        <v>320</v>
      </c>
      <c r="FS226">
        <v>266.21428571428572</v>
      </c>
      <c r="FT226">
        <v>307.0625</v>
      </c>
      <c r="FU226">
        <v>260.125</v>
      </c>
      <c r="FV226">
        <v>286.5</v>
      </c>
      <c r="FW226">
        <v>284.5625</v>
      </c>
      <c r="FX226">
        <v>300.88235294117646</v>
      </c>
      <c r="FY226">
        <v>265.38888888888891</v>
      </c>
      <c r="FZ226">
        <v>297.53333333333336</v>
      </c>
      <c r="GA226">
        <v>287.10000000000002</v>
      </c>
    </row>
    <row r="227" spans="1:183" x14ac:dyDescent="0.3">
      <c r="A227" s="2" t="s">
        <v>224</v>
      </c>
      <c r="B227">
        <v>1041.2857142857142</v>
      </c>
      <c r="C227">
        <v>903.9375</v>
      </c>
      <c r="D227">
        <v>878.5</v>
      </c>
      <c r="E227">
        <v>934.45833333333337</v>
      </c>
      <c r="F227">
        <v>948.47058823529414</v>
      </c>
      <c r="G227">
        <v>1181.2666666666667</v>
      </c>
      <c r="H227">
        <v>1068.0769230769231</v>
      </c>
      <c r="I227">
        <v>1060.6222222222223</v>
      </c>
      <c r="J227">
        <v>995.50537634408602</v>
      </c>
      <c r="K227">
        <v>606.5</v>
      </c>
      <c r="L227">
        <v>609.5</v>
      </c>
      <c r="M227">
        <v>584.8125</v>
      </c>
      <c r="N227">
        <v>1.6610169491525424</v>
      </c>
      <c r="O227">
        <v>599.56818181818187</v>
      </c>
      <c r="P227">
        <v>1.6610169491525424</v>
      </c>
      <c r="Q227">
        <v>599.56818181818187</v>
      </c>
      <c r="R227">
        <v>2.4180790960451977</v>
      </c>
      <c r="S227">
        <v>868.34306569343062</v>
      </c>
      <c r="U227">
        <v>610</v>
      </c>
      <c r="W227">
        <v>610</v>
      </c>
      <c r="Y227">
        <v>743</v>
      </c>
      <c r="AA227">
        <v>743</v>
      </c>
      <c r="AB227">
        <v>676.5</v>
      </c>
      <c r="AD227">
        <v>283</v>
      </c>
      <c r="AF227">
        <v>283</v>
      </c>
      <c r="AG227">
        <v>283</v>
      </c>
      <c r="AH227">
        <v>545.33333333333337</v>
      </c>
      <c r="AI227">
        <v>861.42142857142858</v>
      </c>
      <c r="AJ227">
        <v>92</v>
      </c>
      <c r="AK227">
        <v>585.5</v>
      </c>
      <c r="AL227">
        <v>226</v>
      </c>
      <c r="AM227">
        <v>343</v>
      </c>
      <c r="AN227">
        <v>611</v>
      </c>
      <c r="AO227">
        <v>330</v>
      </c>
      <c r="AQ227">
        <v>470.5</v>
      </c>
      <c r="AR227">
        <v>379.42857142857144</v>
      </c>
      <c r="AT227">
        <v>954</v>
      </c>
      <c r="AU227">
        <v>723</v>
      </c>
      <c r="AV227">
        <v>800</v>
      </c>
      <c r="AW227">
        <v>315</v>
      </c>
      <c r="AX227">
        <v>340.5</v>
      </c>
      <c r="AZ227">
        <v>332</v>
      </c>
      <c r="BA227">
        <v>566</v>
      </c>
      <c r="BB227">
        <v>465.53846153846155</v>
      </c>
      <c r="BD227">
        <v>169</v>
      </c>
      <c r="BE227">
        <v>699</v>
      </c>
      <c r="BF227">
        <v>434</v>
      </c>
      <c r="BG227">
        <v>176</v>
      </c>
      <c r="BH227">
        <v>122</v>
      </c>
      <c r="BJ227">
        <v>149</v>
      </c>
      <c r="BK227">
        <v>291.5</v>
      </c>
      <c r="BL227">
        <v>291.5</v>
      </c>
      <c r="BM227">
        <v>424.58823529411762</v>
      </c>
      <c r="BN227">
        <v>441</v>
      </c>
      <c r="BO227">
        <v>426</v>
      </c>
      <c r="BP227">
        <v>457</v>
      </c>
      <c r="BQ227">
        <v>440.55</v>
      </c>
      <c r="BR227">
        <v>446.16666666666669</v>
      </c>
      <c r="BS227">
        <v>754.5</v>
      </c>
      <c r="BT227">
        <v>545.85714285714289</v>
      </c>
      <c r="BU227">
        <v>596.85714285714289</v>
      </c>
      <c r="BV227">
        <v>520.60975609756099</v>
      </c>
      <c r="BW227">
        <v>499.5</v>
      </c>
      <c r="BX227">
        <v>533.75</v>
      </c>
      <c r="BY227">
        <v>794.83333333333337</v>
      </c>
      <c r="BZ227">
        <v>605.55555555555554</v>
      </c>
      <c r="CA227">
        <v>873.85714285714289</v>
      </c>
      <c r="CB227">
        <v>491.625</v>
      </c>
      <c r="CC227">
        <v>499.25</v>
      </c>
      <c r="CD227">
        <v>610.60869565217388</v>
      </c>
      <c r="CE227">
        <v>608.39024390243901</v>
      </c>
      <c r="CF227">
        <v>564.5</v>
      </c>
      <c r="CG227">
        <v>733</v>
      </c>
      <c r="CH227">
        <v>706.42857142857144</v>
      </c>
      <c r="CI227">
        <v>722</v>
      </c>
      <c r="CJ227">
        <v>721.0454545454545</v>
      </c>
      <c r="CK227">
        <v>587.44444444444446</v>
      </c>
      <c r="CL227">
        <v>815.14285714285711</v>
      </c>
      <c r="CM227">
        <v>690.625</v>
      </c>
      <c r="CN227">
        <v>688.25</v>
      </c>
      <c r="CO227">
        <v>703.93478260869563</v>
      </c>
      <c r="CP227">
        <v>703.93478260869563</v>
      </c>
      <c r="CQ227">
        <v>614.609375</v>
      </c>
      <c r="CR227">
        <v>592.33103448275858</v>
      </c>
      <c r="CS227">
        <v>1088.6666666666667</v>
      </c>
      <c r="CT227">
        <v>964</v>
      </c>
      <c r="CU227">
        <v>915.71428571428567</v>
      </c>
      <c r="CV227">
        <v>983.52380952380952</v>
      </c>
      <c r="CW227">
        <v>856.625</v>
      </c>
      <c r="CX227">
        <v>1166.8333333333333</v>
      </c>
      <c r="CY227">
        <v>926.33333333333337</v>
      </c>
      <c r="CZ227">
        <v>970.6</v>
      </c>
      <c r="DA227">
        <v>977.21951219512198</v>
      </c>
      <c r="DB227">
        <v>477.75</v>
      </c>
      <c r="DC227">
        <v>874.85714285714289</v>
      </c>
      <c r="DD227">
        <v>1494.3333333333333</v>
      </c>
      <c r="DE227">
        <v>1000.0588235294117</v>
      </c>
      <c r="DF227">
        <v>1190.7777777777778</v>
      </c>
      <c r="DG227">
        <v>1031.375</v>
      </c>
      <c r="DH227">
        <v>1335.75</v>
      </c>
      <c r="DI227">
        <v>1186.1600000000001</v>
      </c>
      <c r="DJ227">
        <v>1110.8333333333333</v>
      </c>
      <c r="DK227">
        <v>1044.8313253012047</v>
      </c>
      <c r="DL227">
        <v>650</v>
      </c>
      <c r="DM227">
        <v>668.85714285714289</v>
      </c>
      <c r="DN227">
        <v>584</v>
      </c>
      <c r="DO227">
        <v>632.63157894736844</v>
      </c>
      <c r="DP227">
        <v>686.125</v>
      </c>
      <c r="DQ227">
        <v>556.625</v>
      </c>
      <c r="DR227">
        <v>780.14285714285711</v>
      </c>
      <c r="DS227">
        <v>669.695652173913</v>
      </c>
      <c r="DT227">
        <v>652.92857142857144</v>
      </c>
      <c r="DU227">
        <v>652.92857142857144</v>
      </c>
      <c r="DV227">
        <v>913.15200000000004</v>
      </c>
      <c r="DW227">
        <v>648</v>
      </c>
      <c r="DX227">
        <v>513</v>
      </c>
      <c r="DY227">
        <v>727</v>
      </c>
      <c r="DZ227">
        <v>629.33333333333337</v>
      </c>
      <c r="EA227">
        <v>781</v>
      </c>
      <c r="EC227">
        <v>695</v>
      </c>
      <c r="ED227">
        <v>738</v>
      </c>
      <c r="EE227">
        <v>656.5</v>
      </c>
      <c r="EF227">
        <v>1941</v>
      </c>
      <c r="EG227">
        <v>944.5</v>
      </c>
      <c r="EH227">
        <v>868</v>
      </c>
      <c r="EI227">
        <v>1251.1666666666667</v>
      </c>
      <c r="EJ227">
        <v>378</v>
      </c>
      <c r="EK227">
        <v>2298</v>
      </c>
      <c r="EL227">
        <v>1427</v>
      </c>
      <c r="EM227">
        <v>1367.6666666666667</v>
      </c>
      <c r="EN227">
        <v>1290</v>
      </c>
      <c r="EO227">
        <v>991.88235294117646</v>
      </c>
      <c r="EP227">
        <v>1058.6666666666667</v>
      </c>
      <c r="EQ227">
        <v>428</v>
      </c>
      <c r="ER227">
        <v>1073.5</v>
      </c>
      <c r="ES227">
        <v>882.71428571428567</v>
      </c>
      <c r="ET227">
        <v>569</v>
      </c>
      <c r="EU227">
        <v>1913</v>
      </c>
      <c r="EV227">
        <v>458</v>
      </c>
      <c r="EW227">
        <v>980</v>
      </c>
      <c r="EX227">
        <v>911.9</v>
      </c>
      <c r="EY227">
        <v>911.9</v>
      </c>
      <c r="EZ227">
        <v>3.1666666666666665</v>
      </c>
      <c r="FA227">
        <v>962.25925925925924</v>
      </c>
      <c r="FB227">
        <v>2.7444444444444445</v>
      </c>
      <c r="FC227">
        <v>921.875</v>
      </c>
      <c r="FD227">
        <v>321</v>
      </c>
      <c r="FE227">
        <v>332.625</v>
      </c>
      <c r="FF227">
        <v>313.5</v>
      </c>
      <c r="FG227">
        <v>322.32</v>
      </c>
      <c r="FH227">
        <v>293.25</v>
      </c>
      <c r="FI227">
        <v>364.83333333333331</v>
      </c>
      <c r="FJ227">
        <v>306.33333333333331</v>
      </c>
      <c r="FK227">
        <v>318.64999999999998</v>
      </c>
      <c r="FL227">
        <v>315</v>
      </c>
      <c r="FM227">
        <v>140</v>
      </c>
      <c r="FO227">
        <v>198.33333333333334</v>
      </c>
      <c r="FP227">
        <v>93</v>
      </c>
      <c r="FQ227">
        <v>91</v>
      </c>
      <c r="FS227">
        <v>92</v>
      </c>
      <c r="FT227">
        <v>264</v>
      </c>
      <c r="FU227">
        <v>265</v>
      </c>
      <c r="FV227">
        <v>272.53846153846155</v>
      </c>
      <c r="FW227">
        <v>266.8</v>
      </c>
      <c r="FX227">
        <v>291.92857142857144</v>
      </c>
      <c r="FY227">
        <v>279.9375</v>
      </c>
      <c r="FZ227">
        <v>273.11111111111109</v>
      </c>
      <c r="GA227">
        <v>280.875</v>
      </c>
    </row>
    <row r="228" spans="1:183" x14ac:dyDescent="0.3">
      <c r="A228" s="2" t="s">
        <v>225</v>
      </c>
      <c r="B228">
        <v>1174.75</v>
      </c>
      <c r="C228">
        <v>1034.9166666666667</v>
      </c>
      <c r="D228">
        <v>1168.7272727272727</v>
      </c>
      <c r="E228">
        <v>1118.483870967742</v>
      </c>
      <c r="F228">
        <v>1219</v>
      </c>
      <c r="G228">
        <v>866</v>
      </c>
      <c r="H228">
        <v>1252.6153846153845</v>
      </c>
      <c r="I228">
        <v>1096.8823529411766</v>
      </c>
      <c r="J228">
        <v>1107.1846153846154</v>
      </c>
      <c r="K228">
        <v>342.375</v>
      </c>
      <c r="L228">
        <v>448.1875</v>
      </c>
      <c r="M228">
        <v>480.93333333333334</v>
      </c>
      <c r="N228">
        <v>1.2833333333333334</v>
      </c>
      <c r="O228">
        <v>439.07692307692309</v>
      </c>
      <c r="P228">
        <v>1.2833333333333334</v>
      </c>
      <c r="Q228">
        <v>439.07692307692309</v>
      </c>
      <c r="R228">
        <v>2.0277777777777777</v>
      </c>
      <c r="S228">
        <v>856.64423076923072</v>
      </c>
      <c r="AI228">
        <v>856.64423076923072</v>
      </c>
      <c r="AJ228">
        <v>1034.125</v>
      </c>
      <c r="AK228">
        <v>1057.8333333333333</v>
      </c>
      <c r="AL228">
        <v>768.125</v>
      </c>
      <c r="AM228">
        <v>943.86363636363637</v>
      </c>
      <c r="AN228">
        <v>1771</v>
      </c>
      <c r="AO228">
        <v>1116.4444444444443</v>
      </c>
      <c r="AP228">
        <v>1487.3333333333333</v>
      </c>
      <c r="AQ228">
        <v>1396.4444444444443</v>
      </c>
      <c r="AR228">
        <v>1147.5250000000001</v>
      </c>
      <c r="AS228">
        <v>529.66666666666663</v>
      </c>
      <c r="AT228">
        <v>1097.5714285714287</v>
      </c>
      <c r="AU228">
        <v>1229.1666666666667</v>
      </c>
      <c r="AV228">
        <v>1040.4375</v>
      </c>
      <c r="AW228">
        <v>1169.3333333333333</v>
      </c>
      <c r="AX228">
        <v>855.4</v>
      </c>
      <c r="AY228">
        <v>909.83333333333337</v>
      </c>
      <c r="AZ228">
        <v>946</v>
      </c>
      <c r="BA228">
        <v>996.36666666666667</v>
      </c>
      <c r="BB228">
        <v>1082.7428571428572</v>
      </c>
      <c r="BC228">
        <v>411.33333333333331</v>
      </c>
      <c r="BD228">
        <v>319.57142857142856</v>
      </c>
      <c r="BE228">
        <v>296.25</v>
      </c>
      <c r="BF228">
        <v>324.5</v>
      </c>
      <c r="BG228">
        <v>298.39999999999998</v>
      </c>
      <c r="BH228">
        <v>323.28571428571428</v>
      </c>
      <c r="BI228">
        <v>386.66666666666669</v>
      </c>
      <c r="BJ228">
        <v>337.5</v>
      </c>
      <c r="BK228">
        <v>331</v>
      </c>
      <c r="BL228">
        <v>331</v>
      </c>
      <c r="BM228">
        <v>827.43396226415098</v>
      </c>
      <c r="BN228">
        <v>96</v>
      </c>
      <c r="BQ228">
        <v>96</v>
      </c>
      <c r="BR228">
        <v>1568</v>
      </c>
      <c r="BT228">
        <v>502</v>
      </c>
      <c r="BU228">
        <v>928.4</v>
      </c>
      <c r="BV228">
        <v>789.66666666666663</v>
      </c>
      <c r="BW228">
        <v>1927</v>
      </c>
      <c r="BZ228">
        <v>1927</v>
      </c>
      <c r="CC228">
        <v>966.5</v>
      </c>
      <c r="CD228">
        <v>966.5</v>
      </c>
      <c r="CE228">
        <v>1286.6666666666667</v>
      </c>
      <c r="CF228">
        <v>955.33333333333337</v>
      </c>
      <c r="CG228">
        <v>385</v>
      </c>
      <c r="CJ228">
        <v>385</v>
      </c>
      <c r="CK228">
        <v>107</v>
      </c>
      <c r="CM228">
        <v>489</v>
      </c>
      <c r="CN228">
        <v>298</v>
      </c>
      <c r="CO228">
        <v>327</v>
      </c>
      <c r="CP228">
        <v>327</v>
      </c>
      <c r="CQ228">
        <v>798.25</v>
      </c>
      <c r="CR228">
        <v>824.46610169491521</v>
      </c>
      <c r="CS228">
        <v>433</v>
      </c>
      <c r="CU228">
        <v>1372</v>
      </c>
      <c r="CV228">
        <v>902.5</v>
      </c>
      <c r="CX228">
        <v>291.5</v>
      </c>
      <c r="CY228">
        <v>563.25</v>
      </c>
      <c r="CZ228">
        <v>472.66666666666669</v>
      </c>
      <c r="DA228">
        <v>644.6</v>
      </c>
      <c r="DB228">
        <v>862</v>
      </c>
      <c r="DC228">
        <v>575</v>
      </c>
      <c r="DD228">
        <v>165</v>
      </c>
      <c r="DE228">
        <v>598.42857142857144</v>
      </c>
      <c r="DF228">
        <v>102.5</v>
      </c>
      <c r="DG228">
        <v>1306</v>
      </c>
      <c r="DH228">
        <v>1375</v>
      </c>
      <c r="DI228">
        <v>721.5</v>
      </c>
      <c r="DJ228">
        <v>643.18181818181813</v>
      </c>
      <c r="DK228">
        <v>643.85714285714289</v>
      </c>
      <c r="DL228">
        <v>326</v>
      </c>
      <c r="DM228">
        <v>375</v>
      </c>
      <c r="DN228">
        <v>774</v>
      </c>
      <c r="DO228">
        <v>491.66666666666669</v>
      </c>
      <c r="DP228">
        <v>271.5</v>
      </c>
      <c r="DQ228">
        <v>407</v>
      </c>
      <c r="DR228">
        <v>416</v>
      </c>
      <c r="DS228">
        <v>354.6</v>
      </c>
      <c r="DT228">
        <v>429.36363636363637</v>
      </c>
      <c r="DU228">
        <v>429.36363636363637</v>
      </c>
      <c r="DV228">
        <v>570.125</v>
      </c>
      <c r="DW228">
        <v>91</v>
      </c>
      <c r="DY228">
        <v>693</v>
      </c>
      <c r="DZ228">
        <v>392</v>
      </c>
      <c r="EA228">
        <v>223</v>
      </c>
      <c r="EB228">
        <v>913</v>
      </c>
      <c r="ED228">
        <v>740.5</v>
      </c>
      <c r="EE228">
        <v>624.33333333333337</v>
      </c>
      <c r="EF228">
        <v>1391</v>
      </c>
      <c r="EI228">
        <v>1391</v>
      </c>
      <c r="EJ228">
        <v>986</v>
      </c>
      <c r="EK228">
        <v>322.33333333333331</v>
      </c>
      <c r="EM228">
        <v>587.79999999999995</v>
      </c>
      <c r="EN228">
        <v>721.66666666666663</v>
      </c>
      <c r="EO228">
        <v>673</v>
      </c>
      <c r="ER228">
        <v>343</v>
      </c>
      <c r="ES228">
        <v>343</v>
      </c>
      <c r="ET228">
        <v>155.33333333333334</v>
      </c>
      <c r="EU228">
        <v>252.5</v>
      </c>
      <c r="EV228">
        <v>262</v>
      </c>
      <c r="EW228">
        <v>205.5</v>
      </c>
      <c r="EX228">
        <v>225.14285714285714</v>
      </c>
      <c r="EY228">
        <v>225.14285714285714</v>
      </c>
      <c r="EZ228">
        <v>0.88888888888888884</v>
      </c>
      <c r="FA228">
        <v>508</v>
      </c>
      <c r="FB228">
        <v>0.71666666666666667</v>
      </c>
      <c r="FC228">
        <v>546.98039215686276</v>
      </c>
      <c r="FD228">
        <v>102.5</v>
      </c>
      <c r="FE228">
        <v>378</v>
      </c>
      <c r="FF228">
        <v>153</v>
      </c>
      <c r="FG228">
        <v>184</v>
      </c>
      <c r="FI228">
        <v>181</v>
      </c>
      <c r="FJ228">
        <v>111.5</v>
      </c>
      <c r="FK228">
        <v>134.66666666666666</v>
      </c>
      <c r="FL228">
        <v>220</v>
      </c>
      <c r="FM228">
        <v>326.60000000000002</v>
      </c>
      <c r="FN228">
        <v>217.33333333333334</v>
      </c>
      <c r="FO228">
        <v>256.92857142857144</v>
      </c>
      <c r="FP228">
        <v>250.33333333333334</v>
      </c>
      <c r="FQ228">
        <v>283.44444444444446</v>
      </c>
      <c r="FR228">
        <v>266.66666666666669</v>
      </c>
      <c r="FS228">
        <v>269.61111111111109</v>
      </c>
      <c r="FT228">
        <v>289</v>
      </c>
      <c r="FU228">
        <v>206.76923076923077</v>
      </c>
      <c r="FV228">
        <v>254.92307692307693</v>
      </c>
      <c r="FW228">
        <v>244.52941176470588</v>
      </c>
      <c r="FX228">
        <v>265</v>
      </c>
      <c r="FY228">
        <v>251</v>
      </c>
      <c r="FZ228">
        <v>222.09090909090909</v>
      </c>
      <c r="GA228">
        <v>244.35483870967741</v>
      </c>
    </row>
    <row r="229" spans="1:183" x14ac:dyDescent="0.3">
      <c r="A229" s="2" t="s">
        <v>226</v>
      </c>
      <c r="B229">
        <v>896.5</v>
      </c>
      <c r="C229">
        <v>694.6875</v>
      </c>
      <c r="D229">
        <v>979.33333333333337</v>
      </c>
      <c r="E229">
        <v>840.625</v>
      </c>
      <c r="F229">
        <v>957.73333333333335</v>
      </c>
      <c r="G229">
        <v>793.86666666666667</v>
      </c>
      <c r="H229">
        <v>899</v>
      </c>
      <c r="I229">
        <v>883.5333333333333</v>
      </c>
      <c r="J229">
        <v>863.34117647058827</v>
      </c>
      <c r="K229">
        <v>461.41176470588238</v>
      </c>
      <c r="L229">
        <v>510.05555555555554</v>
      </c>
      <c r="M229">
        <v>485.55555555555554</v>
      </c>
      <c r="N229">
        <v>1.9666666666666666</v>
      </c>
      <c r="O229">
        <v>486.1320754716981</v>
      </c>
      <c r="P229">
        <v>1.9666666666666666</v>
      </c>
      <c r="Q229">
        <v>486.1320754716981</v>
      </c>
      <c r="R229">
        <v>2.75</v>
      </c>
      <c r="S229">
        <v>718.47101449275362</v>
      </c>
      <c r="AI229">
        <v>718.47101449275362</v>
      </c>
      <c r="AJ229">
        <v>829.33333333333337</v>
      </c>
      <c r="AK229">
        <v>820.14285714285711</v>
      </c>
      <c r="AL229">
        <v>793.5</v>
      </c>
      <c r="AM229">
        <v>814.63157894736844</v>
      </c>
      <c r="AN229">
        <v>829</v>
      </c>
      <c r="AO229">
        <v>917</v>
      </c>
      <c r="AP229">
        <v>628</v>
      </c>
      <c r="AQ229">
        <v>791.33333333333337</v>
      </c>
      <c r="AR229">
        <v>804.35294117647061</v>
      </c>
      <c r="AS229">
        <v>1363.5</v>
      </c>
      <c r="AT229">
        <v>1514.25</v>
      </c>
      <c r="AU229">
        <v>1668.4</v>
      </c>
      <c r="AV229">
        <v>1505.3333333333333</v>
      </c>
      <c r="AW229">
        <v>1534</v>
      </c>
      <c r="AX229">
        <v>1614.8</v>
      </c>
      <c r="AY229">
        <v>1736.2</v>
      </c>
      <c r="AZ229">
        <v>1628.3333333333333</v>
      </c>
      <c r="BA229">
        <v>1566.8333333333333</v>
      </c>
      <c r="BB229">
        <v>1161.765625</v>
      </c>
      <c r="BC229">
        <v>538</v>
      </c>
      <c r="BD229">
        <v>627.79999999999995</v>
      </c>
      <c r="BE229">
        <v>727</v>
      </c>
      <c r="BF229">
        <v>622.66666666666663</v>
      </c>
      <c r="BG229">
        <v>215.66666666666666</v>
      </c>
      <c r="BH229">
        <v>302.5</v>
      </c>
      <c r="BI229">
        <v>274</v>
      </c>
      <c r="BJ229">
        <v>260.88888888888891</v>
      </c>
      <c r="BK229">
        <v>467.61904761904759</v>
      </c>
      <c r="BL229">
        <v>467.61904761904759</v>
      </c>
      <c r="BM229">
        <v>990.2705882352941</v>
      </c>
      <c r="BO229">
        <v>157</v>
      </c>
      <c r="BQ229">
        <v>157</v>
      </c>
      <c r="BR229">
        <v>1666</v>
      </c>
      <c r="BT229">
        <v>2295</v>
      </c>
      <c r="BU229">
        <v>1980.5</v>
      </c>
      <c r="BV229">
        <v>1372.6666666666667</v>
      </c>
      <c r="BX229">
        <v>112</v>
      </c>
      <c r="BZ229">
        <v>112</v>
      </c>
      <c r="CE229">
        <v>112</v>
      </c>
      <c r="CF229">
        <v>1057.5</v>
      </c>
      <c r="CH229">
        <v>117</v>
      </c>
      <c r="CJ229">
        <v>117</v>
      </c>
      <c r="CM229">
        <v>105</v>
      </c>
      <c r="CN229">
        <v>105</v>
      </c>
      <c r="CO229">
        <v>111</v>
      </c>
      <c r="CP229">
        <v>111</v>
      </c>
      <c r="CQ229">
        <v>742</v>
      </c>
      <c r="CR229">
        <v>973.90109890109886</v>
      </c>
      <c r="CS229">
        <v>858.4</v>
      </c>
      <c r="CT229">
        <v>1216.2</v>
      </c>
      <c r="CU229">
        <v>1060.5999999999999</v>
      </c>
      <c r="CV229">
        <v>1045.0666666666666</v>
      </c>
      <c r="CW229">
        <v>1391</v>
      </c>
      <c r="CX229">
        <v>742.42857142857144</v>
      </c>
      <c r="CY229">
        <v>1177.8</v>
      </c>
      <c r="CZ229">
        <v>1079.5555555555557</v>
      </c>
      <c r="DA229">
        <v>1063.878787878788</v>
      </c>
      <c r="DB229">
        <v>1160.125</v>
      </c>
      <c r="DC229">
        <v>913</v>
      </c>
      <c r="DD229">
        <v>1528.2857142857142</v>
      </c>
      <c r="DE229">
        <v>1198.6363636363637</v>
      </c>
      <c r="DF229">
        <v>920.28571428571433</v>
      </c>
      <c r="DG229">
        <v>1395</v>
      </c>
      <c r="DH229">
        <v>1229.1428571428571</v>
      </c>
      <c r="DI229">
        <v>1208.1666666666667</v>
      </c>
      <c r="DJ229">
        <v>1203.608695652174</v>
      </c>
      <c r="DK229">
        <v>1145.2405063291139</v>
      </c>
      <c r="DL229">
        <v>702.66666666666663</v>
      </c>
      <c r="DM229">
        <v>597.79999999999995</v>
      </c>
      <c r="DN229">
        <v>653.55555555555554</v>
      </c>
      <c r="DO229">
        <v>654.35</v>
      </c>
      <c r="DP229">
        <v>421</v>
      </c>
      <c r="DQ229">
        <v>565.55555555555554</v>
      </c>
      <c r="DR229">
        <v>418.42857142857144</v>
      </c>
      <c r="DS229">
        <v>482.09523809523807</v>
      </c>
      <c r="DT229">
        <v>566.1219512195122</v>
      </c>
      <c r="DU229">
        <v>566.1219512195122</v>
      </c>
      <c r="DV229">
        <v>947.375</v>
      </c>
      <c r="DW229">
        <v>1313.5</v>
      </c>
      <c r="DX229">
        <v>792</v>
      </c>
      <c r="DY229">
        <v>1967</v>
      </c>
      <c r="DZ229">
        <v>1235.5999999999999</v>
      </c>
      <c r="EA229">
        <v>1100</v>
      </c>
      <c r="EC229">
        <v>762</v>
      </c>
      <c r="ED229">
        <v>931</v>
      </c>
      <c r="EE229">
        <v>1148.5714285714287</v>
      </c>
      <c r="EF229">
        <v>852</v>
      </c>
      <c r="EG229">
        <v>1456.3333333333333</v>
      </c>
      <c r="EI229">
        <v>1305.25</v>
      </c>
      <c r="EJ229">
        <v>1178.5</v>
      </c>
      <c r="EL229">
        <v>928</v>
      </c>
      <c r="EM229">
        <v>1053.25</v>
      </c>
      <c r="EN229">
        <v>1179.25</v>
      </c>
      <c r="EO229">
        <v>1164.9333333333334</v>
      </c>
      <c r="EP229">
        <v>525.5</v>
      </c>
      <c r="EQ229">
        <v>365.66666666666669</v>
      </c>
      <c r="ES229">
        <v>429.6</v>
      </c>
      <c r="ET229">
        <v>1574</v>
      </c>
      <c r="EW229">
        <v>1574</v>
      </c>
      <c r="EX229">
        <v>620.33333333333337</v>
      </c>
      <c r="EY229">
        <v>620.33333333333337</v>
      </c>
      <c r="EZ229">
        <v>3.3666666666666667</v>
      </c>
      <c r="FA229">
        <v>1009.3333333333334</v>
      </c>
      <c r="FB229">
        <v>3.3833333333333333</v>
      </c>
      <c r="FC229">
        <v>956.60283687943263</v>
      </c>
      <c r="FD229">
        <v>191</v>
      </c>
      <c r="FE229">
        <v>247.6</v>
      </c>
      <c r="FF229">
        <v>219.28571428571428</v>
      </c>
      <c r="FG229">
        <v>222.83333333333334</v>
      </c>
      <c r="FH229">
        <v>218.33333333333334</v>
      </c>
      <c r="FI229">
        <v>163.85714285714286</v>
      </c>
      <c r="FJ229">
        <v>274</v>
      </c>
      <c r="FK229">
        <v>212.61111111111111</v>
      </c>
      <c r="FL229">
        <v>284.8</v>
      </c>
      <c r="FM229">
        <v>304.60000000000002</v>
      </c>
      <c r="FN229">
        <v>248.2</v>
      </c>
      <c r="FO229">
        <v>279.2</v>
      </c>
      <c r="FP229">
        <v>175.6</v>
      </c>
      <c r="FQ229">
        <v>209.6</v>
      </c>
      <c r="FR229">
        <v>295.39999999999998</v>
      </c>
      <c r="FS229">
        <v>226.86666666666667</v>
      </c>
      <c r="FT229">
        <v>226.66666666666666</v>
      </c>
      <c r="FU229">
        <v>217.73333333333332</v>
      </c>
      <c r="FV229">
        <v>166</v>
      </c>
      <c r="FW229">
        <v>203.46666666666667</v>
      </c>
      <c r="FX229">
        <v>182.91666666666666</v>
      </c>
      <c r="FY229">
        <v>189.125</v>
      </c>
      <c r="FZ229">
        <v>222.16666666666666</v>
      </c>
      <c r="GA229">
        <v>197.17500000000001</v>
      </c>
    </row>
    <row r="230" spans="1:183" x14ac:dyDescent="0.3">
      <c r="A230" s="4" t="s">
        <v>227</v>
      </c>
      <c r="B230">
        <v>144.66666666666666</v>
      </c>
      <c r="C230">
        <v>116.57142857142857</v>
      </c>
      <c r="D230">
        <v>134.71428571428572</v>
      </c>
      <c r="E230">
        <v>131.35</v>
      </c>
      <c r="F230">
        <v>127</v>
      </c>
      <c r="G230">
        <v>164.77777777777777</v>
      </c>
      <c r="H230">
        <v>148.81818181818181</v>
      </c>
      <c r="I230">
        <v>148.4814814814815</v>
      </c>
      <c r="J230">
        <v>141.19148936170214</v>
      </c>
      <c r="K230">
        <v>151</v>
      </c>
      <c r="L230">
        <v>141.5</v>
      </c>
      <c r="M230">
        <v>126.85714285714286</v>
      </c>
      <c r="N230">
        <v>0.43103448275862066</v>
      </c>
      <c r="O230">
        <v>139.86363636363637</v>
      </c>
      <c r="P230">
        <v>0.43103448275862066</v>
      </c>
      <c r="Q230">
        <v>139.86363636363637</v>
      </c>
      <c r="R230">
        <v>0.47701149425287354</v>
      </c>
      <c r="S230">
        <v>140.768115942029</v>
      </c>
      <c r="X230">
        <v>89</v>
      </c>
      <c r="Z230">
        <v>167</v>
      </c>
      <c r="AA230">
        <v>128</v>
      </c>
      <c r="AB230">
        <v>128</v>
      </c>
      <c r="AH230">
        <v>128</v>
      </c>
      <c r="AI230">
        <v>140.40845070422534</v>
      </c>
      <c r="AJ230">
        <v>201.57142857142858</v>
      </c>
      <c r="AK230">
        <v>170.6</v>
      </c>
      <c r="AL230">
        <v>219.2</v>
      </c>
      <c r="AM230">
        <v>197.64705882352942</v>
      </c>
      <c r="AN230">
        <v>135.83333333333334</v>
      </c>
      <c r="AO230">
        <v>134</v>
      </c>
      <c r="AP230">
        <v>148.33333333333334</v>
      </c>
      <c r="AQ230">
        <v>137.6</v>
      </c>
      <c r="AR230">
        <v>169.5</v>
      </c>
      <c r="AS230">
        <v>156.33333333333334</v>
      </c>
      <c r="AT230">
        <v>138.66666666666666</v>
      </c>
      <c r="AU230">
        <v>111</v>
      </c>
      <c r="AV230">
        <v>136.16666666666666</v>
      </c>
      <c r="AW230">
        <v>144</v>
      </c>
      <c r="AX230">
        <v>110.33333333333333</v>
      </c>
      <c r="AY230">
        <v>156.25</v>
      </c>
      <c r="AZ230">
        <v>139.27272727272728</v>
      </c>
      <c r="BA230">
        <v>137.65217391304347</v>
      </c>
      <c r="BB230">
        <v>156.18181818181819</v>
      </c>
      <c r="BC230">
        <v>110.2</v>
      </c>
      <c r="BD230">
        <v>114.8</v>
      </c>
      <c r="BE230">
        <v>152.4</v>
      </c>
      <c r="BF230">
        <v>125.8</v>
      </c>
      <c r="BG230">
        <v>141.85714285714286</v>
      </c>
      <c r="BH230">
        <v>175.5</v>
      </c>
      <c r="BI230">
        <v>110.66666666666667</v>
      </c>
      <c r="BJ230">
        <v>148.625</v>
      </c>
      <c r="BK230">
        <v>137.58064516129033</v>
      </c>
      <c r="BL230">
        <v>137.58064516129033</v>
      </c>
      <c r="BM230">
        <v>149.47674418604652</v>
      </c>
      <c r="BS230">
        <v>230</v>
      </c>
      <c r="BT230">
        <v>95</v>
      </c>
      <c r="BU230">
        <v>162.5</v>
      </c>
      <c r="BV230">
        <v>162.5</v>
      </c>
      <c r="CB230">
        <v>121</v>
      </c>
      <c r="CC230">
        <v>183</v>
      </c>
      <c r="CD230">
        <v>152</v>
      </c>
      <c r="CE230">
        <v>152</v>
      </c>
      <c r="CF230">
        <v>157.25</v>
      </c>
      <c r="CG230">
        <v>201</v>
      </c>
      <c r="CI230">
        <v>97</v>
      </c>
      <c r="CJ230">
        <v>149</v>
      </c>
      <c r="CL230">
        <v>256</v>
      </c>
      <c r="CM230">
        <v>136.5</v>
      </c>
      <c r="CN230">
        <v>176.33333333333334</v>
      </c>
      <c r="CO230">
        <v>165.4</v>
      </c>
      <c r="CP230">
        <v>165.4</v>
      </c>
      <c r="CQ230">
        <v>161.77777777777777</v>
      </c>
      <c r="CR230">
        <v>150.6421052631579</v>
      </c>
      <c r="FL230">
        <v>144</v>
      </c>
      <c r="FM230">
        <v>110.33333333333333</v>
      </c>
      <c r="FN230">
        <v>156.25</v>
      </c>
      <c r="FO230">
        <v>139.27272727272728</v>
      </c>
      <c r="FP230">
        <v>110.66666666666667</v>
      </c>
      <c r="FQ230">
        <v>105.33333333333333</v>
      </c>
      <c r="FR230">
        <v>148.33333333333334</v>
      </c>
      <c r="FS230">
        <v>116.06666666666666</v>
      </c>
      <c r="FT230">
        <v>114</v>
      </c>
      <c r="FU230">
        <v>108.22222222222223</v>
      </c>
      <c r="FV230">
        <v>110.90909090909091</v>
      </c>
      <c r="FW230">
        <v>110.81481481481481</v>
      </c>
      <c r="FX230">
        <v>116.83333333333333</v>
      </c>
      <c r="FY230">
        <v>116.57142857142857</v>
      </c>
      <c r="FZ230">
        <v>104.42857142857143</v>
      </c>
      <c r="GA230">
        <v>112.4</v>
      </c>
    </row>
    <row r="231" spans="1:183" x14ac:dyDescent="0.3">
      <c r="A231" s="2" t="s">
        <v>228</v>
      </c>
      <c r="B231">
        <v>1162.6842105263158</v>
      </c>
      <c r="C231">
        <v>1332.2352941176471</v>
      </c>
      <c r="D231">
        <v>1262.6875</v>
      </c>
      <c r="E231">
        <v>1248.8846153846155</v>
      </c>
      <c r="F231">
        <v>1341.9375</v>
      </c>
      <c r="G231">
        <v>1286.8125</v>
      </c>
      <c r="H231">
        <v>1450.4</v>
      </c>
      <c r="I231">
        <v>1357.7872340425531</v>
      </c>
      <c r="J231">
        <v>1300.5858585858587</v>
      </c>
      <c r="K231">
        <v>655.5</v>
      </c>
      <c r="L231">
        <v>664.55</v>
      </c>
      <c r="M231">
        <v>662.05</v>
      </c>
      <c r="N231">
        <v>2.0833333333333335</v>
      </c>
      <c r="O231">
        <v>660.7</v>
      </c>
      <c r="P231">
        <v>2.0833333333333335</v>
      </c>
      <c r="Q231">
        <v>660.7</v>
      </c>
      <c r="R231">
        <v>2.9444444444444446</v>
      </c>
      <c r="S231">
        <v>1059.1194968553459</v>
      </c>
      <c r="AI231">
        <v>1059.1194968553459</v>
      </c>
      <c r="AJ231">
        <v>1970.9</v>
      </c>
      <c r="AK231">
        <v>1572.8888888888889</v>
      </c>
      <c r="AL231">
        <v>1876.8</v>
      </c>
      <c r="AM231">
        <v>1814.9310344827586</v>
      </c>
      <c r="AN231">
        <v>1527.5555555555557</v>
      </c>
      <c r="AO231">
        <v>1854.4</v>
      </c>
      <c r="AP231">
        <v>1874.8</v>
      </c>
      <c r="AQ231">
        <v>1760</v>
      </c>
      <c r="AR231">
        <v>1787.4655172413793</v>
      </c>
      <c r="AS231">
        <v>363.4</v>
      </c>
      <c r="AT231">
        <v>903.57142857142856</v>
      </c>
      <c r="AU231">
        <v>495</v>
      </c>
      <c r="AV231">
        <v>617.33333333333337</v>
      </c>
      <c r="AW231">
        <v>776.71428571428567</v>
      </c>
      <c r="AX231">
        <v>532.5</v>
      </c>
      <c r="AY231">
        <v>617.33333333333337</v>
      </c>
      <c r="AZ231">
        <v>638.14285714285711</v>
      </c>
      <c r="BA231">
        <v>628.53846153846155</v>
      </c>
      <c r="BB231">
        <v>1321.5051546391753</v>
      </c>
      <c r="BC231">
        <v>1111.3</v>
      </c>
      <c r="BD231">
        <v>1151.9000000000001</v>
      </c>
      <c r="BE231">
        <v>995.9</v>
      </c>
      <c r="BF231">
        <v>1086.3666666666666</v>
      </c>
      <c r="BG231">
        <v>1047.5555555555557</v>
      </c>
      <c r="BH231">
        <v>1150.5999999999999</v>
      </c>
      <c r="BI231">
        <v>1115.7</v>
      </c>
      <c r="BJ231">
        <v>1106.5862068965516</v>
      </c>
      <c r="BK231">
        <v>1096.3050847457628</v>
      </c>
      <c r="BL231">
        <v>1096.3050847457628</v>
      </c>
      <c r="BM231">
        <v>1236.3333333333333</v>
      </c>
      <c r="BR231">
        <v>1508</v>
      </c>
      <c r="BU231">
        <v>1508</v>
      </c>
      <c r="BV231">
        <v>1508</v>
      </c>
      <c r="CA231">
        <v>618</v>
      </c>
      <c r="CD231">
        <v>618</v>
      </c>
      <c r="CE231">
        <v>618</v>
      </c>
      <c r="CF231">
        <v>1063</v>
      </c>
      <c r="CK231">
        <v>761</v>
      </c>
      <c r="CN231">
        <v>761</v>
      </c>
      <c r="CO231">
        <v>761</v>
      </c>
      <c r="CP231">
        <v>761</v>
      </c>
      <c r="CQ231">
        <v>962.33333333333337</v>
      </c>
      <c r="CR231">
        <v>1231.1635220125786</v>
      </c>
      <c r="CS231">
        <v>745.85714285714289</v>
      </c>
      <c r="CT231">
        <v>638.33333333333337</v>
      </c>
      <c r="CU231">
        <v>272.85714285714283</v>
      </c>
      <c r="CV231">
        <v>548.04999999999995</v>
      </c>
      <c r="CW231">
        <v>388</v>
      </c>
      <c r="CX231">
        <v>622.71428571428567</v>
      </c>
      <c r="CY231">
        <v>392.6</v>
      </c>
      <c r="CZ231">
        <v>480.55555555555554</v>
      </c>
      <c r="DA231">
        <v>516.07894736842104</v>
      </c>
      <c r="DB231">
        <v>1676.4</v>
      </c>
      <c r="DC231">
        <v>1696.5</v>
      </c>
      <c r="DD231">
        <v>1752.2222222222222</v>
      </c>
      <c r="DE231">
        <v>1706.8620689655172</v>
      </c>
      <c r="DF231">
        <v>1777.3333333333333</v>
      </c>
      <c r="DG231">
        <v>1642.375</v>
      </c>
      <c r="DH231">
        <v>1745.375</v>
      </c>
      <c r="DI231">
        <v>1716.6363636363637</v>
      </c>
      <c r="DJ231">
        <v>1711.0784313725489</v>
      </c>
      <c r="DK231">
        <v>1200.8539325842696</v>
      </c>
      <c r="DL231">
        <v>1099.5</v>
      </c>
      <c r="DM231">
        <v>1236.3</v>
      </c>
      <c r="DN231">
        <v>1105</v>
      </c>
      <c r="DO231">
        <v>1148.3793103448277</v>
      </c>
      <c r="DP231">
        <v>1152.8333333333333</v>
      </c>
      <c r="DQ231">
        <v>1441</v>
      </c>
      <c r="DR231">
        <v>1074.5</v>
      </c>
      <c r="DS231">
        <v>1229.1363636363637</v>
      </c>
      <c r="DT231">
        <v>1183.2156862745098</v>
      </c>
      <c r="DU231">
        <v>1183.2156862745098</v>
      </c>
      <c r="DV231">
        <v>1194.4285714285713</v>
      </c>
      <c r="DY231">
        <v>1400</v>
      </c>
      <c r="DZ231">
        <v>1400</v>
      </c>
      <c r="EA231">
        <v>1939</v>
      </c>
      <c r="EB231">
        <v>391</v>
      </c>
      <c r="EC231">
        <v>873</v>
      </c>
      <c r="ED231">
        <v>1019</v>
      </c>
      <c r="EE231">
        <v>1095.2</v>
      </c>
      <c r="EH231">
        <v>639</v>
      </c>
      <c r="EI231">
        <v>639</v>
      </c>
      <c r="EJ231">
        <v>2254.6666666666665</v>
      </c>
      <c r="EK231">
        <v>1984.5</v>
      </c>
      <c r="EL231">
        <v>599</v>
      </c>
      <c r="EM231">
        <v>1704.4285714285713</v>
      </c>
      <c r="EN231">
        <v>1571.25</v>
      </c>
      <c r="EO231">
        <v>1388.1538461538462</v>
      </c>
      <c r="ER231">
        <v>1696</v>
      </c>
      <c r="ES231">
        <v>1696</v>
      </c>
      <c r="ET231">
        <v>1412.75</v>
      </c>
      <c r="EU231">
        <v>1994</v>
      </c>
      <c r="EV231">
        <v>1132</v>
      </c>
      <c r="EW231">
        <v>1487.875</v>
      </c>
      <c r="EX231">
        <v>1511</v>
      </c>
      <c r="EY231">
        <v>1511</v>
      </c>
      <c r="EZ231">
        <v>3.5555555555555554</v>
      </c>
      <c r="FA231">
        <v>1438.409090909091</v>
      </c>
      <c r="FB231">
        <v>3.4888888888888889</v>
      </c>
      <c r="FC231">
        <v>1227.5617283950617</v>
      </c>
      <c r="FD231">
        <v>331.16666666666669</v>
      </c>
      <c r="FE231">
        <v>282.25</v>
      </c>
      <c r="FF231">
        <v>283.75</v>
      </c>
      <c r="FG231">
        <v>296.13636363636363</v>
      </c>
      <c r="FH231">
        <v>257</v>
      </c>
      <c r="FI231">
        <v>328.57142857142856</v>
      </c>
      <c r="FJ231">
        <v>137</v>
      </c>
      <c r="FK231">
        <v>251.5</v>
      </c>
      <c r="FL231">
        <v>245.85714285714286</v>
      </c>
      <c r="FM231">
        <v>277.5</v>
      </c>
      <c r="FN231">
        <v>310.83333333333331</v>
      </c>
      <c r="FO231">
        <v>276.47619047619048</v>
      </c>
      <c r="FP231">
        <v>306.44444444444446</v>
      </c>
      <c r="FQ231">
        <v>307.3</v>
      </c>
      <c r="FR231">
        <v>364</v>
      </c>
      <c r="FS231">
        <v>326.58620689655174</v>
      </c>
      <c r="FT231">
        <v>312.5</v>
      </c>
      <c r="FU231">
        <v>323</v>
      </c>
      <c r="FV231">
        <v>306</v>
      </c>
      <c r="FW231">
        <v>314</v>
      </c>
      <c r="FX231">
        <v>316.4736842105263</v>
      </c>
      <c r="FY231">
        <v>325</v>
      </c>
      <c r="FZ231">
        <v>258.3125</v>
      </c>
      <c r="GA231">
        <v>301.36538461538464</v>
      </c>
    </row>
    <row r="232" spans="1:183" x14ac:dyDescent="0.3">
      <c r="A232" s="2" t="s">
        <v>229</v>
      </c>
      <c r="B232">
        <v>1292.9166666666667</v>
      </c>
      <c r="C232">
        <v>1283.4000000000001</v>
      </c>
      <c r="D232">
        <v>1090.5999999999999</v>
      </c>
      <c r="E232">
        <v>1208.3243243243244</v>
      </c>
      <c r="F232">
        <v>1313.4166666666667</v>
      </c>
      <c r="G232">
        <v>1048.5</v>
      </c>
      <c r="H232">
        <v>1312.1818181818182</v>
      </c>
      <c r="I232">
        <v>1212.8108108108108</v>
      </c>
      <c r="J232">
        <v>1210.5675675675675</v>
      </c>
      <c r="K232">
        <v>426.28571428571428</v>
      </c>
      <c r="L232">
        <v>615.29999999999995</v>
      </c>
      <c r="M232">
        <v>559</v>
      </c>
      <c r="N232">
        <v>1.0508474576271187</v>
      </c>
      <c r="O232">
        <v>546.37931034482756</v>
      </c>
      <c r="P232">
        <v>1.0508474576271187</v>
      </c>
      <c r="Q232">
        <v>546.37931034482756</v>
      </c>
      <c r="R232">
        <v>2.152542372881356</v>
      </c>
      <c r="S232">
        <v>1023.5631067961165</v>
      </c>
      <c r="V232">
        <v>775</v>
      </c>
      <c r="W232">
        <v>775</v>
      </c>
      <c r="AB232">
        <v>775</v>
      </c>
      <c r="AE232">
        <v>1202</v>
      </c>
      <c r="AF232">
        <v>1202</v>
      </c>
      <c r="AG232">
        <v>1202</v>
      </c>
      <c r="AH232">
        <v>988.5</v>
      </c>
      <c r="AI232">
        <v>1022.8952380952381</v>
      </c>
      <c r="AJ232">
        <v>926.83333333333337</v>
      </c>
      <c r="AK232">
        <v>1667.8</v>
      </c>
      <c r="AL232">
        <v>1264.8</v>
      </c>
      <c r="AM232">
        <v>1264</v>
      </c>
      <c r="AN232">
        <v>1777.2</v>
      </c>
      <c r="AO232">
        <v>1416.4</v>
      </c>
      <c r="AP232">
        <v>1666.6666666666667</v>
      </c>
      <c r="AQ232">
        <v>1612.9230769230769</v>
      </c>
      <c r="AR232">
        <v>1420.4137931034484</v>
      </c>
      <c r="AS232">
        <v>1077.25</v>
      </c>
      <c r="AT232">
        <v>1205</v>
      </c>
      <c r="AU232">
        <v>1760.3333333333333</v>
      </c>
      <c r="AV232">
        <v>1370.9411764705883</v>
      </c>
      <c r="AW232">
        <v>1110.125</v>
      </c>
      <c r="AX232">
        <v>1348.1666666666667</v>
      </c>
      <c r="AY232">
        <v>1718</v>
      </c>
      <c r="AZ232">
        <v>1324.5555555555557</v>
      </c>
      <c r="BA232">
        <v>1347.0857142857142</v>
      </c>
      <c r="BB232">
        <v>1380.3125</v>
      </c>
      <c r="BC232">
        <v>434</v>
      </c>
      <c r="BD232">
        <v>1144.8</v>
      </c>
      <c r="BE232">
        <v>852</v>
      </c>
      <c r="BF232">
        <v>914.8</v>
      </c>
      <c r="BG232">
        <v>952</v>
      </c>
      <c r="BH232">
        <v>705.66666666666663</v>
      </c>
      <c r="BI232">
        <v>455.5</v>
      </c>
      <c r="BJ232">
        <v>807.66666666666663</v>
      </c>
      <c r="BK232">
        <v>856.36363636363637</v>
      </c>
      <c r="BL232">
        <v>856.36363636363637</v>
      </c>
      <c r="BM232">
        <v>1246.2790697674418</v>
      </c>
      <c r="BN232">
        <v>944</v>
      </c>
      <c r="BP232">
        <v>789</v>
      </c>
      <c r="BQ232">
        <v>866.5</v>
      </c>
      <c r="BT232">
        <v>1914</v>
      </c>
      <c r="BU232">
        <v>1914</v>
      </c>
      <c r="BV232">
        <v>1215.6666666666667</v>
      </c>
      <c r="BW232">
        <v>1180.5</v>
      </c>
      <c r="BY232">
        <v>1488</v>
      </c>
      <c r="BZ232">
        <v>1283</v>
      </c>
      <c r="CE232">
        <v>1283</v>
      </c>
      <c r="CF232">
        <v>1249.3333333333333</v>
      </c>
      <c r="CG232">
        <v>632.5</v>
      </c>
      <c r="CI232">
        <v>975</v>
      </c>
      <c r="CJ232">
        <v>746.66666666666663</v>
      </c>
      <c r="CM232">
        <v>1178</v>
      </c>
      <c r="CN232">
        <v>1178</v>
      </c>
      <c r="CO232">
        <v>854.5</v>
      </c>
      <c r="CP232">
        <v>854.5</v>
      </c>
      <c r="CQ232">
        <v>1091.4000000000001</v>
      </c>
      <c r="CR232">
        <v>1230.1458333333333</v>
      </c>
      <c r="CS232">
        <v>714</v>
      </c>
      <c r="CT232">
        <v>838.33333333333337</v>
      </c>
      <c r="CU232">
        <v>816.6</v>
      </c>
      <c r="CV232">
        <v>792.6875</v>
      </c>
      <c r="CW232">
        <v>1523.25</v>
      </c>
      <c r="CX232">
        <v>882.4</v>
      </c>
      <c r="CY232">
        <v>991.6</v>
      </c>
      <c r="CZ232">
        <v>1104.5</v>
      </c>
      <c r="DA232">
        <v>938.2</v>
      </c>
      <c r="DB232">
        <v>1357</v>
      </c>
      <c r="DC232">
        <v>1446.6</v>
      </c>
      <c r="DD232">
        <v>1050.25</v>
      </c>
      <c r="DE232">
        <v>1261.4761904761904</v>
      </c>
      <c r="DF232">
        <v>1770</v>
      </c>
      <c r="DG232">
        <v>1216.1428571428571</v>
      </c>
      <c r="DH232">
        <v>1330.875</v>
      </c>
      <c r="DI232">
        <v>1359.4444444444443</v>
      </c>
      <c r="DJ232">
        <v>1306.6923076923076</v>
      </c>
      <c r="DK232">
        <v>1146.4782608695652</v>
      </c>
      <c r="DL232">
        <v>873.66666666666663</v>
      </c>
      <c r="DM232">
        <v>824.4</v>
      </c>
      <c r="DN232">
        <v>692.5</v>
      </c>
      <c r="DO232">
        <v>795.23529411764707</v>
      </c>
      <c r="DP232">
        <v>624.75</v>
      </c>
      <c r="DQ232">
        <v>717</v>
      </c>
      <c r="DR232">
        <v>813.71428571428567</v>
      </c>
      <c r="DS232">
        <v>734.11111111111109</v>
      </c>
      <c r="DT232">
        <v>763.8</v>
      </c>
      <c r="DU232">
        <v>763.8</v>
      </c>
      <c r="DV232">
        <v>1017.6923076923077</v>
      </c>
      <c r="DY232">
        <v>822</v>
      </c>
      <c r="DZ232">
        <v>822</v>
      </c>
      <c r="EA232">
        <v>368</v>
      </c>
      <c r="ED232">
        <v>368</v>
      </c>
      <c r="EE232">
        <v>595</v>
      </c>
      <c r="EO232">
        <v>595</v>
      </c>
      <c r="EZ232">
        <v>0.66666666666666663</v>
      </c>
      <c r="FA232">
        <v>595</v>
      </c>
      <c r="FB232">
        <v>2.2111111111111112</v>
      </c>
      <c r="FC232">
        <v>1009.7169811320755</v>
      </c>
      <c r="FD232">
        <v>265</v>
      </c>
      <c r="FE232">
        <v>233.28571428571428</v>
      </c>
      <c r="FF232">
        <v>263.75</v>
      </c>
      <c r="FG232">
        <v>252.11111111111111</v>
      </c>
      <c r="FH232">
        <v>335.25</v>
      </c>
      <c r="FI232">
        <v>300</v>
      </c>
      <c r="FJ232">
        <v>202.4</v>
      </c>
      <c r="FK232">
        <v>275.21428571428572</v>
      </c>
      <c r="FL232">
        <v>212.125</v>
      </c>
      <c r="FM232">
        <v>280.33333333333331</v>
      </c>
      <c r="FN232">
        <v>366.25</v>
      </c>
      <c r="FO232">
        <v>269.11111111111109</v>
      </c>
      <c r="FP232">
        <v>285.2</v>
      </c>
      <c r="FQ232">
        <v>260.8</v>
      </c>
      <c r="FR232">
        <v>186.33333333333334</v>
      </c>
      <c r="FS232">
        <v>253</v>
      </c>
      <c r="FT232">
        <v>306.33333333333331</v>
      </c>
      <c r="FU232">
        <v>284.07142857142856</v>
      </c>
      <c r="FV232">
        <v>258.90909090909093</v>
      </c>
      <c r="FW232">
        <v>283.81081081081084</v>
      </c>
      <c r="FX232">
        <v>249.25</v>
      </c>
      <c r="FY232">
        <v>280.10000000000002</v>
      </c>
      <c r="FZ232">
        <v>292.33333333333331</v>
      </c>
      <c r="GA232">
        <v>275.05405405405406</v>
      </c>
    </row>
    <row r="233" spans="1:183" x14ac:dyDescent="0.3">
      <c r="A233" s="2" t="s">
        <v>230</v>
      </c>
      <c r="T233">
        <v>319</v>
      </c>
      <c r="V233">
        <v>144</v>
      </c>
      <c r="W233">
        <v>231.5</v>
      </c>
      <c r="X233">
        <v>94</v>
      </c>
      <c r="AA233">
        <v>94</v>
      </c>
      <c r="AB233">
        <v>185.66666666666666</v>
      </c>
      <c r="AC233">
        <v>195</v>
      </c>
      <c r="AF233">
        <v>195</v>
      </c>
      <c r="AG233">
        <v>195</v>
      </c>
      <c r="AH233">
        <v>188</v>
      </c>
      <c r="AI233">
        <v>188</v>
      </c>
      <c r="BN233">
        <v>785.5</v>
      </c>
      <c r="BO233">
        <v>807.57142857142856</v>
      </c>
      <c r="BP233">
        <v>894.16666666666663</v>
      </c>
      <c r="BQ233">
        <v>832.94117647058829</v>
      </c>
      <c r="BR233">
        <v>620.625</v>
      </c>
      <c r="BS233">
        <v>380</v>
      </c>
      <c r="BT233">
        <v>464</v>
      </c>
      <c r="BU233">
        <v>510.27777777777777</v>
      </c>
      <c r="BV233">
        <v>667</v>
      </c>
      <c r="BW233">
        <v>530.83333333333337</v>
      </c>
      <c r="BX233">
        <v>394</v>
      </c>
      <c r="BY233">
        <v>571.4</v>
      </c>
      <c r="BZ233">
        <v>488.88888888888891</v>
      </c>
      <c r="CA233">
        <v>630.20000000000005</v>
      </c>
      <c r="CB233">
        <v>557.16666666666663</v>
      </c>
      <c r="CC233">
        <v>964.33333333333337</v>
      </c>
      <c r="CD233">
        <v>722.35294117647061</v>
      </c>
      <c r="CE233">
        <v>602.28571428571433</v>
      </c>
      <c r="CF233">
        <v>634.64285714285711</v>
      </c>
      <c r="CG233">
        <v>747.83333333333337</v>
      </c>
      <c r="CH233">
        <v>1005.2</v>
      </c>
      <c r="CI233">
        <v>1026</v>
      </c>
      <c r="CJ233">
        <v>915.1875</v>
      </c>
      <c r="CK233">
        <v>745</v>
      </c>
      <c r="CL233">
        <v>797</v>
      </c>
      <c r="CM233">
        <v>608.85714285714289</v>
      </c>
      <c r="CN233">
        <v>709.38888888888891</v>
      </c>
      <c r="CO233">
        <v>806.23529411764707</v>
      </c>
      <c r="CP233">
        <v>806.23529411764707</v>
      </c>
      <c r="CQ233">
        <v>690.74038461538464</v>
      </c>
      <c r="CR233">
        <v>690.74038461538464</v>
      </c>
      <c r="DW233">
        <v>1030.375</v>
      </c>
      <c r="DX233">
        <v>971.375</v>
      </c>
      <c r="DY233">
        <v>929</v>
      </c>
      <c r="DZ233">
        <v>975</v>
      </c>
      <c r="EA233">
        <v>703.33333333333337</v>
      </c>
      <c r="EB233">
        <v>793.44444444444446</v>
      </c>
      <c r="EC233">
        <v>862.33333333333337</v>
      </c>
      <c r="ED233">
        <v>776.875</v>
      </c>
      <c r="EE233">
        <v>877.9591836734694</v>
      </c>
      <c r="EF233">
        <v>668.33333333333337</v>
      </c>
      <c r="EG233">
        <v>826.25</v>
      </c>
      <c r="EH233">
        <v>985</v>
      </c>
      <c r="EI233">
        <v>840.90909090909088</v>
      </c>
      <c r="EJ233">
        <v>760.44444444444446</v>
      </c>
      <c r="EK233">
        <v>576.83333333333337</v>
      </c>
      <c r="EL233">
        <v>1022.25</v>
      </c>
      <c r="EM233">
        <v>803.60869565217388</v>
      </c>
      <c r="EN233">
        <v>821.84444444444443</v>
      </c>
      <c r="EO233">
        <v>851.09574468085111</v>
      </c>
      <c r="EP233">
        <v>872.57142857142856</v>
      </c>
      <c r="EQ233">
        <v>1001.1111111111111</v>
      </c>
      <c r="ER233">
        <v>1055</v>
      </c>
      <c r="ES233">
        <v>987.23076923076928</v>
      </c>
      <c r="ET233">
        <v>815</v>
      </c>
      <c r="EU233">
        <v>743.55555555555554</v>
      </c>
      <c r="EV233">
        <v>1043</v>
      </c>
      <c r="EW233">
        <v>860.42307692307691</v>
      </c>
      <c r="EX233">
        <v>923.82692307692309</v>
      </c>
      <c r="EY233">
        <v>923.82692307692309</v>
      </c>
      <c r="EZ233">
        <v>2.7833333333333332</v>
      </c>
      <c r="FA233">
        <v>877</v>
      </c>
      <c r="FB233">
        <v>2.7833333333333332</v>
      </c>
      <c r="FC233">
        <v>877</v>
      </c>
    </row>
    <row r="234" spans="1:183" x14ac:dyDescent="0.3">
      <c r="A234" s="2" t="s">
        <v>231</v>
      </c>
      <c r="B234">
        <v>989.08333333333337</v>
      </c>
      <c r="C234">
        <v>855.77777777777783</v>
      </c>
      <c r="D234">
        <v>1141.0833333333333</v>
      </c>
      <c r="E234">
        <v>1008</v>
      </c>
      <c r="F234">
        <v>1227</v>
      </c>
      <c r="G234">
        <v>1202.3846153846155</v>
      </c>
      <c r="H234">
        <v>1035.3125</v>
      </c>
      <c r="I234">
        <v>1148.2325581395348</v>
      </c>
      <c r="J234">
        <v>1087.3421052631579</v>
      </c>
      <c r="K234">
        <v>602.53846153846155</v>
      </c>
      <c r="L234">
        <v>686.09090909090912</v>
      </c>
      <c r="M234">
        <v>738.93333333333328</v>
      </c>
      <c r="N234">
        <v>1.5862068965517242</v>
      </c>
      <c r="O234">
        <v>678.56410256410254</v>
      </c>
      <c r="P234">
        <v>1.5862068965517242</v>
      </c>
      <c r="Q234">
        <v>678.56410256410254</v>
      </c>
      <c r="R234">
        <v>2.1781609195402298</v>
      </c>
      <c r="S234">
        <v>948.71304347826083</v>
      </c>
      <c r="U234">
        <v>310</v>
      </c>
      <c r="W234">
        <v>310</v>
      </c>
      <c r="Y234">
        <v>996</v>
      </c>
      <c r="AA234">
        <v>996</v>
      </c>
      <c r="AB234">
        <v>767.33333333333337</v>
      </c>
      <c r="AD234">
        <v>891</v>
      </c>
      <c r="AF234">
        <v>891</v>
      </c>
      <c r="AG234">
        <v>891</v>
      </c>
      <c r="AH234">
        <v>798.25</v>
      </c>
      <c r="AI234">
        <v>943.65546218487395</v>
      </c>
      <c r="AJ234">
        <v>1679</v>
      </c>
      <c r="AK234">
        <v>1559.4</v>
      </c>
      <c r="AL234">
        <v>1047.4000000000001</v>
      </c>
      <c r="AM234">
        <v>1366</v>
      </c>
      <c r="AN234">
        <v>1675.3333333333333</v>
      </c>
      <c r="AO234">
        <v>984.66666666666663</v>
      </c>
      <c r="AP234">
        <v>1164</v>
      </c>
      <c r="AQ234">
        <v>1274.6666666666667</v>
      </c>
      <c r="AR234">
        <v>1326.8571428571429</v>
      </c>
      <c r="AS234">
        <v>1225</v>
      </c>
      <c r="AT234">
        <v>1033.5</v>
      </c>
      <c r="AU234">
        <v>957.66666666666663</v>
      </c>
      <c r="AV234">
        <v>1104.3846153846155</v>
      </c>
      <c r="AW234">
        <v>1148.5</v>
      </c>
      <c r="AX234">
        <v>898</v>
      </c>
      <c r="AY234">
        <v>1388.3333333333333</v>
      </c>
      <c r="AZ234">
        <v>1172.7777777777778</v>
      </c>
      <c r="BA234">
        <v>1132.3636363636363</v>
      </c>
      <c r="BB234">
        <v>1227.3488372093022</v>
      </c>
      <c r="BC234">
        <v>462</v>
      </c>
      <c r="BD234">
        <v>568</v>
      </c>
      <c r="BE234">
        <v>449.33333333333331</v>
      </c>
      <c r="BF234">
        <v>497</v>
      </c>
      <c r="BG234">
        <v>822.66666666666663</v>
      </c>
      <c r="BH234">
        <v>994.5</v>
      </c>
      <c r="BI234">
        <v>707.33333333333337</v>
      </c>
      <c r="BJ234">
        <v>822.375</v>
      </c>
      <c r="BK234">
        <v>659.6875</v>
      </c>
      <c r="BL234">
        <v>659.6875</v>
      </c>
      <c r="BM234">
        <v>1073.406779661017</v>
      </c>
      <c r="BS234">
        <v>131</v>
      </c>
      <c r="BT234">
        <v>496</v>
      </c>
      <c r="BU234">
        <v>252.66666666666666</v>
      </c>
      <c r="BV234">
        <v>252.66666666666666</v>
      </c>
      <c r="CA234">
        <v>1041</v>
      </c>
      <c r="CB234">
        <v>1053</v>
      </c>
      <c r="CD234">
        <v>1049</v>
      </c>
      <c r="CE234">
        <v>1049</v>
      </c>
      <c r="CF234">
        <v>650.83333333333337</v>
      </c>
      <c r="CL234">
        <v>678</v>
      </c>
      <c r="CM234">
        <v>128</v>
      </c>
      <c r="CN234">
        <v>494.66666666666669</v>
      </c>
      <c r="CO234">
        <v>494.66666666666669</v>
      </c>
      <c r="CP234">
        <v>494.66666666666669</v>
      </c>
      <c r="CQ234">
        <v>598.77777777777783</v>
      </c>
      <c r="CR234">
        <v>1010.5882352941177</v>
      </c>
      <c r="CS234">
        <v>1102.4000000000001</v>
      </c>
      <c r="CT234">
        <v>714.6</v>
      </c>
      <c r="CU234">
        <v>1134.75</v>
      </c>
      <c r="CV234">
        <v>973.14285714285711</v>
      </c>
      <c r="CW234">
        <v>489.33333333333331</v>
      </c>
      <c r="CX234">
        <v>482.6</v>
      </c>
      <c r="CY234">
        <v>838.66666666666663</v>
      </c>
      <c r="CZ234">
        <v>581.5454545454545</v>
      </c>
      <c r="DA234">
        <v>800.84</v>
      </c>
      <c r="DB234">
        <v>751.8</v>
      </c>
      <c r="DC234">
        <v>1623.6666666666667</v>
      </c>
      <c r="DD234">
        <v>1330.1666666666667</v>
      </c>
      <c r="DE234">
        <v>1263.6470588235295</v>
      </c>
      <c r="DF234">
        <v>1069.5</v>
      </c>
      <c r="DG234">
        <v>788.71428571428567</v>
      </c>
      <c r="DH234">
        <v>1226.8571428571429</v>
      </c>
      <c r="DI234">
        <v>1026.3</v>
      </c>
      <c r="DJ234">
        <v>1135.3513513513512</v>
      </c>
      <c r="DK234">
        <v>1000.4677419354839</v>
      </c>
      <c r="DL234">
        <v>592</v>
      </c>
      <c r="DM234">
        <v>1042.5999999999999</v>
      </c>
      <c r="DN234">
        <v>1000.5</v>
      </c>
      <c r="DO234">
        <v>839.57894736842104</v>
      </c>
      <c r="DP234">
        <v>350.66666666666669</v>
      </c>
      <c r="DQ234">
        <v>982.6</v>
      </c>
      <c r="DR234">
        <v>671.71428571428567</v>
      </c>
      <c r="DS234">
        <v>651.05555555555554</v>
      </c>
      <c r="DT234">
        <v>747.8648648648649</v>
      </c>
      <c r="DU234">
        <v>747.8648648648649</v>
      </c>
      <c r="DV234">
        <v>906.06060606060601</v>
      </c>
      <c r="DW234">
        <v>1427</v>
      </c>
      <c r="DY234">
        <v>397</v>
      </c>
      <c r="DZ234">
        <v>912</v>
      </c>
      <c r="EA234">
        <v>1199</v>
      </c>
      <c r="EC234">
        <v>731</v>
      </c>
      <c r="ED234">
        <v>965</v>
      </c>
      <c r="EE234">
        <v>938.5</v>
      </c>
      <c r="EF234">
        <v>457</v>
      </c>
      <c r="EH234">
        <v>513</v>
      </c>
      <c r="EI234">
        <v>475.66666666666669</v>
      </c>
      <c r="EL234">
        <v>730</v>
      </c>
      <c r="EM234">
        <v>730</v>
      </c>
      <c r="EN234">
        <v>539.25</v>
      </c>
      <c r="EO234">
        <v>738.875</v>
      </c>
      <c r="EP234">
        <v>480.5</v>
      </c>
      <c r="ER234">
        <v>585</v>
      </c>
      <c r="ES234">
        <v>515.33333333333337</v>
      </c>
      <c r="ET234">
        <v>853</v>
      </c>
      <c r="EU234">
        <v>991</v>
      </c>
      <c r="EV234">
        <v>1747</v>
      </c>
      <c r="EW234">
        <v>1197</v>
      </c>
      <c r="EX234">
        <v>856.16666666666663</v>
      </c>
      <c r="EY234">
        <v>856.16666666666663</v>
      </c>
      <c r="EZ234">
        <v>2.1666666666666665</v>
      </c>
      <c r="FA234">
        <v>789.14285714285711</v>
      </c>
      <c r="FB234">
        <v>2.0722222222222224</v>
      </c>
      <c r="FC234">
        <v>891.57522123893807</v>
      </c>
      <c r="FD234">
        <v>265.33333333333331</v>
      </c>
      <c r="FE234">
        <v>220.28571428571428</v>
      </c>
      <c r="FF234">
        <v>253.42857142857142</v>
      </c>
      <c r="FG234">
        <v>245.4</v>
      </c>
      <c r="FH234">
        <v>283</v>
      </c>
      <c r="FI234">
        <v>271</v>
      </c>
      <c r="FJ234">
        <v>230</v>
      </c>
      <c r="FK234">
        <v>263.09090909090907</v>
      </c>
      <c r="FL234">
        <v>385.75</v>
      </c>
      <c r="FM234">
        <v>266</v>
      </c>
      <c r="FN234">
        <v>296</v>
      </c>
      <c r="FO234">
        <v>329.22222222222223</v>
      </c>
      <c r="FP234">
        <v>364.66666666666669</v>
      </c>
      <c r="FQ234">
        <v>345.66666666666669</v>
      </c>
      <c r="FR234">
        <v>337.33333333333331</v>
      </c>
      <c r="FS234">
        <v>349.22222222222223</v>
      </c>
      <c r="FT234">
        <v>303.07142857142856</v>
      </c>
      <c r="FU234">
        <v>260.92307692307691</v>
      </c>
      <c r="FV234">
        <v>308.6875</v>
      </c>
      <c r="FW234">
        <v>292.41860465116281</v>
      </c>
      <c r="FX234">
        <v>291.91666666666669</v>
      </c>
      <c r="FY234">
        <v>175.88888888888889</v>
      </c>
      <c r="FZ234">
        <v>281.41666666666669</v>
      </c>
      <c r="GA234">
        <v>256.45454545454544</v>
      </c>
    </row>
    <row r="235" spans="1:183" x14ac:dyDescent="0.3">
      <c r="A235" s="2" t="s">
        <v>232</v>
      </c>
      <c r="B235">
        <v>1137.1666666666667</v>
      </c>
      <c r="C235">
        <v>927.23529411764707</v>
      </c>
      <c r="D235">
        <v>1105.0588235294117</v>
      </c>
      <c r="E235">
        <v>1058.0384615384614</v>
      </c>
      <c r="F235">
        <v>1046.1052631578948</v>
      </c>
      <c r="G235">
        <v>1271</v>
      </c>
      <c r="H235">
        <v>1031.6111111111111</v>
      </c>
      <c r="I235">
        <v>1120.4385964912281</v>
      </c>
      <c r="J235">
        <v>1090.6697247706422</v>
      </c>
      <c r="K235">
        <v>837.22222222222217</v>
      </c>
      <c r="L235">
        <v>816.65</v>
      </c>
      <c r="M235">
        <v>791.2</v>
      </c>
      <c r="N235">
        <v>2.9333333333333331</v>
      </c>
      <c r="O235">
        <v>814.25862068965512</v>
      </c>
      <c r="P235">
        <v>2.9333333333333331</v>
      </c>
      <c r="Q235">
        <v>814.25862068965512</v>
      </c>
      <c r="R235">
        <v>3.4333333333333331</v>
      </c>
      <c r="S235">
        <v>994.67065868263478</v>
      </c>
      <c r="AI235">
        <v>994.67065868263478</v>
      </c>
      <c r="AJ235">
        <v>1950.25</v>
      </c>
      <c r="AK235">
        <v>1803.5555555555557</v>
      </c>
      <c r="AL235">
        <v>1833.5555555555557</v>
      </c>
      <c r="AM235">
        <v>1859.0769230769231</v>
      </c>
      <c r="AN235">
        <v>1966.1111111111111</v>
      </c>
      <c r="AO235">
        <v>1881.2222222222222</v>
      </c>
      <c r="AP235">
        <v>1817.6</v>
      </c>
      <c r="AQ235">
        <v>1885.7857142857142</v>
      </c>
      <c r="AR235">
        <v>1872.9259259259259</v>
      </c>
      <c r="AS235">
        <v>972.75</v>
      </c>
      <c r="AT235">
        <v>858</v>
      </c>
      <c r="AU235">
        <v>373.14285714285717</v>
      </c>
      <c r="AV235">
        <v>662.33333333333337</v>
      </c>
      <c r="AW235">
        <v>523.4</v>
      </c>
      <c r="AX235">
        <v>464.5</v>
      </c>
      <c r="AY235">
        <v>408.25</v>
      </c>
      <c r="AZ235">
        <v>456.31578947368422</v>
      </c>
      <c r="BA235">
        <v>547.20588235294122</v>
      </c>
      <c r="BB235">
        <v>1360.715909090909</v>
      </c>
      <c r="BC235">
        <v>1140.4444444444443</v>
      </c>
      <c r="BD235">
        <v>1262.8888888888889</v>
      </c>
      <c r="BE235">
        <v>1166.5555555555557</v>
      </c>
      <c r="BF235">
        <v>1189.962962962963</v>
      </c>
      <c r="BG235">
        <v>1375.7777777777778</v>
      </c>
      <c r="BH235">
        <v>1398.2222222222222</v>
      </c>
      <c r="BI235">
        <v>1130.5999999999999</v>
      </c>
      <c r="BJ235">
        <v>1295.4285714285713</v>
      </c>
      <c r="BK235">
        <v>1243.6545454545455</v>
      </c>
      <c r="BL235">
        <v>1243.6545454545455</v>
      </c>
      <c r="BM235">
        <v>1315.6923076923076</v>
      </c>
      <c r="BN235">
        <v>1299</v>
      </c>
      <c r="BO235">
        <v>1120</v>
      </c>
      <c r="BP235">
        <v>1338</v>
      </c>
      <c r="BQ235">
        <v>1252.3333333333333</v>
      </c>
      <c r="BR235">
        <v>1781</v>
      </c>
      <c r="BS235">
        <v>1136</v>
      </c>
      <c r="BU235">
        <v>1458.5</v>
      </c>
      <c r="BV235">
        <v>1334.8</v>
      </c>
      <c r="BW235">
        <v>623</v>
      </c>
      <c r="BX235">
        <v>925</v>
      </c>
      <c r="BZ235">
        <v>774</v>
      </c>
      <c r="CA235">
        <v>525</v>
      </c>
      <c r="CD235">
        <v>525</v>
      </c>
      <c r="CE235">
        <v>691</v>
      </c>
      <c r="CF235">
        <v>1093.375</v>
      </c>
      <c r="CG235">
        <v>2117</v>
      </c>
      <c r="CJ235">
        <v>2117</v>
      </c>
      <c r="CK235">
        <v>1376</v>
      </c>
      <c r="CL235">
        <v>1372</v>
      </c>
      <c r="CN235">
        <v>1374</v>
      </c>
      <c r="CO235">
        <v>1621.6666666666667</v>
      </c>
      <c r="CP235">
        <v>1621.6666666666667</v>
      </c>
      <c r="CQ235">
        <v>1237.4545454545455</v>
      </c>
      <c r="CR235">
        <v>1310.1038961038962</v>
      </c>
      <c r="CS235">
        <v>778.14285714285711</v>
      </c>
      <c r="CT235">
        <v>469</v>
      </c>
      <c r="CU235">
        <v>468.8</v>
      </c>
      <c r="CV235">
        <v>604.1875</v>
      </c>
      <c r="CW235">
        <v>889</v>
      </c>
      <c r="CX235">
        <v>856.42857142857144</v>
      </c>
      <c r="CY235">
        <v>598.79999999999995</v>
      </c>
      <c r="CZ235">
        <v>784.0625</v>
      </c>
      <c r="DA235">
        <v>694.125</v>
      </c>
      <c r="DB235">
        <v>845.22222222222217</v>
      </c>
      <c r="DC235">
        <v>1151.1428571428571</v>
      </c>
      <c r="DD235">
        <v>811.14285714285711</v>
      </c>
      <c r="DE235">
        <v>927.95652173913038</v>
      </c>
      <c r="DF235">
        <v>1076.625</v>
      </c>
      <c r="DG235">
        <v>714.85714285714289</v>
      </c>
      <c r="DH235">
        <v>901.14285714285711</v>
      </c>
      <c r="DI235">
        <v>905.68181818181813</v>
      </c>
      <c r="DJ235">
        <v>917.06666666666672</v>
      </c>
      <c r="DK235">
        <v>824.41558441558436</v>
      </c>
      <c r="DL235">
        <v>528</v>
      </c>
      <c r="DM235">
        <v>409.66666666666669</v>
      </c>
      <c r="DN235">
        <v>488.71428571428572</v>
      </c>
      <c r="DO235">
        <v>476.15789473684208</v>
      </c>
      <c r="DP235">
        <v>546.6</v>
      </c>
      <c r="DQ235">
        <v>684.25</v>
      </c>
      <c r="DR235">
        <v>487.83333333333331</v>
      </c>
      <c r="DS235">
        <v>559.79999999999995</v>
      </c>
      <c r="DT235">
        <v>513.05882352941171</v>
      </c>
      <c r="DU235">
        <v>513.05882352941171</v>
      </c>
      <c r="DV235">
        <v>729.04504504504507</v>
      </c>
      <c r="DW235">
        <v>2203</v>
      </c>
      <c r="DX235">
        <v>270</v>
      </c>
      <c r="DY235">
        <v>277</v>
      </c>
      <c r="DZ235">
        <v>755</v>
      </c>
      <c r="EA235">
        <v>689</v>
      </c>
      <c r="EB235">
        <v>175</v>
      </c>
      <c r="EC235">
        <v>945.5</v>
      </c>
      <c r="ED235">
        <v>688.8</v>
      </c>
      <c r="EE235">
        <v>718.22222222222217</v>
      </c>
      <c r="EG235">
        <v>1315</v>
      </c>
      <c r="EH235">
        <v>1115.5</v>
      </c>
      <c r="EI235">
        <v>1235.2</v>
      </c>
      <c r="EK235">
        <v>1538</v>
      </c>
      <c r="EL235">
        <v>761</v>
      </c>
      <c r="EM235">
        <v>955.25</v>
      </c>
      <c r="EN235">
        <v>1110.7777777777778</v>
      </c>
      <c r="EO235">
        <v>914.5</v>
      </c>
      <c r="EP235">
        <v>1875</v>
      </c>
      <c r="EQ235">
        <v>805</v>
      </c>
      <c r="ER235">
        <v>1130.5</v>
      </c>
      <c r="ES235">
        <v>1091.8333333333333</v>
      </c>
      <c r="ET235">
        <v>1258.5</v>
      </c>
      <c r="EV235">
        <v>1242.5</v>
      </c>
      <c r="EW235">
        <v>1250.5</v>
      </c>
      <c r="EX235">
        <v>1155.3</v>
      </c>
      <c r="EY235">
        <v>1155.3</v>
      </c>
      <c r="EZ235">
        <v>3.5277777777777777</v>
      </c>
      <c r="FA235">
        <v>1000.5</v>
      </c>
      <c r="FB235">
        <v>2.7277777777777779</v>
      </c>
      <c r="FC235">
        <v>783.726618705036</v>
      </c>
      <c r="FD235">
        <v>237.25</v>
      </c>
      <c r="FE235">
        <v>162.28571428571428</v>
      </c>
      <c r="FF235">
        <v>227</v>
      </c>
      <c r="FG235">
        <v>210.13636363636363</v>
      </c>
      <c r="FH235">
        <v>152.25</v>
      </c>
      <c r="FI235">
        <v>205.42857142857142</v>
      </c>
      <c r="FJ235">
        <v>204.8</v>
      </c>
      <c r="FK235">
        <v>191.9375</v>
      </c>
      <c r="FL235">
        <v>376.6</v>
      </c>
      <c r="FM235">
        <v>271.66666666666669</v>
      </c>
      <c r="FN235">
        <v>276</v>
      </c>
      <c r="FO235">
        <v>301.10526315789474</v>
      </c>
      <c r="FP235">
        <v>350.11111111111109</v>
      </c>
      <c r="FQ235">
        <v>279.88888888888891</v>
      </c>
      <c r="FR235">
        <v>249.5</v>
      </c>
      <c r="FS235">
        <v>291.60714285714283</v>
      </c>
      <c r="FT235">
        <v>292.15789473684208</v>
      </c>
      <c r="FU235">
        <v>316.8</v>
      </c>
      <c r="FV235">
        <v>224.61111111111111</v>
      </c>
      <c r="FW235">
        <v>279.4736842105263</v>
      </c>
      <c r="FX235">
        <v>247</v>
      </c>
      <c r="FY235">
        <v>256.88235294117646</v>
      </c>
      <c r="FZ235">
        <v>258.94117647058823</v>
      </c>
      <c r="GA235">
        <v>254.13461538461539</v>
      </c>
    </row>
    <row r="236" spans="1:183" x14ac:dyDescent="0.3">
      <c r="A236" s="2" t="s">
        <v>233</v>
      </c>
      <c r="B236">
        <v>897</v>
      </c>
      <c r="C236">
        <v>934.06666666666672</v>
      </c>
      <c r="D236">
        <v>933.92307692307691</v>
      </c>
      <c r="E236">
        <v>922.26829268292681</v>
      </c>
      <c r="F236">
        <v>975.28571428571433</v>
      </c>
      <c r="G236">
        <v>841</v>
      </c>
      <c r="H236">
        <v>740.16666666666663</v>
      </c>
      <c r="I236">
        <v>858.17948717948718</v>
      </c>
      <c r="J236">
        <v>891.02499999999998</v>
      </c>
      <c r="K236">
        <v>310.25</v>
      </c>
      <c r="L236">
        <v>318.14285714285717</v>
      </c>
      <c r="M236">
        <v>293.10000000000002</v>
      </c>
      <c r="N236">
        <v>0.68333333333333335</v>
      </c>
      <c r="O236">
        <v>305.60000000000002</v>
      </c>
      <c r="P236">
        <v>0.68333333333333335</v>
      </c>
      <c r="Q236">
        <v>305.60000000000002</v>
      </c>
      <c r="R236">
        <v>1.9666666666666666</v>
      </c>
      <c r="S236">
        <v>751.63809523809527</v>
      </c>
      <c r="AI236">
        <v>751.63809523809527</v>
      </c>
      <c r="AJ236">
        <v>1285.3333333333333</v>
      </c>
      <c r="AK236">
        <v>1487.8</v>
      </c>
      <c r="AL236">
        <v>1721.6</v>
      </c>
      <c r="AM236">
        <v>1505.5862068965516</v>
      </c>
      <c r="AN236">
        <v>1854.3333333333333</v>
      </c>
      <c r="AO236">
        <v>1357.2222222222222</v>
      </c>
      <c r="AP236">
        <v>1744.875</v>
      </c>
      <c r="AQ236">
        <v>1648.5769230769231</v>
      </c>
      <c r="AR236">
        <v>1573.1818181818182</v>
      </c>
      <c r="AS236">
        <v>1017.4285714285714</v>
      </c>
      <c r="AT236">
        <v>598.71428571428567</v>
      </c>
      <c r="AU236">
        <v>914</v>
      </c>
      <c r="AV236">
        <v>835.9473684210526</v>
      </c>
      <c r="AW236">
        <v>603</v>
      </c>
      <c r="AX236">
        <v>1116.2</v>
      </c>
      <c r="AY236">
        <v>1001.5714285714286</v>
      </c>
      <c r="AZ236">
        <v>884.89473684210532</v>
      </c>
      <c r="BA236">
        <v>860.42105263157896</v>
      </c>
      <c r="BB236">
        <v>1281.9462365591398</v>
      </c>
      <c r="BC236">
        <v>906.77777777777783</v>
      </c>
      <c r="BD236">
        <v>1034.2</v>
      </c>
      <c r="BE236">
        <v>893.3</v>
      </c>
      <c r="BF236">
        <v>946.06896551724139</v>
      </c>
      <c r="BG236">
        <v>1206.5999999999999</v>
      </c>
      <c r="BH236">
        <v>914.22222222222217</v>
      </c>
      <c r="BI236">
        <v>938.3</v>
      </c>
      <c r="BJ236">
        <v>1023.3448275862069</v>
      </c>
      <c r="BK236">
        <v>984.70689655172418</v>
      </c>
      <c r="BL236">
        <v>984.70689655172418</v>
      </c>
      <c r="BM236">
        <v>1167.7748344370862</v>
      </c>
      <c r="BN236">
        <v>1773</v>
      </c>
      <c r="BQ236">
        <v>1773</v>
      </c>
      <c r="BS236">
        <v>1671</v>
      </c>
      <c r="BU236">
        <v>1671</v>
      </c>
      <c r="BV236">
        <v>1722</v>
      </c>
      <c r="BW236">
        <v>386</v>
      </c>
      <c r="BZ236">
        <v>386</v>
      </c>
      <c r="CB236">
        <v>507</v>
      </c>
      <c r="CD236">
        <v>507</v>
      </c>
      <c r="CE236">
        <v>446.5</v>
      </c>
      <c r="CF236">
        <v>1084.25</v>
      </c>
      <c r="CG236">
        <v>1848</v>
      </c>
      <c r="CJ236">
        <v>1848</v>
      </c>
      <c r="CL236">
        <v>639</v>
      </c>
      <c r="CN236">
        <v>639</v>
      </c>
      <c r="CO236">
        <v>1243.5</v>
      </c>
      <c r="CP236">
        <v>1243.5</v>
      </c>
      <c r="CQ236">
        <v>1137.3333333333333</v>
      </c>
      <c r="CR236">
        <v>1166.6114649681529</v>
      </c>
      <c r="CS236">
        <v>803</v>
      </c>
      <c r="CT236">
        <v>400</v>
      </c>
      <c r="CU236">
        <v>853</v>
      </c>
      <c r="CV236">
        <v>685.33333333333337</v>
      </c>
      <c r="CW236">
        <v>1065.8</v>
      </c>
      <c r="CX236">
        <v>866</v>
      </c>
      <c r="CY236">
        <v>791.33333333333337</v>
      </c>
      <c r="CZ236">
        <v>921.35714285714289</v>
      </c>
      <c r="DA236">
        <v>799.27586206896547</v>
      </c>
      <c r="DB236">
        <v>966</v>
      </c>
      <c r="DC236">
        <v>1223.3333333333333</v>
      </c>
      <c r="DD236">
        <v>1153.8333333333333</v>
      </c>
      <c r="DE236">
        <v>1106.578947368421</v>
      </c>
      <c r="DF236">
        <v>1194.5</v>
      </c>
      <c r="DG236">
        <v>1031</v>
      </c>
      <c r="DH236">
        <v>1246.7142857142858</v>
      </c>
      <c r="DI236">
        <v>1158.2941176470588</v>
      </c>
      <c r="DJ236">
        <v>1131</v>
      </c>
      <c r="DK236">
        <v>983</v>
      </c>
      <c r="DL236">
        <v>550</v>
      </c>
      <c r="DM236">
        <v>557.83333333333337</v>
      </c>
      <c r="DN236">
        <v>481.6</v>
      </c>
      <c r="DO236">
        <v>531.5625</v>
      </c>
      <c r="DP236">
        <v>393.5</v>
      </c>
      <c r="DQ236">
        <v>565.25</v>
      </c>
      <c r="DR236">
        <v>588.33333333333337</v>
      </c>
      <c r="DS236">
        <v>526.07142857142856</v>
      </c>
      <c r="DT236">
        <v>529</v>
      </c>
      <c r="DU236">
        <v>529</v>
      </c>
      <c r="DV236">
        <v>839.63157894736844</v>
      </c>
      <c r="DW236">
        <v>628</v>
      </c>
      <c r="DX236">
        <v>397.5</v>
      </c>
      <c r="DY236">
        <v>259</v>
      </c>
      <c r="DZ236">
        <v>428.16666666666669</v>
      </c>
      <c r="EA236">
        <v>586.5</v>
      </c>
      <c r="EB236">
        <v>2068</v>
      </c>
      <c r="EC236">
        <v>807</v>
      </c>
      <c r="ED236">
        <v>971</v>
      </c>
      <c r="EE236">
        <v>674.90909090909088</v>
      </c>
      <c r="EF236">
        <v>1523</v>
      </c>
      <c r="EG236">
        <v>663</v>
      </c>
      <c r="EH236">
        <v>573.33333333333337</v>
      </c>
      <c r="EI236">
        <v>951.875</v>
      </c>
      <c r="EJ236">
        <v>1151</v>
      </c>
      <c r="EL236">
        <v>1249.5</v>
      </c>
      <c r="EM236">
        <v>1200.25</v>
      </c>
      <c r="EN236">
        <v>1034.6666666666667</v>
      </c>
      <c r="EO236">
        <v>862.60869565217388</v>
      </c>
      <c r="EP236">
        <v>1013.5</v>
      </c>
      <c r="EQ236">
        <v>122</v>
      </c>
      <c r="ER236">
        <v>1074</v>
      </c>
      <c r="ES236">
        <v>859.4</v>
      </c>
      <c r="ET236">
        <v>561.66666666666663</v>
      </c>
      <c r="EU236">
        <v>814.5</v>
      </c>
      <c r="EV236">
        <v>788</v>
      </c>
      <c r="EW236">
        <v>698.57142857142856</v>
      </c>
      <c r="EX236">
        <v>765.58333333333337</v>
      </c>
      <c r="EY236">
        <v>765.58333333333337</v>
      </c>
      <c r="EZ236">
        <v>2.3958333333333335</v>
      </c>
      <c r="FA236">
        <v>829.34285714285716</v>
      </c>
      <c r="FB236">
        <v>2.4333333333333331</v>
      </c>
      <c r="FC236">
        <v>836.86153846153843</v>
      </c>
      <c r="FD236">
        <v>267.5</v>
      </c>
      <c r="FE236">
        <v>309.66666666666669</v>
      </c>
      <c r="FF236">
        <v>273.28571428571428</v>
      </c>
      <c r="FG236">
        <v>284.76470588235293</v>
      </c>
      <c r="FH236">
        <v>235</v>
      </c>
      <c r="FI236">
        <v>310.16666666666669</v>
      </c>
      <c r="FJ236">
        <v>216.33333333333334</v>
      </c>
      <c r="FK236">
        <v>263.21428571428572</v>
      </c>
      <c r="FL236">
        <v>278.42857142857144</v>
      </c>
      <c r="FM236">
        <v>257.60000000000002</v>
      </c>
      <c r="FN236">
        <v>226.42857142857142</v>
      </c>
      <c r="FO236">
        <v>253.78947368421052</v>
      </c>
      <c r="FP236">
        <v>292.11111111111109</v>
      </c>
      <c r="FQ236">
        <v>245</v>
      </c>
      <c r="FR236">
        <v>258.75</v>
      </c>
      <c r="FS236">
        <v>265.53846153846155</v>
      </c>
      <c r="FT236">
        <v>146.07142857142858</v>
      </c>
      <c r="FU236">
        <v>233.46153846153845</v>
      </c>
      <c r="FV236">
        <v>241.16666666666666</v>
      </c>
      <c r="FW236">
        <v>204.46153846153845</v>
      </c>
      <c r="FX236">
        <v>187</v>
      </c>
      <c r="FY236">
        <v>192.2</v>
      </c>
      <c r="FZ236">
        <v>210.38461538461539</v>
      </c>
      <c r="GA236">
        <v>196.3170731707317</v>
      </c>
    </row>
    <row r="237" spans="1:183" x14ac:dyDescent="0.3">
      <c r="A237" s="2" t="s">
        <v>234</v>
      </c>
      <c r="B237">
        <v>459.35714285714283</v>
      </c>
      <c r="C237">
        <v>374.25</v>
      </c>
      <c r="D237">
        <v>339.18181818181819</v>
      </c>
      <c r="E237">
        <v>396.02702702702703</v>
      </c>
      <c r="F237">
        <v>298</v>
      </c>
      <c r="G237">
        <v>209.9375</v>
      </c>
      <c r="H237">
        <v>283.8</v>
      </c>
      <c r="I237">
        <v>261.13636363636363</v>
      </c>
      <c r="J237">
        <v>322.75308641975306</v>
      </c>
      <c r="K237">
        <v>185.11111111111111</v>
      </c>
      <c r="L237">
        <v>441.83333333333331</v>
      </c>
      <c r="M237">
        <v>177.5</v>
      </c>
      <c r="N237">
        <v>0.4576271186440678</v>
      </c>
      <c r="O237">
        <v>274.8235294117647</v>
      </c>
      <c r="P237">
        <v>0.4576271186440678</v>
      </c>
      <c r="Q237">
        <v>274.8235294117647</v>
      </c>
      <c r="R237">
        <v>1.0734463276836159</v>
      </c>
      <c r="S237">
        <v>314.4387755102041</v>
      </c>
      <c r="T237">
        <v>91</v>
      </c>
      <c r="W237">
        <v>91</v>
      </c>
      <c r="X237">
        <v>290</v>
      </c>
      <c r="AA237">
        <v>290</v>
      </c>
      <c r="AB237">
        <v>190.5</v>
      </c>
      <c r="AC237">
        <v>337</v>
      </c>
      <c r="AF237">
        <v>337</v>
      </c>
      <c r="AG237">
        <v>337</v>
      </c>
      <c r="AH237">
        <v>239.33333333333334</v>
      </c>
      <c r="AI237">
        <v>312.20792079207922</v>
      </c>
      <c r="AJ237">
        <v>466.8</v>
      </c>
      <c r="AK237">
        <v>482.5</v>
      </c>
      <c r="AL237">
        <v>466.625</v>
      </c>
      <c r="AM237">
        <v>468.8</v>
      </c>
      <c r="AN237">
        <v>203.2</v>
      </c>
      <c r="AO237">
        <v>447.5</v>
      </c>
      <c r="AP237">
        <v>597</v>
      </c>
      <c r="AQ237">
        <v>376.53846153846155</v>
      </c>
      <c r="AR237">
        <v>425.96428571428572</v>
      </c>
      <c r="AS237">
        <v>619.33333333333337</v>
      </c>
      <c r="AT237">
        <v>297</v>
      </c>
      <c r="AU237">
        <v>554.20000000000005</v>
      </c>
      <c r="AV237">
        <v>522.29999999999995</v>
      </c>
      <c r="AW237">
        <v>751.66666666666663</v>
      </c>
      <c r="AX237">
        <v>659.25</v>
      </c>
      <c r="AY237">
        <v>443.33333333333331</v>
      </c>
      <c r="AZ237">
        <v>622.20000000000005</v>
      </c>
      <c r="BA237">
        <v>572.25</v>
      </c>
      <c r="BB237">
        <v>486.91666666666669</v>
      </c>
      <c r="BC237">
        <v>701</v>
      </c>
      <c r="BD237">
        <v>314.5</v>
      </c>
      <c r="BE237">
        <v>230</v>
      </c>
      <c r="BF237">
        <v>368.875</v>
      </c>
      <c r="BG237">
        <v>459.4</v>
      </c>
      <c r="BH237">
        <v>211</v>
      </c>
      <c r="BI237">
        <v>87</v>
      </c>
      <c r="BJ237">
        <v>335.22222222222223</v>
      </c>
      <c r="BK237">
        <v>351.05882352941177</v>
      </c>
      <c r="BL237">
        <v>351.05882352941177</v>
      </c>
      <c r="BM237">
        <v>451.38461538461536</v>
      </c>
      <c r="BN237">
        <v>248</v>
      </c>
      <c r="BO237">
        <v>506.25</v>
      </c>
      <c r="BQ237">
        <v>395.57142857142856</v>
      </c>
      <c r="BR237">
        <v>334</v>
      </c>
      <c r="BS237">
        <v>204</v>
      </c>
      <c r="BT237">
        <v>321.39999999999998</v>
      </c>
      <c r="BU237">
        <v>312.55555555555554</v>
      </c>
      <c r="BV237">
        <v>348.875</v>
      </c>
      <c r="BW237">
        <v>548.5</v>
      </c>
      <c r="BX237">
        <v>381.33333333333331</v>
      </c>
      <c r="BY237">
        <v>86</v>
      </c>
      <c r="BZ237">
        <v>387.83333333333331</v>
      </c>
      <c r="CA237">
        <v>321</v>
      </c>
      <c r="CB237">
        <v>134.5</v>
      </c>
      <c r="CC237">
        <v>467.5</v>
      </c>
      <c r="CD237">
        <v>305</v>
      </c>
      <c r="CE237">
        <v>350.18181818181819</v>
      </c>
      <c r="CF237">
        <v>349.40740740740739</v>
      </c>
      <c r="CG237">
        <v>306</v>
      </c>
      <c r="CH237">
        <v>115</v>
      </c>
      <c r="CI237">
        <v>179</v>
      </c>
      <c r="CJ237">
        <v>202.625</v>
      </c>
      <c r="CK237">
        <v>202.25</v>
      </c>
      <c r="CL237">
        <v>408</v>
      </c>
      <c r="CM237">
        <v>555</v>
      </c>
      <c r="CN237">
        <v>360.25</v>
      </c>
      <c r="CO237">
        <v>281.4375</v>
      </c>
      <c r="CP237">
        <v>281.4375</v>
      </c>
      <c r="CQ237">
        <v>324.11627906976742</v>
      </c>
      <c r="CR237">
        <v>400.71296296296299</v>
      </c>
      <c r="CS237">
        <v>202</v>
      </c>
      <c r="CT237">
        <v>713.125</v>
      </c>
      <c r="CU237">
        <v>619.71428571428567</v>
      </c>
      <c r="CV237">
        <v>520.77272727272725</v>
      </c>
      <c r="CW237">
        <v>461</v>
      </c>
      <c r="CX237">
        <v>670</v>
      </c>
      <c r="CY237">
        <v>688.55555555555554</v>
      </c>
      <c r="CZ237">
        <v>609.79999999999995</v>
      </c>
      <c r="DA237">
        <v>568.12765957446811</v>
      </c>
      <c r="DB237">
        <v>840.8</v>
      </c>
      <c r="DC237">
        <v>450.88888888888891</v>
      </c>
      <c r="DD237">
        <v>931</v>
      </c>
      <c r="DE237">
        <v>737.55555555555554</v>
      </c>
      <c r="DF237">
        <v>724.25</v>
      </c>
      <c r="DG237">
        <v>839</v>
      </c>
      <c r="DH237">
        <v>649</v>
      </c>
      <c r="DI237">
        <v>737.92307692307691</v>
      </c>
      <c r="DJ237">
        <v>737.7358490566038</v>
      </c>
      <c r="DK237">
        <v>658.02</v>
      </c>
      <c r="DL237">
        <v>376.42857142857144</v>
      </c>
      <c r="DM237">
        <v>385.625</v>
      </c>
      <c r="DN237">
        <v>319.85714285714283</v>
      </c>
      <c r="DO237">
        <v>361.77272727272725</v>
      </c>
      <c r="DP237">
        <v>389.83333333333331</v>
      </c>
      <c r="DQ237">
        <v>386</v>
      </c>
      <c r="DR237">
        <v>417.5</v>
      </c>
      <c r="DS237">
        <v>400.08333333333331</v>
      </c>
      <c r="DT237">
        <v>381.76086956521738</v>
      </c>
      <c r="DU237">
        <v>381.76086956521738</v>
      </c>
      <c r="DV237">
        <v>570.97945205479448</v>
      </c>
      <c r="DX237">
        <v>1167</v>
      </c>
      <c r="DZ237">
        <v>1167</v>
      </c>
      <c r="EA237">
        <v>188.5</v>
      </c>
      <c r="EB237">
        <v>121</v>
      </c>
      <c r="ED237">
        <v>166</v>
      </c>
      <c r="EE237">
        <v>416.25</v>
      </c>
      <c r="EG237">
        <v>141</v>
      </c>
      <c r="EH237">
        <v>1302</v>
      </c>
      <c r="EI237">
        <v>721.5</v>
      </c>
      <c r="EJ237">
        <v>909.5</v>
      </c>
      <c r="EK237">
        <v>232</v>
      </c>
      <c r="EM237">
        <v>683.66666666666663</v>
      </c>
      <c r="EN237">
        <v>698.8</v>
      </c>
      <c r="EO237">
        <v>573.22222222222217</v>
      </c>
      <c r="EQ237">
        <v>258</v>
      </c>
      <c r="ES237">
        <v>258</v>
      </c>
      <c r="ET237">
        <v>838.5</v>
      </c>
      <c r="EU237">
        <v>300</v>
      </c>
      <c r="EW237">
        <v>659</v>
      </c>
      <c r="EX237">
        <v>558.75</v>
      </c>
      <c r="EY237">
        <v>558.75</v>
      </c>
      <c r="EZ237">
        <v>2.6666666666666665</v>
      </c>
      <c r="FA237">
        <v>568.76923076923072</v>
      </c>
      <c r="FB237">
        <v>2.7111111111111112</v>
      </c>
      <c r="FC237">
        <v>570.79874213836479</v>
      </c>
      <c r="FD237">
        <v>198.875</v>
      </c>
      <c r="FE237">
        <v>135</v>
      </c>
      <c r="FF237">
        <v>136.66666666666666</v>
      </c>
      <c r="FG237">
        <v>155.23076923076923</v>
      </c>
      <c r="FH237">
        <v>156.375</v>
      </c>
      <c r="FI237">
        <v>171.125</v>
      </c>
      <c r="FJ237">
        <v>168</v>
      </c>
      <c r="FK237">
        <v>165.28</v>
      </c>
      <c r="FL237">
        <v>138.66666666666666</v>
      </c>
      <c r="FM237">
        <v>194.5</v>
      </c>
      <c r="FN237">
        <v>172.66666666666666</v>
      </c>
      <c r="FO237">
        <v>171.2</v>
      </c>
      <c r="FP237">
        <v>181.4</v>
      </c>
      <c r="FQ237">
        <v>153.16666666666666</v>
      </c>
      <c r="FR237">
        <v>117</v>
      </c>
      <c r="FS237">
        <v>158.46153846153845</v>
      </c>
      <c r="FT237">
        <v>172.76923076923077</v>
      </c>
      <c r="FU237">
        <v>128.8125</v>
      </c>
      <c r="FV237">
        <v>138</v>
      </c>
      <c r="FW237">
        <v>144.93181818181819</v>
      </c>
      <c r="FX237">
        <v>147.42857142857142</v>
      </c>
      <c r="FY237">
        <v>174.16666666666666</v>
      </c>
      <c r="FZ237">
        <v>148.09090909090909</v>
      </c>
      <c r="GA237">
        <v>156.29729729729729</v>
      </c>
    </row>
    <row r="238" spans="1:183" x14ac:dyDescent="0.3">
      <c r="A238" s="2" t="s">
        <v>235</v>
      </c>
      <c r="B238">
        <v>1012.4736842105264</v>
      </c>
      <c r="C238">
        <v>1119.4705882352941</v>
      </c>
      <c r="D238">
        <v>959.85</v>
      </c>
      <c r="E238">
        <v>1026.1607142857142</v>
      </c>
      <c r="F238">
        <v>1050.9411764705883</v>
      </c>
      <c r="G238">
        <v>737.29411764705878</v>
      </c>
      <c r="H238">
        <v>626.78947368421052</v>
      </c>
      <c r="I238">
        <v>798.28301886792451</v>
      </c>
      <c r="J238">
        <v>915.35779816513764</v>
      </c>
      <c r="K238">
        <v>526.61111111111109</v>
      </c>
      <c r="L238">
        <v>503.35714285714283</v>
      </c>
      <c r="M238">
        <v>386.125</v>
      </c>
      <c r="N238">
        <v>1.5166666666666666</v>
      </c>
      <c r="O238">
        <v>473</v>
      </c>
      <c r="P238">
        <v>1.5166666666666666</v>
      </c>
      <c r="Q238">
        <v>473</v>
      </c>
      <c r="R238">
        <v>2.75</v>
      </c>
      <c r="S238">
        <v>780.1146496815287</v>
      </c>
      <c r="AI238">
        <v>780.1146496815287</v>
      </c>
      <c r="AJ238">
        <v>1086.2857142857142</v>
      </c>
      <c r="AK238">
        <v>734.77777777777783</v>
      </c>
      <c r="AL238">
        <v>532</v>
      </c>
      <c r="AM238">
        <v>780.04347826086962</v>
      </c>
      <c r="AN238">
        <v>1051.2857142857142</v>
      </c>
      <c r="AO238">
        <v>905.16666666666663</v>
      </c>
      <c r="AP238">
        <v>1390.7142857142858</v>
      </c>
      <c r="AQ238">
        <v>1126.25</v>
      </c>
      <c r="AR238">
        <v>941.06976744186045</v>
      </c>
      <c r="AS238">
        <v>1122.7142857142858</v>
      </c>
      <c r="AT238">
        <v>971.71428571428567</v>
      </c>
      <c r="AU238">
        <v>1359.4285714285713</v>
      </c>
      <c r="AV238">
        <v>1151.2857142857142</v>
      </c>
      <c r="AW238">
        <v>1160</v>
      </c>
      <c r="AX238">
        <v>1632.25</v>
      </c>
      <c r="AY238">
        <v>817.85714285714289</v>
      </c>
      <c r="AZ238">
        <v>1130.2352941176471</v>
      </c>
      <c r="BA238">
        <v>1141.8684210526317</v>
      </c>
      <c r="BB238">
        <v>1035.2716049382716</v>
      </c>
      <c r="BC238">
        <v>561.28571428571433</v>
      </c>
      <c r="BD238">
        <v>492.11111111111109</v>
      </c>
      <c r="BE238">
        <v>439.875</v>
      </c>
      <c r="BF238">
        <v>494.875</v>
      </c>
      <c r="BG238">
        <v>467.44444444444446</v>
      </c>
      <c r="BH238">
        <v>487.75</v>
      </c>
      <c r="BI238">
        <v>518.16666666666663</v>
      </c>
      <c r="BJ238">
        <v>487.73684210526318</v>
      </c>
      <c r="BK238">
        <v>491.72093023255815</v>
      </c>
      <c r="BL238">
        <v>491.72093023255815</v>
      </c>
      <c r="BM238">
        <v>846.7822580645161</v>
      </c>
      <c r="BN238">
        <v>769</v>
      </c>
      <c r="BO238">
        <v>885</v>
      </c>
      <c r="BP238">
        <v>1558</v>
      </c>
      <c r="BQ238">
        <v>1192.5</v>
      </c>
      <c r="BR238">
        <v>775</v>
      </c>
      <c r="BS238">
        <v>826.5</v>
      </c>
      <c r="BU238">
        <v>809.33333333333337</v>
      </c>
      <c r="BV238">
        <v>1028.2857142857142</v>
      </c>
      <c r="BW238">
        <v>146</v>
      </c>
      <c r="BX238">
        <v>267</v>
      </c>
      <c r="BY238">
        <v>253</v>
      </c>
      <c r="BZ238">
        <v>229.75</v>
      </c>
      <c r="CA238">
        <v>1415</v>
      </c>
      <c r="CB238">
        <v>1825.5</v>
      </c>
      <c r="CD238">
        <v>1688.6666666666667</v>
      </c>
      <c r="CE238">
        <v>855</v>
      </c>
      <c r="CF238">
        <v>941.64285714285711</v>
      </c>
      <c r="CG238">
        <v>1327</v>
      </c>
      <c r="CH238">
        <v>374</v>
      </c>
      <c r="CI238">
        <v>894.5</v>
      </c>
      <c r="CJ238">
        <v>872.5</v>
      </c>
      <c r="CK238">
        <v>1633</v>
      </c>
      <c r="CL238">
        <v>539</v>
      </c>
      <c r="CN238">
        <v>812.5</v>
      </c>
      <c r="CO238">
        <v>842.5</v>
      </c>
      <c r="CP238">
        <v>842.5</v>
      </c>
      <c r="CQ238">
        <v>905.59090909090912</v>
      </c>
      <c r="CR238">
        <v>855.64383561643831</v>
      </c>
      <c r="CS238">
        <v>987.66666666666663</v>
      </c>
      <c r="CT238">
        <v>1376.2</v>
      </c>
      <c r="CU238">
        <v>1600</v>
      </c>
      <c r="CV238">
        <v>1300.4375</v>
      </c>
      <c r="CW238">
        <v>920.5</v>
      </c>
      <c r="CX238">
        <v>1482.8333333333333</v>
      </c>
      <c r="CY238">
        <v>1346.6</v>
      </c>
      <c r="CZ238">
        <v>1244.2941176470588</v>
      </c>
      <c r="DA238">
        <v>1271.5151515151515</v>
      </c>
      <c r="DB238">
        <v>1566.2</v>
      </c>
      <c r="DC238">
        <v>683</v>
      </c>
      <c r="DD238">
        <v>715.25</v>
      </c>
      <c r="DE238">
        <v>986</v>
      </c>
      <c r="DF238">
        <v>832.85714285714289</v>
      </c>
      <c r="DG238">
        <v>534.625</v>
      </c>
      <c r="DH238">
        <v>705.875</v>
      </c>
      <c r="DI238">
        <v>684.95652173913038</v>
      </c>
      <c r="DJ238">
        <v>803.78947368421052</v>
      </c>
      <c r="DK238">
        <v>1021.1830985915493</v>
      </c>
      <c r="DL238">
        <v>523.4</v>
      </c>
      <c r="DM238">
        <v>328.16666666666669</v>
      </c>
      <c r="DN238">
        <v>423.75</v>
      </c>
      <c r="DO238">
        <v>418.73333333333335</v>
      </c>
      <c r="DP238">
        <v>317.75</v>
      </c>
      <c r="DQ238">
        <v>569.66666666666663</v>
      </c>
      <c r="DR238">
        <v>715</v>
      </c>
      <c r="DS238">
        <v>559.23076923076928</v>
      </c>
      <c r="DT238">
        <v>483.96428571428572</v>
      </c>
      <c r="DU238">
        <v>483.96428571428572</v>
      </c>
      <c r="DV238">
        <v>869.24242424242425</v>
      </c>
      <c r="DY238">
        <v>998</v>
      </c>
      <c r="DZ238">
        <v>998</v>
      </c>
      <c r="EC238">
        <v>1337</v>
      </c>
      <c r="ED238">
        <v>1337</v>
      </c>
      <c r="EE238">
        <v>1167.5</v>
      </c>
      <c r="EH238">
        <v>1419.3333333333333</v>
      </c>
      <c r="EI238">
        <v>1419.3333333333333</v>
      </c>
      <c r="EJ238">
        <v>864</v>
      </c>
      <c r="EM238">
        <v>864</v>
      </c>
      <c r="EN238">
        <v>1280.5</v>
      </c>
      <c r="EO238">
        <v>1242.8333333333333</v>
      </c>
      <c r="ER238">
        <v>1784</v>
      </c>
      <c r="ES238">
        <v>1784</v>
      </c>
      <c r="ET238">
        <v>788</v>
      </c>
      <c r="EW238">
        <v>788</v>
      </c>
      <c r="EX238">
        <v>1452</v>
      </c>
      <c r="EY238">
        <v>1452</v>
      </c>
      <c r="EZ238">
        <v>2.9333333333333331</v>
      </c>
      <c r="FA238">
        <v>1312.5555555555557</v>
      </c>
      <c r="FB238">
        <v>2.1166666666666667</v>
      </c>
      <c r="FC238">
        <v>906.18518518518522</v>
      </c>
      <c r="FD238">
        <v>207.28571428571428</v>
      </c>
      <c r="FE238">
        <v>217.875</v>
      </c>
      <c r="FF238">
        <v>133.75</v>
      </c>
      <c r="FG238">
        <v>185.39130434782609</v>
      </c>
      <c r="FH238">
        <v>251.83333333333334</v>
      </c>
      <c r="FI238">
        <v>236</v>
      </c>
      <c r="FJ238">
        <v>215.4</v>
      </c>
      <c r="FK238">
        <v>235.52941176470588</v>
      </c>
      <c r="FL238">
        <v>244.33333333333334</v>
      </c>
      <c r="FM238">
        <v>257.75</v>
      </c>
      <c r="FN238">
        <v>208.85714285714286</v>
      </c>
      <c r="FO238">
        <v>232.88235294117646</v>
      </c>
      <c r="FP238">
        <v>279.71428571428572</v>
      </c>
      <c r="FQ238">
        <v>236.16666666666666</v>
      </c>
      <c r="FR238">
        <v>277.42857142857144</v>
      </c>
      <c r="FS238">
        <v>265.85000000000002</v>
      </c>
      <c r="FT238">
        <v>255.41176470588235</v>
      </c>
      <c r="FU238">
        <v>213.05882352941177</v>
      </c>
      <c r="FV238">
        <v>196.42105263157896</v>
      </c>
      <c r="FW238">
        <v>220.67924528301887</v>
      </c>
      <c r="FX238">
        <v>239.26315789473685</v>
      </c>
      <c r="FY238">
        <v>205.52941176470588</v>
      </c>
      <c r="FZ238">
        <v>208.65</v>
      </c>
      <c r="GA238">
        <v>218.08928571428572</v>
      </c>
    </row>
    <row r="239" spans="1:183" x14ac:dyDescent="0.3">
      <c r="A239" s="2" t="s">
        <v>236</v>
      </c>
      <c r="B239">
        <v>794.32258064516134</v>
      </c>
      <c r="C239">
        <v>837</v>
      </c>
      <c r="D239">
        <v>939.9545454545455</v>
      </c>
      <c r="E239">
        <v>849.39473684210532</v>
      </c>
      <c r="F239">
        <v>1057.3461538461538</v>
      </c>
      <c r="G239">
        <v>1172.4583333333333</v>
      </c>
      <c r="H239">
        <v>1154.7407407407406</v>
      </c>
      <c r="I239">
        <v>1127.3766233766235</v>
      </c>
      <c r="J239">
        <v>989.29411764705878</v>
      </c>
      <c r="K239">
        <v>574.4</v>
      </c>
      <c r="L239">
        <v>585.2962962962963</v>
      </c>
      <c r="M239">
        <v>439.75</v>
      </c>
      <c r="N239">
        <v>1.1896551724137931</v>
      </c>
      <c r="O239">
        <v>544.8730158730159</v>
      </c>
      <c r="P239">
        <v>1.1896551724137931</v>
      </c>
      <c r="Q239">
        <v>544.8730158730159</v>
      </c>
      <c r="R239">
        <v>2.0689655172413794</v>
      </c>
      <c r="S239">
        <v>859.6712962962963</v>
      </c>
      <c r="T239">
        <v>1533</v>
      </c>
      <c r="U239">
        <v>1826</v>
      </c>
      <c r="W239">
        <v>1679.5</v>
      </c>
      <c r="X239">
        <v>651</v>
      </c>
      <c r="Y239">
        <v>1886</v>
      </c>
      <c r="AA239">
        <v>1268.5</v>
      </c>
      <c r="AB239">
        <v>1474</v>
      </c>
      <c r="AC239">
        <v>1489</v>
      </c>
      <c r="AD239">
        <v>872</v>
      </c>
      <c r="AF239">
        <v>1180.5</v>
      </c>
      <c r="AG239">
        <v>1180.5</v>
      </c>
      <c r="AH239">
        <v>1376.1666666666667</v>
      </c>
      <c r="AI239">
        <v>873.63063063063066</v>
      </c>
      <c r="AJ239">
        <v>1299.2</v>
      </c>
      <c r="AK239">
        <v>1064.2</v>
      </c>
      <c r="AL239">
        <v>692.4</v>
      </c>
      <c r="AM239">
        <v>1018.6</v>
      </c>
      <c r="AN239">
        <v>698.16666666666663</v>
      </c>
      <c r="AO239">
        <v>1011</v>
      </c>
      <c r="AP239">
        <v>978.5</v>
      </c>
      <c r="AQ239">
        <v>889.11764705882354</v>
      </c>
      <c r="AR239">
        <v>949.8125</v>
      </c>
      <c r="AS239">
        <v>1229</v>
      </c>
      <c r="AT239">
        <v>1488.5</v>
      </c>
      <c r="AU239">
        <v>1589.6</v>
      </c>
      <c r="AV239">
        <v>1431.9285714285713</v>
      </c>
      <c r="AW239">
        <v>1219.7142857142858</v>
      </c>
      <c r="AX239">
        <v>1514.4</v>
      </c>
      <c r="AY239">
        <v>1027</v>
      </c>
      <c r="AZ239">
        <v>1263.625</v>
      </c>
      <c r="BA239">
        <v>1342.1666666666667</v>
      </c>
      <c r="BB239">
        <v>1139.6612903225807</v>
      </c>
      <c r="BC239">
        <v>671.75</v>
      </c>
      <c r="BD239">
        <v>507.33333333333331</v>
      </c>
      <c r="BE239">
        <v>139</v>
      </c>
      <c r="BF239">
        <v>498.55555555555554</v>
      </c>
      <c r="BG239">
        <v>475</v>
      </c>
      <c r="BH239">
        <v>633.79999999999995</v>
      </c>
      <c r="BI239">
        <v>1132</v>
      </c>
      <c r="BJ239">
        <v>685.8</v>
      </c>
      <c r="BK239">
        <v>597.10526315789468</v>
      </c>
      <c r="BL239">
        <v>597.10526315789468</v>
      </c>
      <c r="BM239">
        <v>1012.395061728395</v>
      </c>
      <c r="BO239">
        <v>859</v>
      </c>
      <c r="BP239">
        <v>474</v>
      </c>
      <c r="BQ239">
        <v>666.5</v>
      </c>
      <c r="BS239">
        <v>563</v>
      </c>
      <c r="BT239">
        <v>1083</v>
      </c>
      <c r="BU239">
        <v>823</v>
      </c>
      <c r="BV239">
        <v>744.75</v>
      </c>
      <c r="BX239">
        <v>1478</v>
      </c>
      <c r="BZ239">
        <v>1478</v>
      </c>
      <c r="CC239">
        <v>891</v>
      </c>
      <c r="CD239">
        <v>891</v>
      </c>
      <c r="CE239">
        <v>1184.5</v>
      </c>
      <c r="CF239">
        <v>891.33333333333337</v>
      </c>
      <c r="CI239">
        <v>949</v>
      </c>
      <c r="CJ239">
        <v>949</v>
      </c>
      <c r="CL239">
        <v>121</v>
      </c>
      <c r="CM239">
        <v>710</v>
      </c>
      <c r="CN239">
        <v>415.5</v>
      </c>
      <c r="CO239">
        <v>593.33333333333337</v>
      </c>
      <c r="CP239">
        <v>593.33333333333337</v>
      </c>
      <c r="CQ239">
        <v>792</v>
      </c>
      <c r="CR239">
        <v>990.35555555555561</v>
      </c>
      <c r="CS239">
        <v>1595.2857142857142</v>
      </c>
      <c r="CT239">
        <v>826.28571428571433</v>
      </c>
      <c r="CU239">
        <v>1942</v>
      </c>
      <c r="CV239">
        <v>1403.2105263157894</v>
      </c>
      <c r="CW239">
        <v>1594.75</v>
      </c>
      <c r="CX239">
        <v>1390.4</v>
      </c>
      <c r="CY239">
        <v>779.25</v>
      </c>
      <c r="CZ239">
        <v>1265.2307692307693</v>
      </c>
      <c r="DA239">
        <v>1347.15625</v>
      </c>
      <c r="DB239">
        <v>1299.8</v>
      </c>
      <c r="DC239">
        <v>1199.875</v>
      </c>
      <c r="DD239">
        <v>1595</v>
      </c>
      <c r="DE239">
        <v>1337.3888888888889</v>
      </c>
      <c r="DF239">
        <v>1333.25</v>
      </c>
      <c r="DG239">
        <v>1091.6666666666667</v>
      </c>
      <c r="DH239">
        <v>1662.4</v>
      </c>
      <c r="DI239">
        <v>1303.8888888888889</v>
      </c>
      <c r="DJ239">
        <v>1320.6388888888889</v>
      </c>
      <c r="DK239">
        <v>1333.1176470588234</v>
      </c>
      <c r="DL239">
        <v>1268.75</v>
      </c>
      <c r="DM239">
        <v>925.5</v>
      </c>
      <c r="DN239">
        <v>795</v>
      </c>
      <c r="DO239">
        <v>986.28571428571433</v>
      </c>
      <c r="DP239">
        <v>997.66666666666663</v>
      </c>
      <c r="DQ239">
        <v>798.28571428571433</v>
      </c>
      <c r="DR239">
        <v>966.8</v>
      </c>
      <c r="DS239">
        <v>911.55555555555554</v>
      </c>
      <c r="DT239">
        <v>944.25</v>
      </c>
      <c r="DU239">
        <v>944.25</v>
      </c>
      <c r="DV239">
        <v>1208.68</v>
      </c>
      <c r="DY239">
        <v>2326</v>
      </c>
      <c r="DZ239">
        <v>2326</v>
      </c>
      <c r="EA239">
        <v>183</v>
      </c>
      <c r="EB239">
        <v>143</v>
      </c>
      <c r="EC239">
        <v>961.5</v>
      </c>
      <c r="ED239">
        <v>562.25</v>
      </c>
      <c r="EE239">
        <v>915</v>
      </c>
      <c r="EF239">
        <v>466</v>
      </c>
      <c r="EI239">
        <v>466</v>
      </c>
      <c r="EJ239">
        <v>2102</v>
      </c>
      <c r="EK239">
        <v>1781</v>
      </c>
      <c r="EL239">
        <v>897.5</v>
      </c>
      <c r="EM239">
        <v>1712</v>
      </c>
      <c r="EN239">
        <v>1556.25</v>
      </c>
      <c r="EO239">
        <v>1309.6153846153845</v>
      </c>
      <c r="EP239">
        <v>2258</v>
      </c>
      <c r="ES239">
        <v>2258</v>
      </c>
      <c r="ET239">
        <v>1854.5</v>
      </c>
      <c r="EV239">
        <v>1679</v>
      </c>
      <c r="EW239">
        <v>1796</v>
      </c>
      <c r="EX239">
        <v>1911.5</v>
      </c>
      <c r="EY239">
        <v>1911.5</v>
      </c>
      <c r="EZ239">
        <v>3.2222222222222223</v>
      </c>
      <c r="FA239">
        <v>1451.2352941176471</v>
      </c>
      <c r="FB239">
        <v>2.7888888888888888</v>
      </c>
      <c r="FC239">
        <v>1243.9230769230769</v>
      </c>
      <c r="FD239">
        <v>313.5</v>
      </c>
      <c r="FE239">
        <v>238</v>
      </c>
      <c r="FF239">
        <v>336</v>
      </c>
      <c r="FG239">
        <v>282</v>
      </c>
      <c r="FH239">
        <v>276</v>
      </c>
      <c r="FI239">
        <v>328.8</v>
      </c>
      <c r="FJ239">
        <v>287.25</v>
      </c>
      <c r="FK239">
        <v>299.76923076923077</v>
      </c>
      <c r="FL239">
        <v>182.57142857142858</v>
      </c>
      <c r="FM239">
        <v>180.2</v>
      </c>
      <c r="FN239">
        <v>313.25</v>
      </c>
      <c r="FO239">
        <v>214.5</v>
      </c>
      <c r="FP239">
        <v>289.5</v>
      </c>
      <c r="FQ239">
        <v>186.2</v>
      </c>
      <c r="FR239">
        <v>224.83333333333334</v>
      </c>
      <c r="FS239">
        <v>236.29411764705881</v>
      </c>
      <c r="FT239">
        <v>289.42307692307691</v>
      </c>
      <c r="FU239">
        <v>237.04166666666666</v>
      </c>
      <c r="FV239">
        <v>257.03703703703701</v>
      </c>
      <c r="FW239">
        <v>261.74025974025972</v>
      </c>
      <c r="FX239">
        <v>256.70967741935482</v>
      </c>
      <c r="FY239">
        <v>222.04347826086956</v>
      </c>
      <c r="FZ239">
        <v>199.86363636363637</v>
      </c>
      <c r="GA239">
        <v>229.76315789473685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B433-D8F6-442F-BAAD-F63F1A9CC6D1}">
  <dimension ref="A1:G239"/>
  <sheetViews>
    <sheetView workbookViewId="0">
      <selection activeCell="G31" sqref="G31"/>
    </sheetView>
  </sheetViews>
  <sheetFormatPr baseColWidth="10" defaultRowHeight="14.4" x14ac:dyDescent="0.3"/>
  <cols>
    <col min="1" max="3" width="12.5546875" bestFit="1" customWidth="1"/>
    <col min="4" max="6" width="11.88671875" bestFit="1" customWidth="1"/>
  </cols>
  <sheetData>
    <row r="1" spans="1:7" x14ac:dyDescent="0.3">
      <c r="A1" s="1" t="s">
        <v>239</v>
      </c>
      <c r="B1" s="1" t="s">
        <v>240</v>
      </c>
      <c r="C1" s="1" t="s">
        <v>241</v>
      </c>
      <c r="D1" s="3" t="s">
        <v>242</v>
      </c>
      <c r="E1" s="3" t="s">
        <v>243</v>
      </c>
      <c r="F1" s="3" t="s">
        <v>244</v>
      </c>
      <c r="G1" s="3" t="s">
        <v>245</v>
      </c>
    </row>
    <row r="2" spans="1:7" x14ac:dyDescent="0.3">
      <c r="A2" s="2" t="s">
        <v>0</v>
      </c>
      <c r="B2" s="2" t="s">
        <v>0</v>
      </c>
      <c r="C2" s="2" t="s">
        <v>0</v>
      </c>
      <c r="D2" t="b">
        <f>A2=B2</f>
        <v>1</v>
      </c>
      <c r="E2" t="b">
        <f>A2=C2</f>
        <v>1</v>
      </c>
      <c r="F2" t="b">
        <f>B2=C2</f>
        <v>1</v>
      </c>
      <c r="G2" s="2" t="s">
        <v>0</v>
      </c>
    </row>
    <row r="3" spans="1:7" x14ac:dyDescent="0.3">
      <c r="A3" s="2" t="s">
        <v>1</v>
      </c>
      <c r="B3" s="2" t="s">
        <v>1</v>
      </c>
      <c r="C3" s="2" t="s">
        <v>1</v>
      </c>
      <c r="D3" t="b">
        <f t="shared" ref="D3:D66" si="0">A3=B3</f>
        <v>1</v>
      </c>
      <c r="E3" t="b">
        <f t="shared" ref="E3:E66" si="1">A3=C3</f>
        <v>1</v>
      </c>
      <c r="F3" t="b">
        <f t="shared" ref="F3:F66" si="2">B3=C3</f>
        <v>1</v>
      </c>
      <c r="G3" s="2" t="s">
        <v>1</v>
      </c>
    </row>
    <row r="4" spans="1:7" x14ac:dyDescent="0.3">
      <c r="A4" s="2" t="s">
        <v>2</v>
      </c>
      <c r="B4" s="2" t="s">
        <v>2</v>
      </c>
      <c r="C4" s="2" t="s">
        <v>2</v>
      </c>
      <c r="D4" t="b">
        <f t="shared" si="0"/>
        <v>1</v>
      </c>
      <c r="E4" t="b">
        <f t="shared" si="1"/>
        <v>1</v>
      </c>
      <c r="F4" t="b">
        <f t="shared" si="2"/>
        <v>1</v>
      </c>
      <c r="G4" s="2" t="s">
        <v>2</v>
      </c>
    </row>
    <row r="5" spans="1:7" x14ac:dyDescent="0.3">
      <c r="A5" s="2" t="s">
        <v>3</v>
      </c>
      <c r="B5" s="2" t="s">
        <v>3</v>
      </c>
      <c r="C5" s="2" t="s">
        <v>3</v>
      </c>
      <c r="D5" t="b">
        <f t="shared" si="0"/>
        <v>1</v>
      </c>
      <c r="E5" t="b">
        <f t="shared" si="1"/>
        <v>1</v>
      </c>
      <c r="F5" t="b">
        <f t="shared" si="2"/>
        <v>1</v>
      </c>
      <c r="G5" s="2" t="s">
        <v>3</v>
      </c>
    </row>
    <row r="6" spans="1:7" x14ac:dyDescent="0.3">
      <c r="A6" s="2" t="s">
        <v>4</v>
      </c>
      <c r="B6" s="2" t="s">
        <v>4</v>
      </c>
      <c r="C6" s="2" t="s">
        <v>4</v>
      </c>
      <c r="D6" t="b">
        <f t="shared" si="0"/>
        <v>1</v>
      </c>
      <c r="E6" t="b">
        <f t="shared" si="1"/>
        <v>1</v>
      </c>
      <c r="F6" t="b">
        <f t="shared" si="2"/>
        <v>1</v>
      </c>
      <c r="G6" s="2" t="s">
        <v>4</v>
      </c>
    </row>
    <row r="7" spans="1:7" x14ac:dyDescent="0.3">
      <c r="A7" s="2" t="s">
        <v>5</v>
      </c>
      <c r="B7" s="2" t="s">
        <v>5</v>
      </c>
      <c r="C7" s="2" t="s">
        <v>5</v>
      </c>
      <c r="D7" t="b">
        <f t="shared" si="0"/>
        <v>1</v>
      </c>
      <c r="E7" t="b">
        <f t="shared" si="1"/>
        <v>1</v>
      </c>
      <c r="F7" t="b">
        <f t="shared" si="2"/>
        <v>1</v>
      </c>
      <c r="G7" s="2" t="s">
        <v>5</v>
      </c>
    </row>
    <row r="8" spans="1:7" x14ac:dyDescent="0.3">
      <c r="A8" s="2" t="s">
        <v>6</v>
      </c>
      <c r="B8" s="2" t="s">
        <v>6</v>
      </c>
      <c r="C8" s="2" t="s">
        <v>6</v>
      </c>
      <c r="D8" t="b">
        <f t="shared" si="0"/>
        <v>1</v>
      </c>
      <c r="E8" t="b">
        <f t="shared" si="1"/>
        <v>1</v>
      </c>
      <c r="F8" t="b">
        <f t="shared" si="2"/>
        <v>1</v>
      </c>
      <c r="G8" s="2" t="s">
        <v>6</v>
      </c>
    </row>
    <row r="9" spans="1:7" x14ac:dyDescent="0.3">
      <c r="A9" s="2" t="s">
        <v>7</v>
      </c>
      <c r="B9" s="2" t="s">
        <v>7</v>
      </c>
      <c r="C9" s="2" t="s">
        <v>7</v>
      </c>
      <c r="D9" t="b">
        <f t="shared" si="0"/>
        <v>1</v>
      </c>
      <c r="E9" t="b">
        <f t="shared" si="1"/>
        <v>1</v>
      </c>
      <c r="F9" t="b">
        <f t="shared" si="2"/>
        <v>1</v>
      </c>
      <c r="G9" s="2" t="s">
        <v>7</v>
      </c>
    </row>
    <row r="10" spans="1:7" x14ac:dyDescent="0.3">
      <c r="A10" s="2" t="s">
        <v>8</v>
      </c>
      <c r="B10" s="2" t="s">
        <v>8</v>
      </c>
      <c r="C10" s="2" t="s">
        <v>8</v>
      </c>
      <c r="D10" t="b">
        <f t="shared" si="0"/>
        <v>1</v>
      </c>
      <c r="E10" t="b">
        <f t="shared" si="1"/>
        <v>1</v>
      </c>
      <c r="F10" t="b">
        <f t="shared" si="2"/>
        <v>1</v>
      </c>
      <c r="G10" s="2" t="s">
        <v>8</v>
      </c>
    </row>
    <row r="11" spans="1:7" x14ac:dyDescent="0.3">
      <c r="A11" s="2" t="s">
        <v>9</v>
      </c>
      <c r="B11" s="2" t="s">
        <v>9</v>
      </c>
      <c r="C11" s="2" t="s">
        <v>9</v>
      </c>
      <c r="D11" t="b">
        <f t="shared" si="0"/>
        <v>1</v>
      </c>
      <c r="E11" t="b">
        <f t="shared" si="1"/>
        <v>1</v>
      </c>
      <c r="F11" t="b">
        <f t="shared" si="2"/>
        <v>1</v>
      </c>
      <c r="G11" s="2" t="s">
        <v>9</v>
      </c>
    </row>
    <row r="12" spans="1:7" x14ac:dyDescent="0.3">
      <c r="A12" s="2" t="s">
        <v>10</v>
      </c>
      <c r="B12" s="2" t="s">
        <v>10</v>
      </c>
      <c r="C12" s="2" t="s">
        <v>10</v>
      </c>
      <c r="D12" t="b">
        <f t="shared" si="0"/>
        <v>1</v>
      </c>
      <c r="E12" t="b">
        <f t="shared" si="1"/>
        <v>1</v>
      </c>
      <c r="F12" t="b">
        <f t="shared" si="2"/>
        <v>1</v>
      </c>
      <c r="G12" s="2" t="s">
        <v>10</v>
      </c>
    </row>
    <row r="13" spans="1:7" x14ac:dyDescent="0.3">
      <c r="A13" s="2" t="s">
        <v>11</v>
      </c>
      <c r="B13" s="2" t="s">
        <v>11</v>
      </c>
      <c r="C13" s="2" t="s">
        <v>11</v>
      </c>
      <c r="D13" t="b">
        <f t="shared" si="0"/>
        <v>1</v>
      </c>
      <c r="E13" t="b">
        <f t="shared" si="1"/>
        <v>1</v>
      </c>
      <c r="F13" t="b">
        <f t="shared" si="2"/>
        <v>1</v>
      </c>
      <c r="G13" s="2" t="s">
        <v>11</v>
      </c>
    </row>
    <row r="14" spans="1:7" x14ac:dyDescent="0.3">
      <c r="A14" s="2" t="s">
        <v>12</v>
      </c>
      <c r="B14" s="2" t="s">
        <v>12</v>
      </c>
      <c r="C14" s="2" t="s">
        <v>12</v>
      </c>
      <c r="D14" t="b">
        <f t="shared" si="0"/>
        <v>1</v>
      </c>
      <c r="E14" t="b">
        <f t="shared" si="1"/>
        <v>1</v>
      </c>
      <c r="F14" t="b">
        <f t="shared" si="2"/>
        <v>1</v>
      </c>
      <c r="G14" s="2" t="s">
        <v>12</v>
      </c>
    </row>
    <row r="15" spans="1:7" x14ac:dyDescent="0.3">
      <c r="A15" s="2" t="s">
        <v>13</v>
      </c>
      <c r="B15" s="2" t="s">
        <v>13</v>
      </c>
      <c r="C15" s="2" t="s">
        <v>13</v>
      </c>
      <c r="D15" t="b">
        <f t="shared" si="0"/>
        <v>1</v>
      </c>
      <c r="E15" t="b">
        <f t="shared" si="1"/>
        <v>1</v>
      </c>
      <c r="F15" t="b">
        <f t="shared" si="2"/>
        <v>1</v>
      </c>
      <c r="G15" s="2" t="s">
        <v>13</v>
      </c>
    </row>
    <row r="16" spans="1:7" x14ac:dyDescent="0.3">
      <c r="A16" s="2" t="s">
        <v>14</v>
      </c>
      <c r="B16" s="2" t="s">
        <v>14</v>
      </c>
      <c r="C16" s="2" t="s">
        <v>14</v>
      </c>
      <c r="D16" t="b">
        <f t="shared" si="0"/>
        <v>1</v>
      </c>
      <c r="E16" t="b">
        <f t="shared" si="1"/>
        <v>1</v>
      </c>
      <c r="F16" t="b">
        <f t="shared" si="2"/>
        <v>1</v>
      </c>
      <c r="G16" s="2" t="s">
        <v>14</v>
      </c>
    </row>
    <row r="17" spans="1:7" x14ac:dyDescent="0.3">
      <c r="A17" s="2" t="s">
        <v>15</v>
      </c>
      <c r="B17" s="2" t="s">
        <v>15</v>
      </c>
      <c r="C17" s="2" t="s">
        <v>15</v>
      </c>
      <c r="D17" t="b">
        <f t="shared" si="0"/>
        <v>1</v>
      </c>
      <c r="E17" t="b">
        <f t="shared" si="1"/>
        <v>1</v>
      </c>
      <c r="F17" t="b">
        <f t="shared" si="2"/>
        <v>1</v>
      </c>
      <c r="G17" s="2" t="s">
        <v>15</v>
      </c>
    </row>
    <row r="18" spans="1:7" x14ac:dyDescent="0.3">
      <c r="A18" s="2" t="s">
        <v>16</v>
      </c>
      <c r="B18" s="2" t="s">
        <v>16</v>
      </c>
      <c r="C18" s="2" t="s">
        <v>16</v>
      </c>
      <c r="D18" t="b">
        <f t="shared" si="0"/>
        <v>1</v>
      </c>
      <c r="E18" t="b">
        <f t="shared" si="1"/>
        <v>1</v>
      </c>
      <c r="F18" t="b">
        <f t="shared" si="2"/>
        <v>1</v>
      </c>
      <c r="G18" s="2" t="s">
        <v>16</v>
      </c>
    </row>
    <row r="19" spans="1:7" x14ac:dyDescent="0.3">
      <c r="A19" s="2" t="s">
        <v>17</v>
      </c>
      <c r="B19" s="2" t="s">
        <v>17</v>
      </c>
      <c r="C19" s="2" t="s">
        <v>17</v>
      </c>
      <c r="D19" t="b">
        <f t="shared" si="0"/>
        <v>1</v>
      </c>
      <c r="E19" t="b">
        <f t="shared" si="1"/>
        <v>1</v>
      </c>
      <c r="F19" t="b">
        <f t="shared" si="2"/>
        <v>1</v>
      </c>
      <c r="G19" s="2" t="s">
        <v>17</v>
      </c>
    </row>
    <row r="20" spans="1:7" x14ac:dyDescent="0.3">
      <c r="A20" s="2" t="s">
        <v>18</v>
      </c>
      <c r="B20" s="2" t="s">
        <v>18</v>
      </c>
      <c r="C20" s="2" t="s">
        <v>18</v>
      </c>
      <c r="D20" t="b">
        <f t="shared" si="0"/>
        <v>1</v>
      </c>
      <c r="E20" t="b">
        <f t="shared" si="1"/>
        <v>1</v>
      </c>
      <c r="F20" t="b">
        <f t="shared" si="2"/>
        <v>1</v>
      </c>
      <c r="G20" s="2" t="s">
        <v>18</v>
      </c>
    </row>
    <row r="21" spans="1:7" x14ac:dyDescent="0.3">
      <c r="A21" s="2" t="s">
        <v>19</v>
      </c>
      <c r="B21" s="2" t="s">
        <v>19</v>
      </c>
      <c r="C21" s="2" t="s">
        <v>19</v>
      </c>
      <c r="D21" t="b">
        <f t="shared" si="0"/>
        <v>1</v>
      </c>
      <c r="E21" t="b">
        <f t="shared" si="1"/>
        <v>1</v>
      </c>
      <c r="F21" t="b">
        <f t="shared" si="2"/>
        <v>1</v>
      </c>
      <c r="G21" s="2" t="s">
        <v>19</v>
      </c>
    </row>
    <row r="22" spans="1:7" x14ac:dyDescent="0.3">
      <c r="A22" s="2" t="s">
        <v>20</v>
      </c>
      <c r="B22" s="2" t="s">
        <v>20</v>
      </c>
      <c r="C22" s="2" t="s">
        <v>20</v>
      </c>
      <c r="D22" t="b">
        <f t="shared" si="0"/>
        <v>1</v>
      </c>
      <c r="E22" t="b">
        <f t="shared" si="1"/>
        <v>1</v>
      </c>
      <c r="F22" t="b">
        <f t="shared" si="2"/>
        <v>1</v>
      </c>
      <c r="G22" s="2" t="s">
        <v>20</v>
      </c>
    </row>
    <row r="23" spans="1:7" x14ac:dyDescent="0.3">
      <c r="A23" s="2" t="s">
        <v>21</v>
      </c>
      <c r="B23" s="2" t="s">
        <v>21</v>
      </c>
      <c r="C23" s="2" t="s">
        <v>21</v>
      </c>
      <c r="D23" t="b">
        <f t="shared" si="0"/>
        <v>1</v>
      </c>
      <c r="E23" t="b">
        <f t="shared" si="1"/>
        <v>1</v>
      </c>
      <c r="F23" t="b">
        <f t="shared" si="2"/>
        <v>1</v>
      </c>
      <c r="G23" s="2" t="s">
        <v>21</v>
      </c>
    </row>
    <row r="24" spans="1:7" x14ac:dyDescent="0.3">
      <c r="A24" s="2" t="s">
        <v>22</v>
      </c>
      <c r="B24" s="2" t="s">
        <v>22</v>
      </c>
      <c r="C24" s="2" t="s">
        <v>22</v>
      </c>
      <c r="D24" t="b">
        <f t="shared" si="0"/>
        <v>1</v>
      </c>
      <c r="E24" t="b">
        <f t="shared" si="1"/>
        <v>1</v>
      </c>
      <c r="F24" t="b">
        <f t="shared" si="2"/>
        <v>1</v>
      </c>
      <c r="G24" s="2" t="s">
        <v>22</v>
      </c>
    </row>
    <row r="25" spans="1:7" x14ac:dyDescent="0.3">
      <c r="A25" s="2" t="s">
        <v>23</v>
      </c>
      <c r="B25" s="2" t="s">
        <v>23</v>
      </c>
      <c r="C25" s="2" t="s">
        <v>23</v>
      </c>
      <c r="D25" t="b">
        <f t="shared" si="0"/>
        <v>1</v>
      </c>
      <c r="E25" t="b">
        <f t="shared" si="1"/>
        <v>1</v>
      </c>
      <c r="F25" t="b">
        <f t="shared" si="2"/>
        <v>1</v>
      </c>
      <c r="G25" s="2" t="s">
        <v>23</v>
      </c>
    </row>
    <row r="26" spans="1:7" x14ac:dyDescent="0.3">
      <c r="A26" s="2" t="s">
        <v>24</v>
      </c>
      <c r="B26" s="2" t="s">
        <v>24</v>
      </c>
      <c r="C26" s="2" t="s">
        <v>24</v>
      </c>
      <c r="D26" t="b">
        <f t="shared" si="0"/>
        <v>1</v>
      </c>
      <c r="E26" t="b">
        <f t="shared" si="1"/>
        <v>1</v>
      </c>
      <c r="F26" t="b">
        <f t="shared" si="2"/>
        <v>1</v>
      </c>
      <c r="G26" s="2" t="s">
        <v>24</v>
      </c>
    </row>
    <row r="27" spans="1:7" x14ac:dyDescent="0.3">
      <c r="A27" s="2" t="s">
        <v>25</v>
      </c>
      <c r="B27" s="2" t="s">
        <v>25</v>
      </c>
      <c r="C27" s="2" t="s">
        <v>25</v>
      </c>
      <c r="D27" t="b">
        <f t="shared" si="0"/>
        <v>1</v>
      </c>
      <c r="E27" t="b">
        <f t="shared" si="1"/>
        <v>1</v>
      </c>
      <c r="F27" t="b">
        <f t="shared" si="2"/>
        <v>1</v>
      </c>
      <c r="G27" s="2" t="s">
        <v>25</v>
      </c>
    </row>
    <row r="28" spans="1:7" x14ac:dyDescent="0.3">
      <c r="A28" s="2" t="s">
        <v>26</v>
      </c>
      <c r="B28" s="2" t="s">
        <v>26</v>
      </c>
      <c r="C28" s="2" t="s">
        <v>26</v>
      </c>
      <c r="D28" t="b">
        <f t="shared" si="0"/>
        <v>1</v>
      </c>
      <c r="E28" t="b">
        <f t="shared" si="1"/>
        <v>1</v>
      </c>
      <c r="F28" t="b">
        <f t="shared" si="2"/>
        <v>1</v>
      </c>
      <c r="G28" s="2" t="s">
        <v>26</v>
      </c>
    </row>
    <row r="29" spans="1:7" x14ac:dyDescent="0.3">
      <c r="A29" s="2" t="s">
        <v>27</v>
      </c>
      <c r="B29" s="2" t="s">
        <v>27</v>
      </c>
      <c r="C29" s="2" t="s">
        <v>27</v>
      </c>
      <c r="D29" t="b">
        <f t="shared" si="0"/>
        <v>1</v>
      </c>
      <c r="E29" t="b">
        <f t="shared" si="1"/>
        <v>1</v>
      </c>
      <c r="F29" t="b">
        <f t="shared" si="2"/>
        <v>1</v>
      </c>
      <c r="G29" s="2" t="s">
        <v>27</v>
      </c>
    </row>
    <row r="30" spans="1:7" x14ac:dyDescent="0.3">
      <c r="A30" s="2" t="s">
        <v>28</v>
      </c>
      <c r="B30" s="2" t="s">
        <v>28</v>
      </c>
      <c r="C30" s="2" t="s">
        <v>28</v>
      </c>
      <c r="D30" t="b">
        <f t="shared" si="0"/>
        <v>1</v>
      </c>
      <c r="E30" t="b">
        <f t="shared" si="1"/>
        <v>1</v>
      </c>
      <c r="F30" t="b">
        <f t="shared" si="2"/>
        <v>1</v>
      </c>
      <c r="G30" s="2" t="s">
        <v>28</v>
      </c>
    </row>
    <row r="31" spans="1:7" x14ac:dyDescent="0.3">
      <c r="A31" s="2" t="s">
        <v>29</v>
      </c>
      <c r="B31" s="2" t="s">
        <v>29</v>
      </c>
      <c r="C31" s="2" t="s">
        <v>29</v>
      </c>
      <c r="D31" t="b">
        <f t="shared" si="0"/>
        <v>1</v>
      </c>
      <c r="E31" t="b">
        <f t="shared" si="1"/>
        <v>1</v>
      </c>
      <c r="F31" t="b">
        <f t="shared" si="2"/>
        <v>1</v>
      </c>
      <c r="G31" s="2" t="s">
        <v>29</v>
      </c>
    </row>
    <row r="32" spans="1:7" x14ac:dyDescent="0.3">
      <c r="A32" s="2" t="s">
        <v>30</v>
      </c>
      <c r="B32" s="2" t="s">
        <v>30</v>
      </c>
      <c r="C32" s="2" t="s">
        <v>30</v>
      </c>
      <c r="D32" t="b">
        <f t="shared" si="0"/>
        <v>1</v>
      </c>
      <c r="E32" t="b">
        <f t="shared" si="1"/>
        <v>1</v>
      </c>
      <c r="F32" t="b">
        <f t="shared" si="2"/>
        <v>1</v>
      </c>
      <c r="G32" s="2" t="s">
        <v>30</v>
      </c>
    </row>
    <row r="33" spans="1:7" x14ac:dyDescent="0.3">
      <c r="A33" s="2" t="s">
        <v>31</v>
      </c>
      <c r="B33" s="2" t="s">
        <v>31</v>
      </c>
      <c r="C33" s="2" t="s">
        <v>31</v>
      </c>
      <c r="D33" t="b">
        <f t="shared" si="0"/>
        <v>1</v>
      </c>
      <c r="E33" t="b">
        <f t="shared" si="1"/>
        <v>1</v>
      </c>
      <c r="F33" t="b">
        <f t="shared" si="2"/>
        <v>1</v>
      </c>
      <c r="G33" s="2" t="s">
        <v>31</v>
      </c>
    </row>
    <row r="34" spans="1:7" x14ac:dyDescent="0.3">
      <c r="A34" s="2" t="s">
        <v>32</v>
      </c>
      <c r="B34" s="2" t="s">
        <v>32</v>
      </c>
      <c r="C34" s="2" t="s">
        <v>32</v>
      </c>
      <c r="D34" t="b">
        <f t="shared" si="0"/>
        <v>1</v>
      </c>
      <c r="E34" t="b">
        <f t="shared" si="1"/>
        <v>1</v>
      </c>
      <c r="F34" t="b">
        <f t="shared" si="2"/>
        <v>1</v>
      </c>
      <c r="G34" s="2" t="s">
        <v>32</v>
      </c>
    </row>
    <row r="35" spans="1:7" x14ac:dyDescent="0.3">
      <c r="A35" s="2" t="s">
        <v>33</v>
      </c>
      <c r="B35" s="2" t="s">
        <v>33</v>
      </c>
      <c r="C35" s="2" t="s">
        <v>33</v>
      </c>
      <c r="D35" t="b">
        <f t="shared" si="0"/>
        <v>1</v>
      </c>
      <c r="E35" t="b">
        <f t="shared" si="1"/>
        <v>1</v>
      </c>
      <c r="F35" t="b">
        <f t="shared" si="2"/>
        <v>1</v>
      </c>
      <c r="G35" s="2" t="s">
        <v>33</v>
      </c>
    </row>
    <row r="36" spans="1:7" x14ac:dyDescent="0.3">
      <c r="A36" s="2" t="s">
        <v>34</v>
      </c>
      <c r="B36" s="2" t="s">
        <v>34</v>
      </c>
      <c r="C36" s="2" t="s">
        <v>34</v>
      </c>
      <c r="D36" t="b">
        <f t="shared" si="0"/>
        <v>1</v>
      </c>
      <c r="E36" t="b">
        <f t="shared" si="1"/>
        <v>1</v>
      </c>
      <c r="F36" t="b">
        <f t="shared" si="2"/>
        <v>1</v>
      </c>
      <c r="G36" s="2" t="s">
        <v>34</v>
      </c>
    </row>
    <row r="37" spans="1:7" x14ac:dyDescent="0.3">
      <c r="A37" s="2" t="s">
        <v>35</v>
      </c>
      <c r="B37" s="2" t="s">
        <v>35</v>
      </c>
      <c r="C37" s="2" t="s">
        <v>35</v>
      </c>
      <c r="D37" t="b">
        <f t="shared" si="0"/>
        <v>1</v>
      </c>
      <c r="E37" t="b">
        <f t="shared" si="1"/>
        <v>1</v>
      </c>
      <c r="F37" t="b">
        <f t="shared" si="2"/>
        <v>1</v>
      </c>
      <c r="G37" s="2" t="s">
        <v>35</v>
      </c>
    </row>
    <row r="38" spans="1:7" x14ac:dyDescent="0.3">
      <c r="A38" s="2" t="s">
        <v>36</v>
      </c>
      <c r="B38" s="2" t="s">
        <v>36</v>
      </c>
      <c r="C38" s="2" t="s">
        <v>36</v>
      </c>
      <c r="D38" t="b">
        <f t="shared" si="0"/>
        <v>1</v>
      </c>
      <c r="E38" t="b">
        <f t="shared" si="1"/>
        <v>1</v>
      </c>
      <c r="F38" t="b">
        <f t="shared" si="2"/>
        <v>1</v>
      </c>
      <c r="G38" s="2" t="s">
        <v>36</v>
      </c>
    </row>
    <row r="39" spans="1:7" x14ac:dyDescent="0.3">
      <c r="A39" s="2" t="s">
        <v>37</v>
      </c>
      <c r="B39" s="2" t="s">
        <v>37</v>
      </c>
      <c r="C39" s="2" t="s">
        <v>37</v>
      </c>
      <c r="D39" t="b">
        <f t="shared" si="0"/>
        <v>1</v>
      </c>
      <c r="E39" t="b">
        <f t="shared" si="1"/>
        <v>1</v>
      </c>
      <c r="F39" t="b">
        <f t="shared" si="2"/>
        <v>1</v>
      </c>
      <c r="G39" s="2" t="s">
        <v>37</v>
      </c>
    </row>
    <row r="40" spans="1:7" x14ac:dyDescent="0.3">
      <c r="A40" s="2" t="s">
        <v>38</v>
      </c>
      <c r="B40" s="2" t="s">
        <v>38</v>
      </c>
      <c r="C40" s="2" t="s">
        <v>38</v>
      </c>
      <c r="D40" t="b">
        <f t="shared" si="0"/>
        <v>1</v>
      </c>
      <c r="E40" t="b">
        <f t="shared" si="1"/>
        <v>1</v>
      </c>
      <c r="F40" t="b">
        <f t="shared" si="2"/>
        <v>1</v>
      </c>
      <c r="G40" s="2" t="s">
        <v>38</v>
      </c>
    </row>
    <row r="41" spans="1:7" x14ac:dyDescent="0.3">
      <c r="A41" s="2" t="s">
        <v>39</v>
      </c>
      <c r="B41" s="2" t="s">
        <v>39</v>
      </c>
      <c r="C41" s="2" t="s">
        <v>39</v>
      </c>
      <c r="D41" t="b">
        <f t="shared" si="0"/>
        <v>1</v>
      </c>
      <c r="E41" t="b">
        <f t="shared" si="1"/>
        <v>1</v>
      </c>
      <c r="F41" t="b">
        <f t="shared" si="2"/>
        <v>1</v>
      </c>
      <c r="G41" s="2" t="s">
        <v>39</v>
      </c>
    </row>
    <row r="42" spans="1:7" x14ac:dyDescent="0.3">
      <c r="A42" s="2" t="s">
        <v>40</v>
      </c>
      <c r="B42" s="2" t="s">
        <v>40</v>
      </c>
      <c r="C42" s="2" t="s">
        <v>40</v>
      </c>
      <c r="D42" t="b">
        <f t="shared" si="0"/>
        <v>1</v>
      </c>
      <c r="E42" t="b">
        <f t="shared" si="1"/>
        <v>1</v>
      </c>
      <c r="F42" t="b">
        <f t="shared" si="2"/>
        <v>1</v>
      </c>
      <c r="G42" s="2" t="s">
        <v>40</v>
      </c>
    </row>
    <row r="43" spans="1:7" x14ac:dyDescent="0.3">
      <c r="A43" s="2" t="s">
        <v>41</v>
      </c>
      <c r="B43" s="2" t="s">
        <v>41</v>
      </c>
      <c r="C43" s="2" t="s">
        <v>41</v>
      </c>
      <c r="D43" t="b">
        <f t="shared" si="0"/>
        <v>1</v>
      </c>
      <c r="E43" t="b">
        <f t="shared" si="1"/>
        <v>1</v>
      </c>
      <c r="F43" t="b">
        <f t="shared" si="2"/>
        <v>1</v>
      </c>
      <c r="G43" s="2" t="s">
        <v>41</v>
      </c>
    </row>
    <row r="44" spans="1:7" x14ac:dyDescent="0.3">
      <c r="A44" s="2" t="s">
        <v>42</v>
      </c>
      <c r="B44" s="2" t="s">
        <v>42</v>
      </c>
      <c r="C44" s="2" t="s">
        <v>42</v>
      </c>
      <c r="D44" t="b">
        <f t="shared" si="0"/>
        <v>1</v>
      </c>
      <c r="E44" t="b">
        <f t="shared" si="1"/>
        <v>1</v>
      </c>
      <c r="F44" t="b">
        <f t="shared" si="2"/>
        <v>1</v>
      </c>
      <c r="G44" s="2" t="s">
        <v>42</v>
      </c>
    </row>
    <row r="45" spans="1:7" x14ac:dyDescent="0.3">
      <c r="A45" s="2" t="s">
        <v>43</v>
      </c>
      <c r="B45" s="2" t="s">
        <v>43</v>
      </c>
      <c r="C45" s="2" t="s">
        <v>43</v>
      </c>
      <c r="D45" t="b">
        <f t="shared" si="0"/>
        <v>1</v>
      </c>
      <c r="E45" t="b">
        <f t="shared" si="1"/>
        <v>1</v>
      </c>
      <c r="F45" t="b">
        <f t="shared" si="2"/>
        <v>1</v>
      </c>
      <c r="G45" s="2" t="s">
        <v>43</v>
      </c>
    </row>
    <row r="46" spans="1:7" x14ac:dyDescent="0.3">
      <c r="A46" s="2" t="s">
        <v>44</v>
      </c>
      <c r="B46" s="2" t="s">
        <v>44</v>
      </c>
      <c r="C46" s="2" t="s">
        <v>44</v>
      </c>
      <c r="D46" t="b">
        <f t="shared" si="0"/>
        <v>1</v>
      </c>
      <c r="E46" t="b">
        <f t="shared" si="1"/>
        <v>1</v>
      </c>
      <c r="F46" t="b">
        <f t="shared" si="2"/>
        <v>1</v>
      </c>
      <c r="G46" s="2" t="s">
        <v>44</v>
      </c>
    </row>
    <row r="47" spans="1:7" x14ac:dyDescent="0.3">
      <c r="A47" s="2" t="s">
        <v>45</v>
      </c>
      <c r="B47" s="2" t="s">
        <v>45</v>
      </c>
      <c r="C47" s="2" t="s">
        <v>45</v>
      </c>
      <c r="D47" t="b">
        <f t="shared" si="0"/>
        <v>1</v>
      </c>
      <c r="E47" t="b">
        <f t="shared" si="1"/>
        <v>1</v>
      </c>
      <c r="F47" t="b">
        <f t="shared" si="2"/>
        <v>1</v>
      </c>
      <c r="G47" s="2" t="s">
        <v>45</v>
      </c>
    </row>
    <row r="48" spans="1:7" x14ac:dyDescent="0.3">
      <c r="A48" s="2" t="s">
        <v>46</v>
      </c>
      <c r="B48" s="2" t="s">
        <v>46</v>
      </c>
      <c r="C48" s="2" t="s">
        <v>46</v>
      </c>
      <c r="D48" t="b">
        <f t="shared" si="0"/>
        <v>1</v>
      </c>
      <c r="E48" t="b">
        <f t="shared" si="1"/>
        <v>1</v>
      </c>
      <c r="F48" t="b">
        <f t="shared" si="2"/>
        <v>1</v>
      </c>
      <c r="G48" s="2" t="s">
        <v>46</v>
      </c>
    </row>
    <row r="49" spans="1:7" x14ac:dyDescent="0.3">
      <c r="A49" s="2" t="s">
        <v>47</v>
      </c>
      <c r="B49" s="2" t="s">
        <v>47</v>
      </c>
      <c r="C49" s="2" t="s">
        <v>47</v>
      </c>
      <c r="D49" t="b">
        <f t="shared" si="0"/>
        <v>1</v>
      </c>
      <c r="E49" t="b">
        <f t="shared" si="1"/>
        <v>1</v>
      </c>
      <c r="F49" t="b">
        <f t="shared" si="2"/>
        <v>1</v>
      </c>
      <c r="G49" s="2" t="s">
        <v>47</v>
      </c>
    </row>
    <row r="50" spans="1:7" x14ac:dyDescent="0.3">
      <c r="A50" s="2" t="s">
        <v>48</v>
      </c>
      <c r="B50" s="2" t="s">
        <v>48</v>
      </c>
      <c r="C50" s="2" t="s">
        <v>48</v>
      </c>
      <c r="D50" t="b">
        <f t="shared" si="0"/>
        <v>1</v>
      </c>
      <c r="E50" t="b">
        <f t="shared" si="1"/>
        <v>1</v>
      </c>
      <c r="F50" t="b">
        <f t="shared" si="2"/>
        <v>1</v>
      </c>
      <c r="G50" s="2" t="s">
        <v>48</v>
      </c>
    </row>
    <row r="51" spans="1:7" x14ac:dyDescent="0.3">
      <c r="A51" s="2" t="s">
        <v>49</v>
      </c>
      <c r="B51" s="2" t="s">
        <v>49</v>
      </c>
      <c r="C51" s="2" t="s">
        <v>49</v>
      </c>
      <c r="D51" t="b">
        <f t="shared" si="0"/>
        <v>1</v>
      </c>
      <c r="E51" t="b">
        <f t="shared" si="1"/>
        <v>1</v>
      </c>
      <c r="F51" t="b">
        <f t="shared" si="2"/>
        <v>1</v>
      </c>
      <c r="G51" s="2" t="s">
        <v>49</v>
      </c>
    </row>
    <row r="52" spans="1:7" x14ac:dyDescent="0.3">
      <c r="A52" s="2" t="s">
        <v>50</v>
      </c>
      <c r="B52" s="2" t="s">
        <v>50</v>
      </c>
      <c r="C52" s="2" t="s">
        <v>50</v>
      </c>
      <c r="D52" t="b">
        <f t="shared" si="0"/>
        <v>1</v>
      </c>
      <c r="E52" t="b">
        <f t="shared" si="1"/>
        <v>1</v>
      </c>
      <c r="F52" t="b">
        <f t="shared" si="2"/>
        <v>1</v>
      </c>
      <c r="G52" s="2" t="s">
        <v>50</v>
      </c>
    </row>
    <row r="53" spans="1:7" x14ac:dyDescent="0.3">
      <c r="A53" s="2" t="s">
        <v>51</v>
      </c>
      <c r="B53" s="2" t="s">
        <v>51</v>
      </c>
      <c r="C53" s="2" t="s">
        <v>51</v>
      </c>
      <c r="D53" t="b">
        <f t="shared" si="0"/>
        <v>1</v>
      </c>
      <c r="E53" t="b">
        <f t="shared" si="1"/>
        <v>1</v>
      </c>
      <c r="F53" t="b">
        <f t="shared" si="2"/>
        <v>1</v>
      </c>
      <c r="G53" s="2" t="s">
        <v>51</v>
      </c>
    </row>
    <row r="54" spans="1:7" x14ac:dyDescent="0.3">
      <c r="A54" s="2" t="s">
        <v>52</v>
      </c>
      <c r="B54" s="2" t="s">
        <v>52</v>
      </c>
      <c r="C54" s="2" t="s">
        <v>52</v>
      </c>
      <c r="D54" t="b">
        <f t="shared" si="0"/>
        <v>1</v>
      </c>
      <c r="E54" t="b">
        <f t="shared" si="1"/>
        <v>1</v>
      </c>
      <c r="F54" t="b">
        <f t="shared" si="2"/>
        <v>1</v>
      </c>
      <c r="G54" s="2" t="s">
        <v>52</v>
      </c>
    </row>
    <row r="55" spans="1:7" x14ac:dyDescent="0.3">
      <c r="A55" s="2" t="s">
        <v>53</v>
      </c>
      <c r="B55" s="2" t="s">
        <v>53</v>
      </c>
      <c r="C55" s="2" t="s">
        <v>53</v>
      </c>
      <c r="D55" t="b">
        <f t="shared" si="0"/>
        <v>1</v>
      </c>
      <c r="E55" t="b">
        <f t="shared" si="1"/>
        <v>1</v>
      </c>
      <c r="F55" t="b">
        <f t="shared" si="2"/>
        <v>1</v>
      </c>
      <c r="G55" s="2" t="s">
        <v>53</v>
      </c>
    </row>
    <row r="56" spans="1:7" x14ac:dyDescent="0.3">
      <c r="A56" s="2" t="s">
        <v>54</v>
      </c>
      <c r="B56" s="2" t="s">
        <v>54</v>
      </c>
      <c r="C56" s="2" t="s">
        <v>54</v>
      </c>
      <c r="D56" t="b">
        <f t="shared" si="0"/>
        <v>1</v>
      </c>
      <c r="E56" t="b">
        <f t="shared" si="1"/>
        <v>1</v>
      </c>
      <c r="F56" t="b">
        <f t="shared" si="2"/>
        <v>1</v>
      </c>
      <c r="G56" s="2" t="s">
        <v>54</v>
      </c>
    </row>
    <row r="57" spans="1:7" x14ac:dyDescent="0.3">
      <c r="A57" s="2" t="s">
        <v>55</v>
      </c>
      <c r="B57" s="2" t="s">
        <v>55</v>
      </c>
      <c r="C57" s="2" t="s">
        <v>55</v>
      </c>
      <c r="D57" t="b">
        <f t="shared" si="0"/>
        <v>1</v>
      </c>
      <c r="E57" t="b">
        <f t="shared" si="1"/>
        <v>1</v>
      </c>
      <c r="F57" t="b">
        <f t="shared" si="2"/>
        <v>1</v>
      </c>
      <c r="G57" s="2" t="s">
        <v>55</v>
      </c>
    </row>
    <row r="58" spans="1:7" x14ac:dyDescent="0.3">
      <c r="A58" s="2" t="s">
        <v>56</v>
      </c>
      <c r="B58" s="2" t="s">
        <v>56</v>
      </c>
      <c r="C58" s="4" t="s">
        <v>56</v>
      </c>
      <c r="D58" t="b">
        <f t="shared" si="0"/>
        <v>1</v>
      </c>
      <c r="E58" t="b">
        <f t="shared" si="1"/>
        <v>1</v>
      </c>
      <c r="F58" t="b">
        <f t="shared" si="2"/>
        <v>1</v>
      </c>
      <c r="G58" s="4" t="s">
        <v>56</v>
      </c>
    </row>
    <row r="59" spans="1:7" x14ac:dyDescent="0.3">
      <c r="A59" s="2" t="s">
        <v>57</v>
      </c>
      <c r="B59" s="2" t="s">
        <v>57</v>
      </c>
      <c r="C59" s="2" t="s">
        <v>57</v>
      </c>
      <c r="D59" t="b">
        <f t="shared" si="0"/>
        <v>1</v>
      </c>
      <c r="E59" t="b">
        <f t="shared" si="1"/>
        <v>1</v>
      </c>
      <c r="F59" t="b">
        <f t="shared" si="2"/>
        <v>1</v>
      </c>
      <c r="G59" s="2" t="s">
        <v>57</v>
      </c>
    </row>
    <row r="60" spans="1:7" x14ac:dyDescent="0.3">
      <c r="A60" s="2" t="s">
        <v>58</v>
      </c>
      <c r="B60" s="2" t="s">
        <v>58</v>
      </c>
      <c r="C60" s="2" t="s">
        <v>58</v>
      </c>
      <c r="D60" t="b">
        <f t="shared" si="0"/>
        <v>1</v>
      </c>
      <c r="E60" t="b">
        <f t="shared" si="1"/>
        <v>1</v>
      </c>
      <c r="F60" t="b">
        <f t="shared" si="2"/>
        <v>1</v>
      </c>
      <c r="G60" s="2" t="s">
        <v>58</v>
      </c>
    </row>
    <row r="61" spans="1:7" x14ac:dyDescent="0.3">
      <c r="A61" s="2" t="s">
        <v>59</v>
      </c>
      <c r="B61" s="2" t="s">
        <v>59</v>
      </c>
      <c r="C61" s="2" t="s">
        <v>59</v>
      </c>
      <c r="D61" t="b">
        <f t="shared" si="0"/>
        <v>1</v>
      </c>
      <c r="E61" t="b">
        <f t="shared" si="1"/>
        <v>1</v>
      </c>
      <c r="F61" t="b">
        <f t="shared" si="2"/>
        <v>1</v>
      </c>
      <c r="G61" s="2" t="s">
        <v>59</v>
      </c>
    </row>
    <row r="62" spans="1:7" x14ac:dyDescent="0.3">
      <c r="A62" s="2" t="s">
        <v>60</v>
      </c>
      <c r="B62" s="2" t="s">
        <v>60</v>
      </c>
      <c r="C62" s="2" t="s">
        <v>60</v>
      </c>
      <c r="D62" t="b">
        <f t="shared" si="0"/>
        <v>1</v>
      </c>
      <c r="E62" t="b">
        <f t="shared" si="1"/>
        <v>1</v>
      </c>
      <c r="F62" t="b">
        <f t="shared" si="2"/>
        <v>1</v>
      </c>
      <c r="G62" s="2" t="s">
        <v>60</v>
      </c>
    </row>
    <row r="63" spans="1:7" x14ac:dyDescent="0.3">
      <c r="A63" s="2" t="s">
        <v>61</v>
      </c>
      <c r="B63" s="2" t="s">
        <v>61</v>
      </c>
      <c r="C63" s="2" t="s">
        <v>61</v>
      </c>
      <c r="D63" t="b">
        <f t="shared" si="0"/>
        <v>1</v>
      </c>
      <c r="E63" t="b">
        <f t="shared" si="1"/>
        <v>1</v>
      </c>
      <c r="F63" t="b">
        <f t="shared" si="2"/>
        <v>1</v>
      </c>
      <c r="G63" s="2" t="s">
        <v>61</v>
      </c>
    </row>
    <row r="64" spans="1:7" x14ac:dyDescent="0.3">
      <c r="A64" s="2" t="s">
        <v>62</v>
      </c>
      <c r="B64" s="2" t="s">
        <v>62</v>
      </c>
      <c r="C64" s="2" t="s">
        <v>62</v>
      </c>
      <c r="D64" t="b">
        <f t="shared" si="0"/>
        <v>1</v>
      </c>
      <c r="E64" t="b">
        <f t="shared" si="1"/>
        <v>1</v>
      </c>
      <c r="F64" t="b">
        <f t="shared" si="2"/>
        <v>1</v>
      </c>
      <c r="G64" s="2" t="s">
        <v>62</v>
      </c>
    </row>
    <row r="65" spans="1:7" x14ac:dyDescent="0.3">
      <c r="A65" s="2" t="s">
        <v>63</v>
      </c>
      <c r="B65" s="2" t="s">
        <v>63</v>
      </c>
      <c r="C65" s="2" t="s">
        <v>63</v>
      </c>
      <c r="D65" t="b">
        <f t="shared" si="0"/>
        <v>1</v>
      </c>
      <c r="E65" t="b">
        <f t="shared" si="1"/>
        <v>1</v>
      </c>
      <c r="F65" t="b">
        <f t="shared" si="2"/>
        <v>1</v>
      </c>
      <c r="G65" s="2" t="s">
        <v>63</v>
      </c>
    </row>
    <row r="66" spans="1:7" x14ac:dyDescent="0.3">
      <c r="A66" s="2" t="s">
        <v>64</v>
      </c>
      <c r="B66" s="2" t="s">
        <v>64</v>
      </c>
      <c r="C66" s="2" t="s">
        <v>64</v>
      </c>
      <c r="D66" t="b">
        <f t="shared" si="0"/>
        <v>1</v>
      </c>
      <c r="E66" t="b">
        <f t="shared" si="1"/>
        <v>1</v>
      </c>
      <c r="F66" t="b">
        <f t="shared" si="2"/>
        <v>1</v>
      </c>
      <c r="G66" s="2" t="s">
        <v>64</v>
      </c>
    </row>
    <row r="67" spans="1:7" x14ac:dyDescent="0.3">
      <c r="A67" s="2" t="s">
        <v>65</v>
      </c>
      <c r="B67" s="2" t="s">
        <v>65</v>
      </c>
      <c r="C67" s="2" t="s">
        <v>65</v>
      </c>
      <c r="D67" t="b">
        <f t="shared" ref="D67:D130" si="3">A67=B67</f>
        <v>1</v>
      </c>
      <c r="E67" t="b">
        <f t="shared" ref="E67:E130" si="4">A67=C67</f>
        <v>1</v>
      </c>
      <c r="F67" t="b">
        <f t="shared" ref="F67:F130" si="5">B67=C67</f>
        <v>1</v>
      </c>
      <c r="G67" s="2" t="s">
        <v>65</v>
      </c>
    </row>
    <row r="68" spans="1:7" x14ac:dyDescent="0.3">
      <c r="A68" s="2" t="s">
        <v>66</v>
      </c>
      <c r="B68" s="2" t="s">
        <v>66</v>
      </c>
      <c r="C68" s="2" t="s">
        <v>66</v>
      </c>
      <c r="D68" t="b">
        <f t="shared" si="3"/>
        <v>1</v>
      </c>
      <c r="E68" t="b">
        <f t="shared" si="4"/>
        <v>1</v>
      </c>
      <c r="F68" t="b">
        <f t="shared" si="5"/>
        <v>1</v>
      </c>
      <c r="G68" s="2" t="s">
        <v>66</v>
      </c>
    </row>
    <row r="69" spans="1:7" x14ac:dyDescent="0.3">
      <c r="A69" s="2" t="s">
        <v>67</v>
      </c>
      <c r="B69" s="2" t="s">
        <v>67</v>
      </c>
      <c r="C69" s="2" t="s">
        <v>67</v>
      </c>
      <c r="D69" t="b">
        <f t="shared" si="3"/>
        <v>1</v>
      </c>
      <c r="E69" t="b">
        <f t="shared" si="4"/>
        <v>1</v>
      </c>
      <c r="F69" t="b">
        <f t="shared" si="5"/>
        <v>1</v>
      </c>
      <c r="G69" s="2" t="s">
        <v>67</v>
      </c>
    </row>
    <row r="70" spans="1:7" x14ac:dyDescent="0.3">
      <c r="A70" s="2" t="s">
        <v>68</v>
      </c>
      <c r="B70" s="2" t="s">
        <v>68</v>
      </c>
      <c r="C70" s="2" t="s">
        <v>68</v>
      </c>
      <c r="D70" t="b">
        <f t="shared" si="3"/>
        <v>1</v>
      </c>
      <c r="E70" t="b">
        <f t="shared" si="4"/>
        <v>1</v>
      </c>
      <c r="F70" t="b">
        <f t="shared" si="5"/>
        <v>1</v>
      </c>
      <c r="G70" s="2" t="s">
        <v>68</v>
      </c>
    </row>
    <row r="71" spans="1:7" x14ac:dyDescent="0.3">
      <c r="A71" s="2" t="s">
        <v>69</v>
      </c>
      <c r="B71" s="2" t="s">
        <v>69</v>
      </c>
      <c r="C71" s="2" t="s">
        <v>69</v>
      </c>
      <c r="D71" t="b">
        <f t="shared" si="3"/>
        <v>1</v>
      </c>
      <c r="E71" t="b">
        <f t="shared" si="4"/>
        <v>1</v>
      </c>
      <c r="F71" t="b">
        <f t="shared" si="5"/>
        <v>1</v>
      </c>
      <c r="G71" s="2" t="s">
        <v>69</v>
      </c>
    </row>
    <row r="72" spans="1:7" x14ac:dyDescent="0.3">
      <c r="A72" s="2" t="s">
        <v>70</v>
      </c>
      <c r="B72" s="2" t="s">
        <v>70</v>
      </c>
      <c r="C72" s="2" t="s">
        <v>70</v>
      </c>
      <c r="D72" t="b">
        <f t="shared" si="3"/>
        <v>1</v>
      </c>
      <c r="E72" t="b">
        <f t="shared" si="4"/>
        <v>1</v>
      </c>
      <c r="F72" t="b">
        <f t="shared" si="5"/>
        <v>1</v>
      </c>
      <c r="G72" s="2" t="s">
        <v>70</v>
      </c>
    </row>
    <row r="73" spans="1:7" x14ac:dyDescent="0.3">
      <c r="A73" s="2" t="s">
        <v>71</v>
      </c>
      <c r="B73" s="2" t="s">
        <v>71</v>
      </c>
      <c r="C73" s="2" t="s">
        <v>71</v>
      </c>
      <c r="D73" t="b">
        <f t="shared" si="3"/>
        <v>1</v>
      </c>
      <c r="E73" t="b">
        <f t="shared" si="4"/>
        <v>1</v>
      </c>
      <c r="F73" t="b">
        <f t="shared" si="5"/>
        <v>1</v>
      </c>
      <c r="G73" s="2" t="s">
        <v>71</v>
      </c>
    </row>
    <row r="74" spans="1:7" x14ac:dyDescent="0.3">
      <c r="A74" s="2" t="s">
        <v>72</v>
      </c>
      <c r="B74" s="2" t="s">
        <v>72</v>
      </c>
      <c r="C74" s="2" t="s">
        <v>72</v>
      </c>
      <c r="D74" t="b">
        <f t="shared" si="3"/>
        <v>1</v>
      </c>
      <c r="E74" t="b">
        <f t="shared" si="4"/>
        <v>1</v>
      </c>
      <c r="F74" t="b">
        <f t="shared" si="5"/>
        <v>1</v>
      </c>
      <c r="G74" s="2" t="s">
        <v>72</v>
      </c>
    </row>
    <row r="75" spans="1:7" x14ac:dyDescent="0.3">
      <c r="A75" s="2" t="s">
        <v>73</v>
      </c>
      <c r="B75" s="2" t="s">
        <v>73</v>
      </c>
      <c r="C75" s="2" t="s">
        <v>73</v>
      </c>
      <c r="D75" t="b">
        <f t="shared" si="3"/>
        <v>1</v>
      </c>
      <c r="E75" t="b">
        <f t="shared" si="4"/>
        <v>1</v>
      </c>
      <c r="F75" t="b">
        <f t="shared" si="5"/>
        <v>1</v>
      </c>
      <c r="G75" s="2" t="s">
        <v>73</v>
      </c>
    </row>
    <row r="76" spans="1:7" x14ac:dyDescent="0.3">
      <c r="A76" s="2" t="s">
        <v>74</v>
      </c>
      <c r="B76" s="2" t="s">
        <v>74</v>
      </c>
      <c r="C76" s="2" t="s">
        <v>74</v>
      </c>
      <c r="D76" t="b">
        <f t="shared" si="3"/>
        <v>1</v>
      </c>
      <c r="E76" t="b">
        <f t="shared" si="4"/>
        <v>1</v>
      </c>
      <c r="F76" t="b">
        <f t="shared" si="5"/>
        <v>1</v>
      </c>
      <c r="G76" s="2" t="s">
        <v>74</v>
      </c>
    </row>
    <row r="77" spans="1:7" x14ac:dyDescent="0.3">
      <c r="A77" s="2" t="s">
        <v>75</v>
      </c>
      <c r="B77" s="2" t="s">
        <v>75</v>
      </c>
      <c r="C77" s="2" t="s">
        <v>75</v>
      </c>
      <c r="D77" t="b">
        <f t="shared" si="3"/>
        <v>1</v>
      </c>
      <c r="E77" t="b">
        <f t="shared" si="4"/>
        <v>1</v>
      </c>
      <c r="F77" t="b">
        <f t="shared" si="5"/>
        <v>1</v>
      </c>
      <c r="G77" s="2" t="s">
        <v>75</v>
      </c>
    </row>
    <row r="78" spans="1:7" x14ac:dyDescent="0.3">
      <c r="A78" s="2" t="s">
        <v>76</v>
      </c>
      <c r="B78" s="2" t="s">
        <v>76</v>
      </c>
      <c r="C78" s="2" t="s">
        <v>76</v>
      </c>
      <c r="D78" t="b">
        <f t="shared" si="3"/>
        <v>1</v>
      </c>
      <c r="E78" t="b">
        <f t="shared" si="4"/>
        <v>1</v>
      </c>
      <c r="F78" t="b">
        <f t="shared" si="5"/>
        <v>1</v>
      </c>
      <c r="G78" s="2" t="s">
        <v>76</v>
      </c>
    </row>
    <row r="79" spans="1:7" x14ac:dyDescent="0.3">
      <c r="A79" s="2" t="s">
        <v>77</v>
      </c>
      <c r="B79" s="2" t="s">
        <v>77</v>
      </c>
      <c r="C79" s="2" t="s">
        <v>77</v>
      </c>
      <c r="D79" t="b">
        <f t="shared" si="3"/>
        <v>1</v>
      </c>
      <c r="E79" t="b">
        <f t="shared" si="4"/>
        <v>1</v>
      </c>
      <c r="F79" t="b">
        <f t="shared" si="5"/>
        <v>1</v>
      </c>
      <c r="G79" s="2" t="s">
        <v>77</v>
      </c>
    </row>
    <row r="80" spans="1:7" x14ac:dyDescent="0.3">
      <c r="A80" s="2" t="s">
        <v>78</v>
      </c>
      <c r="B80" s="2" t="s">
        <v>78</v>
      </c>
      <c r="C80" s="2" t="s">
        <v>78</v>
      </c>
      <c r="D80" t="b">
        <f t="shared" si="3"/>
        <v>1</v>
      </c>
      <c r="E80" t="b">
        <f t="shared" si="4"/>
        <v>1</v>
      </c>
      <c r="F80" t="b">
        <f t="shared" si="5"/>
        <v>1</v>
      </c>
      <c r="G80" s="2" t="s">
        <v>78</v>
      </c>
    </row>
    <row r="81" spans="1:7" x14ac:dyDescent="0.3">
      <c r="A81" s="2" t="s">
        <v>79</v>
      </c>
      <c r="B81" s="2" t="s">
        <v>79</v>
      </c>
      <c r="C81" s="2" t="s">
        <v>79</v>
      </c>
      <c r="D81" t="b">
        <f t="shared" si="3"/>
        <v>1</v>
      </c>
      <c r="E81" t="b">
        <f t="shared" si="4"/>
        <v>1</v>
      </c>
      <c r="F81" t="b">
        <f t="shared" si="5"/>
        <v>1</v>
      </c>
      <c r="G81" s="2" t="s">
        <v>79</v>
      </c>
    </row>
    <row r="82" spans="1:7" x14ac:dyDescent="0.3">
      <c r="A82" s="2" t="s">
        <v>80</v>
      </c>
      <c r="B82" s="2" t="s">
        <v>80</v>
      </c>
      <c r="C82" s="2" t="s">
        <v>80</v>
      </c>
      <c r="D82" t="b">
        <f t="shared" si="3"/>
        <v>1</v>
      </c>
      <c r="E82" t="b">
        <f t="shared" si="4"/>
        <v>1</v>
      </c>
      <c r="F82" t="b">
        <f t="shared" si="5"/>
        <v>1</v>
      </c>
      <c r="G82" s="2" t="s">
        <v>80</v>
      </c>
    </row>
    <row r="83" spans="1:7" x14ac:dyDescent="0.3">
      <c r="A83" s="2" t="s">
        <v>81</v>
      </c>
      <c r="B83" s="2" t="s">
        <v>81</v>
      </c>
      <c r="C83" s="2" t="s">
        <v>81</v>
      </c>
      <c r="D83" t="b">
        <f t="shared" si="3"/>
        <v>1</v>
      </c>
      <c r="E83" t="b">
        <f t="shared" si="4"/>
        <v>1</v>
      </c>
      <c r="F83" t="b">
        <f t="shared" si="5"/>
        <v>1</v>
      </c>
      <c r="G83" s="2" t="s">
        <v>81</v>
      </c>
    </row>
    <row r="84" spans="1:7" x14ac:dyDescent="0.3">
      <c r="A84" s="2" t="s">
        <v>82</v>
      </c>
      <c r="B84" s="2" t="s">
        <v>82</v>
      </c>
      <c r="C84" s="2" t="s">
        <v>82</v>
      </c>
      <c r="D84" t="b">
        <f t="shared" si="3"/>
        <v>1</v>
      </c>
      <c r="E84" t="b">
        <f t="shared" si="4"/>
        <v>1</v>
      </c>
      <c r="F84" t="b">
        <f t="shared" si="5"/>
        <v>1</v>
      </c>
      <c r="G84" s="2" t="s">
        <v>82</v>
      </c>
    </row>
    <row r="85" spans="1:7" x14ac:dyDescent="0.3">
      <c r="A85" s="2" t="s">
        <v>83</v>
      </c>
      <c r="B85" s="2" t="s">
        <v>83</v>
      </c>
      <c r="C85" s="2" t="s">
        <v>83</v>
      </c>
      <c r="D85" t="b">
        <f t="shared" si="3"/>
        <v>1</v>
      </c>
      <c r="E85" t="b">
        <f t="shared" si="4"/>
        <v>1</v>
      </c>
      <c r="F85" t="b">
        <f t="shared" si="5"/>
        <v>1</v>
      </c>
      <c r="G85" s="2" t="s">
        <v>83</v>
      </c>
    </row>
    <row r="86" spans="1:7" x14ac:dyDescent="0.3">
      <c r="A86" s="2" t="s">
        <v>84</v>
      </c>
      <c r="B86" s="2" t="s">
        <v>84</v>
      </c>
      <c r="C86" s="2" t="s">
        <v>84</v>
      </c>
      <c r="D86" t="b">
        <f t="shared" si="3"/>
        <v>1</v>
      </c>
      <c r="E86" t="b">
        <f t="shared" si="4"/>
        <v>1</v>
      </c>
      <c r="F86" t="b">
        <f t="shared" si="5"/>
        <v>1</v>
      </c>
      <c r="G86" s="2" t="s">
        <v>84</v>
      </c>
    </row>
    <row r="87" spans="1:7" x14ac:dyDescent="0.3">
      <c r="A87" s="2" t="s">
        <v>85</v>
      </c>
      <c r="B87" s="2" t="s">
        <v>85</v>
      </c>
      <c r="C87" s="2" t="s">
        <v>85</v>
      </c>
      <c r="D87" t="b">
        <f t="shared" si="3"/>
        <v>1</v>
      </c>
      <c r="E87" t="b">
        <f t="shared" si="4"/>
        <v>1</v>
      </c>
      <c r="F87" t="b">
        <f t="shared" si="5"/>
        <v>1</v>
      </c>
      <c r="G87" s="2" t="s">
        <v>85</v>
      </c>
    </row>
    <row r="88" spans="1:7" x14ac:dyDescent="0.3">
      <c r="A88" s="2" t="s">
        <v>86</v>
      </c>
      <c r="B88" s="2" t="s">
        <v>86</v>
      </c>
      <c r="C88" s="2" t="s">
        <v>86</v>
      </c>
      <c r="D88" t="b">
        <f t="shared" si="3"/>
        <v>1</v>
      </c>
      <c r="E88" t="b">
        <f t="shared" si="4"/>
        <v>1</v>
      </c>
      <c r="F88" t="b">
        <f t="shared" si="5"/>
        <v>1</v>
      </c>
      <c r="G88" s="2" t="s">
        <v>86</v>
      </c>
    </row>
    <row r="89" spans="1:7" x14ac:dyDescent="0.3">
      <c r="A89" s="2" t="s">
        <v>87</v>
      </c>
      <c r="B89" s="2" t="s">
        <v>87</v>
      </c>
      <c r="C89" s="2" t="s">
        <v>87</v>
      </c>
      <c r="D89" t="b">
        <f t="shared" si="3"/>
        <v>1</v>
      </c>
      <c r="E89" t="b">
        <f t="shared" si="4"/>
        <v>1</v>
      </c>
      <c r="F89" t="b">
        <f t="shared" si="5"/>
        <v>1</v>
      </c>
      <c r="G89" s="2" t="s">
        <v>87</v>
      </c>
    </row>
    <row r="90" spans="1:7" x14ac:dyDescent="0.3">
      <c r="A90" s="2" t="s">
        <v>88</v>
      </c>
      <c r="B90" s="2" t="s">
        <v>88</v>
      </c>
      <c r="C90" s="2" t="s">
        <v>88</v>
      </c>
      <c r="D90" t="b">
        <f t="shared" si="3"/>
        <v>1</v>
      </c>
      <c r="E90" t="b">
        <f t="shared" si="4"/>
        <v>1</v>
      </c>
      <c r="F90" t="b">
        <f t="shared" si="5"/>
        <v>1</v>
      </c>
      <c r="G90" s="2" t="s">
        <v>88</v>
      </c>
    </row>
    <row r="91" spans="1:7" x14ac:dyDescent="0.3">
      <c r="A91" s="2" t="s">
        <v>89</v>
      </c>
      <c r="B91" s="2" t="s">
        <v>89</v>
      </c>
      <c r="C91" s="2" t="s">
        <v>89</v>
      </c>
      <c r="D91" t="b">
        <f t="shared" si="3"/>
        <v>1</v>
      </c>
      <c r="E91" t="b">
        <f t="shared" si="4"/>
        <v>1</v>
      </c>
      <c r="F91" t="b">
        <f t="shared" si="5"/>
        <v>1</v>
      </c>
      <c r="G91" s="2" t="s">
        <v>89</v>
      </c>
    </row>
    <row r="92" spans="1:7" x14ac:dyDescent="0.3">
      <c r="A92" s="2" t="s">
        <v>90</v>
      </c>
      <c r="B92" s="2" t="s">
        <v>90</v>
      </c>
      <c r="C92" s="2" t="s">
        <v>90</v>
      </c>
      <c r="D92" t="b">
        <f t="shared" si="3"/>
        <v>1</v>
      </c>
      <c r="E92" t="b">
        <f t="shared" si="4"/>
        <v>1</v>
      </c>
      <c r="F92" t="b">
        <f t="shared" si="5"/>
        <v>1</v>
      </c>
      <c r="G92" s="2" t="s">
        <v>90</v>
      </c>
    </row>
    <row r="93" spans="1:7" x14ac:dyDescent="0.3">
      <c r="A93" s="2" t="s">
        <v>91</v>
      </c>
      <c r="B93" s="2" t="s">
        <v>91</v>
      </c>
      <c r="C93" s="2" t="s">
        <v>91</v>
      </c>
      <c r="D93" t="b">
        <f t="shared" si="3"/>
        <v>1</v>
      </c>
      <c r="E93" t="b">
        <f t="shared" si="4"/>
        <v>1</v>
      </c>
      <c r="F93" t="b">
        <f t="shared" si="5"/>
        <v>1</v>
      </c>
      <c r="G93" s="2" t="s">
        <v>91</v>
      </c>
    </row>
    <row r="94" spans="1:7" x14ac:dyDescent="0.3">
      <c r="A94" s="2" t="s">
        <v>92</v>
      </c>
      <c r="B94" s="2" t="s">
        <v>92</v>
      </c>
      <c r="C94" s="2" t="s">
        <v>92</v>
      </c>
      <c r="D94" t="b">
        <f t="shared" si="3"/>
        <v>1</v>
      </c>
      <c r="E94" t="b">
        <f t="shared" si="4"/>
        <v>1</v>
      </c>
      <c r="F94" t="b">
        <f t="shared" si="5"/>
        <v>1</v>
      </c>
      <c r="G94" s="2" t="s">
        <v>92</v>
      </c>
    </row>
    <row r="95" spans="1:7" x14ac:dyDescent="0.3">
      <c r="A95" s="2" t="s">
        <v>93</v>
      </c>
      <c r="B95" s="2" t="s">
        <v>93</v>
      </c>
      <c r="C95" s="2" t="s">
        <v>93</v>
      </c>
      <c r="D95" t="b">
        <f t="shared" si="3"/>
        <v>1</v>
      </c>
      <c r="E95" t="b">
        <f t="shared" si="4"/>
        <v>1</v>
      </c>
      <c r="F95" t="b">
        <f t="shared" si="5"/>
        <v>1</v>
      </c>
      <c r="G95" s="2" t="s">
        <v>93</v>
      </c>
    </row>
    <row r="96" spans="1:7" x14ac:dyDescent="0.3">
      <c r="A96" s="2" t="s">
        <v>94</v>
      </c>
      <c r="B96" s="2" t="s">
        <v>94</v>
      </c>
      <c r="C96" s="2" t="s">
        <v>94</v>
      </c>
      <c r="D96" t="b">
        <f t="shared" si="3"/>
        <v>1</v>
      </c>
      <c r="E96" t="b">
        <f t="shared" si="4"/>
        <v>1</v>
      </c>
      <c r="F96" t="b">
        <f t="shared" si="5"/>
        <v>1</v>
      </c>
      <c r="G96" s="2" t="s">
        <v>94</v>
      </c>
    </row>
    <row r="97" spans="1:7" x14ac:dyDescent="0.3">
      <c r="A97" s="2" t="s">
        <v>95</v>
      </c>
      <c r="B97" s="2" t="s">
        <v>95</v>
      </c>
      <c r="C97" s="2" t="s">
        <v>95</v>
      </c>
      <c r="D97" t="b">
        <f t="shared" si="3"/>
        <v>1</v>
      </c>
      <c r="E97" t="b">
        <f t="shared" si="4"/>
        <v>1</v>
      </c>
      <c r="F97" t="b">
        <f t="shared" si="5"/>
        <v>1</v>
      </c>
      <c r="G97" s="2" t="s">
        <v>95</v>
      </c>
    </row>
    <row r="98" spans="1:7" x14ac:dyDescent="0.3">
      <c r="A98" s="2" t="s">
        <v>96</v>
      </c>
      <c r="B98" s="2" t="s">
        <v>96</v>
      </c>
      <c r="C98" s="2" t="s">
        <v>96</v>
      </c>
      <c r="D98" t="b">
        <f t="shared" si="3"/>
        <v>1</v>
      </c>
      <c r="E98" t="b">
        <f t="shared" si="4"/>
        <v>1</v>
      </c>
      <c r="F98" t="b">
        <f t="shared" si="5"/>
        <v>1</v>
      </c>
      <c r="G98" s="2" t="s">
        <v>96</v>
      </c>
    </row>
    <row r="99" spans="1:7" x14ac:dyDescent="0.3">
      <c r="A99" s="2" t="s">
        <v>97</v>
      </c>
      <c r="B99" s="2" t="s">
        <v>97</v>
      </c>
      <c r="C99" s="2" t="s">
        <v>97</v>
      </c>
      <c r="D99" t="b">
        <f t="shared" si="3"/>
        <v>1</v>
      </c>
      <c r="E99" t="b">
        <f t="shared" si="4"/>
        <v>1</v>
      </c>
      <c r="F99" t="b">
        <f t="shared" si="5"/>
        <v>1</v>
      </c>
      <c r="G99" s="2" t="s">
        <v>97</v>
      </c>
    </row>
    <row r="100" spans="1:7" x14ac:dyDescent="0.3">
      <c r="A100" s="2" t="s">
        <v>98</v>
      </c>
      <c r="B100" s="2" t="s">
        <v>98</v>
      </c>
      <c r="C100" s="2" t="s">
        <v>98</v>
      </c>
      <c r="D100" t="b">
        <f t="shared" si="3"/>
        <v>1</v>
      </c>
      <c r="E100" t="b">
        <f t="shared" si="4"/>
        <v>1</v>
      </c>
      <c r="F100" t="b">
        <f t="shared" si="5"/>
        <v>1</v>
      </c>
      <c r="G100" s="2" t="s">
        <v>98</v>
      </c>
    </row>
    <row r="101" spans="1:7" x14ac:dyDescent="0.3">
      <c r="A101" s="2" t="s">
        <v>99</v>
      </c>
      <c r="B101" s="2" t="s">
        <v>99</v>
      </c>
      <c r="C101" s="2" t="s">
        <v>99</v>
      </c>
      <c r="D101" t="b">
        <f t="shared" si="3"/>
        <v>1</v>
      </c>
      <c r="E101" t="b">
        <f t="shared" si="4"/>
        <v>1</v>
      </c>
      <c r="F101" t="b">
        <f t="shared" si="5"/>
        <v>1</v>
      </c>
      <c r="G101" s="2" t="s">
        <v>99</v>
      </c>
    </row>
    <row r="102" spans="1:7" x14ac:dyDescent="0.3">
      <c r="A102" s="2" t="s">
        <v>100</v>
      </c>
      <c r="B102" s="2" t="s">
        <v>100</v>
      </c>
      <c r="C102" s="4" t="s">
        <v>100</v>
      </c>
      <c r="D102" t="b">
        <f t="shared" si="3"/>
        <v>1</v>
      </c>
      <c r="E102" t="b">
        <f t="shared" si="4"/>
        <v>1</v>
      </c>
      <c r="F102" t="b">
        <f t="shared" si="5"/>
        <v>1</v>
      </c>
      <c r="G102" s="4" t="s">
        <v>100</v>
      </c>
    </row>
    <row r="103" spans="1:7" x14ac:dyDescent="0.3">
      <c r="A103" s="2" t="s">
        <v>101</v>
      </c>
      <c r="B103" s="2" t="s">
        <v>101</v>
      </c>
      <c r="C103" s="2" t="s">
        <v>101</v>
      </c>
      <c r="D103" t="b">
        <f t="shared" si="3"/>
        <v>1</v>
      </c>
      <c r="E103" t="b">
        <f t="shared" si="4"/>
        <v>1</v>
      </c>
      <c r="F103" t="b">
        <f t="shared" si="5"/>
        <v>1</v>
      </c>
      <c r="G103" s="2" t="s">
        <v>101</v>
      </c>
    </row>
    <row r="104" spans="1:7" x14ac:dyDescent="0.3">
      <c r="A104" s="2" t="s">
        <v>102</v>
      </c>
      <c r="B104" s="2" t="s">
        <v>102</v>
      </c>
      <c r="C104" s="2" t="s">
        <v>102</v>
      </c>
      <c r="D104" t="b">
        <f t="shared" si="3"/>
        <v>1</v>
      </c>
      <c r="E104" t="b">
        <f t="shared" si="4"/>
        <v>1</v>
      </c>
      <c r="F104" t="b">
        <f t="shared" si="5"/>
        <v>1</v>
      </c>
      <c r="G104" s="2" t="s">
        <v>102</v>
      </c>
    </row>
    <row r="105" spans="1:7" x14ac:dyDescent="0.3">
      <c r="A105" s="2" t="s">
        <v>103</v>
      </c>
      <c r="B105" s="2" t="s">
        <v>103</v>
      </c>
      <c r="C105" s="2" t="s">
        <v>103</v>
      </c>
      <c r="D105" t="b">
        <f t="shared" si="3"/>
        <v>1</v>
      </c>
      <c r="E105" t="b">
        <f t="shared" si="4"/>
        <v>1</v>
      </c>
      <c r="F105" t="b">
        <f t="shared" si="5"/>
        <v>1</v>
      </c>
      <c r="G105" s="2" t="s">
        <v>103</v>
      </c>
    </row>
    <row r="106" spans="1:7" x14ac:dyDescent="0.3">
      <c r="A106" s="2" t="s">
        <v>104</v>
      </c>
      <c r="B106" s="2" t="s">
        <v>104</v>
      </c>
      <c r="C106" s="2" t="s">
        <v>104</v>
      </c>
      <c r="D106" t="b">
        <f t="shared" si="3"/>
        <v>1</v>
      </c>
      <c r="E106" t="b">
        <f t="shared" si="4"/>
        <v>1</v>
      </c>
      <c r="F106" t="b">
        <f t="shared" si="5"/>
        <v>1</v>
      </c>
      <c r="G106" s="2" t="s">
        <v>104</v>
      </c>
    </row>
    <row r="107" spans="1:7" x14ac:dyDescent="0.3">
      <c r="A107" s="2" t="s">
        <v>105</v>
      </c>
      <c r="B107" s="2" t="s">
        <v>105</v>
      </c>
      <c r="C107" s="2" t="s">
        <v>105</v>
      </c>
      <c r="D107" t="b">
        <f t="shared" si="3"/>
        <v>1</v>
      </c>
      <c r="E107" t="b">
        <f t="shared" si="4"/>
        <v>1</v>
      </c>
      <c r="F107" t="b">
        <f t="shared" si="5"/>
        <v>1</v>
      </c>
      <c r="G107" s="2" t="s">
        <v>105</v>
      </c>
    </row>
    <row r="108" spans="1:7" x14ac:dyDescent="0.3">
      <c r="A108" s="2" t="s">
        <v>106</v>
      </c>
      <c r="B108" s="2" t="s">
        <v>106</v>
      </c>
      <c r="C108" s="2" t="s">
        <v>106</v>
      </c>
      <c r="D108" t="b">
        <f t="shared" si="3"/>
        <v>1</v>
      </c>
      <c r="E108" t="b">
        <f t="shared" si="4"/>
        <v>1</v>
      </c>
      <c r="F108" t="b">
        <f t="shared" si="5"/>
        <v>1</v>
      </c>
      <c r="G108" s="2" t="s">
        <v>106</v>
      </c>
    </row>
    <row r="109" spans="1:7" x14ac:dyDescent="0.3">
      <c r="A109" s="2" t="s">
        <v>107</v>
      </c>
      <c r="B109" s="2" t="s">
        <v>107</v>
      </c>
      <c r="C109" s="2" t="s">
        <v>107</v>
      </c>
      <c r="D109" t="b">
        <f t="shared" si="3"/>
        <v>1</v>
      </c>
      <c r="E109" t="b">
        <f t="shared" si="4"/>
        <v>1</v>
      </c>
      <c r="F109" t="b">
        <f t="shared" si="5"/>
        <v>1</v>
      </c>
      <c r="G109" s="2" t="s">
        <v>107</v>
      </c>
    </row>
    <row r="110" spans="1:7" x14ac:dyDescent="0.3">
      <c r="A110" s="2" t="s">
        <v>108</v>
      </c>
      <c r="B110" s="2" t="s">
        <v>108</v>
      </c>
      <c r="C110" s="2" t="s">
        <v>108</v>
      </c>
      <c r="D110" t="b">
        <f t="shared" si="3"/>
        <v>1</v>
      </c>
      <c r="E110" t="b">
        <f t="shared" si="4"/>
        <v>1</v>
      </c>
      <c r="F110" t="b">
        <f t="shared" si="5"/>
        <v>1</v>
      </c>
      <c r="G110" s="2" t="s">
        <v>108</v>
      </c>
    </row>
    <row r="111" spans="1:7" x14ac:dyDescent="0.3">
      <c r="A111" s="2" t="s">
        <v>109</v>
      </c>
      <c r="B111" s="2" t="s">
        <v>109</v>
      </c>
      <c r="C111" s="2" t="s">
        <v>109</v>
      </c>
      <c r="D111" t="b">
        <f t="shared" si="3"/>
        <v>1</v>
      </c>
      <c r="E111" t="b">
        <f t="shared" si="4"/>
        <v>1</v>
      </c>
      <c r="F111" t="b">
        <f t="shared" si="5"/>
        <v>1</v>
      </c>
      <c r="G111" s="2" t="s">
        <v>109</v>
      </c>
    </row>
    <row r="112" spans="1:7" x14ac:dyDescent="0.3">
      <c r="A112" s="2" t="s">
        <v>110</v>
      </c>
      <c r="B112" s="2" t="s">
        <v>110</v>
      </c>
      <c r="C112" s="2" t="s">
        <v>110</v>
      </c>
      <c r="D112" t="b">
        <f t="shared" si="3"/>
        <v>1</v>
      </c>
      <c r="E112" t="b">
        <f t="shared" si="4"/>
        <v>1</v>
      </c>
      <c r="F112" t="b">
        <f t="shared" si="5"/>
        <v>1</v>
      </c>
      <c r="G112" s="2" t="s">
        <v>110</v>
      </c>
    </row>
    <row r="113" spans="1:7" x14ac:dyDescent="0.3">
      <c r="A113" s="2" t="s">
        <v>111</v>
      </c>
      <c r="B113" s="2" t="s">
        <v>111</v>
      </c>
      <c r="C113" s="2" t="s">
        <v>111</v>
      </c>
      <c r="D113" t="b">
        <f t="shared" si="3"/>
        <v>1</v>
      </c>
      <c r="E113" t="b">
        <f t="shared" si="4"/>
        <v>1</v>
      </c>
      <c r="F113" t="b">
        <f t="shared" si="5"/>
        <v>1</v>
      </c>
      <c r="G113" s="2" t="s">
        <v>111</v>
      </c>
    </row>
    <row r="114" spans="1:7" x14ac:dyDescent="0.3">
      <c r="A114" s="2" t="s">
        <v>112</v>
      </c>
      <c r="B114" s="2" t="s">
        <v>112</v>
      </c>
      <c r="C114" s="2" t="s">
        <v>112</v>
      </c>
      <c r="D114" t="b">
        <f t="shared" si="3"/>
        <v>1</v>
      </c>
      <c r="E114" t="b">
        <f t="shared" si="4"/>
        <v>1</v>
      </c>
      <c r="F114" t="b">
        <f t="shared" si="5"/>
        <v>1</v>
      </c>
      <c r="G114" s="2" t="s">
        <v>112</v>
      </c>
    </row>
    <row r="115" spans="1:7" x14ac:dyDescent="0.3">
      <c r="A115" s="2" t="s">
        <v>113</v>
      </c>
      <c r="B115" s="2" t="s">
        <v>113</v>
      </c>
      <c r="C115" s="2" t="s">
        <v>113</v>
      </c>
      <c r="D115" t="b">
        <f t="shared" si="3"/>
        <v>1</v>
      </c>
      <c r="E115" t="b">
        <f t="shared" si="4"/>
        <v>1</v>
      </c>
      <c r="F115" t="b">
        <f t="shared" si="5"/>
        <v>1</v>
      </c>
      <c r="G115" s="2" t="s">
        <v>113</v>
      </c>
    </row>
    <row r="116" spans="1:7" x14ac:dyDescent="0.3">
      <c r="A116" s="2" t="s">
        <v>114</v>
      </c>
      <c r="B116" s="2" t="s">
        <v>114</v>
      </c>
      <c r="C116" s="2" t="s">
        <v>114</v>
      </c>
      <c r="D116" t="b">
        <f t="shared" si="3"/>
        <v>1</v>
      </c>
      <c r="E116" t="b">
        <f t="shared" si="4"/>
        <v>1</v>
      </c>
      <c r="F116" t="b">
        <f t="shared" si="5"/>
        <v>1</v>
      </c>
      <c r="G116" s="2" t="s">
        <v>114</v>
      </c>
    </row>
    <row r="117" spans="1:7" x14ac:dyDescent="0.3">
      <c r="A117" s="2" t="s">
        <v>115</v>
      </c>
      <c r="B117" s="2" t="s">
        <v>115</v>
      </c>
      <c r="C117" s="2" t="s">
        <v>115</v>
      </c>
      <c r="D117" t="b">
        <f t="shared" si="3"/>
        <v>1</v>
      </c>
      <c r="E117" t="b">
        <f t="shared" si="4"/>
        <v>1</v>
      </c>
      <c r="F117" t="b">
        <f t="shared" si="5"/>
        <v>1</v>
      </c>
      <c r="G117" s="2" t="s">
        <v>115</v>
      </c>
    </row>
    <row r="118" spans="1:7" x14ac:dyDescent="0.3">
      <c r="A118" s="2" t="s">
        <v>116</v>
      </c>
      <c r="B118" s="2" t="s">
        <v>116</v>
      </c>
      <c r="C118" s="2" t="s">
        <v>116</v>
      </c>
      <c r="D118" t="b">
        <f t="shared" si="3"/>
        <v>1</v>
      </c>
      <c r="E118" t="b">
        <f t="shared" si="4"/>
        <v>1</v>
      </c>
      <c r="F118" t="b">
        <f t="shared" si="5"/>
        <v>1</v>
      </c>
      <c r="G118" s="2" t="s">
        <v>116</v>
      </c>
    </row>
    <row r="119" spans="1:7" x14ac:dyDescent="0.3">
      <c r="A119" s="2" t="s">
        <v>117</v>
      </c>
      <c r="B119" s="2" t="s">
        <v>117</v>
      </c>
      <c r="C119" s="2" t="s">
        <v>117</v>
      </c>
      <c r="D119" t="b">
        <f t="shared" si="3"/>
        <v>1</v>
      </c>
      <c r="E119" t="b">
        <f t="shared" si="4"/>
        <v>1</v>
      </c>
      <c r="F119" t="b">
        <f t="shared" si="5"/>
        <v>1</v>
      </c>
      <c r="G119" s="2" t="s">
        <v>117</v>
      </c>
    </row>
    <row r="120" spans="1:7" x14ac:dyDescent="0.3">
      <c r="A120" s="2" t="s">
        <v>118</v>
      </c>
      <c r="B120" s="2" t="s">
        <v>118</v>
      </c>
      <c r="C120" s="2" t="s">
        <v>118</v>
      </c>
      <c r="D120" t="b">
        <f t="shared" si="3"/>
        <v>1</v>
      </c>
      <c r="E120" t="b">
        <f t="shared" si="4"/>
        <v>1</v>
      </c>
      <c r="F120" t="b">
        <f t="shared" si="5"/>
        <v>1</v>
      </c>
      <c r="G120" s="2" t="s">
        <v>118</v>
      </c>
    </row>
    <row r="121" spans="1:7" x14ac:dyDescent="0.3">
      <c r="A121" s="2" t="s">
        <v>119</v>
      </c>
      <c r="B121" s="2" t="s">
        <v>119</v>
      </c>
      <c r="C121" s="2" t="s">
        <v>119</v>
      </c>
      <c r="D121" t="b">
        <f t="shared" si="3"/>
        <v>1</v>
      </c>
      <c r="E121" t="b">
        <f t="shared" si="4"/>
        <v>1</v>
      </c>
      <c r="F121" t="b">
        <f t="shared" si="5"/>
        <v>1</v>
      </c>
      <c r="G121" s="2" t="s">
        <v>119</v>
      </c>
    </row>
    <row r="122" spans="1:7" x14ac:dyDescent="0.3">
      <c r="A122" s="2" t="s">
        <v>120</v>
      </c>
      <c r="B122" s="2" t="s">
        <v>120</v>
      </c>
      <c r="C122" s="2" t="s">
        <v>120</v>
      </c>
      <c r="D122" t="b">
        <f t="shared" si="3"/>
        <v>1</v>
      </c>
      <c r="E122" t="b">
        <f t="shared" si="4"/>
        <v>1</v>
      </c>
      <c r="F122" t="b">
        <f t="shared" si="5"/>
        <v>1</v>
      </c>
      <c r="G122" s="2" t="s">
        <v>120</v>
      </c>
    </row>
    <row r="123" spans="1:7" x14ac:dyDescent="0.3">
      <c r="A123" s="2" t="s">
        <v>121</v>
      </c>
      <c r="B123" s="2" t="s">
        <v>121</v>
      </c>
      <c r="C123" s="2" t="s">
        <v>121</v>
      </c>
      <c r="D123" t="b">
        <f t="shared" si="3"/>
        <v>1</v>
      </c>
      <c r="E123" t="b">
        <f t="shared" si="4"/>
        <v>1</v>
      </c>
      <c r="F123" t="b">
        <f t="shared" si="5"/>
        <v>1</v>
      </c>
      <c r="G123" s="2" t="s">
        <v>121</v>
      </c>
    </row>
    <row r="124" spans="1:7" x14ac:dyDescent="0.3">
      <c r="A124" s="2" t="s">
        <v>122</v>
      </c>
      <c r="B124" s="2" t="s">
        <v>122</v>
      </c>
      <c r="C124" s="2" t="s">
        <v>122</v>
      </c>
      <c r="D124" t="b">
        <f t="shared" si="3"/>
        <v>1</v>
      </c>
      <c r="E124" t="b">
        <f t="shared" si="4"/>
        <v>1</v>
      </c>
      <c r="F124" t="b">
        <f t="shared" si="5"/>
        <v>1</v>
      </c>
      <c r="G124" s="2" t="s">
        <v>122</v>
      </c>
    </row>
    <row r="125" spans="1:7" x14ac:dyDescent="0.3">
      <c r="A125" s="2" t="s">
        <v>123</v>
      </c>
      <c r="B125" s="2" t="s">
        <v>123</v>
      </c>
      <c r="C125" s="2" t="s">
        <v>123</v>
      </c>
      <c r="D125" t="b">
        <f t="shared" si="3"/>
        <v>1</v>
      </c>
      <c r="E125" t="b">
        <f t="shared" si="4"/>
        <v>1</v>
      </c>
      <c r="F125" t="b">
        <f t="shared" si="5"/>
        <v>1</v>
      </c>
      <c r="G125" s="2" t="s">
        <v>123</v>
      </c>
    </row>
    <row r="126" spans="1:7" x14ac:dyDescent="0.3">
      <c r="A126" s="2" t="s">
        <v>124</v>
      </c>
      <c r="B126" s="2" t="s">
        <v>124</v>
      </c>
      <c r="C126" s="2" t="s">
        <v>124</v>
      </c>
      <c r="D126" t="b">
        <f t="shared" si="3"/>
        <v>1</v>
      </c>
      <c r="E126" t="b">
        <f t="shared" si="4"/>
        <v>1</v>
      </c>
      <c r="F126" t="b">
        <f t="shared" si="5"/>
        <v>1</v>
      </c>
      <c r="G126" s="2" t="s">
        <v>124</v>
      </c>
    </row>
    <row r="127" spans="1:7" x14ac:dyDescent="0.3">
      <c r="A127" s="2" t="s">
        <v>125</v>
      </c>
      <c r="B127" s="2" t="s">
        <v>125</v>
      </c>
      <c r="C127" s="2" t="s">
        <v>125</v>
      </c>
      <c r="D127" t="b">
        <f t="shared" si="3"/>
        <v>1</v>
      </c>
      <c r="E127" t="b">
        <f t="shared" si="4"/>
        <v>1</v>
      </c>
      <c r="F127" t="b">
        <f t="shared" si="5"/>
        <v>1</v>
      </c>
      <c r="G127" s="2" t="s">
        <v>125</v>
      </c>
    </row>
    <row r="128" spans="1:7" x14ac:dyDescent="0.3">
      <c r="A128" s="2" t="s">
        <v>126</v>
      </c>
      <c r="B128" s="2" t="s">
        <v>126</v>
      </c>
      <c r="C128" s="2" t="s">
        <v>126</v>
      </c>
      <c r="D128" t="b">
        <f t="shared" si="3"/>
        <v>1</v>
      </c>
      <c r="E128" t="b">
        <f t="shared" si="4"/>
        <v>1</v>
      </c>
      <c r="F128" t="b">
        <f t="shared" si="5"/>
        <v>1</v>
      </c>
      <c r="G128" s="2" t="s">
        <v>126</v>
      </c>
    </row>
    <row r="129" spans="1:7" x14ac:dyDescent="0.3">
      <c r="A129" s="2" t="s">
        <v>127</v>
      </c>
      <c r="B129" s="2" t="s">
        <v>127</v>
      </c>
      <c r="C129" s="2" t="s">
        <v>127</v>
      </c>
      <c r="D129" t="b">
        <f t="shared" si="3"/>
        <v>1</v>
      </c>
      <c r="E129" t="b">
        <f t="shared" si="4"/>
        <v>1</v>
      </c>
      <c r="F129" t="b">
        <f t="shared" si="5"/>
        <v>1</v>
      </c>
      <c r="G129" s="2" t="s">
        <v>127</v>
      </c>
    </row>
    <row r="130" spans="1:7" x14ac:dyDescent="0.3">
      <c r="A130" s="2" t="s">
        <v>128</v>
      </c>
      <c r="B130" s="2" t="s">
        <v>128</v>
      </c>
      <c r="C130" s="2" t="s">
        <v>128</v>
      </c>
      <c r="D130" t="b">
        <f t="shared" si="3"/>
        <v>1</v>
      </c>
      <c r="E130" t="b">
        <f t="shared" si="4"/>
        <v>1</v>
      </c>
      <c r="F130" t="b">
        <f t="shared" si="5"/>
        <v>1</v>
      </c>
      <c r="G130" s="2" t="s">
        <v>128</v>
      </c>
    </row>
    <row r="131" spans="1:7" x14ac:dyDescent="0.3">
      <c r="A131" s="2" t="s">
        <v>129</v>
      </c>
      <c r="B131" s="2" t="s">
        <v>129</v>
      </c>
      <c r="C131" s="2" t="s">
        <v>129</v>
      </c>
      <c r="D131" t="b">
        <f t="shared" ref="D131:D194" si="6">A131=B131</f>
        <v>1</v>
      </c>
      <c r="E131" t="b">
        <f t="shared" ref="E131:E194" si="7">A131=C131</f>
        <v>1</v>
      </c>
      <c r="F131" t="b">
        <f t="shared" ref="F131:F194" si="8">B131=C131</f>
        <v>1</v>
      </c>
      <c r="G131" s="2" t="s">
        <v>129</v>
      </c>
    </row>
    <row r="132" spans="1:7" x14ac:dyDescent="0.3">
      <c r="A132" s="2" t="s">
        <v>130</v>
      </c>
      <c r="B132" s="2" t="s">
        <v>130</v>
      </c>
      <c r="C132" s="2" t="s">
        <v>130</v>
      </c>
      <c r="D132" t="b">
        <f t="shared" si="6"/>
        <v>1</v>
      </c>
      <c r="E132" t="b">
        <f t="shared" si="7"/>
        <v>1</v>
      </c>
      <c r="F132" t="b">
        <f t="shared" si="8"/>
        <v>1</v>
      </c>
      <c r="G132" s="2" t="s">
        <v>130</v>
      </c>
    </row>
    <row r="133" spans="1:7" x14ac:dyDescent="0.3">
      <c r="A133" s="2" t="s">
        <v>131</v>
      </c>
      <c r="B133" s="2" t="s">
        <v>131</v>
      </c>
      <c r="C133" s="2" t="s">
        <v>131</v>
      </c>
      <c r="D133" t="b">
        <f t="shared" si="6"/>
        <v>1</v>
      </c>
      <c r="E133" t="b">
        <f t="shared" si="7"/>
        <v>1</v>
      </c>
      <c r="F133" t="b">
        <f t="shared" si="8"/>
        <v>1</v>
      </c>
      <c r="G133" s="2" t="s">
        <v>131</v>
      </c>
    </row>
    <row r="134" spans="1:7" x14ac:dyDescent="0.3">
      <c r="A134" s="2" t="s">
        <v>132</v>
      </c>
      <c r="B134" s="2" t="s">
        <v>132</v>
      </c>
      <c r="C134" s="2" t="s">
        <v>132</v>
      </c>
      <c r="D134" t="b">
        <f t="shared" si="6"/>
        <v>1</v>
      </c>
      <c r="E134" t="b">
        <f t="shared" si="7"/>
        <v>1</v>
      </c>
      <c r="F134" t="b">
        <f t="shared" si="8"/>
        <v>1</v>
      </c>
      <c r="G134" s="2" t="s">
        <v>132</v>
      </c>
    </row>
    <row r="135" spans="1:7" x14ac:dyDescent="0.3">
      <c r="A135" s="2" t="s">
        <v>133</v>
      </c>
      <c r="B135" s="2" t="s">
        <v>133</v>
      </c>
      <c r="C135" s="2" t="s">
        <v>133</v>
      </c>
      <c r="D135" t="b">
        <f t="shared" si="6"/>
        <v>1</v>
      </c>
      <c r="E135" t="b">
        <f t="shared" si="7"/>
        <v>1</v>
      </c>
      <c r="F135" t="b">
        <f t="shared" si="8"/>
        <v>1</v>
      </c>
      <c r="G135" s="2" t="s">
        <v>133</v>
      </c>
    </row>
    <row r="136" spans="1:7" x14ac:dyDescent="0.3">
      <c r="A136" s="2" t="s">
        <v>134</v>
      </c>
      <c r="B136" s="2" t="s">
        <v>134</v>
      </c>
      <c r="C136" s="2" t="s">
        <v>134</v>
      </c>
      <c r="D136" t="b">
        <f t="shared" si="6"/>
        <v>1</v>
      </c>
      <c r="E136" t="b">
        <f t="shared" si="7"/>
        <v>1</v>
      </c>
      <c r="F136" t="b">
        <f t="shared" si="8"/>
        <v>1</v>
      </c>
      <c r="G136" s="2" t="s">
        <v>134</v>
      </c>
    </row>
    <row r="137" spans="1:7" x14ac:dyDescent="0.3">
      <c r="A137" s="2" t="s">
        <v>135</v>
      </c>
      <c r="B137" s="2" t="s">
        <v>135</v>
      </c>
      <c r="C137" s="2" t="s">
        <v>135</v>
      </c>
      <c r="D137" t="b">
        <f t="shared" si="6"/>
        <v>1</v>
      </c>
      <c r="E137" t="b">
        <f t="shared" si="7"/>
        <v>1</v>
      </c>
      <c r="F137" t="b">
        <f t="shared" si="8"/>
        <v>1</v>
      </c>
      <c r="G137" s="2" t="s">
        <v>135</v>
      </c>
    </row>
    <row r="138" spans="1:7" x14ac:dyDescent="0.3">
      <c r="A138" s="2" t="s">
        <v>136</v>
      </c>
      <c r="B138" s="2" t="s">
        <v>136</v>
      </c>
      <c r="C138" s="2" t="s">
        <v>136</v>
      </c>
      <c r="D138" t="b">
        <f t="shared" si="6"/>
        <v>1</v>
      </c>
      <c r="E138" t="b">
        <f t="shared" si="7"/>
        <v>1</v>
      </c>
      <c r="F138" t="b">
        <f t="shared" si="8"/>
        <v>1</v>
      </c>
      <c r="G138" s="2" t="s">
        <v>136</v>
      </c>
    </row>
    <row r="139" spans="1:7" x14ac:dyDescent="0.3">
      <c r="A139" s="2" t="s">
        <v>137</v>
      </c>
      <c r="B139" s="2" t="s">
        <v>137</v>
      </c>
      <c r="C139" s="2" t="s">
        <v>137</v>
      </c>
      <c r="D139" t="b">
        <f t="shared" si="6"/>
        <v>1</v>
      </c>
      <c r="E139" t="b">
        <f t="shared" si="7"/>
        <v>1</v>
      </c>
      <c r="F139" t="b">
        <f t="shared" si="8"/>
        <v>1</v>
      </c>
      <c r="G139" s="2" t="s">
        <v>137</v>
      </c>
    </row>
    <row r="140" spans="1:7" x14ac:dyDescent="0.3">
      <c r="A140" s="2" t="s">
        <v>138</v>
      </c>
      <c r="B140" s="2" t="s">
        <v>138</v>
      </c>
      <c r="C140" s="2" t="s">
        <v>138</v>
      </c>
      <c r="D140" t="b">
        <f t="shared" si="6"/>
        <v>1</v>
      </c>
      <c r="E140" t="b">
        <f t="shared" si="7"/>
        <v>1</v>
      </c>
      <c r="F140" t="b">
        <f t="shared" si="8"/>
        <v>1</v>
      </c>
      <c r="G140" s="2" t="s">
        <v>138</v>
      </c>
    </row>
    <row r="141" spans="1:7" x14ac:dyDescent="0.3">
      <c r="A141" s="2" t="s">
        <v>139</v>
      </c>
      <c r="B141" s="2" t="s">
        <v>139</v>
      </c>
      <c r="C141" s="2" t="s">
        <v>139</v>
      </c>
      <c r="D141" t="b">
        <f t="shared" si="6"/>
        <v>1</v>
      </c>
      <c r="E141" t="b">
        <f t="shared" si="7"/>
        <v>1</v>
      </c>
      <c r="F141" t="b">
        <f t="shared" si="8"/>
        <v>1</v>
      </c>
      <c r="G141" s="2" t="s">
        <v>139</v>
      </c>
    </row>
    <row r="142" spans="1:7" x14ac:dyDescent="0.3">
      <c r="A142" s="2" t="s">
        <v>140</v>
      </c>
      <c r="B142" s="2" t="s">
        <v>140</v>
      </c>
      <c r="C142" s="2" t="s">
        <v>140</v>
      </c>
      <c r="D142" t="b">
        <f t="shared" si="6"/>
        <v>1</v>
      </c>
      <c r="E142" t="b">
        <f t="shared" si="7"/>
        <v>1</v>
      </c>
      <c r="F142" t="b">
        <f t="shared" si="8"/>
        <v>1</v>
      </c>
      <c r="G142" s="2" t="s">
        <v>140</v>
      </c>
    </row>
    <row r="143" spans="1:7" x14ac:dyDescent="0.3">
      <c r="A143" s="2" t="s">
        <v>141</v>
      </c>
      <c r="B143" s="2" t="s">
        <v>141</v>
      </c>
      <c r="C143" s="2" t="s">
        <v>141</v>
      </c>
      <c r="D143" t="b">
        <f t="shared" si="6"/>
        <v>1</v>
      </c>
      <c r="E143" t="b">
        <f t="shared" si="7"/>
        <v>1</v>
      </c>
      <c r="F143" t="b">
        <f t="shared" si="8"/>
        <v>1</v>
      </c>
      <c r="G143" s="2" t="s">
        <v>141</v>
      </c>
    </row>
    <row r="144" spans="1:7" x14ac:dyDescent="0.3">
      <c r="A144" s="2" t="s">
        <v>142</v>
      </c>
      <c r="B144" s="2" t="s">
        <v>142</v>
      </c>
      <c r="C144" s="2" t="s">
        <v>142</v>
      </c>
      <c r="D144" t="b">
        <f t="shared" si="6"/>
        <v>1</v>
      </c>
      <c r="E144" t="b">
        <f t="shared" si="7"/>
        <v>1</v>
      </c>
      <c r="F144" t="b">
        <f t="shared" si="8"/>
        <v>1</v>
      </c>
      <c r="G144" s="2" t="s">
        <v>142</v>
      </c>
    </row>
    <row r="145" spans="1:7" x14ac:dyDescent="0.3">
      <c r="A145" s="2" t="s">
        <v>143</v>
      </c>
      <c r="B145" s="2" t="s">
        <v>143</v>
      </c>
      <c r="C145" s="2" t="s">
        <v>143</v>
      </c>
      <c r="D145" t="b">
        <f t="shared" si="6"/>
        <v>1</v>
      </c>
      <c r="E145" t="b">
        <f t="shared" si="7"/>
        <v>1</v>
      </c>
      <c r="F145" t="b">
        <f t="shared" si="8"/>
        <v>1</v>
      </c>
      <c r="G145" s="2" t="s">
        <v>143</v>
      </c>
    </row>
    <row r="146" spans="1:7" x14ac:dyDescent="0.3">
      <c r="A146" s="2" t="s">
        <v>144</v>
      </c>
      <c r="B146" s="2" t="s">
        <v>144</v>
      </c>
      <c r="C146" s="2" t="s">
        <v>144</v>
      </c>
      <c r="D146" t="b">
        <f t="shared" si="6"/>
        <v>1</v>
      </c>
      <c r="E146" t="b">
        <f t="shared" si="7"/>
        <v>1</v>
      </c>
      <c r="F146" t="b">
        <f t="shared" si="8"/>
        <v>1</v>
      </c>
      <c r="G146" s="2" t="s">
        <v>144</v>
      </c>
    </row>
    <row r="147" spans="1:7" x14ac:dyDescent="0.3">
      <c r="A147" s="2" t="s">
        <v>145</v>
      </c>
      <c r="B147" s="2" t="s">
        <v>145</v>
      </c>
      <c r="C147" s="2" t="s">
        <v>145</v>
      </c>
      <c r="D147" t="b">
        <f t="shared" si="6"/>
        <v>1</v>
      </c>
      <c r="E147" t="b">
        <f t="shared" si="7"/>
        <v>1</v>
      </c>
      <c r="F147" t="b">
        <f t="shared" si="8"/>
        <v>1</v>
      </c>
      <c r="G147" s="2" t="s">
        <v>145</v>
      </c>
    </row>
    <row r="148" spans="1:7" x14ac:dyDescent="0.3">
      <c r="A148" s="2" t="s">
        <v>146</v>
      </c>
      <c r="B148" s="2" t="s">
        <v>146</v>
      </c>
      <c r="C148" s="2" t="s">
        <v>146</v>
      </c>
      <c r="D148" t="b">
        <f t="shared" si="6"/>
        <v>1</v>
      </c>
      <c r="E148" t="b">
        <f t="shared" si="7"/>
        <v>1</v>
      </c>
      <c r="F148" t="b">
        <f t="shared" si="8"/>
        <v>1</v>
      </c>
      <c r="G148" s="2" t="s">
        <v>146</v>
      </c>
    </row>
    <row r="149" spans="1:7" x14ac:dyDescent="0.3">
      <c r="A149" s="2" t="s">
        <v>147</v>
      </c>
      <c r="B149" s="2" t="s">
        <v>147</v>
      </c>
      <c r="C149" s="2" t="s">
        <v>147</v>
      </c>
      <c r="D149" t="b">
        <f t="shared" si="6"/>
        <v>1</v>
      </c>
      <c r="E149" t="b">
        <f t="shared" si="7"/>
        <v>1</v>
      </c>
      <c r="F149" t="b">
        <f t="shared" si="8"/>
        <v>1</v>
      </c>
      <c r="G149" s="2" t="s">
        <v>147</v>
      </c>
    </row>
    <row r="150" spans="1:7" x14ac:dyDescent="0.3">
      <c r="A150" s="2" t="s">
        <v>148</v>
      </c>
      <c r="B150" s="2" t="s">
        <v>148</v>
      </c>
      <c r="C150" s="2" t="s">
        <v>148</v>
      </c>
      <c r="D150" t="b">
        <f t="shared" si="6"/>
        <v>1</v>
      </c>
      <c r="E150" t="b">
        <f t="shared" si="7"/>
        <v>1</v>
      </c>
      <c r="F150" t="b">
        <f t="shared" si="8"/>
        <v>1</v>
      </c>
      <c r="G150" s="2" t="s">
        <v>148</v>
      </c>
    </row>
    <row r="151" spans="1:7" x14ac:dyDescent="0.3">
      <c r="A151" s="2" t="s">
        <v>149</v>
      </c>
      <c r="B151" s="2" t="s">
        <v>149</v>
      </c>
      <c r="C151" s="2" t="s">
        <v>149</v>
      </c>
      <c r="D151" t="b">
        <f t="shared" si="6"/>
        <v>1</v>
      </c>
      <c r="E151" t="b">
        <f t="shared" si="7"/>
        <v>1</v>
      </c>
      <c r="F151" t="b">
        <f t="shared" si="8"/>
        <v>1</v>
      </c>
      <c r="G151" s="2" t="s">
        <v>149</v>
      </c>
    </row>
    <row r="152" spans="1:7" x14ac:dyDescent="0.3">
      <c r="A152" s="2" t="s">
        <v>150</v>
      </c>
      <c r="B152" s="2" t="s">
        <v>150</v>
      </c>
      <c r="C152" s="2" t="s">
        <v>150</v>
      </c>
      <c r="D152" t="b">
        <f t="shared" si="6"/>
        <v>1</v>
      </c>
      <c r="E152" t="b">
        <f t="shared" si="7"/>
        <v>1</v>
      </c>
      <c r="F152" t="b">
        <f t="shared" si="8"/>
        <v>1</v>
      </c>
      <c r="G152" s="2" t="s">
        <v>150</v>
      </c>
    </row>
    <row r="153" spans="1:7" x14ac:dyDescent="0.3">
      <c r="A153" s="2" t="s">
        <v>151</v>
      </c>
      <c r="B153" s="2" t="s">
        <v>151</v>
      </c>
      <c r="C153" s="2" t="s">
        <v>151</v>
      </c>
      <c r="D153" t="b">
        <f t="shared" si="6"/>
        <v>1</v>
      </c>
      <c r="E153" t="b">
        <f t="shared" si="7"/>
        <v>1</v>
      </c>
      <c r="F153" t="b">
        <f t="shared" si="8"/>
        <v>1</v>
      </c>
      <c r="G153" s="2" t="s">
        <v>151</v>
      </c>
    </row>
    <row r="154" spans="1:7" x14ac:dyDescent="0.3">
      <c r="A154" s="2" t="s">
        <v>152</v>
      </c>
      <c r="B154" s="2" t="s">
        <v>152</v>
      </c>
      <c r="C154" s="2" t="s">
        <v>152</v>
      </c>
      <c r="D154" t="b">
        <f t="shared" si="6"/>
        <v>1</v>
      </c>
      <c r="E154" t="b">
        <f t="shared" si="7"/>
        <v>1</v>
      </c>
      <c r="F154" t="b">
        <f t="shared" si="8"/>
        <v>1</v>
      </c>
      <c r="G154" s="2" t="s">
        <v>152</v>
      </c>
    </row>
    <row r="155" spans="1:7" x14ac:dyDescent="0.3">
      <c r="A155" s="2" t="s">
        <v>153</v>
      </c>
      <c r="B155" s="2" t="s">
        <v>153</v>
      </c>
      <c r="C155" s="2" t="s">
        <v>153</v>
      </c>
      <c r="D155" t="b">
        <f t="shared" si="6"/>
        <v>1</v>
      </c>
      <c r="E155" t="b">
        <f t="shared" si="7"/>
        <v>1</v>
      </c>
      <c r="F155" t="b">
        <f t="shared" si="8"/>
        <v>1</v>
      </c>
      <c r="G155" s="2" t="s">
        <v>153</v>
      </c>
    </row>
    <row r="156" spans="1:7" x14ac:dyDescent="0.3">
      <c r="A156" s="2" t="s">
        <v>154</v>
      </c>
      <c r="B156" s="2" t="s">
        <v>154</v>
      </c>
      <c r="C156" s="2" t="s">
        <v>154</v>
      </c>
      <c r="D156" t="b">
        <f t="shared" si="6"/>
        <v>1</v>
      </c>
      <c r="E156" t="b">
        <f t="shared" si="7"/>
        <v>1</v>
      </c>
      <c r="F156" t="b">
        <f t="shared" si="8"/>
        <v>1</v>
      </c>
      <c r="G156" s="2" t="s">
        <v>154</v>
      </c>
    </row>
    <row r="157" spans="1:7" x14ac:dyDescent="0.3">
      <c r="A157" s="2" t="s">
        <v>155</v>
      </c>
      <c r="B157" s="2" t="s">
        <v>155</v>
      </c>
      <c r="C157" s="2" t="s">
        <v>155</v>
      </c>
      <c r="D157" t="b">
        <f t="shared" si="6"/>
        <v>1</v>
      </c>
      <c r="E157" t="b">
        <f t="shared" si="7"/>
        <v>1</v>
      </c>
      <c r="F157" t="b">
        <f t="shared" si="8"/>
        <v>1</v>
      </c>
      <c r="G157" s="2" t="s">
        <v>155</v>
      </c>
    </row>
    <row r="158" spans="1:7" x14ac:dyDescent="0.3">
      <c r="A158" s="2" t="s">
        <v>156</v>
      </c>
      <c r="B158" s="2" t="s">
        <v>156</v>
      </c>
      <c r="C158" s="2" t="s">
        <v>156</v>
      </c>
      <c r="D158" t="b">
        <f t="shared" si="6"/>
        <v>1</v>
      </c>
      <c r="E158" t="b">
        <f t="shared" si="7"/>
        <v>1</v>
      </c>
      <c r="F158" t="b">
        <f t="shared" si="8"/>
        <v>1</v>
      </c>
      <c r="G158" s="2" t="s">
        <v>156</v>
      </c>
    </row>
    <row r="159" spans="1:7" x14ac:dyDescent="0.3">
      <c r="A159" s="2" t="s">
        <v>157</v>
      </c>
      <c r="B159" s="2" t="s">
        <v>157</v>
      </c>
      <c r="C159" s="2" t="s">
        <v>157</v>
      </c>
      <c r="D159" t="b">
        <f t="shared" si="6"/>
        <v>1</v>
      </c>
      <c r="E159" t="b">
        <f t="shared" si="7"/>
        <v>1</v>
      </c>
      <c r="F159" t="b">
        <f t="shared" si="8"/>
        <v>1</v>
      </c>
      <c r="G159" s="2" t="s">
        <v>157</v>
      </c>
    </row>
    <row r="160" spans="1:7" x14ac:dyDescent="0.3">
      <c r="A160" s="2" t="s">
        <v>158</v>
      </c>
      <c r="B160" s="2" t="s">
        <v>158</v>
      </c>
      <c r="C160" s="2" t="s">
        <v>158</v>
      </c>
      <c r="D160" t="b">
        <f t="shared" si="6"/>
        <v>1</v>
      </c>
      <c r="E160" t="b">
        <f t="shared" si="7"/>
        <v>1</v>
      </c>
      <c r="F160" t="b">
        <f t="shared" si="8"/>
        <v>1</v>
      </c>
      <c r="G160" s="2" t="s">
        <v>158</v>
      </c>
    </row>
    <row r="161" spans="1:7" x14ac:dyDescent="0.3">
      <c r="A161" s="2" t="s">
        <v>159</v>
      </c>
      <c r="B161" s="2" t="s">
        <v>159</v>
      </c>
      <c r="C161" s="2" t="s">
        <v>159</v>
      </c>
      <c r="D161" t="b">
        <f t="shared" si="6"/>
        <v>1</v>
      </c>
      <c r="E161" t="b">
        <f t="shared" si="7"/>
        <v>1</v>
      </c>
      <c r="F161" t="b">
        <f t="shared" si="8"/>
        <v>1</v>
      </c>
      <c r="G161" s="2" t="s">
        <v>159</v>
      </c>
    </row>
    <row r="162" spans="1:7" x14ac:dyDescent="0.3">
      <c r="A162" s="2" t="s">
        <v>160</v>
      </c>
      <c r="B162" s="2" t="s">
        <v>160</v>
      </c>
      <c r="C162" s="2" t="s">
        <v>160</v>
      </c>
      <c r="D162" t="b">
        <f t="shared" si="6"/>
        <v>1</v>
      </c>
      <c r="E162" t="b">
        <f t="shared" si="7"/>
        <v>1</v>
      </c>
      <c r="F162" t="b">
        <f t="shared" si="8"/>
        <v>1</v>
      </c>
      <c r="G162" s="2" t="s">
        <v>160</v>
      </c>
    </row>
    <row r="163" spans="1:7" x14ac:dyDescent="0.3">
      <c r="A163" s="2" t="s">
        <v>161</v>
      </c>
      <c r="B163" s="2" t="s">
        <v>161</v>
      </c>
      <c r="C163" s="2" t="s">
        <v>161</v>
      </c>
      <c r="D163" t="b">
        <f t="shared" si="6"/>
        <v>1</v>
      </c>
      <c r="E163" t="b">
        <f t="shared" si="7"/>
        <v>1</v>
      </c>
      <c r="F163" t="b">
        <f t="shared" si="8"/>
        <v>1</v>
      </c>
      <c r="G163" s="2" t="s">
        <v>161</v>
      </c>
    </row>
    <row r="164" spans="1:7" x14ac:dyDescent="0.3">
      <c r="A164" s="2" t="s">
        <v>162</v>
      </c>
      <c r="B164" s="2" t="s">
        <v>162</v>
      </c>
      <c r="C164" s="2" t="s">
        <v>162</v>
      </c>
      <c r="D164" t="b">
        <f t="shared" si="6"/>
        <v>1</v>
      </c>
      <c r="E164" t="b">
        <f t="shared" si="7"/>
        <v>1</v>
      </c>
      <c r="F164" t="b">
        <f t="shared" si="8"/>
        <v>1</v>
      </c>
      <c r="G164" s="2" t="s">
        <v>162</v>
      </c>
    </row>
    <row r="165" spans="1:7" x14ac:dyDescent="0.3">
      <c r="A165" s="2" t="s">
        <v>163</v>
      </c>
      <c r="B165" s="2" t="s">
        <v>163</v>
      </c>
      <c r="C165" s="2" t="s">
        <v>163</v>
      </c>
      <c r="D165" t="b">
        <f t="shared" si="6"/>
        <v>1</v>
      </c>
      <c r="E165" t="b">
        <f t="shared" si="7"/>
        <v>1</v>
      </c>
      <c r="F165" t="b">
        <f t="shared" si="8"/>
        <v>1</v>
      </c>
      <c r="G165" s="2" t="s">
        <v>163</v>
      </c>
    </row>
    <row r="166" spans="1:7" x14ac:dyDescent="0.3">
      <c r="A166" s="2" t="s">
        <v>164</v>
      </c>
      <c r="B166" s="2" t="s">
        <v>164</v>
      </c>
      <c r="C166" s="2" t="s">
        <v>164</v>
      </c>
      <c r="D166" t="b">
        <f t="shared" si="6"/>
        <v>1</v>
      </c>
      <c r="E166" t="b">
        <f t="shared" si="7"/>
        <v>1</v>
      </c>
      <c r="F166" t="b">
        <f t="shared" si="8"/>
        <v>1</v>
      </c>
      <c r="G166" s="2" t="s">
        <v>164</v>
      </c>
    </row>
    <row r="167" spans="1:7" x14ac:dyDescent="0.3">
      <c r="A167" s="2" t="s">
        <v>165</v>
      </c>
      <c r="B167" s="2" t="s">
        <v>165</v>
      </c>
      <c r="C167" s="2" t="s">
        <v>165</v>
      </c>
      <c r="D167" t="b">
        <f t="shared" si="6"/>
        <v>1</v>
      </c>
      <c r="E167" t="b">
        <f t="shared" si="7"/>
        <v>1</v>
      </c>
      <c r="F167" t="b">
        <f t="shared" si="8"/>
        <v>1</v>
      </c>
      <c r="G167" s="2" t="s">
        <v>165</v>
      </c>
    </row>
    <row r="168" spans="1:7" x14ac:dyDescent="0.3">
      <c r="A168" s="2" t="s">
        <v>166</v>
      </c>
      <c r="B168" s="2" t="s">
        <v>166</v>
      </c>
      <c r="C168" s="2" t="s">
        <v>166</v>
      </c>
      <c r="D168" t="b">
        <f t="shared" si="6"/>
        <v>1</v>
      </c>
      <c r="E168" t="b">
        <f t="shared" si="7"/>
        <v>1</v>
      </c>
      <c r="F168" t="b">
        <f t="shared" si="8"/>
        <v>1</v>
      </c>
      <c r="G168" s="2" t="s">
        <v>166</v>
      </c>
    </row>
    <row r="169" spans="1:7" x14ac:dyDescent="0.3">
      <c r="A169" s="2" t="s">
        <v>167</v>
      </c>
      <c r="B169" s="2" t="s">
        <v>167</v>
      </c>
      <c r="C169" s="2" t="s">
        <v>167</v>
      </c>
      <c r="D169" t="b">
        <f t="shared" si="6"/>
        <v>1</v>
      </c>
      <c r="E169" t="b">
        <f t="shared" si="7"/>
        <v>1</v>
      </c>
      <c r="F169" t="b">
        <f t="shared" si="8"/>
        <v>1</v>
      </c>
      <c r="G169" s="2" t="s">
        <v>167</v>
      </c>
    </row>
    <row r="170" spans="1:7" x14ac:dyDescent="0.3">
      <c r="A170" s="2" t="s">
        <v>168</v>
      </c>
      <c r="B170" s="2" t="s">
        <v>168</v>
      </c>
      <c r="C170" s="2" t="s">
        <v>168</v>
      </c>
      <c r="D170" t="b">
        <f t="shared" si="6"/>
        <v>1</v>
      </c>
      <c r="E170" t="b">
        <f t="shared" si="7"/>
        <v>1</v>
      </c>
      <c r="F170" t="b">
        <f t="shared" si="8"/>
        <v>1</v>
      </c>
      <c r="G170" s="2" t="s">
        <v>168</v>
      </c>
    </row>
    <row r="171" spans="1:7" x14ac:dyDescent="0.3">
      <c r="A171" s="2" t="s">
        <v>169</v>
      </c>
      <c r="B171" s="2" t="s">
        <v>169</v>
      </c>
      <c r="C171" s="2" t="s">
        <v>169</v>
      </c>
      <c r="D171" t="b">
        <f t="shared" si="6"/>
        <v>1</v>
      </c>
      <c r="E171" t="b">
        <f t="shared" si="7"/>
        <v>1</v>
      </c>
      <c r="F171" t="b">
        <f t="shared" si="8"/>
        <v>1</v>
      </c>
      <c r="G171" s="2" t="s">
        <v>169</v>
      </c>
    </row>
    <row r="172" spans="1:7" x14ac:dyDescent="0.3">
      <c r="A172" s="2" t="s">
        <v>170</v>
      </c>
      <c r="B172" s="2" t="s">
        <v>170</v>
      </c>
      <c r="C172" s="2" t="s">
        <v>170</v>
      </c>
      <c r="D172" t="b">
        <f t="shared" si="6"/>
        <v>1</v>
      </c>
      <c r="E172" t="b">
        <f t="shared" si="7"/>
        <v>1</v>
      </c>
      <c r="F172" t="b">
        <f t="shared" si="8"/>
        <v>1</v>
      </c>
      <c r="G172" s="2" t="s">
        <v>170</v>
      </c>
    </row>
    <row r="173" spans="1:7" x14ac:dyDescent="0.3">
      <c r="A173" s="2" t="s">
        <v>171</v>
      </c>
      <c r="B173" s="2" t="s">
        <v>171</v>
      </c>
      <c r="C173" s="2" t="s">
        <v>171</v>
      </c>
      <c r="D173" t="b">
        <f t="shared" si="6"/>
        <v>1</v>
      </c>
      <c r="E173" t="b">
        <f t="shared" si="7"/>
        <v>1</v>
      </c>
      <c r="F173" t="b">
        <f t="shared" si="8"/>
        <v>1</v>
      </c>
      <c r="G173" s="2" t="s">
        <v>171</v>
      </c>
    </row>
    <row r="174" spans="1:7" x14ac:dyDescent="0.3">
      <c r="A174" s="2" t="s">
        <v>172</v>
      </c>
      <c r="B174" s="2" t="s">
        <v>172</v>
      </c>
      <c r="C174" s="2" t="s">
        <v>172</v>
      </c>
      <c r="D174" t="b">
        <f t="shared" si="6"/>
        <v>1</v>
      </c>
      <c r="E174" t="b">
        <f t="shared" si="7"/>
        <v>1</v>
      </c>
      <c r="F174" t="b">
        <f t="shared" si="8"/>
        <v>1</v>
      </c>
      <c r="G174" s="2" t="s">
        <v>172</v>
      </c>
    </row>
    <row r="175" spans="1:7" x14ac:dyDescent="0.3">
      <c r="A175" s="2" t="s">
        <v>173</v>
      </c>
      <c r="B175" s="2" t="s">
        <v>173</v>
      </c>
      <c r="C175" s="2" t="s">
        <v>173</v>
      </c>
      <c r="D175" t="b">
        <f t="shared" si="6"/>
        <v>1</v>
      </c>
      <c r="E175" t="b">
        <f t="shared" si="7"/>
        <v>1</v>
      </c>
      <c r="F175" t="b">
        <f t="shared" si="8"/>
        <v>1</v>
      </c>
      <c r="G175" s="2" t="s">
        <v>173</v>
      </c>
    </row>
    <row r="176" spans="1:7" x14ac:dyDescent="0.3">
      <c r="A176" s="2" t="s">
        <v>174</v>
      </c>
      <c r="B176" s="2" t="s">
        <v>174</v>
      </c>
      <c r="C176" s="2" t="s">
        <v>174</v>
      </c>
      <c r="D176" t="b">
        <f t="shared" si="6"/>
        <v>1</v>
      </c>
      <c r="E176" t="b">
        <f t="shared" si="7"/>
        <v>1</v>
      </c>
      <c r="F176" t="b">
        <f t="shared" si="8"/>
        <v>1</v>
      </c>
      <c r="G176" s="2" t="s">
        <v>174</v>
      </c>
    </row>
    <row r="177" spans="1:7" x14ac:dyDescent="0.3">
      <c r="A177" s="2" t="s">
        <v>175</v>
      </c>
      <c r="B177" s="2" t="s">
        <v>175</v>
      </c>
      <c r="C177" s="2" t="s">
        <v>175</v>
      </c>
      <c r="D177" t="b">
        <f t="shared" si="6"/>
        <v>1</v>
      </c>
      <c r="E177" t="b">
        <f t="shared" si="7"/>
        <v>1</v>
      </c>
      <c r="F177" t="b">
        <f t="shared" si="8"/>
        <v>1</v>
      </c>
      <c r="G177" s="2" t="s">
        <v>175</v>
      </c>
    </row>
    <row r="178" spans="1:7" x14ac:dyDescent="0.3">
      <c r="A178" s="2" t="s">
        <v>176</v>
      </c>
      <c r="B178" s="2" t="s">
        <v>176</v>
      </c>
      <c r="C178" s="2" t="s">
        <v>176</v>
      </c>
      <c r="D178" t="b">
        <f t="shared" si="6"/>
        <v>1</v>
      </c>
      <c r="E178" t="b">
        <f t="shared" si="7"/>
        <v>1</v>
      </c>
      <c r="F178" t="b">
        <f t="shared" si="8"/>
        <v>1</v>
      </c>
      <c r="G178" s="2" t="s">
        <v>176</v>
      </c>
    </row>
    <row r="179" spans="1:7" x14ac:dyDescent="0.3">
      <c r="A179" s="2" t="s">
        <v>177</v>
      </c>
      <c r="B179" s="2" t="s">
        <v>177</v>
      </c>
      <c r="C179" s="2" t="s">
        <v>177</v>
      </c>
      <c r="D179" t="b">
        <f t="shared" si="6"/>
        <v>1</v>
      </c>
      <c r="E179" t="b">
        <f t="shared" si="7"/>
        <v>1</v>
      </c>
      <c r="F179" t="b">
        <f t="shared" si="8"/>
        <v>1</v>
      </c>
      <c r="G179" s="2" t="s">
        <v>177</v>
      </c>
    </row>
    <row r="180" spans="1:7" x14ac:dyDescent="0.3">
      <c r="A180" s="2" t="s">
        <v>178</v>
      </c>
      <c r="B180" s="2" t="s">
        <v>178</v>
      </c>
      <c r="C180" s="2" t="s">
        <v>178</v>
      </c>
      <c r="D180" t="b">
        <f t="shared" si="6"/>
        <v>1</v>
      </c>
      <c r="E180" t="b">
        <f t="shared" si="7"/>
        <v>1</v>
      </c>
      <c r="F180" t="b">
        <f t="shared" si="8"/>
        <v>1</v>
      </c>
      <c r="G180" s="2" t="s">
        <v>178</v>
      </c>
    </row>
    <row r="181" spans="1:7" x14ac:dyDescent="0.3">
      <c r="A181" s="2" t="s">
        <v>179</v>
      </c>
      <c r="B181" s="2" t="s">
        <v>179</v>
      </c>
      <c r="C181" s="2" t="s">
        <v>179</v>
      </c>
      <c r="D181" t="b">
        <f t="shared" si="6"/>
        <v>1</v>
      </c>
      <c r="E181" t="b">
        <f t="shared" si="7"/>
        <v>1</v>
      </c>
      <c r="F181" t="b">
        <f t="shared" si="8"/>
        <v>1</v>
      </c>
      <c r="G181" s="2" t="s">
        <v>179</v>
      </c>
    </row>
    <row r="182" spans="1:7" x14ac:dyDescent="0.3">
      <c r="A182" s="2" t="s">
        <v>180</v>
      </c>
      <c r="B182" s="2" t="s">
        <v>180</v>
      </c>
      <c r="C182" s="2" t="s">
        <v>180</v>
      </c>
      <c r="D182" t="b">
        <f t="shared" si="6"/>
        <v>1</v>
      </c>
      <c r="E182" t="b">
        <f t="shared" si="7"/>
        <v>1</v>
      </c>
      <c r="F182" t="b">
        <f t="shared" si="8"/>
        <v>1</v>
      </c>
      <c r="G182" s="2" t="s">
        <v>180</v>
      </c>
    </row>
    <row r="183" spans="1:7" x14ac:dyDescent="0.3">
      <c r="A183" s="2" t="s">
        <v>181</v>
      </c>
      <c r="B183" s="2" t="s">
        <v>181</v>
      </c>
      <c r="C183" s="2" t="s">
        <v>181</v>
      </c>
      <c r="D183" t="b">
        <f t="shared" si="6"/>
        <v>1</v>
      </c>
      <c r="E183" t="b">
        <f t="shared" si="7"/>
        <v>1</v>
      </c>
      <c r="F183" t="b">
        <f t="shared" si="8"/>
        <v>1</v>
      </c>
      <c r="G183" s="2" t="s">
        <v>181</v>
      </c>
    </row>
    <row r="184" spans="1:7" x14ac:dyDescent="0.3">
      <c r="A184" s="2" t="s">
        <v>182</v>
      </c>
      <c r="B184" s="2" t="s">
        <v>182</v>
      </c>
      <c r="C184" s="2" t="s">
        <v>182</v>
      </c>
      <c r="D184" t="b">
        <f t="shared" si="6"/>
        <v>1</v>
      </c>
      <c r="E184" t="b">
        <f t="shared" si="7"/>
        <v>1</v>
      </c>
      <c r="F184" t="b">
        <f t="shared" si="8"/>
        <v>1</v>
      </c>
      <c r="G184" s="2" t="s">
        <v>182</v>
      </c>
    </row>
    <row r="185" spans="1:7" x14ac:dyDescent="0.3">
      <c r="A185" s="2" t="s">
        <v>183</v>
      </c>
      <c r="B185" s="2" t="s">
        <v>183</v>
      </c>
      <c r="C185" s="2" t="s">
        <v>183</v>
      </c>
      <c r="D185" t="b">
        <f t="shared" si="6"/>
        <v>1</v>
      </c>
      <c r="E185" t="b">
        <f t="shared" si="7"/>
        <v>1</v>
      </c>
      <c r="F185" t="b">
        <f t="shared" si="8"/>
        <v>1</v>
      </c>
      <c r="G185" s="2" t="s">
        <v>183</v>
      </c>
    </row>
    <row r="186" spans="1:7" x14ac:dyDescent="0.3">
      <c r="A186" s="2" t="s">
        <v>184</v>
      </c>
      <c r="B186" s="2" t="s">
        <v>184</v>
      </c>
      <c r="C186" s="2" t="s">
        <v>184</v>
      </c>
      <c r="D186" t="b">
        <f t="shared" si="6"/>
        <v>1</v>
      </c>
      <c r="E186" t="b">
        <f t="shared" si="7"/>
        <v>1</v>
      </c>
      <c r="F186" t="b">
        <f t="shared" si="8"/>
        <v>1</v>
      </c>
      <c r="G186" s="2" t="s">
        <v>184</v>
      </c>
    </row>
    <row r="187" spans="1:7" x14ac:dyDescent="0.3">
      <c r="A187" s="2" t="s">
        <v>185</v>
      </c>
      <c r="B187" s="2" t="s">
        <v>185</v>
      </c>
      <c r="C187" s="2" t="s">
        <v>185</v>
      </c>
      <c r="D187" t="b">
        <f t="shared" si="6"/>
        <v>1</v>
      </c>
      <c r="E187" t="b">
        <f t="shared" si="7"/>
        <v>1</v>
      </c>
      <c r="F187" t="b">
        <f t="shared" si="8"/>
        <v>1</v>
      </c>
      <c r="G187" s="2" t="s">
        <v>185</v>
      </c>
    </row>
    <row r="188" spans="1:7" x14ac:dyDescent="0.3">
      <c r="A188" s="2" t="s">
        <v>186</v>
      </c>
      <c r="B188" s="2" t="s">
        <v>186</v>
      </c>
      <c r="C188" s="2" t="s">
        <v>186</v>
      </c>
      <c r="D188" t="b">
        <f t="shared" si="6"/>
        <v>1</v>
      </c>
      <c r="E188" t="b">
        <f t="shared" si="7"/>
        <v>1</v>
      </c>
      <c r="F188" t="b">
        <f t="shared" si="8"/>
        <v>1</v>
      </c>
      <c r="G188" s="2" t="s">
        <v>186</v>
      </c>
    </row>
    <row r="189" spans="1:7" x14ac:dyDescent="0.3">
      <c r="A189" s="2" t="s">
        <v>187</v>
      </c>
      <c r="B189" s="2" t="s">
        <v>187</v>
      </c>
      <c r="C189" s="2" t="s">
        <v>187</v>
      </c>
      <c r="D189" t="b">
        <f t="shared" si="6"/>
        <v>1</v>
      </c>
      <c r="E189" t="b">
        <f t="shared" si="7"/>
        <v>1</v>
      </c>
      <c r="F189" t="b">
        <f t="shared" si="8"/>
        <v>1</v>
      </c>
      <c r="G189" s="2" t="s">
        <v>187</v>
      </c>
    </row>
    <row r="190" spans="1:7" x14ac:dyDescent="0.3">
      <c r="A190" s="2" t="s">
        <v>188</v>
      </c>
      <c r="B190" s="2" t="s">
        <v>188</v>
      </c>
      <c r="C190" s="2" t="s">
        <v>188</v>
      </c>
      <c r="D190" t="b">
        <f t="shared" si="6"/>
        <v>1</v>
      </c>
      <c r="E190" t="b">
        <f t="shared" si="7"/>
        <v>1</v>
      </c>
      <c r="F190" t="b">
        <f t="shared" si="8"/>
        <v>1</v>
      </c>
      <c r="G190" s="2" t="s">
        <v>188</v>
      </c>
    </row>
    <row r="191" spans="1:7" x14ac:dyDescent="0.3">
      <c r="A191" s="2" t="s">
        <v>189</v>
      </c>
      <c r="B191" s="2" t="s">
        <v>189</v>
      </c>
      <c r="C191" s="2" t="s">
        <v>189</v>
      </c>
      <c r="D191" t="b">
        <f t="shared" si="6"/>
        <v>1</v>
      </c>
      <c r="E191" t="b">
        <f t="shared" si="7"/>
        <v>1</v>
      </c>
      <c r="F191" t="b">
        <f t="shared" si="8"/>
        <v>1</v>
      </c>
      <c r="G191" s="2" t="s">
        <v>189</v>
      </c>
    </row>
    <row r="192" spans="1:7" x14ac:dyDescent="0.3">
      <c r="A192" s="2" t="s">
        <v>190</v>
      </c>
      <c r="B192" s="2" t="s">
        <v>190</v>
      </c>
      <c r="C192" s="2" t="s">
        <v>190</v>
      </c>
      <c r="D192" t="b">
        <f t="shared" si="6"/>
        <v>1</v>
      </c>
      <c r="E192" t="b">
        <f t="shared" si="7"/>
        <v>1</v>
      </c>
      <c r="F192" t="b">
        <f t="shared" si="8"/>
        <v>1</v>
      </c>
      <c r="G192" s="2" t="s">
        <v>190</v>
      </c>
    </row>
    <row r="193" spans="1:7" x14ac:dyDescent="0.3">
      <c r="A193" s="2" t="s">
        <v>191</v>
      </c>
      <c r="B193" s="2" t="s">
        <v>191</v>
      </c>
      <c r="C193" s="2" t="s">
        <v>191</v>
      </c>
      <c r="D193" t="b">
        <f t="shared" si="6"/>
        <v>1</v>
      </c>
      <c r="E193" t="b">
        <f t="shared" si="7"/>
        <v>1</v>
      </c>
      <c r="F193" t="b">
        <f t="shared" si="8"/>
        <v>1</v>
      </c>
      <c r="G193" s="2" t="s">
        <v>191</v>
      </c>
    </row>
    <row r="194" spans="1:7" x14ac:dyDescent="0.3">
      <c r="A194" s="2" t="s">
        <v>192</v>
      </c>
      <c r="B194" s="2" t="s">
        <v>192</v>
      </c>
      <c r="C194" s="2" t="s">
        <v>192</v>
      </c>
      <c r="D194" t="b">
        <f t="shared" si="6"/>
        <v>1</v>
      </c>
      <c r="E194" t="b">
        <f t="shared" si="7"/>
        <v>1</v>
      </c>
      <c r="F194" t="b">
        <f t="shared" si="8"/>
        <v>1</v>
      </c>
      <c r="G194" s="2" t="s">
        <v>192</v>
      </c>
    </row>
    <row r="195" spans="1:7" x14ac:dyDescent="0.3">
      <c r="A195" s="2" t="s">
        <v>193</v>
      </c>
      <c r="B195" s="2" t="s">
        <v>193</v>
      </c>
      <c r="C195" s="2" t="s">
        <v>193</v>
      </c>
      <c r="D195" t="b">
        <f t="shared" ref="D195:D239" si="9">A195=B195</f>
        <v>1</v>
      </c>
      <c r="E195" t="b">
        <f t="shared" ref="E195:E239" si="10">A195=C195</f>
        <v>1</v>
      </c>
      <c r="F195" t="b">
        <f t="shared" ref="F195:F239" si="11">B195=C195</f>
        <v>1</v>
      </c>
      <c r="G195" s="2" t="s">
        <v>193</v>
      </c>
    </row>
    <row r="196" spans="1:7" x14ac:dyDescent="0.3">
      <c r="A196" s="2" t="s">
        <v>194</v>
      </c>
      <c r="B196" s="2" t="s">
        <v>194</v>
      </c>
      <c r="C196" s="2" t="s">
        <v>194</v>
      </c>
      <c r="D196" t="b">
        <f t="shared" si="9"/>
        <v>1</v>
      </c>
      <c r="E196" t="b">
        <f t="shared" si="10"/>
        <v>1</v>
      </c>
      <c r="F196" t="b">
        <f t="shared" si="11"/>
        <v>1</v>
      </c>
      <c r="G196" s="2" t="s">
        <v>194</v>
      </c>
    </row>
    <row r="197" spans="1:7" x14ac:dyDescent="0.3">
      <c r="A197" s="2" t="s">
        <v>195</v>
      </c>
      <c r="B197" s="2" t="s">
        <v>195</v>
      </c>
      <c r="C197" s="2" t="s">
        <v>195</v>
      </c>
      <c r="D197" t="b">
        <f t="shared" si="9"/>
        <v>1</v>
      </c>
      <c r="E197" t="b">
        <f t="shared" si="10"/>
        <v>1</v>
      </c>
      <c r="F197" t="b">
        <f t="shared" si="11"/>
        <v>1</v>
      </c>
      <c r="G197" s="2" t="s">
        <v>195</v>
      </c>
    </row>
    <row r="198" spans="1:7" x14ac:dyDescent="0.3">
      <c r="A198" s="2" t="s">
        <v>196</v>
      </c>
      <c r="B198" s="2" t="s">
        <v>196</v>
      </c>
      <c r="C198" s="2" t="s">
        <v>196</v>
      </c>
      <c r="D198" t="b">
        <f t="shared" si="9"/>
        <v>1</v>
      </c>
      <c r="E198" t="b">
        <f t="shared" si="10"/>
        <v>1</v>
      </c>
      <c r="F198" t="b">
        <f t="shared" si="11"/>
        <v>1</v>
      </c>
      <c r="G198" s="2" t="s">
        <v>196</v>
      </c>
    </row>
    <row r="199" spans="1:7" x14ac:dyDescent="0.3">
      <c r="A199" s="2" t="s">
        <v>197</v>
      </c>
      <c r="B199" s="2" t="s">
        <v>197</v>
      </c>
      <c r="C199" s="2" t="s">
        <v>197</v>
      </c>
      <c r="D199" t="b">
        <f t="shared" si="9"/>
        <v>1</v>
      </c>
      <c r="E199" t="b">
        <f t="shared" si="10"/>
        <v>1</v>
      </c>
      <c r="F199" t="b">
        <f t="shared" si="11"/>
        <v>1</v>
      </c>
      <c r="G199" s="2" t="s">
        <v>197</v>
      </c>
    </row>
    <row r="200" spans="1:7" x14ac:dyDescent="0.3">
      <c r="A200" s="4" t="s">
        <v>237</v>
      </c>
      <c r="B200" s="2" t="s">
        <v>237</v>
      </c>
      <c r="C200" s="2" t="s">
        <v>237</v>
      </c>
      <c r="D200" t="b">
        <f t="shared" si="9"/>
        <v>1</v>
      </c>
      <c r="E200" t="b">
        <f t="shared" si="10"/>
        <v>1</v>
      </c>
      <c r="F200" t="b">
        <f t="shared" si="11"/>
        <v>1</v>
      </c>
      <c r="G200" s="4" t="s">
        <v>237</v>
      </c>
    </row>
    <row r="201" spans="1:7" x14ac:dyDescent="0.3">
      <c r="A201" s="2" t="s">
        <v>198</v>
      </c>
      <c r="B201" s="2" t="s">
        <v>198</v>
      </c>
      <c r="C201" s="2" t="s">
        <v>198</v>
      </c>
      <c r="D201" t="b">
        <f t="shared" si="9"/>
        <v>1</v>
      </c>
      <c r="E201" t="b">
        <f t="shared" si="10"/>
        <v>1</v>
      </c>
      <c r="F201" t="b">
        <f t="shared" si="11"/>
        <v>1</v>
      </c>
      <c r="G201" s="2" t="s">
        <v>198</v>
      </c>
    </row>
    <row r="202" spans="1:7" x14ac:dyDescent="0.3">
      <c r="A202" s="2" t="s">
        <v>199</v>
      </c>
      <c r="B202" s="2" t="s">
        <v>199</v>
      </c>
      <c r="C202" s="2" t="s">
        <v>199</v>
      </c>
      <c r="D202" t="b">
        <f t="shared" si="9"/>
        <v>1</v>
      </c>
      <c r="E202" t="b">
        <f t="shared" si="10"/>
        <v>1</v>
      </c>
      <c r="F202" t="b">
        <f t="shared" si="11"/>
        <v>1</v>
      </c>
      <c r="G202" s="2" t="s">
        <v>199</v>
      </c>
    </row>
    <row r="203" spans="1:7" x14ac:dyDescent="0.3">
      <c r="A203" s="2" t="s">
        <v>200</v>
      </c>
      <c r="B203" s="2" t="s">
        <v>200</v>
      </c>
      <c r="C203" s="2" t="s">
        <v>200</v>
      </c>
      <c r="D203" t="b">
        <f t="shared" si="9"/>
        <v>1</v>
      </c>
      <c r="E203" t="b">
        <f t="shared" si="10"/>
        <v>1</v>
      </c>
      <c r="F203" t="b">
        <f t="shared" si="11"/>
        <v>1</v>
      </c>
      <c r="G203" s="2" t="s">
        <v>200</v>
      </c>
    </row>
    <row r="204" spans="1:7" x14ac:dyDescent="0.3">
      <c r="A204" s="2" t="s">
        <v>201</v>
      </c>
      <c r="B204" s="2" t="s">
        <v>201</v>
      </c>
      <c r="C204" s="2" t="s">
        <v>201</v>
      </c>
      <c r="D204" t="b">
        <f t="shared" si="9"/>
        <v>1</v>
      </c>
      <c r="E204" t="b">
        <f t="shared" si="10"/>
        <v>1</v>
      </c>
      <c r="F204" t="b">
        <f t="shared" si="11"/>
        <v>1</v>
      </c>
      <c r="G204" s="2" t="s">
        <v>201</v>
      </c>
    </row>
    <row r="205" spans="1:7" x14ac:dyDescent="0.3">
      <c r="A205" s="2" t="s">
        <v>202</v>
      </c>
      <c r="B205" s="2" t="s">
        <v>202</v>
      </c>
      <c r="C205" s="2" t="s">
        <v>202</v>
      </c>
      <c r="D205" t="b">
        <f t="shared" si="9"/>
        <v>1</v>
      </c>
      <c r="E205" t="b">
        <f t="shared" si="10"/>
        <v>1</v>
      </c>
      <c r="F205" t="b">
        <f t="shared" si="11"/>
        <v>1</v>
      </c>
      <c r="G205" s="2" t="s">
        <v>202</v>
      </c>
    </row>
    <row r="206" spans="1:7" x14ac:dyDescent="0.3">
      <c r="A206" s="2" t="s">
        <v>203</v>
      </c>
      <c r="B206" s="2" t="s">
        <v>203</v>
      </c>
      <c r="C206" s="2" t="s">
        <v>203</v>
      </c>
      <c r="D206" t="b">
        <f t="shared" si="9"/>
        <v>1</v>
      </c>
      <c r="E206" t="b">
        <f t="shared" si="10"/>
        <v>1</v>
      </c>
      <c r="F206" t="b">
        <f t="shared" si="11"/>
        <v>1</v>
      </c>
      <c r="G206" s="2" t="s">
        <v>203</v>
      </c>
    </row>
    <row r="207" spans="1:7" x14ac:dyDescent="0.3">
      <c r="A207" s="2" t="s">
        <v>204</v>
      </c>
      <c r="B207" s="2" t="s">
        <v>204</v>
      </c>
      <c r="C207" s="2" t="s">
        <v>204</v>
      </c>
      <c r="D207" t="b">
        <f t="shared" si="9"/>
        <v>1</v>
      </c>
      <c r="E207" t="b">
        <f t="shared" si="10"/>
        <v>1</v>
      </c>
      <c r="F207" t="b">
        <f t="shared" si="11"/>
        <v>1</v>
      </c>
      <c r="G207" s="2" t="s">
        <v>204</v>
      </c>
    </row>
    <row r="208" spans="1:7" x14ac:dyDescent="0.3">
      <c r="A208" s="2" t="s">
        <v>205</v>
      </c>
      <c r="B208" s="2" t="s">
        <v>205</v>
      </c>
      <c r="C208" s="2" t="s">
        <v>205</v>
      </c>
      <c r="D208" t="b">
        <f t="shared" si="9"/>
        <v>1</v>
      </c>
      <c r="E208" t="b">
        <f t="shared" si="10"/>
        <v>1</v>
      </c>
      <c r="F208" t="b">
        <f t="shared" si="11"/>
        <v>1</v>
      </c>
      <c r="G208" s="2" t="s">
        <v>205</v>
      </c>
    </row>
    <row r="209" spans="1:7" x14ac:dyDescent="0.3">
      <c r="A209" s="2" t="s">
        <v>206</v>
      </c>
      <c r="B209" s="2" t="s">
        <v>206</v>
      </c>
      <c r="C209" s="2" t="s">
        <v>206</v>
      </c>
      <c r="D209" t="b">
        <f t="shared" si="9"/>
        <v>1</v>
      </c>
      <c r="E209" t="b">
        <f t="shared" si="10"/>
        <v>1</v>
      </c>
      <c r="F209" t="b">
        <f t="shared" si="11"/>
        <v>1</v>
      </c>
      <c r="G209" s="2" t="s">
        <v>206</v>
      </c>
    </row>
    <row r="210" spans="1:7" x14ac:dyDescent="0.3">
      <c r="A210" s="2" t="s">
        <v>207</v>
      </c>
      <c r="B210" s="2" t="s">
        <v>207</v>
      </c>
      <c r="C210" s="2" t="s">
        <v>207</v>
      </c>
      <c r="D210" t="b">
        <f t="shared" si="9"/>
        <v>1</v>
      </c>
      <c r="E210" t="b">
        <f t="shared" si="10"/>
        <v>1</v>
      </c>
      <c r="F210" t="b">
        <f t="shared" si="11"/>
        <v>1</v>
      </c>
      <c r="G210" s="2" t="s">
        <v>207</v>
      </c>
    </row>
    <row r="211" spans="1:7" x14ac:dyDescent="0.3">
      <c r="A211" s="2" t="s">
        <v>208</v>
      </c>
      <c r="B211" s="2" t="s">
        <v>208</v>
      </c>
      <c r="C211" s="2" t="s">
        <v>208</v>
      </c>
      <c r="D211" t="b">
        <f t="shared" si="9"/>
        <v>1</v>
      </c>
      <c r="E211" t="b">
        <f t="shared" si="10"/>
        <v>1</v>
      </c>
      <c r="F211" t="b">
        <f t="shared" si="11"/>
        <v>1</v>
      </c>
      <c r="G211" s="2" t="s">
        <v>208</v>
      </c>
    </row>
    <row r="212" spans="1:7" x14ac:dyDescent="0.3">
      <c r="A212" s="2" t="s">
        <v>209</v>
      </c>
      <c r="B212" s="2" t="s">
        <v>209</v>
      </c>
      <c r="C212" s="2" t="s">
        <v>209</v>
      </c>
      <c r="D212" t="b">
        <f t="shared" si="9"/>
        <v>1</v>
      </c>
      <c r="E212" t="b">
        <f t="shared" si="10"/>
        <v>1</v>
      </c>
      <c r="F212" t="b">
        <f t="shared" si="11"/>
        <v>1</v>
      </c>
      <c r="G212" s="2" t="s">
        <v>209</v>
      </c>
    </row>
    <row r="213" spans="1:7" x14ac:dyDescent="0.3">
      <c r="A213" s="2" t="s">
        <v>210</v>
      </c>
      <c r="B213" s="2" t="s">
        <v>210</v>
      </c>
      <c r="C213" s="2" t="s">
        <v>210</v>
      </c>
      <c r="D213" t="b">
        <f t="shared" si="9"/>
        <v>1</v>
      </c>
      <c r="E213" t="b">
        <f t="shared" si="10"/>
        <v>1</v>
      </c>
      <c r="F213" t="b">
        <f t="shared" si="11"/>
        <v>1</v>
      </c>
      <c r="G213" s="2" t="s">
        <v>210</v>
      </c>
    </row>
    <row r="214" spans="1:7" x14ac:dyDescent="0.3">
      <c r="A214" s="2" t="s">
        <v>211</v>
      </c>
      <c r="B214" s="2" t="s">
        <v>211</v>
      </c>
      <c r="C214" s="2" t="s">
        <v>211</v>
      </c>
      <c r="D214" t="b">
        <f t="shared" si="9"/>
        <v>1</v>
      </c>
      <c r="E214" t="b">
        <f t="shared" si="10"/>
        <v>1</v>
      </c>
      <c r="F214" t="b">
        <f t="shared" si="11"/>
        <v>1</v>
      </c>
      <c r="G214" s="2" t="s">
        <v>211</v>
      </c>
    </row>
    <row r="215" spans="1:7" x14ac:dyDescent="0.3">
      <c r="A215" s="2" t="s">
        <v>212</v>
      </c>
      <c r="B215" s="2" t="s">
        <v>212</v>
      </c>
      <c r="C215" s="2" t="s">
        <v>212</v>
      </c>
      <c r="D215" t="b">
        <f t="shared" si="9"/>
        <v>1</v>
      </c>
      <c r="E215" t="b">
        <f t="shared" si="10"/>
        <v>1</v>
      </c>
      <c r="F215" t="b">
        <f t="shared" si="11"/>
        <v>1</v>
      </c>
      <c r="G215" s="2" t="s">
        <v>212</v>
      </c>
    </row>
    <row r="216" spans="1:7" x14ac:dyDescent="0.3">
      <c r="A216" s="2" t="s">
        <v>213</v>
      </c>
      <c r="B216" s="2" t="s">
        <v>213</v>
      </c>
      <c r="C216" s="2" t="s">
        <v>213</v>
      </c>
      <c r="D216" t="b">
        <f t="shared" si="9"/>
        <v>1</v>
      </c>
      <c r="E216" t="b">
        <f t="shared" si="10"/>
        <v>1</v>
      </c>
      <c r="F216" t="b">
        <f t="shared" si="11"/>
        <v>1</v>
      </c>
      <c r="G216" s="2" t="s">
        <v>213</v>
      </c>
    </row>
    <row r="217" spans="1:7" x14ac:dyDescent="0.3">
      <c r="A217" s="2" t="s">
        <v>214</v>
      </c>
      <c r="B217" s="2" t="s">
        <v>214</v>
      </c>
      <c r="C217" s="2" t="s">
        <v>214</v>
      </c>
      <c r="D217" t="b">
        <f t="shared" si="9"/>
        <v>1</v>
      </c>
      <c r="E217" t="b">
        <f t="shared" si="10"/>
        <v>1</v>
      </c>
      <c r="F217" t="b">
        <f t="shared" si="11"/>
        <v>1</v>
      </c>
      <c r="G217" s="2" t="s">
        <v>214</v>
      </c>
    </row>
    <row r="218" spans="1:7" x14ac:dyDescent="0.3">
      <c r="A218" s="2" t="s">
        <v>215</v>
      </c>
      <c r="B218" s="2" t="s">
        <v>215</v>
      </c>
      <c r="C218" s="2" t="s">
        <v>215</v>
      </c>
      <c r="D218" t="b">
        <f t="shared" si="9"/>
        <v>1</v>
      </c>
      <c r="E218" t="b">
        <f t="shared" si="10"/>
        <v>1</v>
      </c>
      <c r="F218" t="b">
        <f t="shared" si="11"/>
        <v>1</v>
      </c>
      <c r="G218" s="2" t="s">
        <v>215</v>
      </c>
    </row>
    <row r="219" spans="1:7" x14ac:dyDescent="0.3">
      <c r="A219" s="2" t="s">
        <v>216</v>
      </c>
      <c r="B219" s="2" t="s">
        <v>216</v>
      </c>
      <c r="C219" s="2" t="s">
        <v>216</v>
      </c>
      <c r="D219" t="b">
        <f t="shared" si="9"/>
        <v>1</v>
      </c>
      <c r="E219" t="b">
        <f t="shared" si="10"/>
        <v>1</v>
      </c>
      <c r="F219" t="b">
        <f t="shared" si="11"/>
        <v>1</v>
      </c>
      <c r="G219" s="2" t="s">
        <v>216</v>
      </c>
    </row>
    <row r="220" spans="1:7" x14ac:dyDescent="0.3">
      <c r="A220" s="2" t="s">
        <v>217</v>
      </c>
      <c r="B220" s="2" t="s">
        <v>217</v>
      </c>
      <c r="C220" s="2" t="s">
        <v>217</v>
      </c>
      <c r="D220" t="b">
        <f t="shared" si="9"/>
        <v>1</v>
      </c>
      <c r="E220" t="b">
        <f t="shared" si="10"/>
        <v>1</v>
      </c>
      <c r="F220" t="b">
        <f t="shared" si="11"/>
        <v>1</v>
      </c>
      <c r="G220" s="2" t="s">
        <v>217</v>
      </c>
    </row>
    <row r="221" spans="1:7" x14ac:dyDescent="0.3">
      <c r="A221" s="2" t="s">
        <v>218</v>
      </c>
      <c r="B221" s="2" t="s">
        <v>218</v>
      </c>
      <c r="C221" s="2" t="s">
        <v>218</v>
      </c>
      <c r="D221" t="b">
        <f t="shared" si="9"/>
        <v>1</v>
      </c>
      <c r="E221" t="b">
        <f t="shared" si="10"/>
        <v>1</v>
      </c>
      <c r="F221" t="b">
        <f t="shared" si="11"/>
        <v>1</v>
      </c>
      <c r="G221" s="2" t="s">
        <v>218</v>
      </c>
    </row>
    <row r="222" spans="1:7" x14ac:dyDescent="0.3">
      <c r="A222" s="2" t="s">
        <v>219</v>
      </c>
      <c r="B222" s="2" t="s">
        <v>219</v>
      </c>
      <c r="C222" s="2" t="s">
        <v>219</v>
      </c>
      <c r="D222" t="b">
        <f t="shared" si="9"/>
        <v>1</v>
      </c>
      <c r="E222" t="b">
        <f t="shared" si="10"/>
        <v>1</v>
      </c>
      <c r="F222" t="b">
        <f t="shared" si="11"/>
        <v>1</v>
      </c>
      <c r="G222" s="2" t="s">
        <v>219</v>
      </c>
    </row>
    <row r="223" spans="1:7" x14ac:dyDescent="0.3">
      <c r="A223" s="2" t="s">
        <v>220</v>
      </c>
      <c r="B223" s="2" t="s">
        <v>220</v>
      </c>
      <c r="C223" s="2" t="s">
        <v>220</v>
      </c>
      <c r="D223" t="b">
        <f t="shared" si="9"/>
        <v>1</v>
      </c>
      <c r="E223" t="b">
        <f t="shared" si="10"/>
        <v>1</v>
      </c>
      <c r="F223" t="b">
        <f t="shared" si="11"/>
        <v>1</v>
      </c>
      <c r="G223" s="2" t="s">
        <v>220</v>
      </c>
    </row>
    <row r="224" spans="1:7" x14ac:dyDescent="0.3">
      <c r="A224" s="2" t="s">
        <v>221</v>
      </c>
      <c r="B224" s="2" t="s">
        <v>221</v>
      </c>
      <c r="C224" s="2" t="s">
        <v>221</v>
      </c>
      <c r="D224" t="b">
        <f t="shared" si="9"/>
        <v>1</v>
      </c>
      <c r="E224" t="b">
        <f t="shared" si="10"/>
        <v>1</v>
      </c>
      <c r="F224" t="b">
        <f t="shared" si="11"/>
        <v>1</v>
      </c>
      <c r="G224" s="2" t="s">
        <v>221</v>
      </c>
    </row>
    <row r="225" spans="1:7" x14ac:dyDescent="0.3">
      <c r="A225" s="2" t="s">
        <v>222</v>
      </c>
      <c r="B225" s="2" t="s">
        <v>222</v>
      </c>
      <c r="C225" s="2" t="s">
        <v>222</v>
      </c>
      <c r="D225" t="b">
        <f t="shared" si="9"/>
        <v>1</v>
      </c>
      <c r="E225" t="b">
        <f t="shared" si="10"/>
        <v>1</v>
      </c>
      <c r="F225" t="b">
        <f t="shared" si="11"/>
        <v>1</v>
      </c>
      <c r="G225" s="2" t="s">
        <v>222</v>
      </c>
    </row>
    <row r="226" spans="1:7" x14ac:dyDescent="0.3">
      <c r="A226" s="2" t="s">
        <v>223</v>
      </c>
      <c r="B226" s="2" t="s">
        <v>223</v>
      </c>
      <c r="C226" s="2" t="s">
        <v>223</v>
      </c>
      <c r="D226" t="b">
        <f t="shared" si="9"/>
        <v>1</v>
      </c>
      <c r="E226" t="b">
        <f t="shared" si="10"/>
        <v>1</v>
      </c>
      <c r="F226" t="b">
        <f t="shared" si="11"/>
        <v>1</v>
      </c>
      <c r="G226" s="2" t="s">
        <v>223</v>
      </c>
    </row>
    <row r="227" spans="1:7" x14ac:dyDescent="0.3">
      <c r="A227" s="2" t="s">
        <v>224</v>
      </c>
      <c r="B227" s="2" t="s">
        <v>224</v>
      </c>
      <c r="C227" s="2" t="s">
        <v>224</v>
      </c>
      <c r="D227" t="b">
        <f t="shared" si="9"/>
        <v>1</v>
      </c>
      <c r="E227" t="b">
        <f t="shared" si="10"/>
        <v>1</v>
      </c>
      <c r="F227" t="b">
        <f t="shared" si="11"/>
        <v>1</v>
      </c>
      <c r="G227" s="2" t="s">
        <v>224</v>
      </c>
    </row>
    <row r="228" spans="1:7" x14ac:dyDescent="0.3">
      <c r="A228" s="2" t="s">
        <v>225</v>
      </c>
      <c r="B228" s="2" t="s">
        <v>225</v>
      </c>
      <c r="C228" s="2" t="s">
        <v>225</v>
      </c>
      <c r="D228" t="b">
        <f t="shared" si="9"/>
        <v>1</v>
      </c>
      <c r="E228" t="b">
        <f t="shared" si="10"/>
        <v>1</v>
      </c>
      <c r="F228" t="b">
        <f t="shared" si="11"/>
        <v>1</v>
      </c>
      <c r="G228" s="2" t="s">
        <v>225</v>
      </c>
    </row>
    <row r="229" spans="1:7" x14ac:dyDescent="0.3">
      <c r="A229" s="2" t="s">
        <v>226</v>
      </c>
      <c r="B229" s="2" t="s">
        <v>226</v>
      </c>
      <c r="C229" s="2" t="s">
        <v>226</v>
      </c>
      <c r="D229" t="b">
        <f t="shared" si="9"/>
        <v>1</v>
      </c>
      <c r="E229" t="b">
        <f t="shared" si="10"/>
        <v>1</v>
      </c>
      <c r="F229" t="b">
        <f t="shared" si="11"/>
        <v>1</v>
      </c>
      <c r="G229" s="2" t="s">
        <v>226</v>
      </c>
    </row>
    <row r="230" spans="1:7" x14ac:dyDescent="0.3">
      <c r="A230" s="2" t="s">
        <v>227</v>
      </c>
      <c r="B230" s="4" t="s">
        <v>227</v>
      </c>
      <c r="C230" s="2" t="s">
        <v>227</v>
      </c>
      <c r="D230" t="b">
        <f t="shared" si="9"/>
        <v>1</v>
      </c>
      <c r="E230" t="b">
        <f t="shared" si="10"/>
        <v>1</v>
      </c>
      <c r="F230" t="b">
        <f t="shared" si="11"/>
        <v>1</v>
      </c>
      <c r="G230" s="4" t="s">
        <v>227</v>
      </c>
    </row>
    <row r="231" spans="1:7" x14ac:dyDescent="0.3">
      <c r="A231" s="2" t="s">
        <v>228</v>
      </c>
      <c r="B231" s="2" t="s">
        <v>228</v>
      </c>
      <c r="C231" s="2" t="s">
        <v>228</v>
      </c>
      <c r="D231" t="b">
        <f t="shared" si="9"/>
        <v>1</v>
      </c>
      <c r="E231" t="b">
        <f t="shared" si="10"/>
        <v>1</v>
      </c>
      <c r="F231" t="b">
        <f t="shared" si="11"/>
        <v>1</v>
      </c>
      <c r="G231" s="2" t="s">
        <v>228</v>
      </c>
    </row>
    <row r="232" spans="1:7" x14ac:dyDescent="0.3">
      <c r="A232" s="2" t="s">
        <v>229</v>
      </c>
      <c r="B232" s="2" t="s">
        <v>229</v>
      </c>
      <c r="C232" s="2" t="s">
        <v>229</v>
      </c>
      <c r="D232" t="b">
        <f t="shared" si="9"/>
        <v>1</v>
      </c>
      <c r="E232" t="b">
        <f t="shared" si="10"/>
        <v>1</v>
      </c>
      <c r="F232" t="b">
        <f t="shared" si="11"/>
        <v>1</v>
      </c>
      <c r="G232" s="2" t="s">
        <v>229</v>
      </c>
    </row>
    <row r="233" spans="1:7" x14ac:dyDescent="0.3">
      <c r="A233" s="2" t="s">
        <v>230</v>
      </c>
      <c r="B233" s="2" t="s">
        <v>230</v>
      </c>
      <c r="C233" s="2" t="s">
        <v>230</v>
      </c>
      <c r="D233" t="b">
        <f t="shared" si="9"/>
        <v>1</v>
      </c>
      <c r="E233" t="b">
        <f t="shared" si="10"/>
        <v>1</v>
      </c>
      <c r="F233" t="b">
        <f t="shared" si="11"/>
        <v>1</v>
      </c>
      <c r="G233" s="2" t="s">
        <v>230</v>
      </c>
    </row>
    <row r="234" spans="1:7" x14ac:dyDescent="0.3">
      <c r="A234" s="2" t="s">
        <v>231</v>
      </c>
      <c r="B234" s="2" t="s">
        <v>231</v>
      </c>
      <c r="C234" s="2" t="s">
        <v>231</v>
      </c>
      <c r="D234" t="b">
        <f t="shared" si="9"/>
        <v>1</v>
      </c>
      <c r="E234" t="b">
        <f t="shared" si="10"/>
        <v>1</v>
      </c>
      <c r="F234" t="b">
        <f t="shared" si="11"/>
        <v>1</v>
      </c>
      <c r="G234" s="2" t="s">
        <v>231</v>
      </c>
    </row>
    <row r="235" spans="1:7" x14ac:dyDescent="0.3">
      <c r="A235" s="2" t="s">
        <v>232</v>
      </c>
      <c r="B235" s="2" t="s">
        <v>232</v>
      </c>
      <c r="C235" s="2" t="s">
        <v>232</v>
      </c>
      <c r="D235" t="b">
        <f t="shared" si="9"/>
        <v>1</v>
      </c>
      <c r="E235" t="b">
        <f t="shared" si="10"/>
        <v>1</v>
      </c>
      <c r="F235" t="b">
        <f t="shared" si="11"/>
        <v>1</v>
      </c>
      <c r="G235" s="2" t="s">
        <v>232</v>
      </c>
    </row>
    <row r="236" spans="1:7" x14ac:dyDescent="0.3">
      <c r="A236" s="2" t="s">
        <v>233</v>
      </c>
      <c r="B236" s="2" t="s">
        <v>233</v>
      </c>
      <c r="C236" s="2" t="s">
        <v>233</v>
      </c>
      <c r="D236" t="b">
        <f t="shared" si="9"/>
        <v>1</v>
      </c>
      <c r="E236" t="b">
        <f t="shared" si="10"/>
        <v>1</v>
      </c>
      <c r="F236" t="b">
        <f t="shared" si="11"/>
        <v>1</v>
      </c>
      <c r="G236" s="2" t="s">
        <v>233</v>
      </c>
    </row>
    <row r="237" spans="1:7" x14ac:dyDescent="0.3">
      <c r="A237" s="2" t="s">
        <v>234</v>
      </c>
      <c r="B237" s="2" t="s">
        <v>234</v>
      </c>
      <c r="C237" s="2" t="s">
        <v>234</v>
      </c>
      <c r="D237" t="b">
        <f t="shared" si="9"/>
        <v>1</v>
      </c>
      <c r="E237" t="b">
        <f t="shared" si="10"/>
        <v>1</v>
      </c>
      <c r="F237" t="b">
        <f t="shared" si="11"/>
        <v>1</v>
      </c>
      <c r="G237" s="2" t="s">
        <v>234</v>
      </c>
    </row>
    <row r="238" spans="1:7" x14ac:dyDescent="0.3">
      <c r="A238" s="2" t="s">
        <v>235</v>
      </c>
      <c r="B238" s="2" t="s">
        <v>235</v>
      </c>
      <c r="C238" s="2" t="s">
        <v>235</v>
      </c>
      <c r="D238" t="b">
        <f t="shared" si="9"/>
        <v>1</v>
      </c>
      <c r="E238" t="b">
        <f t="shared" si="10"/>
        <v>1</v>
      </c>
      <c r="F238" t="b">
        <f t="shared" si="11"/>
        <v>1</v>
      </c>
      <c r="G238" s="2" t="s">
        <v>235</v>
      </c>
    </row>
    <row r="239" spans="1:7" x14ac:dyDescent="0.3">
      <c r="A239" s="2" t="s">
        <v>236</v>
      </c>
      <c r="B239" s="2" t="s">
        <v>236</v>
      </c>
      <c r="C239" s="2" t="s">
        <v>236</v>
      </c>
      <c r="D239" t="b">
        <f t="shared" si="9"/>
        <v>1</v>
      </c>
      <c r="E239" t="b">
        <f t="shared" si="10"/>
        <v>1</v>
      </c>
      <c r="F239" t="b">
        <f t="shared" si="11"/>
        <v>1</v>
      </c>
      <c r="G239" s="2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JUNTOS</vt:lpstr>
      <vt:lpstr>Calculo Ros-Esc</vt:lpstr>
      <vt:lpstr>ROS_ESC</vt:lpstr>
      <vt:lpstr>NUM_DUR</vt:lpstr>
      <vt:lpstr>AMP_SUP</vt:lpstr>
      <vt:lpstr>ESCENAS</vt:lpstr>
      <vt:lpstr>PASIVAMENTE</vt:lpstr>
      <vt:lpstr>ROSTROS</vt:lpstr>
      <vt:lpstr>NUM_FIJ</vt:lpstr>
      <vt:lpstr>DUR_FIJ</vt:lpstr>
      <vt:lpstr>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Elissa Lopez Gonzalez</cp:lastModifiedBy>
  <dcterms:created xsi:type="dcterms:W3CDTF">2023-04-22T04:51:48Z</dcterms:created>
  <dcterms:modified xsi:type="dcterms:W3CDTF">2023-05-16T05:54:36Z</dcterms:modified>
</cp:coreProperties>
</file>